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hidePivotFieldList="1" autoCompressPictures="0"/>
  <mc:AlternateContent xmlns:mc="http://schemas.openxmlformats.org/markup-compatibility/2006">
    <mc:Choice Requires="x15">
      <x15ac:absPath xmlns:x15ac="http://schemas.microsoft.com/office/spreadsheetml/2010/11/ac" url="C:\Users\USUARIO\Dropbox\Bongiovanni - GEO\"/>
    </mc:Choice>
  </mc:AlternateContent>
  <bookViews>
    <workbookView xWindow="0" yWindow="2655" windowWidth="28800" windowHeight="13755" tabRatio="613" activeTab="1"/>
  </bookViews>
  <sheets>
    <sheet name="Pagos clientes" sheetId="8" r:id="rId1"/>
    <sheet name="Carga Remito." sheetId="1" r:id="rId2"/>
    <sheet name="Ficha" sheetId="11" r:id="rId3"/>
    <sheet name="Remito" sheetId="2" r:id="rId4"/>
    <sheet name="% recargo" sheetId="3" r:id="rId5"/>
    <sheet name="Recibo" sheetId="15" r:id="rId6"/>
    <sheet name="Análisis" sheetId="5" r:id="rId7"/>
    <sheet name="Base Cliente" sheetId="6" r:id="rId8"/>
  </sheets>
  <externalReferences>
    <externalReference r:id="rId9"/>
    <externalReference r:id="rId10"/>
  </externalReferences>
  <definedNames>
    <definedName name="_xlnm._FilterDatabase" localSheetId="7" hidden="1">'Base Cliente'!$A$2:$J$612</definedName>
    <definedName name="_xlnm._FilterDatabase" localSheetId="1" hidden="1">'Carga Remito.'!$A$3:$AO$6521</definedName>
    <definedName name="_xlnm._FilterDatabase" localSheetId="0" hidden="1">'Pagos clientes'!$A$4:$AC$3211</definedName>
    <definedName name="_xlnm._FilterDatabase" localSheetId="5" hidden="1">Recibo!$D$8:$D$9</definedName>
  </definedNames>
  <calcPr calcId="162913"/>
  <pivotCaches>
    <pivotCache cacheId="0" r:id="rId11"/>
    <pivotCache cacheId="1" r:id="rId12"/>
    <pivotCache cacheId="2" r:id="rId13"/>
    <pivotCache cacheId="11"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X4217" i="1" l="1"/>
  <c r="AE4121" i="1" l="1"/>
  <c r="AF4121" i="1"/>
  <c r="AG4121" i="1"/>
  <c r="AH4121" i="1"/>
  <c r="E5" i="2"/>
  <c r="AK4121" i="1" l="1"/>
  <c r="AC3900" i="1"/>
  <c r="AD3900" i="1" s="1"/>
  <c r="S2188" i="1" l="1"/>
  <c r="S2187" i="1"/>
  <c r="S2186" i="1"/>
  <c r="S2185" i="1"/>
  <c r="S2184" i="1"/>
  <c r="S2183" i="1"/>
  <c r="S2182" i="1"/>
  <c r="S2181" i="1"/>
  <c r="S2180" i="1"/>
  <c r="S3187" i="1" l="1"/>
  <c r="J3344" i="1" l="1"/>
  <c r="J3345" i="1" s="1"/>
  <c r="J3346" i="1" s="1"/>
  <c r="B3334" i="1"/>
  <c r="B3335" i="1" s="1"/>
  <c r="B3336" i="1"/>
  <c r="B3337" i="1" s="1"/>
  <c r="B3338" i="1" s="1"/>
  <c r="B3339" i="1" s="1"/>
  <c r="B3340" i="1" s="1"/>
  <c r="B3341" i="1"/>
  <c r="B3342" i="1" s="1"/>
  <c r="B3343" i="1" s="1"/>
  <c r="B3344" i="1"/>
  <c r="AE3284" i="1" l="1"/>
  <c r="AE3285" i="1"/>
  <c r="J3289" i="1"/>
  <c r="J3290" i="1" s="1"/>
  <c r="J3291" i="1" s="1"/>
  <c r="J3292" i="1" s="1"/>
  <c r="J3293" i="1"/>
  <c r="J3294" i="1" s="1"/>
  <c r="D3197" i="1"/>
  <c r="C8" i="2"/>
  <c r="AC2976" i="1" l="1"/>
  <c r="AE2797" i="1" l="1"/>
  <c r="AF2797" i="1"/>
  <c r="AE2798" i="1"/>
  <c r="AF2798" i="1"/>
  <c r="AE2799" i="1"/>
  <c r="AF2799" i="1"/>
  <c r="AG2799" i="1"/>
  <c r="AH2799" i="1"/>
  <c r="AE2800" i="1"/>
  <c r="AF2800" i="1"/>
  <c r="AE2801" i="1"/>
  <c r="AF2801" i="1"/>
  <c r="AE2802" i="1"/>
  <c r="AF2802" i="1"/>
  <c r="AE2803" i="1"/>
  <c r="AF2803" i="1"/>
  <c r="AE2804" i="1"/>
  <c r="AF2804" i="1"/>
  <c r="AG2804" i="1"/>
  <c r="AH2804" i="1"/>
  <c r="AE2805" i="1"/>
  <c r="AF2805" i="1"/>
  <c r="AE2806" i="1"/>
  <c r="AF2806" i="1"/>
  <c r="AE2807" i="1"/>
  <c r="AF2807" i="1"/>
  <c r="AE2808" i="1"/>
  <c r="AF2808" i="1"/>
  <c r="AE2809" i="1"/>
  <c r="AF2809" i="1"/>
  <c r="AG2809" i="1"/>
  <c r="AH2809" i="1"/>
  <c r="AE2810" i="1"/>
  <c r="AF2810" i="1"/>
  <c r="AE2811" i="1"/>
  <c r="AF2811" i="1"/>
  <c r="AE2812" i="1"/>
  <c r="AF2812" i="1"/>
  <c r="AG2812" i="1"/>
  <c r="AH2812" i="1"/>
  <c r="AE2813" i="1"/>
  <c r="AF2813" i="1"/>
  <c r="AG2813" i="1"/>
  <c r="AH2813" i="1"/>
  <c r="AE2814" i="1"/>
  <c r="AF2814" i="1"/>
  <c r="AG2814" i="1"/>
  <c r="AH2814" i="1"/>
  <c r="AE2815" i="1"/>
  <c r="AF2815" i="1"/>
  <c r="AG2815" i="1"/>
  <c r="AH2815" i="1"/>
  <c r="AE2816" i="1"/>
  <c r="AF2816" i="1"/>
  <c r="AG2816" i="1"/>
  <c r="AH2816" i="1"/>
  <c r="AE2817" i="1"/>
  <c r="AF2817" i="1"/>
  <c r="AG2817" i="1"/>
  <c r="AH2817" i="1"/>
  <c r="AE2818" i="1"/>
  <c r="AF2818" i="1"/>
  <c r="AG2818" i="1"/>
  <c r="AH2818" i="1"/>
  <c r="AE2819" i="1"/>
  <c r="AF2819" i="1"/>
  <c r="AE2820" i="1"/>
  <c r="AF2820" i="1"/>
  <c r="AE2821" i="1"/>
  <c r="AF2821" i="1"/>
  <c r="AE2822" i="1"/>
  <c r="AF2822" i="1"/>
  <c r="AE2823" i="1"/>
  <c r="AF2823" i="1"/>
  <c r="AG2823" i="1"/>
  <c r="AH2823" i="1"/>
  <c r="AE2824" i="1"/>
  <c r="AF2824" i="1"/>
  <c r="AG2824" i="1"/>
  <c r="AH2824" i="1"/>
  <c r="AE2825" i="1"/>
  <c r="AF2825" i="1"/>
  <c r="AG2825" i="1"/>
  <c r="AH2825" i="1"/>
  <c r="AE2826" i="1"/>
  <c r="AF2826" i="1"/>
  <c r="AG2826" i="1"/>
  <c r="AH2826" i="1"/>
  <c r="AE2827" i="1"/>
  <c r="AF2827" i="1"/>
  <c r="AE2828" i="1"/>
  <c r="AF2828" i="1"/>
  <c r="AE2829" i="1"/>
  <c r="AF2829" i="1"/>
  <c r="AG2829" i="1"/>
  <c r="AH2829" i="1"/>
  <c r="AE2830" i="1"/>
  <c r="AF2830" i="1"/>
  <c r="AG2830" i="1"/>
  <c r="AH2830" i="1"/>
  <c r="AE2831" i="1"/>
  <c r="AF2831" i="1"/>
  <c r="AE2832" i="1"/>
  <c r="AF2832" i="1"/>
  <c r="AE2833" i="1"/>
  <c r="AF2833" i="1"/>
  <c r="AG2833" i="1"/>
  <c r="AH2833" i="1"/>
  <c r="AE2834" i="1"/>
  <c r="AF2834" i="1"/>
  <c r="AG2834" i="1"/>
  <c r="AH2834" i="1"/>
  <c r="AE2835" i="1"/>
  <c r="AF2835" i="1"/>
  <c r="AE2836" i="1"/>
  <c r="AF2836" i="1"/>
  <c r="AE2837" i="1"/>
  <c r="AF2837" i="1"/>
  <c r="AE2838" i="1"/>
  <c r="AF2838" i="1"/>
  <c r="AE2839" i="1"/>
  <c r="AF2839" i="1"/>
  <c r="AE2840" i="1"/>
  <c r="AF2840" i="1"/>
  <c r="AE2841" i="1"/>
  <c r="AF2841" i="1"/>
  <c r="AG2841" i="1"/>
  <c r="AH2841" i="1"/>
  <c r="AE2842" i="1"/>
  <c r="AF2842" i="1"/>
  <c r="AG2842" i="1"/>
  <c r="AH2842" i="1"/>
  <c r="AE2843" i="1"/>
  <c r="AF2843" i="1"/>
  <c r="AG2843" i="1"/>
  <c r="AH2843" i="1"/>
  <c r="AE2844" i="1"/>
  <c r="AF2844" i="1"/>
  <c r="AG2844" i="1"/>
  <c r="AH2844" i="1"/>
  <c r="AE2845" i="1"/>
  <c r="AF2845" i="1"/>
  <c r="AE2846" i="1"/>
  <c r="AF2846" i="1"/>
  <c r="AE2847" i="1"/>
  <c r="AF2847" i="1"/>
  <c r="AG2847" i="1"/>
  <c r="AH2847" i="1"/>
  <c r="AE2848" i="1"/>
  <c r="AF2848" i="1"/>
  <c r="AE2849" i="1"/>
  <c r="AF2849" i="1"/>
  <c r="AE2850" i="1"/>
  <c r="AF2850" i="1"/>
  <c r="AG2850" i="1"/>
  <c r="AH2850" i="1"/>
  <c r="AE2851" i="1"/>
  <c r="AF2851" i="1"/>
  <c r="AG2851" i="1"/>
  <c r="AH2851" i="1"/>
  <c r="AE2852" i="1"/>
  <c r="AF2852" i="1"/>
  <c r="AG2852" i="1"/>
  <c r="AH2852" i="1"/>
  <c r="AE2853" i="1"/>
  <c r="AF2853" i="1"/>
  <c r="AG2853" i="1"/>
  <c r="AH2853" i="1"/>
  <c r="AE2854" i="1"/>
  <c r="AF2854" i="1"/>
  <c r="AG2854" i="1"/>
  <c r="AH2854" i="1"/>
  <c r="AE2855" i="1"/>
  <c r="AF2855" i="1"/>
  <c r="AG2855" i="1"/>
  <c r="AH2855" i="1"/>
  <c r="AE2856" i="1"/>
  <c r="AF2856" i="1"/>
  <c r="AE2857" i="1"/>
  <c r="AF2857" i="1"/>
  <c r="AE2858" i="1"/>
  <c r="AF2858" i="1"/>
  <c r="AG2858" i="1"/>
  <c r="AH2858" i="1"/>
  <c r="AE2859" i="1"/>
  <c r="AF2859" i="1"/>
  <c r="AG2859" i="1"/>
  <c r="AH2859" i="1"/>
  <c r="AE2860" i="1"/>
  <c r="AF2860" i="1"/>
  <c r="AE2861" i="1"/>
  <c r="AF2861" i="1"/>
  <c r="AE2862" i="1"/>
  <c r="AF2862" i="1"/>
  <c r="AE2863" i="1"/>
  <c r="AF2863" i="1"/>
  <c r="AE2864" i="1"/>
  <c r="AF2864" i="1"/>
  <c r="AE2865" i="1"/>
  <c r="AF2865" i="1"/>
  <c r="AE2866" i="1"/>
  <c r="AF2866" i="1"/>
  <c r="AG2866" i="1"/>
  <c r="AH2866" i="1"/>
  <c r="AE2867" i="1"/>
  <c r="AF2867" i="1"/>
  <c r="AG2867" i="1"/>
  <c r="AH2867" i="1"/>
  <c r="AE2868" i="1"/>
  <c r="AF2868" i="1"/>
  <c r="AG2868" i="1"/>
  <c r="AH2868" i="1"/>
  <c r="AE2869" i="1"/>
  <c r="AF2869" i="1"/>
  <c r="AG2869" i="1"/>
  <c r="AH2869" i="1"/>
  <c r="AE2870" i="1"/>
  <c r="AF2870" i="1"/>
  <c r="AG2870" i="1"/>
  <c r="AH2870" i="1"/>
  <c r="AE2871" i="1"/>
  <c r="AF2871" i="1"/>
  <c r="AG2871" i="1"/>
  <c r="AH2871" i="1"/>
  <c r="AE2872" i="1"/>
  <c r="AF2872" i="1"/>
  <c r="AG2872" i="1"/>
  <c r="AH2872" i="1"/>
  <c r="AE2873" i="1"/>
  <c r="AF2873" i="1"/>
  <c r="AG2873" i="1"/>
  <c r="AH2873" i="1"/>
  <c r="AE2874" i="1"/>
  <c r="AF2874" i="1"/>
  <c r="AG2874" i="1"/>
  <c r="AH2874" i="1"/>
  <c r="AE2875" i="1"/>
  <c r="AF2875" i="1"/>
  <c r="AG2875" i="1"/>
  <c r="AH2875" i="1"/>
  <c r="AE2876" i="1"/>
  <c r="AF2876" i="1"/>
  <c r="AG2876" i="1"/>
  <c r="AH2876" i="1"/>
  <c r="AE2877" i="1"/>
  <c r="AF2877" i="1"/>
  <c r="AG2877" i="1"/>
  <c r="AH2877" i="1"/>
  <c r="AE2878" i="1"/>
  <c r="AF2878" i="1"/>
  <c r="AG2878" i="1"/>
  <c r="AH2878" i="1"/>
  <c r="AE2879" i="1"/>
  <c r="AF2879" i="1"/>
  <c r="AG2879" i="1"/>
  <c r="AH2879" i="1"/>
  <c r="AE2880" i="1"/>
  <c r="AF2880" i="1"/>
  <c r="AE2881" i="1"/>
  <c r="AF2881" i="1"/>
  <c r="AE2882" i="1"/>
  <c r="AF2882" i="1"/>
  <c r="AG2882" i="1"/>
  <c r="AH2882" i="1"/>
  <c r="AE2883" i="1"/>
  <c r="AF2883" i="1"/>
  <c r="AG2883" i="1"/>
  <c r="AH2883" i="1"/>
  <c r="AE2884" i="1"/>
  <c r="AF2884" i="1"/>
  <c r="AG2884" i="1"/>
  <c r="AH2884" i="1"/>
  <c r="AE2885" i="1"/>
  <c r="AF2885" i="1"/>
  <c r="AG2885" i="1"/>
  <c r="AH2885" i="1"/>
  <c r="AE2886" i="1"/>
  <c r="AF2886" i="1"/>
  <c r="AE2887" i="1"/>
  <c r="AF2887" i="1"/>
  <c r="AG2887" i="1"/>
  <c r="AH2887" i="1"/>
  <c r="AE2888" i="1"/>
  <c r="AF2888" i="1"/>
  <c r="AE2889" i="1"/>
  <c r="AF2889" i="1"/>
  <c r="AE2890" i="1"/>
  <c r="AF2890" i="1"/>
  <c r="AG2890" i="1"/>
  <c r="AH2890" i="1"/>
  <c r="AE2891" i="1"/>
  <c r="AF2891" i="1"/>
  <c r="AE2892" i="1"/>
  <c r="AF2892" i="1"/>
  <c r="AE2893" i="1"/>
  <c r="AF2893" i="1"/>
  <c r="AE2894" i="1"/>
  <c r="AF2894" i="1"/>
  <c r="AE2895" i="1"/>
  <c r="AF2895" i="1"/>
  <c r="AG2895" i="1"/>
  <c r="AH2895" i="1"/>
  <c r="AE2896" i="1"/>
  <c r="AF2896" i="1"/>
  <c r="AE2897" i="1"/>
  <c r="AF2897" i="1"/>
  <c r="AE2898" i="1"/>
  <c r="AF2898" i="1"/>
  <c r="AG2898" i="1"/>
  <c r="AH2898" i="1"/>
  <c r="AE2899" i="1"/>
  <c r="AF2899" i="1"/>
  <c r="AG2899" i="1"/>
  <c r="AH2899" i="1"/>
  <c r="AE2900" i="1"/>
  <c r="AF2900" i="1"/>
  <c r="AG2900" i="1"/>
  <c r="AH2900" i="1"/>
  <c r="AE2901" i="1"/>
  <c r="AF2901" i="1"/>
  <c r="AG2901" i="1"/>
  <c r="AH2901" i="1"/>
  <c r="AE2902" i="1"/>
  <c r="AF2902" i="1"/>
  <c r="AG2902" i="1"/>
  <c r="AH2902" i="1"/>
  <c r="AE2903" i="1"/>
  <c r="AF2903" i="1"/>
  <c r="AG2903" i="1"/>
  <c r="AH2903" i="1"/>
  <c r="AE2904" i="1"/>
  <c r="AF2904" i="1"/>
  <c r="AE2905" i="1"/>
  <c r="AF2905" i="1"/>
  <c r="AE2906" i="1"/>
  <c r="AF2906" i="1"/>
  <c r="AG2906" i="1"/>
  <c r="AH2906" i="1"/>
  <c r="AE2907" i="1"/>
  <c r="AF2907" i="1"/>
  <c r="AG2907" i="1"/>
  <c r="AH2907" i="1"/>
  <c r="AE2908" i="1"/>
  <c r="AF2908" i="1"/>
  <c r="AG2908" i="1"/>
  <c r="AH2908" i="1"/>
  <c r="AE2909" i="1"/>
  <c r="AF2909" i="1"/>
  <c r="AE2910" i="1"/>
  <c r="AF2910" i="1"/>
  <c r="AE2911" i="1"/>
  <c r="AF2911" i="1"/>
  <c r="AE2912" i="1"/>
  <c r="AF2912" i="1"/>
  <c r="AE2913" i="1"/>
  <c r="AF2913" i="1"/>
  <c r="AE2914" i="1"/>
  <c r="AF2914" i="1"/>
  <c r="AE2915" i="1"/>
  <c r="AF2915" i="1"/>
  <c r="AG2915" i="1"/>
  <c r="AH2915" i="1"/>
  <c r="AE2916" i="1"/>
  <c r="AF2916" i="1"/>
  <c r="AE2917" i="1"/>
  <c r="AF2917" i="1"/>
  <c r="AE2918" i="1"/>
  <c r="AF2918" i="1"/>
  <c r="AE2919" i="1"/>
  <c r="AF2919" i="1"/>
  <c r="AE2920" i="1"/>
  <c r="AF2920" i="1"/>
  <c r="AG2920" i="1"/>
  <c r="AH2920" i="1"/>
  <c r="AE2921" i="1"/>
  <c r="AF2921" i="1"/>
  <c r="AG2921" i="1"/>
  <c r="AH2921" i="1"/>
  <c r="AE2922" i="1"/>
  <c r="AF2922" i="1"/>
  <c r="AG2922" i="1"/>
  <c r="AH2922" i="1"/>
  <c r="AE2923" i="1"/>
  <c r="AF2923" i="1"/>
  <c r="AG2923" i="1"/>
  <c r="AH2923" i="1"/>
  <c r="AE2924" i="1"/>
  <c r="AF2924" i="1"/>
  <c r="AG2924" i="1"/>
  <c r="AH2924" i="1"/>
  <c r="AE2925" i="1"/>
  <c r="AF2925" i="1"/>
  <c r="AG2925" i="1"/>
  <c r="AH2925" i="1"/>
  <c r="AE2926" i="1"/>
  <c r="AF2926" i="1"/>
  <c r="AG2926" i="1"/>
  <c r="AH2926" i="1"/>
  <c r="AE2927" i="1"/>
  <c r="AF2927" i="1"/>
  <c r="AG2927" i="1"/>
  <c r="AH2927" i="1"/>
  <c r="AE2928" i="1"/>
  <c r="AF2928" i="1"/>
  <c r="AG2928" i="1"/>
  <c r="AH2928" i="1"/>
  <c r="AE2929" i="1"/>
  <c r="AF2929" i="1"/>
  <c r="AG2929" i="1"/>
  <c r="AH2929" i="1"/>
  <c r="AE2930" i="1"/>
  <c r="AF2930" i="1"/>
  <c r="AG2930" i="1"/>
  <c r="AH2930" i="1"/>
  <c r="AE2931" i="1"/>
  <c r="AF2931" i="1"/>
  <c r="AG2931" i="1"/>
  <c r="AH2931" i="1"/>
  <c r="AE2932" i="1"/>
  <c r="AF2932" i="1"/>
  <c r="AG2932" i="1"/>
  <c r="AH2932" i="1"/>
  <c r="AE2933" i="1"/>
  <c r="AF2933" i="1"/>
  <c r="AG2933" i="1"/>
  <c r="AH2933" i="1"/>
  <c r="AE2934" i="1"/>
  <c r="AF2934" i="1"/>
  <c r="AG2934" i="1"/>
  <c r="AH2934" i="1"/>
  <c r="AE2935" i="1"/>
  <c r="AF2935" i="1"/>
  <c r="AG2935" i="1"/>
  <c r="AH2935" i="1"/>
  <c r="AE2936" i="1"/>
  <c r="AF2936" i="1"/>
  <c r="AG2936" i="1"/>
  <c r="AH2936" i="1"/>
  <c r="AE2937" i="1"/>
  <c r="AF2937" i="1"/>
  <c r="AE2938" i="1"/>
  <c r="AF2938" i="1"/>
  <c r="AE2939" i="1"/>
  <c r="AF2939" i="1"/>
  <c r="AE2940" i="1"/>
  <c r="AF2940" i="1"/>
  <c r="AE2941" i="1"/>
  <c r="AF2941" i="1"/>
  <c r="AG2941" i="1"/>
  <c r="AH2941" i="1"/>
  <c r="AE2942" i="1"/>
  <c r="AF2942" i="1"/>
  <c r="AG2942" i="1"/>
  <c r="AH2942" i="1"/>
  <c r="AE2943" i="1"/>
  <c r="AF2943" i="1"/>
  <c r="AG2943" i="1"/>
  <c r="AH2943" i="1"/>
  <c r="AE2944" i="1"/>
  <c r="AF2944" i="1"/>
  <c r="AG2944" i="1"/>
  <c r="AH2944" i="1"/>
  <c r="AE2945" i="1"/>
  <c r="AF2945" i="1"/>
  <c r="AG2945" i="1"/>
  <c r="AH2945" i="1"/>
  <c r="AE2946" i="1"/>
  <c r="AF2946" i="1"/>
  <c r="AG2946" i="1"/>
  <c r="AH2946" i="1"/>
  <c r="AE2947" i="1"/>
  <c r="AF2947" i="1"/>
  <c r="AG2947" i="1"/>
  <c r="AH2947" i="1"/>
  <c r="AE2948" i="1"/>
  <c r="AF2948" i="1"/>
  <c r="AE2949" i="1"/>
  <c r="AF2949" i="1"/>
  <c r="AE2950" i="1"/>
  <c r="AF2950" i="1"/>
  <c r="AG2950" i="1"/>
  <c r="AH2950" i="1"/>
  <c r="AE2951" i="1"/>
  <c r="AF2951" i="1"/>
  <c r="AG2951" i="1"/>
  <c r="AH2951" i="1"/>
  <c r="AE2952" i="1"/>
  <c r="AF2952" i="1"/>
  <c r="AG2952" i="1"/>
  <c r="AH2952" i="1"/>
  <c r="AE2953" i="1"/>
  <c r="AF2953" i="1"/>
  <c r="AG2953" i="1"/>
  <c r="AH2953" i="1"/>
  <c r="AE2954" i="1"/>
  <c r="AF2954" i="1"/>
  <c r="AE2955" i="1"/>
  <c r="AF2955" i="1"/>
  <c r="AE2956" i="1"/>
  <c r="AF2956" i="1"/>
  <c r="AG2956" i="1"/>
  <c r="AH2956" i="1"/>
  <c r="AE2957" i="1"/>
  <c r="AF2957" i="1"/>
  <c r="AG2957" i="1"/>
  <c r="AH2957" i="1"/>
  <c r="AE2958" i="1"/>
  <c r="AF2958" i="1"/>
  <c r="AG2958" i="1"/>
  <c r="AH2958" i="1"/>
  <c r="AE2959" i="1"/>
  <c r="AF2959" i="1"/>
  <c r="AG2959" i="1"/>
  <c r="AH2959" i="1"/>
  <c r="AE2960" i="1"/>
  <c r="AF2960" i="1"/>
  <c r="AE2961" i="1"/>
  <c r="AF2961" i="1"/>
  <c r="AE2962" i="1"/>
  <c r="AF2962" i="1"/>
  <c r="AE2963" i="1"/>
  <c r="AF2963" i="1"/>
  <c r="AE2964" i="1"/>
  <c r="AF2964" i="1"/>
  <c r="AE2965" i="1"/>
  <c r="AF2965" i="1"/>
  <c r="AG2965" i="1"/>
  <c r="AH2965" i="1"/>
  <c r="AE2966" i="1"/>
  <c r="AF2966" i="1"/>
  <c r="AE2967" i="1"/>
  <c r="AF2967" i="1"/>
  <c r="AE2968" i="1"/>
  <c r="AF2968" i="1"/>
  <c r="AE2969" i="1"/>
  <c r="AF2969" i="1"/>
  <c r="AG2969" i="1"/>
  <c r="AH2969" i="1"/>
  <c r="AE2970" i="1"/>
  <c r="AF2970" i="1"/>
  <c r="AE2971" i="1"/>
  <c r="AF2971" i="1"/>
  <c r="AE2972" i="1"/>
  <c r="AF2972" i="1"/>
  <c r="AG2972" i="1"/>
  <c r="AH2972" i="1"/>
  <c r="AE2973" i="1"/>
  <c r="AF2973" i="1"/>
  <c r="AG2973" i="1"/>
  <c r="AH2973" i="1"/>
  <c r="AE2974" i="1"/>
  <c r="AF2974" i="1"/>
  <c r="AG2974" i="1"/>
  <c r="AH2974" i="1"/>
  <c r="AE2975" i="1"/>
  <c r="AF2975" i="1"/>
  <c r="AG2975" i="1"/>
  <c r="AH2975" i="1"/>
  <c r="AE2976" i="1"/>
  <c r="AF2976" i="1"/>
  <c r="AE2977" i="1"/>
  <c r="AF2977" i="1"/>
  <c r="AE2978" i="1"/>
  <c r="AF2978" i="1"/>
  <c r="AG2978" i="1"/>
  <c r="AH2978" i="1"/>
  <c r="AE2979" i="1"/>
  <c r="AF2979" i="1"/>
  <c r="AG2979" i="1"/>
  <c r="AH2979" i="1"/>
  <c r="AE2980" i="1"/>
  <c r="AF2980" i="1"/>
  <c r="AG2980" i="1"/>
  <c r="AH2980" i="1"/>
  <c r="AE2981" i="1"/>
  <c r="AF2981" i="1"/>
  <c r="AG2981" i="1"/>
  <c r="AH2981" i="1"/>
  <c r="AE2982" i="1"/>
  <c r="AF2982" i="1"/>
  <c r="AG2982" i="1"/>
  <c r="AH2982" i="1"/>
  <c r="AE2983" i="1"/>
  <c r="AF2983" i="1"/>
  <c r="AG2983" i="1"/>
  <c r="AH2983" i="1"/>
  <c r="AE2984" i="1"/>
  <c r="AF2984" i="1"/>
  <c r="AG2984" i="1"/>
  <c r="AH2984" i="1"/>
  <c r="AE2985" i="1"/>
  <c r="AF2985" i="1"/>
  <c r="AG2985" i="1"/>
  <c r="AH2985" i="1"/>
  <c r="AE2986" i="1"/>
  <c r="AF2986" i="1"/>
  <c r="AG2986" i="1"/>
  <c r="AH2986" i="1"/>
  <c r="AE2987" i="1"/>
  <c r="AF2987" i="1"/>
  <c r="AG2987" i="1"/>
  <c r="AH2987" i="1"/>
  <c r="AE2989" i="1"/>
  <c r="AF2989" i="1"/>
  <c r="AE2990" i="1"/>
  <c r="AF2990" i="1"/>
  <c r="AE2991" i="1"/>
  <c r="AF2991" i="1"/>
  <c r="AG2991" i="1"/>
  <c r="AH2991" i="1"/>
  <c r="AE2992" i="1"/>
  <c r="AF2992" i="1"/>
  <c r="AG2992" i="1"/>
  <c r="AH2992" i="1"/>
  <c r="AE2993" i="1"/>
  <c r="AF2993" i="1"/>
  <c r="AG2993" i="1"/>
  <c r="AH2993" i="1"/>
  <c r="AE2994" i="1"/>
  <c r="AF2994" i="1"/>
  <c r="AG2994" i="1"/>
  <c r="AH2994" i="1"/>
  <c r="AE2995" i="1"/>
  <c r="AF2995" i="1"/>
  <c r="AE2996" i="1"/>
  <c r="AF2996" i="1"/>
  <c r="AE2997" i="1"/>
  <c r="AF2997" i="1"/>
  <c r="AE2998" i="1"/>
  <c r="AF2998" i="1"/>
  <c r="AE2999" i="1"/>
  <c r="AF2999" i="1"/>
  <c r="AE3000" i="1"/>
  <c r="AF3000" i="1"/>
  <c r="AE3001" i="1"/>
  <c r="AF3001" i="1"/>
  <c r="AE3002" i="1"/>
  <c r="AF3002" i="1"/>
  <c r="AE3003" i="1"/>
  <c r="AF3003" i="1"/>
  <c r="AE3004" i="1"/>
  <c r="AF3004" i="1"/>
  <c r="AE3005" i="1"/>
  <c r="AF3005" i="1"/>
  <c r="AG3005" i="1"/>
  <c r="AH3005" i="1"/>
  <c r="AE3006" i="1"/>
  <c r="AF3006" i="1"/>
  <c r="AG3006" i="1"/>
  <c r="AH3006" i="1"/>
  <c r="AE3007" i="1"/>
  <c r="AF3007" i="1"/>
  <c r="AE3008" i="1"/>
  <c r="AF3008" i="1"/>
  <c r="AE3009" i="1"/>
  <c r="AF3009" i="1"/>
  <c r="AE3010" i="1"/>
  <c r="AF3010" i="1"/>
  <c r="AE3011" i="1"/>
  <c r="AF3011" i="1"/>
  <c r="AG3011" i="1"/>
  <c r="AH3011" i="1"/>
  <c r="AE3012" i="1"/>
  <c r="AF3012" i="1"/>
  <c r="AG3012" i="1"/>
  <c r="AH3012" i="1"/>
  <c r="AE3013" i="1"/>
  <c r="AF3013" i="1"/>
  <c r="AG3013" i="1"/>
  <c r="AH3013" i="1"/>
  <c r="AE3014" i="1"/>
  <c r="AF3014" i="1"/>
  <c r="AG3014" i="1"/>
  <c r="AH3014" i="1"/>
  <c r="AE3015" i="1"/>
  <c r="AF3015" i="1"/>
  <c r="AE3016" i="1"/>
  <c r="AF3016" i="1"/>
  <c r="AE3017" i="1"/>
  <c r="AF3017" i="1"/>
  <c r="AE3018" i="1"/>
  <c r="AF3018" i="1"/>
  <c r="AE3019" i="1"/>
  <c r="AF3019" i="1"/>
  <c r="AG3019" i="1"/>
  <c r="AH3019" i="1"/>
  <c r="AE3020" i="1"/>
  <c r="AF3020" i="1"/>
  <c r="AG3020" i="1"/>
  <c r="AH3020" i="1"/>
  <c r="AE3021" i="1"/>
  <c r="AF3021" i="1"/>
  <c r="AE3022" i="1"/>
  <c r="AF3022" i="1"/>
  <c r="AE3023" i="1"/>
  <c r="AF3023" i="1"/>
  <c r="AG3023" i="1"/>
  <c r="AH3023" i="1"/>
  <c r="AE3024" i="1"/>
  <c r="AF3024" i="1"/>
  <c r="AG3024" i="1"/>
  <c r="AH3024" i="1"/>
  <c r="AE3025" i="1"/>
  <c r="AF3025" i="1"/>
  <c r="AE3026" i="1"/>
  <c r="AF3026" i="1"/>
  <c r="AE3027" i="1"/>
  <c r="AF3027" i="1"/>
  <c r="AG3027" i="1"/>
  <c r="AH3027" i="1"/>
  <c r="AE3028" i="1"/>
  <c r="AF3028" i="1"/>
  <c r="AG3028" i="1"/>
  <c r="AH3028" i="1"/>
  <c r="AE3029" i="1"/>
  <c r="AF3029" i="1"/>
  <c r="AE3030" i="1"/>
  <c r="AF3030" i="1"/>
  <c r="AE3031" i="1"/>
  <c r="AF3031" i="1"/>
  <c r="AE3032" i="1"/>
  <c r="AF3032" i="1"/>
  <c r="AE3033" i="1"/>
  <c r="AF3033" i="1"/>
  <c r="AE3034" i="1"/>
  <c r="AF3034" i="1"/>
  <c r="AG3034" i="1"/>
  <c r="AH3034" i="1"/>
  <c r="AE3035" i="1"/>
  <c r="AF3035" i="1"/>
  <c r="AE3036" i="1"/>
  <c r="AF3036" i="1"/>
  <c r="AE3037" i="1"/>
  <c r="AF3037" i="1"/>
  <c r="AE3038" i="1"/>
  <c r="AF3038" i="1"/>
  <c r="AE3039" i="1"/>
  <c r="AF3039" i="1"/>
  <c r="AE3040" i="1"/>
  <c r="AF3040" i="1"/>
  <c r="AE3041" i="1"/>
  <c r="AF3041" i="1"/>
  <c r="AG3041" i="1"/>
  <c r="AH3041" i="1"/>
  <c r="AE3042" i="1"/>
  <c r="AF3042" i="1"/>
  <c r="AG3042" i="1"/>
  <c r="AH3042" i="1"/>
  <c r="AE3043" i="1"/>
  <c r="AF3043" i="1"/>
  <c r="AG3043" i="1"/>
  <c r="AH3043" i="1"/>
  <c r="AE3044" i="1"/>
  <c r="AF3044" i="1"/>
  <c r="AG3044" i="1"/>
  <c r="AH3044" i="1"/>
  <c r="AE3045" i="1"/>
  <c r="AF3045" i="1"/>
  <c r="AE3046" i="1"/>
  <c r="AF3046" i="1"/>
  <c r="AE3047" i="1"/>
  <c r="AF3047" i="1"/>
  <c r="AE3048" i="1"/>
  <c r="AF3048" i="1"/>
  <c r="AE3049" i="1"/>
  <c r="AF3049" i="1"/>
  <c r="AG3049" i="1"/>
  <c r="AH3049" i="1"/>
  <c r="AE3050" i="1"/>
  <c r="AF3050" i="1"/>
  <c r="AG3050" i="1"/>
  <c r="AH3050" i="1"/>
  <c r="AE3051" i="1"/>
  <c r="AF3051" i="1"/>
  <c r="AG3051" i="1"/>
  <c r="AH3051" i="1"/>
  <c r="AE3052" i="1"/>
  <c r="AF3052" i="1"/>
  <c r="AE3053" i="1"/>
  <c r="AF3053" i="1"/>
  <c r="AE3054" i="1"/>
  <c r="AF3054" i="1"/>
  <c r="AG3054" i="1"/>
  <c r="AH3054" i="1"/>
  <c r="AE3055" i="1"/>
  <c r="AF3055" i="1"/>
  <c r="AG3055" i="1"/>
  <c r="AH3055" i="1"/>
  <c r="AE3056" i="1"/>
  <c r="AF3056" i="1"/>
  <c r="AG3056" i="1"/>
  <c r="AH3056" i="1"/>
  <c r="AE3057" i="1"/>
  <c r="AF3057" i="1"/>
  <c r="AG3057" i="1"/>
  <c r="AH3057" i="1"/>
  <c r="AE3058" i="1"/>
  <c r="AF3058" i="1"/>
  <c r="AG3058" i="1"/>
  <c r="AH3058" i="1"/>
  <c r="AE3059" i="1"/>
  <c r="AF3059" i="1"/>
  <c r="AG3059" i="1"/>
  <c r="AH3059" i="1"/>
  <c r="AE3060" i="1"/>
  <c r="AF3060" i="1"/>
  <c r="AG3060" i="1"/>
  <c r="AH3060" i="1"/>
  <c r="AE3061" i="1"/>
  <c r="AF3061" i="1"/>
  <c r="AG3061" i="1"/>
  <c r="AH3061" i="1"/>
  <c r="AE3063" i="1"/>
  <c r="AF3063" i="1"/>
  <c r="AE3064" i="1"/>
  <c r="AF3064" i="1"/>
  <c r="AE3065" i="1"/>
  <c r="AF3065" i="1"/>
  <c r="AG3065" i="1"/>
  <c r="AH3065" i="1"/>
  <c r="AE3066" i="1"/>
  <c r="AF3066" i="1"/>
  <c r="AG3066" i="1"/>
  <c r="AH3066" i="1"/>
  <c r="AE3067" i="1"/>
  <c r="AF3067" i="1"/>
  <c r="AG3067" i="1"/>
  <c r="AH3067" i="1"/>
  <c r="AE3068" i="1"/>
  <c r="AF3068" i="1"/>
  <c r="AG3068" i="1"/>
  <c r="AH3068" i="1"/>
  <c r="AE3069" i="1"/>
  <c r="AF3069" i="1"/>
  <c r="AG3069" i="1"/>
  <c r="AH3069" i="1"/>
  <c r="AE3070" i="1"/>
  <c r="AF3070" i="1"/>
  <c r="AE3071" i="1"/>
  <c r="AF3071" i="1"/>
  <c r="AE3072" i="1"/>
  <c r="AF3072" i="1"/>
  <c r="AE3073" i="1"/>
  <c r="AF3073" i="1"/>
  <c r="AE3074" i="1"/>
  <c r="AF3074" i="1"/>
  <c r="AG3074" i="1"/>
  <c r="AH3074" i="1"/>
  <c r="AE3075" i="1"/>
  <c r="AF3075" i="1"/>
  <c r="AG3075" i="1"/>
  <c r="AH3075" i="1"/>
  <c r="AE3076" i="1"/>
  <c r="AF3076" i="1"/>
  <c r="AG3076" i="1"/>
  <c r="AH3076" i="1"/>
  <c r="AE3077" i="1"/>
  <c r="AF3077" i="1"/>
  <c r="AE3078" i="1"/>
  <c r="AF3078" i="1"/>
  <c r="AG3078" i="1"/>
  <c r="AH3078" i="1"/>
  <c r="AE3079" i="1"/>
  <c r="AF3079" i="1"/>
  <c r="AE3080" i="1"/>
  <c r="AF3080" i="1"/>
  <c r="AE3081" i="1"/>
  <c r="AF3081" i="1"/>
  <c r="AE3082" i="1"/>
  <c r="AF3082" i="1"/>
  <c r="AE3083" i="1"/>
  <c r="AF3083" i="1"/>
  <c r="AG3083" i="1"/>
  <c r="AH3083" i="1"/>
  <c r="AE3084" i="1"/>
  <c r="AF3084" i="1"/>
  <c r="AG3084" i="1"/>
  <c r="AH3084" i="1"/>
  <c r="AE3085" i="1"/>
  <c r="AF3085" i="1"/>
  <c r="AG3085" i="1"/>
  <c r="AH3085" i="1"/>
  <c r="AE3086" i="1"/>
  <c r="AF3086" i="1"/>
  <c r="AG3086" i="1"/>
  <c r="AH3086" i="1"/>
  <c r="AE3087" i="1"/>
  <c r="AF3087" i="1"/>
  <c r="AG3087" i="1"/>
  <c r="AH3087" i="1"/>
  <c r="AE3088" i="1"/>
  <c r="AF3088" i="1"/>
  <c r="AG3088" i="1"/>
  <c r="AH3088" i="1"/>
  <c r="AE3089" i="1"/>
  <c r="AF3089" i="1"/>
  <c r="AE3090" i="1"/>
  <c r="AF3090" i="1"/>
  <c r="AE3091" i="1"/>
  <c r="AF3091" i="1"/>
  <c r="AE3092" i="1"/>
  <c r="AF3092" i="1"/>
  <c r="AE3093" i="1"/>
  <c r="AF3093" i="1"/>
  <c r="AG3093" i="1"/>
  <c r="AH3093" i="1"/>
  <c r="AE3094" i="1"/>
  <c r="AF3094" i="1"/>
  <c r="AG3094" i="1"/>
  <c r="AH3094" i="1"/>
  <c r="AE3095" i="1"/>
  <c r="AF3095" i="1"/>
  <c r="AG3095" i="1"/>
  <c r="AH3095" i="1"/>
  <c r="AE3096" i="1"/>
  <c r="AF3096" i="1"/>
  <c r="AG3096" i="1"/>
  <c r="AH3096" i="1"/>
  <c r="AE3097" i="1"/>
  <c r="AF3097" i="1"/>
  <c r="AG3097" i="1"/>
  <c r="AH3097" i="1"/>
  <c r="AE3098" i="1"/>
  <c r="AF3098" i="1"/>
  <c r="AE3099" i="1"/>
  <c r="AF3099" i="1"/>
  <c r="AE3100" i="1"/>
  <c r="AF3100" i="1"/>
  <c r="AE3101" i="1"/>
  <c r="AF3101" i="1"/>
  <c r="AE3102" i="1"/>
  <c r="AF3102" i="1"/>
  <c r="AG3102" i="1"/>
  <c r="AH3102" i="1"/>
  <c r="AE3103" i="1"/>
  <c r="AF3103" i="1"/>
  <c r="AG3103" i="1"/>
  <c r="AH3103" i="1"/>
  <c r="AE3104" i="1"/>
  <c r="AF3104" i="1"/>
  <c r="AG3104" i="1"/>
  <c r="AH3104" i="1"/>
  <c r="AE3105" i="1"/>
  <c r="AF3105" i="1"/>
  <c r="AG3105" i="1"/>
  <c r="AH3105" i="1"/>
  <c r="AE3106" i="1"/>
  <c r="AF3106" i="1"/>
  <c r="AE3107" i="1"/>
  <c r="AF3107" i="1"/>
  <c r="AG3107" i="1"/>
  <c r="AH3107" i="1"/>
  <c r="AE3108" i="1"/>
  <c r="AF3108" i="1"/>
  <c r="AE3109" i="1"/>
  <c r="AF3109" i="1"/>
  <c r="AE3110" i="1"/>
  <c r="AF3110" i="1"/>
  <c r="AE3111" i="1"/>
  <c r="AF3111" i="1"/>
  <c r="AE3112" i="1"/>
  <c r="AF3112" i="1"/>
  <c r="AG3112" i="1"/>
  <c r="AH3112" i="1"/>
  <c r="AE3113" i="1"/>
  <c r="AF3113" i="1"/>
  <c r="AG3113" i="1"/>
  <c r="AH3113" i="1"/>
  <c r="AE3114" i="1"/>
  <c r="AF3114" i="1"/>
  <c r="AG3114" i="1"/>
  <c r="AH3114" i="1"/>
  <c r="AE3115" i="1"/>
  <c r="AF3115" i="1"/>
  <c r="AG3115" i="1"/>
  <c r="AH3115" i="1"/>
  <c r="AE3116" i="1"/>
  <c r="AF3116" i="1"/>
  <c r="AE3117" i="1"/>
  <c r="AF3117" i="1"/>
  <c r="AE3118" i="1"/>
  <c r="AF3118" i="1"/>
  <c r="AG3118" i="1"/>
  <c r="AH3118" i="1"/>
  <c r="AE3119" i="1"/>
  <c r="AF3119" i="1"/>
  <c r="AG3119" i="1"/>
  <c r="AH3119" i="1"/>
  <c r="AE3120" i="1"/>
  <c r="AF3120" i="1"/>
  <c r="AE3121" i="1"/>
  <c r="AF3121" i="1"/>
  <c r="AE3122" i="1"/>
  <c r="AF3122" i="1"/>
  <c r="AE3123" i="1"/>
  <c r="AF3123" i="1"/>
  <c r="AE3124" i="1"/>
  <c r="AF3124" i="1"/>
  <c r="AE3125" i="1"/>
  <c r="AF3125" i="1"/>
  <c r="AE3126" i="1"/>
  <c r="AF3126" i="1"/>
  <c r="AG3126" i="1"/>
  <c r="AH3126" i="1"/>
  <c r="AE3127" i="1"/>
  <c r="AF3127" i="1"/>
  <c r="AG3127" i="1"/>
  <c r="AH3127" i="1"/>
  <c r="AE3128" i="1"/>
  <c r="AF3128" i="1"/>
  <c r="AE3129" i="1"/>
  <c r="AF3129" i="1"/>
  <c r="AE3130" i="1"/>
  <c r="AF3130" i="1"/>
  <c r="AG3130" i="1"/>
  <c r="AH3130" i="1"/>
  <c r="AE3131" i="1"/>
  <c r="AF3131" i="1"/>
  <c r="AG3131" i="1"/>
  <c r="AH3131" i="1"/>
  <c r="AE3132" i="1"/>
  <c r="AF3132" i="1"/>
  <c r="AG3132" i="1"/>
  <c r="AH3132" i="1"/>
  <c r="AE3133" i="1"/>
  <c r="AF3133" i="1"/>
  <c r="AG3133" i="1"/>
  <c r="AH3133" i="1"/>
  <c r="AE3134" i="1"/>
  <c r="AF3134" i="1"/>
  <c r="AG3134" i="1"/>
  <c r="AH3134" i="1"/>
  <c r="AE3135" i="1"/>
  <c r="AF3135" i="1"/>
  <c r="AE3136" i="1"/>
  <c r="AF3136" i="1"/>
  <c r="AG3136" i="1"/>
  <c r="AH3136" i="1"/>
  <c r="AE3137" i="1"/>
  <c r="AF3137" i="1"/>
  <c r="AG3137" i="1"/>
  <c r="AH3137" i="1"/>
  <c r="AE3138" i="1"/>
  <c r="AF3138" i="1"/>
  <c r="AE3139" i="1"/>
  <c r="AF3139" i="1"/>
  <c r="AE3140" i="1"/>
  <c r="AF3140" i="1"/>
  <c r="AE3141" i="1"/>
  <c r="AF3141" i="1"/>
  <c r="AE3142" i="1"/>
  <c r="AF3142" i="1"/>
  <c r="AE3143" i="1"/>
  <c r="AF3143" i="1"/>
  <c r="AE3144" i="1"/>
  <c r="AF3144" i="1"/>
  <c r="AE3145" i="1"/>
  <c r="AF3145" i="1"/>
  <c r="AE3146" i="1"/>
  <c r="AF3146" i="1"/>
  <c r="AE3147" i="1"/>
  <c r="AF3147" i="1"/>
  <c r="AE3148" i="1"/>
  <c r="AF3148" i="1"/>
  <c r="AG3148" i="1"/>
  <c r="AH3148" i="1"/>
  <c r="AE3149" i="1"/>
  <c r="AF3149" i="1"/>
  <c r="AG3149" i="1"/>
  <c r="AH3149" i="1"/>
  <c r="AE3150" i="1"/>
  <c r="AF3150" i="1"/>
  <c r="AE3151" i="1"/>
  <c r="AF3151" i="1"/>
  <c r="AE3152" i="1"/>
  <c r="AF3152" i="1"/>
  <c r="AE3153" i="1"/>
  <c r="AF3153" i="1"/>
  <c r="AE3154" i="1"/>
  <c r="AF3154" i="1"/>
  <c r="AG3154" i="1"/>
  <c r="AH3154" i="1"/>
  <c r="AE3155" i="1"/>
  <c r="AF3155" i="1"/>
  <c r="AG3155" i="1"/>
  <c r="AH3155" i="1"/>
  <c r="AE3156" i="1"/>
  <c r="AF3156" i="1"/>
  <c r="AE3157" i="1"/>
  <c r="AF3157" i="1"/>
  <c r="AG3157" i="1"/>
  <c r="AH3157" i="1"/>
  <c r="AE3158" i="1"/>
  <c r="AF3158" i="1"/>
  <c r="AE3159" i="1"/>
  <c r="AF3159" i="1"/>
  <c r="AE3160" i="1"/>
  <c r="AF3160" i="1"/>
  <c r="AG3160" i="1"/>
  <c r="AH3160" i="1"/>
  <c r="AE3161" i="1"/>
  <c r="AF3161" i="1"/>
  <c r="AG3161" i="1"/>
  <c r="AH3161" i="1"/>
  <c r="AE3162" i="1"/>
  <c r="AF3162" i="1"/>
  <c r="AG3162" i="1"/>
  <c r="AH3162" i="1"/>
  <c r="AE3163" i="1"/>
  <c r="AF3163" i="1"/>
  <c r="AG3163" i="1"/>
  <c r="AH3163" i="1"/>
  <c r="AE3164" i="1"/>
  <c r="AF3164" i="1"/>
  <c r="AE3165" i="1"/>
  <c r="AF3165" i="1"/>
  <c r="AG3165" i="1"/>
  <c r="AH3165" i="1"/>
  <c r="AE3166" i="1"/>
  <c r="AF3166" i="1"/>
  <c r="AE3167" i="1"/>
  <c r="AF3167" i="1"/>
  <c r="AE3168" i="1"/>
  <c r="AF3168" i="1"/>
  <c r="AE3169" i="1"/>
  <c r="AF3169" i="1"/>
  <c r="AE3170" i="1"/>
  <c r="AF3170" i="1"/>
  <c r="AE3171" i="1"/>
  <c r="AF3171" i="1"/>
  <c r="AG3171" i="1"/>
  <c r="AH3171" i="1"/>
  <c r="AE3172" i="1"/>
  <c r="AF3172" i="1"/>
  <c r="AE3173" i="1"/>
  <c r="AF3173" i="1"/>
  <c r="AE3174" i="1"/>
  <c r="AF3174" i="1"/>
  <c r="AE3175" i="1"/>
  <c r="AF3175" i="1"/>
  <c r="AE3178" i="1"/>
  <c r="AF3178" i="1"/>
  <c r="AE3179" i="1"/>
  <c r="AF3179" i="1"/>
  <c r="AE3180" i="1"/>
  <c r="AF3180" i="1"/>
  <c r="AG3180" i="1"/>
  <c r="AH3180" i="1"/>
  <c r="AE3181" i="1"/>
  <c r="AF3181" i="1"/>
  <c r="AG3181" i="1"/>
  <c r="AH3181" i="1"/>
  <c r="AE3176" i="1"/>
  <c r="AF3176" i="1"/>
  <c r="AG3176" i="1"/>
  <c r="AH3176" i="1"/>
  <c r="AE3183" i="1"/>
  <c r="AF3183" i="1"/>
  <c r="AE3184" i="1"/>
  <c r="AF3184" i="1"/>
  <c r="AE3177" i="1"/>
  <c r="AF3177" i="1"/>
  <c r="AG3177" i="1"/>
  <c r="AH3177" i="1"/>
  <c r="AE2988" i="1"/>
  <c r="AF2988" i="1"/>
  <c r="AH2988" i="1"/>
  <c r="AE3185" i="1"/>
  <c r="AF3185" i="1"/>
  <c r="AE3186" i="1"/>
  <c r="AF3186" i="1"/>
  <c r="AE3187" i="1"/>
  <c r="AF3187" i="1"/>
  <c r="AE3062" i="1"/>
  <c r="AF3062" i="1"/>
  <c r="AH3062" i="1"/>
  <c r="AE3182" i="1"/>
  <c r="AF3182" i="1"/>
  <c r="AH3182" i="1"/>
  <c r="AE3188" i="1"/>
  <c r="AF3188" i="1"/>
  <c r="AE3189" i="1"/>
  <c r="AF3189" i="1"/>
  <c r="AE3190" i="1"/>
  <c r="AF3190" i="1"/>
  <c r="AE3191" i="1"/>
  <c r="AF3191" i="1"/>
  <c r="AE3192" i="1"/>
  <c r="AF3192" i="1"/>
  <c r="AE3193" i="1"/>
  <c r="AF3193" i="1"/>
  <c r="AG3193" i="1"/>
  <c r="AH3193" i="1"/>
  <c r="AE3194" i="1"/>
  <c r="AF3194" i="1"/>
  <c r="AG3194" i="1"/>
  <c r="AH3194" i="1"/>
  <c r="AE3195" i="1"/>
  <c r="AF3195" i="1"/>
  <c r="AG3195" i="1"/>
  <c r="AH3195" i="1"/>
  <c r="AE3196" i="1"/>
  <c r="AF3196" i="1"/>
  <c r="AE3197" i="1"/>
  <c r="AF3197" i="1"/>
  <c r="AE3198" i="1"/>
  <c r="AF3198" i="1"/>
  <c r="AE3199" i="1"/>
  <c r="AF3199" i="1"/>
  <c r="AE3200" i="1"/>
  <c r="AF3200" i="1"/>
  <c r="AG3200" i="1"/>
  <c r="AH3200" i="1"/>
  <c r="AE3201" i="1"/>
  <c r="AF3201" i="1"/>
  <c r="AG3201" i="1"/>
  <c r="AH3201" i="1"/>
  <c r="AE3202" i="1"/>
  <c r="AF3202" i="1"/>
  <c r="AG3202" i="1"/>
  <c r="AH3202" i="1"/>
  <c r="AE3203" i="1"/>
  <c r="AF3203" i="1"/>
  <c r="AG3203" i="1"/>
  <c r="AH3203" i="1"/>
  <c r="AE3205" i="1"/>
  <c r="AF3205" i="1"/>
  <c r="AE3206" i="1"/>
  <c r="AF3206" i="1"/>
  <c r="AE3207" i="1"/>
  <c r="AF3207" i="1"/>
  <c r="AG3207" i="1"/>
  <c r="AH3207" i="1"/>
  <c r="AE3208" i="1"/>
  <c r="AF3208" i="1"/>
  <c r="AG3208" i="1"/>
  <c r="AH3208" i="1"/>
  <c r="AE3209" i="1"/>
  <c r="AF3209" i="1"/>
  <c r="AG3209" i="1"/>
  <c r="AH3209" i="1"/>
  <c r="AE3204" i="1"/>
  <c r="AF3204" i="1"/>
  <c r="AG3204" i="1"/>
  <c r="AH3204" i="1"/>
  <c r="AE3210" i="1"/>
  <c r="AF3210" i="1"/>
  <c r="AE3211" i="1"/>
  <c r="AF3211" i="1"/>
  <c r="AE3212" i="1"/>
  <c r="AF3212" i="1"/>
  <c r="AE3213" i="1"/>
  <c r="AF3213" i="1"/>
  <c r="AE3214" i="1"/>
  <c r="AF3214" i="1"/>
  <c r="AE3215" i="1"/>
  <c r="AF3215" i="1"/>
  <c r="AE3216" i="1"/>
  <c r="AF3216" i="1"/>
  <c r="AG3216" i="1"/>
  <c r="AH3216" i="1"/>
  <c r="AE3217" i="1"/>
  <c r="AF3217" i="1"/>
  <c r="AE3218" i="1"/>
  <c r="AF3218" i="1"/>
  <c r="AE3219" i="1"/>
  <c r="AF3219" i="1"/>
  <c r="AE3220" i="1"/>
  <c r="AF3220" i="1"/>
  <c r="AE3221" i="1"/>
  <c r="AF3221" i="1"/>
  <c r="AG3221" i="1"/>
  <c r="AH3221" i="1"/>
  <c r="AE3223" i="1"/>
  <c r="AF3223" i="1"/>
  <c r="AE3224" i="1"/>
  <c r="AF3224" i="1"/>
  <c r="AE3225" i="1"/>
  <c r="AF3225" i="1"/>
  <c r="AE3226" i="1"/>
  <c r="AF3226" i="1"/>
  <c r="AE3227" i="1"/>
  <c r="AF3227" i="1"/>
  <c r="AG3227" i="1"/>
  <c r="AH3227" i="1"/>
  <c r="AE3228" i="1"/>
  <c r="AF3228" i="1"/>
  <c r="AG3228" i="1"/>
  <c r="AH3228" i="1"/>
  <c r="AE3229" i="1"/>
  <c r="AF3229" i="1"/>
  <c r="AG3229" i="1"/>
  <c r="AH3229" i="1"/>
  <c r="AE3230" i="1"/>
  <c r="AF3230" i="1"/>
  <c r="AG3230" i="1"/>
  <c r="AH3230" i="1"/>
  <c r="AE3231" i="1"/>
  <c r="AF3231" i="1"/>
  <c r="AE3232" i="1"/>
  <c r="AF3232" i="1"/>
  <c r="AE3233" i="1"/>
  <c r="AF3233" i="1"/>
  <c r="AG3233" i="1"/>
  <c r="AH3233" i="1"/>
  <c r="AE3234" i="1"/>
  <c r="AF3234" i="1"/>
  <c r="AG3234" i="1"/>
  <c r="AH3234" i="1"/>
  <c r="AE3235" i="1"/>
  <c r="AF3235" i="1"/>
  <c r="AG3235" i="1"/>
  <c r="AH3235" i="1"/>
  <c r="AE3236" i="1"/>
  <c r="AF3236" i="1"/>
  <c r="AG3236" i="1"/>
  <c r="AH3236" i="1"/>
  <c r="AE3237" i="1"/>
  <c r="AF3237" i="1"/>
  <c r="AE3238" i="1"/>
  <c r="AF3238" i="1"/>
  <c r="AE3239" i="1"/>
  <c r="AF3239" i="1"/>
  <c r="AE3240" i="1"/>
  <c r="AF3240" i="1"/>
  <c r="AE3241" i="1"/>
  <c r="AF3241" i="1"/>
  <c r="AG3241" i="1"/>
  <c r="AH3241" i="1"/>
  <c r="AE3242" i="1"/>
  <c r="AF3242" i="1"/>
  <c r="AG3242" i="1"/>
  <c r="AH3242" i="1"/>
  <c r="AE3243" i="1"/>
  <c r="AF3243" i="1"/>
  <c r="AG3243" i="1"/>
  <c r="AH3243" i="1"/>
  <c r="AE3244" i="1"/>
  <c r="AF3244" i="1"/>
  <c r="AE3245" i="1"/>
  <c r="AF3245" i="1"/>
  <c r="AE3246" i="1"/>
  <c r="AF3246" i="1"/>
  <c r="AE3247" i="1"/>
  <c r="AF3247" i="1"/>
  <c r="AE3248" i="1"/>
  <c r="AF3248" i="1"/>
  <c r="AE3249" i="1"/>
  <c r="AF3249" i="1"/>
  <c r="AE3251" i="1"/>
  <c r="AF3251" i="1"/>
  <c r="AE3252" i="1"/>
  <c r="AF3252" i="1"/>
  <c r="AE3250" i="1"/>
  <c r="AF3250" i="1"/>
  <c r="AE3253" i="1"/>
  <c r="AF3253" i="1"/>
  <c r="AE3254" i="1"/>
  <c r="AF3254" i="1"/>
  <c r="AE3255" i="1"/>
  <c r="AF3255" i="1"/>
  <c r="AG3255" i="1"/>
  <c r="AH3255" i="1"/>
  <c r="AE3256" i="1"/>
  <c r="AF3256" i="1"/>
  <c r="AG3256" i="1"/>
  <c r="AH3256" i="1"/>
  <c r="AE3257" i="1"/>
  <c r="AF3257" i="1"/>
  <c r="AG3257" i="1"/>
  <c r="AH3257" i="1"/>
  <c r="AE3258" i="1"/>
  <c r="AF3258" i="1"/>
  <c r="AE3259" i="1"/>
  <c r="AF3259" i="1"/>
  <c r="AE3260" i="1"/>
  <c r="AF3260" i="1"/>
  <c r="AE3261" i="1"/>
  <c r="AF3261" i="1"/>
  <c r="AE3262" i="1"/>
  <c r="AF3262" i="1"/>
  <c r="AE3263" i="1"/>
  <c r="AF3263" i="1"/>
  <c r="AE3264" i="1"/>
  <c r="AF3264" i="1"/>
  <c r="AG3264" i="1"/>
  <c r="AH3264" i="1"/>
  <c r="AE3265" i="1"/>
  <c r="AF3265" i="1"/>
  <c r="AE3266" i="1"/>
  <c r="AF3266" i="1"/>
  <c r="AE3267" i="1"/>
  <c r="AF3267" i="1"/>
  <c r="AG3267" i="1"/>
  <c r="AH3267" i="1"/>
  <c r="AE3268" i="1"/>
  <c r="AF3268" i="1"/>
  <c r="AG3268" i="1"/>
  <c r="AH3268" i="1"/>
  <c r="AE3269" i="1"/>
  <c r="AF3269" i="1"/>
  <c r="AG3269" i="1"/>
  <c r="AH3269" i="1"/>
  <c r="AE3270" i="1"/>
  <c r="AF3270" i="1"/>
  <c r="AG3270" i="1"/>
  <c r="AH3270" i="1"/>
  <c r="AE3271" i="1"/>
  <c r="AF3271" i="1"/>
  <c r="AE3272" i="1"/>
  <c r="AF3272" i="1"/>
  <c r="AE3273" i="1"/>
  <c r="AF3273" i="1"/>
  <c r="AG3273" i="1"/>
  <c r="AH3273" i="1"/>
  <c r="AE3274" i="1"/>
  <c r="AF3274" i="1"/>
  <c r="AG3274" i="1"/>
  <c r="AH3274" i="1"/>
  <c r="AE3275" i="1"/>
  <c r="AF3275" i="1"/>
  <c r="AG3275" i="1"/>
  <c r="AH3275" i="1"/>
  <c r="AE3277" i="1"/>
  <c r="AF3277" i="1"/>
  <c r="AE3278" i="1"/>
  <c r="AF3278" i="1"/>
  <c r="AE3279" i="1"/>
  <c r="AF3279" i="1"/>
  <c r="AE3280" i="1"/>
  <c r="AF3280" i="1"/>
  <c r="AE3281" i="1"/>
  <c r="AF3281" i="1"/>
  <c r="AG3281" i="1"/>
  <c r="AH3281" i="1"/>
  <c r="AE3276" i="1"/>
  <c r="AF3276" i="1"/>
  <c r="AG3276" i="1"/>
  <c r="AH3276" i="1"/>
  <c r="AE3282" i="1"/>
  <c r="AF3282" i="1"/>
  <c r="AE3283" i="1"/>
  <c r="AF3283" i="1"/>
  <c r="AE3222" i="1"/>
  <c r="AF3222" i="1"/>
  <c r="AG3222" i="1"/>
  <c r="AH3222" i="1"/>
  <c r="AF3284" i="1"/>
  <c r="AF3285" i="1"/>
  <c r="AE3286" i="1"/>
  <c r="AF3286" i="1"/>
  <c r="AG3286" i="1"/>
  <c r="AH3286" i="1"/>
  <c r="AE3287" i="1"/>
  <c r="AF3287" i="1"/>
  <c r="AG3287" i="1"/>
  <c r="AH3287" i="1"/>
  <c r="AE3288" i="1"/>
  <c r="AF3288" i="1"/>
  <c r="AG3288" i="1"/>
  <c r="AH3288" i="1"/>
  <c r="AE3289" i="1"/>
  <c r="AF3289" i="1"/>
  <c r="AE3290" i="1"/>
  <c r="AF3290" i="1"/>
  <c r="AE3293" i="1"/>
  <c r="AF3293" i="1"/>
  <c r="AE3294" i="1"/>
  <c r="AF3294" i="1"/>
  <c r="AE3295" i="1"/>
  <c r="AF3295" i="1"/>
  <c r="AE3296" i="1"/>
  <c r="AF3296" i="1"/>
  <c r="AE3297" i="1"/>
  <c r="AF3297" i="1"/>
  <c r="AG3297" i="1"/>
  <c r="AH3297" i="1"/>
  <c r="AE3298" i="1"/>
  <c r="AF3298" i="1"/>
  <c r="AG3298" i="1"/>
  <c r="AH3298" i="1"/>
  <c r="AE3299" i="1"/>
  <c r="AF3299" i="1"/>
  <c r="AG3299" i="1"/>
  <c r="AH3299" i="1"/>
  <c r="AE3300" i="1"/>
  <c r="AF3300" i="1"/>
  <c r="AE3301" i="1"/>
  <c r="AF3301" i="1"/>
  <c r="AE3302" i="1"/>
  <c r="AF3302" i="1"/>
  <c r="AG3302" i="1"/>
  <c r="AH3302" i="1"/>
  <c r="AE3303" i="1"/>
  <c r="AF3303" i="1"/>
  <c r="AG3303" i="1"/>
  <c r="AH3303" i="1"/>
  <c r="AE3304" i="1"/>
  <c r="AF3304" i="1"/>
  <c r="AG3304" i="1"/>
  <c r="AH3304" i="1"/>
  <c r="AE3305" i="1"/>
  <c r="AF3305" i="1"/>
  <c r="AE3306" i="1"/>
  <c r="AF3306" i="1"/>
  <c r="AE3307" i="1"/>
  <c r="AF3307" i="1"/>
  <c r="AG3307" i="1"/>
  <c r="AH3307" i="1"/>
  <c r="AE3308" i="1"/>
  <c r="AF3308" i="1"/>
  <c r="AG3308" i="1"/>
  <c r="AH3308" i="1"/>
  <c r="AE3309" i="1"/>
  <c r="AF3309" i="1"/>
  <c r="AG3309" i="1"/>
  <c r="AH3309" i="1"/>
  <c r="AE3310" i="1"/>
  <c r="AF3310" i="1"/>
  <c r="AG3310" i="1"/>
  <c r="AH3310" i="1"/>
  <c r="AE3311" i="1"/>
  <c r="AF3311" i="1"/>
  <c r="AG3311" i="1"/>
  <c r="AH3311" i="1"/>
  <c r="AE3313" i="1"/>
  <c r="AF3313" i="1"/>
  <c r="AE3314" i="1"/>
  <c r="AF3314" i="1"/>
  <c r="AE3312" i="1"/>
  <c r="AF3312" i="1"/>
  <c r="AG3312" i="1"/>
  <c r="AH3312" i="1"/>
  <c r="AE3315" i="1"/>
  <c r="AF3315" i="1"/>
  <c r="AG3315" i="1"/>
  <c r="AH3315" i="1"/>
  <c r="AE3316" i="1"/>
  <c r="AF3316" i="1"/>
  <c r="AG3316" i="1"/>
  <c r="AH3316" i="1"/>
  <c r="AE3317" i="1"/>
  <c r="AF3317" i="1"/>
  <c r="AE3318" i="1"/>
  <c r="AF3318" i="1"/>
  <c r="AE3319" i="1"/>
  <c r="AF3319" i="1"/>
  <c r="AG3319" i="1"/>
  <c r="AH3319" i="1"/>
  <c r="AE3320" i="1"/>
  <c r="AF3320" i="1"/>
  <c r="AG3320" i="1"/>
  <c r="AH3320" i="1"/>
  <c r="AE3321" i="1"/>
  <c r="AF3321" i="1"/>
  <c r="AE3322" i="1"/>
  <c r="AF3322" i="1"/>
  <c r="AE3323" i="1"/>
  <c r="AF3323" i="1"/>
  <c r="AE3324" i="1"/>
  <c r="AF3324" i="1"/>
  <c r="AE3325" i="1"/>
  <c r="AF3325" i="1"/>
  <c r="AE3326" i="1"/>
  <c r="AF3326" i="1"/>
  <c r="AE3327" i="1"/>
  <c r="AF3327" i="1"/>
  <c r="AE3328" i="1"/>
  <c r="AF3328" i="1"/>
  <c r="AG3328" i="1"/>
  <c r="AH3328" i="1"/>
  <c r="AE3329" i="1"/>
  <c r="AF3329" i="1"/>
  <c r="AG3329" i="1"/>
  <c r="AH3329" i="1"/>
  <c r="AE3330" i="1"/>
  <c r="AF3330" i="1"/>
  <c r="AE3331" i="1"/>
  <c r="AF3331" i="1"/>
  <c r="AE3332" i="1"/>
  <c r="AF3332" i="1"/>
  <c r="AG3332" i="1"/>
  <c r="AH3332" i="1"/>
  <c r="AE3333" i="1"/>
  <c r="AF3333" i="1"/>
  <c r="AG3333" i="1"/>
  <c r="AH3333" i="1"/>
  <c r="AE3334" i="1"/>
  <c r="AF3334" i="1"/>
  <c r="AE3335" i="1"/>
  <c r="AF3335" i="1"/>
  <c r="AE3336" i="1"/>
  <c r="AF3336" i="1"/>
  <c r="AE3337" i="1"/>
  <c r="AF3337" i="1"/>
  <c r="AE3338" i="1"/>
  <c r="AF3338" i="1"/>
  <c r="AG3338" i="1"/>
  <c r="AH3338" i="1"/>
  <c r="AE3341" i="1"/>
  <c r="AF3341" i="1"/>
  <c r="AE3342" i="1"/>
  <c r="AF3342" i="1"/>
  <c r="AE3343" i="1"/>
  <c r="AF3343" i="1"/>
  <c r="AG3343" i="1"/>
  <c r="AH3343" i="1"/>
  <c r="AE3339" i="1"/>
  <c r="AF3339" i="1"/>
  <c r="AH3339" i="1"/>
  <c r="AE3340" i="1"/>
  <c r="AF3340" i="1"/>
  <c r="AG3340" i="1"/>
  <c r="AH3340" i="1"/>
  <c r="AE3291" i="1"/>
  <c r="AF3291" i="1"/>
  <c r="AG3291" i="1"/>
  <c r="AH3291" i="1"/>
  <c r="AE3292" i="1"/>
  <c r="AF3292" i="1"/>
  <c r="AG3292" i="1"/>
  <c r="AH3292" i="1"/>
  <c r="AE3344" i="1"/>
  <c r="AF3344" i="1"/>
  <c r="AE3345" i="1"/>
  <c r="AF3345" i="1"/>
  <c r="AE3346" i="1"/>
  <c r="AF3346" i="1"/>
  <c r="AE3347" i="1"/>
  <c r="AF3347" i="1"/>
  <c r="AE3348" i="1"/>
  <c r="AF3348" i="1"/>
  <c r="AG3348" i="1"/>
  <c r="AH3348" i="1"/>
  <c r="AE3349" i="1"/>
  <c r="AF3349" i="1"/>
  <c r="AG3349" i="1"/>
  <c r="AH3349" i="1"/>
  <c r="AE3350" i="1"/>
  <c r="AF3350" i="1"/>
  <c r="AG3350" i="1"/>
  <c r="AH3350" i="1"/>
  <c r="AE3351" i="1"/>
  <c r="AF3351" i="1"/>
  <c r="AG3351" i="1"/>
  <c r="AH3351" i="1"/>
  <c r="AE3352" i="1"/>
  <c r="AF3352" i="1"/>
  <c r="AE3353" i="1"/>
  <c r="AF3353" i="1"/>
  <c r="AG3353" i="1"/>
  <c r="AH3353" i="1"/>
  <c r="AE3354" i="1"/>
  <c r="AF3354" i="1"/>
  <c r="AE3355" i="1"/>
  <c r="AF3355" i="1"/>
  <c r="AE3356" i="1"/>
  <c r="AF3356" i="1"/>
  <c r="AE3357" i="1"/>
  <c r="AF3357" i="1"/>
  <c r="AE3358" i="1"/>
  <c r="AF3358" i="1"/>
  <c r="AG3358" i="1"/>
  <c r="AH3358" i="1"/>
  <c r="AE3359" i="1"/>
  <c r="AF3359" i="1"/>
  <c r="AG3359" i="1"/>
  <c r="AH3359" i="1"/>
  <c r="AE3360" i="1"/>
  <c r="AF3360" i="1"/>
  <c r="AG3360" i="1"/>
  <c r="AH3360" i="1"/>
  <c r="AE3361" i="1"/>
  <c r="AF3361" i="1"/>
  <c r="AE3362" i="1"/>
  <c r="AF3362" i="1"/>
  <c r="AE3363" i="1"/>
  <c r="AF3363" i="1"/>
  <c r="AE3364" i="1"/>
  <c r="AF3364" i="1"/>
  <c r="AE3365" i="1"/>
  <c r="AF3365" i="1"/>
  <c r="AE3366" i="1"/>
  <c r="AF3366" i="1"/>
  <c r="AE3367" i="1"/>
  <c r="AF3367" i="1"/>
  <c r="AE3368" i="1"/>
  <c r="AF3368" i="1"/>
  <c r="AE3369" i="1"/>
  <c r="AF3369" i="1"/>
  <c r="AG3369" i="1"/>
  <c r="AH3369" i="1"/>
  <c r="AE3370" i="1"/>
  <c r="AF3370" i="1"/>
  <c r="AE3371" i="1"/>
  <c r="AF3371" i="1"/>
  <c r="AE3372" i="1"/>
  <c r="AF3372" i="1"/>
  <c r="AE3373" i="1"/>
  <c r="AF3373" i="1"/>
  <c r="AE3374" i="1"/>
  <c r="AF3374" i="1"/>
  <c r="AG3374" i="1"/>
  <c r="AH3374" i="1"/>
  <c r="AE3375" i="1"/>
  <c r="AF3375" i="1"/>
  <c r="AG3375" i="1"/>
  <c r="AH3375" i="1"/>
  <c r="AE3376" i="1"/>
  <c r="AF3376" i="1"/>
  <c r="AG3376" i="1"/>
  <c r="AH3376" i="1"/>
  <c r="AE3377" i="1"/>
  <c r="AF3377" i="1"/>
  <c r="AE3378" i="1"/>
  <c r="AF3378" i="1"/>
  <c r="AE3379" i="1"/>
  <c r="AF3379" i="1"/>
  <c r="AE3380" i="1"/>
  <c r="AF3380" i="1"/>
  <c r="AE3381" i="1"/>
  <c r="AF3381" i="1"/>
  <c r="AG3381" i="1"/>
  <c r="AH3381" i="1"/>
  <c r="AE3382" i="1"/>
  <c r="AF3382" i="1"/>
  <c r="AE3383" i="1"/>
  <c r="AF3383" i="1"/>
  <c r="AE3384" i="1"/>
  <c r="AF3384" i="1"/>
  <c r="AG3384" i="1"/>
  <c r="AH3384" i="1"/>
  <c r="AE3385" i="1"/>
  <c r="AF3385" i="1"/>
  <c r="AG3385" i="1"/>
  <c r="AH3385" i="1"/>
  <c r="AE3387" i="1"/>
  <c r="AF3387" i="1"/>
  <c r="AE3388" i="1"/>
  <c r="AF3388" i="1"/>
  <c r="AE3389" i="1"/>
  <c r="AF3389" i="1"/>
  <c r="AG3389" i="1"/>
  <c r="AH3389" i="1"/>
  <c r="AE3390" i="1"/>
  <c r="AF3390" i="1"/>
  <c r="AG3390" i="1"/>
  <c r="AH3390" i="1"/>
  <c r="AE3391" i="1"/>
  <c r="AF3391" i="1"/>
  <c r="AG3391" i="1"/>
  <c r="AH3391" i="1"/>
  <c r="AE3392" i="1"/>
  <c r="AF3392" i="1"/>
  <c r="AG3392" i="1"/>
  <c r="AH3392" i="1"/>
  <c r="AE3393" i="1"/>
  <c r="AF3393" i="1"/>
  <c r="AG3393" i="1"/>
  <c r="AH3393" i="1"/>
  <c r="AE3386" i="1"/>
  <c r="AF3386" i="1"/>
  <c r="AH3386" i="1"/>
  <c r="AE3394" i="1"/>
  <c r="AF3394" i="1"/>
  <c r="AE3395" i="1"/>
  <c r="AF3395" i="1"/>
  <c r="AE3396" i="1"/>
  <c r="AF3396" i="1"/>
  <c r="AE3397" i="1"/>
  <c r="AF3397" i="1"/>
  <c r="AE3398" i="1"/>
  <c r="AF3398" i="1"/>
  <c r="AE3399" i="1"/>
  <c r="AF3399" i="1"/>
  <c r="AE3400" i="1"/>
  <c r="AF3400" i="1"/>
  <c r="AE3401" i="1"/>
  <c r="AF3401" i="1"/>
  <c r="AE3402" i="1"/>
  <c r="AF3402" i="1"/>
  <c r="AG3402" i="1"/>
  <c r="AH3402" i="1"/>
  <c r="AE3403" i="1"/>
  <c r="AF3403" i="1"/>
  <c r="AG3403" i="1"/>
  <c r="AH3403" i="1"/>
  <c r="AE3404" i="1"/>
  <c r="AF3404" i="1"/>
  <c r="AG3404" i="1"/>
  <c r="AH3404" i="1"/>
  <c r="AE3405" i="1"/>
  <c r="AF3405" i="1"/>
  <c r="AG3405" i="1"/>
  <c r="AH3405" i="1"/>
  <c r="AE3406" i="1"/>
  <c r="AF3406" i="1"/>
  <c r="AG3406" i="1"/>
  <c r="AH3406" i="1"/>
  <c r="AE3407" i="1"/>
  <c r="AF3407" i="1"/>
  <c r="AG3407" i="1"/>
  <c r="AH3407" i="1"/>
  <c r="AE3408" i="1"/>
  <c r="AF3408" i="1"/>
  <c r="AG3408" i="1"/>
  <c r="AH3408" i="1"/>
  <c r="AE3409" i="1"/>
  <c r="AF3409" i="1"/>
  <c r="AE3410" i="1"/>
  <c r="AF3410" i="1"/>
  <c r="AE3411" i="1"/>
  <c r="AF3411" i="1"/>
  <c r="AE3412" i="1"/>
  <c r="AF3412" i="1"/>
  <c r="AE3413" i="1"/>
  <c r="AF3413" i="1"/>
  <c r="AG3413" i="1"/>
  <c r="AH3413" i="1"/>
  <c r="AE3414" i="1"/>
  <c r="AF3414" i="1"/>
  <c r="AG3414" i="1"/>
  <c r="AH3414" i="1"/>
  <c r="AE3415" i="1"/>
  <c r="AF3415" i="1"/>
  <c r="AG3415" i="1"/>
  <c r="AH3415" i="1"/>
  <c r="AE3416" i="1"/>
  <c r="AF3416" i="1"/>
  <c r="AG3416" i="1"/>
  <c r="AH3416" i="1"/>
  <c r="AE3417" i="1"/>
  <c r="AF3417" i="1"/>
  <c r="AG3417" i="1"/>
  <c r="AH3417" i="1"/>
  <c r="AE3418" i="1"/>
  <c r="AF3418" i="1"/>
  <c r="AE3419" i="1"/>
  <c r="AF3419" i="1"/>
  <c r="AE3420" i="1"/>
  <c r="AF3420" i="1"/>
  <c r="AG3420" i="1"/>
  <c r="AH3420" i="1"/>
  <c r="AE3421" i="1"/>
  <c r="AF3421" i="1"/>
  <c r="AG3421" i="1"/>
  <c r="AH3421" i="1"/>
  <c r="AE3422" i="1"/>
  <c r="AF3422" i="1"/>
  <c r="AE3423" i="1"/>
  <c r="AF3423" i="1"/>
  <c r="AE3424" i="1"/>
  <c r="AF3424" i="1"/>
  <c r="AG3424" i="1"/>
  <c r="AH3424" i="1"/>
  <c r="AE3425" i="1"/>
  <c r="AF3425" i="1"/>
  <c r="AG3425" i="1"/>
  <c r="AH3425" i="1"/>
  <c r="AE3426" i="1"/>
  <c r="AF3426" i="1"/>
  <c r="AE3427" i="1"/>
  <c r="AF3427" i="1"/>
  <c r="AE3428" i="1"/>
  <c r="AF3428" i="1"/>
  <c r="AG3428" i="1"/>
  <c r="AH3428" i="1"/>
  <c r="AE3429" i="1"/>
  <c r="AF3429" i="1"/>
  <c r="AG3429" i="1"/>
  <c r="AH3429" i="1"/>
  <c r="AE3430" i="1"/>
  <c r="AF3430" i="1"/>
  <c r="AG3430" i="1"/>
  <c r="AH3430" i="1"/>
  <c r="AE3431" i="1"/>
  <c r="AF3431" i="1"/>
  <c r="AG3431" i="1"/>
  <c r="AH3431" i="1"/>
  <c r="AE3432" i="1"/>
  <c r="AF3432" i="1"/>
  <c r="AG3432" i="1"/>
  <c r="AH3432" i="1"/>
  <c r="AE3433" i="1"/>
  <c r="AF3433" i="1"/>
  <c r="AG3433" i="1"/>
  <c r="AH3433" i="1"/>
  <c r="AE3434" i="1"/>
  <c r="AF3434" i="1"/>
  <c r="AG3434" i="1"/>
  <c r="AH3434" i="1"/>
  <c r="AE3435" i="1"/>
  <c r="AF3435" i="1"/>
  <c r="AG3435" i="1"/>
  <c r="AH3435" i="1"/>
  <c r="AE3436" i="1"/>
  <c r="AF3436" i="1"/>
  <c r="AG3436" i="1"/>
  <c r="AH3436" i="1"/>
  <c r="AE3437" i="1"/>
  <c r="AF3437" i="1"/>
  <c r="AG3437" i="1"/>
  <c r="AH3437" i="1"/>
  <c r="AE3438" i="1"/>
  <c r="AF3438" i="1"/>
  <c r="AE3439" i="1"/>
  <c r="AF3439" i="1"/>
  <c r="AE3440" i="1"/>
  <c r="AF3440" i="1"/>
  <c r="AE3441" i="1"/>
  <c r="AF3441" i="1"/>
  <c r="AE3442" i="1"/>
  <c r="AF3442" i="1"/>
  <c r="AE3443" i="1"/>
  <c r="AF3443" i="1"/>
  <c r="AE3444" i="1"/>
  <c r="AF3444" i="1"/>
  <c r="AG3444" i="1"/>
  <c r="AH3444" i="1"/>
  <c r="AE3445" i="1"/>
  <c r="AF3445" i="1"/>
  <c r="AE3446" i="1"/>
  <c r="AF3446" i="1"/>
  <c r="AE3447" i="1"/>
  <c r="AF3447" i="1"/>
  <c r="AE3448" i="1"/>
  <c r="AF3448" i="1"/>
  <c r="AE3449" i="1"/>
  <c r="AF3449" i="1"/>
  <c r="AE3450" i="1"/>
  <c r="AF3450" i="1"/>
  <c r="AE3451" i="1"/>
  <c r="AF3451" i="1"/>
  <c r="AG3451" i="1"/>
  <c r="AH3451" i="1"/>
  <c r="AE3452" i="1"/>
  <c r="AF3452" i="1"/>
  <c r="AG3452" i="1"/>
  <c r="AH3452" i="1"/>
  <c r="AE3453" i="1"/>
  <c r="AF3453" i="1"/>
  <c r="AG3453" i="1"/>
  <c r="AH3453" i="1"/>
  <c r="AE3454" i="1"/>
  <c r="AF3454" i="1"/>
  <c r="AG3454" i="1"/>
  <c r="AH3454" i="1"/>
  <c r="AE3455" i="1"/>
  <c r="AF3455" i="1"/>
  <c r="AG3455" i="1"/>
  <c r="AH3455" i="1"/>
  <c r="AE3456" i="1"/>
  <c r="AF3456" i="1"/>
  <c r="AE3457" i="1"/>
  <c r="AF3457" i="1"/>
  <c r="AE3458" i="1"/>
  <c r="AF3458" i="1"/>
  <c r="AE3459" i="1"/>
  <c r="AF3459" i="1"/>
  <c r="AE3460" i="1"/>
  <c r="AF3460" i="1"/>
  <c r="AG3460" i="1"/>
  <c r="AH3460" i="1"/>
  <c r="AE3461" i="1"/>
  <c r="AF3461" i="1"/>
  <c r="AE3462" i="1"/>
  <c r="AF3462" i="1"/>
  <c r="AE3463" i="1"/>
  <c r="AF3463" i="1"/>
  <c r="AG3463" i="1"/>
  <c r="AH3463" i="1"/>
  <c r="AE3464" i="1"/>
  <c r="AF3464" i="1"/>
  <c r="AG3464" i="1"/>
  <c r="AH3464" i="1"/>
  <c r="AE3465" i="1"/>
  <c r="AF3465" i="1"/>
  <c r="AG3465" i="1"/>
  <c r="AH3465" i="1"/>
  <c r="AE3466" i="1"/>
  <c r="AF3466" i="1"/>
  <c r="AG3466" i="1"/>
  <c r="AH3466" i="1"/>
  <c r="AE3467" i="1"/>
  <c r="AF3467" i="1"/>
  <c r="AG3467" i="1"/>
  <c r="AH3467" i="1"/>
  <c r="AE3468" i="1"/>
  <c r="AF3468" i="1"/>
  <c r="AE3469" i="1"/>
  <c r="AF3469" i="1"/>
  <c r="AE3470" i="1"/>
  <c r="AF3470" i="1"/>
  <c r="AG3470" i="1"/>
  <c r="AH3470" i="1"/>
  <c r="AE3471" i="1"/>
  <c r="AF3471" i="1"/>
  <c r="AG3471" i="1"/>
  <c r="AH3471" i="1"/>
  <c r="AE3473" i="1"/>
  <c r="AF3473" i="1"/>
  <c r="AE3472" i="1"/>
  <c r="AF3472" i="1"/>
  <c r="AH3472" i="1"/>
  <c r="AE3474" i="1"/>
  <c r="AF3474" i="1"/>
  <c r="AE3475" i="1"/>
  <c r="AF3475" i="1"/>
  <c r="AG3475" i="1"/>
  <c r="AH3475" i="1"/>
  <c r="AE3476" i="1"/>
  <c r="AF3476" i="1"/>
  <c r="AG3476" i="1"/>
  <c r="AH3476" i="1"/>
  <c r="AE3477" i="1"/>
  <c r="AF3477" i="1"/>
  <c r="AE3478" i="1"/>
  <c r="AF3478" i="1"/>
  <c r="AE3479" i="1"/>
  <c r="AF3479" i="1"/>
  <c r="AG3479" i="1"/>
  <c r="AH3479" i="1"/>
  <c r="AE3480" i="1"/>
  <c r="AF3480" i="1"/>
  <c r="AG3480" i="1"/>
  <c r="AH3480" i="1"/>
  <c r="AE3481" i="1"/>
  <c r="AF3481" i="1"/>
  <c r="AE3482" i="1"/>
  <c r="AF3482" i="1"/>
  <c r="AE3483" i="1"/>
  <c r="AF3483" i="1"/>
  <c r="AE3484" i="1"/>
  <c r="AF3484" i="1"/>
  <c r="AE3485" i="1"/>
  <c r="AF3485" i="1"/>
  <c r="AG3485" i="1"/>
  <c r="AH3485" i="1"/>
  <c r="AE3486" i="1"/>
  <c r="AF3486" i="1"/>
  <c r="AG3486" i="1"/>
  <c r="AH3486" i="1"/>
  <c r="AE3487" i="1"/>
  <c r="AF3487" i="1"/>
  <c r="AG3487" i="1"/>
  <c r="AH3487" i="1"/>
  <c r="AE3490" i="1"/>
  <c r="AF3490" i="1"/>
  <c r="AE3491" i="1"/>
  <c r="AF3491" i="1"/>
  <c r="AE3492" i="1"/>
  <c r="AF3492" i="1"/>
  <c r="AE3493" i="1"/>
  <c r="AF3493" i="1"/>
  <c r="AE3494" i="1"/>
  <c r="AF3494" i="1"/>
  <c r="AE3495" i="1"/>
  <c r="AF3495" i="1"/>
  <c r="AE3496" i="1"/>
  <c r="AF3496" i="1"/>
  <c r="AG3496" i="1"/>
  <c r="AH3496" i="1"/>
  <c r="AE3497" i="1"/>
  <c r="AF3497" i="1"/>
  <c r="AG3497" i="1"/>
  <c r="AH3497" i="1"/>
  <c r="AE3498" i="1"/>
  <c r="AF3498" i="1"/>
  <c r="AG3498" i="1"/>
  <c r="AH3498" i="1"/>
  <c r="AE3499" i="1"/>
  <c r="AF3499" i="1"/>
  <c r="AE3500" i="1"/>
  <c r="AF3500" i="1"/>
  <c r="AE3501" i="1"/>
  <c r="AF3501" i="1"/>
  <c r="AE3502" i="1"/>
  <c r="AF3502" i="1"/>
  <c r="AE3503" i="1"/>
  <c r="AF3503" i="1"/>
  <c r="AE3504" i="1"/>
  <c r="AF3504" i="1"/>
  <c r="AE3505" i="1"/>
  <c r="AF3505" i="1"/>
  <c r="AE3506" i="1"/>
  <c r="AF3506" i="1"/>
  <c r="AE3507" i="1"/>
  <c r="AF3507" i="1"/>
  <c r="AE3508" i="1"/>
  <c r="AF3508" i="1"/>
  <c r="AE3509" i="1"/>
  <c r="AF3509" i="1"/>
  <c r="AE3510" i="1"/>
  <c r="AF3510" i="1"/>
  <c r="AE3511" i="1"/>
  <c r="AF3511" i="1"/>
  <c r="AG3511" i="1"/>
  <c r="AH3511" i="1"/>
  <c r="AE3514" i="1"/>
  <c r="AF3514" i="1"/>
  <c r="AE3515" i="1"/>
  <c r="AF3515" i="1"/>
  <c r="AE3516" i="1"/>
  <c r="AF3516" i="1"/>
  <c r="AG3516" i="1"/>
  <c r="AH3516" i="1"/>
  <c r="AE3517" i="1"/>
  <c r="AF3517" i="1"/>
  <c r="AE3518" i="1"/>
  <c r="AF3518" i="1"/>
  <c r="AE3519" i="1"/>
  <c r="AF3519" i="1"/>
  <c r="AG3519" i="1"/>
  <c r="AH3519" i="1"/>
  <c r="AE3520" i="1"/>
  <c r="AF3520" i="1"/>
  <c r="AG3520" i="1"/>
  <c r="AH3520" i="1"/>
  <c r="AE3512" i="1"/>
  <c r="AF3512" i="1"/>
  <c r="AH3512" i="1"/>
  <c r="AE3513" i="1"/>
  <c r="AF3513" i="1"/>
  <c r="AH3513" i="1"/>
  <c r="AE3521" i="1"/>
  <c r="AF3521" i="1"/>
  <c r="AE3522" i="1"/>
  <c r="AF3522" i="1"/>
  <c r="AE3523" i="1"/>
  <c r="AF3523" i="1"/>
  <c r="AG3523" i="1"/>
  <c r="AH3523" i="1"/>
  <c r="AE3524" i="1"/>
  <c r="AF3524" i="1"/>
  <c r="AG3524" i="1"/>
  <c r="AH3524" i="1"/>
  <c r="AE3525" i="1"/>
  <c r="AF3525" i="1"/>
  <c r="AE3526" i="1"/>
  <c r="AF3526" i="1"/>
  <c r="AE3527" i="1"/>
  <c r="AF3527" i="1"/>
  <c r="AE3528" i="1"/>
  <c r="AF3528" i="1"/>
  <c r="AE3529" i="1"/>
  <c r="AF3529" i="1"/>
  <c r="AE3530" i="1"/>
  <c r="AF3530" i="1"/>
  <c r="AE3531" i="1"/>
  <c r="AF3531" i="1"/>
  <c r="AG3531" i="1"/>
  <c r="AH3531" i="1"/>
  <c r="AE3532" i="1"/>
  <c r="AF3532" i="1"/>
  <c r="AG3532" i="1"/>
  <c r="AH3532" i="1"/>
  <c r="AE3533" i="1"/>
  <c r="AF3533" i="1"/>
  <c r="AE3534" i="1"/>
  <c r="AF3534" i="1"/>
  <c r="AE3535" i="1"/>
  <c r="AF3535" i="1"/>
  <c r="AE3536" i="1"/>
  <c r="AF3536" i="1"/>
  <c r="AE3537" i="1"/>
  <c r="AF3537" i="1"/>
  <c r="AE3538" i="1"/>
  <c r="AF3538" i="1"/>
  <c r="AE3539" i="1"/>
  <c r="AF3539" i="1"/>
  <c r="AE3540" i="1"/>
  <c r="AF3540" i="1"/>
  <c r="AE3541" i="1"/>
  <c r="AF3541" i="1"/>
  <c r="AG3541" i="1"/>
  <c r="AH3541" i="1"/>
  <c r="AE3542" i="1"/>
  <c r="AF3542" i="1"/>
  <c r="AG3542" i="1"/>
  <c r="AH3542" i="1"/>
  <c r="AE3543" i="1"/>
  <c r="AF3543" i="1"/>
  <c r="AG3543" i="1"/>
  <c r="AH3543" i="1"/>
  <c r="AE3544" i="1"/>
  <c r="AF3544" i="1"/>
  <c r="AE3545" i="1"/>
  <c r="AF3545" i="1"/>
  <c r="AE3546" i="1"/>
  <c r="AF3546" i="1"/>
  <c r="AG3546" i="1"/>
  <c r="AH3546" i="1"/>
  <c r="AE3547" i="1"/>
  <c r="AF3547" i="1"/>
  <c r="AG3547" i="1"/>
  <c r="AH3547" i="1"/>
  <c r="AE3548" i="1"/>
  <c r="AF3548" i="1"/>
  <c r="AG3548" i="1"/>
  <c r="AH3548" i="1"/>
  <c r="AE3549" i="1"/>
  <c r="AF3549" i="1"/>
  <c r="AG3549" i="1"/>
  <c r="AH3549" i="1"/>
  <c r="AE3550" i="1"/>
  <c r="AF3550" i="1"/>
  <c r="AG3550" i="1"/>
  <c r="AH3550" i="1"/>
  <c r="AE3551" i="1"/>
  <c r="AF3551" i="1"/>
  <c r="AG3551" i="1"/>
  <c r="AH3551" i="1"/>
  <c r="AE3552" i="1"/>
  <c r="AF3552" i="1"/>
  <c r="AE3553" i="1"/>
  <c r="AF3553" i="1"/>
  <c r="AE3555" i="1"/>
  <c r="AF3555" i="1"/>
  <c r="AE3556" i="1"/>
  <c r="AF3556" i="1"/>
  <c r="AE3557" i="1"/>
  <c r="AF3557" i="1"/>
  <c r="AG3557" i="1"/>
  <c r="AH3557" i="1"/>
  <c r="AE3558" i="1"/>
  <c r="AF3558" i="1"/>
  <c r="AG3558" i="1"/>
  <c r="AH3558" i="1"/>
  <c r="AE3559" i="1"/>
  <c r="AF3559" i="1"/>
  <c r="AG3559" i="1"/>
  <c r="AH3559" i="1"/>
  <c r="AE3560" i="1"/>
  <c r="AF3560" i="1"/>
  <c r="AE3561" i="1"/>
  <c r="AF3561" i="1"/>
  <c r="AE3562" i="1"/>
  <c r="AF3562" i="1"/>
  <c r="AE3563" i="1"/>
  <c r="AF3563" i="1"/>
  <c r="AE3554" i="1"/>
  <c r="AF3554" i="1"/>
  <c r="AH3554" i="1"/>
  <c r="AE3564" i="1"/>
  <c r="AF3564" i="1"/>
  <c r="AE3565" i="1"/>
  <c r="AF3565" i="1"/>
  <c r="AE3566" i="1"/>
  <c r="AF3566" i="1"/>
  <c r="AE3567" i="1"/>
  <c r="AF3567" i="1"/>
  <c r="AE3568" i="1"/>
  <c r="AF3568" i="1"/>
  <c r="AE3569" i="1"/>
  <c r="AF3569" i="1"/>
  <c r="AE3570" i="1"/>
  <c r="AF3570" i="1"/>
  <c r="AG3570" i="1"/>
  <c r="AH3570" i="1"/>
  <c r="AE3571" i="1"/>
  <c r="AF3571" i="1"/>
  <c r="AG3571" i="1"/>
  <c r="AH3571" i="1"/>
  <c r="AE3573" i="1"/>
  <c r="AF3573" i="1"/>
  <c r="AE3574" i="1"/>
  <c r="AF3574" i="1"/>
  <c r="AE3572" i="1"/>
  <c r="AF3572" i="1"/>
  <c r="AH3572" i="1"/>
  <c r="AE3575" i="1"/>
  <c r="AF3575" i="1"/>
  <c r="AE3576" i="1"/>
  <c r="AF3576" i="1"/>
  <c r="AE3577" i="1"/>
  <c r="AF3577" i="1"/>
  <c r="AE3578" i="1"/>
  <c r="AF3578" i="1"/>
  <c r="AE3579" i="1"/>
  <c r="AF3579" i="1"/>
  <c r="AE3580" i="1"/>
  <c r="AF3580" i="1"/>
  <c r="AG3580" i="1"/>
  <c r="AH3580" i="1"/>
  <c r="AE3581" i="1"/>
  <c r="AF3581" i="1"/>
  <c r="AG3581" i="1"/>
  <c r="AH3581" i="1"/>
  <c r="AE3582" i="1"/>
  <c r="AF3582" i="1"/>
  <c r="AE3583" i="1"/>
  <c r="AF3583" i="1"/>
  <c r="AE3584" i="1"/>
  <c r="AF3584" i="1"/>
  <c r="AG3584" i="1"/>
  <c r="AH3584" i="1"/>
  <c r="AE3585" i="1"/>
  <c r="AF3585" i="1"/>
  <c r="AE3586" i="1"/>
  <c r="AF3586" i="1"/>
  <c r="AE3587" i="1"/>
  <c r="AF3587" i="1"/>
  <c r="AG3587" i="1"/>
  <c r="AH3587" i="1"/>
  <c r="AE3588" i="1"/>
  <c r="AF3588" i="1"/>
  <c r="AG3588" i="1"/>
  <c r="AH3588" i="1"/>
  <c r="AE3589" i="1"/>
  <c r="AF3589" i="1"/>
  <c r="AG3589" i="1"/>
  <c r="AH3589" i="1"/>
  <c r="AE3590" i="1"/>
  <c r="AF3590" i="1"/>
  <c r="AG3590" i="1"/>
  <c r="AH3590" i="1"/>
  <c r="AE3591" i="1"/>
  <c r="AF3591" i="1"/>
  <c r="AG3591" i="1"/>
  <c r="AH3591" i="1"/>
  <c r="AE3592" i="1"/>
  <c r="AF3592" i="1"/>
  <c r="AE3593" i="1"/>
  <c r="AF3593" i="1"/>
  <c r="AE3594" i="1"/>
  <c r="AF3594" i="1"/>
  <c r="AG3594" i="1"/>
  <c r="AH3594" i="1"/>
  <c r="AE3595" i="1"/>
  <c r="AF3595" i="1"/>
  <c r="AE3596" i="1"/>
  <c r="AF3596" i="1"/>
  <c r="AE3597" i="1"/>
  <c r="AF3597" i="1"/>
  <c r="AE3598" i="1"/>
  <c r="AF3598" i="1"/>
  <c r="AE3599" i="1"/>
  <c r="AF3599" i="1"/>
  <c r="AG3599" i="1"/>
  <c r="AH3599" i="1"/>
  <c r="AE3600" i="1"/>
  <c r="AF3600" i="1"/>
  <c r="AG3600" i="1"/>
  <c r="AH3600" i="1"/>
  <c r="AE3601" i="1"/>
  <c r="AF3601" i="1"/>
  <c r="AE3602" i="1"/>
  <c r="AF3602" i="1"/>
  <c r="AE3603" i="1"/>
  <c r="AF3603" i="1"/>
  <c r="AG3603" i="1"/>
  <c r="AH3603" i="1"/>
  <c r="AE3604" i="1"/>
  <c r="AF3604" i="1"/>
  <c r="AG3604" i="1"/>
  <c r="AH3604" i="1"/>
  <c r="AE3605" i="1"/>
  <c r="AF3605" i="1"/>
  <c r="AG3605" i="1"/>
  <c r="AH3605" i="1"/>
  <c r="AE3606" i="1"/>
  <c r="AF3606" i="1"/>
  <c r="AE3607" i="1"/>
  <c r="AF3607" i="1"/>
  <c r="AE3608" i="1"/>
  <c r="AF3608" i="1"/>
  <c r="AE3609" i="1"/>
  <c r="AF3609" i="1"/>
  <c r="AE3610" i="1"/>
  <c r="AF3610" i="1"/>
  <c r="AE3611" i="1"/>
  <c r="AF3611" i="1"/>
  <c r="AE3612" i="1"/>
  <c r="AF3612" i="1"/>
  <c r="AE3613" i="1"/>
  <c r="AF3613" i="1"/>
  <c r="AE3614" i="1"/>
  <c r="AF3614" i="1"/>
  <c r="AG3614" i="1"/>
  <c r="AH3614" i="1"/>
  <c r="AE3615" i="1"/>
  <c r="AF3615" i="1"/>
  <c r="AE3616" i="1"/>
  <c r="AF3616" i="1"/>
  <c r="AE3617" i="1"/>
  <c r="AF3617" i="1"/>
  <c r="AE3618" i="1"/>
  <c r="AF3618" i="1"/>
  <c r="AE3619" i="1"/>
  <c r="AF3619" i="1"/>
  <c r="AE3620" i="1"/>
  <c r="AF3620" i="1"/>
  <c r="AE3621" i="1"/>
  <c r="AF3621" i="1"/>
  <c r="AE3622" i="1"/>
  <c r="AF3622" i="1"/>
  <c r="AE3623" i="1"/>
  <c r="AF3623" i="1"/>
  <c r="AE3624" i="1"/>
  <c r="AF3624" i="1"/>
  <c r="AE3625" i="1"/>
  <c r="AF3625" i="1"/>
  <c r="AE3626" i="1"/>
  <c r="AF3626" i="1"/>
  <c r="AE3627" i="1"/>
  <c r="AF3627" i="1"/>
  <c r="AG3627" i="1"/>
  <c r="AH3627" i="1"/>
  <c r="AE3628" i="1"/>
  <c r="AF3628" i="1"/>
  <c r="AG3628" i="1"/>
  <c r="AH3628" i="1"/>
  <c r="AE3629" i="1"/>
  <c r="AF3629" i="1"/>
  <c r="AG3629" i="1"/>
  <c r="AH3629" i="1"/>
  <c r="AE3630" i="1"/>
  <c r="AF3630" i="1"/>
  <c r="AG3630" i="1"/>
  <c r="AH3630" i="1"/>
  <c r="AE3631" i="1"/>
  <c r="AF3631" i="1"/>
  <c r="AG3631" i="1"/>
  <c r="AH3631" i="1"/>
  <c r="AE3632" i="1"/>
  <c r="AF3632" i="1"/>
  <c r="AG3632" i="1"/>
  <c r="AH3632" i="1"/>
  <c r="AE3633" i="1"/>
  <c r="AF3633" i="1"/>
  <c r="AE3634" i="1"/>
  <c r="AF3634" i="1"/>
  <c r="AE3635" i="1"/>
  <c r="AF3635" i="1"/>
  <c r="AE3636" i="1"/>
  <c r="AF3636" i="1"/>
  <c r="AE3637" i="1"/>
  <c r="AF3637" i="1"/>
  <c r="AE3638" i="1"/>
  <c r="AF3638" i="1"/>
  <c r="AE3639" i="1"/>
  <c r="AF3639" i="1"/>
  <c r="AG3639" i="1"/>
  <c r="AH3639" i="1"/>
  <c r="AE3640" i="1"/>
  <c r="AF3640" i="1"/>
  <c r="AG3640" i="1"/>
  <c r="AH3640" i="1"/>
  <c r="AE3641" i="1"/>
  <c r="AF3641" i="1"/>
  <c r="AG3641" i="1"/>
  <c r="AH3641" i="1"/>
  <c r="AE3644" i="1"/>
  <c r="AF3644" i="1"/>
  <c r="AE3645" i="1"/>
  <c r="AF3645" i="1"/>
  <c r="AE3642" i="1"/>
  <c r="AF3642" i="1"/>
  <c r="AE3643" i="1"/>
  <c r="AF3643" i="1"/>
  <c r="AH3643" i="1"/>
  <c r="AE3646" i="1"/>
  <c r="AF3646" i="1"/>
  <c r="AE3647" i="1"/>
  <c r="AF3647" i="1"/>
  <c r="AE3648" i="1"/>
  <c r="AF3648" i="1"/>
  <c r="AE3649" i="1"/>
  <c r="AF3649" i="1"/>
  <c r="AE3650" i="1"/>
  <c r="AF3650" i="1"/>
  <c r="AE3651" i="1"/>
  <c r="AF3651" i="1"/>
  <c r="AE3652" i="1"/>
  <c r="AF3652" i="1"/>
  <c r="AE3653" i="1"/>
  <c r="AF3653" i="1"/>
  <c r="AE3654" i="1"/>
  <c r="AF3654" i="1"/>
  <c r="AE3655" i="1"/>
  <c r="AF3655" i="1"/>
  <c r="AE3656" i="1"/>
  <c r="AF3656" i="1"/>
  <c r="AG3656" i="1"/>
  <c r="AH3656" i="1"/>
  <c r="AE3657" i="1"/>
  <c r="AF3657" i="1"/>
  <c r="AE3658" i="1"/>
  <c r="AF3658" i="1"/>
  <c r="AE3659" i="1"/>
  <c r="AF3659" i="1"/>
  <c r="AE3660" i="1"/>
  <c r="AF3660" i="1"/>
  <c r="AE3661" i="1"/>
  <c r="AF3661" i="1"/>
  <c r="AE3662" i="1"/>
  <c r="AF3662" i="1"/>
  <c r="AE3663" i="1"/>
  <c r="AF3663" i="1"/>
  <c r="AG3663" i="1"/>
  <c r="AH3663" i="1"/>
  <c r="AE3664" i="1"/>
  <c r="AF3664" i="1"/>
  <c r="AG3664" i="1"/>
  <c r="AH3664" i="1"/>
  <c r="AE3665" i="1"/>
  <c r="AF3665" i="1"/>
  <c r="AE3666" i="1"/>
  <c r="AF3666" i="1"/>
  <c r="AE3667" i="1"/>
  <c r="AF3667" i="1"/>
  <c r="AG3667" i="1"/>
  <c r="AH3667" i="1"/>
  <c r="AE3488" i="1"/>
  <c r="AF3488" i="1"/>
  <c r="AH3488" i="1"/>
  <c r="AE3489" i="1"/>
  <c r="AF3489" i="1"/>
  <c r="AG3489" i="1"/>
  <c r="AH3489" i="1"/>
  <c r="AE3668" i="1"/>
  <c r="AF3668" i="1"/>
  <c r="AE3669" i="1"/>
  <c r="AF3669" i="1"/>
  <c r="AE3670" i="1"/>
  <c r="AF3670" i="1"/>
  <c r="AE3671" i="1"/>
  <c r="AF3671" i="1"/>
  <c r="AE3672" i="1"/>
  <c r="AF3672" i="1"/>
  <c r="AE3673" i="1"/>
  <c r="AF3673" i="1"/>
  <c r="AE3674" i="1"/>
  <c r="AF3674" i="1"/>
  <c r="AG3674" i="1"/>
  <c r="AH3674" i="1"/>
  <c r="AE3675" i="1"/>
  <c r="AF3675" i="1"/>
  <c r="AG3675" i="1"/>
  <c r="AH3675" i="1"/>
  <c r="AE3676" i="1"/>
  <c r="AF3676" i="1"/>
  <c r="AE3677" i="1"/>
  <c r="AF3677" i="1"/>
  <c r="AE3678" i="1"/>
  <c r="AF3678" i="1"/>
  <c r="AE3679" i="1"/>
  <c r="AF3679" i="1"/>
  <c r="AE3680" i="1"/>
  <c r="AF3680" i="1"/>
  <c r="AE3681" i="1"/>
  <c r="AF3681" i="1"/>
  <c r="AE3682" i="1"/>
  <c r="AF3682" i="1"/>
  <c r="AE3683" i="1"/>
  <c r="AF3683" i="1"/>
  <c r="AE3684" i="1"/>
  <c r="AF3684" i="1"/>
  <c r="AG3684" i="1"/>
  <c r="AH3684" i="1"/>
  <c r="AE3685" i="1"/>
  <c r="AF3685" i="1"/>
  <c r="AG3685" i="1"/>
  <c r="AH3685" i="1"/>
  <c r="AE3686" i="1"/>
  <c r="AF3686" i="1"/>
  <c r="AE3687" i="1"/>
  <c r="AF3687" i="1"/>
  <c r="AE3688" i="1"/>
  <c r="AF3688" i="1"/>
  <c r="AE3689" i="1"/>
  <c r="AF3689" i="1"/>
  <c r="AE3690" i="1"/>
  <c r="AF3690" i="1"/>
  <c r="AE3691" i="1"/>
  <c r="AF3691" i="1"/>
  <c r="AE3692" i="1"/>
  <c r="AF3692" i="1"/>
  <c r="AE3693" i="1"/>
  <c r="AF3693" i="1"/>
  <c r="AE3696" i="1"/>
  <c r="AF3696" i="1"/>
  <c r="AE3697" i="1"/>
  <c r="AF3697" i="1"/>
  <c r="AE3694" i="1"/>
  <c r="AF3694" i="1"/>
  <c r="AH3694" i="1"/>
  <c r="AE3695" i="1"/>
  <c r="AF3695" i="1"/>
  <c r="AH3695" i="1"/>
  <c r="AE3698" i="1"/>
  <c r="AF3698" i="1"/>
  <c r="AE3699" i="1"/>
  <c r="AF3699" i="1"/>
  <c r="AE3700" i="1"/>
  <c r="AF3700" i="1"/>
  <c r="AE3701" i="1"/>
  <c r="AF3701" i="1"/>
  <c r="AE3702" i="1"/>
  <c r="AF3702" i="1"/>
  <c r="AG3702" i="1"/>
  <c r="AH3702" i="1"/>
  <c r="AE3703" i="1"/>
  <c r="AF3703" i="1"/>
  <c r="AE3704" i="1"/>
  <c r="AF3704" i="1"/>
  <c r="AE3705" i="1"/>
  <c r="AF3705" i="1"/>
  <c r="AG3705" i="1"/>
  <c r="AH3705" i="1"/>
  <c r="AE3706" i="1"/>
  <c r="AF3706" i="1"/>
  <c r="AG3706" i="1"/>
  <c r="AH3706" i="1"/>
  <c r="AE3707" i="1"/>
  <c r="AF3707" i="1"/>
  <c r="AG3707" i="1"/>
  <c r="AH3707" i="1"/>
  <c r="AE3708" i="1"/>
  <c r="AF3708" i="1"/>
  <c r="AG3708" i="1"/>
  <c r="AH3708" i="1"/>
  <c r="AE3709" i="1"/>
  <c r="AF3709" i="1"/>
  <c r="AG3709" i="1"/>
  <c r="AH3709" i="1"/>
  <c r="AE3710" i="1"/>
  <c r="AF3710" i="1"/>
  <c r="AG3710" i="1"/>
  <c r="AH3710" i="1"/>
  <c r="AE3720" i="1"/>
  <c r="AF3720" i="1"/>
  <c r="AE3721" i="1"/>
  <c r="AF3721" i="1"/>
  <c r="AE3722" i="1"/>
  <c r="AF3722" i="1"/>
  <c r="AE3723" i="1"/>
  <c r="AF3723" i="1"/>
  <c r="AE3711" i="1"/>
  <c r="AF3711" i="1"/>
  <c r="AH3711" i="1"/>
  <c r="AE3712" i="1"/>
  <c r="AF3712" i="1"/>
  <c r="AG3712" i="1"/>
  <c r="AH3712" i="1"/>
  <c r="AE3713" i="1"/>
  <c r="AF3713" i="1"/>
  <c r="AG3713" i="1"/>
  <c r="AH3713" i="1"/>
  <c r="AE3724" i="1"/>
  <c r="AF3724" i="1"/>
  <c r="AG3724" i="1"/>
  <c r="AH3724" i="1"/>
  <c r="AE3714" i="1"/>
  <c r="AF3714" i="1"/>
  <c r="AH3714" i="1"/>
  <c r="AE3715" i="1"/>
  <c r="AF3715" i="1"/>
  <c r="AH3715" i="1"/>
  <c r="AE3726" i="1"/>
  <c r="AF3726" i="1"/>
  <c r="AE3727" i="1"/>
  <c r="AF3727" i="1"/>
  <c r="AE3728" i="1"/>
  <c r="AF3728" i="1"/>
  <c r="AG3728" i="1"/>
  <c r="AH3728" i="1"/>
  <c r="AE3729" i="1"/>
  <c r="AF3729" i="1"/>
  <c r="AG3729" i="1"/>
  <c r="AH3729" i="1"/>
  <c r="AE3730" i="1"/>
  <c r="AF3730" i="1"/>
  <c r="AG3730" i="1"/>
  <c r="AH3730" i="1"/>
  <c r="AE3731" i="1"/>
  <c r="AF3731" i="1"/>
  <c r="AG3731" i="1"/>
  <c r="AH3731" i="1"/>
  <c r="AE3732" i="1"/>
  <c r="AF3732" i="1"/>
  <c r="AG3732" i="1"/>
  <c r="AH3732" i="1"/>
  <c r="AE3733" i="1"/>
  <c r="AF3733" i="1"/>
  <c r="AG3733" i="1"/>
  <c r="AH3733" i="1"/>
  <c r="AE3725" i="1"/>
  <c r="AF3725" i="1"/>
  <c r="AH3725" i="1"/>
  <c r="AE3734" i="1"/>
  <c r="AF3734" i="1"/>
  <c r="AG3734" i="1"/>
  <c r="AH3734" i="1"/>
  <c r="AE3735" i="1"/>
  <c r="AF3735" i="1"/>
  <c r="AG3735" i="1"/>
  <c r="AH3735" i="1"/>
  <c r="AE3737" i="1"/>
  <c r="AF3737" i="1"/>
  <c r="AE3738" i="1"/>
  <c r="AF3738" i="1"/>
  <c r="AE3739" i="1"/>
  <c r="AF3739" i="1"/>
  <c r="AE3740" i="1"/>
  <c r="AF3740" i="1"/>
  <c r="AE3741" i="1"/>
  <c r="AF3741" i="1"/>
  <c r="AG3741" i="1"/>
  <c r="AH3741" i="1"/>
  <c r="AE3736" i="1"/>
  <c r="AF3736" i="1"/>
  <c r="AH3736" i="1"/>
  <c r="AE3744" i="1"/>
  <c r="AF3744" i="1"/>
  <c r="AE3745" i="1"/>
  <c r="AF3745" i="1"/>
  <c r="AE3742" i="1"/>
  <c r="AF3742" i="1"/>
  <c r="AH3742" i="1"/>
  <c r="AE3746" i="1"/>
  <c r="AF3746" i="1"/>
  <c r="AE3747" i="1"/>
  <c r="AF3747" i="1"/>
  <c r="AE3748" i="1"/>
  <c r="AF3748" i="1"/>
  <c r="AE3749" i="1"/>
  <c r="AF3749" i="1"/>
  <c r="AE3750" i="1"/>
  <c r="AF3750" i="1"/>
  <c r="AE3751" i="1"/>
  <c r="AF3751" i="1"/>
  <c r="AE3752" i="1"/>
  <c r="AF3752" i="1"/>
  <c r="AG3752" i="1"/>
  <c r="AH3752" i="1"/>
  <c r="AE3753" i="1"/>
  <c r="AF3753" i="1"/>
  <c r="AG3753" i="1"/>
  <c r="AH3753" i="1"/>
  <c r="AE3754" i="1"/>
  <c r="AF3754" i="1"/>
  <c r="AE3755" i="1"/>
  <c r="AF3755" i="1"/>
  <c r="AE3756" i="1"/>
  <c r="AF3756" i="1"/>
  <c r="AE3757" i="1"/>
  <c r="AF3757" i="1"/>
  <c r="AE3759" i="1"/>
  <c r="AF3759" i="1"/>
  <c r="AE3760" i="1"/>
  <c r="AF3760" i="1"/>
  <c r="AE3761" i="1"/>
  <c r="AF3761" i="1"/>
  <c r="AG3761" i="1"/>
  <c r="AH3761" i="1"/>
  <c r="AE3762" i="1"/>
  <c r="AF3762" i="1"/>
  <c r="AG3762" i="1"/>
  <c r="AH3762" i="1"/>
  <c r="AE3764" i="1"/>
  <c r="AF3764" i="1"/>
  <c r="AE3765" i="1"/>
  <c r="AF3765" i="1"/>
  <c r="AE3766" i="1"/>
  <c r="AF3766" i="1"/>
  <c r="AE3767" i="1"/>
  <c r="AF3767" i="1"/>
  <c r="AE3768" i="1"/>
  <c r="AF3768" i="1"/>
  <c r="AE3769" i="1"/>
  <c r="AF3769" i="1"/>
  <c r="AE3763" i="1"/>
  <c r="AF3763" i="1"/>
  <c r="AG3763" i="1"/>
  <c r="AH3763" i="1"/>
  <c r="AE3758" i="1"/>
  <c r="AF3758" i="1"/>
  <c r="AH3758" i="1"/>
  <c r="AE3770" i="1"/>
  <c r="AF3770" i="1"/>
  <c r="AE3771" i="1"/>
  <c r="AF3771" i="1"/>
  <c r="AE3743" i="1"/>
  <c r="AF3743" i="1"/>
  <c r="AG3743" i="1"/>
  <c r="AH3743" i="1"/>
  <c r="AE3772" i="1"/>
  <c r="AF3772" i="1"/>
  <c r="AE3773" i="1"/>
  <c r="AF3773" i="1"/>
  <c r="AE3774" i="1"/>
  <c r="AF3774" i="1"/>
  <c r="AG3774" i="1"/>
  <c r="AH3774" i="1"/>
  <c r="AE3781" i="1"/>
  <c r="AF3781" i="1"/>
  <c r="AE3782" i="1"/>
  <c r="AF3782" i="1"/>
  <c r="AE3784" i="1"/>
  <c r="AF3784" i="1"/>
  <c r="AE3785" i="1"/>
  <c r="AF3785" i="1"/>
  <c r="AE3783" i="1"/>
  <c r="AF3783" i="1"/>
  <c r="AH3783" i="1"/>
  <c r="AE3786" i="1"/>
  <c r="AF3786" i="1"/>
  <c r="AE3787" i="1"/>
  <c r="AF3787" i="1"/>
  <c r="AE3775" i="1"/>
  <c r="AF3775" i="1"/>
  <c r="AG3775" i="1"/>
  <c r="AH3775" i="1"/>
  <c r="AE3776" i="1"/>
  <c r="AF3776" i="1"/>
  <c r="AG3776" i="1"/>
  <c r="AH3776" i="1"/>
  <c r="AE3777" i="1"/>
  <c r="AF3777" i="1"/>
  <c r="AG3777" i="1"/>
  <c r="AH3777" i="1"/>
  <c r="AE3778" i="1"/>
  <c r="AF3778" i="1"/>
  <c r="AG3778" i="1"/>
  <c r="AH3778" i="1"/>
  <c r="AE3779" i="1"/>
  <c r="AF3779" i="1"/>
  <c r="AG3779" i="1"/>
  <c r="AH3779" i="1"/>
  <c r="AE3780" i="1"/>
  <c r="AF3780" i="1"/>
  <c r="AG3780" i="1"/>
  <c r="AH3780" i="1"/>
  <c r="AE3793" i="1"/>
  <c r="AF3793" i="1"/>
  <c r="AE3794" i="1"/>
  <c r="AF3794" i="1"/>
  <c r="AE3788" i="1"/>
  <c r="AF3788" i="1"/>
  <c r="AH3788" i="1"/>
  <c r="AE3795" i="1"/>
  <c r="AF3795" i="1"/>
  <c r="AE3796" i="1"/>
  <c r="AF3796" i="1"/>
  <c r="AE3797" i="1"/>
  <c r="AF3797" i="1"/>
  <c r="AG3797" i="1"/>
  <c r="AH3797" i="1"/>
  <c r="AE3798" i="1"/>
  <c r="AF3798" i="1"/>
  <c r="AG3798" i="1"/>
  <c r="AH3798" i="1"/>
  <c r="AE3799" i="1"/>
  <c r="AF3799" i="1"/>
  <c r="AG3799" i="1"/>
  <c r="AH3799" i="1"/>
  <c r="AE3800" i="1"/>
  <c r="AF3800" i="1"/>
  <c r="AG3800" i="1"/>
  <c r="AH3800" i="1"/>
  <c r="AE3801" i="1"/>
  <c r="AF3801" i="1"/>
  <c r="AE3802" i="1"/>
  <c r="AF3802" i="1"/>
  <c r="AE3789" i="1"/>
  <c r="AF3789" i="1"/>
  <c r="AG3789" i="1"/>
  <c r="AH3789" i="1"/>
  <c r="AE3790" i="1"/>
  <c r="AF3790" i="1"/>
  <c r="AG3790" i="1"/>
  <c r="AH3790" i="1"/>
  <c r="AE3791" i="1"/>
  <c r="AF3791" i="1"/>
  <c r="AG3791" i="1"/>
  <c r="AH3791" i="1"/>
  <c r="AE3792" i="1"/>
  <c r="AF3792" i="1"/>
  <c r="AG3792" i="1"/>
  <c r="AH3792" i="1"/>
  <c r="AE3716" i="1"/>
  <c r="AF3716" i="1"/>
  <c r="AH3716" i="1"/>
  <c r="AE3717" i="1"/>
  <c r="AF3717" i="1"/>
  <c r="AG3717" i="1"/>
  <c r="AH3717" i="1"/>
  <c r="AE3718" i="1"/>
  <c r="AF3718" i="1"/>
  <c r="AG3718" i="1"/>
  <c r="AH3718" i="1"/>
  <c r="AE3719" i="1"/>
  <c r="AF3719" i="1"/>
  <c r="AG3719" i="1"/>
  <c r="AH3719" i="1"/>
  <c r="AE3803" i="1"/>
  <c r="AF3803" i="1"/>
  <c r="AE3804" i="1"/>
  <c r="AF3804" i="1"/>
  <c r="AE3805" i="1"/>
  <c r="AF3805" i="1"/>
  <c r="AG3805" i="1"/>
  <c r="AH3805" i="1"/>
  <c r="AE3806" i="1"/>
  <c r="AF3806" i="1"/>
  <c r="AG3806" i="1"/>
  <c r="AH3806" i="1"/>
  <c r="AE3807" i="1"/>
  <c r="AF3807" i="1"/>
  <c r="AG3807" i="1"/>
  <c r="AH3807" i="1"/>
  <c r="AE3808" i="1"/>
  <c r="AF3808" i="1"/>
  <c r="AG3808" i="1"/>
  <c r="AH3808" i="1"/>
  <c r="AE3809" i="1"/>
  <c r="AF3809" i="1"/>
  <c r="AG3809" i="1"/>
  <c r="AH3809" i="1"/>
  <c r="AE3812" i="1"/>
  <c r="AF3812" i="1"/>
  <c r="AE3813" i="1"/>
  <c r="AF3813" i="1"/>
  <c r="AE3810" i="1"/>
  <c r="AF3810" i="1"/>
  <c r="AH3810" i="1"/>
  <c r="AE3811" i="1"/>
  <c r="AF3811" i="1"/>
  <c r="AG3811" i="1"/>
  <c r="AH3811" i="1"/>
  <c r="AE3814" i="1"/>
  <c r="AF3814" i="1"/>
  <c r="AE3815" i="1"/>
  <c r="AF3815" i="1"/>
  <c r="AE3816" i="1"/>
  <c r="AF3816" i="1"/>
  <c r="AE3817" i="1"/>
  <c r="AF3817" i="1"/>
  <c r="AE3818" i="1"/>
  <c r="AF3818" i="1"/>
  <c r="AG3818" i="1"/>
  <c r="AH3818" i="1"/>
  <c r="AE3819" i="1"/>
  <c r="AF3819" i="1"/>
  <c r="AG3819" i="1"/>
  <c r="AH3819" i="1"/>
  <c r="AE3820" i="1"/>
  <c r="AF3820" i="1"/>
  <c r="AG3820" i="1"/>
  <c r="AH3820" i="1"/>
  <c r="AE3821" i="1"/>
  <c r="AF3821" i="1"/>
  <c r="AG3821" i="1"/>
  <c r="AH3821" i="1"/>
  <c r="AE3822" i="1"/>
  <c r="AF3822" i="1"/>
  <c r="AE3823" i="1"/>
  <c r="AF3823" i="1"/>
  <c r="AG3823" i="1"/>
  <c r="AH3823" i="1"/>
  <c r="AE3824" i="1"/>
  <c r="AF3824" i="1"/>
  <c r="AG3824" i="1"/>
  <c r="AH3824" i="1"/>
  <c r="AE3825" i="1"/>
  <c r="AF3825" i="1"/>
  <c r="AG3825" i="1"/>
  <c r="AH3825" i="1"/>
  <c r="AE3826" i="1"/>
  <c r="AF3826" i="1"/>
  <c r="AG3826" i="1"/>
  <c r="AH3826" i="1"/>
  <c r="AE3829" i="1"/>
  <c r="AF3829" i="1"/>
  <c r="AE3830" i="1"/>
  <c r="AF3830" i="1"/>
  <c r="AG3830" i="1"/>
  <c r="AH3830" i="1"/>
  <c r="AE3831" i="1"/>
  <c r="AF3831" i="1"/>
  <c r="AE3832" i="1"/>
  <c r="AF3832" i="1"/>
  <c r="AG3832" i="1"/>
  <c r="AH3832" i="1"/>
  <c r="AE3833" i="1"/>
  <c r="AF3833" i="1"/>
  <c r="AE3834" i="1"/>
  <c r="AF3834" i="1"/>
  <c r="AG3834" i="1"/>
  <c r="AH3834" i="1"/>
  <c r="AE3827" i="1"/>
  <c r="AF3827" i="1"/>
  <c r="AH3827" i="1"/>
  <c r="AE3828" i="1"/>
  <c r="AF3828" i="1"/>
  <c r="AG3828" i="1"/>
  <c r="AH3828" i="1"/>
  <c r="AE3836" i="1"/>
  <c r="AF3836" i="1"/>
  <c r="AE3837" i="1"/>
  <c r="AF3837" i="1"/>
  <c r="AG3837" i="1"/>
  <c r="AH3837" i="1"/>
  <c r="AE3838" i="1"/>
  <c r="AF3838" i="1"/>
  <c r="AG3838" i="1"/>
  <c r="AH3838" i="1"/>
  <c r="AE3839" i="1"/>
  <c r="AF3839" i="1"/>
  <c r="AG3839" i="1"/>
  <c r="AH3839" i="1"/>
  <c r="AE3835" i="1"/>
  <c r="AF3835" i="1"/>
  <c r="AH3835" i="1"/>
  <c r="AE3840" i="1"/>
  <c r="AF3840" i="1"/>
  <c r="AE3841" i="1"/>
  <c r="AF3841" i="1"/>
  <c r="AG3841" i="1"/>
  <c r="AH3841" i="1"/>
  <c r="AE3842" i="1"/>
  <c r="AF3842" i="1"/>
  <c r="AE3843" i="1"/>
  <c r="AF3843" i="1"/>
  <c r="AG3843" i="1"/>
  <c r="AH3843" i="1"/>
  <c r="AE3844" i="1"/>
  <c r="AF3844" i="1"/>
  <c r="AE3845" i="1"/>
  <c r="AF3845" i="1"/>
  <c r="AG3845" i="1"/>
  <c r="AH3845" i="1"/>
  <c r="AE3847" i="1"/>
  <c r="AF3847" i="1"/>
  <c r="AE3848" i="1"/>
  <c r="AF3848" i="1"/>
  <c r="AG3848" i="1"/>
  <c r="AH3848" i="1"/>
  <c r="AE3849" i="1"/>
  <c r="AF3849" i="1"/>
  <c r="AE3850" i="1"/>
  <c r="AF3850" i="1"/>
  <c r="AG3850" i="1"/>
  <c r="AH3850" i="1"/>
  <c r="AE3851" i="1"/>
  <c r="AF3851" i="1"/>
  <c r="AE3852" i="1"/>
  <c r="AF3852" i="1"/>
  <c r="AG3852" i="1"/>
  <c r="AH3852" i="1"/>
  <c r="AE3853" i="1"/>
  <c r="AF3853" i="1"/>
  <c r="AE3854" i="1"/>
  <c r="AF3854" i="1"/>
  <c r="AG3854" i="1"/>
  <c r="AH3854" i="1"/>
  <c r="AE3855" i="1"/>
  <c r="AF3855" i="1"/>
  <c r="AE3856" i="1"/>
  <c r="AF3856" i="1"/>
  <c r="AG3856" i="1"/>
  <c r="AH3856" i="1"/>
  <c r="AE3846" i="1"/>
  <c r="AF3846" i="1"/>
  <c r="AG3846" i="1"/>
  <c r="AH3846" i="1"/>
  <c r="AE3857" i="1"/>
  <c r="AF3857" i="1"/>
  <c r="AE3858" i="1"/>
  <c r="AF3858" i="1"/>
  <c r="AG3858" i="1"/>
  <c r="AH3858" i="1"/>
  <c r="AE3859" i="1"/>
  <c r="AF3859" i="1"/>
  <c r="AE3860" i="1"/>
  <c r="AF3860" i="1"/>
  <c r="AG3860" i="1"/>
  <c r="AH3860" i="1"/>
  <c r="AE3861" i="1"/>
  <c r="AF3861" i="1"/>
  <c r="AG3861" i="1"/>
  <c r="AH3861" i="1"/>
  <c r="AE3862" i="1"/>
  <c r="AF3862" i="1"/>
  <c r="AE3863" i="1"/>
  <c r="AF3863" i="1"/>
  <c r="AG3863" i="1"/>
  <c r="AH3863" i="1"/>
  <c r="AE3864" i="1"/>
  <c r="AF3864" i="1"/>
  <c r="AG3864" i="1"/>
  <c r="AH3864" i="1"/>
  <c r="AE3867" i="1"/>
  <c r="AF3867" i="1"/>
  <c r="AE3868" i="1"/>
  <c r="AF3868" i="1"/>
  <c r="AG3868" i="1"/>
  <c r="AH3868" i="1"/>
  <c r="AE3869" i="1"/>
  <c r="AF3869" i="1"/>
  <c r="AE3870" i="1"/>
  <c r="AF3870" i="1"/>
  <c r="AG3870" i="1"/>
  <c r="AH3870" i="1"/>
  <c r="AE3871" i="1"/>
  <c r="AF3871" i="1"/>
  <c r="AE3872" i="1"/>
  <c r="AF3872" i="1"/>
  <c r="AG3872" i="1"/>
  <c r="AH3872" i="1"/>
  <c r="AE3873" i="1"/>
  <c r="AF3873" i="1"/>
  <c r="AG3873" i="1"/>
  <c r="AH3873" i="1"/>
  <c r="AE3874" i="1"/>
  <c r="AF3874" i="1"/>
  <c r="AG3874" i="1"/>
  <c r="AH3874" i="1"/>
  <c r="AE3875" i="1"/>
  <c r="AF3875" i="1"/>
  <c r="AG3875" i="1"/>
  <c r="AH3875" i="1"/>
  <c r="AE3876" i="1"/>
  <c r="AF3876" i="1"/>
  <c r="AE3877" i="1"/>
  <c r="AF3877" i="1"/>
  <c r="AG3877" i="1"/>
  <c r="AH3877" i="1"/>
  <c r="AE3878" i="1"/>
  <c r="AF3878" i="1"/>
  <c r="AG3878" i="1"/>
  <c r="AH3878" i="1"/>
  <c r="AE3879" i="1"/>
  <c r="AF3879" i="1"/>
  <c r="AG3879" i="1"/>
  <c r="AH3879" i="1"/>
  <c r="AE3880" i="1"/>
  <c r="AF3880" i="1"/>
  <c r="AG3880" i="1"/>
  <c r="AH3880" i="1"/>
  <c r="AE3881" i="1"/>
  <c r="AF3881" i="1"/>
  <c r="AG3881" i="1"/>
  <c r="AH3881" i="1"/>
  <c r="AE3865" i="1"/>
  <c r="AF3865" i="1"/>
  <c r="AG3865" i="1"/>
  <c r="AH3865" i="1"/>
  <c r="AE3866" i="1"/>
  <c r="AF3866" i="1"/>
  <c r="AG3866" i="1"/>
  <c r="AH3866" i="1"/>
  <c r="AE3882" i="1"/>
  <c r="AF3882" i="1"/>
  <c r="AE3883" i="1"/>
  <c r="AF3883" i="1"/>
  <c r="AG3883" i="1"/>
  <c r="AH3883" i="1"/>
  <c r="AE3884" i="1"/>
  <c r="AF3884" i="1"/>
  <c r="AE3885" i="1"/>
  <c r="AF3885" i="1"/>
  <c r="AG3885" i="1"/>
  <c r="AH3885" i="1"/>
  <c r="AE3886" i="1"/>
  <c r="AF3886" i="1"/>
  <c r="AE3887" i="1"/>
  <c r="AF3887" i="1"/>
  <c r="AG3887" i="1"/>
  <c r="AH3887" i="1"/>
  <c r="AE3888" i="1"/>
  <c r="AF3888" i="1"/>
  <c r="AE3889" i="1"/>
  <c r="AF3889" i="1"/>
  <c r="AG3889" i="1"/>
  <c r="AH3889" i="1"/>
  <c r="AE3890" i="1"/>
  <c r="AF3890" i="1"/>
  <c r="AG3890" i="1"/>
  <c r="AH3890" i="1"/>
  <c r="AE3891" i="1"/>
  <c r="AF3891" i="1"/>
  <c r="AG3891" i="1"/>
  <c r="AH3891" i="1"/>
  <c r="AE3892" i="1"/>
  <c r="AF3892" i="1"/>
  <c r="AG3892" i="1"/>
  <c r="AH3892" i="1"/>
  <c r="AE3893" i="1"/>
  <c r="AF3893" i="1"/>
  <c r="AG3893" i="1"/>
  <c r="AH3893" i="1"/>
  <c r="AE3894" i="1"/>
  <c r="AF3894" i="1"/>
  <c r="AE3895" i="1"/>
  <c r="AF3895" i="1"/>
  <c r="AG3895" i="1"/>
  <c r="AH3895" i="1"/>
  <c r="AE3896" i="1"/>
  <c r="AF3896" i="1"/>
  <c r="AE3897" i="1"/>
  <c r="AF3897" i="1"/>
  <c r="AG3897" i="1"/>
  <c r="AH3897" i="1"/>
  <c r="AE3898" i="1"/>
  <c r="AF3898" i="1"/>
  <c r="AE3899" i="1"/>
  <c r="AF3899" i="1"/>
  <c r="AG3899" i="1"/>
  <c r="AH3899" i="1"/>
  <c r="AE3900" i="1"/>
  <c r="AF3900" i="1"/>
  <c r="AE3901" i="1"/>
  <c r="AF3901" i="1"/>
  <c r="AG3901" i="1"/>
  <c r="AH3901" i="1"/>
  <c r="AE3902" i="1"/>
  <c r="AF3902" i="1"/>
  <c r="AG3902" i="1"/>
  <c r="AH3902" i="1"/>
  <c r="AE3903" i="1"/>
  <c r="AF3903" i="1"/>
  <c r="AG3903" i="1"/>
  <c r="AH3903" i="1"/>
  <c r="AE3904" i="1"/>
  <c r="AF3904" i="1"/>
  <c r="AE3905" i="1"/>
  <c r="AF3905" i="1"/>
  <c r="AG3905" i="1"/>
  <c r="AH3905" i="1"/>
  <c r="AE3906" i="1"/>
  <c r="AF3906" i="1"/>
  <c r="AE3907" i="1"/>
  <c r="AF3907" i="1"/>
  <c r="AG3907" i="1"/>
  <c r="AH3907" i="1"/>
  <c r="AE3908" i="1"/>
  <c r="AF3908" i="1"/>
  <c r="AE3909" i="1"/>
  <c r="AF3909" i="1"/>
  <c r="AG3909" i="1"/>
  <c r="AH3909" i="1"/>
  <c r="AE3910" i="1"/>
  <c r="AF3910" i="1"/>
  <c r="AG3910" i="1"/>
  <c r="AH3910" i="1"/>
  <c r="AE3911" i="1"/>
  <c r="AF3911" i="1"/>
  <c r="AG3911" i="1"/>
  <c r="AH3911" i="1"/>
  <c r="AE3912" i="1"/>
  <c r="AF3912" i="1"/>
  <c r="AE3913" i="1"/>
  <c r="AF3913" i="1"/>
  <c r="AG3913" i="1"/>
  <c r="AH3913" i="1"/>
  <c r="AE3914" i="1"/>
  <c r="AF3914" i="1"/>
  <c r="AG3914" i="1"/>
  <c r="AH3914" i="1"/>
  <c r="AE3915" i="1"/>
  <c r="AF3915" i="1"/>
  <c r="AE3916" i="1"/>
  <c r="AF3916" i="1"/>
  <c r="AG3916" i="1"/>
  <c r="AH3916" i="1"/>
  <c r="AE3917" i="1"/>
  <c r="AF3917" i="1"/>
  <c r="AE3918" i="1"/>
  <c r="AF3918" i="1"/>
  <c r="AG3918" i="1"/>
  <c r="AH3918" i="1"/>
  <c r="AE3919" i="1"/>
  <c r="AF3919" i="1"/>
  <c r="AG3919" i="1"/>
  <c r="AH3919" i="1"/>
  <c r="AE3920" i="1"/>
  <c r="AF3920" i="1"/>
  <c r="AG3920" i="1"/>
  <c r="AH3920" i="1"/>
  <c r="AE3921" i="1"/>
  <c r="AF3921" i="1"/>
  <c r="AE3922" i="1"/>
  <c r="AF3922" i="1"/>
  <c r="AG3922" i="1"/>
  <c r="AH3922" i="1"/>
  <c r="AE3923" i="1"/>
  <c r="AF3923" i="1"/>
  <c r="AG3923" i="1"/>
  <c r="AH3923" i="1"/>
  <c r="AE3924" i="1"/>
  <c r="AF3924" i="1"/>
  <c r="AG3924" i="1"/>
  <c r="AH3924" i="1"/>
  <c r="AE3925" i="1"/>
  <c r="AF3925" i="1"/>
  <c r="AG3925" i="1"/>
  <c r="AH3925" i="1"/>
  <c r="AE3926" i="1"/>
  <c r="AF3926" i="1"/>
  <c r="AE3927" i="1"/>
  <c r="AF3927" i="1"/>
  <c r="AG3927" i="1"/>
  <c r="AH3927" i="1"/>
  <c r="AE3928" i="1"/>
  <c r="AF3928" i="1"/>
  <c r="AG3928" i="1"/>
  <c r="AH3928" i="1"/>
  <c r="AE3929" i="1"/>
  <c r="AF3929" i="1"/>
  <c r="AG3929" i="1"/>
  <c r="AH3929" i="1"/>
  <c r="AE3930" i="1"/>
  <c r="AF3930" i="1"/>
  <c r="AG3930" i="1"/>
  <c r="AH3930" i="1"/>
  <c r="AE3931" i="1"/>
  <c r="AF3931" i="1"/>
  <c r="AG3931" i="1"/>
  <c r="AH3931" i="1"/>
  <c r="AE3932" i="1"/>
  <c r="AF3932" i="1"/>
  <c r="AE3933" i="1"/>
  <c r="AF3933" i="1"/>
  <c r="AG3933" i="1"/>
  <c r="AH3933" i="1"/>
  <c r="AE3934" i="1"/>
  <c r="AF3934" i="1"/>
  <c r="AG3934" i="1"/>
  <c r="AH3934" i="1"/>
  <c r="AE3935" i="1"/>
  <c r="AF3935" i="1"/>
  <c r="AE3936" i="1"/>
  <c r="AF3936" i="1"/>
  <c r="AG3936" i="1"/>
  <c r="AH3936" i="1"/>
  <c r="AE3937" i="1"/>
  <c r="AF3937" i="1"/>
  <c r="AE3938" i="1"/>
  <c r="AF3938" i="1"/>
  <c r="AG3938" i="1"/>
  <c r="AH3938" i="1"/>
  <c r="AE3939" i="1"/>
  <c r="AF3939" i="1"/>
  <c r="AE3940" i="1"/>
  <c r="AF3940" i="1"/>
  <c r="AG3940" i="1"/>
  <c r="AH3940" i="1"/>
  <c r="AE3941" i="1"/>
  <c r="AF3941" i="1"/>
  <c r="AE3942" i="1"/>
  <c r="AF3942" i="1"/>
  <c r="AG3942" i="1"/>
  <c r="AH3942" i="1"/>
  <c r="AE3943" i="1"/>
  <c r="AF3943" i="1"/>
  <c r="AG3943" i="1"/>
  <c r="AH3943" i="1"/>
  <c r="AE3944" i="1"/>
  <c r="AF3944" i="1"/>
  <c r="AE3945" i="1"/>
  <c r="AF3945" i="1"/>
  <c r="AG3945" i="1"/>
  <c r="AH3945" i="1"/>
  <c r="AE3946" i="1"/>
  <c r="AF3946" i="1"/>
  <c r="AG3946" i="1"/>
  <c r="AH3946" i="1"/>
  <c r="AE3947" i="1"/>
  <c r="AF3947" i="1"/>
  <c r="AE3948" i="1"/>
  <c r="AF3948" i="1"/>
  <c r="AG3948" i="1"/>
  <c r="AH3948" i="1"/>
  <c r="AE3949" i="1"/>
  <c r="AF3949" i="1"/>
  <c r="AE3950" i="1"/>
  <c r="AF3950" i="1"/>
  <c r="AG3950" i="1"/>
  <c r="AH3950" i="1"/>
  <c r="AE3951" i="1"/>
  <c r="AF3951" i="1"/>
  <c r="AG3951" i="1"/>
  <c r="AH3951" i="1"/>
  <c r="AE3961" i="1"/>
  <c r="AF3961" i="1"/>
  <c r="AE3962" i="1"/>
  <c r="AF3962" i="1"/>
  <c r="AG3962" i="1"/>
  <c r="AH3962" i="1"/>
  <c r="AE3963" i="1"/>
  <c r="AF3963" i="1"/>
  <c r="AG3963" i="1"/>
  <c r="AH3963" i="1"/>
  <c r="AE3964" i="1"/>
  <c r="AF3964" i="1"/>
  <c r="AG3964" i="1"/>
  <c r="AH3964" i="1"/>
  <c r="AE3965" i="1"/>
  <c r="AF3965" i="1"/>
  <c r="AE3966" i="1"/>
  <c r="AF3966" i="1"/>
  <c r="AG3966" i="1"/>
  <c r="AH3966" i="1"/>
  <c r="AE3967" i="1"/>
  <c r="AF3967" i="1"/>
  <c r="AG3967" i="1"/>
  <c r="AH3967" i="1"/>
  <c r="AE3968" i="1"/>
  <c r="AF3968" i="1"/>
  <c r="AE3969" i="1"/>
  <c r="AF3969" i="1"/>
  <c r="AG3969" i="1"/>
  <c r="AH3969" i="1"/>
  <c r="AE3970" i="1"/>
  <c r="AF3970" i="1"/>
  <c r="AE3971" i="1"/>
  <c r="AF3971" i="1"/>
  <c r="AG3971" i="1"/>
  <c r="AH3971" i="1"/>
  <c r="AE3972" i="1"/>
  <c r="AF3972" i="1"/>
  <c r="AE3973" i="1"/>
  <c r="AF3973" i="1"/>
  <c r="AG3973" i="1"/>
  <c r="AH3973" i="1"/>
  <c r="AE3974" i="1"/>
  <c r="AF3974" i="1"/>
  <c r="AE3975" i="1"/>
  <c r="AF3975" i="1"/>
  <c r="AG3975" i="1"/>
  <c r="AH3975" i="1"/>
  <c r="AE3976" i="1"/>
  <c r="AF3976" i="1"/>
  <c r="AG3976" i="1"/>
  <c r="AH3976" i="1"/>
  <c r="AE3977" i="1"/>
  <c r="AF3977" i="1"/>
  <c r="AE3978" i="1"/>
  <c r="AF3978" i="1"/>
  <c r="AG3978" i="1"/>
  <c r="AH3978" i="1"/>
  <c r="AE3979" i="1"/>
  <c r="AF3979" i="1"/>
  <c r="AG3979" i="1"/>
  <c r="AH3979" i="1"/>
  <c r="AE3980" i="1"/>
  <c r="AF3980" i="1"/>
  <c r="AG3980" i="1"/>
  <c r="AH3980" i="1"/>
  <c r="AE3981" i="1"/>
  <c r="AF3981" i="1"/>
  <c r="AG3981" i="1"/>
  <c r="AH3981" i="1"/>
  <c r="AE3982" i="1"/>
  <c r="AF3982" i="1"/>
  <c r="AE3983" i="1"/>
  <c r="AF3983" i="1"/>
  <c r="AG3983" i="1"/>
  <c r="AH3983" i="1"/>
  <c r="AE3984" i="1"/>
  <c r="AF3984" i="1"/>
  <c r="AE3985" i="1"/>
  <c r="AF3985" i="1"/>
  <c r="AG3985" i="1"/>
  <c r="AH3985" i="1"/>
  <c r="AE3986" i="1"/>
  <c r="AF3986" i="1"/>
  <c r="AE3987" i="1"/>
  <c r="AF3987" i="1"/>
  <c r="AG3987" i="1"/>
  <c r="AH3987" i="1"/>
  <c r="AE3988" i="1"/>
  <c r="AF3988" i="1"/>
  <c r="AG3988" i="1"/>
  <c r="AH3988" i="1"/>
  <c r="AE3991" i="1"/>
  <c r="AF3991" i="1"/>
  <c r="AE3992" i="1"/>
  <c r="AF3992" i="1"/>
  <c r="AG3992" i="1"/>
  <c r="AH3992" i="1"/>
  <c r="AE3993" i="1"/>
  <c r="AF3993" i="1"/>
  <c r="AE3994" i="1"/>
  <c r="AF3994" i="1"/>
  <c r="AG3994" i="1"/>
  <c r="AH3994" i="1"/>
  <c r="AE3995" i="1"/>
  <c r="AF3995" i="1"/>
  <c r="AG3995" i="1"/>
  <c r="AH3995" i="1"/>
  <c r="AE3996" i="1"/>
  <c r="AF3996" i="1"/>
  <c r="AG3996" i="1"/>
  <c r="AH3996" i="1"/>
  <c r="AE3997" i="1"/>
  <c r="AF3997" i="1"/>
  <c r="AE3998" i="1"/>
  <c r="AF3998" i="1"/>
  <c r="AG3998" i="1"/>
  <c r="AH3998" i="1"/>
  <c r="AE3999" i="1"/>
  <c r="AF3999" i="1"/>
  <c r="AE4000" i="1"/>
  <c r="AF4000" i="1"/>
  <c r="AG4000" i="1"/>
  <c r="AH4000" i="1"/>
  <c r="AE4001" i="1"/>
  <c r="AF4001" i="1"/>
  <c r="AG4001" i="1"/>
  <c r="AH4001" i="1"/>
  <c r="AE4002" i="1"/>
  <c r="AF4002" i="1"/>
  <c r="AG4002" i="1"/>
  <c r="AH4002" i="1"/>
  <c r="AE4003" i="1"/>
  <c r="AF4003" i="1"/>
  <c r="AG4003" i="1"/>
  <c r="AH4003" i="1"/>
  <c r="AE4004" i="1"/>
  <c r="AF4004" i="1"/>
  <c r="AG4004" i="1"/>
  <c r="AH4004" i="1"/>
  <c r="AE4005" i="1"/>
  <c r="AF4005" i="1"/>
  <c r="AG4005" i="1"/>
  <c r="AH4005" i="1"/>
  <c r="AE4006" i="1"/>
  <c r="AF4006" i="1"/>
  <c r="AG4006" i="1"/>
  <c r="AH4006" i="1"/>
  <c r="AE4007" i="1"/>
  <c r="AF4007" i="1"/>
  <c r="AG4007" i="1"/>
  <c r="AH4007" i="1"/>
  <c r="AE4008" i="1"/>
  <c r="AF4008" i="1"/>
  <c r="AG4008" i="1"/>
  <c r="AH4008" i="1"/>
  <c r="AE3989" i="1"/>
  <c r="AF3989" i="1"/>
  <c r="AG3989" i="1"/>
  <c r="AH3989" i="1"/>
  <c r="AE4009" i="1"/>
  <c r="AF4009" i="1"/>
  <c r="AE4010" i="1"/>
  <c r="AF4010" i="1"/>
  <c r="AG4010" i="1"/>
  <c r="AH4010" i="1"/>
  <c r="AE4011" i="1"/>
  <c r="AF4011" i="1"/>
  <c r="AG4011" i="1"/>
  <c r="AH4011" i="1"/>
  <c r="AE4012" i="1"/>
  <c r="AF4012" i="1"/>
  <c r="AG4012" i="1"/>
  <c r="AH4012" i="1"/>
  <c r="AE4014" i="1"/>
  <c r="AF4014" i="1"/>
  <c r="AE4015" i="1"/>
  <c r="AF4015" i="1"/>
  <c r="AG4015" i="1"/>
  <c r="AH4015" i="1"/>
  <c r="AE4016" i="1"/>
  <c r="AF4016" i="1"/>
  <c r="AG4016" i="1"/>
  <c r="AH4016" i="1"/>
  <c r="AE4013" i="1"/>
  <c r="AF4013" i="1"/>
  <c r="AH4013" i="1"/>
  <c r="AE4017" i="1"/>
  <c r="AF4017" i="1"/>
  <c r="AE4018" i="1"/>
  <c r="AF4018" i="1"/>
  <c r="AG4018" i="1"/>
  <c r="AH4018" i="1"/>
  <c r="AE4019" i="1"/>
  <c r="AF4019" i="1"/>
  <c r="AE4020" i="1"/>
  <c r="AF4020" i="1"/>
  <c r="AG4020" i="1"/>
  <c r="AH4020" i="1"/>
  <c r="AE4021" i="1"/>
  <c r="AF4021" i="1"/>
  <c r="AG4021" i="1"/>
  <c r="AH4021" i="1"/>
  <c r="AE4022" i="1"/>
  <c r="AF4022" i="1"/>
  <c r="AG4022" i="1"/>
  <c r="AH4022" i="1"/>
  <c r="AE4023" i="1"/>
  <c r="AF4023" i="1"/>
  <c r="AG4023" i="1"/>
  <c r="AH4023" i="1"/>
  <c r="AE4024" i="1"/>
  <c r="AF4024" i="1"/>
  <c r="AG4024" i="1"/>
  <c r="AH4024" i="1"/>
  <c r="AE3990" i="1"/>
  <c r="AF3990" i="1"/>
  <c r="AH3990" i="1"/>
  <c r="AE4025" i="1"/>
  <c r="AF4025" i="1"/>
  <c r="AE4026" i="1"/>
  <c r="AF4026" i="1"/>
  <c r="AG4026" i="1"/>
  <c r="AH4026" i="1"/>
  <c r="AE4027" i="1"/>
  <c r="AF4027" i="1"/>
  <c r="AE4028" i="1"/>
  <c r="AF4028" i="1"/>
  <c r="AG4028" i="1"/>
  <c r="AH4028" i="1"/>
  <c r="AE4029" i="1"/>
  <c r="AF4029" i="1"/>
  <c r="AE4030" i="1"/>
  <c r="AF4030" i="1"/>
  <c r="AG4030" i="1"/>
  <c r="AH4030" i="1"/>
  <c r="AE4031" i="1"/>
  <c r="AF4031" i="1"/>
  <c r="AE4032" i="1"/>
  <c r="AF4032" i="1"/>
  <c r="AG4032" i="1"/>
  <c r="AH4032" i="1"/>
  <c r="AE4033" i="1"/>
  <c r="AF4033" i="1"/>
  <c r="AG4033" i="1"/>
  <c r="AH4033" i="1"/>
  <c r="AE4034" i="1"/>
  <c r="AF4034" i="1"/>
  <c r="AG4034" i="1"/>
  <c r="AH4034" i="1"/>
  <c r="AE4035" i="1"/>
  <c r="AF4035" i="1"/>
  <c r="AG4035" i="1"/>
  <c r="AH4035" i="1"/>
  <c r="AE4036" i="1"/>
  <c r="AF4036" i="1"/>
  <c r="AE4037" i="1"/>
  <c r="AF4037" i="1"/>
  <c r="AG4037" i="1"/>
  <c r="AH4037" i="1"/>
  <c r="AE4038" i="1"/>
  <c r="AF4038" i="1"/>
  <c r="AE4039" i="1"/>
  <c r="AF4039" i="1"/>
  <c r="AG4039" i="1"/>
  <c r="AH4039" i="1"/>
  <c r="AE4040" i="1"/>
  <c r="AF4040" i="1"/>
  <c r="AE4041" i="1"/>
  <c r="AF4041" i="1"/>
  <c r="AG4041" i="1"/>
  <c r="AH4041" i="1"/>
  <c r="AE4042" i="1"/>
  <c r="AF4042" i="1"/>
  <c r="AE4043" i="1"/>
  <c r="AF4043" i="1"/>
  <c r="AG4043" i="1"/>
  <c r="AH4043" i="1"/>
  <c r="AE4044" i="1"/>
  <c r="AF4044" i="1"/>
  <c r="AG4044" i="1"/>
  <c r="AH4044" i="1"/>
  <c r="AE4045" i="1"/>
  <c r="AF4045" i="1"/>
  <c r="AG4045" i="1"/>
  <c r="AH4045" i="1"/>
  <c r="AE4046" i="1"/>
  <c r="AF4046" i="1"/>
  <c r="AE4047" i="1"/>
  <c r="AF4047" i="1"/>
  <c r="AG4047" i="1"/>
  <c r="AH4047" i="1"/>
  <c r="AE4048" i="1"/>
  <c r="AF4048" i="1"/>
  <c r="AE4049" i="1"/>
  <c r="AF4049" i="1"/>
  <c r="AG4049" i="1"/>
  <c r="AH4049" i="1"/>
  <c r="AE4051" i="1"/>
  <c r="AF4051" i="1"/>
  <c r="AE4052" i="1"/>
  <c r="AF4052" i="1"/>
  <c r="AG4052" i="1"/>
  <c r="AH4052" i="1"/>
  <c r="AE4054" i="1"/>
  <c r="AF4054" i="1"/>
  <c r="AE4055" i="1"/>
  <c r="AF4055" i="1"/>
  <c r="AG4055" i="1"/>
  <c r="AH4055" i="1"/>
  <c r="AE4056" i="1"/>
  <c r="AF4056" i="1"/>
  <c r="AG4056" i="1"/>
  <c r="AH4056" i="1"/>
  <c r="AE4057" i="1"/>
  <c r="AF4057" i="1"/>
  <c r="AE4058" i="1"/>
  <c r="AF4058" i="1"/>
  <c r="AG4058" i="1"/>
  <c r="AH4058" i="1"/>
  <c r="AE4059" i="1"/>
  <c r="AF4059" i="1"/>
  <c r="AE4060" i="1"/>
  <c r="AF4060" i="1"/>
  <c r="AG4060" i="1"/>
  <c r="AH4060" i="1"/>
  <c r="AE4061" i="1"/>
  <c r="AF4061" i="1"/>
  <c r="AE4062" i="1"/>
  <c r="AF4062" i="1"/>
  <c r="AG4062" i="1"/>
  <c r="AH4062" i="1"/>
  <c r="AE4050" i="1"/>
  <c r="AF4050" i="1"/>
  <c r="AH4050" i="1"/>
  <c r="AE4063" i="1"/>
  <c r="AF4063" i="1"/>
  <c r="AE4064" i="1"/>
  <c r="AF4064" i="1"/>
  <c r="AG4064" i="1"/>
  <c r="AH4064" i="1"/>
  <c r="AE4065" i="1"/>
  <c r="AF4065" i="1"/>
  <c r="AG4065" i="1"/>
  <c r="AH4065" i="1"/>
  <c r="AE4066" i="1"/>
  <c r="AF4066" i="1"/>
  <c r="AG4066" i="1"/>
  <c r="AH4066" i="1"/>
  <c r="AE4067" i="1"/>
  <c r="AF4067" i="1"/>
  <c r="AG4067" i="1"/>
  <c r="AH4067" i="1"/>
  <c r="AE4068" i="1"/>
  <c r="AF4068" i="1"/>
  <c r="AG4068" i="1"/>
  <c r="AH4068" i="1"/>
  <c r="AE4069" i="1"/>
  <c r="AF4069" i="1"/>
  <c r="AG4069" i="1"/>
  <c r="AH4069" i="1"/>
  <c r="AE4070" i="1"/>
  <c r="AF4070" i="1"/>
  <c r="AG4070" i="1"/>
  <c r="AH4070" i="1"/>
  <c r="AE4072" i="1"/>
  <c r="AF4072" i="1"/>
  <c r="AE4073" i="1"/>
  <c r="AF4073" i="1"/>
  <c r="AG4073" i="1"/>
  <c r="AH4073" i="1"/>
  <c r="AE4074" i="1"/>
  <c r="AF4074" i="1"/>
  <c r="AE4075" i="1"/>
  <c r="AF4075" i="1"/>
  <c r="AG4075" i="1"/>
  <c r="AH4075" i="1"/>
  <c r="AE4071" i="1"/>
  <c r="AF4071" i="1"/>
  <c r="AG4071" i="1"/>
  <c r="AH4071" i="1"/>
  <c r="AE4076" i="1"/>
  <c r="AF4076" i="1"/>
  <c r="AE4077" i="1"/>
  <c r="AF4077" i="1"/>
  <c r="AG4077" i="1"/>
  <c r="AH4077" i="1"/>
  <c r="AE4078" i="1"/>
  <c r="AF4078" i="1"/>
  <c r="AG4078" i="1"/>
  <c r="AH4078" i="1"/>
  <c r="AE4079" i="1"/>
  <c r="AF4079" i="1"/>
  <c r="AG4079" i="1"/>
  <c r="AH4079" i="1"/>
  <c r="AE4080" i="1"/>
  <c r="AF4080" i="1"/>
  <c r="AG4080" i="1"/>
  <c r="AH4080" i="1"/>
  <c r="AE4081" i="1"/>
  <c r="AF4081" i="1"/>
  <c r="AG4081" i="1"/>
  <c r="AH4081" i="1"/>
  <c r="AE4084" i="1"/>
  <c r="AF4084" i="1"/>
  <c r="AE4085" i="1"/>
  <c r="AF4085" i="1"/>
  <c r="AG4085" i="1"/>
  <c r="AH4085" i="1"/>
  <c r="AE4086" i="1"/>
  <c r="AF4086" i="1"/>
  <c r="AE4087" i="1"/>
  <c r="AF4087" i="1"/>
  <c r="AG4087" i="1"/>
  <c r="AH4087" i="1"/>
  <c r="AE4088" i="1"/>
  <c r="AF4088" i="1"/>
  <c r="AE4089" i="1"/>
  <c r="AF4089" i="1"/>
  <c r="AG4089" i="1"/>
  <c r="AH4089" i="1"/>
  <c r="AE4082" i="1"/>
  <c r="AF4082" i="1"/>
  <c r="AH4082" i="1"/>
  <c r="AE4083" i="1"/>
  <c r="AF4083" i="1"/>
  <c r="AH4083" i="1"/>
  <c r="AE4090" i="1"/>
  <c r="AF4090" i="1"/>
  <c r="AE4091" i="1"/>
  <c r="AF4091" i="1"/>
  <c r="AG4091" i="1"/>
  <c r="AH4091" i="1"/>
  <c r="AE4092" i="1"/>
  <c r="AF4092" i="1"/>
  <c r="AE4093" i="1"/>
  <c r="AF4093" i="1"/>
  <c r="AG4093" i="1"/>
  <c r="AH4093" i="1"/>
  <c r="AE4094" i="1"/>
  <c r="AF4094" i="1"/>
  <c r="AE4095" i="1"/>
  <c r="AF4095" i="1"/>
  <c r="AG4095" i="1"/>
  <c r="AH4095" i="1"/>
  <c r="AE4096" i="1"/>
  <c r="AF4096" i="1"/>
  <c r="AG4096" i="1"/>
  <c r="AH4096" i="1"/>
  <c r="AE4097" i="1"/>
  <c r="AF4097" i="1"/>
  <c r="AE4098" i="1"/>
  <c r="AF4098" i="1"/>
  <c r="AG4098" i="1"/>
  <c r="AH4098" i="1"/>
  <c r="AE4099" i="1"/>
  <c r="AF4099" i="1"/>
  <c r="AE4053" i="1"/>
  <c r="AF4053" i="1"/>
  <c r="AG4053" i="1"/>
  <c r="AH4053" i="1"/>
  <c r="AE4100" i="1"/>
  <c r="AF4100" i="1"/>
  <c r="AG4100" i="1"/>
  <c r="AH4100" i="1"/>
  <c r="AE4101" i="1"/>
  <c r="AF4101" i="1"/>
  <c r="AE4102" i="1"/>
  <c r="AF4102" i="1"/>
  <c r="AG4102" i="1"/>
  <c r="AH4102" i="1"/>
  <c r="AE4103" i="1"/>
  <c r="AF4103" i="1"/>
  <c r="AG4103" i="1"/>
  <c r="AH4103" i="1"/>
  <c r="AE4104" i="1"/>
  <c r="AF4104" i="1"/>
  <c r="AG4104" i="1"/>
  <c r="AH4104" i="1"/>
  <c r="AE4105" i="1"/>
  <c r="AF4105" i="1"/>
  <c r="AG4105" i="1"/>
  <c r="AH4105" i="1"/>
  <c r="AE4106" i="1"/>
  <c r="AF4106" i="1"/>
  <c r="AG4106" i="1"/>
  <c r="AH4106" i="1"/>
  <c r="AE4107" i="1"/>
  <c r="AF4107" i="1"/>
  <c r="AG4107" i="1"/>
  <c r="AH4107" i="1"/>
  <c r="AE4108" i="1"/>
  <c r="AF4108" i="1"/>
  <c r="AG4108" i="1"/>
  <c r="AH4108" i="1"/>
  <c r="AE4109" i="1"/>
  <c r="AF4109" i="1"/>
  <c r="AG4109" i="1"/>
  <c r="AH4109" i="1"/>
  <c r="AE4110" i="1"/>
  <c r="AF4110" i="1"/>
  <c r="AG4110" i="1"/>
  <c r="AH4110" i="1"/>
  <c r="AE4111" i="1"/>
  <c r="AF4111" i="1"/>
  <c r="AE4112" i="1"/>
  <c r="AF4112" i="1"/>
  <c r="AG4112" i="1"/>
  <c r="AH4112" i="1"/>
  <c r="AE4113" i="1"/>
  <c r="AF4113" i="1"/>
  <c r="AE4114" i="1"/>
  <c r="AF4114" i="1"/>
  <c r="AG4114" i="1"/>
  <c r="AH4114" i="1"/>
  <c r="AE4115" i="1"/>
  <c r="AF4115" i="1"/>
  <c r="AG4115" i="1"/>
  <c r="AH4115" i="1"/>
  <c r="AE4116" i="1"/>
  <c r="AF4116" i="1"/>
  <c r="AG4116" i="1"/>
  <c r="AH4116" i="1"/>
  <c r="AE4117" i="1"/>
  <c r="AF4117" i="1"/>
  <c r="AG4117" i="1"/>
  <c r="AH4117" i="1"/>
  <c r="AE4118" i="1"/>
  <c r="AF4118" i="1"/>
  <c r="AG4118" i="1"/>
  <c r="AH4118" i="1"/>
  <c r="AE4123" i="1"/>
  <c r="AF4123" i="1"/>
  <c r="AE4124" i="1"/>
  <c r="AF4124" i="1"/>
  <c r="AG4124" i="1"/>
  <c r="AH4124" i="1"/>
  <c r="AE4125" i="1"/>
  <c r="AF4125" i="1"/>
  <c r="AE4126" i="1"/>
  <c r="AF4126" i="1"/>
  <c r="AG4126" i="1"/>
  <c r="AH4126" i="1"/>
  <c r="AE4127" i="1"/>
  <c r="AF4127" i="1"/>
  <c r="AG4127" i="1"/>
  <c r="AH4127" i="1"/>
  <c r="AE4128" i="1"/>
  <c r="AF4128" i="1"/>
  <c r="AG4128" i="1"/>
  <c r="AH4128" i="1"/>
  <c r="AE4119" i="1"/>
  <c r="AF4119" i="1"/>
  <c r="AG4119" i="1"/>
  <c r="AH4119" i="1"/>
  <c r="AE4120" i="1"/>
  <c r="AF4120" i="1"/>
  <c r="AG4120" i="1"/>
  <c r="AH4120" i="1"/>
  <c r="AE4122" i="1"/>
  <c r="AF4122" i="1"/>
  <c r="AG4122" i="1"/>
  <c r="AH4122" i="1"/>
  <c r="AE4130" i="1"/>
  <c r="AF4130" i="1"/>
  <c r="AE4131" i="1"/>
  <c r="AF4131" i="1"/>
  <c r="AG4131" i="1"/>
  <c r="AH4131" i="1"/>
  <c r="AE4133" i="1"/>
  <c r="AF4133" i="1"/>
  <c r="AE4134" i="1"/>
  <c r="AF4134" i="1"/>
  <c r="AG4134" i="1"/>
  <c r="AH4134" i="1"/>
  <c r="AE4132" i="1"/>
  <c r="AF4132" i="1"/>
  <c r="AH4132" i="1"/>
  <c r="AE4135" i="1"/>
  <c r="AF4135" i="1"/>
  <c r="AE4136" i="1"/>
  <c r="AF4136" i="1"/>
  <c r="AG4136" i="1"/>
  <c r="AH4136" i="1"/>
  <c r="AE4137" i="1"/>
  <c r="AF4137" i="1"/>
  <c r="AG4137" i="1"/>
  <c r="AH4137" i="1"/>
  <c r="AE4139" i="1"/>
  <c r="AF4139" i="1"/>
  <c r="AE4140" i="1"/>
  <c r="AF4140" i="1"/>
  <c r="AG4140" i="1"/>
  <c r="AH4140" i="1"/>
  <c r="AE4141" i="1"/>
  <c r="AF4141" i="1"/>
  <c r="AE4142" i="1"/>
  <c r="AF4142" i="1"/>
  <c r="AG4142" i="1"/>
  <c r="AH4142" i="1"/>
  <c r="AE4129" i="1"/>
  <c r="AF4129" i="1"/>
  <c r="AG4129" i="1"/>
  <c r="AH4129" i="1"/>
  <c r="AE4143" i="1"/>
  <c r="AF4143" i="1"/>
  <c r="AE4144" i="1"/>
  <c r="AF4144" i="1"/>
  <c r="AG4144" i="1"/>
  <c r="AH4144" i="1"/>
  <c r="AE4145" i="1"/>
  <c r="AF4145" i="1"/>
  <c r="AG4145" i="1"/>
  <c r="AH4145" i="1"/>
  <c r="AE4146" i="1"/>
  <c r="AF4146" i="1"/>
  <c r="AE4147" i="1"/>
  <c r="AF4147" i="1"/>
  <c r="AG4147" i="1"/>
  <c r="AH4147" i="1"/>
  <c r="AE4148" i="1"/>
  <c r="AF4148" i="1"/>
  <c r="AG4148" i="1"/>
  <c r="AH4148" i="1"/>
  <c r="AE4149" i="1"/>
  <c r="AF4149" i="1"/>
  <c r="AG4149" i="1"/>
  <c r="AH4149" i="1"/>
  <c r="AE4150" i="1"/>
  <c r="AF4150" i="1"/>
  <c r="AG4150" i="1"/>
  <c r="AH4150" i="1"/>
  <c r="AE4151" i="1"/>
  <c r="AF4151" i="1"/>
  <c r="AE4152" i="1"/>
  <c r="AF4152" i="1"/>
  <c r="AG4152" i="1"/>
  <c r="AH4152" i="1"/>
  <c r="AE4153" i="1"/>
  <c r="AF4153" i="1"/>
  <c r="AE4154" i="1"/>
  <c r="AF4154" i="1"/>
  <c r="AG4154" i="1"/>
  <c r="AH4154" i="1"/>
  <c r="AE4155" i="1"/>
  <c r="AF4155" i="1"/>
  <c r="AG4155" i="1"/>
  <c r="AH4155" i="1"/>
  <c r="AE4156" i="1"/>
  <c r="AF4156" i="1"/>
  <c r="AG4156" i="1"/>
  <c r="AH4156" i="1"/>
  <c r="AE4157" i="1"/>
  <c r="AF4157" i="1"/>
  <c r="AE4158" i="1"/>
  <c r="AF4158" i="1"/>
  <c r="AG4158" i="1"/>
  <c r="AH4158" i="1"/>
  <c r="AE4159" i="1"/>
  <c r="AF4159" i="1"/>
  <c r="AE4160" i="1"/>
  <c r="AF4160" i="1"/>
  <c r="AG4160" i="1"/>
  <c r="AH4160" i="1"/>
  <c r="AE4138" i="1"/>
  <c r="AF4138" i="1"/>
  <c r="AH4138" i="1"/>
  <c r="AE4161" i="1"/>
  <c r="AF4161" i="1"/>
  <c r="AE4162" i="1"/>
  <c r="AF4162" i="1"/>
  <c r="AG4162" i="1"/>
  <c r="AH4162" i="1"/>
  <c r="AE4163" i="1"/>
  <c r="AF4163" i="1"/>
  <c r="AG4163" i="1"/>
  <c r="AH4163" i="1"/>
  <c r="AE4164" i="1"/>
  <c r="AF4164" i="1"/>
  <c r="AG4164" i="1"/>
  <c r="AH4164" i="1"/>
  <c r="AE4165" i="1"/>
  <c r="AF4165" i="1"/>
  <c r="AE4166" i="1"/>
  <c r="AF4166" i="1"/>
  <c r="AG4166" i="1"/>
  <c r="AH4166" i="1"/>
  <c r="AE4167" i="1"/>
  <c r="AF4167" i="1"/>
  <c r="AE4168" i="1"/>
  <c r="AF4168" i="1"/>
  <c r="AG4168" i="1"/>
  <c r="AH4168" i="1"/>
  <c r="AE4169" i="1"/>
  <c r="AF4169" i="1"/>
  <c r="AE4170" i="1"/>
  <c r="AF4170" i="1"/>
  <c r="AG4170" i="1"/>
  <c r="AH4170" i="1"/>
  <c r="AE4171" i="1"/>
  <c r="AF4171" i="1"/>
  <c r="AE4172" i="1"/>
  <c r="AF4172" i="1"/>
  <c r="AG4172" i="1"/>
  <c r="AH4172" i="1"/>
  <c r="AE4173" i="1"/>
  <c r="AF4173" i="1"/>
  <c r="AE4174" i="1"/>
  <c r="AF4174" i="1"/>
  <c r="AG4174" i="1"/>
  <c r="AH4174" i="1"/>
  <c r="AE4175" i="1"/>
  <c r="AF4175" i="1"/>
  <c r="AE4176" i="1"/>
  <c r="AF4176" i="1"/>
  <c r="AG4176" i="1"/>
  <c r="AH4176" i="1"/>
  <c r="AE4177" i="1"/>
  <c r="AF4177" i="1"/>
  <c r="AE4178" i="1"/>
  <c r="AF4178" i="1"/>
  <c r="AG4178" i="1"/>
  <c r="AH4178" i="1"/>
  <c r="AE4180" i="1"/>
  <c r="AF4180" i="1"/>
  <c r="AE4181" i="1"/>
  <c r="AF4181" i="1"/>
  <c r="AG4181" i="1"/>
  <c r="AH4181" i="1"/>
  <c r="AE4182" i="1"/>
  <c r="AF4182" i="1"/>
  <c r="AG4182" i="1"/>
  <c r="AH4182" i="1"/>
  <c r="AE4183" i="1"/>
  <c r="AF4183" i="1"/>
  <c r="AG4183" i="1"/>
  <c r="AH4183" i="1"/>
  <c r="AE4179" i="1"/>
  <c r="AF4179" i="1"/>
  <c r="AG4179" i="1"/>
  <c r="AH4179" i="1"/>
  <c r="AE4184" i="1"/>
  <c r="AF4184" i="1"/>
  <c r="AE4185" i="1"/>
  <c r="AF4185" i="1"/>
  <c r="AG4185" i="1"/>
  <c r="AH4185" i="1"/>
  <c r="AE4186" i="1"/>
  <c r="AF4186" i="1"/>
  <c r="AE4187" i="1"/>
  <c r="AF4187" i="1"/>
  <c r="AG4187" i="1"/>
  <c r="AH4187" i="1"/>
  <c r="AE4188" i="1"/>
  <c r="AF4188" i="1"/>
  <c r="AE4189" i="1"/>
  <c r="AF4189" i="1"/>
  <c r="AG4189" i="1"/>
  <c r="AH4189" i="1"/>
  <c r="AE4190" i="1"/>
  <c r="AF4190" i="1"/>
  <c r="AG4190" i="1"/>
  <c r="AH4190" i="1"/>
  <c r="AE4191" i="1"/>
  <c r="AF4191" i="1"/>
  <c r="AG4191" i="1"/>
  <c r="AH4191" i="1"/>
  <c r="AE4192" i="1"/>
  <c r="AF4192" i="1"/>
  <c r="AE4193" i="1"/>
  <c r="AF4193" i="1"/>
  <c r="AG4193" i="1"/>
  <c r="AH4193" i="1"/>
  <c r="AE4194" i="1"/>
  <c r="AF4194" i="1"/>
  <c r="AG4194" i="1"/>
  <c r="AH4194" i="1"/>
  <c r="AE4195" i="1"/>
  <c r="AF4195" i="1"/>
  <c r="AG4195" i="1"/>
  <c r="AH4195" i="1"/>
  <c r="AE4196" i="1"/>
  <c r="AF4196" i="1"/>
  <c r="AG4196" i="1"/>
  <c r="AH4196" i="1"/>
  <c r="AE4197" i="1"/>
  <c r="AF4197" i="1"/>
  <c r="AG4197" i="1"/>
  <c r="AH4197" i="1"/>
  <c r="AE4198" i="1"/>
  <c r="AF4198" i="1"/>
  <c r="AE4199" i="1"/>
  <c r="AF4199" i="1"/>
  <c r="AG4199" i="1"/>
  <c r="AH4199" i="1"/>
  <c r="AE4200" i="1"/>
  <c r="AF4200" i="1"/>
  <c r="AE4201" i="1"/>
  <c r="AF4201" i="1"/>
  <c r="AG4201" i="1"/>
  <c r="AH4201" i="1"/>
  <c r="AE4202" i="1"/>
  <c r="AF4202" i="1"/>
  <c r="AG4202" i="1"/>
  <c r="AH4202" i="1"/>
  <c r="AE4203" i="1"/>
  <c r="AF4203" i="1"/>
  <c r="AG4203" i="1"/>
  <c r="AH4203" i="1"/>
  <c r="AE4204" i="1"/>
  <c r="AF4204" i="1"/>
  <c r="AG4204" i="1"/>
  <c r="AH4204" i="1"/>
  <c r="AE4205" i="1"/>
  <c r="AF4205" i="1"/>
  <c r="AG4205" i="1"/>
  <c r="AH4205" i="1"/>
  <c r="AE4206" i="1"/>
  <c r="AF4206" i="1"/>
  <c r="AG4206" i="1"/>
  <c r="AH4206" i="1"/>
  <c r="AE4207" i="1"/>
  <c r="AF4207" i="1"/>
  <c r="AG4207" i="1"/>
  <c r="AH4207" i="1"/>
  <c r="AE4208" i="1"/>
  <c r="AF4208" i="1"/>
  <c r="AE4209" i="1"/>
  <c r="AF4209" i="1"/>
  <c r="AG4209" i="1"/>
  <c r="AH4209" i="1"/>
  <c r="AE4210" i="1"/>
  <c r="AF4210" i="1"/>
  <c r="AE4211" i="1"/>
  <c r="AF4211" i="1"/>
  <c r="AG4211" i="1"/>
  <c r="AH4211" i="1"/>
  <c r="AE4212" i="1"/>
  <c r="AF4212" i="1"/>
  <c r="AE4213" i="1"/>
  <c r="AF4213" i="1"/>
  <c r="AG4213" i="1"/>
  <c r="AH4213" i="1"/>
  <c r="AE4214" i="1"/>
  <c r="AF4214" i="1"/>
  <c r="AE4215" i="1"/>
  <c r="AF4215" i="1"/>
  <c r="AG4215" i="1"/>
  <c r="AH4215" i="1"/>
  <c r="AE4218" i="1"/>
  <c r="AF4218" i="1"/>
  <c r="AE4219" i="1"/>
  <c r="AF4219" i="1"/>
  <c r="AG4219" i="1"/>
  <c r="AH4219" i="1"/>
  <c r="AE4220" i="1"/>
  <c r="AF4220" i="1"/>
  <c r="AE4221" i="1"/>
  <c r="AF4221" i="1"/>
  <c r="AG4221" i="1"/>
  <c r="AH4221" i="1"/>
  <c r="AE4216" i="1"/>
  <c r="AF4216" i="1"/>
  <c r="AG4216" i="1"/>
  <c r="AH4216" i="1"/>
  <c r="AE4217" i="1"/>
  <c r="AF4217" i="1"/>
  <c r="AG4217" i="1"/>
  <c r="AH4217" i="1"/>
  <c r="AE4222" i="1"/>
  <c r="AF4222" i="1"/>
  <c r="AE4223" i="1"/>
  <c r="AF4223" i="1"/>
  <c r="AG4223" i="1"/>
  <c r="AH4223" i="1"/>
  <c r="AE4224" i="1"/>
  <c r="AF4224" i="1"/>
  <c r="AE4225" i="1"/>
  <c r="AF4225" i="1"/>
  <c r="AG4225" i="1"/>
  <c r="AH4225" i="1"/>
  <c r="AE4226" i="1"/>
  <c r="AF4226" i="1"/>
  <c r="AG4226" i="1"/>
  <c r="AH4226" i="1"/>
  <c r="AE4227" i="1"/>
  <c r="AF4227" i="1"/>
  <c r="AG4227" i="1"/>
  <c r="AH4227" i="1"/>
  <c r="AE4228" i="1"/>
  <c r="AF4228" i="1"/>
  <c r="AG4228" i="1"/>
  <c r="AH4228" i="1"/>
  <c r="AE4229" i="1"/>
  <c r="AF4229" i="1"/>
  <c r="AG4229" i="1"/>
  <c r="AH4229" i="1"/>
  <c r="AE4230" i="1"/>
  <c r="AF4230" i="1"/>
  <c r="AG4230" i="1"/>
  <c r="AH4230" i="1"/>
  <c r="AE4231" i="1"/>
  <c r="AF4231" i="1"/>
  <c r="AG4231" i="1"/>
  <c r="AH4231" i="1"/>
  <c r="AE4232" i="1"/>
  <c r="AF4232" i="1"/>
  <c r="AG4232" i="1"/>
  <c r="AH4232" i="1"/>
  <c r="AE4233" i="1"/>
  <c r="AF4233" i="1"/>
  <c r="AG4233" i="1"/>
  <c r="AH4233" i="1"/>
  <c r="AE4234" i="1"/>
  <c r="AF4234" i="1"/>
  <c r="AG4234" i="1"/>
  <c r="AH4234" i="1"/>
  <c r="AE4235" i="1"/>
  <c r="AF4235" i="1"/>
  <c r="AG4235" i="1"/>
  <c r="AH4235" i="1"/>
  <c r="AE4236" i="1"/>
  <c r="AF4236" i="1"/>
  <c r="AG4236" i="1"/>
  <c r="AH4236" i="1"/>
  <c r="AE4237" i="1"/>
  <c r="AF4237" i="1"/>
  <c r="AG4237" i="1"/>
  <c r="AH4237" i="1"/>
  <c r="AE4238" i="1"/>
  <c r="AF4238" i="1"/>
  <c r="AG4238" i="1"/>
  <c r="AH4238" i="1"/>
  <c r="AE4239" i="1"/>
  <c r="AF4239" i="1"/>
  <c r="AE4240" i="1"/>
  <c r="AF4240" i="1"/>
  <c r="AG4240" i="1"/>
  <c r="AH4240" i="1"/>
  <c r="AE4241" i="1"/>
  <c r="AF4241" i="1"/>
  <c r="AE4242" i="1"/>
  <c r="AF4242" i="1"/>
  <c r="AG4242" i="1"/>
  <c r="AH4242" i="1"/>
  <c r="AE4243" i="1"/>
  <c r="AF4243" i="1"/>
  <c r="AG4243" i="1"/>
  <c r="AH4243" i="1"/>
  <c r="AE4244" i="1"/>
  <c r="AF4244" i="1"/>
  <c r="AG4244" i="1"/>
  <c r="AH4244" i="1"/>
  <c r="AE4245" i="1"/>
  <c r="AF4245" i="1"/>
  <c r="AG4245" i="1"/>
  <c r="AH4245" i="1"/>
  <c r="AE4246" i="1"/>
  <c r="AF4246" i="1"/>
  <c r="AG4246" i="1"/>
  <c r="AH4246" i="1"/>
  <c r="AE4247" i="1"/>
  <c r="AF4247" i="1"/>
  <c r="AE4248" i="1"/>
  <c r="AF4248" i="1"/>
  <c r="AG4248" i="1"/>
  <c r="AH4248" i="1"/>
  <c r="AE4249" i="1"/>
  <c r="AF4249" i="1"/>
  <c r="AE4250" i="1"/>
  <c r="AF4250" i="1"/>
  <c r="AG4250" i="1"/>
  <c r="AH4250" i="1"/>
  <c r="AE3952" i="1"/>
  <c r="AF3952" i="1"/>
  <c r="AE3953" i="1"/>
  <c r="AF3953" i="1"/>
  <c r="AG3953" i="1"/>
  <c r="AH3953" i="1"/>
  <c r="AE3954" i="1"/>
  <c r="AF3954" i="1"/>
  <c r="AG3954" i="1"/>
  <c r="AH3954" i="1"/>
  <c r="AE3955" i="1"/>
  <c r="AF3955" i="1"/>
  <c r="AG3955" i="1"/>
  <c r="AH3955" i="1"/>
  <c r="AE3956" i="1"/>
  <c r="AF3956" i="1"/>
  <c r="AG3956" i="1"/>
  <c r="AH3956" i="1"/>
  <c r="AE3957" i="1"/>
  <c r="AF3957" i="1"/>
  <c r="AG3957" i="1"/>
  <c r="AH3957" i="1"/>
  <c r="AE3958" i="1"/>
  <c r="AF3958" i="1"/>
  <c r="AG3958" i="1"/>
  <c r="AH3958" i="1"/>
  <c r="AE3959" i="1"/>
  <c r="AF3959" i="1"/>
  <c r="AG3959" i="1"/>
  <c r="AH3959" i="1"/>
  <c r="AE3960" i="1"/>
  <c r="AF3960" i="1"/>
  <c r="AG3960" i="1"/>
  <c r="AH3960" i="1"/>
  <c r="AE4251" i="1"/>
  <c r="AF4251" i="1"/>
  <c r="AE4252" i="1"/>
  <c r="AF4252" i="1"/>
  <c r="AG4252" i="1"/>
  <c r="AH4252" i="1"/>
  <c r="AE4253" i="1"/>
  <c r="AF4253" i="1"/>
  <c r="AE4254" i="1"/>
  <c r="AF4254" i="1"/>
  <c r="AG4254" i="1"/>
  <c r="AH4254" i="1"/>
  <c r="AE4255" i="1"/>
  <c r="AF4255" i="1"/>
  <c r="AG4255" i="1"/>
  <c r="AH4255" i="1"/>
  <c r="AE4256" i="1"/>
  <c r="AF4256" i="1"/>
  <c r="AG4256" i="1"/>
  <c r="AH4256" i="1"/>
  <c r="AE4257" i="1"/>
  <c r="AF4257" i="1"/>
  <c r="AG4257" i="1"/>
  <c r="AH4257" i="1"/>
  <c r="AE4258" i="1"/>
  <c r="AF4258" i="1"/>
  <c r="AE4259" i="1"/>
  <c r="AF4259" i="1"/>
  <c r="AG4259" i="1"/>
  <c r="AH4259" i="1"/>
  <c r="AE4260" i="1"/>
  <c r="AF4260" i="1"/>
  <c r="AE4261" i="1"/>
  <c r="AF4261" i="1"/>
  <c r="AG4261" i="1"/>
  <c r="AH4261" i="1"/>
  <c r="AE4262" i="1"/>
  <c r="AF4262" i="1"/>
  <c r="AE4263" i="1"/>
  <c r="AF4263" i="1"/>
  <c r="AG4263" i="1"/>
  <c r="AH4263" i="1"/>
  <c r="AE4264" i="1"/>
  <c r="AF4264" i="1"/>
  <c r="AE4265" i="1"/>
  <c r="AF4265" i="1"/>
  <c r="AG4265" i="1"/>
  <c r="AH4265" i="1"/>
  <c r="AE4266" i="1"/>
  <c r="AF4266" i="1"/>
  <c r="AE4267" i="1"/>
  <c r="AF4267" i="1"/>
  <c r="AG4267" i="1"/>
  <c r="AH4267" i="1"/>
  <c r="AE4268" i="1"/>
  <c r="AF4268" i="1"/>
  <c r="AG4268" i="1"/>
  <c r="AH4268" i="1"/>
  <c r="AE4269" i="1"/>
  <c r="AF4269" i="1"/>
  <c r="AG4269" i="1"/>
  <c r="AH4269" i="1"/>
  <c r="AE4270" i="1"/>
  <c r="AF4270" i="1"/>
  <c r="AE4271" i="1"/>
  <c r="AF4271" i="1"/>
  <c r="AG4271" i="1"/>
  <c r="AH4271" i="1"/>
  <c r="AE4272" i="1"/>
  <c r="AF4272" i="1"/>
  <c r="AE4273" i="1"/>
  <c r="AF4273" i="1"/>
  <c r="AG4273" i="1"/>
  <c r="AH4273" i="1"/>
  <c r="AE4274" i="1"/>
  <c r="AF4274" i="1"/>
  <c r="AE4275" i="1"/>
  <c r="AF4275" i="1"/>
  <c r="AG4275" i="1"/>
  <c r="AH4275" i="1"/>
  <c r="AE4276" i="1"/>
  <c r="AF4276" i="1"/>
  <c r="AE4277" i="1"/>
  <c r="AF4277" i="1"/>
  <c r="AG4277" i="1"/>
  <c r="AH4277" i="1"/>
  <c r="AE4278" i="1"/>
  <c r="AF4278" i="1"/>
  <c r="AE4279" i="1"/>
  <c r="AF4279" i="1"/>
  <c r="AG4279" i="1"/>
  <c r="AH4279" i="1"/>
  <c r="AE4280" i="1"/>
  <c r="AF4280" i="1"/>
  <c r="AG4280" i="1"/>
  <c r="AH4280" i="1"/>
  <c r="AE4281" i="1"/>
  <c r="AF4281" i="1"/>
  <c r="AE4282" i="1"/>
  <c r="AF4282" i="1"/>
  <c r="AG4282" i="1"/>
  <c r="AH4282" i="1"/>
  <c r="AE4283" i="1"/>
  <c r="AF4283" i="1"/>
  <c r="AE4284" i="1"/>
  <c r="AF4284" i="1"/>
  <c r="AG4284" i="1"/>
  <c r="AH4284" i="1"/>
  <c r="AE4285" i="1"/>
  <c r="AF4285" i="1"/>
  <c r="AE4286" i="1"/>
  <c r="AF4286" i="1"/>
  <c r="AG4286" i="1"/>
  <c r="AH4286" i="1"/>
  <c r="AE4287" i="1"/>
  <c r="AF4287" i="1"/>
  <c r="AG4287" i="1"/>
  <c r="AH4287" i="1"/>
  <c r="AE4288" i="1"/>
  <c r="AF4288" i="1"/>
  <c r="AG4288" i="1"/>
  <c r="AH4288" i="1"/>
  <c r="AE4289" i="1"/>
  <c r="AF4289" i="1"/>
  <c r="AE4290" i="1"/>
  <c r="AF4290" i="1"/>
  <c r="AG4290" i="1"/>
  <c r="AH4290" i="1"/>
  <c r="AE4291" i="1"/>
  <c r="AF4291" i="1"/>
  <c r="AE4292" i="1"/>
  <c r="AF4292" i="1"/>
  <c r="AG4292" i="1"/>
  <c r="AH4292" i="1"/>
  <c r="AE4293" i="1"/>
  <c r="AF4293" i="1"/>
  <c r="AE4294" i="1"/>
  <c r="AF4294" i="1"/>
  <c r="AG4294" i="1"/>
  <c r="AH4294" i="1"/>
  <c r="AE4295" i="1"/>
  <c r="AF4295" i="1"/>
  <c r="AE4296" i="1"/>
  <c r="AF4296" i="1"/>
  <c r="AG4296" i="1"/>
  <c r="AH4296" i="1"/>
  <c r="AE4297" i="1"/>
  <c r="AF4297" i="1"/>
  <c r="AE4298" i="1"/>
  <c r="AF4298" i="1"/>
  <c r="AG4298" i="1"/>
  <c r="AH4298" i="1"/>
  <c r="AE4299" i="1"/>
  <c r="AF4299" i="1"/>
  <c r="AE4300" i="1"/>
  <c r="AF4300" i="1"/>
  <c r="AG4300" i="1"/>
  <c r="AH4300" i="1"/>
  <c r="AE4301" i="1"/>
  <c r="AF4301" i="1"/>
  <c r="AE4302" i="1"/>
  <c r="AF4302" i="1"/>
  <c r="AG4302" i="1"/>
  <c r="AH4302" i="1"/>
  <c r="AE4303" i="1"/>
  <c r="AF4303" i="1"/>
  <c r="AG4303" i="1"/>
  <c r="AH4303" i="1"/>
  <c r="AE4304" i="1"/>
  <c r="AF4304" i="1"/>
  <c r="AG4304" i="1"/>
  <c r="AH4304" i="1"/>
  <c r="AE4305" i="1"/>
  <c r="AF4305" i="1"/>
  <c r="AG4305" i="1"/>
  <c r="AH4305" i="1"/>
  <c r="AE4306" i="1"/>
  <c r="AF4306" i="1"/>
  <c r="AG4306" i="1"/>
  <c r="AH4306" i="1"/>
  <c r="AE4307" i="1"/>
  <c r="AF4307" i="1"/>
  <c r="AG4307" i="1"/>
  <c r="AH4307" i="1"/>
  <c r="AE4308" i="1"/>
  <c r="AF4308" i="1"/>
  <c r="AG4308" i="1"/>
  <c r="AH4308" i="1"/>
  <c r="AE4309" i="1"/>
  <c r="AF4309" i="1"/>
  <c r="AG4309" i="1"/>
  <c r="AH4309" i="1"/>
  <c r="AE4310" i="1"/>
  <c r="AF4310" i="1"/>
  <c r="AE4311" i="1"/>
  <c r="AF4311" i="1"/>
  <c r="AG4311" i="1"/>
  <c r="AH4311" i="1"/>
  <c r="AE4312" i="1"/>
  <c r="AF4312" i="1"/>
  <c r="AE4313" i="1"/>
  <c r="AF4313" i="1"/>
  <c r="AG4313" i="1"/>
  <c r="AH4313" i="1"/>
  <c r="AE4314" i="1"/>
  <c r="AF4314" i="1"/>
  <c r="AE4315" i="1"/>
  <c r="AF4315" i="1"/>
  <c r="AG4315" i="1"/>
  <c r="AH4315" i="1"/>
  <c r="AE4316" i="1"/>
  <c r="AF4316" i="1"/>
  <c r="AE4317" i="1"/>
  <c r="AF4317" i="1"/>
  <c r="AG4317" i="1"/>
  <c r="AH4317" i="1"/>
  <c r="AE4318" i="1"/>
  <c r="AF4318" i="1"/>
  <c r="AG4318" i="1"/>
  <c r="AH4318" i="1"/>
  <c r="AE4319" i="1"/>
  <c r="AF4319" i="1"/>
  <c r="AE4320" i="1"/>
  <c r="AF4320" i="1"/>
  <c r="AG4320" i="1"/>
  <c r="AH4320" i="1"/>
  <c r="AE4321" i="1"/>
  <c r="AF4321" i="1"/>
  <c r="AG4321" i="1"/>
  <c r="AH4321" i="1"/>
  <c r="AE4327" i="1"/>
  <c r="AF4327" i="1"/>
  <c r="AE4328" i="1"/>
  <c r="AF4328" i="1"/>
  <c r="AG4328" i="1"/>
  <c r="AH4328" i="1"/>
  <c r="AE4329" i="1"/>
  <c r="AF4329" i="1"/>
  <c r="AG4329" i="1"/>
  <c r="AH4329" i="1"/>
  <c r="AE4330" i="1"/>
  <c r="AF4330" i="1"/>
  <c r="AG4330" i="1"/>
  <c r="AH4330" i="1"/>
  <c r="AE4331" i="1"/>
  <c r="AF4331" i="1"/>
  <c r="AG4331" i="1"/>
  <c r="AH4331" i="1"/>
  <c r="AE4332" i="1"/>
  <c r="AF4332" i="1"/>
  <c r="AE4333" i="1"/>
  <c r="AF4333" i="1"/>
  <c r="AG4333" i="1"/>
  <c r="AH4333" i="1"/>
  <c r="AE4334" i="1"/>
  <c r="AF4334" i="1"/>
  <c r="AG4334" i="1"/>
  <c r="AH4334" i="1"/>
  <c r="AE4335" i="1"/>
  <c r="AF4335" i="1"/>
  <c r="AE4336" i="1"/>
  <c r="AF4336" i="1"/>
  <c r="AG4336" i="1"/>
  <c r="AH4336" i="1"/>
  <c r="AE4337" i="1"/>
  <c r="AF4337" i="1"/>
  <c r="AG4337" i="1"/>
  <c r="AH4337" i="1"/>
  <c r="AE4338" i="1"/>
  <c r="AF4338" i="1"/>
  <c r="AE4339" i="1"/>
  <c r="AF4339" i="1"/>
  <c r="AG4339" i="1"/>
  <c r="AH4339" i="1"/>
  <c r="AE4340" i="1"/>
  <c r="AF4340" i="1"/>
  <c r="AG4340" i="1"/>
  <c r="AH4340" i="1"/>
  <c r="AE4322" i="1"/>
  <c r="AF4322" i="1"/>
  <c r="AG4322" i="1"/>
  <c r="AH4322" i="1"/>
  <c r="AE4323" i="1"/>
  <c r="AF4323" i="1"/>
  <c r="AG4323" i="1"/>
  <c r="AH4323" i="1"/>
  <c r="AE4324" i="1"/>
  <c r="AF4324" i="1"/>
  <c r="AG4324" i="1"/>
  <c r="AH4324" i="1"/>
  <c r="AE4325" i="1"/>
  <c r="AF4325" i="1"/>
  <c r="AG4325" i="1"/>
  <c r="AH4325" i="1"/>
  <c r="AE4326" i="1"/>
  <c r="AF4326" i="1"/>
  <c r="AG4326" i="1"/>
  <c r="AH4326" i="1"/>
  <c r="AE4341" i="1"/>
  <c r="AF4341" i="1"/>
  <c r="AE4342" i="1"/>
  <c r="AF4342" i="1"/>
  <c r="AG4342" i="1"/>
  <c r="AH4342" i="1"/>
  <c r="AE4343" i="1"/>
  <c r="AF4343" i="1"/>
  <c r="AG4343" i="1"/>
  <c r="AH4343" i="1"/>
  <c r="AE4344" i="1"/>
  <c r="AF4344" i="1"/>
  <c r="AG4344" i="1"/>
  <c r="AH4344" i="1"/>
  <c r="AE4345" i="1"/>
  <c r="AF4345" i="1"/>
  <c r="AG4345" i="1"/>
  <c r="AH4345" i="1"/>
  <c r="AE4350" i="1"/>
  <c r="AF4350" i="1"/>
  <c r="AE4351" i="1"/>
  <c r="AF4351" i="1"/>
  <c r="AG4351" i="1"/>
  <c r="AH4351" i="1"/>
  <c r="AE4346" i="1"/>
  <c r="AF4346" i="1"/>
  <c r="AG4346" i="1"/>
  <c r="AH4346" i="1"/>
  <c r="AE4347" i="1"/>
  <c r="AF4347" i="1"/>
  <c r="AG4347" i="1"/>
  <c r="AH4347" i="1"/>
  <c r="AE4348" i="1"/>
  <c r="AF4348" i="1"/>
  <c r="AG4348" i="1"/>
  <c r="AH4348" i="1"/>
  <c r="AE4352" i="1"/>
  <c r="AF4352" i="1"/>
  <c r="AE4353" i="1"/>
  <c r="AF4353" i="1"/>
  <c r="AG4353" i="1"/>
  <c r="AH4353" i="1"/>
  <c r="AE4349" i="1"/>
  <c r="AF4349" i="1"/>
  <c r="AH4349" i="1"/>
  <c r="AE4354" i="1"/>
  <c r="AF4354" i="1"/>
  <c r="AE4355" i="1"/>
  <c r="AF4355" i="1"/>
  <c r="AG4355" i="1"/>
  <c r="AH4355" i="1"/>
  <c r="AE4356" i="1"/>
  <c r="AF4356" i="1"/>
  <c r="AE4357" i="1"/>
  <c r="AF4357" i="1"/>
  <c r="AG4357" i="1"/>
  <c r="AH4357" i="1"/>
  <c r="AE4358" i="1"/>
  <c r="AF4358" i="1"/>
  <c r="AG4358" i="1"/>
  <c r="AH4358" i="1"/>
  <c r="AE4359" i="1"/>
  <c r="AF4359" i="1"/>
  <c r="AG4359" i="1"/>
  <c r="AH4359" i="1"/>
  <c r="AE4360" i="1"/>
  <c r="AF4360" i="1"/>
  <c r="AG4360" i="1"/>
  <c r="AH4360" i="1"/>
  <c r="AE4361" i="1"/>
  <c r="AF4361" i="1"/>
  <c r="AE4362" i="1"/>
  <c r="AF4362" i="1"/>
  <c r="AG4362" i="1"/>
  <c r="AH4362" i="1"/>
  <c r="AE4363" i="1"/>
  <c r="AF4363" i="1"/>
  <c r="AG4363" i="1"/>
  <c r="AH4363" i="1"/>
  <c r="AE4364" i="1"/>
  <c r="AF4364" i="1"/>
  <c r="AG4364" i="1"/>
  <c r="AH4364" i="1"/>
  <c r="AE4365" i="1"/>
  <c r="AF4365" i="1"/>
  <c r="AG4365" i="1"/>
  <c r="AH4365" i="1"/>
  <c r="AE4366" i="1"/>
  <c r="AF4366" i="1"/>
  <c r="AG4366" i="1"/>
  <c r="AH4366" i="1"/>
  <c r="AE4367" i="1"/>
  <c r="AF4367" i="1"/>
  <c r="AG4367" i="1"/>
  <c r="AH4367" i="1"/>
  <c r="AE4368" i="1"/>
  <c r="AF4368" i="1"/>
  <c r="AE4369" i="1"/>
  <c r="AF4369" i="1"/>
  <c r="AG4369" i="1"/>
  <c r="AH4369" i="1"/>
  <c r="AE4370" i="1"/>
  <c r="AF4370" i="1"/>
  <c r="AG4370" i="1"/>
  <c r="AH4370" i="1"/>
  <c r="AE4371" i="1"/>
  <c r="AF4371" i="1"/>
  <c r="AE4372" i="1"/>
  <c r="AF4372" i="1"/>
  <c r="AG4372" i="1"/>
  <c r="AH4372" i="1"/>
  <c r="AE4373" i="1"/>
  <c r="AF4373" i="1"/>
  <c r="AG4373" i="1"/>
  <c r="AH4373" i="1"/>
  <c r="AE4374" i="1"/>
  <c r="AF4374" i="1"/>
  <c r="AG4374" i="1"/>
  <c r="AH4374" i="1"/>
  <c r="AE4375" i="1"/>
  <c r="AF4375" i="1"/>
  <c r="AG4375" i="1"/>
  <c r="AH4375" i="1"/>
  <c r="AE4376" i="1"/>
  <c r="AF4376" i="1"/>
  <c r="AG4376" i="1"/>
  <c r="AH4376" i="1"/>
  <c r="AE4377" i="1"/>
  <c r="AF4377" i="1"/>
  <c r="AG4377" i="1"/>
  <c r="AH4377" i="1"/>
  <c r="AE4378" i="1"/>
  <c r="AF4378" i="1"/>
  <c r="AG4378" i="1"/>
  <c r="AH4378" i="1"/>
  <c r="AE4379" i="1"/>
  <c r="AF4379" i="1"/>
  <c r="AG4379" i="1"/>
  <c r="AH4379" i="1"/>
  <c r="AE4380" i="1"/>
  <c r="AF4380" i="1"/>
  <c r="AG4380" i="1"/>
  <c r="AH4380" i="1"/>
  <c r="AE4381" i="1"/>
  <c r="AF4381" i="1"/>
  <c r="AG4381" i="1"/>
  <c r="AH4381" i="1"/>
  <c r="AE4382" i="1"/>
  <c r="AF4382" i="1"/>
  <c r="AG4382" i="1"/>
  <c r="AH4382" i="1"/>
  <c r="AE4383" i="1"/>
  <c r="AF4383" i="1"/>
  <c r="AG4383" i="1"/>
  <c r="AH4383" i="1"/>
  <c r="AE4384" i="1"/>
  <c r="AF4384" i="1"/>
  <c r="AG4384" i="1"/>
  <c r="AH4384" i="1"/>
  <c r="AE4385" i="1"/>
  <c r="AF4385" i="1"/>
  <c r="AG4385" i="1"/>
  <c r="AH4385" i="1"/>
  <c r="AE4386" i="1"/>
  <c r="AF4386" i="1"/>
  <c r="AG4386" i="1"/>
  <c r="AH4386" i="1"/>
  <c r="AE4387" i="1"/>
  <c r="AF4387" i="1"/>
  <c r="AG4387" i="1"/>
  <c r="AH4387" i="1"/>
  <c r="AE4388" i="1"/>
  <c r="AF4388" i="1"/>
  <c r="AG4388" i="1"/>
  <c r="AH4388" i="1"/>
  <c r="AE4389" i="1"/>
  <c r="AF4389" i="1"/>
  <c r="AG4389" i="1"/>
  <c r="AH4389" i="1"/>
  <c r="AE4390" i="1"/>
  <c r="AF4390" i="1"/>
  <c r="AG4390" i="1"/>
  <c r="AH4390" i="1"/>
  <c r="AE4391" i="1"/>
  <c r="AF4391" i="1"/>
  <c r="AG4391" i="1"/>
  <c r="AH4391" i="1"/>
  <c r="AE4392" i="1"/>
  <c r="AF4392" i="1"/>
  <c r="AG4392" i="1"/>
  <c r="AH4392" i="1"/>
  <c r="AE4393" i="1"/>
  <c r="AF4393" i="1"/>
  <c r="AG4393" i="1"/>
  <c r="AH4393" i="1"/>
  <c r="AE4394" i="1"/>
  <c r="AF4394" i="1"/>
  <c r="AG4394" i="1"/>
  <c r="AH4394" i="1"/>
  <c r="AE4395" i="1"/>
  <c r="AF4395" i="1"/>
  <c r="AG4395" i="1"/>
  <c r="AH4395" i="1"/>
  <c r="AE4396" i="1"/>
  <c r="AF4396" i="1"/>
  <c r="AG4396" i="1"/>
  <c r="AH4396" i="1"/>
  <c r="AE4397" i="1"/>
  <c r="AF4397" i="1"/>
  <c r="AG4397" i="1"/>
  <c r="AH4397" i="1"/>
  <c r="AE4398" i="1"/>
  <c r="AF4398" i="1"/>
  <c r="AG4398" i="1"/>
  <c r="AH4398" i="1"/>
  <c r="AE4399" i="1"/>
  <c r="AF4399" i="1"/>
  <c r="AG4399" i="1"/>
  <c r="AH4399" i="1"/>
  <c r="AE4400" i="1"/>
  <c r="AF4400" i="1"/>
  <c r="AG4400" i="1"/>
  <c r="AH4400" i="1"/>
  <c r="AE4401" i="1"/>
  <c r="AF4401" i="1"/>
  <c r="AG4401" i="1"/>
  <c r="AH4401" i="1"/>
  <c r="AE4402" i="1"/>
  <c r="AF4402" i="1"/>
  <c r="AG4402" i="1"/>
  <c r="AH4402" i="1"/>
  <c r="AE4403" i="1"/>
  <c r="AF4403" i="1"/>
  <c r="AG4403" i="1"/>
  <c r="AH4403" i="1"/>
  <c r="AE4404" i="1"/>
  <c r="AF4404" i="1"/>
  <c r="AG4404" i="1"/>
  <c r="AH4404" i="1"/>
  <c r="AE4405" i="1"/>
  <c r="AF4405" i="1"/>
  <c r="AG4405" i="1"/>
  <c r="AH4405" i="1"/>
  <c r="AE4406" i="1"/>
  <c r="AF4406" i="1"/>
  <c r="AG4406" i="1"/>
  <c r="AH4406" i="1"/>
  <c r="AE4407" i="1"/>
  <c r="AF4407" i="1"/>
  <c r="AG4407" i="1"/>
  <c r="AH4407" i="1"/>
  <c r="AE4408" i="1"/>
  <c r="AF4408" i="1"/>
  <c r="AG4408" i="1"/>
  <c r="AH4408" i="1"/>
  <c r="AE4409" i="1"/>
  <c r="AF4409" i="1"/>
  <c r="AG4409" i="1"/>
  <c r="AH4409" i="1"/>
  <c r="AE4410" i="1"/>
  <c r="AF4410" i="1"/>
  <c r="AG4410" i="1"/>
  <c r="AH4410" i="1"/>
  <c r="AE4411" i="1"/>
  <c r="AF4411" i="1"/>
  <c r="AG4411" i="1"/>
  <c r="AH4411" i="1"/>
  <c r="AE4412" i="1"/>
  <c r="AF4412" i="1"/>
  <c r="AG4412" i="1"/>
  <c r="AH4412" i="1"/>
  <c r="AE4413" i="1"/>
  <c r="AF4413" i="1"/>
  <c r="AG4413" i="1"/>
  <c r="AH4413" i="1"/>
  <c r="AE4414" i="1"/>
  <c r="AF4414" i="1"/>
  <c r="AG4414" i="1"/>
  <c r="AH4414" i="1"/>
  <c r="AE4415" i="1"/>
  <c r="AF4415" i="1"/>
  <c r="AG4415" i="1"/>
  <c r="AH4415" i="1"/>
  <c r="AE4416" i="1"/>
  <c r="AF4416" i="1"/>
  <c r="AG4416" i="1"/>
  <c r="AH4416" i="1"/>
  <c r="AE4417" i="1"/>
  <c r="AF4417" i="1"/>
  <c r="AG4417" i="1"/>
  <c r="AH4417" i="1"/>
  <c r="AE4418" i="1"/>
  <c r="AF4418" i="1"/>
  <c r="AG4418" i="1"/>
  <c r="AH4418" i="1"/>
  <c r="AE4419" i="1"/>
  <c r="AF4419" i="1"/>
  <c r="AG4419" i="1"/>
  <c r="AH4419" i="1"/>
  <c r="AE4420" i="1"/>
  <c r="AF4420" i="1"/>
  <c r="AG4420" i="1"/>
  <c r="AH4420" i="1"/>
  <c r="AE4421" i="1"/>
  <c r="AF4421" i="1"/>
  <c r="AG4421" i="1"/>
  <c r="AH4421" i="1"/>
  <c r="AE4422" i="1"/>
  <c r="AF4422" i="1"/>
  <c r="AG4422" i="1"/>
  <c r="AH4422" i="1"/>
  <c r="AE4423" i="1"/>
  <c r="AF4423" i="1"/>
  <c r="AG4423" i="1"/>
  <c r="AH4423" i="1"/>
  <c r="AE4424" i="1"/>
  <c r="AF4424" i="1"/>
  <c r="AG4424" i="1"/>
  <c r="AH4424" i="1"/>
  <c r="AE4425" i="1"/>
  <c r="AF4425" i="1"/>
  <c r="AG4425" i="1"/>
  <c r="AH4425" i="1"/>
  <c r="AE4426" i="1"/>
  <c r="AF4426" i="1"/>
  <c r="AG4426" i="1"/>
  <c r="AH4426" i="1"/>
  <c r="AE4427" i="1"/>
  <c r="AF4427" i="1"/>
  <c r="AG4427" i="1"/>
  <c r="AH4427" i="1"/>
  <c r="AE4428" i="1"/>
  <c r="AF4428" i="1"/>
  <c r="AG4428" i="1"/>
  <c r="AH4428" i="1"/>
  <c r="AE4429" i="1"/>
  <c r="AF4429" i="1"/>
  <c r="AG4429" i="1"/>
  <c r="AH4429" i="1"/>
  <c r="AE4430" i="1"/>
  <c r="AF4430" i="1"/>
  <c r="AG4430" i="1"/>
  <c r="AH4430" i="1"/>
  <c r="AE4431" i="1"/>
  <c r="AF4431" i="1"/>
  <c r="AG4431" i="1"/>
  <c r="AH4431" i="1"/>
  <c r="AE4432" i="1"/>
  <c r="AF4432" i="1"/>
  <c r="AG4432" i="1"/>
  <c r="AH4432" i="1"/>
  <c r="AE4433" i="1"/>
  <c r="AF4433" i="1"/>
  <c r="AG4433" i="1"/>
  <c r="AH4433" i="1"/>
  <c r="AE4434" i="1"/>
  <c r="AF4434" i="1"/>
  <c r="AG4434" i="1"/>
  <c r="AH4434" i="1"/>
  <c r="AE4435" i="1"/>
  <c r="AF4435" i="1"/>
  <c r="AG4435" i="1"/>
  <c r="AH4435" i="1"/>
  <c r="AE4436" i="1"/>
  <c r="AF4436" i="1"/>
  <c r="AG4436" i="1"/>
  <c r="AH4436" i="1"/>
  <c r="AE4437" i="1"/>
  <c r="AF4437" i="1"/>
  <c r="AG4437" i="1"/>
  <c r="AH4437" i="1"/>
  <c r="AE4438" i="1"/>
  <c r="AF4438" i="1"/>
  <c r="AG4438" i="1"/>
  <c r="AH4438" i="1"/>
  <c r="AE4439" i="1"/>
  <c r="AF4439" i="1"/>
  <c r="AG4439" i="1"/>
  <c r="AH4439" i="1"/>
  <c r="AE4440" i="1"/>
  <c r="AF4440" i="1"/>
  <c r="AG4440" i="1"/>
  <c r="AH4440" i="1"/>
  <c r="AE4441" i="1"/>
  <c r="AF4441" i="1"/>
  <c r="AG4441" i="1"/>
  <c r="AH4441" i="1"/>
  <c r="AE4442" i="1"/>
  <c r="AF4442" i="1"/>
  <c r="AG4442" i="1"/>
  <c r="AH4442" i="1"/>
  <c r="AE4443" i="1"/>
  <c r="AF4443" i="1"/>
  <c r="AG4443" i="1"/>
  <c r="AH4443" i="1"/>
  <c r="AE4444" i="1"/>
  <c r="AF4444" i="1"/>
  <c r="AG4444" i="1"/>
  <c r="AH4444" i="1"/>
  <c r="AE4445" i="1"/>
  <c r="AF4445" i="1"/>
  <c r="AG4445" i="1"/>
  <c r="AH4445" i="1"/>
  <c r="AE4446" i="1"/>
  <c r="AF4446" i="1"/>
  <c r="AG4446" i="1"/>
  <c r="AH4446" i="1"/>
  <c r="AE4447" i="1"/>
  <c r="AF4447" i="1"/>
  <c r="AG4447" i="1"/>
  <c r="AH4447" i="1"/>
  <c r="AE4448" i="1"/>
  <c r="AF4448" i="1"/>
  <c r="AG4448" i="1"/>
  <c r="AH4448" i="1"/>
  <c r="AE4449" i="1"/>
  <c r="AF4449" i="1"/>
  <c r="AG4449" i="1"/>
  <c r="AH4449" i="1"/>
  <c r="AE4450" i="1"/>
  <c r="AF4450" i="1"/>
  <c r="AG4450" i="1"/>
  <c r="AH4450" i="1"/>
  <c r="AE4451" i="1"/>
  <c r="AF4451" i="1"/>
  <c r="AG4451" i="1"/>
  <c r="AH4451" i="1"/>
  <c r="AE4452" i="1"/>
  <c r="AF4452" i="1"/>
  <c r="AG4452" i="1"/>
  <c r="AH4452" i="1"/>
  <c r="AE4453" i="1"/>
  <c r="AF4453" i="1"/>
  <c r="AG4453" i="1"/>
  <c r="AH4453" i="1"/>
  <c r="AE4454" i="1"/>
  <c r="AF4454" i="1"/>
  <c r="AG4454" i="1"/>
  <c r="AH4454" i="1"/>
  <c r="AE4455" i="1"/>
  <c r="AF4455" i="1"/>
  <c r="AG4455" i="1"/>
  <c r="AH4455" i="1"/>
  <c r="AE4456" i="1"/>
  <c r="AF4456" i="1"/>
  <c r="AG4456" i="1"/>
  <c r="AH4456" i="1"/>
  <c r="AE4457" i="1"/>
  <c r="AF4457" i="1"/>
  <c r="AG4457" i="1"/>
  <c r="AH4457" i="1"/>
  <c r="AE4458" i="1"/>
  <c r="AF4458" i="1"/>
  <c r="AG4458" i="1"/>
  <c r="AH4458" i="1"/>
  <c r="AE4459" i="1"/>
  <c r="AF4459" i="1"/>
  <c r="AG4459" i="1"/>
  <c r="AH4459" i="1"/>
  <c r="AE4460" i="1"/>
  <c r="AF4460" i="1"/>
  <c r="AG4460" i="1"/>
  <c r="AH4460" i="1"/>
  <c r="AE4461" i="1"/>
  <c r="AF4461" i="1"/>
  <c r="AG4461" i="1"/>
  <c r="AH4461" i="1"/>
  <c r="AE4462" i="1"/>
  <c r="AF4462" i="1"/>
  <c r="AG4462" i="1"/>
  <c r="AH4462" i="1"/>
  <c r="AE4463" i="1"/>
  <c r="AF4463" i="1"/>
  <c r="AG4463" i="1"/>
  <c r="AH4463" i="1"/>
  <c r="AE4464" i="1"/>
  <c r="AF4464" i="1"/>
  <c r="AG4464" i="1"/>
  <c r="AH4464" i="1"/>
  <c r="AE4465" i="1"/>
  <c r="AF4465" i="1"/>
  <c r="AG4465" i="1"/>
  <c r="AH4465" i="1"/>
  <c r="AE4466" i="1"/>
  <c r="AF4466" i="1"/>
  <c r="AG4466" i="1"/>
  <c r="AH4466" i="1"/>
  <c r="AE4467" i="1"/>
  <c r="AF4467" i="1"/>
  <c r="AG4467" i="1"/>
  <c r="AH4467" i="1"/>
  <c r="AE4468" i="1"/>
  <c r="AF4468" i="1"/>
  <c r="AG4468" i="1"/>
  <c r="AH4468" i="1"/>
  <c r="AE4469" i="1"/>
  <c r="AF4469" i="1"/>
  <c r="AG4469" i="1"/>
  <c r="AH4469" i="1"/>
  <c r="AE4470" i="1"/>
  <c r="AF4470" i="1"/>
  <c r="AG4470" i="1"/>
  <c r="AH4470" i="1"/>
  <c r="AE4471" i="1"/>
  <c r="AF4471" i="1"/>
  <c r="AG4471" i="1"/>
  <c r="AH4471" i="1"/>
  <c r="AE4472" i="1"/>
  <c r="AF4472" i="1"/>
  <c r="AG4472" i="1"/>
  <c r="AH4472" i="1"/>
  <c r="AE4473" i="1"/>
  <c r="AF4473" i="1"/>
  <c r="AG4473" i="1"/>
  <c r="AH4473" i="1"/>
  <c r="AE4474" i="1"/>
  <c r="AF4474" i="1"/>
  <c r="AG4474" i="1"/>
  <c r="AH4474" i="1"/>
  <c r="AE4475" i="1"/>
  <c r="AF4475" i="1"/>
  <c r="AG4475" i="1"/>
  <c r="AH4475" i="1"/>
  <c r="AE4476" i="1"/>
  <c r="AF4476" i="1"/>
  <c r="AG4476" i="1"/>
  <c r="AH4476" i="1"/>
  <c r="AE4477" i="1"/>
  <c r="AF4477" i="1"/>
  <c r="AG4477" i="1"/>
  <c r="AH4477" i="1"/>
  <c r="AE4478" i="1"/>
  <c r="AF4478" i="1"/>
  <c r="AG4478" i="1"/>
  <c r="AH4478" i="1"/>
  <c r="AE4479" i="1"/>
  <c r="AF4479" i="1"/>
  <c r="AG4479" i="1"/>
  <c r="AH4479" i="1"/>
  <c r="AE4480" i="1"/>
  <c r="AF4480" i="1"/>
  <c r="AG4480" i="1"/>
  <c r="AH4480" i="1"/>
  <c r="AE4481" i="1"/>
  <c r="AF4481" i="1"/>
  <c r="AG4481" i="1"/>
  <c r="AH4481" i="1"/>
  <c r="AE4482" i="1"/>
  <c r="AF4482" i="1"/>
  <c r="AG4482" i="1"/>
  <c r="AH4482" i="1"/>
  <c r="AE4483" i="1"/>
  <c r="AF4483" i="1"/>
  <c r="AG4483" i="1"/>
  <c r="AH4483" i="1"/>
  <c r="AE4484" i="1"/>
  <c r="AF4484" i="1"/>
  <c r="AG4484" i="1"/>
  <c r="AH4484" i="1"/>
  <c r="AE4485" i="1"/>
  <c r="AF4485" i="1"/>
  <c r="AG4485" i="1"/>
  <c r="AH4485" i="1"/>
  <c r="AE4486" i="1"/>
  <c r="AF4486" i="1"/>
  <c r="AG4486" i="1"/>
  <c r="AH4486" i="1"/>
  <c r="AE4487" i="1"/>
  <c r="AF4487" i="1"/>
  <c r="AG4487" i="1"/>
  <c r="AH4487" i="1"/>
  <c r="AE4488" i="1"/>
  <c r="AF4488" i="1"/>
  <c r="AG4488" i="1"/>
  <c r="AH4488" i="1"/>
  <c r="AE4489" i="1"/>
  <c r="AF4489" i="1"/>
  <c r="AG4489" i="1"/>
  <c r="AH4489" i="1"/>
  <c r="AE4490" i="1"/>
  <c r="AF4490" i="1"/>
  <c r="AG4490" i="1"/>
  <c r="AH4490" i="1"/>
  <c r="AE4491" i="1"/>
  <c r="AF4491" i="1"/>
  <c r="AG4491" i="1"/>
  <c r="AH4491" i="1"/>
  <c r="AE4492" i="1"/>
  <c r="AF4492" i="1"/>
  <c r="AG4492" i="1"/>
  <c r="AH4492" i="1"/>
  <c r="AE4493" i="1"/>
  <c r="AF4493" i="1"/>
  <c r="AG4493" i="1"/>
  <c r="AH4493" i="1"/>
  <c r="AE4494" i="1"/>
  <c r="AF4494" i="1"/>
  <c r="AG4494" i="1"/>
  <c r="AH4494" i="1"/>
  <c r="AE4495" i="1"/>
  <c r="AF4495" i="1"/>
  <c r="AG4495" i="1"/>
  <c r="AH4495" i="1"/>
  <c r="AE4496" i="1"/>
  <c r="AF4496" i="1"/>
  <c r="AG4496" i="1"/>
  <c r="AH4496" i="1"/>
  <c r="AE4497" i="1"/>
  <c r="AF4497" i="1"/>
  <c r="AG4497" i="1"/>
  <c r="AH4497" i="1"/>
  <c r="AE4498" i="1"/>
  <c r="AF4498" i="1"/>
  <c r="AG4498" i="1"/>
  <c r="AH4498" i="1"/>
  <c r="AE4499" i="1"/>
  <c r="AF4499" i="1"/>
  <c r="AG4499" i="1"/>
  <c r="AH4499" i="1"/>
  <c r="AE4500" i="1"/>
  <c r="AF4500" i="1"/>
  <c r="AG4500" i="1"/>
  <c r="AH4500" i="1"/>
  <c r="AE4501" i="1"/>
  <c r="AF4501" i="1"/>
  <c r="AG4501" i="1"/>
  <c r="AH4501" i="1"/>
  <c r="AE4502" i="1"/>
  <c r="AF4502" i="1"/>
  <c r="AG4502" i="1"/>
  <c r="AH4502" i="1"/>
  <c r="AE4503" i="1"/>
  <c r="AF4503" i="1"/>
  <c r="AG4503" i="1"/>
  <c r="AH4503" i="1"/>
  <c r="AE4504" i="1"/>
  <c r="AF4504" i="1"/>
  <c r="AG4504" i="1"/>
  <c r="AH4504" i="1"/>
  <c r="AE4505" i="1"/>
  <c r="AF4505" i="1"/>
  <c r="AG4505" i="1"/>
  <c r="AH4505" i="1"/>
  <c r="AE4506" i="1"/>
  <c r="AF4506" i="1"/>
  <c r="AG4506" i="1"/>
  <c r="AH4506" i="1"/>
  <c r="AE4507" i="1"/>
  <c r="AF4507" i="1"/>
  <c r="AG4507" i="1"/>
  <c r="AH4507" i="1"/>
  <c r="AE4508" i="1"/>
  <c r="AF4508" i="1"/>
  <c r="AG4508" i="1"/>
  <c r="AH4508" i="1"/>
  <c r="AE4509" i="1"/>
  <c r="AF4509" i="1"/>
  <c r="AG4509" i="1"/>
  <c r="AH4509" i="1"/>
  <c r="AE4510" i="1"/>
  <c r="AF4510" i="1"/>
  <c r="AG4510" i="1"/>
  <c r="AH4510" i="1"/>
  <c r="AE4511" i="1"/>
  <c r="AF4511" i="1"/>
  <c r="AG4511" i="1"/>
  <c r="AH4511" i="1"/>
  <c r="AE4512" i="1"/>
  <c r="AF4512" i="1"/>
  <c r="AG4512" i="1"/>
  <c r="AH4512" i="1"/>
  <c r="AE4513" i="1"/>
  <c r="AF4513" i="1"/>
  <c r="AG4513" i="1"/>
  <c r="AH4513" i="1"/>
  <c r="AE4514" i="1"/>
  <c r="AF4514" i="1"/>
  <c r="AG4514" i="1"/>
  <c r="AH4514" i="1"/>
  <c r="AE4515" i="1"/>
  <c r="AF4515" i="1"/>
  <c r="AG4515" i="1"/>
  <c r="AH4515" i="1"/>
  <c r="AE4516" i="1"/>
  <c r="AF4516" i="1"/>
  <c r="AG4516" i="1"/>
  <c r="AH4516" i="1"/>
  <c r="AE4517" i="1"/>
  <c r="AF4517" i="1"/>
  <c r="AG4517" i="1"/>
  <c r="AH4517" i="1"/>
  <c r="AE4518" i="1"/>
  <c r="AF4518" i="1"/>
  <c r="AG4518" i="1"/>
  <c r="AH4518" i="1"/>
  <c r="AE4519" i="1"/>
  <c r="AF4519" i="1"/>
  <c r="AG4519" i="1"/>
  <c r="AH4519" i="1"/>
  <c r="AE4520" i="1"/>
  <c r="AF4520" i="1"/>
  <c r="AG4520" i="1"/>
  <c r="AH4520" i="1"/>
  <c r="AE4521" i="1"/>
  <c r="AF4521" i="1"/>
  <c r="AG4521" i="1"/>
  <c r="AH4521" i="1"/>
  <c r="AE4522" i="1"/>
  <c r="AF4522" i="1"/>
  <c r="AG4522" i="1"/>
  <c r="AH4522" i="1"/>
  <c r="AE4523" i="1"/>
  <c r="AF4523" i="1"/>
  <c r="AG4523" i="1"/>
  <c r="AH4523" i="1"/>
  <c r="AE4524" i="1"/>
  <c r="AF4524" i="1"/>
  <c r="AG4524" i="1"/>
  <c r="AH4524" i="1"/>
  <c r="AE4525" i="1"/>
  <c r="AF4525" i="1"/>
  <c r="AG4525" i="1"/>
  <c r="AH4525" i="1"/>
  <c r="AE4526" i="1"/>
  <c r="AF4526" i="1"/>
  <c r="AG4526" i="1"/>
  <c r="AH4526" i="1"/>
  <c r="AE4527" i="1"/>
  <c r="AF4527" i="1"/>
  <c r="AG4527" i="1"/>
  <c r="AH4527" i="1"/>
  <c r="AE4528" i="1"/>
  <c r="AF4528" i="1"/>
  <c r="AG4528" i="1"/>
  <c r="AH4528" i="1"/>
  <c r="AE4529" i="1"/>
  <c r="AF4529" i="1"/>
  <c r="AG4529" i="1"/>
  <c r="AH4529" i="1"/>
  <c r="AE4530" i="1"/>
  <c r="AF4530" i="1"/>
  <c r="AG4530" i="1"/>
  <c r="AH4530" i="1"/>
  <c r="AE4531" i="1"/>
  <c r="AF4531" i="1"/>
  <c r="AG4531" i="1"/>
  <c r="AH4531" i="1"/>
  <c r="AE4532" i="1"/>
  <c r="AF4532" i="1"/>
  <c r="AG4532" i="1"/>
  <c r="AH4532" i="1"/>
  <c r="AE4533" i="1"/>
  <c r="AF4533" i="1"/>
  <c r="AG4533" i="1"/>
  <c r="AH4533" i="1"/>
  <c r="AE4534" i="1"/>
  <c r="AF4534" i="1"/>
  <c r="AG4534" i="1"/>
  <c r="AH4534" i="1"/>
  <c r="AE4535" i="1"/>
  <c r="AF4535" i="1"/>
  <c r="AG4535" i="1"/>
  <c r="AH4535" i="1"/>
  <c r="AE4536" i="1"/>
  <c r="AF4536" i="1"/>
  <c r="AG4536" i="1"/>
  <c r="AH4536" i="1"/>
  <c r="AE4537" i="1"/>
  <c r="AF4537" i="1"/>
  <c r="AG4537" i="1"/>
  <c r="AH4537" i="1"/>
  <c r="AE4538" i="1"/>
  <c r="AF4538" i="1"/>
  <c r="AG4538" i="1"/>
  <c r="AH4538" i="1"/>
  <c r="AE4539" i="1"/>
  <c r="AF4539" i="1"/>
  <c r="AG4539" i="1"/>
  <c r="AH4539" i="1"/>
  <c r="AE4540" i="1"/>
  <c r="AF4540" i="1"/>
  <c r="AG4540" i="1"/>
  <c r="AH4540" i="1"/>
  <c r="AE4541" i="1"/>
  <c r="AF4541" i="1"/>
  <c r="AG4541" i="1"/>
  <c r="AH4541" i="1"/>
  <c r="AE4542" i="1"/>
  <c r="AF4542" i="1"/>
  <c r="AG4542" i="1"/>
  <c r="AH4542" i="1"/>
  <c r="AE4543" i="1"/>
  <c r="AF4543" i="1"/>
  <c r="AG4543" i="1"/>
  <c r="AH4543" i="1"/>
  <c r="AE4544" i="1"/>
  <c r="AF4544" i="1"/>
  <c r="AG4544" i="1"/>
  <c r="AH4544" i="1"/>
  <c r="AE4545" i="1"/>
  <c r="AF4545" i="1"/>
  <c r="AG4545" i="1"/>
  <c r="AH4545" i="1"/>
  <c r="AE4546" i="1"/>
  <c r="AF4546" i="1"/>
  <c r="AG4546" i="1"/>
  <c r="AH4546" i="1"/>
  <c r="AE4547" i="1"/>
  <c r="AF4547" i="1"/>
  <c r="AG4547" i="1"/>
  <c r="AH4547" i="1"/>
  <c r="AE4548" i="1"/>
  <c r="AF4548" i="1"/>
  <c r="AG4548" i="1"/>
  <c r="AH4548" i="1"/>
  <c r="AE4549" i="1"/>
  <c r="AF4549" i="1"/>
  <c r="AG4549" i="1"/>
  <c r="AH4549" i="1"/>
  <c r="AE4550" i="1"/>
  <c r="AF4550" i="1"/>
  <c r="AG4550" i="1"/>
  <c r="AH4550" i="1"/>
  <c r="AE4551" i="1"/>
  <c r="AF4551" i="1"/>
  <c r="AG4551" i="1"/>
  <c r="AH4551" i="1"/>
  <c r="AE4552" i="1"/>
  <c r="AF4552" i="1"/>
  <c r="AG4552" i="1"/>
  <c r="AH4552" i="1"/>
  <c r="AE4553" i="1"/>
  <c r="AF4553" i="1"/>
  <c r="AG4553" i="1"/>
  <c r="AH4553" i="1"/>
  <c r="AE4554" i="1"/>
  <c r="AF4554" i="1"/>
  <c r="AG4554" i="1"/>
  <c r="AH4554" i="1"/>
  <c r="AE4555" i="1"/>
  <c r="AF4555" i="1"/>
  <c r="AG4555" i="1"/>
  <c r="AH4555" i="1"/>
  <c r="AE4556" i="1"/>
  <c r="AF4556" i="1"/>
  <c r="AG4556" i="1"/>
  <c r="AH4556" i="1"/>
  <c r="AE4557" i="1"/>
  <c r="AF4557" i="1"/>
  <c r="AG4557" i="1"/>
  <c r="AH4557" i="1"/>
  <c r="AE4558" i="1"/>
  <c r="AF4558" i="1"/>
  <c r="AG4558" i="1"/>
  <c r="AH4558" i="1"/>
  <c r="AE4559" i="1"/>
  <c r="AF4559" i="1"/>
  <c r="AG4559" i="1"/>
  <c r="AH4559" i="1"/>
  <c r="AE4560" i="1"/>
  <c r="AF4560" i="1"/>
  <c r="AG4560" i="1"/>
  <c r="AH4560" i="1"/>
  <c r="AE4561" i="1"/>
  <c r="AF4561" i="1"/>
  <c r="AG4561" i="1"/>
  <c r="AH4561" i="1"/>
  <c r="AE4562" i="1"/>
  <c r="AF4562" i="1"/>
  <c r="AG4562" i="1"/>
  <c r="AH4562" i="1"/>
  <c r="AE4563" i="1"/>
  <c r="AF4563" i="1"/>
  <c r="AG4563" i="1"/>
  <c r="AH4563" i="1"/>
  <c r="AE4564" i="1"/>
  <c r="AF4564" i="1"/>
  <c r="AG4564" i="1"/>
  <c r="AH4564" i="1"/>
  <c r="AE4565" i="1"/>
  <c r="AF4565" i="1"/>
  <c r="AG4565" i="1"/>
  <c r="AH4565" i="1"/>
  <c r="AE4566" i="1"/>
  <c r="AF4566" i="1"/>
  <c r="AG4566" i="1"/>
  <c r="AH4566" i="1"/>
  <c r="AE4567" i="1"/>
  <c r="AF4567" i="1"/>
  <c r="AG4567" i="1"/>
  <c r="AH4567" i="1"/>
  <c r="AE4568" i="1"/>
  <c r="AF4568" i="1"/>
  <c r="AG4568" i="1"/>
  <c r="AH4568" i="1"/>
  <c r="AE4569" i="1"/>
  <c r="AF4569" i="1"/>
  <c r="AG4569" i="1"/>
  <c r="AH4569" i="1"/>
  <c r="AE4570" i="1"/>
  <c r="AF4570" i="1"/>
  <c r="AG4570" i="1"/>
  <c r="AH4570" i="1"/>
  <c r="AE4571" i="1"/>
  <c r="AF4571" i="1"/>
  <c r="AG4571" i="1"/>
  <c r="AH4571" i="1"/>
  <c r="AE4572" i="1"/>
  <c r="AF4572" i="1"/>
  <c r="AG4572" i="1"/>
  <c r="AH4572" i="1"/>
  <c r="AE4573" i="1"/>
  <c r="AF4573" i="1"/>
  <c r="AG4573" i="1"/>
  <c r="AH4573" i="1"/>
  <c r="AE4574" i="1"/>
  <c r="AF4574" i="1"/>
  <c r="AG4574" i="1"/>
  <c r="AH4574" i="1"/>
  <c r="AE4575" i="1"/>
  <c r="AF4575" i="1"/>
  <c r="AG4575" i="1"/>
  <c r="AH4575" i="1"/>
  <c r="AE4576" i="1"/>
  <c r="AF4576" i="1"/>
  <c r="AG4576" i="1"/>
  <c r="AH4576" i="1"/>
  <c r="AE4577" i="1"/>
  <c r="AF4577" i="1"/>
  <c r="AG4577" i="1"/>
  <c r="AH4577" i="1"/>
  <c r="AE4578" i="1"/>
  <c r="AF4578" i="1"/>
  <c r="AG4578" i="1"/>
  <c r="AH4578" i="1"/>
  <c r="AE4579" i="1"/>
  <c r="AF4579" i="1"/>
  <c r="AG4579" i="1"/>
  <c r="AH4579" i="1"/>
  <c r="AE4580" i="1"/>
  <c r="AF4580" i="1"/>
  <c r="AG4580" i="1"/>
  <c r="AH4580" i="1"/>
  <c r="AE4581" i="1"/>
  <c r="AF4581" i="1"/>
  <c r="AG4581" i="1"/>
  <c r="AH4581" i="1"/>
  <c r="AE4582" i="1"/>
  <c r="AF4582" i="1"/>
  <c r="AG4582" i="1"/>
  <c r="AH4582" i="1"/>
  <c r="AE4583" i="1"/>
  <c r="AF4583" i="1"/>
  <c r="AG4583" i="1"/>
  <c r="AH4583" i="1"/>
  <c r="AE4584" i="1"/>
  <c r="AF4584" i="1"/>
  <c r="AG4584" i="1"/>
  <c r="AH4584" i="1"/>
  <c r="AE4585" i="1"/>
  <c r="AF4585" i="1"/>
  <c r="AG4585" i="1"/>
  <c r="AH4585" i="1"/>
  <c r="AE4586" i="1"/>
  <c r="AF4586" i="1"/>
  <c r="AG4586" i="1"/>
  <c r="AH4586" i="1"/>
  <c r="AE4587" i="1"/>
  <c r="AF4587" i="1"/>
  <c r="AG4587" i="1"/>
  <c r="AH4587" i="1"/>
  <c r="AE4588" i="1"/>
  <c r="AF4588" i="1"/>
  <c r="AG4588" i="1"/>
  <c r="AH4588" i="1"/>
  <c r="AE4589" i="1"/>
  <c r="AF4589" i="1"/>
  <c r="AG4589" i="1"/>
  <c r="AH4589" i="1"/>
  <c r="AE4590" i="1"/>
  <c r="AF4590" i="1"/>
  <c r="AG4590" i="1"/>
  <c r="AH4590" i="1"/>
  <c r="AE4591" i="1"/>
  <c r="AF4591" i="1"/>
  <c r="AG4591" i="1"/>
  <c r="AH4591" i="1"/>
  <c r="AE4592" i="1"/>
  <c r="AF4592" i="1"/>
  <c r="AG4592" i="1"/>
  <c r="AH4592" i="1"/>
  <c r="AE4593" i="1"/>
  <c r="AF4593" i="1"/>
  <c r="AG4593" i="1"/>
  <c r="AH4593" i="1"/>
  <c r="AE4594" i="1"/>
  <c r="AF4594" i="1"/>
  <c r="AG4594" i="1"/>
  <c r="AH4594" i="1"/>
  <c r="AE4595" i="1"/>
  <c r="AF4595" i="1"/>
  <c r="AG4595" i="1"/>
  <c r="AH4595" i="1"/>
  <c r="AE4596" i="1"/>
  <c r="AF4596" i="1"/>
  <c r="AG4596" i="1"/>
  <c r="AH4596" i="1"/>
  <c r="AE4597" i="1"/>
  <c r="AF4597" i="1"/>
  <c r="AG4597" i="1"/>
  <c r="AH4597" i="1"/>
  <c r="AE4598" i="1"/>
  <c r="AF4598" i="1"/>
  <c r="AG4598" i="1"/>
  <c r="AH4598" i="1"/>
  <c r="AE4599" i="1"/>
  <c r="AF4599" i="1"/>
  <c r="AG4599" i="1"/>
  <c r="AH4599" i="1"/>
  <c r="AE4600" i="1"/>
  <c r="AF4600" i="1"/>
  <c r="AG4600" i="1"/>
  <c r="AH4600" i="1"/>
  <c r="AE4601" i="1"/>
  <c r="AF4601" i="1"/>
  <c r="AG4601" i="1"/>
  <c r="AH4601" i="1"/>
  <c r="AE4602" i="1"/>
  <c r="AF4602" i="1"/>
  <c r="AG4602" i="1"/>
  <c r="AH4602" i="1"/>
  <c r="AE4603" i="1"/>
  <c r="AF4603" i="1"/>
  <c r="AG4603" i="1"/>
  <c r="AH4603" i="1"/>
  <c r="AE4604" i="1"/>
  <c r="AF4604" i="1"/>
  <c r="AG4604" i="1"/>
  <c r="AH4604" i="1"/>
  <c r="AE4605" i="1"/>
  <c r="AF4605" i="1"/>
  <c r="AG4605" i="1"/>
  <c r="AH4605" i="1"/>
  <c r="AE4606" i="1"/>
  <c r="AF4606" i="1"/>
  <c r="AG4606" i="1"/>
  <c r="AH4606" i="1"/>
  <c r="AE4607" i="1"/>
  <c r="AF4607" i="1"/>
  <c r="AG4607" i="1"/>
  <c r="AH4607" i="1"/>
  <c r="AE4608" i="1"/>
  <c r="AF4608" i="1"/>
  <c r="AG4608" i="1"/>
  <c r="AH4608" i="1"/>
  <c r="AE4609" i="1"/>
  <c r="AF4609" i="1"/>
  <c r="AG4609" i="1"/>
  <c r="AH4609" i="1"/>
  <c r="AE4610" i="1"/>
  <c r="AF4610" i="1"/>
  <c r="AG4610" i="1"/>
  <c r="AH4610" i="1"/>
  <c r="AE4611" i="1"/>
  <c r="AF4611" i="1"/>
  <c r="AG4611" i="1"/>
  <c r="AH4611" i="1"/>
  <c r="AE4612" i="1"/>
  <c r="AF4612" i="1"/>
  <c r="AG4612" i="1"/>
  <c r="AH4612" i="1"/>
  <c r="AE4613" i="1"/>
  <c r="AF4613" i="1"/>
  <c r="AG4613" i="1"/>
  <c r="AH4613" i="1"/>
  <c r="AE4614" i="1"/>
  <c r="AF4614" i="1"/>
  <c r="AG4614" i="1"/>
  <c r="AH4614" i="1"/>
  <c r="AE4615" i="1"/>
  <c r="AF4615" i="1"/>
  <c r="AG4615" i="1"/>
  <c r="AH4615" i="1"/>
  <c r="AE4616" i="1"/>
  <c r="AF4616" i="1"/>
  <c r="AG4616" i="1"/>
  <c r="AH4616" i="1"/>
  <c r="AE4617" i="1"/>
  <c r="AF4617" i="1"/>
  <c r="AG4617" i="1"/>
  <c r="AH4617" i="1"/>
  <c r="AE4618" i="1"/>
  <c r="AF4618" i="1"/>
  <c r="AG4618" i="1"/>
  <c r="AH4618" i="1"/>
  <c r="AE4619" i="1"/>
  <c r="AF4619" i="1"/>
  <c r="AG4619" i="1"/>
  <c r="AH4619" i="1"/>
  <c r="AE4620" i="1"/>
  <c r="AF4620" i="1"/>
  <c r="AG4620" i="1"/>
  <c r="AH4620" i="1"/>
  <c r="AE4621" i="1"/>
  <c r="AF4621" i="1"/>
  <c r="AG4621" i="1"/>
  <c r="AH4621" i="1"/>
  <c r="AE4622" i="1"/>
  <c r="AF4622" i="1"/>
  <c r="AG4622" i="1"/>
  <c r="AH4622" i="1"/>
  <c r="AE4623" i="1"/>
  <c r="AF4623" i="1"/>
  <c r="AG4623" i="1"/>
  <c r="AH4623" i="1"/>
  <c r="AE4624" i="1"/>
  <c r="AF4624" i="1"/>
  <c r="AG4624" i="1"/>
  <c r="AH4624" i="1"/>
  <c r="AE4625" i="1"/>
  <c r="AF4625" i="1"/>
  <c r="AG4625" i="1"/>
  <c r="AH4625" i="1"/>
  <c r="AE4626" i="1"/>
  <c r="AF4626" i="1"/>
  <c r="AG4626" i="1"/>
  <c r="AH4626" i="1"/>
  <c r="AE4627" i="1"/>
  <c r="AF4627" i="1"/>
  <c r="AG4627" i="1"/>
  <c r="AH4627" i="1"/>
  <c r="AE4628" i="1"/>
  <c r="AF4628" i="1"/>
  <c r="AG4628" i="1"/>
  <c r="AH4628" i="1"/>
  <c r="AE4629" i="1"/>
  <c r="AF4629" i="1"/>
  <c r="AG4629" i="1"/>
  <c r="AH4629" i="1"/>
  <c r="AE4630" i="1"/>
  <c r="AF4630" i="1"/>
  <c r="AG4630" i="1"/>
  <c r="AH4630" i="1"/>
  <c r="AE4631" i="1"/>
  <c r="AF4631" i="1"/>
  <c r="AG4631" i="1"/>
  <c r="AH4631" i="1"/>
  <c r="AE4632" i="1"/>
  <c r="AF4632" i="1"/>
  <c r="AG4632" i="1"/>
  <c r="AH4632" i="1"/>
  <c r="AE4633" i="1"/>
  <c r="AF4633" i="1"/>
  <c r="AG4633" i="1"/>
  <c r="AH4633" i="1"/>
  <c r="AE4634" i="1"/>
  <c r="AF4634" i="1"/>
  <c r="AG4634" i="1"/>
  <c r="AH4634" i="1"/>
  <c r="AE4635" i="1"/>
  <c r="AF4635" i="1"/>
  <c r="AG4635" i="1"/>
  <c r="AH4635" i="1"/>
  <c r="AE4636" i="1"/>
  <c r="AF4636" i="1"/>
  <c r="AG4636" i="1"/>
  <c r="AH4636" i="1"/>
  <c r="AE4637" i="1"/>
  <c r="AF4637" i="1"/>
  <c r="AG4637" i="1"/>
  <c r="AH4637" i="1"/>
  <c r="AE4638" i="1"/>
  <c r="AF4638" i="1"/>
  <c r="AG4638" i="1"/>
  <c r="AH4638" i="1"/>
  <c r="AE4639" i="1"/>
  <c r="AF4639" i="1"/>
  <c r="AG4639" i="1"/>
  <c r="AH4639" i="1"/>
  <c r="AE4640" i="1"/>
  <c r="AF4640" i="1"/>
  <c r="AG4640" i="1"/>
  <c r="AH4640" i="1"/>
  <c r="AE4641" i="1"/>
  <c r="AF4641" i="1"/>
  <c r="AG4641" i="1"/>
  <c r="AH4641" i="1"/>
  <c r="AE4642" i="1"/>
  <c r="AF4642" i="1"/>
  <c r="AG4642" i="1"/>
  <c r="AH4642" i="1"/>
  <c r="AE4643" i="1"/>
  <c r="AF4643" i="1"/>
  <c r="AG4643" i="1"/>
  <c r="AH4643" i="1"/>
  <c r="AE4644" i="1"/>
  <c r="AF4644" i="1"/>
  <c r="AG4644" i="1"/>
  <c r="AH4644" i="1"/>
  <c r="AE4645" i="1"/>
  <c r="AF4645" i="1"/>
  <c r="AG4645" i="1"/>
  <c r="AH4645" i="1"/>
  <c r="AE4646" i="1"/>
  <c r="AF4646" i="1"/>
  <c r="AG4646" i="1"/>
  <c r="AH4646" i="1"/>
  <c r="AE4647" i="1"/>
  <c r="AF4647" i="1"/>
  <c r="AG4647" i="1"/>
  <c r="AH4647" i="1"/>
  <c r="AE4648" i="1"/>
  <c r="AF4648" i="1"/>
  <c r="AG4648" i="1"/>
  <c r="AH4648" i="1"/>
  <c r="AE4649" i="1"/>
  <c r="AF4649" i="1"/>
  <c r="AG4649" i="1"/>
  <c r="AH4649" i="1"/>
  <c r="AE4650" i="1"/>
  <c r="AF4650" i="1"/>
  <c r="AG4650" i="1"/>
  <c r="AH4650" i="1"/>
  <c r="AE4651" i="1"/>
  <c r="AF4651" i="1"/>
  <c r="AG4651" i="1"/>
  <c r="AH4651" i="1"/>
  <c r="AE4652" i="1"/>
  <c r="AF4652" i="1"/>
  <c r="AG4652" i="1"/>
  <c r="AH4652" i="1"/>
  <c r="AE4653" i="1"/>
  <c r="AF4653" i="1"/>
  <c r="AG4653" i="1"/>
  <c r="AH4653" i="1"/>
  <c r="AE4654" i="1"/>
  <c r="AF4654" i="1"/>
  <c r="AG4654" i="1"/>
  <c r="AH4654" i="1"/>
  <c r="AE4655" i="1"/>
  <c r="AF4655" i="1"/>
  <c r="AG4655" i="1"/>
  <c r="AH4655" i="1"/>
  <c r="AE4656" i="1"/>
  <c r="AF4656" i="1"/>
  <c r="AG4656" i="1"/>
  <c r="AH4656" i="1"/>
  <c r="AE4657" i="1"/>
  <c r="AF4657" i="1"/>
  <c r="AG4657" i="1"/>
  <c r="AH4657" i="1"/>
  <c r="AE4658" i="1"/>
  <c r="AF4658" i="1"/>
  <c r="AG4658" i="1"/>
  <c r="AH4658" i="1"/>
  <c r="AE4659" i="1"/>
  <c r="AF4659" i="1"/>
  <c r="AG4659" i="1"/>
  <c r="AH4659" i="1"/>
  <c r="AE4660" i="1"/>
  <c r="AF4660" i="1"/>
  <c r="AG4660" i="1"/>
  <c r="AH4660" i="1"/>
  <c r="AE4661" i="1"/>
  <c r="AF4661" i="1"/>
  <c r="AG4661" i="1"/>
  <c r="AH4661" i="1"/>
  <c r="AE4662" i="1"/>
  <c r="AF4662" i="1"/>
  <c r="AG4662" i="1"/>
  <c r="AH4662" i="1"/>
  <c r="AE4663" i="1"/>
  <c r="AF4663" i="1"/>
  <c r="AG4663" i="1"/>
  <c r="AH4663" i="1"/>
  <c r="AE4664" i="1"/>
  <c r="AF4664" i="1"/>
  <c r="AG4664" i="1"/>
  <c r="AH4664" i="1"/>
  <c r="AE4665" i="1"/>
  <c r="AF4665" i="1"/>
  <c r="AG4665" i="1"/>
  <c r="AH4665" i="1"/>
  <c r="AE4666" i="1"/>
  <c r="AF4666" i="1"/>
  <c r="AG4666" i="1"/>
  <c r="AH4666" i="1"/>
  <c r="AE4667" i="1"/>
  <c r="AF4667" i="1"/>
  <c r="AG4667" i="1"/>
  <c r="AH4667" i="1"/>
  <c r="AE4668" i="1"/>
  <c r="AF4668" i="1"/>
  <c r="AG4668" i="1"/>
  <c r="AH4668" i="1"/>
  <c r="AE4669" i="1"/>
  <c r="AF4669" i="1"/>
  <c r="AG4669" i="1"/>
  <c r="AH4669" i="1"/>
  <c r="AE4670" i="1"/>
  <c r="AF4670" i="1"/>
  <c r="AG4670" i="1"/>
  <c r="AH4670" i="1"/>
  <c r="AE4671" i="1"/>
  <c r="AF4671" i="1"/>
  <c r="AG4671" i="1"/>
  <c r="AH4671" i="1"/>
  <c r="AE4672" i="1"/>
  <c r="AF4672" i="1"/>
  <c r="AG4672" i="1"/>
  <c r="AH4672" i="1"/>
  <c r="AE4673" i="1"/>
  <c r="AF4673" i="1"/>
  <c r="AG4673" i="1"/>
  <c r="AH4673" i="1"/>
  <c r="AE4674" i="1"/>
  <c r="AF4674" i="1"/>
  <c r="AG4674" i="1"/>
  <c r="AH4674" i="1"/>
  <c r="AE4675" i="1"/>
  <c r="AF4675" i="1"/>
  <c r="AG4675" i="1"/>
  <c r="AH4675" i="1"/>
  <c r="AE4676" i="1"/>
  <c r="AF4676" i="1"/>
  <c r="AG4676" i="1"/>
  <c r="AH4676" i="1"/>
  <c r="AE4677" i="1"/>
  <c r="AF4677" i="1"/>
  <c r="AG4677" i="1"/>
  <c r="AH4677" i="1"/>
  <c r="AE4678" i="1"/>
  <c r="AF4678" i="1"/>
  <c r="AG4678" i="1"/>
  <c r="AH4678" i="1"/>
  <c r="AE4679" i="1"/>
  <c r="AF4679" i="1"/>
  <c r="AG4679" i="1"/>
  <c r="AH4679" i="1"/>
  <c r="AE4680" i="1"/>
  <c r="AF4680" i="1"/>
  <c r="AG4680" i="1"/>
  <c r="AH4680" i="1"/>
  <c r="AE4681" i="1"/>
  <c r="AF4681" i="1"/>
  <c r="AG4681" i="1"/>
  <c r="AH4681" i="1"/>
  <c r="AE4682" i="1"/>
  <c r="AF4682" i="1"/>
  <c r="AG4682" i="1"/>
  <c r="AH4682" i="1"/>
  <c r="AE4683" i="1"/>
  <c r="AF4683" i="1"/>
  <c r="AG4683" i="1"/>
  <c r="AH4683" i="1"/>
  <c r="AE4684" i="1"/>
  <c r="AF4684" i="1"/>
  <c r="AG4684" i="1"/>
  <c r="AH4684" i="1"/>
  <c r="AE4685" i="1"/>
  <c r="AF4685" i="1"/>
  <c r="AG4685" i="1"/>
  <c r="AH4685" i="1"/>
  <c r="AE4686" i="1"/>
  <c r="AF4686" i="1"/>
  <c r="AG4686" i="1"/>
  <c r="AH4686" i="1"/>
  <c r="AE4687" i="1"/>
  <c r="AF4687" i="1"/>
  <c r="AG4687" i="1"/>
  <c r="AH4687" i="1"/>
  <c r="AE4688" i="1"/>
  <c r="AF4688" i="1"/>
  <c r="AG4688" i="1"/>
  <c r="AH4688" i="1"/>
  <c r="AE4689" i="1"/>
  <c r="AF4689" i="1"/>
  <c r="AG4689" i="1"/>
  <c r="AH4689" i="1"/>
  <c r="AE4690" i="1"/>
  <c r="AF4690" i="1"/>
  <c r="AG4690" i="1"/>
  <c r="AH4690" i="1"/>
  <c r="AE4691" i="1"/>
  <c r="AF4691" i="1"/>
  <c r="AG4691" i="1"/>
  <c r="AH4691" i="1"/>
  <c r="AE4692" i="1"/>
  <c r="AF4692" i="1"/>
  <c r="AG4692" i="1"/>
  <c r="AH4692" i="1"/>
  <c r="AE4693" i="1"/>
  <c r="AF4693" i="1"/>
  <c r="AG4693" i="1"/>
  <c r="AH4693" i="1"/>
  <c r="AE4694" i="1"/>
  <c r="AF4694" i="1"/>
  <c r="AG4694" i="1"/>
  <c r="AH4694" i="1"/>
  <c r="AE4695" i="1"/>
  <c r="AF4695" i="1"/>
  <c r="AG4695" i="1"/>
  <c r="AH4695" i="1"/>
  <c r="AE4696" i="1"/>
  <c r="AF4696" i="1"/>
  <c r="AG4696" i="1"/>
  <c r="AH4696" i="1"/>
  <c r="AE4697" i="1"/>
  <c r="AF4697" i="1"/>
  <c r="AG4697" i="1"/>
  <c r="AH4697" i="1"/>
  <c r="AE4698" i="1"/>
  <c r="AF4698" i="1"/>
  <c r="AG4698" i="1"/>
  <c r="AH4698" i="1"/>
  <c r="AE4699" i="1"/>
  <c r="AF4699" i="1"/>
  <c r="AG4699" i="1"/>
  <c r="AH4699" i="1"/>
  <c r="AE4700" i="1"/>
  <c r="AF4700" i="1"/>
  <c r="AG4700" i="1"/>
  <c r="AH4700" i="1"/>
  <c r="AE4701" i="1"/>
  <c r="AF4701" i="1"/>
  <c r="AG4701" i="1"/>
  <c r="AH4701" i="1"/>
  <c r="AE4702" i="1"/>
  <c r="AF4702" i="1"/>
  <c r="AG4702" i="1"/>
  <c r="AH4702" i="1"/>
  <c r="AE4703" i="1"/>
  <c r="AF4703" i="1"/>
  <c r="AG4703" i="1"/>
  <c r="AH4703" i="1"/>
  <c r="AE4704" i="1"/>
  <c r="AF4704" i="1"/>
  <c r="AG4704" i="1"/>
  <c r="AH4704" i="1"/>
  <c r="AE4705" i="1"/>
  <c r="AF4705" i="1"/>
  <c r="AG4705" i="1"/>
  <c r="AH4705" i="1"/>
  <c r="AE4706" i="1"/>
  <c r="AF4706" i="1"/>
  <c r="AG4706" i="1"/>
  <c r="AH4706" i="1"/>
  <c r="AE4707" i="1"/>
  <c r="AF4707" i="1"/>
  <c r="AG4707" i="1"/>
  <c r="AH4707" i="1"/>
  <c r="AE4708" i="1"/>
  <c r="AF4708" i="1"/>
  <c r="AG4708" i="1"/>
  <c r="AH4708" i="1"/>
  <c r="AE4709" i="1"/>
  <c r="AF4709" i="1"/>
  <c r="AG4709" i="1"/>
  <c r="AH4709" i="1"/>
  <c r="AE4710" i="1"/>
  <c r="AF4710" i="1"/>
  <c r="AG4710" i="1"/>
  <c r="AH4710" i="1"/>
  <c r="AE4711" i="1"/>
  <c r="AF4711" i="1"/>
  <c r="AG4711" i="1"/>
  <c r="AH4711" i="1"/>
  <c r="AE4712" i="1"/>
  <c r="AF4712" i="1"/>
  <c r="AG4712" i="1"/>
  <c r="AH4712" i="1"/>
  <c r="AE4713" i="1"/>
  <c r="AF4713" i="1"/>
  <c r="AG4713" i="1"/>
  <c r="AH4713" i="1"/>
  <c r="AE4714" i="1"/>
  <c r="AF4714" i="1"/>
  <c r="AG4714" i="1"/>
  <c r="AH4714" i="1"/>
  <c r="AE4715" i="1"/>
  <c r="AF4715" i="1"/>
  <c r="AG4715" i="1"/>
  <c r="AH4715" i="1"/>
  <c r="AE4716" i="1"/>
  <c r="AF4716" i="1"/>
  <c r="AG4716" i="1"/>
  <c r="AH4716" i="1"/>
  <c r="AE4717" i="1"/>
  <c r="AF4717" i="1"/>
  <c r="AG4717" i="1"/>
  <c r="AH4717" i="1"/>
  <c r="AE4718" i="1"/>
  <c r="AF4718" i="1"/>
  <c r="AG4718" i="1"/>
  <c r="AH4718" i="1"/>
  <c r="AE4719" i="1"/>
  <c r="AF4719" i="1"/>
  <c r="AG4719" i="1"/>
  <c r="AH4719" i="1"/>
  <c r="AE4720" i="1"/>
  <c r="AF4720" i="1"/>
  <c r="AG4720" i="1"/>
  <c r="AH4720" i="1"/>
  <c r="AE4721" i="1"/>
  <c r="AF4721" i="1"/>
  <c r="AG4721" i="1"/>
  <c r="AH4721" i="1"/>
  <c r="AE4722" i="1"/>
  <c r="AF4722" i="1"/>
  <c r="AG4722" i="1"/>
  <c r="AH4722" i="1"/>
  <c r="AE4723" i="1"/>
  <c r="AF4723" i="1"/>
  <c r="AG4723" i="1"/>
  <c r="AH4723" i="1"/>
  <c r="AE4724" i="1"/>
  <c r="AF4724" i="1"/>
  <c r="AG4724" i="1"/>
  <c r="AH4724" i="1"/>
  <c r="AE4725" i="1"/>
  <c r="AF4725" i="1"/>
  <c r="AG4725" i="1"/>
  <c r="AH4725" i="1"/>
  <c r="AE4726" i="1"/>
  <c r="AF4726" i="1"/>
  <c r="AG4726" i="1"/>
  <c r="AH4726" i="1"/>
  <c r="AE4727" i="1"/>
  <c r="AF4727" i="1"/>
  <c r="AG4727" i="1"/>
  <c r="AH4727" i="1"/>
  <c r="AE4728" i="1"/>
  <c r="AF4728" i="1"/>
  <c r="AG4728" i="1"/>
  <c r="AH4728" i="1"/>
  <c r="AE4729" i="1"/>
  <c r="AF4729" i="1"/>
  <c r="AG4729" i="1"/>
  <c r="AH4729" i="1"/>
  <c r="AE4730" i="1"/>
  <c r="AF4730" i="1"/>
  <c r="AG4730" i="1"/>
  <c r="AH4730" i="1"/>
  <c r="AE4731" i="1"/>
  <c r="AF4731" i="1"/>
  <c r="AG4731" i="1"/>
  <c r="AH4731" i="1"/>
  <c r="AE4732" i="1"/>
  <c r="AF4732" i="1"/>
  <c r="AG4732" i="1"/>
  <c r="AH4732" i="1"/>
  <c r="AE4733" i="1"/>
  <c r="AF4733" i="1"/>
  <c r="AG4733" i="1"/>
  <c r="AH4733" i="1"/>
  <c r="AE4734" i="1"/>
  <c r="AF4734" i="1"/>
  <c r="AG4734" i="1"/>
  <c r="AH4734" i="1"/>
  <c r="AE4735" i="1"/>
  <c r="AF4735" i="1"/>
  <c r="AG4735" i="1"/>
  <c r="AH4735" i="1"/>
  <c r="AE4736" i="1"/>
  <c r="AF4736" i="1"/>
  <c r="AG4736" i="1"/>
  <c r="AH4736" i="1"/>
  <c r="AE4737" i="1"/>
  <c r="AF4737" i="1"/>
  <c r="AG4737" i="1"/>
  <c r="AH4737" i="1"/>
  <c r="AE4738" i="1"/>
  <c r="AF4738" i="1"/>
  <c r="AG4738" i="1"/>
  <c r="AH4738" i="1"/>
  <c r="AE4739" i="1"/>
  <c r="AF4739" i="1"/>
  <c r="AG4739" i="1"/>
  <c r="AH4739" i="1"/>
  <c r="AE4740" i="1"/>
  <c r="AF4740" i="1"/>
  <c r="AG4740" i="1"/>
  <c r="AH4740" i="1"/>
  <c r="AE4741" i="1"/>
  <c r="AF4741" i="1"/>
  <c r="AG4741" i="1"/>
  <c r="AH4741" i="1"/>
  <c r="AE4742" i="1"/>
  <c r="AF4742" i="1"/>
  <c r="AG4742" i="1"/>
  <c r="AH4742" i="1"/>
  <c r="AE4743" i="1"/>
  <c r="AF4743" i="1"/>
  <c r="AG4743" i="1"/>
  <c r="AH4743" i="1"/>
  <c r="AE4744" i="1"/>
  <c r="AF4744" i="1"/>
  <c r="AG4744" i="1"/>
  <c r="AH4744" i="1"/>
  <c r="AE4745" i="1"/>
  <c r="AF4745" i="1"/>
  <c r="AG4745" i="1"/>
  <c r="AH4745" i="1"/>
  <c r="AE4746" i="1"/>
  <c r="AF4746" i="1"/>
  <c r="AG4746" i="1"/>
  <c r="AH4746" i="1"/>
  <c r="AE4747" i="1"/>
  <c r="AF4747" i="1"/>
  <c r="AG4747" i="1"/>
  <c r="AH4747" i="1"/>
  <c r="AE4748" i="1"/>
  <c r="AF4748" i="1"/>
  <c r="AG4748" i="1"/>
  <c r="AH4748" i="1"/>
  <c r="AE4749" i="1"/>
  <c r="AF4749" i="1"/>
  <c r="AG4749" i="1"/>
  <c r="AH4749" i="1"/>
  <c r="AE4750" i="1"/>
  <c r="AF4750" i="1"/>
  <c r="AG4750" i="1"/>
  <c r="AH4750" i="1"/>
  <c r="AE4751" i="1"/>
  <c r="AF4751" i="1"/>
  <c r="AG4751" i="1"/>
  <c r="AH4751" i="1"/>
  <c r="AE4752" i="1"/>
  <c r="AF4752" i="1"/>
  <c r="AG4752" i="1"/>
  <c r="AH4752" i="1"/>
  <c r="AE4753" i="1"/>
  <c r="AF4753" i="1"/>
  <c r="AG4753" i="1"/>
  <c r="AH4753" i="1"/>
  <c r="AE4754" i="1"/>
  <c r="AF4754" i="1"/>
  <c r="AG4754" i="1"/>
  <c r="AH4754" i="1"/>
  <c r="AE4755" i="1"/>
  <c r="AF4755" i="1"/>
  <c r="AG4755" i="1"/>
  <c r="AH4755" i="1"/>
  <c r="AE4756" i="1"/>
  <c r="AF4756" i="1"/>
  <c r="AG4756" i="1"/>
  <c r="AH4756" i="1"/>
  <c r="AE4757" i="1"/>
  <c r="AF4757" i="1"/>
  <c r="AG4757" i="1"/>
  <c r="AH4757" i="1"/>
  <c r="AE4758" i="1"/>
  <c r="AF4758" i="1"/>
  <c r="AG4758" i="1"/>
  <c r="AH4758" i="1"/>
  <c r="AE4759" i="1"/>
  <c r="AF4759" i="1"/>
  <c r="AG4759" i="1"/>
  <c r="AH4759" i="1"/>
  <c r="AE4760" i="1"/>
  <c r="AF4760" i="1"/>
  <c r="AG4760" i="1"/>
  <c r="AH4760" i="1"/>
  <c r="AE4761" i="1"/>
  <c r="AF4761" i="1"/>
  <c r="AG4761" i="1"/>
  <c r="AH4761" i="1"/>
  <c r="AE4762" i="1"/>
  <c r="AF4762" i="1"/>
  <c r="AG4762" i="1"/>
  <c r="AH4762" i="1"/>
  <c r="AE4763" i="1"/>
  <c r="AF4763" i="1"/>
  <c r="AG4763" i="1"/>
  <c r="AH4763" i="1"/>
  <c r="AE4764" i="1"/>
  <c r="AF4764" i="1"/>
  <c r="AG4764" i="1"/>
  <c r="AH4764" i="1"/>
  <c r="AE4765" i="1"/>
  <c r="AF4765" i="1"/>
  <c r="AG4765" i="1"/>
  <c r="AH4765" i="1"/>
  <c r="AE4766" i="1"/>
  <c r="AF4766" i="1"/>
  <c r="AG4766" i="1"/>
  <c r="AH4766" i="1"/>
  <c r="AE4767" i="1"/>
  <c r="AF4767" i="1"/>
  <c r="AG4767" i="1"/>
  <c r="AH4767" i="1"/>
  <c r="AE4768" i="1"/>
  <c r="AF4768" i="1"/>
  <c r="AG4768" i="1"/>
  <c r="AH4768" i="1"/>
  <c r="AE4769" i="1"/>
  <c r="AF4769" i="1"/>
  <c r="AG4769" i="1"/>
  <c r="AH4769" i="1"/>
  <c r="AE4770" i="1"/>
  <c r="AF4770" i="1"/>
  <c r="AG4770" i="1"/>
  <c r="AH4770" i="1"/>
  <c r="AE4771" i="1"/>
  <c r="AF4771" i="1"/>
  <c r="AG4771" i="1"/>
  <c r="AH4771" i="1"/>
  <c r="AE4772" i="1"/>
  <c r="AF4772" i="1"/>
  <c r="AG4772" i="1"/>
  <c r="AH4772" i="1"/>
  <c r="AE4773" i="1"/>
  <c r="AF4773" i="1"/>
  <c r="AG4773" i="1"/>
  <c r="AH4773" i="1"/>
  <c r="AE4774" i="1"/>
  <c r="AF4774" i="1"/>
  <c r="AG4774" i="1"/>
  <c r="AH4774" i="1"/>
  <c r="AE4775" i="1"/>
  <c r="AF4775" i="1"/>
  <c r="AG4775" i="1"/>
  <c r="AH4775" i="1"/>
  <c r="AE4776" i="1"/>
  <c r="AF4776" i="1"/>
  <c r="AG4776" i="1"/>
  <c r="AH4776" i="1"/>
  <c r="AE4777" i="1"/>
  <c r="AF4777" i="1"/>
  <c r="AG4777" i="1"/>
  <c r="AH4777" i="1"/>
  <c r="AE4778" i="1"/>
  <c r="AF4778" i="1"/>
  <c r="AG4778" i="1"/>
  <c r="AH4778" i="1"/>
  <c r="AE4779" i="1"/>
  <c r="AF4779" i="1"/>
  <c r="AG4779" i="1"/>
  <c r="AH4779" i="1"/>
  <c r="AE4780" i="1"/>
  <c r="AF4780" i="1"/>
  <c r="AG4780" i="1"/>
  <c r="AH4780" i="1"/>
  <c r="AE4781" i="1"/>
  <c r="AF4781" i="1"/>
  <c r="AG4781" i="1"/>
  <c r="AH4781" i="1"/>
  <c r="AE4782" i="1"/>
  <c r="AF4782" i="1"/>
  <c r="AG4782" i="1"/>
  <c r="AH4782" i="1"/>
  <c r="AE4783" i="1"/>
  <c r="AF4783" i="1"/>
  <c r="AG4783" i="1"/>
  <c r="AH4783" i="1"/>
  <c r="AE4784" i="1"/>
  <c r="AF4784" i="1"/>
  <c r="AG4784" i="1"/>
  <c r="AH4784" i="1"/>
  <c r="AE4785" i="1"/>
  <c r="AF4785" i="1"/>
  <c r="AG4785" i="1"/>
  <c r="AH4785" i="1"/>
  <c r="AE4786" i="1"/>
  <c r="AF4786" i="1"/>
  <c r="AG4786" i="1"/>
  <c r="AH4786" i="1"/>
  <c r="AE4787" i="1"/>
  <c r="AF4787" i="1"/>
  <c r="AG4787" i="1"/>
  <c r="AH4787" i="1"/>
  <c r="AE4788" i="1"/>
  <c r="AF4788" i="1"/>
  <c r="AG4788" i="1"/>
  <c r="AH4788" i="1"/>
  <c r="AE4789" i="1"/>
  <c r="AF4789" i="1"/>
  <c r="AG4789" i="1"/>
  <c r="AH4789" i="1"/>
  <c r="AE4790" i="1"/>
  <c r="AF4790" i="1"/>
  <c r="AG4790" i="1"/>
  <c r="AH4790" i="1"/>
  <c r="AE4791" i="1"/>
  <c r="AF4791" i="1"/>
  <c r="AG4791" i="1"/>
  <c r="AH4791" i="1"/>
  <c r="AE4792" i="1"/>
  <c r="AF4792" i="1"/>
  <c r="AG4792" i="1"/>
  <c r="AH4792" i="1"/>
  <c r="AE4793" i="1"/>
  <c r="AF4793" i="1"/>
  <c r="AG4793" i="1"/>
  <c r="AH4793" i="1"/>
  <c r="AE4794" i="1"/>
  <c r="AF4794" i="1"/>
  <c r="AG4794" i="1"/>
  <c r="AH4794" i="1"/>
  <c r="AE4795" i="1"/>
  <c r="AF4795" i="1"/>
  <c r="AG4795" i="1"/>
  <c r="AH4795" i="1"/>
  <c r="AE4796" i="1"/>
  <c r="AF4796" i="1"/>
  <c r="AG4796" i="1"/>
  <c r="AH4796" i="1"/>
  <c r="AE4797" i="1"/>
  <c r="AF4797" i="1"/>
  <c r="AG4797" i="1"/>
  <c r="AH4797" i="1"/>
  <c r="AE4798" i="1"/>
  <c r="AF4798" i="1"/>
  <c r="AG4798" i="1"/>
  <c r="AH4798" i="1"/>
  <c r="AE4799" i="1"/>
  <c r="AF4799" i="1"/>
  <c r="AG4799" i="1"/>
  <c r="AH4799" i="1"/>
  <c r="AE4800" i="1"/>
  <c r="AF4800" i="1"/>
  <c r="AG4800" i="1"/>
  <c r="AH4800" i="1"/>
  <c r="AE4801" i="1"/>
  <c r="AF4801" i="1"/>
  <c r="AG4801" i="1"/>
  <c r="AH4801" i="1"/>
  <c r="AE4802" i="1"/>
  <c r="AF4802" i="1"/>
  <c r="AG4802" i="1"/>
  <c r="AH4802" i="1"/>
  <c r="AE4803" i="1"/>
  <c r="AF4803" i="1"/>
  <c r="AG4803" i="1"/>
  <c r="AH4803" i="1"/>
  <c r="AE4804" i="1"/>
  <c r="AF4804" i="1"/>
  <c r="AG4804" i="1"/>
  <c r="AH4804" i="1"/>
  <c r="AE4805" i="1"/>
  <c r="AF4805" i="1"/>
  <c r="AG4805" i="1"/>
  <c r="AH4805" i="1"/>
  <c r="AE4806" i="1"/>
  <c r="AF4806" i="1"/>
  <c r="AG4806" i="1"/>
  <c r="AH4806" i="1"/>
  <c r="AE4807" i="1"/>
  <c r="AF4807" i="1"/>
  <c r="AG4807" i="1"/>
  <c r="AH4807" i="1"/>
  <c r="AE4808" i="1"/>
  <c r="AF4808" i="1"/>
  <c r="AG4808" i="1"/>
  <c r="AH4808" i="1"/>
  <c r="AE4809" i="1"/>
  <c r="AF4809" i="1"/>
  <c r="AG4809" i="1"/>
  <c r="AH4809" i="1"/>
  <c r="AE4810" i="1"/>
  <c r="AF4810" i="1"/>
  <c r="AG4810" i="1"/>
  <c r="AH4810" i="1"/>
  <c r="AE4811" i="1"/>
  <c r="AF4811" i="1"/>
  <c r="AG4811" i="1"/>
  <c r="AH4811" i="1"/>
  <c r="AE4812" i="1"/>
  <c r="AF4812" i="1"/>
  <c r="AG4812" i="1"/>
  <c r="AH4812" i="1"/>
  <c r="AE4813" i="1"/>
  <c r="AF4813" i="1"/>
  <c r="AG4813" i="1"/>
  <c r="AH4813" i="1"/>
  <c r="AE4814" i="1"/>
  <c r="AF4814" i="1"/>
  <c r="AG4814" i="1"/>
  <c r="AH4814" i="1"/>
  <c r="AE4815" i="1"/>
  <c r="AF4815" i="1"/>
  <c r="AG4815" i="1"/>
  <c r="AH4815" i="1"/>
  <c r="AE4816" i="1"/>
  <c r="AF4816" i="1"/>
  <c r="AG4816" i="1"/>
  <c r="AH4816" i="1"/>
  <c r="AE4817" i="1"/>
  <c r="AF4817" i="1"/>
  <c r="AG4817" i="1"/>
  <c r="AH4817" i="1"/>
  <c r="AE4818" i="1"/>
  <c r="AF4818" i="1"/>
  <c r="AG4818" i="1"/>
  <c r="AH4818" i="1"/>
  <c r="AE4819" i="1"/>
  <c r="AF4819" i="1"/>
  <c r="AG4819" i="1"/>
  <c r="AH4819" i="1"/>
  <c r="AE4820" i="1"/>
  <c r="AF4820" i="1"/>
  <c r="AG4820" i="1"/>
  <c r="AH4820" i="1"/>
  <c r="AE4821" i="1"/>
  <c r="AF4821" i="1"/>
  <c r="AG4821" i="1"/>
  <c r="AH4821" i="1"/>
  <c r="AE4822" i="1"/>
  <c r="AF4822" i="1"/>
  <c r="AG4822" i="1"/>
  <c r="AH4822" i="1"/>
  <c r="AE4823" i="1"/>
  <c r="AF4823" i="1"/>
  <c r="AG4823" i="1"/>
  <c r="AH4823" i="1"/>
  <c r="AE4824" i="1"/>
  <c r="AF4824" i="1"/>
  <c r="AG4824" i="1"/>
  <c r="AH4824" i="1"/>
  <c r="AE4825" i="1"/>
  <c r="AF4825" i="1"/>
  <c r="AG4825" i="1"/>
  <c r="AH4825" i="1"/>
  <c r="AE4826" i="1"/>
  <c r="AF4826" i="1"/>
  <c r="AG4826" i="1"/>
  <c r="AH4826" i="1"/>
  <c r="AE4827" i="1"/>
  <c r="AF4827" i="1"/>
  <c r="AG4827" i="1"/>
  <c r="AH4827" i="1"/>
  <c r="AE4828" i="1"/>
  <c r="AF4828" i="1"/>
  <c r="AG4828" i="1"/>
  <c r="AH4828" i="1"/>
  <c r="AE4829" i="1"/>
  <c r="AF4829" i="1"/>
  <c r="AG4829" i="1"/>
  <c r="AH4829" i="1"/>
  <c r="AE4830" i="1"/>
  <c r="AF4830" i="1"/>
  <c r="AG4830" i="1"/>
  <c r="AH4830" i="1"/>
  <c r="AE4831" i="1"/>
  <c r="AF4831" i="1"/>
  <c r="AG4831" i="1"/>
  <c r="AH4831" i="1"/>
  <c r="AE4832" i="1"/>
  <c r="AF4832" i="1"/>
  <c r="AG4832" i="1"/>
  <c r="AH4832" i="1"/>
  <c r="AE4833" i="1"/>
  <c r="AF4833" i="1"/>
  <c r="AG4833" i="1"/>
  <c r="AH4833" i="1"/>
  <c r="AE4834" i="1"/>
  <c r="AF4834" i="1"/>
  <c r="AG4834" i="1"/>
  <c r="AH4834" i="1"/>
  <c r="AE4835" i="1"/>
  <c r="AF4835" i="1"/>
  <c r="AG4835" i="1"/>
  <c r="AH4835" i="1"/>
  <c r="AE4836" i="1"/>
  <c r="AF4836" i="1"/>
  <c r="AG4836" i="1"/>
  <c r="AH4836" i="1"/>
  <c r="AE4837" i="1"/>
  <c r="AF4837" i="1"/>
  <c r="AG4837" i="1"/>
  <c r="AH4837" i="1"/>
  <c r="AE4838" i="1"/>
  <c r="AF4838" i="1"/>
  <c r="AG4838" i="1"/>
  <c r="AH4838" i="1"/>
  <c r="AE4839" i="1"/>
  <c r="AF4839" i="1"/>
  <c r="AG4839" i="1"/>
  <c r="AH4839" i="1"/>
  <c r="AE4840" i="1"/>
  <c r="AF4840" i="1"/>
  <c r="AG4840" i="1"/>
  <c r="AH4840" i="1"/>
  <c r="AE4841" i="1"/>
  <c r="AF4841" i="1"/>
  <c r="AG4841" i="1"/>
  <c r="AH4841" i="1"/>
  <c r="AE4842" i="1"/>
  <c r="AF4842" i="1"/>
  <c r="AG4842" i="1"/>
  <c r="AH4842" i="1"/>
  <c r="AE4843" i="1"/>
  <c r="AF4843" i="1"/>
  <c r="AG4843" i="1"/>
  <c r="AH4843" i="1"/>
  <c r="AE4844" i="1"/>
  <c r="AF4844" i="1"/>
  <c r="AG4844" i="1"/>
  <c r="AH4844" i="1"/>
  <c r="AE4845" i="1"/>
  <c r="AF4845" i="1"/>
  <c r="AG4845" i="1"/>
  <c r="AH4845" i="1"/>
  <c r="AE4846" i="1"/>
  <c r="AF4846" i="1"/>
  <c r="AG4846" i="1"/>
  <c r="AH4846" i="1"/>
  <c r="AE4847" i="1"/>
  <c r="AF4847" i="1"/>
  <c r="AG4847" i="1"/>
  <c r="AH4847" i="1"/>
  <c r="AE4848" i="1"/>
  <c r="AF4848" i="1"/>
  <c r="AG4848" i="1"/>
  <c r="AH4848" i="1"/>
  <c r="AE4849" i="1"/>
  <c r="AF4849" i="1"/>
  <c r="AG4849" i="1"/>
  <c r="AH4849" i="1"/>
  <c r="AE4850" i="1"/>
  <c r="AF4850" i="1"/>
  <c r="AG4850" i="1"/>
  <c r="AH4850" i="1"/>
  <c r="AE4851" i="1"/>
  <c r="AF4851" i="1"/>
  <c r="AG4851" i="1"/>
  <c r="AH4851" i="1"/>
  <c r="AE4852" i="1"/>
  <c r="AF4852" i="1"/>
  <c r="AG4852" i="1"/>
  <c r="AH4852" i="1"/>
  <c r="AE4853" i="1"/>
  <c r="AF4853" i="1"/>
  <c r="AG4853" i="1"/>
  <c r="AH4853" i="1"/>
  <c r="AE4854" i="1"/>
  <c r="AF4854" i="1"/>
  <c r="AG4854" i="1"/>
  <c r="AH4854" i="1"/>
  <c r="AE4855" i="1"/>
  <c r="AF4855" i="1"/>
  <c r="AG4855" i="1"/>
  <c r="AH4855" i="1"/>
  <c r="AE4856" i="1"/>
  <c r="AF4856" i="1"/>
  <c r="AG4856" i="1"/>
  <c r="AH4856" i="1"/>
  <c r="AE4857" i="1"/>
  <c r="AF4857" i="1"/>
  <c r="AG4857" i="1"/>
  <c r="AH4857" i="1"/>
  <c r="AE4858" i="1"/>
  <c r="AF4858" i="1"/>
  <c r="AG4858" i="1"/>
  <c r="AH4858" i="1"/>
  <c r="AE4859" i="1"/>
  <c r="AF4859" i="1"/>
  <c r="AG4859" i="1"/>
  <c r="AH4859" i="1"/>
  <c r="AE4860" i="1"/>
  <c r="AF4860" i="1"/>
  <c r="AG4860" i="1"/>
  <c r="AH4860" i="1"/>
  <c r="AE4861" i="1"/>
  <c r="AF4861" i="1"/>
  <c r="AG4861" i="1"/>
  <c r="AH4861" i="1"/>
  <c r="AE4862" i="1"/>
  <c r="AF4862" i="1"/>
  <c r="AG4862" i="1"/>
  <c r="AH4862" i="1"/>
  <c r="AE4863" i="1"/>
  <c r="AF4863" i="1"/>
  <c r="AG4863" i="1"/>
  <c r="AH4863" i="1"/>
  <c r="AE4864" i="1"/>
  <c r="AF4864" i="1"/>
  <c r="AG4864" i="1"/>
  <c r="AH4864" i="1"/>
  <c r="AE4865" i="1"/>
  <c r="AF4865" i="1"/>
  <c r="AG4865" i="1"/>
  <c r="AH4865" i="1"/>
  <c r="AE4866" i="1"/>
  <c r="AF4866" i="1"/>
  <c r="AG4866" i="1"/>
  <c r="AH4866" i="1"/>
  <c r="AE4867" i="1"/>
  <c r="AF4867" i="1"/>
  <c r="AG4867" i="1"/>
  <c r="AH4867" i="1"/>
  <c r="AE4868" i="1"/>
  <c r="AF4868" i="1"/>
  <c r="AG4868" i="1"/>
  <c r="AH4868" i="1"/>
  <c r="AE4869" i="1"/>
  <c r="AF4869" i="1"/>
  <c r="AG4869" i="1"/>
  <c r="AH4869" i="1"/>
  <c r="AE4870" i="1"/>
  <c r="AF4870" i="1"/>
  <c r="AG4870" i="1"/>
  <c r="AH4870" i="1"/>
  <c r="AE4871" i="1"/>
  <c r="AF4871" i="1"/>
  <c r="AG4871" i="1"/>
  <c r="AH4871" i="1"/>
  <c r="AE4872" i="1"/>
  <c r="AF4872" i="1"/>
  <c r="AG4872" i="1"/>
  <c r="AH4872" i="1"/>
  <c r="AE4873" i="1"/>
  <c r="AF4873" i="1"/>
  <c r="AG4873" i="1"/>
  <c r="AH4873" i="1"/>
  <c r="AE4874" i="1"/>
  <c r="AF4874" i="1"/>
  <c r="AG4874" i="1"/>
  <c r="AH4874" i="1"/>
  <c r="AE4875" i="1"/>
  <c r="AF4875" i="1"/>
  <c r="AG4875" i="1"/>
  <c r="AH4875" i="1"/>
  <c r="AE4876" i="1"/>
  <c r="AF4876" i="1"/>
  <c r="AG4876" i="1"/>
  <c r="AH4876" i="1"/>
  <c r="AE4877" i="1"/>
  <c r="AF4877" i="1"/>
  <c r="AG4877" i="1"/>
  <c r="AH4877" i="1"/>
  <c r="AE4878" i="1"/>
  <c r="AF4878" i="1"/>
  <c r="AG4878" i="1"/>
  <c r="AH4878" i="1"/>
  <c r="AE4879" i="1"/>
  <c r="AF4879" i="1"/>
  <c r="AG4879" i="1"/>
  <c r="AH4879" i="1"/>
  <c r="AE4880" i="1"/>
  <c r="AF4880" i="1"/>
  <c r="AG4880" i="1"/>
  <c r="AH4880" i="1"/>
  <c r="AE4881" i="1"/>
  <c r="AF4881" i="1"/>
  <c r="AG4881" i="1"/>
  <c r="AH4881" i="1"/>
  <c r="AE4882" i="1"/>
  <c r="AF4882" i="1"/>
  <c r="AG4882" i="1"/>
  <c r="AH4882" i="1"/>
  <c r="AE4883" i="1"/>
  <c r="AF4883" i="1"/>
  <c r="AG4883" i="1"/>
  <c r="AH4883" i="1"/>
  <c r="AE4884" i="1"/>
  <c r="AF4884" i="1"/>
  <c r="AG4884" i="1"/>
  <c r="AH4884" i="1"/>
  <c r="AE4885" i="1"/>
  <c r="AF4885" i="1"/>
  <c r="AG4885" i="1"/>
  <c r="AH4885" i="1"/>
  <c r="AE4886" i="1"/>
  <c r="AF4886" i="1"/>
  <c r="AG4886" i="1"/>
  <c r="AH4886" i="1"/>
  <c r="AE4887" i="1"/>
  <c r="AF4887" i="1"/>
  <c r="AG4887" i="1"/>
  <c r="AH4887" i="1"/>
  <c r="AE4888" i="1"/>
  <c r="AF4888" i="1"/>
  <c r="AG4888" i="1"/>
  <c r="AH4888" i="1"/>
  <c r="AE4889" i="1"/>
  <c r="AF4889" i="1"/>
  <c r="AG4889" i="1"/>
  <c r="AH4889" i="1"/>
  <c r="AE4890" i="1"/>
  <c r="AF4890" i="1"/>
  <c r="AG4890" i="1"/>
  <c r="AH4890" i="1"/>
  <c r="AE4891" i="1"/>
  <c r="AF4891" i="1"/>
  <c r="AG4891" i="1"/>
  <c r="AH4891" i="1"/>
  <c r="AE4892" i="1"/>
  <c r="AF4892" i="1"/>
  <c r="AG4892" i="1"/>
  <c r="AH4892" i="1"/>
  <c r="AE4893" i="1"/>
  <c r="AF4893" i="1"/>
  <c r="AG4893" i="1"/>
  <c r="AH4893" i="1"/>
  <c r="AE4894" i="1"/>
  <c r="AF4894" i="1"/>
  <c r="AG4894" i="1"/>
  <c r="AH4894" i="1"/>
  <c r="AE4895" i="1"/>
  <c r="AF4895" i="1"/>
  <c r="AG4895" i="1"/>
  <c r="AH4895" i="1"/>
  <c r="AE4896" i="1"/>
  <c r="AF4896" i="1"/>
  <c r="AG4896" i="1"/>
  <c r="AH4896" i="1"/>
  <c r="AE4897" i="1"/>
  <c r="AF4897" i="1"/>
  <c r="AG4897" i="1"/>
  <c r="AH4897" i="1"/>
  <c r="AE4898" i="1"/>
  <c r="AF4898" i="1"/>
  <c r="AG4898" i="1"/>
  <c r="AH4898" i="1"/>
  <c r="AE4899" i="1"/>
  <c r="AF4899" i="1"/>
  <c r="AG4899" i="1"/>
  <c r="AH4899" i="1"/>
  <c r="AE4900" i="1"/>
  <c r="AF4900" i="1"/>
  <c r="AG4900" i="1"/>
  <c r="AH4900" i="1"/>
  <c r="AE4901" i="1"/>
  <c r="AF4901" i="1"/>
  <c r="AG4901" i="1"/>
  <c r="AH4901" i="1"/>
  <c r="AE4902" i="1"/>
  <c r="AF4902" i="1"/>
  <c r="AG4902" i="1"/>
  <c r="AH4902" i="1"/>
  <c r="AE4903" i="1"/>
  <c r="AF4903" i="1"/>
  <c r="AG4903" i="1"/>
  <c r="AH4903" i="1"/>
  <c r="AE4904" i="1"/>
  <c r="AF4904" i="1"/>
  <c r="AG4904" i="1"/>
  <c r="AH4904" i="1"/>
  <c r="AE4905" i="1"/>
  <c r="AF4905" i="1"/>
  <c r="AG4905" i="1"/>
  <c r="AH4905" i="1"/>
  <c r="AE4906" i="1"/>
  <c r="AF4906" i="1"/>
  <c r="AG4906" i="1"/>
  <c r="AH4906" i="1"/>
  <c r="AE4907" i="1"/>
  <c r="AF4907" i="1"/>
  <c r="AG4907" i="1"/>
  <c r="AH4907" i="1"/>
  <c r="AE4908" i="1"/>
  <c r="AF4908" i="1"/>
  <c r="AG4908" i="1"/>
  <c r="AH4908" i="1"/>
  <c r="AE4909" i="1"/>
  <c r="AF4909" i="1"/>
  <c r="AG4909" i="1"/>
  <c r="AH4909" i="1"/>
  <c r="AE4910" i="1"/>
  <c r="AF4910" i="1"/>
  <c r="AG4910" i="1"/>
  <c r="AH4910" i="1"/>
  <c r="AE4911" i="1"/>
  <c r="AF4911" i="1"/>
  <c r="AG4911" i="1"/>
  <c r="AH4911" i="1"/>
  <c r="AE4912" i="1"/>
  <c r="AF4912" i="1"/>
  <c r="AG4912" i="1"/>
  <c r="AH4912" i="1"/>
  <c r="AE4913" i="1"/>
  <c r="AF4913" i="1"/>
  <c r="AG4913" i="1"/>
  <c r="AH4913" i="1"/>
  <c r="AE4914" i="1"/>
  <c r="AF4914" i="1"/>
  <c r="AG4914" i="1"/>
  <c r="AH4914" i="1"/>
  <c r="AE4915" i="1"/>
  <c r="AF4915" i="1"/>
  <c r="AG4915" i="1"/>
  <c r="AH4915" i="1"/>
  <c r="AE4916" i="1"/>
  <c r="AF4916" i="1"/>
  <c r="AG4916" i="1"/>
  <c r="AH4916" i="1"/>
  <c r="AE4917" i="1"/>
  <c r="AF4917" i="1"/>
  <c r="AG4917" i="1"/>
  <c r="AH4917" i="1"/>
  <c r="AE4918" i="1"/>
  <c r="AF4918" i="1"/>
  <c r="AG4918" i="1"/>
  <c r="AH4918" i="1"/>
  <c r="AE4919" i="1"/>
  <c r="AF4919" i="1"/>
  <c r="AG4919" i="1"/>
  <c r="AH4919" i="1"/>
  <c r="AE4920" i="1"/>
  <c r="AF4920" i="1"/>
  <c r="AG4920" i="1"/>
  <c r="AH4920" i="1"/>
  <c r="AE4921" i="1"/>
  <c r="AF4921" i="1"/>
  <c r="AG4921" i="1"/>
  <c r="AH4921" i="1"/>
  <c r="AE4922" i="1"/>
  <c r="AF4922" i="1"/>
  <c r="AG4922" i="1"/>
  <c r="AH4922" i="1"/>
  <c r="AE4923" i="1"/>
  <c r="AF4923" i="1"/>
  <c r="AG4923" i="1"/>
  <c r="AH4923" i="1"/>
  <c r="AE4924" i="1"/>
  <c r="AF4924" i="1"/>
  <c r="AG4924" i="1"/>
  <c r="AH4924" i="1"/>
  <c r="AE4925" i="1"/>
  <c r="AF4925" i="1"/>
  <c r="AG4925" i="1"/>
  <c r="AH4925" i="1"/>
  <c r="AE4926" i="1"/>
  <c r="AF4926" i="1"/>
  <c r="AG4926" i="1"/>
  <c r="AH4926" i="1"/>
  <c r="AE4927" i="1"/>
  <c r="AF4927" i="1"/>
  <c r="AG4927" i="1"/>
  <c r="AH4927" i="1"/>
  <c r="AE4928" i="1"/>
  <c r="AF4928" i="1"/>
  <c r="AG4928" i="1"/>
  <c r="AH4928" i="1"/>
  <c r="AE4929" i="1"/>
  <c r="AF4929" i="1"/>
  <c r="AG4929" i="1"/>
  <c r="AH4929" i="1"/>
  <c r="AE4930" i="1"/>
  <c r="AF4930" i="1"/>
  <c r="AG4930" i="1"/>
  <c r="AH4930" i="1"/>
  <c r="AE4931" i="1"/>
  <c r="AF4931" i="1"/>
  <c r="AG4931" i="1"/>
  <c r="AH4931" i="1"/>
  <c r="AE4932" i="1"/>
  <c r="AF4932" i="1"/>
  <c r="AG4932" i="1"/>
  <c r="AH4932" i="1"/>
  <c r="AE4933" i="1"/>
  <c r="AF4933" i="1"/>
  <c r="AG4933" i="1"/>
  <c r="AH4933" i="1"/>
  <c r="AE4934" i="1"/>
  <c r="AF4934" i="1"/>
  <c r="AG4934" i="1"/>
  <c r="AH4934" i="1"/>
  <c r="AE4935" i="1"/>
  <c r="AF4935" i="1"/>
  <c r="AG4935" i="1"/>
  <c r="AH4935" i="1"/>
  <c r="AE4936" i="1"/>
  <c r="AF4936" i="1"/>
  <c r="AG4936" i="1"/>
  <c r="AH4936" i="1"/>
  <c r="AE4937" i="1"/>
  <c r="AF4937" i="1"/>
  <c r="AG4937" i="1"/>
  <c r="AH4937" i="1"/>
  <c r="AE4938" i="1"/>
  <c r="AF4938" i="1"/>
  <c r="AG4938" i="1"/>
  <c r="AH4938" i="1"/>
  <c r="AE4939" i="1"/>
  <c r="AF4939" i="1"/>
  <c r="AG4939" i="1"/>
  <c r="AH4939" i="1"/>
  <c r="AE4940" i="1"/>
  <c r="AF4940" i="1"/>
  <c r="AG4940" i="1"/>
  <c r="AH4940" i="1"/>
  <c r="AE4941" i="1"/>
  <c r="AF4941" i="1"/>
  <c r="AG4941" i="1"/>
  <c r="AH4941" i="1"/>
  <c r="AE4942" i="1"/>
  <c r="AF4942" i="1"/>
  <c r="AG4942" i="1"/>
  <c r="AH4942" i="1"/>
  <c r="AE4943" i="1"/>
  <c r="AF4943" i="1"/>
  <c r="AG4943" i="1"/>
  <c r="AH4943" i="1"/>
  <c r="AE4944" i="1"/>
  <c r="AF4944" i="1"/>
  <c r="AG4944" i="1"/>
  <c r="AH4944" i="1"/>
  <c r="AE4945" i="1"/>
  <c r="AF4945" i="1"/>
  <c r="AG4945" i="1"/>
  <c r="AH4945" i="1"/>
  <c r="AE4946" i="1"/>
  <c r="AF4946" i="1"/>
  <c r="AG4946" i="1"/>
  <c r="AH4946" i="1"/>
  <c r="AE4947" i="1"/>
  <c r="AF4947" i="1"/>
  <c r="AG4947" i="1"/>
  <c r="AH4947" i="1"/>
  <c r="AE4948" i="1"/>
  <c r="AF4948" i="1"/>
  <c r="AG4948" i="1"/>
  <c r="AH4948" i="1"/>
  <c r="AE4949" i="1"/>
  <c r="AF4949" i="1"/>
  <c r="AG4949" i="1"/>
  <c r="AH4949" i="1"/>
  <c r="AE4950" i="1"/>
  <c r="AF4950" i="1"/>
  <c r="AG4950" i="1"/>
  <c r="AH4950" i="1"/>
  <c r="AE4951" i="1"/>
  <c r="AF4951" i="1"/>
  <c r="AG4951" i="1"/>
  <c r="AH4951" i="1"/>
  <c r="AE4952" i="1"/>
  <c r="AF4952" i="1"/>
  <c r="AG4952" i="1"/>
  <c r="AH4952" i="1"/>
  <c r="AE4953" i="1"/>
  <c r="AF4953" i="1"/>
  <c r="AG4953" i="1"/>
  <c r="AH4953" i="1"/>
  <c r="AE4954" i="1"/>
  <c r="AF4954" i="1"/>
  <c r="AG4954" i="1"/>
  <c r="AH4954" i="1"/>
  <c r="AE4955" i="1"/>
  <c r="AF4955" i="1"/>
  <c r="AG4955" i="1"/>
  <c r="AH4955" i="1"/>
  <c r="AE4956" i="1"/>
  <c r="AF4956" i="1"/>
  <c r="AG4956" i="1"/>
  <c r="AH4956" i="1"/>
  <c r="AE4957" i="1"/>
  <c r="AF4957" i="1"/>
  <c r="AG4957" i="1"/>
  <c r="AH4957" i="1"/>
  <c r="AE4958" i="1"/>
  <c r="AF4958" i="1"/>
  <c r="AG4958" i="1"/>
  <c r="AH4958" i="1"/>
  <c r="AE4959" i="1"/>
  <c r="AF4959" i="1"/>
  <c r="AG4959" i="1"/>
  <c r="AH4959" i="1"/>
  <c r="AE4960" i="1"/>
  <c r="AF4960" i="1"/>
  <c r="AG4960" i="1"/>
  <c r="AH4960" i="1"/>
  <c r="AE4961" i="1"/>
  <c r="AF4961" i="1"/>
  <c r="AG4961" i="1"/>
  <c r="AH4961" i="1"/>
  <c r="AE4962" i="1"/>
  <c r="AF4962" i="1"/>
  <c r="AG4962" i="1"/>
  <c r="AH4962" i="1"/>
  <c r="AE4963" i="1"/>
  <c r="AF4963" i="1"/>
  <c r="AG4963" i="1"/>
  <c r="AH4963" i="1"/>
  <c r="AE4964" i="1"/>
  <c r="AF4964" i="1"/>
  <c r="AG4964" i="1"/>
  <c r="AH4964" i="1"/>
  <c r="AE4965" i="1"/>
  <c r="AF4965" i="1"/>
  <c r="AG4965" i="1"/>
  <c r="AH4965" i="1"/>
  <c r="AE4966" i="1"/>
  <c r="AF4966" i="1"/>
  <c r="AG4966" i="1"/>
  <c r="AH4966" i="1"/>
  <c r="AE4967" i="1"/>
  <c r="AF4967" i="1"/>
  <c r="AG4967" i="1"/>
  <c r="AH4967" i="1"/>
  <c r="AE4968" i="1"/>
  <c r="AF4968" i="1"/>
  <c r="AG4968" i="1"/>
  <c r="AH4968" i="1"/>
  <c r="AE4969" i="1"/>
  <c r="AF4969" i="1"/>
  <c r="AG4969" i="1"/>
  <c r="AH4969" i="1"/>
  <c r="AE4970" i="1"/>
  <c r="AF4970" i="1"/>
  <c r="AG4970" i="1"/>
  <c r="AH4970" i="1"/>
  <c r="AE4971" i="1"/>
  <c r="AF4971" i="1"/>
  <c r="AG4971" i="1"/>
  <c r="AH4971" i="1"/>
  <c r="AE4972" i="1"/>
  <c r="AF4972" i="1"/>
  <c r="AG4972" i="1"/>
  <c r="AH4972" i="1"/>
  <c r="AE4973" i="1"/>
  <c r="AF4973" i="1"/>
  <c r="AG4973" i="1"/>
  <c r="AH4973" i="1"/>
  <c r="AE4974" i="1"/>
  <c r="AF4974" i="1"/>
  <c r="AG4974" i="1"/>
  <c r="AH4974" i="1"/>
  <c r="AE4975" i="1"/>
  <c r="AF4975" i="1"/>
  <c r="AG4975" i="1"/>
  <c r="AH4975" i="1"/>
  <c r="AE4976" i="1"/>
  <c r="AF4976" i="1"/>
  <c r="AG4976" i="1"/>
  <c r="AH4976" i="1"/>
  <c r="AE4977" i="1"/>
  <c r="AF4977" i="1"/>
  <c r="AG4977" i="1"/>
  <c r="AH4977" i="1"/>
  <c r="AE4978" i="1"/>
  <c r="AF4978" i="1"/>
  <c r="AG4978" i="1"/>
  <c r="AH4978" i="1"/>
  <c r="AE4979" i="1"/>
  <c r="AF4979" i="1"/>
  <c r="AG4979" i="1"/>
  <c r="AH4979" i="1"/>
  <c r="AE4980" i="1"/>
  <c r="AF4980" i="1"/>
  <c r="AG4980" i="1"/>
  <c r="AH4980" i="1"/>
  <c r="AE4981" i="1"/>
  <c r="AF4981" i="1"/>
  <c r="AG4981" i="1"/>
  <c r="AH4981" i="1"/>
  <c r="AE4982" i="1"/>
  <c r="AF4982" i="1"/>
  <c r="AG4982" i="1"/>
  <c r="AH4982" i="1"/>
  <c r="AE4983" i="1"/>
  <c r="AF4983" i="1"/>
  <c r="AG4983" i="1"/>
  <c r="AH4983" i="1"/>
  <c r="AE4984" i="1"/>
  <c r="AF4984" i="1"/>
  <c r="AG4984" i="1"/>
  <c r="AH4984" i="1"/>
  <c r="AE4985" i="1"/>
  <c r="AF4985" i="1"/>
  <c r="AG4985" i="1"/>
  <c r="AH4985" i="1"/>
  <c r="AE4986" i="1"/>
  <c r="AF4986" i="1"/>
  <c r="AG4986" i="1"/>
  <c r="AH4986" i="1"/>
  <c r="AE4987" i="1"/>
  <c r="AF4987" i="1"/>
  <c r="AG4987" i="1"/>
  <c r="AH4987" i="1"/>
  <c r="AE4988" i="1"/>
  <c r="AF4988" i="1"/>
  <c r="AG4988" i="1"/>
  <c r="AH4988" i="1"/>
  <c r="AE4989" i="1"/>
  <c r="AF4989" i="1"/>
  <c r="AG4989" i="1"/>
  <c r="AH4989" i="1"/>
  <c r="AE4990" i="1"/>
  <c r="AF4990" i="1"/>
  <c r="AG4990" i="1"/>
  <c r="AH4990" i="1"/>
  <c r="AE4991" i="1"/>
  <c r="AF4991" i="1"/>
  <c r="AG4991" i="1"/>
  <c r="AH4991" i="1"/>
  <c r="AE4992" i="1"/>
  <c r="AF4992" i="1"/>
  <c r="AG4992" i="1"/>
  <c r="AH4992" i="1"/>
  <c r="AE4993" i="1"/>
  <c r="AF4993" i="1"/>
  <c r="AG4993" i="1"/>
  <c r="AH4993" i="1"/>
  <c r="AE4994" i="1"/>
  <c r="AF4994" i="1"/>
  <c r="AG4994" i="1"/>
  <c r="AH4994" i="1"/>
  <c r="AE4995" i="1"/>
  <c r="AF4995" i="1"/>
  <c r="AG4995" i="1"/>
  <c r="AH4995" i="1"/>
  <c r="AE4996" i="1"/>
  <c r="AF4996" i="1"/>
  <c r="AG4996" i="1"/>
  <c r="AH4996" i="1"/>
  <c r="AE4997" i="1"/>
  <c r="AF4997" i="1"/>
  <c r="AG4997" i="1"/>
  <c r="AH4997" i="1"/>
  <c r="AE4998" i="1"/>
  <c r="AF4998" i="1"/>
  <c r="AG4998" i="1"/>
  <c r="AH4998" i="1"/>
  <c r="AE4999" i="1"/>
  <c r="AF4999" i="1"/>
  <c r="AG4999" i="1"/>
  <c r="AH4999" i="1"/>
  <c r="AE5000" i="1"/>
  <c r="AF5000" i="1"/>
  <c r="AG5000" i="1"/>
  <c r="AH5000" i="1"/>
  <c r="AE5001" i="1"/>
  <c r="AF5001" i="1"/>
  <c r="AG5001" i="1"/>
  <c r="AH5001" i="1"/>
  <c r="AE5002" i="1"/>
  <c r="AF5002" i="1"/>
  <c r="AG5002" i="1"/>
  <c r="AH5002" i="1"/>
  <c r="AE5003" i="1"/>
  <c r="AF5003" i="1"/>
  <c r="AG5003" i="1"/>
  <c r="AH5003" i="1"/>
  <c r="AE5004" i="1"/>
  <c r="AF5004" i="1"/>
  <c r="AG5004" i="1"/>
  <c r="AH5004" i="1"/>
  <c r="AE5005" i="1"/>
  <c r="AF5005" i="1"/>
  <c r="AG5005" i="1"/>
  <c r="AH5005" i="1"/>
  <c r="AE5006" i="1"/>
  <c r="AF5006" i="1"/>
  <c r="AG5006" i="1"/>
  <c r="AH5006" i="1"/>
  <c r="AE5007" i="1"/>
  <c r="AF5007" i="1"/>
  <c r="AG5007" i="1"/>
  <c r="AH5007" i="1"/>
  <c r="AE5008" i="1"/>
  <c r="AF5008" i="1"/>
  <c r="AG5008" i="1"/>
  <c r="AH5008" i="1"/>
  <c r="AE5009" i="1"/>
  <c r="AF5009" i="1"/>
  <c r="AG5009" i="1"/>
  <c r="AH5009" i="1"/>
  <c r="AE5010" i="1"/>
  <c r="AF5010" i="1"/>
  <c r="AG5010" i="1"/>
  <c r="AH5010" i="1"/>
  <c r="AE5011" i="1"/>
  <c r="AF5011" i="1"/>
  <c r="AG5011" i="1"/>
  <c r="AH5011" i="1"/>
  <c r="AE5012" i="1"/>
  <c r="AF5012" i="1"/>
  <c r="AG5012" i="1"/>
  <c r="AH5012" i="1"/>
  <c r="AE5013" i="1"/>
  <c r="AF5013" i="1"/>
  <c r="AG5013" i="1"/>
  <c r="AH5013" i="1"/>
  <c r="AE5014" i="1"/>
  <c r="AF5014" i="1"/>
  <c r="AG5014" i="1"/>
  <c r="AH5014" i="1"/>
  <c r="AE5015" i="1"/>
  <c r="AF5015" i="1"/>
  <c r="AG5015" i="1"/>
  <c r="AH5015" i="1"/>
  <c r="AE5016" i="1"/>
  <c r="AF5016" i="1"/>
  <c r="AG5016" i="1"/>
  <c r="AH5016" i="1"/>
  <c r="AE5017" i="1"/>
  <c r="AF5017" i="1"/>
  <c r="AG5017" i="1"/>
  <c r="AH5017" i="1"/>
  <c r="AE5018" i="1"/>
  <c r="AF5018" i="1"/>
  <c r="AG5018" i="1"/>
  <c r="AH5018" i="1"/>
  <c r="AE5019" i="1"/>
  <c r="AF5019" i="1"/>
  <c r="AG5019" i="1"/>
  <c r="AH5019" i="1"/>
  <c r="AE5020" i="1"/>
  <c r="AF5020" i="1"/>
  <c r="AG5020" i="1"/>
  <c r="AH5020" i="1"/>
  <c r="AE5021" i="1"/>
  <c r="AF5021" i="1"/>
  <c r="AG5021" i="1"/>
  <c r="AH5021" i="1"/>
  <c r="AE5022" i="1"/>
  <c r="AF5022" i="1"/>
  <c r="AG5022" i="1"/>
  <c r="AH5022" i="1"/>
  <c r="AE5023" i="1"/>
  <c r="AF5023" i="1"/>
  <c r="AG5023" i="1"/>
  <c r="AH5023" i="1"/>
  <c r="AE5024" i="1"/>
  <c r="AF5024" i="1"/>
  <c r="AG5024" i="1"/>
  <c r="AH5024" i="1"/>
  <c r="AE5025" i="1"/>
  <c r="AF5025" i="1"/>
  <c r="AG5025" i="1"/>
  <c r="AH5025" i="1"/>
  <c r="AE5026" i="1"/>
  <c r="AF5026" i="1"/>
  <c r="AG5026" i="1"/>
  <c r="AH5026" i="1"/>
  <c r="AE5027" i="1"/>
  <c r="AF5027" i="1"/>
  <c r="AG5027" i="1"/>
  <c r="AH5027" i="1"/>
  <c r="AE5028" i="1"/>
  <c r="AF5028" i="1"/>
  <c r="AG5028" i="1"/>
  <c r="AH5028" i="1"/>
  <c r="AE5029" i="1"/>
  <c r="AF5029" i="1"/>
  <c r="AG5029" i="1"/>
  <c r="AH5029" i="1"/>
  <c r="AE5030" i="1"/>
  <c r="AF5030" i="1"/>
  <c r="AG5030" i="1"/>
  <c r="AH5030" i="1"/>
  <c r="AE5031" i="1"/>
  <c r="AF5031" i="1"/>
  <c r="AG5031" i="1"/>
  <c r="AH5031" i="1"/>
  <c r="AE5032" i="1"/>
  <c r="AF5032" i="1"/>
  <c r="AG5032" i="1"/>
  <c r="AH5032" i="1"/>
  <c r="AE5033" i="1"/>
  <c r="AF5033" i="1"/>
  <c r="AG5033" i="1"/>
  <c r="AH5033" i="1"/>
  <c r="AE5034" i="1"/>
  <c r="AF5034" i="1"/>
  <c r="AG5034" i="1"/>
  <c r="AH5034" i="1"/>
  <c r="AE5035" i="1"/>
  <c r="AF5035" i="1"/>
  <c r="AG5035" i="1"/>
  <c r="AH5035" i="1"/>
  <c r="AE5036" i="1"/>
  <c r="AF5036" i="1"/>
  <c r="AG5036" i="1"/>
  <c r="AH5036" i="1"/>
  <c r="AE5037" i="1"/>
  <c r="AF5037" i="1"/>
  <c r="AG5037" i="1"/>
  <c r="AH5037" i="1"/>
  <c r="AE5038" i="1"/>
  <c r="AF5038" i="1"/>
  <c r="AG5038" i="1"/>
  <c r="AH5038" i="1"/>
  <c r="AE5039" i="1"/>
  <c r="AF5039" i="1"/>
  <c r="AG5039" i="1"/>
  <c r="AH5039" i="1"/>
  <c r="AE5040" i="1"/>
  <c r="AF5040" i="1"/>
  <c r="AG5040" i="1"/>
  <c r="AH5040" i="1"/>
  <c r="AE5041" i="1"/>
  <c r="AF5041" i="1"/>
  <c r="AG5041" i="1"/>
  <c r="AH5041" i="1"/>
  <c r="AE5042" i="1"/>
  <c r="AF5042" i="1"/>
  <c r="AG5042" i="1"/>
  <c r="AH5042" i="1"/>
  <c r="AE5043" i="1"/>
  <c r="AF5043" i="1"/>
  <c r="AG5043" i="1"/>
  <c r="AH5043" i="1"/>
  <c r="AE5044" i="1"/>
  <c r="AF5044" i="1"/>
  <c r="AG5044" i="1"/>
  <c r="AH5044" i="1"/>
  <c r="AE5045" i="1"/>
  <c r="AF5045" i="1"/>
  <c r="AG5045" i="1"/>
  <c r="AH5045" i="1"/>
  <c r="AE5046" i="1"/>
  <c r="AF5046" i="1"/>
  <c r="AG5046" i="1"/>
  <c r="AH5046" i="1"/>
  <c r="AE5047" i="1"/>
  <c r="AF5047" i="1"/>
  <c r="AG5047" i="1"/>
  <c r="AH5047" i="1"/>
  <c r="AE5048" i="1"/>
  <c r="AF5048" i="1"/>
  <c r="AG5048" i="1"/>
  <c r="AH5048" i="1"/>
  <c r="AE5049" i="1"/>
  <c r="AF5049" i="1"/>
  <c r="AG5049" i="1"/>
  <c r="AH5049" i="1"/>
  <c r="AE5050" i="1"/>
  <c r="AF5050" i="1"/>
  <c r="AG5050" i="1"/>
  <c r="AH5050" i="1"/>
  <c r="AE5051" i="1"/>
  <c r="AF5051" i="1"/>
  <c r="AG5051" i="1"/>
  <c r="AH5051" i="1"/>
  <c r="AE5052" i="1"/>
  <c r="AF5052" i="1"/>
  <c r="AG5052" i="1"/>
  <c r="AH5052" i="1"/>
  <c r="AE5053" i="1"/>
  <c r="AF5053" i="1"/>
  <c r="AG5053" i="1"/>
  <c r="AH5053" i="1"/>
  <c r="AE5054" i="1"/>
  <c r="AF5054" i="1"/>
  <c r="AG5054" i="1"/>
  <c r="AH5054" i="1"/>
  <c r="AE5055" i="1"/>
  <c r="AF5055" i="1"/>
  <c r="AG5055" i="1"/>
  <c r="AH5055" i="1"/>
  <c r="AE5056" i="1"/>
  <c r="AF5056" i="1"/>
  <c r="AG5056" i="1"/>
  <c r="AH5056" i="1"/>
  <c r="AE5057" i="1"/>
  <c r="AF5057" i="1"/>
  <c r="AG5057" i="1"/>
  <c r="AH5057" i="1"/>
  <c r="AE5058" i="1"/>
  <c r="AF5058" i="1"/>
  <c r="AG5058" i="1"/>
  <c r="AH5058" i="1"/>
  <c r="AE5059" i="1"/>
  <c r="AF5059" i="1"/>
  <c r="AG5059" i="1"/>
  <c r="AH5059" i="1"/>
  <c r="AE5060" i="1"/>
  <c r="AF5060" i="1"/>
  <c r="AG5060" i="1"/>
  <c r="AH5060" i="1"/>
  <c r="AE5061" i="1"/>
  <c r="AF5061" i="1"/>
  <c r="AG5061" i="1"/>
  <c r="AH5061" i="1"/>
  <c r="AE5062" i="1"/>
  <c r="AF5062" i="1"/>
  <c r="AG5062" i="1"/>
  <c r="AH5062" i="1"/>
  <c r="AE5063" i="1"/>
  <c r="AF5063" i="1"/>
  <c r="AG5063" i="1"/>
  <c r="AH5063" i="1"/>
  <c r="AE5064" i="1"/>
  <c r="AF5064" i="1"/>
  <c r="AG5064" i="1"/>
  <c r="AH5064" i="1"/>
  <c r="AE5065" i="1"/>
  <c r="AF5065" i="1"/>
  <c r="AG5065" i="1"/>
  <c r="AH5065" i="1"/>
  <c r="AE5066" i="1"/>
  <c r="AF5066" i="1"/>
  <c r="AG5066" i="1"/>
  <c r="AH5066" i="1"/>
  <c r="AE5067" i="1"/>
  <c r="AF5067" i="1"/>
  <c r="AG5067" i="1"/>
  <c r="AH5067" i="1"/>
  <c r="AE5068" i="1"/>
  <c r="AF5068" i="1"/>
  <c r="AG5068" i="1"/>
  <c r="AH5068" i="1"/>
  <c r="AE5069" i="1"/>
  <c r="AF5069" i="1"/>
  <c r="AG5069" i="1"/>
  <c r="AH5069" i="1"/>
  <c r="AE5070" i="1"/>
  <c r="AF5070" i="1"/>
  <c r="AG5070" i="1"/>
  <c r="AH5070" i="1"/>
  <c r="AE5071" i="1"/>
  <c r="AF5071" i="1"/>
  <c r="AG5071" i="1"/>
  <c r="AH5071" i="1"/>
  <c r="AE5072" i="1"/>
  <c r="AF5072" i="1"/>
  <c r="AG5072" i="1"/>
  <c r="AH5072" i="1"/>
  <c r="AE5073" i="1"/>
  <c r="AF5073" i="1"/>
  <c r="AG5073" i="1"/>
  <c r="AH5073" i="1"/>
  <c r="AE5074" i="1"/>
  <c r="AF5074" i="1"/>
  <c r="AG5074" i="1"/>
  <c r="AH5074" i="1"/>
  <c r="AE5075" i="1"/>
  <c r="AF5075" i="1"/>
  <c r="AG5075" i="1"/>
  <c r="AH5075" i="1"/>
  <c r="AE5076" i="1"/>
  <c r="AF5076" i="1"/>
  <c r="AG5076" i="1"/>
  <c r="AH5076" i="1"/>
  <c r="AE5077" i="1"/>
  <c r="AF5077" i="1"/>
  <c r="AG5077" i="1"/>
  <c r="AH5077" i="1"/>
  <c r="AE5078" i="1"/>
  <c r="AF5078" i="1"/>
  <c r="AG5078" i="1"/>
  <c r="AH5078" i="1"/>
  <c r="AE5079" i="1"/>
  <c r="AF5079" i="1"/>
  <c r="AG5079" i="1"/>
  <c r="AH5079" i="1"/>
  <c r="AE5080" i="1"/>
  <c r="AF5080" i="1"/>
  <c r="AG5080" i="1"/>
  <c r="AH5080" i="1"/>
  <c r="AE5081" i="1"/>
  <c r="AF5081" i="1"/>
  <c r="AG5081" i="1"/>
  <c r="AH5081" i="1"/>
  <c r="AE5082" i="1"/>
  <c r="AF5082" i="1"/>
  <c r="AG5082" i="1"/>
  <c r="AH5082" i="1"/>
  <c r="AE5083" i="1"/>
  <c r="AF5083" i="1"/>
  <c r="AG5083" i="1"/>
  <c r="AH5083" i="1"/>
  <c r="AE5084" i="1"/>
  <c r="AF5084" i="1"/>
  <c r="AG5084" i="1"/>
  <c r="AH5084" i="1"/>
  <c r="AE5085" i="1"/>
  <c r="AF5085" i="1"/>
  <c r="AG5085" i="1"/>
  <c r="AH5085" i="1"/>
  <c r="AE5086" i="1"/>
  <c r="AF5086" i="1"/>
  <c r="AG5086" i="1"/>
  <c r="AH5086" i="1"/>
  <c r="AE5087" i="1"/>
  <c r="AF5087" i="1"/>
  <c r="AG5087" i="1"/>
  <c r="AH5087" i="1"/>
  <c r="AE5088" i="1"/>
  <c r="AF5088" i="1"/>
  <c r="AG5088" i="1"/>
  <c r="AH5088" i="1"/>
  <c r="AE5089" i="1"/>
  <c r="AF5089" i="1"/>
  <c r="AG5089" i="1"/>
  <c r="AH5089" i="1"/>
  <c r="AE5090" i="1"/>
  <c r="AF5090" i="1"/>
  <c r="AG5090" i="1"/>
  <c r="AH5090" i="1"/>
  <c r="AE5091" i="1"/>
  <c r="AF5091" i="1"/>
  <c r="AG5091" i="1"/>
  <c r="AH5091" i="1"/>
  <c r="AE5092" i="1"/>
  <c r="AF5092" i="1"/>
  <c r="AG5092" i="1"/>
  <c r="AH5092" i="1"/>
  <c r="AE5093" i="1"/>
  <c r="AF5093" i="1"/>
  <c r="AG5093" i="1"/>
  <c r="AH5093" i="1"/>
  <c r="AE5094" i="1"/>
  <c r="AF5094" i="1"/>
  <c r="AG5094" i="1"/>
  <c r="AH5094" i="1"/>
  <c r="AE5095" i="1"/>
  <c r="AF5095" i="1"/>
  <c r="AG5095" i="1"/>
  <c r="AH5095" i="1"/>
  <c r="AE5096" i="1"/>
  <c r="AF5096" i="1"/>
  <c r="AG5096" i="1"/>
  <c r="AH5096" i="1"/>
  <c r="AE5097" i="1"/>
  <c r="AF5097" i="1"/>
  <c r="AG5097" i="1"/>
  <c r="AH5097" i="1"/>
  <c r="AE5098" i="1"/>
  <c r="AF5098" i="1"/>
  <c r="AG5098" i="1"/>
  <c r="AH5098" i="1"/>
  <c r="AE5099" i="1"/>
  <c r="AF5099" i="1"/>
  <c r="AG5099" i="1"/>
  <c r="AH5099" i="1"/>
  <c r="AE5100" i="1"/>
  <c r="AF5100" i="1"/>
  <c r="AG5100" i="1"/>
  <c r="AH5100" i="1"/>
  <c r="AE5101" i="1"/>
  <c r="AF5101" i="1"/>
  <c r="AG5101" i="1"/>
  <c r="AH5101" i="1"/>
  <c r="AE5102" i="1"/>
  <c r="AF5102" i="1"/>
  <c r="AG5102" i="1"/>
  <c r="AH5102" i="1"/>
  <c r="AE5103" i="1"/>
  <c r="AF5103" i="1"/>
  <c r="AG5103" i="1"/>
  <c r="AH5103" i="1"/>
  <c r="AE5104" i="1"/>
  <c r="AF5104" i="1"/>
  <c r="AG5104" i="1"/>
  <c r="AH5104" i="1"/>
  <c r="AE5105" i="1"/>
  <c r="AF5105" i="1"/>
  <c r="AG5105" i="1"/>
  <c r="AH5105" i="1"/>
  <c r="AE5106" i="1"/>
  <c r="AF5106" i="1"/>
  <c r="AG5106" i="1"/>
  <c r="AH5106" i="1"/>
  <c r="AE5107" i="1"/>
  <c r="AF5107" i="1"/>
  <c r="AG5107" i="1"/>
  <c r="AH5107" i="1"/>
  <c r="AE5108" i="1"/>
  <c r="AF5108" i="1"/>
  <c r="AG5108" i="1"/>
  <c r="AH5108" i="1"/>
  <c r="AE5109" i="1"/>
  <c r="AF5109" i="1"/>
  <c r="AG5109" i="1"/>
  <c r="AH5109" i="1"/>
  <c r="AE5110" i="1"/>
  <c r="AF5110" i="1"/>
  <c r="AG5110" i="1"/>
  <c r="AH5110" i="1"/>
  <c r="AE5111" i="1"/>
  <c r="AF5111" i="1"/>
  <c r="AG5111" i="1"/>
  <c r="AH5111" i="1"/>
  <c r="AE5112" i="1"/>
  <c r="AF5112" i="1"/>
  <c r="AG5112" i="1"/>
  <c r="AH5112" i="1"/>
  <c r="AE5113" i="1"/>
  <c r="AF5113" i="1"/>
  <c r="AG5113" i="1"/>
  <c r="AH5113" i="1"/>
  <c r="AE5114" i="1"/>
  <c r="AF5114" i="1"/>
  <c r="AG5114" i="1"/>
  <c r="AH5114" i="1"/>
  <c r="AE5115" i="1"/>
  <c r="AF5115" i="1"/>
  <c r="AG5115" i="1"/>
  <c r="AH5115" i="1"/>
  <c r="AE5116" i="1"/>
  <c r="AF5116" i="1"/>
  <c r="AG5116" i="1"/>
  <c r="AH5116" i="1"/>
  <c r="AE5117" i="1"/>
  <c r="AF5117" i="1"/>
  <c r="AG5117" i="1"/>
  <c r="AH5117" i="1"/>
  <c r="AE5118" i="1"/>
  <c r="AF5118" i="1"/>
  <c r="AG5118" i="1"/>
  <c r="AH5118" i="1"/>
  <c r="AE5119" i="1"/>
  <c r="AF5119" i="1"/>
  <c r="AG5119" i="1"/>
  <c r="AH5119" i="1"/>
  <c r="AE5120" i="1"/>
  <c r="AF5120" i="1"/>
  <c r="AG5120" i="1"/>
  <c r="AH5120" i="1"/>
  <c r="AE5121" i="1"/>
  <c r="AF5121" i="1"/>
  <c r="AG5121" i="1"/>
  <c r="AH5121" i="1"/>
  <c r="AE5122" i="1"/>
  <c r="AF5122" i="1"/>
  <c r="AG5122" i="1"/>
  <c r="AH5122" i="1"/>
  <c r="AE5123" i="1"/>
  <c r="AF5123" i="1"/>
  <c r="AG5123" i="1"/>
  <c r="AH5123" i="1"/>
  <c r="AE5124" i="1"/>
  <c r="AF5124" i="1"/>
  <c r="AG5124" i="1"/>
  <c r="AH5124" i="1"/>
  <c r="AE5125" i="1"/>
  <c r="AF5125" i="1"/>
  <c r="AG5125" i="1"/>
  <c r="AH5125" i="1"/>
  <c r="AE5126" i="1"/>
  <c r="AF5126" i="1"/>
  <c r="AG5126" i="1"/>
  <c r="AH5126" i="1"/>
  <c r="AE5127" i="1"/>
  <c r="AF5127" i="1"/>
  <c r="AG5127" i="1"/>
  <c r="AH5127" i="1"/>
  <c r="AE5128" i="1"/>
  <c r="AF5128" i="1"/>
  <c r="AG5128" i="1"/>
  <c r="AH5128" i="1"/>
  <c r="AE5129" i="1"/>
  <c r="AF5129" i="1"/>
  <c r="AG5129" i="1"/>
  <c r="AH5129" i="1"/>
  <c r="AE5130" i="1"/>
  <c r="AF5130" i="1"/>
  <c r="AG5130" i="1"/>
  <c r="AH5130" i="1"/>
  <c r="AE5131" i="1"/>
  <c r="AF5131" i="1"/>
  <c r="AG5131" i="1"/>
  <c r="AH5131" i="1"/>
  <c r="AE5132" i="1"/>
  <c r="AF5132" i="1"/>
  <c r="AG5132" i="1"/>
  <c r="AH5132" i="1"/>
  <c r="AE5133" i="1"/>
  <c r="AF5133" i="1"/>
  <c r="AG5133" i="1"/>
  <c r="AH5133" i="1"/>
  <c r="AE5134" i="1"/>
  <c r="AF5134" i="1"/>
  <c r="AG5134" i="1"/>
  <c r="AH5134" i="1"/>
  <c r="AE5135" i="1"/>
  <c r="AF5135" i="1"/>
  <c r="AG5135" i="1"/>
  <c r="AH5135" i="1"/>
  <c r="AE5136" i="1"/>
  <c r="AF5136" i="1"/>
  <c r="AG5136" i="1"/>
  <c r="AH5136" i="1"/>
  <c r="AE5137" i="1"/>
  <c r="AF5137" i="1"/>
  <c r="AG5137" i="1"/>
  <c r="AH5137" i="1"/>
  <c r="AE5138" i="1"/>
  <c r="AF5138" i="1"/>
  <c r="AG5138" i="1"/>
  <c r="AH5138" i="1"/>
  <c r="AE5139" i="1"/>
  <c r="AF5139" i="1"/>
  <c r="AG5139" i="1"/>
  <c r="AH5139" i="1"/>
  <c r="AE5140" i="1"/>
  <c r="AF5140" i="1"/>
  <c r="AG5140" i="1"/>
  <c r="AH5140" i="1"/>
  <c r="AE5141" i="1"/>
  <c r="AF5141" i="1"/>
  <c r="AG5141" i="1"/>
  <c r="AH5141" i="1"/>
  <c r="AE5142" i="1"/>
  <c r="AF5142" i="1"/>
  <c r="AG5142" i="1"/>
  <c r="AH5142" i="1"/>
  <c r="AE5143" i="1"/>
  <c r="AF5143" i="1"/>
  <c r="AG5143" i="1"/>
  <c r="AH5143" i="1"/>
  <c r="AE5144" i="1"/>
  <c r="AF5144" i="1"/>
  <c r="AG5144" i="1"/>
  <c r="AH5144" i="1"/>
  <c r="AE5145" i="1"/>
  <c r="AF5145" i="1"/>
  <c r="AG5145" i="1"/>
  <c r="AH5145" i="1"/>
  <c r="AE5146" i="1"/>
  <c r="AF5146" i="1"/>
  <c r="AG5146" i="1"/>
  <c r="AH5146" i="1"/>
  <c r="AE5147" i="1"/>
  <c r="AF5147" i="1"/>
  <c r="AG5147" i="1"/>
  <c r="AH5147" i="1"/>
  <c r="AE5148" i="1"/>
  <c r="AF5148" i="1"/>
  <c r="AG5148" i="1"/>
  <c r="AH5148" i="1"/>
  <c r="AE5149" i="1"/>
  <c r="AF5149" i="1"/>
  <c r="AG5149" i="1"/>
  <c r="AH5149" i="1"/>
  <c r="AE5150" i="1"/>
  <c r="AF5150" i="1"/>
  <c r="AG5150" i="1"/>
  <c r="AH5150" i="1"/>
  <c r="AE5151" i="1"/>
  <c r="AF5151" i="1"/>
  <c r="AG5151" i="1"/>
  <c r="AH5151" i="1"/>
  <c r="AE5152" i="1"/>
  <c r="AF5152" i="1"/>
  <c r="AG5152" i="1"/>
  <c r="AH5152" i="1"/>
  <c r="AE5153" i="1"/>
  <c r="AF5153" i="1"/>
  <c r="AG5153" i="1"/>
  <c r="AH5153" i="1"/>
  <c r="AE5154" i="1"/>
  <c r="AF5154" i="1"/>
  <c r="AG5154" i="1"/>
  <c r="AH5154" i="1"/>
  <c r="AE5155" i="1"/>
  <c r="AF5155" i="1"/>
  <c r="AG5155" i="1"/>
  <c r="AH5155" i="1"/>
  <c r="AE5156" i="1"/>
  <c r="AF5156" i="1"/>
  <c r="AG5156" i="1"/>
  <c r="AH5156" i="1"/>
  <c r="AE5157" i="1"/>
  <c r="AF5157" i="1"/>
  <c r="AG5157" i="1"/>
  <c r="AH5157" i="1"/>
  <c r="AE5158" i="1"/>
  <c r="AF5158" i="1"/>
  <c r="AG5158" i="1"/>
  <c r="AH5158" i="1"/>
  <c r="AE5159" i="1"/>
  <c r="AF5159" i="1"/>
  <c r="AG5159" i="1"/>
  <c r="AH5159" i="1"/>
  <c r="AE5160" i="1"/>
  <c r="AF5160" i="1"/>
  <c r="AG5160" i="1"/>
  <c r="AH5160" i="1"/>
  <c r="AE5161" i="1"/>
  <c r="AF5161" i="1"/>
  <c r="AG5161" i="1"/>
  <c r="AH5161" i="1"/>
  <c r="AE5162" i="1"/>
  <c r="AF5162" i="1"/>
  <c r="AG5162" i="1"/>
  <c r="AH5162" i="1"/>
  <c r="AE5163" i="1"/>
  <c r="AF5163" i="1"/>
  <c r="AG5163" i="1"/>
  <c r="AH5163" i="1"/>
  <c r="AE5164" i="1"/>
  <c r="AF5164" i="1"/>
  <c r="AG5164" i="1"/>
  <c r="AH5164" i="1"/>
  <c r="AE5165" i="1"/>
  <c r="AF5165" i="1"/>
  <c r="AG5165" i="1"/>
  <c r="AH5165" i="1"/>
  <c r="AE5166" i="1"/>
  <c r="AF5166" i="1"/>
  <c r="AG5166" i="1"/>
  <c r="AH5166" i="1"/>
  <c r="AE5167" i="1"/>
  <c r="AF5167" i="1"/>
  <c r="AG5167" i="1"/>
  <c r="AH5167" i="1"/>
  <c r="AE5168" i="1"/>
  <c r="AF5168" i="1"/>
  <c r="AG5168" i="1"/>
  <c r="AH5168" i="1"/>
  <c r="AE5169" i="1"/>
  <c r="AF5169" i="1"/>
  <c r="AG5169" i="1"/>
  <c r="AH5169" i="1"/>
  <c r="AE5170" i="1"/>
  <c r="AF5170" i="1"/>
  <c r="AG5170" i="1"/>
  <c r="AH5170" i="1"/>
  <c r="AE5171" i="1"/>
  <c r="AF5171" i="1"/>
  <c r="AG5171" i="1"/>
  <c r="AH5171" i="1"/>
  <c r="AE5172" i="1"/>
  <c r="AF5172" i="1"/>
  <c r="AG5172" i="1"/>
  <c r="AH5172" i="1"/>
  <c r="AE5173" i="1"/>
  <c r="AF5173" i="1"/>
  <c r="AG5173" i="1"/>
  <c r="AH5173" i="1"/>
  <c r="AE5174" i="1"/>
  <c r="AF5174" i="1"/>
  <c r="AG5174" i="1"/>
  <c r="AH5174" i="1"/>
  <c r="AE5175" i="1"/>
  <c r="AF5175" i="1"/>
  <c r="AG5175" i="1"/>
  <c r="AH5175" i="1"/>
  <c r="AE5176" i="1"/>
  <c r="AF5176" i="1"/>
  <c r="AG5176" i="1"/>
  <c r="AH5176" i="1"/>
  <c r="AE5177" i="1"/>
  <c r="AF5177" i="1"/>
  <c r="AG5177" i="1"/>
  <c r="AH5177" i="1"/>
  <c r="AE5178" i="1"/>
  <c r="AF5178" i="1"/>
  <c r="AG5178" i="1"/>
  <c r="AH5178" i="1"/>
  <c r="AE5179" i="1"/>
  <c r="AF5179" i="1"/>
  <c r="AG5179" i="1"/>
  <c r="AH5179" i="1"/>
  <c r="AE5180" i="1"/>
  <c r="AF5180" i="1"/>
  <c r="AG5180" i="1"/>
  <c r="AH5180" i="1"/>
  <c r="AE5181" i="1"/>
  <c r="AF5181" i="1"/>
  <c r="AG5181" i="1"/>
  <c r="AH5181" i="1"/>
  <c r="AE5182" i="1"/>
  <c r="AF5182" i="1"/>
  <c r="AG5182" i="1"/>
  <c r="AH5182" i="1"/>
  <c r="AE5183" i="1"/>
  <c r="AF5183" i="1"/>
  <c r="AG5183" i="1"/>
  <c r="AH5183" i="1"/>
  <c r="AE5184" i="1"/>
  <c r="AF5184" i="1"/>
  <c r="AG5184" i="1"/>
  <c r="AH5184" i="1"/>
  <c r="AE5185" i="1"/>
  <c r="AF5185" i="1"/>
  <c r="AG5185" i="1"/>
  <c r="AH5185" i="1"/>
  <c r="AE5186" i="1"/>
  <c r="AF5186" i="1"/>
  <c r="AG5186" i="1"/>
  <c r="AH5186" i="1"/>
  <c r="AE5187" i="1"/>
  <c r="AF5187" i="1"/>
  <c r="AG5187" i="1"/>
  <c r="AH5187" i="1"/>
  <c r="AE5188" i="1"/>
  <c r="AF5188" i="1"/>
  <c r="AG5188" i="1"/>
  <c r="AH5188" i="1"/>
  <c r="AE5189" i="1"/>
  <c r="AF5189" i="1"/>
  <c r="AG5189" i="1"/>
  <c r="AH5189" i="1"/>
  <c r="AE5190" i="1"/>
  <c r="AF5190" i="1"/>
  <c r="AG5190" i="1"/>
  <c r="AH5190" i="1"/>
  <c r="AE5191" i="1"/>
  <c r="AF5191" i="1"/>
  <c r="AG5191" i="1"/>
  <c r="AH5191" i="1"/>
  <c r="AE5192" i="1"/>
  <c r="AF5192" i="1"/>
  <c r="AG5192" i="1"/>
  <c r="AH5192" i="1"/>
  <c r="AE5193" i="1"/>
  <c r="AF5193" i="1"/>
  <c r="AG5193" i="1"/>
  <c r="AH5193" i="1"/>
  <c r="AE5194" i="1"/>
  <c r="AF5194" i="1"/>
  <c r="AG5194" i="1"/>
  <c r="AH5194" i="1"/>
  <c r="AE5195" i="1"/>
  <c r="AF5195" i="1"/>
  <c r="AG5195" i="1"/>
  <c r="AH5195" i="1"/>
  <c r="AE5196" i="1"/>
  <c r="AF5196" i="1"/>
  <c r="AG5196" i="1"/>
  <c r="AH5196" i="1"/>
  <c r="AE5197" i="1"/>
  <c r="AF5197" i="1"/>
  <c r="AG5197" i="1"/>
  <c r="AH5197" i="1"/>
  <c r="AE5198" i="1"/>
  <c r="AF5198" i="1"/>
  <c r="AG5198" i="1"/>
  <c r="AH5198" i="1"/>
  <c r="AE5199" i="1"/>
  <c r="AF5199" i="1"/>
  <c r="AG5199" i="1"/>
  <c r="AH5199" i="1"/>
  <c r="AE5200" i="1"/>
  <c r="AF5200" i="1"/>
  <c r="AG5200" i="1"/>
  <c r="AH5200" i="1"/>
  <c r="AE5201" i="1"/>
  <c r="AF5201" i="1"/>
  <c r="AG5201" i="1"/>
  <c r="AH5201" i="1"/>
  <c r="AE5202" i="1"/>
  <c r="AF5202" i="1"/>
  <c r="AG5202" i="1"/>
  <c r="AH5202" i="1"/>
  <c r="AE5203" i="1"/>
  <c r="AF5203" i="1"/>
  <c r="AG5203" i="1"/>
  <c r="AH5203" i="1"/>
  <c r="AE5204" i="1"/>
  <c r="AF5204" i="1"/>
  <c r="AG5204" i="1"/>
  <c r="AH5204" i="1"/>
  <c r="AE5205" i="1"/>
  <c r="AF5205" i="1"/>
  <c r="AG5205" i="1"/>
  <c r="AH5205" i="1"/>
  <c r="AE5206" i="1"/>
  <c r="AF5206" i="1"/>
  <c r="AG5206" i="1"/>
  <c r="AH5206" i="1"/>
  <c r="AE5207" i="1"/>
  <c r="AF5207" i="1"/>
  <c r="AG5207" i="1"/>
  <c r="AH5207" i="1"/>
  <c r="AE5208" i="1"/>
  <c r="AF5208" i="1"/>
  <c r="AG5208" i="1"/>
  <c r="AH5208" i="1"/>
  <c r="AE5209" i="1"/>
  <c r="AF5209" i="1"/>
  <c r="AG5209" i="1"/>
  <c r="AH5209" i="1"/>
  <c r="AE5210" i="1"/>
  <c r="AF5210" i="1"/>
  <c r="AG5210" i="1"/>
  <c r="AH5210" i="1"/>
  <c r="AE5211" i="1"/>
  <c r="AF5211" i="1"/>
  <c r="AG5211" i="1"/>
  <c r="AH5211" i="1"/>
  <c r="AE5212" i="1"/>
  <c r="AF5212" i="1"/>
  <c r="AG5212" i="1"/>
  <c r="AH5212" i="1"/>
  <c r="AE5213" i="1"/>
  <c r="AF5213" i="1"/>
  <c r="AG5213" i="1"/>
  <c r="AH5213" i="1"/>
  <c r="AE5214" i="1"/>
  <c r="AF5214" i="1"/>
  <c r="AG5214" i="1"/>
  <c r="AH5214" i="1"/>
  <c r="AE5215" i="1"/>
  <c r="AF5215" i="1"/>
  <c r="AG5215" i="1"/>
  <c r="AH5215" i="1"/>
  <c r="AE5216" i="1"/>
  <c r="AF5216" i="1"/>
  <c r="AG5216" i="1"/>
  <c r="AH5216" i="1"/>
  <c r="AE5217" i="1"/>
  <c r="AF5217" i="1"/>
  <c r="AG5217" i="1"/>
  <c r="AH5217" i="1"/>
  <c r="AE5218" i="1"/>
  <c r="AF5218" i="1"/>
  <c r="AG5218" i="1"/>
  <c r="AH5218" i="1"/>
  <c r="AE5219" i="1"/>
  <c r="AF5219" i="1"/>
  <c r="AG5219" i="1"/>
  <c r="AH5219" i="1"/>
  <c r="AE5220" i="1"/>
  <c r="AF5220" i="1"/>
  <c r="AG5220" i="1"/>
  <c r="AH5220" i="1"/>
  <c r="AE5221" i="1"/>
  <c r="AF5221" i="1"/>
  <c r="AG5221" i="1"/>
  <c r="AH5221" i="1"/>
  <c r="AE5222" i="1"/>
  <c r="AF5222" i="1"/>
  <c r="AG5222" i="1"/>
  <c r="AH5222" i="1"/>
  <c r="AE5223" i="1"/>
  <c r="AF5223" i="1"/>
  <c r="AG5223" i="1"/>
  <c r="AH5223" i="1"/>
  <c r="AE5224" i="1"/>
  <c r="AF5224" i="1"/>
  <c r="AG5224" i="1"/>
  <c r="AH5224" i="1"/>
  <c r="AE5225" i="1"/>
  <c r="AF5225" i="1"/>
  <c r="AG5225" i="1"/>
  <c r="AH5225" i="1"/>
  <c r="AE5226" i="1"/>
  <c r="AF5226" i="1"/>
  <c r="AG5226" i="1"/>
  <c r="AH5226" i="1"/>
  <c r="AE5227" i="1"/>
  <c r="AF5227" i="1"/>
  <c r="AG5227" i="1"/>
  <c r="AH5227" i="1"/>
  <c r="AE5228" i="1"/>
  <c r="AF5228" i="1"/>
  <c r="AG5228" i="1"/>
  <c r="AH5228" i="1"/>
  <c r="AE5229" i="1"/>
  <c r="AF5229" i="1"/>
  <c r="AG5229" i="1"/>
  <c r="AH5229" i="1"/>
  <c r="AE5230" i="1"/>
  <c r="AF5230" i="1"/>
  <c r="AG5230" i="1"/>
  <c r="AH5230" i="1"/>
  <c r="AE5231" i="1"/>
  <c r="AF5231" i="1"/>
  <c r="AG5231" i="1"/>
  <c r="AH5231" i="1"/>
  <c r="AE5232" i="1"/>
  <c r="AF5232" i="1"/>
  <c r="AG5232" i="1"/>
  <c r="AH5232" i="1"/>
  <c r="AE5233" i="1"/>
  <c r="AF5233" i="1"/>
  <c r="AG5233" i="1"/>
  <c r="AH5233" i="1"/>
  <c r="AE5234" i="1"/>
  <c r="AF5234" i="1"/>
  <c r="AG5234" i="1"/>
  <c r="AH5234" i="1"/>
  <c r="AE5235" i="1"/>
  <c r="AF5235" i="1"/>
  <c r="AG5235" i="1"/>
  <c r="AH5235" i="1"/>
  <c r="AE5236" i="1"/>
  <c r="AF5236" i="1"/>
  <c r="AG5236" i="1"/>
  <c r="AH5236" i="1"/>
  <c r="AE5237" i="1"/>
  <c r="AF5237" i="1"/>
  <c r="AG5237" i="1"/>
  <c r="AH5237" i="1"/>
  <c r="AE5238" i="1"/>
  <c r="AF5238" i="1"/>
  <c r="AG5238" i="1"/>
  <c r="AH5238" i="1"/>
  <c r="AE5239" i="1"/>
  <c r="AF5239" i="1"/>
  <c r="AG5239" i="1"/>
  <c r="AH5239" i="1"/>
  <c r="AE5240" i="1"/>
  <c r="AF5240" i="1"/>
  <c r="AG5240" i="1"/>
  <c r="AH5240" i="1"/>
  <c r="AE5241" i="1"/>
  <c r="AF5241" i="1"/>
  <c r="AG5241" i="1"/>
  <c r="AH5241" i="1"/>
  <c r="AE5242" i="1"/>
  <c r="AF5242" i="1"/>
  <c r="AG5242" i="1"/>
  <c r="AH5242" i="1"/>
  <c r="AE5243" i="1"/>
  <c r="AF5243" i="1"/>
  <c r="AG5243" i="1"/>
  <c r="AH5243" i="1"/>
  <c r="AE5244" i="1"/>
  <c r="AF5244" i="1"/>
  <c r="AG5244" i="1"/>
  <c r="AH5244" i="1"/>
  <c r="AE5245" i="1"/>
  <c r="AF5245" i="1"/>
  <c r="AG5245" i="1"/>
  <c r="AH5245" i="1"/>
  <c r="AE5246" i="1"/>
  <c r="AF5246" i="1"/>
  <c r="AG5246" i="1"/>
  <c r="AH5246" i="1"/>
  <c r="AE5247" i="1"/>
  <c r="AF5247" i="1"/>
  <c r="AG5247" i="1"/>
  <c r="AH5247" i="1"/>
  <c r="AE5248" i="1"/>
  <c r="AF5248" i="1"/>
  <c r="AG5248" i="1"/>
  <c r="AH5248" i="1"/>
  <c r="AE5249" i="1"/>
  <c r="AF5249" i="1"/>
  <c r="AG5249" i="1"/>
  <c r="AH5249" i="1"/>
  <c r="AE5250" i="1"/>
  <c r="AF5250" i="1"/>
  <c r="AG5250" i="1"/>
  <c r="AH5250" i="1"/>
  <c r="AE5251" i="1"/>
  <c r="AF5251" i="1"/>
  <c r="AG5251" i="1"/>
  <c r="AH5251" i="1"/>
  <c r="AE5252" i="1"/>
  <c r="AF5252" i="1"/>
  <c r="AG5252" i="1"/>
  <c r="AH5252" i="1"/>
  <c r="AE5253" i="1"/>
  <c r="AF5253" i="1"/>
  <c r="AG5253" i="1"/>
  <c r="AH5253" i="1"/>
  <c r="AE5254" i="1"/>
  <c r="AF5254" i="1"/>
  <c r="AG5254" i="1"/>
  <c r="AH5254" i="1"/>
  <c r="AE5255" i="1"/>
  <c r="AF5255" i="1"/>
  <c r="AG5255" i="1"/>
  <c r="AH5255" i="1"/>
  <c r="AE5256" i="1"/>
  <c r="AF5256" i="1"/>
  <c r="AG5256" i="1"/>
  <c r="AH5256" i="1"/>
  <c r="AE5257" i="1"/>
  <c r="AF5257" i="1"/>
  <c r="AG5257" i="1"/>
  <c r="AH5257" i="1"/>
  <c r="AE5258" i="1"/>
  <c r="AF5258" i="1"/>
  <c r="AG5258" i="1"/>
  <c r="AH5258" i="1"/>
  <c r="AE5259" i="1"/>
  <c r="AF5259" i="1"/>
  <c r="AG5259" i="1"/>
  <c r="AH5259" i="1"/>
  <c r="AE5260" i="1"/>
  <c r="AF5260" i="1"/>
  <c r="AG5260" i="1"/>
  <c r="AH5260" i="1"/>
  <c r="AE5261" i="1"/>
  <c r="AF5261" i="1"/>
  <c r="AG5261" i="1"/>
  <c r="AH5261" i="1"/>
  <c r="AE5262" i="1"/>
  <c r="AF5262" i="1"/>
  <c r="AG5262" i="1"/>
  <c r="AH5262" i="1"/>
  <c r="AE5263" i="1"/>
  <c r="AF5263" i="1"/>
  <c r="AG5263" i="1"/>
  <c r="AH5263" i="1"/>
  <c r="AE5264" i="1"/>
  <c r="AF5264" i="1"/>
  <c r="AG5264" i="1"/>
  <c r="AH5264" i="1"/>
  <c r="AE5265" i="1"/>
  <c r="AF5265" i="1"/>
  <c r="AG5265" i="1"/>
  <c r="AH5265" i="1"/>
  <c r="AE5266" i="1"/>
  <c r="AF5266" i="1"/>
  <c r="AG5266" i="1"/>
  <c r="AH5266" i="1"/>
  <c r="AE5267" i="1"/>
  <c r="AF5267" i="1"/>
  <c r="AG5267" i="1"/>
  <c r="AH5267" i="1"/>
  <c r="AE5268" i="1"/>
  <c r="AF5268" i="1"/>
  <c r="AG5268" i="1"/>
  <c r="AH5268" i="1"/>
  <c r="AE5269" i="1"/>
  <c r="AF5269" i="1"/>
  <c r="AG5269" i="1"/>
  <c r="AH5269" i="1"/>
  <c r="AE5270" i="1"/>
  <c r="AF5270" i="1"/>
  <c r="AG5270" i="1"/>
  <c r="AH5270" i="1"/>
  <c r="AE5271" i="1"/>
  <c r="AF5271" i="1"/>
  <c r="AG5271" i="1"/>
  <c r="AH5271" i="1"/>
  <c r="AE5272" i="1"/>
  <c r="AF5272" i="1"/>
  <c r="AG5272" i="1"/>
  <c r="AH5272" i="1"/>
  <c r="AE5273" i="1"/>
  <c r="AF5273" i="1"/>
  <c r="AG5273" i="1"/>
  <c r="AH5273" i="1"/>
  <c r="AE5274" i="1"/>
  <c r="AF5274" i="1"/>
  <c r="AG5274" i="1"/>
  <c r="AH5274" i="1"/>
  <c r="AE5275" i="1"/>
  <c r="AF5275" i="1"/>
  <c r="AG5275" i="1"/>
  <c r="AH5275" i="1"/>
  <c r="AE5276" i="1"/>
  <c r="AF5276" i="1"/>
  <c r="AG5276" i="1"/>
  <c r="AH5276" i="1"/>
  <c r="AE5277" i="1"/>
  <c r="AF5277" i="1"/>
  <c r="AG5277" i="1"/>
  <c r="AH5277" i="1"/>
  <c r="AE5278" i="1"/>
  <c r="AF5278" i="1"/>
  <c r="AG5278" i="1"/>
  <c r="AH5278" i="1"/>
  <c r="AE5279" i="1"/>
  <c r="AF5279" i="1"/>
  <c r="AG5279" i="1"/>
  <c r="AH5279" i="1"/>
  <c r="AE5280" i="1"/>
  <c r="AF5280" i="1"/>
  <c r="AG5280" i="1"/>
  <c r="AH5280" i="1"/>
  <c r="AE5281" i="1"/>
  <c r="AF5281" i="1"/>
  <c r="AG5281" i="1"/>
  <c r="AH5281" i="1"/>
  <c r="AE5282" i="1"/>
  <c r="AF5282" i="1"/>
  <c r="AG5282" i="1"/>
  <c r="AH5282" i="1"/>
  <c r="AE5283" i="1"/>
  <c r="AF5283" i="1"/>
  <c r="AG5283" i="1"/>
  <c r="AH5283" i="1"/>
  <c r="AE5284" i="1"/>
  <c r="AF5284" i="1"/>
  <c r="AG5284" i="1"/>
  <c r="AH5284" i="1"/>
  <c r="AE5285" i="1"/>
  <c r="AF5285" i="1"/>
  <c r="AG5285" i="1"/>
  <c r="AH5285" i="1"/>
  <c r="AE5286" i="1"/>
  <c r="AF5286" i="1"/>
  <c r="AG5286" i="1"/>
  <c r="AH5286" i="1"/>
  <c r="AE5287" i="1"/>
  <c r="AF5287" i="1"/>
  <c r="AG5287" i="1"/>
  <c r="AH5287" i="1"/>
  <c r="AE5288" i="1"/>
  <c r="AF5288" i="1"/>
  <c r="AG5288" i="1"/>
  <c r="AH5288" i="1"/>
  <c r="AE5289" i="1"/>
  <c r="AF5289" i="1"/>
  <c r="AG5289" i="1"/>
  <c r="AH5289" i="1"/>
  <c r="AE5290" i="1"/>
  <c r="AF5290" i="1"/>
  <c r="AG5290" i="1"/>
  <c r="AH5290" i="1"/>
  <c r="AE5291" i="1"/>
  <c r="AF5291" i="1"/>
  <c r="AG5291" i="1"/>
  <c r="AH5291" i="1"/>
  <c r="AE5292" i="1"/>
  <c r="AF5292" i="1"/>
  <c r="AG5292" i="1"/>
  <c r="AH5292" i="1"/>
  <c r="AE5293" i="1"/>
  <c r="AF5293" i="1"/>
  <c r="AG5293" i="1"/>
  <c r="AH5293" i="1"/>
  <c r="AE5294" i="1"/>
  <c r="AF5294" i="1"/>
  <c r="AG5294" i="1"/>
  <c r="AH5294" i="1"/>
  <c r="AE5295" i="1"/>
  <c r="AF5295" i="1"/>
  <c r="AG5295" i="1"/>
  <c r="AH5295" i="1"/>
  <c r="AE5296" i="1"/>
  <c r="AF5296" i="1"/>
  <c r="AG5296" i="1"/>
  <c r="AH5296" i="1"/>
  <c r="AE5297" i="1"/>
  <c r="AF5297" i="1"/>
  <c r="AG5297" i="1"/>
  <c r="AH5297" i="1"/>
  <c r="AE5298" i="1"/>
  <c r="AF5298" i="1"/>
  <c r="AG5298" i="1"/>
  <c r="AH5298" i="1"/>
  <c r="AE5299" i="1"/>
  <c r="AF5299" i="1"/>
  <c r="AG5299" i="1"/>
  <c r="AH5299" i="1"/>
  <c r="AE5300" i="1"/>
  <c r="AF5300" i="1"/>
  <c r="AG5300" i="1"/>
  <c r="AH5300" i="1"/>
  <c r="AE5301" i="1"/>
  <c r="AF5301" i="1"/>
  <c r="AG5301" i="1"/>
  <c r="AH5301" i="1"/>
  <c r="AE5302" i="1"/>
  <c r="AF5302" i="1"/>
  <c r="AG5302" i="1"/>
  <c r="AH5302" i="1"/>
  <c r="AE5303" i="1"/>
  <c r="AF5303" i="1"/>
  <c r="AG5303" i="1"/>
  <c r="AH5303" i="1"/>
  <c r="AE5304" i="1"/>
  <c r="AF5304" i="1"/>
  <c r="AG5304" i="1"/>
  <c r="AH5304" i="1"/>
  <c r="AE5305" i="1"/>
  <c r="AF5305" i="1"/>
  <c r="AG5305" i="1"/>
  <c r="AH5305" i="1"/>
  <c r="AE5306" i="1"/>
  <c r="AF5306" i="1"/>
  <c r="AG5306" i="1"/>
  <c r="AH5306" i="1"/>
  <c r="AE5307" i="1"/>
  <c r="AF5307" i="1"/>
  <c r="AG5307" i="1"/>
  <c r="AH5307" i="1"/>
  <c r="AE5308" i="1"/>
  <c r="AF5308" i="1"/>
  <c r="AG5308" i="1"/>
  <c r="AH5308" i="1"/>
  <c r="AE5309" i="1"/>
  <c r="AF5309" i="1"/>
  <c r="AG5309" i="1"/>
  <c r="AH5309" i="1"/>
  <c r="AE5310" i="1"/>
  <c r="AF5310" i="1"/>
  <c r="AG5310" i="1"/>
  <c r="AH5310" i="1"/>
  <c r="AE5311" i="1"/>
  <c r="AF5311" i="1"/>
  <c r="AG5311" i="1"/>
  <c r="AH5311" i="1"/>
  <c r="AE5312" i="1"/>
  <c r="AF5312" i="1"/>
  <c r="AG5312" i="1"/>
  <c r="AH5312" i="1"/>
  <c r="AE5313" i="1"/>
  <c r="AF5313" i="1"/>
  <c r="AG5313" i="1"/>
  <c r="AH5313" i="1"/>
  <c r="AE5314" i="1"/>
  <c r="AF5314" i="1"/>
  <c r="AG5314" i="1"/>
  <c r="AH5314" i="1"/>
  <c r="AE5315" i="1"/>
  <c r="AF5315" i="1"/>
  <c r="AG5315" i="1"/>
  <c r="AH5315" i="1"/>
  <c r="AE5316" i="1"/>
  <c r="AF5316" i="1"/>
  <c r="AG5316" i="1"/>
  <c r="AH5316" i="1"/>
  <c r="AE5317" i="1"/>
  <c r="AF5317" i="1"/>
  <c r="AG5317" i="1"/>
  <c r="AH5317" i="1"/>
  <c r="AE5318" i="1"/>
  <c r="AF5318" i="1"/>
  <c r="AG5318" i="1"/>
  <c r="AH5318" i="1"/>
  <c r="AE5319" i="1"/>
  <c r="AF5319" i="1"/>
  <c r="AG5319" i="1"/>
  <c r="AH5319" i="1"/>
  <c r="AE5320" i="1"/>
  <c r="AF5320" i="1"/>
  <c r="AG5320" i="1"/>
  <c r="AH5320" i="1"/>
  <c r="AE5321" i="1"/>
  <c r="AF5321" i="1"/>
  <c r="AG5321" i="1"/>
  <c r="AH5321" i="1"/>
  <c r="AE5322" i="1"/>
  <c r="AF5322" i="1"/>
  <c r="AG5322" i="1"/>
  <c r="AH5322" i="1"/>
  <c r="AE5323" i="1"/>
  <c r="AF5323" i="1"/>
  <c r="AG5323" i="1"/>
  <c r="AH5323" i="1"/>
  <c r="AE5324" i="1"/>
  <c r="AF5324" i="1"/>
  <c r="AG5324" i="1"/>
  <c r="AH5324" i="1"/>
  <c r="AE5325" i="1"/>
  <c r="AF5325" i="1"/>
  <c r="AG5325" i="1"/>
  <c r="AH5325" i="1"/>
  <c r="AE5326" i="1"/>
  <c r="AF5326" i="1"/>
  <c r="AG5326" i="1"/>
  <c r="AH5326" i="1"/>
  <c r="AE5327" i="1"/>
  <c r="AF5327" i="1"/>
  <c r="AG5327" i="1"/>
  <c r="AH5327" i="1"/>
  <c r="AE5328" i="1"/>
  <c r="AF5328" i="1"/>
  <c r="AG5328" i="1"/>
  <c r="AH5328" i="1"/>
  <c r="AE5329" i="1"/>
  <c r="AF5329" i="1"/>
  <c r="AG5329" i="1"/>
  <c r="AH5329" i="1"/>
  <c r="AE5330" i="1"/>
  <c r="AF5330" i="1"/>
  <c r="AG5330" i="1"/>
  <c r="AH5330" i="1"/>
  <c r="AE5331" i="1"/>
  <c r="AF5331" i="1"/>
  <c r="AG5331" i="1"/>
  <c r="AH5331" i="1"/>
  <c r="AE5332" i="1"/>
  <c r="AF5332" i="1"/>
  <c r="AG5332" i="1"/>
  <c r="AH5332" i="1"/>
  <c r="AE5333" i="1"/>
  <c r="AF5333" i="1"/>
  <c r="AG5333" i="1"/>
  <c r="AH5333" i="1"/>
  <c r="AE5334" i="1"/>
  <c r="AF5334" i="1"/>
  <c r="AG5334" i="1"/>
  <c r="AH5334" i="1"/>
  <c r="AE5335" i="1"/>
  <c r="AF5335" i="1"/>
  <c r="AG5335" i="1"/>
  <c r="AH5335" i="1"/>
  <c r="AE5336" i="1"/>
  <c r="AF5336" i="1"/>
  <c r="AG5336" i="1"/>
  <c r="AH5336" i="1"/>
  <c r="AE5337" i="1"/>
  <c r="AF5337" i="1"/>
  <c r="AG5337" i="1"/>
  <c r="AH5337" i="1"/>
  <c r="AE5338" i="1"/>
  <c r="AF5338" i="1"/>
  <c r="AG5338" i="1"/>
  <c r="AH5338" i="1"/>
  <c r="AE5339" i="1"/>
  <c r="AF5339" i="1"/>
  <c r="AG5339" i="1"/>
  <c r="AH5339" i="1"/>
  <c r="AE5340" i="1"/>
  <c r="AF5340" i="1"/>
  <c r="AG5340" i="1"/>
  <c r="AH5340" i="1"/>
  <c r="AE5341" i="1"/>
  <c r="AF5341" i="1"/>
  <c r="AG5341" i="1"/>
  <c r="AH5341" i="1"/>
  <c r="AE5342" i="1"/>
  <c r="AF5342" i="1"/>
  <c r="AG5342" i="1"/>
  <c r="AH5342" i="1"/>
  <c r="AE5343" i="1"/>
  <c r="AF5343" i="1"/>
  <c r="AG5343" i="1"/>
  <c r="AH5343" i="1"/>
  <c r="AE5344" i="1"/>
  <c r="AF5344" i="1"/>
  <c r="AG5344" i="1"/>
  <c r="AH5344" i="1"/>
  <c r="AE5345" i="1"/>
  <c r="AF5345" i="1"/>
  <c r="AG5345" i="1"/>
  <c r="AH5345" i="1"/>
  <c r="AE5346" i="1"/>
  <c r="AF5346" i="1"/>
  <c r="AG5346" i="1"/>
  <c r="AH5346" i="1"/>
  <c r="AE5347" i="1"/>
  <c r="AF5347" i="1"/>
  <c r="AG5347" i="1"/>
  <c r="AH5347" i="1"/>
  <c r="AE5348" i="1"/>
  <c r="AF5348" i="1"/>
  <c r="AG5348" i="1"/>
  <c r="AH5348" i="1"/>
  <c r="AE5349" i="1"/>
  <c r="AF5349" i="1"/>
  <c r="AG5349" i="1"/>
  <c r="AH5349" i="1"/>
  <c r="AE5350" i="1"/>
  <c r="AF5350" i="1"/>
  <c r="AG5350" i="1"/>
  <c r="AH5350" i="1"/>
  <c r="AE5351" i="1"/>
  <c r="AF5351" i="1"/>
  <c r="AG5351" i="1"/>
  <c r="AH5351" i="1"/>
  <c r="AE5352" i="1"/>
  <c r="AF5352" i="1"/>
  <c r="AG5352" i="1"/>
  <c r="AH5352" i="1"/>
  <c r="AE5353" i="1"/>
  <c r="AF5353" i="1"/>
  <c r="AG5353" i="1"/>
  <c r="AH5353" i="1"/>
  <c r="AE5354" i="1"/>
  <c r="AF5354" i="1"/>
  <c r="AG5354" i="1"/>
  <c r="AH5354" i="1"/>
  <c r="AE5355" i="1"/>
  <c r="AF5355" i="1"/>
  <c r="AG5355" i="1"/>
  <c r="AH5355" i="1"/>
  <c r="AE5356" i="1"/>
  <c r="AF5356" i="1"/>
  <c r="AG5356" i="1"/>
  <c r="AH5356" i="1"/>
  <c r="AE5357" i="1"/>
  <c r="AF5357" i="1"/>
  <c r="AG5357" i="1"/>
  <c r="AH5357" i="1"/>
  <c r="AE5358" i="1"/>
  <c r="AF5358" i="1"/>
  <c r="AG5358" i="1"/>
  <c r="AH5358" i="1"/>
  <c r="AE5359" i="1"/>
  <c r="AF5359" i="1"/>
  <c r="AG5359" i="1"/>
  <c r="AH5359" i="1"/>
  <c r="AE5360" i="1"/>
  <c r="AF5360" i="1"/>
  <c r="AG5360" i="1"/>
  <c r="AH5360" i="1"/>
  <c r="AE5361" i="1"/>
  <c r="AF5361" i="1"/>
  <c r="AG5361" i="1"/>
  <c r="AH5361" i="1"/>
  <c r="AE5362" i="1"/>
  <c r="AF5362" i="1"/>
  <c r="AG5362" i="1"/>
  <c r="AH5362" i="1"/>
  <c r="AE5363" i="1"/>
  <c r="AF5363" i="1"/>
  <c r="AG5363" i="1"/>
  <c r="AH5363" i="1"/>
  <c r="AE5364" i="1"/>
  <c r="AF5364" i="1"/>
  <c r="AG5364" i="1"/>
  <c r="AH5364" i="1"/>
  <c r="AE5365" i="1"/>
  <c r="AF5365" i="1"/>
  <c r="AG5365" i="1"/>
  <c r="AH5365" i="1"/>
  <c r="AE5366" i="1"/>
  <c r="AF5366" i="1"/>
  <c r="AG5366" i="1"/>
  <c r="AH5366" i="1"/>
  <c r="AE5367" i="1"/>
  <c r="AF5367" i="1"/>
  <c r="AG5367" i="1"/>
  <c r="AH5367" i="1"/>
  <c r="AE5368" i="1"/>
  <c r="AF5368" i="1"/>
  <c r="AG5368" i="1"/>
  <c r="AH5368" i="1"/>
  <c r="AE5369" i="1"/>
  <c r="AF5369" i="1"/>
  <c r="AG5369" i="1"/>
  <c r="AH5369" i="1"/>
  <c r="AE5370" i="1"/>
  <c r="AF5370" i="1"/>
  <c r="AG5370" i="1"/>
  <c r="AH5370" i="1"/>
  <c r="AE5371" i="1"/>
  <c r="AF5371" i="1"/>
  <c r="AG5371" i="1"/>
  <c r="AH5371" i="1"/>
  <c r="AE5372" i="1"/>
  <c r="AF5372" i="1"/>
  <c r="AG5372" i="1"/>
  <c r="AH5372" i="1"/>
  <c r="AE5373" i="1"/>
  <c r="AF5373" i="1"/>
  <c r="AG5373" i="1"/>
  <c r="AH5373" i="1"/>
  <c r="AE5374" i="1"/>
  <c r="AF5374" i="1"/>
  <c r="AG5374" i="1"/>
  <c r="AH5374" i="1"/>
  <c r="AE5375" i="1"/>
  <c r="AF5375" i="1"/>
  <c r="AG5375" i="1"/>
  <c r="AH5375" i="1"/>
  <c r="AE5376" i="1"/>
  <c r="AF5376" i="1"/>
  <c r="AG5376" i="1"/>
  <c r="AH5376" i="1"/>
  <c r="AE5377" i="1"/>
  <c r="AF5377" i="1"/>
  <c r="AG5377" i="1"/>
  <c r="AH5377" i="1"/>
  <c r="AE5378" i="1"/>
  <c r="AF5378" i="1"/>
  <c r="AG5378" i="1"/>
  <c r="AH5378" i="1"/>
  <c r="AE5379" i="1"/>
  <c r="AF5379" i="1"/>
  <c r="AG5379" i="1"/>
  <c r="AH5379" i="1"/>
  <c r="AE5380" i="1"/>
  <c r="AF5380" i="1"/>
  <c r="AG5380" i="1"/>
  <c r="AH5380" i="1"/>
  <c r="AE5381" i="1"/>
  <c r="AF5381" i="1"/>
  <c r="AG5381" i="1"/>
  <c r="AH5381" i="1"/>
  <c r="AE5382" i="1"/>
  <c r="AF5382" i="1"/>
  <c r="AG5382" i="1"/>
  <c r="AH5382" i="1"/>
  <c r="AE5383" i="1"/>
  <c r="AF5383" i="1"/>
  <c r="AG5383" i="1"/>
  <c r="AH5383" i="1"/>
  <c r="AE5384" i="1"/>
  <c r="AF5384" i="1"/>
  <c r="AG5384" i="1"/>
  <c r="AH5384" i="1"/>
  <c r="AE5385" i="1"/>
  <c r="AF5385" i="1"/>
  <c r="AG5385" i="1"/>
  <c r="AH5385" i="1"/>
  <c r="AE5386" i="1"/>
  <c r="AF5386" i="1"/>
  <c r="AG5386" i="1"/>
  <c r="AH5386" i="1"/>
  <c r="AE5387" i="1"/>
  <c r="AF5387" i="1"/>
  <c r="AG5387" i="1"/>
  <c r="AH5387" i="1"/>
  <c r="AE5388" i="1"/>
  <c r="AF5388" i="1"/>
  <c r="AG5388" i="1"/>
  <c r="AH5388" i="1"/>
  <c r="AE5389" i="1"/>
  <c r="AF5389" i="1"/>
  <c r="AG5389" i="1"/>
  <c r="AH5389" i="1"/>
  <c r="AE5390" i="1"/>
  <c r="AF5390" i="1"/>
  <c r="AG5390" i="1"/>
  <c r="AH5390" i="1"/>
  <c r="AE5391" i="1"/>
  <c r="AF5391" i="1"/>
  <c r="AG5391" i="1"/>
  <c r="AH5391" i="1"/>
  <c r="AE5392" i="1"/>
  <c r="AF5392" i="1"/>
  <c r="AG5392" i="1"/>
  <c r="AH5392" i="1"/>
  <c r="AE5393" i="1"/>
  <c r="AF5393" i="1"/>
  <c r="AG5393" i="1"/>
  <c r="AH5393" i="1"/>
  <c r="AE5394" i="1"/>
  <c r="AF5394" i="1"/>
  <c r="AG5394" i="1"/>
  <c r="AH5394" i="1"/>
  <c r="AE5395" i="1"/>
  <c r="AF5395" i="1"/>
  <c r="AG5395" i="1"/>
  <c r="AH5395" i="1"/>
  <c r="AE5396" i="1"/>
  <c r="AF5396" i="1"/>
  <c r="AG5396" i="1"/>
  <c r="AH5396" i="1"/>
  <c r="AE5397" i="1"/>
  <c r="AF5397" i="1"/>
  <c r="AG5397" i="1"/>
  <c r="AH5397" i="1"/>
  <c r="AE5398" i="1"/>
  <c r="AF5398" i="1"/>
  <c r="AG5398" i="1"/>
  <c r="AH5398" i="1"/>
  <c r="AE5399" i="1"/>
  <c r="AF5399" i="1"/>
  <c r="AG5399" i="1"/>
  <c r="AH5399" i="1"/>
  <c r="AE5400" i="1"/>
  <c r="AF5400" i="1"/>
  <c r="AG5400" i="1"/>
  <c r="AH5400" i="1"/>
  <c r="AE5401" i="1"/>
  <c r="AF5401" i="1"/>
  <c r="AG5401" i="1"/>
  <c r="AH5401" i="1"/>
  <c r="AE5402" i="1"/>
  <c r="AF5402" i="1"/>
  <c r="AG5402" i="1"/>
  <c r="AH5402" i="1"/>
  <c r="AE5403" i="1"/>
  <c r="AF5403" i="1"/>
  <c r="AG5403" i="1"/>
  <c r="AH5403" i="1"/>
  <c r="AE5404" i="1"/>
  <c r="AF5404" i="1"/>
  <c r="AG5404" i="1"/>
  <c r="AH5404" i="1"/>
  <c r="AE5405" i="1"/>
  <c r="AF5405" i="1"/>
  <c r="AG5405" i="1"/>
  <c r="AH5405" i="1"/>
  <c r="AE5406" i="1"/>
  <c r="AF5406" i="1"/>
  <c r="AG5406" i="1"/>
  <c r="AH5406" i="1"/>
  <c r="AE5407" i="1"/>
  <c r="AF5407" i="1"/>
  <c r="AG5407" i="1"/>
  <c r="AH5407" i="1"/>
  <c r="AE5408" i="1"/>
  <c r="AF5408" i="1"/>
  <c r="AG5408" i="1"/>
  <c r="AH5408" i="1"/>
  <c r="AE5409" i="1"/>
  <c r="AF5409" i="1"/>
  <c r="AG5409" i="1"/>
  <c r="AH5409" i="1"/>
  <c r="AE5410" i="1"/>
  <c r="AF5410" i="1"/>
  <c r="AG5410" i="1"/>
  <c r="AH5410" i="1"/>
  <c r="AE5411" i="1"/>
  <c r="AF5411" i="1"/>
  <c r="AG5411" i="1"/>
  <c r="AH5411" i="1"/>
  <c r="AE5412" i="1"/>
  <c r="AF5412" i="1"/>
  <c r="AG5412" i="1"/>
  <c r="AH5412" i="1"/>
  <c r="AE5413" i="1"/>
  <c r="AF5413" i="1"/>
  <c r="AG5413" i="1"/>
  <c r="AH5413" i="1"/>
  <c r="AE5414" i="1"/>
  <c r="AF5414" i="1"/>
  <c r="AG5414" i="1"/>
  <c r="AH5414" i="1"/>
  <c r="AE5415" i="1"/>
  <c r="AF5415" i="1"/>
  <c r="AG5415" i="1"/>
  <c r="AH5415" i="1"/>
  <c r="AE5416" i="1"/>
  <c r="AF5416" i="1"/>
  <c r="AG5416" i="1"/>
  <c r="AH5416" i="1"/>
  <c r="AE5417" i="1"/>
  <c r="AF5417" i="1"/>
  <c r="AG5417" i="1"/>
  <c r="AH5417" i="1"/>
  <c r="AE5418" i="1"/>
  <c r="AF5418" i="1"/>
  <c r="AG5418" i="1"/>
  <c r="AH5418" i="1"/>
  <c r="AE5419" i="1"/>
  <c r="AF5419" i="1"/>
  <c r="AG5419" i="1"/>
  <c r="AH5419" i="1"/>
  <c r="AE5420" i="1"/>
  <c r="AF5420" i="1"/>
  <c r="AG5420" i="1"/>
  <c r="AH5420" i="1"/>
  <c r="AE5421" i="1"/>
  <c r="AF5421" i="1"/>
  <c r="AG5421" i="1"/>
  <c r="AH5421" i="1"/>
  <c r="AE5422" i="1"/>
  <c r="AF5422" i="1"/>
  <c r="AG5422" i="1"/>
  <c r="AH5422" i="1"/>
  <c r="AE5423" i="1"/>
  <c r="AF5423" i="1"/>
  <c r="AG5423" i="1"/>
  <c r="AH5423" i="1"/>
  <c r="AE5424" i="1"/>
  <c r="AF5424" i="1"/>
  <c r="AG5424" i="1"/>
  <c r="AH5424" i="1"/>
  <c r="AE5425" i="1"/>
  <c r="AF5425" i="1"/>
  <c r="AG5425" i="1"/>
  <c r="AH5425" i="1"/>
  <c r="AE5426" i="1"/>
  <c r="AF5426" i="1"/>
  <c r="AG5426" i="1"/>
  <c r="AH5426" i="1"/>
  <c r="AE5427" i="1"/>
  <c r="AF5427" i="1"/>
  <c r="AG5427" i="1"/>
  <c r="AH5427" i="1"/>
  <c r="AE5428" i="1"/>
  <c r="AF5428" i="1"/>
  <c r="AG5428" i="1"/>
  <c r="AH5428" i="1"/>
  <c r="AE5429" i="1"/>
  <c r="AF5429" i="1"/>
  <c r="AG5429" i="1"/>
  <c r="AH5429" i="1"/>
  <c r="AE5430" i="1"/>
  <c r="AF5430" i="1"/>
  <c r="AG5430" i="1"/>
  <c r="AH5430" i="1"/>
  <c r="AE5431" i="1"/>
  <c r="AF5431" i="1"/>
  <c r="AG5431" i="1"/>
  <c r="AH5431" i="1"/>
  <c r="AE5432" i="1"/>
  <c r="AF5432" i="1"/>
  <c r="AG5432" i="1"/>
  <c r="AH5432" i="1"/>
  <c r="AE5433" i="1"/>
  <c r="AF5433" i="1"/>
  <c r="AG5433" i="1"/>
  <c r="AH5433" i="1"/>
  <c r="AE5434" i="1"/>
  <c r="AF5434" i="1"/>
  <c r="AG5434" i="1"/>
  <c r="AH5434" i="1"/>
  <c r="AE5435" i="1"/>
  <c r="AF5435" i="1"/>
  <c r="AG5435" i="1"/>
  <c r="AH5435" i="1"/>
  <c r="AE5436" i="1"/>
  <c r="AF5436" i="1"/>
  <c r="AG5436" i="1"/>
  <c r="AH5436" i="1"/>
  <c r="AE5437" i="1"/>
  <c r="AF5437" i="1"/>
  <c r="AG5437" i="1"/>
  <c r="AH5437" i="1"/>
  <c r="AE5438" i="1"/>
  <c r="AF5438" i="1"/>
  <c r="AG5438" i="1"/>
  <c r="AH5438" i="1"/>
  <c r="AE5439" i="1"/>
  <c r="AF5439" i="1"/>
  <c r="AG5439" i="1"/>
  <c r="AH5439" i="1"/>
  <c r="AE5440" i="1"/>
  <c r="AF5440" i="1"/>
  <c r="AG5440" i="1"/>
  <c r="AH5440" i="1"/>
  <c r="AE5441" i="1"/>
  <c r="AF5441" i="1"/>
  <c r="AG5441" i="1"/>
  <c r="AH5441" i="1"/>
  <c r="AE5442" i="1"/>
  <c r="AF5442" i="1"/>
  <c r="AG5442" i="1"/>
  <c r="AH5442" i="1"/>
  <c r="AE5443" i="1"/>
  <c r="AF5443" i="1"/>
  <c r="AG5443" i="1"/>
  <c r="AH5443" i="1"/>
  <c r="AE5444" i="1"/>
  <c r="AF5444" i="1"/>
  <c r="AG5444" i="1"/>
  <c r="AH5444" i="1"/>
  <c r="AE5445" i="1"/>
  <c r="AF5445" i="1"/>
  <c r="AG5445" i="1"/>
  <c r="AH5445" i="1"/>
  <c r="AE5446" i="1"/>
  <c r="AF5446" i="1"/>
  <c r="AG5446" i="1"/>
  <c r="AH5446" i="1"/>
  <c r="AE5447" i="1"/>
  <c r="AF5447" i="1"/>
  <c r="AG5447" i="1"/>
  <c r="AH5447" i="1"/>
  <c r="AE5448" i="1"/>
  <c r="AF5448" i="1"/>
  <c r="AG5448" i="1"/>
  <c r="AH5448" i="1"/>
  <c r="AE5449" i="1"/>
  <c r="AF5449" i="1"/>
  <c r="AG5449" i="1"/>
  <c r="AH5449" i="1"/>
  <c r="AE5450" i="1"/>
  <c r="AF5450" i="1"/>
  <c r="AG5450" i="1"/>
  <c r="AH5450" i="1"/>
  <c r="AE5451" i="1"/>
  <c r="AF5451" i="1"/>
  <c r="AG5451" i="1"/>
  <c r="AH5451" i="1"/>
  <c r="AE5452" i="1"/>
  <c r="AF5452" i="1"/>
  <c r="AG5452" i="1"/>
  <c r="AH5452" i="1"/>
  <c r="AE5453" i="1"/>
  <c r="AF5453" i="1"/>
  <c r="AG5453" i="1"/>
  <c r="AH5453" i="1"/>
  <c r="AE5454" i="1"/>
  <c r="AF5454" i="1"/>
  <c r="AG5454" i="1"/>
  <c r="AH5454" i="1"/>
  <c r="AE5455" i="1"/>
  <c r="AF5455" i="1"/>
  <c r="AG5455" i="1"/>
  <c r="AH5455" i="1"/>
  <c r="AE5456" i="1"/>
  <c r="AF5456" i="1"/>
  <c r="AG5456" i="1"/>
  <c r="AH5456" i="1"/>
  <c r="AE5457" i="1"/>
  <c r="AF5457" i="1"/>
  <c r="AG5457" i="1"/>
  <c r="AH5457" i="1"/>
  <c r="AE5458" i="1"/>
  <c r="AF5458" i="1"/>
  <c r="AG5458" i="1"/>
  <c r="AH5458" i="1"/>
  <c r="AE5459" i="1"/>
  <c r="AF5459" i="1"/>
  <c r="AG5459" i="1"/>
  <c r="AH5459" i="1"/>
  <c r="AE5460" i="1"/>
  <c r="AF5460" i="1"/>
  <c r="AG5460" i="1"/>
  <c r="AH5460" i="1"/>
  <c r="AE5461" i="1"/>
  <c r="AF5461" i="1"/>
  <c r="AG5461" i="1"/>
  <c r="AH5461" i="1"/>
  <c r="AE5462" i="1"/>
  <c r="AF5462" i="1"/>
  <c r="AG5462" i="1"/>
  <c r="AH5462" i="1"/>
  <c r="AE5463" i="1"/>
  <c r="AF5463" i="1"/>
  <c r="AG5463" i="1"/>
  <c r="AH5463" i="1"/>
  <c r="AE5464" i="1"/>
  <c r="AF5464" i="1"/>
  <c r="AG5464" i="1"/>
  <c r="AH5464" i="1"/>
  <c r="AE5465" i="1"/>
  <c r="AF5465" i="1"/>
  <c r="AG5465" i="1"/>
  <c r="AH5465" i="1"/>
  <c r="AE5466" i="1"/>
  <c r="AF5466" i="1"/>
  <c r="AG5466" i="1"/>
  <c r="AH5466" i="1"/>
  <c r="AE5467" i="1"/>
  <c r="AF5467" i="1"/>
  <c r="AG5467" i="1"/>
  <c r="AH5467" i="1"/>
  <c r="AE5468" i="1"/>
  <c r="AF5468" i="1"/>
  <c r="AG5468" i="1"/>
  <c r="AH5468" i="1"/>
  <c r="AE5469" i="1"/>
  <c r="AF5469" i="1"/>
  <c r="AG5469" i="1"/>
  <c r="AH5469" i="1"/>
  <c r="AE5470" i="1"/>
  <c r="AF5470" i="1"/>
  <c r="AG5470" i="1"/>
  <c r="AH5470" i="1"/>
  <c r="AE5471" i="1"/>
  <c r="AF5471" i="1"/>
  <c r="AG5471" i="1"/>
  <c r="AH5471" i="1"/>
  <c r="AE5472" i="1"/>
  <c r="AF5472" i="1"/>
  <c r="AG5472" i="1"/>
  <c r="AH5472" i="1"/>
  <c r="AE5473" i="1"/>
  <c r="AF5473" i="1"/>
  <c r="AG5473" i="1"/>
  <c r="AH5473" i="1"/>
  <c r="AE5474" i="1"/>
  <c r="AF5474" i="1"/>
  <c r="AG5474" i="1"/>
  <c r="AH5474" i="1"/>
  <c r="AE5475" i="1"/>
  <c r="AF5475" i="1"/>
  <c r="AG5475" i="1"/>
  <c r="AH5475" i="1"/>
  <c r="AE5476" i="1"/>
  <c r="AF5476" i="1"/>
  <c r="AG5476" i="1"/>
  <c r="AH5476" i="1"/>
  <c r="AE5477" i="1"/>
  <c r="AF5477" i="1"/>
  <c r="AG5477" i="1"/>
  <c r="AH5477" i="1"/>
  <c r="AE5478" i="1"/>
  <c r="AF5478" i="1"/>
  <c r="AG5478" i="1"/>
  <c r="AH5478" i="1"/>
  <c r="AE5479" i="1"/>
  <c r="AF5479" i="1"/>
  <c r="AG5479" i="1"/>
  <c r="AH5479" i="1"/>
  <c r="AE5480" i="1"/>
  <c r="AF5480" i="1"/>
  <c r="AG5480" i="1"/>
  <c r="AH5480" i="1"/>
  <c r="AE5481" i="1"/>
  <c r="AF5481" i="1"/>
  <c r="AG5481" i="1"/>
  <c r="AH5481" i="1"/>
  <c r="AE5482" i="1"/>
  <c r="AF5482" i="1"/>
  <c r="AG5482" i="1"/>
  <c r="AH5482" i="1"/>
  <c r="AE5483" i="1"/>
  <c r="AF5483" i="1"/>
  <c r="AG5483" i="1"/>
  <c r="AH5483" i="1"/>
  <c r="AE5484" i="1"/>
  <c r="AF5484" i="1"/>
  <c r="AG5484" i="1"/>
  <c r="AH5484" i="1"/>
  <c r="AE5485" i="1"/>
  <c r="AF5485" i="1"/>
  <c r="AG5485" i="1"/>
  <c r="AH5485" i="1"/>
  <c r="AE5486" i="1"/>
  <c r="AF5486" i="1"/>
  <c r="AG5486" i="1"/>
  <c r="AH5486" i="1"/>
  <c r="AE5487" i="1"/>
  <c r="AF5487" i="1"/>
  <c r="AG5487" i="1"/>
  <c r="AH5487" i="1"/>
  <c r="AE5488" i="1"/>
  <c r="AF5488" i="1"/>
  <c r="AG5488" i="1"/>
  <c r="AH5488" i="1"/>
  <c r="AE5489" i="1"/>
  <c r="AF5489" i="1"/>
  <c r="AG5489" i="1"/>
  <c r="AH5489" i="1"/>
  <c r="AE5490" i="1"/>
  <c r="AF5490" i="1"/>
  <c r="AG5490" i="1"/>
  <c r="AH5490" i="1"/>
  <c r="AE5491" i="1"/>
  <c r="AF5491" i="1"/>
  <c r="AG5491" i="1"/>
  <c r="AH5491" i="1"/>
  <c r="AE5492" i="1"/>
  <c r="AF5492" i="1"/>
  <c r="AG5492" i="1"/>
  <c r="AH5492" i="1"/>
  <c r="AE5493" i="1"/>
  <c r="AF5493" i="1"/>
  <c r="AG5493" i="1"/>
  <c r="AH5493" i="1"/>
  <c r="AE5494" i="1"/>
  <c r="AF5494" i="1"/>
  <c r="AG5494" i="1"/>
  <c r="AH5494" i="1"/>
  <c r="AE5495" i="1"/>
  <c r="AF5495" i="1"/>
  <c r="AG5495" i="1"/>
  <c r="AH5495" i="1"/>
  <c r="AE5496" i="1"/>
  <c r="AF5496" i="1"/>
  <c r="AG5496" i="1"/>
  <c r="AH5496" i="1"/>
  <c r="AE5497" i="1"/>
  <c r="AF5497" i="1"/>
  <c r="AG5497" i="1"/>
  <c r="AH5497" i="1"/>
  <c r="AE5498" i="1"/>
  <c r="AF5498" i="1"/>
  <c r="AG5498" i="1"/>
  <c r="AH5498" i="1"/>
  <c r="AE5499" i="1"/>
  <c r="AF5499" i="1"/>
  <c r="AG5499" i="1"/>
  <c r="AH5499" i="1"/>
  <c r="AE5500" i="1"/>
  <c r="AF5500" i="1"/>
  <c r="AG5500" i="1"/>
  <c r="AH5500" i="1"/>
  <c r="AE5501" i="1"/>
  <c r="AF5501" i="1"/>
  <c r="AG5501" i="1"/>
  <c r="AH5501" i="1"/>
  <c r="AE5502" i="1"/>
  <c r="AF5502" i="1"/>
  <c r="AG5502" i="1"/>
  <c r="AH5502" i="1"/>
  <c r="AE5503" i="1"/>
  <c r="AF5503" i="1"/>
  <c r="AG5503" i="1"/>
  <c r="AH5503" i="1"/>
  <c r="AE5504" i="1"/>
  <c r="AF5504" i="1"/>
  <c r="AG5504" i="1"/>
  <c r="AH5504" i="1"/>
  <c r="AE5505" i="1"/>
  <c r="AF5505" i="1"/>
  <c r="AG5505" i="1"/>
  <c r="AH5505" i="1"/>
  <c r="AE5506" i="1"/>
  <c r="AF5506" i="1"/>
  <c r="AG5506" i="1"/>
  <c r="AH5506" i="1"/>
  <c r="AE5507" i="1"/>
  <c r="AF5507" i="1"/>
  <c r="AG5507" i="1"/>
  <c r="AH5507" i="1"/>
  <c r="AE5508" i="1"/>
  <c r="AF5508" i="1"/>
  <c r="AG5508" i="1"/>
  <c r="AH5508" i="1"/>
  <c r="AE5509" i="1"/>
  <c r="AF5509" i="1"/>
  <c r="AG5509" i="1"/>
  <c r="AH5509" i="1"/>
  <c r="AE5510" i="1"/>
  <c r="AF5510" i="1"/>
  <c r="AG5510" i="1"/>
  <c r="AH5510" i="1"/>
  <c r="AE5511" i="1"/>
  <c r="AF5511" i="1"/>
  <c r="AG5511" i="1"/>
  <c r="AH5511" i="1"/>
  <c r="AE5512" i="1"/>
  <c r="AF5512" i="1"/>
  <c r="AG5512" i="1"/>
  <c r="AH5512" i="1"/>
  <c r="AE5513" i="1"/>
  <c r="AF5513" i="1"/>
  <c r="AG5513" i="1"/>
  <c r="AH5513" i="1"/>
  <c r="AE5514" i="1"/>
  <c r="AF5514" i="1"/>
  <c r="AG5514" i="1"/>
  <c r="AH5514" i="1"/>
  <c r="AE5515" i="1"/>
  <c r="AF5515" i="1"/>
  <c r="AG5515" i="1"/>
  <c r="AH5515" i="1"/>
  <c r="AE5516" i="1"/>
  <c r="AF5516" i="1"/>
  <c r="AG5516" i="1"/>
  <c r="AH5516" i="1"/>
  <c r="AE5517" i="1"/>
  <c r="AF5517" i="1"/>
  <c r="AG5517" i="1"/>
  <c r="AH5517" i="1"/>
  <c r="AE5518" i="1"/>
  <c r="AF5518" i="1"/>
  <c r="AG5518" i="1"/>
  <c r="AH5518" i="1"/>
  <c r="AE5519" i="1"/>
  <c r="AF5519" i="1"/>
  <c r="AG5519" i="1"/>
  <c r="AH5519" i="1"/>
  <c r="AE5520" i="1"/>
  <c r="AF5520" i="1"/>
  <c r="AG5520" i="1"/>
  <c r="AH5520" i="1"/>
  <c r="AE5521" i="1"/>
  <c r="AF5521" i="1"/>
  <c r="AG5521" i="1"/>
  <c r="AH5521" i="1"/>
  <c r="AE5522" i="1"/>
  <c r="AF5522" i="1"/>
  <c r="AG5522" i="1"/>
  <c r="AH5522" i="1"/>
  <c r="AE5523" i="1"/>
  <c r="AF5523" i="1"/>
  <c r="AG5523" i="1"/>
  <c r="AH5523" i="1"/>
  <c r="AE5524" i="1"/>
  <c r="AF5524" i="1"/>
  <c r="AG5524" i="1"/>
  <c r="AH5524" i="1"/>
  <c r="AE5525" i="1"/>
  <c r="AF5525" i="1"/>
  <c r="AG5525" i="1"/>
  <c r="AH5525" i="1"/>
  <c r="AE5526" i="1"/>
  <c r="AF5526" i="1"/>
  <c r="AG5526" i="1"/>
  <c r="AH5526" i="1"/>
  <c r="AE5527" i="1"/>
  <c r="AF5527" i="1"/>
  <c r="AG5527" i="1"/>
  <c r="AH5527" i="1"/>
  <c r="AE5528" i="1"/>
  <c r="AF5528" i="1"/>
  <c r="AG5528" i="1"/>
  <c r="AH5528" i="1"/>
  <c r="AE5529" i="1"/>
  <c r="AF5529" i="1"/>
  <c r="AG5529" i="1"/>
  <c r="AH5529" i="1"/>
  <c r="AE5530" i="1"/>
  <c r="AF5530" i="1"/>
  <c r="AG5530" i="1"/>
  <c r="AH5530" i="1"/>
  <c r="AE5531" i="1"/>
  <c r="AF5531" i="1"/>
  <c r="AG5531" i="1"/>
  <c r="AH5531" i="1"/>
  <c r="AE5532" i="1"/>
  <c r="AF5532" i="1"/>
  <c r="AG5532" i="1"/>
  <c r="AH5532" i="1"/>
  <c r="AE5533" i="1"/>
  <c r="AF5533" i="1"/>
  <c r="AG5533" i="1"/>
  <c r="AH5533" i="1"/>
  <c r="AE5534" i="1"/>
  <c r="AF5534" i="1"/>
  <c r="AG5534" i="1"/>
  <c r="AH5534" i="1"/>
  <c r="AE5535" i="1"/>
  <c r="AF5535" i="1"/>
  <c r="AG5535" i="1"/>
  <c r="AH5535" i="1"/>
  <c r="AE5536" i="1"/>
  <c r="AF5536" i="1"/>
  <c r="AG5536" i="1"/>
  <c r="AH5536" i="1"/>
  <c r="AE5537" i="1"/>
  <c r="AF5537" i="1"/>
  <c r="AG5537" i="1"/>
  <c r="AH5537" i="1"/>
  <c r="AE5538" i="1"/>
  <c r="AF5538" i="1"/>
  <c r="AG5538" i="1"/>
  <c r="AH5538" i="1"/>
  <c r="AE5539" i="1"/>
  <c r="AF5539" i="1"/>
  <c r="AG5539" i="1"/>
  <c r="AH5539" i="1"/>
  <c r="AE5540" i="1"/>
  <c r="AF5540" i="1"/>
  <c r="AG5540" i="1"/>
  <c r="AH5540" i="1"/>
  <c r="AE5541" i="1"/>
  <c r="AF5541" i="1"/>
  <c r="AG5541" i="1"/>
  <c r="AH5541" i="1"/>
  <c r="AE5542" i="1"/>
  <c r="AF5542" i="1"/>
  <c r="AG5542" i="1"/>
  <c r="AH5542" i="1"/>
  <c r="AE5543" i="1"/>
  <c r="AF5543" i="1"/>
  <c r="AG5543" i="1"/>
  <c r="AH5543" i="1"/>
  <c r="AE5544" i="1"/>
  <c r="AF5544" i="1"/>
  <c r="AG5544" i="1"/>
  <c r="AH5544" i="1"/>
  <c r="AE5545" i="1"/>
  <c r="AF5545" i="1"/>
  <c r="AG5545" i="1"/>
  <c r="AH5545" i="1"/>
  <c r="AE5546" i="1"/>
  <c r="AF5546" i="1"/>
  <c r="AG5546" i="1"/>
  <c r="AH5546" i="1"/>
  <c r="AE5547" i="1"/>
  <c r="AF5547" i="1"/>
  <c r="AG5547" i="1"/>
  <c r="AH5547" i="1"/>
  <c r="AE5548" i="1"/>
  <c r="AF5548" i="1"/>
  <c r="AG5548" i="1"/>
  <c r="AH5548" i="1"/>
  <c r="AE5549" i="1"/>
  <c r="AF5549" i="1"/>
  <c r="AG5549" i="1"/>
  <c r="AH5549" i="1"/>
  <c r="AE5550" i="1"/>
  <c r="AF5550" i="1"/>
  <c r="AG5550" i="1"/>
  <c r="AH5550" i="1"/>
  <c r="AE5551" i="1"/>
  <c r="AF5551" i="1"/>
  <c r="AG5551" i="1"/>
  <c r="AH5551" i="1"/>
  <c r="AE5552" i="1"/>
  <c r="AF5552" i="1"/>
  <c r="AG5552" i="1"/>
  <c r="AH5552" i="1"/>
  <c r="AE5553" i="1"/>
  <c r="AF5553" i="1"/>
  <c r="AG5553" i="1"/>
  <c r="AH5553" i="1"/>
  <c r="AE5554" i="1"/>
  <c r="AF5554" i="1"/>
  <c r="AG5554" i="1"/>
  <c r="AH5554" i="1"/>
  <c r="AE5555" i="1"/>
  <c r="AF5555" i="1"/>
  <c r="AG5555" i="1"/>
  <c r="AH5555" i="1"/>
  <c r="AE5556" i="1"/>
  <c r="AF5556" i="1"/>
  <c r="AG5556" i="1"/>
  <c r="AH5556" i="1"/>
  <c r="AE5557" i="1"/>
  <c r="AF5557" i="1"/>
  <c r="AG5557" i="1"/>
  <c r="AH5557" i="1"/>
  <c r="AE5558" i="1"/>
  <c r="AF5558" i="1"/>
  <c r="AG5558" i="1"/>
  <c r="AH5558" i="1"/>
  <c r="AE5559" i="1"/>
  <c r="AF5559" i="1"/>
  <c r="AG5559" i="1"/>
  <c r="AH5559" i="1"/>
  <c r="AE5560" i="1"/>
  <c r="AF5560" i="1"/>
  <c r="AG5560" i="1"/>
  <c r="AH5560" i="1"/>
  <c r="AE5561" i="1"/>
  <c r="AF5561" i="1"/>
  <c r="AG5561" i="1"/>
  <c r="AH5561" i="1"/>
  <c r="AE5562" i="1"/>
  <c r="AF5562" i="1"/>
  <c r="AG5562" i="1"/>
  <c r="AH5562" i="1"/>
  <c r="AE5563" i="1"/>
  <c r="AF5563" i="1"/>
  <c r="AG5563" i="1"/>
  <c r="AH5563" i="1"/>
  <c r="AE5564" i="1"/>
  <c r="AF5564" i="1"/>
  <c r="AG5564" i="1"/>
  <c r="AH5564" i="1"/>
  <c r="AE5565" i="1"/>
  <c r="AF5565" i="1"/>
  <c r="AG5565" i="1"/>
  <c r="AH5565" i="1"/>
  <c r="AE5566" i="1"/>
  <c r="AF5566" i="1"/>
  <c r="AG5566" i="1"/>
  <c r="AH5566" i="1"/>
  <c r="AE5567" i="1"/>
  <c r="AF5567" i="1"/>
  <c r="AG5567" i="1"/>
  <c r="AH5567" i="1"/>
  <c r="AE5568" i="1"/>
  <c r="AF5568" i="1"/>
  <c r="AG5568" i="1"/>
  <c r="AH5568" i="1"/>
  <c r="AE5569" i="1"/>
  <c r="AF5569" i="1"/>
  <c r="AG5569" i="1"/>
  <c r="AH5569" i="1"/>
  <c r="AE5570" i="1"/>
  <c r="AF5570" i="1"/>
  <c r="AG5570" i="1"/>
  <c r="AH5570" i="1"/>
  <c r="AE5571" i="1"/>
  <c r="AF5571" i="1"/>
  <c r="AG5571" i="1"/>
  <c r="AH5571" i="1"/>
  <c r="AE5572" i="1"/>
  <c r="AF5572" i="1"/>
  <c r="AG5572" i="1"/>
  <c r="AH5572" i="1"/>
  <c r="AE5573" i="1"/>
  <c r="AF5573" i="1"/>
  <c r="AG5573" i="1"/>
  <c r="AH5573" i="1"/>
  <c r="AE5574" i="1"/>
  <c r="AF5574" i="1"/>
  <c r="AG5574" i="1"/>
  <c r="AH5574" i="1"/>
  <c r="AE5575" i="1"/>
  <c r="AF5575" i="1"/>
  <c r="AG5575" i="1"/>
  <c r="AH5575" i="1"/>
  <c r="AE5576" i="1"/>
  <c r="AF5576" i="1"/>
  <c r="AG5576" i="1"/>
  <c r="AH5576" i="1"/>
  <c r="AE5577" i="1"/>
  <c r="AF5577" i="1"/>
  <c r="AG5577" i="1"/>
  <c r="AH5577" i="1"/>
  <c r="AE5578" i="1"/>
  <c r="AF5578" i="1"/>
  <c r="AG5578" i="1"/>
  <c r="AH5578" i="1"/>
  <c r="AE5579" i="1"/>
  <c r="AF5579" i="1"/>
  <c r="AG5579" i="1"/>
  <c r="AH5579" i="1"/>
  <c r="AE5580" i="1"/>
  <c r="AF5580" i="1"/>
  <c r="AG5580" i="1"/>
  <c r="AH5580" i="1"/>
  <c r="AE5581" i="1"/>
  <c r="AF5581" i="1"/>
  <c r="AG5581" i="1"/>
  <c r="AH5581" i="1"/>
  <c r="AE5582" i="1"/>
  <c r="AF5582" i="1"/>
  <c r="AG5582" i="1"/>
  <c r="AH5582" i="1"/>
  <c r="AE5583" i="1"/>
  <c r="AF5583" i="1"/>
  <c r="AG5583" i="1"/>
  <c r="AH5583" i="1"/>
  <c r="AE5584" i="1"/>
  <c r="AF5584" i="1"/>
  <c r="AG5584" i="1"/>
  <c r="AH5584" i="1"/>
  <c r="AE5585" i="1"/>
  <c r="AF5585" i="1"/>
  <c r="AG5585" i="1"/>
  <c r="AH5585" i="1"/>
  <c r="AE5586" i="1"/>
  <c r="AF5586" i="1"/>
  <c r="AG5586" i="1"/>
  <c r="AH5586" i="1"/>
  <c r="AE5587" i="1"/>
  <c r="AF5587" i="1"/>
  <c r="AG5587" i="1"/>
  <c r="AH5587" i="1"/>
  <c r="AE5588" i="1"/>
  <c r="AF5588" i="1"/>
  <c r="AG5588" i="1"/>
  <c r="AH5588" i="1"/>
  <c r="AE5589" i="1"/>
  <c r="AF5589" i="1"/>
  <c r="AG5589" i="1"/>
  <c r="AH5589" i="1"/>
  <c r="AE5590" i="1"/>
  <c r="AF5590" i="1"/>
  <c r="AG5590" i="1"/>
  <c r="AH5590" i="1"/>
  <c r="AE5591" i="1"/>
  <c r="AF5591" i="1"/>
  <c r="AG5591" i="1"/>
  <c r="AH5591" i="1"/>
  <c r="AE5592" i="1"/>
  <c r="AF5592" i="1"/>
  <c r="AG5592" i="1"/>
  <c r="AH5592" i="1"/>
  <c r="AE5593" i="1"/>
  <c r="AF5593" i="1"/>
  <c r="AG5593" i="1"/>
  <c r="AH5593" i="1"/>
  <c r="AE5594" i="1"/>
  <c r="AF5594" i="1"/>
  <c r="AG5594" i="1"/>
  <c r="AH5594" i="1"/>
  <c r="AE5595" i="1"/>
  <c r="AF5595" i="1"/>
  <c r="AG5595" i="1"/>
  <c r="AH5595" i="1"/>
  <c r="AE5596" i="1"/>
  <c r="AF5596" i="1"/>
  <c r="AG5596" i="1"/>
  <c r="AH5596" i="1"/>
  <c r="AE5597" i="1"/>
  <c r="AF5597" i="1"/>
  <c r="AG5597" i="1"/>
  <c r="AH5597" i="1"/>
  <c r="AE5598" i="1"/>
  <c r="AF5598" i="1"/>
  <c r="AG5598" i="1"/>
  <c r="AH5598" i="1"/>
  <c r="AE5599" i="1"/>
  <c r="AF5599" i="1"/>
  <c r="AG5599" i="1"/>
  <c r="AH5599" i="1"/>
  <c r="AE5600" i="1"/>
  <c r="AF5600" i="1"/>
  <c r="AG5600" i="1"/>
  <c r="AH5600" i="1"/>
  <c r="AE5601" i="1"/>
  <c r="AF5601" i="1"/>
  <c r="AG5601" i="1"/>
  <c r="AH5601" i="1"/>
  <c r="AE5602" i="1"/>
  <c r="AF5602" i="1"/>
  <c r="AG5602" i="1"/>
  <c r="AH5602" i="1"/>
  <c r="AE5603" i="1"/>
  <c r="AF5603" i="1"/>
  <c r="AG5603" i="1"/>
  <c r="AH5603" i="1"/>
  <c r="AE5604" i="1"/>
  <c r="AF5604" i="1"/>
  <c r="AG5604" i="1"/>
  <c r="AH5604" i="1"/>
  <c r="AE5605" i="1"/>
  <c r="AF5605" i="1"/>
  <c r="AG5605" i="1"/>
  <c r="AH5605" i="1"/>
  <c r="AE5606" i="1"/>
  <c r="AF5606" i="1"/>
  <c r="AG5606" i="1"/>
  <c r="AH5606" i="1"/>
  <c r="AE5607" i="1"/>
  <c r="AF5607" i="1"/>
  <c r="AG5607" i="1"/>
  <c r="AH5607" i="1"/>
  <c r="AE5608" i="1"/>
  <c r="AF5608" i="1"/>
  <c r="AG5608" i="1"/>
  <c r="AH5608" i="1"/>
  <c r="AE5609" i="1"/>
  <c r="AF5609" i="1"/>
  <c r="AG5609" i="1"/>
  <c r="AH5609" i="1"/>
  <c r="AE5610" i="1"/>
  <c r="AF5610" i="1"/>
  <c r="AG5610" i="1"/>
  <c r="AH5610" i="1"/>
  <c r="AE5611" i="1"/>
  <c r="AF5611" i="1"/>
  <c r="AG5611" i="1"/>
  <c r="AH5611" i="1"/>
  <c r="AE5612" i="1"/>
  <c r="AF5612" i="1"/>
  <c r="AG5612" i="1"/>
  <c r="AH5612" i="1"/>
  <c r="AE5613" i="1"/>
  <c r="AF5613" i="1"/>
  <c r="AG5613" i="1"/>
  <c r="AH5613" i="1"/>
  <c r="AE5614" i="1"/>
  <c r="AF5614" i="1"/>
  <c r="AG5614" i="1"/>
  <c r="AH5614" i="1"/>
  <c r="AE5615" i="1"/>
  <c r="AF5615" i="1"/>
  <c r="AG5615" i="1"/>
  <c r="AH5615" i="1"/>
  <c r="AE5616" i="1"/>
  <c r="AF5616" i="1"/>
  <c r="AG5616" i="1"/>
  <c r="AH5616" i="1"/>
  <c r="AE5617" i="1"/>
  <c r="AF5617" i="1"/>
  <c r="AG5617" i="1"/>
  <c r="AH5617" i="1"/>
  <c r="AE5618" i="1"/>
  <c r="AF5618" i="1"/>
  <c r="AG5618" i="1"/>
  <c r="AH5618" i="1"/>
  <c r="AE5619" i="1"/>
  <c r="AF5619" i="1"/>
  <c r="AG5619" i="1"/>
  <c r="AH5619" i="1"/>
  <c r="AE5620" i="1"/>
  <c r="AF5620" i="1"/>
  <c r="AG5620" i="1"/>
  <c r="AH5620" i="1"/>
  <c r="AE5621" i="1"/>
  <c r="AF5621" i="1"/>
  <c r="AG5621" i="1"/>
  <c r="AH5621" i="1"/>
  <c r="AE5622" i="1"/>
  <c r="AF5622" i="1"/>
  <c r="AG5622" i="1"/>
  <c r="AH5622" i="1"/>
  <c r="AE5623" i="1"/>
  <c r="AF5623" i="1"/>
  <c r="AG5623" i="1"/>
  <c r="AH5623" i="1"/>
  <c r="AE5624" i="1"/>
  <c r="AF5624" i="1"/>
  <c r="AG5624" i="1"/>
  <c r="AH5624" i="1"/>
  <c r="AE5625" i="1"/>
  <c r="AF5625" i="1"/>
  <c r="AG5625" i="1"/>
  <c r="AH5625" i="1"/>
  <c r="AE5626" i="1"/>
  <c r="AF5626" i="1"/>
  <c r="AG5626" i="1"/>
  <c r="AH5626" i="1"/>
  <c r="AE5627" i="1"/>
  <c r="AF5627" i="1"/>
  <c r="AG5627" i="1"/>
  <c r="AH5627" i="1"/>
  <c r="AE5628" i="1"/>
  <c r="AF5628" i="1"/>
  <c r="AG5628" i="1"/>
  <c r="AH5628" i="1"/>
  <c r="AE5629" i="1"/>
  <c r="AF5629" i="1"/>
  <c r="AG5629" i="1"/>
  <c r="AH5629" i="1"/>
  <c r="AE5630" i="1"/>
  <c r="AF5630" i="1"/>
  <c r="AG5630" i="1"/>
  <c r="AH5630" i="1"/>
  <c r="AE5631" i="1"/>
  <c r="AF5631" i="1"/>
  <c r="AG5631" i="1"/>
  <c r="AH5631" i="1"/>
  <c r="AE5632" i="1"/>
  <c r="AF5632" i="1"/>
  <c r="AG5632" i="1"/>
  <c r="AH5632" i="1"/>
  <c r="AE5633" i="1"/>
  <c r="AF5633" i="1"/>
  <c r="AG5633" i="1"/>
  <c r="AH5633" i="1"/>
  <c r="AE5634" i="1"/>
  <c r="AF5634" i="1"/>
  <c r="AG5634" i="1"/>
  <c r="AH5634" i="1"/>
  <c r="AE5635" i="1"/>
  <c r="AF5635" i="1"/>
  <c r="AG5635" i="1"/>
  <c r="AH5635" i="1"/>
  <c r="AE5636" i="1"/>
  <c r="AF5636" i="1"/>
  <c r="AG5636" i="1"/>
  <c r="AH5636" i="1"/>
  <c r="AE5637" i="1"/>
  <c r="AF5637" i="1"/>
  <c r="AG5637" i="1"/>
  <c r="AH5637" i="1"/>
  <c r="AE5638" i="1"/>
  <c r="AF5638" i="1"/>
  <c r="AG5638" i="1"/>
  <c r="AH5638" i="1"/>
  <c r="AE5639" i="1"/>
  <c r="AF5639" i="1"/>
  <c r="AG5639" i="1"/>
  <c r="AH5639" i="1"/>
  <c r="AE5640" i="1"/>
  <c r="AF5640" i="1"/>
  <c r="AG5640" i="1"/>
  <c r="AH5640" i="1"/>
  <c r="AE5641" i="1"/>
  <c r="AF5641" i="1"/>
  <c r="AG5641" i="1"/>
  <c r="AH5641" i="1"/>
  <c r="AE5642" i="1"/>
  <c r="AF5642" i="1"/>
  <c r="AG5642" i="1"/>
  <c r="AH5642" i="1"/>
  <c r="AE5643" i="1"/>
  <c r="AF5643" i="1"/>
  <c r="AG5643" i="1"/>
  <c r="AH5643" i="1"/>
  <c r="AE5644" i="1"/>
  <c r="AF5644" i="1"/>
  <c r="AG5644" i="1"/>
  <c r="AH5644" i="1"/>
  <c r="AE5645" i="1"/>
  <c r="AF5645" i="1"/>
  <c r="AG5645" i="1"/>
  <c r="AH5645" i="1"/>
  <c r="AE5646" i="1"/>
  <c r="AF5646" i="1"/>
  <c r="AG5646" i="1"/>
  <c r="AH5646" i="1"/>
  <c r="AE5647" i="1"/>
  <c r="AF5647" i="1"/>
  <c r="AG5647" i="1"/>
  <c r="AH5647" i="1"/>
  <c r="AE5648" i="1"/>
  <c r="AF5648" i="1"/>
  <c r="AG5648" i="1"/>
  <c r="AH5648" i="1"/>
  <c r="AE5649" i="1"/>
  <c r="AF5649" i="1"/>
  <c r="AG5649" i="1"/>
  <c r="AH5649" i="1"/>
  <c r="AE5650" i="1"/>
  <c r="AF5650" i="1"/>
  <c r="AG5650" i="1"/>
  <c r="AH5650" i="1"/>
  <c r="AE5651" i="1"/>
  <c r="AF5651" i="1"/>
  <c r="AG5651" i="1"/>
  <c r="AH5651" i="1"/>
  <c r="AE5652" i="1"/>
  <c r="AF5652" i="1"/>
  <c r="AG5652" i="1"/>
  <c r="AH5652" i="1"/>
  <c r="AE5653" i="1"/>
  <c r="AF5653" i="1"/>
  <c r="AG5653" i="1"/>
  <c r="AH5653" i="1"/>
  <c r="AE5654" i="1"/>
  <c r="AF5654" i="1"/>
  <c r="AG5654" i="1"/>
  <c r="AH5654" i="1"/>
  <c r="AE5655" i="1"/>
  <c r="AF5655" i="1"/>
  <c r="AG5655" i="1"/>
  <c r="AH5655" i="1"/>
  <c r="AE5656" i="1"/>
  <c r="AF5656" i="1"/>
  <c r="AG5656" i="1"/>
  <c r="AH5656" i="1"/>
  <c r="AE5657" i="1"/>
  <c r="AF5657" i="1"/>
  <c r="AG5657" i="1"/>
  <c r="AH5657" i="1"/>
  <c r="AE5658" i="1"/>
  <c r="AF5658" i="1"/>
  <c r="AG5658" i="1"/>
  <c r="AH5658" i="1"/>
  <c r="AE5659" i="1"/>
  <c r="AF5659" i="1"/>
  <c r="AG5659" i="1"/>
  <c r="AH5659" i="1"/>
  <c r="AE5660" i="1"/>
  <c r="AF5660" i="1"/>
  <c r="AG5660" i="1"/>
  <c r="AH5660" i="1"/>
  <c r="AE5661" i="1"/>
  <c r="AF5661" i="1"/>
  <c r="AG5661" i="1"/>
  <c r="AH5661" i="1"/>
  <c r="AE5662" i="1"/>
  <c r="AF5662" i="1"/>
  <c r="AG5662" i="1"/>
  <c r="AH5662" i="1"/>
  <c r="AE5663" i="1"/>
  <c r="AF5663" i="1"/>
  <c r="AG5663" i="1"/>
  <c r="AH5663" i="1"/>
  <c r="AE5664" i="1"/>
  <c r="AF5664" i="1"/>
  <c r="AG5664" i="1"/>
  <c r="AH5664" i="1"/>
  <c r="AE5665" i="1"/>
  <c r="AF5665" i="1"/>
  <c r="AG5665" i="1"/>
  <c r="AH5665" i="1"/>
  <c r="AE5666" i="1"/>
  <c r="AF5666" i="1"/>
  <c r="AG5666" i="1"/>
  <c r="AH5666" i="1"/>
  <c r="AE5667" i="1"/>
  <c r="AF5667" i="1"/>
  <c r="AG5667" i="1"/>
  <c r="AH5667" i="1"/>
  <c r="AE5668" i="1"/>
  <c r="AF5668" i="1"/>
  <c r="AG5668" i="1"/>
  <c r="AH5668" i="1"/>
  <c r="AE5669" i="1"/>
  <c r="AF5669" i="1"/>
  <c r="AG5669" i="1"/>
  <c r="AH5669" i="1"/>
  <c r="AE5670" i="1"/>
  <c r="AF5670" i="1"/>
  <c r="AG5670" i="1"/>
  <c r="AH5670" i="1"/>
  <c r="AE5671" i="1"/>
  <c r="AF5671" i="1"/>
  <c r="AG5671" i="1"/>
  <c r="AH5671" i="1"/>
  <c r="AE5672" i="1"/>
  <c r="AF5672" i="1"/>
  <c r="AG5672" i="1"/>
  <c r="AH5672" i="1"/>
  <c r="AE5673" i="1"/>
  <c r="AF5673" i="1"/>
  <c r="AG5673" i="1"/>
  <c r="AH5673" i="1"/>
  <c r="AE5674" i="1"/>
  <c r="AF5674" i="1"/>
  <c r="AG5674" i="1"/>
  <c r="AH5674" i="1"/>
  <c r="AE5675" i="1"/>
  <c r="AF5675" i="1"/>
  <c r="AG5675" i="1"/>
  <c r="AH5675" i="1"/>
  <c r="AE5676" i="1"/>
  <c r="AF5676" i="1"/>
  <c r="AG5676" i="1"/>
  <c r="AH5676" i="1"/>
  <c r="AE5677" i="1"/>
  <c r="AF5677" i="1"/>
  <c r="AG5677" i="1"/>
  <c r="AH5677" i="1"/>
  <c r="AE5678" i="1"/>
  <c r="AF5678" i="1"/>
  <c r="AG5678" i="1"/>
  <c r="AH5678" i="1"/>
  <c r="AE5679" i="1"/>
  <c r="AF5679" i="1"/>
  <c r="AG5679" i="1"/>
  <c r="AH5679" i="1"/>
  <c r="AE5680" i="1"/>
  <c r="AF5680" i="1"/>
  <c r="AG5680" i="1"/>
  <c r="AH5680" i="1"/>
  <c r="AE5681" i="1"/>
  <c r="AF5681" i="1"/>
  <c r="AG5681" i="1"/>
  <c r="AH5681" i="1"/>
  <c r="AE5682" i="1"/>
  <c r="AF5682" i="1"/>
  <c r="AG5682" i="1"/>
  <c r="AH5682" i="1"/>
  <c r="AE5683" i="1"/>
  <c r="AF5683" i="1"/>
  <c r="AG5683" i="1"/>
  <c r="AH5683" i="1"/>
  <c r="AE5684" i="1"/>
  <c r="AF5684" i="1"/>
  <c r="AG5684" i="1"/>
  <c r="AH5684" i="1"/>
  <c r="AE5685" i="1"/>
  <c r="AF5685" i="1"/>
  <c r="AG5685" i="1"/>
  <c r="AH5685" i="1"/>
  <c r="AE5686" i="1"/>
  <c r="AF5686" i="1"/>
  <c r="AG5686" i="1"/>
  <c r="AH5686" i="1"/>
  <c r="AE5687" i="1"/>
  <c r="AF5687" i="1"/>
  <c r="AG5687" i="1"/>
  <c r="AH5687" i="1"/>
  <c r="AE5688" i="1"/>
  <c r="AF5688" i="1"/>
  <c r="AG5688" i="1"/>
  <c r="AH5688" i="1"/>
  <c r="AE5689" i="1"/>
  <c r="AF5689" i="1"/>
  <c r="AG5689" i="1"/>
  <c r="AH5689" i="1"/>
  <c r="AE5690" i="1"/>
  <c r="AF5690" i="1"/>
  <c r="AG5690" i="1"/>
  <c r="AH5690" i="1"/>
  <c r="AE5691" i="1"/>
  <c r="AF5691" i="1"/>
  <c r="AG5691" i="1"/>
  <c r="AH5691" i="1"/>
  <c r="AE5692" i="1"/>
  <c r="AF5692" i="1"/>
  <c r="AG5692" i="1"/>
  <c r="AH5692" i="1"/>
  <c r="AE5693" i="1"/>
  <c r="AF5693" i="1"/>
  <c r="AG5693" i="1"/>
  <c r="AH5693" i="1"/>
  <c r="AE5694" i="1"/>
  <c r="AF5694" i="1"/>
  <c r="AG5694" i="1"/>
  <c r="AH5694" i="1"/>
  <c r="AE5695" i="1"/>
  <c r="AF5695" i="1"/>
  <c r="AG5695" i="1"/>
  <c r="AH5695" i="1"/>
  <c r="AE5696" i="1"/>
  <c r="AF5696" i="1"/>
  <c r="AG5696" i="1"/>
  <c r="AH5696" i="1"/>
  <c r="AE5697" i="1"/>
  <c r="AF5697" i="1"/>
  <c r="AG5697" i="1"/>
  <c r="AH5697" i="1"/>
  <c r="AE5698" i="1"/>
  <c r="AF5698" i="1"/>
  <c r="AG5698" i="1"/>
  <c r="AH5698" i="1"/>
  <c r="AE5699" i="1"/>
  <c r="AF5699" i="1"/>
  <c r="AG5699" i="1"/>
  <c r="AH5699" i="1"/>
  <c r="AE5700" i="1"/>
  <c r="AF5700" i="1"/>
  <c r="AG5700" i="1"/>
  <c r="AH5700" i="1"/>
  <c r="AE5701" i="1"/>
  <c r="AF5701" i="1"/>
  <c r="AG5701" i="1"/>
  <c r="AH5701" i="1"/>
  <c r="AE5702" i="1"/>
  <c r="AF5702" i="1"/>
  <c r="AG5702" i="1"/>
  <c r="AH5702" i="1"/>
  <c r="AE5703" i="1"/>
  <c r="AF5703" i="1"/>
  <c r="AG5703" i="1"/>
  <c r="AH5703" i="1"/>
  <c r="AE5704" i="1"/>
  <c r="AF5704" i="1"/>
  <c r="AG5704" i="1"/>
  <c r="AH5704" i="1"/>
  <c r="AE5705" i="1"/>
  <c r="AF5705" i="1"/>
  <c r="AG5705" i="1"/>
  <c r="AH5705" i="1"/>
  <c r="AE5706" i="1"/>
  <c r="AF5706" i="1"/>
  <c r="AG5706" i="1"/>
  <c r="AH5706" i="1"/>
  <c r="AE5707" i="1"/>
  <c r="AF5707" i="1"/>
  <c r="AG5707" i="1"/>
  <c r="AH5707" i="1"/>
  <c r="AE5708" i="1"/>
  <c r="AF5708" i="1"/>
  <c r="AG5708" i="1"/>
  <c r="AH5708" i="1"/>
  <c r="AE5709" i="1"/>
  <c r="AF5709" i="1"/>
  <c r="AG5709" i="1"/>
  <c r="AH5709" i="1"/>
  <c r="AE5710" i="1"/>
  <c r="AF5710" i="1"/>
  <c r="AG5710" i="1"/>
  <c r="AH5710" i="1"/>
  <c r="AE5711" i="1"/>
  <c r="AF5711" i="1"/>
  <c r="AG5711" i="1"/>
  <c r="AH5711" i="1"/>
  <c r="AE5712" i="1"/>
  <c r="AF5712" i="1"/>
  <c r="AG5712" i="1"/>
  <c r="AH5712" i="1"/>
  <c r="AE5713" i="1"/>
  <c r="AF5713" i="1"/>
  <c r="AG5713" i="1"/>
  <c r="AH5713" i="1"/>
  <c r="AE5714" i="1"/>
  <c r="AF5714" i="1"/>
  <c r="AG5714" i="1"/>
  <c r="AH5714" i="1"/>
  <c r="AE5715" i="1"/>
  <c r="AF5715" i="1"/>
  <c r="AG5715" i="1"/>
  <c r="AH5715" i="1"/>
  <c r="AE5716" i="1"/>
  <c r="AF5716" i="1"/>
  <c r="AG5716" i="1"/>
  <c r="AH5716" i="1"/>
  <c r="AE5717" i="1"/>
  <c r="AF5717" i="1"/>
  <c r="AG5717" i="1"/>
  <c r="AH5717" i="1"/>
  <c r="AE5718" i="1"/>
  <c r="AF5718" i="1"/>
  <c r="AG5718" i="1"/>
  <c r="AH5718" i="1"/>
  <c r="AE5719" i="1"/>
  <c r="AF5719" i="1"/>
  <c r="AG5719" i="1"/>
  <c r="AH5719" i="1"/>
  <c r="AE5720" i="1"/>
  <c r="AF5720" i="1"/>
  <c r="AG5720" i="1"/>
  <c r="AH5720" i="1"/>
  <c r="AE5721" i="1"/>
  <c r="AF5721" i="1"/>
  <c r="AG5721" i="1"/>
  <c r="AH5721" i="1"/>
  <c r="AE5722" i="1"/>
  <c r="AF5722" i="1"/>
  <c r="AG5722" i="1"/>
  <c r="AH5722" i="1"/>
  <c r="AE5723" i="1"/>
  <c r="AF5723" i="1"/>
  <c r="AG5723" i="1"/>
  <c r="AH5723" i="1"/>
  <c r="AE5724" i="1"/>
  <c r="AF5724" i="1"/>
  <c r="AG5724" i="1"/>
  <c r="AH5724" i="1"/>
  <c r="AE5725" i="1"/>
  <c r="AF5725" i="1"/>
  <c r="AG5725" i="1"/>
  <c r="AH5725" i="1"/>
  <c r="AE5726" i="1"/>
  <c r="AF5726" i="1"/>
  <c r="AG5726" i="1"/>
  <c r="AH5726" i="1"/>
  <c r="AE5727" i="1"/>
  <c r="AF5727" i="1"/>
  <c r="AG5727" i="1"/>
  <c r="AH5727" i="1"/>
  <c r="AE5728" i="1"/>
  <c r="AF5728" i="1"/>
  <c r="AG5728" i="1"/>
  <c r="AH5728" i="1"/>
  <c r="AE5729" i="1"/>
  <c r="AF5729" i="1"/>
  <c r="AG5729" i="1"/>
  <c r="AH5729" i="1"/>
  <c r="AE5730" i="1"/>
  <c r="AF5730" i="1"/>
  <c r="AG5730" i="1"/>
  <c r="AH5730" i="1"/>
  <c r="AE5731" i="1"/>
  <c r="AF5731" i="1"/>
  <c r="AG5731" i="1"/>
  <c r="AH5731" i="1"/>
  <c r="AE5732" i="1"/>
  <c r="AF5732" i="1"/>
  <c r="AG5732" i="1"/>
  <c r="AH5732" i="1"/>
  <c r="AE5733" i="1"/>
  <c r="AF5733" i="1"/>
  <c r="AG5733" i="1"/>
  <c r="AH5733" i="1"/>
  <c r="AE5734" i="1"/>
  <c r="AF5734" i="1"/>
  <c r="AG5734" i="1"/>
  <c r="AH5734" i="1"/>
  <c r="AE5735" i="1"/>
  <c r="AF5735" i="1"/>
  <c r="AG5735" i="1"/>
  <c r="AH5735" i="1"/>
  <c r="AE5736" i="1"/>
  <c r="AF5736" i="1"/>
  <c r="AG5736" i="1"/>
  <c r="AH5736" i="1"/>
  <c r="AE5737" i="1"/>
  <c r="AF5737" i="1"/>
  <c r="AG5737" i="1"/>
  <c r="AH5737" i="1"/>
  <c r="AE5738" i="1"/>
  <c r="AF5738" i="1"/>
  <c r="AG5738" i="1"/>
  <c r="AH5738" i="1"/>
  <c r="AE5739" i="1"/>
  <c r="AF5739" i="1"/>
  <c r="AG5739" i="1"/>
  <c r="AH5739" i="1"/>
  <c r="AE5740" i="1"/>
  <c r="AF5740" i="1"/>
  <c r="AG5740" i="1"/>
  <c r="AH5740" i="1"/>
  <c r="AE5741" i="1"/>
  <c r="AF5741" i="1"/>
  <c r="AG5741" i="1"/>
  <c r="AH5741" i="1"/>
  <c r="AE5742" i="1"/>
  <c r="AF5742" i="1"/>
  <c r="AG5742" i="1"/>
  <c r="AH5742" i="1"/>
  <c r="AE5743" i="1"/>
  <c r="AF5743" i="1"/>
  <c r="AG5743" i="1"/>
  <c r="AH5743" i="1"/>
  <c r="AE5744" i="1"/>
  <c r="AF5744" i="1"/>
  <c r="AG5744" i="1"/>
  <c r="AH5744" i="1"/>
  <c r="AE5745" i="1"/>
  <c r="AF5745" i="1"/>
  <c r="AG5745" i="1"/>
  <c r="AH5745" i="1"/>
  <c r="AE5746" i="1"/>
  <c r="AF5746" i="1"/>
  <c r="AG5746" i="1"/>
  <c r="AH5746" i="1"/>
  <c r="AE5747" i="1"/>
  <c r="AF5747" i="1"/>
  <c r="AG5747" i="1"/>
  <c r="AH5747" i="1"/>
  <c r="AE5748" i="1"/>
  <c r="AF5748" i="1"/>
  <c r="AG5748" i="1"/>
  <c r="AH5748" i="1"/>
  <c r="AE5749" i="1"/>
  <c r="AF5749" i="1"/>
  <c r="AG5749" i="1"/>
  <c r="AH5749" i="1"/>
  <c r="AE5750" i="1"/>
  <c r="AF5750" i="1"/>
  <c r="AG5750" i="1"/>
  <c r="AH5750" i="1"/>
  <c r="AE5751" i="1"/>
  <c r="AF5751" i="1"/>
  <c r="AG5751" i="1"/>
  <c r="AH5751" i="1"/>
  <c r="AE5752" i="1"/>
  <c r="AF5752" i="1"/>
  <c r="AG5752" i="1"/>
  <c r="AH5752" i="1"/>
  <c r="AE5753" i="1"/>
  <c r="AF5753" i="1"/>
  <c r="AG5753" i="1"/>
  <c r="AH5753" i="1"/>
  <c r="AE5754" i="1"/>
  <c r="AF5754" i="1"/>
  <c r="AG5754" i="1"/>
  <c r="AH5754" i="1"/>
  <c r="AE5755" i="1"/>
  <c r="AF5755" i="1"/>
  <c r="AG5755" i="1"/>
  <c r="AH5755" i="1"/>
  <c r="AE5756" i="1"/>
  <c r="AF5756" i="1"/>
  <c r="AG5756" i="1"/>
  <c r="AH5756" i="1"/>
  <c r="AE5757" i="1"/>
  <c r="AF5757" i="1"/>
  <c r="AG5757" i="1"/>
  <c r="AH5757" i="1"/>
  <c r="AE5758" i="1"/>
  <c r="AF5758" i="1"/>
  <c r="AG5758" i="1"/>
  <c r="AH5758" i="1"/>
  <c r="AE5759" i="1"/>
  <c r="AF5759" i="1"/>
  <c r="AG5759" i="1"/>
  <c r="AH5759" i="1"/>
  <c r="AE5760" i="1"/>
  <c r="AF5760" i="1"/>
  <c r="AG5760" i="1"/>
  <c r="AH5760" i="1"/>
  <c r="AE5761" i="1"/>
  <c r="AF5761" i="1"/>
  <c r="AG5761" i="1"/>
  <c r="AH5761" i="1"/>
  <c r="AE5762" i="1"/>
  <c r="AF5762" i="1"/>
  <c r="AG5762" i="1"/>
  <c r="AH5762" i="1"/>
  <c r="AE5763" i="1"/>
  <c r="AF5763" i="1"/>
  <c r="AG5763" i="1"/>
  <c r="AH5763" i="1"/>
  <c r="AE5764" i="1"/>
  <c r="AF5764" i="1"/>
  <c r="AG5764" i="1"/>
  <c r="AH5764" i="1"/>
  <c r="AE5765" i="1"/>
  <c r="AF5765" i="1"/>
  <c r="AG5765" i="1"/>
  <c r="AH5765" i="1"/>
  <c r="AE5766" i="1"/>
  <c r="AF5766" i="1"/>
  <c r="AG5766" i="1"/>
  <c r="AH5766" i="1"/>
  <c r="AE5767" i="1"/>
  <c r="AF5767" i="1"/>
  <c r="AG5767" i="1"/>
  <c r="AH5767" i="1"/>
  <c r="AE5768" i="1"/>
  <c r="AF5768" i="1"/>
  <c r="AG5768" i="1"/>
  <c r="AH5768" i="1"/>
  <c r="AE5769" i="1"/>
  <c r="AF5769" i="1"/>
  <c r="AG5769" i="1"/>
  <c r="AH5769" i="1"/>
  <c r="AE5770" i="1"/>
  <c r="AF5770" i="1"/>
  <c r="AG5770" i="1"/>
  <c r="AH5770" i="1"/>
  <c r="AE5771" i="1"/>
  <c r="AF5771" i="1"/>
  <c r="AG5771" i="1"/>
  <c r="AH5771" i="1"/>
  <c r="AE5772" i="1"/>
  <c r="AF5772" i="1"/>
  <c r="AG5772" i="1"/>
  <c r="AH5772" i="1"/>
  <c r="AE5773" i="1"/>
  <c r="AF5773" i="1"/>
  <c r="AG5773" i="1"/>
  <c r="AH5773" i="1"/>
  <c r="AE5774" i="1"/>
  <c r="AF5774" i="1"/>
  <c r="AG5774" i="1"/>
  <c r="AH5774" i="1"/>
  <c r="AE5775" i="1"/>
  <c r="AF5775" i="1"/>
  <c r="AG5775" i="1"/>
  <c r="AH5775" i="1"/>
  <c r="AE5776" i="1"/>
  <c r="AF5776" i="1"/>
  <c r="AG5776" i="1"/>
  <c r="AH5776" i="1"/>
  <c r="AE5777" i="1"/>
  <c r="AF5777" i="1"/>
  <c r="AG5777" i="1"/>
  <c r="AH5777" i="1"/>
  <c r="AE5778" i="1"/>
  <c r="AF5778" i="1"/>
  <c r="AG5778" i="1"/>
  <c r="AH5778" i="1"/>
  <c r="AE5779" i="1"/>
  <c r="AF5779" i="1"/>
  <c r="AG5779" i="1"/>
  <c r="AH5779" i="1"/>
  <c r="AE5780" i="1"/>
  <c r="AF5780" i="1"/>
  <c r="AG5780" i="1"/>
  <c r="AH5780" i="1"/>
  <c r="AE5781" i="1"/>
  <c r="AF5781" i="1"/>
  <c r="AG5781" i="1"/>
  <c r="AH5781" i="1"/>
  <c r="AE5782" i="1"/>
  <c r="AF5782" i="1"/>
  <c r="AG5782" i="1"/>
  <c r="AH5782" i="1"/>
  <c r="AE5783" i="1"/>
  <c r="AF5783" i="1"/>
  <c r="AG5783" i="1"/>
  <c r="AH5783" i="1"/>
  <c r="AE5784" i="1"/>
  <c r="AF5784" i="1"/>
  <c r="AG5784" i="1"/>
  <c r="AH5784" i="1"/>
  <c r="AE5785" i="1"/>
  <c r="AF5785" i="1"/>
  <c r="AG5785" i="1"/>
  <c r="AH5785" i="1"/>
  <c r="AE5786" i="1"/>
  <c r="AF5786" i="1"/>
  <c r="AG5786" i="1"/>
  <c r="AH5786" i="1"/>
  <c r="AE5787" i="1"/>
  <c r="AF5787" i="1"/>
  <c r="AG5787" i="1"/>
  <c r="AH5787" i="1"/>
  <c r="AE5788" i="1"/>
  <c r="AF5788" i="1"/>
  <c r="AG5788" i="1"/>
  <c r="AH5788" i="1"/>
  <c r="AE5789" i="1"/>
  <c r="AF5789" i="1"/>
  <c r="AG5789" i="1"/>
  <c r="AH5789" i="1"/>
  <c r="AE5790" i="1"/>
  <c r="AF5790" i="1"/>
  <c r="AG5790" i="1"/>
  <c r="AH5790" i="1"/>
  <c r="AE5791" i="1"/>
  <c r="AF5791" i="1"/>
  <c r="AG5791" i="1"/>
  <c r="AH5791" i="1"/>
  <c r="AE5792" i="1"/>
  <c r="AF5792" i="1"/>
  <c r="AG5792" i="1"/>
  <c r="AH5792" i="1"/>
  <c r="AE5793" i="1"/>
  <c r="AF5793" i="1"/>
  <c r="AG5793" i="1"/>
  <c r="AH5793" i="1"/>
  <c r="AE5794" i="1"/>
  <c r="AF5794" i="1"/>
  <c r="AG5794" i="1"/>
  <c r="AH5794" i="1"/>
  <c r="AE5795" i="1"/>
  <c r="AF5795" i="1"/>
  <c r="AG5795" i="1"/>
  <c r="AH5795" i="1"/>
  <c r="AE5796" i="1"/>
  <c r="AF5796" i="1"/>
  <c r="AG5796" i="1"/>
  <c r="AH5796" i="1"/>
  <c r="AE5797" i="1"/>
  <c r="AF5797" i="1"/>
  <c r="AG5797" i="1"/>
  <c r="AH5797" i="1"/>
  <c r="AE5798" i="1"/>
  <c r="AF5798" i="1"/>
  <c r="AG5798" i="1"/>
  <c r="AH5798" i="1"/>
  <c r="AE5799" i="1"/>
  <c r="AF5799" i="1"/>
  <c r="AG5799" i="1"/>
  <c r="AH5799" i="1"/>
  <c r="AE5800" i="1"/>
  <c r="AF5800" i="1"/>
  <c r="AG5800" i="1"/>
  <c r="AH5800" i="1"/>
  <c r="AE5801" i="1"/>
  <c r="AF5801" i="1"/>
  <c r="AG5801" i="1"/>
  <c r="AH5801" i="1"/>
  <c r="AE5802" i="1"/>
  <c r="AF5802" i="1"/>
  <c r="AG5802" i="1"/>
  <c r="AH5802" i="1"/>
  <c r="AE5803" i="1"/>
  <c r="AF5803" i="1"/>
  <c r="AG5803" i="1"/>
  <c r="AH5803" i="1"/>
  <c r="AE5804" i="1"/>
  <c r="AF5804" i="1"/>
  <c r="AG5804" i="1"/>
  <c r="AH5804" i="1"/>
  <c r="AE5805" i="1"/>
  <c r="AF5805" i="1"/>
  <c r="AG5805" i="1"/>
  <c r="AH5805" i="1"/>
  <c r="AE5806" i="1"/>
  <c r="AF5806" i="1"/>
  <c r="AG5806" i="1"/>
  <c r="AH5806" i="1"/>
  <c r="AE5807" i="1"/>
  <c r="AF5807" i="1"/>
  <c r="AG5807" i="1"/>
  <c r="AH5807" i="1"/>
  <c r="AE5808" i="1"/>
  <c r="AF5808" i="1"/>
  <c r="AG5808" i="1"/>
  <c r="AH5808" i="1"/>
  <c r="AE5809" i="1"/>
  <c r="AF5809" i="1"/>
  <c r="AG5809" i="1"/>
  <c r="AH5809" i="1"/>
  <c r="AE5810" i="1"/>
  <c r="AF5810" i="1"/>
  <c r="AG5810" i="1"/>
  <c r="AH5810" i="1"/>
  <c r="AE5811" i="1"/>
  <c r="AF5811" i="1"/>
  <c r="AG5811" i="1"/>
  <c r="AH5811" i="1"/>
  <c r="AE5812" i="1"/>
  <c r="AF5812" i="1"/>
  <c r="AG5812" i="1"/>
  <c r="AH5812" i="1"/>
  <c r="AE5813" i="1"/>
  <c r="AF5813" i="1"/>
  <c r="AG5813" i="1"/>
  <c r="AH5813" i="1"/>
  <c r="AE5814" i="1"/>
  <c r="AF5814" i="1"/>
  <c r="AG5814" i="1"/>
  <c r="AH5814" i="1"/>
  <c r="AE5815" i="1"/>
  <c r="AF5815" i="1"/>
  <c r="AG5815" i="1"/>
  <c r="AH5815" i="1"/>
  <c r="AE5816" i="1"/>
  <c r="AF5816" i="1"/>
  <c r="AG5816" i="1"/>
  <c r="AH5816" i="1"/>
  <c r="AE5817" i="1"/>
  <c r="AF5817" i="1"/>
  <c r="AG5817" i="1"/>
  <c r="AH5817" i="1"/>
  <c r="AE5818" i="1"/>
  <c r="AF5818" i="1"/>
  <c r="AG5818" i="1"/>
  <c r="AH5818" i="1"/>
  <c r="AE5819" i="1"/>
  <c r="AF5819" i="1"/>
  <c r="AG5819" i="1"/>
  <c r="AH5819" i="1"/>
  <c r="AE5820" i="1"/>
  <c r="AF5820" i="1"/>
  <c r="AG5820" i="1"/>
  <c r="AH5820" i="1"/>
  <c r="AE5821" i="1"/>
  <c r="AF5821" i="1"/>
  <c r="AG5821" i="1"/>
  <c r="AH5821" i="1"/>
  <c r="AE5822" i="1"/>
  <c r="AF5822" i="1"/>
  <c r="AG5822" i="1"/>
  <c r="AH5822" i="1"/>
  <c r="AE5823" i="1"/>
  <c r="AF5823" i="1"/>
  <c r="AG5823" i="1"/>
  <c r="AH5823" i="1"/>
  <c r="AE5824" i="1"/>
  <c r="AF5824" i="1"/>
  <c r="AG5824" i="1"/>
  <c r="AH5824" i="1"/>
  <c r="AE5825" i="1"/>
  <c r="AF5825" i="1"/>
  <c r="AG5825" i="1"/>
  <c r="AH5825" i="1"/>
  <c r="AE5826" i="1"/>
  <c r="AF5826" i="1"/>
  <c r="AG5826" i="1"/>
  <c r="AH5826" i="1"/>
  <c r="AE5827" i="1"/>
  <c r="AF5827" i="1"/>
  <c r="AG5827" i="1"/>
  <c r="AH5827" i="1"/>
  <c r="AE5828" i="1"/>
  <c r="AF5828" i="1"/>
  <c r="AG5828" i="1"/>
  <c r="AH5828" i="1"/>
  <c r="AE5829" i="1"/>
  <c r="AF5829" i="1"/>
  <c r="AG5829" i="1"/>
  <c r="AH5829" i="1"/>
  <c r="AE5830" i="1"/>
  <c r="AF5830" i="1"/>
  <c r="AG5830" i="1"/>
  <c r="AH5830" i="1"/>
  <c r="AE5831" i="1"/>
  <c r="AF5831" i="1"/>
  <c r="AG5831" i="1"/>
  <c r="AH5831" i="1"/>
  <c r="AE5832" i="1"/>
  <c r="AF5832" i="1"/>
  <c r="AG5832" i="1"/>
  <c r="AH5832" i="1"/>
  <c r="AE5833" i="1"/>
  <c r="AF5833" i="1"/>
  <c r="AG5833" i="1"/>
  <c r="AH5833" i="1"/>
  <c r="AE5834" i="1"/>
  <c r="AF5834" i="1"/>
  <c r="AG5834" i="1"/>
  <c r="AH5834" i="1"/>
  <c r="AE5835" i="1"/>
  <c r="AF5835" i="1"/>
  <c r="AG5835" i="1"/>
  <c r="AH5835" i="1"/>
  <c r="AE5836" i="1"/>
  <c r="AF5836" i="1"/>
  <c r="AG5836" i="1"/>
  <c r="AH5836" i="1"/>
  <c r="AE5837" i="1"/>
  <c r="AF5837" i="1"/>
  <c r="AG5837" i="1"/>
  <c r="AH5837" i="1"/>
  <c r="AE5838" i="1"/>
  <c r="AF5838" i="1"/>
  <c r="AG5838" i="1"/>
  <c r="AH5838" i="1"/>
  <c r="AE5839" i="1"/>
  <c r="AF5839" i="1"/>
  <c r="AG5839" i="1"/>
  <c r="AH5839" i="1"/>
  <c r="AE5840" i="1"/>
  <c r="AF5840" i="1"/>
  <c r="AG5840" i="1"/>
  <c r="AH5840" i="1"/>
  <c r="AE5841" i="1"/>
  <c r="AF5841" i="1"/>
  <c r="AG5841" i="1"/>
  <c r="AH5841" i="1"/>
  <c r="AE5842" i="1"/>
  <c r="AF5842" i="1"/>
  <c r="AG5842" i="1"/>
  <c r="AH5842" i="1"/>
  <c r="AE5843" i="1"/>
  <c r="AF5843" i="1"/>
  <c r="AG5843" i="1"/>
  <c r="AH5843" i="1"/>
  <c r="AE5844" i="1"/>
  <c r="AF5844" i="1"/>
  <c r="AG5844" i="1"/>
  <c r="AH5844" i="1"/>
  <c r="AE5845" i="1"/>
  <c r="AF5845" i="1"/>
  <c r="AG5845" i="1"/>
  <c r="AH5845" i="1"/>
  <c r="AE5846" i="1"/>
  <c r="AF5846" i="1"/>
  <c r="AG5846" i="1"/>
  <c r="AH5846" i="1"/>
  <c r="AE5847" i="1"/>
  <c r="AF5847" i="1"/>
  <c r="AG5847" i="1"/>
  <c r="AH5847" i="1"/>
  <c r="AE5848" i="1"/>
  <c r="AF5848" i="1"/>
  <c r="AG5848" i="1"/>
  <c r="AH5848" i="1"/>
  <c r="AE5849" i="1"/>
  <c r="AF5849" i="1"/>
  <c r="AG5849" i="1"/>
  <c r="AH5849" i="1"/>
  <c r="AE5850" i="1"/>
  <c r="AF5850" i="1"/>
  <c r="AG5850" i="1"/>
  <c r="AH5850" i="1"/>
  <c r="AE5851" i="1"/>
  <c r="AF5851" i="1"/>
  <c r="AG5851" i="1"/>
  <c r="AH5851" i="1"/>
  <c r="AE5852" i="1"/>
  <c r="AF5852" i="1"/>
  <c r="AG5852" i="1"/>
  <c r="AH5852" i="1"/>
  <c r="AE5853" i="1"/>
  <c r="AF5853" i="1"/>
  <c r="AG5853" i="1"/>
  <c r="AH5853" i="1"/>
  <c r="AE5854" i="1"/>
  <c r="AF5854" i="1"/>
  <c r="AG5854" i="1"/>
  <c r="AH5854" i="1"/>
  <c r="AE5855" i="1"/>
  <c r="AF5855" i="1"/>
  <c r="AG5855" i="1"/>
  <c r="AH5855" i="1"/>
  <c r="AE5856" i="1"/>
  <c r="AF5856" i="1"/>
  <c r="AG5856" i="1"/>
  <c r="AH5856" i="1"/>
  <c r="AE5857" i="1"/>
  <c r="AF5857" i="1"/>
  <c r="AG5857" i="1"/>
  <c r="AH5857" i="1"/>
  <c r="AE5858" i="1"/>
  <c r="AF5858" i="1"/>
  <c r="AG5858" i="1"/>
  <c r="AH5858" i="1"/>
  <c r="AE5859" i="1"/>
  <c r="AF5859" i="1"/>
  <c r="AG5859" i="1"/>
  <c r="AH5859" i="1"/>
  <c r="AE5860" i="1"/>
  <c r="AF5860" i="1"/>
  <c r="AG5860" i="1"/>
  <c r="AH5860" i="1"/>
  <c r="AE5861" i="1"/>
  <c r="AF5861" i="1"/>
  <c r="AG5861" i="1"/>
  <c r="AH5861" i="1"/>
  <c r="AE5862" i="1"/>
  <c r="AF5862" i="1"/>
  <c r="AG5862" i="1"/>
  <c r="AH5862" i="1"/>
  <c r="AE5863" i="1"/>
  <c r="AF5863" i="1"/>
  <c r="AG5863" i="1"/>
  <c r="AH5863" i="1"/>
  <c r="AE5864" i="1"/>
  <c r="AF5864" i="1"/>
  <c r="AG5864" i="1"/>
  <c r="AH5864" i="1"/>
  <c r="AE5865" i="1"/>
  <c r="AF5865" i="1"/>
  <c r="AG5865" i="1"/>
  <c r="AH5865" i="1"/>
  <c r="AE5866" i="1"/>
  <c r="AF5866" i="1"/>
  <c r="AG5866" i="1"/>
  <c r="AH5866" i="1"/>
  <c r="AE5867" i="1"/>
  <c r="AF5867" i="1"/>
  <c r="AG5867" i="1"/>
  <c r="AH5867" i="1"/>
  <c r="AE5868" i="1"/>
  <c r="AF5868" i="1"/>
  <c r="AG5868" i="1"/>
  <c r="AH5868" i="1"/>
  <c r="AE5869" i="1"/>
  <c r="AF5869" i="1"/>
  <c r="AG5869" i="1"/>
  <c r="AH5869" i="1"/>
  <c r="AE5870" i="1"/>
  <c r="AF5870" i="1"/>
  <c r="AG5870" i="1"/>
  <c r="AH5870" i="1"/>
  <c r="AE5871" i="1"/>
  <c r="AF5871" i="1"/>
  <c r="AG5871" i="1"/>
  <c r="AH5871" i="1"/>
  <c r="AE5872" i="1"/>
  <c r="AF5872" i="1"/>
  <c r="AG5872" i="1"/>
  <c r="AH5872" i="1"/>
  <c r="AE5873" i="1"/>
  <c r="AF5873" i="1"/>
  <c r="AG5873" i="1"/>
  <c r="AH5873" i="1"/>
  <c r="AE5874" i="1"/>
  <c r="AF5874" i="1"/>
  <c r="AG5874" i="1"/>
  <c r="AH5874" i="1"/>
  <c r="AE5875" i="1"/>
  <c r="AF5875" i="1"/>
  <c r="AG5875" i="1"/>
  <c r="AH5875" i="1"/>
  <c r="AE5876" i="1"/>
  <c r="AF5876" i="1"/>
  <c r="AG5876" i="1"/>
  <c r="AH5876" i="1"/>
  <c r="AE5877" i="1"/>
  <c r="AF5877" i="1"/>
  <c r="AG5877" i="1"/>
  <c r="AH5877" i="1"/>
  <c r="AE5878" i="1"/>
  <c r="AF5878" i="1"/>
  <c r="AG5878" i="1"/>
  <c r="AH5878" i="1"/>
  <c r="AE5879" i="1"/>
  <c r="AF5879" i="1"/>
  <c r="AG5879" i="1"/>
  <c r="AH5879" i="1"/>
  <c r="AE5880" i="1"/>
  <c r="AF5880" i="1"/>
  <c r="AG5880" i="1"/>
  <c r="AH5880" i="1"/>
  <c r="AE5881" i="1"/>
  <c r="AF5881" i="1"/>
  <c r="AG5881" i="1"/>
  <c r="AH5881" i="1"/>
  <c r="AE5882" i="1"/>
  <c r="AF5882" i="1"/>
  <c r="AG5882" i="1"/>
  <c r="AH5882" i="1"/>
  <c r="AE5883" i="1"/>
  <c r="AF5883" i="1"/>
  <c r="AG5883" i="1"/>
  <c r="AH5883" i="1"/>
  <c r="AE5884" i="1"/>
  <c r="AF5884" i="1"/>
  <c r="AG5884" i="1"/>
  <c r="AH5884" i="1"/>
  <c r="AE5885" i="1"/>
  <c r="AF5885" i="1"/>
  <c r="AG5885" i="1"/>
  <c r="AH5885" i="1"/>
  <c r="AE5886" i="1"/>
  <c r="AF5886" i="1"/>
  <c r="AG5886" i="1"/>
  <c r="AH5886" i="1"/>
  <c r="AE5887" i="1"/>
  <c r="AF5887" i="1"/>
  <c r="AG5887" i="1"/>
  <c r="AH5887" i="1"/>
  <c r="AE5888" i="1"/>
  <c r="AF5888" i="1"/>
  <c r="AG5888" i="1"/>
  <c r="AH5888" i="1"/>
  <c r="AE5889" i="1"/>
  <c r="AF5889" i="1"/>
  <c r="AG5889" i="1"/>
  <c r="AH5889" i="1"/>
  <c r="AE5890" i="1"/>
  <c r="AF5890" i="1"/>
  <c r="AG5890" i="1"/>
  <c r="AH5890" i="1"/>
  <c r="AE5891" i="1"/>
  <c r="AF5891" i="1"/>
  <c r="AG5891" i="1"/>
  <c r="AH5891" i="1"/>
  <c r="AE5892" i="1"/>
  <c r="AF5892" i="1"/>
  <c r="AG5892" i="1"/>
  <c r="AH5892" i="1"/>
  <c r="AE5893" i="1"/>
  <c r="AF5893" i="1"/>
  <c r="AG5893" i="1"/>
  <c r="AH5893" i="1"/>
  <c r="AE5894" i="1"/>
  <c r="AF5894" i="1"/>
  <c r="AG5894" i="1"/>
  <c r="AH5894" i="1"/>
  <c r="AE5895" i="1"/>
  <c r="AF5895" i="1"/>
  <c r="AG5895" i="1"/>
  <c r="AH5895" i="1"/>
  <c r="AE5896" i="1"/>
  <c r="AF5896" i="1"/>
  <c r="AG5896" i="1"/>
  <c r="AH5896" i="1"/>
  <c r="AE5897" i="1"/>
  <c r="AF5897" i="1"/>
  <c r="AG5897" i="1"/>
  <c r="AH5897" i="1"/>
  <c r="AE5898" i="1"/>
  <c r="AF5898" i="1"/>
  <c r="AG5898" i="1"/>
  <c r="AH5898" i="1"/>
  <c r="AE5899" i="1"/>
  <c r="AF5899" i="1"/>
  <c r="AG5899" i="1"/>
  <c r="AH5899" i="1"/>
  <c r="AE5900" i="1"/>
  <c r="AF5900" i="1"/>
  <c r="AG5900" i="1"/>
  <c r="AH5900" i="1"/>
  <c r="AE5901" i="1"/>
  <c r="AF5901" i="1"/>
  <c r="AG5901" i="1"/>
  <c r="AH5901" i="1"/>
  <c r="AE5902" i="1"/>
  <c r="AF5902" i="1"/>
  <c r="AG5902" i="1"/>
  <c r="AH5902" i="1"/>
  <c r="AE5903" i="1"/>
  <c r="AF5903" i="1"/>
  <c r="AG5903" i="1"/>
  <c r="AH5903" i="1"/>
  <c r="AE5904" i="1"/>
  <c r="AF5904" i="1"/>
  <c r="AG5904" i="1"/>
  <c r="AH5904" i="1"/>
  <c r="AE5905" i="1"/>
  <c r="AF5905" i="1"/>
  <c r="AG5905" i="1"/>
  <c r="AH5905" i="1"/>
  <c r="AE5906" i="1"/>
  <c r="AF5906" i="1"/>
  <c r="AG5906" i="1"/>
  <c r="AH5906" i="1"/>
  <c r="AE5907" i="1"/>
  <c r="AF5907" i="1"/>
  <c r="AG5907" i="1"/>
  <c r="AH5907" i="1"/>
  <c r="AE5908" i="1"/>
  <c r="AF5908" i="1"/>
  <c r="AG5908" i="1"/>
  <c r="AH5908" i="1"/>
  <c r="AE5909" i="1"/>
  <c r="AF5909" i="1"/>
  <c r="AG5909" i="1"/>
  <c r="AH5909" i="1"/>
  <c r="AE5910" i="1"/>
  <c r="AF5910" i="1"/>
  <c r="AG5910" i="1"/>
  <c r="AH5910" i="1"/>
  <c r="AE5911" i="1"/>
  <c r="AF5911" i="1"/>
  <c r="AG5911" i="1"/>
  <c r="AH5911" i="1"/>
  <c r="AE5912" i="1"/>
  <c r="AF5912" i="1"/>
  <c r="AG5912" i="1"/>
  <c r="AH5912" i="1"/>
  <c r="AE5913" i="1"/>
  <c r="AF5913" i="1"/>
  <c r="AG5913" i="1"/>
  <c r="AH5913" i="1"/>
  <c r="AE5914" i="1"/>
  <c r="AF5914" i="1"/>
  <c r="AG5914" i="1"/>
  <c r="AH5914" i="1"/>
  <c r="AE5915" i="1"/>
  <c r="AF5915" i="1"/>
  <c r="AG5915" i="1"/>
  <c r="AH5915" i="1"/>
  <c r="AE5916" i="1"/>
  <c r="AF5916" i="1"/>
  <c r="AG5916" i="1"/>
  <c r="AH5916" i="1"/>
  <c r="AE5917" i="1"/>
  <c r="AF5917" i="1"/>
  <c r="AG5917" i="1"/>
  <c r="AH5917" i="1"/>
  <c r="AE5918" i="1"/>
  <c r="AF5918" i="1"/>
  <c r="AG5918" i="1"/>
  <c r="AH5918" i="1"/>
  <c r="AE5919" i="1"/>
  <c r="AF5919" i="1"/>
  <c r="AG5919" i="1"/>
  <c r="AH5919" i="1"/>
  <c r="AE5920" i="1"/>
  <c r="AF5920" i="1"/>
  <c r="AG5920" i="1"/>
  <c r="AH5920" i="1"/>
  <c r="AE5921" i="1"/>
  <c r="AF5921" i="1"/>
  <c r="AG5921" i="1"/>
  <c r="AH5921" i="1"/>
  <c r="AE5922" i="1"/>
  <c r="AF5922" i="1"/>
  <c r="AG5922" i="1"/>
  <c r="AH5922" i="1"/>
  <c r="AE5923" i="1"/>
  <c r="AF5923" i="1"/>
  <c r="AG5923" i="1"/>
  <c r="AH5923" i="1"/>
  <c r="AE5924" i="1"/>
  <c r="AF5924" i="1"/>
  <c r="AG5924" i="1"/>
  <c r="AH5924" i="1"/>
  <c r="AE5925" i="1"/>
  <c r="AF5925" i="1"/>
  <c r="AG5925" i="1"/>
  <c r="AH5925" i="1"/>
  <c r="AE5926" i="1"/>
  <c r="AF5926" i="1"/>
  <c r="AG5926" i="1"/>
  <c r="AH5926" i="1"/>
  <c r="AE5927" i="1"/>
  <c r="AF5927" i="1"/>
  <c r="AG5927" i="1"/>
  <c r="AH5927" i="1"/>
  <c r="AE5928" i="1"/>
  <c r="AF5928" i="1"/>
  <c r="AG5928" i="1"/>
  <c r="AH5928" i="1"/>
  <c r="AE5929" i="1"/>
  <c r="AF5929" i="1"/>
  <c r="AG5929" i="1"/>
  <c r="AH5929" i="1"/>
  <c r="AE5930" i="1"/>
  <c r="AF5930" i="1"/>
  <c r="AG5930" i="1"/>
  <c r="AH5930" i="1"/>
  <c r="AE5931" i="1"/>
  <c r="AF5931" i="1"/>
  <c r="AG5931" i="1"/>
  <c r="AH5931" i="1"/>
  <c r="AE5932" i="1"/>
  <c r="AF5932" i="1"/>
  <c r="AG5932" i="1"/>
  <c r="AH5932" i="1"/>
  <c r="AE5933" i="1"/>
  <c r="AF5933" i="1"/>
  <c r="AG5933" i="1"/>
  <c r="AH5933" i="1"/>
  <c r="AE5934" i="1"/>
  <c r="AF5934" i="1"/>
  <c r="AG5934" i="1"/>
  <c r="AH5934" i="1"/>
  <c r="AE5935" i="1"/>
  <c r="AF5935" i="1"/>
  <c r="AG5935" i="1"/>
  <c r="AH5935" i="1"/>
  <c r="AE5936" i="1"/>
  <c r="AF5936" i="1"/>
  <c r="AG5936" i="1"/>
  <c r="AH5936" i="1"/>
  <c r="AE5937" i="1"/>
  <c r="AF5937" i="1"/>
  <c r="AG5937" i="1"/>
  <c r="AH5937" i="1"/>
  <c r="AE5938" i="1"/>
  <c r="AF5938" i="1"/>
  <c r="AG5938" i="1"/>
  <c r="AH5938" i="1"/>
  <c r="AE5939" i="1"/>
  <c r="AF5939" i="1"/>
  <c r="AG5939" i="1"/>
  <c r="AH5939" i="1"/>
  <c r="AE5940" i="1"/>
  <c r="AF5940" i="1"/>
  <c r="AG5940" i="1"/>
  <c r="AH5940" i="1"/>
  <c r="AE5941" i="1"/>
  <c r="AF5941" i="1"/>
  <c r="AG5941" i="1"/>
  <c r="AH5941" i="1"/>
  <c r="AE5942" i="1"/>
  <c r="AF5942" i="1"/>
  <c r="AG5942" i="1"/>
  <c r="AH5942" i="1"/>
  <c r="AE5943" i="1"/>
  <c r="AF5943" i="1"/>
  <c r="AG5943" i="1"/>
  <c r="AH5943" i="1"/>
  <c r="AE5944" i="1"/>
  <c r="AF5944" i="1"/>
  <c r="AG5944" i="1"/>
  <c r="AH5944" i="1"/>
  <c r="AE5945" i="1"/>
  <c r="AF5945" i="1"/>
  <c r="AG5945" i="1"/>
  <c r="AH5945" i="1"/>
  <c r="AE5946" i="1"/>
  <c r="AF5946" i="1"/>
  <c r="AG5946" i="1"/>
  <c r="AH5946" i="1"/>
  <c r="AE5947" i="1"/>
  <c r="AF5947" i="1"/>
  <c r="AG5947" i="1"/>
  <c r="AH5947" i="1"/>
  <c r="AE5948" i="1"/>
  <c r="AF5948" i="1"/>
  <c r="AG5948" i="1"/>
  <c r="AH5948" i="1"/>
  <c r="AE5949" i="1"/>
  <c r="AF5949" i="1"/>
  <c r="AG5949" i="1"/>
  <c r="AH5949" i="1"/>
  <c r="AE5950" i="1"/>
  <c r="AF5950" i="1"/>
  <c r="AG5950" i="1"/>
  <c r="AH5950" i="1"/>
  <c r="AE5951" i="1"/>
  <c r="AF5951" i="1"/>
  <c r="AG5951" i="1"/>
  <c r="AH5951" i="1"/>
  <c r="AE5952" i="1"/>
  <c r="AF5952" i="1"/>
  <c r="AG5952" i="1"/>
  <c r="AH5952" i="1"/>
  <c r="AE5953" i="1"/>
  <c r="AF5953" i="1"/>
  <c r="AG5953" i="1"/>
  <c r="AH5953" i="1"/>
  <c r="AE5954" i="1"/>
  <c r="AF5954" i="1"/>
  <c r="AG5954" i="1"/>
  <c r="AH5954" i="1"/>
  <c r="AE5955" i="1"/>
  <c r="AF5955" i="1"/>
  <c r="AG5955" i="1"/>
  <c r="AH5955" i="1"/>
  <c r="AE5956" i="1"/>
  <c r="AF5956" i="1"/>
  <c r="AG5956" i="1"/>
  <c r="AH5956" i="1"/>
  <c r="AE5957" i="1"/>
  <c r="AF5957" i="1"/>
  <c r="AG5957" i="1"/>
  <c r="AH5957" i="1"/>
  <c r="AE5958" i="1"/>
  <c r="AF5958" i="1"/>
  <c r="AG5958" i="1"/>
  <c r="AH5958" i="1"/>
  <c r="AE5959" i="1"/>
  <c r="AF5959" i="1"/>
  <c r="AG5959" i="1"/>
  <c r="AH5959" i="1"/>
  <c r="AE5960" i="1"/>
  <c r="AF5960" i="1"/>
  <c r="AG5960" i="1"/>
  <c r="AH5960" i="1"/>
  <c r="AE5961" i="1"/>
  <c r="AF5961" i="1"/>
  <c r="AG5961" i="1"/>
  <c r="AH5961" i="1"/>
  <c r="AE5962" i="1"/>
  <c r="AF5962" i="1"/>
  <c r="AG5962" i="1"/>
  <c r="AH5962" i="1"/>
  <c r="AE5963" i="1"/>
  <c r="AF5963" i="1"/>
  <c r="AG5963" i="1"/>
  <c r="AH5963" i="1"/>
  <c r="AE5964" i="1"/>
  <c r="AF5964" i="1"/>
  <c r="AG5964" i="1"/>
  <c r="AH5964" i="1"/>
  <c r="AE5965" i="1"/>
  <c r="AF5965" i="1"/>
  <c r="AG5965" i="1"/>
  <c r="AH5965" i="1"/>
  <c r="AE5966" i="1"/>
  <c r="AF5966" i="1"/>
  <c r="AG5966" i="1"/>
  <c r="AH5966" i="1"/>
  <c r="AE5967" i="1"/>
  <c r="AF5967" i="1"/>
  <c r="AG5967" i="1"/>
  <c r="AH5967" i="1"/>
  <c r="AE5968" i="1"/>
  <c r="AF5968" i="1"/>
  <c r="AG5968" i="1"/>
  <c r="AH5968" i="1"/>
  <c r="AE5969" i="1"/>
  <c r="AF5969" i="1"/>
  <c r="AG5969" i="1"/>
  <c r="AH5969" i="1"/>
  <c r="AE5970" i="1"/>
  <c r="AF5970" i="1"/>
  <c r="AG5970" i="1"/>
  <c r="AH5970" i="1"/>
  <c r="AE5971" i="1"/>
  <c r="AF5971" i="1"/>
  <c r="AG5971" i="1"/>
  <c r="AH5971" i="1"/>
  <c r="AE5972" i="1"/>
  <c r="AF5972" i="1"/>
  <c r="AG5972" i="1"/>
  <c r="AH5972" i="1"/>
  <c r="AE5973" i="1"/>
  <c r="AF5973" i="1"/>
  <c r="AG5973" i="1"/>
  <c r="AH5973" i="1"/>
  <c r="AE5974" i="1"/>
  <c r="AF5974" i="1"/>
  <c r="AG5974" i="1"/>
  <c r="AH5974" i="1"/>
  <c r="AE5975" i="1"/>
  <c r="AF5975" i="1"/>
  <c r="AG5975" i="1"/>
  <c r="AH5975" i="1"/>
  <c r="AE5976" i="1"/>
  <c r="AF5976" i="1"/>
  <c r="AG5976" i="1"/>
  <c r="AH5976" i="1"/>
  <c r="AE5977" i="1"/>
  <c r="AF5977" i="1"/>
  <c r="AG5977" i="1"/>
  <c r="AH5977" i="1"/>
  <c r="AE5978" i="1"/>
  <c r="AF5978" i="1"/>
  <c r="AG5978" i="1"/>
  <c r="AH5978" i="1"/>
  <c r="AE5979" i="1"/>
  <c r="AF5979" i="1"/>
  <c r="AG5979" i="1"/>
  <c r="AH5979" i="1"/>
  <c r="AE5980" i="1"/>
  <c r="AF5980" i="1"/>
  <c r="AG5980" i="1"/>
  <c r="AH5980" i="1"/>
  <c r="AE5981" i="1"/>
  <c r="AF5981" i="1"/>
  <c r="AG5981" i="1"/>
  <c r="AH5981" i="1"/>
  <c r="AE5982" i="1"/>
  <c r="AF5982" i="1"/>
  <c r="AG5982" i="1"/>
  <c r="AH5982" i="1"/>
  <c r="AE5983" i="1"/>
  <c r="AF5983" i="1"/>
  <c r="AG5983" i="1"/>
  <c r="AH5983" i="1"/>
  <c r="AE5984" i="1"/>
  <c r="AF5984" i="1"/>
  <c r="AG5984" i="1"/>
  <c r="AH5984" i="1"/>
  <c r="AE5985" i="1"/>
  <c r="AF5985" i="1"/>
  <c r="AG5985" i="1"/>
  <c r="AH5985" i="1"/>
  <c r="AE5986" i="1"/>
  <c r="AF5986" i="1"/>
  <c r="AG5986" i="1"/>
  <c r="AH5986" i="1"/>
  <c r="AE5987" i="1"/>
  <c r="AF5987" i="1"/>
  <c r="AG5987" i="1"/>
  <c r="AH5987" i="1"/>
  <c r="AE5988" i="1"/>
  <c r="AF5988" i="1"/>
  <c r="AG5988" i="1"/>
  <c r="AH5988" i="1"/>
  <c r="AE5989" i="1"/>
  <c r="AF5989" i="1"/>
  <c r="AG5989" i="1"/>
  <c r="AH5989" i="1"/>
  <c r="AE5990" i="1"/>
  <c r="AF5990" i="1"/>
  <c r="AG5990" i="1"/>
  <c r="AH5990" i="1"/>
  <c r="AE5991" i="1"/>
  <c r="AF5991" i="1"/>
  <c r="AG5991" i="1"/>
  <c r="AH5991" i="1"/>
  <c r="AE5992" i="1"/>
  <c r="AF5992" i="1"/>
  <c r="AG5992" i="1"/>
  <c r="AH5992" i="1"/>
  <c r="AE5993" i="1"/>
  <c r="AF5993" i="1"/>
  <c r="AG5993" i="1"/>
  <c r="AH5993" i="1"/>
  <c r="AE5994" i="1"/>
  <c r="AF5994" i="1"/>
  <c r="AG5994" i="1"/>
  <c r="AH5994" i="1"/>
  <c r="AE5995" i="1"/>
  <c r="AF5995" i="1"/>
  <c r="AG5995" i="1"/>
  <c r="AH5995" i="1"/>
  <c r="AE5996" i="1"/>
  <c r="AF5996" i="1"/>
  <c r="AG5996" i="1"/>
  <c r="AH5996" i="1"/>
  <c r="AE5997" i="1"/>
  <c r="AF5997" i="1"/>
  <c r="AG5997" i="1"/>
  <c r="AH5997" i="1"/>
  <c r="AE5998" i="1"/>
  <c r="AF5998" i="1"/>
  <c r="AG5998" i="1"/>
  <c r="AH5998" i="1"/>
  <c r="AE5999" i="1"/>
  <c r="AF5999" i="1"/>
  <c r="AG5999" i="1"/>
  <c r="AH5999" i="1"/>
  <c r="AE6000" i="1"/>
  <c r="AF6000" i="1"/>
  <c r="AG6000" i="1"/>
  <c r="AH6000" i="1"/>
  <c r="AE6001" i="1"/>
  <c r="AF6001" i="1"/>
  <c r="AG6001" i="1"/>
  <c r="AH6001" i="1"/>
  <c r="AE6002" i="1"/>
  <c r="AF6002" i="1"/>
  <c r="AG6002" i="1"/>
  <c r="AH6002" i="1"/>
  <c r="AE6003" i="1"/>
  <c r="AF6003" i="1"/>
  <c r="AG6003" i="1"/>
  <c r="AH6003" i="1"/>
  <c r="AE6004" i="1"/>
  <c r="AF6004" i="1"/>
  <c r="AG6004" i="1"/>
  <c r="AH6004" i="1"/>
  <c r="AE6005" i="1"/>
  <c r="AF6005" i="1"/>
  <c r="AG6005" i="1"/>
  <c r="AH6005" i="1"/>
  <c r="AE6006" i="1"/>
  <c r="AF6006" i="1"/>
  <c r="AG6006" i="1"/>
  <c r="AH6006" i="1"/>
  <c r="AE6007" i="1"/>
  <c r="AF6007" i="1"/>
  <c r="AG6007" i="1"/>
  <c r="AH6007" i="1"/>
  <c r="AE6008" i="1"/>
  <c r="AF6008" i="1"/>
  <c r="AG6008" i="1"/>
  <c r="AH6008" i="1"/>
  <c r="AE6009" i="1"/>
  <c r="AF6009" i="1"/>
  <c r="AG6009" i="1"/>
  <c r="AH6009" i="1"/>
  <c r="AE6010" i="1"/>
  <c r="AF6010" i="1"/>
  <c r="AG6010" i="1"/>
  <c r="AH6010" i="1"/>
  <c r="AE6011" i="1"/>
  <c r="AF6011" i="1"/>
  <c r="AG6011" i="1"/>
  <c r="AH6011" i="1"/>
  <c r="AE6012" i="1"/>
  <c r="AF6012" i="1"/>
  <c r="AG6012" i="1"/>
  <c r="AH6012" i="1"/>
  <c r="AE6013" i="1"/>
  <c r="AF6013" i="1"/>
  <c r="AG6013" i="1"/>
  <c r="AH6013" i="1"/>
  <c r="AE6014" i="1"/>
  <c r="AF6014" i="1"/>
  <c r="AG6014" i="1"/>
  <c r="AH6014" i="1"/>
  <c r="AE6015" i="1"/>
  <c r="AF6015" i="1"/>
  <c r="AG6015" i="1"/>
  <c r="AH6015" i="1"/>
  <c r="AE6016" i="1"/>
  <c r="AF6016" i="1"/>
  <c r="AG6016" i="1"/>
  <c r="AH6016" i="1"/>
  <c r="AE6017" i="1"/>
  <c r="AF6017" i="1"/>
  <c r="AG6017" i="1"/>
  <c r="AH6017" i="1"/>
  <c r="AE6018" i="1"/>
  <c r="AF6018" i="1"/>
  <c r="AG6018" i="1"/>
  <c r="AH6018" i="1"/>
  <c r="AE6019" i="1"/>
  <c r="AF6019" i="1"/>
  <c r="AG6019" i="1"/>
  <c r="AH6019" i="1"/>
  <c r="AE6020" i="1"/>
  <c r="AF6020" i="1"/>
  <c r="AG6020" i="1"/>
  <c r="AH6020" i="1"/>
  <c r="AE6021" i="1"/>
  <c r="AF6021" i="1"/>
  <c r="AG6021" i="1"/>
  <c r="AH6021" i="1"/>
  <c r="AE6022" i="1"/>
  <c r="AF6022" i="1"/>
  <c r="AG6022" i="1"/>
  <c r="AH6022" i="1"/>
  <c r="AE6023" i="1"/>
  <c r="AF6023" i="1"/>
  <c r="AG6023" i="1"/>
  <c r="AH6023" i="1"/>
  <c r="AE6024" i="1"/>
  <c r="AF6024" i="1"/>
  <c r="AG6024" i="1"/>
  <c r="AH6024" i="1"/>
  <c r="AE6025" i="1"/>
  <c r="AF6025" i="1"/>
  <c r="AG6025" i="1"/>
  <c r="AH6025" i="1"/>
  <c r="AE6026" i="1"/>
  <c r="AF6026" i="1"/>
  <c r="AG6026" i="1"/>
  <c r="AH6026" i="1"/>
  <c r="AE6027" i="1"/>
  <c r="AF6027" i="1"/>
  <c r="AG6027" i="1"/>
  <c r="AH6027" i="1"/>
  <c r="AE6028" i="1"/>
  <c r="AF6028" i="1"/>
  <c r="AG6028" i="1"/>
  <c r="AH6028" i="1"/>
  <c r="AE6029" i="1"/>
  <c r="AF6029" i="1"/>
  <c r="AG6029" i="1"/>
  <c r="AH6029" i="1"/>
  <c r="AE6030" i="1"/>
  <c r="AF6030" i="1"/>
  <c r="AG6030" i="1"/>
  <c r="AH6030" i="1"/>
  <c r="AE6031" i="1"/>
  <c r="AF6031" i="1"/>
  <c r="AG6031" i="1"/>
  <c r="AH6031" i="1"/>
  <c r="AE6032" i="1"/>
  <c r="AF6032" i="1"/>
  <c r="AG6032" i="1"/>
  <c r="AH6032" i="1"/>
  <c r="AE6033" i="1"/>
  <c r="AF6033" i="1"/>
  <c r="AG6033" i="1"/>
  <c r="AH6033" i="1"/>
  <c r="AE6034" i="1"/>
  <c r="AF6034" i="1"/>
  <c r="AG6034" i="1"/>
  <c r="AH6034" i="1"/>
  <c r="AE6035" i="1"/>
  <c r="AF6035" i="1"/>
  <c r="AG6035" i="1"/>
  <c r="AH6035" i="1"/>
  <c r="AE6036" i="1"/>
  <c r="AF6036" i="1"/>
  <c r="AG6036" i="1"/>
  <c r="AH6036" i="1"/>
  <c r="AE6037" i="1"/>
  <c r="AF6037" i="1"/>
  <c r="AG6037" i="1"/>
  <c r="AH6037" i="1"/>
  <c r="AE6038" i="1"/>
  <c r="AF6038" i="1"/>
  <c r="AG6038" i="1"/>
  <c r="AH6038" i="1"/>
  <c r="AE6039" i="1"/>
  <c r="AF6039" i="1"/>
  <c r="AG6039" i="1"/>
  <c r="AH6039" i="1"/>
  <c r="AE6040" i="1"/>
  <c r="AF6040" i="1"/>
  <c r="AG6040" i="1"/>
  <c r="AH6040" i="1"/>
  <c r="AE6041" i="1"/>
  <c r="AF6041" i="1"/>
  <c r="AG6041" i="1"/>
  <c r="AH6041" i="1"/>
  <c r="AE6042" i="1"/>
  <c r="AF6042" i="1"/>
  <c r="AG6042" i="1"/>
  <c r="AH6042" i="1"/>
  <c r="AE6043" i="1"/>
  <c r="AF6043" i="1"/>
  <c r="AG6043" i="1"/>
  <c r="AH6043" i="1"/>
  <c r="AE6044" i="1"/>
  <c r="AF6044" i="1"/>
  <c r="AG6044" i="1"/>
  <c r="AH6044" i="1"/>
  <c r="AE6045" i="1"/>
  <c r="AF6045" i="1"/>
  <c r="AG6045" i="1"/>
  <c r="AH6045" i="1"/>
  <c r="AE6046" i="1"/>
  <c r="AF6046" i="1"/>
  <c r="AG6046" i="1"/>
  <c r="AH6046" i="1"/>
  <c r="AE6047" i="1"/>
  <c r="AF6047" i="1"/>
  <c r="AG6047" i="1"/>
  <c r="AH6047" i="1"/>
  <c r="AE6048" i="1"/>
  <c r="AF6048" i="1"/>
  <c r="AG6048" i="1"/>
  <c r="AH6048" i="1"/>
  <c r="AE6049" i="1"/>
  <c r="AF6049" i="1"/>
  <c r="AG6049" i="1"/>
  <c r="AH6049" i="1"/>
  <c r="AE6050" i="1"/>
  <c r="AF6050" i="1"/>
  <c r="AG6050" i="1"/>
  <c r="AH6050" i="1"/>
  <c r="AE6051" i="1"/>
  <c r="AF6051" i="1"/>
  <c r="AG6051" i="1"/>
  <c r="AH6051" i="1"/>
  <c r="AE6052" i="1"/>
  <c r="AF6052" i="1"/>
  <c r="AG6052" i="1"/>
  <c r="AH6052" i="1"/>
  <c r="AE6053" i="1"/>
  <c r="AF6053" i="1"/>
  <c r="AG6053" i="1"/>
  <c r="AH6053" i="1"/>
  <c r="AE6054" i="1"/>
  <c r="AF6054" i="1"/>
  <c r="AG6054" i="1"/>
  <c r="AH6054" i="1"/>
  <c r="AE6055" i="1"/>
  <c r="AF6055" i="1"/>
  <c r="AG6055" i="1"/>
  <c r="AH6055" i="1"/>
  <c r="AE6056" i="1"/>
  <c r="AF6056" i="1"/>
  <c r="AG6056" i="1"/>
  <c r="AH6056" i="1"/>
  <c r="AE6057" i="1"/>
  <c r="AF6057" i="1"/>
  <c r="AG6057" i="1"/>
  <c r="AH6057" i="1"/>
  <c r="AE6058" i="1"/>
  <c r="AF6058" i="1"/>
  <c r="AG6058" i="1"/>
  <c r="AH6058" i="1"/>
  <c r="AE6059" i="1"/>
  <c r="AF6059" i="1"/>
  <c r="AG6059" i="1"/>
  <c r="AH6059" i="1"/>
  <c r="AE6060" i="1"/>
  <c r="AF6060" i="1"/>
  <c r="AG6060" i="1"/>
  <c r="AH6060" i="1"/>
  <c r="AE6061" i="1"/>
  <c r="AF6061" i="1"/>
  <c r="AG6061" i="1"/>
  <c r="AH6061" i="1"/>
  <c r="AE6062" i="1"/>
  <c r="AF6062" i="1"/>
  <c r="AG6062" i="1"/>
  <c r="AH6062" i="1"/>
  <c r="AE6063" i="1"/>
  <c r="AF6063" i="1"/>
  <c r="AG6063" i="1"/>
  <c r="AH6063" i="1"/>
  <c r="AE6064" i="1"/>
  <c r="AF6064" i="1"/>
  <c r="AG6064" i="1"/>
  <c r="AH6064" i="1"/>
  <c r="AE6065" i="1"/>
  <c r="AF6065" i="1"/>
  <c r="AG6065" i="1"/>
  <c r="AH6065" i="1"/>
  <c r="AE6066" i="1"/>
  <c r="AF6066" i="1"/>
  <c r="AG6066" i="1"/>
  <c r="AH6066" i="1"/>
  <c r="AE6067" i="1"/>
  <c r="AF6067" i="1"/>
  <c r="AG6067" i="1"/>
  <c r="AH6067" i="1"/>
  <c r="AE6068" i="1"/>
  <c r="AF6068" i="1"/>
  <c r="AG6068" i="1"/>
  <c r="AH6068" i="1"/>
  <c r="AE6069" i="1"/>
  <c r="AF6069" i="1"/>
  <c r="AG6069" i="1"/>
  <c r="AH6069" i="1"/>
  <c r="AE6070" i="1"/>
  <c r="AF6070" i="1"/>
  <c r="AG6070" i="1"/>
  <c r="AH6070" i="1"/>
  <c r="AE6071" i="1"/>
  <c r="AF6071" i="1"/>
  <c r="AG6071" i="1"/>
  <c r="AH6071" i="1"/>
  <c r="AE6072" i="1"/>
  <c r="AF6072" i="1"/>
  <c r="AG6072" i="1"/>
  <c r="AH6072" i="1"/>
  <c r="AE6073" i="1"/>
  <c r="AF6073" i="1"/>
  <c r="AG6073" i="1"/>
  <c r="AH6073" i="1"/>
  <c r="AE6074" i="1"/>
  <c r="AF6074" i="1"/>
  <c r="AG6074" i="1"/>
  <c r="AH6074" i="1"/>
  <c r="AE6075" i="1"/>
  <c r="AF6075" i="1"/>
  <c r="AG6075" i="1"/>
  <c r="AH6075" i="1"/>
  <c r="AE6076" i="1"/>
  <c r="AF6076" i="1"/>
  <c r="AG6076" i="1"/>
  <c r="AH6076" i="1"/>
  <c r="AE6077" i="1"/>
  <c r="AF6077" i="1"/>
  <c r="AG6077" i="1"/>
  <c r="AH6077" i="1"/>
  <c r="AE6078" i="1"/>
  <c r="AF6078" i="1"/>
  <c r="AG6078" i="1"/>
  <c r="AH6078" i="1"/>
  <c r="AE6079" i="1"/>
  <c r="AF6079" i="1"/>
  <c r="AG6079" i="1"/>
  <c r="AH6079" i="1"/>
  <c r="AE6080" i="1"/>
  <c r="AF6080" i="1"/>
  <c r="AG6080" i="1"/>
  <c r="AH6080" i="1"/>
  <c r="AE6081" i="1"/>
  <c r="AF6081" i="1"/>
  <c r="AG6081" i="1"/>
  <c r="AH6081" i="1"/>
  <c r="AE6082" i="1"/>
  <c r="AF6082" i="1"/>
  <c r="AG6082" i="1"/>
  <c r="AH6082" i="1"/>
  <c r="AE6083" i="1"/>
  <c r="AF6083" i="1"/>
  <c r="AG6083" i="1"/>
  <c r="AH6083" i="1"/>
  <c r="AE6084" i="1"/>
  <c r="AF6084" i="1"/>
  <c r="AG6084" i="1"/>
  <c r="AH6084" i="1"/>
  <c r="AE6085" i="1"/>
  <c r="AF6085" i="1"/>
  <c r="AG6085" i="1"/>
  <c r="AH6085" i="1"/>
  <c r="AE6086" i="1"/>
  <c r="AF6086" i="1"/>
  <c r="AG6086" i="1"/>
  <c r="AH6086" i="1"/>
  <c r="AE6087" i="1"/>
  <c r="AF6087" i="1"/>
  <c r="AG6087" i="1"/>
  <c r="AH6087" i="1"/>
  <c r="AE6088" i="1"/>
  <c r="AF6088" i="1"/>
  <c r="AG6088" i="1"/>
  <c r="AH6088" i="1"/>
  <c r="AE6089" i="1"/>
  <c r="AF6089" i="1"/>
  <c r="AG6089" i="1"/>
  <c r="AH6089" i="1"/>
  <c r="AE6090" i="1"/>
  <c r="AF6090" i="1"/>
  <c r="AG6090" i="1"/>
  <c r="AH6090" i="1"/>
  <c r="AE6091" i="1"/>
  <c r="AF6091" i="1"/>
  <c r="AG6091" i="1"/>
  <c r="AH6091" i="1"/>
  <c r="AE6092" i="1"/>
  <c r="AF6092" i="1"/>
  <c r="AG6092" i="1"/>
  <c r="AH6092" i="1"/>
  <c r="AE6093" i="1"/>
  <c r="AF6093" i="1"/>
  <c r="AG6093" i="1"/>
  <c r="AH6093" i="1"/>
  <c r="AE6094" i="1"/>
  <c r="AF6094" i="1"/>
  <c r="AG6094" i="1"/>
  <c r="AH6094" i="1"/>
  <c r="AE6095" i="1"/>
  <c r="AF6095" i="1"/>
  <c r="AG6095" i="1"/>
  <c r="AH6095" i="1"/>
  <c r="AE6096" i="1"/>
  <c r="AF6096" i="1"/>
  <c r="AG6096" i="1"/>
  <c r="AH6096" i="1"/>
  <c r="AE6097" i="1"/>
  <c r="AF6097" i="1"/>
  <c r="AG6097" i="1"/>
  <c r="AH6097" i="1"/>
  <c r="AE6098" i="1"/>
  <c r="AF6098" i="1"/>
  <c r="AG6098" i="1"/>
  <c r="AH6098" i="1"/>
  <c r="AE6099" i="1"/>
  <c r="AF6099" i="1"/>
  <c r="AG6099" i="1"/>
  <c r="AH6099" i="1"/>
  <c r="AE6100" i="1"/>
  <c r="AF6100" i="1"/>
  <c r="AG6100" i="1"/>
  <c r="AH6100" i="1"/>
  <c r="AE6101" i="1"/>
  <c r="AF6101" i="1"/>
  <c r="AG6101" i="1"/>
  <c r="AH6101" i="1"/>
  <c r="AE6102" i="1"/>
  <c r="AF6102" i="1"/>
  <c r="AG6102" i="1"/>
  <c r="AH6102" i="1"/>
  <c r="AE6103" i="1"/>
  <c r="AF6103" i="1"/>
  <c r="AG6103" i="1"/>
  <c r="AH6103" i="1"/>
  <c r="AE6104" i="1"/>
  <c r="AF6104" i="1"/>
  <c r="AG6104" i="1"/>
  <c r="AH6104" i="1"/>
  <c r="AE6105" i="1"/>
  <c r="AF6105" i="1"/>
  <c r="AG6105" i="1"/>
  <c r="AH6105" i="1"/>
  <c r="AE6106" i="1"/>
  <c r="AF6106" i="1"/>
  <c r="AG6106" i="1"/>
  <c r="AH6106" i="1"/>
  <c r="AE6107" i="1"/>
  <c r="AF6107" i="1"/>
  <c r="AG6107" i="1"/>
  <c r="AH6107" i="1"/>
  <c r="AE6108" i="1"/>
  <c r="AF6108" i="1"/>
  <c r="AG6108" i="1"/>
  <c r="AH6108" i="1"/>
  <c r="AE6109" i="1"/>
  <c r="AF6109" i="1"/>
  <c r="AG6109" i="1"/>
  <c r="AH6109" i="1"/>
  <c r="AE6110" i="1"/>
  <c r="AF6110" i="1"/>
  <c r="AG6110" i="1"/>
  <c r="AH6110" i="1"/>
  <c r="AE6111" i="1"/>
  <c r="AF6111" i="1"/>
  <c r="AG6111" i="1"/>
  <c r="AH6111" i="1"/>
  <c r="AE6112" i="1"/>
  <c r="AF6112" i="1"/>
  <c r="AG6112" i="1"/>
  <c r="AH6112" i="1"/>
  <c r="AE6113" i="1"/>
  <c r="AF6113" i="1"/>
  <c r="AG6113" i="1"/>
  <c r="AH6113" i="1"/>
  <c r="AE6114" i="1"/>
  <c r="AF6114" i="1"/>
  <c r="AG6114" i="1"/>
  <c r="AH6114" i="1"/>
  <c r="AE6115" i="1"/>
  <c r="AF6115" i="1"/>
  <c r="AG6115" i="1"/>
  <c r="AH6115" i="1"/>
  <c r="AE6116" i="1"/>
  <c r="AF6116" i="1"/>
  <c r="AG6116" i="1"/>
  <c r="AH6116" i="1"/>
  <c r="AE6117" i="1"/>
  <c r="AF6117" i="1"/>
  <c r="AG6117" i="1"/>
  <c r="AH6117" i="1"/>
  <c r="AE6118" i="1"/>
  <c r="AF6118" i="1"/>
  <c r="AG6118" i="1"/>
  <c r="AH6118" i="1"/>
  <c r="AE6119" i="1"/>
  <c r="AF6119" i="1"/>
  <c r="AG6119" i="1"/>
  <c r="AH6119" i="1"/>
  <c r="AE6120" i="1"/>
  <c r="AF6120" i="1"/>
  <c r="AG6120" i="1"/>
  <c r="AH6120" i="1"/>
  <c r="AE6121" i="1"/>
  <c r="AF6121" i="1"/>
  <c r="AG6121" i="1"/>
  <c r="AH6121" i="1"/>
  <c r="AE6122" i="1"/>
  <c r="AF6122" i="1"/>
  <c r="AG6122" i="1"/>
  <c r="AH6122" i="1"/>
  <c r="AE6123" i="1"/>
  <c r="AF6123" i="1"/>
  <c r="AG6123" i="1"/>
  <c r="AH6123" i="1"/>
  <c r="AE6124" i="1"/>
  <c r="AF6124" i="1"/>
  <c r="AG6124" i="1"/>
  <c r="AH6124" i="1"/>
  <c r="AE6125" i="1"/>
  <c r="AF6125" i="1"/>
  <c r="AG6125" i="1"/>
  <c r="AH6125" i="1"/>
  <c r="AE6126" i="1"/>
  <c r="AF6126" i="1"/>
  <c r="AG6126" i="1"/>
  <c r="AH6126" i="1"/>
  <c r="AE6127" i="1"/>
  <c r="AF6127" i="1"/>
  <c r="AG6127" i="1"/>
  <c r="AH6127" i="1"/>
  <c r="AE6128" i="1"/>
  <c r="AF6128" i="1"/>
  <c r="AG6128" i="1"/>
  <c r="AH6128" i="1"/>
  <c r="AE6129" i="1"/>
  <c r="AF6129" i="1"/>
  <c r="AG6129" i="1"/>
  <c r="AH6129" i="1"/>
  <c r="AE6130" i="1"/>
  <c r="AF6130" i="1"/>
  <c r="AG6130" i="1"/>
  <c r="AH6130" i="1"/>
  <c r="AE6131" i="1"/>
  <c r="AF6131" i="1"/>
  <c r="AG6131" i="1"/>
  <c r="AH6131" i="1"/>
  <c r="AE6132" i="1"/>
  <c r="AF6132" i="1"/>
  <c r="AG6132" i="1"/>
  <c r="AH6132" i="1"/>
  <c r="AE6133" i="1"/>
  <c r="AF6133" i="1"/>
  <c r="AG6133" i="1"/>
  <c r="AH6133" i="1"/>
  <c r="AE6134" i="1"/>
  <c r="AF6134" i="1"/>
  <c r="AG6134" i="1"/>
  <c r="AH6134" i="1"/>
  <c r="AE6135" i="1"/>
  <c r="AF6135" i="1"/>
  <c r="AG6135" i="1"/>
  <c r="AH6135" i="1"/>
  <c r="AE6136" i="1"/>
  <c r="AF6136" i="1"/>
  <c r="AG6136" i="1"/>
  <c r="AH6136" i="1"/>
  <c r="AE6137" i="1"/>
  <c r="AF6137" i="1"/>
  <c r="AG6137" i="1"/>
  <c r="AH6137" i="1"/>
  <c r="AE6138" i="1"/>
  <c r="AF6138" i="1"/>
  <c r="AG6138" i="1"/>
  <c r="AH6138" i="1"/>
  <c r="AE6139" i="1"/>
  <c r="AF6139" i="1"/>
  <c r="AG6139" i="1"/>
  <c r="AH6139" i="1"/>
  <c r="AE6140" i="1"/>
  <c r="AF6140" i="1"/>
  <c r="AG6140" i="1"/>
  <c r="AH6140" i="1"/>
  <c r="AE6141" i="1"/>
  <c r="AF6141" i="1"/>
  <c r="AG6141" i="1"/>
  <c r="AH6141" i="1"/>
  <c r="AE6142" i="1"/>
  <c r="AF6142" i="1"/>
  <c r="AG6142" i="1"/>
  <c r="AH6142" i="1"/>
  <c r="AE6143" i="1"/>
  <c r="AF6143" i="1"/>
  <c r="AG6143" i="1"/>
  <c r="AH6143" i="1"/>
  <c r="AE6144" i="1"/>
  <c r="AF6144" i="1"/>
  <c r="AG6144" i="1"/>
  <c r="AH6144" i="1"/>
  <c r="AE6145" i="1"/>
  <c r="AF6145" i="1"/>
  <c r="AG6145" i="1"/>
  <c r="AH6145" i="1"/>
  <c r="AE6146" i="1"/>
  <c r="AF6146" i="1"/>
  <c r="AG6146" i="1"/>
  <c r="AH6146" i="1"/>
  <c r="AE6147" i="1"/>
  <c r="AF6147" i="1"/>
  <c r="AG6147" i="1"/>
  <c r="AH6147" i="1"/>
  <c r="AE6148" i="1"/>
  <c r="AF6148" i="1"/>
  <c r="AG6148" i="1"/>
  <c r="AH6148" i="1"/>
  <c r="AE6149" i="1"/>
  <c r="AF6149" i="1"/>
  <c r="AG6149" i="1"/>
  <c r="AH6149" i="1"/>
  <c r="AE6150" i="1"/>
  <c r="AF6150" i="1"/>
  <c r="AG6150" i="1"/>
  <c r="AH6150" i="1"/>
  <c r="AE6151" i="1"/>
  <c r="AF6151" i="1"/>
  <c r="AG6151" i="1"/>
  <c r="AH6151" i="1"/>
  <c r="AE6152" i="1"/>
  <c r="AF6152" i="1"/>
  <c r="AG6152" i="1"/>
  <c r="AH6152" i="1"/>
  <c r="AE6153" i="1"/>
  <c r="AF6153" i="1"/>
  <c r="AG6153" i="1"/>
  <c r="AH6153" i="1"/>
  <c r="AE6154" i="1"/>
  <c r="AF6154" i="1"/>
  <c r="AG6154" i="1"/>
  <c r="AH6154" i="1"/>
  <c r="AE6155" i="1"/>
  <c r="AF6155" i="1"/>
  <c r="AG6155" i="1"/>
  <c r="AH6155" i="1"/>
  <c r="AE6156" i="1"/>
  <c r="AF6156" i="1"/>
  <c r="AG6156" i="1"/>
  <c r="AH6156" i="1"/>
  <c r="AE6157" i="1"/>
  <c r="AF6157" i="1"/>
  <c r="AG6157" i="1"/>
  <c r="AH6157" i="1"/>
  <c r="AE6158" i="1"/>
  <c r="AF6158" i="1"/>
  <c r="AG6158" i="1"/>
  <c r="AH6158" i="1"/>
  <c r="AE6159" i="1"/>
  <c r="AF6159" i="1"/>
  <c r="AG6159" i="1"/>
  <c r="AH6159" i="1"/>
  <c r="AE6160" i="1"/>
  <c r="AF6160" i="1"/>
  <c r="AG6160" i="1"/>
  <c r="AH6160" i="1"/>
  <c r="AE6161" i="1"/>
  <c r="AF6161" i="1"/>
  <c r="AG6161" i="1"/>
  <c r="AH6161" i="1"/>
  <c r="AE6162" i="1"/>
  <c r="AF6162" i="1"/>
  <c r="AG6162" i="1"/>
  <c r="AH6162" i="1"/>
  <c r="AE6163" i="1"/>
  <c r="AF6163" i="1"/>
  <c r="AG6163" i="1"/>
  <c r="AH6163" i="1"/>
  <c r="AE6164" i="1"/>
  <c r="AF6164" i="1"/>
  <c r="AG6164" i="1"/>
  <c r="AH6164" i="1"/>
  <c r="AE6165" i="1"/>
  <c r="AF6165" i="1"/>
  <c r="AG6165" i="1"/>
  <c r="AH6165" i="1"/>
  <c r="AE6166" i="1"/>
  <c r="AF6166" i="1"/>
  <c r="AG6166" i="1"/>
  <c r="AH6166" i="1"/>
  <c r="AE6167" i="1"/>
  <c r="AF6167" i="1"/>
  <c r="AG6167" i="1"/>
  <c r="AH6167" i="1"/>
  <c r="AE6168" i="1"/>
  <c r="AF6168" i="1"/>
  <c r="AG6168" i="1"/>
  <c r="AH6168" i="1"/>
  <c r="AE6169" i="1"/>
  <c r="AF6169" i="1"/>
  <c r="AG6169" i="1"/>
  <c r="AH6169" i="1"/>
  <c r="AE6170" i="1"/>
  <c r="AF6170" i="1"/>
  <c r="AG6170" i="1"/>
  <c r="AH6170" i="1"/>
  <c r="AE6171" i="1"/>
  <c r="AF6171" i="1"/>
  <c r="AG6171" i="1"/>
  <c r="AH6171" i="1"/>
  <c r="AE6172" i="1"/>
  <c r="AF6172" i="1"/>
  <c r="AG6172" i="1"/>
  <c r="AH6172" i="1"/>
  <c r="AE6173" i="1"/>
  <c r="AF6173" i="1"/>
  <c r="AG6173" i="1"/>
  <c r="AH6173" i="1"/>
  <c r="AE6174" i="1"/>
  <c r="AF6174" i="1"/>
  <c r="AG6174" i="1"/>
  <c r="AH6174" i="1"/>
  <c r="AE6175" i="1"/>
  <c r="AF6175" i="1"/>
  <c r="AG6175" i="1"/>
  <c r="AH6175" i="1"/>
  <c r="AE6176" i="1"/>
  <c r="AF6176" i="1"/>
  <c r="AG6176" i="1"/>
  <c r="AH6176" i="1"/>
  <c r="AE6177" i="1"/>
  <c r="AF6177" i="1"/>
  <c r="AG6177" i="1"/>
  <c r="AH6177" i="1"/>
  <c r="AE6178" i="1"/>
  <c r="AF6178" i="1"/>
  <c r="AG6178" i="1"/>
  <c r="AH6178" i="1"/>
  <c r="AE6179" i="1"/>
  <c r="AF6179" i="1"/>
  <c r="AG6179" i="1"/>
  <c r="AH6179" i="1"/>
  <c r="AE6180" i="1"/>
  <c r="AF6180" i="1"/>
  <c r="AG6180" i="1"/>
  <c r="AH6180" i="1"/>
  <c r="AE6181" i="1"/>
  <c r="AF6181" i="1"/>
  <c r="AG6181" i="1"/>
  <c r="AH6181" i="1"/>
  <c r="AE6182" i="1"/>
  <c r="AF6182" i="1"/>
  <c r="AG6182" i="1"/>
  <c r="AH6182" i="1"/>
  <c r="AE6183" i="1"/>
  <c r="AF6183" i="1"/>
  <c r="AG6183" i="1"/>
  <c r="AH6183" i="1"/>
  <c r="AE6184" i="1"/>
  <c r="AF6184" i="1"/>
  <c r="AG6184" i="1"/>
  <c r="AH6184" i="1"/>
  <c r="AE6185" i="1"/>
  <c r="AF6185" i="1"/>
  <c r="AG6185" i="1"/>
  <c r="AH6185" i="1"/>
  <c r="AE6186" i="1"/>
  <c r="AF6186" i="1"/>
  <c r="AG6186" i="1"/>
  <c r="AH6186" i="1"/>
  <c r="AE6187" i="1"/>
  <c r="AF6187" i="1"/>
  <c r="AG6187" i="1"/>
  <c r="AH6187" i="1"/>
  <c r="AE6188" i="1"/>
  <c r="AF6188" i="1"/>
  <c r="AG6188" i="1"/>
  <c r="AH6188" i="1"/>
  <c r="AE6189" i="1"/>
  <c r="AF6189" i="1"/>
  <c r="AG6189" i="1"/>
  <c r="AH6189" i="1"/>
  <c r="AE6190" i="1"/>
  <c r="AF6190" i="1"/>
  <c r="AG6190" i="1"/>
  <c r="AH6190" i="1"/>
  <c r="AE6191" i="1"/>
  <c r="AF6191" i="1"/>
  <c r="AG6191" i="1"/>
  <c r="AH6191" i="1"/>
  <c r="AE6192" i="1"/>
  <c r="AF6192" i="1"/>
  <c r="AG6192" i="1"/>
  <c r="AH6192" i="1"/>
  <c r="AE6193" i="1"/>
  <c r="AF6193" i="1"/>
  <c r="AG6193" i="1"/>
  <c r="AH6193" i="1"/>
  <c r="AE6194" i="1"/>
  <c r="AF6194" i="1"/>
  <c r="AG6194" i="1"/>
  <c r="AH6194" i="1"/>
  <c r="AE6195" i="1"/>
  <c r="AF6195" i="1"/>
  <c r="AG6195" i="1"/>
  <c r="AH6195" i="1"/>
  <c r="AE6196" i="1"/>
  <c r="AF6196" i="1"/>
  <c r="AG6196" i="1"/>
  <c r="AH6196" i="1"/>
  <c r="AE6197" i="1"/>
  <c r="AF6197" i="1"/>
  <c r="AG6197" i="1"/>
  <c r="AH6197" i="1"/>
  <c r="AE6198" i="1"/>
  <c r="AF6198" i="1"/>
  <c r="AG6198" i="1"/>
  <c r="AH6198" i="1"/>
  <c r="AE6199" i="1"/>
  <c r="AF6199" i="1"/>
  <c r="AG6199" i="1"/>
  <c r="AH6199" i="1"/>
  <c r="AE6200" i="1"/>
  <c r="AF6200" i="1"/>
  <c r="AG6200" i="1"/>
  <c r="AH6200" i="1"/>
  <c r="AE6201" i="1"/>
  <c r="AF6201" i="1"/>
  <c r="AG6201" i="1"/>
  <c r="AH6201" i="1"/>
  <c r="AE6202" i="1"/>
  <c r="AF6202" i="1"/>
  <c r="AG6202" i="1"/>
  <c r="AH6202" i="1"/>
  <c r="AE6203" i="1"/>
  <c r="AF6203" i="1"/>
  <c r="AG6203" i="1"/>
  <c r="AH6203" i="1"/>
  <c r="AE6204" i="1"/>
  <c r="AF6204" i="1"/>
  <c r="AG6204" i="1"/>
  <c r="AH6204" i="1"/>
  <c r="AE6205" i="1"/>
  <c r="AF6205" i="1"/>
  <c r="AG6205" i="1"/>
  <c r="AH6205" i="1"/>
  <c r="AE6206" i="1"/>
  <c r="AF6206" i="1"/>
  <c r="AG6206" i="1"/>
  <c r="AH6206" i="1"/>
  <c r="AE6207" i="1"/>
  <c r="AF6207" i="1"/>
  <c r="AG6207" i="1"/>
  <c r="AH6207" i="1"/>
  <c r="AE6208" i="1"/>
  <c r="AF6208" i="1"/>
  <c r="AG6208" i="1"/>
  <c r="AH6208" i="1"/>
  <c r="AE6209" i="1"/>
  <c r="AF6209" i="1"/>
  <c r="AG6209" i="1"/>
  <c r="AH6209" i="1"/>
  <c r="AE6210" i="1"/>
  <c r="AF6210" i="1"/>
  <c r="AG6210" i="1"/>
  <c r="AH6210" i="1"/>
  <c r="AE6211" i="1"/>
  <c r="AF6211" i="1"/>
  <c r="AG6211" i="1"/>
  <c r="AH6211" i="1"/>
  <c r="AE6212" i="1"/>
  <c r="AF6212" i="1"/>
  <c r="AG6212" i="1"/>
  <c r="AH6212" i="1"/>
  <c r="AE6213" i="1"/>
  <c r="AF6213" i="1"/>
  <c r="AG6213" i="1"/>
  <c r="AH6213" i="1"/>
  <c r="AE6214" i="1"/>
  <c r="AF6214" i="1"/>
  <c r="AG6214" i="1"/>
  <c r="AH6214" i="1"/>
  <c r="AE6215" i="1"/>
  <c r="AF6215" i="1"/>
  <c r="AG6215" i="1"/>
  <c r="AH6215" i="1"/>
  <c r="AE6216" i="1"/>
  <c r="AF6216" i="1"/>
  <c r="AG6216" i="1"/>
  <c r="AH6216" i="1"/>
  <c r="AE6217" i="1"/>
  <c r="AF6217" i="1"/>
  <c r="AG6217" i="1"/>
  <c r="AH6217" i="1"/>
  <c r="AE6218" i="1"/>
  <c r="AF6218" i="1"/>
  <c r="AG6218" i="1"/>
  <c r="AH6218" i="1"/>
  <c r="AE6219" i="1"/>
  <c r="AF6219" i="1"/>
  <c r="AG6219" i="1"/>
  <c r="AH6219" i="1"/>
  <c r="AE6220" i="1"/>
  <c r="AF6220" i="1"/>
  <c r="AG6220" i="1"/>
  <c r="AH6220" i="1"/>
  <c r="AE6221" i="1"/>
  <c r="AF6221" i="1"/>
  <c r="AG6221" i="1"/>
  <c r="AH6221" i="1"/>
  <c r="AE6222" i="1"/>
  <c r="AF6222" i="1"/>
  <c r="AG6222" i="1"/>
  <c r="AH6222" i="1"/>
  <c r="AE6223" i="1"/>
  <c r="AF6223" i="1"/>
  <c r="AG6223" i="1"/>
  <c r="AH6223" i="1"/>
  <c r="AE6224" i="1"/>
  <c r="AF6224" i="1"/>
  <c r="AG6224" i="1"/>
  <c r="AH6224" i="1"/>
  <c r="AE6225" i="1"/>
  <c r="AF6225" i="1"/>
  <c r="AG6225" i="1"/>
  <c r="AH6225" i="1"/>
  <c r="AE6226" i="1"/>
  <c r="AF6226" i="1"/>
  <c r="AG6226" i="1"/>
  <c r="AH6226" i="1"/>
  <c r="AE6227" i="1"/>
  <c r="AF6227" i="1"/>
  <c r="AG6227" i="1"/>
  <c r="AH6227" i="1"/>
  <c r="AE6228" i="1"/>
  <c r="AF6228" i="1"/>
  <c r="AG6228" i="1"/>
  <c r="AH6228" i="1"/>
  <c r="AE6229" i="1"/>
  <c r="AF6229" i="1"/>
  <c r="AG6229" i="1"/>
  <c r="AH6229" i="1"/>
  <c r="AE6230" i="1"/>
  <c r="AF6230" i="1"/>
  <c r="AG6230" i="1"/>
  <c r="AH6230" i="1"/>
  <c r="AE6231" i="1"/>
  <c r="AF6231" i="1"/>
  <c r="AG6231" i="1"/>
  <c r="AH6231" i="1"/>
  <c r="AE6232" i="1"/>
  <c r="AF6232" i="1"/>
  <c r="AG6232" i="1"/>
  <c r="AH6232" i="1"/>
  <c r="AE6233" i="1"/>
  <c r="AF6233" i="1"/>
  <c r="AG6233" i="1"/>
  <c r="AH6233" i="1"/>
  <c r="AE6234" i="1"/>
  <c r="AF6234" i="1"/>
  <c r="AG6234" i="1"/>
  <c r="AH6234" i="1"/>
  <c r="AE6235" i="1"/>
  <c r="AF6235" i="1"/>
  <c r="AG6235" i="1"/>
  <c r="AH6235" i="1"/>
  <c r="AE6236" i="1"/>
  <c r="AF6236" i="1"/>
  <c r="AG6236" i="1"/>
  <c r="AH6236" i="1"/>
  <c r="AE6237" i="1"/>
  <c r="AF6237" i="1"/>
  <c r="AG6237" i="1"/>
  <c r="AH6237" i="1"/>
  <c r="AE6238" i="1"/>
  <c r="AF6238" i="1"/>
  <c r="AG6238" i="1"/>
  <c r="AH6238" i="1"/>
  <c r="AE6239" i="1"/>
  <c r="AF6239" i="1"/>
  <c r="AG6239" i="1"/>
  <c r="AH6239" i="1"/>
  <c r="AE6240" i="1"/>
  <c r="AF6240" i="1"/>
  <c r="AG6240" i="1"/>
  <c r="AH6240" i="1"/>
  <c r="AE6241" i="1"/>
  <c r="AF6241" i="1"/>
  <c r="AG6241" i="1"/>
  <c r="AH6241" i="1"/>
  <c r="AE6242" i="1"/>
  <c r="AF6242" i="1"/>
  <c r="AG6242" i="1"/>
  <c r="AH6242" i="1"/>
  <c r="AE6243" i="1"/>
  <c r="AF6243" i="1"/>
  <c r="AG6243" i="1"/>
  <c r="AH6243" i="1"/>
  <c r="AE6244" i="1"/>
  <c r="AF6244" i="1"/>
  <c r="AG6244" i="1"/>
  <c r="AH6244" i="1"/>
  <c r="AE6245" i="1"/>
  <c r="AF6245" i="1"/>
  <c r="AG6245" i="1"/>
  <c r="AH6245" i="1"/>
  <c r="AE6246" i="1"/>
  <c r="AF6246" i="1"/>
  <c r="AG6246" i="1"/>
  <c r="AH6246" i="1"/>
  <c r="AE6247" i="1"/>
  <c r="AF6247" i="1"/>
  <c r="AG6247" i="1"/>
  <c r="AH6247" i="1"/>
  <c r="AE6248" i="1"/>
  <c r="AF6248" i="1"/>
  <c r="AG6248" i="1"/>
  <c r="AH6248" i="1"/>
  <c r="AE6249" i="1"/>
  <c r="AF6249" i="1"/>
  <c r="AG6249" i="1"/>
  <c r="AH6249" i="1"/>
  <c r="AE6250" i="1"/>
  <c r="AF6250" i="1"/>
  <c r="AG6250" i="1"/>
  <c r="AH6250" i="1"/>
  <c r="AE6251" i="1"/>
  <c r="AF6251" i="1"/>
  <c r="AG6251" i="1"/>
  <c r="AH6251" i="1"/>
  <c r="AE6252" i="1"/>
  <c r="AF6252" i="1"/>
  <c r="AG6252" i="1"/>
  <c r="AH6252" i="1"/>
  <c r="AE6253" i="1"/>
  <c r="AF6253" i="1"/>
  <c r="AG6253" i="1"/>
  <c r="AH6253" i="1"/>
  <c r="AE6254" i="1"/>
  <c r="AF6254" i="1"/>
  <c r="AG6254" i="1"/>
  <c r="AH6254" i="1"/>
  <c r="AE6255" i="1"/>
  <c r="AF6255" i="1"/>
  <c r="AG6255" i="1"/>
  <c r="AH6255" i="1"/>
  <c r="AE6256" i="1"/>
  <c r="AF6256" i="1"/>
  <c r="AG6256" i="1"/>
  <c r="AH6256" i="1"/>
  <c r="AE6257" i="1"/>
  <c r="AF6257" i="1"/>
  <c r="AG6257" i="1"/>
  <c r="AH6257" i="1"/>
  <c r="AE6258" i="1"/>
  <c r="AF6258" i="1"/>
  <c r="AG6258" i="1"/>
  <c r="AH6258" i="1"/>
  <c r="AE6259" i="1"/>
  <c r="AF6259" i="1"/>
  <c r="AG6259" i="1"/>
  <c r="AH6259" i="1"/>
  <c r="AE6260" i="1"/>
  <c r="AF6260" i="1"/>
  <c r="AG6260" i="1"/>
  <c r="AH6260" i="1"/>
  <c r="AE6261" i="1"/>
  <c r="AF6261" i="1"/>
  <c r="AG6261" i="1"/>
  <c r="AH6261" i="1"/>
  <c r="AE6262" i="1"/>
  <c r="AF6262" i="1"/>
  <c r="AG6262" i="1"/>
  <c r="AH6262" i="1"/>
  <c r="AE6263" i="1"/>
  <c r="AF6263" i="1"/>
  <c r="AG6263" i="1"/>
  <c r="AH6263" i="1"/>
  <c r="AE6264" i="1"/>
  <c r="AF6264" i="1"/>
  <c r="AG6264" i="1"/>
  <c r="AH6264" i="1"/>
  <c r="AE6265" i="1"/>
  <c r="AF6265" i="1"/>
  <c r="AG6265" i="1"/>
  <c r="AH6265" i="1"/>
  <c r="AE6266" i="1"/>
  <c r="AF6266" i="1"/>
  <c r="AG6266" i="1"/>
  <c r="AH6266" i="1"/>
  <c r="AE6267" i="1"/>
  <c r="AF6267" i="1"/>
  <c r="AG6267" i="1"/>
  <c r="AH6267" i="1"/>
  <c r="AE6268" i="1"/>
  <c r="AF6268" i="1"/>
  <c r="AG6268" i="1"/>
  <c r="AH6268" i="1"/>
  <c r="AE6269" i="1"/>
  <c r="AF6269" i="1"/>
  <c r="AG6269" i="1"/>
  <c r="AH6269" i="1"/>
  <c r="AE6270" i="1"/>
  <c r="AF6270" i="1"/>
  <c r="AG6270" i="1"/>
  <c r="AH6270" i="1"/>
  <c r="AE6271" i="1"/>
  <c r="AF6271" i="1"/>
  <c r="AG6271" i="1"/>
  <c r="AH6271" i="1"/>
  <c r="AE6272" i="1"/>
  <c r="AF6272" i="1"/>
  <c r="AG6272" i="1"/>
  <c r="AH6272" i="1"/>
  <c r="AE6273" i="1"/>
  <c r="AF6273" i="1"/>
  <c r="AG6273" i="1"/>
  <c r="AH6273" i="1"/>
  <c r="AE6274" i="1"/>
  <c r="AF6274" i="1"/>
  <c r="AG6274" i="1"/>
  <c r="AH6274" i="1"/>
  <c r="AE6275" i="1"/>
  <c r="AF6275" i="1"/>
  <c r="AG6275" i="1"/>
  <c r="AH6275" i="1"/>
  <c r="AE6276" i="1"/>
  <c r="AF6276" i="1"/>
  <c r="AG6276" i="1"/>
  <c r="AH6276" i="1"/>
  <c r="AE6277" i="1"/>
  <c r="AF6277" i="1"/>
  <c r="AG6277" i="1"/>
  <c r="AH6277" i="1"/>
  <c r="AE6278" i="1"/>
  <c r="AF6278" i="1"/>
  <c r="AG6278" i="1"/>
  <c r="AH6278" i="1"/>
  <c r="AE6279" i="1"/>
  <c r="AF6279" i="1"/>
  <c r="AG6279" i="1"/>
  <c r="AH6279" i="1"/>
  <c r="AE6280" i="1"/>
  <c r="AF6280" i="1"/>
  <c r="AG6280" i="1"/>
  <c r="AH6280" i="1"/>
  <c r="AE6281" i="1"/>
  <c r="AF6281" i="1"/>
  <c r="AG6281" i="1"/>
  <c r="AH6281" i="1"/>
  <c r="AE6282" i="1"/>
  <c r="AF6282" i="1"/>
  <c r="AG6282" i="1"/>
  <c r="AH6282" i="1"/>
  <c r="AE6283" i="1"/>
  <c r="AF6283" i="1"/>
  <c r="AG6283" i="1"/>
  <c r="AH6283" i="1"/>
  <c r="AE6284" i="1"/>
  <c r="AF6284" i="1"/>
  <c r="AG6284" i="1"/>
  <c r="AH6284" i="1"/>
  <c r="AE6285" i="1"/>
  <c r="AF6285" i="1"/>
  <c r="AG6285" i="1"/>
  <c r="AH6285" i="1"/>
  <c r="AE6286" i="1"/>
  <c r="AF6286" i="1"/>
  <c r="AG6286" i="1"/>
  <c r="AH6286" i="1"/>
  <c r="AE6287" i="1"/>
  <c r="AF6287" i="1"/>
  <c r="AG6287" i="1"/>
  <c r="AH6287" i="1"/>
  <c r="AE6288" i="1"/>
  <c r="AF6288" i="1"/>
  <c r="AG6288" i="1"/>
  <c r="AH6288" i="1"/>
  <c r="AE6289" i="1"/>
  <c r="AF6289" i="1"/>
  <c r="AG6289" i="1"/>
  <c r="AH6289" i="1"/>
  <c r="AE6290" i="1"/>
  <c r="AF6290" i="1"/>
  <c r="AG6290" i="1"/>
  <c r="AH6290" i="1"/>
  <c r="AE6291" i="1"/>
  <c r="AF6291" i="1"/>
  <c r="AG6291" i="1"/>
  <c r="AH6291" i="1"/>
  <c r="AE6292" i="1"/>
  <c r="AF6292" i="1"/>
  <c r="AG6292" i="1"/>
  <c r="AH6292" i="1"/>
  <c r="AE6293" i="1"/>
  <c r="AF6293" i="1"/>
  <c r="AG6293" i="1"/>
  <c r="AH6293" i="1"/>
  <c r="AE6294" i="1"/>
  <c r="AF6294" i="1"/>
  <c r="AG6294" i="1"/>
  <c r="AH6294" i="1"/>
  <c r="AE6295" i="1"/>
  <c r="AF6295" i="1"/>
  <c r="AG6295" i="1"/>
  <c r="AH6295" i="1"/>
  <c r="AE6296" i="1"/>
  <c r="AF6296" i="1"/>
  <c r="AG6296" i="1"/>
  <c r="AH6296" i="1"/>
  <c r="AE6297" i="1"/>
  <c r="AF6297" i="1"/>
  <c r="AG6297" i="1"/>
  <c r="AH6297" i="1"/>
  <c r="AE6298" i="1"/>
  <c r="AF6298" i="1"/>
  <c r="AG6298" i="1"/>
  <c r="AH6298" i="1"/>
  <c r="AE6299" i="1"/>
  <c r="AF6299" i="1"/>
  <c r="AG6299" i="1"/>
  <c r="AH6299" i="1"/>
  <c r="AE6300" i="1"/>
  <c r="AF6300" i="1"/>
  <c r="AG6300" i="1"/>
  <c r="AH6300" i="1"/>
  <c r="AE6301" i="1"/>
  <c r="AF6301" i="1"/>
  <c r="AG6301" i="1"/>
  <c r="AH6301" i="1"/>
  <c r="AE6302" i="1"/>
  <c r="AF6302" i="1"/>
  <c r="AG6302" i="1"/>
  <c r="AH6302" i="1"/>
  <c r="AE6303" i="1"/>
  <c r="AF6303" i="1"/>
  <c r="AG6303" i="1"/>
  <c r="AH6303" i="1"/>
  <c r="AE6304" i="1"/>
  <c r="AF6304" i="1"/>
  <c r="AG6304" i="1"/>
  <c r="AH6304" i="1"/>
  <c r="AE6305" i="1"/>
  <c r="AF6305" i="1"/>
  <c r="AG6305" i="1"/>
  <c r="AH6305" i="1"/>
  <c r="AE6306" i="1"/>
  <c r="AF6306" i="1"/>
  <c r="AG6306" i="1"/>
  <c r="AH6306" i="1"/>
  <c r="AE6307" i="1"/>
  <c r="AF6307" i="1"/>
  <c r="AG6307" i="1"/>
  <c r="AH6307" i="1"/>
  <c r="AE6308" i="1"/>
  <c r="AF6308" i="1"/>
  <c r="AG6308" i="1"/>
  <c r="AH6308" i="1"/>
  <c r="AE6309" i="1"/>
  <c r="AF6309" i="1"/>
  <c r="AG6309" i="1"/>
  <c r="AH6309" i="1"/>
  <c r="AE6310" i="1"/>
  <c r="AF6310" i="1"/>
  <c r="AG6310" i="1"/>
  <c r="AH6310" i="1"/>
  <c r="AE6311" i="1"/>
  <c r="AF6311" i="1"/>
  <c r="AG6311" i="1"/>
  <c r="AH6311" i="1"/>
  <c r="AE6312" i="1"/>
  <c r="AF6312" i="1"/>
  <c r="AG6312" i="1"/>
  <c r="AH6312" i="1"/>
  <c r="AE6313" i="1"/>
  <c r="AF6313" i="1"/>
  <c r="AG6313" i="1"/>
  <c r="AH6313" i="1"/>
  <c r="AE6314" i="1"/>
  <c r="AF6314" i="1"/>
  <c r="AG6314" i="1"/>
  <c r="AH6314" i="1"/>
  <c r="AE6315" i="1"/>
  <c r="AF6315" i="1"/>
  <c r="AG6315" i="1"/>
  <c r="AH6315" i="1"/>
  <c r="AE6316" i="1"/>
  <c r="AF6316" i="1"/>
  <c r="AG6316" i="1"/>
  <c r="AH6316" i="1"/>
  <c r="AE6317" i="1"/>
  <c r="AF6317" i="1"/>
  <c r="AG6317" i="1"/>
  <c r="AH6317" i="1"/>
  <c r="AE6318" i="1"/>
  <c r="AF6318" i="1"/>
  <c r="AG6318" i="1"/>
  <c r="AH6318" i="1"/>
  <c r="AE6319" i="1"/>
  <c r="AF6319" i="1"/>
  <c r="AG6319" i="1"/>
  <c r="AH6319" i="1"/>
  <c r="AE6320" i="1"/>
  <c r="AF6320" i="1"/>
  <c r="AG6320" i="1"/>
  <c r="AH6320" i="1"/>
  <c r="AE6321" i="1"/>
  <c r="AF6321" i="1"/>
  <c r="AG6321" i="1"/>
  <c r="AH6321" i="1"/>
  <c r="AE6322" i="1"/>
  <c r="AF6322" i="1"/>
  <c r="AG6322" i="1"/>
  <c r="AH6322" i="1"/>
  <c r="AE6323" i="1"/>
  <c r="AF6323" i="1"/>
  <c r="AG6323" i="1"/>
  <c r="AH6323" i="1"/>
  <c r="AE6324" i="1"/>
  <c r="AF6324" i="1"/>
  <c r="AG6324" i="1"/>
  <c r="AH6324" i="1"/>
  <c r="AE6325" i="1"/>
  <c r="AF6325" i="1"/>
  <c r="AG6325" i="1"/>
  <c r="AH6325" i="1"/>
  <c r="AE6326" i="1"/>
  <c r="AF6326" i="1"/>
  <c r="AG6326" i="1"/>
  <c r="AH6326" i="1"/>
  <c r="AE6327" i="1"/>
  <c r="AF6327" i="1"/>
  <c r="AG6327" i="1"/>
  <c r="AH6327" i="1"/>
  <c r="AE6328" i="1"/>
  <c r="AF6328" i="1"/>
  <c r="AG6328" i="1"/>
  <c r="AH6328" i="1"/>
  <c r="AE6329" i="1"/>
  <c r="AF6329" i="1"/>
  <c r="AG6329" i="1"/>
  <c r="AH6329" i="1"/>
  <c r="AE6330" i="1"/>
  <c r="AF6330" i="1"/>
  <c r="AG6330" i="1"/>
  <c r="AH6330" i="1"/>
  <c r="AE6331" i="1"/>
  <c r="AF6331" i="1"/>
  <c r="AG6331" i="1"/>
  <c r="AH6331" i="1"/>
  <c r="AE6332" i="1"/>
  <c r="AF6332" i="1"/>
  <c r="AG6332" i="1"/>
  <c r="AH6332" i="1"/>
  <c r="AE6333" i="1"/>
  <c r="AF6333" i="1"/>
  <c r="AG6333" i="1"/>
  <c r="AH6333" i="1"/>
  <c r="AE6334" i="1"/>
  <c r="AF6334" i="1"/>
  <c r="AG6334" i="1"/>
  <c r="AH6334" i="1"/>
  <c r="AE6335" i="1"/>
  <c r="AF6335" i="1"/>
  <c r="AG6335" i="1"/>
  <c r="AH6335" i="1"/>
  <c r="AE6336" i="1"/>
  <c r="AF6336" i="1"/>
  <c r="AG6336" i="1"/>
  <c r="AH6336" i="1"/>
  <c r="AE6337" i="1"/>
  <c r="AF6337" i="1"/>
  <c r="AG6337" i="1"/>
  <c r="AH6337" i="1"/>
  <c r="AE6338" i="1"/>
  <c r="AF6338" i="1"/>
  <c r="AG6338" i="1"/>
  <c r="AH6338" i="1"/>
  <c r="AE6339" i="1"/>
  <c r="AF6339" i="1"/>
  <c r="AG6339" i="1"/>
  <c r="AH6339" i="1"/>
  <c r="AE6340" i="1"/>
  <c r="AF6340" i="1"/>
  <c r="AG6340" i="1"/>
  <c r="AH6340" i="1"/>
  <c r="AE6341" i="1"/>
  <c r="AF6341" i="1"/>
  <c r="AG6341" i="1"/>
  <c r="AH6341" i="1"/>
  <c r="AE6342" i="1"/>
  <c r="AF6342" i="1"/>
  <c r="AG6342" i="1"/>
  <c r="AH6342" i="1"/>
  <c r="AE6343" i="1"/>
  <c r="AF6343" i="1"/>
  <c r="AG6343" i="1"/>
  <c r="AH6343" i="1"/>
  <c r="AE6344" i="1"/>
  <c r="AF6344" i="1"/>
  <c r="AG6344" i="1"/>
  <c r="AH6344" i="1"/>
  <c r="AE6345" i="1"/>
  <c r="AF6345" i="1"/>
  <c r="AG6345" i="1"/>
  <c r="AH6345" i="1"/>
  <c r="AE6346" i="1"/>
  <c r="AF6346" i="1"/>
  <c r="AG6346" i="1"/>
  <c r="AH6346" i="1"/>
  <c r="AE6347" i="1"/>
  <c r="AF6347" i="1"/>
  <c r="AG6347" i="1"/>
  <c r="AH6347" i="1"/>
  <c r="AE6348" i="1"/>
  <c r="AF6348" i="1"/>
  <c r="AG6348" i="1"/>
  <c r="AH6348" i="1"/>
  <c r="AE6349" i="1"/>
  <c r="AF6349" i="1"/>
  <c r="AG6349" i="1"/>
  <c r="AH6349" i="1"/>
  <c r="AE6350" i="1"/>
  <c r="AF6350" i="1"/>
  <c r="AG6350" i="1"/>
  <c r="AH6350" i="1"/>
  <c r="AE6351" i="1"/>
  <c r="AF6351" i="1"/>
  <c r="AG6351" i="1"/>
  <c r="AH6351" i="1"/>
  <c r="AE6352" i="1"/>
  <c r="AF6352" i="1"/>
  <c r="AG6352" i="1"/>
  <c r="AH6352" i="1"/>
  <c r="AE6353" i="1"/>
  <c r="AF6353" i="1"/>
  <c r="AG6353" i="1"/>
  <c r="AH6353" i="1"/>
  <c r="AE6354" i="1"/>
  <c r="AF6354" i="1"/>
  <c r="AG6354" i="1"/>
  <c r="AH6354" i="1"/>
  <c r="AE6355" i="1"/>
  <c r="AF6355" i="1"/>
  <c r="AG6355" i="1"/>
  <c r="AH6355" i="1"/>
  <c r="AE6356" i="1"/>
  <c r="AF6356" i="1"/>
  <c r="AG6356" i="1"/>
  <c r="AH6356" i="1"/>
  <c r="AE6357" i="1"/>
  <c r="AF6357" i="1"/>
  <c r="AG6357" i="1"/>
  <c r="AH6357" i="1"/>
  <c r="AE6358" i="1"/>
  <c r="AF6358" i="1"/>
  <c r="AG6358" i="1"/>
  <c r="AH6358" i="1"/>
  <c r="AE6359" i="1"/>
  <c r="AF6359" i="1"/>
  <c r="AG6359" i="1"/>
  <c r="AH6359" i="1"/>
  <c r="AE6360" i="1"/>
  <c r="AF6360" i="1"/>
  <c r="AG6360" i="1"/>
  <c r="AH6360" i="1"/>
  <c r="AE6361" i="1"/>
  <c r="AF6361" i="1"/>
  <c r="AG6361" i="1"/>
  <c r="AH6361" i="1"/>
  <c r="AE6362" i="1"/>
  <c r="AF6362" i="1"/>
  <c r="AG6362" i="1"/>
  <c r="AH6362" i="1"/>
  <c r="AE6363" i="1"/>
  <c r="AF6363" i="1"/>
  <c r="AG6363" i="1"/>
  <c r="AH6363" i="1"/>
  <c r="AE6364" i="1"/>
  <c r="AF6364" i="1"/>
  <c r="AG6364" i="1"/>
  <c r="AH6364" i="1"/>
  <c r="AE6365" i="1"/>
  <c r="AF6365" i="1"/>
  <c r="AG6365" i="1"/>
  <c r="AH6365" i="1"/>
  <c r="AE6366" i="1"/>
  <c r="AF6366" i="1"/>
  <c r="AG6366" i="1"/>
  <c r="AH6366" i="1"/>
  <c r="AE6367" i="1"/>
  <c r="AF6367" i="1"/>
  <c r="AG6367" i="1"/>
  <c r="AH6367" i="1"/>
  <c r="AE6368" i="1"/>
  <c r="AF6368" i="1"/>
  <c r="AG6368" i="1"/>
  <c r="AH6368" i="1"/>
  <c r="AE6369" i="1"/>
  <c r="AF6369" i="1"/>
  <c r="AG6369" i="1"/>
  <c r="AH6369" i="1"/>
  <c r="AE6370" i="1"/>
  <c r="AF6370" i="1"/>
  <c r="AG6370" i="1"/>
  <c r="AH6370" i="1"/>
  <c r="AE6371" i="1"/>
  <c r="AF6371" i="1"/>
  <c r="AG6371" i="1"/>
  <c r="AH6371" i="1"/>
  <c r="AE6372" i="1"/>
  <c r="AF6372" i="1"/>
  <c r="AG6372" i="1"/>
  <c r="AH6372" i="1"/>
  <c r="AE6373" i="1"/>
  <c r="AF6373" i="1"/>
  <c r="AG6373" i="1"/>
  <c r="AH6373" i="1"/>
  <c r="AE6374" i="1"/>
  <c r="AF6374" i="1"/>
  <c r="AG6374" i="1"/>
  <c r="AH6374" i="1"/>
  <c r="AE6375" i="1"/>
  <c r="AF6375" i="1"/>
  <c r="AG6375" i="1"/>
  <c r="AH6375" i="1"/>
  <c r="AE6376" i="1"/>
  <c r="AF6376" i="1"/>
  <c r="AG6376" i="1"/>
  <c r="AH6376" i="1"/>
  <c r="AE6377" i="1"/>
  <c r="AF6377" i="1"/>
  <c r="AG6377" i="1"/>
  <c r="AH6377" i="1"/>
  <c r="AE6378" i="1"/>
  <c r="AF6378" i="1"/>
  <c r="AG6378" i="1"/>
  <c r="AH6378" i="1"/>
  <c r="AE6379" i="1"/>
  <c r="AF6379" i="1"/>
  <c r="AG6379" i="1"/>
  <c r="AH6379" i="1"/>
  <c r="AE6380" i="1"/>
  <c r="AF6380" i="1"/>
  <c r="AG6380" i="1"/>
  <c r="AH6380" i="1"/>
  <c r="AE6381" i="1"/>
  <c r="AF6381" i="1"/>
  <c r="AG6381" i="1"/>
  <c r="AH6381" i="1"/>
  <c r="AE6382" i="1"/>
  <c r="AF6382" i="1"/>
  <c r="AG6382" i="1"/>
  <c r="AH6382" i="1"/>
  <c r="AE6383" i="1"/>
  <c r="AF6383" i="1"/>
  <c r="AG6383" i="1"/>
  <c r="AH6383" i="1"/>
  <c r="AE6384" i="1"/>
  <c r="AF6384" i="1"/>
  <c r="AG6384" i="1"/>
  <c r="AH6384" i="1"/>
  <c r="AE6385" i="1"/>
  <c r="AF6385" i="1"/>
  <c r="AG6385" i="1"/>
  <c r="AH6385" i="1"/>
  <c r="AE6386" i="1"/>
  <c r="AF6386" i="1"/>
  <c r="AG6386" i="1"/>
  <c r="AH6386" i="1"/>
  <c r="AE6387" i="1"/>
  <c r="AF6387" i="1"/>
  <c r="AG6387" i="1"/>
  <c r="AH6387" i="1"/>
  <c r="AE6388" i="1"/>
  <c r="AF6388" i="1"/>
  <c r="AG6388" i="1"/>
  <c r="AH6388" i="1"/>
  <c r="AE6389" i="1"/>
  <c r="AF6389" i="1"/>
  <c r="AG6389" i="1"/>
  <c r="AH6389" i="1"/>
  <c r="AE6390" i="1"/>
  <c r="AF6390" i="1"/>
  <c r="AG6390" i="1"/>
  <c r="AH6390" i="1"/>
  <c r="AE6391" i="1"/>
  <c r="AF6391" i="1"/>
  <c r="AG6391" i="1"/>
  <c r="AH6391" i="1"/>
  <c r="AE6392" i="1"/>
  <c r="AF6392" i="1"/>
  <c r="AG6392" i="1"/>
  <c r="AH6392" i="1"/>
  <c r="AE6393" i="1"/>
  <c r="AF6393" i="1"/>
  <c r="AG6393" i="1"/>
  <c r="AH6393" i="1"/>
  <c r="AE6394" i="1"/>
  <c r="AF6394" i="1"/>
  <c r="AG6394" i="1"/>
  <c r="AH6394" i="1"/>
  <c r="AE6395" i="1"/>
  <c r="AF6395" i="1"/>
  <c r="AG6395" i="1"/>
  <c r="AH6395" i="1"/>
  <c r="AE6396" i="1"/>
  <c r="AF6396" i="1"/>
  <c r="AG6396" i="1"/>
  <c r="AH6396" i="1"/>
  <c r="AE6397" i="1"/>
  <c r="AF6397" i="1"/>
  <c r="AG6397" i="1"/>
  <c r="AH6397" i="1"/>
  <c r="AE6398" i="1"/>
  <c r="AF6398" i="1"/>
  <c r="AG6398" i="1"/>
  <c r="AH6398" i="1"/>
  <c r="AE6399" i="1"/>
  <c r="AF6399" i="1"/>
  <c r="AG6399" i="1"/>
  <c r="AH6399" i="1"/>
  <c r="AE6400" i="1"/>
  <c r="AF6400" i="1"/>
  <c r="AG6400" i="1"/>
  <c r="AH6400" i="1"/>
  <c r="AE6401" i="1"/>
  <c r="AF6401" i="1"/>
  <c r="AG6401" i="1"/>
  <c r="AH6401" i="1"/>
  <c r="AE6402" i="1"/>
  <c r="AF6402" i="1"/>
  <c r="AG6402" i="1"/>
  <c r="AH6402" i="1"/>
  <c r="AE6403" i="1"/>
  <c r="AF6403" i="1"/>
  <c r="AG6403" i="1"/>
  <c r="AH6403" i="1"/>
  <c r="AE6404" i="1"/>
  <c r="AF6404" i="1"/>
  <c r="AG6404" i="1"/>
  <c r="AH6404" i="1"/>
  <c r="AE6405" i="1"/>
  <c r="AF6405" i="1"/>
  <c r="AG6405" i="1"/>
  <c r="AH6405" i="1"/>
  <c r="AE6406" i="1"/>
  <c r="AF6406" i="1"/>
  <c r="AG6406" i="1"/>
  <c r="AH6406" i="1"/>
  <c r="AE6407" i="1"/>
  <c r="AF6407" i="1"/>
  <c r="AG6407" i="1"/>
  <c r="AH6407" i="1"/>
  <c r="AE6408" i="1"/>
  <c r="AF6408" i="1"/>
  <c r="AG6408" i="1"/>
  <c r="AH6408" i="1"/>
  <c r="AE6409" i="1"/>
  <c r="AF6409" i="1"/>
  <c r="AG6409" i="1"/>
  <c r="AH6409" i="1"/>
  <c r="AE6410" i="1"/>
  <c r="AF6410" i="1"/>
  <c r="AG6410" i="1"/>
  <c r="AH6410" i="1"/>
  <c r="AE6411" i="1"/>
  <c r="AF6411" i="1"/>
  <c r="AG6411" i="1"/>
  <c r="AH6411" i="1"/>
  <c r="AE6412" i="1"/>
  <c r="AF6412" i="1"/>
  <c r="AG6412" i="1"/>
  <c r="AH6412" i="1"/>
  <c r="AE6413" i="1"/>
  <c r="AF6413" i="1"/>
  <c r="AG6413" i="1"/>
  <c r="AH6413" i="1"/>
  <c r="AE6414" i="1"/>
  <c r="AF6414" i="1"/>
  <c r="AG6414" i="1"/>
  <c r="AH6414" i="1"/>
  <c r="AE6415" i="1"/>
  <c r="AF6415" i="1"/>
  <c r="AG6415" i="1"/>
  <c r="AH6415" i="1"/>
  <c r="AE6416" i="1"/>
  <c r="AF6416" i="1"/>
  <c r="AG6416" i="1"/>
  <c r="AH6416" i="1"/>
  <c r="AE6417" i="1"/>
  <c r="AF6417" i="1"/>
  <c r="AG6417" i="1"/>
  <c r="AH6417" i="1"/>
  <c r="AE6418" i="1"/>
  <c r="AF6418" i="1"/>
  <c r="AG6418" i="1"/>
  <c r="AH6418" i="1"/>
  <c r="AE6419" i="1"/>
  <c r="AF6419" i="1"/>
  <c r="AG6419" i="1"/>
  <c r="AH6419" i="1"/>
  <c r="AE6420" i="1"/>
  <c r="AF6420" i="1"/>
  <c r="AG6420" i="1"/>
  <c r="AH6420" i="1"/>
  <c r="AE6421" i="1"/>
  <c r="AF6421" i="1"/>
  <c r="AG6421" i="1"/>
  <c r="AH6421" i="1"/>
  <c r="AE6422" i="1"/>
  <c r="AF6422" i="1"/>
  <c r="AG6422" i="1"/>
  <c r="AH6422" i="1"/>
  <c r="AE6423" i="1"/>
  <c r="AF6423" i="1"/>
  <c r="AG6423" i="1"/>
  <c r="AH6423" i="1"/>
  <c r="AE6424" i="1"/>
  <c r="AF6424" i="1"/>
  <c r="AG6424" i="1"/>
  <c r="AH6424" i="1"/>
  <c r="AE6425" i="1"/>
  <c r="AF6425" i="1"/>
  <c r="AG6425" i="1"/>
  <c r="AH6425" i="1"/>
  <c r="AE6426" i="1"/>
  <c r="AF6426" i="1"/>
  <c r="AG6426" i="1"/>
  <c r="AH6426" i="1"/>
  <c r="AE6427" i="1"/>
  <c r="AF6427" i="1"/>
  <c r="AG6427" i="1"/>
  <c r="AH6427" i="1"/>
  <c r="AE6428" i="1"/>
  <c r="AF6428" i="1"/>
  <c r="AG6428" i="1"/>
  <c r="AH6428" i="1"/>
  <c r="AE6429" i="1"/>
  <c r="AF6429" i="1"/>
  <c r="AG6429" i="1"/>
  <c r="AH6429" i="1"/>
  <c r="AE6430" i="1"/>
  <c r="AF6430" i="1"/>
  <c r="AG6430" i="1"/>
  <c r="AH6430" i="1"/>
  <c r="AE6431" i="1"/>
  <c r="AF6431" i="1"/>
  <c r="AG6431" i="1"/>
  <c r="AH6431" i="1"/>
  <c r="AE6432" i="1"/>
  <c r="AF6432" i="1"/>
  <c r="AG6432" i="1"/>
  <c r="AH6432" i="1"/>
  <c r="AE6433" i="1"/>
  <c r="AF6433" i="1"/>
  <c r="AG6433" i="1"/>
  <c r="AH6433" i="1"/>
  <c r="AE6434" i="1"/>
  <c r="AF6434" i="1"/>
  <c r="AG6434" i="1"/>
  <c r="AH6434" i="1"/>
  <c r="AE6435" i="1"/>
  <c r="AF6435" i="1"/>
  <c r="AG6435" i="1"/>
  <c r="AH6435" i="1"/>
  <c r="AE6436" i="1"/>
  <c r="AF6436" i="1"/>
  <c r="AG6436" i="1"/>
  <c r="AH6436" i="1"/>
  <c r="AE6437" i="1"/>
  <c r="AF6437" i="1"/>
  <c r="AG6437" i="1"/>
  <c r="AH6437" i="1"/>
  <c r="AE6438" i="1"/>
  <c r="AF6438" i="1"/>
  <c r="AG6438" i="1"/>
  <c r="AH6438" i="1"/>
  <c r="AE6439" i="1"/>
  <c r="AF6439" i="1"/>
  <c r="AG6439" i="1"/>
  <c r="AH6439" i="1"/>
  <c r="AE6440" i="1"/>
  <c r="AF6440" i="1"/>
  <c r="AG6440" i="1"/>
  <c r="AH6440" i="1"/>
  <c r="AE6441" i="1"/>
  <c r="AF6441" i="1"/>
  <c r="AG6441" i="1"/>
  <c r="AH6441" i="1"/>
  <c r="AE6442" i="1"/>
  <c r="AF6442" i="1"/>
  <c r="AG6442" i="1"/>
  <c r="AH6442" i="1"/>
  <c r="AE6443" i="1"/>
  <c r="AF6443" i="1"/>
  <c r="AG6443" i="1"/>
  <c r="AH6443" i="1"/>
  <c r="AE6444" i="1"/>
  <c r="AF6444" i="1"/>
  <c r="AG6444" i="1"/>
  <c r="AH6444" i="1"/>
  <c r="AE6445" i="1"/>
  <c r="AF6445" i="1"/>
  <c r="AG6445" i="1"/>
  <c r="AH6445" i="1"/>
  <c r="AE6446" i="1"/>
  <c r="AF6446" i="1"/>
  <c r="AG6446" i="1"/>
  <c r="AH6446" i="1"/>
  <c r="AE6447" i="1"/>
  <c r="AF6447" i="1"/>
  <c r="AG6447" i="1"/>
  <c r="AH6447" i="1"/>
  <c r="AE6448" i="1"/>
  <c r="AF6448" i="1"/>
  <c r="AG6448" i="1"/>
  <c r="AH6448" i="1"/>
  <c r="AE6449" i="1"/>
  <c r="AF6449" i="1"/>
  <c r="AG6449" i="1"/>
  <c r="AH6449" i="1"/>
  <c r="AE6450" i="1"/>
  <c r="AF6450" i="1"/>
  <c r="AG6450" i="1"/>
  <c r="AH6450" i="1"/>
  <c r="AE6451" i="1"/>
  <c r="AF6451" i="1"/>
  <c r="AG6451" i="1"/>
  <c r="AH6451" i="1"/>
  <c r="AE6452" i="1"/>
  <c r="AF6452" i="1"/>
  <c r="AG6452" i="1"/>
  <c r="AH6452" i="1"/>
  <c r="AE6453" i="1"/>
  <c r="AF6453" i="1"/>
  <c r="AG6453" i="1"/>
  <c r="AH6453" i="1"/>
  <c r="AE6454" i="1"/>
  <c r="AF6454" i="1"/>
  <c r="AG6454" i="1"/>
  <c r="AH6454" i="1"/>
  <c r="AE6455" i="1"/>
  <c r="AF6455" i="1"/>
  <c r="AG6455" i="1"/>
  <c r="AH6455" i="1"/>
  <c r="AE6456" i="1"/>
  <c r="AF6456" i="1"/>
  <c r="AG6456" i="1"/>
  <c r="AH6456" i="1"/>
  <c r="AE6457" i="1"/>
  <c r="AF6457" i="1"/>
  <c r="AG6457" i="1"/>
  <c r="AH6457" i="1"/>
  <c r="AE6458" i="1"/>
  <c r="AF6458" i="1"/>
  <c r="AG6458" i="1"/>
  <c r="AH6458" i="1"/>
  <c r="AE6459" i="1"/>
  <c r="AF6459" i="1"/>
  <c r="AG6459" i="1"/>
  <c r="AH6459" i="1"/>
  <c r="AE6460" i="1"/>
  <c r="AF6460" i="1"/>
  <c r="AG6460" i="1"/>
  <c r="AH6460" i="1"/>
  <c r="AE6461" i="1"/>
  <c r="AF6461" i="1"/>
  <c r="AG6461" i="1"/>
  <c r="AH6461" i="1"/>
  <c r="AE6462" i="1"/>
  <c r="AF6462" i="1"/>
  <c r="AG6462" i="1"/>
  <c r="AH6462" i="1"/>
  <c r="AE6463" i="1"/>
  <c r="AF6463" i="1"/>
  <c r="AG6463" i="1"/>
  <c r="AH6463" i="1"/>
  <c r="AE6464" i="1"/>
  <c r="AF6464" i="1"/>
  <c r="AG6464" i="1"/>
  <c r="AH6464" i="1"/>
  <c r="AE6465" i="1"/>
  <c r="AF6465" i="1"/>
  <c r="AG6465" i="1"/>
  <c r="AH6465" i="1"/>
  <c r="AE6466" i="1"/>
  <c r="AF6466" i="1"/>
  <c r="AG6466" i="1"/>
  <c r="AH6466" i="1"/>
  <c r="AE6467" i="1"/>
  <c r="AF6467" i="1"/>
  <c r="AG6467" i="1"/>
  <c r="AH6467" i="1"/>
  <c r="AE6468" i="1"/>
  <c r="AF6468" i="1"/>
  <c r="AG6468" i="1"/>
  <c r="AH6468" i="1"/>
  <c r="AE6469" i="1"/>
  <c r="AF6469" i="1"/>
  <c r="AG6469" i="1"/>
  <c r="AH6469" i="1"/>
  <c r="AE6470" i="1"/>
  <c r="AF6470" i="1"/>
  <c r="AG6470" i="1"/>
  <c r="AH6470" i="1"/>
  <c r="AE6471" i="1"/>
  <c r="AF6471" i="1"/>
  <c r="AG6471" i="1"/>
  <c r="AH6471" i="1"/>
  <c r="AE6472" i="1"/>
  <c r="AF6472" i="1"/>
  <c r="AG6472" i="1"/>
  <c r="AH6472" i="1"/>
  <c r="AE6473" i="1"/>
  <c r="AF6473" i="1"/>
  <c r="AG6473" i="1"/>
  <c r="AH6473" i="1"/>
  <c r="AE6474" i="1"/>
  <c r="AF6474" i="1"/>
  <c r="AG6474" i="1"/>
  <c r="AH6474" i="1"/>
  <c r="AE6475" i="1"/>
  <c r="AF6475" i="1"/>
  <c r="AG6475" i="1"/>
  <c r="AH6475" i="1"/>
  <c r="AE6476" i="1"/>
  <c r="AF6476" i="1"/>
  <c r="AG6476" i="1"/>
  <c r="AH6476" i="1"/>
  <c r="AE6477" i="1"/>
  <c r="AF6477" i="1"/>
  <c r="AG6477" i="1"/>
  <c r="AH6477" i="1"/>
  <c r="AE6478" i="1"/>
  <c r="AF6478" i="1"/>
  <c r="AG6478" i="1"/>
  <c r="AH6478" i="1"/>
  <c r="AE6479" i="1"/>
  <c r="AF6479" i="1"/>
  <c r="AG6479" i="1"/>
  <c r="AH6479" i="1"/>
  <c r="AE6480" i="1"/>
  <c r="AF6480" i="1"/>
  <c r="AG6480" i="1"/>
  <c r="AH6480" i="1"/>
  <c r="AE6481" i="1"/>
  <c r="AF6481" i="1"/>
  <c r="AG6481" i="1"/>
  <c r="AH6481" i="1"/>
  <c r="AE6482" i="1"/>
  <c r="AF6482" i="1"/>
  <c r="AG6482" i="1"/>
  <c r="AH6482" i="1"/>
  <c r="AE6483" i="1"/>
  <c r="AF6483" i="1"/>
  <c r="AG6483" i="1"/>
  <c r="AH6483" i="1"/>
  <c r="AE6484" i="1"/>
  <c r="AF6484" i="1"/>
  <c r="AG6484" i="1"/>
  <c r="AH6484" i="1"/>
  <c r="AE6485" i="1"/>
  <c r="AF6485" i="1"/>
  <c r="AG6485" i="1"/>
  <c r="AH6485" i="1"/>
  <c r="AE6486" i="1"/>
  <c r="AF6486" i="1"/>
  <c r="AG6486" i="1"/>
  <c r="AH6486" i="1"/>
  <c r="AE6487" i="1"/>
  <c r="AF6487" i="1"/>
  <c r="AG6487" i="1"/>
  <c r="AH6487" i="1"/>
  <c r="AE6488" i="1"/>
  <c r="AF6488" i="1"/>
  <c r="AG6488" i="1"/>
  <c r="AH6488" i="1"/>
  <c r="AE6489" i="1"/>
  <c r="AF6489" i="1"/>
  <c r="AG6489" i="1"/>
  <c r="AH6489" i="1"/>
  <c r="AE6490" i="1"/>
  <c r="AF6490" i="1"/>
  <c r="AG6490" i="1"/>
  <c r="AH6490" i="1"/>
  <c r="AE6491" i="1"/>
  <c r="AF6491" i="1"/>
  <c r="AG6491" i="1"/>
  <c r="AH6491" i="1"/>
  <c r="AE6492" i="1"/>
  <c r="AF6492" i="1"/>
  <c r="AG6492" i="1"/>
  <c r="AH6492" i="1"/>
  <c r="AE6493" i="1"/>
  <c r="AF6493" i="1"/>
  <c r="AG6493" i="1"/>
  <c r="AH6493" i="1"/>
  <c r="AE6494" i="1"/>
  <c r="AF6494" i="1"/>
  <c r="AG6494" i="1"/>
  <c r="AH6494" i="1"/>
  <c r="AE6495" i="1"/>
  <c r="AF6495" i="1"/>
  <c r="AG6495" i="1"/>
  <c r="AH6495" i="1"/>
  <c r="AE6496" i="1"/>
  <c r="AF6496" i="1"/>
  <c r="AG6496" i="1"/>
  <c r="AH6496" i="1"/>
  <c r="AE6497" i="1"/>
  <c r="AF6497" i="1"/>
  <c r="AG6497" i="1"/>
  <c r="AH6497" i="1"/>
  <c r="AE6498" i="1"/>
  <c r="AF6498" i="1"/>
  <c r="AG6498" i="1"/>
  <c r="AH6498" i="1"/>
  <c r="AE6499" i="1"/>
  <c r="AF6499" i="1"/>
  <c r="AG6499" i="1"/>
  <c r="AH6499" i="1"/>
  <c r="AE6500" i="1"/>
  <c r="AF6500" i="1"/>
  <c r="AG6500" i="1"/>
  <c r="AH6500" i="1"/>
  <c r="AE6501" i="1"/>
  <c r="AF6501" i="1"/>
  <c r="AG6501" i="1"/>
  <c r="AH6501" i="1"/>
  <c r="AE6502" i="1"/>
  <c r="AF6502" i="1"/>
  <c r="AG6502" i="1"/>
  <c r="AH6502" i="1"/>
  <c r="AE6503" i="1"/>
  <c r="AF6503" i="1"/>
  <c r="AG6503" i="1"/>
  <c r="AH6503" i="1"/>
  <c r="AE6504" i="1"/>
  <c r="AF6504" i="1"/>
  <c r="AG6504" i="1"/>
  <c r="AH6504" i="1"/>
  <c r="AE6505" i="1"/>
  <c r="AF6505" i="1"/>
  <c r="AG6505" i="1"/>
  <c r="AH6505" i="1"/>
  <c r="AE6506" i="1"/>
  <c r="AF6506" i="1"/>
  <c r="AG6506" i="1"/>
  <c r="AH6506" i="1"/>
  <c r="AE6507" i="1"/>
  <c r="AF6507" i="1"/>
  <c r="AG6507" i="1"/>
  <c r="AH6507" i="1"/>
  <c r="AE6508" i="1"/>
  <c r="AF6508" i="1"/>
  <c r="AG6508" i="1"/>
  <c r="AH6508" i="1"/>
  <c r="AE6509" i="1"/>
  <c r="AF6509" i="1"/>
  <c r="AG6509" i="1"/>
  <c r="AH6509" i="1"/>
  <c r="AE6510" i="1"/>
  <c r="AF6510" i="1"/>
  <c r="AG6510" i="1"/>
  <c r="AH6510" i="1"/>
  <c r="AE6511" i="1"/>
  <c r="AF6511" i="1"/>
  <c r="AG6511" i="1"/>
  <c r="AH6511" i="1"/>
  <c r="AE6512" i="1"/>
  <c r="AF6512" i="1"/>
  <c r="AG6512" i="1"/>
  <c r="AH6512" i="1"/>
  <c r="AE6513" i="1"/>
  <c r="AF6513" i="1"/>
  <c r="AG6513" i="1"/>
  <c r="AH6513" i="1"/>
  <c r="AE6514" i="1"/>
  <c r="AF6514" i="1"/>
  <c r="AG6514" i="1"/>
  <c r="AH6514" i="1"/>
  <c r="AE6515" i="1"/>
  <c r="AF6515" i="1"/>
  <c r="AG6515" i="1"/>
  <c r="AH6515" i="1"/>
  <c r="AE6516" i="1"/>
  <c r="AF6516" i="1"/>
  <c r="AG6516" i="1"/>
  <c r="AH6516" i="1"/>
  <c r="AE6517" i="1"/>
  <c r="AF6517" i="1"/>
  <c r="AG6517" i="1"/>
  <c r="AH6517" i="1"/>
  <c r="AE6518" i="1"/>
  <c r="AF6518" i="1"/>
  <c r="AG6518" i="1"/>
  <c r="AH6518" i="1"/>
  <c r="AE6519" i="1"/>
  <c r="AF6519" i="1"/>
  <c r="AG6519" i="1"/>
  <c r="AH6519" i="1"/>
  <c r="AE6520" i="1"/>
  <c r="AF6520" i="1"/>
  <c r="AG6520" i="1"/>
  <c r="AH6520" i="1"/>
  <c r="AE2791" i="1"/>
  <c r="AF2791" i="1"/>
  <c r="AG2791" i="1"/>
  <c r="AH2791" i="1"/>
  <c r="AE2792" i="1"/>
  <c r="AF2792" i="1"/>
  <c r="AE2793" i="1"/>
  <c r="AF2793" i="1"/>
  <c r="AE2794" i="1"/>
  <c r="AF2794" i="1"/>
  <c r="AE2795" i="1"/>
  <c r="AF2795" i="1"/>
  <c r="AE2796" i="1"/>
  <c r="AF2796" i="1"/>
  <c r="AG2796" i="1"/>
  <c r="AH2796" i="1"/>
  <c r="AE2790" i="1"/>
  <c r="AO2789" i="1"/>
  <c r="AJ2855" i="1"/>
  <c r="AJ2856" i="1"/>
  <c r="AJ2857" i="1"/>
  <c r="AJ2858" i="1"/>
  <c r="AJ2859" i="1"/>
  <c r="AJ2861" i="1"/>
  <c r="AJ2862" i="1"/>
  <c r="AJ2863" i="1"/>
  <c r="AJ2864" i="1"/>
  <c r="AJ2865" i="1"/>
  <c r="AJ2866" i="1"/>
  <c r="AJ2867" i="1"/>
  <c r="AJ2868" i="1"/>
  <c r="AJ2869" i="1"/>
  <c r="AJ2870" i="1"/>
  <c r="AJ2871" i="1"/>
  <c r="AJ2872" i="1"/>
  <c r="AJ2873" i="1"/>
  <c r="AJ2874" i="1"/>
  <c r="AJ2875" i="1"/>
  <c r="AJ2876" i="1"/>
  <c r="AJ2877" i="1"/>
  <c r="AJ2878" i="1"/>
  <c r="AJ2879" i="1"/>
  <c r="AJ2880" i="1"/>
  <c r="AJ2881" i="1"/>
  <c r="AJ2882" i="1"/>
  <c r="AJ2883" i="1"/>
  <c r="AJ2884" i="1"/>
  <c r="AJ2885" i="1"/>
  <c r="AJ2886" i="1"/>
  <c r="AJ2887" i="1"/>
  <c r="AJ2888" i="1"/>
  <c r="AJ2889" i="1"/>
  <c r="AJ2890" i="1"/>
  <c r="AJ2891" i="1"/>
  <c r="AJ2892" i="1"/>
  <c r="AJ2894" i="1"/>
  <c r="AJ2895" i="1"/>
  <c r="AJ2897" i="1"/>
  <c r="AJ2898" i="1"/>
  <c r="AJ2899" i="1"/>
  <c r="AJ2900" i="1"/>
  <c r="AJ2901" i="1"/>
  <c r="AJ2902" i="1"/>
  <c r="AJ2903" i="1"/>
  <c r="AJ2905" i="1"/>
  <c r="AJ2906" i="1"/>
  <c r="AJ2907" i="1"/>
  <c r="AJ2908" i="1"/>
  <c r="AJ2909" i="1"/>
  <c r="AJ2910" i="1"/>
  <c r="AJ2911" i="1"/>
  <c r="AJ2912" i="1"/>
  <c r="AJ2913" i="1"/>
  <c r="AJ2914" i="1"/>
  <c r="AJ2915" i="1"/>
  <c r="AJ2916" i="1"/>
  <c r="AJ2917" i="1"/>
  <c r="AJ2919" i="1"/>
  <c r="AJ2920" i="1"/>
  <c r="AJ2921" i="1"/>
  <c r="AJ2922" i="1"/>
  <c r="AJ2923" i="1"/>
  <c r="AJ2924" i="1"/>
  <c r="AJ2925" i="1"/>
  <c r="AJ2926" i="1"/>
  <c r="AJ2927" i="1"/>
  <c r="AJ2928" i="1"/>
  <c r="AJ2929" i="1"/>
  <c r="AJ2930" i="1"/>
  <c r="AJ2931" i="1"/>
  <c r="AJ2932" i="1"/>
  <c r="AJ2933" i="1"/>
  <c r="AJ2934" i="1"/>
  <c r="AJ2935" i="1"/>
  <c r="AJ2936" i="1"/>
  <c r="AJ2938" i="1"/>
  <c r="AJ2939" i="1"/>
  <c r="AJ2940" i="1"/>
  <c r="AJ2941" i="1"/>
  <c r="AJ2942" i="1"/>
  <c r="AJ2943" i="1"/>
  <c r="AJ2944" i="1"/>
  <c r="AJ2945" i="1"/>
  <c r="AJ2946" i="1"/>
  <c r="AJ2947" i="1"/>
  <c r="AJ2948" i="1"/>
  <c r="AJ2949" i="1"/>
  <c r="AJ2950" i="1"/>
  <c r="AJ2951" i="1"/>
  <c r="AJ2952" i="1"/>
  <c r="AJ2953" i="1"/>
  <c r="AJ2954" i="1"/>
  <c r="AJ2955" i="1"/>
  <c r="AJ2956" i="1"/>
  <c r="AJ2958" i="1"/>
  <c r="AJ2959" i="1"/>
  <c r="AJ2961" i="1"/>
  <c r="AJ2962" i="1"/>
  <c r="AJ2963" i="1"/>
  <c r="AJ2964" i="1"/>
  <c r="AJ2965" i="1"/>
  <c r="AJ2966" i="1"/>
  <c r="AJ2968" i="1"/>
  <c r="AJ2969" i="1"/>
  <c r="AJ2971" i="1"/>
  <c r="AJ2972" i="1"/>
  <c r="AJ2973" i="1"/>
  <c r="AJ2974" i="1"/>
  <c r="AJ2975" i="1"/>
  <c r="AJ2977" i="1"/>
  <c r="AJ2978" i="1"/>
  <c r="AJ2979" i="1"/>
  <c r="AJ2980" i="1"/>
  <c r="AJ2981" i="1"/>
  <c r="AJ2982" i="1"/>
  <c r="AJ2983" i="1"/>
  <c r="AJ2984" i="1"/>
  <c r="AJ2985" i="1"/>
  <c r="AJ2987" i="1"/>
  <c r="AJ2990" i="1"/>
  <c r="AJ2991" i="1"/>
  <c r="AJ2992" i="1"/>
  <c r="AJ2993" i="1"/>
  <c r="AJ2994" i="1"/>
  <c r="AJ2996" i="1"/>
  <c r="AJ2998" i="1"/>
  <c r="AJ2999" i="1"/>
  <c r="AJ3000" i="1"/>
  <c r="AJ3001" i="1"/>
  <c r="AJ3002" i="1"/>
  <c r="AJ3004" i="1"/>
  <c r="AJ3005" i="1"/>
  <c r="AJ3006" i="1"/>
  <c r="AJ3008" i="1"/>
  <c r="AJ3009" i="1"/>
  <c r="AJ3010" i="1"/>
  <c r="AJ3011" i="1"/>
  <c r="AJ3012" i="1"/>
  <c r="AJ3013" i="1"/>
  <c r="AJ3014" i="1"/>
  <c r="AJ3015" i="1"/>
  <c r="AJ3016" i="1"/>
  <c r="AJ3017" i="1"/>
  <c r="AJ3018" i="1"/>
  <c r="AJ3019" i="1"/>
  <c r="AJ3020" i="1"/>
  <c r="AJ3021" i="1"/>
  <c r="AJ3022" i="1"/>
  <c r="AJ3023" i="1"/>
  <c r="AJ3024" i="1"/>
  <c r="AJ3025" i="1"/>
  <c r="AJ3026" i="1"/>
  <c r="AJ3027" i="1"/>
  <c r="AJ3028" i="1"/>
  <c r="AJ3029" i="1"/>
  <c r="AJ3030" i="1"/>
  <c r="AJ3031" i="1"/>
  <c r="AJ3032" i="1"/>
  <c r="AJ3033" i="1"/>
  <c r="AJ3034" i="1"/>
  <c r="AJ3036" i="1"/>
  <c r="AJ3037" i="1"/>
  <c r="AJ3038" i="1"/>
  <c r="AJ3039" i="1"/>
  <c r="AJ3040" i="1"/>
  <c r="AJ3041" i="1"/>
  <c r="AJ3042" i="1"/>
  <c r="AJ3043" i="1"/>
  <c r="AJ3044" i="1"/>
  <c r="AJ3045" i="1"/>
  <c r="AJ3046" i="1"/>
  <c r="AJ3047" i="1"/>
  <c r="AJ3048" i="1"/>
  <c r="AJ3049" i="1"/>
  <c r="AJ3050" i="1"/>
  <c r="AJ3051" i="1"/>
  <c r="AJ3052" i="1"/>
  <c r="AJ3053" i="1"/>
  <c r="AJ3054" i="1"/>
  <c r="AJ3055" i="1"/>
  <c r="AJ3056" i="1"/>
  <c r="AJ3057" i="1"/>
  <c r="AJ3058" i="1"/>
  <c r="AJ3059" i="1"/>
  <c r="AJ3060" i="1"/>
  <c r="AJ3061" i="1"/>
  <c r="AJ3063" i="1"/>
  <c r="AJ3064" i="1"/>
  <c r="AJ3065" i="1"/>
  <c r="AJ3066" i="1"/>
  <c r="AJ3067" i="1"/>
  <c r="AJ3068" i="1"/>
  <c r="AJ3069" i="1"/>
  <c r="AJ3070" i="1"/>
  <c r="AJ3072" i="1"/>
  <c r="AJ3073" i="1"/>
  <c r="AJ3074" i="1"/>
  <c r="AJ3075" i="1"/>
  <c r="AJ3076" i="1"/>
  <c r="AJ3077" i="1"/>
  <c r="AJ3078" i="1"/>
  <c r="AJ3079" i="1"/>
  <c r="AJ3080" i="1"/>
  <c r="AJ3081" i="1"/>
  <c r="AJ3082" i="1"/>
  <c r="AJ3083" i="1"/>
  <c r="AJ3084" i="1"/>
  <c r="AJ3085" i="1"/>
  <c r="AJ3086" i="1"/>
  <c r="AJ3087" i="1"/>
  <c r="AJ3088" i="1"/>
  <c r="AJ3089" i="1"/>
  <c r="AJ3090" i="1"/>
  <c r="AJ3091" i="1"/>
  <c r="AJ3092" i="1"/>
  <c r="AJ3093" i="1"/>
  <c r="AJ3094" i="1"/>
  <c r="AJ3095" i="1"/>
  <c r="AJ3096" i="1"/>
  <c r="AJ3097" i="1"/>
  <c r="AJ3098" i="1"/>
  <c r="AJ3099" i="1"/>
  <c r="AJ3100" i="1"/>
  <c r="AJ3101" i="1"/>
  <c r="AJ3102" i="1"/>
  <c r="AJ3103" i="1"/>
  <c r="AJ3104" i="1"/>
  <c r="AJ3105" i="1"/>
  <c r="AJ3106" i="1"/>
  <c r="AJ3107" i="1"/>
  <c r="AJ3109" i="1"/>
  <c r="AJ3110" i="1"/>
  <c r="AJ3111" i="1"/>
  <c r="AJ3112" i="1"/>
  <c r="AJ3113" i="1"/>
  <c r="AJ3114" i="1"/>
  <c r="AJ3115" i="1"/>
  <c r="AJ3116" i="1"/>
  <c r="AJ3117" i="1"/>
  <c r="AJ3118" i="1"/>
  <c r="AJ3119" i="1"/>
  <c r="AJ3121" i="1"/>
  <c r="AJ3123" i="1"/>
  <c r="AJ3124" i="1"/>
  <c r="AJ3125" i="1"/>
  <c r="AJ3126" i="1"/>
  <c r="AJ3127" i="1"/>
  <c r="AJ3128" i="1"/>
  <c r="AJ3129" i="1"/>
  <c r="AJ3130" i="1"/>
  <c r="AJ3131" i="1"/>
  <c r="AJ3132" i="1"/>
  <c r="AJ3133" i="1"/>
  <c r="AJ3134" i="1"/>
  <c r="AJ3135" i="1"/>
  <c r="AJ3136" i="1"/>
  <c r="AJ3137" i="1"/>
  <c r="AJ3138" i="1"/>
  <c r="AJ3139" i="1"/>
  <c r="AJ3140" i="1"/>
  <c r="AJ3141" i="1"/>
  <c r="AJ3142" i="1"/>
  <c r="AJ3143" i="1"/>
  <c r="AJ3144" i="1"/>
  <c r="AJ3145" i="1"/>
  <c r="AJ3146" i="1"/>
  <c r="AJ3147" i="1"/>
  <c r="AJ3148" i="1"/>
  <c r="AJ3149" i="1"/>
  <c r="AJ3150" i="1"/>
  <c r="AJ3151" i="1"/>
  <c r="AJ3153" i="1"/>
  <c r="AJ3154" i="1"/>
  <c r="AJ3155" i="1"/>
  <c r="AJ3156" i="1"/>
  <c r="AJ3157" i="1"/>
  <c r="AJ3158" i="1"/>
  <c r="AJ3159" i="1"/>
  <c r="AJ3160" i="1"/>
  <c r="AJ3161" i="1"/>
  <c r="AJ3162" i="1"/>
  <c r="AJ3163" i="1"/>
  <c r="AJ3164" i="1"/>
  <c r="AJ3165" i="1"/>
  <c r="AJ3167" i="1"/>
  <c r="AJ3169" i="1"/>
  <c r="AJ3170" i="1"/>
  <c r="AJ3171" i="1"/>
  <c r="AJ3172" i="1"/>
  <c r="AJ3173" i="1"/>
  <c r="AJ3175" i="1"/>
  <c r="AJ3178" i="1"/>
  <c r="AJ3179" i="1"/>
  <c r="AJ3180" i="1"/>
  <c r="AJ3181" i="1"/>
  <c r="AJ3176" i="1"/>
  <c r="AJ3183" i="1"/>
  <c r="AJ3184" i="1"/>
  <c r="AJ3177" i="1"/>
  <c r="AJ2988" i="1"/>
  <c r="AJ3186" i="1"/>
  <c r="AJ3062" i="1"/>
  <c r="AJ3182" i="1"/>
  <c r="AJ3188" i="1"/>
  <c r="AJ3189" i="1"/>
  <c r="AJ3190" i="1"/>
  <c r="AJ3191" i="1"/>
  <c r="AJ3192" i="1"/>
  <c r="AJ3193" i="1"/>
  <c r="AJ3194" i="1"/>
  <c r="AJ3195" i="1"/>
  <c r="AJ3196" i="1"/>
  <c r="AJ3197" i="1"/>
  <c r="AJ3198" i="1"/>
  <c r="AJ3199" i="1"/>
  <c r="AJ3200" i="1"/>
  <c r="AJ3201" i="1"/>
  <c r="AJ3202" i="1"/>
  <c r="AJ3203" i="1"/>
  <c r="AJ3205" i="1"/>
  <c r="AJ3206" i="1"/>
  <c r="AJ3207" i="1"/>
  <c r="AJ3208" i="1"/>
  <c r="AJ3209" i="1"/>
  <c r="AJ3204" i="1"/>
  <c r="AJ3211" i="1"/>
  <c r="AJ3213" i="1"/>
  <c r="AJ3215" i="1"/>
  <c r="AJ3216" i="1"/>
  <c r="AJ3217" i="1"/>
  <c r="AJ3218" i="1"/>
  <c r="AJ3219" i="1"/>
  <c r="AJ3220" i="1"/>
  <c r="AJ3221" i="1"/>
  <c r="AJ3223" i="1"/>
  <c r="AJ3224" i="1"/>
  <c r="AJ3226" i="1"/>
  <c r="AJ3227" i="1"/>
  <c r="AJ3228" i="1"/>
  <c r="AJ3229" i="1"/>
  <c r="AJ3230" i="1"/>
  <c r="AJ3232" i="1"/>
  <c r="AJ3233" i="1"/>
  <c r="AJ3234" i="1"/>
  <c r="AJ3235" i="1"/>
  <c r="AJ3236" i="1"/>
  <c r="AJ3237" i="1"/>
  <c r="AJ3238" i="1"/>
  <c r="AJ3239" i="1"/>
  <c r="AJ3240" i="1"/>
  <c r="AJ3241" i="1"/>
  <c r="AJ3242" i="1"/>
  <c r="AJ3243" i="1"/>
  <c r="AJ3244" i="1"/>
  <c r="AJ3245" i="1"/>
  <c r="AJ3247" i="1"/>
  <c r="AJ3248" i="1"/>
  <c r="AJ3249" i="1"/>
  <c r="AJ3251" i="1"/>
  <c r="AJ3252" i="1"/>
  <c r="AJ3250" i="1"/>
  <c r="AJ3253" i="1"/>
  <c r="AJ3254" i="1"/>
  <c r="AJ3255" i="1"/>
  <c r="AJ3256" i="1"/>
  <c r="AJ3257" i="1"/>
  <c r="AJ3258" i="1"/>
  <c r="AJ3259" i="1"/>
  <c r="AJ3261" i="1"/>
  <c r="AJ3263" i="1"/>
  <c r="AJ3264" i="1"/>
  <c r="AJ3265" i="1"/>
  <c r="AJ3266" i="1"/>
  <c r="AJ3267" i="1"/>
  <c r="AJ3268" i="1"/>
  <c r="AJ3269" i="1"/>
  <c r="AJ3270" i="1"/>
  <c r="AJ3271" i="1"/>
  <c r="AJ3272" i="1"/>
  <c r="AJ3273" i="1"/>
  <c r="AJ3274" i="1"/>
  <c r="AJ3275" i="1"/>
  <c r="AJ3277" i="1"/>
  <c r="AJ3278" i="1"/>
  <c r="AJ3279" i="1"/>
  <c r="AJ3280" i="1"/>
  <c r="AJ3281" i="1"/>
  <c r="AJ3276" i="1"/>
  <c r="AJ3283" i="1"/>
  <c r="AJ3222" i="1"/>
  <c r="AJ3285" i="1"/>
  <c r="AJ3286" i="1"/>
  <c r="AJ3287" i="1"/>
  <c r="AJ3288" i="1"/>
  <c r="AJ3290" i="1"/>
  <c r="AJ3293" i="1"/>
  <c r="AJ3294" i="1"/>
  <c r="AJ3296" i="1"/>
  <c r="AJ3297" i="1"/>
  <c r="AJ3298" i="1"/>
  <c r="AJ3299" i="1"/>
  <c r="AJ3300" i="1"/>
  <c r="AJ3301" i="1"/>
  <c r="AJ3302" i="1"/>
  <c r="AJ3303" i="1"/>
  <c r="AJ3304" i="1"/>
  <c r="AJ3305" i="1"/>
  <c r="AJ3306" i="1"/>
  <c r="AJ3307" i="1"/>
  <c r="AJ3308" i="1"/>
  <c r="AJ3309" i="1"/>
  <c r="AJ3310" i="1"/>
  <c r="AJ3311" i="1"/>
  <c r="AJ3313" i="1"/>
  <c r="AJ3314" i="1"/>
  <c r="AJ3312" i="1"/>
  <c r="AJ3315" i="1"/>
  <c r="AJ3316" i="1"/>
  <c r="AJ3317" i="1"/>
  <c r="AJ3318" i="1"/>
  <c r="AJ3319" i="1"/>
  <c r="AJ3320" i="1"/>
  <c r="AJ3321" i="1"/>
  <c r="AJ3322" i="1"/>
  <c r="AJ3323" i="1"/>
  <c r="AJ3324" i="1"/>
  <c r="AJ3325" i="1"/>
  <c r="AJ3327" i="1"/>
  <c r="AJ3328" i="1"/>
  <c r="AJ3329" i="1"/>
  <c r="AJ3330" i="1"/>
  <c r="AJ3331" i="1"/>
  <c r="AJ3332" i="1"/>
  <c r="AJ3333" i="1"/>
  <c r="AJ3334" i="1"/>
  <c r="AJ3335" i="1"/>
  <c r="AJ3336" i="1"/>
  <c r="AJ3337" i="1"/>
  <c r="AJ3338" i="1"/>
  <c r="AJ3341" i="1"/>
  <c r="AJ3342" i="1"/>
  <c r="AJ3343" i="1"/>
  <c r="AJ3339" i="1"/>
  <c r="AJ3340" i="1"/>
  <c r="AJ3291" i="1"/>
  <c r="AJ3292" i="1"/>
  <c r="AJ3344" i="1"/>
  <c r="AJ3345" i="1"/>
  <c r="AJ3346" i="1"/>
  <c r="AJ3347" i="1"/>
  <c r="AJ3348" i="1"/>
  <c r="AJ3349" i="1"/>
  <c r="AJ3350" i="1"/>
  <c r="AJ3351" i="1"/>
  <c r="AJ3352" i="1"/>
  <c r="AJ3353" i="1"/>
  <c r="AJ3355" i="1"/>
  <c r="AJ3356" i="1"/>
  <c r="AJ3357" i="1"/>
  <c r="AJ3358" i="1"/>
  <c r="AJ3359" i="1"/>
  <c r="AJ3360" i="1"/>
  <c r="AJ3361" i="1"/>
  <c r="AJ3362" i="1"/>
  <c r="AJ3363" i="1"/>
  <c r="AJ3364" i="1"/>
  <c r="AJ3365" i="1"/>
  <c r="AJ3366" i="1"/>
  <c r="AJ3367" i="1"/>
  <c r="AJ3368" i="1"/>
  <c r="AJ3369" i="1"/>
  <c r="AJ3370" i="1"/>
  <c r="AJ3371" i="1"/>
  <c r="AJ3372" i="1"/>
  <c r="AJ3373" i="1"/>
  <c r="AJ3374" i="1"/>
  <c r="AJ3375" i="1"/>
  <c r="AJ3376" i="1"/>
  <c r="AJ3377" i="1"/>
  <c r="AJ3378" i="1"/>
  <c r="AJ3379" i="1"/>
  <c r="AJ3380" i="1"/>
  <c r="AJ3381" i="1"/>
  <c r="AJ3382" i="1"/>
  <c r="AJ3383" i="1"/>
  <c r="AJ3384" i="1"/>
  <c r="AJ3385" i="1"/>
  <c r="AJ3388" i="1"/>
  <c r="AJ3389" i="1"/>
  <c r="AJ3390" i="1"/>
  <c r="AJ3391" i="1"/>
  <c r="AJ3392" i="1"/>
  <c r="AJ3393" i="1"/>
  <c r="AJ3386" i="1"/>
  <c r="AJ3395" i="1"/>
  <c r="AJ3396" i="1"/>
  <c r="AJ3397" i="1"/>
  <c r="AJ3399" i="1"/>
  <c r="AJ3400" i="1"/>
  <c r="AJ3401" i="1"/>
  <c r="AJ3402" i="1"/>
  <c r="AJ3403" i="1"/>
  <c r="AJ3404" i="1"/>
  <c r="AJ3405" i="1"/>
  <c r="AJ3406" i="1"/>
  <c r="AJ3407" i="1"/>
  <c r="AJ3408" i="1"/>
  <c r="AJ3410" i="1"/>
  <c r="AJ3412" i="1"/>
  <c r="AJ3413" i="1"/>
  <c r="AJ3414" i="1"/>
  <c r="AJ3415" i="1"/>
  <c r="AJ3416" i="1"/>
  <c r="AJ3417" i="1"/>
  <c r="AJ3419" i="1"/>
  <c r="AJ3420" i="1"/>
  <c r="AJ3421" i="1"/>
  <c r="AJ3422" i="1"/>
  <c r="AJ3423" i="1"/>
  <c r="AJ3424" i="1"/>
  <c r="AJ3425" i="1"/>
  <c r="AJ3426" i="1"/>
  <c r="AJ3427" i="1"/>
  <c r="AJ3428" i="1"/>
  <c r="AJ3429" i="1"/>
  <c r="AJ3430" i="1"/>
  <c r="AJ3431" i="1"/>
  <c r="AJ3432" i="1"/>
  <c r="AJ3433" i="1"/>
  <c r="AJ3434" i="1"/>
  <c r="AJ3435" i="1"/>
  <c r="AJ3436" i="1"/>
  <c r="AJ3437" i="1"/>
  <c r="AJ3438" i="1"/>
  <c r="AJ3439" i="1"/>
  <c r="AJ3441" i="1"/>
  <c r="AJ3442" i="1"/>
  <c r="AJ3443" i="1"/>
  <c r="AJ3444" i="1"/>
  <c r="AJ3446" i="1"/>
  <c r="AJ3448" i="1"/>
  <c r="AJ3450" i="1"/>
  <c r="AJ3451" i="1"/>
  <c r="AJ3452" i="1"/>
  <c r="AJ3453" i="1"/>
  <c r="AJ3454" i="1"/>
  <c r="AJ3455" i="1"/>
  <c r="AJ3456" i="1"/>
  <c r="AJ3457" i="1"/>
  <c r="AJ3459" i="1"/>
  <c r="AJ3460" i="1"/>
  <c r="AJ3461" i="1"/>
  <c r="AJ3462" i="1"/>
  <c r="AJ3463" i="1"/>
  <c r="AJ3464" i="1"/>
  <c r="AJ3465" i="1"/>
  <c r="AJ3466" i="1"/>
  <c r="AJ3467" i="1"/>
  <c r="AJ3468" i="1"/>
  <c r="AJ3469" i="1"/>
  <c r="AJ3470" i="1"/>
  <c r="AJ3471" i="1"/>
  <c r="AJ3473" i="1"/>
  <c r="AJ3472" i="1"/>
  <c r="AJ3474" i="1"/>
  <c r="AJ3475" i="1"/>
  <c r="AJ3476" i="1"/>
  <c r="AJ3477" i="1"/>
  <c r="AJ3478" i="1"/>
  <c r="AJ3479" i="1"/>
  <c r="AJ3480" i="1"/>
  <c r="AJ3481" i="1"/>
  <c r="AJ3482" i="1"/>
  <c r="AJ3483" i="1"/>
  <c r="AJ3484" i="1"/>
  <c r="AJ3485" i="1"/>
  <c r="AJ3486" i="1"/>
  <c r="AJ3487" i="1"/>
  <c r="AJ3490" i="1"/>
  <c r="AJ3491" i="1"/>
  <c r="AJ3493" i="1"/>
  <c r="AJ3495" i="1"/>
  <c r="AJ3496" i="1"/>
  <c r="AJ3497" i="1"/>
  <c r="AJ3498" i="1"/>
  <c r="AJ3499" i="1"/>
  <c r="AJ3500" i="1"/>
  <c r="AJ3502" i="1"/>
  <c r="AJ3503" i="1"/>
  <c r="AJ3504" i="1"/>
  <c r="AJ3505" i="1"/>
  <c r="AJ3506" i="1"/>
  <c r="AJ3507" i="1"/>
  <c r="AJ3508" i="1"/>
  <c r="AJ3510" i="1"/>
  <c r="AJ3511" i="1"/>
  <c r="AJ3514" i="1"/>
  <c r="AJ3515" i="1"/>
  <c r="AJ3516" i="1"/>
  <c r="AJ3518" i="1"/>
  <c r="AJ3519" i="1"/>
  <c r="AJ3520" i="1"/>
  <c r="AJ3512" i="1"/>
  <c r="AJ3513" i="1"/>
  <c r="AJ3521" i="1"/>
  <c r="AJ3522" i="1"/>
  <c r="AJ3523" i="1"/>
  <c r="AJ3524" i="1"/>
  <c r="AJ3526" i="1"/>
  <c r="AJ3528" i="1"/>
  <c r="AJ3529" i="1"/>
  <c r="AJ3530" i="1"/>
  <c r="AJ3531" i="1"/>
  <c r="AJ3532" i="1"/>
  <c r="AJ3533" i="1"/>
  <c r="AJ3534" i="1"/>
  <c r="AJ3535" i="1"/>
  <c r="AJ3536" i="1"/>
  <c r="AJ3538" i="1"/>
  <c r="AJ3539" i="1"/>
  <c r="AJ3540" i="1"/>
  <c r="AJ3541" i="1"/>
  <c r="AJ3542" i="1"/>
  <c r="AJ3543" i="1"/>
  <c r="AJ3544" i="1"/>
  <c r="AJ3545" i="1"/>
  <c r="AJ3546" i="1"/>
  <c r="AJ3547" i="1"/>
  <c r="AJ3548" i="1"/>
  <c r="AJ3549" i="1"/>
  <c r="AJ3550" i="1"/>
  <c r="AJ3551" i="1"/>
  <c r="AJ3552" i="1"/>
  <c r="AJ3553" i="1"/>
  <c r="AJ3555" i="1"/>
  <c r="AJ3556" i="1"/>
  <c r="AJ3557" i="1"/>
  <c r="AJ3558" i="1"/>
  <c r="AJ3559" i="1"/>
  <c r="AJ3560" i="1"/>
  <c r="AJ3561" i="1"/>
  <c r="AJ3562" i="1"/>
  <c r="AJ3563" i="1"/>
  <c r="AJ3554" i="1"/>
  <c r="AJ3564" i="1"/>
  <c r="AJ3565" i="1"/>
  <c r="AJ3566" i="1"/>
  <c r="AJ3567" i="1"/>
  <c r="AJ3568" i="1"/>
  <c r="AJ3569" i="1"/>
  <c r="AJ3570" i="1"/>
  <c r="AJ3571" i="1"/>
  <c r="AJ3574" i="1"/>
  <c r="AJ3572" i="1"/>
  <c r="AJ3575" i="1"/>
  <c r="AJ3576" i="1"/>
  <c r="AJ3577" i="1"/>
  <c r="AJ3578" i="1"/>
  <c r="AJ3580" i="1"/>
  <c r="AJ3581" i="1"/>
  <c r="AJ3582" i="1"/>
  <c r="AJ3583" i="1"/>
  <c r="AJ3584" i="1"/>
  <c r="AJ3586" i="1"/>
  <c r="AJ3587" i="1"/>
  <c r="AJ3588" i="1"/>
  <c r="AJ3589" i="1"/>
  <c r="AJ3590" i="1"/>
  <c r="AJ3591" i="1"/>
  <c r="AJ3592" i="1"/>
  <c r="AJ3593" i="1"/>
  <c r="AJ3594" i="1"/>
  <c r="AJ3595" i="1"/>
  <c r="AJ3596" i="1"/>
  <c r="AJ3597" i="1"/>
  <c r="AJ3598" i="1"/>
  <c r="AJ3599" i="1"/>
  <c r="AJ3600" i="1"/>
  <c r="AJ3601" i="1"/>
  <c r="AJ3602" i="1"/>
  <c r="AJ3603" i="1"/>
  <c r="AJ3604" i="1"/>
  <c r="AJ3605" i="1"/>
  <c r="AJ3606" i="1"/>
  <c r="AJ3607" i="1"/>
  <c r="AJ3609" i="1"/>
  <c r="AJ3611" i="1"/>
  <c r="AJ3612" i="1"/>
  <c r="AJ3613" i="1"/>
  <c r="AJ3614" i="1"/>
  <c r="AJ3615" i="1"/>
  <c r="AJ3616" i="1"/>
  <c r="AJ3617" i="1"/>
  <c r="AJ3618" i="1"/>
  <c r="AJ3619" i="1"/>
  <c r="AJ3620" i="1"/>
  <c r="AJ3621" i="1"/>
  <c r="AJ3622" i="1"/>
  <c r="AJ3623" i="1"/>
  <c r="AJ3624" i="1"/>
  <c r="AJ3625" i="1"/>
  <c r="AJ3626" i="1"/>
  <c r="AJ3627" i="1"/>
  <c r="AJ3628" i="1"/>
  <c r="AJ3629" i="1"/>
  <c r="AJ3630" i="1"/>
  <c r="AJ3631" i="1"/>
  <c r="AJ3632" i="1"/>
  <c r="AJ3633" i="1"/>
  <c r="AJ3634" i="1"/>
  <c r="AJ3635" i="1"/>
  <c r="AJ3636" i="1"/>
  <c r="AJ3637" i="1"/>
  <c r="AJ3638" i="1"/>
  <c r="AJ3639" i="1"/>
  <c r="AJ3640" i="1"/>
  <c r="AJ3641" i="1"/>
  <c r="AJ3644" i="1"/>
  <c r="AJ3645" i="1"/>
  <c r="AJ3642" i="1"/>
  <c r="AJ3643" i="1"/>
  <c r="AJ3646" i="1"/>
  <c r="AJ3647" i="1"/>
  <c r="AJ3648" i="1"/>
  <c r="AJ3649" i="1"/>
  <c r="AJ3650" i="1"/>
  <c r="AJ3651" i="1"/>
  <c r="AJ3652" i="1"/>
  <c r="AJ3653" i="1"/>
  <c r="AJ3655" i="1"/>
  <c r="AJ3656" i="1"/>
  <c r="AJ3658" i="1"/>
  <c r="AJ3660" i="1"/>
  <c r="AJ3662" i="1"/>
  <c r="AJ3663" i="1"/>
  <c r="AJ3664" i="1"/>
  <c r="AJ3665" i="1"/>
  <c r="AJ3666" i="1"/>
  <c r="AJ3667" i="1"/>
  <c r="AJ3488" i="1"/>
  <c r="AJ3489" i="1"/>
  <c r="AJ3668" i="1"/>
  <c r="AJ3669" i="1"/>
  <c r="AJ3671" i="1"/>
  <c r="AJ3673" i="1"/>
  <c r="AJ3674" i="1"/>
  <c r="AJ3675" i="1"/>
  <c r="AJ3676" i="1"/>
  <c r="AJ3677" i="1"/>
  <c r="AJ3678" i="1"/>
  <c r="AJ3679" i="1"/>
  <c r="AJ3680" i="1"/>
  <c r="AJ3681" i="1"/>
  <c r="AJ3682" i="1"/>
  <c r="AJ3683" i="1"/>
  <c r="AJ3684" i="1"/>
  <c r="AJ3685" i="1"/>
  <c r="AJ3686" i="1"/>
  <c r="AJ3687" i="1"/>
  <c r="AJ3688" i="1"/>
  <c r="AJ3689" i="1"/>
  <c r="AJ3691" i="1"/>
  <c r="AJ3693" i="1"/>
  <c r="AJ3696" i="1"/>
  <c r="AJ3697" i="1"/>
  <c r="AJ3694" i="1"/>
  <c r="AJ3695" i="1"/>
  <c r="AJ3698" i="1"/>
  <c r="AJ3699" i="1"/>
  <c r="AJ3700" i="1"/>
  <c r="AJ3701" i="1"/>
  <c r="AJ3702" i="1"/>
  <c r="AJ3703" i="1"/>
  <c r="AJ3704" i="1"/>
  <c r="AJ3705" i="1"/>
  <c r="AJ3706" i="1"/>
  <c r="AJ3707" i="1"/>
  <c r="AJ3708" i="1"/>
  <c r="AJ3709" i="1"/>
  <c r="AJ3710" i="1"/>
  <c r="AJ3720" i="1"/>
  <c r="AJ3721" i="1"/>
  <c r="AJ3722" i="1"/>
  <c r="AJ3723" i="1"/>
  <c r="AJ3711" i="1"/>
  <c r="AJ3712" i="1"/>
  <c r="AJ3713" i="1"/>
  <c r="AJ3724" i="1"/>
  <c r="AJ3714" i="1"/>
  <c r="AJ3715" i="1"/>
  <c r="AJ3726" i="1"/>
  <c r="AJ3727" i="1"/>
  <c r="AJ3728" i="1"/>
  <c r="AJ3729" i="1"/>
  <c r="AJ3730" i="1"/>
  <c r="AJ3731" i="1"/>
  <c r="AJ3732" i="1"/>
  <c r="AJ3733" i="1"/>
  <c r="AJ3725" i="1"/>
  <c r="AJ3734" i="1"/>
  <c r="AJ3735" i="1"/>
  <c r="AJ3737" i="1"/>
  <c r="AJ3738" i="1"/>
  <c r="AJ3739" i="1"/>
  <c r="AJ3740" i="1"/>
  <c r="AJ3741" i="1"/>
  <c r="AJ3736" i="1"/>
  <c r="AJ3745" i="1"/>
  <c r="AJ3742" i="1"/>
  <c r="AJ3746" i="1"/>
  <c r="AJ3747" i="1"/>
  <c r="AJ3749" i="1"/>
  <c r="AJ3750" i="1"/>
  <c r="AJ3751" i="1"/>
  <c r="AJ3752" i="1"/>
  <c r="AJ3753" i="1"/>
  <c r="AJ3755" i="1"/>
  <c r="AJ3757" i="1"/>
  <c r="AJ3759" i="1"/>
  <c r="AJ3760" i="1"/>
  <c r="AJ3761" i="1"/>
  <c r="AJ3762" i="1"/>
  <c r="AJ3764" i="1"/>
  <c r="AJ3765" i="1"/>
  <c r="AJ3767" i="1"/>
  <c r="AJ3768" i="1"/>
  <c r="AJ3769" i="1"/>
  <c r="AJ3763" i="1"/>
  <c r="AJ3758" i="1"/>
  <c r="AJ3771" i="1"/>
  <c r="AJ3743" i="1"/>
  <c r="AJ3772" i="1"/>
  <c r="AJ3773" i="1"/>
  <c r="AJ3774" i="1"/>
  <c r="AJ3782" i="1"/>
  <c r="AJ3784" i="1"/>
  <c r="AJ3785" i="1"/>
  <c r="AJ3783" i="1"/>
  <c r="AJ3787" i="1"/>
  <c r="AJ3775" i="1"/>
  <c r="AJ3776" i="1"/>
  <c r="AJ3777" i="1"/>
  <c r="AJ3778" i="1"/>
  <c r="AJ3779" i="1"/>
  <c r="AJ3780" i="1"/>
  <c r="AJ3794" i="1"/>
  <c r="AJ3788" i="1"/>
  <c r="AJ3795" i="1"/>
  <c r="AJ3796" i="1"/>
  <c r="AJ3797" i="1"/>
  <c r="AJ3798" i="1"/>
  <c r="AJ3799" i="1"/>
  <c r="AJ3800" i="1"/>
  <c r="AJ3801" i="1"/>
  <c r="AJ3802" i="1"/>
  <c r="AJ3789" i="1"/>
  <c r="AJ3790" i="1"/>
  <c r="AJ3791" i="1"/>
  <c r="AJ3792" i="1"/>
  <c r="AJ3716" i="1"/>
  <c r="AJ3717" i="1"/>
  <c r="AJ3718" i="1"/>
  <c r="AJ3719" i="1"/>
  <c r="AJ3803" i="1"/>
  <c r="AJ3804" i="1"/>
  <c r="AJ3805" i="1"/>
  <c r="AJ3806" i="1"/>
  <c r="AJ3807" i="1"/>
  <c r="AJ3808" i="1"/>
  <c r="AJ3809" i="1"/>
  <c r="AJ3812" i="1"/>
  <c r="AJ3813" i="1"/>
  <c r="AJ3810" i="1"/>
  <c r="AJ3811" i="1"/>
  <c r="AJ3815" i="1"/>
  <c r="AJ3816" i="1"/>
  <c r="AJ3817" i="1"/>
  <c r="AJ3818" i="1"/>
  <c r="AJ3819" i="1"/>
  <c r="AJ3820" i="1"/>
  <c r="AJ3821" i="1"/>
  <c r="AJ3822" i="1"/>
  <c r="AJ3823" i="1"/>
  <c r="AJ3824" i="1"/>
  <c r="AJ3825" i="1"/>
  <c r="AJ3826" i="1"/>
  <c r="AJ3829" i="1"/>
  <c r="AJ3830" i="1"/>
  <c r="AJ3832" i="1"/>
  <c r="AJ3833" i="1"/>
  <c r="AJ3834" i="1"/>
  <c r="AJ3827" i="1"/>
  <c r="AJ3828" i="1"/>
  <c r="AJ3836" i="1"/>
  <c r="AJ3837" i="1"/>
  <c r="AJ3838" i="1"/>
  <c r="AJ3839" i="1"/>
  <c r="AJ3835" i="1"/>
  <c r="AJ3840" i="1"/>
  <c r="AJ3841" i="1"/>
  <c r="AJ3842" i="1"/>
  <c r="AJ3843" i="1"/>
  <c r="AJ3844" i="1"/>
  <c r="AJ3845" i="1"/>
  <c r="AJ3847" i="1"/>
  <c r="AJ3848" i="1"/>
  <c r="AJ3850" i="1"/>
  <c r="AJ3851" i="1"/>
  <c r="AJ3852" i="1"/>
  <c r="AJ3854" i="1"/>
  <c r="AJ3855" i="1"/>
  <c r="AJ3856" i="1"/>
  <c r="AJ3846" i="1"/>
  <c r="AJ3858" i="1"/>
  <c r="AJ3859" i="1"/>
  <c r="AJ3860" i="1"/>
  <c r="AJ3861" i="1"/>
  <c r="AJ3862" i="1"/>
  <c r="AJ3863" i="1"/>
  <c r="AJ3864" i="1"/>
  <c r="AJ3867" i="1"/>
  <c r="AJ3868" i="1"/>
  <c r="AJ3869" i="1"/>
  <c r="AJ3870" i="1"/>
  <c r="AJ3871" i="1"/>
  <c r="AJ3872" i="1"/>
  <c r="AJ3873" i="1"/>
  <c r="AJ3874" i="1"/>
  <c r="AJ3875" i="1"/>
  <c r="AJ3876" i="1"/>
  <c r="AJ3877" i="1"/>
  <c r="AJ3878" i="1"/>
  <c r="AJ3879" i="1"/>
  <c r="AJ3880" i="1"/>
  <c r="AJ3881" i="1"/>
  <c r="AJ3865" i="1"/>
  <c r="AJ3866" i="1"/>
  <c r="AJ3882" i="1"/>
  <c r="AJ3883" i="1"/>
  <c r="AJ3884" i="1"/>
  <c r="AJ3885" i="1"/>
  <c r="AJ3886" i="1"/>
  <c r="AJ3887" i="1"/>
  <c r="AJ3888" i="1"/>
  <c r="AJ3889" i="1"/>
  <c r="AJ3890" i="1"/>
  <c r="AJ3891" i="1"/>
  <c r="B2918" i="1"/>
  <c r="E2918" i="1" s="1"/>
  <c r="AK4120" i="1" l="1"/>
  <c r="AJ2791" i="1"/>
  <c r="AJ2793" i="1"/>
  <c r="AJ2794" i="1"/>
  <c r="AJ2795" i="1"/>
  <c r="AJ2796" i="1"/>
  <c r="AJ2797" i="1"/>
  <c r="AJ2798" i="1"/>
  <c r="AJ2799" i="1"/>
  <c r="AJ2800" i="1"/>
  <c r="AJ2801" i="1"/>
  <c r="AJ2802" i="1"/>
  <c r="AJ2803" i="1"/>
  <c r="AJ2804" i="1"/>
  <c r="AJ2805" i="1"/>
  <c r="AJ2806" i="1"/>
  <c r="AJ2807" i="1"/>
  <c r="AJ2808" i="1"/>
  <c r="AJ2809" i="1"/>
  <c r="AJ2810" i="1"/>
  <c r="AJ2811" i="1"/>
  <c r="AJ2812" i="1"/>
  <c r="AJ2813" i="1"/>
  <c r="AJ2814" i="1"/>
  <c r="AJ2815" i="1"/>
  <c r="AJ2816" i="1"/>
  <c r="AJ2817" i="1"/>
  <c r="AJ2818" i="1"/>
  <c r="AJ2819" i="1"/>
  <c r="AJ2820" i="1"/>
  <c r="AJ2821" i="1"/>
  <c r="AJ2822" i="1"/>
  <c r="AJ2823" i="1"/>
  <c r="AJ2824" i="1"/>
  <c r="AJ2825" i="1"/>
  <c r="AJ2826" i="1"/>
  <c r="AJ2827" i="1"/>
  <c r="AJ2828" i="1"/>
  <c r="AJ2831" i="1"/>
  <c r="AJ2832" i="1"/>
  <c r="AJ2833" i="1"/>
  <c r="AJ2834" i="1"/>
  <c r="AJ2835" i="1"/>
  <c r="AJ2836" i="1"/>
  <c r="AJ2838" i="1"/>
  <c r="AJ2839" i="1"/>
  <c r="AJ2840" i="1"/>
  <c r="AJ2841" i="1"/>
  <c r="AJ2842" i="1"/>
  <c r="AJ2843" i="1"/>
  <c r="AJ2844" i="1"/>
  <c r="AJ2845" i="1"/>
  <c r="AJ2846" i="1"/>
  <c r="AJ2847" i="1"/>
  <c r="AJ2848" i="1"/>
  <c r="AJ2849" i="1"/>
  <c r="AJ2850" i="1"/>
  <c r="AJ2851" i="1"/>
  <c r="AJ2852" i="1"/>
  <c r="AJ2853" i="1"/>
  <c r="AJ2854" i="1"/>
  <c r="AJ2790" i="1"/>
  <c r="D1320" i="1"/>
  <c r="D1581" i="1"/>
  <c r="D1736" i="1"/>
  <c r="D2447" i="1"/>
  <c r="C753" i="8" l="1"/>
  <c r="B714" i="8" l="1"/>
  <c r="C714" i="8" s="1"/>
  <c r="D714" i="8"/>
  <c r="E714" i="8"/>
  <c r="F714" i="8"/>
  <c r="D753" i="8"/>
  <c r="E753" i="8"/>
  <c r="F753" i="8"/>
  <c r="B716" i="8"/>
  <c r="C716" i="8" s="1"/>
  <c r="D716" i="8"/>
  <c r="E716" i="8"/>
  <c r="F716" i="8"/>
  <c r="B2676" i="1"/>
  <c r="B2677" i="1" s="1"/>
  <c r="C2677" i="1"/>
  <c r="D2677" i="1"/>
  <c r="G3208" i="8" l="1"/>
  <c r="G3207" i="8"/>
  <c r="G3206" i="8"/>
  <c r="G3205" i="8"/>
  <c r="G3204" i="8"/>
  <c r="G3203" i="8"/>
  <c r="G3202" i="8"/>
  <c r="G3201" i="8"/>
  <c r="G3200" i="8"/>
  <c r="G3199" i="8"/>
  <c r="G3198" i="8"/>
  <c r="G3197" i="8"/>
  <c r="G3196" i="8"/>
  <c r="G3195" i="8"/>
  <c r="G3194" i="8"/>
  <c r="G3193" i="8"/>
  <c r="G3192" i="8"/>
  <c r="G3191" i="8"/>
  <c r="G3190" i="8"/>
  <c r="G3189" i="8"/>
  <c r="G3188" i="8"/>
  <c r="G3187" i="8"/>
  <c r="G3186" i="8"/>
  <c r="G3185" i="8"/>
  <c r="G3184" i="8"/>
  <c r="G3183" i="8"/>
  <c r="G3182" i="8"/>
  <c r="G3181" i="8"/>
  <c r="G3180" i="8"/>
  <c r="G3179" i="8"/>
  <c r="G3178" i="8"/>
  <c r="G3177" i="8"/>
  <c r="G3176" i="8"/>
  <c r="G3175" i="8"/>
  <c r="G3174" i="8"/>
  <c r="G3173" i="8"/>
  <c r="G3172" i="8"/>
  <c r="G3171" i="8"/>
  <c r="G3170" i="8"/>
  <c r="G3169" i="8"/>
  <c r="G3168" i="8"/>
  <c r="G3167" i="8"/>
  <c r="G3166" i="8"/>
  <c r="G3165" i="8"/>
  <c r="G3164" i="8"/>
  <c r="G3163" i="8"/>
  <c r="G3162" i="8"/>
  <c r="G3161" i="8"/>
  <c r="G3160" i="8"/>
  <c r="G3159" i="8"/>
  <c r="G3158" i="8"/>
  <c r="G3157" i="8"/>
  <c r="G3156" i="8"/>
  <c r="G3155" i="8"/>
  <c r="G3154" i="8"/>
  <c r="G3153" i="8"/>
  <c r="G3152" i="8"/>
  <c r="G3151" i="8"/>
  <c r="G3150" i="8"/>
  <c r="G3149" i="8"/>
  <c r="G3148" i="8"/>
  <c r="G3147" i="8"/>
  <c r="G3146" i="8"/>
  <c r="G3145" i="8"/>
  <c r="G3144" i="8"/>
  <c r="G3143" i="8"/>
  <c r="G3142" i="8"/>
  <c r="G3141" i="8"/>
  <c r="G3140" i="8"/>
  <c r="G3139" i="8"/>
  <c r="G3138" i="8"/>
  <c r="G3137" i="8"/>
  <c r="G3136" i="8"/>
  <c r="G3135" i="8"/>
  <c r="G3134" i="8"/>
  <c r="G3132" i="8"/>
  <c r="G3131" i="8"/>
  <c r="G3130" i="8"/>
  <c r="G3129" i="8"/>
  <c r="G3128" i="8"/>
  <c r="G3127" i="8"/>
  <c r="G3126" i="8"/>
  <c r="G3125" i="8"/>
  <c r="G3124" i="8"/>
  <c r="G3123" i="8"/>
  <c r="G3122" i="8"/>
  <c r="G3121" i="8"/>
  <c r="G3120" i="8"/>
  <c r="G3119" i="8"/>
  <c r="G3118" i="8"/>
  <c r="G3117" i="8"/>
  <c r="G3116" i="8"/>
  <c r="G3115" i="8"/>
  <c r="G3114" i="8"/>
  <c r="G3113" i="8"/>
  <c r="G3112" i="8"/>
  <c r="G3111" i="8"/>
  <c r="G3110" i="8"/>
  <c r="G3109" i="8"/>
  <c r="G3108" i="8"/>
  <c r="G3107" i="8"/>
  <c r="G3106" i="8"/>
  <c r="G3105" i="8"/>
  <c r="G3104" i="8"/>
  <c r="G3103" i="8"/>
  <c r="G3102" i="8"/>
  <c r="G3101" i="8"/>
  <c r="G3100" i="8"/>
  <c r="G3099" i="8"/>
  <c r="G3098" i="8"/>
  <c r="G3097" i="8"/>
  <c r="G3096" i="8"/>
  <c r="G3095" i="8"/>
  <c r="G3094" i="8"/>
  <c r="G3093" i="8"/>
  <c r="G3092" i="8"/>
  <c r="G3091" i="8"/>
  <c r="G3090" i="8"/>
  <c r="G3089" i="8"/>
  <c r="G3088" i="8"/>
  <c r="G3087" i="8"/>
  <c r="G3086" i="8"/>
  <c r="G3085" i="8"/>
  <c r="G3084" i="8"/>
  <c r="G3083" i="8"/>
  <c r="G3082" i="8"/>
  <c r="G3081" i="8"/>
  <c r="G3080" i="8"/>
  <c r="G3079" i="8"/>
  <c r="G3078" i="8"/>
  <c r="G3077" i="8"/>
  <c r="G3076" i="8"/>
  <c r="G3075" i="8"/>
  <c r="G3074" i="8"/>
  <c r="G3073" i="8"/>
  <c r="G3072" i="8"/>
  <c r="G3071" i="8"/>
  <c r="G3070" i="8"/>
  <c r="G3069" i="8"/>
  <c r="G3068" i="8"/>
  <c r="G3067" i="8"/>
  <c r="G3066" i="8"/>
  <c r="G3065" i="8"/>
  <c r="G3064" i="8"/>
  <c r="G3063" i="8"/>
  <c r="G3062" i="8"/>
  <c r="G3061" i="8"/>
  <c r="G3060" i="8"/>
  <c r="G3059" i="8"/>
  <c r="G3058" i="8"/>
  <c r="G3057" i="8"/>
  <c r="G3056" i="8"/>
  <c r="G3055" i="8"/>
  <c r="G3054" i="8"/>
  <c r="G3053" i="8"/>
  <c r="G3052" i="8"/>
  <c r="G3051" i="8"/>
  <c r="G3050" i="8"/>
  <c r="G3049" i="8"/>
  <c r="G3048" i="8"/>
  <c r="G3047" i="8"/>
  <c r="G3046" i="8"/>
  <c r="G3045" i="8"/>
  <c r="G3044" i="8"/>
  <c r="G3043" i="8"/>
  <c r="G3042" i="8"/>
  <c r="G3041" i="8"/>
  <c r="G3040" i="8"/>
  <c r="G3039" i="8"/>
  <c r="G3038" i="8"/>
  <c r="G3037" i="8"/>
  <c r="G3036" i="8"/>
  <c r="G3035" i="8"/>
  <c r="G3034" i="8"/>
  <c r="G3033" i="8"/>
  <c r="G3032" i="8"/>
  <c r="G3031" i="8"/>
  <c r="G3030" i="8"/>
  <c r="G3029" i="8"/>
  <c r="G3028" i="8"/>
  <c r="G3027" i="8"/>
  <c r="G3026" i="8"/>
  <c r="G3025" i="8"/>
  <c r="G3024" i="8"/>
  <c r="G3023" i="8"/>
  <c r="G3022" i="8"/>
  <c r="G3021" i="8"/>
  <c r="G3020" i="8"/>
  <c r="G3019" i="8"/>
  <c r="G3018" i="8"/>
  <c r="G3017" i="8"/>
  <c r="G3016" i="8"/>
  <c r="G3015" i="8"/>
  <c r="G3014" i="8"/>
  <c r="G3013" i="8"/>
  <c r="G3012" i="8"/>
  <c r="G3011" i="8"/>
  <c r="G3010" i="8"/>
  <c r="G3009" i="8"/>
  <c r="G3008" i="8"/>
  <c r="G3007" i="8"/>
  <c r="G3006" i="8"/>
  <c r="G3005" i="8"/>
  <c r="G3004" i="8"/>
  <c r="G3003" i="8"/>
  <c r="G3002" i="8"/>
  <c r="G3001" i="8"/>
  <c r="G3000" i="8"/>
  <c r="G2999" i="8"/>
  <c r="G2998" i="8"/>
  <c r="G2997" i="8"/>
  <c r="G2996" i="8"/>
  <c r="G2995" i="8"/>
  <c r="G2994" i="8"/>
  <c r="G2993" i="8"/>
  <c r="G2992" i="8"/>
  <c r="G2991" i="8"/>
  <c r="G2990" i="8"/>
  <c r="G2989" i="8"/>
  <c r="G2988" i="8"/>
  <c r="G2987" i="8"/>
  <c r="G2986" i="8"/>
  <c r="G2985" i="8"/>
  <c r="G2984" i="8"/>
  <c r="G2983" i="8"/>
  <c r="G2982" i="8"/>
  <c r="G2981" i="8"/>
  <c r="G2980" i="8"/>
  <c r="G2979" i="8"/>
  <c r="G2978" i="8"/>
  <c r="G2977" i="8"/>
  <c r="G2976" i="8"/>
  <c r="G2975" i="8"/>
  <c r="G2974" i="8"/>
  <c r="G2973" i="8"/>
  <c r="G2972" i="8"/>
  <c r="G2971" i="8"/>
  <c r="G2970" i="8"/>
  <c r="G2969" i="8"/>
  <c r="G2968" i="8"/>
  <c r="G2967" i="8"/>
  <c r="G2966" i="8"/>
  <c r="G2965" i="8"/>
  <c r="G2964" i="8"/>
  <c r="G2963" i="8"/>
  <c r="G2962" i="8"/>
  <c r="G2961" i="8"/>
  <c r="G2960" i="8"/>
  <c r="G2959" i="8"/>
  <c r="G2958" i="8"/>
  <c r="G2957" i="8"/>
  <c r="G2956" i="8"/>
  <c r="G2955" i="8"/>
  <c r="G2954" i="8"/>
  <c r="G2953" i="8"/>
  <c r="G2952" i="8"/>
  <c r="G2951" i="8"/>
  <c r="G2950" i="8"/>
  <c r="G2949" i="8"/>
  <c r="G2948" i="8"/>
  <c r="G2947" i="8"/>
  <c r="G2946" i="8"/>
  <c r="G2945" i="8"/>
  <c r="G2944" i="8"/>
  <c r="G2943" i="8"/>
  <c r="G2942" i="8"/>
  <c r="G2941" i="8"/>
  <c r="G2940" i="8"/>
  <c r="G2939" i="8"/>
  <c r="G2938" i="8"/>
  <c r="G2937" i="8"/>
  <c r="G2936" i="8"/>
  <c r="G2935" i="8"/>
  <c r="G2934" i="8"/>
  <c r="G2933" i="8"/>
  <c r="G2932" i="8"/>
  <c r="G2931" i="8"/>
  <c r="G2930" i="8"/>
  <c r="G2929" i="8"/>
  <c r="G2928" i="8"/>
  <c r="G2927" i="8"/>
  <c r="G2926" i="8"/>
  <c r="G2925" i="8"/>
  <c r="G2924" i="8"/>
  <c r="G2923" i="8"/>
  <c r="G2922" i="8"/>
  <c r="G2921" i="8"/>
  <c r="G2920" i="8"/>
  <c r="G2919" i="8"/>
  <c r="G2918" i="8"/>
  <c r="G2917" i="8"/>
  <c r="G2916" i="8"/>
  <c r="G2915" i="8"/>
  <c r="G2914" i="8"/>
  <c r="G2913" i="8"/>
  <c r="G2912" i="8"/>
  <c r="G2911" i="8"/>
  <c r="G2910" i="8"/>
  <c r="G2909" i="8"/>
  <c r="G2908" i="8"/>
  <c r="G2907" i="8"/>
  <c r="G2906" i="8"/>
  <c r="G2905" i="8"/>
  <c r="G2904" i="8"/>
  <c r="G2903" i="8"/>
  <c r="G2902" i="8"/>
  <c r="G2901" i="8"/>
  <c r="G2900" i="8"/>
  <c r="G2899" i="8"/>
  <c r="G2898" i="8"/>
  <c r="G2897" i="8"/>
  <c r="G2896" i="8"/>
  <c r="G2895" i="8"/>
  <c r="G2894" i="8"/>
  <c r="G2893" i="8"/>
  <c r="G2892" i="8"/>
  <c r="G2891" i="8"/>
  <c r="G2890" i="8"/>
  <c r="G2889" i="8"/>
  <c r="G2888" i="8"/>
  <c r="G2887" i="8"/>
  <c r="G2886" i="8"/>
  <c r="G2885" i="8"/>
  <c r="G2884" i="8"/>
  <c r="G2883" i="8"/>
  <c r="G2882" i="8"/>
  <c r="G2881" i="8"/>
  <c r="G2880" i="8"/>
  <c r="G2879" i="8"/>
  <c r="G2878" i="8"/>
  <c r="G2877" i="8"/>
  <c r="G2876" i="8"/>
  <c r="G2875" i="8"/>
  <c r="G2874" i="8"/>
  <c r="G2873" i="8"/>
  <c r="G2872" i="8"/>
  <c r="G2871" i="8"/>
  <c r="G2870" i="8"/>
  <c r="G2869" i="8"/>
  <c r="G2868" i="8"/>
  <c r="G2867" i="8"/>
  <c r="G2866" i="8"/>
  <c r="G2865" i="8"/>
  <c r="G2864" i="8"/>
  <c r="G2863" i="8"/>
  <c r="G2862" i="8"/>
  <c r="G2861" i="8"/>
  <c r="G2860" i="8"/>
  <c r="G2859" i="8"/>
  <c r="G2858" i="8"/>
  <c r="G2857" i="8"/>
  <c r="G2856" i="8"/>
  <c r="G2855" i="8"/>
  <c r="G2854" i="8"/>
  <c r="G2853" i="8"/>
  <c r="G2852" i="8"/>
  <c r="G2851" i="8"/>
  <c r="G2850" i="8"/>
  <c r="G2849" i="8"/>
  <c r="G2848" i="8"/>
  <c r="G2847" i="8"/>
  <c r="G2846" i="8"/>
  <c r="G2845" i="8"/>
  <c r="G2844" i="8"/>
  <c r="G2843" i="8"/>
  <c r="G2842" i="8"/>
  <c r="G2841" i="8"/>
  <c r="G2840" i="8"/>
  <c r="G2839" i="8"/>
  <c r="G2838" i="8"/>
  <c r="G2837" i="8"/>
  <c r="G2836" i="8"/>
  <c r="G2835" i="8"/>
  <c r="G2834" i="8"/>
  <c r="G2833" i="8"/>
  <c r="G2832" i="8"/>
  <c r="G2831" i="8"/>
  <c r="G2830" i="8"/>
  <c r="G2829" i="8"/>
  <c r="G2828" i="8"/>
  <c r="G2827" i="8"/>
  <c r="G2826" i="8"/>
  <c r="G2825" i="8"/>
  <c r="G2824" i="8"/>
  <c r="G2823" i="8"/>
  <c r="G2822" i="8"/>
  <c r="G2821" i="8"/>
  <c r="G2820" i="8"/>
  <c r="G2819" i="8"/>
  <c r="G2818" i="8"/>
  <c r="G2817" i="8"/>
  <c r="G2816" i="8"/>
  <c r="G2815" i="8"/>
  <c r="G2814" i="8"/>
  <c r="G2813" i="8"/>
  <c r="G2812" i="8"/>
  <c r="G2811" i="8"/>
  <c r="G2810" i="8"/>
  <c r="G2809" i="8"/>
  <c r="G2808" i="8"/>
  <c r="G2807" i="8"/>
  <c r="G2806" i="8"/>
  <c r="G2805" i="8"/>
  <c r="G2804" i="8"/>
  <c r="G2803" i="8"/>
  <c r="G2802" i="8"/>
  <c r="G2801" i="8"/>
  <c r="G2800" i="8"/>
  <c r="G2799" i="8"/>
  <c r="G2798" i="8"/>
  <c r="G2797" i="8"/>
  <c r="G2796" i="8"/>
  <c r="G2795" i="8"/>
  <c r="G2794" i="8"/>
  <c r="G2793" i="8"/>
  <c r="G2792" i="8"/>
  <c r="G2791" i="8"/>
  <c r="G2790" i="8"/>
  <c r="G2789" i="8"/>
  <c r="G2788" i="8"/>
  <c r="G2787" i="8"/>
  <c r="G2786" i="8"/>
  <c r="G2785" i="8"/>
  <c r="G2784" i="8"/>
  <c r="G2783" i="8"/>
  <c r="G2782" i="8"/>
  <c r="G2781" i="8"/>
  <c r="G2780" i="8"/>
  <c r="G2779" i="8"/>
  <c r="G2778" i="8"/>
  <c r="G2777" i="8"/>
  <c r="G2776" i="8"/>
  <c r="G2775" i="8"/>
  <c r="G2774" i="8"/>
  <c r="G2773" i="8"/>
  <c r="G2772" i="8"/>
  <c r="G2771" i="8"/>
  <c r="G2770" i="8"/>
  <c r="G2769" i="8"/>
  <c r="G2768" i="8"/>
  <c r="G2767" i="8"/>
  <c r="G2766" i="8"/>
  <c r="G2765" i="8"/>
  <c r="G2764" i="8"/>
  <c r="G2763" i="8"/>
  <c r="G2762" i="8"/>
  <c r="G2761" i="8"/>
  <c r="G2760" i="8"/>
  <c r="G2759" i="8"/>
  <c r="G2758" i="8"/>
  <c r="G2757" i="8"/>
  <c r="G2756" i="8"/>
  <c r="G2755" i="8"/>
  <c r="G2754" i="8"/>
  <c r="G2753" i="8"/>
  <c r="G2752" i="8"/>
  <c r="G2751" i="8"/>
  <c r="G2750" i="8"/>
  <c r="G2749" i="8"/>
  <c r="G2748" i="8"/>
  <c r="G2747" i="8"/>
  <c r="G2746" i="8"/>
  <c r="G2745" i="8"/>
  <c r="G2744" i="8"/>
  <c r="G2743" i="8"/>
  <c r="G2742" i="8"/>
  <c r="G2741" i="8"/>
  <c r="G2740" i="8"/>
  <c r="G2739" i="8"/>
  <c r="G2738" i="8"/>
  <c r="G2737" i="8"/>
  <c r="G2736" i="8"/>
  <c r="G2735" i="8"/>
  <c r="G2734" i="8"/>
  <c r="G2733" i="8"/>
  <c r="G2732" i="8"/>
  <c r="G2731" i="8"/>
  <c r="G2730" i="8"/>
  <c r="G2729" i="8"/>
  <c r="G2728" i="8"/>
  <c r="G2727" i="8"/>
  <c r="G2726" i="8"/>
  <c r="G2725" i="8"/>
  <c r="G2724" i="8"/>
  <c r="G2723" i="8"/>
  <c r="G2722" i="8"/>
  <c r="G2721" i="8"/>
  <c r="G2720" i="8"/>
  <c r="G2719" i="8"/>
  <c r="G2718" i="8"/>
  <c r="G2717" i="8"/>
  <c r="G2716" i="8"/>
  <c r="G2715" i="8"/>
  <c r="G2714" i="8"/>
  <c r="G2713" i="8"/>
  <c r="G2712" i="8"/>
  <c r="G2711" i="8"/>
  <c r="G2710" i="8"/>
  <c r="G2709" i="8"/>
  <c r="G2708" i="8"/>
  <c r="G2707" i="8"/>
  <c r="G2706" i="8"/>
  <c r="G2705" i="8"/>
  <c r="G2704" i="8"/>
  <c r="G2703" i="8"/>
  <c r="G2702" i="8"/>
  <c r="G2701" i="8"/>
  <c r="G2700" i="8"/>
  <c r="G2699" i="8"/>
  <c r="G2698" i="8"/>
  <c r="G2697" i="8"/>
  <c r="G2696" i="8"/>
  <c r="G2695" i="8"/>
  <c r="G2694" i="8"/>
  <c r="G2693" i="8"/>
  <c r="G2692" i="8"/>
  <c r="G2691" i="8"/>
  <c r="G2690" i="8"/>
  <c r="G2689" i="8"/>
  <c r="G2688" i="8"/>
  <c r="G2687" i="8"/>
  <c r="G2686" i="8"/>
  <c r="G2685" i="8"/>
  <c r="G2684" i="8"/>
  <c r="G2683" i="8"/>
  <c r="G2682" i="8"/>
  <c r="G2681" i="8"/>
  <c r="G2680" i="8"/>
  <c r="G2679" i="8"/>
  <c r="G2678" i="8"/>
  <c r="G2677" i="8"/>
  <c r="G2676" i="8"/>
  <c r="G2675" i="8"/>
  <c r="G2674" i="8"/>
  <c r="G2673" i="8"/>
  <c r="G2672" i="8"/>
  <c r="G2671" i="8"/>
  <c r="G2670" i="8"/>
  <c r="G2669" i="8"/>
  <c r="G2668" i="8"/>
  <c r="G2667" i="8"/>
  <c r="G2666" i="8"/>
  <c r="G2665" i="8"/>
  <c r="G2664" i="8"/>
  <c r="G2663" i="8"/>
  <c r="G2662" i="8"/>
  <c r="G2661" i="8"/>
  <c r="G2660" i="8"/>
  <c r="G2659" i="8"/>
  <c r="G2658" i="8"/>
  <c r="G2657" i="8"/>
  <c r="G2656" i="8"/>
  <c r="G2655" i="8"/>
  <c r="G2654" i="8"/>
  <c r="G2653" i="8"/>
  <c r="G2652" i="8"/>
  <c r="G2651" i="8"/>
  <c r="G2650" i="8"/>
  <c r="G2649" i="8"/>
  <c r="G2648" i="8"/>
  <c r="G2647" i="8"/>
  <c r="G2646" i="8"/>
  <c r="G2645" i="8"/>
  <c r="G2644" i="8"/>
  <c r="G2643" i="8"/>
  <c r="G2642" i="8"/>
  <c r="G2641" i="8"/>
  <c r="G2640" i="8"/>
  <c r="G2639" i="8"/>
  <c r="G2638" i="8"/>
  <c r="G2637" i="8"/>
  <c r="G2636" i="8"/>
  <c r="G2635" i="8"/>
  <c r="G2634" i="8"/>
  <c r="G2633" i="8"/>
  <c r="G2632" i="8"/>
  <c r="G2631" i="8"/>
  <c r="G2630" i="8"/>
  <c r="G2629" i="8"/>
  <c r="G2628" i="8"/>
  <c r="G2627" i="8"/>
  <c r="G2626" i="8"/>
  <c r="G2625" i="8"/>
  <c r="G2624" i="8"/>
  <c r="G2623" i="8"/>
  <c r="G2622" i="8"/>
  <c r="G2621" i="8"/>
  <c r="G2620" i="8"/>
  <c r="G2619" i="8"/>
  <c r="G2618" i="8"/>
  <c r="G2617" i="8"/>
  <c r="G2616" i="8"/>
  <c r="G2615" i="8"/>
  <c r="G2614" i="8"/>
  <c r="G2613" i="8"/>
  <c r="G2612" i="8"/>
  <c r="G2611" i="8"/>
  <c r="G2610" i="8"/>
  <c r="G2609" i="8"/>
  <c r="G2608" i="8"/>
  <c r="G2607" i="8"/>
  <c r="G2606" i="8"/>
  <c r="G2605" i="8"/>
  <c r="G2604" i="8"/>
  <c r="G2603" i="8"/>
  <c r="G2602" i="8"/>
  <c r="G2601" i="8"/>
  <c r="G2600" i="8"/>
  <c r="G2599" i="8"/>
  <c r="G2598" i="8"/>
  <c r="G2597" i="8"/>
  <c r="G2596" i="8"/>
  <c r="G2595" i="8"/>
  <c r="G2594" i="8"/>
  <c r="G2593" i="8"/>
  <c r="G2592" i="8"/>
  <c r="G2591" i="8"/>
  <c r="G2590" i="8"/>
  <c r="G2589" i="8"/>
  <c r="G2588" i="8"/>
  <c r="G2587" i="8"/>
  <c r="G2586" i="8"/>
  <c r="G2585" i="8"/>
  <c r="G2584" i="8"/>
  <c r="G2583" i="8"/>
  <c r="G2582" i="8"/>
  <c r="G2581" i="8"/>
  <c r="G2580" i="8"/>
  <c r="G2579" i="8"/>
  <c r="G2578" i="8"/>
  <c r="G2577" i="8"/>
  <c r="G2576" i="8"/>
  <c r="G2575" i="8"/>
  <c r="G2574" i="8"/>
  <c r="G2573" i="8"/>
  <c r="G2572" i="8"/>
  <c r="G2571" i="8"/>
  <c r="G2570" i="8"/>
  <c r="G2569" i="8"/>
  <c r="G2568" i="8"/>
  <c r="G2567" i="8"/>
  <c r="G2566" i="8"/>
  <c r="G2565" i="8"/>
  <c r="G2564" i="8"/>
  <c r="G2563" i="8"/>
  <c r="G2562" i="8"/>
  <c r="G2561" i="8"/>
  <c r="G2560" i="8"/>
  <c r="G2559" i="8"/>
  <c r="G2558" i="8"/>
  <c r="G2557" i="8"/>
  <c r="G2556" i="8"/>
  <c r="G2555" i="8"/>
  <c r="G2554" i="8"/>
  <c r="G2553" i="8"/>
  <c r="G2552" i="8"/>
  <c r="G2551" i="8"/>
  <c r="G2550" i="8"/>
  <c r="G2549" i="8"/>
  <c r="G2548" i="8"/>
  <c r="G2547" i="8"/>
  <c r="G2546" i="8"/>
  <c r="G2545" i="8"/>
  <c r="G2544" i="8"/>
  <c r="G2543" i="8"/>
  <c r="G2542" i="8"/>
  <c r="G2541" i="8"/>
  <c r="G2540" i="8"/>
  <c r="G2539" i="8"/>
  <c r="G2538" i="8"/>
  <c r="G2537" i="8"/>
  <c r="G2536" i="8"/>
  <c r="G2535" i="8"/>
  <c r="G2534" i="8"/>
  <c r="G2533" i="8"/>
  <c r="G2532" i="8"/>
  <c r="G2531" i="8"/>
  <c r="G2530" i="8"/>
  <c r="G2529" i="8"/>
  <c r="G2528" i="8"/>
  <c r="G2527" i="8"/>
  <c r="G2526" i="8"/>
  <c r="G2525" i="8"/>
  <c r="G2524" i="8"/>
  <c r="G2523" i="8"/>
  <c r="G2522" i="8"/>
  <c r="G2521" i="8"/>
  <c r="G2520" i="8"/>
  <c r="G2519" i="8"/>
  <c r="G2518" i="8"/>
  <c r="G2517" i="8"/>
  <c r="G2516" i="8"/>
  <c r="G2515" i="8"/>
  <c r="G2514" i="8"/>
  <c r="G2513" i="8"/>
  <c r="G2512" i="8"/>
  <c r="G2511" i="8"/>
  <c r="G2510" i="8"/>
  <c r="G2509" i="8"/>
  <c r="G2508" i="8"/>
  <c r="G2507" i="8"/>
  <c r="G2506" i="8"/>
  <c r="G2505" i="8"/>
  <c r="G2504" i="8"/>
  <c r="G2503" i="8"/>
  <c r="G2502" i="8"/>
  <c r="G2501" i="8"/>
  <c r="G2500" i="8"/>
  <c r="G2499" i="8"/>
  <c r="G2498" i="8"/>
  <c r="G2497" i="8"/>
  <c r="G2496" i="8"/>
  <c r="G2495" i="8"/>
  <c r="G2494" i="8"/>
  <c r="G2493" i="8"/>
  <c r="G2492" i="8"/>
  <c r="G2491" i="8"/>
  <c r="G2490" i="8"/>
  <c r="G2489" i="8"/>
  <c r="G2488" i="8"/>
  <c r="G2487" i="8"/>
  <c r="G2486" i="8"/>
  <c r="G2485" i="8"/>
  <c r="G2484" i="8"/>
  <c r="G2483" i="8"/>
  <c r="G2482" i="8"/>
  <c r="G2481" i="8"/>
  <c r="G2480" i="8"/>
  <c r="G2479" i="8"/>
  <c r="G2478" i="8"/>
  <c r="G2477" i="8"/>
  <c r="G2476" i="8"/>
  <c r="G2475" i="8"/>
  <c r="G2474" i="8"/>
  <c r="G2473" i="8"/>
  <c r="G2472" i="8"/>
  <c r="G2471" i="8"/>
  <c r="G2470" i="8"/>
  <c r="G2469" i="8"/>
  <c r="G2468" i="8"/>
  <c r="G2467" i="8"/>
  <c r="G2466" i="8"/>
  <c r="G2465" i="8"/>
  <c r="G2464" i="8"/>
  <c r="G2463" i="8"/>
  <c r="G2462" i="8"/>
  <c r="G2461" i="8"/>
  <c r="G2460" i="8"/>
  <c r="G2459" i="8"/>
  <c r="G2458" i="8"/>
  <c r="G2457" i="8"/>
  <c r="G2456" i="8"/>
  <c r="G2455" i="8"/>
  <c r="G2454" i="8"/>
  <c r="G2453" i="8"/>
  <c r="G2452" i="8"/>
  <c r="G2451" i="8"/>
  <c r="G2450" i="8"/>
  <c r="G2449" i="8"/>
  <c r="G2448" i="8"/>
  <c r="G2447" i="8"/>
  <c r="G2446" i="8"/>
  <c r="G2445" i="8"/>
  <c r="G2444" i="8"/>
  <c r="G2443" i="8"/>
  <c r="G2442" i="8"/>
  <c r="G2441" i="8"/>
  <c r="G2440" i="8"/>
  <c r="G2439" i="8"/>
  <c r="G2438" i="8"/>
  <c r="G2437" i="8"/>
  <c r="G2436" i="8"/>
  <c r="G2435" i="8"/>
  <c r="G2434" i="8"/>
  <c r="G2433" i="8"/>
  <c r="G2432" i="8"/>
  <c r="G2431" i="8"/>
  <c r="G2430" i="8"/>
  <c r="G2429" i="8"/>
  <c r="G2428" i="8"/>
  <c r="G2427" i="8"/>
  <c r="G2426" i="8"/>
  <c r="G2425" i="8"/>
  <c r="G2424" i="8"/>
  <c r="G2423" i="8"/>
  <c r="G2422" i="8"/>
  <c r="G2421" i="8"/>
  <c r="G2420" i="8"/>
  <c r="G2419" i="8"/>
  <c r="G2418" i="8"/>
  <c r="G2417" i="8"/>
  <c r="G2416" i="8"/>
  <c r="G2415" i="8"/>
  <c r="G2414" i="8"/>
  <c r="G2413" i="8"/>
  <c r="G2412" i="8"/>
  <c r="G2411" i="8"/>
  <c r="G2410" i="8"/>
  <c r="G2409" i="8"/>
  <c r="G2408" i="8"/>
  <c r="G2407" i="8"/>
  <c r="G2406" i="8"/>
  <c r="G2405" i="8"/>
  <c r="G2404" i="8"/>
  <c r="G2403" i="8"/>
  <c r="G2402" i="8"/>
  <c r="G2401" i="8"/>
  <c r="G2400" i="8"/>
  <c r="G2399" i="8"/>
  <c r="G2398" i="8"/>
  <c r="G2397" i="8"/>
  <c r="G2396" i="8"/>
  <c r="G2395" i="8"/>
  <c r="G2394" i="8"/>
  <c r="G2393" i="8"/>
  <c r="G2392" i="8"/>
  <c r="G2391" i="8"/>
  <c r="G2390" i="8"/>
  <c r="G2389" i="8"/>
  <c r="G2388" i="8"/>
  <c r="G2387" i="8"/>
  <c r="G2386" i="8"/>
  <c r="G2385" i="8"/>
  <c r="G2384" i="8"/>
  <c r="G2383" i="8"/>
  <c r="G2382" i="8"/>
  <c r="G2381" i="8"/>
  <c r="G2380" i="8"/>
  <c r="G2379" i="8"/>
  <c r="G2378" i="8"/>
  <c r="G2377" i="8"/>
  <c r="G2376" i="8"/>
  <c r="G2375" i="8"/>
  <c r="G2374" i="8"/>
  <c r="G2373" i="8"/>
  <c r="G2372" i="8"/>
  <c r="G2371" i="8"/>
  <c r="G2370" i="8"/>
  <c r="G2369" i="8"/>
  <c r="G2368" i="8"/>
  <c r="G2367" i="8"/>
  <c r="G2366" i="8"/>
  <c r="G2365" i="8"/>
  <c r="G2364" i="8"/>
  <c r="G2363" i="8"/>
  <c r="G2362" i="8"/>
  <c r="G2361" i="8"/>
  <c r="G2360" i="8"/>
  <c r="G2359" i="8"/>
  <c r="G2358" i="8"/>
  <c r="G2357" i="8"/>
  <c r="G2356" i="8"/>
  <c r="G2355" i="8"/>
  <c r="G2354" i="8"/>
  <c r="G2353" i="8"/>
  <c r="G2352" i="8"/>
  <c r="G2351" i="8"/>
  <c r="G2350" i="8"/>
  <c r="G2349" i="8"/>
  <c r="G2348" i="8"/>
  <c r="G2347" i="8"/>
  <c r="G2346" i="8"/>
  <c r="G2345" i="8"/>
  <c r="G2344" i="8"/>
  <c r="G2343" i="8"/>
  <c r="G2342" i="8"/>
  <c r="G2341" i="8"/>
  <c r="G2340" i="8"/>
  <c r="G2339" i="8"/>
  <c r="G2338" i="8"/>
  <c r="G2337" i="8"/>
  <c r="G2336" i="8"/>
  <c r="G2335" i="8"/>
  <c r="G2334" i="8"/>
  <c r="G2333" i="8"/>
  <c r="G2332" i="8"/>
  <c r="G2331" i="8"/>
  <c r="G2330" i="8"/>
  <c r="G2329" i="8"/>
  <c r="G2328" i="8"/>
  <c r="G2327" i="8"/>
  <c r="G2326" i="8"/>
  <c r="G2325" i="8"/>
  <c r="G2324" i="8"/>
  <c r="G2323" i="8"/>
  <c r="G2322" i="8"/>
  <c r="G2321" i="8"/>
  <c r="G2320" i="8"/>
  <c r="G2319" i="8"/>
  <c r="G2318" i="8"/>
  <c r="G2317" i="8"/>
  <c r="G2316" i="8"/>
  <c r="G2315" i="8"/>
  <c r="G2314" i="8"/>
  <c r="G2313" i="8"/>
  <c r="G2312" i="8"/>
  <c r="G2311" i="8"/>
  <c r="G2310" i="8"/>
  <c r="G2309" i="8"/>
  <c r="G2308" i="8"/>
  <c r="G2307" i="8"/>
  <c r="G2306" i="8"/>
  <c r="G2305" i="8"/>
  <c r="G2304" i="8"/>
  <c r="G2303" i="8"/>
  <c r="G2302" i="8"/>
  <c r="G2301" i="8"/>
  <c r="G2300" i="8"/>
  <c r="G2299" i="8"/>
  <c r="G2298" i="8"/>
  <c r="G2297" i="8"/>
  <c r="G2296" i="8"/>
  <c r="G2295" i="8"/>
  <c r="G2294" i="8"/>
  <c r="G2293" i="8"/>
  <c r="G2292" i="8"/>
  <c r="G2291" i="8"/>
  <c r="G2290" i="8"/>
  <c r="G2289" i="8"/>
  <c r="G2288" i="8"/>
  <c r="G2287" i="8"/>
  <c r="G2286" i="8"/>
  <c r="G2285" i="8"/>
  <c r="G2284" i="8"/>
  <c r="G2283" i="8"/>
  <c r="G2282" i="8"/>
  <c r="G2281" i="8"/>
  <c r="G2280" i="8"/>
  <c r="G2279" i="8"/>
  <c r="G2278" i="8"/>
  <c r="G2277" i="8"/>
  <c r="G2276" i="8"/>
  <c r="G2275" i="8"/>
  <c r="G2274" i="8"/>
  <c r="G2273" i="8"/>
  <c r="G2272" i="8"/>
  <c r="G2271" i="8"/>
  <c r="G2270" i="8"/>
  <c r="G2269" i="8"/>
  <c r="G2268" i="8"/>
  <c r="G2267" i="8"/>
  <c r="G2266" i="8"/>
  <c r="G2265" i="8"/>
  <c r="G2264" i="8"/>
  <c r="G2263" i="8"/>
  <c r="G2262" i="8"/>
  <c r="G2261" i="8"/>
  <c r="G2260" i="8"/>
  <c r="G2259" i="8"/>
  <c r="G2258" i="8"/>
  <c r="G2257" i="8"/>
  <c r="G2256" i="8"/>
  <c r="G2255" i="8"/>
  <c r="G2254" i="8"/>
  <c r="G2253" i="8"/>
  <c r="G2252" i="8"/>
  <c r="G2251" i="8"/>
  <c r="G2250" i="8"/>
  <c r="G2249" i="8"/>
  <c r="G2248" i="8"/>
  <c r="G2247" i="8"/>
  <c r="G2246" i="8"/>
  <c r="G2245" i="8"/>
  <c r="G2244" i="8"/>
  <c r="G2243" i="8"/>
  <c r="G2242" i="8"/>
  <c r="G2241" i="8"/>
  <c r="G2240" i="8"/>
  <c r="G2239" i="8"/>
  <c r="G2238" i="8"/>
  <c r="G2237" i="8"/>
  <c r="G2236" i="8"/>
  <c r="G2235" i="8"/>
  <c r="G2234" i="8"/>
  <c r="G2233" i="8"/>
  <c r="G2232" i="8"/>
  <c r="G2231" i="8"/>
  <c r="G2230" i="8"/>
  <c r="G2229" i="8"/>
  <c r="G2228" i="8"/>
  <c r="G2227" i="8"/>
  <c r="G2226" i="8"/>
  <c r="G2225" i="8"/>
  <c r="G2224" i="8"/>
  <c r="G2223" i="8"/>
  <c r="G2222" i="8"/>
  <c r="G2221" i="8"/>
  <c r="G2220" i="8"/>
  <c r="G2219" i="8"/>
  <c r="G2218" i="8"/>
  <c r="G2217" i="8"/>
  <c r="G2216" i="8"/>
  <c r="G2215" i="8"/>
  <c r="G2214" i="8"/>
  <c r="G2213" i="8"/>
  <c r="G2212" i="8"/>
  <c r="G2211" i="8"/>
  <c r="G2210" i="8"/>
  <c r="G2209" i="8"/>
  <c r="G2208" i="8"/>
  <c r="G2207" i="8"/>
  <c r="G2206" i="8"/>
  <c r="G2205" i="8"/>
  <c r="G2204" i="8"/>
  <c r="G2203" i="8"/>
  <c r="G2202" i="8"/>
  <c r="G2201" i="8"/>
  <c r="G2200" i="8"/>
  <c r="G2199" i="8"/>
  <c r="G2198" i="8"/>
  <c r="G2197" i="8"/>
  <c r="G2196" i="8"/>
  <c r="G2195" i="8"/>
  <c r="G2194" i="8"/>
  <c r="G2193" i="8"/>
  <c r="G2192" i="8"/>
  <c r="G2191" i="8"/>
  <c r="G2190" i="8"/>
  <c r="G2189" i="8"/>
  <c r="G2188" i="8"/>
  <c r="G2187" i="8"/>
  <c r="G2186" i="8"/>
  <c r="G2185" i="8"/>
  <c r="G2184" i="8"/>
  <c r="G2183" i="8"/>
  <c r="G2182" i="8"/>
  <c r="G2181" i="8"/>
  <c r="G2180" i="8"/>
  <c r="G2179" i="8"/>
  <c r="G2178" i="8"/>
  <c r="G2177" i="8"/>
  <c r="G2176" i="8"/>
  <c r="G2175" i="8"/>
  <c r="G2174" i="8"/>
  <c r="G2173" i="8"/>
  <c r="G2172" i="8"/>
  <c r="G2171" i="8"/>
  <c r="G2170" i="8"/>
  <c r="G2169" i="8"/>
  <c r="G2168" i="8"/>
  <c r="G2167" i="8"/>
  <c r="G2166" i="8"/>
  <c r="G2165" i="8"/>
  <c r="G2164" i="8"/>
  <c r="G2163" i="8"/>
  <c r="G2162" i="8"/>
  <c r="G2161" i="8"/>
  <c r="G2160" i="8"/>
  <c r="G2159" i="8"/>
  <c r="G2158" i="8"/>
  <c r="G2157" i="8"/>
  <c r="G2156" i="8"/>
  <c r="G2155" i="8"/>
  <c r="G2154" i="8"/>
  <c r="G2153" i="8"/>
  <c r="G2152" i="8"/>
  <c r="G2151" i="8"/>
  <c r="G2150" i="8"/>
  <c r="G2149" i="8"/>
  <c r="G2148" i="8"/>
  <c r="G2147" i="8"/>
  <c r="G2146" i="8"/>
  <c r="G2145" i="8"/>
  <c r="G2144" i="8"/>
  <c r="G2143" i="8"/>
  <c r="G2142" i="8"/>
  <c r="G2141" i="8"/>
  <c r="G2140" i="8"/>
  <c r="G2139" i="8"/>
  <c r="G2138" i="8"/>
  <c r="G2137" i="8"/>
  <c r="G2136" i="8"/>
  <c r="G2135" i="8"/>
  <c r="G2134" i="8"/>
  <c r="G2133" i="8"/>
  <c r="G2132" i="8"/>
  <c r="G2131" i="8"/>
  <c r="G2130" i="8"/>
  <c r="G2129" i="8"/>
  <c r="G2128" i="8"/>
  <c r="G2127" i="8"/>
  <c r="G2126" i="8"/>
  <c r="G2125" i="8"/>
  <c r="G2124" i="8"/>
  <c r="G2123" i="8"/>
  <c r="G2122" i="8"/>
  <c r="G2121" i="8"/>
  <c r="G2120" i="8"/>
  <c r="G2119" i="8"/>
  <c r="G2118" i="8"/>
  <c r="G2117" i="8"/>
  <c r="G2116" i="8"/>
  <c r="G2115" i="8"/>
  <c r="G2114" i="8"/>
  <c r="G2113" i="8"/>
  <c r="G2112" i="8"/>
  <c r="G2111" i="8"/>
  <c r="G2110" i="8"/>
  <c r="G2109" i="8"/>
  <c r="G2108" i="8"/>
  <c r="G2107" i="8"/>
  <c r="G2106" i="8"/>
  <c r="G2105" i="8"/>
  <c r="G2104" i="8"/>
  <c r="G2103" i="8"/>
  <c r="G2102" i="8"/>
  <c r="G2101" i="8"/>
  <c r="G2100" i="8"/>
  <c r="G2099" i="8"/>
  <c r="G2098" i="8"/>
  <c r="G2097" i="8"/>
  <c r="G2096" i="8"/>
  <c r="G2095" i="8"/>
  <c r="G2094" i="8"/>
  <c r="G2093" i="8"/>
  <c r="G2092" i="8"/>
  <c r="G2091" i="8"/>
  <c r="G2090" i="8"/>
  <c r="G2089" i="8"/>
  <c r="G2088" i="8"/>
  <c r="G2087" i="8"/>
  <c r="G2086" i="8"/>
  <c r="G2085" i="8"/>
  <c r="G2084" i="8"/>
  <c r="G2083" i="8"/>
  <c r="G2082" i="8"/>
  <c r="G2081" i="8"/>
  <c r="G2080" i="8"/>
  <c r="G2079" i="8"/>
  <c r="G2078" i="8"/>
  <c r="G2077" i="8"/>
  <c r="G2076" i="8"/>
  <c r="G2075" i="8"/>
  <c r="G2074" i="8"/>
  <c r="G2073" i="8"/>
  <c r="G2072" i="8"/>
  <c r="G2071" i="8"/>
  <c r="G2070" i="8"/>
  <c r="G2069" i="8"/>
  <c r="G2068" i="8"/>
  <c r="G2067" i="8"/>
  <c r="G2066" i="8"/>
  <c r="G2065" i="8"/>
  <c r="G2064" i="8"/>
  <c r="G2063" i="8"/>
  <c r="G2062" i="8"/>
  <c r="G2061" i="8"/>
  <c r="G2060" i="8"/>
  <c r="G2059" i="8"/>
  <c r="G2058" i="8"/>
  <c r="G2057" i="8"/>
  <c r="G2056" i="8"/>
  <c r="G2055" i="8"/>
  <c r="G2054" i="8"/>
  <c r="G2053" i="8"/>
  <c r="G2052" i="8"/>
  <c r="G2051" i="8"/>
  <c r="G2050" i="8"/>
  <c r="G2049" i="8"/>
  <c r="G2048" i="8"/>
  <c r="G2047" i="8"/>
  <c r="G2046" i="8"/>
  <c r="G2045" i="8"/>
  <c r="G2044" i="8"/>
  <c r="G2043" i="8"/>
  <c r="G2042" i="8"/>
  <c r="G2041" i="8"/>
  <c r="G2040" i="8"/>
  <c r="G2039" i="8"/>
  <c r="G2038" i="8"/>
  <c r="G2037" i="8"/>
  <c r="G2036" i="8"/>
  <c r="G2035" i="8"/>
  <c r="G2034" i="8"/>
  <c r="G2033" i="8"/>
  <c r="G2032" i="8"/>
  <c r="G2031" i="8"/>
  <c r="G2030" i="8"/>
  <c r="G2029" i="8"/>
  <c r="G2028" i="8"/>
  <c r="G2027" i="8"/>
  <c r="G2026" i="8"/>
  <c r="G2025" i="8"/>
  <c r="G2024" i="8"/>
  <c r="G2023" i="8"/>
  <c r="G2022" i="8"/>
  <c r="G2021" i="8"/>
  <c r="G2020" i="8"/>
  <c r="G2019" i="8"/>
  <c r="G2018" i="8"/>
  <c r="G2017" i="8"/>
  <c r="G2016" i="8"/>
  <c r="G2015" i="8"/>
  <c r="G2014" i="8"/>
  <c r="G2013" i="8"/>
  <c r="G2012" i="8"/>
  <c r="G2011" i="8"/>
  <c r="G2010" i="8"/>
  <c r="G2009" i="8"/>
  <c r="G2008" i="8"/>
  <c r="G2007" i="8"/>
  <c r="G2006" i="8"/>
  <c r="G2005" i="8"/>
  <c r="G2004" i="8"/>
  <c r="G2003" i="8"/>
  <c r="G2002" i="8"/>
  <c r="G2001" i="8"/>
  <c r="G2000" i="8"/>
  <c r="G1999" i="8"/>
  <c r="G1998" i="8"/>
  <c r="G1997" i="8"/>
  <c r="G1996" i="8"/>
  <c r="G1995" i="8"/>
  <c r="G1994" i="8"/>
  <c r="G1993" i="8"/>
  <c r="G1992" i="8"/>
  <c r="G1991" i="8"/>
  <c r="G1990" i="8"/>
  <c r="G1989" i="8"/>
  <c r="G1988" i="8"/>
  <c r="G1987" i="8"/>
  <c r="G1986" i="8"/>
  <c r="G1985" i="8"/>
  <c r="G1984" i="8"/>
  <c r="G1983" i="8"/>
  <c r="G1982" i="8"/>
  <c r="G1981" i="8"/>
  <c r="G1980" i="8"/>
  <c r="G1979" i="8"/>
  <c r="G1978" i="8"/>
  <c r="G1977" i="8"/>
  <c r="G1976" i="8"/>
  <c r="G1975" i="8"/>
  <c r="G1974" i="8"/>
  <c r="G1973" i="8"/>
  <c r="G1972" i="8"/>
  <c r="G1971" i="8"/>
  <c r="G1970" i="8"/>
  <c r="G1969" i="8"/>
  <c r="G1968" i="8"/>
  <c r="G1967" i="8"/>
  <c r="G1966" i="8"/>
  <c r="G1965" i="8"/>
  <c r="G1964" i="8"/>
  <c r="G1963" i="8"/>
  <c r="G1962" i="8"/>
  <c r="G1961" i="8"/>
  <c r="G1960" i="8"/>
  <c r="G1959" i="8"/>
  <c r="G1958" i="8"/>
  <c r="G1957" i="8"/>
  <c r="G1956" i="8"/>
  <c r="G1955" i="8"/>
  <c r="G1954" i="8"/>
  <c r="G1953" i="8"/>
  <c r="G1952" i="8"/>
  <c r="G1951" i="8"/>
  <c r="G1950" i="8"/>
  <c r="G1949" i="8"/>
  <c r="G1948" i="8"/>
  <c r="G1947" i="8"/>
  <c r="G1946" i="8"/>
  <c r="G1945" i="8"/>
  <c r="G1944" i="8"/>
  <c r="G1943" i="8"/>
  <c r="G1942" i="8"/>
  <c r="G1941" i="8"/>
  <c r="G1940" i="8"/>
  <c r="G1939" i="8"/>
  <c r="G1938" i="8"/>
  <c r="G1937" i="8"/>
  <c r="G1936" i="8"/>
  <c r="G1935" i="8"/>
  <c r="G1934" i="8"/>
  <c r="G1933" i="8"/>
  <c r="G1932" i="8"/>
  <c r="G1931" i="8"/>
  <c r="G1930" i="8"/>
  <c r="G1929" i="8"/>
  <c r="G1928" i="8"/>
  <c r="G1927" i="8"/>
  <c r="G1926" i="8"/>
  <c r="G1925" i="8"/>
  <c r="G1924" i="8"/>
  <c r="G1923" i="8"/>
  <c r="G1922" i="8"/>
  <c r="G1921" i="8"/>
  <c r="G1920" i="8"/>
  <c r="G1919" i="8"/>
  <c r="G1918" i="8"/>
  <c r="G1917" i="8"/>
  <c r="G1916" i="8"/>
  <c r="G1915" i="8"/>
  <c r="G1914" i="8"/>
  <c r="G1913" i="8"/>
  <c r="G1912" i="8"/>
  <c r="G1911" i="8"/>
  <c r="G1910" i="8"/>
  <c r="G1909" i="8"/>
  <c r="G1908" i="8"/>
  <c r="G1907" i="8"/>
  <c r="G1906" i="8"/>
  <c r="G1905" i="8"/>
  <c r="G1904" i="8"/>
  <c r="G1903" i="8"/>
  <c r="G1902" i="8"/>
  <c r="G1901" i="8"/>
  <c r="G1900" i="8"/>
  <c r="G1899" i="8"/>
  <c r="G1898" i="8"/>
  <c r="G1897" i="8"/>
  <c r="G1896" i="8"/>
  <c r="G1895" i="8"/>
  <c r="G1894" i="8"/>
  <c r="G1893" i="8"/>
  <c r="G1892" i="8"/>
  <c r="G1891" i="8"/>
  <c r="G1890" i="8"/>
  <c r="G1889" i="8"/>
  <c r="G1888" i="8"/>
  <c r="G1887" i="8"/>
  <c r="G1886" i="8"/>
  <c r="G1885" i="8"/>
  <c r="G1884" i="8"/>
  <c r="G1883" i="8"/>
  <c r="G1882" i="8"/>
  <c r="G1881" i="8"/>
  <c r="G1880" i="8"/>
  <c r="G1879" i="8"/>
  <c r="G1878" i="8"/>
  <c r="G1877" i="8"/>
  <c r="G1876" i="8"/>
  <c r="G1875" i="8"/>
  <c r="G1874" i="8"/>
  <c r="G1873" i="8"/>
  <c r="G1872" i="8"/>
  <c r="G1871" i="8"/>
  <c r="G1870" i="8"/>
  <c r="G1869" i="8"/>
  <c r="G1868" i="8"/>
  <c r="G1867" i="8"/>
  <c r="G1866" i="8"/>
  <c r="G1865" i="8"/>
  <c r="G1864" i="8"/>
  <c r="G1863" i="8"/>
  <c r="G1862" i="8"/>
  <c r="G1861" i="8"/>
  <c r="G1860" i="8"/>
  <c r="G1859" i="8"/>
  <c r="G1858" i="8"/>
  <c r="G1857" i="8"/>
  <c r="G1856" i="8"/>
  <c r="G1855" i="8"/>
  <c r="G1854" i="8"/>
  <c r="G1853" i="8"/>
  <c r="G1852" i="8"/>
  <c r="G1851" i="8"/>
  <c r="G1850" i="8"/>
  <c r="G1849" i="8"/>
  <c r="G1848" i="8"/>
  <c r="G1847" i="8"/>
  <c r="G1846" i="8"/>
  <c r="G1845" i="8"/>
  <c r="G1844" i="8"/>
  <c r="G1843" i="8"/>
  <c r="G1842" i="8"/>
  <c r="G1841" i="8"/>
  <c r="G1840" i="8"/>
  <c r="G1839" i="8"/>
  <c r="G1838" i="8"/>
  <c r="G1837" i="8"/>
  <c r="G1836" i="8"/>
  <c r="G1835" i="8"/>
  <c r="G1834" i="8"/>
  <c r="G1833" i="8"/>
  <c r="G1832" i="8"/>
  <c r="G1831" i="8"/>
  <c r="G1830" i="8"/>
  <c r="G1829" i="8"/>
  <c r="G1828" i="8"/>
  <c r="G1827" i="8"/>
  <c r="G1826" i="8"/>
  <c r="G1825" i="8"/>
  <c r="G1824" i="8"/>
  <c r="G1823" i="8"/>
  <c r="G1822" i="8"/>
  <c r="G1821" i="8"/>
  <c r="G1820" i="8"/>
  <c r="G1819" i="8"/>
  <c r="G1818" i="8"/>
  <c r="G1817" i="8"/>
  <c r="G1816" i="8"/>
  <c r="G1815" i="8"/>
  <c r="G1814" i="8"/>
  <c r="G1813" i="8"/>
  <c r="G1812" i="8"/>
  <c r="G1811" i="8"/>
  <c r="G1810" i="8"/>
  <c r="G1809" i="8"/>
  <c r="G1808" i="8"/>
  <c r="G1807" i="8"/>
  <c r="G1806" i="8"/>
  <c r="G1805" i="8"/>
  <c r="G1804" i="8"/>
  <c r="G1803" i="8"/>
  <c r="G1802" i="8"/>
  <c r="G1801" i="8"/>
  <c r="G1800" i="8"/>
  <c r="G1799" i="8"/>
  <c r="G1798" i="8"/>
  <c r="G1797" i="8"/>
  <c r="G1796" i="8"/>
  <c r="G1795" i="8"/>
  <c r="G1794" i="8"/>
  <c r="G1793" i="8"/>
  <c r="G1792" i="8"/>
  <c r="G1791" i="8"/>
  <c r="G1790" i="8"/>
  <c r="G1789" i="8"/>
  <c r="G1788" i="8"/>
  <c r="G1787" i="8"/>
  <c r="G1786" i="8"/>
  <c r="G1785" i="8"/>
  <c r="G1784" i="8"/>
  <c r="G1783" i="8"/>
  <c r="G1782" i="8"/>
  <c r="G1781" i="8"/>
  <c r="G1780" i="8"/>
  <c r="G1779" i="8"/>
  <c r="G1778" i="8"/>
  <c r="G1777" i="8"/>
  <c r="G1776" i="8"/>
  <c r="G1775" i="8"/>
  <c r="G1774" i="8"/>
  <c r="G1773" i="8"/>
  <c r="G1772" i="8"/>
  <c r="G1771" i="8"/>
  <c r="G1770" i="8"/>
  <c r="G1769" i="8"/>
  <c r="G1768" i="8"/>
  <c r="G1767" i="8"/>
  <c r="G1766" i="8"/>
  <c r="G1765" i="8"/>
  <c r="G1764" i="8"/>
  <c r="G1763" i="8"/>
  <c r="G1762" i="8"/>
  <c r="G1761" i="8"/>
  <c r="G1760" i="8"/>
  <c r="G1759" i="8"/>
  <c r="G1758" i="8"/>
  <c r="G1757" i="8"/>
  <c r="G1756" i="8"/>
  <c r="G1755" i="8"/>
  <c r="G1754" i="8"/>
  <c r="G1753" i="8"/>
  <c r="G1752" i="8"/>
  <c r="G1751" i="8"/>
  <c r="G1750" i="8"/>
  <c r="G1749" i="8"/>
  <c r="G1748" i="8"/>
  <c r="G1747" i="8"/>
  <c r="G1746" i="8"/>
  <c r="G1745" i="8"/>
  <c r="G1744" i="8"/>
  <c r="G1743" i="8"/>
  <c r="G1742" i="8"/>
  <c r="G1741" i="8"/>
  <c r="G1740" i="8"/>
  <c r="G1739" i="8"/>
  <c r="G1738" i="8"/>
  <c r="G1737" i="8"/>
  <c r="G1736" i="8"/>
  <c r="G1735" i="8"/>
  <c r="G1734" i="8"/>
  <c r="G1733" i="8"/>
  <c r="G1732" i="8"/>
  <c r="G1731" i="8"/>
  <c r="G1730" i="8"/>
  <c r="G1729" i="8"/>
  <c r="G1728" i="8"/>
  <c r="G1727" i="8"/>
  <c r="G1726" i="8"/>
  <c r="G1725" i="8"/>
  <c r="G1724" i="8"/>
  <c r="G1723" i="8"/>
  <c r="G1722" i="8"/>
  <c r="G1721" i="8"/>
  <c r="G1720" i="8"/>
  <c r="G1719" i="8"/>
  <c r="G1718" i="8"/>
  <c r="G1717" i="8"/>
  <c r="G1716" i="8"/>
  <c r="G1715" i="8"/>
  <c r="G1714" i="8"/>
  <c r="G1713" i="8"/>
  <c r="G1712" i="8"/>
  <c r="G1711" i="8"/>
  <c r="G1710" i="8"/>
  <c r="G1709" i="8"/>
  <c r="G1708" i="8"/>
  <c r="G1707" i="8"/>
  <c r="G1706" i="8"/>
  <c r="G1705" i="8"/>
  <c r="G1704" i="8"/>
  <c r="G1703" i="8"/>
  <c r="G1702" i="8"/>
  <c r="G1701" i="8"/>
  <c r="G1700" i="8"/>
  <c r="G1699" i="8"/>
  <c r="G1698" i="8"/>
  <c r="G1697" i="8"/>
  <c r="G1696" i="8"/>
  <c r="G1695" i="8"/>
  <c r="G1694" i="8"/>
  <c r="G1693" i="8"/>
  <c r="G1692" i="8"/>
  <c r="G1691" i="8"/>
  <c r="G1690" i="8"/>
  <c r="G1689" i="8"/>
  <c r="G1688" i="8"/>
  <c r="G1687" i="8"/>
  <c r="G1686" i="8"/>
  <c r="G1685" i="8"/>
  <c r="G1684" i="8"/>
  <c r="G1683" i="8"/>
  <c r="G1682" i="8"/>
  <c r="G1681" i="8"/>
  <c r="G1680" i="8"/>
  <c r="G1679" i="8"/>
  <c r="G1678" i="8"/>
  <c r="G1677" i="8"/>
  <c r="G1676" i="8"/>
  <c r="G1675" i="8"/>
  <c r="G1674" i="8"/>
  <c r="G1673" i="8"/>
  <c r="G1672" i="8"/>
  <c r="G1671" i="8"/>
  <c r="G1670" i="8"/>
  <c r="G1669" i="8"/>
  <c r="G1668" i="8"/>
  <c r="G1667" i="8"/>
  <c r="G1666" i="8"/>
  <c r="G1665" i="8"/>
  <c r="G1664" i="8"/>
  <c r="G1663" i="8"/>
  <c r="G1662" i="8"/>
  <c r="G1661" i="8"/>
  <c r="G1660" i="8"/>
  <c r="G1659" i="8"/>
  <c r="G1658" i="8"/>
  <c r="G1657" i="8"/>
  <c r="G1656" i="8"/>
  <c r="G1655" i="8"/>
  <c r="G1654" i="8"/>
  <c r="G1653" i="8"/>
  <c r="G1652" i="8"/>
  <c r="G1651" i="8"/>
  <c r="G1650" i="8"/>
  <c r="G1649" i="8"/>
  <c r="G1648" i="8"/>
  <c r="G1647" i="8"/>
  <c r="G1646" i="8"/>
  <c r="G1645" i="8"/>
  <c r="G1644" i="8"/>
  <c r="G1643" i="8"/>
  <c r="G1642" i="8"/>
  <c r="G1641" i="8"/>
  <c r="G1640" i="8"/>
  <c r="G1639" i="8"/>
  <c r="G1638" i="8"/>
  <c r="G1637" i="8"/>
  <c r="G1636" i="8"/>
  <c r="G1635" i="8"/>
  <c r="G1634" i="8"/>
  <c r="G1633" i="8"/>
  <c r="G1632" i="8"/>
  <c r="G1631" i="8"/>
  <c r="G1630" i="8"/>
  <c r="G1629" i="8"/>
  <c r="G1628" i="8"/>
  <c r="G1627" i="8"/>
  <c r="G1626" i="8"/>
  <c r="G1625" i="8"/>
  <c r="G1624" i="8"/>
  <c r="G1623" i="8"/>
  <c r="G1622" i="8"/>
  <c r="G1621" i="8"/>
  <c r="G1620" i="8"/>
  <c r="G1619" i="8"/>
  <c r="G1618" i="8"/>
  <c r="G1617" i="8"/>
  <c r="G1616" i="8"/>
  <c r="G1615" i="8"/>
  <c r="G1614" i="8"/>
  <c r="G1613" i="8"/>
  <c r="G1612" i="8"/>
  <c r="G1611" i="8"/>
  <c r="G1610" i="8"/>
  <c r="G1609" i="8"/>
  <c r="G1608" i="8"/>
  <c r="G1607" i="8"/>
  <c r="G1606" i="8"/>
  <c r="G1605" i="8"/>
  <c r="G1604" i="8"/>
  <c r="G1603" i="8"/>
  <c r="G1602" i="8"/>
  <c r="G1601" i="8"/>
  <c r="G1600" i="8"/>
  <c r="G1599" i="8"/>
  <c r="G1598" i="8"/>
  <c r="G1597" i="8"/>
  <c r="G1596" i="8"/>
  <c r="G1595" i="8"/>
  <c r="G1594" i="8"/>
  <c r="G1593" i="8"/>
  <c r="G1592" i="8"/>
  <c r="G1591" i="8"/>
  <c r="G1590" i="8"/>
  <c r="G1589" i="8"/>
  <c r="G1588" i="8"/>
  <c r="G1587" i="8"/>
  <c r="G1586" i="8"/>
  <c r="G1585" i="8"/>
  <c r="G1584" i="8"/>
  <c r="G1583" i="8"/>
  <c r="G1582" i="8"/>
  <c r="G1581" i="8"/>
  <c r="G1580" i="8"/>
  <c r="G1579" i="8"/>
  <c r="G1578" i="8"/>
  <c r="G1577" i="8"/>
  <c r="G1576" i="8"/>
  <c r="G1575" i="8"/>
  <c r="G1574" i="8"/>
  <c r="G1573" i="8"/>
  <c r="G1572" i="8"/>
  <c r="G1571" i="8"/>
  <c r="G1570" i="8"/>
  <c r="G1569" i="8"/>
  <c r="G1568" i="8"/>
  <c r="G1567" i="8"/>
  <c r="G1566" i="8"/>
  <c r="G1565" i="8"/>
  <c r="G1564" i="8"/>
  <c r="G1563" i="8"/>
  <c r="G1562" i="8"/>
  <c r="G1561" i="8"/>
  <c r="G1560" i="8"/>
  <c r="G1559" i="8"/>
  <c r="G1558" i="8"/>
  <c r="G1557" i="8"/>
  <c r="G1556" i="8"/>
  <c r="G1555" i="8"/>
  <c r="G1554" i="8"/>
  <c r="G1553" i="8"/>
  <c r="G1552" i="8"/>
  <c r="G1551" i="8"/>
  <c r="G1550" i="8"/>
  <c r="G1549" i="8"/>
  <c r="G1548" i="8"/>
  <c r="G1547" i="8"/>
  <c r="G1546" i="8"/>
  <c r="G1545" i="8"/>
  <c r="G1544" i="8"/>
  <c r="G1543" i="8"/>
  <c r="G1542" i="8"/>
  <c r="G1541" i="8"/>
  <c r="G1540" i="8"/>
  <c r="G1539" i="8"/>
  <c r="G1538" i="8"/>
  <c r="G1537" i="8"/>
  <c r="G1536" i="8"/>
  <c r="G1535" i="8"/>
  <c r="G1534" i="8"/>
  <c r="G1533" i="8"/>
  <c r="G1532" i="8"/>
  <c r="G1531" i="8"/>
  <c r="G1530" i="8"/>
  <c r="G1529" i="8"/>
  <c r="G1528" i="8"/>
  <c r="G1527" i="8"/>
  <c r="G1526" i="8"/>
  <c r="G1525" i="8"/>
  <c r="G1524" i="8"/>
  <c r="G1523" i="8"/>
  <c r="G1522" i="8"/>
  <c r="G1521" i="8"/>
  <c r="G1520" i="8"/>
  <c r="G1519" i="8"/>
  <c r="G1518" i="8"/>
  <c r="G1517" i="8"/>
  <c r="G1516" i="8"/>
  <c r="G1515" i="8"/>
  <c r="G1514" i="8"/>
  <c r="G1513" i="8"/>
  <c r="G1512" i="8"/>
  <c r="G1511" i="8"/>
  <c r="G1510" i="8"/>
  <c r="G1509" i="8"/>
  <c r="G1508" i="8"/>
  <c r="G1507" i="8"/>
  <c r="G1506" i="8"/>
  <c r="G1505" i="8"/>
  <c r="G1504" i="8"/>
  <c r="G1503" i="8"/>
  <c r="G1502" i="8"/>
  <c r="G1501" i="8"/>
  <c r="G1500" i="8"/>
  <c r="G1499" i="8"/>
  <c r="G1498" i="8"/>
  <c r="G1497" i="8"/>
  <c r="G1496" i="8"/>
  <c r="G1495" i="8"/>
  <c r="G1494" i="8"/>
  <c r="G1493" i="8"/>
  <c r="G1492" i="8"/>
  <c r="G1491" i="8"/>
  <c r="G1490" i="8"/>
  <c r="G1489" i="8"/>
  <c r="G1488" i="8"/>
  <c r="G1487" i="8"/>
  <c r="G1486" i="8"/>
  <c r="G1485" i="8"/>
  <c r="G1484" i="8"/>
  <c r="G1483" i="8"/>
  <c r="G1482" i="8"/>
  <c r="G1481" i="8"/>
  <c r="G1480" i="8"/>
  <c r="G1479" i="8"/>
  <c r="G1478" i="8"/>
  <c r="G1477" i="8"/>
  <c r="G1476" i="8"/>
  <c r="G1475" i="8"/>
  <c r="G1474" i="8"/>
  <c r="G1473" i="8"/>
  <c r="G1472" i="8"/>
  <c r="G1471" i="8"/>
  <c r="G1470" i="8"/>
  <c r="G1469" i="8"/>
  <c r="G1468" i="8"/>
  <c r="G1467" i="8"/>
  <c r="G1466" i="8"/>
  <c r="G1465" i="8"/>
  <c r="G1464" i="8"/>
  <c r="G1463" i="8"/>
  <c r="G1462" i="8"/>
  <c r="G1461" i="8"/>
  <c r="G1460" i="8"/>
  <c r="G1459" i="8"/>
  <c r="G1458" i="8"/>
  <c r="G1457" i="8"/>
  <c r="G1456" i="8"/>
  <c r="G1455" i="8"/>
  <c r="G1454" i="8"/>
  <c r="G1453" i="8"/>
  <c r="G1452" i="8"/>
  <c r="G1451" i="8"/>
  <c r="G1450" i="8"/>
  <c r="G1449" i="8"/>
  <c r="G1448" i="8"/>
  <c r="G1447" i="8"/>
  <c r="G1446" i="8"/>
  <c r="G1445" i="8"/>
  <c r="G1444" i="8"/>
  <c r="G1443" i="8"/>
  <c r="G1442" i="8"/>
  <c r="G1441" i="8"/>
  <c r="G1440" i="8"/>
  <c r="G1439" i="8"/>
  <c r="G1438" i="8"/>
  <c r="G1437" i="8"/>
  <c r="G1436" i="8"/>
  <c r="G1435" i="8"/>
  <c r="G1434" i="8"/>
  <c r="G1433" i="8"/>
  <c r="G1432" i="8"/>
  <c r="G1431" i="8"/>
  <c r="G1430" i="8"/>
  <c r="G1429" i="8"/>
  <c r="G1428" i="8"/>
  <c r="G1427" i="8"/>
  <c r="G1426" i="8"/>
  <c r="G1425" i="8"/>
  <c r="G1424" i="8"/>
  <c r="G1423" i="8"/>
  <c r="G1422" i="8"/>
  <c r="G1421" i="8"/>
  <c r="G1420" i="8"/>
  <c r="G1419" i="8"/>
  <c r="G1418" i="8"/>
  <c r="G1417" i="8"/>
  <c r="G1416" i="8"/>
  <c r="G1415" i="8"/>
  <c r="G1414" i="8"/>
  <c r="G1413" i="8"/>
  <c r="G1412" i="8"/>
  <c r="G1411" i="8"/>
  <c r="G1410" i="8"/>
  <c r="G1409" i="8"/>
  <c r="G1408" i="8"/>
  <c r="G1407" i="8"/>
  <c r="G1406" i="8"/>
  <c r="G1405" i="8"/>
  <c r="G1404" i="8"/>
  <c r="G1403" i="8"/>
  <c r="G1402" i="8"/>
  <c r="G1401" i="8"/>
  <c r="G1400" i="8"/>
  <c r="G1399" i="8"/>
  <c r="G1398" i="8"/>
  <c r="G1397" i="8"/>
  <c r="G1396" i="8"/>
  <c r="G1395" i="8"/>
  <c r="G1394" i="8"/>
  <c r="G1393" i="8"/>
  <c r="G1392" i="8"/>
  <c r="G1391" i="8"/>
  <c r="G1390" i="8"/>
  <c r="G1389" i="8"/>
  <c r="G1388" i="8"/>
  <c r="G1387" i="8"/>
  <c r="G1386" i="8"/>
  <c r="G1385" i="8"/>
  <c r="G1384" i="8"/>
  <c r="G1383" i="8"/>
  <c r="G1382" i="8"/>
  <c r="G1381" i="8"/>
  <c r="G1380" i="8"/>
  <c r="G1379" i="8"/>
  <c r="G1378" i="8"/>
  <c r="G1377" i="8"/>
  <c r="G1376" i="8"/>
  <c r="G1375" i="8"/>
  <c r="G1374" i="8"/>
  <c r="G1373" i="8"/>
  <c r="G1372" i="8"/>
  <c r="G1371" i="8"/>
  <c r="G1370" i="8"/>
  <c r="G1369" i="8"/>
  <c r="G1368" i="8"/>
  <c r="G1367" i="8"/>
  <c r="G1366" i="8"/>
  <c r="G1365" i="8"/>
  <c r="G1364" i="8"/>
  <c r="G1363" i="8"/>
  <c r="G1362" i="8"/>
  <c r="G1361" i="8"/>
  <c r="G1360" i="8"/>
  <c r="G1359" i="8"/>
  <c r="G1358" i="8"/>
  <c r="G1357" i="8"/>
  <c r="G1356" i="8"/>
  <c r="G1355" i="8"/>
  <c r="G1354" i="8"/>
  <c r="G1353" i="8"/>
  <c r="G1352" i="8"/>
  <c r="G1351" i="8"/>
  <c r="G1350" i="8"/>
  <c r="G1349" i="8"/>
  <c r="G1348" i="8"/>
  <c r="G1347" i="8"/>
  <c r="G1346" i="8"/>
  <c r="G1345" i="8"/>
  <c r="G1344" i="8"/>
  <c r="G1343" i="8"/>
  <c r="G1342" i="8"/>
  <c r="G1341" i="8"/>
  <c r="G1340" i="8"/>
  <c r="G1339" i="8"/>
  <c r="G1338" i="8"/>
  <c r="G1337" i="8"/>
  <c r="G1336" i="8"/>
  <c r="G1335" i="8"/>
  <c r="G1334" i="8"/>
  <c r="G1333" i="8"/>
  <c r="G1332" i="8"/>
  <c r="G1331" i="8"/>
  <c r="G1330" i="8"/>
  <c r="G1329" i="8"/>
  <c r="G1328" i="8"/>
  <c r="G1327" i="8"/>
  <c r="G1326" i="8"/>
  <c r="G1325" i="8"/>
  <c r="G1324" i="8"/>
  <c r="G1323" i="8"/>
  <c r="G1322" i="8"/>
  <c r="G1321" i="8"/>
  <c r="G1320" i="8"/>
  <c r="G1319" i="8"/>
  <c r="G1318" i="8"/>
  <c r="G1317" i="8"/>
  <c r="G1316" i="8"/>
  <c r="G1315" i="8"/>
  <c r="G1314" i="8"/>
  <c r="G1313" i="8"/>
  <c r="G1312" i="8"/>
  <c r="G1311" i="8"/>
  <c r="G1310" i="8"/>
  <c r="G1309" i="8"/>
  <c r="G1308" i="8"/>
  <c r="G1307" i="8"/>
  <c r="G1306" i="8"/>
  <c r="G1305" i="8"/>
  <c r="G1304" i="8"/>
  <c r="G1303" i="8"/>
  <c r="G1302" i="8"/>
  <c r="G1301" i="8"/>
  <c r="G1300" i="8"/>
  <c r="G1299" i="8"/>
  <c r="G1298" i="8"/>
  <c r="G1297" i="8"/>
  <c r="G1296" i="8"/>
  <c r="G1295" i="8"/>
  <c r="G1294" i="8"/>
  <c r="G1293" i="8"/>
  <c r="G1292" i="8"/>
  <c r="G1291" i="8"/>
  <c r="G1290" i="8"/>
  <c r="G1289" i="8"/>
  <c r="G1288" i="8"/>
  <c r="G1287" i="8"/>
  <c r="G1286" i="8"/>
  <c r="G1285" i="8"/>
  <c r="G1284" i="8"/>
  <c r="G1283" i="8"/>
  <c r="G1282" i="8"/>
  <c r="G1281" i="8"/>
  <c r="G1280" i="8"/>
  <c r="G1279" i="8"/>
  <c r="G1278" i="8"/>
  <c r="G1277" i="8"/>
  <c r="G1276" i="8"/>
  <c r="G1275" i="8"/>
  <c r="G1274" i="8"/>
  <c r="G1273" i="8"/>
  <c r="G1272" i="8"/>
  <c r="G1271" i="8"/>
  <c r="G1270" i="8"/>
  <c r="G1269" i="8"/>
  <c r="G1268" i="8"/>
  <c r="G1267" i="8"/>
  <c r="G1266" i="8"/>
  <c r="G1265" i="8"/>
  <c r="G1264" i="8"/>
  <c r="G1263" i="8"/>
  <c r="G1262" i="8"/>
  <c r="G1261" i="8"/>
  <c r="G1260" i="8"/>
  <c r="G1259" i="8"/>
  <c r="G1258" i="8"/>
  <c r="G1257" i="8"/>
  <c r="G1256" i="8"/>
  <c r="G1255" i="8"/>
  <c r="G1254" i="8"/>
  <c r="G1253" i="8"/>
  <c r="G3133" i="8"/>
  <c r="G1252" i="8"/>
  <c r="G1251" i="8"/>
  <c r="G1250" i="8"/>
  <c r="G1249" i="8"/>
  <c r="G1248" i="8"/>
  <c r="G1247" i="8"/>
  <c r="G1246" i="8"/>
  <c r="G1245" i="8"/>
  <c r="G1244" i="8"/>
  <c r="G1243" i="8"/>
  <c r="G1242" i="8"/>
  <c r="G1241" i="8"/>
  <c r="G1240" i="8"/>
  <c r="G1239" i="8"/>
  <c r="G1238" i="8"/>
  <c r="G1237" i="8"/>
  <c r="G1236" i="8"/>
  <c r="G1235" i="8"/>
  <c r="G1234" i="8"/>
  <c r="G1233" i="8"/>
  <c r="G1232" i="8"/>
  <c r="G1231" i="8"/>
  <c r="G1230" i="8"/>
  <c r="G1229" i="8"/>
  <c r="G1228" i="8"/>
  <c r="G1227" i="8"/>
  <c r="G1226" i="8"/>
  <c r="G1225" i="8"/>
  <c r="G1224" i="8"/>
  <c r="G1223" i="8"/>
  <c r="G1222" i="8"/>
  <c r="G1221" i="8"/>
  <c r="G1220" i="8"/>
  <c r="G1219" i="8"/>
  <c r="G1218" i="8"/>
  <c r="G1217" i="8"/>
  <c r="G1216" i="8"/>
  <c r="G1215" i="8"/>
  <c r="G1214" i="8"/>
  <c r="G1213" i="8"/>
  <c r="G1212" i="8"/>
  <c r="G1211" i="8"/>
  <c r="G1210" i="8"/>
  <c r="G1209" i="8"/>
  <c r="G1208" i="8"/>
  <c r="G1207" i="8"/>
  <c r="G1206" i="8"/>
  <c r="G1205" i="8"/>
  <c r="G1204" i="8"/>
  <c r="G1203" i="8"/>
  <c r="G1202" i="8"/>
  <c r="G1201" i="8"/>
  <c r="G20" i="8"/>
  <c r="G3" i="8"/>
  <c r="B2593" i="1"/>
  <c r="E2593" i="1" s="1"/>
  <c r="B2548" i="1" l="1"/>
  <c r="E2548" i="1" s="1"/>
  <c r="C2549" i="1"/>
  <c r="D2549" i="1"/>
  <c r="B2550" i="1"/>
  <c r="E2550" i="1" s="1"/>
  <c r="C2551" i="1"/>
  <c r="C2552" i="1" s="1"/>
  <c r="D2551" i="1"/>
  <c r="D2552" i="1" s="1"/>
  <c r="B2551" i="1" l="1"/>
  <c r="B2552" i="1" s="1"/>
  <c r="E2552" i="1" s="1"/>
  <c r="B2549" i="1"/>
  <c r="E2549" i="1" s="1"/>
  <c r="J2548" i="1"/>
  <c r="J2549" i="1" s="1"/>
  <c r="J2550" i="1" s="1"/>
  <c r="J2539" i="1"/>
  <c r="J2540" i="1" s="1"/>
  <c r="J2541" i="1" s="1"/>
  <c r="J2542" i="1" s="1"/>
  <c r="J2543" i="1" s="1"/>
  <c r="J2544" i="1" s="1"/>
  <c r="J2545" i="1" s="1"/>
  <c r="J2546" i="1"/>
  <c r="J2547" i="1" s="1"/>
  <c r="AC2536" i="1"/>
  <c r="AE2536" i="1"/>
  <c r="AF2536" i="1"/>
  <c r="AG2536" i="1"/>
  <c r="AH2536" i="1"/>
  <c r="AC2537" i="1"/>
  <c r="AE2537" i="1"/>
  <c r="AF2537" i="1"/>
  <c r="AG2537" i="1"/>
  <c r="AH2537" i="1"/>
  <c r="AC2546" i="1"/>
  <c r="AD2546" i="1" s="1"/>
  <c r="AE2546" i="1"/>
  <c r="AF2546" i="1"/>
  <c r="AC2547" i="1"/>
  <c r="AE2547" i="1"/>
  <c r="AF2547" i="1"/>
  <c r="AH2547" i="1"/>
  <c r="AC2548" i="1"/>
  <c r="AD2548" i="1" s="1"/>
  <c r="AE2548" i="1"/>
  <c r="AF2548" i="1"/>
  <c r="AC2549" i="1"/>
  <c r="AE2549" i="1"/>
  <c r="AF2549" i="1"/>
  <c r="AH2549" i="1"/>
  <c r="AC2550" i="1"/>
  <c r="AE2550" i="1"/>
  <c r="AF2550" i="1"/>
  <c r="AC2551" i="1"/>
  <c r="AE2551" i="1"/>
  <c r="AF2551" i="1"/>
  <c r="AH2551" i="1"/>
  <c r="AC2552" i="1"/>
  <c r="AE2552" i="1"/>
  <c r="AF2552" i="1"/>
  <c r="AG2552" i="1"/>
  <c r="AH2552" i="1"/>
  <c r="X2546" i="1"/>
  <c r="AG2547" i="1" s="1"/>
  <c r="X2547" i="1"/>
  <c r="X2548" i="1"/>
  <c r="AG2549" i="1" s="1"/>
  <c r="X2549" i="1"/>
  <c r="X2550" i="1"/>
  <c r="AG2551" i="1" s="1"/>
  <c r="X2551" i="1"/>
  <c r="X2552" i="1"/>
  <c r="B2546" i="1"/>
  <c r="B2547" i="1" s="1"/>
  <c r="B2539" i="1"/>
  <c r="E2539" i="1" s="1"/>
  <c r="C2540" i="1"/>
  <c r="C2541" i="1" s="1"/>
  <c r="C2542" i="1" s="1"/>
  <c r="C2543" i="1" s="1"/>
  <c r="C2545" i="1"/>
  <c r="C2547" i="1"/>
  <c r="D2547" i="1"/>
  <c r="D6711" i="1" s="1"/>
  <c r="D6712" i="1" s="1"/>
  <c r="D6713" i="1" s="1"/>
  <c r="D6714" i="1" s="1"/>
  <c r="D6715" i="1" s="1"/>
  <c r="D6716" i="1" s="1"/>
  <c r="D6717" i="1" s="1"/>
  <c r="D6718" i="1" s="1"/>
  <c r="D6719" i="1" s="1"/>
  <c r="D6720" i="1" s="1"/>
  <c r="D6721" i="1" s="1"/>
  <c r="D6722" i="1" s="1"/>
  <c r="D6723" i="1" s="1"/>
  <c r="D6724" i="1" s="1"/>
  <c r="D6725" i="1" s="1"/>
  <c r="D6726" i="1" s="1"/>
  <c r="D6727" i="1" s="1"/>
  <c r="D6728" i="1" s="1"/>
  <c r="D6729" i="1" s="1"/>
  <c r="D6730" i="1" s="1"/>
  <c r="D6731" i="1" s="1"/>
  <c r="D6732" i="1" s="1"/>
  <c r="D6733" i="1" s="1"/>
  <c r="D6734" i="1" s="1"/>
  <c r="D6735" i="1" s="1"/>
  <c r="D6736" i="1" s="1"/>
  <c r="D6737" i="1" s="1"/>
  <c r="D6738" i="1" s="1"/>
  <c r="D6739" i="1" s="1"/>
  <c r="D6740" i="1" s="1"/>
  <c r="D6741" i="1" s="1"/>
  <c r="D6742" i="1" s="1"/>
  <c r="D6743" i="1" s="1"/>
  <c r="D6744" i="1" s="1"/>
  <c r="D6745" i="1" s="1"/>
  <c r="D6746" i="1" s="1"/>
  <c r="D6747" i="1" s="1"/>
  <c r="D6748" i="1" s="1"/>
  <c r="D6749" i="1" s="1"/>
  <c r="D6750" i="1" s="1"/>
  <c r="D6751" i="1" s="1"/>
  <c r="D6752" i="1" s="1"/>
  <c r="D6753" i="1" s="1"/>
  <c r="D6754" i="1" s="1"/>
  <c r="D6755" i="1" s="1"/>
  <c r="D6756" i="1" s="1"/>
  <c r="D6757" i="1" s="1"/>
  <c r="D6758" i="1" s="1"/>
  <c r="D6759" i="1" s="1"/>
  <c r="AH2546" i="1" l="1"/>
  <c r="E2551" i="1"/>
  <c r="AG2548" i="1"/>
  <c r="AH2550" i="1"/>
  <c r="AH2548" i="1"/>
  <c r="E2546" i="1"/>
  <c r="AG2550" i="1"/>
  <c r="AK2549" i="1"/>
  <c r="AK2537" i="1"/>
  <c r="AG2546" i="1"/>
  <c r="AD2549" i="1"/>
  <c r="AD2550" i="1" s="1"/>
  <c r="AD2551" i="1" s="1"/>
  <c r="AD2552" i="1" s="1"/>
  <c r="AD2547" i="1"/>
  <c r="AK2536" i="1"/>
  <c r="B2540" i="1"/>
  <c r="B2541" i="1" s="1"/>
  <c r="B2542" i="1" s="1"/>
  <c r="B2543" i="1" s="1"/>
  <c r="B2544" i="1" s="1"/>
  <c r="E2547" i="1"/>
  <c r="AK2552" i="1"/>
  <c r="AK2547" i="1"/>
  <c r="AK2551" i="1"/>
  <c r="C6711" i="1"/>
  <c r="C6712" i="1" s="1"/>
  <c r="C6713" i="1" s="1"/>
  <c r="C6714" i="1" s="1"/>
  <c r="C6715" i="1" s="1"/>
  <c r="C6716" i="1" s="1"/>
  <c r="C6717" i="1" s="1"/>
  <c r="C6718" i="1" s="1"/>
  <c r="C6719" i="1" s="1"/>
  <c r="C6720" i="1" s="1"/>
  <c r="C6721" i="1" s="1"/>
  <c r="C6722" i="1" s="1"/>
  <c r="C6723" i="1" s="1"/>
  <c r="C6724" i="1" s="1"/>
  <c r="C6725" i="1" s="1"/>
  <c r="C6726" i="1" s="1"/>
  <c r="C6727" i="1" s="1"/>
  <c r="C6728" i="1" s="1"/>
  <c r="C6729" i="1" s="1"/>
  <c r="C6730" i="1" s="1"/>
  <c r="C6731" i="1" s="1"/>
  <c r="C6732" i="1" s="1"/>
  <c r="C6733" i="1" s="1"/>
  <c r="C6734" i="1" s="1"/>
  <c r="C6735" i="1" s="1"/>
  <c r="C6736" i="1" s="1"/>
  <c r="C6737" i="1" s="1"/>
  <c r="C6738" i="1" s="1"/>
  <c r="C6739" i="1" s="1"/>
  <c r="C6740" i="1" s="1"/>
  <c r="C6741" i="1" s="1"/>
  <c r="C6742" i="1" s="1"/>
  <c r="C6743" i="1" s="1"/>
  <c r="C6744" i="1" s="1"/>
  <c r="C6745" i="1" s="1"/>
  <c r="C6746" i="1" s="1"/>
  <c r="C6747" i="1" s="1"/>
  <c r="C6748" i="1" s="1"/>
  <c r="C6749" i="1" s="1"/>
  <c r="C6750" i="1" s="1"/>
  <c r="C6751" i="1" s="1"/>
  <c r="C6752" i="1" s="1"/>
  <c r="C6753" i="1" s="1"/>
  <c r="C6754" i="1" s="1"/>
  <c r="C6755" i="1" s="1"/>
  <c r="C6756" i="1" s="1"/>
  <c r="C6757" i="1" s="1"/>
  <c r="C6758" i="1" s="1"/>
  <c r="C6759" i="1" s="1"/>
  <c r="C6760" i="1" s="1"/>
  <c r="C6761" i="1" s="1"/>
  <c r="C6762" i="1" s="1"/>
  <c r="C6763" i="1" s="1"/>
  <c r="C2449" i="1"/>
  <c r="D2449" i="1"/>
  <c r="AK2546" i="1" l="1"/>
  <c r="G674" i="8" s="1"/>
  <c r="AK2548" i="1"/>
  <c r="G675" i="8" s="1"/>
  <c r="AK2550" i="1"/>
  <c r="G676" i="8" s="1"/>
  <c r="E2544" i="1"/>
  <c r="B2545" i="1"/>
  <c r="B2317" i="1"/>
  <c r="E2317" i="1" s="1"/>
  <c r="C2318" i="1"/>
  <c r="D2318" i="1"/>
  <c r="B2318" i="1" l="1"/>
  <c r="E2318" i="1" s="1"/>
  <c r="C2305" i="1"/>
  <c r="D2305" i="1"/>
  <c r="E595" i="8" l="1"/>
  <c r="E592" i="8"/>
  <c r="B2169" i="1" l="1"/>
  <c r="B2170" i="1" s="1"/>
  <c r="F549" i="8"/>
  <c r="F548" i="8"/>
  <c r="F547" i="8"/>
  <c r="F546" i="8"/>
  <c r="F543" i="8"/>
  <c r="F539" i="8"/>
  <c r="F537" i="8"/>
  <c r="F530" i="8"/>
  <c r="F523" i="8"/>
  <c r="F521" i="8"/>
  <c r="F514" i="8"/>
  <c r="F508" i="8"/>
  <c r="F507" i="8"/>
  <c r="F500" i="8"/>
  <c r="F497" i="8"/>
  <c r="B540" i="8" l="1"/>
  <c r="S2004" i="1" l="1"/>
  <c r="S2003" i="1"/>
  <c r="S2002" i="1"/>
  <c r="S2001" i="1"/>
  <c r="S2000" i="1"/>
  <c r="S1999" i="1"/>
  <c r="S1998" i="1"/>
  <c r="S1997" i="1"/>
  <c r="S1996" i="1"/>
  <c r="S1995" i="1"/>
  <c r="S1994" i="1"/>
  <c r="S1993" i="1"/>
  <c r="S1991" i="1"/>
  <c r="S1990" i="1"/>
  <c r="S1989" i="1"/>
  <c r="S1988" i="1"/>
  <c r="S1987" i="1"/>
  <c r="S1986" i="1"/>
  <c r="S1985" i="1"/>
  <c r="S1984" i="1"/>
  <c r="S1982" i="1"/>
  <c r="S1977" i="1"/>
  <c r="S1976" i="1"/>
  <c r="S1975" i="1"/>
  <c r="S1973" i="1"/>
  <c r="S1970" i="1"/>
  <c r="S1969" i="1"/>
  <c r="S1968" i="1"/>
  <c r="S1966" i="1"/>
  <c r="S1965" i="1"/>
  <c r="S1964" i="1"/>
  <c r="S1963" i="1"/>
  <c r="S1962" i="1"/>
  <c r="S1961" i="1"/>
  <c r="S1960" i="1"/>
  <c r="S1959" i="1"/>
  <c r="S1958" i="1"/>
  <c r="S1957" i="1"/>
  <c r="S1956" i="1"/>
  <c r="S1955" i="1"/>
  <c r="S1954" i="1"/>
  <c r="S1953" i="1"/>
  <c r="S1952" i="1"/>
  <c r="S1951" i="1"/>
  <c r="S1950" i="1"/>
  <c r="S1949" i="1"/>
  <c r="S1948" i="1"/>
  <c r="S1947" i="1"/>
  <c r="S1942" i="1"/>
  <c r="S1941" i="1"/>
  <c r="S1940" i="1"/>
  <c r="S1939" i="1"/>
  <c r="S1938" i="1"/>
  <c r="S1936" i="1"/>
  <c r="S1934" i="1"/>
  <c r="S1933" i="1"/>
  <c r="S1932" i="1"/>
  <c r="S1931" i="1"/>
  <c r="S1930" i="1"/>
  <c r="S1929" i="1"/>
  <c r="S1928" i="1"/>
  <c r="S1927" i="1"/>
  <c r="S1926" i="1"/>
  <c r="S1925" i="1"/>
  <c r="S1923" i="1"/>
  <c r="S1922" i="1"/>
  <c r="S1921" i="1"/>
  <c r="S1920" i="1"/>
  <c r="S1919" i="1"/>
  <c r="S1918" i="1"/>
  <c r="S1917" i="1"/>
  <c r="S1915" i="1"/>
  <c r="S1912" i="1"/>
  <c r="S1911" i="1"/>
  <c r="S1910" i="1"/>
  <c r="S1909" i="1"/>
  <c r="S1908" i="1"/>
  <c r="S1907" i="1"/>
  <c r="S1906" i="1"/>
  <c r="S1905" i="1"/>
  <c r="S1904" i="1"/>
  <c r="S1903" i="1"/>
  <c r="S1902" i="1"/>
  <c r="S1901" i="1"/>
  <c r="S1900" i="1"/>
  <c r="S1899" i="1"/>
  <c r="S1898" i="1"/>
  <c r="S1897" i="1"/>
  <c r="S1894" i="1"/>
  <c r="S1893" i="1"/>
  <c r="S1892" i="1"/>
  <c r="S1891" i="1"/>
  <c r="S1890" i="1"/>
  <c r="S1889" i="1"/>
  <c r="S1888" i="1"/>
  <c r="S1887" i="1"/>
  <c r="S1886" i="1"/>
  <c r="S1885" i="1"/>
  <c r="S1882" i="1"/>
  <c r="S1883" i="1"/>
  <c r="S1880" i="1"/>
  <c r="S1879" i="1"/>
  <c r="S1878" i="1"/>
  <c r="S1877" i="1"/>
  <c r="S1876" i="1"/>
  <c r="S1875" i="1"/>
  <c r="S1874" i="1"/>
  <c r="S1873" i="1"/>
  <c r="S1872" i="1"/>
  <c r="S1871" i="1"/>
  <c r="S1870" i="1"/>
  <c r="S1869" i="1"/>
  <c r="S1868" i="1"/>
  <c r="S1867" i="1"/>
  <c r="S1865" i="1"/>
  <c r="S1860" i="1"/>
  <c r="S1859" i="1"/>
  <c r="S1858" i="1"/>
  <c r="S1857" i="1"/>
  <c r="S1856" i="1"/>
  <c r="S1855" i="1"/>
  <c r="S1854" i="1"/>
  <c r="S1853" i="1"/>
  <c r="S1852" i="1"/>
  <c r="S1851" i="1"/>
  <c r="S1850" i="1"/>
  <c r="S1849" i="1"/>
  <c r="S1848" i="1"/>
  <c r="S1847" i="1"/>
  <c r="S1846" i="1"/>
  <c r="S1845" i="1"/>
  <c r="S1844" i="1"/>
  <c r="S1843" i="1"/>
  <c r="S1842" i="1"/>
  <c r="S1841" i="1"/>
  <c r="S1840" i="1"/>
  <c r="S1839" i="1"/>
  <c r="S1838" i="1"/>
  <c r="S1837" i="1"/>
  <c r="S1836" i="1"/>
  <c r="S1833" i="1"/>
  <c r="S1832" i="1"/>
  <c r="S1829" i="1"/>
  <c r="S1828" i="1"/>
  <c r="S1827" i="1"/>
  <c r="S1826" i="1"/>
  <c r="S1825" i="1"/>
  <c r="S1824" i="1"/>
  <c r="S1823" i="1"/>
  <c r="S1822" i="1"/>
  <c r="S1821" i="1"/>
  <c r="S1820" i="1"/>
  <c r="S1817" i="1"/>
  <c r="S1816" i="1"/>
  <c r="S1814" i="1"/>
  <c r="S1813" i="1"/>
  <c r="S1811" i="1"/>
  <c r="S1810" i="1"/>
  <c r="S1809" i="1"/>
  <c r="S1808" i="1"/>
  <c r="S1807" i="1"/>
  <c r="S1806" i="1"/>
  <c r="S1805" i="1"/>
  <c r="S1804" i="1"/>
  <c r="S1802" i="1"/>
  <c r="S1800" i="1"/>
  <c r="S1797" i="1"/>
  <c r="S1796" i="1"/>
  <c r="S1793" i="1"/>
  <c r="S1792" i="1"/>
  <c r="S1791" i="1"/>
  <c r="S1790" i="1"/>
  <c r="S1789" i="1"/>
  <c r="S1788" i="1"/>
  <c r="S1787" i="1"/>
  <c r="S1786" i="1"/>
  <c r="S1785" i="1"/>
  <c r="S1784" i="1"/>
  <c r="S1782" i="1"/>
  <c r="S1776" i="1"/>
  <c r="S1774" i="1"/>
  <c r="S1773" i="1"/>
  <c r="S1772" i="1"/>
  <c r="S1769" i="1"/>
  <c r="S1768" i="1"/>
  <c r="S1767" i="1"/>
  <c r="S1766" i="1"/>
  <c r="S1765" i="1"/>
  <c r="S1764" i="1"/>
  <c r="S1763" i="1"/>
  <c r="S1762" i="1"/>
  <c r="S1761" i="1"/>
  <c r="S1757" i="1"/>
  <c r="S1758" i="1"/>
  <c r="S1756" i="1"/>
  <c r="S1755" i="1"/>
  <c r="S1754" i="1"/>
  <c r="S1750" i="1"/>
  <c r="S1749" i="1"/>
  <c r="S1748" i="1"/>
  <c r="S1744" i="1"/>
  <c r="S1743" i="1"/>
  <c r="S1742" i="1"/>
  <c r="S1741" i="1"/>
  <c r="S1739" i="1"/>
  <c r="Q1753" i="1"/>
  <c r="S1753" i="1" s="1"/>
  <c r="X6529" i="1" l="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F493" i="8" l="1"/>
  <c r="F492" i="8"/>
  <c r="F491" i="8"/>
  <c r="F490" i="8"/>
  <c r="B1818" i="1" l="1"/>
  <c r="B1819" i="1" s="1"/>
  <c r="B1820" i="1"/>
  <c r="B1821" i="1" s="1"/>
  <c r="B1822" i="1" s="1"/>
  <c r="B1823" i="1" s="1"/>
  <c r="B1824" i="1" s="1"/>
  <c r="B1825" i="1" s="1"/>
  <c r="Q1697" i="1"/>
  <c r="S1697" i="1" s="1"/>
  <c r="Q1535" i="1"/>
  <c r="S1535" i="1" s="1"/>
  <c r="Q1698" i="1"/>
  <c r="S1698" i="1" s="1"/>
  <c r="Q1699" i="1"/>
  <c r="S1699" i="1" s="1"/>
  <c r="Q1728" i="1"/>
  <c r="S1728" i="1" s="1"/>
  <c r="S1733" i="1" l="1"/>
  <c r="S1731" i="1"/>
  <c r="S1727" i="1"/>
  <c r="S1722" i="1"/>
  <c r="S1721" i="1"/>
  <c r="S1720" i="1"/>
  <c r="S1719" i="1"/>
  <c r="S1718" i="1"/>
  <c r="S1717" i="1"/>
  <c r="S1715" i="1"/>
  <c r="S1709" i="1"/>
  <c r="S1708" i="1"/>
  <c r="S1707" i="1"/>
  <c r="S1706" i="1"/>
  <c r="S1705" i="1"/>
  <c r="S1695" i="1"/>
  <c r="S1693" i="1"/>
  <c r="S1692" i="1"/>
  <c r="S1691" i="1"/>
  <c r="S1690" i="1"/>
  <c r="S1689" i="1"/>
  <c r="S1688" i="1"/>
  <c r="S1687" i="1"/>
  <c r="S1686" i="1"/>
  <c r="S1684" i="1"/>
  <c r="S1677" i="1"/>
  <c r="S1676" i="1"/>
  <c r="S1675" i="1"/>
  <c r="S1674" i="1"/>
  <c r="S1671" i="1"/>
  <c r="S1670" i="1"/>
  <c r="S1669" i="1"/>
  <c r="S1668" i="1"/>
  <c r="S1667" i="1"/>
  <c r="S1666" i="1"/>
  <c r="S1665" i="1"/>
  <c r="S1663" i="1"/>
  <c r="S1662" i="1"/>
  <c r="S1658" i="1"/>
  <c r="S1657" i="1"/>
  <c r="S1656" i="1"/>
  <c r="S1655" i="1"/>
  <c r="S1654" i="1"/>
  <c r="S1653" i="1"/>
  <c r="S1652" i="1"/>
  <c r="S1651" i="1"/>
  <c r="S1650" i="1"/>
  <c r="S1649" i="1"/>
  <c r="S1648" i="1"/>
  <c r="S1647" i="1"/>
  <c r="S1644" i="1"/>
  <c r="S1643" i="1"/>
  <c r="S1642" i="1"/>
  <c r="S1641" i="1"/>
  <c r="S1640" i="1"/>
  <c r="S1639" i="1"/>
  <c r="S1638" i="1"/>
  <c r="S1637" i="1"/>
  <c r="S1634" i="1"/>
  <c r="S1633" i="1"/>
  <c r="S1632" i="1"/>
  <c r="S1631" i="1"/>
  <c r="S1630" i="1"/>
  <c r="S1629" i="1"/>
  <c r="S1628" i="1"/>
  <c r="S1627" i="1"/>
  <c r="S1626" i="1"/>
  <c r="S1625" i="1"/>
  <c r="S1624" i="1"/>
  <c r="S1622" i="1"/>
  <c r="S1621" i="1"/>
  <c r="S1620" i="1"/>
  <c r="S1619" i="1"/>
  <c r="S1618" i="1"/>
  <c r="S1617" i="1"/>
  <c r="S1616" i="1"/>
  <c r="S1615" i="1"/>
  <c r="S1613" i="1"/>
  <c r="S1611" i="1"/>
  <c r="S1608" i="1"/>
  <c r="S1607" i="1"/>
  <c r="S1606" i="1"/>
  <c r="S1605" i="1"/>
  <c r="S1604" i="1"/>
  <c r="S1603" i="1"/>
  <c r="S1602" i="1"/>
  <c r="S1598" i="1"/>
  <c r="S1597" i="1"/>
  <c r="S1596" i="1"/>
  <c r="S1595" i="1"/>
  <c r="S1594" i="1"/>
  <c r="S1593" i="1"/>
  <c r="S1589" i="1"/>
  <c r="S1587" i="1"/>
  <c r="S1586" i="1"/>
  <c r="S1585" i="1"/>
  <c r="S1584" i="1"/>
  <c r="S1583" i="1"/>
  <c r="S1582" i="1"/>
  <c r="S1577" i="1"/>
  <c r="S1576" i="1"/>
  <c r="S1575" i="1"/>
  <c r="S1574" i="1"/>
  <c r="S1573" i="1"/>
  <c r="S1572" i="1"/>
  <c r="S1571" i="1"/>
  <c r="S1570" i="1"/>
  <c r="S1569" i="1"/>
  <c r="S1568" i="1"/>
  <c r="S1567" i="1"/>
  <c r="S1566" i="1"/>
  <c r="S1565" i="1"/>
  <c r="S1564" i="1"/>
  <c r="S1559" i="1"/>
  <c r="S1558" i="1"/>
  <c r="S1557" i="1"/>
  <c r="S1556" i="1"/>
  <c r="S1555" i="1"/>
  <c r="S1554" i="1"/>
  <c r="S1553" i="1"/>
  <c r="S1552" i="1"/>
  <c r="S1551" i="1"/>
  <c r="S1550" i="1"/>
  <c r="S1549" i="1"/>
  <c r="S1548" i="1"/>
  <c r="S1547" i="1"/>
  <c r="S1546" i="1"/>
  <c r="S1545" i="1"/>
  <c r="S1544" i="1"/>
  <c r="S1543" i="1"/>
  <c r="S1542" i="1"/>
  <c r="S1541" i="1"/>
  <c r="S1534" i="1"/>
  <c r="S1533" i="1"/>
  <c r="D1016" i="1"/>
  <c r="G17" i="3" l="1"/>
  <c r="G18" i="3"/>
  <c r="G20" i="3"/>
  <c r="C1636" i="1" l="1"/>
  <c r="D1636" i="1" l="1"/>
  <c r="D1614" i="1" l="1"/>
  <c r="S1324" i="1" l="1"/>
  <c r="Q1523" i="1"/>
  <c r="Q1460" i="1"/>
  <c r="Q1457" i="1"/>
  <c r="Q1389" i="1"/>
  <c r="Q1373" i="1"/>
  <c r="Q1364" i="1"/>
  <c r="Q1343" i="1"/>
  <c r="Q1338" i="1"/>
  <c r="Q1337" i="1"/>
  <c r="Q1284" i="1"/>
  <c r="Q1283" i="1"/>
  <c r="B1555" i="1"/>
  <c r="E1555" i="1" s="1"/>
  <c r="C1556" i="1"/>
  <c r="C1557" i="1" s="1"/>
  <c r="C1558" i="1" s="1"/>
  <c r="C1559" i="1" s="1"/>
  <c r="D1556" i="1"/>
  <c r="B1556" i="1" l="1"/>
  <c r="B1557" i="1" s="1"/>
  <c r="B1558" i="1" s="1"/>
  <c r="B1559" i="1" s="1"/>
  <c r="D1557" i="1"/>
  <c r="D1558" i="1" s="1"/>
  <c r="D1559" i="1" s="1"/>
  <c r="S1529" i="1"/>
  <c r="S1523" i="1"/>
  <c r="S1520" i="1"/>
  <c r="S1519" i="1"/>
  <c r="S1518" i="1"/>
  <c r="S1517" i="1"/>
  <c r="S1516" i="1"/>
  <c r="S1514" i="1"/>
  <c r="S1513" i="1"/>
  <c r="S1512" i="1"/>
  <c r="S1511" i="1"/>
  <c r="S1510" i="1"/>
  <c r="S1509" i="1"/>
  <c r="S1507" i="1"/>
  <c r="S1495" i="1"/>
  <c r="S1494" i="1"/>
  <c r="S1493" i="1"/>
  <c r="S1492" i="1"/>
  <c r="S1491" i="1"/>
  <c r="S1490" i="1"/>
  <c r="S1489" i="1"/>
  <c r="S1488" i="1"/>
  <c r="S1487" i="1"/>
  <c r="S1486" i="1"/>
  <c r="S1485" i="1"/>
  <c r="S1484" i="1"/>
  <c r="S1483" i="1"/>
  <c r="S1482" i="1"/>
  <c r="S1481" i="1"/>
  <c r="S1480" i="1"/>
  <c r="S1469" i="1"/>
  <c r="S1468" i="1"/>
  <c r="S1467" i="1"/>
  <c r="S1466" i="1"/>
  <c r="S1465" i="1"/>
  <c r="S1464" i="1"/>
  <c r="S1463" i="1"/>
  <c r="S1462" i="1"/>
  <c r="S1461" i="1"/>
  <c r="S1460" i="1"/>
  <c r="S1459" i="1"/>
  <c r="S1458" i="1"/>
  <c r="S1457" i="1"/>
  <c r="S1456" i="1"/>
  <c r="S1454" i="1"/>
  <c r="S1453" i="1"/>
  <c r="S1452" i="1"/>
  <c r="S1451" i="1"/>
  <c r="S1450" i="1"/>
  <c r="S1449" i="1"/>
  <c r="S1447" i="1"/>
  <c r="S1443" i="1"/>
  <c r="S1441" i="1"/>
  <c r="S1440" i="1"/>
  <c r="S1439" i="1"/>
  <c r="S1438" i="1"/>
  <c r="S1437" i="1"/>
  <c r="S1435" i="1"/>
  <c r="S1434" i="1"/>
  <c r="S1433" i="1"/>
  <c r="S1432" i="1"/>
  <c r="S1431" i="1"/>
  <c r="S1425" i="1"/>
  <c r="S1423" i="1"/>
  <c r="S1422" i="1"/>
  <c r="S1421" i="1"/>
  <c r="S1419" i="1"/>
  <c r="S1418" i="1"/>
  <c r="S1417" i="1"/>
  <c r="S1416" i="1"/>
  <c r="S1415" i="1"/>
  <c r="S1414" i="1"/>
  <c r="S1413" i="1"/>
  <c r="S1412" i="1"/>
  <c r="S1411" i="1"/>
  <c r="S1410" i="1"/>
  <c r="S1409" i="1"/>
  <c r="S1408" i="1"/>
  <c r="S1407" i="1"/>
  <c r="S1406" i="1"/>
  <c r="S1405" i="1"/>
  <c r="S1404" i="1"/>
  <c r="S1403" i="1"/>
  <c r="S1401" i="1"/>
  <c r="S1399" i="1"/>
  <c r="S1397" i="1"/>
  <c r="S1395" i="1"/>
  <c r="S1392" i="1"/>
  <c r="S1391" i="1"/>
  <c r="S1389" i="1"/>
  <c r="S1388" i="1"/>
  <c r="S1387" i="1"/>
  <c r="S1386" i="1"/>
  <c r="S1385" i="1"/>
  <c r="S1383" i="1"/>
  <c r="S1382" i="1"/>
  <c r="S1381" i="1"/>
  <c r="S1380" i="1"/>
  <c r="S1379" i="1"/>
  <c r="S1378" i="1"/>
  <c r="S1377" i="1"/>
  <c r="S1376" i="1"/>
  <c r="S1375" i="1"/>
  <c r="S1374" i="1"/>
  <c r="S1373" i="1"/>
  <c r="S1372" i="1"/>
  <c r="S1371" i="1"/>
  <c r="S1369" i="1"/>
  <c r="S1365" i="1"/>
  <c r="S1364" i="1"/>
  <c r="S1363" i="1"/>
  <c r="S1362" i="1"/>
  <c r="S1361" i="1"/>
  <c r="S1360" i="1"/>
  <c r="S1351" i="1"/>
  <c r="S1350" i="1"/>
  <c r="S1349" i="1"/>
  <c r="S1348" i="1"/>
  <c r="S1347" i="1"/>
  <c r="S1346" i="1"/>
  <c r="S1345" i="1"/>
  <c r="S1344" i="1"/>
  <c r="S1343" i="1"/>
  <c r="S1342" i="1"/>
  <c r="S1341" i="1"/>
  <c r="S1340" i="1"/>
  <c r="S1339" i="1"/>
  <c r="S1338" i="1"/>
  <c r="S1337" i="1"/>
  <c r="S1336" i="1"/>
  <c r="S1335" i="1"/>
  <c r="S1334" i="1"/>
  <c r="S1333" i="1"/>
  <c r="S1330" i="1"/>
  <c r="S1329" i="1"/>
  <c r="S1328" i="1"/>
  <c r="S1327" i="1"/>
  <c r="S1326" i="1"/>
  <c r="S1325" i="1"/>
  <c r="S1323" i="1"/>
  <c r="S1318" i="1"/>
  <c r="S1317" i="1"/>
  <c r="S1316" i="1"/>
  <c r="S1315" i="1"/>
  <c r="S1314" i="1"/>
  <c r="S1313" i="1"/>
  <c r="S1312" i="1"/>
  <c r="S1311" i="1"/>
  <c r="S1310" i="1"/>
  <c r="S1309" i="1"/>
  <c r="S1308" i="1"/>
  <c r="S1303" i="1"/>
  <c r="S1302" i="1"/>
  <c r="S1301" i="1"/>
  <c r="S1300" i="1"/>
  <c r="S1299" i="1"/>
  <c r="S1298" i="1"/>
  <c r="S1297" i="1"/>
  <c r="S1296" i="1"/>
  <c r="S1295" i="1"/>
  <c r="S1294" i="1"/>
  <c r="S1293" i="1"/>
  <c r="S1292" i="1"/>
  <c r="S1291" i="1"/>
  <c r="S1290" i="1"/>
  <c r="S1289" i="1"/>
  <c r="S1288" i="1"/>
  <c r="S1284" i="1"/>
  <c r="S1283" i="1"/>
  <c r="S1282" i="1"/>
  <c r="E372" i="8"/>
  <c r="E1559" i="1" l="1"/>
  <c r="E1558" i="1"/>
  <c r="E1556" i="1"/>
  <c r="E1557" i="1"/>
  <c r="E11" i="3"/>
  <c r="F11" i="3" s="1"/>
  <c r="C1402" i="1" l="1"/>
  <c r="D1402" i="1"/>
  <c r="X1402" i="1"/>
  <c r="AC1402" i="1"/>
  <c r="AE1402" i="1"/>
  <c r="AF1402" i="1"/>
  <c r="C171" i="8" l="1"/>
  <c r="C218" i="8"/>
  <c r="J700" i="1"/>
  <c r="J701" i="1" s="1"/>
  <c r="J702" i="1"/>
  <c r="J703" i="1" s="1"/>
  <c r="J704" i="1"/>
  <c r="J572" i="1"/>
  <c r="J573" i="1" s="1"/>
  <c r="J574" i="1" s="1"/>
  <c r="J575" i="1" s="1"/>
  <c r="J576" i="1" s="1"/>
  <c r="J577" i="1"/>
  <c r="B305" i="8"/>
  <c r="C305" i="8" s="1"/>
  <c r="D305" i="8"/>
  <c r="E305" i="8"/>
  <c r="F305" i="8"/>
  <c r="B306" i="8"/>
  <c r="C306" i="8" s="1"/>
  <c r="D306" i="8"/>
  <c r="E306" i="8"/>
  <c r="F306" i="8"/>
  <c r="B307" i="8"/>
  <c r="C307" i="8" s="1"/>
  <c r="E307" i="8"/>
  <c r="F307" i="8"/>
  <c r="B308" i="8"/>
  <c r="C308" i="8" s="1"/>
  <c r="D308" i="8"/>
  <c r="E308" i="8"/>
  <c r="F308" i="8"/>
  <c r="B309" i="8"/>
  <c r="C309" i="8" s="1"/>
  <c r="D309" i="8"/>
  <c r="E309" i="8"/>
  <c r="F309" i="8"/>
  <c r="B310" i="8"/>
  <c r="C310" i="8" s="1"/>
  <c r="D310" i="8"/>
  <c r="E310" i="8"/>
  <c r="F310" i="8"/>
  <c r="B311" i="8"/>
  <c r="C311" i="8" s="1"/>
  <c r="D311" i="8"/>
  <c r="E311" i="8"/>
  <c r="F311" i="8"/>
  <c r="B312" i="8"/>
  <c r="C312" i="8" s="1"/>
  <c r="D312" i="8"/>
  <c r="E312" i="8"/>
  <c r="F312" i="8"/>
  <c r="B313" i="8"/>
  <c r="C313" i="8" s="1"/>
  <c r="D313" i="8"/>
  <c r="E313" i="8"/>
  <c r="F313" i="8"/>
  <c r="B314" i="8"/>
  <c r="C314" i="8" s="1"/>
  <c r="D314" i="8"/>
  <c r="E314" i="8"/>
  <c r="F314" i="8"/>
  <c r="B315" i="8"/>
  <c r="C315" i="8" s="1"/>
  <c r="D315" i="8"/>
  <c r="E315" i="8"/>
  <c r="F315" i="8"/>
  <c r="B316" i="8"/>
  <c r="C316" i="8" s="1"/>
  <c r="D316" i="8"/>
  <c r="E316" i="8"/>
  <c r="F316" i="8"/>
  <c r="B317" i="8"/>
  <c r="C317" i="8" s="1"/>
  <c r="D317" i="8"/>
  <c r="E317" i="8"/>
  <c r="F317" i="8"/>
  <c r="B318" i="8"/>
  <c r="C318" i="8" s="1"/>
  <c r="D318" i="8"/>
  <c r="E318" i="8"/>
  <c r="F318" i="8"/>
  <c r="B319" i="8"/>
  <c r="C319" i="8" s="1"/>
  <c r="D319" i="8"/>
  <c r="E319" i="8"/>
  <c r="F319" i="8"/>
  <c r="B320" i="8"/>
  <c r="C320" i="8" s="1"/>
  <c r="D320" i="8"/>
  <c r="E320" i="8"/>
  <c r="F320" i="8"/>
  <c r="B321" i="8"/>
  <c r="C321" i="8" s="1"/>
  <c r="D321" i="8"/>
  <c r="E321" i="8"/>
  <c r="F321" i="8"/>
  <c r="B322" i="8"/>
  <c r="C322" i="8" s="1"/>
  <c r="D322" i="8"/>
  <c r="E322" i="8"/>
  <c r="F322" i="8"/>
  <c r="B323" i="8"/>
  <c r="C323" i="8" s="1"/>
  <c r="D323" i="8"/>
  <c r="E323" i="8"/>
  <c r="F323" i="8"/>
  <c r="B324" i="8"/>
  <c r="C324" i="8" s="1"/>
  <c r="D324" i="8"/>
  <c r="E324" i="8"/>
  <c r="F324" i="8"/>
  <c r="B325" i="8"/>
  <c r="C325" i="8" s="1"/>
  <c r="D325" i="8"/>
  <c r="E325" i="8"/>
  <c r="F325" i="8"/>
  <c r="B326" i="8"/>
  <c r="C326" i="8" s="1"/>
  <c r="D326" i="8"/>
  <c r="E326" i="8"/>
  <c r="F326" i="8"/>
  <c r="B327" i="8"/>
  <c r="C327" i="8" s="1"/>
  <c r="D327" i="8"/>
  <c r="E327" i="8"/>
  <c r="F327" i="8"/>
  <c r="B328" i="8"/>
  <c r="C328" i="8" s="1"/>
  <c r="D328" i="8"/>
  <c r="E328" i="8"/>
  <c r="F328" i="8"/>
  <c r="B329" i="8"/>
  <c r="C329" i="8" s="1"/>
  <c r="D329" i="8"/>
  <c r="E329" i="8"/>
  <c r="F329" i="8"/>
  <c r="B330" i="8"/>
  <c r="C330" i="8" s="1"/>
  <c r="D330" i="8"/>
  <c r="E330" i="8"/>
  <c r="F330" i="8"/>
  <c r="B331" i="8"/>
  <c r="C331" i="8" s="1"/>
  <c r="D331" i="8"/>
  <c r="E331" i="8"/>
  <c r="F331" i="8"/>
  <c r="B332" i="8"/>
  <c r="C332" i="8" s="1"/>
  <c r="D332" i="8"/>
  <c r="E332" i="8"/>
  <c r="F332" i="8"/>
  <c r="AE1256" i="1"/>
  <c r="Q1269" i="1"/>
  <c r="S1269" i="1" s="1"/>
  <c r="Q1268" i="1"/>
  <c r="S1268" i="1" s="1"/>
  <c r="Q1267" i="1"/>
  <c r="S1267" i="1" s="1"/>
  <c r="Q1244" i="1"/>
  <c r="Q1243" i="1"/>
  <c r="S1243" i="1" s="1"/>
  <c r="Q1238" i="1"/>
  <c r="S1238" i="1" s="1"/>
  <c r="S1237" i="1"/>
  <c r="S1236" i="1"/>
  <c r="S1235" i="1"/>
  <c r="S1234" i="1"/>
  <c r="S1233" i="1"/>
  <c r="S1167" i="1"/>
  <c r="S1124" i="1"/>
  <c r="S1123" i="1"/>
  <c r="S1122" i="1"/>
  <c r="S1121" i="1"/>
  <c r="S1087" i="1"/>
  <c r="S1086" i="1"/>
  <c r="S1085" i="1"/>
  <c r="Q1074" i="1"/>
  <c r="S1074" i="1" s="1"/>
  <c r="Q1059" i="1"/>
  <c r="S1059" i="1" s="1"/>
  <c r="Q1053" i="1"/>
  <c r="S1053" i="1" s="1"/>
  <c r="Q1045" i="1"/>
  <c r="S1045" i="1" s="1"/>
  <c r="Q1044" i="1"/>
  <c r="S1044" i="1" s="1"/>
  <c r="Q1043" i="1"/>
  <c r="S1043" i="1" s="1"/>
  <c r="S1016" i="1"/>
  <c r="S1015" i="1"/>
  <c r="S1001" i="1"/>
  <c r="Q1002" i="1"/>
  <c r="Q1114" i="1"/>
  <c r="S1114" i="1" s="1"/>
  <c r="Q1266" i="1"/>
  <c r="S1266" i="1" s="1"/>
  <c r="Q1258" i="1"/>
  <c r="S1258" i="1" s="1"/>
  <c r="Q1259" i="1"/>
  <c r="S1259" i="1" s="1"/>
  <c r="Q1260" i="1"/>
  <c r="S1260" i="1" s="1"/>
  <c r="Q1257" i="1"/>
  <c r="S1257" i="1" s="1"/>
  <c r="Q1253" i="1"/>
  <c r="S1253" i="1" s="1"/>
  <c r="Q1248" i="1"/>
  <c r="S1248" i="1" s="1"/>
  <c r="Q1247" i="1"/>
  <c r="S1247" i="1" s="1"/>
  <c r="Q1239" i="1"/>
  <c r="S1239" i="1" s="1"/>
  <c r="Q1226" i="1"/>
  <c r="S1226" i="1" s="1"/>
  <c r="Q1218" i="1"/>
  <c r="Q1211" i="1"/>
  <c r="S1211" i="1" s="1"/>
  <c r="Q1210" i="1"/>
  <c r="S1210" i="1" s="1"/>
  <c r="Q1208" i="1"/>
  <c r="S1208" i="1" s="1"/>
  <c r="Q1207" i="1"/>
  <c r="S1207" i="1" s="1"/>
  <c r="Q1206" i="1"/>
  <c r="S1206" i="1" s="1"/>
  <c r="Q1202" i="1"/>
  <c r="S1202" i="1" s="1"/>
  <c r="Q1193" i="1"/>
  <c r="S1193" i="1" s="1"/>
  <c r="Q1192" i="1"/>
  <c r="S1192" i="1" s="1"/>
  <c r="Q1190" i="1"/>
  <c r="S1190" i="1" s="1"/>
  <c r="Q1179" i="1"/>
  <c r="S1179" i="1" s="1"/>
  <c r="Q1178" i="1"/>
  <c r="S1178" i="1" s="1"/>
  <c r="Q1173" i="1"/>
  <c r="S1173" i="1" s="1"/>
  <c r="Q1171" i="1"/>
  <c r="S1171" i="1" s="1"/>
  <c r="Q1170" i="1"/>
  <c r="S1170" i="1" s="1"/>
  <c r="Q1168" i="1"/>
  <c r="S1168" i="1" s="1"/>
  <c r="Q1164" i="1"/>
  <c r="S1164" i="1" s="1"/>
  <c r="Q1163" i="1"/>
  <c r="S1163" i="1" s="1"/>
  <c r="Q1131" i="1"/>
  <c r="S1131" i="1" s="1"/>
  <c r="Q1129" i="1"/>
  <c r="S1129" i="1" s="1"/>
  <c r="Q1128" i="1"/>
  <c r="S1128" i="1" s="1"/>
  <c r="Q1105" i="1"/>
  <c r="S1105" i="1" s="1"/>
  <c r="Q1088" i="1"/>
  <c r="S1088" i="1" s="1"/>
  <c r="Q1080" i="1"/>
  <c r="S1080" i="1" s="1"/>
  <c r="Q1078" i="1"/>
  <c r="S1078" i="1" s="1"/>
  <c r="Q1077" i="1"/>
  <c r="S1077" i="1" s="1"/>
  <c r="Q1065" i="1"/>
  <c r="S1065" i="1" s="1"/>
  <c r="Q1028" i="1"/>
  <c r="S1028" i="1" s="1"/>
  <c r="Q1006" i="1"/>
  <c r="S1006" i="1" s="1"/>
  <c r="Q1005" i="1"/>
  <c r="S1005" i="1" s="1"/>
  <c r="Q1004" i="1"/>
  <c r="S1004" i="1" s="1"/>
  <c r="S1277" i="1"/>
  <c r="S1276" i="1"/>
  <c r="S1275" i="1"/>
  <c r="S1274" i="1"/>
  <c r="S1270" i="1"/>
  <c r="S1264" i="1"/>
  <c r="S1263" i="1"/>
  <c r="S1256" i="1"/>
  <c r="S1255" i="1"/>
  <c r="S1254" i="1"/>
  <c r="S1249" i="1"/>
  <c r="S1245" i="1"/>
  <c r="S1232" i="1"/>
  <c r="S1231" i="1"/>
  <c r="S1230" i="1"/>
  <c r="S1229" i="1"/>
  <c r="S1228" i="1"/>
  <c r="S1201" i="1"/>
  <c r="S1200" i="1"/>
  <c r="S1199" i="1"/>
  <c r="S1189" i="1"/>
  <c r="S1188" i="1"/>
  <c r="S1187" i="1"/>
  <c r="S1186" i="1"/>
  <c r="S1185" i="1"/>
  <c r="S1184" i="1"/>
  <c r="S1183" i="1"/>
  <c r="S1182" i="1"/>
  <c r="S1181" i="1"/>
  <c r="S1180" i="1"/>
  <c r="S1174" i="1"/>
  <c r="S1169" i="1"/>
  <c r="S1166" i="1"/>
  <c r="S1162" i="1"/>
  <c r="S1161" i="1"/>
  <c r="S1160" i="1"/>
  <c r="S1159" i="1"/>
  <c r="S1158" i="1"/>
  <c r="S1157" i="1"/>
  <c r="S1156" i="1"/>
  <c r="S1155" i="1"/>
  <c r="S1154" i="1"/>
  <c r="S1153" i="1"/>
  <c r="S1152" i="1"/>
  <c r="S1151" i="1"/>
  <c r="S1136" i="1"/>
  <c r="S1135" i="1"/>
  <c r="S1134" i="1"/>
  <c r="S1130" i="1"/>
  <c r="S1127" i="1"/>
  <c r="S1126" i="1"/>
  <c r="S1125" i="1"/>
  <c r="S1117" i="1"/>
  <c r="S1111" i="1"/>
  <c r="S1110" i="1"/>
  <c r="S1109" i="1"/>
  <c r="S1107" i="1"/>
  <c r="S1106" i="1"/>
  <c r="S1104" i="1"/>
  <c r="S1103" i="1"/>
  <c r="S1102" i="1"/>
  <c r="S1095" i="1"/>
  <c r="S1094" i="1"/>
  <c r="S1093" i="1"/>
  <c r="S1090" i="1"/>
  <c r="S1084" i="1"/>
  <c r="S1083" i="1"/>
  <c r="S1082" i="1"/>
  <c r="S1076" i="1"/>
  <c r="S1075" i="1"/>
  <c r="S1071" i="1"/>
  <c r="S1070" i="1"/>
  <c r="S1064" i="1"/>
  <c r="S1063" i="1"/>
  <c r="S1062" i="1"/>
  <c r="S1061" i="1"/>
  <c r="S1060" i="1"/>
  <c r="S1054" i="1"/>
  <c r="S1049" i="1"/>
  <c r="S1048" i="1"/>
  <c r="S1047" i="1"/>
  <c r="S1042" i="1"/>
  <c r="S1036" i="1"/>
  <c r="S1033" i="1"/>
  <c r="S1029" i="1"/>
  <c r="S1026" i="1"/>
  <c r="S1020" i="1"/>
  <c r="S1019" i="1"/>
  <c r="Q1147" i="1"/>
  <c r="S1147" i="1" s="1"/>
  <c r="Q1246" i="1"/>
  <c r="S1246" i="1" s="1"/>
  <c r="Q1198" i="1"/>
  <c r="S1198" i="1" s="1"/>
  <c r="Q1196" i="1"/>
  <c r="S1196" i="1" s="1"/>
  <c r="Q1191" i="1"/>
  <c r="S1191" i="1" s="1"/>
  <c r="Q1177" i="1"/>
  <c r="S1177" i="1" s="1"/>
  <c r="Q1165" i="1"/>
  <c r="S1165" i="1" s="1"/>
  <c r="Q1116" i="1"/>
  <c r="S1116" i="1" s="1"/>
  <c r="Q1115" i="1"/>
  <c r="S1115" i="1" s="1"/>
  <c r="Q1097" i="1"/>
  <c r="S1097" i="1" s="1"/>
  <c r="Q1096" i="1"/>
  <c r="S1096" i="1" s="1"/>
  <c r="Q1023" i="1"/>
  <c r="S1023" i="1" s="1"/>
  <c r="Q957" i="1"/>
  <c r="Q1120" i="1"/>
  <c r="S1120" i="1" s="1"/>
  <c r="Q1118" i="1"/>
  <c r="S1133" i="1"/>
  <c r="S1132" i="1"/>
  <c r="Q1225" i="1"/>
  <c r="S1225" i="1" s="1"/>
  <c r="Q1219" i="1"/>
  <c r="S1219" i="1" s="1"/>
  <c r="Q1101" i="1"/>
  <c r="S1101" i="1" s="1"/>
  <c r="Q1271" i="1"/>
  <c r="S1271" i="1" s="1"/>
  <c r="Q1265" i="1"/>
  <c r="S1265" i="1" s="1"/>
  <c r="Q1262" i="1"/>
  <c r="S1262" i="1" s="1"/>
  <c r="Q1261" i="1"/>
  <c r="S1261" i="1" s="1"/>
  <c r="Q1223" i="1"/>
  <c r="Q1194" i="1"/>
  <c r="S1194" i="1" s="1"/>
  <c r="Q1172" i="1"/>
  <c r="S1172" i="1" s="1"/>
  <c r="Q1150" i="1"/>
  <c r="S1150" i="1" s="1"/>
  <c r="Q1149" i="1"/>
  <c r="S1149" i="1" s="1"/>
  <c r="Q1148" i="1"/>
  <c r="S1148" i="1" s="1"/>
  <c r="Q1146" i="1"/>
  <c r="S1146" i="1" s="1"/>
  <c r="Q1145" i="1"/>
  <c r="S1145" i="1" s="1"/>
  <c r="Q1108" i="1"/>
  <c r="S1108" i="1" s="1"/>
  <c r="Q1098" i="1"/>
  <c r="S1098" i="1" s="1"/>
  <c r="Q1089" i="1"/>
  <c r="S1089" i="1" s="1"/>
  <c r="Q1081" i="1"/>
  <c r="S1081" i="1" s="1"/>
  <c r="Q1079" i="1"/>
  <c r="S1079" i="1" s="1"/>
  <c r="Q1073" i="1"/>
  <c r="S1073" i="1" s="1"/>
  <c r="Q1072" i="1"/>
  <c r="S1072" i="1" s="1"/>
  <c r="Q1057" i="1"/>
  <c r="S1057" i="1" s="1"/>
  <c r="Q1056" i="1"/>
  <c r="S1056" i="1" s="1"/>
  <c r="Q1055" i="1"/>
  <c r="S1055" i="1" s="1"/>
  <c r="Q1052" i="1"/>
  <c r="S1052" i="1" s="1"/>
  <c r="Q1051" i="1"/>
  <c r="S1051" i="1" s="1"/>
  <c r="Q1050" i="1"/>
  <c r="S1050" i="1" s="1"/>
  <c r="Q1041" i="1"/>
  <c r="S1041" i="1" s="1"/>
  <c r="Q1040" i="1"/>
  <c r="S1040" i="1" s="1"/>
  <c r="Q1035" i="1"/>
  <c r="S1035" i="1" s="1"/>
  <c r="Q1030" i="1"/>
  <c r="S1030" i="1" s="1"/>
  <c r="Q1027" i="1"/>
  <c r="S1027" i="1" s="1"/>
  <c r="Q1025" i="1"/>
  <c r="S1025" i="1" s="1"/>
  <c r="Q1008" i="1"/>
  <c r="S1008" i="1" s="1"/>
  <c r="Q1003" i="1"/>
  <c r="S1003" i="1" s="1"/>
  <c r="S1176" i="1"/>
  <c r="S1175" i="1"/>
  <c r="S1092" i="1"/>
  <c r="S1046" i="1"/>
  <c r="S1009" i="1"/>
  <c r="Q1091" i="1"/>
  <c r="S1091" i="1" s="1"/>
  <c r="Q1119" i="1"/>
  <c r="S2" i="1"/>
  <c r="Q1252" i="1"/>
  <c r="S1252" i="1" s="1"/>
  <c r="Q1227" i="1"/>
  <c r="S1227" i="1" s="1"/>
  <c r="C701" i="1"/>
  <c r="C703" i="1"/>
  <c r="X1332" i="1" l="1"/>
  <c r="D1332" i="1" l="1"/>
  <c r="D1334" i="1" s="1"/>
  <c r="D1335" i="1" s="1"/>
  <c r="D1338" i="1" s="1"/>
  <c r="C1332" i="1"/>
  <c r="C1334" i="1" s="1"/>
  <c r="C1335" i="1" s="1"/>
  <c r="C1338" i="1" s="1"/>
  <c r="F280" i="8" l="1"/>
  <c r="B1276" i="1" l="1"/>
  <c r="X1270" i="1" l="1"/>
  <c r="E12" i="3" l="1"/>
  <c r="F12" i="3" s="1"/>
  <c r="C1139" i="1" l="1"/>
  <c r="C1141" i="1" s="1"/>
  <c r="C1143" i="1" s="1"/>
  <c r="C1145" i="1" s="1"/>
  <c r="C1146" i="1" s="1"/>
  <c r="C1147" i="1" s="1"/>
  <c r="C1148" i="1" s="1"/>
  <c r="C1149" i="1" s="1"/>
  <c r="C1150" i="1" s="1"/>
  <c r="C1151" i="1" s="1"/>
  <c r="C1152" i="1" s="1"/>
  <c r="C1153" i="1" s="1"/>
  <c r="C1154" i="1" s="1"/>
  <c r="C1155" i="1" s="1"/>
  <c r="C1159" i="1" s="1"/>
  <c r="C1160" i="1" s="1"/>
  <c r="C1161" i="1" s="1"/>
  <c r="C1162" i="1" s="1"/>
  <c r="C1163" i="1" s="1"/>
  <c r="C1165" i="1" s="1"/>
  <c r="C1166" i="1" s="1"/>
  <c r="C1168" i="1" s="1"/>
  <c r="C1169" i="1" s="1"/>
  <c r="C1157" i="1" s="1"/>
  <c r="C1171" i="1" s="1"/>
  <c r="C1172" i="1" s="1"/>
  <c r="C1174" i="1" s="1"/>
  <c r="C1175" i="1" s="1"/>
  <c r="C1176" i="1" s="1"/>
  <c r="C1177" i="1" s="1"/>
  <c r="C1178" i="1" s="1"/>
  <c r="C1180" i="1" s="1"/>
  <c r="C1181" i="1" s="1"/>
  <c r="C1182" i="1" s="1"/>
  <c r="C1183" i="1" s="1"/>
  <c r="C1184" i="1" s="1"/>
  <c r="C1186" i="1" s="1"/>
  <c r="C1187" i="1" s="1"/>
  <c r="C1188" i="1" s="1"/>
  <c r="C1189" i="1" s="1"/>
  <c r="C1190" i="1" s="1"/>
  <c r="C1192" i="1" s="1"/>
  <c r="C1193" i="1" s="1"/>
  <c r="C1195" i="1" s="1"/>
  <c r="C1197" i="1" s="1"/>
  <c r="C1199" i="1" s="1"/>
  <c r="C1200" i="1" s="1"/>
  <c r="C1202" i="1" s="1"/>
  <c r="C1204" i="1" s="1"/>
  <c r="C1205" i="1" s="1"/>
  <c r="C1206" i="1" s="1"/>
  <c r="C1207" i="1" s="1"/>
  <c r="C1208" i="1" s="1"/>
  <c r="C1213" i="1" s="1"/>
  <c r="C1215" i="1" s="1"/>
  <c r="C1216" i="1" s="1"/>
  <c r="C1217" i="1" s="1"/>
  <c r="C1218" i="1" s="1"/>
  <c r="C1220" i="1" s="1"/>
  <c r="C1222" i="1" s="1"/>
  <c r="C1224" i="1" s="1"/>
  <c r="C1226" i="1" s="1"/>
  <c r="C1210" i="1" s="1"/>
  <c r="C1211" i="1" s="1"/>
  <c r="C1227" i="1" s="1"/>
  <c r="C1229" i="1" s="1"/>
  <c r="C1230" i="1" s="1"/>
  <c r="C1231" i="1" s="1"/>
  <c r="C1232" i="1" s="1"/>
  <c r="C1234" i="1" s="1"/>
  <c r="C1235" i="1" s="1"/>
  <c r="C1236" i="1" s="1"/>
  <c r="C1237" i="1" s="1"/>
  <c r="C1238" i="1" s="1"/>
  <c r="C1240" i="1" s="1"/>
  <c r="C1242" i="1" s="1"/>
  <c r="C1246" i="1" s="1"/>
  <c r="C1247" i="1" s="1"/>
  <c r="C1248" i="1" s="1"/>
  <c r="C1249" i="1" s="1"/>
  <c r="C1251" i="1" s="1"/>
  <c r="C1253" i="1" s="1"/>
  <c r="C1255" i="1" s="1"/>
  <c r="C1256" i="1" s="1"/>
  <c r="C1257" i="1" s="1"/>
  <c r="C1258" i="1" s="1"/>
  <c r="C1259" i="1" s="1"/>
  <c r="C1260" i="1" s="1"/>
  <c r="C1261" i="1" s="1"/>
  <c r="C1262" i="1" s="1"/>
  <c r="C1263" i="1" s="1"/>
  <c r="C1264" i="1" s="1"/>
  <c r="C1265" i="1" s="1"/>
  <c r="C1266" i="1" s="1"/>
  <c r="C1271" i="1" s="1"/>
  <c r="C1273" i="1" s="1"/>
  <c r="C1275" i="1" s="1"/>
  <c r="C1268" i="1" s="1"/>
  <c r="C1269" i="1" s="1"/>
  <c r="C1279" i="1" s="1"/>
  <c r="C1281" i="1" s="1"/>
  <c r="C1283" i="1" s="1"/>
  <c r="C1284" i="1" s="1"/>
  <c r="C1286" i="1" s="1"/>
  <c r="C1287" i="1" s="1"/>
  <c r="C1289" i="1" s="1"/>
  <c r="C1290" i="1" s="1"/>
  <c r="C1291" i="1" s="1"/>
  <c r="C1292" i="1" s="1"/>
  <c r="C1293" i="1" s="1"/>
  <c r="C1294" i="1" s="1"/>
  <c r="C1295" i="1" s="1"/>
  <c r="C1244" i="1" s="1"/>
  <c r="C1297" i="1" s="1"/>
  <c r="C1299" i="1" s="1"/>
  <c r="C1300" i="1" s="1"/>
  <c r="C1301" i="1" s="1"/>
  <c r="C1302" i="1" s="1"/>
  <c r="C1303" i="1" s="1"/>
  <c r="C1305" i="1" s="1"/>
  <c r="C1307" i="1" s="1"/>
  <c r="C1309" i="1" s="1"/>
  <c r="C1310" i="1" s="1"/>
  <c r="C1311" i="1" s="1"/>
  <c r="C1312" i="1" s="1"/>
  <c r="C1314" i="1" s="1"/>
  <c r="C1315" i="1" s="1"/>
  <c r="C1316" i="1" s="1"/>
  <c r="C1318" i="1" s="1"/>
  <c r="C1320" i="1" s="1"/>
  <c r="C1322" i="1" s="1"/>
  <c r="C1324" i="1" s="1"/>
  <c r="C1325" i="1" s="1"/>
  <c r="C1326" i="1" s="1"/>
  <c r="C1327" i="1" s="1"/>
  <c r="C1330" i="1" s="1"/>
  <c r="C1340" i="1" s="1"/>
  <c r="C1341" i="1" s="1"/>
  <c r="C1343" i="1" s="1"/>
  <c r="C1348" i="1" s="1"/>
  <c r="C1349" i="1" s="1"/>
  <c r="C1350" i="1" s="1"/>
  <c r="C1351" i="1" s="1"/>
  <c r="C1353" i="1" s="1"/>
  <c r="C1355" i="1" s="1"/>
  <c r="C1356" i="1" s="1"/>
  <c r="C1357" i="1" s="1"/>
  <c r="C1359" i="1" s="1"/>
  <c r="C1361" i="1" s="1"/>
  <c r="C1362" i="1" s="1"/>
  <c r="C1363" i="1" s="1"/>
  <c r="C1364" i="1" s="1"/>
  <c r="C1346" i="1" s="1"/>
  <c r="C1366" i="1" s="1"/>
  <c r="C1368" i="1" s="1"/>
  <c r="C1370" i="1" s="1"/>
  <c r="C1372" i="1" s="1"/>
  <c r="C1373" i="1" s="1"/>
  <c r="C1374" i="1" s="1"/>
  <c r="C1375" i="1" s="1"/>
  <c r="C1376" i="1" s="1"/>
  <c r="C1377" i="1" s="1"/>
  <c r="C1378" i="1" s="1"/>
  <c r="C1379" i="1" s="1"/>
  <c r="C1380" i="1" s="1"/>
  <c r="C1382" i="1" s="1"/>
  <c r="C1384" i="1" s="1"/>
  <c r="C1386" i="1" s="1"/>
  <c r="C1387" i="1" s="1"/>
  <c r="C1388" i="1" s="1"/>
  <c r="C1389" i="1" s="1"/>
  <c r="C1391" i="1" s="1"/>
  <c r="C1392" i="1" s="1"/>
  <c r="C1394" i="1" s="1"/>
  <c r="C1396" i="1" s="1"/>
  <c r="C1398" i="1" s="1"/>
  <c r="C1400" i="1" s="1"/>
  <c r="C1403" i="1" s="1"/>
  <c r="C1404" i="1" s="1"/>
  <c r="C1405" i="1" s="1"/>
  <c r="C1406" i="1" s="1"/>
  <c r="C1407" i="1" s="1"/>
  <c r="C1408" i="1" s="1"/>
  <c r="C1409" i="1" s="1"/>
  <c r="C1411" i="1" s="1"/>
  <c r="C1412" i="1" s="1"/>
  <c r="C1414" i="1" s="1"/>
  <c r="C1415" i="1" s="1"/>
  <c r="C1417" i="1" s="1"/>
  <c r="C1418" i="1" s="1"/>
  <c r="C1420" i="1" s="1"/>
  <c r="C1422" i="1" s="1"/>
  <c r="C1424" i="1" s="1"/>
  <c r="C1426" i="1" s="1"/>
  <c r="C1428" i="1" s="1"/>
  <c r="C1430" i="1" s="1"/>
  <c r="C1432" i="1" s="1"/>
  <c r="C1434" i="1" s="1"/>
  <c r="C1436" i="1" s="1"/>
  <c r="C1438" i="1" s="1"/>
  <c r="C1440" i="1" s="1"/>
  <c r="C1442" i="1" s="1"/>
  <c r="C1444" i="1" s="1"/>
  <c r="C1446" i="1" s="1"/>
  <c r="C1448" i="1" s="1"/>
  <c r="C1450" i="1" s="1"/>
  <c r="C1451" i="1" s="1"/>
  <c r="C1452" i="1" s="1"/>
  <c r="C1453" i="1" s="1"/>
  <c r="C1455" i="1" s="1"/>
  <c r="C1457" i="1" s="1"/>
  <c r="C1458" i="1" s="1"/>
  <c r="C1459" i="1" s="1"/>
  <c r="C1465" i="1" s="1"/>
  <c r="C1466" i="1" s="1"/>
  <c r="C1467" i="1" s="1"/>
  <c r="C1468" i="1" s="1"/>
  <c r="C1471" i="1" s="1"/>
  <c r="C1473" i="1" s="1"/>
  <c r="C1475" i="1" s="1"/>
  <c r="C1477" i="1" s="1"/>
  <c r="C1478" i="1" s="1"/>
  <c r="C1479" i="1" s="1"/>
  <c r="C1481" i="1" s="1"/>
  <c r="C1482" i="1" s="1"/>
  <c r="C1483" i="1" s="1"/>
  <c r="C1484" i="1" s="1"/>
  <c r="C1485" i="1" s="1"/>
  <c r="C1486" i="1" s="1"/>
  <c r="C1487" i="1" s="1"/>
  <c r="C1488" i="1" s="1"/>
  <c r="C1490" i="1" s="1"/>
  <c r="C1491" i="1" s="1"/>
  <c r="C1492" i="1" s="1"/>
  <c r="C1493" i="1" s="1"/>
  <c r="C1497" i="1" s="1"/>
  <c r="C1499" i="1" s="1"/>
  <c r="C1500" i="1" s="1"/>
  <c r="C1501" i="1" s="1"/>
  <c r="C1502" i="1" s="1"/>
  <c r="C1503" i="1" s="1"/>
  <c r="C1504" i="1" s="1"/>
  <c r="C1505" i="1" s="1"/>
  <c r="C1506" i="1" s="1"/>
  <c r="C1508" i="1" s="1"/>
  <c r="C1510" i="1" s="1"/>
  <c r="C1511" i="1" s="1"/>
  <c r="C1512" i="1" s="1"/>
  <c r="C1513" i="1" s="1"/>
  <c r="C1515" i="1" s="1"/>
  <c r="C1517" i="1" s="1"/>
  <c r="C1518" i="1" s="1"/>
  <c r="C1519" i="1" s="1"/>
  <c r="C1520" i="1" s="1"/>
  <c r="C1522" i="1" s="1"/>
  <c r="C1524" i="1" s="1"/>
  <c r="C1526" i="1" s="1"/>
  <c r="C1528" i="1" s="1"/>
  <c r="C1530" i="1" s="1"/>
  <c r="C1532" i="1" s="1"/>
  <c r="C1462" i="1" s="1"/>
  <c r="C1463" i="1" s="1"/>
  <c r="C1534" i="1" s="1"/>
  <c r="C1535" i="1" s="1"/>
  <c r="C1537" i="1" s="1"/>
  <c r="C1538" i="1" s="1"/>
  <c r="C1539" i="1" s="1"/>
  <c r="C1540" i="1" s="1"/>
  <c r="C1542" i="1" s="1"/>
  <c r="C1544" i="1" s="1"/>
  <c r="C1545" i="1" s="1"/>
  <c r="C1546" i="1" s="1"/>
  <c r="C1548" i="1" s="1"/>
  <c r="C1549" i="1" s="1"/>
  <c r="C1550" i="1" s="1"/>
  <c r="C1551" i="1" s="1"/>
  <c r="C1552" i="1" s="1"/>
  <c r="C1553" i="1" s="1"/>
  <c r="C1554" i="1" s="1"/>
  <c r="C1561" i="1" s="1"/>
  <c r="C1563" i="1" s="1"/>
  <c r="C1565" i="1" s="1"/>
  <c r="C1566" i="1" s="1"/>
  <c r="C1567" i="1" s="1"/>
  <c r="C1568" i="1" s="1"/>
  <c r="C1569" i="1" s="1"/>
  <c r="C1570" i="1" s="1"/>
  <c r="C1572" i="1" s="1"/>
  <c r="C1573" i="1" s="1"/>
  <c r="C1574" i="1" s="1"/>
  <c r="C1575" i="1" s="1"/>
  <c r="C1579" i="1" s="1"/>
  <c r="C1581" i="1" s="1"/>
  <c r="C1583" i="1" s="1"/>
  <c r="C1585" i="1" s="1"/>
  <c r="C1587" i="1" s="1"/>
  <c r="C1589" i="1" s="1"/>
  <c r="C1590" i="1" s="1"/>
  <c r="C1592" i="1" s="1"/>
  <c r="C1594" i="1" s="1"/>
  <c r="C1595" i="1" s="1"/>
  <c r="C1597" i="1" s="1"/>
  <c r="C1599" i="1" s="1"/>
  <c r="C1601" i="1" s="1"/>
  <c r="C1603" i="1" s="1"/>
  <c r="C1604" i="1" s="1"/>
  <c r="C1605" i="1" s="1"/>
  <c r="C1606" i="1" s="1"/>
  <c r="C1608" i="1" s="1"/>
  <c r="C1610" i="1" s="1"/>
  <c r="C1612" i="1" s="1"/>
  <c r="C1614" i="1" s="1"/>
  <c r="C1616" i="1" s="1"/>
  <c r="C1617" i="1" s="1"/>
  <c r="C1618" i="1" s="1"/>
  <c r="C1620" i="1" s="1"/>
  <c r="C1621" i="1" s="1"/>
  <c r="C1622" i="1" s="1"/>
  <c r="C1623" i="1" s="1"/>
  <c r="C1625" i="1" s="1"/>
  <c r="C1626" i="1" s="1"/>
  <c r="C1627" i="1" s="1"/>
  <c r="C1629" i="1" s="1"/>
  <c r="C1630" i="1" s="1"/>
  <c r="C1631" i="1" s="1"/>
  <c r="C1633" i="1" s="1"/>
  <c r="C1638" i="1" l="1"/>
  <c r="C1639" i="1" s="1"/>
  <c r="C1641" i="1" s="1"/>
  <c r="C1642" i="1" s="1"/>
  <c r="C1643" i="1" s="1"/>
  <c r="C1646" i="1" s="1"/>
  <c r="C1648" i="1" s="1"/>
  <c r="C1649" i="1" s="1"/>
  <c r="C1651" i="1" s="1"/>
  <c r="C1652" i="1" s="1"/>
  <c r="C1653" i="1" s="1"/>
  <c r="C1655" i="1" s="1"/>
  <c r="C1656" i="1" s="1"/>
  <c r="C1657" i="1" s="1"/>
  <c r="C1659" i="1" s="1"/>
  <c r="C1661" i="1" s="1"/>
  <c r="C1663" i="1" s="1"/>
  <c r="C1664" i="1" s="1"/>
  <c r="C1666" i="1" s="1"/>
  <c r="C1668" i="1" s="1"/>
  <c r="C1669" i="1" s="1"/>
  <c r="C1671" i="1" s="1"/>
  <c r="C1673" i="1" s="1"/>
  <c r="C1675" i="1" s="1"/>
  <c r="C1676" i="1" s="1"/>
  <c r="C1677" i="1" s="1"/>
  <c r="C1679" i="1" s="1"/>
  <c r="C1681" i="1" s="1"/>
  <c r="C1683" i="1" s="1"/>
  <c r="C1685" i="1" s="1"/>
  <c r="C1687" i="1" s="1"/>
  <c r="C1689" i="1" s="1"/>
  <c r="C1690" i="1" s="1"/>
  <c r="C1691" i="1" s="1"/>
  <c r="C1692" i="1" s="1"/>
  <c r="C1694" i="1" s="1"/>
  <c r="C1696" i="1" s="1"/>
  <c r="C1698" i="1" s="1"/>
  <c r="C1699" i="1" s="1"/>
  <c r="C1702" i="1" s="1"/>
  <c r="C1704" i="1" s="1"/>
  <c r="C1706" i="1" s="1"/>
  <c r="C1711" i="1" s="1"/>
  <c r="C1712" i="1" s="1"/>
  <c r="C1714" i="1" s="1"/>
  <c r="C1708" i="1" s="1"/>
  <c r="C1709" i="1" s="1"/>
  <c r="C1716" i="1" s="1"/>
  <c r="C1718" i="1" s="1"/>
  <c r="C1719" i="1" s="1"/>
  <c r="C1721" i="1" s="1"/>
  <c r="C1722" i="1" s="1"/>
  <c r="C1724" i="1" s="1"/>
  <c r="C1726" i="1" s="1"/>
  <c r="C1728" i="1" s="1"/>
  <c r="C1730" i="1" s="1"/>
  <c r="C1732" i="1" s="1"/>
  <c r="C1734" i="1" s="1"/>
  <c r="C1736" i="1" s="1"/>
  <c r="C1738" i="1" s="1"/>
  <c r="C1740" i="1" s="1"/>
  <c r="C1742" i="1" s="1"/>
  <c r="C1743" i="1" s="1"/>
  <c r="C1744" i="1" s="1"/>
  <c r="C1745" i="1" s="1"/>
  <c r="C1746" i="1" s="1"/>
  <c r="C1747" i="1" s="1"/>
  <c r="C1749" i="1" s="1"/>
  <c r="C1752" i="1" s="1"/>
  <c r="C1753" i="1" s="1"/>
  <c r="C1754" i="1" s="1"/>
  <c r="C1755" i="1" s="1"/>
  <c r="C1756" i="1" s="1"/>
  <c r="C1760" i="1" s="1"/>
  <c r="C1764" i="1" s="1"/>
  <c r="C1766" i="1" s="1"/>
  <c r="C1767" i="1" s="1"/>
  <c r="C1768" i="1" s="1"/>
  <c r="C1771" i="1" s="1"/>
  <c r="C1773" i="1" s="1"/>
  <c r="C1774" i="1" s="1"/>
  <c r="C1775" i="1" s="1"/>
  <c r="C1776" i="1" s="1"/>
  <c r="C1777" i="1" s="1"/>
  <c r="C1779" i="1" s="1"/>
  <c r="C1762" i="1" s="1"/>
  <c r="C1781" i="1" s="1"/>
  <c r="C1783" i="1" s="1"/>
  <c r="C1785" i="1" s="1"/>
  <c r="C1786" i="1" s="1"/>
  <c r="C1787" i="1" s="1"/>
  <c r="C1788" i="1" s="1"/>
  <c r="C1789" i="1" s="1"/>
  <c r="C1790" i="1" s="1"/>
  <c r="C1791" i="1" s="1"/>
  <c r="C1792" i="1" s="1"/>
  <c r="C1793" i="1" s="1"/>
  <c r="C1795" i="1" s="1"/>
  <c r="C1797" i="1" s="1"/>
  <c r="C1799" i="1" s="1"/>
  <c r="C1801" i="1" s="1"/>
  <c r="C1803" i="1" s="1"/>
  <c r="C1810" i="1" s="1"/>
  <c r="C1812" i="1" s="1"/>
  <c r="C1805" i="1" s="1"/>
  <c r="C1806" i="1" s="1"/>
  <c r="C1815" i="1" s="1"/>
  <c r="C1816" i="1" s="1"/>
  <c r="C1808" i="1" s="1"/>
  <c r="C1819" i="1" s="1"/>
  <c r="C1821" i="1" s="1"/>
  <c r="C1822" i="1" s="1"/>
  <c r="C1824" i="1" s="1"/>
  <c r="C1825" i="1" s="1"/>
  <c r="C1826" i="1" s="1"/>
  <c r="C1827" i="1" s="1"/>
  <c r="C1829" i="1" s="1"/>
  <c r="C1831" i="1" s="1"/>
  <c r="C1833" i="1" s="1"/>
  <c r="C1834" i="1" s="1"/>
  <c r="C1835" i="1" s="1"/>
  <c r="C1836" i="1" s="1"/>
  <c r="C1837" i="1" s="1"/>
  <c r="C1838" i="1" s="1"/>
  <c r="C1839" i="1" s="1"/>
  <c r="C1840" i="1" s="1"/>
  <c r="C1842" i="1" s="1"/>
  <c r="C1843" i="1" s="1"/>
  <c r="C1844" i="1" s="1"/>
  <c r="C1845" i="1" s="1"/>
  <c r="C1847" i="1" s="1"/>
  <c r="C1848" i="1" s="1"/>
  <c r="C1849" i="1" s="1"/>
  <c r="C1850" i="1" s="1"/>
  <c r="C1852" i="1" s="1"/>
  <c r="C1853" i="1" s="1"/>
  <c r="C1854" i="1" s="1"/>
  <c r="C1855" i="1" s="1"/>
  <c r="C1856" i="1" s="1"/>
  <c r="C1858" i="1" s="1"/>
  <c r="C1860" i="1" s="1"/>
  <c r="C1862" i="1" s="1"/>
  <c r="C1864" i="1" s="1"/>
  <c r="C1866" i="1" s="1"/>
  <c r="C1868" i="1" s="1"/>
  <c r="C1869" i="1" s="1"/>
  <c r="C1870" i="1" s="1"/>
  <c r="C1871" i="1" s="1"/>
  <c r="C1872" i="1" s="1"/>
  <c r="C1874" i="1" s="1"/>
  <c r="C1876" i="1" s="1"/>
  <c r="C1877" i="1" s="1"/>
  <c r="C1878" i="1" s="1"/>
  <c r="C1879" i="1" s="1"/>
  <c r="C1881" i="1" s="1"/>
  <c r="C1884" i="1" s="1"/>
  <c r="C1886" i="1" s="1"/>
  <c r="C1887" i="1" s="1"/>
  <c r="C1889" i="1" s="1"/>
  <c r="C1890" i="1" s="1"/>
  <c r="C1891" i="1" s="1"/>
  <c r="C1892" i="1" s="1"/>
  <c r="C1893" i="1" s="1"/>
  <c r="C1894" i="1" s="1"/>
  <c r="C1896" i="1" s="1"/>
  <c r="C1898" i="1" s="1"/>
  <c r="C1899" i="1" s="1"/>
  <c r="C1900" i="1" s="1"/>
  <c r="C1901" i="1" s="1"/>
  <c r="C1903" i="1" s="1"/>
  <c r="C1905" i="1" s="1"/>
  <c r="C1906" i="1" s="1"/>
  <c r="C1907" i="1" s="1"/>
  <c r="C1908" i="1" s="1"/>
  <c r="C1911" i="1" s="1"/>
  <c r="C1912" i="1" s="1"/>
  <c r="C1914" i="1" s="1"/>
  <c r="C1916" i="1" s="1"/>
  <c r="C1918" i="1" s="1"/>
  <c r="C1919" i="1" s="1"/>
  <c r="C1920" i="1" s="1"/>
  <c r="C1921" i="1" s="1"/>
  <c r="C1922" i="1" s="1"/>
  <c r="C1924" i="1" s="1"/>
  <c r="C1926" i="1" s="1"/>
  <c r="C1927" i="1" s="1"/>
  <c r="C1928" i="1" s="1"/>
  <c r="C1929" i="1" s="1"/>
  <c r="C1935" i="1" s="1"/>
  <c r="C1937" i="1" s="1"/>
  <c r="C1932" i="1" s="1"/>
  <c r="C1939" i="1" s="1"/>
  <c r="C1940" i="1" s="1"/>
  <c r="C1941" i="1" s="1"/>
  <c r="C1942" i="1" s="1"/>
  <c r="C1944" i="1" s="1"/>
  <c r="C1946" i="1" s="1"/>
  <c r="C1948" i="1" s="1"/>
  <c r="C1949" i="1" s="1"/>
  <c r="C1950" i="1" s="1"/>
  <c r="C1951" i="1" s="1"/>
  <c r="C1952" i="1" s="1"/>
  <c r="C1953" i="1" s="1"/>
  <c r="C1954" i="1" s="1"/>
  <c r="C1956" i="1" s="1"/>
  <c r="C1957" i="1" s="1"/>
  <c r="C1958" i="1" s="1"/>
  <c r="C1959" i="1" s="1"/>
  <c r="C1634" i="1"/>
  <c r="X1956" i="1"/>
  <c r="AC1956" i="1"/>
  <c r="AE1956" i="1"/>
  <c r="AF1956" i="1"/>
  <c r="X1957" i="1"/>
  <c r="AC1957" i="1"/>
  <c r="AE1957" i="1"/>
  <c r="AF1957" i="1"/>
  <c r="AG1957" i="1"/>
  <c r="AH1957" i="1"/>
  <c r="X1958" i="1"/>
  <c r="AC1958" i="1"/>
  <c r="AE1958" i="1"/>
  <c r="AF1958" i="1"/>
  <c r="AG1958" i="1"/>
  <c r="AH1958" i="1"/>
  <c r="X1959" i="1"/>
  <c r="AC1959" i="1"/>
  <c r="AE1959" i="1"/>
  <c r="AF1959" i="1"/>
  <c r="AG1959" i="1"/>
  <c r="AH1959" i="1"/>
  <c r="X1960" i="1"/>
  <c r="AC1960" i="1"/>
  <c r="AE1960" i="1"/>
  <c r="AF1960" i="1"/>
  <c r="AG1960" i="1"/>
  <c r="AH1960" i="1"/>
  <c r="X1961" i="1"/>
  <c r="AC1961" i="1"/>
  <c r="AE1961" i="1"/>
  <c r="AF1961" i="1"/>
  <c r="AG1961" i="1"/>
  <c r="AH1961" i="1"/>
  <c r="X1964" i="1"/>
  <c r="AC1964" i="1"/>
  <c r="AE1964" i="1"/>
  <c r="AF1964" i="1"/>
  <c r="X1965" i="1"/>
  <c r="AC1965" i="1"/>
  <c r="AE1965" i="1"/>
  <c r="AF1965" i="1"/>
  <c r="AG1965" i="1"/>
  <c r="AH1965" i="1"/>
  <c r="X1966" i="1"/>
  <c r="AC1966" i="1"/>
  <c r="AE1966" i="1"/>
  <c r="AF1966" i="1"/>
  <c r="X1967" i="1"/>
  <c r="AG1966" i="1" s="1"/>
  <c r="AC1967" i="1"/>
  <c r="AE1967" i="1"/>
  <c r="AF1967" i="1"/>
  <c r="AG1967" i="1"/>
  <c r="AH1967" i="1"/>
  <c r="X1968" i="1"/>
  <c r="AC1968" i="1"/>
  <c r="AE1968" i="1"/>
  <c r="AF1968" i="1"/>
  <c r="X1969" i="1"/>
  <c r="AC1969" i="1"/>
  <c r="AE1969" i="1"/>
  <c r="AF1969" i="1"/>
  <c r="X1970" i="1"/>
  <c r="AG1969" i="1" s="1"/>
  <c r="AC1970" i="1"/>
  <c r="AH1969" i="1" s="1"/>
  <c r="AE1970" i="1"/>
  <c r="AF1970" i="1"/>
  <c r="AG1970" i="1"/>
  <c r="AH1970" i="1"/>
  <c r="X1971" i="1"/>
  <c r="AC1971" i="1"/>
  <c r="AE1971" i="1"/>
  <c r="AF1971" i="1"/>
  <c r="X1972" i="1"/>
  <c r="AG1971" i="1" s="1"/>
  <c r="AC1972" i="1"/>
  <c r="AE1972" i="1"/>
  <c r="AF1972" i="1"/>
  <c r="AG1972" i="1"/>
  <c r="AH1972" i="1"/>
  <c r="X1962" i="1"/>
  <c r="AC1962" i="1"/>
  <c r="AE1962" i="1"/>
  <c r="AF1962" i="1"/>
  <c r="AH1962" i="1"/>
  <c r="X1963" i="1"/>
  <c r="AG1962" i="1" s="1"/>
  <c r="AC1963" i="1"/>
  <c r="AE1963" i="1"/>
  <c r="AF1963" i="1"/>
  <c r="AG1963" i="1"/>
  <c r="AH1963" i="1"/>
  <c r="X1973" i="1"/>
  <c r="AC1973" i="1"/>
  <c r="AE1973" i="1"/>
  <c r="AF1973" i="1"/>
  <c r="X1974" i="1"/>
  <c r="AC1974" i="1"/>
  <c r="AH1973" i="1" s="1"/>
  <c r="AE1974" i="1"/>
  <c r="AF1974" i="1"/>
  <c r="AG1974" i="1"/>
  <c r="AH1974" i="1"/>
  <c r="X1975" i="1"/>
  <c r="AC1975" i="1"/>
  <c r="AE1975" i="1"/>
  <c r="AF1975" i="1"/>
  <c r="X1976" i="1"/>
  <c r="AC1976" i="1"/>
  <c r="AE1976" i="1"/>
  <c r="AF1976" i="1"/>
  <c r="AG1976" i="1"/>
  <c r="AH1976" i="1"/>
  <c r="X1977" i="1"/>
  <c r="AC1977" i="1"/>
  <c r="AE1977" i="1"/>
  <c r="AF1977" i="1"/>
  <c r="AG1977" i="1"/>
  <c r="AH1977" i="1"/>
  <c r="X1978" i="1"/>
  <c r="AC1978" i="1"/>
  <c r="AE1978" i="1"/>
  <c r="AF1978" i="1"/>
  <c r="X1979" i="1"/>
  <c r="AG1978" i="1" s="1"/>
  <c r="AC1979" i="1"/>
  <c r="AE1979" i="1"/>
  <c r="AF1979" i="1"/>
  <c r="AG1979" i="1"/>
  <c r="AH1979" i="1"/>
  <c r="X1980" i="1"/>
  <c r="AC1980" i="1"/>
  <c r="AE1980" i="1"/>
  <c r="AF1980" i="1"/>
  <c r="X1981" i="1"/>
  <c r="AC1981" i="1"/>
  <c r="AE1981" i="1"/>
  <c r="AF1981" i="1"/>
  <c r="AG1981" i="1"/>
  <c r="AH1981" i="1"/>
  <c r="X1982" i="1"/>
  <c r="AC1982" i="1"/>
  <c r="AE1982" i="1"/>
  <c r="AF1982" i="1"/>
  <c r="X1983" i="1"/>
  <c r="AC1983" i="1"/>
  <c r="AE1983" i="1"/>
  <c r="AF1983" i="1"/>
  <c r="AG1983" i="1"/>
  <c r="AH1983" i="1"/>
  <c r="X1984" i="1"/>
  <c r="AC1984" i="1"/>
  <c r="AE1984" i="1"/>
  <c r="AF1984" i="1"/>
  <c r="X1985" i="1"/>
  <c r="AC1985" i="1"/>
  <c r="AE1985" i="1"/>
  <c r="AF1985" i="1"/>
  <c r="X1986" i="1"/>
  <c r="AG1985" i="1" s="1"/>
  <c r="AC1986" i="1"/>
  <c r="AH1985" i="1" s="1"/>
  <c r="AE1986" i="1"/>
  <c r="AF1986" i="1"/>
  <c r="AG1986" i="1"/>
  <c r="AH1986" i="1"/>
  <c r="X1987" i="1"/>
  <c r="AC1987" i="1"/>
  <c r="AE1987" i="1"/>
  <c r="AF1987" i="1"/>
  <c r="AG1987" i="1"/>
  <c r="AH1987" i="1"/>
  <c r="X1988" i="1"/>
  <c r="AC1988" i="1"/>
  <c r="AE1988" i="1"/>
  <c r="AF1988" i="1"/>
  <c r="AG1988" i="1"/>
  <c r="AH1988" i="1"/>
  <c r="X1989" i="1"/>
  <c r="AC1989" i="1"/>
  <c r="AE1989" i="1"/>
  <c r="AF1989" i="1"/>
  <c r="AG1989" i="1"/>
  <c r="AH1989" i="1"/>
  <c r="X1990" i="1"/>
  <c r="AC1990" i="1"/>
  <c r="AE1990" i="1"/>
  <c r="AF1990" i="1"/>
  <c r="AG1990" i="1"/>
  <c r="AH1990" i="1"/>
  <c r="X1933" i="1"/>
  <c r="AC1933" i="1"/>
  <c r="AE1933" i="1"/>
  <c r="AF1933" i="1"/>
  <c r="AG1933" i="1"/>
  <c r="AH1933" i="1"/>
  <c r="X1991" i="1"/>
  <c r="AC1991" i="1"/>
  <c r="AE1991" i="1"/>
  <c r="AF1991" i="1"/>
  <c r="X1992" i="1"/>
  <c r="AC1992" i="1"/>
  <c r="AE1992" i="1"/>
  <c r="AF1992" i="1"/>
  <c r="AG1992" i="1"/>
  <c r="AH1992" i="1"/>
  <c r="X1993" i="1"/>
  <c r="AC1993" i="1"/>
  <c r="AE1993" i="1"/>
  <c r="AF1993" i="1"/>
  <c r="X1994" i="1"/>
  <c r="AC1994" i="1"/>
  <c r="AE1994" i="1"/>
  <c r="AF1994" i="1"/>
  <c r="X1995" i="1"/>
  <c r="AG1994" i="1" s="1"/>
  <c r="AC1995" i="1"/>
  <c r="AH1994" i="1" s="1"/>
  <c r="AE1995" i="1"/>
  <c r="AF1995" i="1"/>
  <c r="AG1995" i="1"/>
  <c r="AH1995" i="1"/>
  <c r="X1996" i="1"/>
  <c r="AC1996" i="1"/>
  <c r="AE1996" i="1"/>
  <c r="AF1996" i="1"/>
  <c r="AG1996" i="1"/>
  <c r="AH1996" i="1"/>
  <c r="X1997" i="1"/>
  <c r="AC1997" i="1"/>
  <c r="AE1997" i="1"/>
  <c r="AF1997" i="1"/>
  <c r="AG1997" i="1"/>
  <c r="AH1997" i="1"/>
  <c r="X1998" i="1"/>
  <c r="AC1998" i="1"/>
  <c r="AE1998" i="1"/>
  <c r="AF1998" i="1"/>
  <c r="AG1998" i="1"/>
  <c r="AH1998" i="1"/>
  <c r="X1999" i="1"/>
  <c r="AC1999" i="1"/>
  <c r="AE1999" i="1"/>
  <c r="AF1999" i="1"/>
  <c r="AG1999" i="1"/>
  <c r="AH1999" i="1"/>
  <c r="X2000" i="1"/>
  <c r="AC2000" i="1"/>
  <c r="AE2000" i="1"/>
  <c r="AF2000" i="1"/>
  <c r="X2001" i="1"/>
  <c r="AC2001" i="1"/>
  <c r="AH2000" i="1" s="1"/>
  <c r="AE2001" i="1"/>
  <c r="AF2001" i="1"/>
  <c r="AG2001" i="1"/>
  <c r="AH2001" i="1"/>
  <c r="X2002" i="1"/>
  <c r="AC2002" i="1"/>
  <c r="AE2002" i="1"/>
  <c r="AF2002" i="1"/>
  <c r="X2003" i="1"/>
  <c r="AC2003" i="1"/>
  <c r="AE2003" i="1"/>
  <c r="AF2003" i="1"/>
  <c r="AG2003" i="1"/>
  <c r="AH2003" i="1"/>
  <c r="X2004" i="1"/>
  <c r="AC2004" i="1"/>
  <c r="AE2004" i="1"/>
  <c r="AF2004" i="1"/>
  <c r="X2005" i="1"/>
  <c r="AC2005" i="1"/>
  <c r="AE2005" i="1"/>
  <c r="AF2005" i="1"/>
  <c r="AG2005" i="1"/>
  <c r="AH2005" i="1"/>
  <c r="X2006" i="1"/>
  <c r="AC2006" i="1"/>
  <c r="AE2006" i="1"/>
  <c r="AF2006" i="1"/>
  <c r="X2007" i="1"/>
  <c r="AC2007" i="1"/>
  <c r="AE2007" i="1"/>
  <c r="AF2007" i="1"/>
  <c r="AG2007" i="1"/>
  <c r="AH2007" i="1"/>
  <c r="X2008" i="1"/>
  <c r="AC2008" i="1"/>
  <c r="AE2008" i="1"/>
  <c r="AF2008" i="1"/>
  <c r="X2009" i="1"/>
  <c r="AC2009" i="1"/>
  <c r="AH2008" i="1" s="1"/>
  <c r="AE2009" i="1"/>
  <c r="AF2009" i="1"/>
  <c r="AG2009" i="1"/>
  <c r="AH2009" i="1"/>
  <c r="X2010" i="1"/>
  <c r="AC2010" i="1"/>
  <c r="AE2010" i="1"/>
  <c r="AF2010" i="1"/>
  <c r="X2011" i="1"/>
  <c r="AC2011" i="1"/>
  <c r="AE2011" i="1"/>
  <c r="AF2011" i="1"/>
  <c r="X2012" i="1"/>
  <c r="AG2011" i="1" s="1"/>
  <c r="AC2012" i="1"/>
  <c r="AH2011" i="1" s="1"/>
  <c r="AE2012" i="1"/>
  <c r="AF2012" i="1"/>
  <c r="AG2012" i="1"/>
  <c r="AH2012" i="1"/>
  <c r="X2013" i="1"/>
  <c r="AC2013" i="1"/>
  <c r="AE2013" i="1"/>
  <c r="AF2013" i="1"/>
  <c r="X2014" i="1"/>
  <c r="AG2013" i="1" s="1"/>
  <c r="AC2014" i="1"/>
  <c r="AE2014" i="1"/>
  <c r="AF2014" i="1"/>
  <c r="AG2014" i="1"/>
  <c r="AH2014" i="1"/>
  <c r="X2015" i="1"/>
  <c r="AC2015" i="1"/>
  <c r="AE2015" i="1"/>
  <c r="AF2015" i="1"/>
  <c r="X2016" i="1"/>
  <c r="AC2016" i="1"/>
  <c r="AE2016" i="1"/>
  <c r="AF2016" i="1"/>
  <c r="AG2016" i="1"/>
  <c r="AH2016" i="1"/>
  <c r="X2017" i="1"/>
  <c r="AC2017" i="1"/>
  <c r="AE2017" i="1"/>
  <c r="AF2017" i="1"/>
  <c r="X2018" i="1"/>
  <c r="AC2018" i="1"/>
  <c r="AE2018" i="1"/>
  <c r="AF2018" i="1"/>
  <c r="AG2018" i="1"/>
  <c r="AH2018" i="1"/>
  <c r="X2019" i="1"/>
  <c r="AC2019" i="1"/>
  <c r="AE2019" i="1"/>
  <c r="AF2019" i="1"/>
  <c r="X2020" i="1"/>
  <c r="AC2020" i="1"/>
  <c r="AE2020" i="1"/>
  <c r="AF2020" i="1"/>
  <c r="X2021" i="1"/>
  <c r="AG2020" i="1" s="1"/>
  <c r="AC2021" i="1"/>
  <c r="AH2020" i="1" s="1"/>
  <c r="AE2021" i="1"/>
  <c r="AF2021" i="1"/>
  <c r="AG2021" i="1"/>
  <c r="AH2021" i="1"/>
  <c r="X2022" i="1"/>
  <c r="AC2022" i="1"/>
  <c r="AE2022" i="1"/>
  <c r="AF2022" i="1"/>
  <c r="AG2022" i="1"/>
  <c r="AH2022" i="1"/>
  <c r="X2023" i="1"/>
  <c r="AC2023" i="1"/>
  <c r="AE2023" i="1"/>
  <c r="AF2023" i="1"/>
  <c r="X2024" i="1"/>
  <c r="AC2024" i="1"/>
  <c r="AE2024" i="1"/>
  <c r="AF2024" i="1"/>
  <c r="X2025" i="1"/>
  <c r="AG2024" i="1" s="1"/>
  <c r="AC2025" i="1"/>
  <c r="AH2024" i="1" s="1"/>
  <c r="AE2025" i="1"/>
  <c r="AF2025" i="1"/>
  <c r="AG2025" i="1"/>
  <c r="AH2025" i="1"/>
  <c r="X2026" i="1"/>
  <c r="AC2026" i="1"/>
  <c r="AE2026" i="1"/>
  <c r="AF2026" i="1"/>
  <c r="AG2026" i="1"/>
  <c r="AH2026" i="1"/>
  <c r="X2027" i="1"/>
  <c r="AC2027" i="1"/>
  <c r="AE2027" i="1"/>
  <c r="AF2027" i="1"/>
  <c r="AG2027" i="1"/>
  <c r="AH2027" i="1"/>
  <c r="X2028" i="1"/>
  <c r="AC2028" i="1"/>
  <c r="AE2028" i="1"/>
  <c r="AF2028" i="1"/>
  <c r="X2029" i="1"/>
  <c r="AC2029" i="1"/>
  <c r="AE2029" i="1"/>
  <c r="AF2029" i="1"/>
  <c r="AG2029" i="1"/>
  <c r="AH2029" i="1"/>
  <c r="X2030" i="1"/>
  <c r="AC2030" i="1"/>
  <c r="AE2030" i="1"/>
  <c r="AF2030" i="1"/>
  <c r="X2031" i="1"/>
  <c r="AC2031" i="1"/>
  <c r="AE2031" i="1"/>
  <c r="AF2031" i="1"/>
  <c r="X2032" i="1"/>
  <c r="AG2031" i="1" s="1"/>
  <c r="AC2032" i="1"/>
  <c r="AH2031" i="1" s="1"/>
  <c r="AE2032" i="1"/>
  <c r="AF2032" i="1"/>
  <c r="AG2032" i="1"/>
  <c r="AH2032" i="1"/>
  <c r="X2033" i="1"/>
  <c r="AC2033" i="1"/>
  <c r="AE2033" i="1"/>
  <c r="AF2033" i="1"/>
  <c r="AG2033" i="1"/>
  <c r="AH2033" i="1"/>
  <c r="X2035" i="1"/>
  <c r="AC2035" i="1"/>
  <c r="AE2035" i="1"/>
  <c r="AF2035" i="1"/>
  <c r="X2036" i="1"/>
  <c r="AC2036" i="1"/>
  <c r="AE2036" i="1"/>
  <c r="AF2036" i="1"/>
  <c r="AG2036" i="1"/>
  <c r="AH2036" i="1"/>
  <c r="X2037" i="1"/>
  <c r="AC2037" i="1"/>
  <c r="AE2037" i="1"/>
  <c r="AF2037" i="1"/>
  <c r="X2038" i="1"/>
  <c r="AC2038" i="1"/>
  <c r="AE2038" i="1"/>
  <c r="AF2038" i="1"/>
  <c r="AG2038" i="1"/>
  <c r="AH2038" i="1"/>
  <c r="X2039" i="1"/>
  <c r="AC2039" i="1"/>
  <c r="AE2039" i="1"/>
  <c r="AF2039" i="1"/>
  <c r="X2040" i="1"/>
  <c r="AC2040" i="1"/>
  <c r="AE2040" i="1"/>
  <c r="AF2040" i="1"/>
  <c r="AG2040" i="1"/>
  <c r="AH2040" i="1"/>
  <c r="X2034" i="1"/>
  <c r="AC2034" i="1"/>
  <c r="AE2034" i="1"/>
  <c r="AF2034" i="1"/>
  <c r="AG2034" i="1"/>
  <c r="AH2034" i="1"/>
  <c r="X2041" i="1"/>
  <c r="AC2041" i="1"/>
  <c r="AE2041" i="1"/>
  <c r="AF2041" i="1"/>
  <c r="X2042" i="1"/>
  <c r="AC2042" i="1"/>
  <c r="AE2042" i="1"/>
  <c r="AF2042" i="1"/>
  <c r="AG2042" i="1"/>
  <c r="AH2042" i="1"/>
  <c r="X2043" i="1"/>
  <c r="AC2043" i="1"/>
  <c r="AE2043" i="1"/>
  <c r="AF2043" i="1"/>
  <c r="X2044" i="1"/>
  <c r="AC2044" i="1"/>
  <c r="AE2044" i="1"/>
  <c r="AF2044" i="1"/>
  <c r="AG2044" i="1"/>
  <c r="AH2044" i="1"/>
  <c r="X2045" i="1"/>
  <c r="AC2045" i="1"/>
  <c r="AE2045" i="1"/>
  <c r="AF2045" i="1"/>
  <c r="X2046" i="1"/>
  <c r="AG2045" i="1" s="1"/>
  <c r="AC2046" i="1"/>
  <c r="AE2046" i="1"/>
  <c r="AF2046" i="1"/>
  <c r="AG2046" i="1"/>
  <c r="AH2046" i="1"/>
  <c r="X2047" i="1"/>
  <c r="AC2047" i="1"/>
  <c r="AE2047" i="1"/>
  <c r="AF2047" i="1"/>
  <c r="X2048" i="1"/>
  <c r="AC2048" i="1"/>
  <c r="AE2048" i="1"/>
  <c r="AF2048" i="1"/>
  <c r="X2049" i="1"/>
  <c r="AG2048" i="1" s="1"/>
  <c r="AC2049" i="1"/>
  <c r="AH2048" i="1" s="1"/>
  <c r="AE2049" i="1"/>
  <c r="AF2049" i="1"/>
  <c r="AG2049" i="1"/>
  <c r="AH2049" i="1"/>
  <c r="X2050" i="1"/>
  <c r="AC2050" i="1"/>
  <c r="AE2050" i="1"/>
  <c r="AF2050" i="1"/>
  <c r="AG2050" i="1"/>
  <c r="AH2050" i="1"/>
  <c r="X2051" i="1"/>
  <c r="AC2051" i="1"/>
  <c r="AE2051" i="1"/>
  <c r="AF2051" i="1"/>
  <c r="AG2051" i="1"/>
  <c r="AH2051" i="1"/>
  <c r="X2052" i="1"/>
  <c r="AC2052" i="1"/>
  <c r="AE2052" i="1"/>
  <c r="AF2052" i="1"/>
  <c r="AG2052" i="1"/>
  <c r="AH2052" i="1"/>
  <c r="X2053" i="1"/>
  <c r="AC2053" i="1"/>
  <c r="AE2053" i="1"/>
  <c r="AF2053" i="1"/>
  <c r="AG2053" i="1"/>
  <c r="AH2053" i="1"/>
  <c r="X2054" i="1"/>
  <c r="AC2054" i="1"/>
  <c r="AE2054" i="1"/>
  <c r="AF2054" i="1"/>
  <c r="X2055" i="1"/>
  <c r="AC2055" i="1"/>
  <c r="AE2055" i="1"/>
  <c r="AF2055" i="1"/>
  <c r="X2056" i="1"/>
  <c r="AG2055" i="1" s="1"/>
  <c r="AC2056" i="1"/>
  <c r="AH2055" i="1" s="1"/>
  <c r="AE2056" i="1"/>
  <c r="AF2056" i="1"/>
  <c r="AG2056" i="1"/>
  <c r="AH2056" i="1"/>
  <c r="X2057" i="1"/>
  <c r="AC2057" i="1"/>
  <c r="AE2057" i="1"/>
  <c r="AF2057" i="1"/>
  <c r="X2058" i="1"/>
  <c r="AC2058" i="1"/>
  <c r="AE2058" i="1"/>
  <c r="AF2058" i="1"/>
  <c r="AG2058" i="1"/>
  <c r="AH2058" i="1"/>
  <c r="X2059" i="1"/>
  <c r="AC2059" i="1"/>
  <c r="AE2059" i="1"/>
  <c r="AF2059" i="1"/>
  <c r="X2060" i="1"/>
  <c r="AC2060" i="1"/>
  <c r="AE2060" i="1"/>
  <c r="AF2060" i="1"/>
  <c r="X2061" i="1"/>
  <c r="AG2060" i="1" s="1"/>
  <c r="AC2061" i="1"/>
  <c r="AH2060" i="1" s="1"/>
  <c r="AE2061" i="1"/>
  <c r="AF2061" i="1"/>
  <c r="AG2061" i="1"/>
  <c r="AH2061" i="1"/>
  <c r="X2062" i="1"/>
  <c r="AC2062" i="1"/>
  <c r="AE2062" i="1"/>
  <c r="AF2062" i="1"/>
  <c r="AG2062" i="1"/>
  <c r="AH2062" i="1"/>
  <c r="X2063" i="1"/>
  <c r="AC2063" i="1"/>
  <c r="AE2063" i="1"/>
  <c r="AF2063" i="1"/>
  <c r="AG2063" i="1"/>
  <c r="AH2063" i="1"/>
  <c r="X2064" i="1"/>
  <c r="AC2064" i="1"/>
  <c r="AE2064" i="1"/>
  <c r="AF2064" i="1"/>
  <c r="AG2064" i="1"/>
  <c r="AH2064" i="1"/>
  <c r="X2065" i="1"/>
  <c r="AC2065" i="1"/>
  <c r="AE2065" i="1"/>
  <c r="AF2065" i="1"/>
  <c r="X2066" i="1"/>
  <c r="AC2066" i="1"/>
  <c r="AH2065" i="1" s="1"/>
  <c r="AE2066" i="1"/>
  <c r="AF2066" i="1"/>
  <c r="AG2066" i="1"/>
  <c r="AH2066" i="1"/>
  <c r="X2067" i="1"/>
  <c r="AC2067" i="1"/>
  <c r="AE2067" i="1"/>
  <c r="AF2067" i="1"/>
  <c r="X2068" i="1"/>
  <c r="AC2068" i="1"/>
  <c r="AE2068" i="1"/>
  <c r="AF2068" i="1"/>
  <c r="AG2068" i="1"/>
  <c r="AH2068" i="1"/>
  <c r="X2069" i="1"/>
  <c r="AC2069" i="1"/>
  <c r="AE2069" i="1"/>
  <c r="AF2069" i="1"/>
  <c r="X2070" i="1"/>
  <c r="AC2070" i="1"/>
  <c r="AE2070" i="1"/>
  <c r="AF2070" i="1"/>
  <c r="AG2070" i="1"/>
  <c r="AH2070" i="1"/>
  <c r="X2071" i="1"/>
  <c r="AC2071" i="1"/>
  <c r="AE2071" i="1"/>
  <c r="AF2071" i="1"/>
  <c r="X2072" i="1"/>
  <c r="AC2072" i="1"/>
  <c r="AE2072" i="1"/>
  <c r="AF2072" i="1"/>
  <c r="AG2072" i="1"/>
  <c r="AH2072" i="1"/>
  <c r="X2073" i="1"/>
  <c r="AC2073" i="1"/>
  <c r="AE2073" i="1"/>
  <c r="AF2073" i="1"/>
  <c r="X2074" i="1"/>
  <c r="AC2074" i="1"/>
  <c r="AE2074" i="1"/>
  <c r="AF2074" i="1"/>
  <c r="X2075" i="1"/>
  <c r="AG2074" i="1" s="1"/>
  <c r="AC2075" i="1"/>
  <c r="AH2074" i="1" s="1"/>
  <c r="AE2075" i="1"/>
  <c r="AF2075" i="1"/>
  <c r="AG2075" i="1"/>
  <c r="AH2075" i="1"/>
  <c r="X2076" i="1"/>
  <c r="AC2076" i="1"/>
  <c r="AE2076" i="1"/>
  <c r="AF2076" i="1"/>
  <c r="AG2076" i="1"/>
  <c r="AH2076" i="1"/>
  <c r="X2077" i="1"/>
  <c r="AC2077" i="1"/>
  <c r="AE2077" i="1"/>
  <c r="AF2077" i="1"/>
  <c r="AG2077" i="1"/>
  <c r="AH2077" i="1"/>
  <c r="X2078" i="1"/>
  <c r="AC2078" i="1"/>
  <c r="AE2078" i="1"/>
  <c r="AF2078" i="1"/>
  <c r="AG2078" i="1"/>
  <c r="AH2078" i="1"/>
  <c r="X2079" i="1"/>
  <c r="AC2079" i="1"/>
  <c r="AE2079" i="1"/>
  <c r="AF2079" i="1"/>
  <c r="AG2079" i="1"/>
  <c r="AH2079" i="1"/>
  <c r="X2080" i="1"/>
  <c r="AC2080" i="1"/>
  <c r="AE2080" i="1"/>
  <c r="AF2080" i="1"/>
  <c r="AG2080" i="1"/>
  <c r="AH2080" i="1"/>
  <c r="X2081" i="1"/>
  <c r="AC2081" i="1"/>
  <c r="AE2081" i="1"/>
  <c r="AF2081" i="1"/>
  <c r="AG2081" i="1"/>
  <c r="AH2081" i="1"/>
  <c r="X2082" i="1"/>
  <c r="AC2082" i="1"/>
  <c r="AE2082" i="1"/>
  <c r="AF2082" i="1"/>
  <c r="X2083" i="1"/>
  <c r="AC2083" i="1"/>
  <c r="AE2083" i="1"/>
  <c r="AF2083" i="1"/>
  <c r="X2084" i="1"/>
  <c r="AG2083" i="1" s="1"/>
  <c r="AC2084" i="1"/>
  <c r="AH2083" i="1" s="1"/>
  <c r="AE2084" i="1"/>
  <c r="AF2084" i="1"/>
  <c r="AG2084" i="1"/>
  <c r="AH2084" i="1"/>
  <c r="X2085" i="1"/>
  <c r="AC2085" i="1"/>
  <c r="AE2085" i="1"/>
  <c r="AF2085" i="1"/>
  <c r="X2086" i="1"/>
  <c r="AC2086" i="1"/>
  <c r="AE2086" i="1"/>
  <c r="AF2086" i="1"/>
  <c r="X2087" i="1"/>
  <c r="AG2086" i="1" s="1"/>
  <c r="AC2087" i="1"/>
  <c r="AH2086" i="1" s="1"/>
  <c r="AE2087" i="1"/>
  <c r="AF2087" i="1"/>
  <c r="AG2087" i="1"/>
  <c r="AH2087" i="1"/>
  <c r="X2089" i="1"/>
  <c r="AC2089" i="1"/>
  <c r="AE2089" i="1"/>
  <c r="AF2089" i="1"/>
  <c r="X2090" i="1"/>
  <c r="AC2090" i="1"/>
  <c r="AE2090" i="1"/>
  <c r="AF2090" i="1"/>
  <c r="AG2090" i="1"/>
  <c r="AH2090" i="1"/>
  <c r="X2088" i="1"/>
  <c r="AC2088" i="1"/>
  <c r="AE2088" i="1"/>
  <c r="AF2088" i="1"/>
  <c r="AG2088" i="1"/>
  <c r="AH2088" i="1"/>
  <c r="X2091" i="1"/>
  <c r="AC2091" i="1"/>
  <c r="AE2091" i="1"/>
  <c r="AF2091" i="1"/>
  <c r="X2092" i="1"/>
  <c r="AC2092" i="1"/>
  <c r="AE2092" i="1"/>
  <c r="AF2092" i="1"/>
  <c r="X2093" i="1"/>
  <c r="AG2092" i="1" s="1"/>
  <c r="AC2093" i="1"/>
  <c r="AH2092" i="1" s="1"/>
  <c r="AE2093" i="1"/>
  <c r="AF2093" i="1"/>
  <c r="AG2093" i="1"/>
  <c r="AH2093" i="1"/>
  <c r="X2094" i="1"/>
  <c r="AC2094" i="1"/>
  <c r="AE2094" i="1"/>
  <c r="AF2094" i="1"/>
  <c r="AG2094" i="1"/>
  <c r="AH2094" i="1"/>
  <c r="X2095" i="1"/>
  <c r="AC2095" i="1"/>
  <c r="AE2095" i="1"/>
  <c r="AF2095" i="1"/>
  <c r="AG2095" i="1"/>
  <c r="AH2095" i="1"/>
  <c r="X2096" i="1"/>
  <c r="AC2096" i="1"/>
  <c r="AE2096" i="1"/>
  <c r="AF2096" i="1"/>
  <c r="AG2096" i="1"/>
  <c r="AH2096" i="1"/>
  <c r="X2097" i="1"/>
  <c r="AC2097" i="1"/>
  <c r="AE2097" i="1"/>
  <c r="AF2097" i="1"/>
  <c r="AG2097" i="1"/>
  <c r="AH2097" i="1"/>
  <c r="X2098" i="1"/>
  <c r="AC2098" i="1"/>
  <c r="AE2098" i="1"/>
  <c r="AF2098" i="1"/>
  <c r="AG2098" i="1"/>
  <c r="AH2098" i="1"/>
  <c r="X2099" i="1"/>
  <c r="AC2099" i="1"/>
  <c r="AE2099" i="1"/>
  <c r="AF2099" i="1"/>
  <c r="AG2099" i="1"/>
  <c r="AH2099" i="1"/>
  <c r="X2100" i="1"/>
  <c r="AC2100" i="1"/>
  <c r="AE2100" i="1"/>
  <c r="AF2100" i="1"/>
  <c r="AG2100" i="1"/>
  <c r="AH2100" i="1"/>
  <c r="X2101" i="1"/>
  <c r="AC2101" i="1"/>
  <c r="AE2101" i="1"/>
  <c r="AF2101" i="1"/>
  <c r="X2102" i="1"/>
  <c r="AC2102" i="1"/>
  <c r="AE2102" i="1"/>
  <c r="AF2102" i="1"/>
  <c r="X2103" i="1"/>
  <c r="AG2102" i="1" s="1"/>
  <c r="AC2103" i="1"/>
  <c r="AH2102" i="1" s="1"/>
  <c r="AE2103" i="1"/>
  <c r="AF2103" i="1"/>
  <c r="AG2103" i="1"/>
  <c r="AH2103" i="1"/>
  <c r="X2104" i="1"/>
  <c r="AC2104" i="1"/>
  <c r="AE2104" i="1"/>
  <c r="AF2104" i="1"/>
  <c r="AG2104" i="1"/>
  <c r="AH2104" i="1"/>
  <c r="X2106" i="1"/>
  <c r="AC2106" i="1"/>
  <c r="AE2106" i="1"/>
  <c r="AF2106" i="1"/>
  <c r="X2107" i="1"/>
  <c r="AC2107" i="1"/>
  <c r="AE2107" i="1"/>
  <c r="AF2107" i="1"/>
  <c r="X2108" i="1"/>
  <c r="AG2107" i="1" s="1"/>
  <c r="AC2108" i="1"/>
  <c r="AH2107" i="1" s="1"/>
  <c r="AE2108" i="1"/>
  <c r="AF2108" i="1"/>
  <c r="AG2108" i="1"/>
  <c r="AH2108" i="1"/>
  <c r="X2109" i="1"/>
  <c r="AC2109" i="1"/>
  <c r="AE2109" i="1"/>
  <c r="AF2109" i="1"/>
  <c r="AG2109" i="1"/>
  <c r="AH2109" i="1"/>
  <c r="X2110" i="1"/>
  <c r="AC2110" i="1"/>
  <c r="AE2110" i="1"/>
  <c r="AF2110" i="1"/>
  <c r="AG2110" i="1"/>
  <c r="AH2110" i="1"/>
  <c r="X2105" i="1"/>
  <c r="AC2105" i="1"/>
  <c r="AE2105" i="1"/>
  <c r="AF2105" i="1"/>
  <c r="AG2105" i="1"/>
  <c r="AH2105" i="1"/>
  <c r="X2111" i="1"/>
  <c r="AC2111" i="1"/>
  <c r="AE2111" i="1"/>
  <c r="AF2111" i="1"/>
  <c r="AG2111" i="1"/>
  <c r="AH2111" i="1"/>
  <c r="X2116" i="1"/>
  <c r="AC2116" i="1"/>
  <c r="AE2116" i="1"/>
  <c r="AF2116" i="1"/>
  <c r="X2117" i="1"/>
  <c r="AC2117" i="1"/>
  <c r="AE2117" i="1"/>
  <c r="AF2117" i="1"/>
  <c r="X2118" i="1"/>
  <c r="AG2117" i="1" s="1"/>
  <c r="AC2118" i="1"/>
  <c r="AH2117" i="1" s="1"/>
  <c r="AE2118" i="1"/>
  <c r="AF2118" i="1"/>
  <c r="AG2118" i="1"/>
  <c r="AH2118" i="1"/>
  <c r="X2119" i="1"/>
  <c r="AC2119" i="1"/>
  <c r="AE2119" i="1"/>
  <c r="AF2119" i="1"/>
  <c r="AG2119" i="1"/>
  <c r="AH2119" i="1"/>
  <c r="X2120" i="1"/>
  <c r="AC2120" i="1"/>
  <c r="AE2120" i="1"/>
  <c r="AF2120" i="1"/>
  <c r="AG2120" i="1"/>
  <c r="AH2120" i="1"/>
  <c r="X2121" i="1"/>
  <c r="AC2121" i="1"/>
  <c r="AE2121" i="1"/>
  <c r="AF2121" i="1"/>
  <c r="X2122" i="1"/>
  <c r="AC2122" i="1"/>
  <c r="AE2122" i="1"/>
  <c r="AF2122" i="1"/>
  <c r="AH2122" i="1"/>
  <c r="X2125" i="1"/>
  <c r="AC2125" i="1"/>
  <c r="AE2125" i="1"/>
  <c r="AF2125" i="1"/>
  <c r="X2126" i="1"/>
  <c r="AC2126" i="1"/>
  <c r="AE2126" i="1"/>
  <c r="AF2126" i="1"/>
  <c r="AG2126" i="1"/>
  <c r="AH2126" i="1"/>
  <c r="X2113" i="1"/>
  <c r="AC2113" i="1"/>
  <c r="AE2113" i="1"/>
  <c r="AF2113" i="1"/>
  <c r="AG2113" i="1"/>
  <c r="AH2113" i="1"/>
  <c r="X2114" i="1"/>
  <c r="AC2114" i="1"/>
  <c r="AE2114" i="1"/>
  <c r="AF2114" i="1"/>
  <c r="AG2114" i="1"/>
  <c r="AH2114" i="1"/>
  <c r="X2127" i="1"/>
  <c r="AC2127" i="1"/>
  <c r="AE2127" i="1"/>
  <c r="AF2127" i="1"/>
  <c r="X2128" i="1"/>
  <c r="AC2128" i="1"/>
  <c r="AE2128" i="1"/>
  <c r="AF2128" i="1"/>
  <c r="AG2128" i="1"/>
  <c r="AH2128" i="1"/>
  <c r="X2115" i="1"/>
  <c r="AC2115" i="1"/>
  <c r="AE2115" i="1"/>
  <c r="AF2115" i="1"/>
  <c r="AG2115" i="1"/>
  <c r="AH2115" i="1"/>
  <c r="X2129" i="1"/>
  <c r="AC2129" i="1"/>
  <c r="AE2129" i="1"/>
  <c r="AF2129" i="1"/>
  <c r="X2130" i="1"/>
  <c r="AC2130" i="1"/>
  <c r="AE2130" i="1"/>
  <c r="AF2130" i="1"/>
  <c r="X2131" i="1"/>
  <c r="AG2130" i="1" s="1"/>
  <c r="AC2131" i="1"/>
  <c r="AH2130" i="1" s="1"/>
  <c r="AE2131" i="1"/>
  <c r="AF2131" i="1"/>
  <c r="AG2131" i="1"/>
  <c r="AH2131" i="1"/>
  <c r="X2132" i="1"/>
  <c r="AC2132" i="1"/>
  <c r="AE2132" i="1"/>
  <c r="AF2132" i="1"/>
  <c r="AG2132" i="1"/>
  <c r="AH2132" i="1"/>
  <c r="X2133" i="1"/>
  <c r="AC2133" i="1"/>
  <c r="AE2133" i="1"/>
  <c r="AF2133" i="1"/>
  <c r="AG2133" i="1"/>
  <c r="AH2133" i="1"/>
  <c r="X2134" i="1"/>
  <c r="AC2134" i="1"/>
  <c r="AE2134" i="1"/>
  <c r="AF2134" i="1"/>
  <c r="AG2134" i="1"/>
  <c r="AH2134" i="1"/>
  <c r="X2135" i="1"/>
  <c r="AC2135" i="1"/>
  <c r="AE2135" i="1"/>
  <c r="AF2135" i="1"/>
  <c r="X2136" i="1"/>
  <c r="AG2135" i="1" s="1"/>
  <c r="AC2136" i="1"/>
  <c r="AE2136" i="1"/>
  <c r="AF2136" i="1"/>
  <c r="AG2136" i="1"/>
  <c r="AH2136" i="1"/>
  <c r="X2137" i="1"/>
  <c r="AC2137" i="1"/>
  <c r="AE2137" i="1"/>
  <c r="AF2137" i="1"/>
  <c r="X2138" i="1"/>
  <c r="AC2138" i="1"/>
  <c r="AE2138" i="1"/>
  <c r="AF2138" i="1"/>
  <c r="AG2138" i="1"/>
  <c r="AH2138" i="1"/>
  <c r="X2139" i="1"/>
  <c r="AC2139" i="1"/>
  <c r="AE2139" i="1"/>
  <c r="AF2139" i="1"/>
  <c r="X2140" i="1"/>
  <c r="AC2140" i="1"/>
  <c r="AE2140" i="1"/>
  <c r="AF2140" i="1"/>
  <c r="X2141" i="1"/>
  <c r="AG2140" i="1" s="1"/>
  <c r="AC2141" i="1"/>
  <c r="AH2140" i="1" s="1"/>
  <c r="AE2141" i="1"/>
  <c r="AF2141" i="1"/>
  <c r="AG2141" i="1"/>
  <c r="AH2141" i="1"/>
  <c r="X2142" i="1"/>
  <c r="AC2142" i="1"/>
  <c r="AE2142" i="1"/>
  <c r="AF2142" i="1"/>
  <c r="AG2142" i="1"/>
  <c r="AH2142" i="1"/>
  <c r="X2143" i="1"/>
  <c r="AC2143" i="1"/>
  <c r="AE2143" i="1"/>
  <c r="AF2143" i="1"/>
  <c r="AG2143" i="1"/>
  <c r="AH2143" i="1"/>
  <c r="X2144" i="1"/>
  <c r="AC2144" i="1"/>
  <c r="AE2144" i="1"/>
  <c r="AF2144" i="1"/>
  <c r="AG2144" i="1"/>
  <c r="AH2144" i="1"/>
  <c r="X2145" i="1"/>
  <c r="AC2145" i="1"/>
  <c r="AE2145" i="1"/>
  <c r="AF2145" i="1"/>
  <c r="X2146" i="1"/>
  <c r="AC2146" i="1"/>
  <c r="AE2146" i="1"/>
  <c r="AF2146" i="1"/>
  <c r="X2147" i="1"/>
  <c r="AG2146" i="1" s="1"/>
  <c r="AC2147" i="1"/>
  <c r="AH2146" i="1" s="1"/>
  <c r="AE2147" i="1"/>
  <c r="AF2147" i="1"/>
  <c r="AG2147" i="1"/>
  <c r="AH2147" i="1"/>
  <c r="X2148" i="1"/>
  <c r="AC2148" i="1"/>
  <c r="AE2148" i="1"/>
  <c r="AF2148" i="1"/>
  <c r="AG2148" i="1"/>
  <c r="AH2148" i="1"/>
  <c r="X2149" i="1"/>
  <c r="AC2149" i="1"/>
  <c r="AE2149" i="1"/>
  <c r="AF2149" i="1"/>
  <c r="X2150" i="1"/>
  <c r="AC2150" i="1"/>
  <c r="AE2150" i="1"/>
  <c r="AF2150" i="1"/>
  <c r="AG2150" i="1"/>
  <c r="AH2150" i="1"/>
  <c r="X2151" i="1"/>
  <c r="AC2151" i="1"/>
  <c r="AE2151" i="1"/>
  <c r="AF2151" i="1"/>
  <c r="X2152" i="1"/>
  <c r="AC2152" i="1"/>
  <c r="AE2152" i="1"/>
  <c r="AF2152" i="1"/>
  <c r="AG2152" i="1"/>
  <c r="AH2152" i="1"/>
  <c r="X2153" i="1"/>
  <c r="AC2153" i="1"/>
  <c r="AE2153" i="1"/>
  <c r="AF2153" i="1"/>
  <c r="X2154" i="1"/>
  <c r="AC2154" i="1"/>
  <c r="AE2154" i="1"/>
  <c r="AF2154" i="1"/>
  <c r="X2155" i="1"/>
  <c r="AG2154" i="1" s="1"/>
  <c r="AC2155" i="1"/>
  <c r="AH2154" i="1" s="1"/>
  <c r="AE2155" i="1"/>
  <c r="AF2155" i="1"/>
  <c r="AG2155" i="1"/>
  <c r="AH2155" i="1"/>
  <c r="X2156" i="1"/>
  <c r="AC2156" i="1"/>
  <c r="AE2156" i="1"/>
  <c r="AF2156" i="1"/>
  <c r="AG2156" i="1"/>
  <c r="AH2156" i="1"/>
  <c r="X2157" i="1"/>
  <c r="AC2157" i="1"/>
  <c r="AE2157" i="1"/>
  <c r="AF2157" i="1"/>
  <c r="AG2157" i="1"/>
  <c r="AH2157" i="1"/>
  <c r="X2158" i="1"/>
  <c r="AC2158" i="1"/>
  <c r="AE2158" i="1"/>
  <c r="AF2158" i="1"/>
  <c r="X2159" i="1"/>
  <c r="AC2159" i="1"/>
  <c r="AE2159" i="1"/>
  <c r="AF2159" i="1"/>
  <c r="AG2159" i="1"/>
  <c r="AH2159" i="1"/>
  <c r="X2160" i="1"/>
  <c r="AC2160" i="1"/>
  <c r="AE2160" i="1"/>
  <c r="AF2160" i="1"/>
  <c r="X2161" i="1"/>
  <c r="AC2161" i="1"/>
  <c r="AE2161" i="1"/>
  <c r="AF2161" i="1"/>
  <c r="AG2161" i="1"/>
  <c r="AH2161" i="1"/>
  <c r="X2162" i="1"/>
  <c r="AC2162" i="1"/>
  <c r="AE2162" i="1"/>
  <c r="AF2162" i="1"/>
  <c r="X2163" i="1"/>
  <c r="AC2163" i="1"/>
  <c r="AE2163" i="1"/>
  <c r="AF2163" i="1"/>
  <c r="AG2163" i="1"/>
  <c r="AH2163" i="1"/>
  <c r="X2164" i="1"/>
  <c r="AC2164" i="1"/>
  <c r="AE2164" i="1"/>
  <c r="AF2164" i="1"/>
  <c r="X2165" i="1"/>
  <c r="AC2165" i="1"/>
  <c r="AE2165" i="1"/>
  <c r="AF2165" i="1"/>
  <c r="AG2165" i="1"/>
  <c r="AH2165" i="1"/>
  <c r="X2166" i="1"/>
  <c r="AC2166" i="1"/>
  <c r="AE2166" i="1"/>
  <c r="AF2166" i="1"/>
  <c r="X2167" i="1"/>
  <c r="AC2167" i="1"/>
  <c r="AE2167" i="1"/>
  <c r="AF2167" i="1"/>
  <c r="X2168" i="1"/>
  <c r="AG2167" i="1" s="1"/>
  <c r="AC2168" i="1"/>
  <c r="AH2167" i="1" s="1"/>
  <c r="AE2168" i="1"/>
  <c r="AF2168" i="1"/>
  <c r="AG2168" i="1"/>
  <c r="AH2168" i="1"/>
  <c r="X2169" i="1"/>
  <c r="AC2169" i="1"/>
  <c r="AE2169" i="1"/>
  <c r="AF2169" i="1"/>
  <c r="X2170" i="1"/>
  <c r="AC2170" i="1"/>
  <c r="AE2170" i="1"/>
  <c r="AF2170" i="1"/>
  <c r="X2174" i="1"/>
  <c r="AC2174" i="1"/>
  <c r="AE2174" i="1"/>
  <c r="AF2174" i="1"/>
  <c r="X2175" i="1"/>
  <c r="AC2175" i="1"/>
  <c r="AH2174" i="1" s="1"/>
  <c r="AE2175" i="1"/>
  <c r="AF2175" i="1"/>
  <c r="AG2175" i="1"/>
  <c r="AH2175" i="1"/>
  <c r="X2176" i="1"/>
  <c r="AC2176" i="1"/>
  <c r="AE2176" i="1"/>
  <c r="AF2176" i="1"/>
  <c r="X2177" i="1"/>
  <c r="AC2177" i="1"/>
  <c r="AE2177" i="1"/>
  <c r="AF2177" i="1"/>
  <c r="AH2177" i="1"/>
  <c r="X2180" i="1"/>
  <c r="AC2180" i="1"/>
  <c r="AE2180" i="1"/>
  <c r="AF2180" i="1"/>
  <c r="X2181" i="1"/>
  <c r="AC2181" i="1"/>
  <c r="AE2181" i="1"/>
  <c r="AF2181" i="1"/>
  <c r="X2182" i="1"/>
  <c r="AG2181" i="1" s="1"/>
  <c r="AC2182" i="1"/>
  <c r="AH2181" i="1" s="1"/>
  <c r="AE2182" i="1"/>
  <c r="AF2182" i="1"/>
  <c r="AG2182" i="1"/>
  <c r="AH2182" i="1"/>
  <c r="X2183" i="1"/>
  <c r="AC2183" i="1"/>
  <c r="AE2183" i="1"/>
  <c r="AF2183" i="1"/>
  <c r="AG2183" i="1"/>
  <c r="AH2183" i="1"/>
  <c r="X2184" i="1"/>
  <c r="AC2184" i="1"/>
  <c r="AE2184" i="1"/>
  <c r="AF2184" i="1"/>
  <c r="AG2184" i="1"/>
  <c r="AH2184" i="1"/>
  <c r="X2185" i="1"/>
  <c r="AC2185" i="1"/>
  <c r="AE2185" i="1"/>
  <c r="AF2185" i="1"/>
  <c r="AG2185" i="1"/>
  <c r="AH2185" i="1"/>
  <c r="X2186" i="1"/>
  <c r="AC2186" i="1"/>
  <c r="AE2186" i="1"/>
  <c r="AF2186" i="1"/>
  <c r="AG2186" i="1"/>
  <c r="AH2186" i="1"/>
  <c r="X2187" i="1"/>
  <c r="AC2187" i="1"/>
  <c r="AE2187" i="1"/>
  <c r="AF2187" i="1"/>
  <c r="AG2187" i="1"/>
  <c r="AH2187" i="1"/>
  <c r="X2188" i="1"/>
  <c r="AC2188" i="1"/>
  <c r="AE2188" i="1"/>
  <c r="AF2188" i="1"/>
  <c r="AG2188" i="1"/>
  <c r="AH2188" i="1"/>
  <c r="X2171" i="1"/>
  <c r="AG2170" i="1" s="1"/>
  <c r="AC2171" i="1"/>
  <c r="AH2170" i="1" s="1"/>
  <c r="AE2171" i="1"/>
  <c r="AF2171" i="1"/>
  <c r="AH2171" i="1"/>
  <c r="X2172" i="1"/>
  <c r="AC2172" i="1"/>
  <c r="AE2172" i="1"/>
  <c r="AF2172" i="1"/>
  <c r="AG2172" i="1"/>
  <c r="AH2172" i="1"/>
  <c r="X2173" i="1"/>
  <c r="AC2173" i="1"/>
  <c r="AE2173" i="1"/>
  <c r="AF2173" i="1"/>
  <c r="AG2173" i="1"/>
  <c r="AH2173" i="1"/>
  <c r="X2189" i="1"/>
  <c r="AC2189" i="1"/>
  <c r="AE2189" i="1"/>
  <c r="AF2189" i="1"/>
  <c r="X2190" i="1"/>
  <c r="AC2190" i="1"/>
  <c r="AE2190" i="1"/>
  <c r="AF2190" i="1"/>
  <c r="X2191" i="1"/>
  <c r="AG2190" i="1" s="1"/>
  <c r="AC2191" i="1"/>
  <c r="AH2190" i="1" s="1"/>
  <c r="AE2191" i="1"/>
  <c r="AF2191" i="1"/>
  <c r="AG2191" i="1"/>
  <c r="AH2191" i="1"/>
  <c r="X2192" i="1"/>
  <c r="AC2192" i="1"/>
  <c r="AE2192" i="1"/>
  <c r="AF2192" i="1"/>
  <c r="AG2192" i="1"/>
  <c r="AH2192" i="1"/>
  <c r="X2193" i="1"/>
  <c r="AC2193" i="1"/>
  <c r="AE2193" i="1"/>
  <c r="AF2193" i="1"/>
  <c r="AG2193" i="1"/>
  <c r="AH2193" i="1"/>
  <c r="X2194" i="1"/>
  <c r="AC2194" i="1"/>
  <c r="AE2194" i="1"/>
  <c r="AF2194" i="1"/>
  <c r="AG2194" i="1"/>
  <c r="AH2194" i="1"/>
  <c r="X2196" i="1"/>
  <c r="AC2196" i="1"/>
  <c r="AE2196" i="1"/>
  <c r="AF2196" i="1"/>
  <c r="X2197" i="1"/>
  <c r="AC2197" i="1"/>
  <c r="AE2197" i="1"/>
  <c r="AF2197" i="1"/>
  <c r="AG2197" i="1"/>
  <c r="AH2197" i="1"/>
  <c r="X2195" i="1"/>
  <c r="AC2195" i="1"/>
  <c r="AE2195" i="1"/>
  <c r="AF2195" i="1"/>
  <c r="AG2195" i="1"/>
  <c r="AH2195" i="1"/>
  <c r="X2198" i="1"/>
  <c r="AC2198" i="1"/>
  <c r="AE2198" i="1"/>
  <c r="AF2198" i="1"/>
  <c r="X2199" i="1"/>
  <c r="AC2199" i="1"/>
  <c r="AE2199" i="1"/>
  <c r="AF2199" i="1"/>
  <c r="AG2199" i="1"/>
  <c r="AH2199" i="1"/>
  <c r="X2200" i="1"/>
  <c r="AC2200" i="1"/>
  <c r="AE2200" i="1"/>
  <c r="AF2200" i="1"/>
  <c r="X2201" i="1"/>
  <c r="AC2201" i="1"/>
  <c r="AE2201" i="1"/>
  <c r="AF2201" i="1"/>
  <c r="X2202" i="1"/>
  <c r="AG2201" i="1" s="1"/>
  <c r="AC2202" i="1"/>
  <c r="AH2201" i="1" s="1"/>
  <c r="AE2202" i="1"/>
  <c r="AF2202" i="1"/>
  <c r="AG2202" i="1"/>
  <c r="AH2202" i="1"/>
  <c r="X2203" i="1"/>
  <c r="AC2203" i="1"/>
  <c r="AE2203" i="1"/>
  <c r="AF2203" i="1"/>
  <c r="AG2203" i="1"/>
  <c r="AH2203" i="1"/>
  <c r="X2204" i="1"/>
  <c r="AC2204" i="1"/>
  <c r="AE2204" i="1"/>
  <c r="AF2204" i="1"/>
  <c r="AG2204" i="1"/>
  <c r="AH2204" i="1"/>
  <c r="X2205" i="1"/>
  <c r="AC2205" i="1"/>
  <c r="AE2205" i="1"/>
  <c r="AF2205" i="1"/>
  <c r="AG2205" i="1"/>
  <c r="AH2205" i="1"/>
  <c r="X2206" i="1"/>
  <c r="AC2206" i="1"/>
  <c r="AE2206" i="1"/>
  <c r="AF2206" i="1"/>
  <c r="AG2206" i="1"/>
  <c r="AH2206" i="1"/>
  <c r="X2211" i="1"/>
  <c r="AC2211" i="1"/>
  <c r="AE2211" i="1"/>
  <c r="AF2211" i="1"/>
  <c r="X2212" i="1"/>
  <c r="AC2212" i="1"/>
  <c r="AE2212" i="1"/>
  <c r="AF2212" i="1"/>
  <c r="AG2212" i="1"/>
  <c r="AH2212" i="1"/>
  <c r="X2207" i="1"/>
  <c r="AC2207" i="1"/>
  <c r="AE2207" i="1"/>
  <c r="AF2207" i="1"/>
  <c r="AG2207" i="1"/>
  <c r="AH2207" i="1"/>
  <c r="X2208" i="1"/>
  <c r="AC2208" i="1"/>
  <c r="AE2208" i="1"/>
  <c r="AF2208" i="1"/>
  <c r="AG2208" i="1"/>
  <c r="AH2208" i="1"/>
  <c r="X2209" i="1"/>
  <c r="AC2209" i="1"/>
  <c r="AE2209" i="1"/>
  <c r="AF2209" i="1"/>
  <c r="AG2209" i="1"/>
  <c r="AH2209" i="1"/>
  <c r="X2210" i="1"/>
  <c r="AC2210" i="1"/>
  <c r="AE2210" i="1"/>
  <c r="AF2210" i="1"/>
  <c r="AG2210" i="1"/>
  <c r="AH2210" i="1"/>
  <c r="X2213" i="1"/>
  <c r="AC2213" i="1"/>
  <c r="AE2213" i="1"/>
  <c r="AF2213" i="1"/>
  <c r="X2214" i="1"/>
  <c r="AC2214" i="1"/>
  <c r="AE2214" i="1"/>
  <c r="AF2214" i="1"/>
  <c r="AG2214" i="1"/>
  <c r="AH2214" i="1"/>
  <c r="X2215" i="1"/>
  <c r="AC2215" i="1"/>
  <c r="AE2215" i="1"/>
  <c r="AF2215" i="1"/>
  <c r="X2216" i="1"/>
  <c r="AC2216" i="1"/>
  <c r="AE2216" i="1"/>
  <c r="AF2216" i="1"/>
  <c r="X2217" i="1"/>
  <c r="AG2216" i="1" s="1"/>
  <c r="AC2217" i="1"/>
  <c r="AE2217" i="1"/>
  <c r="AF2217" i="1"/>
  <c r="AG2217" i="1"/>
  <c r="AH2217" i="1"/>
  <c r="X2218" i="1"/>
  <c r="AC2218" i="1"/>
  <c r="AE2218" i="1"/>
  <c r="AF2218" i="1"/>
  <c r="AG2218" i="1"/>
  <c r="AH2218" i="1"/>
  <c r="X2219" i="1"/>
  <c r="AC2219" i="1"/>
  <c r="AE2219" i="1"/>
  <c r="AF2219" i="1"/>
  <c r="AG2219" i="1"/>
  <c r="AH2219" i="1"/>
  <c r="X2220" i="1"/>
  <c r="AC2220" i="1"/>
  <c r="AE2220" i="1"/>
  <c r="AF2220" i="1"/>
  <c r="AG2220" i="1"/>
  <c r="AH2220" i="1"/>
  <c r="X2221" i="1"/>
  <c r="AC2221" i="1"/>
  <c r="AE2221" i="1"/>
  <c r="AF2221" i="1"/>
  <c r="AG2221" i="1"/>
  <c r="AH2221" i="1"/>
  <c r="X2222" i="1"/>
  <c r="AC2222" i="1"/>
  <c r="AE2222" i="1"/>
  <c r="AF2222" i="1"/>
  <c r="AG2222" i="1"/>
  <c r="AH2222" i="1"/>
  <c r="X2223" i="1"/>
  <c r="AC2223" i="1"/>
  <c r="AE2223" i="1"/>
  <c r="AF2223" i="1"/>
  <c r="AG2223" i="1"/>
  <c r="AH2223" i="1"/>
  <c r="X2224" i="1"/>
  <c r="AC2224" i="1"/>
  <c r="AE2224" i="1"/>
  <c r="AF2224" i="1"/>
  <c r="AG2224" i="1"/>
  <c r="AH2224" i="1"/>
  <c r="X2225" i="1"/>
  <c r="AC2225" i="1"/>
  <c r="AE2225" i="1"/>
  <c r="AF2225" i="1"/>
  <c r="AG2225" i="1"/>
  <c r="AH2225" i="1"/>
  <c r="X2226" i="1"/>
  <c r="AC2226" i="1"/>
  <c r="AE2226" i="1"/>
  <c r="AF2226" i="1"/>
  <c r="AG2226" i="1"/>
  <c r="AH2226" i="1"/>
  <c r="X2228" i="1"/>
  <c r="AC2228" i="1"/>
  <c r="AE2228" i="1"/>
  <c r="AF2228" i="1"/>
  <c r="X2229" i="1"/>
  <c r="AC2229" i="1"/>
  <c r="AE2229" i="1"/>
  <c r="AF2229" i="1"/>
  <c r="X2233" i="1"/>
  <c r="AC2233" i="1"/>
  <c r="AE2233" i="1"/>
  <c r="AF2233" i="1"/>
  <c r="X2234" i="1"/>
  <c r="AC2234" i="1"/>
  <c r="AE2234" i="1"/>
  <c r="AF2234" i="1"/>
  <c r="X2235" i="1"/>
  <c r="AG2234" i="1" s="1"/>
  <c r="AC2235" i="1"/>
  <c r="AH2234" i="1" s="1"/>
  <c r="AE2235" i="1"/>
  <c r="AF2235" i="1"/>
  <c r="AG2235" i="1"/>
  <c r="AH2235" i="1"/>
  <c r="X2236" i="1"/>
  <c r="AC2236" i="1"/>
  <c r="AE2236" i="1"/>
  <c r="AF2236" i="1"/>
  <c r="AG2236" i="1"/>
  <c r="AH2236" i="1"/>
  <c r="X2237" i="1"/>
  <c r="AC2237" i="1"/>
  <c r="AE2237" i="1"/>
  <c r="AF2237" i="1"/>
  <c r="AG2237" i="1"/>
  <c r="AH2237" i="1"/>
  <c r="X2238" i="1"/>
  <c r="AC2238" i="1"/>
  <c r="AE2238" i="1"/>
  <c r="AF2238" i="1"/>
  <c r="AG2238" i="1"/>
  <c r="AH2238" i="1"/>
  <c r="X2239" i="1"/>
  <c r="AC2239" i="1"/>
  <c r="AE2239" i="1"/>
  <c r="AF2239" i="1"/>
  <c r="AG2239" i="1"/>
  <c r="AH2239" i="1"/>
  <c r="X2240" i="1"/>
  <c r="AC2240" i="1"/>
  <c r="AE2240" i="1"/>
  <c r="AF2240" i="1"/>
  <c r="AG2240" i="1"/>
  <c r="AH2240" i="1"/>
  <c r="X2123" i="1"/>
  <c r="AG2122" i="1" s="1"/>
  <c r="AC2123" i="1"/>
  <c r="AE2123" i="1"/>
  <c r="AF2123" i="1"/>
  <c r="AG2123" i="1"/>
  <c r="AH2123" i="1"/>
  <c r="X2112" i="1"/>
  <c r="AC2112" i="1"/>
  <c r="AE2112" i="1"/>
  <c r="AF2112" i="1"/>
  <c r="AG2112" i="1"/>
  <c r="AH2112" i="1"/>
  <c r="X2241" i="1"/>
  <c r="AC2241" i="1"/>
  <c r="AE2241" i="1"/>
  <c r="AF2241" i="1"/>
  <c r="AG2241" i="1"/>
  <c r="AH2241" i="1"/>
  <c r="X2242" i="1"/>
  <c r="AC2242" i="1"/>
  <c r="AE2242" i="1"/>
  <c r="AF2242" i="1"/>
  <c r="AG2242" i="1"/>
  <c r="AH2242" i="1"/>
  <c r="X2243" i="1"/>
  <c r="AC2243" i="1"/>
  <c r="AE2243" i="1"/>
  <c r="AF2243" i="1"/>
  <c r="X2244" i="1"/>
  <c r="AC2244" i="1"/>
  <c r="AE2244" i="1"/>
  <c r="AF2244" i="1"/>
  <c r="X2124" i="1"/>
  <c r="AC2124" i="1"/>
  <c r="AE2124" i="1"/>
  <c r="AF2124" i="1"/>
  <c r="AG2124" i="1"/>
  <c r="AH2124" i="1"/>
  <c r="X2230" i="1"/>
  <c r="AG2229" i="1" s="1"/>
  <c r="AC2230" i="1"/>
  <c r="AH2229" i="1" s="1"/>
  <c r="AE2230" i="1"/>
  <c r="AF2230" i="1"/>
  <c r="AG2230" i="1"/>
  <c r="AH2230" i="1"/>
  <c r="X2231" i="1"/>
  <c r="AC2231" i="1"/>
  <c r="AE2231" i="1"/>
  <c r="AF2231" i="1"/>
  <c r="AG2231" i="1"/>
  <c r="AH2231" i="1"/>
  <c r="X2232" i="1"/>
  <c r="AC2232" i="1"/>
  <c r="AE2232" i="1"/>
  <c r="AF2232" i="1"/>
  <c r="AG2232" i="1"/>
  <c r="AH2232" i="1"/>
  <c r="X2246" i="1"/>
  <c r="AC2246" i="1"/>
  <c r="AE2246" i="1"/>
  <c r="AF2246" i="1"/>
  <c r="X2247" i="1"/>
  <c r="AG2246" i="1" s="1"/>
  <c r="AC2247" i="1"/>
  <c r="AH2246" i="1" s="1"/>
  <c r="AE2247" i="1"/>
  <c r="AF2247" i="1"/>
  <c r="AG2247" i="1"/>
  <c r="AH2247" i="1"/>
  <c r="X2248" i="1"/>
  <c r="AC2248" i="1"/>
  <c r="AE2248" i="1"/>
  <c r="AF2248" i="1"/>
  <c r="X2249" i="1"/>
  <c r="AC2249" i="1"/>
  <c r="AE2249" i="1"/>
  <c r="AF2249" i="1"/>
  <c r="X2250" i="1"/>
  <c r="AG2249" i="1" s="1"/>
  <c r="AC2250" i="1"/>
  <c r="AH2249" i="1" s="1"/>
  <c r="AE2250" i="1"/>
  <c r="AF2250" i="1"/>
  <c r="AG2250" i="1"/>
  <c r="AH2250" i="1"/>
  <c r="X2251" i="1"/>
  <c r="AC2251" i="1"/>
  <c r="AE2251" i="1"/>
  <c r="AF2251" i="1"/>
  <c r="AG2251" i="1"/>
  <c r="AH2251" i="1"/>
  <c r="X2252" i="1"/>
  <c r="AC2252" i="1"/>
  <c r="AE2252" i="1"/>
  <c r="AF2252" i="1"/>
  <c r="AG2252" i="1"/>
  <c r="AH2252" i="1"/>
  <c r="X2253" i="1"/>
  <c r="AC2253" i="1"/>
  <c r="AE2253" i="1"/>
  <c r="AF2253" i="1"/>
  <c r="AG2253" i="1"/>
  <c r="AH2253" i="1"/>
  <c r="X2254" i="1"/>
  <c r="AC2254" i="1"/>
  <c r="AE2254" i="1"/>
  <c r="AF2254" i="1"/>
  <c r="AG2254" i="1"/>
  <c r="AH2254" i="1"/>
  <c r="X2255" i="1"/>
  <c r="AC2255" i="1"/>
  <c r="AE2255" i="1"/>
  <c r="AF2255" i="1"/>
  <c r="AG2255" i="1"/>
  <c r="AH2255" i="1"/>
  <c r="X2256" i="1"/>
  <c r="AC2256" i="1"/>
  <c r="AE2256" i="1"/>
  <c r="AF2256" i="1"/>
  <c r="AG2256" i="1"/>
  <c r="AH2256" i="1"/>
  <c r="X2257" i="1"/>
  <c r="AC2257" i="1"/>
  <c r="AE2257" i="1"/>
  <c r="AF2257" i="1"/>
  <c r="AG2257" i="1"/>
  <c r="AH2257" i="1"/>
  <c r="X2258" i="1"/>
  <c r="AC2258" i="1"/>
  <c r="AE2258" i="1"/>
  <c r="AF2258" i="1"/>
  <c r="AG2258" i="1"/>
  <c r="AH2258" i="1"/>
  <c r="X2259" i="1"/>
  <c r="AC2259" i="1"/>
  <c r="AE2259" i="1"/>
  <c r="AF2259" i="1"/>
  <c r="AG2259" i="1"/>
  <c r="AH2259" i="1"/>
  <c r="X2260" i="1"/>
  <c r="AC2260" i="1"/>
  <c r="AE2260" i="1"/>
  <c r="AF2260" i="1"/>
  <c r="AG2260" i="1"/>
  <c r="AH2260" i="1"/>
  <c r="X2261" i="1"/>
  <c r="AC2261" i="1"/>
  <c r="AE2261" i="1"/>
  <c r="AF2261" i="1"/>
  <c r="AG2261" i="1"/>
  <c r="AH2261" i="1"/>
  <c r="X2262" i="1"/>
  <c r="AC2262" i="1"/>
  <c r="AE2262" i="1"/>
  <c r="AF2262" i="1"/>
  <c r="AG2262" i="1"/>
  <c r="AH2262" i="1"/>
  <c r="X2263" i="1"/>
  <c r="AC2263" i="1"/>
  <c r="AE2263" i="1"/>
  <c r="AF2263" i="1"/>
  <c r="AG2263" i="1"/>
  <c r="AH2263" i="1"/>
  <c r="X2264" i="1"/>
  <c r="AC2264" i="1"/>
  <c r="AE2264" i="1"/>
  <c r="AF2264" i="1"/>
  <c r="AG2264" i="1"/>
  <c r="AH2264" i="1"/>
  <c r="X2265" i="1"/>
  <c r="AC2265" i="1"/>
  <c r="AE2265" i="1"/>
  <c r="AF2265" i="1"/>
  <c r="AG2265" i="1"/>
  <c r="AH2265" i="1"/>
  <c r="X2178" i="1"/>
  <c r="AG2177" i="1" s="1"/>
  <c r="AC2178" i="1"/>
  <c r="AE2178" i="1"/>
  <c r="AF2178" i="1"/>
  <c r="AG2178" i="1"/>
  <c r="AH2178" i="1"/>
  <c r="X2179" i="1"/>
  <c r="AC2179" i="1"/>
  <c r="AE2179" i="1"/>
  <c r="AF2179" i="1"/>
  <c r="AG2179" i="1"/>
  <c r="AH2179" i="1"/>
  <c r="X2269" i="1"/>
  <c r="AC2269" i="1"/>
  <c r="AE2269" i="1"/>
  <c r="AF2269" i="1"/>
  <c r="X2270" i="1"/>
  <c r="AC2270" i="1"/>
  <c r="AE2270" i="1"/>
  <c r="AF2270" i="1"/>
  <c r="X2271" i="1"/>
  <c r="AG2270" i="1" s="1"/>
  <c r="AC2271" i="1"/>
  <c r="AH2270" i="1" s="1"/>
  <c r="AE2271" i="1"/>
  <c r="AF2271" i="1"/>
  <c r="AG2271" i="1"/>
  <c r="AH2271" i="1"/>
  <c r="X2272" i="1"/>
  <c r="AC2272" i="1"/>
  <c r="AE2272" i="1"/>
  <c r="AF2272" i="1"/>
  <c r="X2273" i="1"/>
  <c r="AC2273" i="1"/>
  <c r="AE2273" i="1"/>
  <c r="AF2273" i="1"/>
  <c r="AG2273" i="1"/>
  <c r="AH2273" i="1"/>
  <c r="X2274" i="1"/>
  <c r="AC2274" i="1"/>
  <c r="AE2274" i="1"/>
  <c r="AF2274" i="1"/>
  <c r="X2275" i="1"/>
  <c r="AC2275" i="1"/>
  <c r="AE2275" i="1"/>
  <c r="AF2275" i="1"/>
  <c r="X2276" i="1"/>
  <c r="AG2275" i="1" s="1"/>
  <c r="AC2276" i="1"/>
  <c r="AH2275" i="1" s="1"/>
  <c r="AE2276" i="1"/>
  <c r="AF2276" i="1"/>
  <c r="AG2276" i="1"/>
  <c r="AH2276" i="1"/>
  <c r="X2277" i="1"/>
  <c r="AC2277" i="1"/>
  <c r="AE2277" i="1"/>
  <c r="AF2277" i="1"/>
  <c r="AG2277" i="1"/>
  <c r="AH2277" i="1"/>
  <c r="X2278" i="1"/>
  <c r="AC2278" i="1"/>
  <c r="AE2278" i="1"/>
  <c r="AF2278" i="1"/>
  <c r="AG2278" i="1"/>
  <c r="AH2278" i="1"/>
  <c r="X2279" i="1"/>
  <c r="AC2279" i="1"/>
  <c r="AE2279" i="1"/>
  <c r="AF2279" i="1"/>
  <c r="X2280" i="1"/>
  <c r="AC2280" i="1"/>
  <c r="AE2280" i="1"/>
  <c r="AF2280" i="1"/>
  <c r="AG2280" i="1"/>
  <c r="AH2280" i="1"/>
  <c r="X2245" i="1"/>
  <c r="AG2244" i="1" s="1"/>
  <c r="AC2245" i="1"/>
  <c r="AH2244" i="1" s="1"/>
  <c r="AE2245" i="1"/>
  <c r="AF2245" i="1"/>
  <c r="AG2245" i="1"/>
  <c r="AH2245" i="1"/>
  <c r="X2281" i="1"/>
  <c r="AC2281" i="1"/>
  <c r="AE2281" i="1"/>
  <c r="AF2281" i="1"/>
  <c r="X2282" i="1"/>
  <c r="AC2282" i="1"/>
  <c r="AE2282" i="1"/>
  <c r="AF2282" i="1"/>
  <c r="AG2282" i="1"/>
  <c r="AH2282" i="1"/>
  <c r="X2283" i="1"/>
  <c r="AC2283" i="1"/>
  <c r="AE2283" i="1"/>
  <c r="AF2283" i="1"/>
  <c r="X2284" i="1"/>
  <c r="AC2284" i="1"/>
  <c r="AE2284" i="1"/>
  <c r="AF2284" i="1"/>
  <c r="X2285" i="1"/>
  <c r="AG2284" i="1" s="1"/>
  <c r="AC2285" i="1"/>
  <c r="AH2284" i="1" s="1"/>
  <c r="AE2285" i="1"/>
  <c r="AF2285" i="1"/>
  <c r="AG2285" i="1"/>
  <c r="AH2285" i="1"/>
  <c r="X2286" i="1"/>
  <c r="AC2286" i="1"/>
  <c r="AE2286" i="1"/>
  <c r="AF2286" i="1"/>
  <c r="AG2286" i="1"/>
  <c r="AH2286" i="1"/>
  <c r="X2287" i="1"/>
  <c r="AC2287" i="1"/>
  <c r="AE2287" i="1"/>
  <c r="AF2287" i="1"/>
  <c r="AG2287" i="1"/>
  <c r="AH2287" i="1"/>
  <c r="X2288" i="1"/>
  <c r="AC2288" i="1"/>
  <c r="AE2288" i="1"/>
  <c r="AF2288" i="1"/>
  <c r="AG2288" i="1"/>
  <c r="AH2288" i="1"/>
  <c r="X2289" i="1"/>
  <c r="AC2289" i="1"/>
  <c r="AE2289" i="1"/>
  <c r="AF2289" i="1"/>
  <c r="X2290" i="1"/>
  <c r="AC2290" i="1"/>
  <c r="AE2290" i="1"/>
  <c r="AF2290" i="1"/>
  <c r="X2291" i="1"/>
  <c r="AG2290" i="1" s="1"/>
  <c r="AC2291" i="1"/>
  <c r="AH2290" i="1" s="1"/>
  <c r="AE2291" i="1"/>
  <c r="AF2291" i="1"/>
  <c r="AG2291" i="1"/>
  <c r="AH2291" i="1"/>
  <c r="X2292" i="1"/>
  <c r="AC2292" i="1"/>
  <c r="AE2292" i="1"/>
  <c r="AF2292" i="1"/>
  <c r="AG2292" i="1"/>
  <c r="AH2292" i="1"/>
  <c r="X2293" i="1"/>
  <c r="AC2293" i="1"/>
  <c r="AE2293" i="1"/>
  <c r="AF2293" i="1"/>
  <c r="AG2293" i="1"/>
  <c r="AH2293" i="1"/>
  <c r="X2294" i="1"/>
  <c r="AC2294" i="1"/>
  <c r="AE2294" i="1"/>
  <c r="AF2294" i="1"/>
  <c r="X2295" i="1"/>
  <c r="AC2295" i="1"/>
  <c r="AE2295" i="1"/>
  <c r="AF2295" i="1"/>
  <c r="AG2295" i="1"/>
  <c r="AH2295" i="1"/>
  <c r="X2296" i="1"/>
  <c r="AC2296" i="1"/>
  <c r="AE2296" i="1"/>
  <c r="AF2296" i="1"/>
  <c r="X2297" i="1"/>
  <c r="AC2297" i="1"/>
  <c r="AH2296" i="1" s="1"/>
  <c r="AE2297" i="1"/>
  <c r="AF2297" i="1"/>
  <c r="AG2297" i="1"/>
  <c r="AH2297" i="1"/>
  <c r="X2266" i="1"/>
  <c r="AC2266" i="1"/>
  <c r="AE2266" i="1"/>
  <c r="AF2266" i="1"/>
  <c r="AG2266" i="1"/>
  <c r="AH2266" i="1"/>
  <c r="X2267" i="1"/>
  <c r="AC2267" i="1"/>
  <c r="AE2267" i="1"/>
  <c r="AF2267" i="1"/>
  <c r="AG2267" i="1"/>
  <c r="AH2267" i="1"/>
  <c r="X2268" i="1"/>
  <c r="AC2268" i="1"/>
  <c r="AE2268" i="1"/>
  <c r="AF2268" i="1"/>
  <c r="AG2268" i="1"/>
  <c r="AH2268" i="1"/>
  <c r="X2298" i="1"/>
  <c r="AC2298" i="1"/>
  <c r="AE2298" i="1"/>
  <c r="AF2298" i="1"/>
  <c r="X2299" i="1"/>
  <c r="AC2299" i="1"/>
  <c r="AE2299" i="1"/>
  <c r="AF2299" i="1"/>
  <c r="X2300" i="1"/>
  <c r="AG2299" i="1" s="1"/>
  <c r="AC2300" i="1"/>
  <c r="AH2299" i="1" s="1"/>
  <c r="AE2300" i="1"/>
  <c r="AF2300" i="1"/>
  <c r="AG2300" i="1"/>
  <c r="AH2300" i="1"/>
  <c r="X2301" i="1"/>
  <c r="AC2301" i="1"/>
  <c r="AE2301" i="1"/>
  <c r="AF2301" i="1"/>
  <c r="AG2301" i="1"/>
  <c r="AH2301" i="1"/>
  <c r="X2302" i="1"/>
  <c r="AC2302" i="1"/>
  <c r="AE2302" i="1"/>
  <c r="AF2302" i="1"/>
  <c r="X2303" i="1"/>
  <c r="AC2303" i="1"/>
  <c r="AE2303" i="1"/>
  <c r="AF2303" i="1"/>
  <c r="AG2303" i="1"/>
  <c r="AH2303" i="1"/>
  <c r="X2304" i="1"/>
  <c r="AC2304" i="1"/>
  <c r="AE2304" i="1"/>
  <c r="AF2304" i="1"/>
  <c r="X2305" i="1"/>
  <c r="AC2305" i="1"/>
  <c r="AE2305" i="1"/>
  <c r="AF2305" i="1"/>
  <c r="AG2305" i="1"/>
  <c r="AH2305" i="1"/>
  <c r="X2306" i="1"/>
  <c r="AC2306" i="1"/>
  <c r="AE2306" i="1"/>
  <c r="AF2306" i="1"/>
  <c r="X2307" i="1"/>
  <c r="AC2307" i="1"/>
  <c r="AE2307" i="1"/>
  <c r="AF2307" i="1"/>
  <c r="AG2307" i="1"/>
  <c r="AH2307" i="1"/>
  <c r="X2308" i="1"/>
  <c r="AC2308" i="1"/>
  <c r="AE2308" i="1"/>
  <c r="AF2308" i="1"/>
  <c r="X2309" i="1"/>
  <c r="AC2309" i="1"/>
  <c r="AE2309" i="1"/>
  <c r="AF2309" i="1"/>
  <c r="AG2309" i="1"/>
  <c r="AH2309" i="1"/>
  <c r="X2310" i="1"/>
  <c r="AC2310" i="1"/>
  <c r="AE2310" i="1"/>
  <c r="AF2310" i="1"/>
  <c r="X2311" i="1"/>
  <c r="AC2311" i="1"/>
  <c r="AE2311" i="1"/>
  <c r="AF2311" i="1"/>
  <c r="AG2311" i="1"/>
  <c r="AH2311" i="1"/>
  <c r="X2312" i="1"/>
  <c r="AC2312" i="1"/>
  <c r="AE2312" i="1"/>
  <c r="AF2312" i="1"/>
  <c r="X2313" i="1"/>
  <c r="AC2313" i="1"/>
  <c r="AE2313" i="1"/>
  <c r="AF2313" i="1"/>
  <c r="X2315" i="1"/>
  <c r="AC2315" i="1"/>
  <c r="AE2315" i="1"/>
  <c r="AF2315" i="1"/>
  <c r="X2316" i="1"/>
  <c r="AC2316" i="1"/>
  <c r="AE2316" i="1"/>
  <c r="AF2316" i="1"/>
  <c r="AG2316" i="1"/>
  <c r="AH2316" i="1"/>
  <c r="X2317" i="1"/>
  <c r="AC2317" i="1"/>
  <c r="AE2317" i="1"/>
  <c r="AF2317" i="1"/>
  <c r="X2318" i="1"/>
  <c r="AG2317" i="1" s="1"/>
  <c r="AC2318" i="1"/>
  <c r="AE2318" i="1"/>
  <c r="AF2318" i="1"/>
  <c r="AG2318" i="1"/>
  <c r="AH2318" i="1"/>
  <c r="X2319" i="1"/>
  <c r="AC2319" i="1"/>
  <c r="AE2319" i="1"/>
  <c r="AF2319" i="1"/>
  <c r="X2320" i="1"/>
  <c r="AC2320" i="1"/>
  <c r="AE2320" i="1"/>
  <c r="AF2320" i="1"/>
  <c r="AG2320" i="1"/>
  <c r="AH2320" i="1"/>
  <c r="X2314" i="1"/>
  <c r="AG2313" i="1" s="1"/>
  <c r="AC2314" i="1"/>
  <c r="AH2313" i="1" s="1"/>
  <c r="AE2314" i="1"/>
  <c r="AF2314" i="1"/>
  <c r="AG2314" i="1"/>
  <c r="AH2314" i="1"/>
  <c r="X2321" i="1"/>
  <c r="AC2321" i="1"/>
  <c r="AE2321" i="1"/>
  <c r="AF2321" i="1"/>
  <c r="X2322" i="1"/>
  <c r="AC2322" i="1"/>
  <c r="AE2322" i="1"/>
  <c r="AF2322" i="1"/>
  <c r="AG2322" i="1"/>
  <c r="AH2322" i="1"/>
  <c r="X2323" i="1"/>
  <c r="AC2323" i="1"/>
  <c r="AE2323" i="1"/>
  <c r="AF2323" i="1"/>
  <c r="X2324" i="1"/>
  <c r="AC2324" i="1"/>
  <c r="AE2324" i="1"/>
  <c r="AF2324" i="1"/>
  <c r="X2325" i="1"/>
  <c r="AG2324" i="1" s="1"/>
  <c r="AC2325" i="1"/>
  <c r="AH2324" i="1" s="1"/>
  <c r="AE2325" i="1"/>
  <c r="AF2325" i="1"/>
  <c r="AG2325" i="1"/>
  <c r="AH2325" i="1"/>
  <c r="X2326" i="1"/>
  <c r="AC2326" i="1"/>
  <c r="AE2326" i="1"/>
  <c r="AF2326" i="1"/>
  <c r="X2327" i="1"/>
  <c r="AC2327" i="1"/>
  <c r="AE2327" i="1"/>
  <c r="AF2327" i="1"/>
  <c r="AG2327" i="1"/>
  <c r="AH2327" i="1"/>
  <c r="X2328" i="1"/>
  <c r="AC2328" i="1"/>
  <c r="AE2328" i="1"/>
  <c r="AF2328" i="1"/>
  <c r="X2329" i="1"/>
  <c r="AC2329" i="1"/>
  <c r="AE2329" i="1"/>
  <c r="AF2329" i="1"/>
  <c r="X2330" i="1"/>
  <c r="AG2329" i="1" s="1"/>
  <c r="AC2330" i="1"/>
  <c r="AH2329" i="1" s="1"/>
  <c r="AE2330" i="1"/>
  <c r="AF2330" i="1"/>
  <c r="AG2330" i="1"/>
  <c r="AH2330" i="1"/>
  <c r="X2341" i="1"/>
  <c r="AC2341" i="1"/>
  <c r="AE2341" i="1"/>
  <c r="AF2341" i="1"/>
  <c r="X2342" i="1"/>
  <c r="AC2342" i="1"/>
  <c r="AE2342" i="1"/>
  <c r="AF2342" i="1"/>
  <c r="X2343" i="1"/>
  <c r="AG2342" i="1" s="1"/>
  <c r="AC2343" i="1"/>
  <c r="AH2342" i="1" s="1"/>
  <c r="AE2343" i="1"/>
  <c r="AF2343" i="1"/>
  <c r="AG2343" i="1"/>
  <c r="AH2343" i="1"/>
  <c r="X2344" i="1"/>
  <c r="AC2344" i="1"/>
  <c r="AE2344" i="1"/>
  <c r="AF2344" i="1"/>
  <c r="AG2344" i="1"/>
  <c r="AH2344" i="1"/>
  <c r="X2345" i="1"/>
  <c r="AC2345" i="1"/>
  <c r="AE2345" i="1"/>
  <c r="AF2345" i="1"/>
  <c r="AG2345" i="1"/>
  <c r="AH2345" i="1"/>
  <c r="X2349" i="1"/>
  <c r="AC2349" i="1"/>
  <c r="AE2349" i="1"/>
  <c r="AF2349" i="1"/>
  <c r="X2350" i="1"/>
  <c r="AC2350" i="1"/>
  <c r="AE2350" i="1"/>
  <c r="AF2350" i="1"/>
  <c r="AG2350" i="1"/>
  <c r="AH2350" i="1"/>
  <c r="X2331" i="1"/>
  <c r="AC2331" i="1"/>
  <c r="AE2331" i="1"/>
  <c r="AF2331" i="1"/>
  <c r="AG2331" i="1"/>
  <c r="AH2331" i="1"/>
  <c r="X2332" i="1"/>
  <c r="AC2332" i="1"/>
  <c r="AE2332" i="1"/>
  <c r="AF2332" i="1"/>
  <c r="AG2332" i="1"/>
  <c r="AH2332" i="1"/>
  <c r="X2333" i="1"/>
  <c r="AC2333" i="1"/>
  <c r="AE2333" i="1"/>
  <c r="AF2333" i="1"/>
  <c r="AG2333" i="1"/>
  <c r="AH2333" i="1"/>
  <c r="X2334" i="1"/>
  <c r="AC2334" i="1"/>
  <c r="AE2334" i="1"/>
  <c r="AF2334" i="1"/>
  <c r="AG2334" i="1"/>
  <c r="AH2334" i="1"/>
  <c r="X2335" i="1"/>
  <c r="AC2335" i="1"/>
  <c r="AE2335" i="1"/>
  <c r="AF2335" i="1"/>
  <c r="AG2335" i="1"/>
  <c r="AH2335" i="1"/>
  <c r="X2336" i="1"/>
  <c r="AC2336" i="1"/>
  <c r="AE2336" i="1"/>
  <c r="AF2336" i="1"/>
  <c r="AG2336" i="1"/>
  <c r="AH2336" i="1"/>
  <c r="X2337" i="1"/>
  <c r="AC2337" i="1"/>
  <c r="AE2337" i="1"/>
  <c r="AF2337" i="1"/>
  <c r="AG2337" i="1"/>
  <c r="AH2337" i="1"/>
  <c r="X2338" i="1"/>
  <c r="AC2338" i="1"/>
  <c r="AE2338" i="1"/>
  <c r="AF2338" i="1"/>
  <c r="AG2338" i="1"/>
  <c r="AH2338" i="1"/>
  <c r="X2346" i="1"/>
  <c r="AC2346" i="1"/>
  <c r="AE2346" i="1"/>
  <c r="AF2346" i="1"/>
  <c r="AG2346" i="1"/>
  <c r="AH2346" i="1"/>
  <c r="X2347" i="1"/>
  <c r="AC2347" i="1"/>
  <c r="AE2347" i="1"/>
  <c r="AF2347" i="1"/>
  <c r="AG2347" i="1"/>
  <c r="AH2347" i="1"/>
  <c r="X2348" i="1"/>
  <c r="AC2348" i="1"/>
  <c r="AE2348" i="1"/>
  <c r="AF2348" i="1"/>
  <c r="AG2348" i="1"/>
  <c r="AH2348" i="1"/>
  <c r="X2351" i="1"/>
  <c r="AC2351" i="1"/>
  <c r="AE2351" i="1"/>
  <c r="AF2351" i="1"/>
  <c r="X2352" i="1"/>
  <c r="AC2352" i="1"/>
  <c r="AE2352" i="1"/>
  <c r="AF2352" i="1"/>
  <c r="X2353" i="1"/>
  <c r="AG2352" i="1" s="1"/>
  <c r="AC2353" i="1"/>
  <c r="AH2352" i="1" s="1"/>
  <c r="AE2353" i="1"/>
  <c r="AF2353" i="1"/>
  <c r="AG2353" i="1"/>
  <c r="AH2353" i="1"/>
  <c r="X2354" i="1"/>
  <c r="AC2354" i="1"/>
  <c r="AE2354" i="1"/>
  <c r="AF2354" i="1"/>
  <c r="X2355" i="1"/>
  <c r="AC2355" i="1"/>
  <c r="AE2355" i="1"/>
  <c r="AF2355" i="1"/>
  <c r="AG2355" i="1"/>
  <c r="AH2355" i="1"/>
  <c r="X2356" i="1"/>
  <c r="AC2356" i="1"/>
  <c r="AE2356" i="1"/>
  <c r="AF2356" i="1"/>
  <c r="X2357" i="1"/>
  <c r="AC2357" i="1"/>
  <c r="AE2357" i="1"/>
  <c r="AF2357" i="1"/>
  <c r="X2358" i="1"/>
  <c r="AG2357" i="1" s="1"/>
  <c r="AC2358" i="1"/>
  <c r="AH2357" i="1" s="1"/>
  <c r="AE2358" i="1"/>
  <c r="AF2358" i="1"/>
  <c r="AG2358" i="1"/>
  <c r="AH2358" i="1"/>
  <c r="X2359" i="1"/>
  <c r="AC2359" i="1"/>
  <c r="AE2359" i="1"/>
  <c r="AF2359" i="1"/>
  <c r="AG2359" i="1"/>
  <c r="AH2359" i="1"/>
  <c r="X2360" i="1"/>
  <c r="AC2360" i="1"/>
  <c r="AE2360" i="1"/>
  <c r="AF2360" i="1"/>
  <c r="AG2360" i="1"/>
  <c r="AH2360" i="1"/>
  <c r="X2361" i="1"/>
  <c r="AC2361" i="1"/>
  <c r="AE2361" i="1"/>
  <c r="AF2361" i="1"/>
  <c r="AG2361" i="1"/>
  <c r="AH2361" i="1"/>
  <c r="X2364" i="1"/>
  <c r="AC2364" i="1"/>
  <c r="AE2364" i="1"/>
  <c r="AF2364" i="1"/>
  <c r="X2365" i="1"/>
  <c r="AC2365" i="1"/>
  <c r="AE2365" i="1"/>
  <c r="AF2365" i="1"/>
  <c r="AG2365" i="1"/>
  <c r="AH2365" i="1"/>
  <c r="X2362" i="1"/>
  <c r="AC2362" i="1"/>
  <c r="AE2362" i="1"/>
  <c r="AF2362" i="1"/>
  <c r="AH2362" i="1"/>
  <c r="X2363" i="1"/>
  <c r="AG2362" i="1" s="1"/>
  <c r="AC2363" i="1"/>
  <c r="AE2363" i="1"/>
  <c r="AF2363" i="1"/>
  <c r="AG2363" i="1"/>
  <c r="AH2363" i="1"/>
  <c r="X2339" i="1"/>
  <c r="AC2339" i="1"/>
  <c r="AE2339" i="1"/>
  <c r="AF2339" i="1"/>
  <c r="AG2339" i="1"/>
  <c r="AH2339" i="1"/>
  <c r="X2340" i="1"/>
  <c r="AC2340" i="1"/>
  <c r="AE2340" i="1"/>
  <c r="AF2340" i="1"/>
  <c r="AG2340" i="1"/>
  <c r="AH2340" i="1"/>
  <c r="X2366" i="1"/>
  <c r="AC2366" i="1"/>
  <c r="AE2366" i="1"/>
  <c r="AF2366" i="1"/>
  <c r="X2367" i="1"/>
  <c r="AC2367" i="1"/>
  <c r="AE2367" i="1"/>
  <c r="AF2367" i="1"/>
  <c r="AG2367" i="1"/>
  <c r="AH2367" i="1"/>
  <c r="X2368" i="1"/>
  <c r="AC2368" i="1"/>
  <c r="AE2368" i="1"/>
  <c r="AF2368" i="1"/>
  <c r="X2369" i="1"/>
  <c r="AC2369" i="1"/>
  <c r="AE2369" i="1"/>
  <c r="AF2369" i="1"/>
  <c r="AG2369" i="1"/>
  <c r="AH2369" i="1"/>
  <c r="X2370" i="1"/>
  <c r="AC2370" i="1"/>
  <c r="AE2370" i="1"/>
  <c r="AF2370" i="1"/>
  <c r="X2371" i="1"/>
  <c r="AC2371" i="1"/>
  <c r="AE2371" i="1"/>
  <c r="AF2371" i="1"/>
  <c r="X2372" i="1"/>
  <c r="AG2371" i="1" s="1"/>
  <c r="AC2372" i="1"/>
  <c r="AH2371" i="1" s="1"/>
  <c r="AE2372" i="1"/>
  <c r="AF2372" i="1"/>
  <c r="AG2372" i="1"/>
  <c r="AH2372" i="1"/>
  <c r="X2373" i="1"/>
  <c r="AC2373" i="1"/>
  <c r="AE2373" i="1"/>
  <c r="AF2373" i="1"/>
  <c r="AG2373" i="1"/>
  <c r="AH2373" i="1"/>
  <c r="X2374" i="1"/>
  <c r="AC2374" i="1"/>
  <c r="AE2374" i="1"/>
  <c r="AF2374" i="1"/>
  <c r="AG2374" i="1"/>
  <c r="AH2374" i="1"/>
  <c r="X2375" i="1"/>
  <c r="AC2375" i="1"/>
  <c r="AE2375" i="1"/>
  <c r="AF2375" i="1"/>
  <c r="X2376" i="1"/>
  <c r="AC2376" i="1"/>
  <c r="AE2376" i="1"/>
  <c r="AF2376" i="1"/>
  <c r="X2389" i="1"/>
  <c r="AC2389" i="1"/>
  <c r="AE2389" i="1"/>
  <c r="AF2389" i="1"/>
  <c r="X2390" i="1"/>
  <c r="AC2390" i="1"/>
  <c r="AE2390" i="1"/>
  <c r="AF2390" i="1"/>
  <c r="X2391" i="1"/>
  <c r="AG2390" i="1" s="1"/>
  <c r="AC2391" i="1"/>
  <c r="AH2390" i="1" s="1"/>
  <c r="AE2391" i="1"/>
  <c r="AF2391" i="1"/>
  <c r="AG2391" i="1"/>
  <c r="AH2391" i="1"/>
  <c r="X2392" i="1"/>
  <c r="AC2392" i="1"/>
  <c r="AE2392" i="1"/>
  <c r="AF2392" i="1"/>
  <c r="AG2392" i="1"/>
  <c r="AH2392" i="1"/>
  <c r="X2393" i="1"/>
  <c r="AC2393" i="1"/>
  <c r="AE2393" i="1"/>
  <c r="AF2393" i="1"/>
  <c r="X2394" i="1"/>
  <c r="AC2394" i="1"/>
  <c r="AE2394" i="1"/>
  <c r="AF2394" i="1"/>
  <c r="AG2394" i="1"/>
  <c r="AH2394" i="1"/>
  <c r="X2395" i="1"/>
  <c r="AC2395" i="1"/>
  <c r="AE2395" i="1"/>
  <c r="AF2395" i="1"/>
  <c r="X2396" i="1"/>
  <c r="AC2396" i="1"/>
  <c r="AE2396" i="1"/>
  <c r="AF2396" i="1"/>
  <c r="AG2396" i="1"/>
  <c r="AH2396" i="1"/>
  <c r="X2397" i="1"/>
  <c r="AC2397" i="1"/>
  <c r="AE2397" i="1"/>
  <c r="AF2397" i="1"/>
  <c r="X2398" i="1"/>
  <c r="AC2398" i="1"/>
  <c r="AE2398" i="1"/>
  <c r="AF2398" i="1"/>
  <c r="X2399" i="1"/>
  <c r="AG2398" i="1" s="1"/>
  <c r="AC2399" i="1"/>
  <c r="AH2398" i="1" s="1"/>
  <c r="AE2399" i="1"/>
  <c r="AF2399" i="1"/>
  <c r="AG2399" i="1"/>
  <c r="AH2399" i="1"/>
  <c r="X2400" i="1"/>
  <c r="AC2400" i="1"/>
  <c r="AE2400" i="1"/>
  <c r="AF2400" i="1"/>
  <c r="AG2400" i="1"/>
  <c r="AH2400" i="1"/>
  <c r="X2401" i="1"/>
  <c r="AC2401" i="1"/>
  <c r="AE2401" i="1"/>
  <c r="AF2401" i="1"/>
  <c r="AG2401" i="1"/>
  <c r="AH2401" i="1"/>
  <c r="X2405" i="1"/>
  <c r="AC2405" i="1"/>
  <c r="AE2405" i="1"/>
  <c r="AF2405" i="1"/>
  <c r="X2406" i="1"/>
  <c r="AC2406" i="1"/>
  <c r="AE2406" i="1"/>
  <c r="AF2406" i="1"/>
  <c r="AG2406" i="1"/>
  <c r="AH2406" i="1"/>
  <c r="X2407" i="1"/>
  <c r="AC2407" i="1"/>
  <c r="AE2407" i="1"/>
  <c r="AF2407" i="1"/>
  <c r="X2408" i="1"/>
  <c r="AC2408" i="1"/>
  <c r="AE2408" i="1"/>
  <c r="AF2408" i="1"/>
  <c r="AG2408" i="1"/>
  <c r="AH2408" i="1"/>
  <c r="X2409" i="1"/>
  <c r="AC2409" i="1"/>
  <c r="AE2409" i="1"/>
  <c r="AF2409" i="1"/>
  <c r="X2410" i="1"/>
  <c r="AC2410" i="1"/>
  <c r="AH2409" i="1" s="1"/>
  <c r="AE2410" i="1"/>
  <c r="AF2410" i="1"/>
  <c r="AG2410" i="1"/>
  <c r="AH2410" i="1"/>
  <c r="X2402" i="1"/>
  <c r="AC2402" i="1"/>
  <c r="AE2402" i="1"/>
  <c r="AF2402" i="1"/>
  <c r="AG2402" i="1"/>
  <c r="AH2402" i="1"/>
  <c r="X2403" i="1"/>
  <c r="AC2403" i="1"/>
  <c r="AE2403" i="1"/>
  <c r="AF2403" i="1"/>
  <c r="AG2403" i="1"/>
  <c r="AH2403" i="1"/>
  <c r="X2404" i="1"/>
  <c r="AC2404" i="1"/>
  <c r="AE2404" i="1"/>
  <c r="AF2404" i="1"/>
  <c r="AG2404" i="1"/>
  <c r="AH2404" i="1"/>
  <c r="X2411" i="1"/>
  <c r="AC2411" i="1"/>
  <c r="AE2411" i="1"/>
  <c r="AF2411" i="1"/>
  <c r="X2412" i="1"/>
  <c r="AC2412" i="1"/>
  <c r="AE2412" i="1"/>
  <c r="AF2412" i="1"/>
  <c r="X2413" i="1"/>
  <c r="AG2412" i="1" s="1"/>
  <c r="AC2413" i="1"/>
  <c r="AE2413" i="1"/>
  <c r="AF2413" i="1"/>
  <c r="AG2413" i="1"/>
  <c r="AH2413" i="1"/>
  <c r="X2414" i="1"/>
  <c r="AC2414" i="1"/>
  <c r="AE2414" i="1"/>
  <c r="AF2414" i="1"/>
  <c r="AG2414" i="1"/>
  <c r="AH2414" i="1"/>
  <c r="X2415" i="1"/>
  <c r="AC2415" i="1"/>
  <c r="AE2415" i="1"/>
  <c r="AF2415" i="1"/>
  <c r="AG2415" i="1"/>
  <c r="AH2415" i="1"/>
  <c r="X2416" i="1"/>
  <c r="AC2416" i="1"/>
  <c r="AE2416" i="1"/>
  <c r="AF2416" i="1"/>
  <c r="AG2416" i="1"/>
  <c r="AH2416" i="1"/>
  <c r="X2420" i="1"/>
  <c r="AC2420" i="1"/>
  <c r="AE2420" i="1"/>
  <c r="AF2420" i="1"/>
  <c r="X2421" i="1"/>
  <c r="AC2421" i="1"/>
  <c r="AE2421" i="1"/>
  <c r="AF2421" i="1"/>
  <c r="AG2421" i="1"/>
  <c r="AH2421" i="1"/>
  <c r="X2422" i="1"/>
  <c r="AC2422" i="1"/>
  <c r="AE2422" i="1"/>
  <c r="AF2422" i="1"/>
  <c r="X2423" i="1"/>
  <c r="AC2423" i="1"/>
  <c r="AE2423" i="1"/>
  <c r="AF2423" i="1"/>
  <c r="X2424" i="1"/>
  <c r="AG2423" i="1" s="1"/>
  <c r="AC2424" i="1"/>
  <c r="AH2423" i="1" s="1"/>
  <c r="AE2424" i="1"/>
  <c r="AF2424" i="1"/>
  <c r="AG2424" i="1"/>
  <c r="AH2424" i="1"/>
  <c r="X2425" i="1"/>
  <c r="AC2425" i="1"/>
  <c r="AE2425" i="1"/>
  <c r="AF2425" i="1"/>
  <c r="AG2425" i="1"/>
  <c r="AH2425" i="1"/>
  <c r="X2426" i="1"/>
  <c r="AC2426" i="1"/>
  <c r="AE2426" i="1"/>
  <c r="AF2426" i="1"/>
  <c r="AG2426" i="1"/>
  <c r="AH2426" i="1"/>
  <c r="X2427" i="1"/>
  <c r="AC2427" i="1"/>
  <c r="AE2427" i="1"/>
  <c r="AF2427" i="1"/>
  <c r="AG2427" i="1"/>
  <c r="AH2427" i="1"/>
  <c r="X2428" i="1"/>
  <c r="AC2428" i="1"/>
  <c r="AE2428" i="1"/>
  <c r="AF2428" i="1"/>
  <c r="X2429" i="1"/>
  <c r="AC2429" i="1"/>
  <c r="AE2429" i="1"/>
  <c r="AF2429" i="1"/>
  <c r="AG2429" i="1"/>
  <c r="AH2429" i="1"/>
  <c r="X2430" i="1"/>
  <c r="AC2430" i="1"/>
  <c r="AE2430" i="1"/>
  <c r="AF2430" i="1"/>
  <c r="X2431" i="1"/>
  <c r="AC2431" i="1"/>
  <c r="AE2431" i="1"/>
  <c r="AF2431" i="1"/>
  <c r="AG2431" i="1"/>
  <c r="AH2431" i="1"/>
  <c r="X2432" i="1"/>
  <c r="AC2432" i="1"/>
  <c r="AE2432" i="1"/>
  <c r="AF2432" i="1"/>
  <c r="X2433" i="1"/>
  <c r="AC2433" i="1"/>
  <c r="AE2433" i="1"/>
  <c r="AF2433" i="1"/>
  <c r="X2434" i="1"/>
  <c r="AG2433" i="1" s="1"/>
  <c r="AC2434" i="1"/>
  <c r="AH2433" i="1" s="1"/>
  <c r="AE2434" i="1"/>
  <c r="AF2434" i="1"/>
  <c r="AG2434" i="1"/>
  <c r="AH2434" i="1"/>
  <c r="X2435" i="1"/>
  <c r="AC2435" i="1"/>
  <c r="AE2435" i="1"/>
  <c r="AF2435" i="1"/>
  <c r="AG2435" i="1"/>
  <c r="AH2435" i="1"/>
  <c r="X2436" i="1"/>
  <c r="AC2436" i="1"/>
  <c r="AE2436" i="1"/>
  <c r="AF2436" i="1"/>
  <c r="AG2436" i="1"/>
  <c r="AH2436" i="1"/>
  <c r="X2439" i="1"/>
  <c r="AC2439" i="1"/>
  <c r="AE2439" i="1"/>
  <c r="AF2439" i="1"/>
  <c r="X2440" i="1"/>
  <c r="AC2440" i="1"/>
  <c r="AE2440" i="1"/>
  <c r="AF2440" i="1"/>
  <c r="AG2440" i="1"/>
  <c r="AH2440" i="1"/>
  <c r="X2441" i="1"/>
  <c r="AC2441" i="1"/>
  <c r="AE2441" i="1"/>
  <c r="AF2441" i="1"/>
  <c r="X2442" i="1"/>
  <c r="AC2442" i="1"/>
  <c r="AE2442" i="1"/>
  <c r="AF2442" i="1"/>
  <c r="AG2442" i="1"/>
  <c r="AH2442" i="1"/>
  <c r="X2437" i="1"/>
  <c r="AC2437" i="1"/>
  <c r="AE2437" i="1"/>
  <c r="AF2437" i="1"/>
  <c r="AG2437" i="1"/>
  <c r="AH2437" i="1"/>
  <c r="X2443" i="1"/>
  <c r="AC2443" i="1"/>
  <c r="AE2443" i="1"/>
  <c r="AF2443" i="1"/>
  <c r="X2444" i="1"/>
  <c r="AC2444" i="1"/>
  <c r="AE2444" i="1"/>
  <c r="AF2444" i="1"/>
  <c r="AG2444" i="1"/>
  <c r="AH2444" i="1"/>
  <c r="X2445" i="1"/>
  <c r="AC2445" i="1"/>
  <c r="AE2445" i="1"/>
  <c r="AF2445" i="1"/>
  <c r="AG2445" i="1"/>
  <c r="AH2445" i="1"/>
  <c r="X2446" i="1"/>
  <c r="AC2446" i="1"/>
  <c r="AE2446" i="1"/>
  <c r="AF2446" i="1"/>
  <c r="X2447" i="1"/>
  <c r="AC2447" i="1"/>
  <c r="AE2447" i="1"/>
  <c r="AF2447" i="1"/>
  <c r="AG2447" i="1"/>
  <c r="AH2447" i="1"/>
  <c r="X2448" i="1"/>
  <c r="AC2448" i="1"/>
  <c r="AE2448" i="1"/>
  <c r="AF2448" i="1"/>
  <c r="X2449" i="1"/>
  <c r="AC2449" i="1"/>
  <c r="AE2449" i="1"/>
  <c r="AF2449" i="1"/>
  <c r="AG2449" i="1"/>
  <c r="AH2449" i="1"/>
  <c r="X2417" i="1"/>
  <c r="AC2417" i="1"/>
  <c r="AE2417" i="1"/>
  <c r="AF2417" i="1"/>
  <c r="AG2417" i="1"/>
  <c r="AH2417" i="1"/>
  <c r="X2418" i="1"/>
  <c r="AC2418" i="1"/>
  <c r="AE2418" i="1"/>
  <c r="AF2418" i="1"/>
  <c r="AG2418" i="1"/>
  <c r="AH2418" i="1"/>
  <c r="X2419" i="1"/>
  <c r="AC2419" i="1"/>
  <c r="AE2419" i="1"/>
  <c r="AF2419" i="1"/>
  <c r="AG2419" i="1"/>
  <c r="AH2419" i="1"/>
  <c r="X2438" i="1"/>
  <c r="AC2438" i="1"/>
  <c r="AE2438" i="1"/>
  <c r="AF2438" i="1"/>
  <c r="AG2438" i="1"/>
  <c r="AH2438" i="1"/>
  <c r="X2450" i="1"/>
  <c r="AC2450" i="1"/>
  <c r="AE2450" i="1"/>
  <c r="AF2450" i="1"/>
  <c r="X2451" i="1"/>
  <c r="AC2451" i="1"/>
  <c r="AE2451" i="1"/>
  <c r="AF2451" i="1"/>
  <c r="AG2451" i="1"/>
  <c r="AH2451" i="1"/>
  <c r="X2452" i="1"/>
  <c r="AC2452" i="1"/>
  <c r="AH2453" i="1" s="1"/>
  <c r="AE2452" i="1"/>
  <c r="AF2452" i="1"/>
  <c r="X2453" i="1"/>
  <c r="AC2453" i="1"/>
  <c r="AE2453" i="1"/>
  <c r="AF2453" i="1"/>
  <c r="X2457" i="1"/>
  <c r="AC2457" i="1"/>
  <c r="AE2457" i="1"/>
  <c r="AF2457" i="1"/>
  <c r="X2458" i="1"/>
  <c r="AC2458" i="1"/>
  <c r="AE2458" i="1"/>
  <c r="AF2458" i="1"/>
  <c r="AG2458" i="1"/>
  <c r="AH2458" i="1"/>
  <c r="X2459" i="1"/>
  <c r="AC2459" i="1"/>
  <c r="AE2459" i="1"/>
  <c r="AF2459" i="1"/>
  <c r="X2460" i="1"/>
  <c r="AC2460" i="1"/>
  <c r="AE2460" i="1"/>
  <c r="AF2460" i="1"/>
  <c r="AG2460" i="1"/>
  <c r="AH2460" i="1"/>
  <c r="X2454" i="1"/>
  <c r="AG2453" i="1" s="1"/>
  <c r="AC2454" i="1"/>
  <c r="AE2454" i="1"/>
  <c r="AF2454" i="1"/>
  <c r="AG2454" i="1"/>
  <c r="AH2454" i="1"/>
  <c r="X2455" i="1"/>
  <c r="AC2455" i="1"/>
  <c r="AE2455" i="1"/>
  <c r="AF2455" i="1"/>
  <c r="AG2455" i="1"/>
  <c r="AH2455" i="1"/>
  <c r="X2461" i="1"/>
  <c r="AC2461" i="1"/>
  <c r="AE2461" i="1"/>
  <c r="AF2461" i="1"/>
  <c r="X2462" i="1"/>
  <c r="AC2462" i="1"/>
  <c r="AE2462" i="1"/>
  <c r="AF2462" i="1"/>
  <c r="X2463" i="1"/>
  <c r="AG2462" i="1" s="1"/>
  <c r="AC2463" i="1"/>
  <c r="AH2462" i="1" s="1"/>
  <c r="AE2463" i="1"/>
  <c r="AF2463" i="1"/>
  <c r="AG2463" i="1"/>
  <c r="AH2463" i="1"/>
  <c r="X2464" i="1"/>
  <c r="AC2464" i="1"/>
  <c r="AH2465" i="1" s="1"/>
  <c r="AE2464" i="1"/>
  <c r="AF2464" i="1"/>
  <c r="X2465" i="1"/>
  <c r="AC2465" i="1"/>
  <c r="AE2465" i="1"/>
  <c r="AF2465" i="1"/>
  <c r="X2466" i="1"/>
  <c r="AG2465" i="1" s="1"/>
  <c r="AC2466" i="1"/>
  <c r="AE2466" i="1"/>
  <c r="AF2466" i="1"/>
  <c r="AG2466" i="1"/>
  <c r="AH2466" i="1"/>
  <c r="X2456" i="1"/>
  <c r="AC2456" i="1"/>
  <c r="AE2456" i="1"/>
  <c r="AF2456" i="1"/>
  <c r="AG2456" i="1"/>
  <c r="AH2456" i="1"/>
  <c r="X2467" i="1"/>
  <c r="AC2467" i="1"/>
  <c r="AE2467" i="1"/>
  <c r="AF2467" i="1"/>
  <c r="X2468" i="1"/>
  <c r="AC2468" i="1"/>
  <c r="AE2468" i="1"/>
  <c r="AF2468" i="1"/>
  <c r="AG2468" i="1"/>
  <c r="AH2468" i="1"/>
  <c r="X2469" i="1"/>
  <c r="AC2469" i="1"/>
  <c r="AE2469" i="1"/>
  <c r="AF2469" i="1"/>
  <c r="X2470" i="1"/>
  <c r="AC2470" i="1"/>
  <c r="AE2470" i="1"/>
  <c r="AF2470" i="1"/>
  <c r="X2471" i="1"/>
  <c r="AG2470" i="1" s="1"/>
  <c r="AC2471" i="1"/>
  <c r="AH2470" i="1" s="1"/>
  <c r="AE2471" i="1"/>
  <c r="AF2471" i="1"/>
  <c r="AG2471" i="1"/>
  <c r="AH2471" i="1"/>
  <c r="X2473" i="1"/>
  <c r="AC2473" i="1"/>
  <c r="AE2473" i="1"/>
  <c r="AF2473" i="1"/>
  <c r="X2474" i="1"/>
  <c r="AC2474" i="1"/>
  <c r="AE2474" i="1"/>
  <c r="AF2474" i="1"/>
  <c r="AG2474" i="1"/>
  <c r="AH2474" i="1"/>
  <c r="X2475" i="1"/>
  <c r="AC2475" i="1"/>
  <c r="AH2476" i="1" s="1"/>
  <c r="AE2475" i="1"/>
  <c r="AF2475" i="1"/>
  <c r="X2476" i="1"/>
  <c r="AC2476" i="1"/>
  <c r="AE2476" i="1"/>
  <c r="AF2476" i="1"/>
  <c r="X2472" i="1"/>
  <c r="AC2472" i="1"/>
  <c r="AE2472" i="1"/>
  <c r="AF2472" i="1"/>
  <c r="AG2472" i="1"/>
  <c r="AH2472" i="1"/>
  <c r="X2481" i="1"/>
  <c r="AC2481" i="1"/>
  <c r="AE2481" i="1"/>
  <c r="AF2481" i="1"/>
  <c r="X2482" i="1"/>
  <c r="AC2482" i="1"/>
  <c r="AE2482" i="1"/>
  <c r="AF2482" i="1"/>
  <c r="AG2482" i="1"/>
  <c r="AH2482" i="1"/>
  <c r="X2483" i="1"/>
  <c r="AC2483" i="1"/>
  <c r="AE2483" i="1"/>
  <c r="AF2483" i="1"/>
  <c r="X2484" i="1"/>
  <c r="AC2484" i="1"/>
  <c r="AE2484" i="1"/>
  <c r="AF2484" i="1"/>
  <c r="AG2484" i="1"/>
  <c r="AH2484" i="1"/>
  <c r="X2477" i="1"/>
  <c r="AG2476" i="1" s="1"/>
  <c r="AC2477" i="1"/>
  <c r="AE2477" i="1"/>
  <c r="AF2477" i="1"/>
  <c r="AG2477" i="1"/>
  <c r="AH2477" i="1"/>
  <c r="X2478" i="1"/>
  <c r="AC2478" i="1"/>
  <c r="AE2478" i="1"/>
  <c r="AF2478" i="1"/>
  <c r="AG2478" i="1"/>
  <c r="AH2478" i="1"/>
  <c r="X2479" i="1"/>
  <c r="AC2479" i="1"/>
  <c r="AE2479" i="1"/>
  <c r="AF2479" i="1"/>
  <c r="AG2479" i="1"/>
  <c r="AH2479" i="1"/>
  <c r="X2485" i="1"/>
  <c r="AC2485" i="1"/>
  <c r="AE2485" i="1"/>
  <c r="AF2485" i="1"/>
  <c r="X2486" i="1"/>
  <c r="AC2486" i="1"/>
  <c r="AE2486" i="1"/>
  <c r="AF2486" i="1"/>
  <c r="AG2486" i="1"/>
  <c r="AH2486" i="1"/>
  <c r="X2487" i="1"/>
  <c r="AC2487" i="1"/>
  <c r="AE2487" i="1"/>
  <c r="AF2487" i="1"/>
  <c r="X2488" i="1"/>
  <c r="AC2488" i="1"/>
  <c r="AE2488" i="1"/>
  <c r="AF2488" i="1"/>
  <c r="AG2488" i="1"/>
  <c r="AH2488" i="1"/>
  <c r="X2489" i="1"/>
  <c r="AC2489" i="1"/>
  <c r="AE2489" i="1"/>
  <c r="AF2489" i="1"/>
  <c r="X2490" i="1"/>
  <c r="AC2490" i="1"/>
  <c r="AE2490" i="1"/>
  <c r="AF2490" i="1"/>
  <c r="AH2490" i="1"/>
  <c r="X2492" i="1"/>
  <c r="AC2492" i="1"/>
  <c r="AE2492" i="1"/>
  <c r="AF2492" i="1"/>
  <c r="X2493" i="1"/>
  <c r="AG2492" i="1" s="1"/>
  <c r="AC2493" i="1"/>
  <c r="AH2492" i="1" s="1"/>
  <c r="AE2493" i="1"/>
  <c r="AF2493" i="1"/>
  <c r="AG2493" i="1"/>
  <c r="AH2493" i="1"/>
  <c r="X2494" i="1"/>
  <c r="AC2494" i="1"/>
  <c r="AH2495" i="1" s="1"/>
  <c r="AE2494" i="1"/>
  <c r="AF2494" i="1"/>
  <c r="X2495" i="1"/>
  <c r="AC2495" i="1"/>
  <c r="AE2495" i="1"/>
  <c r="AF2495" i="1"/>
  <c r="X2496" i="1"/>
  <c r="AG2495" i="1" s="1"/>
  <c r="AC2496" i="1"/>
  <c r="AE2496" i="1"/>
  <c r="AF2496" i="1"/>
  <c r="AG2496" i="1"/>
  <c r="AH2496" i="1"/>
  <c r="X2497" i="1"/>
  <c r="AC2497" i="1"/>
  <c r="AE2497" i="1"/>
  <c r="AF2497" i="1"/>
  <c r="AG2497" i="1"/>
  <c r="AH2497" i="1"/>
  <c r="X2498" i="1"/>
  <c r="AC2498" i="1"/>
  <c r="AE2498" i="1"/>
  <c r="AF2498" i="1"/>
  <c r="AG2498" i="1"/>
  <c r="AH2498" i="1"/>
  <c r="X2491" i="1"/>
  <c r="AG2490" i="1" s="1"/>
  <c r="AC2491" i="1"/>
  <c r="AE2491" i="1"/>
  <c r="AF2491" i="1"/>
  <c r="AG2491" i="1"/>
  <c r="AH2491" i="1"/>
  <c r="X2499" i="1"/>
  <c r="AC2499" i="1"/>
  <c r="AE2499" i="1"/>
  <c r="AF2499" i="1"/>
  <c r="X2500" i="1"/>
  <c r="AC2500" i="1"/>
  <c r="AE2500" i="1"/>
  <c r="AF2500" i="1"/>
  <c r="X2501" i="1"/>
  <c r="AG2500" i="1" s="1"/>
  <c r="AC2501" i="1"/>
  <c r="AH2500" i="1" s="1"/>
  <c r="AE2501" i="1"/>
  <c r="AF2501" i="1"/>
  <c r="AG2501" i="1"/>
  <c r="AH2501" i="1"/>
  <c r="X2502" i="1"/>
  <c r="AC2502" i="1"/>
  <c r="AE2502" i="1"/>
  <c r="AF2502" i="1"/>
  <c r="AG2502" i="1"/>
  <c r="AH2502" i="1"/>
  <c r="X2503" i="1"/>
  <c r="AC2503" i="1"/>
  <c r="AE2503" i="1"/>
  <c r="AF2503" i="1"/>
  <c r="AG2503" i="1"/>
  <c r="AH2503" i="1"/>
  <c r="X2504" i="1"/>
  <c r="AC2504" i="1"/>
  <c r="AE2504" i="1"/>
  <c r="AF2504" i="1"/>
  <c r="AG2504" i="1"/>
  <c r="AH2504" i="1"/>
  <c r="X2505" i="1"/>
  <c r="AC2505" i="1"/>
  <c r="AH2506" i="1" s="1"/>
  <c r="AE2505" i="1"/>
  <c r="AF2505" i="1"/>
  <c r="X2506" i="1"/>
  <c r="AC2506" i="1"/>
  <c r="AE2506" i="1"/>
  <c r="AF2506" i="1"/>
  <c r="X2507" i="1"/>
  <c r="AG2506" i="1" s="1"/>
  <c r="AC2507" i="1"/>
  <c r="AE2507" i="1"/>
  <c r="AF2507" i="1"/>
  <c r="AG2507" i="1"/>
  <c r="AH2507" i="1"/>
  <c r="X2508" i="1"/>
  <c r="AC2508" i="1"/>
  <c r="AE2508" i="1"/>
  <c r="AF2508" i="1"/>
  <c r="X2509" i="1"/>
  <c r="AC2509" i="1"/>
  <c r="AE2509" i="1"/>
  <c r="AF2509" i="1"/>
  <c r="AG2509" i="1"/>
  <c r="AH2509" i="1"/>
  <c r="X2480" i="1"/>
  <c r="AC2480" i="1"/>
  <c r="AE2480" i="1"/>
  <c r="AF2480" i="1"/>
  <c r="AG2480" i="1"/>
  <c r="AH2480" i="1"/>
  <c r="X2510" i="1"/>
  <c r="AC2510" i="1"/>
  <c r="AE2510" i="1"/>
  <c r="AF2510" i="1"/>
  <c r="X2511" i="1"/>
  <c r="AC2511" i="1"/>
  <c r="AE2511" i="1"/>
  <c r="AF2511" i="1"/>
  <c r="X2512" i="1"/>
  <c r="AG2511" i="1" s="1"/>
  <c r="AC2512" i="1"/>
  <c r="AH2511" i="1" s="1"/>
  <c r="AE2512" i="1"/>
  <c r="AF2512" i="1"/>
  <c r="AG2512" i="1"/>
  <c r="AH2512" i="1"/>
  <c r="X2513" i="1"/>
  <c r="AC2513" i="1"/>
  <c r="AH2514" i="1" s="1"/>
  <c r="AE2513" i="1"/>
  <c r="AF2513" i="1"/>
  <c r="X2514" i="1"/>
  <c r="AC2514" i="1"/>
  <c r="AE2514" i="1"/>
  <c r="AF2514" i="1"/>
  <c r="X2515" i="1"/>
  <c r="AG2514" i="1" s="1"/>
  <c r="AC2515" i="1"/>
  <c r="AE2515" i="1"/>
  <c r="AF2515" i="1"/>
  <c r="AG2515" i="1"/>
  <c r="AH2515" i="1"/>
  <c r="X2516" i="1"/>
  <c r="AC2516" i="1"/>
  <c r="AE2516" i="1"/>
  <c r="AF2516" i="1"/>
  <c r="AG2516" i="1"/>
  <c r="AH2516" i="1"/>
  <c r="X2518" i="1"/>
  <c r="AC2518" i="1"/>
  <c r="AE2518" i="1"/>
  <c r="AF2518" i="1"/>
  <c r="X2519" i="1"/>
  <c r="AC2519" i="1"/>
  <c r="AE2519" i="1"/>
  <c r="AF2519" i="1"/>
  <c r="AG2519" i="1"/>
  <c r="AH2519" i="1"/>
  <c r="X2520" i="1"/>
  <c r="AC2520" i="1"/>
  <c r="AE2520" i="1"/>
  <c r="AF2520" i="1"/>
  <c r="X2521" i="1"/>
  <c r="AC2521" i="1"/>
  <c r="AE2521" i="1"/>
  <c r="AF2521" i="1"/>
  <c r="AG2521" i="1"/>
  <c r="AH2521" i="1"/>
  <c r="X2517" i="1"/>
  <c r="AC2517" i="1"/>
  <c r="AE2517" i="1"/>
  <c r="AF2517" i="1"/>
  <c r="AG2517" i="1"/>
  <c r="AH2517" i="1"/>
  <c r="X2522" i="1"/>
  <c r="AC2522" i="1"/>
  <c r="AE2522" i="1"/>
  <c r="AF2522" i="1"/>
  <c r="X2523" i="1"/>
  <c r="AC2523" i="1"/>
  <c r="AE2523" i="1"/>
  <c r="AF2523" i="1"/>
  <c r="AG2523" i="1"/>
  <c r="AH2523" i="1"/>
  <c r="X2524" i="1"/>
  <c r="AC2524" i="1"/>
  <c r="AE2524" i="1"/>
  <c r="AF2524" i="1"/>
  <c r="X2525" i="1"/>
  <c r="AC2525" i="1"/>
  <c r="AH2524" i="1" s="1"/>
  <c r="AE2525" i="1"/>
  <c r="AF2525" i="1"/>
  <c r="AG2525" i="1"/>
  <c r="AH2525" i="1"/>
  <c r="X2526" i="1"/>
  <c r="AC2526" i="1"/>
  <c r="AE2526" i="1"/>
  <c r="AF2526" i="1"/>
  <c r="X2527" i="1"/>
  <c r="AC2527" i="1"/>
  <c r="AE2527" i="1"/>
  <c r="AF2527" i="1"/>
  <c r="AG2527" i="1"/>
  <c r="AH2527" i="1"/>
  <c r="X2528" i="1"/>
  <c r="AC2528" i="1"/>
  <c r="AH2529" i="1" s="1"/>
  <c r="AE2528" i="1"/>
  <c r="AF2528" i="1"/>
  <c r="X2529" i="1"/>
  <c r="AC2529" i="1"/>
  <c r="AE2529" i="1"/>
  <c r="AF2529" i="1"/>
  <c r="X2530" i="1"/>
  <c r="AG2529" i="1" s="1"/>
  <c r="AC2530" i="1"/>
  <c r="AE2530" i="1"/>
  <c r="AF2530" i="1"/>
  <c r="AG2530" i="1"/>
  <c r="AH2530" i="1"/>
  <c r="X2539" i="1"/>
  <c r="AC2539" i="1"/>
  <c r="AE2539" i="1"/>
  <c r="AF2539" i="1"/>
  <c r="X2540" i="1"/>
  <c r="AC2540" i="1"/>
  <c r="AE2540" i="1"/>
  <c r="AF2540" i="1"/>
  <c r="X2541" i="1"/>
  <c r="AG2540" i="1" s="1"/>
  <c r="AC2541" i="1"/>
  <c r="AH2540" i="1" s="1"/>
  <c r="AE2541" i="1"/>
  <c r="AF2541" i="1"/>
  <c r="AG2541" i="1"/>
  <c r="AH2541" i="1"/>
  <c r="X2542" i="1"/>
  <c r="AC2542" i="1"/>
  <c r="AE2542" i="1"/>
  <c r="AF2542" i="1"/>
  <c r="AG2542" i="1"/>
  <c r="AH2542" i="1"/>
  <c r="X2543" i="1"/>
  <c r="AC2543" i="1"/>
  <c r="AE2543" i="1"/>
  <c r="AF2543" i="1"/>
  <c r="AG2543" i="1"/>
  <c r="AH2543" i="1"/>
  <c r="X2544" i="1"/>
  <c r="AC2544" i="1"/>
  <c r="AE2544" i="1"/>
  <c r="AF2544" i="1"/>
  <c r="X2545" i="1"/>
  <c r="AC2545" i="1"/>
  <c r="AE2545" i="1"/>
  <c r="AF2545" i="1"/>
  <c r="AG2545" i="1"/>
  <c r="AH2545" i="1"/>
  <c r="X2531" i="1"/>
  <c r="AC2531" i="1"/>
  <c r="AE2531" i="1"/>
  <c r="AF2531" i="1"/>
  <c r="AG2531" i="1"/>
  <c r="AH2531" i="1"/>
  <c r="X2532" i="1"/>
  <c r="AC2532" i="1"/>
  <c r="AE2532" i="1"/>
  <c r="AF2532" i="1"/>
  <c r="AG2532" i="1"/>
  <c r="AH2532" i="1"/>
  <c r="X2533" i="1"/>
  <c r="AC2533" i="1"/>
  <c r="AE2533" i="1"/>
  <c r="AF2533" i="1"/>
  <c r="AG2533" i="1"/>
  <c r="AH2533" i="1"/>
  <c r="X2534" i="1"/>
  <c r="AC2534" i="1"/>
  <c r="AE2534" i="1"/>
  <c r="AF2534" i="1"/>
  <c r="AG2534" i="1"/>
  <c r="AH2534" i="1"/>
  <c r="X2535" i="1"/>
  <c r="AC2535" i="1"/>
  <c r="AE2535" i="1"/>
  <c r="AF2535" i="1"/>
  <c r="AG2535" i="1"/>
  <c r="AH2535" i="1"/>
  <c r="X2538" i="1"/>
  <c r="AC2538" i="1"/>
  <c r="AE2538" i="1"/>
  <c r="AF2538" i="1"/>
  <c r="AG2538" i="1"/>
  <c r="AH2538" i="1"/>
  <c r="X2553" i="1"/>
  <c r="AC2553" i="1"/>
  <c r="AE2553" i="1"/>
  <c r="AF2553" i="1"/>
  <c r="X2554" i="1"/>
  <c r="AC2554" i="1"/>
  <c r="AE2554" i="1"/>
  <c r="AF2554" i="1"/>
  <c r="AG2554" i="1"/>
  <c r="AH2554" i="1"/>
  <c r="X2555" i="1"/>
  <c r="AC2555" i="1"/>
  <c r="AH2556" i="1" s="1"/>
  <c r="AE2555" i="1"/>
  <c r="AF2555" i="1"/>
  <c r="X2556" i="1"/>
  <c r="AC2556" i="1"/>
  <c r="AE2556" i="1"/>
  <c r="AF2556" i="1"/>
  <c r="X2557" i="1"/>
  <c r="AG2556" i="1" s="1"/>
  <c r="AC2557" i="1"/>
  <c r="AE2557" i="1"/>
  <c r="AF2557" i="1"/>
  <c r="AG2557" i="1"/>
  <c r="AH2557" i="1"/>
  <c r="X2558" i="1"/>
  <c r="AC2558" i="1"/>
  <c r="AE2558" i="1"/>
  <c r="AF2558" i="1"/>
  <c r="AG2558" i="1"/>
  <c r="AH2558" i="1"/>
  <c r="X2559" i="1"/>
  <c r="AC2559" i="1"/>
  <c r="AE2559" i="1"/>
  <c r="AF2559" i="1"/>
  <c r="AG2559" i="1"/>
  <c r="AH2559" i="1"/>
  <c r="X2560" i="1"/>
  <c r="AC2560" i="1"/>
  <c r="AE2560" i="1"/>
  <c r="AF2560" i="1"/>
  <c r="AG2560" i="1"/>
  <c r="AH2560" i="1"/>
  <c r="X2561" i="1"/>
  <c r="AC2561" i="1"/>
  <c r="AE2561" i="1"/>
  <c r="AF2561" i="1"/>
  <c r="X2562" i="1"/>
  <c r="AC2562" i="1"/>
  <c r="AE2562" i="1"/>
  <c r="AF2562" i="1"/>
  <c r="X2563" i="1"/>
  <c r="AG2562" i="1" s="1"/>
  <c r="AC2563" i="1"/>
  <c r="AH2562" i="1" s="1"/>
  <c r="AE2563" i="1"/>
  <c r="AF2563" i="1"/>
  <c r="AG2563" i="1"/>
  <c r="AH2563" i="1"/>
  <c r="X2564" i="1"/>
  <c r="AC2564" i="1"/>
  <c r="AE2564" i="1"/>
  <c r="AF2564" i="1"/>
  <c r="AG2564" i="1"/>
  <c r="AH2564" i="1"/>
  <c r="X2565" i="1"/>
  <c r="AC2565" i="1"/>
  <c r="AE2565" i="1"/>
  <c r="AF2565" i="1"/>
  <c r="AG2565" i="1"/>
  <c r="AH2565" i="1"/>
  <c r="X2566" i="1"/>
  <c r="AC2566" i="1"/>
  <c r="AE2566" i="1"/>
  <c r="AF2566" i="1"/>
  <c r="AG2566" i="1"/>
  <c r="AH2566" i="1"/>
  <c r="X2567" i="1"/>
  <c r="AC2567" i="1"/>
  <c r="AE2567" i="1"/>
  <c r="AF2567" i="1"/>
  <c r="AG2567" i="1"/>
  <c r="AH2567" i="1"/>
  <c r="X2568" i="1"/>
  <c r="AC2568" i="1"/>
  <c r="AE2568" i="1"/>
  <c r="AF2568" i="1"/>
  <c r="AG2568" i="1"/>
  <c r="AH2568" i="1"/>
  <c r="X2569" i="1"/>
  <c r="AC2569" i="1"/>
  <c r="AE2569" i="1"/>
  <c r="AF2569" i="1"/>
  <c r="AG2569" i="1"/>
  <c r="AH2569" i="1"/>
  <c r="X2570" i="1"/>
  <c r="AC2570" i="1"/>
  <c r="AE2570" i="1"/>
  <c r="AF2570" i="1"/>
  <c r="X2571" i="1"/>
  <c r="AC2571" i="1"/>
  <c r="AE2571" i="1"/>
  <c r="AF2571" i="1"/>
  <c r="AG2571" i="1"/>
  <c r="AH2571" i="1"/>
  <c r="X2572" i="1"/>
  <c r="AC2572" i="1"/>
  <c r="AH2573" i="1" s="1"/>
  <c r="AE2572" i="1"/>
  <c r="AF2572" i="1"/>
  <c r="X2573" i="1"/>
  <c r="AC2573" i="1"/>
  <c r="AE2573" i="1"/>
  <c r="AF2573" i="1"/>
  <c r="X2574" i="1"/>
  <c r="AG2573" i="1" s="1"/>
  <c r="AC2574" i="1"/>
  <c r="AE2574" i="1"/>
  <c r="AF2574" i="1"/>
  <c r="AG2574" i="1"/>
  <c r="AH2574" i="1"/>
  <c r="X2575" i="1"/>
  <c r="AC2575" i="1"/>
  <c r="AE2575" i="1"/>
  <c r="AF2575" i="1"/>
  <c r="X2576" i="1"/>
  <c r="AC2576" i="1"/>
  <c r="AE2576" i="1"/>
  <c r="AF2576" i="1"/>
  <c r="AG2576" i="1"/>
  <c r="AH2576" i="1"/>
  <c r="X2577" i="1"/>
  <c r="AC2577" i="1"/>
  <c r="AE2577" i="1"/>
  <c r="AF2577" i="1"/>
  <c r="X2578" i="1"/>
  <c r="AC2578" i="1"/>
  <c r="AE2578" i="1"/>
  <c r="AF2578" i="1"/>
  <c r="X2579" i="1"/>
  <c r="AG2578" i="1" s="1"/>
  <c r="AC2579" i="1"/>
  <c r="AH2578" i="1" s="1"/>
  <c r="AE2579" i="1"/>
  <c r="AF2579" i="1"/>
  <c r="AG2579" i="1"/>
  <c r="AH2579" i="1"/>
  <c r="X2580" i="1"/>
  <c r="AC2580" i="1"/>
  <c r="AE2580" i="1"/>
  <c r="AF2580" i="1"/>
  <c r="AG2580" i="1"/>
  <c r="AH2580" i="1"/>
  <c r="X2581" i="1"/>
  <c r="AC2581" i="1"/>
  <c r="AE2581" i="1"/>
  <c r="AF2581" i="1"/>
  <c r="AG2581" i="1"/>
  <c r="AH2581" i="1"/>
  <c r="X2584" i="1"/>
  <c r="AC2584" i="1"/>
  <c r="AE2584" i="1"/>
  <c r="AF2584" i="1"/>
  <c r="X2585" i="1"/>
  <c r="AC2585" i="1"/>
  <c r="AH2584" i="1" s="1"/>
  <c r="AE2585" i="1"/>
  <c r="AF2585" i="1"/>
  <c r="AG2585" i="1"/>
  <c r="AH2585" i="1"/>
  <c r="X2582" i="1"/>
  <c r="AC2582" i="1"/>
  <c r="AE2582" i="1"/>
  <c r="AF2582" i="1"/>
  <c r="AG2582" i="1"/>
  <c r="AH2582" i="1"/>
  <c r="X2583" i="1"/>
  <c r="AC2583" i="1"/>
  <c r="AE2583" i="1"/>
  <c r="AF2583" i="1"/>
  <c r="AG2583" i="1"/>
  <c r="AH2583" i="1"/>
  <c r="X2586" i="1"/>
  <c r="AC2586" i="1"/>
  <c r="AH2587" i="1" s="1"/>
  <c r="AE2586" i="1"/>
  <c r="AF2586" i="1"/>
  <c r="X2587" i="1"/>
  <c r="AC2587" i="1"/>
  <c r="AE2587" i="1"/>
  <c r="AF2587" i="1"/>
  <c r="X2588" i="1"/>
  <c r="AG2587" i="1" s="1"/>
  <c r="AC2588" i="1"/>
  <c r="AE2588" i="1"/>
  <c r="AF2588" i="1"/>
  <c r="AG2588" i="1"/>
  <c r="AH2588" i="1"/>
  <c r="X2227" i="1"/>
  <c r="AC2227" i="1"/>
  <c r="AE2227" i="1"/>
  <c r="AF2227" i="1"/>
  <c r="AG2227" i="1"/>
  <c r="AH2227" i="1"/>
  <c r="X2589" i="1"/>
  <c r="AC2589" i="1"/>
  <c r="AE2589" i="1"/>
  <c r="AF2589" i="1"/>
  <c r="X2590" i="1"/>
  <c r="AC2590" i="1"/>
  <c r="AE2590" i="1"/>
  <c r="AF2590" i="1"/>
  <c r="AG2590" i="1"/>
  <c r="AH2590" i="1"/>
  <c r="X2591" i="1"/>
  <c r="AC2591" i="1"/>
  <c r="AE2591" i="1"/>
  <c r="AF2591" i="1"/>
  <c r="X2592" i="1"/>
  <c r="AC2592" i="1"/>
  <c r="AE2592" i="1"/>
  <c r="AF2592" i="1"/>
  <c r="AG2592" i="1"/>
  <c r="AH2592" i="1"/>
  <c r="X2593" i="1"/>
  <c r="AC2593" i="1"/>
  <c r="AE2593" i="1"/>
  <c r="AF2593" i="1"/>
  <c r="X2594" i="1"/>
  <c r="AC2594" i="1"/>
  <c r="AH2593" i="1" s="1"/>
  <c r="AE2594" i="1"/>
  <c r="AF2594" i="1"/>
  <c r="AG2594" i="1"/>
  <c r="AH2594" i="1"/>
  <c r="X2595" i="1"/>
  <c r="AC2595" i="1"/>
  <c r="AE2595" i="1"/>
  <c r="AF2595" i="1"/>
  <c r="X2596" i="1"/>
  <c r="AG2595" i="1" s="1"/>
  <c r="AC2596" i="1"/>
  <c r="AH2595" i="1" s="1"/>
  <c r="AE2596" i="1"/>
  <c r="AF2596" i="1"/>
  <c r="AG2596" i="1"/>
  <c r="AH2596" i="1"/>
  <c r="X2597" i="1"/>
  <c r="AC2597" i="1"/>
  <c r="AH2598" i="1" s="1"/>
  <c r="AE2597" i="1"/>
  <c r="AF2597" i="1"/>
  <c r="X2598" i="1"/>
  <c r="AC2598" i="1"/>
  <c r="AE2598" i="1"/>
  <c r="AF2598" i="1"/>
  <c r="X2599" i="1"/>
  <c r="AC2599" i="1"/>
  <c r="AE2599" i="1"/>
  <c r="AF2599" i="1"/>
  <c r="AG2599" i="1"/>
  <c r="AH2599" i="1"/>
  <c r="X2600" i="1"/>
  <c r="AC2600" i="1"/>
  <c r="AE2600" i="1"/>
  <c r="AF2600" i="1"/>
  <c r="AG2600" i="1"/>
  <c r="AH2600" i="1"/>
  <c r="X2601" i="1"/>
  <c r="AC2601" i="1"/>
  <c r="AE2601" i="1"/>
  <c r="AF2601" i="1"/>
  <c r="AG2601" i="1"/>
  <c r="AH2601" i="1"/>
  <c r="X2603" i="1"/>
  <c r="AC2603" i="1"/>
  <c r="AE2603" i="1"/>
  <c r="AF2603" i="1"/>
  <c r="X2604" i="1"/>
  <c r="AC2604" i="1"/>
  <c r="AE2604" i="1"/>
  <c r="AF2604" i="1"/>
  <c r="X2605" i="1"/>
  <c r="AG2604" i="1" s="1"/>
  <c r="AC2605" i="1"/>
  <c r="AH2604" i="1" s="1"/>
  <c r="AE2605" i="1"/>
  <c r="AF2605" i="1"/>
  <c r="AG2605" i="1"/>
  <c r="AH2605" i="1"/>
  <c r="X2606" i="1"/>
  <c r="AC2606" i="1"/>
  <c r="AE2606" i="1"/>
  <c r="AF2606" i="1"/>
  <c r="AG2606" i="1"/>
  <c r="AH2606" i="1"/>
  <c r="X2608" i="1"/>
  <c r="AC2608" i="1"/>
  <c r="AE2608" i="1"/>
  <c r="AF2608" i="1"/>
  <c r="X2609" i="1"/>
  <c r="AC2609" i="1"/>
  <c r="AE2609" i="1"/>
  <c r="AF2609" i="1"/>
  <c r="AG2609" i="1"/>
  <c r="AH2609" i="1"/>
  <c r="X2610" i="1"/>
  <c r="AC2610" i="1"/>
  <c r="AH2611" i="1" s="1"/>
  <c r="AE2610" i="1"/>
  <c r="AF2610" i="1"/>
  <c r="X2611" i="1"/>
  <c r="AC2611" i="1"/>
  <c r="AE2611" i="1"/>
  <c r="AF2611" i="1"/>
  <c r="X2612" i="1"/>
  <c r="AG2611" i="1" s="1"/>
  <c r="AC2612" i="1"/>
  <c r="AE2612" i="1"/>
  <c r="AF2612" i="1"/>
  <c r="AG2612" i="1"/>
  <c r="AH2612" i="1"/>
  <c r="X2613" i="1"/>
  <c r="AC2613" i="1"/>
  <c r="AE2613" i="1"/>
  <c r="AF2613" i="1"/>
  <c r="X2614" i="1"/>
  <c r="AC2614" i="1"/>
  <c r="AE2614" i="1"/>
  <c r="AF2614" i="1"/>
  <c r="X2615" i="1"/>
  <c r="AG2614" i="1" s="1"/>
  <c r="AC2615" i="1"/>
  <c r="AH2614" i="1" s="1"/>
  <c r="AE2615" i="1"/>
  <c r="AF2615" i="1"/>
  <c r="AG2615" i="1"/>
  <c r="AH2615" i="1"/>
  <c r="X2616" i="1"/>
  <c r="AC2616" i="1"/>
  <c r="AH2617" i="1" s="1"/>
  <c r="AE2616" i="1"/>
  <c r="AF2616" i="1"/>
  <c r="X2617" i="1"/>
  <c r="AC2617" i="1"/>
  <c r="AE2617" i="1"/>
  <c r="AF2617" i="1"/>
  <c r="X2619" i="1"/>
  <c r="AC2619" i="1"/>
  <c r="AE2619" i="1"/>
  <c r="AF2619" i="1"/>
  <c r="X2620" i="1"/>
  <c r="AC2620" i="1"/>
  <c r="AE2620" i="1"/>
  <c r="AF2620" i="1"/>
  <c r="X2621" i="1"/>
  <c r="AG2620" i="1" s="1"/>
  <c r="AC2621" i="1"/>
  <c r="AH2620" i="1" s="1"/>
  <c r="AE2621" i="1"/>
  <c r="AF2621" i="1"/>
  <c r="AG2621" i="1"/>
  <c r="AH2621" i="1"/>
  <c r="X2607" i="1"/>
  <c r="AC2607" i="1"/>
  <c r="AE2607" i="1"/>
  <c r="AF2607" i="1"/>
  <c r="AG2607" i="1"/>
  <c r="AH2607" i="1"/>
  <c r="AC2622" i="1"/>
  <c r="AE2622" i="1"/>
  <c r="AF2622" i="1"/>
  <c r="X2623" i="1"/>
  <c r="AC2623" i="1"/>
  <c r="AH2622" i="1" s="1"/>
  <c r="AE2623" i="1"/>
  <c r="AF2623" i="1"/>
  <c r="AG2623" i="1"/>
  <c r="AH2623" i="1"/>
  <c r="X2624" i="1"/>
  <c r="AC2624" i="1"/>
  <c r="AE2624" i="1"/>
  <c r="AF2624" i="1"/>
  <c r="X2625" i="1"/>
  <c r="AC2625" i="1"/>
  <c r="AE2625" i="1"/>
  <c r="AF2625" i="1"/>
  <c r="AG2625" i="1"/>
  <c r="AH2625" i="1"/>
  <c r="X2626" i="1"/>
  <c r="AC2626" i="1"/>
  <c r="AE2626" i="1"/>
  <c r="AF2626" i="1"/>
  <c r="X2627" i="1"/>
  <c r="AC2627" i="1"/>
  <c r="AE2627" i="1"/>
  <c r="AF2627" i="1"/>
  <c r="AG2627" i="1"/>
  <c r="X2628" i="1"/>
  <c r="AC2628" i="1"/>
  <c r="AH2627" i="1" s="1"/>
  <c r="AE2628" i="1"/>
  <c r="AF2628" i="1"/>
  <c r="AG2628" i="1"/>
  <c r="AH2628" i="1"/>
  <c r="X2629" i="1"/>
  <c r="AC2629" i="1"/>
  <c r="AE2629" i="1"/>
  <c r="AF2629" i="1"/>
  <c r="X2630" i="1"/>
  <c r="AC2630" i="1"/>
  <c r="AE2630" i="1"/>
  <c r="AF2630" i="1"/>
  <c r="X2631" i="1"/>
  <c r="AG2630" i="1" s="1"/>
  <c r="AC2631" i="1"/>
  <c r="AH2630" i="1" s="1"/>
  <c r="AE2631" i="1"/>
  <c r="AF2631" i="1"/>
  <c r="AG2631" i="1"/>
  <c r="AH2631" i="1"/>
  <c r="X2632" i="1"/>
  <c r="AC2632" i="1"/>
  <c r="AE2632" i="1"/>
  <c r="AF2632" i="1"/>
  <c r="AG2632" i="1"/>
  <c r="AH2632" i="1"/>
  <c r="X2633" i="1"/>
  <c r="AC2633" i="1"/>
  <c r="AE2633" i="1"/>
  <c r="AF2633" i="1"/>
  <c r="AG2633" i="1"/>
  <c r="AH2633" i="1"/>
  <c r="X2634" i="1"/>
  <c r="AC2634" i="1"/>
  <c r="AE2634" i="1"/>
  <c r="AF2634" i="1"/>
  <c r="AG2634" i="1"/>
  <c r="AH2634" i="1"/>
  <c r="X2635" i="1"/>
  <c r="AC2635" i="1"/>
  <c r="AE2635" i="1"/>
  <c r="AF2635" i="1"/>
  <c r="AG2635" i="1"/>
  <c r="AH2635" i="1"/>
  <c r="X2638" i="1"/>
  <c r="AC2638" i="1"/>
  <c r="AE2638" i="1"/>
  <c r="AF2638" i="1"/>
  <c r="X2639" i="1"/>
  <c r="AC2639" i="1"/>
  <c r="AE2639" i="1"/>
  <c r="AF2639" i="1"/>
  <c r="AG2639" i="1"/>
  <c r="AH2639" i="1"/>
  <c r="X2602" i="1"/>
  <c r="AC2602" i="1"/>
  <c r="AE2602" i="1"/>
  <c r="AF2602" i="1"/>
  <c r="AG2602" i="1"/>
  <c r="AH2602" i="1"/>
  <c r="X2618" i="1"/>
  <c r="AG2617" i="1" s="1"/>
  <c r="AC2618" i="1"/>
  <c r="AE2618" i="1"/>
  <c r="AF2618" i="1"/>
  <c r="AG2618" i="1"/>
  <c r="AH2618" i="1"/>
  <c r="X2636" i="1"/>
  <c r="AC2636" i="1"/>
  <c r="AE2636" i="1"/>
  <c r="AF2636" i="1"/>
  <c r="AG2636" i="1"/>
  <c r="AH2636" i="1"/>
  <c r="X2637" i="1"/>
  <c r="AC2637" i="1"/>
  <c r="AE2637" i="1"/>
  <c r="AF2637" i="1"/>
  <c r="AG2637" i="1"/>
  <c r="AH2637" i="1"/>
  <c r="X2640" i="1"/>
  <c r="AC2640" i="1"/>
  <c r="AE2640" i="1"/>
  <c r="AF2640" i="1"/>
  <c r="X2641" i="1"/>
  <c r="AC2641" i="1"/>
  <c r="AE2641" i="1"/>
  <c r="AF2641" i="1"/>
  <c r="AG2641" i="1"/>
  <c r="AH2641" i="1"/>
  <c r="X2377" i="1"/>
  <c r="AG2376" i="1" s="1"/>
  <c r="AC2377" i="1"/>
  <c r="AE2377" i="1"/>
  <c r="AF2377" i="1"/>
  <c r="AH2377" i="1"/>
  <c r="X2378" i="1"/>
  <c r="AC2378" i="1"/>
  <c r="AE2378" i="1"/>
  <c r="AF2378" i="1"/>
  <c r="AG2378" i="1"/>
  <c r="AH2378" i="1"/>
  <c r="X2379" i="1"/>
  <c r="AC2379" i="1"/>
  <c r="AE2379" i="1"/>
  <c r="AF2379" i="1"/>
  <c r="AG2379" i="1"/>
  <c r="AH2379" i="1"/>
  <c r="X2380" i="1"/>
  <c r="AC2380" i="1"/>
  <c r="AE2380" i="1"/>
  <c r="AF2380" i="1"/>
  <c r="AG2380" i="1"/>
  <c r="AH2380" i="1"/>
  <c r="X2381" i="1"/>
  <c r="AC2381" i="1"/>
  <c r="AE2381" i="1"/>
  <c r="AF2381" i="1"/>
  <c r="AG2381" i="1"/>
  <c r="AH2381" i="1"/>
  <c r="X2382" i="1"/>
  <c r="AC2382" i="1"/>
  <c r="AE2382" i="1"/>
  <c r="AF2382" i="1"/>
  <c r="AG2382" i="1"/>
  <c r="AH2382" i="1"/>
  <c r="X2383" i="1"/>
  <c r="AC2383" i="1"/>
  <c r="AE2383" i="1"/>
  <c r="AF2383" i="1"/>
  <c r="AG2383" i="1"/>
  <c r="AH2383" i="1"/>
  <c r="X2384" i="1"/>
  <c r="AC2384" i="1"/>
  <c r="AE2384" i="1"/>
  <c r="AF2384" i="1"/>
  <c r="AG2384" i="1"/>
  <c r="AH2384" i="1"/>
  <c r="X2385" i="1"/>
  <c r="AC2385" i="1"/>
  <c r="AE2385" i="1"/>
  <c r="AF2385" i="1"/>
  <c r="AG2385" i="1"/>
  <c r="AH2385" i="1"/>
  <c r="X2386" i="1"/>
  <c r="AC2386" i="1"/>
  <c r="AE2386" i="1"/>
  <c r="AF2386" i="1"/>
  <c r="AG2386" i="1"/>
  <c r="AH2386" i="1"/>
  <c r="X2387" i="1"/>
  <c r="AC2387" i="1"/>
  <c r="AE2387" i="1"/>
  <c r="AF2387" i="1"/>
  <c r="AG2387" i="1"/>
  <c r="AH2387" i="1"/>
  <c r="X2388" i="1"/>
  <c r="AC2388" i="1"/>
  <c r="AE2388" i="1"/>
  <c r="AF2388" i="1"/>
  <c r="AG2388" i="1"/>
  <c r="AH2388" i="1"/>
  <c r="X2642" i="1"/>
  <c r="AC2642" i="1"/>
  <c r="AE2642" i="1"/>
  <c r="AF2642" i="1"/>
  <c r="X2643" i="1"/>
  <c r="AC2643" i="1"/>
  <c r="AE2643" i="1"/>
  <c r="AF2643" i="1"/>
  <c r="AG2643" i="1"/>
  <c r="AH2643" i="1"/>
  <c r="X2644" i="1"/>
  <c r="AC2644" i="1"/>
  <c r="AH2645" i="1" s="1"/>
  <c r="AE2644" i="1"/>
  <c r="AF2644" i="1"/>
  <c r="X2645" i="1"/>
  <c r="AC2645" i="1"/>
  <c r="AE2645" i="1"/>
  <c r="AF2645" i="1"/>
  <c r="X2646" i="1"/>
  <c r="AG2645" i="1" s="1"/>
  <c r="AC2646" i="1"/>
  <c r="AE2646" i="1"/>
  <c r="AF2646" i="1"/>
  <c r="AG2646" i="1"/>
  <c r="AH2646" i="1"/>
  <c r="X2647" i="1"/>
  <c r="AC2647" i="1"/>
  <c r="AE2647" i="1"/>
  <c r="AF2647" i="1"/>
  <c r="AG2647" i="1"/>
  <c r="AH2647" i="1"/>
  <c r="X2649" i="1"/>
  <c r="AC2649" i="1"/>
  <c r="AE2649" i="1"/>
  <c r="AF2649" i="1"/>
  <c r="X2650" i="1"/>
  <c r="AC2650" i="1"/>
  <c r="AE2650" i="1"/>
  <c r="AF2650" i="1"/>
  <c r="AG2650" i="1"/>
  <c r="AH2650" i="1"/>
  <c r="X2648" i="1"/>
  <c r="AC2648" i="1"/>
  <c r="AE2648" i="1"/>
  <c r="AF2648" i="1"/>
  <c r="AG2648" i="1"/>
  <c r="AH2648" i="1"/>
  <c r="X2651" i="1"/>
  <c r="AC2651" i="1"/>
  <c r="AE2651" i="1"/>
  <c r="AF2651" i="1"/>
  <c r="X2652" i="1"/>
  <c r="AC2652" i="1"/>
  <c r="AE2652" i="1"/>
  <c r="AF2652" i="1"/>
  <c r="AG2652" i="1"/>
  <c r="AH2652" i="1"/>
  <c r="X2653" i="1"/>
  <c r="AC2653" i="1"/>
  <c r="AE2653" i="1"/>
  <c r="AF2653" i="1"/>
  <c r="X2654" i="1"/>
  <c r="AC2654" i="1"/>
  <c r="AE2654" i="1"/>
  <c r="AF2654" i="1"/>
  <c r="AG2654" i="1"/>
  <c r="AH2654" i="1"/>
  <c r="X2655" i="1"/>
  <c r="AC2655" i="1"/>
  <c r="AE2655" i="1"/>
  <c r="AF2655" i="1"/>
  <c r="X2656" i="1"/>
  <c r="AC2656" i="1"/>
  <c r="AE2656" i="1"/>
  <c r="AF2656" i="1"/>
  <c r="AH2656" i="1"/>
  <c r="X2658" i="1"/>
  <c r="AC2658" i="1"/>
  <c r="AH2659" i="1" s="1"/>
  <c r="AE2658" i="1"/>
  <c r="AF2658" i="1"/>
  <c r="X2659" i="1"/>
  <c r="AC2659" i="1"/>
  <c r="AE2659" i="1"/>
  <c r="AF2659" i="1"/>
  <c r="X2662" i="1"/>
  <c r="AC2662" i="1"/>
  <c r="AE2662" i="1"/>
  <c r="AF2662" i="1"/>
  <c r="X2663" i="1"/>
  <c r="AC2663" i="1"/>
  <c r="AE2663" i="1"/>
  <c r="AF2663" i="1"/>
  <c r="AG2663" i="1"/>
  <c r="AH2663" i="1"/>
  <c r="X2660" i="1"/>
  <c r="AG2659" i="1" s="1"/>
  <c r="AC2660" i="1"/>
  <c r="AE2660" i="1"/>
  <c r="AF2660" i="1"/>
  <c r="AG2660" i="1"/>
  <c r="AH2660" i="1"/>
  <c r="X2661" i="1"/>
  <c r="AC2661" i="1"/>
  <c r="AE2661" i="1"/>
  <c r="AF2661" i="1"/>
  <c r="AG2661" i="1"/>
  <c r="AH2661" i="1"/>
  <c r="X2657" i="1"/>
  <c r="AG2656" i="1" s="1"/>
  <c r="AC2657" i="1"/>
  <c r="AE2657" i="1"/>
  <c r="AF2657" i="1"/>
  <c r="AG2657" i="1"/>
  <c r="AH2657" i="1"/>
  <c r="X2664" i="1"/>
  <c r="AC2664" i="1"/>
  <c r="AE2664" i="1"/>
  <c r="AF2664" i="1"/>
  <c r="X2665" i="1"/>
  <c r="AC2665" i="1"/>
  <c r="AE2665" i="1"/>
  <c r="AF2665" i="1"/>
  <c r="AG2665" i="1"/>
  <c r="AH2665" i="1"/>
  <c r="X2666" i="1"/>
  <c r="AC2666" i="1"/>
  <c r="AE2666" i="1"/>
  <c r="AF2666" i="1"/>
  <c r="X2667" i="1"/>
  <c r="AC2667" i="1"/>
  <c r="AE2667" i="1"/>
  <c r="AF2667" i="1"/>
  <c r="X2668" i="1"/>
  <c r="AG2667" i="1" s="1"/>
  <c r="AC2668" i="1"/>
  <c r="AH2667" i="1" s="1"/>
  <c r="AE2668" i="1"/>
  <c r="AF2668" i="1"/>
  <c r="AG2668" i="1"/>
  <c r="AH2668" i="1"/>
  <c r="X2669" i="1"/>
  <c r="AC2669" i="1"/>
  <c r="AE2669" i="1"/>
  <c r="AF2669" i="1"/>
  <c r="AG2669" i="1"/>
  <c r="AH2669" i="1"/>
  <c r="X2670" i="1"/>
  <c r="AC2670" i="1"/>
  <c r="AE2670" i="1"/>
  <c r="AF2670" i="1"/>
  <c r="AG2670" i="1"/>
  <c r="AH2670" i="1"/>
  <c r="X2674" i="1"/>
  <c r="AC2674" i="1"/>
  <c r="AE2674" i="1"/>
  <c r="AF2674" i="1"/>
  <c r="X2675" i="1"/>
  <c r="AG2674" i="1" s="1"/>
  <c r="AC2675" i="1"/>
  <c r="AH2674" i="1" s="1"/>
  <c r="AE2675" i="1"/>
  <c r="AF2675" i="1"/>
  <c r="AG2675" i="1"/>
  <c r="AH2675" i="1"/>
  <c r="X2676" i="1"/>
  <c r="AC2676" i="1"/>
  <c r="AH2677" i="1" s="1"/>
  <c r="AE2676" i="1"/>
  <c r="AF2676" i="1"/>
  <c r="X2677" i="1"/>
  <c r="AC2677" i="1"/>
  <c r="AE2677" i="1"/>
  <c r="AF2677" i="1"/>
  <c r="X2671" i="1"/>
  <c r="AC2671" i="1"/>
  <c r="AE2671" i="1"/>
  <c r="AF2671" i="1"/>
  <c r="AG2671" i="1"/>
  <c r="AH2671" i="1"/>
  <c r="X2672" i="1"/>
  <c r="AC2672" i="1"/>
  <c r="AE2672" i="1"/>
  <c r="AF2672" i="1"/>
  <c r="AG2672" i="1"/>
  <c r="AH2672" i="1"/>
  <c r="X2673" i="1"/>
  <c r="AC2673" i="1"/>
  <c r="AE2673" i="1"/>
  <c r="AF2673" i="1"/>
  <c r="AG2673" i="1"/>
  <c r="AH2673" i="1"/>
  <c r="X2678" i="1"/>
  <c r="AG2677" i="1" s="1"/>
  <c r="AC2678" i="1"/>
  <c r="AE2678" i="1"/>
  <c r="AF2678" i="1"/>
  <c r="AG2678" i="1"/>
  <c r="AH2678" i="1"/>
  <c r="X2679" i="1"/>
  <c r="AC2679" i="1"/>
  <c r="AE2679" i="1"/>
  <c r="AF2679" i="1"/>
  <c r="X2680" i="1"/>
  <c r="AC2680" i="1"/>
  <c r="AE2680" i="1"/>
  <c r="AF2680" i="1"/>
  <c r="AG2680" i="1"/>
  <c r="AH2680" i="1"/>
  <c r="X2681" i="1"/>
  <c r="AC2681" i="1"/>
  <c r="AE2681" i="1"/>
  <c r="AF2681" i="1"/>
  <c r="X2682" i="1"/>
  <c r="AC2682" i="1"/>
  <c r="AE2682" i="1"/>
  <c r="AF2682" i="1"/>
  <c r="AG2682" i="1"/>
  <c r="AH2682" i="1"/>
  <c r="X2683" i="1"/>
  <c r="AC2683" i="1"/>
  <c r="AE2683" i="1"/>
  <c r="AF2683" i="1"/>
  <c r="X2684" i="1"/>
  <c r="AC2684" i="1"/>
  <c r="AH2683" i="1" s="1"/>
  <c r="AE2684" i="1"/>
  <c r="AF2684" i="1"/>
  <c r="AG2684" i="1"/>
  <c r="AH2684" i="1"/>
  <c r="X2685" i="1"/>
  <c r="AC2685" i="1"/>
  <c r="AH2686" i="1" s="1"/>
  <c r="AE2685" i="1"/>
  <c r="AF2685" i="1"/>
  <c r="X2686" i="1"/>
  <c r="AC2686" i="1"/>
  <c r="AE2686" i="1"/>
  <c r="AF2686" i="1"/>
  <c r="X2687" i="1"/>
  <c r="AG2686" i="1" s="1"/>
  <c r="AC2687" i="1"/>
  <c r="AE2687" i="1"/>
  <c r="AF2687" i="1"/>
  <c r="AG2687" i="1"/>
  <c r="AH2687" i="1"/>
  <c r="X2688" i="1"/>
  <c r="AC2688" i="1"/>
  <c r="AE2688" i="1"/>
  <c r="AF2688" i="1"/>
  <c r="X2689" i="1"/>
  <c r="AC2689" i="1"/>
  <c r="AE2689" i="1"/>
  <c r="AF2689" i="1"/>
  <c r="X2690" i="1"/>
  <c r="AG2689" i="1" s="1"/>
  <c r="AC2690" i="1"/>
  <c r="AH2689" i="1" s="1"/>
  <c r="AE2690" i="1"/>
  <c r="AF2690" i="1"/>
  <c r="AG2690" i="1"/>
  <c r="AH2690" i="1"/>
  <c r="X2691" i="1"/>
  <c r="AC2691" i="1"/>
  <c r="AE2691" i="1"/>
  <c r="AF2691" i="1"/>
  <c r="X2692" i="1"/>
  <c r="AC2692" i="1"/>
  <c r="AE2692" i="1"/>
  <c r="AF2692" i="1"/>
  <c r="AG2692" i="1"/>
  <c r="AH2692" i="1"/>
  <c r="X2693" i="1"/>
  <c r="AC2693" i="1"/>
  <c r="AE2693" i="1"/>
  <c r="AF2693" i="1"/>
  <c r="X2694" i="1"/>
  <c r="AC2694" i="1"/>
  <c r="AE2694" i="1"/>
  <c r="AF2694" i="1"/>
  <c r="X2695" i="1"/>
  <c r="AG2694" i="1" s="1"/>
  <c r="AC2695" i="1"/>
  <c r="AH2694" i="1" s="1"/>
  <c r="AE2695" i="1"/>
  <c r="AF2695" i="1"/>
  <c r="AG2695" i="1"/>
  <c r="AH2695" i="1"/>
  <c r="X2696" i="1"/>
  <c r="AC2696" i="1"/>
  <c r="AE2696" i="1"/>
  <c r="AF2696" i="1"/>
  <c r="AG2696" i="1"/>
  <c r="AH2696" i="1"/>
  <c r="X2698" i="1"/>
  <c r="AC2698" i="1"/>
  <c r="AE2698" i="1"/>
  <c r="AF2698" i="1"/>
  <c r="X2699" i="1"/>
  <c r="AG2698" i="1" s="1"/>
  <c r="AC2699" i="1"/>
  <c r="AE2699" i="1"/>
  <c r="AF2699" i="1"/>
  <c r="AG2699" i="1"/>
  <c r="AH2699" i="1"/>
  <c r="X2700" i="1"/>
  <c r="AC2700" i="1"/>
  <c r="AE2700" i="1"/>
  <c r="AF2700" i="1"/>
  <c r="X2701" i="1"/>
  <c r="AC2701" i="1"/>
  <c r="AE2701" i="1"/>
  <c r="AF2701" i="1"/>
  <c r="X2702" i="1"/>
  <c r="AG2701" i="1" s="1"/>
  <c r="AC2702" i="1"/>
  <c r="AH2701" i="1" s="1"/>
  <c r="AE2702" i="1"/>
  <c r="AF2702" i="1"/>
  <c r="AG2702" i="1"/>
  <c r="AH2702" i="1"/>
  <c r="X2697" i="1"/>
  <c r="AC2697" i="1"/>
  <c r="AE2697" i="1"/>
  <c r="AF2697" i="1"/>
  <c r="AG2697" i="1"/>
  <c r="AH2697" i="1"/>
  <c r="X2706" i="1"/>
  <c r="AC2706" i="1"/>
  <c r="AE2706" i="1"/>
  <c r="AF2706" i="1"/>
  <c r="X2707" i="1"/>
  <c r="AC2707" i="1"/>
  <c r="AE2707" i="1"/>
  <c r="AF2707" i="1"/>
  <c r="X2708" i="1"/>
  <c r="AG2707" i="1" s="1"/>
  <c r="AC2708" i="1"/>
  <c r="AH2707" i="1" s="1"/>
  <c r="AE2708" i="1"/>
  <c r="AF2708" i="1"/>
  <c r="AG2708" i="1"/>
  <c r="AH2708" i="1"/>
  <c r="X2709" i="1"/>
  <c r="AC2709" i="1"/>
  <c r="AE2709" i="1"/>
  <c r="AF2709" i="1"/>
  <c r="AG2709" i="1"/>
  <c r="AH2709" i="1"/>
  <c r="X2710" i="1"/>
  <c r="AC2710" i="1"/>
  <c r="AE2710" i="1"/>
  <c r="AF2710" i="1"/>
  <c r="AG2710" i="1"/>
  <c r="AH2710" i="1"/>
  <c r="X2711" i="1"/>
  <c r="AC2711" i="1"/>
  <c r="AE2711" i="1"/>
  <c r="AF2711" i="1"/>
  <c r="AG2711" i="1"/>
  <c r="AH2711" i="1"/>
  <c r="X2703" i="1"/>
  <c r="AC2703" i="1"/>
  <c r="AE2703" i="1"/>
  <c r="AF2703" i="1"/>
  <c r="AG2703" i="1"/>
  <c r="AH2703" i="1"/>
  <c r="X2704" i="1"/>
  <c r="AC2704" i="1"/>
  <c r="AE2704" i="1"/>
  <c r="AF2704" i="1"/>
  <c r="AG2704" i="1"/>
  <c r="AH2704" i="1"/>
  <c r="X2712" i="1"/>
  <c r="AC2712" i="1"/>
  <c r="AE2712" i="1"/>
  <c r="AF2712" i="1"/>
  <c r="X2713" i="1"/>
  <c r="AC2713" i="1"/>
  <c r="AE2713" i="1"/>
  <c r="AF2713" i="1"/>
  <c r="AG2713" i="1"/>
  <c r="AH2713" i="1"/>
  <c r="X2705" i="1"/>
  <c r="AC2705" i="1"/>
  <c r="AE2705" i="1"/>
  <c r="AF2705" i="1"/>
  <c r="AG2705" i="1"/>
  <c r="AH2705" i="1"/>
  <c r="X2714" i="1"/>
  <c r="AC2714" i="1"/>
  <c r="AE2714" i="1"/>
  <c r="AF2714" i="1"/>
  <c r="X2715" i="1"/>
  <c r="AC2715" i="1"/>
  <c r="AE2715" i="1"/>
  <c r="AF2715" i="1"/>
  <c r="X2716" i="1"/>
  <c r="AG2715" i="1" s="1"/>
  <c r="AC2716" i="1"/>
  <c r="AH2715" i="1" s="1"/>
  <c r="AE2716" i="1"/>
  <c r="AF2716" i="1"/>
  <c r="AG2716" i="1"/>
  <c r="AH2716" i="1"/>
  <c r="X2717" i="1"/>
  <c r="AC2717" i="1"/>
  <c r="AE2717" i="1"/>
  <c r="AF2717" i="1"/>
  <c r="AG2717" i="1"/>
  <c r="AH2717" i="1"/>
  <c r="X2718" i="1"/>
  <c r="AC2718" i="1"/>
  <c r="AE2718" i="1"/>
  <c r="AF2718" i="1"/>
  <c r="X2719" i="1"/>
  <c r="AC2719" i="1"/>
  <c r="AE2719" i="1"/>
  <c r="AF2719" i="1"/>
  <c r="AG2719" i="1"/>
  <c r="AH2719" i="1"/>
  <c r="X2720" i="1"/>
  <c r="AC2720" i="1"/>
  <c r="AE2720" i="1"/>
  <c r="AF2720" i="1"/>
  <c r="X2721" i="1"/>
  <c r="AG2720" i="1" s="1"/>
  <c r="AC2721" i="1"/>
  <c r="AE2721" i="1"/>
  <c r="AF2721" i="1"/>
  <c r="AG2721" i="1"/>
  <c r="AH2721" i="1"/>
  <c r="X2722" i="1"/>
  <c r="AC2722" i="1"/>
  <c r="AE2722" i="1"/>
  <c r="AF2722" i="1"/>
  <c r="X2723" i="1"/>
  <c r="AC2723" i="1"/>
  <c r="AE2723" i="1"/>
  <c r="AF2723" i="1"/>
  <c r="AG2723" i="1"/>
  <c r="AH2723" i="1"/>
  <c r="X2724" i="1"/>
  <c r="AC2724" i="1"/>
  <c r="AE2724" i="1"/>
  <c r="AF2724" i="1"/>
  <c r="X2725" i="1"/>
  <c r="AC2725" i="1"/>
  <c r="AE2725" i="1"/>
  <c r="AF2725" i="1"/>
  <c r="AG2725" i="1"/>
  <c r="AH2725" i="1"/>
  <c r="X2726" i="1"/>
  <c r="AC2726" i="1"/>
  <c r="AE2726" i="1"/>
  <c r="AF2726" i="1"/>
  <c r="X2727" i="1"/>
  <c r="AC2727" i="1"/>
  <c r="AE2727" i="1"/>
  <c r="AF2727" i="1"/>
  <c r="X2728" i="1"/>
  <c r="AG2727" i="1" s="1"/>
  <c r="AC2728" i="1"/>
  <c r="AH2727" i="1" s="1"/>
  <c r="AE2728" i="1"/>
  <c r="AF2728" i="1"/>
  <c r="AG2728" i="1"/>
  <c r="AH2728" i="1"/>
  <c r="X2729" i="1"/>
  <c r="AC2729" i="1"/>
  <c r="AE2729" i="1"/>
  <c r="AF2729" i="1"/>
  <c r="AG2729" i="1"/>
  <c r="AH2729" i="1"/>
  <c r="X2730" i="1"/>
  <c r="AC2730" i="1"/>
  <c r="AE2730" i="1"/>
  <c r="AF2730" i="1"/>
  <c r="AG2730" i="1"/>
  <c r="AH2730" i="1"/>
  <c r="X2731" i="1"/>
  <c r="AC2731" i="1"/>
  <c r="AE2731" i="1"/>
  <c r="AF2731" i="1"/>
  <c r="AG2731" i="1"/>
  <c r="AH2731" i="1"/>
  <c r="X2732" i="1"/>
  <c r="AC2732" i="1"/>
  <c r="AE2732" i="1"/>
  <c r="AF2732" i="1"/>
  <c r="AG2732" i="1"/>
  <c r="AH2732" i="1"/>
  <c r="X2733" i="1"/>
  <c r="AC2733" i="1"/>
  <c r="AE2733" i="1"/>
  <c r="AF2733" i="1"/>
  <c r="AG2733" i="1"/>
  <c r="AH2733" i="1"/>
  <c r="X2734" i="1"/>
  <c r="AC2734" i="1"/>
  <c r="AE2734" i="1"/>
  <c r="AF2734" i="1"/>
  <c r="AG2734" i="1"/>
  <c r="AH2734" i="1"/>
  <c r="X2735" i="1"/>
  <c r="AC2735" i="1"/>
  <c r="AE2735" i="1"/>
  <c r="AF2735" i="1"/>
  <c r="X2736" i="1"/>
  <c r="AC2736" i="1"/>
  <c r="AE2736" i="1"/>
  <c r="AF2736" i="1"/>
  <c r="X2737" i="1"/>
  <c r="AG2736" i="1" s="1"/>
  <c r="AC2737" i="1"/>
  <c r="AH2736" i="1" s="1"/>
  <c r="AE2737" i="1"/>
  <c r="AF2737" i="1"/>
  <c r="AG2737" i="1"/>
  <c r="AH2737" i="1"/>
  <c r="X2738" i="1"/>
  <c r="AC2738" i="1"/>
  <c r="AE2738" i="1"/>
  <c r="AF2738" i="1"/>
  <c r="AG2738" i="1"/>
  <c r="AH2738" i="1"/>
  <c r="X2739" i="1"/>
  <c r="AC2739" i="1"/>
  <c r="AE2739" i="1"/>
  <c r="AF2739" i="1"/>
  <c r="AG2739" i="1"/>
  <c r="AH2739" i="1"/>
  <c r="X2740" i="1"/>
  <c r="AC2740" i="1"/>
  <c r="AE2740" i="1"/>
  <c r="AF2740" i="1"/>
  <c r="AG2740" i="1"/>
  <c r="AH2740" i="1"/>
  <c r="X2741" i="1"/>
  <c r="AC2741" i="1"/>
  <c r="AE2741" i="1"/>
  <c r="AF2741" i="1"/>
  <c r="AG2741" i="1"/>
  <c r="AH2741" i="1"/>
  <c r="X2742" i="1"/>
  <c r="AC2742" i="1"/>
  <c r="AE2742" i="1"/>
  <c r="AF2742" i="1"/>
  <c r="AG2742" i="1"/>
  <c r="AH2742" i="1"/>
  <c r="X2743" i="1"/>
  <c r="AC2743" i="1"/>
  <c r="AE2743" i="1"/>
  <c r="AF2743" i="1"/>
  <c r="X2744" i="1"/>
  <c r="AC2744" i="1"/>
  <c r="AE2744" i="1"/>
  <c r="AF2744" i="1"/>
  <c r="X2745" i="1"/>
  <c r="AG2744" i="1" s="1"/>
  <c r="AC2745" i="1"/>
  <c r="AH2744" i="1" s="1"/>
  <c r="AE2745" i="1"/>
  <c r="AF2745" i="1"/>
  <c r="AG2745" i="1"/>
  <c r="AH2745" i="1"/>
  <c r="X2746" i="1"/>
  <c r="AC2746" i="1"/>
  <c r="AE2746" i="1"/>
  <c r="AF2746" i="1"/>
  <c r="AG2746" i="1"/>
  <c r="AH2746" i="1"/>
  <c r="X2747" i="1"/>
  <c r="AC2747" i="1"/>
  <c r="AE2747" i="1"/>
  <c r="AF2747" i="1"/>
  <c r="AG2747" i="1"/>
  <c r="AH2747" i="1"/>
  <c r="X2748" i="1"/>
  <c r="AC2748" i="1"/>
  <c r="AE2748" i="1"/>
  <c r="AF2748" i="1"/>
  <c r="AG2748" i="1"/>
  <c r="AH2748" i="1"/>
  <c r="X2749" i="1"/>
  <c r="AC2749" i="1"/>
  <c r="AE2749" i="1"/>
  <c r="AF2749" i="1"/>
  <c r="AG2749" i="1"/>
  <c r="AH2749" i="1"/>
  <c r="X2752" i="1"/>
  <c r="AC2752" i="1"/>
  <c r="AE2752" i="1"/>
  <c r="AF2752" i="1"/>
  <c r="X2753" i="1"/>
  <c r="AC2753" i="1"/>
  <c r="AE2753" i="1"/>
  <c r="AF2753" i="1"/>
  <c r="AG2753" i="1"/>
  <c r="AH2753" i="1"/>
  <c r="X2754" i="1"/>
  <c r="AC2754" i="1"/>
  <c r="AE2754" i="1"/>
  <c r="AF2754" i="1"/>
  <c r="X2755" i="1"/>
  <c r="AC2755" i="1"/>
  <c r="AE2755" i="1"/>
  <c r="AF2755" i="1"/>
  <c r="X2756" i="1"/>
  <c r="AG2755" i="1" s="1"/>
  <c r="AC2756" i="1"/>
  <c r="AH2755" i="1" s="1"/>
  <c r="AE2756" i="1"/>
  <c r="AF2756" i="1"/>
  <c r="AG2756" i="1"/>
  <c r="AH2756" i="1"/>
  <c r="X2757" i="1"/>
  <c r="AC2757" i="1"/>
  <c r="AE2757" i="1"/>
  <c r="AF2757" i="1"/>
  <c r="AG2757" i="1"/>
  <c r="AH2757" i="1"/>
  <c r="X2758" i="1"/>
  <c r="AC2758" i="1"/>
  <c r="AE2758" i="1"/>
  <c r="AF2758" i="1"/>
  <c r="AG2758" i="1"/>
  <c r="AH2758" i="1"/>
  <c r="X2759" i="1"/>
  <c r="AC2759" i="1"/>
  <c r="AE2759" i="1"/>
  <c r="AF2759" i="1"/>
  <c r="X2760" i="1"/>
  <c r="AC2760" i="1"/>
  <c r="AE2760" i="1"/>
  <c r="AF2760" i="1"/>
  <c r="X2761" i="1"/>
  <c r="AG2760" i="1" s="1"/>
  <c r="AC2761" i="1"/>
  <c r="AH2760" i="1" s="1"/>
  <c r="AE2761" i="1"/>
  <c r="AF2761" i="1"/>
  <c r="AG2761" i="1"/>
  <c r="AH2761" i="1"/>
  <c r="X2762" i="1"/>
  <c r="AC2762" i="1"/>
  <c r="AE2762" i="1"/>
  <c r="AF2762" i="1"/>
  <c r="AG2762" i="1"/>
  <c r="AH2762" i="1"/>
  <c r="X2763" i="1"/>
  <c r="AC2763" i="1"/>
  <c r="AE2763" i="1"/>
  <c r="AF2763" i="1"/>
  <c r="AG2763" i="1"/>
  <c r="AH2763" i="1"/>
  <c r="X2764" i="1"/>
  <c r="AC2764" i="1"/>
  <c r="AE2764" i="1"/>
  <c r="AF2764" i="1"/>
  <c r="AG2764" i="1"/>
  <c r="AH2764" i="1"/>
  <c r="X2765" i="1"/>
  <c r="AC2765" i="1"/>
  <c r="AE2765" i="1"/>
  <c r="AF2765" i="1"/>
  <c r="AG2765" i="1"/>
  <c r="AH2765" i="1"/>
  <c r="X2766" i="1"/>
  <c r="AC2766" i="1"/>
  <c r="AE2766" i="1"/>
  <c r="AF2766" i="1"/>
  <c r="AG2766" i="1"/>
  <c r="AH2766" i="1"/>
  <c r="X2767" i="1"/>
  <c r="AC2767" i="1"/>
  <c r="AE2767" i="1"/>
  <c r="AF2767" i="1"/>
  <c r="AG2767" i="1"/>
  <c r="AH2767" i="1"/>
  <c r="X2768" i="1"/>
  <c r="AC2768" i="1"/>
  <c r="AE2768" i="1"/>
  <c r="AF2768" i="1"/>
  <c r="AG2768" i="1"/>
  <c r="AH2768" i="1"/>
  <c r="X2769" i="1"/>
  <c r="AC2769" i="1"/>
  <c r="AE2769" i="1"/>
  <c r="AF2769" i="1"/>
  <c r="AG2769" i="1"/>
  <c r="AH2769" i="1"/>
  <c r="X2770" i="1"/>
  <c r="AC2770" i="1"/>
  <c r="AE2770" i="1"/>
  <c r="AF2770" i="1"/>
  <c r="AG2770" i="1"/>
  <c r="AH2770" i="1"/>
  <c r="X2771" i="1"/>
  <c r="AC2771" i="1"/>
  <c r="AE2771" i="1"/>
  <c r="AF2771" i="1"/>
  <c r="AG2771" i="1"/>
  <c r="AH2771" i="1"/>
  <c r="X2772" i="1"/>
  <c r="AC2772" i="1"/>
  <c r="AE2772" i="1"/>
  <c r="AF2772" i="1"/>
  <c r="X2773" i="1"/>
  <c r="AC2773" i="1"/>
  <c r="AE2773" i="1"/>
  <c r="AF2773" i="1"/>
  <c r="X2774" i="1"/>
  <c r="AG2773" i="1" s="1"/>
  <c r="AC2774" i="1"/>
  <c r="AH2773" i="1" s="1"/>
  <c r="AE2774" i="1"/>
  <c r="AF2774" i="1"/>
  <c r="AG2774" i="1"/>
  <c r="AH2774" i="1"/>
  <c r="X2775" i="1"/>
  <c r="AC2775" i="1"/>
  <c r="AE2775" i="1"/>
  <c r="AF2775" i="1"/>
  <c r="X2776" i="1"/>
  <c r="AC2776" i="1"/>
  <c r="AE2776" i="1"/>
  <c r="AF2776" i="1"/>
  <c r="AG2776" i="1"/>
  <c r="AH2776" i="1"/>
  <c r="X2777" i="1"/>
  <c r="AC2777" i="1"/>
  <c r="AE2777" i="1"/>
  <c r="AF2777" i="1"/>
  <c r="AG2777" i="1"/>
  <c r="AH2777" i="1"/>
  <c r="X2778" i="1"/>
  <c r="AC2778" i="1"/>
  <c r="AE2778" i="1"/>
  <c r="AF2778" i="1"/>
  <c r="AG2778" i="1"/>
  <c r="AH2778" i="1"/>
  <c r="X2779" i="1"/>
  <c r="AC2779" i="1"/>
  <c r="AE2779" i="1"/>
  <c r="AF2779" i="1"/>
  <c r="X2780" i="1"/>
  <c r="AC2780" i="1"/>
  <c r="AE2780" i="1"/>
  <c r="AF2780" i="1"/>
  <c r="X2781" i="1"/>
  <c r="AG2780" i="1" s="1"/>
  <c r="AC2781" i="1"/>
  <c r="AH2780" i="1" s="1"/>
  <c r="AE2781" i="1"/>
  <c r="AF2781" i="1"/>
  <c r="AG2781" i="1"/>
  <c r="AH2781" i="1"/>
  <c r="X2782" i="1"/>
  <c r="AC2782" i="1"/>
  <c r="AE2782" i="1"/>
  <c r="AF2782" i="1"/>
  <c r="AG2782" i="1"/>
  <c r="AH2782" i="1"/>
  <c r="X2784" i="1"/>
  <c r="AC2784" i="1"/>
  <c r="AE2784" i="1"/>
  <c r="AF2784" i="1"/>
  <c r="X2785" i="1"/>
  <c r="AC2785" i="1"/>
  <c r="AE2785" i="1"/>
  <c r="AF2785" i="1"/>
  <c r="AG2785" i="1"/>
  <c r="AH2785" i="1"/>
  <c r="X2783" i="1"/>
  <c r="AC2783" i="1"/>
  <c r="AE2783" i="1"/>
  <c r="AF2783" i="1"/>
  <c r="AG2783" i="1"/>
  <c r="AH2783" i="1"/>
  <c r="X2786" i="1"/>
  <c r="AC2786" i="1"/>
  <c r="AE2786" i="1"/>
  <c r="AF2786" i="1"/>
  <c r="X2787" i="1"/>
  <c r="AC2787" i="1"/>
  <c r="AE2787" i="1"/>
  <c r="AF2787" i="1"/>
  <c r="AG2787" i="1"/>
  <c r="AH2787" i="1"/>
  <c r="X2788" i="1"/>
  <c r="AC2788" i="1"/>
  <c r="AE2788" i="1"/>
  <c r="AF2788" i="1"/>
  <c r="X2789" i="1"/>
  <c r="AC2789" i="1"/>
  <c r="AE2789" i="1"/>
  <c r="AF2789" i="1"/>
  <c r="AG2789" i="1"/>
  <c r="AH2789" i="1"/>
  <c r="X2750" i="1"/>
  <c r="AC2750" i="1"/>
  <c r="AE2750" i="1"/>
  <c r="AF2750" i="1"/>
  <c r="AG2750" i="1"/>
  <c r="AH2750" i="1"/>
  <c r="X2751" i="1"/>
  <c r="AC2751" i="1"/>
  <c r="AE2751" i="1"/>
  <c r="AF2751" i="1"/>
  <c r="AG2751" i="1"/>
  <c r="AH2751" i="1"/>
  <c r="X2790" i="1"/>
  <c r="AC2790" i="1"/>
  <c r="AF2790" i="1"/>
  <c r="X2791" i="1"/>
  <c r="AC2791" i="1"/>
  <c r="X2792" i="1"/>
  <c r="AC2792" i="1"/>
  <c r="X2793" i="1"/>
  <c r="AC2793" i="1"/>
  <c r="X2794" i="1"/>
  <c r="AC2794" i="1"/>
  <c r="X2795" i="1"/>
  <c r="AC2795" i="1"/>
  <c r="X2796" i="1"/>
  <c r="AC2796" i="1"/>
  <c r="X2797" i="1"/>
  <c r="AC2797" i="1"/>
  <c r="X2798" i="1"/>
  <c r="AC2798" i="1"/>
  <c r="X2800" i="1"/>
  <c r="AC2800" i="1"/>
  <c r="X2801" i="1"/>
  <c r="AC2801" i="1"/>
  <c r="X2802" i="1"/>
  <c r="AC2802" i="1"/>
  <c r="X2803" i="1"/>
  <c r="AC2803" i="1"/>
  <c r="X2804" i="1"/>
  <c r="AC2804" i="1"/>
  <c r="X2805" i="1"/>
  <c r="AC2805" i="1"/>
  <c r="X2806" i="1"/>
  <c r="AC2806" i="1"/>
  <c r="X2807" i="1"/>
  <c r="AC2807" i="1"/>
  <c r="X2808" i="1"/>
  <c r="AC2808" i="1"/>
  <c r="X2809" i="1"/>
  <c r="AC2809" i="1"/>
  <c r="X2810" i="1"/>
  <c r="AC2810" i="1"/>
  <c r="X2811" i="1"/>
  <c r="AC2811" i="1"/>
  <c r="X2812" i="1"/>
  <c r="AC2812" i="1"/>
  <c r="X2813" i="1"/>
  <c r="AC2813" i="1"/>
  <c r="X2814" i="1"/>
  <c r="AC2814" i="1"/>
  <c r="X2815" i="1"/>
  <c r="AC2815" i="1"/>
  <c r="X2816" i="1"/>
  <c r="AC2816" i="1"/>
  <c r="X2817" i="1"/>
  <c r="AC2817" i="1"/>
  <c r="X2818" i="1"/>
  <c r="AC2818" i="1"/>
  <c r="X2819" i="1"/>
  <c r="AC2819" i="1"/>
  <c r="X2820" i="1"/>
  <c r="AC2820" i="1"/>
  <c r="X2821" i="1"/>
  <c r="AC2821" i="1"/>
  <c r="X2822" i="1"/>
  <c r="AC2822" i="1"/>
  <c r="X2823" i="1"/>
  <c r="AC2823" i="1"/>
  <c r="X2824" i="1"/>
  <c r="AC2824" i="1"/>
  <c r="X2825" i="1"/>
  <c r="AC2825" i="1"/>
  <c r="X2826" i="1"/>
  <c r="AC2826" i="1"/>
  <c r="X2827" i="1"/>
  <c r="AC2827" i="1"/>
  <c r="X2828" i="1"/>
  <c r="AC2828" i="1"/>
  <c r="X2831" i="1"/>
  <c r="AC2831" i="1"/>
  <c r="X2832" i="1"/>
  <c r="AC2832" i="1"/>
  <c r="X2833" i="1"/>
  <c r="AC2833" i="1"/>
  <c r="X2835" i="1"/>
  <c r="AC2835" i="1"/>
  <c r="X2836" i="1"/>
  <c r="AC2836" i="1"/>
  <c r="X2837" i="1"/>
  <c r="AC2837" i="1"/>
  <c r="X2838" i="1"/>
  <c r="AC2838" i="1"/>
  <c r="X2839" i="1"/>
  <c r="AC2839" i="1"/>
  <c r="X2840" i="1"/>
  <c r="AC2840" i="1"/>
  <c r="X2841" i="1"/>
  <c r="AC2841" i="1"/>
  <c r="X2842" i="1"/>
  <c r="AC2842" i="1"/>
  <c r="X2843" i="1"/>
  <c r="AC2843" i="1"/>
  <c r="X2844" i="1"/>
  <c r="AC2844" i="1"/>
  <c r="X2799" i="1"/>
  <c r="AC2799" i="1"/>
  <c r="X2845" i="1"/>
  <c r="AC2845" i="1"/>
  <c r="X2846" i="1"/>
  <c r="AC2846" i="1"/>
  <c r="X2847" i="1"/>
  <c r="AC2847" i="1"/>
  <c r="X2834" i="1"/>
  <c r="AC2834" i="1"/>
  <c r="X2848" i="1"/>
  <c r="AC2848" i="1"/>
  <c r="X2849" i="1"/>
  <c r="AC2849" i="1"/>
  <c r="X2850" i="1"/>
  <c r="AC2850" i="1"/>
  <c r="X2851" i="1"/>
  <c r="AC2851" i="1"/>
  <c r="X2852" i="1"/>
  <c r="AC2852" i="1"/>
  <c r="X2853" i="1"/>
  <c r="AC2853" i="1"/>
  <c r="X2854" i="1"/>
  <c r="AC2854" i="1"/>
  <c r="X2855" i="1"/>
  <c r="AC2855" i="1"/>
  <c r="X2856" i="1"/>
  <c r="AC2856" i="1"/>
  <c r="X2857" i="1"/>
  <c r="AC2857" i="1"/>
  <c r="X2858" i="1"/>
  <c r="AC2858" i="1"/>
  <c r="X2859" i="1"/>
  <c r="AC2859" i="1"/>
  <c r="X2860" i="1"/>
  <c r="AC2860" i="1"/>
  <c r="X2861" i="1"/>
  <c r="AC2861" i="1"/>
  <c r="X2862" i="1"/>
  <c r="AC2862" i="1"/>
  <c r="X2863" i="1"/>
  <c r="AC2863" i="1"/>
  <c r="X2864" i="1"/>
  <c r="AC2864" i="1"/>
  <c r="X2865" i="1"/>
  <c r="AC2865" i="1"/>
  <c r="X2866" i="1"/>
  <c r="AC2866" i="1"/>
  <c r="X2867" i="1"/>
  <c r="AC2867" i="1"/>
  <c r="X2868" i="1"/>
  <c r="AC2868" i="1"/>
  <c r="X2869" i="1"/>
  <c r="AC2869" i="1"/>
  <c r="X2870" i="1"/>
  <c r="AC2870" i="1"/>
  <c r="X2871" i="1"/>
  <c r="AC2871" i="1"/>
  <c r="X2872" i="1"/>
  <c r="AC2872" i="1"/>
  <c r="X2873" i="1"/>
  <c r="AC2873" i="1"/>
  <c r="X2874" i="1"/>
  <c r="AC2874" i="1"/>
  <c r="X2875" i="1"/>
  <c r="AC2875" i="1"/>
  <c r="X2876" i="1"/>
  <c r="AC2876" i="1"/>
  <c r="X2877" i="1"/>
  <c r="AC2877" i="1"/>
  <c r="X2878" i="1"/>
  <c r="AC2878" i="1"/>
  <c r="X2879" i="1"/>
  <c r="AC2879" i="1"/>
  <c r="X2880" i="1"/>
  <c r="AC2880" i="1"/>
  <c r="X2881" i="1"/>
  <c r="AC2881" i="1"/>
  <c r="X2882" i="1"/>
  <c r="AC2882" i="1"/>
  <c r="X2883" i="1"/>
  <c r="AC2883" i="1"/>
  <c r="X2884" i="1"/>
  <c r="AC2884" i="1"/>
  <c r="X2885" i="1"/>
  <c r="AC2885" i="1"/>
  <c r="X2886" i="1"/>
  <c r="AC2886" i="1"/>
  <c r="X2887" i="1"/>
  <c r="AC2887" i="1"/>
  <c r="X2888" i="1"/>
  <c r="AC2888" i="1"/>
  <c r="X2889" i="1"/>
  <c r="AC2889" i="1"/>
  <c r="X2890" i="1"/>
  <c r="AC2890" i="1"/>
  <c r="X2891" i="1"/>
  <c r="AC2891" i="1"/>
  <c r="X2892" i="1"/>
  <c r="AC2892" i="1"/>
  <c r="X2893" i="1"/>
  <c r="AC2893" i="1"/>
  <c r="X2894" i="1"/>
  <c r="AC2894" i="1"/>
  <c r="X2896" i="1"/>
  <c r="AC2896" i="1"/>
  <c r="X2897" i="1"/>
  <c r="AC2897" i="1"/>
  <c r="X2898" i="1"/>
  <c r="AC2898" i="1"/>
  <c r="X2899" i="1"/>
  <c r="AC2899" i="1"/>
  <c r="X2900" i="1"/>
  <c r="AC2900" i="1"/>
  <c r="X2904" i="1"/>
  <c r="AC2904" i="1"/>
  <c r="X2905" i="1"/>
  <c r="AC2905" i="1"/>
  <c r="X2906" i="1"/>
  <c r="AC2906" i="1"/>
  <c r="X2907" i="1"/>
  <c r="AC2907" i="1"/>
  <c r="X2908" i="1"/>
  <c r="AC2908" i="1"/>
  <c r="X2829" i="1"/>
  <c r="AC2829" i="1"/>
  <c r="X2909" i="1"/>
  <c r="AC2909" i="1"/>
  <c r="X2910" i="1"/>
  <c r="AC2910" i="1"/>
  <c r="X2911" i="1"/>
  <c r="AC2911" i="1"/>
  <c r="X2912" i="1"/>
  <c r="AC2912" i="1"/>
  <c r="X2913" i="1"/>
  <c r="AC2913" i="1"/>
  <c r="X2914" i="1"/>
  <c r="AC2914" i="1"/>
  <c r="X2915" i="1"/>
  <c r="AC2915" i="1"/>
  <c r="X2830" i="1"/>
  <c r="AC2830" i="1"/>
  <c r="X2916" i="1"/>
  <c r="AC2916" i="1"/>
  <c r="X2917" i="1"/>
  <c r="AC2917" i="1"/>
  <c r="X2918" i="1"/>
  <c r="AC2918" i="1"/>
  <c r="X2919" i="1"/>
  <c r="AC2919" i="1"/>
  <c r="X2920" i="1"/>
  <c r="AC2920" i="1"/>
  <c r="X2921" i="1"/>
  <c r="AC2921" i="1"/>
  <c r="X2922" i="1"/>
  <c r="AC2922" i="1"/>
  <c r="X2923" i="1"/>
  <c r="AC2923" i="1"/>
  <c r="X2924" i="1"/>
  <c r="AC2924" i="1"/>
  <c r="X2925" i="1"/>
  <c r="AC2925" i="1"/>
  <c r="X2926" i="1"/>
  <c r="AC2926" i="1"/>
  <c r="X2927" i="1"/>
  <c r="AC2927" i="1"/>
  <c r="X2928" i="1"/>
  <c r="AC2928" i="1"/>
  <c r="X2929" i="1"/>
  <c r="AC2929" i="1"/>
  <c r="X2930" i="1"/>
  <c r="AC2930" i="1"/>
  <c r="X2931" i="1"/>
  <c r="AC2931" i="1"/>
  <c r="X2932" i="1"/>
  <c r="AC2932" i="1"/>
  <c r="X2933" i="1"/>
  <c r="AC2933" i="1"/>
  <c r="X2937" i="1"/>
  <c r="AC2937" i="1"/>
  <c r="X2938" i="1"/>
  <c r="AC2938" i="1"/>
  <c r="X2939" i="1"/>
  <c r="AC2939" i="1"/>
  <c r="X2940" i="1"/>
  <c r="AC2940" i="1"/>
  <c r="X2941" i="1"/>
  <c r="AC2941" i="1"/>
  <c r="X2942" i="1"/>
  <c r="AC2942" i="1"/>
  <c r="X2943" i="1"/>
  <c r="AC2943" i="1"/>
  <c r="X2944" i="1"/>
  <c r="AC2944" i="1"/>
  <c r="X2948" i="1"/>
  <c r="AC2948" i="1"/>
  <c r="X2949" i="1"/>
  <c r="AC2949" i="1"/>
  <c r="X2950" i="1"/>
  <c r="AC2950" i="1"/>
  <c r="X2951" i="1"/>
  <c r="AC2951" i="1"/>
  <c r="X2952" i="1"/>
  <c r="AC2952" i="1"/>
  <c r="X2954" i="1"/>
  <c r="AC2954" i="1"/>
  <c r="X2955" i="1"/>
  <c r="AC2955" i="1"/>
  <c r="X2956" i="1"/>
  <c r="AC2956" i="1"/>
  <c r="X2957" i="1"/>
  <c r="AC2957" i="1"/>
  <c r="X2958" i="1"/>
  <c r="AC2958" i="1"/>
  <c r="X2959" i="1"/>
  <c r="AC2959" i="1"/>
  <c r="X2953" i="1"/>
  <c r="AC2953" i="1"/>
  <c r="X2945" i="1"/>
  <c r="AC2945" i="1"/>
  <c r="X2946" i="1"/>
  <c r="AC2946" i="1"/>
  <c r="X2947" i="1"/>
  <c r="AC2947" i="1"/>
  <c r="X2960" i="1"/>
  <c r="AC2960" i="1"/>
  <c r="X2961" i="1"/>
  <c r="AC2961" i="1"/>
  <c r="X2962" i="1"/>
  <c r="AC2962" i="1"/>
  <c r="X2963" i="1"/>
  <c r="AC2963" i="1"/>
  <c r="X2964" i="1"/>
  <c r="AC2964" i="1"/>
  <c r="X2965" i="1"/>
  <c r="AC2965" i="1"/>
  <c r="X2966" i="1"/>
  <c r="AC2966" i="1"/>
  <c r="X2967" i="1"/>
  <c r="AC2967" i="1"/>
  <c r="X2968" i="1"/>
  <c r="AC2968" i="1"/>
  <c r="X2969" i="1"/>
  <c r="AC2969" i="1"/>
  <c r="X2970" i="1"/>
  <c r="AC2970" i="1"/>
  <c r="X2971" i="1"/>
  <c r="AC2971" i="1"/>
  <c r="X2972" i="1"/>
  <c r="AC2972" i="1"/>
  <c r="X2973" i="1"/>
  <c r="AC2973" i="1"/>
  <c r="X2974" i="1"/>
  <c r="AC2974" i="1"/>
  <c r="X2975" i="1"/>
  <c r="AC2975" i="1"/>
  <c r="X2976" i="1"/>
  <c r="AG2977" i="1" s="1"/>
  <c r="X2977" i="1"/>
  <c r="AC2977" i="1"/>
  <c r="X2978" i="1"/>
  <c r="AC2978" i="1"/>
  <c r="X2979" i="1"/>
  <c r="AC2979" i="1"/>
  <c r="X2980" i="1"/>
  <c r="AC2980" i="1"/>
  <c r="X2989" i="1"/>
  <c r="AC2989" i="1"/>
  <c r="X2990" i="1"/>
  <c r="AC2990" i="1"/>
  <c r="X2991" i="1"/>
  <c r="AC2991" i="1"/>
  <c r="X2992" i="1"/>
  <c r="AC2992" i="1"/>
  <c r="X2993" i="1"/>
  <c r="AC2993" i="1"/>
  <c r="X2994" i="1"/>
  <c r="AC2994" i="1"/>
  <c r="X2995" i="1"/>
  <c r="AC2995" i="1"/>
  <c r="X2996" i="1"/>
  <c r="AC2996" i="1"/>
  <c r="X2997" i="1"/>
  <c r="AC2997" i="1"/>
  <c r="X2998" i="1"/>
  <c r="AC2998" i="1"/>
  <c r="X2999" i="1"/>
  <c r="AC2999" i="1"/>
  <c r="X3000" i="1"/>
  <c r="AC3000" i="1"/>
  <c r="X3001" i="1"/>
  <c r="AC3001" i="1"/>
  <c r="X3002" i="1"/>
  <c r="AC3002" i="1"/>
  <c r="X3003" i="1"/>
  <c r="AC3003" i="1"/>
  <c r="X3004" i="1"/>
  <c r="AC3004" i="1"/>
  <c r="X3005" i="1"/>
  <c r="AC3005" i="1"/>
  <c r="X3006" i="1"/>
  <c r="AC3006" i="1"/>
  <c r="X3007" i="1"/>
  <c r="AC3007" i="1"/>
  <c r="X3008" i="1"/>
  <c r="AC3008" i="1"/>
  <c r="X3009" i="1"/>
  <c r="AC3009" i="1"/>
  <c r="X3010" i="1"/>
  <c r="AC3010" i="1"/>
  <c r="X3011" i="1"/>
  <c r="AC3011" i="1"/>
  <c r="X3012" i="1"/>
  <c r="AC3012" i="1"/>
  <c r="X3013" i="1"/>
  <c r="AC3013" i="1"/>
  <c r="X3014" i="1"/>
  <c r="AC3014" i="1"/>
  <c r="X3015" i="1"/>
  <c r="AC3015" i="1"/>
  <c r="X3016" i="1"/>
  <c r="AC3016" i="1"/>
  <c r="X3017" i="1"/>
  <c r="AC3017" i="1"/>
  <c r="X3018" i="1"/>
  <c r="AC3018" i="1"/>
  <c r="X3019" i="1"/>
  <c r="AC3019" i="1"/>
  <c r="X3020" i="1"/>
  <c r="AC3020" i="1"/>
  <c r="X3021" i="1"/>
  <c r="AC3021" i="1"/>
  <c r="X3022" i="1"/>
  <c r="AC3022" i="1"/>
  <c r="X3023" i="1"/>
  <c r="AC3023" i="1"/>
  <c r="X3024" i="1"/>
  <c r="AC3024" i="1"/>
  <c r="X3025" i="1"/>
  <c r="AC3025" i="1"/>
  <c r="X3026" i="1"/>
  <c r="AC3026" i="1"/>
  <c r="X3027" i="1"/>
  <c r="AC3027" i="1"/>
  <c r="X3028" i="1"/>
  <c r="AC3028" i="1"/>
  <c r="X3029" i="1"/>
  <c r="AC3029" i="1"/>
  <c r="X3030" i="1"/>
  <c r="AC3030" i="1"/>
  <c r="X3031" i="1"/>
  <c r="AC3031" i="1"/>
  <c r="X3032" i="1"/>
  <c r="AC3032" i="1"/>
  <c r="X2895" i="1"/>
  <c r="AC2895" i="1"/>
  <c r="X3033" i="1"/>
  <c r="AC3033" i="1"/>
  <c r="X3034" i="1"/>
  <c r="AC3034" i="1"/>
  <c r="X2901" i="1"/>
  <c r="AC2901" i="1"/>
  <c r="X2902" i="1"/>
  <c r="AC2902" i="1"/>
  <c r="X2903" i="1"/>
  <c r="AC2903" i="1"/>
  <c r="X3035" i="1"/>
  <c r="AC3035" i="1"/>
  <c r="X3036" i="1"/>
  <c r="AC3036" i="1"/>
  <c r="X3037" i="1"/>
  <c r="AC3037" i="1"/>
  <c r="X3038" i="1"/>
  <c r="AC3038" i="1"/>
  <c r="X3039" i="1"/>
  <c r="AC3039" i="1"/>
  <c r="X3040" i="1"/>
  <c r="AC3040" i="1"/>
  <c r="X3041" i="1"/>
  <c r="AC3041" i="1"/>
  <c r="X3042" i="1"/>
  <c r="AC3042" i="1"/>
  <c r="X3043" i="1"/>
  <c r="AC3043" i="1"/>
  <c r="X3045" i="1"/>
  <c r="AC3045" i="1"/>
  <c r="X3046" i="1"/>
  <c r="AC3046" i="1"/>
  <c r="X3047" i="1"/>
  <c r="AC3047" i="1"/>
  <c r="X3048" i="1"/>
  <c r="AC3048" i="1"/>
  <c r="X3049" i="1"/>
  <c r="AC3049" i="1"/>
  <c r="X3050" i="1"/>
  <c r="AC3050" i="1"/>
  <c r="X3051" i="1"/>
  <c r="AC3051" i="1"/>
  <c r="X3052" i="1"/>
  <c r="AC3052" i="1"/>
  <c r="X3053" i="1"/>
  <c r="AC3053" i="1"/>
  <c r="X3054" i="1"/>
  <c r="AC3054" i="1"/>
  <c r="X3055" i="1"/>
  <c r="AC3055" i="1"/>
  <c r="X3056" i="1"/>
  <c r="AC3056" i="1"/>
  <c r="X3057" i="1"/>
  <c r="AC3057" i="1"/>
  <c r="X3058" i="1"/>
  <c r="AC3058" i="1"/>
  <c r="X3059" i="1"/>
  <c r="AC3059" i="1"/>
  <c r="X3063" i="1"/>
  <c r="AC3063" i="1"/>
  <c r="X3064" i="1"/>
  <c r="AC3064" i="1"/>
  <c r="X3065" i="1"/>
  <c r="AC3065" i="1"/>
  <c r="X3066" i="1"/>
  <c r="AC3066" i="1"/>
  <c r="X3067" i="1"/>
  <c r="AC3067" i="1"/>
  <c r="X3068" i="1"/>
  <c r="AC3068" i="1"/>
  <c r="X3069" i="1"/>
  <c r="AC3069" i="1"/>
  <c r="X3070" i="1"/>
  <c r="AC3070" i="1"/>
  <c r="X3071" i="1"/>
  <c r="AC3071" i="1"/>
  <c r="X3072" i="1"/>
  <c r="AC3072" i="1"/>
  <c r="X3073" i="1"/>
  <c r="AC3073" i="1"/>
  <c r="X3074" i="1"/>
  <c r="AC3074" i="1"/>
  <c r="X3075" i="1"/>
  <c r="AC3075" i="1"/>
  <c r="X3076" i="1"/>
  <c r="AC3076" i="1"/>
  <c r="X3044" i="1"/>
  <c r="AC3044" i="1"/>
  <c r="X3077" i="1"/>
  <c r="AC3077" i="1"/>
  <c r="X3078" i="1"/>
  <c r="AC3078" i="1"/>
  <c r="X3079" i="1"/>
  <c r="AC3079" i="1"/>
  <c r="X3080" i="1"/>
  <c r="AC3080" i="1"/>
  <c r="X3081" i="1"/>
  <c r="AC3081" i="1"/>
  <c r="X3082" i="1"/>
  <c r="AC3082" i="1"/>
  <c r="X3083" i="1"/>
  <c r="AC3083" i="1"/>
  <c r="X3084" i="1"/>
  <c r="AC3084" i="1"/>
  <c r="X3085" i="1"/>
  <c r="AC3085" i="1"/>
  <c r="X3086" i="1"/>
  <c r="AC3086" i="1"/>
  <c r="X3087" i="1"/>
  <c r="AC3087" i="1"/>
  <c r="X3060" i="1"/>
  <c r="AC3060" i="1"/>
  <c r="X3061" i="1"/>
  <c r="AC3061" i="1"/>
  <c r="X3088" i="1"/>
  <c r="AC3088" i="1"/>
  <c r="X3089" i="1"/>
  <c r="AC3089" i="1"/>
  <c r="X3090" i="1"/>
  <c r="AC3090" i="1"/>
  <c r="X3091" i="1"/>
  <c r="AC3091" i="1"/>
  <c r="X3092" i="1"/>
  <c r="AC3092" i="1"/>
  <c r="X3093" i="1"/>
  <c r="AC3093" i="1"/>
  <c r="X3094" i="1"/>
  <c r="AC3094" i="1"/>
  <c r="X3095" i="1"/>
  <c r="AC3095" i="1"/>
  <c r="X3096" i="1"/>
  <c r="AC3096" i="1"/>
  <c r="X3097" i="1"/>
  <c r="AC3097" i="1"/>
  <c r="X3098" i="1"/>
  <c r="AC3098" i="1"/>
  <c r="X3099" i="1"/>
  <c r="AC3099" i="1"/>
  <c r="X3100" i="1"/>
  <c r="AC3100" i="1"/>
  <c r="X3101" i="1"/>
  <c r="AC3101" i="1"/>
  <c r="X3102" i="1"/>
  <c r="AC3102" i="1"/>
  <c r="X3103" i="1"/>
  <c r="AC3103" i="1"/>
  <c r="X3104" i="1"/>
  <c r="AC3104" i="1"/>
  <c r="X3105" i="1"/>
  <c r="AC3105" i="1"/>
  <c r="X3106" i="1"/>
  <c r="AC3106" i="1"/>
  <c r="X3107" i="1"/>
  <c r="AC3107" i="1"/>
  <c r="X3108" i="1"/>
  <c r="AC3108" i="1"/>
  <c r="X3109" i="1"/>
  <c r="AC3109" i="1"/>
  <c r="X3110" i="1"/>
  <c r="AC3110" i="1"/>
  <c r="X3111" i="1"/>
  <c r="AC3111" i="1"/>
  <c r="X3116" i="1"/>
  <c r="AC3116" i="1"/>
  <c r="X3117" i="1"/>
  <c r="AC3117" i="1"/>
  <c r="X3118" i="1"/>
  <c r="AC3118" i="1"/>
  <c r="X3119" i="1"/>
  <c r="AC3119" i="1"/>
  <c r="X3120" i="1"/>
  <c r="AC3120" i="1"/>
  <c r="X3121" i="1"/>
  <c r="AC3121" i="1"/>
  <c r="X3122" i="1"/>
  <c r="AC3122" i="1"/>
  <c r="X3123" i="1"/>
  <c r="AC3123" i="1"/>
  <c r="X3124" i="1"/>
  <c r="AC3124" i="1"/>
  <c r="X3125" i="1"/>
  <c r="AC3125" i="1"/>
  <c r="X3126" i="1"/>
  <c r="AC3126" i="1"/>
  <c r="X3127" i="1"/>
  <c r="AC3127" i="1"/>
  <c r="X3128" i="1"/>
  <c r="AC3128" i="1"/>
  <c r="X3129" i="1"/>
  <c r="AC3129" i="1"/>
  <c r="X3130" i="1"/>
  <c r="AC3130" i="1"/>
  <c r="X3131" i="1"/>
  <c r="AC3131" i="1"/>
  <c r="X3132" i="1"/>
  <c r="AC3132" i="1"/>
  <c r="X3133" i="1"/>
  <c r="AC3133" i="1"/>
  <c r="X3134" i="1"/>
  <c r="AC3134" i="1"/>
  <c r="X3112" i="1"/>
  <c r="AC3112" i="1"/>
  <c r="X3113" i="1"/>
  <c r="AC3113" i="1"/>
  <c r="X3114" i="1"/>
  <c r="AC3114" i="1"/>
  <c r="X2934" i="1"/>
  <c r="AC2934" i="1"/>
  <c r="X2935" i="1"/>
  <c r="AC2935" i="1"/>
  <c r="X2936" i="1"/>
  <c r="AC2936" i="1"/>
  <c r="X2981" i="1"/>
  <c r="AC2981" i="1"/>
  <c r="X2982" i="1"/>
  <c r="AC2982" i="1"/>
  <c r="X2983" i="1"/>
  <c r="AC2983" i="1"/>
  <c r="X2984" i="1"/>
  <c r="AC2984" i="1"/>
  <c r="X2985" i="1"/>
  <c r="AC2985" i="1"/>
  <c r="X2986" i="1"/>
  <c r="AC2986" i="1"/>
  <c r="X2987" i="1"/>
  <c r="AC2987" i="1"/>
  <c r="X3135" i="1"/>
  <c r="AC3135" i="1"/>
  <c r="X3136" i="1"/>
  <c r="AC3136" i="1"/>
  <c r="X3137" i="1"/>
  <c r="AC3137" i="1"/>
  <c r="X3138" i="1"/>
  <c r="AC3138" i="1"/>
  <c r="X3115" i="1"/>
  <c r="AC3115" i="1"/>
  <c r="X3139" i="1"/>
  <c r="AC3139" i="1"/>
  <c r="X3140" i="1"/>
  <c r="AC3140" i="1"/>
  <c r="X3141" i="1"/>
  <c r="AC3141" i="1"/>
  <c r="X3142" i="1"/>
  <c r="AC3142" i="1"/>
  <c r="X3143" i="1"/>
  <c r="AC3143" i="1"/>
  <c r="X3144" i="1"/>
  <c r="AC3144" i="1"/>
  <c r="X3145" i="1"/>
  <c r="AC3145" i="1"/>
  <c r="X3146" i="1"/>
  <c r="AC3146" i="1"/>
  <c r="X3147" i="1"/>
  <c r="AC3147" i="1"/>
  <c r="X3148" i="1"/>
  <c r="AC3148" i="1"/>
  <c r="X3149" i="1"/>
  <c r="AC3149" i="1"/>
  <c r="X3150" i="1"/>
  <c r="AC3150" i="1"/>
  <c r="X3151" i="1"/>
  <c r="AC3151" i="1"/>
  <c r="X3152" i="1"/>
  <c r="AC3152" i="1"/>
  <c r="X3153" i="1"/>
  <c r="AC3153" i="1"/>
  <c r="X3154" i="1"/>
  <c r="AC3154" i="1"/>
  <c r="X3155" i="1"/>
  <c r="AC3155" i="1"/>
  <c r="X3156" i="1"/>
  <c r="AC3156" i="1"/>
  <c r="X3157" i="1"/>
  <c r="AC3157" i="1"/>
  <c r="X3158" i="1"/>
  <c r="AC3158" i="1"/>
  <c r="X3159" i="1"/>
  <c r="AC3159" i="1"/>
  <c r="X3160" i="1"/>
  <c r="AC3160" i="1"/>
  <c r="X3161" i="1"/>
  <c r="AC3161" i="1"/>
  <c r="X3162" i="1"/>
  <c r="AC3162" i="1"/>
  <c r="X3163" i="1"/>
  <c r="AC3163" i="1"/>
  <c r="X3164" i="1"/>
  <c r="AC3164" i="1"/>
  <c r="X3165" i="1"/>
  <c r="AC3165" i="1"/>
  <c r="X3166" i="1"/>
  <c r="AC3166" i="1"/>
  <c r="X3167" i="1"/>
  <c r="AC3167" i="1"/>
  <c r="X3168" i="1"/>
  <c r="AC3168" i="1"/>
  <c r="X3169" i="1"/>
  <c r="AC3169" i="1"/>
  <c r="X3170" i="1"/>
  <c r="AC3170" i="1"/>
  <c r="X3171" i="1"/>
  <c r="AC3171" i="1"/>
  <c r="X3172" i="1"/>
  <c r="AC3172" i="1"/>
  <c r="X3173" i="1"/>
  <c r="AC3173" i="1"/>
  <c r="X3174" i="1"/>
  <c r="AC3174" i="1"/>
  <c r="X3175" i="1"/>
  <c r="AC3175" i="1"/>
  <c r="X3178" i="1"/>
  <c r="AC3178" i="1"/>
  <c r="X3179" i="1"/>
  <c r="AC3179" i="1"/>
  <c r="X3180" i="1"/>
  <c r="AC3180" i="1"/>
  <c r="X3181" i="1"/>
  <c r="AC3181" i="1"/>
  <c r="X3176" i="1"/>
  <c r="AC3176" i="1"/>
  <c r="X3183" i="1"/>
  <c r="AC3183" i="1"/>
  <c r="X3184" i="1"/>
  <c r="AC3184" i="1"/>
  <c r="X3177" i="1"/>
  <c r="AC3177" i="1"/>
  <c r="X2988" i="1"/>
  <c r="AG2988" i="1" s="1"/>
  <c r="AC2988" i="1"/>
  <c r="X3185" i="1"/>
  <c r="AC3185" i="1"/>
  <c r="X3186" i="1"/>
  <c r="AC3186" i="1"/>
  <c r="X3187" i="1"/>
  <c r="AC3187" i="1"/>
  <c r="X3062" i="1"/>
  <c r="AG3062" i="1" s="1"/>
  <c r="AC3062" i="1"/>
  <c r="X3182" i="1"/>
  <c r="AG3182" i="1" s="1"/>
  <c r="AC3182" i="1"/>
  <c r="X3188" i="1"/>
  <c r="AC3188" i="1"/>
  <c r="X3189" i="1"/>
  <c r="AC3189" i="1"/>
  <c r="X3190" i="1"/>
  <c r="AC3190" i="1"/>
  <c r="X3191" i="1"/>
  <c r="AC3191" i="1"/>
  <c r="X3192" i="1"/>
  <c r="AC3192" i="1"/>
  <c r="X3193" i="1"/>
  <c r="AC3193" i="1"/>
  <c r="X3194" i="1"/>
  <c r="AC3194" i="1"/>
  <c r="X3195" i="1"/>
  <c r="AC3195" i="1"/>
  <c r="X3196" i="1"/>
  <c r="AC3196" i="1"/>
  <c r="X3197" i="1"/>
  <c r="AC3197" i="1"/>
  <c r="X3198" i="1"/>
  <c r="AC3198" i="1"/>
  <c r="X3199" i="1"/>
  <c r="AC3199" i="1"/>
  <c r="X3200" i="1"/>
  <c r="AC3200" i="1"/>
  <c r="X3201" i="1"/>
  <c r="AC3201" i="1"/>
  <c r="X3202" i="1"/>
  <c r="AC3202" i="1"/>
  <c r="X3203" i="1"/>
  <c r="AC3203" i="1"/>
  <c r="X3205" i="1"/>
  <c r="AC3205" i="1"/>
  <c r="X3206" i="1"/>
  <c r="AC3206" i="1"/>
  <c r="X3207" i="1"/>
  <c r="AC3207" i="1"/>
  <c r="X3208" i="1"/>
  <c r="AC3208" i="1"/>
  <c r="X3209" i="1"/>
  <c r="AC3209" i="1"/>
  <c r="X3204" i="1"/>
  <c r="AC3204" i="1"/>
  <c r="X3210" i="1"/>
  <c r="AC3210" i="1"/>
  <c r="X3211" i="1"/>
  <c r="AC3211" i="1"/>
  <c r="X3212" i="1"/>
  <c r="AC3212" i="1"/>
  <c r="X3213" i="1"/>
  <c r="AC3213" i="1"/>
  <c r="X3214" i="1"/>
  <c r="AC3214" i="1"/>
  <c r="X3215" i="1"/>
  <c r="AC3215" i="1"/>
  <c r="X3216" i="1"/>
  <c r="AC3216" i="1"/>
  <c r="X3217" i="1"/>
  <c r="AC3217" i="1"/>
  <c r="X3218" i="1"/>
  <c r="AC3218" i="1"/>
  <c r="X3219" i="1"/>
  <c r="AC3219" i="1"/>
  <c r="X3220" i="1"/>
  <c r="AC3220" i="1"/>
  <c r="X3221" i="1"/>
  <c r="AC3221" i="1"/>
  <c r="X3223" i="1"/>
  <c r="AC3223" i="1"/>
  <c r="X3224" i="1"/>
  <c r="AC3224" i="1"/>
  <c r="X3225" i="1"/>
  <c r="AC3225" i="1"/>
  <c r="X3226" i="1"/>
  <c r="AC3226" i="1"/>
  <c r="X3227" i="1"/>
  <c r="AC3227" i="1"/>
  <c r="X3228" i="1"/>
  <c r="AC3228" i="1"/>
  <c r="X3229" i="1"/>
  <c r="AC3229" i="1"/>
  <c r="X3230" i="1"/>
  <c r="AC3230" i="1"/>
  <c r="X3231" i="1"/>
  <c r="AC3231" i="1"/>
  <c r="X3232" i="1"/>
  <c r="AC3232" i="1"/>
  <c r="X3233" i="1"/>
  <c r="AC3233" i="1"/>
  <c r="X3234" i="1"/>
  <c r="AC3234" i="1"/>
  <c r="X3235" i="1"/>
  <c r="AC3235" i="1"/>
  <c r="X3236" i="1"/>
  <c r="AC3236" i="1"/>
  <c r="X3237" i="1"/>
  <c r="AC3237" i="1"/>
  <c r="X3238" i="1"/>
  <c r="AC3238" i="1"/>
  <c r="X3239" i="1"/>
  <c r="AC3239" i="1"/>
  <c r="X3240" i="1"/>
  <c r="AC3240" i="1"/>
  <c r="X3241" i="1"/>
  <c r="AC3241" i="1"/>
  <c r="X3242" i="1"/>
  <c r="AC3242" i="1"/>
  <c r="X3243" i="1"/>
  <c r="AC3243" i="1"/>
  <c r="X3244" i="1"/>
  <c r="AC3244" i="1"/>
  <c r="X3245" i="1"/>
  <c r="AC3245" i="1"/>
  <c r="X3246" i="1"/>
  <c r="AC3246" i="1"/>
  <c r="X3247" i="1"/>
  <c r="AC3247" i="1"/>
  <c r="X3248" i="1"/>
  <c r="AC3248" i="1"/>
  <c r="X3249" i="1"/>
  <c r="AC3249" i="1"/>
  <c r="X3251" i="1"/>
  <c r="AC3251" i="1"/>
  <c r="X3252" i="1"/>
  <c r="AC3252" i="1"/>
  <c r="X3250" i="1"/>
  <c r="AC3250" i="1"/>
  <c r="X3253" i="1"/>
  <c r="AC3253" i="1"/>
  <c r="X3254" i="1"/>
  <c r="AC3254" i="1"/>
  <c r="X3255" i="1"/>
  <c r="AC3255" i="1"/>
  <c r="X3256" i="1"/>
  <c r="AC3256" i="1"/>
  <c r="X3257" i="1"/>
  <c r="AC3257" i="1"/>
  <c r="X3258" i="1"/>
  <c r="AC3258" i="1"/>
  <c r="X3259" i="1"/>
  <c r="AC3259" i="1"/>
  <c r="X3260" i="1"/>
  <c r="AC3260" i="1"/>
  <c r="X3261" i="1"/>
  <c r="AC3261" i="1"/>
  <c r="X3262" i="1"/>
  <c r="AC3262" i="1"/>
  <c r="X3263" i="1"/>
  <c r="AC3263" i="1"/>
  <c r="X3264" i="1"/>
  <c r="AC3264" i="1"/>
  <c r="X3265" i="1"/>
  <c r="AC3265" i="1"/>
  <c r="X3266" i="1"/>
  <c r="AC3266" i="1"/>
  <c r="X3267" i="1"/>
  <c r="AC3267" i="1"/>
  <c r="X3268" i="1"/>
  <c r="AC3268" i="1"/>
  <c r="X3269" i="1"/>
  <c r="AC3269" i="1"/>
  <c r="X3270" i="1"/>
  <c r="AC3270" i="1"/>
  <c r="X3271" i="1"/>
  <c r="AC3271" i="1"/>
  <c r="X3272" i="1"/>
  <c r="AC3272" i="1"/>
  <c r="X3273" i="1"/>
  <c r="AC3273" i="1"/>
  <c r="X3274" i="1"/>
  <c r="AC3274" i="1"/>
  <c r="X3275" i="1"/>
  <c r="AC3275" i="1"/>
  <c r="X3277" i="1"/>
  <c r="AC3277" i="1"/>
  <c r="X3278" i="1"/>
  <c r="AC3278" i="1"/>
  <c r="X3279" i="1"/>
  <c r="AC3279" i="1"/>
  <c r="X3280" i="1"/>
  <c r="AC3280" i="1"/>
  <c r="X3281" i="1"/>
  <c r="AC3281" i="1"/>
  <c r="X3276" i="1"/>
  <c r="AC3276" i="1"/>
  <c r="X3282" i="1"/>
  <c r="AC3282" i="1"/>
  <c r="X3283" i="1"/>
  <c r="AC3283" i="1"/>
  <c r="X3222" i="1"/>
  <c r="AC3222" i="1"/>
  <c r="X3284" i="1"/>
  <c r="AC3284" i="1"/>
  <c r="X3285" i="1"/>
  <c r="AC3285" i="1"/>
  <c r="X3286" i="1"/>
  <c r="AC3286" i="1"/>
  <c r="X3287" i="1"/>
  <c r="AC3287" i="1"/>
  <c r="X3288" i="1"/>
  <c r="AC3288" i="1"/>
  <c r="X3289" i="1"/>
  <c r="AC3289" i="1"/>
  <c r="X3290" i="1"/>
  <c r="AC3290" i="1"/>
  <c r="X3293" i="1"/>
  <c r="AC3293" i="1"/>
  <c r="X3294" i="1"/>
  <c r="AC3294" i="1"/>
  <c r="X3295" i="1"/>
  <c r="AC3295" i="1"/>
  <c r="X3296" i="1"/>
  <c r="AC3296" i="1"/>
  <c r="X3297" i="1"/>
  <c r="AC3297" i="1"/>
  <c r="X3298" i="1"/>
  <c r="AC3298" i="1"/>
  <c r="X3299" i="1"/>
  <c r="AC3299" i="1"/>
  <c r="X3300" i="1"/>
  <c r="AC3300" i="1"/>
  <c r="X3301" i="1"/>
  <c r="AC3301" i="1"/>
  <c r="X3302" i="1"/>
  <c r="AC3302" i="1"/>
  <c r="X3303" i="1"/>
  <c r="AC3303" i="1"/>
  <c r="X3304" i="1"/>
  <c r="AC3304" i="1"/>
  <c r="X3305" i="1"/>
  <c r="AC3305" i="1"/>
  <c r="X3306" i="1"/>
  <c r="AC3306" i="1"/>
  <c r="X3307" i="1"/>
  <c r="AC3307" i="1"/>
  <c r="X3308" i="1"/>
  <c r="AC3308" i="1"/>
  <c r="X3309" i="1"/>
  <c r="AC3309" i="1"/>
  <c r="X3310" i="1"/>
  <c r="AC3310" i="1"/>
  <c r="X3311" i="1"/>
  <c r="AC3311" i="1"/>
  <c r="X3313" i="1"/>
  <c r="AC3313" i="1"/>
  <c r="X3314" i="1"/>
  <c r="AC3314" i="1"/>
  <c r="X3312" i="1"/>
  <c r="AC3312" i="1"/>
  <c r="X3315" i="1"/>
  <c r="AC3315" i="1"/>
  <c r="X3316" i="1"/>
  <c r="AC3316" i="1"/>
  <c r="X3317" i="1"/>
  <c r="AC3317" i="1"/>
  <c r="X3318" i="1"/>
  <c r="AC3318" i="1"/>
  <c r="X3319" i="1"/>
  <c r="AC3319" i="1"/>
  <c r="X3320" i="1"/>
  <c r="AC3320" i="1"/>
  <c r="X3321" i="1"/>
  <c r="AC3321" i="1"/>
  <c r="X3322" i="1"/>
  <c r="AC3322" i="1"/>
  <c r="X3323" i="1"/>
  <c r="AC3323" i="1"/>
  <c r="X3324" i="1"/>
  <c r="AC3324" i="1"/>
  <c r="X3325" i="1"/>
  <c r="AG3325" i="1" s="1"/>
  <c r="AC3325" i="1"/>
  <c r="AH3325" i="1" s="1"/>
  <c r="X3326" i="1"/>
  <c r="AC3326" i="1"/>
  <c r="X3327" i="1"/>
  <c r="AC3327" i="1"/>
  <c r="X3328" i="1"/>
  <c r="AC3328" i="1"/>
  <c r="X3329" i="1"/>
  <c r="AC3329" i="1"/>
  <c r="X3330" i="1"/>
  <c r="AC3330" i="1"/>
  <c r="X3331" i="1"/>
  <c r="AC3331" i="1"/>
  <c r="X3332" i="1"/>
  <c r="AC3332" i="1"/>
  <c r="X3333" i="1"/>
  <c r="AC3333" i="1"/>
  <c r="X3334" i="1"/>
  <c r="AC3334" i="1"/>
  <c r="X3335" i="1"/>
  <c r="AC3335" i="1"/>
  <c r="X3336" i="1"/>
  <c r="AC3336" i="1"/>
  <c r="X3337" i="1"/>
  <c r="AC3337" i="1"/>
  <c r="X3338" i="1"/>
  <c r="AC3338" i="1"/>
  <c r="X3341" i="1"/>
  <c r="AC3341" i="1"/>
  <c r="X3342" i="1"/>
  <c r="AC3342" i="1"/>
  <c r="X3343" i="1"/>
  <c r="AC3343" i="1"/>
  <c r="X3339" i="1"/>
  <c r="AG3339" i="1" s="1"/>
  <c r="AC3339" i="1"/>
  <c r="X3340" i="1"/>
  <c r="AC3340" i="1"/>
  <c r="X3291" i="1"/>
  <c r="AC3291" i="1"/>
  <c r="X3292" i="1"/>
  <c r="AC3292" i="1"/>
  <c r="X3344" i="1"/>
  <c r="AC3344" i="1"/>
  <c r="X3345" i="1"/>
  <c r="AC3345" i="1"/>
  <c r="X3346" i="1"/>
  <c r="AC3346" i="1"/>
  <c r="X3347" i="1"/>
  <c r="AC3347" i="1"/>
  <c r="X3348" i="1"/>
  <c r="AC3348" i="1"/>
  <c r="X3349" i="1"/>
  <c r="AC3349" i="1"/>
  <c r="X3350" i="1"/>
  <c r="AC3350" i="1"/>
  <c r="X3351" i="1"/>
  <c r="AC3351" i="1"/>
  <c r="X3352" i="1"/>
  <c r="AC3352" i="1"/>
  <c r="X3353" i="1"/>
  <c r="AC3353" i="1"/>
  <c r="X3354" i="1"/>
  <c r="AC3354" i="1"/>
  <c r="X3355" i="1"/>
  <c r="AC3355" i="1"/>
  <c r="X3356" i="1"/>
  <c r="AC3356" i="1"/>
  <c r="X3357" i="1"/>
  <c r="AC3357" i="1"/>
  <c r="X3358" i="1"/>
  <c r="AC3358" i="1"/>
  <c r="X3359" i="1"/>
  <c r="AC3359" i="1"/>
  <c r="X3360" i="1"/>
  <c r="AC3360" i="1"/>
  <c r="X3361" i="1"/>
  <c r="AC3361" i="1"/>
  <c r="X3362" i="1"/>
  <c r="AC3362" i="1"/>
  <c r="X3363" i="1"/>
  <c r="AC3363" i="1"/>
  <c r="X3364" i="1"/>
  <c r="AC3364" i="1"/>
  <c r="X3365" i="1"/>
  <c r="AC3365" i="1"/>
  <c r="X3366" i="1"/>
  <c r="AC3366" i="1"/>
  <c r="X3367" i="1"/>
  <c r="AC3367" i="1"/>
  <c r="X3368" i="1"/>
  <c r="AC3368" i="1"/>
  <c r="X3369" i="1"/>
  <c r="AC3369" i="1"/>
  <c r="X3370" i="1"/>
  <c r="AC3370" i="1"/>
  <c r="X3371" i="1"/>
  <c r="AC3371" i="1"/>
  <c r="X3372" i="1"/>
  <c r="AC3372" i="1"/>
  <c r="X3373" i="1"/>
  <c r="AC3373" i="1"/>
  <c r="X3374" i="1"/>
  <c r="AC3374" i="1"/>
  <c r="X3375" i="1"/>
  <c r="AC3375" i="1"/>
  <c r="X3376" i="1"/>
  <c r="AC3376" i="1"/>
  <c r="X3377" i="1"/>
  <c r="AC3377" i="1"/>
  <c r="X3378" i="1"/>
  <c r="AC3378" i="1"/>
  <c r="X3379" i="1"/>
  <c r="AC3379" i="1"/>
  <c r="X3380" i="1"/>
  <c r="AC3380" i="1"/>
  <c r="X3381" i="1"/>
  <c r="AC3381" i="1"/>
  <c r="X3382" i="1"/>
  <c r="AC3382" i="1"/>
  <c r="X3383" i="1"/>
  <c r="AC3383" i="1"/>
  <c r="X3384" i="1"/>
  <c r="AC3384" i="1"/>
  <c r="X3385" i="1"/>
  <c r="AC3385" i="1"/>
  <c r="X3387" i="1"/>
  <c r="AC3387" i="1"/>
  <c r="X3388" i="1"/>
  <c r="AC3388" i="1"/>
  <c r="X3389" i="1"/>
  <c r="AC3389" i="1"/>
  <c r="X3390" i="1"/>
  <c r="AC3390" i="1"/>
  <c r="X3391" i="1"/>
  <c r="AC3391" i="1"/>
  <c r="X3392" i="1"/>
  <c r="AC3392" i="1"/>
  <c r="X3393" i="1"/>
  <c r="AC3393" i="1"/>
  <c r="X3386" i="1"/>
  <c r="AG3386" i="1" s="1"/>
  <c r="AC3386" i="1"/>
  <c r="X3394" i="1"/>
  <c r="AC3394" i="1"/>
  <c r="X3395" i="1"/>
  <c r="AC3395" i="1"/>
  <c r="X3396" i="1"/>
  <c r="AC3396" i="1"/>
  <c r="X3397" i="1"/>
  <c r="AC3397" i="1"/>
  <c r="X3398" i="1"/>
  <c r="AC3398" i="1"/>
  <c r="X3399" i="1"/>
  <c r="AC3399" i="1"/>
  <c r="X3400" i="1"/>
  <c r="AC3400" i="1"/>
  <c r="X3401" i="1"/>
  <c r="AC3401" i="1"/>
  <c r="X3402" i="1"/>
  <c r="AC3402" i="1"/>
  <c r="X3403" i="1"/>
  <c r="AC3403" i="1"/>
  <c r="X3404" i="1"/>
  <c r="AC3404" i="1"/>
  <c r="X3405" i="1"/>
  <c r="AC3405" i="1"/>
  <c r="X3406" i="1"/>
  <c r="AC3406" i="1"/>
  <c r="X3407" i="1"/>
  <c r="AC3407" i="1"/>
  <c r="X3408" i="1"/>
  <c r="AC3408" i="1"/>
  <c r="X3409" i="1"/>
  <c r="AC3409" i="1"/>
  <c r="X3410" i="1"/>
  <c r="AC3410" i="1"/>
  <c r="X3411" i="1"/>
  <c r="AC3411" i="1"/>
  <c r="X3412" i="1"/>
  <c r="AC3412" i="1"/>
  <c r="X3413" i="1"/>
  <c r="AC3413" i="1"/>
  <c r="X3414" i="1"/>
  <c r="AC3414" i="1"/>
  <c r="X3415" i="1"/>
  <c r="AC3415" i="1"/>
  <c r="X3416" i="1"/>
  <c r="AC3416" i="1"/>
  <c r="X3417" i="1"/>
  <c r="AC3417" i="1"/>
  <c r="X3418" i="1"/>
  <c r="AC3418" i="1"/>
  <c r="X3419" i="1"/>
  <c r="AC3419" i="1"/>
  <c r="X3420" i="1"/>
  <c r="AC3420" i="1"/>
  <c r="X3421" i="1"/>
  <c r="AC3421" i="1"/>
  <c r="X3422" i="1"/>
  <c r="AC3422" i="1"/>
  <c r="X3423" i="1"/>
  <c r="AC3423" i="1"/>
  <c r="X3424" i="1"/>
  <c r="AC3424" i="1"/>
  <c r="X3425" i="1"/>
  <c r="AC3425" i="1"/>
  <c r="X3426" i="1"/>
  <c r="AC3426" i="1"/>
  <c r="X3427" i="1"/>
  <c r="AC3427" i="1"/>
  <c r="X3428" i="1"/>
  <c r="AC3428" i="1"/>
  <c r="X3429" i="1"/>
  <c r="AC3429" i="1"/>
  <c r="X3430" i="1"/>
  <c r="AC3430" i="1"/>
  <c r="X3431" i="1"/>
  <c r="AC3431" i="1"/>
  <c r="X3432" i="1"/>
  <c r="AC3432" i="1"/>
  <c r="X3433" i="1"/>
  <c r="AC3433" i="1"/>
  <c r="X3434" i="1"/>
  <c r="AC3434" i="1"/>
  <c r="X3435" i="1"/>
  <c r="AC3435" i="1"/>
  <c r="X3436" i="1"/>
  <c r="AC3436" i="1"/>
  <c r="X3437" i="1"/>
  <c r="AC3437" i="1"/>
  <c r="X3438" i="1"/>
  <c r="AC3438" i="1"/>
  <c r="X3439" i="1"/>
  <c r="AC3439" i="1"/>
  <c r="X3440" i="1"/>
  <c r="AC3440" i="1"/>
  <c r="X3441" i="1"/>
  <c r="AC3441" i="1"/>
  <c r="X3442" i="1"/>
  <c r="AC3442" i="1"/>
  <c r="X3443" i="1"/>
  <c r="AC3443" i="1"/>
  <c r="X3444" i="1"/>
  <c r="AC3444" i="1"/>
  <c r="X3445" i="1"/>
  <c r="AC3445" i="1"/>
  <c r="X3446" i="1"/>
  <c r="AC3446" i="1"/>
  <c r="X3447" i="1"/>
  <c r="AC3447" i="1"/>
  <c r="X3448" i="1"/>
  <c r="AC3448" i="1"/>
  <c r="X3449" i="1"/>
  <c r="AC3449" i="1"/>
  <c r="X3450" i="1"/>
  <c r="AC3450" i="1"/>
  <c r="X3451" i="1"/>
  <c r="AC3451" i="1"/>
  <c r="X3452" i="1"/>
  <c r="AC3452" i="1"/>
  <c r="X3453" i="1"/>
  <c r="AC3453" i="1"/>
  <c r="X3454" i="1"/>
  <c r="AC3454" i="1"/>
  <c r="X3455" i="1"/>
  <c r="AC3455" i="1"/>
  <c r="X3456" i="1"/>
  <c r="AC3456" i="1"/>
  <c r="X3457" i="1"/>
  <c r="AC3457" i="1"/>
  <c r="X3458" i="1"/>
  <c r="AC3458" i="1"/>
  <c r="X3459" i="1"/>
  <c r="AC3459" i="1"/>
  <c r="X3460" i="1"/>
  <c r="AC3460" i="1"/>
  <c r="X3461" i="1"/>
  <c r="AC3461" i="1"/>
  <c r="X3462" i="1"/>
  <c r="AC3462" i="1"/>
  <c r="X3463" i="1"/>
  <c r="AC3463" i="1"/>
  <c r="X3464" i="1"/>
  <c r="AC3464" i="1"/>
  <c r="X3465" i="1"/>
  <c r="AC3465" i="1"/>
  <c r="X3466" i="1"/>
  <c r="AC3466" i="1"/>
  <c r="X3467" i="1"/>
  <c r="AC3467" i="1"/>
  <c r="X3468" i="1"/>
  <c r="AC3468" i="1"/>
  <c r="X3469" i="1"/>
  <c r="AC3469" i="1"/>
  <c r="X3470" i="1"/>
  <c r="AC3470" i="1"/>
  <c r="X3471" i="1"/>
  <c r="AC3471" i="1"/>
  <c r="X3473" i="1"/>
  <c r="AC3473" i="1"/>
  <c r="X3472" i="1"/>
  <c r="AG3472" i="1" s="1"/>
  <c r="AC3472" i="1"/>
  <c r="X3474" i="1"/>
  <c r="AC3474" i="1"/>
  <c r="X3475" i="1"/>
  <c r="AC3475" i="1"/>
  <c r="X3476" i="1"/>
  <c r="AC3476" i="1"/>
  <c r="X3477" i="1"/>
  <c r="AC3477" i="1"/>
  <c r="X3478" i="1"/>
  <c r="AC3478" i="1"/>
  <c r="X3479" i="1"/>
  <c r="AC3479" i="1"/>
  <c r="X3480" i="1"/>
  <c r="AC3480" i="1"/>
  <c r="X3481" i="1"/>
  <c r="AC3481" i="1"/>
  <c r="X3482" i="1"/>
  <c r="AC3482" i="1"/>
  <c r="X3483" i="1"/>
  <c r="AC3483" i="1"/>
  <c r="X3484" i="1"/>
  <c r="AC3484" i="1"/>
  <c r="X3485" i="1"/>
  <c r="AC3485" i="1"/>
  <c r="X3486" i="1"/>
  <c r="AC3486" i="1"/>
  <c r="X3487" i="1"/>
  <c r="AC3487" i="1"/>
  <c r="X3490" i="1"/>
  <c r="AC3490" i="1"/>
  <c r="X3491" i="1"/>
  <c r="AC3491" i="1"/>
  <c r="X3492" i="1"/>
  <c r="AC3492" i="1"/>
  <c r="X3493" i="1"/>
  <c r="AC3493" i="1"/>
  <c r="X3494" i="1"/>
  <c r="AC3494" i="1"/>
  <c r="X3495" i="1"/>
  <c r="AC3495" i="1"/>
  <c r="X3496" i="1"/>
  <c r="AC3496" i="1"/>
  <c r="X3497" i="1"/>
  <c r="AC3497" i="1"/>
  <c r="X3498" i="1"/>
  <c r="AC3498" i="1"/>
  <c r="X3499" i="1"/>
  <c r="AC3499" i="1"/>
  <c r="X3500" i="1"/>
  <c r="AC3500" i="1"/>
  <c r="X3501" i="1"/>
  <c r="AC3501" i="1"/>
  <c r="X3502" i="1"/>
  <c r="AC3502" i="1"/>
  <c r="X3503" i="1"/>
  <c r="AC3503" i="1"/>
  <c r="X3504" i="1"/>
  <c r="AC3504" i="1"/>
  <c r="X3505" i="1"/>
  <c r="AC3505" i="1"/>
  <c r="X3506" i="1"/>
  <c r="AC3506" i="1"/>
  <c r="X3507" i="1"/>
  <c r="AC3507" i="1"/>
  <c r="X3508" i="1"/>
  <c r="AC3508" i="1"/>
  <c r="X3509" i="1"/>
  <c r="AC3509" i="1"/>
  <c r="X3510" i="1"/>
  <c r="AC3510" i="1"/>
  <c r="X3511" i="1"/>
  <c r="AC3511" i="1"/>
  <c r="X3514" i="1"/>
  <c r="AC3514" i="1"/>
  <c r="X3515" i="1"/>
  <c r="AC3515" i="1"/>
  <c r="X3516" i="1"/>
  <c r="AC3516" i="1"/>
  <c r="X3517" i="1"/>
  <c r="AC3517" i="1"/>
  <c r="X3518" i="1"/>
  <c r="AC3518" i="1"/>
  <c r="X3519" i="1"/>
  <c r="AC3519" i="1"/>
  <c r="X3520" i="1"/>
  <c r="AC3520" i="1"/>
  <c r="X3512" i="1"/>
  <c r="AG3512" i="1" s="1"/>
  <c r="AC3512" i="1"/>
  <c r="X3513" i="1"/>
  <c r="AG3513" i="1" s="1"/>
  <c r="AC3513" i="1"/>
  <c r="X3521" i="1"/>
  <c r="AC3521" i="1"/>
  <c r="X3522" i="1"/>
  <c r="AC3522" i="1"/>
  <c r="X3523" i="1"/>
  <c r="AC3523" i="1"/>
  <c r="X3524" i="1"/>
  <c r="AC3524" i="1"/>
  <c r="X3525" i="1"/>
  <c r="AC3525" i="1"/>
  <c r="X3526" i="1"/>
  <c r="AC3526" i="1"/>
  <c r="X3527" i="1"/>
  <c r="AC3527" i="1"/>
  <c r="X3528" i="1"/>
  <c r="AC3528" i="1"/>
  <c r="X3529" i="1"/>
  <c r="AC3529" i="1"/>
  <c r="X3530" i="1"/>
  <c r="AC3530" i="1"/>
  <c r="X3531" i="1"/>
  <c r="AC3531" i="1"/>
  <c r="X3532" i="1"/>
  <c r="AC3532" i="1"/>
  <c r="X3533" i="1"/>
  <c r="AC3533" i="1"/>
  <c r="X3534" i="1"/>
  <c r="AC3534" i="1"/>
  <c r="X3535" i="1"/>
  <c r="AC3535" i="1"/>
  <c r="X3536" i="1"/>
  <c r="AC3536" i="1"/>
  <c r="X3537" i="1"/>
  <c r="AC3537" i="1"/>
  <c r="X3538" i="1"/>
  <c r="AC3538" i="1"/>
  <c r="X3539" i="1"/>
  <c r="AC3539" i="1"/>
  <c r="X3540" i="1"/>
  <c r="AC3540" i="1"/>
  <c r="X3541" i="1"/>
  <c r="AC3541" i="1"/>
  <c r="X3542" i="1"/>
  <c r="AC3542" i="1"/>
  <c r="X3543" i="1"/>
  <c r="AC3543" i="1"/>
  <c r="X3544" i="1"/>
  <c r="AC3544" i="1"/>
  <c r="X3545" i="1"/>
  <c r="AC3545" i="1"/>
  <c r="X3546" i="1"/>
  <c r="AC3546" i="1"/>
  <c r="X3547" i="1"/>
  <c r="AC3547" i="1"/>
  <c r="X3548" i="1"/>
  <c r="AC3548" i="1"/>
  <c r="X3549" i="1"/>
  <c r="AC3549" i="1"/>
  <c r="X3550" i="1"/>
  <c r="AC3550" i="1"/>
  <c r="X3551" i="1"/>
  <c r="AC3551" i="1"/>
  <c r="X3552" i="1"/>
  <c r="AC3552" i="1"/>
  <c r="X3553" i="1"/>
  <c r="AC3553" i="1"/>
  <c r="X3555" i="1"/>
  <c r="AC3555" i="1"/>
  <c r="X3556" i="1"/>
  <c r="AC3556" i="1"/>
  <c r="X3557" i="1"/>
  <c r="AC3557" i="1"/>
  <c r="X3558" i="1"/>
  <c r="AC3558" i="1"/>
  <c r="X3559" i="1"/>
  <c r="AC3559" i="1"/>
  <c r="X3560" i="1"/>
  <c r="AC3560" i="1"/>
  <c r="X3561" i="1"/>
  <c r="AC3561" i="1"/>
  <c r="X3562" i="1"/>
  <c r="AC3562" i="1"/>
  <c r="X3563" i="1"/>
  <c r="AC3563" i="1"/>
  <c r="X3554" i="1"/>
  <c r="AG3554" i="1" s="1"/>
  <c r="AC3554" i="1"/>
  <c r="X3564" i="1"/>
  <c r="AC3564" i="1"/>
  <c r="X3565" i="1"/>
  <c r="AC3565" i="1"/>
  <c r="X3566" i="1"/>
  <c r="AC3566" i="1"/>
  <c r="X3567" i="1"/>
  <c r="AC3567" i="1"/>
  <c r="X3568" i="1"/>
  <c r="AC3568" i="1"/>
  <c r="X3569" i="1"/>
  <c r="AC3569" i="1"/>
  <c r="X3570" i="1"/>
  <c r="AC3570" i="1"/>
  <c r="X3571" i="1"/>
  <c r="AC3571" i="1"/>
  <c r="X3573" i="1"/>
  <c r="AC3573" i="1"/>
  <c r="X3574" i="1"/>
  <c r="AC3574" i="1"/>
  <c r="X3572" i="1"/>
  <c r="AG3572" i="1" s="1"/>
  <c r="AC3572" i="1"/>
  <c r="X3575" i="1"/>
  <c r="AC3575" i="1"/>
  <c r="X3576" i="1"/>
  <c r="AC3576" i="1"/>
  <c r="X3577" i="1"/>
  <c r="AC3577" i="1"/>
  <c r="X3578" i="1"/>
  <c r="AC3578" i="1"/>
  <c r="X3579" i="1"/>
  <c r="AC3579" i="1"/>
  <c r="X3580" i="1"/>
  <c r="AC3580" i="1"/>
  <c r="X3581" i="1"/>
  <c r="AC3581" i="1"/>
  <c r="X3582" i="1"/>
  <c r="AC3582" i="1"/>
  <c r="X3583" i="1"/>
  <c r="AC3583" i="1"/>
  <c r="X3584" i="1"/>
  <c r="AC3584" i="1"/>
  <c r="X3585" i="1"/>
  <c r="AC3585" i="1"/>
  <c r="X3586" i="1"/>
  <c r="AC3586" i="1"/>
  <c r="X3587" i="1"/>
  <c r="AC3587" i="1"/>
  <c r="X3588" i="1"/>
  <c r="AC3588" i="1"/>
  <c r="X3589" i="1"/>
  <c r="AC3589" i="1"/>
  <c r="X3590" i="1"/>
  <c r="AC3590" i="1"/>
  <c r="X3591" i="1"/>
  <c r="AC3591" i="1"/>
  <c r="X3592" i="1"/>
  <c r="AC3592" i="1"/>
  <c r="X3593" i="1"/>
  <c r="AC3593" i="1"/>
  <c r="X3594" i="1"/>
  <c r="AC3594" i="1"/>
  <c r="X3595" i="1"/>
  <c r="AC3595" i="1"/>
  <c r="X3596" i="1"/>
  <c r="AC3596" i="1"/>
  <c r="X3597" i="1"/>
  <c r="AC3597" i="1"/>
  <c r="X3598" i="1"/>
  <c r="AC3598" i="1"/>
  <c r="X3599" i="1"/>
  <c r="AC3599" i="1"/>
  <c r="X3600" i="1"/>
  <c r="AC3600" i="1"/>
  <c r="X3601" i="1"/>
  <c r="AC3601" i="1"/>
  <c r="X3602" i="1"/>
  <c r="AC3602" i="1"/>
  <c r="X3603" i="1"/>
  <c r="AC3603" i="1"/>
  <c r="X3604" i="1"/>
  <c r="AC3604" i="1"/>
  <c r="X3605" i="1"/>
  <c r="AC3605" i="1"/>
  <c r="X3606" i="1"/>
  <c r="AC3606" i="1"/>
  <c r="X3607" i="1"/>
  <c r="AC3607" i="1"/>
  <c r="X3608" i="1"/>
  <c r="AC3608" i="1"/>
  <c r="X3609" i="1"/>
  <c r="AC3609" i="1"/>
  <c r="X3610" i="1"/>
  <c r="AC3610" i="1"/>
  <c r="X3611" i="1"/>
  <c r="AC3611" i="1"/>
  <c r="X3612" i="1"/>
  <c r="AC3612" i="1"/>
  <c r="X3613" i="1"/>
  <c r="AC3613" i="1"/>
  <c r="X3614" i="1"/>
  <c r="AC3614" i="1"/>
  <c r="X3615" i="1"/>
  <c r="AC3615" i="1"/>
  <c r="X3616" i="1"/>
  <c r="AC3616" i="1"/>
  <c r="X3617" i="1"/>
  <c r="AC3617" i="1"/>
  <c r="X3618" i="1"/>
  <c r="AC3618" i="1"/>
  <c r="X3619" i="1"/>
  <c r="AC3619" i="1"/>
  <c r="X3620" i="1"/>
  <c r="AC3620" i="1"/>
  <c r="X3621" i="1"/>
  <c r="AC3621" i="1"/>
  <c r="X3622" i="1"/>
  <c r="AC3622" i="1"/>
  <c r="X3623" i="1"/>
  <c r="AC3623" i="1"/>
  <c r="X3624" i="1"/>
  <c r="AC3624" i="1"/>
  <c r="X3625" i="1"/>
  <c r="AC3625" i="1"/>
  <c r="X3626" i="1"/>
  <c r="AC3626" i="1"/>
  <c r="X3627" i="1"/>
  <c r="AC3627" i="1"/>
  <c r="X3628" i="1"/>
  <c r="AC3628" i="1"/>
  <c r="X3629" i="1"/>
  <c r="AC3629" i="1"/>
  <c r="X3630" i="1"/>
  <c r="AC3630" i="1"/>
  <c r="X3631" i="1"/>
  <c r="AC3631" i="1"/>
  <c r="X3632" i="1"/>
  <c r="AC3632" i="1"/>
  <c r="X3633" i="1"/>
  <c r="AC3633" i="1"/>
  <c r="X3634" i="1"/>
  <c r="AC3634" i="1"/>
  <c r="X3635" i="1"/>
  <c r="AC3635" i="1"/>
  <c r="X3636" i="1"/>
  <c r="AC3636" i="1"/>
  <c r="X3637" i="1"/>
  <c r="AC3637" i="1"/>
  <c r="X3638" i="1"/>
  <c r="AC3638" i="1"/>
  <c r="X3639" i="1"/>
  <c r="AC3639" i="1"/>
  <c r="X3640" i="1"/>
  <c r="AC3640" i="1"/>
  <c r="X3641" i="1"/>
  <c r="AC3641" i="1"/>
  <c r="X3644" i="1"/>
  <c r="AC3644" i="1"/>
  <c r="X3645" i="1"/>
  <c r="AC3645" i="1"/>
  <c r="X3642" i="1"/>
  <c r="AG3642" i="1" s="1"/>
  <c r="AC3642" i="1"/>
  <c r="AH3642" i="1" s="1"/>
  <c r="X3643" i="1"/>
  <c r="AG3643" i="1" s="1"/>
  <c r="AC3643" i="1"/>
  <c r="X3646" i="1"/>
  <c r="AC3646" i="1"/>
  <c r="X3647" i="1"/>
  <c r="AC3647" i="1"/>
  <c r="X3648" i="1"/>
  <c r="AC3648" i="1"/>
  <c r="X3649" i="1"/>
  <c r="AC3649" i="1"/>
  <c r="X3650" i="1"/>
  <c r="AC3650" i="1"/>
  <c r="X3651" i="1"/>
  <c r="AC3651" i="1"/>
  <c r="X3652" i="1"/>
  <c r="AC3652" i="1"/>
  <c r="X3653" i="1"/>
  <c r="AC3653" i="1"/>
  <c r="X3654" i="1"/>
  <c r="AC3654" i="1"/>
  <c r="X3655" i="1"/>
  <c r="AC3655" i="1"/>
  <c r="X3656" i="1"/>
  <c r="AC3656" i="1"/>
  <c r="X3657" i="1"/>
  <c r="AC3657" i="1"/>
  <c r="X3658" i="1"/>
  <c r="AC3658" i="1"/>
  <c r="X3659" i="1"/>
  <c r="AC3659" i="1"/>
  <c r="X3660" i="1"/>
  <c r="AC3660" i="1"/>
  <c r="X3661" i="1"/>
  <c r="AC3661" i="1"/>
  <c r="X3662" i="1"/>
  <c r="AC3662" i="1"/>
  <c r="X3663" i="1"/>
  <c r="AC3663" i="1"/>
  <c r="X3664" i="1"/>
  <c r="AC3664" i="1"/>
  <c r="X3665" i="1"/>
  <c r="AC3665" i="1"/>
  <c r="X3666" i="1"/>
  <c r="AC3666" i="1"/>
  <c r="X3667" i="1"/>
  <c r="AC3667" i="1"/>
  <c r="X3488" i="1"/>
  <c r="AG3488" i="1" s="1"/>
  <c r="AC3488" i="1"/>
  <c r="X3489" i="1"/>
  <c r="AC3489" i="1"/>
  <c r="X3668" i="1"/>
  <c r="AC3668" i="1"/>
  <c r="X3669" i="1"/>
  <c r="AC3669" i="1"/>
  <c r="X3670" i="1"/>
  <c r="AC3670" i="1"/>
  <c r="X3671" i="1"/>
  <c r="AC3671" i="1"/>
  <c r="X3672" i="1"/>
  <c r="AC3672" i="1"/>
  <c r="X3673" i="1"/>
  <c r="AC3673" i="1"/>
  <c r="X3674" i="1"/>
  <c r="AC3674" i="1"/>
  <c r="X3675" i="1"/>
  <c r="AC3675" i="1"/>
  <c r="X3676" i="1"/>
  <c r="AC3676" i="1"/>
  <c r="X3677" i="1"/>
  <c r="AC3677" i="1"/>
  <c r="X3678" i="1"/>
  <c r="AC3678" i="1"/>
  <c r="X3679" i="1"/>
  <c r="AC3679" i="1"/>
  <c r="X3680" i="1"/>
  <c r="AC3680" i="1"/>
  <c r="X3681" i="1"/>
  <c r="AC3681" i="1"/>
  <c r="X3682" i="1"/>
  <c r="AC3682" i="1"/>
  <c r="X3683" i="1"/>
  <c r="AC3683" i="1"/>
  <c r="X3684" i="1"/>
  <c r="AC3684" i="1"/>
  <c r="X3685" i="1"/>
  <c r="AC3685" i="1"/>
  <c r="X3686" i="1"/>
  <c r="AC3686" i="1"/>
  <c r="X3687" i="1"/>
  <c r="AC3687" i="1"/>
  <c r="X3688" i="1"/>
  <c r="AC3688" i="1"/>
  <c r="X3689" i="1"/>
  <c r="AC3689" i="1"/>
  <c r="X3690" i="1"/>
  <c r="AC3690" i="1"/>
  <c r="X3691" i="1"/>
  <c r="AC3691" i="1"/>
  <c r="X3692" i="1"/>
  <c r="AC3692" i="1"/>
  <c r="X3693" i="1"/>
  <c r="AC3693" i="1"/>
  <c r="X3696" i="1"/>
  <c r="AC3696" i="1"/>
  <c r="X3697" i="1"/>
  <c r="AC3697" i="1"/>
  <c r="X3694" i="1"/>
  <c r="AG3694" i="1" s="1"/>
  <c r="AC3694" i="1"/>
  <c r="X3695" i="1"/>
  <c r="AG3695" i="1" s="1"/>
  <c r="AC3695" i="1"/>
  <c r="X3698" i="1"/>
  <c r="AC3698" i="1"/>
  <c r="X3699" i="1"/>
  <c r="AC3699" i="1"/>
  <c r="X3700" i="1"/>
  <c r="AC3700" i="1"/>
  <c r="X3701" i="1"/>
  <c r="AC3701" i="1"/>
  <c r="X3702" i="1"/>
  <c r="AC3702" i="1"/>
  <c r="X3703" i="1"/>
  <c r="AC3703" i="1"/>
  <c r="X3704" i="1"/>
  <c r="AC3704" i="1"/>
  <c r="X3705" i="1"/>
  <c r="AC3705" i="1"/>
  <c r="X3706" i="1"/>
  <c r="AC3706" i="1"/>
  <c r="X3707" i="1"/>
  <c r="AC3707" i="1"/>
  <c r="X3708" i="1"/>
  <c r="AC3708" i="1"/>
  <c r="X3709" i="1"/>
  <c r="AC3709" i="1"/>
  <c r="X3710" i="1"/>
  <c r="AC3710" i="1"/>
  <c r="X3720" i="1"/>
  <c r="AC3720" i="1"/>
  <c r="X3721" i="1"/>
  <c r="AC3721" i="1"/>
  <c r="X3722" i="1"/>
  <c r="AC3722" i="1"/>
  <c r="X3723" i="1"/>
  <c r="AC3723" i="1"/>
  <c r="X3711" i="1"/>
  <c r="AG3711" i="1" s="1"/>
  <c r="AC3711" i="1"/>
  <c r="X3712" i="1"/>
  <c r="AC3712" i="1"/>
  <c r="X3713" i="1"/>
  <c r="AC3713" i="1"/>
  <c r="X3724" i="1"/>
  <c r="AC3724" i="1"/>
  <c r="X3714" i="1"/>
  <c r="AG3714" i="1" s="1"/>
  <c r="AC3714" i="1"/>
  <c r="X3715" i="1"/>
  <c r="AG3715" i="1" s="1"/>
  <c r="AC3715" i="1"/>
  <c r="X3726" i="1"/>
  <c r="AC3726" i="1"/>
  <c r="X3727" i="1"/>
  <c r="AC3727" i="1"/>
  <c r="X3728" i="1"/>
  <c r="AC3728" i="1"/>
  <c r="X3729" i="1"/>
  <c r="AC3729" i="1"/>
  <c r="X3730" i="1"/>
  <c r="AC3730" i="1"/>
  <c r="X3731" i="1"/>
  <c r="AC3731" i="1"/>
  <c r="X3732" i="1"/>
  <c r="AC3732" i="1"/>
  <c r="X3733" i="1"/>
  <c r="AC3733" i="1"/>
  <c r="X3725" i="1"/>
  <c r="AG3725" i="1" s="1"/>
  <c r="AC3725" i="1"/>
  <c r="X3734" i="1"/>
  <c r="AC3734" i="1"/>
  <c r="X3735" i="1"/>
  <c r="AC3735" i="1"/>
  <c r="X3737" i="1"/>
  <c r="AC3737" i="1"/>
  <c r="X3738" i="1"/>
  <c r="AC3738" i="1"/>
  <c r="X3739" i="1"/>
  <c r="AC3739" i="1"/>
  <c r="X3740" i="1"/>
  <c r="AC3740" i="1"/>
  <c r="X3741" i="1"/>
  <c r="AC3741" i="1"/>
  <c r="X3736" i="1"/>
  <c r="AG3736" i="1" s="1"/>
  <c r="AC3736" i="1"/>
  <c r="X3744" i="1"/>
  <c r="AC3744" i="1"/>
  <c r="X3745" i="1"/>
  <c r="AC3745" i="1"/>
  <c r="X3742" i="1"/>
  <c r="AG3742" i="1" s="1"/>
  <c r="AC3742" i="1"/>
  <c r="X3746" i="1"/>
  <c r="AC3746" i="1"/>
  <c r="X3747" i="1"/>
  <c r="AC3747" i="1"/>
  <c r="X3748" i="1"/>
  <c r="AC3748" i="1"/>
  <c r="X3749" i="1"/>
  <c r="AC3749" i="1"/>
  <c r="X3750" i="1"/>
  <c r="AC3750" i="1"/>
  <c r="X3751" i="1"/>
  <c r="AC3751" i="1"/>
  <c r="X3752" i="1"/>
  <c r="AC3752" i="1"/>
  <c r="X3753" i="1"/>
  <c r="AC3753" i="1"/>
  <c r="X3754" i="1"/>
  <c r="AC3754" i="1"/>
  <c r="X3755" i="1"/>
  <c r="AC3755" i="1"/>
  <c r="X3756" i="1"/>
  <c r="AC3756" i="1"/>
  <c r="X3757" i="1"/>
  <c r="AC3757" i="1"/>
  <c r="X3759" i="1"/>
  <c r="AC3759" i="1"/>
  <c r="X3760" i="1"/>
  <c r="AC3760" i="1"/>
  <c r="X3761" i="1"/>
  <c r="AC3761" i="1"/>
  <c r="X3762" i="1"/>
  <c r="AC3762" i="1"/>
  <c r="X3764" i="1"/>
  <c r="AC3764" i="1"/>
  <c r="X3765" i="1"/>
  <c r="AC3765" i="1"/>
  <c r="X3766" i="1"/>
  <c r="AC3766" i="1"/>
  <c r="X3767" i="1"/>
  <c r="AC3767" i="1"/>
  <c r="X3768" i="1"/>
  <c r="AC3768" i="1"/>
  <c r="X3769" i="1"/>
  <c r="AC3769" i="1"/>
  <c r="X3763" i="1"/>
  <c r="AC3763" i="1"/>
  <c r="X3758" i="1"/>
  <c r="AG3758" i="1" s="1"/>
  <c r="AC3758" i="1"/>
  <c r="X3770" i="1"/>
  <c r="AC3770" i="1"/>
  <c r="X3771" i="1"/>
  <c r="AC3771" i="1"/>
  <c r="X3743" i="1"/>
  <c r="AC3743" i="1"/>
  <c r="X3772" i="1"/>
  <c r="AC3772" i="1"/>
  <c r="X3773" i="1"/>
  <c r="AC3773" i="1"/>
  <c r="X3774" i="1"/>
  <c r="AC3774" i="1"/>
  <c r="X3781" i="1"/>
  <c r="AC3781" i="1"/>
  <c r="X3782" i="1"/>
  <c r="AC3782" i="1"/>
  <c r="X3784" i="1"/>
  <c r="AC3784" i="1"/>
  <c r="X3785" i="1"/>
  <c r="AC3785" i="1"/>
  <c r="X3783" i="1"/>
  <c r="AG3783" i="1" s="1"/>
  <c r="AC3783" i="1"/>
  <c r="X3786" i="1"/>
  <c r="AC3786" i="1"/>
  <c r="X3787" i="1"/>
  <c r="AC3787" i="1"/>
  <c r="X3775" i="1"/>
  <c r="AC3775" i="1"/>
  <c r="X3776" i="1"/>
  <c r="AC3776" i="1"/>
  <c r="X3777" i="1"/>
  <c r="AC3777" i="1"/>
  <c r="X3778" i="1"/>
  <c r="AC3778" i="1"/>
  <c r="X3779" i="1"/>
  <c r="AC3779" i="1"/>
  <c r="X3780" i="1"/>
  <c r="AC3780" i="1"/>
  <c r="X3793" i="1"/>
  <c r="AC3793" i="1"/>
  <c r="X3794" i="1"/>
  <c r="AC3794" i="1"/>
  <c r="X3788" i="1"/>
  <c r="AG3788" i="1" s="1"/>
  <c r="AC3788" i="1"/>
  <c r="X3795" i="1"/>
  <c r="AC3795" i="1"/>
  <c r="X3796" i="1"/>
  <c r="AC3796" i="1"/>
  <c r="X3797" i="1"/>
  <c r="AC3797" i="1"/>
  <c r="X3798" i="1"/>
  <c r="AC3798" i="1"/>
  <c r="X3799" i="1"/>
  <c r="AC3799" i="1"/>
  <c r="X3800" i="1"/>
  <c r="AC3800" i="1"/>
  <c r="X3801" i="1"/>
  <c r="AC3801" i="1"/>
  <c r="X3802" i="1"/>
  <c r="AC3802" i="1"/>
  <c r="X3789" i="1"/>
  <c r="AC3789" i="1"/>
  <c r="X3790" i="1"/>
  <c r="AC3790" i="1"/>
  <c r="X3791" i="1"/>
  <c r="AC3791" i="1"/>
  <c r="X3792" i="1"/>
  <c r="AC3792" i="1"/>
  <c r="X3716" i="1"/>
  <c r="AG3716" i="1" s="1"/>
  <c r="AC3716" i="1"/>
  <c r="X3717" i="1"/>
  <c r="AC3717" i="1"/>
  <c r="X3718" i="1"/>
  <c r="AC3718" i="1"/>
  <c r="X3719" i="1"/>
  <c r="AC3719" i="1"/>
  <c r="X3803" i="1"/>
  <c r="AC3803" i="1"/>
  <c r="X3804" i="1"/>
  <c r="AC3804" i="1"/>
  <c r="X3805" i="1"/>
  <c r="AC3805" i="1"/>
  <c r="X3806" i="1"/>
  <c r="AC3806" i="1"/>
  <c r="X3807" i="1"/>
  <c r="AC3807" i="1"/>
  <c r="X3808" i="1"/>
  <c r="AC3808" i="1"/>
  <c r="X3809" i="1"/>
  <c r="AC3809" i="1"/>
  <c r="X3812" i="1"/>
  <c r="AC3812" i="1"/>
  <c r="X3813" i="1"/>
  <c r="AC3813" i="1"/>
  <c r="X3810" i="1"/>
  <c r="AG3810" i="1" s="1"/>
  <c r="AC3810" i="1"/>
  <c r="X3811" i="1"/>
  <c r="AC3811" i="1"/>
  <c r="X3814" i="1"/>
  <c r="AC3814" i="1"/>
  <c r="X3815" i="1"/>
  <c r="AC3815" i="1"/>
  <c r="X3816" i="1"/>
  <c r="AC3816" i="1"/>
  <c r="X3817" i="1"/>
  <c r="AC3817" i="1"/>
  <c r="X3818" i="1"/>
  <c r="AC3818" i="1"/>
  <c r="X3819" i="1"/>
  <c r="AC3819" i="1"/>
  <c r="X3820" i="1"/>
  <c r="AC3820" i="1"/>
  <c r="X3821" i="1"/>
  <c r="AC3821" i="1"/>
  <c r="X3822" i="1"/>
  <c r="AC3822" i="1"/>
  <c r="X3823" i="1"/>
  <c r="AC3823" i="1"/>
  <c r="X3824" i="1"/>
  <c r="AC3824" i="1"/>
  <c r="X3825" i="1"/>
  <c r="AC3825" i="1"/>
  <c r="X3826" i="1"/>
  <c r="AC3826" i="1"/>
  <c r="X3829" i="1"/>
  <c r="AC3829" i="1"/>
  <c r="X3830" i="1"/>
  <c r="AC3830" i="1"/>
  <c r="X3831" i="1"/>
  <c r="AC3831" i="1"/>
  <c r="X3832" i="1"/>
  <c r="AC3832" i="1"/>
  <c r="X3833" i="1"/>
  <c r="AC3833" i="1"/>
  <c r="X3834" i="1"/>
  <c r="AC3834" i="1"/>
  <c r="X3827" i="1"/>
  <c r="AG3827" i="1" s="1"/>
  <c r="AC3827" i="1"/>
  <c r="X3828" i="1"/>
  <c r="AC3828" i="1"/>
  <c r="X3836" i="1"/>
  <c r="AC3836" i="1"/>
  <c r="X3837" i="1"/>
  <c r="AC3837" i="1"/>
  <c r="X3838" i="1"/>
  <c r="AC3838" i="1"/>
  <c r="X3839" i="1"/>
  <c r="AC3839" i="1"/>
  <c r="X3835" i="1"/>
  <c r="AG3835" i="1" s="1"/>
  <c r="AC3835" i="1"/>
  <c r="X3840" i="1"/>
  <c r="AC3840" i="1"/>
  <c r="X3841" i="1"/>
  <c r="AC3841" i="1"/>
  <c r="X3842" i="1"/>
  <c r="AC3842" i="1"/>
  <c r="X3843" i="1"/>
  <c r="AC3843" i="1"/>
  <c r="X3844" i="1"/>
  <c r="AC3844" i="1"/>
  <c r="X3845" i="1"/>
  <c r="AC3845" i="1"/>
  <c r="X3847" i="1"/>
  <c r="AC3847" i="1"/>
  <c r="X3848" i="1"/>
  <c r="AC3848" i="1"/>
  <c r="X3849" i="1"/>
  <c r="AC3849" i="1"/>
  <c r="X3850" i="1"/>
  <c r="AC3850" i="1"/>
  <c r="X3851" i="1"/>
  <c r="AC3851" i="1"/>
  <c r="X3852" i="1"/>
  <c r="AC3852" i="1"/>
  <c r="X3853" i="1"/>
  <c r="AC3853" i="1"/>
  <c r="X3854" i="1"/>
  <c r="AC3854" i="1"/>
  <c r="X3855" i="1"/>
  <c r="AC3855" i="1"/>
  <c r="X3856" i="1"/>
  <c r="AC3856" i="1"/>
  <c r="X3846" i="1"/>
  <c r="AC3846" i="1"/>
  <c r="X3857" i="1"/>
  <c r="AC3857" i="1"/>
  <c r="X3858" i="1"/>
  <c r="AC3858" i="1"/>
  <c r="X3859" i="1"/>
  <c r="AC3859" i="1"/>
  <c r="X3860" i="1"/>
  <c r="AC3860" i="1"/>
  <c r="X3861" i="1"/>
  <c r="AC3861" i="1"/>
  <c r="X3862" i="1"/>
  <c r="AC3862" i="1"/>
  <c r="X3863" i="1"/>
  <c r="AC3863" i="1"/>
  <c r="X3864" i="1"/>
  <c r="AC3864" i="1"/>
  <c r="X3867" i="1"/>
  <c r="AC3867" i="1"/>
  <c r="X3868" i="1"/>
  <c r="AC3868" i="1"/>
  <c r="X3869" i="1"/>
  <c r="AC3869" i="1"/>
  <c r="X3870" i="1"/>
  <c r="AC3870" i="1"/>
  <c r="X3871" i="1"/>
  <c r="AC3871" i="1"/>
  <c r="X3872" i="1"/>
  <c r="AC3872" i="1"/>
  <c r="X3873" i="1"/>
  <c r="AC3873" i="1"/>
  <c r="X3874" i="1"/>
  <c r="AC3874" i="1"/>
  <c r="X3875" i="1"/>
  <c r="AC3875" i="1"/>
  <c r="X3876" i="1"/>
  <c r="AC3876" i="1"/>
  <c r="X3877" i="1"/>
  <c r="AC3877" i="1"/>
  <c r="X3878" i="1"/>
  <c r="AC3878" i="1"/>
  <c r="X3879" i="1"/>
  <c r="AC3879" i="1"/>
  <c r="X3880" i="1"/>
  <c r="AC3880" i="1"/>
  <c r="X3881" i="1"/>
  <c r="AC3881" i="1"/>
  <c r="X3865" i="1"/>
  <c r="AC3865" i="1"/>
  <c r="X3866" i="1"/>
  <c r="AC3866" i="1"/>
  <c r="X3882" i="1"/>
  <c r="AC3882" i="1"/>
  <c r="X3883" i="1"/>
  <c r="AC3883" i="1"/>
  <c r="X3884" i="1"/>
  <c r="AC3884" i="1"/>
  <c r="X3885" i="1"/>
  <c r="AC3885" i="1"/>
  <c r="X3886" i="1"/>
  <c r="AC3886" i="1"/>
  <c r="X3887" i="1"/>
  <c r="AC3887" i="1"/>
  <c r="X3888" i="1"/>
  <c r="AC3888" i="1"/>
  <c r="X3889" i="1"/>
  <c r="AC3889" i="1"/>
  <c r="X3890" i="1"/>
  <c r="AC3890" i="1"/>
  <c r="X3891" i="1"/>
  <c r="AC3891" i="1"/>
  <c r="X3892" i="1"/>
  <c r="AC3892" i="1"/>
  <c r="X3893" i="1"/>
  <c r="AC3893" i="1"/>
  <c r="X3894" i="1"/>
  <c r="AC3894" i="1"/>
  <c r="X3895" i="1"/>
  <c r="AC3895" i="1"/>
  <c r="X3896" i="1"/>
  <c r="AC3896" i="1"/>
  <c r="X3897" i="1"/>
  <c r="AC3897" i="1"/>
  <c r="X3898" i="1"/>
  <c r="AC3898" i="1"/>
  <c r="X3899" i="1"/>
  <c r="AC3899" i="1"/>
  <c r="X3900" i="1"/>
  <c r="X3901" i="1"/>
  <c r="AC3901" i="1"/>
  <c r="X3902" i="1"/>
  <c r="AC3902" i="1"/>
  <c r="X3903" i="1"/>
  <c r="AC3903" i="1"/>
  <c r="X3904" i="1"/>
  <c r="AC3904" i="1"/>
  <c r="X3905" i="1"/>
  <c r="AC3905" i="1"/>
  <c r="X3906" i="1"/>
  <c r="AC3906" i="1"/>
  <c r="X3907" i="1"/>
  <c r="AC3907" i="1"/>
  <c r="X3908" i="1"/>
  <c r="AC3908" i="1"/>
  <c r="X3909" i="1"/>
  <c r="AC3909" i="1"/>
  <c r="X3910" i="1"/>
  <c r="AC3910" i="1"/>
  <c r="X3911" i="1"/>
  <c r="AC3911" i="1"/>
  <c r="X3912" i="1"/>
  <c r="AC3912" i="1"/>
  <c r="X3913" i="1"/>
  <c r="AC3913" i="1"/>
  <c r="X3914" i="1"/>
  <c r="AC3914" i="1"/>
  <c r="X3915" i="1"/>
  <c r="AC3915" i="1"/>
  <c r="X3916" i="1"/>
  <c r="AC3916" i="1"/>
  <c r="X3917" i="1"/>
  <c r="AC3917" i="1"/>
  <c r="X3918" i="1"/>
  <c r="AC3918" i="1"/>
  <c r="X3919" i="1"/>
  <c r="AC3919" i="1"/>
  <c r="X3920" i="1"/>
  <c r="AC3920" i="1"/>
  <c r="X3921" i="1"/>
  <c r="AC3921" i="1"/>
  <c r="X3922" i="1"/>
  <c r="AC3922" i="1"/>
  <c r="X3923" i="1"/>
  <c r="AC3923" i="1"/>
  <c r="X3924" i="1"/>
  <c r="AC3924" i="1"/>
  <c r="X3925" i="1"/>
  <c r="AC3925" i="1"/>
  <c r="X3926" i="1"/>
  <c r="AC3926" i="1"/>
  <c r="X3927" i="1"/>
  <c r="AC3927" i="1"/>
  <c r="X3928" i="1"/>
  <c r="AC3928" i="1"/>
  <c r="X3929" i="1"/>
  <c r="AC3929" i="1"/>
  <c r="X3930" i="1"/>
  <c r="AC3930" i="1"/>
  <c r="X3931" i="1"/>
  <c r="AC3931" i="1"/>
  <c r="X3932" i="1"/>
  <c r="AC3932" i="1"/>
  <c r="X3933" i="1"/>
  <c r="AC3933" i="1"/>
  <c r="X3934" i="1"/>
  <c r="AC3934" i="1"/>
  <c r="X3935" i="1"/>
  <c r="AC3935" i="1"/>
  <c r="X3936" i="1"/>
  <c r="AC3936" i="1"/>
  <c r="X3937" i="1"/>
  <c r="AC3937" i="1"/>
  <c r="X3938" i="1"/>
  <c r="AC3938" i="1"/>
  <c r="X3939" i="1"/>
  <c r="AC3939" i="1"/>
  <c r="X3940" i="1"/>
  <c r="AC3940" i="1"/>
  <c r="X3941" i="1"/>
  <c r="AC3941" i="1"/>
  <c r="X3942" i="1"/>
  <c r="AC3942" i="1"/>
  <c r="X3943" i="1"/>
  <c r="AC3943" i="1"/>
  <c r="X3944" i="1"/>
  <c r="AC3944" i="1"/>
  <c r="X3945" i="1"/>
  <c r="AC3945" i="1"/>
  <c r="X3946" i="1"/>
  <c r="AC3946" i="1"/>
  <c r="X3947" i="1"/>
  <c r="AC3947" i="1"/>
  <c r="X3948" i="1"/>
  <c r="AC3948" i="1"/>
  <c r="X3949" i="1"/>
  <c r="AC3949" i="1"/>
  <c r="X3950" i="1"/>
  <c r="AC3950" i="1"/>
  <c r="X3951" i="1"/>
  <c r="AC3951" i="1"/>
  <c r="X3961" i="1"/>
  <c r="AC3961" i="1"/>
  <c r="X3962" i="1"/>
  <c r="AC3962" i="1"/>
  <c r="X3963" i="1"/>
  <c r="AC3963" i="1"/>
  <c r="X3964" i="1"/>
  <c r="AC3964" i="1"/>
  <c r="X3965" i="1"/>
  <c r="AC3965" i="1"/>
  <c r="X3966" i="1"/>
  <c r="AC3966" i="1"/>
  <c r="X3967" i="1"/>
  <c r="AC3967" i="1"/>
  <c r="X3968" i="1"/>
  <c r="AC3968" i="1"/>
  <c r="X3969" i="1"/>
  <c r="AC3969" i="1"/>
  <c r="X3970" i="1"/>
  <c r="AC3970" i="1"/>
  <c r="X3971" i="1"/>
  <c r="AC3971" i="1"/>
  <c r="X3972" i="1"/>
  <c r="AC3972" i="1"/>
  <c r="X3973" i="1"/>
  <c r="AC3973" i="1"/>
  <c r="X3974" i="1"/>
  <c r="AC3974" i="1"/>
  <c r="X3975" i="1"/>
  <c r="AC3975" i="1"/>
  <c r="X3976" i="1"/>
  <c r="AC3976" i="1"/>
  <c r="X3977" i="1"/>
  <c r="AC3977" i="1"/>
  <c r="X3978" i="1"/>
  <c r="AC3978" i="1"/>
  <c r="X3979" i="1"/>
  <c r="AC3979" i="1"/>
  <c r="X3980" i="1"/>
  <c r="AC3980" i="1"/>
  <c r="X3981" i="1"/>
  <c r="AC3981" i="1"/>
  <c r="X3982" i="1"/>
  <c r="AC3982" i="1"/>
  <c r="X3983" i="1"/>
  <c r="AC3983" i="1"/>
  <c r="X3984" i="1"/>
  <c r="AC3984" i="1"/>
  <c r="X3985" i="1"/>
  <c r="AC3985" i="1"/>
  <c r="X3986" i="1"/>
  <c r="AC3986" i="1"/>
  <c r="X3987" i="1"/>
  <c r="AC3987" i="1"/>
  <c r="X3988" i="1"/>
  <c r="AC3988" i="1"/>
  <c r="X3991" i="1"/>
  <c r="AC3991" i="1"/>
  <c r="X3992" i="1"/>
  <c r="AC3992" i="1"/>
  <c r="X3993" i="1"/>
  <c r="AC3993" i="1"/>
  <c r="X3994" i="1"/>
  <c r="AC3994" i="1"/>
  <c r="X3995" i="1"/>
  <c r="AC3995" i="1"/>
  <c r="X3996" i="1"/>
  <c r="AC3996" i="1"/>
  <c r="X3997" i="1"/>
  <c r="AC3997" i="1"/>
  <c r="X3998" i="1"/>
  <c r="AC3998" i="1"/>
  <c r="X3999" i="1"/>
  <c r="AC3999" i="1"/>
  <c r="X4000" i="1"/>
  <c r="AC4000" i="1"/>
  <c r="X4001" i="1"/>
  <c r="AC4001" i="1"/>
  <c r="X4002" i="1"/>
  <c r="AC4002" i="1"/>
  <c r="X4003" i="1"/>
  <c r="AC4003" i="1"/>
  <c r="X4004" i="1"/>
  <c r="AC4004" i="1"/>
  <c r="X4005" i="1"/>
  <c r="AC4005" i="1"/>
  <c r="X4006" i="1"/>
  <c r="AC4006" i="1"/>
  <c r="X4007" i="1"/>
  <c r="AC4007" i="1"/>
  <c r="X4008" i="1"/>
  <c r="AC4008" i="1"/>
  <c r="X3989" i="1"/>
  <c r="AC3989" i="1"/>
  <c r="X4009" i="1"/>
  <c r="AC4009" i="1"/>
  <c r="X4010" i="1"/>
  <c r="AC4010" i="1"/>
  <c r="X4011" i="1"/>
  <c r="AC4011" i="1"/>
  <c r="X4012" i="1"/>
  <c r="AC4012" i="1"/>
  <c r="X4014" i="1"/>
  <c r="AC4014" i="1"/>
  <c r="X4015" i="1"/>
  <c r="AC4015" i="1"/>
  <c r="X4016" i="1"/>
  <c r="AC4016" i="1"/>
  <c r="X4013" i="1"/>
  <c r="AG4013" i="1" s="1"/>
  <c r="AC4013" i="1"/>
  <c r="X4017" i="1"/>
  <c r="AC4017" i="1"/>
  <c r="X4018" i="1"/>
  <c r="AC4018" i="1"/>
  <c r="X4019" i="1"/>
  <c r="AC4019" i="1"/>
  <c r="X4020" i="1"/>
  <c r="AC4020" i="1"/>
  <c r="X4021" i="1"/>
  <c r="AC4021" i="1"/>
  <c r="X4022" i="1"/>
  <c r="AC4022" i="1"/>
  <c r="X4023" i="1"/>
  <c r="AC4023" i="1"/>
  <c r="X4024" i="1"/>
  <c r="AC4024" i="1"/>
  <c r="X3990" i="1"/>
  <c r="AG3990" i="1" s="1"/>
  <c r="AC3990" i="1"/>
  <c r="X4025" i="1"/>
  <c r="AC4025" i="1"/>
  <c r="X4026" i="1"/>
  <c r="AC4026" i="1"/>
  <c r="X4027" i="1"/>
  <c r="AC4027" i="1"/>
  <c r="X4028" i="1"/>
  <c r="AG4027" i="1" s="1"/>
  <c r="AC4028" i="1"/>
  <c r="X4029" i="1"/>
  <c r="AC4029" i="1"/>
  <c r="X4030" i="1"/>
  <c r="AC4030" i="1"/>
  <c r="X4031" i="1"/>
  <c r="AC4031" i="1"/>
  <c r="X4032" i="1"/>
  <c r="AC4032" i="1"/>
  <c r="X4033" i="1"/>
  <c r="AC4033" i="1"/>
  <c r="X4034" i="1"/>
  <c r="AC4034" i="1"/>
  <c r="X4035" i="1"/>
  <c r="AC4035" i="1"/>
  <c r="X4036" i="1"/>
  <c r="AC4036" i="1"/>
  <c r="X4037" i="1"/>
  <c r="AC4037" i="1"/>
  <c r="X4038" i="1"/>
  <c r="AC4038" i="1"/>
  <c r="X4039" i="1"/>
  <c r="AC4039" i="1"/>
  <c r="X4040" i="1"/>
  <c r="AC4040" i="1"/>
  <c r="X4041" i="1"/>
  <c r="AG4040" i="1" s="1"/>
  <c r="AC4041" i="1"/>
  <c r="X4042" i="1"/>
  <c r="AC4042" i="1"/>
  <c r="X4043" i="1"/>
  <c r="AC4043" i="1"/>
  <c r="X4044" i="1"/>
  <c r="AC4044" i="1"/>
  <c r="X4045" i="1"/>
  <c r="AC4045" i="1"/>
  <c r="X4046" i="1"/>
  <c r="AC4046" i="1"/>
  <c r="X4047" i="1"/>
  <c r="AC4047" i="1"/>
  <c r="X4048" i="1"/>
  <c r="AC4048" i="1"/>
  <c r="X4049" i="1"/>
  <c r="AC4049" i="1"/>
  <c r="X4051" i="1"/>
  <c r="AC4051" i="1"/>
  <c r="X4052" i="1"/>
  <c r="AC4052" i="1"/>
  <c r="X4054" i="1"/>
  <c r="AC4054" i="1"/>
  <c r="X4055" i="1"/>
  <c r="AC4055" i="1"/>
  <c r="X4056" i="1"/>
  <c r="AC4056" i="1"/>
  <c r="X4057" i="1"/>
  <c r="AC4057" i="1"/>
  <c r="X4058" i="1"/>
  <c r="AC4058" i="1"/>
  <c r="X4059" i="1"/>
  <c r="AC4059" i="1"/>
  <c r="X4060" i="1"/>
  <c r="AC4060" i="1"/>
  <c r="X4061" i="1"/>
  <c r="AC4061" i="1"/>
  <c r="X4062" i="1"/>
  <c r="AC4062" i="1"/>
  <c r="X4050" i="1"/>
  <c r="AG4050" i="1" s="1"/>
  <c r="AC4050" i="1"/>
  <c r="X4063" i="1"/>
  <c r="AC4063" i="1"/>
  <c r="X4064" i="1"/>
  <c r="AC4064" i="1"/>
  <c r="X4065" i="1"/>
  <c r="AC4065" i="1"/>
  <c r="X4066" i="1"/>
  <c r="AC4066" i="1"/>
  <c r="X4067" i="1"/>
  <c r="AC4067" i="1"/>
  <c r="X4068" i="1"/>
  <c r="AC4068" i="1"/>
  <c r="X4069" i="1"/>
  <c r="AC4069" i="1"/>
  <c r="X4070" i="1"/>
  <c r="AC4070" i="1"/>
  <c r="X4072" i="1"/>
  <c r="AC4072" i="1"/>
  <c r="X4073" i="1"/>
  <c r="AC4073" i="1"/>
  <c r="X4074" i="1"/>
  <c r="AC4074" i="1"/>
  <c r="X4075" i="1"/>
  <c r="AC4075" i="1"/>
  <c r="X4071" i="1"/>
  <c r="AC4071" i="1"/>
  <c r="X4076" i="1"/>
  <c r="AC4076" i="1"/>
  <c r="X4077" i="1"/>
  <c r="AC4077" i="1"/>
  <c r="X4078" i="1"/>
  <c r="AC4078" i="1"/>
  <c r="X4079" i="1"/>
  <c r="AC4079" i="1"/>
  <c r="X4080" i="1"/>
  <c r="AC4080" i="1"/>
  <c r="X4081" i="1"/>
  <c r="AC4081" i="1"/>
  <c r="X4084" i="1"/>
  <c r="AC4084" i="1"/>
  <c r="X4085" i="1"/>
  <c r="AC4085" i="1"/>
  <c r="X4086" i="1"/>
  <c r="AC4086" i="1"/>
  <c r="X4087" i="1"/>
  <c r="AC4087" i="1"/>
  <c r="X4088" i="1"/>
  <c r="AC4088" i="1"/>
  <c r="X4089" i="1"/>
  <c r="AC4089" i="1"/>
  <c r="X4082" i="1"/>
  <c r="AG4082" i="1" s="1"/>
  <c r="AC4082" i="1"/>
  <c r="X4083" i="1"/>
  <c r="AG4083" i="1" s="1"/>
  <c r="AC4083" i="1"/>
  <c r="X4090" i="1"/>
  <c r="AC4090" i="1"/>
  <c r="X4091" i="1"/>
  <c r="AC4091" i="1"/>
  <c r="X4092" i="1"/>
  <c r="AC4092" i="1"/>
  <c r="X4093" i="1"/>
  <c r="AC4093" i="1"/>
  <c r="X4094" i="1"/>
  <c r="AC4094" i="1"/>
  <c r="X4095" i="1"/>
  <c r="AC4095" i="1"/>
  <c r="X4096" i="1"/>
  <c r="AC4096" i="1"/>
  <c r="X4097" i="1"/>
  <c r="AC4097" i="1"/>
  <c r="X4098" i="1"/>
  <c r="AC4098" i="1"/>
  <c r="X4099" i="1"/>
  <c r="AC4099" i="1"/>
  <c r="X4053" i="1"/>
  <c r="AC4053" i="1"/>
  <c r="X4100" i="1"/>
  <c r="AC4100" i="1"/>
  <c r="X4101" i="1"/>
  <c r="AC4101" i="1"/>
  <c r="X4102" i="1"/>
  <c r="AC4102" i="1"/>
  <c r="X4103" i="1"/>
  <c r="AC4103" i="1"/>
  <c r="X4104" i="1"/>
  <c r="AC4104" i="1"/>
  <c r="X4105" i="1"/>
  <c r="AC4105" i="1"/>
  <c r="X4106" i="1"/>
  <c r="AC4106" i="1"/>
  <c r="X4107" i="1"/>
  <c r="AC4107" i="1"/>
  <c r="X4108" i="1"/>
  <c r="AC4108" i="1"/>
  <c r="X4109" i="1"/>
  <c r="AC4109" i="1"/>
  <c r="X4110" i="1"/>
  <c r="AC4110" i="1"/>
  <c r="X4111" i="1"/>
  <c r="AC4111" i="1"/>
  <c r="X4112" i="1"/>
  <c r="AC4112" i="1"/>
  <c r="X4113" i="1"/>
  <c r="AC4113" i="1"/>
  <c r="X4114" i="1"/>
  <c r="AC4114" i="1"/>
  <c r="X4115" i="1"/>
  <c r="AC4115" i="1"/>
  <c r="X4116" i="1"/>
  <c r="AC4116" i="1"/>
  <c r="X4117" i="1"/>
  <c r="AC4117" i="1"/>
  <c r="X4118" i="1"/>
  <c r="AC4118" i="1"/>
  <c r="X4123" i="1"/>
  <c r="AC4123" i="1"/>
  <c r="X4124" i="1"/>
  <c r="AC4124" i="1"/>
  <c r="X4125" i="1"/>
  <c r="AC4125" i="1"/>
  <c r="X4126" i="1"/>
  <c r="AC4126" i="1"/>
  <c r="X4127" i="1"/>
  <c r="AC4127" i="1"/>
  <c r="X4128" i="1"/>
  <c r="AC4128" i="1"/>
  <c r="X4119" i="1"/>
  <c r="AC4119" i="1"/>
  <c r="X4120" i="1"/>
  <c r="AC4120" i="1"/>
  <c r="X4121" i="1"/>
  <c r="AC4121" i="1"/>
  <c r="X4122" i="1"/>
  <c r="AC4122" i="1"/>
  <c r="X4130" i="1"/>
  <c r="AC4130" i="1"/>
  <c r="X4131" i="1"/>
  <c r="AC4131" i="1"/>
  <c r="X4133" i="1"/>
  <c r="AC4133" i="1"/>
  <c r="X4134" i="1"/>
  <c r="AC4134" i="1"/>
  <c r="X4132" i="1"/>
  <c r="AG4132" i="1" s="1"/>
  <c r="AC4132" i="1"/>
  <c r="X4135" i="1"/>
  <c r="AC4135" i="1"/>
  <c r="X4136" i="1"/>
  <c r="AC4136" i="1"/>
  <c r="X4137" i="1"/>
  <c r="AC4137" i="1"/>
  <c r="X4139" i="1"/>
  <c r="AC4139" i="1"/>
  <c r="X4140" i="1"/>
  <c r="AC4140" i="1"/>
  <c r="X4141" i="1"/>
  <c r="AC4141" i="1"/>
  <c r="X4142" i="1"/>
  <c r="AC4142" i="1"/>
  <c r="X4129" i="1"/>
  <c r="AC4129" i="1"/>
  <c r="X4143" i="1"/>
  <c r="AC4143" i="1"/>
  <c r="X4144" i="1"/>
  <c r="AC4144" i="1"/>
  <c r="X4145" i="1"/>
  <c r="AC4145" i="1"/>
  <c r="X4146" i="1"/>
  <c r="AC4146" i="1"/>
  <c r="X4147" i="1"/>
  <c r="AC4147" i="1"/>
  <c r="X4148" i="1"/>
  <c r="AC4148" i="1"/>
  <c r="X4149" i="1"/>
  <c r="AC4149" i="1"/>
  <c r="X4150" i="1"/>
  <c r="AC4150" i="1"/>
  <c r="X4151" i="1"/>
  <c r="AC4151" i="1"/>
  <c r="X4152" i="1"/>
  <c r="AC4152" i="1"/>
  <c r="X4153" i="1"/>
  <c r="AC4153" i="1"/>
  <c r="X4154" i="1"/>
  <c r="AC4154" i="1"/>
  <c r="X4155" i="1"/>
  <c r="AC4155" i="1"/>
  <c r="X4156" i="1"/>
  <c r="AC4156" i="1"/>
  <c r="X4157" i="1"/>
  <c r="AC4157" i="1"/>
  <c r="X4158" i="1"/>
  <c r="AC4158" i="1"/>
  <c r="X4159" i="1"/>
  <c r="AC4159" i="1"/>
  <c r="X4160" i="1"/>
  <c r="AC4160" i="1"/>
  <c r="X4138" i="1"/>
  <c r="AG4138" i="1" s="1"/>
  <c r="AC4138" i="1"/>
  <c r="X4161" i="1"/>
  <c r="AC4161" i="1"/>
  <c r="X4162" i="1"/>
  <c r="AC4162" i="1"/>
  <c r="X4163" i="1"/>
  <c r="AC4163" i="1"/>
  <c r="X4164" i="1"/>
  <c r="AG4161" i="1" s="1"/>
  <c r="AC4164" i="1"/>
  <c r="X4165" i="1"/>
  <c r="AC4165" i="1"/>
  <c r="X4166" i="1"/>
  <c r="AC4166" i="1"/>
  <c r="X4167" i="1"/>
  <c r="AC4167" i="1"/>
  <c r="X4168" i="1"/>
  <c r="AC4168" i="1"/>
  <c r="X4169" i="1"/>
  <c r="AC4169" i="1"/>
  <c r="X4170" i="1"/>
  <c r="AC4170" i="1"/>
  <c r="X4171" i="1"/>
  <c r="AC4171" i="1"/>
  <c r="X4172" i="1"/>
  <c r="AC4172" i="1"/>
  <c r="X4173" i="1"/>
  <c r="AC4173" i="1"/>
  <c r="X4174" i="1"/>
  <c r="AC4174" i="1"/>
  <c r="X4175" i="1"/>
  <c r="AC4175" i="1"/>
  <c r="X4176" i="1"/>
  <c r="AC4176" i="1"/>
  <c r="X4177" i="1"/>
  <c r="AC4177" i="1"/>
  <c r="X4178" i="1"/>
  <c r="AC4178" i="1"/>
  <c r="X4180" i="1"/>
  <c r="AC4180" i="1"/>
  <c r="X4181" i="1"/>
  <c r="AC4181" i="1"/>
  <c r="X4182" i="1"/>
  <c r="AC4182" i="1"/>
  <c r="X4183" i="1"/>
  <c r="AG4180" i="1" s="1"/>
  <c r="AC4183" i="1"/>
  <c r="X4179" i="1"/>
  <c r="AC4179" i="1"/>
  <c r="X4184" i="1"/>
  <c r="AC4184" i="1"/>
  <c r="X4185" i="1"/>
  <c r="AC4185" i="1"/>
  <c r="X4186" i="1"/>
  <c r="AC4186" i="1"/>
  <c r="X4187" i="1"/>
  <c r="AC4187" i="1"/>
  <c r="X4188" i="1"/>
  <c r="AC4188" i="1"/>
  <c r="X4189" i="1"/>
  <c r="AC4189" i="1"/>
  <c r="X4190" i="1"/>
  <c r="AC4190" i="1"/>
  <c r="X4191" i="1"/>
  <c r="AC4191" i="1"/>
  <c r="X4192" i="1"/>
  <c r="AC4192" i="1"/>
  <c r="X4193" i="1"/>
  <c r="AC4193" i="1"/>
  <c r="X4194" i="1"/>
  <c r="AC4194" i="1"/>
  <c r="X4195" i="1"/>
  <c r="AC4195" i="1"/>
  <c r="X4196" i="1"/>
  <c r="AC4196" i="1"/>
  <c r="X4197" i="1"/>
  <c r="AC4197" i="1"/>
  <c r="X4198" i="1"/>
  <c r="AC4198" i="1"/>
  <c r="X4199" i="1"/>
  <c r="AC4199" i="1"/>
  <c r="X4200" i="1"/>
  <c r="AC4200" i="1"/>
  <c r="X4201" i="1"/>
  <c r="AC4201" i="1"/>
  <c r="X4202" i="1"/>
  <c r="AC4202" i="1"/>
  <c r="X4203" i="1"/>
  <c r="AC4203" i="1"/>
  <c r="X4204" i="1"/>
  <c r="AC4204" i="1"/>
  <c r="X4205" i="1"/>
  <c r="AC4205" i="1"/>
  <c r="X4206" i="1"/>
  <c r="AC4206" i="1"/>
  <c r="X4207" i="1"/>
  <c r="AC4207" i="1"/>
  <c r="X4208" i="1"/>
  <c r="AC4208" i="1"/>
  <c r="X4209" i="1"/>
  <c r="AC4209" i="1"/>
  <c r="X4210" i="1"/>
  <c r="AC4210" i="1"/>
  <c r="X4211" i="1"/>
  <c r="AC4211" i="1"/>
  <c r="X4212" i="1"/>
  <c r="AC4212" i="1"/>
  <c r="X4213" i="1"/>
  <c r="AC4213" i="1"/>
  <c r="X4214" i="1"/>
  <c r="AC4214" i="1"/>
  <c r="X4215" i="1"/>
  <c r="AC4215" i="1"/>
  <c r="X4218" i="1"/>
  <c r="AC4218" i="1"/>
  <c r="X4219" i="1"/>
  <c r="AC4219" i="1"/>
  <c r="X4220" i="1"/>
  <c r="AC4220" i="1"/>
  <c r="X4221" i="1"/>
  <c r="AC4221" i="1"/>
  <c r="X4216" i="1"/>
  <c r="AC4216" i="1"/>
  <c r="AC4217" i="1"/>
  <c r="X4222" i="1"/>
  <c r="AC4222" i="1"/>
  <c r="X4223" i="1"/>
  <c r="AC4223" i="1"/>
  <c r="X4224" i="1"/>
  <c r="AC4224" i="1"/>
  <c r="X4225" i="1"/>
  <c r="AC4225" i="1"/>
  <c r="X4226" i="1"/>
  <c r="AC4226" i="1"/>
  <c r="X4227" i="1"/>
  <c r="AC4227" i="1"/>
  <c r="X4228" i="1"/>
  <c r="AC4228" i="1"/>
  <c r="X4229" i="1"/>
  <c r="AC4229" i="1"/>
  <c r="X4230" i="1"/>
  <c r="AC4230" i="1"/>
  <c r="X4231" i="1"/>
  <c r="AC4231" i="1"/>
  <c r="X4232" i="1"/>
  <c r="AC4232" i="1"/>
  <c r="X4233" i="1"/>
  <c r="AC4233" i="1"/>
  <c r="X4234" i="1"/>
  <c r="AC4234" i="1"/>
  <c r="X4235" i="1"/>
  <c r="AC4235" i="1"/>
  <c r="X4236" i="1"/>
  <c r="AC4236" i="1"/>
  <c r="X4237" i="1"/>
  <c r="AC4237" i="1"/>
  <c r="X4238" i="1"/>
  <c r="AC4238" i="1"/>
  <c r="X4239" i="1"/>
  <c r="AC4239" i="1"/>
  <c r="X4240" i="1"/>
  <c r="AC4240" i="1"/>
  <c r="X4241" i="1"/>
  <c r="AC4241" i="1"/>
  <c r="X4242" i="1"/>
  <c r="AC4242" i="1"/>
  <c r="X4243" i="1"/>
  <c r="AC4243" i="1"/>
  <c r="X4244" i="1"/>
  <c r="AC4244" i="1"/>
  <c r="X4245" i="1"/>
  <c r="AC4245" i="1"/>
  <c r="X4246" i="1"/>
  <c r="AC4246" i="1"/>
  <c r="X4247" i="1"/>
  <c r="AC4247" i="1"/>
  <c r="X4248" i="1"/>
  <c r="AC4248" i="1"/>
  <c r="X4249" i="1"/>
  <c r="AC4249" i="1"/>
  <c r="X4250" i="1"/>
  <c r="AC4250" i="1"/>
  <c r="X3952" i="1"/>
  <c r="AC3952" i="1"/>
  <c r="X3953" i="1"/>
  <c r="AC3953" i="1"/>
  <c r="X3954" i="1"/>
  <c r="AC3954" i="1"/>
  <c r="X3955" i="1"/>
  <c r="AC3955" i="1"/>
  <c r="X3956" i="1"/>
  <c r="AC3956" i="1"/>
  <c r="X3957" i="1"/>
  <c r="AC3957" i="1"/>
  <c r="X3958" i="1"/>
  <c r="AC3958" i="1"/>
  <c r="X3959" i="1"/>
  <c r="AC3959" i="1"/>
  <c r="X3960" i="1"/>
  <c r="AC3960" i="1"/>
  <c r="X4251" i="1"/>
  <c r="AC4251" i="1"/>
  <c r="X4252" i="1"/>
  <c r="AC4252" i="1"/>
  <c r="X4253" i="1"/>
  <c r="AC4253" i="1"/>
  <c r="X4254" i="1"/>
  <c r="AC4254" i="1"/>
  <c r="X4255" i="1"/>
  <c r="AC4255" i="1"/>
  <c r="X4256" i="1"/>
  <c r="AC4256" i="1"/>
  <c r="X4257" i="1"/>
  <c r="AC4257" i="1"/>
  <c r="X4258" i="1"/>
  <c r="AC4258" i="1"/>
  <c r="X4259" i="1"/>
  <c r="AC4259" i="1"/>
  <c r="X4260" i="1"/>
  <c r="AC4260" i="1"/>
  <c r="X4261" i="1"/>
  <c r="AC4261" i="1"/>
  <c r="X4262" i="1"/>
  <c r="AC4262" i="1"/>
  <c r="X4263" i="1"/>
  <c r="AC4263" i="1"/>
  <c r="X4264" i="1"/>
  <c r="AC4264" i="1"/>
  <c r="X4265" i="1"/>
  <c r="AC4265" i="1"/>
  <c r="X4266" i="1"/>
  <c r="AC4266" i="1"/>
  <c r="X4267" i="1"/>
  <c r="AC4267" i="1"/>
  <c r="X4268" i="1"/>
  <c r="AC4268" i="1"/>
  <c r="X4269" i="1"/>
  <c r="AC4269" i="1"/>
  <c r="X4270" i="1"/>
  <c r="AC4270" i="1"/>
  <c r="X4271" i="1"/>
  <c r="AC4271" i="1"/>
  <c r="X4272" i="1"/>
  <c r="AC4272" i="1"/>
  <c r="X4273" i="1"/>
  <c r="AC4273" i="1"/>
  <c r="X4274" i="1"/>
  <c r="AC4274" i="1"/>
  <c r="X4275" i="1"/>
  <c r="AC4275" i="1"/>
  <c r="X4276" i="1"/>
  <c r="AC4276" i="1"/>
  <c r="X4277" i="1"/>
  <c r="AC4277" i="1"/>
  <c r="X4278" i="1"/>
  <c r="AC4278" i="1"/>
  <c r="X4279" i="1"/>
  <c r="AC4279" i="1"/>
  <c r="X4280" i="1"/>
  <c r="AC4280" i="1"/>
  <c r="X4281" i="1"/>
  <c r="AC4281" i="1"/>
  <c r="X4282" i="1"/>
  <c r="AC4282" i="1"/>
  <c r="X4283" i="1"/>
  <c r="AC4283" i="1"/>
  <c r="X4284" i="1"/>
  <c r="AC4284" i="1"/>
  <c r="X4285" i="1"/>
  <c r="AC4285" i="1"/>
  <c r="X4286" i="1"/>
  <c r="AC4286" i="1"/>
  <c r="X4287" i="1"/>
  <c r="AC4287" i="1"/>
  <c r="X4288" i="1"/>
  <c r="AC4288" i="1"/>
  <c r="X4289" i="1"/>
  <c r="AC4289" i="1"/>
  <c r="X4290" i="1"/>
  <c r="AC4290" i="1"/>
  <c r="X4291" i="1"/>
  <c r="AC4291" i="1"/>
  <c r="X4292" i="1"/>
  <c r="AC4292" i="1"/>
  <c r="X4293" i="1"/>
  <c r="AC4293" i="1"/>
  <c r="X4294" i="1"/>
  <c r="AC4294" i="1"/>
  <c r="X4295" i="1"/>
  <c r="AC4295" i="1"/>
  <c r="X4296" i="1"/>
  <c r="AC4296" i="1"/>
  <c r="X4297" i="1"/>
  <c r="AC4297" i="1"/>
  <c r="X4298" i="1"/>
  <c r="AC4298" i="1"/>
  <c r="X4299" i="1"/>
  <c r="AC4299" i="1"/>
  <c r="X4300" i="1"/>
  <c r="AC4300" i="1"/>
  <c r="X4301" i="1"/>
  <c r="AC4301" i="1"/>
  <c r="X4302" i="1"/>
  <c r="AC4302" i="1"/>
  <c r="X4303" i="1"/>
  <c r="AC4303" i="1"/>
  <c r="X4304" i="1"/>
  <c r="AC4304" i="1"/>
  <c r="X4305" i="1"/>
  <c r="AC4305" i="1"/>
  <c r="X4306" i="1"/>
  <c r="AC4306" i="1"/>
  <c r="X4307" i="1"/>
  <c r="AC4307" i="1"/>
  <c r="X4308" i="1"/>
  <c r="AC4308" i="1"/>
  <c r="X4309" i="1"/>
  <c r="AC4309" i="1"/>
  <c r="X4310" i="1"/>
  <c r="AC4310" i="1"/>
  <c r="X4311" i="1"/>
  <c r="AC4311" i="1"/>
  <c r="X4312" i="1"/>
  <c r="AC4312" i="1"/>
  <c r="X4313" i="1"/>
  <c r="AC4313" i="1"/>
  <c r="X4314" i="1"/>
  <c r="AC4314" i="1"/>
  <c r="X4315" i="1"/>
  <c r="AC4315" i="1"/>
  <c r="X4316" i="1"/>
  <c r="AC4316" i="1"/>
  <c r="X4317" i="1"/>
  <c r="AC4317" i="1"/>
  <c r="X4318" i="1"/>
  <c r="AC4318" i="1"/>
  <c r="X4319" i="1"/>
  <c r="AC4319" i="1"/>
  <c r="X4320" i="1"/>
  <c r="AC4320" i="1"/>
  <c r="X4321" i="1"/>
  <c r="AC4321" i="1"/>
  <c r="X4327" i="1"/>
  <c r="AC4327" i="1"/>
  <c r="X4328" i="1"/>
  <c r="AC4328" i="1"/>
  <c r="X4329" i="1"/>
  <c r="AC4329" i="1"/>
  <c r="X4330" i="1"/>
  <c r="AC4330" i="1"/>
  <c r="X4331" i="1"/>
  <c r="AC4331" i="1"/>
  <c r="X4332" i="1"/>
  <c r="AC4332" i="1"/>
  <c r="X4333" i="1"/>
  <c r="AC4333" i="1"/>
  <c r="X4334" i="1"/>
  <c r="AC4334" i="1"/>
  <c r="X4335" i="1"/>
  <c r="AC4335" i="1"/>
  <c r="X4336" i="1"/>
  <c r="AC4336" i="1"/>
  <c r="X4337" i="1"/>
  <c r="AC4337" i="1"/>
  <c r="X4338" i="1"/>
  <c r="AC4338" i="1"/>
  <c r="X4339" i="1"/>
  <c r="AC4339" i="1"/>
  <c r="X4340" i="1"/>
  <c r="AC4340" i="1"/>
  <c r="X4322" i="1"/>
  <c r="AC4322" i="1"/>
  <c r="X4323" i="1"/>
  <c r="AC4323" i="1"/>
  <c r="X4324" i="1"/>
  <c r="AC4324" i="1"/>
  <c r="X4325" i="1"/>
  <c r="AC4325" i="1"/>
  <c r="X4326" i="1"/>
  <c r="AC4326" i="1"/>
  <c r="X4341" i="1"/>
  <c r="AC4341" i="1"/>
  <c r="X4342" i="1"/>
  <c r="AC4342" i="1"/>
  <c r="X4343" i="1"/>
  <c r="AC4343" i="1"/>
  <c r="X4344" i="1"/>
  <c r="AC4344" i="1"/>
  <c r="X4345" i="1"/>
  <c r="AC4345" i="1"/>
  <c r="X4350" i="1"/>
  <c r="AC4350" i="1"/>
  <c r="X4351" i="1"/>
  <c r="AC4351" i="1"/>
  <c r="X4346" i="1"/>
  <c r="AC4346" i="1"/>
  <c r="X4347" i="1"/>
  <c r="AC4347" i="1"/>
  <c r="X4348" i="1"/>
  <c r="AC4348" i="1"/>
  <c r="X4352" i="1"/>
  <c r="AC4352" i="1"/>
  <c r="X4353" i="1"/>
  <c r="AC4353" i="1"/>
  <c r="X4349" i="1"/>
  <c r="AG4349" i="1" s="1"/>
  <c r="AC4349" i="1"/>
  <c r="X4354" i="1"/>
  <c r="AC4354" i="1"/>
  <c r="X4355" i="1"/>
  <c r="AC4355" i="1"/>
  <c r="X4356" i="1"/>
  <c r="AC4356" i="1"/>
  <c r="X4357" i="1"/>
  <c r="AC4357" i="1"/>
  <c r="X4358" i="1"/>
  <c r="AC4358" i="1"/>
  <c r="X4359" i="1"/>
  <c r="AC4359" i="1"/>
  <c r="X4360" i="1"/>
  <c r="AC4360" i="1"/>
  <c r="X4361" i="1"/>
  <c r="AC4361" i="1"/>
  <c r="X4362" i="1"/>
  <c r="AC4362" i="1"/>
  <c r="X4363" i="1"/>
  <c r="AC4363" i="1"/>
  <c r="X4364" i="1"/>
  <c r="AC4364" i="1"/>
  <c r="X4365" i="1"/>
  <c r="AC4365" i="1"/>
  <c r="X4366" i="1"/>
  <c r="AC4366" i="1"/>
  <c r="X4367" i="1"/>
  <c r="AC4367" i="1"/>
  <c r="X4368" i="1"/>
  <c r="AC4368" i="1"/>
  <c r="X4369" i="1"/>
  <c r="AC4369" i="1"/>
  <c r="X4370" i="1"/>
  <c r="AC4370" i="1"/>
  <c r="X4371" i="1"/>
  <c r="AC4371" i="1"/>
  <c r="X4372" i="1"/>
  <c r="AC4372" i="1"/>
  <c r="X4373" i="1"/>
  <c r="AC4373" i="1"/>
  <c r="X4374" i="1"/>
  <c r="AC4374" i="1"/>
  <c r="X4375" i="1"/>
  <c r="AC4375" i="1"/>
  <c r="X4376" i="1"/>
  <c r="AC4376" i="1"/>
  <c r="X4377" i="1"/>
  <c r="AC4377" i="1"/>
  <c r="X4378" i="1"/>
  <c r="AC4378" i="1"/>
  <c r="X4379" i="1"/>
  <c r="AC4379" i="1"/>
  <c r="X4380" i="1"/>
  <c r="AC4380" i="1"/>
  <c r="X4381" i="1"/>
  <c r="AC4381" i="1"/>
  <c r="X4382" i="1"/>
  <c r="AC4382" i="1"/>
  <c r="X4383" i="1"/>
  <c r="AC4383" i="1"/>
  <c r="X4384" i="1"/>
  <c r="AC4384" i="1"/>
  <c r="X4385" i="1"/>
  <c r="AC4385" i="1"/>
  <c r="X4386" i="1"/>
  <c r="AC4386" i="1"/>
  <c r="X4387" i="1"/>
  <c r="AC4387" i="1"/>
  <c r="X4388" i="1"/>
  <c r="AC4388" i="1"/>
  <c r="X4389" i="1"/>
  <c r="AC4389" i="1"/>
  <c r="X4390" i="1"/>
  <c r="AC4390" i="1"/>
  <c r="X4391" i="1"/>
  <c r="AC4391" i="1"/>
  <c r="X4392" i="1"/>
  <c r="AC4392" i="1"/>
  <c r="X4393" i="1"/>
  <c r="AC4393" i="1"/>
  <c r="X4394" i="1"/>
  <c r="AC4394" i="1"/>
  <c r="X4395" i="1"/>
  <c r="AC4395" i="1"/>
  <c r="X4396" i="1"/>
  <c r="AC4396" i="1"/>
  <c r="X4397" i="1"/>
  <c r="AC4397" i="1"/>
  <c r="X4398" i="1"/>
  <c r="AC4398" i="1"/>
  <c r="X4399" i="1"/>
  <c r="AC4399" i="1"/>
  <c r="X4400" i="1"/>
  <c r="AC4400" i="1"/>
  <c r="X4401" i="1"/>
  <c r="AC4401" i="1"/>
  <c r="X4402" i="1"/>
  <c r="AC4402" i="1"/>
  <c r="X4403" i="1"/>
  <c r="AC4403" i="1"/>
  <c r="X4404" i="1"/>
  <c r="AC4404" i="1"/>
  <c r="X4405" i="1"/>
  <c r="AC4405" i="1"/>
  <c r="X4406" i="1"/>
  <c r="AC4406" i="1"/>
  <c r="X4407" i="1"/>
  <c r="AC4407" i="1"/>
  <c r="X4408" i="1"/>
  <c r="AC4408" i="1"/>
  <c r="X4409" i="1"/>
  <c r="AC4409" i="1"/>
  <c r="X4410" i="1"/>
  <c r="AC4410" i="1"/>
  <c r="X4411" i="1"/>
  <c r="AC4411" i="1"/>
  <c r="X4412" i="1"/>
  <c r="AC4412" i="1"/>
  <c r="X4413" i="1"/>
  <c r="AC4413" i="1"/>
  <c r="X4414" i="1"/>
  <c r="AC4414" i="1"/>
  <c r="X4415" i="1"/>
  <c r="AC4415" i="1"/>
  <c r="X4416" i="1"/>
  <c r="AC4416" i="1"/>
  <c r="X4417" i="1"/>
  <c r="AC4417" i="1"/>
  <c r="X4418" i="1"/>
  <c r="AC4418" i="1"/>
  <c r="X4419" i="1"/>
  <c r="AC4419" i="1"/>
  <c r="X4420" i="1"/>
  <c r="AC4420" i="1"/>
  <c r="X4421" i="1"/>
  <c r="AC4421" i="1"/>
  <c r="X4422" i="1"/>
  <c r="AC4422" i="1"/>
  <c r="X4423" i="1"/>
  <c r="AC4423" i="1"/>
  <c r="X4424" i="1"/>
  <c r="AC4424" i="1"/>
  <c r="X4425" i="1"/>
  <c r="AC4425" i="1"/>
  <c r="X4426" i="1"/>
  <c r="AC4426" i="1"/>
  <c r="X4427" i="1"/>
  <c r="AC4427" i="1"/>
  <c r="X4428" i="1"/>
  <c r="AC4428" i="1"/>
  <c r="X4429" i="1"/>
  <c r="AC4429" i="1"/>
  <c r="X4430" i="1"/>
  <c r="AC4430" i="1"/>
  <c r="X4431" i="1"/>
  <c r="AC4431" i="1"/>
  <c r="X4432" i="1"/>
  <c r="AC4432" i="1"/>
  <c r="X4433" i="1"/>
  <c r="AC4433" i="1"/>
  <c r="X4434" i="1"/>
  <c r="AC4434" i="1"/>
  <c r="X4435" i="1"/>
  <c r="AC4435" i="1"/>
  <c r="X4436" i="1"/>
  <c r="AC4436" i="1"/>
  <c r="X4437" i="1"/>
  <c r="AC4437" i="1"/>
  <c r="X4438" i="1"/>
  <c r="AC4438" i="1"/>
  <c r="X4439" i="1"/>
  <c r="AC4439" i="1"/>
  <c r="X4440" i="1"/>
  <c r="AC4440" i="1"/>
  <c r="X4441" i="1"/>
  <c r="AC4441" i="1"/>
  <c r="X4442" i="1"/>
  <c r="AC4442" i="1"/>
  <c r="X4443" i="1"/>
  <c r="AC4443" i="1"/>
  <c r="X4444" i="1"/>
  <c r="AC4444" i="1"/>
  <c r="X4445" i="1"/>
  <c r="AC4445" i="1"/>
  <c r="X4446" i="1"/>
  <c r="AC4446" i="1"/>
  <c r="X4447" i="1"/>
  <c r="AC4447" i="1"/>
  <c r="X4448" i="1"/>
  <c r="AC4448" i="1"/>
  <c r="X4449" i="1"/>
  <c r="AC4449" i="1"/>
  <c r="X4450" i="1"/>
  <c r="AC4450" i="1"/>
  <c r="X4451" i="1"/>
  <c r="AC4451" i="1"/>
  <c r="X4452" i="1"/>
  <c r="AC4452" i="1"/>
  <c r="X4453" i="1"/>
  <c r="AC4453" i="1"/>
  <c r="X4454" i="1"/>
  <c r="AC4454" i="1"/>
  <c r="X4455" i="1"/>
  <c r="AC4455" i="1"/>
  <c r="X4456" i="1"/>
  <c r="AC4456" i="1"/>
  <c r="X4457" i="1"/>
  <c r="AC4457" i="1"/>
  <c r="X4458" i="1"/>
  <c r="AC4458" i="1"/>
  <c r="X4459" i="1"/>
  <c r="AC4459" i="1"/>
  <c r="X4460" i="1"/>
  <c r="AC4460" i="1"/>
  <c r="X4461" i="1"/>
  <c r="AC4461" i="1"/>
  <c r="X4462" i="1"/>
  <c r="AC4462" i="1"/>
  <c r="X4463" i="1"/>
  <c r="AC4463" i="1"/>
  <c r="X4464" i="1"/>
  <c r="AC4464" i="1"/>
  <c r="X4465" i="1"/>
  <c r="AC4465" i="1"/>
  <c r="X4466" i="1"/>
  <c r="AC4466" i="1"/>
  <c r="X4467" i="1"/>
  <c r="AC4467" i="1"/>
  <c r="X4468" i="1"/>
  <c r="AC4468" i="1"/>
  <c r="X4469" i="1"/>
  <c r="AC4469" i="1"/>
  <c r="X4470" i="1"/>
  <c r="AC4470" i="1"/>
  <c r="X4471" i="1"/>
  <c r="AC4471" i="1"/>
  <c r="X4472" i="1"/>
  <c r="AC4472" i="1"/>
  <c r="X4473" i="1"/>
  <c r="AC4473" i="1"/>
  <c r="X4474" i="1"/>
  <c r="AC4474" i="1"/>
  <c r="X4475" i="1"/>
  <c r="AC4475" i="1"/>
  <c r="X4476" i="1"/>
  <c r="AC4476" i="1"/>
  <c r="X4477" i="1"/>
  <c r="AC4477" i="1"/>
  <c r="X4478" i="1"/>
  <c r="AC4478" i="1"/>
  <c r="X4479" i="1"/>
  <c r="AC4479" i="1"/>
  <c r="X4480" i="1"/>
  <c r="AC4480" i="1"/>
  <c r="X4481" i="1"/>
  <c r="AC4481" i="1"/>
  <c r="X4482" i="1"/>
  <c r="AC4482" i="1"/>
  <c r="X4483" i="1"/>
  <c r="AC4483" i="1"/>
  <c r="X4484" i="1"/>
  <c r="AC4484" i="1"/>
  <c r="X4485" i="1"/>
  <c r="AC4485" i="1"/>
  <c r="X4486" i="1"/>
  <c r="AC4486" i="1"/>
  <c r="X4487" i="1"/>
  <c r="AC4487" i="1"/>
  <c r="X4488" i="1"/>
  <c r="AC4488" i="1"/>
  <c r="X4489" i="1"/>
  <c r="AC4489" i="1"/>
  <c r="X4490" i="1"/>
  <c r="AC4490" i="1"/>
  <c r="X4491" i="1"/>
  <c r="AC4491" i="1"/>
  <c r="X4492" i="1"/>
  <c r="AC4492" i="1"/>
  <c r="X4493" i="1"/>
  <c r="AC4493" i="1"/>
  <c r="X4494" i="1"/>
  <c r="AC4494" i="1"/>
  <c r="X4495" i="1"/>
  <c r="AC4495" i="1"/>
  <c r="X4496" i="1"/>
  <c r="AC4496" i="1"/>
  <c r="X4497" i="1"/>
  <c r="AC4497" i="1"/>
  <c r="X4498" i="1"/>
  <c r="AC4498" i="1"/>
  <c r="X4499" i="1"/>
  <c r="AC4499" i="1"/>
  <c r="X4500" i="1"/>
  <c r="AC4500" i="1"/>
  <c r="X4501" i="1"/>
  <c r="AC4501" i="1"/>
  <c r="X4502" i="1"/>
  <c r="AC4502" i="1"/>
  <c r="X4503" i="1"/>
  <c r="AC4503" i="1"/>
  <c r="X4504" i="1"/>
  <c r="AC4504" i="1"/>
  <c r="X4505" i="1"/>
  <c r="AC4505" i="1"/>
  <c r="X4506" i="1"/>
  <c r="AC4506" i="1"/>
  <c r="X4507" i="1"/>
  <c r="AC4507" i="1"/>
  <c r="X4508" i="1"/>
  <c r="AC4508" i="1"/>
  <c r="X4509" i="1"/>
  <c r="AC4509" i="1"/>
  <c r="X4510" i="1"/>
  <c r="AC4510" i="1"/>
  <c r="X4511" i="1"/>
  <c r="AC4511" i="1"/>
  <c r="X4512" i="1"/>
  <c r="AC4512" i="1"/>
  <c r="X4513" i="1"/>
  <c r="AC4513" i="1"/>
  <c r="X4514" i="1"/>
  <c r="AC4514" i="1"/>
  <c r="X4515" i="1"/>
  <c r="AC4515" i="1"/>
  <c r="X4516" i="1"/>
  <c r="AC4516" i="1"/>
  <c r="X4517" i="1"/>
  <c r="AC4517" i="1"/>
  <c r="X4518" i="1"/>
  <c r="AC4518" i="1"/>
  <c r="X4519" i="1"/>
  <c r="AC4519" i="1"/>
  <c r="X4520" i="1"/>
  <c r="AC4520" i="1"/>
  <c r="X4521" i="1"/>
  <c r="AC4521" i="1"/>
  <c r="X4522" i="1"/>
  <c r="AC4522" i="1"/>
  <c r="X4523" i="1"/>
  <c r="AC4523" i="1"/>
  <c r="X4524" i="1"/>
  <c r="AC4524" i="1"/>
  <c r="X4525" i="1"/>
  <c r="AC4525" i="1"/>
  <c r="X4526" i="1"/>
  <c r="AC4526" i="1"/>
  <c r="X4527" i="1"/>
  <c r="AC4527" i="1"/>
  <c r="X4528" i="1"/>
  <c r="AC4528" i="1"/>
  <c r="X4529" i="1"/>
  <c r="AC4529" i="1"/>
  <c r="X4530" i="1"/>
  <c r="AC4530" i="1"/>
  <c r="X4531" i="1"/>
  <c r="AC4531" i="1"/>
  <c r="X4532" i="1"/>
  <c r="AC4532" i="1"/>
  <c r="X4533" i="1"/>
  <c r="AC4533" i="1"/>
  <c r="X4534" i="1"/>
  <c r="AC4534" i="1"/>
  <c r="X4535" i="1"/>
  <c r="AC4535" i="1"/>
  <c r="X4536" i="1"/>
  <c r="AC4536" i="1"/>
  <c r="X4537" i="1"/>
  <c r="AC4537" i="1"/>
  <c r="X4538" i="1"/>
  <c r="AC4538" i="1"/>
  <c r="X4539" i="1"/>
  <c r="AC4539" i="1"/>
  <c r="X4540" i="1"/>
  <c r="AC4540" i="1"/>
  <c r="X4541" i="1"/>
  <c r="AC4541" i="1"/>
  <c r="X4542" i="1"/>
  <c r="AC4542" i="1"/>
  <c r="X4543" i="1"/>
  <c r="AC4543" i="1"/>
  <c r="X4544" i="1"/>
  <c r="AC4544" i="1"/>
  <c r="X4545" i="1"/>
  <c r="AC4545" i="1"/>
  <c r="X4546" i="1"/>
  <c r="AC4546" i="1"/>
  <c r="X4547" i="1"/>
  <c r="AC4547" i="1"/>
  <c r="X4548" i="1"/>
  <c r="AC4548" i="1"/>
  <c r="X4549" i="1"/>
  <c r="AC4549" i="1"/>
  <c r="X4550" i="1"/>
  <c r="AC4550" i="1"/>
  <c r="X4551" i="1"/>
  <c r="AC4551" i="1"/>
  <c r="X4552" i="1"/>
  <c r="AC4552" i="1"/>
  <c r="X4553" i="1"/>
  <c r="AC4553" i="1"/>
  <c r="X4554" i="1"/>
  <c r="AC4554" i="1"/>
  <c r="X4555" i="1"/>
  <c r="AC4555" i="1"/>
  <c r="X4556" i="1"/>
  <c r="AC4556" i="1"/>
  <c r="X4557" i="1"/>
  <c r="AC4557" i="1"/>
  <c r="X4558" i="1"/>
  <c r="AC4558" i="1"/>
  <c r="X4559" i="1"/>
  <c r="AC4559" i="1"/>
  <c r="X4560" i="1"/>
  <c r="AC4560" i="1"/>
  <c r="X4561" i="1"/>
  <c r="AC4561" i="1"/>
  <c r="X4562" i="1"/>
  <c r="AC4562" i="1"/>
  <c r="X4563" i="1"/>
  <c r="AC4563" i="1"/>
  <c r="X4564" i="1"/>
  <c r="AC4564" i="1"/>
  <c r="X4565" i="1"/>
  <c r="AC4565" i="1"/>
  <c r="X4566" i="1"/>
  <c r="AC4566" i="1"/>
  <c r="X4567" i="1"/>
  <c r="AC4567" i="1"/>
  <c r="X4568" i="1"/>
  <c r="AC4568" i="1"/>
  <c r="X4569" i="1"/>
  <c r="AC4569" i="1"/>
  <c r="X4570" i="1"/>
  <c r="AC4570" i="1"/>
  <c r="X4571" i="1"/>
  <c r="AC4571" i="1"/>
  <c r="X4572" i="1"/>
  <c r="AC4572" i="1"/>
  <c r="X4573" i="1"/>
  <c r="AC4573" i="1"/>
  <c r="X4574" i="1"/>
  <c r="AC4574" i="1"/>
  <c r="X4575" i="1"/>
  <c r="AC4575" i="1"/>
  <c r="X4576" i="1"/>
  <c r="AC4576" i="1"/>
  <c r="X4577" i="1"/>
  <c r="AC4577" i="1"/>
  <c r="X4578" i="1"/>
  <c r="AC4578" i="1"/>
  <c r="X4579" i="1"/>
  <c r="AC4579" i="1"/>
  <c r="X4580" i="1"/>
  <c r="AC4580" i="1"/>
  <c r="X4581" i="1"/>
  <c r="AC4581" i="1"/>
  <c r="X4582" i="1"/>
  <c r="AC4582" i="1"/>
  <c r="X4583" i="1"/>
  <c r="AC4583" i="1"/>
  <c r="X4584" i="1"/>
  <c r="AC4584" i="1"/>
  <c r="X4585" i="1"/>
  <c r="AC4585" i="1"/>
  <c r="X4586" i="1"/>
  <c r="AC4586" i="1"/>
  <c r="X4587" i="1"/>
  <c r="AC4587" i="1"/>
  <c r="X4588" i="1"/>
  <c r="AC4588" i="1"/>
  <c r="X4589" i="1"/>
  <c r="AC4589" i="1"/>
  <c r="X4590" i="1"/>
  <c r="AC4590" i="1"/>
  <c r="X4591" i="1"/>
  <c r="AC4591" i="1"/>
  <c r="X4592" i="1"/>
  <c r="AC4592" i="1"/>
  <c r="X4593" i="1"/>
  <c r="AC4593" i="1"/>
  <c r="X4594" i="1"/>
  <c r="AC4594" i="1"/>
  <c r="X4595" i="1"/>
  <c r="AC4595" i="1"/>
  <c r="X4596" i="1"/>
  <c r="AC4596" i="1"/>
  <c r="X4597" i="1"/>
  <c r="AC4597" i="1"/>
  <c r="X4598" i="1"/>
  <c r="AC4598" i="1"/>
  <c r="X4599" i="1"/>
  <c r="AC4599" i="1"/>
  <c r="X4600" i="1"/>
  <c r="AC4600" i="1"/>
  <c r="X4601" i="1"/>
  <c r="AC4601" i="1"/>
  <c r="X4602" i="1"/>
  <c r="AC4602" i="1"/>
  <c r="X4603" i="1"/>
  <c r="AC4603" i="1"/>
  <c r="X4604" i="1"/>
  <c r="AC4604" i="1"/>
  <c r="X4605" i="1"/>
  <c r="AC4605" i="1"/>
  <c r="X4606" i="1"/>
  <c r="AC4606" i="1"/>
  <c r="X4607" i="1"/>
  <c r="AC4607" i="1"/>
  <c r="X4608" i="1"/>
  <c r="AC4608" i="1"/>
  <c r="X4609" i="1"/>
  <c r="AC4609" i="1"/>
  <c r="X4610" i="1"/>
  <c r="AC4610" i="1"/>
  <c r="X4611" i="1"/>
  <c r="AC4611" i="1"/>
  <c r="X4612" i="1"/>
  <c r="AC4612" i="1"/>
  <c r="X4613" i="1"/>
  <c r="AC4613" i="1"/>
  <c r="X4614" i="1"/>
  <c r="AC4614" i="1"/>
  <c r="X4615" i="1"/>
  <c r="AC4615" i="1"/>
  <c r="X4616" i="1"/>
  <c r="AC4616" i="1"/>
  <c r="X4617" i="1"/>
  <c r="AC4617" i="1"/>
  <c r="X4618" i="1"/>
  <c r="AC4618" i="1"/>
  <c r="X4619" i="1"/>
  <c r="AC4619" i="1"/>
  <c r="X4620" i="1"/>
  <c r="AC4620" i="1"/>
  <c r="X4621" i="1"/>
  <c r="AC4621" i="1"/>
  <c r="X4622" i="1"/>
  <c r="AC4622" i="1"/>
  <c r="X4623" i="1"/>
  <c r="AC4623" i="1"/>
  <c r="X4624" i="1"/>
  <c r="AC4624" i="1"/>
  <c r="X4625" i="1"/>
  <c r="AC4625" i="1"/>
  <c r="X4626" i="1"/>
  <c r="AC4626" i="1"/>
  <c r="X4627" i="1"/>
  <c r="AC4627" i="1"/>
  <c r="X4628" i="1"/>
  <c r="AC4628" i="1"/>
  <c r="X4629" i="1"/>
  <c r="AC4629" i="1"/>
  <c r="X4630" i="1"/>
  <c r="AC4630" i="1"/>
  <c r="X4631" i="1"/>
  <c r="AC4631" i="1"/>
  <c r="X4632" i="1"/>
  <c r="AC4632" i="1"/>
  <c r="X4633" i="1"/>
  <c r="AC4633" i="1"/>
  <c r="X4634" i="1"/>
  <c r="AC4634" i="1"/>
  <c r="X4635" i="1"/>
  <c r="AC4635" i="1"/>
  <c r="X4636" i="1"/>
  <c r="AC4636" i="1"/>
  <c r="X4637" i="1"/>
  <c r="AC4637" i="1"/>
  <c r="X4638" i="1"/>
  <c r="AC4638" i="1"/>
  <c r="X4639" i="1"/>
  <c r="AC4639" i="1"/>
  <c r="X4640" i="1"/>
  <c r="AC4640" i="1"/>
  <c r="X4641" i="1"/>
  <c r="AC4641" i="1"/>
  <c r="X4642" i="1"/>
  <c r="AC4642" i="1"/>
  <c r="X4643" i="1"/>
  <c r="AC4643" i="1"/>
  <c r="X4644" i="1"/>
  <c r="AC4644" i="1"/>
  <c r="X4645" i="1"/>
  <c r="AC4645" i="1"/>
  <c r="X4646" i="1"/>
  <c r="AC4646" i="1"/>
  <c r="X4647" i="1"/>
  <c r="AC4647" i="1"/>
  <c r="X4648" i="1"/>
  <c r="AC4648" i="1"/>
  <c r="X4649" i="1"/>
  <c r="AC4649" i="1"/>
  <c r="X4650" i="1"/>
  <c r="AC4650" i="1"/>
  <c r="X4651" i="1"/>
  <c r="AC4651" i="1"/>
  <c r="X4652" i="1"/>
  <c r="AC4652" i="1"/>
  <c r="X4653" i="1"/>
  <c r="AC4653" i="1"/>
  <c r="X4654" i="1"/>
  <c r="AC4654" i="1"/>
  <c r="X4655" i="1"/>
  <c r="AC4655" i="1"/>
  <c r="X4656" i="1"/>
  <c r="AC4656" i="1"/>
  <c r="X4657" i="1"/>
  <c r="AC4657" i="1"/>
  <c r="X4658" i="1"/>
  <c r="AC4658" i="1"/>
  <c r="X4659" i="1"/>
  <c r="AC4659" i="1"/>
  <c r="X4660" i="1"/>
  <c r="AC4660" i="1"/>
  <c r="X4661" i="1"/>
  <c r="AC4661" i="1"/>
  <c r="X4662" i="1"/>
  <c r="AC4662" i="1"/>
  <c r="X4663" i="1"/>
  <c r="AC4663" i="1"/>
  <c r="X4664" i="1"/>
  <c r="AC4664" i="1"/>
  <c r="X4665" i="1"/>
  <c r="AC4665" i="1"/>
  <c r="X4666" i="1"/>
  <c r="AC4666" i="1"/>
  <c r="X4667" i="1"/>
  <c r="AC4667" i="1"/>
  <c r="X4668" i="1"/>
  <c r="AC4668" i="1"/>
  <c r="X4669" i="1"/>
  <c r="AC4669" i="1"/>
  <c r="X4670" i="1"/>
  <c r="AC4670" i="1"/>
  <c r="X4671" i="1"/>
  <c r="AC4671" i="1"/>
  <c r="X4672" i="1"/>
  <c r="AC4672" i="1"/>
  <c r="X4673" i="1"/>
  <c r="AC4673" i="1"/>
  <c r="X4674" i="1"/>
  <c r="AC4674" i="1"/>
  <c r="X4675" i="1"/>
  <c r="AC4675" i="1"/>
  <c r="X4676" i="1"/>
  <c r="AC4676" i="1"/>
  <c r="X4677" i="1"/>
  <c r="AC4677" i="1"/>
  <c r="X4678" i="1"/>
  <c r="AC4678" i="1"/>
  <c r="X4679" i="1"/>
  <c r="AC4679" i="1"/>
  <c r="X4680" i="1"/>
  <c r="AC4680" i="1"/>
  <c r="X4681" i="1"/>
  <c r="AC4681" i="1"/>
  <c r="X4682" i="1"/>
  <c r="AC4682" i="1"/>
  <c r="X4683" i="1"/>
  <c r="AC4683" i="1"/>
  <c r="X4684" i="1"/>
  <c r="AC4684" i="1"/>
  <c r="X4685" i="1"/>
  <c r="AC4685" i="1"/>
  <c r="X4686" i="1"/>
  <c r="AC4686" i="1"/>
  <c r="X4687" i="1"/>
  <c r="AC4687" i="1"/>
  <c r="X4688" i="1"/>
  <c r="AC4688" i="1"/>
  <c r="X4689" i="1"/>
  <c r="AC4689" i="1"/>
  <c r="X4690" i="1"/>
  <c r="AC4690" i="1"/>
  <c r="X4691" i="1"/>
  <c r="AC4691" i="1"/>
  <c r="X4692" i="1"/>
  <c r="AC4692" i="1"/>
  <c r="X4693" i="1"/>
  <c r="AC4693" i="1"/>
  <c r="X4694" i="1"/>
  <c r="AC4694" i="1"/>
  <c r="X4695" i="1"/>
  <c r="AC4695" i="1"/>
  <c r="X4696" i="1"/>
  <c r="AC4696" i="1"/>
  <c r="X4697" i="1"/>
  <c r="AC4697" i="1"/>
  <c r="X4698" i="1"/>
  <c r="AC4698" i="1"/>
  <c r="X4699" i="1"/>
  <c r="AC4699" i="1"/>
  <c r="X4700" i="1"/>
  <c r="AC4700" i="1"/>
  <c r="X4701" i="1"/>
  <c r="AC4701" i="1"/>
  <c r="X4702" i="1"/>
  <c r="AC4702" i="1"/>
  <c r="X4703" i="1"/>
  <c r="AC4703" i="1"/>
  <c r="X4704" i="1"/>
  <c r="AC4704" i="1"/>
  <c r="X4705" i="1"/>
  <c r="AC4705" i="1"/>
  <c r="X4706" i="1"/>
  <c r="AC4706" i="1"/>
  <c r="X4707" i="1"/>
  <c r="AC4707" i="1"/>
  <c r="X4708" i="1"/>
  <c r="AC4708" i="1"/>
  <c r="X4709" i="1"/>
  <c r="AC4709" i="1"/>
  <c r="X4710" i="1"/>
  <c r="AC4710" i="1"/>
  <c r="X4711" i="1"/>
  <c r="AC4711" i="1"/>
  <c r="X4712" i="1"/>
  <c r="AC4712" i="1"/>
  <c r="X4713" i="1"/>
  <c r="AC4713" i="1"/>
  <c r="X4714" i="1"/>
  <c r="AC4714" i="1"/>
  <c r="X4715" i="1"/>
  <c r="AC4715" i="1"/>
  <c r="X4716" i="1"/>
  <c r="AC4716" i="1"/>
  <c r="X4717" i="1"/>
  <c r="AC4717" i="1"/>
  <c r="X4718" i="1"/>
  <c r="AC4718" i="1"/>
  <c r="X4719" i="1"/>
  <c r="AC4719" i="1"/>
  <c r="X4720" i="1"/>
  <c r="AC4720" i="1"/>
  <c r="X4721" i="1"/>
  <c r="AC4721" i="1"/>
  <c r="X4722" i="1"/>
  <c r="AC4722" i="1"/>
  <c r="X4723" i="1"/>
  <c r="AC4723" i="1"/>
  <c r="X4724" i="1"/>
  <c r="AC4724" i="1"/>
  <c r="X4725" i="1"/>
  <c r="AC4725" i="1"/>
  <c r="X4726" i="1"/>
  <c r="AC4726" i="1"/>
  <c r="X4727" i="1"/>
  <c r="AC4727" i="1"/>
  <c r="X4728" i="1"/>
  <c r="AC4728" i="1"/>
  <c r="X4729" i="1"/>
  <c r="AC4729" i="1"/>
  <c r="X4730" i="1"/>
  <c r="AC4730" i="1"/>
  <c r="X4731" i="1"/>
  <c r="AC4731" i="1"/>
  <c r="X4732" i="1"/>
  <c r="AC4732" i="1"/>
  <c r="X4733" i="1"/>
  <c r="AC4733" i="1"/>
  <c r="X4734" i="1"/>
  <c r="AC4734" i="1"/>
  <c r="X4735" i="1"/>
  <c r="AC4735" i="1"/>
  <c r="X4736" i="1"/>
  <c r="AC4736" i="1"/>
  <c r="X4737" i="1"/>
  <c r="AC4737" i="1"/>
  <c r="X4738" i="1"/>
  <c r="AC4738" i="1"/>
  <c r="X4739" i="1"/>
  <c r="AC4739" i="1"/>
  <c r="X4740" i="1"/>
  <c r="AC4740" i="1"/>
  <c r="X4741" i="1"/>
  <c r="AC4741" i="1"/>
  <c r="X4742" i="1"/>
  <c r="AC4742" i="1"/>
  <c r="X4743" i="1"/>
  <c r="AC4743" i="1"/>
  <c r="X4744" i="1"/>
  <c r="AC4744" i="1"/>
  <c r="X4745" i="1"/>
  <c r="AC4745" i="1"/>
  <c r="X4746" i="1"/>
  <c r="AC4746" i="1"/>
  <c r="X4747" i="1"/>
  <c r="AC4747" i="1"/>
  <c r="X4748" i="1"/>
  <c r="AC4748" i="1"/>
  <c r="X4749" i="1"/>
  <c r="AC4749" i="1"/>
  <c r="X4750" i="1"/>
  <c r="AC4750" i="1"/>
  <c r="X4751" i="1"/>
  <c r="AC4751" i="1"/>
  <c r="X4752" i="1"/>
  <c r="AC4752" i="1"/>
  <c r="X4753" i="1"/>
  <c r="AC4753" i="1"/>
  <c r="X4754" i="1"/>
  <c r="AC4754" i="1"/>
  <c r="X4755" i="1"/>
  <c r="AC4755" i="1"/>
  <c r="X4756" i="1"/>
  <c r="AC4756" i="1"/>
  <c r="X4757" i="1"/>
  <c r="AC4757" i="1"/>
  <c r="X4758" i="1"/>
  <c r="AC4758" i="1"/>
  <c r="X4759" i="1"/>
  <c r="AC4759" i="1"/>
  <c r="X4760" i="1"/>
  <c r="AC4760" i="1"/>
  <c r="X4761" i="1"/>
  <c r="AC4761" i="1"/>
  <c r="X4762" i="1"/>
  <c r="AC4762" i="1"/>
  <c r="X4763" i="1"/>
  <c r="AC4763" i="1"/>
  <c r="X4764" i="1"/>
  <c r="AC4764" i="1"/>
  <c r="X4765" i="1"/>
  <c r="AC4765" i="1"/>
  <c r="X4766" i="1"/>
  <c r="AC4766" i="1"/>
  <c r="X4767" i="1"/>
  <c r="AC4767" i="1"/>
  <c r="X4768" i="1"/>
  <c r="AC4768" i="1"/>
  <c r="X4769" i="1"/>
  <c r="AC4769" i="1"/>
  <c r="X4770" i="1"/>
  <c r="AC4770" i="1"/>
  <c r="X4771" i="1"/>
  <c r="AC4771" i="1"/>
  <c r="X4772" i="1"/>
  <c r="AC4772" i="1"/>
  <c r="X4773" i="1"/>
  <c r="AC4773" i="1"/>
  <c r="X4774" i="1"/>
  <c r="AC4774" i="1"/>
  <c r="X4775" i="1"/>
  <c r="AC4775" i="1"/>
  <c r="X4776" i="1"/>
  <c r="AC4776" i="1"/>
  <c r="X4777" i="1"/>
  <c r="AC4777" i="1"/>
  <c r="X4778" i="1"/>
  <c r="AC4778" i="1"/>
  <c r="X4779" i="1"/>
  <c r="AC4779" i="1"/>
  <c r="X4780" i="1"/>
  <c r="AC4780" i="1"/>
  <c r="X4781" i="1"/>
  <c r="AC4781" i="1"/>
  <c r="X4782" i="1"/>
  <c r="AC4782" i="1"/>
  <c r="X4783" i="1"/>
  <c r="AC4783" i="1"/>
  <c r="X4784" i="1"/>
  <c r="AC4784" i="1"/>
  <c r="X4785" i="1"/>
  <c r="AC4785" i="1"/>
  <c r="X4786" i="1"/>
  <c r="AC4786" i="1"/>
  <c r="X4787" i="1"/>
  <c r="AC4787" i="1"/>
  <c r="X4788" i="1"/>
  <c r="AC4788" i="1"/>
  <c r="X4789" i="1"/>
  <c r="AC4789" i="1"/>
  <c r="X4790" i="1"/>
  <c r="AC4790" i="1"/>
  <c r="X4791" i="1"/>
  <c r="AC4791" i="1"/>
  <c r="X4792" i="1"/>
  <c r="AC4792" i="1"/>
  <c r="X4793" i="1"/>
  <c r="AC4793" i="1"/>
  <c r="X4794" i="1"/>
  <c r="AC4794" i="1"/>
  <c r="X4795" i="1"/>
  <c r="AC4795" i="1"/>
  <c r="X4796" i="1"/>
  <c r="AC4796" i="1"/>
  <c r="X4797" i="1"/>
  <c r="AC4797" i="1"/>
  <c r="X4798" i="1"/>
  <c r="AC4798" i="1"/>
  <c r="X4799" i="1"/>
  <c r="AC4799" i="1"/>
  <c r="X4800" i="1"/>
  <c r="AC4800" i="1"/>
  <c r="X4801" i="1"/>
  <c r="AC4801" i="1"/>
  <c r="X4802" i="1"/>
  <c r="AC4802" i="1"/>
  <c r="X4803" i="1"/>
  <c r="AC4803" i="1"/>
  <c r="X4804" i="1"/>
  <c r="AC4804" i="1"/>
  <c r="X4805" i="1"/>
  <c r="AC4805" i="1"/>
  <c r="X4806" i="1"/>
  <c r="AC4806" i="1"/>
  <c r="X4807" i="1"/>
  <c r="AC4807" i="1"/>
  <c r="X4808" i="1"/>
  <c r="AC4808" i="1"/>
  <c r="X4809" i="1"/>
  <c r="AC4809" i="1"/>
  <c r="X4810" i="1"/>
  <c r="AC4810" i="1"/>
  <c r="X4811" i="1"/>
  <c r="AC4811" i="1"/>
  <c r="X4812" i="1"/>
  <c r="AC4812" i="1"/>
  <c r="X4813" i="1"/>
  <c r="AC4813" i="1"/>
  <c r="X4814" i="1"/>
  <c r="AC4814" i="1"/>
  <c r="X4815" i="1"/>
  <c r="AC4815" i="1"/>
  <c r="X4816" i="1"/>
  <c r="AC4816" i="1"/>
  <c r="X4817" i="1"/>
  <c r="AC4817" i="1"/>
  <c r="X4818" i="1"/>
  <c r="AC4818" i="1"/>
  <c r="X4819" i="1"/>
  <c r="AC4819" i="1"/>
  <c r="X4820" i="1"/>
  <c r="AC4820" i="1"/>
  <c r="X4821" i="1"/>
  <c r="AC4821" i="1"/>
  <c r="X4822" i="1"/>
  <c r="AC4822" i="1"/>
  <c r="X4823" i="1"/>
  <c r="AC4823" i="1"/>
  <c r="X4824" i="1"/>
  <c r="AC4824" i="1"/>
  <c r="X4825" i="1"/>
  <c r="AC4825" i="1"/>
  <c r="X4826" i="1"/>
  <c r="AC4826" i="1"/>
  <c r="X4827" i="1"/>
  <c r="AC4827" i="1"/>
  <c r="X4828" i="1"/>
  <c r="AC4828" i="1"/>
  <c r="X4829" i="1"/>
  <c r="AC4829" i="1"/>
  <c r="X4830" i="1"/>
  <c r="AC4830" i="1"/>
  <c r="X4831" i="1"/>
  <c r="AC4831" i="1"/>
  <c r="X4832" i="1"/>
  <c r="AC4832" i="1"/>
  <c r="X4833" i="1"/>
  <c r="AC4833" i="1"/>
  <c r="X4834" i="1"/>
  <c r="AC4834" i="1"/>
  <c r="X4835" i="1"/>
  <c r="AC4835" i="1"/>
  <c r="X4836" i="1"/>
  <c r="AC4836" i="1"/>
  <c r="X4837" i="1"/>
  <c r="AC4837" i="1"/>
  <c r="X4838" i="1"/>
  <c r="AC4838" i="1"/>
  <c r="X4839" i="1"/>
  <c r="AC4839" i="1"/>
  <c r="X4840" i="1"/>
  <c r="AC4840" i="1"/>
  <c r="X4841" i="1"/>
  <c r="AC4841" i="1"/>
  <c r="X4842" i="1"/>
  <c r="AC4842" i="1"/>
  <c r="X4843" i="1"/>
  <c r="AC4843" i="1"/>
  <c r="X4844" i="1"/>
  <c r="AC4844" i="1"/>
  <c r="X4845" i="1"/>
  <c r="AC4845" i="1"/>
  <c r="X4846" i="1"/>
  <c r="AC4846" i="1"/>
  <c r="X4847" i="1"/>
  <c r="AC4847" i="1"/>
  <c r="X4848" i="1"/>
  <c r="AC4848" i="1"/>
  <c r="X4849" i="1"/>
  <c r="AC4849" i="1"/>
  <c r="X4850" i="1"/>
  <c r="AC4850" i="1"/>
  <c r="X4851" i="1"/>
  <c r="AC4851" i="1"/>
  <c r="X4852" i="1"/>
  <c r="AC4852" i="1"/>
  <c r="X4853" i="1"/>
  <c r="AC4853" i="1"/>
  <c r="X4854" i="1"/>
  <c r="AC4854" i="1"/>
  <c r="X4855" i="1"/>
  <c r="AC4855" i="1"/>
  <c r="X4856" i="1"/>
  <c r="AC4856" i="1"/>
  <c r="X4857" i="1"/>
  <c r="AC4857" i="1"/>
  <c r="X4858" i="1"/>
  <c r="AC4858" i="1"/>
  <c r="X4859" i="1"/>
  <c r="AC4859" i="1"/>
  <c r="X4860" i="1"/>
  <c r="AC4860" i="1"/>
  <c r="X4861" i="1"/>
  <c r="AC4861" i="1"/>
  <c r="X4862" i="1"/>
  <c r="AC4862" i="1"/>
  <c r="X4863" i="1"/>
  <c r="AC4863" i="1"/>
  <c r="X4864" i="1"/>
  <c r="AC4864" i="1"/>
  <c r="X4865" i="1"/>
  <c r="AC4865" i="1"/>
  <c r="X4866" i="1"/>
  <c r="AC4866" i="1"/>
  <c r="X4867" i="1"/>
  <c r="AC4867" i="1"/>
  <c r="X4868" i="1"/>
  <c r="AC4868" i="1"/>
  <c r="X4869" i="1"/>
  <c r="AC4869" i="1"/>
  <c r="X4870" i="1"/>
  <c r="AC4870" i="1"/>
  <c r="X4871" i="1"/>
  <c r="AC4871" i="1"/>
  <c r="X4872" i="1"/>
  <c r="AC4872" i="1"/>
  <c r="X4873" i="1"/>
  <c r="AC4873" i="1"/>
  <c r="X4874" i="1"/>
  <c r="AC4874" i="1"/>
  <c r="X4875" i="1"/>
  <c r="AC4875" i="1"/>
  <c r="X4876" i="1"/>
  <c r="AC4876" i="1"/>
  <c r="X4877" i="1"/>
  <c r="AC4877" i="1"/>
  <c r="X4878" i="1"/>
  <c r="AC4878" i="1"/>
  <c r="X4879" i="1"/>
  <c r="AC4879" i="1"/>
  <c r="X4880" i="1"/>
  <c r="AC4880" i="1"/>
  <c r="X4881" i="1"/>
  <c r="AC4881" i="1"/>
  <c r="X4882" i="1"/>
  <c r="AC4882" i="1"/>
  <c r="X4883" i="1"/>
  <c r="AC4883" i="1"/>
  <c r="X4884" i="1"/>
  <c r="AC4884" i="1"/>
  <c r="X4885" i="1"/>
  <c r="AC4885" i="1"/>
  <c r="X4886" i="1"/>
  <c r="AC4886" i="1"/>
  <c r="X4887" i="1"/>
  <c r="AC4887" i="1"/>
  <c r="X4888" i="1"/>
  <c r="AC4888" i="1"/>
  <c r="X4889" i="1"/>
  <c r="AC4889" i="1"/>
  <c r="X4890" i="1"/>
  <c r="AC4890" i="1"/>
  <c r="X4891" i="1"/>
  <c r="AC4891" i="1"/>
  <c r="X4892" i="1"/>
  <c r="AC4892" i="1"/>
  <c r="X4893" i="1"/>
  <c r="AC4893" i="1"/>
  <c r="X4894" i="1"/>
  <c r="AC4894" i="1"/>
  <c r="X4895" i="1"/>
  <c r="AC4895" i="1"/>
  <c r="X4896" i="1"/>
  <c r="AC4896" i="1"/>
  <c r="X4897" i="1"/>
  <c r="AC4897" i="1"/>
  <c r="X4898" i="1"/>
  <c r="AC4898" i="1"/>
  <c r="X4899" i="1"/>
  <c r="AC4899" i="1"/>
  <c r="X4900" i="1"/>
  <c r="AC4900" i="1"/>
  <c r="X4901" i="1"/>
  <c r="AC4901" i="1"/>
  <c r="X4902" i="1"/>
  <c r="AC4902" i="1"/>
  <c r="X4903" i="1"/>
  <c r="AC4903" i="1"/>
  <c r="X4904" i="1"/>
  <c r="AC4904" i="1"/>
  <c r="X4905" i="1"/>
  <c r="AC4905" i="1"/>
  <c r="X4906" i="1"/>
  <c r="AC4906" i="1"/>
  <c r="X4907" i="1"/>
  <c r="AC4907" i="1"/>
  <c r="X4908" i="1"/>
  <c r="AC4908" i="1"/>
  <c r="X4909" i="1"/>
  <c r="AC4909" i="1"/>
  <c r="X4910" i="1"/>
  <c r="AC4910" i="1"/>
  <c r="X4911" i="1"/>
  <c r="AC4911" i="1"/>
  <c r="X4912" i="1"/>
  <c r="AC4912" i="1"/>
  <c r="X4913" i="1"/>
  <c r="AC4913" i="1"/>
  <c r="X4914" i="1"/>
  <c r="AC4914" i="1"/>
  <c r="X4915" i="1"/>
  <c r="AC4915" i="1"/>
  <c r="X4916" i="1"/>
  <c r="AC4916" i="1"/>
  <c r="X4917" i="1"/>
  <c r="AC4917" i="1"/>
  <c r="X4918" i="1"/>
  <c r="AC4918" i="1"/>
  <c r="X4919" i="1"/>
  <c r="AC4919" i="1"/>
  <c r="X4920" i="1"/>
  <c r="AC4920" i="1"/>
  <c r="X4921" i="1"/>
  <c r="AC4921" i="1"/>
  <c r="X4922" i="1"/>
  <c r="AC4922" i="1"/>
  <c r="X4923" i="1"/>
  <c r="AC4923" i="1"/>
  <c r="X4924" i="1"/>
  <c r="AC4924" i="1"/>
  <c r="X4925" i="1"/>
  <c r="AC4925" i="1"/>
  <c r="X4926" i="1"/>
  <c r="AC4926" i="1"/>
  <c r="X4927" i="1"/>
  <c r="AC4927" i="1"/>
  <c r="X4928" i="1"/>
  <c r="AC4928" i="1"/>
  <c r="X4929" i="1"/>
  <c r="AC4929" i="1"/>
  <c r="X4930" i="1"/>
  <c r="AC4930" i="1"/>
  <c r="X4931" i="1"/>
  <c r="AC4931" i="1"/>
  <c r="X4932" i="1"/>
  <c r="AC4932" i="1"/>
  <c r="X4933" i="1"/>
  <c r="AC4933" i="1"/>
  <c r="X4934" i="1"/>
  <c r="AC4934" i="1"/>
  <c r="X4935" i="1"/>
  <c r="AC4935" i="1"/>
  <c r="X4936" i="1"/>
  <c r="AC4936" i="1"/>
  <c r="X4937" i="1"/>
  <c r="AC4937" i="1"/>
  <c r="X4938" i="1"/>
  <c r="AC4938" i="1"/>
  <c r="X4939" i="1"/>
  <c r="AC4939" i="1"/>
  <c r="X4940" i="1"/>
  <c r="AC4940" i="1"/>
  <c r="X4941" i="1"/>
  <c r="AC4941" i="1"/>
  <c r="X4942" i="1"/>
  <c r="AC4942" i="1"/>
  <c r="X4943" i="1"/>
  <c r="AC4943" i="1"/>
  <c r="X4944" i="1"/>
  <c r="AC4944" i="1"/>
  <c r="X4945" i="1"/>
  <c r="AC4945" i="1"/>
  <c r="X4946" i="1"/>
  <c r="AC4946" i="1"/>
  <c r="X4947" i="1"/>
  <c r="AC4947" i="1"/>
  <c r="X4948" i="1"/>
  <c r="AC4948" i="1"/>
  <c r="X4949" i="1"/>
  <c r="AC4949" i="1"/>
  <c r="X4950" i="1"/>
  <c r="AC4950" i="1"/>
  <c r="X4951" i="1"/>
  <c r="AC4951" i="1"/>
  <c r="X4952" i="1"/>
  <c r="AC4952" i="1"/>
  <c r="X4953" i="1"/>
  <c r="AC4953" i="1"/>
  <c r="X4954" i="1"/>
  <c r="AC4954" i="1"/>
  <c r="X4955" i="1"/>
  <c r="AC4955" i="1"/>
  <c r="X4956" i="1"/>
  <c r="AC4956" i="1"/>
  <c r="X4957" i="1"/>
  <c r="AC4957" i="1"/>
  <c r="X4958" i="1"/>
  <c r="AC4958" i="1"/>
  <c r="X4959" i="1"/>
  <c r="AC4959" i="1"/>
  <c r="X4960" i="1"/>
  <c r="AC4960" i="1"/>
  <c r="X4961" i="1"/>
  <c r="AC4961" i="1"/>
  <c r="X4962" i="1"/>
  <c r="AC4962" i="1"/>
  <c r="X4963" i="1"/>
  <c r="AC4963" i="1"/>
  <c r="X4964" i="1"/>
  <c r="AC4964" i="1"/>
  <c r="X4965" i="1"/>
  <c r="AC4965" i="1"/>
  <c r="X4966" i="1"/>
  <c r="AC4966" i="1"/>
  <c r="X4967" i="1"/>
  <c r="AC4967" i="1"/>
  <c r="X4968" i="1"/>
  <c r="AC4968" i="1"/>
  <c r="X4969" i="1"/>
  <c r="AC4969" i="1"/>
  <c r="X4970" i="1"/>
  <c r="AC4970" i="1"/>
  <c r="X4971" i="1"/>
  <c r="AC4971" i="1"/>
  <c r="X4972" i="1"/>
  <c r="AC4972" i="1"/>
  <c r="X4973" i="1"/>
  <c r="AC4973" i="1"/>
  <c r="X4974" i="1"/>
  <c r="AC4974" i="1"/>
  <c r="X4975" i="1"/>
  <c r="AC4975" i="1"/>
  <c r="X4976" i="1"/>
  <c r="AC4976" i="1"/>
  <c r="X4977" i="1"/>
  <c r="AC4977" i="1"/>
  <c r="X4978" i="1"/>
  <c r="AC4978" i="1"/>
  <c r="X4979" i="1"/>
  <c r="AC4979" i="1"/>
  <c r="X4980" i="1"/>
  <c r="AC4980" i="1"/>
  <c r="X4981" i="1"/>
  <c r="AC4981" i="1"/>
  <c r="X4982" i="1"/>
  <c r="AC4982" i="1"/>
  <c r="X4983" i="1"/>
  <c r="AC4983" i="1"/>
  <c r="X4984" i="1"/>
  <c r="AC4984" i="1"/>
  <c r="X4985" i="1"/>
  <c r="AC4985" i="1"/>
  <c r="X4986" i="1"/>
  <c r="AC4986" i="1"/>
  <c r="X4987" i="1"/>
  <c r="AC4987" i="1"/>
  <c r="X4988" i="1"/>
  <c r="AC4988" i="1"/>
  <c r="X4989" i="1"/>
  <c r="AC4989" i="1"/>
  <c r="X4990" i="1"/>
  <c r="AC4990" i="1"/>
  <c r="X4991" i="1"/>
  <c r="AC4991" i="1"/>
  <c r="X4992" i="1"/>
  <c r="AC4992" i="1"/>
  <c r="X4993" i="1"/>
  <c r="AC4993" i="1"/>
  <c r="X4994" i="1"/>
  <c r="AC4994" i="1"/>
  <c r="X4995" i="1"/>
  <c r="AC4995" i="1"/>
  <c r="X4996" i="1"/>
  <c r="AC4996" i="1"/>
  <c r="X4997" i="1"/>
  <c r="AC4997" i="1"/>
  <c r="X4998" i="1"/>
  <c r="AC4998" i="1"/>
  <c r="X4999" i="1"/>
  <c r="AC4999" i="1"/>
  <c r="X5000" i="1"/>
  <c r="AC5000" i="1"/>
  <c r="X5001" i="1"/>
  <c r="AC5001" i="1"/>
  <c r="X5002" i="1"/>
  <c r="AC5002" i="1"/>
  <c r="X5003" i="1"/>
  <c r="AC5003" i="1"/>
  <c r="X5004" i="1"/>
  <c r="AC5004" i="1"/>
  <c r="X5005" i="1"/>
  <c r="AC5005" i="1"/>
  <c r="X5006" i="1"/>
  <c r="AC5006" i="1"/>
  <c r="X5007" i="1"/>
  <c r="AC5007" i="1"/>
  <c r="X5008" i="1"/>
  <c r="AC5008" i="1"/>
  <c r="X5009" i="1"/>
  <c r="AC5009" i="1"/>
  <c r="X5010" i="1"/>
  <c r="AC5010" i="1"/>
  <c r="X5011" i="1"/>
  <c r="AC5011" i="1"/>
  <c r="X5012" i="1"/>
  <c r="AC5012" i="1"/>
  <c r="X5013" i="1"/>
  <c r="AC5013" i="1"/>
  <c r="X5014" i="1"/>
  <c r="AC5014" i="1"/>
  <c r="X5015" i="1"/>
  <c r="AC5015" i="1"/>
  <c r="X5016" i="1"/>
  <c r="AC5016" i="1"/>
  <c r="X5017" i="1"/>
  <c r="AC5017" i="1"/>
  <c r="X5018" i="1"/>
  <c r="AC5018" i="1"/>
  <c r="X5019" i="1"/>
  <c r="AC5019" i="1"/>
  <c r="X5020" i="1"/>
  <c r="AC5020" i="1"/>
  <c r="X5021" i="1"/>
  <c r="AC5021" i="1"/>
  <c r="X5022" i="1"/>
  <c r="AC5022" i="1"/>
  <c r="X5023" i="1"/>
  <c r="AC5023" i="1"/>
  <c r="X5024" i="1"/>
  <c r="AC5024" i="1"/>
  <c r="X5025" i="1"/>
  <c r="AC5025" i="1"/>
  <c r="X5026" i="1"/>
  <c r="AC5026" i="1"/>
  <c r="X5027" i="1"/>
  <c r="AC5027" i="1"/>
  <c r="X5028" i="1"/>
  <c r="AC5028" i="1"/>
  <c r="X5029" i="1"/>
  <c r="AC5029" i="1"/>
  <c r="X5030" i="1"/>
  <c r="AC5030" i="1"/>
  <c r="X5031" i="1"/>
  <c r="AC5031" i="1"/>
  <c r="X5032" i="1"/>
  <c r="AC5032" i="1"/>
  <c r="X5033" i="1"/>
  <c r="AC5033" i="1"/>
  <c r="X5034" i="1"/>
  <c r="AC5034" i="1"/>
  <c r="X5035" i="1"/>
  <c r="AC5035" i="1"/>
  <c r="X5036" i="1"/>
  <c r="AC5036" i="1"/>
  <c r="X5037" i="1"/>
  <c r="AC5037" i="1"/>
  <c r="X5038" i="1"/>
  <c r="AC5038" i="1"/>
  <c r="X5039" i="1"/>
  <c r="AC5039" i="1"/>
  <c r="X5040" i="1"/>
  <c r="AC5040" i="1"/>
  <c r="X5041" i="1"/>
  <c r="AC5041" i="1"/>
  <c r="X5042" i="1"/>
  <c r="AC5042" i="1"/>
  <c r="X5043" i="1"/>
  <c r="AC5043" i="1"/>
  <c r="X5044" i="1"/>
  <c r="AC5044" i="1"/>
  <c r="X5045" i="1"/>
  <c r="AC5045" i="1"/>
  <c r="X5046" i="1"/>
  <c r="AC5046" i="1"/>
  <c r="X5047" i="1"/>
  <c r="AC5047" i="1"/>
  <c r="X5048" i="1"/>
  <c r="AC5048" i="1"/>
  <c r="X5049" i="1"/>
  <c r="AC5049" i="1"/>
  <c r="X5050" i="1"/>
  <c r="AC5050" i="1"/>
  <c r="X5051" i="1"/>
  <c r="AC5051" i="1"/>
  <c r="X5052" i="1"/>
  <c r="AC5052" i="1"/>
  <c r="X5053" i="1"/>
  <c r="AC5053" i="1"/>
  <c r="X5054" i="1"/>
  <c r="AC5054" i="1"/>
  <c r="X5055" i="1"/>
  <c r="AC5055" i="1"/>
  <c r="X5056" i="1"/>
  <c r="AC5056" i="1"/>
  <c r="X5057" i="1"/>
  <c r="AC5057" i="1"/>
  <c r="X5058" i="1"/>
  <c r="AC5058" i="1"/>
  <c r="X5059" i="1"/>
  <c r="AC5059" i="1"/>
  <c r="X5060" i="1"/>
  <c r="AC5060" i="1"/>
  <c r="X5061" i="1"/>
  <c r="AC5061" i="1"/>
  <c r="X5062" i="1"/>
  <c r="AC5062" i="1"/>
  <c r="X5063" i="1"/>
  <c r="AC5063" i="1"/>
  <c r="X5064" i="1"/>
  <c r="AC5064" i="1"/>
  <c r="X5065" i="1"/>
  <c r="AC5065" i="1"/>
  <c r="X5066" i="1"/>
  <c r="AC5066" i="1"/>
  <c r="X5067" i="1"/>
  <c r="AC5067" i="1"/>
  <c r="X5068" i="1"/>
  <c r="AC5068" i="1"/>
  <c r="X5069" i="1"/>
  <c r="AC5069" i="1"/>
  <c r="X5070" i="1"/>
  <c r="AC5070" i="1"/>
  <c r="X5071" i="1"/>
  <c r="AC5071" i="1"/>
  <c r="X5072" i="1"/>
  <c r="AC5072" i="1"/>
  <c r="X5073" i="1"/>
  <c r="AC5073" i="1"/>
  <c r="X5074" i="1"/>
  <c r="AC5074" i="1"/>
  <c r="X5075" i="1"/>
  <c r="AC5075" i="1"/>
  <c r="X5076" i="1"/>
  <c r="AC5076" i="1"/>
  <c r="X5077" i="1"/>
  <c r="AC5077" i="1"/>
  <c r="X5078" i="1"/>
  <c r="AC5078" i="1"/>
  <c r="X5079" i="1"/>
  <c r="AC5079" i="1"/>
  <c r="X5080" i="1"/>
  <c r="AC5080" i="1"/>
  <c r="X5081" i="1"/>
  <c r="AC5081" i="1"/>
  <c r="X5082" i="1"/>
  <c r="AC5082" i="1"/>
  <c r="X5083" i="1"/>
  <c r="AC5083" i="1"/>
  <c r="X5084" i="1"/>
  <c r="AC5084" i="1"/>
  <c r="X5085" i="1"/>
  <c r="AC5085" i="1"/>
  <c r="X5086" i="1"/>
  <c r="AC5086" i="1"/>
  <c r="X5087" i="1"/>
  <c r="AC5087" i="1"/>
  <c r="X5088" i="1"/>
  <c r="AC5088" i="1"/>
  <c r="X5089" i="1"/>
  <c r="AC5089" i="1"/>
  <c r="X5090" i="1"/>
  <c r="AC5090" i="1"/>
  <c r="X5091" i="1"/>
  <c r="AC5091" i="1"/>
  <c r="X5092" i="1"/>
  <c r="AC5092" i="1"/>
  <c r="X5093" i="1"/>
  <c r="AC5093" i="1"/>
  <c r="X5094" i="1"/>
  <c r="AC5094" i="1"/>
  <c r="X5095" i="1"/>
  <c r="AC5095" i="1"/>
  <c r="X5096" i="1"/>
  <c r="AC5096" i="1"/>
  <c r="X5097" i="1"/>
  <c r="AC5097" i="1"/>
  <c r="X5098" i="1"/>
  <c r="AC5098" i="1"/>
  <c r="X5099" i="1"/>
  <c r="AC5099" i="1"/>
  <c r="X5100" i="1"/>
  <c r="AC5100" i="1"/>
  <c r="X5101" i="1"/>
  <c r="AC5101" i="1"/>
  <c r="X5102" i="1"/>
  <c r="AC5102" i="1"/>
  <c r="X5103" i="1"/>
  <c r="AC5103" i="1"/>
  <c r="X5104" i="1"/>
  <c r="AC5104" i="1"/>
  <c r="X5105" i="1"/>
  <c r="AC5105" i="1"/>
  <c r="X5106" i="1"/>
  <c r="AC5106" i="1"/>
  <c r="X5107" i="1"/>
  <c r="AC5107" i="1"/>
  <c r="X5108" i="1"/>
  <c r="AC5108" i="1"/>
  <c r="X5109" i="1"/>
  <c r="AC5109" i="1"/>
  <c r="X5110" i="1"/>
  <c r="AC5110" i="1"/>
  <c r="X5111" i="1"/>
  <c r="AC5111" i="1"/>
  <c r="X5112" i="1"/>
  <c r="AC5112" i="1"/>
  <c r="X5113" i="1"/>
  <c r="AC5113" i="1"/>
  <c r="X5114" i="1"/>
  <c r="AC5114" i="1"/>
  <c r="X5115" i="1"/>
  <c r="AC5115" i="1"/>
  <c r="X5116" i="1"/>
  <c r="AC5116" i="1"/>
  <c r="X5117" i="1"/>
  <c r="AC5117" i="1"/>
  <c r="X5118" i="1"/>
  <c r="AC5118" i="1"/>
  <c r="X5119" i="1"/>
  <c r="AC5119" i="1"/>
  <c r="X5120" i="1"/>
  <c r="AC5120" i="1"/>
  <c r="X5121" i="1"/>
  <c r="AC5121" i="1"/>
  <c r="X5122" i="1"/>
  <c r="AC5122" i="1"/>
  <c r="X5123" i="1"/>
  <c r="AC5123" i="1"/>
  <c r="X5124" i="1"/>
  <c r="AC5124" i="1"/>
  <c r="X5125" i="1"/>
  <c r="AC5125" i="1"/>
  <c r="X5126" i="1"/>
  <c r="AC5126" i="1"/>
  <c r="X5127" i="1"/>
  <c r="AC5127" i="1"/>
  <c r="X5128" i="1"/>
  <c r="AC5128" i="1"/>
  <c r="X5129" i="1"/>
  <c r="AC5129" i="1"/>
  <c r="X5130" i="1"/>
  <c r="AC5130" i="1"/>
  <c r="X5131" i="1"/>
  <c r="AC5131" i="1"/>
  <c r="X5132" i="1"/>
  <c r="AC5132" i="1"/>
  <c r="X5133" i="1"/>
  <c r="AC5133" i="1"/>
  <c r="X5134" i="1"/>
  <c r="AC5134" i="1"/>
  <c r="X5135" i="1"/>
  <c r="AC5135" i="1"/>
  <c r="X5136" i="1"/>
  <c r="AC5136" i="1"/>
  <c r="X5137" i="1"/>
  <c r="AC5137" i="1"/>
  <c r="X5138" i="1"/>
  <c r="AC5138" i="1"/>
  <c r="X5139" i="1"/>
  <c r="AC5139" i="1"/>
  <c r="X5140" i="1"/>
  <c r="AC5140" i="1"/>
  <c r="X5141" i="1"/>
  <c r="AC5141" i="1"/>
  <c r="X5142" i="1"/>
  <c r="AC5142" i="1"/>
  <c r="X5143" i="1"/>
  <c r="AC5143" i="1"/>
  <c r="X5144" i="1"/>
  <c r="AC5144" i="1"/>
  <c r="X5145" i="1"/>
  <c r="AC5145" i="1"/>
  <c r="X5146" i="1"/>
  <c r="AC5146" i="1"/>
  <c r="X5147" i="1"/>
  <c r="AC5147" i="1"/>
  <c r="X5148" i="1"/>
  <c r="AC5148" i="1"/>
  <c r="X5149" i="1"/>
  <c r="AC5149" i="1"/>
  <c r="X5150" i="1"/>
  <c r="AC5150" i="1"/>
  <c r="X5151" i="1"/>
  <c r="AC5151" i="1"/>
  <c r="X5152" i="1"/>
  <c r="AC5152" i="1"/>
  <c r="X5153" i="1"/>
  <c r="AC5153" i="1"/>
  <c r="X5154" i="1"/>
  <c r="AC5154" i="1"/>
  <c r="X5155" i="1"/>
  <c r="AC5155" i="1"/>
  <c r="X5156" i="1"/>
  <c r="AC5156" i="1"/>
  <c r="X5157" i="1"/>
  <c r="AC5157" i="1"/>
  <c r="X5158" i="1"/>
  <c r="AC5158" i="1"/>
  <c r="X5159" i="1"/>
  <c r="AC5159" i="1"/>
  <c r="X5160" i="1"/>
  <c r="AC5160" i="1"/>
  <c r="X5161" i="1"/>
  <c r="AC5161" i="1"/>
  <c r="X5162" i="1"/>
  <c r="AC5162" i="1"/>
  <c r="X5163" i="1"/>
  <c r="AC5163" i="1"/>
  <c r="X5164" i="1"/>
  <c r="AC5164" i="1"/>
  <c r="X5165" i="1"/>
  <c r="AC5165" i="1"/>
  <c r="X5166" i="1"/>
  <c r="AC5166" i="1"/>
  <c r="X5167" i="1"/>
  <c r="AC5167" i="1"/>
  <c r="X5168" i="1"/>
  <c r="AC5168" i="1"/>
  <c r="X5169" i="1"/>
  <c r="AC5169" i="1"/>
  <c r="X5170" i="1"/>
  <c r="AC5170" i="1"/>
  <c r="X5171" i="1"/>
  <c r="AC5171" i="1"/>
  <c r="X5172" i="1"/>
  <c r="AC5172" i="1"/>
  <c r="X5173" i="1"/>
  <c r="AC5173" i="1"/>
  <c r="X5174" i="1"/>
  <c r="AC5174" i="1"/>
  <c r="X5175" i="1"/>
  <c r="AC5175" i="1"/>
  <c r="X5176" i="1"/>
  <c r="AC5176" i="1"/>
  <c r="X5177" i="1"/>
  <c r="AC5177" i="1"/>
  <c r="X5178" i="1"/>
  <c r="AC5178" i="1"/>
  <c r="X5179" i="1"/>
  <c r="AC5179" i="1"/>
  <c r="X5180" i="1"/>
  <c r="AC5180" i="1"/>
  <c r="X5181" i="1"/>
  <c r="AC5181" i="1"/>
  <c r="X5182" i="1"/>
  <c r="AC5182" i="1"/>
  <c r="X5183" i="1"/>
  <c r="AC5183" i="1"/>
  <c r="X5184" i="1"/>
  <c r="AC5184" i="1"/>
  <c r="X5185" i="1"/>
  <c r="AC5185" i="1"/>
  <c r="X5186" i="1"/>
  <c r="AC5186" i="1"/>
  <c r="X5187" i="1"/>
  <c r="AC5187" i="1"/>
  <c r="X5188" i="1"/>
  <c r="AC5188" i="1"/>
  <c r="X5189" i="1"/>
  <c r="AC5189" i="1"/>
  <c r="X5190" i="1"/>
  <c r="AC5190" i="1"/>
  <c r="X5191" i="1"/>
  <c r="AC5191" i="1"/>
  <c r="X5192" i="1"/>
  <c r="AC5192" i="1"/>
  <c r="X5193" i="1"/>
  <c r="AC5193" i="1"/>
  <c r="X5194" i="1"/>
  <c r="AC5194" i="1"/>
  <c r="X5195" i="1"/>
  <c r="AC5195" i="1"/>
  <c r="X5196" i="1"/>
  <c r="AC5196" i="1"/>
  <c r="X5197" i="1"/>
  <c r="AC5197" i="1"/>
  <c r="X5198" i="1"/>
  <c r="AC5198" i="1"/>
  <c r="X5199" i="1"/>
  <c r="AC5199" i="1"/>
  <c r="X5200" i="1"/>
  <c r="AC5200" i="1"/>
  <c r="X5201" i="1"/>
  <c r="AC5201" i="1"/>
  <c r="X5202" i="1"/>
  <c r="AC5202" i="1"/>
  <c r="X5203" i="1"/>
  <c r="AC5203" i="1"/>
  <c r="X5204" i="1"/>
  <c r="AC5204" i="1"/>
  <c r="X5205" i="1"/>
  <c r="AC5205" i="1"/>
  <c r="X5206" i="1"/>
  <c r="AC5206" i="1"/>
  <c r="X5207" i="1"/>
  <c r="AC5207" i="1"/>
  <c r="X5208" i="1"/>
  <c r="AC5208" i="1"/>
  <c r="X5209" i="1"/>
  <c r="AC5209" i="1"/>
  <c r="X5210" i="1"/>
  <c r="AC5210" i="1"/>
  <c r="X5211" i="1"/>
  <c r="AC5211" i="1"/>
  <c r="X5212" i="1"/>
  <c r="AC5212" i="1"/>
  <c r="X5213" i="1"/>
  <c r="AC5213" i="1"/>
  <c r="X5214" i="1"/>
  <c r="AC5214" i="1"/>
  <c r="X5215" i="1"/>
  <c r="AC5215" i="1"/>
  <c r="X5216" i="1"/>
  <c r="AC5216" i="1"/>
  <c r="X5217" i="1"/>
  <c r="AC5217" i="1"/>
  <c r="X5218" i="1"/>
  <c r="AC5218" i="1"/>
  <c r="X5219" i="1"/>
  <c r="AC5219" i="1"/>
  <c r="X5220" i="1"/>
  <c r="AC5220" i="1"/>
  <c r="X5221" i="1"/>
  <c r="AC5221" i="1"/>
  <c r="X5222" i="1"/>
  <c r="AC5222" i="1"/>
  <c r="X5223" i="1"/>
  <c r="AC5223" i="1"/>
  <c r="X5224" i="1"/>
  <c r="AC5224" i="1"/>
  <c r="X5225" i="1"/>
  <c r="AC5225" i="1"/>
  <c r="X5226" i="1"/>
  <c r="AC5226" i="1"/>
  <c r="X5227" i="1"/>
  <c r="AC5227" i="1"/>
  <c r="X5228" i="1"/>
  <c r="AC5228" i="1"/>
  <c r="X5229" i="1"/>
  <c r="AC5229" i="1"/>
  <c r="X5230" i="1"/>
  <c r="AC5230" i="1"/>
  <c r="X5231" i="1"/>
  <c r="AC5231" i="1"/>
  <c r="X5232" i="1"/>
  <c r="AC5232" i="1"/>
  <c r="X5233" i="1"/>
  <c r="AC5233" i="1"/>
  <c r="X5234" i="1"/>
  <c r="AC5234" i="1"/>
  <c r="X5235" i="1"/>
  <c r="AC5235" i="1"/>
  <c r="X5236" i="1"/>
  <c r="AC5236" i="1"/>
  <c r="X5237" i="1"/>
  <c r="AC5237" i="1"/>
  <c r="X5238" i="1"/>
  <c r="AC5238" i="1"/>
  <c r="X5239" i="1"/>
  <c r="AC5239" i="1"/>
  <c r="X5240" i="1"/>
  <c r="AC5240" i="1"/>
  <c r="X5241" i="1"/>
  <c r="AC5241" i="1"/>
  <c r="X5242" i="1"/>
  <c r="AC5242" i="1"/>
  <c r="X5243" i="1"/>
  <c r="AC5243" i="1"/>
  <c r="X5244" i="1"/>
  <c r="AC5244" i="1"/>
  <c r="X5245" i="1"/>
  <c r="AC5245" i="1"/>
  <c r="X5246" i="1"/>
  <c r="AC5246" i="1"/>
  <c r="X5247" i="1"/>
  <c r="AC5247" i="1"/>
  <c r="X5248" i="1"/>
  <c r="AC5248" i="1"/>
  <c r="X5249" i="1"/>
  <c r="AC5249" i="1"/>
  <c r="X5250" i="1"/>
  <c r="AC5250" i="1"/>
  <c r="X5251" i="1"/>
  <c r="AC5251" i="1"/>
  <c r="X5252" i="1"/>
  <c r="AC5252" i="1"/>
  <c r="X5253" i="1"/>
  <c r="AC5253" i="1"/>
  <c r="X5254" i="1"/>
  <c r="AC5254" i="1"/>
  <c r="X5255" i="1"/>
  <c r="AC5255" i="1"/>
  <c r="X5256" i="1"/>
  <c r="AC5256" i="1"/>
  <c r="X5257" i="1"/>
  <c r="AC5257" i="1"/>
  <c r="X5258" i="1"/>
  <c r="AC5258" i="1"/>
  <c r="X5259" i="1"/>
  <c r="AC5259" i="1"/>
  <c r="X5260" i="1"/>
  <c r="AC5260" i="1"/>
  <c r="X5261" i="1"/>
  <c r="AC5261" i="1"/>
  <c r="X5262" i="1"/>
  <c r="AC5262" i="1"/>
  <c r="X5263" i="1"/>
  <c r="AC5263" i="1"/>
  <c r="X5264" i="1"/>
  <c r="AC5264" i="1"/>
  <c r="X5265" i="1"/>
  <c r="AC5265" i="1"/>
  <c r="X5266" i="1"/>
  <c r="AC5266" i="1"/>
  <c r="X5267" i="1"/>
  <c r="AC5267" i="1"/>
  <c r="X5268" i="1"/>
  <c r="AC5268" i="1"/>
  <c r="X5269" i="1"/>
  <c r="AC5269" i="1"/>
  <c r="X5270" i="1"/>
  <c r="AC5270" i="1"/>
  <c r="X5271" i="1"/>
  <c r="AC5271" i="1"/>
  <c r="X5272" i="1"/>
  <c r="AC5272" i="1"/>
  <c r="X5273" i="1"/>
  <c r="AC5273" i="1"/>
  <c r="X5274" i="1"/>
  <c r="AC5274" i="1"/>
  <c r="X5275" i="1"/>
  <c r="AC5275" i="1"/>
  <c r="X5276" i="1"/>
  <c r="AC5276" i="1"/>
  <c r="X5277" i="1"/>
  <c r="AC5277" i="1"/>
  <c r="X5278" i="1"/>
  <c r="AC5278" i="1"/>
  <c r="X5279" i="1"/>
  <c r="AC5279" i="1"/>
  <c r="X5280" i="1"/>
  <c r="AC5280" i="1"/>
  <c r="X5281" i="1"/>
  <c r="AC5281" i="1"/>
  <c r="X5282" i="1"/>
  <c r="AC5282" i="1"/>
  <c r="X5283" i="1"/>
  <c r="AC5283" i="1"/>
  <c r="X5284" i="1"/>
  <c r="AC5284" i="1"/>
  <c r="X5285" i="1"/>
  <c r="AC5285" i="1"/>
  <c r="X5286" i="1"/>
  <c r="AC5286" i="1"/>
  <c r="X5287" i="1"/>
  <c r="AC5287" i="1"/>
  <c r="X5288" i="1"/>
  <c r="AC5288" i="1"/>
  <c r="X5289" i="1"/>
  <c r="AC5289" i="1"/>
  <c r="X5290" i="1"/>
  <c r="AC5290" i="1"/>
  <c r="X5291" i="1"/>
  <c r="AC5291" i="1"/>
  <c r="X5292" i="1"/>
  <c r="AC5292" i="1"/>
  <c r="X5293" i="1"/>
  <c r="AC5293" i="1"/>
  <c r="X5294" i="1"/>
  <c r="AC5294" i="1"/>
  <c r="X5295" i="1"/>
  <c r="AC5295" i="1"/>
  <c r="X5296" i="1"/>
  <c r="AC5296" i="1"/>
  <c r="X5297" i="1"/>
  <c r="AC5297" i="1"/>
  <c r="X5298" i="1"/>
  <c r="AC5298" i="1"/>
  <c r="X5299" i="1"/>
  <c r="AC5299" i="1"/>
  <c r="X5300" i="1"/>
  <c r="AC5300" i="1"/>
  <c r="X5301" i="1"/>
  <c r="AC5301" i="1"/>
  <c r="X5302" i="1"/>
  <c r="AC5302" i="1"/>
  <c r="X5303" i="1"/>
  <c r="AC5303" i="1"/>
  <c r="X5304" i="1"/>
  <c r="AC5304" i="1"/>
  <c r="X5305" i="1"/>
  <c r="AC5305" i="1"/>
  <c r="X5306" i="1"/>
  <c r="AC5306" i="1"/>
  <c r="X5307" i="1"/>
  <c r="AC5307" i="1"/>
  <c r="X5308" i="1"/>
  <c r="AC5308" i="1"/>
  <c r="X5309" i="1"/>
  <c r="AC5309" i="1"/>
  <c r="X5310" i="1"/>
  <c r="AC5310" i="1"/>
  <c r="X5311" i="1"/>
  <c r="AC5311" i="1"/>
  <c r="X5312" i="1"/>
  <c r="AC5312" i="1"/>
  <c r="X5313" i="1"/>
  <c r="AC5313" i="1"/>
  <c r="X5314" i="1"/>
  <c r="AC5314" i="1"/>
  <c r="X5315" i="1"/>
  <c r="AC5315" i="1"/>
  <c r="X5316" i="1"/>
  <c r="AC5316" i="1"/>
  <c r="X5317" i="1"/>
  <c r="AC5317" i="1"/>
  <c r="X5318" i="1"/>
  <c r="AC5318" i="1"/>
  <c r="X5319" i="1"/>
  <c r="AC5319" i="1"/>
  <c r="X5320" i="1"/>
  <c r="AC5320" i="1"/>
  <c r="X5321" i="1"/>
  <c r="AC5321" i="1"/>
  <c r="X5322" i="1"/>
  <c r="AC5322" i="1"/>
  <c r="X5323" i="1"/>
  <c r="AC5323" i="1"/>
  <c r="X5324" i="1"/>
  <c r="AC5324" i="1"/>
  <c r="X5325" i="1"/>
  <c r="AC5325" i="1"/>
  <c r="X5326" i="1"/>
  <c r="AC5326" i="1"/>
  <c r="X5327" i="1"/>
  <c r="AC5327" i="1"/>
  <c r="X5328" i="1"/>
  <c r="AC5328" i="1"/>
  <c r="X5329" i="1"/>
  <c r="AC5329" i="1"/>
  <c r="X5330" i="1"/>
  <c r="AC5330" i="1"/>
  <c r="X5331" i="1"/>
  <c r="AC5331" i="1"/>
  <c r="X5332" i="1"/>
  <c r="AC5332" i="1"/>
  <c r="X5333" i="1"/>
  <c r="AC5333" i="1"/>
  <c r="X5334" i="1"/>
  <c r="AC5334" i="1"/>
  <c r="X5335" i="1"/>
  <c r="AC5335" i="1"/>
  <c r="X5336" i="1"/>
  <c r="AC5336" i="1"/>
  <c r="X5337" i="1"/>
  <c r="AC5337" i="1"/>
  <c r="X5338" i="1"/>
  <c r="AC5338" i="1"/>
  <c r="X5339" i="1"/>
  <c r="AC5339" i="1"/>
  <c r="X5340" i="1"/>
  <c r="AC5340" i="1"/>
  <c r="X5341" i="1"/>
  <c r="AC5341" i="1"/>
  <c r="X5342" i="1"/>
  <c r="AC5342" i="1"/>
  <c r="X5343" i="1"/>
  <c r="AC5343" i="1"/>
  <c r="X5344" i="1"/>
  <c r="AC5344" i="1"/>
  <c r="X5345" i="1"/>
  <c r="AC5345" i="1"/>
  <c r="X5346" i="1"/>
  <c r="AC5346" i="1"/>
  <c r="X5347" i="1"/>
  <c r="AC5347" i="1"/>
  <c r="X5348" i="1"/>
  <c r="AC5348" i="1"/>
  <c r="X5349" i="1"/>
  <c r="AC5349" i="1"/>
  <c r="X5350" i="1"/>
  <c r="AC5350" i="1"/>
  <c r="X5351" i="1"/>
  <c r="AC5351" i="1"/>
  <c r="X5352" i="1"/>
  <c r="AC5352" i="1"/>
  <c r="X5353" i="1"/>
  <c r="AC5353" i="1"/>
  <c r="X5354" i="1"/>
  <c r="AC5354" i="1"/>
  <c r="X5355" i="1"/>
  <c r="AC5355" i="1"/>
  <c r="X5356" i="1"/>
  <c r="AC5356" i="1"/>
  <c r="X5357" i="1"/>
  <c r="AC5357" i="1"/>
  <c r="X5358" i="1"/>
  <c r="AC5358" i="1"/>
  <c r="X5359" i="1"/>
  <c r="AC5359" i="1"/>
  <c r="X5360" i="1"/>
  <c r="AC5360" i="1"/>
  <c r="X5361" i="1"/>
  <c r="AC5361" i="1"/>
  <c r="X5362" i="1"/>
  <c r="AC5362" i="1"/>
  <c r="X5363" i="1"/>
  <c r="AC5363" i="1"/>
  <c r="X5364" i="1"/>
  <c r="AC5364" i="1"/>
  <c r="X5365" i="1"/>
  <c r="AC5365" i="1"/>
  <c r="X5366" i="1"/>
  <c r="AC5366" i="1"/>
  <c r="X5367" i="1"/>
  <c r="AC5367" i="1"/>
  <c r="X5368" i="1"/>
  <c r="AC5368" i="1"/>
  <c r="X5369" i="1"/>
  <c r="AC5369" i="1"/>
  <c r="X5370" i="1"/>
  <c r="AC5370" i="1"/>
  <c r="X5371" i="1"/>
  <c r="AC5371" i="1"/>
  <c r="X5372" i="1"/>
  <c r="AC5372" i="1"/>
  <c r="X5373" i="1"/>
  <c r="AC5373" i="1"/>
  <c r="X5374" i="1"/>
  <c r="AC5374" i="1"/>
  <c r="X5375" i="1"/>
  <c r="AC5375" i="1"/>
  <c r="X5376" i="1"/>
  <c r="AC5376" i="1"/>
  <c r="X5377" i="1"/>
  <c r="AC5377" i="1"/>
  <c r="X5378" i="1"/>
  <c r="AC5378" i="1"/>
  <c r="X5379" i="1"/>
  <c r="AC5379" i="1"/>
  <c r="X5380" i="1"/>
  <c r="AC5380" i="1"/>
  <c r="X5381" i="1"/>
  <c r="AC5381" i="1"/>
  <c r="X5382" i="1"/>
  <c r="AC5382" i="1"/>
  <c r="X5383" i="1"/>
  <c r="AC5383" i="1"/>
  <c r="X5384" i="1"/>
  <c r="AC5384" i="1"/>
  <c r="X5385" i="1"/>
  <c r="AC5385" i="1"/>
  <c r="X5386" i="1"/>
  <c r="AC5386" i="1"/>
  <c r="X5387" i="1"/>
  <c r="AC5387" i="1"/>
  <c r="X5388" i="1"/>
  <c r="AC5388" i="1"/>
  <c r="X5389" i="1"/>
  <c r="AC5389" i="1"/>
  <c r="X5390" i="1"/>
  <c r="AC5390" i="1"/>
  <c r="X5391" i="1"/>
  <c r="AC5391" i="1"/>
  <c r="X5392" i="1"/>
  <c r="AC5392" i="1"/>
  <c r="X5393" i="1"/>
  <c r="AC5393" i="1"/>
  <c r="X5394" i="1"/>
  <c r="AC5394" i="1"/>
  <c r="X5395" i="1"/>
  <c r="AC5395" i="1"/>
  <c r="X5396" i="1"/>
  <c r="AC5396" i="1"/>
  <c r="X5397" i="1"/>
  <c r="AC5397" i="1"/>
  <c r="X5398" i="1"/>
  <c r="AC5398" i="1"/>
  <c r="X5399" i="1"/>
  <c r="AC5399" i="1"/>
  <c r="X5400" i="1"/>
  <c r="AC5400" i="1"/>
  <c r="X5401" i="1"/>
  <c r="AC5401" i="1"/>
  <c r="X5402" i="1"/>
  <c r="AC5402" i="1"/>
  <c r="X5403" i="1"/>
  <c r="AC5403" i="1"/>
  <c r="X5404" i="1"/>
  <c r="AC5404" i="1"/>
  <c r="X5405" i="1"/>
  <c r="AC5405" i="1"/>
  <c r="X5406" i="1"/>
  <c r="AC5406" i="1"/>
  <c r="X5407" i="1"/>
  <c r="AC5407" i="1"/>
  <c r="X5408" i="1"/>
  <c r="AC5408" i="1"/>
  <c r="X5409" i="1"/>
  <c r="AC5409" i="1"/>
  <c r="X5410" i="1"/>
  <c r="AC5410" i="1"/>
  <c r="X5411" i="1"/>
  <c r="AC5411" i="1"/>
  <c r="X5412" i="1"/>
  <c r="AC5412" i="1"/>
  <c r="X5413" i="1"/>
  <c r="AC5413" i="1"/>
  <c r="X5414" i="1"/>
  <c r="AC5414" i="1"/>
  <c r="X5415" i="1"/>
  <c r="AC5415" i="1"/>
  <c r="X5416" i="1"/>
  <c r="AC5416" i="1"/>
  <c r="X5417" i="1"/>
  <c r="AC5417" i="1"/>
  <c r="X5418" i="1"/>
  <c r="AC5418" i="1"/>
  <c r="X5419" i="1"/>
  <c r="AC5419" i="1"/>
  <c r="X5420" i="1"/>
  <c r="AC5420" i="1"/>
  <c r="X5421" i="1"/>
  <c r="AC5421" i="1"/>
  <c r="X5422" i="1"/>
  <c r="AC5422" i="1"/>
  <c r="X5423" i="1"/>
  <c r="AC5423" i="1"/>
  <c r="X5424" i="1"/>
  <c r="AC5424" i="1"/>
  <c r="X5425" i="1"/>
  <c r="AC5425" i="1"/>
  <c r="X5426" i="1"/>
  <c r="AC5426" i="1"/>
  <c r="X5427" i="1"/>
  <c r="AC5427" i="1"/>
  <c r="X5428" i="1"/>
  <c r="AC5428" i="1"/>
  <c r="X5429" i="1"/>
  <c r="AC5429" i="1"/>
  <c r="X5430" i="1"/>
  <c r="AC5430" i="1"/>
  <c r="X5431" i="1"/>
  <c r="AC5431" i="1"/>
  <c r="X5432" i="1"/>
  <c r="AC5432" i="1"/>
  <c r="X5433" i="1"/>
  <c r="AC5433" i="1"/>
  <c r="X5434" i="1"/>
  <c r="AC5434" i="1"/>
  <c r="X5435" i="1"/>
  <c r="AC5435" i="1"/>
  <c r="X5436" i="1"/>
  <c r="AC5436" i="1"/>
  <c r="X5437" i="1"/>
  <c r="AC5437" i="1"/>
  <c r="X5438" i="1"/>
  <c r="AC5438" i="1"/>
  <c r="X5439" i="1"/>
  <c r="AC5439" i="1"/>
  <c r="X5440" i="1"/>
  <c r="AC5440" i="1"/>
  <c r="X5441" i="1"/>
  <c r="AC5441" i="1"/>
  <c r="X5442" i="1"/>
  <c r="AC5442" i="1"/>
  <c r="X5443" i="1"/>
  <c r="AC5443" i="1"/>
  <c r="X5444" i="1"/>
  <c r="AC5444" i="1"/>
  <c r="X5445" i="1"/>
  <c r="AC5445" i="1"/>
  <c r="X5446" i="1"/>
  <c r="AC5446" i="1"/>
  <c r="X5447" i="1"/>
  <c r="AC5447" i="1"/>
  <c r="X5448" i="1"/>
  <c r="AC5448" i="1"/>
  <c r="X5449" i="1"/>
  <c r="AC5449" i="1"/>
  <c r="X5450" i="1"/>
  <c r="AC5450" i="1"/>
  <c r="X5451" i="1"/>
  <c r="AC5451" i="1"/>
  <c r="X5452" i="1"/>
  <c r="AC5452" i="1"/>
  <c r="X5453" i="1"/>
  <c r="AC5453" i="1"/>
  <c r="X5454" i="1"/>
  <c r="AC5454" i="1"/>
  <c r="X5455" i="1"/>
  <c r="AC5455" i="1"/>
  <c r="X5456" i="1"/>
  <c r="AC5456" i="1"/>
  <c r="X5457" i="1"/>
  <c r="AC5457" i="1"/>
  <c r="X5458" i="1"/>
  <c r="AC5458" i="1"/>
  <c r="X5459" i="1"/>
  <c r="AC5459" i="1"/>
  <c r="X5460" i="1"/>
  <c r="AC5460" i="1"/>
  <c r="X5461" i="1"/>
  <c r="AC5461" i="1"/>
  <c r="X5462" i="1"/>
  <c r="AC5462" i="1"/>
  <c r="X5463" i="1"/>
  <c r="AC5463" i="1"/>
  <c r="X5464" i="1"/>
  <c r="AC5464" i="1"/>
  <c r="X5465" i="1"/>
  <c r="AC5465" i="1"/>
  <c r="X5466" i="1"/>
  <c r="AC5466" i="1"/>
  <c r="X5467" i="1"/>
  <c r="AC5467" i="1"/>
  <c r="X5468" i="1"/>
  <c r="AC5468" i="1"/>
  <c r="X5469" i="1"/>
  <c r="AC5469" i="1"/>
  <c r="X5470" i="1"/>
  <c r="AC5470" i="1"/>
  <c r="X5471" i="1"/>
  <c r="AC5471" i="1"/>
  <c r="X5472" i="1"/>
  <c r="AC5472" i="1"/>
  <c r="X5473" i="1"/>
  <c r="AC5473" i="1"/>
  <c r="X5474" i="1"/>
  <c r="AC5474" i="1"/>
  <c r="X5475" i="1"/>
  <c r="AC5475" i="1"/>
  <c r="X5476" i="1"/>
  <c r="AC5476" i="1"/>
  <c r="X5477" i="1"/>
  <c r="AC5477" i="1"/>
  <c r="X5478" i="1"/>
  <c r="AC5478" i="1"/>
  <c r="X5479" i="1"/>
  <c r="AC5479" i="1"/>
  <c r="X5480" i="1"/>
  <c r="AC5480" i="1"/>
  <c r="X5481" i="1"/>
  <c r="AC5481" i="1"/>
  <c r="X5482" i="1"/>
  <c r="AC5482" i="1"/>
  <c r="X5483" i="1"/>
  <c r="AC5483" i="1"/>
  <c r="X5484" i="1"/>
  <c r="AC5484" i="1"/>
  <c r="X5485" i="1"/>
  <c r="AC5485" i="1"/>
  <c r="X5486" i="1"/>
  <c r="AC5486" i="1"/>
  <c r="X5487" i="1"/>
  <c r="AC5487" i="1"/>
  <c r="X5488" i="1"/>
  <c r="AC5488" i="1"/>
  <c r="X5489" i="1"/>
  <c r="AC5489" i="1"/>
  <c r="X5490" i="1"/>
  <c r="AC5490" i="1"/>
  <c r="X5491" i="1"/>
  <c r="AC5491" i="1"/>
  <c r="X5492" i="1"/>
  <c r="AC5492" i="1"/>
  <c r="X5493" i="1"/>
  <c r="AC5493" i="1"/>
  <c r="X5494" i="1"/>
  <c r="AC5494" i="1"/>
  <c r="X5495" i="1"/>
  <c r="AC5495" i="1"/>
  <c r="X5496" i="1"/>
  <c r="AC5496" i="1"/>
  <c r="X5497" i="1"/>
  <c r="AC5497" i="1"/>
  <c r="X5498" i="1"/>
  <c r="AC5498" i="1"/>
  <c r="X5499" i="1"/>
  <c r="AC5499" i="1"/>
  <c r="X5500" i="1"/>
  <c r="AC5500" i="1"/>
  <c r="X5501" i="1"/>
  <c r="AC5501" i="1"/>
  <c r="X5502" i="1"/>
  <c r="AC5502" i="1"/>
  <c r="X5503" i="1"/>
  <c r="AC5503" i="1"/>
  <c r="X5504" i="1"/>
  <c r="AC5504" i="1"/>
  <c r="X5505" i="1"/>
  <c r="AC5505" i="1"/>
  <c r="X5506" i="1"/>
  <c r="AC5506" i="1"/>
  <c r="X5507" i="1"/>
  <c r="AC5507" i="1"/>
  <c r="X5508" i="1"/>
  <c r="AC5508" i="1"/>
  <c r="X5509" i="1"/>
  <c r="AC5509" i="1"/>
  <c r="X5510" i="1"/>
  <c r="AC5510" i="1"/>
  <c r="X5511" i="1"/>
  <c r="AC5511" i="1"/>
  <c r="X5512" i="1"/>
  <c r="AC5512" i="1"/>
  <c r="X5513" i="1"/>
  <c r="AC5513" i="1"/>
  <c r="X5514" i="1"/>
  <c r="AC5514" i="1"/>
  <c r="X5515" i="1"/>
  <c r="AC5515" i="1"/>
  <c r="X5516" i="1"/>
  <c r="AC5516" i="1"/>
  <c r="X5517" i="1"/>
  <c r="AC5517" i="1"/>
  <c r="X5518" i="1"/>
  <c r="AC5518" i="1"/>
  <c r="X5519" i="1"/>
  <c r="AC5519" i="1"/>
  <c r="X5520" i="1"/>
  <c r="AC5520" i="1"/>
  <c r="X5521" i="1"/>
  <c r="AC5521" i="1"/>
  <c r="X5522" i="1"/>
  <c r="AC5522" i="1"/>
  <c r="X5523" i="1"/>
  <c r="AC5523" i="1"/>
  <c r="X5524" i="1"/>
  <c r="AC5524" i="1"/>
  <c r="X5525" i="1"/>
  <c r="AC5525" i="1"/>
  <c r="X5526" i="1"/>
  <c r="AC5526" i="1"/>
  <c r="X5527" i="1"/>
  <c r="AC5527" i="1"/>
  <c r="X5528" i="1"/>
  <c r="AC5528" i="1"/>
  <c r="X5529" i="1"/>
  <c r="AC5529" i="1"/>
  <c r="X5530" i="1"/>
  <c r="AC5530" i="1"/>
  <c r="X5531" i="1"/>
  <c r="AC5531" i="1"/>
  <c r="X5532" i="1"/>
  <c r="AC5532" i="1"/>
  <c r="X5533" i="1"/>
  <c r="AC5533" i="1"/>
  <c r="X5534" i="1"/>
  <c r="AC5534" i="1"/>
  <c r="X5535" i="1"/>
  <c r="AC5535" i="1"/>
  <c r="X5536" i="1"/>
  <c r="AC5536" i="1"/>
  <c r="X5537" i="1"/>
  <c r="AC5537" i="1"/>
  <c r="X5538" i="1"/>
  <c r="AC5538" i="1"/>
  <c r="X5539" i="1"/>
  <c r="AC5539" i="1"/>
  <c r="X5540" i="1"/>
  <c r="AC5540" i="1"/>
  <c r="X5541" i="1"/>
  <c r="AC5541" i="1"/>
  <c r="X5542" i="1"/>
  <c r="AC5542" i="1"/>
  <c r="X5543" i="1"/>
  <c r="AC5543" i="1"/>
  <c r="X5544" i="1"/>
  <c r="AC5544" i="1"/>
  <c r="X5545" i="1"/>
  <c r="AC5545" i="1"/>
  <c r="X5546" i="1"/>
  <c r="AC5546" i="1"/>
  <c r="X5547" i="1"/>
  <c r="AC5547" i="1"/>
  <c r="X5548" i="1"/>
  <c r="AC5548" i="1"/>
  <c r="X5549" i="1"/>
  <c r="AC5549" i="1"/>
  <c r="X5550" i="1"/>
  <c r="AC5550" i="1"/>
  <c r="X5551" i="1"/>
  <c r="AC5551" i="1"/>
  <c r="X5552" i="1"/>
  <c r="AC5552" i="1"/>
  <c r="X5553" i="1"/>
  <c r="AC5553" i="1"/>
  <c r="X5554" i="1"/>
  <c r="AC5554" i="1"/>
  <c r="X5555" i="1"/>
  <c r="AC5555" i="1"/>
  <c r="X5556" i="1"/>
  <c r="AC5556" i="1"/>
  <c r="X5557" i="1"/>
  <c r="AC5557" i="1"/>
  <c r="X5558" i="1"/>
  <c r="AC5558" i="1"/>
  <c r="X5559" i="1"/>
  <c r="AC5559" i="1"/>
  <c r="X5560" i="1"/>
  <c r="AC5560" i="1"/>
  <c r="X5561" i="1"/>
  <c r="AC5561" i="1"/>
  <c r="X5562" i="1"/>
  <c r="AC5562" i="1"/>
  <c r="X5563" i="1"/>
  <c r="AC5563" i="1"/>
  <c r="X5564" i="1"/>
  <c r="AC5564" i="1"/>
  <c r="X5565" i="1"/>
  <c r="AC5565" i="1"/>
  <c r="X5566" i="1"/>
  <c r="AC5566" i="1"/>
  <c r="X5567" i="1"/>
  <c r="AC5567" i="1"/>
  <c r="X5568" i="1"/>
  <c r="AC5568" i="1"/>
  <c r="X5569" i="1"/>
  <c r="AC5569" i="1"/>
  <c r="X5570" i="1"/>
  <c r="AC5570" i="1"/>
  <c r="X5571" i="1"/>
  <c r="AC5571" i="1"/>
  <c r="X5572" i="1"/>
  <c r="AC5572" i="1"/>
  <c r="X5573" i="1"/>
  <c r="AC5573" i="1"/>
  <c r="X5574" i="1"/>
  <c r="AC5574" i="1"/>
  <c r="X5575" i="1"/>
  <c r="AC5575" i="1"/>
  <c r="X5576" i="1"/>
  <c r="AC5576" i="1"/>
  <c r="X5577" i="1"/>
  <c r="AC5577" i="1"/>
  <c r="X5578" i="1"/>
  <c r="AC5578" i="1"/>
  <c r="X5579" i="1"/>
  <c r="AC5579" i="1"/>
  <c r="X5580" i="1"/>
  <c r="AC5580" i="1"/>
  <c r="X5581" i="1"/>
  <c r="AC5581" i="1"/>
  <c r="X5582" i="1"/>
  <c r="AC5582" i="1"/>
  <c r="X5583" i="1"/>
  <c r="AC5583" i="1"/>
  <c r="X5584" i="1"/>
  <c r="AC5584" i="1"/>
  <c r="X5585" i="1"/>
  <c r="AC5585" i="1"/>
  <c r="X5586" i="1"/>
  <c r="AC5586" i="1"/>
  <c r="X5587" i="1"/>
  <c r="AC5587" i="1"/>
  <c r="X5588" i="1"/>
  <c r="AC5588" i="1"/>
  <c r="X5589" i="1"/>
  <c r="AC5589" i="1"/>
  <c r="X5590" i="1"/>
  <c r="AC5590" i="1"/>
  <c r="X5591" i="1"/>
  <c r="AC5591" i="1"/>
  <c r="X5592" i="1"/>
  <c r="AC5592" i="1"/>
  <c r="X5593" i="1"/>
  <c r="AC5593" i="1"/>
  <c r="X5594" i="1"/>
  <c r="AC5594" i="1"/>
  <c r="X5595" i="1"/>
  <c r="AC5595" i="1"/>
  <c r="X5596" i="1"/>
  <c r="AC5596" i="1"/>
  <c r="X5597" i="1"/>
  <c r="AC5597" i="1"/>
  <c r="X5598" i="1"/>
  <c r="AC5598" i="1"/>
  <c r="X5599" i="1"/>
  <c r="AC5599" i="1"/>
  <c r="X5600" i="1"/>
  <c r="AC5600" i="1"/>
  <c r="X5601" i="1"/>
  <c r="AC5601" i="1"/>
  <c r="X5602" i="1"/>
  <c r="AC5602" i="1"/>
  <c r="X5603" i="1"/>
  <c r="AC5603" i="1"/>
  <c r="X5604" i="1"/>
  <c r="AC5604" i="1"/>
  <c r="X5605" i="1"/>
  <c r="AC5605" i="1"/>
  <c r="X5606" i="1"/>
  <c r="AC5606" i="1"/>
  <c r="X5607" i="1"/>
  <c r="AC5607" i="1"/>
  <c r="X5608" i="1"/>
  <c r="AC5608" i="1"/>
  <c r="X5609" i="1"/>
  <c r="AC5609" i="1"/>
  <c r="X5610" i="1"/>
  <c r="AC5610" i="1"/>
  <c r="X5611" i="1"/>
  <c r="AC5611" i="1"/>
  <c r="X5612" i="1"/>
  <c r="AC5612" i="1"/>
  <c r="X5613" i="1"/>
  <c r="AC5613" i="1"/>
  <c r="X5614" i="1"/>
  <c r="AC5614" i="1"/>
  <c r="X5615" i="1"/>
  <c r="AC5615" i="1"/>
  <c r="X5616" i="1"/>
  <c r="AC5616" i="1"/>
  <c r="X5617" i="1"/>
  <c r="AC5617" i="1"/>
  <c r="X5618" i="1"/>
  <c r="AC5618" i="1"/>
  <c r="X5619" i="1"/>
  <c r="AC5619" i="1"/>
  <c r="X5620" i="1"/>
  <c r="AC5620" i="1"/>
  <c r="X5621" i="1"/>
  <c r="AC5621" i="1"/>
  <c r="X5622" i="1"/>
  <c r="AC5622" i="1"/>
  <c r="X5623" i="1"/>
  <c r="AC5623" i="1"/>
  <c r="X5624" i="1"/>
  <c r="AC5624" i="1"/>
  <c r="X5625" i="1"/>
  <c r="AC5625" i="1"/>
  <c r="X5626" i="1"/>
  <c r="AC5626" i="1"/>
  <c r="X5627" i="1"/>
  <c r="AC5627" i="1"/>
  <c r="X5628" i="1"/>
  <c r="AC5628" i="1"/>
  <c r="X5629" i="1"/>
  <c r="AC5629" i="1"/>
  <c r="X5630" i="1"/>
  <c r="AC5630" i="1"/>
  <c r="X5631" i="1"/>
  <c r="AC5631" i="1"/>
  <c r="X5632" i="1"/>
  <c r="AC5632" i="1"/>
  <c r="X5633" i="1"/>
  <c r="AC5633" i="1"/>
  <c r="X5634" i="1"/>
  <c r="AC5634" i="1"/>
  <c r="X5635" i="1"/>
  <c r="AC5635" i="1"/>
  <c r="X5636" i="1"/>
  <c r="AC5636" i="1"/>
  <c r="X5637" i="1"/>
  <c r="AC5637" i="1"/>
  <c r="X5638" i="1"/>
  <c r="AC5638" i="1"/>
  <c r="X5639" i="1"/>
  <c r="AC5639" i="1"/>
  <c r="X5640" i="1"/>
  <c r="AC5640" i="1"/>
  <c r="X5641" i="1"/>
  <c r="AC5641" i="1"/>
  <c r="X5642" i="1"/>
  <c r="AC5642" i="1"/>
  <c r="X5643" i="1"/>
  <c r="AC5643" i="1"/>
  <c r="X5644" i="1"/>
  <c r="AC5644" i="1"/>
  <c r="X5645" i="1"/>
  <c r="AC5645" i="1"/>
  <c r="X5646" i="1"/>
  <c r="AC5646" i="1"/>
  <c r="X5647" i="1"/>
  <c r="AC5647" i="1"/>
  <c r="X5648" i="1"/>
  <c r="AC5648" i="1"/>
  <c r="X5649" i="1"/>
  <c r="AC5649" i="1"/>
  <c r="X5650" i="1"/>
  <c r="AC5650" i="1"/>
  <c r="X5651" i="1"/>
  <c r="AC5651" i="1"/>
  <c r="X5652" i="1"/>
  <c r="AC5652" i="1"/>
  <c r="X5653" i="1"/>
  <c r="AC5653" i="1"/>
  <c r="X5654" i="1"/>
  <c r="AC5654" i="1"/>
  <c r="X5655" i="1"/>
  <c r="AC5655" i="1"/>
  <c r="X5656" i="1"/>
  <c r="AC5656" i="1"/>
  <c r="X5657" i="1"/>
  <c r="AC5657" i="1"/>
  <c r="X5658" i="1"/>
  <c r="AC5658" i="1"/>
  <c r="X5659" i="1"/>
  <c r="AC5659" i="1"/>
  <c r="X5660" i="1"/>
  <c r="AC5660" i="1"/>
  <c r="X5661" i="1"/>
  <c r="AC5661" i="1"/>
  <c r="X5662" i="1"/>
  <c r="AC5662" i="1"/>
  <c r="X5663" i="1"/>
  <c r="AC5663" i="1"/>
  <c r="X5664" i="1"/>
  <c r="AC5664" i="1"/>
  <c r="X5665" i="1"/>
  <c r="AC5665" i="1"/>
  <c r="X5666" i="1"/>
  <c r="AC5666" i="1"/>
  <c r="X5667" i="1"/>
  <c r="AC5667" i="1"/>
  <c r="X5668" i="1"/>
  <c r="AC5668" i="1"/>
  <c r="X5669" i="1"/>
  <c r="AC5669" i="1"/>
  <c r="X5670" i="1"/>
  <c r="AC5670" i="1"/>
  <c r="X5671" i="1"/>
  <c r="AC5671" i="1"/>
  <c r="X5672" i="1"/>
  <c r="AC5672" i="1"/>
  <c r="X5673" i="1"/>
  <c r="AC5673" i="1"/>
  <c r="X5674" i="1"/>
  <c r="AC5674" i="1"/>
  <c r="X5675" i="1"/>
  <c r="AC5675" i="1"/>
  <c r="X5676" i="1"/>
  <c r="AC5676" i="1"/>
  <c r="X5677" i="1"/>
  <c r="AC5677" i="1"/>
  <c r="X5678" i="1"/>
  <c r="AC5678" i="1"/>
  <c r="X5679" i="1"/>
  <c r="AC5679" i="1"/>
  <c r="X5680" i="1"/>
  <c r="AC5680" i="1"/>
  <c r="X5681" i="1"/>
  <c r="AC5681" i="1"/>
  <c r="X5682" i="1"/>
  <c r="AC5682" i="1"/>
  <c r="X5683" i="1"/>
  <c r="AC5683" i="1"/>
  <c r="X5684" i="1"/>
  <c r="AC5684" i="1"/>
  <c r="X5685" i="1"/>
  <c r="AC5685" i="1"/>
  <c r="X5686" i="1"/>
  <c r="AC5686" i="1"/>
  <c r="X5687" i="1"/>
  <c r="AC5687" i="1"/>
  <c r="X5688" i="1"/>
  <c r="AC5688" i="1"/>
  <c r="X5689" i="1"/>
  <c r="AC5689" i="1"/>
  <c r="X5690" i="1"/>
  <c r="AC5690" i="1"/>
  <c r="X5691" i="1"/>
  <c r="AC5691" i="1"/>
  <c r="X5692" i="1"/>
  <c r="AC5692" i="1"/>
  <c r="X5693" i="1"/>
  <c r="AC5693" i="1"/>
  <c r="X5694" i="1"/>
  <c r="AC5694" i="1"/>
  <c r="X5695" i="1"/>
  <c r="AC5695" i="1"/>
  <c r="X5696" i="1"/>
  <c r="AC5696" i="1"/>
  <c r="X5697" i="1"/>
  <c r="AC5697" i="1"/>
  <c r="X5698" i="1"/>
  <c r="AC5698" i="1"/>
  <c r="X5699" i="1"/>
  <c r="AC5699" i="1"/>
  <c r="X5700" i="1"/>
  <c r="AC5700" i="1"/>
  <c r="X5701" i="1"/>
  <c r="AC5701" i="1"/>
  <c r="X5702" i="1"/>
  <c r="AC5702" i="1"/>
  <c r="X5703" i="1"/>
  <c r="AC5703" i="1"/>
  <c r="X5704" i="1"/>
  <c r="AC5704" i="1"/>
  <c r="X5705" i="1"/>
  <c r="AC5705" i="1"/>
  <c r="X5706" i="1"/>
  <c r="AC5706" i="1"/>
  <c r="X5707" i="1"/>
  <c r="AC5707" i="1"/>
  <c r="X5708" i="1"/>
  <c r="AC5708" i="1"/>
  <c r="X5709" i="1"/>
  <c r="AC5709" i="1"/>
  <c r="X5710" i="1"/>
  <c r="AC5710" i="1"/>
  <c r="X5711" i="1"/>
  <c r="AC5711" i="1"/>
  <c r="X5712" i="1"/>
  <c r="AC5712" i="1"/>
  <c r="X5713" i="1"/>
  <c r="AC5713" i="1"/>
  <c r="X5714" i="1"/>
  <c r="AC5714" i="1"/>
  <c r="X5715" i="1"/>
  <c r="AC5715" i="1"/>
  <c r="X5716" i="1"/>
  <c r="AC5716" i="1"/>
  <c r="X5717" i="1"/>
  <c r="AC5717" i="1"/>
  <c r="X5718" i="1"/>
  <c r="AC5718" i="1"/>
  <c r="X5719" i="1"/>
  <c r="AC5719" i="1"/>
  <c r="X5720" i="1"/>
  <c r="AC5720" i="1"/>
  <c r="X5721" i="1"/>
  <c r="AC5721" i="1"/>
  <c r="X5722" i="1"/>
  <c r="AC5722" i="1"/>
  <c r="X5723" i="1"/>
  <c r="AC5723" i="1"/>
  <c r="X5724" i="1"/>
  <c r="AC5724" i="1"/>
  <c r="X5725" i="1"/>
  <c r="AC5725" i="1"/>
  <c r="X5726" i="1"/>
  <c r="AC5726" i="1"/>
  <c r="X5727" i="1"/>
  <c r="AC5727" i="1"/>
  <c r="X5728" i="1"/>
  <c r="AC5728" i="1"/>
  <c r="X5729" i="1"/>
  <c r="AC5729" i="1"/>
  <c r="X5730" i="1"/>
  <c r="AC5730" i="1"/>
  <c r="X5731" i="1"/>
  <c r="AC5731" i="1"/>
  <c r="X5732" i="1"/>
  <c r="AC5732" i="1"/>
  <c r="X5733" i="1"/>
  <c r="AC5733" i="1"/>
  <c r="X5734" i="1"/>
  <c r="AC5734" i="1"/>
  <c r="X5735" i="1"/>
  <c r="AC5735" i="1"/>
  <c r="X5736" i="1"/>
  <c r="AC5736" i="1"/>
  <c r="X5737" i="1"/>
  <c r="AC5737" i="1"/>
  <c r="X5738" i="1"/>
  <c r="AC5738" i="1"/>
  <c r="X5739" i="1"/>
  <c r="AC5739" i="1"/>
  <c r="X5740" i="1"/>
  <c r="AC5740" i="1"/>
  <c r="X5741" i="1"/>
  <c r="AC5741" i="1"/>
  <c r="X5742" i="1"/>
  <c r="AC5742" i="1"/>
  <c r="X5743" i="1"/>
  <c r="AC5743" i="1"/>
  <c r="X5744" i="1"/>
  <c r="AC5744" i="1"/>
  <c r="X5745" i="1"/>
  <c r="AC5745" i="1"/>
  <c r="X5746" i="1"/>
  <c r="AC5746" i="1"/>
  <c r="X5747" i="1"/>
  <c r="AC5747" i="1"/>
  <c r="X5748" i="1"/>
  <c r="AC5748" i="1"/>
  <c r="X5749" i="1"/>
  <c r="AC5749" i="1"/>
  <c r="X5750" i="1"/>
  <c r="AC5750" i="1"/>
  <c r="X5751" i="1"/>
  <c r="AC5751" i="1"/>
  <c r="X5752" i="1"/>
  <c r="AC5752" i="1"/>
  <c r="X5753" i="1"/>
  <c r="AC5753" i="1"/>
  <c r="X5754" i="1"/>
  <c r="AC5754" i="1"/>
  <c r="X5755" i="1"/>
  <c r="AC5755" i="1"/>
  <c r="X5756" i="1"/>
  <c r="AC5756" i="1"/>
  <c r="X5757" i="1"/>
  <c r="AC5757" i="1"/>
  <c r="X5758" i="1"/>
  <c r="AC5758" i="1"/>
  <c r="X5759" i="1"/>
  <c r="AC5759" i="1"/>
  <c r="X5760" i="1"/>
  <c r="AC5760" i="1"/>
  <c r="X5761" i="1"/>
  <c r="AC5761" i="1"/>
  <c r="X5762" i="1"/>
  <c r="AC5762" i="1"/>
  <c r="X5763" i="1"/>
  <c r="AC5763" i="1"/>
  <c r="X5764" i="1"/>
  <c r="AC5764" i="1"/>
  <c r="X5765" i="1"/>
  <c r="AC5765" i="1"/>
  <c r="X5766" i="1"/>
  <c r="AC5766" i="1"/>
  <c r="X5767" i="1"/>
  <c r="AC5767" i="1"/>
  <c r="X5768" i="1"/>
  <c r="AC5768" i="1"/>
  <c r="X5769" i="1"/>
  <c r="AC5769" i="1"/>
  <c r="X5770" i="1"/>
  <c r="AC5770" i="1"/>
  <c r="X5771" i="1"/>
  <c r="AC5771" i="1"/>
  <c r="X5772" i="1"/>
  <c r="AC5772" i="1"/>
  <c r="X5773" i="1"/>
  <c r="AC5773" i="1"/>
  <c r="X5774" i="1"/>
  <c r="AC5774" i="1"/>
  <c r="X5775" i="1"/>
  <c r="AC5775" i="1"/>
  <c r="X5776" i="1"/>
  <c r="AC5776" i="1"/>
  <c r="X5777" i="1"/>
  <c r="AC5777" i="1"/>
  <c r="X5778" i="1"/>
  <c r="AC5778" i="1"/>
  <c r="X5779" i="1"/>
  <c r="AC5779" i="1"/>
  <c r="X5780" i="1"/>
  <c r="AC5780" i="1"/>
  <c r="X5781" i="1"/>
  <c r="AC5781" i="1"/>
  <c r="X5782" i="1"/>
  <c r="AC5782" i="1"/>
  <c r="X5783" i="1"/>
  <c r="AC5783" i="1"/>
  <c r="X5784" i="1"/>
  <c r="AC5784" i="1"/>
  <c r="X5785" i="1"/>
  <c r="AC5785" i="1"/>
  <c r="X5786" i="1"/>
  <c r="AC5786" i="1"/>
  <c r="X5787" i="1"/>
  <c r="AC5787" i="1"/>
  <c r="X5788" i="1"/>
  <c r="AC5788" i="1"/>
  <c r="X5789" i="1"/>
  <c r="AC5789" i="1"/>
  <c r="X5790" i="1"/>
  <c r="AC5790" i="1"/>
  <c r="X5791" i="1"/>
  <c r="AC5791" i="1"/>
  <c r="X5792" i="1"/>
  <c r="AC5792" i="1"/>
  <c r="X5793" i="1"/>
  <c r="AC5793" i="1"/>
  <c r="X5794" i="1"/>
  <c r="AC5794" i="1"/>
  <c r="X5795" i="1"/>
  <c r="AC5795" i="1"/>
  <c r="X5796" i="1"/>
  <c r="AC5796" i="1"/>
  <c r="X5797" i="1"/>
  <c r="AC5797" i="1"/>
  <c r="X5798" i="1"/>
  <c r="AC5798" i="1"/>
  <c r="X5799" i="1"/>
  <c r="AC5799" i="1"/>
  <c r="X5800" i="1"/>
  <c r="AC5800" i="1"/>
  <c r="X5801" i="1"/>
  <c r="AC5801" i="1"/>
  <c r="X5802" i="1"/>
  <c r="AC5802" i="1"/>
  <c r="X5803" i="1"/>
  <c r="AC5803" i="1"/>
  <c r="X5804" i="1"/>
  <c r="AC5804" i="1"/>
  <c r="X5805" i="1"/>
  <c r="AC5805" i="1"/>
  <c r="X5806" i="1"/>
  <c r="AC5806" i="1"/>
  <c r="X5807" i="1"/>
  <c r="AC5807" i="1"/>
  <c r="X5808" i="1"/>
  <c r="AC5808" i="1"/>
  <c r="X5809" i="1"/>
  <c r="AC5809" i="1"/>
  <c r="X5810" i="1"/>
  <c r="AC5810" i="1"/>
  <c r="X5811" i="1"/>
  <c r="AC5811" i="1"/>
  <c r="X5812" i="1"/>
  <c r="AC5812" i="1"/>
  <c r="X5813" i="1"/>
  <c r="AC5813" i="1"/>
  <c r="X5814" i="1"/>
  <c r="AC5814" i="1"/>
  <c r="X5815" i="1"/>
  <c r="AC5815" i="1"/>
  <c r="X5816" i="1"/>
  <c r="AC5816" i="1"/>
  <c r="X5817" i="1"/>
  <c r="AC5817" i="1"/>
  <c r="X5818" i="1"/>
  <c r="AC5818" i="1"/>
  <c r="X5819" i="1"/>
  <c r="AC5819" i="1"/>
  <c r="X5820" i="1"/>
  <c r="AC5820" i="1"/>
  <c r="X5821" i="1"/>
  <c r="AC5821" i="1"/>
  <c r="X5822" i="1"/>
  <c r="AC5822" i="1"/>
  <c r="X5823" i="1"/>
  <c r="AC5823" i="1"/>
  <c r="X5824" i="1"/>
  <c r="AC5824" i="1"/>
  <c r="X5825" i="1"/>
  <c r="AC5825" i="1"/>
  <c r="X5826" i="1"/>
  <c r="AC5826" i="1"/>
  <c r="X5827" i="1"/>
  <c r="AC5827" i="1"/>
  <c r="X5828" i="1"/>
  <c r="AC5828" i="1"/>
  <c r="X5829" i="1"/>
  <c r="AC5829" i="1"/>
  <c r="X5830" i="1"/>
  <c r="AC5830" i="1"/>
  <c r="X5831" i="1"/>
  <c r="AC5831" i="1"/>
  <c r="X5832" i="1"/>
  <c r="AC5832" i="1"/>
  <c r="X5833" i="1"/>
  <c r="AC5833" i="1"/>
  <c r="X5834" i="1"/>
  <c r="AC5834" i="1"/>
  <c r="X5835" i="1"/>
  <c r="AC5835" i="1"/>
  <c r="X5836" i="1"/>
  <c r="AC5836" i="1"/>
  <c r="X5837" i="1"/>
  <c r="AC5837" i="1"/>
  <c r="X5838" i="1"/>
  <c r="AC5838" i="1"/>
  <c r="X5839" i="1"/>
  <c r="AC5839" i="1"/>
  <c r="X5840" i="1"/>
  <c r="AC5840" i="1"/>
  <c r="X5841" i="1"/>
  <c r="AC5841" i="1"/>
  <c r="X5842" i="1"/>
  <c r="AC5842" i="1"/>
  <c r="X5843" i="1"/>
  <c r="AC5843" i="1"/>
  <c r="X5844" i="1"/>
  <c r="AC5844" i="1"/>
  <c r="X5845" i="1"/>
  <c r="AC5845" i="1"/>
  <c r="X5846" i="1"/>
  <c r="AC5846" i="1"/>
  <c r="X5847" i="1"/>
  <c r="AC5847" i="1"/>
  <c r="X5848" i="1"/>
  <c r="AC5848" i="1"/>
  <c r="X5849" i="1"/>
  <c r="AC5849" i="1"/>
  <c r="X5850" i="1"/>
  <c r="AC5850" i="1"/>
  <c r="X5851" i="1"/>
  <c r="AC5851" i="1"/>
  <c r="X5852" i="1"/>
  <c r="AC5852" i="1"/>
  <c r="X5853" i="1"/>
  <c r="AC5853" i="1"/>
  <c r="X5854" i="1"/>
  <c r="AC5854" i="1"/>
  <c r="X5855" i="1"/>
  <c r="AC5855" i="1"/>
  <c r="X5856" i="1"/>
  <c r="AC5856" i="1"/>
  <c r="X5857" i="1"/>
  <c r="AC5857" i="1"/>
  <c r="X5858" i="1"/>
  <c r="AC5858" i="1"/>
  <c r="X5859" i="1"/>
  <c r="AC5859" i="1"/>
  <c r="X5860" i="1"/>
  <c r="AC5860" i="1"/>
  <c r="X5861" i="1"/>
  <c r="AC5861" i="1"/>
  <c r="X5862" i="1"/>
  <c r="AC5862" i="1"/>
  <c r="X5863" i="1"/>
  <c r="AC5863" i="1"/>
  <c r="X5864" i="1"/>
  <c r="AC5864" i="1"/>
  <c r="X5865" i="1"/>
  <c r="AC5865" i="1"/>
  <c r="X5866" i="1"/>
  <c r="AC5866" i="1"/>
  <c r="X5867" i="1"/>
  <c r="AC5867" i="1"/>
  <c r="X5868" i="1"/>
  <c r="AC5868" i="1"/>
  <c r="X5869" i="1"/>
  <c r="AC5869" i="1"/>
  <c r="X5870" i="1"/>
  <c r="AC5870" i="1"/>
  <c r="X5871" i="1"/>
  <c r="AC5871" i="1"/>
  <c r="X5872" i="1"/>
  <c r="AC5872" i="1"/>
  <c r="X5873" i="1"/>
  <c r="AC5873" i="1"/>
  <c r="X5874" i="1"/>
  <c r="AC5874" i="1"/>
  <c r="X5875" i="1"/>
  <c r="AC5875" i="1"/>
  <c r="X5876" i="1"/>
  <c r="AC5876" i="1"/>
  <c r="X5877" i="1"/>
  <c r="AC5877" i="1"/>
  <c r="X5878" i="1"/>
  <c r="AC5878" i="1"/>
  <c r="X5879" i="1"/>
  <c r="AC5879" i="1"/>
  <c r="X5880" i="1"/>
  <c r="AC5880" i="1"/>
  <c r="X5881" i="1"/>
  <c r="AC5881" i="1"/>
  <c r="X5882" i="1"/>
  <c r="AC5882" i="1"/>
  <c r="X5883" i="1"/>
  <c r="AC5883" i="1"/>
  <c r="X5884" i="1"/>
  <c r="AC5884" i="1"/>
  <c r="X5885" i="1"/>
  <c r="AC5885" i="1"/>
  <c r="X5886" i="1"/>
  <c r="AC5886" i="1"/>
  <c r="X5887" i="1"/>
  <c r="AC5887" i="1"/>
  <c r="X5888" i="1"/>
  <c r="AC5888" i="1"/>
  <c r="X5889" i="1"/>
  <c r="AC5889" i="1"/>
  <c r="X5890" i="1"/>
  <c r="AC5890" i="1"/>
  <c r="X5891" i="1"/>
  <c r="AC5891" i="1"/>
  <c r="X5892" i="1"/>
  <c r="AC5892" i="1"/>
  <c r="X5893" i="1"/>
  <c r="AC5893" i="1"/>
  <c r="X5894" i="1"/>
  <c r="AC5894" i="1"/>
  <c r="X5895" i="1"/>
  <c r="AC5895" i="1"/>
  <c r="X5896" i="1"/>
  <c r="AC5896" i="1"/>
  <c r="X5897" i="1"/>
  <c r="AC5897" i="1"/>
  <c r="X5898" i="1"/>
  <c r="AC5898" i="1"/>
  <c r="X5899" i="1"/>
  <c r="AC5899" i="1"/>
  <c r="X5900" i="1"/>
  <c r="AC5900" i="1"/>
  <c r="X5901" i="1"/>
  <c r="AC5901" i="1"/>
  <c r="X5902" i="1"/>
  <c r="AC5902" i="1"/>
  <c r="X5903" i="1"/>
  <c r="AC5903" i="1"/>
  <c r="X5904" i="1"/>
  <c r="AC5904" i="1"/>
  <c r="X5905" i="1"/>
  <c r="AC5905" i="1"/>
  <c r="X5906" i="1"/>
  <c r="AC5906" i="1"/>
  <c r="X5907" i="1"/>
  <c r="AC5907" i="1"/>
  <c r="X5908" i="1"/>
  <c r="AC5908" i="1"/>
  <c r="X5909" i="1"/>
  <c r="AC5909" i="1"/>
  <c r="X5910" i="1"/>
  <c r="AC5910" i="1"/>
  <c r="X5911" i="1"/>
  <c r="AC5911" i="1"/>
  <c r="X5912" i="1"/>
  <c r="AC5912" i="1"/>
  <c r="X5913" i="1"/>
  <c r="AC5913" i="1"/>
  <c r="X5914" i="1"/>
  <c r="AC5914" i="1"/>
  <c r="X5915" i="1"/>
  <c r="AC5915" i="1"/>
  <c r="X5916" i="1"/>
  <c r="AC5916" i="1"/>
  <c r="X5917" i="1"/>
  <c r="AC5917" i="1"/>
  <c r="X5918" i="1"/>
  <c r="AC5918" i="1"/>
  <c r="X5919" i="1"/>
  <c r="AC5919" i="1"/>
  <c r="X5920" i="1"/>
  <c r="AC5920" i="1"/>
  <c r="X5921" i="1"/>
  <c r="AC5921" i="1"/>
  <c r="X5922" i="1"/>
  <c r="AC5922" i="1"/>
  <c r="X5923" i="1"/>
  <c r="AC5923" i="1"/>
  <c r="X5924" i="1"/>
  <c r="AC5924" i="1"/>
  <c r="X5925" i="1"/>
  <c r="AC5925" i="1"/>
  <c r="X5926" i="1"/>
  <c r="AC5926" i="1"/>
  <c r="X5927" i="1"/>
  <c r="AC5927" i="1"/>
  <c r="X5928" i="1"/>
  <c r="AC5928" i="1"/>
  <c r="X5929" i="1"/>
  <c r="AC5929" i="1"/>
  <c r="X5930" i="1"/>
  <c r="AC5930" i="1"/>
  <c r="X5931" i="1"/>
  <c r="AC5931" i="1"/>
  <c r="X5932" i="1"/>
  <c r="AC5932" i="1"/>
  <c r="X5933" i="1"/>
  <c r="AC5933" i="1"/>
  <c r="X5934" i="1"/>
  <c r="AC5934" i="1"/>
  <c r="X5935" i="1"/>
  <c r="AC5935" i="1"/>
  <c r="X5936" i="1"/>
  <c r="AC5936" i="1"/>
  <c r="X5937" i="1"/>
  <c r="AC5937" i="1"/>
  <c r="X5938" i="1"/>
  <c r="AC5938" i="1"/>
  <c r="X5939" i="1"/>
  <c r="AC5939" i="1"/>
  <c r="X5940" i="1"/>
  <c r="AC5940" i="1"/>
  <c r="X5941" i="1"/>
  <c r="AC5941" i="1"/>
  <c r="X5942" i="1"/>
  <c r="AC5942" i="1"/>
  <c r="X5943" i="1"/>
  <c r="AC5943" i="1"/>
  <c r="X5944" i="1"/>
  <c r="AC5944" i="1"/>
  <c r="X5945" i="1"/>
  <c r="AC5945" i="1"/>
  <c r="X5946" i="1"/>
  <c r="AC5946" i="1"/>
  <c r="X5947" i="1"/>
  <c r="AC5947" i="1"/>
  <c r="X5948" i="1"/>
  <c r="AC5948" i="1"/>
  <c r="X5949" i="1"/>
  <c r="AC5949" i="1"/>
  <c r="X5950" i="1"/>
  <c r="AC5950" i="1"/>
  <c r="X5951" i="1"/>
  <c r="AC5951" i="1"/>
  <c r="X5952" i="1"/>
  <c r="AC5952" i="1"/>
  <c r="X5953" i="1"/>
  <c r="AC5953" i="1"/>
  <c r="X5954" i="1"/>
  <c r="AC5954" i="1"/>
  <c r="X5955" i="1"/>
  <c r="AC5955" i="1"/>
  <c r="X5956" i="1"/>
  <c r="AC5956" i="1"/>
  <c r="X5957" i="1"/>
  <c r="AC5957" i="1"/>
  <c r="X5958" i="1"/>
  <c r="AC5958" i="1"/>
  <c r="X5959" i="1"/>
  <c r="AC5959" i="1"/>
  <c r="X5960" i="1"/>
  <c r="AC5960" i="1"/>
  <c r="X5961" i="1"/>
  <c r="AC5961" i="1"/>
  <c r="X5962" i="1"/>
  <c r="AC5962" i="1"/>
  <c r="X5963" i="1"/>
  <c r="AC5963" i="1"/>
  <c r="X5964" i="1"/>
  <c r="AC5964" i="1"/>
  <c r="X5965" i="1"/>
  <c r="AC5965" i="1"/>
  <c r="X5966" i="1"/>
  <c r="AC5966" i="1"/>
  <c r="X5967" i="1"/>
  <c r="AC5967" i="1"/>
  <c r="X5968" i="1"/>
  <c r="AC5968" i="1"/>
  <c r="X5969" i="1"/>
  <c r="AC5969" i="1"/>
  <c r="X5970" i="1"/>
  <c r="AC5970" i="1"/>
  <c r="X5971" i="1"/>
  <c r="AC5971" i="1"/>
  <c r="X5972" i="1"/>
  <c r="AC5972" i="1"/>
  <c r="X5973" i="1"/>
  <c r="AC5973" i="1"/>
  <c r="X5974" i="1"/>
  <c r="AC5974" i="1"/>
  <c r="X5975" i="1"/>
  <c r="AC5975" i="1"/>
  <c r="X5976" i="1"/>
  <c r="AC5976" i="1"/>
  <c r="X5977" i="1"/>
  <c r="AC5977" i="1"/>
  <c r="X5978" i="1"/>
  <c r="AC5978" i="1"/>
  <c r="X5979" i="1"/>
  <c r="AC5979" i="1"/>
  <c r="X5980" i="1"/>
  <c r="AC5980" i="1"/>
  <c r="X5981" i="1"/>
  <c r="AC5981" i="1"/>
  <c r="X5982" i="1"/>
  <c r="AC5982" i="1"/>
  <c r="X5983" i="1"/>
  <c r="AC5983" i="1"/>
  <c r="X5984" i="1"/>
  <c r="AC5984" i="1"/>
  <c r="X5985" i="1"/>
  <c r="AC5985" i="1"/>
  <c r="X5986" i="1"/>
  <c r="AC5986" i="1"/>
  <c r="X5987" i="1"/>
  <c r="AC5987" i="1"/>
  <c r="X5988" i="1"/>
  <c r="AC5988" i="1"/>
  <c r="X5989" i="1"/>
  <c r="AC5989" i="1"/>
  <c r="X5990" i="1"/>
  <c r="AC5990" i="1"/>
  <c r="X5991" i="1"/>
  <c r="AC5991" i="1"/>
  <c r="X5992" i="1"/>
  <c r="AC5992" i="1"/>
  <c r="X5993" i="1"/>
  <c r="AC5993" i="1"/>
  <c r="X5994" i="1"/>
  <c r="AC5994" i="1"/>
  <c r="X5995" i="1"/>
  <c r="AC5995" i="1"/>
  <c r="X5996" i="1"/>
  <c r="AC5996" i="1"/>
  <c r="X5997" i="1"/>
  <c r="AC5997" i="1"/>
  <c r="X5998" i="1"/>
  <c r="AC5998" i="1"/>
  <c r="X5999" i="1"/>
  <c r="AC5999" i="1"/>
  <c r="X6000" i="1"/>
  <c r="AC6000" i="1"/>
  <c r="X6001" i="1"/>
  <c r="AC6001" i="1"/>
  <c r="X6002" i="1"/>
  <c r="AC6002" i="1"/>
  <c r="X6003" i="1"/>
  <c r="AC6003" i="1"/>
  <c r="X6004" i="1"/>
  <c r="AC6004" i="1"/>
  <c r="X6005" i="1"/>
  <c r="AC6005" i="1"/>
  <c r="X6006" i="1"/>
  <c r="AC6006" i="1"/>
  <c r="X6007" i="1"/>
  <c r="AC6007" i="1"/>
  <c r="X6008" i="1"/>
  <c r="AC6008" i="1"/>
  <c r="X6009" i="1"/>
  <c r="AC6009" i="1"/>
  <c r="X6010" i="1"/>
  <c r="AC6010" i="1"/>
  <c r="X6011" i="1"/>
  <c r="AC6011" i="1"/>
  <c r="X6012" i="1"/>
  <c r="AC6012" i="1"/>
  <c r="X6013" i="1"/>
  <c r="AC6013" i="1"/>
  <c r="X6014" i="1"/>
  <c r="AC6014" i="1"/>
  <c r="X6015" i="1"/>
  <c r="AC6015" i="1"/>
  <c r="X6016" i="1"/>
  <c r="AC6016" i="1"/>
  <c r="X6017" i="1"/>
  <c r="AC6017" i="1"/>
  <c r="X6018" i="1"/>
  <c r="AC6018" i="1"/>
  <c r="X6019" i="1"/>
  <c r="AC6019" i="1"/>
  <c r="X6020" i="1"/>
  <c r="AC6020" i="1"/>
  <c r="X6021" i="1"/>
  <c r="AC6021" i="1"/>
  <c r="X6022" i="1"/>
  <c r="AC6022" i="1"/>
  <c r="X6023" i="1"/>
  <c r="AC6023" i="1"/>
  <c r="X6024" i="1"/>
  <c r="AC6024" i="1"/>
  <c r="X6025" i="1"/>
  <c r="AC6025" i="1"/>
  <c r="X6026" i="1"/>
  <c r="AC6026" i="1"/>
  <c r="X6027" i="1"/>
  <c r="AC6027" i="1"/>
  <c r="X6028" i="1"/>
  <c r="AC6028" i="1"/>
  <c r="X6029" i="1"/>
  <c r="AC6029" i="1"/>
  <c r="X6030" i="1"/>
  <c r="AC6030" i="1"/>
  <c r="X6031" i="1"/>
  <c r="AC6031" i="1"/>
  <c r="X6032" i="1"/>
  <c r="AC6032" i="1"/>
  <c r="X6033" i="1"/>
  <c r="AC6033" i="1"/>
  <c r="X6034" i="1"/>
  <c r="AC6034" i="1"/>
  <c r="X6035" i="1"/>
  <c r="AC6035" i="1"/>
  <c r="X6036" i="1"/>
  <c r="AC6036" i="1"/>
  <c r="X6037" i="1"/>
  <c r="AC6037" i="1"/>
  <c r="X6038" i="1"/>
  <c r="AC6038" i="1"/>
  <c r="X6039" i="1"/>
  <c r="AC6039" i="1"/>
  <c r="X6040" i="1"/>
  <c r="AC6040" i="1"/>
  <c r="X6041" i="1"/>
  <c r="AC6041" i="1"/>
  <c r="X6042" i="1"/>
  <c r="AC6042" i="1"/>
  <c r="X6043" i="1"/>
  <c r="AC6043" i="1"/>
  <c r="X6044" i="1"/>
  <c r="AC6044" i="1"/>
  <c r="X6045" i="1"/>
  <c r="AC6045" i="1"/>
  <c r="X6046" i="1"/>
  <c r="AC6046" i="1"/>
  <c r="X6047" i="1"/>
  <c r="AC6047" i="1"/>
  <c r="X6048" i="1"/>
  <c r="AC6048" i="1"/>
  <c r="X6049" i="1"/>
  <c r="AC6049" i="1"/>
  <c r="X6050" i="1"/>
  <c r="AC6050" i="1"/>
  <c r="X6051" i="1"/>
  <c r="AC6051" i="1"/>
  <c r="X6052" i="1"/>
  <c r="AC6052" i="1"/>
  <c r="X6053" i="1"/>
  <c r="AC6053" i="1"/>
  <c r="X6054" i="1"/>
  <c r="AC6054" i="1"/>
  <c r="X6055" i="1"/>
  <c r="AC6055" i="1"/>
  <c r="X6056" i="1"/>
  <c r="AC6056" i="1"/>
  <c r="X6057" i="1"/>
  <c r="AC6057" i="1"/>
  <c r="X6058" i="1"/>
  <c r="AC6058" i="1"/>
  <c r="X6059" i="1"/>
  <c r="AC6059" i="1"/>
  <c r="X6060" i="1"/>
  <c r="AC6060" i="1"/>
  <c r="X6061" i="1"/>
  <c r="AC6061" i="1"/>
  <c r="X6062" i="1"/>
  <c r="AC6062" i="1"/>
  <c r="X6063" i="1"/>
  <c r="AC6063" i="1"/>
  <c r="X6064" i="1"/>
  <c r="AC6064" i="1"/>
  <c r="X6065" i="1"/>
  <c r="AC6065" i="1"/>
  <c r="X6066" i="1"/>
  <c r="AC6066" i="1"/>
  <c r="X6067" i="1"/>
  <c r="AC6067" i="1"/>
  <c r="X6068" i="1"/>
  <c r="AC6068" i="1"/>
  <c r="X6069" i="1"/>
  <c r="AC6069" i="1"/>
  <c r="X6070" i="1"/>
  <c r="AC6070" i="1"/>
  <c r="X6071" i="1"/>
  <c r="AC6071" i="1"/>
  <c r="X6072" i="1"/>
  <c r="AC6072" i="1"/>
  <c r="X6073" i="1"/>
  <c r="AC6073" i="1"/>
  <c r="X6074" i="1"/>
  <c r="AC6074" i="1"/>
  <c r="X6075" i="1"/>
  <c r="AC6075" i="1"/>
  <c r="X6076" i="1"/>
  <c r="AC6076" i="1"/>
  <c r="X6077" i="1"/>
  <c r="AC6077" i="1"/>
  <c r="X6078" i="1"/>
  <c r="AC6078" i="1"/>
  <c r="X6079" i="1"/>
  <c r="AC6079" i="1"/>
  <c r="X6080" i="1"/>
  <c r="AC6080" i="1"/>
  <c r="X6081" i="1"/>
  <c r="AC6081" i="1"/>
  <c r="X6082" i="1"/>
  <c r="AC6082" i="1"/>
  <c r="X6083" i="1"/>
  <c r="AC6083" i="1"/>
  <c r="X6084" i="1"/>
  <c r="AC6084" i="1"/>
  <c r="X6085" i="1"/>
  <c r="AC6085" i="1"/>
  <c r="X6086" i="1"/>
  <c r="AC6086" i="1"/>
  <c r="X6087" i="1"/>
  <c r="AC6087" i="1"/>
  <c r="X6088" i="1"/>
  <c r="AC6088" i="1"/>
  <c r="X6089" i="1"/>
  <c r="AC6089" i="1"/>
  <c r="X6090" i="1"/>
  <c r="AC6090" i="1"/>
  <c r="X6091" i="1"/>
  <c r="AC6091" i="1"/>
  <c r="X6092" i="1"/>
  <c r="AC6092" i="1"/>
  <c r="X6093" i="1"/>
  <c r="AC6093" i="1"/>
  <c r="X6094" i="1"/>
  <c r="AC6094" i="1"/>
  <c r="X6095" i="1"/>
  <c r="AC6095" i="1"/>
  <c r="X6096" i="1"/>
  <c r="AC6096" i="1"/>
  <c r="X6097" i="1"/>
  <c r="AC6097" i="1"/>
  <c r="X6098" i="1"/>
  <c r="AC6098" i="1"/>
  <c r="X6099" i="1"/>
  <c r="AC6099" i="1"/>
  <c r="X6100" i="1"/>
  <c r="AC6100" i="1"/>
  <c r="X6101" i="1"/>
  <c r="AC6101" i="1"/>
  <c r="X6102" i="1"/>
  <c r="AC6102" i="1"/>
  <c r="X6103" i="1"/>
  <c r="AC6103" i="1"/>
  <c r="X6104" i="1"/>
  <c r="AC6104" i="1"/>
  <c r="X6105" i="1"/>
  <c r="AC6105" i="1"/>
  <c r="X6106" i="1"/>
  <c r="AC6106" i="1"/>
  <c r="X6107" i="1"/>
  <c r="AC6107" i="1"/>
  <c r="X6108" i="1"/>
  <c r="AC6108" i="1"/>
  <c r="X6109" i="1"/>
  <c r="AC6109" i="1"/>
  <c r="X6110" i="1"/>
  <c r="AC6110" i="1"/>
  <c r="X6111" i="1"/>
  <c r="AC6111" i="1"/>
  <c r="X6112" i="1"/>
  <c r="AC6112" i="1"/>
  <c r="X6113" i="1"/>
  <c r="AC6113" i="1"/>
  <c r="X6114" i="1"/>
  <c r="AC6114" i="1"/>
  <c r="X6115" i="1"/>
  <c r="AC6115" i="1"/>
  <c r="X6116" i="1"/>
  <c r="AC6116" i="1"/>
  <c r="X6117" i="1"/>
  <c r="AC6117" i="1"/>
  <c r="X6118" i="1"/>
  <c r="AC6118" i="1"/>
  <c r="X6119" i="1"/>
  <c r="AC6119" i="1"/>
  <c r="X6120" i="1"/>
  <c r="AC6120" i="1"/>
  <c r="X6121" i="1"/>
  <c r="AC6121" i="1"/>
  <c r="X6122" i="1"/>
  <c r="AC6122" i="1"/>
  <c r="X6123" i="1"/>
  <c r="AC6123" i="1"/>
  <c r="X6124" i="1"/>
  <c r="AC6124" i="1"/>
  <c r="X6125" i="1"/>
  <c r="AC6125" i="1"/>
  <c r="X6126" i="1"/>
  <c r="AC6126" i="1"/>
  <c r="X6127" i="1"/>
  <c r="AC6127" i="1"/>
  <c r="X6128" i="1"/>
  <c r="AC6128" i="1"/>
  <c r="X6129" i="1"/>
  <c r="AC6129" i="1"/>
  <c r="X6130" i="1"/>
  <c r="AC6130" i="1"/>
  <c r="X6131" i="1"/>
  <c r="AC6131" i="1"/>
  <c r="X6132" i="1"/>
  <c r="AC6132" i="1"/>
  <c r="X6133" i="1"/>
  <c r="AC6133" i="1"/>
  <c r="X6134" i="1"/>
  <c r="AC6134" i="1"/>
  <c r="X6135" i="1"/>
  <c r="AC6135" i="1"/>
  <c r="X6136" i="1"/>
  <c r="AC6136" i="1"/>
  <c r="X6137" i="1"/>
  <c r="AC6137" i="1"/>
  <c r="X6138" i="1"/>
  <c r="AC6138" i="1"/>
  <c r="X6139" i="1"/>
  <c r="AC6139" i="1"/>
  <c r="X6140" i="1"/>
  <c r="AC6140" i="1"/>
  <c r="X6141" i="1"/>
  <c r="AC6141" i="1"/>
  <c r="X6142" i="1"/>
  <c r="AC6142" i="1"/>
  <c r="X6143" i="1"/>
  <c r="AC6143" i="1"/>
  <c r="X6144" i="1"/>
  <c r="AC6144" i="1"/>
  <c r="X6145" i="1"/>
  <c r="AC6145" i="1"/>
  <c r="X6146" i="1"/>
  <c r="AC6146" i="1"/>
  <c r="X6147" i="1"/>
  <c r="AC6147" i="1"/>
  <c r="X6148" i="1"/>
  <c r="AC6148" i="1"/>
  <c r="X6149" i="1"/>
  <c r="AC6149" i="1"/>
  <c r="X6150" i="1"/>
  <c r="AC6150" i="1"/>
  <c r="X6151" i="1"/>
  <c r="AC6151" i="1"/>
  <c r="X6152" i="1"/>
  <c r="AC6152" i="1"/>
  <c r="X6153" i="1"/>
  <c r="AC6153" i="1"/>
  <c r="X6154" i="1"/>
  <c r="AC6154" i="1"/>
  <c r="X6155" i="1"/>
  <c r="AC6155" i="1"/>
  <c r="X6156" i="1"/>
  <c r="AC6156" i="1"/>
  <c r="X6157" i="1"/>
  <c r="AC6157" i="1"/>
  <c r="X6158" i="1"/>
  <c r="AC6158" i="1"/>
  <c r="X6159" i="1"/>
  <c r="AC6159" i="1"/>
  <c r="X6160" i="1"/>
  <c r="AC6160" i="1"/>
  <c r="X6161" i="1"/>
  <c r="AC6161" i="1"/>
  <c r="X6162" i="1"/>
  <c r="AC6162" i="1"/>
  <c r="X6163" i="1"/>
  <c r="AC6163" i="1"/>
  <c r="X6164" i="1"/>
  <c r="AC6164" i="1"/>
  <c r="X6165" i="1"/>
  <c r="AC6165" i="1"/>
  <c r="X6166" i="1"/>
  <c r="AC6166" i="1"/>
  <c r="X6167" i="1"/>
  <c r="AC6167" i="1"/>
  <c r="X6168" i="1"/>
  <c r="AC6168" i="1"/>
  <c r="X6169" i="1"/>
  <c r="AC6169" i="1"/>
  <c r="X6170" i="1"/>
  <c r="AC6170" i="1"/>
  <c r="X6171" i="1"/>
  <c r="AC6171" i="1"/>
  <c r="X6172" i="1"/>
  <c r="AC6172" i="1"/>
  <c r="X6173" i="1"/>
  <c r="AC6173" i="1"/>
  <c r="X6174" i="1"/>
  <c r="AC6174" i="1"/>
  <c r="X6175" i="1"/>
  <c r="AC6175" i="1"/>
  <c r="X6176" i="1"/>
  <c r="AC6176" i="1"/>
  <c r="X6177" i="1"/>
  <c r="AC6177" i="1"/>
  <c r="X6178" i="1"/>
  <c r="AC6178" i="1"/>
  <c r="X6179" i="1"/>
  <c r="AC6179" i="1"/>
  <c r="X6180" i="1"/>
  <c r="AC6180" i="1"/>
  <c r="X6181" i="1"/>
  <c r="AC6181" i="1"/>
  <c r="X6182" i="1"/>
  <c r="AC6182" i="1"/>
  <c r="X6183" i="1"/>
  <c r="AC6183" i="1"/>
  <c r="X6184" i="1"/>
  <c r="AC6184" i="1"/>
  <c r="X6185" i="1"/>
  <c r="AC6185" i="1"/>
  <c r="X6186" i="1"/>
  <c r="AC6186" i="1"/>
  <c r="X6187" i="1"/>
  <c r="AC6187" i="1"/>
  <c r="X6188" i="1"/>
  <c r="AC6188" i="1"/>
  <c r="X6189" i="1"/>
  <c r="AC6189" i="1"/>
  <c r="X6190" i="1"/>
  <c r="AC6190" i="1"/>
  <c r="X6191" i="1"/>
  <c r="AC6191" i="1"/>
  <c r="X6192" i="1"/>
  <c r="AC6192" i="1"/>
  <c r="X6193" i="1"/>
  <c r="AC6193" i="1"/>
  <c r="X6194" i="1"/>
  <c r="AC6194" i="1"/>
  <c r="X6195" i="1"/>
  <c r="AC6195" i="1"/>
  <c r="X6196" i="1"/>
  <c r="AC6196" i="1"/>
  <c r="X6197" i="1"/>
  <c r="AC6197" i="1"/>
  <c r="X6198" i="1"/>
  <c r="AC6198" i="1"/>
  <c r="X6199" i="1"/>
  <c r="AC6199" i="1"/>
  <c r="X6200" i="1"/>
  <c r="AC6200" i="1"/>
  <c r="X6201" i="1"/>
  <c r="AC6201" i="1"/>
  <c r="X6202" i="1"/>
  <c r="AC6202" i="1"/>
  <c r="X6203" i="1"/>
  <c r="AC6203" i="1"/>
  <c r="X6204" i="1"/>
  <c r="AC6204" i="1"/>
  <c r="X6205" i="1"/>
  <c r="AC6205" i="1"/>
  <c r="X6206" i="1"/>
  <c r="AC6206" i="1"/>
  <c r="X6207" i="1"/>
  <c r="AC6207" i="1"/>
  <c r="X6208" i="1"/>
  <c r="AC6208" i="1"/>
  <c r="X6209" i="1"/>
  <c r="AC6209" i="1"/>
  <c r="X6210" i="1"/>
  <c r="AC6210" i="1"/>
  <c r="X6211" i="1"/>
  <c r="AC6211" i="1"/>
  <c r="X6212" i="1"/>
  <c r="AC6212" i="1"/>
  <c r="X6213" i="1"/>
  <c r="AC6213" i="1"/>
  <c r="X6214" i="1"/>
  <c r="AC6214" i="1"/>
  <c r="X6215" i="1"/>
  <c r="AC6215" i="1"/>
  <c r="X6216" i="1"/>
  <c r="AC6216" i="1"/>
  <c r="X6217" i="1"/>
  <c r="AC6217" i="1"/>
  <c r="X6218" i="1"/>
  <c r="AC6218" i="1"/>
  <c r="X6219" i="1"/>
  <c r="AC6219" i="1"/>
  <c r="X6220" i="1"/>
  <c r="AC6220" i="1"/>
  <c r="X6221" i="1"/>
  <c r="AC6221" i="1"/>
  <c r="X6222" i="1"/>
  <c r="AC6222" i="1"/>
  <c r="X6223" i="1"/>
  <c r="AC6223" i="1"/>
  <c r="X6224" i="1"/>
  <c r="AC6224" i="1"/>
  <c r="X6225" i="1"/>
  <c r="AC6225" i="1"/>
  <c r="X6226" i="1"/>
  <c r="AC6226" i="1"/>
  <c r="X6227" i="1"/>
  <c r="AC6227" i="1"/>
  <c r="X6228" i="1"/>
  <c r="AC6228" i="1"/>
  <c r="X6229" i="1"/>
  <c r="AC6229" i="1"/>
  <c r="X6230" i="1"/>
  <c r="AC6230" i="1"/>
  <c r="X6231" i="1"/>
  <c r="AC6231" i="1"/>
  <c r="X6232" i="1"/>
  <c r="AC6232" i="1"/>
  <c r="X6233" i="1"/>
  <c r="AC6233" i="1"/>
  <c r="X6234" i="1"/>
  <c r="AC6234" i="1"/>
  <c r="X6235" i="1"/>
  <c r="AC6235" i="1"/>
  <c r="X6236" i="1"/>
  <c r="AC6236" i="1"/>
  <c r="X6237" i="1"/>
  <c r="AC6237" i="1"/>
  <c r="X6238" i="1"/>
  <c r="AC6238" i="1"/>
  <c r="X6239" i="1"/>
  <c r="AC6239" i="1"/>
  <c r="X6240" i="1"/>
  <c r="AC6240" i="1"/>
  <c r="X6241" i="1"/>
  <c r="AC6241" i="1"/>
  <c r="X6242" i="1"/>
  <c r="AC6242" i="1"/>
  <c r="X6243" i="1"/>
  <c r="AC6243" i="1"/>
  <c r="X6244" i="1"/>
  <c r="AC6244" i="1"/>
  <c r="X6245" i="1"/>
  <c r="AC6245" i="1"/>
  <c r="X6246" i="1"/>
  <c r="AC6246" i="1"/>
  <c r="X6247" i="1"/>
  <c r="AC6247" i="1"/>
  <c r="X6248" i="1"/>
  <c r="AC6248" i="1"/>
  <c r="X6249" i="1"/>
  <c r="AC6249" i="1"/>
  <c r="X6250" i="1"/>
  <c r="AC6250" i="1"/>
  <c r="X6251" i="1"/>
  <c r="AC6251" i="1"/>
  <c r="X6252" i="1"/>
  <c r="AC6252" i="1"/>
  <c r="X6253" i="1"/>
  <c r="AC6253" i="1"/>
  <c r="X6254" i="1"/>
  <c r="AC6254" i="1"/>
  <c r="X6255" i="1"/>
  <c r="AC6255" i="1"/>
  <c r="X6256" i="1"/>
  <c r="AC6256" i="1"/>
  <c r="X6257" i="1"/>
  <c r="AC6257" i="1"/>
  <c r="X6258" i="1"/>
  <c r="AC6258" i="1"/>
  <c r="X6259" i="1"/>
  <c r="AC6259" i="1"/>
  <c r="X6260" i="1"/>
  <c r="AC6260" i="1"/>
  <c r="X6261" i="1"/>
  <c r="AC6261" i="1"/>
  <c r="X6262" i="1"/>
  <c r="AC6262" i="1"/>
  <c r="X6263" i="1"/>
  <c r="AC6263" i="1"/>
  <c r="X6264" i="1"/>
  <c r="AC6264" i="1"/>
  <c r="X6265" i="1"/>
  <c r="AC6265" i="1"/>
  <c r="X6266" i="1"/>
  <c r="AC6266" i="1"/>
  <c r="X6267" i="1"/>
  <c r="AC6267" i="1"/>
  <c r="X6268" i="1"/>
  <c r="AC6268" i="1"/>
  <c r="X6269" i="1"/>
  <c r="AC6269" i="1"/>
  <c r="X6270" i="1"/>
  <c r="AC6270" i="1"/>
  <c r="X6271" i="1"/>
  <c r="AC6271" i="1"/>
  <c r="X6272" i="1"/>
  <c r="AC6272" i="1"/>
  <c r="X6273" i="1"/>
  <c r="AC6273" i="1"/>
  <c r="X6274" i="1"/>
  <c r="AC6274" i="1"/>
  <c r="X6275" i="1"/>
  <c r="AC6275" i="1"/>
  <c r="X6276" i="1"/>
  <c r="AC6276" i="1"/>
  <c r="X6277" i="1"/>
  <c r="AC6277" i="1"/>
  <c r="X6278" i="1"/>
  <c r="AC6278" i="1"/>
  <c r="X6279" i="1"/>
  <c r="AC6279" i="1"/>
  <c r="X6280" i="1"/>
  <c r="AC6280" i="1"/>
  <c r="X6281" i="1"/>
  <c r="AC6281" i="1"/>
  <c r="X6282" i="1"/>
  <c r="AC6282" i="1"/>
  <c r="X6283" i="1"/>
  <c r="AC6283" i="1"/>
  <c r="X6284" i="1"/>
  <c r="AC6284" i="1"/>
  <c r="X6285" i="1"/>
  <c r="AC6285" i="1"/>
  <c r="X6286" i="1"/>
  <c r="AC6286" i="1"/>
  <c r="X6287" i="1"/>
  <c r="AC6287" i="1"/>
  <c r="X6288" i="1"/>
  <c r="AC6288" i="1"/>
  <c r="X6289" i="1"/>
  <c r="AC6289" i="1"/>
  <c r="X6290" i="1"/>
  <c r="AC6290" i="1"/>
  <c r="X6291" i="1"/>
  <c r="AC6291" i="1"/>
  <c r="X6292" i="1"/>
  <c r="AC6292" i="1"/>
  <c r="X6293" i="1"/>
  <c r="AC6293" i="1"/>
  <c r="X6294" i="1"/>
  <c r="AC6294" i="1"/>
  <c r="X6295" i="1"/>
  <c r="AC6295" i="1"/>
  <c r="X6296" i="1"/>
  <c r="AC6296" i="1"/>
  <c r="X6297" i="1"/>
  <c r="AC6297" i="1"/>
  <c r="X6298" i="1"/>
  <c r="AC6298" i="1"/>
  <c r="X6299" i="1"/>
  <c r="AC6299" i="1"/>
  <c r="X6300" i="1"/>
  <c r="AC6300" i="1"/>
  <c r="X6301" i="1"/>
  <c r="AC6301" i="1"/>
  <c r="X6302" i="1"/>
  <c r="AC6302" i="1"/>
  <c r="X6303" i="1"/>
  <c r="AC6303" i="1"/>
  <c r="X6304" i="1"/>
  <c r="AC6304" i="1"/>
  <c r="X6305" i="1"/>
  <c r="AC6305" i="1"/>
  <c r="X6306" i="1"/>
  <c r="AC6306" i="1"/>
  <c r="X6307" i="1"/>
  <c r="AC6307" i="1"/>
  <c r="X6308" i="1"/>
  <c r="AC6308" i="1"/>
  <c r="X6309" i="1"/>
  <c r="AC6309" i="1"/>
  <c r="X6310" i="1"/>
  <c r="AC6310" i="1"/>
  <c r="X6311" i="1"/>
  <c r="AC6311" i="1"/>
  <c r="X6312" i="1"/>
  <c r="AC6312" i="1"/>
  <c r="X6313" i="1"/>
  <c r="AC6313" i="1"/>
  <c r="X6314" i="1"/>
  <c r="AC6314" i="1"/>
  <c r="X6315" i="1"/>
  <c r="AC6315" i="1"/>
  <c r="X6316" i="1"/>
  <c r="AC6316" i="1"/>
  <c r="X6317" i="1"/>
  <c r="AC6317" i="1"/>
  <c r="X6318" i="1"/>
  <c r="AC6318" i="1"/>
  <c r="X6319" i="1"/>
  <c r="AC6319" i="1"/>
  <c r="X6320" i="1"/>
  <c r="AC6320" i="1"/>
  <c r="X6321" i="1"/>
  <c r="AC6321" i="1"/>
  <c r="X6322" i="1"/>
  <c r="AC6322" i="1"/>
  <c r="X6323" i="1"/>
  <c r="AC6323" i="1"/>
  <c r="X6324" i="1"/>
  <c r="AC6324" i="1"/>
  <c r="X6325" i="1"/>
  <c r="AC6325" i="1"/>
  <c r="X6326" i="1"/>
  <c r="AC6326" i="1"/>
  <c r="X6327" i="1"/>
  <c r="AC6327" i="1"/>
  <c r="X6328" i="1"/>
  <c r="AC6328" i="1"/>
  <c r="X6329" i="1"/>
  <c r="AC6329" i="1"/>
  <c r="X6330" i="1"/>
  <c r="AC6330" i="1"/>
  <c r="X6331" i="1"/>
  <c r="AC6331" i="1"/>
  <c r="X6332" i="1"/>
  <c r="AC6332" i="1"/>
  <c r="X6333" i="1"/>
  <c r="AC6333" i="1"/>
  <c r="X6334" i="1"/>
  <c r="AC6334" i="1"/>
  <c r="X6335" i="1"/>
  <c r="AC6335" i="1"/>
  <c r="X6336" i="1"/>
  <c r="AC6336" i="1"/>
  <c r="X6337" i="1"/>
  <c r="AC6337" i="1"/>
  <c r="X6338" i="1"/>
  <c r="AC6338" i="1"/>
  <c r="X6339" i="1"/>
  <c r="AC6339" i="1"/>
  <c r="X6340" i="1"/>
  <c r="AC6340" i="1"/>
  <c r="X6341" i="1"/>
  <c r="AC6341" i="1"/>
  <c r="X6342" i="1"/>
  <c r="AC6342" i="1"/>
  <c r="X6343" i="1"/>
  <c r="AC6343" i="1"/>
  <c r="X6344" i="1"/>
  <c r="AC6344" i="1"/>
  <c r="X6345" i="1"/>
  <c r="AC6345" i="1"/>
  <c r="X6346" i="1"/>
  <c r="AC6346" i="1"/>
  <c r="X6347" i="1"/>
  <c r="AC6347" i="1"/>
  <c r="X6348" i="1"/>
  <c r="AC6348" i="1"/>
  <c r="X6349" i="1"/>
  <c r="AC6349" i="1"/>
  <c r="X6350" i="1"/>
  <c r="AC6350" i="1"/>
  <c r="X6351" i="1"/>
  <c r="AC6351" i="1"/>
  <c r="X6352" i="1"/>
  <c r="AC6352" i="1"/>
  <c r="X6353" i="1"/>
  <c r="AC6353" i="1"/>
  <c r="X6354" i="1"/>
  <c r="AC6354" i="1"/>
  <c r="X6355" i="1"/>
  <c r="AC6355" i="1"/>
  <c r="X6356" i="1"/>
  <c r="AC6356" i="1"/>
  <c r="X6357" i="1"/>
  <c r="AC6357" i="1"/>
  <c r="X6358" i="1"/>
  <c r="AC6358" i="1"/>
  <c r="X6359" i="1"/>
  <c r="AC6359" i="1"/>
  <c r="X6360" i="1"/>
  <c r="AC6360" i="1"/>
  <c r="X6361" i="1"/>
  <c r="AC6361" i="1"/>
  <c r="X6362" i="1"/>
  <c r="AC6362" i="1"/>
  <c r="X6363" i="1"/>
  <c r="AC6363" i="1"/>
  <c r="X6364" i="1"/>
  <c r="AC6364" i="1"/>
  <c r="X6365" i="1"/>
  <c r="AC6365" i="1"/>
  <c r="X6366" i="1"/>
  <c r="AC6366" i="1"/>
  <c r="X6367" i="1"/>
  <c r="AC6367" i="1"/>
  <c r="X6368" i="1"/>
  <c r="AC6368" i="1"/>
  <c r="X6369" i="1"/>
  <c r="AC6369" i="1"/>
  <c r="X6370" i="1"/>
  <c r="AC6370" i="1"/>
  <c r="X6371" i="1"/>
  <c r="AC6371" i="1"/>
  <c r="X6372" i="1"/>
  <c r="AC6372" i="1"/>
  <c r="X6373" i="1"/>
  <c r="AC6373" i="1"/>
  <c r="X6374" i="1"/>
  <c r="AC6374" i="1"/>
  <c r="X6375" i="1"/>
  <c r="AC6375" i="1"/>
  <c r="X6376" i="1"/>
  <c r="AC6376" i="1"/>
  <c r="X6377" i="1"/>
  <c r="AC6377" i="1"/>
  <c r="X6378" i="1"/>
  <c r="AC6378" i="1"/>
  <c r="X6379" i="1"/>
  <c r="AC6379" i="1"/>
  <c r="X6380" i="1"/>
  <c r="AC6380" i="1"/>
  <c r="X6381" i="1"/>
  <c r="AC6381" i="1"/>
  <c r="X6382" i="1"/>
  <c r="AC6382" i="1"/>
  <c r="X6383" i="1"/>
  <c r="AC6383" i="1"/>
  <c r="X6384" i="1"/>
  <c r="AC6384" i="1"/>
  <c r="X6385" i="1"/>
  <c r="AC6385" i="1"/>
  <c r="X6386" i="1"/>
  <c r="AC6386" i="1"/>
  <c r="X6387" i="1"/>
  <c r="AC6387" i="1"/>
  <c r="X6388" i="1"/>
  <c r="AC6388" i="1"/>
  <c r="X6389" i="1"/>
  <c r="AC6389" i="1"/>
  <c r="X6390" i="1"/>
  <c r="AC6390" i="1"/>
  <c r="X6391" i="1"/>
  <c r="AC6391" i="1"/>
  <c r="X6392" i="1"/>
  <c r="AC6392" i="1"/>
  <c r="X6393" i="1"/>
  <c r="AC6393" i="1"/>
  <c r="X6394" i="1"/>
  <c r="AC6394" i="1"/>
  <c r="X6395" i="1"/>
  <c r="AC6395" i="1"/>
  <c r="X6396" i="1"/>
  <c r="AC6396" i="1"/>
  <c r="X6397" i="1"/>
  <c r="AC6397" i="1"/>
  <c r="X6398" i="1"/>
  <c r="AC6398" i="1"/>
  <c r="X6399" i="1"/>
  <c r="AC6399" i="1"/>
  <c r="X6400" i="1"/>
  <c r="AC6400" i="1"/>
  <c r="X6401" i="1"/>
  <c r="AC6401" i="1"/>
  <c r="X6402" i="1"/>
  <c r="AC6402" i="1"/>
  <c r="X6403" i="1"/>
  <c r="AC6403" i="1"/>
  <c r="X6404" i="1"/>
  <c r="AC6404" i="1"/>
  <c r="X6405" i="1"/>
  <c r="AC6405" i="1"/>
  <c r="X6406" i="1"/>
  <c r="AC6406" i="1"/>
  <c r="X6407" i="1"/>
  <c r="AC6407" i="1"/>
  <c r="X6408" i="1"/>
  <c r="AC6408" i="1"/>
  <c r="X6409" i="1"/>
  <c r="AC6409" i="1"/>
  <c r="X6410" i="1"/>
  <c r="AC6410" i="1"/>
  <c r="X6411" i="1"/>
  <c r="AC6411" i="1"/>
  <c r="X6412" i="1"/>
  <c r="AC6412" i="1"/>
  <c r="X6413" i="1"/>
  <c r="AC6413" i="1"/>
  <c r="X6414" i="1"/>
  <c r="AC6414" i="1"/>
  <c r="X6415" i="1"/>
  <c r="AC6415" i="1"/>
  <c r="X6416" i="1"/>
  <c r="AC6416" i="1"/>
  <c r="X6417" i="1"/>
  <c r="AC6417" i="1"/>
  <c r="X6418" i="1"/>
  <c r="AC6418" i="1"/>
  <c r="X6419" i="1"/>
  <c r="AC6419" i="1"/>
  <c r="X6420" i="1"/>
  <c r="AC6420" i="1"/>
  <c r="X6421" i="1"/>
  <c r="AC6421" i="1"/>
  <c r="X6422" i="1"/>
  <c r="AC6422" i="1"/>
  <c r="X6423" i="1"/>
  <c r="AC6423" i="1"/>
  <c r="X6424" i="1"/>
  <c r="AC6424" i="1"/>
  <c r="X6425" i="1"/>
  <c r="AC6425" i="1"/>
  <c r="X6426" i="1"/>
  <c r="AC6426" i="1"/>
  <c r="X6427" i="1"/>
  <c r="AC6427" i="1"/>
  <c r="X6428" i="1"/>
  <c r="AC6428" i="1"/>
  <c r="X6429" i="1"/>
  <c r="AC6429" i="1"/>
  <c r="X6430" i="1"/>
  <c r="AC6430" i="1"/>
  <c r="X6431" i="1"/>
  <c r="AC6431" i="1"/>
  <c r="X6432" i="1"/>
  <c r="AC6432" i="1"/>
  <c r="X6433" i="1"/>
  <c r="AC6433" i="1"/>
  <c r="X6434" i="1"/>
  <c r="AC6434" i="1"/>
  <c r="X6435" i="1"/>
  <c r="AC6435" i="1"/>
  <c r="X6436" i="1"/>
  <c r="AC6436" i="1"/>
  <c r="X6437" i="1"/>
  <c r="AC6437" i="1"/>
  <c r="X6438" i="1"/>
  <c r="AC6438" i="1"/>
  <c r="X6439" i="1"/>
  <c r="AC6439" i="1"/>
  <c r="X6440" i="1"/>
  <c r="AC6440" i="1"/>
  <c r="X6441" i="1"/>
  <c r="AC6441" i="1"/>
  <c r="X6442" i="1"/>
  <c r="AC6442" i="1"/>
  <c r="X6443" i="1"/>
  <c r="AC6443" i="1"/>
  <c r="X6444" i="1"/>
  <c r="AC6444" i="1"/>
  <c r="X6445" i="1"/>
  <c r="AC6445" i="1"/>
  <c r="X6446" i="1"/>
  <c r="AC6446" i="1"/>
  <c r="X6447" i="1"/>
  <c r="AC6447" i="1"/>
  <c r="X6448" i="1"/>
  <c r="AC6448" i="1"/>
  <c r="X6449" i="1"/>
  <c r="AC6449" i="1"/>
  <c r="X6450" i="1"/>
  <c r="AC6450" i="1"/>
  <c r="X6451" i="1"/>
  <c r="AC6451" i="1"/>
  <c r="X6452" i="1"/>
  <c r="AC6452" i="1"/>
  <c r="X6453" i="1"/>
  <c r="AC6453" i="1"/>
  <c r="X6454" i="1"/>
  <c r="AC6454" i="1"/>
  <c r="X6455" i="1"/>
  <c r="AC6455" i="1"/>
  <c r="X6456" i="1"/>
  <c r="AC6456" i="1"/>
  <c r="X6457" i="1"/>
  <c r="AC6457" i="1"/>
  <c r="X6458" i="1"/>
  <c r="AC6458" i="1"/>
  <c r="X6459" i="1"/>
  <c r="AC6459" i="1"/>
  <c r="X6460" i="1"/>
  <c r="AC6460" i="1"/>
  <c r="X6461" i="1"/>
  <c r="AC6461" i="1"/>
  <c r="X6462" i="1"/>
  <c r="AC6462" i="1"/>
  <c r="X6463" i="1"/>
  <c r="AC6463" i="1"/>
  <c r="X6464" i="1"/>
  <c r="AC6464" i="1"/>
  <c r="X6465" i="1"/>
  <c r="AC6465" i="1"/>
  <c r="X6466" i="1"/>
  <c r="AC6466" i="1"/>
  <c r="X6467" i="1"/>
  <c r="AC6467" i="1"/>
  <c r="X6468" i="1"/>
  <c r="AC6468" i="1"/>
  <c r="X6469" i="1"/>
  <c r="AC6469" i="1"/>
  <c r="X6470" i="1"/>
  <c r="AC6470" i="1"/>
  <c r="X6471" i="1"/>
  <c r="AC6471" i="1"/>
  <c r="X6472" i="1"/>
  <c r="AC6472" i="1"/>
  <c r="X6473" i="1"/>
  <c r="AC6473" i="1"/>
  <c r="X6474" i="1"/>
  <c r="AC6474" i="1"/>
  <c r="X6475" i="1"/>
  <c r="AC6475" i="1"/>
  <c r="X6476" i="1"/>
  <c r="AC6476" i="1"/>
  <c r="X6477" i="1"/>
  <c r="AC6477" i="1"/>
  <c r="X6478" i="1"/>
  <c r="AC6478" i="1"/>
  <c r="X6479" i="1"/>
  <c r="AC6479" i="1"/>
  <c r="X6480" i="1"/>
  <c r="AC6480" i="1"/>
  <c r="X6481" i="1"/>
  <c r="AC6481" i="1"/>
  <c r="X6482" i="1"/>
  <c r="AC6482" i="1"/>
  <c r="X6483" i="1"/>
  <c r="AC6483" i="1"/>
  <c r="X6484" i="1"/>
  <c r="AC6484" i="1"/>
  <c r="X6485" i="1"/>
  <c r="AC6485" i="1"/>
  <c r="X6486" i="1"/>
  <c r="AC6486" i="1"/>
  <c r="X6487" i="1"/>
  <c r="AC6487" i="1"/>
  <c r="X6488" i="1"/>
  <c r="AC6488" i="1"/>
  <c r="X6489" i="1"/>
  <c r="AC6489" i="1"/>
  <c r="X6490" i="1"/>
  <c r="AC6490" i="1"/>
  <c r="X6491" i="1"/>
  <c r="AC6491" i="1"/>
  <c r="X6492" i="1"/>
  <c r="AC6492" i="1"/>
  <c r="X6493" i="1"/>
  <c r="AC6493" i="1"/>
  <c r="X6494" i="1"/>
  <c r="AC6494" i="1"/>
  <c r="X6495" i="1"/>
  <c r="AC6495" i="1"/>
  <c r="X6496" i="1"/>
  <c r="AC6496" i="1"/>
  <c r="X6497" i="1"/>
  <c r="AC6497" i="1"/>
  <c r="X6498" i="1"/>
  <c r="AC6498" i="1"/>
  <c r="X6499" i="1"/>
  <c r="AC6499" i="1"/>
  <c r="X6500" i="1"/>
  <c r="AC6500" i="1"/>
  <c r="X6501" i="1"/>
  <c r="AC6501" i="1"/>
  <c r="X6502" i="1"/>
  <c r="AC6502" i="1"/>
  <c r="X6503" i="1"/>
  <c r="AC6503" i="1"/>
  <c r="X6504" i="1"/>
  <c r="AC6504" i="1"/>
  <c r="X6505" i="1"/>
  <c r="AC6505" i="1"/>
  <c r="X6506" i="1"/>
  <c r="AC6506" i="1"/>
  <c r="X6507" i="1"/>
  <c r="AC6507" i="1"/>
  <c r="X6508" i="1"/>
  <c r="AC6508" i="1"/>
  <c r="X6509" i="1"/>
  <c r="AC6509" i="1"/>
  <c r="X6510" i="1"/>
  <c r="AC6510" i="1"/>
  <c r="X6511" i="1"/>
  <c r="AC6511" i="1"/>
  <c r="X6512" i="1"/>
  <c r="AC6512" i="1"/>
  <c r="X6513" i="1"/>
  <c r="AC6513" i="1"/>
  <c r="X6514" i="1"/>
  <c r="AC6514" i="1"/>
  <c r="X6515" i="1"/>
  <c r="AC6515" i="1"/>
  <c r="X6516" i="1"/>
  <c r="AC6516" i="1"/>
  <c r="X6517" i="1"/>
  <c r="AC6517" i="1"/>
  <c r="X6518" i="1"/>
  <c r="AC6518" i="1"/>
  <c r="X6519" i="1"/>
  <c r="AC6519" i="1"/>
  <c r="X6520" i="1"/>
  <c r="AC6520" i="1"/>
  <c r="X1139" i="1"/>
  <c r="AC1139" i="1"/>
  <c r="AE1139" i="1"/>
  <c r="AF1139" i="1"/>
  <c r="X1140" i="1"/>
  <c r="AC1140" i="1"/>
  <c r="AE1140" i="1"/>
  <c r="AF1140" i="1"/>
  <c r="X1141" i="1"/>
  <c r="AC1141" i="1"/>
  <c r="AE1141" i="1"/>
  <c r="AF1141" i="1"/>
  <c r="AG1141" i="1"/>
  <c r="AH1141" i="1"/>
  <c r="X1142" i="1"/>
  <c r="AC1142" i="1"/>
  <c r="AE1142" i="1"/>
  <c r="AF1142" i="1"/>
  <c r="X1143" i="1"/>
  <c r="AC1143" i="1"/>
  <c r="AE1143" i="1"/>
  <c r="AF1143" i="1"/>
  <c r="AG1143" i="1"/>
  <c r="AH1143" i="1"/>
  <c r="X1144" i="1"/>
  <c r="AC1144" i="1"/>
  <c r="AE1144" i="1"/>
  <c r="AF1144" i="1"/>
  <c r="X1145" i="1"/>
  <c r="AC1145" i="1"/>
  <c r="AE1145" i="1"/>
  <c r="AF1145" i="1"/>
  <c r="X1146" i="1"/>
  <c r="AC1146" i="1"/>
  <c r="AE1146" i="1"/>
  <c r="AF1146" i="1"/>
  <c r="X1147" i="1"/>
  <c r="AC1147" i="1"/>
  <c r="AE1147" i="1"/>
  <c r="AF1147" i="1"/>
  <c r="X1148" i="1"/>
  <c r="AC1148" i="1"/>
  <c r="AE1148" i="1"/>
  <c r="AF1148" i="1"/>
  <c r="X1149" i="1"/>
  <c r="AC1149" i="1"/>
  <c r="AE1149" i="1"/>
  <c r="AF1149" i="1"/>
  <c r="X1150" i="1"/>
  <c r="AC1150" i="1"/>
  <c r="AE1150" i="1"/>
  <c r="AF1150" i="1"/>
  <c r="X1151" i="1"/>
  <c r="AC1151" i="1"/>
  <c r="AE1151" i="1"/>
  <c r="AF1151" i="1"/>
  <c r="X1152" i="1"/>
  <c r="AC1152" i="1"/>
  <c r="AE1152" i="1"/>
  <c r="AF1152" i="1"/>
  <c r="X1153" i="1"/>
  <c r="AG1148" i="1" s="1"/>
  <c r="AC1153" i="1"/>
  <c r="AH1148" i="1" s="1"/>
  <c r="AE1153" i="1"/>
  <c r="AF1153" i="1"/>
  <c r="X1154" i="1"/>
  <c r="AC1154" i="1"/>
  <c r="AE1154" i="1"/>
  <c r="AF1154" i="1"/>
  <c r="X1155" i="1"/>
  <c r="AC1155" i="1"/>
  <c r="AE1155" i="1"/>
  <c r="AF1155" i="1"/>
  <c r="X1158" i="1"/>
  <c r="AC1158" i="1"/>
  <c r="AE1158" i="1"/>
  <c r="AF1158" i="1"/>
  <c r="X1159" i="1"/>
  <c r="AC1159" i="1"/>
  <c r="AE1159" i="1"/>
  <c r="AF1159" i="1"/>
  <c r="X1160" i="1"/>
  <c r="AC1160" i="1"/>
  <c r="AE1160" i="1"/>
  <c r="AF1160" i="1"/>
  <c r="X1161" i="1"/>
  <c r="AC1161" i="1"/>
  <c r="AE1161" i="1"/>
  <c r="AF1161" i="1"/>
  <c r="X1162" i="1"/>
  <c r="AC1162" i="1"/>
  <c r="AE1162" i="1"/>
  <c r="AF1162" i="1"/>
  <c r="X1163" i="1"/>
  <c r="AG1159" i="1" s="1"/>
  <c r="AC1163" i="1"/>
  <c r="AH1159" i="1" s="1"/>
  <c r="AE1163" i="1"/>
  <c r="AF1163" i="1"/>
  <c r="AG1163" i="1"/>
  <c r="AH1163" i="1"/>
  <c r="X1164" i="1"/>
  <c r="AC1164" i="1"/>
  <c r="AE1164" i="1"/>
  <c r="AF1164" i="1"/>
  <c r="X1165" i="1"/>
  <c r="AC1165" i="1"/>
  <c r="AE1165" i="1"/>
  <c r="AF1165" i="1"/>
  <c r="X1166" i="1"/>
  <c r="AG1165" i="1" s="1"/>
  <c r="AC1166" i="1"/>
  <c r="AH1165" i="1" s="1"/>
  <c r="AE1166" i="1"/>
  <c r="AF1166" i="1"/>
  <c r="AG1166" i="1"/>
  <c r="AH1166" i="1"/>
  <c r="X1167" i="1"/>
  <c r="AC1167" i="1"/>
  <c r="AE1167" i="1"/>
  <c r="AF1167" i="1"/>
  <c r="X1168" i="1"/>
  <c r="AC1168" i="1"/>
  <c r="AE1168" i="1"/>
  <c r="AF1168" i="1"/>
  <c r="X1169" i="1"/>
  <c r="AG1168" i="1" s="1"/>
  <c r="AC1169" i="1"/>
  <c r="AH1168" i="1" s="1"/>
  <c r="AE1169" i="1"/>
  <c r="AF1169" i="1"/>
  <c r="AG1169" i="1"/>
  <c r="AH1169" i="1"/>
  <c r="X1156" i="1"/>
  <c r="AG1153" i="1" s="1"/>
  <c r="AC1156" i="1"/>
  <c r="AH1153" i="1" s="1"/>
  <c r="AE1156" i="1"/>
  <c r="AF1156" i="1"/>
  <c r="X1157" i="1"/>
  <c r="AG1156" i="1" s="1"/>
  <c r="AC1157" i="1"/>
  <c r="AH1156" i="1" s="1"/>
  <c r="AE1157" i="1"/>
  <c r="AF1157" i="1"/>
  <c r="AG1157" i="1"/>
  <c r="AH1157" i="1"/>
  <c r="X1170" i="1"/>
  <c r="AC1170" i="1"/>
  <c r="AE1170" i="1"/>
  <c r="AF1170" i="1"/>
  <c r="X1171" i="1"/>
  <c r="AC1171" i="1"/>
  <c r="AE1171" i="1"/>
  <c r="AF1171" i="1"/>
  <c r="X1172" i="1"/>
  <c r="AG1171" i="1" s="1"/>
  <c r="AC1172" i="1"/>
  <c r="AH1171" i="1" s="1"/>
  <c r="AE1172" i="1"/>
  <c r="AF1172" i="1"/>
  <c r="AG1172" i="1"/>
  <c r="AH1172" i="1"/>
  <c r="X1173" i="1"/>
  <c r="AC1173" i="1"/>
  <c r="AE1173" i="1"/>
  <c r="AF1173" i="1"/>
  <c r="X1174" i="1"/>
  <c r="AC1174" i="1"/>
  <c r="AE1174" i="1"/>
  <c r="AF1174" i="1"/>
  <c r="X1175" i="1"/>
  <c r="AC1175" i="1"/>
  <c r="AE1175" i="1"/>
  <c r="AF1175" i="1"/>
  <c r="X1176" i="1"/>
  <c r="AC1176" i="1"/>
  <c r="AH1175" i="1" s="1"/>
  <c r="AE1176" i="1"/>
  <c r="AF1176" i="1"/>
  <c r="X1177" i="1"/>
  <c r="AG1176" i="1" s="1"/>
  <c r="AC1177" i="1"/>
  <c r="AH1176" i="1" s="1"/>
  <c r="AE1177" i="1"/>
  <c r="AF1177" i="1"/>
  <c r="X1178" i="1"/>
  <c r="AG1177" i="1" s="1"/>
  <c r="AC1178" i="1"/>
  <c r="AE1178" i="1"/>
  <c r="AF1178" i="1"/>
  <c r="AG1178" i="1"/>
  <c r="AH1178" i="1"/>
  <c r="X1179" i="1"/>
  <c r="AC1179" i="1"/>
  <c r="AE1179" i="1"/>
  <c r="AF1179" i="1"/>
  <c r="X1180" i="1"/>
  <c r="AC1180" i="1"/>
  <c r="AE1180" i="1"/>
  <c r="AF1180" i="1"/>
  <c r="X1181" i="1"/>
  <c r="AC1181" i="1"/>
  <c r="AE1181" i="1"/>
  <c r="AF1181" i="1"/>
  <c r="X1182" i="1"/>
  <c r="AC1182" i="1"/>
  <c r="AE1182" i="1"/>
  <c r="AF1182" i="1"/>
  <c r="X1183" i="1"/>
  <c r="AC1183" i="1"/>
  <c r="AE1183" i="1"/>
  <c r="AF1183" i="1"/>
  <c r="X1184" i="1"/>
  <c r="AG1180" i="1" s="1"/>
  <c r="AC1184" i="1"/>
  <c r="AH1180" i="1" s="1"/>
  <c r="AE1184" i="1"/>
  <c r="AF1184" i="1"/>
  <c r="AG1184" i="1"/>
  <c r="AH1184" i="1"/>
  <c r="X1185" i="1"/>
  <c r="AC1185" i="1"/>
  <c r="AE1185" i="1"/>
  <c r="AF1185" i="1"/>
  <c r="X1186" i="1"/>
  <c r="AC1186" i="1"/>
  <c r="AE1186" i="1"/>
  <c r="AF1186" i="1"/>
  <c r="X1187" i="1"/>
  <c r="AC1187" i="1"/>
  <c r="AE1187" i="1"/>
  <c r="AF1187" i="1"/>
  <c r="X1188" i="1"/>
  <c r="AC1188" i="1"/>
  <c r="AE1188" i="1"/>
  <c r="AF1188" i="1"/>
  <c r="X1189" i="1"/>
  <c r="AC1189" i="1"/>
  <c r="AE1189" i="1"/>
  <c r="AF1189" i="1"/>
  <c r="X1190" i="1"/>
  <c r="AG1186" i="1" s="1"/>
  <c r="AC1190" i="1"/>
  <c r="AH1186" i="1" s="1"/>
  <c r="AE1190" i="1"/>
  <c r="AF1190" i="1"/>
  <c r="AG1190" i="1"/>
  <c r="AH1190" i="1"/>
  <c r="X1191" i="1"/>
  <c r="AC1191" i="1"/>
  <c r="AE1191" i="1"/>
  <c r="AF1191" i="1"/>
  <c r="X1192" i="1"/>
  <c r="AC1192" i="1"/>
  <c r="AE1192" i="1"/>
  <c r="AF1192" i="1"/>
  <c r="X1193" i="1"/>
  <c r="AG1192" i="1" s="1"/>
  <c r="AC1193" i="1"/>
  <c r="AE1193" i="1"/>
  <c r="AF1193" i="1"/>
  <c r="AG1193" i="1"/>
  <c r="X1194" i="1"/>
  <c r="AC1194" i="1"/>
  <c r="AE1194" i="1"/>
  <c r="AF1194" i="1"/>
  <c r="X1195" i="1"/>
  <c r="AC1195" i="1"/>
  <c r="AE1195" i="1"/>
  <c r="AF1195" i="1"/>
  <c r="AG1195" i="1"/>
  <c r="AH1195" i="1"/>
  <c r="X1196" i="1"/>
  <c r="AC1196" i="1"/>
  <c r="AE1196" i="1"/>
  <c r="AF1196" i="1"/>
  <c r="X1197" i="1"/>
  <c r="AC1197" i="1"/>
  <c r="AE1197" i="1"/>
  <c r="AF1197" i="1"/>
  <c r="AG1197" i="1"/>
  <c r="AH1197" i="1"/>
  <c r="X1198" i="1"/>
  <c r="AC1198" i="1"/>
  <c r="AE1198" i="1"/>
  <c r="AF1198" i="1"/>
  <c r="X1199" i="1"/>
  <c r="AC1199" i="1"/>
  <c r="AE1199" i="1"/>
  <c r="AF1199" i="1"/>
  <c r="X1200" i="1"/>
  <c r="AG1199" i="1" s="1"/>
  <c r="AC1200" i="1"/>
  <c r="AE1200" i="1"/>
  <c r="AF1200" i="1"/>
  <c r="AG1200" i="1"/>
  <c r="X1201" i="1"/>
  <c r="AC1201" i="1"/>
  <c r="AE1201" i="1"/>
  <c r="AF1201" i="1"/>
  <c r="X1202" i="1"/>
  <c r="AC1202" i="1"/>
  <c r="AE1202" i="1"/>
  <c r="AF1202" i="1"/>
  <c r="AG1202" i="1"/>
  <c r="AH1202" i="1"/>
  <c r="X1203" i="1"/>
  <c r="AC1203" i="1"/>
  <c r="AE1203" i="1"/>
  <c r="AF1203" i="1"/>
  <c r="X1204" i="1"/>
  <c r="AC1204" i="1"/>
  <c r="AE1204" i="1"/>
  <c r="AF1204" i="1"/>
  <c r="X1205" i="1"/>
  <c r="AC1205" i="1"/>
  <c r="AE1205" i="1"/>
  <c r="AF1205" i="1"/>
  <c r="X1206" i="1"/>
  <c r="AC1206" i="1"/>
  <c r="AE1206" i="1"/>
  <c r="AF1206" i="1"/>
  <c r="X1207" i="1"/>
  <c r="AG1206" i="1" s="1"/>
  <c r="AC1207" i="1"/>
  <c r="AE1207" i="1"/>
  <c r="AF1207" i="1"/>
  <c r="X1208" i="1"/>
  <c r="AC1208" i="1"/>
  <c r="AE1208" i="1"/>
  <c r="AF1208" i="1"/>
  <c r="X1212" i="1"/>
  <c r="AC1212" i="1"/>
  <c r="AE1212" i="1"/>
  <c r="AF1212" i="1"/>
  <c r="X1213" i="1"/>
  <c r="AC1213" i="1"/>
  <c r="AE1213" i="1"/>
  <c r="AF1213" i="1"/>
  <c r="AG1213" i="1"/>
  <c r="AH1213" i="1"/>
  <c r="X1214" i="1"/>
  <c r="AC1214" i="1"/>
  <c r="AE1214" i="1"/>
  <c r="AF1214" i="1"/>
  <c r="X1215" i="1"/>
  <c r="AC1215" i="1"/>
  <c r="AE1215" i="1"/>
  <c r="AF1215" i="1"/>
  <c r="X1216" i="1"/>
  <c r="AC1216" i="1"/>
  <c r="AE1216" i="1"/>
  <c r="AF1216" i="1"/>
  <c r="X1217" i="1"/>
  <c r="AC1217" i="1"/>
  <c r="AH1216" i="1" s="1"/>
  <c r="AE1217" i="1"/>
  <c r="AF1217" i="1"/>
  <c r="X1218" i="1"/>
  <c r="AG1215" i="1" s="1"/>
  <c r="AC1218" i="1"/>
  <c r="AH1215" i="1" s="1"/>
  <c r="AE1218" i="1"/>
  <c r="AF1218" i="1"/>
  <c r="AG1218" i="1"/>
  <c r="X1219" i="1"/>
  <c r="AC1219" i="1"/>
  <c r="AE1219" i="1"/>
  <c r="AF1219" i="1"/>
  <c r="X1220" i="1"/>
  <c r="AC1220" i="1"/>
  <c r="AE1220" i="1"/>
  <c r="AF1220" i="1"/>
  <c r="AG1220" i="1"/>
  <c r="AH1220" i="1"/>
  <c r="X1221" i="1"/>
  <c r="AC1221" i="1"/>
  <c r="AE1221" i="1"/>
  <c r="AF1221" i="1"/>
  <c r="X1222" i="1"/>
  <c r="AC1222" i="1"/>
  <c r="AE1222" i="1"/>
  <c r="AF1222" i="1"/>
  <c r="AG1222" i="1"/>
  <c r="AH1222" i="1"/>
  <c r="X1223" i="1"/>
  <c r="AC1223" i="1"/>
  <c r="AE1223" i="1"/>
  <c r="AF1223" i="1"/>
  <c r="X1224" i="1"/>
  <c r="AC1224" i="1"/>
  <c r="AE1224" i="1"/>
  <c r="AF1224" i="1"/>
  <c r="AG1224" i="1"/>
  <c r="AH1224" i="1"/>
  <c r="X1225" i="1"/>
  <c r="AC1225" i="1"/>
  <c r="AE1225" i="1"/>
  <c r="AF1225" i="1"/>
  <c r="X1226" i="1"/>
  <c r="AC1226" i="1"/>
  <c r="AE1226" i="1"/>
  <c r="AF1226" i="1"/>
  <c r="X1209" i="1"/>
  <c r="AC1209" i="1"/>
  <c r="AE1209" i="1"/>
  <c r="AF1209" i="1"/>
  <c r="X1210" i="1"/>
  <c r="AG1207" i="1" s="1"/>
  <c r="AC1210" i="1"/>
  <c r="AH1208" i="1" s="1"/>
  <c r="AE1210" i="1"/>
  <c r="AF1210" i="1"/>
  <c r="X1211" i="1"/>
  <c r="AG1210" i="1" s="1"/>
  <c r="AC1211" i="1"/>
  <c r="AE1211" i="1"/>
  <c r="AF1211" i="1"/>
  <c r="AG1211" i="1"/>
  <c r="X1227" i="1"/>
  <c r="AC1227" i="1"/>
  <c r="AE1227" i="1"/>
  <c r="AF1227" i="1"/>
  <c r="AG1227" i="1"/>
  <c r="X1228" i="1"/>
  <c r="AC1228" i="1"/>
  <c r="AE1228" i="1"/>
  <c r="AF1228" i="1"/>
  <c r="X1229" i="1"/>
  <c r="AC1229" i="1"/>
  <c r="AE1229" i="1"/>
  <c r="AF1229" i="1"/>
  <c r="X1230" i="1"/>
  <c r="AC1230" i="1"/>
  <c r="AE1230" i="1"/>
  <c r="AF1230" i="1"/>
  <c r="X1231" i="1"/>
  <c r="AC1231" i="1"/>
  <c r="AE1231" i="1"/>
  <c r="AF1231" i="1"/>
  <c r="X1232" i="1"/>
  <c r="AG1229" i="1" s="1"/>
  <c r="AC1232" i="1"/>
  <c r="AH1230" i="1" s="1"/>
  <c r="AE1232" i="1"/>
  <c r="AF1232" i="1"/>
  <c r="AG1232" i="1"/>
  <c r="AH1232" i="1"/>
  <c r="X1233" i="1"/>
  <c r="AC1233" i="1"/>
  <c r="AE1233" i="1"/>
  <c r="AF1233" i="1"/>
  <c r="X1234" i="1"/>
  <c r="AC1234" i="1"/>
  <c r="AE1234" i="1"/>
  <c r="AF1234" i="1"/>
  <c r="X1235" i="1"/>
  <c r="AC1235" i="1"/>
  <c r="AE1235" i="1"/>
  <c r="AF1235" i="1"/>
  <c r="X1236" i="1"/>
  <c r="AC1236" i="1"/>
  <c r="AH1235" i="1" s="1"/>
  <c r="AE1236" i="1"/>
  <c r="AF1236" i="1"/>
  <c r="X1237" i="1"/>
  <c r="AC1237" i="1"/>
  <c r="AE1237" i="1"/>
  <c r="AF1237" i="1"/>
  <c r="X1238" i="1"/>
  <c r="AG1236" i="1" s="1"/>
  <c r="AC1238" i="1"/>
  <c r="AH1237" i="1" s="1"/>
  <c r="AE1238" i="1"/>
  <c r="AF1238" i="1"/>
  <c r="AG1238" i="1"/>
  <c r="AH1238" i="1"/>
  <c r="X1239" i="1"/>
  <c r="AC1239" i="1"/>
  <c r="AE1239" i="1"/>
  <c r="AF1239" i="1"/>
  <c r="X1240" i="1"/>
  <c r="AC1240" i="1"/>
  <c r="AE1240" i="1"/>
  <c r="AF1240" i="1"/>
  <c r="AG1240" i="1"/>
  <c r="AH1240" i="1"/>
  <c r="X1241" i="1"/>
  <c r="AC1241" i="1"/>
  <c r="AE1241" i="1"/>
  <c r="AF1241" i="1"/>
  <c r="X1242" i="1"/>
  <c r="AC1242" i="1"/>
  <c r="AE1242" i="1"/>
  <c r="AF1242" i="1"/>
  <c r="X1245" i="1"/>
  <c r="AC1245" i="1"/>
  <c r="AE1245" i="1"/>
  <c r="AF1245" i="1"/>
  <c r="X1246" i="1"/>
  <c r="AC1246" i="1"/>
  <c r="AE1246" i="1"/>
  <c r="AF1246" i="1"/>
  <c r="X1247" i="1"/>
  <c r="AC1247" i="1"/>
  <c r="AE1247" i="1"/>
  <c r="AF1247" i="1"/>
  <c r="AH1247" i="1"/>
  <c r="AC1248" i="1"/>
  <c r="AE1248" i="1"/>
  <c r="AF1248" i="1"/>
  <c r="AG1248" i="1"/>
  <c r="X1249" i="1"/>
  <c r="AC1249" i="1"/>
  <c r="AH1248" i="1" s="1"/>
  <c r="AE1249" i="1"/>
  <c r="AF1249" i="1"/>
  <c r="AG1249" i="1"/>
  <c r="X1250" i="1"/>
  <c r="AC1250" i="1"/>
  <c r="AE1250" i="1"/>
  <c r="AF1250" i="1"/>
  <c r="X1251" i="1"/>
  <c r="AC1251" i="1"/>
  <c r="AE1251" i="1"/>
  <c r="AF1251" i="1"/>
  <c r="AG1251" i="1"/>
  <c r="AH1251" i="1"/>
  <c r="X1252" i="1"/>
  <c r="AC1252" i="1"/>
  <c r="AE1252" i="1"/>
  <c r="AF1252" i="1"/>
  <c r="X1253" i="1"/>
  <c r="AC1253" i="1"/>
  <c r="AE1253" i="1"/>
  <c r="AF1253" i="1"/>
  <c r="AG1253" i="1"/>
  <c r="AH1253" i="1"/>
  <c r="X1254" i="1"/>
  <c r="AC1254" i="1"/>
  <c r="AE1254" i="1"/>
  <c r="AF1254" i="1"/>
  <c r="X1255" i="1"/>
  <c r="AG1269" i="1" s="1"/>
  <c r="AC1255" i="1"/>
  <c r="AE1255" i="1"/>
  <c r="AF1255" i="1"/>
  <c r="AC1256" i="1"/>
  <c r="AF1256" i="1"/>
  <c r="X1256" i="1"/>
  <c r="AC1257" i="1"/>
  <c r="AF1257" i="1"/>
  <c r="X1257" i="1"/>
  <c r="AG1255" i="1" s="1"/>
  <c r="AC1258" i="1"/>
  <c r="AE1258" i="1"/>
  <c r="AF1258" i="1"/>
  <c r="X1258" i="1"/>
  <c r="AC1259" i="1"/>
  <c r="AF1259" i="1"/>
  <c r="X1259" i="1"/>
  <c r="AC1260" i="1"/>
  <c r="AE1260" i="1"/>
  <c r="AF1260" i="1"/>
  <c r="AG1260" i="1"/>
  <c r="AH1260" i="1"/>
  <c r="X1260" i="1"/>
  <c r="AC1261" i="1"/>
  <c r="AE1261" i="1"/>
  <c r="AF1261" i="1"/>
  <c r="X1261" i="1"/>
  <c r="AC1262" i="1"/>
  <c r="AF1262" i="1"/>
  <c r="X1262" i="1"/>
  <c r="AC1263" i="1"/>
  <c r="AE1263" i="1"/>
  <c r="AF1263" i="1"/>
  <c r="X1263" i="1"/>
  <c r="AC1264" i="1"/>
  <c r="AE1264" i="1"/>
  <c r="AF1264" i="1"/>
  <c r="X1264" i="1"/>
  <c r="AC1265" i="1"/>
  <c r="AF1265" i="1"/>
  <c r="X1265" i="1"/>
  <c r="AC1266" i="1"/>
  <c r="AF1266" i="1"/>
  <c r="X1266" i="1"/>
  <c r="AC1270" i="1"/>
  <c r="AE1270" i="1"/>
  <c r="AF1270" i="1"/>
  <c r="X1271" i="1"/>
  <c r="AG1270" i="1" s="1"/>
  <c r="AC1271" i="1"/>
  <c r="AE1271" i="1"/>
  <c r="AF1271" i="1"/>
  <c r="AG1271" i="1"/>
  <c r="AH1271" i="1"/>
  <c r="X1272" i="1"/>
  <c r="AC1272" i="1"/>
  <c r="AE1272" i="1"/>
  <c r="AF1272" i="1"/>
  <c r="X1273" i="1"/>
  <c r="AC1273" i="1"/>
  <c r="AE1273" i="1"/>
  <c r="AF1273" i="1"/>
  <c r="AG1273" i="1"/>
  <c r="AH1273" i="1"/>
  <c r="X1274" i="1"/>
  <c r="AC1274" i="1"/>
  <c r="AE1274" i="1"/>
  <c r="AF1274" i="1"/>
  <c r="X1275" i="1"/>
  <c r="AC1275" i="1"/>
  <c r="AE1275" i="1"/>
  <c r="AF1275" i="1"/>
  <c r="AG1275" i="1"/>
  <c r="AH1275" i="1"/>
  <c r="X1276" i="1"/>
  <c r="AC1276" i="1"/>
  <c r="AE1276" i="1"/>
  <c r="AF1276" i="1"/>
  <c r="X1277" i="1"/>
  <c r="AC1277" i="1"/>
  <c r="AE1277" i="1"/>
  <c r="AF1277" i="1"/>
  <c r="AG1277" i="1"/>
  <c r="AH1277" i="1"/>
  <c r="X1267" i="1"/>
  <c r="AC1267" i="1"/>
  <c r="AE1267" i="1"/>
  <c r="AF1267" i="1"/>
  <c r="X1268" i="1"/>
  <c r="AG1267" i="1" s="1"/>
  <c r="AC1268" i="1"/>
  <c r="AE1268" i="1"/>
  <c r="AF1268" i="1"/>
  <c r="X1269" i="1"/>
  <c r="AC1269" i="1"/>
  <c r="AH1268" i="1" s="1"/>
  <c r="AE1269" i="1"/>
  <c r="AF1269" i="1"/>
  <c r="X1278" i="1"/>
  <c r="AC1278" i="1"/>
  <c r="AE1278" i="1"/>
  <c r="AF1278" i="1"/>
  <c r="X1279" i="1"/>
  <c r="AC1279" i="1"/>
  <c r="AE1279" i="1"/>
  <c r="AF1279" i="1"/>
  <c r="AG1279" i="1"/>
  <c r="AH1279" i="1"/>
  <c r="X1280" i="1"/>
  <c r="AC1280" i="1"/>
  <c r="AE1280" i="1"/>
  <c r="AF1280" i="1"/>
  <c r="X1281" i="1"/>
  <c r="AC1281" i="1"/>
  <c r="AE1281" i="1"/>
  <c r="AF1281" i="1"/>
  <c r="AG1281" i="1"/>
  <c r="AH1281" i="1"/>
  <c r="X1282" i="1"/>
  <c r="AC1282" i="1"/>
  <c r="AE1282" i="1"/>
  <c r="AF1282" i="1"/>
  <c r="X1283" i="1"/>
  <c r="AC1283" i="1"/>
  <c r="AE1283" i="1"/>
  <c r="AF1283" i="1"/>
  <c r="X1284" i="1"/>
  <c r="AG1283" i="1" s="1"/>
  <c r="AC1284" i="1"/>
  <c r="AH1283" i="1" s="1"/>
  <c r="AE1284" i="1"/>
  <c r="AF1284" i="1"/>
  <c r="AG1284" i="1"/>
  <c r="AH1284" i="1"/>
  <c r="X1285" i="1"/>
  <c r="AC1285" i="1"/>
  <c r="AE1285" i="1"/>
  <c r="AF1285" i="1"/>
  <c r="X1286" i="1"/>
  <c r="AC1286" i="1"/>
  <c r="AE1286" i="1"/>
  <c r="AF1286" i="1"/>
  <c r="X1287" i="1"/>
  <c r="AG1286" i="1" s="1"/>
  <c r="AC1287" i="1"/>
  <c r="AE1287" i="1"/>
  <c r="AF1287" i="1"/>
  <c r="AG1287" i="1"/>
  <c r="X1288" i="1"/>
  <c r="AC1288" i="1"/>
  <c r="AE1288" i="1"/>
  <c r="AF1288" i="1"/>
  <c r="X1289" i="1"/>
  <c r="AC1289" i="1"/>
  <c r="AE1289" i="1"/>
  <c r="AF1289" i="1"/>
  <c r="X1290" i="1"/>
  <c r="AC1290" i="1"/>
  <c r="AE1290" i="1"/>
  <c r="AF1290" i="1"/>
  <c r="X1291" i="1"/>
  <c r="AC1291" i="1"/>
  <c r="AE1291" i="1"/>
  <c r="AF1291" i="1"/>
  <c r="X1292" i="1"/>
  <c r="AC1292" i="1"/>
  <c r="AE1292" i="1"/>
  <c r="AF1292" i="1"/>
  <c r="X1293" i="1"/>
  <c r="AC1293" i="1"/>
  <c r="AH1290" i="1" s="1"/>
  <c r="AE1293" i="1"/>
  <c r="AF1293" i="1"/>
  <c r="X1294" i="1"/>
  <c r="AG1293" i="1" s="1"/>
  <c r="AC1294" i="1"/>
  <c r="AH1294" i="1" s="1"/>
  <c r="AE1294" i="1"/>
  <c r="AF1294" i="1"/>
  <c r="X1295" i="1"/>
  <c r="AG1294" i="1" s="1"/>
  <c r="AC1295" i="1"/>
  <c r="AE1295" i="1"/>
  <c r="AF1295" i="1"/>
  <c r="AG1295" i="1"/>
  <c r="X1243" i="1"/>
  <c r="AG1242" i="1" s="1"/>
  <c r="AC1243" i="1"/>
  <c r="AH1242" i="1" s="1"/>
  <c r="AE1243" i="1"/>
  <c r="AF1243" i="1"/>
  <c r="AG1243" i="1"/>
  <c r="AH1243" i="1"/>
  <c r="X1244" i="1"/>
  <c r="AC1244" i="1"/>
  <c r="AE1244" i="1"/>
  <c r="AF1244" i="1"/>
  <c r="AG1244" i="1"/>
  <c r="AH1244" i="1"/>
  <c r="X1296" i="1"/>
  <c r="AC1296" i="1"/>
  <c r="AE1296" i="1"/>
  <c r="AF1296" i="1"/>
  <c r="X1297" i="1"/>
  <c r="AC1297" i="1"/>
  <c r="AE1297" i="1"/>
  <c r="AF1297" i="1"/>
  <c r="AG1297" i="1"/>
  <c r="AH1297" i="1"/>
  <c r="X1298" i="1"/>
  <c r="AC1298" i="1"/>
  <c r="AE1298" i="1"/>
  <c r="AF1298" i="1"/>
  <c r="X1299" i="1"/>
  <c r="AC1299" i="1"/>
  <c r="AE1299" i="1"/>
  <c r="AF1299" i="1"/>
  <c r="X1300" i="1"/>
  <c r="AG1299" i="1" s="1"/>
  <c r="AC1300" i="1"/>
  <c r="AH1299" i="1" s="1"/>
  <c r="AE1300" i="1"/>
  <c r="AF1300" i="1"/>
  <c r="AG1300" i="1"/>
  <c r="AH1300" i="1"/>
  <c r="X1301" i="1"/>
  <c r="AC1301" i="1"/>
  <c r="AE1301" i="1"/>
  <c r="AF1301" i="1"/>
  <c r="AG1301" i="1"/>
  <c r="AH1301" i="1"/>
  <c r="X1302" i="1"/>
  <c r="AC1302" i="1"/>
  <c r="AE1302" i="1"/>
  <c r="AF1302" i="1"/>
  <c r="AG1302" i="1"/>
  <c r="AH1302" i="1"/>
  <c r="X1303" i="1"/>
  <c r="AC1303" i="1"/>
  <c r="AE1303" i="1"/>
  <c r="AF1303" i="1"/>
  <c r="AG1303" i="1"/>
  <c r="AH1303" i="1"/>
  <c r="X1304" i="1"/>
  <c r="AC1304" i="1"/>
  <c r="AE1304" i="1"/>
  <c r="AF1304" i="1"/>
  <c r="X1305" i="1"/>
  <c r="AC1305" i="1"/>
  <c r="AE1305" i="1"/>
  <c r="AF1305" i="1"/>
  <c r="AG1305" i="1"/>
  <c r="AH1305" i="1"/>
  <c r="X1306" i="1"/>
  <c r="AC1306" i="1"/>
  <c r="AE1306" i="1"/>
  <c r="AF1306" i="1"/>
  <c r="X1307" i="1"/>
  <c r="AC1307" i="1"/>
  <c r="AE1307" i="1"/>
  <c r="AF1307" i="1"/>
  <c r="AG1307" i="1"/>
  <c r="AH1307" i="1"/>
  <c r="X1308" i="1"/>
  <c r="AC1308" i="1"/>
  <c r="AE1308" i="1"/>
  <c r="AF1308" i="1"/>
  <c r="X1309" i="1"/>
  <c r="AC1309" i="1"/>
  <c r="AE1309" i="1"/>
  <c r="AF1309" i="1"/>
  <c r="X1310" i="1"/>
  <c r="AG1309" i="1" s="1"/>
  <c r="AC1310" i="1"/>
  <c r="AH1309" i="1" s="1"/>
  <c r="AE1310" i="1"/>
  <c r="AF1310" i="1"/>
  <c r="AG1310" i="1"/>
  <c r="AH1310" i="1"/>
  <c r="X1311" i="1"/>
  <c r="AC1311" i="1"/>
  <c r="AE1311" i="1"/>
  <c r="AF1311" i="1"/>
  <c r="AG1311" i="1"/>
  <c r="AH1311" i="1"/>
  <c r="X1312" i="1"/>
  <c r="AC1312" i="1"/>
  <c r="AE1312" i="1"/>
  <c r="AF1312" i="1"/>
  <c r="AG1312" i="1"/>
  <c r="AH1312" i="1"/>
  <c r="X1313" i="1"/>
  <c r="AC1313" i="1"/>
  <c r="AE1313" i="1"/>
  <c r="AF1313" i="1"/>
  <c r="X1314" i="1"/>
  <c r="AC1314" i="1"/>
  <c r="AE1314" i="1"/>
  <c r="AF1314" i="1"/>
  <c r="X1315" i="1"/>
  <c r="AG1314" i="1" s="1"/>
  <c r="AC1315" i="1"/>
  <c r="AH1314" i="1" s="1"/>
  <c r="AE1315" i="1"/>
  <c r="AF1315" i="1"/>
  <c r="AG1315" i="1"/>
  <c r="AH1315" i="1"/>
  <c r="X1316" i="1"/>
  <c r="AC1316" i="1"/>
  <c r="AE1316" i="1"/>
  <c r="AF1316" i="1"/>
  <c r="AG1316" i="1"/>
  <c r="AH1316" i="1"/>
  <c r="X1317" i="1"/>
  <c r="AC1317" i="1"/>
  <c r="AE1317" i="1"/>
  <c r="AF1317" i="1"/>
  <c r="X1318" i="1"/>
  <c r="AC1318" i="1"/>
  <c r="AE1318" i="1"/>
  <c r="AF1318" i="1"/>
  <c r="AG1318" i="1"/>
  <c r="AH1318" i="1"/>
  <c r="X1319" i="1"/>
  <c r="AC1319" i="1"/>
  <c r="AE1319" i="1"/>
  <c r="AF1319" i="1"/>
  <c r="X1320" i="1"/>
  <c r="AC1320" i="1"/>
  <c r="AE1320" i="1"/>
  <c r="AF1320" i="1"/>
  <c r="AG1320" i="1"/>
  <c r="AH1320" i="1"/>
  <c r="X1321" i="1"/>
  <c r="AC1321" i="1"/>
  <c r="AE1321" i="1"/>
  <c r="AF1321" i="1"/>
  <c r="X1322" i="1"/>
  <c r="AC1322" i="1"/>
  <c r="AE1322" i="1"/>
  <c r="AF1322" i="1"/>
  <c r="AG1322" i="1"/>
  <c r="AH1322" i="1"/>
  <c r="X1323" i="1"/>
  <c r="AC1323" i="1"/>
  <c r="AE1323" i="1"/>
  <c r="AF1323" i="1"/>
  <c r="X1324" i="1"/>
  <c r="AC1324" i="1"/>
  <c r="AE1324" i="1"/>
  <c r="AF1324" i="1"/>
  <c r="X1325" i="1"/>
  <c r="AG1324" i="1" s="1"/>
  <c r="AC1325" i="1"/>
  <c r="AH1324" i="1" s="1"/>
  <c r="AE1325" i="1"/>
  <c r="AF1325" i="1"/>
  <c r="AG1325" i="1"/>
  <c r="AH1325" i="1"/>
  <c r="X1326" i="1"/>
  <c r="AC1326" i="1"/>
  <c r="AE1326" i="1"/>
  <c r="AF1326" i="1"/>
  <c r="AG1326" i="1"/>
  <c r="AH1326" i="1"/>
  <c r="X1327" i="1"/>
  <c r="AC1327" i="1"/>
  <c r="AE1327" i="1"/>
  <c r="AF1327" i="1"/>
  <c r="AG1327" i="1"/>
  <c r="AH1327" i="1"/>
  <c r="X1329" i="1"/>
  <c r="AC1329" i="1"/>
  <c r="AE1329" i="1"/>
  <c r="AF1329" i="1"/>
  <c r="X1330" i="1"/>
  <c r="AC1330" i="1"/>
  <c r="AE1330" i="1"/>
  <c r="AF1330" i="1"/>
  <c r="AG1330" i="1"/>
  <c r="AH1330" i="1"/>
  <c r="X1328" i="1"/>
  <c r="AC1328" i="1"/>
  <c r="AE1328" i="1"/>
  <c r="AF1328" i="1"/>
  <c r="AG1328" i="1"/>
  <c r="AH1328" i="1"/>
  <c r="X1339" i="1"/>
  <c r="AC1339" i="1"/>
  <c r="AE1339" i="1"/>
  <c r="AF1339" i="1"/>
  <c r="X1340" i="1"/>
  <c r="AC1340" i="1"/>
  <c r="AE1340" i="1"/>
  <c r="AF1340" i="1"/>
  <c r="X1336" i="1"/>
  <c r="AG1333" i="1" s="1"/>
  <c r="AC1336" i="1"/>
  <c r="AE1336" i="1"/>
  <c r="AF1336" i="1"/>
  <c r="AG1336" i="1"/>
  <c r="AH1336" i="1"/>
  <c r="X703" i="1"/>
  <c r="AC703" i="1"/>
  <c r="AE703" i="1"/>
  <c r="AF703" i="1"/>
  <c r="AG703" i="1"/>
  <c r="AH703" i="1"/>
  <c r="X1341" i="1"/>
  <c r="AG1340" i="1" s="1"/>
  <c r="AC1341" i="1"/>
  <c r="AH1340" i="1" s="1"/>
  <c r="AE1341" i="1"/>
  <c r="AF1341" i="1"/>
  <c r="AG1341" i="1"/>
  <c r="AH1341" i="1"/>
  <c r="X1342" i="1"/>
  <c r="AC1342" i="1"/>
  <c r="AE1342" i="1"/>
  <c r="AF1342" i="1"/>
  <c r="X1343" i="1"/>
  <c r="AC1343" i="1"/>
  <c r="AE1343" i="1"/>
  <c r="AF1343" i="1"/>
  <c r="X1347" i="1"/>
  <c r="AC1347" i="1"/>
  <c r="AE1347" i="1"/>
  <c r="AF1347" i="1"/>
  <c r="X1348" i="1"/>
  <c r="AC1348" i="1"/>
  <c r="AE1348" i="1"/>
  <c r="AF1348" i="1"/>
  <c r="X1349" i="1"/>
  <c r="AG1348" i="1" s="1"/>
  <c r="AC1349" i="1"/>
  <c r="AH1348" i="1" s="1"/>
  <c r="AE1349" i="1"/>
  <c r="AF1349" i="1"/>
  <c r="AG1349" i="1"/>
  <c r="AH1349" i="1"/>
  <c r="X1350" i="1"/>
  <c r="AC1350" i="1"/>
  <c r="AE1350" i="1"/>
  <c r="AF1350" i="1"/>
  <c r="AG1350" i="1"/>
  <c r="AH1350" i="1"/>
  <c r="X1351" i="1"/>
  <c r="AC1351" i="1"/>
  <c r="AE1351" i="1"/>
  <c r="AF1351" i="1"/>
  <c r="AG1351" i="1"/>
  <c r="AH1351" i="1"/>
  <c r="X1352" i="1"/>
  <c r="AC1352" i="1"/>
  <c r="AE1352" i="1"/>
  <c r="AF1352" i="1"/>
  <c r="X1353" i="1"/>
  <c r="AC1353" i="1"/>
  <c r="AE1353" i="1"/>
  <c r="AF1353" i="1"/>
  <c r="AG1353" i="1"/>
  <c r="AH1353" i="1"/>
  <c r="X1354" i="1"/>
  <c r="AC1354" i="1"/>
  <c r="AE1354" i="1"/>
  <c r="AF1354" i="1"/>
  <c r="X1355" i="1"/>
  <c r="AC1355" i="1"/>
  <c r="AE1355" i="1"/>
  <c r="AF1355" i="1"/>
  <c r="X1356" i="1"/>
  <c r="AG1355" i="1" s="1"/>
  <c r="AC1356" i="1"/>
  <c r="AH1355" i="1" s="1"/>
  <c r="AE1356" i="1"/>
  <c r="AF1356" i="1"/>
  <c r="AG1356" i="1"/>
  <c r="AH1356" i="1"/>
  <c r="X1357" i="1"/>
  <c r="AC1357" i="1"/>
  <c r="AE1357" i="1"/>
  <c r="AF1357" i="1"/>
  <c r="AG1357" i="1"/>
  <c r="AH1357" i="1"/>
  <c r="X1358" i="1"/>
  <c r="AC1358" i="1"/>
  <c r="AE1358" i="1"/>
  <c r="AF1358" i="1"/>
  <c r="X1359" i="1"/>
  <c r="AC1359" i="1"/>
  <c r="AE1359" i="1"/>
  <c r="AF1359" i="1"/>
  <c r="AG1359" i="1"/>
  <c r="AH1359" i="1"/>
  <c r="X1344" i="1"/>
  <c r="AG1343" i="1" s="1"/>
  <c r="AC1344" i="1"/>
  <c r="AH1343" i="1" s="1"/>
  <c r="AE1344" i="1"/>
  <c r="AF1344" i="1"/>
  <c r="AG1344" i="1"/>
  <c r="AH1344" i="1"/>
  <c r="X1360" i="1"/>
  <c r="AC1360" i="1"/>
  <c r="AE1360" i="1"/>
  <c r="AF1360" i="1"/>
  <c r="X1361" i="1"/>
  <c r="AC1361" i="1"/>
  <c r="AE1361" i="1"/>
  <c r="AF1361" i="1"/>
  <c r="X1362" i="1"/>
  <c r="AG1361" i="1" s="1"/>
  <c r="AC1362" i="1"/>
  <c r="AH1361" i="1" s="1"/>
  <c r="AE1362" i="1"/>
  <c r="AF1362" i="1"/>
  <c r="AG1362" i="1"/>
  <c r="AH1362" i="1"/>
  <c r="X1363" i="1"/>
  <c r="AC1363" i="1"/>
  <c r="AE1363" i="1"/>
  <c r="AF1363" i="1"/>
  <c r="AG1363" i="1"/>
  <c r="AH1363" i="1"/>
  <c r="X1364" i="1"/>
  <c r="AC1364" i="1"/>
  <c r="AE1364" i="1"/>
  <c r="AF1364" i="1"/>
  <c r="AG1364" i="1"/>
  <c r="AH1364" i="1"/>
  <c r="X1345" i="1"/>
  <c r="AC1345" i="1"/>
  <c r="AE1345" i="1"/>
  <c r="AF1345" i="1"/>
  <c r="AG1345" i="1"/>
  <c r="AH1345" i="1"/>
  <c r="X1346" i="1"/>
  <c r="AC1346" i="1"/>
  <c r="AE1346" i="1"/>
  <c r="AF1346" i="1"/>
  <c r="AG1346" i="1"/>
  <c r="AH1346" i="1"/>
  <c r="X1365" i="1"/>
  <c r="AC1365" i="1"/>
  <c r="AE1365" i="1"/>
  <c r="AF1365" i="1"/>
  <c r="X1366" i="1"/>
  <c r="AC1366" i="1"/>
  <c r="AE1366" i="1"/>
  <c r="AF1366" i="1"/>
  <c r="AG1366" i="1"/>
  <c r="AH1366" i="1"/>
  <c r="X1367" i="1"/>
  <c r="AC1367" i="1"/>
  <c r="AE1367" i="1"/>
  <c r="AF1367" i="1"/>
  <c r="X1368" i="1"/>
  <c r="AC1368" i="1"/>
  <c r="AE1368" i="1"/>
  <c r="AF1368" i="1"/>
  <c r="AG1368" i="1"/>
  <c r="AH1368" i="1"/>
  <c r="X1369" i="1"/>
  <c r="AC1369" i="1"/>
  <c r="AE1369" i="1"/>
  <c r="AF1369" i="1"/>
  <c r="X1370" i="1"/>
  <c r="AC1370" i="1"/>
  <c r="AE1370" i="1"/>
  <c r="AF1370" i="1"/>
  <c r="AG1370" i="1"/>
  <c r="AH1370" i="1"/>
  <c r="X1371" i="1"/>
  <c r="AC1371" i="1"/>
  <c r="AE1371" i="1"/>
  <c r="AF1371" i="1"/>
  <c r="X1372" i="1"/>
  <c r="AC1372" i="1"/>
  <c r="AE1372" i="1"/>
  <c r="AF1372" i="1"/>
  <c r="X1373" i="1"/>
  <c r="AG1372" i="1" s="1"/>
  <c r="AC1373" i="1"/>
  <c r="AH1372" i="1" s="1"/>
  <c r="AE1373" i="1"/>
  <c r="AF1373" i="1"/>
  <c r="AG1373" i="1"/>
  <c r="AH1373" i="1"/>
  <c r="X1374" i="1"/>
  <c r="AC1374" i="1"/>
  <c r="AE1374" i="1"/>
  <c r="AF1374" i="1"/>
  <c r="AG1374" i="1"/>
  <c r="AH1374" i="1"/>
  <c r="X1375" i="1"/>
  <c r="AC1375" i="1"/>
  <c r="AE1375" i="1"/>
  <c r="AF1375" i="1"/>
  <c r="AG1375" i="1"/>
  <c r="AH1375" i="1"/>
  <c r="X1376" i="1"/>
  <c r="AC1376" i="1"/>
  <c r="AE1376" i="1"/>
  <c r="AF1376" i="1"/>
  <c r="AG1376" i="1"/>
  <c r="AH1376" i="1"/>
  <c r="X1377" i="1"/>
  <c r="AC1377" i="1"/>
  <c r="AE1377" i="1"/>
  <c r="AF1377" i="1"/>
  <c r="AG1377" i="1"/>
  <c r="AH1377" i="1"/>
  <c r="X1378" i="1"/>
  <c r="AC1378" i="1"/>
  <c r="AE1378" i="1"/>
  <c r="AF1378" i="1"/>
  <c r="AG1378" i="1"/>
  <c r="AH1378" i="1"/>
  <c r="X1379" i="1"/>
  <c r="AC1379" i="1"/>
  <c r="AE1379" i="1"/>
  <c r="AF1379" i="1"/>
  <c r="AG1379" i="1"/>
  <c r="AH1379" i="1"/>
  <c r="X1380" i="1"/>
  <c r="AC1380" i="1"/>
  <c r="AE1380" i="1"/>
  <c r="AF1380" i="1"/>
  <c r="AG1380" i="1"/>
  <c r="AH1380" i="1"/>
  <c r="X1381" i="1"/>
  <c r="AC1381" i="1"/>
  <c r="AE1381" i="1"/>
  <c r="AF1381" i="1"/>
  <c r="X1382" i="1"/>
  <c r="AC1382" i="1"/>
  <c r="AE1382" i="1"/>
  <c r="AF1382" i="1"/>
  <c r="AG1382" i="1"/>
  <c r="AH1382" i="1"/>
  <c r="X1383" i="1"/>
  <c r="AC1383" i="1"/>
  <c r="AE1383" i="1"/>
  <c r="AF1383" i="1"/>
  <c r="X1384" i="1"/>
  <c r="AC1384" i="1"/>
  <c r="AE1384" i="1"/>
  <c r="AF1384" i="1"/>
  <c r="AG1384" i="1"/>
  <c r="AH1384" i="1"/>
  <c r="X1385" i="1"/>
  <c r="AC1385" i="1"/>
  <c r="AE1385" i="1"/>
  <c r="AF1385" i="1"/>
  <c r="X1386" i="1"/>
  <c r="AC1386" i="1"/>
  <c r="AE1386" i="1"/>
  <c r="AF1386" i="1"/>
  <c r="X1387" i="1"/>
  <c r="AG1386" i="1" s="1"/>
  <c r="AC1387" i="1"/>
  <c r="AH1386" i="1" s="1"/>
  <c r="AE1387" i="1"/>
  <c r="AF1387" i="1"/>
  <c r="AG1387" i="1"/>
  <c r="AH1387" i="1"/>
  <c r="X1388" i="1"/>
  <c r="AC1388" i="1"/>
  <c r="AE1388" i="1"/>
  <c r="AF1388" i="1"/>
  <c r="AG1388" i="1"/>
  <c r="AH1388" i="1"/>
  <c r="X1389" i="1"/>
  <c r="AC1389" i="1"/>
  <c r="AE1389" i="1"/>
  <c r="AF1389" i="1"/>
  <c r="AG1389" i="1"/>
  <c r="AH1389" i="1"/>
  <c r="X1390" i="1"/>
  <c r="AC1390" i="1"/>
  <c r="AE1390" i="1"/>
  <c r="AF1390" i="1"/>
  <c r="X1391" i="1"/>
  <c r="AC1391" i="1"/>
  <c r="AE1391" i="1"/>
  <c r="AF1391" i="1"/>
  <c r="AG1391" i="1"/>
  <c r="AH1391" i="1"/>
  <c r="X1392" i="1"/>
  <c r="AC1392" i="1"/>
  <c r="AE1392" i="1"/>
  <c r="AF1392" i="1"/>
  <c r="AG1392" i="1"/>
  <c r="AH1392" i="1"/>
  <c r="X1393" i="1"/>
  <c r="AC1393" i="1"/>
  <c r="AE1393" i="1"/>
  <c r="AF1393" i="1"/>
  <c r="X1394" i="1"/>
  <c r="AC1394" i="1"/>
  <c r="AE1394" i="1"/>
  <c r="AF1394" i="1"/>
  <c r="AG1394" i="1"/>
  <c r="AH1394" i="1"/>
  <c r="X1395" i="1"/>
  <c r="AC1395" i="1"/>
  <c r="AE1395" i="1"/>
  <c r="AF1395" i="1"/>
  <c r="X1396" i="1"/>
  <c r="AC1396" i="1"/>
  <c r="AE1396" i="1"/>
  <c r="AF1396" i="1"/>
  <c r="AG1396" i="1"/>
  <c r="AH1396" i="1"/>
  <c r="X1397" i="1"/>
  <c r="AC1397" i="1"/>
  <c r="AE1397" i="1"/>
  <c r="AF1397" i="1"/>
  <c r="X1398" i="1"/>
  <c r="AC1398" i="1"/>
  <c r="AE1398" i="1"/>
  <c r="AF1398" i="1"/>
  <c r="AG1398" i="1"/>
  <c r="AH1398" i="1"/>
  <c r="X1399" i="1"/>
  <c r="AC1399" i="1"/>
  <c r="AE1399" i="1"/>
  <c r="AF1399" i="1"/>
  <c r="X1400" i="1"/>
  <c r="AC1400" i="1"/>
  <c r="AE1400" i="1"/>
  <c r="AF1400" i="1"/>
  <c r="AG1400" i="1"/>
  <c r="AH1400" i="1"/>
  <c r="X1401" i="1"/>
  <c r="AC1401" i="1"/>
  <c r="AE1401" i="1"/>
  <c r="AF1401" i="1"/>
  <c r="X1403" i="1"/>
  <c r="AC1403" i="1"/>
  <c r="AE1403" i="1"/>
  <c r="AF1403" i="1"/>
  <c r="AG1403" i="1"/>
  <c r="AH1403" i="1"/>
  <c r="X1404" i="1"/>
  <c r="AC1404" i="1"/>
  <c r="AE1404" i="1"/>
  <c r="AF1404" i="1"/>
  <c r="AG1404" i="1"/>
  <c r="AH1404" i="1"/>
  <c r="X1405" i="1"/>
  <c r="AC1405" i="1"/>
  <c r="AE1405" i="1"/>
  <c r="AF1405" i="1"/>
  <c r="AG1405" i="1"/>
  <c r="AH1405" i="1"/>
  <c r="X1406" i="1"/>
  <c r="AC1406" i="1"/>
  <c r="AE1406" i="1"/>
  <c r="AF1406" i="1"/>
  <c r="AG1406" i="1"/>
  <c r="AH1406" i="1"/>
  <c r="X1407" i="1"/>
  <c r="AC1407" i="1"/>
  <c r="AE1407" i="1"/>
  <c r="AF1407" i="1"/>
  <c r="AG1407" i="1"/>
  <c r="AH1407" i="1"/>
  <c r="X1408" i="1"/>
  <c r="AC1408" i="1"/>
  <c r="AE1408" i="1"/>
  <c r="AF1408" i="1"/>
  <c r="AG1408" i="1"/>
  <c r="AH1408" i="1"/>
  <c r="X1409" i="1"/>
  <c r="AC1409" i="1"/>
  <c r="AE1409" i="1"/>
  <c r="AF1409" i="1"/>
  <c r="AG1409" i="1"/>
  <c r="AH1409" i="1"/>
  <c r="X1410" i="1"/>
  <c r="AC1410" i="1"/>
  <c r="AE1410" i="1"/>
  <c r="AF1410" i="1"/>
  <c r="X1411" i="1"/>
  <c r="AC1411" i="1"/>
  <c r="AE1411" i="1"/>
  <c r="AF1411" i="1"/>
  <c r="X1412" i="1"/>
  <c r="AG1411" i="1" s="1"/>
  <c r="AC1412" i="1"/>
  <c r="AH1411" i="1" s="1"/>
  <c r="AE1412" i="1"/>
  <c r="AF1412" i="1"/>
  <c r="AG1412" i="1"/>
  <c r="AH1412" i="1"/>
  <c r="X1413" i="1"/>
  <c r="AC1413" i="1"/>
  <c r="AE1413" i="1"/>
  <c r="AF1413" i="1"/>
  <c r="X1414" i="1"/>
  <c r="AC1414" i="1"/>
  <c r="AE1414" i="1"/>
  <c r="AF1414" i="1"/>
  <c r="X1415" i="1"/>
  <c r="AG1414" i="1" s="1"/>
  <c r="AC1415" i="1"/>
  <c r="AH1414" i="1" s="1"/>
  <c r="AE1415" i="1"/>
  <c r="AF1415" i="1"/>
  <c r="AG1415" i="1"/>
  <c r="AH1415" i="1"/>
  <c r="X1416" i="1"/>
  <c r="AC1416" i="1"/>
  <c r="AE1416" i="1"/>
  <c r="AF1416" i="1"/>
  <c r="X1417" i="1"/>
  <c r="AC1417" i="1"/>
  <c r="AE1417" i="1"/>
  <c r="AF1417" i="1"/>
  <c r="X1418" i="1"/>
  <c r="AG1417" i="1" s="1"/>
  <c r="AC1418" i="1"/>
  <c r="AH1417" i="1" s="1"/>
  <c r="AE1418" i="1"/>
  <c r="AF1418" i="1"/>
  <c r="AG1418" i="1"/>
  <c r="AH1418" i="1"/>
  <c r="X1419" i="1"/>
  <c r="AC1419" i="1"/>
  <c r="AE1419" i="1"/>
  <c r="AF1419" i="1"/>
  <c r="X1420" i="1"/>
  <c r="AC1420" i="1"/>
  <c r="AE1420" i="1"/>
  <c r="AF1420" i="1"/>
  <c r="AG1420" i="1"/>
  <c r="AH1420" i="1"/>
  <c r="X1421" i="1"/>
  <c r="AC1421" i="1"/>
  <c r="AE1421" i="1"/>
  <c r="AF1421" i="1"/>
  <c r="X1422" i="1"/>
  <c r="AC1422" i="1"/>
  <c r="AE1422" i="1"/>
  <c r="AF1422" i="1"/>
  <c r="AG1422" i="1"/>
  <c r="AH1422" i="1"/>
  <c r="X1423" i="1"/>
  <c r="AC1423" i="1"/>
  <c r="AE1423" i="1"/>
  <c r="AF1423" i="1"/>
  <c r="X1424" i="1"/>
  <c r="AC1424" i="1"/>
  <c r="AE1424" i="1"/>
  <c r="AF1424" i="1"/>
  <c r="AG1424" i="1"/>
  <c r="AH1424" i="1"/>
  <c r="X1425" i="1"/>
  <c r="AC1425" i="1"/>
  <c r="AE1425" i="1"/>
  <c r="AF1425" i="1"/>
  <c r="X1426" i="1"/>
  <c r="AC1426" i="1"/>
  <c r="AE1426" i="1"/>
  <c r="AF1426" i="1"/>
  <c r="AG1426" i="1"/>
  <c r="AH1426" i="1"/>
  <c r="X1427" i="1"/>
  <c r="AC1427" i="1"/>
  <c r="AE1427" i="1"/>
  <c r="AF1427" i="1"/>
  <c r="X1428" i="1"/>
  <c r="AC1428" i="1"/>
  <c r="AE1428" i="1"/>
  <c r="AF1428" i="1"/>
  <c r="AG1428" i="1"/>
  <c r="AH1428" i="1"/>
  <c r="X922" i="1"/>
  <c r="AC922" i="1"/>
  <c r="AE922" i="1"/>
  <c r="AF922" i="1"/>
  <c r="AG922" i="1"/>
  <c r="AH922" i="1"/>
  <c r="X1429" i="1"/>
  <c r="AC1429" i="1"/>
  <c r="AE1429" i="1"/>
  <c r="AF1429" i="1"/>
  <c r="X1430" i="1"/>
  <c r="AC1430" i="1"/>
  <c r="AE1430" i="1"/>
  <c r="AF1430" i="1"/>
  <c r="AG1430" i="1"/>
  <c r="AH1430" i="1"/>
  <c r="X1431" i="1"/>
  <c r="AC1431" i="1"/>
  <c r="AE1431" i="1"/>
  <c r="AF1431" i="1"/>
  <c r="X1432" i="1"/>
  <c r="AC1432" i="1"/>
  <c r="AE1432" i="1"/>
  <c r="AF1432" i="1"/>
  <c r="AG1432" i="1"/>
  <c r="AH1432" i="1"/>
  <c r="X1433" i="1"/>
  <c r="AC1433" i="1"/>
  <c r="AE1433" i="1"/>
  <c r="AF1433" i="1"/>
  <c r="X1434" i="1"/>
  <c r="AC1434" i="1"/>
  <c r="AE1434" i="1"/>
  <c r="AF1434" i="1"/>
  <c r="AG1434" i="1"/>
  <c r="AH1434" i="1"/>
  <c r="X1435" i="1"/>
  <c r="AC1435" i="1"/>
  <c r="AE1435" i="1"/>
  <c r="AF1435" i="1"/>
  <c r="X1436" i="1"/>
  <c r="AC1436" i="1"/>
  <c r="AE1436" i="1"/>
  <c r="AF1436" i="1"/>
  <c r="AG1436" i="1"/>
  <c r="AH1436" i="1"/>
  <c r="X1437" i="1"/>
  <c r="AC1437" i="1"/>
  <c r="AE1437" i="1"/>
  <c r="AF1437" i="1"/>
  <c r="X1438" i="1"/>
  <c r="AC1438" i="1"/>
  <c r="AE1438" i="1"/>
  <c r="AF1438" i="1"/>
  <c r="AG1438" i="1"/>
  <c r="AH1438" i="1"/>
  <c r="X1439" i="1"/>
  <c r="AC1439" i="1"/>
  <c r="AE1439" i="1"/>
  <c r="AF1439" i="1"/>
  <c r="X1440" i="1"/>
  <c r="AC1440" i="1"/>
  <c r="AE1440" i="1"/>
  <c r="AF1440" i="1"/>
  <c r="AG1440" i="1"/>
  <c r="AH1440" i="1"/>
  <c r="X1441" i="1"/>
  <c r="AC1441" i="1"/>
  <c r="AE1441" i="1"/>
  <c r="AF1441" i="1"/>
  <c r="X1442" i="1"/>
  <c r="AC1442" i="1"/>
  <c r="AE1442" i="1"/>
  <c r="AF1442" i="1"/>
  <c r="AG1442" i="1"/>
  <c r="AH1442" i="1"/>
  <c r="X1443" i="1"/>
  <c r="AC1443" i="1"/>
  <c r="AE1443" i="1"/>
  <c r="AF1443" i="1"/>
  <c r="X1444" i="1"/>
  <c r="AC1444" i="1"/>
  <c r="AE1444" i="1"/>
  <c r="AF1444" i="1"/>
  <c r="AG1444" i="1"/>
  <c r="AH1444" i="1"/>
  <c r="X1445" i="1"/>
  <c r="AC1445" i="1"/>
  <c r="AE1445" i="1"/>
  <c r="AF1445" i="1"/>
  <c r="X1446" i="1"/>
  <c r="AC1446" i="1"/>
  <c r="AE1446" i="1"/>
  <c r="AF1446" i="1"/>
  <c r="AG1446" i="1"/>
  <c r="AH1446" i="1"/>
  <c r="X1447" i="1"/>
  <c r="AC1447" i="1"/>
  <c r="AE1447" i="1"/>
  <c r="AF1447" i="1"/>
  <c r="X1448" i="1"/>
  <c r="AC1448" i="1"/>
  <c r="AE1448" i="1"/>
  <c r="AF1448" i="1"/>
  <c r="AG1448" i="1"/>
  <c r="AH1448" i="1"/>
  <c r="X1449" i="1"/>
  <c r="AC1449" i="1"/>
  <c r="AE1449" i="1"/>
  <c r="AF1449" i="1"/>
  <c r="X1450" i="1"/>
  <c r="AC1450" i="1"/>
  <c r="AE1450" i="1"/>
  <c r="AF1450" i="1"/>
  <c r="X1451" i="1"/>
  <c r="AG1450" i="1" s="1"/>
  <c r="AC1451" i="1"/>
  <c r="AH1450" i="1" s="1"/>
  <c r="AE1451" i="1"/>
  <c r="AF1451" i="1"/>
  <c r="AG1451" i="1"/>
  <c r="AH1451" i="1"/>
  <c r="X1452" i="1"/>
  <c r="AC1452" i="1"/>
  <c r="AE1452" i="1"/>
  <c r="AF1452" i="1"/>
  <c r="AG1452" i="1"/>
  <c r="AH1452" i="1"/>
  <c r="X1453" i="1"/>
  <c r="AC1453" i="1"/>
  <c r="AE1453" i="1"/>
  <c r="AF1453" i="1"/>
  <c r="AG1453" i="1"/>
  <c r="AH1453" i="1"/>
  <c r="X1454" i="1"/>
  <c r="AC1454" i="1"/>
  <c r="AE1454" i="1"/>
  <c r="AF1454" i="1"/>
  <c r="X1455" i="1"/>
  <c r="AC1455" i="1"/>
  <c r="AE1455" i="1"/>
  <c r="AF1455" i="1"/>
  <c r="AG1455" i="1"/>
  <c r="AH1455" i="1"/>
  <c r="X1456" i="1"/>
  <c r="AC1456" i="1"/>
  <c r="AH1457" i="1" s="1"/>
  <c r="AE1456" i="1"/>
  <c r="AF1456" i="1"/>
  <c r="AC1457" i="1"/>
  <c r="AE1457" i="1"/>
  <c r="AF1457" i="1"/>
  <c r="X1458" i="1"/>
  <c r="AG1457" i="1" s="1"/>
  <c r="AC1458" i="1"/>
  <c r="AE1458" i="1"/>
  <c r="AF1458" i="1"/>
  <c r="AG1458" i="1"/>
  <c r="AH1458" i="1"/>
  <c r="X1459" i="1"/>
  <c r="AC1459" i="1"/>
  <c r="AE1459" i="1"/>
  <c r="AF1459" i="1"/>
  <c r="AG1459" i="1"/>
  <c r="AH1459" i="1"/>
  <c r="X1464" i="1"/>
  <c r="AC1464" i="1"/>
  <c r="AE1464" i="1"/>
  <c r="AF1464" i="1"/>
  <c r="X1465" i="1"/>
  <c r="AC1465" i="1"/>
  <c r="AE1465" i="1"/>
  <c r="AF1465" i="1"/>
  <c r="X1466" i="1"/>
  <c r="AG1465" i="1" s="1"/>
  <c r="AC1466" i="1"/>
  <c r="AH1465" i="1" s="1"/>
  <c r="AE1466" i="1"/>
  <c r="AF1466" i="1"/>
  <c r="AG1466" i="1"/>
  <c r="AH1466" i="1"/>
  <c r="X1467" i="1"/>
  <c r="AC1467" i="1"/>
  <c r="AE1467" i="1"/>
  <c r="AF1467" i="1"/>
  <c r="AG1467" i="1"/>
  <c r="AH1467" i="1"/>
  <c r="X1468" i="1"/>
  <c r="AC1468" i="1"/>
  <c r="AE1468" i="1"/>
  <c r="AF1468" i="1"/>
  <c r="AG1468" i="1"/>
  <c r="AH1468" i="1"/>
  <c r="X1470" i="1"/>
  <c r="AC1470" i="1"/>
  <c r="AE1470" i="1"/>
  <c r="AF1470" i="1"/>
  <c r="X1471" i="1"/>
  <c r="AC1471" i="1"/>
  <c r="AE1471" i="1"/>
  <c r="AF1471" i="1"/>
  <c r="AG1471" i="1"/>
  <c r="AH1471" i="1"/>
  <c r="X1472" i="1"/>
  <c r="AC1472" i="1"/>
  <c r="AE1472" i="1"/>
  <c r="AF1472" i="1"/>
  <c r="X1473" i="1"/>
  <c r="AC1473" i="1"/>
  <c r="AE1473" i="1"/>
  <c r="AF1473" i="1"/>
  <c r="AG1473" i="1"/>
  <c r="AH1473" i="1"/>
  <c r="X1474" i="1"/>
  <c r="AC1474" i="1"/>
  <c r="AE1474" i="1"/>
  <c r="AF1474" i="1"/>
  <c r="X1475" i="1"/>
  <c r="AC1475" i="1"/>
  <c r="AE1475" i="1"/>
  <c r="AF1475" i="1"/>
  <c r="AG1475" i="1"/>
  <c r="AH1475" i="1"/>
  <c r="X1469" i="1"/>
  <c r="AC1469" i="1"/>
  <c r="AE1469" i="1"/>
  <c r="AF1469" i="1"/>
  <c r="AG1469" i="1"/>
  <c r="AH1469" i="1"/>
  <c r="X1476" i="1"/>
  <c r="AC1476" i="1"/>
  <c r="AE1476" i="1"/>
  <c r="AF1476" i="1"/>
  <c r="X1477" i="1"/>
  <c r="AC1477" i="1"/>
  <c r="AE1477" i="1"/>
  <c r="AF1477" i="1"/>
  <c r="X1478" i="1"/>
  <c r="AG1477" i="1" s="1"/>
  <c r="AC1478" i="1"/>
  <c r="AH1477" i="1" s="1"/>
  <c r="AE1478" i="1"/>
  <c r="AF1478" i="1"/>
  <c r="AG1478" i="1"/>
  <c r="AH1478" i="1"/>
  <c r="X1479" i="1"/>
  <c r="AC1479" i="1"/>
  <c r="AE1479" i="1"/>
  <c r="AF1479" i="1"/>
  <c r="AG1479" i="1"/>
  <c r="AH1479" i="1"/>
  <c r="X1480" i="1"/>
  <c r="AC1480" i="1"/>
  <c r="AE1480" i="1"/>
  <c r="AF1480" i="1"/>
  <c r="X1481" i="1"/>
  <c r="AC1481" i="1"/>
  <c r="AE1481" i="1"/>
  <c r="AF1481" i="1"/>
  <c r="X1482" i="1"/>
  <c r="AG1481" i="1" s="1"/>
  <c r="AC1482" i="1"/>
  <c r="AH1481" i="1" s="1"/>
  <c r="AE1482" i="1"/>
  <c r="AF1482" i="1"/>
  <c r="AG1482" i="1"/>
  <c r="AH1482" i="1"/>
  <c r="X1483" i="1"/>
  <c r="AC1483" i="1"/>
  <c r="AE1483" i="1"/>
  <c r="AF1483" i="1"/>
  <c r="AG1483" i="1"/>
  <c r="AH1483" i="1"/>
  <c r="X1484" i="1"/>
  <c r="AC1484" i="1"/>
  <c r="AE1484" i="1"/>
  <c r="AF1484" i="1"/>
  <c r="AG1484" i="1"/>
  <c r="AH1484" i="1"/>
  <c r="X1485" i="1"/>
  <c r="AC1485" i="1"/>
  <c r="AE1485" i="1"/>
  <c r="AF1485" i="1"/>
  <c r="AG1485" i="1"/>
  <c r="AH1485" i="1"/>
  <c r="X1486" i="1"/>
  <c r="AC1486" i="1"/>
  <c r="AE1486" i="1"/>
  <c r="AF1486" i="1"/>
  <c r="AG1486" i="1"/>
  <c r="AH1486" i="1"/>
  <c r="X1487" i="1"/>
  <c r="AC1487" i="1"/>
  <c r="AE1487" i="1"/>
  <c r="AF1487" i="1"/>
  <c r="AG1487" i="1"/>
  <c r="AH1487" i="1"/>
  <c r="X1488" i="1"/>
  <c r="AC1488" i="1"/>
  <c r="AE1488" i="1"/>
  <c r="AF1488" i="1"/>
  <c r="AG1488" i="1"/>
  <c r="AH1488" i="1"/>
  <c r="X1489" i="1"/>
  <c r="AC1489" i="1"/>
  <c r="AE1489" i="1"/>
  <c r="AF1489" i="1"/>
  <c r="X1490" i="1"/>
  <c r="AC1490" i="1"/>
  <c r="AE1490" i="1"/>
  <c r="AF1490" i="1"/>
  <c r="X1491" i="1"/>
  <c r="AG1490" i="1" s="1"/>
  <c r="AC1491" i="1"/>
  <c r="AH1490" i="1" s="1"/>
  <c r="AE1491" i="1"/>
  <c r="AF1491" i="1"/>
  <c r="AG1491" i="1"/>
  <c r="AH1491" i="1"/>
  <c r="X1492" i="1"/>
  <c r="AC1492" i="1"/>
  <c r="AE1492" i="1"/>
  <c r="AF1492" i="1"/>
  <c r="AG1492" i="1"/>
  <c r="AH1492" i="1"/>
  <c r="X1493" i="1"/>
  <c r="AC1493" i="1"/>
  <c r="AE1493" i="1"/>
  <c r="AF1493" i="1"/>
  <c r="AG1493" i="1"/>
  <c r="AH1493" i="1"/>
  <c r="X1494" i="1"/>
  <c r="AC1494" i="1"/>
  <c r="AE1494" i="1"/>
  <c r="AF1494" i="1"/>
  <c r="X1495" i="1"/>
  <c r="AC1495" i="1"/>
  <c r="AE1495" i="1"/>
  <c r="AF1495" i="1"/>
  <c r="AG1495" i="1"/>
  <c r="AH1495" i="1"/>
  <c r="X1496" i="1"/>
  <c r="AC1496" i="1"/>
  <c r="AE1496" i="1"/>
  <c r="AF1496" i="1"/>
  <c r="X1497" i="1"/>
  <c r="AC1497" i="1"/>
  <c r="AE1497" i="1"/>
  <c r="AF1497" i="1"/>
  <c r="AG1497" i="1"/>
  <c r="AH1497" i="1"/>
  <c r="X1498" i="1"/>
  <c r="AC1498" i="1"/>
  <c r="AE1498" i="1"/>
  <c r="AF1498" i="1"/>
  <c r="X1499" i="1"/>
  <c r="AC1499" i="1"/>
  <c r="AE1499" i="1"/>
  <c r="AF1499" i="1"/>
  <c r="X1500" i="1"/>
  <c r="AG1499" i="1" s="1"/>
  <c r="AC1500" i="1"/>
  <c r="AH1499" i="1" s="1"/>
  <c r="AE1500" i="1"/>
  <c r="AF1500" i="1"/>
  <c r="AG1500" i="1"/>
  <c r="AH1500" i="1"/>
  <c r="X1501" i="1"/>
  <c r="AC1501" i="1"/>
  <c r="AE1501" i="1"/>
  <c r="AF1501" i="1"/>
  <c r="AG1501" i="1"/>
  <c r="AH1501" i="1"/>
  <c r="X1502" i="1"/>
  <c r="AC1502" i="1"/>
  <c r="AE1502" i="1"/>
  <c r="AF1502" i="1"/>
  <c r="AG1502" i="1"/>
  <c r="AH1502" i="1"/>
  <c r="X1503" i="1"/>
  <c r="AC1503" i="1"/>
  <c r="AE1503" i="1"/>
  <c r="AF1503" i="1"/>
  <c r="AG1503" i="1"/>
  <c r="AH1503" i="1"/>
  <c r="X1504" i="1"/>
  <c r="AC1504" i="1"/>
  <c r="AE1504" i="1"/>
  <c r="AF1504" i="1"/>
  <c r="AG1504" i="1"/>
  <c r="AH1504" i="1"/>
  <c r="X1505" i="1"/>
  <c r="AC1505" i="1"/>
  <c r="AE1505" i="1"/>
  <c r="AF1505" i="1"/>
  <c r="AG1505" i="1"/>
  <c r="AH1505" i="1"/>
  <c r="X1506" i="1"/>
  <c r="AC1506" i="1"/>
  <c r="AE1506" i="1"/>
  <c r="AF1506" i="1"/>
  <c r="AG1506" i="1"/>
  <c r="AH1506" i="1"/>
  <c r="X1507" i="1"/>
  <c r="AC1507" i="1"/>
  <c r="AE1507" i="1"/>
  <c r="AF1507" i="1"/>
  <c r="X1508" i="1"/>
  <c r="AC1508" i="1"/>
  <c r="AE1508" i="1"/>
  <c r="AF1508" i="1"/>
  <c r="AG1508" i="1"/>
  <c r="AH1508" i="1"/>
  <c r="X1509" i="1"/>
  <c r="AC1509" i="1"/>
  <c r="AE1509" i="1"/>
  <c r="AF1509" i="1"/>
  <c r="X1510" i="1"/>
  <c r="AC1510" i="1"/>
  <c r="AE1510" i="1"/>
  <c r="AF1510" i="1"/>
  <c r="X1511" i="1"/>
  <c r="AG1510" i="1" s="1"/>
  <c r="AC1511" i="1"/>
  <c r="AH1510" i="1" s="1"/>
  <c r="AE1511" i="1"/>
  <c r="AF1511" i="1"/>
  <c r="AG1511" i="1"/>
  <c r="AH1511" i="1"/>
  <c r="X1512" i="1"/>
  <c r="AC1512" i="1"/>
  <c r="AE1512" i="1"/>
  <c r="AF1512" i="1"/>
  <c r="AG1512" i="1"/>
  <c r="AH1512" i="1"/>
  <c r="X1513" i="1"/>
  <c r="AC1513" i="1"/>
  <c r="AE1513" i="1"/>
  <c r="AF1513" i="1"/>
  <c r="AG1513" i="1"/>
  <c r="AH1513" i="1"/>
  <c r="X1514" i="1"/>
  <c r="AC1514" i="1"/>
  <c r="AE1514" i="1"/>
  <c r="AF1514" i="1"/>
  <c r="X1515" i="1"/>
  <c r="AC1515" i="1"/>
  <c r="AE1515" i="1"/>
  <c r="AF1515" i="1"/>
  <c r="AG1515" i="1"/>
  <c r="AH1515" i="1"/>
  <c r="X1516" i="1"/>
  <c r="AC1516" i="1"/>
  <c r="AE1516" i="1"/>
  <c r="AF1516" i="1"/>
  <c r="X1517" i="1"/>
  <c r="AC1517" i="1"/>
  <c r="AE1517" i="1"/>
  <c r="AF1517" i="1"/>
  <c r="X1518" i="1"/>
  <c r="AG1517" i="1" s="1"/>
  <c r="AC1518" i="1"/>
  <c r="AH1517" i="1" s="1"/>
  <c r="AE1518" i="1"/>
  <c r="AF1518" i="1"/>
  <c r="AG1518" i="1"/>
  <c r="AH1518" i="1"/>
  <c r="X1519" i="1"/>
  <c r="AC1519" i="1"/>
  <c r="AE1519" i="1"/>
  <c r="AF1519" i="1"/>
  <c r="AG1519" i="1"/>
  <c r="AH1519" i="1"/>
  <c r="X1520" i="1"/>
  <c r="AC1520" i="1"/>
  <c r="AE1520" i="1"/>
  <c r="AF1520" i="1"/>
  <c r="AG1520" i="1"/>
  <c r="AH1520" i="1"/>
  <c r="X1521" i="1"/>
  <c r="AC1521" i="1"/>
  <c r="AE1521" i="1"/>
  <c r="AF1521" i="1"/>
  <c r="X1522" i="1"/>
  <c r="AC1522" i="1"/>
  <c r="AE1522" i="1"/>
  <c r="AF1522" i="1"/>
  <c r="AG1522" i="1"/>
  <c r="AH1522" i="1"/>
  <c r="X1523" i="1"/>
  <c r="AC1523" i="1"/>
  <c r="AE1523" i="1"/>
  <c r="AF1523" i="1"/>
  <c r="X1524" i="1"/>
  <c r="AC1524" i="1"/>
  <c r="AE1524" i="1"/>
  <c r="AF1524" i="1"/>
  <c r="AG1524" i="1"/>
  <c r="AH1524" i="1"/>
  <c r="X1525" i="1"/>
  <c r="AC1525" i="1"/>
  <c r="AE1525" i="1"/>
  <c r="AF1525" i="1"/>
  <c r="X1526" i="1"/>
  <c r="AC1526" i="1"/>
  <c r="AE1526" i="1"/>
  <c r="AF1526" i="1"/>
  <c r="AG1526" i="1"/>
  <c r="AH1526" i="1"/>
  <c r="X1527" i="1"/>
  <c r="AC1527" i="1"/>
  <c r="AE1527" i="1"/>
  <c r="AF1527" i="1"/>
  <c r="X1528" i="1"/>
  <c r="AC1528" i="1"/>
  <c r="AE1528" i="1"/>
  <c r="AF1528" i="1"/>
  <c r="AG1528" i="1"/>
  <c r="AH1528" i="1"/>
  <c r="X1529" i="1"/>
  <c r="AC1529" i="1"/>
  <c r="AE1529" i="1"/>
  <c r="AF1529" i="1"/>
  <c r="X1530" i="1"/>
  <c r="AC1530" i="1"/>
  <c r="AE1530" i="1"/>
  <c r="AF1530" i="1"/>
  <c r="AG1530" i="1"/>
  <c r="AH1530" i="1"/>
  <c r="X1531" i="1"/>
  <c r="AC1531" i="1"/>
  <c r="AE1531" i="1"/>
  <c r="AF1531" i="1"/>
  <c r="X1532" i="1"/>
  <c r="AC1532" i="1"/>
  <c r="AE1532" i="1"/>
  <c r="AF1532" i="1"/>
  <c r="AG1532" i="1"/>
  <c r="AH1532" i="1"/>
  <c r="X1460" i="1"/>
  <c r="AC1460" i="1"/>
  <c r="AE1460" i="1"/>
  <c r="AF1460" i="1"/>
  <c r="AH1460" i="1"/>
  <c r="X1461" i="1"/>
  <c r="AC1461" i="1"/>
  <c r="AE1461" i="1"/>
  <c r="AF1461" i="1"/>
  <c r="AG1461" i="1"/>
  <c r="AH1461" i="1"/>
  <c r="X1462" i="1"/>
  <c r="AC1462" i="1"/>
  <c r="AE1462" i="1"/>
  <c r="AF1462" i="1"/>
  <c r="AG1462" i="1"/>
  <c r="AH1462" i="1"/>
  <c r="X1463" i="1"/>
  <c r="AC1463" i="1"/>
  <c r="AE1463" i="1"/>
  <c r="AF1463" i="1"/>
  <c r="AG1463" i="1"/>
  <c r="AH1463" i="1"/>
  <c r="X1533" i="1"/>
  <c r="AC1533" i="1"/>
  <c r="AE1533" i="1"/>
  <c r="AF1533" i="1"/>
  <c r="X1534" i="1"/>
  <c r="AC1534" i="1"/>
  <c r="AE1534" i="1"/>
  <c r="AF1534" i="1"/>
  <c r="X1535" i="1"/>
  <c r="AG1534" i="1" s="1"/>
  <c r="AC1535" i="1"/>
  <c r="AH1534" i="1" s="1"/>
  <c r="AE1535" i="1"/>
  <c r="AF1535" i="1"/>
  <c r="AG1535" i="1"/>
  <c r="AH1535" i="1"/>
  <c r="X1536" i="1"/>
  <c r="AC1536" i="1"/>
  <c r="AE1536" i="1"/>
  <c r="AF1536" i="1"/>
  <c r="X1537" i="1"/>
  <c r="AC1537" i="1"/>
  <c r="AE1537" i="1"/>
  <c r="AF1537" i="1"/>
  <c r="X1538" i="1"/>
  <c r="AG1537" i="1" s="1"/>
  <c r="AC1538" i="1"/>
  <c r="AH1537" i="1" s="1"/>
  <c r="AE1538" i="1"/>
  <c r="AF1538" i="1"/>
  <c r="AG1538" i="1"/>
  <c r="AH1538" i="1"/>
  <c r="X1539" i="1"/>
  <c r="AC1539" i="1"/>
  <c r="AE1539" i="1"/>
  <c r="AF1539" i="1"/>
  <c r="AG1539" i="1"/>
  <c r="AH1539" i="1"/>
  <c r="X1540" i="1"/>
  <c r="AC1540" i="1"/>
  <c r="AE1540" i="1"/>
  <c r="AF1540" i="1"/>
  <c r="AG1540" i="1"/>
  <c r="AH1540" i="1"/>
  <c r="X1541" i="1"/>
  <c r="AC1541" i="1"/>
  <c r="AE1541" i="1"/>
  <c r="AF1541" i="1"/>
  <c r="X1542" i="1"/>
  <c r="AC1542" i="1"/>
  <c r="AE1542" i="1"/>
  <c r="AF1542" i="1"/>
  <c r="AG1542" i="1"/>
  <c r="AH1542" i="1"/>
  <c r="X1543" i="1"/>
  <c r="AC1543" i="1"/>
  <c r="AE1543" i="1"/>
  <c r="AF1543" i="1"/>
  <c r="X1544" i="1"/>
  <c r="AC1544" i="1"/>
  <c r="AE1544" i="1"/>
  <c r="AF1544" i="1"/>
  <c r="X1545" i="1"/>
  <c r="AG1544" i="1" s="1"/>
  <c r="AC1545" i="1"/>
  <c r="AH1544" i="1" s="1"/>
  <c r="AE1545" i="1"/>
  <c r="AF1545" i="1"/>
  <c r="AG1545" i="1"/>
  <c r="AH1545" i="1"/>
  <c r="X1546" i="1"/>
  <c r="AC1546" i="1"/>
  <c r="AE1546" i="1"/>
  <c r="AF1546" i="1"/>
  <c r="AG1546" i="1"/>
  <c r="AH1546" i="1"/>
  <c r="X1547" i="1"/>
  <c r="AC1547" i="1"/>
  <c r="AE1547" i="1"/>
  <c r="AF1547" i="1"/>
  <c r="X1548" i="1"/>
  <c r="AC1548" i="1"/>
  <c r="AE1548" i="1"/>
  <c r="AF1548" i="1"/>
  <c r="X1549" i="1"/>
  <c r="AG1548" i="1" s="1"/>
  <c r="AC1549" i="1"/>
  <c r="AH1548" i="1" s="1"/>
  <c r="AE1549" i="1"/>
  <c r="AF1549" i="1"/>
  <c r="AG1549" i="1"/>
  <c r="AH1549" i="1"/>
  <c r="X1550" i="1"/>
  <c r="AC1550" i="1"/>
  <c r="AE1550" i="1"/>
  <c r="AF1550" i="1"/>
  <c r="AG1550" i="1"/>
  <c r="AH1550" i="1"/>
  <c r="X1551" i="1"/>
  <c r="AC1551" i="1"/>
  <c r="AE1551" i="1"/>
  <c r="AF1551" i="1"/>
  <c r="AG1551" i="1"/>
  <c r="AH1551" i="1"/>
  <c r="X1552" i="1"/>
  <c r="AC1552" i="1"/>
  <c r="AE1552" i="1"/>
  <c r="AF1552" i="1"/>
  <c r="AG1552" i="1"/>
  <c r="AH1552" i="1"/>
  <c r="X1553" i="1"/>
  <c r="AC1553" i="1"/>
  <c r="AE1553" i="1"/>
  <c r="AF1553" i="1"/>
  <c r="AG1553" i="1"/>
  <c r="AH1553" i="1"/>
  <c r="X1554" i="1"/>
  <c r="AC1554" i="1"/>
  <c r="AE1554" i="1"/>
  <c r="AF1554" i="1"/>
  <c r="AG1554" i="1"/>
  <c r="AH1554" i="1"/>
  <c r="X1555" i="1"/>
  <c r="AC1555" i="1"/>
  <c r="AE1555" i="1"/>
  <c r="AF1555" i="1"/>
  <c r="X1556" i="1"/>
  <c r="AC1556" i="1"/>
  <c r="AE1556" i="1"/>
  <c r="AF1556" i="1"/>
  <c r="X1557" i="1"/>
  <c r="AG1556" i="1" s="1"/>
  <c r="AC1557" i="1"/>
  <c r="AH1556" i="1" s="1"/>
  <c r="AE1557" i="1"/>
  <c r="AF1557" i="1"/>
  <c r="AG1557" i="1"/>
  <c r="AH1557" i="1"/>
  <c r="X1558" i="1"/>
  <c r="AC1558" i="1"/>
  <c r="AE1558" i="1"/>
  <c r="AF1558" i="1"/>
  <c r="AG1558" i="1"/>
  <c r="AH1558" i="1"/>
  <c r="X1559" i="1"/>
  <c r="AC1559" i="1"/>
  <c r="AE1559" i="1"/>
  <c r="AF1559" i="1"/>
  <c r="AG1559" i="1"/>
  <c r="AH1559" i="1"/>
  <c r="X1560" i="1"/>
  <c r="AC1560" i="1"/>
  <c r="AE1560" i="1"/>
  <c r="AF1560" i="1"/>
  <c r="X1561" i="1"/>
  <c r="AC1561" i="1"/>
  <c r="AE1561" i="1"/>
  <c r="AF1561" i="1"/>
  <c r="AG1561" i="1"/>
  <c r="AH1561" i="1"/>
  <c r="X1562" i="1"/>
  <c r="AC1562" i="1"/>
  <c r="AE1562" i="1"/>
  <c r="AF1562" i="1"/>
  <c r="X1563" i="1"/>
  <c r="AC1563" i="1"/>
  <c r="AE1563" i="1"/>
  <c r="AF1563" i="1"/>
  <c r="AG1563" i="1"/>
  <c r="AH1563" i="1"/>
  <c r="X1564" i="1"/>
  <c r="AC1564" i="1"/>
  <c r="AE1564" i="1"/>
  <c r="AF1564" i="1"/>
  <c r="X1565" i="1"/>
  <c r="AC1565" i="1"/>
  <c r="AE1565" i="1"/>
  <c r="AF1565" i="1"/>
  <c r="X1566" i="1"/>
  <c r="AG1565" i="1" s="1"/>
  <c r="AC1566" i="1"/>
  <c r="AH1565" i="1" s="1"/>
  <c r="AE1566" i="1"/>
  <c r="AF1566" i="1"/>
  <c r="AG1566" i="1"/>
  <c r="AH1566" i="1"/>
  <c r="X1567" i="1"/>
  <c r="AC1567" i="1"/>
  <c r="AE1567" i="1"/>
  <c r="AF1567" i="1"/>
  <c r="AG1567" i="1"/>
  <c r="AH1567" i="1"/>
  <c r="X1568" i="1"/>
  <c r="AC1568" i="1"/>
  <c r="AE1568" i="1"/>
  <c r="AF1568" i="1"/>
  <c r="AG1568" i="1"/>
  <c r="AH1568" i="1"/>
  <c r="X1569" i="1"/>
  <c r="AC1569" i="1"/>
  <c r="AE1569" i="1"/>
  <c r="AF1569" i="1"/>
  <c r="AG1569" i="1"/>
  <c r="AH1569" i="1"/>
  <c r="X1570" i="1"/>
  <c r="AC1570" i="1"/>
  <c r="AE1570" i="1"/>
  <c r="AF1570" i="1"/>
  <c r="AG1570" i="1"/>
  <c r="AH1570" i="1"/>
  <c r="X1571" i="1"/>
  <c r="AC1571" i="1"/>
  <c r="AE1571" i="1"/>
  <c r="AF1571" i="1"/>
  <c r="X1572" i="1"/>
  <c r="AC1572" i="1"/>
  <c r="AE1572" i="1"/>
  <c r="AF1572" i="1"/>
  <c r="X1573" i="1"/>
  <c r="AG1572" i="1" s="1"/>
  <c r="AC1573" i="1"/>
  <c r="AH1572" i="1" s="1"/>
  <c r="AE1573" i="1"/>
  <c r="AF1573" i="1"/>
  <c r="AG1573" i="1"/>
  <c r="AH1573" i="1"/>
  <c r="X1574" i="1"/>
  <c r="AC1574" i="1"/>
  <c r="AE1574" i="1"/>
  <c r="AF1574" i="1"/>
  <c r="AG1574" i="1"/>
  <c r="AH1574" i="1"/>
  <c r="X1575" i="1"/>
  <c r="AC1575" i="1"/>
  <c r="AE1575" i="1"/>
  <c r="AF1575" i="1"/>
  <c r="AG1575" i="1"/>
  <c r="AH1575" i="1"/>
  <c r="X1576" i="1"/>
  <c r="AC1576" i="1"/>
  <c r="AE1576" i="1"/>
  <c r="AF1576" i="1"/>
  <c r="X1578" i="1"/>
  <c r="AC1578" i="1"/>
  <c r="AE1578" i="1"/>
  <c r="AF1578" i="1"/>
  <c r="X1579" i="1"/>
  <c r="AC1579" i="1"/>
  <c r="AE1579" i="1"/>
  <c r="AF1579" i="1"/>
  <c r="AG1579" i="1"/>
  <c r="AH1579" i="1"/>
  <c r="X1580" i="1"/>
  <c r="AC1580" i="1"/>
  <c r="AE1580" i="1"/>
  <c r="AF1580" i="1"/>
  <c r="X1581" i="1"/>
  <c r="AC1581" i="1"/>
  <c r="AE1581" i="1"/>
  <c r="AF1581" i="1"/>
  <c r="AG1581" i="1"/>
  <c r="AH1581" i="1"/>
  <c r="X1577" i="1"/>
  <c r="AG1576" i="1" s="1"/>
  <c r="AC1577" i="1"/>
  <c r="AH1576" i="1" s="1"/>
  <c r="AE1577" i="1"/>
  <c r="AF1577" i="1"/>
  <c r="AG1577" i="1"/>
  <c r="AH1577" i="1"/>
  <c r="X1582" i="1"/>
  <c r="AC1582" i="1"/>
  <c r="AE1582" i="1"/>
  <c r="AF1582" i="1"/>
  <c r="X1583" i="1"/>
  <c r="AC1583" i="1"/>
  <c r="AE1583" i="1"/>
  <c r="AF1583" i="1"/>
  <c r="AG1583" i="1"/>
  <c r="AH1583" i="1"/>
  <c r="X1584" i="1"/>
  <c r="AC1584" i="1"/>
  <c r="AE1584" i="1"/>
  <c r="AF1584" i="1"/>
  <c r="X1585" i="1"/>
  <c r="AC1585" i="1"/>
  <c r="AE1585" i="1"/>
  <c r="AF1585" i="1"/>
  <c r="AG1585" i="1"/>
  <c r="AH1585" i="1"/>
  <c r="X1586" i="1"/>
  <c r="AC1586" i="1"/>
  <c r="AE1586" i="1"/>
  <c r="AF1586" i="1"/>
  <c r="X1587" i="1"/>
  <c r="AC1587" i="1"/>
  <c r="AE1587" i="1"/>
  <c r="AF1587" i="1"/>
  <c r="AG1587" i="1"/>
  <c r="AH1587" i="1"/>
  <c r="X1588" i="1"/>
  <c r="AC1588" i="1"/>
  <c r="AE1588" i="1"/>
  <c r="AF1588" i="1"/>
  <c r="X1589" i="1"/>
  <c r="AC1589" i="1"/>
  <c r="AE1589" i="1"/>
  <c r="AF1589" i="1"/>
  <c r="X1590" i="1"/>
  <c r="AG1589" i="1" s="1"/>
  <c r="AC1590" i="1"/>
  <c r="AH1589" i="1" s="1"/>
  <c r="AE1590" i="1"/>
  <c r="AF1590" i="1"/>
  <c r="AG1590" i="1"/>
  <c r="AH1590" i="1"/>
  <c r="X1591" i="1"/>
  <c r="AC1591" i="1"/>
  <c r="AE1591" i="1"/>
  <c r="AF1591" i="1"/>
  <c r="X1592" i="1"/>
  <c r="AC1592" i="1"/>
  <c r="AE1592" i="1"/>
  <c r="AF1592" i="1"/>
  <c r="AG1592" i="1"/>
  <c r="AH1592" i="1"/>
  <c r="X1593" i="1"/>
  <c r="AC1593" i="1"/>
  <c r="AE1593" i="1"/>
  <c r="AF1593" i="1"/>
  <c r="X1594" i="1"/>
  <c r="AC1594" i="1"/>
  <c r="AE1594" i="1"/>
  <c r="AF1594" i="1"/>
  <c r="X1595" i="1"/>
  <c r="AG1594" i="1" s="1"/>
  <c r="AC1595" i="1"/>
  <c r="AH1594" i="1" s="1"/>
  <c r="AE1595" i="1"/>
  <c r="AF1595" i="1"/>
  <c r="AG1595" i="1"/>
  <c r="AH1595" i="1"/>
  <c r="X1596" i="1"/>
  <c r="AC1596" i="1"/>
  <c r="AE1596" i="1"/>
  <c r="AF1596" i="1"/>
  <c r="X1597" i="1"/>
  <c r="AC1597" i="1"/>
  <c r="AE1597" i="1"/>
  <c r="AF1597" i="1"/>
  <c r="AG1597" i="1"/>
  <c r="AH1597" i="1"/>
  <c r="X1598" i="1"/>
  <c r="AC1598" i="1"/>
  <c r="AE1598" i="1"/>
  <c r="AF1598" i="1"/>
  <c r="X1599" i="1"/>
  <c r="AC1599" i="1"/>
  <c r="AE1599" i="1"/>
  <c r="AF1599" i="1"/>
  <c r="AG1599" i="1"/>
  <c r="AH1599" i="1"/>
  <c r="X1600" i="1"/>
  <c r="AC1600" i="1"/>
  <c r="AE1600" i="1"/>
  <c r="AF1600" i="1"/>
  <c r="X1601" i="1"/>
  <c r="AC1601" i="1"/>
  <c r="AE1601" i="1"/>
  <c r="AF1601" i="1"/>
  <c r="AG1601" i="1"/>
  <c r="AH1601" i="1"/>
  <c r="X1602" i="1"/>
  <c r="AC1602" i="1"/>
  <c r="AE1602" i="1"/>
  <c r="AF1602" i="1"/>
  <c r="X1603" i="1"/>
  <c r="AC1603" i="1"/>
  <c r="AE1603" i="1"/>
  <c r="AF1603" i="1"/>
  <c r="X1604" i="1"/>
  <c r="AG1603" i="1" s="1"/>
  <c r="AC1604" i="1"/>
  <c r="AH1603" i="1" s="1"/>
  <c r="AE1604" i="1"/>
  <c r="AF1604" i="1"/>
  <c r="AG1604" i="1"/>
  <c r="AH1604" i="1"/>
  <c r="X1605" i="1"/>
  <c r="AC1605" i="1"/>
  <c r="AE1605" i="1"/>
  <c r="AF1605" i="1"/>
  <c r="AG1605" i="1"/>
  <c r="AH1605" i="1"/>
  <c r="X1606" i="1"/>
  <c r="AC1606" i="1"/>
  <c r="AE1606" i="1"/>
  <c r="AF1606" i="1"/>
  <c r="AG1606" i="1"/>
  <c r="AH1606" i="1"/>
  <c r="X1607" i="1"/>
  <c r="AC1607" i="1"/>
  <c r="AE1607" i="1"/>
  <c r="AF1607" i="1"/>
  <c r="X1608" i="1"/>
  <c r="AC1608" i="1"/>
  <c r="AE1608" i="1"/>
  <c r="AF1608" i="1"/>
  <c r="AG1608" i="1"/>
  <c r="AH1608" i="1"/>
  <c r="X1609" i="1"/>
  <c r="AC1609" i="1"/>
  <c r="AE1609" i="1"/>
  <c r="AF1609" i="1"/>
  <c r="X1610" i="1"/>
  <c r="AC1610" i="1"/>
  <c r="AE1610" i="1"/>
  <c r="AF1610" i="1"/>
  <c r="AG1610" i="1"/>
  <c r="AH1610" i="1"/>
  <c r="X1611" i="1"/>
  <c r="AC1611" i="1"/>
  <c r="AE1611" i="1"/>
  <c r="AF1611" i="1"/>
  <c r="X1612" i="1"/>
  <c r="AC1612" i="1"/>
  <c r="AE1612" i="1"/>
  <c r="AF1612" i="1"/>
  <c r="AG1612" i="1"/>
  <c r="AH1612" i="1"/>
  <c r="X1613" i="1"/>
  <c r="AC1613" i="1"/>
  <c r="AE1613" i="1"/>
  <c r="AF1613" i="1"/>
  <c r="X1614" i="1"/>
  <c r="AC1614" i="1"/>
  <c r="AE1614" i="1"/>
  <c r="AF1614" i="1"/>
  <c r="AG1614" i="1"/>
  <c r="AH1614" i="1"/>
  <c r="X1615" i="1"/>
  <c r="AC1615" i="1"/>
  <c r="AE1615" i="1"/>
  <c r="AF1615" i="1"/>
  <c r="X1616" i="1"/>
  <c r="AC1616" i="1"/>
  <c r="AE1616" i="1"/>
  <c r="AF1616" i="1"/>
  <c r="X1617" i="1"/>
  <c r="AG1616" i="1" s="1"/>
  <c r="AC1617" i="1"/>
  <c r="AH1616" i="1" s="1"/>
  <c r="AE1617" i="1"/>
  <c r="AF1617" i="1"/>
  <c r="AG1617" i="1"/>
  <c r="AH1617" i="1"/>
  <c r="X1618" i="1"/>
  <c r="AC1618" i="1"/>
  <c r="AE1618" i="1"/>
  <c r="AF1618" i="1"/>
  <c r="AG1618" i="1"/>
  <c r="AH1618" i="1"/>
  <c r="X1619" i="1"/>
  <c r="AC1619" i="1"/>
  <c r="AE1619" i="1"/>
  <c r="AF1619" i="1"/>
  <c r="X1620" i="1"/>
  <c r="AC1620" i="1"/>
  <c r="AE1620" i="1"/>
  <c r="AF1620" i="1"/>
  <c r="X1621" i="1"/>
  <c r="AG1620" i="1" s="1"/>
  <c r="AC1621" i="1"/>
  <c r="AH1620" i="1" s="1"/>
  <c r="AE1621" i="1"/>
  <c r="AF1621" i="1"/>
  <c r="AG1621" i="1"/>
  <c r="AH1621" i="1"/>
  <c r="X1622" i="1"/>
  <c r="AC1622" i="1"/>
  <c r="AE1622" i="1"/>
  <c r="AF1622" i="1"/>
  <c r="AG1622" i="1"/>
  <c r="AH1622" i="1"/>
  <c r="X1623" i="1"/>
  <c r="AC1623" i="1"/>
  <c r="AE1623" i="1"/>
  <c r="AF1623" i="1"/>
  <c r="AG1623" i="1"/>
  <c r="AH1623" i="1"/>
  <c r="X1624" i="1"/>
  <c r="AC1624" i="1"/>
  <c r="AE1624" i="1"/>
  <c r="AF1624" i="1"/>
  <c r="X1625" i="1"/>
  <c r="AC1625" i="1"/>
  <c r="AE1625" i="1"/>
  <c r="AF1625" i="1"/>
  <c r="X1626" i="1"/>
  <c r="AG1625" i="1" s="1"/>
  <c r="AC1626" i="1"/>
  <c r="AH1625" i="1" s="1"/>
  <c r="AE1626" i="1"/>
  <c r="AF1626" i="1"/>
  <c r="AG1626" i="1"/>
  <c r="AH1626" i="1"/>
  <c r="X1627" i="1"/>
  <c r="AC1627" i="1"/>
  <c r="AE1627" i="1"/>
  <c r="AF1627" i="1"/>
  <c r="AG1627" i="1"/>
  <c r="AH1627" i="1"/>
  <c r="X1628" i="1"/>
  <c r="AC1628" i="1"/>
  <c r="AE1628" i="1"/>
  <c r="AF1628" i="1"/>
  <c r="X1629" i="1"/>
  <c r="AC1629" i="1"/>
  <c r="AE1629" i="1"/>
  <c r="AF1629" i="1"/>
  <c r="X1630" i="1"/>
  <c r="AG1629" i="1" s="1"/>
  <c r="AC1630" i="1"/>
  <c r="AH1629" i="1" s="1"/>
  <c r="AE1630" i="1"/>
  <c r="AF1630" i="1"/>
  <c r="AG1630" i="1"/>
  <c r="AH1630" i="1"/>
  <c r="X1631" i="1"/>
  <c r="AC1631" i="1"/>
  <c r="AE1631" i="1"/>
  <c r="AF1631" i="1"/>
  <c r="AG1631" i="1"/>
  <c r="AH1631" i="1"/>
  <c r="X1632" i="1"/>
  <c r="AC1632" i="1"/>
  <c r="AE1632" i="1"/>
  <c r="AF1632" i="1"/>
  <c r="X1633" i="1"/>
  <c r="AC1633" i="1"/>
  <c r="AE1633" i="1"/>
  <c r="AF1633" i="1"/>
  <c r="X1634" i="1"/>
  <c r="AG1633" i="1" s="1"/>
  <c r="AC1634" i="1"/>
  <c r="AH1633" i="1" s="1"/>
  <c r="AE1634" i="1"/>
  <c r="AF1634" i="1"/>
  <c r="AG1634" i="1"/>
  <c r="AH1634" i="1"/>
  <c r="X1635" i="1"/>
  <c r="AC1635" i="1"/>
  <c r="AE1635" i="1"/>
  <c r="AF1635" i="1"/>
  <c r="X1636" i="1"/>
  <c r="AC1636" i="1"/>
  <c r="AE1636" i="1"/>
  <c r="AF1636" i="1"/>
  <c r="AG1636" i="1"/>
  <c r="AH1636" i="1"/>
  <c r="X1637" i="1"/>
  <c r="AC1637" i="1"/>
  <c r="AE1637" i="1"/>
  <c r="AF1637" i="1"/>
  <c r="X1638" i="1"/>
  <c r="AC1638" i="1"/>
  <c r="AE1638" i="1"/>
  <c r="AF1638" i="1"/>
  <c r="X1639" i="1"/>
  <c r="AG1638" i="1" s="1"/>
  <c r="AC1639" i="1"/>
  <c r="AH1638" i="1" s="1"/>
  <c r="AE1639" i="1"/>
  <c r="AF1639" i="1"/>
  <c r="AG1639" i="1"/>
  <c r="AH1639" i="1"/>
  <c r="X1640" i="1"/>
  <c r="AC1640" i="1"/>
  <c r="AE1640" i="1"/>
  <c r="AF1640" i="1"/>
  <c r="X1641" i="1"/>
  <c r="AC1641" i="1"/>
  <c r="AE1641" i="1"/>
  <c r="AF1641" i="1"/>
  <c r="X1642" i="1"/>
  <c r="AG1641" i="1" s="1"/>
  <c r="AC1642" i="1"/>
  <c r="AH1641" i="1" s="1"/>
  <c r="AE1642" i="1"/>
  <c r="AF1642" i="1"/>
  <c r="AG1642" i="1"/>
  <c r="AH1642" i="1"/>
  <c r="X1643" i="1"/>
  <c r="AC1643" i="1"/>
  <c r="AE1643" i="1"/>
  <c r="AF1643" i="1"/>
  <c r="AG1643" i="1"/>
  <c r="AH1643" i="1"/>
  <c r="X1645" i="1"/>
  <c r="AC1645" i="1"/>
  <c r="AE1645" i="1"/>
  <c r="AF1645" i="1"/>
  <c r="X1646" i="1"/>
  <c r="AC1646" i="1"/>
  <c r="AE1646" i="1"/>
  <c r="AF1646" i="1"/>
  <c r="AG1646" i="1"/>
  <c r="AH1646" i="1"/>
  <c r="X1644" i="1"/>
  <c r="AC1644" i="1"/>
  <c r="AE1644" i="1"/>
  <c r="AF1644" i="1"/>
  <c r="AG1644" i="1"/>
  <c r="AH1644" i="1"/>
  <c r="X1647" i="1"/>
  <c r="AC1647" i="1"/>
  <c r="AE1647" i="1"/>
  <c r="AF1647" i="1"/>
  <c r="X1648" i="1"/>
  <c r="AC1648" i="1"/>
  <c r="AE1648" i="1"/>
  <c r="AF1648" i="1"/>
  <c r="X1649" i="1"/>
  <c r="AG1648" i="1" s="1"/>
  <c r="AC1649" i="1"/>
  <c r="AH1648" i="1" s="1"/>
  <c r="AE1649" i="1"/>
  <c r="AF1649" i="1"/>
  <c r="AG1649" i="1"/>
  <c r="AH1649" i="1"/>
  <c r="X1650" i="1"/>
  <c r="AC1650" i="1"/>
  <c r="AE1650" i="1"/>
  <c r="AF1650" i="1"/>
  <c r="X1651" i="1"/>
  <c r="AC1651" i="1"/>
  <c r="AE1651" i="1"/>
  <c r="AF1651" i="1"/>
  <c r="X1652" i="1"/>
  <c r="AG1651" i="1" s="1"/>
  <c r="AC1652" i="1"/>
  <c r="AH1651" i="1" s="1"/>
  <c r="AE1652" i="1"/>
  <c r="AF1652" i="1"/>
  <c r="AG1652" i="1"/>
  <c r="AH1652" i="1"/>
  <c r="X1653" i="1"/>
  <c r="AC1653" i="1"/>
  <c r="AE1653" i="1"/>
  <c r="AF1653" i="1"/>
  <c r="AG1653" i="1"/>
  <c r="AH1653" i="1"/>
  <c r="X1654" i="1"/>
  <c r="AC1654" i="1"/>
  <c r="AE1654" i="1"/>
  <c r="AF1654" i="1"/>
  <c r="X1655" i="1"/>
  <c r="AC1655" i="1"/>
  <c r="AE1655" i="1"/>
  <c r="AF1655" i="1"/>
  <c r="X1656" i="1"/>
  <c r="AG1655" i="1" s="1"/>
  <c r="AC1656" i="1"/>
  <c r="AH1655" i="1" s="1"/>
  <c r="AE1656" i="1"/>
  <c r="AF1656" i="1"/>
  <c r="AG1656" i="1"/>
  <c r="AH1656" i="1"/>
  <c r="X1657" i="1"/>
  <c r="AC1657" i="1"/>
  <c r="AE1657" i="1"/>
  <c r="AF1657" i="1"/>
  <c r="AG1657" i="1"/>
  <c r="AH1657" i="1"/>
  <c r="X1658" i="1"/>
  <c r="AC1658" i="1"/>
  <c r="AE1658" i="1"/>
  <c r="AF1658" i="1"/>
  <c r="X1659" i="1"/>
  <c r="AC1659" i="1"/>
  <c r="AE1659" i="1"/>
  <c r="AF1659" i="1"/>
  <c r="AG1659" i="1"/>
  <c r="AH1659" i="1"/>
  <c r="X1660" i="1"/>
  <c r="AC1660" i="1"/>
  <c r="AE1660" i="1"/>
  <c r="AF1660" i="1"/>
  <c r="X1661" i="1"/>
  <c r="AC1661" i="1"/>
  <c r="AE1661" i="1"/>
  <c r="AF1661" i="1"/>
  <c r="AG1661" i="1"/>
  <c r="AH1661" i="1"/>
  <c r="X1662" i="1"/>
  <c r="AC1662" i="1"/>
  <c r="AE1662" i="1"/>
  <c r="AF1662" i="1"/>
  <c r="X1663" i="1"/>
  <c r="AC1663" i="1"/>
  <c r="AE1663" i="1"/>
  <c r="AF1663" i="1"/>
  <c r="AG1663" i="1"/>
  <c r="AH1663" i="1"/>
  <c r="X1664" i="1"/>
  <c r="AC1664" i="1"/>
  <c r="AE1664" i="1"/>
  <c r="AF1664" i="1"/>
  <c r="AG1664" i="1"/>
  <c r="AH1664" i="1"/>
  <c r="X1665" i="1"/>
  <c r="AC1665" i="1"/>
  <c r="AE1665" i="1"/>
  <c r="AF1665" i="1"/>
  <c r="X1666" i="1"/>
  <c r="AC1666" i="1"/>
  <c r="AE1666" i="1"/>
  <c r="AF1666" i="1"/>
  <c r="AG1666" i="1"/>
  <c r="AH1666" i="1"/>
  <c r="X1667" i="1"/>
  <c r="AC1667" i="1"/>
  <c r="AE1667" i="1"/>
  <c r="AF1667" i="1"/>
  <c r="X1668" i="1"/>
  <c r="AC1668" i="1"/>
  <c r="AE1668" i="1"/>
  <c r="AF1668" i="1"/>
  <c r="X1669" i="1"/>
  <c r="AG1668" i="1" s="1"/>
  <c r="AC1669" i="1"/>
  <c r="AH1668" i="1" s="1"/>
  <c r="AE1669" i="1"/>
  <c r="AF1669" i="1"/>
  <c r="AG1669" i="1"/>
  <c r="AH1669" i="1"/>
  <c r="X1670" i="1"/>
  <c r="AC1670" i="1"/>
  <c r="AE1670" i="1"/>
  <c r="AF1670" i="1"/>
  <c r="X1671" i="1"/>
  <c r="AC1671" i="1"/>
  <c r="AE1671" i="1"/>
  <c r="AF1671" i="1"/>
  <c r="AG1671" i="1"/>
  <c r="AH1671" i="1"/>
  <c r="X1672" i="1"/>
  <c r="AC1672" i="1"/>
  <c r="AE1672" i="1"/>
  <c r="AF1672" i="1"/>
  <c r="X1673" i="1"/>
  <c r="AC1673" i="1"/>
  <c r="AE1673" i="1"/>
  <c r="AF1673" i="1"/>
  <c r="AG1673" i="1"/>
  <c r="AH1673" i="1"/>
  <c r="X1674" i="1"/>
  <c r="AC1674" i="1"/>
  <c r="AE1674" i="1"/>
  <c r="AF1674" i="1"/>
  <c r="X1675" i="1"/>
  <c r="AC1675" i="1"/>
  <c r="AE1675" i="1"/>
  <c r="AF1675" i="1"/>
  <c r="X1676" i="1"/>
  <c r="AG1675" i="1" s="1"/>
  <c r="AC1676" i="1"/>
  <c r="AH1675" i="1" s="1"/>
  <c r="AE1676" i="1"/>
  <c r="AF1676" i="1"/>
  <c r="AG1676" i="1"/>
  <c r="AH1676" i="1"/>
  <c r="X1677" i="1"/>
  <c r="AC1677" i="1"/>
  <c r="AE1677" i="1"/>
  <c r="AF1677" i="1"/>
  <c r="AG1677" i="1"/>
  <c r="AH1677" i="1"/>
  <c r="X1678" i="1"/>
  <c r="AC1678" i="1"/>
  <c r="AE1678" i="1"/>
  <c r="AF1678" i="1"/>
  <c r="X1679" i="1"/>
  <c r="AC1679" i="1"/>
  <c r="AE1679" i="1"/>
  <c r="AF1679" i="1"/>
  <c r="AG1679" i="1"/>
  <c r="AH1679" i="1"/>
  <c r="X1680" i="1"/>
  <c r="AC1680" i="1"/>
  <c r="AE1680" i="1"/>
  <c r="AF1680" i="1"/>
  <c r="X1681" i="1"/>
  <c r="AC1681" i="1"/>
  <c r="AE1681" i="1"/>
  <c r="AF1681" i="1"/>
  <c r="AG1681" i="1"/>
  <c r="AH1681" i="1"/>
  <c r="X1682" i="1"/>
  <c r="AC1682" i="1"/>
  <c r="AE1682" i="1"/>
  <c r="AF1682" i="1"/>
  <c r="X1683" i="1"/>
  <c r="AC1683" i="1"/>
  <c r="AE1683" i="1"/>
  <c r="AF1683" i="1"/>
  <c r="AG1683" i="1"/>
  <c r="AH1683" i="1"/>
  <c r="X1684" i="1"/>
  <c r="AC1684" i="1"/>
  <c r="AE1684" i="1"/>
  <c r="AF1684" i="1"/>
  <c r="X1685" i="1"/>
  <c r="AC1685" i="1"/>
  <c r="AE1685" i="1"/>
  <c r="AF1685" i="1"/>
  <c r="AG1685" i="1"/>
  <c r="AH1685" i="1"/>
  <c r="X1686" i="1"/>
  <c r="AC1686" i="1"/>
  <c r="AE1686" i="1"/>
  <c r="AF1686" i="1"/>
  <c r="X1687" i="1"/>
  <c r="AC1687" i="1"/>
  <c r="AE1687" i="1"/>
  <c r="AF1687" i="1"/>
  <c r="AG1687" i="1"/>
  <c r="AH1687" i="1"/>
  <c r="X1688" i="1"/>
  <c r="AC1688" i="1"/>
  <c r="AE1688" i="1"/>
  <c r="AF1688" i="1"/>
  <c r="X1689" i="1"/>
  <c r="AC1689" i="1"/>
  <c r="AE1689" i="1"/>
  <c r="AF1689" i="1"/>
  <c r="X1690" i="1"/>
  <c r="AG1689" i="1" s="1"/>
  <c r="AC1690" i="1"/>
  <c r="AH1689" i="1" s="1"/>
  <c r="AE1690" i="1"/>
  <c r="AF1690" i="1"/>
  <c r="AG1690" i="1"/>
  <c r="AH1690" i="1"/>
  <c r="X1691" i="1"/>
  <c r="AC1691" i="1"/>
  <c r="AE1691" i="1"/>
  <c r="AF1691" i="1"/>
  <c r="AG1691" i="1"/>
  <c r="AH1691" i="1"/>
  <c r="X1692" i="1"/>
  <c r="AC1692" i="1"/>
  <c r="AE1692" i="1"/>
  <c r="AF1692" i="1"/>
  <c r="AG1692" i="1"/>
  <c r="AH1692" i="1"/>
  <c r="X1693" i="1"/>
  <c r="AC1693" i="1"/>
  <c r="AE1693" i="1"/>
  <c r="AF1693" i="1"/>
  <c r="X1694" i="1"/>
  <c r="AC1694" i="1"/>
  <c r="AE1694" i="1"/>
  <c r="AF1694" i="1"/>
  <c r="AG1694" i="1"/>
  <c r="AH1694" i="1"/>
  <c r="X1695" i="1"/>
  <c r="AC1695" i="1"/>
  <c r="AE1695" i="1"/>
  <c r="AF1695" i="1"/>
  <c r="X1696" i="1"/>
  <c r="AC1696" i="1"/>
  <c r="AE1696" i="1"/>
  <c r="AF1696" i="1"/>
  <c r="AG1696" i="1"/>
  <c r="AH1696" i="1"/>
  <c r="X1697" i="1"/>
  <c r="AC1697" i="1"/>
  <c r="AE1697" i="1"/>
  <c r="AF1697" i="1"/>
  <c r="X1698" i="1"/>
  <c r="AC1698" i="1"/>
  <c r="AE1698" i="1"/>
  <c r="AF1698" i="1"/>
  <c r="X1699" i="1"/>
  <c r="AG1698" i="1" s="1"/>
  <c r="AC1699" i="1"/>
  <c r="AH1698" i="1" s="1"/>
  <c r="AE1699" i="1"/>
  <c r="AF1699" i="1"/>
  <c r="AG1699" i="1"/>
  <c r="AH1699" i="1"/>
  <c r="X1701" i="1"/>
  <c r="AC1701" i="1"/>
  <c r="AE1701" i="1"/>
  <c r="AF1701" i="1"/>
  <c r="X1702" i="1"/>
  <c r="AC1702" i="1"/>
  <c r="AE1702" i="1"/>
  <c r="AF1702" i="1"/>
  <c r="AG1702" i="1"/>
  <c r="AH1702" i="1"/>
  <c r="X1703" i="1"/>
  <c r="AC1703" i="1"/>
  <c r="AE1703" i="1"/>
  <c r="AF1703" i="1"/>
  <c r="X1704" i="1"/>
  <c r="AC1704" i="1"/>
  <c r="AE1704" i="1"/>
  <c r="AF1704" i="1"/>
  <c r="AG1704" i="1"/>
  <c r="AH1704" i="1"/>
  <c r="X1705" i="1"/>
  <c r="AC1705" i="1"/>
  <c r="AE1705" i="1"/>
  <c r="AF1705" i="1"/>
  <c r="X1706" i="1"/>
  <c r="AC1706" i="1"/>
  <c r="AE1706" i="1"/>
  <c r="AF1706" i="1"/>
  <c r="X1710" i="1"/>
  <c r="AC1710" i="1"/>
  <c r="AE1710" i="1"/>
  <c r="AF1710" i="1"/>
  <c r="X1711" i="1"/>
  <c r="AC1711" i="1"/>
  <c r="AE1711" i="1"/>
  <c r="AF1711" i="1"/>
  <c r="X1712" i="1"/>
  <c r="AG1711" i="1" s="1"/>
  <c r="AC1712" i="1"/>
  <c r="AH1711" i="1" s="1"/>
  <c r="AE1712" i="1"/>
  <c r="AF1712" i="1"/>
  <c r="AG1712" i="1"/>
  <c r="AH1712" i="1"/>
  <c r="X1713" i="1"/>
  <c r="AC1713" i="1"/>
  <c r="AE1713" i="1"/>
  <c r="AF1713" i="1"/>
  <c r="X1714" i="1"/>
  <c r="AC1714" i="1"/>
  <c r="AE1714" i="1"/>
  <c r="AF1714" i="1"/>
  <c r="AG1714" i="1"/>
  <c r="AH1714" i="1"/>
  <c r="X1707" i="1"/>
  <c r="AG1706" i="1" s="1"/>
  <c r="AC1707" i="1"/>
  <c r="AH1706" i="1" s="1"/>
  <c r="AE1707" i="1"/>
  <c r="AF1707" i="1"/>
  <c r="AH1707" i="1"/>
  <c r="X1708" i="1"/>
  <c r="AC1708" i="1"/>
  <c r="AE1708" i="1"/>
  <c r="AF1708" i="1"/>
  <c r="AG1708" i="1"/>
  <c r="AH1708" i="1"/>
  <c r="X1709" i="1"/>
  <c r="AG1707" i="1" s="1"/>
  <c r="AC1709" i="1"/>
  <c r="AE1709" i="1"/>
  <c r="AF1709" i="1"/>
  <c r="AG1709" i="1"/>
  <c r="AH1709" i="1"/>
  <c r="X1715" i="1"/>
  <c r="AC1715" i="1"/>
  <c r="AE1715" i="1"/>
  <c r="AF1715" i="1"/>
  <c r="X1716" i="1"/>
  <c r="AC1716" i="1"/>
  <c r="AE1716" i="1"/>
  <c r="AF1716" i="1"/>
  <c r="AG1716" i="1"/>
  <c r="AH1716" i="1"/>
  <c r="X1717" i="1"/>
  <c r="AC1717" i="1"/>
  <c r="AE1717" i="1"/>
  <c r="AF1717" i="1"/>
  <c r="X1718" i="1"/>
  <c r="AC1718" i="1"/>
  <c r="AE1718" i="1"/>
  <c r="AF1718" i="1"/>
  <c r="X1719" i="1"/>
  <c r="AG1718" i="1" s="1"/>
  <c r="AC1719" i="1"/>
  <c r="AH1718" i="1" s="1"/>
  <c r="AE1719" i="1"/>
  <c r="AF1719" i="1"/>
  <c r="AG1719" i="1"/>
  <c r="AH1719" i="1"/>
  <c r="X1720" i="1"/>
  <c r="AC1720" i="1"/>
  <c r="AE1720" i="1"/>
  <c r="AF1720" i="1"/>
  <c r="X1721" i="1"/>
  <c r="AC1721" i="1"/>
  <c r="AE1721" i="1"/>
  <c r="AF1721" i="1"/>
  <c r="X1722" i="1"/>
  <c r="AG1721" i="1" s="1"/>
  <c r="AC1722" i="1"/>
  <c r="AH1721" i="1" s="1"/>
  <c r="AE1722" i="1"/>
  <c r="AF1722" i="1"/>
  <c r="AG1722" i="1"/>
  <c r="AH1722" i="1"/>
  <c r="X1723" i="1"/>
  <c r="AC1723" i="1"/>
  <c r="AE1723" i="1"/>
  <c r="AF1723" i="1"/>
  <c r="X1724" i="1"/>
  <c r="AC1724" i="1"/>
  <c r="AE1724" i="1"/>
  <c r="AF1724" i="1"/>
  <c r="AG1724" i="1"/>
  <c r="AH1724" i="1"/>
  <c r="X1725" i="1"/>
  <c r="AC1725" i="1"/>
  <c r="AE1725" i="1"/>
  <c r="AF1725" i="1"/>
  <c r="X1726" i="1"/>
  <c r="AC1726" i="1"/>
  <c r="AE1726" i="1"/>
  <c r="AF1726" i="1"/>
  <c r="AG1726" i="1"/>
  <c r="AH1726" i="1"/>
  <c r="X1727" i="1"/>
  <c r="AC1727" i="1"/>
  <c r="AE1727" i="1"/>
  <c r="AF1727" i="1"/>
  <c r="X1728" i="1"/>
  <c r="AC1728" i="1"/>
  <c r="AE1728" i="1"/>
  <c r="AF1728" i="1"/>
  <c r="AG1728" i="1"/>
  <c r="AH1728" i="1"/>
  <c r="X1729" i="1"/>
  <c r="AC1729" i="1"/>
  <c r="AE1729" i="1"/>
  <c r="AF1729" i="1"/>
  <c r="X1730" i="1"/>
  <c r="AC1730" i="1"/>
  <c r="AE1730" i="1"/>
  <c r="AF1730" i="1"/>
  <c r="AG1730" i="1"/>
  <c r="AH1730" i="1"/>
  <c r="X1731" i="1"/>
  <c r="AC1731" i="1"/>
  <c r="AE1731" i="1"/>
  <c r="AF1731" i="1"/>
  <c r="X1732" i="1"/>
  <c r="AC1732" i="1"/>
  <c r="AE1732" i="1"/>
  <c r="AF1732" i="1"/>
  <c r="AG1732" i="1"/>
  <c r="AH1732" i="1"/>
  <c r="X1733" i="1"/>
  <c r="AC1733" i="1"/>
  <c r="AE1733" i="1"/>
  <c r="AF1733" i="1"/>
  <c r="X1734" i="1"/>
  <c r="AC1734" i="1"/>
  <c r="AE1734" i="1"/>
  <c r="AF1734" i="1"/>
  <c r="AG1734" i="1"/>
  <c r="AH1734" i="1"/>
  <c r="X1735" i="1"/>
  <c r="AC1735" i="1"/>
  <c r="AE1735" i="1"/>
  <c r="AF1735" i="1"/>
  <c r="X1736" i="1"/>
  <c r="AC1736" i="1"/>
  <c r="AE1736" i="1"/>
  <c r="AF1736" i="1"/>
  <c r="AG1736" i="1"/>
  <c r="AH1736" i="1"/>
  <c r="X1737" i="1"/>
  <c r="AC1737" i="1"/>
  <c r="AE1737" i="1"/>
  <c r="AF1737" i="1"/>
  <c r="X1738" i="1"/>
  <c r="AC1738" i="1"/>
  <c r="AE1738" i="1"/>
  <c r="AF1738" i="1"/>
  <c r="AG1738" i="1"/>
  <c r="AH1738" i="1"/>
  <c r="X1739" i="1"/>
  <c r="AC1739" i="1"/>
  <c r="AE1739" i="1"/>
  <c r="AF1739" i="1"/>
  <c r="X1740" i="1"/>
  <c r="AC1740" i="1"/>
  <c r="AE1740" i="1"/>
  <c r="AF1740" i="1"/>
  <c r="AG1740" i="1"/>
  <c r="AH1740" i="1"/>
  <c r="X1741" i="1"/>
  <c r="AC1741" i="1"/>
  <c r="AE1741" i="1"/>
  <c r="AF1741" i="1"/>
  <c r="X1742" i="1"/>
  <c r="AC1742" i="1"/>
  <c r="AE1742" i="1"/>
  <c r="AF1742" i="1"/>
  <c r="X1743" i="1"/>
  <c r="AG1742" i="1" s="1"/>
  <c r="AC1743" i="1"/>
  <c r="AH1742" i="1" s="1"/>
  <c r="AE1743" i="1"/>
  <c r="AF1743" i="1"/>
  <c r="AG1743" i="1"/>
  <c r="AH1743" i="1"/>
  <c r="X1744" i="1"/>
  <c r="AC1744" i="1"/>
  <c r="AE1744" i="1"/>
  <c r="AF1744" i="1"/>
  <c r="AG1744" i="1"/>
  <c r="AH1744" i="1"/>
  <c r="X1745" i="1"/>
  <c r="AC1745" i="1"/>
  <c r="AE1745" i="1"/>
  <c r="AF1745" i="1"/>
  <c r="AG1745" i="1"/>
  <c r="AH1745" i="1"/>
  <c r="X1746" i="1"/>
  <c r="AC1746" i="1"/>
  <c r="AE1746" i="1"/>
  <c r="AF1746" i="1"/>
  <c r="AG1746" i="1"/>
  <c r="AH1746" i="1"/>
  <c r="X1747" i="1"/>
  <c r="AC1747" i="1"/>
  <c r="AE1747" i="1"/>
  <c r="AF1747" i="1"/>
  <c r="AG1747" i="1"/>
  <c r="AH1747" i="1"/>
  <c r="X1748" i="1"/>
  <c r="AC1748" i="1"/>
  <c r="AE1748" i="1"/>
  <c r="AF1748" i="1"/>
  <c r="X1749" i="1"/>
  <c r="AC1749" i="1"/>
  <c r="AE1749" i="1"/>
  <c r="AF1749" i="1"/>
  <c r="X1751" i="1"/>
  <c r="AC1751" i="1"/>
  <c r="AE1751" i="1"/>
  <c r="AF1751" i="1"/>
  <c r="X1752" i="1"/>
  <c r="AC1752" i="1"/>
  <c r="AE1752" i="1"/>
  <c r="AF1752" i="1"/>
  <c r="X1753" i="1"/>
  <c r="AG1752" i="1" s="1"/>
  <c r="AC1753" i="1"/>
  <c r="AH1752" i="1" s="1"/>
  <c r="AE1753" i="1"/>
  <c r="AF1753" i="1"/>
  <c r="AG1753" i="1"/>
  <c r="AH1753" i="1"/>
  <c r="X1754" i="1"/>
  <c r="AC1754" i="1"/>
  <c r="AE1754" i="1"/>
  <c r="AF1754" i="1"/>
  <c r="AG1754" i="1"/>
  <c r="AH1754" i="1"/>
  <c r="X1755" i="1"/>
  <c r="AC1755" i="1"/>
  <c r="AE1755" i="1"/>
  <c r="AF1755" i="1"/>
  <c r="AG1755" i="1"/>
  <c r="AH1755" i="1"/>
  <c r="X1756" i="1"/>
  <c r="AC1756" i="1"/>
  <c r="AE1756" i="1"/>
  <c r="AF1756" i="1"/>
  <c r="AG1756" i="1"/>
  <c r="AH1756" i="1"/>
  <c r="X1758" i="1"/>
  <c r="AC1758" i="1"/>
  <c r="AE1758" i="1"/>
  <c r="AF1758" i="1"/>
  <c r="X1757" i="1"/>
  <c r="AC1757" i="1"/>
  <c r="AE1757" i="1"/>
  <c r="AF1757" i="1"/>
  <c r="X1759" i="1"/>
  <c r="AC1759" i="1"/>
  <c r="AE1759" i="1"/>
  <c r="AF1759" i="1"/>
  <c r="X1760" i="1"/>
  <c r="AC1760" i="1"/>
  <c r="AE1760" i="1"/>
  <c r="AF1760" i="1"/>
  <c r="X1763" i="1"/>
  <c r="AC1763" i="1"/>
  <c r="AE1763" i="1"/>
  <c r="AF1763" i="1"/>
  <c r="X1764" i="1"/>
  <c r="AC1764" i="1"/>
  <c r="AE1764" i="1"/>
  <c r="AF1764" i="1"/>
  <c r="AG1764" i="1"/>
  <c r="AH1764" i="1"/>
  <c r="X1765" i="1"/>
  <c r="AC1765" i="1"/>
  <c r="AE1765" i="1"/>
  <c r="AF1765" i="1"/>
  <c r="X1766" i="1"/>
  <c r="AC1766" i="1"/>
  <c r="AE1766" i="1"/>
  <c r="AF1766" i="1"/>
  <c r="X1767" i="1"/>
  <c r="AG1766" i="1" s="1"/>
  <c r="AC1767" i="1"/>
  <c r="AH1766" i="1" s="1"/>
  <c r="AE1767" i="1"/>
  <c r="AF1767" i="1"/>
  <c r="AG1767" i="1"/>
  <c r="AH1767" i="1"/>
  <c r="X1768" i="1"/>
  <c r="AC1768" i="1"/>
  <c r="AE1768" i="1"/>
  <c r="AF1768" i="1"/>
  <c r="AG1768" i="1"/>
  <c r="AH1768" i="1"/>
  <c r="X1770" i="1"/>
  <c r="AC1770" i="1"/>
  <c r="AE1770" i="1"/>
  <c r="AF1770" i="1"/>
  <c r="X1771" i="1"/>
  <c r="AC1771" i="1"/>
  <c r="AE1771" i="1"/>
  <c r="AF1771" i="1"/>
  <c r="AG1771" i="1"/>
  <c r="AH1771" i="1"/>
  <c r="X1769" i="1"/>
  <c r="AC1769" i="1"/>
  <c r="AE1769" i="1"/>
  <c r="AF1769" i="1"/>
  <c r="AG1769" i="1"/>
  <c r="AH1769" i="1"/>
  <c r="X1750" i="1"/>
  <c r="AG1749" i="1" s="1"/>
  <c r="AC1750" i="1"/>
  <c r="AH1749" i="1" s="1"/>
  <c r="AE1750" i="1"/>
  <c r="AF1750" i="1"/>
  <c r="AG1750" i="1"/>
  <c r="AH1750" i="1"/>
  <c r="X1772" i="1"/>
  <c r="AC1772" i="1"/>
  <c r="AE1772" i="1"/>
  <c r="AF1772" i="1"/>
  <c r="X1773" i="1"/>
  <c r="AC1773" i="1"/>
  <c r="AE1773" i="1"/>
  <c r="AF1773" i="1"/>
  <c r="X1774" i="1"/>
  <c r="AG1773" i="1" s="1"/>
  <c r="AC1774" i="1"/>
  <c r="AH1773" i="1" s="1"/>
  <c r="AE1774" i="1"/>
  <c r="AF1774" i="1"/>
  <c r="AG1774" i="1"/>
  <c r="AH1774" i="1"/>
  <c r="X1775" i="1"/>
  <c r="AC1775" i="1"/>
  <c r="AE1775" i="1"/>
  <c r="AF1775" i="1"/>
  <c r="AG1775" i="1"/>
  <c r="AH1775" i="1"/>
  <c r="X1776" i="1"/>
  <c r="AC1776" i="1"/>
  <c r="AE1776" i="1"/>
  <c r="AF1776" i="1"/>
  <c r="AG1776" i="1"/>
  <c r="AH1776" i="1"/>
  <c r="X1777" i="1"/>
  <c r="AC1777" i="1"/>
  <c r="AE1777" i="1"/>
  <c r="AF1777" i="1"/>
  <c r="AG1777" i="1"/>
  <c r="AH1777" i="1"/>
  <c r="X1778" i="1"/>
  <c r="AC1778" i="1"/>
  <c r="AE1778" i="1"/>
  <c r="AF1778" i="1"/>
  <c r="X1779" i="1"/>
  <c r="AC1779" i="1"/>
  <c r="AE1779" i="1"/>
  <c r="AF1779" i="1"/>
  <c r="AG1779" i="1"/>
  <c r="AH1779" i="1"/>
  <c r="X1761" i="1"/>
  <c r="AG1760" i="1" s="1"/>
  <c r="AC1761" i="1"/>
  <c r="AH1760" i="1" s="1"/>
  <c r="AE1761" i="1"/>
  <c r="AF1761" i="1"/>
  <c r="AG1761" i="1"/>
  <c r="AH1761" i="1"/>
  <c r="X1762" i="1"/>
  <c r="AC1762" i="1"/>
  <c r="AE1762" i="1"/>
  <c r="AF1762" i="1"/>
  <c r="AG1762" i="1"/>
  <c r="AH1762" i="1"/>
  <c r="X1780" i="1"/>
  <c r="AC1780" i="1"/>
  <c r="AE1780" i="1"/>
  <c r="AF1780" i="1"/>
  <c r="X1781" i="1"/>
  <c r="AC1781" i="1"/>
  <c r="AE1781" i="1"/>
  <c r="AF1781" i="1"/>
  <c r="AG1781" i="1"/>
  <c r="AH1781" i="1"/>
  <c r="X1782" i="1"/>
  <c r="AC1782" i="1"/>
  <c r="AE1782" i="1"/>
  <c r="AF1782" i="1"/>
  <c r="X1783" i="1"/>
  <c r="AC1783" i="1"/>
  <c r="AE1783" i="1"/>
  <c r="AF1783" i="1"/>
  <c r="AG1783" i="1"/>
  <c r="AH1783" i="1"/>
  <c r="X1784" i="1"/>
  <c r="AC1784" i="1"/>
  <c r="AE1784" i="1"/>
  <c r="AF1784" i="1"/>
  <c r="X1785" i="1"/>
  <c r="AC1785" i="1"/>
  <c r="AE1785" i="1"/>
  <c r="AF1785" i="1"/>
  <c r="X1786" i="1"/>
  <c r="AG1785" i="1" s="1"/>
  <c r="AC1786" i="1"/>
  <c r="AH1785" i="1" s="1"/>
  <c r="AE1786" i="1"/>
  <c r="AF1786" i="1"/>
  <c r="AG1786" i="1"/>
  <c r="AH1786" i="1"/>
  <c r="X1787" i="1"/>
  <c r="AC1787" i="1"/>
  <c r="AE1787" i="1"/>
  <c r="AF1787" i="1"/>
  <c r="AG1787" i="1"/>
  <c r="AH1787" i="1"/>
  <c r="X1788" i="1"/>
  <c r="AC1788" i="1"/>
  <c r="AE1788" i="1"/>
  <c r="AF1788" i="1"/>
  <c r="AG1788" i="1"/>
  <c r="AH1788" i="1"/>
  <c r="X1789" i="1"/>
  <c r="AC1789" i="1"/>
  <c r="AE1789" i="1"/>
  <c r="AF1789" i="1"/>
  <c r="AG1789" i="1"/>
  <c r="AH1789" i="1"/>
  <c r="X1790" i="1"/>
  <c r="AC1790" i="1"/>
  <c r="AE1790" i="1"/>
  <c r="AF1790" i="1"/>
  <c r="AG1790" i="1"/>
  <c r="AH1790" i="1"/>
  <c r="X1791" i="1"/>
  <c r="AC1791" i="1"/>
  <c r="AE1791" i="1"/>
  <c r="AF1791" i="1"/>
  <c r="AG1791" i="1"/>
  <c r="AH1791" i="1"/>
  <c r="X1792" i="1"/>
  <c r="AC1792" i="1"/>
  <c r="AE1792" i="1"/>
  <c r="AF1792" i="1"/>
  <c r="AG1792" i="1"/>
  <c r="AH1792" i="1"/>
  <c r="X1793" i="1"/>
  <c r="AC1793" i="1"/>
  <c r="AE1793" i="1"/>
  <c r="AF1793" i="1"/>
  <c r="AG1793" i="1"/>
  <c r="AH1793" i="1"/>
  <c r="X1794" i="1"/>
  <c r="AC1794" i="1"/>
  <c r="AE1794" i="1"/>
  <c r="AF1794" i="1"/>
  <c r="X1795" i="1"/>
  <c r="AC1795" i="1"/>
  <c r="AE1795" i="1"/>
  <c r="AF1795" i="1"/>
  <c r="AG1795" i="1"/>
  <c r="AH1795" i="1"/>
  <c r="X1796" i="1"/>
  <c r="AC1796" i="1"/>
  <c r="AE1796" i="1"/>
  <c r="AF1796" i="1"/>
  <c r="X1797" i="1"/>
  <c r="AC1797" i="1"/>
  <c r="AE1797" i="1"/>
  <c r="AF1797" i="1"/>
  <c r="AG1797" i="1"/>
  <c r="AH1797" i="1"/>
  <c r="X1798" i="1"/>
  <c r="AC1798" i="1"/>
  <c r="AE1798" i="1"/>
  <c r="AF1798" i="1"/>
  <c r="X1799" i="1"/>
  <c r="AC1799" i="1"/>
  <c r="AE1799" i="1"/>
  <c r="AF1799" i="1"/>
  <c r="AG1799" i="1"/>
  <c r="AH1799" i="1"/>
  <c r="X1800" i="1"/>
  <c r="AC1800" i="1"/>
  <c r="AE1800" i="1"/>
  <c r="AF1800" i="1"/>
  <c r="X1801" i="1"/>
  <c r="AC1801" i="1"/>
  <c r="AE1801" i="1"/>
  <c r="AF1801" i="1"/>
  <c r="AG1801" i="1"/>
  <c r="AH1801" i="1"/>
  <c r="X1802" i="1"/>
  <c r="AC1802" i="1"/>
  <c r="AE1802" i="1"/>
  <c r="AF1802" i="1"/>
  <c r="X1803" i="1"/>
  <c r="AC1803" i="1"/>
  <c r="AE1803" i="1"/>
  <c r="AF1803" i="1"/>
  <c r="X1809" i="1"/>
  <c r="AC1809" i="1"/>
  <c r="AE1809" i="1"/>
  <c r="AF1809" i="1"/>
  <c r="X1810" i="1"/>
  <c r="AC1810" i="1"/>
  <c r="AE1810" i="1"/>
  <c r="AF1810" i="1"/>
  <c r="AG1810" i="1"/>
  <c r="AH1810" i="1"/>
  <c r="X1811" i="1"/>
  <c r="AC1811" i="1"/>
  <c r="AE1811" i="1"/>
  <c r="AF1811" i="1"/>
  <c r="X1812" i="1"/>
  <c r="AC1812" i="1"/>
  <c r="AE1812" i="1"/>
  <c r="AF1812" i="1"/>
  <c r="X1814" i="1"/>
  <c r="AC1814" i="1"/>
  <c r="AE1814" i="1"/>
  <c r="AF1814" i="1"/>
  <c r="X1804" i="1"/>
  <c r="AG1803" i="1" s="1"/>
  <c r="AC1804" i="1"/>
  <c r="AH1803" i="1" s="1"/>
  <c r="AE1804" i="1"/>
  <c r="AF1804" i="1"/>
  <c r="X1805" i="1"/>
  <c r="AC1805" i="1"/>
  <c r="AE1805" i="1"/>
  <c r="AF1805" i="1"/>
  <c r="AG1805" i="1"/>
  <c r="AH1805" i="1"/>
  <c r="X1806" i="1"/>
  <c r="AC1806" i="1"/>
  <c r="AE1806" i="1"/>
  <c r="AF1806" i="1"/>
  <c r="AG1806" i="1"/>
  <c r="AH1806" i="1"/>
  <c r="X1815" i="1"/>
  <c r="AC1815" i="1"/>
  <c r="AE1815" i="1"/>
  <c r="AF1815" i="1"/>
  <c r="X1816" i="1"/>
  <c r="AG1815" i="1" s="1"/>
  <c r="AC1816" i="1"/>
  <c r="AH1815" i="1" s="1"/>
  <c r="AE1816" i="1"/>
  <c r="AF1816" i="1"/>
  <c r="AG1816" i="1"/>
  <c r="AH1816" i="1"/>
  <c r="X1813" i="1"/>
  <c r="AG1812" i="1" s="1"/>
  <c r="AC1813" i="1"/>
  <c r="AH1812" i="1" s="1"/>
  <c r="AE1813" i="1"/>
  <c r="AF1813" i="1"/>
  <c r="AG1813" i="1"/>
  <c r="AH1813" i="1"/>
  <c r="AC1807" i="1"/>
  <c r="AE1807" i="1"/>
  <c r="AF1807" i="1"/>
  <c r="AG1807" i="1"/>
  <c r="AH1807" i="1"/>
  <c r="X1808" i="1"/>
  <c r="AC1808" i="1"/>
  <c r="AE1808" i="1"/>
  <c r="AF1808" i="1"/>
  <c r="AG1808" i="1"/>
  <c r="AH1808" i="1"/>
  <c r="X1818" i="1"/>
  <c r="AC1818" i="1"/>
  <c r="AE1818" i="1"/>
  <c r="AF1818" i="1"/>
  <c r="X1819" i="1"/>
  <c r="AC1819" i="1"/>
  <c r="AE1819" i="1"/>
  <c r="AF1819" i="1"/>
  <c r="AG1819" i="1"/>
  <c r="AH1819" i="1"/>
  <c r="X1817" i="1"/>
  <c r="AC1817" i="1"/>
  <c r="AE1817" i="1"/>
  <c r="AF1817" i="1"/>
  <c r="AG1817" i="1"/>
  <c r="AH1817" i="1"/>
  <c r="X1700" i="1"/>
  <c r="AC1700" i="1"/>
  <c r="AE1700" i="1"/>
  <c r="AF1700" i="1"/>
  <c r="AG1700" i="1"/>
  <c r="AH1700" i="1"/>
  <c r="X1820" i="1"/>
  <c r="AC1820" i="1"/>
  <c r="AE1820" i="1"/>
  <c r="AF1820" i="1"/>
  <c r="X1821" i="1"/>
  <c r="AC1821" i="1"/>
  <c r="AE1821" i="1"/>
  <c r="AF1821" i="1"/>
  <c r="X1822" i="1"/>
  <c r="AG1821" i="1" s="1"/>
  <c r="AC1822" i="1"/>
  <c r="AH1821" i="1" s="1"/>
  <c r="AE1822" i="1"/>
  <c r="AF1822" i="1"/>
  <c r="AG1822" i="1"/>
  <c r="AH1822" i="1"/>
  <c r="X1823" i="1"/>
  <c r="AC1823" i="1"/>
  <c r="AE1823" i="1"/>
  <c r="AF1823" i="1"/>
  <c r="X1824" i="1"/>
  <c r="AC1824" i="1"/>
  <c r="AE1824" i="1"/>
  <c r="AF1824" i="1"/>
  <c r="X1825" i="1"/>
  <c r="AG1824" i="1" s="1"/>
  <c r="AC1825" i="1"/>
  <c r="AH1824" i="1" s="1"/>
  <c r="AE1825" i="1"/>
  <c r="AF1825" i="1"/>
  <c r="AG1825" i="1"/>
  <c r="AH1825" i="1"/>
  <c r="X1826" i="1"/>
  <c r="AC1826" i="1"/>
  <c r="AE1826" i="1"/>
  <c r="AF1826" i="1"/>
  <c r="AG1826" i="1"/>
  <c r="AH1826" i="1"/>
  <c r="X1827" i="1"/>
  <c r="AC1827" i="1"/>
  <c r="AE1827" i="1"/>
  <c r="AF1827" i="1"/>
  <c r="AG1827" i="1"/>
  <c r="AH1827" i="1"/>
  <c r="X1828" i="1"/>
  <c r="AC1828" i="1"/>
  <c r="AE1828" i="1"/>
  <c r="AF1828" i="1"/>
  <c r="X1829" i="1"/>
  <c r="AC1829" i="1"/>
  <c r="AE1829" i="1"/>
  <c r="AF1829" i="1"/>
  <c r="AG1829" i="1"/>
  <c r="AH1829" i="1"/>
  <c r="X1830" i="1"/>
  <c r="AC1830" i="1"/>
  <c r="AE1830" i="1"/>
  <c r="AF1830" i="1"/>
  <c r="X1831" i="1"/>
  <c r="AC1831" i="1"/>
  <c r="AE1831" i="1"/>
  <c r="AF1831" i="1"/>
  <c r="AG1831" i="1"/>
  <c r="AH1831" i="1"/>
  <c r="X1832" i="1"/>
  <c r="AC1832" i="1"/>
  <c r="AE1832" i="1"/>
  <c r="AF1832" i="1"/>
  <c r="X1833" i="1"/>
  <c r="AC1833" i="1"/>
  <c r="AE1833" i="1"/>
  <c r="AF1833" i="1"/>
  <c r="X1834" i="1"/>
  <c r="AG1833" i="1" s="1"/>
  <c r="AC1834" i="1"/>
  <c r="AH1833" i="1" s="1"/>
  <c r="AE1834" i="1"/>
  <c r="AF1834" i="1"/>
  <c r="AG1834" i="1"/>
  <c r="AH1834" i="1"/>
  <c r="X1835" i="1"/>
  <c r="AC1835" i="1"/>
  <c r="AE1835" i="1"/>
  <c r="AF1835" i="1"/>
  <c r="AG1835" i="1"/>
  <c r="AH1835" i="1"/>
  <c r="X1836" i="1"/>
  <c r="AC1836" i="1"/>
  <c r="AE1836" i="1"/>
  <c r="AF1836" i="1"/>
  <c r="AG1836" i="1"/>
  <c r="AH1836" i="1"/>
  <c r="X1837" i="1"/>
  <c r="AC1837" i="1"/>
  <c r="AE1837" i="1"/>
  <c r="AF1837" i="1"/>
  <c r="AG1837" i="1"/>
  <c r="AH1837" i="1"/>
  <c r="X1838" i="1"/>
  <c r="AC1838" i="1"/>
  <c r="AE1838" i="1"/>
  <c r="AF1838" i="1"/>
  <c r="AG1838" i="1"/>
  <c r="AH1838" i="1"/>
  <c r="X1839" i="1"/>
  <c r="AC1839" i="1"/>
  <c r="AE1839" i="1"/>
  <c r="AF1839" i="1"/>
  <c r="AG1839" i="1"/>
  <c r="AH1839" i="1"/>
  <c r="X1840" i="1"/>
  <c r="AC1840" i="1"/>
  <c r="AE1840" i="1"/>
  <c r="AF1840" i="1"/>
  <c r="AG1840" i="1"/>
  <c r="AH1840" i="1"/>
  <c r="X1841" i="1"/>
  <c r="AC1841" i="1"/>
  <c r="AE1841" i="1"/>
  <c r="AF1841" i="1"/>
  <c r="X1842" i="1"/>
  <c r="AC1842" i="1"/>
  <c r="AE1842" i="1"/>
  <c r="AF1842" i="1"/>
  <c r="X1843" i="1"/>
  <c r="AG1842" i="1" s="1"/>
  <c r="AC1843" i="1"/>
  <c r="AH1842" i="1" s="1"/>
  <c r="AE1843" i="1"/>
  <c r="AF1843" i="1"/>
  <c r="AG1843" i="1"/>
  <c r="AH1843" i="1"/>
  <c r="X1844" i="1"/>
  <c r="AC1844" i="1"/>
  <c r="AE1844" i="1"/>
  <c r="AF1844" i="1"/>
  <c r="AG1844" i="1"/>
  <c r="AH1844" i="1"/>
  <c r="X1845" i="1"/>
  <c r="AC1845" i="1"/>
  <c r="AE1845" i="1"/>
  <c r="AF1845" i="1"/>
  <c r="AG1845" i="1"/>
  <c r="AH1845" i="1"/>
  <c r="X1846" i="1"/>
  <c r="AC1846" i="1"/>
  <c r="AE1846" i="1"/>
  <c r="AF1846" i="1"/>
  <c r="X1847" i="1"/>
  <c r="AC1847" i="1"/>
  <c r="AE1847" i="1"/>
  <c r="AF1847" i="1"/>
  <c r="X1848" i="1"/>
  <c r="AG1847" i="1" s="1"/>
  <c r="AC1848" i="1"/>
  <c r="AH1847" i="1" s="1"/>
  <c r="AE1848" i="1"/>
  <c r="AF1848" i="1"/>
  <c r="AG1848" i="1"/>
  <c r="AH1848" i="1"/>
  <c r="X1849" i="1"/>
  <c r="AC1849" i="1"/>
  <c r="AE1849" i="1"/>
  <c r="AF1849" i="1"/>
  <c r="AG1849" i="1"/>
  <c r="AH1849" i="1"/>
  <c r="X1850" i="1"/>
  <c r="AC1850" i="1"/>
  <c r="AE1850" i="1"/>
  <c r="AF1850" i="1"/>
  <c r="AG1850" i="1"/>
  <c r="AH1850" i="1"/>
  <c r="X1851" i="1"/>
  <c r="AC1851" i="1"/>
  <c r="AE1851" i="1"/>
  <c r="AF1851" i="1"/>
  <c r="X1852" i="1"/>
  <c r="AC1852" i="1"/>
  <c r="AE1852" i="1"/>
  <c r="AF1852" i="1"/>
  <c r="X1853" i="1"/>
  <c r="AG1852" i="1" s="1"/>
  <c r="AC1853" i="1"/>
  <c r="AH1852" i="1" s="1"/>
  <c r="AE1853" i="1"/>
  <c r="AF1853" i="1"/>
  <c r="AG1853" i="1"/>
  <c r="AH1853" i="1"/>
  <c r="X1854" i="1"/>
  <c r="AC1854" i="1"/>
  <c r="AE1854" i="1"/>
  <c r="AF1854" i="1"/>
  <c r="AG1854" i="1"/>
  <c r="AH1854" i="1"/>
  <c r="X1855" i="1"/>
  <c r="AC1855" i="1"/>
  <c r="AE1855" i="1"/>
  <c r="AF1855" i="1"/>
  <c r="AG1855" i="1"/>
  <c r="AH1855" i="1"/>
  <c r="X1856" i="1"/>
  <c r="AC1856" i="1"/>
  <c r="AE1856" i="1"/>
  <c r="AF1856" i="1"/>
  <c r="AG1856" i="1"/>
  <c r="AH1856" i="1"/>
  <c r="X1857" i="1"/>
  <c r="AC1857" i="1"/>
  <c r="AE1857" i="1"/>
  <c r="AF1857" i="1"/>
  <c r="X1858" i="1"/>
  <c r="AC1858" i="1"/>
  <c r="AE1858" i="1"/>
  <c r="AF1858" i="1"/>
  <c r="AG1858" i="1"/>
  <c r="AH1858" i="1"/>
  <c r="X1859" i="1"/>
  <c r="AC1859" i="1"/>
  <c r="AE1859" i="1"/>
  <c r="AF1859" i="1"/>
  <c r="X1860" i="1"/>
  <c r="AC1860" i="1"/>
  <c r="AE1860" i="1"/>
  <c r="AF1860" i="1"/>
  <c r="AG1860" i="1"/>
  <c r="AH1860" i="1"/>
  <c r="X1861" i="1"/>
  <c r="AC1861" i="1"/>
  <c r="AE1861" i="1"/>
  <c r="AF1861" i="1"/>
  <c r="X1862" i="1"/>
  <c r="AC1862" i="1"/>
  <c r="AE1862" i="1"/>
  <c r="AF1862" i="1"/>
  <c r="AG1862" i="1"/>
  <c r="AH1862" i="1"/>
  <c r="X1863" i="1"/>
  <c r="AC1863" i="1"/>
  <c r="AE1863" i="1"/>
  <c r="AF1863" i="1"/>
  <c r="X1864" i="1"/>
  <c r="AC1864" i="1"/>
  <c r="AE1864" i="1"/>
  <c r="AF1864" i="1"/>
  <c r="AG1864" i="1"/>
  <c r="AH1864" i="1"/>
  <c r="X1865" i="1"/>
  <c r="AC1865" i="1"/>
  <c r="AE1865" i="1"/>
  <c r="AF1865" i="1"/>
  <c r="X1866" i="1"/>
  <c r="AC1866" i="1"/>
  <c r="AE1866" i="1"/>
  <c r="AF1866" i="1"/>
  <c r="AG1866" i="1"/>
  <c r="AH1866" i="1"/>
  <c r="X1867" i="1"/>
  <c r="AC1867" i="1"/>
  <c r="AE1867" i="1"/>
  <c r="AF1867" i="1"/>
  <c r="X1868" i="1"/>
  <c r="AC1868" i="1"/>
  <c r="AE1868" i="1"/>
  <c r="AF1868" i="1"/>
  <c r="X1869" i="1"/>
  <c r="AG1868" i="1" s="1"/>
  <c r="AC1869" i="1"/>
  <c r="AH1868" i="1" s="1"/>
  <c r="AE1869" i="1"/>
  <c r="AF1869" i="1"/>
  <c r="AG1869" i="1"/>
  <c r="AH1869" i="1"/>
  <c r="X1870" i="1"/>
  <c r="AC1870" i="1"/>
  <c r="AE1870" i="1"/>
  <c r="AF1870" i="1"/>
  <c r="AG1870" i="1"/>
  <c r="AH1870" i="1"/>
  <c r="X1871" i="1"/>
  <c r="AC1871" i="1"/>
  <c r="AE1871" i="1"/>
  <c r="AF1871" i="1"/>
  <c r="AG1871" i="1"/>
  <c r="AH1871" i="1"/>
  <c r="X1872" i="1"/>
  <c r="AC1872" i="1"/>
  <c r="AE1872" i="1"/>
  <c r="AF1872" i="1"/>
  <c r="AG1872" i="1"/>
  <c r="AH1872" i="1"/>
  <c r="X1873" i="1"/>
  <c r="AC1873" i="1"/>
  <c r="AE1873" i="1"/>
  <c r="AF1873" i="1"/>
  <c r="X1874" i="1"/>
  <c r="AC1874" i="1"/>
  <c r="AE1874" i="1"/>
  <c r="AF1874" i="1"/>
  <c r="AG1874" i="1"/>
  <c r="AH1874" i="1"/>
  <c r="X1875" i="1"/>
  <c r="AC1875" i="1"/>
  <c r="AE1875" i="1"/>
  <c r="AF1875" i="1"/>
  <c r="X1876" i="1"/>
  <c r="AC1876" i="1"/>
  <c r="AE1876" i="1"/>
  <c r="AF1876" i="1"/>
  <c r="X1877" i="1"/>
  <c r="AG1876" i="1" s="1"/>
  <c r="AC1877" i="1"/>
  <c r="AH1876" i="1" s="1"/>
  <c r="AE1877" i="1"/>
  <c r="AF1877" i="1"/>
  <c r="AG1877" i="1"/>
  <c r="AH1877" i="1"/>
  <c r="X1878" i="1"/>
  <c r="AC1878" i="1"/>
  <c r="AE1878" i="1"/>
  <c r="AF1878" i="1"/>
  <c r="AG1878" i="1"/>
  <c r="AH1878" i="1"/>
  <c r="X1879" i="1"/>
  <c r="AC1879" i="1"/>
  <c r="AE1879" i="1"/>
  <c r="AF1879" i="1"/>
  <c r="AG1879" i="1"/>
  <c r="AH1879" i="1"/>
  <c r="X1880" i="1"/>
  <c r="AC1880" i="1"/>
  <c r="AE1880" i="1"/>
  <c r="AF1880" i="1"/>
  <c r="X1881" i="1"/>
  <c r="AC1881" i="1"/>
  <c r="AE1881" i="1"/>
  <c r="AF1881" i="1"/>
  <c r="AG1881" i="1"/>
  <c r="AH1881" i="1"/>
  <c r="X1883" i="1"/>
  <c r="AC1883" i="1"/>
  <c r="AE1883" i="1"/>
  <c r="AF1883" i="1"/>
  <c r="X1882" i="1"/>
  <c r="AC1882" i="1"/>
  <c r="AE1882" i="1"/>
  <c r="AF1882" i="1"/>
  <c r="X1884" i="1"/>
  <c r="AC1884" i="1"/>
  <c r="AE1884" i="1"/>
  <c r="AF1884" i="1"/>
  <c r="AG1884" i="1"/>
  <c r="AH1884" i="1"/>
  <c r="X1885" i="1"/>
  <c r="AC1885" i="1"/>
  <c r="AE1885" i="1"/>
  <c r="AF1885" i="1"/>
  <c r="X1886" i="1"/>
  <c r="AC1886" i="1"/>
  <c r="AE1886" i="1"/>
  <c r="AF1886" i="1"/>
  <c r="X1887" i="1"/>
  <c r="AG1886" i="1" s="1"/>
  <c r="AC1887" i="1"/>
  <c r="AH1886" i="1" s="1"/>
  <c r="AE1887" i="1"/>
  <c r="AF1887" i="1"/>
  <c r="AG1887" i="1"/>
  <c r="AH1887" i="1"/>
  <c r="X1888" i="1"/>
  <c r="AC1888" i="1"/>
  <c r="AE1888" i="1"/>
  <c r="AF1888" i="1"/>
  <c r="X1889" i="1"/>
  <c r="AC1889" i="1"/>
  <c r="AE1889" i="1"/>
  <c r="AF1889" i="1"/>
  <c r="X1890" i="1"/>
  <c r="AG1889" i="1" s="1"/>
  <c r="AC1890" i="1"/>
  <c r="AH1889" i="1" s="1"/>
  <c r="AE1890" i="1"/>
  <c r="AF1890" i="1"/>
  <c r="AG1890" i="1"/>
  <c r="AH1890" i="1"/>
  <c r="X1891" i="1"/>
  <c r="AC1891" i="1"/>
  <c r="AE1891" i="1"/>
  <c r="AF1891" i="1"/>
  <c r="AG1891" i="1"/>
  <c r="AH1891" i="1"/>
  <c r="X1892" i="1"/>
  <c r="AC1892" i="1"/>
  <c r="AE1892" i="1"/>
  <c r="AF1892" i="1"/>
  <c r="AG1892" i="1"/>
  <c r="AH1892" i="1"/>
  <c r="X1893" i="1"/>
  <c r="AC1893" i="1"/>
  <c r="AE1893" i="1"/>
  <c r="AF1893" i="1"/>
  <c r="AG1893" i="1"/>
  <c r="AH1893" i="1"/>
  <c r="X1894" i="1"/>
  <c r="AC1894" i="1"/>
  <c r="AE1894" i="1"/>
  <c r="AF1894" i="1"/>
  <c r="AG1894" i="1"/>
  <c r="AH1894" i="1"/>
  <c r="X1895" i="1"/>
  <c r="AC1895" i="1"/>
  <c r="AE1895" i="1"/>
  <c r="AF1895" i="1"/>
  <c r="X1896" i="1"/>
  <c r="AC1896" i="1"/>
  <c r="AE1896" i="1"/>
  <c r="AF1896" i="1"/>
  <c r="AG1896" i="1"/>
  <c r="AH1896" i="1"/>
  <c r="X1897" i="1"/>
  <c r="AC1897" i="1"/>
  <c r="AE1897" i="1"/>
  <c r="AF1897" i="1"/>
  <c r="X1898" i="1"/>
  <c r="AC1898" i="1"/>
  <c r="AE1898" i="1"/>
  <c r="AF1898" i="1"/>
  <c r="X1899" i="1"/>
  <c r="AG1898" i="1" s="1"/>
  <c r="AC1899" i="1"/>
  <c r="AH1898" i="1" s="1"/>
  <c r="AE1899" i="1"/>
  <c r="AF1899" i="1"/>
  <c r="AG1899" i="1"/>
  <c r="AH1899" i="1"/>
  <c r="X1900" i="1"/>
  <c r="AC1900" i="1"/>
  <c r="AE1900" i="1"/>
  <c r="AF1900" i="1"/>
  <c r="AG1900" i="1"/>
  <c r="AH1900" i="1"/>
  <c r="X1901" i="1"/>
  <c r="AC1901" i="1"/>
  <c r="AE1901" i="1"/>
  <c r="AF1901" i="1"/>
  <c r="AG1901" i="1"/>
  <c r="AH1901" i="1"/>
  <c r="X1902" i="1"/>
  <c r="AC1902" i="1"/>
  <c r="AE1902" i="1"/>
  <c r="AF1902" i="1"/>
  <c r="X1903" i="1"/>
  <c r="AC1903" i="1"/>
  <c r="AE1903" i="1"/>
  <c r="AF1903" i="1"/>
  <c r="AG1903" i="1"/>
  <c r="AH1903" i="1"/>
  <c r="X1904" i="1"/>
  <c r="AC1904" i="1"/>
  <c r="AH1905" i="1" s="1"/>
  <c r="AE1904" i="1"/>
  <c r="AF1904" i="1"/>
  <c r="X1905" i="1"/>
  <c r="AC1905" i="1"/>
  <c r="AE1905" i="1"/>
  <c r="AF1905" i="1"/>
  <c r="X1906" i="1"/>
  <c r="AC1906" i="1"/>
  <c r="AE1906" i="1"/>
  <c r="AF1906" i="1"/>
  <c r="AG1906" i="1"/>
  <c r="AH1906" i="1"/>
  <c r="X1907" i="1"/>
  <c r="AC1907" i="1"/>
  <c r="AE1907" i="1"/>
  <c r="AF1907" i="1"/>
  <c r="AG1907" i="1"/>
  <c r="AH1907" i="1"/>
  <c r="X1908" i="1"/>
  <c r="AC1908" i="1"/>
  <c r="AE1908" i="1"/>
  <c r="AF1908" i="1"/>
  <c r="AG1908" i="1"/>
  <c r="AH1908" i="1"/>
  <c r="AC1910" i="1"/>
  <c r="AE1910" i="1"/>
  <c r="AF1910" i="1"/>
  <c r="X1911" i="1"/>
  <c r="AC1911" i="1"/>
  <c r="AE1911" i="1"/>
  <c r="AF1911" i="1"/>
  <c r="X1912" i="1"/>
  <c r="AG1911" i="1" s="1"/>
  <c r="AC1912" i="1"/>
  <c r="AH1911" i="1" s="1"/>
  <c r="AE1912" i="1"/>
  <c r="AF1912" i="1"/>
  <c r="AG1912" i="1"/>
  <c r="AH1912" i="1"/>
  <c r="X1913" i="1"/>
  <c r="AC1913" i="1"/>
  <c r="AE1913" i="1"/>
  <c r="AF1913" i="1"/>
  <c r="X1914" i="1"/>
  <c r="AC1914" i="1"/>
  <c r="AE1914" i="1"/>
  <c r="AF1914" i="1"/>
  <c r="AG1914" i="1"/>
  <c r="AH1914" i="1"/>
  <c r="X1915" i="1"/>
  <c r="AC1915" i="1"/>
  <c r="AE1915" i="1"/>
  <c r="AF1915" i="1"/>
  <c r="X1916" i="1"/>
  <c r="AC1916" i="1"/>
  <c r="AE1916" i="1"/>
  <c r="AF1916" i="1"/>
  <c r="AG1916" i="1"/>
  <c r="AH1916" i="1"/>
  <c r="X1909" i="1"/>
  <c r="AC1909" i="1"/>
  <c r="AE1909" i="1"/>
  <c r="AF1909" i="1"/>
  <c r="AG1909" i="1"/>
  <c r="AH1909" i="1"/>
  <c r="X1917" i="1"/>
  <c r="AC1917" i="1"/>
  <c r="AE1917" i="1"/>
  <c r="AF1917" i="1"/>
  <c r="X1918" i="1"/>
  <c r="AC1918" i="1"/>
  <c r="AE1918" i="1"/>
  <c r="AF1918" i="1"/>
  <c r="AG1918" i="1"/>
  <c r="X1919" i="1"/>
  <c r="AC1919" i="1"/>
  <c r="AH1918" i="1" s="1"/>
  <c r="AE1919" i="1"/>
  <c r="AF1919" i="1"/>
  <c r="AG1919" i="1"/>
  <c r="AH1919" i="1"/>
  <c r="X1920" i="1"/>
  <c r="AC1920" i="1"/>
  <c r="AE1920" i="1"/>
  <c r="AF1920" i="1"/>
  <c r="AG1920" i="1"/>
  <c r="AH1920" i="1"/>
  <c r="X1921" i="1"/>
  <c r="AC1921" i="1"/>
  <c r="AE1921" i="1"/>
  <c r="AF1921" i="1"/>
  <c r="AG1921" i="1"/>
  <c r="AH1921" i="1"/>
  <c r="X1922" i="1"/>
  <c r="AC1922" i="1"/>
  <c r="AE1922" i="1"/>
  <c r="AF1922" i="1"/>
  <c r="AG1922" i="1"/>
  <c r="AH1922" i="1"/>
  <c r="X1923" i="1"/>
  <c r="AC1923" i="1"/>
  <c r="AE1923" i="1"/>
  <c r="AF1923" i="1"/>
  <c r="X1924" i="1"/>
  <c r="AC1924" i="1"/>
  <c r="AE1924" i="1"/>
  <c r="AF1924" i="1"/>
  <c r="AG1924" i="1"/>
  <c r="AH1924" i="1"/>
  <c r="X1925" i="1"/>
  <c r="AC1925" i="1"/>
  <c r="AE1925" i="1"/>
  <c r="AF1925" i="1"/>
  <c r="X1926" i="1"/>
  <c r="AC1926" i="1"/>
  <c r="AE1926" i="1"/>
  <c r="AF1926" i="1"/>
  <c r="X1927" i="1"/>
  <c r="AG1926" i="1" s="1"/>
  <c r="AC1927" i="1"/>
  <c r="AH1926" i="1" s="1"/>
  <c r="AE1927" i="1"/>
  <c r="AF1927" i="1"/>
  <c r="AG1927" i="1"/>
  <c r="AH1927" i="1"/>
  <c r="X1928" i="1"/>
  <c r="AC1928" i="1"/>
  <c r="AE1928" i="1"/>
  <c r="AF1928" i="1"/>
  <c r="AG1928" i="1"/>
  <c r="AH1928" i="1"/>
  <c r="X1929" i="1"/>
  <c r="AC1929" i="1"/>
  <c r="AE1929" i="1"/>
  <c r="AF1929" i="1"/>
  <c r="AG1929" i="1"/>
  <c r="AH1929" i="1"/>
  <c r="X1934" i="1"/>
  <c r="AC1934" i="1"/>
  <c r="AE1934" i="1"/>
  <c r="AF1934" i="1"/>
  <c r="X1935" i="1"/>
  <c r="AC1935" i="1"/>
  <c r="AE1935" i="1"/>
  <c r="AF1935" i="1"/>
  <c r="AG1935" i="1"/>
  <c r="AH1935" i="1"/>
  <c r="X1936" i="1"/>
  <c r="AC1936" i="1"/>
  <c r="AE1936" i="1"/>
  <c r="AF1936" i="1"/>
  <c r="X1937" i="1"/>
  <c r="AC1937" i="1"/>
  <c r="AE1937" i="1"/>
  <c r="AF1937" i="1"/>
  <c r="AG1937" i="1"/>
  <c r="AH1937" i="1"/>
  <c r="X1930" i="1"/>
  <c r="AC1930" i="1"/>
  <c r="AE1930" i="1"/>
  <c r="AF1930" i="1"/>
  <c r="AG1930" i="1"/>
  <c r="AH1930" i="1"/>
  <c r="X1931" i="1"/>
  <c r="AC1931" i="1"/>
  <c r="AE1931" i="1"/>
  <c r="AF1931" i="1"/>
  <c r="AG1931" i="1"/>
  <c r="AH1931" i="1"/>
  <c r="X1932" i="1"/>
  <c r="AC1932" i="1"/>
  <c r="AE1932" i="1"/>
  <c r="AF1932" i="1"/>
  <c r="AG1932" i="1"/>
  <c r="AH1932" i="1"/>
  <c r="X1938" i="1"/>
  <c r="AC1938" i="1"/>
  <c r="AE1938" i="1"/>
  <c r="AF1938" i="1"/>
  <c r="X1939" i="1"/>
  <c r="AC1939" i="1"/>
  <c r="AE1939" i="1"/>
  <c r="AF1939" i="1"/>
  <c r="AG1939" i="1"/>
  <c r="X1940" i="1"/>
  <c r="AC1940" i="1"/>
  <c r="AH1939" i="1" s="1"/>
  <c r="AE1940" i="1"/>
  <c r="AF1940" i="1"/>
  <c r="AG1940" i="1"/>
  <c r="AH1940" i="1"/>
  <c r="X1941" i="1"/>
  <c r="AC1941" i="1"/>
  <c r="AE1941" i="1"/>
  <c r="AF1941" i="1"/>
  <c r="AG1941" i="1"/>
  <c r="AH1941" i="1"/>
  <c r="X1942" i="1"/>
  <c r="AC1942" i="1"/>
  <c r="AE1942" i="1"/>
  <c r="AF1942" i="1"/>
  <c r="AG1942" i="1"/>
  <c r="AH1942" i="1"/>
  <c r="X1943" i="1"/>
  <c r="AC1943" i="1"/>
  <c r="AE1943" i="1"/>
  <c r="AF1943" i="1"/>
  <c r="X1944" i="1"/>
  <c r="AC1944" i="1"/>
  <c r="AE1944" i="1"/>
  <c r="AF1944" i="1"/>
  <c r="AG1944" i="1"/>
  <c r="AH1944" i="1"/>
  <c r="X1945" i="1"/>
  <c r="AC1945" i="1"/>
  <c r="AE1945" i="1"/>
  <c r="AF1945" i="1"/>
  <c r="X1946" i="1"/>
  <c r="AC1946" i="1"/>
  <c r="AE1946" i="1"/>
  <c r="AF1946" i="1"/>
  <c r="AG1946" i="1"/>
  <c r="AH1946" i="1"/>
  <c r="X1947" i="1"/>
  <c r="AC1947" i="1"/>
  <c r="AE1947" i="1"/>
  <c r="AF1947" i="1"/>
  <c r="X1948" i="1"/>
  <c r="AC1948" i="1"/>
  <c r="AE1948" i="1"/>
  <c r="AF1948" i="1"/>
  <c r="X1949" i="1"/>
  <c r="AG1948" i="1" s="1"/>
  <c r="AC1949" i="1"/>
  <c r="AH1948" i="1" s="1"/>
  <c r="AE1949" i="1"/>
  <c r="AF1949" i="1"/>
  <c r="AG1949" i="1"/>
  <c r="AH1949" i="1"/>
  <c r="X1950" i="1"/>
  <c r="AC1950" i="1"/>
  <c r="AE1950" i="1"/>
  <c r="AF1950" i="1"/>
  <c r="AG1950" i="1"/>
  <c r="AH1950" i="1"/>
  <c r="X1951" i="1"/>
  <c r="AC1951" i="1"/>
  <c r="AE1951" i="1"/>
  <c r="AF1951" i="1"/>
  <c r="AG1951" i="1"/>
  <c r="AH1951" i="1"/>
  <c r="X1952" i="1"/>
  <c r="AC1952" i="1"/>
  <c r="AE1952" i="1"/>
  <c r="AF1952" i="1"/>
  <c r="AG1952" i="1"/>
  <c r="AH1952" i="1"/>
  <c r="X1953" i="1"/>
  <c r="AC1953" i="1"/>
  <c r="AE1953" i="1"/>
  <c r="AF1953" i="1"/>
  <c r="AG1953" i="1"/>
  <c r="AH1953" i="1"/>
  <c r="X1954" i="1"/>
  <c r="AC1954" i="1"/>
  <c r="AE1954" i="1"/>
  <c r="AF1954" i="1"/>
  <c r="AG1954" i="1"/>
  <c r="AH1954" i="1"/>
  <c r="X1955" i="1"/>
  <c r="AC1955" i="1"/>
  <c r="AE1955" i="1"/>
  <c r="AF1955" i="1"/>
  <c r="AC1135" i="1"/>
  <c r="AE1135" i="1"/>
  <c r="AF1135" i="1"/>
  <c r="AC1136" i="1"/>
  <c r="AE1136" i="1"/>
  <c r="AF1136" i="1"/>
  <c r="AC1138" i="1"/>
  <c r="AH1139" i="1" s="1"/>
  <c r="AE1138" i="1"/>
  <c r="AF1138" i="1"/>
  <c r="AC1137" i="1"/>
  <c r="AE1137" i="1"/>
  <c r="AF1137" i="1"/>
  <c r="X1134" i="1"/>
  <c r="X1135" i="1"/>
  <c r="X1136" i="1"/>
  <c r="X1138" i="1"/>
  <c r="AG1139" i="1" s="1"/>
  <c r="X1137" i="1"/>
  <c r="D1133" i="1"/>
  <c r="D1134" i="1" s="1"/>
  <c r="D154" i="8"/>
  <c r="C1004" i="1"/>
  <c r="C1005" i="1" s="1"/>
  <c r="C1006" i="1" s="1"/>
  <c r="D1004" i="1"/>
  <c r="D1005" i="1" s="1"/>
  <c r="D1006" i="1" s="1"/>
  <c r="AE10" i="1"/>
  <c r="AE11" i="1"/>
  <c r="AE12" i="1"/>
  <c r="AE13" i="1"/>
  <c r="AE4" i="1"/>
  <c r="AE5" i="1"/>
  <c r="AE6" i="1"/>
  <c r="Q7" i="1"/>
  <c r="AE7" i="1" s="1"/>
  <c r="Q8" i="1"/>
  <c r="AE8" i="1" s="1"/>
  <c r="AE9" i="1"/>
  <c r="AF9" i="1" s="1"/>
  <c r="Q14" i="1"/>
  <c r="AE14" i="1" s="1"/>
  <c r="AF11" i="1" s="1"/>
  <c r="Q15" i="1"/>
  <c r="AE15" i="1" s="1"/>
  <c r="AE16" i="1"/>
  <c r="AE17" i="1"/>
  <c r="AE18" i="1"/>
  <c r="AE19" i="1"/>
  <c r="AE20" i="1"/>
  <c r="Q21" i="1"/>
  <c r="AE21" i="1" s="1"/>
  <c r="AE22" i="1"/>
  <c r="AE23" i="1"/>
  <c r="AE24" i="1"/>
  <c r="AE25" i="1"/>
  <c r="AF25" i="1" s="1"/>
  <c r="AE26" i="1"/>
  <c r="Q27" i="1"/>
  <c r="AE27" i="1" s="1"/>
  <c r="Q28" i="1"/>
  <c r="AE28" i="1" s="1"/>
  <c r="AE29" i="1"/>
  <c r="Q30" i="1"/>
  <c r="AE30" i="1" s="1"/>
  <c r="Q31" i="1"/>
  <c r="AE31" i="1" s="1"/>
  <c r="AE32" i="1"/>
  <c r="AE33" i="1"/>
  <c r="AE34" i="1"/>
  <c r="AE35" i="1"/>
  <c r="Q36" i="1"/>
  <c r="AE36" i="1" s="1"/>
  <c r="Q37" i="1"/>
  <c r="AE37" i="1" s="1"/>
  <c r="Q38" i="1"/>
  <c r="AE38" i="1" s="1"/>
  <c r="Q39" i="1"/>
  <c r="AE39" i="1" s="1"/>
  <c r="AE40" i="1"/>
  <c r="AE41" i="1"/>
  <c r="AE42" i="1"/>
  <c r="AE43" i="1"/>
  <c r="Q44" i="1"/>
  <c r="AE44" i="1" s="1"/>
  <c r="Q45" i="1"/>
  <c r="AE45" i="1" s="1"/>
  <c r="AF45" i="1" s="1"/>
  <c r="Q46" i="1"/>
  <c r="AE46" i="1" s="1"/>
  <c r="Q47" i="1"/>
  <c r="AE47" i="1" s="1"/>
  <c r="Q48" i="1"/>
  <c r="AE48" i="1" s="1"/>
  <c r="Q49" i="1"/>
  <c r="AE49" i="1" s="1"/>
  <c r="Q50" i="1"/>
  <c r="AE50" i="1" s="1"/>
  <c r="AE51" i="1"/>
  <c r="Q52" i="1"/>
  <c r="AE52" i="1" s="1"/>
  <c r="AE53" i="1"/>
  <c r="Q54" i="1"/>
  <c r="AE55" i="1"/>
  <c r="AE56" i="1"/>
  <c r="AE57" i="1"/>
  <c r="AF57" i="1" s="1"/>
  <c r="AE58" i="1"/>
  <c r="AE59" i="1"/>
  <c r="AE60" i="1"/>
  <c r="Q61" i="1"/>
  <c r="AE61" i="1" s="1"/>
  <c r="Q62" i="1"/>
  <c r="Q63" i="1"/>
  <c r="AE63" i="1" s="1"/>
  <c r="Q64" i="1"/>
  <c r="AE64" i="1" s="1"/>
  <c r="Q65" i="1"/>
  <c r="AE65" i="1" s="1"/>
  <c r="AE66" i="1"/>
  <c r="AE67" i="1"/>
  <c r="AF68" i="1" s="1"/>
  <c r="Q68" i="1"/>
  <c r="AE68" i="1" s="1"/>
  <c r="AE69" i="1"/>
  <c r="AE70" i="1"/>
  <c r="Q71" i="1"/>
  <c r="AE71" i="1" s="1"/>
  <c r="Q72" i="1"/>
  <c r="AE72" i="1" s="1"/>
  <c r="AE1331" i="1"/>
  <c r="Q73" i="1"/>
  <c r="AE73" i="1" s="1"/>
  <c r="Q74" i="1"/>
  <c r="AE74" i="1" s="1"/>
  <c r="Q75" i="1"/>
  <c r="AE75" i="1" s="1"/>
  <c r="Q76" i="1"/>
  <c r="AE76" i="1" s="1"/>
  <c r="Q77" i="1"/>
  <c r="AE77" i="1" s="1"/>
  <c r="AE78" i="1"/>
  <c r="Q79" i="1"/>
  <c r="AE80" i="1"/>
  <c r="AE81" i="1"/>
  <c r="Q82" i="1"/>
  <c r="AE82" i="1" s="1"/>
  <c r="Q83" i="1"/>
  <c r="Q84" i="1"/>
  <c r="AE84" i="1" s="1"/>
  <c r="Q85" i="1"/>
  <c r="AE86" i="1"/>
  <c r="AE1333" i="1"/>
  <c r="AE1334" i="1"/>
  <c r="AE1335" i="1"/>
  <c r="AE1337" i="1"/>
  <c r="AE1338" i="1"/>
  <c r="AE87" i="1"/>
  <c r="AE88" i="1"/>
  <c r="Q89" i="1"/>
  <c r="AE89" i="1" s="1"/>
  <c r="Q90" i="1"/>
  <c r="AE90" i="1" s="1"/>
  <c r="Q91" i="1"/>
  <c r="AE91" i="1" s="1"/>
  <c r="AE92" i="1"/>
  <c r="Q93" i="1"/>
  <c r="AE93" i="1" s="1"/>
  <c r="Q94" i="1"/>
  <c r="AE94" i="1" s="1"/>
  <c r="Q95" i="1"/>
  <c r="Q96" i="1"/>
  <c r="AE96" i="1" s="1"/>
  <c r="AE97" i="1"/>
  <c r="AE98" i="1"/>
  <c r="AE99" i="1"/>
  <c r="AE100" i="1"/>
  <c r="Q101" i="1"/>
  <c r="AE101" i="1" s="1"/>
  <c r="Q102" i="1"/>
  <c r="AE102" i="1" s="1"/>
  <c r="AE103" i="1"/>
  <c r="AE104" i="1"/>
  <c r="AE105" i="1"/>
  <c r="AE106" i="1"/>
  <c r="AE107" i="1"/>
  <c r="AE108" i="1"/>
  <c r="AE109" i="1"/>
  <c r="AE110" i="1"/>
  <c r="AE111" i="1"/>
  <c r="AE112" i="1"/>
  <c r="Q113" i="1"/>
  <c r="AE113" i="1" s="1"/>
  <c r="AE114" i="1"/>
  <c r="AE115" i="1"/>
  <c r="AE116" i="1"/>
  <c r="AE117" i="1"/>
  <c r="AE118" i="1"/>
  <c r="AE119" i="1"/>
  <c r="Q120" i="1"/>
  <c r="AE120" i="1" s="1"/>
  <c r="AE121" i="1"/>
  <c r="AE122" i="1"/>
  <c r="AE123" i="1"/>
  <c r="AE124" i="1"/>
  <c r="AE125" i="1"/>
  <c r="Q126" i="1"/>
  <c r="AE126" i="1" s="1"/>
  <c r="Q127" i="1"/>
  <c r="Q128" i="1"/>
  <c r="AE128" i="1" s="1"/>
  <c r="AE129" i="1"/>
  <c r="AE130" i="1"/>
  <c r="AE131" i="1"/>
  <c r="Q132" i="1"/>
  <c r="AE132" i="1" s="1"/>
  <c r="AE133" i="1"/>
  <c r="AE134" i="1"/>
  <c r="AE135" i="1"/>
  <c r="AE136" i="1"/>
  <c r="AE137" i="1"/>
  <c r="AE138" i="1"/>
  <c r="AE139" i="1"/>
  <c r="AE140" i="1"/>
  <c r="AE141" i="1"/>
  <c r="Q142" i="1"/>
  <c r="AE142" i="1" s="1"/>
  <c r="Q143" i="1"/>
  <c r="AE143" i="1" s="1"/>
  <c r="Q144" i="1"/>
  <c r="AE144" i="1" s="1"/>
  <c r="AE145" i="1"/>
  <c r="AE146" i="1"/>
  <c r="Q147" i="1"/>
  <c r="Q148" i="1"/>
  <c r="AE148" i="1" s="1"/>
  <c r="Q149" i="1"/>
  <c r="AE149" i="1" s="1"/>
  <c r="AE150" i="1"/>
  <c r="AE151" i="1"/>
  <c r="AE152" i="1"/>
  <c r="AE153" i="1"/>
  <c r="Q154" i="1"/>
  <c r="AE154" i="1" s="1"/>
  <c r="AE155" i="1"/>
  <c r="AE156" i="1"/>
  <c r="AE157" i="1"/>
  <c r="AE158" i="1"/>
  <c r="AE159" i="1"/>
  <c r="AE160" i="1"/>
  <c r="AE161" i="1"/>
  <c r="AE162" i="1"/>
  <c r="AE163" i="1"/>
  <c r="AE164" i="1"/>
  <c r="AE165" i="1"/>
  <c r="AE166" i="1"/>
  <c r="Q167" i="1"/>
  <c r="Q168" i="1"/>
  <c r="AE168" i="1" s="1"/>
  <c r="AE169" i="1"/>
  <c r="Q170" i="1"/>
  <c r="AE170" i="1" s="1"/>
  <c r="AE171" i="1"/>
  <c r="AE172" i="1"/>
  <c r="AE173" i="1"/>
  <c r="Q174" i="1"/>
  <c r="AE174" i="1" s="1"/>
  <c r="AE175" i="1"/>
  <c r="Q176" i="1"/>
  <c r="AE176" i="1" s="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Q201" i="1"/>
  <c r="AE201" i="1" s="1"/>
  <c r="Q202" i="1"/>
  <c r="AE202" i="1" s="1"/>
  <c r="Q203" i="1"/>
  <c r="AE203" i="1" s="1"/>
  <c r="AE204" i="1"/>
  <c r="Q205" i="1"/>
  <c r="AE205" i="1" s="1"/>
  <c r="Q206" i="1"/>
  <c r="AE206" i="1" s="1"/>
  <c r="AE207" i="1"/>
  <c r="AE208" i="1"/>
  <c r="AE209" i="1"/>
  <c r="AE210" i="1"/>
  <c r="AE211" i="1"/>
  <c r="AE212" i="1"/>
  <c r="AE213" i="1"/>
  <c r="AE214" i="1"/>
  <c r="Q215" i="1"/>
  <c r="AF213" i="1" s="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Q244" i="1"/>
  <c r="AE244" i="1" s="1"/>
  <c r="Q245" i="1"/>
  <c r="AE246" i="1"/>
  <c r="Q247" i="1"/>
  <c r="AE247" i="1" s="1"/>
  <c r="AE248" i="1"/>
  <c r="AE249" i="1"/>
  <c r="AE250" i="1"/>
  <c r="AE251" i="1"/>
  <c r="AE252" i="1"/>
  <c r="AE253" i="1"/>
  <c r="AE254" i="1"/>
  <c r="AE255" i="1"/>
  <c r="AE256" i="1"/>
  <c r="Q257" i="1"/>
  <c r="AE257" i="1" s="1"/>
  <c r="Q258" i="1"/>
  <c r="AE258" i="1" s="1"/>
  <c r="AE259" i="1"/>
  <c r="Q260" i="1"/>
  <c r="AE260" i="1" s="1"/>
  <c r="AE261" i="1"/>
  <c r="AE262" i="1"/>
  <c r="Q263" i="1"/>
  <c r="AE263" i="1" s="1"/>
  <c r="Q264" i="1"/>
  <c r="AE264" i="1" s="1"/>
  <c r="Q265" i="1"/>
  <c r="AE265" i="1" s="1"/>
  <c r="Q266" i="1"/>
  <c r="AE266" i="1" s="1"/>
  <c r="Q267" i="1"/>
  <c r="AE267" i="1" s="1"/>
  <c r="Q268" i="1"/>
  <c r="AE268" i="1" s="1"/>
  <c r="AE269" i="1"/>
  <c r="AE270" i="1"/>
  <c r="AE271" i="1"/>
  <c r="AE272" i="1"/>
  <c r="AE273" i="1"/>
  <c r="AE274" i="1"/>
  <c r="AE275" i="1"/>
  <c r="AE276" i="1"/>
  <c r="AE277" i="1"/>
  <c r="AE278" i="1"/>
  <c r="AE279" i="1"/>
  <c r="AE280" i="1"/>
  <c r="AE281" i="1"/>
  <c r="AE282" i="1"/>
  <c r="AE283" i="1"/>
  <c r="AE284" i="1"/>
  <c r="AE285" i="1"/>
  <c r="AE286" i="1"/>
  <c r="AE287" i="1"/>
  <c r="AE288" i="1"/>
  <c r="AE289" i="1"/>
  <c r="AE290" i="1"/>
  <c r="Q291" i="1"/>
  <c r="AF290" i="1" s="1"/>
  <c r="AE292" i="1"/>
  <c r="AE293" i="1"/>
  <c r="AE294" i="1"/>
  <c r="AE295" i="1"/>
  <c r="AE296" i="1"/>
  <c r="AE297" i="1"/>
  <c r="AE298" i="1"/>
  <c r="Q299" i="1"/>
  <c r="AF298" i="1" s="1"/>
  <c r="AE300" i="1"/>
  <c r="AE301" i="1"/>
  <c r="Q302" i="1"/>
  <c r="AE302" i="1" s="1"/>
  <c r="AE303" i="1"/>
  <c r="AE304" i="1"/>
  <c r="AE305" i="1"/>
  <c r="AE306" i="1"/>
  <c r="Q307" i="1"/>
  <c r="AE307" i="1" s="1"/>
  <c r="Q308" i="1"/>
  <c r="AE308" i="1" s="1"/>
  <c r="Q309" i="1"/>
  <c r="AE309" i="1" s="1"/>
  <c r="AE310" i="1"/>
  <c r="AE311" i="1"/>
  <c r="AE312" i="1"/>
  <c r="Q313" i="1"/>
  <c r="Q314" i="1"/>
  <c r="AE314" i="1" s="1"/>
  <c r="Q315" i="1"/>
  <c r="AE315" i="1" s="1"/>
  <c r="AE316" i="1"/>
  <c r="Q317" i="1"/>
  <c r="AE317" i="1" s="1"/>
  <c r="AE318" i="1"/>
  <c r="AE319" i="1"/>
  <c r="AE320" i="1"/>
  <c r="Q321" i="1"/>
  <c r="AF321" i="1" s="1"/>
  <c r="AE322" i="1"/>
  <c r="AE323" i="1"/>
  <c r="AE324" i="1"/>
  <c r="AE325" i="1"/>
  <c r="AE326" i="1"/>
  <c r="AE327" i="1"/>
  <c r="AE328" i="1"/>
  <c r="AE329" i="1"/>
  <c r="AE330" i="1"/>
  <c r="AE331" i="1"/>
  <c r="AE332" i="1"/>
  <c r="Q333" i="1"/>
  <c r="AE333" i="1" s="1"/>
  <c r="AE334" i="1"/>
  <c r="Q335" i="1"/>
  <c r="Q336" i="1"/>
  <c r="AE336" i="1" s="1"/>
  <c r="Q337" i="1"/>
  <c r="AE337" i="1" s="1"/>
  <c r="Q338" i="1"/>
  <c r="AE338" i="1" s="1"/>
  <c r="Q339" i="1"/>
  <c r="AE339" i="1" s="1"/>
  <c r="AE340" i="1"/>
  <c r="AE341" i="1"/>
  <c r="AE342" i="1"/>
  <c r="Q343" i="1"/>
  <c r="AE344" i="1"/>
  <c r="AE345" i="1"/>
  <c r="AE346" i="1"/>
  <c r="AE347" i="1"/>
  <c r="Q348" i="1"/>
  <c r="AE348" i="1" s="1"/>
  <c r="AE349" i="1"/>
  <c r="AE350" i="1"/>
  <c r="AE351" i="1"/>
  <c r="AE352" i="1"/>
  <c r="AE353" i="1"/>
  <c r="AE354" i="1"/>
  <c r="AE355" i="1"/>
  <c r="Q356" i="1"/>
  <c r="AE356" i="1" s="1"/>
  <c r="Q357" i="1"/>
  <c r="AE357" i="1" s="1"/>
  <c r="AE358" i="1"/>
  <c r="AE359" i="1"/>
  <c r="Q360" i="1"/>
  <c r="AE360" i="1" s="1"/>
  <c r="Q361" i="1"/>
  <c r="AE362" i="1"/>
  <c r="AE363" i="1"/>
  <c r="AE364" i="1"/>
  <c r="AE365" i="1"/>
  <c r="AE366" i="1"/>
  <c r="AE367" i="1"/>
  <c r="Q368" i="1"/>
  <c r="AE368" i="1" s="1"/>
  <c r="Q370" i="1"/>
  <c r="Q371" i="1"/>
  <c r="AE371" i="1" s="1"/>
  <c r="Q369" i="1"/>
  <c r="AE369" i="1" s="1"/>
  <c r="AE372" i="1"/>
  <c r="AE373" i="1"/>
  <c r="AE374" i="1"/>
  <c r="Q375" i="1"/>
  <c r="AE375" i="1" s="1"/>
  <c r="Q376" i="1"/>
  <c r="AE376" i="1" s="1"/>
  <c r="Q377" i="1"/>
  <c r="Q378" i="1"/>
  <c r="AE378" i="1" s="1"/>
  <c r="Q379" i="1"/>
  <c r="Q380" i="1"/>
  <c r="AE380" i="1" s="1"/>
  <c r="Q381" i="1"/>
  <c r="AE382" i="1"/>
  <c r="AE383" i="1"/>
  <c r="AE384" i="1"/>
  <c r="AE385" i="1"/>
  <c r="AE386" i="1"/>
  <c r="AE387" i="1"/>
  <c r="AE388" i="1"/>
  <c r="AE389" i="1"/>
  <c r="AE390" i="1"/>
  <c r="AE391" i="1"/>
  <c r="AE392" i="1"/>
  <c r="AE393" i="1"/>
  <c r="Q394" i="1"/>
  <c r="AE394" i="1" s="1"/>
  <c r="Q395" i="1"/>
  <c r="AE396" i="1"/>
  <c r="AE397" i="1"/>
  <c r="AE398" i="1"/>
  <c r="AE399" i="1"/>
  <c r="AE400" i="1"/>
  <c r="AE401" i="1"/>
  <c r="AE402" i="1"/>
  <c r="AE403" i="1"/>
  <c r="AE404" i="1"/>
  <c r="AE405" i="1"/>
  <c r="AE406" i="1"/>
  <c r="AE407" i="1"/>
  <c r="AE408" i="1"/>
  <c r="AE409" i="1"/>
  <c r="AE410" i="1"/>
  <c r="AE411" i="1"/>
  <c r="AE412" i="1"/>
  <c r="AE413" i="1"/>
  <c r="AE414" i="1"/>
  <c r="AE415" i="1"/>
  <c r="AE416" i="1"/>
  <c r="Q417" i="1"/>
  <c r="AE417" i="1" s="1"/>
  <c r="Q418" i="1"/>
  <c r="AE418" i="1" s="1"/>
  <c r="AE419" i="1"/>
  <c r="AE420" i="1"/>
  <c r="Q421" i="1"/>
  <c r="AE421" i="1" s="1"/>
  <c r="Q422" i="1"/>
  <c r="AE422" i="1" s="1"/>
  <c r="Q423" i="1"/>
  <c r="Q424" i="1"/>
  <c r="AE424" i="1" s="1"/>
  <c r="Q425" i="1"/>
  <c r="AE425" i="1" s="1"/>
  <c r="Q426" i="1"/>
  <c r="AE426" i="1" s="1"/>
  <c r="AE427" i="1"/>
  <c r="AE428" i="1"/>
  <c r="Q429" i="1"/>
  <c r="Q430" i="1"/>
  <c r="AE430" i="1" s="1"/>
  <c r="Q431" i="1"/>
  <c r="AF431" i="1" s="1"/>
  <c r="AE432" i="1"/>
  <c r="AE433" i="1"/>
  <c r="AE434" i="1"/>
  <c r="AE435" i="1"/>
  <c r="Q436" i="1"/>
  <c r="AE436" i="1" s="1"/>
  <c r="AE437" i="1"/>
  <c r="Q438" i="1"/>
  <c r="AE438" i="1" s="1"/>
  <c r="AE439" i="1"/>
  <c r="AE440" i="1"/>
  <c r="AE441" i="1"/>
  <c r="AE442" i="1"/>
  <c r="AE443" i="1"/>
  <c r="Q444" i="1"/>
  <c r="AE444" i="1" s="1"/>
  <c r="AE445" i="1"/>
  <c r="AE446" i="1"/>
  <c r="Q447" i="1"/>
  <c r="AE447" i="1" s="1"/>
  <c r="Q448" i="1"/>
  <c r="AE448" i="1" s="1"/>
  <c r="Q449" i="1"/>
  <c r="AE449" i="1" s="1"/>
  <c r="Q450" i="1"/>
  <c r="AE450" i="1" s="1"/>
  <c r="AE451" i="1"/>
  <c r="Q452" i="1"/>
  <c r="AE452" i="1" s="1"/>
  <c r="Q453" i="1"/>
  <c r="AE453" i="1" s="1"/>
  <c r="Q454" i="1"/>
  <c r="AE454" i="1" s="1"/>
  <c r="Q455" i="1"/>
  <c r="AE455" i="1" s="1"/>
  <c r="AE456" i="1"/>
  <c r="Q457" i="1"/>
  <c r="AE457" i="1" s="1"/>
  <c r="AE458" i="1"/>
  <c r="AE459" i="1"/>
  <c r="AE460" i="1"/>
  <c r="AE461" i="1"/>
  <c r="AE462" i="1"/>
  <c r="Q463" i="1"/>
  <c r="AE463" i="1" s="1"/>
  <c r="Q464" i="1"/>
  <c r="AE464" i="1" s="1"/>
  <c r="Q465" i="1"/>
  <c r="AE465" i="1" s="1"/>
  <c r="Q466" i="1"/>
  <c r="AE466" i="1" s="1"/>
  <c r="AE467" i="1"/>
  <c r="AE468" i="1"/>
  <c r="AE469" i="1"/>
  <c r="AE470" i="1"/>
  <c r="AE471" i="1"/>
  <c r="AE472" i="1"/>
  <c r="AE473" i="1"/>
  <c r="AE474" i="1"/>
  <c r="AE475" i="1"/>
  <c r="AE476" i="1"/>
  <c r="AE477" i="1"/>
  <c r="AE478" i="1"/>
  <c r="AE479" i="1"/>
  <c r="AE480" i="1"/>
  <c r="AE481" i="1"/>
  <c r="AE482" i="1"/>
  <c r="AE483" i="1"/>
  <c r="AE484" i="1"/>
  <c r="AE485" i="1"/>
  <c r="AE486" i="1"/>
  <c r="AE487" i="1"/>
  <c r="Q488" i="1"/>
  <c r="AE488" i="1" s="1"/>
  <c r="Q489" i="1"/>
  <c r="AE489" i="1" s="1"/>
  <c r="AE490" i="1"/>
  <c r="Q491" i="1"/>
  <c r="AE491" i="1" s="1"/>
  <c r="Q492" i="1"/>
  <c r="AE492" i="1" s="1"/>
  <c r="AE493" i="1"/>
  <c r="AE494" i="1"/>
  <c r="AE495" i="1"/>
  <c r="AE496" i="1"/>
  <c r="AE497" i="1"/>
  <c r="AE498" i="1"/>
  <c r="Q499" i="1"/>
  <c r="Q500" i="1"/>
  <c r="AE500" i="1" s="1"/>
  <c r="Q501" i="1"/>
  <c r="AE501" i="1" s="1"/>
  <c r="Q502" i="1"/>
  <c r="AE502" i="1" s="1"/>
  <c r="Q503" i="1"/>
  <c r="AE503" i="1" s="1"/>
  <c r="Q504" i="1"/>
  <c r="AE504" i="1" s="1"/>
  <c r="Q505" i="1"/>
  <c r="AE505" i="1" s="1"/>
  <c r="Q506" i="1"/>
  <c r="AE506" i="1" s="1"/>
  <c r="AE507" i="1"/>
  <c r="AE508" i="1"/>
  <c r="Q509" i="1"/>
  <c r="AE509" i="1" s="1"/>
  <c r="AE510" i="1"/>
  <c r="AE511" i="1"/>
  <c r="AE512" i="1"/>
  <c r="AE513" i="1"/>
  <c r="Q514" i="1"/>
  <c r="AE514" i="1" s="1"/>
  <c r="Q515" i="1"/>
  <c r="AE515" i="1" s="1"/>
  <c r="Q516" i="1"/>
  <c r="AE516" i="1" s="1"/>
  <c r="Q517" i="1"/>
  <c r="AE517" i="1" s="1"/>
  <c r="AE518" i="1"/>
  <c r="AE519" i="1"/>
  <c r="AE520" i="1"/>
  <c r="AE521" i="1"/>
  <c r="Q522" i="1"/>
  <c r="AE522" i="1" s="1"/>
  <c r="Q523" i="1"/>
  <c r="AE523" i="1" s="1"/>
  <c r="Q524" i="1"/>
  <c r="AE524" i="1" s="1"/>
  <c r="AE525" i="1"/>
  <c r="AE526" i="1"/>
  <c r="AE527" i="1"/>
  <c r="Q528" i="1"/>
  <c r="AE528" i="1" s="1"/>
  <c r="AE529" i="1"/>
  <c r="AE530" i="1"/>
  <c r="AE531" i="1"/>
  <c r="AE532" i="1"/>
  <c r="AE533" i="1"/>
  <c r="AE534" i="1"/>
  <c r="AE535" i="1"/>
  <c r="AE536" i="1"/>
  <c r="Q537" i="1"/>
  <c r="AE537" i="1" s="1"/>
  <c r="AE538" i="1"/>
  <c r="AE539" i="1"/>
  <c r="AE540" i="1"/>
  <c r="AE541" i="1"/>
  <c r="AE542" i="1"/>
  <c r="Q543" i="1"/>
  <c r="AE543" i="1" s="1"/>
  <c r="Q544" i="1"/>
  <c r="AE544" i="1" s="1"/>
  <c r="AE545" i="1"/>
  <c r="AE546" i="1"/>
  <c r="Q547" i="1"/>
  <c r="AE547" i="1" s="1"/>
  <c r="Q548" i="1"/>
  <c r="AE548" i="1" s="1"/>
  <c r="AE549" i="1"/>
  <c r="AE550" i="1"/>
  <c r="AE551" i="1"/>
  <c r="AE552" i="1"/>
  <c r="AE553" i="1"/>
  <c r="AE554" i="1"/>
  <c r="AE555" i="1"/>
  <c r="Q556" i="1"/>
  <c r="AE556" i="1" s="1"/>
  <c r="Q557" i="1"/>
  <c r="AE557" i="1" s="1"/>
  <c r="Q558" i="1"/>
  <c r="AE558" i="1" s="1"/>
  <c r="AE559" i="1"/>
  <c r="AE560" i="1"/>
  <c r="AE561" i="1"/>
  <c r="AE562" i="1"/>
  <c r="AE563" i="1"/>
  <c r="AE564" i="1"/>
  <c r="AE565" i="1"/>
  <c r="AE566" i="1"/>
  <c r="AE567" i="1"/>
  <c r="AE568" i="1"/>
  <c r="AE569" i="1"/>
  <c r="AE570" i="1"/>
  <c r="Q571" i="1"/>
  <c r="AE571" i="1" s="1"/>
  <c r="AE572" i="1"/>
  <c r="AE573" i="1"/>
  <c r="AE574" i="1"/>
  <c r="AE575" i="1"/>
  <c r="Q576" i="1"/>
  <c r="AE576" i="1" s="1"/>
  <c r="AE577" i="1"/>
  <c r="AE578" i="1"/>
  <c r="AE579" i="1"/>
  <c r="AE580" i="1"/>
  <c r="AE581" i="1"/>
  <c r="AE582" i="1"/>
  <c r="AE583" i="1"/>
  <c r="AE584" i="1"/>
  <c r="AE585" i="1"/>
  <c r="Q586" i="1"/>
  <c r="AE586" i="1" s="1"/>
  <c r="AE587" i="1"/>
  <c r="AE588" i="1"/>
  <c r="AE589" i="1"/>
  <c r="AE590" i="1"/>
  <c r="AE591" i="1"/>
  <c r="AE592" i="1"/>
  <c r="AE593" i="1"/>
  <c r="AE594" i="1"/>
  <c r="AE595" i="1"/>
  <c r="AE596" i="1"/>
  <c r="AE597" i="1"/>
  <c r="AE598" i="1"/>
  <c r="Q599" i="1"/>
  <c r="AE599" i="1" s="1"/>
  <c r="AE600" i="1"/>
  <c r="Q601" i="1"/>
  <c r="AE601" i="1" s="1"/>
  <c r="AE602" i="1"/>
  <c r="AE603" i="1"/>
  <c r="AE604" i="1"/>
  <c r="AE605" i="1"/>
  <c r="AE606" i="1"/>
  <c r="AE607" i="1"/>
  <c r="AE608" i="1"/>
  <c r="AE609" i="1"/>
  <c r="AE610" i="1"/>
  <c r="AE611" i="1"/>
  <c r="AE612" i="1"/>
  <c r="AE613" i="1"/>
  <c r="AE614" i="1"/>
  <c r="AE615" i="1"/>
  <c r="AE616" i="1"/>
  <c r="AE617" i="1"/>
  <c r="AE618" i="1"/>
  <c r="AE619" i="1"/>
  <c r="AE620" i="1"/>
  <c r="Q621" i="1"/>
  <c r="AE621" i="1" s="1"/>
  <c r="AE622" i="1"/>
  <c r="Q623" i="1"/>
  <c r="AE623" i="1" s="1"/>
  <c r="Q624" i="1"/>
  <c r="AE624" i="1" s="1"/>
  <c r="Q625" i="1"/>
  <c r="AE625" i="1" s="1"/>
  <c r="Q626" i="1"/>
  <c r="AE626" i="1" s="1"/>
  <c r="Q627" i="1"/>
  <c r="AE627" i="1" s="1"/>
  <c r="AE628" i="1"/>
  <c r="AE629" i="1"/>
  <c r="AE630" i="1"/>
  <c r="AE631" i="1"/>
  <c r="AE632" i="1"/>
  <c r="Q633" i="1"/>
  <c r="AE633" i="1" s="1"/>
  <c r="Q634" i="1"/>
  <c r="AE634" i="1" s="1"/>
  <c r="Q635" i="1"/>
  <c r="AE635" i="1" s="1"/>
  <c r="Q636" i="1"/>
  <c r="AE636" i="1" s="1"/>
  <c r="Q637" i="1"/>
  <c r="AE638" i="1"/>
  <c r="AE639" i="1"/>
  <c r="Q640" i="1"/>
  <c r="AE640" i="1" s="1"/>
  <c r="Q641" i="1"/>
  <c r="AE641" i="1" s="1"/>
  <c r="Q642" i="1"/>
  <c r="AE642" i="1" s="1"/>
  <c r="AE643" i="1"/>
  <c r="AE644" i="1"/>
  <c r="AE645" i="1"/>
  <c r="AE646" i="1"/>
  <c r="AE647" i="1"/>
  <c r="AE648" i="1"/>
  <c r="AE649" i="1"/>
  <c r="Q650" i="1"/>
  <c r="AE650" i="1" s="1"/>
  <c r="Q651" i="1"/>
  <c r="AE651" i="1" s="1"/>
  <c r="AE652" i="1"/>
  <c r="AE653" i="1"/>
  <c r="Q654" i="1"/>
  <c r="AE654" i="1" s="1"/>
  <c r="AE655" i="1"/>
  <c r="AE656" i="1"/>
  <c r="AE657" i="1"/>
  <c r="Q658" i="1"/>
  <c r="AE658" i="1" s="1"/>
  <c r="Q659" i="1"/>
  <c r="AE659" i="1" s="1"/>
  <c r="AE660" i="1"/>
  <c r="AE661" i="1"/>
  <c r="Q662" i="1"/>
  <c r="AE662" i="1" s="1"/>
  <c r="AE663" i="1"/>
  <c r="AE664" i="1"/>
  <c r="AE665" i="1"/>
  <c r="Q666" i="1"/>
  <c r="AE666" i="1" s="1"/>
  <c r="Q667" i="1"/>
  <c r="AE667" i="1" s="1"/>
  <c r="Q668" i="1"/>
  <c r="AE668" i="1" s="1"/>
  <c r="AE669" i="1"/>
  <c r="AE670" i="1"/>
  <c r="Q671" i="1"/>
  <c r="AE671" i="1" s="1"/>
  <c r="AE672" i="1"/>
  <c r="Q673" i="1"/>
  <c r="AE673" i="1" s="1"/>
  <c r="AE674" i="1"/>
  <c r="AE675" i="1"/>
  <c r="Q676" i="1"/>
  <c r="AE676" i="1" s="1"/>
  <c r="AE677" i="1"/>
  <c r="Q678" i="1"/>
  <c r="AE678" i="1" s="1"/>
  <c r="Q679" i="1"/>
  <c r="AE679" i="1" s="1"/>
  <c r="Q680" i="1"/>
  <c r="AE680" i="1" s="1"/>
  <c r="AE681" i="1"/>
  <c r="AE682" i="1"/>
  <c r="AE683" i="1"/>
  <c r="AE684" i="1"/>
  <c r="AE685" i="1"/>
  <c r="AE686" i="1"/>
  <c r="AE687" i="1"/>
  <c r="AE688" i="1"/>
  <c r="AE689" i="1"/>
  <c r="AE690" i="1"/>
  <c r="Q691" i="1"/>
  <c r="AE691" i="1" s="1"/>
  <c r="AE692" i="1"/>
  <c r="AE693" i="1"/>
  <c r="AE694" i="1"/>
  <c r="AE695" i="1"/>
  <c r="AE696" i="1"/>
  <c r="AE697" i="1"/>
  <c r="AE698" i="1"/>
  <c r="AE699" i="1"/>
  <c r="AE700" i="1"/>
  <c r="AE701" i="1"/>
  <c r="Q702" i="1"/>
  <c r="S702" i="1" s="1"/>
  <c r="Q704" i="1"/>
  <c r="AE704" i="1" s="1"/>
  <c r="Q705" i="1"/>
  <c r="AE706" i="1"/>
  <c r="AE707" i="1"/>
  <c r="AE708" i="1"/>
  <c r="AE709" i="1"/>
  <c r="AE710" i="1"/>
  <c r="AE711" i="1"/>
  <c r="AE712" i="1"/>
  <c r="Q713" i="1"/>
  <c r="AE713" i="1" s="1"/>
  <c r="AE714" i="1"/>
  <c r="AE715" i="1"/>
  <c r="Q716" i="1"/>
  <c r="AE716" i="1" s="1"/>
  <c r="Q717" i="1"/>
  <c r="AE717" i="1" s="1"/>
  <c r="Q718" i="1"/>
  <c r="S718" i="1" s="1"/>
  <c r="AE719" i="1"/>
  <c r="Q720" i="1"/>
  <c r="Q721" i="1"/>
  <c r="Q722" i="1"/>
  <c r="AE722" i="1" s="1"/>
  <c r="AE723" i="1"/>
  <c r="AE724" i="1"/>
  <c r="AE725" i="1"/>
  <c r="Q726" i="1"/>
  <c r="AE726" i="1" s="1"/>
  <c r="AE727" i="1"/>
  <c r="Q728" i="1"/>
  <c r="AE728" i="1" s="1"/>
  <c r="Q729" i="1"/>
  <c r="AE729" i="1" s="1"/>
  <c r="AE730" i="1"/>
  <c r="Q731" i="1"/>
  <c r="AE731" i="1" s="1"/>
  <c r="AE732" i="1"/>
  <c r="AE733" i="1"/>
  <c r="AE734" i="1"/>
  <c r="AE735" i="1"/>
  <c r="AE736" i="1"/>
  <c r="AE737" i="1"/>
  <c r="AE738" i="1"/>
  <c r="AE739" i="1"/>
  <c r="Q740" i="1"/>
  <c r="AE740" i="1" s="1"/>
  <c r="AE741" i="1"/>
  <c r="AE742" i="1"/>
  <c r="AE743" i="1"/>
  <c r="AE744" i="1"/>
  <c r="AE745" i="1"/>
  <c r="AE746" i="1"/>
  <c r="Q747" i="1"/>
  <c r="Q748" i="1"/>
  <c r="AE748" i="1" s="1"/>
  <c r="Q749" i="1"/>
  <c r="AE750" i="1"/>
  <c r="AE751" i="1"/>
  <c r="AE752" i="1"/>
  <c r="AE753" i="1"/>
  <c r="AE754" i="1"/>
  <c r="AE755" i="1"/>
  <c r="AE756" i="1"/>
  <c r="AE757" i="1"/>
  <c r="AE758" i="1"/>
  <c r="AE759" i="1"/>
  <c r="Q760" i="1"/>
  <c r="AE760" i="1" s="1"/>
  <c r="Q761" i="1"/>
  <c r="AE761" i="1" s="1"/>
  <c r="AE762" i="1"/>
  <c r="Q763" i="1"/>
  <c r="Q764" i="1"/>
  <c r="AE764" i="1" s="1"/>
  <c r="Q765" i="1"/>
  <c r="Q766" i="1"/>
  <c r="Q767" i="1"/>
  <c r="AE767" i="1" s="1"/>
  <c r="AE768" i="1"/>
  <c r="AE769" i="1"/>
  <c r="AE770" i="1"/>
  <c r="Q771" i="1"/>
  <c r="AE772" i="1"/>
  <c r="Q773" i="1"/>
  <c r="AE774" i="1"/>
  <c r="Q775" i="1"/>
  <c r="AE1262" i="1" s="1"/>
  <c r="AE776" i="1"/>
  <c r="Q777" i="1"/>
  <c r="AE777" i="1" s="1"/>
  <c r="Q778" i="1"/>
  <c r="AE778" i="1" s="1"/>
  <c r="Q779" i="1"/>
  <c r="Q780" i="1"/>
  <c r="AE780" i="1" s="1"/>
  <c r="AE781" i="1"/>
  <c r="Q782" i="1"/>
  <c r="AE782" i="1" s="1"/>
  <c r="AE783" i="1"/>
  <c r="AE784" i="1"/>
  <c r="AE785" i="1"/>
  <c r="AE786" i="1"/>
  <c r="AE787" i="1"/>
  <c r="AE788" i="1"/>
  <c r="AE789" i="1"/>
  <c r="AE790" i="1"/>
  <c r="AE791" i="1"/>
  <c r="Q792" i="1"/>
  <c r="AE792" i="1" s="1"/>
  <c r="Q793" i="1"/>
  <c r="AE793" i="1" s="1"/>
  <c r="Q794" i="1"/>
  <c r="AE794" i="1" s="1"/>
  <c r="AE795" i="1"/>
  <c r="Q796" i="1"/>
  <c r="AE796" i="1" s="1"/>
  <c r="Q797" i="1"/>
  <c r="AE797" i="1" s="1"/>
  <c r="AE798" i="1"/>
  <c r="Q799" i="1"/>
  <c r="Q800" i="1"/>
  <c r="AE800" i="1" s="1"/>
  <c r="AE801" i="1"/>
  <c r="AE802" i="1"/>
  <c r="AE803" i="1"/>
  <c r="AE804" i="1"/>
  <c r="Q805" i="1"/>
  <c r="AE805" i="1" s="1"/>
  <c r="AE806" i="1"/>
  <c r="Q807" i="1"/>
  <c r="AE808" i="1"/>
  <c r="Q809" i="1"/>
  <c r="AE809" i="1" s="1"/>
  <c r="AE810" i="1"/>
  <c r="AE811" i="1"/>
  <c r="AE812" i="1"/>
  <c r="AE813" i="1"/>
  <c r="AE814" i="1"/>
  <c r="Q818" i="1"/>
  <c r="AE818" i="1" s="1"/>
  <c r="Q815" i="1"/>
  <c r="AE815" i="1" s="1"/>
  <c r="Q816" i="1"/>
  <c r="AE816" i="1" s="1"/>
  <c r="Q817" i="1"/>
  <c r="AE817" i="1" s="1"/>
  <c r="AE819" i="1"/>
  <c r="AE820" i="1"/>
  <c r="Q821" i="1"/>
  <c r="AE821" i="1" s="1"/>
  <c r="Q822" i="1"/>
  <c r="AE822" i="1" s="1"/>
  <c r="Q823" i="1"/>
  <c r="AE824" i="1"/>
  <c r="AE825" i="1"/>
  <c r="AE826" i="1"/>
  <c r="AE827" i="1"/>
  <c r="AE828" i="1"/>
  <c r="AE829" i="1"/>
  <c r="Q830" i="1"/>
  <c r="AE830" i="1" s="1"/>
  <c r="Q831" i="1"/>
  <c r="AE831" i="1" s="1"/>
  <c r="Q832" i="1"/>
  <c r="AF832" i="1" s="1"/>
  <c r="AE833" i="1"/>
  <c r="AE834" i="1"/>
  <c r="AE835" i="1"/>
  <c r="AE836" i="1"/>
  <c r="AE837" i="1"/>
  <c r="AE838" i="1"/>
  <c r="AE839" i="1"/>
  <c r="AE840" i="1"/>
  <c r="Q841" i="1"/>
  <c r="AF836" i="1" s="1"/>
  <c r="AE842" i="1"/>
  <c r="Q843" i="1"/>
  <c r="Q844" i="1"/>
  <c r="AE844" i="1" s="1"/>
  <c r="AE845" i="1"/>
  <c r="Q846" i="1"/>
  <c r="AE846" i="1" s="1"/>
  <c r="Q847" i="1"/>
  <c r="AE847" i="1" s="1"/>
  <c r="Q848" i="1"/>
  <c r="AE848" i="1" s="1"/>
  <c r="Q849" i="1"/>
  <c r="S849" i="1" s="1"/>
  <c r="Q850" i="1"/>
  <c r="AE851" i="1"/>
  <c r="AE852" i="1"/>
  <c r="AE853" i="1"/>
  <c r="AE854" i="1"/>
  <c r="AE855" i="1"/>
  <c r="AE856" i="1"/>
  <c r="AE857" i="1"/>
  <c r="AE858" i="1"/>
  <c r="AE859" i="1"/>
  <c r="AE860" i="1"/>
  <c r="AE861" i="1"/>
  <c r="Q862" i="1"/>
  <c r="AE862" i="1" s="1"/>
  <c r="Q863" i="1"/>
  <c r="S863" i="1" s="1"/>
  <c r="Q864" i="1"/>
  <c r="AE864" i="1" s="1"/>
  <c r="Q865" i="1"/>
  <c r="AE865" i="1" s="1"/>
  <c r="AE866" i="1"/>
  <c r="AE867" i="1"/>
  <c r="AE868" i="1"/>
  <c r="Q869" i="1"/>
  <c r="S869" i="1" s="1"/>
  <c r="AE870" i="1"/>
  <c r="AE871" i="1"/>
  <c r="Q872" i="1"/>
  <c r="AE872" i="1" s="1"/>
  <c r="AE873" i="1"/>
  <c r="AE874" i="1"/>
  <c r="Q875" i="1"/>
  <c r="S875" i="1" s="1"/>
  <c r="Q876" i="1"/>
  <c r="AE877" i="1"/>
  <c r="Q878" i="1"/>
  <c r="AE879" i="1"/>
  <c r="Q880" i="1"/>
  <c r="Q881" i="1"/>
  <c r="AE881" i="1" s="1"/>
  <c r="Q882" i="1"/>
  <c r="AE882" i="1" s="1"/>
  <c r="AE883" i="1"/>
  <c r="AE884" i="1"/>
  <c r="AE885" i="1"/>
  <c r="AE886" i="1"/>
  <c r="AE887" i="1"/>
  <c r="AE888" i="1"/>
  <c r="AE889" i="1"/>
  <c r="AE890" i="1"/>
  <c r="AE891" i="1"/>
  <c r="AE892" i="1"/>
  <c r="AE893" i="1"/>
  <c r="Q894" i="1"/>
  <c r="Q895" i="1"/>
  <c r="AE895" i="1" s="1"/>
  <c r="Q896" i="1"/>
  <c r="AE896" i="1" s="1"/>
  <c r="Q897" i="1"/>
  <c r="AE897" i="1" s="1"/>
  <c r="Q898" i="1"/>
  <c r="AE898" i="1" s="1"/>
  <c r="Q899" i="1"/>
  <c r="AE899" i="1" s="1"/>
  <c r="AE900" i="1"/>
  <c r="AE901" i="1"/>
  <c r="AE902" i="1"/>
  <c r="AE903" i="1"/>
  <c r="AE904" i="1"/>
  <c r="Q905" i="1"/>
  <c r="AE905" i="1" s="1"/>
  <c r="Q906" i="1"/>
  <c r="AE906" i="1" s="1"/>
  <c r="Q907" i="1"/>
  <c r="AE907" i="1" s="1"/>
  <c r="Q908" i="1"/>
  <c r="AE909" i="1"/>
  <c r="AE910" i="1"/>
  <c r="AE911" i="1"/>
  <c r="AE912" i="1"/>
  <c r="AE913" i="1"/>
  <c r="AE914" i="1"/>
  <c r="AE915" i="1"/>
  <c r="AE916" i="1"/>
  <c r="AE917" i="1"/>
  <c r="AE919" i="1"/>
  <c r="AE921" i="1"/>
  <c r="AE923" i="1"/>
  <c r="AE924" i="1"/>
  <c r="AE925" i="1"/>
  <c r="AE926" i="1"/>
  <c r="AE927" i="1"/>
  <c r="Q928" i="1"/>
  <c r="Q929" i="1"/>
  <c r="AE929" i="1" s="1"/>
  <c r="Q930" i="1"/>
  <c r="AE931" i="1"/>
  <c r="Q932" i="1"/>
  <c r="AE932" i="1" s="1"/>
  <c r="AE933" i="1"/>
  <c r="AE934" i="1"/>
  <c r="AE935" i="1"/>
  <c r="AE936" i="1"/>
  <c r="AE937" i="1"/>
  <c r="AE938" i="1"/>
  <c r="AE939" i="1"/>
  <c r="AE940" i="1"/>
  <c r="Q941" i="1"/>
  <c r="AE941" i="1" s="1"/>
  <c r="Q942" i="1"/>
  <c r="AE942" i="1" s="1"/>
  <c r="Q943" i="1"/>
  <c r="Q944" i="1"/>
  <c r="Q945" i="1"/>
  <c r="AE945" i="1" s="1"/>
  <c r="Q946" i="1"/>
  <c r="Q947" i="1"/>
  <c r="AE947" i="1" s="1"/>
  <c r="Q948" i="1"/>
  <c r="AE948" i="1" s="1"/>
  <c r="AE949" i="1"/>
  <c r="AE950" i="1"/>
  <c r="AE951" i="1"/>
  <c r="AE952" i="1"/>
  <c r="AE953" i="1"/>
  <c r="AE954" i="1"/>
  <c r="AE955" i="1"/>
  <c r="AE956" i="1"/>
  <c r="AE957" i="1"/>
  <c r="AE958" i="1"/>
  <c r="Q959" i="1"/>
  <c r="AE959" i="1" s="1"/>
  <c r="AE960" i="1"/>
  <c r="AE961" i="1"/>
  <c r="AE962" i="1"/>
  <c r="AE963" i="1"/>
  <c r="Q964" i="1"/>
  <c r="AF964" i="1" s="1"/>
  <c r="AE965" i="1"/>
  <c r="AE966" i="1"/>
  <c r="Q967" i="1"/>
  <c r="AE967" i="1" s="1"/>
  <c r="AE968" i="1"/>
  <c r="Q969" i="1"/>
  <c r="Q970" i="1"/>
  <c r="AE971" i="1"/>
  <c r="AE972" i="1"/>
  <c r="AE973" i="1"/>
  <c r="AE974" i="1"/>
  <c r="AE975" i="1"/>
  <c r="Q976" i="1"/>
  <c r="S976" i="1" s="1"/>
  <c r="Q977" i="1"/>
  <c r="AE977" i="1" s="1"/>
  <c r="Q978" i="1"/>
  <c r="AE978" i="1" s="1"/>
  <c r="AE979" i="1"/>
  <c r="AE980" i="1"/>
  <c r="AE981" i="1"/>
  <c r="AE982" i="1"/>
  <c r="AE983" i="1"/>
  <c r="AE984" i="1"/>
  <c r="Q985" i="1"/>
  <c r="AE985" i="1" s="1"/>
  <c r="AE986" i="1"/>
  <c r="Q987" i="1"/>
  <c r="AE987" i="1" s="1"/>
  <c r="AE988" i="1"/>
  <c r="AE989" i="1"/>
  <c r="Q990" i="1"/>
  <c r="AE990" i="1" s="1"/>
  <c r="AE991" i="1"/>
  <c r="AE992" i="1"/>
  <c r="Q994" i="1"/>
  <c r="Q995" i="1"/>
  <c r="AE995" i="1" s="1"/>
  <c r="AE996" i="1"/>
  <c r="AE997" i="1"/>
  <c r="AE998" i="1"/>
  <c r="AE999" i="1"/>
  <c r="AE1001" i="1"/>
  <c r="AE1002" i="1"/>
  <c r="AE1003" i="1"/>
  <c r="AE1004" i="1"/>
  <c r="AE1005" i="1"/>
  <c r="AE1006" i="1"/>
  <c r="AE1007" i="1"/>
  <c r="AE1008" i="1"/>
  <c r="AE1009" i="1"/>
  <c r="AE1010" i="1"/>
  <c r="AE1011" i="1"/>
  <c r="AE1012" i="1"/>
  <c r="AE1013" i="1"/>
  <c r="AE1015" i="1"/>
  <c r="AE1016" i="1"/>
  <c r="AE918" i="1"/>
  <c r="AE993" i="1"/>
  <c r="AE1017" i="1"/>
  <c r="AE1018" i="1"/>
  <c r="AE1020" i="1"/>
  <c r="AE1021" i="1"/>
  <c r="AE1022" i="1"/>
  <c r="AE1019" i="1"/>
  <c r="AE1023" i="1"/>
  <c r="AE1024" i="1"/>
  <c r="AE1014" i="1"/>
  <c r="AE1000" i="1"/>
  <c r="AE1025" i="1"/>
  <c r="AE1026" i="1"/>
  <c r="AE1027" i="1"/>
  <c r="AE1028" i="1"/>
  <c r="AE1029" i="1"/>
  <c r="AE1030" i="1"/>
  <c r="AE92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5" i="1"/>
  <c r="AE1056" i="1"/>
  <c r="AE1057" i="1"/>
  <c r="AE1058" i="1"/>
  <c r="AE1054" i="1"/>
  <c r="AE1060" i="1"/>
  <c r="AE1061" i="1"/>
  <c r="AE1062" i="1"/>
  <c r="AE1063" i="1"/>
  <c r="AE1064" i="1"/>
  <c r="AE1065" i="1"/>
  <c r="AE1066" i="1"/>
  <c r="AE1067" i="1"/>
  <c r="AE1068" i="1"/>
  <c r="AE1069" i="1"/>
  <c r="AE1059" i="1"/>
  <c r="AE1070" i="1"/>
  <c r="AE1071" i="1"/>
  <c r="AE1072" i="1"/>
  <c r="AE1073" i="1"/>
  <c r="AE1075" i="1"/>
  <c r="AE1076" i="1"/>
  <c r="AE1077" i="1"/>
  <c r="AE1078" i="1"/>
  <c r="AE1079" i="1"/>
  <c r="AE1080" i="1"/>
  <c r="AE1081" i="1"/>
  <c r="AE1082" i="1"/>
  <c r="AE1083" i="1"/>
  <c r="AE1084" i="1"/>
  <c r="AE1085" i="1"/>
  <c r="AE1086" i="1"/>
  <c r="AE1087" i="1"/>
  <c r="AE1074" i="1"/>
  <c r="AE1088" i="1"/>
  <c r="AE1089" i="1"/>
  <c r="AE1090" i="1"/>
  <c r="AE1092" i="1"/>
  <c r="AE1093" i="1"/>
  <c r="AE1094" i="1"/>
  <c r="AE1095" i="1"/>
  <c r="AE1099" i="1"/>
  <c r="AE1096" i="1"/>
  <c r="AE1097" i="1"/>
  <c r="AE1091" i="1"/>
  <c r="AE1101" i="1"/>
  <c r="AE1102" i="1"/>
  <c r="AE1103" i="1"/>
  <c r="AE1100" i="1"/>
  <c r="AE1104" i="1"/>
  <c r="AE1105" i="1"/>
  <c r="AE1098"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F12" i="1"/>
  <c r="AF13" i="1"/>
  <c r="AF14" i="1"/>
  <c r="AF16" i="1"/>
  <c r="AF17" i="1"/>
  <c r="AF20" i="1"/>
  <c r="AF21" i="1"/>
  <c r="AF22" i="1"/>
  <c r="AF23" i="1"/>
  <c r="AF26" i="1"/>
  <c r="AF27" i="1"/>
  <c r="AF28" i="1"/>
  <c r="AF29" i="1"/>
  <c r="AF31" i="1"/>
  <c r="AF32" i="1"/>
  <c r="AF33" i="1"/>
  <c r="AF34" i="1"/>
  <c r="AF35" i="1"/>
  <c r="AF37" i="1"/>
  <c r="AF38" i="1"/>
  <c r="AF39" i="1"/>
  <c r="AF40" i="1"/>
  <c r="AF41" i="1"/>
  <c r="AF42" i="1"/>
  <c r="AF43" i="1"/>
  <c r="AF46" i="1"/>
  <c r="AF49" i="1"/>
  <c r="AF50" i="1"/>
  <c r="AF51" i="1"/>
  <c r="AF53" i="1"/>
  <c r="AF58" i="1"/>
  <c r="AF59" i="1"/>
  <c r="AF60" i="1"/>
  <c r="AF69" i="1"/>
  <c r="AF70" i="1"/>
  <c r="AF71" i="1"/>
  <c r="AF72" i="1"/>
  <c r="AF75" i="1"/>
  <c r="AF76" i="1"/>
  <c r="AF77" i="1"/>
  <c r="AF78" i="1"/>
  <c r="AF88" i="1"/>
  <c r="AF89" i="1"/>
  <c r="AF90" i="1"/>
  <c r="AF91" i="1"/>
  <c r="AF92" i="1"/>
  <c r="S953" i="1"/>
  <c r="S926" i="1"/>
  <c r="S855" i="1"/>
  <c r="S854" i="1"/>
  <c r="S853" i="1"/>
  <c r="S727" i="1"/>
  <c r="S725" i="1"/>
  <c r="S724" i="1"/>
  <c r="S712" i="1"/>
  <c r="S711" i="1"/>
  <c r="S710" i="1"/>
  <c r="S709" i="1"/>
  <c r="S738" i="1"/>
  <c r="S971" i="1"/>
  <c r="S874" i="1"/>
  <c r="S833" i="1"/>
  <c r="S798" i="1"/>
  <c r="B13" i="3"/>
  <c r="C5" i="3"/>
  <c r="D5" i="3" s="1"/>
  <c r="C7" i="3"/>
  <c r="D7" i="3" s="1"/>
  <c r="E7" i="3" s="1"/>
  <c r="F7" i="3" s="1"/>
  <c r="C9" i="3"/>
  <c r="D9" i="3" s="1"/>
  <c r="E9" i="3" s="1"/>
  <c r="F9" i="3" s="1"/>
  <c r="S996" i="1"/>
  <c r="S975" i="1"/>
  <c r="S974" i="1"/>
  <c r="S973" i="1"/>
  <c r="S921" i="1"/>
  <c r="S919" i="1"/>
  <c r="S914" i="1"/>
  <c r="S913" i="1"/>
  <c r="S912" i="1"/>
  <c r="S911" i="1"/>
  <c r="S904" i="1"/>
  <c r="S903" i="1"/>
  <c r="S902" i="1"/>
  <c r="S901" i="1"/>
  <c r="S893" i="1"/>
  <c r="S892" i="1"/>
  <c r="S891" i="1"/>
  <c r="S890" i="1"/>
  <c r="S888" i="1"/>
  <c r="S887" i="1"/>
  <c r="S886" i="1"/>
  <c r="S885" i="1"/>
  <c r="S861" i="1"/>
  <c r="S860" i="1"/>
  <c r="S859" i="1"/>
  <c r="S858" i="1"/>
  <c r="S840" i="1"/>
  <c r="S839" i="1"/>
  <c r="S838" i="1"/>
  <c r="S837" i="1"/>
  <c r="S828" i="1"/>
  <c r="S827" i="1"/>
  <c r="S826" i="1"/>
  <c r="S814" i="1"/>
  <c r="S813" i="1"/>
  <c r="S812" i="1"/>
  <c r="S811" i="1"/>
  <c r="S746" i="1"/>
  <c r="S776" i="1"/>
  <c r="S745" i="1"/>
  <c r="S927" i="1"/>
  <c r="S856" i="1"/>
  <c r="S829" i="1"/>
  <c r="S787" i="1"/>
  <c r="S963" i="1"/>
  <c r="S962" i="1"/>
  <c r="S925" i="1"/>
  <c r="S786" i="1"/>
  <c r="S785" i="1"/>
  <c r="S961" i="1"/>
  <c r="S924" i="1"/>
  <c r="S784" i="1"/>
  <c r="S744" i="1"/>
  <c r="S736" i="1"/>
  <c r="S735" i="1"/>
  <c r="S734" i="1"/>
  <c r="S733" i="1"/>
  <c r="S699" i="1"/>
  <c r="B14" i="3"/>
  <c r="C14" i="3" s="1"/>
  <c r="D14" i="3" s="1"/>
  <c r="E14" i="3" s="1"/>
  <c r="F14" i="3" s="1"/>
  <c r="C10" i="3"/>
  <c r="D10" i="3" s="1"/>
  <c r="E10" i="3" s="1"/>
  <c r="F10" i="3" s="1"/>
  <c r="C8" i="3"/>
  <c r="D8" i="3" s="1"/>
  <c r="E8" i="3" s="1"/>
  <c r="F8" i="3" s="1"/>
  <c r="C6" i="3"/>
  <c r="D6" i="3" s="1"/>
  <c r="E6" i="3" s="1"/>
  <c r="F6" i="3" s="1"/>
  <c r="X964" i="1"/>
  <c r="X965" i="1"/>
  <c r="X966" i="1"/>
  <c r="X967" i="1"/>
  <c r="AG968" i="1" s="1"/>
  <c r="X968" i="1"/>
  <c r="X969" i="1"/>
  <c r="X970" i="1"/>
  <c r="X971" i="1"/>
  <c r="X972" i="1"/>
  <c r="X973" i="1"/>
  <c r="AG974" i="1" s="1"/>
  <c r="J969" i="1"/>
  <c r="J970" i="1" s="1"/>
  <c r="J971" i="1" s="1"/>
  <c r="J972" i="1" s="1"/>
  <c r="D970" i="1"/>
  <c r="D971" i="1" s="1"/>
  <c r="D972" i="1" s="1"/>
  <c r="B969" i="1"/>
  <c r="B970" i="1" s="1"/>
  <c r="B971" i="1" s="1"/>
  <c r="C970" i="1"/>
  <c r="C971" i="1" s="1"/>
  <c r="C972" i="1" s="1"/>
  <c r="J967" i="1"/>
  <c r="J968" i="1" s="1"/>
  <c r="B967" i="1"/>
  <c r="B968" i="1" s="1"/>
  <c r="E968" i="1" s="1"/>
  <c r="J964" i="1"/>
  <c r="J965" i="1" s="1"/>
  <c r="J966" i="1" s="1"/>
  <c r="D965" i="1"/>
  <c r="D966" i="1" s="1"/>
  <c r="B964" i="1"/>
  <c r="C965" i="1"/>
  <c r="C966" i="1" s="1"/>
  <c r="AC701" i="1"/>
  <c r="AD701" i="1" s="1"/>
  <c r="X702" i="1"/>
  <c r="X698" i="1"/>
  <c r="X699" i="1"/>
  <c r="AC702" i="1"/>
  <c r="AC698" i="1"/>
  <c r="AD698" i="1" s="1"/>
  <c r="AC699" i="1"/>
  <c r="X704" i="1"/>
  <c r="X705" i="1"/>
  <c r="X706" i="1"/>
  <c r="X707" i="1"/>
  <c r="X700" i="1"/>
  <c r="X701" i="1"/>
  <c r="AC704" i="1"/>
  <c r="AD704" i="1" s="1"/>
  <c r="AC705" i="1"/>
  <c r="AC706" i="1"/>
  <c r="AC707" i="1"/>
  <c r="AC700" i="1"/>
  <c r="AD700" i="1" s="1"/>
  <c r="S730" i="1"/>
  <c r="S931" i="1"/>
  <c r="S851" i="1"/>
  <c r="S824" i="1"/>
  <c r="S806" i="1"/>
  <c r="S795" i="1"/>
  <c r="S772" i="1"/>
  <c r="S768" i="1"/>
  <c r="S719" i="1"/>
  <c r="S706" i="1"/>
  <c r="C22" i="3"/>
  <c r="D22" i="3" s="1"/>
  <c r="C23" i="3"/>
  <c r="D23" i="3" s="1"/>
  <c r="S923" i="1"/>
  <c r="S952" i="1"/>
  <c r="S884" i="1"/>
  <c r="S960" i="1"/>
  <c r="S743" i="1"/>
  <c r="S910" i="1"/>
  <c r="S909" i="1"/>
  <c r="S889" i="1"/>
  <c r="S873" i="1"/>
  <c r="S857" i="1"/>
  <c r="S836" i="1"/>
  <c r="S825" i="1"/>
  <c r="S781" i="1"/>
  <c r="S852" i="1"/>
  <c r="S845" i="1"/>
  <c r="S783" i="1"/>
  <c r="S810" i="1"/>
  <c r="J884" i="1"/>
  <c r="J885" i="1" s="1"/>
  <c r="J886" i="1" s="1"/>
  <c r="J887" i="1" s="1"/>
  <c r="J888" i="1" s="1"/>
  <c r="J889" i="1"/>
  <c r="J890" i="1" s="1"/>
  <c r="J891" i="1" s="1"/>
  <c r="J892" i="1" s="1"/>
  <c r="J893" i="1" s="1"/>
  <c r="J894" i="1" s="1"/>
  <c r="J895" i="1" s="1"/>
  <c r="J896" i="1" s="1"/>
  <c r="J897" i="1" s="1"/>
  <c r="J898" i="1" s="1"/>
  <c r="J899" i="1" s="1"/>
  <c r="J875" i="1"/>
  <c r="J876" i="1" s="1"/>
  <c r="J877" i="1" s="1"/>
  <c r="J878" i="1"/>
  <c r="J879" i="1" s="1"/>
  <c r="B4" i="1"/>
  <c r="E4" i="1" s="1"/>
  <c r="B9" i="1"/>
  <c r="E9" i="1" s="1"/>
  <c r="B10" i="1"/>
  <c r="B11" i="1" s="1"/>
  <c r="B12" i="1" s="1"/>
  <c r="B13" i="1" s="1"/>
  <c r="B14" i="1" s="1"/>
  <c r="B15" i="1"/>
  <c r="B16" i="1" s="1"/>
  <c r="B17" i="1" s="1"/>
  <c r="B18" i="1"/>
  <c r="B24" i="1"/>
  <c r="B25" i="1" s="1"/>
  <c r="B30" i="1"/>
  <c r="B31" i="1" s="1"/>
  <c r="B36" i="1"/>
  <c r="B37" i="1" s="1"/>
  <c r="B38" i="1" s="1"/>
  <c r="B39" i="1" s="1"/>
  <c r="B40" i="1" s="1"/>
  <c r="B41" i="1" s="1"/>
  <c r="B42" i="1" s="1"/>
  <c r="B43" i="1" s="1"/>
  <c r="B44" i="1"/>
  <c r="B47" i="1"/>
  <c r="B48" i="1" s="1"/>
  <c r="B49" i="1" s="1"/>
  <c r="B50" i="1" s="1"/>
  <c r="B52" i="1"/>
  <c r="B53" i="1" s="1"/>
  <c r="B54" i="1"/>
  <c r="B55" i="1" s="1"/>
  <c r="B56" i="1"/>
  <c r="B57" i="1" s="1"/>
  <c r="B58" i="1" s="1"/>
  <c r="B59" i="1" s="1"/>
  <c r="B60" i="1" s="1"/>
  <c r="B61" i="1"/>
  <c r="B62" i="1" s="1"/>
  <c r="B63" i="1" s="1"/>
  <c r="B64" i="1" s="1"/>
  <c r="B65" i="1" s="1"/>
  <c r="B66" i="1" s="1"/>
  <c r="B67" i="1"/>
  <c r="B73" i="1"/>
  <c r="B79" i="1"/>
  <c r="E79" i="1" s="1"/>
  <c r="B80" i="1"/>
  <c r="B81" i="1" s="1"/>
  <c r="B82" i="1" s="1"/>
  <c r="B87" i="1"/>
  <c r="B88" i="1" s="1"/>
  <c r="B89" i="1" s="1"/>
  <c r="B90" i="1" s="1"/>
  <c r="B91" i="1" s="1"/>
  <c r="B92" i="1" s="1"/>
  <c r="B93" i="1"/>
  <c r="B94" i="1" s="1"/>
  <c r="B97" i="1"/>
  <c r="B98" i="1" s="1"/>
  <c r="B104" i="1"/>
  <c r="E104" i="1" s="1"/>
  <c r="B105" i="1"/>
  <c r="B106" i="1" s="1"/>
  <c r="B107" i="1" s="1"/>
  <c r="B108" i="1"/>
  <c r="B109" i="1" s="1"/>
  <c r="B114" i="1"/>
  <c r="B115" i="1" s="1"/>
  <c r="B120" i="1"/>
  <c r="B121" i="1" s="1"/>
  <c r="B122" i="1" s="1"/>
  <c r="B123" i="1" s="1"/>
  <c r="B124" i="1" s="1"/>
  <c r="B125" i="1"/>
  <c r="B126" i="1" s="1"/>
  <c r="B131" i="1"/>
  <c r="B132" i="1" s="1"/>
  <c r="B133" i="1" s="1"/>
  <c r="B134" i="1" s="1"/>
  <c r="B135" i="1" s="1"/>
  <c r="B136" i="1"/>
  <c r="B137" i="1" s="1"/>
  <c r="B138" i="1" s="1"/>
  <c r="B139" i="1" s="1"/>
  <c r="B140" i="1" s="1"/>
  <c r="B141" i="1" s="1"/>
  <c r="B142" i="1"/>
  <c r="B145" i="1"/>
  <c r="B146" i="1" s="1"/>
  <c r="B149" i="1"/>
  <c r="B151" i="1"/>
  <c r="B152" i="1" s="1"/>
  <c r="B153" i="1" s="1"/>
  <c r="B154" i="1"/>
  <c r="E154" i="1" s="1"/>
  <c r="B155" i="1"/>
  <c r="B160" i="1"/>
  <c r="B165" i="1"/>
  <c r="E165" i="1" s="1"/>
  <c r="B166" i="1"/>
  <c r="B167" i="1" s="1"/>
  <c r="B168" i="1" s="1"/>
  <c r="B169" i="1" s="1"/>
  <c r="B170" i="1" s="1"/>
  <c r="E170" i="1" s="1"/>
  <c r="B171" i="1"/>
  <c r="E171" i="1" s="1"/>
  <c r="B172" i="1"/>
  <c r="B173" i="1" s="1"/>
  <c r="B174" i="1" s="1"/>
  <c r="B175" i="1" s="1"/>
  <c r="B176" i="1" s="1"/>
  <c r="B177" i="1"/>
  <c r="E177" i="1" s="1"/>
  <c r="B178" i="1"/>
  <c r="B179" i="1" s="1"/>
  <c r="B180" i="1" s="1"/>
  <c r="B181" i="1" s="1"/>
  <c r="B182" i="1" s="1"/>
  <c r="B183" i="1" s="1"/>
  <c r="B184" i="1" s="1"/>
  <c r="B185" i="1"/>
  <c r="B187" i="1"/>
  <c r="B192" i="1"/>
  <c r="B197" i="1"/>
  <c r="E197" i="1" s="1"/>
  <c r="B206" i="1"/>
  <c r="E206" i="1" s="1"/>
  <c r="B207" i="1"/>
  <c r="B208" i="1" s="1"/>
  <c r="B209" i="1" s="1"/>
  <c r="B210" i="1" s="1"/>
  <c r="B213" i="1"/>
  <c r="B214" i="1" s="1"/>
  <c r="B215" i="1" s="1"/>
  <c r="B216" i="1"/>
  <c r="B220" i="1"/>
  <c r="B224" i="1"/>
  <c r="B229" i="1"/>
  <c r="B234" i="1"/>
  <c r="B239" i="1"/>
  <c r="B241" i="1"/>
  <c r="B242" i="1" s="1"/>
  <c r="B243" i="1" s="1"/>
  <c r="B244" i="1"/>
  <c r="B245" i="1" s="1"/>
  <c r="B246" i="1" s="1"/>
  <c r="B247" i="1" s="1"/>
  <c r="B248" i="1"/>
  <c r="B249" i="1" s="1"/>
  <c r="B250" i="1" s="1"/>
  <c r="B252" i="1"/>
  <c r="B253" i="1" s="1"/>
  <c r="B254" i="1" s="1"/>
  <c r="B255" i="1" s="1"/>
  <c r="B256" i="1" s="1"/>
  <c r="B257" i="1" s="1"/>
  <c r="B258" i="1" s="1"/>
  <c r="B259" i="1"/>
  <c r="E259" i="1" s="1"/>
  <c r="B260" i="1"/>
  <c r="B261" i="1" s="1"/>
  <c r="B262" i="1" s="1"/>
  <c r="B263" i="1" s="1"/>
  <c r="B264" i="1" s="1"/>
  <c r="B265" i="1"/>
  <c r="B266" i="1" s="1"/>
  <c r="B267" i="1" s="1"/>
  <c r="B268" i="1" s="1"/>
  <c r="B269" i="1" s="1"/>
  <c r="B270" i="1"/>
  <c r="B271" i="1" s="1"/>
  <c r="B272" i="1" s="1"/>
  <c r="B273" i="1"/>
  <c r="E273" i="1" s="1"/>
  <c r="B281" i="1"/>
  <c r="B285" i="1"/>
  <c r="B286" i="1" s="1"/>
  <c r="B290" i="1"/>
  <c r="B291" i="1" s="1"/>
  <c r="B292" i="1" s="1"/>
  <c r="B293" i="1" s="1"/>
  <c r="B294" i="1" s="1"/>
  <c r="B295" i="1"/>
  <c r="B296" i="1" s="1"/>
  <c r="B297" i="1" s="1"/>
  <c r="B298" i="1"/>
  <c r="B299" i="1" s="1"/>
  <c r="B300" i="1" s="1"/>
  <c r="B301" i="1" s="1"/>
  <c r="B302" i="1"/>
  <c r="E302" i="1" s="1"/>
  <c r="B303" i="1"/>
  <c r="B304" i="1" s="1"/>
  <c r="B305" i="1" s="1"/>
  <c r="B306" i="1" s="1"/>
  <c r="B307" i="1"/>
  <c r="B311" i="1"/>
  <c r="B312" i="1" s="1"/>
  <c r="B317" i="1"/>
  <c r="B318" i="1" s="1"/>
  <c r="B319" i="1" s="1"/>
  <c r="B320" i="1" s="1"/>
  <c r="B321" i="1"/>
  <c r="E321" i="1" s="1"/>
  <c r="B322" i="1"/>
  <c r="B323" i="1" s="1"/>
  <c r="B324" i="1" s="1"/>
  <c r="B325" i="1" s="1"/>
  <c r="B326" i="1"/>
  <c r="B327" i="1" s="1"/>
  <c r="B334" i="1"/>
  <c r="E334" i="1" s="1"/>
  <c r="B335" i="1"/>
  <c r="B336" i="1" s="1"/>
  <c r="B342" i="1"/>
  <c r="B343" i="1" s="1"/>
  <c r="B344" i="1" s="1"/>
  <c r="B345" i="1" s="1"/>
  <c r="B346" i="1" s="1"/>
  <c r="B347" i="1" s="1"/>
  <c r="B348" i="1" s="1"/>
  <c r="B349" i="1"/>
  <c r="B350" i="1" s="1"/>
  <c r="B351" i="1" s="1"/>
  <c r="B352" i="1" s="1"/>
  <c r="B353" i="1" s="1"/>
  <c r="B354" i="1" s="1"/>
  <c r="B355" i="1"/>
  <c r="B356" i="1" s="1"/>
  <c r="B357" i="1" s="1"/>
  <c r="B358" i="1" s="1"/>
  <c r="B359" i="1" s="1"/>
  <c r="B360" i="1"/>
  <c r="E360" i="1" s="1"/>
  <c r="B368" i="1"/>
  <c r="E368" i="1" s="1"/>
  <c r="B372" i="1"/>
  <c r="B373" i="1" s="1"/>
  <c r="B374" i="1" s="1"/>
  <c r="B375" i="1"/>
  <c r="B382" i="1"/>
  <c r="B388" i="1"/>
  <c r="E388" i="1" s="1"/>
  <c r="B393" i="1"/>
  <c r="E393" i="1" s="1"/>
  <c r="B394" i="1"/>
  <c r="B395" i="1" s="1"/>
  <c r="B396" i="1" s="1"/>
  <c r="B397" i="1" s="1"/>
  <c r="B398" i="1" s="1"/>
  <c r="B399" i="1" s="1"/>
  <c r="B400" i="1"/>
  <c r="B401" i="1" s="1"/>
  <c r="B402" i="1" s="1"/>
  <c r="B403" i="1"/>
  <c r="E403" i="1" s="1"/>
  <c r="B404" i="1"/>
  <c r="E404" i="1" s="1"/>
  <c r="B405" i="1"/>
  <c r="B406" i="1" s="1"/>
  <c r="B408" i="1"/>
  <c r="E408" i="1" s="1"/>
  <c r="B409" i="1"/>
  <c r="B410" i="1" s="1"/>
  <c r="B413" i="1"/>
  <c r="B414" i="1" s="1"/>
  <c r="B415" i="1" s="1"/>
  <c r="B416" i="1" s="1"/>
  <c r="B417" i="1" s="1"/>
  <c r="B418" i="1" s="1"/>
  <c r="B419" i="1" s="1"/>
  <c r="E419" i="1" s="1"/>
  <c r="B420" i="1"/>
  <c r="B431" i="1"/>
  <c r="B434" i="1"/>
  <c r="B435" i="1" s="1"/>
  <c r="B436" i="1" s="1"/>
  <c r="B437" i="1" s="1"/>
  <c r="B438" i="1"/>
  <c r="B439" i="1" s="1"/>
  <c r="B441" i="1"/>
  <c r="B452" i="1"/>
  <c r="B453" i="1" s="1"/>
  <c r="B454" i="1" s="1"/>
  <c r="B455" i="1" s="1"/>
  <c r="B456" i="1"/>
  <c r="B465" i="1"/>
  <c r="B466" i="1" s="1"/>
  <c r="B474" i="1"/>
  <c r="B475" i="1" s="1"/>
  <c r="B476" i="1"/>
  <c r="B477" i="1" s="1"/>
  <c r="B478" i="1" s="1"/>
  <c r="B479" i="1"/>
  <c r="B483" i="1"/>
  <c r="B488" i="1"/>
  <c r="B489" i="1" s="1"/>
  <c r="B490" i="1"/>
  <c r="E490" i="1" s="1"/>
  <c r="B495" i="1"/>
  <c r="B496" i="1" s="1"/>
  <c r="B497" i="1" s="1"/>
  <c r="B501" i="1"/>
  <c r="B502" i="1" s="1"/>
  <c r="B503" i="1" s="1"/>
  <c r="B504" i="1" s="1"/>
  <c r="B505" i="1" s="1"/>
  <c r="B506" i="1" s="1"/>
  <c r="B507" i="1" s="1"/>
  <c r="B508" i="1" s="1"/>
  <c r="B509" i="1" s="1"/>
  <c r="B510" i="1" s="1"/>
  <c r="B511" i="1" s="1"/>
  <c r="E511" i="1" s="1"/>
  <c r="B512" i="1"/>
  <c r="E512" i="1" s="1"/>
  <c r="B513" i="1"/>
  <c r="B514" i="1" s="1"/>
  <c r="B515" i="1" s="1"/>
  <c r="B516" i="1" s="1"/>
  <c r="B517" i="1" s="1"/>
  <c r="B518" i="1"/>
  <c r="B519" i="1" s="1"/>
  <c r="B522" i="1"/>
  <c r="B526" i="1"/>
  <c r="B527" i="1" s="1"/>
  <c r="E527" i="1" s="1"/>
  <c r="B528" i="1"/>
  <c r="B531" i="1"/>
  <c r="B532" i="1" s="1"/>
  <c r="B533" i="1" s="1"/>
  <c r="B534" i="1" s="1"/>
  <c r="B538" i="1"/>
  <c r="B543" i="1"/>
  <c r="B544" i="1" s="1"/>
  <c r="B545" i="1" s="1"/>
  <c r="B546" i="1" s="1"/>
  <c r="B547" i="1" s="1"/>
  <c r="B548" i="1" s="1"/>
  <c r="B549" i="1" s="1"/>
  <c r="B550" i="1" s="1"/>
  <c r="B551" i="1" s="1"/>
  <c r="E551" i="1" s="1"/>
  <c r="B552" i="1"/>
  <c r="B553" i="1" s="1"/>
  <c r="B554" i="1" s="1"/>
  <c r="B555" i="1" s="1"/>
  <c r="B556" i="1" s="1"/>
  <c r="B557" i="1" s="1"/>
  <c r="B558" i="1" s="1"/>
  <c r="B559" i="1"/>
  <c r="B563" i="1"/>
  <c r="B564" i="1" s="1"/>
  <c r="B565" i="1" s="1"/>
  <c r="B566" i="1" s="1"/>
  <c r="B567" i="1"/>
  <c r="B568" i="1" s="1"/>
  <c r="B572" i="1"/>
  <c r="B573" i="1" s="1"/>
  <c r="B574" i="1" s="1"/>
  <c r="B575" i="1" s="1"/>
  <c r="B576" i="1" s="1"/>
  <c r="B577" i="1"/>
  <c r="B578" i="1" s="1"/>
  <c r="B580" i="1"/>
  <c r="B581" i="1" s="1"/>
  <c r="B582" i="1" s="1"/>
  <c r="B583" i="1" s="1"/>
  <c r="B587" i="1"/>
  <c r="B588" i="1" s="1"/>
  <c r="B589" i="1" s="1"/>
  <c r="B590" i="1" s="1"/>
  <c r="B591" i="1"/>
  <c r="B592" i="1" s="1"/>
  <c r="B595" i="1"/>
  <c r="B600" i="1"/>
  <c r="B601" i="1" s="1"/>
  <c r="B602" i="1" s="1"/>
  <c r="B603" i="1" s="1"/>
  <c r="B604" i="1" s="1"/>
  <c r="B605" i="1" s="1"/>
  <c r="B606" i="1" s="1"/>
  <c r="B607" i="1" s="1"/>
  <c r="B608" i="1"/>
  <c r="E608" i="1" s="1"/>
  <c r="B609" i="1"/>
  <c r="B610" i="1" s="1"/>
  <c r="B611" i="1" s="1"/>
  <c r="B612" i="1" s="1"/>
  <c r="B613" i="1" s="1"/>
  <c r="B614" i="1"/>
  <c r="E614" i="1" s="1"/>
  <c r="B618" i="1"/>
  <c r="B628" i="1"/>
  <c r="B633" i="1"/>
  <c r="B646" i="1"/>
  <c r="B647" i="1" s="1"/>
  <c r="B648" i="1" s="1"/>
  <c r="B649" i="1" s="1"/>
  <c r="B654" i="1"/>
  <c r="E654" i="1" s="1"/>
  <c r="B655" i="1"/>
  <c r="E655" i="1" s="1"/>
  <c r="B656" i="1"/>
  <c r="B657" i="1" s="1"/>
  <c r="B658" i="1" s="1"/>
  <c r="B659" i="1" s="1"/>
  <c r="B660" i="1"/>
  <c r="B661" i="1" s="1"/>
  <c r="B662" i="1" s="1"/>
  <c r="B663" i="1" s="1"/>
  <c r="B664" i="1" s="1"/>
  <c r="B665" i="1" s="1"/>
  <c r="B666" i="1"/>
  <c r="B671" i="1"/>
  <c r="B673" i="1"/>
  <c r="B675" i="1"/>
  <c r="B676" i="1" s="1"/>
  <c r="E676" i="1" s="1"/>
  <c r="B679" i="1"/>
  <c r="B680" i="1" s="1"/>
  <c r="B681" i="1" s="1"/>
  <c r="B682" i="1"/>
  <c r="B683" i="1" s="1"/>
  <c r="B684" i="1" s="1"/>
  <c r="B685" i="1" s="1"/>
  <c r="B686" i="1" s="1"/>
  <c r="B687" i="1" s="1"/>
  <c r="B688" i="1" s="1"/>
  <c r="B689" i="1" s="1"/>
  <c r="B690" i="1" s="1"/>
  <c r="B691" i="1"/>
  <c r="E691" i="1" s="1"/>
  <c r="B692" i="1"/>
  <c r="B696" i="1"/>
  <c r="E696" i="1" s="1"/>
  <c r="B697" i="1"/>
  <c r="E697" i="1" s="1"/>
  <c r="B698" i="1"/>
  <c r="E698" i="1" s="1"/>
  <c r="B700" i="1"/>
  <c r="B701" i="1" s="1"/>
  <c r="E701" i="1" s="1"/>
  <c r="B702" i="1"/>
  <c r="E702" i="1" s="1"/>
  <c r="B704" i="1"/>
  <c r="B705" i="1" s="1"/>
  <c r="B708" i="1"/>
  <c r="B713" i="1"/>
  <c r="E713" i="1" s="1"/>
  <c r="B714" i="1"/>
  <c r="B715" i="1" s="1"/>
  <c r="B716" i="1"/>
  <c r="B723" i="1"/>
  <c r="B732" i="1"/>
  <c r="B737" i="1"/>
  <c r="B738" i="1" s="1"/>
  <c r="E738" i="1" s="1"/>
  <c r="B740" i="1"/>
  <c r="E740" i="1" s="1"/>
  <c r="B741" i="1"/>
  <c r="B743" i="1"/>
  <c r="E743" i="1" s="1"/>
  <c r="B750" i="1"/>
  <c r="B751" i="1" s="1"/>
  <c r="B752" i="1" s="1"/>
  <c r="E752" i="1" s="1"/>
  <c r="B753" i="1"/>
  <c r="B757" i="1"/>
  <c r="B758" i="1" s="1"/>
  <c r="B762" i="1"/>
  <c r="B771" i="1"/>
  <c r="B772" i="1" s="1"/>
  <c r="B773" i="1" s="1"/>
  <c r="B774" i="1" s="1"/>
  <c r="B775" i="1" s="1"/>
  <c r="E775" i="1" s="1"/>
  <c r="B776" i="1"/>
  <c r="B777" i="1" s="1"/>
  <c r="B778" i="1" s="1"/>
  <c r="B779" i="1" s="1"/>
  <c r="B780" i="1" s="1"/>
  <c r="B781" i="1" s="1"/>
  <c r="B782" i="1" s="1"/>
  <c r="B783" i="1"/>
  <c r="B788" i="1"/>
  <c r="B789" i="1" s="1"/>
  <c r="B790" i="1" s="1"/>
  <c r="B791" i="1"/>
  <c r="B792" i="1" s="1"/>
  <c r="B800" i="1"/>
  <c r="E800" i="1" s="1"/>
  <c r="B802" i="1"/>
  <c r="B803" i="1" s="1"/>
  <c r="B804" i="1" s="1"/>
  <c r="B805" i="1"/>
  <c r="B806" i="1" s="1"/>
  <c r="B810" i="1"/>
  <c r="E810" i="1" s="1"/>
  <c r="B819" i="1"/>
  <c r="B820" i="1" s="1"/>
  <c r="B821" i="1"/>
  <c r="E821" i="1" s="1"/>
  <c r="B832" i="1"/>
  <c r="B833" i="1" s="1"/>
  <c r="B834" i="1" s="1"/>
  <c r="B835" i="1" s="1"/>
  <c r="B836" i="1"/>
  <c r="B837" i="1" s="1"/>
  <c r="B838" i="1" s="1"/>
  <c r="B839" i="1" s="1"/>
  <c r="B840" i="1" s="1"/>
  <c r="B841" i="1" s="1"/>
  <c r="B842" i="1"/>
  <c r="B846" i="1"/>
  <c r="E846" i="1" s="1"/>
  <c r="B849" i="1"/>
  <c r="B850" i="1" s="1"/>
  <c r="B851" i="1" s="1"/>
  <c r="B852" i="1" s="1"/>
  <c r="B857" i="1"/>
  <c r="B858" i="1" s="1"/>
  <c r="B859" i="1" s="1"/>
  <c r="B860" i="1" s="1"/>
  <c r="B861" i="1" s="1"/>
  <c r="B862" i="1" s="1"/>
  <c r="B863" i="1"/>
  <c r="E863" i="1" s="1"/>
  <c r="B869" i="1"/>
  <c r="B872" i="1"/>
  <c r="E872" i="1" s="1"/>
  <c r="B873" i="1"/>
  <c r="B874" i="1" s="1"/>
  <c r="B875" i="1"/>
  <c r="E875" i="1" s="1"/>
  <c r="B878" i="1"/>
  <c r="B879" i="1" s="1"/>
  <c r="B880" i="1"/>
  <c r="B884" i="1"/>
  <c r="B889" i="1"/>
  <c r="E889" i="1" s="1"/>
  <c r="B900" i="1"/>
  <c r="E900" i="1" s="1"/>
  <c r="B901" i="1"/>
  <c r="B902" i="1" s="1"/>
  <c r="B903" i="1" s="1"/>
  <c r="B904" i="1" s="1"/>
  <c r="B905" i="1" s="1"/>
  <c r="B906" i="1" s="1"/>
  <c r="B907" i="1" s="1"/>
  <c r="B908" i="1" s="1"/>
  <c r="B909" i="1" s="1"/>
  <c r="B910" i="1"/>
  <c r="B911" i="1" s="1"/>
  <c r="B915" i="1"/>
  <c r="B917" i="1"/>
  <c r="B918" i="1" s="1"/>
  <c r="E918" i="1" s="1"/>
  <c r="B919" i="1"/>
  <c r="B920" i="1" s="1"/>
  <c r="E920" i="1" s="1"/>
  <c r="B921" i="1"/>
  <c r="E921" i="1" s="1"/>
  <c r="B923" i="1"/>
  <c r="B933" i="1"/>
  <c r="B934" i="1" s="1"/>
  <c r="B935" i="1" s="1"/>
  <c r="B936" i="1" s="1"/>
  <c r="B949" i="1"/>
  <c r="B952" i="1"/>
  <c r="E952" i="1" s="1"/>
  <c r="B957" i="1"/>
  <c r="B958" i="1" s="1"/>
  <c r="B959" i="1"/>
  <c r="E959" i="1" s="1"/>
  <c r="B960" i="1"/>
  <c r="E960" i="1" s="1"/>
  <c r="B973" i="1"/>
  <c r="B974" i="1" s="1"/>
  <c r="B978" i="1"/>
  <c r="E978" i="1" s="1"/>
  <c r="B979" i="1"/>
  <c r="B991" i="1"/>
  <c r="E991" i="1" s="1"/>
  <c r="B992" i="1"/>
  <c r="B993" i="1" s="1"/>
  <c r="E993" i="1" s="1"/>
  <c r="B994" i="1"/>
  <c r="E994" i="1" s="1"/>
  <c r="B997" i="1"/>
  <c r="B998" i="1" s="1"/>
  <c r="B999" i="1"/>
  <c r="B1000" i="1" s="1"/>
  <c r="E1000" i="1" s="1"/>
  <c r="B1001" i="1"/>
  <c r="E1001" i="1" s="1"/>
  <c r="B1003" i="1"/>
  <c r="E1003" i="1" s="1"/>
  <c r="B1007" i="1"/>
  <c r="E1007" i="1" s="1"/>
  <c r="B1008" i="1"/>
  <c r="B1009" i="1" s="1"/>
  <c r="B1010" i="1" s="1"/>
  <c r="B1011" i="1" s="1"/>
  <c r="B1012" i="1" s="1"/>
  <c r="B1013" i="1"/>
  <c r="E1013" i="1" s="1"/>
  <c r="B1015" i="1"/>
  <c r="B1016" i="1" s="1"/>
  <c r="B1017" i="1"/>
  <c r="B1018" i="1" s="1"/>
  <c r="B1019" i="1" s="1"/>
  <c r="E1019" i="1" s="1"/>
  <c r="B1020" i="1"/>
  <c r="E1020" i="1" s="1"/>
  <c r="B1021" i="1"/>
  <c r="E1021" i="1" s="1"/>
  <c r="B1023" i="1"/>
  <c r="E1023" i="1" s="1"/>
  <c r="B1025" i="1"/>
  <c r="B1026" i="1" s="1"/>
  <c r="B1027" i="1" s="1"/>
  <c r="B1028" i="1" s="1"/>
  <c r="B1029" i="1" s="1"/>
  <c r="B1030" i="1" s="1"/>
  <c r="B1031" i="1"/>
  <c r="E1031" i="1" s="1"/>
  <c r="B1033" i="1"/>
  <c r="B1035" i="1"/>
  <c r="E1035" i="1" s="1"/>
  <c r="B1037" i="1"/>
  <c r="B1038" i="1" s="1"/>
  <c r="B1039" i="1"/>
  <c r="E1039" i="1" s="1"/>
  <c r="B1040" i="1"/>
  <c r="E1040" i="1" s="1"/>
  <c r="B1043" i="1"/>
  <c r="E1043" i="1" s="1"/>
  <c r="B1046" i="1"/>
  <c r="B1047" i="1" s="1"/>
  <c r="B1048" i="1" s="1"/>
  <c r="B1050" i="1"/>
  <c r="B1055" i="1"/>
  <c r="E1055" i="1" s="1"/>
  <c r="B1059" i="1"/>
  <c r="E1059" i="1" s="1"/>
  <c r="B1066" i="1"/>
  <c r="B1068" i="1"/>
  <c r="B1070" i="1"/>
  <c r="B1071" i="1" s="1"/>
  <c r="B1075" i="1"/>
  <c r="E1075" i="1" s="1"/>
  <c r="B1079" i="1"/>
  <c r="B1081" i="1"/>
  <c r="B1083" i="1"/>
  <c r="E1083" i="1" s="1"/>
  <c r="B1088" i="1"/>
  <c r="B1092" i="1"/>
  <c r="E1092" i="1" s="1"/>
  <c r="B1099" i="1"/>
  <c r="E1099" i="1" s="1"/>
  <c r="B1101" i="1"/>
  <c r="E1101" i="1" s="1"/>
  <c r="B1106" i="1"/>
  <c r="B1109" i="1"/>
  <c r="E1109" i="1" s="1"/>
  <c r="B1112" i="1"/>
  <c r="B1113" i="1" s="1"/>
  <c r="B1114" i="1"/>
  <c r="E1114" i="1" s="1"/>
  <c r="B1118" i="1"/>
  <c r="B1119" i="1" s="1"/>
  <c r="B1121" i="1"/>
  <c r="B1125" i="1"/>
  <c r="B1132" i="1"/>
  <c r="D876" i="1"/>
  <c r="D877" i="1" s="1"/>
  <c r="D879" i="1"/>
  <c r="D881" i="1"/>
  <c r="D882" i="1" s="1"/>
  <c r="D883" i="1" s="1"/>
  <c r="D885" i="1"/>
  <c r="D886" i="1" s="1"/>
  <c r="D890" i="1"/>
  <c r="D891" i="1" s="1"/>
  <c r="D902" i="1"/>
  <c r="D903" i="1" s="1"/>
  <c r="D904" i="1" s="1"/>
  <c r="D905" i="1" s="1"/>
  <c r="D867" i="1"/>
  <c r="D911" i="1"/>
  <c r="D912" i="1" s="1"/>
  <c r="D913" i="1" s="1"/>
  <c r="D914" i="1" s="1"/>
  <c r="D203" i="8" s="1"/>
  <c r="D916" i="1"/>
  <c r="D924" i="1"/>
  <c r="D925" i="1" s="1"/>
  <c r="D934" i="1"/>
  <c r="D935" i="1" s="1"/>
  <c r="D936" i="1" s="1"/>
  <c r="D937" i="1" s="1"/>
  <c r="D938" i="1" s="1"/>
  <c r="D950" i="1"/>
  <c r="D951" i="1" s="1"/>
  <c r="D953" i="1"/>
  <c r="D954" i="1" s="1"/>
  <c r="D955" i="1" s="1"/>
  <c r="D956" i="1" s="1"/>
  <c r="D958" i="1"/>
  <c r="D961" i="1"/>
  <c r="D962" i="1" s="1"/>
  <c r="D963" i="1" s="1"/>
  <c r="D214" i="8" s="1"/>
  <c r="D974" i="1"/>
  <c r="D975" i="1" s="1"/>
  <c r="D976" i="1" s="1"/>
  <c r="D977" i="1" s="1"/>
  <c r="D980" i="1"/>
  <c r="D981" i="1" s="1"/>
  <c r="D982" i="1" s="1"/>
  <c r="D983" i="1" s="1"/>
  <c r="D986" i="1"/>
  <c r="D987" i="1" s="1"/>
  <c r="D988" i="1" s="1"/>
  <c r="D989" i="1" s="1"/>
  <c r="D995" i="1"/>
  <c r="D996" i="1" s="1"/>
  <c r="D998" i="1"/>
  <c r="D1002" i="1"/>
  <c r="D1009" i="1"/>
  <c r="D1010" i="1" s="1"/>
  <c r="D1011" i="1" s="1"/>
  <c r="D1018" i="1"/>
  <c r="D1022" i="1"/>
  <c r="D1024" i="1"/>
  <c r="D1026" i="1"/>
  <c r="D1027" i="1" s="1"/>
  <c r="D1028" i="1" s="1"/>
  <c r="D1029" i="1" s="1"/>
  <c r="D1032" i="1"/>
  <c r="D1034" i="1"/>
  <c r="D1036" i="1"/>
  <c r="D1038" i="1"/>
  <c r="D1041" i="1"/>
  <c r="D1044" i="1"/>
  <c r="D1047" i="1"/>
  <c r="D1048" i="1" s="1"/>
  <c r="D1049" i="1" s="1"/>
  <c r="D1051" i="1"/>
  <c r="D1052" i="1" s="1"/>
  <c r="D1053" i="1" s="1"/>
  <c r="D1056" i="1"/>
  <c r="D1057" i="1" s="1"/>
  <c r="D1058" i="1" s="1"/>
  <c r="D1061" i="1"/>
  <c r="D1062" i="1" s="1"/>
  <c r="D1063" i="1" s="1"/>
  <c r="D1064" i="1" s="1"/>
  <c r="D1067" i="1"/>
  <c r="D1069" i="1"/>
  <c r="D1071" i="1"/>
  <c r="D1072" i="1" s="1"/>
  <c r="D1073" i="1" s="1"/>
  <c r="D1076" i="1"/>
  <c r="D1077" i="1" s="1"/>
  <c r="D1078" i="1" s="1"/>
  <c r="D1080" i="1"/>
  <c r="D1082" i="1"/>
  <c r="D1084" i="1"/>
  <c r="D1085" i="1" s="1"/>
  <c r="D1086" i="1" s="1"/>
  <c r="D1087" i="1" s="1"/>
  <c r="D1089" i="1"/>
  <c r="D1090" i="1" s="1"/>
  <c r="D1093" i="1"/>
  <c r="D1094" i="1" s="1"/>
  <c r="D1095" i="1" s="1"/>
  <c r="D1097" i="1"/>
  <c r="D1102" i="1"/>
  <c r="D1103" i="1" s="1"/>
  <c r="D1104" i="1" s="1"/>
  <c r="D1105" i="1" s="1"/>
  <c r="D1107" i="1"/>
  <c r="D1108" i="1" s="1"/>
  <c r="D259" i="8" s="1"/>
  <c r="D1110" i="1"/>
  <c r="D1111" i="1" s="1"/>
  <c r="D1113" i="1"/>
  <c r="D1115" i="1"/>
  <c r="D1116" i="1" s="1"/>
  <c r="D1117" i="1" s="1"/>
  <c r="D1119" i="1"/>
  <c r="D1120" i="1" s="1"/>
  <c r="D1122" i="1"/>
  <c r="D1123" i="1" s="1"/>
  <c r="D1124" i="1" s="1"/>
  <c r="D1126" i="1"/>
  <c r="D5" i="1"/>
  <c r="D6" i="1" s="1"/>
  <c r="D16" i="1"/>
  <c r="D17" i="1" s="1"/>
  <c r="D19" i="1"/>
  <c r="D25" i="1"/>
  <c r="D26" i="1" s="1"/>
  <c r="D27" i="1" s="1"/>
  <c r="D28" i="1" s="1"/>
  <c r="D29" i="1" s="1"/>
  <c r="D31" i="1"/>
  <c r="D32" i="1" s="1"/>
  <c r="D33" i="1" s="1"/>
  <c r="D34" i="1" s="1"/>
  <c r="D35" i="1" s="1"/>
  <c r="D37" i="1"/>
  <c r="D38" i="1" s="1"/>
  <c r="D45" i="1"/>
  <c r="D46" i="1" s="1"/>
  <c r="D48" i="1"/>
  <c r="D49" i="1" s="1"/>
  <c r="D50" i="1" s="1"/>
  <c r="D51" i="1" s="1"/>
  <c r="D53" i="1"/>
  <c r="D55" i="1"/>
  <c r="D57" i="1"/>
  <c r="D62" i="1"/>
  <c r="D68" i="1"/>
  <c r="D74" i="1"/>
  <c r="D75" i="1" s="1"/>
  <c r="D76" i="1" s="1"/>
  <c r="D81" i="1"/>
  <c r="D82" i="1" s="1"/>
  <c r="D83" i="1" s="1"/>
  <c r="D84" i="1" s="1"/>
  <c r="D85" i="1" s="1"/>
  <c r="D86" i="1" s="1"/>
  <c r="D88" i="1"/>
  <c r="D89" i="1" s="1"/>
  <c r="D94" i="1"/>
  <c r="D95" i="1" s="1"/>
  <c r="D96" i="1" s="1"/>
  <c r="D98" i="1"/>
  <c r="D99" i="1" s="1"/>
  <c r="D100" i="1" s="1"/>
  <c r="D101" i="1" s="1"/>
  <c r="D106" i="1"/>
  <c r="D109" i="1"/>
  <c r="D110" i="1" s="1"/>
  <c r="D111" i="1" s="1"/>
  <c r="D112" i="1" s="1"/>
  <c r="D113" i="1" s="1"/>
  <c r="D115" i="1"/>
  <c r="D116" i="1" s="1"/>
  <c r="D117" i="1" s="1"/>
  <c r="D121" i="1"/>
  <c r="D126" i="1"/>
  <c r="D127" i="1" s="1"/>
  <c r="D128" i="1" s="1"/>
  <c r="D129" i="1" s="1"/>
  <c r="D130" i="1" s="1"/>
  <c r="D132" i="1"/>
  <c r="D137" i="1"/>
  <c r="D143" i="1"/>
  <c r="D146" i="1"/>
  <c r="D147" i="1" s="1"/>
  <c r="D150" i="1"/>
  <c r="D152" i="1"/>
  <c r="D156" i="1"/>
  <c r="D157" i="1" s="1"/>
  <c r="D158" i="1" s="1"/>
  <c r="D159" i="1" s="1"/>
  <c r="D35" i="8" s="1"/>
  <c r="D161" i="1"/>
  <c r="D162" i="1" s="1"/>
  <c r="D163" i="1" s="1"/>
  <c r="D167" i="1"/>
  <c r="D173" i="1"/>
  <c r="D174" i="1" s="1"/>
  <c r="D175" i="1" s="1"/>
  <c r="D176" i="1" s="1"/>
  <c r="D179" i="1"/>
  <c r="D180" i="1" s="1"/>
  <c r="D186" i="1"/>
  <c r="D188" i="1"/>
  <c r="D189" i="1" s="1"/>
  <c r="D193" i="1"/>
  <c r="D194" i="1" s="1"/>
  <c r="D195" i="1" s="1"/>
  <c r="D198" i="1"/>
  <c r="D199" i="1" s="1"/>
  <c r="D203" i="1"/>
  <c r="D210" i="1"/>
  <c r="D211" i="1" s="1"/>
  <c r="D212" i="1" s="1"/>
  <c r="D214" i="1"/>
  <c r="D215" i="1" s="1"/>
  <c r="D217" i="1"/>
  <c r="D218" i="1" s="1"/>
  <c r="D219" i="1" s="1"/>
  <c r="D221" i="1"/>
  <c r="D222" i="1" s="1"/>
  <c r="D223" i="1" s="1"/>
  <c r="D225" i="1"/>
  <c r="D226" i="1" s="1"/>
  <c r="D227" i="1" s="1"/>
  <c r="D230" i="1"/>
  <c r="D231" i="1" s="1"/>
  <c r="D235" i="1"/>
  <c r="D236" i="1" s="1"/>
  <c r="D242" i="1"/>
  <c r="D245" i="1"/>
  <c r="D246" i="1" s="1"/>
  <c r="D249" i="1"/>
  <c r="D250" i="1" s="1"/>
  <c r="D251" i="1" s="1"/>
  <c r="D253" i="1"/>
  <c r="D254" i="1" s="1"/>
  <c r="D255" i="1" s="1"/>
  <c r="D256" i="1" s="1"/>
  <c r="D261" i="1"/>
  <c r="D262" i="1" s="1"/>
  <c r="D266" i="1"/>
  <c r="D267" i="1" s="1"/>
  <c r="D268" i="1" s="1"/>
  <c r="D269" i="1" s="1"/>
  <c r="D271" i="1"/>
  <c r="D272" i="1" s="1"/>
  <c r="D274" i="1"/>
  <c r="D275" i="1" s="1"/>
  <c r="D276" i="1" s="1"/>
  <c r="D277" i="1" s="1"/>
  <c r="D278" i="1" s="1"/>
  <c r="D282" i="1"/>
  <c r="D283" i="1" s="1"/>
  <c r="D284" i="1" s="1"/>
  <c r="D286" i="1"/>
  <c r="D287" i="1" s="1"/>
  <c r="D288" i="1" s="1"/>
  <c r="D289" i="1" s="1"/>
  <c r="D291" i="1"/>
  <c r="D296" i="1"/>
  <c r="D299" i="1"/>
  <c r="D300" i="1" s="1"/>
  <c r="D301" i="1" s="1"/>
  <c r="D304" i="1"/>
  <c r="D305" i="1" s="1"/>
  <c r="D306" i="1" s="1"/>
  <c r="D308" i="1"/>
  <c r="D309" i="1" s="1"/>
  <c r="D310" i="1" s="1"/>
  <c r="D312" i="1"/>
  <c r="D318" i="1"/>
  <c r="D319" i="1" s="1"/>
  <c r="D320" i="1" s="1"/>
  <c r="D323" i="1"/>
  <c r="D324" i="1" s="1"/>
  <c r="D329" i="1"/>
  <c r="D330" i="1" s="1"/>
  <c r="D331" i="1" s="1"/>
  <c r="D332" i="1" s="1"/>
  <c r="D336" i="1"/>
  <c r="D337" i="1" s="1"/>
  <c r="D338" i="1" s="1"/>
  <c r="D339" i="1" s="1"/>
  <c r="D340" i="1" s="1"/>
  <c r="D341" i="1" s="1"/>
  <c r="D343" i="1"/>
  <c r="D344" i="1" s="1"/>
  <c r="D345" i="1" s="1"/>
  <c r="D350" i="1"/>
  <c r="D351" i="1" s="1"/>
  <c r="D356" i="1"/>
  <c r="D357" i="1" s="1"/>
  <c r="D361" i="1"/>
  <c r="D371" i="1"/>
  <c r="D373" i="1"/>
  <c r="D374" i="1" s="1"/>
  <c r="D383" i="1"/>
  <c r="D389" i="1"/>
  <c r="D395" i="1"/>
  <c r="D396" i="1" s="1"/>
  <c r="D401" i="1"/>
  <c r="D414" i="1"/>
  <c r="D415" i="1" s="1"/>
  <c r="D416" i="1" s="1"/>
  <c r="D418" i="1"/>
  <c r="D421" i="1"/>
  <c r="D422" i="1" s="1"/>
  <c r="D423" i="1" s="1"/>
  <c r="D424" i="1" s="1"/>
  <c r="D425" i="1" s="1"/>
  <c r="D432" i="1"/>
  <c r="D435" i="1"/>
  <c r="D436" i="1" s="1"/>
  <c r="D437" i="1" s="1"/>
  <c r="D439" i="1"/>
  <c r="D440" i="1" s="1"/>
  <c r="D442" i="1"/>
  <c r="D443" i="1" s="1"/>
  <c r="D453" i="1"/>
  <c r="D454" i="1" s="1"/>
  <c r="D455" i="1" s="1"/>
  <c r="D457" i="1"/>
  <c r="D469" i="1"/>
  <c r="D470" i="1" s="1"/>
  <c r="D475" i="1"/>
  <c r="D477" i="1"/>
  <c r="D480" i="1"/>
  <c r="D481" i="1" s="1"/>
  <c r="D482" i="1" s="1"/>
  <c r="D484" i="1"/>
  <c r="D485" i="1" s="1"/>
  <c r="D486" i="1" s="1"/>
  <c r="D487" i="1" s="1"/>
  <c r="D110" i="8" s="1"/>
  <c r="D489" i="1"/>
  <c r="D491" i="1"/>
  <c r="D496" i="1"/>
  <c r="D497" i="1" s="1"/>
  <c r="D498" i="1" s="1"/>
  <c r="D499" i="1" s="1"/>
  <c r="D502" i="1"/>
  <c r="D503" i="1" s="1"/>
  <c r="D504" i="1" s="1"/>
  <c r="D514" i="1"/>
  <c r="D515" i="1" s="1"/>
  <c r="D516" i="1" s="1"/>
  <c r="D517" i="1" s="1"/>
  <c r="D519" i="1"/>
  <c r="D520" i="1" s="1"/>
  <c r="D523" i="1"/>
  <c r="D524" i="1" s="1"/>
  <c r="D525" i="1" s="1"/>
  <c r="D529" i="1"/>
  <c r="D530" i="1" s="1"/>
  <c r="D532" i="1"/>
  <c r="D533" i="1" s="1"/>
  <c r="D539" i="1"/>
  <c r="D544" i="1"/>
  <c r="D545" i="1" s="1"/>
  <c r="D546" i="1" s="1"/>
  <c r="D553" i="1"/>
  <c r="D560" i="1"/>
  <c r="D564" i="1"/>
  <c r="D565" i="1" s="1"/>
  <c r="D566" i="1" s="1"/>
  <c r="D568" i="1"/>
  <c r="D569" i="1" s="1"/>
  <c r="D573" i="1"/>
  <c r="D578" i="1"/>
  <c r="D579" i="1" s="1"/>
  <c r="D581" i="1"/>
  <c r="D583" i="1"/>
  <c r="D584" i="1" s="1"/>
  <c r="D585" i="1" s="1"/>
  <c r="D588" i="1"/>
  <c r="D592" i="1"/>
  <c r="D593" i="1" s="1"/>
  <c r="D594" i="1" s="1"/>
  <c r="D596" i="1"/>
  <c r="D597" i="1" s="1"/>
  <c r="D598" i="1" s="1"/>
  <c r="D601" i="1"/>
  <c r="D602" i="1" s="1"/>
  <c r="D603" i="1" s="1"/>
  <c r="D610" i="1"/>
  <c r="D611" i="1" s="1"/>
  <c r="D612" i="1" s="1"/>
  <c r="D615" i="1"/>
  <c r="D616" i="1" s="1"/>
  <c r="D617" i="1" s="1"/>
  <c r="D620" i="1"/>
  <c r="D621" i="1" s="1"/>
  <c r="D622" i="1" s="1"/>
  <c r="D623" i="1" s="1"/>
  <c r="D627" i="1"/>
  <c r="D629" i="1"/>
  <c r="D630" i="1" s="1"/>
  <c r="D634" i="1"/>
  <c r="D635" i="1" s="1"/>
  <c r="D636" i="1" s="1"/>
  <c r="D637" i="1" s="1"/>
  <c r="D638" i="1" s="1"/>
  <c r="D639" i="1" s="1"/>
  <c r="D645" i="1"/>
  <c r="D647" i="1"/>
  <c r="D648" i="1" s="1"/>
  <c r="D649" i="1" s="1"/>
  <c r="D651" i="1"/>
  <c r="D652" i="1" s="1"/>
  <c r="D653" i="1" s="1"/>
  <c r="D657" i="1"/>
  <c r="D658" i="1" s="1"/>
  <c r="D659" i="1" s="1"/>
  <c r="D661" i="1"/>
  <c r="D662" i="1" s="1"/>
  <c r="D663" i="1" s="1"/>
  <c r="D664" i="1" s="1"/>
  <c r="D667" i="1"/>
  <c r="D668" i="1" s="1"/>
  <c r="D669" i="1" s="1"/>
  <c r="D672" i="1"/>
  <c r="D680" i="1"/>
  <c r="D681" i="1" s="1"/>
  <c r="D683" i="1"/>
  <c r="D684" i="1" s="1"/>
  <c r="D693" i="1"/>
  <c r="D699" i="1"/>
  <c r="D705" i="1"/>
  <c r="D706" i="1" s="1"/>
  <c r="D707" i="1" s="1"/>
  <c r="D709" i="1"/>
  <c r="D710" i="1" s="1"/>
  <c r="D711" i="1" s="1"/>
  <c r="D712" i="1" s="1"/>
  <c r="D161" i="8" s="1"/>
  <c r="D715" i="1"/>
  <c r="D717" i="1"/>
  <c r="D724" i="1"/>
  <c r="D725" i="1" s="1"/>
  <c r="D726" i="1" s="1"/>
  <c r="D733" i="1"/>
  <c r="D734" i="1" s="1"/>
  <c r="D735" i="1" s="1"/>
  <c r="D736" i="1" s="1"/>
  <c r="D166" i="8" s="1"/>
  <c r="D744" i="1"/>
  <c r="D745" i="1" s="1"/>
  <c r="D746" i="1" s="1"/>
  <c r="D747" i="1" s="1"/>
  <c r="D748" i="1" s="1"/>
  <c r="D754" i="1"/>
  <c r="D758" i="1"/>
  <c r="D759" i="1" s="1"/>
  <c r="D760" i="1" s="1"/>
  <c r="D761" i="1" s="1"/>
  <c r="D763" i="1"/>
  <c r="D764" i="1" s="1"/>
  <c r="D765" i="1" s="1"/>
  <c r="D766" i="1" s="1"/>
  <c r="D174" i="8" s="1"/>
  <c r="D772" i="1"/>
  <c r="D773" i="1" s="1"/>
  <c r="D777" i="1"/>
  <c r="D778" i="1" s="1"/>
  <c r="D779" i="1" s="1"/>
  <c r="D784" i="1"/>
  <c r="D785" i="1" s="1"/>
  <c r="D786" i="1" s="1"/>
  <c r="D787" i="1" s="1"/>
  <c r="D177" i="8" s="1"/>
  <c r="D789" i="1"/>
  <c r="D790" i="1" s="1"/>
  <c r="D793" i="1"/>
  <c r="D801" i="1"/>
  <c r="D803" i="1"/>
  <c r="D804" i="1" s="1"/>
  <c r="D806" i="1"/>
  <c r="D807" i="1" s="1"/>
  <c r="D811" i="1"/>
  <c r="D812" i="1" s="1"/>
  <c r="D816" i="1"/>
  <c r="D820" i="1"/>
  <c r="D822" i="1"/>
  <c r="D833" i="1"/>
  <c r="D834" i="1" s="1"/>
  <c r="D837" i="1"/>
  <c r="D838" i="1" s="1"/>
  <c r="D839" i="1" s="1"/>
  <c r="D843" i="1"/>
  <c r="D844" i="1" s="1"/>
  <c r="D847" i="1"/>
  <c r="D850" i="1"/>
  <c r="D851" i="1" s="1"/>
  <c r="D853" i="1"/>
  <c r="D854" i="1" s="1"/>
  <c r="D855" i="1" s="1"/>
  <c r="D856" i="1" s="1"/>
  <c r="D858" i="1"/>
  <c r="D859" i="1" s="1"/>
  <c r="D860" i="1" s="1"/>
  <c r="D861" i="1" s="1"/>
  <c r="D864" i="1"/>
  <c r="D865" i="1" s="1"/>
  <c r="D870" i="1"/>
  <c r="D871" i="1" s="1"/>
  <c r="D874" i="1"/>
  <c r="J901" i="1"/>
  <c r="J902" i="1" s="1"/>
  <c r="J903" i="1" s="1"/>
  <c r="J904" i="1" s="1"/>
  <c r="J905" i="1" s="1"/>
  <c r="J906" i="1" s="1"/>
  <c r="J907" i="1" s="1"/>
  <c r="J908" i="1" s="1"/>
  <c r="J909" i="1" s="1"/>
  <c r="J863" i="1"/>
  <c r="J864" i="1" s="1"/>
  <c r="J865" i="1" s="1"/>
  <c r="J866" i="1" s="1"/>
  <c r="J867" i="1" s="1"/>
  <c r="J868" i="1" s="1"/>
  <c r="J842" i="1"/>
  <c r="J843" i="1" s="1"/>
  <c r="J844" i="1" s="1"/>
  <c r="J845" i="1" s="1"/>
  <c r="J910" i="1"/>
  <c r="J911" i="1" s="1"/>
  <c r="J912" i="1" s="1"/>
  <c r="J913" i="1" s="1"/>
  <c r="J914" i="1" s="1"/>
  <c r="J172" i="1"/>
  <c r="J173" i="1" s="1"/>
  <c r="J174" i="1" s="1"/>
  <c r="J175" i="1" s="1"/>
  <c r="J176" i="1" s="1"/>
  <c r="J952" i="1"/>
  <c r="J953" i="1" s="1"/>
  <c r="J954" i="1" s="1"/>
  <c r="J955" i="1" s="1"/>
  <c r="J956" i="1" s="1"/>
  <c r="J959" i="1"/>
  <c r="J933" i="1"/>
  <c r="J934" i="1" s="1"/>
  <c r="J935" i="1" s="1"/>
  <c r="J936" i="1" s="1"/>
  <c r="J937" i="1" s="1"/>
  <c r="J938" i="1" s="1"/>
  <c r="J939" i="1" s="1"/>
  <c r="J940" i="1" s="1"/>
  <c r="J941" i="1" s="1"/>
  <c r="J942" i="1" s="1"/>
  <c r="J943" i="1" s="1"/>
  <c r="J944" i="1" s="1"/>
  <c r="J945" i="1" s="1"/>
  <c r="J946" i="1" s="1"/>
  <c r="J947" i="1" s="1"/>
  <c r="J948" i="1" s="1"/>
  <c r="J923" i="1"/>
  <c r="J924" i="1" s="1"/>
  <c r="J925" i="1" s="1"/>
  <c r="J926" i="1" s="1"/>
  <c r="J927" i="1" s="1"/>
  <c r="J928" i="1" s="1"/>
  <c r="J929" i="1" s="1"/>
  <c r="J930" i="1" s="1"/>
  <c r="J931" i="1" s="1"/>
  <c r="J932" i="1" s="1"/>
  <c r="J973" i="1"/>
  <c r="J974" i="1" s="1"/>
  <c r="J975" i="1" s="1"/>
  <c r="J976" i="1" s="1"/>
  <c r="J977" i="1" s="1"/>
  <c r="J979" i="1"/>
  <c r="J980" i="1" s="1"/>
  <c r="J981" i="1" s="1"/>
  <c r="J982" i="1" s="1"/>
  <c r="J983" i="1" s="1"/>
  <c r="J984" i="1" s="1"/>
  <c r="J985" i="1" s="1"/>
  <c r="J986" i="1" s="1"/>
  <c r="J987" i="1" s="1"/>
  <c r="J988" i="1" s="1"/>
  <c r="J989" i="1" s="1"/>
  <c r="J990" i="1" s="1"/>
  <c r="J994" i="1"/>
  <c r="J995" i="1" s="1"/>
  <c r="J996" i="1" s="1"/>
  <c r="J997" i="1"/>
  <c r="J998" i="1" s="1"/>
  <c r="J1001" i="1"/>
  <c r="J1002" i="1" s="1"/>
  <c r="J1008" i="1"/>
  <c r="J1009" i="1" s="1"/>
  <c r="J1010" i="1" s="1"/>
  <c r="J1011" i="1" s="1"/>
  <c r="J1012" i="1" s="1"/>
  <c r="J802" i="1"/>
  <c r="J803" i="1" s="1"/>
  <c r="J804" i="1" s="1"/>
  <c r="J819" i="1"/>
  <c r="J820" i="1" s="1"/>
  <c r="J917" i="1"/>
  <c r="J918" i="1" s="1"/>
  <c r="J949" i="1"/>
  <c r="J950" i="1" s="1"/>
  <c r="J951" i="1" s="1"/>
  <c r="J991" i="1"/>
  <c r="J992" i="1"/>
  <c r="J993" i="1" s="1"/>
  <c r="J1015" i="1"/>
  <c r="J1016" i="1" s="1"/>
  <c r="J1021" i="1"/>
  <c r="J1022" i="1" s="1"/>
  <c r="J1017" i="1"/>
  <c r="J1018" i="1" s="1"/>
  <c r="J1019" i="1" s="1"/>
  <c r="J1013" i="1"/>
  <c r="J1014" i="1" s="1"/>
  <c r="J999" i="1"/>
  <c r="J1000" i="1" s="1"/>
  <c r="J716" i="1"/>
  <c r="J717" i="1" s="1"/>
  <c r="J718" i="1" s="1"/>
  <c r="J719" i="1" s="1"/>
  <c r="J720" i="1" s="1"/>
  <c r="J721" i="1" s="1"/>
  <c r="J722" i="1" s="1"/>
  <c r="J501" i="1"/>
  <c r="J502" i="1" s="1"/>
  <c r="J503" i="1" s="1"/>
  <c r="J504" i="1" s="1"/>
  <c r="J505" i="1" s="1"/>
  <c r="J506" i="1" s="1"/>
  <c r="J507" i="1" s="1"/>
  <c r="J508" i="1" s="1"/>
  <c r="J509" i="1" s="1"/>
  <c r="J510" i="1" s="1"/>
  <c r="J511" i="1" s="1"/>
  <c r="J919" i="1"/>
  <c r="J920" i="1" s="1"/>
  <c r="J1031" i="1"/>
  <c r="J1032" i="1" s="1"/>
  <c r="J1035" i="1"/>
  <c r="J1036" i="1" s="1"/>
  <c r="J1033" i="1"/>
  <c r="J1034" i="1" s="1"/>
  <c r="J776" i="1"/>
  <c r="J777" i="1" s="1"/>
  <c r="J778" i="1" s="1"/>
  <c r="J779" i="1" s="1"/>
  <c r="J780" i="1" s="1"/>
  <c r="J781" i="1" s="1"/>
  <c r="J782" i="1" s="1"/>
  <c r="J1040" i="1"/>
  <c r="J1041" i="1" s="1"/>
  <c r="J1042" i="1" s="1"/>
  <c r="J372" i="1"/>
  <c r="J373" i="1" s="1"/>
  <c r="J374" i="1" s="1"/>
  <c r="J420" i="1"/>
  <c r="J421" i="1" s="1"/>
  <c r="J422" i="1" s="1"/>
  <c r="J423" i="1" s="1"/>
  <c r="J424" i="1" s="1"/>
  <c r="J425" i="1" s="1"/>
  <c r="J426" i="1" s="1"/>
  <c r="J427" i="1" s="1"/>
  <c r="J428" i="1" s="1"/>
  <c r="J429" i="1" s="1"/>
  <c r="J430" i="1" s="1"/>
  <c r="J1050" i="1"/>
  <c r="J1051" i="1" s="1"/>
  <c r="J1052" i="1" s="1"/>
  <c r="J1053" i="1" s="1"/>
  <c r="J1054" i="1" s="1"/>
  <c r="J1055" i="1"/>
  <c r="J1056" i="1" s="1"/>
  <c r="J1057" i="1" s="1"/>
  <c r="J1058" i="1" s="1"/>
  <c r="J1059" i="1"/>
  <c r="J1060" i="1" s="1"/>
  <c r="J1061" i="1" s="1"/>
  <c r="J1062" i="1" s="1"/>
  <c r="J1063" i="1" s="1"/>
  <c r="J1064" i="1" s="1"/>
  <c r="J1065" i="1" s="1"/>
  <c r="J1066" i="1"/>
  <c r="J1067" i="1" s="1"/>
  <c r="J1083" i="1"/>
  <c r="J1084" i="1" s="1"/>
  <c r="J1085" i="1" s="1"/>
  <c r="J1086" i="1" s="1"/>
  <c r="J1087" i="1" s="1"/>
  <c r="J1070" i="1"/>
  <c r="J1071" i="1" s="1"/>
  <c r="J1072" i="1" s="1"/>
  <c r="J1073" i="1" s="1"/>
  <c r="J1074" i="1" s="1"/>
  <c r="J1092" i="1"/>
  <c r="J1093" i="1" s="1"/>
  <c r="J1094" i="1" s="1"/>
  <c r="J1095" i="1" s="1"/>
  <c r="J1096" i="1" s="1"/>
  <c r="J1097" i="1" s="1"/>
  <c r="J1098" i="1" s="1"/>
  <c r="J1088" i="1"/>
  <c r="J1089" i="1" s="1"/>
  <c r="J1090" i="1" s="1"/>
  <c r="J1091" i="1" s="1"/>
  <c r="J1099" i="1"/>
  <c r="J1100" i="1" s="1"/>
  <c r="J1106" i="1"/>
  <c r="J1107" i="1" s="1"/>
  <c r="J1108" i="1" s="1"/>
  <c r="J1112" i="1"/>
  <c r="J1113" i="1" s="1"/>
  <c r="AC884" i="1"/>
  <c r="AD884" i="1" s="1"/>
  <c r="AF884" i="1"/>
  <c r="X884" i="1"/>
  <c r="X885" i="1"/>
  <c r="X886" i="1"/>
  <c r="X887" i="1"/>
  <c r="X4" i="1"/>
  <c r="X5" i="1"/>
  <c r="X6" i="1"/>
  <c r="X7" i="1"/>
  <c r="X8" i="1"/>
  <c r="X9" i="1"/>
  <c r="AG9" i="1" s="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1331" i="1"/>
  <c r="AG1331" i="1" s="1"/>
  <c r="X73" i="1"/>
  <c r="X74" i="1"/>
  <c r="X75" i="1"/>
  <c r="X76" i="1"/>
  <c r="X77" i="1"/>
  <c r="X78" i="1"/>
  <c r="X79" i="1"/>
  <c r="AG79" i="1" s="1"/>
  <c r="X80" i="1"/>
  <c r="X81" i="1"/>
  <c r="X82" i="1"/>
  <c r="X83" i="1"/>
  <c r="X84" i="1"/>
  <c r="X85" i="1"/>
  <c r="X86" i="1"/>
  <c r="X87" i="1"/>
  <c r="X88" i="1"/>
  <c r="X89" i="1"/>
  <c r="X90" i="1"/>
  <c r="X91" i="1"/>
  <c r="X92" i="1"/>
  <c r="X93" i="1"/>
  <c r="X94" i="1"/>
  <c r="X95" i="1"/>
  <c r="X96" i="1"/>
  <c r="X97" i="1"/>
  <c r="X98" i="1"/>
  <c r="X99" i="1"/>
  <c r="X100" i="1"/>
  <c r="X101" i="1"/>
  <c r="X102" i="1"/>
  <c r="X103" i="1"/>
  <c r="X104" i="1"/>
  <c r="AG104" i="1" s="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AG154" i="1" s="1"/>
  <c r="X155" i="1"/>
  <c r="X156" i="1"/>
  <c r="X157" i="1"/>
  <c r="X158" i="1"/>
  <c r="X159" i="1"/>
  <c r="X160" i="1"/>
  <c r="X161" i="1"/>
  <c r="X162" i="1"/>
  <c r="X163" i="1"/>
  <c r="X164" i="1"/>
  <c r="X165" i="1"/>
  <c r="AG165" i="1" s="1"/>
  <c r="X166" i="1"/>
  <c r="X167" i="1"/>
  <c r="X168" i="1"/>
  <c r="X169" i="1"/>
  <c r="X170" i="1"/>
  <c r="X171" i="1"/>
  <c r="AG171" i="1" s="1"/>
  <c r="X172" i="1"/>
  <c r="X173" i="1"/>
  <c r="X174" i="1"/>
  <c r="X175" i="1"/>
  <c r="X176" i="1"/>
  <c r="X177" i="1"/>
  <c r="AG177" i="1" s="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AG206" i="1" s="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AG259" i="1" s="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AG302" i="1" s="1"/>
  <c r="X303" i="1"/>
  <c r="X304" i="1"/>
  <c r="X305" i="1"/>
  <c r="X306" i="1"/>
  <c r="X307" i="1"/>
  <c r="X308" i="1"/>
  <c r="X309" i="1"/>
  <c r="X310" i="1"/>
  <c r="X311" i="1"/>
  <c r="X312" i="1"/>
  <c r="X313" i="1"/>
  <c r="X314" i="1"/>
  <c r="X315" i="1"/>
  <c r="X316" i="1"/>
  <c r="X317" i="1"/>
  <c r="X318" i="1"/>
  <c r="X319" i="1"/>
  <c r="X320" i="1"/>
  <c r="X321" i="1"/>
  <c r="AG321" i="1" s="1"/>
  <c r="X322" i="1"/>
  <c r="X323" i="1"/>
  <c r="X324" i="1"/>
  <c r="X325" i="1"/>
  <c r="X326" i="1"/>
  <c r="X327" i="1"/>
  <c r="X328" i="1"/>
  <c r="X329" i="1"/>
  <c r="X330" i="1"/>
  <c r="X331" i="1"/>
  <c r="X332" i="1"/>
  <c r="X333" i="1"/>
  <c r="X334" i="1"/>
  <c r="AG334" i="1" s="1"/>
  <c r="X335" i="1"/>
  <c r="X336" i="1"/>
  <c r="X337" i="1"/>
  <c r="X338" i="1"/>
  <c r="X339" i="1"/>
  <c r="X340" i="1"/>
  <c r="X341" i="1"/>
  <c r="X343" i="1"/>
  <c r="X344" i="1"/>
  <c r="X345" i="1"/>
  <c r="X346" i="1"/>
  <c r="X347" i="1"/>
  <c r="X348" i="1"/>
  <c r="X349" i="1"/>
  <c r="X350" i="1"/>
  <c r="X351" i="1"/>
  <c r="X352" i="1"/>
  <c r="X355" i="1"/>
  <c r="X356" i="1"/>
  <c r="X357" i="1"/>
  <c r="X358" i="1"/>
  <c r="X359" i="1"/>
  <c r="X360" i="1"/>
  <c r="X361" i="1"/>
  <c r="X362" i="1"/>
  <c r="X363" i="1"/>
  <c r="X364" i="1"/>
  <c r="X365" i="1"/>
  <c r="X366" i="1"/>
  <c r="X367" i="1"/>
  <c r="X368" i="1"/>
  <c r="AG368" i="1" s="1"/>
  <c r="X370" i="1"/>
  <c r="X371" i="1"/>
  <c r="X369" i="1"/>
  <c r="X372" i="1"/>
  <c r="X373" i="1"/>
  <c r="X374" i="1"/>
  <c r="X375" i="1"/>
  <c r="X376" i="1"/>
  <c r="X377" i="1"/>
  <c r="X378" i="1"/>
  <c r="X379" i="1"/>
  <c r="X380" i="1"/>
  <c r="X381" i="1"/>
  <c r="X382" i="1"/>
  <c r="X383" i="1"/>
  <c r="X384" i="1"/>
  <c r="X385" i="1"/>
  <c r="X386" i="1"/>
  <c r="X387" i="1"/>
  <c r="X388" i="1"/>
  <c r="X389" i="1"/>
  <c r="X390" i="1"/>
  <c r="X391" i="1"/>
  <c r="X392" i="1"/>
  <c r="X393" i="1"/>
  <c r="AG393" i="1" s="1"/>
  <c r="X394" i="1"/>
  <c r="X395" i="1"/>
  <c r="X396" i="1"/>
  <c r="X397" i="1"/>
  <c r="X398" i="1"/>
  <c r="X399" i="1"/>
  <c r="X400" i="1"/>
  <c r="X401" i="1"/>
  <c r="X402" i="1"/>
  <c r="X403" i="1"/>
  <c r="AG403" i="1" s="1"/>
  <c r="X404" i="1"/>
  <c r="AG404" i="1" s="1"/>
  <c r="X405" i="1"/>
  <c r="X406" i="1"/>
  <c r="X407" i="1"/>
  <c r="X408" i="1"/>
  <c r="AG408" i="1" s="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AG474" i="1" s="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AG608" i="1" s="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AG654" i="1" s="1"/>
  <c r="X655" i="1"/>
  <c r="AG655" i="1" s="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AG691" i="1" s="1"/>
  <c r="X692" i="1"/>
  <c r="X693" i="1"/>
  <c r="X694" i="1"/>
  <c r="X695" i="1"/>
  <c r="X696" i="1"/>
  <c r="AG696" i="1" s="1"/>
  <c r="X697" i="1"/>
  <c r="AG697" i="1" s="1"/>
  <c r="X708" i="1"/>
  <c r="X709" i="1"/>
  <c r="X710" i="1"/>
  <c r="X711" i="1"/>
  <c r="X712" i="1"/>
  <c r="X713" i="1"/>
  <c r="AG713" i="1" s="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AG740" i="1" s="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6" i="1"/>
  <c r="X797" i="1"/>
  <c r="X798" i="1"/>
  <c r="X799" i="1"/>
  <c r="X800" i="1"/>
  <c r="X801" i="1"/>
  <c r="X802" i="1"/>
  <c r="X803" i="1"/>
  <c r="X804" i="1"/>
  <c r="X805" i="1"/>
  <c r="X806" i="1"/>
  <c r="X807" i="1"/>
  <c r="X808" i="1"/>
  <c r="X809" i="1"/>
  <c r="X810" i="1"/>
  <c r="X811" i="1"/>
  <c r="X812" i="1"/>
  <c r="X813" i="1"/>
  <c r="X814" i="1"/>
  <c r="X818" i="1"/>
  <c r="X815" i="1"/>
  <c r="X816" i="1"/>
  <c r="X817"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9" i="1"/>
  <c r="X870" i="1"/>
  <c r="X871" i="1"/>
  <c r="X872" i="1"/>
  <c r="AG872" i="1" s="1"/>
  <c r="X873" i="1"/>
  <c r="X874" i="1"/>
  <c r="X875" i="1"/>
  <c r="X876" i="1"/>
  <c r="X877" i="1"/>
  <c r="X878" i="1"/>
  <c r="X879" i="1"/>
  <c r="X880" i="1"/>
  <c r="X881" i="1"/>
  <c r="X882" i="1"/>
  <c r="X883" i="1"/>
  <c r="X888" i="1"/>
  <c r="X889" i="1"/>
  <c r="X890" i="1"/>
  <c r="X891" i="1"/>
  <c r="X892" i="1"/>
  <c r="X893" i="1"/>
  <c r="X894" i="1"/>
  <c r="X895" i="1"/>
  <c r="X896" i="1"/>
  <c r="X897" i="1"/>
  <c r="X898" i="1"/>
  <c r="X899" i="1"/>
  <c r="X900" i="1"/>
  <c r="AG900" i="1" s="1"/>
  <c r="X901" i="1"/>
  <c r="X902" i="1"/>
  <c r="X903" i="1"/>
  <c r="X904" i="1"/>
  <c r="X905" i="1"/>
  <c r="X906" i="1"/>
  <c r="AG903" i="1" s="1"/>
  <c r="X907" i="1"/>
  <c r="X908" i="1"/>
  <c r="X909" i="1"/>
  <c r="X866" i="1"/>
  <c r="X867" i="1"/>
  <c r="X868" i="1"/>
  <c r="X910" i="1"/>
  <c r="X911" i="1"/>
  <c r="X912" i="1"/>
  <c r="X913" i="1"/>
  <c r="AG912" i="1" s="1"/>
  <c r="X914" i="1"/>
  <c r="X915" i="1"/>
  <c r="X916" i="1"/>
  <c r="X917" i="1"/>
  <c r="X919" i="1"/>
  <c r="X921" i="1"/>
  <c r="X923" i="1"/>
  <c r="X924" i="1"/>
  <c r="X925" i="1"/>
  <c r="X926" i="1"/>
  <c r="X927" i="1"/>
  <c r="X928" i="1"/>
  <c r="X929" i="1"/>
  <c r="X930" i="1"/>
  <c r="X931" i="1"/>
  <c r="X933" i="1"/>
  <c r="X934" i="1"/>
  <c r="X935" i="1"/>
  <c r="X936" i="1"/>
  <c r="X937" i="1"/>
  <c r="X938" i="1"/>
  <c r="X939" i="1"/>
  <c r="X940" i="1"/>
  <c r="X941" i="1"/>
  <c r="X942" i="1"/>
  <c r="X943" i="1"/>
  <c r="X944" i="1"/>
  <c r="X945" i="1"/>
  <c r="X946" i="1"/>
  <c r="X947" i="1"/>
  <c r="X948" i="1"/>
  <c r="X949" i="1"/>
  <c r="X950" i="1"/>
  <c r="AG950" i="1" s="1"/>
  <c r="X951" i="1"/>
  <c r="X952" i="1"/>
  <c r="X953" i="1"/>
  <c r="X954" i="1"/>
  <c r="X955" i="1"/>
  <c r="X956" i="1"/>
  <c r="X957" i="1"/>
  <c r="X958" i="1"/>
  <c r="X959" i="1"/>
  <c r="AG959" i="1" s="1"/>
  <c r="X932" i="1"/>
  <c r="X960" i="1"/>
  <c r="X961" i="1"/>
  <c r="X962" i="1"/>
  <c r="X963" i="1"/>
  <c r="X974" i="1"/>
  <c r="X975" i="1"/>
  <c r="X976" i="1"/>
  <c r="X977" i="1"/>
  <c r="X978" i="1"/>
  <c r="AG978" i="1" s="1"/>
  <c r="X979" i="1"/>
  <c r="X980" i="1"/>
  <c r="X981" i="1"/>
  <c r="X982" i="1"/>
  <c r="X983" i="1"/>
  <c r="X984" i="1"/>
  <c r="X991" i="1"/>
  <c r="AG991" i="1" s="1"/>
  <c r="X985" i="1"/>
  <c r="X986" i="1"/>
  <c r="X987" i="1"/>
  <c r="X988" i="1"/>
  <c r="X989" i="1"/>
  <c r="X992" i="1"/>
  <c r="X994" i="1"/>
  <c r="X995" i="1"/>
  <c r="AG995" i="1" s="1"/>
  <c r="X996" i="1"/>
  <c r="X997" i="1"/>
  <c r="X998" i="1"/>
  <c r="X999" i="1"/>
  <c r="X990" i="1"/>
  <c r="X1001" i="1"/>
  <c r="X1002" i="1"/>
  <c r="X1003" i="1"/>
  <c r="X1004" i="1"/>
  <c r="X1005" i="1"/>
  <c r="X1006" i="1"/>
  <c r="X1007" i="1"/>
  <c r="AG1007" i="1" s="1"/>
  <c r="X1008" i="1"/>
  <c r="X1009" i="1"/>
  <c r="X1010" i="1"/>
  <c r="X1011" i="1"/>
  <c r="X1012" i="1"/>
  <c r="X1013" i="1"/>
  <c r="X1015" i="1"/>
  <c r="X1016" i="1"/>
  <c r="AG1016" i="1" s="1"/>
  <c r="X918" i="1"/>
  <c r="X993" i="1"/>
  <c r="AG992" i="1" s="1"/>
  <c r="X1017" i="1"/>
  <c r="X1018" i="1"/>
  <c r="X1020" i="1"/>
  <c r="AG1020" i="1" s="1"/>
  <c r="X1021" i="1"/>
  <c r="X1022" i="1"/>
  <c r="X1019" i="1"/>
  <c r="X1023" i="1"/>
  <c r="X1024" i="1"/>
  <c r="X1014" i="1"/>
  <c r="X1000" i="1"/>
  <c r="X1025" i="1"/>
  <c r="X1026" i="1"/>
  <c r="X1027" i="1"/>
  <c r="X1028" i="1"/>
  <c r="X1029" i="1"/>
  <c r="X1030" i="1"/>
  <c r="X920" i="1"/>
  <c r="X1031" i="1"/>
  <c r="X1032" i="1"/>
  <c r="X1033" i="1"/>
  <c r="X1034" i="1"/>
  <c r="X1035" i="1"/>
  <c r="X1036" i="1"/>
  <c r="X1037" i="1"/>
  <c r="X1038" i="1"/>
  <c r="X1039" i="1"/>
  <c r="AG1039" i="1" s="1"/>
  <c r="X1040" i="1"/>
  <c r="X1041" i="1"/>
  <c r="AG1041" i="1" s="1"/>
  <c r="X1042" i="1"/>
  <c r="X1043" i="1"/>
  <c r="X1044" i="1"/>
  <c r="X1045" i="1"/>
  <c r="X1046" i="1"/>
  <c r="X1047" i="1"/>
  <c r="X1048" i="1"/>
  <c r="X1049" i="1"/>
  <c r="X1050" i="1"/>
  <c r="X1051" i="1"/>
  <c r="X1052" i="1"/>
  <c r="X1053" i="1"/>
  <c r="X1055" i="1"/>
  <c r="X1056" i="1"/>
  <c r="X1057" i="1"/>
  <c r="X1058" i="1"/>
  <c r="X1054" i="1"/>
  <c r="X1060" i="1"/>
  <c r="X1061" i="1"/>
  <c r="X1062" i="1"/>
  <c r="X1063" i="1"/>
  <c r="X1064" i="1"/>
  <c r="X1065" i="1"/>
  <c r="X1066" i="1"/>
  <c r="X1067" i="1"/>
  <c r="X1068" i="1"/>
  <c r="X1069" i="1"/>
  <c r="X1059" i="1"/>
  <c r="AG1060" i="1" s="1"/>
  <c r="X1070" i="1"/>
  <c r="X1071" i="1"/>
  <c r="X1072" i="1"/>
  <c r="X1073" i="1"/>
  <c r="X1075" i="1"/>
  <c r="X1076" i="1"/>
  <c r="X1077" i="1"/>
  <c r="X1078" i="1"/>
  <c r="X1079" i="1"/>
  <c r="X1080" i="1"/>
  <c r="AG1080" i="1" s="1"/>
  <c r="X1081" i="1"/>
  <c r="X1082" i="1"/>
  <c r="AG1082" i="1" s="1"/>
  <c r="X1083" i="1"/>
  <c r="X1084" i="1"/>
  <c r="X1085" i="1"/>
  <c r="X1086" i="1"/>
  <c r="X1087" i="1"/>
  <c r="X1074" i="1"/>
  <c r="X1088" i="1"/>
  <c r="X1089" i="1"/>
  <c r="AG1089" i="1" s="1"/>
  <c r="X1090" i="1"/>
  <c r="X1092" i="1"/>
  <c r="X1093" i="1"/>
  <c r="X1094" i="1"/>
  <c r="X1095" i="1"/>
  <c r="X1099" i="1"/>
  <c r="X1096" i="1"/>
  <c r="X1097" i="1"/>
  <c r="X1091" i="1"/>
  <c r="X1101" i="1"/>
  <c r="X1102" i="1"/>
  <c r="X1103" i="1"/>
  <c r="X1100" i="1"/>
  <c r="X1104" i="1"/>
  <c r="X1105" i="1"/>
  <c r="X1098" i="1"/>
  <c r="X1106" i="1"/>
  <c r="X1107" i="1"/>
  <c r="AG1107" i="1" s="1"/>
  <c r="X1108" i="1"/>
  <c r="X1109" i="1"/>
  <c r="X1110" i="1"/>
  <c r="X1111" i="1"/>
  <c r="X1112" i="1"/>
  <c r="X1113" i="1"/>
  <c r="AG1113" i="1" s="1"/>
  <c r="X1114" i="1"/>
  <c r="X1115" i="1"/>
  <c r="X1116" i="1"/>
  <c r="X1117" i="1"/>
  <c r="X1118" i="1"/>
  <c r="X1119" i="1"/>
  <c r="AG1119" i="1" s="1"/>
  <c r="X1120" i="1"/>
  <c r="X1121" i="1"/>
  <c r="X1122" i="1"/>
  <c r="X1123" i="1"/>
  <c r="X1124" i="1"/>
  <c r="X1125" i="1"/>
  <c r="X1126" i="1"/>
  <c r="X1127" i="1"/>
  <c r="X1128" i="1"/>
  <c r="X1129" i="1"/>
  <c r="X1130" i="1"/>
  <c r="X1131" i="1"/>
  <c r="X1132" i="1"/>
  <c r="X1133" i="1"/>
  <c r="AC885" i="1"/>
  <c r="AC886" i="1"/>
  <c r="AC887" i="1"/>
  <c r="AH886" i="1" s="1"/>
  <c r="AC888" i="1"/>
  <c r="AF885" i="1"/>
  <c r="AH885" i="1"/>
  <c r="AF886" i="1"/>
  <c r="AG886" i="1"/>
  <c r="AF887" i="1"/>
  <c r="AH887" i="1"/>
  <c r="AF888" i="1"/>
  <c r="AG888" i="1"/>
  <c r="AC889" i="1"/>
  <c r="AD889" i="1" s="1"/>
  <c r="AC890" i="1"/>
  <c r="AH890" i="1" s="1"/>
  <c r="AC891" i="1"/>
  <c r="AC892" i="1"/>
  <c r="AC893" i="1"/>
  <c r="AC4" i="1"/>
  <c r="AD4" i="1" s="1"/>
  <c r="AC5" i="1"/>
  <c r="AC6" i="1"/>
  <c r="AC7" i="1"/>
  <c r="AC8" i="1"/>
  <c r="AC9" i="1"/>
  <c r="AD9" i="1" s="1"/>
  <c r="AC10" i="1"/>
  <c r="AD10" i="1" s="1"/>
  <c r="AC11" i="1"/>
  <c r="AC12" i="1"/>
  <c r="AC13" i="1"/>
  <c r="AC14" i="1"/>
  <c r="AC15" i="1"/>
  <c r="AD15" i="1" s="1"/>
  <c r="AC16" i="1"/>
  <c r="AC17" i="1"/>
  <c r="AC18" i="1"/>
  <c r="AD18" i="1" s="1"/>
  <c r="AC19" i="1"/>
  <c r="AC20" i="1"/>
  <c r="AC21" i="1"/>
  <c r="AC22" i="1"/>
  <c r="AC23" i="1"/>
  <c r="AC24" i="1"/>
  <c r="AD24" i="1" s="1"/>
  <c r="AC25" i="1"/>
  <c r="AC26" i="1"/>
  <c r="AC27" i="1"/>
  <c r="AC28" i="1"/>
  <c r="AC29" i="1"/>
  <c r="AC30" i="1"/>
  <c r="AD30" i="1" s="1"/>
  <c r="AC31" i="1"/>
  <c r="AC32" i="1"/>
  <c r="AC33" i="1"/>
  <c r="AC34" i="1"/>
  <c r="AC35" i="1"/>
  <c r="AC36" i="1"/>
  <c r="AD36" i="1" s="1"/>
  <c r="AC37" i="1"/>
  <c r="AC38" i="1"/>
  <c r="AC39" i="1"/>
  <c r="AC40" i="1"/>
  <c r="AC41" i="1"/>
  <c r="AC42" i="1"/>
  <c r="AC43" i="1"/>
  <c r="AC44" i="1"/>
  <c r="AD44" i="1" s="1"/>
  <c r="AC45" i="1"/>
  <c r="AC46" i="1"/>
  <c r="AC47" i="1"/>
  <c r="AD47" i="1" s="1"/>
  <c r="AC48" i="1"/>
  <c r="AC49" i="1"/>
  <c r="AC50" i="1"/>
  <c r="AC51" i="1"/>
  <c r="AC52" i="1"/>
  <c r="AD52" i="1" s="1"/>
  <c r="AC53" i="1"/>
  <c r="AC54" i="1"/>
  <c r="AD54" i="1" s="1"/>
  <c r="AC55" i="1"/>
  <c r="AC56" i="1"/>
  <c r="AD56" i="1" s="1"/>
  <c r="AC57" i="1"/>
  <c r="AC58" i="1"/>
  <c r="AC59" i="1"/>
  <c r="AC60" i="1"/>
  <c r="AC61" i="1"/>
  <c r="AD61" i="1" s="1"/>
  <c r="AC62" i="1"/>
  <c r="AC63" i="1"/>
  <c r="AC64" i="1"/>
  <c r="AC65" i="1"/>
  <c r="AC66" i="1"/>
  <c r="AC67" i="1"/>
  <c r="AD67" i="1" s="1"/>
  <c r="AC68" i="1"/>
  <c r="AC69" i="1"/>
  <c r="AC70" i="1"/>
  <c r="AC71" i="1"/>
  <c r="AC72" i="1"/>
  <c r="AC1331" i="1"/>
  <c r="AC73" i="1"/>
  <c r="AD73" i="1" s="1"/>
  <c r="AC74" i="1"/>
  <c r="AC75" i="1"/>
  <c r="AC76" i="1"/>
  <c r="AC77" i="1"/>
  <c r="AC78" i="1"/>
  <c r="AC79" i="1"/>
  <c r="AH79" i="1" s="1"/>
  <c r="AC80" i="1"/>
  <c r="AC81" i="1"/>
  <c r="AC82" i="1"/>
  <c r="AC83" i="1"/>
  <c r="AC84" i="1"/>
  <c r="AC85" i="1"/>
  <c r="AC86" i="1"/>
  <c r="AC1332" i="1"/>
  <c r="AC1333" i="1"/>
  <c r="AC1334" i="1"/>
  <c r="AC1335" i="1"/>
  <c r="AC1337" i="1"/>
  <c r="AC1338" i="1"/>
  <c r="AC87" i="1"/>
  <c r="AD87" i="1" s="1"/>
  <c r="AC88" i="1"/>
  <c r="AC89" i="1"/>
  <c r="AC90" i="1"/>
  <c r="AC91" i="1"/>
  <c r="AC92" i="1"/>
  <c r="AC94" i="1"/>
  <c r="AD94" i="1" s="1"/>
  <c r="AC95" i="1"/>
  <c r="AC96" i="1"/>
  <c r="AC97" i="1"/>
  <c r="AD97" i="1" s="1"/>
  <c r="AC98" i="1"/>
  <c r="AC99" i="1"/>
  <c r="AC100" i="1"/>
  <c r="AC101" i="1"/>
  <c r="AC102" i="1"/>
  <c r="AC103" i="1"/>
  <c r="AC104" i="1"/>
  <c r="AH104" i="1" s="1"/>
  <c r="AC105" i="1"/>
  <c r="AD105" i="1" s="1"/>
  <c r="AC106" i="1"/>
  <c r="AC107" i="1"/>
  <c r="AC108" i="1"/>
  <c r="AD108" i="1" s="1"/>
  <c r="AC109" i="1"/>
  <c r="AC110" i="1"/>
  <c r="AC111" i="1"/>
  <c r="AC112" i="1"/>
  <c r="AC113" i="1"/>
  <c r="AC114" i="1"/>
  <c r="AD114" i="1" s="1"/>
  <c r="AC115" i="1"/>
  <c r="AC116" i="1"/>
  <c r="AC117" i="1"/>
  <c r="AC118" i="1"/>
  <c r="AC119" i="1"/>
  <c r="AC120" i="1"/>
  <c r="AD120" i="1" s="1"/>
  <c r="AC121" i="1"/>
  <c r="AC122" i="1"/>
  <c r="AC123" i="1"/>
  <c r="AC124" i="1"/>
  <c r="AC126" i="1"/>
  <c r="AC127" i="1"/>
  <c r="AC128" i="1"/>
  <c r="AC129" i="1"/>
  <c r="AC130" i="1"/>
  <c r="AC131" i="1"/>
  <c r="AD131" i="1" s="1"/>
  <c r="AC132" i="1"/>
  <c r="AC133" i="1"/>
  <c r="AC134" i="1"/>
  <c r="AC135" i="1"/>
  <c r="AC136" i="1"/>
  <c r="AD136" i="1" s="1"/>
  <c r="AC137" i="1"/>
  <c r="AC138" i="1"/>
  <c r="AC139" i="1"/>
  <c r="AC140" i="1"/>
  <c r="AC141" i="1"/>
  <c r="AC142" i="1"/>
  <c r="AD142" i="1" s="1"/>
  <c r="AC143" i="1"/>
  <c r="AC144" i="1"/>
  <c r="AC145" i="1"/>
  <c r="AD145" i="1" s="1"/>
  <c r="AC146" i="1"/>
  <c r="AC147" i="1"/>
  <c r="AC148" i="1"/>
  <c r="AC149" i="1"/>
  <c r="AD149" i="1" s="1"/>
  <c r="AC150" i="1"/>
  <c r="AC151" i="1"/>
  <c r="AD151" i="1" s="1"/>
  <c r="AC152" i="1"/>
  <c r="AC153" i="1"/>
  <c r="AC154" i="1"/>
  <c r="AC155" i="1"/>
  <c r="AD155" i="1" s="1"/>
  <c r="AC156" i="1"/>
  <c r="AC157" i="1"/>
  <c r="AC158" i="1"/>
  <c r="AC159" i="1"/>
  <c r="AC160" i="1"/>
  <c r="AC161" i="1"/>
  <c r="AC162" i="1"/>
  <c r="AC163" i="1"/>
  <c r="AC164" i="1"/>
  <c r="AC165" i="1"/>
  <c r="AH165" i="1" s="1"/>
  <c r="AC166" i="1"/>
  <c r="AD166" i="1" s="1"/>
  <c r="AC167" i="1"/>
  <c r="AC168" i="1"/>
  <c r="AC169" i="1"/>
  <c r="AC170" i="1"/>
  <c r="AC171" i="1"/>
  <c r="AH171" i="1" s="1"/>
  <c r="AC172" i="1"/>
  <c r="AC173" i="1"/>
  <c r="AC174" i="1"/>
  <c r="AC175" i="1"/>
  <c r="AC176" i="1"/>
  <c r="AC177" i="1"/>
  <c r="AH177" i="1" s="1"/>
  <c r="AC178" i="1"/>
  <c r="AD178" i="1" s="1"/>
  <c r="AC179" i="1"/>
  <c r="AC180" i="1"/>
  <c r="AC181" i="1"/>
  <c r="AC182" i="1"/>
  <c r="AC183" i="1"/>
  <c r="AC184" i="1"/>
  <c r="AC185" i="1"/>
  <c r="AD185" i="1" s="1"/>
  <c r="AC186" i="1"/>
  <c r="AC187" i="1"/>
  <c r="AD187" i="1" s="1"/>
  <c r="AC188" i="1"/>
  <c r="AC189" i="1"/>
  <c r="AC190" i="1"/>
  <c r="AC191" i="1"/>
  <c r="AC192" i="1"/>
  <c r="AD192" i="1" s="1"/>
  <c r="AC193" i="1"/>
  <c r="AC194" i="1"/>
  <c r="AC195" i="1"/>
  <c r="AC196" i="1"/>
  <c r="AC197" i="1"/>
  <c r="AD197" i="1" s="1"/>
  <c r="AC198" i="1"/>
  <c r="AC199" i="1"/>
  <c r="AC200" i="1"/>
  <c r="AC201" i="1"/>
  <c r="AC202" i="1"/>
  <c r="AC203" i="1"/>
  <c r="AC204" i="1"/>
  <c r="AC205" i="1"/>
  <c r="AC206" i="1"/>
  <c r="AD206" i="1" s="1"/>
  <c r="AC207" i="1"/>
  <c r="AD207" i="1" s="1"/>
  <c r="AC208" i="1"/>
  <c r="AC209" i="1"/>
  <c r="AC210" i="1"/>
  <c r="AC211" i="1"/>
  <c r="AC212" i="1"/>
  <c r="AC213" i="1"/>
  <c r="AD213" i="1" s="1"/>
  <c r="AC214" i="1"/>
  <c r="AC215" i="1"/>
  <c r="AC216" i="1"/>
  <c r="AD216" i="1" s="1"/>
  <c r="AC217" i="1"/>
  <c r="AC218" i="1"/>
  <c r="AC219" i="1"/>
  <c r="AC220" i="1"/>
  <c r="AD220" i="1" s="1"/>
  <c r="AC221" i="1"/>
  <c r="AC222" i="1"/>
  <c r="AC223" i="1"/>
  <c r="AC224" i="1"/>
  <c r="AD224" i="1" s="1"/>
  <c r="AC225" i="1"/>
  <c r="AC226" i="1"/>
  <c r="AC227" i="1"/>
  <c r="AC228" i="1"/>
  <c r="AC229" i="1"/>
  <c r="AD229" i="1" s="1"/>
  <c r="AC230" i="1"/>
  <c r="AC231" i="1"/>
  <c r="AC232" i="1"/>
  <c r="AC233" i="1"/>
  <c r="AC234" i="1"/>
  <c r="AD234" i="1" s="1"/>
  <c r="AC235" i="1"/>
  <c r="AC236" i="1"/>
  <c r="AC237" i="1"/>
  <c r="AC238" i="1"/>
  <c r="AC239" i="1"/>
  <c r="AD239" i="1" s="1"/>
  <c r="AC240" i="1"/>
  <c r="AC241" i="1"/>
  <c r="AD241" i="1" s="1"/>
  <c r="AC242" i="1"/>
  <c r="AC243" i="1"/>
  <c r="AC244" i="1"/>
  <c r="AD244" i="1" s="1"/>
  <c r="AC245" i="1"/>
  <c r="AC246" i="1"/>
  <c r="AC247" i="1"/>
  <c r="AC248" i="1"/>
  <c r="AC249" i="1"/>
  <c r="AC250" i="1"/>
  <c r="AC251" i="1"/>
  <c r="AC252" i="1"/>
  <c r="AC253" i="1"/>
  <c r="AC254" i="1"/>
  <c r="AC255" i="1"/>
  <c r="AC256" i="1"/>
  <c r="AC257" i="1"/>
  <c r="AC258" i="1"/>
  <c r="AC259" i="1"/>
  <c r="AD259" i="1" s="1"/>
  <c r="AC260" i="1"/>
  <c r="AD260" i="1" s="1"/>
  <c r="AC261" i="1"/>
  <c r="AC262" i="1"/>
  <c r="AC263" i="1"/>
  <c r="AC264" i="1"/>
  <c r="AC265" i="1"/>
  <c r="AD265" i="1" s="1"/>
  <c r="AC266" i="1"/>
  <c r="AC267" i="1"/>
  <c r="AC268" i="1"/>
  <c r="AC269" i="1"/>
  <c r="AC270" i="1"/>
  <c r="AD270" i="1" s="1"/>
  <c r="AC271" i="1"/>
  <c r="AC272" i="1"/>
  <c r="AC273" i="1"/>
  <c r="AD273" i="1" s="1"/>
  <c r="AC274" i="1"/>
  <c r="AC275" i="1"/>
  <c r="AC276" i="1"/>
  <c r="AC277" i="1"/>
  <c r="AC278" i="1"/>
  <c r="AC279" i="1"/>
  <c r="AC280" i="1"/>
  <c r="AC281" i="1"/>
  <c r="AD281" i="1" s="1"/>
  <c r="AC282" i="1"/>
  <c r="AC283" i="1"/>
  <c r="AC284" i="1"/>
  <c r="AC285" i="1"/>
  <c r="AD285" i="1" s="1"/>
  <c r="AC286" i="1"/>
  <c r="AC287" i="1"/>
  <c r="AC288" i="1"/>
  <c r="AC289" i="1"/>
  <c r="AC290" i="1"/>
  <c r="AD290" i="1" s="1"/>
  <c r="AC291" i="1"/>
  <c r="AC292" i="1"/>
  <c r="AC293" i="1"/>
  <c r="AC294" i="1"/>
  <c r="AC295" i="1"/>
  <c r="AD295" i="1" s="1"/>
  <c r="AC296" i="1"/>
  <c r="AC297" i="1"/>
  <c r="AC298" i="1"/>
  <c r="AC299" i="1"/>
  <c r="AC300" i="1"/>
  <c r="AC301" i="1"/>
  <c r="AC302" i="1"/>
  <c r="AC303" i="1"/>
  <c r="AD303" i="1" s="1"/>
  <c r="AC304" i="1"/>
  <c r="AC305" i="1"/>
  <c r="AC306" i="1"/>
  <c r="AC307" i="1"/>
  <c r="AD307" i="1" s="1"/>
  <c r="AC308" i="1"/>
  <c r="AC309" i="1"/>
  <c r="AC310" i="1"/>
  <c r="AC311" i="1"/>
  <c r="AD311" i="1" s="1"/>
  <c r="AC312" i="1"/>
  <c r="AC313" i="1"/>
  <c r="AC314" i="1"/>
  <c r="AC315" i="1"/>
  <c r="AC316" i="1"/>
  <c r="AC317" i="1"/>
  <c r="AD317" i="1" s="1"/>
  <c r="AC318" i="1"/>
  <c r="AC319" i="1"/>
  <c r="AC320" i="1"/>
  <c r="AC321" i="1"/>
  <c r="AD321" i="1" s="1"/>
  <c r="AC322" i="1"/>
  <c r="AD322" i="1" s="1"/>
  <c r="AC323" i="1"/>
  <c r="AC324" i="1"/>
  <c r="AC325" i="1"/>
  <c r="AC326" i="1"/>
  <c r="AD326" i="1" s="1"/>
  <c r="AC327" i="1"/>
  <c r="AC328" i="1"/>
  <c r="AC329" i="1"/>
  <c r="AC330" i="1"/>
  <c r="AC331" i="1"/>
  <c r="AC332" i="1"/>
  <c r="AC333" i="1"/>
  <c r="AC334" i="1"/>
  <c r="AD334" i="1" s="1"/>
  <c r="AC335" i="1"/>
  <c r="AD335" i="1" s="1"/>
  <c r="AC336" i="1"/>
  <c r="AC337" i="1"/>
  <c r="AC338" i="1"/>
  <c r="AC339" i="1"/>
  <c r="AC340" i="1"/>
  <c r="AC341" i="1"/>
  <c r="AC342" i="1"/>
  <c r="AD342" i="1" s="1"/>
  <c r="AC343" i="1"/>
  <c r="AC344" i="1"/>
  <c r="AC345" i="1"/>
  <c r="AC346" i="1"/>
  <c r="AC347" i="1"/>
  <c r="AC348" i="1"/>
  <c r="AC349" i="1"/>
  <c r="AD349" i="1" s="1"/>
  <c r="AC350" i="1"/>
  <c r="AC351" i="1"/>
  <c r="AC352" i="1"/>
  <c r="AC355" i="1"/>
  <c r="AD355" i="1" s="1"/>
  <c r="AC356" i="1"/>
  <c r="AC357" i="1"/>
  <c r="AC358" i="1"/>
  <c r="AC359" i="1"/>
  <c r="AC360" i="1"/>
  <c r="AC361" i="1"/>
  <c r="AC362" i="1"/>
  <c r="AC363" i="1"/>
  <c r="AC364" i="1"/>
  <c r="AC365" i="1"/>
  <c r="AC366" i="1"/>
  <c r="AC367" i="1"/>
  <c r="AC368" i="1"/>
  <c r="AD368" i="1" s="1"/>
  <c r="AC370" i="1"/>
  <c r="AC371" i="1"/>
  <c r="AC369" i="1"/>
  <c r="AC372" i="1"/>
  <c r="AD372" i="1" s="1"/>
  <c r="AC373" i="1"/>
  <c r="AC374" i="1"/>
  <c r="AC375" i="1"/>
  <c r="AD375" i="1" s="1"/>
  <c r="AC376" i="1"/>
  <c r="AC377" i="1"/>
  <c r="AC378" i="1"/>
  <c r="AC379" i="1"/>
  <c r="AC380" i="1"/>
  <c r="AC381" i="1"/>
  <c r="AC382" i="1"/>
  <c r="AD382" i="1" s="1"/>
  <c r="AC383" i="1"/>
  <c r="AC384" i="1"/>
  <c r="AC385" i="1"/>
  <c r="AC386" i="1"/>
  <c r="AC387" i="1"/>
  <c r="AC388" i="1"/>
  <c r="AD388" i="1" s="1"/>
  <c r="AC389" i="1"/>
  <c r="AC390" i="1"/>
  <c r="AC391" i="1"/>
  <c r="AC392" i="1"/>
  <c r="AC393" i="1"/>
  <c r="AD393" i="1" s="1"/>
  <c r="AC394" i="1"/>
  <c r="AD394" i="1" s="1"/>
  <c r="AC395" i="1"/>
  <c r="AC396" i="1"/>
  <c r="AC397" i="1"/>
  <c r="AC398" i="1"/>
  <c r="AC399" i="1"/>
  <c r="AC400" i="1"/>
  <c r="AD400" i="1" s="1"/>
  <c r="AC401" i="1"/>
  <c r="AC402" i="1"/>
  <c r="AC403" i="1"/>
  <c r="AD403" i="1" s="1"/>
  <c r="AC404" i="1"/>
  <c r="AD404" i="1" s="1"/>
  <c r="AC405" i="1"/>
  <c r="AD405" i="1" s="1"/>
  <c r="AC406" i="1"/>
  <c r="AC407" i="1"/>
  <c r="AC408" i="1"/>
  <c r="AC409" i="1"/>
  <c r="AD409" i="1" s="1"/>
  <c r="AC410" i="1"/>
  <c r="AC411" i="1"/>
  <c r="AC412" i="1"/>
  <c r="AC413" i="1"/>
  <c r="AD413" i="1" s="1"/>
  <c r="AC414" i="1"/>
  <c r="AC415" i="1"/>
  <c r="AC416" i="1"/>
  <c r="AC417" i="1"/>
  <c r="AC418" i="1"/>
  <c r="AC419" i="1"/>
  <c r="AC420" i="1"/>
  <c r="AD420" i="1" s="1"/>
  <c r="AC421" i="1"/>
  <c r="AC422" i="1"/>
  <c r="AC423" i="1"/>
  <c r="AC424" i="1"/>
  <c r="AC425" i="1"/>
  <c r="AC426" i="1"/>
  <c r="AC427" i="1"/>
  <c r="AC428" i="1"/>
  <c r="AC429" i="1"/>
  <c r="AC430" i="1"/>
  <c r="AC431" i="1"/>
  <c r="AD431" i="1" s="1"/>
  <c r="AC432" i="1"/>
  <c r="AC433" i="1"/>
  <c r="AC434" i="1"/>
  <c r="AD434" i="1" s="1"/>
  <c r="AC435" i="1"/>
  <c r="AC436" i="1"/>
  <c r="AC437" i="1"/>
  <c r="AC438" i="1"/>
  <c r="AD438" i="1" s="1"/>
  <c r="AC439" i="1"/>
  <c r="AC440" i="1"/>
  <c r="AC441" i="1"/>
  <c r="AD441" i="1" s="1"/>
  <c r="AC442" i="1"/>
  <c r="AC443" i="1"/>
  <c r="AC444" i="1"/>
  <c r="AC445" i="1"/>
  <c r="AC446" i="1"/>
  <c r="AC447" i="1"/>
  <c r="AC448" i="1"/>
  <c r="AC449" i="1"/>
  <c r="AC450" i="1"/>
  <c r="AC451" i="1"/>
  <c r="AC452" i="1"/>
  <c r="AD452" i="1" s="1"/>
  <c r="AC453" i="1"/>
  <c r="AC454" i="1"/>
  <c r="AC455" i="1"/>
  <c r="AC456" i="1"/>
  <c r="AD456" i="1" s="1"/>
  <c r="AC457" i="1"/>
  <c r="AC458" i="1"/>
  <c r="AC459" i="1"/>
  <c r="AC460" i="1"/>
  <c r="AC461" i="1"/>
  <c r="AC462" i="1"/>
  <c r="AC463" i="1"/>
  <c r="AC464" i="1"/>
  <c r="AC465" i="1"/>
  <c r="AD465" i="1" s="1"/>
  <c r="AC466" i="1"/>
  <c r="AC467" i="1"/>
  <c r="AC468" i="1"/>
  <c r="AC469" i="1"/>
  <c r="AC470" i="1"/>
  <c r="AC471" i="1"/>
  <c r="AC472" i="1"/>
  <c r="AC473" i="1"/>
  <c r="AC474" i="1"/>
  <c r="AD474" i="1" s="1"/>
  <c r="AC475" i="1"/>
  <c r="AC476" i="1"/>
  <c r="AD476" i="1" s="1"/>
  <c r="AC477" i="1"/>
  <c r="AC478" i="1"/>
  <c r="AC479" i="1"/>
  <c r="AD479" i="1" s="1"/>
  <c r="AC480" i="1"/>
  <c r="AC481" i="1"/>
  <c r="AC482" i="1"/>
  <c r="AC483" i="1"/>
  <c r="AD483" i="1" s="1"/>
  <c r="AC484" i="1"/>
  <c r="AC485" i="1"/>
  <c r="AC486" i="1"/>
  <c r="AC487" i="1"/>
  <c r="AC488" i="1"/>
  <c r="AD488" i="1" s="1"/>
  <c r="AC489" i="1"/>
  <c r="AC490" i="1"/>
  <c r="AD490" i="1" s="1"/>
  <c r="AC491" i="1"/>
  <c r="AC492" i="1"/>
  <c r="AC493" i="1"/>
  <c r="AC494" i="1"/>
  <c r="AC495" i="1"/>
  <c r="AD495" i="1" s="1"/>
  <c r="AC496" i="1"/>
  <c r="AC497" i="1"/>
  <c r="AC498" i="1"/>
  <c r="AC499" i="1"/>
  <c r="AC500" i="1"/>
  <c r="AC501" i="1"/>
  <c r="AD501" i="1" s="1"/>
  <c r="AC502" i="1"/>
  <c r="AC503" i="1"/>
  <c r="AC504" i="1"/>
  <c r="AC505" i="1"/>
  <c r="AC506" i="1"/>
  <c r="AC507" i="1"/>
  <c r="AC508" i="1"/>
  <c r="AC509" i="1"/>
  <c r="AC510" i="1"/>
  <c r="AC511" i="1"/>
  <c r="AC512" i="1"/>
  <c r="AD512" i="1" s="1"/>
  <c r="AC513" i="1"/>
  <c r="AD513" i="1" s="1"/>
  <c r="AC514" i="1"/>
  <c r="AC515" i="1"/>
  <c r="AC516" i="1"/>
  <c r="AC517" i="1"/>
  <c r="AC518" i="1"/>
  <c r="AD518" i="1" s="1"/>
  <c r="AC519" i="1"/>
  <c r="AC520" i="1"/>
  <c r="AC521" i="1"/>
  <c r="AC522" i="1"/>
  <c r="AC523" i="1"/>
  <c r="AC524" i="1"/>
  <c r="AC525" i="1"/>
  <c r="AC526" i="1"/>
  <c r="AD526" i="1" s="1"/>
  <c r="AC527" i="1"/>
  <c r="AC528" i="1"/>
  <c r="AD528" i="1" s="1"/>
  <c r="AC529" i="1"/>
  <c r="AC530" i="1"/>
  <c r="AC531" i="1"/>
  <c r="AD531" i="1" s="1"/>
  <c r="AC532" i="1"/>
  <c r="AC533" i="1"/>
  <c r="AC534" i="1"/>
  <c r="AC535" i="1"/>
  <c r="AC536" i="1"/>
  <c r="AC537" i="1"/>
  <c r="AC538" i="1"/>
  <c r="AD538" i="1" s="1"/>
  <c r="AC539" i="1"/>
  <c r="AC540" i="1"/>
  <c r="AC541" i="1"/>
  <c r="AC542" i="1"/>
  <c r="AC543" i="1"/>
  <c r="AD543" i="1" s="1"/>
  <c r="AC544" i="1"/>
  <c r="AC545" i="1"/>
  <c r="AC546" i="1"/>
  <c r="AC547" i="1"/>
  <c r="AC548" i="1"/>
  <c r="AC549" i="1"/>
  <c r="AC550" i="1"/>
  <c r="AC551" i="1"/>
  <c r="AC552" i="1"/>
  <c r="AC553" i="1"/>
  <c r="AC554" i="1"/>
  <c r="AC555" i="1"/>
  <c r="AC556" i="1"/>
  <c r="AC557" i="1"/>
  <c r="AC558" i="1"/>
  <c r="AC559" i="1"/>
  <c r="AD559" i="1" s="1"/>
  <c r="AC560" i="1"/>
  <c r="AC561" i="1"/>
  <c r="AC562" i="1"/>
  <c r="AC563" i="1"/>
  <c r="AD563" i="1" s="1"/>
  <c r="AC564" i="1"/>
  <c r="AC565" i="1"/>
  <c r="AC566" i="1"/>
  <c r="AC567" i="1"/>
  <c r="AD567" i="1" s="1"/>
  <c r="AC568" i="1"/>
  <c r="AC569" i="1"/>
  <c r="AC570" i="1"/>
  <c r="AC571" i="1"/>
  <c r="AC572" i="1"/>
  <c r="AD572" i="1" s="1"/>
  <c r="AC573" i="1"/>
  <c r="AC574" i="1"/>
  <c r="AC575" i="1"/>
  <c r="AC576" i="1"/>
  <c r="AC577" i="1"/>
  <c r="AD577" i="1" s="1"/>
  <c r="AC578" i="1"/>
  <c r="AC579" i="1"/>
  <c r="AC580" i="1"/>
  <c r="AD580" i="1" s="1"/>
  <c r="AC581" i="1"/>
  <c r="AC582" i="1"/>
  <c r="AC583" i="1"/>
  <c r="AC584" i="1"/>
  <c r="AC585" i="1"/>
  <c r="AC586" i="1"/>
  <c r="AC587" i="1"/>
  <c r="AD587" i="1" s="1"/>
  <c r="AC588" i="1"/>
  <c r="AC589" i="1"/>
  <c r="AC590" i="1"/>
  <c r="AC591" i="1"/>
  <c r="AD591" i="1" s="1"/>
  <c r="AC592" i="1"/>
  <c r="AC593" i="1"/>
  <c r="AC594" i="1"/>
  <c r="AC595" i="1"/>
  <c r="AD595" i="1" s="1"/>
  <c r="AC596" i="1"/>
  <c r="AC597" i="1"/>
  <c r="AC598" i="1"/>
  <c r="AC599" i="1"/>
  <c r="AC600" i="1"/>
  <c r="AD600" i="1" s="1"/>
  <c r="AC601" i="1"/>
  <c r="AC602" i="1"/>
  <c r="AC603" i="1"/>
  <c r="AC604" i="1"/>
  <c r="AC605" i="1"/>
  <c r="AC606" i="1"/>
  <c r="AC607" i="1"/>
  <c r="AC608" i="1"/>
  <c r="AD608" i="1" s="1"/>
  <c r="AC609" i="1"/>
  <c r="AD609" i="1" s="1"/>
  <c r="AC610" i="1"/>
  <c r="AC611" i="1"/>
  <c r="AC612" i="1"/>
  <c r="AC613" i="1"/>
  <c r="AC614" i="1"/>
  <c r="AD614" i="1" s="1"/>
  <c r="AC615" i="1"/>
  <c r="AC616" i="1"/>
  <c r="AC617" i="1"/>
  <c r="AC618" i="1"/>
  <c r="AD618" i="1" s="1"/>
  <c r="AC619" i="1"/>
  <c r="AC620" i="1"/>
  <c r="AC621" i="1"/>
  <c r="AC622" i="1"/>
  <c r="AC623" i="1"/>
  <c r="AC624" i="1"/>
  <c r="AC625" i="1"/>
  <c r="AC626" i="1"/>
  <c r="AC627" i="1"/>
  <c r="AC628" i="1"/>
  <c r="AD628" i="1" s="1"/>
  <c r="AC629" i="1"/>
  <c r="AC630" i="1"/>
  <c r="AC631" i="1"/>
  <c r="AC632" i="1"/>
  <c r="AC633" i="1"/>
  <c r="AD633" i="1" s="1"/>
  <c r="AC634" i="1"/>
  <c r="AC635" i="1"/>
  <c r="AC636" i="1"/>
  <c r="AC637" i="1"/>
  <c r="AC638" i="1"/>
  <c r="AC639" i="1"/>
  <c r="AC640" i="1"/>
  <c r="AC641" i="1"/>
  <c r="AC642" i="1"/>
  <c r="AC643" i="1"/>
  <c r="AC644" i="1"/>
  <c r="AC645" i="1"/>
  <c r="AC646" i="1"/>
  <c r="AD646" i="1" s="1"/>
  <c r="AC647" i="1"/>
  <c r="AC648" i="1"/>
  <c r="AC649" i="1"/>
  <c r="AC650" i="1"/>
  <c r="AC651" i="1"/>
  <c r="AC652" i="1"/>
  <c r="AC653" i="1"/>
  <c r="AC654" i="1"/>
  <c r="AC655" i="1"/>
  <c r="AD655" i="1" s="1"/>
  <c r="AC656" i="1"/>
  <c r="AD656" i="1" s="1"/>
  <c r="AC657" i="1"/>
  <c r="AC658" i="1"/>
  <c r="AC659" i="1"/>
  <c r="AC660" i="1"/>
  <c r="AD660" i="1" s="1"/>
  <c r="AC661" i="1"/>
  <c r="AC662" i="1"/>
  <c r="AC663" i="1"/>
  <c r="AC664" i="1"/>
  <c r="AC665" i="1"/>
  <c r="AC666" i="1"/>
  <c r="AD666" i="1" s="1"/>
  <c r="AC667" i="1"/>
  <c r="AC668" i="1"/>
  <c r="AC669" i="1"/>
  <c r="AC670" i="1"/>
  <c r="AC671" i="1"/>
  <c r="AD671" i="1" s="1"/>
  <c r="AC672" i="1"/>
  <c r="AC673" i="1"/>
  <c r="AD673" i="1" s="1"/>
  <c r="AC674" i="1"/>
  <c r="AC675" i="1"/>
  <c r="AD675" i="1" s="1"/>
  <c r="AC676" i="1"/>
  <c r="AC677" i="1"/>
  <c r="AC678" i="1"/>
  <c r="AC679" i="1"/>
  <c r="AD679" i="1" s="1"/>
  <c r="AC680" i="1"/>
  <c r="AC681" i="1"/>
  <c r="AC682" i="1"/>
  <c r="AD682" i="1" s="1"/>
  <c r="AC683" i="1"/>
  <c r="AC684" i="1"/>
  <c r="AC685" i="1"/>
  <c r="AC686" i="1"/>
  <c r="AC687" i="1"/>
  <c r="AC688" i="1"/>
  <c r="AC689" i="1"/>
  <c r="AC690" i="1"/>
  <c r="AC691" i="1"/>
  <c r="AH691" i="1" s="1"/>
  <c r="AC692" i="1"/>
  <c r="AD692" i="1" s="1"/>
  <c r="AC693" i="1"/>
  <c r="AC694" i="1"/>
  <c r="AC695" i="1"/>
  <c r="AC696" i="1"/>
  <c r="AD696" i="1" s="1"/>
  <c r="AC697" i="1"/>
  <c r="AD697" i="1" s="1"/>
  <c r="AC708" i="1"/>
  <c r="AD708" i="1" s="1"/>
  <c r="AC709" i="1"/>
  <c r="AC710" i="1"/>
  <c r="AC711" i="1"/>
  <c r="AC712" i="1"/>
  <c r="AC713" i="1"/>
  <c r="AD713" i="1" s="1"/>
  <c r="AC714" i="1"/>
  <c r="AD714" i="1" s="1"/>
  <c r="AC715" i="1"/>
  <c r="AC716" i="1"/>
  <c r="AD716" i="1" s="1"/>
  <c r="AC717" i="1"/>
  <c r="AC718" i="1"/>
  <c r="AC719" i="1"/>
  <c r="AC720" i="1"/>
  <c r="AC721" i="1"/>
  <c r="AC722" i="1"/>
  <c r="AC723" i="1"/>
  <c r="AD723" i="1" s="1"/>
  <c r="AC724" i="1"/>
  <c r="AC725" i="1"/>
  <c r="AC726" i="1"/>
  <c r="AC727" i="1"/>
  <c r="AC728" i="1"/>
  <c r="AC729" i="1"/>
  <c r="AC730" i="1"/>
  <c r="AC731" i="1"/>
  <c r="AC732" i="1"/>
  <c r="AD732" i="1" s="1"/>
  <c r="AC733" i="1"/>
  <c r="AC734" i="1"/>
  <c r="AC735" i="1"/>
  <c r="AC736" i="1"/>
  <c r="AC737" i="1"/>
  <c r="AD737" i="1" s="1"/>
  <c r="AC738" i="1"/>
  <c r="AC739" i="1"/>
  <c r="AC740" i="1"/>
  <c r="AC741" i="1"/>
  <c r="AD741" i="1" s="1"/>
  <c r="AC742" i="1"/>
  <c r="AC743" i="1"/>
  <c r="AD743" i="1" s="1"/>
  <c r="AC744" i="1"/>
  <c r="AC745" i="1"/>
  <c r="AC746" i="1"/>
  <c r="AC747" i="1"/>
  <c r="AC748" i="1"/>
  <c r="AC749" i="1"/>
  <c r="AC750" i="1"/>
  <c r="AC751" i="1"/>
  <c r="AC752" i="1"/>
  <c r="AC753" i="1"/>
  <c r="AD753" i="1" s="1"/>
  <c r="AC754" i="1"/>
  <c r="AC755" i="1"/>
  <c r="AC756" i="1"/>
  <c r="AC757" i="1"/>
  <c r="AD757" i="1" s="1"/>
  <c r="AC758" i="1"/>
  <c r="AC759" i="1"/>
  <c r="AC760" i="1"/>
  <c r="AC761" i="1"/>
  <c r="AC762" i="1"/>
  <c r="AC763" i="1"/>
  <c r="AC764" i="1"/>
  <c r="AC765" i="1"/>
  <c r="AC766" i="1"/>
  <c r="AC767" i="1"/>
  <c r="AC768" i="1"/>
  <c r="AC769" i="1"/>
  <c r="AC770" i="1"/>
  <c r="AC771" i="1"/>
  <c r="AD771" i="1" s="1"/>
  <c r="AC772" i="1"/>
  <c r="AC773" i="1"/>
  <c r="AC774" i="1"/>
  <c r="AC775" i="1"/>
  <c r="AC776" i="1"/>
  <c r="AD776" i="1" s="1"/>
  <c r="AC777" i="1"/>
  <c r="AC778" i="1"/>
  <c r="AC779" i="1"/>
  <c r="AC780" i="1"/>
  <c r="AC781" i="1"/>
  <c r="AC782" i="1"/>
  <c r="AC783" i="1"/>
  <c r="AD783" i="1" s="1"/>
  <c r="AC784" i="1"/>
  <c r="AC785" i="1"/>
  <c r="AC786" i="1"/>
  <c r="AC787" i="1"/>
  <c r="AC788" i="1"/>
  <c r="AD788" i="1" s="1"/>
  <c r="AC789" i="1"/>
  <c r="AC790" i="1"/>
  <c r="AC791" i="1"/>
  <c r="AD791" i="1" s="1"/>
  <c r="AC792" i="1"/>
  <c r="AC793" i="1"/>
  <c r="AC794" i="1"/>
  <c r="AC795" i="1"/>
  <c r="AC796" i="1"/>
  <c r="AC797" i="1"/>
  <c r="AC798" i="1"/>
  <c r="AC799" i="1"/>
  <c r="AC800" i="1"/>
  <c r="AD800" i="1" s="1"/>
  <c r="AC801" i="1"/>
  <c r="AC802" i="1"/>
  <c r="AD802" i="1" s="1"/>
  <c r="AC803" i="1"/>
  <c r="AC804" i="1"/>
  <c r="AC805" i="1"/>
  <c r="AD805" i="1" s="1"/>
  <c r="AC806" i="1"/>
  <c r="AC807" i="1"/>
  <c r="AC808" i="1"/>
  <c r="AC809" i="1"/>
  <c r="AC810" i="1"/>
  <c r="AC811" i="1"/>
  <c r="AC812" i="1"/>
  <c r="AC813" i="1"/>
  <c r="AC814" i="1"/>
  <c r="AC818" i="1"/>
  <c r="AC815" i="1"/>
  <c r="AC816" i="1"/>
  <c r="AC817" i="1"/>
  <c r="AC819" i="1"/>
  <c r="AD819" i="1" s="1"/>
  <c r="AC820" i="1"/>
  <c r="AC821" i="1"/>
  <c r="AD821" i="1" s="1"/>
  <c r="AC822" i="1"/>
  <c r="AC823" i="1"/>
  <c r="AC824" i="1"/>
  <c r="AC825" i="1"/>
  <c r="AC826" i="1"/>
  <c r="AC827" i="1"/>
  <c r="AC828" i="1"/>
  <c r="AC829" i="1"/>
  <c r="AC830" i="1"/>
  <c r="AC831" i="1"/>
  <c r="AC832" i="1"/>
  <c r="AD832" i="1" s="1"/>
  <c r="AC833" i="1"/>
  <c r="AC834" i="1"/>
  <c r="AC835" i="1"/>
  <c r="AC836" i="1"/>
  <c r="AD836" i="1" s="1"/>
  <c r="AC837" i="1"/>
  <c r="AC838" i="1"/>
  <c r="AC839" i="1"/>
  <c r="AC840" i="1"/>
  <c r="AC841" i="1"/>
  <c r="AC842" i="1"/>
  <c r="AD842" i="1" s="1"/>
  <c r="AC843" i="1"/>
  <c r="AC844" i="1"/>
  <c r="AC845" i="1"/>
  <c r="AC846" i="1"/>
  <c r="AD846" i="1" s="1"/>
  <c r="AC847" i="1"/>
  <c r="AC848" i="1"/>
  <c r="AC849" i="1"/>
  <c r="AD849" i="1" s="1"/>
  <c r="AC850" i="1"/>
  <c r="AC851" i="1"/>
  <c r="AC852" i="1"/>
  <c r="AC853" i="1"/>
  <c r="AC854" i="1"/>
  <c r="AC855" i="1"/>
  <c r="AC856" i="1"/>
  <c r="AC857" i="1"/>
  <c r="AD857" i="1" s="1"/>
  <c r="AC858" i="1"/>
  <c r="AC859" i="1"/>
  <c r="AC860" i="1"/>
  <c r="AC861" i="1"/>
  <c r="AC862" i="1"/>
  <c r="AC863" i="1"/>
  <c r="AD863" i="1" s="1"/>
  <c r="AC864" i="1"/>
  <c r="AH866" i="1" s="1"/>
  <c r="AC865" i="1"/>
  <c r="AC866" i="1"/>
  <c r="AC867" i="1"/>
  <c r="AC869" i="1"/>
  <c r="AD869" i="1" s="1"/>
  <c r="AC870" i="1"/>
  <c r="AC871" i="1"/>
  <c r="AC872" i="1"/>
  <c r="AD872" i="1" s="1"/>
  <c r="AC873" i="1"/>
  <c r="AD873" i="1" s="1"/>
  <c r="AC874" i="1"/>
  <c r="AC875" i="1"/>
  <c r="AD875" i="1" s="1"/>
  <c r="AC876" i="1"/>
  <c r="AC877" i="1"/>
  <c r="AC878" i="1"/>
  <c r="AD878" i="1" s="1"/>
  <c r="AC879" i="1"/>
  <c r="AC880" i="1"/>
  <c r="AD880" i="1" s="1"/>
  <c r="AC881" i="1"/>
  <c r="AC882" i="1"/>
  <c r="AC883" i="1"/>
  <c r="AC894" i="1"/>
  <c r="AC895" i="1"/>
  <c r="AC896" i="1"/>
  <c r="AC897" i="1"/>
  <c r="AH891" i="1" s="1"/>
  <c r="AC898" i="1"/>
  <c r="AC899" i="1"/>
  <c r="AC900" i="1"/>
  <c r="AD900" i="1" s="1"/>
  <c r="AC901" i="1"/>
  <c r="AD901" i="1" s="1"/>
  <c r="AC902" i="1"/>
  <c r="AC903" i="1"/>
  <c r="AC904" i="1"/>
  <c r="AC905" i="1"/>
  <c r="AC906" i="1"/>
  <c r="AC907" i="1"/>
  <c r="AC908" i="1"/>
  <c r="AC909" i="1"/>
  <c r="AC868" i="1"/>
  <c r="AC910" i="1"/>
  <c r="AD910" i="1" s="1"/>
  <c r="AC911" i="1"/>
  <c r="AC912" i="1"/>
  <c r="AC913" i="1"/>
  <c r="AC914" i="1"/>
  <c r="AC915" i="1"/>
  <c r="AD915" i="1" s="1"/>
  <c r="AC916" i="1"/>
  <c r="AC917" i="1"/>
  <c r="AC919" i="1"/>
  <c r="AD919" i="1" s="1"/>
  <c r="AC921" i="1"/>
  <c r="AD921" i="1" s="1"/>
  <c r="AC923" i="1"/>
  <c r="AD923" i="1" s="1"/>
  <c r="AC924" i="1"/>
  <c r="AC925" i="1"/>
  <c r="AC926" i="1"/>
  <c r="AC927" i="1"/>
  <c r="AC928" i="1"/>
  <c r="AC929" i="1"/>
  <c r="AC930" i="1"/>
  <c r="AC931" i="1"/>
  <c r="AH925" i="1" s="1"/>
  <c r="AC933" i="1"/>
  <c r="AC934" i="1"/>
  <c r="AC935" i="1"/>
  <c r="AC936" i="1"/>
  <c r="AC937" i="1"/>
  <c r="AC938" i="1"/>
  <c r="AC939" i="1"/>
  <c r="AC940" i="1"/>
  <c r="AH935" i="1" s="1"/>
  <c r="AC941" i="1"/>
  <c r="AC942" i="1"/>
  <c r="AC943" i="1"/>
  <c r="AC944" i="1"/>
  <c r="AC945" i="1"/>
  <c r="AC946" i="1"/>
  <c r="AC947" i="1"/>
  <c r="AC948" i="1"/>
  <c r="AC949" i="1"/>
  <c r="AD949" i="1" s="1"/>
  <c r="AC950" i="1"/>
  <c r="AC951" i="1"/>
  <c r="AC952" i="1"/>
  <c r="AD952" i="1" s="1"/>
  <c r="AC953" i="1"/>
  <c r="AC954" i="1"/>
  <c r="AC955" i="1"/>
  <c r="AC956" i="1"/>
  <c r="AC957" i="1"/>
  <c r="AD957" i="1" s="1"/>
  <c r="AC958" i="1"/>
  <c r="AC959" i="1"/>
  <c r="AH959" i="1" s="1"/>
  <c r="AC932" i="1"/>
  <c r="AC960" i="1"/>
  <c r="AC961" i="1"/>
  <c r="AC962" i="1"/>
  <c r="AC963" i="1"/>
  <c r="AH962" i="1" s="1"/>
  <c r="AC964" i="1"/>
  <c r="AD964" i="1" s="1"/>
  <c r="AC965" i="1"/>
  <c r="AH965" i="1" s="1"/>
  <c r="AC966" i="1"/>
  <c r="AC967" i="1"/>
  <c r="AD967" i="1" s="1"/>
  <c r="AC968" i="1"/>
  <c r="AH968" i="1" s="1"/>
  <c r="AC969" i="1"/>
  <c r="AD969" i="1" s="1"/>
  <c r="AC970" i="1"/>
  <c r="AC971" i="1"/>
  <c r="AC972" i="1"/>
  <c r="AC973" i="1"/>
  <c r="AD973" i="1" s="1"/>
  <c r="AC974" i="1"/>
  <c r="AC975" i="1"/>
  <c r="AC976" i="1"/>
  <c r="AC977" i="1"/>
  <c r="AC978" i="1"/>
  <c r="AD978" i="1" s="1"/>
  <c r="AC979" i="1"/>
  <c r="AD979" i="1" s="1"/>
  <c r="AC980" i="1"/>
  <c r="AH980" i="1" s="1"/>
  <c r="AC981" i="1"/>
  <c r="AC982" i="1"/>
  <c r="AC983" i="1"/>
  <c r="AC984" i="1"/>
  <c r="AC991" i="1"/>
  <c r="AD991" i="1" s="1"/>
  <c r="AC985" i="1"/>
  <c r="AC986" i="1"/>
  <c r="AC987" i="1"/>
  <c r="AC988" i="1"/>
  <c r="AC989" i="1"/>
  <c r="AC992" i="1"/>
  <c r="AD992" i="1" s="1"/>
  <c r="AC994" i="1"/>
  <c r="AD994" i="1" s="1"/>
  <c r="AC995" i="1"/>
  <c r="AC996" i="1"/>
  <c r="AC997" i="1"/>
  <c r="AD997" i="1" s="1"/>
  <c r="AC998" i="1"/>
  <c r="AH998" i="1" s="1"/>
  <c r="AC999" i="1"/>
  <c r="AD999" i="1" s="1"/>
  <c r="AC990" i="1"/>
  <c r="AC1001" i="1"/>
  <c r="AD1001" i="1" s="1"/>
  <c r="AC1002" i="1"/>
  <c r="AH1002" i="1" s="1"/>
  <c r="AC1003" i="1"/>
  <c r="AC1004" i="1"/>
  <c r="AC1005" i="1"/>
  <c r="AC1006" i="1"/>
  <c r="AC1007" i="1"/>
  <c r="AH1007" i="1" s="1"/>
  <c r="AC1008" i="1"/>
  <c r="AD1008" i="1" s="1"/>
  <c r="AC1009" i="1"/>
  <c r="AC1010" i="1"/>
  <c r="AC1011" i="1"/>
  <c r="AC1012" i="1"/>
  <c r="AC1013" i="1"/>
  <c r="AD1013" i="1" s="1"/>
  <c r="AC1015" i="1"/>
  <c r="AD1015" i="1" s="1"/>
  <c r="AC1016" i="1"/>
  <c r="AC918" i="1"/>
  <c r="AC993" i="1"/>
  <c r="AC1017" i="1"/>
  <c r="AD1017" i="1" s="1"/>
  <c r="AC1018" i="1"/>
  <c r="AC1020" i="1"/>
  <c r="AD1020" i="1" s="1"/>
  <c r="AC1021" i="1"/>
  <c r="AD1021" i="1" s="1"/>
  <c r="AC1022" i="1"/>
  <c r="AH1022" i="1" s="1"/>
  <c r="AC1019" i="1"/>
  <c r="AC1023" i="1"/>
  <c r="AD1023" i="1" s="1"/>
  <c r="AC1024" i="1"/>
  <c r="AC1014" i="1"/>
  <c r="AH1014" i="1" s="1"/>
  <c r="AC1000" i="1"/>
  <c r="AC1025" i="1"/>
  <c r="AD1025" i="1" s="1"/>
  <c r="AC1026" i="1"/>
  <c r="AC1027" i="1"/>
  <c r="AC1028" i="1"/>
  <c r="AC1029" i="1"/>
  <c r="AC1030" i="1"/>
  <c r="AC920" i="1"/>
  <c r="AC1031" i="1"/>
  <c r="AD1031" i="1" s="1"/>
  <c r="AC1032" i="1"/>
  <c r="AH1032" i="1" s="1"/>
  <c r="AC1033" i="1"/>
  <c r="AD1033" i="1" s="1"/>
  <c r="AC1034" i="1"/>
  <c r="AH1034" i="1" s="1"/>
  <c r="AC1035" i="1"/>
  <c r="AD1035" i="1" s="1"/>
  <c r="AC1036" i="1"/>
  <c r="AH1036" i="1" s="1"/>
  <c r="AC1037" i="1"/>
  <c r="AD1037" i="1" s="1"/>
  <c r="AC1038" i="1"/>
  <c r="AH1038" i="1" s="1"/>
  <c r="AC1039" i="1"/>
  <c r="AD1039" i="1" s="1"/>
  <c r="AC1040" i="1"/>
  <c r="AD1040" i="1" s="1"/>
  <c r="AC1041" i="1"/>
  <c r="AC1042" i="1"/>
  <c r="AC1043" i="1"/>
  <c r="AD1043" i="1" s="1"/>
  <c r="AC1044" i="1"/>
  <c r="AC1045" i="1"/>
  <c r="AC1046" i="1"/>
  <c r="AD1046" i="1" s="1"/>
  <c r="AC1047" i="1"/>
  <c r="AC1048" i="1"/>
  <c r="AC1049" i="1"/>
  <c r="AC1050" i="1"/>
  <c r="AD1050" i="1" s="1"/>
  <c r="AC1051" i="1"/>
  <c r="AC1052" i="1"/>
  <c r="AC1053" i="1"/>
  <c r="AC1055" i="1"/>
  <c r="AD1055" i="1" s="1"/>
  <c r="AC1056" i="1"/>
  <c r="AC1057" i="1"/>
  <c r="AC1058" i="1"/>
  <c r="AC1054" i="1"/>
  <c r="AC1060" i="1"/>
  <c r="AC1061" i="1"/>
  <c r="AC1062" i="1"/>
  <c r="AC1063" i="1"/>
  <c r="AC1064" i="1"/>
  <c r="AC1065" i="1"/>
  <c r="AC1066" i="1"/>
  <c r="AD1066" i="1" s="1"/>
  <c r="AC1067" i="1"/>
  <c r="AH1067" i="1" s="1"/>
  <c r="AC1068" i="1"/>
  <c r="AD1068" i="1" s="1"/>
  <c r="AC1069" i="1"/>
  <c r="AH1069" i="1" s="1"/>
  <c r="AC1059" i="1"/>
  <c r="AD1059" i="1" s="1"/>
  <c r="AC1070" i="1"/>
  <c r="AD1070" i="1" s="1"/>
  <c r="AC1071" i="1"/>
  <c r="AC1072" i="1"/>
  <c r="AC1073" i="1"/>
  <c r="AC1075" i="1"/>
  <c r="AD1075" i="1" s="1"/>
  <c r="AC1076" i="1"/>
  <c r="AC1077" i="1"/>
  <c r="AC1078" i="1"/>
  <c r="AC1079" i="1"/>
  <c r="AD1079" i="1" s="1"/>
  <c r="AC1080" i="1"/>
  <c r="AC1081" i="1"/>
  <c r="AD1081" i="1" s="1"/>
  <c r="AC1082" i="1"/>
  <c r="AC1083" i="1"/>
  <c r="AD1083" i="1" s="1"/>
  <c r="AC1084" i="1"/>
  <c r="AC1085" i="1"/>
  <c r="AC1086" i="1"/>
  <c r="AC1087" i="1"/>
  <c r="AC1074" i="1"/>
  <c r="AC1088" i="1"/>
  <c r="AD1088" i="1" s="1"/>
  <c r="AC1089" i="1"/>
  <c r="AC1090" i="1"/>
  <c r="AC1092" i="1"/>
  <c r="AD1092" i="1" s="1"/>
  <c r="AC1093" i="1"/>
  <c r="AC1094" i="1"/>
  <c r="AC1095" i="1"/>
  <c r="AC1099" i="1"/>
  <c r="AC1096" i="1"/>
  <c r="AC1097" i="1"/>
  <c r="AC1091" i="1"/>
  <c r="AC1101" i="1"/>
  <c r="AC1102" i="1"/>
  <c r="AC1103" i="1"/>
  <c r="AC1100" i="1"/>
  <c r="AH1100" i="1" s="1"/>
  <c r="AC1104" i="1"/>
  <c r="AC1105" i="1"/>
  <c r="AC1098" i="1"/>
  <c r="AC1106" i="1"/>
  <c r="AD1106" i="1" s="1"/>
  <c r="AC1107" i="1"/>
  <c r="AC1108" i="1"/>
  <c r="AC1109" i="1"/>
  <c r="AD1109" i="1" s="1"/>
  <c r="AC1110" i="1"/>
  <c r="AH1110" i="1" s="1"/>
  <c r="AC1111" i="1"/>
  <c r="AC1112" i="1"/>
  <c r="AD1112" i="1" s="1"/>
  <c r="AC1113" i="1"/>
  <c r="AC1114" i="1"/>
  <c r="AD1114" i="1" s="1"/>
  <c r="AC1115" i="1"/>
  <c r="AC1116" i="1"/>
  <c r="AC1117" i="1"/>
  <c r="AC1118" i="1"/>
  <c r="AD1118" i="1" s="1"/>
  <c r="AC1119" i="1"/>
  <c r="AC1120" i="1"/>
  <c r="AC1121" i="1"/>
  <c r="AD1121" i="1" s="1"/>
  <c r="AC1122" i="1"/>
  <c r="AC1123" i="1"/>
  <c r="AC1124" i="1"/>
  <c r="AC1125" i="1"/>
  <c r="AD1125" i="1" s="1"/>
  <c r="AC1126" i="1"/>
  <c r="AC1127" i="1"/>
  <c r="AC1128" i="1"/>
  <c r="AC1129" i="1"/>
  <c r="AC1130" i="1"/>
  <c r="AC1131" i="1"/>
  <c r="AC1132" i="1"/>
  <c r="AD1132" i="1" s="1"/>
  <c r="AC1133" i="1"/>
  <c r="AH1135" i="1" s="1"/>
  <c r="AC1134" i="1"/>
  <c r="AF891" i="1"/>
  <c r="AG891" i="1"/>
  <c r="AF892" i="1"/>
  <c r="AH892" i="1"/>
  <c r="AF893" i="1"/>
  <c r="AG893" i="1"/>
  <c r="AF894" i="1"/>
  <c r="AH894" i="1"/>
  <c r="AF895" i="1"/>
  <c r="AG895" i="1"/>
  <c r="AF896" i="1"/>
  <c r="AH896" i="1"/>
  <c r="AF897" i="1"/>
  <c r="AG897" i="1"/>
  <c r="AF898" i="1"/>
  <c r="AH898" i="1"/>
  <c r="AF899" i="1"/>
  <c r="AG899" i="1"/>
  <c r="AF900" i="1"/>
  <c r="AF902" i="1"/>
  <c r="AF903" i="1"/>
  <c r="AH903" i="1"/>
  <c r="AF904" i="1"/>
  <c r="AG904" i="1"/>
  <c r="AF905" i="1"/>
  <c r="AH905" i="1"/>
  <c r="AF906" i="1"/>
  <c r="AF907" i="1"/>
  <c r="AH907" i="1"/>
  <c r="AF908" i="1"/>
  <c r="AG908" i="1"/>
  <c r="AF909" i="1"/>
  <c r="AH909" i="1"/>
  <c r="AF866" i="1"/>
  <c r="AG866" i="1"/>
  <c r="AF867" i="1"/>
  <c r="AG867" i="1"/>
  <c r="AH867" i="1"/>
  <c r="AF868" i="1"/>
  <c r="AG868" i="1"/>
  <c r="AH868" i="1"/>
  <c r="AF910" i="1"/>
  <c r="AF911" i="1"/>
  <c r="AG911" i="1"/>
  <c r="AF912" i="1"/>
  <c r="AH912" i="1"/>
  <c r="AF913" i="1"/>
  <c r="AG913" i="1"/>
  <c r="AF914" i="1"/>
  <c r="AH914" i="1"/>
  <c r="AF915" i="1"/>
  <c r="AF916" i="1"/>
  <c r="AG916" i="1"/>
  <c r="AH916" i="1"/>
  <c r="AF917" i="1"/>
  <c r="AF919" i="1"/>
  <c r="AF921" i="1"/>
  <c r="AF924" i="1"/>
  <c r="AF925" i="1"/>
  <c r="AG925" i="1"/>
  <c r="AF926" i="1"/>
  <c r="AH926" i="1"/>
  <c r="AF927" i="1"/>
  <c r="AG927" i="1"/>
  <c r="AF928" i="1"/>
  <c r="AH928" i="1"/>
  <c r="AF929" i="1"/>
  <c r="AG929" i="1"/>
  <c r="AF930" i="1"/>
  <c r="AH930" i="1"/>
  <c r="AF931" i="1"/>
  <c r="AG931" i="1"/>
  <c r="AF934" i="1"/>
  <c r="AF935" i="1"/>
  <c r="AG935" i="1"/>
  <c r="AF936" i="1"/>
  <c r="AH936" i="1"/>
  <c r="AF937" i="1"/>
  <c r="AG937" i="1"/>
  <c r="AF938" i="1"/>
  <c r="AH938" i="1"/>
  <c r="AF939" i="1"/>
  <c r="AG939" i="1"/>
  <c r="AF940" i="1"/>
  <c r="AH940" i="1"/>
  <c r="AF941" i="1"/>
  <c r="AG941" i="1"/>
  <c r="AF942" i="1"/>
  <c r="AH942" i="1"/>
  <c r="AF943" i="1"/>
  <c r="AG943" i="1"/>
  <c r="AF944" i="1"/>
  <c r="AH944" i="1"/>
  <c r="AF945" i="1"/>
  <c r="AG945" i="1"/>
  <c r="AF946" i="1"/>
  <c r="AH946" i="1"/>
  <c r="AF947" i="1"/>
  <c r="AG947" i="1"/>
  <c r="AF948" i="1"/>
  <c r="AG948" i="1"/>
  <c r="AH948" i="1"/>
  <c r="AF949" i="1"/>
  <c r="AF950" i="1"/>
  <c r="AH950" i="1"/>
  <c r="AF951" i="1"/>
  <c r="AG951" i="1"/>
  <c r="AH951" i="1"/>
  <c r="AF952" i="1"/>
  <c r="AF953" i="1"/>
  <c r="AG953" i="1"/>
  <c r="AF954" i="1"/>
  <c r="AG954" i="1"/>
  <c r="AF955" i="1"/>
  <c r="AG955" i="1"/>
  <c r="AH955" i="1"/>
  <c r="AF956" i="1"/>
  <c r="AG956" i="1"/>
  <c r="AH956" i="1"/>
  <c r="AF957" i="1"/>
  <c r="AF958" i="1"/>
  <c r="AG958" i="1"/>
  <c r="AF932" i="1"/>
  <c r="AG932" i="1"/>
  <c r="AH932" i="1"/>
  <c r="AF960" i="1"/>
  <c r="AF961" i="1"/>
  <c r="AG961" i="1"/>
  <c r="AF962" i="1"/>
  <c r="AG962" i="1"/>
  <c r="AF963" i="1"/>
  <c r="AG963" i="1"/>
  <c r="AH963" i="1"/>
  <c r="AF965" i="1"/>
  <c r="AG965" i="1"/>
  <c r="AF966" i="1"/>
  <c r="AG966" i="1"/>
  <c r="AH966" i="1"/>
  <c r="AF968" i="1"/>
  <c r="AG970" i="1"/>
  <c r="AF971" i="1"/>
  <c r="AG971" i="1"/>
  <c r="AH971" i="1"/>
  <c r="AF972" i="1"/>
  <c r="AG972" i="1"/>
  <c r="AH972" i="1"/>
  <c r="AF974" i="1"/>
  <c r="AH974" i="1"/>
  <c r="AF975" i="1"/>
  <c r="AG975" i="1"/>
  <c r="AH975" i="1"/>
  <c r="AF976" i="1"/>
  <c r="AG976" i="1"/>
  <c r="AH976" i="1"/>
  <c r="AF977" i="1"/>
  <c r="AG977" i="1"/>
  <c r="AH977" i="1"/>
  <c r="AF980" i="1"/>
  <c r="AF981" i="1"/>
  <c r="AG981" i="1"/>
  <c r="AH981" i="1"/>
  <c r="AF982" i="1"/>
  <c r="AG982" i="1"/>
  <c r="AH982" i="1"/>
  <c r="AF983" i="1"/>
  <c r="AG983" i="1"/>
  <c r="AH983" i="1"/>
  <c r="AF984" i="1"/>
  <c r="AG984" i="1"/>
  <c r="AH984" i="1"/>
  <c r="AF991" i="1"/>
  <c r="AF985" i="1"/>
  <c r="AG985" i="1"/>
  <c r="AH985" i="1"/>
  <c r="AF986" i="1"/>
  <c r="AG986" i="1"/>
  <c r="AH986" i="1"/>
  <c r="AF987" i="1"/>
  <c r="AG987" i="1"/>
  <c r="AH987" i="1"/>
  <c r="AF988" i="1"/>
  <c r="AG988" i="1"/>
  <c r="AH988" i="1"/>
  <c r="AF989" i="1"/>
  <c r="AG989" i="1"/>
  <c r="AH989" i="1"/>
  <c r="AF992" i="1"/>
  <c r="AF995" i="1"/>
  <c r="AH995" i="1"/>
  <c r="AF996" i="1"/>
  <c r="AG996" i="1"/>
  <c r="AH996" i="1"/>
  <c r="AF997" i="1"/>
  <c r="AF998" i="1"/>
  <c r="AG998" i="1"/>
  <c r="AF999" i="1"/>
  <c r="AF990" i="1"/>
  <c r="AG990" i="1"/>
  <c r="AH990" i="1"/>
  <c r="AF1001" i="1"/>
  <c r="AF1002" i="1"/>
  <c r="AG1002" i="1"/>
  <c r="AF1003" i="1"/>
  <c r="AF1004" i="1"/>
  <c r="AG1004" i="1"/>
  <c r="AF1005" i="1"/>
  <c r="AG1005" i="1"/>
  <c r="AH1005" i="1"/>
  <c r="AF1006" i="1"/>
  <c r="AG1006" i="1"/>
  <c r="AH1006" i="1"/>
  <c r="AF1007" i="1"/>
  <c r="AF1008" i="1"/>
  <c r="AF1009" i="1"/>
  <c r="AH1009" i="1"/>
  <c r="AF1010" i="1"/>
  <c r="AG1010" i="1"/>
  <c r="AH1010" i="1"/>
  <c r="AF1011" i="1"/>
  <c r="AG1011" i="1"/>
  <c r="AH1011" i="1"/>
  <c r="AF1012" i="1"/>
  <c r="AG1012" i="1"/>
  <c r="AH1012" i="1"/>
  <c r="AF1013" i="1"/>
  <c r="AF1015" i="1"/>
  <c r="AF1016" i="1"/>
  <c r="AH1016" i="1"/>
  <c r="AF918" i="1"/>
  <c r="AG918" i="1"/>
  <c r="AF993" i="1"/>
  <c r="AH993" i="1"/>
  <c r="AF1017" i="1"/>
  <c r="AF1018" i="1"/>
  <c r="AH1018" i="1"/>
  <c r="AF1020" i="1"/>
  <c r="AF1021" i="1"/>
  <c r="AF1022" i="1"/>
  <c r="AG1022" i="1"/>
  <c r="AF1019" i="1"/>
  <c r="AG1019" i="1"/>
  <c r="AH1019" i="1"/>
  <c r="AF1023" i="1"/>
  <c r="AF1024" i="1"/>
  <c r="AG1024" i="1"/>
  <c r="AH1024" i="1"/>
  <c r="AF1014" i="1"/>
  <c r="AG1014" i="1"/>
  <c r="AF1000" i="1"/>
  <c r="AH1000" i="1"/>
  <c r="AF1025" i="1"/>
  <c r="AF1026" i="1"/>
  <c r="AH1026" i="1"/>
  <c r="AF1027" i="1"/>
  <c r="AG1027" i="1"/>
  <c r="AH1027" i="1"/>
  <c r="AF1028" i="1"/>
  <c r="AG1028" i="1"/>
  <c r="AH1028" i="1"/>
  <c r="AF1029" i="1"/>
  <c r="AG1029" i="1"/>
  <c r="AH1029" i="1"/>
  <c r="AF1030" i="1"/>
  <c r="AG1030" i="1"/>
  <c r="AH1030" i="1"/>
  <c r="AF920" i="1"/>
  <c r="AG920" i="1"/>
  <c r="AH920" i="1"/>
  <c r="AF1031" i="1"/>
  <c r="AF1032" i="1"/>
  <c r="AG1032" i="1"/>
  <c r="AF1033" i="1"/>
  <c r="AF1034" i="1"/>
  <c r="AG1034" i="1"/>
  <c r="AF1035" i="1"/>
  <c r="AF1036" i="1"/>
  <c r="AG1036" i="1"/>
  <c r="AF1037" i="1"/>
  <c r="AF1038" i="1"/>
  <c r="AG1038" i="1"/>
  <c r="AF1039" i="1"/>
  <c r="AF1040" i="1"/>
  <c r="AF1041" i="1"/>
  <c r="AH1041" i="1"/>
  <c r="AF1042" i="1"/>
  <c r="AG1042" i="1"/>
  <c r="AH1042" i="1"/>
  <c r="AF1043" i="1"/>
  <c r="AF1044" i="1"/>
  <c r="AG1044" i="1"/>
  <c r="AH1044" i="1"/>
  <c r="AF1045" i="1"/>
  <c r="AG1045" i="1"/>
  <c r="AH1045" i="1"/>
  <c r="AF1046" i="1"/>
  <c r="AF1047" i="1"/>
  <c r="AH1047" i="1"/>
  <c r="AF1048" i="1"/>
  <c r="AG1048" i="1"/>
  <c r="AH1048" i="1"/>
  <c r="AF1049" i="1"/>
  <c r="AG1049" i="1"/>
  <c r="AH1049" i="1"/>
  <c r="AF1050" i="1"/>
  <c r="AF1051" i="1"/>
  <c r="AH1051" i="1"/>
  <c r="AF1052" i="1"/>
  <c r="AG1052" i="1"/>
  <c r="AH1052" i="1"/>
  <c r="AF1053" i="1"/>
  <c r="AG1053" i="1"/>
  <c r="AH1053" i="1"/>
  <c r="AF1055" i="1"/>
  <c r="AF1056" i="1"/>
  <c r="AH1056" i="1"/>
  <c r="AF1057" i="1"/>
  <c r="AG1057" i="1"/>
  <c r="AH1057" i="1"/>
  <c r="AF1058" i="1"/>
  <c r="AG1058" i="1"/>
  <c r="AH1058" i="1"/>
  <c r="AF1054" i="1"/>
  <c r="AG1054" i="1"/>
  <c r="AH1054" i="1"/>
  <c r="AF1060" i="1"/>
  <c r="AH1060" i="1"/>
  <c r="AF1061" i="1"/>
  <c r="AG1061" i="1"/>
  <c r="AH1061" i="1"/>
  <c r="AF1062" i="1"/>
  <c r="AG1062" i="1"/>
  <c r="AH1062" i="1"/>
  <c r="AF1063" i="1"/>
  <c r="AG1063" i="1"/>
  <c r="AH1063" i="1"/>
  <c r="AF1064" i="1"/>
  <c r="AG1064" i="1"/>
  <c r="AH1064" i="1"/>
  <c r="AF1065" i="1"/>
  <c r="AG1065" i="1"/>
  <c r="AH1065" i="1"/>
  <c r="AF1066" i="1"/>
  <c r="AF1067" i="1"/>
  <c r="AG1067" i="1"/>
  <c r="AF1068" i="1"/>
  <c r="AF1069" i="1"/>
  <c r="AG1069" i="1"/>
  <c r="AF1059" i="1"/>
  <c r="AF1070" i="1"/>
  <c r="AF1071" i="1"/>
  <c r="AH1071" i="1"/>
  <c r="AF1072" i="1"/>
  <c r="AG1072" i="1"/>
  <c r="AH1072" i="1"/>
  <c r="AF1073" i="1"/>
  <c r="AG1073" i="1"/>
  <c r="AH1073" i="1"/>
  <c r="AF1075" i="1"/>
  <c r="AF1076" i="1"/>
  <c r="AH1076" i="1"/>
  <c r="AF1077" i="1"/>
  <c r="AG1077" i="1"/>
  <c r="AH1077" i="1"/>
  <c r="AF1078" i="1"/>
  <c r="AG1078" i="1"/>
  <c r="AH1078" i="1"/>
  <c r="AF1079" i="1"/>
  <c r="AF1080" i="1"/>
  <c r="AH1080" i="1"/>
  <c r="AF1081" i="1"/>
  <c r="AF1082" i="1"/>
  <c r="AH1082" i="1"/>
  <c r="AF1083" i="1"/>
  <c r="AF1084" i="1"/>
  <c r="AH1084" i="1"/>
  <c r="AF1085" i="1"/>
  <c r="AG1085" i="1"/>
  <c r="AH1085" i="1"/>
  <c r="AF1086" i="1"/>
  <c r="AG1086" i="1"/>
  <c r="AH1086" i="1"/>
  <c r="AF1087" i="1"/>
  <c r="AG1087" i="1"/>
  <c r="AH1087" i="1"/>
  <c r="AF1074" i="1"/>
  <c r="AG1074" i="1"/>
  <c r="AH1074" i="1"/>
  <c r="AF1088" i="1"/>
  <c r="AF1089" i="1"/>
  <c r="AH1089" i="1"/>
  <c r="AF1090" i="1"/>
  <c r="AG1090" i="1"/>
  <c r="AH1090" i="1"/>
  <c r="AF1092" i="1"/>
  <c r="AF1093" i="1"/>
  <c r="AG1093" i="1"/>
  <c r="AF1094" i="1"/>
  <c r="AG1094" i="1"/>
  <c r="AH1094" i="1"/>
  <c r="AF1095" i="1"/>
  <c r="AG1095" i="1"/>
  <c r="AH1095" i="1"/>
  <c r="AF1099" i="1"/>
  <c r="AF1096" i="1"/>
  <c r="AG1096" i="1"/>
  <c r="AH1096" i="1"/>
  <c r="AF1097" i="1"/>
  <c r="AG1097" i="1"/>
  <c r="AH1097" i="1"/>
  <c r="AF1091" i="1"/>
  <c r="AG1091" i="1"/>
  <c r="AH1091" i="1"/>
  <c r="AF1101" i="1"/>
  <c r="AF1102" i="1"/>
  <c r="AG1102" i="1"/>
  <c r="AF1103" i="1"/>
  <c r="AG1103" i="1"/>
  <c r="AH1103" i="1"/>
  <c r="AF1100" i="1"/>
  <c r="AG1100" i="1"/>
  <c r="AF1104" i="1"/>
  <c r="AG1104" i="1"/>
  <c r="AH1104" i="1"/>
  <c r="AF1105" i="1"/>
  <c r="AG1105" i="1"/>
  <c r="AH1105" i="1"/>
  <c r="AF1098" i="1"/>
  <c r="AG1098" i="1"/>
  <c r="AH1098" i="1"/>
  <c r="AF1106" i="1"/>
  <c r="AF1107" i="1"/>
  <c r="AH1107" i="1"/>
  <c r="AF1108" i="1"/>
  <c r="AG1108" i="1"/>
  <c r="AH1108" i="1"/>
  <c r="AF1109" i="1"/>
  <c r="AF1110" i="1"/>
  <c r="AG1110" i="1"/>
  <c r="AF1111" i="1"/>
  <c r="AG1111" i="1"/>
  <c r="AH1111" i="1"/>
  <c r="AF1112" i="1"/>
  <c r="AF1113" i="1"/>
  <c r="AH1113" i="1"/>
  <c r="AF1114" i="1"/>
  <c r="AF1115" i="1"/>
  <c r="AH1115" i="1"/>
  <c r="AF1116" i="1"/>
  <c r="AG1116" i="1"/>
  <c r="AH1116" i="1"/>
  <c r="AF1117" i="1"/>
  <c r="AG1117" i="1"/>
  <c r="AH1117" i="1"/>
  <c r="AF1118" i="1"/>
  <c r="AF1119" i="1"/>
  <c r="AH1119" i="1"/>
  <c r="AF1120" i="1"/>
  <c r="AG1120" i="1"/>
  <c r="AH1120" i="1"/>
  <c r="AF1121" i="1"/>
  <c r="AF1122" i="1"/>
  <c r="AG1122" i="1"/>
  <c r="AF1123" i="1"/>
  <c r="AG1123" i="1"/>
  <c r="AH1123" i="1"/>
  <c r="AF1124" i="1"/>
  <c r="AG1124" i="1"/>
  <c r="AH1124" i="1"/>
  <c r="AF1125" i="1"/>
  <c r="AF1126" i="1"/>
  <c r="AG1126" i="1"/>
  <c r="AF1127" i="1"/>
  <c r="AG1127" i="1"/>
  <c r="AH1127" i="1"/>
  <c r="AF1128" i="1"/>
  <c r="AG1128" i="1"/>
  <c r="AH1128" i="1"/>
  <c r="AF1129" i="1"/>
  <c r="AG1129" i="1"/>
  <c r="AH1129" i="1"/>
  <c r="AF1130" i="1"/>
  <c r="AG1130" i="1"/>
  <c r="AH1130" i="1"/>
  <c r="AF1131" i="1"/>
  <c r="AG1131" i="1"/>
  <c r="AH1131" i="1"/>
  <c r="AF1132" i="1"/>
  <c r="AF1133" i="1"/>
  <c r="AH1133" i="1"/>
  <c r="AF1134" i="1"/>
  <c r="AG1134" i="1"/>
  <c r="AH1134" i="1"/>
  <c r="AF876" i="1"/>
  <c r="AG876" i="1"/>
  <c r="AH876" i="1"/>
  <c r="AF877" i="1"/>
  <c r="AG877" i="1"/>
  <c r="AH877" i="1"/>
  <c r="AF879" i="1"/>
  <c r="AG879" i="1"/>
  <c r="AH879" i="1"/>
  <c r="AF881" i="1"/>
  <c r="AG881" i="1"/>
  <c r="AH881" i="1"/>
  <c r="AF882" i="1"/>
  <c r="AG882" i="1"/>
  <c r="AH882" i="1"/>
  <c r="AF883" i="1"/>
  <c r="AG883" i="1"/>
  <c r="AH883" i="1"/>
  <c r="AG19" i="1"/>
  <c r="AH19" i="1"/>
  <c r="AG20" i="1"/>
  <c r="AH20" i="1"/>
  <c r="AG21" i="1"/>
  <c r="AH21" i="1"/>
  <c r="AG22" i="1"/>
  <c r="AH22" i="1"/>
  <c r="AG23" i="1"/>
  <c r="AH23" i="1"/>
  <c r="AG25" i="1"/>
  <c r="AH25" i="1"/>
  <c r="AG26" i="1"/>
  <c r="AH26" i="1"/>
  <c r="AG27" i="1"/>
  <c r="AH27" i="1"/>
  <c r="AG28" i="1"/>
  <c r="AH28" i="1"/>
  <c r="AG29" i="1"/>
  <c r="AH29" i="1"/>
  <c r="AG31" i="1"/>
  <c r="AH31" i="1"/>
  <c r="AG32" i="1"/>
  <c r="AH32" i="1"/>
  <c r="AG33" i="1"/>
  <c r="AH33" i="1"/>
  <c r="AG34" i="1"/>
  <c r="AH34" i="1"/>
  <c r="AG35" i="1"/>
  <c r="AH35" i="1"/>
  <c r="AG37" i="1"/>
  <c r="AH37" i="1"/>
  <c r="AG38" i="1"/>
  <c r="AH38" i="1"/>
  <c r="AG39" i="1"/>
  <c r="AH39" i="1"/>
  <c r="AG40" i="1"/>
  <c r="AH40" i="1"/>
  <c r="AG41" i="1"/>
  <c r="AH41" i="1"/>
  <c r="AG42" i="1"/>
  <c r="AH42" i="1"/>
  <c r="AG43" i="1"/>
  <c r="AH43" i="1"/>
  <c r="AG45" i="1"/>
  <c r="AH45" i="1"/>
  <c r="AG46" i="1"/>
  <c r="AH46" i="1"/>
  <c r="AG48" i="1"/>
  <c r="AH48" i="1"/>
  <c r="AG49" i="1"/>
  <c r="AH49" i="1"/>
  <c r="AG50" i="1"/>
  <c r="AH50" i="1"/>
  <c r="AG51" i="1"/>
  <c r="AH51" i="1"/>
  <c r="AG53" i="1"/>
  <c r="AH53" i="1"/>
  <c r="AG55" i="1"/>
  <c r="AH55" i="1"/>
  <c r="AG57" i="1"/>
  <c r="AH57" i="1"/>
  <c r="AG58" i="1"/>
  <c r="AH58" i="1"/>
  <c r="AG59" i="1"/>
  <c r="AH59" i="1"/>
  <c r="AG60" i="1"/>
  <c r="AH60" i="1"/>
  <c r="AG62" i="1"/>
  <c r="AH62" i="1"/>
  <c r="AG63" i="1"/>
  <c r="AH63" i="1"/>
  <c r="AG64" i="1"/>
  <c r="AH64" i="1"/>
  <c r="AG65" i="1"/>
  <c r="AH65" i="1"/>
  <c r="AG66" i="1"/>
  <c r="AH66" i="1"/>
  <c r="AG68" i="1"/>
  <c r="AH68" i="1"/>
  <c r="AG69" i="1"/>
  <c r="AH69" i="1"/>
  <c r="AG70" i="1"/>
  <c r="AH70" i="1"/>
  <c r="AG71" i="1"/>
  <c r="AH71" i="1"/>
  <c r="AG72" i="1"/>
  <c r="AH72" i="1"/>
  <c r="AG74" i="1"/>
  <c r="AH74" i="1"/>
  <c r="AG75" i="1"/>
  <c r="AH75" i="1"/>
  <c r="AG76" i="1"/>
  <c r="AH76" i="1"/>
  <c r="AG77" i="1"/>
  <c r="AH77" i="1"/>
  <c r="AG78" i="1"/>
  <c r="AH78" i="1"/>
  <c r="AG81" i="1"/>
  <c r="AH81" i="1"/>
  <c r="AG82" i="1"/>
  <c r="AH82" i="1"/>
  <c r="AG83" i="1"/>
  <c r="AH83" i="1"/>
  <c r="AG84" i="1"/>
  <c r="AH84" i="1"/>
  <c r="AG85" i="1"/>
  <c r="AH85" i="1"/>
  <c r="AG86" i="1"/>
  <c r="AH86" i="1"/>
  <c r="AG1334" i="1"/>
  <c r="AH1334" i="1"/>
  <c r="AG1335" i="1"/>
  <c r="AH1335" i="1"/>
  <c r="AG1337" i="1"/>
  <c r="AG1338" i="1"/>
  <c r="AH1338" i="1"/>
  <c r="AG88" i="1"/>
  <c r="AH88" i="1"/>
  <c r="AG89" i="1"/>
  <c r="AH89" i="1"/>
  <c r="AG90" i="1"/>
  <c r="AH90" i="1"/>
  <c r="AG91" i="1"/>
  <c r="AH91" i="1"/>
  <c r="AG92" i="1"/>
  <c r="AH92" i="1"/>
  <c r="J4" i="1"/>
  <c r="J5" i="1" s="1"/>
  <c r="J6" i="1" s="1"/>
  <c r="J7" i="1" s="1"/>
  <c r="J8" i="1" s="1"/>
  <c r="S4" i="1"/>
  <c r="S5" i="1"/>
  <c r="S6" i="1"/>
  <c r="J9" i="1"/>
  <c r="J10" i="1"/>
  <c r="J11" i="1" s="1"/>
  <c r="J12" i="1" s="1"/>
  <c r="J13" i="1" s="1"/>
  <c r="J14" i="1" s="1"/>
  <c r="S11" i="1"/>
  <c r="S12" i="1"/>
  <c r="S13" i="1"/>
  <c r="J15" i="1"/>
  <c r="J16" i="1" s="1"/>
  <c r="J17" i="1" s="1"/>
  <c r="J18" i="1"/>
  <c r="J19" i="1" s="1"/>
  <c r="J20" i="1" s="1"/>
  <c r="J21" i="1" s="1"/>
  <c r="J22" i="1" s="1"/>
  <c r="J23" i="1" s="1"/>
  <c r="S18" i="1"/>
  <c r="S19" i="1"/>
  <c r="S20" i="1"/>
  <c r="J24" i="1"/>
  <c r="J25" i="1" s="1"/>
  <c r="J26" i="1" s="1"/>
  <c r="J27" i="1" s="1"/>
  <c r="J28" i="1" s="1"/>
  <c r="J29" i="1" s="1"/>
  <c r="S25" i="1"/>
  <c r="S26" i="1"/>
  <c r="S29" i="1"/>
  <c r="J30" i="1"/>
  <c r="J31" i="1" s="1"/>
  <c r="J32" i="1" s="1"/>
  <c r="J33" i="1" s="1"/>
  <c r="J34" i="1" s="1"/>
  <c r="J35" i="1" s="1"/>
  <c r="J36" i="1"/>
  <c r="J37" i="1" s="1"/>
  <c r="J38" i="1" s="1"/>
  <c r="J39" i="1" s="1"/>
  <c r="J40" i="1" s="1"/>
  <c r="J41" i="1" s="1"/>
  <c r="J42" i="1" s="1"/>
  <c r="J43" i="1" s="1"/>
  <c r="J44" i="1"/>
  <c r="J45" i="1" s="1"/>
  <c r="J46" i="1" s="1"/>
  <c r="J47" i="1"/>
  <c r="J48" i="1" s="1"/>
  <c r="J49" i="1" s="1"/>
  <c r="J50" i="1" s="1"/>
  <c r="J51" i="1" s="1"/>
  <c r="S51" i="1"/>
  <c r="J52" i="1"/>
  <c r="J53" i="1" s="1"/>
  <c r="J54" i="1"/>
  <c r="J55" i="1" s="1"/>
  <c r="J56" i="1"/>
  <c r="J57" i="1" s="1"/>
  <c r="J58" i="1" s="1"/>
  <c r="J59" i="1" s="1"/>
  <c r="J60" i="1" s="1"/>
  <c r="S56" i="1"/>
  <c r="S57" i="1"/>
  <c r="S58" i="1"/>
  <c r="J61" i="1"/>
  <c r="J62" i="1" s="1"/>
  <c r="J63" i="1" s="1"/>
  <c r="J64" i="1" s="1"/>
  <c r="J65" i="1" s="1"/>
  <c r="J66" i="1" s="1"/>
  <c r="J67" i="1"/>
  <c r="J68" i="1" s="1"/>
  <c r="J69" i="1" s="1"/>
  <c r="J70" i="1" s="1"/>
  <c r="J71" i="1" s="1"/>
  <c r="J72" i="1" s="1"/>
  <c r="J1331" i="1" s="1"/>
  <c r="J1332" i="1" s="1"/>
  <c r="J1333" i="1" s="1"/>
  <c r="J1334" i="1" s="1"/>
  <c r="J1335" i="1" s="1"/>
  <c r="J1337" i="1" s="1"/>
  <c r="J1338" i="1" s="1"/>
  <c r="S67" i="1"/>
  <c r="S69" i="1"/>
  <c r="S70" i="1"/>
  <c r="J73" i="1"/>
  <c r="J74" i="1" s="1"/>
  <c r="J75" i="1" s="1"/>
  <c r="J76" i="1" s="1"/>
  <c r="J77" i="1" s="1"/>
  <c r="J78" i="1" s="1"/>
  <c r="S78" i="1"/>
  <c r="J79" i="1"/>
  <c r="J80" i="1"/>
  <c r="J81" i="1" s="1"/>
  <c r="J82" i="1" s="1"/>
  <c r="J83" i="1" s="1"/>
  <c r="J84" i="1" s="1"/>
  <c r="J85" i="1" s="1"/>
  <c r="J86" i="1" s="1"/>
  <c r="S80" i="1"/>
  <c r="S81" i="1"/>
  <c r="S86" i="1"/>
  <c r="J87" i="1"/>
  <c r="J88" i="1" s="1"/>
  <c r="J89" i="1" s="1"/>
  <c r="J90" i="1" s="1"/>
  <c r="J91" i="1" s="1"/>
  <c r="J92" i="1" s="1"/>
  <c r="S92" i="1"/>
  <c r="J94" i="1"/>
  <c r="J95" i="1" s="1"/>
  <c r="J96" i="1" s="1"/>
  <c r="J97" i="1"/>
  <c r="J98" i="1" s="1"/>
  <c r="J99" i="1" s="1"/>
  <c r="J100" i="1" s="1"/>
  <c r="J101" i="1" s="1"/>
  <c r="J102" i="1" s="1"/>
  <c r="J103" i="1" s="1"/>
  <c r="S97" i="1"/>
  <c r="S98" i="1"/>
  <c r="S99" i="1"/>
  <c r="S100" i="1"/>
  <c r="S103" i="1"/>
  <c r="J104" i="1"/>
  <c r="J105" i="1"/>
  <c r="J106" i="1" s="1"/>
  <c r="J107" i="1" s="1"/>
  <c r="S105" i="1"/>
  <c r="J108" i="1"/>
  <c r="J109" i="1" s="1"/>
  <c r="J110" i="1" s="1"/>
  <c r="J111" i="1" s="1"/>
  <c r="J112" i="1" s="1"/>
  <c r="J113" i="1" s="1"/>
  <c r="S108" i="1"/>
  <c r="S109" i="1"/>
  <c r="S110" i="1"/>
  <c r="S111" i="1"/>
  <c r="S112" i="1"/>
  <c r="J114" i="1"/>
  <c r="J115" i="1" s="1"/>
  <c r="J116" i="1" s="1"/>
  <c r="J117" i="1" s="1"/>
  <c r="J118" i="1" s="1"/>
  <c r="J119" i="1" s="1"/>
  <c r="S114" i="1"/>
  <c r="S115" i="1"/>
  <c r="J120" i="1"/>
  <c r="J121" i="1" s="1"/>
  <c r="J122" i="1" s="1"/>
  <c r="J123" i="1" s="1"/>
  <c r="J124" i="1" s="1"/>
  <c r="S121" i="1"/>
  <c r="S122" i="1"/>
  <c r="S123" i="1"/>
  <c r="J125" i="1"/>
  <c r="J126" i="1" s="1"/>
  <c r="J127" i="1" s="1"/>
  <c r="J128" i="1" s="1"/>
  <c r="J129" i="1" s="1"/>
  <c r="J130" i="1" s="1"/>
  <c r="S125" i="1"/>
  <c r="AD125" i="1"/>
  <c r="S130" i="1"/>
  <c r="J131" i="1"/>
  <c r="J132" i="1" s="1"/>
  <c r="J133" i="1" s="1"/>
  <c r="J134" i="1" s="1"/>
  <c r="J135" i="1" s="1"/>
  <c r="S131" i="1"/>
  <c r="J136" i="1"/>
  <c r="J137" i="1" s="1"/>
  <c r="J138" i="1" s="1"/>
  <c r="J139" i="1" s="1"/>
  <c r="J140" i="1" s="1"/>
  <c r="J141" i="1" s="1"/>
  <c r="S136" i="1"/>
  <c r="S137" i="1"/>
  <c r="S138" i="1"/>
  <c r="J142" i="1"/>
  <c r="J143" i="1" s="1"/>
  <c r="J144" i="1" s="1"/>
  <c r="J145" i="1"/>
  <c r="J146" i="1" s="1"/>
  <c r="J147" i="1" s="1"/>
  <c r="J148" i="1" s="1"/>
  <c r="S145" i="1"/>
  <c r="S146" i="1"/>
  <c r="J149" i="1"/>
  <c r="J150" i="1" s="1"/>
  <c r="J151" i="1"/>
  <c r="J152" i="1" s="1"/>
  <c r="J153" i="1" s="1"/>
  <c r="J154" i="1"/>
  <c r="J155" i="1"/>
  <c r="J156" i="1" s="1"/>
  <c r="J157" i="1" s="1"/>
  <c r="J158" i="1" s="1"/>
  <c r="J159" i="1" s="1"/>
  <c r="S155" i="1"/>
  <c r="S156" i="1"/>
  <c r="S157" i="1"/>
  <c r="S158" i="1"/>
  <c r="S159" i="1"/>
  <c r="J160" i="1"/>
  <c r="J161" i="1" s="1"/>
  <c r="J162" i="1" s="1"/>
  <c r="J163" i="1" s="1"/>
  <c r="J164" i="1" s="1"/>
  <c r="S160" i="1"/>
  <c r="S161" i="1"/>
  <c r="S162" i="1"/>
  <c r="S163" i="1"/>
  <c r="S164" i="1"/>
  <c r="J165" i="1"/>
  <c r="J166" i="1"/>
  <c r="J167" i="1" s="1"/>
  <c r="J168" i="1" s="1"/>
  <c r="J169" i="1" s="1"/>
  <c r="J170" i="1" s="1"/>
  <c r="S166" i="1"/>
  <c r="J171" i="1"/>
  <c r="S172" i="1"/>
  <c r="S173" i="1"/>
  <c r="S175" i="1"/>
  <c r="J177" i="1"/>
  <c r="J178" i="1"/>
  <c r="J179" i="1" s="1"/>
  <c r="J180" i="1" s="1"/>
  <c r="J181" i="1" s="1"/>
  <c r="J182" i="1" s="1"/>
  <c r="J183" i="1" s="1"/>
  <c r="J184" i="1" s="1"/>
  <c r="S178" i="1"/>
  <c r="S179" i="1"/>
  <c r="S180" i="1"/>
  <c r="S181" i="1"/>
  <c r="S182" i="1"/>
  <c r="J185" i="1"/>
  <c r="J186" i="1" s="1"/>
  <c r="J187" i="1"/>
  <c r="J188" i="1" s="1"/>
  <c r="J189" i="1" s="1"/>
  <c r="J190" i="1" s="1"/>
  <c r="J191" i="1" s="1"/>
  <c r="S187" i="1"/>
  <c r="S188" i="1"/>
  <c r="S189" i="1"/>
  <c r="S190" i="1"/>
  <c r="S191" i="1"/>
  <c r="J192" i="1"/>
  <c r="J193" i="1" s="1"/>
  <c r="J194" i="1" s="1"/>
  <c r="J195" i="1" s="1"/>
  <c r="J196" i="1" s="1"/>
  <c r="S192" i="1"/>
  <c r="S193" i="1"/>
  <c r="S194" i="1"/>
  <c r="S195" i="1"/>
  <c r="S196" i="1"/>
  <c r="J197" i="1"/>
  <c r="J198" i="1" s="1"/>
  <c r="J199" i="1" s="1"/>
  <c r="J200" i="1" s="1"/>
  <c r="J201" i="1" s="1"/>
  <c r="J202" i="1" s="1"/>
  <c r="J203" i="1" s="1"/>
  <c r="J204" i="1" s="1"/>
  <c r="J205" i="1" s="1"/>
  <c r="S197" i="1"/>
  <c r="S198" i="1"/>
  <c r="S199" i="1"/>
  <c r="S200" i="1"/>
  <c r="S204" i="1"/>
  <c r="J206" i="1"/>
  <c r="J207" i="1"/>
  <c r="J208" i="1" s="1"/>
  <c r="J209" i="1" s="1"/>
  <c r="J210" i="1" s="1"/>
  <c r="J211" i="1" s="1"/>
  <c r="J212" i="1" s="1"/>
  <c r="S207" i="1"/>
  <c r="S208" i="1"/>
  <c r="J213" i="1"/>
  <c r="J214" i="1" s="1"/>
  <c r="J215" i="1" s="1"/>
  <c r="S213" i="1"/>
  <c r="S214" i="1"/>
  <c r="J216" i="1"/>
  <c r="J217" i="1" s="1"/>
  <c r="J218" i="1" s="1"/>
  <c r="J219" i="1" s="1"/>
  <c r="S216" i="1"/>
  <c r="J220" i="1"/>
  <c r="J221" i="1" s="1"/>
  <c r="J222" i="1" s="1"/>
  <c r="J223" i="1" s="1"/>
  <c r="J224" i="1"/>
  <c r="J225" i="1" s="1"/>
  <c r="J226" i="1" s="1"/>
  <c r="J227" i="1" s="1"/>
  <c r="J228" i="1" s="1"/>
  <c r="J229" i="1"/>
  <c r="J230" i="1" s="1"/>
  <c r="J231" i="1" s="1"/>
  <c r="J232" i="1" s="1"/>
  <c r="J233" i="1" s="1"/>
  <c r="J234" i="1"/>
  <c r="J235" i="1" s="1"/>
  <c r="J236" i="1" s="1"/>
  <c r="J237" i="1" s="1"/>
  <c r="J238" i="1" s="1"/>
  <c r="J239" i="1"/>
  <c r="J240" i="1" s="1"/>
  <c r="J241" i="1"/>
  <c r="J242" i="1" s="1"/>
  <c r="J243" i="1" s="1"/>
  <c r="J244" i="1"/>
  <c r="J245" i="1" s="1"/>
  <c r="J246" i="1" s="1"/>
  <c r="J247" i="1" s="1"/>
  <c r="S246" i="1"/>
  <c r="J248" i="1"/>
  <c r="J249" i="1" s="1"/>
  <c r="J250" i="1" s="1"/>
  <c r="J251" i="1" s="1"/>
  <c r="S248" i="1"/>
  <c r="S249" i="1"/>
  <c r="S250" i="1"/>
  <c r="S251" i="1"/>
  <c r="J252" i="1"/>
  <c r="J253" i="1" s="1"/>
  <c r="J254" i="1" s="1"/>
  <c r="J255" i="1" s="1"/>
  <c r="J256" i="1" s="1"/>
  <c r="J257" i="1" s="1"/>
  <c r="J258" i="1" s="1"/>
  <c r="S252" i="1"/>
  <c r="S253" i="1"/>
  <c r="S254" i="1"/>
  <c r="S255" i="1"/>
  <c r="S256" i="1"/>
  <c r="J259" i="1"/>
  <c r="J260" i="1"/>
  <c r="J261" i="1" s="1"/>
  <c r="J262" i="1" s="1"/>
  <c r="J263" i="1" s="1"/>
  <c r="J264" i="1" s="1"/>
  <c r="S261" i="1"/>
  <c r="S262" i="1"/>
  <c r="J265" i="1"/>
  <c r="J266" i="1" s="1"/>
  <c r="J267" i="1" s="1"/>
  <c r="J268" i="1" s="1"/>
  <c r="J269" i="1" s="1"/>
  <c r="J270" i="1"/>
  <c r="J271" i="1" s="1"/>
  <c r="J272" i="1" s="1"/>
  <c r="S271" i="1"/>
  <c r="J273" i="1"/>
  <c r="J274" i="1" s="1"/>
  <c r="J275" i="1" s="1"/>
  <c r="J276" i="1" s="1"/>
  <c r="J277" i="1" s="1"/>
  <c r="J278" i="1" s="1"/>
  <c r="J279" i="1" s="1"/>
  <c r="J280" i="1" s="1"/>
  <c r="J281" i="1"/>
  <c r="J282" i="1" s="1"/>
  <c r="J283" i="1" s="1"/>
  <c r="J284" i="1" s="1"/>
  <c r="J285" i="1"/>
  <c r="J286" i="1" s="1"/>
  <c r="J287" i="1" s="1"/>
  <c r="J288" i="1" s="1"/>
  <c r="J289" i="1" s="1"/>
  <c r="S285" i="1"/>
  <c r="S286" i="1"/>
  <c r="S287" i="1"/>
  <c r="S288" i="1"/>
  <c r="S289" i="1"/>
  <c r="J290" i="1"/>
  <c r="J291" i="1" s="1"/>
  <c r="J292" i="1" s="1"/>
  <c r="J293" i="1" s="1"/>
  <c r="J294" i="1" s="1"/>
  <c r="S290" i="1"/>
  <c r="S292" i="1"/>
  <c r="S293" i="1"/>
  <c r="S294" i="1"/>
  <c r="J295" i="1"/>
  <c r="J296" i="1" s="1"/>
  <c r="J297" i="1" s="1"/>
  <c r="J298" i="1"/>
  <c r="J299" i="1" s="1"/>
  <c r="J300" i="1" s="1"/>
  <c r="J301" i="1" s="1"/>
  <c r="J302" i="1"/>
  <c r="J303" i="1"/>
  <c r="J304" i="1" s="1"/>
  <c r="J305" i="1" s="1"/>
  <c r="J306" i="1" s="1"/>
  <c r="S303" i="1"/>
  <c r="S304" i="1"/>
  <c r="J307" i="1"/>
  <c r="J308" i="1" s="1"/>
  <c r="J309" i="1" s="1"/>
  <c r="J310" i="1" s="1"/>
  <c r="S310" i="1"/>
  <c r="J311" i="1"/>
  <c r="J312" i="1" s="1"/>
  <c r="S311" i="1"/>
  <c r="S312" i="1"/>
  <c r="J317" i="1"/>
  <c r="J318" i="1" s="1"/>
  <c r="J319" i="1" s="1"/>
  <c r="J320" i="1" s="1"/>
  <c r="J321" i="1"/>
  <c r="J322" i="1"/>
  <c r="J323" i="1" s="1"/>
  <c r="J324" i="1" s="1"/>
  <c r="J325" i="1" s="1"/>
  <c r="J326" i="1"/>
  <c r="J327" i="1" s="1"/>
  <c r="J328" i="1" s="1"/>
  <c r="J329" i="1" s="1"/>
  <c r="J330" i="1" s="1"/>
  <c r="J331" i="1" s="1"/>
  <c r="J332" i="1" s="1"/>
  <c r="J333" i="1" s="1"/>
  <c r="S328" i="1"/>
  <c r="S329" i="1"/>
  <c r="S330" i="1"/>
  <c r="S331" i="1"/>
  <c r="S332" i="1"/>
  <c r="J334" i="1"/>
  <c r="J335" i="1"/>
  <c r="J336" i="1" s="1"/>
  <c r="J337" i="1" s="1"/>
  <c r="J338" i="1" s="1"/>
  <c r="J339" i="1" s="1"/>
  <c r="J340" i="1" s="1"/>
  <c r="J341" i="1" s="1"/>
  <c r="J342" i="1"/>
  <c r="J343" i="1" s="1"/>
  <c r="J344" i="1" s="1"/>
  <c r="J345" i="1" s="1"/>
  <c r="J346" i="1" s="1"/>
  <c r="J347" i="1" s="1"/>
  <c r="J348" i="1" s="1"/>
  <c r="S342" i="1"/>
  <c r="S344" i="1"/>
  <c r="S345" i="1"/>
  <c r="S346" i="1"/>
  <c r="S347" i="1"/>
  <c r="J349" i="1"/>
  <c r="J350" i="1" s="1"/>
  <c r="J351" i="1" s="1"/>
  <c r="J352" i="1" s="1"/>
  <c r="J355" i="1"/>
  <c r="J356" i="1" s="1"/>
  <c r="J357" i="1" s="1"/>
  <c r="J358" i="1" s="1"/>
  <c r="J359" i="1" s="1"/>
  <c r="S355" i="1"/>
  <c r="J360" i="1"/>
  <c r="J361" i="1" s="1"/>
  <c r="J362" i="1" s="1"/>
  <c r="J363" i="1" s="1"/>
  <c r="J364" i="1" s="1"/>
  <c r="J365" i="1" s="1"/>
  <c r="J366" i="1" s="1"/>
  <c r="J367" i="1" s="1"/>
  <c r="S362" i="1"/>
  <c r="S363" i="1"/>
  <c r="S364" i="1"/>
  <c r="S365" i="1"/>
  <c r="S366" i="1"/>
  <c r="J368" i="1"/>
  <c r="J375" i="1"/>
  <c r="J382" i="1"/>
  <c r="J383" i="1" s="1"/>
  <c r="J384" i="1" s="1"/>
  <c r="J385" i="1" s="1"/>
  <c r="J386" i="1" s="1"/>
  <c r="J387" i="1" s="1"/>
  <c r="S382" i="1"/>
  <c r="J388" i="1"/>
  <c r="J389" i="1" s="1"/>
  <c r="J390" i="1" s="1"/>
  <c r="J391" i="1" s="1"/>
  <c r="J392" i="1" s="1"/>
  <c r="S388" i="1"/>
  <c r="S389" i="1"/>
  <c r="S390" i="1"/>
  <c r="S391" i="1"/>
  <c r="S392" i="1"/>
  <c r="J393" i="1"/>
  <c r="J394" i="1"/>
  <c r="J395" i="1" s="1"/>
  <c r="J396" i="1" s="1"/>
  <c r="J397" i="1" s="1"/>
  <c r="J398" i="1" s="1"/>
  <c r="J399" i="1" s="1"/>
  <c r="S396" i="1"/>
  <c r="J400" i="1"/>
  <c r="J401" i="1" s="1"/>
  <c r="J402" i="1" s="1"/>
  <c r="J403" i="1"/>
  <c r="J404" i="1"/>
  <c r="J405" i="1"/>
  <c r="J406" i="1" s="1"/>
  <c r="J407" i="1" s="1"/>
  <c r="J408" i="1"/>
  <c r="J409" i="1"/>
  <c r="J410" i="1" s="1"/>
  <c r="J411" i="1" s="1"/>
  <c r="J412" i="1" s="1"/>
  <c r="S412" i="1"/>
  <c r="J413" i="1"/>
  <c r="J414" i="1" s="1"/>
  <c r="J415" i="1" s="1"/>
  <c r="J416" i="1" s="1"/>
  <c r="J417" i="1" s="1"/>
  <c r="J418" i="1" s="1"/>
  <c r="J419" i="1" s="1"/>
  <c r="S413" i="1"/>
  <c r="S414" i="1"/>
  <c r="S415" i="1"/>
  <c r="S416" i="1"/>
  <c r="S420" i="1"/>
  <c r="S427" i="1"/>
  <c r="S428" i="1"/>
  <c r="J431" i="1"/>
  <c r="J432" i="1" s="1"/>
  <c r="J433" i="1" s="1"/>
  <c r="J434" i="1"/>
  <c r="J435" i="1" s="1"/>
  <c r="J436" i="1" s="1"/>
  <c r="J437" i="1" s="1"/>
  <c r="S434" i="1"/>
  <c r="S435" i="1"/>
  <c r="J438" i="1"/>
  <c r="J439" i="1" s="1"/>
  <c r="J440" i="1" s="1"/>
  <c r="J441" i="1"/>
  <c r="J442" i="1" s="1"/>
  <c r="J443" i="1" s="1"/>
  <c r="J444" i="1" s="1"/>
  <c r="J445" i="1" s="1"/>
  <c r="J446" i="1" s="1"/>
  <c r="J447" i="1" s="1"/>
  <c r="J448" i="1" s="1"/>
  <c r="J449" i="1" s="1"/>
  <c r="J450" i="1" s="1"/>
  <c r="J451" i="1" s="1"/>
  <c r="S441" i="1"/>
  <c r="S442" i="1"/>
  <c r="S443" i="1"/>
  <c r="J452" i="1"/>
  <c r="J453" i="1" s="1"/>
  <c r="J454" i="1" s="1"/>
  <c r="J455" i="1" s="1"/>
  <c r="J456" i="1"/>
  <c r="J457" i="1" s="1"/>
  <c r="J458" i="1" s="1"/>
  <c r="J459" i="1" s="1"/>
  <c r="J460" i="1" s="1"/>
  <c r="J461" i="1" s="1"/>
  <c r="J462" i="1" s="1"/>
  <c r="J463" i="1" s="1"/>
  <c r="J464" i="1" s="1"/>
  <c r="S459" i="1"/>
  <c r="S460" i="1"/>
  <c r="S461" i="1"/>
  <c r="S462" i="1"/>
  <c r="J465" i="1"/>
  <c r="J466" i="1" s="1"/>
  <c r="J467" i="1" s="1"/>
  <c r="J468" i="1" s="1"/>
  <c r="J469" i="1" s="1"/>
  <c r="J470" i="1" s="1"/>
  <c r="J471" i="1" s="1"/>
  <c r="J472" i="1" s="1"/>
  <c r="J473" i="1" s="1"/>
  <c r="S467" i="1"/>
  <c r="J474" i="1"/>
  <c r="J475" i="1" s="1"/>
  <c r="J476" i="1"/>
  <c r="J477" i="1" s="1"/>
  <c r="J478" i="1" s="1"/>
  <c r="S476" i="1"/>
  <c r="S477" i="1"/>
  <c r="J479" i="1"/>
  <c r="J480" i="1" s="1"/>
  <c r="J481" i="1" s="1"/>
  <c r="J482" i="1" s="1"/>
  <c r="S480" i="1"/>
  <c r="S481" i="1"/>
  <c r="S482" i="1"/>
  <c r="J483" i="1"/>
  <c r="J484" i="1" s="1"/>
  <c r="J485" i="1" s="1"/>
  <c r="J486" i="1" s="1"/>
  <c r="J487" i="1" s="1"/>
  <c r="S483" i="1"/>
  <c r="S484" i="1"/>
  <c r="S485" i="1"/>
  <c r="S486" i="1"/>
  <c r="S487" i="1"/>
  <c r="J488" i="1"/>
  <c r="J489" i="1" s="1"/>
  <c r="J490" i="1"/>
  <c r="J491" i="1" s="1"/>
  <c r="J492" i="1" s="1"/>
  <c r="J493" i="1" s="1"/>
  <c r="J494" i="1" s="1"/>
  <c r="S490" i="1"/>
  <c r="S493" i="1"/>
  <c r="S494" i="1"/>
  <c r="J495" i="1"/>
  <c r="J496" i="1" s="1"/>
  <c r="J497" i="1" s="1"/>
  <c r="J498" i="1" s="1"/>
  <c r="J499" i="1" s="1"/>
  <c r="J500" i="1" s="1"/>
  <c r="S495" i="1"/>
  <c r="S496" i="1"/>
  <c r="S497" i="1"/>
  <c r="S498" i="1"/>
  <c r="S508" i="1"/>
  <c r="S510" i="1"/>
  <c r="J512" i="1"/>
  <c r="J513" i="1"/>
  <c r="J514" i="1" s="1"/>
  <c r="J515" i="1" s="1"/>
  <c r="J516" i="1" s="1"/>
  <c r="J517" i="1" s="1"/>
  <c r="S513" i="1"/>
  <c r="J518" i="1"/>
  <c r="J519" i="1" s="1"/>
  <c r="J520" i="1" s="1"/>
  <c r="J521" i="1" s="1"/>
  <c r="S518" i="1"/>
  <c r="S519" i="1"/>
  <c r="S520" i="1"/>
  <c r="S521" i="1"/>
  <c r="J522" i="1"/>
  <c r="J523" i="1" s="1"/>
  <c r="J524" i="1" s="1"/>
  <c r="J525" i="1" s="1"/>
  <c r="J526" i="1"/>
  <c r="J527" i="1" s="1"/>
  <c r="J528" i="1"/>
  <c r="J529" i="1" s="1"/>
  <c r="J530" i="1" s="1"/>
  <c r="J531" i="1"/>
  <c r="J532" i="1" s="1"/>
  <c r="J533" i="1" s="1"/>
  <c r="J534" i="1" s="1"/>
  <c r="J535" i="1" s="1"/>
  <c r="J536" i="1" s="1"/>
  <c r="J537" i="1" s="1"/>
  <c r="S531" i="1"/>
  <c r="S532" i="1"/>
  <c r="S533" i="1"/>
  <c r="S534" i="1"/>
  <c r="S535" i="1"/>
  <c r="J538" i="1"/>
  <c r="J539" i="1" s="1"/>
  <c r="J540" i="1" s="1"/>
  <c r="J541" i="1" s="1"/>
  <c r="J542" i="1" s="1"/>
  <c r="S538" i="1"/>
  <c r="S542" i="1"/>
  <c r="J543" i="1"/>
  <c r="J544" i="1" s="1"/>
  <c r="J545" i="1" s="1"/>
  <c r="J546" i="1" s="1"/>
  <c r="J547" i="1" s="1"/>
  <c r="J548" i="1" s="1"/>
  <c r="J549" i="1" s="1"/>
  <c r="J550" i="1" s="1"/>
  <c r="J551" i="1" s="1"/>
  <c r="S545" i="1"/>
  <c r="S546" i="1"/>
  <c r="J552" i="1"/>
  <c r="J553" i="1" s="1"/>
  <c r="J554" i="1" s="1"/>
  <c r="J555" i="1" s="1"/>
  <c r="J556" i="1" s="1"/>
  <c r="J557" i="1" s="1"/>
  <c r="J558" i="1" s="1"/>
  <c r="S552" i="1"/>
  <c r="S553" i="1"/>
  <c r="S554" i="1"/>
  <c r="S555" i="1"/>
  <c r="J559" i="1"/>
  <c r="J560" i="1" s="1"/>
  <c r="J561" i="1" s="1"/>
  <c r="J562" i="1" s="1"/>
  <c r="S559" i="1"/>
  <c r="S560" i="1"/>
  <c r="S561" i="1"/>
  <c r="S562" i="1"/>
  <c r="J563" i="1"/>
  <c r="J564" i="1" s="1"/>
  <c r="J565" i="1" s="1"/>
  <c r="J566" i="1" s="1"/>
  <c r="S563" i="1"/>
  <c r="J567" i="1"/>
  <c r="J568" i="1" s="1"/>
  <c r="J569" i="1" s="1"/>
  <c r="J570" i="1" s="1"/>
  <c r="J571" i="1" s="1"/>
  <c r="S568" i="1"/>
  <c r="S569" i="1"/>
  <c r="S570" i="1"/>
  <c r="S572" i="1"/>
  <c r="S573" i="1"/>
  <c r="S574" i="1"/>
  <c r="S575" i="1"/>
  <c r="J578" i="1"/>
  <c r="J579" i="1" s="1"/>
  <c r="J580" i="1"/>
  <c r="J581" i="1" s="1"/>
  <c r="J582" i="1" s="1"/>
  <c r="J583" i="1" s="1"/>
  <c r="J584" i="1" s="1"/>
  <c r="J585" i="1" s="1"/>
  <c r="J586" i="1" s="1"/>
  <c r="S580" i="1"/>
  <c r="S582" i="1"/>
  <c r="S583" i="1"/>
  <c r="S584" i="1"/>
  <c r="S585" i="1"/>
  <c r="J587" i="1"/>
  <c r="J588" i="1" s="1"/>
  <c r="J589" i="1" s="1"/>
  <c r="J590" i="1" s="1"/>
  <c r="J591" i="1"/>
  <c r="J592" i="1" s="1"/>
  <c r="J593" i="1" s="1"/>
  <c r="J594" i="1" s="1"/>
  <c r="J595" i="1"/>
  <c r="J596" i="1" s="1"/>
  <c r="J597" i="1" s="1"/>
  <c r="J598" i="1" s="1"/>
  <c r="J599" i="1" s="1"/>
  <c r="S595" i="1"/>
  <c r="S596" i="1"/>
  <c r="S597" i="1"/>
  <c r="S598" i="1"/>
  <c r="J600" i="1"/>
  <c r="J601" i="1" s="1"/>
  <c r="J602" i="1" s="1"/>
  <c r="J603" i="1" s="1"/>
  <c r="J604" i="1" s="1"/>
  <c r="J605" i="1" s="1"/>
  <c r="J606" i="1" s="1"/>
  <c r="J607" i="1" s="1"/>
  <c r="S605" i="1"/>
  <c r="J608" i="1"/>
  <c r="J609" i="1"/>
  <c r="J610" i="1" s="1"/>
  <c r="J611" i="1" s="1"/>
  <c r="J612" i="1" s="1"/>
  <c r="J613" i="1" s="1"/>
  <c r="S609" i="1"/>
  <c r="J614" i="1"/>
  <c r="J615" i="1" s="1"/>
  <c r="J616" i="1" s="1"/>
  <c r="J617" i="1" s="1"/>
  <c r="J618" i="1"/>
  <c r="J619" i="1" s="1"/>
  <c r="J620" i="1" s="1"/>
  <c r="J621" i="1" s="1"/>
  <c r="J622" i="1" s="1"/>
  <c r="J623" i="1" s="1"/>
  <c r="J624" i="1" s="1"/>
  <c r="J625" i="1" s="1"/>
  <c r="J626" i="1" s="1"/>
  <c r="J627" i="1" s="1"/>
  <c r="S622" i="1"/>
  <c r="J628" i="1"/>
  <c r="J629" i="1" s="1"/>
  <c r="J630" i="1" s="1"/>
  <c r="J631" i="1" s="1"/>
  <c r="J632" i="1" s="1"/>
  <c r="J633" i="1"/>
  <c r="J634" i="1" s="1"/>
  <c r="J635" i="1" s="1"/>
  <c r="J636" i="1" s="1"/>
  <c r="J637" i="1" s="1"/>
  <c r="J638" i="1" s="1"/>
  <c r="J639" i="1" s="1"/>
  <c r="S638" i="1"/>
  <c r="S639" i="1"/>
  <c r="J646" i="1"/>
  <c r="J647" i="1" s="1"/>
  <c r="J648" i="1" s="1"/>
  <c r="J649" i="1" s="1"/>
  <c r="S646" i="1"/>
  <c r="S647" i="1"/>
  <c r="S648" i="1"/>
  <c r="S649" i="1"/>
  <c r="S652" i="1"/>
  <c r="J654" i="1"/>
  <c r="J655" i="1"/>
  <c r="J656" i="1"/>
  <c r="J657" i="1" s="1"/>
  <c r="J658" i="1" s="1"/>
  <c r="J659" i="1" s="1"/>
  <c r="S656" i="1"/>
  <c r="S657" i="1"/>
  <c r="J660" i="1"/>
  <c r="J661" i="1" s="1"/>
  <c r="J662" i="1" s="1"/>
  <c r="J663" i="1" s="1"/>
  <c r="J664" i="1" s="1"/>
  <c r="J665" i="1" s="1"/>
  <c r="S664" i="1"/>
  <c r="S665" i="1"/>
  <c r="J666" i="1"/>
  <c r="J667" i="1" s="1"/>
  <c r="J668" i="1" s="1"/>
  <c r="J669" i="1" s="1"/>
  <c r="J670" i="1" s="1"/>
  <c r="J671" i="1"/>
  <c r="J672" i="1" s="1"/>
  <c r="J673" i="1"/>
  <c r="J674" i="1" s="1"/>
  <c r="J675" i="1"/>
  <c r="J676" i="1" s="1"/>
  <c r="J677" i="1" s="1"/>
  <c r="J678" i="1" s="1"/>
  <c r="S675" i="1"/>
  <c r="S677" i="1"/>
  <c r="J679" i="1"/>
  <c r="J680" i="1" s="1"/>
  <c r="J681" i="1" s="1"/>
  <c r="J682" i="1"/>
  <c r="J683" i="1" s="1"/>
  <c r="J684" i="1" s="1"/>
  <c r="J685" i="1" s="1"/>
  <c r="J686" i="1" s="1"/>
  <c r="J687" i="1" s="1"/>
  <c r="J688" i="1" s="1"/>
  <c r="J689" i="1" s="1"/>
  <c r="J690" i="1" s="1"/>
  <c r="J691" i="1"/>
  <c r="J692" i="1"/>
  <c r="J693" i="1" s="1"/>
  <c r="J694" i="1" s="1"/>
  <c r="J695" i="1" s="1"/>
  <c r="J696" i="1"/>
  <c r="J697" i="1"/>
  <c r="J698" i="1"/>
  <c r="J699" i="1" s="1"/>
  <c r="S698" i="1"/>
  <c r="J705" i="1"/>
  <c r="J706" i="1" s="1"/>
  <c r="J707" i="1" s="1"/>
  <c r="J708" i="1"/>
  <c r="J709" i="1" s="1"/>
  <c r="J710" i="1" s="1"/>
  <c r="J711" i="1" s="1"/>
  <c r="J712" i="1" s="1"/>
  <c r="S708" i="1"/>
  <c r="J713" i="1"/>
  <c r="J714" i="1"/>
  <c r="J715" i="1" s="1"/>
  <c r="J723" i="1"/>
  <c r="J724" i="1" s="1"/>
  <c r="J725" i="1" s="1"/>
  <c r="J726" i="1" s="1"/>
  <c r="J727" i="1" s="1"/>
  <c r="J728" i="1" s="1"/>
  <c r="J729" i="1" s="1"/>
  <c r="J730" i="1" s="1"/>
  <c r="J731" i="1" s="1"/>
  <c r="S723" i="1"/>
  <c r="J732" i="1"/>
  <c r="J733" i="1" s="1"/>
  <c r="J734" i="1" s="1"/>
  <c r="J735" i="1" s="1"/>
  <c r="J736" i="1" s="1"/>
  <c r="S732" i="1"/>
  <c r="J737" i="1"/>
  <c r="J738" i="1" s="1"/>
  <c r="J739" i="1" s="1"/>
  <c r="J740" i="1"/>
  <c r="J741" i="1"/>
  <c r="J742" i="1" s="1"/>
  <c r="J743" i="1"/>
  <c r="J744" i="1" s="1"/>
  <c r="J745" i="1" s="1"/>
  <c r="J746" i="1" s="1"/>
  <c r="J747" i="1" s="1"/>
  <c r="J748" i="1" s="1"/>
  <c r="J749" i="1" s="1"/>
  <c r="J750" i="1"/>
  <c r="J751" i="1" s="1"/>
  <c r="J752" i="1" s="1"/>
  <c r="J753" i="1"/>
  <c r="J754" i="1" s="1"/>
  <c r="J755" i="1" s="1"/>
  <c r="J756" i="1" s="1"/>
  <c r="J757" i="1"/>
  <c r="J758" i="1" s="1"/>
  <c r="J759" i="1" s="1"/>
  <c r="J760" i="1" s="1"/>
  <c r="J761" i="1" s="1"/>
  <c r="J762" i="1"/>
  <c r="J763" i="1" s="1"/>
  <c r="J764" i="1" s="1"/>
  <c r="J765" i="1" s="1"/>
  <c r="J766" i="1" s="1"/>
  <c r="J767" i="1" s="1"/>
  <c r="J768" i="1" s="1"/>
  <c r="J769" i="1" s="1"/>
  <c r="J770" i="1" s="1"/>
  <c r="J771" i="1"/>
  <c r="J772" i="1" s="1"/>
  <c r="J773" i="1" s="1"/>
  <c r="J774" i="1" s="1"/>
  <c r="J775" i="1" s="1"/>
  <c r="J783" i="1"/>
  <c r="J784" i="1" s="1"/>
  <c r="J785" i="1" s="1"/>
  <c r="J786" i="1" s="1"/>
  <c r="J787" i="1" s="1"/>
  <c r="J788" i="1"/>
  <c r="J789" i="1" s="1"/>
  <c r="J790" i="1" s="1"/>
  <c r="J791" i="1"/>
  <c r="J792" i="1" s="1"/>
  <c r="J793" i="1" s="1"/>
  <c r="J794" i="1" s="1"/>
  <c r="J795" i="1" s="1"/>
  <c r="J796" i="1" s="1"/>
  <c r="J797" i="1" s="1"/>
  <c r="J798" i="1" s="1"/>
  <c r="J799" i="1" s="1"/>
  <c r="J800" i="1"/>
  <c r="J801" i="1" s="1"/>
  <c r="J805" i="1"/>
  <c r="J806" i="1" s="1"/>
  <c r="J807" i="1" s="1"/>
  <c r="J808" i="1" s="1"/>
  <c r="J809" i="1" s="1"/>
  <c r="J810" i="1"/>
  <c r="J811" i="1" s="1"/>
  <c r="J812" i="1" s="1"/>
  <c r="J813" i="1" s="1"/>
  <c r="J814" i="1" s="1"/>
  <c r="J821" i="1"/>
  <c r="J822" i="1" s="1"/>
  <c r="J823" i="1" s="1"/>
  <c r="J824" i="1" s="1"/>
  <c r="J825" i="1" s="1"/>
  <c r="J826" i="1" s="1"/>
  <c r="J827" i="1" s="1"/>
  <c r="J828" i="1" s="1"/>
  <c r="J829" i="1" s="1"/>
  <c r="J830" i="1" s="1"/>
  <c r="J831" i="1" s="1"/>
  <c r="J832" i="1"/>
  <c r="J833" i="1" s="1"/>
  <c r="J834" i="1" s="1"/>
  <c r="J835" i="1" s="1"/>
  <c r="J836" i="1"/>
  <c r="J837" i="1" s="1"/>
  <c r="J838" i="1" s="1"/>
  <c r="J839" i="1" s="1"/>
  <c r="J840" i="1" s="1"/>
  <c r="J841" i="1" s="1"/>
  <c r="J846" i="1"/>
  <c r="J847" i="1" s="1"/>
  <c r="J848" i="1" s="1"/>
  <c r="J849" i="1"/>
  <c r="J850" i="1" s="1"/>
  <c r="J851" i="1" s="1"/>
  <c r="J852" i="1" s="1"/>
  <c r="J853" i="1" s="1"/>
  <c r="J854" i="1" s="1"/>
  <c r="J855" i="1" s="1"/>
  <c r="J856" i="1" s="1"/>
  <c r="J857" i="1"/>
  <c r="J858" i="1" s="1"/>
  <c r="J859" i="1" s="1"/>
  <c r="J860" i="1" s="1"/>
  <c r="J861" i="1" s="1"/>
  <c r="J862" i="1" s="1"/>
  <c r="J869" i="1"/>
  <c r="J870" i="1" s="1"/>
  <c r="J871" i="1" s="1"/>
  <c r="J872" i="1"/>
  <c r="J873" i="1"/>
  <c r="J874" i="1" s="1"/>
  <c r="J880" i="1"/>
  <c r="J881" i="1" s="1"/>
  <c r="J882" i="1" s="1"/>
  <c r="J883" i="1" s="1"/>
  <c r="J900" i="1"/>
  <c r="J915" i="1"/>
  <c r="J916" i="1" s="1"/>
  <c r="J921" i="1"/>
  <c r="J957" i="1"/>
  <c r="J958" i="1" s="1"/>
  <c r="J960" i="1"/>
  <c r="J961" i="1" s="1"/>
  <c r="J962" i="1" s="1"/>
  <c r="J963" i="1" s="1"/>
  <c r="J978" i="1"/>
  <c r="J1003" i="1"/>
  <c r="J1004" i="1" s="1"/>
  <c r="J1005" i="1" s="1"/>
  <c r="J1006" i="1" s="1"/>
  <c r="J1007" i="1"/>
  <c r="J1020" i="1"/>
  <c r="J1023" i="1"/>
  <c r="J1024" i="1" s="1"/>
  <c r="J1025" i="1"/>
  <c r="J1026" i="1" s="1"/>
  <c r="J1027" i="1" s="1"/>
  <c r="J1028" i="1" s="1"/>
  <c r="J1029" i="1" s="1"/>
  <c r="J1030" i="1" s="1"/>
  <c r="J1037" i="1"/>
  <c r="J1038" i="1" s="1"/>
  <c r="J1039" i="1"/>
  <c r="J1043" i="1"/>
  <c r="J1044" i="1" s="1"/>
  <c r="J1045" i="1" s="1"/>
  <c r="J1046" i="1"/>
  <c r="J1047" i="1" s="1"/>
  <c r="J1048" i="1" s="1"/>
  <c r="J1049" i="1" s="1"/>
  <c r="J1068" i="1"/>
  <c r="J1069" i="1" s="1"/>
  <c r="J1075" i="1"/>
  <c r="J1076" i="1" s="1"/>
  <c r="J1077" i="1" s="1"/>
  <c r="J1078" i="1" s="1"/>
  <c r="J1079" i="1"/>
  <c r="J1080" i="1" s="1"/>
  <c r="J1081" i="1"/>
  <c r="J1082" i="1" s="1"/>
  <c r="J1101" i="1"/>
  <c r="J1102" i="1" s="1"/>
  <c r="J1103" i="1" s="1"/>
  <c r="J1104" i="1" s="1"/>
  <c r="J1105" i="1" s="1"/>
  <c r="J1109" i="1"/>
  <c r="J1110" i="1" s="1"/>
  <c r="J1111" i="1" s="1"/>
  <c r="J1114" i="1"/>
  <c r="J1115" i="1" s="1"/>
  <c r="J1116" i="1" s="1"/>
  <c r="J1117" i="1" s="1"/>
  <c r="J1118" i="1"/>
  <c r="J1119" i="1" s="1"/>
  <c r="J1120" i="1" s="1"/>
  <c r="J1121" i="1"/>
  <c r="J1122" i="1" s="1"/>
  <c r="J1123" i="1" s="1"/>
  <c r="J1124" i="1" s="1"/>
  <c r="J1125" i="1"/>
  <c r="J1126" i="1" s="1"/>
  <c r="J1127" i="1" s="1"/>
  <c r="J1128" i="1" s="1"/>
  <c r="J1129" i="1" s="1"/>
  <c r="J1130" i="1" s="1"/>
  <c r="J1131" i="1" s="1"/>
  <c r="J1132" i="1"/>
  <c r="J1133" i="1" s="1"/>
  <c r="J1134" i="1" s="1"/>
  <c r="J1135" i="1" s="1"/>
  <c r="J1136" i="1" s="1"/>
  <c r="J1138" i="1" s="1"/>
  <c r="J1137" i="1" s="1"/>
  <c r="J1139" i="1" s="1"/>
  <c r="J1140" i="1" s="1"/>
  <c r="J1141" i="1" s="1"/>
  <c r="J1142" i="1" s="1"/>
  <c r="J1143" i="1" s="1"/>
  <c r="J1144" i="1" s="1"/>
  <c r="J1145" i="1" s="1"/>
  <c r="J1146" i="1" s="1"/>
  <c r="J1147" i="1" s="1"/>
  <c r="J1148" i="1" s="1"/>
  <c r="J1149" i="1" s="1"/>
  <c r="J1150" i="1" s="1"/>
  <c r="J1151" i="1" s="1"/>
  <c r="J1152" i="1" s="1"/>
  <c r="J1153" i="1" s="1"/>
  <c r="J1154" i="1" s="1"/>
  <c r="J1155" i="1" s="1"/>
  <c r="J1158" i="1" s="1"/>
  <c r="J1159" i="1" s="1"/>
  <c r="J1160" i="1" s="1"/>
  <c r="J1161" i="1" s="1"/>
  <c r="J1162" i="1" s="1"/>
  <c r="J1163" i="1" s="1"/>
  <c r="J1164" i="1" s="1"/>
  <c r="J1165" i="1" s="1"/>
  <c r="J1166" i="1" s="1"/>
  <c r="J1167" i="1" s="1"/>
  <c r="J1168" i="1" s="1"/>
  <c r="J1169" i="1" s="1"/>
  <c r="J1156" i="1" s="1"/>
  <c r="J1157"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12" i="1" s="1"/>
  <c r="J1213" i="1" s="1"/>
  <c r="J1214" i="1" s="1"/>
  <c r="J1215" i="1" s="1"/>
  <c r="J1216" i="1" s="1"/>
  <c r="J1217" i="1" s="1"/>
  <c r="J1218" i="1" s="1"/>
  <c r="J1219" i="1" s="1"/>
  <c r="J1220" i="1" s="1"/>
  <c r="J1221" i="1" s="1"/>
  <c r="J1222" i="1" s="1"/>
  <c r="J1223" i="1" s="1"/>
  <c r="J1224" i="1" s="1"/>
  <c r="J1225" i="1" s="1"/>
  <c r="J1226" i="1" s="1"/>
  <c r="J1209" i="1" s="1"/>
  <c r="J1210" i="1" s="1"/>
  <c r="J1211" i="1" s="1"/>
  <c r="J1227" i="1" s="1"/>
  <c r="J1228" i="1" s="1"/>
  <c r="J1229" i="1" s="1"/>
  <c r="J1230" i="1" s="1"/>
  <c r="J1231" i="1" s="1"/>
  <c r="J1232" i="1" s="1"/>
  <c r="J1233" i="1" s="1"/>
  <c r="J1234" i="1" s="1"/>
  <c r="J1235" i="1" s="1"/>
  <c r="J1236" i="1" s="1"/>
  <c r="J1237" i="1" s="1"/>
  <c r="J1238" i="1" s="1"/>
  <c r="J1239" i="1" s="1"/>
  <c r="J1240" i="1" s="1"/>
  <c r="J1241" i="1" s="1"/>
  <c r="J1242" i="1" s="1"/>
  <c r="J1245" i="1" s="1"/>
  <c r="J1246" i="1" s="1"/>
  <c r="J1247" i="1" s="1"/>
  <c r="J1248" i="1" s="1"/>
  <c r="J1249" i="1" s="1"/>
  <c r="J1250" i="1" s="1"/>
  <c r="J1251" i="1" s="1"/>
  <c r="J1252" i="1" s="1"/>
  <c r="J1253" i="1" s="1"/>
  <c r="C17" i="3"/>
  <c r="C20" i="3" s="1"/>
  <c r="C19" i="3"/>
  <c r="C18" i="3"/>
  <c r="D21" i="3"/>
  <c r="D19" i="3"/>
  <c r="D18" i="3"/>
  <c r="D20" i="3"/>
  <c r="D17" i="3"/>
  <c r="AG512" i="1"/>
  <c r="AH240" i="1"/>
  <c r="AG240" i="1"/>
  <c r="J20" i="8"/>
  <c r="E5" i="8"/>
  <c r="F5" i="8"/>
  <c r="B7" i="8"/>
  <c r="C7" i="8" s="1"/>
  <c r="D7" i="8"/>
  <c r="E7" i="8"/>
  <c r="F7" i="8"/>
  <c r="E8" i="8"/>
  <c r="F8" i="8"/>
  <c r="D9" i="8"/>
  <c r="E9" i="8"/>
  <c r="F9" i="8"/>
  <c r="D10" i="8"/>
  <c r="E10" i="8"/>
  <c r="F10" i="8"/>
  <c r="B11" i="8"/>
  <c r="C11" i="8" s="1"/>
  <c r="D11" i="8"/>
  <c r="E11" i="8"/>
  <c r="F11" i="8"/>
  <c r="B12" i="8"/>
  <c r="C12" i="8" s="1"/>
  <c r="D12" i="8"/>
  <c r="E12" i="8"/>
  <c r="F12" i="8"/>
  <c r="E13" i="8"/>
  <c r="F13" i="8"/>
  <c r="E14" i="8"/>
  <c r="F14" i="8"/>
  <c r="E15" i="8"/>
  <c r="F15" i="8"/>
  <c r="D16" i="8"/>
  <c r="E16" i="8"/>
  <c r="F16" i="8"/>
  <c r="B17" i="8"/>
  <c r="C17" i="8" s="1"/>
  <c r="D17" i="8"/>
  <c r="E17" i="8"/>
  <c r="F17" i="8"/>
  <c r="D18" i="8"/>
  <c r="E18" i="8"/>
  <c r="F18" i="8"/>
  <c r="E19" i="8"/>
  <c r="F19" i="8"/>
  <c r="B100" i="8"/>
  <c r="C100" i="8" s="1"/>
  <c r="D100" i="8"/>
  <c r="E100" i="8"/>
  <c r="F100" i="8"/>
  <c r="D101" i="8"/>
  <c r="E101" i="8"/>
  <c r="F101" i="8"/>
  <c r="B102" i="8"/>
  <c r="C102" i="8" s="1"/>
  <c r="D102" i="8"/>
  <c r="E102" i="8"/>
  <c r="F102" i="8"/>
  <c r="E103" i="8"/>
  <c r="F103" i="8"/>
  <c r="B6" i="8"/>
  <c r="C6" i="8" s="1"/>
  <c r="D6" i="8"/>
  <c r="E6" i="8"/>
  <c r="F6" i="8"/>
  <c r="D20" i="8"/>
  <c r="E20" i="8"/>
  <c r="F20" i="8"/>
  <c r="E21" i="8"/>
  <c r="F21" i="8"/>
  <c r="B22" i="8"/>
  <c r="C22" i="8" s="1"/>
  <c r="D22" i="8"/>
  <c r="E22" i="8"/>
  <c r="F22" i="8"/>
  <c r="E24" i="8"/>
  <c r="F24" i="8"/>
  <c r="D25" i="8"/>
  <c r="E25" i="8"/>
  <c r="F25" i="8"/>
  <c r="B23" i="8"/>
  <c r="C23" i="8" s="1"/>
  <c r="D23" i="8"/>
  <c r="E23" i="8"/>
  <c r="F23" i="8"/>
  <c r="B26" i="8"/>
  <c r="C26" i="8" s="1"/>
  <c r="D26" i="8"/>
  <c r="E26" i="8"/>
  <c r="F26" i="8"/>
  <c r="D27" i="8"/>
  <c r="E27" i="8"/>
  <c r="F27" i="8"/>
  <c r="D28" i="8"/>
  <c r="E28" i="8"/>
  <c r="F28" i="8"/>
  <c r="E29" i="8"/>
  <c r="F29" i="8"/>
  <c r="D30" i="8"/>
  <c r="E30" i="8"/>
  <c r="F30" i="8"/>
  <c r="D31" i="8"/>
  <c r="E31" i="8"/>
  <c r="F31" i="8"/>
  <c r="B32" i="8"/>
  <c r="C32" i="8" s="1"/>
  <c r="D32" i="8"/>
  <c r="E32" i="8"/>
  <c r="F32" i="8"/>
  <c r="B33" i="8"/>
  <c r="C33" i="8" s="1"/>
  <c r="D33" i="8"/>
  <c r="E33" i="8"/>
  <c r="F33" i="8"/>
  <c r="B34" i="8"/>
  <c r="C34" i="8" s="1"/>
  <c r="D34" i="8"/>
  <c r="E34" i="8"/>
  <c r="F34" i="8"/>
  <c r="B35" i="8"/>
  <c r="C35" i="8" s="1"/>
  <c r="E35" i="8"/>
  <c r="F35" i="8"/>
  <c r="E36" i="8"/>
  <c r="F36" i="8"/>
  <c r="B37" i="8"/>
  <c r="C37" i="8" s="1"/>
  <c r="D37" i="8"/>
  <c r="E37" i="8"/>
  <c r="F37" i="8"/>
  <c r="E38" i="8"/>
  <c r="F38" i="8"/>
  <c r="B39" i="8"/>
  <c r="C39" i="8" s="1"/>
  <c r="D39" i="8"/>
  <c r="E39" i="8"/>
  <c r="F39" i="8"/>
  <c r="D40" i="8"/>
  <c r="E40" i="8"/>
  <c r="F40" i="8"/>
  <c r="B41" i="8"/>
  <c r="C41" i="8" s="1"/>
  <c r="D41" i="8"/>
  <c r="E41" i="8"/>
  <c r="F41" i="8"/>
  <c r="E42" i="8"/>
  <c r="F42" i="8"/>
  <c r="B43" i="8"/>
  <c r="C43" i="8" s="1"/>
  <c r="D43" i="8"/>
  <c r="E43" i="8"/>
  <c r="F43" i="8"/>
  <c r="E44" i="8"/>
  <c r="F44" i="8"/>
  <c r="E45" i="8"/>
  <c r="F45" i="8"/>
  <c r="D46" i="8"/>
  <c r="E46" i="8"/>
  <c r="F46" i="8"/>
  <c r="B47" i="8"/>
  <c r="C47" i="8" s="1"/>
  <c r="D47" i="8"/>
  <c r="E47" i="8"/>
  <c r="F47" i="8"/>
  <c r="B48" i="8"/>
  <c r="C48" i="8" s="1"/>
  <c r="D48" i="8"/>
  <c r="E48" i="8"/>
  <c r="F48" i="8"/>
  <c r="D49" i="8"/>
  <c r="E49" i="8"/>
  <c r="F49" i="8"/>
  <c r="B50" i="8"/>
  <c r="C50" i="8" s="1"/>
  <c r="D50" i="8"/>
  <c r="E50" i="8"/>
  <c r="F50" i="8"/>
  <c r="B51" i="8"/>
  <c r="C51" i="8" s="1"/>
  <c r="D51" i="8"/>
  <c r="E51" i="8"/>
  <c r="F51" i="8"/>
  <c r="B52" i="8"/>
  <c r="C52" i="8" s="1"/>
  <c r="D52" i="8"/>
  <c r="E52" i="8"/>
  <c r="F52" i="8"/>
  <c r="B53" i="8"/>
  <c r="C53" i="8" s="1"/>
  <c r="D53" i="8"/>
  <c r="E53" i="8"/>
  <c r="F53" i="8"/>
  <c r="B54" i="8"/>
  <c r="C54" i="8" s="1"/>
  <c r="D54" i="8"/>
  <c r="E54" i="8"/>
  <c r="F54" i="8"/>
  <c r="B55" i="8"/>
  <c r="C55" i="8" s="1"/>
  <c r="D55" i="8"/>
  <c r="E55" i="8"/>
  <c r="F55" i="8"/>
  <c r="B56" i="8"/>
  <c r="C56" i="8" s="1"/>
  <c r="D56" i="8"/>
  <c r="E56" i="8"/>
  <c r="F56" i="8"/>
  <c r="E57" i="8"/>
  <c r="F57" i="8"/>
  <c r="D58" i="8"/>
  <c r="E58" i="8"/>
  <c r="F58" i="8"/>
  <c r="E59" i="8"/>
  <c r="F59" i="8"/>
  <c r="B60" i="8"/>
  <c r="C60" i="8" s="1"/>
  <c r="D60" i="8"/>
  <c r="E60" i="8"/>
  <c r="F60" i="8"/>
  <c r="E61" i="8"/>
  <c r="F61" i="8"/>
  <c r="D62" i="8"/>
  <c r="E62" i="8"/>
  <c r="F62" i="8"/>
  <c r="B63" i="8"/>
  <c r="C63" i="8" s="1"/>
  <c r="D63" i="8"/>
  <c r="E63" i="8"/>
  <c r="F63" i="8"/>
  <c r="B64" i="8"/>
  <c r="C64" i="8" s="1"/>
  <c r="E64" i="8"/>
  <c r="F64" i="8"/>
  <c r="B65" i="8"/>
  <c r="C65" i="8" s="1"/>
  <c r="D65" i="8"/>
  <c r="E65" i="8"/>
  <c r="F65" i="8"/>
  <c r="B66" i="8"/>
  <c r="C66" i="8" s="1"/>
  <c r="D66" i="8"/>
  <c r="E66" i="8"/>
  <c r="F66" i="8"/>
  <c r="B67" i="8"/>
  <c r="C67" i="8" s="1"/>
  <c r="E67" i="8"/>
  <c r="F67" i="8"/>
  <c r="B68" i="8"/>
  <c r="C68" i="8" s="1"/>
  <c r="D68" i="8"/>
  <c r="E68" i="8"/>
  <c r="F68" i="8"/>
  <c r="B69" i="8"/>
  <c r="C69" i="8" s="1"/>
  <c r="D69" i="8"/>
  <c r="E69" i="8"/>
  <c r="F69" i="8"/>
  <c r="B70" i="8"/>
  <c r="C70" i="8" s="1"/>
  <c r="D70" i="8"/>
  <c r="E70" i="8"/>
  <c r="F70" i="8"/>
  <c r="B71" i="8"/>
  <c r="C71" i="8" s="1"/>
  <c r="D71" i="8"/>
  <c r="E71" i="8"/>
  <c r="F71" i="8"/>
  <c r="B72" i="8"/>
  <c r="C72" i="8" s="1"/>
  <c r="D72" i="8"/>
  <c r="E72" i="8"/>
  <c r="F72" i="8"/>
  <c r="E73" i="8"/>
  <c r="F73" i="8"/>
  <c r="B74" i="8"/>
  <c r="C74" i="8" s="1"/>
  <c r="D74" i="8"/>
  <c r="E74" i="8"/>
  <c r="F74" i="8"/>
  <c r="B75" i="8"/>
  <c r="C75" i="8" s="1"/>
  <c r="D75" i="8"/>
  <c r="E75" i="8"/>
  <c r="F75" i="8"/>
  <c r="B76" i="8"/>
  <c r="C76" i="8" s="1"/>
  <c r="D76" i="8"/>
  <c r="E76" i="8"/>
  <c r="F76" i="8"/>
  <c r="B77" i="8"/>
  <c r="C77" i="8" s="1"/>
  <c r="E77" i="8"/>
  <c r="F77" i="8"/>
  <c r="B78" i="8"/>
  <c r="C78" i="8" s="1"/>
  <c r="D78" i="8"/>
  <c r="E78" i="8"/>
  <c r="F78" i="8"/>
  <c r="B79" i="8"/>
  <c r="C79" i="8" s="1"/>
  <c r="D79" i="8"/>
  <c r="E79" i="8"/>
  <c r="F79" i="8"/>
  <c r="B80" i="8"/>
  <c r="C80" i="8" s="1"/>
  <c r="E80" i="8"/>
  <c r="F80" i="8"/>
  <c r="B81" i="8"/>
  <c r="C81" i="8" s="1"/>
  <c r="D81" i="8"/>
  <c r="E81" i="8"/>
  <c r="F81" i="8"/>
  <c r="B82" i="8"/>
  <c r="C82" i="8" s="1"/>
  <c r="D82" i="8"/>
  <c r="E82" i="8"/>
  <c r="F82" i="8"/>
  <c r="B83" i="8"/>
  <c r="C83" i="8" s="1"/>
  <c r="E83" i="8"/>
  <c r="F83" i="8"/>
  <c r="B84" i="8"/>
  <c r="C84" i="8" s="1"/>
  <c r="D84" i="8"/>
  <c r="E84" i="8"/>
  <c r="F84" i="8"/>
  <c r="B85" i="8"/>
  <c r="C85" i="8" s="1"/>
  <c r="D85" i="8"/>
  <c r="E85" i="8"/>
  <c r="F85" i="8"/>
  <c r="B86" i="8"/>
  <c r="C86" i="8" s="1"/>
  <c r="D86" i="8"/>
  <c r="E86" i="8"/>
  <c r="F86" i="8"/>
  <c r="E87" i="8"/>
  <c r="F87" i="8"/>
  <c r="B88" i="8"/>
  <c r="C88" i="8" s="1"/>
  <c r="D88" i="8"/>
  <c r="E88" i="8"/>
  <c r="F88" i="8"/>
  <c r="B89" i="8"/>
  <c r="C89" i="8" s="1"/>
  <c r="E89" i="8"/>
  <c r="F89" i="8"/>
  <c r="B90" i="8"/>
  <c r="C90" i="8" s="1"/>
  <c r="D90" i="8"/>
  <c r="E90" i="8"/>
  <c r="F90" i="8"/>
  <c r="B91" i="8"/>
  <c r="C91" i="8" s="1"/>
  <c r="D91" i="8"/>
  <c r="E91" i="8"/>
  <c r="F91" i="8"/>
  <c r="B92" i="8"/>
  <c r="C92" i="8" s="1"/>
  <c r="D92" i="8"/>
  <c r="E92" i="8"/>
  <c r="F92" i="8"/>
  <c r="B93" i="8"/>
  <c r="C93" i="8" s="1"/>
  <c r="D93" i="8"/>
  <c r="E93" i="8"/>
  <c r="F93" i="8"/>
  <c r="B94" i="8"/>
  <c r="C94" i="8" s="1"/>
  <c r="D94" i="8"/>
  <c r="E94" i="8"/>
  <c r="F94" i="8"/>
  <c r="B95" i="8"/>
  <c r="C95" i="8" s="1"/>
  <c r="D95" i="8"/>
  <c r="E95" i="8"/>
  <c r="F95" i="8"/>
  <c r="B96" i="8"/>
  <c r="C96" i="8" s="1"/>
  <c r="D96" i="8"/>
  <c r="E96" i="8"/>
  <c r="F96" i="8"/>
  <c r="B97" i="8"/>
  <c r="C97" i="8" s="1"/>
  <c r="D97" i="8"/>
  <c r="E97" i="8"/>
  <c r="F97" i="8"/>
  <c r="B98" i="8"/>
  <c r="C98" i="8" s="1"/>
  <c r="D98" i="8"/>
  <c r="E98" i="8"/>
  <c r="F98" i="8"/>
  <c r="B99" i="8"/>
  <c r="C99" i="8" s="1"/>
  <c r="E99" i="8"/>
  <c r="F99" i="8"/>
  <c r="B104" i="8"/>
  <c r="C104" i="8" s="1"/>
  <c r="D104" i="8"/>
  <c r="E104" i="8"/>
  <c r="F104" i="8"/>
  <c r="B105" i="8"/>
  <c r="C105" i="8" s="1"/>
  <c r="D105" i="8"/>
  <c r="E105" i="8"/>
  <c r="F105" i="8"/>
  <c r="B106" i="8"/>
  <c r="C106" i="8" s="1"/>
  <c r="D106" i="8"/>
  <c r="E106" i="8"/>
  <c r="F106" i="8"/>
  <c r="B107" i="8"/>
  <c r="C107" i="8" s="1"/>
  <c r="D107" i="8"/>
  <c r="E107" i="8"/>
  <c r="F107" i="8"/>
  <c r="B108" i="8"/>
  <c r="C108" i="8" s="1"/>
  <c r="D108" i="8"/>
  <c r="E108" i="8"/>
  <c r="F108" i="8"/>
  <c r="B109" i="8"/>
  <c r="C109" i="8" s="1"/>
  <c r="D109" i="8"/>
  <c r="E109" i="8"/>
  <c r="F109" i="8"/>
  <c r="B110" i="8"/>
  <c r="C110" i="8" s="1"/>
  <c r="E110" i="8"/>
  <c r="F110" i="8"/>
  <c r="B111" i="8"/>
  <c r="C111" i="8" s="1"/>
  <c r="D111" i="8"/>
  <c r="E111" i="8"/>
  <c r="F111" i="8"/>
  <c r="B112" i="8"/>
  <c r="C112" i="8" s="1"/>
  <c r="D112" i="8"/>
  <c r="E112" i="8"/>
  <c r="F112" i="8"/>
  <c r="B113" i="8"/>
  <c r="C113" i="8" s="1"/>
  <c r="D113" i="8"/>
  <c r="E113" i="8"/>
  <c r="F113" i="8"/>
  <c r="B114" i="8"/>
  <c r="C114" i="8" s="1"/>
  <c r="D114" i="8"/>
  <c r="E114" i="8"/>
  <c r="F114" i="8"/>
  <c r="B115" i="8"/>
  <c r="C115" i="8" s="1"/>
  <c r="D115" i="8"/>
  <c r="E115" i="8"/>
  <c r="F115" i="8"/>
  <c r="B116" i="8"/>
  <c r="C116" i="8" s="1"/>
  <c r="E116" i="8"/>
  <c r="F116" i="8"/>
  <c r="B117" i="8"/>
  <c r="C117" i="8" s="1"/>
  <c r="E117" i="8"/>
  <c r="F117" i="8"/>
  <c r="B118" i="8"/>
  <c r="C118" i="8" s="1"/>
  <c r="D118" i="8"/>
  <c r="E118" i="8"/>
  <c r="F118" i="8"/>
  <c r="B119" i="8"/>
  <c r="C119" i="8" s="1"/>
  <c r="D119" i="8"/>
  <c r="E119" i="8"/>
  <c r="F119" i="8"/>
  <c r="B120" i="8"/>
  <c r="C120" i="8" s="1"/>
  <c r="D120" i="8"/>
  <c r="E120" i="8"/>
  <c r="F120" i="8"/>
  <c r="B121" i="8"/>
  <c r="C121" i="8" s="1"/>
  <c r="E121" i="8"/>
  <c r="F121" i="8"/>
  <c r="B122" i="8"/>
  <c r="C122" i="8" s="1"/>
  <c r="E122" i="8"/>
  <c r="F122" i="8"/>
  <c r="B123" i="8"/>
  <c r="C123" i="8" s="1"/>
  <c r="D123" i="8"/>
  <c r="E123" i="8"/>
  <c r="F123" i="8"/>
  <c r="B124" i="8"/>
  <c r="C124" i="8" s="1"/>
  <c r="E124" i="8"/>
  <c r="F124" i="8"/>
  <c r="B125" i="8"/>
  <c r="C125" i="8" s="1"/>
  <c r="E125" i="8"/>
  <c r="F125" i="8"/>
  <c r="B126" i="8"/>
  <c r="C126" i="8" s="1"/>
  <c r="E126" i="8"/>
  <c r="F126" i="8"/>
  <c r="B127" i="8"/>
  <c r="C127" i="8" s="1"/>
  <c r="E127" i="8"/>
  <c r="F127" i="8"/>
  <c r="B128" i="8"/>
  <c r="C128" i="8" s="1"/>
  <c r="E128" i="8"/>
  <c r="F128" i="8"/>
  <c r="B129" i="8"/>
  <c r="C129" i="8" s="1"/>
  <c r="D129" i="8"/>
  <c r="E129" i="8"/>
  <c r="F129" i="8"/>
  <c r="B130" i="8"/>
  <c r="C130" i="8" s="1"/>
  <c r="D130" i="8"/>
  <c r="E130" i="8"/>
  <c r="F130" i="8"/>
  <c r="B131" i="8"/>
  <c r="C131" i="8" s="1"/>
  <c r="D131" i="8"/>
  <c r="E131" i="8"/>
  <c r="F131" i="8"/>
  <c r="B132" i="8"/>
  <c r="C132" i="8" s="1"/>
  <c r="D132" i="8"/>
  <c r="E132" i="8"/>
  <c r="F132" i="8"/>
  <c r="B133" i="8"/>
  <c r="C133" i="8" s="1"/>
  <c r="E133" i="8"/>
  <c r="F133" i="8"/>
  <c r="B134" i="8"/>
  <c r="C134" i="8" s="1"/>
  <c r="D134" i="8"/>
  <c r="E134" i="8"/>
  <c r="F134" i="8"/>
  <c r="B135" i="8"/>
  <c r="C135" i="8" s="1"/>
  <c r="D135" i="8"/>
  <c r="E135" i="8"/>
  <c r="F135" i="8"/>
  <c r="B136" i="8"/>
  <c r="C136" i="8" s="1"/>
  <c r="E136" i="8"/>
  <c r="F136" i="8"/>
  <c r="B137" i="8"/>
  <c r="C137" i="8" s="1"/>
  <c r="D137" i="8"/>
  <c r="E137" i="8"/>
  <c r="F137" i="8"/>
  <c r="B138" i="8"/>
  <c r="C138" i="8" s="1"/>
  <c r="D138" i="8"/>
  <c r="E138" i="8"/>
  <c r="F138" i="8"/>
  <c r="B139" i="8"/>
  <c r="C139" i="8" s="1"/>
  <c r="D139" i="8"/>
  <c r="E139" i="8"/>
  <c r="F139" i="8"/>
  <c r="B140" i="8"/>
  <c r="C140" i="8" s="1"/>
  <c r="D140" i="8"/>
  <c r="E140" i="8"/>
  <c r="F140" i="8"/>
  <c r="B141" i="8"/>
  <c r="C141" i="8" s="1"/>
  <c r="E141" i="8"/>
  <c r="F141" i="8"/>
  <c r="B142" i="8"/>
  <c r="C142" i="8" s="1"/>
  <c r="D142" i="8"/>
  <c r="E142" i="8"/>
  <c r="F142" i="8"/>
  <c r="B143" i="8"/>
  <c r="C143" i="8" s="1"/>
  <c r="D143" i="8"/>
  <c r="E143" i="8"/>
  <c r="F143" i="8"/>
  <c r="B144" i="8"/>
  <c r="C144" i="8" s="1"/>
  <c r="D144" i="8"/>
  <c r="E144" i="8"/>
  <c r="F144" i="8"/>
  <c r="B145" i="8"/>
  <c r="C145" i="8" s="1"/>
  <c r="E145" i="8"/>
  <c r="F145" i="8"/>
  <c r="B146" i="8"/>
  <c r="C146" i="8" s="1"/>
  <c r="D146" i="8"/>
  <c r="E146" i="8"/>
  <c r="F146" i="8"/>
  <c r="B147" i="8"/>
  <c r="C147" i="8" s="1"/>
  <c r="D147" i="8"/>
  <c r="E147" i="8"/>
  <c r="F147" i="8"/>
  <c r="B148" i="8"/>
  <c r="C148" i="8" s="1"/>
  <c r="D148" i="8"/>
  <c r="E148" i="8"/>
  <c r="F148" i="8"/>
  <c r="B149" i="8"/>
  <c r="C149" i="8" s="1"/>
  <c r="D149" i="8"/>
  <c r="E149" i="8"/>
  <c r="F149" i="8"/>
  <c r="B150" i="8"/>
  <c r="C150" i="8" s="1"/>
  <c r="D150" i="8"/>
  <c r="E150" i="8"/>
  <c r="F150" i="8"/>
  <c r="B151" i="8"/>
  <c r="C151" i="8" s="1"/>
  <c r="D151" i="8"/>
  <c r="E151" i="8"/>
  <c r="F151" i="8"/>
  <c r="B152" i="8"/>
  <c r="C152" i="8" s="1"/>
  <c r="E152" i="8"/>
  <c r="F152" i="8"/>
  <c r="B153" i="8"/>
  <c r="C153" i="8" s="1"/>
  <c r="D153" i="8"/>
  <c r="E153" i="8"/>
  <c r="F153" i="8"/>
  <c r="B154" i="8"/>
  <c r="C154" i="8" s="1"/>
  <c r="E154" i="8"/>
  <c r="F154" i="8"/>
  <c r="B155" i="8"/>
  <c r="C155" i="8" s="1"/>
  <c r="D155" i="8"/>
  <c r="E155" i="8"/>
  <c r="F155" i="8"/>
  <c r="B156" i="8"/>
  <c r="C156" i="8" s="1"/>
  <c r="D156" i="8"/>
  <c r="E156" i="8"/>
  <c r="F156" i="8"/>
  <c r="D157" i="8"/>
  <c r="E157" i="8"/>
  <c r="F157" i="8"/>
  <c r="B158" i="8"/>
  <c r="C158" i="8" s="1"/>
  <c r="D158" i="8"/>
  <c r="E158" i="8"/>
  <c r="F158" i="8"/>
  <c r="B159" i="8"/>
  <c r="C159" i="8" s="1"/>
  <c r="D159" i="8"/>
  <c r="E159" i="8"/>
  <c r="F159" i="8"/>
  <c r="D160" i="8"/>
  <c r="E160" i="8"/>
  <c r="F160" i="8"/>
  <c r="E161" i="8"/>
  <c r="F161" i="8"/>
  <c r="B162" i="8"/>
  <c r="C162" i="8" s="1"/>
  <c r="D162" i="8"/>
  <c r="E162" i="8"/>
  <c r="F162" i="8"/>
  <c r="B163" i="8"/>
  <c r="C163" i="8" s="1"/>
  <c r="D163" i="8"/>
  <c r="E163" i="8"/>
  <c r="F163" i="8"/>
  <c r="E164" i="8"/>
  <c r="F164" i="8"/>
  <c r="E165" i="8"/>
  <c r="F165" i="8"/>
  <c r="B166" i="8"/>
  <c r="C166" i="8" s="1"/>
  <c r="E166" i="8"/>
  <c r="F166" i="8"/>
  <c r="B167" i="8"/>
  <c r="C167" i="8" s="1"/>
  <c r="D167" i="8"/>
  <c r="E167" i="8"/>
  <c r="F167" i="8"/>
  <c r="B168" i="8"/>
  <c r="C168" i="8" s="1"/>
  <c r="D168" i="8"/>
  <c r="E168" i="8"/>
  <c r="F168" i="8"/>
  <c r="B169" i="8"/>
  <c r="C169" i="8" s="1"/>
  <c r="D169" i="8"/>
  <c r="E169" i="8"/>
  <c r="F169" i="8"/>
  <c r="B170" i="8"/>
  <c r="C170" i="8" s="1"/>
  <c r="E170" i="8"/>
  <c r="F170" i="8"/>
  <c r="E171" i="8"/>
  <c r="F171" i="8"/>
  <c r="AH751" i="1"/>
  <c r="AG751" i="1"/>
  <c r="B172" i="8"/>
  <c r="C172" i="8" s="1"/>
  <c r="D172" i="8"/>
  <c r="E172" i="8"/>
  <c r="F172" i="8"/>
  <c r="B173" i="8"/>
  <c r="C173" i="8" s="1"/>
  <c r="E173" i="8"/>
  <c r="F173" i="8"/>
  <c r="B174" i="8"/>
  <c r="C174" i="8" s="1"/>
  <c r="E174" i="8"/>
  <c r="F174" i="8"/>
  <c r="B175" i="8"/>
  <c r="C175" i="8" s="1"/>
  <c r="E175" i="8"/>
  <c r="F175" i="8"/>
  <c r="B176" i="8"/>
  <c r="C176" i="8" s="1"/>
  <c r="E176" i="8"/>
  <c r="F176" i="8"/>
  <c r="B177" i="8"/>
  <c r="C177" i="8" s="1"/>
  <c r="E177" i="8"/>
  <c r="F177" i="8"/>
  <c r="B178" i="8"/>
  <c r="C178" i="8" s="1"/>
  <c r="D178" i="8"/>
  <c r="E178" i="8"/>
  <c r="F178" i="8"/>
  <c r="B179" i="8"/>
  <c r="C179" i="8" s="1"/>
  <c r="E179" i="8"/>
  <c r="F179" i="8"/>
  <c r="B180" i="8"/>
  <c r="C180" i="8" s="1"/>
  <c r="D180" i="8"/>
  <c r="E180" i="8"/>
  <c r="F180" i="8"/>
  <c r="B181" i="8"/>
  <c r="C181" i="8" s="1"/>
  <c r="D181" i="8"/>
  <c r="E181" i="8"/>
  <c r="F181" i="8"/>
  <c r="B182" i="8"/>
  <c r="C182" i="8" s="1"/>
  <c r="D182" i="8"/>
  <c r="E182" i="8"/>
  <c r="F182" i="8"/>
  <c r="B183" i="8"/>
  <c r="C183" i="8" s="1"/>
  <c r="D183" i="8"/>
  <c r="E183" i="8"/>
  <c r="F183" i="8"/>
  <c r="B184" i="8"/>
  <c r="C184" i="8" s="1"/>
  <c r="D184" i="8"/>
  <c r="E184" i="8"/>
  <c r="F184" i="8"/>
  <c r="B185" i="8"/>
  <c r="C185" i="8" s="1"/>
  <c r="E185" i="8"/>
  <c r="F185" i="8"/>
  <c r="B186" i="8"/>
  <c r="C186" i="8" s="1"/>
  <c r="D186" i="8"/>
  <c r="E186" i="8"/>
  <c r="F186" i="8"/>
  <c r="B187" i="8"/>
  <c r="C187" i="8" s="1"/>
  <c r="E187" i="8"/>
  <c r="F187" i="8"/>
  <c r="B188" i="8"/>
  <c r="C188" i="8" s="1"/>
  <c r="D188" i="8"/>
  <c r="E188" i="8"/>
  <c r="F188" i="8"/>
  <c r="B189" i="8"/>
  <c r="C189" i="8" s="1"/>
  <c r="D189" i="8"/>
  <c r="E189" i="8"/>
  <c r="F189" i="8"/>
  <c r="B190" i="8"/>
  <c r="C190" i="8" s="1"/>
  <c r="D190" i="8"/>
  <c r="E190" i="8"/>
  <c r="F190" i="8"/>
  <c r="AH729" i="1"/>
  <c r="AG729" i="1"/>
  <c r="AF729" i="1"/>
  <c r="C724" i="1"/>
  <c r="C725" i="1" s="1"/>
  <c r="C726" i="1" s="1"/>
  <c r="C727" i="1" s="1"/>
  <c r="C728" i="1" s="1"/>
  <c r="C729" i="1" s="1"/>
  <c r="C730" i="1" s="1"/>
  <c r="AH728" i="1"/>
  <c r="AG728" i="1"/>
  <c r="AF728" i="1"/>
  <c r="AH727" i="1"/>
  <c r="AG727" i="1"/>
  <c r="AF727" i="1"/>
  <c r="AH726" i="1"/>
  <c r="AG726" i="1"/>
  <c r="AF726" i="1"/>
  <c r="AH725" i="1"/>
  <c r="AG725" i="1"/>
  <c r="AF725" i="1"/>
  <c r="AH724" i="1"/>
  <c r="AG724" i="1"/>
  <c r="AF724" i="1"/>
  <c r="AH722" i="1"/>
  <c r="AG722" i="1"/>
  <c r="AF722" i="1"/>
  <c r="C717" i="1"/>
  <c r="C718" i="1" s="1"/>
  <c r="C719" i="1" s="1"/>
  <c r="C720" i="1" s="1"/>
  <c r="AH721" i="1"/>
  <c r="AG721" i="1"/>
  <c r="AF721" i="1"/>
  <c r="AH720" i="1"/>
  <c r="AG720" i="1"/>
  <c r="AF720" i="1"/>
  <c r="AH719" i="1"/>
  <c r="AG719" i="1"/>
  <c r="AF719" i="1"/>
  <c r="AH718" i="1"/>
  <c r="AG718" i="1"/>
  <c r="AF718" i="1"/>
  <c r="AH717" i="1"/>
  <c r="AG717" i="1"/>
  <c r="AF717" i="1"/>
  <c r="AH715" i="1"/>
  <c r="AG715" i="1"/>
  <c r="AF715" i="1"/>
  <c r="C715" i="1"/>
  <c r="AF714" i="1"/>
  <c r="AH712" i="1"/>
  <c r="AG712" i="1"/>
  <c r="AF712" i="1"/>
  <c r="C709" i="1"/>
  <c r="C710" i="1" s="1"/>
  <c r="C711" i="1" s="1"/>
  <c r="C712" i="1" s="1"/>
  <c r="B161" i="8" s="1"/>
  <c r="C161" i="8" s="1"/>
  <c r="AH711" i="1"/>
  <c r="AG711" i="1"/>
  <c r="AF711" i="1"/>
  <c r="AH710" i="1"/>
  <c r="AG710" i="1"/>
  <c r="AF710" i="1"/>
  <c r="AH709" i="1"/>
  <c r="AG709" i="1"/>
  <c r="AF709" i="1"/>
  <c r="AF708" i="1"/>
  <c r="AH707" i="1"/>
  <c r="AG707" i="1"/>
  <c r="AF707" i="1"/>
  <c r="C705" i="1"/>
  <c r="AH706" i="1"/>
  <c r="AG706" i="1"/>
  <c r="AF706" i="1"/>
  <c r="AH705" i="1"/>
  <c r="AG705" i="1"/>
  <c r="AF705" i="1"/>
  <c r="AF700" i="1"/>
  <c r="AH699" i="1"/>
  <c r="AG699" i="1"/>
  <c r="AF699" i="1"/>
  <c r="C699" i="1"/>
  <c r="B157" i="8" s="1"/>
  <c r="C157" i="8" s="1"/>
  <c r="AF698" i="1"/>
  <c r="AF697" i="1"/>
  <c r="AF696" i="1"/>
  <c r="AF6" i="1"/>
  <c r="AG6" i="1"/>
  <c r="AH6" i="1"/>
  <c r="AF7" i="1"/>
  <c r="AG7" i="1"/>
  <c r="AH7" i="1"/>
  <c r="AF8" i="1"/>
  <c r="AG8" i="1"/>
  <c r="AH8" i="1"/>
  <c r="AF253" i="1"/>
  <c r="AG253" i="1"/>
  <c r="AH253" i="1"/>
  <c r="AF254" i="1"/>
  <c r="AG254" i="1"/>
  <c r="AH254" i="1"/>
  <c r="AF255" i="1"/>
  <c r="AG255" i="1"/>
  <c r="AH255" i="1"/>
  <c r="AF256" i="1"/>
  <c r="AG256" i="1"/>
  <c r="AH256" i="1"/>
  <c r="AF257" i="1"/>
  <c r="AG257" i="1"/>
  <c r="AH257" i="1"/>
  <c r="AF258" i="1"/>
  <c r="AG258" i="1"/>
  <c r="AH258" i="1"/>
  <c r="E9" i="2"/>
  <c r="C9" i="2"/>
  <c r="AF573" i="1"/>
  <c r="AG573" i="1"/>
  <c r="AH573" i="1"/>
  <c r="AF574" i="1"/>
  <c r="AG574" i="1"/>
  <c r="AH574" i="1"/>
  <c r="AF575" i="1"/>
  <c r="AG575" i="1"/>
  <c r="AH575" i="1"/>
  <c r="AF576" i="1"/>
  <c r="AG576" i="1"/>
  <c r="AH576" i="1"/>
  <c r="AF577" i="1"/>
  <c r="AG571" i="1"/>
  <c r="C529" i="1"/>
  <c r="C530" i="1" s="1"/>
  <c r="C496" i="1"/>
  <c r="C497" i="1" s="1"/>
  <c r="C498" i="1" s="1"/>
  <c r="C499" i="1" s="1"/>
  <c r="C500" i="1" s="1"/>
  <c r="O6" i="11"/>
  <c r="P6" i="11"/>
  <c r="O7" i="11"/>
  <c r="P7" i="11"/>
  <c r="O8" i="11"/>
  <c r="P8" i="11"/>
  <c r="O9" i="11"/>
  <c r="P9" i="11"/>
  <c r="O10" i="11"/>
  <c r="P10" i="11"/>
  <c r="O11" i="11"/>
  <c r="P11" i="11"/>
  <c r="O12" i="11"/>
  <c r="P12" i="11"/>
  <c r="O13" i="11"/>
  <c r="P13" i="11"/>
  <c r="O14" i="11"/>
  <c r="P14" i="11"/>
  <c r="O15" i="11"/>
  <c r="P15" i="11"/>
  <c r="O16" i="11"/>
  <c r="P16" i="11"/>
  <c r="O17" i="11"/>
  <c r="P17" i="11"/>
  <c r="O18" i="11"/>
  <c r="P18" i="11"/>
  <c r="O19" i="11"/>
  <c r="P19" i="11"/>
  <c r="O20" i="11"/>
  <c r="P20" i="11"/>
  <c r="O21" i="11"/>
  <c r="P21" i="11"/>
  <c r="O22" i="11"/>
  <c r="P22" i="11"/>
  <c r="O23" i="11"/>
  <c r="P23" i="11"/>
  <c r="O24" i="11"/>
  <c r="P24" i="11"/>
  <c r="O25" i="11"/>
  <c r="P25" i="11"/>
  <c r="O26" i="11"/>
  <c r="P26" i="11"/>
  <c r="O27" i="11"/>
  <c r="P27" i="11"/>
  <c r="O28" i="11"/>
  <c r="P28" i="11"/>
  <c r="O29" i="11"/>
  <c r="P29" i="11"/>
  <c r="O30" i="11"/>
  <c r="P30" i="11"/>
  <c r="O31" i="11"/>
  <c r="P31" i="11"/>
  <c r="O32" i="11"/>
  <c r="P32" i="11"/>
  <c r="O33" i="11"/>
  <c r="P33" i="11"/>
  <c r="O34" i="11"/>
  <c r="P34" i="11"/>
  <c r="O35" i="11"/>
  <c r="P35" i="11"/>
  <c r="O36" i="11"/>
  <c r="P36" i="11"/>
  <c r="O37" i="11"/>
  <c r="P37" i="11"/>
  <c r="O38" i="11"/>
  <c r="P38" i="11"/>
  <c r="O39" i="11"/>
  <c r="P39" i="11"/>
  <c r="O40" i="11"/>
  <c r="P40" i="11"/>
  <c r="O41" i="11"/>
  <c r="P41" i="11"/>
  <c r="O42" i="11"/>
  <c r="P42" i="11"/>
  <c r="O43" i="11"/>
  <c r="P43" i="11"/>
  <c r="O44" i="11"/>
  <c r="P44" i="11"/>
  <c r="O45" i="11"/>
  <c r="P45" i="11"/>
  <c r="O46" i="11"/>
  <c r="P46" i="11"/>
  <c r="O47" i="11"/>
  <c r="P47" i="11"/>
  <c r="P5" i="11"/>
  <c r="O5" i="11"/>
  <c r="C173" i="1"/>
  <c r="C174" i="1" s="1"/>
  <c r="C175" i="1" s="1"/>
  <c r="C343" i="1"/>
  <c r="C344" i="1" s="1"/>
  <c r="C345" i="1" s="1"/>
  <c r="C346" i="1" s="1"/>
  <c r="C347" i="1" s="1"/>
  <c r="B191" i="8"/>
  <c r="C191" i="8" s="1"/>
  <c r="B192" i="8"/>
  <c r="C192" i="8" s="1"/>
  <c r="B193" i="8"/>
  <c r="C193" i="8" s="1"/>
  <c r="B194" i="8"/>
  <c r="C194" i="8" s="1"/>
  <c r="B195" i="8"/>
  <c r="C195" i="8" s="1"/>
  <c r="B196" i="8"/>
  <c r="C196" i="8" s="1"/>
  <c r="B197" i="8"/>
  <c r="C197" i="8" s="1"/>
  <c r="B198" i="8"/>
  <c r="C198" i="8" s="1"/>
  <c r="B199" i="8"/>
  <c r="C199" i="8" s="1"/>
  <c r="B200" i="8"/>
  <c r="C200" i="8" s="1"/>
  <c r="B201" i="8"/>
  <c r="C201" i="8" s="1"/>
  <c r="C902" i="1"/>
  <c r="C903" i="1" s="1"/>
  <c r="C904" i="1" s="1"/>
  <c r="C905" i="1" s="1"/>
  <c r="C906" i="1" s="1"/>
  <c r="C907" i="1" s="1"/>
  <c r="C908" i="1" s="1"/>
  <c r="C909" i="1" s="1"/>
  <c r="B203" i="8"/>
  <c r="C203" i="8" s="1"/>
  <c r="B204" i="8"/>
  <c r="C204" i="8" s="1"/>
  <c r="B205" i="8"/>
  <c r="C205" i="8" s="1"/>
  <c r="B206" i="8"/>
  <c r="C206" i="8" s="1"/>
  <c r="B207" i="8"/>
  <c r="C207" i="8" s="1"/>
  <c r="B208" i="8"/>
  <c r="C208" i="8" s="1"/>
  <c r="B209" i="8"/>
  <c r="C209" i="8" s="1"/>
  <c r="B210" i="8"/>
  <c r="C210" i="8" s="1"/>
  <c r="B211" i="8"/>
  <c r="C211" i="8" s="1"/>
  <c r="B212" i="8"/>
  <c r="C212" i="8" s="1"/>
  <c r="B213" i="8"/>
  <c r="C213" i="8" s="1"/>
  <c r="B214" i="8"/>
  <c r="C214" i="8" s="1"/>
  <c r="B215" i="8"/>
  <c r="C215" i="8" s="1"/>
  <c r="B216" i="8"/>
  <c r="C216" i="8" s="1"/>
  <c r="B217" i="8"/>
  <c r="C217" i="8" s="1"/>
  <c r="B219" i="8"/>
  <c r="C219" i="8" s="1"/>
  <c r="B220" i="8"/>
  <c r="C220" i="8" s="1"/>
  <c r="B221" i="8"/>
  <c r="C221" i="8" s="1"/>
  <c r="B222" i="8"/>
  <c r="C222" i="8" s="1"/>
  <c r="B223" i="8"/>
  <c r="C223" i="8" s="1"/>
  <c r="B224" i="8"/>
  <c r="C224" i="8" s="1"/>
  <c r="B225" i="8"/>
  <c r="C225" i="8" s="1"/>
  <c r="B226" i="8"/>
  <c r="C226" i="8" s="1"/>
  <c r="B227" i="8"/>
  <c r="C227" i="8" s="1"/>
  <c r="B228" i="8"/>
  <c r="C228" i="8" s="1"/>
  <c r="B229" i="8"/>
  <c r="C229" i="8" s="1"/>
  <c r="B230" i="8"/>
  <c r="C230" i="8" s="1"/>
  <c r="B231" i="8"/>
  <c r="C231" i="8" s="1"/>
  <c r="B232" i="8"/>
  <c r="C232" i="8" s="1"/>
  <c r="B233" i="8"/>
  <c r="C233" i="8" s="1"/>
  <c r="B234" i="8"/>
  <c r="C234" i="8" s="1"/>
  <c r="B235" i="8"/>
  <c r="C235" i="8" s="1"/>
  <c r="B236" i="8"/>
  <c r="C236" i="8" s="1"/>
  <c r="B237" i="8"/>
  <c r="C237" i="8" s="1"/>
  <c r="B238" i="8"/>
  <c r="C238" i="8" s="1"/>
  <c r="B239" i="8"/>
  <c r="C239" i="8" s="1"/>
  <c r="B240" i="8"/>
  <c r="C240" i="8" s="1"/>
  <c r="B241" i="8"/>
  <c r="C241" i="8" s="1"/>
  <c r="B242" i="8"/>
  <c r="C242" i="8" s="1"/>
  <c r="B243" i="8"/>
  <c r="C243" i="8" s="1"/>
  <c r="B244" i="8"/>
  <c r="C244" i="8" s="1"/>
  <c r="B245" i="8"/>
  <c r="C245" i="8" s="1"/>
  <c r="B246" i="8"/>
  <c r="C246" i="8" s="1"/>
  <c r="B247" i="8"/>
  <c r="C247" i="8" s="1"/>
  <c r="B248" i="8"/>
  <c r="C248" i="8" s="1"/>
  <c r="B249" i="8"/>
  <c r="C249" i="8" s="1"/>
  <c r="B250" i="8"/>
  <c r="C250" i="8" s="1"/>
  <c r="B251" i="8"/>
  <c r="C251" i="8" s="1"/>
  <c r="B252" i="8"/>
  <c r="C252" i="8" s="1"/>
  <c r="B253" i="8"/>
  <c r="C253" i="8" s="1"/>
  <c r="B254" i="8"/>
  <c r="C254" i="8" s="1"/>
  <c r="B255" i="8"/>
  <c r="C255" i="8" s="1"/>
  <c r="B256" i="8"/>
  <c r="C256" i="8" s="1"/>
  <c r="B257" i="8"/>
  <c r="C257" i="8" s="1"/>
  <c r="B258" i="8"/>
  <c r="C258" i="8" s="1"/>
  <c r="B259" i="8"/>
  <c r="C259" i="8" s="1"/>
  <c r="B260" i="8"/>
  <c r="C260" i="8" s="1"/>
  <c r="B261" i="8"/>
  <c r="C261" i="8" s="1"/>
  <c r="B262" i="8"/>
  <c r="C262" i="8" s="1"/>
  <c r="B263" i="8"/>
  <c r="C263" i="8" s="1"/>
  <c r="B264" i="8"/>
  <c r="C264" i="8" s="1"/>
  <c r="B265" i="8"/>
  <c r="C265" i="8" s="1"/>
  <c r="B266" i="8"/>
  <c r="C266" i="8" s="1"/>
  <c r="B267" i="8"/>
  <c r="C267" i="8" s="1"/>
  <c r="B268" i="8"/>
  <c r="C268" i="8" s="1"/>
  <c r="B269" i="8"/>
  <c r="C269" i="8" s="1"/>
  <c r="B270" i="8"/>
  <c r="C270" i="8" s="1"/>
  <c r="B271" i="8"/>
  <c r="C271" i="8" s="1"/>
  <c r="B272" i="8"/>
  <c r="C272" i="8" s="1"/>
  <c r="B273" i="8"/>
  <c r="C273" i="8" s="1"/>
  <c r="B274" i="8"/>
  <c r="C274" i="8" s="1"/>
  <c r="B275" i="8"/>
  <c r="C275" i="8" s="1"/>
  <c r="B276" i="8"/>
  <c r="C276" i="8" s="1"/>
  <c r="B277" i="8"/>
  <c r="C277" i="8" s="1"/>
  <c r="B278" i="8"/>
  <c r="C278" i="8" s="1"/>
  <c r="B279" i="8"/>
  <c r="C279" i="8" s="1"/>
  <c r="B280" i="8"/>
  <c r="C280" i="8" s="1"/>
  <c r="B281" i="8"/>
  <c r="C281" i="8" s="1"/>
  <c r="B282" i="8"/>
  <c r="C282" i="8" s="1"/>
  <c r="B283" i="8"/>
  <c r="C283" i="8" s="1"/>
  <c r="B284" i="8"/>
  <c r="C284" i="8" s="1"/>
  <c r="B285" i="8"/>
  <c r="C285" i="8" s="1"/>
  <c r="B286" i="8"/>
  <c r="C286" i="8" s="1"/>
  <c r="B287" i="8"/>
  <c r="C287" i="8" s="1"/>
  <c r="B288" i="8"/>
  <c r="C288" i="8" s="1"/>
  <c r="B289" i="8"/>
  <c r="C289" i="8" s="1"/>
  <c r="B290" i="8"/>
  <c r="C290" i="8" s="1"/>
  <c r="B291" i="8"/>
  <c r="C291" i="8" s="1"/>
  <c r="B292" i="8"/>
  <c r="C292" i="8" s="1"/>
  <c r="B293" i="8"/>
  <c r="C293" i="8" s="1"/>
  <c r="B294" i="8"/>
  <c r="C294" i="8" s="1"/>
  <c r="B295" i="8"/>
  <c r="C295" i="8" s="1"/>
  <c r="B296" i="8"/>
  <c r="C296" i="8" s="1"/>
  <c r="B297" i="8"/>
  <c r="C297" i="8" s="1"/>
  <c r="B298" i="8"/>
  <c r="C298" i="8" s="1"/>
  <c r="B299" i="8"/>
  <c r="C299" i="8" s="1"/>
  <c r="B300" i="8"/>
  <c r="C300" i="8" s="1"/>
  <c r="B301" i="8"/>
  <c r="C301" i="8" s="1"/>
  <c r="B302" i="8"/>
  <c r="C302" i="8" s="1"/>
  <c r="B303" i="8"/>
  <c r="C303" i="8" s="1"/>
  <c r="B304" i="8"/>
  <c r="C304" i="8" s="1"/>
  <c r="B333" i="8"/>
  <c r="C333" i="8" s="1"/>
  <c r="B334" i="8"/>
  <c r="C334" i="8" s="1"/>
  <c r="B335" i="8"/>
  <c r="C335" i="8" s="1"/>
  <c r="B336" i="8"/>
  <c r="C336" i="8" s="1"/>
  <c r="B337" i="8"/>
  <c r="C337" i="8" s="1"/>
  <c r="B338" i="8"/>
  <c r="C338" i="8" s="1"/>
  <c r="B339" i="8"/>
  <c r="C339" i="8" s="1"/>
  <c r="B340" i="8"/>
  <c r="C340" i="8" s="1"/>
  <c r="B341" i="8"/>
  <c r="C341" i="8" s="1"/>
  <c r="B342" i="8"/>
  <c r="C342" i="8" s="1"/>
  <c r="B343" i="8"/>
  <c r="C343" i="8" s="1"/>
  <c r="B344" i="8"/>
  <c r="C344" i="8" s="1"/>
  <c r="B345" i="8"/>
  <c r="C345" i="8" s="1"/>
  <c r="B346" i="8"/>
  <c r="C346" i="8" s="1"/>
  <c r="B347" i="8"/>
  <c r="C347" i="8" s="1"/>
  <c r="B348" i="8"/>
  <c r="C348" i="8" s="1"/>
  <c r="B349" i="8"/>
  <c r="C349" i="8" s="1"/>
  <c r="B350" i="8"/>
  <c r="C350" i="8" s="1"/>
  <c r="B351" i="8"/>
  <c r="C351" i="8" s="1"/>
  <c r="B352" i="8"/>
  <c r="C352" i="8" s="1"/>
  <c r="B353" i="8"/>
  <c r="C353" i="8" s="1"/>
  <c r="B354" i="8"/>
  <c r="C354" i="8" s="1"/>
  <c r="B355" i="8"/>
  <c r="C355" i="8" s="1"/>
  <c r="B356" i="8"/>
  <c r="C356" i="8" s="1"/>
  <c r="B357" i="8"/>
  <c r="C357" i="8" s="1"/>
  <c r="B358" i="8"/>
  <c r="C358" i="8" s="1"/>
  <c r="B359" i="8"/>
  <c r="C359" i="8" s="1"/>
  <c r="B360" i="8"/>
  <c r="C360" i="8" s="1"/>
  <c r="B361" i="8"/>
  <c r="C361" i="8" s="1"/>
  <c r="B362" i="8"/>
  <c r="C362" i="8" s="1"/>
  <c r="B363" i="8"/>
  <c r="C363" i="8" s="1"/>
  <c r="B364" i="8"/>
  <c r="C364" i="8" s="1"/>
  <c r="B365" i="8"/>
  <c r="C365" i="8" s="1"/>
  <c r="B366" i="8"/>
  <c r="C366" i="8" s="1"/>
  <c r="B367" i="8"/>
  <c r="C367" i="8" s="1"/>
  <c r="B368" i="8"/>
  <c r="C368" i="8" s="1"/>
  <c r="B369" i="8"/>
  <c r="C369" i="8" s="1"/>
  <c r="B370" i="8"/>
  <c r="C370" i="8" s="1"/>
  <c r="B371" i="8"/>
  <c r="C371" i="8" s="1"/>
  <c r="B372" i="8"/>
  <c r="C372" i="8" s="1"/>
  <c r="B373" i="8"/>
  <c r="C373" i="8" s="1"/>
  <c r="B374" i="8"/>
  <c r="C374" i="8" s="1"/>
  <c r="B375" i="8"/>
  <c r="C375" i="8" s="1"/>
  <c r="B376" i="8"/>
  <c r="C376" i="8" s="1"/>
  <c r="B377" i="8"/>
  <c r="C377" i="8" s="1"/>
  <c r="B378" i="8"/>
  <c r="C378" i="8" s="1"/>
  <c r="B379" i="8"/>
  <c r="C379" i="8" s="1"/>
  <c r="B380" i="8"/>
  <c r="C380" i="8" s="1"/>
  <c r="B381" i="8"/>
  <c r="C381" i="8" s="1"/>
  <c r="B382" i="8"/>
  <c r="C382" i="8" s="1"/>
  <c r="B383" i="8"/>
  <c r="C383" i="8" s="1"/>
  <c r="B384" i="8"/>
  <c r="C384" i="8" s="1"/>
  <c r="B385" i="8"/>
  <c r="C385" i="8" s="1"/>
  <c r="B386" i="8"/>
  <c r="C386" i="8" s="1"/>
  <c r="B387" i="8"/>
  <c r="C387" i="8" s="1"/>
  <c r="B388" i="8"/>
  <c r="C388" i="8" s="1"/>
  <c r="B389" i="8"/>
  <c r="C389" i="8" s="1"/>
  <c r="B390" i="8"/>
  <c r="C390" i="8" s="1"/>
  <c r="B391" i="8"/>
  <c r="C391" i="8" s="1"/>
  <c r="B392" i="8"/>
  <c r="C392" i="8" s="1"/>
  <c r="B393" i="8"/>
  <c r="C393" i="8" s="1"/>
  <c r="B394" i="8"/>
  <c r="C394" i="8" s="1"/>
  <c r="B395" i="8"/>
  <c r="C395" i="8" s="1"/>
  <c r="B396" i="8"/>
  <c r="C396" i="8" s="1"/>
  <c r="B397" i="8"/>
  <c r="C397" i="8" s="1"/>
  <c r="B398" i="8"/>
  <c r="C398" i="8" s="1"/>
  <c r="B399" i="8"/>
  <c r="C399" i="8" s="1"/>
  <c r="B400" i="8"/>
  <c r="C400" i="8" s="1"/>
  <c r="B401" i="8"/>
  <c r="C401" i="8" s="1"/>
  <c r="B402" i="8"/>
  <c r="C402" i="8" s="1"/>
  <c r="B403" i="8"/>
  <c r="C403" i="8" s="1"/>
  <c r="B404" i="8"/>
  <c r="C404" i="8" s="1"/>
  <c r="B405" i="8"/>
  <c r="C405" i="8" s="1"/>
  <c r="B406" i="8"/>
  <c r="C406" i="8" s="1"/>
  <c r="B407" i="8"/>
  <c r="C407" i="8" s="1"/>
  <c r="B408" i="8"/>
  <c r="C408" i="8" s="1"/>
  <c r="B409" i="8"/>
  <c r="C409" i="8" s="1"/>
  <c r="B410" i="8"/>
  <c r="C410" i="8" s="1"/>
  <c r="B411" i="8"/>
  <c r="C411" i="8" s="1"/>
  <c r="B412" i="8"/>
  <c r="C412" i="8" s="1"/>
  <c r="B413" i="8"/>
  <c r="C413" i="8" s="1"/>
  <c r="B414" i="8"/>
  <c r="C414" i="8" s="1"/>
  <c r="B415" i="8"/>
  <c r="C415" i="8" s="1"/>
  <c r="B416" i="8"/>
  <c r="C416" i="8" s="1"/>
  <c r="B417" i="8"/>
  <c r="C417" i="8" s="1"/>
  <c r="B418" i="8"/>
  <c r="C418" i="8" s="1"/>
  <c r="B419" i="8"/>
  <c r="C419" i="8" s="1"/>
  <c r="B420" i="8"/>
  <c r="C420" i="8" s="1"/>
  <c r="B421" i="8"/>
  <c r="C421" i="8" s="1"/>
  <c r="B422" i="8"/>
  <c r="C422" i="8" s="1"/>
  <c r="B423" i="8"/>
  <c r="C423" i="8" s="1"/>
  <c r="B424" i="8"/>
  <c r="C424" i="8" s="1"/>
  <c r="B425" i="8"/>
  <c r="C425" i="8" s="1"/>
  <c r="B426" i="8"/>
  <c r="C426" i="8" s="1"/>
  <c r="B427" i="8"/>
  <c r="C427" i="8" s="1"/>
  <c r="B428" i="8"/>
  <c r="C428" i="8" s="1"/>
  <c r="B429" i="8"/>
  <c r="C429" i="8" s="1"/>
  <c r="B430" i="8"/>
  <c r="C430" i="8" s="1"/>
  <c r="B431" i="8"/>
  <c r="C431" i="8" s="1"/>
  <c r="B432" i="8"/>
  <c r="C432" i="8" s="1"/>
  <c r="B433" i="8"/>
  <c r="C433" i="8" s="1"/>
  <c r="B434" i="8"/>
  <c r="C434" i="8" s="1"/>
  <c r="B435" i="8"/>
  <c r="C435" i="8" s="1"/>
  <c r="B436" i="8"/>
  <c r="C436" i="8" s="1"/>
  <c r="B437" i="8"/>
  <c r="C437" i="8" s="1"/>
  <c r="B438" i="8"/>
  <c r="C438" i="8" s="1"/>
  <c r="B439" i="8"/>
  <c r="C439" i="8" s="1"/>
  <c r="B440" i="8"/>
  <c r="C440" i="8" s="1"/>
  <c r="B441" i="8"/>
  <c r="C441" i="8" s="1"/>
  <c r="B442" i="8"/>
  <c r="C442" i="8" s="1"/>
  <c r="B443" i="8"/>
  <c r="C443" i="8" s="1"/>
  <c r="B444" i="8"/>
  <c r="C444" i="8" s="1"/>
  <c r="B445" i="8"/>
  <c r="C445" i="8" s="1"/>
  <c r="B446" i="8"/>
  <c r="C446" i="8" s="1"/>
  <c r="B447" i="8"/>
  <c r="C447" i="8" s="1"/>
  <c r="B448" i="8"/>
  <c r="C448" i="8" s="1"/>
  <c r="B449" i="8"/>
  <c r="C449" i="8" s="1"/>
  <c r="B450" i="8"/>
  <c r="C450" i="8" s="1"/>
  <c r="B451" i="8"/>
  <c r="C451" i="8" s="1"/>
  <c r="B452" i="8"/>
  <c r="C452" i="8" s="1"/>
  <c r="B453" i="8"/>
  <c r="C453" i="8" s="1"/>
  <c r="B454" i="8"/>
  <c r="C454" i="8" s="1"/>
  <c r="B455" i="8"/>
  <c r="C455" i="8" s="1"/>
  <c r="B456" i="8"/>
  <c r="C456" i="8" s="1"/>
  <c r="B457" i="8"/>
  <c r="C457" i="8" s="1"/>
  <c r="B458" i="8"/>
  <c r="C458" i="8" s="1"/>
  <c r="B459" i="8"/>
  <c r="C459" i="8" s="1"/>
  <c r="B460" i="8"/>
  <c r="C460" i="8" s="1"/>
  <c r="B461" i="8"/>
  <c r="C461" i="8" s="1"/>
  <c r="B462" i="8"/>
  <c r="C462" i="8" s="1"/>
  <c r="B463" i="8"/>
  <c r="C463" i="8" s="1"/>
  <c r="B464" i="8"/>
  <c r="C464" i="8" s="1"/>
  <c r="B465" i="8"/>
  <c r="C465" i="8" s="1"/>
  <c r="B466" i="8"/>
  <c r="C466" i="8" s="1"/>
  <c r="B467" i="8"/>
  <c r="C467" i="8" s="1"/>
  <c r="B468" i="8"/>
  <c r="C468" i="8" s="1"/>
  <c r="B469" i="8"/>
  <c r="C469" i="8" s="1"/>
  <c r="B470" i="8"/>
  <c r="C470" i="8" s="1"/>
  <c r="B471" i="8"/>
  <c r="C471" i="8" s="1"/>
  <c r="B472" i="8"/>
  <c r="C472" i="8" s="1"/>
  <c r="B473" i="8"/>
  <c r="C473" i="8" s="1"/>
  <c r="B474" i="8"/>
  <c r="C474" i="8" s="1"/>
  <c r="B475" i="8"/>
  <c r="C475" i="8" s="1"/>
  <c r="B476" i="8"/>
  <c r="C476" i="8" s="1"/>
  <c r="B477" i="8"/>
  <c r="C477" i="8" s="1"/>
  <c r="B478" i="8"/>
  <c r="C478" i="8" s="1"/>
  <c r="B479" i="8"/>
  <c r="C479" i="8" s="1"/>
  <c r="B480" i="8"/>
  <c r="C480" i="8" s="1"/>
  <c r="B481" i="8"/>
  <c r="C481" i="8" s="1"/>
  <c r="B482" i="8"/>
  <c r="C482" i="8" s="1"/>
  <c r="B483" i="8"/>
  <c r="C483" i="8" s="1"/>
  <c r="B484" i="8"/>
  <c r="C484" i="8" s="1"/>
  <c r="B485" i="8"/>
  <c r="C485" i="8" s="1"/>
  <c r="B486" i="8"/>
  <c r="C486" i="8" s="1"/>
  <c r="B487" i="8"/>
  <c r="C487" i="8" s="1"/>
  <c r="B488" i="8"/>
  <c r="C488" i="8" s="1"/>
  <c r="B489" i="8"/>
  <c r="C489" i="8" s="1"/>
  <c r="B491" i="8"/>
  <c r="C491" i="8" s="1"/>
  <c r="B492" i="8"/>
  <c r="C492" i="8" s="1"/>
  <c r="B493" i="8"/>
  <c r="C493" i="8" s="1"/>
  <c r="B494" i="8"/>
  <c r="C494" i="8" s="1"/>
  <c r="B495" i="8"/>
  <c r="C495" i="8" s="1"/>
  <c r="B496" i="8"/>
  <c r="C496" i="8" s="1"/>
  <c r="B497" i="8"/>
  <c r="C497" i="8" s="1"/>
  <c r="B498" i="8"/>
  <c r="C498" i="8" s="1"/>
  <c r="B499" i="8"/>
  <c r="C499" i="8" s="1"/>
  <c r="B500" i="8"/>
  <c r="C500" i="8" s="1"/>
  <c r="B501" i="8"/>
  <c r="C501" i="8" s="1"/>
  <c r="B502" i="8"/>
  <c r="C502" i="8" s="1"/>
  <c r="B503" i="8"/>
  <c r="C503" i="8" s="1"/>
  <c r="B504" i="8"/>
  <c r="C504" i="8" s="1"/>
  <c r="B505" i="8"/>
  <c r="C505" i="8" s="1"/>
  <c r="B506" i="8"/>
  <c r="C506" i="8" s="1"/>
  <c r="B507" i="8"/>
  <c r="C507" i="8" s="1"/>
  <c r="B508" i="8"/>
  <c r="C508" i="8" s="1"/>
  <c r="B509" i="8"/>
  <c r="C509" i="8" s="1"/>
  <c r="B510" i="8"/>
  <c r="C510" i="8" s="1"/>
  <c r="B511" i="8"/>
  <c r="C511" i="8" s="1"/>
  <c r="B512" i="8"/>
  <c r="C512" i="8" s="1"/>
  <c r="B513" i="8"/>
  <c r="C513" i="8" s="1"/>
  <c r="B514" i="8"/>
  <c r="C514" i="8" s="1"/>
  <c r="B515" i="8"/>
  <c r="C515" i="8" s="1"/>
  <c r="B516" i="8"/>
  <c r="C516" i="8" s="1"/>
  <c r="B517" i="8"/>
  <c r="C517" i="8" s="1"/>
  <c r="B518" i="8"/>
  <c r="C518" i="8" s="1"/>
  <c r="B519" i="8"/>
  <c r="C519" i="8" s="1"/>
  <c r="B520" i="8"/>
  <c r="C520" i="8" s="1"/>
  <c r="B521" i="8"/>
  <c r="C521" i="8" s="1"/>
  <c r="B522" i="8"/>
  <c r="C522" i="8" s="1"/>
  <c r="B523" i="8"/>
  <c r="C523" i="8" s="1"/>
  <c r="B524" i="8"/>
  <c r="C524" i="8" s="1"/>
  <c r="B525" i="8"/>
  <c r="C525" i="8" s="1"/>
  <c r="B526" i="8"/>
  <c r="C526" i="8" s="1"/>
  <c r="B527" i="8"/>
  <c r="C527" i="8" s="1"/>
  <c r="B528" i="8"/>
  <c r="C528" i="8" s="1"/>
  <c r="B529" i="8"/>
  <c r="C529" i="8" s="1"/>
  <c r="B530" i="8"/>
  <c r="C530" i="8" s="1"/>
  <c r="B531" i="8"/>
  <c r="C531" i="8" s="1"/>
  <c r="B532" i="8"/>
  <c r="C532" i="8" s="1"/>
  <c r="B533" i="8"/>
  <c r="C533" i="8" s="1"/>
  <c r="B534" i="8"/>
  <c r="C534" i="8" s="1"/>
  <c r="B535" i="8"/>
  <c r="C535" i="8" s="1"/>
  <c r="B536" i="8"/>
  <c r="C536" i="8" s="1"/>
  <c r="B537" i="8"/>
  <c r="C537" i="8" s="1"/>
  <c r="B538" i="8"/>
  <c r="C538" i="8" s="1"/>
  <c r="B539" i="8"/>
  <c r="C539" i="8" s="1"/>
  <c r="C540" i="8"/>
  <c r="B541" i="8"/>
  <c r="C541" i="8" s="1"/>
  <c r="B542" i="8"/>
  <c r="C542" i="8" s="1"/>
  <c r="B543" i="8"/>
  <c r="C543" i="8" s="1"/>
  <c r="B544" i="8"/>
  <c r="C544" i="8" s="1"/>
  <c r="B545" i="8"/>
  <c r="C545" i="8" s="1"/>
  <c r="B546" i="8"/>
  <c r="C546" i="8" s="1"/>
  <c r="B547" i="8"/>
  <c r="C547" i="8" s="1"/>
  <c r="B548" i="8"/>
  <c r="C548" i="8" s="1"/>
  <c r="B549" i="8"/>
  <c r="C549" i="8" s="1"/>
  <c r="B551" i="8"/>
  <c r="C551" i="8" s="1"/>
  <c r="B552" i="8"/>
  <c r="C552" i="8" s="1"/>
  <c r="B553" i="8"/>
  <c r="C553" i="8" s="1"/>
  <c r="B554" i="8"/>
  <c r="C554" i="8" s="1"/>
  <c r="B555" i="8"/>
  <c r="C555" i="8" s="1"/>
  <c r="B556" i="8"/>
  <c r="C556" i="8" s="1"/>
  <c r="B557" i="8"/>
  <c r="C557" i="8" s="1"/>
  <c r="B558" i="8"/>
  <c r="C558" i="8" s="1"/>
  <c r="B559" i="8"/>
  <c r="C559" i="8" s="1"/>
  <c r="B560" i="8"/>
  <c r="C560" i="8" s="1"/>
  <c r="B561" i="8"/>
  <c r="C561" i="8" s="1"/>
  <c r="B562" i="8"/>
  <c r="C562" i="8" s="1"/>
  <c r="B563" i="8"/>
  <c r="C563" i="8" s="1"/>
  <c r="B564" i="8"/>
  <c r="C564" i="8" s="1"/>
  <c r="B565" i="8"/>
  <c r="C565" i="8" s="1"/>
  <c r="B566" i="8"/>
  <c r="C566" i="8" s="1"/>
  <c r="B567" i="8"/>
  <c r="C567" i="8" s="1"/>
  <c r="B568" i="8"/>
  <c r="C568" i="8" s="1"/>
  <c r="B569" i="8"/>
  <c r="C569" i="8" s="1"/>
  <c r="B570" i="8"/>
  <c r="C570" i="8" s="1"/>
  <c r="B571" i="8"/>
  <c r="C571" i="8" s="1"/>
  <c r="B572" i="8"/>
  <c r="C572" i="8" s="1"/>
  <c r="B573" i="8"/>
  <c r="C573" i="8" s="1"/>
  <c r="B574" i="8"/>
  <c r="C574" i="8" s="1"/>
  <c r="B575" i="8"/>
  <c r="C575" i="8" s="1"/>
  <c r="B576" i="8"/>
  <c r="C576" i="8" s="1"/>
  <c r="B577" i="8"/>
  <c r="C577" i="8" s="1"/>
  <c r="B578" i="8"/>
  <c r="C578" i="8" s="1"/>
  <c r="B579" i="8"/>
  <c r="C579" i="8" s="1"/>
  <c r="B580" i="8"/>
  <c r="C580" i="8" s="1"/>
  <c r="B581" i="8"/>
  <c r="C581" i="8" s="1"/>
  <c r="B582" i="8"/>
  <c r="C582" i="8" s="1"/>
  <c r="B583" i="8"/>
  <c r="C583" i="8" s="1"/>
  <c r="B584" i="8"/>
  <c r="C584" i="8" s="1"/>
  <c r="B585" i="8"/>
  <c r="C585" i="8" s="1"/>
  <c r="B586" i="8"/>
  <c r="C586" i="8" s="1"/>
  <c r="B587" i="8"/>
  <c r="C587" i="8" s="1"/>
  <c r="B588" i="8"/>
  <c r="C588" i="8" s="1"/>
  <c r="B589" i="8"/>
  <c r="C589" i="8" s="1"/>
  <c r="B590" i="8"/>
  <c r="C590" i="8" s="1"/>
  <c r="B591" i="8"/>
  <c r="C591" i="8" s="1"/>
  <c r="B592" i="8"/>
  <c r="C592" i="8" s="1"/>
  <c r="B593" i="8"/>
  <c r="C593" i="8" s="1"/>
  <c r="B594" i="8"/>
  <c r="C594" i="8" s="1"/>
  <c r="B595" i="8"/>
  <c r="C595" i="8" s="1"/>
  <c r="B596" i="8"/>
  <c r="C596" i="8" s="1"/>
  <c r="B597" i="8"/>
  <c r="C597" i="8" s="1"/>
  <c r="B598" i="8"/>
  <c r="C598" i="8" s="1"/>
  <c r="B599" i="8"/>
  <c r="C599" i="8" s="1"/>
  <c r="B600" i="8"/>
  <c r="C600" i="8" s="1"/>
  <c r="B601" i="8"/>
  <c r="C601" i="8" s="1"/>
  <c r="B602" i="8"/>
  <c r="C602" i="8" s="1"/>
  <c r="B603" i="8"/>
  <c r="C603" i="8" s="1"/>
  <c r="B604" i="8"/>
  <c r="C604" i="8" s="1"/>
  <c r="B605" i="8"/>
  <c r="C605" i="8" s="1"/>
  <c r="B606" i="8"/>
  <c r="C606" i="8" s="1"/>
  <c r="B607" i="8"/>
  <c r="C607" i="8" s="1"/>
  <c r="B608" i="8"/>
  <c r="C608" i="8" s="1"/>
  <c r="B609" i="8"/>
  <c r="C609" i="8" s="1"/>
  <c r="B610" i="8"/>
  <c r="C610" i="8" s="1"/>
  <c r="B611" i="8"/>
  <c r="C611" i="8" s="1"/>
  <c r="B612" i="8"/>
  <c r="C612" i="8" s="1"/>
  <c r="B613" i="8"/>
  <c r="C613" i="8" s="1"/>
  <c r="B614" i="8"/>
  <c r="C614" i="8" s="1"/>
  <c r="B615" i="8"/>
  <c r="C615" i="8" s="1"/>
  <c r="B616" i="8"/>
  <c r="C616" i="8" s="1"/>
  <c r="B617" i="8"/>
  <c r="C617" i="8" s="1"/>
  <c r="B618" i="8"/>
  <c r="C618" i="8" s="1"/>
  <c r="B619" i="8"/>
  <c r="C619" i="8" s="1"/>
  <c r="B620" i="8"/>
  <c r="C620" i="8" s="1"/>
  <c r="B621" i="8"/>
  <c r="C621" i="8" s="1"/>
  <c r="B622" i="8"/>
  <c r="C622" i="8" s="1"/>
  <c r="B623" i="8"/>
  <c r="C623" i="8" s="1"/>
  <c r="B624" i="8"/>
  <c r="C624" i="8" s="1"/>
  <c r="B625" i="8"/>
  <c r="C625" i="8" s="1"/>
  <c r="B626" i="8"/>
  <c r="C626" i="8" s="1"/>
  <c r="B627" i="8"/>
  <c r="C627" i="8" s="1"/>
  <c r="B628" i="8"/>
  <c r="C628" i="8" s="1"/>
  <c r="B629" i="8"/>
  <c r="C629" i="8" s="1"/>
  <c r="B630" i="8"/>
  <c r="C630" i="8" s="1"/>
  <c r="B631" i="8"/>
  <c r="C631" i="8" s="1"/>
  <c r="B632" i="8"/>
  <c r="C632" i="8" s="1"/>
  <c r="B633" i="8"/>
  <c r="C633" i="8" s="1"/>
  <c r="B634" i="8"/>
  <c r="C634" i="8" s="1"/>
  <c r="B635" i="8"/>
  <c r="C635" i="8" s="1"/>
  <c r="B636" i="8"/>
  <c r="C636" i="8" s="1"/>
  <c r="B637" i="8"/>
  <c r="C637" i="8" s="1"/>
  <c r="B638" i="8"/>
  <c r="C638" i="8" s="1"/>
  <c r="B639" i="8"/>
  <c r="C639" i="8" s="1"/>
  <c r="B640" i="8"/>
  <c r="C640" i="8" s="1"/>
  <c r="B641" i="8"/>
  <c r="C641" i="8" s="1"/>
  <c r="B642" i="8"/>
  <c r="C642" i="8" s="1"/>
  <c r="B643" i="8"/>
  <c r="C643" i="8" s="1"/>
  <c r="B644" i="8"/>
  <c r="C644" i="8" s="1"/>
  <c r="B645" i="8"/>
  <c r="C645" i="8" s="1"/>
  <c r="B646" i="8"/>
  <c r="C646" i="8" s="1"/>
  <c r="B647" i="8"/>
  <c r="C647" i="8" s="1"/>
  <c r="B648" i="8"/>
  <c r="C648" i="8" s="1"/>
  <c r="B649" i="8"/>
  <c r="C649" i="8" s="1"/>
  <c r="B650" i="8"/>
  <c r="C650" i="8" s="1"/>
  <c r="B651" i="8"/>
  <c r="C651" i="8" s="1"/>
  <c r="B652" i="8"/>
  <c r="C652" i="8" s="1"/>
  <c r="B653" i="8"/>
  <c r="C653" i="8" s="1"/>
  <c r="B654" i="8"/>
  <c r="C654" i="8" s="1"/>
  <c r="B655" i="8"/>
  <c r="C655" i="8" s="1"/>
  <c r="B656" i="8"/>
  <c r="C656" i="8" s="1"/>
  <c r="B657" i="8"/>
  <c r="C657" i="8" s="1"/>
  <c r="B658" i="8"/>
  <c r="C658" i="8" s="1"/>
  <c r="B659" i="8"/>
  <c r="C659" i="8" s="1"/>
  <c r="B660" i="8"/>
  <c r="C660" i="8" s="1"/>
  <c r="B661" i="8"/>
  <c r="C661" i="8" s="1"/>
  <c r="B662" i="8"/>
  <c r="C662" i="8" s="1"/>
  <c r="B663" i="8"/>
  <c r="C663" i="8" s="1"/>
  <c r="B664" i="8"/>
  <c r="C664" i="8" s="1"/>
  <c r="B665" i="8"/>
  <c r="C665" i="8" s="1"/>
  <c r="B666" i="8"/>
  <c r="C666" i="8" s="1"/>
  <c r="B667" i="8"/>
  <c r="B668" i="8"/>
  <c r="C668" i="8" s="1"/>
  <c r="B669" i="8"/>
  <c r="C669" i="8" s="1"/>
  <c r="B670" i="8"/>
  <c r="C670" i="8" s="1"/>
  <c r="B671" i="8"/>
  <c r="C671" i="8" s="1"/>
  <c r="B672" i="8"/>
  <c r="C672" i="8" s="1"/>
  <c r="B673" i="8"/>
  <c r="C673" i="8" s="1"/>
  <c r="B674" i="8"/>
  <c r="C674" i="8" s="1"/>
  <c r="B675" i="8"/>
  <c r="C675" i="8" s="1"/>
  <c r="B676" i="8"/>
  <c r="C676" i="8" s="1"/>
  <c r="B677" i="8"/>
  <c r="C677" i="8" s="1"/>
  <c r="B678" i="8"/>
  <c r="C678" i="8" s="1"/>
  <c r="B679" i="8"/>
  <c r="C679" i="8" s="1"/>
  <c r="B680" i="8"/>
  <c r="C680" i="8" s="1"/>
  <c r="B681" i="8"/>
  <c r="C681" i="8" s="1"/>
  <c r="B682" i="8"/>
  <c r="C682" i="8" s="1"/>
  <c r="B683" i="8"/>
  <c r="C683" i="8" s="1"/>
  <c r="B684" i="8"/>
  <c r="C684" i="8" s="1"/>
  <c r="B685" i="8"/>
  <c r="C685" i="8" s="1"/>
  <c r="B686" i="8"/>
  <c r="C686" i="8" s="1"/>
  <c r="B687" i="8"/>
  <c r="C687" i="8" s="1"/>
  <c r="B688" i="8"/>
  <c r="C688" i="8" s="1"/>
  <c r="B689" i="8"/>
  <c r="C689" i="8" s="1"/>
  <c r="B690" i="8"/>
  <c r="C690" i="8" s="1"/>
  <c r="B691" i="8"/>
  <c r="C691" i="8" s="1"/>
  <c r="B692" i="8"/>
  <c r="C692" i="8" s="1"/>
  <c r="B693" i="8"/>
  <c r="C693" i="8" s="1"/>
  <c r="B694" i="8"/>
  <c r="C694" i="8" s="1"/>
  <c r="B695" i="8"/>
  <c r="C695" i="8" s="1"/>
  <c r="B696" i="8"/>
  <c r="C696" i="8" s="1"/>
  <c r="B697" i="8"/>
  <c r="C697" i="8" s="1"/>
  <c r="B698" i="8"/>
  <c r="C698" i="8" s="1"/>
  <c r="B699" i="8"/>
  <c r="C699" i="8" s="1"/>
  <c r="B700" i="8"/>
  <c r="C700" i="8" s="1"/>
  <c r="B701" i="8"/>
  <c r="C701" i="8" s="1"/>
  <c r="B702" i="8"/>
  <c r="C702" i="8" s="1"/>
  <c r="B703" i="8"/>
  <c r="C703" i="8" s="1"/>
  <c r="B704" i="8"/>
  <c r="C704" i="8" s="1"/>
  <c r="B705" i="8"/>
  <c r="C705" i="8" s="1"/>
  <c r="B706" i="8"/>
  <c r="C706" i="8" s="1"/>
  <c r="B707" i="8"/>
  <c r="C707" i="8" s="1"/>
  <c r="B708" i="8"/>
  <c r="C708" i="8" s="1"/>
  <c r="B709" i="8"/>
  <c r="C709" i="8" s="1"/>
  <c r="B710" i="8"/>
  <c r="C710" i="8" s="1"/>
  <c r="B711" i="8"/>
  <c r="C711" i="8" s="1"/>
  <c r="B712" i="8"/>
  <c r="C712" i="8" s="1"/>
  <c r="B713" i="8"/>
  <c r="C713" i="8" s="1"/>
  <c r="B717" i="8"/>
  <c r="C717" i="8" s="1"/>
  <c r="B718" i="8"/>
  <c r="C718" i="8" s="1"/>
  <c r="B719" i="8"/>
  <c r="C719" i="8" s="1"/>
  <c r="B720" i="8"/>
  <c r="C720" i="8" s="1"/>
  <c r="B721" i="8"/>
  <c r="C721" i="8" s="1"/>
  <c r="B722" i="8"/>
  <c r="C722" i="8" s="1"/>
  <c r="B723" i="8"/>
  <c r="C723" i="8" s="1"/>
  <c r="B724" i="8"/>
  <c r="C724" i="8" s="1"/>
  <c r="B725" i="8"/>
  <c r="C725" i="8" s="1"/>
  <c r="B726" i="8"/>
  <c r="C726" i="8" s="1"/>
  <c r="B727" i="8"/>
  <c r="C727" i="8" s="1"/>
  <c r="B728" i="8"/>
  <c r="C728" i="8" s="1"/>
  <c r="B729" i="8"/>
  <c r="C729" i="8" s="1"/>
  <c r="B730" i="8"/>
  <c r="C730" i="8" s="1"/>
  <c r="B731" i="8"/>
  <c r="C731" i="8" s="1"/>
  <c r="B732" i="8"/>
  <c r="C732" i="8" s="1"/>
  <c r="B733" i="8"/>
  <c r="C733" i="8" s="1"/>
  <c r="B734" i="8"/>
  <c r="C734" i="8" s="1"/>
  <c r="B735" i="8"/>
  <c r="C735" i="8" s="1"/>
  <c r="B736" i="8"/>
  <c r="C736" i="8" s="1"/>
  <c r="B737" i="8"/>
  <c r="C737" i="8" s="1"/>
  <c r="B738" i="8"/>
  <c r="C738" i="8" s="1"/>
  <c r="B739" i="8"/>
  <c r="C739" i="8" s="1"/>
  <c r="B740" i="8"/>
  <c r="C740" i="8" s="1"/>
  <c r="B741" i="8"/>
  <c r="C741" i="8" s="1"/>
  <c r="B742" i="8"/>
  <c r="C742" i="8" s="1"/>
  <c r="B743" i="8"/>
  <c r="C743" i="8" s="1"/>
  <c r="B744" i="8"/>
  <c r="C744" i="8" s="1"/>
  <c r="B745" i="8"/>
  <c r="C745" i="8" s="1"/>
  <c r="B746" i="8"/>
  <c r="C746" i="8" s="1"/>
  <c r="B747" i="8"/>
  <c r="C747" i="8" s="1"/>
  <c r="B748" i="8"/>
  <c r="C748" i="8" s="1"/>
  <c r="B750" i="8"/>
  <c r="C750" i="8" s="1"/>
  <c r="B749" i="8"/>
  <c r="C749" i="8" s="1"/>
  <c r="B751" i="8"/>
  <c r="C751" i="8" s="1"/>
  <c r="B752" i="8"/>
  <c r="C752" i="8" s="1"/>
  <c r="B755" i="8"/>
  <c r="C755" i="8" s="1"/>
  <c r="B756" i="8"/>
  <c r="C756" i="8" s="1"/>
  <c r="B757" i="8"/>
  <c r="C757" i="8" s="1"/>
  <c r="B758" i="8"/>
  <c r="C758" i="8" s="1"/>
  <c r="B759" i="8"/>
  <c r="C759" i="8" s="1"/>
  <c r="B760" i="8"/>
  <c r="C760" i="8" s="1"/>
  <c r="B761" i="8"/>
  <c r="C761" i="8" s="1"/>
  <c r="B762" i="8"/>
  <c r="C762" i="8" s="1"/>
  <c r="B763" i="8"/>
  <c r="C763" i="8" s="1"/>
  <c r="B764" i="8"/>
  <c r="C764" i="8" s="1"/>
  <c r="B765" i="8"/>
  <c r="C765" i="8" s="1"/>
  <c r="B766" i="8"/>
  <c r="C766" i="8" s="1"/>
  <c r="B767" i="8"/>
  <c r="C767" i="8" s="1"/>
  <c r="B768" i="8"/>
  <c r="C768" i="8" s="1"/>
  <c r="B769" i="8"/>
  <c r="C769" i="8" s="1"/>
  <c r="B770" i="8"/>
  <c r="C770" i="8" s="1"/>
  <c r="B771" i="8"/>
  <c r="C771" i="8" s="1"/>
  <c r="B772" i="8"/>
  <c r="C772" i="8" s="1"/>
  <c r="B773" i="8"/>
  <c r="C773" i="8" s="1"/>
  <c r="B774" i="8"/>
  <c r="C774" i="8" s="1"/>
  <c r="B775" i="8"/>
  <c r="C775" i="8" s="1"/>
  <c r="B776" i="8"/>
  <c r="C776" i="8" s="1"/>
  <c r="B777" i="8"/>
  <c r="C777" i="8" s="1"/>
  <c r="B778" i="8"/>
  <c r="C778" i="8" s="1"/>
  <c r="B779" i="8"/>
  <c r="C779" i="8" s="1"/>
  <c r="B780" i="8"/>
  <c r="C780" i="8" s="1"/>
  <c r="B781" i="8"/>
  <c r="C781" i="8" s="1"/>
  <c r="B782" i="8"/>
  <c r="C782" i="8" s="1"/>
  <c r="B783" i="8"/>
  <c r="C783" i="8" s="1"/>
  <c r="B784" i="8"/>
  <c r="C784" i="8" s="1"/>
  <c r="B785" i="8"/>
  <c r="C785" i="8" s="1"/>
  <c r="B786" i="8"/>
  <c r="C786" i="8" s="1"/>
  <c r="B787" i="8"/>
  <c r="C787" i="8" s="1"/>
  <c r="B788" i="8"/>
  <c r="C788" i="8" s="1"/>
  <c r="B789" i="8"/>
  <c r="C789" i="8" s="1"/>
  <c r="B790" i="8"/>
  <c r="C790" i="8" s="1"/>
  <c r="B791" i="8"/>
  <c r="C791" i="8" s="1"/>
  <c r="B792" i="8"/>
  <c r="C792" i="8" s="1"/>
  <c r="B793" i="8"/>
  <c r="C793" i="8" s="1"/>
  <c r="B794" i="8"/>
  <c r="C794" i="8" s="1"/>
  <c r="B795" i="8"/>
  <c r="C795" i="8" s="1"/>
  <c r="B796" i="8"/>
  <c r="C796" i="8" s="1"/>
  <c r="B797" i="8"/>
  <c r="C797" i="8" s="1"/>
  <c r="B798" i="8"/>
  <c r="C798" i="8" s="1"/>
  <c r="B799" i="8"/>
  <c r="C799" i="8" s="1"/>
  <c r="B800" i="8"/>
  <c r="C800" i="8" s="1"/>
  <c r="B801" i="8"/>
  <c r="C801" i="8" s="1"/>
  <c r="B802" i="8"/>
  <c r="C802" i="8" s="1"/>
  <c r="B804" i="8"/>
  <c r="C804" i="8" s="1"/>
  <c r="B805" i="8"/>
  <c r="C805" i="8" s="1"/>
  <c r="B806" i="8"/>
  <c r="C806" i="8" s="1"/>
  <c r="B807" i="8"/>
  <c r="C807" i="8" s="1"/>
  <c r="B808" i="8"/>
  <c r="C808" i="8" s="1"/>
  <c r="B809" i="8"/>
  <c r="C809" i="8" s="1"/>
  <c r="B810" i="8"/>
  <c r="C810" i="8" s="1"/>
  <c r="B811" i="8"/>
  <c r="C811" i="8" s="1"/>
  <c r="B812" i="8"/>
  <c r="C812" i="8" s="1"/>
  <c r="B813" i="8"/>
  <c r="C813" i="8" s="1"/>
  <c r="B814" i="8"/>
  <c r="C814" i="8" s="1"/>
  <c r="B815" i="8"/>
  <c r="C815" i="8" s="1"/>
  <c r="B816" i="8"/>
  <c r="C816" i="8" s="1"/>
  <c r="B817" i="8"/>
  <c r="C817" i="8" s="1"/>
  <c r="B818" i="8"/>
  <c r="C818" i="8" s="1"/>
  <c r="B819" i="8"/>
  <c r="C819" i="8" s="1"/>
  <c r="B715" i="8"/>
  <c r="C715" i="8" s="1"/>
  <c r="B820" i="8"/>
  <c r="C820" i="8" s="1"/>
  <c r="B821" i="8"/>
  <c r="C821" i="8" s="1"/>
  <c r="B754" i="8"/>
  <c r="C754" i="8" s="1"/>
  <c r="B822" i="8"/>
  <c r="C822" i="8" s="1"/>
  <c r="B823" i="8"/>
  <c r="C823" i="8" s="1"/>
  <c r="B824" i="8"/>
  <c r="C824" i="8" s="1"/>
  <c r="B825" i="8"/>
  <c r="C825" i="8" s="1"/>
  <c r="B826" i="8"/>
  <c r="C826" i="8" s="1"/>
  <c r="B828" i="8"/>
  <c r="C828" i="8" s="1"/>
  <c r="B829" i="8"/>
  <c r="C829" i="8" s="1"/>
  <c r="B830" i="8"/>
  <c r="C830" i="8" s="1"/>
  <c r="B831" i="8"/>
  <c r="C831" i="8" s="1"/>
  <c r="B832" i="8"/>
  <c r="C832" i="8" s="1"/>
  <c r="B833" i="8"/>
  <c r="C833" i="8" s="1"/>
  <c r="B834" i="8"/>
  <c r="C834" i="8" s="1"/>
  <c r="B835" i="8"/>
  <c r="C835" i="8" s="1"/>
  <c r="B836" i="8"/>
  <c r="C836" i="8" s="1"/>
  <c r="B837" i="8"/>
  <c r="C837" i="8" s="1"/>
  <c r="B838" i="8"/>
  <c r="C838" i="8" s="1"/>
  <c r="B839" i="8"/>
  <c r="C839" i="8" s="1"/>
  <c r="B840" i="8"/>
  <c r="C840" i="8" s="1"/>
  <c r="B841" i="8"/>
  <c r="C841" i="8" s="1"/>
  <c r="B842" i="8"/>
  <c r="C842" i="8" s="1"/>
  <c r="B843" i="8"/>
  <c r="C843" i="8" s="1"/>
  <c r="B844" i="8"/>
  <c r="C844" i="8" s="1"/>
  <c r="B845" i="8"/>
  <c r="C845" i="8" s="1"/>
  <c r="B846" i="8"/>
  <c r="C846" i="8" s="1"/>
  <c r="B847" i="8"/>
  <c r="C847" i="8" s="1"/>
  <c r="B848" i="8"/>
  <c r="C848" i="8" s="1"/>
  <c r="B849" i="8"/>
  <c r="C849" i="8" s="1"/>
  <c r="B850" i="8"/>
  <c r="C850" i="8" s="1"/>
  <c r="B803" i="8"/>
  <c r="C803" i="8" s="1"/>
  <c r="B851" i="8"/>
  <c r="C851" i="8" s="1"/>
  <c r="B852" i="8"/>
  <c r="C852" i="8" s="1"/>
  <c r="B853" i="8"/>
  <c r="C853" i="8" s="1"/>
  <c r="B854" i="8"/>
  <c r="C854" i="8" s="1"/>
  <c r="B855" i="8"/>
  <c r="C855" i="8" s="1"/>
  <c r="B856" i="8"/>
  <c r="C856" i="8" s="1"/>
  <c r="B857" i="8"/>
  <c r="C857" i="8" s="1"/>
  <c r="B858" i="8"/>
  <c r="C858" i="8" s="1"/>
  <c r="B859" i="8"/>
  <c r="C859" i="8" s="1"/>
  <c r="B860" i="8"/>
  <c r="C860" i="8" s="1"/>
  <c r="B861" i="8"/>
  <c r="C861" i="8" s="1"/>
  <c r="B862" i="8"/>
  <c r="C862" i="8" s="1"/>
  <c r="B863" i="8"/>
  <c r="C863" i="8" s="1"/>
  <c r="B864" i="8"/>
  <c r="C864" i="8" s="1"/>
  <c r="B865" i="8"/>
  <c r="C865" i="8" s="1"/>
  <c r="B866" i="8"/>
  <c r="C866" i="8" s="1"/>
  <c r="B867" i="8"/>
  <c r="C867" i="8" s="1"/>
  <c r="B868" i="8"/>
  <c r="C868" i="8" s="1"/>
  <c r="B869" i="8"/>
  <c r="C869" i="8" s="1"/>
  <c r="B870" i="8"/>
  <c r="C870" i="8" s="1"/>
  <c r="B871" i="8"/>
  <c r="C871" i="8" s="1"/>
  <c r="B872" i="8"/>
  <c r="C872" i="8" s="1"/>
  <c r="B873" i="8"/>
  <c r="C873" i="8" s="1"/>
  <c r="B874" i="8"/>
  <c r="C874" i="8" s="1"/>
  <c r="B875" i="8"/>
  <c r="C875" i="8" s="1"/>
  <c r="B876" i="8"/>
  <c r="C876" i="8" s="1"/>
  <c r="B877" i="8"/>
  <c r="C877" i="8" s="1"/>
  <c r="B878" i="8"/>
  <c r="C878" i="8" s="1"/>
  <c r="B879" i="8"/>
  <c r="C879" i="8" s="1"/>
  <c r="B880" i="8"/>
  <c r="C880" i="8" s="1"/>
  <c r="B881" i="8"/>
  <c r="C881" i="8" s="1"/>
  <c r="B882" i="8"/>
  <c r="C882" i="8" s="1"/>
  <c r="B883" i="8"/>
  <c r="C883" i="8" s="1"/>
  <c r="B884" i="8"/>
  <c r="C884" i="8" s="1"/>
  <c r="B885" i="8"/>
  <c r="C885" i="8" s="1"/>
  <c r="B886" i="8"/>
  <c r="C886" i="8" s="1"/>
  <c r="B887" i="8"/>
  <c r="C887" i="8" s="1"/>
  <c r="B888" i="8"/>
  <c r="C888" i="8" s="1"/>
  <c r="B889" i="8"/>
  <c r="C889" i="8" s="1"/>
  <c r="B890" i="8"/>
  <c r="C890" i="8" s="1"/>
  <c r="B891" i="8"/>
  <c r="C891" i="8" s="1"/>
  <c r="B892" i="8"/>
  <c r="C892" i="8" s="1"/>
  <c r="B893" i="8"/>
  <c r="C893" i="8" s="1"/>
  <c r="B894" i="8"/>
  <c r="C894" i="8" s="1"/>
  <c r="B895" i="8"/>
  <c r="C895" i="8" s="1"/>
  <c r="B896" i="8"/>
  <c r="C896" i="8" s="1"/>
  <c r="B897" i="8"/>
  <c r="C897" i="8" s="1"/>
  <c r="B898" i="8"/>
  <c r="C898" i="8" s="1"/>
  <c r="B899" i="8"/>
  <c r="C899" i="8" s="1"/>
  <c r="B900" i="8"/>
  <c r="C900" i="8" s="1"/>
  <c r="B901" i="8"/>
  <c r="C901" i="8" s="1"/>
  <c r="B902" i="8"/>
  <c r="C902" i="8" s="1"/>
  <c r="B903" i="8"/>
  <c r="C903" i="8" s="1"/>
  <c r="B904" i="8"/>
  <c r="C904" i="8" s="1"/>
  <c r="B905" i="8"/>
  <c r="C905" i="8" s="1"/>
  <c r="B906" i="8"/>
  <c r="C906" i="8" s="1"/>
  <c r="B907" i="8"/>
  <c r="C907" i="8" s="1"/>
  <c r="B908" i="8"/>
  <c r="C908" i="8" s="1"/>
  <c r="B909" i="8"/>
  <c r="C909" i="8" s="1"/>
  <c r="B910" i="8"/>
  <c r="C910" i="8" s="1"/>
  <c r="B911" i="8"/>
  <c r="C911" i="8" s="1"/>
  <c r="B912" i="8"/>
  <c r="C912" i="8" s="1"/>
  <c r="B913" i="8"/>
  <c r="C913" i="8" s="1"/>
  <c r="B914" i="8"/>
  <c r="C914" i="8" s="1"/>
  <c r="B915" i="8"/>
  <c r="C915" i="8" s="1"/>
  <c r="B916" i="8"/>
  <c r="C916" i="8" s="1"/>
  <c r="B917" i="8"/>
  <c r="C917" i="8" s="1"/>
  <c r="B918" i="8"/>
  <c r="C918" i="8" s="1"/>
  <c r="B919" i="8"/>
  <c r="C919" i="8" s="1"/>
  <c r="B920" i="8"/>
  <c r="C920" i="8" s="1"/>
  <c r="B921" i="8"/>
  <c r="C921" i="8" s="1"/>
  <c r="B922" i="8"/>
  <c r="C922" i="8" s="1"/>
  <c r="B923" i="8"/>
  <c r="C923" i="8" s="1"/>
  <c r="B924" i="8"/>
  <c r="C924" i="8" s="1"/>
  <c r="B925" i="8"/>
  <c r="C925" i="8" s="1"/>
  <c r="B926" i="8"/>
  <c r="C926" i="8" s="1"/>
  <c r="B927" i="8"/>
  <c r="C927" i="8" s="1"/>
  <c r="B928" i="8"/>
  <c r="C928" i="8" s="1"/>
  <c r="B929" i="8"/>
  <c r="C929" i="8" s="1"/>
  <c r="B930" i="8"/>
  <c r="C930" i="8" s="1"/>
  <c r="B931" i="8"/>
  <c r="C931" i="8" s="1"/>
  <c r="B932" i="8"/>
  <c r="C932" i="8" s="1"/>
  <c r="B933" i="8"/>
  <c r="C933" i="8" s="1"/>
  <c r="B934" i="8"/>
  <c r="C934" i="8" s="1"/>
  <c r="B935" i="8"/>
  <c r="C935" i="8" s="1"/>
  <c r="B936" i="8"/>
  <c r="C936" i="8" s="1"/>
  <c r="B937" i="8"/>
  <c r="C937" i="8" s="1"/>
  <c r="B938" i="8"/>
  <c r="C938" i="8" s="1"/>
  <c r="B939" i="8"/>
  <c r="C939" i="8" s="1"/>
  <c r="B940" i="8"/>
  <c r="C940" i="8" s="1"/>
  <c r="B941" i="8"/>
  <c r="C941" i="8" s="1"/>
  <c r="B942" i="8"/>
  <c r="C942" i="8" s="1"/>
  <c r="B943" i="8"/>
  <c r="C943" i="8" s="1"/>
  <c r="B944" i="8"/>
  <c r="C944" i="8" s="1"/>
  <c r="B945" i="8"/>
  <c r="C945" i="8" s="1"/>
  <c r="B946" i="8"/>
  <c r="C946" i="8" s="1"/>
  <c r="B947" i="8"/>
  <c r="C947" i="8" s="1"/>
  <c r="B948" i="8"/>
  <c r="C948" i="8" s="1"/>
  <c r="B949" i="8"/>
  <c r="C949" i="8" s="1"/>
  <c r="B950" i="8"/>
  <c r="C950" i="8" s="1"/>
  <c r="B951" i="8"/>
  <c r="C951" i="8" s="1"/>
  <c r="B952" i="8"/>
  <c r="C952" i="8" s="1"/>
  <c r="B953" i="8"/>
  <c r="C953" i="8" s="1"/>
  <c r="B954" i="8"/>
  <c r="C954" i="8" s="1"/>
  <c r="B955" i="8"/>
  <c r="C955" i="8" s="1"/>
  <c r="B956" i="8"/>
  <c r="C956" i="8" s="1"/>
  <c r="B957" i="8"/>
  <c r="C957" i="8" s="1"/>
  <c r="B958" i="8"/>
  <c r="C958" i="8" s="1"/>
  <c r="B959" i="8"/>
  <c r="C959" i="8" s="1"/>
  <c r="B960" i="8"/>
  <c r="C960" i="8" s="1"/>
  <c r="B961" i="8"/>
  <c r="C961" i="8" s="1"/>
  <c r="B962" i="8"/>
  <c r="C962" i="8" s="1"/>
  <c r="B963" i="8"/>
  <c r="C963" i="8" s="1"/>
  <c r="B964" i="8"/>
  <c r="C964" i="8" s="1"/>
  <c r="B965" i="8"/>
  <c r="C965" i="8" s="1"/>
  <c r="B966" i="8"/>
  <c r="C966" i="8" s="1"/>
  <c r="B967" i="8"/>
  <c r="C967" i="8" s="1"/>
  <c r="B968" i="8"/>
  <c r="C968" i="8" s="1"/>
  <c r="B969" i="8"/>
  <c r="C969" i="8" s="1"/>
  <c r="B970" i="8"/>
  <c r="C970" i="8" s="1"/>
  <c r="B971" i="8"/>
  <c r="C971" i="8" s="1"/>
  <c r="B972" i="8"/>
  <c r="C972" i="8" s="1"/>
  <c r="B973" i="8"/>
  <c r="C973" i="8" s="1"/>
  <c r="B974" i="8"/>
  <c r="C974" i="8" s="1"/>
  <c r="B975" i="8"/>
  <c r="C975" i="8" s="1"/>
  <c r="B976" i="8"/>
  <c r="C976" i="8" s="1"/>
  <c r="B977" i="8"/>
  <c r="C977" i="8" s="1"/>
  <c r="B978" i="8"/>
  <c r="C978" i="8" s="1"/>
  <c r="B979" i="8"/>
  <c r="C979" i="8" s="1"/>
  <c r="B980" i="8"/>
  <c r="C980" i="8" s="1"/>
  <c r="B981" i="8"/>
  <c r="C981" i="8" s="1"/>
  <c r="B982" i="8"/>
  <c r="C982" i="8" s="1"/>
  <c r="B983" i="8"/>
  <c r="C983" i="8" s="1"/>
  <c r="B984" i="8"/>
  <c r="C984" i="8" s="1"/>
  <c r="B985" i="8"/>
  <c r="C985" i="8" s="1"/>
  <c r="B986" i="8"/>
  <c r="C986" i="8" s="1"/>
  <c r="B987" i="8"/>
  <c r="C987" i="8" s="1"/>
  <c r="B988" i="8"/>
  <c r="C988" i="8" s="1"/>
  <c r="B989" i="8"/>
  <c r="C989" i="8" s="1"/>
  <c r="B990" i="8"/>
  <c r="C990" i="8" s="1"/>
  <c r="B991" i="8"/>
  <c r="C991" i="8" s="1"/>
  <c r="B992" i="8"/>
  <c r="C992" i="8" s="1"/>
  <c r="B993" i="8"/>
  <c r="C993" i="8" s="1"/>
  <c r="B994" i="8"/>
  <c r="C994" i="8" s="1"/>
  <c r="B995" i="8"/>
  <c r="C995" i="8" s="1"/>
  <c r="B996" i="8"/>
  <c r="C996" i="8" s="1"/>
  <c r="B997" i="8"/>
  <c r="C997" i="8" s="1"/>
  <c r="B998" i="8"/>
  <c r="C998" i="8" s="1"/>
  <c r="B999" i="8"/>
  <c r="C999" i="8" s="1"/>
  <c r="B1000" i="8"/>
  <c r="C1000" i="8" s="1"/>
  <c r="B1001" i="8"/>
  <c r="C1001" i="8" s="1"/>
  <c r="B1002" i="8"/>
  <c r="C1002" i="8" s="1"/>
  <c r="B1003" i="8"/>
  <c r="C1003" i="8" s="1"/>
  <c r="B1004" i="8"/>
  <c r="C1004" i="8" s="1"/>
  <c r="B1005" i="8"/>
  <c r="C1005" i="8" s="1"/>
  <c r="B1006" i="8"/>
  <c r="C1006" i="8" s="1"/>
  <c r="B1007" i="8"/>
  <c r="C1007" i="8" s="1"/>
  <c r="B1008" i="8"/>
  <c r="C1008" i="8" s="1"/>
  <c r="B1009" i="8"/>
  <c r="C1009" i="8" s="1"/>
  <c r="B1010" i="8"/>
  <c r="C1010" i="8" s="1"/>
  <c r="B1011" i="8"/>
  <c r="C1011" i="8" s="1"/>
  <c r="B1012" i="8"/>
  <c r="C1012" i="8" s="1"/>
  <c r="B1013" i="8"/>
  <c r="C1013" i="8" s="1"/>
  <c r="B1014" i="8"/>
  <c r="C1014" i="8" s="1"/>
  <c r="B1015" i="8"/>
  <c r="C1015" i="8" s="1"/>
  <c r="B1017" i="8"/>
  <c r="C1017" i="8" s="1"/>
  <c r="B1018" i="8"/>
  <c r="C1018" i="8" s="1"/>
  <c r="B1019" i="8"/>
  <c r="C1019" i="8" s="1"/>
  <c r="B1020" i="8"/>
  <c r="C1020" i="8" s="1"/>
  <c r="B1021" i="8"/>
  <c r="C1021" i="8" s="1"/>
  <c r="B1022" i="8"/>
  <c r="C1022" i="8" s="1"/>
  <c r="B1023" i="8"/>
  <c r="C1023" i="8" s="1"/>
  <c r="B1024" i="8"/>
  <c r="C1024" i="8" s="1"/>
  <c r="B1025" i="8"/>
  <c r="C1025" i="8" s="1"/>
  <c r="B1026" i="8"/>
  <c r="C1026" i="8" s="1"/>
  <c r="B1027" i="8"/>
  <c r="C1027" i="8" s="1"/>
  <c r="B1028" i="8"/>
  <c r="C1028" i="8" s="1"/>
  <c r="B1029" i="8"/>
  <c r="C1029" i="8" s="1"/>
  <c r="B1030" i="8"/>
  <c r="C1030" i="8" s="1"/>
  <c r="B1031" i="8"/>
  <c r="C1031" i="8" s="1"/>
  <c r="B1032" i="8"/>
  <c r="C1032" i="8" s="1"/>
  <c r="B1033" i="8"/>
  <c r="C1033" i="8" s="1"/>
  <c r="B1034" i="8"/>
  <c r="C1034" i="8" s="1"/>
  <c r="B1035" i="8"/>
  <c r="C1035" i="8" s="1"/>
  <c r="B1036" i="8"/>
  <c r="C1036" i="8" s="1"/>
  <c r="B1037" i="8"/>
  <c r="C1037" i="8" s="1"/>
  <c r="B1038" i="8"/>
  <c r="C1038" i="8" s="1"/>
  <c r="B1039" i="8"/>
  <c r="C1039" i="8" s="1"/>
  <c r="B1040" i="8"/>
  <c r="C1040" i="8" s="1"/>
  <c r="B1041" i="8"/>
  <c r="C1041" i="8" s="1"/>
  <c r="B1042" i="8"/>
  <c r="C1042" i="8" s="1"/>
  <c r="B1043" i="8"/>
  <c r="C1043" i="8" s="1"/>
  <c r="B1044" i="8"/>
  <c r="C1044" i="8" s="1"/>
  <c r="B1045" i="8"/>
  <c r="C1045" i="8" s="1"/>
  <c r="B1046" i="8"/>
  <c r="C1046" i="8" s="1"/>
  <c r="B1047" i="8"/>
  <c r="C1047" i="8" s="1"/>
  <c r="B1048" i="8"/>
  <c r="C1048" i="8" s="1"/>
  <c r="B1049" i="8"/>
  <c r="C1049" i="8" s="1"/>
  <c r="B1050" i="8"/>
  <c r="C1050" i="8" s="1"/>
  <c r="B1051" i="8"/>
  <c r="C1051" i="8" s="1"/>
  <c r="B1052" i="8"/>
  <c r="C1052" i="8" s="1"/>
  <c r="B1053" i="8"/>
  <c r="C1053" i="8" s="1"/>
  <c r="B1054" i="8"/>
  <c r="C1054" i="8" s="1"/>
  <c r="B1055" i="8"/>
  <c r="C1055" i="8" s="1"/>
  <c r="B1056" i="8"/>
  <c r="C1056" i="8" s="1"/>
  <c r="B1057" i="8"/>
  <c r="C1057" i="8" s="1"/>
  <c r="B1058" i="8"/>
  <c r="C1058" i="8" s="1"/>
  <c r="B1059" i="8"/>
  <c r="C1059" i="8" s="1"/>
  <c r="B1060" i="8"/>
  <c r="C1060" i="8" s="1"/>
  <c r="B1061" i="8"/>
  <c r="C1061" i="8" s="1"/>
  <c r="B1062" i="8"/>
  <c r="C1062" i="8" s="1"/>
  <c r="B1063" i="8"/>
  <c r="C1063" i="8" s="1"/>
  <c r="B1064" i="8"/>
  <c r="C1064" i="8" s="1"/>
  <c r="B1065" i="8"/>
  <c r="C1065" i="8" s="1"/>
  <c r="B1066" i="8"/>
  <c r="C1066" i="8" s="1"/>
  <c r="B1067" i="8"/>
  <c r="C1067" i="8" s="1"/>
  <c r="B1068" i="8"/>
  <c r="C1068" i="8" s="1"/>
  <c r="B1069" i="8"/>
  <c r="C1069" i="8" s="1"/>
  <c r="B1070" i="8"/>
  <c r="C1070" i="8" s="1"/>
  <c r="B1071" i="8"/>
  <c r="C1071" i="8" s="1"/>
  <c r="B1072" i="8"/>
  <c r="C1072" i="8" s="1"/>
  <c r="B1073" i="8"/>
  <c r="C1073" i="8" s="1"/>
  <c r="B1074" i="8"/>
  <c r="C1074" i="8" s="1"/>
  <c r="B1075" i="8"/>
  <c r="C1075" i="8" s="1"/>
  <c r="B1076" i="8"/>
  <c r="C1076" i="8" s="1"/>
  <c r="B1077" i="8"/>
  <c r="C1077" i="8" s="1"/>
  <c r="B1078" i="8"/>
  <c r="C1078" i="8" s="1"/>
  <c r="B1079" i="8"/>
  <c r="C1079" i="8" s="1"/>
  <c r="B1080" i="8"/>
  <c r="C1080" i="8" s="1"/>
  <c r="B1081" i="8"/>
  <c r="C1081" i="8" s="1"/>
  <c r="B1082" i="8"/>
  <c r="C1082" i="8" s="1"/>
  <c r="B1083" i="8"/>
  <c r="C1083" i="8" s="1"/>
  <c r="B1084" i="8"/>
  <c r="C1084" i="8" s="1"/>
  <c r="B1085" i="8"/>
  <c r="C1085" i="8" s="1"/>
  <c r="B1086" i="8"/>
  <c r="C1086" i="8" s="1"/>
  <c r="B1087" i="8"/>
  <c r="C1087" i="8" s="1"/>
  <c r="B1088" i="8"/>
  <c r="C1088" i="8" s="1"/>
  <c r="B1089" i="8"/>
  <c r="C1089" i="8" s="1"/>
  <c r="B1090" i="8"/>
  <c r="C1090" i="8" s="1"/>
  <c r="B1091" i="8"/>
  <c r="C1091" i="8" s="1"/>
  <c r="B1092" i="8"/>
  <c r="C1092" i="8" s="1"/>
  <c r="B1093" i="8"/>
  <c r="C1093" i="8" s="1"/>
  <c r="B1094" i="8"/>
  <c r="C1094" i="8" s="1"/>
  <c r="B1095" i="8"/>
  <c r="C1095" i="8" s="1"/>
  <c r="B1096" i="8"/>
  <c r="C1096" i="8" s="1"/>
  <c r="B1097" i="8"/>
  <c r="C1097" i="8" s="1"/>
  <c r="B1098" i="8"/>
  <c r="C1098" i="8" s="1"/>
  <c r="B1099" i="8"/>
  <c r="C1099" i="8" s="1"/>
  <c r="B1100" i="8"/>
  <c r="C1100" i="8" s="1"/>
  <c r="B1101" i="8"/>
  <c r="C1101" i="8" s="1"/>
  <c r="B1102" i="8"/>
  <c r="C1102" i="8" s="1"/>
  <c r="B1103" i="8"/>
  <c r="C1103" i="8" s="1"/>
  <c r="B1104" i="8"/>
  <c r="C1104" i="8" s="1"/>
  <c r="B1105" i="8"/>
  <c r="C1105" i="8" s="1"/>
  <c r="B1106" i="8"/>
  <c r="C1106" i="8" s="1"/>
  <c r="B1107" i="8"/>
  <c r="C1107" i="8" s="1"/>
  <c r="B1108" i="8"/>
  <c r="C1108" i="8" s="1"/>
  <c r="B1109" i="8"/>
  <c r="C1109" i="8" s="1"/>
  <c r="B1110" i="8"/>
  <c r="C1110" i="8" s="1"/>
  <c r="B1111" i="8"/>
  <c r="C1111" i="8" s="1"/>
  <c r="B1112" i="8"/>
  <c r="C1112" i="8" s="1"/>
  <c r="B1113" i="8"/>
  <c r="C1113" i="8" s="1"/>
  <c r="B1114" i="8"/>
  <c r="C1114" i="8" s="1"/>
  <c r="B1115" i="8"/>
  <c r="C1115" i="8" s="1"/>
  <c r="B1116" i="8"/>
  <c r="C1116" i="8" s="1"/>
  <c r="B1117" i="8"/>
  <c r="C1117" i="8" s="1"/>
  <c r="B1118" i="8"/>
  <c r="C1118" i="8" s="1"/>
  <c r="B1119" i="8"/>
  <c r="C1119" i="8" s="1"/>
  <c r="B1120" i="8"/>
  <c r="C1120" i="8" s="1"/>
  <c r="B1121" i="8"/>
  <c r="C1121" i="8" s="1"/>
  <c r="B1122" i="8"/>
  <c r="C1122" i="8" s="1"/>
  <c r="B1123" i="8"/>
  <c r="C1123" i="8" s="1"/>
  <c r="B1124" i="8"/>
  <c r="C1124" i="8" s="1"/>
  <c r="B1125" i="8"/>
  <c r="C1125" i="8" s="1"/>
  <c r="B1126" i="8"/>
  <c r="C1126" i="8" s="1"/>
  <c r="B1127" i="8"/>
  <c r="C1127" i="8" s="1"/>
  <c r="B1128" i="8"/>
  <c r="C1128" i="8" s="1"/>
  <c r="B1129" i="8"/>
  <c r="C1129" i="8" s="1"/>
  <c r="B1130" i="8"/>
  <c r="C1130" i="8" s="1"/>
  <c r="B1131" i="8"/>
  <c r="C1131" i="8" s="1"/>
  <c r="B1132" i="8"/>
  <c r="C1132" i="8" s="1"/>
  <c r="B1133" i="8"/>
  <c r="C1133" i="8" s="1"/>
  <c r="B1134" i="8"/>
  <c r="C1134" i="8" s="1"/>
  <c r="B1135" i="8"/>
  <c r="C1135" i="8" s="1"/>
  <c r="B1136" i="8"/>
  <c r="C1136" i="8" s="1"/>
  <c r="B1137" i="8"/>
  <c r="C1137" i="8" s="1"/>
  <c r="B1138" i="8"/>
  <c r="C1138" i="8" s="1"/>
  <c r="B1139" i="8"/>
  <c r="C1139" i="8" s="1"/>
  <c r="B1140" i="8"/>
  <c r="C1140" i="8" s="1"/>
  <c r="B1141" i="8"/>
  <c r="C1141" i="8" s="1"/>
  <c r="B1142" i="8"/>
  <c r="C1142" i="8" s="1"/>
  <c r="B1143" i="8"/>
  <c r="C1143" i="8" s="1"/>
  <c r="B1144" i="8"/>
  <c r="C1144" i="8" s="1"/>
  <c r="B1145" i="8"/>
  <c r="C1145" i="8" s="1"/>
  <c r="B1146" i="8"/>
  <c r="C1146" i="8" s="1"/>
  <c r="B1147" i="8"/>
  <c r="C1147" i="8" s="1"/>
  <c r="B1148" i="8"/>
  <c r="C1148" i="8" s="1"/>
  <c r="B1149" i="8"/>
  <c r="C1149" i="8" s="1"/>
  <c r="B1150" i="8"/>
  <c r="C1150" i="8" s="1"/>
  <c r="B1151" i="8"/>
  <c r="C1151" i="8" s="1"/>
  <c r="B1152" i="8"/>
  <c r="C1152" i="8" s="1"/>
  <c r="B1153" i="8"/>
  <c r="C1153" i="8" s="1"/>
  <c r="B1154" i="8"/>
  <c r="C1154" i="8" s="1"/>
  <c r="B1155" i="8"/>
  <c r="C1155" i="8" s="1"/>
  <c r="B1156" i="8"/>
  <c r="C1156" i="8" s="1"/>
  <c r="B1157" i="8"/>
  <c r="C1157" i="8" s="1"/>
  <c r="B1158" i="8"/>
  <c r="C1158" i="8" s="1"/>
  <c r="B1159" i="8"/>
  <c r="C1159" i="8" s="1"/>
  <c r="B1160" i="8"/>
  <c r="C1160" i="8" s="1"/>
  <c r="B1161" i="8"/>
  <c r="C1161" i="8" s="1"/>
  <c r="B1162" i="8"/>
  <c r="C1162" i="8" s="1"/>
  <c r="B1163" i="8"/>
  <c r="C1163" i="8" s="1"/>
  <c r="B1164" i="8"/>
  <c r="C1164" i="8" s="1"/>
  <c r="B1165" i="8"/>
  <c r="C1165" i="8" s="1"/>
  <c r="B1166" i="8"/>
  <c r="C1166" i="8" s="1"/>
  <c r="B1167" i="8"/>
  <c r="C1167" i="8" s="1"/>
  <c r="B1168" i="8"/>
  <c r="C1168" i="8" s="1"/>
  <c r="B1169" i="8"/>
  <c r="C1169" i="8" s="1"/>
  <c r="B1170" i="8"/>
  <c r="C1170" i="8" s="1"/>
  <c r="B1171" i="8"/>
  <c r="C1171" i="8" s="1"/>
  <c r="B1172" i="8"/>
  <c r="C1172" i="8" s="1"/>
  <c r="B1173" i="8"/>
  <c r="C1173" i="8" s="1"/>
  <c r="B1174" i="8"/>
  <c r="C1174" i="8" s="1"/>
  <c r="B1175" i="8"/>
  <c r="C1175" i="8" s="1"/>
  <c r="B1176" i="8"/>
  <c r="C1176" i="8" s="1"/>
  <c r="B1177" i="8"/>
  <c r="C1177" i="8" s="1"/>
  <c r="B1178" i="8"/>
  <c r="C1178" i="8" s="1"/>
  <c r="B1179" i="8"/>
  <c r="C1179" i="8" s="1"/>
  <c r="B1180" i="8"/>
  <c r="C1180" i="8" s="1"/>
  <c r="B1182" i="8"/>
  <c r="C1182" i="8" s="1"/>
  <c r="B1183" i="8"/>
  <c r="C1183" i="8" s="1"/>
  <c r="B1184" i="8"/>
  <c r="C1184" i="8" s="1"/>
  <c r="B1185" i="8"/>
  <c r="C1185" i="8" s="1"/>
  <c r="B1186" i="8"/>
  <c r="C1186" i="8" s="1"/>
  <c r="B1187" i="8"/>
  <c r="C1187" i="8" s="1"/>
  <c r="B1188" i="8"/>
  <c r="C1188" i="8" s="1"/>
  <c r="B1189" i="8"/>
  <c r="C1189" i="8" s="1"/>
  <c r="B1190" i="8"/>
  <c r="C1190" i="8" s="1"/>
  <c r="B1192" i="8"/>
  <c r="C1192" i="8" s="1"/>
  <c r="B1193" i="8"/>
  <c r="C1193" i="8" s="1"/>
  <c r="B1194" i="8"/>
  <c r="C1194" i="8" s="1"/>
  <c r="B1195" i="8"/>
  <c r="C1195" i="8" s="1"/>
  <c r="B1196" i="8"/>
  <c r="C1196" i="8" s="1"/>
  <c r="B1197" i="8"/>
  <c r="C1197" i="8" s="1"/>
  <c r="B1199" i="8"/>
  <c r="C1199" i="8" s="1"/>
  <c r="B1200" i="8"/>
  <c r="C1200" i="8" s="1"/>
  <c r="B1201" i="8"/>
  <c r="C1201" i="8" s="1"/>
  <c r="B1202" i="8"/>
  <c r="C1202" i="8" s="1"/>
  <c r="B1203" i="8"/>
  <c r="C1203" i="8" s="1"/>
  <c r="B1204" i="8"/>
  <c r="C1204" i="8" s="1"/>
  <c r="B1205" i="8"/>
  <c r="C1205" i="8" s="1"/>
  <c r="B1206" i="8"/>
  <c r="C1206" i="8" s="1"/>
  <c r="B1207" i="8"/>
  <c r="C1207" i="8" s="1"/>
  <c r="B1208" i="8"/>
  <c r="C1208" i="8" s="1"/>
  <c r="B1209" i="8"/>
  <c r="C1209" i="8" s="1"/>
  <c r="B1210" i="8"/>
  <c r="C1210" i="8" s="1"/>
  <c r="B1211" i="8"/>
  <c r="C1211" i="8" s="1"/>
  <c r="B1212" i="8"/>
  <c r="C1212" i="8" s="1"/>
  <c r="B1213" i="8"/>
  <c r="C1213" i="8" s="1"/>
  <c r="B1214" i="8"/>
  <c r="C1214" i="8" s="1"/>
  <c r="B1215" i="8"/>
  <c r="C1215" i="8" s="1"/>
  <c r="B1216" i="8"/>
  <c r="C1216" i="8" s="1"/>
  <c r="B1217" i="8"/>
  <c r="C1217" i="8" s="1"/>
  <c r="B1218" i="8"/>
  <c r="C1218" i="8" s="1"/>
  <c r="B1219" i="8"/>
  <c r="C1219" i="8" s="1"/>
  <c r="B1220" i="8"/>
  <c r="C1220" i="8" s="1"/>
  <c r="B1221" i="8"/>
  <c r="C1221" i="8" s="1"/>
  <c r="B1222" i="8"/>
  <c r="C1222" i="8" s="1"/>
  <c r="B1223" i="8"/>
  <c r="C1223" i="8" s="1"/>
  <c r="B1224" i="8"/>
  <c r="C1224" i="8" s="1"/>
  <c r="B1225" i="8"/>
  <c r="C1225" i="8" s="1"/>
  <c r="B1226" i="8"/>
  <c r="C1226" i="8" s="1"/>
  <c r="B1227" i="8"/>
  <c r="C1227" i="8" s="1"/>
  <c r="B1228" i="8"/>
  <c r="C1228" i="8" s="1"/>
  <c r="B1229" i="8"/>
  <c r="C1229" i="8" s="1"/>
  <c r="B1230" i="8"/>
  <c r="C1230" i="8" s="1"/>
  <c r="B1231" i="8"/>
  <c r="C1231" i="8" s="1"/>
  <c r="B1232" i="8"/>
  <c r="C1232" i="8" s="1"/>
  <c r="B1233" i="8"/>
  <c r="C1233" i="8" s="1"/>
  <c r="B1234" i="8"/>
  <c r="C1234" i="8" s="1"/>
  <c r="B1235" i="8"/>
  <c r="C1235" i="8" s="1"/>
  <c r="B1236" i="8"/>
  <c r="C1236" i="8" s="1"/>
  <c r="B1237" i="8"/>
  <c r="C1237" i="8" s="1"/>
  <c r="B1238" i="8"/>
  <c r="C1238" i="8" s="1"/>
  <c r="B1239" i="8"/>
  <c r="C1239" i="8" s="1"/>
  <c r="B1240" i="8"/>
  <c r="C1240" i="8" s="1"/>
  <c r="B1241" i="8"/>
  <c r="C1241" i="8" s="1"/>
  <c r="B1242" i="8"/>
  <c r="C1242" i="8" s="1"/>
  <c r="B1243" i="8"/>
  <c r="C1243" i="8" s="1"/>
  <c r="B1244" i="8"/>
  <c r="C1244" i="8" s="1"/>
  <c r="B1245" i="8"/>
  <c r="C1245" i="8" s="1"/>
  <c r="B1246" i="8"/>
  <c r="C1246" i="8" s="1"/>
  <c r="B1247" i="8"/>
  <c r="C1247" i="8" s="1"/>
  <c r="B1248" i="8"/>
  <c r="C1248" i="8" s="1"/>
  <c r="B1249" i="8"/>
  <c r="C1249" i="8" s="1"/>
  <c r="B1250" i="8"/>
  <c r="C1250" i="8" s="1"/>
  <c r="B1251" i="8"/>
  <c r="C1251" i="8" s="1"/>
  <c r="B1252" i="8"/>
  <c r="C1252" i="8" s="1"/>
  <c r="B1253" i="8"/>
  <c r="C1253" i="8" s="1"/>
  <c r="B1254" i="8"/>
  <c r="C1254" i="8" s="1"/>
  <c r="B1255" i="8"/>
  <c r="C1255" i="8" s="1"/>
  <c r="B1256" i="8"/>
  <c r="C1256" i="8" s="1"/>
  <c r="B1257" i="8"/>
  <c r="C1257" i="8" s="1"/>
  <c r="B1258" i="8"/>
  <c r="C1258" i="8" s="1"/>
  <c r="B1259" i="8"/>
  <c r="C1259" i="8" s="1"/>
  <c r="B1260" i="8"/>
  <c r="C1260" i="8" s="1"/>
  <c r="B1261" i="8"/>
  <c r="C1261" i="8" s="1"/>
  <c r="B1262" i="8"/>
  <c r="C1262" i="8" s="1"/>
  <c r="B1263" i="8"/>
  <c r="C1263" i="8" s="1"/>
  <c r="B1264" i="8"/>
  <c r="C1264" i="8" s="1"/>
  <c r="B1265" i="8"/>
  <c r="C1265" i="8" s="1"/>
  <c r="B1266" i="8"/>
  <c r="C1266" i="8" s="1"/>
  <c r="B1267" i="8"/>
  <c r="C1267" i="8" s="1"/>
  <c r="B1268" i="8"/>
  <c r="C1268" i="8" s="1"/>
  <c r="B1269" i="8"/>
  <c r="C1269" i="8" s="1"/>
  <c r="B1270" i="8"/>
  <c r="C1270" i="8" s="1"/>
  <c r="B1271" i="8"/>
  <c r="C1271" i="8" s="1"/>
  <c r="B1272" i="8"/>
  <c r="C1272" i="8" s="1"/>
  <c r="B1273" i="8"/>
  <c r="C1273" i="8" s="1"/>
  <c r="B1274" i="8"/>
  <c r="C1274" i="8" s="1"/>
  <c r="B1275" i="8"/>
  <c r="C1275" i="8" s="1"/>
  <c r="B1276" i="8"/>
  <c r="C1276" i="8" s="1"/>
  <c r="B1277" i="8"/>
  <c r="C1277" i="8" s="1"/>
  <c r="B1278" i="8"/>
  <c r="C1278" i="8" s="1"/>
  <c r="B1279" i="8"/>
  <c r="C1279" i="8" s="1"/>
  <c r="B1280" i="8"/>
  <c r="C1280" i="8" s="1"/>
  <c r="B1281" i="8"/>
  <c r="C1281" i="8" s="1"/>
  <c r="B1282" i="8"/>
  <c r="C1282" i="8" s="1"/>
  <c r="B1283" i="8"/>
  <c r="C1283" i="8" s="1"/>
  <c r="B1284" i="8"/>
  <c r="C1284" i="8" s="1"/>
  <c r="B1285" i="8"/>
  <c r="C1285" i="8" s="1"/>
  <c r="B1286" i="8"/>
  <c r="C1286" i="8" s="1"/>
  <c r="B1287" i="8"/>
  <c r="C1287" i="8" s="1"/>
  <c r="B1288" i="8"/>
  <c r="C1288" i="8" s="1"/>
  <c r="B1289" i="8"/>
  <c r="C1289" i="8" s="1"/>
  <c r="B1290" i="8"/>
  <c r="C1290" i="8" s="1"/>
  <c r="B1291" i="8"/>
  <c r="C1291" i="8" s="1"/>
  <c r="B1292" i="8"/>
  <c r="C1292" i="8" s="1"/>
  <c r="B1293" i="8"/>
  <c r="C1293" i="8" s="1"/>
  <c r="B1294" i="8"/>
  <c r="C1294" i="8" s="1"/>
  <c r="B1295" i="8"/>
  <c r="C1295" i="8" s="1"/>
  <c r="B1296" i="8"/>
  <c r="C1296" i="8" s="1"/>
  <c r="B1297" i="8"/>
  <c r="C1297" i="8" s="1"/>
  <c r="B1298" i="8"/>
  <c r="C1298" i="8" s="1"/>
  <c r="B1299" i="8"/>
  <c r="C1299" i="8" s="1"/>
  <c r="B1300" i="8"/>
  <c r="C1300" i="8" s="1"/>
  <c r="B1301" i="8"/>
  <c r="C1301" i="8" s="1"/>
  <c r="B1302" i="8"/>
  <c r="C1302" i="8" s="1"/>
  <c r="B1303" i="8"/>
  <c r="C1303" i="8" s="1"/>
  <c r="B1304" i="8"/>
  <c r="C1304" i="8" s="1"/>
  <c r="B1305" i="8"/>
  <c r="C1305" i="8" s="1"/>
  <c r="B1306" i="8"/>
  <c r="C1306" i="8" s="1"/>
  <c r="B1307" i="8"/>
  <c r="C1307" i="8" s="1"/>
  <c r="B1308" i="8"/>
  <c r="C1308" i="8" s="1"/>
  <c r="B1309" i="8"/>
  <c r="C1309" i="8" s="1"/>
  <c r="B1310" i="8"/>
  <c r="C1310" i="8" s="1"/>
  <c r="B1311" i="8"/>
  <c r="C1311" i="8" s="1"/>
  <c r="B1312" i="8"/>
  <c r="C1312" i="8" s="1"/>
  <c r="B1313" i="8"/>
  <c r="C1313" i="8" s="1"/>
  <c r="B1314" i="8"/>
  <c r="C1314" i="8" s="1"/>
  <c r="B1315" i="8"/>
  <c r="C1315" i="8" s="1"/>
  <c r="B1316" i="8"/>
  <c r="C1316" i="8" s="1"/>
  <c r="B1317" i="8"/>
  <c r="C1317" i="8" s="1"/>
  <c r="B1318" i="8"/>
  <c r="C1318" i="8" s="1"/>
  <c r="B1319" i="8"/>
  <c r="C1319" i="8" s="1"/>
  <c r="B1320" i="8"/>
  <c r="C1320" i="8" s="1"/>
  <c r="B1321" i="8"/>
  <c r="C1321" i="8" s="1"/>
  <c r="B1322" i="8"/>
  <c r="C1322" i="8" s="1"/>
  <c r="B1323" i="8"/>
  <c r="C1323" i="8" s="1"/>
  <c r="B1324" i="8"/>
  <c r="C1324" i="8" s="1"/>
  <c r="B1325" i="8"/>
  <c r="C1325" i="8" s="1"/>
  <c r="B1326" i="8"/>
  <c r="C1326" i="8" s="1"/>
  <c r="B1327" i="8"/>
  <c r="C1327" i="8" s="1"/>
  <c r="B1328" i="8"/>
  <c r="C1328" i="8" s="1"/>
  <c r="B1329" i="8"/>
  <c r="C1329" i="8" s="1"/>
  <c r="B1330" i="8"/>
  <c r="C1330" i="8" s="1"/>
  <c r="B1331" i="8"/>
  <c r="C1331" i="8" s="1"/>
  <c r="B1332" i="8"/>
  <c r="C1332" i="8" s="1"/>
  <c r="B1333" i="8"/>
  <c r="C1333" i="8" s="1"/>
  <c r="B1334" i="8"/>
  <c r="C1334" i="8" s="1"/>
  <c r="B1335" i="8"/>
  <c r="C1335" i="8" s="1"/>
  <c r="B1336" i="8"/>
  <c r="C1336" i="8" s="1"/>
  <c r="B1337" i="8"/>
  <c r="C1337" i="8" s="1"/>
  <c r="B1338" i="8"/>
  <c r="C1338" i="8" s="1"/>
  <c r="B1339" i="8"/>
  <c r="C1339" i="8" s="1"/>
  <c r="B1340" i="8"/>
  <c r="C1340" i="8" s="1"/>
  <c r="B1341" i="8"/>
  <c r="C1341" i="8" s="1"/>
  <c r="B1342" i="8"/>
  <c r="C1342" i="8" s="1"/>
  <c r="B1343" i="8"/>
  <c r="C1343" i="8" s="1"/>
  <c r="B1344" i="8"/>
  <c r="C1344" i="8" s="1"/>
  <c r="B1345" i="8"/>
  <c r="C1345" i="8" s="1"/>
  <c r="B1346" i="8"/>
  <c r="C1346" i="8" s="1"/>
  <c r="B1347" i="8"/>
  <c r="C1347" i="8" s="1"/>
  <c r="B1348" i="8"/>
  <c r="C1348" i="8" s="1"/>
  <c r="B1349" i="8"/>
  <c r="C1349" i="8" s="1"/>
  <c r="B1350" i="8"/>
  <c r="C1350" i="8" s="1"/>
  <c r="B1351" i="8"/>
  <c r="C1351" i="8" s="1"/>
  <c r="B1352" i="8"/>
  <c r="C1352" i="8" s="1"/>
  <c r="B1353" i="8"/>
  <c r="C1353" i="8" s="1"/>
  <c r="B1354" i="8"/>
  <c r="C1354" i="8" s="1"/>
  <c r="B1355" i="8"/>
  <c r="C1355" i="8" s="1"/>
  <c r="B1356" i="8"/>
  <c r="C1356" i="8" s="1"/>
  <c r="B1357" i="8"/>
  <c r="C1357" i="8" s="1"/>
  <c r="B1358" i="8"/>
  <c r="C1358" i="8" s="1"/>
  <c r="B1359" i="8"/>
  <c r="C1359" i="8" s="1"/>
  <c r="B1360" i="8"/>
  <c r="C1360" i="8" s="1"/>
  <c r="B1361" i="8"/>
  <c r="C1361" i="8" s="1"/>
  <c r="B1362" i="8"/>
  <c r="C1362" i="8" s="1"/>
  <c r="B1363" i="8"/>
  <c r="C1363" i="8" s="1"/>
  <c r="B1364" i="8"/>
  <c r="C1364" i="8" s="1"/>
  <c r="B1365" i="8"/>
  <c r="C1365" i="8" s="1"/>
  <c r="B1366" i="8"/>
  <c r="C1366" i="8" s="1"/>
  <c r="B1367" i="8"/>
  <c r="C1367" i="8" s="1"/>
  <c r="B1368" i="8"/>
  <c r="C1368" i="8" s="1"/>
  <c r="B1369" i="8"/>
  <c r="C1369" i="8" s="1"/>
  <c r="B1370" i="8"/>
  <c r="C1370" i="8" s="1"/>
  <c r="B1371" i="8"/>
  <c r="C1371" i="8" s="1"/>
  <c r="B1372" i="8"/>
  <c r="C1372" i="8" s="1"/>
  <c r="B1373" i="8"/>
  <c r="C1373" i="8" s="1"/>
  <c r="B1374" i="8"/>
  <c r="C1374" i="8" s="1"/>
  <c r="B1375" i="8"/>
  <c r="C1375" i="8" s="1"/>
  <c r="B1376" i="8"/>
  <c r="C1376" i="8" s="1"/>
  <c r="B1377" i="8"/>
  <c r="C1377" i="8" s="1"/>
  <c r="B1378" i="8"/>
  <c r="C1378" i="8" s="1"/>
  <c r="B1379" i="8"/>
  <c r="C1379" i="8" s="1"/>
  <c r="B1380" i="8"/>
  <c r="C1380" i="8" s="1"/>
  <c r="B1381" i="8"/>
  <c r="C1381" i="8" s="1"/>
  <c r="B1382" i="8"/>
  <c r="C1382" i="8" s="1"/>
  <c r="B1383" i="8"/>
  <c r="C1383" i="8" s="1"/>
  <c r="B1384" i="8"/>
  <c r="C1384" i="8" s="1"/>
  <c r="B1385" i="8"/>
  <c r="C1385" i="8" s="1"/>
  <c r="B1386" i="8"/>
  <c r="C1386" i="8" s="1"/>
  <c r="B1387" i="8"/>
  <c r="C1387" i="8" s="1"/>
  <c r="B1388" i="8"/>
  <c r="C1388" i="8" s="1"/>
  <c r="B1389" i="8"/>
  <c r="C1389" i="8" s="1"/>
  <c r="B1390" i="8"/>
  <c r="C1390" i="8" s="1"/>
  <c r="B1391" i="8"/>
  <c r="C1391" i="8" s="1"/>
  <c r="B1392" i="8"/>
  <c r="C1392" i="8" s="1"/>
  <c r="B1393" i="8"/>
  <c r="C1393" i="8" s="1"/>
  <c r="B1394" i="8"/>
  <c r="C1394" i="8" s="1"/>
  <c r="B1395" i="8"/>
  <c r="C1395" i="8" s="1"/>
  <c r="B1396" i="8"/>
  <c r="C1396" i="8" s="1"/>
  <c r="B1397" i="8"/>
  <c r="C1397" i="8" s="1"/>
  <c r="B1398" i="8"/>
  <c r="C1398" i="8" s="1"/>
  <c r="B1399" i="8"/>
  <c r="C1399" i="8" s="1"/>
  <c r="B1400" i="8"/>
  <c r="C1400" i="8" s="1"/>
  <c r="B1401" i="8"/>
  <c r="C1401" i="8" s="1"/>
  <c r="B1402" i="8"/>
  <c r="C1402" i="8" s="1"/>
  <c r="B1403" i="8"/>
  <c r="C1403" i="8" s="1"/>
  <c r="B1404" i="8"/>
  <c r="C1404" i="8" s="1"/>
  <c r="B1405" i="8"/>
  <c r="C1405" i="8" s="1"/>
  <c r="B1406" i="8"/>
  <c r="C1406" i="8" s="1"/>
  <c r="B1407" i="8"/>
  <c r="C1407" i="8" s="1"/>
  <c r="B1408" i="8"/>
  <c r="C1408" i="8" s="1"/>
  <c r="B1409" i="8"/>
  <c r="C1409" i="8" s="1"/>
  <c r="B1410" i="8"/>
  <c r="C1410" i="8" s="1"/>
  <c r="B1411" i="8"/>
  <c r="C1411" i="8" s="1"/>
  <c r="B1412" i="8"/>
  <c r="C1412" i="8" s="1"/>
  <c r="B1413" i="8"/>
  <c r="C1413" i="8" s="1"/>
  <c r="B1414" i="8"/>
  <c r="C1414" i="8" s="1"/>
  <c r="B1415" i="8"/>
  <c r="C1415" i="8" s="1"/>
  <c r="B1416" i="8"/>
  <c r="C1416" i="8" s="1"/>
  <c r="B1417" i="8"/>
  <c r="C1417" i="8" s="1"/>
  <c r="B1418" i="8"/>
  <c r="C1418" i="8" s="1"/>
  <c r="B1419" i="8"/>
  <c r="C1419" i="8" s="1"/>
  <c r="B1420" i="8"/>
  <c r="C1420" i="8" s="1"/>
  <c r="B1421" i="8"/>
  <c r="C1421" i="8" s="1"/>
  <c r="B1422" i="8"/>
  <c r="C1422" i="8" s="1"/>
  <c r="B1423" i="8"/>
  <c r="C1423" i="8" s="1"/>
  <c r="B1424" i="8"/>
  <c r="C1424" i="8" s="1"/>
  <c r="B1425" i="8"/>
  <c r="C1425" i="8" s="1"/>
  <c r="B1426" i="8"/>
  <c r="C1426" i="8" s="1"/>
  <c r="B1427" i="8"/>
  <c r="C1427" i="8" s="1"/>
  <c r="B1428" i="8"/>
  <c r="C1428" i="8" s="1"/>
  <c r="B1429" i="8"/>
  <c r="C1429" i="8" s="1"/>
  <c r="B1430" i="8"/>
  <c r="C1430" i="8" s="1"/>
  <c r="B1431" i="8"/>
  <c r="C1431" i="8" s="1"/>
  <c r="B1432" i="8"/>
  <c r="C1432" i="8" s="1"/>
  <c r="B1433" i="8"/>
  <c r="C1433" i="8" s="1"/>
  <c r="B1434" i="8"/>
  <c r="C1434" i="8" s="1"/>
  <c r="B1435" i="8"/>
  <c r="C1435" i="8" s="1"/>
  <c r="B1436" i="8"/>
  <c r="C1436" i="8" s="1"/>
  <c r="B1437" i="8"/>
  <c r="C1437" i="8" s="1"/>
  <c r="B1438" i="8"/>
  <c r="C1438" i="8" s="1"/>
  <c r="B1439" i="8"/>
  <c r="C1439" i="8" s="1"/>
  <c r="B1440" i="8"/>
  <c r="C1440" i="8" s="1"/>
  <c r="B1441" i="8"/>
  <c r="C1441" i="8" s="1"/>
  <c r="B1442" i="8"/>
  <c r="C1442" i="8" s="1"/>
  <c r="B1443" i="8"/>
  <c r="C1443" i="8" s="1"/>
  <c r="B1444" i="8"/>
  <c r="C1444" i="8" s="1"/>
  <c r="B1445" i="8"/>
  <c r="C1445" i="8" s="1"/>
  <c r="B1446" i="8"/>
  <c r="C1446" i="8" s="1"/>
  <c r="B1447" i="8"/>
  <c r="C1447" i="8" s="1"/>
  <c r="B1448" i="8"/>
  <c r="C1448" i="8" s="1"/>
  <c r="B1449" i="8"/>
  <c r="C1449" i="8" s="1"/>
  <c r="B1450" i="8"/>
  <c r="C1450" i="8" s="1"/>
  <c r="B1451" i="8"/>
  <c r="C1451" i="8" s="1"/>
  <c r="B1452" i="8"/>
  <c r="C1452" i="8" s="1"/>
  <c r="B1453" i="8"/>
  <c r="C1453" i="8" s="1"/>
  <c r="B1454" i="8"/>
  <c r="C1454" i="8" s="1"/>
  <c r="B1455" i="8"/>
  <c r="C1455" i="8" s="1"/>
  <c r="B1456" i="8"/>
  <c r="C1456" i="8" s="1"/>
  <c r="B1457" i="8"/>
  <c r="C1457" i="8" s="1"/>
  <c r="B1458" i="8"/>
  <c r="C1458" i="8" s="1"/>
  <c r="B1459" i="8"/>
  <c r="C1459" i="8" s="1"/>
  <c r="B1460" i="8"/>
  <c r="C1460" i="8" s="1"/>
  <c r="B1461" i="8"/>
  <c r="C1461" i="8" s="1"/>
  <c r="B1462" i="8"/>
  <c r="C1462" i="8" s="1"/>
  <c r="B1463" i="8"/>
  <c r="C1463" i="8" s="1"/>
  <c r="B1464" i="8"/>
  <c r="C1464" i="8" s="1"/>
  <c r="B1465" i="8"/>
  <c r="C1465" i="8" s="1"/>
  <c r="B1466" i="8"/>
  <c r="C1466" i="8" s="1"/>
  <c r="B1467" i="8"/>
  <c r="C1467" i="8" s="1"/>
  <c r="B1468" i="8"/>
  <c r="C1468" i="8" s="1"/>
  <c r="B1469" i="8"/>
  <c r="C1469" i="8" s="1"/>
  <c r="B1470" i="8"/>
  <c r="C1470" i="8" s="1"/>
  <c r="B1471" i="8"/>
  <c r="C1471" i="8" s="1"/>
  <c r="B1472" i="8"/>
  <c r="C1472" i="8" s="1"/>
  <c r="B1473" i="8"/>
  <c r="C1473" i="8" s="1"/>
  <c r="B1474" i="8"/>
  <c r="C1474" i="8" s="1"/>
  <c r="B1475" i="8"/>
  <c r="C1475" i="8" s="1"/>
  <c r="B1476" i="8"/>
  <c r="C1476" i="8" s="1"/>
  <c r="B1477" i="8"/>
  <c r="C1477" i="8" s="1"/>
  <c r="B1478" i="8"/>
  <c r="C1478" i="8" s="1"/>
  <c r="B1479" i="8"/>
  <c r="C1479" i="8" s="1"/>
  <c r="B1480" i="8"/>
  <c r="C1480" i="8" s="1"/>
  <c r="B1481" i="8"/>
  <c r="C1481" i="8" s="1"/>
  <c r="B1482" i="8"/>
  <c r="C1482" i="8" s="1"/>
  <c r="B1483" i="8"/>
  <c r="C1483" i="8" s="1"/>
  <c r="B1484" i="8"/>
  <c r="C1484" i="8" s="1"/>
  <c r="B1485" i="8"/>
  <c r="C1485" i="8" s="1"/>
  <c r="B1486" i="8"/>
  <c r="C1486" i="8" s="1"/>
  <c r="B1487" i="8"/>
  <c r="C1487" i="8" s="1"/>
  <c r="B1488" i="8"/>
  <c r="C1488" i="8" s="1"/>
  <c r="B1489" i="8"/>
  <c r="C1489" i="8" s="1"/>
  <c r="B1490" i="8"/>
  <c r="C1490" i="8" s="1"/>
  <c r="B1491" i="8"/>
  <c r="C1491" i="8" s="1"/>
  <c r="B1492" i="8"/>
  <c r="C1492" i="8" s="1"/>
  <c r="B1493" i="8"/>
  <c r="C1493" i="8" s="1"/>
  <c r="B1494" i="8"/>
  <c r="C1494" i="8" s="1"/>
  <c r="B1495" i="8"/>
  <c r="C1495" i="8" s="1"/>
  <c r="B1496" i="8"/>
  <c r="C1496" i="8" s="1"/>
  <c r="B1497" i="8"/>
  <c r="C1497" i="8" s="1"/>
  <c r="B1498" i="8"/>
  <c r="C1498" i="8" s="1"/>
  <c r="B1499" i="8"/>
  <c r="C1499" i="8" s="1"/>
  <c r="B1500" i="8"/>
  <c r="C1500" i="8" s="1"/>
  <c r="B1501" i="8"/>
  <c r="C1501" i="8" s="1"/>
  <c r="B1502" i="8"/>
  <c r="C1502" i="8" s="1"/>
  <c r="B1503" i="8"/>
  <c r="C1503" i="8" s="1"/>
  <c r="B1504" i="8"/>
  <c r="C1504" i="8" s="1"/>
  <c r="B1505" i="8"/>
  <c r="C1505" i="8" s="1"/>
  <c r="B1506" i="8"/>
  <c r="C1506" i="8" s="1"/>
  <c r="B1507" i="8"/>
  <c r="C1507" i="8" s="1"/>
  <c r="B1508" i="8"/>
  <c r="C1508" i="8" s="1"/>
  <c r="B1509" i="8"/>
  <c r="C1509" i="8" s="1"/>
  <c r="B1510" i="8"/>
  <c r="C1510" i="8" s="1"/>
  <c r="B1511" i="8"/>
  <c r="C1511" i="8" s="1"/>
  <c r="B1512" i="8"/>
  <c r="C1512" i="8" s="1"/>
  <c r="B1513" i="8"/>
  <c r="C1513" i="8" s="1"/>
  <c r="B1514" i="8"/>
  <c r="C1514" i="8" s="1"/>
  <c r="B1515" i="8"/>
  <c r="C1515" i="8" s="1"/>
  <c r="B1516" i="8"/>
  <c r="C1516" i="8" s="1"/>
  <c r="B1517" i="8"/>
  <c r="C1517" i="8" s="1"/>
  <c r="B1518" i="8"/>
  <c r="C1518" i="8" s="1"/>
  <c r="B1519" i="8"/>
  <c r="C1519" i="8" s="1"/>
  <c r="B1520" i="8"/>
  <c r="C1520" i="8" s="1"/>
  <c r="B1521" i="8"/>
  <c r="C1521" i="8" s="1"/>
  <c r="B1522" i="8"/>
  <c r="C1522" i="8" s="1"/>
  <c r="B1523" i="8"/>
  <c r="C1523" i="8" s="1"/>
  <c r="B1524" i="8"/>
  <c r="C1524" i="8" s="1"/>
  <c r="B1525" i="8"/>
  <c r="C1525" i="8" s="1"/>
  <c r="B1526" i="8"/>
  <c r="C1526" i="8" s="1"/>
  <c r="B1527" i="8"/>
  <c r="C1527" i="8" s="1"/>
  <c r="B1528" i="8"/>
  <c r="C1528" i="8" s="1"/>
  <c r="B1529" i="8"/>
  <c r="C1529" i="8" s="1"/>
  <c r="B1530" i="8"/>
  <c r="C1530" i="8" s="1"/>
  <c r="B1531" i="8"/>
  <c r="C1531" i="8" s="1"/>
  <c r="B1532" i="8"/>
  <c r="C1532" i="8" s="1"/>
  <c r="B1533" i="8"/>
  <c r="C1533" i="8" s="1"/>
  <c r="B1534" i="8"/>
  <c r="C1534" i="8" s="1"/>
  <c r="B1535" i="8"/>
  <c r="C1535" i="8" s="1"/>
  <c r="B1536" i="8"/>
  <c r="C1536" i="8" s="1"/>
  <c r="B1537" i="8"/>
  <c r="C1537" i="8" s="1"/>
  <c r="B1538" i="8"/>
  <c r="C1538" i="8" s="1"/>
  <c r="B1539" i="8"/>
  <c r="C1539" i="8" s="1"/>
  <c r="B1540" i="8"/>
  <c r="C1540" i="8" s="1"/>
  <c r="B1541" i="8"/>
  <c r="C1541" i="8" s="1"/>
  <c r="B1542" i="8"/>
  <c r="C1542" i="8" s="1"/>
  <c r="B1543" i="8"/>
  <c r="C1543" i="8" s="1"/>
  <c r="B1544" i="8"/>
  <c r="C1544" i="8" s="1"/>
  <c r="B1545" i="8"/>
  <c r="C1545" i="8" s="1"/>
  <c r="B1546" i="8"/>
  <c r="C1546" i="8" s="1"/>
  <c r="B1547" i="8"/>
  <c r="C1547" i="8" s="1"/>
  <c r="B1548" i="8"/>
  <c r="C1548" i="8" s="1"/>
  <c r="B1549" i="8"/>
  <c r="C1549" i="8" s="1"/>
  <c r="B1550" i="8"/>
  <c r="C1550" i="8" s="1"/>
  <c r="B1551" i="8"/>
  <c r="C1551" i="8" s="1"/>
  <c r="B1552" i="8"/>
  <c r="C1552" i="8" s="1"/>
  <c r="B1553" i="8"/>
  <c r="C1553" i="8" s="1"/>
  <c r="B1554" i="8"/>
  <c r="C1554" i="8" s="1"/>
  <c r="B1555" i="8"/>
  <c r="C1555" i="8" s="1"/>
  <c r="B1556" i="8"/>
  <c r="C1556" i="8" s="1"/>
  <c r="B1557" i="8"/>
  <c r="C1557" i="8" s="1"/>
  <c r="B1558" i="8"/>
  <c r="C1558" i="8" s="1"/>
  <c r="B1559" i="8"/>
  <c r="C1559" i="8" s="1"/>
  <c r="B1560" i="8"/>
  <c r="C1560" i="8" s="1"/>
  <c r="B1561" i="8"/>
  <c r="C1561" i="8" s="1"/>
  <c r="B1562" i="8"/>
  <c r="C1562" i="8" s="1"/>
  <c r="B1563" i="8"/>
  <c r="C1563" i="8" s="1"/>
  <c r="B1564" i="8"/>
  <c r="C1564" i="8" s="1"/>
  <c r="B1565" i="8"/>
  <c r="C1565" i="8" s="1"/>
  <c r="B1566" i="8"/>
  <c r="C1566" i="8" s="1"/>
  <c r="B1567" i="8"/>
  <c r="C1567" i="8" s="1"/>
  <c r="B1568" i="8"/>
  <c r="C1568" i="8" s="1"/>
  <c r="B1569" i="8"/>
  <c r="C1569" i="8" s="1"/>
  <c r="B1570" i="8"/>
  <c r="C1570" i="8" s="1"/>
  <c r="B1571" i="8"/>
  <c r="C1571" i="8" s="1"/>
  <c r="B1572" i="8"/>
  <c r="C1572" i="8" s="1"/>
  <c r="B1573" i="8"/>
  <c r="C1573" i="8" s="1"/>
  <c r="B1574" i="8"/>
  <c r="C1574" i="8" s="1"/>
  <c r="B1575" i="8"/>
  <c r="C1575" i="8" s="1"/>
  <c r="B1576" i="8"/>
  <c r="C1576" i="8" s="1"/>
  <c r="B1577" i="8"/>
  <c r="C1577" i="8" s="1"/>
  <c r="B1578" i="8"/>
  <c r="C1578" i="8" s="1"/>
  <c r="B1579" i="8"/>
  <c r="C1579" i="8" s="1"/>
  <c r="B1580" i="8"/>
  <c r="C1580" i="8" s="1"/>
  <c r="B1581" i="8"/>
  <c r="C1581" i="8" s="1"/>
  <c r="B1582" i="8"/>
  <c r="C1582" i="8" s="1"/>
  <c r="B1583" i="8"/>
  <c r="C1583" i="8" s="1"/>
  <c r="B1584" i="8"/>
  <c r="C1584" i="8" s="1"/>
  <c r="B1585" i="8"/>
  <c r="C1585" i="8" s="1"/>
  <c r="B1586" i="8"/>
  <c r="C1586" i="8" s="1"/>
  <c r="B1587" i="8"/>
  <c r="C1587" i="8" s="1"/>
  <c r="B1588" i="8"/>
  <c r="C1588" i="8" s="1"/>
  <c r="B1589" i="8"/>
  <c r="C1589" i="8" s="1"/>
  <c r="B1590" i="8"/>
  <c r="C1590" i="8" s="1"/>
  <c r="B1591" i="8"/>
  <c r="C1591" i="8" s="1"/>
  <c r="B1592" i="8"/>
  <c r="C1592" i="8" s="1"/>
  <c r="B1593" i="8"/>
  <c r="C1593" i="8" s="1"/>
  <c r="B1594" i="8"/>
  <c r="C1594" i="8" s="1"/>
  <c r="B1595" i="8"/>
  <c r="C1595" i="8" s="1"/>
  <c r="B1596" i="8"/>
  <c r="C1596" i="8" s="1"/>
  <c r="B1597" i="8"/>
  <c r="C1597" i="8" s="1"/>
  <c r="B1598" i="8"/>
  <c r="C1598" i="8" s="1"/>
  <c r="B1599" i="8"/>
  <c r="C1599" i="8" s="1"/>
  <c r="B1600" i="8"/>
  <c r="C1600" i="8" s="1"/>
  <c r="B1601" i="8"/>
  <c r="C1601" i="8" s="1"/>
  <c r="B1602" i="8"/>
  <c r="C1602" i="8" s="1"/>
  <c r="B1603" i="8"/>
  <c r="C1603" i="8" s="1"/>
  <c r="B1604" i="8"/>
  <c r="C1604" i="8" s="1"/>
  <c r="B1605" i="8"/>
  <c r="C1605" i="8" s="1"/>
  <c r="B1606" i="8"/>
  <c r="C1606" i="8" s="1"/>
  <c r="B1607" i="8"/>
  <c r="C1607" i="8" s="1"/>
  <c r="B1608" i="8"/>
  <c r="C1608" i="8" s="1"/>
  <c r="B1609" i="8"/>
  <c r="C1609" i="8" s="1"/>
  <c r="B1610" i="8"/>
  <c r="C1610" i="8" s="1"/>
  <c r="B1611" i="8"/>
  <c r="C1611" i="8" s="1"/>
  <c r="B1612" i="8"/>
  <c r="C1612" i="8" s="1"/>
  <c r="B1613" i="8"/>
  <c r="C1613" i="8" s="1"/>
  <c r="B1614" i="8"/>
  <c r="C1614" i="8" s="1"/>
  <c r="B1615" i="8"/>
  <c r="C1615" i="8" s="1"/>
  <c r="B1616" i="8"/>
  <c r="C1616" i="8" s="1"/>
  <c r="B1617" i="8"/>
  <c r="C1617" i="8" s="1"/>
  <c r="B1618" i="8"/>
  <c r="C1618" i="8" s="1"/>
  <c r="B1619" i="8"/>
  <c r="C1619" i="8" s="1"/>
  <c r="B1620" i="8"/>
  <c r="C1620" i="8" s="1"/>
  <c r="B1621" i="8"/>
  <c r="C1621" i="8" s="1"/>
  <c r="B1622" i="8"/>
  <c r="C1622" i="8" s="1"/>
  <c r="B1623" i="8"/>
  <c r="C1623" i="8" s="1"/>
  <c r="B1624" i="8"/>
  <c r="C1624" i="8" s="1"/>
  <c r="B1625" i="8"/>
  <c r="C1625" i="8" s="1"/>
  <c r="B1626" i="8"/>
  <c r="C1626" i="8" s="1"/>
  <c r="B1627" i="8"/>
  <c r="C1627" i="8" s="1"/>
  <c r="B1628" i="8"/>
  <c r="C1628" i="8" s="1"/>
  <c r="B1629" i="8"/>
  <c r="C1629" i="8" s="1"/>
  <c r="B1630" i="8"/>
  <c r="C1630" i="8" s="1"/>
  <c r="B1631" i="8"/>
  <c r="C1631" i="8" s="1"/>
  <c r="B1632" i="8"/>
  <c r="C1632" i="8" s="1"/>
  <c r="B1633" i="8"/>
  <c r="C1633" i="8" s="1"/>
  <c r="B1634" i="8"/>
  <c r="C1634" i="8" s="1"/>
  <c r="B1635" i="8"/>
  <c r="C1635" i="8" s="1"/>
  <c r="B1636" i="8"/>
  <c r="C1636" i="8" s="1"/>
  <c r="B1637" i="8"/>
  <c r="C1637" i="8" s="1"/>
  <c r="B1638" i="8"/>
  <c r="C1638" i="8" s="1"/>
  <c r="B1639" i="8"/>
  <c r="C1639" i="8" s="1"/>
  <c r="B1640" i="8"/>
  <c r="C1640" i="8" s="1"/>
  <c r="B1641" i="8"/>
  <c r="C1641" i="8" s="1"/>
  <c r="B1642" i="8"/>
  <c r="C1642" i="8" s="1"/>
  <c r="B1643" i="8"/>
  <c r="C1643" i="8" s="1"/>
  <c r="B1644" i="8"/>
  <c r="C1644" i="8" s="1"/>
  <c r="B1645" i="8"/>
  <c r="C1645" i="8" s="1"/>
  <c r="B1646" i="8"/>
  <c r="C1646" i="8" s="1"/>
  <c r="B1647" i="8"/>
  <c r="C1647" i="8" s="1"/>
  <c r="B1648" i="8"/>
  <c r="C1648" i="8" s="1"/>
  <c r="B1649" i="8"/>
  <c r="C1649" i="8" s="1"/>
  <c r="B1650" i="8"/>
  <c r="C1650" i="8" s="1"/>
  <c r="B1651" i="8"/>
  <c r="C1651" i="8" s="1"/>
  <c r="B1652" i="8"/>
  <c r="C1652" i="8" s="1"/>
  <c r="B1653" i="8"/>
  <c r="C1653" i="8" s="1"/>
  <c r="B1654" i="8"/>
  <c r="C1654" i="8" s="1"/>
  <c r="B1655" i="8"/>
  <c r="C1655" i="8" s="1"/>
  <c r="B1656" i="8"/>
  <c r="C1656" i="8" s="1"/>
  <c r="B1657" i="8"/>
  <c r="C1657" i="8" s="1"/>
  <c r="B1658" i="8"/>
  <c r="C1658" i="8" s="1"/>
  <c r="B1659" i="8"/>
  <c r="C1659" i="8" s="1"/>
  <c r="B1660" i="8"/>
  <c r="C1660" i="8" s="1"/>
  <c r="B1661" i="8"/>
  <c r="C1661" i="8" s="1"/>
  <c r="B1662" i="8"/>
  <c r="C1662" i="8" s="1"/>
  <c r="B1663" i="8"/>
  <c r="C1663" i="8" s="1"/>
  <c r="B1664" i="8"/>
  <c r="C1664" i="8" s="1"/>
  <c r="B1665" i="8"/>
  <c r="C1665" i="8" s="1"/>
  <c r="B1666" i="8"/>
  <c r="C1666" i="8" s="1"/>
  <c r="B1667" i="8"/>
  <c r="C1667" i="8" s="1"/>
  <c r="B1668" i="8"/>
  <c r="C1668" i="8" s="1"/>
  <c r="B1669" i="8"/>
  <c r="C1669" i="8" s="1"/>
  <c r="B1670" i="8"/>
  <c r="C1670" i="8" s="1"/>
  <c r="B1671" i="8"/>
  <c r="C1671" i="8" s="1"/>
  <c r="B1672" i="8"/>
  <c r="C1672" i="8" s="1"/>
  <c r="B1673" i="8"/>
  <c r="C1673" i="8" s="1"/>
  <c r="B1674" i="8"/>
  <c r="C1674" i="8" s="1"/>
  <c r="B1675" i="8"/>
  <c r="C1675" i="8" s="1"/>
  <c r="B1676" i="8"/>
  <c r="C1676" i="8" s="1"/>
  <c r="B1677" i="8"/>
  <c r="C1677" i="8" s="1"/>
  <c r="B1678" i="8"/>
  <c r="C1678" i="8" s="1"/>
  <c r="B1679" i="8"/>
  <c r="C1679" i="8" s="1"/>
  <c r="B1680" i="8"/>
  <c r="C1680" i="8" s="1"/>
  <c r="B1681" i="8"/>
  <c r="C1681" i="8" s="1"/>
  <c r="B1682" i="8"/>
  <c r="C1682" i="8" s="1"/>
  <c r="B1683" i="8"/>
  <c r="C1683" i="8" s="1"/>
  <c r="B1684" i="8"/>
  <c r="C1684" i="8" s="1"/>
  <c r="B1685" i="8"/>
  <c r="C1685" i="8" s="1"/>
  <c r="B1686" i="8"/>
  <c r="C1686" i="8" s="1"/>
  <c r="B1687" i="8"/>
  <c r="C1687" i="8" s="1"/>
  <c r="B1688" i="8"/>
  <c r="C1688" i="8" s="1"/>
  <c r="B1689" i="8"/>
  <c r="C1689" i="8" s="1"/>
  <c r="B1690" i="8"/>
  <c r="C1690" i="8" s="1"/>
  <c r="B1691" i="8"/>
  <c r="C1691" i="8" s="1"/>
  <c r="B1692" i="8"/>
  <c r="C1692" i="8" s="1"/>
  <c r="B1693" i="8"/>
  <c r="C1693" i="8" s="1"/>
  <c r="B1694" i="8"/>
  <c r="C1694" i="8" s="1"/>
  <c r="B1695" i="8"/>
  <c r="C1695" i="8" s="1"/>
  <c r="B1696" i="8"/>
  <c r="C1696" i="8" s="1"/>
  <c r="B1697" i="8"/>
  <c r="C1697" i="8" s="1"/>
  <c r="B1698" i="8"/>
  <c r="C1698" i="8" s="1"/>
  <c r="B1699" i="8"/>
  <c r="C1699" i="8" s="1"/>
  <c r="B1700" i="8"/>
  <c r="C1700" i="8" s="1"/>
  <c r="B1701" i="8"/>
  <c r="C1701" i="8" s="1"/>
  <c r="B1702" i="8"/>
  <c r="C1702" i="8" s="1"/>
  <c r="B1703" i="8"/>
  <c r="C1703" i="8" s="1"/>
  <c r="B1704" i="8"/>
  <c r="C1704" i="8" s="1"/>
  <c r="B1705" i="8"/>
  <c r="C1705" i="8" s="1"/>
  <c r="B1706" i="8"/>
  <c r="C1706" i="8" s="1"/>
  <c r="B1707" i="8"/>
  <c r="C1707" i="8" s="1"/>
  <c r="B1708" i="8"/>
  <c r="C1708" i="8" s="1"/>
  <c r="B1709" i="8"/>
  <c r="C1709" i="8" s="1"/>
  <c r="B1710" i="8"/>
  <c r="C1710" i="8" s="1"/>
  <c r="B1711" i="8"/>
  <c r="C1711" i="8" s="1"/>
  <c r="B1712" i="8"/>
  <c r="C1712" i="8" s="1"/>
  <c r="B1713" i="8"/>
  <c r="C1713" i="8" s="1"/>
  <c r="B1714" i="8"/>
  <c r="C1714" i="8" s="1"/>
  <c r="B1715" i="8"/>
  <c r="C1715" i="8" s="1"/>
  <c r="B1716" i="8"/>
  <c r="C1716" i="8" s="1"/>
  <c r="B1717" i="8"/>
  <c r="C1717" i="8" s="1"/>
  <c r="B1718" i="8"/>
  <c r="C1718" i="8" s="1"/>
  <c r="B1719" i="8"/>
  <c r="C1719" i="8" s="1"/>
  <c r="B1720" i="8"/>
  <c r="C1720" i="8" s="1"/>
  <c r="B1721" i="8"/>
  <c r="C1721" i="8" s="1"/>
  <c r="B1722" i="8"/>
  <c r="C1722" i="8" s="1"/>
  <c r="B1723" i="8"/>
  <c r="C1723" i="8" s="1"/>
  <c r="B1724" i="8"/>
  <c r="C1724" i="8" s="1"/>
  <c r="B1725" i="8"/>
  <c r="C1725" i="8" s="1"/>
  <c r="B1726" i="8"/>
  <c r="C1726" i="8" s="1"/>
  <c r="B1727" i="8"/>
  <c r="C1727" i="8" s="1"/>
  <c r="B1728" i="8"/>
  <c r="C1728" i="8" s="1"/>
  <c r="B1729" i="8"/>
  <c r="C1729" i="8" s="1"/>
  <c r="B1730" i="8"/>
  <c r="C1730" i="8" s="1"/>
  <c r="B1731" i="8"/>
  <c r="C1731" i="8" s="1"/>
  <c r="B1732" i="8"/>
  <c r="C1732" i="8" s="1"/>
  <c r="B1733" i="8"/>
  <c r="C1733" i="8" s="1"/>
  <c r="B1734" i="8"/>
  <c r="C1734" i="8" s="1"/>
  <c r="B1735" i="8"/>
  <c r="C1735" i="8" s="1"/>
  <c r="B1736" i="8"/>
  <c r="C1736" i="8" s="1"/>
  <c r="B1737" i="8"/>
  <c r="C1737" i="8" s="1"/>
  <c r="B1738" i="8"/>
  <c r="C1738" i="8" s="1"/>
  <c r="B1739" i="8"/>
  <c r="C1739" i="8" s="1"/>
  <c r="B1740" i="8"/>
  <c r="C1740" i="8" s="1"/>
  <c r="B1741" i="8"/>
  <c r="C1741" i="8" s="1"/>
  <c r="B1742" i="8"/>
  <c r="C1742" i="8" s="1"/>
  <c r="B1743" i="8"/>
  <c r="C1743" i="8" s="1"/>
  <c r="B1744" i="8"/>
  <c r="C1744" i="8" s="1"/>
  <c r="B1745" i="8"/>
  <c r="C1745" i="8" s="1"/>
  <c r="B1746" i="8"/>
  <c r="C1746" i="8" s="1"/>
  <c r="B1747" i="8"/>
  <c r="C1747" i="8" s="1"/>
  <c r="B1748" i="8"/>
  <c r="C1748" i="8" s="1"/>
  <c r="B1749" i="8"/>
  <c r="C1749" i="8" s="1"/>
  <c r="B1750" i="8"/>
  <c r="C1750" i="8" s="1"/>
  <c r="B1751" i="8"/>
  <c r="C1751" i="8" s="1"/>
  <c r="B1752" i="8"/>
  <c r="C1752" i="8" s="1"/>
  <c r="B1753" i="8"/>
  <c r="C1753" i="8" s="1"/>
  <c r="B1754" i="8"/>
  <c r="C1754" i="8" s="1"/>
  <c r="B1755" i="8"/>
  <c r="C1755" i="8" s="1"/>
  <c r="B1756" i="8"/>
  <c r="C1756" i="8" s="1"/>
  <c r="B1757" i="8"/>
  <c r="C1757" i="8" s="1"/>
  <c r="B1758" i="8"/>
  <c r="C1758" i="8" s="1"/>
  <c r="B1759" i="8"/>
  <c r="C1759" i="8" s="1"/>
  <c r="B1760" i="8"/>
  <c r="C1760" i="8" s="1"/>
  <c r="B1761" i="8"/>
  <c r="C1761" i="8" s="1"/>
  <c r="B1762" i="8"/>
  <c r="C1762" i="8" s="1"/>
  <c r="B1763" i="8"/>
  <c r="C1763" i="8" s="1"/>
  <c r="B1764" i="8"/>
  <c r="C1764" i="8" s="1"/>
  <c r="B1765" i="8"/>
  <c r="C1765" i="8" s="1"/>
  <c r="B1766" i="8"/>
  <c r="C1766" i="8" s="1"/>
  <c r="B1767" i="8"/>
  <c r="C1767" i="8" s="1"/>
  <c r="B1768" i="8"/>
  <c r="C1768" i="8" s="1"/>
  <c r="B1769" i="8"/>
  <c r="C1769" i="8" s="1"/>
  <c r="B1770" i="8"/>
  <c r="C1770" i="8" s="1"/>
  <c r="B1771" i="8"/>
  <c r="C1771" i="8" s="1"/>
  <c r="B1772" i="8"/>
  <c r="C1772" i="8" s="1"/>
  <c r="B1773" i="8"/>
  <c r="C1773" i="8" s="1"/>
  <c r="B1774" i="8"/>
  <c r="C1774" i="8" s="1"/>
  <c r="B1775" i="8"/>
  <c r="C1775" i="8" s="1"/>
  <c r="B1776" i="8"/>
  <c r="C1776" i="8" s="1"/>
  <c r="B1777" i="8"/>
  <c r="C1777" i="8" s="1"/>
  <c r="B1778" i="8"/>
  <c r="C1778" i="8" s="1"/>
  <c r="B1779" i="8"/>
  <c r="C1779" i="8" s="1"/>
  <c r="B1780" i="8"/>
  <c r="C1780" i="8" s="1"/>
  <c r="B1781" i="8"/>
  <c r="C1781" i="8" s="1"/>
  <c r="B1782" i="8"/>
  <c r="C1782" i="8" s="1"/>
  <c r="B1783" i="8"/>
  <c r="C1783" i="8" s="1"/>
  <c r="B1784" i="8"/>
  <c r="C1784" i="8" s="1"/>
  <c r="B1785" i="8"/>
  <c r="C1785" i="8" s="1"/>
  <c r="B1786" i="8"/>
  <c r="C1786" i="8" s="1"/>
  <c r="B1787" i="8"/>
  <c r="C1787" i="8" s="1"/>
  <c r="B1788" i="8"/>
  <c r="C1788" i="8" s="1"/>
  <c r="B1789" i="8"/>
  <c r="C1789" i="8" s="1"/>
  <c r="B1790" i="8"/>
  <c r="C1790" i="8" s="1"/>
  <c r="B1791" i="8"/>
  <c r="C1791" i="8" s="1"/>
  <c r="B1792" i="8"/>
  <c r="C1792" i="8" s="1"/>
  <c r="B1793" i="8"/>
  <c r="C1793" i="8" s="1"/>
  <c r="B1794" i="8"/>
  <c r="C1794" i="8" s="1"/>
  <c r="B1795" i="8"/>
  <c r="C1795" i="8" s="1"/>
  <c r="B1796" i="8"/>
  <c r="C1796" i="8" s="1"/>
  <c r="B1797" i="8"/>
  <c r="C1797" i="8" s="1"/>
  <c r="B1798" i="8"/>
  <c r="C1798" i="8" s="1"/>
  <c r="B1799" i="8"/>
  <c r="C1799" i="8" s="1"/>
  <c r="B1800" i="8"/>
  <c r="C1800" i="8" s="1"/>
  <c r="B1801" i="8"/>
  <c r="C1801" i="8" s="1"/>
  <c r="B1802" i="8"/>
  <c r="C1802" i="8" s="1"/>
  <c r="B1803" i="8"/>
  <c r="C1803" i="8" s="1"/>
  <c r="B1804" i="8"/>
  <c r="C1804" i="8" s="1"/>
  <c r="B1805" i="8"/>
  <c r="C1805" i="8" s="1"/>
  <c r="B1806" i="8"/>
  <c r="C1806" i="8" s="1"/>
  <c r="B1807" i="8"/>
  <c r="C1807" i="8" s="1"/>
  <c r="B1808" i="8"/>
  <c r="C1808" i="8" s="1"/>
  <c r="B1809" i="8"/>
  <c r="C1809" i="8" s="1"/>
  <c r="B1810" i="8"/>
  <c r="C1810" i="8" s="1"/>
  <c r="B1811" i="8"/>
  <c r="C1811" i="8" s="1"/>
  <c r="B1812" i="8"/>
  <c r="C1812" i="8" s="1"/>
  <c r="B1813" i="8"/>
  <c r="C1813" i="8" s="1"/>
  <c r="B1814" i="8"/>
  <c r="C1814" i="8" s="1"/>
  <c r="B1815" i="8"/>
  <c r="C1815" i="8" s="1"/>
  <c r="B1816" i="8"/>
  <c r="C1816" i="8" s="1"/>
  <c r="B1817" i="8"/>
  <c r="C1817" i="8" s="1"/>
  <c r="B1818" i="8"/>
  <c r="C1818" i="8" s="1"/>
  <c r="B1819" i="8"/>
  <c r="C1819" i="8" s="1"/>
  <c r="B1820" i="8"/>
  <c r="C1820" i="8" s="1"/>
  <c r="B1821" i="8"/>
  <c r="C1821" i="8" s="1"/>
  <c r="B1822" i="8"/>
  <c r="C1822" i="8" s="1"/>
  <c r="B1823" i="8"/>
  <c r="C1823" i="8" s="1"/>
  <c r="B1824" i="8"/>
  <c r="C1824" i="8" s="1"/>
  <c r="B1825" i="8"/>
  <c r="C1825" i="8" s="1"/>
  <c r="B1826" i="8"/>
  <c r="C1826" i="8" s="1"/>
  <c r="B1827" i="8"/>
  <c r="C1827" i="8" s="1"/>
  <c r="B1828" i="8"/>
  <c r="C1828" i="8" s="1"/>
  <c r="B1829" i="8"/>
  <c r="C1829" i="8" s="1"/>
  <c r="B1830" i="8"/>
  <c r="C1830" i="8" s="1"/>
  <c r="B1831" i="8"/>
  <c r="C1831" i="8" s="1"/>
  <c r="B1832" i="8"/>
  <c r="C1832" i="8" s="1"/>
  <c r="B1833" i="8"/>
  <c r="C1833" i="8" s="1"/>
  <c r="B1834" i="8"/>
  <c r="C1834" i="8" s="1"/>
  <c r="B1835" i="8"/>
  <c r="C1835" i="8" s="1"/>
  <c r="B1836" i="8"/>
  <c r="C1836" i="8" s="1"/>
  <c r="B1837" i="8"/>
  <c r="C1837" i="8" s="1"/>
  <c r="B1838" i="8"/>
  <c r="C1838" i="8" s="1"/>
  <c r="B1839" i="8"/>
  <c r="C1839" i="8" s="1"/>
  <c r="B1840" i="8"/>
  <c r="C1840" i="8" s="1"/>
  <c r="B1841" i="8"/>
  <c r="C1841" i="8" s="1"/>
  <c r="B1842" i="8"/>
  <c r="C1842" i="8" s="1"/>
  <c r="B1843" i="8"/>
  <c r="C1843" i="8" s="1"/>
  <c r="B1844" i="8"/>
  <c r="C1844" i="8" s="1"/>
  <c r="B1845" i="8"/>
  <c r="C1845" i="8" s="1"/>
  <c r="B1846" i="8"/>
  <c r="C1846" i="8" s="1"/>
  <c r="B1847" i="8"/>
  <c r="C1847" i="8" s="1"/>
  <c r="B1848" i="8"/>
  <c r="C1848" i="8" s="1"/>
  <c r="B1849" i="8"/>
  <c r="C1849" i="8" s="1"/>
  <c r="B1850" i="8"/>
  <c r="C1850" i="8" s="1"/>
  <c r="B1851" i="8"/>
  <c r="C1851" i="8" s="1"/>
  <c r="B1852" i="8"/>
  <c r="C1852" i="8" s="1"/>
  <c r="B1853" i="8"/>
  <c r="C1853" i="8" s="1"/>
  <c r="B1854" i="8"/>
  <c r="C1854" i="8" s="1"/>
  <c r="B1855" i="8"/>
  <c r="C1855" i="8" s="1"/>
  <c r="B1856" i="8"/>
  <c r="C1856" i="8" s="1"/>
  <c r="B1857" i="8"/>
  <c r="C1857" i="8" s="1"/>
  <c r="B1858" i="8"/>
  <c r="C1858" i="8" s="1"/>
  <c r="B1859" i="8"/>
  <c r="C1859" i="8" s="1"/>
  <c r="B1860" i="8"/>
  <c r="C1860" i="8" s="1"/>
  <c r="B1861" i="8"/>
  <c r="C1861" i="8" s="1"/>
  <c r="B1862" i="8"/>
  <c r="C1862" i="8" s="1"/>
  <c r="B1863" i="8"/>
  <c r="C1863" i="8" s="1"/>
  <c r="B1864" i="8"/>
  <c r="C1864" i="8" s="1"/>
  <c r="B1865" i="8"/>
  <c r="C1865" i="8" s="1"/>
  <c r="B1866" i="8"/>
  <c r="C1866" i="8" s="1"/>
  <c r="B1867" i="8"/>
  <c r="C1867" i="8" s="1"/>
  <c r="B1868" i="8"/>
  <c r="C1868" i="8" s="1"/>
  <c r="B1869" i="8"/>
  <c r="C1869" i="8" s="1"/>
  <c r="B1870" i="8"/>
  <c r="C1870" i="8" s="1"/>
  <c r="B1871" i="8"/>
  <c r="C1871" i="8" s="1"/>
  <c r="B1872" i="8"/>
  <c r="C1872" i="8" s="1"/>
  <c r="B1873" i="8"/>
  <c r="C1873" i="8" s="1"/>
  <c r="B1874" i="8"/>
  <c r="C1874" i="8" s="1"/>
  <c r="B1875" i="8"/>
  <c r="C1875" i="8" s="1"/>
  <c r="B1876" i="8"/>
  <c r="C1876" i="8" s="1"/>
  <c r="B1877" i="8"/>
  <c r="C1877" i="8" s="1"/>
  <c r="B1878" i="8"/>
  <c r="C1878" i="8" s="1"/>
  <c r="B1879" i="8"/>
  <c r="C1879" i="8" s="1"/>
  <c r="B1880" i="8"/>
  <c r="C1880" i="8" s="1"/>
  <c r="B1881" i="8"/>
  <c r="C1881" i="8" s="1"/>
  <c r="B1882" i="8"/>
  <c r="C1882" i="8" s="1"/>
  <c r="B1883" i="8"/>
  <c r="C1883" i="8" s="1"/>
  <c r="B1884" i="8"/>
  <c r="C1884" i="8" s="1"/>
  <c r="B1885" i="8"/>
  <c r="C1885" i="8" s="1"/>
  <c r="B1886" i="8"/>
  <c r="C1886" i="8" s="1"/>
  <c r="B1887" i="8"/>
  <c r="C1887" i="8" s="1"/>
  <c r="B1888" i="8"/>
  <c r="C1888" i="8" s="1"/>
  <c r="B1889" i="8"/>
  <c r="C1889" i="8" s="1"/>
  <c r="B1890" i="8"/>
  <c r="C1890" i="8" s="1"/>
  <c r="B1891" i="8"/>
  <c r="C1891" i="8" s="1"/>
  <c r="B1892" i="8"/>
  <c r="C1892" i="8" s="1"/>
  <c r="B1893" i="8"/>
  <c r="C1893" i="8" s="1"/>
  <c r="B1894" i="8"/>
  <c r="C1894" i="8" s="1"/>
  <c r="B1895" i="8"/>
  <c r="C1895" i="8" s="1"/>
  <c r="B1896" i="8"/>
  <c r="C1896" i="8" s="1"/>
  <c r="B1897" i="8"/>
  <c r="C1897" i="8" s="1"/>
  <c r="B1898" i="8"/>
  <c r="C1898" i="8" s="1"/>
  <c r="B1899" i="8"/>
  <c r="C1899" i="8" s="1"/>
  <c r="B1900" i="8"/>
  <c r="C1900" i="8" s="1"/>
  <c r="B1901" i="8"/>
  <c r="C1901" i="8" s="1"/>
  <c r="B1902" i="8"/>
  <c r="C1902" i="8" s="1"/>
  <c r="B1903" i="8"/>
  <c r="C1903" i="8" s="1"/>
  <c r="B1904" i="8"/>
  <c r="C1904" i="8" s="1"/>
  <c r="B1905" i="8"/>
  <c r="C1905" i="8" s="1"/>
  <c r="B1906" i="8"/>
  <c r="C1906" i="8" s="1"/>
  <c r="B1907" i="8"/>
  <c r="C1907" i="8" s="1"/>
  <c r="B1908" i="8"/>
  <c r="C1908" i="8" s="1"/>
  <c r="B1909" i="8"/>
  <c r="C1909" i="8" s="1"/>
  <c r="B1910" i="8"/>
  <c r="C1910" i="8" s="1"/>
  <c r="B1911" i="8"/>
  <c r="C1911" i="8" s="1"/>
  <c r="B1912" i="8"/>
  <c r="C1912" i="8" s="1"/>
  <c r="B1913" i="8"/>
  <c r="C1913" i="8" s="1"/>
  <c r="B1914" i="8"/>
  <c r="C1914" i="8" s="1"/>
  <c r="B1915" i="8"/>
  <c r="C1915" i="8" s="1"/>
  <c r="B1916" i="8"/>
  <c r="C1916" i="8" s="1"/>
  <c r="B1917" i="8"/>
  <c r="C1917" i="8" s="1"/>
  <c r="B1918" i="8"/>
  <c r="C1918" i="8" s="1"/>
  <c r="B1919" i="8"/>
  <c r="C1919" i="8" s="1"/>
  <c r="B1920" i="8"/>
  <c r="C1920" i="8" s="1"/>
  <c r="B1921" i="8"/>
  <c r="C1921" i="8" s="1"/>
  <c r="B1922" i="8"/>
  <c r="C1922" i="8" s="1"/>
  <c r="B1923" i="8"/>
  <c r="C1923" i="8" s="1"/>
  <c r="B1924" i="8"/>
  <c r="C1924" i="8" s="1"/>
  <c r="B1925" i="8"/>
  <c r="C1925" i="8" s="1"/>
  <c r="B1926" i="8"/>
  <c r="C1926" i="8" s="1"/>
  <c r="B1927" i="8"/>
  <c r="C1927" i="8" s="1"/>
  <c r="B1928" i="8"/>
  <c r="C1928" i="8" s="1"/>
  <c r="B1929" i="8"/>
  <c r="C1929" i="8" s="1"/>
  <c r="B1930" i="8"/>
  <c r="C1930" i="8" s="1"/>
  <c r="B1931" i="8"/>
  <c r="C1931" i="8" s="1"/>
  <c r="B1932" i="8"/>
  <c r="C1932" i="8" s="1"/>
  <c r="B1933" i="8"/>
  <c r="C1933" i="8" s="1"/>
  <c r="B1934" i="8"/>
  <c r="C1934" i="8" s="1"/>
  <c r="B1935" i="8"/>
  <c r="C1935" i="8" s="1"/>
  <c r="B1936" i="8"/>
  <c r="C1936" i="8" s="1"/>
  <c r="B1937" i="8"/>
  <c r="C1937" i="8" s="1"/>
  <c r="B1938" i="8"/>
  <c r="C1938" i="8" s="1"/>
  <c r="B1939" i="8"/>
  <c r="C1939" i="8" s="1"/>
  <c r="B1940" i="8"/>
  <c r="C1940" i="8" s="1"/>
  <c r="B1941" i="8"/>
  <c r="C1941" i="8" s="1"/>
  <c r="B1942" i="8"/>
  <c r="C1942" i="8" s="1"/>
  <c r="B1943" i="8"/>
  <c r="C1943" i="8" s="1"/>
  <c r="B1944" i="8"/>
  <c r="C1944" i="8" s="1"/>
  <c r="B1945" i="8"/>
  <c r="C1945" i="8" s="1"/>
  <c r="B1946" i="8"/>
  <c r="C1946" i="8" s="1"/>
  <c r="B1947" i="8"/>
  <c r="C1947" i="8" s="1"/>
  <c r="B1948" i="8"/>
  <c r="C1948" i="8" s="1"/>
  <c r="B1949" i="8"/>
  <c r="C1949" i="8" s="1"/>
  <c r="B1950" i="8"/>
  <c r="C1950" i="8" s="1"/>
  <c r="B1951" i="8"/>
  <c r="C1951" i="8" s="1"/>
  <c r="B1952" i="8"/>
  <c r="C1952" i="8" s="1"/>
  <c r="B1953" i="8"/>
  <c r="C1953" i="8" s="1"/>
  <c r="B1954" i="8"/>
  <c r="C1954" i="8" s="1"/>
  <c r="B1955" i="8"/>
  <c r="C1955" i="8" s="1"/>
  <c r="B1956" i="8"/>
  <c r="C1956" i="8" s="1"/>
  <c r="B1957" i="8"/>
  <c r="C1957" i="8" s="1"/>
  <c r="B1958" i="8"/>
  <c r="C1958" i="8" s="1"/>
  <c r="B1959" i="8"/>
  <c r="C1959" i="8" s="1"/>
  <c r="B1960" i="8"/>
  <c r="C1960" i="8" s="1"/>
  <c r="B1961" i="8"/>
  <c r="C1961" i="8" s="1"/>
  <c r="B1962" i="8"/>
  <c r="C1962" i="8" s="1"/>
  <c r="B1963" i="8"/>
  <c r="C1963" i="8" s="1"/>
  <c r="B1964" i="8"/>
  <c r="C1964" i="8" s="1"/>
  <c r="B1965" i="8"/>
  <c r="C1965" i="8" s="1"/>
  <c r="B1966" i="8"/>
  <c r="C1966" i="8" s="1"/>
  <c r="B1967" i="8"/>
  <c r="C1967" i="8" s="1"/>
  <c r="B1968" i="8"/>
  <c r="C1968" i="8" s="1"/>
  <c r="B1969" i="8"/>
  <c r="C1969" i="8" s="1"/>
  <c r="B1970" i="8"/>
  <c r="C1970" i="8" s="1"/>
  <c r="B1971" i="8"/>
  <c r="C1971" i="8" s="1"/>
  <c r="B1972" i="8"/>
  <c r="C1972" i="8" s="1"/>
  <c r="B1973" i="8"/>
  <c r="C1973" i="8" s="1"/>
  <c r="B1974" i="8"/>
  <c r="C1974" i="8" s="1"/>
  <c r="B1975" i="8"/>
  <c r="C1975" i="8" s="1"/>
  <c r="B1976" i="8"/>
  <c r="C1976" i="8" s="1"/>
  <c r="B1977" i="8"/>
  <c r="C1977" i="8" s="1"/>
  <c r="B1978" i="8"/>
  <c r="C1978" i="8" s="1"/>
  <c r="B1979" i="8"/>
  <c r="C1979" i="8" s="1"/>
  <c r="B1980" i="8"/>
  <c r="C1980" i="8" s="1"/>
  <c r="B1981" i="8"/>
  <c r="C1981" i="8" s="1"/>
  <c r="B1982" i="8"/>
  <c r="C1982" i="8" s="1"/>
  <c r="B1983" i="8"/>
  <c r="C1983" i="8" s="1"/>
  <c r="B1984" i="8"/>
  <c r="C1984" i="8" s="1"/>
  <c r="B1985" i="8"/>
  <c r="C1985" i="8" s="1"/>
  <c r="B1986" i="8"/>
  <c r="C1986" i="8" s="1"/>
  <c r="B1987" i="8"/>
  <c r="C1987" i="8" s="1"/>
  <c r="B1988" i="8"/>
  <c r="C1988" i="8" s="1"/>
  <c r="B1989" i="8"/>
  <c r="C1989" i="8" s="1"/>
  <c r="B1990" i="8"/>
  <c r="C1990" i="8" s="1"/>
  <c r="B1991" i="8"/>
  <c r="C1991" i="8" s="1"/>
  <c r="B1992" i="8"/>
  <c r="C1992" i="8" s="1"/>
  <c r="B1993" i="8"/>
  <c r="C1993" i="8" s="1"/>
  <c r="B1994" i="8"/>
  <c r="C1994" i="8" s="1"/>
  <c r="B1995" i="8"/>
  <c r="C1995" i="8" s="1"/>
  <c r="B1996" i="8"/>
  <c r="C1996" i="8" s="1"/>
  <c r="B1997" i="8"/>
  <c r="C1997" i="8" s="1"/>
  <c r="B1998" i="8"/>
  <c r="C1998" i="8" s="1"/>
  <c r="B1999" i="8"/>
  <c r="C1999" i="8" s="1"/>
  <c r="B2000" i="8"/>
  <c r="C2000" i="8" s="1"/>
  <c r="B2001" i="8"/>
  <c r="C2001" i="8" s="1"/>
  <c r="B2002" i="8"/>
  <c r="C2002" i="8" s="1"/>
  <c r="B2003" i="8"/>
  <c r="C2003" i="8" s="1"/>
  <c r="B2004" i="8"/>
  <c r="C2004" i="8" s="1"/>
  <c r="B2005" i="8"/>
  <c r="C2005" i="8" s="1"/>
  <c r="B2006" i="8"/>
  <c r="C2006" i="8" s="1"/>
  <c r="B2007" i="8"/>
  <c r="C2007" i="8" s="1"/>
  <c r="B2008" i="8"/>
  <c r="C2008" i="8" s="1"/>
  <c r="B2009" i="8"/>
  <c r="C2009" i="8" s="1"/>
  <c r="B2010" i="8"/>
  <c r="C2010" i="8" s="1"/>
  <c r="B2011" i="8"/>
  <c r="C2011" i="8" s="1"/>
  <c r="B2012" i="8"/>
  <c r="C2012" i="8" s="1"/>
  <c r="B2013" i="8"/>
  <c r="C2013" i="8" s="1"/>
  <c r="B2014" i="8"/>
  <c r="C2014" i="8" s="1"/>
  <c r="B2015" i="8"/>
  <c r="C2015" i="8" s="1"/>
  <c r="B2016" i="8"/>
  <c r="C2016" i="8" s="1"/>
  <c r="B2017" i="8"/>
  <c r="C2017" i="8" s="1"/>
  <c r="B2018" i="8"/>
  <c r="C2018" i="8" s="1"/>
  <c r="B2019" i="8"/>
  <c r="C2019" i="8" s="1"/>
  <c r="B2020" i="8"/>
  <c r="C2020" i="8" s="1"/>
  <c r="B2021" i="8"/>
  <c r="C2021" i="8" s="1"/>
  <c r="B2022" i="8"/>
  <c r="C2022" i="8" s="1"/>
  <c r="B2023" i="8"/>
  <c r="C2023" i="8" s="1"/>
  <c r="B2024" i="8"/>
  <c r="C2024" i="8" s="1"/>
  <c r="B2025" i="8"/>
  <c r="C2025" i="8" s="1"/>
  <c r="B2026" i="8"/>
  <c r="C2026" i="8" s="1"/>
  <c r="B2027" i="8"/>
  <c r="C2027" i="8" s="1"/>
  <c r="B2028" i="8"/>
  <c r="C2028" i="8" s="1"/>
  <c r="B2029" i="8"/>
  <c r="C2029" i="8" s="1"/>
  <c r="B2030" i="8"/>
  <c r="C2030" i="8" s="1"/>
  <c r="B2031" i="8"/>
  <c r="C2031" i="8" s="1"/>
  <c r="B2032" i="8"/>
  <c r="C2032" i="8" s="1"/>
  <c r="B2033" i="8"/>
  <c r="C2033" i="8" s="1"/>
  <c r="B2034" i="8"/>
  <c r="C2034" i="8" s="1"/>
  <c r="B2035" i="8"/>
  <c r="C2035" i="8" s="1"/>
  <c r="B2036" i="8"/>
  <c r="C2036" i="8" s="1"/>
  <c r="B2037" i="8"/>
  <c r="C2037" i="8" s="1"/>
  <c r="B2038" i="8"/>
  <c r="C2038" i="8" s="1"/>
  <c r="B2039" i="8"/>
  <c r="C2039" i="8" s="1"/>
  <c r="B2040" i="8"/>
  <c r="C2040" i="8" s="1"/>
  <c r="B2041" i="8"/>
  <c r="C2041" i="8" s="1"/>
  <c r="B2042" i="8"/>
  <c r="C2042" i="8" s="1"/>
  <c r="B2043" i="8"/>
  <c r="C2043" i="8" s="1"/>
  <c r="B2044" i="8"/>
  <c r="C2044" i="8" s="1"/>
  <c r="B2045" i="8"/>
  <c r="C2045" i="8" s="1"/>
  <c r="B2046" i="8"/>
  <c r="C2046" i="8" s="1"/>
  <c r="B2047" i="8"/>
  <c r="C2047" i="8" s="1"/>
  <c r="B2048" i="8"/>
  <c r="C2048" i="8" s="1"/>
  <c r="B2049" i="8"/>
  <c r="C2049" i="8" s="1"/>
  <c r="B2050" i="8"/>
  <c r="C2050" i="8" s="1"/>
  <c r="B2051" i="8"/>
  <c r="C2051" i="8" s="1"/>
  <c r="B2052" i="8"/>
  <c r="C2052" i="8" s="1"/>
  <c r="B2053" i="8"/>
  <c r="C2053" i="8" s="1"/>
  <c r="B2054" i="8"/>
  <c r="C2054" i="8" s="1"/>
  <c r="B2055" i="8"/>
  <c r="C2055" i="8" s="1"/>
  <c r="B2056" i="8"/>
  <c r="C2056" i="8" s="1"/>
  <c r="B2057" i="8"/>
  <c r="C2057" i="8" s="1"/>
  <c r="B2058" i="8"/>
  <c r="C2058" i="8" s="1"/>
  <c r="B2059" i="8"/>
  <c r="C2059" i="8" s="1"/>
  <c r="B2060" i="8"/>
  <c r="C2060" i="8" s="1"/>
  <c r="B2061" i="8"/>
  <c r="C2061" i="8" s="1"/>
  <c r="B2062" i="8"/>
  <c r="C2062" i="8" s="1"/>
  <c r="B2063" i="8"/>
  <c r="C2063" i="8" s="1"/>
  <c r="B2064" i="8"/>
  <c r="C2064" i="8" s="1"/>
  <c r="B2065" i="8"/>
  <c r="C2065" i="8" s="1"/>
  <c r="B2066" i="8"/>
  <c r="C2066" i="8" s="1"/>
  <c r="B2067" i="8"/>
  <c r="C2067" i="8" s="1"/>
  <c r="B2068" i="8"/>
  <c r="C2068" i="8" s="1"/>
  <c r="B2069" i="8"/>
  <c r="C2069" i="8" s="1"/>
  <c r="B2070" i="8"/>
  <c r="C2070" i="8" s="1"/>
  <c r="B2071" i="8"/>
  <c r="C2071" i="8" s="1"/>
  <c r="B2072" i="8"/>
  <c r="C2072" i="8" s="1"/>
  <c r="B2073" i="8"/>
  <c r="C2073" i="8" s="1"/>
  <c r="B2074" i="8"/>
  <c r="C2074" i="8" s="1"/>
  <c r="B2075" i="8"/>
  <c r="C2075" i="8" s="1"/>
  <c r="B2076" i="8"/>
  <c r="C2076" i="8" s="1"/>
  <c r="B2077" i="8"/>
  <c r="C2077" i="8" s="1"/>
  <c r="B2078" i="8"/>
  <c r="C2078" i="8" s="1"/>
  <c r="B2079" i="8"/>
  <c r="C2079" i="8" s="1"/>
  <c r="B2080" i="8"/>
  <c r="C2080" i="8" s="1"/>
  <c r="B2081" i="8"/>
  <c r="C2081" i="8" s="1"/>
  <c r="B2082" i="8"/>
  <c r="C2082" i="8" s="1"/>
  <c r="B2083" i="8"/>
  <c r="C2083" i="8" s="1"/>
  <c r="B2084" i="8"/>
  <c r="C2084" i="8" s="1"/>
  <c r="B2085" i="8"/>
  <c r="C2085" i="8" s="1"/>
  <c r="B2086" i="8"/>
  <c r="C2086" i="8" s="1"/>
  <c r="B2087" i="8"/>
  <c r="C2087" i="8" s="1"/>
  <c r="B2088" i="8"/>
  <c r="C2088" i="8" s="1"/>
  <c r="B2089" i="8"/>
  <c r="C2089" i="8" s="1"/>
  <c r="B2090" i="8"/>
  <c r="C2090" i="8" s="1"/>
  <c r="B2091" i="8"/>
  <c r="C2091" i="8" s="1"/>
  <c r="B2092" i="8"/>
  <c r="C2092" i="8" s="1"/>
  <c r="B2093" i="8"/>
  <c r="C2093" i="8" s="1"/>
  <c r="B2094" i="8"/>
  <c r="C2094" i="8" s="1"/>
  <c r="B2095" i="8"/>
  <c r="C2095" i="8" s="1"/>
  <c r="B2096" i="8"/>
  <c r="C2096" i="8" s="1"/>
  <c r="B2097" i="8"/>
  <c r="C2097" i="8" s="1"/>
  <c r="B2098" i="8"/>
  <c r="C2098" i="8" s="1"/>
  <c r="B2099" i="8"/>
  <c r="C2099" i="8" s="1"/>
  <c r="B2100" i="8"/>
  <c r="C2100" i="8" s="1"/>
  <c r="B2101" i="8"/>
  <c r="C2101" i="8" s="1"/>
  <c r="B2102" i="8"/>
  <c r="C2102" i="8" s="1"/>
  <c r="B2103" i="8"/>
  <c r="C2103" i="8" s="1"/>
  <c r="B2104" i="8"/>
  <c r="C2104" i="8" s="1"/>
  <c r="B2105" i="8"/>
  <c r="C2105" i="8" s="1"/>
  <c r="B2106" i="8"/>
  <c r="C2106" i="8" s="1"/>
  <c r="B2107" i="8"/>
  <c r="C2107" i="8" s="1"/>
  <c r="B2108" i="8"/>
  <c r="C2108" i="8" s="1"/>
  <c r="B2109" i="8"/>
  <c r="C2109" i="8" s="1"/>
  <c r="B2110" i="8"/>
  <c r="C2110" i="8" s="1"/>
  <c r="B2111" i="8"/>
  <c r="C2111" i="8" s="1"/>
  <c r="B2112" i="8"/>
  <c r="C2112" i="8" s="1"/>
  <c r="B2113" i="8"/>
  <c r="C2113" i="8" s="1"/>
  <c r="B2114" i="8"/>
  <c r="C2114" i="8" s="1"/>
  <c r="B2115" i="8"/>
  <c r="C2115" i="8" s="1"/>
  <c r="B2116" i="8"/>
  <c r="C2116" i="8" s="1"/>
  <c r="B2117" i="8"/>
  <c r="C2117" i="8" s="1"/>
  <c r="B2118" i="8"/>
  <c r="C2118" i="8" s="1"/>
  <c r="B2119" i="8"/>
  <c r="C2119" i="8" s="1"/>
  <c r="B2120" i="8"/>
  <c r="C2120" i="8" s="1"/>
  <c r="B2121" i="8"/>
  <c r="C2121" i="8" s="1"/>
  <c r="B2122" i="8"/>
  <c r="C2122" i="8" s="1"/>
  <c r="B2123" i="8"/>
  <c r="C2123" i="8" s="1"/>
  <c r="B2124" i="8"/>
  <c r="C2124" i="8" s="1"/>
  <c r="B2125" i="8"/>
  <c r="C2125" i="8" s="1"/>
  <c r="B2126" i="8"/>
  <c r="C2126" i="8" s="1"/>
  <c r="B2127" i="8"/>
  <c r="C2127" i="8" s="1"/>
  <c r="B2128" i="8"/>
  <c r="C2128" i="8" s="1"/>
  <c r="B2129" i="8"/>
  <c r="C2129" i="8" s="1"/>
  <c r="B2130" i="8"/>
  <c r="C2130" i="8" s="1"/>
  <c r="B2131" i="8"/>
  <c r="C2131" i="8" s="1"/>
  <c r="B2132" i="8"/>
  <c r="C2132" i="8" s="1"/>
  <c r="B2133" i="8"/>
  <c r="C2133" i="8" s="1"/>
  <c r="B2134" i="8"/>
  <c r="C2134" i="8" s="1"/>
  <c r="B2135" i="8"/>
  <c r="C2135" i="8" s="1"/>
  <c r="B2136" i="8"/>
  <c r="C2136" i="8" s="1"/>
  <c r="B2137" i="8"/>
  <c r="C2137" i="8" s="1"/>
  <c r="B2138" i="8"/>
  <c r="C2138" i="8" s="1"/>
  <c r="B2139" i="8"/>
  <c r="C2139" i="8" s="1"/>
  <c r="B2140" i="8"/>
  <c r="C2140" i="8" s="1"/>
  <c r="B2141" i="8"/>
  <c r="C2141" i="8" s="1"/>
  <c r="B2142" i="8"/>
  <c r="C2142" i="8" s="1"/>
  <c r="B2143" i="8"/>
  <c r="C2143" i="8" s="1"/>
  <c r="B2144" i="8"/>
  <c r="C2144" i="8" s="1"/>
  <c r="B2145" i="8"/>
  <c r="C2145" i="8" s="1"/>
  <c r="B2146" i="8"/>
  <c r="C2146" i="8" s="1"/>
  <c r="B2147" i="8"/>
  <c r="C2147" i="8" s="1"/>
  <c r="B2148" i="8"/>
  <c r="C2148" i="8" s="1"/>
  <c r="B2149" i="8"/>
  <c r="C2149" i="8" s="1"/>
  <c r="B2150" i="8"/>
  <c r="C2150" i="8" s="1"/>
  <c r="B2151" i="8"/>
  <c r="C2151" i="8" s="1"/>
  <c r="B2152" i="8"/>
  <c r="C2152" i="8" s="1"/>
  <c r="B2153" i="8"/>
  <c r="C2153" i="8" s="1"/>
  <c r="B2154" i="8"/>
  <c r="C2154" i="8" s="1"/>
  <c r="B2155" i="8"/>
  <c r="C2155" i="8" s="1"/>
  <c r="B2156" i="8"/>
  <c r="C2156" i="8" s="1"/>
  <c r="B2157" i="8"/>
  <c r="C2157" i="8" s="1"/>
  <c r="B2158" i="8"/>
  <c r="C2158" i="8" s="1"/>
  <c r="B2159" i="8"/>
  <c r="C2159" i="8" s="1"/>
  <c r="B2160" i="8"/>
  <c r="C2160" i="8" s="1"/>
  <c r="B2161" i="8"/>
  <c r="C2161" i="8" s="1"/>
  <c r="B2162" i="8"/>
  <c r="C2162" i="8" s="1"/>
  <c r="B2163" i="8"/>
  <c r="C2163" i="8" s="1"/>
  <c r="B2164" i="8"/>
  <c r="C2164" i="8" s="1"/>
  <c r="B2165" i="8"/>
  <c r="C2165" i="8" s="1"/>
  <c r="B2166" i="8"/>
  <c r="C2166" i="8" s="1"/>
  <c r="B2167" i="8"/>
  <c r="C2167" i="8" s="1"/>
  <c r="B2168" i="8"/>
  <c r="C2168" i="8" s="1"/>
  <c r="B2169" i="8"/>
  <c r="C2169" i="8" s="1"/>
  <c r="B2170" i="8"/>
  <c r="C2170" i="8" s="1"/>
  <c r="B2171" i="8"/>
  <c r="C2171" i="8" s="1"/>
  <c r="B2172" i="8"/>
  <c r="C2172" i="8" s="1"/>
  <c r="B2173" i="8"/>
  <c r="C2173" i="8" s="1"/>
  <c r="B2174" i="8"/>
  <c r="C2174" i="8" s="1"/>
  <c r="B2175" i="8"/>
  <c r="C2175" i="8" s="1"/>
  <c r="B2176" i="8"/>
  <c r="C2176" i="8" s="1"/>
  <c r="B2177" i="8"/>
  <c r="C2177" i="8" s="1"/>
  <c r="B2178" i="8"/>
  <c r="C2178" i="8" s="1"/>
  <c r="B2179" i="8"/>
  <c r="C2179" i="8" s="1"/>
  <c r="B2180" i="8"/>
  <c r="C2180" i="8" s="1"/>
  <c r="B2181" i="8"/>
  <c r="C2181" i="8" s="1"/>
  <c r="B2182" i="8"/>
  <c r="C2182" i="8" s="1"/>
  <c r="B2183" i="8"/>
  <c r="C2183" i="8" s="1"/>
  <c r="B2184" i="8"/>
  <c r="C2184" i="8" s="1"/>
  <c r="B2185" i="8"/>
  <c r="C2185" i="8" s="1"/>
  <c r="B2186" i="8"/>
  <c r="C2186" i="8" s="1"/>
  <c r="B2187" i="8"/>
  <c r="C2187" i="8" s="1"/>
  <c r="B2188" i="8"/>
  <c r="C2188" i="8" s="1"/>
  <c r="B2189" i="8"/>
  <c r="C2189" i="8" s="1"/>
  <c r="B2190" i="8"/>
  <c r="C2190" i="8" s="1"/>
  <c r="B2191" i="8"/>
  <c r="C2191" i="8" s="1"/>
  <c r="B2192" i="8"/>
  <c r="C2192" i="8" s="1"/>
  <c r="B2193" i="8"/>
  <c r="C2193" i="8" s="1"/>
  <c r="B2194" i="8"/>
  <c r="C2194" i="8" s="1"/>
  <c r="B2195" i="8"/>
  <c r="C2195" i="8" s="1"/>
  <c r="B2196" i="8"/>
  <c r="C2196" i="8" s="1"/>
  <c r="B2197" i="8"/>
  <c r="C2197" i="8" s="1"/>
  <c r="B2198" i="8"/>
  <c r="C2198" i="8" s="1"/>
  <c r="B2199" i="8"/>
  <c r="C2199" i="8" s="1"/>
  <c r="B2200" i="8"/>
  <c r="C2200" i="8" s="1"/>
  <c r="B2201" i="8"/>
  <c r="C2201" i="8" s="1"/>
  <c r="B2202" i="8"/>
  <c r="C2202" i="8" s="1"/>
  <c r="B2203" i="8"/>
  <c r="C2203" i="8" s="1"/>
  <c r="B2204" i="8"/>
  <c r="C2204" i="8" s="1"/>
  <c r="B2205" i="8"/>
  <c r="C2205" i="8" s="1"/>
  <c r="B2206" i="8"/>
  <c r="C2206" i="8" s="1"/>
  <c r="B2207" i="8"/>
  <c r="C2207" i="8" s="1"/>
  <c r="B2208" i="8"/>
  <c r="C2208" i="8" s="1"/>
  <c r="B2209" i="8"/>
  <c r="C2209" i="8" s="1"/>
  <c r="B2210" i="8"/>
  <c r="C2210" i="8" s="1"/>
  <c r="B2211" i="8"/>
  <c r="C2211" i="8" s="1"/>
  <c r="B2212" i="8"/>
  <c r="C2212" i="8" s="1"/>
  <c r="B2213" i="8"/>
  <c r="C2213" i="8" s="1"/>
  <c r="B2214" i="8"/>
  <c r="C2214" i="8" s="1"/>
  <c r="B2215" i="8"/>
  <c r="C2215" i="8" s="1"/>
  <c r="B2216" i="8"/>
  <c r="C2216" i="8" s="1"/>
  <c r="B2217" i="8"/>
  <c r="C2217" i="8" s="1"/>
  <c r="B2218" i="8"/>
  <c r="C2218" i="8" s="1"/>
  <c r="B2219" i="8"/>
  <c r="C2219" i="8" s="1"/>
  <c r="B2220" i="8"/>
  <c r="C2220" i="8" s="1"/>
  <c r="B2221" i="8"/>
  <c r="C2221" i="8" s="1"/>
  <c r="B2222" i="8"/>
  <c r="C2222" i="8" s="1"/>
  <c r="B2223" i="8"/>
  <c r="C2223" i="8" s="1"/>
  <c r="B2224" i="8"/>
  <c r="C2224" i="8" s="1"/>
  <c r="B2225" i="8"/>
  <c r="C2225" i="8" s="1"/>
  <c r="B2226" i="8"/>
  <c r="C2226" i="8" s="1"/>
  <c r="B2227" i="8"/>
  <c r="C2227" i="8" s="1"/>
  <c r="B2228" i="8"/>
  <c r="C2228" i="8" s="1"/>
  <c r="B2229" i="8"/>
  <c r="C2229" i="8" s="1"/>
  <c r="B2230" i="8"/>
  <c r="C2230" i="8" s="1"/>
  <c r="B2231" i="8"/>
  <c r="C2231" i="8" s="1"/>
  <c r="B2232" i="8"/>
  <c r="C2232" i="8" s="1"/>
  <c r="B2233" i="8"/>
  <c r="C2233" i="8" s="1"/>
  <c r="B2234" i="8"/>
  <c r="C2234" i="8" s="1"/>
  <c r="B2235" i="8"/>
  <c r="C2235" i="8" s="1"/>
  <c r="B2236" i="8"/>
  <c r="C2236" i="8" s="1"/>
  <c r="B2237" i="8"/>
  <c r="C2237" i="8" s="1"/>
  <c r="B2238" i="8"/>
  <c r="C2238" i="8" s="1"/>
  <c r="B2239" i="8"/>
  <c r="C2239" i="8" s="1"/>
  <c r="B2240" i="8"/>
  <c r="C2240" i="8" s="1"/>
  <c r="B2241" i="8"/>
  <c r="C2241" i="8" s="1"/>
  <c r="B2242" i="8"/>
  <c r="C2242" i="8" s="1"/>
  <c r="B2243" i="8"/>
  <c r="C2243" i="8" s="1"/>
  <c r="B2244" i="8"/>
  <c r="C2244" i="8" s="1"/>
  <c r="B2245" i="8"/>
  <c r="C2245" i="8" s="1"/>
  <c r="B2246" i="8"/>
  <c r="C2246" i="8" s="1"/>
  <c r="B2247" i="8"/>
  <c r="C2247" i="8" s="1"/>
  <c r="B2248" i="8"/>
  <c r="C2248" i="8" s="1"/>
  <c r="B2249" i="8"/>
  <c r="C2249" i="8" s="1"/>
  <c r="B2250" i="8"/>
  <c r="C2250" i="8" s="1"/>
  <c r="B2251" i="8"/>
  <c r="C2251" i="8" s="1"/>
  <c r="B2252" i="8"/>
  <c r="C2252" i="8" s="1"/>
  <c r="B2253" i="8"/>
  <c r="C2253" i="8" s="1"/>
  <c r="B2254" i="8"/>
  <c r="C2254" i="8" s="1"/>
  <c r="B2255" i="8"/>
  <c r="C2255" i="8" s="1"/>
  <c r="B2256" i="8"/>
  <c r="C2256" i="8" s="1"/>
  <c r="B2257" i="8"/>
  <c r="C2257" i="8" s="1"/>
  <c r="B2258" i="8"/>
  <c r="C2258" i="8" s="1"/>
  <c r="B2259" i="8"/>
  <c r="C2259" i="8" s="1"/>
  <c r="B2260" i="8"/>
  <c r="C2260" i="8" s="1"/>
  <c r="B2261" i="8"/>
  <c r="C2261" i="8" s="1"/>
  <c r="B2262" i="8"/>
  <c r="C2262" i="8" s="1"/>
  <c r="B2263" i="8"/>
  <c r="C2263" i="8" s="1"/>
  <c r="B2264" i="8"/>
  <c r="C2264" i="8" s="1"/>
  <c r="B2265" i="8"/>
  <c r="C2265" i="8" s="1"/>
  <c r="B2266" i="8"/>
  <c r="C2266" i="8" s="1"/>
  <c r="B2267" i="8"/>
  <c r="C2267" i="8" s="1"/>
  <c r="B2268" i="8"/>
  <c r="C2268" i="8" s="1"/>
  <c r="B2269" i="8"/>
  <c r="C2269" i="8" s="1"/>
  <c r="B2270" i="8"/>
  <c r="C2270" i="8" s="1"/>
  <c r="B2271" i="8"/>
  <c r="C2271" i="8" s="1"/>
  <c r="B2272" i="8"/>
  <c r="C2272" i="8" s="1"/>
  <c r="B2273" i="8"/>
  <c r="C2273" i="8" s="1"/>
  <c r="B2274" i="8"/>
  <c r="C2274" i="8" s="1"/>
  <c r="B2275" i="8"/>
  <c r="C2275" i="8" s="1"/>
  <c r="B2276" i="8"/>
  <c r="C2276" i="8" s="1"/>
  <c r="B2277" i="8"/>
  <c r="C2277" i="8" s="1"/>
  <c r="B2278" i="8"/>
  <c r="C2278" i="8" s="1"/>
  <c r="B2279" i="8"/>
  <c r="C2279" i="8" s="1"/>
  <c r="B2280" i="8"/>
  <c r="C2280" i="8" s="1"/>
  <c r="B2281" i="8"/>
  <c r="C2281" i="8" s="1"/>
  <c r="B2282" i="8"/>
  <c r="C2282" i="8" s="1"/>
  <c r="B2283" i="8"/>
  <c r="C2283" i="8" s="1"/>
  <c r="B2284" i="8"/>
  <c r="C2284" i="8" s="1"/>
  <c r="B2285" i="8"/>
  <c r="C2285" i="8" s="1"/>
  <c r="B2286" i="8"/>
  <c r="C2286" i="8" s="1"/>
  <c r="B2287" i="8"/>
  <c r="C2287" i="8" s="1"/>
  <c r="B2288" i="8"/>
  <c r="C2288" i="8" s="1"/>
  <c r="B2289" i="8"/>
  <c r="C2289" i="8" s="1"/>
  <c r="B2290" i="8"/>
  <c r="C2290" i="8" s="1"/>
  <c r="B2291" i="8"/>
  <c r="C2291" i="8" s="1"/>
  <c r="B2292" i="8"/>
  <c r="C2292" i="8" s="1"/>
  <c r="B2293" i="8"/>
  <c r="C2293" i="8" s="1"/>
  <c r="B2294" i="8"/>
  <c r="C2294" i="8" s="1"/>
  <c r="B2295" i="8"/>
  <c r="C2295" i="8" s="1"/>
  <c r="B2296" i="8"/>
  <c r="C2296" i="8" s="1"/>
  <c r="B2297" i="8"/>
  <c r="C2297" i="8" s="1"/>
  <c r="B2298" i="8"/>
  <c r="C2298" i="8" s="1"/>
  <c r="B2299" i="8"/>
  <c r="C2299" i="8" s="1"/>
  <c r="B2300" i="8"/>
  <c r="C2300" i="8" s="1"/>
  <c r="B2301" i="8"/>
  <c r="C2301" i="8" s="1"/>
  <c r="B2302" i="8"/>
  <c r="C2302" i="8" s="1"/>
  <c r="B2303" i="8"/>
  <c r="C2303" i="8" s="1"/>
  <c r="B2304" i="8"/>
  <c r="C2304" i="8" s="1"/>
  <c r="B2305" i="8"/>
  <c r="C2305" i="8" s="1"/>
  <c r="B2306" i="8"/>
  <c r="C2306" i="8" s="1"/>
  <c r="B2307" i="8"/>
  <c r="C2307" i="8" s="1"/>
  <c r="B2308" i="8"/>
  <c r="C2308" i="8" s="1"/>
  <c r="B2309" i="8"/>
  <c r="C2309" i="8" s="1"/>
  <c r="B2310" i="8"/>
  <c r="C2310" i="8" s="1"/>
  <c r="B2311" i="8"/>
  <c r="C2311" i="8" s="1"/>
  <c r="B2312" i="8"/>
  <c r="C2312" i="8" s="1"/>
  <c r="B2313" i="8"/>
  <c r="C2313" i="8" s="1"/>
  <c r="B2314" i="8"/>
  <c r="C2314" i="8" s="1"/>
  <c r="B2315" i="8"/>
  <c r="C2315" i="8" s="1"/>
  <c r="B2316" i="8"/>
  <c r="C2316" i="8" s="1"/>
  <c r="B2317" i="8"/>
  <c r="C2317" i="8" s="1"/>
  <c r="B2318" i="8"/>
  <c r="C2318" i="8" s="1"/>
  <c r="B2319" i="8"/>
  <c r="C2319" i="8" s="1"/>
  <c r="B2320" i="8"/>
  <c r="C2320" i="8" s="1"/>
  <c r="B2321" i="8"/>
  <c r="C2321" i="8" s="1"/>
  <c r="B2322" i="8"/>
  <c r="C2322" i="8" s="1"/>
  <c r="B2323" i="8"/>
  <c r="C2323" i="8" s="1"/>
  <c r="B2324" i="8"/>
  <c r="C2324" i="8" s="1"/>
  <c r="B2325" i="8"/>
  <c r="C2325" i="8" s="1"/>
  <c r="B2326" i="8"/>
  <c r="C2326" i="8" s="1"/>
  <c r="B2327" i="8"/>
  <c r="C2327" i="8" s="1"/>
  <c r="B2328" i="8"/>
  <c r="C2328" i="8" s="1"/>
  <c r="B2329" i="8"/>
  <c r="C2329" i="8" s="1"/>
  <c r="B2330" i="8"/>
  <c r="C2330" i="8" s="1"/>
  <c r="B2331" i="8"/>
  <c r="C2331" i="8" s="1"/>
  <c r="B2332" i="8"/>
  <c r="C2332" i="8" s="1"/>
  <c r="B2333" i="8"/>
  <c r="C2333" i="8" s="1"/>
  <c r="B2334" i="8"/>
  <c r="C2334" i="8" s="1"/>
  <c r="B2335" i="8"/>
  <c r="C2335" i="8" s="1"/>
  <c r="B2336" i="8"/>
  <c r="C2336" i="8" s="1"/>
  <c r="B2337" i="8"/>
  <c r="C2337" i="8" s="1"/>
  <c r="B2338" i="8"/>
  <c r="C2338" i="8" s="1"/>
  <c r="B2339" i="8"/>
  <c r="C2339" i="8" s="1"/>
  <c r="B2340" i="8"/>
  <c r="C2340" i="8" s="1"/>
  <c r="B2341" i="8"/>
  <c r="C2341" i="8" s="1"/>
  <c r="B2342" i="8"/>
  <c r="C2342" i="8" s="1"/>
  <c r="B2343" i="8"/>
  <c r="C2343" i="8" s="1"/>
  <c r="B2344" i="8"/>
  <c r="C2344" i="8" s="1"/>
  <c r="B2345" i="8"/>
  <c r="C2345" i="8" s="1"/>
  <c r="B2346" i="8"/>
  <c r="C2346" i="8" s="1"/>
  <c r="B2347" i="8"/>
  <c r="C2347" i="8" s="1"/>
  <c r="B2348" i="8"/>
  <c r="C2348" i="8" s="1"/>
  <c r="B2349" i="8"/>
  <c r="C2349" i="8" s="1"/>
  <c r="B2350" i="8"/>
  <c r="C2350" i="8" s="1"/>
  <c r="B2351" i="8"/>
  <c r="C2351" i="8" s="1"/>
  <c r="B2352" i="8"/>
  <c r="C2352" i="8" s="1"/>
  <c r="B2353" i="8"/>
  <c r="C2353" i="8" s="1"/>
  <c r="B2354" i="8"/>
  <c r="C2354" i="8" s="1"/>
  <c r="B2355" i="8"/>
  <c r="C2355" i="8" s="1"/>
  <c r="B2356" i="8"/>
  <c r="C2356" i="8" s="1"/>
  <c r="B2357" i="8"/>
  <c r="C2357" i="8" s="1"/>
  <c r="B2358" i="8"/>
  <c r="C2358" i="8" s="1"/>
  <c r="B2359" i="8"/>
  <c r="C2359" i="8" s="1"/>
  <c r="B2360" i="8"/>
  <c r="C2360" i="8" s="1"/>
  <c r="B2361" i="8"/>
  <c r="C2361" i="8" s="1"/>
  <c r="B2362" i="8"/>
  <c r="C2362" i="8" s="1"/>
  <c r="B2363" i="8"/>
  <c r="C2363" i="8" s="1"/>
  <c r="B2364" i="8"/>
  <c r="C2364" i="8" s="1"/>
  <c r="B2365" i="8"/>
  <c r="C2365" i="8" s="1"/>
  <c r="B2366" i="8"/>
  <c r="C2366" i="8" s="1"/>
  <c r="B2367" i="8"/>
  <c r="C2367" i="8" s="1"/>
  <c r="B2368" i="8"/>
  <c r="C2368" i="8" s="1"/>
  <c r="B2369" i="8"/>
  <c r="C2369" i="8" s="1"/>
  <c r="B2370" i="8"/>
  <c r="C2370" i="8" s="1"/>
  <c r="B2371" i="8"/>
  <c r="C2371" i="8" s="1"/>
  <c r="B2372" i="8"/>
  <c r="C2372" i="8" s="1"/>
  <c r="B2373" i="8"/>
  <c r="C2373" i="8" s="1"/>
  <c r="B2374" i="8"/>
  <c r="C2374" i="8" s="1"/>
  <c r="B2375" i="8"/>
  <c r="C2375" i="8" s="1"/>
  <c r="B2376" i="8"/>
  <c r="C2376" i="8" s="1"/>
  <c r="B2377" i="8"/>
  <c r="C2377" i="8" s="1"/>
  <c r="B2378" i="8"/>
  <c r="C2378" i="8" s="1"/>
  <c r="B2379" i="8"/>
  <c r="C2379" i="8" s="1"/>
  <c r="B2380" i="8"/>
  <c r="C2380" i="8" s="1"/>
  <c r="B2381" i="8"/>
  <c r="C2381" i="8" s="1"/>
  <c r="B2382" i="8"/>
  <c r="C2382" i="8" s="1"/>
  <c r="B2383" i="8"/>
  <c r="C2383" i="8" s="1"/>
  <c r="B2384" i="8"/>
  <c r="C2384" i="8" s="1"/>
  <c r="B2385" i="8"/>
  <c r="C2385" i="8" s="1"/>
  <c r="B2386" i="8"/>
  <c r="C2386" i="8" s="1"/>
  <c r="B2387" i="8"/>
  <c r="C2387" i="8" s="1"/>
  <c r="B2388" i="8"/>
  <c r="C2388" i="8" s="1"/>
  <c r="B2389" i="8"/>
  <c r="C2389" i="8" s="1"/>
  <c r="B2390" i="8"/>
  <c r="C2390" i="8" s="1"/>
  <c r="B2391" i="8"/>
  <c r="C2391" i="8" s="1"/>
  <c r="B2392" i="8"/>
  <c r="C2392" i="8" s="1"/>
  <c r="B2393" i="8"/>
  <c r="C2393" i="8" s="1"/>
  <c r="B2394" i="8"/>
  <c r="C2394" i="8" s="1"/>
  <c r="B2395" i="8"/>
  <c r="C2395" i="8" s="1"/>
  <c r="B2396" i="8"/>
  <c r="C2396" i="8" s="1"/>
  <c r="B2397" i="8"/>
  <c r="C2397" i="8" s="1"/>
  <c r="B2398" i="8"/>
  <c r="C2398" i="8" s="1"/>
  <c r="B2399" i="8"/>
  <c r="C2399" i="8" s="1"/>
  <c r="B2400" i="8"/>
  <c r="C2400" i="8" s="1"/>
  <c r="B2401" i="8"/>
  <c r="C2401" i="8" s="1"/>
  <c r="B2402" i="8"/>
  <c r="C2402" i="8" s="1"/>
  <c r="B2403" i="8"/>
  <c r="C2403" i="8" s="1"/>
  <c r="B2404" i="8"/>
  <c r="C2404" i="8" s="1"/>
  <c r="B2405" i="8"/>
  <c r="C2405" i="8" s="1"/>
  <c r="B2406" i="8"/>
  <c r="C2406" i="8" s="1"/>
  <c r="B2407" i="8"/>
  <c r="C2407" i="8" s="1"/>
  <c r="B2408" i="8"/>
  <c r="C2408" i="8" s="1"/>
  <c r="B2409" i="8"/>
  <c r="C2409" i="8" s="1"/>
  <c r="B2410" i="8"/>
  <c r="C2410" i="8" s="1"/>
  <c r="B2411" i="8"/>
  <c r="C2411" i="8" s="1"/>
  <c r="B2412" i="8"/>
  <c r="C2412" i="8" s="1"/>
  <c r="B2413" i="8"/>
  <c r="C2413" i="8" s="1"/>
  <c r="B2414" i="8"/>
  <c r="C2414" i="8" s="1"/>
  <c r="B2415" i="8"/>
  <c r="C2415" i="8" s="1"/>
  <c r="B2416" i="8"/>
  <c r="C2416" i="8" s="1"/>
  <c r="B2417" i="8"/>
  <c r="C2417" i="8" s="1"/>
  <c r="B2418" i="8"/>
  <c r="C2418" i="8" s="1"/>
  <c r="B2419" i="8"/>
  <c r="C2419" i="8" s="1"/>
  <c r="B2420" i="8"/>
  <c r="C2420" i="8" s="1"/>
  <c r="B2421" i="8"/>
  <c r="C2421" i="8" s="1"/>
  <c r="B2422" i="8"/>
  <c r="C2422" i="8" s="1"/>
  <c r="B2423" i="8"/>
  <c r="C2423" i="8" s="1"/>
  <c r="B2424" i="8"/>
  <c r="C2424" i="8" s="1"/>
  <c r="B2425" i="8"/>
  <c r="C2425" i="8" s="1"/>
  <c r="B2426" i="8"/>
  <c r="C2426" i="8" s="1"/>
  <c r="B2427" i="8"/>
  <c r="C2427" i="8" s="1"/>
  <c r="B2428" i="8"/>
  <c r="C2428" i="8" s="1"/>
  <c r="B2429" i="8"/>
  <c r="C2429" i="8" s="1"/>
  <c r="B2430" i="8"/>
  <c r="C2430" i="8" s="1"/>
  <c r="B2431" i="8"/>
  <c r="C2431" i="8" s="1"/>
  <c r="B2432" i="8"/>
  <c r="C2432" i="8" s="1"/>
  <c r="B2433" i="8"/>
  <c r="C2433" i="8" s="1"/>
  <c r="B2434" i="8"/>
  <c r="C2434" i="8" s="1"/>
  <c r="B2435" i="8"/>
  <c r="C2435" i="8" s="1"/>
  <c r="B2436" i="8"/>
  <c r="C2436" i="8" s="1"/>
  <c r="B2437" i="8"/>
  <c r="C2437" i="8" s="1"/>
  <c r="B2438" i="8"/>
  <c r="C2438" i="8" s="1"/>
  <c r="B2439" i="8"/>
  <c r="C2439" i="8" s="1"/>
  <c r="B2440" i="8"/>
  <c r="C2440" i="8" s="1"/>
  <c r="B2441" i="8"/>
  <c r="C2441" i="8" s="1"/>
  <c r="B2442" i="8"/>
  <c r="C2442" i="8" s="1"/>
  <c r="B2443" i="8"/>
  <c r="C2443" i="8" s="1"/>
  <c r="B2444" i="8"/>
  <c r="C2444" i="8" s="1"/>
  <c r="B2445" i="8"/>
  <c r="C2445" i="8" s="1"/>
  <c r="B2446" i="8"/>
  <c r="C2446" i="8" s="1"/>
  <c r="B2447" i="8"/>
  <c r="C2447" i="8" s="1"/>
  <c r="B2448" i="8"/>
  <c r="C2448" i="8" s="1"/>
  <c r="B2449" i="8"/>
  <c r="C2449" i="8" s="1"/>
  <c r="B2450" i="8"/>
  <c r="C2450" i="8" s="1"/>
  <c r="B2451" i="8"/>
  <c r="C2451" i="8" s="1"/>
  <c r="B2452" i="8"/>
  <c r="C2452" i="8" s="1"/>
  <c r="B2453" i="8"/>
  <c r="C2453" i="8" s="1"/>
  <c r="B2454" i="8"/>
  <c r="C2454" i="8" s="1"/>
  <c r="B2455" i="8"/>
  <c r="C2455" i="8" s="1"/>
  <c r="B2456" i="8"/>
  <c r="C2456" i="8" s="1"/>
  <c r="B2457" i="8"/>
  <c r="C2457" i="8" s="1"/>
  <c r="B2458" i="8"/>
  <c r="C2458" i="8" s="1"/>
  <c r="B2459" i="8"/>
  <c r="C2459" i="8" s="1"/>
  <c r="B2460" i="8"/>
  <c r="C2460" i="8" s="1"/>
  <c r="B2461" i="8"/>
  <c r="C2461" i="8" s="1"/>
  <c r="B2462" i="8"/>
  <c r="C2462" i="8" s="1"/>
  <c r="B2463" i="8"/>
  <c r="C2463" i="8" s="1"/>
  <c r="B2464" i="8"/>
  <c r="C2464" i="8" s="1"/>
  <c r="B2465" i="8"/>
  <c r="C2465" i="8" s="1"/>
  <c r="B2466" i="8"/>
  <c r="C2466" i="8" s="1"/>
  <c r="B2467" i="8"/>
  <c r="C2467" i="8" s="1"/>
  <c r="B2468" i="8"/>
  <c r="C2468" i="8" s="1"/>
  <c r="B2469" i="8"/>
  <c r="C2469" i="8" s="1"/>
  <c r="B2470" i="8"/>
  <c r="C2470" i="8" s="1"/>
  <c r="B2471" i="8"/>
  <c r="C2471" i="8" s="1"/>
  <c r="B2472" i="8"/>
  <c r="C2472" i="8" s="1"/>
  <c r="B2473" i="8"/>
  <c r="C2473" i="8" s="1"/>
  <c r="B2474" i="8"/>
  <c r="C2474" i="8" s="1"/>
  <c r="B2475" i="8"/>
  <c r="C2475" i="8" s="1"/>
  <c r="B2476" i="8"/>
  <c r="C2476" i="8" s="1"/>
  <c r="B2477" i="8"/>
  <c r="C2477" i="8" s="1"/>
  <c r="B2478" i="8"/>
  <c r="C2478" i="8" s="1"/>
  <c r="B2479" i="8"/>
  <c r="C2479" i="8" s="1"/>
  <c r="B2480" i="8"/>
  <c r="C2480" i="8" s="1"/>
  <c r="B2481" i="8"/>
  <c r="C2481" i="8" s="1"/>
  <c r="B2482" i="8"/>
  <c r="C2482" i="8" s="1"/>
  <c r="B2483" i="8"/>
  <c r="C2483" i="8" s="1"/>
  <c r="B2484" i="8"/>
  <c r="C2484" i="8" s="1"/>
  <c r="B2485" i="8"/>
  <c r="C2485" i="8" s="1"/>
  <c r="B2486" i="8"/>
  <c r="C2486" i="8" s="1"/>
  <c r="B2487" i="8"/>
  <c r="C2487" i="8" s="1"/>
  <c r="B2488" i="8"/>
  <c r="C2488" i="8" s="1"/>
  <c r="B2489" i="8"/>
  <c r="C2489" i="8" s="1"/>
  <c r="B2490" i="8"/>
  <c r="C2490" i="8" s="1"/>
  <c r="B2491" i="8"/>
  <c r="C2491" i="8" s="1"/>
  <c r="B2492" i="8"/>
  <c r="C2492" i="8" s="1"/>
  <c r="B2493" i="8"/>
  <c r="C2493" i="8" s="1"/>
  <c r="B2494" i="8"/>
  <c r="C2494" i="8" s="1"/>
  <c r="B2495" i="8"/>
  <c r="C2495" i="8" s="1"/>
  <c r="B2496" i="8"/>
  <c r="C2496" i="8" s="1"/>
  <c r="B2497" i="8"/>
  <c r="C2497" i="8" s="1"/>
  <c r="B2498" i="8"/>
  <c r="C2498" i="8" s="1"/>
  <c r="B2499" i="8"/>
  <c r="C2499" i="8" s="1"/>
  <c r="B2500" i="8"/>
  <c r="C2500" i="8" s="1"/>
  <c r="B2501" i="8"/>
  <c r="C2501" i="8" s="1"/>
  <c r="B2502" i="8"/>
  <c r="C2502" i="8" s="1"/>
  <c r="B2503" i="8"/>
  <c r="C2503" i="8" s="1"/>
  <c r="B2504" i="8"/>
  <c r="C2504" i="8" s="1"/>
  <c r="B2505" i="8"/>
  <c r="C2505" i="8" s="1"/>
  <c r="B2506" i="8"/>
  <c r="C2506" i="8" s="1"/>
  <c r="B2507" i="8"/>
  <c r="C2507" i="8" s="1"/>
  <c r="B2508" i="8"/>
  <c r="C2508" i="8" s="1"/>
  <c r="B2509" i="8"/>
  <c r="C2509" i="8" s="1"/>
  <c r="B2510" i="8"/>
  <c r="C2510" i="8" s="1"/>
  <c r="B2511" i="8"/>
  <c r="C2511" i="8" s="1"/>
  <c r="B2512" i="8"/>
  <c r="C2512" i="8" s="1"/>
  <c r="B2513" i="8"/>
  <c r="C2513" i="8" s="1"/>
  <c r="B2514" i="8"/>
  <c r="C2514" i="8" s="1"/>
  <c r="B2515" i="8"/>
  <c r="C2515" i="8" s="1"/>
  <c r="B2516" i="8"/>
  <c r="C2516" i="8" s="1"/>
  <c r="B2517" i="8"/>
  <c r="C2517" i="8" s="1"/>
  <c r="B2518" i="8"/>
  <c r="C2518" i="8" s="1"/>
  <c r="B2519" i="8"/>
  <c r="C2519" i="8" s="1"/>
  <c r="B2520" i="8"/>
  <c r="C2520" i="8" s="1"/>
  <c r="B2521" i="8"/>
  <c r="C2521" i="8" s="1"/>
  <c r="B2522" i="8"/>
  <c r="C2522" i="8" s="1"/>
  <c r="B2523" i="8"/>
  <c r="C2523" i="8" s="1"/>
  <c r="B2524" i="8"/>
  <c r="C2524" i="8" s="1"/>
  <c r="B2525" i="8"/>
  <c r="C2525" i="8" s="1"/>
  <c r="B2526" i="8"/>
  <c r="C2526" i="8" s="1"/>
  <c r="B2527" i="8"/>
  <c r="C2527" i="8" s="1"/>
  <c r="B2528" i="8"/>
  <c r="C2528" i="8" s="1"/>
  <c r="B2529" i="8"/>
  <c r="C2529" i="8" s="1"/>
  <c r="B2530" i="8"/>
  <c r="C2530" i="8" s="1"/>
  <c r="B2531" i="8"/>
  <c r="C2531" i="8" s="1"/>
  <c r="B2532" i="8"/>
  <c r="C2532" i="8" s="1"/>
  <c r="B2533" i="8"/>
  <c r="C2533" i="8" s="1"/>
  <c r="B2534" i="8"/>
  <c r="C2534" i="8" s="1"/>
  <c r="B2535" i="8"/>
  <c r="C2535" i="8" s="1"/>
  <c r="B2536" i="8"/>
  <c r="C2536" i="8" s="1"/>
  <c r="B2537" i="8"/>
  <c r="C2537" i="8" s="1"/>
  <c r="B2538" i="8"/>
  <c r="C2538" i="8" s="1"/>
  <c r="B2539" i="8"/>
  <c r="C2539" i="8" s="1"/>
  <c r="B2540" i="8"/>
  <c r="C2540" i="8" s="1"/>
  <c r="B2541" i="8"/>
  <c r="C2541" i="8" s="1"/>
  <c r="B2542" i="8"/>
  <c r="C2542" i="8" s="1"/>
  <c r="B2543" i="8"/>
  <c r="C2543" i="8" s="1"/>
  <c r="B2544" i="8"/>
  <c r="C2544" i="8" s="1"/>
  <c r="B2545" i="8"/>
  <c r="C2545" i="8" s="1"/>
  <c r="B2546" i="8"/>
  <c r="C2546" i="8" s="1"/>
  <c r="B2547" i="8"/>
  <c r="C2547" i="8" s="1"/>
  <c r="B2548" i="8"/>
  <c r="C2548" i="8" s="1"/>
  <c r="B2549" i="8"/>
  <c r="C2549" i="8" s="1"/>
  <c r="B2550" i="8"/>
  <c r="C2550" i="8" s="1"/>
  <c r="B2551" i="8"/>
  <c r="C2551" i="8" s="1"/>
  <c r="B2552" i="8"/>
  <c r="C2552" i="8" s="1"/>
  <c r="B2553" i="8"/>
  <c r="C2553" i="8" s="1"/>
  <c r="B2554" i="8"/>
  <c r="C2554" i="8" s="1"/>
  <c r="B2555" i="8"/>
  <c r="C2555" i="8" s="1"/>
  <c r="B2556" i="8"/>
  <c r="C2556" i="8" s="1"/>
  <c r="B2557" i="8"/>
  <c r="C2557" i="8" s="1"/>
  <c r="B2558" i="8"/>
  <c r="C2558" i="8" s="1"/>
  <c r="B2559" i="8"/>
  <c r="C2559" i="8" s="1"/>
  <c r="B2560" i="8"/>
  <c r="C2560" i="8" s="1"/>
  <c r="B2561" i="8"/>
  <c r="C2561" i="8" s="1"/>
  <c r="B2562" i="8"/>
  <c r="C2562" i="8" s="1"/>
  <c r="B2563" i="8"/>
  <c r="C2563" i="8" s="1"/>
  <c r="B2564" i="8"/>
  <c r="C2564" i="8" s="1"/>
  <c r="B2565" i="8"/>
  <c r="C2565" i="8" s="1"/>
  <c r="B2566" i="8"/>
  <c r="C2566" i="8" s="1"/>
  <c r="B2567" i="8"/>
  <c r="C2567" i="8" s="1"/>
  <c r="B2568" i="8"/>
  <c r="C2568" i="8" s="1"/>
  <c r="B2569" i="8"/>
  <c r="C2569" i="8" s="1"/>
  <c r="B2570" i="8"/>
  <c r="C2570" i="8" s="1"/>
  <c r="B2571" i="8"/>
  <c r="C2571" i="8" s="1"/>
  <c r="B2572" i="8"/>
  <c r="C2572" i="8" s="1"/>
  <c r="B2573" i="8"/>
  <c r="C2573" i="8" s="1"/>
  <c r="B2574" i="8"/>
  <c r="C2574" i="8" s="1"/>
  <c r="B2575" i="8"/>
  <c r="C2575" i="8" s="1"/>
  <c r="B2576" i="8"/>
  <c r="C2576" i="8" s="1"/>
  <c r="B2577" i="8"/>
  <c r="C2577" i="8" s="1"/>
  <c r="B2578" i="8"/>
  <c r="C2578" i="8" s="1"/>
  <c r="B2579" i="8"/>
  <c r="C2579" i="8" s="1"/>
  <c r="B2580" i="8"/>
  <c r="C2580" i="8" s="1"/>
  <c r="B2581" i="8"/>
  <c r="C2581" i="8" s="1"/>
  <c r="B2582" i="8"/>
  <c r="C2582" i="8" s="1"/>
  <c r="B2583" i="8"/>
  <c r="C2583" i="8" s="1"/>
  <c r="B2584" i="8"/>
  <c r="C2584" i="8" s="1"/>
  <c r="B2585" i="8"/>
  <c r="C2585" i="8" s="1"/>
  <c r="B2586" i="8"/>
  <c r="C2586" i="8" s="1"/>
  <c r="B2587" i="8"/>
  <c r="C2587" i="8" s="1"/>
  <c r="B2588" i="8"/>
  <c r="C2588" i="8" s="1"/>
  <c r="B2589" i="8"/>
  <c r="C2589" i="8" s="1"/>
  <c r="B2590" i="8"/>
  <c r="C2590" i="8" s="1"/>
  <c r="B2591" i="8"/>
  <c r="C2591" i="8" s="1"/>
  <c r="B2592" i="8"/>
  <c r="C2592" i="8" s="1"/>
  <c r="B2593" i="8"/>
  <c r="C2593" i="8" s="1"/>
  <c r="B2594" i="8"/>
  <c r="C2594" i="8" s="1"/>
  <c r="B2595" i="8"/>
  <c r="C2595" i="8" s="1"/>
  <c r="B2596" i="8"/>
  <c r="C2596" i="8" s="1"/>
  <c r="B2597" i="8"/>
  <c r="C2597" i="8" s="1"/>
  <c r="B2598" i="8"/>
  <c r="C2598" i="8" s="1"/>
  <c r="B2599" i="8"/>
  <c r="C2599" i="8" s="1"/>
  <c r="B2600" i="8"/>
  <c r="C2600" i="8" s="1"/>
  <c r="B2601" i="8"/>
  <c r="C2601" i="8" s="1"/>
  <c r="B2602" i="8"/>
  <c r="C2602" i="8" s="1"/>
  <c r="B2603" i="8"/>
  <c r="C2603" i="8" s="1"/>
  <c r="B2604" i="8"/>
  <c r="C2604" i="8" s="1"/>
  <c r="B2605" i="8"/>
  <c r="C2605" i="8" s="1"/>
  <c r="B2606" i="8"/>
  <c r="C2606" i="8" s="1"/>
  <c r="B2607" i="8"/>
  <c r="C2607" i="8" s="1"/>
  <c r="B2608" i="8"/>
  <c r="C2608" i="8" s="1"/>
  <c r="B2609" i="8"/>
  <c r="C2609" i="8" s="1"/>
  <c r="B2610" i="8"/>
  <c r="C2610" i="8" s="1"/>
  <c r="B2611" i="8"/>
  <c r="C2611" i="8" s="1"/>
  <c r="B2612" i="8"/>
  <c r="C2612" i="8" s="1"/>
  <c r="B2613" i="8"/>
  <c r="C2613" i="8" s="1"/>
  <c r="B2614" i="8"/>
  <c r="C2614" i="8" s="1"/>
  <c r="B2615" i="8"/>
  <c r="C2615" i="8" s="1"/>
  <c r="B2616" i="8"/>
  <c r="C2616" i="8" s="1"/>
  <c r="B2617" i="8"/>
  <c r="C2617" i="8" s="1"/>
  <c r="B2618" i="8"/>
  <c r="C2618" i="8" s="1"/>
  <c r="B2619" i="8"/>
  <c r="C2619" i="8" s="1"/>
  <c r="B2620" i="8"/>
  <c r="C2620" i="8" s="1"/>
  <c r="B2621" i="8"/>
  <c r="C2621" i="8" s="1"/>
  <c r="B2622" i="8"/>
  <c r="C2622" i="8" s="1"/>
  <c r="B2623" i="8"/>
  <c r="C2623" i="8" s="1"/>
  <c r="B2624" i="8"/>
  <c r="C2624" i="8" s="1"/>
  <c r="B2625" i="8"/>
  <c r="C2625" i="8" s="1"/>
  <c r="B2626" i="8"/>
  <c r="C2626" i="8" s="1"/>
  <c r="B2627" i="8"/>
  <c r="C2627" i="8" s="1"/>
  <c r="B2628" i="8"/>
  <c r="C2628" i="8" s="1"/>
  <c r="B2629" i="8"/>
  <c r="C2629" i="8" s="1"/>
  <c r="B2630" i="8"/>
  <c r="C2630" i="8" s="1"/>
  <c r="B2631" i="8"/>
  <c r="C2631" i="8" s="1"/>
  <c r="B2632" i="8"/>
  <c r="C2632" i="8" s="1"/>
  <c r="B2633" i="8"/>
  <c r="C2633" i="8" s="1"/>
  <c r="B2634" i="8"/>
  <c r="C2634" i="8" s="1"/>
  <c r="B2635" i="8"/>
  <c r="C2635" i="8" s="1"/>
  <c r="B2636" i="8"/>
  <c r="C2636" i="8" s="1"/>
  <c r="B2637" i="8"/>
  <c r="C2637" i="8" s="1"/>
  <c r="B2638" i="8"/>
  <c r="C2638" i="8" s="1"/>
  <c r="B2639" i="8"/>
  <c r="C2639" i="8" s="1"/>
  <c r="B2640" i="8"/>
  <c r="C2640" i="8" s="1"/>
  <c r="B2641" i="8"/>
  <c r="C2641" i="8" s="1"/>
  <c r="B2642" i="8"/>
  <c r="C2642" i="8" s="1"/>
  <c r="B2643" i="8"/>
  <c r="C2643" i="8" s="1"/>
  <c r="B2644" i="8"/>
  <c r="C2644" i="8" s="1"/>
  <c r="B2645" i="8"/>
  <c r="C2645" i="8" s="1"/>
  <c r="B2646" i="8"/>
  <c r="C2646" i="8" s="1"/>
  <c r="B2647" i="8"/>
  <c r="C2647" i="8" s="1"/>
  <c r="B2648" i="8"/>
  <c r="C2648" i="8" s="1"/>
  <c r="B2649" i="8"/>
  <c r="C2649" i="8" s="1"/>
  <c r="B2650" i="8"/>
  <c r="C2650" i="8" s="1"/>
  <c r="B2651" i="8"/>
  <c r="C2651" i="8" s="1"/>
  <c r="B2652" i="8"/>
  <c r="C2652" i="8" s="1"/>
  <c r="B2653" i="8"/>
  <c r="C2653" i="8" s="1"/>
  <c r="B2654" i="8"/>
  <c r="C2654" i="8" s="1"/>
  <c r="B2655" i="8"/>
  <c r="C2655" i="8" s="1"/>
  <c r="B2656" i="8"/>
  <c r="C2656" i="8" s="1"/>
  <c r="B2657" i="8"/>
  <c r="C2657" i="8" s="1"/>
  <c r="B2658" i="8"/>
  <c r="C2658" i="8" s="1"/>
  <c r="B2659" i="8"/>
  <c r="C2659" i="8" s="1"/>
  <c r="B2660" i="8"/>
  <c r="C2660" i="8" s="1"/>
  <c r="B2661" i="8"/>
  <c r="C2661" i="8" s="1"/>
  <c r="B2662" i="8"/>
  <c r="C2662" i="8" s="1"/>
  <c r="B2663" i="8"/>
  <c r="C2663" i="8" s="1"/>
  <c r="B2664" i="8"/>
  <c r="C2664" i="8" s="1"/>
  <c r="B2665" i="8"/>
  <c r="C2665" i="8" s="1"/>
  <c r="B2666" i="8"/>
  <c r="C2666" i="8" s="1"/>
  <c r="B2667" i="8"/>
  <c r="C2667" i="8" s="1"/>
  <c r="B2668" i="8"/>
  <c r="C2668" i="8" s="1"/>
  <c r="B2669" i="8"/>
  <c r="C2669" i="8" s="1"/>
  <c r="B2670" i="8"/>
  <c r="C2670" i="8" s="1"/>
  <c r="B2671" i="8"/>
  <c r="C2671" i="8" s="1"/>
  <c r="B2672" i="8"/>
  <c r="C2672" i="8" s="1"/>
  <c r="B2673" i="8"/>
  <c r="C2673" i="8" s="1"/>
  <c r="B2674" i="8"/>
  <c r="C2674" i="8" s="1"/>
  <c r="B2675" i="8"/>
  <c r="C2675" i="8" s="1"/>
  <c r="B2676" i="8"/>
  <c r="C2676" i="8" s="1"/>
  <c r="B2677" i="8"/>
  <c r="C2677" i="8" s="1"/>
  <c r="B2678" i="8"/>
  <c r="C2678" i="8" s="1"/>
  <c r="B2679" i="8"/>
  <c r="C2679" i="8" s="1"/>
  <c r="B2680" i="8"/>
  <c r="C2680" i="8" s="1"/>
  <c r="B2681" i="8"/>
  <c r="C2681" i="8" s="1"/>
  <c r="B2682" i="8"/>
  <c r="C2682" i="8" s="1"/>
  <c r="B2683" i="8"/>
  <c r="C2683" i="8" s="1"/>
  <c r="B2684" i="8"/>
  <c r="C2684" i="8" s="1"/>
  <c r="B2685" i="8"/>
  <c r="C2685" i="8" s="1"/>
  <c r="B2686" i="8"/>
  <c r="C2686" i="8" s="1"/>
  <c r="B2687" i="8"/>
  <c r="C2687" i="8" s="1"/>
  <c r="B2688" i="8"/>
  <c r="C2688" i="8" s="1"/>
  <c r="B2689" i="8"/>
  <c r="C2689" i="8" s="1"/>
  <c r="B2690" i="8"/>
  <c r="C2690" i="8" s="1"/>
  <c r="B2691" i="8"/>
  <c r="C2691" i="8" s="1"/>
  <c r="B2692" i="8"/>
  <c r="C2692" i="8" s="1"/>
  <c r="B2693" i="8"/>
  <c r="C2693" i="8" s="1"/>
  <c r="B2694" i="8"/>
  <c r="C2694" i="8" s="1"/>
  <c r="B2695" i="8"/>
  <c r="C2695" i="8" s="1"/>
  <c r="B2696" i="8"/>
  <c r="C2696" i="8" s="1"/>
  <c r="B2697" i="8"/>
  <c r="C2697" i="8" s="1"/>
  <c r="B2698" i="8"/>
  <c r="C2698" i="8" s="1"/>
  <c r="B2699" i="8"/>
  <c r="C2699" i="8" s="1"/>
  <c r="B2700" i="8"/>
  <c r="C2700" i="8" s="1"/>
  <c r="B2701" i="8"/>
  <c r="C2701" i="8" s="1"/>
  <c r="B2702" i="8"/>
  <c r="C2702" i="8" s="1"/>
  <c r="B2703" i="8"/>
  <c r="C2703" i="8" s="1"/>
  <c r="B2704" i="8"/>
  <c r="C2704" i="8" s="1"/>
  <c r="B2705" i="8"/>
  <c r="C2705" i="8" s="1"/>
  <c r="B2706" i="8"/>
  <c r="C2706" i="8" s="1"/>
  <c r="B2707" i="8"/>
  <c r="C2707" i="8" s="1"/>
  <c r="B2708" i="8"/>
  <c r="C2708" i="8" s="1"/>
  <c r="B2709" i="8"/>
  <c r="C2709" i="8" s="1"/>
  <c r="B2710" i="8"/>
  <c r="C2710" i="8" s="1"/>
  <c r="B2711" i="8"/>
  <c r="C2711" i="8" s="1"/>
  <c r="B2712" i="8"/>
  <c r="C2712" i="8" s="1"/>
  <c r="B2713" i="8"/>
  <c r="C2713" i="8" s="1"/>
  <c r="B2714" i="8"/>
  <c r="C2714" i="8" s="1"/>
  <c r="B2715" i="8"/>
  <c r="C2715" i="8" s="1"/>
  <c r="B2716" i="8"/>
  <c r="C2716" i="8" s="1"/>
  <c r="B2717" i="8"/>
  <c r="C2717" i="8" s="1"/>
  <c r="B2718" i="8"/>
  <c r="C2718" i="8" s="1"/>
  <c r="B2719" i="8"/>
  <c r="C2719" i="8" s="1"/>
  <c r="B2720" i="8"/>
  <c r="C2720" i="8" s="1"/>
  <c r="B2721" i="8"/>
  <c r="C2721" i="8" s="1"/>
  <c r="B2722" i="8"/>
  <c r="C2722" i="8" s="1"/>
  <c r="B2723" i="8"/>
  <c r="C2723" i="8" s="1"/>
  <c r="B2724" i="8"/>
  <c r="C2724" i="8" s="1"/>
  <c r="B2725" i="8"/>
  <c r="C2725" i="8" s="1"/>
  <c r="B2726" i="8"/>
  <c r="C2726" i="8" s="1"/>
  <c r="B2727" i="8"/>
  <c r="C2727" i="8" s="1"/>
  <c r="B2728" i="8"/>
  <c r="C2728" i="8" s="1"/>
  <c r="B2729" i="8"/>
  <c r="C2729" i="8" s="1"/>
  <c r="B2730" i="8"/>
  <c r="C2730" i="8" s="1"/>
  <c r="B2731" i="8"/>
  <c r="C2731" i="8" s="1"/>
  <c r="B2732" i="8"/>
  <c r="C2732" i="8" s="1"/>
  <c r="B2733" i="8"/>
  <c r="C2733" i="8" s="1"/>
  <c r="B2734" i="8"/>
  <c r="C2734" i="8" s="1"/>
  <c r="B2735" i="8"/>
  <c r="C2735" i="8" s="1"/>
  <c r="B2736" i="8"/>
  <c r="C2736" i="8" s="1"/>
  <c r="B2737" i="8"/>
  <c r="C2737" i="8" s="1"/>
  <c r="B2738" i="8"/>
  <c r="C2738" i="8" s="1"/>
  <c r="B2739" i="8"/>
  <c r="C2739" i="8" s="1"/>
  <c r="B2740" i="8"/>
  <c r="C2740" i="8" s="1"/>
  <c r="B2741" i="8"/>
  <c r="C2741" i="8" s="1"/>
  <c r="B2742" i="8"/>
  <c r="C2742" i="8" s="1"/>
  <c r="B2743" i="8"/>
  <c r="C2743" i="8" s="1"/>
  <c r="B2744" i="8"/>
  <c r="C2744" i="8" s="1"/>
  <c r="B2745" i="8"/>
  <c r="C2745" i="8" s="1"/>
  <c r="B2746" i="8"/>
  <c r="C2746" i="8" s="1"/>
  <c r="B2747" i="8"/>
  <c r="C2747" i="8" s="1"/>
  <c r="B2748" i="8"/>
  <c r="C2748" i="8" s="1"/>
  <c r="B2749" i="8"/>
  <c r="C2749" i="8" s="1"/>
  <c r="B2750" i="8"/>
  <c r="C2750" i="8" s="1"/>
  <c r="B2751" i="8"/>
  <c r="C2751" i="8" s="1"/>
  <c r="B2752" i="8"/>
  <c r="C2752" i="8" s="1"/>
  <c r="B2753" i="8"/>
  <c r="C2753" i="8" s="1"/>
  <c r="B2754" i="8"/>
  <c r="C2754" i="8" s="1"/>
  <c r="B2755" i="8"/>
  <c r="C2755" i="8" s="1"/>
  <c r="B2756" i="8"/>
  <c r="C2756" i="8" s="1"/>
  <c r="B2757" i="8"/>
  <c r="C2757" i="8" s="1"/>
  <c r="B2758" i="8"/>
  <c r="C2758" i="8" s="1"/>
  <c r="B2759" i="8"/>
  <c r="C2759" i="8" s="1"/>
  <c r="B2760" i="8"/>
  <c r="C2760" i="8" s="1"/>
  <c r="B2761" i="8"/>
  <c r="C2761" i="8" s="1"/>
  <c r="B2762" i="8"/>
  <c r="C2762" i="8" s="1"/>
  <c r="B2763" i="8"/>
  <c r="C2763" i="8" s="1"/>
  <c r="B2764" i="8"/>
  <c r="C2764" i="8" s="1"/>
  <c r="B2765" i="8"/>
  <c r="C2765" i="8" s="1"/>
  <c r="B2766" i="8"/>
  <c r="C2766" i="8" s="1"/>
  <c r="B2767" i="8"/>
  <c r="C2767" i="8" s="1"/>
  <c r="B2768" i="8"/>
  <c r="C2768" i="8" s="1"/>
  <c r="B2769" i="8"/>
  <c r="C2769" i="8" s="1"/>
  <c r="B2770" i="8"/>
  <c r="C2770" i="8" s="1"/>
  <c r="B2771" i="8"/>
  <c r="C2771" i="8" s="1"/>
  <c r="B2772" i="8"/>
  <c r="C2772" i="8" s="1"/>
  <c r="B2773" i="8"/>
  <c r="C2773" i="8" s="1"/>
  <c r="B2774" i="8"/>
  <c r="C2774" i="8" s="1"/>
  <c r="B2775" i="8"/>
  <c r="C2775" i="8" s="1"/>
  <c r="B2776" i="8"/>
  <c r="C2776" i="8" s="1"/>
  <c r="B2777" i="8"/>
  <c r="C2777" i="8" s="1"/>
  <c r="B2778" i="8"/>
  <c r="C2778" i="8" s="1"/>
  <c r="B2779" i="8"/>
  <c r="C2779" i="8" s="1"/>
  <c r="B2780" i="8"/>
  <c r="C2780" i="8" s="1"/>
  <c r="B2781" i="8"/>
  <c r="C2781" i="8" s="1"/>
  <c r="B2782" i="8"/>
  <c r="C2782" i="8" s="1"/>
  <c r="B2783" i="8"/>
  <c r="C2783" i="8" s="1"/>
  <c r="B2784" i="8"/>
  <c r="C2784" i="8" s="1"/>
  <c r="B2785" i="8"/>
  <c r="C2785" i="8" s="1"/>
  <c r="B2786" i="8"/>
  <c r="C2786" i="8" s="1"/>
  <c r="B2787" i="8"/>
  <c r="C2787" i="8" s="1"/>
  <c r="B2788" i="8"/>
  <c r="C2788" i="8" s="1"/>
  <c r="B2789" i="8"/>
  <c r="C2789" i="8" s="1"/>
  <c r="B2790" i="8"/>
  <c r="C2790" i="8" s="1"/>
  <c r="B2791" i="8"/>
  <c r="C2791" i="8" s="1"/>
  <c r="B2792" i="8"/>
  <c r="C2792" i="8" s="1"/>
  <c r="B2793" i="8"/>
  <c r="C2793" i="8" s="1"/>
  <c r="B2794" i="8"/>
  <c r="C2794" i="8" s="1"/>
  <c r="B2795" i="8"/>
  <c r="C2795" i="8" s="1"/>
  <c r="B2796" i="8"/>
  <c r="C2796" i="8" s="1"/>
  <c r="B2797" i="8"/>
  <c r="C2797" i="8" s="1"/>
  <c r="B2798" i="8"/>
  <c r="C2798" i="8" s="1"/>
  <c r="B2799" i="8"/>
  <c r="C2799" i="8" s="1"/>
  <c r="B2800" i="8"/>
  <c r="C2800" i="8" s="1"/>
  <c r="B2801" i="8"/>
  <c r="C2801" i="8" s="1"/>
  <c r="B2802" i="8"/>
  <c r="C2802" i="8" s="1"/>
  <c r="B2803" i="8"/>
  <c r="C2803" i="8" s="1"/>
  <c r="B2804" i="8"/>
  <c r="C2804" i="8" s="1"/>
  <c r="B2805" i="8"/>
  <c r="C2805" i="8" s="1"/>
  <c r="B2806" i="8"/>
  <c r="C2806" i="8" s="1"/>
  <c r="B2807" i="8"/>
  <c r="C2807" i="8" s="1"/>
  <c r="B2808" i="8"/>
  <c r="C2808" i="8" s="1"/>
  <c r="B2809" i="8"/>
  <c r="C2809" i="8" s="1"/>
  <c r="B2810" i="8"/>
  <c r="C2810" i="8" s="1"/>
  <c r="B2811" i="8"/>
  <c r="C2811" i="8" s="1"/>
  <c r="B2812" i="8"/>
  <c r="C2812" i="8" s="1"/>
  <c r="B2813" i="8"/>
  <c r="C2813" i="8" s="1"/>
  <c r="B2814" i="8"/>
  <c r="C2814" i="8" s="1"/>
  <c r="B2815" i="8"/>
  <c r="C2815" i="8" s="1"/>
  <c r="B2816" i="8"/>
  <c r="C2816" i="8" s="1"/>
  <c r="B2817" i="8"/>
  <c r="C2817" i="8" s="1"/>
  <c r="B2818" i="8"/>
  <c r="C2818" i="8" s="1"/>
  <c r="B2819" i="8"/>
  <c r="C2819" i="8" s="1"/>
  <c r="B2820" i="8"/>
  <c r="C2820" i="8" s="1"/>
  <c r="B2821" i="8"/>
  <c r="C2821" i="8" s="1"/>
  <c r="B2822" i="8"/>
  <c r="C2822" i="8" s="1"/>
  <c r="B2823" i="8"/>
  <c r="C2823" i="8" s="1"/>
  <c r="B2824" i="8"/>
  <c r="C2824" i="8" s="1"/>
  <c r="B2825" i="8"/>
  <c r="C2825" i="8" s="1"/>
  <c r="B2826" i="8"/>
  <c r="C2826" i="8" s="1"/>
  <c r="B2827" i="8"/>
  <c r="C2827" i="8" s="1"/>
  <c r="B2828" i="8"/>
  <c r="C2828" i="8" s="1"/>
  <c r="B2829" i="8"/>
  <c r="C2829" i="8" s="1"/>
  <c r="B2830" i="8"/>
  <c r="C2830" i="8" s="1"/>
  <c r="B2831" i="8"/>
  <c r="C2831" i="8" s="1"/>
  <c r="B2832" i="8"/>
  <c r="C2832" i="8" s="1"/>
  <c r="B2833" i="8"/>
  <c r="C2833" i="8" s="1"/>
  <c r="B2834" i="8"/>
  <c r="C2834" i="8" s="1"/>
  <c r="B2835" i="8"/>
  <c r="C2835" i="8" s="1"/>
  <c r="B2836" i="8"/>
  <c r="C2836" i="8" s="1"/>
  <c r="B2837" i="8"/>
  <c r="C2837" i="8" s="1"/>
  <c r="B2838" i="8"/>
  <c r="C2838" i="8" s="1"/>
  <c r="B2839" i="8"/>
  <c r="C2839" i="8" s="1"/>
  <c r="B2840" i="8"/>
  <c r="C2840" i="8" s="1"/>
  <c r="B2841" i="8"/>
  <c r="C2841" i="8" s="1"/>
  <c r="B2842" i="8"/>
  <c r="C2842" i="8" s="1"/>
  <c r="B2843" i="8"/>
  <c r="C2843" i="8" s="1"/>
  <c r="B2844" i="8"/>
  <c r="C2844" i="8" s="1"/>
  <c r="B2845" i="8"/>
  <c r="C2845" i="8" s="1"/>
  <c r="B2846" i="8"/>
  <c r="C2846" i="8" s="1"/>
  <c r="B2847" i="8"/>
  <c r="C2847" i="8" s="1"/>
  <c r="B2848" i="8"/>
  <c r="C2848" i="8" s="1"/>
  <c r="B2849" i="8"/>
  <c r="C2849" i="8" s="1"/>
  <c r="B2850" i="8"/>
  <c r="C2850" i="8" s="1"/>
  <c r="B2851" i="8"/>
  <c r="C2851" i="8" s="1"/>
  <c r="B2852" i="8"/>
  <c r="C2852" i="8" s="1"/>
  <c r="B2853" i="8"/>
  <c r="C2853" i="8" s="1"/>
  <c r="B2854" i="8"/>
  <c r="C2854" i="8" s="1"/>
  <c r="B2855" i="8"/>
  <c r="C2855" i="8" s="1"/>
  <c r="B2856" i="8"/>
  <c r="C2856" i="8" s="1"/>
  <c r="B2857" i="8"/>
  <c r="C2857" i="8" s="1"/>
  <c r="B2858" i="8"/>
  <c r="C2858" i="8" s="1"/>
  <c r="B2859" i="8"/>
  <c r="C2859" i="8" s="1"/>
  <c r="B2860" i="8"/>
  <c r="C2860" i="8" s="1"/>
  <c r="B2861" i="8"/>
  <c r="C2861" i="8" s="1"/>
  <c r="B2862" i="8"/>
  <c r="C2862" i="8" s="1"/>
  <c r="B2863" i="8"/>
  <c r="C2863" i="8" s="1"/>
  <c r="B2864" i="8"/>
  <c r="C2864" i="8" s="1"/>
  <c r="B2865" i="8"/>
  <c r="C2865" i="8" s="1"/>
  <c r="B2866" i="8"/>
  <c r="C2866" i="8" s="1"/>
  <c r="B2867" i="8"/>
  <c r="C2867" i="8" s="1"/>
  <c r="B2868" i="8"/>
  <c r="C2868" i="8" s="1"/>
  <c r="B2869" i="8"/>
  <c r="C2869" i="8" s="1"/>
  <c r="B2870" i="8"/>
  <c r="C2870" i="8" s="1"/>
  <c r="B2871" i="8"/>
  <c r="C2871" i="8" s="1"/>
  <c r="B2872" i="8"/>
  <c r="C2872" i="8" s="1"/>
  <c r="B2873" i="8"/>
  <c r="C2873" i="8" s="1"/>
  <c r="B2874" i="8"/>
  <c r="C2874" i="8" s="1"/>
  <c r="B2875" i="8"/>
  <c r="C2875" i="8" s="1"/>
  <c r="B2876" i="8"/>
  <c r="C2876" i="8" s="1"/>
  <c r="B2877" i="8"/>
  <c r="C2877" i="8" s="1"/>
  <c r="B2878" i="8"/>
  <c r="C2878" i="8" s="1"/>
  <c r="B2879" i="8"/>
  <c r="C2879" i="8" s="1"/>
  <c r="B2880" i="8"/>
  <c r="C2880" i="8" s="1"/>
  <c r="B2881" i="8"/>
  <c r="C2881" i="8" s="1"/>
  <c r="B2882" i="8"/>
  <c r="C2882" i="8" s="1"/>
  <c r="B2883" i="8"/>
  <c r="C2883" i="8" s="1"/>
  <c r="B2884" i="8"/>
  <c r="C2884" i="8" s="1"/>
  <c r="B2885" i="8"/>
  <c r="C2885" i="8" s="1"/>
  <c r="B2886" i="8"/>
  <c r="C2886" i="8" s="1"/>
  <c r="B2887" i="8"/>
  <c r="C2887" i="8" s="1"/>
  <c r="B2888" i="8"/>
  <c r="C2888" i="8" s="1"/>
  <c r="B2889" i="8"/>
  <c r="C2889" i="8" s="1"/>
  <c r="B2890" i="8"/>
  <c r="C2890" i="8" s="1"/>
  <c r="B2891" i="8"/>
  <c r="C2891" i="8" s="1"/>
  <c r="B2892" i="8"/>
  <c r="C2892" i="8" s="1"/>
  <c r="B2893" i="8"/>
  <c r="C2893" i="8" s="1"/>
  <c r="B2894" i="8"/>
  <c r="C2894" i="8" s="1"/>
  <c r="B2895" i="8"/>
  <c r="C2895" i="8" s="1"/>
  <c r="B2896" i="8"/>
  <c r="C2896" i="8" s="1"/>
  <c r="B2897" i="8"/>
  <c r="C2897" i="8" s="1"/>
  <c r="B2898" i="8"/>
  <c r="C2898" i="8" s="1"/>
  <c r="B2899" i="8"/>
  <c r="C2899" i="8" s="1"/>
  <c r="B2900" i="8"/>
  <c r="C2900" i="8" s="1"/>
  <c r="B2901" i="8"/>
  <c r="C2901" i="8" s="1"/>
  <c r="B2902" i="8"/>
  <c r="C2902" i="8" s="1"/>
  <c r="B2903" i="8"/>
  <c r="C2903" i="8" s="1"/>
  <c r="B2904" i="8"/>
  <c r="C2904" i="8" s="1"/>
  <c r="B2905" i="8"/>
  <c r="C2905" i="8" s="1"/>
  <c r="B2906" i="8"/>
  <c r="C2906" i="8" s="1"/>
  <c r="B2907" i="8"/>
  <c r="C2907" i="8" s="1"/>
  <c r="B2908" i="8"/>
  <c r="C2908" i="8" s="1"/>
  <c r="B2909" i="8"/>
  <c r="C2909" i="8" s="1"/>
  <c r="B2910" i="8"/>
  <c r="C2910" i="8" s="1"/>
  <c r="B2911" i="8"/>
  <c r="C2911" i="8" s="1"/>
  <c r="B2912" i="8"/>
  <c r="C2912" i="8" s="1"/>
  <c r="B2913" i="8"/>
  <c r="C2913" i="8" s="1"/>
  <c r="B2914" i="8"/>
  <c r="C2914" i="8" s="1"/>
  <c r="B2915" i="8"/>
  <c r="C2915" i="8" s="1"/>
  <c r="B2916" i="8"/>
  <c r="C2916" i="8" s="1"/>
  <c r="B2917" i="8"/>
  <c r="C2917" i="8" s="1"/>
  <c r="B2918" i="8"/>
  <c r="C2918" i="8" s="1"/>
  <c r="B2919" i="8"/>
  <c r="C2919" i="8" s="1"/>
  <c r="B2920" i="8"/>
  <c r="C2920" i="8" s="1"/>
  <c r="B2921" i="8"/>
  <c r="C2921" i="8" s="1"/>
  <c r="B2922" i="8"/>
  <c r="C2922" i="8" s="1"/>
  <c r="B2923" i="8"/>
  <c r="C2923" i="8" s="1"/>
  <c r="B2924" i="8"/>
  <c r="C2924" i="8" s="1"/>
  <c r="B2925" i="8"/>
  <c r="C2925" i="8" s="1"/>
  <c r="B2926" i="8"/>
  <c r="C2926" i="8" s="1"/>
  <c r="B2927" i="8"/>
  <c r="C2927" i="8" s="1"/>
  <c r="B2928" i="8"/>
  <c r="C2928" i="8" s="1"/>
  <c r="B2929" i="8"/>
  <c r="C2929" i="8" s="1"/>
  <c r="B2930" i="8"/>
  <c r="C2930" i="8" s="1"/>
  <c r="B2931" i="8"/>
  <c r="C2931" i="8" s="1"/>
  <c r="B2932" i="8"/>
  <c r="C2932" i="8" s="1"/>
  <c r="B2933" i="8"/>
  <c r="C2933" i="8" s="1"/>
  <c r="B2934" i="8"/>
  <c r="C2934" i="8" s="1"/>
  <c r="B2935" i="8"/>
  <c r="C2935" i="8" s="1"/>
  <c r="B2936" i="8"/>
  <c r="C2936" i="8" s="1"/>
  <c r="B2937" i="8"/>
  <c r="C2937" i="8" s="1"/>
  <c r="B2938" i="8"/>
  <c r="C2938" i="8" s="1"/>
  <c r="B2939" i="8"/>
  <c r="C2939" i="8" s="1"/>
  <c r="B2940" i="8"/>
  <c r="C2940" i="8" s="1"/>
  <c r="B2941" i="8"/>
  <c r="C2941" i="8" s="1"/>
  <c r="B2942" i="8"/>
  <c r="C2942" i="8" s="1"/>
  <c r="B2943" i="8"/>
  <c r="C2943" i="8" s="1"/>
  <c r="B2944" i="8"/>
  <c r="C2944" i="8" s="1"/>
  <c r="B2945" i="8"/>
  <c r="C2945" i="8" s="1"/>
  <c r="B2946" i="8"/>
  <c r="C2946" i="8" s="1"/>
  <c r="B2947" i="8"/>
  <c r="C2947" i="8" s="1"/>
  <c r="B2948" i="8"/>
  <c r="C2948" i="8" s="1"/>
  <c r="B2949" i="8"/>
  <c r="C2949" i="8" s="1"/>
  <c r="B2950" i="8"/>
  <c r="C2950" i="8" s="1"/>
  <c r="B2951" i="8"/>
  <c r="C2951" i="8" s="1"/>
  <c r="B2952" i="8"/>
  <c r="C2952" i="8" s="1"/>
  <c r="B2953" i="8"/>
  <c r="C2953" i="8" s="1"/>
  <c r="B2954" i="8"/>
  <c r="C2954" i="8" s="1"/>
  <c r="B2955" i="8"/>
  <c r="C2955" i="8" s="1"/>
  <c r="B2956" i="8"/>
  <c r="C2956" i="8" s="1"/>
  <c r="B2957" i="8"/>
  <c r="C2957" i="8" s="1"/>
  <c r="B2958" i="8"/>
  <c r="C2958" i="8" s="1"/>
  <c r="B2959" i="8"/>
  <c r="C2959" i="8" s="1"/>
  <c r="B2960" i="8"/>
  <c r="C2960" i="8" s="1"/>
  <c r="B2961" i="8"/>
  <c r="C2961" i="8" s="1"/>
  <c r="B2962" i="8"/>
  <c r="C2962" i="8" s="1"/>
  <c r="B2963" i="8"/>
  <c r="C2963" i="8" s="1"/>
  <c r="B2964" i="8"/>
  <c r="C2964" i="8" s="1"/>
  <c r="B2965" i="8"/>
  <c r="C2965" i="8" s="1"/>
  <c r="B2966" i="8"/>
  <c r="C2966" i="8" s="1"/>
  <c r="B2967" i="8"/>
  <c r="C2967" i="8" s="1"/>
  <c r="B2968" i="8"/>
  <c r="C2968" i="8" s="1"/>
  <c r="B2969" i="8"/>
  <c r="C2969" i="8" s="1"/>
  <c r="B2970" i="8"/>
  <c r="C2970" i="8" s="1"/>
  <c r="B2971" i="8"/>
  <c r="C2971" i="8" s="1"/>
  <c r="B2972" i="8"/>
  <c r="C2972" i="8" s="1"/>
  <c r="B2973" i="8"/>
  <c r="C2973" i="8" s="1"/>
  <c r="B2974" i="8"/>
  <c r="C2974" i="8" s="1"/>
  <c r="B2975" i="8"/>
  <c r="C2975" i="8" s="1"/>
  <c r="B2976" i="8"/>
  <c r="C2976" i="8" s="1"/>
  <c r="B2977" i="8"/>
  <c r="C2977" i="8" s="1"/>
  <c r="B2978" i="8"/>
  <c r="C2978" i="8" s="1"/>
  <c r="B2979" i="8"/>
  <c r="C2979" i="8" s="1"/>
  <c r="B2980" i="8"/>
  <c r="C2980" i="8" s="1"/>
  <c r="B2981" i="8"/>
  <c r="C2981" i="8" s="1"/>
  <c r="B2982" i="8"/>
  <c r="C2982" i="8" s="1"/>
  <c r="B2983" i="8"/>
  <c r="C2983" i="8" s="1"/>
  <c r="B2984" i="8"/>
  <c r="C2984" i="8" s="1"/>
  <c r="B2985" i="8"/>
  <c r="C2985" i="8" s="1"/>
  <c r="B2986" i="8"/>
  <c r="C2986" i="8" s="1"/>
  <c r="B2987" i="8"/>
  <c r="C2987" i="8" s="1"/>
  <c r="B2988" i="8"/>
  <c r="C2988" i="8" s="1"/>
  <c r="B2989" i="8"/>
  <c r="C2989" i="8" s="1"/>
  <c r="B2990" i="8"/>
  <c r="C2990" i="8" s="1"/>
  <c r="B2991" i="8"/>
  <c r="C2991" i="8" s="1"/>
  <c r="B2992" i="8"/>
  <c r="C2992" i="8" s="1"/>
  <c r="B2993" i="8"/>
  <c r="C2993" i="8" s="1"/>
  <c r="B2994" i="8"/>
  <c r="C2994" i="8" s="1"/>
  <c r="B2995" i="8"/>
  <c r="C2995" i="8" s="1"/>
  <c r="B2996" i="8"/>
  <c r="C2996" i="8" s="1"/>
  <c r="B2997" i="8"/>
  <c r="C2997" i="8" s="1"/>
  <c r="B2998" i="8"/>
  <c r="C2998" i="8" s="1"/>
  <c r="B2999" i="8"/>
  <c r="C2999" i="8" s="1"/>
  <c r="B3000" i="8"/>
  <c r="C3000" i="8" s="1"/>
  <c r="B3001" i="8"/>
  <c r="C3001" i="8" s="1"/>
  <c r="B3002" i="8"/>
  <c r="C3002" i="8" s="1"/>
  <c r="B3003" i="8"/>
  <c r="C3003" i="8" s="1"/>
  <c r="B3004" i="8"/>
  <c r="C3004" i="8" s="1"/>
  <c r="B3005" i="8"/>
  <c r="C3005" i="8" s="1"/>
  <c r="B3006" i="8"/>
  <c r="C3006" i="8" s="1"/>
  <c r="B3007" i="8"/>
  <c r="C3007" i="8" s="1"/>
  <c r="B3008" i="8"/>
  <c r="C3008" i="8" s="1"/>
  <c r="B3009" i="8"/>
  <c r="C3009" i="8" s="1"/>
  <c r="B3010" i="8"/>
  <c r="C3010" i="8" s="1"/>
  <c r="B3011" i="8"/>
  <c r="C3011" i="8" s="1"/>
  <c r="B3012" i="8"/>
  <c r="C3012" i="8" s="1"/>
  <c r="B3013" i="8"/>
  <c r="C3013" i="8" s="1"/>
  <c r="B3014" i="8"/>
  <c r="C3014" i="8" s="1"/>
  <c r="B3015" i="8"/>
  <c r="C3015" i="8" s="1"/>
  <c r="B3016" i="8"/>
  <c r="C3016" i="8" s="1"/>
  <c r="B3017" i="8"/>
  <c r="C3017" i="8" s="1"/>
  <c r="B3018" i="8"/>
  <c r="C3018" i="8" s="1"/>
  <c r="B3019" i="8"/>
  <c r="C3019" i="8" s="1"/>
  <c r="B3020" i="8"/>
  <c r="C3020" i="8" s="1"/>
  <c r="B3021" i="8"/>
  <c r="C3021" i="8" s="1"/>
  <c r="B3022" i="8"/>
  <c r="C3022" i="8" s="1"/>
  <c r="B3023" i="8"/>
  <c r="C3023" i="8" s="1"/>
  <c r="B3024" i="8"/>
  <c r="C3024" i="8" s="1"/>
  <c r="B3025" i="8"/>
  <c r="C3025" i="8" s="1"/>
  <c r="B3026" i="8"/>
  <c r="C3026" i="8" s="1"/>
  <c r="B3027" i="8"/>
  <c r="C3027" i="8" s="1"/>
  <c r="B3028" i="8"/>
  <c r="C3028" i="8" s="1"/>
  <c r="B3029" i="8"/>
  <c r="C3029" i="8" s="1"/>
  <c r="B3030" i="8"/>
  <c r="C3030" i="8" s="1"/>
  <c r="B3031" i="8"/>
  <c r="C3031" i="8" s="1"/>
  <c r="B3032" i="8"/>
  <c r="C3032" i="8" s="1"/>
  <c r="B3033" i="8"/>
  <c r="C3033" i="8" s="1"/>
  <c r="B3034" i="8"/>
  <c r="C3034" i="8" s="1"/>
  <c r="B3035" i="8"/>
  <c r="C3035" i="8" s="1"/>
  <c r="B3036" i="8"/>
  <c r="C3036" i="8" s="1"/>
  <c r="B3037" i="8"/>
  <c r="C3037" i="8" s="1"/>
  <c r="B3038" i="8"/>
  <c r="C3038" i="8" s="1"/>
  <c r="B3039" i="8"/>
  <c r="C3039" i="8" s="1"/>
  <c r="B3040" i="8"/>
  <c r="C3040" i="8" s="1"/>
  <c r="B3041" i="8"/>
  <c r="C3041" i="8" s="1"/>
  <c r="B3042" i="8"/>
  <c r="C3042" i="8" s="1"/>
  <c r="B3043" i="8"/>
  <c r="C3043" i="8" s="1"/>
  <c r="B3044" i="8"/>
  <c r="C3044" i="8" s="1"/>
  <c r="B3045" i="8"/>
  <c r="C3045" i="8" s="1"/>
  <c r="B3046" i="8"/>
  <c r="C3046" i="8" s="1"/>
  <c r="B3047" i="8"/>
  <c r="C3047" i="8" s="1"/>
  <c r="B3048" i="8"/>
  <c r="C3048" i="8" s="1"/>
  <c r="B3049" i="8"/>
  <c r="C3049" i="8" s="1"/>
  <c r="B3050" i="8"/>
  <c r="C3050" i="8" s="1"/>
  <c r="B3051" i="8"/>
  <c r="C3051" i="8" s="1"/>
  <c r="B3052" i="8"/>
  <c r="C3052" i="8" s="1"/>
  <c r="B3053" i="8"/>
  <c r="C3053" i="8" s="1"/>
  <c r="B3054" i="8"/>
  <c r="C3054" i="8" s="1"/>
  <c r="B3055" i="8"/>
  <c r="C3055" i="8" s="1"/>
  <c r="B3056" i="8"/>
  <c r="C3056" i="8" s="1"/>
  <c r="B3057" i="8"/>
  <c r="C3057" i="8" s="1"/>
  <c r="B3058" i="8"/>
  <c r="C3058" i="8" s="1"/>
  <c r="B3059" i="8"/>
  <c r="C3059" i="8" s="1"/>
  <c r="B3060" i="8"/>
  <c r="C3060" i="8" s="1"/>
  <c r="B3061" i="8"/>
  <c r="C3061" i="8" s="1"/>
  <c r="B3062" i="8"/>
  <c r="C3062" i="8" s="1"/>
  <c r="B3063" i="8"/>
  <c r="C3063" i="8" s="1"/>
  <c r="B3064" i="8"/>
  <c r="C3064" i="8" s="1"/>
  <c r="B3065" i="8"/>
  <c r="C3065" i="8" s="1"/>
  <c r="B3066" i="8"/>
  <c r="C3066" i="8" s="1"/>
  <c r="B3067" i="8"/>
  <c r="C3067" i="8" s="1"/>
  <c r="B3068" i="8"/>
  <c r="C3068" i="8" s="1"/>
  <c r="B3069" i="8"/>
  <c r="C3069" i="8" s="1"/>
  <c r="B3070" i="8"/>
  <c r="C3070" i="8" s="1"/>
  <c r="B3071" i="8"/>
  <c r="C3071" i="8" s="1"/>
  <c r="B3072" i="8"/>
  <c r="C3072" i="8" s="1"/>
  <c r="B3073" i="8"/>
  <c r="C3073" i="8" s="1"/>
  <c r="B3074" i="8"/>
  <c r="C3074" i="8" s="1"/>
  <c r="B3075" i="8"/>
  <c r="C3075" i="8" s="1"/>
  <c r="B3076" i="8"/>
  <c r="C3076" i="8" s="1"/>
  <c r="B3077" i="8"/>
  <c r="C3077" i="8" s="1"/>
  <c r="B3078" i="8"/>
  <c r="C3078" i="8" s="1"/>
  <c r="B3079" i="8"/>
  <c r="C3079" i="8" s="1"/>
  <c r="B3080" i="8"/>
  <c r="C3080" i="8" s="1"/>
  <c r="B3081" i="8"/>
  <c r="C3081" i="8" s="1"/>
  <c r="B3082" i="8"/>
  <c r="C3082" i="8" s="1"/>
  <c r="B3083" i="8"/>
  <c r="C3083" i="8" s="1"/>
  <c r="B3084" i="8"/>
  <c r="C3084" i="8" s="1"/>
  <c r="B3085" i="8"/>
  <c r="C3085" i="8" s="1"/>
  <c r="B3086" i="8"/>
  <c r="C3086" i="8" s="1"/>
  <c r="B3087" i="8"/>
  <c r="C3087" i="8" s="1"/>
  <c r="B3088" i="8"/>
  <c r="C3088" i="8" s="1"/>
  <c r="B3089" i="8"/>
  <c r="C3089" i="8" s="1"/>
  <c r="B3090" i="8"/>
  <c r="C3090" i="8" s="1"/>
  <c r="B3091" i="8"/>
  <c r="C3091" i="8" s="1"/>
  <c r="B3092" i="8"/>
  <c r="C3092" i="8" s="1"/>
  <c r="B3093" i="8"/>
  <c r="C3093" i="8" s="1"/>
  <c r="B3094" i="8"/>
  <c r="C3094" i="8" s="1"/>
  <c r="B3095" i="8"/>
  <c r="C3095" i="8" s="1"/>
  <c r="B3096" i="8"/>
  <c r="C3096" i="8" s="1"/>
  <c r="B3097" i="8"/>
  <c r="C3097" i="8" s="1"/>
  <c r="B3098" i="8"/>
  <c r="C3098" i="8" s="1"/>
  <c r="B3099" i="8"/>
  <c r="C3099" i="8" s="1"/>
  <c r="B3100" i="8"/>
  <c r="C3100" i="8" s="1"/>
  <c r="B3101" i="8"/>
  <c r="C3101" i="8" s="1"/>
  <c r="B3102" i="8"/>
  <c r="C3102" i="8" s="1"/>
  <c r="B3103" i="8"/>
  <c r="C3103" i="8" s="1"/>
  <c r="B3104" i="8"/>
  <c r="C3104" i="8" s="1"/>
  <c r="B3105" i="8"/>
  <c r="C3105" i="8" s="1"/>
  <c r="B3106" i="8"/>
  <c r="C3106" i="8" s="1"/>
  <c r="B3107" i="8"/>
  <c r="C3107" i="8" s="1"/>
  <c r="B3108" i="8"/>
  <c r="C3108" i="8" s="1"/>
  <c r="B3109" i="8"/>
  <c r="C3109" i="8" s="1"/>
  <c r="B3110" i="8"/>
  <c r="C3110" i="8" s="1"/>
  <c r="B3111" i="8"/>
  <c r="C3111" i="8" s="1"/>
  <c r="B3112" i="8"/>
  <c r="C3112" i="8" s="1"/>
  <c r="B3113" i="8"/>
  <c r="C3113" i="8" s="1"/>
  <c r="B3114" i="8"/>
  <c r="C3114" i="8" s="1"/>
  <c r="B3115" i="8"/>
  <c r="C3115" i="8" s="1"/>
  <c r="B3116" i="8"/>
  <c r="C3116" i="8" s="1"/>
  <c r="B3117" i="8"/>
  <c r="C3117" i="8" s="1"/>
  <c r="B3118" i="8"/>
  <c r="C3118" i="8" s="1"/>
  <c r="B3119" i="8"/>
  <c r="C3119" i="8" s="1"/>
  <c r="B3120" i="8"/>
  <c r="C3120" i="8" s="1"/>
  <c r="B3121" i="8"/>
  <c r="C3121" i="8" s="1"/>
  <c r="B3122" i="8"/>
  <c r="C3122" i="8" s="1"/>
  <c r="B3123" i="8"/>
  <c r="C3123" i="8" s="1"/>
  <c r="B3124" i="8"/>
  <c r="C3124" i="8" s="1"/>
  <c r="B3125" i="8"/>
  <c r="C3125" i="8" s="1"/>
  <c r="B3126" i="8"/>
  <c r="C3126" i="8" s="1"/>
  <c r="B3127" i="8"/>
  <c r="C3127" i="8" s="1"/>
  <c r="B3128" i="8"/>
  <c r="C3128" i="8" s="1"/>
  <c r="B3129" i="8"/>
  <c r="C3129" i="8" s="1"/>
  <c r="B3130" i="8"/>
  <c r="C3130" i="8" s="1"/>
  <c r="B3131" i="8"/>
  <c r="C3131" i="8" s="1"/>
  <c r="B3132" i="8"/>
  <c r="C3132" i="8" s="1"/>
  <c r="C3134" i="8"/>
  <c r="C3135" i="8"/>
  <c r="C3136" i="8"/>
  <c r="C3137" i="8"/>
  <c r="C3138" i="8"/>
  <c r="C3139" i="8"/>
  <c r="C3140" i="8"/>
  <c r="C3141" i="8"/>
  <c r="C3142" i="8"/>
  <c r="C3143" i="8"/>
  <c r="C3144" i="8"/>
  <c r="C3145" i="8"/>
  <c r="C3146" i="8"/>
  <c r="C3147" i="8"/>
  <c r="C3148" i="8"/>
  <c r="C3149" i="8"/>
  <c r="C3150" i="8"/>
  <c r="C3151" i="8"/>
  <c r="C3152" i="8"/>
  <c r="C3153" i="8"/>
  <c r="C3154" i="8"/>
  <c r="C3155" i="8"/>
  <c r="C3156" i="8"/>
  <c r="C3157" i="8"/>
  <c r="C3158" i="8"/>
  <c r="C3159" i="8"/>
  <c r="C3160" i="8"/>
  <c r="C3161" i="8"/>
  <c r="C3162" i="8"/>
  <c r="C3163" i="8"/>
  <c r="C3164" i="8"/>
  <c r="C3165" i="8"/>
  <c r="C3166" i="8"/>
  <c r="C3167" i="8"/>
  <c r="C3168" i="8"/>
  <c r="C3169" i="8"/>
  <c r="C3170" i="8"/>
  <c r="C3171" i="8"/>
  <c r="C3172" i="8"/>
  <c r="C3173" i="8"/>
  <c r="C3174" i="8"/>
  <c r="C3175" i="8"/>
  <c r="C3176" i="8"/>
  <c r="C3177" i="8"/>
  <c r="C3178" i="8"/>
  <c r="C3179" i="8"/>
  <c r="C3180" i="8"/>
  <c r="C3181" i="8"/>
  <c r="C3182" i="8"/>
  <c r="C3183" i="8"/>
  <c r="C3184" i="8"/>
  <c r="C3185" i="8"/>
  <c r="C3186" i="8"/>
  <c r="C3187" i="8"/>
  <c r="C3188" i="8"/>
  <c r="C3189" i="8"/>
  <c r="C3190" i="8"/>
  <c r="C3191" i="8"/>
  <c r="C3192" i="8"/>
  <c r="AF151" i="1"/>
  <c r="AF152" i="1"/>
  <c r="AG152" i="1"/>
  <c r="AH152" i="1"/>
  <c r="C152" i="1"/>
  <c r="C153" i="1" s="1"/>
  <c r="AF153" i="1"/>
  <c r="AG153" i="1"/>
  <c r="AH153" i="1"/>
  <c r="AF155" i="1"/>
  <c r="AF156" i="1"/>
  <c r="AG156" i="1"/>
  <c r="AH156" i="1"/>
  <c r="AF157" i="1"/>
  <c r="AG157" i="1"/>
  <c r="AH157" i="1"/>
  <c r="AF158" i="1"/>
  <c r="AG158" i="1"/>
  <c r="AH158" i="1"/>
  <c r="AF159" i="1"/>
  <c r="AG159" i="1"/>
  <c r="AH159" i="1"/>
  <c r="AF160" i="1"/>
  <c r="C161" i="1"/>
  <c r="C162" i="1" s="1"/>
  <c r="C163" i="1" s="1"/>
  <c r="C164" i="1" s="1"/>
  <c r="B36" i="8" s="1"/>
  <c r="C36" i="8" s="1"/>
  <c r="AF161" i="1"/>
  <c r="AG161" i="1"/>
  <c r="AH161" i="1"/>
  <c r="AF162" i="1"/>
  <c r="AG162" i="1"/>
  <c r="AH162" i="1"/>
  <c r="AF163" i="1"/>
  <c r="AG163" i="1"/>
  <c r="AH163" i="1"/>
  <c r="AF164" i="1"/>
  <c r="AG164" i="1"/>
  <c r="AH164" i="1"/>
  <c r="AF165" i="1"/>
  <c r="C167" i="1"/>
  <c r="C168" i="1" s="1"/>
  <c r="AF167" i="1"/>
  <c r="AG167" i="1"/>
  <c r="AH167" i="1"/>
  <c r="AF168" i="1"/>
  <c r="AG168" i="1"/>
  <c r="AH168" i="1"/>
  <c r="AF169" i="1"/>
  <c r="AG169" i="1"/>
  <c r="AH169" i="1"/>
  <c r="AF171" i="1"/>
  <c r="AF173" i="1"/>
  <c r="AG173" i="1"/>
  <c r="AH173" i="1"/>
  <c r="AF174" i="1"/>
  <c r="AG174" i="1"/>
  <c r="AH174" i="1"/>
  <c r="AF175" i="1"/>
  <c r="AG175" i="1"/>
  <c r="AH175" i="1"/>
  <c r="AF176" i="1"/>
  <c r="AG176" i="1"/>
  <c r="AH176" i="1"/>
  <c r="AF177" i="1"/>
  <c r="AF178" i="1"/>
  <c r="C179" i="1"/>
  <c r="C180" i="1" s="1"/>
  <c r="C181" i="1" s="1"/>
  <c r="C182" i="1" s="1"/>
  <c r="AF179" i="1"/>
  <c r="AG179" i="1"/>
  <c r="AH179" i="1"/>
  <c r="AF180" i="1"/>
  <c r="AG180" i="1"/>
  <c r="AH180" i="1"/>
  <c r="AF181" i="1"/>
  <c r="AG181" i="1"/>
  <c r="AH181" i="1"/>
  <c r="AF182" i="1"/>
  <c r="AG182" i="1"/>
  <c r="AH182" i="1"/>
  <c r="AF183" i="1"/>
  <c r="AG183" i="1"/>
  <c r="AH183" i="1"/>
  <c r="AF184" i="1"/>
  <c r="AG184" i="1"/>
  <c r="AH184" i="1"/>
  <c r="AF170" i="1"/>
  <c r="AG170" i="1"/>
  <c r="AH170" i="1"/>
  <c r="AF185" i="1"/>
  <c r="C186" i="1"/>
  <c r="AF186" i="1"/>
  <c r="AG186" i="1"/>
  <c r="AH186" i="1"/>
  <c r="AF187" i="1"/>
  <c r="C188" i="1"/>
  <c r="C189" i="1" s="1"/>
  <c r="C190" i="1" s="1"/>
  <c r="C191" i="1" s="1"/>
  <c r="B44" i="8" s="1"/>
  <c r="C44" i="8" s="1"/>
  <c r="AF188" i="1"/>
  <c r="AG188" i="1"/>
  <c r="AH188" i="1"/>
  <c r="AF189" i="1"/>
  <c r="AG189" i="1"/>
  <c r="AH189" i="1"/>
  <c r="AF190" i="1"/>
  <c r="AG190" i="1"/>
  <c r="AH190" i="1"/>
  <c r="AF191" i="1"/>
  <c r="AG191" i="1"/>
  <c r="AH191" i="1"/>
  <c r="AF192" i="1"/>
  <c r="C193" i="1"/>
  <c r="C194" i="1" s="1"/>
  <c r="C195" i="1" s="1"/>
  <c r="C196" i="1" s="1"/>
  <c r="B45" i="8" s="1"/>
  <c r="C45" i="8" s="1"/>
  <c r="AF193" i="1"/>
  <c r="AG193" i="1"/>
  <c r="AH193" i="1"/>
  <c r="AF194" i="1"/>
  <c r="AG194" i="1"/>
  <c r="AH194" i="1"/>
  <c r="AF195" i="1"/>
  <c r="AG195" i="1"/>
  <c r="AH195" i="1"/>
  <c r="AF196" i="1"/>
  <c r="AG196" i="1"/>
  <c r="AH196" i="1"/>
  <c r="C198" i="1"/>
  <c r="C199" i="1" s="1"/>
  <c r="C200" i="1" s="1"/>
  <c r="AF198" i="1"/>
  <c r="AG198" i="1"/>
  <c r="AH198" i="1"/>
  <c r="AF199" i="1"/>
  <c r="AG199" i="1"/>
  <c r="AH199" i="1"/>
  <c r="AF200" i="1"/>
  <c r="AG200" i="1"/>
  <c r="AH200" i="1"/>
  <c r="AF207" i="1"/>
  <c r="C214" i="1"/>
  <c r="AF214" i="1"/>
  <c r="AG214" i="1"/>
  <c r="AH214" i="1"/>
  <c r="AF215" i="1"/>
  <c r="AG215" i="1"/>
  <c r="AH215" i="1"/>
  <c r="AF201" i="1"/>
  <c r="AG201" i="1"/>
  <c r="AH201" i="1"/>
  <c r="AF216" i="1"/>
  <c r="C217" i="1"/>
  <c r="C218" i="1" s="1"/>
  <c r="C219" i="1" s="1"/>
  <c r="AF217" i="1"/>
  <c r="AG217" i="1"/>
  <c r="AH217" i="1"/>
  <c r="AF218" i="1"/>
  <c r="AG218" i="1"/>
  <c r="AH218" i="1"/>
  <c r="AF219" i="1"/>
  <c r="AG219" i="1"/>
  <c r="AH219" i="1"/>
  <c r="AF208" i="1"/>
  <c r="AG208" i="1"/>
  <c r="AH208" i="1"/>
  <c r="AF220" i="1"/>
  <c r="C221" i="1"/>
  <c r="C222" i="1" s="1"/>
  <c r="C223" i="1" s="1"/>
  <c r="AF221" i="1"/>
  <c r="AG221" i="1"/>
  <c r="AH221" i="1"/>
  <c r="AF222" i="1"/>
  <c r="AG222" i="1"/>
  <c r="AH222" i="1"/>
  <c r="AF223" i="1"/>
  <c r="AG223" i="1"/>
  <c r="AH223" i="1"/>
  <c r="AF224" i="1"/>
  <c r="C225" i="1"/>
  <c r="C226" i="1" s="1"/>
  <c r="C227" i="1" s="1"/>
  <c r="C228" i="1" s="1"/>
  <c r="AF225" i="1"/>
  <c r="AG225" i="1"/>
  <c r="AH225" i="1"/>
  <c r="AF226" i="1"/>
  <c r="AG226" i="1"/>
  <c r="AH226" i="1"/>
  <c r="AF227" i="1"/>
  <c r="AG227" i="1"/>
  <c r="AH227" i="1"/>
  <c r="AF228" i="1"/>
  <c r="AG228" i="1"/>
  <c r="AH228" i="1"/>
  <c r="AF229" i="1"/>
  <c r="C230" i="1"/>
  <c r="C231" i="1" s="1"/>
  <c r="C232" i="1" s="1"/>
  <c r="C233" i="1" s="1"/>
  <c r="AF230" i="1"/>
  <c r="AG230" i="1"/>
  <c r="AH230" i="1"/>
  <c r="AF231" i="1"/>
  <c r="AG231" i="1"/>
  <c r="AH231" i="1"/>
  <c r="AF232" i="1"/>
  <c r="AG232" i="1"/>
  <c r="AH232" i="1"/>
  <c r="AF233" i="1"/>
  <c r="AG233" i="1"/>
  <c r="AH233" i="1"/>
  <c r="AF234" i="1"/>
  <c r="C235" i="1"/>
  <c r="C236" i="1" s="1"/>
  <c r="C237" i="1" s="1"/>
  <c r="C238" i="1" s="1"/>
  <c r="AF235" i="1"/>
  <c r="AG235" i="1"/>
  <c r="AH235" i="1"/>
  <c r="AF236" i="1"/>
  <c r="AG236" i="1"/>
  <c r="AH236" i="1"/>
  <c r="AF237" i="1"/>
  <c r="AG237" i="1"/>
  <c r="AH237" i="1"/>
  <c r="AF238" i="1"/>
  <c r="AG238" i="1"/>
  <c r="AH238" i="1"/>
  <c r="AF343" i="1"/>
  <c r="AG343" i="1"/>
  <c r="AH343" i="1"/>
  <c r="AF344" i="1"/>
  <c r="AG344" i="1"/>
  <c r="AH344" i="1"/>
  <c r="AF345" i="1"/>
  <c r="AG345" i="1"/>
  <c r="AH345" i="1"/>
  <c r="AF346" i="1"/>
  <c r="AG346" i="1"/>
  <c r="AH346" i="1"/>
  <c r="AF347" i="1"/>
  <c r="AG347" i="1"/>
  <c r="AH347" i="1"/>
  <c r="AF348" i="1"/>
  <c r="AG348" i="1"/>
  <c r="AH348" i="1"/>
  <c r="AF239" i="1"/>
  <c r="AF202" i="1"/>
  <c r="AG202" i="1"/>
  <c r="AH202" i="1"/>
  <c r="C203" i="1"/>
  <c r="B46" i="8" s="1"/>
  <c r="C46" i="8" s="1"/>
  <c r="AF203" i="1"/>
  <c r="AG203" i="1"/>
  <c r="AH203" i="1"/>
  <c r="AF204" i="1"/>
  <c r="AG204" i="1"/>
  <c r="AH204" i="1"/>
  <c r="AF209" i="1"/>
  <c r="AG209" i="1"/>
  <c r="AH209" i="1"/>
  <c r="C210" i="1"/>
  <c r="C211" i="1" s="1"/>
  <c r="C212" i="1" s="1"/>
  <c r="AF210" i="1"/>
  <c r="AG210" i="1"/>
  <c r="AH210" i="1"/>
  <c r="AF211" i="1"/>
  <c r="AG211" i="1"/>
  <c r="AH211" i="1"/>
  <c r="AF212" i="1"/>
  <c r="AG212" i="1"/>
  <c r="AH212" i="1"/>
  <c r="AF240" i="1"/>
  <c r="C205" i="1"/>
  <c r="AF205" i="1"/>
  <c r="AG205" i="1"/>
  <c r="AH205" i="1"/>
  <c r="AF241" i="1"/>
  <c r="C242" i="1"/>
  <c r="C243" i="1" s="1"/>
  <c r="AF242" i="1"/>
  <c r="AG242" i="1"/>
  <c r="AH242" i="1"/>
  <c r="AF243" i="1"/>
  <c r="AG243" i="1"/>
  <c r="AH243" i="1"/>
  <c r="C245" i="1"/>
  <c r="C246" i="1" s="1"/>
  <c r="AF245" i="1"/>
  <c r="AG245" i="1"/>
  <c r="AH245" i="1"/>
  <c r="AF246" i="1"/>
  <c r="AG246" i="1"/>
  <c r="AH246" i="1"/>
  <c r="AF247" i="1"/>
  <c r="AG247" i="1"/>
  <c r="AH247" i="1"/>
  <c r="AF248" i="1"/>
  <c r="C249" i="1"/>
  <c r="C250" i="1" s="1"/>
  <c r="C251" i="1" s="1"/>
  <c r="B58" i="8" s="1"/>
  <c r="C58" i="8" s="1"/>
  <c r="AF249" i="1"/>
  <c r="AG249" i="1"/>
  <c r="AH249" i="1"/>
  <c r="AF250" i="1"/>
  <c r="AG250" i="1"/>
  <c r="AH250" i="1"/>
  <c r="AF251" i="1"/>
  <c r="AG251" i="1"/>
  <c r="AH251" i="1"/>
  <c r="C253" i="1"/>
  <c r="C254" i="1" s="1"/>
  <c r="C255" i="1" s="1"/>
  <c r="C256" i="1" s="1"/>
  <c r="C257" i="1" s="1"/>
  <c r="C258" i="1" s="1"/>
  <c r="B59" i="8" s="1"/>
  <c r="C59" i="8" s="1"/>
  <c r="AF259" i="1"/>
  <c r="C261" i="1"/>
  <c r="C262" i="1" s="1"/>
  <c r="C263" i="1" s="1"/>
  <c r="C264" i="1" s="1"/>
  <c r="B61" i="8" s="1"/>
  <c r="C61" i="8" s="1"/>
  <c r="AF261" i="1"/>
  <c r="AG261" i="1"/>
  <c r="AH261" i="1"/>
  <c r="AF262" i="1"/>
  <c r="AG262" i="1"/>
  <c r="AH262" i="1"/>
  <c r="AF263" i="1"/>
  <c r="AG263" i="1"/>
  <c r="AH263" i="1"/>
  <c r="AF264" i="1"/>
  <c r="AG264" i="1"/>
  <c r="AH264" i="1"/>
  <c r="C266" i="1"/>
  <c r="C267" i="1" s="1"/>
  <c r="C268" i="1" s="1"/>
  <c r="AF266" i="1"/>
  <c r="AG266" i="1"/>
  <c r="AH266" i="1"/>
  <c r="AF267" i="1"/>
  <c r="AG267" i="1"/>
  <c r="AH267" i="1"/>
  <c r="AF268" i="1"/>
  <c r="AG268" i="1"/>
  <c r="AH268" i="1"/>
  <c r="AF269" i="1"/>
  <c r="AG269" i="1"/>
  <c r="AH269" i="1"/>
  <c r="AF270" i="1"/>
  <c r="AF271" i="1"/>
  <c r="AG271" i="1"/>
  <c r="AH271" i="1"/>
  <c r="AF272" i="1"/>
  <c r="AG272" i="1"/>
  <c r="AH272" i="1"/>
  <c r="AF273" i="1"/>
  <c r="C274" i="1"/>
  <c r="C275" i="1" s="1"/>
  <c r="C276" i="1" s="1"/>
  <c r="C277" i="1" s="1"/>
  <c r="C278" i="1" s="1"/>
  <c r="C279" i="1" s="1"/>
  <c r="C280" i="1" s="1"/>
  <c r="AF274" i="1"/>
  <c r="AG274" i="1"/>
  <c r="AH274" i="1"/>
  <c r="AF275" i="1"/>
  <c r="AG275" i="1"/>
  <c r="AH275" i="1"/>
  <c r="AF276" i="1"/>
  <c r="AG276" i="1"/>
  <c r="AH276" i="1"/>
  <c r="AF277" i="1"/>
  <c r="AG277" i="1"/>
  <c r="AH277" i="1"/>
  <c r="AF278" i="1"/>
  <c r="AG278" i="1"/>
  <c r="AH278" i="1"/>
  <c r="AF279" i="1"/>
  <c r="AG279" i="1"/>
  <c r="AH279" i="1"/>
  <c r="AF280" i="1"/>
  <c r="AG280" i="1"/>
  <c r="AH280" i="1"/>
  <c r="AF281" i="1"/>
  <c r="C282" i="1"/>
  <c r="C283" i="1" s="1"/>
  <c r="C284" i="1" s="1"/>
  <c r="AF282" i="1"/>
  <c r="AG282" i="1"/>
  <c r="AH282" i="1"/>
  <c r="AF283" i="1"/>
  <c r="AG283" i="1"/>
  <c r="AH283" i="1"/>
  <c r="AF284" i="1"/>
  <c r="AG284" i="1"/>
  <c r="AH284" i="1"/>
  <c r="AF285" i="1"/>
  <c r="C286" i="1"/>
  <c r="C287" i="1" s="1"/>
  <c r="C288" i="1" s="1"/>
  <c r="C289" i="1" s="1"/>
  <c r="AF286" i="1"/>
  <c r="AG286" i="1"/>
  <c r="AH286" i="1"/>
  <c r="AF287" i="1"/>
  <c r="AG287" i="1"/>
  <c r="AH287" i="1"/>
  <c r="AF288" i="1"/>
  <c r="AG288" i="1"/>
  <c r="AH288" i="1"/>
  <c r="AF289" i="1"/>
  <c r="AG289" i="1"/>
  <c r="AH289" i="1"/>
  <c r="C291" i="1"/>
  <c r="C292" i="1" s="1"/>
  <c r="C293" i="1" s="1"/>
  <c r="C294" i="1" s="1"/>
  <c r="AF291" i="1"/>
  <c r="AG291" i="1"/>
  <c r="AH291" i="1"/>
  <c r="AF292" i="1"/>
  <c r="AG292" i="1"/>
  <c r="AH292" i="1"/>
  <c r="AF293" i="1"/>
  <c r="AG293" i="1"/>
  <c r="AH293" i="1"/>
  <c r="AF294" i="1"/>
  <c r="AG294" i="1"/>
  <c r="AH294" i="1"/>
  <c r="AF295" i="1"/>
  <c r="C296" i="1"/>
  <c r="C297" i="1" s="1"/>
  <c r="AF296" i="1"/>
  <c r="AG296" i="1"/>
  <c r="AH296" i="1"/>
  <c r="AF297" i="1"/>
  <c r="AG297" i="1"/>
  <c r="AH297" i="1"/>
  <c r="C299" i="1"/>
  <c r="C300" i="1" s="1"/>
  <c r="C301" i="1" s="1"/>
  <c r="AF299" i="1"/>
  <c r="AG299" i="1"/>
  <c r="AH299" i="1"/>
  <c r="AF300" i="1"/>
  <c r="AG300" i="1"/>
  <c r="AH300" i="1"/>
  <c r="AF301" i="1"/>
  <c r="AG301" i="1"/>
  <c r="AH301" i="1"/>
  <c r="AF303" i="1"/>
  <c r="C304" i="1"/>
  <c r="C305" i="1" s="1"/>
  <c r="C306" i="1" s="1"/>
  <c r="AF304" i="1"/>
  <c r="AG304" i="1"/>
  <c r="AH304" i="1"/>
  <c r="AF305" i="1"/>
  <c r="AG305" i="1"/>
  <c r="AH305" i="1"/>
  <c r="AF306" i="1"/>
  <c r="AG306" i="1"/>
  <c r="AH306" i="1"/>
  <c r="C308" i="1"/>
  <c r="C309" i="1" s="1"/>
  <c r="C310" i="1" s="1"/>
  <c r="AF308" i="1"/>
  <c r="AG308" i="1"/>
  <c r="AH308" i="1"/>
  <c r="AF309" i="1"/>
  <c r="AG309" i="1"/>
  <c r="AH309" i="1"/>
  <c r="AF310" i="1"/>
  <c r="AG310" i="1"/>
  <c r="AH310" i="1"/>
  <c r="C312" i="1"/>
  <c r="AF312" i="1"/>
  <c r="AG312" i="1"/>
  <c r="AH312" i="1"/>
  <c r="AF313" i="1"/>
  <c r="AG313" i="1"/>
  <c r="AH313" i="1"/>
  <c r="AF314" i="1"/>
  <c r="AG314" i="1"/>
  <c r="AH314" i="1"/>
  <c r="AF315" i="1"/>
  <c r="AG315" i="1"/>
  <c r="AH315" i="1"/>
  <c r="AF316" i="1"/>
  <c r="AG316" i="1"/>
  <c r="AH316" i="1"/>
  <c r="C318" i="1"/>
  <c r="C319" i="1" s="1"/>
  <c r="C320" i="1" s="1"/>
  <c r="AF318" i="1"/>
  <c r="AG318" i="1"/>
  <c r="AH318" i="1"/>
  <c r="AF319" i="1"/>
  <c r="AG319" i="1"/>
  <c r="AH319" i="1"/>
  <c r="AF320" i="1"/>
  <c r="AG320" i="1"/>
  <c r="AH320" i="1"/>
  <c r="AF322" i="1"/>
  <c r="C323" i="1"/>
  <c r="C324" i="1" s="1"/>
  <c r="C325" i="1" s="1"/>
  <c r="AF323" i="1"/>
  <c r="AG323" i="1"/>
  <c r="AH323" i="1"/>
  <c r="AF324" i="1"/>
  <c r="AG324" i="1"/>
  <c r="AH324" i="1"/>
  <c r="AF325" i="1"/>
  <c r="AG325" i="1"/>
  <c r="AH325" i="1"/>
  <c r="AF334" i="1"/>
  <c r="AF327" i="1"/>
  <c r="AG327" i="1"/>
  <c r="AH327" i="1"/>
  <c r="AF328" i="1"/>
  <c r="AG328" i="1"/>
  <c r="AH328" i="1"/>
  <c r="C329" i="1"/>
  <c r="C330" i="1" s="1"/>
  <c r="C331" i="1" s="1"/>
  <c r="C332" i="1" s="1"/>
  <c r="C333" i="1" s="1"/>
  <c r="AF329" i="1"/>
  <c r="AG329" i="1"/>
  <c r="AH329" i="1"/>
  <c r="AF330" i="1"/>
  <c r="AG330" i="1"/>
  <c r="AH330" i="1"/>
  <c r="AF331" i="1"/>
  <c r="AG331" i="1"/>
  <c r="AH331" i="1"/>
  <c r="AF332" i="1"/>
  <c r="AG332" i="1"/>
  <c r="AH332" i="1"/>
  <c r="AF333" i="1"/>
  <c r="AG333" i="1"/>
  <c r="AH333" i="1"/>
  <c r="C336" i="1"/>
  <c r="C337" i="1" s="1"/>
  <c r="C338" i="1" s="1"/>
  <c r="C339" i="1" s="1"/>
  <c r="C340" i="1" s="1"/>
  <c r="C341" i="1" s="1"/>
  <c r="AF336" i="1"/>
  <c r="AG336" i="1"/>
  <c r="AH336" i="1"/>
  <c r="AF337" i="1"/>
  <c r="AG337" i="1"/>
  <c r="AH337" i="1"/>
  <c r="AF338" i="1"/>
  <c r="AG338" i="1"/>
  <c r="AH338" i="1"/>
  <c r="AF339" i="1"/>
  <c r="AG339" i="1"/>
  <c r="AH339" i="1"/>
  <c r="AF340" i="1"/>
  <c r="AG340" i="1"/>
  <c r="AH340" i="1"/>
  <c r="AF341" i="1"/>
  <c r="AG341" i="1"/>
  <c r="AH341" i="1"/>
  <c r="AF349" i="1"/>
  <c r="C350" i="1"/>
  <c r="C351" i="1" s="1"/>
  <c r="C352" i="1" s="1"/>
  <c r="C354" i="1" s="1"/>
  <c r="AF350" i="1"/>
  <c r="AG350" i="1"/>
  <c r="AH350" i="1"/>
  <c r="AF351" i="1"/>
  <c r="AG351" i="1"/>
  <c r="AH351" i="1"/>
  <c r="AF352" i="1"/>
  <c r="AG352" i="1"/>
  <c r="AH352" i="1"/>
  <c r="C356" i="1"/>
  <c r="C357" i="1" s="1"/>
  <c r="C358" i="1" s="1"/>
  <c r="C359" i="1" s="1"/>
  <c r="AF356" i="1"/>
  <c r="AG356" i="1"/>
  <c r="AH356" i="1"/>
  <c r="AF357" i="1"/>
  <c r="AG357" i="1"/>
  <c r="AH357" i="1"/>
  <c r="AF358" i="1"/>
  <c r="AG358" i="1"/>
  <c r="AH358" i="1"/>
  <c r="AF359" i="1"/>
  <c r="AG359" i="1"/>
  <c r="AH359" i="1"/>
  <c r="C361" i="1"/>
  <c r="C362" i="1" s="1"/>
  <c r="C363" i="1" s="1"/>
  <c r="C364" i="1" s="1"/>
  <c r="C365" i="1" s="1"/>
  <c r="C366" i="1" s="1"/>
  <c r="C367" i="1" s="1"/>
  <c r="AF361" i="1"/>
  <c r="AG361" i="1"/>
  <c r="AH361" i="1"/>
  <c r="AF362" i="1"/>
  <c r="AG362" i="1"/>
  <c r="AH362" i="1"/>
  <c r="AF363" i="1"/>
  <c r="AG363" i="1"/>
  <c r="AH363" i="1"/>
  <c r="AF364" i="1"/>
  <c r="AG364" i="1"/>
  <c r="AH364" i="1"/>
  <c r="AF365" i="1"/>
  <c r="AG365" i="1"/>
  <c r="AH365" i="1"/>
  <c r="AF366" i="1"/>
  <c r="AG366" i="1"/>
  <c r="AH366" i="1"/>
  <c r="AF367" i="1"/>
  <c r="AG367" i="1"/>
  <c r="AH367" i="1"/>
  <c r="C371" i="1"/>
  <c r="AF371" i="1"/>
  <c r="AG371" i="1"/>
  <c r="AH371" i="1"/>
  <c r="AF372" i="1"/>
  <c r="C373" i="1"/>
  <c r="C374" i="1" s="1"/>
  <c r="AF373" i="1"/>
  <c r="AG373" i="1"/>
  <c r="AH373" i="1"/>
  <c r="AF374" i="1"/>
  <c r="AG374" i="1"/>
  <c r="AH374" i="1"/>
  <c r="AF376" i="1"/>
  <c r="AG376" i="1"/>
  <c r="AH376" i="1"/>
  <c r="AF377" i="1"/>
  <c r="AG377" i="1"/>
  <c r="AH377" i="1"/>
  <c r="AF378" i="1"/>
  <c r="AG378" i="1"/>
  <c r="AH378" i="1"/>
  <c r="AF379" i="1"/>
  <c r="AG379" i="1"/>
  <c r="AH379" i="1"/>
  <c r="AF380" i="1"/>
  <c r="AG380" i="1"/>
  <c r="AH380" i="1"/>
  <c r="AF381" i="1"/>
  <c r="AG381" i="1"/>
  <c r="AH381" i="1"/>
  <c r="AF382" i="1"/>
  <c r="C383" i="1"/>
  <c r="C384" i="1" s="1"/>
  <c r="C385" i="1" s="1"/>
  <c r="C386" i="1" s="1"/>
  <c r="C387" i="1" s="1"/>
  <c r="AF383" i="1"/>
  <c r="AG383" i="1"/>
  <c r="AH383" i="1"/>
  <c r="AF384" i="1"/>
  <c r="AG384" i="1"/>
  <c r="AH384" i="1"/>
  <c r="AF385" i="1"/>
  <c r="AG385" i="1"/>
  <c r="AH385" i="1"/>
  <c r="AF386" i="1"/>
  <c r="AG386" i="1"/>
  <c r="AH386" i="1"/>
  <c r="AF387" i="1"/>
  <c r="AG387" i="1"/>
  <c r="AH387" i="1"/>
  <c r="AF388" i="1"/>
  <c r="C389" i="1"/>
  <c r="C390" i="1" s="1"/>
  <c r="C391" i="1" s="1"/>
  <c r="C392" i="1" s="1"/>
  <c r="AF389" i="1"/>
  <c r="AG389" i="1"/>
  <c r="AH389" i="1"/>
  <c r="AF390" i="1"/>
  <c r="AG390" i="1"/>
  <c r="AH390" i="1"/>
  <c r="AF391" i="1"/>
  <c r="AG391" i="1"/>
  <c r="AH391" i="1"/>
  <c r="AF392" i="1"/>
  <c r="AG392" i="1"/>
  <c r="AH392" i="1"/>
  <c r="AF393" i="1"/>
  <c r="C395" i="1"/>
  <c r="C396" i="1" s="1"/>
  <c r="C397" i="1" s="1"/>
  <c r="C398" i="1" s="1"/>
  <c r="C399" i="1" s="1"/>
  <c r="AF395" i="1"/>
  <c r="AG395" i="1"/>
  <c r="AH395" i="1"/>
  <c r="AF396" i="1"/>
  <c r="AG396" i="1"/>
  <c r="AH396" i="1"/>
  <c r="AF397" i="1"/>
  <c r="AG397" i="1"/>
  <c r="AH397" i="1"/>
  <c r="AF398" i="1"/>
  <c r="AG398" i="1"/>
  <c r="AH398" i="1"/>
  <c r="AF399" i="1"/>
  <c r="AG399" i="1"/>
  <c r="AH399" i="1"/>
  <c r="AF400" i="1"/>
  <c r="C401" i="1"/>
  <c r="C402" i="1" s="1"/>
  <c r="AF401" i="1"/>
  <c r="AG401" i="1"/>
  <c r="AH401" i="1"/>
  <c r="AF402" i="1"/>
  <c r="AG402" i="1"/>
  <c r="AH402" i="1"/>
  <c r="AF403" i="1"/>
  <c r="AF404" i="1"/>
  <c r="AF405" i="1"/>
  <c r="AF406" i="1"/>
  <c r="AG406" i="1"/>
  <c r="AH406" i="1"/>
  <c r="AF408" i="1"/>
  <c r="AF409" i="1"/>
  <c r="C414" i="1"/>
  <c r="C415" i="1" s="1"/>
  <c r="C416" i="1" s="1"/>
  <c r="AF414" i="1"/>
  <c r="AG414" i="1"/>
  <c r="AH414" i="1"/>
  <c r="AF415" i="1"/>
  <c r="AG415" i="1"/>
  <c r="AH415" i="1"/>
  <c r="AF416" i="1"/>
  <c r="AG416" i="1"/>
  <c r="AH416" i="1"/>
  <c r="C421" i="1"/>
  <c r="C422" i="1" s="1"/>
  <c r="C423" i="1" s="1"/>
  <c r="C424" i="1" s="1"/>
  <c r="C425" i="1" s="1"/>
  <c r="C426" i="1" s="1"/>
  <c r="C427" i="1" s="1"/>
  <c r="C428" i="1" s="1"/>
  <c r="C429" i="1" s="1"/>
  <c r="AF421" i="1"/>
  <c r="AG421" i="1"/>
  <c r="AH421" i="1"/>
  <c r="AF422" i="1"/>
  <c r="AG422" i="1"/>
  <c r="AH422" i="1"/>
  <c r="AF423" i="1"/>
  <c r="AG423" i="1"/>
  <c r="AH423" i="1"/>
  <c r="AF424" i="1"/>
  <c r="AG424" i="1"/>
  <c r="AH424" i="1"/>
  <c r="AF425" i="1"/>
  <c r="AG425" i="1"/>
  <c r="AH425" i="1"/>
  <c r="AF426" i="1"/>
  <c r="AG426" i="1"/>
  <c r="AH426" i="1"/>
  <c r="AF427" i="1"/>
  <c r="AG427" i="1"/>
  <c r="AH427" i="1"/>
  <c r="AF428" i="1"/>
  <c r="AG428" i="1"/>
  <c r="AH428" i="1"/>
  <c r="AF429" i="1"/>
  <c r="AG429" i="1"/>
  <c r="AH429" i="1"/>
  <c r="AF417" i="1"/>
  <c r="AG417" i="1"/>
  <c r="AH417" i="1"/>
  <c r="C418" i="1"/>
  <c r="AF418" i="1"/>
  <c r="AG418" i="1"/>
  <c r="AH418" i="1"/>
  <c r="AF410" i="1"/>
  <c r="AG410" i="1"/>
  <c r="AH410" i="1"/>
  <c r="AF411" i="1"/>
  <c r="AG411" i="1"/>
  <c r="AH411" i="1"/>
  <c r="C412" i="1"/>
  <c r="AF412" i="1"/>
  <c r="AG412" i="1"/>
  <c r="AH412" i="1"/>
  <c r="AF419" i="1"/>
  <c r="AG419" i="1"/>
  <c r="AH419" i="1"/>
  <c r="C453" i="1"/>
  <c r="C454" i="1" s="1"/>
  <c r="C455" i="1" s="1"/>
  <c r="AF453" i="1"/>
  <c r="AG453" i="1"/>
  <c r="AH453" i="1"/>
  <c r="AF454" i="1"/>
  <c r="AG454" i="1"/>
  <c r="AH454" i="1"/>
  <c r="AF455" i="1"/>
  <c r="AG455" i="1"/>
  <c r="AH455" i="1"/>
  <c r="AF430" i="1"/>
  <c r="AG430" i="1"/>
  <c r="AH430" i="1"/>
  <c r="AF407" i="1"/>
  <c r="AG407" i="1"/>
  <c r="AH407" i="1"/>
  <c r="C457" i="1"/>
  <c r="C458" i="1" s="1"/>
  <c r="C459" i="1" s="1"/>
  <c r="C460" i="1" s="1"/>
  <c r="C461" i="1" s="1"/>
  <c r="C462" i="1" s="1"/>
  <c r="AF457" i="1"/>
  <c r="AG457" i="1"/>
  <c r="AH457" i="1"/>
  <c r="AF458" i="1"/>
  <c r="AG458" i="1"/>
  <c r="AH458" i="1"/>
  <c r="AF459" i="1"/>
  <c r="AG459" i="1"/>
  <c r="AH459" i="1"/>
  <c r="AF460" i="1"/>
  <c r="AG460" i="1"/>
  <c r="AH460" i="1"/>
  <c r="AF461" i="1"/>
  <c r="AG461" i="1"/>
  <c r="AH461" i="1"/>
  <c r="AF462" i="1"/>
  <c r="AG462" i="1"/>
  <c r="AH462" i="1"/>
  <c r="AF463" i="1"/>
  <c r="AG463" i="1"/>
  <c r="AH463" i="1"/>
  <c r="AF464" i="1"/>
  <c r="AG464" i="1"/>
  <c r="AH464" i="1"/>
  <c r="AF474" i="1"/>
  <c r="C475" i="1"/>
  <c r="AF475" i="1"/>
  <c r="AG475" i="1"/>
  <c r="AH475" i="1"/>
  <c r="AF476" i="1"/>
  <c r="C477" i="1"/>
  <c r="C478" i="1" s="1"/>
  <c r="AF477" i="1"/>
  <c r="AG477" i="1"/>
  <c r="AH477" i="1"/>
  <c r="AF478" i="1"/>
  <c r="AG478" i="1"/>
  <c r="AH478" i="1"/>
  <c r="AF479" i="1"/>
  <c r="C480" i="1"/>
  <c r="C481" i="1" s="1"/>
  <c r="C482" i="1" s="1"/>
  <c r="AF480" i="1"/>
  <c r="AG480" i="1"/>
  <c r="AH480" i="1"/>
  <c r="AF481" i="1"/>
  <c r="AG481" i="1"/>
  <c r="AH481" i="1"/>
  <c r="AF482" i="1"/>
  <c r="AG482" i="1"/>
  <c r="AH482" i="1"/>
  <c r="AF483" i="1"/>
  <c r="C484" i="1"/>
  <c r="C485" i="1" s="1"/>
  <c r="C486" i="1" s="1"/>
  <c r="C487" i="1" s="1"/>
  <c r="AF484" i="1"/>
  <c r="AG484" i="1"/>
  <c r="AH484" i="1"/>
  <c r="AF485" i="1"/>
  <c r="AG485" i="1"/>
  <c r="AH485" i="1"/>
  <c r="AF486" i="1"/>
  <c r="AG486" i="1"/>
  <c r="AH486" i="1"/>
  <c r="AF487" i="1"/>
  <c r="AG487" i="1"/>
  <c r="AH487" i="1"/>
  <c r="C489" i="1"/>
  <c r="AF489" i="1"/>
  <c r="AG489" i="1"/>
  <c r="AH489" i="1"/>
  <c r="C491" i="1"/>
  <c r="C492" i="1" s="1"/>
  <c r="C493" i="1" s="1"/>
  <c r="C494" i="1" s="1"/>
  <c r="AF491" i="1"/>
  <c r="AG491" i="1"/>
  <c r="AH491" i="1"/>
  <c r="AF492" i="1"/>
  <c r="AG492" i="1"/>
  <c r="AH492" i="1"/>
  <c r="AF493" i="1"/>
  <c r="AG493" i="1"/>
  <c r="AH493" i="1"/>
  <c r="AF494" i="1"/>
  <c r="AG494" i="1"/>
  <c r="AH494" i="1"/>
  <c r="AF496" i="1"/>
  <c r="AG496" i="1"/>
  <c r="AH496" i="1"/>
  <c r="AF497" i="1"/>
  <c r="AG497" i="1"/>
  <c r="AH497" i="1"/>
  <c r="AF498" i="1"/>
  <c r="AG498" i="1"/>
  <c r="AH498" i="1"/>
  <c r="AF499" i="1"/>
  <c r="AG499" i="1"/>
  <c r="AH499" i="1"/>
  <c r="AF500" i="1"/>
  <c r="AG500" i="1"/>
  <c r="AH500" i="1"/>
  <c r="C502" i="1"/>
  <c r="C503" i="1" s="1"/>
  <c r="C504" i="1" s="1"/>
  <c r="C505" i="1" s="1"/>
  <c r="C506" i="1" s="1"/>
  <c r="C507" i="1" s="1"/>
  <c r="C508" i="1" s="1"/>
  <c r="C509" i="1" s="1"/>
  <c r="C510" i="1" s="1"/>
  <c r="AF502" i="1"/>
  <c r="AG502" i="1"/>
  <c r="AH502" i="1"/>
  <c r="AF503" i="1"/>
  <c r="AG503" i="1"/>
  <c r="AH503" i="1"/>
  <c r="AF504" i="1"/>
  <c r="AG504" i="1"/>
  <c r="AH504" i="1"/>
  <c r="AF505" i="1"/>
  <c r="AG505" i="1"/>
  <c r="AH505" i="1"/>
  <c r="AF506" i="1"/>
  <c r="AG506" i="1"/>
  <c r="AH506" i="1"/>
  <c r="AF507" i="1"/>
  <c r="AG507" i="1"/>
  <c r="AH507" i="1"/>
  <c r="AF508" i="1"/>
  <c r="AG508" i="1"/>
  <c r="AH508" i="1"/>
  <c r="AF509" i="1"/>
  <c r="AG509" i="1"/>
  <c r="AH509" i="1"/>
  <c r="AF510" i="1"/>
  <c r="AG510" i="1"/>
  <c r="AH510" i="1"/>
  <c r="AF512" i="1"/>
  <c r="C514" i="1"/>
  <c r="C515" i="1" s="1"/>
  <c r="C516" i="1" s="1"/>
  <c r="C517" i="1" s="1"/>
  <c r="AF514" i="1"/>
  <c r="AG514" i="1"/>
  <c r="AH514" i="1"/>
  <c r="AF515" i="1"/>
  <c r="AG515" i="1"/>
  <c r="AH515" i="1"/>
  <c r="AF516" i="1"/>
  <c r="AG516" i="1"/>
  <c r="AH516" i="1"/>
  <c r="AF517" i="1"/>
  <c r="AG517" i="1"/>
  <c r="AH517" i="1"/>
  <c r="AF511" i="1"/>
  <c r="AG511" i="1"/>
  <c r="AH511" i="1"/>
  <c r="AF518" i="1"/>
  <c r="C519" i="1"/>
  <c r="C520" i="1" s="1"/>
  <c r="C521" i="1" s="1"/>
  <c r="AF519" i="1"/>
  <c r="AG519" i="1"/>
  <c r="AH519" i="1"/>
  <c r="AF520" i="1"/>
  <c r="AG520" i="1"/>
  <c r="AH520" i="1"/>
  <c r="AF521" i="1"/>
  <c r="AG521" i="1"/>
  <c r="AH521" i="1"/>
  <c r="C523" i="1"/>
  <c r="C524" i="1" s="1"/>
  <c r="C525" i="1" s="1"/>
  <c r="AF523" i="1"/>
  <c r="AG523" i="1"/>
  <c r="AH523" i="1"/>
  <c r="AF524" i="1"/>
  <c r="AG524" i="1"/>
  <c r="AH524" i="1"/>
  <c r="AF525" i="1"/>
  <c r="AG525" i="1"/>
  <c r="AH525" i="1"/>
  <c r="AF526" i="1"/>
  <c r="AF527" i="1"/>
  <c r="AG527" i="1"/>
  <c r="AH527" i="1"/>
  <c r="AF529" i="1"/>
  <c r="AG529" i="1"/>
  <c r="AH529" i="1"/>
  <c r="AF530" i="1"/>
  <c r="AG530" i="1"/>
  <c r="AH530" i="1"/>
  <c r="C532" i="1"/>
  <c r="C533" i="1" s="1"/>
  <c r="C534" i="1" s="1"/>
  <c r="C535" i="1" s="1"/>
  <c r="C536" i="1" s="1"/>
  <c r="C537" i="1" s="1"/>
  <c r="AF532" i="1"/>
  <c r="AG532" i="1"/>
  <c r="AH532" i="1"/>
  <c r="AF533" i="1"/>
  <c r="AG533" i="1"/>
  <c r="AH533" i="1"/>
  <c r="AF534" i="1"/>
  <c r="AG534" i="1"/>
  <c r="AH534" i="1"/>
  <c r="AF535" i="1"/>
  <c r="AG535" i="1"/>
  <c r="AH535" i="1"/>
  <c r="AF536" i="1"/>
  <c r="AG536" i="1"/>
  <c r="AH536" i="1"/>
  <c r="AF537" i="1"/>
  <c r="AG537" i="1"/>
  <c r="AH537" i="1"/>
  <c r="AF538" i="1"/>
  <c r="C539" i="1"/>
  <c r="C540" i="1" s="1"/>
  <c r="C541" i="1" s="1"/>
  <c r="C542" i="1" s="1"/>
  <c r="AF539" i="1"/>
  <c r="AG539" i="1"/>
  <c r="AH539" i="1"/>
  <c r="AF540" i="1"/>
  <c r="AG540" i="1"/>
  <c r="AH540" i="1"/>
  <c r="AF541" i="1"/>
  <c r="AG541" i="1"/>
  <c r="AH541" i="1"/>
  <c r="AF542" i="1"/>
  <c r="AG542" i="1"/>
  <c r="AH542" i="1"/>
  <c r="C544" i="1"/>
  <c r="C545" i="1" s="1"/>
  <c r="C546" i="1" s="1"/>
  <c r="C547" i="1" s="1"/>
  <c r="C548" i="1" s="1"/>
  <c r="C549" i="1" s="1"/>
  <c r="C550" i="1" s="1"/>
  <c r="AF544" i="1"/>
  <c r="AG544" i="1"/>
  <c r="AH544" i="1"/>
  <c r="AF545" i="1"/>
  <c r="AG545" i="1"/>
  <c r="AH545" i="1"/>
  <c r="AF546" i="1"/>
  <c r="AG546" i="1"/>
  <c r="AH546" i="1"/>
  <c r="AF547" i="1"/>
  <c r="AG547" i="1"/>
  <c r="AH547" i="1"/>
  <c r="AF548" i="1"/>
  <c r="AG548" i="1"/>
  <c r="AH548" i="1"/>
  <c r="AF549" i="1"/>
  <c r="AG549" i="1"/>
  <c r="AH549" i="1"/>
  <c r="AF550" i="1"/>
  <c r="AG550" i="1"/>
  <c r="AH550" i="1"/>
  <c r="C553" i="1"/>
  <c r="C554" i="1" s="1"/>
  <c r="C555" i="1" s="1"/>
  <c r="C556" i="1" s="1"/>
  <c r="C557" i="1" s="1"/>
  <c r="C558" i="1" s="1"/>
  <c r="AF553" i="1"/>
  <c r="AG553" i="1"/>
  <c r="AH553" i="1"/>
  <c r="AF554" i="1"/>
  <c r="AG554" i="1"/>
  <c r="AH554" i="1"/>
  <c r="AF555" i="1"/>
  <c r="AG555" i="1"/>
  <c r="AH555" i="1"/>
  <c r="AF556" i="1"/>
  <c r="AG556" i="1"/>
  <c r="AH556" i="1"/>
  <c r="AF557" i="1"/>
  <c r="AG557" i="1"/>
  <c r="AH557" i="1"/>
  <c r="AF558" i="1"/>
  <c r="AG558" i="1"/>
  <c r="AH558" i="1"/>
  <c r="AF551" i="1"/>
  <c r="AG551" i="1"/>
  <c r="AH551" i="1"/>
  <c r="AF559" i="1"/>
  <c r="C560" i="1"/>
  <c r="C561" i="1" s="1"/>
  <c r="C562" i="1" s="1"/>
  <c r="AF560" i="1"/>
  <c r="AG560" i="1"/>
  <c r="AH560" i="1"/>
  <c r="AF561" i="1"/>
  <c r="AG561" i="1"/>
  <c r="AH561" i="1"/>
  <c r="AF562" i="1"/>
  <c r="AG562" i="1"/>
  <c r="AH562" i="1"/>
  <c r="AF563" i="1"/>
  <c r="C564" i="1"/>
  <c r="C565" i="1" s="1"/>
  <c r="C566" i="1" s="1"/>
  <c r="AF564" i="1"/>
  <c r="AG564" i="1"/>
  <c r="AH564" i="1"/>
  <c r="AF565" i="1"/>
  <c r="AG565" i="1"/>
  <c r="AH565" i="1"/>
  <c r="AF566" i="1"/>
  <c r="AG566" i="1"/>
  <c r="AH566" i="1"/>
  <c r="AF466" i="1"/>
  <c r="AG466" i="1"/>
  <c r="AH466" i="1"/>
  <c r="AF467" i="1"/>
  <c r="AG467" i="1"/>
  <c r="AH467" i="1"/>
  <c r="AF468" i="1"/>
  <c r="AG468" i="1"/>
  <c r="AH468" i="1"/>
  <c r="C469" i="1"/>
  <c r="C470" i="1" s="1"/>
  <c r="C471" i="1" s="1"/>
  <c r="C472" i="1" s="1"/>
  <c r="AF469" i="1"/>
  <c r="AG469" i="1"/>
  <c r="AH469" i="1"/>
  <c r="AF470" i="1"/>
  <c r="AG470" i="1"/>
  <c r="AH470" i="1"/>
  <c r="AF471" i="1"/>
  <c r="AG471" i="1"/>
  <c r="AH471" i="1"/>
  <c r="AF472" i="1"/>
  <c r="AG472" i="1"/>
  <c r="AH472" i="1"/>
  <c r="AF473" i="1"/>
  <c r="AG473" i="1"/>
  <c r="AH473" i="1"/>
  <c r="C568" i="1"/>
  <c r="C569" i="1" s="1"/>
  <c r="C570" i="1" s="1"/>
  <c r="AF568" i="1"/>
  <c r="AG568" i="1"/>
  <c r="AH568" i="1"/>
  <c r="AF569" i="1"/>
  <c r="AG569" i="1"/>
  <c r="AH569" i="1"/>
  <c r="AF570" i="1"/>
  <c r="AG570" i="1"/>
  <c r="AH570" i="1"/>
  <c r="AF571" i="1"/>
  <c r="AH571" i="1"/>
  <c r="C573" i="1"/>
  <c r="C574" i="1" s="1"/>
  <c r="C575" i="1" s="1"/>
  <c r="C576" i="1" s="1"/>
  <c r="C578" i="1"/>
  <c r="C579" i="1" s="1"/>
  <c r="AF578" i="1"/>
  <c r="AG578" i="1"/>
  <c r="AH578" i="1"/>
  <c r="AF579" i="1"/>
  <c r="AG579" i="1"/>
  <c r="AH579" i="1"/>
  <c r="C581" i="1"/>
  <c r="AF581" i="1"/>
  <c r="AG581" i="1"/>
  <c r="AH581" i="1"/>
  <c r="AF587" i="1"/>
  <c r="C588" i="1"/>
  <c r="C589" i="1" s="1"/>
  <c r="C590" i="1" s="1"/>
  <c r="AF588" i="1"/>
  <c r="AG588" i="1"/>
  <c r="AH588" i="1"/>
  <c r="AF589" i="1"/>
  <c r="AG589" i="1"/>
  <c r="AH589" i="1"/>
  <c r="AF590" i="1"/>
  <c r="AG590" i="1"/>
  <c r="AH590" i="1"/>
  <c r="AF582" i="1"/>
  <c r="AG582" i="1"/>
  <c r="AH582" i="1"/>
  <c r="C583" i="1"/>
  <c r="C584" i="1" s="1"/>
  <c r="C585" i="1" s="1"/>
  <c r="AF583" i="1"/>
  <c r="AG583" i="1"/>
  <c r="AH583" i="1"/>
  <c r="AF584" i="1"/>
  <c r="AG584" i="1"/>
  <c r="AH584" i="1"/>
  <c r="AF585" i="1"/>
  <c r="AG585" i="1"/>
  <c r="AH585" i="1"/>
  <c r="AF586" i="1"/>
  <c r="AG586" i="1"/>
  <c r="AH586" i="1"/>
  <c r="AF591" i="1"/>
  <c r="C592" i="1"/>
  <c r="C593" i="1" s="1"/>
  <c r="C594" i="1" s="1"/>
  <c r="AF592" i="1"/>
  <c r="AG592" i="1"/>
  <c r="AH592" i="1"/>
  <c r="AF593" i="1"/>
  <c r="AG593" i="1"/>
  <c r="AH593" i="1"/>
  <c r="AF594" i="1"/>
  <c r="AG594" i="1"/>
  <c r="AH594" i="1"/>
  <c r="C596" i="1"/>
  <c r="C597" i="1" s="1"/>
  <c r="C598" i="1" s="1"/>
  <c r="C599" i="1" s="1"/>
  <c r="AF596" i="1"/>
  <c r="AG596" i="1"/>
  <c r="AH596" i="1"/>
  <c r="AF597" i="1"/>
  <c r="AG597" i="1"/>
  <c r="AH597" i="1"/>
  <c r="AF598" i="1"/>
  <c r="AG598" i="1"/>
  <c r="AH598" i="1"/>
  <c r="AF599" i="1"/>
  <c r="AG599" i="1"/>
  <c r="AH599" i="1"/>
  <c r="C601" i="1"/>
  <c r="C602" i="1" s="1"/>
  <c r="C603" i="1" s="1"/>
  <c r="C604" i="1" s="1"/>
  <c r="C605" i="1" s="1"/>
  <c r="C606" i="1" s="1"/>
  <c r="C607" i="1" s="1"/>
  <c r="AF601" i="1"/>
  <c r="AG601" i="1"/>
  <c r="AH601" i="1"/>
  <c r="AF602" i="1"/>
  <c r="AG602" i="1"/>
  <c r="AH602" i="1"/>
  <c r="AF603" i="1"/>
  <c r="AG603" i="1"/>
  <c r="AH603" i="1"/>
  <c r="AF604" i="1"/>
  <c r="AG604" i="1"/>
  <c r="AH604" i="1"/>
  <c r="AF605" i="1"/>
  <c r="AG605" i="1"/>
  <c r="AH605" i="1"/>
  <c r="AF606" i="1"/>
  <c r="AG606" i="1"/>
  <c r="AH606" i="1"/>
  <c r="AF607" i="1"/>
  <c r="AG607" i="1"/>
  <c r="AH607" i="1"/>
  <c r="AF608" i="1"/>
  <c r="AF609" i="1"/>
  <c r="C610" i="1"/>
  <c r="C611" i="1" s="1"/>
  <c r="C612" i="1" s="1"/>
  <c r="C613" i="1" s="1"/>
  <c r="AF610" i="1"/>
  <c r="AG610" i="1"/>
  <c r="AH610" i="1"/>
  <c r="AF611" i="1"/>
  <c r="AG611" i="1"/>
  <c r="AH611" i="1"/>
  <c r="AF612" i="1"/>
  <c r="AG612" i="1"/>
  <c r="AH612" i="1"/>
  <c r="AF613" i="1"/>
  <c r="AG613" i="1"/>
  <c r="AH613" i="1"/>
  <c r="AF614" i="1"/>
  <c r="C615" i="1"/>
  <c r="C616" i="1" s="1"/>
  <c r="C617" i="1" s="1"/>
  <c r="AF615" i="1"/>
  <c r="AG615" i="1"/>
  <c r="AH615" i="1"/>
  <c r="AF616" i="1"/>
  <c r="AG616" i="1"/>
  <c r="AH616" i="1"/>
  <c r="AF617" i="1"/>
  <c r="AG617" i="1"/>
  <c r="AH617" i="1"/>
  <c r="AF628" i="1"/>
  <c r="C629" i="1"/>
  <c r="C630" i="1" s="1"/>
  <c r="C631" i="1" s="1"/>
  <c r="C632" i="1" s="1"/>
  <c r="AF629" i="1"/>
  <c r="AG629" i="1"/>
  <c r="AH629" i="1"/>
  <c r="AF630" i="1"/>
  <c r="AG630" i="1"/>
  <c r="AH630" i="1"/>
  <c r="AF631" i="1"/>
  <c r="AG631" i="1"/>
  <c r="AH631" i="1"/>
  <c r="AF632" i="1"/>
  <c r="AG632" i="1"/>
  <c r="AH632" i="1"/>
  <c r="C634" i="1"/>
  <c r="C635" i="1" s="1"/>
  <c r="C636" i="1" s="1"/>
  <c r="C637" i="1" s="1"/>
  <c r="C638" i="1" s="1"/>
  <c r="C639" i="1" s="1"/>
  <c r="AF634" i="1"/>
  <c r="AG634" i="1"/>
  <c r="AH634" i="1"/>
  <c r="AF635" i="1"/>
  <c r="AG635" i="1"/>
  <c r="AH635" i="1"/>
  <c r="AF636" i="1"/>
  <c r="AG636" i="1"/>
  <c r="AH636" i="1"/>
  <c r="AF637" i="1"/>
  <c r="AG637" i="1"/>
  <c r="AH637" i="1"/>
  <c r="AF638" i="1"/>
  <c r="AG638" i="1"/>
  <c r="AH638" i="1"/>
  <c r="AF639" i="1"/>
  <c r="AG639" i="1"/>
  <c r="AH639" i="1"/>
  <c r="AF640" i="1"/>
  <c r="AG640" i="1"/>
  <c r="AH640" i="1"/>
  <c r="AF641" i="1"/>
  <c r="AG641" i="1"/>
  <c r="AH641" i="1"/>
  <c r="AF642" i="1"/>
  <c r="AG642" i="1"/>
  <c r="AH642" i="1"/>
  <c r="AF646" i="1"/>
  <c r="C647" i="1"/>
  <c r="C648" i="1" s="1"/>
  <c r="C649" i="1" s="1"/>
  <c r="AF647" i="1"/>
  <c r="AG647" i="1"/>
  <c r="AH647" i="1"/>
  <c r="AF648" i="1"/>
  <c r="AG648" i="1"/>
  <c r="AH648" i="1"/>
  <c r="AF649" i="1"/>
  <c r="AG649" i="1"/>
  <c r="AH649" i="1"/>
  <c r="AF643" i="1"/>
  <c r="AG643" i="1"/>
  <c r="AH643" i="1"/>
  <c r="AF644" i="1"/>
  <c r="AG644" i="1"/>
  <c r="AH644" i="1"/>
  <c r="C645" i="1"/>
  <c r="AF645" i="1"/>
  <c r="AG645" i="1"/>
  <c r="AH645" i="1"/>
  <c r="C651" i="1"/>
  <c r="C652" i="1" s="1"/>
  <c r="C653" i="1" s="1"/>
  <c r="AF651" i="1"/>
  <c r="AG651" i="1"/>
  <c r="AH651" i="1"/>
  <c r="AF652" i="1"/>
  <c r="AG652" i="1"/>
  <c r="AH652" i="1"/>
  <c r="AF653" i="1"/>
  <c r="AG653" i="1"/>
  <c r="AH653" i="1"/>
  <c r="AF619" i="1"/>
  <c r="AG619" i="1"/>
  <c r="AH619" i="1"/>
  <c r="C620" i="1"/>
  <c r="C621" i="1" s="1"/>
  <c r="C622" i="1" s="1"/>
  <c r="C623" i="1" s="1"/>
  <c r="C624" i="1" s="1"/>
  <c r="AF620" i="1"/>
  <c r="AG620" i="1"/>
  <c r="AH620" i="1"/>
  <c r="AF621" i="1"/>
  <c r="AG621" i="1"/>
  <c r="AH621" i="1"/>
  <c r="AF622" i="1"/>
  <c r="AG622" i="1"/>
  <c r="AH622" i="1"/>
  <c r="AF623" i="1"/>
  <c r="AG623" i="1"/>
  <c r="AH623" i="1"/>
  <c r="AF624" i="1"/>
  <c r="AG624" i="1"/>
  <c r="AH624" i="1"/>
  <c r="AF625" i="1"/>
  <c r="AG625" i="1"/>
  <c r="AH625" i="1"/>
  <c r="AF655" i="1"/>
  <c r="AF626" i="1"/>
  <c r="AG626" i="1"/>
  <c r="AH626" i="1"/>
  <c r="C627" i="1"/>
  <c r="AF627" i="1"/>
  <c r="AG627" i="1"/>
  <c r="AH627" i="1"/>
  <c r="C657" i="1"/>
  <c r="C658" i="1" s="1"/>
  <c r="C659" i="1" s="1"/>
  <c r="AF657" i="1"/>
  <c r="AG657" i="1"/>
  <c r="AH657" i="1"/>
  <c r="AF658" i="1"/>
  <c r="AG658" i="1"/>
  <c r="AH658" i="1"/>
  <c r="AF659" i="1"/>
  <c r="AG659" i="1"/>
  <c r="AH659" i="1"/>
  <c r="C661" i="1"/>
  <c r="C662" i="1" s="1"/>
  <c r="C663" i="1" s="1"/>
  <c r="C664" i="1" s="1"/>
  <c r="C665" i="1" s="1"/>
  <c r="AF661" i="1"/>
  <c r="AG661" i="1"/>
  <c r="AH661" i="1"/>
  <c r="AF662" i="1"/>
  <c r="AG662" i="1"/>
  <c r="AH662" i="1"/>
  <c r="AF663" i="1"/>
  <c r="AG663" i="1"/>
  <c r="AH663" i="1"/>
  <c r="AF664" i="1"/>
  <c r="AG664" i="1"/>
  <c r="AH664" i="1"/>
  <c r="AF665" i="1"/>
  <c r="AG665" i="1"/>
  <c r="AH665" i="1"/>
  <c r="C667" i="1"/>
  <c r="C668" i="1" s="1"/>
  <c r="C669" i="1" s="1"/>
  <c r="AF667" i="1"/>
  <c r="AG667" i="1"/>
  <c r="AH667" i="1"/>
  <c r="AF668" i="1"/>
  <c r="AG668" i="1"/>
  <c r="AH668" i="1"/>
  <c r="AF669" i="1"/>
  <c r="AG669" i="1"/>
  <c r="AH669" i="1"/>
  <c r="C672" i="1"/>
  <c r="AF672" i="1"/>
  <c r="AG672" i="1"/>
  <c r="AH672" i="1"/>
  <c r="AF670" i="1"/>
  <c r="AG670" i="1"/>
  <c r="AH670" i="1"/>
  <c r="AF676" i="1"/>
  <c r="AG676" i="1"/>
  <c r="AH676" i="1"/>
  <c r="C677" i="1"/>
  <c r="C678" i="1" s="1"/>
  <c r="AF677" i="1"/>
  <c r="AG677" i="1"/>
  <c r="AH677" i="1"/>
  <c r="AF678" i="1"/>
  <c r="AG678" i="1"/>
  <c r="AH678" i="1"/>
  <c r="C680" i="1"/>
  <c r="C681" i="1" s="1"/>
  <c r="AF680" i="1"/>
  <c r="AG680" i="1"/>
  <c r="AH680" i="1"/>
  <c r="AF681" i="1"/>
  <c r="AG681" i="1"/>
  <c r="AH681" i="1"/>
  <c r="AF674" i="1"/>
  <c r="AG674" i="1"/>
  <c r="AH674" i="1"/>
  <c r="AF682" i="1"/>
  <c r="C683" i="1"/>
  <c r="C684" i="1" s="1"/>
  <c r="C685" i="1" s="1"/>
  <c r="C686" i="1" s="1"/>
  <c r="C687" i="1" s="1"/>
  <c r="C688" i="1" s="1"/>
  <c r="C689" i="1" s="1"/>
  <c r="C690" i="1" s="1"/>
  <c r="AF683" i="1"/>
  <c r="AG683" i="1"/>
  <c r="AH683" i="1"/>
  <c r="AF684" i="1"/>
  <c r="AG684" i="1"/>
  <c r="AH684" i="1"/>
  <c r="AF685" i="1"/>
  <c r="AG685" i="1"/>
  <c r="AH685" i="1"/>
  <c r="AF686" i="1"/>
  <c r="AG686" i="1"/>
  <c r="AH686" i="1"/>
  <c r="AF687" i="1"/>
  <c r="AG687" i="1"/>
  <c r="AH687" i="1"/>
  <c r="AF688" i="1"/>
  <c r="AG688" i="1"/>
  <c r="AH688" i="1"/>
  <c r="AF689" i="1"/>
  <c r="AG689" i="1"/>
  <c r="AH689" i="1"/>
  <c r="AF690" i="1"/>
  <c r="AG690" i="1"/>
  <c r="AH690" i="1"/>
  <c r="AF692" i="1"/>
  <c r="C693" i="1"/>
  <c r="C694" i="1" s="1"/>
  <c r="C695" i="1" s="1"/>
  <c r="AF693" i="1"/>
  <c r="AG693" i="1"/>
  <c r="AH693" i="1"/>
  <c r="AF694" i="1"/>
  <c r="AG694" i="1"/>
  <c r="AH694" i="1"/>
  <c r="AF695" i="1"/>
  <c r="AG695" i="1"/>
  <c r="AH695" i="1"/>
  <c r="AF730" i="1"/>
  <c r="AG730" i="1"/>
  <c r="AH730" i="1"/>
  <c r="AF731" i="1"/>
  <c r="AG731" i="1"/>
  <c r="AH731" i="1"/>
  <c r="AF732" i="1"/>
  <c r="C733" i="1"/>
  <c r="C734" i="1" s="1"/>
  <c r="C735" i="1" s="1"/>
  <c r="C736" i="1" s="1"/>
  <c r="AF733" i="1"/>
  <c r="AG733" i="1"/>
  <c r="AH733" i="1"/>
  <c r="AF734" i="1"/>
  <c r="AG734" i="1"/>
  <c r="AH734" i="1"/>
  <c r="AF735" i="1"/>
  <c r="AG735" i="1"/>
  <c r="AH735" i="1"/>
  <c r="AF736" i="1"/>
  <c r="AG736" i="1"/>
  <c r="AH736" i="1"/>
  <c r="AF737" i="1"/>
  <c r="AF738" i="1"/>
  <c r="AG738" i="1"/>
  <c r="AH738" i="1"/>
  <c r="AF739" i="1"/>
  <c r="AG739" i="1"/>
  <c r="AH739" i="1"/>
  <c r="AF741" i="1"/>
  <c r="AF742" i="1"/>
  <c r="AG742" i="1"/>
  <c r="AH742" i="1"/>
  <c r="C744" i="1"/>
  <c r="C745" i="1" s="1"/>
  <c r="C746" i="1" s="1"/>
  <c r="C747" i="1" s="1"/>
  <c r="C748" i="1" s="1"/>
  <c r="AF744" i="1"/>
  <c r="AG744" i="1"/>
  <c r="AH744" i="1"/>
  <c r="AF745" i="1"/>
  <c r="AG745" i="1"/>
  <c r="AH745" i="1"/>
  <c r="AF746" i="1"/>
  <c r="AG746" i="1"/>
  <c r="AH746" i="1"/>
  <c r="AF747" i="1"/>
  <c r="AG747" i="1"/>
  <c r="AH747" i="1"/>
  <c r="AF748" i="1"/>
  <c r="AG748" i="1"/>
  <c r="AH748" i="1"/>
  <c r="AF751" i="1"/>
  <c r="AF750" i="1"/>
  <c r="C752" i="1"/>
  <c r="AF752" i="1"/>
  <c r="AG752" i="1"/>
  <c r="AH752" i="1"/>
  <c r="AF749" i="1"/>
  <c r="AG749" i="1"/>
  <c r="AH749" i="1"/>
  <c r="AF753" i="1"/>
  <c r="C754" i="1"/>
  <c r="C755" i="1" s="1"/>
  <c r="C756" i="1" s="1"/>
  <c r="AF754" i="1"/>
  <c r="AG754" i="1"/>
  <c r="AH754" i="1"/>
  <c r="AF755" i="1"/>
  <c r="AG755" i="1"/>
  <c r="AH755" i="1"/>
  <c r="AF756" i="1"/>
  <c r="AG756" i="1"/>
  <c r="AH756" i="1"/>
  <c r="C758" i="1"/>
  <c r="C759" i="1" s="1"/>
  <c r="C760" i="1" s="1"/>
  <c r="C761" i="1" s="1"/>
  <c r="AF758" i="1"/>
  <c r="AG758" i="1"/>
  <c r="AH758" i="1"/>
  <c r="AF759" i="1"/>
  <c r="AG759" i="1"/>
  <c r="AH759" i="1"/>
  <c r="AF760" i="1"/>
  <c r="AG760" i="1"/>
  <c r="AH760" i="1"/>
  <c r="AF761" i="1"/>
  <c r="AG761" i="1"/>
  <c r="AH761" i="1"/>
  <c r="C763" i="1"/>
  <c r="C764" i="1" s="1"/>
  <c r="C765" i="1" s="1"/>
  <c r="C766" i="1" s="1"/>
  <c r="C767" i="1" s="1"/>
  <c r="C768" i="1" s="1"/>
  <c r="C769" i="1" s="1"/>
  <c r="C770" i="1" s="1"/>
  <c r="AF763" i="1"/>
  <c r="AG763" i="1"/>
  <c r="AH763" i="1"/>
  <c r="AF764" i="1"/>
  <c r="AG764" i="1"/>
  <c r="AH764" i="1"/>
  <c r="AF765" i="1"/>
  <c r="AG765" i="1"/>
  <c r="AH765" i="1"/>
  <c r="AF766" i="1"/>
  <c r="AG766" i="1"/>
  <c r="AH766" i="1"/>
  <c r="AF767" i="1"/>
  <c r="AG767" i="1"/>
  <c r="AH767" i="1"/>
  <c r="AF768" i="1"/>
  <c r="AG768" i="1"/>
  <c r="AH768" i="1"/>
  <c r="AF769" i="1"/>
  <c r="AG769" i="1"/>
  <c r="AH769" i="1"/>
  <c r="AF770" i="1"/>
  <c r="AG770" i="1"/>
  <c r="AH770" i="1"/>
  <c r="C772" i="1"/>
  <c r="C773" i="1" s="1"/>
  <c r="C774" i="1" s="1"/>
  <c r="AF772" i="1"/>
  <c r="AG772" i="1"/>
  <c r="AH772" i="1"/>
  <c r="AF773" i="1"/>
  <c r="AG773" i="1"/>
  <c r="AH773" i="1"/>
  <c r="AF774" i="1"/>
  <c r="AG774" i="1"/>
  <c r="AH774" i="1"/>
  <c r="C777" i="1"/>
  <c r="C778" i="1" s="1"/>
  <c r="C779" i="1" s="1"/>
  <c r="C780" i="1" s="1"/>
  <c r="C781" i="1" s="1"/>
  <c r="C782" i="1" s="1"/>
  <c r="AF777" i="1"/>
  <c r="AG777" i="1"/>
  <c r="AH777" i="1"/>
  <c r="AF778" i="1"/>
  <c r="AG778" i="1"/>
  <c r="AH778" i="1"/>
  <c r="AF779" i="1"/>
  <c r="AG779" i="1"/>
  <c r="AH779" i="1"/>
  <c r="AF780" i="1"/>
  <c r="AG780" i="1"/>
  <c r="AH780" i="1"/>
  <c r="AF781" i="1"/>
  <c r="AG781" i="1"/>
  <c r="AH781" i="1"/>
  <c r="AF782" i="1"/>
  <c r="AG782" i="1"/>
  <c r="AH782" i="1"/>
  <c r="AF783" i="1"/>
  <c r="C784" i="1"/>
  <c r="C785" i="1" s="1"/>
  <c r="C786" i="1" s="1"/>
  <c r="C787" i="1" s="1"/>
  <c r="AF784" i="1"/>
  <c r="AG784" i="1"/>
  <c r="AH784" i="1"/>
  <c r="AF785" i="1"/>
  <c r="AG785" i="1"/>
  <c r="AH785" i="1"/>
  <c r="AF786" i="1"/>
  <c r="AG786" i="1"/>
  <c r="AH786" i="1"/>
  <c r="AF787" i="1"/>
  <c r="AG787" i="1"/>
  <c r="AH787" i="1"/>
  <c r="AF775" i="1"/>
  <c r="AG775" i="1"/>
  <c r="AH775" i="1"/>
  <c r="AF788" i="1"/>
  <c r="AF789" i="1"/>
  <c r="AG789" i="1"/>
  <c r="AH789" i="1"/>
  <c r="C790" i="1"/>
  <c r="AF790" i="1"/>
  <c r="AG790" i="1"/>
  <c r="AH790" i="1"/>
  <c r="C801" i="1"/>
  <c r="AF801" i="1"/>
  <c r="AG801" i="1"/>
  <c r="AH801" i="1"/>
  <c r="AF792" i="1"/>
  <c r="AG792" i="1"/>
  <c r="AH792" i="1"/>
  <c r="C793" i="1"/>
  <c r="C794" i="1" s="1"/>
  <c r="C795" i="1" s="1"/>
  <c r="C796" i="1" s="1"/>
  <c r="C797" i="1" s="1"/>
  <c r="C798" i="1" s="1"/>
  <c r="AF793" i="1"/>
  <c r="AG793" i="1"/>
  <c r="AH793" i="1"/>
  <c r="AF794" i="1"/>
  <c r="AG794" i="1"/>
  <c r="AH794" i="1"/>
  <c r="AF795" i="1"/>
  <c r="AG795" i="1"/>
  <c r="AH795" i="1"/>
  <c r="AF796" i="1"/>
  <c r="AG796" i="1"/>
  <c r="AH796" i="1"/>
  <c r="AF797" i="1"/>
  <c r="AG797" i="1"/>
  <c r="AH797" i="1"/>
  <c r="AF798" i="1"/>
  <c r="AG798" i="1"/>
  <c r="AH798" i="1"/>
  <c r="AF802" i="1"/>
  <c r="C803" i="1"/>
  <c r="C804" i="1" s="1"/>
  <c r="AF803" i="1"/>
  <c r="AG803" i="1"/>
  <c r="AH803" i="1"/>
  <c r="AF804" i="1"/>
  <c r="AG804" i="1"/>
  <c r="AH804" i="1"/>
  <c r="AF806" i="1"/>
  <c r="AG806" i="1"/>
  <c r="AH806" i="1"/>
  <c r="C807" i="1"/>
  <c r="C808" i="1" s="1"/>
  <c r="C809" i="1" s="1"/>
  <c r="AF807" i="1"/>
  <c r="AG807" i="1"/>
  <c r="AH807" i="1"/>
  <c r="AF808" i="1"/>
  <c r="AG808" i="1"/>
  <c r="AH808" i="1"/>
  <c r="AF809" i="1"/>
  <c r="AG809" i="1"/>
  <c r="AH809" i="1"/>
  <c r="C811" i="1"/>
  <c r="C812" i="1" s="1"/>
  <c r="C813" i="1" s="1"/>
  <c r="C814" i="1" s="1"/>
  <c r="AF811" i="1"/>
  <c r="AG811" i="1"/>
  <c r="AH811" i="1"/>
  <c r="AF812" i="1"/>
  <c r="AG812" i="1"/>
  <c r="AH812" i="1"/>
  <c r="AF813" i="1"/>
  <c r="AG813" i="1"/>
  <c r="AH813" i="1"/>
  <c r="AF814" i="1"/>
  <c r="AG814" i="1"/>
  <c r="AH814" i="1"/>
  <c r="AF799" i="1"/>
  <c r="AG799" i="1"/>
  <c r="AH799" i="1"/>
  <c r="AF819" i="1"/>
  <c r="C820" i="1"/>
  <c r="AF820" i="1"/>
  <c r="AG820" i="1"/>
  <c r="AH820" i="1"/>
  <c r="AF818" i="1"/>
  <c r="AG818" i="1"/>
  <c r="AH818" i="1"/>
  <c r="AF815" i="1"/>
  <c r="AG815" i="1"/>
  <c r="AH815" i="1"/>
  <c r="C816" i="1"/>
  <c r="AF816" i="1"/>
  <c r="AG816" i="1"/>
  <c r="AH816" i="1"/>
  <c r="AF817" i="1"/>
  <c r="AG817" i="1"/>
  <c r="AH817" i="1"/>
  <c r="C822" i="1"/>
  <c r="C823" i="1" s="1"/>
  <c r="C824" i="1" s="1"/>
  <c r="C825" i="1" s="1"/>
  <c r="C826" i="1" s="1"/>
  <c r="C827" i="1" s="1"/>
  <c r="C828" i="1" s="1"/>
  <c r="C829" i="1" s="1"/>
  <c r="C830" i="1" s="1"/>
  <c r="C831" i="1" s="1"/>
  <c r="AF822" i="1"/>
  <c r="AG822" i="1"/>
  <c r="AH822" i="1"/>
  <c r="AF823" i="1"/>
  <c r="AG823" i="1"/>
  <c r="AH823" i="1"/>
  <c r="AF824" i="1"/>
  <c r="AG824" i="1"/>
  <c r="AH824" i="1"/>
  <c r="AF825" i="1"/>
  <c r="AG825" i="1"/>
  <c r="AH825" i="1"/>
  <c r="AF826" i="1"/>
  <c r="AG826" i="1"/>
  <c r="AH826" i="1"/>
  <c r="AF827" i="1"/>
  <c r="AG827" i="1"/>
  <c r="AH827" i="1"/>
  <c r="AF828" i="1"/>
  <c r="AG828" i="1"/>
  <c r="AH828" i="1"/>
  <c r="AF829" i="1"/>
  <c r="AG829" i="1"/>
  <c r="AH829" i="1"/>
  <c r="AF830" i="1"/>
  <c r="AG830" i="1"/>
  <c r="AH830" i="1"/>
  <c r="AF831" i="1"/>
  <c r="AG831" i="1"/>
  <c r="AH831" i="1"/>
  <c r="C833" i="1"/>
  <c r="C834" i="1" s="1"/>
  <c r="C835" i="1" s="1"/>
  <c r="AF833" i="1"/>
  <c r="AG833" i="1"/>
  <c r="AH833" i="1"/>
  <c r="AF834" i="1"/>
  <c r="AG834" i="1"/>
  <c r="AH834" i="1"/>
  <c r="AF835" i="1"/>
  <c r="AG835" i="1"/>
  <c r="AH835" i="1"/>
  <c r="C837" i="1"/>
  <c r="C838" i="1" s="1"/>
  <c r="C839" i="1" s="1"/>
  <c r="C840" i="1" s="1"/>
  <c r="C841" i="1" s="1"/>
  <c r="AF837" i="1"/>
  <c r="AG837" i="1"/>
  <c r="AH837" i="1"/>
  <c r="AF838" i="1"/>
  <c r="AG838" i="1"/>
  <c r="AH838" i="1"/>
  <c r="AF839" i="1"/>
  <c r="AG839" i="1"/>
  <c r="AH839" i="1"/>
  <c r="AF840" i="1"/>
  <c r="AG840" i="1"/>
  <c r="AH840" i="1"/>
  <c r="AF841" i="1"/>
  <c r="AG841" i="1"/>
  <c r="AH841" i="1"/>
  <c r="C843" i="1"/>
  <c r="C844" i="1" s="1"/>
  <c r="C845" i="1" s="1"/>
  <c r="AF843" i="1"/>
  <c r="AG843" i="1"/>
  <c r="AH843" i="1"/>
  <c r="AF844" i="1"/>
  <c r="AG844" i="1"/>
  <c r="AH844" i="1"/>
  <c r="AF845" i="1"/>
  <c r="AG845" i="1"/>
  <c r="AH845" i="1"/>
  <c r="C847" i="1"/>
  <c r="C848" i="1" s="1"/>
  <c r="AF847" i="1"/>
  <c r="AG847" i="1"/>
  <c r="AH847" i="1"/>
  <c r="AF848" i="1"/>
  <c r="AG848" i="1"/>
  <c r="AH848" i="1"/>
  <c r="C850" i="1"/>
  <c r="C851" i="1" s="1"/>
  <c r="AF850" i="1"/>
  <c r="AG850" i="1"/>
  <c r="AH850" i="1"/>
  <c r="AF851" i="1"/>
  <c r="AG851" i="1"/>
  <c r="AH851" i="1"/>
  <c r="C858" i="1"/>
  <c r="C859" i="1" s="1"/>
  <c r="C860" i="1" s="1"/>
  <c r="C861" i="1" s="1"/>
  <c r="C862" i="1" s="1"/>
  <c r="AF858" i="1"/>
  <c r="AG858" i="1"/>
  <c r="AH858" i="1"/>
  <c r="AF859" i="1"/>
  <c r="AG859" i="1"/>
  <c r="AH859" i="1"/>
  <c r="AF860" i="1"/>
  <c r="AG860" i="1"/>
  <c r="AH860" i="1"/>
  <c r="AF861" i="1"/>
  <c r="AG861" i="1"/>
  <c r="AH861" i="1"/>
  <c r="AF862" i="1"/>
  <c r="AG862" i="1"/>
  <c r="AH862" i="1"/>
  <c r="AF852" i="1"/>
  <c r="AG852" i="1"/>
  <c r="AH852" i="1"/>
  <c r="C853" i="1"/>
  <c r="C854" i="1" s="1"/>
  <c r="C855" i="1" s="1"/>
  <c r="C856" i="1" s="1"/>
  <c r="AF853" i="1"/>
  <c r="AG853" i="1"/>
  <c r="AH853" i="1"/>
  <c r="AF854" i="1"/>
  <c r="AG854" i="1"/>
  <c r="AH854" i="1"/>
  <c r="AF855" i="1"/>
  <c r="AG855" i="1"/>
  <c r="AH855" i="1"/>
  <c r="AF856" i="1"/>
  <c r="AG856" i="1"/>
  <c r="AH856" i="1"/>
  <c r="C864" i="1"/>
  <c r="C865" i="1" s="1"/>
  <c r="AF864" i="1"/>
  <c r="AG864" i="1"/>
  <c r="AH864" i="1"/>
  <c r="AF865" i="1"/>
  <c r="AG865" i="1"/>
  <c r="AH865" i="1"/>
  <c r="AF870" i="1"/>
  <c r="AG870" i="1"/>
  <c r="AH870" i="1"/>
  <c r="C871" i="1"/>
  <c r="AF871" i="1"/>
  <c r="AG871" i="1"/>
  <c r="AH871" i="1"/>
  <c r="AF873" i="1"/>
  <c r="C874" i="1"/>
  <c r="AF874" i="1"/>
  <c r="AG874" i="1"/>
  <c r="AH874" i="1"/>
  <c r="C876" i="1"/>
  <c r="C877" i="1" s="1"/>
  <c r="C879" i="1"/>
  <c r="C881" i="1"/>
  <c r="C882" i="1" s="1"/>
  <c r="C883" i="1" s="1"/>
  <c r="C885" i="1"/>
  <c r="C886" i="1" s="1"/>
  <c r="C887" i="1" s="1"/>
  <c r="C888" i="1" s="1"/>
  <c r="C890" i="1"/>
  <c r="C891" i="1" s="1"/>
  <c r="C892" i="1" s="1"/>
  <c r="C893" i="1" s="1"/>
  <c r="C894" i="1" s="1"/>
  <c r="C895" i="1" s="1"/>
  <c r="C896" i="1" s="1"/>
  <c r="C897" i="1" s="1"/>
  <c r="C898" i="1" s="1"/>
  <c r="C899" i="1" s="1"/>
  <c r="C867" i="1"/>
  <c r="C868" i="1" s="1"/>
  <c r="C911" i="1"/>
  <c r="C912" i="1" s="1"/>
  <c r="C913" i="1" s="1"/>
  <c r="C914" i="1" s="1"/>
  <c r="C916" i="1"/>
  <c r="C924" i="1"/>
  <c r="C925" i="1" s="1"/>
  <c r="C926" i="1" s="1"/>
  <c r="C927" i="1" s="1"/>
  <c r="C928" i="1" s="1"/>
  <c r="C929" i="1" s="1"/>
  <c r="C930" i="1" s="1"/>
  <c r="C931" i="1" s="1"/>
  <c r="C934" i="1"/>
  <c r="C935" i="1" s="1"/>
  <c r="C936" i="1" s="1"/>
  <c r="C937" i="1" s="1"/>
  <c r="C938" i="1" s="1"/>
  <c r="C939" i="1" s="1"/>
  <c r="C940" i="1" s="1"/>
  <c r="C941" i="1" s="1"/>
  <c r="C942" i="1" s="1"/>
  <c r="C943" i="1" s="1"/>
  <c r="C944" i="1" s="1"/>
  <c r="C945" i="1" s="1"/>
  <c r="C946" i="1" s="1"/>
  <c r="C947" i="1" s="1"/>
  <c r="C948" i="1" s="1"/>
  <c r="C950" i="1"/>
  <c r="C951" i="1" s="1"/>
  <c r="C953" i="1"/>
  <c r="C954" i="1" s="1"/>
  <c r="C955" i="1" s="1"/>
  <c r="C956" i="1" s="1"/>
  <c r="C958" i="1"/>
  <c r="C961" i="1"/>
  <c r="C962" i="1" s="1"/>
  <c r="C963" i="1" s="1"/>
  <c r="C974" i="1"/>
  <c r="C975" i="1" s="1"/>
  <c r="C976" i="1" s="1"/>
  <c r="C977" i="1" s="1"/>
  <c r="C980" i="1"/>
  <c r="C981" i="1" s="1"/>
  <c r="C982" i="1" s="1"/>
  <c r="C983" i="1" s="1"/>
  <c r="C984" i="1" s="1"/>
  <c r="C986" i="1"/>
  <c r="C987" i="1" s="1"/>
  <c r="C988" i="1" s="1"/>
  <c r="C989" i="1" s="1"/>
  <c r="C995" i="1"/>
  <c r="C996" i="1" s="1"/>
  <c r="C998" i="1"/>
  <c r="C1002" i="1"/>
  <c r="C1009" i="1"/>
  <c r="C1010" i="1" s="1"/>
  <c r="C1011" i="1" s="1"/>
  <c r="C1012" i="1" s="1"/>
  <c r="C1016" i="1"/>
  <c r="C918" i="1"/>
  <c r="C993" i="1"/>
  <c r="C1018" i="1"/>
  <c r="C1022" i="1"/>
  <c r="C1024" i="1"/>
  <c r="C1014" i="1"/>
  <c r="C1000" i="1"/>
  <c r="C1026" i="1"/>
  <c r="C1027" i="1" s="1"/>
  <c r="C1028" i="1" s="1"/>
  <c r="C1029" i="1" s="1"/>
  <c r="C1030" i="1" s="1"/>
  <c r="C920" i="1"/>
  <c r="C1032" i="1"/>
  <c r="C1034" i="1"/>
  <c r="C1036" i="1"/>
  <c r="C1038" i="1"/>
  <c r="C1041" i="1"/>
  <c r="C1042" i="1" s="1"/>
  <c r="C1044" i="1"/>
  <c r="C1045" i="1" s="1"/>
  <c r="C1047" i="1"/>
  <c r="C1048" i="1" s="1"/>
  <c r="C1049" i="1" s="1"/>
  <c r="C1051" i="1"/>
  <c r="C1052" i="1" s="1"/>
  <c r="C1053" i="1" s="1"/>
  <c r="C1056" i="1"/>
  <c r="C1057" i="1" s="1"/>
  <c r="C1058" i="1" s="1"/>
  <c r="C1061" i="1"/>
  <c r="C1062" i="1" s="1"/>
  <c r="C1063" i="1" s="1"/>
  <c r="C1064" i="1" s="1"/>
  <c r="C1065" i="1" s="1"/>
  <c r="C1067" i="1"/>
  <c r="C1069" i="1"/>
  <c r="C1071" i="1"/>
  <c r="C1072" i="1" s="1"/>
  <c r="C1073" i="1" s="1"/>
  <c r="C1076" i="1"/>
  <c r="C1077" i="1" s="1"/>
  <c r="C1078" i="1" s="1"/>
  <c r="C1080" i="1"/>
  <c r="C1082" i="1"/>
  <c r="C1084" i="1"/>
  <c r="C1085" i="1" s="1"/>
  <c r="C1086" i="1" s="1"/>
  <c r="C1087" i="1" s="1"/>
  <c r="C1089" i="1"/>
  <c r="C1090" i="1" s="1"/>
  <c r="C1093" i="1"/>
  <c r="C1094" i="1" s="1"/>
  <c r="C1095" i="1" s="1"/>
  <c r="C1097" i="1"/>
  <c r="C1102" i="1"/>
  <c r="C1103" i="1" s="1"/>
  <c r="C1104" i="1" s="1"/>
  <c r="C1105" i="1" s="1"/>
  <c r="C1107" i="1"/>
  <c r="C1108" i="1" s="1"/>
  <c r="C1110" i="1"/>
  <c r="C1111" i="1" s="1"/>
  <c r="C1113" i="1"/>
  <c r="C1115" i="1"/>
  <c r="C1116" i="1" s="1"/>
  <c r="C1117" i="1" s="1"/>
  <c r="C1119" i="1"/>
  <c r="C1120" i="1" s="1"/>
  <c r="C1122" i="1"/>
  <c r="C1123" i="1" s="1"/>
  <c r="C1124" i="1" s="1"/>
  <c r="C1126" i="1"/>
  <c r="C1127" i="1" s="1"/>
  <c r="C1128" i="1" s="1"/>
  <c r="C1129" i="1" s="1"/>
  <c r="C1130" i="1" s="1"/>
  <c r="C1131" i="1" s="1"/>
  <c r="C1133" i="1"/>
  <c r="C1134" i="1" s="1"/>
  <c r="C1135" i="1" s="1"/>
  <c r="AF148" i="1"/>
  <c r="AG148" i="1"/>
  <c r="AH148" i="1"/>
  <c r="AF150" i="1"/>
  <c r="AG150" i="1"/>
  <c r="AH150" i="1"/>
  <c r="C81" i="1"/>
  <c r="C82" i="1" s="1"/>
  <c r="C83" i="1" s="1"/>
  <c r="C84" i="1" s="1"/>
  <c r="C143" i="1"/>
  <c r="C146" i="1"/>
  <c r="C147" i="1" s="1"/>
  <c r="AH94" i="1"/>
  <c r="AG94" i="1"/>
  <c r="C94" i="1"/>
  <c r="C68" i="1"/>
  <c r="C69" i="1" s="1"/>
  <c r="C70" i="1" s="1"/>
  <c r="C71" i="1" s="1"/>
  <c r="C72" i="1" s="1"/>
  <c r="E8" i="2"/>
  <c r="C11" i="1"/>
  <c r="C12" i="1" s="1"/>
  <c r="C13" i="1" s="1"/>
  <c r="C14" i="1" s="1"/>
  <c r="C435" i="1"/>
  <c r="B101" i="8" s="1"/>
  <c r="C101" i="8" s="1"/>
  <c r="J3134" i="8"/>
  <c r="J3135" i="8"/>
  <c r="J3136" i="8"/>
  <c r="J3137" i="8"/>
  <c r="J3138" i="8"/>
  <c r="J3139" i="8"/>
  <c r="J3140" i="8"/>
  <c r="J3141" i="8"/>
  <c r="J3142" i="8"/>
  <c r="J3143" i="8"/>
  <c r="J3144" i="8"/>
  <c r="J3145" i="8"/>
  <c r="J3146" i="8"/>
  <c r="J3147" i="8"/>
  <c r="J3148" i="8"/>
  <c r="J3149" i="8"/>
  <c r="J3150" i="8"/>
  <c r="J3151" i="8"/>
  <c r="J3152" i="8"/>
  <c r="J3153" i="8"/>
  <c r="J3154" i="8"/>
  <c r="J3155" i="8"/>
  <c r="J3156" i="8"/>
  <c r="J3157" i="8"/>
  <c r="J3158" i="8"/>
  <c r="J3159" i="8"/>
  <c r="J3160" i="8"/>
  <c r="J3161" i="8"/>
  <c r="J3162" i="8"/>
  <c r="J3163" i="8"/>
  <c r="J3164" i="8"/>
  <c r="J3165" i="8"/>
  <c r="J3166" i="8"/>
  <c r="J3167" i="8"/>
  <c r="J3168" i="8"/>
  <c r="J3169" i="8"/>
  <c r="J3170" i="8"/>
  <c r="J3171" i="8"/>
  <c r="J3172" i="8"/>
  <c r="J3173" i="8"/>
  <c r="J3174" i="8"/>
  <c r="J3175" i="8"/>
  <c r="J3176" i="8"/>
  <c r="J3177" i="8"/>
  <c r="J3178" i="8"/>
  <c r="J3179" i="8"/>
  <c r="J3180" i="8"/>
  <c r="J3181" i="8"/>
  <c r="J3182" i="8"/>
  <c r="J3183" i="8"/>
  <c r="J3184" i="8"/>
  <c r="J3185" i="8"/>
  <c r="J3186" i="8"/>
  <c r="J3187" i="8"/>
  <c r="J3188" i="8"/>
  <c r="J3189" i="8"/>
  <c r="J3190" i="8"/>
  <c r="J3191" i="8"/>
  <c r="J3192" i="8"/>
  <c r="J3193" i="8"/>
  <c r="J3194" i="8"/>
  <c r="J3195" i="8"/>
  <c r="J3196" i="8"/>
  <c r="J3197" i="8"/>
  <c r="J3198" i="8"/>
  <c r="J3199" i="8"/>
  <c r="J3200" i="8"/>
  <c r="J3201" i="8"/>
  <c r="J3202" i="8"/>
  <c r="J3203" i="8"/>
  <c r="J3204" i="8"/>
  <c r="J3205" i="8"/>
  <c r="J3206" i="8"/>
  <c r="J3207" i="8"/>
  <c r="J3208" i="8"/>
  <c r="D191" i="8"/>
  <c r="E191" i="8"/>
  <c r="F191" i="8"/>
  <c r="D192" i="8"/>
  <c r="E192" i="8"/>
  <c r="F192" i="8"/>
  <c r="D193" i="8"/>
  <c r="E193" i="8"/>
  <c r="F193" i="8"/>
  <c r="D194" i="8"/>
  <c r="E194" i="8"/>
  <c r="F194" i="8"/>
  <c r="D195" i="8"/>
  <c r="E195" i="8"/>
  <c r="F195" i="8"/>
  <c r="D196" i="8"/>
  <c r="E196" i="8"/>
  <c r="F196" i="8"/>
  <c r="D197" i="8"/>
  <c r="E197" i="8"/>
  <c r="F197" i="8"/>
  <c r="D198" i="8"/>
  <c r="E198" i="8"/>
  <c r="F198" i="8"/>
  <c r="E199" i="8"/>
  <c r="F199" i="8"/>
  <c r="E200" i="8"/>
  <c r="F200" i="8"/>
  <c r="D201" i="8"/>
  <c r="E201" i="8"/>
  <c r="F201" i="8"/>
  <c r="E202" i="8"/>
  <c r="F202" i="8"/>
  <c r="E203" i="8"/>
  <c r="F203" i="8"/>
  <c r="D204" i="8"/>
  <c r="E204" i="8"/>
  <c r="F204" i="8"/>
  <c r="D205" i="8"/>
  <c r="E205" i="8"/>
  <c r="F205" i="8"/>
  <c r="D206" i="8"/>
  <c r="E206" i="8"/>
  <c r="F206" i="8"/>
  <c r="D207" i="8"/>
  <c r="E207" i="8"/>
  <c r="F207" i="8"/>
  <c r="E208" i="8"/>
  <c r="F208" i="8"/>
  <c r="E209" i="8"/>
  <c r="F209" i="8"/>
  <c r="D210" i="8"/>
  <c r="E210" i="8"/>
  <c r="F210" i="8"/>
  <c r="D211" i="8"/>
  <c r="E211" i="8"/>
  <c r="F211" i="8"/>
  <c r="D212" i="8"/>
  <c r="E212" i="8"/>
  <c r="F212" i="8"/>
  <c r="D213" i="8"/>
  <c r="E213" i="8"/>
  <c r="F213" i="8"/>
  <c r="E214" i="8"/>
  <c r="F214" i="8"/>
  <c r="D215" i="8"/>
  <c r="E215" i="8"/>
  <c r="F215" i="8"/>
  <c r="D216" i="8"/>
  <c r="E216" i="8"/>
  <c r="F216" i="8"/>
  <c r="D217" i="8"/>
  <c r="E217" i="8"/>
  <c r="F217" i="8"/>
  <c r="D218" i="8"/>
  <c r="E218" i="8"/>
  <c r="F218" i="8"/>
  <c r="D219" i="8"/>
  <c r="E219" i="8"/>
  <c r="F219" i="8"/>
  <c r="D220" i="8"/>
  <c r="E220" i="8"/>
  <c r="F220" i="8"/>
  <c r="D221" i="8"/>
  <c r="E221" i="8"/>
  <c r="F221" i="8"/>
  <c r="D222" i="8"/>
  <c r="E222" i="8"/>
  <c r="F222" i="8"/>
  <c r="D223" i="8"/>
  <c r="E223" i="8"/>
  <c r="F223" i="8"/>
  <c r="D224" i="8"/>
  <c r="E224" i="8"/>
  <c r="F224" i="8"/>
  <c r="D225" i="8"/>
  <c r="E225" i="8"/>
  <c r="F225" i="8"/>
  <c r="D226" i="8"/>
  <c r="E226" i="8"/>
  <c r="F226" i="8"/>
  <c r="D227" i="8"/>
  <c r="E227" i="8"/>
  <c r="F227" i="8"/>
  <c r="D228" i="8"/>
  <c r="E228" i="8"/>
  <c r="F228" i="8"/>
  <c r="D229" i="8"/>
  <c r="E229" i="8"/>
  <c r="F229" i="8"/>
  <c r="E230" i="8"/>
  <c r="F230" i="8"/>
  <c r="D231" i="8"/>
  <c r="E231" i="8"/>
  <c r="F231" i="8"/>
  <c r="D232" i="8"/>
  <c r="E232" i="8"/>
  <c r="F232" i="8"/>
  <c r="D233" i="8"/>
  <c r="E233" i="8"/>
  <c r="F233" i="8"/>
  <c r="D234" i="8"/>
  <c r="E234" i="8"/>
  <c r="F234" i="8"/>
  <c r="D235" i="8"/>
  <c r="E235" i="8"/>
  <c r="F235" i="8"/>
  <c r="E236" i="8"/>
  <c r="F236" i="8"/>
  <c r="D237" i="8"/>
  <c r="E237" i="8"/>
  <c r="F237" i="8"/>
  <c r="D238" i="8"/>
  <c r="E238" i="8"/>
  <c r="F238" i="8"/>
  <c r="D239" i="8"/>
  <c r="E239" i="8"/>
  <c r="F239" i="8"/>
  <c r="D240" i="8"/>
  <c r="E240" i="8"/>
  <c r="F240" i="8"/>
  <c r="E241" i="8"/>
  <c r="F241" i="8"/>
  <c r="E242" i="8"/>
  <c r="F242" i="8"/>
  <c r="D243" i="8"/>
  <c r="E243" i="8"/>
  <c r="F243" i="8"/>
  <c r="D244" i="8"/>
  <c r="E244" i="8"/>
  <c r="F244" i="8"/>
  <c r="D245" i="8"/>
  <c r="E245" i="8"/>
  <c r="F245" i="8"/>
  <c r="D246" i="8"/>
  <c r="E246" i="8"/>
  <c r="F246" i="8"/>
  <c r="E247" i="8"/>
  <c r="F247" i="8"/>
  <c r="D248" i="8"/>
  <c r="E248" i="8"/>
  <c r="F248" i="8"/>
  <c r="D249" i="8"/>
  <c r="E249" i="8"/>
  <c r="F249" i="8"/>
  <c r="D250" i="8"/>
  <c r="E250" i="8"/>
  <c r="F250" i="8"/>
  <c r="D251" i="8"/>
  <c r="E251" i="8"/>
  <c r="F251" i="8"/>
  <c r="D252" i="8"/>
  <c r="E252" i="8"/>
  <c r="F252" i="8"/>
  <c r="D253" i="8"/>
  <c r="E253" i="8"/>
  <c r="F253" i="8"/>
  <c r="E254" i="8"/>
  <c r="F254" i="8"/>
  <c r="D255" i="8"/>
  <c r="E255" i="8"/>
  <c r="F255" i="8"/>
  <c r="D256" i="8"/>
  <c r="E256" i="8"/>
  <c r="F256" i="8"/>
  <c r="D257" i="8"/>
  <c r="E257" i="8"/>
  <c r="F257" i="8"/>
  <c r="D258" i="8"/>
  <c r="E258" i="8"/>
  <c r="F258" i="8"/>
  <c r="E259" i="8"/>
  <c r="F259" i="8"/>
  <c r="D260" i="8"/>
  <c r="E260" i="8"/>
  <c r="F260" i="8"/>
  <c r="D261" i="8"/>
  <c r="E261" i="8"/>
  <c r="F261" i="8"/>
  <c r="E262" i="8"/>
  <c r="F262" i="8"/>
  <c r="D263" i="8"/>
  <c r="E263" i="8"/>
  <c r="F263" i="8"/>
  <c r="E264" i="8"/>
  <c r="F264" i="8"/>
  <c r="E265" i="8"/>
  <c r="F265" i="8"/>
  <c r="D266" i="8"/>
  <c r="E266" i="8"/>
  <c r="F266" i="8"/>
  <c r="D267" i="8"/>
  <c r="E267" i="8"/>
  <c r="F267" i="8"/>
  <c r="D268" i="8"/>
  <c r="E268" i="8"/>
  <c r="F268" i="8"/>
  <c r="D269" i="8"/>
  <c r="E269" i="8"/>
  <c r="F269" i="8"/>
  <c r="D270" i="8"/>
  <c r="E270" i="8"/>
  <c r="F270" i="8"/>
  <c r="D271" i="8"/>
  <c r="E271" i="8"/>
  <c r="F271" i="8"/>
  <c r="E272" i="8"/>
  <c r="F272" i="8"/>
  <c r="D273" i="8"/>
  <c r="E273" i="8"/>
  <c r="F273" i="8"/>
  <c r="E274" i="8"/>
  <c r="F274" i="8"/>
  <c r="E275" i="8"/>
  <c r="F275" i="8"/>
  <c r="D276" i="8"/>
  <c r="E276" i="8"/>
  <c r="F276" i="8"/>
  <c r="D277" i="8"/>
  <c r="E277" i="8"/>
  <c r="F277" i="8"/>
  <c r="E278" i="8"/>
  <c r="F278" i="8"/>
  <c r="D279" i="8"/>
  <c r="E279" i="8"/>
  <c r="F279" i="8"/>
  <c r="D280" i="8"/>
  <c r="E280" i="8"/>
  <c r="D281" i="8"/>
  <c r="E281" i="8"/>
  <c r="F281" i="8"/>
  <c r="E282" i="8"/>
  <c r="F282" i="8"/>
  <c r="E283" i="8"/>
  <c r="F283" i="8"/>
  <c r="E284" i="8"/>
  <c r="F284" i="8"/>
  <c r="D285" i="8"/>
  <c r="E285" i="8"/>
  <c r="F285" i="8"/>
  <c r="E286" i="8"/>
  <c r="F286" i="8"/>
  <c r="D287" i="8"/>
  <c r="E287" i="8"/>
  <c r="F287" i="8"/>
  <c r="D288" i="8"/>
  <c r="E288" i="8"/>
  <c r="F288" i="8"/>
  <c r="D289" i="8"/>
  <c r="E289" i="8"/>
  <c r="F289" i="8"/>
  <c r="E290" i="8"/>
  <c r="F290" i="8"/>
  <c r="E291" i="8"/>
  <c r="F291" i="8"/>
  <c r="E292" i="8"/>
  <c r="F292" i="8"/>
  <c r="D293" i="8"/>
  <c r="E293" i="8"/>
  <c r="F293" i="8"/>
  <c r="D294" i="8"/>
  <c r="E294" i="8"/>
  <c r="F294" i="8"/>
  <c r="E295" i="8"/>
  <c r="F295" i="8"/>
  <c r="D296" i="8"/>
  <c r="E296" i="8"/>
  <c r="F296" i="8"/>
  <c r="D297" i="8"/>
  <c r="E297" i="8"/>
  <c r="F297" i="8"/>
  <c r="D298" i="8"/>
  <c r="E298" i="8"/>
  <c r="F298" i="8"/>
  <c r="E299" i="8"/>
  <c r="F299" i="8"/>
  <c r="D300" i="8"/>
  <c r="E300" i="8"/>
  <c r="F300" i="8"/>
  <c r="D301" i="8"/>
  <c r="E301" i="8"/>
  <c r="F301" i="8"/>
  <c r="D302" i="8"/>
  <c r="E302" i="8"/>
  <c r="F302" i="8"/>
  <c r="D303" i="8"/>
  <c r="E303" i="8"/>
  <c r="F303" i="8"/>
  <c r="D304" i="8"/>
  <c r="E304" i="8"/>
  <c r="F304" i="8"/>
  <c r="D333" i="8"/>
  <c r="E333" i="8"/>
  <c r="F333" i="8"/>
  <c r="D334" i="8"/>
  <c r="E334" i="8"/>
  <c r="F334" i="8"/>
  <c r="D335" i="8"/>
  <c r="E335" i="8"/>
  <c r="F335" i="8"/>
  <c r="D336" i="8"/>
  <c r="E336" i="8"/>
  <c r="F336" i="8"/>
  <c r="D337" i="8"/>
  <c r="E337" i="8"/>
  <c r="F337" i="8"/>
  <c r="D338" i="8"/>
  <c r="E338" i="8"/>
  <c r="F338" i="8"/>
  <c r="D339" i="8"/>
  <c r="E339" i="8"/>
  <c r="F339" i="8"/>
  <c r="D340" i="8"/>
  <c r="E340" i="8"/>
  <c r="F340" i="8"/>
  <c r="D341" i="8"/>
  <c r="E341" i="8"/>
  <c r="F341" i="8"/>
  <c r="D342" i="8"/>
  <c r="E342" i="8"/>
  <c r="F342" i="8"/>
  <c r="D343" i="8"/>
  <c r="E343" i="8"/>
  <c r="F343" i="8"/>
  <c r="D344" i="8"/>
  <c r="E344" i="8"/>
  <c r="F344" i="8"/>
  <c r="D345" i="8"/>
  <c r="E345" i="8"/>
  <c r="F345" i="8"/>
  <c r="D346" i="8"/>
  <c r="E346" i="8"/>
  <c r="F346" i="8"/>
  <c r="D347" i="8"/>
  <c r="E347" i="8"/>
  <c r="F347" i="8"/>
  <c r="D348" i="8"/>
  <c r="E348" i="8"/>
  <c r="F348" i="8"/>
  <c r="D349" i="8"/>
  <c r="E349" i="8"/>
  <c r="F349" i="8"/>
  <c r="D350" i="8"/>
  <c r="E350" i="8"/>
  <c r="F350" i="8"/>
  <c r="D351" i="8"/>
  <c r="E351" i="8"/>
  <c r="F351" i="8"/>
  <c r="D352" i="8"/>
  <c r="E352" i="8"/>
  <c r="F352" i="8"/>
  <c r="D353" i="8"/>
  <c r="E353" i="8"/>
  <c r="F353" i="8"/>
  <c r="D354" i="8"/>
  <c r="E354" i="8"/>
  <c r="F354" i="8"/>
  <c r="D355" i="8"/>
  <c r="E355" i="8"/>
  <c r="F355" i="8"/>
  <c r="D356" i="8"/>
  <c r="E356" i="8"/>
  <c r="F356" i="8"/>
  <c r="D357" i="8"/>
  <c r="E357" i="8"/>
  <c r="F357" i="8"/>
  <c r="D358" i="8"/>
  <c r="E358" i="8"/>
  <c r="F358" i="8"/>
  <c r="D359" i="8"/>
  <c r="E359" i="8"/>
  <c r="F359" i="8"/>
  <c r="D360" i="8"/>
  <c r="E360" i="8"/>
  <c r="F360" i="8"/>
  <c r="D361" i="8"/>
  <c r="E361" i="8"/>
  <c r="F361" i="8"/>
  <c r="D362" i="8"/>
  <c r="E362" i="8"/>
  <c r="F362" i="8"/>
  <c r="D363" i="8"/>
  <c r="E363" i="8"/>
  <c r="F363" i="8"/>
  <c r="D364" i="8"/>
  <c r="E364" i="8"/>
  <c r="F364" i="8"/>
  <c r="D365" i="8"/>
  <c r="E365" i="8"/>
  <c r="F365" i="8"/>
  <c r="D366" i="8"/>
  <c r="E366" i="8"/>
  <c r="F366" i="8"/>
  <c r="D367" i="8"/>
  <c r="E367" i="8"/>
  <c r="F367" i="8"/>
  <c r="D368" i="8"/>
  <c r="E368" i="8"/>
  <c r="F368" i="8"/>
  <c r="D369" i="8"/>
  <c r="E369" i="8"/>
  <c r="F369" i="8"/>
  <c r="D370" i="8"/>
  <c r="E370" i="8"/>
  <c r="F370" i="8"/>
  <c r="D371" i="8"/>
  <c r="E371" i="8"/>
  <c r="F371" i="8"/>
  <c r="D372" i="8"/>
  <c r="F372" i="8"/>
  <c r="D373" i="8"/>
  <c r="E373" i="8"/>
  <c r="F373" i="8"/>
  <c r="D374" i="8"/>
  <c r="E374" i="8"/>
  <c r="F374" i="8"/>
  <c r="D375" i="8"/>
  <c r="E375" i="8"/>
  <c r="F375" i="8"/>
  <c r="D376" i="8"/>
  <c r="E376" i="8"/>
  <c r="F376" i="8"/>
  <c r="D377" i="8"/>
  <c r="E377" i="8"/>
  <c r="F377" i="8"/>
  <c r="D378" i="8"/>
  <c r="E378" i="8"/>
  <c r="F378" i="8"/>
  <c r="D379" i="8"/>
  <c r="E379" i="8"/>
  <c r="F379" i="8"/>
  <c r="D380" i="8"/>
  <c r="E380" i="8"/>
  <c r="F380" i="8"/>
  <c r="D381" i="8"/>
  <c r="E381" i="8"/>
  <c r="F381" i="8"/>
  <c r="D382" i="8"/>
  <c r="E382" i="8"/>
  <c r="F382" i="8"/>
  <c r="D383" i="8"/>
  <c r="E383" i="8"/>
  <c r="F383" i="8"/>
  <c r="D384" i="8"/>
  <c r="E384" i="8"/>
  <c r="F384" i="8"/>
  <c r="D385" i="8"/>
  <c r="E385" i="8"/>
  <c r="F385" i="8"/>
  <c r="D386" i="8"/>
  <c r="E386" i="8"/>
  <c r="F386" i="8"/>
  <c r="D387" i="8"/>
  <c r="E387" i="8"/>
  <c r="F387" i="8"/>
  <c r="D388" i="8"/>
  <c r="E388" i="8"/>
  <c r="F388" i="8"/>
  <c r="D389" i="8"/>
  <c r="E389" i="8"/>
  <c r="F389" i="8"/>
  <c r="D390" i="8"/>
  <c r="E390" i="8"/>
  <c r="F390" i="8"/>
  <c r="D391" i="8"/>
  <c r="E391" i="8"/>
  <c r="F391" i="8"/>
  <c r="D392" i="8"/>
  <c r="E392" i="8"/>
  <c r="F392" i="8"/>
  <c r="D393" i="8"/>
  <c r="E393" i="8"/>
  <c r="F393" i="8"/>
  <c r="D394" i="8"/>
  <c r="E394" i="8"/>
  <c r="F394" i="8"/>
  <c r="D395" i="8"/>
  <c r="E395" i="8"/>
  <c r="F395" i="8"/>
  <c r="D396" i="8"/>
  <c r="E396" i="8"/>
  <c r="F396" i="8"/>
  <c r="D397" i="8"/>
  <c r="E397" i="8"/>
  <c r="F397" i="8"/>
  <c r="D398" i="8"/>
  <c r="E398" i="8"/>
  <c r="F398" i="8"/>
  <c r="D399" i="8"/>
  <c r="E399" i="8"/>
  <c r="F399" i="8"/>
  <c r="D400" i="8"/>
  <c r="E400" i="8"/>
  <c r="F400" i="8"/>
  <c r="D401" i="8"/>
  <c r="E401" i="8"/>
  <c r="F401" i="8"/>
  <c r="D402" i="8"/>
  <c r="E402" i="8"/>
  <c r="F402" i="8"/>
  <c r="D403" i="8"/>
  <c r="E403" i="8"/>
  <c r="F403" i="8"/>
  <c r="D404" i="8"/>
  <c r="E404" i="8"/>
  <c r="F404" i="8"/>
  <c r="D405" i="8"/>
  <c r="E405" i="8"/>
  <c r="F405" i="8"/>
  <c r="D406" i="8"/>
  <c r="E406" i="8"/>
  <c r="F406" i="8"/>
  <c r="D407" i="8"/>
  <c r="E407" i="8"/>
  <c r="F407" i="8"/>
  <c r="D408" i="8"/>
  <c r="E408" i="8"/>
  <c r="F408" i="8"/>
  <c r="D409" i="8"/>
  <c r="E409" i="8"/>
  <c r="F409" i="8"/>
  <c r="D410" i="8"/>
  <c r="E410" i="8"/>
  <c r="F410" i="8"/>
  <c r="D411" i="8"/>
  <c r="E411" i="8"/>
  <c r="F411" i="8"/>
  <c r="D412" i="8"/>
  <c r="E412" i="8"/>
  <c r="F412" i="8"/>
  <c r="D413" i="8"/>
  <c r="E413" i="8"/>
  <c r="F413" i="8"/>
  <c r="D414" i="8"/>
  <c r="E414" i="8"/>
  <c r="F414" i="8"/>
  <c r="D415" i="8"/>
  <c r="E415" i="8"/>
  <c r="F415" i="8"/>
  <c r="D416" i="8"/>
  <c r="E416" i="8"/>
  <c r="F416" i="8"/>
  <c r="D417" i="8"/>
  <c r="E417" i="8"/>
  <c r="F417" i="8"/>
  <c r="D418" i="8"/>
  <c r="E418" i="8"/>
  <c r="F418" i="8"/>
  <c r="D419" i="8"/>
  <c r="E419" i="8"/>
  <c r="F419" i="8"/>
  <c r="D420" i="8"/>
  <c r="E420" i="8"/>
  <c r="F420" i="8"/>
  <c r="D421" i="8"/>
  <c r="E421" i="8"/>
  <c r="F421" i="8"/>
  <c r="D422" i="8"/>
  <c r="E422" i="8"/>
  <c r="F422" i="8"/>
  <c r="D423" i="8"/>
  <c r="E423" i="8"/>
  <c r="F423" i="8"/>
  <c r="D424" i="8"/>
  <c r="E424" i="8"/>
  <c r="F424" i="8"/>
  <c r="D425" i="8"/>
  <c r="E425" i="8"/>
  <c r="F425" i="8"/>
  <c r="D426" i="8"/>
  <c r="E426" i="8"/>
  <c r="F426" i="8"/>
  <c r="D427" i="8"/>
  <c r="E427" i="8"/>
  <c r="F427" i="8"/>
  <c r="D428" i="8"/>
  <c r="E428" i="8"/>
  <c r="F428" i="8"/>
  <c r="D429" i="8"/>
  <c r="E429" i="8"/>
  <c r="F429" i="8"/>
  <c r="D430" i="8"/>
  <c r="E430" i="8"/>
  <c r="F430" i="8"/>
  <c r="D431" i="8"/>
  <c r="E431" i="8"/>
  <c r="F431" i="8"/>
  <c r="D432" i="8"/>
  <c r="E432" i="8"/>
  <c r="F432" i="8"/>
  <c r="D433" i="8"/>
  <c r="E433" i="8"/>
  <c r="F433" i="8"/>
  <c r="D434" i="8"/>
  <c r="E434" i="8"/>
  <c r="F434" i="8"/>
  <c r="D435" i="8"/>
  <c r="E435" i="8"/>
  <c r="F435" i="8"/>
  <c r="D436" i="8"/>
  <c r="E436" i="8"/>
  <c r="F436" i="8"/>
  <c r="D437" i="8"/>
  <c r="E437" i="8"/>
  <c r="F437" i="8"/>
  <c r="D438" i="8"/>
  <c r="E438" i="8"/>
  <c r="F438" i="8"/>
  <c r="D439" i="8"/>
  <c r="E439" i="8"/>
  <c r="F439" i="8"/>
  <c r="D440" i="8"/>
  <c r="E440" i="8"/>
  <c r="F440" i="8"/>
  <c r="D441" i="8"/>
  <c r="E441" i="8"/>
  <c r="F441" i="8"/>
  <c r="D442" i="8"/>
  <c r="E442" i="8"/>
  <c r="F442" i="8"/>
  <c r="D443" i="8"/>
  <c r="E443" i="8"/>
  <c r="F443" i="8"/>
  <c r="D444" i="8"/>
  <c r="E444" i="8"/>
  <c r="F444" i="8"/>
  <c r="D445" i="8"/>
  <c r="E445" i="8"/>
  <c r="F445" i="8"/>
  <c r="D446" i="8"/>
  <c r="E446" i="8"/>
  <c r="F446" i="8"/>
  <c r="D447" i="8"/>
  <c r="E447" i="8"/>
  <c r="F447" i="8"/>
  <c r="D448" i="8"/>
  <c r="E448" i="8"/>
  <c r="F448" i="8"/>
  <c r="D449" i="8"/>
  <c r="E449" i="8"/>
  <c r="F449" i="8"/>
  <c r="D450" i="8"/>
  <c r="E450" i="8"/>
  <c r="F450" i="8"/>
  <c r="D451" i="8"/>
  <c r="E451" i="8"/>
  <c r="F451" i="8"/>
  <c r="D452" i="8"/>
  <c r="E452" i="8"/>
  <c r="F452" i="8"/>
  <c r="D453" i="8"/>
  <c r="E453" i="8"/>
  <c r="F453" i="8"/>
  <c r="D454" i="8"/>
  <c r="E454" i="8"/>
  <c r="F454" i="8"/>
  <c r="D455" i="8"/>
  <c r="E455" i="8"/>
  <c r="F455" i="8"/>
  <c r="D456" i="8"/>
  <c r="E456" i="8"/>
  <c r="F456" i="8"/>
  <c r="D457" i="8"/>
  <c r="E457" i="8"/>
  <c r="F457" i="8"/>
  <c r="D458" i="8"/>
  <c r="E458" i="8"/>
  <c r="F458" i="8"/>
  <c r="E459" i="8"/>
  <c r="F459" i="8"/>
  <c r="D460" i="8"/>
  <c r="E460" i="8"/>
  <c r="F460" i="8"/>
  <c r="D461" i="8"/>
  <c r="E461" i="8"/>
  <c r="F461" i="8"/>
  <c r="D462" i="8"/>
  <c r="E462" i="8"/>
  <c r="F462" i="8"/>
  <c r="D463" i="8"/>
  <c r="E463" i="8"/>
  <c r="F463" i="8"/>
  <c r="D464" i="8"/>
  <c r="E464" i="8"/>
  <c r="F464" i="8"/>
  <c r="D465" i="8"/>
  <c r="E465" i="8"/>
  <c r="F465" i="8"/>
  <c r="D466" i="8"/>
  <c r="E466" i="8"/>
  <c r="F466" i="8"/>
  <c r="D467" i="8"/>
  <c r="E467" i="8"/>
  <c r="F467" i="8"/>
  <c r="E468" i="8"/>
  <c r="F468" i="8"/>
  <c r="E469" i="8"/>
  <c r="F469" i="8"/>
  <c r="E470" i="8"/>
  <c r="F470" i="8"/>
  <c r="E471" i="8"/>
  <c r="F471" i="8"/>
  <c r="E472" i="8"/>
  <c r="F472" i="8"/>
  <c r="E473" i="8"/>
  <c r="F473" i="8"/>
  <c r="E474" i="8"/>
  <c r="F474" i="8"/>
  <c r="E475" i="8"/>
  <c r="F475" i="8"/>
  <c r="E476" i="8"/>
  <c r="F476" i="8"/>
  <c r="E477" i="8"/>
  <c r="F477" i="8"/>
  <c r="E478" i="8"/>
  <c r="F478" i="8"/>
  <c r="E479" i="8"/>
  <c r="F479" i="8"/>
  <c r="E480" i="8"/>
  <c r="F480" i="8"/>
  <c r="E481" i="8"/>
  <c r="F481" i="8"/>
  <c r="E482" i="8"/>
  <c r="F482" i="8"/>
  <c r="E483" i="8"/>
  <c r="F483" i="8"/>
  <c r="E484" i="8"/>
  <c r="F484" i="8"/>
  <c r="E485" i="8"/>
  <c r="F485" i="8"/>
  <c r="E486" i="8"/>
  <c r="F486" i="8"/>
  <c r="E487" i="8"/>
  <c r="F487" i="8"/>
  <c r="E488" i="8"/>
  <c r="F488" i="8"/>
  <c r="E489" i="8"/>
  <c r="F489" i="8"/>
  <c r="E490" i="8"/>
  <c r="E491" i="8"/>
  <c r="E492" i="8"/>
  <c r="E493" i="8"/>
  <c r="E494" i="8"/>
  <c r="F494" i="8"/>
  <c r="E495" i="8"/>
  <c r="F495" i="8"/>
  <c r="E496" i="8"/>
  <c r="F496" i="8"/>
  <c r="E497" i="8"/>
  <c r="E498" i="8"/>
  <c r="F498" i="8"/>
  <c r="E499" i="8"/>
  <c r="F499" i="8"/>
  <c r="E500" i="8"/>
  <c r="E501" i="8"/>
  <c r="F501" i="8"/>
  <c r="E502" i="8"/>
  <c r="F502" i="8"/>
  <c r="E503" i="8"/>
  <c r="F503" i="8"/>
  <c r="E504" i="8"/>
  <c r="F504" i="8"/>
  <c r="E505" i="8"/>
  <c r="F505" i="8"/>
  <c r="E506" i="8"/>
  <c r="F506" i="8"/>
  <c r="E507" i="8"/>
  <c r="E508" i="8"/>
  <c r="E509" i="8"/>
  <c r="F509" i="8"/>
  <c r="E510" i="8"/>
  <c r="F510" i="8"/>
  <c r="E511" i="8"/>
  <c r="F511" i="8"/>
  <c r="E512" i="8"/>
  <c r="F512" i="8"/>
  <c r="E513" i="8"/>
  <c r="F513" i="8"/>
  <c r="E514" i="8"/>
  <c r="E515" i="8"/>
  <c r="F515" i="8"/>
  <c r="E516" i="8"/>
  <c r="F516" i="8"/>
  <c r="E517" i="8"/>
  <c r="F517" i="8"/>
  <c r="E518" i="8"/>
  <c r="F518" i="8"/>
  <c r="E519" i="8"/>
  <c r="F519" i="8"/>
  <c r="E520" i="8"/>
  <c r="F520" i="8"/>
  <c r="E521" i="8"/>
  <c r="E522" i="8"/>
  <c r="F522" i="8"/>
  <c r="E523" i="8"/>
  <c r="E524" i="8"/>
  <c r="F524" i="8"/>
  <c r="E525" i="8"/>
  <c r="F525" i="8"/>
  <c r="E526" i="8"/>
  <c r="F526" i="8"/>
  <c r="E527" i="8"/>
  <c r="F527" i="8"/>
  <c r="E528" i="8"/>
  <c r="F528" i="8"/>
  <c r="E529" i="8"/>
  <c r="F529" i="8"/>
  <c r="E530" i="8"/>
  <c r="E531" i="8"/>
  <c r="F531" i="8"/>
  <c r="E532" i="8"/>
  <c r="F532" i="8"/>
  <c r="E533" i="8"/>
  <c r="F533" i="8"/>
  <c r="E534" i="8"/>
  <c r="F534" i="8"/>
  <c r="E535" i="8"/>
  <c r="F535" i="8"/>
  <c r="E536" i="8"/>
  <c r="F536" i="8"/>
  <c r="E537" i="8"/>
  <c r="E538" i="8"/>
  <c r="F538" i="8"/>
  <c r="E539" i="8"/>
  <c r="E540" i="8"/>
  <c r="F540" i="8"/>
  <c r="E541" i="8"/>
  <c r="F541" i="8"/>
  <c r="E542" i="8"/>
  <c r="F542" i="8"/>
  <c r="E543" i="8"/>
  <c r="E544" i="8"/>
  <c r="F544" i="8"/>
  <c r="E545" i="8"/>
  <c r="F545" i="8"/>
  <c r="E546" i="8"/>
  <c r="E547" i="8"/>
  <c r="E548" i="8"/>
  <c r="E549" i="8"/>
  <c r="E550" i="8"/>
  <c r="F550" i="8"/>
  <c r="E551" i="8"/>
  <c r="F551" i="8"/>
  <c r="E552" i="8"/>
  <c r="F552" i="8"/>
  <c r="E553" i="8"/>
  <c r="F553" i="8"/>
  <c r="E554" i="8"/>
  <c r="F554" i="8"/>
  <c r="E555" i="8"/>
  <c r="F555" i="8"/>
  <c r="E556" i="8"/>
  <c r="F556" i="8"/>
  <c r="E557" i="8"/>
  <c r="F557" i="8"/>
  <c r="E558" i="8"/>
  <c r="F558" i="8"/>
  <c r="E559" i="8"/>
  <c r="F559" i="8"/>
  <c r="E560" i="8"/>
  <c r="F560" i="8"/>
  <c r="E561" i="8"/>
  <c r="F561" i="8"/>
  <c r="E562" i="8"/>
  <c r="F562" i="8"/>
  <c r="E563" i="8"/>
  <c r="F563" i="8"/>
  <c r="E564" i="8"/>
  <c r="F564" i="8"/>
  <c r="E565" i="8"/>
  <c r="F565" i="8"/>
  <c r="E566" i="8"/>
  <c r="F566" i="8"/>
  <c r="E567" i="8"/>
  <c r="F567" i="8"/>
  <c r="E568" i="8"/>
  <c r="F568" i="8"/>
  <c r="E569" i="8"/>
  <c r="F569" i="8"/>
  <c r="E570" i="8"/>
  <c r="F570" i="8"/>
  <c r="E571" i="8"/>
  <c r="F571" i="8"/>
  <c r="E572" i="8"/>
  <c r="F572" i="8"/>
  <c r="E573" i="8"/>
  <c r="F573" i="8"/>
  <c r="E574" i="8"/>
  <c r="F574" i="8"/>
  <c r="E575" i="8"/>
  <c r="F575" i="8"/>
  <c r="E576" i="8"/>
  <c r="F576" i="8"/>
  <c r="E577" i="8"/>
  <c r="F577" i="8"/>
  <c r="E578" i="8"/>
  <c r="F578" i="8"/>
  <c r="E579" i="8"/>
  <c r="F579" i="8"/>
  <c r="E580" i="8"/>
  <c r="F580" i="8"/>
  <c r="E581" i="8"/>
  <c r="F581" i="8"/>
  <c r="E582" i="8"/>
  <c r="F582" i="8"/>
  <c r="E583" i="8"/>
  <c r="F583" i="8"/>
  <c r="E584" i="8"/>
  <c r="F584" i="8"/>
  <c r="E585" i="8"/>
  <c r="F585" i="8"/>
  <c r="E586" i="8"/>
  <c r="F586" i="8"/>
  <c r="E587" i="8"/>
  <c r="F587" i="8"/>
  <c r="E588" i="8"/>
  <c r="F588" i="8"/>
  <c r="E589" i="8"/>
  <c r="F589" i="8"/>
  <c r="E590" i="8"/>
  <c r="F590" i="8"/>
  <c r="E591" i="8"/>
  <c r="F591" i="8"/>
  <c r="F592" i="8"/>
  <c r="E593" i="8"/>
  <c r="F593" i="8"/>
  <c r="E594" i="8"/>
  <c r="F594" i="8"/>
  <c r="F595" i="8"/>
  <c r="E596" i="8"/>
  <c r="F596" i="8"/>
  <c r="E597" i="8"/>
  <c r="F597" i="8"/>
  <c r="E598" i="8"/>
  <c r="F598" i="8"/>
  <c r="E599" i="8"/>
  <c r="F599" i="8"/>
  <c r="E600" i="8"/>
  <c r="F600" i="8"/>
  <c r="E601" i="8"/>
  <c r="F601" i="8"/>
  <c r="E602" i="8"/>
  <c r="F602" i="8"/>
  <c r="E603" i="8"/>
  <c r="F603" i="8"/>
  <c r="E604" i="8"/>
  <c r="F604" i="8"/>
  <c r="E605" i="8"/>
  <c r="F605" i="8"/>
  <c r="E606" i="8"/>
  <c r="F606" i="8"/>
  <c r="E607" i="8"/>
  <c r="F607" i="8"/>
  <c r="E608" i="8"/>
  <c r="F608" i="8"/>
  <c r="E609" i="8"/>
  <c r="F609" i="8"/>
  <c r="E610" i="8"/>
  <c r="F610" i="8"/>
  <c r="E611" i="8"/>
  <c r="F611" i="8"/>
  <c r="E612" i="8"/>
  <c r="F612" i="8"/>
  <c r="E613" i="8"/>
  <c r="F613" i="8"/>
  <c r="E614" i="8"/>
  <c r="F614" i="8"/>
  <c r="E615" i="8"/>
  <c r="F615" i="8"/>
  <c r="E616" i="8"/>
  <c r="F616" i="8"/>
  <c r="E617" i="8"/>
  <c r="F617" i="8"/>
  <c r="E618" i="8"/>
  <c r="F618" i="8"/>
  <c r="E619" i="8"/>
  <c r="F619" i="8"/>
  <c r="E620" i="8"/>
  <c r="F620" i="8"/>
  <c r="E621" i="8"/>
  <c r="F621" i="8"/>
  <c r="E622" i="8"/>
  <c r="F622" i="8"/>
  <c r="E623" i="8"/>
  <c r="F623" i="8"/>
  <c r="E624" i="8"/>
  <c r="F624" i="8"/>
  <c r="E625" i="8"/>
  <c r="F625" i="8"/>
  <c r="E626" i="8"/>
  <c r="F626" i="8"/>
  <c r="E627" i="8"/>
  <c r="F627" i="8"/>
  <c r="E628" i="8"/>
  <c r="F628" i="8"/>
  <c r="E629" i="8"/>
  <c r="F629" i="8"/>
  <c r="E630" i="8"/>
  <c r="F630" i="8"/>
  <c r="E631" i="8"/>
  <c r="F631" i="8"/>
  <c r="E632" i="8"/>
  <c r="F632" i="8"/>
  <c r="E633" i="8"/>
  <c r="F633" i="8"/>
  <c r="E634" i="8"/>
  <c r="F634" i="8"/>
  <c r="E635" i="8"/>
  <c r="F635" i="8"/>
  <c r="E636" i="8"/>
  <c r="F636" i="8"/>
  <c r="E637" i="8"/>
  <c r="F637" i="8"/>
  <c r="E638" i="8"/>
  <c r="F638" i="8"/>
  <c r="E639" i="8"/>
  <c r="F639" i="8"/>
  <c r="E640" i="8"/>
  <c r="F640" i="8"/>
  <c r="E641" i="8"/>
  <c r="F641" i="8"/>
  <c r="E642" i="8"/>
  <c r="F642" i="8"/>
  <c r="E643" i="8"/>
  <c r="F643" i="8"/>
  <c r="E644" i="8"/>
  <c r="F644" i="8"/>
  <c r="E645" i="8"/>
  <c r="F645" i="8"/>
  <c r="E646" i="8"/>
  <c r="F646" i="8"/>
  <c r="E647" i="8"/>
  <c r="F647" i="8"/>
  <c r="E648" i="8"/>
  <c r="F648" i="8"/>
  <c r="E649" i="8"/>
  <c r="F649" i="8"/>
  <c r="E650" i="8"/>
  <c r="F650" i="8"/>
  <c r="E651" i="8"/>
  <c r="F651" i="8"/>
  <c r="E652" i="8"/>
  <c r="F652" i="8"/>
  <c r="E653" i="8"/>
  <c r="F653" i="8"/>
  <c r="E654" i="8"/>
  <c r="F654" i="8"/>
  <c r="E655" i="8"/>
  <c r="F655" i="8"/>
  <c r="E656" i="8"/>
  <c r="F656" i="8"/>
  <c r="E657" i="8"/>
  <c r="F657" i="8"/>
  <c r="E658" i="8"/>
  <c r="F658" i="8"/>
  <c r="E659" i="8"/>
  <c r="F659" i="8"/>
  <c r="E660" i="8"/>
  <c r="F660" i="8"/>
  <c r="E661" i="8"/>
  <c r="F661" i="8"/>
  <c r="E662" i="8"/>
  <c r="F662" i="8"/>
  <c r="E663" i="8"/>
  <c r="F663" i="8"/>
  <c r="E664" i="8"/>
  <c r="F664" i="8"/>
  <c r="E665" i="8"/>
  <c r="F665" i="8"/>
  <c r="E666" i="8"/>
  <c r="F666" i="8"/>
  <c r="E667" i="8"/>
  <c r="F667" i="8"/>
  <c r="E668" i="8"/>
  <c r="F668" i="8"/>
  <c r="E669" i="8"/>
  <c r="F669" i="8"/>
  <c r="E670" i="8"/>
  <c r="F670" i="8"/>
  <c r="E671" i="8"/>
  <c r="F671" i="8"/>
  <c r="E672" i="8"/>
  <c r="F672" i="8"/>
  <c r="E673" i="8"/>
  <c r="F673" i="8"/>
  <c r="E674" i="8"/>
  <c r="F674" i="8"/>
  <c r="E675" i="8"/>
  <c r="F675" i="8"/>
  <c r="E676" i="8"/>
  <c r="F676" i="8"/>
  <c r="E677" i="8"/>
  <c r="F677" i="8"/>
  <c r="E678" i="8"/>
  <c r="F678" i="8"/>
  <c r="E679" i="8"/>
  <c r="F679" i="8"/>
  <c r="E680" i="8"/>
  <c r="F680" i="8"/>
  <c r="E681" i="8"/>
  <c r="F681" i="8"/>
  <c r="E682" i="8"/>
  <c r="F682" i="8"/>
  <c r="E683" i="8"/>
  <c r="F683" i="8"/>
  <c r="E684" i="8"/>
  <c r="F684" i="8"/>
  <c r="E685" i="8"/>
  <c r="F685" i="8"/>
  <c r="E686" i="8"/>
  <c r="F686" i="8"/>
  <c r="E687" i="8"/>
  <c r="F687" i="8"/>
  <c r="E688" i="8"/>
  <c r="F688" i="8"/>
  <c r="E689" i="8"/>
  <c r="F689" i="8"/>
  <c r="E690" i="8"/>
  <c r="F690" i="8"/>
  <c r="E691" i="8"/>
  <c r="F691" i="8"/>
  <c r="E692" i="8"/>
  <c r="F692" i="8"/>
  <c r="E693" i="8"/>
  <c r="F693" i="8"/>
  <c r="E694" i="8"/>
  <c r="F694" i="8"/>
  <c r="E695" i="8"/>
  <c r="F695" i="8"/>
  <c r="E696" i="8"/>
  <c r="F696" i="8"/>
  <c r="E697" i="8"/>
  <c r="F697" i="8"/>
  <c r="E698" i="8"/>
  <c r="F698" i="8"/>
  <c r="E699" i="8"/>
  <c r="F699" i="8"/>
  <c r="E700" i="8"/>
  <c r="F700" i="8"/>
  <c r="E701" i="8"/>
  <c r="F701" i="8"/>
  <c r="E702" i="8"/>
  <c r="F702" i="8"/>
  <c r="E703" i="8"/>
  <c r="F703" i="8"/>
  <c r="E704" i="8"/>
  <c r="F704" i="8"/>
  <c r="E705" i="8"/>
  <c r="F705" i="8"/>
  <c r="E706" i="8"/>
  <c r="F706" i="8"/>
  <c r="E707" i="8"/>
  <c r="F707" i="8"/>
  <c r="E708" i="8"/>
  <c r="F708" i="8"/>
  <c r="E709" i="8"/>
  <c r="F709" i="8"/>
  <c r="E710" i="8"/>
  <c r="F710" i="8"/>
  <c r="E711" i="8"/>
  <c r="F711" i="8"/>
  <c r="E712" i="8"/>
  <c r="F712" i="8"/>
  <c r="E713" i="8"/>
  <c r="F713" i="8"/>
  <c r="E717" i="8"/>
  <c r="F717" i="8"/>
  <c r="E718" i="8"/>
  <c r="F718" i="8"/>
  <c r="E719" i="8"/>
  <c r="F719" i="8"/>
  <c r="E720" i="8"/>
  <c r="F720" i="8"/>
  <c r="E721" i="8"/>
  <c r="F721" i="8"/>
  <c r="E722" i="8"/>
  <c r="F722" i="8"/>
  <c r="E723" i="8"/>
  <c r="F723" i="8"/>
  <c r="E724" i="8"/>
  <c r="F724" i="8"/>
  <c r="E725" i="8"/>
  <c r="F725" i="8"/>
  <c r="E726" i="8"/>
  <c r="F726" i="8"/>
  <c r="E727" i="8"/>
  <c r="F727" i="8"/>
  <c r="E728" i="8"/>
  <c r="F728" i="8"/>
  <c r="E729" i="8"/>
  <c r="F729" i="8"/>
  <c r="E730" i="8"/>
  <c r="F730" i="8"/>
  <c r="E731" i="8"/>
  <c r="F731" i="8"/>
  <c r="E732" i="8"/>
  <c r="F732" i="8"/>
  <c r="E733" i="8"/>
  <c r="F733" i="8"/>
  <c r="E734" i="8"/>
  <c r="F734" i="8"/>
  <c r="E735" i="8"/>
  <c r="F735" i="8"/>
  <c r="E736" i="8"/>
  <c r="F736" i="8"/>
  <c r="E737" i="8"/>
  <c r="F737" i="8"/>
  <c r="E738" i="8"/>
  <c r="F738" i="8"/>
  <c r="E739" i="8"/>
  <c r="F739" i="8"/>
  <c r="E740" i="8"/>
  <c r="F740" i="8"/>
  <c r="E741" i="8"/>
  <c r="F741" i="8"/>
  <c r="E742" i="8"/>
  <c r="F742" i="8"/>
  <c r="E743" i="8"/>
  <c r="F743" i="8"/>
  <c r="E744" i="8"/>
  <c r="F744" i="8"/>
  <c r="E745" i="8"/>
  <c r="F745" i="8"/>
  <c r="E746" i="8"/>
  <c r="F746" i="8"/>
  <c r="E747" i="8"/>
  <c r="F747" i="8"/>
  <c r="E748" i="8"/>
  <c r="F748" i="8"/>
  <c r="E750" i="8"/>
  <c r="F750" i="8"/>
  <c r="E749" i="8"/>
  <c r="F749" i="8"/>
  <c r="E751" i="8"/>
  <c r="F751" i="8"/>
  <c r="E752" i="8"/>
  <c r="F752" i="8"/>
  <c r="E755" i="8"/>
  <c r="F755" i="8"/>
  <c r="E756" i="8"/>
  <c r="F756" i="8"/>
  <c r="E757" i="8"/>
  <c r="F757" i="8"/>
  <c r="E758" i="8"/>
  <c r="F758" i="8"/>
  <c r="E759" i="8"/>
  <c r="F759" i="8"/>
  <c r="E760" i="8"/>
  <c r="F760" i="8"/>
  <c r="E761" i="8"/>
  <c r="F761" i="8"/>
  <c r="E762" i="8"/>
  <c r="F762" i="8"/>
  <c r="E763" i="8"/>
  <c r="F763" i="8"/>
  <c r="E764" i="8"/>
  <c r="F764" i="8"/>
  <c r="E765" i="8"/>
  <c r="F765" i="8"/>
  <c r="E766" i="8"/>
  <c r="F766" i="8"/>
  <c r="E767" i="8"/>
  <c r="F767" i="8"/>
  <c r="E768" i="8"/>
  <c r="F768" i="8"/>
  <c r="E769" i="8"/>
  <c r="F769" i="8"/>
  <c r="E770" i="8"/>
  <c r="F770" i="8"/>
  <c r="E771" i="8"/>
  <c r="F771" i="8"/>
  <c r="E772" i="8"/>
  <c r="F772" i="8"/>
  <c r="E773" i="8"/>
  <c r="F773" i="8"/>
  <c r="E774" i="8"/>
  <c r="F774" i="8"/>
  <c r="E775" i="8"/>
  <c r="F775" i="8"/>
  <c r="E776" i="8"/>
  <c r="F776" i="8"/>
  <c r="E777" i="8"/>
  <c r="F777" i="8"/>
  <c r="E778" i="8"/>
  <c r="F778" i="8"/>
  <c r="E779" i="8"/>
  <c r="F779" i="8"/>
  <c r="E780" i="8"/>
  <c r="F780" i="8"/>
  <c r="E781" i="8"/>
  <c r="F781" i="8"/>
  <c r="E782" i="8"/>
  <c r="F782" i="8"/>
  <c r="E783" i="8"/>
  <c r="F783" i="8"/>
  <c r="E784" i="8"/>
  <c r="F784" i="8"/>
  <c r="E785" i="8"/>
  <c r="F785" i="8"/>
  <c r="E786" i="8"/>
  <c r="F786" i="8"/>
  <c r="E787" i="8"/>
  <c r="F787" i="8"/>
  <c r="E788" i="8"/>
  <c r="F788" i="8"/>
  <c r="E789" i="8"/>
  <c r="F789" i="8"/>
  <c r="E790" i="8"/>
  <c r="F790" i="8"/>
  <c r="E791" i="8"/>
  <c r="F791" i="8"/>
  <c r="E792" i="8"/>
  <c r="F792" i="8"/>
  <c r="E793" i="8"/>
  <c r="F793" i="8"/>
  <c r="E794" i="8"/>
  <c r="F794" i="8"/>
  <c r="E795" i="8"/>
  <c r="F795" i="8"/>
  <c r="E796" i="8"/>
  <c r="F796" i="8"/>
  <c r="E797" i="8"/>
  <c r="F797" i="8"/>
  <c r="E798" i="8"/>
  <c r="F798" i="8"/>
  <c r="E799" i="8"/>
  <c r="F799" i="8"/>
  <c r="E800" i="8"/>
  <c r="F800" i="8"/>
  <c r="E801" i="8"/>
  <c r="F801" i="8"/>
  <c r="E802" i="8"/>
  <c r="F802" i="8"/>
  <c r="E804" i="8"/>
  <c r="F804" i="8"/>
  <c r="E805" i="8"/>
  <c r="F805" i="8"/>
  <c r="E806" i="8"/>
  <c r="F806" i="8"/>
  <c r="E807" i="8"/>
  <c r="F807" i="8"/>
  <c r="E808" i="8"/>
  <c r="F808" i="8"/>
  <c r="E809" i="8"/>
  <c r="F809" i="8"/>
  <c r="E810" i="8"/>
  <c r="F810" i="8"/>
  <c r="E811" i="8"/>
  <c r="F811" i="8"/>
  <c r="E812" i="8"/>
  <c r="F812" i="8"/>
  <c r="E813" i="8"/>
  <c r="F813" i="8"/>
  <c r="E814" i="8"/>
  <c r="F814" i="8"/>
  <c r="E815" i="8"/>
  <c r="F815" i="8"/>
  <c r="E816" i="8"/>
  <c r="F816" i="8"/>
  <c r="E817" i="8"/>
  <c r="F817" i="8"/>
  <c r="E818" i="8"/>
  <c r="F818" i="8"/>
  <c r="E819" i="8"/>
  <c r="F819" i="8"/>
  <c r="E715" i="8"/>
  <c r="F715" i="8"/>
  <c r="E820" i="8"/>
  <c r="F820" i="8"/>
  <c r="E821" i="8"/>
  <c r="F821" i="8"/>
  <c r="E754" i="8"/>
  <c r="F754" i="8"/>
  <c r="E822" i="8"/>
  <c r="F822" i="8"/>
  <c r="E823" i="8"/>
  <c r="F823" i="8"/>
  <c r="E824" i="8"/>
  <c r="F824" i="8"/>
  <c r="E825" i="8"/>
  <c r="F825" i="8"/>
  <c r="E826" i="8"/>
  <c r="F826" i="8"/>
  <c r="E827" i="8"/>
  <c r="F827" i="8"/>
  <c r="E828" i="8"/>
  <c r="F828" i="8"/>
  <c r="E829" i="8"/>
  <c r="F829" i="8"/>
  <c r="E830" i="8"/>
  <c r="F830" i="8"/>
  <c r="E831" i="8"/>
  <c r="F831" i="8"/>
  <c r="E832" i="8"/>
  <c r="F832" i="8"/>
  <c r="E833" i="8"/>
  <c r="F833" i="8"/>
  <c r="E834" i="8"/>
  <c r="F834" i="8"/>
  <c r="E835" i="8"/>
  <c r="F835" i="8"/>
  <c r="E836" i="8"/>
  <c r="F836" i="8"/>
  <c r="E837" i="8"/>
  <c r="F837" i="8"/>
  <c r="E838" i="8"/>
  <c r="F838" i="8"/>
  <c r="E839" i="8"/>
  <c r="F839" i="8"/>
  <c r="E840" i="8"/>
  <c r="F840" i="8"/>
  <c r="E841" i="8"/>
  <c r="F841" i="8"/>
  <c r="E842" i="8"/>
  <c r="F842" i="8"/>
  <c r="E843" i="8"/>
  <c r="F843" i="8"/>
  <c r="E844" i="8"/>
  <c r="F844" i="8"/>
  <c r="E845" i="8"/>
  <c r="F845" i="8"/>
  <c r="E846" i="8"/>
  <c r="F846" i="8"/>
  <c r="E847" i="8"/>
  <c r="F847" i="8"/>
  <c r="E848" i="8"/>
  <c r="F848" i="8"/>
  <c r="E849" i="8"/>
  <c r="F849" i="8"/>
  <c r="E850" i="8"/>
  <c r="F850" i="8"/>
  <c r="E803" i="8"/>
  <c r="F803" i="8"/>
  <c r="E851" i="8"/>
  <c r="F851" i="8"/>
  <c r="E852" i="8"/>
  <c r="F852" i="8"/>
  <c r="E853" i="8"/>
  <c r="F853" i="8"/>
  <c r="E854" i="8"/>
  <c r="F854" i="8"/>
  <c r="E855" i="8"/>
  <c r="F855" i="8"/>
  <c r="E856" i="8"/>
  <c r="F856" i="8"/>
  <c r="E857" i="8"/>
  <c r="F857" i="8"/>
  <c r="E858" i="8"/>
  <c r="F858" i="8"/>
  <c r="E859" i="8"/>
  <c r="F859" i="8"/>
  <c r="E860" i="8"/>
  <c r="F860" i="8"/>
  <c r="E861" i="8"/>
  <c r="F861" i="8"/>
  <c r="E862" i="8"/>
  <c r="F862" i="8"/>
  <c r="E863" i="8"/>
  <c r="F863" i="8"/>
  <c r="E864" i="8"/>
  <c r="F864" i="8"/>
  <c r="E865" i="8"/>
  <c r="F865" i="8"/>
  <c r="E866" i="8"/>
  <c r="F866" i="8"/>
  <c r="E867" i="8"/>
  <c r="F867" i="8"/>
  <c r="E868" i="8"/>
  <c r="F868" i="8"/>
  <c r="E869" i="8"/>
  <c r="F869" i="8"/>
  <c r="E870" i="8"/>
  <c r="F870" i="8"/>
  <c r="E871" i="8"/>
  <c r="F871" i="8"/>
  <c r="E872" i="8"/>
  <c r="F872" i="8"/>
  <c r="E873" i="8"/>
  <c r="F873" i="8"/>
  <c r="E874" i="8"/>
  <c r="F874" i="8"/>
  <c r="E875" i="8"/>
  <c r="F875" i="8"/>
  <c r="E876" i="8"/>
  <c r="F876" i="8"/>
  <c r="E877" i="8"/>
  <c r="F877" i="8"/>
  <c r="E878" i="8"/>
  <c r="F878" i="8"/>
  <c r="E879" i="8"/>
  <c r="F879" i="8"/>
  <c r="E880" i="8"/>
  <c r="F880" i="8"/>
  <c r="E881" i="8"/>
  <c r="F881" i="8"/>
  <c r="E882" i="8"/>
  <c r="F882" i="8"/>
  <c r="E883" i="8"/>
  <c r="F883" i="8"/>
  <c r="E884" i="8"/>
  <c r="F884" i="8"/>
  <c r="E885" i="8"/>
  <c r="F885" i="8"/>
  <c r="E886" i="8"/>
  <c r="F886" i="8"/>
  <c r="E887" i="8"/>
  <c r="F887" i="8"/>
  <c r="E888" i="8"/>
  <c r="F888" i="8"/>
  <c r="E889" i="8"/>
  <c r="F889" i="8"/>
  <c r="E890" i="8"/>
  <c r="F890" i="8"/>
  <c r="E891" i="8"/>
  <c r="F891" i="8"/>
  <c r="E892" i="8"/>
  <c r="F892" i="8"/>
  <c r="E893" i="8"/>
  <c r="F893" i="8"/>
  <c r="E894" i="8"/>
  <c r="F894" i="8"/>
  <c r="E895" i="8"/>
  <c r="F895" i="8"/>
  <c r="E896" i="8"/>
  <c r="F896" i="8"/>
  <c r="E897" i="8"/>
  <c r="F897" i="8"/>
  <c r="E898" i="8"/>
  <c r="F898" i="8"/>
  <c r="E899" i="8"/>
  <c r="F899" i="8"/>
  <c r="E900" i="8"/>
  <c r="F900" i="8"/>
  <c r="E901" i="8"/>
  <c r="F901" i="8"/>
  <c r="E902" i="8"/>
  <c r="F902" i="8"/>
  <c r="E903" i="8"/>
  <c r="F903" i="8"/>
  <c r="E904" i="8"/>
  <c r="F904" i="8"/>
  <c r="E905" i="8"/>
  <c r="F905" i="8"/>
  <c r="E906" i="8"/>
  <c r="F906" i="8"/>
  <c r="E907" i="8"/>
  <c r="F907" i="8"/>
  <c r="E908" i="8"/>
  <c r="F908" i="8"/>
  <c r="E909" i="8"/>
  <c r="F909" i="8"/>
  <c r="E910" i="8"/>
  <c r="F910" i="8"/>
  <c r="E911" i="8"/>
  <c r="F911" i="8"/>
  <c r="E912" i="8"/>
  <c r="F912" i="8"/>
  <c r="E913" i="8"/>
  <c r="F913" i="8"/>
  <c r="E914" i="8"/>
  <c r="F914" i="8"/>
  <c r="E915" i="8"/>
  <c r="F915" i="8"/>
  <c r="E916" i="8"/>
  <c r="F916" i="8"/>
  <c r="E917" i="8"/>
  <c r="F917" i="8"/>
  <c r="E918" i="8"/>
  <c r="F918" i="8"/>
  <c r="E919" i="8"/>
  <c r="F919" i="8"/>
  <c r="E920" i="8"/>
  <c r="F920" i="8"/>
  <c r="E921" i="8"/>
  <c r="F921" i="8"/>
  <c r="E922" i="8"/>
  <c r="F922" i="8"/>
  <c r="E923" i="8"/>
  <c r="F923" i="8"/>
  <c r="E924" i="8"/>
  <c r="F924" i="8"/>
  <c r="E925" i="8"/>
  <c r="F925" i="8"/>
  <c r="E926" i="8"/>
  <c r="F926" i="8"/>
  <c r="E927" i="8"/>
  <c r="F927" i="8"/>
  <c r="E928" i="8"/>
  <c r="F928" i="8"/>
  <c r="E929" i="8"/>
  <c r="F929" i="8"/>
  <c r="E930" i="8"/>
  <c r="F930" i="8"/>
  <c r="E931" i="8"/>
  <c r="F931" i="8"/>
  <c r="E932" i="8"/>
  <c r="F932" i="8"/>
  <c r="E933" i="8"/>
  <c r="F933" i="8"/>
  <c r="E934" i="8"/>
  <c r="F934" i="8"/>
  <c r="E935" i="8"/>
  <c r="F935" i="8"/>
  <c r="E936" i="8"/>
  <c r="F936" i="8"/>
  <c r="E937" i="8"/>
  <c r="F937" i="8"/>
  <c r="E938" i="8"/>
  <c r="F938" i="8"/>
  <c r="E939" i="8"/>
  <c r="F939" i="8"/>
  <c r="E940" i="8"/>
  <c r="F940" i="8"/>
  <c r="E941" i="8"/>
  <c r="F941" i="8"/>
  <c r="E942" i="8"/>
  <c r="F942" i="8"/>
  <c r="E943" i="8"/>
  <c r="F943" i="8"/>
  <c r="E944" i="8"/>
  <c r="F944" i="8"/>
  <c r="E945" i="8"/>
  <c r="F945" i="8"/>
  <c r="E946" i="8"/>
  <c r="F946" i="8"/>
  <c r="E947" i="8"/>
  <c r="F947" i="8"/>
  <c r="E948" i="8"/>
  <c r="F948" i="8"/>
  <c r="E949" i="8"/>
  <c r="F949" i="8"/>
  <c r="E950" i="8"/>
  <c r="F950" i="8"/>
  <c r="E951" i="8"/>
  <c r="F951" i="8"/>
  <c r="E952" i="8"/>
  <c r="F952" i="8"/>
  <c r="E953" i="8"/>
  <c r="F953" i="8"/>
  <c r="E954" i="8"/>
  <c r="F954" i="8"/>
  <c r="E955" i="8"/>
  <c r="F955" i="8"/>
  <c r="E956" i="8"/>
  <c r="F956" i="8"/>
  <c r="E957" i="8"/>
  <c r="F957" i="8"/>
  <c r="E958" i="8"/>
  <c r="F958" i="8"/>
  <c r="E959" i="8"/>
  <c r="F959" i="8"/>
  <c r="E960" i="8"/>
  <c r="F960" i="8"/>
  <c r="E961" i="8"/>
  <c r="F961" i="8"/>
  <c r="E962" i="8"/>
  <c r="F962" i="8"/>
  <c r="E963" i="8"/>
  <c r="F963" i="8"/>
  <c r="E964" i="8"/>
  <c r="F964" i="8"/>
  <c r="E965" i="8"/>
  <c r="F965" i="8"/>
  <c r="E966" i="8"/>
  <c r="F966" i="8"/>
  <c r="E967" i="8"/>
  <c r="F967" i="8"/>
  <c r="E968" i="8"/>
  <c r="F968" i="8"/>
  <c r="E969" i="8"/>
  <c r="F969" i="8"/>
  <c r="E970" i="8"/>
  <c r="F970" i="8"/>
  <c r="E971" i="8"/>
  <c r="F971" i="8"/>
  <c r="E972" i="8"/>
  <c r="F972" i="8"/>
  <c r="E973" i="8"/>
  <c r="F973" i="8"/>
  <c r="E974" i="8"/>
  <c r="F974" i="8"/>
  <c r="E975" i="8"/>
  <c r="F975" i="8"/>
  <c r="E976" i="8"/>
  <c r="F976" i="8"/>
  <c r="E977" i="8"/>
  <c r="F977" i="8"/>
  <c r="E978" i="8"/>
  <c r="F978" i="8"/>
  <c r="E979" i="8"/>
  <c r="F979" i="8"/>
  <c r="E980" i="8"/>
  <c r="F980" i="8"/>
  <c r="E981" i="8"/>
  <c r="F981" i="8"/>
  <c r="E982" i="8"/>
  <c r="F982" i="8"/>
  <c r="E983" i="8"/>
  <c r="F983" i="8"/>
  <c r="E984" i="8"/>
  <c r="F984" i="8"/>
  <c r="E985" i="8"/>
  <c r="F985" i="8"/>
  <c r="E986" i="8"/>
  <c r="F986" i="8"/>
  <c r="E987" i="8"/>
  <c r="F987" i="8"/>
  <c r="E988" i="8"/>
  <c r="F988" i="8"/>
  <c r="E989" i="8"/>
  <c r="F989" i="8"/>
  <c r="E990" i="8"/>
  <c r="F990" i="8"/>
  <c r="E991" i="8"/>
  <c r="F991" i="8"/>
  <c r="E992" i="8"/>
  <c r="F992" i="8"/>
  <c r="E993" i="8"/>
  <c r="F993" i="8"/>
  <c r="E994" i="8"/>
  <c r="F994" i="8"/>
  <c r="E995" i="8"/>
  <c r="F995" i="8"/>
  <c r="E996" i="8"/>
  <c r="F996" i="8"/>
  <c r="E997" i="8"/>
  <c r="F997" i="8"/>
  <c r="E998" i="8"/>
  <c r="F998" i="8"/>
  <c r="E999" i="8"/>
  <c r="F999" i="8"/>
  <c r="E1000" i="8"/>
  <c r="F1000" i="8"/>
  <c r="E1001" i="8"/>
  <c r="F1001" i="8"/>
  <c r="E1002" i="8"/>
  <c r="F1002" i="8"/>
  <c r="E1003" i="8"/>
  <c r="F1003" i="8"/>
  <c r="E1004" i="8"/>
  <c r="F1004" i="8"/>
  <c r="E1005" i="8"/>
  <c r="F1005" i="8"/>
  <c r="E1006" i="8"/>
  <c r="F1006" i="8"/>
  <c r="E1007" i="8"/>
  <c r="F1007" i="8"/>
  <c r="E1008" i="8"/>
  <c r="F1008" i="8"/>
  <c r="E1009" i="8"/>
  <c r="F1009" i="8"/>
  <c r="E1010" i="8"/>
  <c r="F1010" i="8"/>
  <c r="E1011" i="8"/>
  <c r="F1011" i="8"/>
  <c r="E1012" i="8"/>
  <c r="F1012" i="8"/>
  <c r="E1013" i="8"/>
  <c r="F1013" i="8"/>
  <c r="E1014" i="8"/>
  <c r="F1014" i="8"/>
  <c r="E1015" i="8"/>
  <c r="F1015" i="8"/>
  <c r="E1016" i="8"/>
  <c r="F1016" i="8"/>
  <c r="E1017" i="8"/>
  <c r="F1017" i="8"/>
  <c r="E1018" i="8"/>
  <c r="F1018" i="8"/>
  <c r="E1019" i="8"/>
  <c r="F1019" i="8"/>
  <c r="E1020" i="8"/>
  <c r="F1020" i="8"/>
  <c r="E1021" i="8"/>
  <c r="F1021" i="8"/>
  <c r="E1022" i="8"/>
  <c r="F1022" i="8"/>
  <c r="E1023" i="8"/>
  <c r="F1023" i="8"/>
  <c r="E1024" i="8"/>
  <c r="F1024" i="8"/>
  <c r="E1025" i="8"/>
  <c r="F1025" i="8"/>
  <c r="E1026" i="8"/>
  <c r="F1026" i="8"/>
  <c r="E1027" i="8"/>
  <c r="F1027" i="8"/>
  <c r="E1028" i="8"/>
  <c r="F1028" i="8"/>
  <c r="E1029" i="8"/>
  <c r="F1029" i="8"/>
  <c r="E1030" i="8"/>
  <c r="F1030" i="8"/>
  <c r="E1031" i="8"/>
  <c r="F1031" i="8"/>
  <c r="E1032" i="8"/>
  <c r="F1032" i="8"/>
  <c r="E1033" i="8"/>
  <c r="F1033" i="8"/>
  <c r="E1034" i="8"/>
  <c r="F1034" i="8"/>
  <c r="E1035" i="8"/>
  <c r="F1035" i="8"/>
  <c r="E1036" i="8"/>
  <c r="F1036" i="8"/>
  <c r="E1037" i="8"/>
  <c r="F1037" i="8"/>
  <c r="E1038" i="8"/>
  <c r="F1038" i="8"/>
  <c r="E1039" i="8"/>
  <c r="F1039" i="8"/>
  <c r="E1040" i="8"/>
  <c r="F1040" i="8"/>
  <c r="E1041" i="8"/>
  <c r="F1041" i="8"/>
  <c r="E1042" i="8"/>
  <c r="F1042" i="8"/>
  <c r="E1043" i="8"/>
  <c r="F1043" i="8"/>
  <c r="E1044" i="8"/>
  <c r="F1044" i="8"/>
  <c r="E1045" i="8"/>
  <c r="F1045" i="8"/>
  <c r="E1046" i="8"/>
  <c r="F1046" i="8"/>
  <c r="E1047" i="8"/>
  <c r="F1047" i="8"/>
  <c r="E1048" i="8"/>
  <c r="F1048" i="8"/>
  <c r="E1049" i="8"/>
  <c r="F1049" i="8"/>
  <c r="E1050" i="8"/>
  <c r="F1050" i="8"/>
  <c r="E1051" i="8"/>
  <c r="F1051" i="8"/>
  <c r="E1052" i="8"/>
  <c r="F1052" i="8"/>
  <c r="E1053" i="8"/>
  <c r="F1053" i="8"/>
  <c r="E1054" i="8"/>
  <c r="F1054" i="8"/>
  <c r="E1055" i="8"/>
  <c r="F1055" i="8"/>
  <c r="E1056" i="8"/>
  <c r="F1056" i="8"/>
  <c r="E1057" i="8"/>
  <c r="F1057" i="8"/>
  <c r="E1058" i="8"/>
  <c r="F1058" i="8"/>
  <c r="E1059" i="8"/>
  <c r="F1059" i="8"/>
  <c r="E1060" i="8"/>
  <c r="F1060" i="8"/>
  <c r="E1061" i="8"/>
  <c r="F1061" i="8"/>
  <c r="E1062" i="8"/>
  <c r="F1062" i="8"/>
  <c r="E1063" i="8"/>
  <c r="F1063" i="8"/>
  <c r="E1064" i="8"/>
  <c r="F1064" i="8"/>
  <c r="E1065" i="8"/>
  <c r="F1065" i="8"/>
  <c r="E1066" i="8"/>
  <c r="F1066" i="8"/>
  <c r="E1067" i="8"/>
  <c r="F1067" i="8"/>
  <c r="E1068" i="8"/>
  <c r="F1068" i="8"/>
  <c r="E1069" i="8"/>
  <c r="F1069" i="8"/>
  <c r="E1070" i="8"/>
  <c r="F1070" i="8"/>
  <c r="E1071" i="8"/>
  <c r="F1071" i="8"/>
  <c r="E1072" i="8"/>
  <c r="F1072" i="8"/>
  <c r="E1073" i="8"/>
  <c r="F1073" i="8"/>
  <c r="E1074" i="8"/>
  <c r="F1074" i="8"/>
  <c r="E1075" i="8"/>
  <c r="F1075" i="8"/>
  <c r="E1076" i="8"/>
  <c r="F1076" i="8"/>
  <c r="E1077" i="8"/>
  <c r="F1077" i="8"/>
  <c r="E1078" i="8"/>
  <c r="F1078" i="8"/>
  <c r="E1079" i="8"/>
  <c r="F1079" i="8"/>
  <c r="E1080" i="8"/>
  <c r="F1080" i="8"/>
  <c r="E1081" i="8"/>
  <c r="F1081" i="8"/>
  <c r="E1082" i="8"/>
  <c r="F1082" i="8"/>
  <c r="E1083" i="8"/>
  <c r="F1083" i="8"/>
  <c r="E1084" i="8"/>
  <c r="F1084" i="8"/>
  <c r="E1085" i="8"/>
  <c r="F1085" i="8"/>
  <c r="E1086" i="8"/>
  <c r="F1086" i="8"/>
  <c r="E1087" i="8"/>
  <c r="F1087" i="8"/>
  <c r="E1088" i="8"/>
  <c r="F1088" i="8"/>
  <c r="E1089" i="8"/>
  <c r="F1089" i="8"/>
  <c r="E1090" i="8"/>
  <c r="F1090" i="8"/>
  <c r="E1091" i="8"/>
  <c r="F1091" i="8"/>
  <c r="E1092" i="8"/>
  <c r="F1092" i="8"/>
  <c r="E1093" i="8"/>
  <c r="F1093" i="8"/>
  <c r="E1094" i="8"/>
  <c r="F1094" i="8"/>
  <c r="E1095" i="8"/>
  <c r="F1095" i="8"/>
  <c r="E1096" i="8"/>
  <c r="F1096" i="8"/>
  <c r="E1097" i="8"/>
  <c r="F1097" i="8"/>
  <c r="E1098" i="8"/>
  <c r="F1098" i="8"/>
  <c r="E1099" i="8"/>
  <c r="F1099" i="8"/>
  <c r="E1100" i="8"/>
  <c r="F1100" i="8"/>
  <c r="E1101" i="8"/>
  <c r="F1101" i="8"/>
  <c r="E1102" i="8"/>
  <c r="F1102" i="8"/>
  <c r="E1103" i="8"/>
  <c r="F1103" i="8"/>
  <c r="E1104" i="8"/>
  <c r="F1104" i="8"/>
  <c r="E1105" i="8"/>
  <c r="F1105" i="8"/>
  <c r="E1106" i="8"/>
  <c r="F1106" i="8"/>
  <c r="E1107" i="8"/>
  <c r="F1107" i="8"/>
  <c r="E1108" i="8"/>
  <c r="F1108" i="8"/>
  <c r="E1109" i="8"/>
  <c r="F1109" i="8"/>
  <c r="E1110" i="8"/>
  <c r="F1110" i="8"/>
  <c r="E1111" i="8"/>
  <c r="F1111" i="8"/>
  <c r="E1112" i="8"/>
  <c r="F1112" i="8"/>
  <c r="E1113" i="8"/>
  <c r="F1113" i="8"/>
  <c r="E1114" i="8"/>
  <c r="F1114" i="8"/>
  <c r="E1115" i="8"/>
  <c r="F1115" i="8"/>
  <c r="E1116" i="8"/>
  <c r="F1116" i="8"/>
  <c r="E1117" i="8"/>
  <c r="F1117" i="8"/>
  <c r="E1118" i="8"/>
  <c r="F1118" i="8"/>
  <c r="E1119" i="8"/>
  <c r="F1119" i="8"/>
  <c r="E1120" i="8"/>
  <c r="F1120" i="8"/>
  <c r="E1121" i="8"/>
  <c r="F1121" i="8"/>
  <c r="E1122" i="8"/>
  <c r="F1122" i="8"/>
  <c r="E1123" i="8"/>
  <c r="F1123" i="8"/>
  <c r="E1124" i="8"/>
  <c r="F1124" i="8"/>
  <c r="E1125" i="8"/>
  <c r="F1125" i="8"/>
  <c r="E1126" i="8"/>
  <c r="F1126" i="8"/>
  <c r="E1127" i="8"/>
  <c r="F1127" i="8"/>
  <c r="E1128" i="8"/>
  <c r="F1128" i="8"/>
  <c r="E1129" i="8"/>
  <c r="F1129" i="8"/>
  <c r="E1130" i="8"/>
  <c r="F1130" i="8"/>
  <c r="E1131" i="8"/>
  <c r="F1131" i="8"/>
  <c r="E1132" i="8"/>
  <c r="F1132" i="8"/>
  <c r="E1133" i="8"/>
  <c r="F1133" i="8"/>
  <c r="E1134" i="8"/>
  <c r="F1134" i="8"/>
  <c r="E1135" i="8"/>
  <c r="F1135" i="8"/>
  <c r="E1136" i="8"/>
  <c r="F1136" i="8"/>
  <c r="E1137" i="8"/>
  <c r="F1137" i="8"/>
  <c r="E1138" i="8"/>
  <c r="F1138" i="8"/>
  <c r="E1139" i="8"/>
  <c r="F1139" i="8"/>
  <c r="E1140" i="8"/>
  <c r="F1140" i="8"/>
  <c r="E1141" i="8"/>
  <c r="F1141" i="8"/>
  <c r="E1142" i="8"/>
  <c r="F1142" i="8"/>
  <c r="E1143" i="8"/>
  <c r="F1143" i="8"/>
  <c r="E1144" i="8"/>
  <c r="F1144" i="8"/>
  <c r="E1145" i="8"/>
  <c r="F1145" i="8"/>
  <c r="E1146" i="8"/>
  <c r="F1146" i="8"/>
  <c r="E1147" i="8"/>
  <c r="F1147" i="8"/>
  <c r="E1148" i="8"/>
  <c r="F1148" i="8"/>
  <c r="E1149" i="8"/>
  <c r="F1149" i="8"/>
  <c r="E1150" i="8"/>
  <c r="F1150" i="8"/>
  <c r="E1151" i="8"/>
  <c r="F1151" i="8"/>
  <c r="E1152" i="8"/>
  <c r="F1152" i="8"/>
  <c r="E1153" i="8"/>
  <c r="F1153" i="8"/>
  <c r="E1154" i="8"/>
  <c r="F1154" i="8"/>
  <c r="E1155" i="8"/>
  <c r="F1155" i="8"/>
  <c r="E1156" i="8"/>
  <c r="F1156" i="8"/>
  <c r="E1157" i="8"/>
  <c r="F1157" i="8"/>
  <c r="E1158" i="8"/>
  <c r="F1158" i="8"/>
  <c r="E1159" i="8"/>
  <c r="F1159" i="8"/>
  <c r="E1160" i="8"/>
  <c r="F1160" i="8"/>
  <c r="E1161" i="8"/>
  <c r="F1161" i="8"/>
  <c r="E1162" i="8"/>
  <c r="F1162" i="8"/>
  <c r="E1163" i="8"/>
  <c r="F1163" i="8"/>
  <c r="E1164" i="8"/>
  <c r="F1164" i="8"/>
  <c r="E1165" i="8"/>
  <c r="F1165" i="8"/>
  <c r="E1166" i="8"/>
  <c r="F1166" i="8"/>
  <c r="E1167" i="8"/>
  <c r="F1167" i="8"/>
  <c r="E1168" i="8"/>
  <c r="F1168" i="8"/>
  <c r="E1169" i="8"/>
  <c r="F1169" i="8"/>
  <c r="E1170" i="8"/>
  <c r="F1170" i="8"/>
  <c r="E1171" i="8"/>
  <c r="F1171" i="8"/>
  <c r="E1172" i="8"/>
  <c r="F1172" i="8"/>
  <c r="E1173" i="8"/>
  <c r="F1173" i="8"/>
  <c r="E1174" i="8"/>
  <c r="F1174" i="8"/>
  <c r="E1175" i="8"/>
  <c r="F1175" i="8"/>
  <c r="E1176" i="8"/>
  <c r="F1176" i="8"/>
  <c r="E1177" i="8"/>
  <c r="F1177" i="8"/>
  <c r="E1178" i="8"/>
  <c r="F1178" i="8"/>
  <c r="E1179" i="8"/>
  <c r="F1179" i="8"/>
  <c r="E1180" i="8"/>
  <c r="F1180" i="8"/>
  <c r="E1181" i="8"/>
  <c r="F1181" i="8"/>
  <c r="E1182" i="8"/>
  <c r="F1182" i="8"/>
  <c r="E1183" i="8"/>
  <c r="F1183" i="8"/>
  <c r="E1184" i="8"/>
  <c r="F1184" i="8"/>
  <c r="E1185" i="8"/>
  <c r="F1185" i="8"/>
  <c r="E1186" i="8"/>
  <c r="F1186" i="8"/>
  <c r="E1187" i="8"/>
  <c r="F1187" i="8"/>
  <c r="E1188" i="8"/>
  <c r="F1188" i="8"/>
  <c r="E1189" i="8"/>
  <c r="F1189" i="8"/>
  <c r="E1190" i="8"/>
  <c r="F1190" i="8"/>
  <c r="E1191" i="8"/>
  <c r="F1191" i="8"/>
  <c r="E1192" i="8"/>
  <c r="F1192" i="8"/>
  <c r="E1193" i="8"/>
  <c r="F1193" i="8"/>
  <c r="E1194" i="8"/>
  <c r="F1194" i="8"/>
  <c r="E1195" i="8"/>
  <c r="F1195" i="8"/>
  <c r="E1196" i="8"/>
  <c r="F1196" i="8"/>
  <c r="E1197" i="8"/>
  <c r="F1197" i="8"/>
  <c r="E1198" i="8"/>
  <c r="F1198" i="8"/>
  <c r="E1199" i="8"/>
  <c r="F1199" i="8"/>
  <c r="E1200" i="8"/>
  <c r="F1200" i="8"/>
  <c r="E1201" i="8"/>
  <c r="F1201" i="8"/>
  <c r="E1202" i="8"/>
  <c r="F1202" i="8"/>
  <c r="E1203" i="8"/>
  <c r="F1203" i="8"/>
  <c r="E1204" i="8"/>
  <c r="F1204" i="8"/>
  <c r="E1205" i="8"/>
  <c r="F1205" i="8"/>
  <c r="E1206" i="8"/>
  <c r="F1206" i="8"/>
  <c r="E1207" i="8"/>
  <c r="F1207" i="8"/>
  <c r="E1208" i="8"/>
  <c r="F1208" i="8"/>
  <c r="E1209" i="8"/>
  <c r="F1209" i="8"/>
  <c r="E1210" i="8"/>
  <c r="F1210" i="8"/>
  <c r="E1211" i="8"/>
  <c r="F1211" i="8"/>
  <c r="E1212" i="8"/>
  <c r="F1212" i="8"/>
  <c r="E1213" i="8"/>
  <c r="F1213" i="8"/>
  <c r="E1214" i="8"/>
  <c r="F1214" i="8"/>
  <c r="E1215" i="8"/>
  <c r="F1215" i="8"/>
  <c r="E1216" i="8"/>
  <c r="F1216" i="8"/>
  <c r="E1217" i="8"/>
  <c r="F1217" i="8"/>
  <c r="E1218" i="8"/>
  <c r="F1218" i="8"/>
  <c r="E1219" i="8"/>
  <c r="F1219" i="8"/>
  <c r="E1220" i="8"/>
  <c r="F1220" i="8"/>
  <c r="E1221" i="8"/>
  <c r="F1221" i="8"/>
  <c r="E1222" i="8"/>
  <c r="F1222" i="8"/>
  <c r="E1223" i="8"/>
  <c r="F1223" i="8"/>
  <c r="E1224" i="8"/>
  <c r="F1224" i="8"/>
  <c r="E1225" i="8"/>
  <c r="F1225" i="8"/>
  <c r="E1226" i="8"/>
  <c r="F1226" i="8"/>
  <c r="E1227" i="8"/>
  <c r="F1227" i="8"/>
  <c r="E1228" i="8"/>
  <c r="F1228" i="8"/>
  <c r="E1229" i="8"/>
  <c r="F1229" i="8"/>
  <c r="E1230" i="8"/>
  <c r="F1230" i="8"/>
  <c r="E1231" i="8"/>
  <c r="F1231" i="8"/>
  <c r="E1232" i="8"/>
  <c r="F1232" i="8"/>
  <c r="E1233" i="8"/>
  <c r="F1233" i="8"/>
  <c r="E1234" i="8"/>
  <c r="F1234" i="8"/>
  <c r="E1235" i="8"/>
  <c r="F1235" i="8"/>
  <c r="E1236" i="8"/>
  <c r="F1236" i="8"/>
  <c r="E1237" i="8"/>
  <c r="F1237" i="8"/>
  <c r="E1238" i="8"/>
  <c r="F1238" i="8"/>
  <c r="E1239" i="8"/>
  <c r="F1239" i="8"/>
  <c r="E1240" i="8"/>
  <c r="F1240" i="8"/>
  <c r="E1241" i="8"/>
  <c r="F1241" i="8"/>
  <c r="E1242" i="8"/>
  <c r="F1242" i="8"/>
  <c r="E1243" i="8"/>
  <c r="F1243" i="8"/>
  <c r="E1244" i="8"/>
  <c r="F1244" i="8"/>
  <c r="E1245" i="8"/>
  <c r="F1245" i="8"/>
  <c r="E1246" i="8"/>
  <c r="F1246" i="8"/>
  <c r="E1247" i="8"/>
  <c r="F1247" i="8"/>
  <c r="E1248" i="8"/>
  <c r="F1248" i="8"/>
  <c r="E1249" i="8"/>
  <c r="F1249" i="8"/>
  <c r="E1250" i="8"/>
  <c r="F1250" i="8"/>
  <c r="E1251" i="8"/>
  <c r="F1251" i="8"/>
  <c r="E1252" i="8"/>
  <c r="F1252" i="8"/>
  <c r="E1253" i="8"/>
  <c r="F1253" i="8"/>
  <c r="E1254" i="8"/>
  <c r="F1254" i="8"/>
  <c r="E1255" i="8"/>
  <c r="F1255" i="8"/>
  <c r="E1256" i="8"/>
  <c r="F1256" i="8"/>
  <c r="E1257" i="8"/>
  <c r="F1257" i="8"/>
  <c r="E1258" i="8"/>
  <c r="F1258" i="8"/>
  <c r="E1259" i="8"/>
  <c r="F1259" i="8"/>
  <c r="E1260" i="8"/>
  <c r="F1260" i="8"/>
  <c r="E1261" i="8"/>
  <c r="F1261" i="8"/>
  <c r="E1262" i="8"/>
  <c r="F1262" i="8"/>
  <c r="E1263" i="8"/>
  <c r="F1263" i="8"/>
  <c r="E1264" i="8"/>
  <c r="F1264" i="8"/>
  <c r="E1265" i="8"/>
  <c r="F1265" i="8"/>
  <c r="E1266" i="8"/>
  <c r="F1266" i="8"/>
  <c r="E1267" i="8"/>
  <c r="F1267" i="8"/>
  <c r="E1268" i="8"/>
  <c r="F1268" i="8"/>
  <c r="E1269" i="8"/>
  <c r="F1269" i="8"/>
  <c r="E1270" i="8"/>
  <c r="F1270" i="8"/>
  <c r="E1271" i="8"/>
  <c r="F1271" i="8"/>
  <c r="E1272" i="8"/>
  <c r="F1272" i="8"/>
  <c r="E1273" i="8"/>
  <c r="F1273" i="8"/>
  <c r="E1274" i="8"/>
  <c r="F1274" i="8"/>
  <c r="E1275" i="8"/>
  <c r="F1275" i="8"/>
  <c r="E1276" i="8"/>
  <c r="F1276" i="8"/>
  <c r="E1277" i="8"/>
  <c r="F1277" i="8"/>
  <c r="E1278" i="8"/>
  <c r="F1278" i="8"/>
  <c r="E1279" i="8"/>
  <c r="F1279" i="8"/>
  <c r="E1280" i="8"/>
  <c r="F1280" i="8"/>
  <c r="E1281" i="8"/>
  <c r="F1281" i="8"/>
  <c r="E1282" i="8"/>
  <c r="F1282" i="8"/>
  <c r="E1283" i="8"/>
  <c r="F1283" i="8"/>
  <c r="E1284" i="8"/>
  <c r="F1284" i="8"/>
  <c r="E1285" i="8"/>
  <c r="F1285" i="8"/>
  <c r="E1286" i="8"/>
  <c r="F1286" i="8"/>
  <c r="E1287" i="8"/>
  <c r="F1287" i="8"/>
  <c r="E1288" i="8"/>
  <c r="F1288" i="8"/>
  <c r="E1289" i="8"/>
  <c r="F1289" i="8"/>
  <c r="E1290" i="8"/>
  <c r="F1290" i="8"/>
  <c r="E1291" i="8"/>
  <c r="F1291" i="8"/>
  <c r="E1292" i="8"/>
  <c r="F1292" i="8"/>
  <c r="E1293" i="8"/>
  <c r="F1293" i="8"/>
  <c r="E1294" i="8"/>
  <c r="F1294" i="8"/>
  <c r="E1295" i="8"/>
  <c r="F1295" i="8"/>
  <c r="E1296" i="8"/>
  <c r="F1296" i="8"/>
  <c r="E1297" i="8"/>
  <c r="F1297" i="8"/>
  <c r="E1298" i="8"/>
  <c r="F1298" i="8"/>
  <c r="E1299" i="8"/>
  <c r="F1299" i="8"/>
  <c r="E1300" i="8"/>
  <c r="F1300" i="8"/>
  <c r="E1301" i="8"/>
  <c r="F1301" i="8"/>
  <c r="E1302" i="8"/>
  <c r="F1302" i="8"/>
  <c r="E1303" i="8"/>
  <c r="F1303" i="8"/>
  <c r="E1304" i="8"/>
  <c r="F1304" i="8"/>
  <c r="E1305" i="8"/>
  <c r="F1305" i="8"/>
  <c r="E1306" i="8"/>
  <c r="F1306" i="8"/>
  <c r="E1307" i="8"/>
  <c r="F1307" i="8"/>
  <c r="E1308" i="8"/>
  <c r="F1308" i="8"/>
  <c r="E1309" i="8"/>
  <c r="F1309" i="8"/>
  <c r="E1310" i="8"/>
  <c r="F1310" i="8"/>
  <c r="E1311" i="8"/>
  <c r="F1311" i="8"/>
  <c r="E1312" i="8"/>
  <c r="F1312" i="8"/>
  <c r="E1313" i="8"/>
  <c r="F1313" i="8"/>
  <c r="E1314" i="8"/>
  <c r="F1314" i="8"/>
  <c r="E1315" i="8"/>
  <c r="F1315" i="8"/>
  <c r="E1316" i="8"/>
  <c r="F1316" i="8"/>
  <c r="E1317" i="8"/>
  <c r="F1317" i="8"/>
  <c r="E1318" i="8"/>
  <c r="F1318" i="8"/>
  <c r="E1319" i="8"/>
  <c r="F1319" i="8"/>
  <c r="E1320" i="8"/>
  <c r="F1320" i="8"/>
  <c r="E1321" i="8"/>
  <c r="F1321" i="8"/>
  <c r="E1322" i="8"/>
  <c r="F1322" i="8"/>
  <c r="E1323" i="8"/>
  <c r="F1323" i="8"/>
  <c r="E1324" i="8"/>
  <c r="F1324" i="8"/>
  <c r="E1325" i="8"/>
  <c r="F1325" i="8"/>
  <c r="E1326" i="8"/>
  <c r="F1326" i="8"/>
  <c r="E1327" i="8"/>
  <c r="F1327" i="8"/>
  <c r="E1328" i="8"/>
  <c r="F1328" i="8"/>
  <c r="E1329" i="8"/>
  <c r="F1329" i="8"/>
  <c r="E1330" i="8"/>
  <c r="F1330" i="8"/>
  <c r="E1331" i="8"/>
  <c r="F1331" i="8"/>
  <c r="E1332" i="8"/>
  <c r="F1332" i="8"/>
  <c r="E1333" i="8"/>
  <c r="F1333" i="8"/>
  <c r="E1334" i="8"/>
  <c r="F1334" i="8"/>
  <c r="E1335" i="8"/>
  <c r="F1335" i="8"/>
  <c r="E1336" i="8"/>
  <c r="F1336" i="8"/>
  <c r="E1337" i="8"/>
  <c r="F1337" i="8"/>
  <c r="E1338" i="8"/>
  <c r="F1338" i="8"/>
  <c r="E1339" i="8"/>
  <c r="F1339" i="8"/>
  <c r="E1340" i="8"/>
  <c r="F1340" i="8"/>
  <c r="E1341" i="8"/>
  <c r="F1341" i="8"/>
  <c r="E1342" i="8"/>
  <c r="F1342" i="8"/>
  <c r="E1343" i="8"/>
  <c r="F1343" i="8"/>
  <c r="E1344" i="8"/>
  <c r="F1344" i="8"/>
  <c r="E1345" i="8"/>
  <c r="F1345" i="8"/>
  <c r="E1346" i="8"/>
  <c r="F1346" i="8"/>
  <c r="E1347" i="8"/>
  <c r="F1347" i="8"/>
  <c r="E1348" i="8"/>
  <c r="F1348" i="8"/>
  <c r="E1349" i="8"/>
  <c r="F1349" i="8"/>
  <c r="E1350" i="8"/>
  <c r="F1350" i="8"/>
  <c r="E1351" i="8"/>
  <c r="F1351" i="8"/>
  <c r="E1352" i="8"/>
  <c r="F1352" i="8"/>
  <c r="E1353" i="8"/>
  <c r="F1353" i="8"/>
  <c r="E1354" i="8"/>
  <c r="F1354" i="8"/>
  <c r="E1355" i="8"/>
  <c r="F1355" i="8"/>
  <c r="E1356" i="8"/>
  <c r="F1356" i="8"/>
  <c r="E1357" i="8"/>
  <c r="F1357" i="8"/>
  <c r="E1358" i="8"/>
  <c r="F1358" i="8"/>
  <c r="E1359" i="8"/>
  <c r="F1359" i="8"/>
  <c r="E1360" i="8"/>
  <c r="F1360" i="8"/>
  <c r="E1361" i="8"/>
  <c r="F1361" i="8"/>
  <c r="E1362" i="8"/>
  <c r="F1362" i="8"/>
  <c r="E1363" i="8"/>
  <c r="F1363" i="8"/>
  <c r="E1364" i="8"/>
  <c r="F1364" i="8"/>
  <c r="E1365" i="8"/>
  <c r="F1365" i="8"/>
  <c r="E1366" i="8"/>
  <c r="F1366" i="8"/>
  <c r="E1367" i="8"/>
  <c r="F1367" i="8"/>
  <c r="E1368" i="8"/>
  <c r="F1368" i="8"/>
  <c r="E1369" i="8"/>
  <c r="F1369" i="8"/>
  <c r="E1370" i="8"/>
  <c r="F1370" i="8"/>
  <c r="E1371" i="8"/>
  <c r="F1371" i="8"/>
  <c r="E1372" i="8"/>
  <c r="F1372" i="8"/>
  <c r="E1373" i="8"/>
  <c r="F1373" i="8"/>
  <c r="E1374" i="8"/>
  <c r="F1374" i="8"/>
  <c r="E1375" i="8"/>
  <c r="F1375" i="8"/>
  <c r="E1376" i="8"/>
  <c r="F1376" i="8"/>
  <c r="E1377" i="8"/>
  <c r="F1377" i="8"/>
  <c r="E1378" i="8"/>
  <c r="F1378" i="8"/>
  <c r="E1379" i="8"/>
  <c r="F1379" i="8"/>
  <c r="E1380" i="8"/>
  <c r="F1380" i="8"/>
  <c r="E1381" i="8"/>
  <c r="F1381" i="8"/>
  <c r="E1382" i="8"/>
  <c r="F1382" i="8"/>
  <c r="E1383" i="8"/>
  <c r="F1383" i="8"/>
  <c r="E1384" i="8"/>
  <c r="F1384" i="8"/>
  <c r="E1385" i="8"/>
  <c r="F1385" i="8"/>
  <c r="E1386" i="8"/>
  <c r="F1386" i="8"/>
  <c r="E1387" i="8"/>
  <c r="F1387" i="8"/>
  <c r="E1388" i="8"/>
  <c r="F1388" i="8"/>
  <c r="E1389" i="8"/>
  <c r="F1389" i="8"/>
  <c r="E1390" i="8"/>
  <c r="F1390" i="8"/>
  <c r="E1391" i="8"/>
  <c r="F1391" i="8"/>
  <c r="E1392" i="8"/>
  <c r="F1392" i="8"/>
  <c r="E1393" i="8"/>
  <c r="F1393" i="8"/>
  <c r="E1394" i="8"/>
  <c r="F1394" i="8"/>
  <c r="E1395" i="8"/>
  <c r="F1395" i="8"/>
  <c r="E1396" i="8"/>
  <c r="F1396" i="8"/>
  <c r="E1397" i="8"/>
  <c r="F1397" i="8"/>
  <c r="E1398" i="8"/>
  <c r="F1398" i="8"/>
  <c r="E1399" i="8"/>
  <c r="F1399" i="8"/>
  <c r="E1400" i="8"/>
  <c r="F1400" i="8"/>
  <c r="E1401" i="8"/>
  <c r="F1401" i="8"/>
  <c r="E1402" i="8"/>
  <c r="F1402" i="8"/>
  <c r="E1403" i="8"/>
  <c r="F1403" i="8"/>
  <c r="E1404" i="8"/>
  <c r="F1404" i="8"/>
  <c r="E1405" i="8"/>
  <c r="F1405" i="8"/>
  <c r="E1406" i="8"/>
  <c r="F1406" i="8"/>
  <c r="E1407" i="8"/>
  <c r="F1407" i="8"/>
  <c r="E1408" i="8"/>
  <c r="F1408" i="8"/>
  <c r="E1409" i="8"/>
  <c r="F1409" i="8"/>
  <c r="E1410" i="8"/>
  <c r="F1410" i="8"/>
  <c r="E1411" i="8"/>
  <c r="F1411" i="8"/>
  <c r="E1412" i="8"/>
  <c r="F1412" i="8"/>
  <c r="E1413" i="8"/>
  <c r="F1413" i="8"/>
  <c r="E1414" i="8"/>
  <c r="F1414" i="8"/>
  <c r="E1415" i="8"/>
  <c r="F1415" i="8"/>
  <c r="E1416" i="8"/>
  <c r="F1416" i="8"/>
  <c r="E1417" i="8"/>
  <c r="F1417" i="8"/>
  <c r="E1418" i="8"/>
  <c r="F1418" i="8"/>
  <c r="E1419" i="8"/>
  <c r="F1419" i="8"/>
  <c r="E1420" i="8"/>
  <c r="F1420" i="8"/>
  <c r="E1421" i="8"/>
  <c r="F1421" i="8"/>
  <c r="E1422" i="8"/>
  <c r="F1422" i="8"/>
  <c r="E1423" i="8"/>
  <c r="F1423" i="8"/>
  <c r="E1424" i="8"/>
  <c r="F1424" i="8"/>
  <c r="E1425" i="8"/>
  <c r="F1425" i="8"/>
  <c r="E1426" i="8"/>
  <c r="F1426" i="8"/>
  <c r="E1427" i="8"/>
  <c r="F1427" i="8"/>
  <c r="E1428" i="8"/>
  <c r="F1428" i="8"/>
  <c r="E1429" i="8"/>
  <c r="F1429" i="8"/>
  <c r="E1430" i="8"/>
  <c r="F1430" i="8"/>
  <c r="E1431" i="8"/>
  <c r="F1431" i="8"/>
  <c r="E1432" i="8"/>
  <c r="F1432" i="8"/>
  <c r="E1433" i="8"/>
  <c r="F1433" i="8"/>
  <c r="E1434" i="8"/>
  <c r="F1434" i="8"/>
  <c r="E1435" i="8"/>
  <c r="F1435" i="8"/>
  <c r="E1436" i="8"/>
  <c r="F1436" i="8"/>
  <c r="E1437" i="8"/>
  <c r="F1437" i="8"/>
  <c r="E1438" i="8"/>
  <c r="F1438" i="8"/>
  <c r="E1439" i="8"/>
  <c r="F1439" i="8"/>
  <c r="E1440" i="8"/>
  <c r="F1440" i="8"/>
  <c r="E1441" i="8"/>
  <c r="F1441" i="8"/>
  <c r="E1442" i="8"/>
  <c r="F1442" i="8"/>
  <c r="E1443" i="8"/>
  <c r="F1443" i="8"/>
  <c r="E1444" i="8"/>
  <c r="F1444" i="8"/>
  <c r="E1445" i="8"/>
  <c r="F1445" i="8"/>
  <c r="E1446" i="8"/>
  <c r="F1446" i="8"/>
  <c r="E1447" i="8"/>
  <c r="F1447" i="8"/>
  <c r="E1448" i="8"/>
  <c r="F1448" i="8"/>
  <c r="E1449" i="8"/>
  <c r="F1449" i="8"/>
  <c r="E1450" i="8"/>
  <c r="F1450" i="8"/>
  <c r="E1451" i="8"/>
  <c r="F1451" i="8"/>
  <c r="E1452" i="8"/>
  <c r="F1452" i="8"/>
  <c r="E1453" i="8"/>
  <c r="F1453" i="8"/>
  <c r="E1454" i="8"/>
  <c r="F1454" i="8"/>
  <c r="E1455" i="8"/>
  <c r="F1455" i="8"/>
  <c r="E1456" i="8"/>
  <c r="F1456" i="8"/>
  <c r="E1457" i="8"/>
  <c r="F1457" i="8"/>
  <c r="E1458" i="8"/>
  <c r="F1458" i="8"/>
  <c r="E1459" i="8"/>
  <c r="F1459" i="8"/>
  <c r="E1460" i="8"/>
  <c r="F1460" i="8"/>
  <c r="E1461" i="8"/>
  <c r="F1461" i="8"/>
  <c r="E1462" i="8"/>
  <c r="F1462" i="8"/>
  <c r="E1463" i="8"/>
  <c r="F1463" i="8"/>
  <c r="E1464" i="8"/>
  <c r="F1464" i="8"/>
  <c r="E1465" i="8"/>
  <c r="F1465" i="8"/>
  <c r="E1466" i="8"/>
  <c r="F1466" i="8"/>
  <c r="E1467" i="8"/>
  <c r="F1467" i="8"/>
  <c r="E1468" i="8"/>
  <c r="F1468" i="8"/>
  <c r="E1469" i="8"/>
  <c r="F1469" i="8"/>
  <c r="E1470" i="8"/>
  <c r="F1470" i="8"/>
  <c r="E1471" i="8"/>
  <c r="F1471" i="8"/>
  <c r="E1472" i="8"/>
  <c r="F1472" i="8"/>
  <c r="E1473" i="8"/>
  <c r="F1473" i="8"/>
  <c r="E1474" i="8"/>
  <c r="F1474" i="8"/>
  <c r="E1475" i="8"/>
  <c r="F1475" i="8"/>
  <c r="E1476" i="8"/>
  <c r="F1476" i="8"/>
  <c r="E1477" i="8"/>
  <c r="F1477" i="8"/>
  <c r="E1478" i="8"/>
  <c r="F1478" i="8"/>
  <c r="E1479" i="8"/>
  <c r="F1479" i="8"/>
  <c r="E1480" i="8"/>
  <c r="F1480" i="8"/>
  <c r="E1481" i="8"/>
  <c r="F1481" i="8"/>
  <c r="E1482" i="8"/>
  <c r="F1482" i="8"/>
  <c r="E1483" i="8"/>
  <c r="F1483" i="8"/>
  <c r="E1484" i="8"/>
  <c r="F1484" i="8"/>
  <c r="E1485" i="8"/>
  <c r="F1485" i="8"/>
  <c r="E1486" i="8"/>
  <c r="F1486" i="8"/>
  <c r="E1487" i="8"/>
  <c r="F1487" i="8"/>
  <c r="E1488" i="8"/>
  <c r="F1488" i="8"/>
  <c r="E1489" i="8"/>
  <c r="F1489" i="8"/>
  <c r="E1490" i="8"/>
  <c r="F1490" i="8"/>
  <c r="E1491" i="8"/>
  <c r="F1491" i="8"/>
  <c r="E1492" i="8"/>
  <c r="F1492" i="8"/>
  <c r="E1493" i="8"/>
  <c r="F1493" i="8"/>
  <c r="E1494" i="8"/>
  <c r="F1494" i="8"/>
  <c r="E1495" i="8"/>
  <c r="F1495" i="8"/>
  <c r="E1496" i="8"/>
  <c r="F1496" i="8"/>
  <c r="E1497" i="8"/>
  <c r="F1497" i="8"/>
  <c r="E1498" i="8"/>
  <c r="F1498" i="8"/>
  <c r="E1499" i="8"/>
  <c r="F1499" i="8"/>
  <c r="E1500" i="8"/>
  <c r="F1500" i="8"/>
  <c r="E1501" i="8"/>
  <c r="F1501" i="8"/>
  <c r="E1502" i="8"/>
  <c r="F1502" i="8"/>
  <c r="E1503" i="8"/>
  <c r="F1503" i="8"/>
  <c r="E1504" i="8"/>
  <c r="F1504" i="8"/>
  <c r="E1505" i="8"/>
  <c r="F1505" i="8"/>
  <c r="E1506" i="8"/>
  <c r="F1506" i="8"/>
  <c r="E1507" i="8"/>
  <c r="F1507" i="8"/>
  <c r="E1508" i="8"/>
  <c r="F1508" i="8"/>
  <c r="E1509" i="8"/>
  <c r="F1509" i="8"/>
  <c r="E1510" i="8"/>
  <c r="F1510" i="8"/>
  <c r="E1511" i="8"/>
  <c r="F1511" i="8"/>
  <c r="E1512" i="8"/>
  <c r="F1512" i="8"/>
  <c r="E1513" i="8"/>
  <c r="F1513" i="8"/>
  <c r="E1514" i="8"/>
  <c r="F1514" i="8"/>
  <c r="E1515" i="8"/>
  <c r="F1515" i="8"/>
  <c r="E1516" i="8"/>
  <c r="F1516" i="8"/>
  <c r="E1517" i="8"/>
  <c r="F1517" i="8"/>
  <c r="E1518" i="8"/>
  <c r="F1518" i="8"/>
  <c r="E1519" i="8"/>
  <c r="F1519" i="8"/>
  <c r="E1520" i="8"/>
  <c r="F1520" i="8"/>
  <c r="E1521" i="8"/>
  <c r="F1521" i="8"/>
  <c r="E1522" i="8"/>
  <c r="F1522" i="8"/>
  <c r="E1523" i="8"/>
  <c r="F1523" i="8"/>
  <c r="E1524" i="8"/>
  <c r="F1524" i="8"/>
  <c r="E1525" i="8"/>
  <c r="F1525" i="8"/>
  <c r="E1526" i="8"/>
  <c r="F1526" i="8"/>
  <c r="E1527" i="8"/>
  <c r="F1527" i="8"/>
  <c r="E1528" i="8"/>
  <c r="F1528" i="8"/>
  <c r="E1529" i="8"/>
  <c r="F1529" i="8"/>
  <c r="E1530" i="8"/>
  <c r="F1530" i="8"/>
  <c r="E1531" i="8"/>
  <c r="F1531" i="8"/>
  <c r="E1532" i="8"/>
  <c r="F1532" i="8"/>
  <c r="E1533" i="8"/>
  <c r="F1533" i="8"/>
  <c r="E1534" i="8"/>
  <c r="F1534" i="8"/>
  <c r="E1535" i="8"/>
  <c r="F1535" i="8"/>
  <c r="E1536" i="8"/>
  <c r="F1536" i="8"/>
  <c r="E1537" i="8"/>
  <c r="F1537" i="8"/>
  <c r="E1538" i="8"/>
  <c r="F1538" i="8"/>
  <c r="E1539" i="8"/>
  <c r="F1539" i="8"/>
  <c r="E1540" i="8"/>
  <c r="F1540" i="8"/>
  <c r="E1541" i="8"/>
  <c r="F1541" i="8"/>
  <c r="E1542" i="8"/>
  <c r="F1542" i="8"/>
  <c r="E1543" i="8"/>
  <c r="F1543" i="8"/>
  <c r="E1544" i="8"/>
  <c r="F1544" i="8"/>
  <c r="E1545" i="8"/>
  <c r="F1545" i="8"/>
  <c r="E1546" i="8"/>
  <c r="F1546" i="8"/>
  <c r="E1547" i="8"/>
  <c r="F1547" i="8"/>
  <c r="E1548" i="8"/>
  <c r="F1548" i="8"/>
  <c r="E1549" i="8"/>
  <c r="F1549" i="8"/>
  <c r="E1550" i="8"/>
  <c r="F1550" i="8"/>
  <c r="E1551" i="8"/>
  <c r="F1551" i="8"/>
  <c r="E1552" i="8"/>
  <c r="F1552" i="8"/>
  <c r="E1553" i="8"/>
  <c r="F1553" i="8"/>
  <c r="E1554" i="8"/>
  <c r="F1554" i="8"/>
  <c r="E1555" i="8"/>
  <c r="F1555" i="8"/>
  <c r="E1556" i="8"/>
  <c r="F1556" i="8"/>
  <c r="E1557" i="8"/>
  <c r="F1557" i="8"/>
  <c r="E1558" i="8"/>
  <c r="F1558" i="8"/>
  <c r="E1559" i="8"/>
  <c r="F1559" i="8"/>
  <c r="E1560" i="8"/>
  <c r="F1560" i="8"/>
  <c r="E1561" i="8"/>
  <c r="F1561" i="8"/>
  <c r="E1562" i="8"/>
  <c r="F1562" i="8"/>
  <c r="E1563" i="8"/>
  <c r="F1563" i="8"/>
  <c r="E1564" i="8"/>
  <c r="F1564" i="8"/>
  <c r="E1565" i="8"/>
  <c r="F1565" i="8"/>
  <c r="E1566" i="8"/>
  <c r="F1566" i="8"/>
  <c r="E1567" i="8"/>
  <c r="F1567" i="8"/>
  <c r="E1568" i="8"/>
  <c r="F1568" i="8"/>
  <c r="E1569" i="8"/>
  <c r="F1569" i="8"/>
  <c r="E1570" i="8"/>
  <c r="F1570" i="8"/>
  <c r="E1571" i="8"/>
  <c r="F1571" i="8"/>
  <c r="E1572" i="8"/>
  <c r="F1572" i="8"/>
  <c r="E1573" i="8"/>
  <c r="F1573" i="8"/>
  <c r="E1574" i="8"/>
  <c r="F1574" i="8"/>
  <c r="E1575" i="8"/>
  <c r="F1575" i="8"/>
  <c r="E1576" i="8"/>
  <c r="F1576" i="8"/>
  <c r="E1577" i="8"/>
  <c r="F1577" i="8"/>
  <c r="E1578" i="8"/>
  <c r="F1578" i="8"/>
  <c r="E1579" i="8"/>
  <c r="F1579" i="8"/>
  <c r="E1580" i="8"/>
  <c r="F1580" i="8"/>
  <c r="E1581" i="8"/>
  <c r="F1581" i="8"/>
  <c r="E1582" i="8"/>
  <c r="F1582" i="8"/>
  <c r="E1583" i="8"/>
  <c r="F1583" i="8"/>
  <c r="E1584" i="8"/>
  <c r="F1584" i="8"/>
  <c r="E1585" i="8"/>
  <c r="F1585" i="8"/>
  <c r="E1586" i="8"/>
  <c r="F1586" i="8"/>
  <c r="E1587" i="8"/>
  <c r="F1587" i="8"/>
  <c r="E1588" i="8"/>
  <c r="F1588" i="8"/>
  <c r="E1589" i="8"/>
  <c r="F1589" i="8"/>
  <c r="E1590" i="8"/>
  <c r="F1590" i="8"/>
  <c r="E1591" i="8"/>
  <c r="F1591" i="8"/>
  <c r="E1592" i="8"/>
  <c r="F1592" i="8"/>
  <c r="E1593" i="8"/>
  <c r="F1593" i="8"/>
  <c r="E1594" i="8"/>
  <c r="F1594" i="8"/>
  <c r="E1595" i="8"/>
  <c r="F1595" i="8"/>
  <c r="E1596" i="8"/>
  <c r="F1596" i="8"/>
  <c r="E1597" i="8"/>
  <c r="F1597" i="8"/>
  <c r="E1598" i="8"/>
  <c r="F1598" i="8"/>
  <c r="E1599" i="8"/>
  <c r="F1599" i="8"/>
  <c r="E1600" i="8"/>
  <c r="F1600" i="8"/>
  <c r="E1601" i="8"/>
  <c r="F1601" i="8"/>
  <c r="E1602" i="8"/>
  <c r="F1602" i="8"/>
  <c r="E1603" i="8"/>
  <c r="F1603" i="8"/>
  <c r="E1604" i="8"/>
  <c r="F1604" i="8"/>
  <c r="E1605" i="8"/>
  <c r="F1605" i="8"/>
  <c r="E1606" i="8"/>
  <c r="F1606" i="8"/>
  <c r="E1607" i="8"/>
  <c r="F1607" i="8"/>
  <c r="E1608" i="8"/>
  <c r="F1608" i="8"/>
  <c r="E1609" i="8"/>
  <c r="F1609" i="8"/>
  <c r="E1610" i="8"/>
  <c r="F1610" i="8"/>
  <c r="E1611" i="8"/>
  <c r="F1611" i="8"/>
  <c r="E1612" i="8"/>
  <c r="F1612" i="8"/>
  <c r="E1613" i="8"/>
  <c r="F1613" i="8"/>
  <c r="E1614" i="8"/>
  <c r="F1614" i="8"/>
  <c r="E1615" i="8"/>
  <c r="F1615" i="8"/>
  <c r="E1616" i="8"/>
  <c r="F1616" i="8"/>
  <c r="E1617" i="8"/>
  <c r="F1617" i="8"/>
  <c r="E1618" i="8"/>
  <c r="F1618" i="8"/>
  <c r="E1619" i="8"/>
  <c r="F1619" i="8"/>
  <c r="E1620" i="8"/>
  <c r="F1620" i="8"/>
  <c r="E1621" i="8"/>
  <c r="F1621" i="8"/>
  <c r="E1622" i="8"/>
  <c r="F1622" i="8"/>
  <c r="E1623" i="8"/>
  <c r="F1623" i="8"/>
  <c r="E1624" i="8"/>
  <c r="F1624" i="8"/>
  <c r="E1625" i="8"/>
  <c r="F1625" i="8"/>
  <c r="E1626" i="8"/>
  <c r="F1626" i="8"/>
  <c r="E1627" i="8"/>
  <c r="F1627" i="8"/>
  <c r="E1628" i="8"/>
  <c r="F1628" i="8"/>
  <c r="E1629" i="8"/>
  <c r="F1629" i="8"/>
  <c r="E1630" i="8"/>
  <c r="F1630" i="8"/>
  <c r="E1631" i="8"/>
  <c r="F1631" i="8"/>
  <c r="E1632" i="8"/>
  <c r="F1632" i="8"/>
  <c r="E1633" i="8"/>
  <c r="F1633" i="8"/>
  <c r="E1634" i="8"/>
  <c r="F1634" i="8"/>
  <c r="E1635" i="8"/>
  <c r="F1635" i="8"/>
  <c r="E1636" i="8"/>
  <c r="F1636" i="8"/>
  <c r="E1637" i="8"/>
  <c r="F1637" i="8"/>
  <c r="E1638" i="8"/>
  <c r="F1638" i="8"/>
  <c r="E1639" i="8"/>
  <c r="F1639" i="8"/>
  <c r="E1640" i="8"/>
  <c r="F1640" i="8"/>
  <c r="E1641" i="8"/>
  <c r="F1641" i="8"/>
  <c r="E1642" i="8"/>
  <c r="F1642" i="8"/>
  <c r="E1643" i="8"/>
  <c r="F1643" i="8"/>
  <c r="E1644" i="8"/>
  <c r="F1644" i="8"/>
  <c r="E1645" i="8"/>
  <c r="F1645" i="8"/>
  <c r="E1646" i="8"/>
  <c r="F1646" i="8"/>
  <c r="E1647" i="8"/>
  <c r="F1647" i="8"/>
  <c r="E1648" i="8"/>
  <c r="F1648" i="8"/>
  <c r="E1649" i="8"/>
  <c r="F1649" i="8"/>
  <c r="E1650" i="8"/>
  <c r="F1650" i="8"/>
  <c r="E1651" i="8"/>
  <c r="F1651" i="8"/>
  <c r="E1652" i="8"/>
  <c r="F1652" i="8"/>
  <c r="E1653" i="8"/>
  <c r="F1653" i="8"/>
  <c r="E1654" i="8"/>
  <c r="F1654" i="8"/>
  <c r="E1655" i="8"/>
  <c r="F1655" i="8"/>
  <c r="E1656" i="8"/>
  <c r="F1656" i="8"/>
  <c r="E1657" i="8"/>
  <c r="F1657" i="8"/>
  <c r="E1658" i="8"/>
  <c r="F1658" i="8"/>
  <c r="E1659" i="8"/>
  <c r="F1659" i="8"/>
  <c r="E1660" i="8"/>
  <c r="F1660" i="8"/>
  <c r="E1661" i="8"/>
  <c r="F1661" i="8"/>
  <c r="E1662" i="8"/>
  <c r="F1662" i="8"/>
  <c r="E1663" i="8"/>
  <c r="F1663" i="8"/>
  <c r="E1664" i="8"/>
  <c r="F1664" i="8"/>
  <c r="E1665" i="8"/>
  <c r="F1665" i="8"/>
  <c r="E1666" i="8"/>
  <c r="F1666" i="8"/>
  <c r="E1667" i="8"/>
  <c r="F1667" i="8"/>
  <c r="E1668" i="8"/>
  <c r="F1668" i="8"/>
  <c r="E1669" i="8"/>
  <c r="F1669" i="8"/>
  <c r="E1670" i="8"/>
  <c r="F1670" i="8"/>
  <c r="E1671" i="8"/>
  <c r="F1671" i="8"/>
  <c r="E1672" i="8"/>
  <c r="F1672" i="8"/>
  <c r="E1673" i="8"/>
  <c r="F1673" i="8"/>
  <c r="E1674" i="8"/>
  <c r="F1674" i="8"/>
  <c r="E1675" i="8"/>
  <c r="F1675" i="8"/>
  <c r="E1676" i="8"/>
  <c r="F1676" i="8"/>
  <c r="E1677" i="8"/>
  <c r="F1677" i="8"/>
  <c r="E1678" i="8"/>
  <c r="F1678" i="8"/>
  <c r="E1679" i="8"/>
  <c r="F1679" i="8"/>
  <c r="E1680" i="8"/>
  <c r="F1680" i="8"/>
  <c r="E1681" i="8"/>
  <c r="F1681" i="8"/>
  <c r="E1682" i="8"/>
  <c r="F1682" i="8"/>
  <c r="E1683" i="8"/>
  <c r="F1683" i="8"/>
  <c r="E1684" i="8"/>
  <c r="F1684" i="8"/>
  <c r="E1685" i="8"/>
  <c r="F1685" i="8"/>
  <c r="E1686" i="8"/>
  <c r="F1686" i="8"/>
  <c r="E1687" i="8"/>
  <c r="F1687" i="8"/>
  <c r="E1688" i="8"/>
  <c r="F1688" i="8"/>
  <c r="E1689" i="8"/>
  <c r="F1689" i="8"/>
  <c r="E1690" i="8"/>
  <c r="F1690" i="8"/>
  <c r="E1691" i="8"/>
  <c r="F1691" i="8"/>
  <c r="E1692" i="8"/>
  <c r="F1692" i="8"/>
  <c r="E1693" i="8"/>
  <c r="F1693" i="8"/>
  <c r="E1694" i="8"/>
  <c r="F1694" i="8"/>
  <c r="E1695" i="8"/>
  <c r="F1695" i="8"/>
  <c r="E1696" i="8"/>
  <c r="F1696" i="8"/>
  <c r="E1697" i="8"/>
  <c r="F1697" i="8"/>
  <c r="E1698" i="8"/>
  <c r="F1698" i="8"/>
  <c r="E1699" i="8"/>
  <c r="F1699" i="8"/>
  <c r="E1700" i="8"/>
  <c r="F1700" i="8"/>
  <c r="E1701" i="8"/>
  <c r="F1701" i="8"/>
  <c r="E1702" i="8"/>
  <c r="F1702" i="8"/>
  <c r="E1703" i="8"/>
  <c r="F1703" i="8"/>
  <c r="E1704" i="8"/>
  <c r="F1704" i="8"/>
  <c r="E1705" i="8"/>
  <c r="F1705" i="8"/>
  <c r="E1706" i="8"/>
  <c r="F1706" i="8"/>
  <c r="E1707" i="8"/>
  <c r="F1707" i="8"/>
  <c r="E1708" i="8"/>
  <c r="F1708" i="8"/>
  <c r="E1709" i="8"/>
  <c r="F1709" i="8"/>
  <c r="E1710" i="8"/>
  <c r="F1710" i="8"/>
  <c r="E1711" i="8"/>
  <c r="F1711" i="8"/>
  <c r="E1712" i="8"/>
  <c r="F1712" i="8"/>
  <c r="E1713" i="8"/>
  <c r="F1713" i="8"/>
  <c r="E1714" i="8"/>
  <c r="F1714" i="8"/>
  <c r="E1715" i="8"/>
  <c r="F1715" i="8"/>
  <c r="E1716" i="8"/>
  <c r="F1716" i="8"/>
  <c r="E1717" i="8"/>
  <c r="F1717" i="8"/>
  <c r="E1718" i="8"/>
  <c r="F1718" i="8"/>
  <c r="E1719" i="8"/>
  <c r="F1719" i="8"/>
  <c r="E1720" i="8"/>
  <c r="F1720" i="8"/>
  <c r="E1721" i="8"/>
  <c r="F1721" i="8"/>
  <c r="E1722" i="8"/>
  <c r="F1722" i="8"/>
  <c r="E1723" i="8"/>
  <c r="F1723" i="8"/>
  <c r="E1724" i="8"/>
  <c r="F1724" i="8"/>
  <c r="E1725" i="8"/>
  <c r="F1725" i="8"/>
  <c r="E1726" i="8"/>
  <c r="F1726" i="8"/>
  <c r="E1727" i="8"/>
  <c r="F1727" i="8"/>
  <c r="E1728" i="8"/>
  <c r="F1728" i="8"/>
  <c r="E1729" i="8"/>
  <c r="F1729" i="8"/>
  <c r="E1730" i="8"/>
  <c r="F1730" i="8"/>
  <c r="E1731" i="8"/>
  <c r="F1731" i="8"/>
  <c r="E1732" i="8"/>
  <c r="F1732" i="8"/>
  <c r="E1733" i="8"/>
  <c r="F1733" i="8"/>
  <c r="E1734" i="8"/>
  <c r="F1734" i="8"/>
  <c r="E1735" i="8"/>
  <c r="F1735" i="8"/>
  <c r="E1736" i="8"/>
  <c r="F1736" i="8"/>
  <c r="E1737" i="8"/>
  <c r="F1737" i="8"/>
  <c r="E1738" i="8"/>
  <c r="F1738" i="8"/>
  <c r="E1739" i="8"/>
  <c r="F1739" i="8"/>
  <c r="E1740" i="8"/>
  <c r="F1740" i="8"/>
  <c r="E1741" i="8"/>
  <c r="F1741" i="8"/>
  <c r="E1742" i="8"/>
  <c r="F1742" i="8"/>
  <c r="E1743" i="8"/>
  <c r="F1743" i="8"/>
  <c r="E1744" i="8"/>
  <c r="F1744" i="8"/>
  <c r="E1745" i="8"/>
  <c r="F1745" i="8"/>
  <c r="E1746" i="8"/>
  <c r="F1746" i="8"/>
  <c r="E1747" i="8"/>
  <c r="F1747" i="8"/>
  <c r="E1748" i="8"/>
  <c r="F1748" i="8"/>
  <c r="E1749" i="8"/>
  <c r="F1749" i="8"/>
  <c r="E1750" i="8"/>
  <c r="F1750" i="8"/>
  <c r="E1751" i="8"/>
  <c r="F1751" i="8"/>
  <c r="E1752" i="8"/>
  <c r="F1752" i="8"/>
  <c r="E1753" i="8"/>
  <c r="F1753" i="8"/>
  <c r="E1754" i="8"/>
  <c r="F1754" i="8"/>
  <c r="E1755" i="8"/>
  <c r="F1755" i="8"/>
  <c r="E1756" i="8"/>
  <c r="F1756" i="8"/>
  <c r="E1757" i="8"/>
  <c r="F1757" i="8"/>
  <c r="E1758" i="8"/>
  <c r="F1758" i="8"/>
  <c r="E1759" i="8"/>
  <c r="F1759" i="8"/>
  <c r="E1760" i="8"/>
  <c r="F1760" i="8"/>
  <c r="E1761" i="8"/>
  <c r="F1761" i="8"/>
  <c r="E1762" i="8"/>
  <c r="F1762" i="8"/>
  <c r="E1763" i="8"/>
  <c r="F1763" i="8"/>
  <c r="E1764" i="8"/>
  <c r="F1764" i="8"/>
  <c r="E1765" i="8"/>
  <c r="F1765" i="8"/>
  <c r="E1766" i="8"/>
  <c r="F1766" i="8"/>
  <c r="E1767" i="8"/>
  <c r="F1767" i="8"/>
  <c r="E1768" i="8"/>
  <c r="F1768" i="8"/>
  <c r="E1769" i="8"/>
  <c r="F1769" i="8"/>
  <c r="E1770" i="8"/>
  <c r="F1770" i="8"/>
  <c r="E1771" i="8"/>
  <c r="F1771" i="8"/>
  <c r="E1772" i="8"/>
  <c r="F1772" i="8"/>
  <c r="E1773" i="8"/>
  <c r="F1773" i="8"/>
  <c r="E1774" i="8"/>
  <c r="F1774" i="8"/>
  <c r="E1775" i="8"/>
  <c r="F1775" i="8"/>
  <c r="E1776" i="8"/>
  <c r="F1776" i="8"/>
  <c r="E1777" i="8"/>
  <c r="F1777" i="8"/>
  <c r="E1778" i="8"/>
  <c r="F1778" i="8"/>
  <c r="E1779" i="8"/>
  <c r="F1779" i="8"/>
  <c r="E1780" i="8"/>
  <c r="F1780" i="8"/>
  <c r="E1781" i="8"/>
  <c r="F1781" i="8"/>
  <c r="E1782" i="8"/>
  <c r="F1782" i="8"/>
  <c r="E1783" i="8"/>
  <c r="F1783" i="8"/>
  <c r="E1784" i="8"/>
  <c r="F1784" i="8"/>
  <c r="E1785" i="8"/>
  <c r="F1785" i="8"/>
  <c r="E1786" i="8"/>
  <c r="F1786" i="8"/>
  <c r="E1787" i="8"/>
  <c r="F1787" i="8"/>
  <c r="E1788" i="8"/>
  <c r="F1788" i="8"/>
  <c r="E1789" i="8"/>
  <c r="F1789" i="8"/>
  <c r="E1790" i="8"/>
  <c r="F1790" i="8"/>
  <c r="E1791" i="8"/>
  <c r="F1791" i="8"/>
  <c r="E1792" i="8"/>
  <c r="F1792" i="8"/>
  <c r="E1793" i="8"/>
  <c r="F1793" i="8"/>
  <c r="E1794" i="8"/>
  <c r="F1794" i="8"/>
  <c r="E1795" i="8"/>
  <c r="F1795" i="8"/>
  <c r="E1796" i="8"/>
  <c r="F1796" i="8"/>
  <c r="E1797" i="8"/>
  <c r="F1797" i="8"/>
  <c r="E1798" i="8"/>
  <c r="F1798" i="8"/>
  <c r="E1799" i="8"/>
  <c r="F1799" i="8"/>
  <c r="E1800" i="8"/>
  <c r="F1800" i="8"/>
  <c r="E1801" i="8"/>
  <c r="F1801" i="8"/>
  <c r="E1802" i="8"/>
  <c r="F1802" i="8"/>
  <c r="E1803" i="8"/>
  <c r="F1803" i="8"/>
  <c r="E1804" i="8"/>
  <c r="F1804" i="8"/>
  <c r="E1805" i="8"/>
  <c r="F1805" i="8"/>
  <c r="E1806" i="8"/>
  <c r="F1806" i="8"/>
  <c r="E1807" i="8"/>
  <c r="F1807" i="8"/>
  <c r="E1808" i="8"/>
  <c r="F1808" i="8"/>
  <c r="E1809" i="8"/>
  <c r="F1809" i="8"/>
  <c r="E1810" i="8"/>
  <c r="F1810" i="8"/>
  <c r="E1811" i="8"/>
  <c r="F1811" i="8"/>
  <c r="E1812" i="8"/>
  <c r="F1812" i="8"/>
  <c r="E1813" i="8"/>
  <c r="F1813" i="8"/>
  <c r="E1814" i="8"/>
  <c r="F1814" i="8"/>
  <c r="E1815" i="8"/>
  <c r="F1815" i="8"/>
  <c r="E1816" i="8"/>
  <c r="F1816" i="8"/>
  <c r="E1817" i="8"/>
  <c r="F1817" i="8"/>
  <c r="E1818" i="8"/>
  <c r="F1818" i="8"/>
  <c r="E1819" i="8"/>
  <c r="F1819" i="8"/>
  <c r="E1820" i="8"/>
  <c r="F1820" i="8"/>
  <c r="E1821" i="8"/>
  <c r="F1821" i="8"/>
  <c r="E1822" i="8"/>
  <c r="F1822" i="8"/>
  <c r="E1823" i="8"/>
  <c r="F1823" i="8"/>
  <c r="E1824" i="8"/>
  <c r="F1824" i="8"/>
  <c r="E1825" i="8"/>
  <c r="F1825" i="8"/>
  <c r="E1826" i="8"/>
  <c r="F1826" i="8"/>
  <c r="E1827" i="8"/>
  <c r="F1827" i="8"/>
  <c r="E1828" i="8"/>
  <c r="F1828" i="8"/>
  <c r="E1829" i="8"/>
  <c r="F1829" i="8"/>
  <c r="E1830" i="8"/>
  <c r="F1830" i="8"/>
  <c r="E1831" i="8"/>
  <c r="F1831" i="8"/>
  <c r="E1832" i="8"/>
  <c r="F1832" i="8"/>
  <c r="E1833" i="8"/>
  <c r="F1833" i="8"/>
  <c r="E1834" i="8"/>
  <c r="F1834" i="8"/>
  <c r="E1835" i="8"/>
  <c r="F1835" i="8"/>
  <c r="E1836" i="8"/>
  <c r="F1836" i="8"/>
  <c r="E1837" i="8"/>
  <c r="F1837" i="8"/>
  <c r="E1838" i="8"/>
  <c r="F1838" i="8"/>
  <c r="E1839" i="8"/>
  <c r="F1839" i="8"/>
  <c r="E1840" i="8"/>
  <c r="F1840" i="8"/>
  <c r="E1841" i="8"/>
  <c r="F1841" i="8"/>
  <c r="E1842" i="8"/>
  <c r="F1842" i="8"/>
  <c r="E1843" i="8"/>
  <c r="F1843" i="8"/>
  <c r="E1844" i="8"/>
  <c r="F1844" i="8"/>
  <c r="E1845" i="8"/>
  <c r="F1845" i="8"/>
  <c r="E1846" i="8"/>
  <c r="F1846" i="8"/>
  <c r="E1847" i="8"/>
  <c r="F1847" i="8"/>
  <c r="E1848" i="8"/>
  <c r="F1848" i="8"/>
  <c r="E1849" i="8"/>
  <c r="F1849" i="8"/>
  <c r="E1850" i="8"/>
  <c r="F1850" i="8"/>
  <c r="E1851" i="8"/>
  <c r="F1851" i="8"/>
  <c r="E1852" i="8"/>
  <c r="F1852" i="8"/>
  <c r="E1853" i="8"/>
  <c r="F1853" i="8"/>
  <c r="E1854" i="8"/>
  <c r="F1854" i="8"/>
  <c r="E1855" i="8"/>
  <c r="F1855" i="8"/>
  <c r="E1856" i="8"/>
  <c r="F1856" i="8"/>
  <c r="E1857" i="8"/>
  <c r="F1857" i="8"/>
  <c r="E1858" i="8"/>
  <c r="F1858" i="8"/>
  <c r="E1859" i="8"/>
  <c r="F1859" i="8"/>
  <c r="E1860" i="8"/>
  <c r="F1860" i="8"/>
  <c r="E1861" i="8"/>
  <c r="F1861" i="8"/>
  <c r="E1862" i="8"/>
  <c r="F1862" i="8"/>
  <c r="E1863" i="8"/>
  <c r="F1863" i="8"/>
  <c r="E1864" i="8"/>
  <c r="F1864" i="8"/>
  <c r="E1865" i="8"/>
  <c r="F1865" i="8"/>
  <c r="E1866" i="8"/>
  <c r="F1866" i="8"/>
  <c r="E1867" i="8"/>
  <c r="F1867" i="8"/>
  <c r="E1868" i="8"/>
  <c r="F1868" i="8"/>
  <c r="E1869" i="8"/>
  <c r="F1869" i="8"/>
  <c r="E1870" i="8"/>
  <c r="F1870" i="8"/>
  <c r="E1871" i="8"/>
  <c r="F1871" i="8"/>
  <c r="E1872" i="8"/>
  <c r="F1872" i="8"/>
  <c r="E1873" i="8"/>
  <c r="F1873" i="8"/>
  <c r="E1874" i="8"/>
  <c r="F1874" i="8"/>
  <c r="E1875" i="8"/>
  <c r="F1875" i="8"/>
  <c r="E1876" i="8"/>
  <c r="F1876" i="8"/>
  <c r="E1877" i="8"/>
  <c r="F1877" i="8"/>
  <c r="E1878" i="8"/>
  <c r="F1878" i="8"/>
  <c r="E1879" i="8"/>
  <c r="F1879" i="8"/>
  <c r="E1880" i="8"/>
  <c r="F1880" i="8"/>
  <c r="E1881" i="8"/>
  <c r="F1881" i="8"/>
  <c r="E1882" i="8"/>
  <c r="F1882" i="8"/>
  <c r="E1883" i="8"/>
  <c r="F1883" i="8"/>
  <c r="E1884" i="8"/>
  <c r="F1884" i="8"/>
  <c r="E1885" i="8"/>
  <c r="F1885" i="8"/>
  <c r="E1886" i="8"/>
  <c r="F1886" i="8"/>
  <c r="E1887" i="8"/>
  <c r="F1887" i="8"/>
  <c r="E1888" i="8"/>
  <c r="F1888" i="8"/>
  <c r="E1889" i="8"/>
  <c r="F1889" i="8"/>
  <c r="E1890" i="8"/>
  <c r="F1890" i="8"/>
  <c r="E1891" i="8"/>
  <c r="F1891" i="8"/>
  <c r="E1892" i="8"/>
  <c r="F1892" i="8"/>
  <c r="E1893" i="8"/>
  <c r="F1893" i="8"/>
  <c r="E1894" i="8"/>
  <c r="F1894" i="8"/>
  <c r="E1895" i="8"/>
  <c r="F1895" i="8"/>
  <c r="E1896" i="8"/>
  <c r="F1896" i="8"/>
  <c r="E1897" i="8"/>
  <c r="F1897" i="8"/>
  <c r="E1898" i="8"/>
  <c r="F1898" i="8"/>
  <c r="E1899" i="8"/>
  <c r="F1899" i="8"/>
  <c r="E1900" i="8"/>
  <c r="F1900" i="8"/>
  <c r="E1901" i="8"/>
  <c r="F1901" i="8"/>
  <c r="E1902" i="8"/>
  <c r="F1902" i="8"/>
  <c r="E1903" i="8"/>
  <c r="F1903" i="8"/>
  <c r="E1904" i="8"/>
  <c r="F1904" i="8"/>
  <c r="E1905" i="8"/>
  <c r="F1905" i="8"/>
  <c r="E1906" i="8"/>
  <c r="F1906" i="8"/>
  <c r="E1907" i="8"/>
  <c r="F1907" i="8"/>
  <c r="E1908" i="8"/>
  <c r="F1908" i="8"/>
  <c r="E1909" i="8"/>
  <c r="F1909" i="8"/>
  <c r="E1910" i="8"/>
  <c r="F1910" i="8"/>
  <c r="E1911" i="8"/>
  <c r="F1911" i="8"/>
  <c r="E1912" i="8"/>
  <c r="F1912" i="8"/>
  <c r="E1913" i="8"/>
  <c r="F1913" i="8"/>
  <c r="E1914" i="8"/>
  <c r="F1914" i="8"/>
  <c r="E1915" i="8"/>
  <c r="F1915" i="8"/>
  <c r="E1916" i="8"/>
  <c r="F1916" i="8"/>
  <c r="E1917" i="8"/>
  <c r="F1917" i="8"/>
  <c r="E1918" i="8"/>
  <c r="F1918" i="8"/>
  <c r="E1919" i="8"/>
  <c r="F1919" i="8"/>
  <c r="E1920" i="8"/>
  <c r="F1920" i="8"/>
  <c r="E1921" i="8"/>
  <c r="F1921" i="8"/>
  <c r="E1922" i="8"/>
  <c r="F1922" i="8"/>
  <c r="E1923" i="8"/>
  <c r="F1923" i="8"/>
  <c r="E1924" i="8"/>
  <c r="F1924" i="8"/>
  <c r="E1925" i="8"/>
  <c r="F1925" i="8"/>
  <c r="E1926" i="8"/>
  <c r="F1926" i="8"/>
  <c r="E1927" i="8"/>
  <c r="F1927" i="8"/>
  <c r="E1928" i="8"/>
  <c r="F1928" i="8"/>
  <c r="E1929" i="8"/>
  <c r="F1929" i="8"/>
  <c r="E1930" i="8"/>
  <c r="F1930" i="8"/>
  <c r="E1931" i="8"/>
  <c r="F1931" i="8"/>
  <c r="E1932" i="8"/>
  <c r="F1932" i="8"/>
  <c r="E1933" i="8"/>
  <c r="F1933" i="8"/>
  <c r="E1934" i="8"/>
  <c r="F1934" i="8"/>
  <c r="E1935" i="8"/>
  <c r="F1935" i="8"/>
  <c r="E1936" i="8"/>
  <c r="F1936" i="8"/>
  <c r="E1937" i="8"/>
  <c r="F1937" i="8"/>
  <c r="E1938" i="8"/>
  <c r="F1938" i="8"/>
  <c r="E1939" i="8"/>
  <c r="F1939" i="8"/>
  <c r="E1940" i="8"/>
  <c r="F1940" i="8"/>
  <c r="E1941" i="8"/>
  <c r="F1941" i="8"/>
  <c r="E1942" i="8"/>
  <c r="F1942" i="8"/>
  <c r="E1943" i="8"/>
  <c r="F1943" i="8"/>
  <c r="E1944" i="8"/>
  <c r="F1944" i="8"/>
  <c r="E1945" i="8"/>
  <c r="F1945" i="8"/>
  <c r="E1946" i="8"/>
  <c r="F1946" i="8"/>
  <c r="E1947" i="8"/>
  <c r="F1947" i="8"/>
  <c r="E1948" i="8"/>
  <c r="F1948" i="8"/>
  <c r="E1949" i="8"/>
  <c r="F1949" i="8"/>
  <c r="E1950" i="8"/>
  <c r="F1950" i="8"/>
  <c r="E1951" i="8"/>
  <c r="F1951" i="8"/>
  <c r="E1952" i="8"/>
  <c r="F1952" i="8"/>
  <c r="E1953" i="8"/>
  <c r="F1953" i="8"/>
  <c r="E1954" i="8"/>
  <c r="F1954" i="8"/>
  <c r="E1955" i="8"/>
  <c r="F1955" i="8"/>
  <c r="E1956" i="8"/>
  <c r="F1956" i="8"/>
  <c r="E1957" i="8"/>
  <c r="F1957" i="8"/>
  <c r="E1958" i="8"/>
  <c r="F1958" i="8"/>
  <c r="E1959" i="8"/>
  <c r="F1959" i="8"/>
  <c r="E1960" i="8"/>
  <c r="F1960" i="8"/>
  <c r="E1961" i="8"/>
  <c r="F1961" i="8"/>
  <c r="E1962" i="8"/>
  <c r="F1962" i="8"/>
  <c r="E1963" i="8"/>
  <c r="F1963" i="8"/>
  <c r="E1964" i="8"/>
  <c r="F1964" i="8"/>
  <c r="E1965" i="8"/>
  <c r="F1965" i="8"/>
  <c r="E1966" i="8"/>
  <c r="F1966" i="8"/>
  <c r="E1967" i="8"/>
  <c r="F1967" i="8"/>
  <c r="E1968" i="8"/>
  <c r="F1968" i="8"/>
  <c r="E1969" i="8"/>
  <c r="F1969" i="8"/>
  <c r="E1970" i="8"/>
  <c r="F1970" i="8"/>
  <c r="E1971" i="8"/>
  <c r="F1971" i="8"/>
  <c r="E1972" i="8"/>
  <c r="F1972" i="8"/>
  <c r="E1973" i="8"/>
  <c r="F1973" i="8"/>
  <c r="E1974" i="8"/>
  <c r="F1974" i="8"/>
  <c r="E1975" i="8"/>
  <c r="F1975" i="8"/>
  <c r="E1976" i="8"/>
  <c r="F1976" i="8"/>
  <c r="E1977" i="8"/>
  <c r="F1977" i="8"/>
  <c r="E1978" i="8"/>
  <c r="F1978" i="8"/>
  <c r="E1979" i="8"/>
  <c r="F1979" i="8"/>
  <c r="E1980" i="8"/>
  <c r="F1980" i="8"/>
  <c r="E1981" i="8"/>
  <c r="F1981" i="8"/>
  <c r="E1982" i="8"/>
  <c r="F1982" i="8"/>
  <c r="E1983" i="8"/>
  <c r="F1983" i="8"/>
  <c r="E1984" i="8"/>
  <c r="F1984" i="8"/>
  <c r="E1985" i="8"/>
  <c r="F1985" i="8"/>
  <c r="E1986" i="8"/>
  <c r="F1986" i="8"/>
  <c r="E1987" i="8"/>
  <c r="F1987" i="8"/>
  <c r="E1988" i="8"/>
  <c r="F1988" i="8"/>
  <c r="E1989" i="8"/>
  <c r="F1989" i="8"/>
  <c r="E1990" i="8"/>
  <c r="F1990" i="8"/>
  <c r="E1991" i="8"/>
  <c r="F1991" i="8"/>
  <c r="E1992" i="8"/>
  <c r="F1992" i="8"/>
  <c r="E1993" i="8"/>
  <c r="F1993" i="8"/>
  <c r="E1994" i="8"/>
  <c r="F1994" i="8"/>
  <c r="E1995" i="8"/>
  <c r="F1995" i="8"/>
  <c r="E1996" i="8"/>
  <c r="F1996" i="8"/>
  <c r="E1997" i="8"/>
  <c r="F1997" i="8"/>
  <c r="E1998" i="8"/>
  <c r="F1998" i="8"/>
  <c r="E1999" i="8"/>
  <c r="F1999" i="8"/>
  <c r="E2000" i="8"/>
  <c r="F2000" i="8"/>
  <c r="E2001" i="8"/>
  <c r="F2001" i="8"/>
  <c r="E2002" i="8"/>
  <c r="F2002" i="8"/>
  <c r="E2003" i="8"/>
  <c r="F2003" i="8"/>
  <c r="E2004" i="8"/>
  <c r="F2004" i="8"/>
  <c r="E2005" i="8"/>
  <c r="F2005" i="8"/>
  <c r="E2006" i="8"/>
  <c r="F2006" i="8"/>
  <c r="E2007" i="8"/>
  <c r="F2007" i="8"/>
  <c r="E2008" i="8"/>
  <c r="F2008" i="8"/>
  <c r="E2009" i="8"/>
  <c r="F2009" i="8"/>
  <c r="E2010" i="8"/>
  <c r="F2010" i="8"/>
  <c r="E2011" i="8"/>
  <c r="F2011" i="8"/>
  <c r="E2012" i="8"/>
  <c r="F2012" i="8"/>
  <c r="E2013" i="8"/>
  <c r="F2013" i="8"/>
  <c r="E2014" i="8"/>
  <c r="F2014" i="8"/>
  <c r="E2015" i="8"/>
  <c r="F2015" i="8"/>
  <c r="E2016" i="8"/>
  <c r="F2016" i="8"/>
  <c r="E2017" i="8"/>
  <c r="F2017" i="8"/>
  <c r="E2018" i="8"/>
  <c r="F2018" i="8"/>
  <c r="E2019" i="8"/>
  <c r="F2019" i="8"/>
  <c r="E2020" i="8"/>
  <c r="F2020" i="8"/>
  <c r="E2021" i="8"/>
  <c r="F2021" i="8"/>
  <c r="E2022" i="8"/>
  <c r="F2022" i="8"/>
  <c r="E2023" i="8"/>
  <c r="F2023" i="8"/>
  <c r="E2024" i="8"/>
  <c r="F2024" i="8"/>
  <c r="E2025" i="8"/>
  <c r="F2025" i="8"/>
  <c r="E2026" i="8"/>
  <c r="F2026" i="8"/>
  <c r="E2027" i="8"/>
  <c r="F2027" i="8"/>
  <c r="E2028" i="8"/>
  <c r="F2028" i="8"/>
  <c r="E2029" i="8"/>
  <c r="F2029" i="8"/>
  <c r="E2030" i="8"/>
  <c r="F2030" i="8"/>
  <c r="E2031" i="8"/>
  <c r="F2031" i="8"/>
  <c r="E2032" i="8"/>
  <c r="F2032" i="8"/>
  <c r="E2033" i="8"/>
  <c r="F2033" i="8"/>
  <c r="E2034" i="8"/>
  <c r="F2034" i="8"/>
  <c r="E2035" i="8"/>
  <c r="F2035" i="8"/>
  <c r="E2036" i="8"/>
  <c r="F2036" i="8"/>
  <c r="E2037" i="8"/>
  <c r="F2037" i="8"/>
  <c r="E2038" i="8"/>
  <c r="F2038" i="8"/>
  <c r="E2039" i="8"/>
  <c r="F2039" i="8"/>
  <c r="E2040" i="8"/>
  <c r="F2040" i="8"/>
  <c r="E2041" i="8"/>
  <c r="F2041" i="8"/>
  <c r="E2042" i="8"/>
  <c r="F2042" i="8"/>
  <c r="E2043" i="8"/>
  <c r="F2043" i="8"/>
  <c r="E2044" i="8"/>
  <c r="F2044" i="8"/>
  <c r="E2045" i="8"/>
  <c r="F2045" i="8"/>
  <c r="E2046" i="8"/>
  <c r="F2046" i="8"/>
  <c r="E2047" i="8"/>
  <c r="F2047" i="8"/>
  <c r="E2048" i="8"/>
  <c r="F2048" i="8"/>
  <c r="E2049" i="8"/>
  <c r="F2049" i="8"/>
  <c r="E2050" i="8"/>
  <c r="F2050" i="8"/>
  <c r="E2051" i="8"/>
  <c r="F2051" i="8"/>
  <c r="E2052" i="8"/>
  <c r="F2052" i="8"/>
  <c r="E2053" i="8"/>
  <c r="F2053" i="8"/>
  <c r="E2054" i="8"/>
  <c r="F2054" i="8"/>
  <c r="E2055" i="8"/>
  <c r="F2055" i="8"/>
  <c r="E2056" i="8"/>
  <c r="F2056" i="8"/>
  <c r="E2057" i="8"/>
  <c r="F2057" i="8"/>
  <c r="E2058" i="8"/>
  <c r="F2058" i="8"/>
  <c r="E2059" i="8"/>
  <c r="F2059" i="8"/>
  <c r="E2060" i="8"/>
  <c r="F2060" i="8"/>
  <c r="E2061" i="8"/>
  <c r="F2061" i="8"/>
  <c r="E2062" i="8"/>
  <c r="F2062" i="8"/>
  <c r="E2063" i="8"/>
  <c r="F2063" i="8"/>
  <c r="E2064" i="8"/>
  <c r="F2064" i="8"/>
  <c r="E2065" i="8"/>
  <c r="F2065" i="8"/>
  <c r="E2066" i="8"/>
  <c r="F2066" i="8"/>
  <c r="E2067" i="8"/>
  <c r="F2067" i="8"/>
  <c r="E2068" i="8"/>
  <c r="F2068" i="8"/>
  <c r="E2069" i="8"/>
  <c r="F2069" i="8"/>
  <c r="E2070" i="8"/>
  <c r="F2070" i="8"/>
  <c r="E2071" i="8"/>
  <c r="F2071" i="8"/>
  <c r="E2072" i="8"/>
  <c r="F2072" i="8"/>
  <c r="E2073" i="8"/>
  <c r="F2073" i="8"/>
  <c r="E2074" i="8"/>
  <c r="F2074" i="8"/>
  <c r="E2075" i="8"/>
  <c r="F2075" i="8"/>
  <c r="E2076" i="8"/>
  <c r="F2076" i="8"/>
  <c r="E2077" i="8"/>
  <c r="F2077" i="8"/>
  <c r="E2078" i="8"/>
  <c r="F2078" i="8"/>
  <c r="E2079" i="8"/>
  <c r="F2079" i="8"/>
  <c r="E2080" i="8"/>
  <c r="F2080" i="8"/>
  <c r="E2081" i="8"/>
  <c r="F2081" i="8"/>
  <c r="E2082" i="8"/>
  <c r="F2082" i="8"/>
  <c r="E2083" i="8"/>
  <c r="F2083" i="8"/>
  <c r="E2084" i="8"/>
  <c r="F2084" i="8"/>
  <c r="E2085" i="8"/>
  <c r="F2085" i="8"/>
  <c r="E2086" i="8"/>
  <c r="F2086" i="8"/>
  <c r="E2087" i="8"/>
  <c r="F2087" i="8"/>
  <c r="E2088" i="8"/>
  <c r="F2088" i="8"/>
  <c r="E2089" i="8"/>
  <c r="F2089" i="8"/>
  <c r="E2090" i="8"/>
  <c r="F2090" i="8"/>
  <c r="E2091" i="8"/>
  <c r="F2091" i="8"/>
  <c r="E2092" i="8"/>
  <c r="F2092" i="8"/>
  <c r="E2093" i="8"/>
  <c r="F2093" i="8"/>
  <c r="E2094" i="8"/>
  <c r="F2094" i="8"/>
  <c r="E2095" i="8"/>
  <c r="F2095" i="8"/>
  <c r="E2096" i="8"/>
  <c r="F2096" i="8"/>
  <c r="E2097" i="8"/>
  <c r="F2097" i="8"/>
  <c r="E2098" i="8"/>
  <c r="F2098" i="8"/>
  <c r="E2099" i="8"/>
  <c r="F2099" i="8"/>
  <c r="E2100" i="8"/>
  <c r="F2100" i="8"/>
  <c r="E2101" i="8"/>
  <c r="F2101" i="8"/>
  <c r="E2102" i="8"/>
  <c r="F2102" i="8"/>
  <c r="E2103" i="8"/>
  <c r="F2103" i="8"/>
  <c r="E2104" i="8"/>
  <c r="F2104" i="8"/>
  <c r="E2105" i="8"/>
  <c r="F2105" i="8"/>
  <c r="E2106" i="8"/>
  <c r="F2106" i="8"/>
  <c r="E2107" i="8"/>
  <c r="F2107" i="8"/>
  <c r="E2108" i="8"/>
  <c r="F2108" i="8"/>
  <c r="E2109" i="8"/>
  <c r="F2109" i="8"/>
  <c r="E2110" i="8"/>
  <c r="F2110" i="8"/>
  <c r="E2111" i="8"/>
  <c r="F2111" i="8"/>
  <c r="E2112" i="8"/>
  <c r="F2112" i="8"/>
  <c r="E2113" i="8"/>
  <c r="F2113" i="8"/>
  <c r="E2114" i="8"/>
  <c r="F2114" i="8"/>
  <c r="E2115" i="8"/>
  <c r="F2115" i="8"/>
  <c r="E2116" i="8"/>
  <c r="F2116" i="8"/>
  <c r="E2117" i="8"/>
  <c r="F2117" i="8"/>
  <c r="E2118" i="8"/>
  <c r="F2118" i="8"/>
  <c r="E2119" i="8"/>
  <c r="F2119" i="8"/>
  <c r="E2120" i="8"/>
  <c r="F2120" i="8"/>
  <c r="E2121" i="8"/>
  <c r="F2121" i="8"/>
  <c r="E2122" i="8"/>
  <c r="F2122" i="8"/>
  <c r="E2123" i="8"/>
  <c r="F2123" i="8"/>
  <c r="E2124" i="8"/>
  <c r="F2124" i="8"/>
  <c r="E2125" i="8"/>
  <c r="F2125" i="8"/>
  <c r="E2126" i="8"/>
  <c r="F2126" i="8"/>
  <c r="E2127" i="8"/>
  <c r="F2127" i="8"/>
  <c r="E2128" i="8"/>
  <c r="F2128" i="8"/>
  <c r="E2129" i="8"/>
  <c r="F2129" i="8"/>
  <c r="E2130" i="8"/>
  <c r="F2130" i="8"/>
  <c r="E2131" i="8"/>
  <c r="F2131" i="8"/>
  <c r="E2132" i="8"/>
  <c r="F2132" i="8"/>
  <c r="E2133" i="8"/>
  <c r="F2133" i="8"/>
  <c r="E2134" i="8"/>
  <c r="F2134" i="8"/>
  <c r="E2135" i="8"/>
  <c r="F2135" i="8"/>
  <c r="E2136" i="8"/>
  <c r="F2136" i="8"/>
  <c r="E2137" i="8"/>
  <c r="F2137" i="8"/>
  <c r="E2138" i="8"/>
  <c r="F2138" i="8"/>
  <c r="E2139" i="8"/>
  <c r="F2139" i="8"/>
  <c r="E2140" i="8"/>
  <c r="F2140" i="8"/>
  <c r="E2141" i="8"/>
  <c r="F2141" i="8"/>
  <c r="E2142" i="8"/>
  <c r="F2142" i="8"/>
  <c r="E2143" i="8"/>
  <c r="F2143" i="8"/>
  <c r="E2144" i="8"/>
  <c r="F2144" i="8"/>
  <c r="E2145" i="8"/>
  <c r="F2145" i="8"/>
  <c r="E2146" i="8"/>
  <c r="F2146" i="8"/>
  <c r="E2147" i="8"/>
  <c r="F2147" i="8"/>
  <c r="E2148" i="8"/>
  <c r="F2148" i="8"/>
  <c r="E2149" i="8"/>
  <c r="F2149" i="8"/>
  <c r="E2150" i="8"/>
  <c r="F2150" i="8"/>
  <c r="E2151" i="8"/>
  <c r="F2151" i="8"/>
  <c r="E2152" i="8"/>
  <c r="F2152" i="8"/>
  <c r="E2153" i="8"/>
  <c r="F2153" i="8"/>
  <c r="E2154" i="8"/>
  <c r="F2154" i="8"/>
  <c r="E2155" i="8"/>
  <c r="F2155" i="8"/>
  <c r="E2156" i="8"/>
  <c r="F2156" i="8"/>
  <c r="E2157" i="8"/>
  <c r="F2157" i="8"/>
  <c r="E2158" i="8"/>
  <c r="F2158" i="8"/>
  <c r="E2159" i="8"/>
  <c r="F2159" i="8"/>
  <c r="E2160" i="8"/>
  <c r="F2160" i="8"/>
  <c r="E2161" i="8"/>
  <c r="F2161" i="8"/>
  <c r="E2162" i="8"/>
  <c r="F2162" i="8"/>
  <c r="E2163" i="8"/>
  <c r="F2163" i="8"/>
  <c r="E2164" i="8"/>
  <c r="F2164" i="8"/>
  <c r="E2165" i="8"/>
  <c r="F2165" i="8"/>
  <c r="E2166" i="8"/>
  <c r="F2166" i="8"/>
  <c r="E2167" i="8"/>
  <c r="F2167" i="8"/>
  <c r="E2168" i="8"/>
  <c r="F2168" i="8"/>
  <c r="E2169" i="8"/>
  <c r="F2169" i="8"/>
  <c r="E2170" i="8"/>
  <c r="F2170" i="8"/>
  <c r="E2171" i="8"/>
  <c r="F2171" i="8"/>
  <c r="E2172" i="8"/>
  <c r="F2172" i="8"/>
  <c r="E2173" i="8"/>
  <c r="F2173" i="8"/>
  <c r="E2174" i="8"/>
  <c r="F2174" i="8"/>
  <c r="E2175" i="8"/>
  <c r="F2175" i="8"/>
  <c r="E2176" i="8"/>
  <c r="F2176" i="8"/>
  <c r="E2177" i="8"/>
  <c r="F2177" i="8"/>
  <c r="E2178" i="8"/>
  <c r="F2178" i="8"/>
  <c r="E2179" i="8"/>
  <c r="F2179" i="8"/>
  <c r="E2180" i="8"/>
  <c r="F2180" i="8"/>
  <c r="E2181" i="8"/>
  <c r="F2181" i="8"/>
  <c r="E2182" i="8"/>
  <c r="F2182" i="8"/>
  <c r="E2183" i="8"/>
  <c r="F2183" i="8"/>
  <c r="E2184" i="8"/>
  <c r="F2184" i="8"/>
  <c r="E2185" i="8"/>
  <c r="F2185" i="8"/>
  <c r="E2186" i="8"/>
  <c r="F2186" i="8"/>
  <c r="E2187" i="8"/>
  <c r="F2187" i="8"/>
  <c r="E2188" i="8"/>
  <c r="F2188" i="8"/>
  <c r="E2189" i="8"/>
  <c r="F2189" i="8"/>
  <c r="E2190" i="8"/>
  <c r="F2190" i="8"/>
  <c r="E2191" i="8"/>
  <c r="F2191" i="8"/>
  <c r="E2192" i="8"/>
  <c r="F2192" i="8"/>
  <c r="E2193" i="8"/>
  <c r="F2193" i="8"/>
  <c r="E2194" i="8"/>
  <c r="F2194" i="8"/>
  <c r="E2195" i="8"/>
  <c r="F2195" i="8"/>
  <c r="E2196" i="8"/>
  <c r="F2196" i="8"/>
  <c r="E2197" i="8"/>
  <c r="F2197" i="8"/>
  <c r="E2198" i="8"/>
  <c r="F2198" i="8"/>
  <c r="E2199" i="8"/>
  <c r="F2199" i="8"/>
  <c r="E2200" i="8"/>
  <c r="F2200" i="8"/>
  <c r="E2201" i="8"/>
  <c r="F2201" i="8"/>
  <c r="E2202" i="8"/>
  <c r="F2202" i="8"/>
  <c r="E2203" i="8"/>
  <c r="F2203" i="8"/>
  <c r="E2204" i="8"/>
  <c r="F2204" i="8"/>
  <c r="E2205" i="8"/>
  <c r="F2205" i="8"/>
  <c r="E2206" i="8"/>
  <c r="F2206" i="8"/>
  <c r="E2207" i="8"/>
  <c r="F2207" i="8"/>
  <c r="E2208" i="8"/>
  <c r="F2208" i="8"/>
  <c r="E2209" i="8"/>
  <c r="F2209" i="8"/>
  <c r="E2210" i="8"/>
  <c r="F2210" i="8"/>
  <c r="E2211" i="8"/>
  <c r="F2211" i="8"/>
  <c r="E2212" i="8"/>
  <c r="F2212" i="8"/>
  <c r="E2213" i="8"/>
  <c r="F2213" i="8"/>
  <c r="E2214" i="8"/>
  <c r="F2214" i="8"/>
  <c r="E2215" i="8"/>
  <c r="F2215" i="8"/>
  <c r="E2216" i="8"/>
  <c r="F2216" i="8"/>
  <c r="E2217" i="8"/>
  <c r="F2217" i="8"/>
  <c r="E2218" i="8"/>
  <c r="F2218" i="8"/>
  <c r="E2219" i="8"/>
  <c r="F2219" i="8"/>
  <c r="E2220" i="8"/>
  <c r="F2220" i="8"/>
  <c r="E2221" i="8"/>
  <c r="F2221" i="8"/>
  <c r="E2222" i="8"/>
  <c r="F2222" i="8"/>
  <c r="E2223" i="8"/>
  <c r="F2223" i="8"/>
  <c r="E2224" i="8"/>
  <c r="F2224" i="8"/>
  <c r="E2225" i="8"/>
  <c r="F2225" i="8"/>
  <c r="E2226" i="8"/>
  <c r="F2226" i="8"/>
  <c r="E2227" i="8"/>
  <c r="F2227" i="8"/>
  <c r="E2228" i="8"/>
  <c r="F2228" i="8"/>
  <c r="E2229" i="8"/>
  <c r="F2229" i="8"/>
  <c r="E2230" i="8"/>
  <c r="F2230" i="8"/>
  <c r="E2231" i="8"/>
  <c r="F2231" i="8"/>
  <c r="E2232" i="8"/>
  <c r="F2232" i="8"/>
  <c r="E2233" i="8"/>
  <c r="F2233" i="8"/>
  <c r="E2234" i="8"/>
  <c r="F2234" i="8"/>
  <c r="E2235" i="8"/>
  <c r="F2235" i="8"/>
  <c r="E2236" i="8"/>
  <c r="F2236" i="8"/>
  <c r="E2237" i="8"/>
  <c r="F2237" i="8"/>
  <c r="E2238" i="8"/>
  <c r="F2238" i="8"/>
  <c r="E2239" i="8"/>
  <c r="F2239" i="8"/>
  <c r="E2240" i="8"/>
  <c r="F2240" i="8"/>
  <c r="E2241" i="8"/>
  <c r="F2241" i="8"/>
  <c r="E2242" i="8"/>
  <c r="F2242" i="8"/>
  <c r="E2243" i="8"/>
  <c r="F2243" i="8"/>
  <c r="E2244" i="8"/>
  <c r="F2244" i="8"/>
  <c r="E2245" i="8"/>
  <c r="F2245" i="8"/>
  <c r="E2246" i="8"/>
  <c r="F2246" i="8"/>
  <c r="E2247" i="8"/>
  <c r="F2247" i="8"/>
  <c r="E2248" i="8"/>
  <c r="F2248" i="8"/>
  <c r="E2249" i="8"/>
  <c r="F2249" i="8"/>
  <c r="E2250" i="8"/>
  <c r="F2250" i="8"/>
  <c r="E2251" i="8"/>
  <c r="F2251" i="8"/>
  <c r="E2252" i="8"/>
  <c r="F2252" i="8"/>
  <c r="E2253" i="8"/>
  <c r="F2253" i="8"/>
  <c r="E2254" i="8"/>
  <c r="F2254" i="8"/>
  <c r="E2255" i="8"/>
  <c r="F2255" i="8"/>
  <c r="E2256" i="8"/>
  <c r="F2256" i="8"/>
  <c r="E2257" i="8"/>
  <c r="F2257" i="8"/>
  <c r="E2258" i="8"/>
  <c r="F2258" i="8"/>
  <c r="E2259" i="8"/>
  <c r="F2259" i="8"/>
  <c r="E2260" i="8"/>
  <c r="F2260" i="8"/>
  <c r="E2261" i="8"/>
  <c r="F2261" i="8"/>
  <c r="E2262" i="8"/>
  <c r="F2262" i="8"/>
  <c r="E2263" i="8"/>
  <c r="F2263" i="8"/>
  <c r="E2264" i="8"/>
  <c r="F2264" i="8"/>
  <c r="E2265" i="8"/>
  <c r="F2265" i="8"/>
  <c r="E2266" i="8"/>
  <c r="F2266" i="8"/>
  <c r="E2267" i="8"/>
  <c r="F2267" i="8"/>
  <c r="E2268" i="8"/>
  <c r="F2268" i="8"/>
  <c r="E2269" i="8"/>
  <c r="F2269" i="8"/>
  <c r="E2270" i="8"/>
  <c r="F2270" i="8"/>
  <c r="E2271" i="8"/>
  <c r="F2271" i="8"/>
  <c r="E2272" i="8"/>
  <c r="F2272" i="8"/>
  <c r="E2273" i="8"/>
  <c r="F2273" i="8"/>
  <c r="E2274" i="8"/>
  <c r="F2274" i="8"/>
  <c r="E2275" i="8"/>
  <c r="F2275" i="8"/>
  <c r="E2276" i="8"/>
  <c r="F2276" i="8"/>
  <c r="E2277" i="8"/>
  <c r="F2277" i="8"/>
  <c r="E2278" i="8"/>
  <c r="F2278" i="8"/>
  <c r="E2279" i="8"/>
  <c r="F2279" i="8"/>
  <c r="E2280" i="8"/>
  <c r="F2280" i="8"/>
  <c r="E2281" i="8"/>
  <c r="F2281" i="8"/>
  <c r="E2282" i="8"/>
  <c r="F2282" i="8"/>
  <c r="E2283" i="8"/>
  <c r="F2283" i="8"/>
  <c r="E2284" i="8"/>
  <c r="F2284" i="8"/>
  <c r="E2285" i="8"/>
  <c r="F2285" i="8"/>
  <c r="E2286" i="8"/>
  <c r="F2286" i="8"/>
  <c r="E2287" i="8"/>
  <c r="F2287" i="8"/>
  <c r="E2288" i="8"/>
  <c r="F2288" i="8"/>
  <c r="E2289" i="8"/>
  <c r="F2289" i="8"/>
  <c r="E2290" i="8"/>
  <c r="F2290" i="8"/>
  <c r="E2291" i="8"/>
  <c r="F2291" i="8"/>
  <c r="E2292" i="8"/>
  <c r="F2292" i="8"/>
  <c r="E2293" i="8"/>
  <c r="F2293" i="8"/>
  <c r="E2294" i="8"/>
  <c r="F2294" i="8"/>
  <c r="E2295" i="8"/>
  <c r="F2295" i="8"/>
  <c r="E2296" i="8"/>
  <c r="F2296" i="8"/>
  <c r="E2297" i="8"/>
  <c r="F2297" i="8"/>
  <c r="E2298" i="8"/>
  <c r="F2298" i="8"/>
  <c r="E2299" i="8"/>
  <c r="F2299" i="8"/>
  <c r="E2300" i="8"/>
  <c r="F2300" i="8"/>
  <c r="E2301" i="8"/>
  <c r="F2301" i="8"/>
  <c r="E2302" i="8"/>
  <c r="F2302" i="8"/>
  <c r="E2303" i="8"/>
  <c r="F2303" i="8"/>
  <c r="E2304" i="8"/>
  <c r="F2304" i="8"/>
  <c r="E2305" i="8"/>
  <c r="F2305" i="8"/>
  <c r="E2306" i="8"/>
  <c r="F2306" i="8"/>
  <c r="E2307" i="8"/>
  <c r="F2307" i="8"/>
  <c r="E2308" i="8"/>
  <c r="F2308" i="8"/>
  <c r="E2309" i="8"/>
  <c r="F2309" i="8"/>
  <c r="E2310" i="8"/>
  <c r="F2310" i="8"/>
  <c r="E2311" i="8"/>
  <c r="F2311" i="8"/>
  <c r="E2312" i="8"/>
  <c r="F2312" i="8"/>
  <c r="E2313" i="8"/>
  <c r="F2313" i="8"/>
  <c r="E2314" i="8"/>
  <c r="F2314" i="8"/>
  <c r="E2315" i="8"/>
  <c r="F2315" i="8"/>
  <c r="E2316" i="8"/>
  <c r="F2316" i="8"/>
  <c r="E2317" i="8"/>
  <c r="F2317" i="8"/>
  <c r="E2318" i="8"/>
  <c r="F2318" i="8"/>
  <c r="E2319" i="8"/>
  <c r="F2319" i="8"/>
  <c r="E2320" i="8"/>
  <c r="F2320" i="8"/>
  <c r="E2321" i="8"/>
  <c r="F2321" i="8"/>
  <c r="E2322" i="8"/>
  <c r="F2322" i="8"/>
  <c r="E2323" i="8"/>
  <c r="F2323" i="8"/>
  <c r="E2324" i="8"/>
  <c r="F2324" i="8"/>
  <c r="E2325" i="8"/>
  <c r="F2325" i="8"/>
  <c r="E2326" i="8"/>
  <c r="F2326" i="8"/>
  <c r="E2327" i="8"/>
  <c r="F2327" i="8"/>
  <c r="E2328" i="8"/>
  <c r="F2328" i="8"/>
  <c r="E2329" i="8"/>
  <c r="F2329" i="8"/>
  <c r="E2330" i="8"/>
  <c r="F2330" i="8"/>
  <c r="E2331" i="8"/>
  <c r="F2331" i="8"/>
  <c r="E2332" i="8"/>
  <c r="F2332" i="8"/>
  <c r="E2333" i="8"/>
  <c r="F2333" i="8"/>
  <c r="E2334" i="8"/>
  <c r="F2334" i="8"/>
  <c r="E2335" i="8"/>
  <c r="F2335" i="8"/>
  <c r="E2336" i="8"/>
  <c r="F2336" i="8"/>
  <c r="E2337" i="8"/>
  <c r="F2337" i="8"/>
  <c r="E2338" i="8"/>
  <c r="F2338" i="8"/>
  <c r="E2339" i="8"/>
  <c r="F2339" i="8"/>
  <c r="E2340" i="8"/>
  <c r="F2340" i="8"/>
  <c r="E2341" i="8"/>
  <c r="F2341" i="8"/>
  <c r="E2342" i="8"/>
  <c r="F2342" i="8"/>
  <c r="E2343" i="8"/>
  <c r="F2343" i="8"/>
  <c r="E2344" i="8"/>
  <c r="F2344" i="8"/>
  <c r="E2345" i="8"/>
  <c r="F2345" i="8"/>
  <c r="E2346" i="8"/>
  <c r="F2346" i="8"/>
  <c r="E2347" i="8"/>
  <c r="F2347" i="8"/>
  <c r="E2348" i="8"/>
  <c r="F2348" i="8"/>
  <c r="E2349" i="8"/>
  <c r="F2349" i="8"/>
  <c r="E2350" i="8"/>
  <c r="F2350" i="8"/>
  <c r="E2351" i="8"/>
  <c r="F2351" i="8"/>
  <c r="E2352" i="8"/>
  <c r="F2352" i="8"/>
  <c r="E2353" i="8"/>
  <c r="F2353" i="8"/>
  <c r="E2354" i="8"/>
  <c r="F2354" i="8"/>
  <c r="E2355" i="8"/>
  <c r="F2355" i="8"/>
  <c r="E2356" i="8"/>
  <c r="F2356" i="8"/>
  <c r="E2357" i="8"/>
  <c r="F2357" i="8"/>
  <c r="E2358" i="8"/>
  <c r="F2358" i="8"/>
  <c r="E2359" i="8"/>
  <c r="F2359" i="8"/>
  <c r="E2360" i="8"/>
  <c r="F2360" i="8"/>
  <c r="E2361" i="8"/>
  <c r="F2361" i="8"/>
  <c r="E2362" i="8"/>
  <c r="F2362" i="8"/>
  <c r="E2363" i="8"/>
  <c r="F2363" i="8"/>
  <c r="E2364" i="8"/>
  <c r="F2364" i="8"/>
  <c r="E2365" i="8"/>
  <c r="F2365" i="8"/>
  <c r="E2366" i="8"/>
  <c r="F2366" i="8"/>
  <c r="E2367" i="8"/>
  <c r="F2367" i="8"/>
  <c r="E2368" i="8"/>
  <c r="F2368" i="8"/>
  <c r="E2369" i="8"/>
  <c r="F2369" i="8"/>
  <c r="E2370" i="8"/>
  <c r="F2370" i="8"/>
  <c r="E2371" i="8"/>
  <c r="F2371" i="8"/>
  <c r="E2372" i="8"/>
  <c r="F2372" i="8"/>
  <c r="E2373" i="8"/>
  <c r="F2373" i="8"/>
  <c r="E2374" i="8"/>
  <c r="F2374" i="8"/>
  <c r="E2375" i="8"/>
  <c r="F2375" i="8"/>
  <c r="E2376" i="8"/>
  <c r="F2376" i="8"/>
  <c r="E2377" i="8"/>
  <c r="F2377" i="8"/>
  <c r="E2378" i="8"/>
  <c r="F2378" i="8"/>
  <c r="E2379" i="8"/>
  <c r="F2379" i="8"/>
  <c r="E2380" i="8"/>
  <c r="F2380" i="8"/>
  <c r="E2381" i="8"/>
  <c r="F2381" i="8"/>
  <c r="E2382" i="8"/>
  <c r="F2382" i="8"/>
  <c r="E2383" i="8"/>
  <c r="F2383" i="8"/>
  <c r="E2384" i="8"/>
  <c r="F2384" i="8"/>
  <c r="E2385" i="8"/>
  <c r="F2385" i="8"/>
  <c r="E2386" i="8"/>
  <c r="F2386" i="8"/>
  <c r="E2387" i="8"/>
  <c r="F2387" i="8"/>
  <c r="E2388" i="8"/>
  <c r="F2388" i="8"/>
  <c r="E2389" i="8"/>
  <c r="F2389" i="8"/>
  <c r="E2390" i="8"/>
  <c r="F2390" i="8"/>
  <c r="E2391" i="8"/>
  <c r="F2391" i="8"/>
  <c r="E2392" i="8"/>
  <c r="F2392" i="8"/>
  <c r="E2393" i="8"/>
  <c r="F2393" i="8"/>
  <c r="E2394" i="8"/>
  <c r="F2394" i="8"/>
  <c r="E2395" i="8"/>
  <c r="F2395" i="8"/>
  <c r="E2396" i="8"/>
  <c r="F2396" i="8"/>
  <c r="E2397" i="8"/>
  <c r="F2397" i="8"/>
  <c r="E2398" i="8"/>
  <c r="F2398" i="8"/>
  <c r="E2399" i="8"/>
  <c r="F2399" i="8"/>
  <c r="E2400" i="8"/>
  <c r="F2400" i="8"/>
  <c r="E2401" i="8"/>
  <c r="F2401" i="8"/>
  <c r="E2402" i="8"/>
  <c r="F2402" i="8"/>
  <c r="E2403" i="8"/>
  <c r="F2403" i="8"/>
  <c r="E2404" i="8"/>
  <c r="F2404" i="8"/>
  <c r="E2405" i="8"/>
  <c r="F2405" i="8"/>
  <c r="E2406" i="8"/>
  <c r="F2406" i="8"/>
  <c r="E2407" i="8"/>
  <c r="F2407" i="8"/>
  <c r="E2408" i="8"/>
  <c r="F2408" i="8"/>
  <c r="E2409" i="8"/>
  <c r="F2409" i="8"/>
  <c r="E2410" i="8"/>
  <c r="F2410" i="8"/>
  <c r="E2411" i="8"/>
  <c r="F2411" i="8"/>
  <c r="E2412" i="8"/>
  <c r="F2412" i="8"/>
  <c r="E2413" i="8"/>
  <c r="F2413" i="8"/>
  <c r="E2414" i="8"/>
  <c r="F2414" i="8"/>
  <c r="E2415" i="8"/>
  <c r="F2415" i="8"/>
  <c r="E2416" i="8"/>
  <c r="F2416" i="8"/>
  <c r="E2417" i="8"/>
  <c r="F2417" i="8"/>
  <c r="E2418" i="8"/>
  <c r="F2418" i="8"/>
  <c r="E2419" i="8"/>
  <c r="F2419" i="8"/>
  <c r="E2420" i="8"/>
  <c r="F2420" i="8"/>
  <c r="E2421" i="8"/>
  <c r="F2421" i="8"/>
  <c r="E2422" i="8"/>
  <c r="F2422" i="8"/>
  <c r="E2423" i="8"/>
  <c r="F2423" i="8"/>
  <c r="E2424" i="8"/>
  <c r="F2424" i="8"/>
  <c r="E2425" i="8"/>
  <c r="F2425" i="8"/>
  <c r="E2426" i="8"/>
  <c r="F2426" i="8"/>
  <c r="E2427" i="8"/>
  <c r="F2427" i="8"/>
  <c r="E2428" i="8"/>
  <c r="F2428" i="8"/>
  <c r="E2429" i="8"/>
  <c r="F2429" i="8"/>
  <c r="E2430" i="8"/>
  <c r="F2430" i="8"/>
  <c r="E2431" i="8"/>
  <c r="F2431" i="8"/>
  <c r="E2432" i="8"/>
  <c r="F2432" i="8"/>
  <c r="E2433" i="8"/>
  <c r="F2433" i="8"/>
  <c r="E2434" i="8"/>
  <c r="F2434" i="8"/>
  <c r="E2435" i="8"/>
  <c r="F2435" i="8"/>
  <c r="E2436" i="8"/>
  <c r="F2436" i="8"/>
  <c r="E2437" i="8"/>
  <c r="F2437" i="8"/>
  <c r="E2438" i="8"/>
  <c r="F2438" i="8"/>
  <c r="E2439" i="8"/>
  <c r="F2439" i="8"/>
  <c r="E2440" i="8"/>
  <c r="F2440" i="8"/>
  <c r="E2441" i="8"/>
  <c r="F2441" i="8"/>
  <c r="E2442" i="8"/>
  <c r="F2442" i="8"/>
  <c r="E2443" i="8"/>
  <c r="F2443" i="8"/>
  <c r="E2444" i="8"/>
  <c r="F2444" i="8"/>
  <c r="E2445" i="8"/>
  <c r="F2445" i="8"/>
  <c r="E2446" i="8"/>
  <c r="F2446" i="8"/>
  <c r="E2447" i="8"/>
  <c r="F2447" i="8"/>
  <c r="E2448" i="8"/>
  <c r="F2448" i="8"/>
  <c r="E2449" i="8"/>
  <c r="F2449" i="8"/>
  <c r="E2450" i="8"/>
  <c r="F2450" i="8"/>
  <c r="E2451" i="8"/>
  <c r="F2451" i="8"/>
  <c r="E2452" i="8"/>
  <c r="F2452" i="8"/>
  <c r="E2453" i="8"/>
  <c r="F2453" i="8"/>
  <c r="E2454" i="8"/>
  <c r="F2454" i="8"/>
  <c r="E2455" i="8"/>
  <c r="F2455" i="8"/>
  <c r="E2456" i="8"/>
  <c r="F2456" i="8"/>
  <c r="E2457" i="8"/>
  <c r="F2457" i="8"/>
  <c r="E2458" i="8"/>
  <c r="F2458" i="8"/>
  <c r="E2459" i="8"/>
  <c r="F2459" i="8"/>
  <c r="E2460" i="8"/>
  <c r="F2460" i="8"/>
  <c r="E2461" i="8"/>
  <c r="F2461" i="8"/>
  <c r="E2462" i="8"/>
  <c r="F2462" i="8"/>
  <c r="E2463" i="8"/>
  <c r="F2463" i="8"/>
  <c r="E2464" i="8"/>
  <c r="F2464" i="8"/>
  <c r="E2465" i="8"/>
  <c r="F2465" i="8"/>
  <c r="E2466" i="8"/>
  <c r="F2466" i="8"/>
  <c r="E2467" i="8"/>
  <c r="F2467" i="8"/>
  <c r="E2468" i="8"/>
  <c r="F2468" i="8"/>
  <c r="E2469" i="8"/>
  <c r="F2469" i="8"/>
  <c r="E2470" i="8"/>
  <c r="F2470" i="8"/>
  <c r="E2471" i="8"/>
  <c r="F2471" i="8"/>
  <c r="E2472" i="8"/>
  <c r="F2472" i="8"/>
  <c r="E2473" i="8"/>
  <c r="F2473" i="8"/>
  <c r="E2474" i="8"/>
  <c r="F2474" i="8"/>
  <c r="E2475" i="8"/>
  <c r="F2475" i="8"/>
  <c r="E2476" i="8"/>
  <c r="F2476" i="8"/>
  <c r="E2477" i="8"/>
  <c r="F2477" i="8"/>
  <c r="E2478" i="8"/>
  <c r="F2478" i="8"/>
  <c r="E2479" i="8"/>
  <c r="F2479" i="8"/>
  <c r="E2480" i="8"/>
  <c r="F2480" i="8"/>
  <c r="E2481" i="8"/>
  <c r="F2481" i="8"/>
  <c r="E2482" i="8"/>
  <c r="F2482" i="8"/>
  <c r="E2483" i="8"/>
  <c r="F2483" i="8"/>
  <c r="E2484" i="8"/>
  <c r="F2484" i="8"/>
  <c r="E2485" i="8"/>
  <c r="F2485" i="8"/>
  <c r="E2486" i="8"/>
  <c r="F2486" i="8"/>
  <c r="E2487" i="8"/>
  <c r="F2487" i="8"/>
  <c r="E2488" i="8"/>
  <c r="F2488" i="8"/>
  <c r="E2489" i="8"/>
  <c r="F2489" i="8"/>
  <c r="E2490" i="8"/>
  <c r="F2490" i="8"/>
  <c r="E2491" i="8"/>
  <c r="F2491" i="8"/>
  <c r="E2492" i="8"/>
  <c r="F2492" i="8"/>
  <c r="E2493" i="8"/>
  <c r="F2493" i="8"/>
  <c r="E2494" i="8"/>
  <c r="F2494" i="8"/>
  <c r="E2495" i="8"/>
  <c r="F2495" i="8"/>
  <c r="E2496" i="8"/>
  <c r="F2496" i="8"/>
  <c r="E2497" i="8"/>
  <c r="F2497" i="8"/>
  <c r="E2498" i="8"/>
  <c r="F2498" i="8"/>
  <c r="E2499" i="8"/>
  <c r="F2499" i="8"/>
  <c r="E2500" i="8"/>
  <c r="F2500" i="8"/>
  <c r="E2501" i="8"/>
  <c r="F2501" i="8"/>
  <c r="E2502" i="8"/>
  <c r="F2502" i="8"/>
  <c r="E2503" i="8"/>
  <c r="F2503" i="8"/>
  <c r="E2504" i="8"/>
  <c r="F2504" i="8"/>
  <c r="E2505" i="8"/>
  <c r="F2505" i="8"/>
  <c r="E2506" i="8"/>
  <c r="F2506" i="8"/>
  <c r="E2507" i="8"/>
  <c r="F2507" i="8"/>
  <c r="E2508" i="8"/>
  <c r="F2508" i="8"/>
  <c r="E2509" i="8"/>
  <c r="F2509" i="8"/>
  <c r="E2510" i="8"/>
  <c r="F2510" i="8"/>
  <c r="E2511" i="8"/>
  <c r="F2511" i="8"/>
  <c r="E2512" i="8"/>
  <c r="F2512" i="8"/>
  <c r="E2513" i="8"/>
  <c r="F2513" i="8"/>
  <c r="E2514" i="8"/>
  <c r="F2514" i="8"/>
  <c r="E2515" i="8"/>
  <c r="F2515" i="8"/>
  <c r="E2516" i="8"/>
  <c r="F2516" i="8"/>
  <c r="E2517" i="8"/>
  <c r="F2517" i="8"/>
  <c r="E2518" i="8"/>
  <c r="F2518" i="8"/>
  <c r="E2519" i="8"/>
  <c r="F2519" i="8"/>
  <c r="E2520" i="8"/>
  <c r="F2520" i="8"/>
  <c r="E2521" i="8"/>
  <c r="F2521" i="8"/>
  <c r="E2522" i="8"/>
  <c r="F2522" i="8"/>
  <c r="E2523" i="8"/>
  <c r="F2523" i="8"/>
  <c r="E2524" i="8"/>
  <c r="F2524" i="8"/>
  <c r="E2525" i="8"/>
  <c r="F2525" i="8"/>
  <c r="E2526" i="8"/>
  <c r="F2526" i="8"/>
  <c r="E2527" i="8"/>
  <c r="F2527" i="8"/>
  <c r="E2528" i="8"/>
  <c r="F2528" i="8"/>
  <c r="E2529" i="8"/>
  <c r="F2529" i="8"/>
  <c r="E2530" i="8"/>
  <c r="F2530" i="8"/>
  <c r="E2531" i="8"/>
  <c r="F2531" i="8"/>
  <c r="E2532" i="8"/>
  <c r="F2532" i="8"/>
  <c r="E2533" i="8"/>
  <c r="F2533" i="8"/>
  <c r="E2534" i="8"/>
  <c r="F2534" i="8"/>
  <c r="E2535" i="8"/>
  <c r="F2535" i="8"/>
  <c r="E2536" i="8"/>
  <c r="F2536" i="8"/>
  <c r="E2537" i="8"/>
  <c r="F2537" i="8"/>
  <c r="E2538" i="8"/>
  <c r="F2538" i="8"/>
  <c r="E2539" i="8"/>
  <c r="F2539" i="8"/>
  <c r="E2540" i="8"/>
  <c r="F2540" i="8"/>
  <c r="E2541" i="8"/>
  <c r="F2541" i="8"/>
  <c r="E2542" i="8"/>
  <c r="F2542" i="8"/>
  <c r="E2543" i="8"/>
  <c r="F2543" i="8"/>
  <c r="E2544" i="8"/>
  <c r="F2544" i="8"/>
  <c r="E2545" i="8"/>
  <c r="F2545" i="8"/>
  <c r="E2546" i="8"/>
  <c r="F2546" i="8"/>
  <c r="E2547" i="8"/>
  <c r="F2547" i="8"/>
  <c r="E2548" i="8"/>
  <c r="F2548" i="8"/>
  <c r="E2549" i="8"/>
  <c r="F2549" i="8"/>
  <c r="E2550" i="8"/>
  <c r="F2550" i="8"/>
  <c r="E2551" i="8"/>
  <c r="F2551" i="8"/>
  <c r="E2552" i="8"/>
  <c r="F2552" i="8"/>
  <c r="E2553" i="8"/>
  <c r="F2553" i="8"/>
  <c r="E2554" i="8"/>
  <c r="F2554" i="8"/>
  <c r="E2555" i="8"/>
  <c r="F2555" i="8"/>
  <c r="E2556" i="8"/>
  <c r="F2556" i="8"/>
  <c r="E2557" i="8"/>
  <c r="F2557" i="8"/>
  <c r="E2558" i="8"/>
  <c r="F2558" i="8"/>
  <c r="E2559" i="8"/>
  <c r="F2559" i="8"/>
  <c r="E2560" i="8"/>
  <c r="F2560" i="8"/>
  <c r="E2561" i="8"/>
  <c r="F2561" i="8"/>
  <c r="E2562" i="8"/>
  <c r="F2562" i="8"/>
  <c r="E2563" i="8"/>
  <c r="F2563" i="8"/>
  <c r="E2564" i="8"/>
  <c r="F2564" i="8"/>
  <c r="E2565" i="8"/>
  <c r="F2565" i="8"/>
  <c r="E2566" i="8"/>
  <c r="F2566" i="8"/>
  <c r="E2567" i="8"/>
  <c r="F2567" i="8"/>
  <c r="E2568" i="8"/>
  <c r="F2568" i="8"/>
  <c r="E2569" i="8"/>
  <c r="F2569" i="8"/>
  <c r="E2570" i="8"/>
  <c r="F2570" i="8"/>
  <c r="E2571" i="8"/>
  <c r="F2571" i="8"/>
  <c r="E2572" i="8"/>
  <c r="F2572" i="8"/>
  <c r="E2573" i="8"/>
  <c r="F2573" i="8"/>
  <c r="E2574" i="8"/>
  <c r="F2574" i="8"/>
  <c r="E2575" i="8"/>
  <c r="F2575" i="8"/>
  <c r="E2576" i="8"/>
  <c r="F2576" i="8"/>
  <c r="E2577" i="8"/>
  <c r="F2577" i="8"/>
  <c r="E2578" i="8"/>
  <c r="F2578" i="8"/>
  <c r="E2579" i="8"/>
  <c r="F2579" i="8"/>
  <c r="E2580" i="8"/>
  <c r="F2580" i="8"/>
  <c r="E2581" i="8"/>
  <c r="F2581" i="8"/>
  <c r="E2582" i="8"/>
  <c r="F2582" i="8"/>
  <c r="E2583" i="8"/>
  <c r="F2583" i="8"/>
  <c r="E2584" i="8"/>
  <c r="F2584" i="8"/>
  <c r="E2585" i="8"/>
  <c r="F2585" i="8"/>
  <c r="E2586" i="8"/>
  <c r="F2586" i="8"/>
  <c r="E2587" i="8"/>
  <c r="F2587" i="8"/>
  <c r="E2588" i="8"/>
  <c r="F2588" i="8"/>
  <c r="E2589" i="8"/>
  <c r="F2589" i="8"/>
  <c r="E2590" i="8"/>
  <c r="F2590" i="8"/>
  <c r="E2591" i="8"/>
  <c r="F2591" i="8"/>
  <c r="E2592" i="8"/>
  <c r="F2592" i="8"/>
  <c r="E2593" i="8"/>
  <c r="F2593" i="8"/>
  <c r="E2594" i="8"/>
  <c r="F2594" i="8"/>
  <c r="E2595" i="8"/>
  <c r="F2595" i="8"/>
  <c r="E2596" i="8"/>
  <c r="F2596" i="8"/>
  <c r="E2597" i="8"/>
  <c r="F2597" i="8"/>
  <c r="E2598" i="8"/>
  <c r="F2598" i="8"/>
  <c r="E2599" i="8"/>
  <c r="F2599" i="8"/>
  <c r="E2600" i="8"/>
  <c r="F2600" i="8"/>
  <c r="E2601" i="8"/>
  <c r="F2601" i="8"/>
  <c r="E2602" i="8"/>
  <c r="F2602" i="8"/>
  <c r="E2603" i="8"/>
  <c r="F2603" i="8"/>
  <c r="E2604" i="8"/>
  <c r="F2604" i="8"/>
  <c r="E2605" i="8"/>
  <c r="F2605" i="8"/>
  <c r="E2606" i="8"/>
  <c r="F2606" i="8"/>
  <c r="E2607" i="8"/>
  <c r="F2607" i="8"/>
  <c r="E2608" i="8"/>
  <c r="F2608" i="8"/>
  <c r="E2609" i="8"/>
  <c r="F2609" i="8"/>
  <c r="E2610" i="8"/>
  <c r="F2610" i="8"/>
  <c r="E2611" i="8"/>
  <c r="F2611" i="8"/>
  <c r="E2612" i="8"/>
  <c r="F2612" i="8"/>
  <c r="E2613" i="8"/>
  <c r="F2613" i="8"/>
  <c r="E2614" i="8"/>
  <c r="F2614" i="8"/>
  <c r="E2615" i="8"/>
  <c r="F2615" i="8"/>
  <c r="E2616" i="8"/>
  <c r="F2616" i="8"/>
  <c r="E2617" i="8"/>
  <c r="F2617" i="8"/>
  <c r="E2618" i="8"/>
  <c r="F2618" i="8"/>
  <c r="E2619" i="8"/>
  <c r="F2619" i="8"/>
  <c r="E2620" i="8"/>
  <c r="F2620" i="8"/>
  <c r="E2621" i="8"/>
  <c r="F2621" i="8"/>
  <c r="E2622" i="8"/>
  <c r="F2622" i="8"/>
  <c r="E2623" i="8"/>
  <c r="F2623" i="8"/>
  <c r="E2624" i="8"/>
  <c r="F2624" i="8"/>
  <c r="E2625" i="8"/>
  <c r="F2625" i="8"/>
  <c r="E2626" i="8"/>
  <c r="F2626" i="8"/>
  <c r="E2627" i="8"/>
  <c r="F2627" i="8"/>
  <c r="E2628" i="8"/>
  <c r="F2628" i="8"/>
  <c r="E2629" i="8"/>
  <c r="F2629" i="8"/>
  <c r="E2630" i="8"/>
  <c r="F2630" i="8"/>
  <c r="E2631" i="8"/>
  <c r="F2631" i="8"/>
  <c r="E2632" i="8"/>
  <c r="F2632" i="8"/>
  <c r="E2633" i="8"/>
  <c r="F2633" i="8"/>
  <c r="E2634" i="8"/>
  <c r="F2634" i="8"/>
  <c r="E2635" i="8"/>
  <c r="F2635" i="8"/>
  <c r="E2636" i="8"/>
  <c r="F2636" i="8"/>
  <c r="E2637" i="8"/>
  <c r="F2637" i="8"/>
  <c r="E2638" i="8"/>
  <c r="F2638" i="8"/>
  <c r="E2639" i="8"/>
  <c r="F2639" i="8"/>
  <c r="E2640" i="8"/>
  <c r="F2640" i="8"/>
  <c r="E2641" i="8"/>
  <c r="F2641" i="8"/>
  <c r="E2642" i="8"/>
  <c r="F2642" i="8"/>
  <c r="E2643" i="8"/>
  <c r="F2643" i="8"/>
  <c r="E2644" i="8"/>
  <c r="F2644" i="8"/>
  <c r="E2645" i="8"/>
  <c r="F2645" i="8"/>
  <c r="E2646" i="8"/>
  <c r="F2646" i="8"/>
  <c r="E2647" i="8"/>
  <c r="F2647" i="8"/>
  <c r="E2648" i="8"/>
  <c r="F2648" i="8"/>
  <c r="E2649" i="8"/>
  <c r="F2649" i="8"/>
  <c r="E2650" i="8"/>
  <c r="F2650" i="8"/>
  <c r="E2651" i="8"/>
  <c r="F2651" i="8"/>
  <c r="E2652" i="8"/>
  <c r="F2652" i="8"/>
  <c r="E2653" i="8"/>
  <c r="F2653" i="8"/>
  <c r="E2654" i="8"/>
  <c r="F2654" i="8"/>
  <c r="E2655" i="8"/>
  <c r="F2655" i="8"/>
  <c r="E2656" i="8"/>
  <c r="F2656" i="8"/>
  <c r="E2657" i="8"/>
  <c r="F2657" i="8"/>
  <c r="E2658" i="8"/>
  <c r="F2658" i="8"/>
  <c r="E2659" i="8"/>
  <c r="F2659" i="8"/>
  <c r="E2660" i="8"/>
  <c r="F2660" i="8"/>
  <c r="E2661" i="8"/>
  <c r="F2661" i="8"/>
  <c r="E2662" i="8"/>
  <c r="F2662" i="8"/>
  <c r="E2663" i="8"/>
  <c r="F2663" i="8"/>
  <c r="E2664" i="8"/>
  <c r="F2664" i="8"/>
  <c r="E2665" i="8"/>
  <c r="F2665" i="8"/>
  <c r="E2666" i="8"/>
  <c r="F2666" i="8"/>
  <c r="E2667" i="8"/>
  <c r="F2667" i="8"/>
  <c r="E2668" i="8"/>
  <c r="F2668" i="8"/>
  <c r="E2669" i="8"/>
  <c r="F2669" i="8"/>
  <c r="E2670" i="8"/>
  <c r="F2670" i="8"/>
  <c r="E2671" i="8"/>
  <c r="F2671" i="8"/>
  <c r="E2672" i="8"/>
  <c r="F2672" i="8"/>
  <c r="E2673" i="8"/>
  <c r="F2673" i="8"/>
  <c r="E2674" i="8"/>
  <c r="F2674" i="8"/>
  <c r="E2675" i="8"/>
  <c r="F2675" i="8"/>
  <c r="E2676" i="8"/>
  <c r="F2676" i="8"/>
  <c r="E2677" i="8"/>
  <c r="F2677" i="8"/>
  <c r="E2678" i="8"/>
  <c r="F2678" i="8"/>
  <c r="E2679" i="8"/>
  <c r="F2679" i="8"/>
  <c r="E2680" i="8"/>
  <c r="F2680" i="8"/>
  <c r="E2681" i="8"/>
  <c r="F2681" i="8"/>
  <c r="E2682" i="8"/>
  <c r="F2682" i="8"/>
  <c r="E2683" i="8"/>
  <c r="F2683" i="8"/>
  <c r="E2684" i="8"/>
  <c r="F2684" i="8"/>
  <c r="E2685" i="8"/>
  <c r="F2685" i="8"/>
  <c r="E2686" i="8"/>
  <c r="F2686" i="8"/>
  <c r="E2687" i="8"/>
  <c r="F2687" i="8"/>
  <c r="E2688" i="8"/>
  <c r="F2688" i="8"/>
  <c r="E2689" i="8"/>
  <c r="F2689" i="8"/>
  <c r="E2690" i="8"/>
  <c r="F2690" i="8"/>
  <c r="E2691" i="8"/>
  <c r="F2691" i="8"/>
  <c r="E2692" i="8"/>
  <c r="F2692" i="8"/>
  <c r="E2693" i="8"/>
  <c r="F2693" i="8"/>
  <c r="E2694" i="8"/>
  <c r="F2694" i="8"/>
  <c r="E2695" i="8"/>
  <c r="F2695" i="8"/>
  <c r="E2696" i="8"/>
  <c r="F2696" i="8"/>
  <c r="E2697" i="8"/>
  <c r="F2697" i="8"/>
  <c r="E2698" i="8"/>
  <c r="F2698" i="8"/>
  <c r="E2699" i="8"/>
  <c r="F2699" i="8"/>
  <c r="E2700" i="8"/>
  <c r="F2700" i="8"/>
  <c r="E2701" i="8"/>
  <c r="F2701" i="8"/>
  <c r="E2702" i="8"/>
  <c r="F2702" i="8"/>
  <c r="E2703" i="8"/>
  <c r="F2703" i="8"/>
  <c r="E2704" i="8"/>
  <c r="F2704" i="8"/>
  <c r="E2705" i="8"/>
  <c r="F2705" i="8"/>
  <c r="E2706" i="8"/>
  <c r="F2706" i="8"/>
  <c r="E2707" i="8"/>
  <c r="F2707" i="8"/>
  <c r="E2708" i="8"/>
  <c r="F2708" i="8"/>
  <c r="E2709" i="8"/>
  <c r="F2709" i="8"/>
  <c r="E2710" i="8"/>
  <c r="F2710" i="8"/>
  <c r="E2711" i="8"/>
  <c r="F2711" i="8"/>
  <c r="E2712" i="8"/>
  <c r="F2712" i="8"/>
  <c r="E2713" i="8"/>
  <c r="F2713" i="8"/>
  <c r="E2714" i="8"/>
  <c r="F2714" i="8"/>
  <c r="E2715" i="8"/>
  <c r="F2715" i="8"/>
  <c r="E2716" i="8"/>
  <c r="F2716" i="8"/>
  <c r="E2717" i="8"/>
  <c r="F2717" i="8"/>
  <c r="E2718" i="8"/>
  <c r="F2718" i="8"/>
  <c r="E2719" i="8"/>
  <c r="F2719" i="8"/>
  <c r="E2720" i="8"/>
  <c r="F2720" i="8"/>
  <c r="E2721" i="8"/>
  <c r="F2721" i="8"/>
  <c r="E2722" i="8"/>
  <c r="F2722" i="8"/>
  <c r="E2723" i="8"/>
  <c r="F2723" i="8"/>
  <c r="E2724" i="8"/>
  <c r="F2724" i="8"/>
  <c r="E2725" i="8"/>
  <c r="F2725" i="8"/>
  <c r="E2726" i="8"/>
  <c r="F2726" i="8"/>
  <c r="E2727" i="8"/>
  <c r="F2727" i="8"/>
  <c r="E2728" i="8"/>
  <c r="F2728" i="8"/>
  <c r="E2729" i="8"/>
  <c r="F2729" i="8"/>
  <c r="E2730" i="8"/>
  <c r="F2730" i="8"/>
  <c r="E2731" i="8"/>
  <c r="F2731" i="8"/>
  <c r="E2732" i="8"/>
  <c r="F2732" i="8"/>
  <c r="E2733" i="8"/>
  <c r="F2733" i="8"/>
  <c r="E2734" i="8"/>
  <c r="F2734" i="8"/>
  <c r="E2735" i="8"/>
  <c r="F2735" i="8"/>
  <c r="E2736" i="8"/>
  <c r="F2736" i="8"/>
  <c r="E2737" i="8"/>
  <c r="F2737" i="8"/>
  <c r="E2738" i="8"/>
  <c r="F2738" i="8"/>
  <c r="E2739" i="8"/>
  <c r="F2739" i="8"/>
  <c r="E2740" i="8"/>
  <c r="F2740" i="8"/>
  <c r="E2741" i="8"/>
  <c r="F2741" i="8"/>
  <c r="E2742" i="8"/>
  <c r="F2742" i="8"/>
  <c r="E2743" i="8"/>
  <c r="F2743" i="8"/>
  <c r="E2744" i="8"/>
  <c r="F2744" i="8"/>
  <c r="E2745" i="8"/>
  <c r="F2745" i="8"/>
  <c r="E2746" i="8"/>
  <c r="F2746" i="8"/>
  <c r="E2747" i="8"/>
  <c r="F2747" i="8"/>
  <c r="E2748" i="8"/>
  <c r="F2748" i="8"/>
  <c r="E2749" i="8"/>
  <c r="F2749" i="8"/>
  <c r="E2750" i="8"/>
  <c r="F2750" i="8"/>
  <c r="E2751" i="8"/>
  <c r="F2751" i="8"/>
  <c r="E2752" i="8"/>
  <c r="F2752" i="8"/>
  <c r="E2753" i="8"/>
  <c r="F2753" i="8"/>
  <c r="E2754" i="8"/>
  <c r="F2754" i="8"/>
  <c r="E2755" i="8"/>
  <c r="F2755" i="8"/>
  <c r="E2756" i="8"/>
  <c r="F2756" i="8"/>
  <c r="E2757" i="8"/>
  <c r="F2757" i="8"/>
  <c r="E2758" i="8"/>
  <c r="F2758" i="8"/>
  <c r="E2759" i="8"/>
  <c r="F2759" i="8"/>
  <c r="E2760" i="8"/>
  <c r="F2760" i="8"/>
  <c r="E2761" i="8"/>
  <c r="F2761" i="8"/>
  <c r="E2762" i="8"/>
  <c r="F2762" i="8"/>
  <c r="E2763" i="8"/>
  <c r="F2763" i="8"/>
  <c r="E2764" i="8"/>
  <c r="F2764" i="8"/>
  <c r="E2765" i="8"/>
  <c r="F2765" i="8"/>
  <c r="E2766" i="8"/>
  <c r="F2766" i="8"/>
  <c r="E2767" i="8"/>
  <c r="F2767" i="8"/>
  <c r="E2768" i="8"/>
  <c r="F2768" i="8"/>
  <c r="E2769" i="8"/>
  <c r="F2769" i="8"/>
  <c r="E2770" i="8"/>
  <c r="F2770" i="8"/>
  <c r="E2771" i="8"/>
  <c r="F2771" i="8"/>
  <c r="E2772" i="8"/>
  <c r="F2772" i="8"/>
  <c r="E2773" i="8"/>
  <c r="F2773" i="8"/>
  <c r="E2774" i="8"/>
  <c r="F2774" i="8"/>
  <c r="E2775" i="8"/>
  <c r="F2775" i="8"/>
  <c r="E2776" i="8"/>
  <c r="F2776" i="8"/>
  <c r="E2777" i="8"/>
  <c r="F2777" i="8"/>
  <c r="E2778" i="8"/>
  <c r="F2778" i="8"/>
  <c r="E2779" i="8"/>
  <c r="F2779" i="8"/>
  <c r="E2780" i="8"/>
  <c r="F2780" i="8"/>
  <c r="E2781" i="8"/>
  <c r="F2781" i="8"/>
  <c r="E2782" i="8"/>
  <c r="F2782" i="8"/>
  <c r="E2783" i="8"/>
  <c r="F2783" i="8"/>
  <c r="E2784" i="8"/>
  <c r="F2784" i="8"/>
  <c r="E2785" i="8"/>
  <c r="F2785" i="8"/>
  <c r="E2786" i="8"/>
  <c r="F2786" i="8"/>
  <c r="E2787" i="8"/>
  <c r="F2787" i="8"/>
  <c r="E2788" i="8"/>
  <c r="F2788" i="8"/>
  <c r="E2789" i="8"/>
  <c r="F2789" i="8"/>
  <c r="E2790" i="8"/>
  <c r="F2790" i="8"/>
  <c r="E2791" i="8"/>
  <c r="F2791" i="8"/>
  <c r="E2792" i="8"/>
  <c r="F2792" i="8"/>
  <c r="E2793" i="8"/>
  <c r="F2793" i="8"/>
  <c r="E2794" i="8"/>
  <c r="F2794" i="8"/>
  <c r="E2795" i="8"/>
  <c r="F2795" i="8"/>
  <c r="E2796" i="8"/>
  <c r="F2796" i="8"/>
  <c r="E2797" i="8"/>
  <c r="F2797" i="8"/>
  <c r="E2798" i="8"/>
  <c r="F2798" i="8"/>
  <c r="E2799" i="8"/>
  <c r="F2799" i="8"/>
  <c r="E2800" i="8"/>
  <c r="F2800" i="8"/>
  <c r="E2801" i="8"/>
  <c r="F2801" i="8"/>
  <c r="E2802" i="8"/>
  <c r="F2802" i="8"/>
  <c r="E2803" i="8"/>
  <c r="F2803" i="8"/>
  <c r="E2804" i="8"/>
  <c r="F2804" i="8"/>
  <c r="E2805" i="8"/>
  <c r="F2805" i="8"/>
  <c r="E2806" i="8"/>
  <c r="F2806" i="8"/>
  <c r="E2807" i="8"/>
  <c r="F2807" i="8"/>
  <c r="E2808" i="8"/>
  <c r="F2808" i="8"/>
  <c r="E2809" i="8"/>
  <c r="F2809" i="8"/>
  <c r="E2810" i="8"/>
  <c r="F2810" i="8"/>
  <c r="E2811" i="8"/>
  <c r="F2811" i="8"/>
  <c r="E2812" i="8"/>
  <c r="F2812" i="8"/>
  <c r="E2813" i="8"/>
  <c r="F2813" i="8"/>
  <c r="E2814" i="8"/>
  <c r="F2814" i="8"/>
  <c r="E2815" i="8"/>
  <c r="F2815" i="8"/>
  <c r="E2816" i="8"/>
  <c r="F2816" i="8"/>
  <c r="E2817" i="8"/>
  <c r="F2817" i="8"/>
  <c r="E2818" i="8"/>
  <c r="F2818" i="8"/>
  <c r="E2819" i="8"/>
  <c r="F2819" i="8"/>
  <c r="E2820" i="8"/>
  <c r="F2820" i="8"/>
  <c r="E2821" i="8"/>
  <c r="F2821" i="8"/>
  <c r="E2822" i="8"/>
  <c r="F2822" i="8"/>
  <c r="E2823" i="8"/>
  <c r="F2823" i="8"/>
  <c r="E2824" i="8"/>
  <c r="F2824" i="8"/>
  <c r="E2825" i="8"/>
  <c r="F2825" i="8"/>
  <c r="E2826" i="8"/>
  <c r="F2826" i="8"/>
  <c r="E2827" i="8"/>
  <c r="F2827" i="8"/>
  <c r="E2828" i="8"/>
  <c r="F2828" i="8"/>
  <c r="E2829" i="8"/>
  <c r="F2829" i="8"/>
  <c r="E2830" i="8"/>
  <c r="F2830" i="8"/>
  <c r="E2831" i="8"/>
  <c r="F2831" i="8"/>
  <c r="E2832" i="8"/>
  <c r="F2832" i="8"/>
  <c r="E2833" i="8"/>
  <c r="F2833" i="8"/>
  <c r="E2834" i="8"/>
  <c r="F2834" i="8"/>
  <c r="E2835" i="8"/>
  <c r="F2835" i="8"/>
  <c r="E2836" i="8"/>
  <c r="F2836" i="8"/>
  <c r="E2837" i="8"/>
  <c r="F2837" i="8"/>
  <c r="E2838" i="8"/>
  <c r="F2838" i="8"/>
  <c r="E2839" i="8"/>
  <c r="F2839" i="8"/>
  <c r="E2840" i="8"/>
  <c r="F2840" i="8"/>
  <c r="E2841" i="8"/>
  <c r="F2841" i="8"/>
  <c r="E2842" i="8"/>
  <c r="F2842" i="8"/>
  <c r="E2843" i="8"/>
  <c r="F2843" i="8"/>
  <c r="E2844" i="8"/>
  <c r="F2844" i="8"/>
  <c r="E2845" i="8"/>
  <c r="F2845" i="8"/>
  <c r="E2846" i="8"/>
  <c r="F2846" i="8"/>
  <c r="E2847" i="8"/>
  <c r="F2847" i="8"/>
  <c r="E2848" i="8"/>
  <c r="F2848" i="8"/>
  <c r="E2849" i="8"/>
  <c r="F2849" i="8"/>
  <c r="E2850" i="8"/>
  <c r="F2850" i="8"/>
  <c r="E2851" i="8"/>
  <c r="F2851" i="8"/>
  <c r="E2852" i="8"/>
  <c r="F2852" i="8"/>
  <c r="E2853" i="8"/>
  <c r="F2853" i="8"/>
  <c r="E2854" i="8"/>
  <c r="F2854" i="8"/>
  <c r="E2855" i="8"/>
  <c r="F2855" i="8"/>
  <c r="E2856" i="8"/>
  <c r="F2856" i="8"/>
  <c r="E2857" i="8"/>
  <c r="F2857" i="8"/>
  <c r="E2858" i="8"/>
  <c r="F2858" i="8"/>
  <c r="E2859" i="8"/>
  <c r="F2859" i="8"/>
  <c r="E2860" i="8"/>
  <c r="F2860" i="8"/>
  <c r="E2861" i="8"/>
  <c r="F2861" i="8"/>
  <c r="E2862" i="8"/>
  <c r="F2862" i="8"/>
  <c r="E2863" i="8"/>
  <c r="F2863" i="8"/>
  <c r="E2864" i="8"/>
  <c r="F2864" i="8"/>
  <c r="E2865" i="8"/>
  <c r="F2865" i="8"/>
  <c r="E2866" i="8"/>
  <c r="F2866" i="8"/>
  <c r="E2867" i="8"/>
  <c r="F2867" i="8"/>
  <c r="E2868" i="8"/>
  <c r="F2868" i="8"/>
  <c r="E2869" i="8"/>
  <c r="F2869" i="8"/>
  <c r="E2870" i="8"/>
  <c r="F2870" i="8"/>
  <c r="E2871" i="8"/>
  <c r="F2871" i="8"/>
  <c r="E2872" i="8"/>
  <c r="F2872" i="8"/>
  <c r="E2873" i="8"/>
  <c r="F2873" i="8"/>
  <c r="E2874" i="8"/>
  <c r="F2874" i="8"/>
  <c r="E2875" i="8"/>
  <c r="F2875" i="8"/>
  <c r="E2876" i="8"/>
  <c r="F2876" i="8"/>
  <c r="E2877" i="8"/>
  <c r="F2877" i="8"/>
  <c r="E2878" i="8"/>
  <c r="F2878" i="8"/>
  <c r="E2879" i="8"/>
  <c r="F2879" i="8"/>
  <c r="E2880" i="8"/>
  <c r="F2880" i="8"/>
  <c r="E2881" i="8"/>
  <c r="F2881" i="8"/>
  <c r="E2882" i="8"/>
  <c r="F2882" i="8"/>
  <c r="E2883" i="8"/>
  <c r="F2883" i="8"/>
  <c r="E2884" i="8"/>
  <c r="F2884" i="8"/>
  <c r="E2885" i="8"/>
  <c r="F2885" i="8"/>
  <c r="E2886" i="8"/>
  <c r="F2886" i="8"/>
  <c r="E2887" i="8"/>
  <c r="F2887" i="8"/>
  <c r="E2888" i="8"/>
  <c r="F2888" i="8"/>
  <c r="E2889" i="8"/>
  <c r="F2889" i="8"/>
  <c r="E2890" i="8"/>
  <c r="F2890" i="8"/>
  <c r="E2891" i="8"/>
  <c r="F2891" i="8"/>
  <c r="E2892" i="8"/>
  <c r="F2892" i="8"/>
  <c r="E2893" i="8"/>
  <c r="F2893" i="8"/>
  <c r="E2894" i="8"/>
  <c r="F2894" i="8"/>
  <c r="E2895" i="8"/>
  <c r="F2895" i="8"/>
  <c r="E2896" i="8"/>
  <c r="F2896" i="8"/>
  <c r="E2897" i="8"/>
  <c r="F2897" i="8"/>
  <c r="E2898" i="8"/>
  <c r="F2898" i="8"/>
  <c r="E2899" i="8"/>
  <c r="F2899" i="8"/>
  <c r="E2900" i="8"/>
  <c r="F2900" i="8"/>
  <c r="E2901" i="8"/>
  <c r="F2901" i="8"/>
  <c r="E2902" i="8"/>
  <c r="F2902" i="8"/>
  <c r="E2903" i="8"/>
  <c r="F2903" i="8"/>
  <c r="E2904" i="8"/>
  <c r="F2904" i="8"/>
  <c r="E2905" i="8"/>
  <c r="F2905" i="8"/>
  <c r="E2906" i="8"/>
  <c r="F2906" i="8"/>
  <c r="E2907" i="8"/>
  <c r="F2907" i="8"/>
  <c r="E2908" i="8"/>
  <c r="F2908" i="8"/>
  <c r="E2909" i="8"/>
  <c r="F2909" i="8"/>
  <c r="E2910" i="8"/>
  <c r="F2910" i="8"/>
  <c r="E2911" i="8"/>
  <c r="F2911" i="8"/>
  <c r="E2912" i="8"/>
  <c r="F2912" i="8"/>
  <c r="E2913" i="8"/>
  <c r="F2913" i="8"/>
  <c r="E2914" i="8"/>
  <c r="F2914" i="8"/>
  <c r="E2915" i="8"/>
  <c r="F2915" i="8"/>
  <c r="E2916" i="8"/>
  <c r="F2916" i="8"/>
  <c r="E2917" i="8"/>
  <c r="F2917" i="8"/>
  <c r="E2918" i="8"/>
  <c r="F2918" i="8"/>
  <c r="E2919" i="8"/>
  <c r="F2919" i="8"/>
  <c r="E2920" i="8"/>
  <c r="F2920" i="8"/>
  <c r="E2921" i="8"/>
  <c r="F2921" i="8"/>
  <c r="E2922" i="8"/>
  <c r="F2922" i="8"/>
  <c r="E2923" i="8"/>
  <c r="F2923" i="8"/>
  <c r="E2924" i="8"/>
  <c r="F2924" i="8"/>
  <c r="E2925" i="8"/>
  <c r="F2925" i="8"/>
  <c r="E2926" i="8"/>
  <c r="F2926" i="8"/>
  <c r="E2927" i="8"/>
  <c r="F2927" i="8"/>
  <c r="E2928" i="8"/>
  <c r="F2928" i="8"/>
  <c r="E2929" i="8"/>
  <c r="F2929" i="8"/>
  <c r="E2930" i="8"/>
  <c r="F2930" i="8"/>
  <c r="E2931" i="8"/>
  <c r="F2931" i="8"/>
  <c r="E2932" i="8"/>
  <c r="F2932" i="8"/>
  <c r="E2933" i="8"/>
  <c r="F2933" i="8"/>
  <c r="E2934" i="8"/>
  <c r="F2934" i="8"/>
  <c r="E2935" i="8"/>
  <c r="F2935" i="8"/>
  <c r="E2936" i="8"/>
  <c r="F2936" i="8"/>
  <c r="E2937" i="8"/>
  <c r="F2937" i="8"/>
  <c r="E2938" i="8"/>
  <c r="F2938" i="8"/>
  <c r="E2939" i="8"/>
  <c r="F2939" i="8"/>
  <c r="E2940" i="8"/>
  <c r="F2940" i="8"/>
  <c r="E2941" i="8"/>
  <c r="F2941" i="8"/>
  <c r="E2942" i="8"/>
  <c r="F2942" i="8"/>
  <c r="E2943" i="8"/>
  <c r="F2943" i="8"/>
  <c r="E2944" i="8"/>
  <c r="F2944" i="8"/>
  <c r="E2945" i="8"/>
  <c r="F2945" i="8"/>
  <c r="E2946" i="8"/>
  <c r="F2946" i="8"/>
  <c r="E2947" i="8"/>
  <c r="F2947" i="8"/>
  <c r="E2948" i="8"/>
  <c r="F2948" i="8"/>
  <c r="E2949" i="8"/>
  <c r="F2949" i="8"/>
  <c r="E2950" i="8"/>
  <c r="F2950" i="8"/>
  <c r="E2951" i="8"/>
  <c r="F2951" i="8"/>
  <c r="E2952" i="8"/>
  <c r="F2952" i="8"/>
  <c r="E2953" i="8"/>
  <c r="F2953" i="8"/>
  <c r="E2954" i="8"/>
  <c r="F2954" i="8"/>
  <c r="E2955" i="8"/>
  <c r="F2955" i="8"/>
  <c r="E2956" i="8"/>
  <c r="F2956" i="8"/>
  <c r="E2957" i="8"/>
  <c r="F2957" i="8"/>
  <c r="E2958" i="8"/>
  <c r="F2958" i="8"/>
  <c r="E2959" i="8"/>
  <c r="F2959" i="8"/>
  <c r="E2960" i="8"/>
  <c r="F2960" i="8"/>
  <c r="E2961" i="8"/>
  <c r="F2961" i="8"/>
  <c r="E2962" i="8"/>
  <c r="F2962" i="8"/>
  <c r="E2963" i="8"/>
  <c r="F2963" i="8"/>
  <c r="E2964" i="8"/>
  <c r="F2964" i="8"/>
  <c r="E2965" i="8"/>
  <c r="F2965" i="8"/>
  <c r="E2966" i="8"/>
  <c r="F2966" i="8"/>
  <c r="E2967" i="8"/>
  <c r="F2967" i="8"/>
  <c r="E2968" i="8"/>
  <c r="F2968" i="8"/>
  <c r="E2969" i="8"/>
  <c r="F2969" i="8"/>
  <c r="E2970" i="8"/>
  <c r="F2970" i="8"/>
  <c r="E2971" i="8"/>
  <c r="F2971" i="8"/>
  <c r="E2972" i="8"/>
  <c r="F2972" i="8"/>
  <c r="E2973" i="8"/>
  <c r="F2973" i="8"/>
  <c r="E2974" i="8"/>
  <c r="F2974" i="8"/>
  <c r="E2975" i="8"/>
  <c r="F2975" i="8"/>
  <c r="E2976" i="8"/>
  <c r="F2976" i="8"/>
  <c r="E2977" i="8"/>
  <c r="F2977" i="8"/>
  <c r="E2978" i="8"/>
  <c r="F2978" i="8"/>
  <c r="E2979" i="8"/>
  <c r="F2979" i="8"/>
  <c r="E2980" i="8"/>
  <c r="F2980" i="8"/>
  <c r="E2981" i="8"/>
  <c r="F2981" i="8"/>
  <c r="E2982" i="8"/>
  <c r="F2982" i="8"/>
  <c r="E2983" i="8"/>
  <c r="F2983" i="8"/>
  <c r="E2984" i="8"/>
  <c r="F2984" i="8"/>
  <c r="E2985" i="8"/>
  <c r="F2985" i="8"/>
  <c r="E2986" i="8"/>
  <c r="F2986" i="8"/>
  <c r="E2987" i="8"/>
  <c r="F2987" i="8"/>
  <c r="E2988" i="8"/>
  <c r="F2988" i="8"/>
  <c r="E2989" i="8"/>
  <c r="F2989" i="8"/>
  <c r="E2990" i="8"/>
  <c r="F2990" i="8"/>
  <c r="E2991" i="8"/>
  <c r="F2991" i="8"/>
  <c r="E2992" i="8"/>
  <c r="F2992" i="8"/>
  <c r="E2993" i="8"/>
  <c r="F2993" i="8"/>
  <c r="E2994" i="8"/>
  <c r="F2994" i="8"/>
  <c r="E2995" i="8"/>
  <c r="F2995" i="8"/>
  <c r="E2996" i="8"/>
  <c r="F2996" i="8"/>
  <c r="E2997" i="8"/>
  <c r="F2997" i="8"/>
  <c r="E2998" i="8"/>
  <c r="F2998" i="8"/>
  <c r="E2999" i="8"/>
  <c r="F2999" i="8"/>
  <c r="E3000" i="8"/>
  <c r="F3000" i="8"/>
  <c r="E3001" i="8"/>
  <c r="F3001" i="8"/>
  <c r="E3002" i="8"/>
  <c r="F3002" i="8"/>
  <c r="E3003" i="8"/>
  <c r="F3003" i="8"/>
  <c r="E3004" i="8"/>
  <c r="F3004" i="8"/>
  <c r="E3005" i="8"/>
  <c r="F3005" i="8"/>
  <c r="E3006" i="8"/>
  <c r="F3006" i="8"/>
  <c r="E3007" i="8"/>
  <c r="F3007" i="8"/>
  <c r="E3008" i="8"/>
  <c r="F3008" i="8"/>
  <c r="E3009" i="8"/>
  <c r="F3009" i="8"/>
  <c r="E3010" i="8"/>
  <c r="F3010" i="8"/>
  <c r="E3011" i="8"/>
  <c r="F3011" i="8"/>
  <c r="E3012" i="8"/>
  <c r="F3012" i="8"/>
  <c r="E3013" i="8"/>
  <c r="F3013" i="8"/>
  <c r="E3014" i="8"/>
  <c r="F3014" i="8"/>
  <c r="E3015" i="8"/>
  <c r="F3015" i="8"/>
  <c r="E3016" i="8"/>
  <c r="F3016" i="8"/>
  <c r="E3017" i="8"/>
  <c r="F3017" i="8"/>
  <c r="E3018" i="8"/>
  <c r="F3018" i="8"/>
  <c r="E3019" i="8"/>
  <c r="F3019" i="8"/>
  <c r="E3020" i="8"/>
  <c r="F3020" i="8"/>
  <c r="E3021" i="8"/>
  <c r="F3021" i="8"/>
  <c r="E3022" i="8"/>
  <c r="F3022" i="8"/>
  <c r="E3023" i="8"/>
  <c r="F3023" i="8"/>
  <c r="E3024" i="8"/>
  <c r="F3024" i="8"/>
  <c r="E3025" i="8"/>
  <c r="F3025" i="8"/>
  <c r="E3026" i="8"/>
  <c r="F3026" i="8"/>
  <c r="E3027" i="8"/>
  <c r="F3027" i="8"/>
  <c r="E3028" i="8"/>
  <c r="F3028" i="8"/>
  <c r="E3029" i="8"/>
  <c r="F3029" i="8"/>
  <c r="E3030" i="8"/>
  <c r="F3030" i="8"/>
  <c r="E3031" i="8"/>
  <c r="F3031" i="8"/>
  <c r="E3032" i="8"/>
  <c r="F3032" i="8"/>
  <c r="E3033" i="8"/>
  <c r="F3033" i="8"/>
  <c r="E3034" i="8"/>
  <c r="F3034" i="8"/>
  <c r="E3035" i="8"/>
  <c r="F3035" i="8"/>
  <c r="E3036" i="8"/>
  <c r="F3036" i="8"/>
  <c r="E3037" i="8"/>
  <c r="F3037" i="8"/>
  <c r="E3038" i="8"/>
  <c r="F3038" i="8"/>
  <c r="E3039" i="8"/>
  <c r="F3039" i="8"/>
  <c r="E3040" i="8"/>
  <c r="F3040" i="8"/>
  <c r="E3041" i="8"/>
  <c r="F3041" i="8"/>
  <c r="E3042" i="8"/>
  <c r="F3042" i="8"/>
  <c r="E3043" i="8"/>
  <c r="F3043" i="8"/>
  <c r="E3044" i="8"/>
  <c r="F3044" i="8"/>
  <c r="E3045" i="8"/>
  <c r="F3045" i="8"/>
  <c r="E3046" i="8"/>
  <c r="F3046" i="8"/>
  <c r="E3047" i="8"/>
  <c r="F3047" i="8"/>
  <c r="E3048" i="8"/>
  <c r="F3048" i="8"/>
  <c r="E3049" i="8"/>
  <c r="F3049" i="8"/>
  <c r="E3050" i="8"/>
  <c r="F3050" i="8"/>
  <c r="E3051" i="8"/>
  <c r="F3051" i="8"/>
  <c r="E3052" i="8"/>
  <c r="F3052" i="8"/>
  <c r="E3053" i="8"/>
  <c r="F3053" i="8"/>
  <c r="E3054" i="8"/>
  <c r="F3054" i="8"/>
  <c r="E3055" i="8"/>
  <c r="F3055" i="8"/>
  <c r="E3056" i="8"/>
  <c r="F3056" i="8"/>
  <c r="E3057" i="8"/>
  <c r="F3057" i="8"/>
  <c r="E3058" i="8"/>
  <c r="F3058" i="8"/>
  <c r="E3059" i="8"/>
  <c r="F3059" i="8"/>
  <c r="E3060" i="8"/>
  <c r="F3060" i="8"/>
  <c r="E3061" i="8"/>
  <c r="F3061" i="8"/>
  <c r="E3062" i="8"/>
  <c r="F3062" i="8"/>
  <c r="E3063" i="8"/>
  <c r="F3063" i="8"/>
  <c r="E3064" i="8"/>
  <c r="F3064" i="8"/>
  <c r="E3065" i="8"/>
  <c r="F3065" i="8"/>
  <c r="E3066" i="8"/>
  <c r="F3066" i="8"/>
  <c r="E3067" i="8"/>
  <c r="F3067" i="8"/>
  <c r="E3068" i="8"/>
  <c r="F3068" i="8"/>
  <c r="E3069" i="8"/>
  <c r="F3069" i="8"/>
  <c r="E3070" i="8"/>
  <c r="F3070" i="8"/>
  <c r="E3071" i="8"/>
  <c r="F3071" i="8"/>
  <c r="E3072" i="8"/>
  <c r="F3072" i="8"/>
  <c r="E3073" i="8"/>
  <c r="F3073" i="8"/>
  <c r="E3074" i="8"/>
  <c r="F3074" i="8"/>
  <c r="E3075" i="8"/>
  <c r="F3075" i="8"/>
  <c r="E3076" i="8"/>
  <c r="F3076" i="8"/>
  <c r="E3077" i="8"/>
  <c r="F3077" i="8"/>
  <c r="E3078" i="8"/>
  <c r="F3078" i="8"/>
  <c r="E3079" i="8"/>
  <c r="F3079" i="8"/>
  <c r="E3080" i="8"/>
  <c r="F3080" i="8"/>
  <c r="E3081" i="8"/>
  <c r="F3081" i="8"/>
  <c r="E3082" i="8"/>
  <c r="F3082" i="8"/>
  <c r="E3083" i="8"/>
  <c r="F3083" i="8"/>
  <c r="E3084" i="8"/>
  <c r="F3084" i="8"/>
  <c r="E3085" i="8"/>
  <c r="F3085" i="8"/>
  <c r="E3086" i="8"/>
  <c r="F3086" i="8"/>
  <c r="E3087" i="8"/>
  <c r="F3087" i="8"/>
  <c r="E3088" i="8"/>
  <c r="F3088" i="8"/>
  <c r="E3089" i="8"/>
  <c r="F3089" i="8"/>
  <c r="E3090" i="8"/>
  <c r="F3090" i="8"/>
  <c r="E3091" i="8"/>
  <c r="F3091" i="8"/>
  <c r="E3092" i="8"/>
  <c r="F3092" i="8"/>
  <c r="E3093" i="8"/>
  <c r="F3093" i="8"/>
  <c r="E3094" i="8"/>
  <c r="F3094" i="8"/>
  <c r="E3095" i="8"/>
  <c r="F3095" i="8"/>
  <c r="E3096" i="8"/>
  <c r="F3096" i="8"/>
  <c r="E3097" i="8"/>
  <c r="F3097" i="8"/>
  <c r="E3098" i="8"/>
  <c r="F3098" i="8"/>
  <c r="E3099" i="8"/>
  <c r="F3099" i="8"/>
  <c r="E3100" i="8"/>
  <c r="F3100" i="8"/>
  <c r="E3101" i="8"/>
  <c r="F3101" i="8"/>
  <c r="E3102" i="8"/>
  <c r="F3102" i="8"/>
  <c r="E3103" i="8"/>
  <c r="F3103" i="8"/>
  <c r="E3104" i="8"/>
  <c r="F3104" i="8"/>
  <c r="E3105" i="8"/>
  <c r="F3105" i="8"/>
  <c r="E3106" i="8"/>
  <c r="F3106" i="8"/>
  <c r="E3107" i="8"/>
  <c r="F3107" i="8"/>
  <c r="E3108" i="8"/>
  <c r="F3108" i="8"/>
  <c r="E3109" i="8"/>
  <c r="F3109" i="8"/>
  <c r="E3110" i="8"/>
  <c r="F3110" i="8"/>
  <c r="E3111" i="8"/>
  <c r="F3111" i="8"/>
  <c r="E3112" i="8"/>
  <c r="F3112" i="8"/>
  <c r="E3113" i="8"/>
  <c r="F3113" i="8"/>
  <c r="E3114" i="8"/>
  <c r="F3114" i="8"/>
  <c r="E3115" i="8"/>
  <c r="F3115" i="8"/>
  <c r="E3116" i="8"/>
  <c r="F3116" i="8"/>
  <c r="E3117" i="8"/>
  <c r="F3117" i="8"/>
  <c r="E3118" i="8"/>
  <c r="F3118" i="8"/>
  <c r="E3119" i="8"/>
  <c r="F3119" i="8"/>
  <c r="E3120" i="8"/>
  <c r="F3120" i="8"/>
  <c r="E3121" i="8"/>
  <c r="F3121" i="8"/>
  <c r="E3122" i="8"/>
  <c r="F3122" i="8"/>
  <c r="E3123" i="8"/>
  <c r="F3123" i="8"/>
  <c r="E3124" i="8"/>
  <c r="F3124" i="8"/>
  <c r="E3125" i="8"/>
  <c r="F3125" i="8"/>
  <c r="E3126" i="8"/>
  <c r="F3126" i="8"/>
  <c r="E3127" i="8"/>
  <c r="F3127" i="8"/>
  <c r="E3128" i="8"/>
  <c r="F3128" i="8"/>
  <c r="E3129" i="8"/>
  <c r="F3129" i="8"/>
  <c r="E3130" i="8"/>
  <c r="F3130" i="8"/>
  <c r="E3131" i="8"/>
  <c r="F3131" i="8"/>
  <c r="E3132" i="8"/>
  <c r="F3132" i="8"/>
  <c r="AF442" i="1"/>
  <c r="AG442" i="1"/>
  <c r="AH442" i="1"/>
  <c r="AF443" i="1"/>
  <c r="AG443" i="1"/>
  <c r="AH443" i="1"/>
  <c r="AF444" i="1"/>
  <c r="AG444" i="1"/>
  <c r="AH444" i="1"/>
  <c r="AF445" i="1"/>
  <c r="AG445" i="1"/>
  <c r="AH445" i="1"/>
  <c r="AF446" i="1"/>
  <c r="AG446" i="1"/>
  <c r="AH446" i="1"/>
  <c r="AF447" i="1"/>
  <c r="AG447" i="1"/>
  <c r="AH447" i="1"/>
  <c r="AF448" i="1"/>
  <c r="AG448" i="1"/>
  <c r="AH448" i="1"/>
  <c r="AF449" i="1"/>
  <c r="AG449" i="1"/>
  <c r="AH449" i="1"/>
  <c r="AF450" i="1"/>
  <c r="AG450" i="1"/>
  <c r="AH450" i="1"/>
  <c r="AF451" i="1"/>
  <c r="AG451" i="1"/>
  <c r="AH451" i="1"/>
  <c r="AF439" i="1"/>
  <c r="AG439" i="1"/>
  <c r="AH439" i="1"/>
  <c r="AF440" i="1"/>
  <c r="AG440" i="1"/>
  <c r="AH440" i="1"/>
  <c r="AF435" i="1"/>
  <c r="AG435" i="1"/>
  <c r="AH435" i="1"/>
  <c r="AF436" i="1"/>
  <c r="AG436" i="1"/>
  <c r="AH436" i="1"/>
  <c r="AF437" i="1"/>
  <c r="AG437" i="1"/>
  <c r="AH437" i="1"/>
  <c r="AF432" i="1"/>
  <c r="AG432" i="1"/>
  <c r="AH432" i="1"/>
  <c r="AF433" i="1"/>
  <c r="AG433" i="1"/>
  <c r="AH433" i="1"/>
  <c r="AF5" i="1"/>
  <c r="AG5" i="1"/>
  <c r="AH5" i="1"/>
  <c r="AG11" i="1"/>
  <c r="AH11" i="1"/>
  <c r="AG12" i="1"/>
  <c r="AH12" i="1"/>
  <c r="AG13" i="1"/>
  <c r="AH13" i="1"/>
  <c r="AG14" i="1"/>
  <c r="AH14" i="1"/>
  <c r="AG16" i="1"/>
  <c r="AH16" i="1"/>
  <c r="AG17" i="1"/>
  <c r="AH17" i="1"/>
  <c r="AF94" i="1"/>
  <c r="AF95" i="1"/>
  <c r="AG95" i="1"/>
  <c r="AH95" i="1"/>
  <c r="AF96" i="1"/>
  <c r="AG96" i="1"/>
  <c r="AH96" i="1"/>
  <c r="AF98" i="1"/>
  <c r="AG98" i="1"/>
  <c r="AH98" i="1"/>
  <c r="AF99" i="1"/>
  <c r="AG99" i="1"/>
  <c r="AH99" i="1"/>
  <c r="AF100" i="1"/>
  <c r="AG100" i="1"/>
  <c r="AH100" i="1"/>
  <c r="AF101" i="1"/>
  <c r="AG101" i="1"/>
  <c r="AH101" i="1"/>
  <c r="AF102" i="1"/>
  <c r="AG102" i="1"/>
  <c r="AH102" i="1"/>
  <c r="AF103" i="1"/>
  <c r="AG103" i="1"/>
  <c r="AH103" i="1"/>
  <c r="AF104" i="1"/>
  <c r="AF105" i="1"/>
  <c r="AF106" i="1"/>
  <c r="AG106" i="1"/>
  <c r="AH106" i="1"/>
  <c r="AF107" i="1"/>
  <c r="AG107" i="1"/>
  <c r="AH107" i="1"/>
  <c r="AF109" i="1"/>
  <c r="AG109" i="1"/>
  <c r="AH109" i="1"/>
  <c r="AF110" i="1"/>
  <c r="AG110" i="1"/>
  <c r="AH110" i="1"/>
  <c r="AF111" i="1"/>
  <c r="AG111" i="1"/>
  <c r="AH111" i="1"/>
  <c r="AF112" i="1"/>
  <c r="AG112" i="1"/>
  <c r="AH112" i="1"/>
  <c r="AF113" i="1"/>
  <c r="AG113" i="1"/>
  <c r="AH113" i="1"/>
  <c r="AF114" i="1"/>
  <c r="AF115" i="1"/>
  <c r="AG115" i="1"/>
  <c r="AH115" i="1"/>
  <c r="AF116" i="1"/>
  <c r="AG116" i="1"/>
  <c r="AH116" i="1"/>
  <c r="AF117" i="1"/>
  <c r="AG117" i="1"/>
  <c r="AH117" i="1"/>
  <c r="AF118" i="1"/>
  <c r="AG118" i="1"/>
  <c r="AH118" i="1"/>
  <c r="AF119" i="1"/>
  <c r="AG119" i="1"/>
  <c r="AH119" i="1"/>
  <c r="AF121" i="1"/>
  <c r="AG121" i="1"/>
  <c r="AH121" i="1"/>
  <c r="AF122" i="1"/>
  <c r="AG122" i="1"/>
  <c r="AH122" i="1"/>
  <c r="AF123" i="1"/>
  <c r="AG123" i="1"/>
  <c r="AH123" i="1"/>
  <c r="AF124" i="1"/>
  <c r="AG124" i="1"/>
  <c r="AH124" i="1"/>
  <c r="AF126" i="1"/>
  <c r="AG126" i="1"/>
  <c r="AH126" i="1"/>
  <c r="AF127" i="1"/>
  <c r="AG127" i="1"/>
  <c r="AH127" i="1"/>
  <c r="AF128" i="1"/>
  <c r="AG128" i="1"/>
  <c r="AH128" i="1"/>
  <c r="AF129" i="1"/>
  <c r="AG129" i="1"/>
  <c r="AH129" i="1"/>
  <c r="AF130" i="1"/>
  <c r="AG130" i="1"/>
  <c r="AH130" i="1"/>
  <c r="AF132" i="1"/>
  <c r="AG132" i="1"/>
  <c r="AH132" i="1"/>
  <c r="AF133" i="1"/>
  <c r="AG133" i="1"/>
  <c r="AH133" i="1"/>
  <c r="AF134" i="1"/>
  <c r="AG134" i="1"/>
  <c r="AH134" i="1"/>
  <c r="AF135" i="1"/>
  <c r="AG135" i="1"/>
  <c r="AH135" i="1"/>
  <c r="AF136" i="1"/>
  <c r="AF137" i="1"/>
  <c r="AG137" i="1"/>
  <c r="AH137" i="1"/>
  <c r="AF138" i="1"/>
  <c r="AG138" i="1"/>
  <c r="AH138" i="1"/>
  <c r="AF139" i="1"/>
  <c r="AG139" i="1"/>
  <c r="AH139" i="1"/>
  <c r="AF140" i="1"/>
  <c r="AG140" i="1"/>
  <c r="AH140" i="1"/>
  <c r="AF141" i="1"/>
  <c r="AG141" i="1"/>
  <c r="AH141" i="1"/>
  <c r="AF143" i="1"/>
  <c r="AG143" i="1"/>
  <c r="AH143" i="1"/>
  <c r="AF144" i="1"/>
  <c r="AG144" i="1"/>
  <c r="AH144" i="1"/>
  <c r="AF146" i="1"/>
  <c r="AG146" i="1"/>
  <c r="AH146" i="1"/>
  <c r="AF147" i="1"/>
  <c r="AG147" i="1"/>
  <c r="AH147" i="1"/>
  <c r="C442" i="1"/>
  <c r="C443" i="1" s="1"/>
  <c r="C444" i="1" s="1"/>
  <c r="C445" i="1" s="1"/>
  <c r="C446" i="1" s="1"/>
  <c r="C447" i="1" s="1"/>
  <c r="C439" i="1"/>
  <c r="C440" i="1" s="1"/>
  <c r="C432" i="1"/>
  <c r="C433" i="1" s="1"/>
  <c r="C5" i="1"/>
  <c r="C6" i="1" s="1"/>
  <c r="C7" i="1" s="1"/>
  <c r="C31" i="1"/>
  <c r="C32" i="1" s="1"/>
  <c r="C33" i="1" s="1"/>
  <c r="C34" i="1" s="1"/>
  <c r="C35" i="1" s="1"/>
  <c r="C37" i="1"/>
  <c r="C38" i="1" s="1"/>
  <c r="C16" i="1"/>
  <c r="C17" i="1" s="1"/>
  <c r="C19" i="1"/>
  <c r="C20" i="1" s="1"/>
  <c r="C21" i="1" s="1"/>
  <c r="C22" i="1" s="1"/>
  <c r="C23" i="1" s="1"/>
  <c r="C25" i="1"/>
  <c r="C26" i="1" s="1"/>
  <c r="C27" i="1" s="1"/>
  <c r="C28" i="1" s="1"/>
  <c r="C29" i="1" s="1"/>
  <c r="C45" i="1"/>
  <c r="C55" i="1"/>
  <c r="C57" i="1"/>
  <c r="C58" i="1" s="1"/>
  <c r="C63" i="1"/>
  <c r="C64" i="1" s="1"/>
  <c r="C65" i="1" s="1"/>
  <c r="C48" i="1"/>
  <c r="C49" i="1" s="1"/>
  <c r="C50" i="1" s="1"/>
  <c r="C51" i="1" s="1"/>
  <c r="B10" i="8" s="1"/>
  <c r="C10" i="8" s="1"/>
  <c r="C53" i="1"/>
  <c r="C74" i="1"/>
  <c r="C88" i="1"/>
  <c r="C89" i="1" s="1"/>
  <c r="C90" i="1" s="1"/>
  <c r="C91" i="1" s="1"/>
  <c r="C98" i="1"/>
  <c r="C99" i="1" s="1"/>
  <c r="C100" i="1" s="1"/>
  <c r="C101" i="1" s="1"/>
  <c r="C102" i="1" s="1"/>
  <c r="C107" i="1"/>
  <c r="C109" i="1"/>
  <c r="C110" i="1" s="1"/>
  <c r="C111" i="1" s="1"/>
  <c r="C112" i="1" s="1"/>
  <c r="C115" i="1"/>
  <c r="C121" i="1"/>
  <c r="C122" i="1" s="1"/>
  <c r="C123" i="1" s="1"/>
  <c r="C124" i="1" s="1"/>
  <c r="C126" i="1"/>
  <c r="C127" i="1" s="1"/>
  <c r="C128" i="1" s="1"/>
  <c r="C132" i="1"/>
  <c r="C137" i="1"/>
  <c r="C138" i="1" s="1"/>
  <c r="C150" i="1"/>
  <c r="AH4371" i="1" l="1"/>
  <c r="AH4368" i="1"/>
  <c r="AG4371" i="1"/>
  <c r="AG4368" i="1"/>
  <c r="AH4361" i="1"/>
  <c r="AH4356" i="1"/>
  <c r="AH4354" i="1"/>
  <c r="AG4361" i="1"/>
  <c r="AG4356" i="1"/>
  <c r="AG4354" i="1"/>
  <c r="AH4352" i="1"/>
  <c r="AG4352" i="1"/>
  <c r="AH4350" i="1"/>
  <c r="AG4350" i="1"/>
  <c r="AH4341" i="1"/>
  <c r="AG4341" i="1"/>
  <c r="AH4338" i="1"/>
  <c r="AG4338" i="1"/>
  <c r="AH4335" i="1"/>
  <c r="AG4335" i="1"/>
  <c r="AH4332" i="1"/>
  <c r="AG4332" i="1"/>
  <c r="AH4327" i="1"/>
  <c r="AG4327" i="1"/>
  <c r="AH4319" i="1"/>
  <c r="AG4319" i="1"/>
  <c r="AH4316" i="1"/>
  <c r="AH4314" i="1"/>
  <c r="AG4316" i="1"/>
  <c r="AG4314" i="1"/>
  <c r="AG4312" i="1"/>
  <c r="AG4310" i="1"/>
  <c r="AH4312" i="1"/>
  <c r="AH4310" i="1"/>
  <c r="AH4301" i="1"/>
  <c r="AG4299" i="1"/>
  <c r="AG4301" i="1"/>
  <c r="AH4299" i="1"/>
  <c r="AH4297" i="1"/>
  <c r="AG4297" i="1"/>
  <c r="AH4295" i="1"/>
  <c r="AH4293" i="1"/>
  <c r="AH4291" i="1"/>
  <c r="AG4295" i="1"/>
  <c r="AG4293" i="1"/>
  <c r="AG4291" i="1"/>
  <c r="AH4289" i="1"/>
  <c r="AG4289" i="1"/>
  <c r="AH4285" i="1"/>
  <c r="AH4283" i="1"/>
  <c r="AG4283" i="1"/>
  <c r="AG4285" i="1"/>
  <c r="AH4281" i="1"/>
  <c r="AG4281" i="1"/>
  <c r="AH4278" i="1"/>
  <c r="AH4276" i="1"/>
  <c r="AG4278" i="1"/>
  <c r="AG4276" i="1"/>
  <c r="AH4274" i="1"/>
  <c r="AH4272" i="1"/>
  <c r="AG4274" i="1"/>
  <c r="AG4272" i="1"/>
  <c r="AH4270" i="1"/>
  <c r="AG4270" i="1"/>
  <c r="AH4266" i="1"/>
  <c r="AG4266" i="1"/>
  <c r="AH4264" i="1"/>
  <c r="AG4264" i="1"/>
  <c r="AH4262" i="1"/>
  <c r="AG4262" i="1"/>
  <c r="AH4260" i="1"/>
  <c r="AG4260" i="1"/>
  <c r="AH4258" i="1"/>
  <c r="AH4253" i="1"/>
  <c r="AH4251" i="1"/>
  <c r="AG4258" i="1"/>
  <c r="AG4253" i="1"/>
  <c r="AG4251" i="1"/>
  <c r="AG3952" i="1"/>
  <c r="AH3952" i="1"/>
  <c r="AH4249" i="1"/>
  <c r="AH4247" i="1"/>
  <c r="AG4249" i="1"/>
  <c r="AG4247" i="1"/>
  <c r="AG4241" i="1"/>
  <c r="AG4239" i="1"/>
  <c r="AH4241" i="1"/>
  <c r="AH4239" i="1"/>
  <c r="AH4224" i="1"/>
  <c r="AG4224" i="1"/>
  <c r="AH4222" i="1"/>
  <c r="AG4222" i="1"/>
  <c r="AG4220" i="1"/>
  <c r="AG4218" i="1"/>
  <c r="AH4220" i="1"/>
  <c r="AH4218" i="1"/>
  <c r="AG4214" i="1"/>
  <c r="AH4214" i="1"/>
  <c r="AG4212" i="1"/>
  <c r="AH4212" i="1"/>
  <c r="AG4210" i="1"/>
  <c r="AH4210" i="1"/>
  <c r="AG4208" i="1"/>
  <c r="AH4208" i="1"/>
  <c r="AH4200" i="1"/>
  <c r="AG4200" i="1"/>
  <c r="AG4198" i="1"/>
  <c r="AH4198" i="1"/>
  <c r="AG4192" i="1"/>
  <c r="AH4192" i="1"/>
  <c r="AH4188" i="1"/>
  <c r="AG4188" i="1"/>
  <c r="AG4186" i="1"/>
  <c r="AG4184" i="1"/>
  <c r="AH4186" i="1"/>
  <c r="AH4184" i="1"/>
  <c r="AG4177" i="1"/>
  <c r="AH4180" i="1"/>
  <c r="AH4177" i="1"/>
  <c r="AG4175" i="1"/>
  <c r="AH4175" i="1"/>
  <c r="AG4173" i="1"/>
  <c r="AH4173" i="1"/>
  <c r="AG4171" i="1"/>
  <c r="AH4171" i="1"/>
  <c r="AG4169" i="1"/>
  <c r="AG4167" i="1"/>
  <c r="AG4165" i="1"/>
  <c r="AH4169" i="1"/>
  <c r="AH4167" i="1"/>
  <c r="AH4165" i="1"/>
  <c r="AH4161" i="1"/>
  <c r="AG4159" i="1"/>
  <c r="AH4159" i="1"/>
  <c r="AG4157" i="1"/>
  <c r="AH4157" i="1"/>
  <c r="AG4153" i="1"/>
  <c r="AG4151" i="1"/>
  <c r="AH4153" i="1"/>
  <c r="AH4151" i="1"/>
  <c r="AG4146" i="1"/>
  <c r="AH4146" i="1"/>
  <c r="AG4143" i="1"/>
  <c r="AH4143" i="1"/>
  <c r="S995" i="1"/>
  <c r="AG4141" i="1"/>
  <c r="AG4139" i="1"/>
  <c r="AG4135" i="1"/>
  <c r="AH4141" i="1"/>
  <c r="AH4139" i="1"/>
  <c r="AH4135" i="1"/>
  <c r="AG4130" i="1"/>
  <c r="AH4133" i="1"/>
  <c r="AH4130" i="1"/>
  <c r="AG4133" i="1"/>
  <c r="AG4014" i="1"/>
  <c r="AH2720" i="1"/>
  <c r="AG2624" i="1"/>
  <c r="AG2439" i="1"/>
  <c r="AH2317" i="1"/>
  <c r="AH2127" i="1"/>
  <c r="AG2067" i="1"/>
  <c r="AG2028" i="1"/>
  <c r="AG2035" i="1"/>
  <c r="AG2002" i="1"/>
  <c r="AG3961" i="1"/>
  <c r="AG3625" i="1"/>
  <c r="AG3217" i="1"/>
  <c r="AG2683" i="1"/>
  <c r="AG2524" i="1"/>
  <c r="AH2467" i="1"/>
  <c r="AG2296" i="1"/>
  <c r="AG4031" i="1"/>
  <c r="AH2788" i="1"/>
  <c r="AH2752" i="1"/>
  <c r="AH2712" i="1"/>
  <c r="AG2653" i="1"/>
  <c r="AH2575" i="1"/>
  <c r="AH2570" i="1"/>
  <c r="AG2467" i="1"/>
  <c r="AG2428" i="1"/>
  <c r="AH2308" i="1"/>
  <c r="AH2272" i="1"/>
  <c r="AH2151" i="1"/>
  <c r="AG3411" i="1"/>
  <c r="AG2788" i="1"/>
  <c r="AG2752" i="1"/>
  <c r="AG2722" i="1"/>
  <c r="AG2712" i="1"/>
  <c r="AG2691" i="1"/>
  <c r="AH2624" i="1"/>
  <c r="AG2575" i="1"/>
  <c r="AH2439" i="1"/>
  <c r="AG2272" i="1"/>
  <c r="AG2162" i="1"/>
  <c r="AG2125" i="1"/>
  <c r="AG4125" i="1"/>
  <c r="AG4123" i="1"/>
  <c r="AH4125" i="1"/>
  <c r="AH4123" i="1"/>
  <c r="AG4113" i="1"/>
  <c r="AG4111" i="1"/>
  <c r="AG4099" i="1"/>
  <c r="AH4113" i="1"/>
  <c r="AH4111" i="1"/>
  <c r="AH4101" i="1"/>
  <c r="AH4099" i="1"/>
  <c r="AG4101" i="1"/>
  <c r="AG4097" i="1"/>
  <c r="AG4094" i="1"/>
  <c r="AG4092" i="1"/>
  <c r="AH4097" i="1"/>
  <c r="AH4094" i="1"/>
  <c r="AH4092" i="1"/>
  <c r="AG4090" i="1"/>
  <c r="AH4090" i="1"/>
  <c r="AG4088" i="1"/>
  <c r="AG4086" i="1"/>
  <c r="AG4084" i="1"/>
  <c r="AH4088" i="1"/>
  <c r="AH4086" i="1"/>
  <c r="AH4084" i="1"/>
  <c r="AH4076" i="1"/>
  <c r="AG4076" i="1"/>
  <c r="AH4074" i="1"/>
  <c r="AG4074" i="1"/>
  <c r="AG4072" i="1"/>
  <c r="AH4072" i="1"/>
  <c r="AH4063" i="1"/>
  <c r="AG4063" i="1"/>
  <c r="AG4061" i="1"/>
  <c r="AG4059" i="1"/>
  <c r="AH4061" i="1"/>
  <c r="AH4059" i="1"/>
  <c r="AG4057" i="1"/>
  <c r="AH4057" i="1"/>
  <c r="AG4054" i="1"/>
  <c r="AG4051" i="1"/>
  <c r="AG4048" i="1"/>
  <c r="AG4046" i="1"/>
  <c r="AH4054" i="1"/>
  <c r="AH4051" i="1"/>
  <c r="AH4048" i="1"/>
  <c r="AH4046" i="1"/>
  <c r="AH4042" i="1"/>
  <c r="AH4040" i="1"/>
  <c r="AG4042" i="1"/>
  <c r="AG4038" i="1"/>
  <c r="AG4036" i="1"/>
  <c r="AH4038" i="1"/>
  <c r="AH4036" i="1"/>
  <c r="AG4029" i="1"/>
  <c r="AH4031" i="1"/>
  <c r="AH4029" i="1"/>
  <c r="AG4025" i="1"/>
  <c r="AH4027" i="1"/>
  <c r="AH4025" i="1"/>
  <c r="AG4019" i="1"/>
  <c r="AH4019" i="1"/>
  <c r="AG4017" i="1"/>
  <c r="AH4017" i="1"/>
  <c r="AH4014" i="1"/>
  <c r="AG4009" i="1"/>
  <c r="AH4009" i="1"/>
  <c r="AG3986" i="1"/>
  <c r="AG3997" i="1"/>
  <c r="AH3999" i="1"/>
  <c r="AH3997" i="1"/>
  <c r="AG3999" i="1"/>
  <c r="AG3993" i="1"/>
  <c r="AH3993" i="1"/>
  <c r="AG3991" i="1"/>
  <c r="AH3991" i="1"/>
  <c r="AH3986" i="1"/>
  <c r="AG3982" i="1"/>
  <c r="AH3984" i="1"/>
  <c r="AH3982" i="1"/>
  <c r="AG3984" i="1"/>
  <c r="AH3977" i="1"/>
  <c r="AG3977" i="1"/>
  <c r="AH3974" i="1"/>
  <c r="AG3974" i="1"/>
  <c r="AG3972" i="1"/>
  <c r="AG3970" i="1"/>
  <c r="AG3968" i="1"/>
  <c r="AG3965" i="1"/>
  <c r="AH3972" i="1"/>
  <c r="AH3970" i="1"/>
  <c r="AH3968" i="1"/>
  <c r="AH3965" i="1"/>
  <c r="AH3961" i="1"/>
  <c r="AH3949" i="1"/>
  <c r="AG3949" i="1"/>
  <c r="AG3947" i="1"/>
  <c r="AG3944" i="1"/>
  <c r="AH3947" i="1"/>
  <c r="AH3944" i="1"/>
  <c r="AH3941" i="1"/>
  <c r="AG3941" i="1"/>
  <c r="AG3939" i="1"/>
  <c r="AH3939" i="1"/>
  <c r="AH3937" i="1"/>
  <c r="AG3937" i="1"/>
  <c r="AG3935" i="1"/>
  <c r="AH3935" i="1"/>
  <c r="AH3932" i="1"/>
  <c r="AG3932" i="1"/>
  <c r="AH3926" i="1"/>
  <c r="AH3921" i="1"/>
  <c r="AG3926" i="1"/>
  <c r="AG3921" i="1"/>
  <c r="AG3917" i="1"/>
  <c r="AG3915" i="1"/>
  <c r="AH3917" i="1"/>
  <c r="AH3915" i="1"/>
  <c r="AG3912" i="1"/>
  <c r="AH3912" i="1"/>
  <c r="AH3908" i="1"/>
  <c r="AG3908" i="1"/>
  <c r="AG3906" i="1"/>
  <c r="AG3904" i="1"/>
  <c r="AH3906" i="1"/>
  <c r="AH3904" i="1"/>
  <c r="AH3900" i="1"/>
  <c r="AH3898" i="1"/>
  <c r="AH3896" i="1"/>
  <c r="AH3894" i="1"/>
  <c r="AG3900" i="1"/>
  <c r="AG3898" i="1"/>
  <c r="AG3896" i="1"/>
  <c r="AG3894" i="1"/>
  <c r="AH3888" i="1"/>
  <c r="AG3888" i="1"/>
  <c r="AH3886" i="1"/>
  <c r="AG3886" i="1"/>
  <c r="AH3884" i="1"/>
  <c r="AG3884" i="1"/>
  <c r="AH3882" i="1"/>
  <c r="AG3882" i="1"/>
  <c r="AH3876" i="1"/>
  <c r="AG3876" i="1"/>
  <c r="AH3871" i="1"/>
  <c r="AH3869" i="1"/>
  <c r="AG3871" i="1"/>
  <c r="AG3869" i="1"/>
  <c r="AH3867" i="1"/>
  <c r="AH3862" i="1"/>
  <c r="AH3859" i="1"/>
  <c r="AG3867" i="1"/>
  <c r="AG3862" i="1"/>
  <c r="AG3859" i="1"/>
  <c r="AH3857" i="1"/>
  <c r="AG3857" i="1"/>
  <c r="AH3855" i="1"/>
  <c r="AG3855" i="1"/>
  <c r="AH3853" i="1"/>
  <c r="AG3853" i="1"/>
  <c r="AH3851" i="1"/>
  <c r="AG3851" i="1"/>
  <c r="AH3849" i="1"/>
  <c r="AH3847" i="1"/>
  <c r="AG3849" i="1"/>
  <c r="AG3847" i="1"/>
  <c r="AH3844" i="1"/>
  <c r="AH3842" i="1"/>
  <c r="AH3840" i="1"/>
  <c r="AG3844" i="1"/>
  <c r="AG3842" i="1"/>
  <c r="AG3840" i="1"/>
  <c r="AH3836" i="1"/>
  <c r="AG3836" i="1"/>
  <c r="AH3833" i="1"/>
  <c r="AG3833" i="1"/>
  <c r="AH3831" i="1"/>
  <c r="AH3829" i="1"/>
  <c r="AG3831" i="1"/>
  <c r="AG3829" i="1"/>
  <c r="AH3822" i="1"/>
  <c r="AG3822" i="1"/>
  <c r="AH1126" i="1"/>
  <c r="AH1122" i="1"/>
  <c r="AH1102" i="1"/>
  <c r="AH1093" i="1"/>
  <c r="AH1004" i="1"/>
  <c r="AH970" i="1"/>
  <c r="AD960" i="1"/>
  <c r="AH961" i="1"/>
  <c r="AH953" i="1"/>
  <c r="AD933" i="1"/>
  <c r="AH934" i="1"/>
  <c r="AH924" i="1"/>
  <c r="AD917" i="1"/>
  <c r="AH918" i="1"/>
  <c r="AG1135" i="1"/>
  <c r="AG1133" i="1"/>
  <c r="AG1115" i="1"/>
  <c r="AG1084" i="1"/>
  <c r="AG1076" i="1"/>
  <c r="AG1071" i="1"/>
  <c r="AG1056" i="1"/>
  <c r="AG1051" i="1"/>
  <c r="AG1047" i="1"/>
  <c r="AG1026" i="1"/>
  <c r="AG1018" i="1"/>
  <c r="AG1009" i="1"/>
  <c r="AG1000" i="1"/>
  <c r="AG993" i="1"/>
  <c r="AG980" i="1"/>
  <c r="AG902" i="1"/>
  <c r="AG906" i="1"/>
  <c r="B202" i="8"/>
  <c r="C202" i="8" s="1"/>
  <c r="AE969" i="1"/>
  <c r="AF970" i="1"/>
  <c r="AE894" i="1"/>
  <c r="AF890" i="1"/>
  <c r="AF74" i="1"/>
  <c r="AF48" i="1"/>
  <c r="AF19" i="1"/>
  <c r="AG1137" i="1"/>
  <c r="AG1955" i="1"/>
  <c r="AG1956" i="1"/>
  <c r="AG1905" i="1"/>
  <c r="AH958" i="1"/>
  <c r="AH911" i="1"/>
  <c r="AH902" i="1"/>
  <c r="AG934" i="1"/>
  <c r="AG924" i="1"/>
  <c r="AG890" i="1"/>
  <c r="AG885" i="1"/>
  <c r="AH1137" i="1"/>
  <c r="AH1955" i="1"/>
  <c r="AH1956" i="1"/>
  <c r="AG1402" i="1"/>
  <c r="AG1234" i="1"/>
  <c r="AH1204" i="1"/>
  <c r="AH1192" i="1"/>
  <c r="AH1174" i="1"/>
  <c r="AH1145" i="1"/>
  <c r="AH3817" i="1"/>
  <c r="AH3815" i="1"/>
  <c r="AH3813" i="1"/>
  <c r="AH3804" i="1"/>
  <c r="AH3802" i="1"/>
  <c r="AH3796" i="1"/>
  <c r="AH3794" i="1"/>
  <c r="AH3787" i="1"/>
  <c r="AH3785" i="1"/>
  <c r="AH3782" i="1"/>
  <c r="AH3773" i="1"/>
  <c r="AH3771" i="1"/>
  <c r="AH3769" i="1"/>
  <c r="AH3767" i="1"/>
  <c r="AH3765" i="1"/>
  <c r="AH3760" i="1"/>
  <c r="AH3757" i="1"/>
  <c r="AH3755" i="1"/>
  <c r="AH3751" i="1"/>
  <c r="AH3749" i="1"/>
  <c r="AH3747" i="1"/>
  <c r="AH3745" i="1"/>
  <c r="AH3740" i="1"/>
  <c r="AH3738" i="1"/>
  <c r="AH3727" i="1"/>
  <c r="AH3723" i="1"/>
  <c r="AH3721" i="1"/>
  <c r="AH3704" i="1"/>
  <c r="AH3701" i="1"/>
  <c r="AH3699" i="1"/>
  <c r="AH3697" i="1"/>
  <c r="AH3693" i="1"/>
  <c r="AH3691" i="1"/>
  <c r="AH3689" i="1"/>
  <c r="AH3687" i="1"/>
  <c r="AH3683" i="1"/>
  <c r="AH3681" i="1"/>
  <c r="AH3679" i="1"/>
  <c r="AH3677" i="1"/>
  <c r="AH3673" i="1"/>
  <c r="AH3671" i="1"/>
  <c r="AH3669" i="1"/>
  <c r="AH3666" i="1"/>
  <c r="AH3662" i="1"/>
  <c r="AH3660" i="1"/>
  <c r="AH3658" i="1"/>
  <c r="AH3655" i="1"/>
  <c r="AH3653" i="1"/>
  <c r="AH3651" i="1"/>
  <c r="AH3649" i="1"/>
  <c r="AH3647" i="1"/>
  <c r="AH3645" i="1"/>
  <c r="AH3638" i="1"/>
  <c r="AH3636" i="1"/>
  <c r="AH3634" i="1"/>
  <c r="AH3626" i="1"/>
  <c r="AH3624" i="1"/>
  <c r="AH3622" i="1"/>
  <c r="AH3620" i="1"/>
  <c r="AH3618" i="1"/>
  <c r="AH3616" i="1"/>
  <c r="AH3613" i="1"/>
  <c r="AH3611" i="1"/>
  <c r="AH3609" i="1"/>
  <c r="AH3607" i="1"/>
  <c r="AH3602" i="1"/>
  <c r="AH3598" i="1"/>
  <c r="AH3596" i="1"/>
  <c r="AH3593" i="1"/>
  <c r="AH3586" i="1"/>
  <c r="AH3583" i="1"/>
  <c r="AH3578" i="1"/>
  <c r="AH3576" i="1"/>
  <c r="AH3574" i="1"/>
  <c r="AH3569" i="1"/>
  <c r="AH3567" i="1"/>
  <c r="AH3565" i="1"/>
  <c r="AH3563" i="1"/>
  <c r="AH3561" i="1"/>
  <c r="AH3556" i="1"/>
  <c r="AH3553" i="1"/>
  <c r="AH3545" i="1"/>
  <c r="AH3540" i="1"/>
  <c r="AH3538" i="1"/>
  <c r="AH3536" i="1"/>
  <c r="AH3534" i="1"/>
  <c r="AH3530" i="1"/>
  <c r="AH3528" i="1"/>
  <c r="AH3526" i="1"/>
  <c r="AH3522" i="1"/>
  <c r="AH3518" i="1"/>
  <c r="AH3515" i="1"/>
  <c r="AH3510" i="1"/>
  <c r="AH3508" i="1"/>
  <c r="AH3506" i="1"/>
  <c r="AH3504" i="1"/>
  <c r="AH3502" i="1"/>
  <c r="AH3500" i="1"/>
  <c r="AH3495" i="1"/>
  <c r="AH3493" i="1"/>
  <c r="AH3491" i="1"/>
  <c r="AH3484" i="1"/>
  <c r="AH3482" i="1"/>
  <c r="AH3478" i="1"/>
  <c r="AH3474" i="1"/>
  <c r="AH3469" i="1"/>
  <c r="AH3462" i="1"/>
  <c r="AH3459" i="1"/>
  <c r="AH3457" i="1"/>
  <c r="AH3450" i="1"/>
  <c r="AH3448" i="1"/>
  <c r="AH3446" i="1"/>
  <c r="AH3443" i="1"/>
  <c r="AH3441" i="1"/>
  <c r="AH3439" i="1"/>
  <c r="AH3427" i="1"/>
  <c r="AH3423" i="1"/>
  <c r="AH3419" i="1"/>
  <c r="AH3412" i="1"/>
  <c r="AH3410" i="1"/>
  <c r="AH3401" i="1"/>
  <c r="AH3399" i="1"/>
  <c r="AH3397" i="1"/>
  <c r="AH3395" i="1"/>
  <c r="AH3388" i="1"/>
  <c r="AH3383" i="1"/>
  <c r="AH3380" i="1"/>
  <c r="AH3378" i="1"/>
  <c r="AH3373" i="1"/>
  <c r="AH3371" i="1"/>
  <c r="AH3368" i="1"/>
  <c r="AH3366" i="1"/>
  <c r="AH3364" i="1"/>
  <c r="AH3362" i="1"/>
  <c r="AH3357" i="1"/>
  <c r="AH3355" i="1"/>
  <c r="AH3347" i="1"/>
  <c r="AH3345" i="1"/>
  <c r="AH3342" i="1"/>
  <c r="AH3337" i="1"/>
  <c r="AH3335" i="1"/>
  <c r="AH3331" i="1"/>
  <c r="AH3327" i="1"/>
  <c r="AH3324" i="1"/>
  <c r="AH3322" i="1"/>
  <c r="AH3318" i="1"/>
  <c r="AH3314" i="1"/>
  <c r="AH3306" i="1"/>
  <c r="AH3301" i="1"/>
  <c r="AH3296" i="1"/>
  <c r="AH3294" i="1"/>
  <c r="AH3290" i="1"/>
  <c r="AH3285" i="1"/>
  <c r="AH3283" i="1"/>
  <c r="AH3280" i="1"/>
  <c r="AH3278" i="1"/>
  <c r="AH3272" i="1"/>
  <c r="AH3266" i="1"/>
  <c r="AH3263" i="1"/>
  <c r="AH3261" i="1"/>
  <c r="AH3259" i="1"/>
  <c r="AH3254" i="1"/>
  <c r="AH3252" i="1"/>
  <c r="AH3249" i="1"/>
  <c r="AH3247" i="1"/>
  <c r="AH3245" i="1"/>
  <c r="AH3240" i="1"/>
  <c r="AH3238" i="1"/>
  <c r="AH3232" i="1"/>
  <c r="AH3226" i="1"/>
  <c r="AH3224" i="1"/>
  <c r="AH3220" i="1"/>
  <c r="AH3218" i="1"/>
  <c r="AH3215" i="1"/>
  <c r="AH3213" i="1"/>
  <c r="AH3211" i="1"/>
  <c r="AH3206" i="1"/>
  <c r="AH3199" i="1"/>
  <c r="AH3197" i="1"/>
  <c r="AH3192" i="1"/>
  <c r="AH3190" i="1"/>
  <c r="AH3188" i="1"/>
  <c r="AH3186" i="1"/>
  <c r="AH3184" i="1"/>
  <c r="AH3179" i="1"/>
  <c r="AH3175" i="1"/>
  <c r="AH3173" i="1"/>
  <c r="AH1402" i="1"/>
  <c r="AG1289" i="1"/>
  <c r="AH1286" i="1"/>
  <c r="AH1234" i="1"/>
  <c r="AG1226" i="1"/>
  <c r="AH1226" i="1"/>
  <c r="AG1204" i="1"/>
  <c r="AH1199" i="1"/>
  <c r="AG1174" i="1"/>
  <c r="AG1145" i="1"/>
  <c r="AG3817" i="1"/>
  <c r="AG3815" i="1"/>
  <c r="AG3813" i="1"/>
  <c r="AG3804" i="1"/>
  <c r="AG3802" i="1"/>
  <c r="AG3796" i="1"/>
  <c r="AG3794" i="1"/>
  <c r="AG3787" i="1"/>
  <c r="AG3785" i="1"/>
  <c r="AG3782" i="1"/>
  <c r="AG3773" i="1"/>
  <c r="AG3771" i="1"/>
  <c r="AG3769" i="1"/>
  <c r="AG3767" i="1"/>
  <c r="AG3765" i="1"/>
  <c r="AG3760" i="1"/>
  <c r="AG3757" i="1"/>
  <c r="AG3755" i="1"/>
  <c r="AG3751" i="1"/>
  <c r="AG3749" i="1"/>
  <c r="AG3747" i="1"/>
  <c r="AG3745" i="1"/>
  <c r="AG3740" i="1"/>
  <c r="AG3738" i="1"/>
  <c r="AG3727" i="1"/>
  <c r="AG3723" i="1"/>
  <c r="AG3721" i="1"/>
  <c r="AG3704" i="1"/>
  <c r="AG3701" i="1"/>
  <c r="AG3699" i="1"/>
  <c r="AG3697" i="1"/>
  <c r="AG3693" i="1"/>
  <c r="AG3691" i="1"/>
  <c r="AG3689" i="1"/>
  <c r="AG3687" i="1"/>
  <c r="AG3683" i="1"/>
  <c r="AG3681" i="1"/>
  <c r="AG3679" i="1"/>
  <c r="AG3677" i="1"/>
  <c r="AG3673" i="1"/>
  <c r="AG3671" i="1"/>
  <c r="AG3669" i="1"/>
  <c r="AG3666" i="1"/>
  <c r="AG3662" i="1"/>
  <c r="AG3660" i="1"/>
  <c r="AH3169" i="1"/>
  <c r="AH3167" i="1"/>
  <c r="AH3159" i="1"/>
  <c r="AH3153" i="1"/>
  <c r="AH3151" i="1"/>
  <c r="AH3147" i="1"/>
  <c r="AH3145" i="1"/>
  <c r="AH3143" i="1"/>
  <c r="AH3141" i="1"/>
  <c r="AH3139" i="1"/>
  <c r="AH3129" i="1"/>
  <c r="AH3125" i="1"/>
  <c r="AH3123" i="1"/>
  <c r="AH3121" i="1"/>
  <c r="AH3117" i="1"/>
  <c r="AH3111" i="1"/>
  <c r="AH3109" i="1"/>
  <c r="AH3101" i="1"/>
  <c r="AH3099" i="1"/>
  <c r="AH3092" i="1"/>
  <c r="AH3090" i="1"/>
  <c r="AH3082" i="1"/>
  <c r="AH3080" i="1"/>
  <c r="AH3073" i="1"/>
  <c r="AH3071" i="1"/>
  <c r="AH3064" i="1"/>
  <c r="AH3053" i="1"/>
  <c r="AH3048" i="1"/>
  <c r="AH3046" i="1"/>
  <c r="AH3040" i="1"/>
  <c r="AH3038" i="1"/>
  <c r="AH3036" i="1"/>
  <c r="AH3032" i="1"/>
  <c r="AH3030" i="1"/>
  <c r="AH3026" i="1"/>
  <c r="AH3022" i="1"/>
  <c r="AH3018" i="1"/>
  <c r="AH3016" i="1"/>
  <c r="AH3010" i="1"/>
  <c r="AH3008" i="1"/>
  <c r="AH3004" i="1"/>
  <c r="AH3002" i="1"/>
  <c r="AH3000" i="1"/>
  <c r="AH2998" i="1"/>
  <c r="AH2996" i="1"/>
  <c r="AH2990" i="1"/>
  <c r="AH2977" i="1"/>
  <c r="AG2971" i="1"/>
  <c r="AG2967" i="1"/>
  <c r="AG2963" i="1"/>
  <c r="AG2961" i="1"/>
  <c r="AG2955" i="1"/>
  <c r="AG2949" i="1"/>
  <c r="AG2940" i="1"/>
  <c r="AG2938" i="1"/>
  <c r="AG2919" i="1"/>
  <c r="AG2917" i="1"/>
  <c r="AG2914" i="1"/>
  <c r="AG2912" i="1"/>
  <c r="AG2910" i="1"/>
  <c r="AG2905" i="1"/>
  <c r="AG2897" i="1"/>
  <c r="AG2894" i="1"/>
  <c r="AG2892" i="1"/>
  <c r="AG2889" i="1"/>
  <c r="AG2881" i="1"/>
  <c r="AG2865" i="1"/>
  <c r="AG2863" i="1"/>
  <c r="AG2861" i="1"/>
  <c r="AG2857" i="1"/>
  <c r="AG2849" i="1"/>
  <c r="AG2846" i="1"/>
  <c r="AG2840" i="1"/>
  <c r="AG2838" i="1"/>
  <c r="AG2836" i="1"/>
  <c r="AG3658" i="1"/>
  <c r="AG3655" i="1"/>
  <c r="AG3653" i="1"/>
  <c r="AG3651" i="1"/>
  <c r="AG3649" i="1"/>
  <c r="AG3647" i="1"/>
  <c r="AG3645" i="1"/>
  <c r="AG3638" i="1"/>
  <c r="AG3636" i="1"/>
  <c r="AG3634" i="1"/>
  <c r="AG3626" i="1"/>
  <c r="AG3624" i="1"/>
  <c r="AG3622" i="1"/>
  <c r="AG3620" i="1"/>
  <c r="AG3618" i="1"/>
  <c r="AG3616" i="1"/>
  <c r="AG3613" i="1"/>
  <c r="AG3611" i="1"/>
  <c r="AG3609" i="1"/>
  <c r="AG3607" i="1"/>
  <c r="AG3602" i="1"/>
  <c r="AG3598" i="1"/>
  <c r="AG3596" i="1"/>
  <c r="AG3593" i="1"/>
  <c r="AG3586" i="1"/>
  <c r="AG3583" i="1"/>
  <c r="AG3578" i="1"/>
  <c r="AG3576" i="1"/>
  <c r="AG3574" i="1"/>
  <c r="AG3569" i="1"/>
  <c r="AG3567" i="1"/>
  <c r="AG3565" i="1"/>
  <c r="AG3563" i="1"/>
  <c r="AG3561" i="1"/>
  <c r="AG3556" i="1"/>
  <c r="AG3553" i="1"/>
  <c r="AG3545" i="1"/>
  <c r="AG3540" i="1"/>
  <c r="AG3538" i="1"/>
  <c r="AG3536" i="1"/>
  <c r="AG3534" i="1"/>
  <c r="AG3530" i="1"/>
  <c r="AG3528" i="1"/>
  <c r="AG3526" i="1"/>
  <c r="AG3522" i="1"/>
  <c r="AG3518" i="1"/>
  <c r="AG3515" i="1"/>
  <c r="AG3510" i="1"/>
  <c r="AG3508" i="1"/>
  <c r="AG3506" i="1"/>
  <c r="AG3504" i="1"/>
  <c r="AG3502" i="1"/>
  <c r="AG3500" i="1"/>
  <c r="AG3495" i="1"/>
  <c r="AG3493" i="1"/>
  <c r="AG3491" i="1"/>
  <c r="AG3484" i="1"/>
  <c r="AG3482" i="1"/>
  <c r="AG3478" i="1"/>
  <c r="AG3474" i="1"/>
  <c r="AG3469" i="1"/>
  <c r="AG3462" i="1"/>
  <c r="AG3459" i="1"/>
  <c r="AG3457" i="1"/>
  <c r="AG3450" i="1"/>
  <c r="AG3448" i="1"/>
  <c r="AG3446" i="1"/>
  <c r="AG3443" i="1"/>
  <c r="AG3441" i="1"/>
  <c r="AG3439" i="1"/>
  <c r="AG3427" i="1"/>
  <c r="AG3423" i="1"/>
  <c r="AG3419" i="1"/>
  <c r="AG3412" i="1"/>
  <c r="AG3410" i="1"/>
  <c r="AG3401" i="1"/>
  <c r="AG3399" i="1"/>
  <c r="AG3397" i="1"/>
  <c r="AG3395" i="1"/>
  <c r="AG3388" i="1"/>
  <c r="AG3383" i="1"/>
  <c r="AG3380" i="1"/>
  <c r="AG3378" i="1"/>
  <c r="AG3373" i="1"/>
  <c r="AG3371" i="1"/>
  <c r="AG3368" i="1"/>
  <c r="AG3366" i="1"/>
  <c r="AG3364" i="1"/>
  <c r="AG3362" i="1"/>
  <c r="AG3357" i="1"/>
  <c r="AG3355" i="1"/>
  <c r="AG3347" i="1"/>
  <c r="AG3345" i="1"/>
  <c r="AG3342" i="1"/>
  <c r="AG3337" i="1"/>
  <c r="AG3335" i="1"/>
  <c r="AG3331" i="1"/>
  <c r="AG3327" i="1"/>
  <c r="AG3324" i="1"/>
  <c r="AG3322" i="1"/>
  <c r="AG3318" i="1"/>
  <c r="AG3314" i="1"/>
  <c r="AG3306" i="1"/>
  <c r="AG3301" i="1"/>
  <c r="AG3296" i="1"/>
  <c r="AG3294" i="1"/>
  <c r="AG3290" i="1"/>
  <c r="AG3285" i="1"/>
  <c r="AG3283" i="1"/>
  <c r="AG3280" i="1"/>
  <c r="AG3278" i="1"/>
  <c r="AG3272" i="1"/>
  <c r="AG3266" i="1"/>
  <c r="AG3263" i="1"/>
  <c r="AG3261" i="1"/>
  <c r="AG3259" i="1"/>
  <c r="AG3254" i="1"/>
  <c r="AG3252" i="1"/>
  <c r="AG3249" i="1"/>
  <c r="AG3247" i="1"/>
  <c r="AG3245" i="1"/>
  <c r="AG3240" i="1"/>
  <c r="AG3238" i="1"/>
  <c r="AG3232" i="1"/>
  <c r="AG3226" i="1"/>
  <c r="AG3224" i="1"/>
  <c r="AG3220" i="1"/>
  <c r="AG3218" i="1"/>
  <c r="AG3215" i="1"/>
  <c r="AG3213" i="1"/>
  <c r="AG3211" i="1"/>
  <c r="AG3206" i="1"/>
  <c r="AG3199" i="1"/>
  <c r="AG3197" i="1"/>
  <c r="AG3192" i="1"/>
  <c r="AG3190" i="1"/>
  <c r="AG3188" i="1"/>
  <c r="AG3186" i="1"/>
  <c r="AG3184" i="1"/>
  <c r="AG3179" i="1"/>
  <c r="AG3175" i="1"/>
  <c r="AG3173" i="1"/>
  <c r="AG3169" i="1"/>
  <c r="AG3167" i="1"/>
  <c r="AG3159" i="1"/>
  <c r="AG3153" i="1"/>
  <c r="AG3151" i="1"/>
  <c r="AG3147" i="1"/>
  <c r="AG3145" i="1"/>
  <c r="AG3143" i="1"/>
  <c r="AG3141" i="1"/>
  <c r="AG3139" i="1"/>
  <c r="AG3129" i="1"/>
  <c r="AG3125" i="1"/>
  <c r="AG3123" i="1"/>
  <c r="AG3121" i="1"/>
  <c r="AG3117" i="1"/>
  <c r="AG3111" i="1"/>
  <c r="AG3109" i="1"/>
  <c r="AG3101" i="1"/>
  <c r="AG3099" i="1"/>
  <c r="AG3092" i="1"/>
  <c r="AG3090" i="1"/>
  <c r="AG3082" i="1"/>
  <c r="AG3080" i="1"/>
  <c r="AG3073" i="1"/>
  <c r="AG3071" i="1"/>
  <c r="AG3064" i="1"/>
  <c r="AG3053" i="1"/>
  <c r="AG3048" i="1"/>
  <c r="AG3046" i="1"/>
  <c r="AG3040" i="1"/>
  <c r="AG3038" i="1"/>
  <c r="AG3036" i="1"/>
  <c r="AG3032" i="1"/>
  <c r="AG3030" i="1"/>
  <c r="AG3026" i="1"/>
  <c r="AG3022" i="1"/>
  <c r="AG3018" i="1"/>
  <c r="AG3016" i="1"/>
  <c r="AG3010" i="1"/>
  <c r="AG3008" i="1"/>
  <c r="AG3004" i="1"/>
  <c r="AG3002" i="1"/>
  <c r="AG3000" i="1"/>
  <c r="AG2998" i="1"/>
  <c r="AG2996" i="1"/>
  <c r="AG2990" i="1"/>
  <c r="AH2971" i="1"/>
  <c r="AH2967" i="1"/>
  <c r="AH2963" i="1"/>
  <c r="AH2961" i="1"/>
  <c r="AH2955" i="1"/>
  <c r="AH2949" i="1"/>
  <c r="AH2940" i="1"/>
  <c r="AH2938" i="1"/>
  <c r="AH2919" i="1"/>
  <c r="AH2917" i="1"/>
  <c r="AH2914" i="1"/>
  <c r="AH2912" i="1"/>
  <c r="AH2910" i="1"/>
  <c r="AH2905" i="1"/>
  <c r="AH2897" i="1"/>
  <c r="AH2894" i="1"/>
  <c r="AH2892" i="1"/>
  <c r="AH2889" i="1"/>
  <c r="AH2881" i="1"/>
  <c r="AH2865" i="1"/>
  <c r="AH2863" i="1"/>
  <c r="AH2861" i="1"/>
  <c r="AH2857" i="1"/>
  <c r="AH2849" i="1"/>
  <c r="AH2846" i="1"/>
  <c r="AH2840" i="1"/>
  <c r="AH2838" i="1"/>
  <c r="AH2836" i="1"/>
  <c r="AH2832" i="1"/>
  <c r="AH2828" i="1"/>
  <c r="AH2822" i="1"/>
  <c r="AH2820" i="1"/>
  <c r="AH2811" i="1"/>
  <c r="AH2808" i="1"/>
  <c r="AH2806" i="1"/>
  <c r="AH2803" i="1"/>
  <c r="AH2801" i="1"/>
  <c r="AH2798" i="1"/>
  <c r="AH2795" i="1"/>
  <c r="AH2793" i="1"/>
  <c r="AG2598" i="1"/>
  <c r="AH2216" i="1"/>
  <c r="AG2832" i="1"/>
  <c r="AG2828" i="1"/>
  <c r="AG2822" i="1"/>
  <c r="AG2820" i="1"/>
  <c r="AG2811" i="1"/>
  <c r="AG2808" i="1"/>
  <c r="AG2806" i="1"/>
  <c r="AG2803" i="1"/>
  <c r="AG2801" i="1"/>
  <c r="AG2798" i="1"/>
  <c r="AG2795" i="1"/>
  <c r="AG2793" i="1"/>
  <c r="AH2376" i="1"/>
  <c r="AH2412" i="1"/>
  <c r="AG3816" i="1"/>
  <c r="AH3816" i="1"/>
  <c r="AG3814" i="1"/>
  <c r="AH3814" i="1"/>
  <c r="AG3812" i="1"/>
  <c r="AH3812" i="1"/>
  <c r="AH3803" i="1"/>
  <c r="AG3803" i="1"/>
  <c r="AG3801" i="1"/>
  <c r="AH3801" i="1"/>
  <c r="AH3795" i="1"/>
  <c r="AG3795" i="1"/>
  <c r="AG3793" i="1"/>
  <c r="AH3793" i="1"/>
  <c r="AG3786" i="1"/>
  <c r="AH3786" i="1"/>
  <c r="AG3781" i="1"/>
  <c r="AH3784" i="1"/>
  <c r="AH3781" i="1"/>
  <c r="AG3784" i="1"/>
  <c r="AG3772" i="1"/>
  <c r="AH3772" i="1"/>
  <c r="AG3770" i="1"/>
  <c r="AH3770" i="1"/>
  <c r="AG3768" i="1"/>
  <c r="AG3766" i="1"/>
  <c r="AG3764" i="1"/>
  <c r="AH3768" i="1"/>
  <c r="AH3766" i="1"/>
  <c r="AH3764" i="1"/>
  <c r="AG3759" i="1"/>
  <c r="AH3759" i="1"/>
  <c r="AG3756" i="1"/>
  <c r="AG3754" i="1"/>
  <c r="AH3756" i="1"/>
  <c r="AH3754" i="1"/>
  <c r="AH3750" i="1"/>
  <c r="AG3750" i="1"/>
  <c r="AG3748" i="1"/>
  <c r="AG3746" i="1"/>
  <c r="AH3748" i="1"/>
  <c r="AH3746" i="1"/>
  <c r="AG3739" i="1"/>
  <c r="AG3744" i="1"/>
  <c r="AH3744" i="1"/>
  <c r="AG3737" i="1"/>
  <c r="AH3739" i="1"/>
  <c r="AH3737" i="1"/>
  <c r="AH3726" i="1"/>
  <c r="AG3726" i="1"/>
  <c r="AG3722" i="1"/>
  <c r="AH3722" i="1"/>
  <c r="AH3720" i="1"/>
  <c r="AG3720" i="1"/>
  <c r="AG3700" i="1"/>
  <c r="AH3703" i="1"/>
  <c r="AH3700" i="1"/>
  <c r="AG3703" i="1"/>
  <c r="AG3698" i="1"/>
  <c r="AH3698" i="1"/>
  <c r="AG3696" i="1"/>
  <c r="AH3696" i="1"/>
  <c r="AG3692" i="1"/>
  <c r="AH3692" i="1"/>
  <c r="AG3690" i="1"/>
  <c r="AG3688" i="1"/>
  <c r="AG3686" i="1"/>
  <c r="AH3690" i="1"/>
  <c r="AH3688" i="1"/>
  <c r="AH3686" i="1"/>
  <c r="AG3682" i="1"/>
  <c r="AH3682" i="1"/>
  <c r="AG3680" i="1"/>
  <c r="AH3680" i="1"/>
  <c r="AG3678" i="1"/>
  <c r="AG3676" i="1"/>
  <c r="AH3678" i="1"/>
  <c r="AH3676" i="1"/>
  <c r="AG3672" i="1"/>
  <c r="AH3672" i="1"/>
  <c r="AH3670" i="1"/>
  <c r="AH3668" i="1"/>
  <c r="AG3670" i="1"/>
  <c r="AG3668" i="1"/>
  <c r="AG3665" i="1"/>
  <c r="AG3661" i="1"/>
  <c r="AH3665" i="1"/>
  <c r="AH3661" i="1"/>
  <c r="AG3659" i="1"/>
  <c r="AH3659" i="1"/>
  <c r="AG3657" i="1"/>
  <c r="AG3654" i="1"/>
  <c r="AH3657" i="1"/>
  <c r="AH3654" i="1"/>
  <c r="AG3652" i="1"/>
  <c r="AH3652" i="1"/>
  <c r="AG3650" i="1"/>
  <c r="AG3648" i="1"/>
  <c r="AH3650" i="1"/>
  <c r="AH3648" i="1"/>
  <c r="AG3646" i="1"/>
  <c r="AH3646" i="1"/>
  <c r="AG3644" i="1"/>
  <c r="AH3644" i="1"/>
  <c r="AG3637" i="1"/>
  <c r="AH3637" i="1"/>
  <c r="AG3635" i="1"/>
  <c r="AH3635" i="1"/>
  <c r="AG3633" i="1"/>
  <c r="AH3633" i="1"/>
  <c r="AG3623" i="1"/>
  <c r="AH3625" i="1"/>
  <c r="AH3623" i="1"/>
  <c r="AH3621" i="1"/>
  <c r="AG3621" i="1"/>
  <c r="AG3619" i="1"/>
  <c r="AG3617" i="1"/>
  <c r="AG3615" i="1"/>
  <c r="AH3619" i="1"/>
  <c r="AH3617" i="1"/>
  <c r="AH3615" i="1"/>
  <c r="AG3612" i="1"/>
  <c r="AG3610" i="1"/>
  <c r="AG3608" i="1"/>
  <c r="AH3612" i="1"/>
  <c r="AH3610" i="1"/>
  <c r="AH3608" i="1"/>
  <c r="AG3606" i="1"/>
  <c r="AH3606" i="1"/>
  <c r="AG3601" i="1"/>
  <c r="AG3597" i="1"/>
  <c r="AH3601" i="1"/>
  <c r="AH3597" i="1"/>
  <c r="AG3595" i="1"/>
  <c r="AG3592" i="1"/>
  <c r="AH3595" i="1"/>
  <c r="AH3592" i="1"/>
  <c r="AG3585" i="1"/>
  <c r="AG3582" i="1"/>
  <c r="AG3579" i="1"/>
  <c r="AG3577" i="1"/>
  <c r="AG3575" i="1"/>
  <c r="AH3585" i="1"/>
  <c r="AH3582" i="1"/>
  <c r="AH3579" i="1"/>
  <c r="AH3577" i="1"/>
  <c r="AH3575" i="1"/>
  <c r="AG3573" i="1"/>
  <c r="AG3566" i="1"/>
  <c r="AH3573" i="1"/>
  <c r="AH3568" i="1"/>
  <c r="AH3566" i="1"/>
  <c r="AG3568" i="1"/>
  <c r="AG3564" i="1"/>
  <c r="AH3564" i="1"/>
  <c r="AG3562" i="1"/>
  <c r="AG3560" i="1"/>
  <c r="AG3555" i="1"/>
  <c r="AH3562" i="1"/>
  <c r="AH3560" i="1"/>
  <c r="AH3555" i="1"/>
  <c r="AG3552" i="1"/>
  <c r="AG3544" i="1"/>
  <c r="AG3539" i="1"/>
  <c r="AG3537" i="1"/>
  <c r="AG3535" i="1"/>
  <c r="AH3552" i="1"/>
  <c r="AH3539" i="1"/>
  <c r="AH3537" i="1"/>
  <c r="AH3535" i="1"/>
  <c r="AH3544" i="1"/>
  <c r="AH3533" i="1"/>
  <c r="AG3533" i="1"/>
  <c r="AG3529" i="1"/>
  <c r="AG3527" i="1"/>
  <c r="AG3525" i="1"/>
  <c r="AH3529" i="1"/>
  <c r="AH3527" i="1"/>
  <c r="AH3525" i="1"/>
  <c r="AH3521" i="1"/>
  <c r="AG3521" i="1"/>
  <c r="AG3517" i="1"/>
  <c r="AH3517" i="1"/>
  <c r="AG3514" i="1"/>
  <c r="AH3514" i="1"/>
  <c r="AG3509" i="1"/>
  <c r="AH3509" i="1"/>
  <c r="AG3507" i="1"/>
  <c r="AH3507" i="1"/>
  <c r="AG3505" i="1"/>
  <c r="AH3505" i="1"/>
  <c r="AG3503" i="1"/>
  <c r="AH3503" i="1"/>
  <c r="AG3501" i="1"/>
  <c r="AG3499" i="1"/>
  <c r="AG3494" i="1"/>
  <c r="AG3492" i="1"/>
  <c r="AH3501" i="1"/>
  <c r="AH3499" i="1"/>
  <c r="AH3494" i="1"/>
  <c r="AH3492" i="1"/>
  <c r="AG3490" i="1"/>
  <c r="AG3483" i="1"/>
  <c r="AH3490" i="1"/>
  <c r="AH3483" i="1"/>
  <c r="AG3481" i="1"/>
  <c r="AG3473" i="1"/>
  <c r="AH3481" i="1"/>
  <c r="AH3477" i="1"/>
  <c r="AH3473" i="1"/>
  <c r="AG3477" i="1"/>
  <c r="AH3468" i="1"/>
  <c r="AG3468" i="1"/>
  <c r="AH3461" i="1"/>
  <c r="AG3461" i="1"/>
  <c r="AG3458" i="1"/>
  <c r="AG3456" i="1"/>
  <c r="AH3458" i="1"/>
  <c r="AH3456" i="1"/>
  <c r="AH3449" i="1"/>
  <c r="AG3449" i="1"/>
  <c r="AG3447" i="1"/>
  <c r="AH3447" i="1"/>
  <c r="AG3445" i="1"/>
  <c r="AH3445" i="1"/>
  <c r="AG3442" i="1"/>
  <c r="AH3442" i="1"/>
  <c r="AG3440" i="1"/>
  <c r="AG3438" i="1"/>
  <c r="AH3440" i="1"/>
  <c r="AH3438" i="1"/>
  <c r="AG3422" i="1"/>
  <c r="AH3426" i="1"/>
  <c r="AH3422" i="1"/>
  <c r="AG3426" i="1"/>
  <c r="AG3418" i="1"/>
  <c r="AH3418" i="1"/>
  <c r="AH3411" i="1"/>
  <c r="AG3409" i="1"/>
  <c r="AG3398" i="1"/>
  <c r="AG3396" i="1"/>
  <c r="AH3409" i="1"/>
  <c r="AH3400" i="1"/>
  <c r="AH3398" i="1"/>
  <c r="AH3396" i="1"/>
  <c r="AG3400" i="1"/>
  <c r="AG3394" i="1"/>
  <c r="AH3394" i="1"/>
  <c r="AH3387" i="1"/>
  <c r="AG3387" i="1"/>
  <c r="AG3382" i="1"/>
  <c r="AH3382" i="1"/>
  <c r="AG3377" i="1"/>
  <c r="AH3379" i="1"/>
  <c r="AH3377" i="1"/>
  <c r="AG3379" i="1"/>
  <c r="AG3372" i="1"/>
  <c r="AH3372" i="1"/>
  <c r="AG3367" i="1"/>
  <c r="AH3370" i="1"/>
  <c r="AH3367" i="1"/>
  <c r="AG3370" i="1"/>
  <c r="AG3365" i="1"/>
  <c r="AG3363" i="1"/>
  <c r="AG3361" i="1"/>
  <c r="AH3365" i="1"/>
  <c r="AH3363" i="1"/>
  <c r="AH3361" i="1"/>
  <c r="AG3356" i="1"/>
  <c r="AG3354" i="1"/>
  <c r="AG3352" i="1"/>
  <c r="AH3356" i="1"/>
  <c r="AH3354" i="1"/>
  <c r="AH3352" i="1"/>
  <c r="AH3346" i="1"/>
  <c r="AH3344" i="1"/>
  <c r="AG3346" i="1"/>
  <c r="AG3344" i="1"/>
  <c r="AH369" i="1"/>
  <c r="AG369" i="1"/>
  <c r="AG3253" i="1"/>
  <c r="AF369" i="1"/>
  <c r="AH3341" i="1"/>
  <c r="AG3341" i="1"/>
  <c r="AG3334" i="1"/>
  <c r="AH3336" i="1"/>
  <c r="AH3334" i="1"/>
  <c r="AG3336" i="1"/>
  <c r="AH3330" i="1"/>
  <c r="AG3330" i="1"/>
  <c r="AH3326" i="1"/>
  <c r="AG3326" i="1"/>
  <c r="AG3323" i="1"/>
  <c r="AG3321" i="1"/>
  <c r="AH3323" i="1"/>
  <c r="AH3321" i="1"/>
  <c r="AG3317" i="1"/>
  <c r="AH3317" i="1"/>
  <c r="AG3313" i="1"/>
  <c r="AH3313" i="1"/>
  <c r="AH3305" i="1"/>
  <c r="AG3305" i="1"/>
  <c r="AH3300" i="1"/>
  <c r="AG3300" i="1"/>
  <c r="AG3295" i="1"/>
  <c r="AG3293" i="1"/>
  <c r="AH3295" i="1"/>
  <c r="AH3293" i="1"/>
  <c r="AG3289" i="1"/>
  <c r="AH3289" i="1"/>
  <c r="AG3284" i="1"/>
  <c r="AH3284" i="1"/>
  <c r="AG3282" i="1"/>
  <c r="AH3282" i="1"/>
  <c r="AG3279" i="1"/>
  <c r="AH3279" i="1"/>
  <c r="AG3277" i="1"/>
  <c r="AH3277" i="1"/>
  <c r="AG3271" i="1"/>
  <c r="AG3265" i="1"/>
  <c r="AG3262" i="1"/>
  <c r="AH3271" i="1"/>
  <c r="AH3265" i="1"/>
  <c r="AH3262" i="1"/>
  <c r="AG3260" i="1"/>
  <c r="AG3258" i="1"/>
  <c r="AH3260" i="1"/>
  <c r="AH3258" i="1"/>
  <c r="AH3253" i="1"/>
  <c r="AG3251" i="1"/>
  <c r="AG3248" i="1"/>
  <c r="AG3250" i="1"/>
  <c r="AH3251" i="1"/>
  <c r="AH3248" i="1"/>
  <c r="AH3250" i="1"/>
  <c r="AG3246" i="1"/>
  <c r="AH3246" i="1"/>
  <c r="AG3244" i="1"/>
  <c r="AH3244" i="1"/>
  <c r="AH3239" i="1"/>
  <c r="AG3239" i="1"/>
  <c r="AG3237" i="1"/>
  <c r="AG3223" i="1"/>
  <c r="AH3237" i="1"/>
  <c r="AH3231" i="1"/>
  <c r="AH3225" i="1"/>
  <c r="AH3223" i="1"/>
  <c r="AG3231" i="1"/>
  <c r="AG3225" i="1"/>
  <c r="AH3219" i="1"/>
  <c r="AG3219" i="1"/>
  <c r="AG3212" i="1"/>
  <c r="AG3210" i="1"/>
  <c r="AH3217" i="1"/>
  <c r="AH3214" i="1"/>
  <c r="AH3212" i="1"/>
  <c r="AH3210" i="1"/>
  <c r="AG3214" i="1"/>
  <c r="AG3205" i="1"/>
  <c r="AH3205" i="1"/>
  <c r="AH3198" i="1"/>
  <c r="AG3198" i="1"/>
  <c r="AG3196" i="1"/>
  <c r="AH3196" i="1"/>
  <c r="AH3191" i="1"/>
  <c r="AG3191" i="1"/>
  <c r="AG3189" i="1"/>
  <c r="AH3189" i="1"/>
  <c r="AH3187" i="1"/>
  <c r="AG3187" i="1"/>
  <c r="AH3185" i="1"/>
  <c r="AG3185" i="1"/>
  <c r="AH3183" i="1"/>
  <c r="AG3183" i="1"/>
  <c r="AH3178" i="1"/>
  <c r="AH3174" i="1"/>
  <c r="AH3172" i="1"/>
  <c r="AH3170" i="1"/>
  <c r="AH3168" i="1"/>
  <c r="AH3166" i="1"/>
  <c r="AH3164" i="1"/>
  <c r="AH3158" i="1"/>
  <c r="AH3156" i="1"/>
  <c r="AH3152" i="1"/>
  <c r="AG3174" i="1"/>
  <c r="AG3172" i="1"/>
  <c r="AG3170" i="1"/>
  <c r="AG3168" i="1"/>
  <c r="AG3166" i="1"/>
  <c r="AG3164" i="1"/>
  <c r="AG3156" i="1"/>
  <c r="AG3178" i="1"/>
  <c r="AG3158" i="1"/>
  <c r="AG3152" i="1"/>
  <c r="AG3150" i="1"/>
  <c r="AG3146" i="1"/>
  <c r="AG3144" i="1"/>
  <c r="AG3142" i="1"/>
  <c r="AG3140" i="1"/>
  <c r="AH3150" i="1"/>
  <c r="AH3146" i="1"/>
  <c r="AH3144" i="1"/>
  <c r="AH3142" i="1"/>
  <c r="AH3140" i="1"/>
  <c r="AG3138" i="1"/>
  <c r="AG3135" i="1"/>
  <c r="AG3128" i="1"/>
  <c r="AG3124" i="1"/>
  <c r="AG3122" i="1"/>
  <c r="AG3120" i="1"/>
  <c r="AG3116" i="1"/>
  <c r="AG3110" i="1"/>
  <c r="AG3108" i="1"/>
  <c r="AG3106" i="1"/>
  <c r="AG3100" i="1"/>
  <c r="AG3098" i="1"/>
  <c r="AG3091" i="1"/>
  <c r="AG3089" i="1"/>
  <c r="AG3081" i="1"/>
  <c r="AG3079" i="1"/>
  <c r="AG3077" i="1"/>
  <c r="AG3072" i="1"/>
  <c r="AG3070" i="1"/>
  <c r="AG3063" i="1"/>
  <c r="AG3052" i="1"/>
  <c r="AG3047" i="1"/>
  <c r="AG3045" i="1"/>
  <c r="AG3039" i="1"/>
  <c r="AG3037" i="1"/>
  <c r="AG3035" i="1"/>
  <c r="AG3033" i="1"/>
  <c r="AG3031" i="1"/>
  <c r="AG3029" i="1"/>
  <c r="AG3025" i="1"/>
  <c r="AG3021" i="1"/>
  <c r="AG3017" i="1"/>
  <c r="AG3015" i="1"/>
  <c r="AG3009" i="1"/>
  <c r="AG3007" i="1"/>
  <c r="AG3003" i="1"/>
  <c r="AG3001" i="1"/>
  <c r="AG2999" i="1"/>
  <c r="AG2997" i="1"/>
  <c r="AG2995" i="1"/>
  <c r="AG2989" i="1"/>
  <c r="AG2976" i="1"/>
  <c r="AG2970" i="1"/>
  <c r="AG2968" i="1"/>
  <c r="AG2966" i="1"/>
  <c r="AG2964" i="1"/>
  <c r="AG2962" i="1"/>
  <c r="AG2960" i="1"/>
  <c r="AG2954" i="1"/>
  <c r="AG2948" i="1"/>
  <c r="AG2939" i="1"/>
  <c r="AG2937" i="1"/>
  <c r="AG2918" i="1"/>
  <c r="AG2916" i="1"/>
  <c r="AG2913" i="1"/>
  <c r="AG2911" i="1"/>
  <c r="AG2909" i="1"/>
  <c r="AG2904" i="1"/>
  <c r="AG2896" i="1"/>
  <c r="AG2893" i="1"/>
  <c r="AG2891" i="1"/>
  <c r="AG2888" i="1"/>
  <c r="AG2886" i="1"/>
  <c r="AG2880" i="1"/>
  <c r="AG2864" i="1"/>
  <c r="AG2862" i="1"/>
  <c r="AG2860" i="1"/>
  <c r="AG2856" i="1"/>
  <c r="AG2848" i="1"/>
  <c r="AG2845" i="1"/>
  <c r="AG2839" i="1"/>
  <c r="AG2837" i="1"/>
  <c r="AG2835" i="1"/>
  <c r="AG2831" i="1"/>
  <c r="AG2827" i="1"/>
  <c r="AG2821" i="1"/>
  <c r="AG2819" i="1"/>
  <c r="AG2810" i="1"/>
  <c r="AG2807" i="1"/>
  <c r="AG2805" i="1"/>
  <c r="AG2802" i="1"/>
  <c r="AG2800" i="1"/>
  <c r="AG2797" i="1"/>
  <c r="AG2794" i="1"/>
  <c r="AG2792" i="1"/>
  <c r="AH3138" i="1"/>
  <c r="AH3135" i="1"/>
  <c r="AH3128" i="1"/>
  <c r="AH3124" i="1"/>
  <c r="AH3122" i="1"/>
  <c r="AH3120" i="1"/>
  <c r="AH3116" i="1"/>
  <c r="AH3110" i="1"/>
  <c r="AH3108" i="1"/>
  <c r="AH3106" i="1"/>
  <c r="AH3100" i="1"/>
  <c r="AH3098" i="1"/>
  <c r="AH3091" i="1"/>
  <c r="AH3089" i="1"/>
  <c r="AH3081" i="1"/>
  <c r="AH3079" i="1"/>
  <c r="AH3077" i="1"/>
  <c r="AH3072" i="1"/>
  <c r="AH3070" i="1"/>
  <c r="AH3063" i="1"/>
  <c r="AH3052" i="1"/>
  <c r="AH3047" i="1"/>
  <c r="AH3045" i="1"/>
  <c r="AH3039" i="1"/>
  <c r="AH3037" i="1"/>
  <c r="AH3035" i="1"/>
  <c r="AH3033" i="1"/>
  <c r="AH3031" i="1"/>
  <c r="AH3029" i="1"/>
  <c r="AH3025" i="1"/>
  <c r="AH3021" i="1"/>
  <c r="AH3017" i="1"/>
  <c r="AH3015" i="1"/>
  <c r="AH3009" i="1"/>
  <c r="AH3007" i="1"/>
  <c r="AH3003" i="1"/>
  <c r="AH3001" i="1"/>
  <c r="AH2999" i="1"/>
  <c r="AH2997" i="1"/>
  <c r="AH2995" i="1"/>
  <c r="AH2989" i="1"/>
  <c r="AH2976" i="1"/>
  <c r="AH2970" i="1"/>
  <c r="AH2968" i="1"/>
  <c r="AH2966" i="1"/>
  <c r="AH2964" i="1"/>
  <c r="AH2962" i="1"/>
  <c r="AH2960" i="1"/>
  <c r="AH2954" i="1"/>
  <c r="AH2948" i="1"/>
  <c r="AH2939" i="1"/>
  <c r="AH2937" i="1"/>
  <c r="AH2918" i="1"/>
  <c r="AH2916" i="1"/>
  <c r="AH2913" i="1"/>
  <c r="AH2911" i="1"/>
  <c r="AH2909" i="1"/>
  <c r="AH2904" i="1"/>
  <c r="AH2896" i="1"/>
  <c r="AH2893" i="1"/>
  <c r="AH2891" i="1"/>
  <c r="AH2888" i="1"/>
  <c r="AH2886" i="1"/>
  <c r="AH2880" i="1"/>
  <c r="AH2864" i="1"/>
  <c r="AH2862" i="1"/>
  <c r="AH2860" i="1"/>
  <c r="AH2856" i="1"/>
  <c r="AH2848" i="1"/>
  <c r="AH2845" i="1"/>
  <c r="AH2839" i="1"/>
  <c r="AH2837" i="1"/>
  <c r="AH2835" i="1"/>
  <c r="AH2831" i="1"/>
  <c r="AH2827" i="1"/>
  <c r="AH2821" i="1"/>
  <c r="AH2819" i="1"/>
  <c r="AH2810" i="1"/>
  <c r="AH2807" i="1"/>
  <c r="AH2805" i="1"/>
  <c r="AH2802" i="1"/>
  <c r="AH2800" i="1"/>
  <c r="AH2797" i="1"/>
  <c r="AH2794" i="1"/>
  <c r="AH2792" i="1"/>
  <c r="AH2544" i="1"/>
  <c r="AG2544" i="1"/>
  <c r="AH2790" i="1"/>
  <c r="AH2786" i="1"/>
  <c r="AH2784" i="1"/>
  <c r="AH2718" i="1"/>
  <c r="AH2553" i="1"/>
  <c r="AH2722" i="1"/>
  <c r="AH2698" i="1"/>
  <c r="AH2691" i="1"/>
  <c r="AG2364" i="1"/>
  <c r="AG2349" i="1"/>
  <c r="AG2321" i="1"/>
  <c r="AG2319" i="1"/>
  <c r="AG2310" i="1"/>
  <c r="AG2302" i="1"/>
  <c r="AG2198" i="1"/>
  <c r="AG2196" i="1"/>
  <c r="AH2135" i="1"/>
  <c r="AH2125" i="1"/>
  <c r="AH2067" i="1"/>
  <c r="AG2759" i="1"/>
  <c r="AG2790" i="1"/>
  <c r="AG2786" i="1"/>
  <c r="AG2784" i="1"/>
  <c r="AG2718" i="1"/>
  <c r="AG2681" i="1"/>
  <c r="AH2724" i="1"/>
  <c r="AH2679" i="1"/>
  <c r="AG2724" i="1"/>
  <c r="AH2779" i="1"/>
  <c r="AH2775" i="1"/>
  <c r="AH2772" i="1"/>
  <c r="AH2754" i="1"/>
  <c r="AG2775" i="1"/>
  <c r="AG2772" i="1"/>
  <c r="AG2779" i="1"/>
  <c r="AH2743" i="1"/>
  <c r="AH2735" i="1"/>
  <c r="AH2726" i="1"/>
  <c r="AH2759" i="1"/>
  <c r="AG2743" i="1"/>
  <c r="AG2754" i="1"/>
  <c r="AG2726" i="1"/>
  <c r="AG2735" i="1"/>
  <c r="AH2714" i="1"/>
  <c r="AG2714" i="1"/>
  <c r="AH2706" i="1"/>
  <c r="AH2700" i="1"/>
  <c r="AG2706" i="1"/>
  <c r="AG2700" i="1"/>
  <c r="AH2693" i="1"/>
  <c r="AH2688" i="1"/>
  <c r="AH2685" i="1"/>
  <c r="AG2688" i="1"/>
  <c r="AG2693" i="1"/>
  <c r="AG2685" i="1"/>
  <c r="AH2681" i="1"/>
  <c r="AG2679" i="1"/>
  <c r="AG2676" i="1"/>
  <c r="AH2651" i="1"/>
  <c r="AH2649" i="1"/>
  <c r="AH2642" i="1"/>
  <c r="AG2622" i="1"/>
  <c r="AG2593" i="1"/>
  <c r="AG2584" i="1"/>
  <c r="AG2570" i="1"/>
  <c r="AG2553" i="1"/>
  <c r="AG2522" i="1"/>
  <c r="AH2676" i="1"/>
  <c r="C13" i="3"/>
  <c r="AH2664" i="1"/>
  <c r="AG2638" i="1"/>
  <c r="AG2589" i="1"/>
  <c r="AG2662" i="1"/>
  <c r="AG2649" i="1"/>
  <c r="AG2642" i="1"/>
  <c r="AH2640" i="1"/>
  <c r="AH2608" i="1"/>
  <c r="AH2591" i="1"/>
  <c r="AG2640" i="1"/>
  <c r="AG2608" i="1"/>
  <c r="AG2591" i="1"/>
  <c r="AH2638" i="1"/>
  <c r="AH2589" i="1"/>
  <c r="AG2664" i="1"/>
  <c r="AH2666" i="1"/>
  <c r="AG2666" i="1"/>
  <c r="AH2655" i="1"/>
  <c r="AH2658" i="1"/>
  <c r="AH2653" i="1"/>
  <c r="AH2662" i="1"/>
  <c r="AG2655" i="1"/>
  <c r="AG2651" i="1"/>
  <c r="AH2644" i="1"/>
  <c r="AG2658" i="1"/>
  <c r="AG2644" i="1"/>
  <c r="AG2377" i="1"/>
  <c r="AG2629" i="1"/>
  <c r="AG2616" i="1"/>
  <c r="AH2616" i="1"/>
  <c r="AH2629" i="1"/>
  <c r="AG2626" i="1"/>
  <c r="AH2626" i="1"/>
  <c r="AH2619" i="1"/>
  <c r="AG2619" i="1"/>
  <c r="AG2613" i="1"/>
  <c r="AG2603" i="1"/>
  <c r="AH2613" i="1"/>
  <c r="AH2610" i="1"/>
  <c r="AH2603" i="1"/>
  <c r="AH2597" i="1"/>
  <c r="AG2610" i="1"/>
  <c r="AG2597" i="1"/>
  <c r="AG2586" i="1"/>
  <c r="AH2586" i="1"/>
  <c r="AG2577" i="1"/>
  <c r="AH2577" i="1"/>
  <c r="AH2572" i="1"/>
  <c r="AH2561" i="1"/>
  <c r="AG2572" i="1"/>
  <c r="AH2555" i="1"/>
  <c r="AG2561" i="1"/>
  <c r="AG2555" i="1"/>
  <c r="AF317" i="1"/>
  <c r="AG2520" i="1"/>
  <c r="AG2508" i="1"/>
  <c r="AG2483" i="1"/>
  <c r="AG2450" i="1"/>
  <c r="AG2409" i="1"/>
  <c r="AH2354" i="1"/>
  <c r="AH2315" i="1"/>
  <c r="AH2281" i="1"/>
  <c r="AH2279" i="1"/>
  <c r="AG2065" i="1"/>
  <c r="AG2043" i="1"/>
  <c r="AH2526" i="1"/>
  <c r="AH2485" i="1"/>
  <c r="AH2473" i="1"/>
  <c r="AH2457" i="1"/>
  <c r="AH2446" i="1"/>
  <c r="AH2441" i="1"/>
  <c r="AG2526" i="1"/>
  <c r="AG2485" i="1"/>
  <c r="AG2473" i="1"/>
  <c r="AG2457" i="1"/>
  <c r="AG2446" i="1"/>
  <c r="AG2441" i="1"/>
  <c r="AG2430" i="1"/>
  <c r="AG2405" i="1"/>
  <c r="AG2393" i="1"/>
  <c r="AG2375" i="1"/>
  <c r="AG2366" i="1"/>
  <c r="AH2364" i="1"/>
  <c r="AH2349" i="1"/>
  <c r="AH2198" i="1"/>
  <c r="AG2164" i="1"/>
  <c r="AG2145" i="1"/>
  <c r="AG2137" i="1"/>
  <c r="AH2045" i="1"/>
  <c r="AH2522" i="1"/>
  <c r="AH2520" i="1"/>
  <c r="AH2508" i="1"/>
  <c r="AH2483" i="1"/>
  <c r="AH1913" i="1"/>
  <c r="AG1863" i="1"/>
  <c r="AG1828" i="1"/>
  <c r="AH2518" i="1"/>
  <c r="AH2487" i="1"/>
  <c r="AH2481" i="1"/>
  <c r="AH2459" i="1"/>
  <c r="AH2448" i="1"/>
  <c r="AH2420" i="1"/>
  <c r="AH2407" i="1"/>
  <c r="AH2395" i="1"/>
  <c r="AH2368" i="1"/>
  <c r="AG2354" i="1"/>
  <c r="AG2518" i="1"/>
  <c r="AG2487" i="1"/>
  <c r="AG2481" i="1"/>
  <c r="AG2459" i="1"/>
  <c r="AG2448" i="1"/>
  <c r="AG2420" i="1"/>
  <c r="AG2407" i="1"/>
  <c r="AG2395" i="1"/>
  <c r="AG2368" i="1"/>
  <c r="AH2393" i="1"/>
  <c r="AH2375" i="1"/>
  <c r="AH2366" i="1"/>
  <c r="AG2539" i="1"/>
  <c r="AH2539" i="1"/>
  <c r="AG2528" i="1"/>
  <c r="AH2528" i="1"/>
  <c r="AG2510" i="1"/>
  <c r="AH2513" i="1"/>
  <c r="AH2510" i="1"/>
  <c r="AG2505" i="1"/>
  <c r="AH2505" i="1"/>
  <c r="AG2513" i="1"/>
  <c r="AH2499" i="1"/>
  <c r="AG2499" i="1"/>
  <c r="AG2489" i="1"/>
  <c r="AH2494" i="1"/>
  <c r="AH2489" i="1"/>
  <c r="AG2494" i="1"/>
  <c r="AG2475" i="1"/>
  <c r="AH2475" i="1"/>
  <c r="AH2469" i="1"/>
  <c r="AG2469" i="1"/>
  <c r="AG2464" i="1"/>
  <c r="AG2461" i="1"/>
  <c r="AH2464" i="1"/>
  <c r="AH2461" i="1"/>
  <c r="AH2452" i="1"/>
  <c r="AG2452" i="1"/>
  <c r="AH2450" i="1"/>
  <c r="AH2443" i="1"/>
  <c r="AG2443" i="1"/>
  <c r="AG2432" i="1"/>
  <c r="AH2432" i="1"/>
  <c r="AH2430" i="1"/>
  <c r="AH2428" i="1"/>
  <c r="AG2422" i="1"/>
  <c r="AH2422" i="1"/>
  <c r="AH2411" i="1"/>
  <c r="AG2411" i="1"/>
  <c r="AH2405" i="1"/>
  <c r="AG2397" i="1"/>
  <c r="AH2397" i="1"/>
  <c r="AH2389" i="1"/>
  <c r="AG2389" i="1"/>
  <c r="AH2370" i="1"/>
  <c r="AG2370" i="1"/>
  <c r="AH2356" i="1"/>
  <c r="AH2351" i="1"/>
  <c r="AG2356" i="1"/>
  <c r="AG2351" i="1"/>
  <c r="AH2341" i="1"/>
  <c r="AH2328" i="1"/>
  <c r="AG2328" i="1"/>
  <c r="AH2321" i="1"/>
  <c r="AH2319" i="1"/>
  <c r="AG2089" i="1"/>
  <c r="AG2069" i="1"/>
  <c r="AG2315" i="1"/>
  <c r="AG2306" i="1"/>
  <c r="AG2294" i="1"/>
  <c r="AG2281" i="1"/>
  <c r="AG2279" i="1"/>
  <c r="AH2326" i="1"/>
  <c r="AH2304" i="1"/>
  <c r="AG2326" i="1"/>
  <c r="AG2341" i="1"/>
  <c r="AH2323" i="1"/>
  <c r="AG2323" i="1"/>
  <c r="AH2312" i="1"/>
  <c r="AG2312" i="1"/>
  <c r="AH2310" i="1"/>
  <c r="AH2306" i="1"/>
  <c r="AH2302" i="1"/>
  <c r="AG2308" i="1"/>
  <c r="AG2304" i="1"/>
  <c r="AH2298" i="1"/>
  <c r="AG2298" i="1"/>
  <c r="AH2294" i="1"/>
  <c r="AH2283" i="1"/>
  <c r="AH2289" i="1"/>
  <c r="AG2283" i="1"/>
  <c r="AG2289" i="1"/>
  <c r="AH2243" i="1"/>
  <c r="AH2274" i="1"/>
  <c r="AH2269" i="1"/>
  <c r="AG2274" i="1"/>
  <c r="AG2269" i="1"/>
  <c r="AH2248" i="1"/>
  <c r="AG2248" i="1"/>
  <c r="AH2176" i="1"/>
  <c r="AG2176" i="1"/>
  <c r="AH2228" i="1"/>
  <c r="AG2243" i="1"/>
  <c r="AH2121" i="1"/>
  <c r="AH2233" i="1"/>
  <c r="AG2233" i="1"/>
  <c r="AG2228" i="1"/>
  <c r="E335" i="1"/>
  <c r="AG2057" i="1"/>
  <c r="AG2127" i="1"/>
  <c r="E1112" i="1"/>
  <c r="AH2196" i="1"/>
  <c r="AG1913" i="1"/>
  <c r="AH1873" i="1"/>
  <c r="AH1861" i="1"/>
  <c r="AH2035" i="1"/>
  <c r="AH2028" i="1"/>
  <c r="AH1978" i="1"/>
  <c r="AH2215" i="1"/>
  <c r="AH2213" i="1"/>
  <c r="AG2174" i="1"/>
  <c r="AG2160" i="1"/>
  <c r="AG2151" i="1"/>
  <c r="AG2121" i="1"/>
  <c r="AG2213" i="1"/>
  <c r="AH2149" i="1"/>
  <c r="AH2071" i="1"/>
  <c r="AG1882" i="1"/>
  <c r="AG1865" i="1"/>
  <c r="AG1857" i="1"/>
  <c r="AG1830" i="1"/>
  <c r="AH1757" i="1"/>
  <c r="AH2211" i="1"/>
  <c r="AG2180" i="1"/>
  <c r="AG2158" i="1"/>
  <c r="AG2149" i="1"/>
  <c r="AG2071" i="1"/>
  <c r="AH1863" i="1"/>
  <c r="AH1828" i="1"/>
  <c r="AG1809" i="1"/>
  <c r="AG1757" i="1"/>
  <c r="AG2211" i="1"/>
  <c r="AH2137" i="1"/>
  <c r="AH2069" i="1"/>
  <c r="AH2057" i="1"/>
  <c r="AG2215" i="1"/>
  <c r="AH2200" i="1"/>
  <c r="AG2200" i="1"/>
  <c r="AH2189" i="1"/>
  <c r="AG2189" i="1"/>
  <c r="AH2180" i="1"/>
  <c r="AH2169" i="1"/>
  <c r="AG2171" i="1"/>
  <c r="AG2169" i="1"/>
  <c r="AH2164" i="1"/>
  <c r="AH2166" i="1"/>
  <c r="AH2160" i="1"/>
  <c r="AG2166" i="1"/>
  <c r="AH2162" i="1"/>
  <c r="AH2158" i="1"/>
  <c r="AH2153" i="1"/>
  <c r="AH2145" i="1"/>
  <c r="AG2153" i="1"/>
  <c r="AH2139" i="1"/>
  <c r="AG2139" i="1"/>
  <c r="AH2129" i="1"/>
  <c r="AG2129" i="1"/>
  <c r="AG2116" i="1"/>
  <c r="AH2116" i="1"/>
  <c r="AH2106" i="1"/>
  <c r="AH2101" i="1"/>
  <c r="AH2091" i="1"/>
  <c r="AG2106" i="1"/>
  <c r="AG2085" i="1"/>
  <c r="AG2073" i="1"/>
  <c r="AH2085" i="1"/>
  <c r="AH2082" i="1"/>
  <c r="AG2101" i="1"/>
  <c r="AG2091" i="1"/>
  <c r="AH2089" i="1"/>
  <c r="AG2082" i="1"/>
  <c r="AH2073" i="1"/>
  <c r="AH2059" i="1"/>
  <c r="AG2059" i="1"/>
  <c r="AH2054" i="1"/>
  <c r="AH2047" i="1"/>
  <c r="AH2043" i="1"/>
  <c r="AG2054" i="1"/>
  <c r="AG2047" i="1"/>
  <c r="AH1882" i="1"/>
  <c r="AH1945" i="1"/>
  <c r="AG1945" i="1"/>
  <c r="AH1895" i="1"/>
  <c r="E246" i="1"/>
  <c r="B1076" i="1"/>
  <c r="B1077" i="1" s="1"/>
  <c r="B1078" i="1" s="1"/>
  <c r="E1078" i="1" s="1"/>
  <c r="AF740" i="1"/>
  <c r="AF691" i="1"/>
  <c r="AF842" i="1"/>
  <c r="AF567" i="1"/>
  <c r="AH2013" i="1"/>
  <c r="AH1966" i="1"/>
  <c r="AG2008" i="1"/>
  <c r="AG2000" i="1"/>
  <c r="AG1973" i="1"/>
  <c r="AH1964" i="1"/>
  <c r="AG1910" i="1"/>
  <c r="AG1964" i="1"/>
  <c r="AG1934" i="1"/>
  <c r="AG1915" i="1"/>
  <c r="AH1865" i="1"/>
  <c r="AH1857" i="1"/>
  <c r="AH1830" i="1"/>
  <c r="AG2037" i="1"/>
  <c r="AG2015" i="1"/>
  <c r="AG2004" i="1"/>
  <c r="AG1980" i="1"/>
  <c r="AH1971" i="1"/>
  <c r="AH1943" i="1"/>
  <c r="AH1936" i="1"/>
  <c r="AH1923" i="1"/>
  <c r="AG1895" i="1"/>
  <c r="AG1873" i="1"/>
  <c r="AG1861" i="1"/>
  <c r="AG1818" i="1"/>
  <c r="AH1735" i="1"/>
  <c r="AH1727" i="1"/>
  <c r="AG1701" i="1"/>
  <c r="AG1680" i="1"/>
  <c r="AG1660" i="1"/>
  <c r="AG1611" i="1"/>
  <c r="AH2041" i="1"/>
  <c r="AH2017" i="1"/>
  <c r="AH2006" i="1"/>
  <c r="AH1991" i="1"/>
  <c r="AH1982" i="1"/>
  <c r="AG1943" i="1"/>
  <c r="AG1936" i="1"/>
  <c r="AG1923" i="1"/>
  <c r="AH1902" i="1"/>
  <c r="AH1880" i="1"/>
  <c r="AG2041" i="1"/>
  <c r="AG2017" i="1"/>
  <c r="AG2006" i="1"/>
  <c r="AG1991" i="1"/>
  <c r="AG1982" i="1"/>
  <c r="AH1934" i="1"/>
  <c r="AH1915" i="1"/>
  <c r="AG1902" i="1"/>
  <c r="AG1880" i="1"/>
  <c r="AG1859" i="1"/>
  <c r="AH1798" i="1"/>
  <c r="AH2037" i="1"/>
  <c r="AH2015" i="1"/>
  <c r="AH2004" i="1"/>
  <c r="AH1980" i="1"/>
  <c r="AG2039" i="1"/>
  <c r="AH2039" i="1"/>
  <c r="AG2030" i="1"/>
  <c r="AH2030" i="1"/>
  <c r="AH2023" i="1"/>
  <c r="AH2019" i="1"/>
  <c r="AG2023" i="1"/>
  <c r="AG2019" i="1"/>
  <c r="AH2010" i="1"/>
  <c r="AG2010" i="1"/>
  <c r="AH2002" i="1"/>
  <c r="AG1993" i="1"/>
  <c r="AH1993" i="1"/>
  <c r="AG1975" i="1"/>
  <c r="AH1984" i="1"/>
  <c r="AH1975" i="1"/>
  <c r="AG1984" i="1"/>
  <c r="AH1968" i="1"/>
  <c r="AG1968" i="1"/>
  <c r="AH1947" i="1"/>
  <c r="C1960" i="1"/>
  <c r="C1961" i="1" s="1"/>
  <c r="C1965" i="1" s="1"/>
  <c r="C1967" i="1" s="1"/>
  <c r="C1969" i="1" s="1"/>
  <c r="C1970" i="1" s="1"/>
  <c r="C1972" i="1" s="1"/>
  <c r="C1963" i="1" s="1"/>
  <c r="C1974" i="1" s="1"/>
  <c r="C1976" i="1" s="1"/>
  <c r="C1977" i="1" s="1"/>
  <c r="C1979" i="1" s="1"/>
  <c r="C1981" i="1" s="1"/>
  <c r="C1983" i="1" s="1"/>
  <c r="C1985" i="1" s="1"/>
  <c r="C1986" i="1" s="1"/>
  <c r="C1987" i="1" s="1"/>
  <c r="C1988" i="1" s="1"/>
  <c r="C1989" i="1" s="1"/>
  <c r="C1990" i="1" s="1"/>
  <c r="C1992" i="1" s="1"/>
  <c r="C1994" i="1" s="1"/>
  <c r="C1995" i="1" s="1"/>
  <c r="C1996" i="1" s="1"/>
  <c r="C1997" i="1" s="1"/>
  <c r="C1998" i="1" s="1"/>
  <c r="C1999" i="1" s="1"/>
  <c r="C2001" i="1" s="1"/>
  <c r="C2003" i="1" s="1"/>
  <c r="C2005" i="1" s="1"/>
  <c r="C2007" i="1" s="1"/>
  <c r="C2009" i="1" s="1"/>
  <c r="C2011" i="1" s="1"/>
  <c r="C2012" i="1" s="1"/>
  <c r="C2014" i="1" s="1"/>
  <c r="C2016" i="1" s="1"/>
  <c r="C2018" i="1" s="1"/>
  <c r="C2020" i="1" s="1"/>
  <c r="C2021" i="1" s="1"/>
  <c r="C2022" i="1" s="1"/>
  <c r="C2024" i="1" s="1"/>
  <c r="C2025" i="1" s="1"/>
  <c r="C2026" i="1" s="1"/>
  <c r="C2027" i="1" s="1"/>
  <c r="C2029" i="1" s="1"/>
  <c r="C2031" i="1" s="1"/>
  <c r="C2032" i="1" s="1"/>
  <c r="C2033" i="1" s="1"/>
  <c r="C2036" i="1" s="1"/>
  <c r="C2038" i="1" s="1"/>
  <c r="C2040" i="1" s="1"/>
  <c r="C2042" i="1" s="1"/>
  <c r="C2044" i="1" s="1"/>
  <c r="C2046" i="1" s="1"/>
  <c r="C2048" i="1" s="1"/>
  <c r="C2049" i="1" s="1"/>
  <c r="C2050" i="1" s="1"/>
  <c r="C2051" i="1" s="1"/>
  <c r="C2052" i="1" s="1"/>
  <c r="C2053" i="1" s="1"/>
  <c r="C2055" i="1" s="1"/>
  <c r="C2056" i="1" s="1"/>
  <c r="C2058" i="1" s="1"/>
  <c r="C2060" i="1" s="1"/>
  <c r="C2061" i="1" s="1"/>
  <c r="C2062" i="1" s="1"/>
  <c r="C2063" i="1" s="1"/>
  <c r="C2064" i="1" s="1"/>
  <c r="AG1947" i="1"/>
  <c r="AH1938" i="1"/>
  <c r="AG1938" i="1"/>
  <c r="AH1925" i="1"/>
  <c r="AG1925" i="1"/>
  <c r="AH1917" i="1"/>
  <c r="AG1917" i="1"/>
  <c r="AH1910" i="1"/>
  <c r="AH1904" i="1"/>
  <c r="AG1904" i="1"/>
  <c r="AH1897" i="1"/>
  <c r="AG1897" i="1"/>
  <c r="AH1888" i="1"/>
  <c r="AH1885" i="1"/>
  <c r="AH1867" i="1"/>
  <c r="AH1883" i="1"/>
  <c r="AH1875" i="1"/>
  <c r="AG1888" i="1"/>
  <c r="AG1885" i="1"/>
  <c r="AG1883" i="1"/>
  <c r="AG1875" i="1"/>
  <c r="AG1867" i="1"/>
  <c r="AH1846" i="1"/>
  <c r="AH1841" i="1"/>
  <c r="AH1832" i="1"/>
  <c r="AH1859" i="1"/>
  <c r="AH1851" i="1"/>
  <c r="AG1841" i="1"/>
  <c r="AG1851" i="1"/>
  <c r="AG1846" i="1"/>
  <c r="AG1832" i="1"/>
  <c r="AG1820" i="1"/>
  <c r="AH1823" i="1"/>
  <c r="AH1820" i="1"/>
  <c r="AG1823" i="1"/>
  <c r="AG1735" i="1"/>
  <c r="AG1727" i="1"/>
  <c r="AH1713" i="1"/>
  <c r="AH1695" i="1"/>
  <c r="AH1686" i="1"/>
  <c r="AH1678" i="1"/>
  <c r="AH1672" i="1"/>
  <c r="AH1658" i="1"/>
  <c r="AH1609" i="1"/>
  <c r="AH1809" i="1"/>
  <c r="AH1818" i="1"/>
  <c r="AH1814" i="1"/>
  <c r="AH1811" i="1"/>
  <c r="AG1811" i="1"/>
  <c r="AH1804" i="1"/>
  <c r="AG1804" i="1"/>
  <c r="AG1814" i="1"/>
  <c r="AH1802" i="1"/>
  <c r="AG1802" i="1"/>
  <c r="E437" i="1"/>
  <c r="E902" i="1"/>
  <c r="E646" i="1"/>
  <c r="B995" i="1"/>
  <c r="E995" i="1" s="1"/>
  <c r="AG1794" i="1"/>
  <c r="AF800" i="1"/>
  <c r="E999" i="1"/>
  <c r="E357" i="1"/>
  <c r="AG1758" i="1"/>
  <c r="AG1737" i="1"/>
  <c r="AG1729" i="1"/>
  <c r="AG1715" i="1"/>
  <c r="AH1701" i="1"/>
  <c r="AH1688" i="1"/>
  <c r="AH1680" i="1"/>
  <c r="AH1660" i="1"/>
  <c r="AH1611" i="1"/>
  <c r="AH1591" i="1"/>
  <c r="AH1578" i="1"/>
  <c r="AG1527" i="1"/>
  <c r="AG1496" i="1"/>
  <c r="AG1474" i="1"/>
  <c r="AG1632" i="1"/>
  <c r="AG1798" i="1"/>
  <c r="AF108" i="1"/>
  <c r="AK1334" i="1"/>
  <c r="AK77" i="1"/>
  <c r="AK72" i="1"/>
  <c r="AK58" i="1"/>
  <c r="AK51" i="1"/>
  <c r="AK46" i="1"/>
  <c r="AG921" i="1"/>
  <c r="D358" i="1"/>
  <c r="E358" i="1" s="1"/>
  <c r="E305" i="1"/>
  <c r="B953" i="1"/>
  <c r="E953" i="1" s="1"/>
  <c r="E401" i="1"/>
  <c r="AF125" i="1"/>
  <c r="AH1794" i="1"/>
  <c r="AH1800" i="1"/>
  <c r="B1084" i="1"/>
  <c r="B1085" i="1" s="1"/>
  <c r="B1086" i="1" s="1"/>
  <c r="B1087" i="1" s="1"/>
  <c r="AH921" i="1"/>
  <c r="E901" i="1"/>
  <c r="E253" i="1"/>
  <c r="E245" i="1"/>
  <c r="AH1796" i="1"/>
  <c r="AH1758" i="1"/>
  <c r="AH1737" i="1"/>
  <c r="AH1729" i="1"/>
  <c r="AH1715" i="1"/>
  <c r="AG1703" i="1"/>
  <c r="AG1682" i="1"/>
  <c r="AG1665" i="1"/>
  <c r="AG1645" i="1"/>
  <c r="AG1635" i="1"/>
  <c r="AG1613" i="1"/>
  <c r="AH1140" i="1"/>
  <c r="E395" i="1"/>
  <c r="D402" i="1"/>
  <c r="E402" i="1" s="1"/>
  <c r="AF857" i="1"/>
  <c r="AF326" i="1"/>
  <c r="AG1800" i="1"/>
  <c r="E1009" i="1"/>
  <c r="B1014" i="1"/>
  <c r="E1014" i="1" s="1"/>
  <c r="E417" i="1"/>
  <c r="AF438" i="1"/>
  <c r="E88" i="1"/>
  <c r="E300" i="1"/>
  <c r="AF355" i="1"/>
  <c r="AG1667" i="1"/>
  <c r="AH1784" i="1"/>
  <c r="AG1138" i="1"/>
  <c r="AH1782" i="1"/>
  <c r="AH1778" i="1"/>
  <c r="AH1763" i="1"/>
  <c r="AH1733" i="1"/>
  <c r="AH1725" i="1"/>
  <c r="AG1713" i="1"/>
  <c r="AG1695" i="1"/>
  <c r="AG1686" i="1"/>
  <c r="AG1678" i="1"/>
  <c r="AG1672" i="1"/>
  <c r="AG1658" i="1"/>
  <c r="AG1609" i="1"/>
  <c r="AG1796" i="1"/>
  <c r="AG1782" i="1"/>
  <c r="AG1778" i="1"/>
  <c r="AG1770" i="1"/>
  <c r="AG1763" i="1"/>
  <c r="AG1733" i="1"/>
  <c r="AG1725" i="1"/>
  <c r="AH1693" i="1"/>
  <c r="AH1684" i="1"/>
  <c r="AH1607" i="1"/>
  <c r="E435" i="1"/>
  <c r="E647" i="1"/>
  <c r="AH1780" i="1"/>
  <c r="AH1739" i="1"/>
  <c r="AH1731" i="1"/>
  <c r="AH1723" i="1"/>
  <c r="AG1693" i="1"/>
  <c r="AG1684" i="1"/>
  <c r="AG1607" i="1"/>
  <c r="AG1780" i="1"/>
  <c r="AG1739" i="1"/>
  <c r="AG1731" i="1"/>
  <c r="AG1723" i="1"/>
  <c r="AH1703" i="1"/>
  <c r="AH1682" i="1"/>
  <c r="AH1665" i="1"/>
  <c r="AH1645" i="1"/>
  <c r="AH1635" i="1"/>
  <c r="AH1613" i="1"/>
  <c r="AG1784" i="1"/>
  <c r="AH1772" i="1"/>
  <c r="AG1772" i="1"/>
  <c r="AH1759" i="1"/>
  <c r="AG1759" i="1"/>
  <c r="E394" i="1"/>
  <c r="AH1748" i="1"/>
  <c r="AG1748" i="1"/>
  <c r="AH1770" i="1"/>
  <c r="AH1765" i="1"/>
  <c r="AG1765" i="1"/>
  <c r="AH1751" i="1"/>
  <c r="AG1751" i="1"/>
  <c r="AH1741" i="1"/>
  <c r="AG1741" i="1"/>
  <c r="AH1720" i="1"/>
  <c r="AH1717" i="1"/>
  <c r="AG1720" i="1"/>
  <c r="AG1717" i="1"/>
  <c r="AH1710" i="1"/>
  <c r="AH1705" i="1"/>
  <c r="AG1710" i="1"/>
  <c r="AG1697" i="1"/>
  <c r="AH1697" i="1"/>
  <c r="AG1705" i="1"/>
  <c r="AG1688" i="1"/>
  <c r="AH1674" i="1"/>
  <c r="AG1674" i="1"/>
  <c r="AH1667" i="1"/>
  <c r="AH1670" i="1"/>
  <c r="AG1670" i="1"/>
  <c r="AG1662" i="1"/>
  <c r="AG1654" i="1"/>
  <c r="AH1662" i="1"/>
  <c r="AH1654" i="1"/>
  <c r="AG1647" i="1"/>
  <c r="AH1650" i="1"/>
  <c r="AH1647" i="1"/>
  <c r="AG1650" i="1"/>
  <c r="AG1637" i="1"/>
  <c r="AG1628" i="1"/>
  <c r="AG1619" i="1"/>
  <c r="AH1637" i="1"/>
  <c r="AH1628" i="1"/>
  <c r="AH1619" i="1"/>
  <c r="AH1615" i="1"/>
  <c r="E779" i="1"/>
  <c r="E1071" i="1"/>
  <c r="E936" i="1"/>
  <c r="AH1640" i="1"/>
  <c r="AH1632" i="1"/>
  <c r="AH1624" i="1"/>
  <c r="AG1615" i="1"/>
  <c r="AG1640" i="1"/>
  <c r="AG1624" i="1"/>
  <c r="AK1103" i="1"/>
  <c r="AK1076" i="1"/>
  <c r="AK1049" i="1"/>
  <c r="AK1026" i="1"/>
  <c r="AK989" i="1"/>
  <c r="AK974" i="1"/>
  <c r="AK69" i="1"/>
  <c r="AK38" i="1"/>
  <c r="AK33" i="1"/>
  <c r="AK28" i="1"/>
  <c r="AK1095" i="1"/>
  <c r="AK1054" i="1"/>
  <c r="AK1042" i="1"/>
  <c r="AK1038" i="1"/>
  <c r="AK1014" i="1"/>
  <c r="AK1004" i="1"/>
  <c r="AK981" i="1"/>
  <c r="AK1071" i="1"/>
  <c r="AK1045" i="1"/>
  <c r="AK993" i="1"/>
  <c r="E790" i="1"/>
  <c r="E662" i="1"/>
  <c r="AF97" i="1"/>
  <c r="AF434" i="1"/>
  <c r="E1113" i="1"/>
  <c r="AF131" i="1"/>
  <c r="AF149" i="1"/>
  <c r="E777" i="1"/>
  <c r="AK987" i="1"/>
  <c r="E215" i="1"/>
  <c r="E336" i="1"/>
  <c r="E454" i="1"/>
  <c r="E214" i="1"/>
  <c r="E455" i="1"/>
  <c r="E453" i="1"/>
  <c r="AF656" i="1"/>
  <c r="AF394" i="1"/>
  <c r="E38" i="1"/>
  <c r="E1070" i="1"/>
  <c r="E933" i="1"/>
  <c r="AG863" i="1"/>
  <c r="E37" i="1"/>
  <c r="E859" i="1"/>
  <c r="E610" i="1"/>
  <c r="E1046" i="1"/>
  <c r="AF145" i="1"/>
  <c r="E861" i="1"/>
  <c r="B1102" i="1"/>
  <c r="E1102" i="1" s="1"/>
  <c r="AF869" i="1"/>
  <c r="AF675" i="1"/>
  <c r="E564" i="1"/>
  <c r="AF552" i="1"/>
  <c r="AF490" i="1"/>
  <c r="S142" i="1"/>
  <c r="AG1598" i="1"/>
  <c r="AG1584" i="1"/>
  <c r="AK920" i="1"/>
  <c r="AH1600" i="1"/>
  <c r="AH1586" i="1"/>
  <c r="AG1600" i="1"/>
  <c r="E603" i="1"/>
  <c r="AH1602" i="1"/>
  <c r="S39" i="1"/>
  <c r="AH1582" i="1"/>
  <c r="AH1580" i="1"/>
  <c r="AG1529" i="1"/>
  <c r="AG1521" i="1"/>
  <c r="AH1454" i="1"/>
  <c r="AH1445" i="1"/>
  <c r="AH1437" i="1"/>
  <c r="AH1429" i="1"/>
  <c r="AH1427" i="1"/>
  <c r="AH1419" i="1"/>
  <c r="AH1399" i="1"/>
  <c r="AG1582" i="1"/>
  <c r="AG1580" i="1"/>
  <c r="AH1527" i="1"/>
  <c r="AG1454" i="1"/>
  <c r="AG1445" i="1"/>
  <c r="AG1437" i="1"/>
  <c r="AG1429" i="1"/>
  <c r="AG1427" i="1"/>
  <c r="AG1419" i="1"/>
  <c r="AG1399" i="1"/>
  <c r="AG1329" i="1"/>
  <c r="AG1319" i="1"/>
  <c r="AG1304" i="1"/>
  <c r="AG1278" i="1"/>
  <c r="AG1250" i="1"/>
  <c r="AG1591" i="1"/>
  <c r="AG1578" i="1"/>
  <c r="AH1598" i="1"/>
  <c r="AG1602" i="1"/>
  <c r="AG1593" i="1"/>
  <c r="AH1596" i="1"/>
  <c r="AH1593" i="1"/>
  <c r="AG1596" i="1"/>
  <c r="AH1588" i="1"/>
  <c r="AG1588" i="1"/>
  <c r="AH1584" i="1"/>
  <c r="AG1586" i="1"/>
  <c r="AG1571" i="1"/>
  <c r="AH1571" i="1"/>
  <c r="AH1564" i="1"/>
  <c r="AG1564" i="1"/>
  <c r="AK92" i="1"/>
  <c r="AK951" i="1"/>
  <c r="E301" i="1"/>
  <c r="E106" i="1"/>
  <c r="E286" i="1"/>
  <c r="AK935" i="1"/>
  <c r="AK903" i="1"/>
  <c r="E176" i="1"/>
  <c r="E172" i="1"/>
  <c r="E514" i="1"/>
  <c r="AF666" i="1"/>
  <c r="D107" i="1"/>
  <c r="E107" i="1" s="1"/>
  <c r="E48" i="1"/>
  <c r="E504" i="1"/>
  <c r="E320" i="1"/>
  <c r="AF142" i="1"/>
  <c r="AG1560" i="1"/>
  <c r="AF660" i="1"/>
  <c r="AH1562" i="1"/>
  <c r="B1115" i="1"/>
  <c r="E1115" i="1" s="1"/>
  <c r="B287" i="1"/>
  <c r="AF821" i="1"/>
  <c r="E934" i="1"/>
  <c r="AG1562" i="1"/>
  <c r="AH1560" i="1"/>
  <c r="AG1555" i="1"/>
  <c r="AH1555" i="1"/>
  <c r="AH1547" i="1"/>
  <c r="AG1547" i="1"/>
  <c r="AG1543" i="1"/>
  <c r="AH1543" i="1"/>
  <c r="AK1133" i="1"/>
  <c r="AK1127" i="1"/>
  <c r="AK1107" i="1"/>
  <c r="AK1086" i="1"/>
  <c r="AK1016" i="1"/>
  <c r="AK984" i="1"/>
  <c r="AK916" i="1"/>
  <c r="AK867" i="1"/>
  <c r="AK890" i="1"/>
  <c r="AK1022" i="1"/>
  <c r="AK986" i="1"/>
  <c r="AK977" i="1"/>
  <c r="AK970" i="1"/>
  <c r="AK23" i="1"/>
  <c r="AK1120" i="1"/>
  <c r="AK1091" i="1"/>
  <c r="AK1113" i="1"/>
  <c r="AG1533" i="1"/>
  <c r="AK924" i="1"/>
  <c r="AH1533" i="1"/>
  <c r="AK1117" i="1"/>
  <c r="AF771" i="1"/>
  <c r="E657" i="1"/>
  <c r="E860" i="1"/>
  <c r="AF522" i="1"/>
  <c r="AF495" i="1"/>
  <c r="AF307" i="1"/>
  <c r="AF154" i="1"/>
  <c r="AH1529" i="1"/>
  <c r="AH1521" i="1"/>
  <c r="AG1447" i="1"/>
  <c r="AG1439" i="1"/>
  <c r="AG1431" i="1"/>
  <c r="AG1421" i="1"/>
  <c r="AG1393" i="1"/>
  <c r="AG1536" i="1"/>
  <c r="S524" i="1"/>
  <c r="S308" i="1"/>
  <c r="AK934" i="1"/>
  <c r="AH1541" i="1"/>
  <c r="AH1514" i="1"/>
  <c r="AH1470" i="1"/>
  <c r="AH1536" i="1"/>
  <c r="AH1393" i="1"/>
  <c r="E839" i="1"/>
  <c r="AG1142" i="1"/>
  <c r="AH1496" i="1"/>
  <c r="AH1474" i="1"/>
  <c r="AH1443" i="1"/>
  <c r="AH1435" i="1"/>
  <c r="AH1425" i="1"/>
  <c r="AH1397" i="1"/>
  <c r="AH1525" i="1"/>
  <c r="AH1507" i="1"/>
  <c r="AH1494" i="1"/>
  <c r="AH1472" i="1"/>
  <c r="AG1443" i="1"/>
  <c r="AG1435" i="1"/>
  <c r="AK1435" i="1" s="1"/>
  <c r="AG1425" i="1"/>
  <c r="AG1397" i="1"/>
  <c r="AG1525" i="1"/>
  <c r="AG1507" i="1"/>
  <c r="AK1507" i="1" s="1"/>
  <c r="AG1472" i="1"/>
  <c r="AH1441" i="1"/>
  <c r="AH1433" i="1"/>
  <c r="AH1423" i="1"/>
  <c r="AH1395" i="1"/>
  <c r="AG1541" i="1"/>
  <c r="AH1531" i="1"/>
  <c r="AH1523" i="1"/>
  <c r="AG1441" i="1"/>
  <c r="AG1433" i="1"/>
  <c r="AG1423" i="1"/>
  <c r="AG1395" i="1"/>
  <c r="AG1531" i="1"/>
  <c r="AG1523" i="1"/>
  <c r="AG1514" i="1"/>
  <c r="AG1470" i="1"/>
  <c r="AH1447" i="1"/>
  <c r="AK1447" i="1" s="1"/>
  <c r="AH1439" i="1"/>
  <c r="AH1431" i="1"/>
  <c r="AH1456" i="1"/>
  <c r="AG1460" i="1"/>
  <c r="AK1460" i="1" s="1"/>
  <c r="AH1509" i="1"/>
  <c r="AG1509" i="1"/>
  <c r="AH1516" i="1"/>
  <c r="AG1516" i="1"/>
  <c r="AH1498" i="1"/>
  <c r="AH1476" i="1"/>
  <c r="AG1498" i="1"/>
  <c r="AG1476" i="1"/>
  <c r="AG1494" i="1"/>
  <c r="AH1489" i="1"/>
  <c r="AH1480" i="1"/>
  <c r="AG1480" i="1"/>
  <c r="AG1489" i="1"/>
  <c r="AG1456" i="1"/>
  <c r="AH1464" i="1"/>
  <c r="AH1449" i="1"/>
  <c r="AG1464" i="1"/>
  <c r="AG1449" i="1"/>
  <c r="AH1421" i="1"/>
  <c r="AG1416" i="1"/>
  <c r="AG1410" i="1"/>
  <c r="AH1416" i="1"/>
  <c r="AH1413" i="1"/>
  <c r="AH1410" i="1"/>
  <c r="AH1401" i="1"/>
  <c r="AG1413" i="1"/>
  <c r="AG1401" i="1"/>
  <c r="AG1390" i="1"/>
  <c r="AH1390" i="1"/>
  <c r="S38" i="1"/>
  <c r="AH1383" i="1"/>
  <c r="AG1383" i="1"/>
  <c r="AG1385" i="1"/>
  <c r="AH1385" i="1"/>
  <c r="AG1367" i="1"/>
  <c r="AH1381" i="1"/>
  <c r="E974" i="1"/>
  <c r="AD177" i="1"/>
  <c r="S31" i="1"/>
  <c r="S30" i="1"/>
  <c r="AG1381" i="1"/>
  <c r="AK68" i="1"/>
  <c r="AK63" i="1"/>
  <c r="AK881" i="1"/>
  <c r="AK1110" i="1"/>
  <c r="AK1052" i="1"/>
  <c r="AK1034" i="1"/>
  <c r="AK990" i="1"/>
  <c r="AK996" i="1"/>
  <c r="AK961" i="1"/>
  <c r="AK982" i="1"/>
  <c r="AK971" i="1"/>
  <c r="AK177" i="1"/>
  <c r="AD691" i="1"/>
  <c r="S492" i="1"/>
  <c r="S356" i="1"/>
  <c r="AF743" i="1"/>
  <c r="AK32" i="1"/>
  <c r="AK1028" i="1"/>
  <c r="AK1338" i="1"/>
  <c r="AK71" i="1"/>
  <c r="AK66" i="1"/>
  <c r="AK62" i="1"/>
  <c r="AK57" i="1"/>
  <c r="AK50" i="1"/>
  <c r="AK45" i="1"/>
  <c r="AK27" i="1"/>
  <c r="AK22" i="1"/>
  <c r="AK883" i="1"/>
  <c r="AK1126" i="1"/>
  <c r="AK1116" i="1"/>
  <c r="AK1102" i="1"/>
  <c r="AK1090" i="1"/>
  <c r="AK1067" i="1"/>
  <c r="AK1061" i="1"/>
  <c r="AK1006" i="1"/>
  <c r="AK988" i="1"/>
  <c r="AK983" i="1"/>
  <c r="AK972" i="1"/>
  <c r="AK953" i="1"/>
  <c r="AK959" i="1"/>
  <c r="AG873" i="1"/>
  <c r="E272" i="1"/>
  <c r="AF73" i="1"/>
  <c r="AH1365" i="1"/>
  <c r="AH1317" i="1"/>
  <c r="AH1272" i="1"/>
  <c r="AH1239" i="1"/>
  <c r="AH1196" i="1"/>
  <c r="AG1140" i="1"/>
  <c r="S380" i="1"/>
  <c r="AK958" i="1"/>
  <c r="AK912" i="1"/>
  <c r="E351" i="1"/>
  <c r="E306" i="1"/>
  <c r="AF342" i="1"/>
  <c r="AG1365" i="1"/>
  <c r="AG1317" i="1"/>
  <c r="AG1272" i="1"/>
  <c r="S436" i="1"/>
  <c r="AK89" i="1"/>
  <c r="AK84" i="1"/>
  <c r="AK74" i="1"/>
  <c r="AK43" i="1"/>
  <c r="AK39" i="1"/>
  <c r="AK34" i="1"/>
  <c r="AK1115" i="1"/>
  <c r="AK1089" i="1"/>
  <c r="AK1084" i="1"/>
  <c r="AK1060" i="1"/>
  <c r="AK1047" i="1"/>
  <c r="AK1019" i="1"/>
  <c r="AK1009" i="1"/>
  <c r="AK1005" i="1"/>
  <c r="AK948" i="1"/>
  <c r="AK891" i="1"/>
  <c r="AK885" i="1"/>
  <c r="AK709" i="1"/>
  <c r="AF863" i="1"/>
  <c r="AK6" i="1"/>
  <c r="AF531" i="1"/>
  <c r="AK956" i="1"/>
  <c r="AG10" i="1"/>
  <c r="AF757" i="1"/>
  <c r="AF244" i="1"/>
  <c r="AF260" i="1"/>
  <c r="AK82" i="1"/>
  <c r="AK876" i="1"/>
  <c r="AK1123" i="1"/>
  <c r="AK183" i="1"/>
  <c r="B1093" i="1"/>
  <c r="E1093" i="1" s="1"/>
  <c r="AF810" i="1"/>
  <c r="S676" i="1"/>
  <c r="S348" i="1"/>
  <c r="S260" i="1"/>
  <c r="AK55" i="1"/>
  <c r="AK1128" i="1"/>
  <c r="AK1077" i="1"/>
  <c r="AF679" i="1"/>
  <c r="E324" i="1"/>
  <c r="E323" i="1"/>
  <c r="E515" i="1"/>
  <c r="AH10" i="1"/>
  <c r="AF543" i="1"/>
  <c r="AF120" i="1"/>
  <c r="AF452" i="1"/>
  <c r="AF633" i="1"/>
  <c r="E998" i="1"/>
  <c r="AK246" i="1"/>
  <c r="AK1131" i="1"/>
  <c r="AK86" i="1"/>
  <c r="AK76" i="1"/>
  <c r="AK41" i="1"/>
  <c r="AK37" i="1"/>
  <c r="AK1129" i="1"/>
  <c r="AK1097" i="1"/>
  <c r="AK1074" i="1"/>
  <c r="AK1064" i="1"/>
  <c r="AK976" i="1"/>
  <c r="AK950" i="1"/>
  <c r="AH884" i="1"/>
  <c r="E546" i="1"/>
  <c r="E318" i="1"/>
  <c r="E971" i="1"/>
  <c r="AF776" i="1"/>
  <c r="AF67" i="1"/>
  <c r="AF24" i="1"/>
  <c r="AK85" i="1"/>
  <c r="AK81" i="1"/>
  <c r="AK879" i="1"/>
  <c r="AK1098" i="1"/>
  <c r="AK995" i="1"/>
  <c r="AK980" i="1"/>
  <c r="AK968" i="1"/>
  <c r="AK868" i="1"/>
  <c r="AH1333" i="1"/>
  <c r="AK1333" i="1" s="1"/>
  <c r="AH1331" i="1"/>
  <c r="AK1331" i="1" s="1"/>
  <c r="E16" i="1"/>
  <c r="AH857" i="1"/>
  <c r="AF791" i="1"/>
  <c r="AK389" i="1"/>
  <c r="AK255" i="1"/>
  <c r="AF650" i="1"/>
  <c r="AF580" i="1"/>
  <c r="AK242" i="1"/>
  <c r="AF370" i="1"/>
  <c r="AF311" i="1"/>
  <c r="AH697" i="1"/>
  <c r="AK911" i="1"/>
  <c r="AH393" i="1"/>
  <c r="AK393" i="1" s="1"/>
  <c r="AH1367" i="1"/>
  <c r="AF197" i="1"/>
  <c r="AK59" i="1"/>
  <c r="AK53" i="1"/>
  <c r="AK48" i="1"/>
  <c r="AK25" i="1"/>
  <c r="AK877" i="1"/>
  <c r="AK1130" i="1"/>
  <c r="AK1072" i="1"/>
  <c r="AK1069" i="1"/>
  <c r="AK1065" i="1"/>
  <c r="AK1057" i="1"/>
  <c r="AK966" i="1"/>
  <c r="AH869" i="1"/>
  <c r="E772" i="1"/>
  <c r="AF513" i="1"/>
  <c r="AF420" i="1"/>
  <c r="AF265" i="1"/>
  <c r="E970" i="1"/>
  <c r="E973" i="1"/>
  <c r="E81" i="1"/>
  <c r="E773" i="1"/>
  <c r="AF441" i="1"/>
  <c r="AK648" i="1"/>
  <c r="AK642" i="1"/>
  <c r="AK631" i="1"/>
  <c r="AH1337" i="1"/>
  <c r="AK1337" i="1" s="1"/>
  <c r="E837" i="1"/>
  <c r="AK712" i="1"/>
  <c r="AK1051" i="1"/>
  <c r="AK596" i="1"/>
  <c r="AK583" i="1"/>
  <c r="AK548" i="1"/>
  <c r="AK338" i="1"/>
  <c r="AK60" i="1"/>
  <c r="AK49" i="1"/>
  <c r="AK21" i="1"/>
  <c r="AK1134" i="1"/>
  <c r="AK1122" i="1"/>
  <c r="AK1108" i="1"/>
  <c r="AK1100" i="1"/>
  <c r="AK1096" i="1"/>
  <c r="AK1087" i="1"/>
  <c r="AK1063" i="1"/>
  <c r="AK1044" i="1"/>
  <c r="AK1036" i="1"/>
  <c r="AK1027" i="1"/>
  <c r="AK918" i="1"/>
  <c r="AK1012" i="1"/>
  <c r="AK1002" i="1"/>
  <c r="AK975" i="1"/>
  <c r="AK932" i="1"/>
  <c r="AK866" i="1"/>
  <c r="AK962" i="1"/>
  <c r="AK232" i="1"/>
  <c r="AK199" i="1"/>
  <c r="AK180" i="1"/>
  <c r="AK314" i="1"/>
  <c r="AK1058" i="1"/>
  <c r="AK724" i="1"/>
  <c r="AK715" i="1"/>
  <c r="AK721" i="1"/>
  <c r="E89" i="1"/>
  <c r="E545" i="1"/>
  <c r="AF762" i="1"/>
  <c r="AF673" i="1"/>
  <c r="AF671" i="1"/>
  <c r="AF654" i="1"/>
  <c r="AK817" i="1"/>
  <c r="AH873" i="1"/>
  <c r="AK838" i="1"/>
  <c r="AK267" i="1"/>
  <c r="AK264" i="1"/>
  <c r="AK193" i="1"/>
  <c r="AK168" i="1"/>
  <c r="E11" i="1"/>
  <c r="D352" i="1"/>
  <c r="AF600" i="1"/>
  <c r="AK558" i="1"/>
  <c r="S452" i="1"/>
  <c r="AK191" i="1"/>
  <c r="AK727" i="1"/>
  <c r="AK35" i="1"/>
  <c r="AK1094" i="1"/>
  <c r="AK1041" i="1"/>
  <c r="AG869" i="1"/>
  <c r="AK869" i="1" s="1"/>
  <c r="AK467" i="1"/>
  <c r="AK540" i="1"/>
  <c r="AF465" i="1"/>
  <c r="S586" i="1"/>
  <c r="S502" i="1"/>
  <c r="AK604" i="1"/>
  <c r="AK341" i="1"/>
  <c r="AK575" i="1"/>
  <c r="AK257" i="1"/>
  <c r="AK751" i="1"/>
  <c r="AK481" i="1"/>
  <c r="S336" i="1"/>
  <c r="AK31" i="1"/>
  <c r="AK1073" i="1"/>
  <c r="AK1000" i="1"/>
  <c r="AK985" i="1"/>
  <c r="AG857" i="1"/>
  <c r="AK707" i="1"/>
  <c r="AK1335" i="1"/>
  <c r="AK711" i="1"/>
  <c r="AK88" i="1"/>
  <c r="AF488" i="1"/>
  <c r="AF360" i="1"/>
  <c r="AF872" i="1"/>
  <c r="AK493" i="1"/>
  <c r="AF456" i="1"/>
  <c r="AF368" i="1"/>
  <c r="AK210" i="1"/>
  <c r="AK164" i="1"/>
  <c r="AK253" i="1"/>
  <c r="AK706" i="1"/>
  <c r="AK725" i="1"/>
  <c r="AK240" i="1"/>
  <c r="S636" i="1"/>
  <c r="S548" i="1"/>
  <c r="S174" i="1"/>
  <c r="S132" i="1"/>
  <c r="AK200" i="1"/>
  <c r="AF172" i="1"/>
  <c r="AF335" i="1"/>
  <c r="AK601" i="1"/>
  <c r="AF528" i="1"/>
  <c r="AK245" i="1"/>
  <c r="S202" i="1"/>
  <c r="S61" i="1"/>
  <c r="AF501" i="1"/>
  <c r="AF375" i="1"/>
  <c r="E266" i="1"/>
  <c r="E268" i="1"/>
  <c r="AH9" i="1"/>
  <c r="AK9" i="1" s="1"/>
  <c r="AH863" i="1"/>
  <c r="AK852" i="1"/>
  <c r="AK625" i="1"/>
  <c r="AF595" i="1"/>
  <c r="AF413" i="1"/>
  <c r="AF206" i="1"/>
  <c r="AK179" i="1"/>
  <c r="AK576" i="1"/>
  <c r="AK573" i="1"/>
  <c r="AK699" i="1"/>
  <c r="S450" i="1"/>
  <c r="S96" i="1"/>
  <c r="AK397" i="1"/>
  <c r="AK363" i="1"/>
  <c r="S168" i="1"/>
  <c r="AK78" i="1"/>
  <c r="AK65" i="1"/>
  <c r="AK839" i="1"/>
  <c r="AK364" i="1"/>
  <c r="AK153" i="1"/>
  <c r="AF572" i="1"/>
  <c r="AK8" i="1"/>
  <c r="AK710" i="1"/>
  <c r="S376" i="1"/>
  <c r="S94" i="1"/>
  <c r="AK90" i="1"/>
  <c r="AK42" i="1"/>
  <c r="AK196" i="1"/>
  <c r="AF166" i="1"/>
  <c r="S102" i="1"/>
  <c r="S45" i="1"/>
  <c r="AH872" i="1"/>
  <c r="AK872" i="1" s="1"/>
  <c r="AF849" i="1"/>
  <c r="AF846" i="1"/>
  <c r="AF805" i="1"/>
  <c r="AK173" i="1"/>
  <c r="AK718" i="1"/>
  <c r="AK729" i="1"/>
  <c r="S662" i="1"/>
  <c r="S144" i="1"/>
  <c r="AK549" i="1"/>
  <c r="AK218" i="1"/>
  <c r="AH259" i="1"/>
  <c r="AK259" i="1" s="1"/>
  <c r="AH1329" i="1"/>
  <c r="AH1319" i="1"/>
  <c r="AH1304" i="1"/>
  <c r="AH1278" i="1"/>
  <c r="AG1223" i="1"/>
  <c r="AG1371" i="1"/>
  <c r="AK189" i="1"/>
  <c r="S120" i="1"/>
  <c r="AH1369" i="1"/>
  <c r="AH713" i="1"/>
  <c r="AK713" i="1" s="1"/>
  <c r="S678" i="1"/>
  <c r="S654" i="1"/>
  <c r="S640" i="1"/>
  <c r="S430" i="1"/>
  <c r="S176" i="1"/>
  <c r="S128" i="1"/>
  <c r="AG1369" i="1"/>
  <c r="AK784" i="1"/>
  <c r="AK689" i="1"/>
  <c r="AF618" i="1"/>
  <c r="AF302" i="1"/>
  <c r="AH403" i="1"/>
  <c r="AK403" i="1" s="1"/>
  <c r="G93" i="8" s="1"/>
  <c r="J93" i="8" s="1"/>
  <c r="S454" i="1"/>
  <c r="S438" i="1"/>
  <c r="AH1371" i="1"/>
  <c r="AD165" i="1"/>
  <c r="S658" i="1"/>
  <c r="S650" i="1"/>
  <c r="S514" i="1"/>
  <c r="AD171" i="1"/>
  <c r="AG1196" i="1"/>
  <c r="AH655" i="1"/>
  <c r="AK655" i="1" s="1"/>
  <c r="AE976" i="1"/>
  <c r="AG1296" i="1"/>
  <c r="AG1201" i="1"/>
  <c r="S634" i="1"/>
  <c r="AD79" i="1"/>
  <c r="AH1360" i="1"/>
  <c r="AH1358" i="1"/>
  <c r="AH1352" i="1"/>
  <c r="AH1321" i="1"/>
  <c r="AH1306" i="1"/>
  <c r="S378" i="1"/>
  <c r="AG1360" i="1"/>
  <c r="AG1358" i="1"/>
  <c r="AG1352" i="1"/>
  <c r="AG1321" i="1"/>
  <c r="AG1306" i="1"/>
  <c r="AH1223" i="1"/>
  <c r="AH1354" i="1"/>
  <c r="AG1354" i="1"/>
  <c r="AH1347" i="1"/>
  <c r="AH1342" i="1"/>
  <c r="AG1339" i="1"/>
  <c r="AG1342" i="1"/>
  <c r="AH1339" i="1"/>
  <c r="AG1347" i="1"/>
  <c r="AG846" i="1"/>
  <c r="AG819" i="1"/>
  <c r="AG802" i="1"/>
  <c r="AG800" i="1"/>
  <c r="AG741" i="1"/>
  <c r="AG737" i="1"/>
  <c r="AG714" i="1"/>
  <c r="AG679" i="1"/>
  <c r="AG671" i="1"/>
  <c r="AG488" i="1"/>
  <c r="AG476" i="1"/>
  <c r="AG431" i="1"/>
  <c r="S865" i="1"/>
  <c r="AH819" i="1"/>
  <c r="AH741" i="1"/>
  <c r="AH737" i="1"/>
  <c r="AH577" i="1"/>
  <c r="AH431" i="1"/>
  <c r="AH405" i="1"/>
  <c r="AH295" i="1"/>
  <c r="AH239" i="1"/>
  <c r="AH185" i="1"/>
  <c r="AH151" i="1"/>
  <c r="AH149" i="1"/>
  <c r="AG405" i="1"/>
  <c r="AG370" i="1"/>
  <c r="AG239" i="1"/>
  <c r="AG185" i="1"/>
  <c r="AG149" i="1"/>
  <c r="AG142" i="1"/>
  <c r="AG15" i="1"/>
  <c r="AH1323" i="1"/>
  <c r="AG1323" i="1"/>
  <c r="AH1313" i="1"/>
  <c r="AH1308" i="1"/>
  <c r="AG1313" i="1"/>
  <c r="AG1308" i="1"/>
  <c r="AH1298" i="1"/>
  <c r="AH1296" i="1"/>
  <c r="AG1298" i="1"/>
  <c r="AK165" i="1"/>
  <c r="D176" i="8"/>
  <c r="D175" i="8"/>
  <c r="D173" i="8"/>
  <c r="D57" i="8"/>
  <c r="D264" i="8"/>
  <c r="D254" i="8"/>
  <c r="D170" i="8"/>
  <c r="D24" i="8"/>
  <c r="D8" i="8"/>
  <c r="D333" i="1"/>
  <c r="D77" i="8"/>
  <c r="E649" i="1"/>
  <c r="D141" i="8"/>
  <c r="E659" i="1"/>
  <c r="D145" i="8"/>
  <c r="E517" i="1"/>
  <c r="D116" i="8"/>
  <c r="E566" i="1"/>
  <c r="D126" i="8"/>
  <c r="C139" i="1"/>
  <c r="C140" i="1" s="1"/>
  <c r="C141" i="1" s="1"/>
  <c r="B29" i="8"/>
  <c r="C29" i="8" s="1"/>
  <c r="C133" i="1"/>
  <c r="C134" i="1" s="1"/>
  <c r="C135" i="1" s="1"/>
  <c r="B28" i="8"/>
  <c r="C28" i="8" s="1"/>
  <c r="C129" i="1"/>
  <c r="C130" i="1" s="1"/>
  <c r="B27" i="8"/>
  <c r="C27" i="8" s="1"/>
  <c r="C116" i="1"/>
  <c r="C117" i="1" s="1"/>
  <c r="C118" i="1" s="1"/>
  <c r="C119" i="1" s="1"/>
  <c r="B25" i="8"/>
  <c r="C25" i="8" s="1"/>
  <c r="C113" i="1"/>
  <c r="B24" i="8"/>
  <c r="C24" i="8" s="1"/>
  <c r="C103" i="1"/>
  <c r="B21" i="8"/>
  <c r="C21" i="8" s="1"/>
  <c r="C92" i="1"/>
  <c r="B19" i="8"/>
  <c r="C19" i="8" s="1"/>
  <c r="C75" i="1"/>
  <c r="C76" i="1" s="1"/>
  <c r="C77" i="1" s="1"/>
  <c r="C78" i="1" s="1"/>
  <c r="B16" i="8"/>
  <c r="C16" i="8" s="1"/>
  <c r="C66" i="1"/>
  <c r="B14" i="8"/>
  <c r="C14" i="8" s="1"/>
  <c r="C59" i="1"/>
  <c r="C60" i="1" s="1"/>
  <c r="B13" i="8"/>
  <c r="C13" i="8" s="1"/>
  <c r="C46" i="1"/>
  <c r="B9" i="8"/>
  <c r="C9" i="8" s="1"/>
  <c r="C39" i="1"/>
  <c r="C40" i="1" s="1"/>
  <c r="C41" i="1" s="1"/>
  <c r="C42" i="1" s="1"/>
  <c r="C43" i="1" s="1"/>
  <c r="B8" i="8"/>
  <c r="C8" i="8" s="1"/>
  <c r="C8" i="1"/>
  <c r="B5" i="8"/>
  <c r="C5" i="8" s="1"/>
  <c r="C448" i="1"/>
  <c r="C449" i="1" s="1"/>
  <c r="C450" i="1" s="1"/>
  <c r="C451" i="1" s="1"/>
  <c r="B103" i="8"/>
  <c r="C103" i="8" s="1"/>
  <c r="B15" i="8"/>
  <c r="C15" i="8" s="1"/>
  <c r="C95" i="1"/>
  <c r="C96" i="1" s="1"/>
  <c r="B20" i="8"/>
  <c r="C20" i="8" s="1"/>
  <c r="C148" i="1"/>
  <c r="B31" i="8"/>
  <c r="C31" i="8" s="1"/>
  <c r="C144" i="1"/>
  <c r="B30" i="8"/>
  <c r="C30" i="8" s="1"/>
  <c r="C85" i="1"/>
  <c r="C86" i="1" s="1"/>
  <c r="B18" i="8"/>
  <c r="C18" i="8" s="1"/>
  <c r="C269" i="1"/>
  <c r="B62" i="8"/>
  <c r="C62" i="8" s="1"/>
  <c r="C247" i="1"/>
  <c r="B57" i="8"/>
  <c r="C57" i="8" s="1"/>
  <c r="C215" i="1"/>
  <c r="B49" i="8"/>
  <c r="C49" i="8" s="1"/>
  <c r="C183" i="1"/>
  <c r="C184" i="1" s="1"/>
  <c r="B42" i="8"/>
  <c r="C42" i="8" s="1"/>
  <c r="C169" i="1"/>
  <c r="B38" i="8"/>
  <c r="C38" i="8" s="1"/>
  <c r="C176" i="1"/>
  <c r="B40" i="8"/>
  <c r="C40" i="8" s="1"/>
  <c r="C706" i="1"/>
  <c r="C707" i="1" s="1"/>
  <c r="B160" i="8"/>
  <c r="C160" i="8" s="1"/>
  <c r="C721" i="1"/>
  <c r="C722" i="1" s="1"/>
  <c r="B164" i="8"/>
  <c r="C164" i="8" s="1"/>
  <c r="C731" i="1"/>
  <c r="B165" i="8"/>
  <c r="C165" i="8" s="1"/>
  <c r="AH1293" i="1"/>
  <c r="AK1293" i="1" s="1"/>
  <c r="AH1291" i="1"/>
  <c r="AH1289" i="1"/>
  <c r="AK1289" i="1" s="1"/>
  <c r="AH1255" i="1"/>
  <c r="AK1255" i="1" s="1"/>
  <c r="AH1266" i="1"/>
  <c r="AH1265" i="1"/>
  <c r="AH1264" i="1"/>
  <c r="AH1262" i="1"/>
  <c r="AH1261" i="1"/>
  <c r="AH1257" i="1"/>
  <c r="AH1256" i="1"/>
  <c r="AH1231" i="1"/>
  <c r="AH1229" i="1"/>
  <c r="AK1229" i="1" s="1"/>
  <c r="AH1209" i="1"/>
  <c r="AH1218" i="1"/>
  <c r="AK1218" i="1" s="1"/>
  <c r="AH1217" i="1"/>
  <c r="AH1207" i="1"/>
  <c r="AK1207" i="1" s="1"/>
  <c r="AH1205" i="1"/>
  <c r="AH1200" i="1"/>
  <c r="AK1200" i="1" s="1"/>
  <c r="AH1189" i="1"/>
  <c r="AH1187" i="1"/>
  <c r="AH1183" i="1"/>
  <c r="AH1181" i="1"/>
  <c r="AH1177" i="1"/>
  <c r="AK1177" i="1" s="1"/>
  <c r="AH954" i="1"/>
  <c r="AK954" i="1" s="1"/>
  <c r="AH947" i="1"/>
  <c r="AK947" i="1" s="1"/>
  <c r="AG946" i="1"/>
  <c r="AK946" i="1" s="1"/>
  <c r="AH945" i="1"/>
  <c r="AK945" i="1" s="1"/>
  <c r="AG944" i="1"/>
  <c r="AK944" i="1" s="1"/>
  <c r="AH943" i="1"/>
  <c r="AK943" i="1" s="1"/>
  <c r="AG942" i="1"/>
  <c r="AK942" i="1" s="1"/>
  <c r="AH941" i="1"/>
  <c r="AK941" i="1" s="1"/>
  <c r="AG940" i="1"/>
  <c r="AK940" i="1" s="1"/>
  <c r="AH939" i="1"/>
  <c r="AK939" i="1" s="1"/>
  <c r="AG938" i="1"/>
  <c r="AK938" i="1" s="1"/>
  <c r="AH937" i="1"/>
  <c r="AK937" i="1" s="1"/>
  <c r="AG936" i="1"/>
  <c r="AK936" i="1" s="1"/>
  <c r="AH931" i="1"/>
  <c r="AK931" i="1" s="1"/>
  <c r="AG930" i="1"/>
  <c r="AK930" i="1" s="1"/>
  <c r="AH929" i="1"/>
  <c r="AK929" i="1" s="1"/>
  <c r="AG928" i="1"/>
  <c r="AK928" i="1" s="1"/>
  <c r="AH927" i="1"/>
  <c r="AK927" i="1" s="1"/>
  <c r="AG926" i="1"/>
  <c r="AK926" i="1" s="1"/>
  <c r="AG914" i="1"/>
  <c r="AK914" i="1" s="1"/>
  <c r="AH913" i="1"/>
  <c r="AK913" i="1" s="1"/>
  <c r="AG909" i="1"/>
  <c r="AK909" i="1" s="1"/>
  <c r="AH908" i="1"/>
  <c r="AK908" i="1" s="1"/>
  <c r="AG907" i="1"/>
  <c r="AK907" i="1" s="1"/>
  <c r="AH906" i="1"/>
  <c r="AK906" i="1" s="1"/>
  <c r="AG905" i="1"/>
  <c r="AK905" i="1" s="1"/>
  <c r="AH904" i="1"/>
  <c r="AK904" i="1" s="1"/>
  <c r="AH899" i="1"/>
  <c r="AK899" i="1" s="1"/>
  <c r="AG898" i="1"/>
  <c r="AK898" i="1" s="1"/>
  <c r="AH897" i="1"/>
  <c r="AK897" i="1" s="1"/>
  <c r="AG896" i="1"/>
  <c r="AK896" i="1" s="1"/>
  <c r="AH895" i="1"/>
  <c r="AK895" i="1" s="1"/>
  <c r="AG894" i="1"/>
  <c r="AK894" i="1" s="1"/>
  <c r="AH893" i="1"/>
  <c r="AK893" i="1" s="1"/>
  <c r="AG892" i="1"/>
  <c r="AK892" i="1" s="1"/>
  <c r="AH888" i="1"/>
  <c r="AK888" i="1" s="1"/>
  <c r="AG887" i="1"/>
  <c r="AK887" i="1" s="1"/>
  <c r="AG701" i="1"/>
  <c r="AE370" i="1"/>
  <c r="AE1266" i="1"/>
  <c r="AE321" i="1"/>
  <c r="AE1265" i="1"/>
  <c r="AE245" i="1"/>
  <c r="AE1259" i="1"/>
  <c r="AE1332" i="1"/>
  <c r="AF1331" i="1" s="1"/>
  <c r="AE1257" i="1"/>
  <c r="AH1295" i="1"/>
  <c r="AK1295" i="1" s="1"/>
  <c r="AH1292" i="1"/>
  <c r="AH1287" i="1"/>
  <c r="AK1287" i="1" s="1"/>
  <c r="AH1269" i="1"/>
  <c r="AK1269" i="1" s="1"/>
  <c r="AG1268" i="1"/>
  <c r="AK1268" i="1" s="1"/>
  <c r="AH1267" i="1"/>
  <c r="AK1267" i="1" s="1"/>
  <c r="AG1256" i="1"/>
  <c r="AH1263" i="1"/>
  <c r="AH1259" i="1"/>
  <c r="AH1258" i="1"/>
  <c r="AG1246" i="1"/>
  <c r="AG1247" i="1"/>
  <c r="AK1247" i="1" s="1"/>
  <c r="AH1249" i="1"/>
  <c r="AK1249" i="1" s="1"/>
  <c r="AH1246" i="1"/>
  <c r="AH1236" i="1"/>
  <c r="AK1236" i="1" s="1"/>
  <c r="AH1227" i="1"/>
  <c r="AK1227" i="1" s="1"/>
  <c r="AH1211" i="1"/>
  <c r="AK1211" i="1" s="1"/>
  <c r="AH1210" i="1"/>
  <c r="AK1210" i="1" s="1"/>
  <c r="AH1206" i="1"/>
  <c r="AH1193" i="1"/>
  <c r="AK1193" i="1" s="1"/>
  <c r="AH1188" i="1"/>
  <c r="AH1182" i="1"/>
  <c r="AH1162" i="1"/>
  <c r="AH1161" i="1"/>
  <c r="AH1160" i="1"/>
  <c r="AH1155" i="1"/>
  <c r="AH1154" i="1"/>
  <c r="AH1152" i="1"/>
  <c r="AH1151" i="1"/>
  <c r="AH1150" i="1"/>
  <c r="AH1149" i="1"/>
  <c r="AH1147" i="1"/>
  <c r="AH1146" i="1"/>
  <c r="AG1292" i="1"/>
  <c r="AG1291" i="1"/>
  <c r="AG1290" i="1"/>
  <c r="AK1290" i="1" s="1"/>
  <c r="AG1266" i="1"/>
  <c r="AG1265" i="1"/>
  <c r="AG1264" i="1"/>
  <c r="AG1263" i="1"/>
  <c r="AG1262" i="1"/>
  <c r="AG1261" i="1"/>
  <c r="AG1259" i="1"/>
  <c r="AG1258" i="1"/>
  <c r="AG1257" i="1"/>
  <c r="AG1237" i="1"/>
  <c r="AK1237" i="1" s="1"/>
  <c r="AG1235" i="1"/>
  <c r="AK1235" i="1" s="1"/>
  <c r="AG1231" i="1"/>
  <c r="AG1230" i="1"/>
  <c r="AK1230" i="1" s="1"/>
  <c r="AG1209" i="1"/>
  <c r="AG1217" i="1"/>
  <c r="AG1216" i="1"/>
  <c r="AK1216" i="1" s="1"/>
  <c r="AG1208" i="1"/>
  <c r="AK1208" i="1" s="1"/>
  <c r="AG1205" i="1"/>
  <c r="AG1189" i="1"/>
  <c r="AG1188" i="1"/>
  <c r="AG1187" i="1"/>
  <c r="AG1183" i="1"/>
  <c r="AG1182" i="1"/>
  <c r="AG1181" i="1"/>
  <c r="AG1175" i="1"/>
  <c r="AK1175" i="1" s="1"/>
  <c r="AG1162" i="1"/>
  <c r="AG1161" i="1"/>
  <c r="AG1160" i="1"/>
  <c r="AG1155" i="1"/>
  <c r="AG1154" i="1"/>
  <c r="AG1152" i="1"/>
  <c r="AG1151" i="1"/>
  <c r="AG1150" i="1"/>
  <c r="AG1149" i="1"/>
  <c r="AG1147" i="1"/>
  <c r="AG1146" i="1"/>
  <c r="AK221" i="1"/>
  <c r="AK219" i="1"/>
  <c r="AH1288" i="1"/>
  <c r="AG1288" i="1"/>
  <c r="AG698" i="1"/>
  <c r="AK773" i="1"/>
  <c r="AK685" i="1"/>
  <c r="AK473" i="1"/>
  <c r="AK251" i="1"/>
  <c r="AK205" i="1"/>
  <c r="AK204" i="1"/>
  <c r="AK345" i="1"/>
  <c r="AK235" i="1"/>
  <c r="AK222" i="1"/>
  <c r="AK208" i="1"/>
  <c r="AK858" i="1"/>
  <c r="AK769" i="1"/>
  <c r="AK693" i="1"/>
  <c r="AK687" i="1"/>
  <c r="AK684" i="1"/>
  <c r="AK639" i="1"/>
  <c r="AK615" i="1"/>
  <c r="AK611" i="1"/>
  <c r="AK579" i="1"/>
  <c r="AK560" i="1"/>
  <c r="AK556" i="1"/>
  <c r="AK511" i="1"/>
  <c r="AK491" i="1"/>
  <c r="AK453" i="1"/>
  <c r="AK412" i="1"/>
  <c r="AK424" i="1"/>
  <c r="AK421" i="1"/>
  <c r="AK320" i="1"/>
  <c r="AK315" i="1"/>
  <c r="AK309" i="1"/>
  <c r="AK190" i="1"/>
  <c r="AK186" i="1"/>
  <c r="AK79" i="1"/>
  <c r="B1100" i="1"/>
  <c r="E1100" i="1" s="1"/>
  <c r="S170" i="1"/>
  <c r="S90" i="1"/>
  <c r="S49" i="1"/>
  <c r="AH321" i="1"/>
  <c r="AK321" i="1" s="1"/>
  <c r="S522" i="1"/>
  <c r="AH1285" i="1"/>
  <c r="AG1285" i="1"/>
  <c r="AG260" i="1"/>
  <c r="AH708" i="1"/>
  <c r="J1285" i="1"/>
  <c r="J1286" i="1" s="1"/>
  <c r="J1287" i="1" s="1"/>
  <c r="J1288" i="1" s="1"/>
  <c r="J1289" i="1" s="1"/>
  <c r="J1290" i="1" s="1"/>
  <c r="J1291" i="1" s="1"/>
  <c r="J1292" i="1" s="1"/>
  <c r="J1293" i="1" s="1"/>
  <c r="J1294" i="1" s="1"/>
  <c r="J1295" i="1" s="1"/>
  <c r="J1243" i="1" s="1"/>
  <c r="J1244"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9" i="1" s="1"/>
  <c r="J1330" i="1" s="1"/>
  <c r="J1328" i="1" s="1"/>
  <c r="J1339" i="1" s="1"/>
  <c r="J1340" i="1" s="1"/>
  <c r="J1336" i="1" s="1"/>
  <c r="J1341" i="1" s="1"/>
  <c r="J1342" i="1" s="1"/>
  <c r="J1343" i="1" s="1"/>
  <c r="J1347" i="1" s="1"/>
  <c r="J1348" i="1" s="1"/>
  <c r="J1349" i="1" s="1"/>
  <c r="J1350" i="1" s="1"/>
  <c r="J1351" i="1" s="1"/>
  <c r="J1352" i="1" s="1"/>
  <c r="J1353" i="1" s="1"/>
  <c r="J1354" i="1" s="1"/>
  <c r="J1355" i="1" s="1"/>
  <c r="J1356" i="1" s="1"/>
  <c r="J1357" i="1" s="1"/>
  <c r="J1358" i="1" s="1"/>
  <c r="J1359" i="1" s="1"/>
  <c r="J1344" i="1" s="1"/>
  <c r="J1360" i="1" s="1"/>
  <c r="J1361" i="1" s="1"/>
  <c r="J1362" i="1" s="1"/>
  <c r="J1363" i="1" s="1"/>
  <c r="J1364" i="1" s="1"/>
  <c r="J1345" i="1" s="1"/>
  <c r="J1346"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E125" i="1"/>
  <c r="E1025" i="1"/>
  <c r="AK829" i="1"/>
  <c r="AK823" i="1"/>
  <c r="AK765" i="1"/>
  <c r="AK758" i="1"/>
  <c r="AK745" i="1"/>
  <c r="AK738" i="1"/>
  <c r="AK734" i="1"/>
  <c r="AK731" i="1"/>
  <c r="AK688" i="1"/>
  <c r="AK681" i="1"/>
  <c r="AK676" i="1"/>
  <c r="AK672" i="1"/>
  <c r="AK668" i="1"/>
  <c r="AK605" i="1"/>
  <c r="AK584" i="1"/>
  <c r="AK590" i="1"/>
  <c r="AK588" i="1"/>
  <c r="AK469" i="1"/>
  <c r="AK564" i="1"/>
  <c r="AK546" i="1"/>
  <c r="AK544" i="1"/>
  <c r="AK541" i="1"/>
  <c r="AK535" i="1"/>
  <c r="AK534" i="1"/>
  <c r="AK533" i="1"/>
  <c r="AK530" i="1"/>
  <c r="AK529" i="1"/>
  <c r="AK517" i="1"/>
  <c r="AK514" i="1"/>
  <c r="AK509" i="1"/>
  <c r="AK494" i="1"/>
  <c r="AK492" i="1"/>
  <c r="AK486" i="1"/>
  <c r="AK480" i="1"/>
  <c r="AK478" i="1"/>
  <c r="AK477" i="1"/>
  <c r="AK464" i="1"/>
  <c r="AK457" i="1"/>
  <c r="AK407" i="1"/>
  <c r="AK419" i="1"/>
  <c r="AK411" i="1"/>
  <c r="AK410" i="1"/>
  <c r="AK422" i="1"/>
  <c r="AK369" i="1"/>
  <c r="AK401" i="1"/>
  <c r="AK398" i="1"/>
  <c r="AK396" i="1"/>
  <c r="AK391" i="1"/>
  <c r="AK385" i="1"/>
  <c r="AK356" i="1"/>
  <c r="AK351" i="1"/>
  <c r="AK329" i="1"/>
  <c r="AK318" i="1"/>
  <c r="AK286" i="1"/>
  <c r="AK262" i="1"/>
  <c r="AK243" i="1"/>
  <c r="AK226" i="1"/>
  <c r="AK225" i="1"/>
  <c r="AK188" i="1"/>
  <c r="AK170" i="1"/>
  <c r="AK175" i="1"/>
  <c r="AK159" i="1"/>
  <c r="AK158" i="1"/>
  <c r="AK156" i="1"/>
  <c r="AK7" i="1"/>
  <c r="AG4" i="1"/>
  <c r="AK786" i="1"/>
  <c r="AK782" i="1"/>
  <c r="AK756" i="1"/>
  <c r="AK754" i="1"/>
  <c r="AK752" i="1"/>
  <c r="AK667" i="1"/>
  <c r="AK663" i="1"/>
  <c r="AK657" i="1"/>
  <c r="AK626" i="1"/>
  <c r="AK649" i="1"/>
  <c r="AK647" i="1"/>
  <c r="AK641" i="1"/>
  <c r="AK636" i="1"/>
  <c r="AK612" i="1"/>
  <c r="AK599" i="1"/>
  <c r="AK468" i="1"/>
  <c r="AK523" i="1"/>
  <c r="AK482" i="1"/>
  <c r="AK406" i="1"/>
  <c r="AK383" i="1"/>
  <c r="AK376" i="1"/>
  <c r="AK373" i="1"/>
  <c r="AK365" i="1"/>
  <c r="AK359" i="1"/>
  <c r="AK339" i="1"/>
  <c r="AK337" i="1"/>
  <c r="AK336" i="1"/>
  <c r="AK333" i="1"/>
  <c r="AK332" i="1"/>
  <c r="AK330" i="1"/>
  <c r="AK310" i="1"/>
  <c r="AK306" i="1"/>
  <c r="AK304" i="1"/>
  <c r="AK300" i="1"/>
  <c r="AK297" i="1"/>
  <c r="AK294" i="1"/>
  <c r="AK283" i="1"/>
  <c r="AK282" i="1"/>
  <c r="AK279" i="1"/>
  <c r="AK272" i="1"/>
  <c r="AK269" i="1"/>
  <c r="AK263" i="1"/>
  <c r="AK250" i="1"/>
  <c r="AK247" i="1"/>
  <c r="AK209" i="1"/>
  <c r="AK344" i="1"/>
  <c r="AK238" i="1"/>
  <c r="AK237" i="1"/>
  <c r="AK236" i="1"/>
  <c r="AK217" i="1"/>
  <c r="AK214" i="1"/>
  <c r="AK194" i="1"/>
  <c r="AK184" i="1"/>
  <c r="AK181" i="1"/>
  <c r="AK705" i="1"/>
  <c r="AK717" i="1"/>
  <c r="AK720" i="1"/>
  <c r="AK722" i="1"/>
  <c r="AK691" i="1"/>
  <c r="AK104" i="1"/>
  <c r="AG108" i="1"/>
  <c r="E241" i="1"/>
  <c r="S780" i="1"/>
  <c r="AK148" i="1"/>
  <c r="AK851" i="1"/>
  <c r="AK848" i="1"/>
  <c r="AK845" i="1"/>
  <c r="AK843" i="1"/>
  <c r="AK830" i="1"/>
  <c r="AK808" i="1"/>
  <c r="AK804" i="1"/>
  <c r="AK794" i="1"/>
  <c r="AF723" i="1"/>
  <c r="S544" i="1"/>
  <c r="S424" i="1"/>
  <c r="AD104" i="1"/>
  <c r="E1017" i="1"/>
  <c r="AH1276" i="1"/>
  <c r="AH1221" i="1"/>
  <c r="AH1212" i="1"/>
  <c r="AH1194" i="1"/>
  <c r="D13" i="3"/>
  <c r="E13" i="3" s="1"/>
  <c r="F13" i="3" s="1"/>
  <c r="E5" i="3"/>
  <c r="F5" i="3" s="1"/>
  <c r="AF716" i="1"/>
  <c r="S713" i="1"/>
  <c r="S626" i="1"/>
  <c r="S528" i="1"/>
  <c r="S394" i="1"/>
  <c r="S371" i="1"/>
  <c r="S360" i="1"/>
  <c r="S338" i="1"/>
  <c r="S314" i="1"/>
  <c r="AG1276" i="1"/>
  <c r="AD1060" i="1"/>
  <c r="AD1061" i="1" s="1"/>
  <c r="AD1062" i="1" s="1"/>
  <c r="AD1063" i="1" s="1"/>
  <c r="AD1064" i="1" s="1"/>
  <c r="AD1065" i="1" s="1"/>
  <c r="AH1280" i="1"/>
  <c r="AF713" i="1"/>
  <c r="S680" i="1"/>
  <c r="S504" i="1"/>
  <c r="S47" i="1"/>
  <c r="S977" i="1"/>
  <c r="AG1280" i="1"/>
  <c r="AG1274" i="1"/>
  <c r="AH1252" i="1"/>
  <c r="AG1241" i="1"/>
  <c r="AG849" i="1"/>
  <c r="AG732" i="1"/>
  <c r="AG234" i="1"/>
  <c r="AG172" i="1"/>
  <c r="AK171" i="1"/>
  <c r="AG131" i="1"/>
  <c r="AH832" i="1"/>
  <c r="AG842" i="1"/>
  <c r="AG762" i="1"/>
  <c r="AH800" i="1"/>
  <c r="AH567" i="1"/>
  <c r="AH355" i="1"/>
  <c r="AH1282" i="1"/>
  <c r="AH404" i="1"/>
  <c r="AK404" i="1" s="1"/>
  <c r="G94" i="8" s="1"/>
  <c r="J94" i="8" s="1"/>
  <c r="AG1282" i="1"/>
  <c r="AH821" i="1"/>
  <c r="AH805" i="1"/>
  <c r="AH783" i="1"/>
  <c r="AH501" i="1"/>
  <c r="AH409" i="1"/>
  <c r="AH145" i="1"/>
  <c r="AG836" i="1"/>
  <c r="AG753" i="1"/>
  <c r="AG633" i="1"/>
  <c r="AG375" i="1"/>
  <c r="AG307" i="1"/>
  <c r="AG290" i="1"/>
  <c r="AG248" i="1"/>
  <c r="AG207" i="1"/>
  <c r="AG197" i="1"/>
  <c r="AG160" i="1"/>
  <c r="AG120" i="1"/>
  <c r="AF4" i="1"/>
  <c r="AH15" i="1"/>
  <c r="AH849" i="1"/>
  <c r="AH723" i="1"/>
  <c r="AH591" i="1"/>
  <c r="AH441" i="1"/>
  <c r="AG832" i="1"/>
  <c r="AG821" i="1"/>
  <c r="AG805" i="1"/>
  <c r="AG757" i="1"/>
  <c r="AG750" i="1"/>
  <c r="AG531" i="1"/>
  <c r="AG456" i="1"/>
  <c r="AG335" i="1"/>
  <c r="AG326" i="1"/>
  <c r="AG317" i="1"/>
  <c r="AG303" i="1"/>
  <c r="AG298" i="1"/>
  <c r="AG281" i="1"/>
  <c r="AG252" i="1"/>
  <c r="AG220" i="1"/>
  <c r="AG187" i="1"/>
  <c r="AG155" i="1"/>
  <c r="AG125" i="1"/>
  <c r="AG114" i="1"/>
  <c r="AF252" i="1"/>
  <c r="AF704" i="1"/>
  <c r="AH716" i="1"/>
  <c r="AH438" i="1"/>
  <c r="AH512" i="1"/>
  <c r="AK512" i="1" s="1"/>
  <c r="AH771" i="1"/>
  <c r="AD762" i="1"/>
  <c r="AD763" i="1" s="1"/>
  <c r="AD764" i="1" s="1"/>
  <c r="AD765" i="1" s="1"/>
  <c r="AD766" i="1" s="1"/>
  <c r="AD767" i="1" s="1"/>
  <c r="AD768" i="1" s="1"/>
  <c r="AD769" i="1" s="1"/>
  <c r="AD770" i="1" s="1"/>
  <c r="AH762" i="1"/>
  <c r="AH757" i="1"/>
  <c r="AH753" i="1"/>
  <c r="AD750" i="1"/>
  <c r="AD751" i="1" s="1"/>
  <c r="AD752" i="1" s="1"/>
  <c r="AH750" i="1"/>
  <c r="AD740" i="1"/>
  <c r="AH740" i="1"/>
  <c r="AK740" i="1" s="1"/>
  <c r="AD654" i="1"/>
  <c r="AH654" i="1"/>
  <c r="AK654" i="1" s="1"/>
  <c r="AD552" i="1"/>
  <c r="AD553" i="1" s="1"/>
  <c r="AD554" i="1" s="1"/>
  <c r="AD555" i="1" s="1"/>
  <c r="AD556" i="1" s="1"/>
  <c r="AD557" i="1" s="1"/>
  <c r="AD558" i="1" s="1"/>
  <c r="AH552" i="1"/>
  <c r="AD522" i="1"/>
  <c r="AH522" i="1"/>
  <c r="AD408" i="1"/>
  <c r="AH408" i="1"/>
  <c r="AK408" i="1" s="1"/>
  <c r="AD360" i="1"/>
  <c r="AD361" i="1" s="1"/>
  <c r="AD362" i="1" s="1"/>
  <c r="AD363" i="1" s="1"/>
  <c r="AD364" i="1" s="1"/>
  <c r="AD365" i="1" s="1"/>
  <c r="AD366" i="1" s="1"/>
  <c r="AD367" i="1" s="1"/>
  <c r="AH360" i="1"/>
  <c r="AH303" i="1"/>
  <c r="AD302" i="1"/>
  <c r="AH302" i="1"/>
  <c r="AK302" i="1" s="1"/>
  <c r="AD298" i="1"/>
  <c r="AD299" i="1" s="1"/>
  <c r="AD300" i="1" s="1"/>
  <c r="AD301" i="1" s="1"/>
  <c r="AH298" i="1"/>
  <c r="AD252" i="1"/>
  <c r="AD253" i="1" s="1"/>
  <c r="AD254" i="1" s="1"/>
  <c r="AD255" i="1" s="1"/>
  <c r="AD256" i="1" s="1"/>
  <c r="AD257" i="1" s="1"/>
  <c r="AD258" i="1" s="1"/>
  <c r="AH252" i="1"/>
  <c r="AD248" i="1"/>
  <c r="AD249" i="1" s="1"/>
  <c r="AD250" i="1" s="1"/>
  <c r="AD251" i="1" s="1"/>
  <c r="AH248" i="1"/>
  <c r="AH187" i="1"/>
  <c r="AD172" i="1"/>
  <c r="AD173" i="1" s="1"/>
  <c r="AD174" i="1" s="1"/>
  <c r="AD175" i="1" s="1"/>
  <c r="AD176" i="1" s="1"/>
  <c r="AH172" i="1"/>
  <c r="AD160" i="1"/>
  <c r="AD161" i="1" s="1"/>
  <c r="AD162" i="1" s="1"/>
  <c r="AD163" i="1" s="1"/>
  <c r="AD164" i="1" s="1"/>
  <c r="AH160" i="1"/>
  <c r="AH155" i="1"/>
  <c r="AD154" i="1"/>
  <c r="AH154" i="1"/>
  <c r="AK154" i="1" s="1"/>
  <c r="AH131" i="1"/>
  <c r="AH125" i="1"/>
  <c r="AH120" i="1"/>
  <c r="AH114" i="1"/>
  <c r="AH108" i="1"/>
  <c r="AG788" i="1"/>
  <c r="AG783" i="1"/>
  <c r="AG776" i="1"/>
  <c r="AG743" i="1"/>
  <c r="AG723" i="1"/>
  <c r="AG716" i="1"/>
  <c r="AG609" i="1"/>
  <c r="AG490" i="1"/>
  <c r="AG479" i="1"/>
  <c r="AG452" i="1"/>
  <c r="AG441" i="1"/>
  <c r="AG438" i="1"/>
  <c r="AG434" i="1"/>
  <c r="AG388" i="1"/>
  <c r="AG372" i="1"/>
  <c r="AG349" i="1"/>
  <c r="AG322" i="1"/>
  <c r="AG311" i="1"/>
  <c r="AG285" i="1"/>
  <c r="AG265" i="1"/>
  <c r="AG244" i="1"/>
  <c r="AG224" i="1"/>
  <c r="AG216" i="1"/>
  <c r="AG178" i="1"/>
  <c r="AG166" i="1"/>
  <c r="AG145" i="1"/>
  <c r="AG47" i="1"/>
  <c r="AG24" i="1"/>
  <c r="AE880" i="1"/>
  <c r="AF880" i="1"/>
  <c r="AE637" i="1"/>
  <c r="S637" i="1"/>
  <c r="AE499" i="1"/>
  <c r="S499" i="1"/>
  <c r="AE431" i="1"/>
  <c r="S431" i="1"/>
  <c r="AE423" i="1"/>
  <c r="S423" i="1"/>
  <c r="AE395" i="1"/>
  <c r="S395" i="1"/>
  <c r="AE381" i="1"/>
  <c r="S381" i="1"/>
  <c r="AE379" i="1"/>
  <c r="S379" i="1"/>
  <c r="AE377" i="1"/>
  <c r="S377" i="1"/>
  <c r="AE361" i="1"/>
  <c r="S361" i="1"/>
  <c r="AE313" i="1"/>
  <c r="S313" i="1"/>
  <c r="AE83" i="1"/>
  <c r="S83" i="1"/>
  <c r="AE79" i="1"/>
  <c r="AF79" i="1" s="1"/>
  <c r="S79" i="1"/>
  <c r="AE62" i="1"/>
  <c r="S62" i="1"/>
  <c r="AH846" i="1"/>
  <c r="AH842" i="1"/>
  <c r="AH802" i="1"/>
  <c r="AH788" i="1"/>
  <c r="AH776" i="1"/>
  <c r="AH714" i="1"/>
  <c r="AH434" i="1"/>
  <c r="AG1088" i="1"/>
  <c r="AH1274" i="1"/>
  <c r="AH1070" i="1"/>
  <c r="AH1245" i="1"/>
  <c r="AH1270" i="1"/>
  <c r="AK1270" i="1" s="1"/>
  <c r="G299" i="8" s="1"/>
  <c r="AH1250" i="1"/>
  <c r="AD1089" i="1"/>
  <c r="AD1090" i="1" s="1"/>
  <c r="AD1091" i="1" s="1"/>
  <c r="B693" i="1"/>
  <c r="B694" i="1" s="1"/>
  <c r="B695" i="1" s="1"/>
  <c r="E692" i="1"/>
  <c r="B672" i="1"/>
  <c r="E672" i="1" s="1"/>
  <c r="E671" i="1"/>
  <c r="AH1254" i="1"/>
  <c r="AH1020" i="1"/>
  <c r="AK1020" i="1" s="1"/>
  <c r="AH1132" i="1"/>
  <c r="AD1122" i="1"/>
  <c r="AD1123" i="1" s="1"/>
  <c r="AD1124" i="1" s="1"/>
  <c r="AH1112" i="1"/>
  <c r="AD1093" i="1"/>
  <c r="AD1094" i="1" s="1"/>
  <c r="AD1095" i="1" s="1"/>
  <c r="AD1096" i="1" s="1"/>
  <c r="AD1097" i="1" s="1"/>
  <c r="AD1098" i="1" s="1"/>
  <c r="AH1088" i="1"/>
  <c r="AH1081" i="1"/>
  <c r="AH1079" i="1"/>
  <c r="AH878" i="1"/>
  <c r="AD870" i="1"/>
  <c r="AD871" i="1" s="1"/>
  <c r="AD847" i="1"/>
  <c r="AD848" i="1" s="1"/>
  <c r="AD837" i="1"/>
  <c r="AD838" i="1" s="1"/>
  <c r="AD839" i="1" s="1"/>
  <c r="AD840" i="1" s="1"/>
  <c r="AD841" i="1" s="1"/>
  <c r="AD803" i="1"/>
  <c r="AD804" i="1" s="1"/>
  <c r="AD801" i="1"/>
  <c r="AD777" i="1"/>
  <c r="AD778" i="1" s="1"/>
  <c r="AD779" i="1" s="1"/>
  <c r="AD780" i="1" s="1"/>
  <c r="AD781" i="1" s="1"/>
  <c r="AD782" i="1" s="1"/>
  <c r="AD709" i="1"/>
  <c r="AD710" i="1" s="1"/>
  <c r="AD711" i="1" s="1"/>
  <c r="AD712" i="1" s="1"/>
  <c r="AD693" i="1"/>
  <c r="AD694" i="1" s="1"/>
  <c r="AD695" i="1" s="1"/>
  <c r="AD683" i="1"/>
  <c r="AD684" i="1" s="1"/>
  <c r="AD685" i="1" s="1"/>
  <c r="AD686" i="1" s="1"/>
  <c r="AD687" i="1" s="1"/>
  <c r="AD688" i="1" s="1"/>
  <c r="AD689" i="1" s="1"/>
  <c r="AD690" i="1" s="1"/>
  <c r="AH671" i="1"/>
  <c r="AD667" i="1"/>
  <c r="AD668" i="1" s="1"/>
  <c r="AD669" i="1" s="1"/>
  <c r="AD670" i="1" s="1"/>
  <c r="AD661" i="1"/>
  <c r="AD662" i="1" s="1"/>
  <c r="AD663" i="1" s="1"/>
  <c r="AD664" i="1" s="1"/>
  <c r="AD665" i="1" s="1"/>
  <c r="AD657" i="1"/>
  <c r="AD658" i="1" s="1"/>
  <c r="AD659" i="1" s="1"/>
  <c r="AD647" i="1"/>
  <c r="AD648" i="1" s="1"/>
  <c r="AD649" i="1" s="1"/>
  <c r="AD629" i="1"/>
  <c r="AD630" i="1" s="1"/>
  <c r="AD631" i="1" s="1"/>
  <c r="AD632" i="1" s="1"/>
  <c r="AD619" i="1"/>
  <c r="AD620" i="1" s="1"/>
  <c r="AD621" i="1" s="1"/>
  <c r="AD622" i="1" s="1"/>
  <c r="AD623" i="1" s="1"/>
  <c r="AD624" i="1" s="1"/>
  <c r="AD625" i="1" s="1"/>
  <c r="AD626" i="1" s="1"/>
  <c r="AD627" i="1" s="1"/>
  <c r="AD615" i="1"/>
  <c r="AD616" i="1" s="1"/>
  <c r="AD617" i="1" s="1"/>
  <c r="AH587" i="1"/>
  <c r="AD581" i="1"/>
  <c r="AD582" i="1" s="1"/>
  <c r="AD583" i="1" s="1"/>
  <c r="AD584" i="1" s="1"/>
  <c r="AD585" i="1" s="1"/>
  <c r="AD586" i="1" s="1"/>
  <c r="AD573" i="1"/>
  <c r="AD574" i="1" s="1"/>
  <c r="AD575" i="1" s="1"/>
  <c r="AD576" i="1" s="1"/>
  <c r="AH563" i="1"/>
  <c r="AH543" i="1"/>
  <c r="AD539" i="1"/>
  <c r="AD540" i="1" s="1"/>
  <c r="AD541" i="1" s="1"/>
  <c r="AD542" i="1" s="1"/>
  <c r="AD529" i="1"/>
  <c r="AD530" i="1" s="1"/>
  <c r="AD523" i="1"/>
  <c r="AD524" i="1" s="1"/>
  <c r="AD525" i="1" s="1"/>
  <c r="AD519" i="1"/>
  <c r="AD520" i="1" s="1"/>
  <c r="AD521" i="1" s="1"/>
  <c r="AH513" i="1"/>
  <c r="AD491" i="1"/>
  <c r="AD492" i="1" s="1"/>
  <c r="AD493" i="1" s="1"/>
  <c r="AD494" i="1" s="1"/>
  <c r="AH483" i="1"/>
  <c r="AD477" i="1"/>
  <c r="AD478" i="1" s="1"/>
  <c r="AH465" i="1"/>
  <c r="AD457" i="1"/>
  <c r="AD458" i="1" s="1"/>
  <c r="AD459" i="1" s="1"/>
  <c r="AD460" i="1" s="1"/>
  <c r="AD461" i="1" s="1"/>
  <c r="AD462" i="1" s="1"/>
  <c r="AD463" i="1" s="1"/>
  <c r="AD464" i="1" s="1"/>
  <c r="AD453" i="1"/>
  <c r="AD454" i="1" s="1"/>
  <c r="AD455" i="1" s="1"/>
  <c r="AD421" i="1"/>
  <c r="AD422" i="1" s="1"/>
  <c r="AD423" i="1" s="1"/>
  <c r="AD424" i="1" s="1"/>
  <c r="AD425" i="1" s="1"/>
  <c r="AD426" i="1" s="1"/>
  <c r="AD427" i="1" s="1"/>
  <c r="AD428" i="1" s="1"/>
  <c r="AD429" i="1" s="1"/>
  <c r="AD430" i="1" s="1"/>
  <c r="AD395" i="1"/>
  <c r="AD396" i="1" s="1"/>
  <c r="AD397" i="1" s="1"/>
  <c r="AD398" i="1" s="1"/>
  <c r="AD399" i="1" s="1"/>
  <c r="AD389" i="1"/>
  <c r="AD390" i="1" s="1"/>
  <c r="AD391" i="1" s="1"/>
  <c r="AD392" i="1" s="1"/>
  <c r="AH375" i="1"/>
  <c r="AD373" i="1"/>
  <c r="AD374" i="1" s="1"/>
  <c r="AH370" i="1"/>
  <c r="AH335" i="1"/>
  <c r="AD323" i="1"/>
  <c r="AD324" i="1" s="1"/>
  <c r="AD325" i="1" s="1"/>
  <c r="AH317" i="1"/>
  <c r="AH311" i="1"/>
  <c r="AD291" i="1"/>
  <c r="AD292" i="1" s="1"/>
  <c r="AD293" i="1" s="1"/>
  <c r="AD294" i="1" s="1"/>
  <c r="AH285" i="1"/>
  <c r="AH281" i="1"/>
  <c r="AD271" i="1"/>
  <c r="AD272" i="1" s="1"/>
  <c r="AH265" i="1"/>
  <c r="AK265" i="1" s="1"/>
  <c r="G62" i="8" s="1"/>
  <c r="AD261" i="1"/>
  <c r="AD262" i="1" s="1"/>
  <c r="AD263" i="1" s="1"/>
  <c r="AD264" i="1" s="1"/>
  <c r="AH241" i="1"/>
  <c r="AD235" i="1"/>
  <c r="AD236" i="1" s="1"/>
  <c r="AD237" i="1" s="1"/>
  <c r="AD238" i="1" s="1"/>
  <c r="AD217" i="1"/>
  <c r="AD218" i="1" s="1"/>
  <c r="AD219" i="1" s="1"/>
  <c r="AH207" i="1"/>
  <c r="AD179" i="1"/>
  <c r="AD180" i="1" s="1"/>
  <c r="AD181" i="1" s="1"/>
  <c r="AD182" i="1" s="1"/>
  <c r="AD183" i="1" s="1"/>
  <c r="AD184" i="1" s="1"/>
  <c r="AD106" i="1"/>
  <c r="AD107" i="1" s="1"/>
  <c r="AD98" i="1"/>
  <c r="AD99" i="1" s="1"/>
  <c r="AD100" i="1" s="1"/>
  <c r="AD101" i="1" s="1"/>
  <c r="AD102" i="1" s="1"/>
  <c r="AD103" i="1" s="1"/>
  <c r="AD62" i="1"/>
  <c r="AD63" i="1" s="1"/>
  <c r="AD64" i="1" s="1"/>
  <c r="AD65" i="1" s="1"/>
  <c r="AD66" i="1" s="1"/>
  <c r="AH54" i="1"/>
  <c r="AD48" i="1"/>
  <c r="AD49" i="1" s="1"/>
  <c r="AD50" i="1" s="1"/>
  <c r="AD51" i="1" s="1"/>
  <c r="AD16" i="1"/>
  <c r="AD17" i="1" s="1"/>
  <c r="AG1132" i="1"/>
  <c r="AG1112" i="1"/>
  <c r="AG1109" i="1"/>
  <c r="AG1081" i="1"/>
  <c r="AG1079" i="1"/>
  <c r="AG1068" i="1"/>
  <c r="AG875" i="1"/>
  <c r="AG673" i="1"/>
  <c r="AG646" i="1"/>
  <c r="AG614" i="1"/>
  <c r="AG577" i="1"/>
  <c r="AG528" i="1"/>
  <c r="AG409" i="1"/>
  <c r="AK409" i="1" s="1"/>
  <c r="AG394" i="1"/>
  <c r="AG360" i="1"/>
  <c r="AG355" i="1"/>
  <c r="AG67" i="1"/>
  <c r="AG54" i="1"/>
  <c r="AG52" i="1"/>
  <c r="AG700" i="1"/>
  <c r="AG704" i="1"/>
  <c r="AH698" i="1"/>
  <c r="AG967" i="1"/>
  <c r="AG1254" i="1"/>
  <c r="AG1252" i="1"/>
  <c r="AG1245" i="1"/>
  <c r="AK571" i="1"/>
  <c r="AH206" i="1"/>
  <c r="AK206" i="1" s="1"/>
  <c r="AH216" i="1"/>
  <c r="AH220" i="1"/>
  <c r="AH224" i="1"/>
  <c r="AH290" i="1"/>
  <c r="AH334" i="1"/>
  <c r="AK334" i="1" s="1"/>
  <c r="AH372" i="1"/>
  <c r="AH420" i="1"/>
  <c r="AH452" i="1"/>
  <c r="AH474" i="1"/>
  <c r="AK474" i="1" s="1"/>
  <c r="AH476" i="1"/>
  <c r="AH488" i="1"/>
  <c r="AH490" i="1"/>
  <c r="AH572" i="1"/>
  <c r="AH600" i="1"/>
  <c r="AH660" i="1"/>
  <c r="AH682" i="1"/>
  <c r="AD705" i="1"/>
  <c r="AD706" i="1" s="1"/>
  <c r="AD707" i="1" s="1"/>
  <c r="S679" i="1"/>
  <c r="S627" i="1"/>
  <c r="S625" i="1"/>
  <c r="S557" i="1"/>
  <c r="S543" i="1"/>
  <c r="AK94" i="1"/>
  <c r="AK719" i="1"/>
  <c r="AH675" i="1"/>
  <c r="AH633" i="1"/>
  <c r="AH609" i="1"/>
  <c r="AH413" i="1"/>
  <c r="AG682" i="1"/>
  <c r="AG656" i="1"/>
  <c r="AG595" i="1"/>
  <c r="AG591" i="1"/>
  <c r="AG572" i="1"/>
  <c r="AG567" i="1"/>
  <c r="AG559" i="1"/>
  <c r="AG552" i="1"/>
  <c r="AG518" i="1"/>
  <c r="AG513" i="1"/>
  <c r="AG495" i="1"/>
  <c r="AG56" i="1"/>
  <c r="AH704" i="1"/>
  <c r="AH394" i="1"/>
  <c r="AH526" i="1"/>
  <c r="AH528" i="1"/>
  <c r="AH538" i="1"/>
  <c r="AH580" i="1"/>
  <c r="AH618" i="1"/>
  <c r="AH650" i="1"/>
  <c r="AH666" i="1"/>
  <c r="AD784" i="1"/>
  <c r="AD785" i="1" s="1"/>
  <c r="AD786" i="1" s="1"/>
  <c r="AD787" i="1" s="1"/>
  <c r="AD758" i="1"/>
  <c r="AD759" i="1" s="1"/>
  <c r="AD760" i="1" s="1"/>
  <c r="AD761" i="1" s="1"/>
  <c r="AD724" i="1"/>
  <c r="AD725" i="1" s="1"/>
  <c r="AD726" i="1" s="1"/>
  <c r="AD727" i="1" s="1"/>
  <c r="AD728" i="1" s="1"/>
  <c r="AD729" i="1" s="1"/>
  <c r="AD730" i="1" s="1"/>
  <c r="AD731" i="1" s="1"/>
  <c r="AD699" i="1"/>
  <c r="S659" i="1"/>
  <c r="S633" i="1"/>
  <c r="S537" i="1"/>
  <c r="S523" i="1"/>
  <c r="S505" i="1"/>
  <c r="S503" i="1"/>
  <c r="S465" i="1"/>
  <c r="S457" i="1"/>
  <c r="S375" i="1"/>
  <c r="S369" i="1"/>
  <c r="S357" i="1"/>
  <c r="S337" i="1"/>
  <c r="S201" i="1"/>
  <c r="S93" i="1"/>
  <c r="S91" i="1"/>
  <c r="S89" i="1"/>
  <c r="S52" i="1"/>
  <c r="S44" i="1"/>
  <c r="AD55" i="1"/>
  <c r="AD45" i="1"/>
  <c r="AD46" i="1" s="1"/>
  <c r="AD31" i="1"/>
  <c r="AD32" i="1" s="1"/>
  <c r="AD33" i="1" s="1"/>
  <c r="AD34" i="1" s="1"/>
  <c r="AD35" i="1" s="1"/>
  <c r="AD432" i="1"/>
  <c r="AD433" i="1" s="1"/>
  <c r="AD410" i="1"/>
  <c r="AD411" i="1" s="1"/>
  <c r="AD412" i="1" s="1"/>
  <c r="AH1114" i="1"/>
  <c r="AD109" i="1"/>
  <c r="AD110" i="1" s="1"/>
  <c r="AD111" i="1" s="1"/>
  <c r="AD112" i="1" s="1"/>
  <c r="AD113" i="1" s="1"/>
  <c r="AH87" i="1"/>
  <c r="AG1121" i="1"/>
  <c r="AK860" i="1"/>
  <c r="AK850" i="1"/>
  <c r="AK847" i="1"/>
  <c r="AK844" i="1"/>
  <c r="AK833" i="1"/>
  <c r="AK831" i="1"/>
  <c r="AK827" i="1"/>
  <c r="AK825" i="1"/>
  <c r="AK824" i="1"/>
  <c r="AK822" i="1"/>
  <c r="AK818" i="1"/>
  <c r="AK799" i="1"/>
  <c r="AK812" i="1"/>
  <c r="AK793" i="1"/>
  <c r="AK792" i="1"/>
  <c r="AK801" i="1"/>
  <c r="AK780" i="1"/>
  <c r="AK779" i="1"/>
  <c r="AK768" i="1"/>
  <c r="AK761" i="1"/>
  <c r="AK749" i="1"/>
  <c r="AK739" i="1"/>
  <c r="AK695" i="1"/>
  <c r="AK686" i="1"/>
  <c r="AK674" i="1"/>
  <c r="AK680" i="1"/>
  <c r="AK677" i="1"/>
  <c r="AK624" i="1"/>
  <c r="AK622" i="1"/>
  <c r="AK621" i="1"/>
  <c r="AK644" i="1"/>
  <c r="AK630" i="1"/>
  <c r="AK616" i="1"/>
  <c r="AK613" i="1"/>
  <c r="AK607" i="1"/>
  <c r="AK603" i="1"/>
  <c r="AK593" i="1"/>
  <c r="AK582" i="1"/>
  <c r="AK471" i="1"/>
  <c r="AK466" i="1"/>
  <c r="AK562" i="1"/>
  <c r="AK557" i="1"/>
  <c r="AK555" i="1"/>
  <c r="AK550" i="1"/>
  <c r="AK537" i="1"/>
  <c r="AK532" i="1"/>
  <c r="AK525" i="1"/>
  <c r="AK521" i="1"/>
  <c r="AK520" i="1"/>
  <c r="AK519" i="1"/>
  <c r="AK510" i="1"/>
  <c r="AK507" i="1"/>
  <c r="AK505" i="1"/>
  <c r="AK499" i="1"/>
  <c r="AK497" i="1"/>
  <c r="AK489" i="1"/>
  <c r="AK462" i="1"/>
  <c r="AK461" i="1"/>
  <c r="AK459" i="1"/>
  <c r="AK458" i="1"/>
  <c r="AK454" i="1"/>
  <c r="AK418" i="1"/>
  <c r="AK429" i="1"/>
  <c r="AK426" i="1"/>
  <c r="AK425" i="1"/>
  <c r="AK415" i="1"/>
  <c r="AK414" i="1"/>
  <c r="AK402" i="1"/>
  <c r="AK395" i="1"/>
  <c r="AK387" i="1"/>
  <c r="AK384" i="1"/>
  <c r="AK377" i="1"/>
  <c r="AK371" i="1"/>
  <c r="AK367" i="1"/>
  <c r="AK366" i="1"/>
  <c r="AK361" i="1"/>
  <c r="AK358" i="1"/>
  <c r="AK357" i="1"/>
  <c r="AK352" i="1"/>
  <c r="AK350" i="1"/>
  <c r="AK340" i="1"/>
  <c r="AK319" i="1"/>
  <c r="AK301" i="1"/>
  <c r="AK261" i="1"/>
  <c r="AK346" i="1"/>
  <c r="AK230" i="1"/>
  <c r="AK201" i="1"/>
  <c r="AK215" i="1"/>
  <c r="AK198" i="1"/>
  <c r="AK182" i="1"/>
  <c r="AK176" i="1"/>
  <c r="AK169" i="1"/>
  <c r="AK167" i="1"/>
  <c r="AK162" i="1"/>
  <c r="AK161" i="1"/>
  <c r="AK157" i="1"/>
  <c r="AK574" i="1"/>
  <c r="AK256" i="1"/>
  <c r="AH880" i="1"/>
  <c r="AD356" i="1"/>
  <c r="AD357" i="1" s="1"/>
  <c r="AD358" i="1" s="1"/>
  <c r="AD359" i="1" s="1"/>
  <c r="AD822" i="1"/>
  <c r="AD823" i="1" s="1"/>
  <c r="AD824" i="1" s="1"/>
  <c r="AD825" i="1" s="1"/>
  <c r="AD826" i="1" s="1"/>
  <c r="AD827" i="1" s="1"/>
  <c r="AD828" i="1" s="1"/>
  <c r="AD829" i="1" s="1"/>
  <c r="AD830" i="1" s="1"/>
  <c r="AD831" i="1" s="1"/>
  <c r="AD532" i="1"/>
  <c r="AD533" i="1" s="1"/>
  <c r="AD534" i="1" s="1"/>
  <c r="AD535" i="1" s="1"/>
  <c r="AD536" i="1" s="1"/>
  <c r="AD537" i="1" s="1"/>
  <c r="AD282" i="1"/>
  <c r="AD283" i="1" s="1"/>
  <c r="AD284" i="1" s="1"/>
  <c r="AD274" i="1"/>
  <c r="AD275" i="1" s="1"/>
  <c r="AD276" i="1" s="1"/>
  <c r="AD277" i="1" s="1"/>
  <c r="AD278" i="1" s="1"/>
  <c r="AD279" i="1" s="1"/>
  <c r="AD280" i="1" s="1"/>
  <c r="AD208" i="1"/>
  <c r="AD209" i="1" s="1"/>
  <c r="AD210" i="1" s="1"/>
  <c r="AD211" i="1" s="1"/>
  <c r="AD212" i="1" s="1"/>
  <c r="AD152" i="1"/>
  <c r="AD153" i="1" s="1"/>
  <c r="AD121" i="1"/>
  <c r="AD122" i="1" s="1"/>
  <c r="AD123" i="1" s="1"/>
  <c r="AD124" i="1" s="1"/>
  <c r="AD115" i="1"/>
  <c r="AD116" i="1" s="1"/>
  <c r="AD117" i="1" s="1"/>
  <c r="AD118" i="1" s="1"/>
  <c r="AD119" i="1" s="1"/>
  <c r="AD11" i="1"/>
  <c r="AD12" i="1" s="1"/>
  <c r="AD13" i="1" s="1"/>
  <c r="AD14" i="1" s="1"/>
  <c r="AD881" i="1"/>
  <c r="AD882" i="1" s="1"/>
  <c r="AD883" i="1" s="1"/>
  <c r="AD1119" i="1"/>
  <c r="AD1120" i="1" s="1"/>
  <c r="AD1113" i="1"/>
  <c r="AH1121" i="1"/>
  <c r="AD1099" i="1"/>
  <c r="AD1100" i="1" s="1"/>
  <c r="AH1099" i="1"/>
  <c r="AH56" i="1"/>
  <c r="AH24" i="1"/>
  <c r="AG1114" i="1"/>
  <c r="AG1070" i="1"/>
  <c r="AG880" i="1"/>
  <c r="AG87" i="1"/>
  <c r="AG61" i="1"/>
  <c r="AG36" i="1"/>
  <c r="B784" i="1"/>
  <c r="B785" i="1" s="1"/>
  <c r="E783" i="1"/>
  <c r="B742" i="1"/>
  <c r="E742" i="1" s="1"/>
  <c r="E741" i="1"/>
  <c r="AE878" i="1"/>
  <c r="AF878" i="1"/>
  <c r="AE876" i="1"/>
  <c r="AF875" i="1"/>
  <c r="AE343" i="1"/>
  <c r="S343" i="1"/>
  <c r="AE335" i="1"/>
  <c r="S335" i="1"/>
  <c r="AE299" i="1"/>
  <c r="S299" i="1"/>
  <c r="AE291" i="1"/>
  <c r="S291" i="1"/>
  <c r="AE215" i="1"/>
  <c r="S215" i="1"/>
  <c r="AE167" i="1"/>
  <c r="S167" i="1"/>
  <c r="AE147" i="1"/>
  <c r="S147" i="1"/>
  <c r="AE127" i="1"/>
  <c r="S127" i="1"/>
  <c r="AE95" i="1"/>
  <c r="S95" i="1"/>
  <c r="AE85" i="1"/>
  <c r="S85" i="1"/>
  <c r="AE54" i="1"/>
  <c r="S54" i="1"/>
  <c r="E905" i="1"/>
  <c r="AD858" i="1"/>
  <c r="AD859" i="1" s="1"/>
  <c r="AD860" i="1" s="1"/>
  <c r="AD861" i="1" s="1"/>
  <c r="AD862" i="1" s="1"/>
  <c r="AD820" i="1"/>
  <c r="AD806" i="1"/>
  <c r="AD807" i="1" s="1"/>
  <c r="AD808" i="1" s="1"/>
  <c r="AD809" i="1" s="1"/>
  <c r="AD772" i="1"/>
  <c r="AD773" i="1" s="1"/>
  <c r="AD774" i="1" s="1"/>
  <c r="AD775" i="1" s="1"/>
  <c r="AD742" i="1"/>
  <c r="AD680" i="1"/>
  <c r="AD681" i="1" s="1"/>
  <c r="AD676" i="1"/>
  <c r="AD677" i="1" s="1"/>
  <c r="AD678" i="1" s="1"/>
  <c r="AD596" i="1"/>
  <c r="AD597" i="1" s="1"/>
  <c r="AD598" i="1" s="1"/>
  <c r="AD599" i="1" s="1"/>
  <c r="AD588" i="1"/>
  <c r="AD589" i="1" s="1"/>
  <c r="AD590" i="1" s="1"/>
  <c r="AD578" i="1"/>
  <c r="AD579" i="1" s="1"/>
  <c r="AD564" i="1"/>
  <c r="AD565" i="1" s="1"/>
  <c r="AD566" i="1" s="1"/>
  <c r="AD514" i="1"/>
  <c r="AD515" i="1" s="1"/>
  <c r="AD516" i="1" s="1"/>
  <c r="AD517" i="1" s="1"/>
  <c r="AD496" i="1"/>
  <c r="AD497" i="1" s="1"/>
  <c r="AD498" i="1" s="1"/>
  <c r="AD499" i="1" s="1"/>
  <c r="AD500" i="1" s="1"/>
  <c r="AD484" i="1"/>
  <c r="AD485" i="1" s="1"/>
  <c r="AD486" i="1" s="1"/>
  <c r="AD487" i="1" s="1"/>
  <c r="AD466" i="1"/>
  <c r="AD467" i="1" s="1"/>
  <c r="AD468" i="1" s="1"/>
  <c r="AD469" i="1" s="1"/>
  <c r="AD470" i="1" s="1"/>
  <c r="AD471" i="1" s="1"/>
  <c r="AD472" i="1" s="1"/>
  <c r="AD473" i="1" s="1"/>
  <c r="AD336" i="1"/>
  <c r="AD337" i="1" s="1"/>
  <c r="AD338" i="1" s="1"/>
  <c r="AD339" i="1" s="1"/>
  <c r="AD340" i="1" s="1"/>
  <c r="AD341" i="1" s="1"/>
  <c r="AD230" i="1"/>
  <c r="AD231" i="1" s="1"/>
  <c r="AD232" i="1" s="1"/>
  <c r="AD233" i="1" s="1"/>
  <c r="AD132" i="1"/>
  <c r="AD133" i="1" s="1"/>
  <c r="AD134" i="1" s="1"/>
  <c r="AD135" i="1" s="1"/>
  <c r="AD88" i="1"/>
  <c r="AD89" i="1" s="1"/>
  <c r="AD90" i="1" s="1"/>
  <c r="AD91" i="1" s="1"/>
  <c r="AD92" i="1" s="1"/>
  <c r="AD37" i="1"/>
  <c r="AD38" i="1" s="1"/>
  <c r="AD39" i="1" s="1"/>
  <c r="AD40" i="1" s="1"/>
  <c r="AD41" i="1" s="1"/>
  <c r="AD42" i="1" s="1"/>
  <c r="AD43" i="1" s="1"/>
  <c r="AD1107" i="1"/>
  <c r="AD1108" i="1" s="1"/>
  <c r="AD1041" i="1"/>
  <c r="AD1042" i="1" s="1"/>
  <c r="AD308" i="1"/>
  <c r="AD309" i="1" s="1"/>
  <c r="AD310" i="1" s="1"/>
  <c r="AD286" i="1"/>
  <c r="AD287" i="1" s="1"/>
  <c r="AD288" i="1" s="1"/>
  <c r="AD289" i="1" s="1"/>
  <c r="AD266" i="1"/>
  <c r="AD267" i="1" s="1"/>
  <c r="AD268" i="1" s="1"/>
  <c r="AD269" i="1" s="1"/>
  <c r="AD242" i="1"/>
  <c r="AD243" i="1" s="1"/>
  <c r="AD186" i="1"/>
  <c r="AD146" i="1"/>
  <c r="AD147" i="1" s="1"/>
  <c r="AD148" i="1" s="1"/>
  <c r="AD5" i="1"/>
  <c r="AD6" i="1" s="1"/>
  <c r="AD7" i="1" s="1"/>
  <c r="AD8" i="1" s="1"/>
  <c r="AD879" i="1"/>
  <c r="AD25" i="1"/>
  <c r="AD26" i="1" s="1"/>
  <c r="AD27" i="1" s="1"/>
  <c r="AD28" i="1" s="1"/>
  <c r="AD29" i="1" s="1"/>
  <c r="AD1056" i="1"/>
  <c r="AD1057" i="1" s="1"/>
  <c r="AD1058" i="1" s="1"/>
  <c r="AD850" i="1"/>
  <c r="AD851" i="1" s="1"/>
  <c r="AD852" i="1" s="1"/>
  <c r="AD853" i="1" s="1"/>
  <c r="AD854" i="1" s="1"/>
  <c r="AD855" i="1" s="1"/>
  <c r="AD856" i="1" s="1"/>
  <c r="AD738" i="1"/>
  <c r="AD739" i="1" s="1"/>
  <c r="AD674" i="1"/>
  <c r="AD672" i="1"/>
  <c r="AD634" i="1"/>
  <c r="AD635" i="1" s="1"/>
  <c r="AD636" i="1" s="1"/>
  <c r="AD637" i="1" s="1"/>
  <c r="AD638" i="1" s="1"/>
  <c r="AD639" i="1" s="1"/>
  <c r="AD610" i="1"/>
  <c r="AD611" i="1" s="1"/>
  <c r="AD612" i="1" s="1"/>
  <c r="AD613" i="1" s="1"/>
  <c r="AD592" i="1"/>
  <c r="AD593" i="1" s="1"/>
  <c r="AD594" i="1" s="1"/>
  <c r="AD568" i="1"/>
  <c r="AD569" i="1" s="1"/>
  <c r="AD570" i="1" s="1"/>
  <c r="AD571" i="1" s="1"/>
  <c r="AD560" i="1"/>
  <c r="AD561" i="1" s="1"/>
  <c r="AD562" i="1" s="1"/>
  <c r="AD544" i="1"/>
  <c r="AD545" i="1" s="1"/>
  <c r="AD546" i="1" s="1"/>
  <c r="AD547" i="1" s="1"/>
  <c r="AD548" i="1" s="1"/>
  <c r="AD549" i="1" s="1"/>
  <c r="AD550" i="1" s="1"/>
  <c r="AD551" i="1" s="1"/>
  <c r="AD442" i="1"/>
  <c r="AD443" i="1" s="1"/>
  <c r="AD444" i="1" s="1"/>
  <c r="AD445" i="1" s="1"/>
  <c r="AD446" i="1" s="1"/>
  <c r="AD447" i="1" s="1"/>
  <c r="AD448" i="1" s="1"/>
  <c r="AD449" i="1" s="1"/>
  <c r="AD450" i="1" s="1"/>
  <c r="AD451" i="1" s="1"/>
  <c r="AD312" i="1"/>
  <c r="AD304" i="1"/>
  <c r="AD305" i="1" s="1"/>
  <c r="AD306" i="1" s="1"/>
  <c r="AD296" i="1"/>
  <c r="AD297" i="1" s="1"/>
  <c r="AD240" i="1"/>
  <c r="AD214" i="1"/>
  <c r="AD215" i="1" s="1"/>
  <c r="AD198" i="1"/>
  <c r="AD199" i="1" s="1"/>
  <c r="AD200" i="1" s="1"/>
  <c r="AD201" i="1" s="1"/>
  <c r="AD202" i="1" s="1"/>
  <c r="AD203" i="1" s="1"/>
  <c r="AD204" i="1" s="1"/>
  <c r="AD205" i="1" s="1"/>
  <c r="AD150" i="1"/>
  <c r="AD95" i="1"/>
  <c r="AD96" i="1" s="1"/>
  <c r="AD74" i="1"/>
  <c r="AD75" i="1" s="1"/>
  <c r="AD76" i="1" s="1"/>
  <c r="AD77" i="1" s="1"/>
  <c r="AD78" i="1" s="1"/>
  <c r="AD53" i="1"/>
  <c r="AG1066" i="1"/>
  <c r="AG1033" i="1"/>
  <c r="AG1023" i="1"/>
  <c r="AK871" i="1"/>
  <c r="AK856" i="1"/>
  <c r="AK859" i="1"/>
  <c r="AK841" i="1"/>
  <c r="AK790" i="1"/>
  <c r="AK775" i="1"/>
  <c r="AK781" i="1"/>
  <c r="AK772" i="1"/>
  <c r="AK770" i="1"/>
  <c r="AK766" i="1"/>
  <c r="AK760" i="1"/>
  <c r="AK759" i="1"/>
  <c r="AK748" i="1"/>
  <c r="AK746" i="1"/>
  <c r="AK736" i="1"/>
  <c r="AK735" i="1"/>
  <c r="AK733" i="1"/>
  <c r="AK664" i="1"/>
  <c r="AK662" i="1"/>
  <c r="AK661" i="1"/>
  <c r="AK659" i="1"/>
  <c r="AK658" i="1"/>
  <c r="AK627" i="1"/>
  <c r="AK640" i="1"/>
  <c r="AK638" i="1"/>
  <c r="AK634" i="1"/>
  <c r="AK629" i="1"/>
  <c r="AK617" i="1"/>
  <c r="AK592" i="1"/>
  <c r="AK585" i="1"/>
  <c r="AK570" i="1"/>
  <c r="AK569" i="1"/>
  <c r="AK565" i="1"/>
  <c r="AK561" i="1"/>
  <c r="AK547" i="1"/>
  <c r="AK542" i="1"/>
  <c r="AK539" i="1"/>
  <c r="AK536" i="1"/>
  <c r="AK527" i="1"/>
  <c r="AK504" i="1"/>
  <c r="AK487" i="1"/>
  <c r="AK463" i="1"/>
  <c r="AK460" i="1"/>
  <c r="AK417" i="1"/>
  <c r="AK428" i="1"/>
  <c r="AK416" i="1"/>
  <c r="AK392" i="1"/>
  <c r="AK390" i="1"/>
  <c r="AK325" i="1"/>
  <c r="AK324" i="1"/>
  <c r="AK323" i="1"/>
  <c r="AK316" i="1"/>
  <c r="AK313" i="1"/>
  <c r="AK308" i="1"/>
  <c r="AK305" i="1"/>
  <c r="AK299" i="1"/>
  <c r="AK292" i="1"/>
  <c r="AH1118" i="1"/>
  <c r="AD918" i="1"/>
  <c r="AH495" i="1"/>
  <c r="AH479" i="1"/>
  <c r="AH229" i="1"/>
  <c r="AH44" i="1"/>
  <c r="AG1101" i="1"/>
  <c r="AG1092" i="1"/>
  <c r="AG1043" i="1"/>
  <c r="AG192" i="1"/>
  <c r="AG80" i="1"/>
  <c r="AH1241" i="1"/>
  <c r="AH1233" i="1"/>
  <c r="AH1228" i="1"/>
  <c r="AH1170" i="1"/>
  <c r="AK289" i="1"/>
  <c r="AK287" i="1"/>
  <c r="AK284" i="1"/>
  <c r="AK278" i="1"/>
  <c r="AK277" i="1"/>
  <c r="AK249" i="1"/>
  <c r="AK212" i="1"/>
  <c r="AK203" i="1"/>
  <c r="AK202" i="1"/>
  <c r="AK348" i="1"/>
  <c r="AK347" i="1"/>
  <c r="AK343" i="1"/>
  <c r="AK233" i="1"/>
  <c r="AK228" i="1"/>
  <c r="AK227" i="1"/>
  <c r="AD1067" i="1"/>
  <c r="AF978" i="1"/>
  <c r="AD1126" i="1"/>
  <c r="AD1127" i="1" s="1"/>
  <c r="AD1128" i="1" s="1"/>
  <c r="AD1129" i="1" s="1"/>
  <c r="AD1130" i="1" s="1"/>
  <c r="AD1131" i="1" s="1"/>
  <c r="AD1110" i="1"/>
  <c r="AD1111" i="1" s="1"/>
  <c r="AH1106" i="1"/>
  <c r="AH1101" i="1"/>
  <c r="AH1092" i="1"/>
  <c r="AH1075" i="1"/>
  <c r="AH1068" i="1"/>
  <c r="AH1050" i="1"/>
  <c r="AD1044" i="1"/>
  <c r="AD1045" i="1" s="1"/>
  <c r="AD1032" i="1"/>
  <c r="AD1002" i="1"/>
  <c r="AD998" i="1"/>
  <c r="AD968" i="1"/>
  <c r="AD876" i="1"/>
  <c r="AD877" i="1" s="1"/>
  <c r="AD874" i="1"/>
  <c r="AD843" i="1"/>
  <c r="AD844" i="1" s="1"/>
  <c r="AD845" i="1" s="1"/>
  <c r="AH836" i="1"/>
  <c r="AD833" i="1"/>
  <c r="AD834" i="1" s="1"/>
  <c r="AD835" i="1" s="1"/>
  <c r="AH810" i="1"/>
  <c r="AH791" i="1"/>
  <c r="AD789" i="1"/>
  <c r="AD790" i="1" s="1"/>
  <c r="AH743" i="1"/>
  <c r="AH732" i="1"/>
  <c r="AD733" i="1"/>
  <c r="AD734" i="1" s="1"/>
  <c r="AD735" i="1" s="1"/>
  <c r="AD736" i="1" s="1"/>
  <c r="AD717" i="1"/>
  <c r="AD718" i="1" s="1"/>
  <c r="AD719" i="1" s="1"/>
  <c r="AD720" i="1" s="1"/>
  <c r="AD721" i="1" s="1"/>
  <c r="AD722" i="1" s="1"/>
  <c r="AD715" i="1"/>
  <c r="AH692" i="1"/>
  <c r="AH656" i="1"/>
  <c r="AH646" i="1"/>
  <c r="AH628" i="1"/>
  <c r="AH614" i="1"/>
  <c r="AD601" i="1"/>
  <c r="AD602" i="1" s="1"/>
  <c r="AD603" i="1" s="1"/>
  <c r="AD604" i="1" s="1"/>
  <c r="AD605" i="1" s="1"/>
  <c r="AD606" i="1" s="1"/>
  <c r="AD607" i="1" s="1"/>
  <c r="AH595" i="1"/>
  <c r="AH531" i="1"/>
  <c r="AD527" i="1"/>
  <c r="AH518" i="1"/>
  <c r="AD475" i="1"/>
  <c r="AH456" i="1"/>
  <c r="AD439" i="1"/>
  <c r="AD440" i="1" s="1"/>
  <c r="AD435" i="1"/>
  <c r="AD436" i="1" s="1"/>
  <c r="AD437" i="1" s="1"/>
  <c r="AD401" i="1"/>
  <c r="AD402" i="1" s="1"/>
  <c r="AH388" i="1"/>
  <c r="AD383" i="1"/>
  <c r="AD384" i="1" s="1"/>
  <c r="AD385" i="1" s="1"/>
  <c r="AD386" i="1" s="1"/>
  <c r="AD387" i="1" s="1"/>
  <c r="AH349" i="1"/>
  <c r="AH322" i="1"/>
  <c r="AH307" i="1"/>
  <c r="AH273" i="1"/>
  <c r="AH270" i="1"/>
  <c r="AH260" i="1"/>
  <c r="AH244" i="1"/>
  <c r="AD245" i="1"/>
  <c r="AD246" i="1" s="1"/>
  <c r="AD247" i="1" s="1"/>
  <c r="AH234" i="1"/>
  <c r="AD225" i="1"/>
  <c r="AD226" i="1" s="1"/>
  <c r="AD227" i="1" s="1"/>
  <c r="AD228" i="1" s="1"/>
  <c r="AD221" i="1"/>
  <c r="AD222" i="1" s="1"/>
  <c r="AD223" i="1" s="1"/>
  <c r="D774" i="1"/>
  <c r="E774" i="1" s="1"/>
  <c r="B724" i="1"/>
  <c r="E723" i="1"/>
  <c r="B596" i="1"/>
  <c r="B597" i="1" s="1"/>
  <c r="B598" i="1" s="1"/>
  <c r="B599" i="1" s="1"/>
  <c r="E595" i="1"/>
  <c r="B560" i="1"/>
  <c r="B561" i="1" s="1"/>
  <c r="B562" i="1" s="1"/>
  <c r="E559" i="1"/>
  <c r="B421" i="1"/>
  <c r="B422" i="1" s="1"/>
  <c r="B423" i="1" s="1"/>
  <c r="E420" i="1"/>
  <c r="B328" i="1"/>
  <c r="E328" i="1" s="1"/>
  <c r="E327" i="1"/>
  <c r="B230" i="1"/>
  <c r="B231" i="1" s="1"/>
  <c r="B232" i="1" s="1"/>
  <c r="B233" i="1" s="1"/>
  <c r="E229" i="1"/>
  <c r="B193" i="1"/>
  <c r="E193" i="1" s="1"/>
  <c r="E192" i="1"/>
  <c r="AH197" i="1"/>
  <c r="AH192" i="1"/>
  <c r="AD193" i="1"/>
  <c r="AD194" i="1" s="1"/>
  <c r="AD195" i="1" s="1"/>
  <c r="AD196" i="1" s="1"/>
  <c r="AH178" i="1"/>
  <c r="AD167" i="1"/>
  <c r="AD168" i="1" s="1"/>
  <c r="AD169" i="1" s="1"/>
  <c r="AD170" i="1" s="1"/>
  <c r="AD143" i="1"/>
  <c r="AD144" i="1" s="1"/>
  <c r="AH136" i="1"/>
  <c r="AD137" i="1"/>
  <c r="AD138" i="1" s="1"/>
  <c r="AD139" i="1" s="1"/>
  <c r="AD140" i="1" s="1"/>
  <c r="AD141" i="1" s="1"/>
  <c r="AH105" i="1"/>
  <c r="AH97" i="1"/>
  <c r="AH80" i="1"/>
  <c r="AD68" i="1"/>
  <c r="AD69" i="1" s="1"/>
  <c r="AD70" i="1" s="1"/>
  <c r="AD71" i="1" s="1"/>
  <c r="AD72" i="1" s="1"/>
  <c r="AD1331" i="1" s="1"/>
  <c r="AD1332" i="1" s="1"/>
  <c r="AD1333" i="1" s="1"/>
  <c r="AD1334" i="1" s="1"/>
  <c r="AD1335" i="1" s="1"/>
  <c r="AD1337" i="1" s="1"/>
  <c r="AD1338" i="1" s="1"/>
  <c r="AH61" i="1"/>
  <c r="AH36" i="1"/>
  <c r="AH30" i="1"/>
  <c r="AG1118" i="1"/>
  <c r="AG1106" i="1"/>
  <c r="AG1083" i="1"/>
  <c r="AG1075" i="1"/>
  <c r="AG1040" i="1"/>
  <c r="AG1037" i="1"/>
  <c r="AG1031" i="1"/>
  <c r="AG1021" i="1"/>
  <c r="AG1001" i="1"/>
  <c r="AG997" i="1"/>
  <c r="AG957" i="1"/>
  <c r="AG878" i="1"/>
  <c r="AG810" i="1"/>
  <c r="AG791" i="1"/>
  <c r="AG771" i="1"/>
  <c r="AG692" i="1"/>
  <c r="AG675" i="1"/>
  <c r="AG666" i="1"/>
  <c r="AG660" i="1"/>
  <c r="AG650" i="1"/>
  <c r="AG628" i="1"/>
  <c r="AG618" i="1"/>
  <c r="AG600" i="1"/>
  <c r="AG587" i="1"/>
  <c r="AG580" i="1"/>
  <c r="AG563" i="1"/>
  <c r="AG543" i="1"/>
  <c r="AG538" i="1"/>
  <c r="AG526" i="1"/>
  <c r="AG522" i="1"/>
  <c r="AG501" i="1"/>
  <c r="AG483" i="1"/>
  <c r="AG465" i="1"/>
  <c r="AG420" i="1"/>
  <c r="AG413" i="1"/>
  <c r="AG400" i="1"/>
  <c r="AG382" i="1"/>
  <c r="AG342" i="1"/>
  <c r="AG295" i="1"/>
  <c r="AG273" i="1"/>
  <c r="AG270" i="1"/>
  <c r="AG241" i="1"/>
  <c r="AG229" i="1"/>
  <c r="AG213" i="1"/>
  <c r="AG151" i="1"/>
  <c r="AG136" i="1"/>
  <c r="AG105" i="1"/>
  <c r="AG97" i="1"/>
  <c r="AG1332" i="1"/>
  <c r="AG73" i="1"/>
  <c r="AG44" i="1"/>
  <c r="AG18" i="1"/>
  <c r="E715" i="1"/>
  <c r="E588" i="1"/>
  <c r="AH700" i="1"/>
  <c r="AG1239" i="1"/>
  <c r="AG1233" i="1"/>
  <c r="AG1228" i="1"/>
  <c r="AG1170" i="1"/>
  <c r="AH142" i="1"/>
  <c r="AH166" i="1"/>
  <c r="AH326" i="1"/>
  <c r="AD480" i="1"/>
  <c r="AD481" i="1" s="1"/>
  <c r="AD482" i="1" s="1"/>
  <c r="AD406" i="1"/>
  <c r="AD407" i="1" s="1"/>
  <c r="AD318" i="1"/>
  <c r="AD319" i="1" s="1"/>
  <c r="AD320" i="1" s="1"/>
  <c r="S203" i="1"/>
  <c r="AD126" i="1"/>
  <c r="AD127" i="1" s="1"/>
  <c r="AD128" i="1" s="1"/>
  <c r="AD129" i="1" s="1"/>
  <c r="AD130" i="1" s="1"/>
  <c r="AD80" i="1"/>
  <c r="AD81" i="1" s="1"/>
  <c r="AD82" i="1" s="1"/>
  <c r="AD83" i="1" s="1"/>
  <c r="AD84" i="1" s="1"/>
  <c r="AD85" i="1" s="1"/>
  <c r="AD86" i="1" s="1"/>
  <c r="AD19" i="1"/>
  <c r="AD20" i="1" s="1"/>
  <c r="AD21" i="1" s="1"/>
  <c r="AD22" i="1" s="1"/>
  <c r="AD23" i="1" s="1"/>
  <c r="AD1101" i="1"/>
  <c r="AD1102" i="1" s="1"/>
  <c r="AD1103" i="1" s="1"/>
  <c r="AD1104" i="1" s="1"/>
  <c r="AD1105" i="1" s="1"/>
  <c r="AF959" i="1"/>
  <c r="AG1035" i="1"/>
  <c r="AG917" i="1"/>
  <c r="E375" i="1"/>
  <c r="E345" i="1"/>
  <c r="E244" i="1"/>
  <c r="S878" i="1"/>
  <c r="AH1225" i="1"/>
  <c r="AH1201" i="1"/>
  <c r="AH1198" i="1"/>
  <c r="AH1179" i="1"/>
  <c r="AH1142" i="1"/>
  <c r="AH608" i="1"/>
  <c r="AK608" i="1" s="1"/>
  <c r="AD754" i="1"/>
  <c r="AD755" i="1" s="1"/>
  <c r="AD756" i="1" s="1"/>
  <c r="AD350" i="1"/>
  <c r="AD351" i="1" s="1"/>
  <c r="AD352" i="1" s="1"/>
  <c r="AH875" i="1"/>
  <c r="AD959" i="1"/>
  <c r="E526" i="1"/>
  <c r="E452" i="1"/>
  <c r="E270" i="1"/>
  <c r="S959" i="1"/>
  <c r="AG1214" i="1"/>
  <c r="AG1198" i="1"/>
  <c r="AD993" i="1"/>
  <c r="AH559" i="1"/>
  <c r="AH673" i="1"/>
  <c r="AD810" i="1"/>
  <c r="AD811" i="1" s="1"/>
  <c r="AD812" i="1" s="1"/>
  <c r="AD813" i="1" s="1"/>
  <c r="AD814" i="1" s="1"/>
  <c r="AD792" i="1"/>
  <c r="AD793" i="1" s="1"/>
  <c r="AD794" i="1" s="1"/>
  <c r="AD795" i="1" s="1"/>
  <c r="AD796" i="1" s="1"/>
  <c r="AD797" i="1" s="1"/>
  <c r="AD798" i="1" s="1"/>
  <c r="AD799" i="1" s="1"/>
  <c r="S691" i="1"/>
  <c r="S651" i="1"/>
  <c r="S517" i="1"/>
  <c r="AD502" i="1"/>
  <c r="AD503" i="1" s="1"/>
  <c r="AD504" i="1" s="1"/>
  <c r="AD505" i="1" s="1"/>
  <c r="AD506" i="1" s="1"/>
  <c r="AD507" i="1" s="1"/>
  <c r="AD508" i="1" s="1"/>
  <c r="AD509" i="1" s="1"/>
  <c r="AD510" i="1" s="1"/>
  <c r="AD511" i="1" s="1"/>
  <c r="S339" i="1"/>
  <c r="S82" i="1"/>
  <c r="AH73" i="1"/>
  <c r="AD57" i="1"/>
  <c r="AD58" i="1" s="1"/>
  <c r="AD59" i="1" s="1"/>
  <c r="AD60" i="1" s="1"/>
  <c r="AH52" i="1"/>
  <c r="AD1082" i="1"/>
  <c r="AH917" i="1"/>
  <c r="AG999" i="1"/>
  <c r="AG1221" i="1"/>
  <c r="AG1212" i="1"/>
  <c r="AG1194" i="1"/>
  <c r="AH213" i="1"/>
  <c r="AH342" i="1"/>
  <c r="AH368" i="1"/>
  <c r="AK368" i="1" s="1"/>
  <c r="AH382" i="1"/>
  <c r="AH400" i="1"/>
  <c r="AD744" i="1"/>
  <c r="AD745" i="1" s="1"/>
  <c r="AD746" i="1" s="1"/>
  <c r="AD747" i="1" s="1"/>
  <c r="AD748" i="1" s="1"/>
  <c r="AD749" i="1" s="1"/>
  <c r="S621" i="1"/>
  <c r="S516" i="1"/>
  <c r="S501" i="1"/>
  <c r="S453" i="1"/>
  <c r="AD188" i="1"/>
  <c r="AD189" i="1" s="1"/>
  <c r="AD190" i="1" s="1"/>
  <c r="AD191" i="1" s="1"/>
  <c r="AD1115" i="1"/>
  <c r="AD1116" i="1" s="1"/>
  <c r="AD1117" i="1" s="1"/>
  <c r="AD1084" i="1"/>
  <c r="AD1085" i="1" s="1"/>
  <c r="AD1086" i="1" s="1"/>
  <c r="AD1087" i="1" s="1"/>
  <c r="AG1013" i="1"/>
  <c r="E679" i="1"/>
  <c r="E248" i="1"/>
  <c r="S748" i="1"/>
  <c r="AH1219" i="1"/>
  <c r="AH1214" i="1"/>
  <c r="AH1173" i="1"/>
  <c r="S515" i="1"/>
  <c r="S509" i="1"/>
  <c r="S500" i="1"/>
  <c r="AD414" i="1"/>
  <c r="AD415" i="1" s="1"/>
  <c r="AD416" i="1" s="1"/>
  <c r="AD417" i="1" s="1"/>
  <c r="AD418" i="1" s="1"/>
  <c r="AD419" i="1" s="1"/>
  <c r="AD156" i="1"/>
  <c r="AD157" i="1" s="1"/>
  <c r="AD158" i="1" s="1"/>
  <c r="AD159" i="1" s="1"/>
  <c r="S149" i="1"/>
  <c r="S143" i="1"/>
  <c r="S126" i="1"/>
  <c r="S37" i="1"/>
  <c r="AF969" i="1"/>
  <c r="E675" i="1"/>
  <c r="E531" i="1"/>
  <c r="E349" i="1"/>
  <c r="E311" i="1"/>
  <c r="E878" i="1"/>
  <c r="S800" i="1"/>
  <c r="AH1138" i="1"/>
  <c r="AG1219" i="1"/>
  <c r="AD1000" i="1"/>
  <c r="AG949" i="1"/>
  <c r="AH1203" i="1"/>
  <c r="AH1191" i="1"/>
  <c r="AH1185" i="1"/>
  <c r="AG1173" i="1"/>
  <c r="AH1167" i="1"/>
  <c r="AH1039" i="1"/>
  <c r="AK1039" i="1" s="1"/>
  <c r="AH1037" i="1"/>
  <c r="AD995" i="1"/>
  <c r="AD996" i="1" s="1"/>
  <c r="AH991" i="1"/>
  <c r="AK991" i="1" s="1"/>
  <c r="AF967" i="1"/>
  <c r="E700" i="1"/>
  <c r="E438" i="1"/>
  <c r="E242" i="1"/>
  <c r="S782" i="1"/>
  <c r="S704" i="1"/>
  <c r="S792" i="1"/>
  <c r="S872" i="1"/>
  <c r="S896" i="1"/>
  <c r="S817" i="1"/>
  <c r="AG1225" i="1"/>
  <c r="AG1167" i="1"/>
  <c r="E904" i="1"/>
  <c r="B1116" i="1"/>
  <c r="B1117" i="1" s="1"/>
  <c r="E1117" i="1" s="1"/>
  <c r="D39" i="1"/>
  <c r="D40" i="1" s="1"/>
  <c r="D41" i="1" s="1"/>
  <c r="AG1203" i="1"/>
  <c r="D247" i="1"/>
  <c r="E247" i="1" s="1"/>
  <c r="E1027" i="1"/>
  <c r="AG1191" i="1"/>
  <c r="AG1185" i="1"/>
  <c r="AG1179" i="1"/>
  <c r="AH1164" i="1"/>
  <c r="AH1158" i="1"/>
  <c r="D359" i="1"/>
  <c r="E359" i="1" s="1"/>
  <c r="B1103" i="1"/>
  <c r="E1103" i="1" s="1"/>
  <c r="D727" i="1"/>
  <c r="AH1021" i="1"/>
  <c r="AH1013" i="1"/>
  <c r="AD958" i="1"/>
  <c r="AD950" i="1"/>
  <c r="AD951" i="1" s="1"/>
  <c r="E857" i="1"/>
  <c r="E836" i="1"/>
  <c r="E802" i="1"/>
  <c r="E757" i="1"/>
  <c r="E750" i="1"/>
  <c r="E737" i="1"/>
  <c r="E587" i="1"/>
  <c r="E577" i="1"/>
  <c r="E543" i="1"/>
  <c r="E474" i="1"/>
  <c r="E409" i="1"/>
  <c r="E303" i="1"/>
  <c r="E298" i="1"/>
  <c r="E291" i="1"/>
  <c r="E260" i="1"/>
  <c r="D243" i="1"/>
  <c r="E243" i="1" s="1"/>
  <c r="E136" i="1"/>
  <c r="E114" i="1"/>
  <c r="E1037" i="1"/>
  <c r="E917" i="1"/>
  <c r="S716" i="1"/>
  <c r="S764" i="1"/>
  <c r="S794" i="1"/>
  <c r="S862" i="1"/>
  <c r="S876" i="1"/>
  <c r="S880" i="1"/>
  <c r="S945" i="1"/>
  <c r="S815" i="1"/>
  <c r="S740" i="1"/>
  <c r="AG1164" i="1"/>
  <c r="E903" i="1"/>
  <c r="E1084" i="1"/>
  <c r="E565" i="1"/>
  <c r="AD934" i="1"/>
  <c r="AD935" i="1" s="1"/>
  <c r="AD936" i="1" s="1"/>
  <c r="AD937" i="1" s="1"/>
  <c r="AD938" i="1" s="1"/>
  <c r="AD939" i="1" s="1"/>
  <c r="AD940" i="1" s="1"/>
  <c r="AD941" i="1" s="1"/>
  <c r="AD942" i="1" s="1"/>
  <c r="AD943" i="1" s="1"/>
  <c r="AD944" i="1" s="1"/>
  <c r="AD945" i="1" s="1"/>
  <c r="AD946" i="1" s="1"/>
  <c r="AD947" i="1" s="1"/>
  <c r="AD948" i="1" s="1"/>
  <c r="AD1080" i="1"/>
  <c r="AD1076" i="1"/>
  <c r="AD1077" i="1" s="1"/>
  <c r="AD1078" i="1" s="1"/>
  <c r="AD1071" i="1"/>
  <c r="AD1072" i="1" s="1"/>
  <c r="AD1073" i="1" s="1"/>
  <c r="AD1074" i="1" s="1"/>
  <c r="AH1066" i="1"/>
  <c r="AD1051" i="1"/>
  <c r="AD1052" i="1" s="1"/>
  <c r="AD1053" i="1" s="1"/>
  <c r="AD1054" i="1" s="1"/>
  <c r="AD1047" i="1"/>
  <c r="AD1048" i="1" s="1"/>
  <c r="AD1049" i="1" s="1"/>
  <c r="AH1040" i="1"/>
  <c r="AD1038" i="1"/>
  <c r="AH1033" i="1"/>
  <c r="AH1031" i="1"/>
  <c r="AD1026" i="1"/>
  <c r="AD1027" i="1" s="1"/>
  <c r="AD1028" i="1" s="1"/>
  <c r="AD1029" i="1" s="1"/>
  <c r="AD1030" i="1" s="1"/>
  <c r="AD1018" i="1"/>
  <c r="AD1019" i="1" s="1"/>
  <c r="AD1016" i="1"/>
  <c r="AH1144" i="1"/>
  <c r="AG1050" i="1"/>
  <c r="AG1025" i="1"/>
  <c r="AG1003" i="1"/>
  <c r="E261" i="1"/>
  <c r="AG964" i="1"/>
  <c r="AF994" i="1"/>
  <c r="AG1158" i="1"/>
  <c r="AG1144" i="1"/>
  <c r="AK4817" i="1"/>
  <c r="AK2896" i="1"/>
  <c r="AK2140" i="1"/>
  <c r="AK2448" i="1"/>
  <c r="G644" i="8" s="1"/>
  <c r="AK2431" i="1"/>
  <c r="AK2414" i="1"/>
  <c r="AK2413" i="1"/>
  <c r="AK2396" i="1"/>
  <c r="AK2376" i="1"/>
  <c r="AK2354" i="1"/>
  <c r="G620" i="8" s="1"/>
  <c r="AK2313" i="1"/>
  <c r="AK2290" i="1"/>
  <c r="AK2287" i="1"/>
  <c r="AK2279" i="1"/>
  <c r="G597" i="8" s="1"/>
  <c r="AK2261" i="1"/>
  <c r="AK2185" i="1"/>
  <c r="AK2153" i="1"/>
  <c r="G572" i="8" s="1"/>
  <c r="AK2145" i="1"/>
  <c r="G569" i="8" s="1"/>
  <c r="AK2143" i="1"/>
  <c r="AK2110" i="1"/>
  <c r="AK2033" i="1"/>
  <c r="AK2029" i="1"/>
  <c r="AK2023" i="1"/>
  <c r="G537" i="8" s="1"/>
  <c r="AK1996" i="1"/>
  <c r="AK1968" i="1"/>
  <c r="G517" i="8" s="1"/>
  <c r="AK1653" i="1"/>
  <c r="AK1573" i="1"/>
  <c r="AK5590" i="1"/>
  <c r="AK5391" i="1"/>
  <c r="AK5167" i="1"/>
  <c r="AK5055" i="1"/>
  <c r="AK5031" i="1"/>
  <c r="AK4887" i="1"/>
  <c r="AK4857" i="1"/>
  <c r="AK4745" i="1"/>
  <c r="AK4721" i="1"/>
  <c r="AK4713" i="1"/>
  <c r="AK4601" i="1"/>
  <c r="AK4593" i="1"/>
  <c r="AK4585" i="1"/>
  <c r="AK4553" i="1"/>
  <c r="AK4473" i="1"/>
  <c r="AK4457" i="1"/>
  <c r="AK4361" i="1"/>
  <c r="G1198" i="8" s="1"/>
  <c r="AK4324" i="1"/>
  <c r="AK4336" i="1"/>
  <c r="AK4327" i="1"/>
  <c r="G1189" i="8" s="1"/>
  <c r="AK4274" i="1"/>
  <c r="G1171" i="8" s="1"/>
  <c r="AK4260" i="1"/>
  <c r="G1165" i="8" s="1"/>
  <c r="AK4184" i="1"/>
  <c r="G1144" i="8" s="1"/>
  <c r="AK4169" i="1"/>
  <c r="AK4085" i="1"/>
  <c r="AK4071" i="1"/>
  <c r="AK3962" i="1"/>
  <c r="AK3859" i="1"/>
  <c r="AK3852" i="1"/>
  <c r="AI3852" i="1" s="1"/>
  <c r="AK3843" i="1"/>
  <c r="AI3843" i="1" s="1"/>
  <c r="AK3819" i="1"/>
  <c r="AI3819" i="1" s="1"/>
  <c r="AK3623" i="1"/>
  <c r="AK3607" i="1"/>
  <c r="AI3607" i="1" s="1"/>
  <c r="AK3592" i="1"/>
  <c r="AK3591" i="1"/>
  <c r="AI3591" i="1" s="1"/>
  <c r="AK3584" i="1"/>
  <c r="AI3584" i="1" s="1"/>
  <c r="AK3443" i="1"/>
  <c r="AI3443" i="1" s="1"/>
  <c r="AK3429" i="1"/>
  <c r="AI3429" i="1" s="1"/>
  <c r="AK3354" i="1"/>
  <c r="AK3290" i="1"/>
  <c r="AI3290" i="1" s="1"/>
  <c r="AK3238" i="1"/>
  <c r="AI3238" i="1" s="1"/>
  <c r="AK2935" i="1"/>
  <c r="AI2935" i="1" s="1"/>
  <c r="AK3061" i="1"/>
  <c r="AI3061" i="1" s="1"/>
  <c r="AK3078" i="1"/>
  <c r="AI3078" i="1" s="1"/>
  <c r="AK3076" i="1"/>
  <c r="AI3076" i="1" s="1"/>
  <c r="AK3074" i="1"/>
  <c r="AI3074" i="1" s="1"/>
  <c r="AK2972" i="1"/>
  <c r="AI2972" i="1" s="1"/>
  <c r="AK2940" i="1"/>
  <c r="AI2940" i="1" s="1"/>
  <c r="AK2778" i="1"/>
  <c r="AK2708" i="1"/>
  <c r="AK2661" i="1"/>
  <c r="AK2627" i="1"/>
  <c r="AK2555" i="1"/>
  <c r="G678" i="8" s="1"/>
  <c r="AK2538" i="1"/>
  <c r="AK2539" i="1"/>
  <c r="G673" i="8" s="1"/>
  <c r="E648" i="1"/>
  <c r="B975" i="1"/>
  <c r="B976" i="1" s="1"/>
  <c r="AD890" i="1"/>
  <c r="AD891" i="1" s="1"/>
  <c r="AD892" i="1" s="1"/>
  <c r="AD893" i="1" s="1"/>
  <c r="AD894" i="1" s="1"/>
  <c r="AD895" i="1" s="1"/>
  <c r="AD896" i="1" s="1"/>
  <c r="AD897" i="1" s="1"/>
  <c r="AD898" i="1" s="1"/>
  <c r="AD899" i="1" s="1"/>
  <c r="AG960" i="1"/>
  <c r="AG969" i="1"/>
  <c r="AH1136" i="1"/>
  <c r="AD1069" i="1"/>
  <c r="AD1036" i="1"/>
  <c r="AH1023" i="1"/>
  <c r="AD1022" i="1"/>
  <c r="AH1015" i="1"/>
  <c r="AD1014" i="1"/>
  <c r="AH978" i="1"/>
  <c r="AK978" i="1" s="1"/>
  <c r="AD920" i="1"/>
  <c r="AH1008" i="1"/>
  <c r="AH1001" i="1"/>
  <c r="AH997" i="1"/>
  <c r="AD980" i="1"/>
  <c r="AD981" i="1" s="1"/>
  <c r="AD982" i="1" s="1"/>
  <c r="AD983" i="1" s="1"/>
  <c r="AD984" i="1" s="1"/>
  <c r="AD985" i="1" s="1"/>
  <c r="AD986" i="1" s="1"/>
  <c r="AD987" i="1" s="1"/>
  <c r="AD988" i="1" s="1"/>
  <c r="AD989" i="1" s="1"/>
  <c r="AD990" i="1" s="1"/>
  <c r="AD970" i="1"/>
  <c r="AD971" i="1" s="1"/>
  <c r="AD972" i="1" s="1"/>
  <c r="AH967" i="1"/>
  <c r="AD924" i="1"/>
  <c r="AD925" i="1" s="1"/>
  <c r="AD926" i="1" s="1"/>
  <c r="AD927" i="1" s="1"/>
  <c r="AD928" i="1" s="1"/>
  <c r="AD929" i="1" s="1"/>
  <c r="AD930" i="1" s="1"/>
  <c r="AD931" i="1" s="1"/>
  <c r="AD932" i="1" s="1"/>
  <c r="AD911" i="1"/>
  <c r="AD912" i="1" s="1"/>
  <c r="AD913" i="1" s="1"/>
  <c r="AD914" i="1" s="1"/>
  <c r="AF889" i="1"/>
  <c r="E819" i="1"/>
  <c r="E776" i="1"/>
  <c r="E660" i="1"/>
  <c r="D589" i="1"/>
  <c r="E400" i="1"/>
  <c r="E372" i="1"/>
  <c r="E356" i="1"/>
  <c r="E355" i="1"/>
  <c r="E342" i="1"/>
  <c r="E322" i="1"/>
  <c r="E207" i="1"/>
  <c r="E120" i="1"/>
  <c r="E52" i="1"/>
  <c r="S777" i="1"/>
  <c r="S805" i="1"/>
  <c r="AF52" i="1"/>
  <c r="AG1136" i="1"/>
  <c r="E175" i="1"/>
  <c r="D840" i="1"/>
  <c r="B937" i="1"/>
  <c r="B938" i="1" s="1"/>
  <c r="B939" i="1" s="1"/>
  <c r="B940" i="1" s="1"/>
  <c r="B941" i="1" s="1"/>
  <c r="B942" i="1" s="1"/>
  <c r="B943" i="1" s="1"/>
  <c r="B944" i="1" s="1"/>
  <c r="B945" i="1" s="1"/>
  <c r="B946" i="1" s="1"/>
  <c r="B947" i="1" s="1"/>
  <c r="B948" i="1" s="1"/>
  <c r="E838" i="1"/>
  <c r="E12" i="1"/>
  <c r="E778" i="1"/>
  <c r="E658" i="1"/>
  <c r="B1072" i="1"/>
  <c r="B1073" i="1" s="1"/>
  <c r="E255" i="1"/>
  <c r="E1010" i="1"/>
  <c r="D547" i="1"/>
  <c r="E547" i="1" s="1"/>
  <c r="E254" i="1"/>
  <c r="B1094" i="1"/>
  <c r="B1095" i="1" s="1"/>
  <c r="B1096" i="1" s="1"/>
  <c r="E1096" i="1" s="1"/>
  <c r="E436" i="1"/>
  <c r="B972" i="1"/>
  <c r="E972" i="1" s="1"/>
  <c r="AD1009" i="1"/>
  <c r="AD1010" i="1" s="1"/>
  <c r="AD1011" i="1" s="1"/>
  <c r="AD1012" i="1" s="1"/>
  <c r="AF973" i="1"/>
  <c r="AD965" i="1"/>
  <c r="AD966" i="1" s="1"/>
  <c r="AD961" i="1"/>
  <c r="AD962" i="1" s="1"/>
  <c r="AD963" i="1" s="1"/>
  <c r="AF901" i="1"/>
  <c r="AD864" i="1"/>
  <c r="AD865" i="1" s="1"/>
  <c r="AD866" i="1" s="1"/>
  <c r="AD867" i="1" s="1"/>
  <c r="AD868" i="1" s="1"/>
  <c r="AG1099" i="1"/>
  <c r="AG994" i="1"/>
  <c r="E609" i="1"/>
  <c r="E581" i="1"/>
  <c r="E476" i="1"/>
  <c r="E295" i="1"/>
  <c r="E1015" i="1"/>
  <c r="E1008" i="1"/>
  <c r="E957" i="1"/>
  <c r="B629" i="1"/>
  <c r="B630" i="1" s="1"/>
  <c r="B631" i="1" s="1"/>
  <c r="B632" i="1" s="1"/>
  <c r="E628" i="1"/>
  <c r="E456" i="1"/>
  <c r="B457" i="1"/>
  <c r="B458" i="1" s="1"/>
  <c r="B459" i="1" s="1"/>
  <c r="B460" i="1" s="1"/>
  <c r="B461" i="1" s="1"/>
  <c r="B462" i="1" s="1"/>
  <c r="B463" i="1" s="1"/>
  <c r="B411" i="1"/>
  <c r="E411" i="1" s="1"/>
  <c r="E410" i="1"/>
  <c r="B407" i="1"/>
  <c r="E407" i="1" s="1"/>
  <c r="E406" i="1"/>
  <c r="B240" i="1"/>
  <c r="E240" i="1" s="1"/>
  <c r="E239" i="1"/>
  <c r="B221" i="1"/>
  <c r="B222" i="1" s="1"/>
  <c r="E220" i="1"/>
  <c r="B186" i="1"/>
  <c r="E186" i="1" s="1"/>
  <c r="E185" i="1"/>
  <c r="S717" i="1"/>
  <c r="S907" i="1"/>
  <c r="E964" i="1"/>
  <c r="B965" i="1"/>
  <c r="D20" i="1"/>
  <c r="B1051" i="1"/>
  <c r="B1052" i="1" s="1"/>
  <c r="B1053" i="1" s="1"/>
  <c r="B1054" i="1" s="1"/>
  <c r="E1054" i="1" s="1"/>
  <c r="E1050" i="1"/>
  <c r="B916" i="1"/>
  <c r="E916" i="1" s="1"/>
  <c r="E915" i="1"/>
  <c r="E842" i="1"/>
  <c r="B843" i="1"/>
  <c r="B844" i="1" s="1"/>
  <c r="B845" i="1" s="1"/>
  <c r="E762" i="1"/>
  <c r="B763" i="1"/>
  <c r="B764" i="1" s="1"/>
  <c r="B634" i="1"/>
  <c r="E634" i="1" s="1"/>
  <c r="E633" i="1"/>
  <c r="B619" i="1"/>
  <c r="E618" i="1"/>
  <c r="B539" i="1"/>
  <c r="B540" i="1" s="1"/>
  <c r="B541" i="1" s="1"/>
  <c r="B542" i="1" s="1"/>
  <c r="E538" i="1"/>
  <c r="B529" i="1"/>
  <c r="E529" i="1" s="1"/>
  <c r="E528" i="1"/>
  <c r="B432" i="1"/>
  <c r="B433" i="1" s="1"/>
  <c r="E431" i="1"/>
  <c r="E382" i="1"/>
  <c r="B383" i="1"/>
  <c r="B384" i="1" s="1"/>
  <c r="B385" i="1" s="1"/>
  <c r="B386" i="1" s="1"/>
  <c r="B387" i="1" s="1"/>
  <c r="B308" i="1"/>
  <c r="E308" i="1" s="1"/>
  <c r="E307" i="1"/>
  <c r="E142" i="1"/>
  <c r="B143" i="1"/>
  <c r="B144" i="1" s="1"/>
  <c r="B68" i="1"/>
  <c r="B69" i="1" s="1"/>
  <c r="B70" i="1" s="1"/>
  <c r="B71" i="1" s="1"/>
  <c r="B72" i="1" s="1"/>
  <c r="B1331" i="1" s="1"/>
  <c r="B1332" i="1" s="1"/>
  <c r="B1333" i="1" s="1"/>
  <c r="B1334" i="1" s="1"/>
  <c r="B1335" i="1" s="1"/>
  <c r="B1337" i="1" s="1"/>
  <c r="B1338" i="1" s="1"/>
  <c r="E67" i="1"/>
  <c r="B45" i="1"/>
  <c r="E44" i="1"/>
  <c r="B19" i="1"/>
  <c r="B20" i="1" s="1"/>
  <c r="B21" i="1" s="1"/>
  <c r="B22" i="1" s="1"/>
  <c r="B23" i="1" s="1"/>
  <c r="E18" i="1"/>
  <c r="AE841" i="1"/>
  <c r="S841" i="1"/>
  <c r="AE807" i="1"/>
  <c r="S807" i="1"/>
  <c r="AE771" i="1"/>
  <c r="S771" i="1"/>
  <c r="AE765" i="1"/>
  <c r="S765" i="1"/>
  <c r="AE749" i="1"/>
  <c r="S749" i="1"/>
  <c r="AE747" i="1"/>
  <c r="S747" i="1"/>
  <c r="AE705" i="1"/>
  <c r="AF702" i="1"/>
  <c r="S705" i="1"/>
  <c r="AE702" i="1"/>
  <c r="AF701" i="1"/>
  <c r="AK3137" i="1"/>
  <c r="AI3137" i="1" s="1"/>
  <c r="AK2510" i="1"/>
  <c r="G665" i="8" s="1"/>
  <c r="E602" i="1"/>
  <c r="E503" i="1"/>
  <c r="E477" i="1"/>
  <c r="E296" i="1"/>
  <c r="E271" i="1"/>
  <c r="E57" i="1"/>
  <c r="E53" i="1"/>
  <c r="AH702" i="1"/>
  <c r="AK1941" i="1"/>
  <c r="AK1857" i="1"/>
  <c r="G486" i="8" s="1"/>
  <c r="AK1801" i="1"/>
  <c r="AK1587" i="1"/>
  <c r="AK1489" i="1"/>
  <c r="AK1441" i="1"/>
  <c r="AK1348" i="1"/>
  <c r="AK1324" i="1"/>
  <c r="AK1302" i="1"/>
  <c r="AK6154" i="1"/>
  <c r="D505" i="1"/>
  <c r="E505" i="1" s="1"/>
  <c r="D325" i="1"/>
  <c r="E325" i="1" s="1"/>
  <c r="E49" i="1"/>
  <c r="AK109" i="1"/>
  <c r="AH900" i="1"/>
  <c r="AK900" i="1" s="1"/>
  <c r="AH1035" i="1"/>
  <c r="E714" i="1"/>
  <c r="E683" i="1"/>
  <c r="E681" i="1"/>
  <c r="E600" i="1"/>
  <c r="E580" i="1"/>
  <c r="E573" i="1"/>
  <c r="E501" i="1"/>
  <c r="E343" i="1"/>
  <c r="B1133" i="1"/>
  <c r="E1132" i="1"/>
  <c r="B1122" i="1"/>
  <c r="E1121" i="1"/>
  <c r="B1089" i="1"/>
  <c r="E1088" i="1"/>
  <c r="E1081" i="1"/>
  <c r="B1082" i="1"/>
  <c r="E1082" i="1" s="1"/>
  <c r="B1069" i="1"/>
  <c r="E1069" i="1" s="1"/>
  <c r="E1068" i="1"/>
  <c r="B1036" i="1"/>
  <c r="E1036" i="1" s="1"/>
  <c r="B1034" i="1"/>
  <c r="E1034" i="1" s="1"/>
  <c r="E1033" i="1"/>
  <c r="E479" i="1"/>
  <c r="B480" i="1"/>
  <c r="B282" i="1"/>
  <c r="E282" i="1" s="1"/>
  <c r="E281" i="1"/>
  <c r="B235" i="1"/>
  <c r="B236" i="1" s="1"/>
  <c r="B237" i="1" s="1"/>
  <c r="B238" i="1" s="1"/>
  <c r="E234" i="1"/>
  <c r="B225" i="1"/>
  <c r="E224" i="1"/>
  <c r="B217" i="1"/>
  <c r="B218" i="1" s="1"/>
  <c r="E216" i="1"/>
  <c r="S941" i="1"/>
  <c r="AE994" i="1"/>
  <c r="S994" i="1"/>
  <c r="AE964" i="1"/>
  <c r="S964" i="1"/>
  <c r="AE946" i="1"/>
  <c r="S946" i="1"/>
  <c r="S930" i="1"/>
  <c r="AE930" i="1"/>
  <c r="AE928" i="1"/>
  <c r="S928" i="1"/>
  <c r="AE843" i="1"/>
  <c r="S843" i="1"/>
  <c r="AE823" i="1"/>
  <c r="S823" i="1"/>
  <c r="AE779" i="1"/>
  <c r="S779" i="1"/>
  <c r="AE775" i="1"/>
  <c r="S775" i="1"/>
  <c r="AE773" i="1"/>
  <c r="S773" i="1"/>
  <c r="AE721" i="1"/>
  <c r="S721" i="1"/>
  <c r="AH960" i="1"/>
  <c r="E167" i="1"/>
  <c r="D168" i="1"/>
  <c r="D144" i="1"/>
  <c r="B1080" i="1"/>
  <c r="E1080" i="1" s="1"/>
  <c r="E1079" i="1"/>
  <c r="E1066" i="1"/>
  <c r="B1067" i="1"/>
  <c r="E1067" i="1" s="1"/>
  <c r="E673" i="1"/>
  <c r="B674" i="1"/>
  <c r="E674" i="1" s="1"/>
  <c r="AE943" i="1"/>
  <c r="S943" i="1"/>
  <c r="AE429" i="1"/>
  <c r="S429" i="1"/>
  <c r="E180" i="1"/>
  <c r="E879" i="1"/>
  <c r="E1038" i="1"/>
  <c r="AK5535" i="1"/>
  <c r="AK4971" i="1"/>
  <c r="AK4566" i="1"/>
  <c r="AK4448" i="1"/>
  <c r="AK4387" i="1"/>
  <c r="AK4328" i="1"/>
  <c r="AK4154" i="1"/>
  <c r="AK4129" i="1"/>
  <c r="AK2130" i="1"/>
  <c r="AK2076" i="1"/>
  <c r="AK2027" i="1"/>
  <c r="AK6186" i="1"/>
  <c r="AK6034" i="1"/>
  <c r="AK5728" i="1"/>
  <c r="AK5634" i="1"/>
  <c r="AK5581" i="1"/>
  <c r="AK5533" i="1"/>
  <c r="AK3498" i="1"/>
  <c r="AI3498" i="1" s="1"/>
  <c r="AK3349" i="1"/>
  <c r="AI3349" i="1" s="1"/>
  <c r="AK3283" i="1"/>
  <c r="AI3283" i="1" s="1"/>
  <c r="AK3251" i="1"/>
  <c r="AK3217" i="1"/>
  <c r="E256" i="1"/>
  <c r="D257" i="1"/>
  <c r="D258" i="1" s="1"/>
  <c r="E1011" i="1"/>
  <c r="D228" i="1"/>
  <c r="D892" i="1"/>
  <c r="D893" i="1" s="1"/>
  <c r="D894" i="1" s="1"/>
  <c r="D895" i="1" s="1"/>
  <c r="D896" i="1" s="1"/>
  <c r="E1047" i="1"/>
  <c r="E611" i="1"/>
  <c r="E663" i="1"/>
  <c r="D862" i="1"/>
  <c r="E862" i="1" s="1"/>
  <c r="E516" i="1"/>
  <c r="D90" i="1"/>
  <c r="E90" i="1" s="1"/>
  <c r="B996" i="1"/>
  <c r="E996" i="1" s="1"/>
  <c r="AH999" i="1"/>
  <c r="AH992" i="1"/>
  <c r="AK992" i="1" s="1"/>
  <c r="E874" i="1"/>
  <c r="E789" i="1"/>
  <c r="E132" i="1"/>
  <c r="E25" i="1"/>
  <c r="AH1109" i="1"/>
  <c r="AD1024" i="1"/>
  <c r="AH1017" i="1"/>
  <c r="AH957" i="1"/>
  <c r="AH952" i="1"/>
  <c r="AD953" i="1"/>
  <c r="AD954" i="1" s="1"/>
  <c r="AD955" i="1" s="1"/>
  <c r="AD956" i="1" s="1"/>
  <c r="AH949" i="1"/>
  <c r="AH910" i="1"/>
  <c r="AD885" i="1"/>
  <c r="AD886" i="1" s="1"/>
  <c r="AD887" i="1" s="1"/>
  <c r="AD888" i="1" s="1"/>
  <c r="AG1015" i="1"/>
  <c r="AG708" i="1"/>
  <c r="E873" i="1"/>
  <c r="E851" i="1"/>
  <c r="E804" i="1"/>
  <c r="E791" i="1"/>
  <c r="E788" i="1"/>
  <c r="E656" i="1"/>
  <c r="D631" i="1"/>
  <c r="E601" i="1"/>
  <c r="E582" i="1"/>
  <c r="E567" i="1"/>
  <c r="E563" i="1"/>
  <c r="E374" i="1"/>
  <c r="E344" i="1"/>
  <c r="E326" i="1"/>
  <c r="E312" i="1"/>
  <c r="E290" i="1"/>
  <c r="E265" i="1"/>
  <c r="E252" i="1"/>
  <c r="E166" i="1"/>
  <c r="E137" i="1"/>
  <c r="D133" i="1"/>
  <c r="E131" i="1"/>
  <c r="E105" i="1"/>
  <c r="E61" i="1"/>
  <c r="E24" i="1"/>
  <c r="E15" i="1"/>
  <c r="E997" i="1"/>
  <c r="E992" i="1"/>
  <c r="E919" i="1"/>
  <c r="B1022" i="1"/>
  <c r="E1022" i="1" s="1"/>
  <c r="B1002" i="1"/>
  <c r="E1002" i="1" s="1"/>
  <c r="E910" i="1"/>
  <c r="B890" i="1"/>
  <c r="B822" i="1"/>
  <c r="B823" i="1" s="1"/>
  <c r="B824" i="1" s="1"/>
  <c r="B825" i="1" s="1"/>
  <c r="B826" i="1" s="1"/>
  <c r="B827" i="1" s="1"/>
  <c r="B828" i="1" s="1"/>
  <c r="B829" i="1" s="1"/>
  <c r="B830" i="1" s="1"/>
  <c r="B831" i="1" s="1"/>
  <c r="B198" i="1"/>
  <c r="B199" i="1" s="1"/>
  <c r="B200" i="1" s="1"/>
  <c r="B201" i="1" s="1"/>
  <c r="B202" i="1" s="1"/>
  <c r="S767" i="1"/>
  <c r="S793" i="1"/>
  <c r="S881" i="1"/>
  <c r="S897" i="1"/>
  <c r="S766" i="1"/>
  <c r="AE766" i="1"/>
  <c r="AK1180" i="1"/>
  <c r="AK6425" i="1"/>
  <c r="AK6371" i="1"/>
  <c r="AK6322" i="1"/>
  <c r="AK5197" i="1"/>
  <c r="AK5144" i="1"/>
  <c r="AK5085" i="1"/>
  <c r="AK4943" i="1"/>
  <c r="AK4882" i="1"/>
  <c r="AK3715" i="1"/>
  <c r="AI3715" i="1" s="1"/>
  <c r="AK3581" i="1"/>
  <c r="AI3581" i="1" s="1"/>
  <c r="AK3530" i="1"/>
  <c r="AI3530" i="1" s="1"/>
  <c r="AK3496" i="1"/>
  <c r="AI3496" i="1" s="1"/>
  <c r="AK3481" i="1"/>
  <c r="AK2768" i="1"/>
  <c r="AK2655" i="1"/>
  <c r="G708" i="8" s="1"/>
  <c r="AK2584" i="1"/>
  <c r="G684" i="8" s="1"/>
  <c r="AK2509" i="1"/>
  <c r="AK2507" i="1"/>
  <c r="AK2505" i="1"/>
  <c r="G663" i="8" s="1"/>
  <c r="AK2493" i="1"/>
  <c r="AK2489" i="1"/>
  <c r="G659" i="8" s="1"/>
  <c r="AK2462" i="1"/>
  <c r="E1048" i="1"/>
  <c r="B1049" i="1"/>
  <c r="E1049" i="1" s="1"/>
  <c r="D767" i="1"/>
  <c r="D665" i="1"/>
  <c r="E665" i="1" s="1"/>
  <c r="E664" i="1"/>
  <c r="E1077" i="1"/>
  <c r="D780" i="1"/>
  <c r="E780" i="1" s="1"/>
  <c r="E173" i="1"/>
  <c r="D604" i="1"/>
  <c r="D605" i="1" s="1"/>
  <c r="D906" i="1"/>
  <c r="D202" i="8" s="1"/>
  <c r="E418" i="1"/>
  <c r="E1087" i="1"/>
  <c r="B954" i="1"/>
  <c r="B337" i="1"/>
  <c r="B338" i="1" s="1"/>
  <c r="B339" i="1" s="1"/>
  <c r="B340" i="1" s="1"/>
  <c r="E533" i="1"/>
  <c r="D534" i="1"/>
  <c r="D535" i="1" s="1"/>
  <c r="D536" i="1" s="1"/>
  <c r="AH1083" i="1"/>
  <c r="AD1034" i="1"/>
  <c r="AH1025" i="1"/>
  <c r="AH1003" i="1"/>
  <c r="AH994" i="1"/>
  <c r="AD974" i="1"/>
  <c r="AD975" i="1" s="1"/>
  <c r="AD976" i="1" s="1"/>
  <c r="AD977" i="1" s="1"/>
  <c r="AH969" i="1"/>
  <c r="AH964" i="1"/>
  <c r="AD916" i="1"/>
  <c r="AD902" i="1"/>
  <c r="AD903" i="1" s="1"/>
  <c r="AD904" i="1" s="1"/>
  <c r="AD905" i="1" s="1"/>
  <c r="AD906" i="1" s="1"/>
  <c r="AD907" i="1" s="1"/>
  <c r="AD908" i="1" s="1"/>
  <c r="AD909" i="1" s="1"/>
  <c r="AH679" i="1"/>
  <c r="AD489" i="1"/>
  <c r="AD343" i="1"/>
  <c r="AD344" i="1" s="1"/>
  <c r="AD345" i="1" s="1"/>
  <c r="AD346" i="1" s="1"/>
  <c r="AD347" i="1" s="1"/>
  <c r="AD348" i="1" s="1"/>
  <c r="AD327" i="1"/>
  <c r="AD328" i="1" s="1"/>
  <c r="AD329" i="1" s="1"/>
  <c r="AD330" i="1" s="1"/>
  <c r="AD331" i="1" s="1"/>
  <c r="AD332" i="1" s="1"/>
  <c r="AD333" i="1" s="1"/>
  <c r="AH1332" i="1"/>
  <c r="AH67" i="1"/>
  <c r="AH47" i="1"/>
  <c r="AH18" i="1"/>
  <c r="AG1008" i="1"/>
  <c r="AG952" i="1"/>
  <c r="AG933" i="1"/>
  <c r="AG923" i="1"/>
  <c r="AG919" i="1"/>
  <c r="AG910" i="1"/>
  <c r="AG901" i="1"/>
  <c r="AG30" i="1"/>
  <c r="AG884" i="1"/>
  <c r="E1125" i="1"/>
  <c r="B1126" i="1"/>
  <c r="B1127" i="1" s="1"/>
  <c r="B1128" i="1" s="1"/>
  <c r="B1129" i="1" s="1"/>
  <c r="B1130" i="1" s="1"/>
  <c r="B1131" i="1" s="1"/>
  <c r="E949" i="1"/>
  <c r="B950" i="1"/>
  <c r="B951" i="1" s="1"/>
  <c r="E951" i="1" s="1"/>
  <c r="B885" i="1"/>
  <c r="E884" i="1"/>
  <c r="E820" i="1"/>
  <c r="E753" i="1"/>
  <c r="B754" i="1"/>
  <c r="B755" i="1" s="1"/>
  <c r="B756" i="1" s="1"/>
  <c r="E489" i="1"/>
  <c r="B156" i="1"/>
  <c r="E155" i="1"/>
  <c r="E55" i="1"/>
  <c r="AH1125" i="1"/>
  <c r="AH1059" i="1"/>
  <c r="AH1055" i="1"/>
  <c r="AH1046" i="1"/>
  <c r="AH1043" i="1"/>
  <c r="AH979" i="1"/>
  <c r="AH933" i="1"/>
  <c r="AH923" i="1"/>
  <c r="AH919" i="1"/>
  <c r="AH889" i="1"/>
  <c r="AG1059" i="1"/>
  <c r="AG1055" i="1"/>
  <c r="AG1046" i="1"/>
  <c r="AG1017" i="1"/>
  <c r="AG979" i="1"/>
  <c r="AG973" i="1"/>
  <c r="AG889" i="1"/>
  <c r="E502" i="1"/>
  <c r="D63" i="1"/>
  <c r="E62" i="1"/>
  <c r="B1110" i="1"/>
  <c r="B1107" i="1"/>
  <c r="B1108" i="1" s="1"/>
  <c r="E1108" i="1" s="1"/>
  <c r="E1106" i="1"/>
  <c r="B980" i="1"/>
  <c r="E979" i="1"/>
  <c r="B924" i="1"/>
  <c r="E923" i="1"/>
  <c r="E880" i="1"/>
  <c r="B881" i="1"/>
  <c r="E869" i="1"/>
  <c r="B870" i="1"/>
  <c r="B871" i="1" s="1"/>
  <c r="E871" i="1" s="1"/>
  <c r="E592" i="1"/>
  <c r="E483" i="1"/>
  <c r="B484" i="1"/>
  <c r="B485" i="1" s="1"/>
  <c r="B161" i="1"/>
  <c r="E160" i="1"/>
  <c r="B150" i="1"/>
  <c r="E150" i="1" s="1"/>
  <c r="E149" i="1"/>
  <c r="E109" i="1"/>
  <c r="E152" i="1"/>
  <c r="E121" i="1"/>
  <c r="E56" i="1"/>
  <c r="E54" i="1"/>
  <c r="E10" i="1"/>
  <c r="E1026" i="1"/>
  <c r="E1016" i="1"/>
  <c r="E115" i="1"/>
  <c r="E17" i="1"/>
  <c r="AG702" i="1"/>
  <c r="E969" i="1"/>
  <c r="S967" i="1"/>
  <c r="AE718" i="1"/>
  <c r="AF44" i="1"/>
  <c r="AF56" i="1"/>
  <c r="AF15" i="1"/>
  <c r="AF1332" i="1"/>
  <c r="AF47" i="1"/>
  <c r="AF36" i="1"/>
  <c r="AF18" i="1"/>
  <c r="AF10" i="1"/>
  <c r="AK1939" i="1"/>
  <c r="AK1932" i="1"/>
  <c r="AK1937" i="1"/>
  <c r="AK1936" i="1"/>
  <c r="G509" i="8" s="1"/>
  <c r="AK1558" i="1"/>
  <c r="AK1355" i="1"/>
  <c r="AK1273" i="1"/>
  <c r="AK1178" i="1"/>
  <c r="AK6115" i="1"/>
  <c r="AK6052" i="1"/>
  <c r="AK5876" i="1"/>
  <c r="AK5794" i="1"/>
  <c r="AK5435" i="1"/>
  <c r="AK5382" i="1"/>
  <c r="AK5312" i="1"/>
  <c r="AK4918" i="1"/>
  <c r="AK4859" i="1"/>
  <c r="AK4799" i="1"/>
  <c r="AK4687" i="1"/>
  <c r="AK4622" i="1"/>
  <c r="AK4125" i="1"/>
  <c r="G1123" i="8" s="1"/>
  <c r="AK4067" i="1"/>
  <c r="AK3835" i="1"/>
  <c r="AI3835" i="1" s="1"/>
  <c r="AK3786" i="1"/>
  <c r="AK3724" i="1"/>
  <c r="AI3724" i="1" s="1"/>
  <c r="AK3712" i="1"/>
  <c r="AI3712" i="1" s="1"/>
  <c r="AK3701" i="1"/>
  <c r="AI3701" i="1" s="1"/>
  <c r="AK3415" i="1"/>
  <c r="AI3415" i="1" s="1"/>
  <c r="AK3383" i="1"/>
  <c r="AI3383" i="1" s="1"/>
  <c r="AK3347" i="1"/>
  <c r="AI3347" i="1" s="1"/>
  <c r="AK3319" i="1"/>
  <c r="AI3319" i="1" s="1"/>
  <c r="AK3107" i="1"/>
  <c r="AI3107" i="1" s="1"/>
  <c r="AK3067" i="1"/>
  <c r="AI3067" i="1" s="1"/>
  <c r="AK2881" i="1"/>
  <c r="AI2881" i="1" s="1"/>
  <c r="AK2831" i="1"/>
  <c r="AI2831" i="1" s="1"/>
  <c r="AK2766" i="1"/>
  <c r="AK2739" i="1"/>
  <c r="AK2390" i="1"/>
  <c r="AK2327" i="1"/>
  <c r="AK2260" i="1"/>
  <c r="AK2088" i="1"/>
  <c r="AK1353" i="1"/>
  <c r="AK1343" i="1"/>
  <c r="AK6423" i="1"/>
  <c r="AK5873" i="1"/>
  <c r="AK5871" i="1"/>
  <c r="AK5632" i="1"/>
  <c r="AK4685" i="1"/>
  <c r="AK4657" i="1"/>
  <c r="AK4446" i="1"/>
  <c r="AK3836" i="1"/>
  <c r="AK3579" i="1"/>
  <c r="AK3402" i="1"/>
  <c r="AI3402" i="1" s="1"/>
  <c r="AK3276" i="1"/>
  <c r="AI3276" i="1" s="1"/>
  <c r="AK3254" i="1"/>
  <c r="AI3254" i="1" s="1"/>
  <c r="AK2878" i="1"/>
  <c r="AI2878" i="1" s="1"/>
  <c r="AK2871" i="1"/>
  <c r="AI2871" i="1" s="1"/>
  <c r="AK2856" i="1"/>
  <c r="AK2851" i="1"/>
  <c r="AI2851" i="1" s="1"/>
  <c r="AK2650" i="1"/>
  <c r="AK2388" i="1"/>
  <c r="AK2641" i="1"/>
  <c r="AK1496" i="1"/>
  <c r="AK1481" i="1"/>
  <c r="AK6050" i="1"/>
  <c r="AK6048" i="1"/>
  <c r="AK5047" i="1"/>
  <c r="AK4797" i="1"/>
  <c r="AK4777" i="1"/>
  <c r="AK4314" i="1"/>
  <c r="G1186" i="8" s="1"/>
  <c r="AK4266" i="1"/>
  <c r="G1168" i="8" s="1"/>
  <c r="AK4042" i="1"/>
  <c r="G1099" i="8" s="1"/>
  <c r="AK4026" i="1"/>
  <c r="AK3206" i="1"/>
  <c r="AI3206" i="1" s="1"/>
  <c r="AK3065" i="1"/>
  <c r="AI3065" i="1" s="1"/>
  <c r="AK3063" i="1"/>
  <c r="AK3047" i="1"/>
  <c r="AK3037" i="1"/>
  <c r="AK2258" i="1"/>
  <c r="AK2235" i="1"/>
  <c r="AK2025" i="1"/>
  <c r="AK2022" i="1"/>
  <c r="AK2005" i="1"/>
  <c r="AK1999" i="1"/>
  <c r="AK1990" i="1"/>
  <c r="AK138" i="1"/>
  <c r="AK126" i="1"/>
  <c r="AK1414" i="1"/>
  <c r="AK6491" i="1"/>
  <c r="AK6258" i="1"/>
  <c r="AK5965" i="1"/>
  <c r="AK5683" i="1"/>
  <c r="AK5488" i="1"/>
  <c r="AK5259" i="1"/>
  <c r="AK5021" i="1"/>
  <c r="AK4747" i="1"/>
  <c r="AK4504" i="1"/>
  <c r="AK4239" i="1"/>
  <c r="G1158" i="8" s="1"/>
  <c r="AK4012" i="1"/>
  <c r="AK3945" i="1"/>
  <c r="AK3889" i="1"/>
  <c r="AI3889" i="1" s="1"/>
  <c r="AK3666" i="1"/>
  <c r="AI3666" i="1" s="1"/>
  <c r="AK3459" i="1"/>
  <c r="AI3459" i="1" s="1"/>
  <c r="AK3318" i="1"/>
  <c r="AI3318" i="1" s="1"/>
  <c r="AK3184" i="1"/>
  <c r="AI3184" i="1" s="1"/>
  <c r="AK3015" i="1"/>
  <c r="AK2991" i="1"/>
  <c r="AI2991" i="1" s="1"/>
  <c r="AK2927" i="1"/>
  <c r="AI2927" i="1" s="1"/>
  <c r="AK2707" i="1"/>
  <c r="AK2445" i="1"/>
  <c r="AK2198" i="1"/>
  <c r="G584" i="8" s="1"/>
  <c r="AK146" i="1"/>
  <c r="AK1815" i="1"/>
  <c r="AK1757" i="1"/>
  <c r="G459" i="8" s="1"/>
  <c r="AK1735" i="1"/>
  <c r="AK1557" i="1"/>
  <c r="AK1556" i="1"/>
  <c r="AK1547" i="1"/>
  <c r="AK1412" i="1"/>
  <c r="AK1411" i="1"/>
  <c r="AK1408" i="1"/>
  <c r="AK1389" i="1"/>
  <c r="AK1271" i="1"/>
  <c r="AK6356" i="1"/>
  <c r="AK6113" i="1"/>
  <c r="AK5962" i="1"/>
  <c r="AK5961" i="1"/>
  <c r="AK5792" i="1"/>
  <c r="AK5778" i="1"/>
  <c r="AK5770" i="1"/>
  <c r="AK5682" i="1"/>
  <c r="AK5666" i="1"/>
  <c r="AK5471" i="1"/>
  <c r="AK5467" i="1"/>
  <c r="AK5199" i="1"/>
  <c r="AK4916" i="1"/>
  <c r="AK4913" i="1"/>
  <c r="AK4900" i="1"/>
  <c r="AK3943" i="1"/>
  <c r="AK3931" i="1"/>
  <c r="AK3923" i="1"/>
  <c r="AK2953" i="1"/>
  <c r="AI2953" i="1" s="1"/>
  <c r="AK728" i="1"/>
  <c r="AK4849" i="1"/>
  <c r="AK4729" i="1"/>
  <c r="AK4726" i="1"/>
  <c r="AK4620" i="1"/>
  <c r="AK4617" i="1"/>
  <c r="AK4489" i="1"/>
  <c r="AK4385" i="1"/>
  <c r="AK4237" i="1"/>
  <c r="AK4123" i="1"/>
  <c r="G1122" i="8" s="1"/>
  <c r="AK4106" i="1"/>
  <c r="AK4091" i="1"/>
  <c r="AK4011" i="1"/>
  <c r="AK3869" i="1"/>
  <c r="AK3663" i="1"/>
  <c r="AI3663" i="1" s="1"/>
  <c r="AK3655" i="1"/>
  <c r="AI3655" i="1" s="1"/>
  <c r="AK3524" i="1"/>
  <c r="AI3524" i="1" s="1"/>
  <c r="AK3517" i="1"/>
  <c r="AK3458" i="1"/>
  <c r="AK3456" i="1"/>
  <c r="AK3379" i="1"/>
  <c r="AK3175" i="1"/>
  <c r="AI3175" i="1" s="1"/>
  <c r="AK3013" i="1"/>
  <c r="AI3013" i="1" s="1"/>
  <c r="AK3012" i="1"/>
  <c r="AI3012" i="1" s="1"/>
  <c r="AK2924" i="1"/>
  <c r="AI2924" i="1" s="1"/>
  <c r="AK2922" i="1"/>
  <c r="AI2922" i="1" s="1"/>
  <c r="AK2918" i="1"/>
  <c r="AK2907" i="1"/>
  <c r="AI2907" i="1" s="1"/>
  <c r="AK2827" i="1"/>
  <c r="AI2827" i="1" s="1"/>
  <c r="AK2825" i="1"/>
  <c r="AI2825" i="1" s="1"/>
  <c r="AK2814" i="1"/>
  <c r="AI2814" i="1" s="1"/>
  <c r="AK2809" i="1"/>
  <c r="AI2809" i="1" s="1"/>
  <c r="AK2700" i="1"/>
  <c r="G723" i="8" s="1"/>
  <c r="AK2579" i="1"/>
  <c r="AK2577" i="1"/>
  <c r="G683" i="8" s="1"/>
  <c r="AK2565" i="1"/>
  <c r="AK2532" i="1"/>
  <c r="AK2443" i="1"/>
  <c r="G642" i="8" s="1"/>
  <c r="AK2325" i="1"/>
  <c r="AK2268" i="1"/>
  <c r="AK2267" i="1"/>
  <c r="AK2197" i="1"/>
  <c r="AK2172" i="1"/>
  <c r="AG1125" i="1"/>
  <c r="AK645" i="1"/>
  <c r="AK610" i="1"/>
  <c r="AK423" i="1"/>
  <c r="AK399" i="1"/>
  <c r="AK380" i="1"/>
  <c r="AK328" i="1"/>
  <c r="AK312" i="1"/>
  <c r="AK288" i="1"/>
  <c r="AK275" i="1"/>
  <c r="AK274" i="1"/>
  <c r="AK271" i="1"/>
  <c r="AK174" i="1"/>
  <c r="AK1953" i="1"/>
  <c r="AK1952" i="1"/>
  <c r="AK1950" i="1"/>
  <c r="AK1948" i="1"/>
  <c r="AK1946" i="1"/>
  <c r="AK1945" i="1"/>
  <c r="G512" i="8" s="1"/>
  <c r="AK1944" i="1"/>
  <c r="AK1943" i="1"/>
  <c r="G511" i="8" s="1"/>
  <c r="AK1830" i="1"/>
  <c r="G481" i="8" s="1"/>
  <c r="AK1828" i="1"/>
  <c r="G480" i="8" s="1"/>
  <c r="AK1827" i="1"/>
  <c r="AK1826" i="1"/>
  <c r="AK1823" i="1"/>
  <c r="G479" i="8" s="1"/>
  <c r="AK1822" i="1"/>
  <c r="AK1821" i="1"/>
  <c r="AK1820" i="1"/>
  <c r="G478" i="8" s="1"/>
  <c r="AK1700" i="1"/>
  <c r="AK1819" i="1"/>
  <c r="AK1808" i="1"/>
  <c r="AK1813" i="1"/>
  <c r="AK1812" i="1"/>
  <c r="AK1810" i="1"/>
  <c r="AK1803" i="1"/>
  <c r="AK1802" i="1"/>
  <c r="G473" i="8" s="1"/>
  <c r="AK1709" i="1"/>
  <c r="AK1706" i="1"/>
  <c r="AK1704" i="1"/>
  <c r="AK1703" i="1"/>
  <c r="AK1702" i="1"/>
  <c r="AK1696" i="1"/>
  <c r="AK1695" i="1"/>
  <c r="AK1693" i="1"/>
  <c r="G436" i="8" s="1"/>
  <c r="AK1692" i="1"/>
  <c r="AK1691" i="1"/>
  <c r="AK1689" i="1"/>
  <c r="AK1688" i="1"/>
  <c r="G435" i="8" s="1"/>
  <c r="J435" i="8" s="1"/>
  <c r="AK1687" i="1"/>
  <c r="AK1686" i="1"/>
  <c r="AK1684" i="1"/>
  <c r="AK1683" i="1"/>
  <c r="AK1679" i="1"/>
  <c r="AK1677" i="1"/>
  <c r="AK1676" i="1"/>
  <c r="AK1669" i="1"/>
  <c r="AK1667" i="1"/>
  <c r="AK1657" i="1"/>
  <c r="AK1656" i="1"/>
  <c r="AK1655" i="1"/>
  <c r="AK1654" i="1"/>
  <c r="AK1529" i="1"/>
  <c r="AK1527" i="1"/>
  <c r="AK1524" i="1"/>
  <c r="AK1522" i="1"/>
  <c r="AK1520" i="1"/>
  <c r="AK1519" i="1"/>
  <c r="AK1517" i="1"/>
  <c r="AK1515" i="1"/>
  <c r="AK1513" i="1"/>
  <c r="AK1512" i="1"/>
  <c r="AK1511" i="1"/>
  <c r="AK1510" i="1"/>
  <c r="AK1508" i="1"/>
  <c r="AK1505" i="1"/>
  <c r="AK1504" i="1"/>
  <c r="AK1502" i="1"/>
  <c r="AK1379" i="1"/>
  <c r="AK1378" i="1"/>
  <c r="AK1377" i="1"/>
  <c r="AK1375" i="1"/>
  <c r="AK1372" i="1"/>
  <c r="AK1366" i="1"/>
  <c r="AK1346" i="1"/>
  <c r="AK1345" i="1"/>
  <c r="AK1364" i="1"/>
  <c r="AK1363" i="1"/>
  <c r="AK1344" i="1"/>
  <c r="AK1357" i="1"/>
  <c r="AK1356" i="1"/>
  <c r="AK1224" i="1"/>
  <c r="AK1197" i="1"/>
  <c r="AK1190" i="1"/>
  <c r="AK1184" i="1"/>
  <c r="AK6471" i="1"/>
  <c r="AK6469" i="1"/>
  <c r="AK6466" i="1"/>
  <c r="AK6462" i="1"/>
  <c r="AK6461" i="1"/>
  <c r="AK6460" i="1"/>
  <c r="AK6458" i="1"/>
  <c r="AK6456" i="1"/>
  <c r="AK6454" i="1"/>
  <c r="AK6453" i="1"/>
  <c r="AK6451" i="1"/>
  <c r="AK6450" i="1"/>
  <c r="AK1902" i="1"/>
  <c r="G500" i="8" s="1"/>
  <c r="AK1901" i="1"/>
  <c r="AK1900" i="1"/>
  <c r="AK1898" i="1"/>
  <c r="AK1897" i="1"/>
  <c r="G499" i="8" s="1"/>
  <c r="AK1895" i="1"/>
  <c r="G498" i="8" s="1"/>
  <c r="AK1894" i="1"/>
  <c r="AK1890" i="1"/>
  <c r="AK1889" i="1"/>
  <c r="AK1887" i="1"/>
  <c r="AK1869" i="1"/>
  <c r="AK1868" i="1"/>
  <c r="AK1867" i="1"/>
  <c r="G491" i="8" s="1"/>
  <c r="AK1866" i="1"/>
  <c r="AK1862" i="1"/>
  <c r="AK1861" i="1"/>
  <c r="G488" i="8" s="1"/>
  <c r="AK1860" i="1"/>
  <c r="AK1784" i="1"/>
  <c r="G468" i="8" s="1"/>
  <c r="AK1762" i="1"/>
  <c r="AK1761" i="1"/>
  <c r="AK1779" i="1"/>
  <c r="AK1777" i="1"/>
  <c r="AK1776" i="1"/>
  <c r="AK1775" i="1"/>
  <c r="AK1772" i="1"/>
  <c r="AK1750" i="1"/>
  <c r="AK1769" i="1"/>
  <c r="AK1768" i="1"/>
  <c r="AK1766" i="1"/>
  <c r="AK1764" i="1"/>
  <c r="AK1763" i="1"/>
  <c r="AK1760" i="1"/>
  <c r="AK1618" i="1"/>
  <c r="AK1606" i="1"/>
  <c r="AK1605" i="1"/>
  <c r="AK1604" i="1"/>
  <c r="AK1603" i="1"/>
  <c r="AK1601" i="1"/>
  <c r="AK1597" i="1"/>
  <c r="AK1596" i="1"/>
  <c r="AK1594" i="1"/>
  <c r="AK1593" i="1"/>
  <c r="AK1591" i="1"/>
  <c r="AK1586" i="1"/>
  <c r="AK1585" i="1"/>
  <c r="AK1584" i="1"/>
  <c r="AK1582" i="1"/>
  <c r="AK1577" i="1"/>
  <c r="AK1581" i="1"/>
  <c r="AK1580" i="1"/>
  <c r="AK1578" i="1"/>
  <c r="AK1576" i="1"/>
  <c r="AK1570" i="1"/>
  <c r="AK1569" i="1"/>
  <c r="AK1568" i="1"/>
  <c r="AK1567" i="1"/>
  <c r="AK1566" i="1"/>
  <c r="AK1563" i="1"/>
  <c r="AK1561" i="1"/>
  <c r="AK1559" i="1"/>
  <c r="AK1451" i="1"/>
  <c r="AK448" i="1"/>
  <c r="AK864" i="1"/>
  <c r="AK828" i="1"/>
  <c r="AK826" i="1"/>
  <c r="AK815" i="1"/>
  <c r="AK811" i="1"/>
  <c r="AK795" i="1"/>
  <c r="AK767" i="1"/>
  <c r="AK742" i="1"/>
  <c r="AK665" i="1"/>
  <c r="AK623" i="1"/>
  <c r="AK620" i="1"/>
  <c r="AK619" i="1"/>
  <c r="AK651" i="1"/>
  <c r="AK632" i="1"/>
  <c r="AK597" i="1"/>
  <c r="AK594" i="1"/>
  <c r="AK586" i="1"/>
  <c r="AK568" i="1"/>
  <c r="AK472" i="1"/>
  <c r="AK566" i="1"/>
  <c r="AK506" i="1"/>
  <c r="AK500" i="1"/>
  <c r="AK496" i="1"/>
  <c r="AK455" i="1"/>
  <c r="AK29" i="1"/>
  <c r="AK26" i="1"/>
  <c r="AK1124" i="1"/>
  <c r="AK1093" i="1"/>
  <c r="AK1082" i="1"/>
  <c r="AK1062" i="1"/>
  <c r="AK1048" i="1"/>
  <c r="AK1029" i="1"/>
  <c r="AK1024" i="1"/>
  <c r="AK1018" i="1"/>
  <c r="AK1010" i="1"/>
  <c r="AK965" i="1"/>
  <c r="AK955" i="1"/>
  <c r="AK1137" i="1"/>
  <c r="AK1449" i="1"/>
  <c r="AK1438" i="1"/>
  <c r="AK1433" i="1"/>
  <c r="AK1431" i="1"/>
  <c r="AK1429" i="1"/>
  <c r="AK1428" i="1"/>
  <c r="AK1425" i="1"/>
  <c r="AK1424" i="1"/>
  <c r="AK1422" i="1"/>
  <c r="AK1417" i="1"/>
  <c r="AK1416" i="1"/>
  <c r="AK1415" i="1"/>
  <c r="AK1309" i="1"/>
  <c r="AK1305" i="1"/>
  <c r="AK1304" i="1"/>
  <c r="AK1303" i="1"/>
  <c r="AK1301" i="1"/>
  <c r="AK1243" i="1"/>
  <c r="AK1294" i="1"/>
  <c r="AK1286" i="1"/>
  <c r="AK1284" i="1"/>
  <c r="AK1283" i="1"/>
  <c r="AK1281" i="1"/>
  <c r="AK1279" i="1"/>
  <c r="AK1277" i="1"/>
  <c r="AK1275" i="1"/>
  <c r="AK6514" i="1"/>
  <c r="AK6512" i="1"/>
  <c r="AK6511" i="1"/>
  <c r="AK6510" i="1"/>
  <c r="AK6507" i="1"/>
  <c r="AK6506" i="1"/>
  <c r="AK6505" i="1"/>
  <c r="AK6503" i="1"/>
  <c r="AK6502" i="1"/>
  <c r="AK6500" i="1"/>
  <c r="AK6498" i="1"/>
  <c r="AK6493" i="1"/>
  <c r="AK6393" i="1"/>
  <c r="AK6391" i="1"/>
  <c r="AK6390" i="1"/>
  <c r="AK6387" i="1"/>
  <c r="AK6386" i="1"/>
  <c r="AK6384" i="1"/>
  <c r="AK6381" i="1"/>
  <c r="AK6380" i="1"/>
  <c r="AK6378" i="1"/>
  <c r="AK6376" i="1"/>
  <c r="AK6375" i="1"/>
  <c r="AK6374" i="1"/>
  <c r="AK6372" i="1"/>
  <c r="AK6291" i="1"/>
  <c r="AK6289" i="1"/>
  <c r="AK6288" i="1"/>
  <c r="AK6287" i="1"/>
  <c r="AK6283" i="1"/>
  <c r="AK6282" i="1"/>
  <c r="AK6276" i="1"/>
  <c r="AK6275" i="1"/>
  <c r="AK6274" i="1"/>
  <c r="AK6272" i="1"/>
  <c r="AK6268" i="1"/>
  <c r="AK6267" i="1"/>
  <c r="AK6264" i="1"/>
  <c r="AK6263" i="1"/>
  <c r="AK6261" i="1"/>
  <c r="AK6260" i="1"/>
  <c r="AK6159" i="1"/>
  <c r="AK6152" i="1"/>
  <c r="AK6151" i="1"/>
  <c r="AK6149" i="1"/>
  <c r="AK6146" i="1"/>
  <c r="AK6140" i="1"/>
  <c r="AK6137" i="1"/>
  <c r="AK6135" i="1"/>
  <c r="AK6133" i="1"/>
  <c r="AK6128" i="1"/>
  <c r="AK6127" i="1"/>
  <c r="AK6125" i="1"/>
  <c r="AK6124" i="1"/>
  <c r="AK6122" i="1"/>
  <c r="AK6121" i="1"/>
  <c r="AK6120" i="1"/>
  <c r="AK6117" i="1"/>
  <c r="AK6116" i="1"/>
  <c r="AK5998" i="1"/>
  <c r="AK5997" i="1"/>
  <c r="AK5996" i="1"/>
  <c r="AK5995" i="1"/>
  <c r="AK5994" i="1"/>
  <c r="AK5992" i="1"/>
  <c r="AK5991" i="1"/>
  <c r="AK5990" i="1"/>
  <c r="AK5989" i="1"/>
  <c r="AK5987" i="1"/>
  <c r="AK5986" i="1"/>
  <c r="AK5984" i="1"/>
  <c r="AK5982" i="1"/>
  <c r="AK5975" i="1"/>
  <c r="AK5974" i="1"/>
  <c r="AK5971" i="1"/>
  <c r="AK5970" i="1"/>
  <c r="AK5969" i="1"/>
  <c r="AK5967" i="1"/>
  <c r="AK5835" i="1"/>
  <c r="AK5830" i="1"/>
  <c r="AK5829" i="1"/>
  <c r="AK5828" i="1"/>
  <c r="AK5826" i="1"/>
  <c r="AK5824" i="1"/>
  <c r="AK5823" i="1"/>
  <c r="AK5814" i="1"/>
  <c r="AK5813" i="1"/>
  <c r="AK5811" i="1"/>
  <c r="AK5810" i="1"/>
  <c r="AK5809" i="1"/>
  <c r="AK5807" i="1"/>
  <c r="AK5805" i="1"/>
  <c r="AK5803" i="1"/>
  <c r="AK5801" i="1"/>
  <c r="AK5799" i="1"/>
  <c r="AK5797" i="1"/>
  <c r="AK5796" i="1"/>
  <c r="AK5705" i="1"/>
  <c r="AK5702" i="1"/>
  <c r="AK5701" i="1"/>
  <c r="AK5700" i="1"/>
  <c r="AK5698" i="1"/>
  <c r="AK5697" i="1"/>
  <c r="AK5696" i="1"/>
  <c r="AK5695" i="1"/>
  <c r="AK5694" i="1"/>
  <c r="AK5692" i="1"/>
  <c r="AK5691" i="1"/>
  <c r="AK5686" i="1"/>
  <c r="AK5685" i="1"/>
  <c r="AK5608" i="1"/>
  <c r="AK5604" i="1"/>
  <c r="AK5603" i="1"/>
  <c r="AK5602" i="1"/>
  <c r="AK5601" i="1"/>
  <c r="AK5598" i="1"/>
  <c r="AK5597" i="1"/>
  <c r="AK5595" i="1"/>
  <c r="AK5594" i="1"/>
  <c r="AK5592" i="1"/>
  <c r="AK5588" i="1"/>
  <c r="AK5587" i="1"/>
  <c r="AK5586" i="1"/>
  <c r="AK5583" i="1"/>
  <c r="AK5582" i="1"/>
  <c r="AK5512" i="1"/>
  <c r="AK5511" i="1"/>
  <c r="AK5510" i="1"/>
  <c r="AK5509" i="1"/>
  <c r="AK5508" i="1"/>
  <c r="AK5507" i="1"/>
  <c r="AK5506" i="1"/>
  <c r="AK5504" i="1"/>
  <c r="AK5503" i="1"/>
  <c r="AK5499" i="1"/>
  <c r="AK5498" i="1"/>
  <c r="AK5497" i="1"/>
  <c r="AK5491" i="1"/>
  <c r="AK5490" i="1"/>
  <c r="AK5412" i="1"/>
  <c r="AK5410" i="1"/>
  <c r="AK5408" i="1"/>
  <c r="AK5407" i="1"/>
  <c r="AK5406" i="1"/>
  <c r="AK5403" i="1"/>
  <c r="AK5402" i="1"/>
  <c r="AK5398" i="1"/>
  <c r="AK5397" i="1"/>
  <c r="AK5396" i="1"/>
  <c r="AK5384" i="1"/>
  <c r="AK5383" i="1"/>
  <c r="AK5283" i="1"/>
  <c r="AK5281" i="1"/>
  <c r="AK5280" i="1"/>
  <c r="AK5275" i="1"/>
  <c r="AK5274" i="1"/>
  <c r="AK5272" i="1"/>
  <c r="AK5271" i="1"/>
  <c r="AK5267" i="1"/>
  <c r="AK5266" i="1"/>
  <c r="AK5264" i="1"/>
  <c r="AK5262" i="1"/>
  <c r="AK5261" i="1"/>
  <c r="AK5260" i="1"/>
  <c r="AK5171" i="1"/>
  <c r="AK5168" i="1"/>
  <c r="AK5166" i="1"/>
  <c r="AK5161" i="1"/>
  <c r="AK5160" i="1"/>
  <c r="AK5158" i="1"/>
  <c r="AK5157" i="1"/>
  <c r="AK5156" i="1"/>
  <c r="AK5153" i="1"/>
  <c r="AK5152" i="1"/>
  <c r="AK5151" i="1"/>
  <c r="AK5149" i="1"/>
  <c r="AK5146" i="1"/>
  <c r="AK5145" i="1"/>
  <c r="AK5045" i="1"/>
  <c r="AK5041" i="1"/>
  <c r="AK5040" i="1"/>
  <c r="AK5038" i="1"/>
  <c r="AK5037" i="1"/>
  <c r="AK5036" i="1"/>
  <c r="AK5033" i="1"/>
  <c r="AK5032" i="1"/>
  <c r="AK5030" i="1"/>
  <c r="AK5029" i="1"/>
  <c r="AK5028" i="1"/>
  <c r="AK5027" i="1"/>
  <c r="AK5026" i="1"/>
  <c r="AK5023" i="1"/>
  <c r="AK5022" i="1"/>
  <c r="AK4940" i="1"/>
  <c r="AK4938" i="1"/>
  <c r="AK4937" i="1"/>
  <c r="AK4935" i="1"/>
  <c r="AK4932" i="1"/>
  <c r="AK4931" i="1"/>
  <c r="AK4930" i="1"/>
  <c r="AK4929" i="1"/>
  <c r="AK4927" i="1"/>
  <c r="AK4926" i="1"/>
  <c r="AK4925" i="1"/>
  <c r="AK4920" i="1"/>
  <c r="AK4832" i="1"/>
  <c r="AK4827" i="1"/>
  <c r="AK4825" i="1"/>
  <c r="AK4824" i="1"/>
  <c r="AK4822" i="1"/>
  <c r="AK4821" i="1"/>
  <c r="AK4819" i="1"/>
  <c r="AK4814" i="1"/>
  <c r="AK4813" i="1"/>
  <c r="AK4812" i="1"/>
  <c r="AK4810" i="1"/>
  <c r="AK4809" i="1"/>
  <c r="AK4808" i="1"/>
  <c r="AK4802" i="1"/>
  <c r="AK4801" i="1"/>
  <c r="AK4719" i="1"/>
  <c r="AK4710" i="1"/>
  <c r="AK4709" i="1"/>
  <c r="AK4708" i="1"/>
  <c r="AK4707" i="1"/>
  <c r="AK4706" i="1"/>
  <c r="AK4703" i="1"/>
  <c r="AK4702" i="1"/>
  <c r="AK4698" i="1"/>
  <c r="AK4697" i="1"/>
  <c r="AK4696" i="1"/>
  <c r="AK4690" i="1"/>
  <c r="AK4689" i="1"/>
  <c r="AK4597" i="1"/>
  <c r="AK4590" i="1"/>
  <c r="AK4589" i="1"/>
  <c r="AK4584" i="1"/>
  <c r="AK4583" i="1"/>
  <c r="AK4582" i="1"/>
  <c r="AK4581" i="1"/>
  <c r="AK4578" i="1"/>
  <c r="AK4574" i="1"/>
  <c r="AK4573" i="1"/>
  <c r="AK4572" i="1"/>
  <c r="AK4570" i="1"/>
  <c r="AK4567" i="1"/>
  <c r="AK4476" i="1"/>
  <c r="AK4471" i="1"/>
  <c r="AK4470" i="1"/>
  <c r="AK4468" i="1"/>
  <c r="AK4467" i="1"/>
  <c r="AK4463" i="1"/>
  <c r="AK4462" i="1"/>
  <c r="AK4460" i="1"/>
  <c r="AK4459" i="1"/>
  <c r="AK4458" i="1"/>
  <c r="AK4456" i="1"/>
  <c r="AK4453" i="1"/>
  <c r="AK4452" i="1"/>
  <c r="AK4451" i="1"/>
  <c r="AK4449" i="1"/>
  <c r="AK4356" i="1"/>
  <c r="G1197" i="8" s="1"/>
  <c r="AK4353" i="1"/>
  <c r="AK4352" i="1"/>
  <c r="G1195" i="8" s="1"/>
  <c r="AK4348" i="1"/>
  <c r="AK4346" i="1"/>
  <c r="AK4345" i="1"/>
  <c r="AK4344" i="1"/>
  <c r="AK4326" i="1"/>
  <c r="AK4325" i="1"/>
  <c r="AK4323" i="1"/>
  <c r="AK4322" i="1"/>
  <c r="AK4340" i="1"/>
  <c r="AK4339" i="1"/>
  <c r="AK4338" i="1"/>
  <c r="G1192" i="8" s="1"/>
  <c r="AK4335" i="1"/>
  <c r="G1191" i="8" s="1"/>
  <c r="AK4334" i="1"/>
  <c r="AK4332" i="1"/>
  <c r="G1190" i="8" s="1"/>
  <c r="AK4329" i="1"/>
  <c r="AK4215" i="1"/>
  <c r="AK4210" i="1"/>
  <c r="G1151" i="8" s="1"/>
  <c r="AK4209" i="1"/>
  <c r="AK4207" i="1"/>
  <c r="AK4203" i="1"/>
  <c r="AK4202" i="1"/>
  <c r="AK4201" i="1"/>
  <c r="AK4195" i="1"/>
  <c r="AK4194" i="1"/>
  <c r="AK4192" i="1"/>
  <c r="G1147" i="8" s="1"/>
  <c r="AK4187" i="1"/>
  <c r="AK4186" i="1"/>
  <c r="G1145" i="8" s="1"/>
  <c r="AK4083" i="1"/>
  <c r="AK4086" i="1"/>
  <c r="G1112" i="8" s="1"/>
  <c r="AK4084" i="1"/>
  <c r="G1111" i="8" s="1"/>
  <c r="AK4081" i="1"/>
  <c r="AK4080" i="1"/>
  <c r="AK4079" i="1"/>
  <c r="AK4077" i="1"/>
  <c r="AK4075" i="1"/>
  <c r="AK4074" i="1"/>
  <c r="G1109" i="8" s="1"/>
  <c r="AK4073" i="1"/>
  <c r="AK4070" i="1"/>
  <c r="AK4068" i="1"/>
  <c r="AK3984" i="1"/>
  <c r="G1082" i="8" s="1"/>
  <c r="AK3981" i="1"/>
  <c r="AK3980" i="1"/>
  <c r="AK3979" i="1"/>
  <c r="AK3978" i="1"/>
  <c r="AK3977" i="1"/>
  <c r="G1080" i="8" s="1"/>
  <c r="AK3972" i="1"/>
  <c r="G1078" i="8" s="1"/>
  <c r="AK3970" i="1"/>
  <c r="G1077" i="8" s="1"/>
  <c r="AK3969" i="1"/>
  <c r="AK3967" i="1"/>
  <c r="AK3966" i="1"/>
  <c r="AK3964" i="1"/>
  <c r="AK3950" i="1"/>
  <c r="AK3949" i="1"/>
  <c r="G1073" i="8" s="1"/>
  <c r="AK3946" i="1"/>
  <c r="AK3864" i="1"/>
  <c r="AI3864" i="1" s="1"/>
  <c r="AK3861" i="1"/>
  <c r="AI3861" i="1" s="1"/>
  <c r="AK3860" i="1"/>
  <c r="AI3860" i="1" s="1"/>
  <c r="AK3857" i="1"/>
  <c r="AK3846" i="1"/>
  <c r="AI3846" i="1" s="1"/>
  <c r="AK3856" i="1"/>
  <c r="AI3856" i="1" s="1"/>
  <c r="AK3851" i="1"/>
  <c r="AK3850" i="1"/>
  <c r="AI3850" i="1" s="1"/>
  <c r="AK3848" i="1"/>
  <c r="AI3848" i="1" s="1"/>
  <c r="AK3840" i="1"/>
  <c r="AK3762" i="1"/>
  <c r="AI3762" i="1" s="1"/>
  <c r="AK3757" i="1"/>
  <c r="AI3757" i="1" s="1"/>
  <c r="AK3756" i="1"/>
  <c r="AK3754" i="1"/>
  <c r="AK3749" i="1"/>
  <c r="AI3749" i="1" s="1"/>
  <c r="AK3748" i="1"/>
  <c r="AK3746" i="1"/>
  <c r="AK3741" i="1"/>
  <c r="AI3741" i="1" s="1"/>
  <c r="AK3740" i="1"/>
  <c r="AI3740" i="1" s="1"/>
  <c r="AK3738" i="1"/>
  <c r="AI3738" i="1" s="1"/>
  <c r="AK3733" i="1"/>
  <c r="AI3733" i="1" s="1"/>
  <c r="AK3732" i="1"/>
  <c r="AI3732" i="1" s="1"/>
  <c r="AK3730" i="1"/>
  <c r="AI3730" i="1" s="1"/>
  <c r="AK3729" i="1"/>
  <c r="AI3729" i="1" s="1"/>
  <c r="AK3726" i="1"/>
  <c r="AK3621" i="1"/>
  <c r="AK3616" i="1"/>
  <c r="AI3616" i="1" s="1"/>
  <c r="AK3615" i="1"/>
  <c r="AK3613" i="1"/>
  <c r="AI3613" i="1" s="1"/>
  <c r="AK3612" i="1"/>
  <c r="AK3608" i="1"/>
  <c r="AK3606" i="1"/>
  <c r="AK3605" i="1"/>
  <c r="AI3605" i="1" s="1"/>
  <c r="AK3603" i="1"/>
  <c r="AI3603" i="1" s="1"/>
  <c r="AK3602" i="1"/>
  <c r="AI3602" i="1" s="1"/>
  <c r="AK3601" i="1"/>
  <c r="AK3594" i="1"/>
  <c r="AI3594" i="1" s="1"/>
  <c r="AK3593" i="1"/>
  <c r="AI3593" i="1" s="1"/>
  <c r="AK3589" i="1"/>
  <c r="AI3589" i="1" s="1"/>
  <c r="AK3588" i="1"/>
  <c r="AI3588" i="1" s="1"/>
  <c r="AK3585" i="1"/>
  <c r="AK3583" i="1"/>
  <c r="AI3583" i="1" s="1"/>
  <c r="AK3516" i="1"/>
  <c r="AI3516" i="1" s="1"/>
  <c r="AK3511" i="1"/>
  <c r="AI3511" i="1" s="1"/>
  <c r="AK3510" i="1"/>
  <c r="AI3510" i="1" s="1"/>
  <c r="AK3508" i="1"/>
  <c r="AI3508" i="1" s="1"/>
  <c r="AK3507" i="1"/>
  <c r="AK3506" i="1"/>
  <c r="AI3506" i="1" s="1"/>
  <c r="AK3503" i="1"/>
  <c r="AK3502" i="1"/>
  <c r="AI3502" i="1" s="1"/>
  <c r="AK3500" i="1"/>
  <c r="AI3500" i="1" s="1"/>
  <c r="AK3499" i="1"/>
  <c r="AK3437" i="1"/>
  <c r="AI3437" i="1" s="1"/>
  <c r="AK3433" i="1"/>
  <c r="AI3433" i="1" s="1"/>
  <c r="AK3432" i="1"/>
  <c r="AI3432" i="1" s="1"/>
  <c r="AK3430" i="1"/>
  <c r="AI3430" i="1" s="1"/>
  <c r="AK3426" i="1"/>
  <c r="AK3425" i="1"/>
  <c r="AI3425" i="1" s="1"/>
  <c r="AK3423" i="1"/>
  <c r="AI3423" i="1" s="1"/>
  <c r="AK3422" i="1"/>
  <c r="AK3421" i="1"/>
  <c r="AI3421" i="1" s="1"/>
  <c r="AK3418" i="1"/>
  <c r="AK3417" i="1"/>
  <c r="AI3417" i="1" s="1"/>
  <c r="AK3367" i="1"/>
  <c r="AK3364" i="1"/>
  <c r="AI3364" i="1" s="1"/>
  <c r="AK3363" i="1"/>
  <c r="AK3361" i="1"/>
  <c r="AK3360" i="1"/>
  <c r="AI3360" i="1" s="1"/>
  <c r="AK3359" i="1"/>
  <c r="AI3359" i="1" s="1"/>
  <c r="AK3356" i="1"/>
  <c r="AK3355" i="1"/>
  <c r="AI3355" i="1" s="1"/>
  <c r="AK3353" i="1"/>
  <c r="AI3353" i="1" s="1"/>
  <c r="AK3352" i="1"/>
  <c r="AK3351" i="1"/>
  <c r="AI3351" i="1" s="1"/>
  <c r="AK3302" i="1"/>
  <c r="AI3302" i="1" s="1"/>
  <c r="AK3299" i="1"/>
  <c r="AI3299" i="1" s="1"/>
  <c r="AK3298" i="1"/>
  <c r="AI3298" i="1" s="1"/>
  <c r="AK3296" i="1"/>
  <c r="AI3296" i="1" s="1"/>
  <c r="AK3295" i="1"/>
  <c r="AK3294" i="1"/>
  <c r="AI3294" i="1" s="1"/>
  <c r="AK3287" i="1"/>
  <c r="AI3287" i="1" s="1"/>
  <c r="AK3286" i="1"/>
  <c r="AI3286" i="1" s="1"/>
  <c r="AK3285" i="1"/>
  <c r="AI3285" i="1" s="1"/>
  <c r="AK3284" i="1"/>
  <c r="AK3222" i="1"/>
  <c r="AI3222" i="1" s="1"/>
  <c r="AK3234" i="1"/>
  <c r="AI3234" i="1" s="1"/>
  <c r="AK3233" i="1"/>
  <c r="AI3233" i="1" s="1"/>
  <c r="AK3232" i="1"/>
  <c r="AI3232" i="1" s="1"/>
  <c r="AK3231" i="1"/>
  <c r="AK3230" i="1"/>
  <c r="AI3230" i="1" s="1"/>
  <c r="AK3227" i="1"/>
  <c r="AI3227" i="1" s="1"/>
  <c r="AK3226" i="1"/>
  <c r="AI3226" i="1" s="1"/>
  <c r="AK3225" i="1"/>
  <c r="AK3224" i="1"/>
  <c r="AI3224" i="1" s="1"/>
  <c r="AK3223" i="1"/>
  <c r="AK3221" i="1"/>
  <c r="AI3221" i="1" s="1"/>
  <c r="AK3218" i="1"/>
  <c r="AI3218" i="1" s="1"/>
  <c r="AK3158" i="1"/>
  <c r="AK3154" i="1"/>
  <c r="AI3154" i="1" s="1"/>
  <c r="AK3153" i="1"/>
  <c r="AI3153" i="1" s="1"/>
  <c r="AK3151" i="1"/>
  <c r="AI3151" i="1" s="1"/>
  <c r="AK3150" i="1"/>
  <c r="AK3149" i="1"/>
  <c r="AI3149" i="1" s="1"/>
  <c r="AK3148" i="1"/>
  <c r="AI3148" i="1" s="1"/>
  <c r="AK3146" i="1"/>
  <c r="AK3143" i="1"/>
  <c r="AI3143" i="1" s="1"/>
  <c r="AK3142" i="1"/>
  <c r="AK3139" i="1"/>
  <c r="AI3139" i="1" s="1"/>
  <c r="AK3115" i="1"/>
  <c r="AI3115" i="1" s="1"/>
  <c r="AK3086" i="1"/>
  <c r="AI3086" i="1" s="1"/>
  <c r="AK3085" i="1"/>
  <c r="AI3085" i="1" s="1"/>
  <c r="AK3084" i="1"/>
  <c r="AI3084" i="1" s="1"/>
  <c r="AK3081" i="1"/>
  <c r="AK3080" i="1"/>
  <c r="AI3080" i="1" s="1"/>
  <c r="AK3077" i="1"/>
  <c r="AK3073" i="1"/>
  <c r="AI3073" i="1" s="1"/>
  <c r="AK3071" i="1"/>
  <c r="AI3071" i="1" s="1"/>
  <c r="AJ3071" i="1" s="1"/>
  <c r="AK3070" i="1"/>
  <c r="AK3069" i="1"/>
  <c r="AI3069" i="1" s="1"/>
  <c r="AK3068" i="1"/>
  <c r="AI3068" i="1" s="1"/>
  <c r="AK3007" i="1"/>
  <c r="AK3006" i="1"/>
  <c r="AI3006" i="1" s="1"/>
  <c r="AK3005" i="1"/>
  <c r="AI3005" i="1" s="1"/>
  <c r="AK3004" i="1"/>
  <c r="AI3004" i="1" s="1"/>
  <c r="AK3003" i="1"/>
  <c r="AK3001" i="1"/>
  <c r="AK3000" i="1"/>
  <c r="AI3000" i="1" s="1"/>
  <c r="AK2999" i="1"/>
  <c r="AK2998" i="1"/>
  <c r="AI2998" i="1" s="1"/>
  <c r="AK2996" i="1"/>
  <c r="AI2996" i="1" s="1"/>
  <c r="AK2994" i="1"/>
  <c r="AI2994" i="1" s="1"/>
  <c r="AK2993" i="1"/>
  <c r="AI2993" i="1" s="1"/>
  <c r="AK2898" i="1"/>
  <c r="AI2898" i="1" s="1"/>
  <c r="AK2890" i="1"/>
  <c r="AI2890" i="1" s="1"/>
  <c r="AK2889" i="1"/>
  <c r="AI2889" i="1" s="1"/>
  <c r="AK2888" i="1"/>
  <c r="AK2887" i="1"/>
  <c r="AI2887" i="1" s="1"/>
  <c r="AK2885" i="1"/>
  <c r="AI2885" i="1" s="1"/>
  <c r="AK2884" i="1"/>
  <c r="AI2884" i="1" s="1"/>
  <c r="AK2883" i="1"/>
  <c r="AI2883" i="1" s="1"/>
  <c r="AK2882" i="1"/>
  <c r="AI2882" i="1" s="1"/>
  <c r="AK2801" i="1"/>
  <c r="AI2801" i="1" s="1"/>
  <c r="AK2794" i="1"/>
  <c r="AK2793" i="1"/>
  <c r="AI2793" i="1" s="1"/>
  <c r="AK2792" i="1"/>
  <c r="AK2790" i="1"/>
  <c r="AK2751" i="1"/>
  <c r="AK2788" i="1"/>
  <c r="G742" i="8" s="1"/>
  <c r="AK2787" i="1"/>
  <c r="AK2786" i="1"/>
  <c r="AK2783" i="1"/>
  <c r="AK2780" i="1"/>
  <c r="AK2779" i="1"/>
  <c r="AK2777" i="1"/>
  <c r="AK2775" i="1"/>
  <c r="AK2774" i="1"/>
  <c r="AK2773" i="1"/>
  <c r="AK2772" i="1"/>
  <c r="AK2771" i="1"/>
  <c r="AK2769" i="1"/>
  <c r="AK2676" i="1"/>
  <c r="G714" i="8" s="1"/>
  <c r="J714" i="8" s="1"/>
  <c r="AK2675" i="1"/>
  <c r="AK2670" i="1"/>
  <c r="AK2665" i="1"/>
  <c r="AK2664" i="1"/>
  <c r="G711" i="8" s="1"/>
  <c r="AK2660" i="1"/>
  <c r="AK2663" i="1"/>
  <c r="AK2662" i="1"/>
  <c r="G710" i="8" s="1"/>
  <c r="AK2659" i="1"/>
  <c r="AK2658" i="1"/>
  <c r="G709" i="8" s="1"/>
  <c r="AK2531" i="1"/>
  <c r="AK2542" i="1"/>
  <c r="AK2541" i="1"/>
  <c r="AK2530" i="1"/>
  <c r="AK2528" i="1"/>
  <c r="G672" i="8" s="1"/>
  <c r="AK2527" i="1"/>
  <c r="AK2524" i="1"/>
  <c r="G670" i="8" s="1"/>
  <c r="AK2523" i="1"/>
  <c r="AK2520" i="1"/>
  <c r="G668" i="8" s="1"/>
  <c r="AK2519" i="1"/>
  <c r="AK2518" i="1"/>
  <c r="G667" i="8" s="1"/>
  <c r="AK2512" i="1"/>
  <c r="AK2511" i="1"/>
  <c r="AK2416" i="1"/>
  <c r="AK2415" i="1"/>
  <c r="AK2412" i="1"/>
  <c r="AK2404" i="1"/>
  <c r="AK2403" i="1"/>
  <c r="AK2408" i="1"/>
  <c r="AK2407" i="1"/>
  <c r="G632" i="8" s="1"/>
  <c r="AK2405" i="1"/>
  <c r="G631" i="8" s="1"/>
  <c r="AK2401" i="1"/>
  <c r="AK2397" i="1"/>
  <c r="G630" i="8" s="1"/>
  <c r="AK2395" i="1"/>
  <c r="G629" i="8" s="1"/>
  <c r="AK2394" i="1"/>
  <c r="AK2393" i="1"/>
  <c r="G628" i="8" s="1"/>
  <c r="AK2391" i="1"/>
  <c r="AK2297" i="1"/>
  <c r="AK2293" i="1"/>
  <c r="AK2292" i="1"/>
  <c r="AK2291" i="1"/>
  <c r="AK2288" i="1"/>
  <c r="AK2286" i="1"/>
  <c r="AK2285" i="1"/>
  <c r="AK2282" i="1"/>
  <c r="AK2281" i="1"/>
  <c r="G598" i="8" s="1"/>
  <c r="AK2280" i="1"/>
  <c r="AK2277" i="1"/>
  <c r="AK2276" i="1"/>
  <c r="AK2272" i="1"/>
  <c r="G595" i="8" s="1"/>
  <c r="AK2271" i="1"/>
  <c r="AK2269" i="1"/>
  <c r="G594" i="8" s="1"/>
  <c r="AK2179" i="1"/>
  <c r="AK2263" i="1"/>
  <c r="AK2262" i="1"/>
  <c r="AK2164" i="1"/>
  <c r="G576" i="8" s="1"/>
  <c r="AK2160" i="1"/>
  <c r="G574" i="8" s="1"/>
  <c r="AK2159" i="1"/>
  <c r="AK2157" i="1"/>
  <c r="AK2156" i="1"/>
  <c r="AK2154" i="1"/>
  <c r="AK2151" i="1"/>
  <c r="G571" i="8" s="1"/>
  <c r="AK2150" i="1"/>
  <c r="AK2146" i="1"/>
  <c r="AK2144" i="1"/>
  <c r="AK2138" i="1"/>
  <c r="AK2137" i="1"/>
  <c r="G567" i="8" s="1"/>
  <c r="AK2133" i="1"/>
  <c r="AK2132" i="1"/>
  <c r="AK2053" i="1"/>
  <c r="AK2052" i="1"/>
  <c r="AK2051" i="1"/>
  <c r="AK2049" i="1"/>
  <c r="AK2048" i="1"/>
  <c r="AK2045" i="1"/>
  <c r="G545" i="8" s="1"/>
  <c r="AK2044" i="1"/>
  <c r="AK2034" i="1"/>
  <c r="AK2040" i="1"/>
  <c r="AK2038" i="1"/>
  <c r="AK2037" i="1"/>
  <c r="G541" i="8" s="1"/>
  <c r="AK2035" i="1"/>
  <c r="G540" i="8" s="1"/>
  <c r="AK2031" i="1"/>
  <c r="AK2030" i="1"/>
  <c r="G539" i="8" s="1"/>
  <c r="AK2028" i="1"/>
  <c r="G538" i="8" s="1"/>
  <c r="AK141" i="1"/>
  <c r="AK129" i="1"/>
  <c r="AK121" i="1"/>
  <c r="AK119" i="1"/>
  <c r="AK111" i="1"/>
  <c r="AK107" i="1"/>
  <c r="AK103" i="1"/>
  <c r="AK101" i="1"/>
  <c r="AK99" i="1"/>
  <c r="AK95" i="1"/>
  <c r="AK16" i="1"/>
  <c r="AK14" i="1"/>
  <c r="AK11" i="1"/>
  <c r="AK6449" i="1"/>
  <c r="AK6447" i="1"/>
  <c r="AK6445" i="1"/>
  <c r="AK6444" i="1"/>
  <c r="AK6442" i="1"/>
  <c r="AK6440" i="1"/>
  <c r="AK6438" i="1"/>
  <c r="AK6434" i="1"/>
  <c r="AK6430" i="1"/>
  <c r="AK6429" i="1"/>
  <c r="AK6428" i="1"/>
  <c r="AK6426" i="1"/>
  <c r="AK6347" i="1"/>
  <c r="AK6345" i="1"/>
  <c r="AK6344" i="1"/>
  <c r="AK6342" i="1"/>
  <c r="AK6340" i="1"/>
  <c r="AK6338" i="1"/>
  <c r="AK6337" i="1"/>
  <c r="AK6336" i="1"/>
  <c r="AK6335" i="1"/>
  <c r="AK6334" i="1"/>
  <c r="AK6333" i="1"/>
  <c r="AK6327" i="1"/>
  <c r="AK6326" i="1"/>
  <c r="AK6325" i="1"/>
  <c r="AK6323" i="1"/>
  <c r="AK6228" i="1"/>
  <c r="AK6226" i="1"/>
  <c r="AK6221" i="1"/>
  <c r="AK6220" i="1"/>
  <c r="AK6218" i="1"/>
  <c r="AK6215" i="1"/>
  <c r="AK6209" i="1"/>
  <c r="AK6206" i="1"/>
  <c r="AK6204" i="1"/>
  <c r="AK6202" i="1"/>
  <c r="AK6199" i="1"/>
  <c r="AK6198" i="1"/>
  <c r="AK6197" i="1"/>
  <c r="AK6188" i="1"/>
  <c r="AK6187" i="1"/>
  <c r="AK6096" i="1"/>
  <c r="AK6092" i="1"/>
  <c r="AK6091" i="1"/>
  <c r="AK6090" i="1"/>
  <c r="AK6088" i="1"/>
  <c r="AK6084" i="1"/>
  <c r="AK6082" i="1"/>
  <c r="AK6080" i="1"/>
  <c r="AK6077" i="1"/>
  <c r="AK6075" i="1"/>
  <c r="AK6074" i="1"/>
  <c r="AK6073" i="1"/>
  <c r="AK6065" i="1"/>
  <c r="AK6064" i="1"/>
  <c r="AK6062" i="1"/>
  <c r="AK6059" i="1"/>
  <c r="AK6058" i="1"/>
  <c r="AK6057" i="1"/>
  <c r="AK6053" i="1"/>
  <c r="AK5934" i="1"/>
  <c r="AK5927" i="1"/>
  <c r="AK5926" i="1"/>
  <c r="AK5924" i="1"/>
  <c r="AK5921" i="1"/>
  <c r="AK5920" i="1"/>
  <c r="AK5919" i="1"/>
  <c r="AK5915" i="1"/>
  <c r="AK5913" i="1"/>
  <c r="AK5911" i="1"/>
  <c r="AK5908" i="1"/>
  <c r="AK5906" i="1"/>
  <c r="AK5894" i="1"/>
  <c r="AK5893" i="1"/>
  <c r="AK5892" i="1"/>
  <c r="AK5878" i="1"/>
  <c r="AK5877" i="1"/>
  <c r="AK5771" i="1"/>
  <c r="AK5759" i="1"/>
  <c r="AK5758" i="1"/>
  <c r="AK5756" i="1"/>
  <c r="AK5755" i="1"/>
  <c r="AK5753" i="1"/>
  <c r="AK5752" i="1"/>
  <c r="AK5751" i="1"/>
  <c r="AK5747" i="1"/>
  <c r="AK5746" i="1"/>
  <c r="AK5744" i="1"/>
  <c r="AK5743" i="1"/>
  <c r="AK5741" i="1"/>
  <c r="AK5740" i="1"/>
  <c r="AK5738" i="1"/>
  <c r="AK5736" i="1"/>
  <c r="AK5734" i="1"/>
  <c r="AK5732" i="1"/>
  <c r="AK5730" i="1"/>
  <c r="AK5657" i="1"/>
  <c r="AK5654" i="1"/>
  <c r="AK5653" i="1"/>
  <c r="AK5650" i="1"/>
  <c r="AK5648" i="1"/>
  <c r="AK5647" i="1"/>
  <c r="AK5646" i="1"/>
  <c r="AK5642" i="1"/>
  <c r="AK5641" i="1"/>
  <c r="AK5640" i="1"/>
  <c r="AK5639" i="1"/>
  <c r="AK5638" i="1"/>
  <c r="AK5636" i="1"/>
  <c r="AK5557" i="1"/>
  <c r="AK5552" i="1"/>
  <c r="AK5551" i="1"/>
  <c r="AK5550" i="1"/>
  <c r="AK5548" i="1"/>
  <c r="AK5545" i="1"/>
  <c r="AK5544" i="1"/>
  <c r="AK5543" i="1"/>
  <c r="AK5542" i="1"/>
  <c r="AK5541" i="1"/>
  <c r="AK5540" i="1"/>
  <c r="AK5537" i="1"/>
  <c r="AK5536" i="1"/>
  <c r="AK5461" i="1"/>
  <c r="AK5459" i="1"/>
  <c r="AK5458" i="1"/>
  <c r="AK5456" i="1"/>
  <c r="AK5455" i="1"/>
  <c r="AK5454" i="1"/>
  <c r="AK5451" i="1"/>
  <c r="AK5450" i="1"/>
  <c r="AK5446" i="1"/>
  <c r="AK5445" i="1"/>
  <c r="AK5444" i="1"/>
  <c r="AK5438" i="1"/>
  <c r="AK5437" i="1"/>
  <c r="AK5353" i="1"/>
  <c r="AK5349" i="1"/>
  <c r="AK5348" i="1"/>
  <c r="AK5346" i="1"/>
  <c r="AK5344" i="1"/>
  <c r="AK5343" i="1"/>
  <c r="AK5342" i="1"/>
  <c r="AK5341" i="1"/>
  <c r="AK5336" i="1"/>
  <c r="AK5335" i="1"/>
  <c r="AK5334" i="1"/>
  <c r="AK5333" i="1"/>
  <c r="AK5332" i="1"/>
  <c r="AK5329" i="1"/>
  <c r="AK5328" i="1"/>
  <c r="AK5327" i="1"/>
  <c r="AK5315" i="1"/>
  <c r="AK5314" i="1"/>
  <c r="AK5225" i="1"/>
  <c r="AK5222" i="1"/>
  <c r="AK5221" i="1"/>
  <c r="AK5220" i="1"/>
  <c r="AK5217" i="1"/>
  <c r="AK5216" i="1"/>
  <c r="AK5215" i="1"/>
  <c r="AK5214" i="1"/>
  <c r="AK5212" i="1"/>
  <c r="AK5211" i="1"/>
  <c r="AK5208" i="1"/>
  <c r="AK5207" i="1"/>
  <c r="AK5202" i="1"/>
  <c r="AK5110" i="1"/>
  <c r="AK5107" i="1"/>
  <c r="AK5106" i="1"/>
  <c r="AK5105" i="1"/>
  <c r="AK5104" i="1"/>
  <c r="AK5103" i="1"/>
  <c r="AK5102" i="1"/>
  <c r="AK5100" i="1"/>
  <c r="AK5099" i="1"/>
  <c r="AK5092" i="1"/>
  <c r="AK5091" i="1"/>
  <c r="AK5090" i="1"/>
  <c r="AK5088" i="1"/>
  <c r="AK5087" i="1"/>
  <c r="AK4997" i="1"/>
  <c r="AK4994" i="1"/>
  <c r="AK4993" i="1"/>
  <c r="AK4992" i="1"/>
  <c r="AK4991" i="1"/>
  <c r="AK4986" i="1"/>
  <c r="AK4982" i="1"/>
  <c r="AK4981" i="1"/>
  <c r="AK4980" i="1"/>
  <c r="AK4979" i="1"/>
  <c r="AK4978" i="1"/>
  <c r="AK4974" i="1"/>
  <c r="AK4885" i="1"/>
  <c r="AK4880" i="1"/>
  <c r="AK4877" i="1"/>
  <c r="AK4876" i="1"/>
  <c r="AK4873" i="1"/>
  <c r="AK4872" i="1"/>
  <c r="AK4870" i="1"/>
  <c r="AK4869" i="1"/>
  <c r="AK4867" i="1"/>
  <c r="AK4866" i="1"/>
  <c r="AK4864" i="1"/>
  <c r="AK4861" i="1"/>
  <c r="AK4860" i="1"/>
  <c r="AK4770" i="1"/>
  <c r="AK4769" i="1"/>
  <c r="AK4768" i="1"/>
  <c r="AK4766" i="1"/>
  <c r="AK4765" i="1"/>
  <c r="AK4760" i="1"/>
  <c r="AK4758" i="1"/>
  <c r="AK4757" i="1"/>
  <c r="AK4755" i="1"/>
  <c r="AK4754" i="1"/>
  <c r="AK4752" i="1"/>
  <c r="AK4749" i="1"/>
  <c r="AK4748" i="1"/>
  <c r="AK4653" i="1"/>
  <c r="AK4649" i="1"/>
  <c r="AK4646" i="1"/>
  <c r="AK4645" i="1"/>
  <c r="AK4644" i="1"/>
  <c r="AK4641" i="1"/>
  <c r="AK4638" i="1"/>
  <c r="AK4636" i="1"/>
  <c r="AK4635" i="1"/>
  <c r="AK4633" i="1"/>
  <c r="AK4630" i="1"/>
  <c r="AK4626" i="1"/>
  <c r="AK4625" i="1"/>
  <c r="AK4624" i="1"/>
  <c r="AK4539" i="1"/>
  <c r="AK4537" i="1"/>
  <c r="AK4532" i="1"/>
  <c r="AK4531" i="1"/>
  <c r="AK4529" i="1"/>
  <c r="AK4524" i="1"/>
  <c r="AK4523" i="1"/>
  <c r="AK4521" i="1"/>
  <c r="AK4520" i="1"/>
  <c r="AK4518" i="1"/>
  <c r="AK4517" i="1"/>
  <c r="AK4512" i="1"/>
  <c r="AK4510" i="1"/>
  <c r="AK4509" i="1"/>
  <c r="AK4507" i="1"/>
  <c r="AK4506" i="1"/>
  <c r="AK4417" i="1"/>
  <c r="AK4415" i="1"/>
  <c r="AK4414" i="1"/>
  <c r="AK4412" i="1"/>
  <c r="AK4407" i="1"/>
  <c r="AK4406" i="1"/>
  <c r="AK4405" i="1"/>
  <c r="AK4403" i="1"/>
  <c r="AK4402" i="1"/>
  <c r="AK4397" i="1"/>
  <c r="AK4395" i="1"/>
  <c r="AK4394" i="1"/>
  <c r="AK4392" i="1"/>
  <c r="AK4391" i="1"/>
  <c r="AK4389" i="1"/>
  <c r="AK4294" i="1"/>
  <c r="AK4290" i="1"/>
  <c r="AK4289" i="1"/>
  <c r="G1177" i="8" s="1"/>
  <c r="AK4288" i="1"/>
  <c r="AK4287" i="1"/>
  <c r="AK4286" i="1"/>
  <c r="AK4257" i="1"/>
  <c r="AK4254" i="1"/>
  <c r="AK4253" i="1"/>
  <c r="G1163" i="8" s="1"/>
  <c r="AK4252" i="1"/>
  <c r="AK3957" i="1"/>
  <c r="AK3956" i="1"/>
  <c r="AK3955" i="1"/>
  <c r="AK4248" i="1"/>
  <c r="AK4247" i="1"/>
  <c r="G1160" i="8" s="1"/>
  <c r="AK4245" i="1"/>
  <c r="AK4244" i="1"/>
  <c r="AK4243" i="1"/>
  <c r="AK4241" i="1"/>
  <c r="G1159" i="8" s="1"/>
  <c r="AK4240" i="1"/>
  <c r="AK4150" i="1"/>
  <c r="AK4147" i="1"/>
  <c r="AK4146" i="1"/>
  <c r="G1130" i="8" s="1"/>
  <c r="AK4145" i="1"/>
  <c r="AK4143" i="1"/>
  <c r="G1129" i="8" s="1"/>
  <c r="AK4137" i="1"/>
  <c r="AK4136" i="1"/>
  <c r="AK4135" i="1"/>
  <c r="G1126" i="8" s="1"/>
  <c r="AK4132" i="1"/>
  <c r="AK4134" i="1"/>
  <c r="AK4133" i="1"/>
  <c r="G1125" i="8" s="1"/>
  <c r="AK4131" i="1"/>
  <c r="AK4130" i="1"/>
  <c r="G1124" i="8" s="1"/>
  <c r="AK4122" i="1"/>
  <c r="AK4119" i="1"/>
  <c r="AK4127" i="1"/>
  <c r="AK4126" i="1"/>
  <c r="AK4036" i="1"/>
  <c r="G1096" i="8" s="1"/>
  <c r="AK4033" i="1"/>
  <c r="AK4030" i="1"/>
  <c r="AK4028" i="1"/>
  <c r="AK4027" i="1"/>
  <c r="G1093" i="8" s="1"/>
  <c r="AK4024" i="1"/>
  <c r="AK4020" i="1"/>
  <c r="AK4019" i="1"/>
  <c r="G1091" i="8" s="1"/>
  <c r="AK4018" i="1"/>
  <c r="AK4013" i="1"/>
  <c r="AK4014" i="1"/>
  <c r="G1089" i="8" s="1"/>
  <c r="AK3921" i="1"/>
  <c r="AK3915" i="1"/>
  <c r="AK3914" i="1"/>
  <c r="AK3912" i="1"/>
  <c r="G1061" i="8" s="1"/>
  <c r="AK3911" i="1"/>
  <c r="AK3907" i="1"/>
  <c r="AK3906" i="1"/>
  <c r="G1059" i="8" s="1"/>
  <c r="AK3905" i="1"/>
  <c r="AK3903" i="1"/>
  <c r="AK3900" i="1"/>
  <c r="G1057" i="8" s="1"/>
  <c r="AK3898" i="1"/>
  <c r="G1056" i="8" s="1"/>
  <c r="AK3893" i="1"/>
  <c r="AK3892" i="1"/>
  <c r="AK3891" i="1"/>
  <c r="AI3891" i="1" s="1"/>
  <c r="AK3890" i="1"/>
  <c r="AI3890" i="1" s="1"/>
  <c r="AK3812" i="1"/>
  <c r="AK3806" i="1"/>
  <c r="AI3806" i="1" s="1"/>
  <c r="AK3805" i="1"/>
  <c r="AI3805" i="1" s="1"/>
  <c r="AK3803" i="1"/>
  <c r="AK3718" i="1"/>
  <c r="AI3718" i="1" s="1"/>
  <c r="AK3717" i="1"/>
  <c r="AI3717" i="1" s="1"/>
  <c r="AK3716" i="1"/>
  <c r="AI3716" i="1" s="1"/>
  <c r="AK3790" i="1"/>
  <c r="AI3790" i="1" s="1"/>
  <c r="AK3789" i="1"/>
  <c r="AI3789" i="1" s="1"/>
  <c r="AK3801" i="1"/>
  <c r="AK3800" i="1"/>
  <c r="AI3800" i="1" s="1"/>
  <c r="AK3799" i="1"/>
  <c r="AI3799" i="1" s="1"/>
  <c r="AK3796" i="1"/>
  <c r="AI3796" i="1" s="1"/>
  <c r="AK3795" i="1"/>
  <c r="AK3794" i="1"/>
  <c r="AI3794" i="1" s="1"/>
  <c r="AK3793" i="1"/>
  <c r="AK3776" i="1"/>
  <c r="AI3776" i="1" s="1"/>
  <c r="AK3693" i="1"/>
  <c r="AI3693" i="1" s="1"/>
  <c r="AK3689" i="1"/>
  <c r="AI3689" i="1" s="1"/>
  <c r="AK3688" i="1"/>
  <c r="G996" i="8" s="1"/>
  <c r="AK3686" i="1"/>
  <c r="AK3685" i="1"/>
  <c r="AI3685" i="1" s="1"/>
  <c r="AK3682" i="1"/>
  <c r="AI3682" i="1" s="1"/>
  <c r="AK3681" i="1"/>
  <c r="AI3681" i="1" s="1"/>
  <c r="AK3679" i="1"/>
  <c r="AI3679" i="1" s="1"/>
  <c r="AK3674" i="1"/>
  <c r="AI3674" i="1" s="1"/>
  <c r="AK3673" i="1"/>
  <c r="AI3673" i="1" s="1"/>
  <c r="AK3671" i="1"/>
  <c r="AI3671" i="1" s="1"/>
  <c r="AK3669" i="1"/>
  <c r="AI3669" i="1" s="1"/>
  <c r="AK3489" i="1"/>
  <c r="AI3489" i="1" s="1"/>
  <c r="AK3488" i="1"/>
  <c r="AI3488" i="1" s="1"/>
  <c r="AK3555" i="1"/>
  <c r="AK3553" i="1"/>
  <c r="AI3553" i="1" s="1"/>
  <c r="AK3552" i="1"/>
  <c r="AK3551" i="1"/>
  <c r="AI3551" i="1" s="1"/>
  <c r="AK3549" i="1"/>
  <c r="AI3549" i="1" s="1"/>
  <c r="AK3546" i="1"/>
  <c r="AI3546" i="1" s="1"/>
  <c r="AK3545" i="1"/>
  <c r="AI3545" i="1" s="1"/>
  <c r="AK3541" i="1"/>
  <c r="AI3541" i="1" s="1"/>
  <c r="AK3538" i="1"/>
  <c r="AI3538" i="1" s="1"/>
  <c r="AK3537" i="1"/>
  <c r="AK3533" i="1"/>
  <c r="AK3532" i="1"/>
  <c r="AI3532" i="1" s="1"/>
  <c r="AK3475" i="1"/>
  <c r="AI3475" i="1" s="1"/>
  <c r="AK3474" i="1"/>
  <c r="AI3474" i="1" s="1"/>
  <c r="AK3472" i="1"/>
  <c r="AI3472" i="1" s="1"/>
  <c r="AK3470" i="1"/>
  <c r="AI3470" i="1" s="1"/>
  <c r="AK3469" i="1"/>
  <c r="AI3469" i="1" s="1"/>
  <c r="AK3467" i="1"/>
  <c r="AI3467" i="1" s="1"/>
  <c r="AK3466" i="1"/>
  <c r="AI3466" i="1" s="1"/>
  <c r="AK3465" i="1"/>
  <c r="AI3465" i="1" s="1"/>
  <c r="AK3462" i="1"/>
  <c r="AI3462" i="1" s="1"/>
  <c r="AK3461" i="1"/>
  <c r="AK3399" i="1"/>
  <c r="AI3399" i="1" s="1"/>
  <c r="AK3398" i="1"/>
  <c r="AK3397" i="1"/>
  <c r="AI3397" i="1" s="1"/>
  <c r="AK3396" i="1"/>
  <c r="AK3395" i="1"/>
  <c r="AI3395" i="1" s="1"/>
  <c r="AK3393" i="1"/>
  <c r="AI3393" i="1" s="1"/>
  <c r="AK3392" i="1"/>
  <c r="AI3392" i="1" s="1"/>
  <c r="AK3391" i="1"/>
  <c r="AI3391" i="1" s="1"/>
  <c r="AK3390" i="1"/>
  <c r="AI3390" i="1" s="1"/>
  <c r="AK3388" i="1"/>
  <c r="AI3388" i="1" s="1"/>
  <c r="AK3384" i="1"/>
  <c r="AI3384" i="1" s="1"/>
  <c r="AK3335" i="1"/>
  <c r="AI3335" i="1" s="1"/>
  <c r="AK3333" i="1"/>
  <c r="AI3333" i="1" s="1"/>
  <c r="AK3332" i="1"/>
  <c r="AI3332" i="1" s="1"/>
  <c r="AK3331" i="1"/>
  <c r="AI3331" i="1" s="1"/>
  <c r="AK3328" i="1"/>
  <c r="AI3328" i="1" s="1"/>
  <c r="AK3327" i="1"/>
  <c r="AI3327" i="1" s="1"/>
  <c r="AK3325" i="1"/>
  <c r="AI3325" i="1" s="1"/>
  <c r="AK3324" i="1"/>
  <c r="AI3324" i="1" s="1"/>
  <c r="AK3323" i="1"/>
  <c r="AK3322" i="1"/>
  <c r="AI3322" i="1" s="1"/>
  <c r="AK3321" i="1"/>
  <c r="AK3320" i="1"/>
  <c r="AI3320" i="1" s="1"/>
  <c r="AK3267" i="1"/>
  <c r="AI3267" i="1" s="1"/>
  <c r="AK3264" i="1"/>
  <c r="AI3264" i="1" s="1"/>
  <c r="AK3263" i="1"/>
  <c r="AI3263" i="1" s="1"/>
  <c r="AK3262" i="1"/>
  <c r="AK3261" i="1"/>
  <c r="AI3261" i="1" s="1"/>
  <c r="AK3260" i="1"/>
  <c r="AK3259" i="1"/>
  <c r="AI3259" i="1" s="1"/>
  <c r="AK3256" i="1"/>
  <c r="AI3256" i="1" s="1"/>
  <c r="AK3255" i="1"/>
  <c r="AI3255" i="1" s="1"/>
  <c r="AK3250" i="1"/>
  <c r="AI3250" i="1" s="1"/>
  <c r="AK3252" i="1"/>
  <c r="AI3252" i="1" s="1"/>
  <c r="AK3195" i="1"/>
  <c r="AI3195" i="1" s="1"/>
  <c r="AK3194" i="1"/>
  <c r="AI3194" i="1" s="1"/>
  <c r="AK3193" i="1"/>
  <c r="AI3193" i="1" s="1"/>
  <c r="AK3190" i="1"/>
  <c r="AI3190" i="1" s="1"/>
  <c r="AK3189" i="1"/>
  <c r="AK3188" i="1"/>
  <c r="AI3188" i="1" s="1"/>
  <c r="AK3182" i="1"/>
  <c r="AI3182" i="1" s="1"/>
  <c r="AK3062" i="1"/>
  <c r="AI3062" i="1" s="1"/>
  <c r="AK3185" i="1"/>
  <c r="AK2988" i="1"/>
  <c r="AI2988" i="1" s="1"/>
  <c r="AK3133" i="1"/>
  <c r="AI3133" i="1" s="1"/>
  <c r="AK3130" i="1"/>
  <c r="AI3130" i="1" s="1"/>
  <c r="AK3129" i="1"/>
  <c r="AI3129" i="1" s="1"/>
  <c r="AK3127" i="1"/>
  <c r="AI3127" i="1" s="1"/>
  <c r="AK3125" i="1"/>
  <c r="AI3125" i="1" s="1"/>
  <c r="AK3124" i="1"/>
  <c r="AK3122" i="1"/>
  <c r="AK3119" i="1"/>
  <c r="AI3119" i="1" s="1"/>
  <c r="AK3118" i="1"/>
  <c r="AI3118" i="1" s="1"/>
  <c r="AK3117" i="1"/>
  <c r="AI3117" i="1" s="1"/>
  <c r="AK3110" i="1"/>
  <c r="AK3109" i="1"/>
  <c r="AI3109" i="1" s="1"/>
  <c r="AK2903" i="1"/>
  <c r="AI2903" i="1" s="1"/>
  <c r="AK2902" i="1"/>
  <c r="AI2902" i="1" s="1"/>
  <c r="AK2901" i="1"/>
  <c r="AI2901" i="1" s="1"/>
  <c r="AK3034" i="1"/>
  <c r="AI3034" i="1" s="1"/>
  <c r="AK3033" i="1"/>
  <c r="AK3032" i="1"/>
  <c r="AI3032" i="1" s="1"/>
  <c r="AK3031" i="1"/>
  <c r="AK3027" i="1"/>
  <c r="AI3027" i="1" s="1"/>
  <c r="AK3025" i="1"/>
  <c r="AK3022" i="1"/>
  <c r="AI3022" i="1" s="1"/>
  <c r="AK3021" i="1"/>
  <c r="AK3017" i="1"/>
  <c r="AK3016" i="1"/>
  <c r="AI3016" i="1" s="1"/>
  <c r="AK2959" i="1"/>
  <c r="AI2959" i="1" s="1"/>
  <c r="AK2957" i="1"/>
  <c r="AI2957" i="1" s="1"/>
  <c r="AJ2957" i="1" s="1"/>
  <c r="AK2956" i="1"/>
  <c r="AI2956" i="1" s="1"/>
  <c r="AK2954" i="1"/>
  <c r="AK2951" i="1"/>
  <c r="AI2951" i="1" s="1"/>
  <c r="AK2950" i="1"/>
  <c r="AI2950" i="1" s="1"/>
  <c r="AK2944" i="1"/>
  <c r="AI2944" i="1" s="1"/>
  <c r="AK2943" i="1"/>
  <c r="AI2943" i="1" s="1"/>
  <c r="AK2942" i="1"/>
  <c r="AI2942" i="1" s="1"/>
  <c r="AK2941" i="1"/>
  <c r="AI2941" i="1" s="1"/>
  <c r="AK2939" i="1"/>
  <c r="AK2938" i="1"/>
  <c r="AI2938" i="1" s="1"/>
  <c r="AK2931" i="1"/>
  <c r="AI2931" i="1" s="1"/>
  <c r="AK2930" i="1"/>
  <c r="AI2930" i="1" s="1"/>
  <c r="AK2929" i="1"/>
  <c r="AI2929" i="1" s="1"/>
  <c r="AK2858" i="1"/>
  <c r="AI2858" i="1" s="1"/>
  <c r="AK2855" i="1"/>
  <c r="AI2855" i="1" s="1"/>
  <c r="AK2854" i="1"/>
  <c r="AI2854" i="1" s="1"/>
  <c r="AK2852" i="1"/>
  <c r="AI2852" i="1" s="1"/>
  <c r="AK2849" i="1"/>
  <c r="AI2849" i="1" s="1"/>
  <c r="AK2834" i="1"/>
  <c r="AI2834" i="1" s="1"/>
  <c r="AK2847" i="1"/>
  <c r="AI2847" i="1" s="1"/>
  <c r="AK2846" i="1"/>
  <c r="AI2846" i="1" s="1"/>
  <c r="AK2799" i="1"/>
  <c r="AI2799" i="1" s="1"/>
  <c r="AK2844" i="1"/>
  <c r="AI2844" i="1" s="1"/>
  <c r="AK2843" i="1"/>
  <c r="AI2843" i="1" s="1"/>
  <c r="AK2842" i="1"/>
  <c r="AI2842" i="1" s="1"/>
  <c r="AK2841" i="1"/>
  <c r="AI2841" i="1" s="1"/>
  <c r="AK2840" i="1"/>
  <c r="AI2840" i="1" s="1"/>
  <c r="AK2838" i="1"/>
  <c r="AI2838" i="1" s="1"/>
  <c r="AK2837" i="1"/>
  <c r="AI2837" i="1" s="1"/>
  <c r="AJ2837" i="1" s="1"/>
  <c r="AK2835" i="1"/>
  <c r="AI2835" i="1" s="1"/>
  <c r="AK2833" i="1"/>
  <c r="AI2833" i="1" s="1"/>
  <c r="AK2733" i="1"/>
  <c r="AK2732" i="1"/>
  <c r="AK2731" i="1"/>
  <c r="AK2729" i="1"/>
  <c r="AK2727" i="1"/>
  <c r="AK2726" i="1"/>
  <c r="G731" i="8" s="1"/>
  <c r="AK2720" i="1"/>
  <c r="G728" i="8" s="1"/>
  <c r="AK2719" i="1"/>
  <c r="AK2717" i="1"/>
  <c r="AK2714" i="1"/>
  <c r="G726" i="8" s="1"/>
  <c r="AK2705" i="1"/>
  <c r="AK2713" i="1"/>
  <c r="AK2704" i="1"/>
  <c r="AK2703" i="1"/>
  <c r="AK2711" i="1"/>
  <c r="AK2709" i="1"/>
  <c r="AK2623" i="1"/>
  <c r="AK2621" i="1"/>
  <c r="AK2620" i="1"/>
  <c r="AK2617" i="1"/>
  <c r="AK2616" i="1"/>
  <c r="G695" i="8" s="1"/>
  <c r="AK2614" i="1"/>
  <c r="AK2612" i="1"/>
  <c r="AK2611" i="1"/>
  <c r="AK2608" i="1"/>
  <c r="G692" i="8" s="1"/>
  <c r="AK2606" i="1"/>
  <c r="AK2605" i="1"/>
  <c r="AK2589" i="1"/>
  <c r="G686" i="8" s="1"/>
  <c r="AK2227" i="1"/>
  <c r="AK2587" i="1"/>
  <c r="AK2586" i="1"/>
  <c r="G685" i="8" s="1"/>
  <c r="AK2582" i="1"/>
  <c r="AK2479" i="1"/>
  <c r="AK2477" i="1"/>
  <c r="AK2484" i="1"/>
  <c r="AK2482" i="1"/>
  <c r="AK2472" i="1"/>
  <c r="AK2476" i="1"/>
  <c r="AK2475" i="1"/>
  <c r="G654" i="8" s="1"/>
  <c r="AK2473" i="1"/>
  <c r="G653" i="8" s="1"/>
  <c r="AK2470" i="1"/>
  <c r="AK2469" i="1"/>
  <c r="G652" i="8" s="1"/>
  <c r="AK2467" i="1"/>
  <c r="G651" i="8" s="1"/>
  <c r="AK2456" i="1"/>
  <c r="AK2466" i="1"/>
  <c r="AK2465" i="1"/>
  <c r="AK2463" i="1"/>
  <c r="AK2455" i="1"/>
  <c r="AK2457" i="1"/>
  <c r="G647" i="8" s="1"/>
  <c r="AK2453" i="1"/>
  <c r="AK2452" i="1"/>
  <c r="G646" i="8" s="1"/>
  <c r="AK2438" i="1"/>
  <c r="AK2419" i="1"/>
  <c r="AK2449" i="1"/>
  <c r="AK2446" i="1"/>
  <c r="G643" i="8" s="1"/>
  <c r="AK2355" i="1"/>
  <c r="AK2351" i="1"/>
  <c r="G619" i="8" s="1"/>
  <c r="AK2348" i="1"/>
  <c r="AK2346" i="1"/>
  <c r="AK2338" i="1"/>
  <c r="AK2337" i="1"/>
  <c r="AK2336" i="1"/>
  <c r="AK2335" i="1"/>
  <c r="AK2331" i="1"/>
  <c r="AK2350" i="1"/>
  <c r="AK2345" i="1"/>
  <c r="AK2344" i="1"/>
  <c r="AK2330" i="1"/>
  <c r="AK2329" i="1"/>
  <c r="AK2328" i="1"/>
  <c r="G616" i="8" s="1"/>
  <c r="AK2234" i="1"/>
  <c r="AK2226" i="1"/>
  <c r="AK2225" i="1"/>
  <c r="AK2223" i="1"/>
  <c r="AK2222" i="1"/>
  <c r="AK2218" i="1"/>
  <c r="AK2217" i="1"/>
  <c r="AK2215" i="1"/>
  <c r="G588" i="8" s="1"/>
  <c r="AK2214" i="1"/>
  <c r="AK2208" i="1"/>
  <c r="AK2207" i="1"/>
  <c r="AK2211" i="1"/>
  <c r="G586" i="8" s="1"/>
  <c r="AK2206" i="1"/>
  <c r="AK2202" i="1"/>
  <c r="AK2201" i="1"/>
  <c r="AK2199" i="1"/>
  <c r="AK2104" i="1"/>
  <c r="AK2100" i="1"/>
  <c r="AK2099" i="1"/>
  <c r="AK2097" i="1"/>
  <c r="AK2096" i="1"/>
  <c r="AK2095" i="1"/>
  <c r="AK2093" i="1"/>
  <c r="AK2092" i="1"/>
  <c r="AK2090" i="1"/>
  <c r="AK2087" i="1"/>
  <c r="AK2086" i="1"/>
  <c r="AK2085" i="1"/>
  <c r="G556" i="8" s="1"/>
  <c r="AK2084" i="1"/>
  <c r="AK2083" i="1"/>
  <c r="AK2079" i="1"/>
  <c r="AK2078" i="1"/>
  <c r="AK1983" i="1"/>
  <c r="AK1979" i="1"/>
  <c r="AK1978" i="1"/>
  <c r="G521" i="8" s="1"/>
  <c r="AK1975" i="1"/>
  <c r="G520" i="8" s="1"/>
  <c r="AK1973" i="1"/>
  <c r="G519" i="8" s="1"/>
  <c r="AK1963" i="1"/>
  <c r="AK1972" i="1"/>
  <c r="AK1971" i="1"/>
  <c r="G518" i="8" s="1"/>
  <c r="AK1959" i="1"/>
  <c r="AK1958" i="1"/>
  <c r="AK1956" i="1"/>
  <c r="AK874" i="1"/>
  <c r="AK854" i="1"/>
  <c r="AK861" i="1"/>
  <c r="AK837" i="1"/>
  <c r="AK813" i="1"/>
  <c r="AK789" i="1"/>
  <c r="AK690" i="1"/>
  <c r="AK653" i="1"/>
  <c r="AK602" i="1"/>
  <c r="AK381" i="1"/>
  <c r="AK379" i="1"/>
  <c r="AK331" i="1"/>
  <c r="AK291" i="1"/>
  <c r="AK268" i="1"/>
  <c r="AK266" i="1"/>
  <c r="AK152" i="1"/>
  <c r="AK258" i="1"/>
  <c r="AK254" i="1"/>
  <c r="AK697" i="1"/>
  <c r="AK1119" i="1"/>
  <c r="AK1056" i="1"/>
  <c r="AK1053" i="1"/>
  <c r="AK1032" i="1"/>
  <c r="AK1030" i="1"/>
  <c r="AK1934" i="1"/>
  <c r="G508" i="8" s="1"/>
  <c r="AK1929" i="1"/>
  <c r="AK1925" i="1"/>
  <c r="G507" i="8" s="1"/>
  <c r="AK1924" i="1"/>
  <c r="AK1923" i="1"/>
  <c r="G506" i="8" s="1"/>
  <c r="AK1917" i="1"/>
  <c r="G505" i="8" s="1"/>
  <c r="AK1909" i="1"/>
  <c r="AK1916" i="1"/>
  <c r="AK1908" i="1"/>
  <c r="AK1907" i="1"/>
  <c r="AK1906" i="1"/>
  <c r="AK1904" i="1"/>
  <c r="G501" i="8" s="1"/>
  <c r="AK1903" i="1"/>
  <c r="AK1855" i="1"/>
  <c r="AK1854" i="1"/>
  <c r="AK1853" i="1"/>
  <c r="AK1850" i="1"/>
  <c r="AK1847" i="1"/>
  <c r="AK1846" i="1"/>
  <c r="G484" i="8" s="1"/>
  <c r="AK1845" i="1"/>
  <c r="AK1844" i="1"/>
  <c r="AK1843" i="1"/>
  <c r="AK1840" i="1"/>
  <c r="AK1839" i="1"/>
  <c r="AK1837" i="1"/>
  <c r="AK1834" i="1"/>
  <c r="AK1833" i="1"/>
  <c r="AK1800" i="1"/>
  <c r="G472" i="8" s="1"/>
  <c r="AK1799" i="1"/>
  <c r="AK1797" i="1"/>
  <c r="AK1796" i="1"/>
  <c r="G470" i="8" s="1"/>
  <c r="AK1795" i="1"/>
  <c r="AK1792" i="1"/>
  <c r="AK1791" i="1"/>
  <c r="AK1789" i="1"/>
  <c r="AK1788" i="1"/>
  <c r="AK1786" i="1"/>
  <c r="AK1782" i="1"/>
  <c r="AK1781" i="1"/>
  <c r="AK1756" i="1"/>
  <c r="AK1755" i="1"/>
  <c r="AK1754" i="1"/>
  <c r="AK1748" i="1"/>
  <c r="AK1737" i="1"/>
  <c r="AK1736" i="1"/>
  <c r="AK1734" i="1"/>
  <c r="AK1731" i="1"/>
  <c r="AK1730" i="1"/>
  <c r="AK1729" i="1"/>
  <c r="AK1727" i="1"/>
  <c r="AK1724" i="1"/>
  <c r="AK1723" i="1"/>
  <c r="AK1720" i="1"/>
  <c r="AK1719" i="1"/>
  <c r="AK1718" i="1"/>
  <c r="AK1717" i="1"/>
  <c r="AK1716" i="1"/>
  <c r="AK1715" i="1"/>
  <c r="AK1708" i="1"/>
  <c r="AK134" i="1"/>
  <c r="AK130" i="1"/>
  <c r="AK128" i="1"/>
  <c r="AK124" i="1"/>
  <c r="AK118" i="1"/>
  <c r="AK116" i="1"/>
  <c r="AK112" i="1"/>
  <c r="AK433" i="1"/>
  <c r="AK436" i="1"/>
  <c r="AK451" i="1"/>
  <c r="AK449" i="1"/>
  <c r="AK447" i="1"/>
  <c r="AK443" i="1"/>
  <c r="AK744" i="1"/>
  <c r="AK643" i="1"/>
  <c r="AK637" i="1"/>
  <c r="AK635" i="1"/>
  <c r="AK589" i="1"/>
  <c r="AK470" i="1"/>
  <c r="AK551" i="1"/>
  <c r="AK553" i="1"/>
  <c r="AK545" i="1"/>
  <c r="AK524" i="1"/>
  <c r="AK515" i="1"/>
  <c r="AK485" i="1"/>
  <c r="AK430" i="1"/>
  <c r="AK1714" i="1"/>
  <c r="AK1712" i="1"/>
  <c r="AK1710" i="1"/>
  <c r="AK1651" i="1"/>
  <c r="AK1650" i="1"/>
  <c r="AK1648" i="1"/>
  <c r="AK1647" i="1"/>
  <c r="AK1644" i="1"/>
  <c r="AK1646" i="1"/>
  <c r="AK1638" i="1"/>
  <c r="AK1637" i="1"/>
  <c r="AK1636" i="1"/>
  <c r="AK1627" i="1"/>
  <c r="AK1623" i="1"/>
  <c r="AK1622" i="1"/>
  <c r="AK1621" i="1"/>
  <c r="AK1620" i="1"/>
  <c r="AK1619" i="1"/>
  <c r="AK1617" i="1"/>
  <c r="AK1615" i="1"/>
  <c r="AK1614" i="1"/>
  <c r="AK1612" i="1"/>
  <c r="AK1610" i="1"/>
  <c r="AK1608" i="1"/>
  <c r="AK1554" i="1"/>
  <c r="AK1551" i="1"/>
  <c r="AK1546" i="1"/>
  <c r="AK1545" i="1"/>
  <c r="AK1543" i="1"/>
  <c r="AK1540" i="1"/>
  <c r="AK1538" i="1"/>
  <c r="AK1463" i="1"/>
  <c r="AK1462" i="1"/>
  <c r="AK1532" i="1"/>
  <c r="AK1530" i="1"/>
  <c r="AK1493" i="1"/>
  <c r="AK1491" i="1"/>
  <c r="AK1490" i="1"/>
  <c r="AK1487" i="1"/>
  <c r="AK1486" i="1"/>
  <c r="AK1469" i="1"/>
  <c r="AK1475" i="1"/>
  <c r="AK1474" i="1"/>
  <c r="AK1473" i="1"/>
  <c r="AK1472" i="1"/>
  <c r="AK1467" i="1"/>
  <c r="AK1465" i="1"/>
  <c r="AK1458" i="1"/>
  <c r="AK1455" i="1"/>
  <c r="AK1454" i="1"/>
  <c r="AK1453" i="1"/>
  <c r="AK1407" i="1"/>
  <c r="AK1406" i="1"/>
  <c r="AK1404" i="1"/>
  <c r="AK1403" i="1"/>
  <c r="AK1398" i="1"/>
  <c r="AK1397" i="1"/>
  <c r="AK1396" i="1"/>
  <c r="AK1394" i="1"/>
  <c r="AK1393" i="1"/>
  <c r="AK1391" i="1"/>
  <c r="AK1388" i="1"/>
  <c r="AK1384" i="1"/>
  <c r="AK1383" i="1"/>
  <c r="AK1382" i="1"/>
  <c r="AK1380" i="1"/>
  <c r="AK1350" i="1"/>
  <c r="AK1349" i="1"/>
  <c r="AK1341" i="1"/>
  <c r="AK1336" i="1"/>
  <c r="AK1328" i="1"/>
  <c r="AK1327" i="1"/>
  <c r="AK1325" i="1"/>
  <c r="AK1320" i="1"/>
  <c r="AK1318" i="1"/>
  <c r="AK1316" i="1"/>
  <c r="AK1311" i="1"/>
  <c r="AK1307" i="1"/>
  <c r="AK1253" i="1"/>
  <c r="AK1240" i="1"/>
  <c r="AK1234" i="1"/>
  <c r="AK1220" i="1"/>
  <c r="AK1176" i="1"/>
  <c r="AK1174" i="1"/>
  <c r="AK1163" i="1"/>
  <c r="AK1159" i="1"/>
  <c r="AK1145" i="1"/>
  <c r="AK1143" i="1"/>
  <c r="AK6519" i="1"/>
  <c r="AK6515" i="1"/>
  <c r="AK6489" i="1"/>
  <c r="AK6488" i="1"/>
  <c r="AK6487" i="1"/>
  <c r="AK6486" i="1"/>
  <c r="AK6485" i="1"/>
  <c r="AK6483" i="1"/>
  <c r="AK6482" i="1"/>
  <c r="AK6481" i="1"/>
  <c r="AK6479" i="1"/>
  <c r="AK6478" i="1"/>
  <c r="AK6477" i="1"/>
  <c r="AK6476" i="1"/>
  <c r="AK6475" i="1"/>
  <c r="AK6472" i="1"/>
  <c r="AK6422" i="1"/>
  <c r="AK6421" i="1"/>
  <c r="AK6419" i="1"/>
  <c r="AK6418" i="1"/>
  <c r="AK6417" i="1"/>
  <c r="AK6416" i="1"/>
  <c r="AK6402" i="1"/>
  <c r="AK6401" i="1"/>
  <c r="AK6394" i="1"/>
  <c r="AK6369" i="1"/>
  <c r="AK6368" i="1"/>
  <c r="AK6367" i="1"/>
  <c r="AK6365" i="1"/>
  <c r="AK6363" i="1"/>
  <c r="AK6362" i="1"/>
  <c r="AK6361" i="1"/>
  <c r="AK6358" i="1"/>
  <c r="AK6357" i="1"/>
  <c r="AK6355" i="1"/>
  <c r="AK6354" i="1"/>
  <c r="AK6353" i="1"/>
  <c r="AK6352" i="1"/>
  <c r="AK6349" i="1"/>
  <c r="AK6348" i="1"/>
  <c r="AK6320" i="1"/>
  <c r="AK6319" i="1"/>
  <c r="AK6318" i="1"/>
  <c r="AK6316" i="1"/>
  <c r="AK6315" i="1"/>
  <c r="AK6313" i="1"/>
  <c r="AK6311" i="1"/>
  <c r="AK6305" i="1"/>
  <c r="AK6304" i="1"/>
  <c r="AK6303" i="1"/>
  <c r="AK6297" i="1"/>
  <c r="AK6296" i="1"/>
  <c r="AK6295" i="1"/>
  <c r="AK6293" i="1"/>
  <c r="AK6257" i="1"/>
  <c r="AK6252" i="1"/>
  <c r="AK6251" i="1"/>
  <c r="AK6249" i="1"/>
  <c r="AK6248" i="1"/>
  <c r="AK6247" i="1"/>
  <c r="AK6245" i="1"/>
  <c r="AK6244" i="1"/>
  <c r="AK6241" i="1"/>
  <c r="AK6239" i="1"/>
  <c r="AK6237" i="1"/>
  <c r="AK6235" i="1"/>
  <c r="AK6234" i="1"/>
  <c r="AK6230" i="1"/>
  <c r="AK6229" i="1"/>
  <c r="AK6225" i="1"/>
  <c r="AK6223" i="1"/>
  <c r="AK6184" i="1"/>
  <c r="AK6183" i="1"/>
  <c r="AK6181" i="1"/>
  <c r="AK6179" i="1"/>
  <c r="AK6177" i="1"/>
  <c r="AK6175" i="1"/>
  <c r="AK6174" i="1"/>
  <c r="AK6171" i="1"/>
  <c r="AK6170" i="1"/>
  <c r="AK6168" i="1"/>
  <c r="AK6167" i="1"/>
  <c r="AK6165" i="1"/>
  <c r="AK6164" i="1"/>
  <c r="AK6162" i="1"/>
  <c r="AK6160" i="1"/>
  <c r="AK6156" i="1"/>
  <c r="AK6112" i="1"/>
  <c r="AK6111" i="1"/>
  <c r="AK6110" i="1"/>
  <c r="AK6107" i="1"/>
  <c r="AK6106" i="1"/>
  <c r="AK6105" i="1"/>
  <c r="AK6104" i="1"/>
  <c r="AK6103" i="1"/>
  <c r="AK6101" i="1"/>
  <c r="AK6099" i="1"/>
  <c r="AK6097" i="1"/>
  <c r="AK6094" i="1"/>
  <c r="AK6046" i="1"/>
  <c r="AK6045" i="1"/>
  <c r="AK6043" i="1"/>
  <c r="AK6041" i="1"/>
  <c r="AK6037" i="1"/>
  <c r="AK6035" i="1"/>
  <c r="AK6033" i="1"/>
  <c r="AK6031" i="1"/>
  <c r="AK6028" i="1"/>
  <c r="AK6027" i="1"/>
  <c r="AK6023" i="1"/>
  <c r="AK6021" i="1"/>
  <c r="AK6019" i="1"/>
  <c r="AK6018" i="1"/>
  <c r="AK6016" i="1"/>
  <c r="AK6015" i="1"/>
  <c r="AK6013" i="1"/>
  <c r="AK6011" i="1"/>
  <c r="AK6009" i="1"/>
  <c r="AK6007" i="1"/>
  <c r="AK6006" i="1"/>
  <c r="AK6003" i="1"/>
  <c r="AK6002" i="1"/>
  <c r="AK6000" i="1"/>
  <c r="AK5960" i="1"/>
  <c r="AK5959" i="1"/>
  <c r="AK5957" i="1"/>
  <c r="AK5956" i="1"/>
  <c r="AK5954" i="1"/>
  <c r="AK5953" i="1"/>
  <c r="AK5952" i="1"/>
  <c r="AK5949" i="1"/>
  <c r="AK5948" i="1"/>
  <c r="AK5947" i="1"/>
  <c r="AK5944" i="1"/>
  <c r="AK5943" i="1"/>
  <c r="AK5942" i="1"/>
  <c r="AK5939" i="1"/>
  <c r="AK5937" i="1"/>
  <c r="AK5935" i="1"/>
  <c r="AK5932" i="1"/>
  <c r="AK5930" i="1"/>
  <c r="AK5928" i="1"/>
  <c r="AK5869" i="1"/>
  <c r="AK5868" i="1"/>
  <c r="AK5866" i="1"/>
  <c r="AK5865" i="1"/>
  <c r="AK5863" i="1"/>
  <c r="AK5860" i="1"/>
  <c r="AK5859" i="1"/>
  <c r="AK5858" i="1"/>
  <c r="AK5854" i="1"/>
  <c r="AK5853" i="1"/>
  <c r="AK5847" i="1"/>
  <c r="AK5846" i="1"/>
  <c r="AK5844" i="1"/>
  <c r="AK5841" i="1"/>
  <c r="AK5839" i="1"/>
  <c r="AK5837" i="1"/>
  <c r="AK5834" i="1"/>
  <c r="AK5833" i="1"/>
  <c r="AK5831" i="1"/>
  <c r="AK5791" i="1"/>
  <c r="AK5790" i="1"/>
  <c r="AK5784" i="1"/>
  <c r="AK5783" i="1"/>
  <c r="AK5782" i="1"/>
  <c r="AK5780" i="1"/>
  <c r="AK5776" i="1"/>
  <c r="AK5774" i="1"/>
  <c r="AK5773" i="1"/>
  <c r="AK5772" i="1"/>
  <c r="AK5768" i="1"/>
  <c r="AK5766" i="1"/>
  <c r="AK5764" i="1"/>
  <c r="AK5762" i="1"/>
  <c r="AK5760" i="1"/>
  <c r="AK5725" i="1"/>
  <c r="AK5724" i="1"/>
  <c r="AK5723" i="1"/>
  <c r="AK5722" i="1"/>
  <c r="AK5721" i="1"/>
  <c r="AK5717" i="1"/>
  <c r="AK5710" i="1"/>
  <c r="AK5709" i="1"/>
  <c r="AK5707" i="1"/>
  <c r="AK5706" i="1"/>
  <c r="AK5679" i="1"/>
  <c r="AK5678" i="1"/>
  <c r="AK5676" i="1"/>
  <c r="AK5674" i="1"/>
  <c r="AK5673" i="1"/>
  <c r="AK5672" i="1"/>
  <c r="AK5665" i="1"/>
  <c r="AK5664" i="1"/>
  <c r="AK5663" i="1"/>
  <c r="AK5662" i="1"/>
  <c r="AK5661" i="1"/>
  <c r="AK5659" i="1"/>
  <c r="AK5655" i="1"/>
  <c r="AK5631" i="1"/>
  <c r="AK5630" i="1"/>
  <c r="AK5626" i="1"/>
  <c r="AK5625" i="1"/>
  <c r="AK5623" i="1"/>
  <c r="AK5617" i="1"/>
  <c r="AK5616" i="1"/>
  <c r="AK5611" i="1"/>
  <c r="AK5610" i="1"/>
  <c r="AK5609" i="1"/>
  <c r="AK5576" i="1"/>
  <c r="AK5575" i="1"/>
  <c r="AK5574" i="1"/>
  <c r="AK5573" i="1"/>
  <c r="AK5572" i="1"/>
  <c r="AK5570" i="1"/>
  <c r="AK5568" i="1"/>
  <c r="AK5565" i="1"/>
  <c r="AK5564" i="1"/>
  <c r="AK5560" i="1"/>
  <c r="AK5559" i="1"/>
  <c r="AK5555" i="1"/>
  <c r="AK5529" i="1"/>
  <c r="AK5528" i="1"/>
  <c r="AK5526" i="1"/>
  <c r="AK5525" i="1"/>
  <c r="AK5524" i="1"/>
  <c r="AK5521" i="1"/>
  <c r="AK5520" i="1"/>
  <c r="AK5519" i="1"/>
  <c r="AK5514" i="1"/>
  <c r="AK5513" i="1"/>
  <c r="AK5487" i="1"/>
  <c r="AK5484" i="1"/>
  <c r="AK5483" i="1"/>
  <c r="AK5481" i="1"/>
  <c r="AK5480" i="1"/>
  <c r="AK5477" i="1"/>
  <c r="AK5476" i="1"/>
  <c r="AK5475" i="1"/>
  <c r="AK5472" i="1"/>
  <c r="AK5470" i="1"/>
  <c r="AK5469" i="1"/>
  <c r="AK5468" i="1"/>
  <c r="AK5465" i="1"/>
  <c r="AK5462" i="1"/>
  <c r="AK5434" i="1"/>
  <c r="AK5431" i="1"/>
  <c r="AK5430" i="1"/>
  <c r="AK5428" i="1"/>
  <c r="AK5427" i="1"/>
  <c r="AK5424" i="1"/>
  <c r="AK5423" i="1"/>
  <c r="AK5422" i="1"/>
  <c r="AK5419" i="1"/>
  <c r="AK5418" i="1"/>
  <c r="AK5414" i="1"/>
  <c r="AK5413" i="1"/>
  <c r="AK5380" i="1"/>
  <c r="AK5375" i="1"/>
  <c r="AK5368" i="1"/>
  <c r="AK5367" i="1"/>
  <c r="AK5363" i="1"/>
  <c r="AK5361" i="1"/>
  <c r="AK5356" i="1"/>
  <c r="AK5355" i="1"/>
  <c r="AK5354" i="1"/>
  <c r="AK5310" i="1"/>
  <c r="AK5307" i="1"/>
  <c r="AK5305" i="1"/>
  <c r="AK5304" i="1"/>
  <c r="AK5303" i="1"/>
  <c r="AK5299" i="1"/>
  <c r="AK5298" i="1"/>
  <c r="AK5296" i="1"/>
  <c r="AK5295" i="1"/>
  <c r="AK5294" i="1"/>
  <c r="AK5291" i="1"/>
  <c r="AK5290" i="1"/>
  <c r="AK5289" i="1"/>
  <c r="AK5286" i="1"/>
  <c r="AK5285" i="1"/>
  <c r="AK5258" i="1"/>
  <c r="AK5257" i="1"/>
  <c r="AK5256" i="1"/>
  <c r="AK5254" i="1"/>
  <c r="AK5253" i="1"/>
  <c r="AK5248" i="1"/>
  <c r="AK5246" i="1"/>
  <c r="AK5245" i="1"/>
  <c r="AK5243" i="1"/>
  <c r="AK5238" i="1"/>
  <c r="AK5237" i="1"/>
  <c r="AK5235" i="1"/>
  <c r="AK5230" i="1"/>
  <c r="AK5229" i="1"/>
  <c r="AK5227" i="1"/>
  <c r="AK5226" i="1"/>
  <c r="AK5195" i="1"/>
  <c r="AK5192" i="1"/>
  <c r="AK5190" i="1"/>
  <c r="AK5189" i="1"/>
  <c r="AK5187" i="1"/>
  <c r="AK5185" i="1"/>
  <c r="AK5184" i="1"/>
  <c r="AK5179" i="1"/>
  <c r="AK5176" i="1"/>
  <c r="AK5174" i="1"/>
  <c r="AK5173" i="1"/>
  <c r="AK5143" i="1"/>
  <c r="AK5142" i="1"/>
  <c r="AK5141" i="1"/>
  <c r="AK5138" i="1"/>
  <c r="AK5131" i="1"/>
  <c r="AK5130" i="1"/>
  <c r="AK5128" i="1"/>
  <c r="AK5123" i="1"/>
  <c r="AK5122" i="1"/>
  <c r="AK5120" i="1"/>
  <c r="AK5119" i="1"/>
  <c r="AK5118" i="1"/>
  <c r="AK5117" i="1"/>
  <c r="AK5116" i="1"/>
  <c r="AK5115" i="1"/>
  <c r="AK5112" i="1"/>
  <c r="AK5111" i="1"/>
  <c r="AK5083" i="1"/>
  <c r="AK5082" i="1"/>
  <c r="AK5070" i="1"/>
  <c r="AK5069" i="1"/>
  <c r="AK5067" i="1"/>
  <c r="AK5062" i="1"/>
  <c r="AK5061" i="1"/>
  <c r="AK5059" i="1"/>
  <c r="AK5051" i="1"/>
  <c r="AK5048" i="1"/>
  <c r="AK5046" i="1"/>
  <c r="AK5018" i="1"/>
  <c r="AK5017" i="1"/>
  <c r="AK5016" i="1"/>
  <c r="AK5014" i="1"/>
  <c r="AK5011" i="1"/>
  <c r="AK5010" i="1"/>
  <c r="AK5005" i="1"/>
  <c r="AK5003" i="1"/>
  <c r="AK5002" i="1"/>
  <c r="AK5000" i="1"/>
  <c r="AK4999" i="1"/>
  <c r="AK4969" i="1"/>
  <c r="AK4968" i="1"/>
  <c r="AK4966" i="1"/>
  <c r="AK4965" i="1"/>
  <c r="AK4964" i="1"/>
  <c r="AK4963" i="1"/>
  <c r="AK4960" i="1"/>
  <c r="AK4959" i="1"/>
  <c r="AK4957" i="1"/>
  <c r="AK4955" i="1"/>
  <c r="AK4952" i="1"/>
  <c r="AK4951" i="1"/>
  <c r="AK4947" i="1"/>
  <c r="AK4946" i="1"/>
  <c r="AK4944" i="1"/>
  <c r="AK4941" i="1"/>
  <c r="AK4914" i="1"/>
  <c r="AK4912" i="1"/>
  <c r="AK4911" i="1"/>
  <c r="AK4909" i="1"/>
  <c r="AK4904" i="1"/>
  <c r="AK4903" i="1"/>
  <c r="AK4901" i="1"/>
  <c r="AK4897" i="1"/>
  <c r="AK4896" i="1"/>
  <c r="AK4894" i="1"/>
  <c r="AK4893" i="1"/>
  <c r="AK4892" i="1"/>
  <c r="AK4889" i="1"/>
  <c r="AK4888" i="1"/>
  <c r="AK4881" i="1"/>
  <c r="AK4858" i="1"/>
  <c r="AK4854" i="1"/>
  <c r="AK4848" i="1"/>
  <c r="AK4847" i="1"/>
  <c r="AK4845" i="1"/>
  <c r="AK4840" i="1"/>
  <c r="AK4839" i="1"/>
  <c r="AK4837" i="1"/>
  <c r="AK4836" i="1"/>
  <c r="AK4833" i="1"/>
  <c r="AK4830" i="1"/>
  <c r="AK4794" i="1"/>
  <c r="AK4793" i="1"/>
  <c r="AK4792" i="1"/>
  <c r="AK4791" i="1"/>
  <c r="AK4790" i="1"/>
  <c r="AK4787" i="1"/>
  <c r="AK4786" i="1"/>
  <c r="AK4785" i="1"/>
  <c r="AK4784" i="1"/>
  <c r="AK4783" i="1"/>
  <c r="AK4782" i="1"/>
  <c r="AK4781" i="1"/>
  <c r="AK4780" i="1"/>
  <c r="AK4773" i="1"/>
  <c r="AK4772" i="1"/>
  <c r="AK4742" i="1"/>
  <c r="AK4741" i="1"/>
  <c r="AK4739" i="1"/>
  <c r="AK4738" i="1"/>
  <c r="AK4734" i="1"/>
  <c r="AK4733" i="1"/>
  <c r="AK4731" i="1"/>
  <c r="AK4730" i="1"/>
  <c r="AK4727" i="1"/>
  <c r="AK4725" i="1"/>
  <c r="AK4724" i="1"/>
  <c r="AK4723" i="1"/>
  <c r="AK4720" i="1"/>
  <c r="AK4712" i="1"/>
  <c r="AK4682" i="1"/>
  <c r="AK4681" i="1"/>
  <c r="AK4680" i="1"/>
  <c r="AK4679" i="1"/>
  <c r="AK4678" i="1"/>
  <c r="AK4675" i="1"/>
  <c r="AK4673" i="1"/>
  <c r="AK4672" i="1"/>
  <c r="AK4671" i="1"/>
  <c r="AK4670" i="1"/>
  <c r="AK4669" i="1"/>
  <c r="AK4668" i="1"/>
  <c r="AK4667" i="1"/>
  <c r="AK4660" i="1"/>
  <c r="AK4659" i="1"/>
  <c r="AK4656" i="1"/>
  <c r="AK4654" i="1"/>
  <c r="AK4651" i="1"/>
  <c r="AK4619" i="1"/>
  <c r="AK4618" i="1"/>
  <c r="AK4615" i="1"/>
  <c r="AK4614" i="1"/>
  <c r="AK4613" i="1"/>
  <c r="AK4607" i="1"/>
  <c r="AK4606" i="1"/>
  <c r="AK4604" i="1"/>
  <c r="AK4603" i="1"/>
  <c r="AK4600" i="1"/>
  <c r="AK4599" i="1"/>
  <c r="AK4595" i="1"/>
  <c r="AK4591" i="1"/>
  <c r="AK4562" i="1"/>
  <c r="AK4561" i="1"/>
  <c r="AK4560" i="1"/>
  <c r="AK4554" i="1"/>
  <c r="AK4552" i="1"/>
  <c r="AK4551" i="1"/>
  <c r="AK4547" i="1"/>
  <c r="AK4546" i="1"/>
  <c r="AK4544" i="1"/>
  <c r="AK4543" i="1"/>
  <c r="AK4542" i="1"/>
  <c r="AK4501" i="1"/>
  <c r="AK4500" i="1"/>
  <c r="AK4499" i="1"/>
  <c r="AK4493" i="1"/>
  <c r="AK4492" i="1"/>
  <c r="AK4490" i="1"/>
  <c r="AK4488" i="1"/>
  <c r="AK4486" i="1"/>
  <c r="AK4483" i="1"/>
  <c r="AK4482" i="1"/>
  <c r="AK4478" i="1"/>
  <c r="AK4477" i="1"/>
  <c r="AK4443" i="1"/>
  <c r="AK4441" i="1"/>
  <c r="AK4440" i="1"/>
  <c r="AK4438" i="1"/>
  <c r="AK4437" i="1"/>
  <c r="AK4435" i="1"/>
  <c r="AK4432" i="1"/>
  <c r="AK4431" i="1"/>
  <c r="AK4430" i="1"/>
  <c r="AK4420" i="1"/>
  <c r="AK4418" i="1"/>
  <c r="AK4384" i="1"/>
  <c r="AK4383" i="1"/>
  <c r="AK4382" i="1"/>
  <c r="AK4380" i="1"/>
  <c r="AK4379" i="1"/>
  <c r="AK4374" i="1"/>
  <c r="AK4372" i="1"/>
  <c r="AK4371" i="1"/>
  <c r="G1200" i="8" s="1"/>
  <c r="AK4369" i="1"/>
  <c r="AK4368" i="1"/>
  <c r="G1199" i="8" s="1"/>
  <c r="AK4366" i="1"/>
  <c r="AK4363" i="1"/>
  <c r="AK4362" i="1"/>
  <c r="AK4360" i="1"/>
  <c r="AK4359" i="1"/>
  <c r="AK4354" i="1"/>
  <c r="G1196" i="8" s="1"/>
  <c r="AK4320" i="1"/>
  <c r="AK4319" i="1"/>
  <c r="G1188" i="8" s="1"/>
  <c r="AK4318" i="1"/>
  <c r="AK4313" i="1"/>
  <c r="AK4312" i="1"/>
  <c r="G1185" i="8" s="1"/>
  <c r="AK4311" i="1"/>
  <c r="AK4305" i="1"/>
  <c r="AK4304" i="1"/>
  <c r="AK4302" i="1"/>
  <c r="AK4295" i="1"/>
  <c r="G1180" i="8" s="1"/>
  <c r="AK4283" i="1"/>
  <c r="G1175" i="8" s="1"/>
  <c r="AK4279" i="1"/>
  <c r="AK4278" i="1"/>
  <c r="G1173" i="8" s="1"/>
  <c r="AK4277" i="1"/>
  <c r="AK4275" i="1"/>
  <c r="AK4271" i="1"/>
  <c r="AK4268" i="1"/>
  <c r="AK4261" i="1"/>
  <c r="AK4259" i="1"/>
  <c r="AK4258" i="1"/>
  <c r="G1164" i="8" s="1"/>
  <c r="AK4236" i="1"/>
  <c r="AK4235" i="1"/>
  <c r="AK4234" i="1"/>
  <c r="AK4231" i="1"/>
  <c r="AK4230" i="1"/>
  <c r="AK4226" i="1"/>
  <c r="AK4225" i="1"/>
  <c r="AK4224" i="1"/>
  <c r="G1157" i="8" s="1"/>
  <c r="AK4220" i="1"/>
  <c r="G1155" i="8" s="1"/>
  <c r="AK4219" i="1"/>
  <c r="AK4213" i="1"/>
  <c r="AK4180" i="1"/>
  <c r="G1143" i="8" s="1"/>
  <c r="AK4178" i="1"/>
  <c r="AK4176" i="1"/>
  <c r="AK4175" i="1"/>
  <c r="G1141" i="8" s="1"/>
  <c r="AK4174" i="1"/>
  <c r="AK4171" i="1"/>
  <c r="AK4170" i="1"/>
  <c r="AK4167" i="1"/>
  <c r="G1138" i="8" s="1"/>
  <c r="AK4164" i="1"/>
  <c r="AK4163" i="1"/>
  <c r="AK4162" i="1"/>
  <c r="AK4157" i="1"/>
  <c r="AK4156" i="1"/>
  <c r="AK4153" i="1"/>
  <c r="G1133" i="8" s="1"/>
  <c r="AK4152" i="1"/>
  <c r="AK4148" i="1"/>
  <c r="AK4118" i="1"/>
  <c r="AK4117" i="1"/>
  <c r="AK4114" i="1"/>
  <c r="AK4113" i="1"/>
  <c r="G1121" i="8" s="1"/>
  <c r="AK4108" i="1"/>
  <c r="AK4105" i="1"/>
  <c r="AK4103" i="1"/>
  <c r="AK4099" i="1"/>
  <c r="G1118" i="8" s="1"/>
  <c r="AK4098" i="1"/>
  <c r="AK4096" i="1"/>
  <c r="AK4090" i="1"/>
  <c r="G1114" i="8" s="1"/>
  <c r="AK4050" i="1"/>
  <c r="AK4062" i="1"/>
  <c r="AK4060" i="1"/>
  <c r="AK4055" i="1"/>
  <c r="AK4054" i="1"/>
  <c r="G1103" i="8" s="1"/>
  <c r="AK4051" i="1"/>
  <c r="G1102" i="8" s="1"/>
  <c r="AK4045" i="1"/>
  <c r="AK4044" i="1"/>
  <c r="AK4041" i="1"/>
  <c r="AK4038" i="1"/>
  <c r="G1097" i="8" s="1"/>
  <c r="AK4037" i="1"/>
  <c r="AK4034" i="1"/>
  <c r="AK4009" i="1"/>
  <c r="G1088" i="8" s="1"/>
  <c r="AK3989" i="1"/>
  <c r="AK4008" i="1"/>
  <c r="AK4002" i="1"/>
  <c r="AK4001" i="1"/>
  <c r="AK3999" i="1"/>
  <c r="G1087" i="8" s="1"/>
  <c r="AK3998" i="1"/>
  <c r="AK3994" i="1"/>
  <c r="AK3993" i="1"/>
  <c r="G1085" i="8" s="1"/>
  <c r="AK3991" i="1"/>
  <c r="G1084" i="8" s="1"/>
  <c r="AK3988" i="1"/>
  <c r="AK3987" i="1"/>
  <c r="AK3986" i="1"/>
  <c r="G1083" i="8" s="1"/>
  <c r="AK3982" i="1"/>
  <c r="G1081" i="8" s="1"/>
  <c r="AK3940" i="1"/>
  <c r="AK3938" i="1"/>
  <c r="AK3937" i="1"/>
  <c r="G1068" i="8" s="1"/>
  <c r="AK3935" i="1"/>
  <c r="AK3934" i="1"/>
  <c r="AK3932" i="1"/>
  <c r="AK3930" i="1"/>
  <c r="AK3929" i="1"/>
  <c r="AK3927" i="1"/>
  <c r="AK3926" i="1"/>
  <c r="AK3925" i="1"/>
  <c r="AK3924" i="1"/>
  <c r="AK3922" i="1"/>
  <c r="AK3919" i="1"/>
  <c r="AK3886" i="1"/>
  <c r="AK3885" i="1"/>
  <c r="AI3885" i="1" s="1"/>
  <c r="AK3884" i="1"/>
  <c r="AK3866" i="1"/>
  <c r="AI3866" i="1" s="1"/>
  <c r="AK3880" i="1"/>
  <c r="AI3880" i="1" s="1"/>
  <c r="AK3878" i="1"/>
  <c r="AI3878" i="1" s="1"/>
  <c r="AK3877" i="1"/>
  <c r="AI3877" i="1" s="1"/>
  <c r="AK3876" i="1"/>
  <c r="AK3875" i="1"/>
  <c r="AI3875" i="1" s="1"/>
  <c r="AK3873" i="1"/>
  <c r="AI3873" i="1" s="1"/>
  <c r="AK3870" i="1"/>
  <c r="AI3870" i="1" s="1"/>
  <c r="AK3868" i="1"/>
  <c r="AI3868" i="1" s="1"/>
  <c r="AK3862" i="1"/>
  <c r="AK3828" i="1"/>
  <c r="AI3828" i="1" s="1"/>
  <c r="AK3827" i="1"/>
  <c r="AI3827" i="1" s="1"/>
  <c r="AK3834" i="1"/>
  <c r="AI3834" i="1" s="1"/>
  <c r="AK3831" i="1"/>
  <c r="AK3829" i="1"/>
  <c r="AK3826" i="1"/>
  <c r="AI3826" i="1" s="1"/>
  <c r="AK3824" i="1"/>
  <c r="AI3824" i="1" s="1"/>
  <c r="AK3823" i="1"/>
  <c r="AI3823" i="1" s="1"/>
  <c r="AK3821" i="1"/>
  <c r="AI3821" i="1" s="1"/>
  <c r="AK3818" i="1"/>
  <c r="AI3818" i="1" s="1"/>
  <c r="AK3817" i="1"/>
  <c r="AI3817" i="1" s="1"/>
  <c r="AK3816" i="1"/>
  <c r="AK3814" i="1"/>
  <c r="AK3813" i="1"/>
  <c r="AI3813" i="1" s="1"/>
  <c r="AK3785" i="1"/>
  <c r="AI3785" i="1" s="1"/>
  <c r="AK3784" i="1"/>
  <c r="AK3781" i="1"/>
  <c r="AK3772" i="1"/>
  <c r="AK3771" i="1"/>
  <c r="AI3771" i="1" s="1"/>
  <c r="AK3770" i="1"/>
  <c r="AK3763" i="1"/>
  <c r="AI3763" i="1" s="1"/>
  <c r="AK3769" i="1"/>
  <c r="AI3769" i="1" s="1"/>
  <c r="AK3767" i="1"/>
  <c r="AI3767" i="1" s="1"/>
  <c r="AK3764" i="1"/>
  <c r="AI3764" i="1" s="1"/>
  <c r="AK3711" i="1"/>
  <c r="AI3711" i="1" s="1"/>
  <c r="AK3721" i="1"/>
  <c r="AI3721" i="1" s="1"/>
  <c r="AK3710" i="1"/>
  <c r="AI3710" i="1" s="1"/>
  <c r="AK3709" i="1"/>
  <c r="AI3709" i="1" s="1"/>
  <c r="AK3707" i="1"/>
  <c r="AI3707" i="1" s="1"/>
  <c r="AK3704" i="1"/>
  <c r="AI3704" i="1" s="1"/>
  <c r="AK3702" i="1"/>
  <c r="AI3702" i="1" s="1"/>
  <c r="AK3700" i="1"/>
  <c r="AK3699" i="1"/>
  <c r="AI3699" i="1" s="1"/>
  <c r="AK3695" i="1"/>
  <c r="AI3695" i="1" s="1"/>
  <c r="AK3696" i="1"/>
  <c r="G999" i="8" s="1"/>
  <c r="AK3662" i="1"/>
  <c r="AI3662" i="1" s="1"/>
  <c r="AK3661" i="1"/>
  <c r="AK3659" i="1"/>
  <c r="AK3658" i="1"/>
  <c r="AI3658" i="1" s="1"/>
  <c r="AK3654" i="1"/>
  <c r="AK3652" i="1"/>
  <c r="AK3647" i="1"/>
  <c r="AI3647" i="1" s="1"/>
  <c r="AK3646" i="1"/>
  <c r="AK3642" i="1"/>
  <c r="AI3642" i="1" s="1"/>
  <c r="AK3639" i="1"/>
  <c r="AI3639" i="1" s="1"/>
  <c r="AK3638" i="1"/>
  <c r="AI3638" i="1" s="1"/>
  <c r="AK3636" i="1"/>
  <c r="AI3636" i="1" s="1"/>
  <c r="AK3635" i="1"/>
  <c r="AK3631" i="1"/>
  <c r="AI3631" i="1" s="1"/>
  <c r="AK3626" i="1"/>
  <c r="AI3626" i="1" s="1"/>
  <c r="AK3619" i="1"/>
  <c r="AK3578" i="1"/>
  <c r="AI3578" i="1" s="1"/>
  <c r="AK3577" i="1"/>
  <c r="AK3572" i="1"/>
  <c r="AI3572" i="1" s="1"/>
  <c r="AK3574" i="1"/>
  <c r="AI3574" i="1" s="1"/>
  <c r="AK3570" i="1"/>
  <c r="AI3570" i="1" s="1"/>
  <c r="AK3569" i="1"/>
  <c r="AI3569" i="1" s="1"/>
  <c r="AK3565" i="1"/>
  <c r="AI3565" i="1" s="1"/>
  <c r="AK3564" i="1"/>
  <c r="AK3563" i="1"/>
  <c r="AI3563" i="1" s="1"/>
  <c r="AK3558" i="1"/>
  <c r="AI3558" i="1" s="1"/>
  <c r="AK3557" i="1"/>
  <c r="AI3557" i="1" s="1"/>
  <c r="AK3529" i="1"/>
  <c r="AK3528" i="1"/>
  <c r="AI3528" i="1" s="1"/>
  <c r="AK3525" i="1"/>
  <c r="AK3523" i="1"/>
  <c r="AI3523" i="1" s="1"/>
  <c r="AK3522" i="1"/>
  <c r="AI3522" i="1" s="1"/>
  <c r="AK3521" i="1"/>
  <c r="AK3520" i="1"/>
  <c r="AI3520" i="1" s="1"/>
  <c r="AK3519" i="1"/>
  <c r="AI3519" i="1" s="1"/>
  <c r="AK3495" i="1"/>
  <c r="AI3495" i="1" s="1"/>
  <c r="AK3494" i="1"/>
  <c r="AK3492" i="1"/>
  <c r="AK3491" i="1"/>
  <c r="AI3491" i="1" s="1"/>
  <c r="AK3490" i="1"/>
  <c r="AK3485" i="1"/>
  <c r="AI3485" i="1" s="1"/>
  <c r="AK3484" i="1"/>
  <c r="AI3484" i="1" s="1"/>
  <c r="AK3482" i="1"/>
  <c r="AI3482" i="1" s="1"/>
  <c r="AK3478" i="1"/>
  <c r="AI3478" i="1" s="1"/>
  <c r="AK3477" i="1"/>
  <c r="AK3455" i="1"/>
  <c r="AI3455" i="1" s="1"/>
  <c r="AK3454" i="1"/>
  <c r="AI3454" i="1" s="1"/>
  <c r="AK3452" i="1"/>
  <c r="AI3452" i="1" s="1"/>
  <c r="AK3451" i="1"/>
  <c r="AI3451" i="1" s="1"/>
  <c r="AK3450" i="1"/>
  <c r="AI3450" i="1" s="1"/>
  <c r="AK3447" i="1"/>
  <c r="AK3446" i="1"/>
  <c r="AI3446" i="1" s="1"/>
  <c r="AK3444" i="1"/>
  <c r="AI3444" i="1" s="1"/>
  <c r="AK3440" i="1"/>
  <c r="AK3439" i="1"/>
  <c r="AI3439" i="1" s="1"/>
  <c r="AK3436" i="1"/>
  <c r="AI3436" i="1" s="1"/>
  <c r="AK3414" i="1"/>
  <c r="AI3414" i="1" s="1"/>
  <c r="AK3413" i="1"/>
  <c r="AI3413" i="1" s="1"/>
  <c r="AK3410" i="1"/>
  <c r="AI3410" i="1" s="1"/>
  <c r="AK3409" i="1"/>
  <c r="AK3407" i="1"/>
  <c r="AI3407" i="1" s="1"/>
  <c r="AK3406" i="1"/>
  <c r="AI3406" i="1" s="1"/>
  <c r="AK3405" i="1"/>
  <c r="AI3405" i="1" s="1"/>
  <c r="AK3400" i="1"/>
  <c r="AK3382" i="1"/>
  <c r="AK3381" i="1"/>
  <c r="AI3381" i="1" s="1"/>
  <c r="AK3380" i="1"/>
  <c r="AI3380" i="1" s="1"/>
  <c r="AK3377" i="1"/>
  <c r="AK3376" i="1"/>
  <c r="AI3376" i="1" s="1"/>
  <c r="AK3375" i="1"/>
  <c r="AI3375" i="1" s="1"/>
  <c r="AK3372" i="1"/>
  <c r="AK3371" i="1"/>
  <c r="AI3371" i="1" s="1"/>
  <c r="AK3369" i="1"/>
  <c r="AI3369" i="1" s="1"/>
  <c r="AK3368" i="1"/>
  <c r="AI3368" i="1" s="1"/>
  <c r="AK3346" i="1"/>
  <c r="AK3345" i="1"/>
  <c r="AI3345" i="1" s="1"/>
  <c r="AK3344" i="1"/>
  <c r="AK3292" i="1"/>
  <c r="AI3292" i="1" s="1"/>
  <c r="AK3291" i="1"/>
  <c r="AI3291" i="1" s="1"/>
  <c r="AK3340" i="1"/>
  <c r="AI3340" i="1" s="1"/>
  <c r="AK3342" i="1"/>
  <c r="AI3342" i="1" s="1"/>
  <c r="AK3341" i="1"/>
  <c r="AK3338" i="1"/>
  <c r="AI3338" i="1" s="1"/>
  <c r="AK3337" i="1"/>
  <c r="AI3337" i="1" s="1"/>
  <c r="AK3336" i="1"/>
  <c r="AK3317" i="1"/>
  <c r="AK3316" i="1"/>
  <c r="AI3316" i="1" s="1"/>
  <c r="AK3315" i="1"/>
  <c r="AI3315" i="1" s="1"/>
  <c r="AK3312" i="1"/>
  <c r="AI3312" i="1" s="1"/>
  <c r="AK3311" i="1"/>
  <c r="AI3311" i="1" s="1"/>
  <c r="AK3310" i="1"/>
  <c r="AI3310" i="1" s="1"/>
  <c r="AK3309" i="1"/>
  <c r="AI3309" i="1" s="1"/>
  <c r="AK3308" i="1"/>
  <c r="AI3308" i="1" s="1"/>
  <c r="AK3307" i="1"/>
  <c r="AI3307" i="1" s="1"/>
  <c r="AK3306" i="1"/>
  <c r="AI3306" i="1" s="1"/>
  <c r="AK3303" i="1"/>
  <c r="AI3303" i="1" s="1"/>
  <c r="AK3301" i="1"/>
  <c r="AI3301" i="1" s="1"/>
  <c r="AK3281" i="1"/>
  <c r="AI3281" i="1" s="1"/>
  <c r="AK3280" i="1"/>
  <c r="AI3280" i="1" s="1"/>
  <c r="AK3279" i="1"/>
  <c r="AK3278" i="1"/>
  <c r="AI3278" i="1" s="1"/>
  <c r="AK3277" i="1"/>
  <c r="AK3275" i="1"/>
  <c r="AI3275" i="1" s="1"/>
  <c r="AK3272" i="1"/>
  <c r="AI3272" i="1" s="1"/>
  <c r="AK3271" i="1"/>
  <c r="AK3270" i="1"/>
  <c r="AI3270" i="1" s="1"/>
  <c r="AK3269" i="1"/>
  <c r="AI3269" i="1" s="1"/>
  <c r="AK3268" i="1"/>
  <c r="AI3268" i="1" s="1"/>
  <c r="AK3265" i="1"/>
  <c r="AK3249" i="1"/>
  <c r="AI3249" i="1" s="1"/>
  <c r="AK3248" i="1"/>
  <c r="AK3245" i="1"/>
  <c r="AI3245" i="1" s="1"/>
  <c r="AK3244" i="1"/>
  <c r="AK3242" i="1"/>
  <c r="AI3242" i="1" s="1"/>
  <c r="AK3241" i="1"/>
  <c r="AI3241" i="1" s="1"/>
  <c r="AK3240" i="1"/>
  <c r="AI3240" i="1" s="1"/>
  <c r="AK3235" i="1"/>
  <c r="AI3235" i="1" s="1"/>
  <c r="AK3216" i="1"/>
  <c r="AI3216" i="1" s="1"/>
  <c r="AK3215" i="1"/>
  <c r="AI3215" i="1" s="1"/>
  <c r="AK3214" i="1"/>
  <c r="AK3213" i="1"/>
  <c r="AI3213" i="1" s="1"/>
  <c r="AK3210" i="1"/>
  <c r="AK3204" i="1"/>
  <c r="AI3204" i="1" s="1"/>
  <c r="AK3209" i="1"/>
  <c r="AI3209" i="1" s="1"/>
  <c r="AK3208" i="1"/>
  <c r="AI3208" i="1" s="1"/>
  <c r="AK3207" i="1"/>
  <c r="AI3207" i="1" s="1"/>
  <c r="AK3203" i="1"/>
  <c r="AI3203" i="1" s="1"/>
  <c r="AK3202" i="1"/>
  <c r="AI3202" i="1" s="1"/>
  <c r="AK3201" i="1"/>
  <c r="AI3201" i="1" s="1"/>
  <c r="AK3198" i="1"/>
  <c r="AK3197" i="1"/>
  <c r="AI3197" i="1" s="1"/>
  <c r="AK3176" i="1"/>
  <c r="AI3176" i="1" s="1"/>
  <c r="AK3181" i="1"/>
  <c r="AI3181" i="1" s="1"/>
  <c r="AK3179" i="1"/>
  <c r="AI3179" i="1" s="1"/>
  <c r="AK3173" i="1"/>
  <c r="AI3173" i="1" s="1"/>
  <c r="AK3172" i="1"/>
  <c r="AK3170" i="1"/>
  <c r="AK3167" i="1"/>
  <c r="AI3167" i="1" s="1"/>
  <c r="AK3166" i="1"/>
  <c r="AK3165" i="1"/>
  <c r="AI3165" i="1" s="1"/>
  <c r="AK3164" i="1"/>
  <c r="AK3162" i="1"/>
  <c r="AI3162" i="1" s="1"/>
  <c r="AK3159" i="1"/>
  <c r="AI3159" i="1" s="1"/>
  <c r="AK3155" i="1"/>
  <c r="AI3155" i="1" s="1"/>
  <c r="AK3136" i="1"/>
  <c r="AI3136" i="1" s="1"/>
  <c r="AK3135" i="1"/>
  <c r="AI3135" i="1" s="1"/>
  <c r="AK2987" i="1"/>
  <c r="AI2987" i="1" s="1"/>
  <c r="AK2985" i="1"/>
  <c r="AI2985" i="1" s="1"/>
  <c r="AK2982" i="1"/>
  <c r="AI2982" i="1" s="1"/>
  <c r="AK2981" i="1"/>
  <c r="AI2981" i="1" s="1"/>
  <c r="AK2936" i="1"/>
  <c r="AI2936" i="1" s="1"/>
  <c r="AK2934" i="1"/>
  <c r="AI2934" i="1" s="1"/>
  <c r="AK3112" i="1"/>
  <c r="AI3112" i="1" s="1"/>
  <c r="AK3134" i="1"/>
  <c r="AI3134" i="1" s="1"/>
  <c r="AK3131" i="1"/>
  <c r="AI3131" i="1" s="1"/>
  <c r="AK3105" i="1"/>
  <c r="AI3105" i="1" s="1"/>
  <c r="AK3104" i="1"/>
  <c r="AI3104" i="1" s="1"/>
  <c r="AK3102" i="1"/>
  <c r="AI3102" i="1" s="1"/>
  <c r="AK3099" i="1"/>
  <c r="AI3099" i="1" s="1"/>
  <c r="AK3098" i="1"/>
  <c r="AK3097" i="1"/>
  <c r="AI3097" i="1" s="1"/>
  <c r="AK3094" i="1"/>
  <c r="AI3094" i="1" s="1"/>
  <c r="AK3093" i="1"/>
  <c r="AI3093" i="1" s="1"/>
  <c r="AK3091" i="1"/>
  <c r="AK3089" i="1"/>
  <c r="AK3088" i="1"/>
  <c r="AI3088" i="1" s="1"/>
  <c r="AK3060" i="1"/>
  <c r="AI3060" i="1" s="1"/>
  <c r="AK3058" i="1"/>
  <c r="AI3058" i="1" s="1"/>
  <c r="AK3057" i="1"/>
  <c r="AI3057" i="1" s="1"/>
  <c r="AK3055" i="1"/>
  <c r="AI3055" i="1" s="1"/>
  <c r="AK3052" i="1"/>
  <c r="AK3051" i="1"/>
  <c r="AI3051" i="1" s="1"/>
  <c r="AK3049" i="1"/>
  <c r="AI3049" i="1" s="1"/>
  <c r="AK3041" i="1"/>
  <c r="AI3041" i="1" s="1"/>
  <c r="AK3040" i="1"/>
  <c r="AI3040" i="1" s="1"/>
  <c r="AK3039" i="1"/>
  <c r="AK3038" i="1"/>
  <c r="AI3038" i="1" s="1"/>
  <c r="AK3036" i="1"/>
  <c r="AI3036" i="1" s="1"/>
  <c r="AK3010" i="1"/>
  <c r="AI3010" i="1" s="1"/>
  <c r="AK3008" i="1"/>
  <c r="AI3008" i="1" s="1"/>
  <c r="AK2990" i="1"/>
  <c r="AI2990" i="1" s="1"/>
  <c r="AK2989" i="1"/>
  <c r="AK2979" i="1"/>
  <c r="AI2979" i="1" s="1"/>
  <c r="AK2978" i="1"/>
  <c r="AI2978" i="1" s="1"/>
  <c r="AK2976" i="1"/>
  <c r="AK2973" i="1"/>
  <c r="AI2973" i="1" s="1"/>
  <c r="AK2971" i="1"/>
  <c r="AI2971" i="1" s="1"/>
  <c r="AK2970" i="1"/>
  <c r="AK2967" i="1"/>
  <c r="AI2967" i="1" s="1"/>
  <c r="AJ2967" i="1" s="1"/>
  <c r="AK2966" i="1"/>
  <c r="AK2965" i="1"/>
  <c r="AI2965" i="1" s="1"/>
  <c r="AK2963" i="1"/>
  <c r="AI2963" i="1" s="1"/>
  <c r="AK2961" i="1"/>
  <c r="AI2961" i="1" s="1"/>
  <c r="AK2947" i="1"/>
  <c r="AI2947" i="1" s="1"/>
  <c r="AK2946" i="1"/>
  <c r="AI2946" i="1" s="1"/>
  <c r="AK2945" i="1"/>
  <c r="AI2945" i="1" s="1"/>
  <c r="AK2921" i="1"/>
  <c r="AI2921" i="1" s="1"/>
  <c r="AK2920" i="1"/>
  <c r="AI2920" i="1" s="1"/>
  <c r="AK2919" i="1"/>
  <c r="AI2919" i="1" s="1"/>
  <c r="AK2917" i="1"/>
  <c r="AI2917" i="1" s="1"/>
  <c r="AK2916" i="1"/>
  <c r="AK2830" i="1"/>
  <c r="AK2914" i="1"/>
  <c r="AI2914" i="1" s="1"/>
  <c r="AK2913" i="1"/>
  <c r="AK2911" i="1"/>
  <c r="AK2909" i="1"/>
  <c r="AK2829" i="1"/>
  <c r="AK2904" i="1"/>
  <c r="AK2900" i="1"/>
  <c r="AI2900" i="1" s="1"/>
  <c r="AK2893" i="1"/>
  <c r="AK2891" i="1"/>
  <c r="AK2876" i="1"/>
  <c r="AI2876" i="1" s="1"/>
  <c r="AK2875" i="1"/>
  <c r="AI2875" i="1" s="1"/>
  <c r="AK2872" i="1"/>
  <c r="AI2872" i="1" s="1"/>
  <c r="AK2870" i="1"/>
  <c r="AI2870" i="1" s="1"/>
  <c r="AK2869" i="1"/>
  <c r="AI2869" i="1" s="1"/>
  <c r="AK2866" i="1"/>
  <c r="AI2866" i="1" s="1"/>
  <c r="AK2865" i="1"/>
  <c r="AI2865" i="1" s="1"/>
  <c r="AK2864" i="1"/>
  <c r="AK2863" i="1"/>
  <c r="AI2863" i="1" s="1"/>
  <c r="AK2861" i="1"/>
  <c r="AI2861" i="1" s="1"/>
  <c r="AK2860" i="1"/>
  <c r="AK2824" i="1"/>
  <c r="AI2824" i="1" s="1"/>
  <c r="AK2823" i="1"/>
  <c r="AI2823" i="1" s="1"/>
  <c r="AK2817" i="1"/>
  <c r="AI2817" i="1" s="1"/>
  <c r="AK2816" i="1"/>
  <c r="AI2816" i="1" s="1"/>
  <c r="AK2812" i="1"/>
  <c r="AI2812" i="1" s="1"/>
  <c r="AK2811" i="1"/>
  <c r="AI2811" i="1" s="1"/>
  <c r="AK2807" i="1"/>
  <c r="AI2807" i="1" s="1"/>
  <c r="AK2802" i="1"/>
  <c r="AI2802" i="1" s="1"/>
  <c r="AK2798" i="1"/>
  <c r="AI2798" i="1" s="1"/>
  <c r="AK2796" i="1"/>
  <c r="AI2796" i="1" s="1"/>
  <c r="AK2765" i="1"/>
  <c r="AK2764" i="1"/>
  <c r="AK2763" i="1"/>
  <c r="AK2762" i="1"/>
  <c r="AK2760" i="1"/>
  <c r="AK2758" i="1"/>
  <c r="AK2757" i="1"/>
  <c r="AK2756" i="1"/>
  <c r="AK2754" i="1"/>
  <c r="AK2752" i="1"/>
  <c r="AK2749" i="1"/>
  <c r="AK2743" i="1"/>
  <c r="G733" i="8" s="1"/>
  <c r="AK2742" i="1"/>
  <c r="AK2740" i="1"/>
  <c r="AK2738" i="1"/>
  <c r="AK2737" i="1"/>
  <c r="AK2735" i="1"/>
  <c r="G732" i="8" s="1"/>
  <c r="AK2706" i="1"/>
  <c r="G724" i="8" s="1"/>
  <c r="AK2697" i="1"/>
  <c r="AK2701" i="1"/>
  <c r="AK2684" i="1"/>
  <c r="AK2683" i="1"/>
  <c r="G717" i="8" s="1"/>
  <c r="AK2682" i="1"/>
  <c r="AK2681" i="1"/>
  <c r="G716" i="8" s="1"/>
  <c r="J716" i="8" s="1"/>
  <c r="AK2680" i="1"/>
  <c r="AK2678" i="1"/>
  <c r="AK2672" i="1"/>
  <c r="AK2671" i="1"/>
  <c r="AK2653" i="1"/>
  <c r="G707" i="8" s="1"/>
  <c r="AK2652" i="1"/>
  <c r="AK2648" i="1"/>
  <c r="AK2647" i="1"/>
  <c r="AK2645" i="1"/>
  <c r="AK2644" i="1"/>
  <c r="G704" i="8" s="1"/>
  <c r="AK2383" i="1"/>
  <c r="AK2382" i="1"/>
  <c r="AK2379" i="1"/>
  <c r="AK2377" i="1"/>
  <c r="AK2637" i="1"/>
  <c r="AK2618" i="1"/>
  <c r="AK2639" i="1"/>
  <c r="AK2638" i="1"/>
  <c r="G701" i="8" s="1"/>
  <c r="AK2630" i="1"/>
  <c r="AK2629" i="1"/>
  <c r="G700" i="8" s="1"/>
  <c r="AK2628" i="1"/>
  <c r="AK2625" i="1"/>
  <c r="AK2624" i="1"/>
  <c r="G698" i="8" s="1"/>
  <c r="AK2607" i="1"/>
  <c r="AK2575" i="1"/>
  <c r="G682" i="8" s="1"/>
  <c r="AK2574" i="1"/>
  <c r="AK2572" i="1"/>
  <c r="G681" i="8" s="1"/>
  <c r="AK2570" i="1"/>
  <c r="G680" i="8" s="1"/>
  <c r="AK2569" i="1"/>
  <c r="AK2567" i="1"/>
  <c r="AK2566" i="1"/>
  <c r="AK2564" i="1"/>
  <c r="AK2562" i="1"/>
  <c r="AK2560" i="1"/>
  <c r="AK2559" i="1"/>
  <c r="AK2556" i="1"/>
  <c r="AK2554" i="1"/>
  <c r="AK2534" i="1"/>
  <c r="AK2533" i="1"/>
  <c r="AK2544" i="1"/>
  <c r="AK2504" i="1"/>
  <c r="AK2503" i="1"/>
  <c r="AK2502" i="1"/>
  <c r="AK2499" i="1"/>
  <c r="G662" i="8" s="1"/>
  <c r="AK2491" i="1"/>
  <c r="AK2496" i="1"/>
  <c r="AK2495" i="1"/>
  <c r="AK2494" i="1"/>
  <c r="G661" i="8" s="1"/>
  <c r="AK2492" i="1"/>
  <c r="G660" i="8" s="1"/>
  <c r="AK2488" i="1"/>
  <c r="AK2487" i="1"/>
  <c r="G658" i="8" s="1"/>
  <c r="AK2485" i="1"/>
  <c r="G657" i="8" s="1"/>
  <c r="AK2437" i="1"/>
  <c r="AK2442" i="1"/>
  <c r="AK2436" i="1"/>
  <c r="AK2435" i="1"/>
  <c r="AK2434" i="1"/>
  <c r="AK2429" i="1"/>
  <c r="AK2428" i="1"/>
  <c r="G637" i="8" s="1"/>
  <c r="AK2426" i="1"/>
  <c r="AK2422" i="1"/>
  <c r="G636" i="8" s="1"/>
  <c r="AK2421" i="1"/>
  <c r="AK2375" i="1"/>
  <c r="G626" i="8" s="1"/>
  <c r="AK2374" i="1"/>
  <c r="AK2372" i="1"/>
  <c r="AK2371" i="1"/>
  <c r="AK2368" i="1"/>
  <c r="G624" i="8" s="1"/>
  <c r="AK2367" i="1"/>
  <c r="AK2340" i="1"/>
  <c r="AK2339" i="1"/>
  <c r="AK2365" i="1"/>
  <c r="AK2364" i="1"/>
  <c r="G622" i="8" s="1"/>
  <c r="AK2358" i="1"/>
  <c r="AK2357" i="1"/>
  <c r="AK2353" i="1"/>
  <c r="AK2323" i="1"/>
  <c r="G614" i="8" s="1"/>
  <c r="AK2322" i="1"/>
  <c r="AK2314" i="1"/>
  <c r="AK2320" i="1"/>
  <c r="AK2316" i="1"/>
  <c r="AK2315" i="1"/>
  <c r="G610" i="8" s="1"/>
  <c r="AK2312" i="1"/>
  <c r="G609" i="8" s="1"/>
  <c r="AK2308" i="1"/>
  <c r="G607" i="8" s="1"/>
  <c r="AK2307" i="1"/>
  <c r="AK2305" i="1"/>
  <c r="AK2304" i="1"/>
  <c r="G605" i="8" s="1"/>
  <c r="AK2300" i="1"/>
  <c r="AK2299" i="1"/>
  <c r="AK2266" i="1"/>
  <c r="AK2295" i="1"/>
  <c r="AK2256" i="1"/>
  <c r="AK2255" i="1"/>
  <c r="AK2253" i="1"/>
  <c r="AK2252" i="1"/>
  <c r="AK2248" i="1"/>
  <c r="G593" i="8" s="1"/>
  <c r="AK2247" i="1"/>
  <c r="AK2232" i="1"/>
  <c r="AK2231" i="1"/>
  <c r="AK2243" i="1"/>
  <c r="G591" i="8" s="1"/>
  <c r="AK2242" i="1"/>
  <c r="AK2112" i="1"/>
  <c r="AK2123" i="1"/>
  <c r="AK2237" i="1"/>
  <c r="AK2236" i="1"/>
  <c r="AK2229" i="1"/>
  <c r="AK2194" i="1"/>
  <c r="AK2193" i="1"/>
  <c r="AK2191" i="1"/>
  <c r="AK2190" i="1"/>
  <c r="AK2173" i="1"/>
  <c r="AK2171" i="1"/>
  <c r="AK2188" i="1"/>
  <c r="AK2181" i="1"/>
  <c r="AK2180" i="1"/>
  <c r="G581" i="8" s="1"/>
  <c r="AK2176" i="1"/>
  <c r="G580" i="8" s="1"/>
  <c r="AK2175" i="1"/>
  <c r="AK2174" i="1"/>
  <c r="G579" i="8" s="1"/>
  <c r="AK2169" i="1"/>
  <c r="G578" i="8" s="1"/>
  <c r="AK2168" i="1"/>
  <c r="AK2165" i="1"/>
  <c r="AK2162" i="1"/>
  <c r="G575" i="8" s="1"/>
  <c r="AK2129" i="1"/>
  <c r="G565" i="8" s="1"/>
  <c r="AK2115" i="1"/>
  <c r="AK2127" i="1"/>
  <c r="G564" i="8" s="1"/>
  <c r="AK2114" i="1"/>
  <c r="AK2119" i="1"/>
  <c r="AK2118" i="1"/>
  <c r="AK2116" i="1"/>
  <c r="G561" i="8" s="1"/>
  <c r="AK2111" i="1"/>
  <c r="AK2105" i="1"/>
  <c r="AK2109" i="1"/>
  <c r="AK2106" i="1"/>
  <c r="G560" i="8" s="1"/>
  <c r="AK2102" i="1"/>
  <c r="AK2075" i="1"/>
  <c r="AK2074" i="1"/>
  <c r="AK2072" i="1"/>
  <c r="AK2071" i="1"/>
  <c r="G553" i="8" s="1"/>
  <c r="AK2068" i="1"/>
  <c r="AK2067" i="1"/>
  <c r="G551" i="8" s="1"/>
  <c r="AK2065" i="1"/>
  <c r="G550" i="8" s="1"/>
  <c r="AK2064" i="1"/>
  <c r="AK2061" i="1"/>
  <c r="AK2060" i="1"/>
  <c r="AK2056" i="1"/>
  <c r="AK2055" i="1"/>
  <c r="AK2020" i="1"/>
  <c r="AK2019" i="1"/>
  <c r="G536" i="8" s="1"/>
  <c r="AK2017" i="1"/>
  <c r="G535" i="8" s="1"/>
  <c r="AK2016" i="1"/>
  <c r="AK2009" i="1"/>
  <c r="AK2008" i="1"/>
  <c r="G531" i="8" s="1"/>
  <c r="AK2006" i="1"/>
  <c r="G530" i="8" s="1"/>
  <c r="AK2003" i="1"/>
  <c r="AK2002" i="1"/>
  <c r="G528" i="8" s="1"/>
  <c r="AK1992" i="1"/>
  <c r="AK1991" i="1"/>
  <c r="G525" i="8" s="1"/>
  <c r="AK1989" i="1"/>
  <c r="AK1988" i="1"/>
  <c r="AK1986" i="1"/>
  <c r="AK1985" i="1"/>
  <c r="AK137" i="1"/>
  <c r="AK135" i="1"/>
  <c r="AK133" i="1"/>
  <c r="AK117" i="1"/>
  <c r="AK113" i="1"/>
  <c r="AK432" i="1"/>
  <c r="AK440" i="1"/>
  <c r="AK450" i="1"/>
  <c r="AK809" i="1"/>
  <c r="AK806" i="1"/>
  <c r="AK747" i="1"/>
  <c r="AK652" i="1"/>
  <c r="AK83" i="1"/>
  <c r="AK70" i="1"/>
  <c r="AK20" i="1"/>
  <c r="AK19" i="1"/>
  <c r="AK998" i="1"/>
  <c r="AK1921" i="1"/>
  <c r="AK1919" i="1"/>
  <c r="AK1886" i="1"/>
  <c r="AK1882" i="1"/>
  <c r="G495" i="8" s="1"/>
  <c r="AK1881" i="1"/>
  <c r="AK1878" i="1"/>
  <c r="AK1876" i="1"/>
  <c r="AK1874" i="1"/>
  <c r="AK1841" i="1"/>
  <c r="G483" i="8" s="1"/>
  <c r="AK1805" i="1"/>
  <c r="AK1814" i="1"/>
  <c r="G476" i="8" s="1"/>
  <c r="AK1793" i="1"/>
  <c r="AK1770" i="1"/>
  <c r="AK1675" i="1"/>
  <c r="AK1673" i="1"/>
  <c r="AK1672" i="1"/>
  <c r="AK1670" i="1"/>
  <c r="AK1645" i="1"/>
  <c r="AK1642" i="1"/>
  <c r="AK1641" i="1"/>
  <c r="AK1639" i="1"/>
  <c r="AK1589" i="1"/>
  <c r="AK1588" i="1"/>
  <c r="AK1534" i="1"/>
  <c r="AK1485" i="1"/>
  <c r="AK1483" i="1"/>
  <c r="AK1482" i="1"/>
  <c r="AK1479" i="1"/>
  <c r="AK1478" i="1"/>
  <c r="AK1426" i="1"/>
  <c r="AK1248" i="1"/>
  <c r="AK1140" i="1"/>
  <c r="AK6414" i="1"/>
  <c r="AK6411" i="1"/>
  <c r="AK6409" i="1"/>
  <c r="AK6407" i="1"/>
  <c r="AK6405" i="1"/>
  <c r="AK6403" i="1"/>
  <c r="AK6330" i="1"/>
  <c r="AK6328" i="1"/>
  <c r="AK6301" i="1"/>
  <c r="AK6299" i="1"/>
  <c r="AK6265" i="1"/>
  <c r="AK6130" i="1"/>
  <c r="AK6129" i="1"/>
  <c r="AK6071" i="1"/>
  <c r="AK6069" i="1"/>
  <c r="AK6067" i="1"/>
  <c r="AK6066" i="1"/>
  <c r="AK5980" i="1"/>
  <c r="AK5977" i="1"/>
  <c r="AK5945" i="1"/>
  <c r="AK5905" i="1"/>
  <c r="AK5903" i="1"/>
  <c r="AK5901" i="1"/>
  <c r="AK5899" i="1"/>
  <c r="AK5898" i="1"/>
  <c r="AK5896" i="1"/>
  <c r="AK5861" i="1"/>
  <c r="AK5820" i="1"/>
  <c r="AK5817" i="1"/>
  <c r="AK5815" i="1"/>
  <c r="AK5715" i="1"/>
  <c r="AK5714" i="1"/>
  <c r="AK5670" i="1"/>
  <c r="AK5668" i="1"/>
  <c r="AK5621" i="1"/>
  <c r="AK5618" i="1"/>
  <c r="AK5566" i="1"/>
  <c r="AK5502" i="1"/>
  <c r="AK5473" i="1"/>
  <c r="AK5420" i="1"/>
  <c r="AK5241" i="1"/>
  <c r="AK5182" i="1"/>
  <c r="AK5126" i="1"/>
  <c r="AK5097" i="1"/>
  <c r="AK5095" i="1"/>
  <c r="AK5065" i="1"/>
  <c r="AK5008" i="1"/>
  <c r="AK4984" i="1"/>
  <c r="AK4953" i="1"/>
  <c r="AK4843" i="1"/>
  <c r="AK4815" i="1"/>
  <c r="AK4576" i="1"/>
  <c r="AK4515" i="1"/>
  <c r="AK4484" i="1"/>
  <c r="AK4400" i="1"/>
  <c r="AK4272" i="1"/>
  <c r="G1170" i="8" s="1"/>
  <c r="AK4101" i="1"/>
  <c r="G1119" i="8" s="1"/>
  <c r="AK4048" i="1"/>
  <c r="G1101" i="8" s="1"/>
  <c r="AK4022" i="1"/>
  <c r="AK3854" i="1"/>
  <c r="AI3854" i="1" s="1"/>
  <c r="AK3797" i="1"/>
  <c r="AI3797" i="1" s="1"/>
  <c r="AK3765" i="1"/>
  <c r="AI3765" i="1" s="1"/>
  <c r="AK3745" i="1"/>
  <c r="AI3745" i="1" s="1"/>
  <c r="AK3677" i="1"/>
  <c r="AI3677" i="1" s="1"/>
  <c r="AK3644" i="1"/>
  <c r="AK3599" i="1"/>
  <c r="AI3599" i="1" s="1"/>
  <c r="AK3597" i="1"/>
  <c r="AK3566" i="1"/>
  <c r="AK3539" i="1"/>
  <c r="AK3504" i="1"/>
  <c r="AI3504" i="1" s="1"/>
  <c r="AK3448" i="1"/>
  <c r="AI3448" i="1" s="1"/>
  <c r="AK3373" i="1"/>
  <c r="AI3373" i="1" s="1"/>
  <c r="AK3343" i="1"/>
  <c r="AI3343" i="1" s="1"/>
  <c r="AK3288" i="1"/>
  <c r="AI3288" i="1" s="1"/>
  <c r="AK3273" i="1"/>
  <c r="AI3273" i="1" s="1"/>
  <c r="AK3257" i="1"/>
  <c r="AI3257" i="1" s="1"/>
  <c r="AK3168" i="1"/>
  <c r="AK3144" i="1"/>
  <c r="AK3120" i="1"/>
  <c r="AK3095" i="1"/>
  <c r="AI3095" i="1" s="1"/>
  <c r="AK3045" i="1"/>
  <c r="AK3042" i="1"/>
  <c r="AI3042" i="1" s="1"/>
  <c r="AK3023" i="1"/>
  <c r="AI3023" i="1" s="1"/>
  <c r="AK2968" i="1"/>
  <c r="AK2867" i="1"/>
  <c r="AI2867" i="1" s="1"/>
  <c r="AK2784" i="1"/>
  <c r="AK2781" i="1"/>
  <c r="AK2745" i="1"/>
  <c r="AK2634" i="1"/>
  <c r="AK2632" i="1"/>
  <c r="AK2610" i="1"/>
  <c r="G693" i="8" s="1"/>
  <c r="AK2517" i="1"/>
  <c r="AK2497" i="1"/>
  <c r="AK2459" i="1"/>
  <c r="G648" i="8" s="1"/>
  <c r="AK2432" i="1"/>
  <c r="G639" i="8" s="1"/>
  <c r="AK2399" i="1"/>
  <c r="AK2362" i="1"/>
  <c r="AK2333" i="1"/>
  <c r="AK2310" i="1"/>
  <c r="G608" i="8" s="1"/>
  <c r="AK2274" i="1"/>
  <c r="G596" i="8" s="1"/>
  <c r="AK2124" i="1"/>
  <c r="AK2210" i="1"/>
  <c r="AK2142" i="1"/>
  <c r="AK2139" i="1"/>
  <c r="G568" i="8" s="1"/>
  <c r="AK2062" i="1"/>
  <c r="AK2042" i="1"/>
  <c r="AK2000" i="1"/>
  <c r="G527" i="8" s="1"/>
  <c r="AK1997" i="1"/>
  <c r="AK1994" i="1"/>
  <c r="AK1967" i="1"/>
  <c r="AK1960" i="1"/>
  <c r="AK102" i="1"/>
  <c r="AK100" i="1"/>
  <c r="AK96" i="1"/>
  <c r="AK446" i="1"/>
  <c r="AK444" i="1"/>
  <c r="AK862" i="1"/>
  <c r="AK683" i="1"/>
  <c r="AK669" i="1"/>
  <c r="AK598" i="1"/>
  <c r="AK502" i="1"/>
  <c r="AK484" i="1"/>
  <c r="AK726" i="1"/>
  <c r="AD1133" i="1"/>
  <c r="AD1134" i="1" s="1"/>
  <c r="AD1135" i="1" s="1"/>
  <c r="AD1136" i="1" s="1"/>
  <c r="AD1138" i="1" s="1"/>
  <c r="AD1137" i="1" s="1"/>
  <c r="AD1139" i="1" s="1"/>
  <c r="AD1140" i="1" s="1"/>
  <c r="AD1141" i="1" s="1"/>
  <c r="AD1142" i="1" s="1"/>
  <c r="AD1143" i="1" s="1"/>
  <c r="AD1144" i="1" s="1"/>
  <c r="AD1145" i="1" s="1"/>
  <c r="AD1146" i="1" s="1"/>
  <c r="AD1147" i="1" s="1"/>
  <c r="AD1148" i="1" s="1"/>
  <c r="AD1149" i="1" s="1"/>
  <c r="AD1150" i="1" s="1"/>
  <c r="AD1151" i="1" s="1"/>
  <c r="AD1152" i="1" s="1"/>
  <c r="AD1153" i="1" s="1"/>
  <c r="AD1154" i="1" s="1"/>
  <c r="AD1155" i="1" s="1"/>
  <c r="AD1158" i="1" s="1"/>
  <c r="AD1159" i="1" s="1"/>
  <c r="AD1160" i="1" s="1"/>
  <c r="AD1161" i="1" s="1"/>
  <c r="AD1162" i="1" s="1"/>
  <c r="AD1163" i="1" s="1"/>
  <c r="AD1164" i="1" s="1"/>
  <c r="AD1165" i="1" s="1"/>
  <c r="AD1166" i="1" s="1"/>
  <c r="AD1167" i="1" s="1"/>
  <c r="AD1168" i="1" s="1"/>
  <c r="AD1169" i="1" s="1"/>
  <c r="AD1156" i="1" s="1"/>
  <c r="AD1157" i="1" s="1"/>
  <c r="AD1170" i="1" s="1"/>
  <c r="AD1171" i="1" s="1"/>
  <c r="AD1172" i="1" s="1"/>
  <c r="AD1173" i="1" s="1"/>
  <c r="AD1174" i="1" s="1"/>
  <c r="AD1175" i="1" s="1"/>
  <c r="AD1176" i="1" s="1"/>
  <c r="AD1177" i="1" s="1"/>
  <c r="AD1178" i="1" s="1"/>
  <c r="AD1179" i="1" s="1"/>
  <c r="AD1180" i="1" s="1"/>
  <c r="AD1181" i="1" s="1"/>
  <c r="AD1182" i="1" s="1"/>
  <c r="AD1183" i="1" s="1"/>
  <c r="AD1184" i="1" s="1"/>
  <c r="AD1185" i="1" s="1"/>
  <c r="AD1186" i="1" s="1"/>
  <c r="AD1187" i="1" s="1"/>
  <c r="AD1188" i="1" s="1"/>
  <c r="AD1189" i="1" s="1"/>
  <c r="AD1190" i="1" s="1"/>
  <c r="AD1191" i="1" s="1"/>
  <c r="AD1192" i="1" s="1"/>
  <c r="AD1193" i="1" s="1"/>
  <c r="AD1194" i="1" s="1"/>
  <c r="AD1195" i="1" s="1"/>
  <c r="AD1196" i="1" s="1"/>
  <c r="AD1197" i="1" s="1"/>
  <c r="AD1198" i="1" s="1"/>
  <c r="AD1199" i="1" s="1"/>
  <c r="AD1200" i="1" s="1"/>
  <c r="AD1201" i="1" s="1"/>
  <c r="AD1202" i="1" s="1"/>
  <c r="AD1203" i="1" s="1"/>
  <c r="AD1204" i="1" s="1"/>
  <c r="AD1205" i="1" s="1"/>
  <c r="AD1206" i="1" s="1"/>
  <c r="AD1207" i="1" s="1"/>
  <c r="AD1208" i="1" s="1"/>
  <c r="AD1212" i="1" s="1"/>
  <c r="AD1213" i="1" s="1"/>
  <c r="AD1214" i="1" s="1"/>
  <c r="AD1215" i="1" s="1"/>
  <c r="AD1216" i="1" s="1"/>
  <c r="AD1217" i="1" s="1"/>
  <c r="AD1218" i="1" s="1"/>
  <c r="AD1219" i="1" s="1"/>
  <c r="AD1220" i="1" s="1"/>
  <c r="AD1221" i="1" s="1"/>
  <c r="AD1222" i="1" s="1"/>
  <c r="AD1223" i="1" s="1"/>
  <c r="AD1224" i="1" s="1"/>
  <c r="AD1225" i="1" s="1"/>
  <c r="AD1226" i="1" s="1"/>
  <c r="AD1209" i="1" s="1"/>
  <c r="AD1210" i="1" s="1"/>
  <c r="AD1211" i="1" s="1"/>
  <c r="AD1227" i="1" s="1"/>
  <c r="AD1228" i="1" s="1"/>
  <c r="AD1229" i="1" s="1"/>
  <c r="AD1230" i="1" s="1"/>
  <c r="AD1231" i="1" s="1"/>
  <c r="AD1232" i="1" s="1"/>
  <c r="AD1233" i="1" s="1"/>
  <c r="AD1234" i="1" s="1"/>
  <c r="AD1235" i="1" s="1"/>
  <c r="AD1236" i="1" s="1"/>
  <c r="AD1237" i="1" s="1"/>
  <c r="AD1238" i="1" s="1"/>
  <c r="AD1239" i="1" s="1"/>
  <c r="AD1240" i="1" s="1"/>
  <c r="AD1241" i="1" s="1"/>
  <c r="AD1242" i="1" s="1"/>
  <c r="AD1245" i="1" s="1"/>
  <c r="AD1246" i="1" s="1"/>
  <c r="AD1247" i="1" s="1"/>
  <c r="AD1248" i="1" s="1"/>
  <c r="AD1249" i="1" s="1"/>
  <c r="AD1250" i="1" s="1"/>
  <c r="AD1251" i="1" s="1"/>
  <c r="AD1252" i="1" s="1"/>
  <c r="AD1253" i="1" s="1"/>
  <c r="AK902" i="1"/>
  <c r="AK886" i="1"/>
  <c r="AK1927" i="1"/>
  <c r="AK1914" i="1"/>
  <c r="AK1913" i="1"/>
  <c r="G503" i="8" s="1"/>
  <c r="AK1912" i="1"/>
  <c r="AK1910" i="1"/>
  <c r="G502" i="8" s="1"/>
  <c r="AK1864" i="1"/>
  <c r="AK1836" i="1"/>
  <c r="AK1752" i="1"/>
  <c r="AK1749" i="1"/>
  <c r="AK1746" i="1"/>
  <c r="AK1742" i="1"/>
  <c r="AK1741" i="1"/>
  <c r="AK1740" i="1"/>
  <c r="AK1726" i="1"/>
  <c r="AK1699" i="1"/>
  <c r="AK1665" i="1"/>
  <c r="AK1664" i="1"/>
  <c r="AK1662" i="1"/>
  <c r="AK1659" i="1"/>
  <c r="AK1658" i="1"/>
  <c r="AK1649" i="1"/>
  <c r="AK1635" i="1"/>
  <c r="AK1633" i="1"/>
  <c r="AK1628" i="1"/>
  <c r="AK1626" i="1"/>
  <c r="AK1600" i="1"/>
  <c r="AK1572" i="1"/>
  <c r="AK1550" i="1"/>
  <c r="AK1523" i="1"/>
  <c r="AK1466" i="1"/>
  <c r="AK1444" i="1"/>
  <c r="AK1443" i="1"/>
  <c r="AK1423" i="1"/>
  <c r="AK1314" i="1"/>
  <c r="AK1312" i="1"/>
  <c r="AK1244" i="1"/>
  <c r="AK1204" i="1"/>
  <c r="AK1202" i="1"/>
  <c r="AK1199" i="1"/>
  <c r="AK1192" i="1"/>
  <c r="AK1172" i="1"/>
  <c r="AK1165" i="1"/>
  <c r="AK6517" i="1"/>
  <c r="AK6496" i="1"/>
  <c r="AK6494" i="1"/>
  <c r="AK6473" i="1"/>
  <c r="AK6464" i="1"/>
  <c r="AK6432" i="1"/>
  <c r="AK6398" i="1"/>
  <c r="AK6395" i="1"/>
  <c r="AK6351" i="1"/>
  <c r="AK6309" i="1"/>
  <c r="AK6280" i="1"/>
  <c r="AK6278" i="1"/>
  <c r="AK6232" i="1"/>
  <c r="AK6213" i="1"/>
  <c r="AK6211" i="1"/>
  <c r="AK6194" i="1"/>
  <c r="AK6192" i="1"/>
  <c r="AK6190" i="1"/>
  <c r="AK6172" i="1"/>
  <c r="AK6144" i="1"/>
  <c r="AK6142" i="1"/>
  <c r="AK6060" i="1"/>
  <c r="AK6029" i="1"/>
  <c r="AK6004" i="1"/>
  <c r="AK5972" i="1"/>
  <c r="AK5922" i="1"/>
  <c r="AK5890" i="1"/>
  <c r="AK5888" i="1"/>
  <c r="AK5886" i="1"/>
  <c r="AK5884" i="1"/>
  <c r="AK5882" i="1"/>
  <c r="AK5880" i="1"/>
  <c r="AK5851" i="1"/>
  <c r="AK5849" i="1"/>
  <c r="AK5788" i="1"/>
  <c r="AK5786" i="1"/>
  <c r="AK5689" i="1"/>
  <c r="AK5614" i="1"/>
  <c r="AK5596" i="1"/>
  <c r="AK5518" i="1"/>
  <c r="AK5495" i="1"/>
  <c r="AK5452" i="1"/>
  <c r="AK5442" i="1"/>
  <c r="AK5404" i="1"/>
  <c r="AK5394" i="1"/>
  <c r="AK5390" i="1"/>
  <c r="AK5388" i="1"/>
  <c r="AK5369" i="1"/>
  <c r="AK5338" i="1"/>
  <c r="AK5323" i="1"/>
  <c r="AK5321" i="1"/>
  <c r="AK3735" i="1"/>
  <c r="AI3735" i="1" s="1"/>
  <c r="AK3697" i="1"/>
  <c r="AI3697" i="1" s="1"/>
  <c r="AK3668" i="1"/>
  <c r="AK3650" i="1"/>
  <c r="AK3648" i="1"/>
  <c r="AK3629" i="1"/>
  <c r="AI3629" i="1" s="1"/>
  <c r="AK3627" i="1"/>
  <c r="AI3627" i="1" s="1"/>
  <c r="AK3586" i="1"/>
  <c r="AI3586" i="1" s="1"/>
  <c r="AK3571" i="1"/>
  <c r="AI3571" i="1" s="1"/>
  <c r="AK3561" i="1"/>
  <c r="AI3561" i="1" s="1"/>
  <c r="AK3559" i="1"/>
  <c r="AI3559" i="1" s="1"/>
  <c r="AK3547" i="1"/>
  <c r="AI3547" i="1" s="1"/>
  <c r="AK3526" i="1"/>
  <c r="AI3526" i="1" s="1"/>
  <c r="AK3419" i="1"/>
  <c r="AI3419" i="1" s="1"/>
  <c r="AK3401" i="1"/>
  <c r="AI3401" i="1" s="1"/>
  <c r="AK3386" i="1"/>
  <c r="AI3386" i="1" s="1"/>
  <c r="AK3385" i="1"/>
  <c r="AI3385" i="1" s="1"/>
  <c r="AK3313" i="1"/>
  <c r="AK3304" i="1"/>
  <c r="AI3304" i="1" s="1"/>
  <c r="AK3253" i="1"/>
  <c r="AK3236" i="1"/>
  <c r="AI3236" i="1" s="1"/>
  <c r="AK3228" i="1"/>
  <c r="AI3228" i="1" s="1"/>
  <c r="AK3219" i="1"/>
  <c r="AK3211" i="1"/>
  <c r="AI3211" i="1" s="1"/>
  <c r="AK5287" i="1"/>
  <c r="AK5251" i="1"/>
  <c r="AK5218" i="1"/>
  <c r="AK5205" i="1"/>
  <c r="AK5136" i="1"/>
  <c r="AK5135" i="1"/>
  <c r="AK5113" i="1"/>
  <c r="AK5078" i="1"/>
  <c r="AK5076" i="1"/>
  <c r="AK5053" i="1"/>
  <c r="AK5024" i="1"/>
  <c r="AK4976" i="1"/>
  <c r="AK4975" i="1"/>
  <c r="AK4961" i="1"/>
  <c r="AK4923" i="1"/>
  <c r="AK4907" i="1"/>
  <c r="AK4874" i="1"/>
  <c r="AK4852" i="1"/>
  <c r="AK4778" i="1"/>
  <c r="AK4776" i="1"/>
  <c r="AK4763" i="1"/>
  <c r="AK4704" i="1"/>
  <c r="AK4665" i="1"/>
  <c r="AK4663" i="1"/>
  <c r="AK4642" i="1"/>
  <c r="AK4628" i="1"/>
  <c r="AK4568" i="1"/>
  <c r="AK4527" i="1"/>
  <c r="AK4454" i="1"/>
  <c r="AK4425" i="1"/>
  <c r="AK4423" i="1"/>
  <c r="AK4408" i="1"/>
  <c r="AK4393" i="1"/>
  <c r="AK4377" i="1"/>
  <c r="AK4350" i="1"/>
  <c r="G1194" i="8" s="1"/>
  <c r="AK4330" i="1"/>
  <c r="AK4300" i="1"/>
  <c r="AK4297" i="1"/>
  <c r="G1181" i="8" s="1"/>
  <c r="AK4296" i="1"/>
  <c r="AK4281" i="1"/>
  <c r="G1174" i="8" s="1"/>
  <c r="AK3960" i="1"/>
  <c r="AK4232" i="1"/>
  <c r="AK4205" i="1"/>
  <c r="AK4190" i="1"/>
  <c r="AK4138" i="1"/>
  <c r="AK4141" i="1"/>
  <c r="G1128" i="8" s="1"/>
  <c r="AK4139" i="1"/>
  <c r="G1127" i="8" s="1"/>
  <c r="AK4111" i="1"/>
  <c r="G1120" i="8" s="1"/>
  <c r="AK4094" i="1"/>
  <c r="G1116" i="8" s="1"/>
  <c r="AK4058" i="1"/>
  <c r="AK4015" i="1"/>
  <c r="AK4006" i="1"/>
  <c r="AK3975" i="1"/>
  <c r="AK3951" i="1"/>
  <c r="AK3896" i="1"/>
  <c r="G1055" i="8" s="1"/>
  <c r="AK3882" i="1"/>
  <c r="AK3871" i="1"/>
  <c r="AK3845" i="1"/>
  <c r="AI3845" i="1" s="1"/>
  <c r="AK3841" i="1"/>
  <c r="AI3841" i="1" s="1"/>
  <c r="AK3810" i="1"/>
  <c r="AI3810" i="1" s="1"/>
  <c r="AK3791" i="1"/>
  <c r="AI3791" i="1" s="1"/>
  <c r="AK3779" i="1"/>
  <c r="AI3779" i="1" s="1"/>
  <c r="AK3777" i="1"/>
  <c r="AI3777" i="1" s="1"/>
  <c r="AK3199" i="1"/>
  <c r="AI3199" i="1" s="1"/>
  <c r="AK3186" i="1"/>
  <c r="AI3186" i="1" s="1"/>
  <c r="AK3160" i="1"/>
  <c r="AI3160" i="1" s="1"/>
  <c r="AK3141" i="1"/>
  <c r="AI3141" i="1" s="1"/>
  <c r="AK3140" i="1"/>
  <c r="AK2983" i="1"/>
  <c r="AI2983" i="1" s="1"/>
  <c r="AK3113" i="1"/>
  <c r="AI3113" i="1" s="1"/>
  <c r="AK3111" i="1"/>
  <c r="AI3111" i="1" s="1"/>
  <c r="AK3100" i="1"/>
  <c r="AK3082" i="1"/>
  <c r="AI3082" i="1" s="1"/>
  <c r="AK3028" i="1"/>
  <c r="AI3028" i="1" s="1"/>
  <c r="AK3019" i="1"/>
  <c r="AI3019" i="1" s="1"/>
  <c r="AK2974" i="1"/>
  <c r="AI2974" i="1" s="1"/>
  <c r="AK2948" i="1"/>
  <c r="AK2933" i="1"/>
  <c r="AI2933" i="1" s="1"/>
  <c r="AK2873" i="1"/>
  <c r="AI2873" i="1" s="1"/>
  <c r="AK2821" i="1"/>
  <c r="AI2821" i="1" s="1"/>
  <c r="AK2819" i="1"/>
  <c r="AK2805" i="1"/>
  <c r="AI2805" i="1" s="1"/>
  <c r="AK2803" i="1"/>
  <c r="AI2803" i="1" s="1"/>
  <c r="AK2789" i="1"/>
  <c r="AK2722" i="1"/>
  <c r="G729" i="8" s="1"/>
  <c r="AK2698" i="1"/>
  <c r="G722" i="8" s="1"/>
  <c r="AK2693" i="1"/>
  <c r="G721" i="8" s="1"/>
  <c r="AK2691" i="1"/>
  <c r="G720" i="8" s="1"/>
  <c r="AK2689" i="1"/>
  <c r="AK2688" i="1"/>
  <c r="G719" i="8" s="1"/>
  <c r="AK2686" i="1"/>
  <c r="AK2668" i="1"/>
  <c r="AK2666" i="1"/>
  <c r="G712" i="8" s="1"/>
  <c r="AK2642" i="1"/>
  <c r="G703" i="8" s="1"/>
  <c r="AK2386" i="1"/>
  <c r="AK2384" i="1"/>
  <c r="AK2603" i="1"/>
  <c r="G691" i="8" s="1"/>
  <c r="AK2601" i="1"/>
  <c r="AK2599" i="1"/>
  <c r="AK2597" i="1"/>
  <c r="G690" i="8" s="1"/>
  <c r="AK2595" i="1"/>
  <c r="G689" i="8" s="1"/>
  <c r="AK2593" i="1"/>
  <c r="G688" i="8" s="1"/>
  <c r="AK2591" i="1"/>
  <c r="G687" i="8" s="1"/>
  <c r="AK2568" i="1"/>
  <c r="AK2525" i="1"/>
  <c r="AK2515" i="1"/>
  <c r="AK2514" i="1"/>
  <c r="AK2417" i="1"/>
  <c r="AK2440" i="1"/>
  <c r="AK2423" i="1"/>
  <c r="AK2410" i="1"/>
  <c r="AK2369" i="1"/>
  <c r="AK2360" i="1"/>
  <c r="AK2342" i="1"/>
  <c r="AK2318" i="1"/>
  <c r="AK2302" i="1"/>
  <c r="G604" i="8" s="1"/>
  <c r="AK2283" i="1"/>
  <c r="G599" i="8" s="1"/>
  <c r="AK2265" i="1"/>
  <c r="AK2250" i="1"/>
  <c r="AK2239" i="1"/>
  <c r="AK2220" i="1"/>
  <c r="AK2204" i="1"/>
  <c r="AK2186" i="1"/>
  <c r="AK2183" i="1"/>
  <c r="AK2166" i="1"/>
  <c r="G577" i="8" s="1"/>
  <c r="AK2148" i="1"/>
  <c r="AK2135" i="1"/>
  <c r="G566" i="8" s="1"/>
  <c r="AK2126" i="1"/>
  <c r="AK2125" i="1"/>
  <c r="G563" i="8" s="1"/>
  <c r="AK2121" i="1"/>
  <c r="G562" i="8" s="1"/>
  <c r="AK2107" i="1"/>
  <c r="AK2081" i="1"/>
  <c r="AK2069" i="1"/>
  <c r="G552" i="8" s="1"/>
  <c r="AK2058" i="1"/>
  <c r="AK2046" i="1"/>
  <c r="AK2014" i="1"/>
  <c r="AK2013" i="1"/>
  <c r="G533" i="8" s="1"/>
  <c r="AK2011" i="1"/>
  <c r="AK1974" i="1"/>
  <c r="AK147" i="1"/>
  <c r="AK144" i="1"/>
  <c r="AK139" i="1"/>
  <c r="AK132" i="1"/>
  <c r="AK127" i="1"/>
  <c r="AK123" i="1"/>
  <c r="AK122" i="1"/>
  <c r="AK115" i="1"/>
  <c r="AK110" i="1"/>
  <c r="AK106" i="1"/>
  <c r="AK98" i="1"/>
  <c r="AK17" i="1"/>
  <c r="AK13" i="1"/>
  <c r="AK12" i="1"/>
  <c r="AK5" i="1"/>
  <c r="AK437" i="1"/>
  <c r="AK435" i="1"/>
  <c r="AK442" i="1"/>
  <c r="AK150" i="1"/>
  <c r="AK870" i="1"/>
  <c r="AK855" i="1"/>
  <c r="AK853" i="1"/>
  <c r="AK835" i="1"/>
  <c r="AK834" i="1"/>
  <c r="AK816" i="1"/>
  <c r="AK820" i="1"/>
  <c r="AK814" i="1"/>
  <c r="AK807" i="1"/>
  <c r="AK803" i="1"/>
  <c r="AK798" i="1"/>
  <c r="AK797" i="1"/>
  <c r="AK796" i="1"/>
  <c r="AK787" i="1"/>
  <c r="AK785" i="1"/>
  <c r="AK777" i="1"/>
  <c r="AK764" i="1"/>
  <c r="AK763" i="1"/>
  <c r="AK730" i="1"/>
  <c r="AK694" i="1"/>
  <c r="AK670" i="1"/>
  <c r="AK606" i="1"/>
  <c r="AK581" i="1"/>
  <c r="AK578" i="1"/>
  <c r="AK508" i="1"/>
  <c r="AK503" i="1"/>
  <c r="AK498" i="1"/>
  <c r="AK475" i="1"/>
  <c r="AK427" i="1"/>
  <c r="AK386" i="1"/>
  <c r="AK378" i="1"/>
  <c r="AK374" i="1"/>
  <c r="AK362" i="1"/>
  <c r="AK327" i="1"/>
  <c r="AK296" i="1"/>
  <c r="AK293" i="1"/>
  <c r="AK276" i="1"/>
  <c r="AK211" i="1"/>
  <c r="AK231" i="1"/>
  <c r="AK223" i="1"/>
  <c r="AK195" i="1"/>
  <c r="D1135" i="1"/>
  <c r="AK1007" i="1"/>
  <c r="AK91" i="1"/>
  <c r="AK64" i="1"/>
  <c r="AK40" i="1"/>
  <c r="AK882" i="1"/>
  <c r="AK1105" i="1"/>
  <c r="AK1104" i="1"/>
  <c r="AK1085" i="1"/>
  <c r="AK1080" i="1"/>
  <c r="AK1078" i="1"/>
  <c r="AK1011" i="1"/>
  <c r="AK963" i="1"/>
  <c r="AK925" i="1"/>
  <c r="AK1135" i="1"/>
  <c r="AK1954" i="1"/>
  <c r="AK1951" i="1"/>
  <c r="AK1947" i="1"/>
  <c r="G513" i="8" s="1"/>
  <c r="AK1940" i="1"/>
  <c r="AK1938" i="1"/>
  <c r="G510" i="8" s="1"/>
  <c r="AK1931" i="1"/>
  <c r="AK1930" i="1"/>
  <c r="AK1935" i="1"/>
  <c r="AK1928" i="1"/>
  <c r="AK1926" i="1"/>
  <c r="AK1922" i="1"/>
  <c r="AK1920" i="1"/>
  <c r="AK1918" i="1"/>
  <c r="AK1915" i="1"/>
  <c r="G504" i="8" s="1"/>
  <c r="AK1911" i="1"/>
  <c r="AK1905" i="1"/>
  <c r="AK1899" i="1"/>
  <c r="AK1896" i="1"/>
  <c r="AK1893" i="1"/>
  <c r="AK1891" i="1"/>
  <c r="AK1888" i="1"/>
  <c r="G497" i="8" s="1"/>
  <c r="AK1884" i="1"/>
  <c r="AK1883" i="1"/>
  <c r="AK1880" i="1"/>
  <c r="G494" i="8" s="1"/>
  <c r="AK1879" i="1"/>
  <c r="AK1877" i="1"/>
  <c r="AK1875" i="1"/>
  <c r="G493" i="8" s="1"/>
  <c r="AK1873" i="1"/>
  <c r="G492" i="8" s="1"/>
  <c r="AK1872" i="1"/>
  <c r="AK1871" i="1"/>
  <c r="AK1870" i="1"/>
  <c r="AK1865" i="1"/>
  <c r="G490" i="8" s="1"/>
  <c r="AK1863" i="1"/>
  <c r="G489" i="8" s="1"/>
  <c r="AK1859" i="1"/>
  <c r="G487" i="8" s="1"/>
  <c r="AK1856" i="1"/>
  <c r="AK1852" i="1"/>
  <c r="AK1849" i="1"/>
  <c r="AK1848" i="1"/>
  <c r="AK1842" i="1"/>
  <c r="AK1835" i="1"/>
  <c r="AK1832" i="1"/>
  <c r="G482" i="8" s="1"/>
  <c r="AK1829" i="1"/>
  <c r="AK1825" i="1"/>
  <c r="AK1817" i="1"/>
  <c r="AK1818" i="1"/>
  <c r="G477" i="8" s="1"/>
  <c r="AK1807" i="1"/>
  <c r="AK1806" i="1"/>
  <c r="AK1804" i="1"/>
  <c r="AK1809" i="1"/>
  <c r="G474" i="8" s="1"/>
  <c r="AK1794" i="1"/>
  <c r="G469" i="8" s="1"/>
  <c r="AK1787" i="1"/>
  <c r="AK1785" i="1"/>
  <c r="AK1780" i="1"/>
  <c r="AK1778" i="1"/>
  <c r="AK1774" i="1"/>
  <c r="AK1771" i="1"/>
  <c r="AK1767" i="1"/>
  <c r="AK1765" i="1"/>
  <c r="AK1758" i="1"/>
  <c r="AK1753" i="1"/>
  <c r="AK1747" i="1"/>
  <c r="AK1745" i="1"/>
  <c r="AK1743" i="1"/>
  <c r="AK1739" i="1"/>
  <c r="AK1738" i="1"/>
  <c r="AK1733" i="1"/>
  <c r="AK1732" i="1"/>
  <c r="AK1725" i="1"/>
  <c r="AK1722" i="1"/>
  <c r="AK1721" i="1"/>
  <c r="AK1713" i="1"/>
  <c r="AK1711" i="1"/>
  <c r="AK1701" i="1"/>
  <c r="AK1698" i="1"/>
  <c r="AK1694" i="1"/>
  <c r="AK1690" i="1"/>
  <c r="AK1685" i="1"/>
  <c r="AK1682" i="1"/>
  <c r="AK1680" i="1"/>
  <c r="AK1678" i="1"/>
  <c r="AK1674" i="1"/>
  <c r="AK1671" i="1"/>
  <c r="AK1668" i="1"/>
  <c r="AK1666" i="1"/>
  <c r="AK1663" i="1"/>
  <c r="AK1660" i="1"/>
  <c r="AK1652" i="1"/>
  <c r="AK1643" i="1"/>
  <c r="AK1640" i="1"/>
  <c r="AK1634" i="1"/>
  <c r="AK1632" i="1"/>
  <c r="AK1631" i="1"/>
  <c r="AK1630" i="1"/>
  <c r="AK1629" i="1"/>
  <c r="AK1616" i="1"/>
  <c r="AK1613" i="1"/>
  <c r="AK1611" i="1"/>
  <c r="AK1607" i="1"/>
  <c r="AK1599" i="1"/>
  <c r="AK1595" i="1"/>
  <c r="AK1592" i="1"/>
  <c r="AK1590" i="1"/>
  <c r="AK1583" i="1"/>
  <c r="AK1575" i="1"/>
  <c r="AK1574" i="1"/>
  <c r="AK1571" i="1"/>
  <c r="AK1565" i="1"/>
  <c r="AK1564" i="1"/>
  <c r="AK1562" i="1"/>
  <c r="AK1552" i="1"/>
  <c r="AK1549" i="1"/>
  <c r="AK1548" i="1"/>
  <c r="AK1544" i="1"/>
  <c r="AK1542" i="1"/>
  <c r="AK1539" i="1"/>
  <c r="AK1535" i="1"/>
  <c r="AK1526" i="1"/>
  <c r="AK1521" i="1"/>
  <c r="AK1518" i="1"/>
  <c r="AK1514" i="1"/>
  <c r="AK1509" i="1"/>
  <c r="AK1506" i="1"/>
  <c r="AK1503" i="1"/>
  <c r="AK1501" i="1"/>
  <c r="AK1499" i="1"/>
  <c r="AK1497" i="1"/>
  <c r="AK1495" i="1"/>
  <c r="AK1492" i="1"/>
  <c r="AK1484" i="1"/>
  <c r="AK1480" i="1"/>
  <c r="AK1471" i="1"/>
  <c r="AK1468" i="1"/>
  <c r="AK1459" i="1"/>
  <c r="AK1457" i="1"/>
  <c r="AK1450" i="1"/>
  <c r="AK1446" i="1"/>
  <c r="AK1445" i="1"/>
  <c r="AK1442" i="1"/>
  <c r="AK1440" i="1"/>
  <c r="AK1437" i="1"/>
  <c r="AK1436" i="1"/>
  <c r="AK1434" i="1"/>
  <c r="AK1432" i="1"/>
  <c r="AK1430" i="1"/>
  <c r="AK922" i="1"/>
  <c r="AK1427" i="1"/>
  <c r="AK1420" i="1"/>
  <c r="AK1419" i="1"/>
  <c r="AK1410" i="1"/>
  <c r="AK1409" i="1"/>
  <c r="AK1405" i="1"/>
  <c r="AK1392" i="1"/>
  <c r="AK1390" i="1"/>
  <c r="AK1387" i="1"/>
  <c r="AK1385" i="1"/>
  <c r="AK1374" i="1"/>
  <c r="AK1373" i="1"/>
  <c r="AK1370" i="1"/>
  <c r="AK1368" i="1"/>
  <c r="AK1362" i="1"/>
  <c r="AK1361" i="1"/>
  <c r="AK1351" i="1"/>
  <c r="AK1340" i="1"/>
  <c r="AK1326" i="1"/>
  <c r="AK1317" i="1"/>
  <c r="AK1315" i="1"/>
  <c r="AK1310" i="1"/>
  <c r="AK1299" i="1"/>
  <c r="AK1297" i="1"/>
  <c r="AK1278" i="1"/>
  <c r="AK1260" i="1"/>
  <c r="AK1251" i="1"/>
  <c r="AK1238" i="1"/>
  <c r="AK1226" i="1"/>
  <c r="AK1222" i="1"/>
  <c r="AK1213" i="1"/>
  <c r="AK1206" i="1"/>
  <c r="AK1195" i="1"/>
  <c r="AK1186" i="1"/>
  <c r="AK1171" i="1"/>
  <c r="AK1157" i="1"/>
  <c r="AK1156" i="1"/>
  <c r="AK1169" i="1"/>
  <c r="AK1153" i="1"/>
  <c r="AK1141" i="1"/>
  <c r="AK1139" i="1"/>
  <c r="AK6518" i="1"/>
  <c r="AK6509" i="1"/>
  <c r="AK6508" i="1"/>
  <c r="AK6504" i="1"/>
  <c r="AK6501" i="1"/>
  <c r="AK6499" i="1"/>
  <c r="AK6497" i="1"/>
  <c r="AK6495" i="1"/>
  <c r="AK6490" i="1"/>
  <c r="AK6480" i="1"/>
  <c r="AK6474" i="1"/>
  <c r="AK6467" i="1"/>
  <c r="AK6465" i="1"/>
  <c r="AK6459" i="1"/>
  <c r="AK6457" i="1"/>
  <c r="AK6455" i="1"/>
  <c r="AK6448" i="1"/>
  <c r="AK6446" i="1"/>
  <c r="AK6443" i="1"/>
  <c r="AK6441" i="1"/>
  <c r="AK6439" i="1"/>
  <c r="AK6437" i="1"/>
  <c r="AK6435" i="1"/>
  <c r="AK6433" i="1"/>
  <c r="AK6431" i="1"/>
  <c r="AK6427" i="1"/>
  <c r="AK6424" i="1"/>
  <c r="AK6415" i="1"/>
  <c r="AK6412" i="1"/>
  <c r="AK6410" i="1"/>
  <c r="AK6408" i="1"/>
  <c r="AK6400" i="1"/>
  <c r="AK6399" i="1"/>
  <c r="AK6397" i="1"/>
  <c r="AK6396" i="1"/>
  <c r="AK6389" i="1"/>
  <c r="AK6383" i="1"/>
  <c r="AK6382" i="1"/>
  <c r="AK6379" i="1"/>
  <c r="AK6377" i="1"/>
  <c r="AK6373" i="1"/>
  <c r="AK6370" i="1"/>
  <c r="AK6366" i="1"/>
  <c r="AK6364" i="1"/>
  <c r="AK6359" i="1"/>
  <c r="AK6350" i="1"/>
  <c r="AK6343" i="1"/>
  <c r="AK6341" i="1"/>
  <c r="AK6339" i="1"/>
  <c r="AK6332" i="1"/>
  <c r="AK6331" i="1"/>
  <c r="AK6329" i="1"/>
  <c r="AK6321" i="1"/>
  <c r="AK6317" i="1"/>
  <c r="AK6314" i="1"/>
  <c r="AK6312" i="1"/>
  <c r="AK6310" i="1"/>
  <c r="AK6308" i="1"/>
  <c r="AK6307" i="1"/>
  <c r="AK6306" i="1"/>
  <c r="AK6302" i="1"/>
  <c r="AK6300" i="1"/>
  <c r="AK6298" i="1"/>
  <c r="AK6294" i="1"/>
  <c r="AK6290" i="1"/>
  <c r="AK6286" i="1"/>
  <c r="AK6284" i="1"/>
  <c r="AK6281" i="1"/>
  <c r="AK6279" i="1"/>
  <c r="AK6273" i="1"/>
  <c r="AK6271" i="1"/>
  <c r="AK6269" i="1"/>
  <c r="AK6266" i="1"/>
  <c r="AK6259" i="1"/>
  <c r="AK6255" i="1"/>
  <c r="AK6253" i="1"/>
  <c r="AK6250" i="1"/>
  <c r="AK6243" i="1"/>
  <c r="AK6242" i="1"/>
  <c r="AK6240" i="1"/>
  <c r="AK6238" i="1"/>
  <c r="AK6236" i="1"/>
  <c r="AK6233" i="1"/>
  <c r="AK6227" i="1"/>
  <c r="AK6222" i="1"/>
  <c r="AK6219" i="1"/>
  <c r="AK6217" i="1"/>
  <c r="AK6214" i="1"/>
  <c r="AK6212" i="1"/>
  <c r="AK6210" i="1"/>
  <c r="AK6207" i="1"/>
  <c r="AK6205" i="1"/>
  <c r="AK6203" i="1"/>
  <c r="AK6196" i="1"/>
  <c r="AK6195" i="1"/>
  <c r="AK6191" i="1"/>
  <c r="AK6189" i="1"/>
  <c r="AK6182" i="1"/>
  <c r="AK6180" i="1"/>
  <c r="AK6178" i="1"/>
  <c r="AK6176" i="1"/>
  <c r="AK6173" i="1"/>
  <c r="AK6166" i="1"/>
  <c r="AK6161" i="1"/>
  <c r="AK6158" i="1"/>
  <c r="AK6157" i="1"/>
  <c r="AK6155" i="1"/>
  <c r="AK6153" i="1"/>
  <c r="AK6150" i="1"/>
  <c r="AK6148" i="1"/>
  <c r="AK6145" i="1"/>
  <c r="AK6143" i="1"/>
  <c r="AK6141" i="1"/>
  <c r="AK6138" i="1"/>
  <c r="AK6136" i="1"/>
  <c r="AK6134" i="1"/>
  <c r="AK6132" i="1"/>
  <c r="AK6126" i="1"/>
  <c r="AK6123" i="1"/>
  <c r="AK6118" i="1"/>
  <c r="AK6114" i="1"/>
  <c r="AK6109" i="1"/>
  <c r="AK6108" i="1"/>
  <c r="AK6102" i="1"/>
  <c r="AK6098" i="1"/>
  <c r="AK6095" i="1"/>
  <c r="AK6089" i="1"/>
  <c r="AK6087" i="1"/>
  <c r="AK6085" i="1"/>
  <c r="AK6083" i="1"/>
  <c r="AK6081" i="1"/>
  <c r="AK6079" i="1"/>
  <c r="AK6076" i="1"/>
  <c r="AK6072" i="1"/>
  <c r="AK6070" i="1"/>
  <c r="AK6068" i="1"/>
  <c r="AK6061" i="1"/>
  <c r="AK6056" i="1"/>
  <c r="AK6054" i="1"/>
  <c r="AK6051" i="1"/>
  <c r="AK6049" i="1"/>
  <c r="AK6044" i="1"/>
  <c r="AK6042" i="1"/>
  <c r="AK6040" i="1"/>
  <c r="AK6038" i="1"/>
  <c r="AK6036" i="1"/>
  <c r="AK6030" i="1"/>
  <c r="AK6026" i="1"/>
  <c r="AK6024" i="1"/>
  <c r="AK6022" i="1"/>
  <c r="AK6020" i="1"/>
  <c r="AK6014" i="1"/>
  <c r="AK6012" i="1"/>
  <c r="AK6010" i="1"/>
  <c r="AK6008" i="1"/>
  <c r="AK6005" i="1"/>
  <c r="AK6001" i="1"/>
  <c r="AK5999" i="1"/>
  <c r="AK5993" i="1"/>
  <c r="AK5988" i="1"/>
  <c r="AK5985" i="1"/>
  <c r="AK5983" i="1"/>
  <c r="AK5981" i="1"/>
  <c r="AK5979" i="1"/>
  <c r="AK5978" i="1"/>
  <c r="AK5976" i="1"/>
  <c r="AK5973" i="1"/>
  <c r="AK5968" i="1"/>
  <c r="AK5966" i="1"/>
  <c r="AK5964" i="1"/>
  <c r="AK5958" i="1"/>
  <c r="AK5955" i="1"/>
  <c r="AK5950" i="1"/>
  <c r="AK5946" i="1"/>
  <c r="AK5941" i="1"/>
  <c r="AK5940" i="1"/>
  <c r="AK5938" i="1"/>
  <c r="AK5936" i="1"/>
  <c r="AK5931" i="1"/>
  <c r="AK5929" i="1"/>
  <c r="AK5923" i="1"/>
  <c r="AK5918" i="1"/>
  <c r="AK5916" i="1"/>
  <c r="AK5914" i="1"/>
  <c r="AK5912" i="1"/>
  <c r="AK5910" i="1"/>
  <c r="AK5907" i="1"/>
  <c r="AK5904" i="1"/>
  <c r="AK5902" i="1"/>
  <c r="AK5900" i="1"/>
  <c r="AK5897" i="1"/>
  <c r="AK5891" i="1"/>
  <c r="AK5889" i="1"/>
  <c r="AK5885" i="1"/>
  <c r="AK5883" i="1"/>
  <c r="AK5881" i="1"/>
  <c r="AK5875" i="1"/>
  <c r="AK5874" i="1"/>
  <c r="AK5872" i="1"/>
  <c r="AK5870" i="1"/>
  <c r="AK5867" i="1"/>
  <c r="AK5862" i="1"/>
  <c r="AK5857" i="1"/>
  <c r="AK5855" i="1"/>
  <c r="AK5852" i="1"/>
  <c r="AK5850" i="1"/>
  <c r="AK5845" i="1"/>
  <c r="AK5843" i="1"/>
  <c r="AK5842" i="1"/>
  <c r="AK5840" i="1"/>
  <c r="AK5838" i="1"/>
  <c r="AK5836" i="1"/>
  <c r="AK5832" i="1"/>
  <c r="AK5825" i="1"/>
  <c r="AK5822" i="1"/>
  <c r="AK5821" i="1"/>
  <c r="AK5819" i="1"/>
  <c r="AK5818" i="1"/>
  <c r="AK5816" i="1"/>
  <c r="AK5812" i="1"/>
  <c r="AK5808" i="1"/>
  <c r="AK5806" i="1"/>
  <c r="AK5804" i="1"/>
  <c r="AK5802" i="1"/>
  <c r="AK5800" i="1"/>
  <c r="AK5798" i="1"/>
  <c r="AK5793" i="1"/>
  <c r="AK5789" i="1"/>
  <c r="AK5785" i="1"/>
  <c r="AK5781" i="1"/>
  <c r="AK5777" i="1"/>
  <c r="AK5775" i="1"/>
  <c r="AK5769" i="1"/>
  <c r="AK5767" i="1"/>
  <c r="AK5765" i="1"/>
  <c r="AK5763" i="1"/>
  <c r="AK5761" i="1"/>
  <c r="AK5754" i="1"/>
  <c r="AK5750" i="1"/>
  <c r="AK5748" i="1"/>
  <c r="AK5745" i="1"/>
  <c r="AK5739" i="1"/>
  <c r="AK5737" i="1"/>
  <c r="AK5735" i="1"/>
  <c r="AK5733" i="1"/>
  <c r="AK5731" i="1"/>
  <c r="AK5729" i="1"/>
  <c r="AK5727" i="1"/>
  <c r="AK5726" i="1"/>
  <c r="AK5720" i="1"/>
  <c r="AK5716" i="1"/>
  <c r="AK5713" i="1"/>
  <c r="AK5712" i="1"/>
  <c r="AK5711" i="1"/>
  <c r="AK5708" i="1"/>
  <c r="AK5699" i="1"/>
  <c r="AK5693" i="1"/>
  <c r="AK5690" i="1"/>
  <c r="AK5688" i="1"/>
  <c r="AK5684" i="1"/>
  <c r="AK5681" i="1"/>
  <c r="AK5680" i="1"/>
  <c r="AK5677" i="1"/>
  <c r="AK5675" i="1"/>
  <c r="AK5671" i="1"/>
  <c r="AK5669" i="1"/>
  <c r="AK5667" i="1"/>
  <c r="AK5660" i="1"/>
  <c r="AK5656" i="1"/>
  <c r="AK5652" i="1"/>
  <c r="AK5651" i="1"/>
  <c r="AK5649" i="1"/>
  <c r="AK5645" i="1"/>
  <c r="AK5644" i="1"/>
  <c r="AK5643" i="1"/>
  <c r="AK5637" i="1"/>
  <c r="AK5633" i="1"/>
  <c r="AK5629" i="1"/>
  <c r="AK5628" i="1"/>
  <c r="AK5627" i="1"/>
  <c r="AK5624" i="1"/>
  <c r="AK5622" i="1"/>
  <c r="AK5619" i="1"/>
  <c r="AK5615" i="1"/>
  <c r="AK5613" i="1"/>
  <c r="AK5607" i="1"/>
  <c r="AK5606" i="1"/>
  <c r="AK5605" i="1"/>
  <c r="AK5600" i="1"/>
  <c r="AK5593" i="1"/>
  <c r="AK5589" i="1"/>
  <c r="AK5580" i="1"/>
  <c r="AK5579" i="1"/>
  <c r="AK5578" i="1"/>
  <c r="AK5577" i="1"/>
  <c r="AK5571" i="1"/>
  <c r="AK5567" i="1"/>
  <c r="AK5563" i="1"/>
  <c r="AK5562" i="1"/>
  <c r="AK5561" i="1"/>
  <c r="AK5558" i="1"/>
  <c r="AK5556" i="1"/>
  <c r="AK5553" i="1"/>
  <c r="AK5549" i="1"/>
  <c r="AK5547" i="1"/>
  <c r="AK5546" i="1"/>
  <c r="AK5534" i="1"/>
  <c r="AK5532" i="1"/>
  <c r="AK5531" i="1"/>
  <c r="AK5530" i="1"/>
  <c r="AK5527" i="1"/>
  <c r="AK5517" i="1"/>
  <c r="AK5516" i="1"/>
  <c r="AK5515" i="1"/>
  <c r="AK5505" i="1"/>
  <c r="AK5500" i="1"/>
  <c r="AK5496" i="1"/>
  <c r="AK5493" i="1"/>
  <c r="AK5492" i="1"/>
  <c r="AK5489" i="1"/>
  <c r="AK5482" i="1"/>
  <c r="AK5479" i="1"/>
  <c r="AK5474" i="1"/>
  <c r="AK5466" i="1"/>
  <c r="AK5460" i="1"/>
  <c r="AK5457" i="1"/>
  <c r="AK5453" i="1"/>
  <c r="AK5447" i="1"/>
  <c r="AK5443" i="1"/>
  <c r="AK5440" i="1"/>
  <c r="AK5439" i="1"/>
  <c r="AK5436" i="1"/>
  <c r="AK5429" i="1"/>
  <c r="AK5426" i="1"/>
  <c r="AK5421" i="1"/>
  <c r="AK5415" i="1"/>
  <c r="AK5411" i="1"/>
  <c r="AK5405" i="1"/>
  <c r="AK5399" i="1"/>
  <c r="AK5395" i="1"/>
  <c r="AK5392" i="1"/>
  <c r="AK5389" i="1"/>
  <c r="AK5387" i="1"/>
  <c r="AK5385" i="1"/>
  <c r="AK5381" i="1"/>
  <c r="AK5376" i="1"/>
  <c r="AK5374" i="1"/>
  <c r="AK5373" i="1"/>
  <c r="AK5372" i="1"/>
  <c r="AK5371" i="1"/>
  <c r="AK5370" i="1"/>
  <c r="AK5364" i="1"/>
  <c r="AK5360" i="1"/>
  <c r="AK5359" i="1"/>
  <c r="AK5358" i="1"/>
  <c r="AK5357" i="1"/>
  <c r="AK5352" i="1"/>
  <c r="AK5351" i="1"/>
  <c r="AK5350" i="1"/>
  <c r="AK5347" i="1"/>
  <c r="AK5345" i="1"/>
  <c r="AK5340" i="1"/>
  <c r="AK5339" i="1"/>
  <c r="AK5337" i="1"/>
  <c r="AK5330" i="1"/>
  <c r="AK5322" i="1"/>
  <c r="AK5320" i="1"/>
  <c r="AK5319" i="1"/>
  <c r="AK5318" i="1"/>
  <c r="AK5317" i="1"/>
  <c r="AK5316" i="1"/>
  <c r="AK5313" i="1"/>
  <c r="AK5311" i="1"/>
  <c r="AK5306" i="1"/>
  <c r="AK5300" i="1"/>
  <c r="AK5297" i="1"/>
  <c r="AK5288" i="1"/>
  <c r="AK5282" i="1"/>
  <c r="AK5279" i="1"/>
  <c r="AK5278" i="1"/>
  <c r="AK5273" i="1"/>
  <c r="AK5270" i="1"/>
  <c r="AK5269" i="1"/>
  <c r="AK5268" i="1"/>
  <c r="AK5265" i="1"/>
  <c r="AK5263" i="1"/>
  <c r="AK5252" i="1"/>
  <c r="AK5250" i="1"/>
  <c r="AK5249" i="1"/>
  <c r="AK5244" i="1"/>
  <c r="AK5242" i="1"/>
  <c r="AK5240" i="1"/>
  <c r="AK5236" i="1"/>
  <c r="AK5234" i="1"/>
  <c r="AK5233" i="1"/>
  <c r="AK5231" i="1"/>
  <c r="AK5228" i="1"/>
  <c r="AK5223" i="1"/>
  <c r="AK5219" i="1"/>
  <c r="AK5213" i="1"/>
  <c r="AK5206" i="1"/>
  <c r="AK5204" i="1"/>
  <c r="AK5203" i="1"/>
  <c r="AK5198" i="1"/>
  <c r="AK5196" i="1"/>
  <c r="AK5191" i="1"/>
  <c r="AK5188" i="1"/>
  <c r="AK5183" i="1"/>
  <c r="AK5181" i="1"/>
  <c r="AK5180" i="1"/>
  <c r="AK5175" i="1"/>
  <c r="AK5172" i="1"/>
  <c r="AK5165" i="1"/>
  <c r="AK5164" i="1"/>
  <c r="AK5162" i="1"/>
  <c r="AK5159" i="1"/>
  <c r="AK5154" i="1"/>
  <c r="AK5150" i="1"/>
  <c r="AK5148" i="1"/>
  <c r="AK5137" i="1"/>
  <c r="AK5134" i="1"/>
  <c r="AK5133" i="1"/>
  <c r="AK5129" i="1"/>
  <c r="AK5127" i="1"/>
  <c r="AK5121" i="1"/>
  <c r="AK5114" i="1"/>
  <c r="AK5109" i="1"/>
  <c r="AK5098" i="1"/>
  <c r="AK5096" i="1"/>
  <c r="AK5089" i="1"/>
  <c r="AK5084" i="1"/>
  <c r="AK5081" i="1"/>
  <c r="AK5080" i="1"/>
  <c r="AK5077" i="1"/>
  <c r="AK5075" i="1"/>
  <c r="AK5073" i="1"/>
  <c r="AK5072" i="1"/>
  <c r="AK5071" i="1"/>
  <c r="AK5068" i="1"/>
  <c r="AK5066" i="1"/>
  <c r="AK5064" i="1"/>
  <c r="AK5060" i="1"/>
  <c r="AK5058" i="1"/>
  <c r="AK5057" i="1"/>
  <c r="AK5054" i="1"/>
  <c r="AK5052" i="1"/>
  <c r="AK5050" i="1"/>
  <c r="AK5049" i="1"/>
  <c r="AK5044" i="1"/>
  <c r="AK5043" i="1"/>
  <c r="AK5042" i="1"/>
  <c r="AK5039" i="1"/>
  <c r="AK5025" i="1"/>
  <c r="AK5015" i="1"/>
  <c r="AK5009" i="1"/>
  <c r="AK5007" i="1"/>
  <c r="AK5006" i="1"/>
  <c r="AK5001" i="1"/>
  <c r="AK4998" i="1"/>
  <c r="AK4996" i="1"/>
  <c r="AK4985" i="1"/>
  <c r="AK4983" i="1"/>
  <c r="AK4977" i="1"/>
  <c r="AK4970" i="1"/>
  <c r="AK4962" i="1"/>
  <c r="AK4958" i="1"/>
  <c r="AK4954" i="1"/>
  <c r="AK4950" i="1"/>
  <c r="AK4948" i="1"/>
  <c r="AK4945" i="1"/>
  <c r="AK4939" i="1"/>
  <c r="AK4936" i="1"/>
  <c r="AK4934" i="1"/>
  <c r="AK4924" i="1"/>
  <c r="AK4922" i="1"/>
  <c r="AK4921" i="1"/>
  <c r="AK4919" i="1"/>
  <c r="AK4917" i="1"/>
  <c r="AK4915" i="1"/>
  <c r="AK4910" i="1"/>
  <c r="AK4908" i="1"/>
  <c r="AK4906" i="1"/>
  <c r="AK4902" i="1"/>
  <c r="AK4898" i="1"/>
  <c r="AK4895" i="1"/>
  <c r="AK4890" i="1"/>
  <c r="AK4886" i="1"/>
  <c r="AK4884" i="1"/>
  <c r="AK4879" i="1"/>
  <c r="AK4875" i="1"/>
  <c r="AK4868" i="1"/>
  <c r="AK4865" i="1"/>
  <c r="AK4863" i="1"/>
  <c r="AK4853" i="1"/>
  <c r="AK4851" i="1"/>
  <c r="AK4850" i="1"/>
  <c r="AK4846" i="1"/>
  <c r="AK4844" i="1"/>
  <c r="AK4842" i="1"/>
  <c r="AK4838" i="1"/>
  <c r="AK4831" i="1"/>
  <c r="AK4829" i="1"/>
  <c r="AK4828" i="1"/>
  <c r="AK4823" i="1"/>
  <c r="AK4820" i="1"/>
  <c r="AK4818" i="1"/>
  <c r="AK4816" i="1"/>
  <c r="AK4807" i="1"/>
  <c r="AK4806" i="1"/>
  <c r="AK4805" i="1"/>
  <c r="AK4804" i="1"/>
  <c r="AK4803" i="1"/>
  <c r="AK4800" i="1"/>
  <c r="AK4798" i="1"/>
  <c r="AK4796" i="1"/>
  <c r="AK4779" i="1"/>
  <c r="AK4775" i="1"/>
  <c r="AK4771" i="1"/>
  <c r="AK4764" i="1"/>
  <c r="AK4762" i="1"/>
  <c r="AK4761" i="1"/>
  <c r="AK4756" i="1"/>
  <c r="AK4753" i="1"/>
  <c r="AK4746" i="1"/>
  <c r="AK4740" i="1"/>
  <c r="AK4737" i="1"/>
  <c r="AK4736" i="1"/>
  <c r="AK4735" i="1"/>
  <c r="AK4732" i="1"/>
  <c r="AK4718" i="1"/>
  <c r="AK4716" i="1"/>
  <c r="AK4715" i="1"/>
  <c r="AK4714" i="1"/>
  <c r="AK4711" i="1"/>
  <c r="AK4705" i="1"/>
  <c r="AK4701" i="1"/>
  <c r="AK4695" i="1"/>
  <c r="AK4694" i="1"/>
  <c r="AK4693" i="1"/>
  <c r="AK4692" i="1"/>
  <c r="AK4691" i="1"/>
  <c r="AK4688" i="1"/>
  <c r="AK4686" i="1"/>
  <c r="AK4684" i="1"/>
  <c r="AK4674" i="1"/>
  <c r="AK4666" i="1"/>
  <c r="AK4664" i="1"/>
  <c r="AK4662" i="1"/>
  <c r="AK4658" i="1"/>
  <c r="AK4652" i="1"/>
  <c r="AK4650" i="1"/>
  <c r="AK4647" i="1"/>
  <c r="AK4643" i="1"/>
  <c r="AK4637" i="1"/>
  <c r="AK4629" i="1"/>
  <c r="AK4627" i="1"/>
  <c r="AK4621" i="1"/>
  <c r="AK4612" i="1"/>
  <c r="AK4611" i="1"/>
  <c r="AK4610" i="1"/>
  <c r="AK4605" i="1"/>
  <c r="AK4602" i="1"/>
  <c r="AK4598" i="1"/>
  <c r="AK4596" i="1"/>
  <c r="AK4594" i="1"/>
  <c r="AK4592" i="1"/>
  <c r="AK4588" i="1"/>
  <c r="AK4577" i="1"/>
  <c r="AK4575" i="1"/>
  <c r="AK4569" i="1"/>
  <c r="AK4565" i="1"/>
  <c r="AK4559" i="1"/>
  <c r="AK4558" i="1"/>
  <c r="AK4557" i="1"/>
  <c r="AK4556" i="1"/>
  <c r="AK4555" i="1"/>
  <c r="AK4550" i="1"/>
  <c r="AK4549" i="1"/>
  <c r="AK4545" i="1"/>
  <c r="AK4538" i="1"/>
  <c r="AK4536" i="1"/>
  <c r="AK4535" i="1"/>
  <c r="AK4534" i="1"/>
  <c r="AK4533" i="1"/>
  <c r="AK4530" i="1"/>
  <c r="AK4528" i="1"/>
  <c r="AK4526" i="1"/>
  <c r="AK4522" i="1"/>
  <c r="AK4516" i="1"/>
  <c r="AK4514" i="1"/>
  <c r="AK4513" i="1"/>
  <c r="AK4508" i="1"/>
  <c r="AK4505" i="1"/>
  <c r="AK4498" i="1"/>
  <c r="AK4497" i="1"/>
  <c r="AK4496" i="1"/>
  <c r="AK4491" i="1"/>
  <c r="AK4485" i="1"/>
  <c r="AK4481" i="1"/>
  <c r="AK4475" i="1"/>
  <c r="AK4474" i="1"/>
  <c r="AK4469" i="1"/>
  <c r="AK4466" i="1"/>
  <c r="AK4465" i="1"/>
  <c r="AK4461" i="1"/>
  <c r="AK4455" i="1"/>
  <c r="AK4447" i="1"/>
  <c r="AK4445" i="1"/>
  <c r="AK4444" i="1"/>
  <c r="AK4439" i="1"/>
  <c r="AK4436" i="1"/>
  <c r="AK4429" i="1"/>
  <c r="AK4428" i="1"/>
  <c r="AK4427" i="1"/>
  <c r="AK4424" i="1"/>
  <c r="AK4422" i="1"/>
  <c r="AK4421" i="1"/>
  <c r="AK4416" i="1"/>
  <c r="AK4413" i="1"/>
  <c r="AK4409" i="1"/>
  <c r="AK4401" i="1"/>
  <c r="AK4399" i="1"/>
  <c r="AK4398" i="1"/>
  <c r="AK4390" i="1"/>
  <c r="AK4386" i="1"/>
  <c r="AK4378" i="1"/>
  <c r="AK4376" i="1"/>
  <c r="AK4375" i="1"/>
  <c r="AK4370" i="1"/>
  <c r="AK4367" i="1"/>
  <c r="AK4355" i="1"/>
  <c r="AK4349" i="1"/>
  <c r="AK4351" i="1"/>
  <c r="AK4343" i="1"/>
  <c r="AK4337" i="1"/>
  <c r="AK4331" i="1"/>
  <c r="AK4317" i="1"/>
  <c r="AK4316" i="1"/>
  <c r="G1187" i="8" s="1"/>
  <c r="AK4315" i="1"/>
  <c r="AK4310" i="1"/>
  <c r="G1184" i="8" s="1"/>
  <c r="AK4309" i="1"/>
  <c r="AK4308" i="1"/>
  <c r="AK4307" i="1"/>
  <c r="AK4306" i="1"/>
  <c r="AK4303" i="1"/>
  <c r="AK4301" i="1"/>
  <c r="G1183" i="8" s="1"/>
  <c r="AK4299" i="1"/>
  <c r="G1182" i="8" s="1"/>
  <c r="AK4293" i="1"/>
  <c r="G1179" i="8" s="1"/>
  <c r="AK4282" i="1"/>
  <c r="AK4280" i="1"/>
  <c r="AK4273" i="1"/>
  <c r="AK4267" i="1"/>
  <c r="AK4265" i="1"/>
  <c r="AK4264" i="1"/>
  <c r="G1167" i="8" s="1"/>
  <c r="AK4255" i="1"/>
  <c r="AK4251" i="1"/>
  <c r="G1162" i="8" s="1"/>
  <c r="AK3954" i="1"/>
  <c r="AK3953" i="1"/>
  <c r="AK3952" i="1"/>
  <c r="AK4246" i="1"/>
  <c r="AK4242" i="1"/>
  <c r="AK4238" i="1"/>
  <c r="AK4233" i="1"/>
  <c r="AK4229" i="1"/>
  <c r="AK4223" i="1"/>
  <c r="AK4222" i="1"/>
  <c r="G1156" i="8" s="1"/>
  <c r="AK4217" i="1"/>
  <c r="AK4216" i="1"/>
  <c r="AK4221" i="1"/>
  <c r="AK4218" i="1"/>
  <c r="G1154" i="8" s="1"/>
  <c r="AK4214" i="1"/>
  <c r="G1153" i="8" s="1"/>
  <c r="AK4212" i="1"/>
  <c r="G1152" i="8" s="1"/>
  <c r="AK4208" i="1"/>
  <c r="G1150" i="8" s="1"/>
  <c r="AK4206" i="1"/>
  <c r="AK4200" i="1"/>
  <c r="G1149" i="8" s="1"/>
  <c r="AK4199" i="1"/>
  <c r="AK4198" i="1"/>
  <c r="G1148" i="8" s="1"/>
  <c r="AK4197" i="1"/>
  <c r="AK4196" i="1"/>
  <c r="AK4193" i="1"/>
  <c r="AK4191" i="1"/>
  <c r="AK4189" i="1"/>
  <c r="AK4185" i="1"/>
  <c r="AK4179" i="1"/>
  <c r="AK4183" i="1"/>
  <c r="AK4181" i="1"/>
  <c r="AK4177" i="1"/>
  <c r="G1142" i="8" s="1"/>
  <c r="AK4172" i="1"/>
  <c r="AK4168" i="1"/>
  <c r="AK4161" i="1"/>
  <c r="AK4160" i="1"/>
  <c r="AK4155" i="1"/>
  <c r="AK4149" i="1"/>
  <c r="AK4142" i="1"/>
  <c r="AK4140" i="1"/>
  <c r="AK4128" i="1"/>
  <c r="AK4124" i="1"/>
  <c r="AK4116" i="1"/>
  <c r="AK4112" i="1"/>
  <c r="AK4110" i="1"/>
  <c r="AK4109" i="1"/>
  <c r="AK4104" i="1"/>
  <c r="AK4102" i="1"/>
  <c r="AK4100" i="1"/>
  <c r="AK4053" i="1"/>
  <c r="AK4097" i="1"/>
  <c r="G1117" i="8" s="1"/>
  <c r="AK4095" i="1"/>
  <c r="AK4092" i="1"/>
  <c r="G1115" i="8" s="1"/>
  <c r="AK4082" i="1"/>
  <c r="AK4089" i="1"/>
  <c r="AK4088" i="1"/>
  <c r="G1113" i="8" s="1"/>
  <c r="AK4087" i="1"/>
  <c r="AK4076" i="1"/>
  <c r="G1110" i="8" s="1"/>
  <c r="AK4069" i="1"/>
  <c r="AK4066" i="1"/>
  <c r="AK4065" i="1"/>
  <c r="AK4064" i="1"/>
  <c r="AK4063" i="1"/>
  <c r="G1107" i="8" s="1"/>
  <c r="AK4061" i="1"/>
  <c r="G1106" i="8" s="1"/>
  <c r="AK4059" i="1"/>
  <c r="G1105" i="8" s="1"/>
  <c r="AK4057" i="1"/>
  <c r="G1104" i="8" s="1"/>
  <c r="AK4056" i="1"/>
  <c r="AK4052" i="1"/>
  <c r="AK4049" i="1"/>
  <c r="AK4046" i="1"/>
  <c r="G1100" i="8" s="1"/>
  <c r="AK4043" i="1"/>
  <c r="AK4039" i="1"/>
  <c r="AK4035" i="1"/>
  <c r="AK4029" i="1"/>
  <c r="G1094" i="8" s="1"/>
  <c r="AK4023" i="1"/>
  <c r="AK4021" i="1"/>
  <c r="AK4016" i="1"/>
  <c r="AK4007" i="1"/>
  <c r="AK4005" i="1"/>
  <c r="AK4000" i="1"/>
  <c r="AK3997" i="1"/>
  <c r="G1086" i="8" s="1"/>
  <c r="AK3996" i="1"/>
  <c r="AK3992" i="1"/>
  <c r="AK3983" i="1"/>
  <c r="AK3976" i="1"/>
  <c r="AK3974" i="1"/>
  <c r="G1079" i="8" s="1"/>
  <c r="AK3973" i="1"/>
  <c r="AK3968" i="1"/>
  <c r="G1076" i="8" s="1"/>
  <c r="AK3965" i="1"/>
  <c r="G1075" i="8" s="1"/>
  <c r="AK3961" i="1"/>
  <c r="G1074" i="8" s="1"/>
  <c r="AK3948" i="1"/>
  <c r="AK3944" i="1"/>
  <c r="G1071" i="8" s="1"/>
  <c r="AK3942" i="1"/>
  <c r="AK3941" i="1"/>
  <c r="G1070" i="8" s="1"/>
  <c r="AK3936" i="1"/>
  <c r="AK3933" i="1"/>
  <c r="AK3928" i="1"/>
  <c r="AK3920" i="1"/>
  <c r="AK3918" i="1"/>
  <c r="AK3913" i="1"/>
  <c r="AK3910" i="1"/>
  <c r="AK3909" i="1"/>
  <c r="AK3904" i="1"/>
  <c r="G1058" i="8" s="1"/>
  <c r="AK3899" i="1"/>
  <c r="AK3897" i="1"/>
  <c r="AK3894" i="1"/>
  <c r="G1054" i="8" s="1"/>
  <c r="AK3887" i="1"/>
  <c r="AI3887" i="1" s="1"/>
  <c r="AK3883" i="1"/>
  <c r="AI3883" i="1" s="1"/>
  <c r="AK3879" i="1"/>
  <c r="AI3879" i="1" s="1"/>
  <c r="AK3872" i="1"/>
  <c r="AI3872" i="1" s="1"/>
  <c r="AK3863" i="1"/>
  <c r="AI3863" i="1" s="1"/>
  <c r="AK3855" i="1"/>
  <c r="AK3853" i="1"/>
  <c r="AK3849" i="1"/>
  <c r="AK3847" i="1"/>
  <c r="AK3844" i="1"/>
  <c r="AK3842" i="1"/>
  <c r="AK3839" i="1"/>
  <c r="AI3839" i="1" s="1"/>
  <c r="AK3838" i="1"/>
  <c r="AI3838" i="1" s="1"/>
  <c r="AK3830" i="1"/>
  <c r="AI3830" i="1" s="1"/>
  <c r="AK3825" i="1"/>
  <c r="AI3825" i="1" s="1"/>
  <c r="AK3820" i="1"/>
  <c r="AI3820" i="1" s="1"/>
  <c r="AK3811" i="1"/>
  <c r="AI3811" i="1" s="1"/>
  <c r="AK3809" i="1"/>
  <c r="AI3809" i="1" s="1"/>
  <c r="AK3808" i="1"/>
  <c r="AI3808" i="1" s="1"/>
  <c r="AK3807" i="1"/>
  <c r="AI3807" i="1" s="1"/>
  <c r="AK3804" i="1"/>
  <c r="AI3804" i="1" s="1"/>
  <c r="AK3719" i="1"/>
  <c r="AI3719" i="1" s="1"/>
  <c r="AK3792" i="1"/>
  <c r="AI3792" i="1" s="1"/>
  <c r="AK3802" i="1"/>
  <c r="AI3802" i="1" s="1"/>
  <c r="AK3798" i="1"/>
  <c r="AI3798" i="1" s="1"/>
  <c r="AK3780" i="1"/>
  <c r="AI3780" i="1" s="1"/>
  <c r="AK3778" i="1"/>
  <c r="AI3778" i="1" s="1"/>
  <c r="AK3783" i="1"/>
  <c r="AI3783" i="1" s="1"/>
  <c r="AK3782" i="1"/>
  <c r="AI3782" i="1" s="1"/>
  <c r="AK3743" i="1"/>
  <c r="AI3743" i="1" s="1"/>
  <c r="AK3758" i="1"/>
  <c r="AI3758" i="1" s="1"/>
  <c r="AK3766" i="1"/>
  <c r="AK3761" i="1"/>
  <c r="AI3761" i="1" s="1"/>
  <c r="AK3760" i="1"/>
  <c r="AI3760" i="1" s="1"/>
  <c r="AK3755" i="1"/>
  <c r="AI3755" i="1" s="1"/>
  <c r="AK3753" i="1"/>
  <c r="AI3753" i="1" s="1"/>
  <c r="AK3752" i="1"/>
  <c r="AI3752" i="1" s="1"/>
  <c r="AK3751" i="1"/>
  <c r="AI3751" i="1" s="1"/>
  <c r="AK3750" i="1"/>
  <c r="AK3747" i="1"/>
  <c r="AI3747" i="1" s="1"/>
  <c r="AK3742" i="1"/>
  <c r="AI3742" i="1" s="1"/>
  <c r="AK3744" i="1"/>
  <c r="AK3736" i="1"/>
  <c r="AI3736" i="1" s="1"/>
  <c r="AK3739" i="1"/>
  <c r="AK3737" i="1"/>
  <c r="AK3725" i="1"/>
  <c r="AI3725" i="1" s="1"/>
  <c r="AK3731" i="1"/>
  <c r="AI3731" i="1" s="1"/>
  <c r="AK3728" i="1"/>
  <c r="AI3728" i="1" s="1"/>
  <c r="AK3714" i="1"/>
  <c r="AI3714" i="1" s="1"/>
  <c r="AK3713" i="1"/>
  <c r="AI3713" i="1" s="1"/>
  <c r="AK3720" i="1"/>
  <c r="AK3708" i="1"/>
  <c r="AI3708" i="1" s="1"/>
  <c r="AK3703" i="1"/>
  <c r="AK3694" i="1"/>
  <c r="AI3694" i="1" s="1"/>
  <c r="AK3692" i="1"/>
  <c r="G998" i="8" s="1"/>
  <c r="AK3691" i="1"/>
  <c r="AI3691" i="1" s="1"/>
  <c r="AK3687" i="1"/>
  <c r="AI3687" i="1" s="1"/>
  <c r="AK3684" i="1"/>
  <c r="AI3684" i="1" s="1"/>
  <c r="AK3683" i="1"/>
  <c r="AI3683" i="1" s="1"/>
  <c r="AK3680" i="1"/>
  <c r="AI3680" i="1" s="1"/>
  <c r="AK3678" i="1"/>
  <c r="AI3678" i="1" s="1"/>
  <c r="AK3676" i="1"/>
  <c r="AI3676" i="1" s="1"/>
  <c r="AK3675" i="1"/>
  <c r="AI3675" i="1" s="1"/>
  <c r="AK3672" i="1"/>
  <c r="AK3670" i="1"/>
  <c r="AK3667" i="1"/>
  <c r="AI3667" i="1" s="1"/>
  <c r="AK3665" i="1"/>
  <c r="AK3664" i="1"/>
  <c r="AI3664" i="1" s="1"/>
  <c r="AK3660" i="1"/>
  <c r="AI3660" i="1" s="1"/>
  <c r="AK3657" i="1"/>
  <c r="AK3653" i="1"/>
  <c r="AI3653" i="1" s="1"/>
  <c r="AK3651" i="1"/>
  <c r="AI3651" i="1" s="1"/>
  <c r="AK3649" i="1"/>
  <c r="AI3649" i="1" s="1"/>
  <c r="AK3643" i="1"/>
  <c r="AI3643" i="1" s="1"/>
  <c r="AK3645" i="1"/>
  <c r="AI3645" i="1" s="1"/>
  <c r="AK3640" i="1"/>
  <c r="AI3640" i="1" s="1"/>
  <c r="AK3637" i="1"/>
  <c r="AK3634" i="1"/>
  <c r="AI3634" i="1" s="1"/>
  <c r="AK3632" i="1"/>
  <c r="AI3632" i="1" s="1"/>
  <c r="AK3630" i="1"/>
  <c r="AI3630" i="1" s="1"/>
  <c r="AK3628" i="1"/>
  <c r="AI3628" i="1" s="1"/>
  <c r="AK3622" i="1"/>
  <c r="AI3622" i="1" s="1"/>
  <c r="AK3620" i="1"/>
  <c r="AI3620" i="1" s="1"/>
  <c r="AK3617" i="1"/>
  <c r="AK3614" i="1"/>
  <c r="AI3614" i="1" s="1"/>
  <c r="AK3611" i="1"/>
  <c r="AI3611" i="1" s="1"/>
  <c r="AK3609" i="1"/>
  <c r="AI3609" i="1" s="1"/>
  <c r="AK3604" i="1"/>
  <c r="AI3604" i="1" s="1"/>
  <c r="AK3600" i="1"/>
  <c r="AI3600" i="1" s="1"/>
  <c r="AK3598" i="1"/>
  <c r="AI3598" i="1" s="1"/>
  <c r="AK3595" i="1"/>
  <c r="AK3587" i="1"/>
  <c r="AI3587" i="1" s="1"/>
  <c r="AK3580" i="1"/>
  <c r="AI3580" i="1" s="1"/>
  <c r="AK3576" i="1"/>
  <c r="AI3576" i="1" s="1"/>
  <c r="AK3573" i="1"/>
  <c r="AK3568" i="1"/>
  <c r="AK3567" i="1"/>
  <c r="AI3567" i="1" s="1"/>
  <c r="AK3554" i="1"/>
  <c r="AI3554" i="1" s="1"/>
  <c r="AK3562" i="1"/>
  <c r="AK3556" i="1"/>
  <c r="AI3556" i="1" s="1"/>
  <c r="AK3548" i="1"/>
  <c r="AI3548" i="1" s="1"/>
  <c r="AK3544" i="1"/>
  <c r="AK3542" i="1"/>
  <c r="AI3542" i="1" s="1"/>
  <c r="AK3540" i="1"/>
  <c r="AI3540" i="1" s="1"/>
  <c r="AK3536" i="1"/>
  <c r="AI3536" i="1" s="1"/>
  <c r="AK3535" i="1"/>
  <c r="AK3531" i="1"/>
  <c r="AI3531" i="1" s="1"/>
  <c r="AK3513" i="1"/>
  <c r="AI3513" i="1" s="1"/>
  <c r="AK3512" i="1"/>
  <c r="AI3512" i="1" s="1"/>
  <c r="AK3518" i="1"/>
  <c r="AI3518" i="1" s="1"/>
  <c r="AK3515" i="1"/>
  <c r="AI3515" i="1" s="1"/>
  <c r="AK3514" i="1"/>
  <c r="AK3509" i="1"/>
  <c r="AK3505" i="1"/>
  <c r="AK3501" i="1"/>
  <c r="AK3497" i="1"/>
  <c r="AI3497" i="1" s="1"/>
  <c r="AK3493" i="1"/>
  <c r="AI3493" i="1" s="1"/>
  <c r="AK3487" i="1"/>
  <c r="AI3487" i="1" s="1"/>
  <c r="AK3486" i="1"/>
  <c r="AI3486" i="1" s="1"/>
  <c r="AK3483" i="1"/>
  <c r="AK3480" i="1"/>
  <c r="AI3480" i="1" s="1"/>
  <c r="AK3479" i="1"/>
  <c r="AI3479" i="1" s="1"/>
  <c r="AK3476" i="1"/>
  <c r="AI3476" i="1" s="1"/>
  <c r="AK3473" i="1"/>
  <c r="AK3471" i="1"/>
  <c r="AI3471" i="1" s="1"/>
  <c r="AK3468" i="1"/>
  <c r="AK3464" i="1"/>
  <c r="AI3464" i="1" s="1"/>
  <c r="AK3463" i="1"/>
  <c r="AI3463" i="1" s="1"/>
  <c r="AK3460" i="1"/>
  <c r="AI3460" i="1" s="1"/>
  <c r="AK3457" i="1"/>
  <c r="AI3457" i="1" s="1"/>
  <c r="AK3453" i="1"/>
  <c r="AI3453" i="1" s="1"/>
  <c r="AK3449" i="1"/>
  <c r="AK3445" i="1"/>
  <c r="AK3442" i="1"/>
  <c r="AK3441" i="1"/>
  <c r="AI3441" i="1" s="1"/>
  <c r="AK3438" i="1"/>
  <c r="AK3435" i="1"/>
  <c r="AI3435" i="1" s="1"/>
  <c r="AK3434" i="1"/>
  <c r="AI3434" i="1" s="1"/>
  <c r="AK3431" i="1"/>
  <c r="AI3431" i="1" s="1"/>
  <c r="AK3428" i="1"/>
  <c r="AI3428" i="1" s="1"/>
  <c r="AK3427" i="1"/>
  <c r="AI3427" i="1" s="1"/>
  <c r="AK3424" i="1"/>
  <c r="AI3424" i="1" s="1"/>
  <c r="AK3420" i="1"/>
  <c r="AI3420" i="1" s="1"/>
  <c r="AK3416" i="1"/>
  <c r="AI3416" i="1" s="1"/>
  <c r="AK3412" i="1"/>
  <c r="AI3412" i="1" s="1"/>
  <c r="AK3411" i="1"/>
  <c r="AK3408" i="1"/>
  <c r="AI3408" i="1" s="1"/>
  <c r="AK3404" i="1"/>
  <c r="AI3404" i="1" s="1"/>
  <c r="AK3403" i="1"/>
  <c r="AI3403" i="1" s="1"/>
  <c r="AK3394" i="1"/>
  <c r="AK3389" i="1"/>
  <c r="AI3389" i="1" s="1"/>
  <c r="AK3387" i="1"/>
  <c r="AK3378" i="1"/>
  <c r="AI3378" i="1" s="1"/>
  <c r="AK3374" i="1"/>
  <c r="AI3374" i="1" s="1"/>
  <c r="AK3370" i="1"/>
  <c r="AK3366" i="1"/>
  <c r="AI3366" i="1" s="1"/>
  <c r="AK3365" i="1"/>
  <c r="AK3362" i="1"/>
  <c r="AI3362" i="1" s="1"/>
  <c r="AK3358" i="1"/>
  <c r="AI3358" i="1" s="1"/>
  <c r="AK3357" i="1"/>
  <c r="AI3357" i="1" s="1"/>
  <c r="AK3350" i="1"/>
  <c r="AI3350" i="1" s="1"/>
  <c r="AK3348" i="1"/>
  <c r="AI3348" i="1" s="1"/>
  <c r="AK3339" i="1"/>
  <c r="AI3339" i="1" s="1"/>
  <c r="AK3334" i="1"/>
  <c r="AK3330" i="1"/>
  <c r="AK3329" i="1"/>
  <c r="AI3329" i="1" s="1"/>
  <c r="AK3326" i="1"/>
  <c r="AK3314" i="1"/>
  <c r="AI3314" i="1" s="1"/>
  <c r="AK3305" i="1"/>
  <c r="AK3300" i="1"/>
  <c r="AK3297" i="1"/>
  <c r="AI3297" i="1" s="1"/>
  <c r="AK3293" i="1"/>
  <c r="AK3289" i="1"/>
  <c r="AK3282" i="1"/>
  <c r="AK3274" i="1"/>
  <c r="AI3274" i="1" s="1"/>
  <c r="AK3266" i="1"/>
  <c r="AI3266" i="1" s="1"/>
  <c r="AK3258" i="1"/>
  <c r="AK3247" i="1"/>
  <c r="AI3247" i="1" s="1"/>
  <c r="AK3246" i="1"/>
  <c r="AK3243" i="1"/>
  <c r="AI3243" i="1" s="1"/>
  <c r="AK3239" i="1"/>
  <c r="AK3237" i="1"/>
  <c r="AK3229" i="1"/>
  <c r="AI3229" i="1" s="1"/>
  <c r="AK3220" i="1"/>
  <c r="AI3220" i="1" s="1"/>
  <c r="AK3212" i="1"/>
  <c r="AK3205" i="1"/>
  <c r="AK3200" i="1"/>
  <c r="AI3200" i="1" s="1"/>
  <c r="AK3196" i="1"/>
  <c r="AK3192" i="1"/>
  <c r="AI3192" i="1" s="1"/>
  <c r="AK3191" i="1"/>
  <c r="AK3187" i="1"/>
  <c r="AK3177" i="1"/>
  <c r="AI3177" i="1" s="1"/>
  <c r="AK3183" i="1"/>
  <c r="AK3180" i="1"/>
  <c r="AI3180" i="1" s="1"/>
  <c r="AK3178" i="1"/>
  <c r="AK3174" i="1"/>
  <c r="AK3171" i="1"/>
  <c r="AI3171" i="1" s="1"/>
  <c r="AK3169" i="1"/>
  <c r="AI3169" i="1" s="1"/>
  <c r="AK3163" i="1"/>
  <c r="AI3163" i="1" s="1"/>
  <c r="AK3161" i="1"/>
  <c r="AI3161" i="1" s="1"/>
  <c r="AK3157" i="1"/>
  <c r="AI3157" i="1" s="1"/>
  <c r="AK3156" i="1"/>
  <c r="AK3152" i="1"/>
  <c r="AK3147" i="1"/>
  <c r="AI3147" i="1" s="1"/>
  <c r="AK3145" i="1"/>
  <c r="AI3145" i="1" s="1"/>
  <c r="AK3138" i="1"/>
  <c r="AK2986" i="1"/>
  <c r="AI2986" i="1" s="1"/>
  <c r="AJ2986" i="1" s="1"/>
  <c r="AK2984" i="1"/>
  <c r="AI2984" i="1" s="1"/>
  <c r="AK3114" i="1"/>
  <c r="AI3114" i="1" s="1"/>
  <c r="AK3132" i="1"/>
  <c r="AI3132" i="1" s="1"/>
  <c r="AK3128" i="1"/>
  <c r="AK3126" i="1"/>
  <c r="AI3126" i="1" s="1"/>
  <c r="AK3123" i="1"/>
  <c r="AI3123" i="1" s="1"/>
  <c r="AK3121" i="1"/>
  <c r="AI3121" i="1" s="1"/>
  <c r="AK3116" i="1"/>
  <c r="AK3108" i="1"/>
  <c r="AK3106" i="1"/>
  <c r="AK3103" i="1"/>
  <c r="AI3103" i="1" s="1"/>
  <c r="AK3101" i="1"/>
  <c r="AI3101" i="1" s="1"/>
  <c r="AK3096" i="1"/>
  <c r="AI3096" i="1" s="1"/>
  <c r="AK3092" i="1"/>
  <c r="AI3092" i="1" s="1"/>
  <c r="AK3090" i="1"/>
  <c r="AI3090" i="1" s="1"/>
  <c r="AK3087" i="1"/>
  <c r="AI3087" i="1" s="1"/>
  <c r="AK3083" i="1"/>
  <c r="AI3083" i="1" s="1"/>
  <c r="AK3079" i="1"/>
  <c r="AK3044" i="1"/>
  <c r="AI3044" i="1" s="1"/>
  <c r="AK3075" i="1"/>
  <c r="AI3075" i="1" s="1"/>
  <c r="AK3066" i="1"/>
  <c r="AI3066" i="1" s="1"/>
  <c r="AK3064" i="1"/>
  <c r="AI3064" i="1" s="1"/>
  <c r="AK3059" i="1"/>
  <c r="AI3059" i="1" s="1"/>
  <c r="AK3056" i="1"/>
  <c r="AI3056" i="1" s="1"/>
  <c r="AK3054" i="1"/>
  <c r="AI3054" i="1" s="1"/>
  <c r="AK3053" i="1"/>
  <c r="AI3053" i="1" s="1"/>
  <c r="AK3050" i="1"/>
  <c r="AI3050" i="1" s="1"/>
  <c r="AK3048" i="1"/>
  <c r="AI3048" i="1" s="1"/>
  <c r="AK3046" i="1"/>
  <c r="AI3046" i="1" s="1"/>
  <c r="AK3043" i="1"/>
  <c r="AI3043" i="1" s="1"/>
  <c r="AK3035" i="1"/>
  <c r="AK2895" i="1"/>
  <c r="AI2895" i="1" s="1"/>
  <c r="AK3030" i="1"/>
  <c r="AI3030" i="1" s="1"/>
  <c r="AK3029" i="1"/>
  <c r="AK3024" i="1"/>
  <c r="AI3024" i="1" s="1"/>
  <c r="AK3020" i="1"/>
  <c r="AI3020" i="1" s="1"/>
  <c r="AK3018" i="1"/>
  <c r="AI3018" i="1" s="1"/>
  <c r="AK3014" i="1"/>
  <c r="AI3014" i="1" s="1"/>
  <c r="AK3011" i="1"/>
  <c r="AI3011" i="1" s="1"/>
  <c r="AK3009" i="1"/>
  <c r="AK3002" i="1"/>
  <c r="AI3002" i="1" s="1"/>
  <c r="AK2997" i="1"/>
  <c r="AK2992" i="1"/>
  <c r="AI2992" i="1" s="1"/>
  <c r="AK2980" i="1"/>
  <c r="AI2980" i="1" s="1"/>
  <c r="AK2977" i="1"/>
  <c r="AI2977" i="1" s="1"/>
  <c r="AK2975" i="1"/>
  <c r="AI2975" i="1" s="1"/>
  <c r="AK2969" i="1"/>
  <c r="AI2969" i="1" s="1"/>
  <c r="AK2964" i="1"/>
  <c r="AK2962" i="1"/>
  <c r="AK2960" i="1"/>
  <c r="AK2958" i="1"/>
  <c r="AI2958" i="1" s="1"/>
  <c r="AK2955" i="1"/>
  <c r="AI2955" i="1" s="1"/>
  <c r="AK2952" i="1"/>
  <c r="AI2952" i="1" s="1"/>
  <c r="AK2949" i="1"/>
  <c r="AI2949" i="1" s="1"/>
  <c r="AK2937" i="1"/>
  <c r="AK2932" i="1"/>
  <c r="AI2932" i="1" s="1"/>
  <c r="AK2928" i="1"/>
  <c r="AI2928" i="1" s="1"/>
  <c r="AK2926" i="1"/>
  <c r="AI2926" i="1" s="1"/>
  <c r="AK2925" i="1"/>
  <c r="AI2925" i="1" s="1"/>
  <c r="AK2923" i="1"/>
  <c r="AI2923" i="1" s="1"/>
  <c r="AK2915" i="1"/>
  <c r="AI2915" i="1" s="1"/>
  <c r="AK2912" i="1"/>
  <c r="AI2912" i="1" s="1"/>
  <c r="AK2910" i="1"/>
  <c r="AI2910" i="1" s="1"/>
  <c r="AK2908" i="1"/>
  <c r="AI2908" i="1" s="1"/>
  <c r="AK2906" i="1"/>
  <c r="AI2906" i="1" s="1"/>
  <c r="AK2905" i="1"/>
  <c r="AI2905" i="1" s="1"/>
  <c r="AK2899" i="1"/>
  <c r="AI2899" i="1" s="1"/>
  <c r="AK2897" i="1"/>
  <c r="AI2897" i="1" s="1"/>
  <c r="AK2894" i="1"/>
  <c r="AI2894" i="1" s="1"/>
  <c r="AK2892" i="1"/>
  <c r="AI2892" i="1" s="1"/>
  <c r="AK2880" i="1"/>
  <c r="AK2879" i="1"/>
  <c r="AI2879" i="1" s="1"/>
  <c r="AK2877" i="1"/>
  <c r="AI2877" i="1" s="1"/>
  <c r="AK2874" i="1"/>
  <c r="AI2874" i="1" s="1"/>
  <c r="AK2868" i="1"/>
  <c r="AI2868" i="1" s="1"/>
  <c r="AK2862" i="1"/>
  <c r="AK2857" i="1"/>
  <c r="AI2857" i="1" s="1"/>
  <c r="AK2853" i="1"/>
  <c r="AI2853" i="1" s="1"/>
  <c r="AK2850" i="1"/>
  <c r="AI2850" i="1" s="1"/>
  <c r="AK2848" i="1"/>
  <c r="AK2845" i="1"/>
  <c r="AK2839" i="1"/>
  <c r="AI2839" i="1" s="1"/>
  <c r="AK2836" i="1"/>
  <c r="AI2836" i="1" s="1"/>
  <c r="AK2828" i="1"/>
  <c r="AI2828" i="1" s="1"/>
  <c r="AK2826" i="1"/>
  <c r="AI2826" i="1" s="1"/>
  <c r="AK2820" i="1"/>
  <c r="AI2820" i="1" s="1"/>
  <c r="AK2818" i="1"/>
  <c r="AI2818" i="1" s="1"/>
  <c r="AK2815" i="1"/>
  <c r="AI2815" i="1" s="1"/>
  <c r="AK2813" i="1"/>
  <c r="AI2813" i="1" s="1"/>
  <c r="AK2810" i="1"/>
  <c r="AI2810" i="1" s="1"/>
  <c r="AK2806" i="1"/>
  <c r="AI2806" i="1" s="1"/>
  <c r="AK2804" i="1"/>
  <c r="AI2804" i="1" s="1"/>
  <c r="AK2797" i="1"/>
  <c r="AK2795" i="1"/>
  <c r="AI2795" i="1" s="1"/>
  <c r="AK2791" i="1"/>
  <c r="AI2791" i="1" s="1"/>
  <c r="AK2750" i="1"/>
  <c r="AK2785" i="1"/>
  <c r="AK2782" i="1"/>
  <c r="AK2776" i="1"/>
  <c r="AK2770" i="1"/>
  <c r="AK2767" i="1"/>
  <c r="AK2761" i="1"/>
  <c r="AK2759" i="1"/>
  <c r="AK2755" i="1"/>
  <c r="AK2753" i="1"/>
  <c r="AK2748" i="1"/>
  <c r="AK2747" i="1"/>
  <c r="AK2746" i="1"/>
  <c r="AK2744" i="1"/>
  <c r="AK2741" i="1"/>
  <c r="AK2736" i="1"/>
  <c r="AK2734" i="1"/>
  <c r="AK2730" i="1"/>
  <c r="AK2728" i="1"/>
  <c r="AK2725" i="1"/>
  <c r="AK2724" i="1"/>
  <c r="G730" i="8" s="1"/>
  <c r="AK2723" i="1"/>
  <c r="AK2721" i="1"/>
  <c r="AK2718" i="1"/>
  <c r="G727" i="8" s="1"/>
  <c r="AK2716" i="1"/>
  <c r="AK2715" i="1"/>
  <c r="AK2712" i="1"/>
  <c r="G725" i="8" s="1"/>
  <c r="AK2710" i="1"/>
  <c r="AK2699" i="1"/>
  <c r="AK2696" i="1"/>
  <c r="AK2695" i="1"/>
  <c r="AK2694" i="1"/>
  <c r="AK2692" i="1"/>
  <c r="AK2690" i="1"/>
  <c r="AK2687" i="1"/>
  <c r="AK2685" i="1"/>
  <c r="G718" i="8" s="1"/>
  <c r="AK2673" i="1"/>
  <c r="AK2677" i="1"/>
  <c r="AK2669" i="1"/>
  <c r="AK2667" i="1"/>
  <c r="AK2657" i="1"/>
  <c r="AK2654" i="1"/>
  <c r="AK2651" i="1"/>
  <c r="G706" i="8" s="1"/>
  <c r="AK2649" i="1"/>
  <c r="G705" i="8" s="1"/>
  <c r="AK2646" i="1"/>
  <c r="AK2643" i="1"/>
  <c r="AK2387" i="1"/>
  <c r="AK2385" i="1"/>
  <c r="AK2380" i="1"/>
  <c r="AK2378" i="1"/>
  <c r="AK2640" i="1"/>
  <c r="G702" i="8" s="1"/>
  <c r="AK2636" i="1"/>
  <c r="AK2602" i="1"/>
  <c r="AK2635" i="1"/>
  <c r="AK2633" i="1"/>
  <c r="AK2631" i="1"/>
  <c r="AK2622" i="1"/>
  <c r="G697" i="8" s="1"/>
  <c r="AK2615" i="1"/>
  <c r="AK2613" i="1"/>
  <c r="G694" i="8" s="1"/>
  <c r="AK2609" i="1"/>
  <c r="AK2604" i="1"/>
  <c r="AK2600" i="1"/>
  <c r="AK2598" i="1"/>
  <c r="AK2596" i="1"/>
  <c r="AK2594" i="1"/>
  <c r="AK2592" i="1"/>
  <c r="AK2590" i="1"/>
  <c r="AK2588" i="1"/>
  <c r="AK2583" i="1"/>
  <c r="AK2585" i="1"/>
  <c r="AK2581" i="1"/>
  <c r="AK2580" i="1"/>
  <c r="AK2578" i="1"/>
  <c r="AK2576" i="1"/>
  <c r="AK2573" i="1"/>
  <c r="AK2571" i="1"/>
  <c r="AK2563" i="1"/>
  <c r="AK2561" i="1"/>
  <c r="G679" i="8" s="1"/>
  <c r="AK2557" i="1"/>
  <c r="AK2553" i="1"/>
  <c r="G677" i="8" s="1"/>
  <c r="AK2535" i="1"/>
  <c r="AK2543" i="1"/>
  <c r="AK2540" i="1"/>
  <c r="AK2529" i="1"/>
  <c r="AK2526" i="1"/>
  <c r="G671" i="8" s="1"/>
  <c r="AK2521" i="1"/>
  <c r="AK2516" i="1"/>
  <c r="AK2513" i="1"/>
  <c r="G666" i="8" s="1"/>
  <c r="AK2480" i="1"/>
  <c r="AK2508" i="1"/>
  <c r="G664" i="8" s="1"/>
  <c r="AK2506" i="1"/>
  <c r="AK2500" i="1"/>
  <c r="AK2498" i="1"/>
  <c r="AK2490" i="1"/>
  <c r="AK2486" i="1"/>
  <c r="AK2478" i="1"/>
  <c r="AK2483" i="1"/>
  <c r="G656" i="8" s="1"/>
  <c r="AK2481" i="1"/>
  <c r="G655" i="8" s="1"/>
  <c r="AK2474" i="1"/>
  <c r="AK2471" i="1"/>
  <c r="AK2468" i="1"/>
  <c r="AK2464" i="1"/>
  <c r="G650" i="8" s="1"/>
  <c r="AK2461" i="1"/>
  <c r="G649" i="8" s="1"/>
  <c r="AK2454" i="1"/>
  <c r="AK2460" i="1"/>
  <c r="AK2458" i="1"/>
  <c r="AK2450" i="1"/>
  <c r="G645" i="8" s="1"/>
  <c r="AK2418" i="1"/>
  <c r="AK2447" i="1"/>
  <c r="AK2444" i="1"/>
  <c r="AK2441" i="1"/>
  <c r="G641" i="8" s="1"/>
  <c r="AK2439" i="1"/>
  <c r="G640" i="8" s="1"/>
  <c r="AK2433" i="1"/>
  <c r="AK2430" i="1"/>
  <c r="G638" i="8" s="1"/>
  <c r="AK2427" i="1"/>
  <c r="AK2425" i="1"/>
  <c r="AK2424" i="1"/>
  <c r="AK2420" i="1"/>
  <c r="G635" i="8" s="1"/>
  <c r="AK2411" i="1"/>
  <c r="G634" i="8" s="1"/>
  <c r="AK2402" i="1"/>
  <c r="AK2409" i="1"/>
  <c r="G633" i="8" s="1"/>
  <c r="AK2406" i="1"/>
  <c r="AK2400" i="1"/>
  <c r="AK2398" i="1"/>
  <c r="AK2392" i="1"/>
  <c r="AK2389" i="1"/>
  <c r="G627" i="8" s="1"/>
  <c r="AK2373" i="1"/>
  <c r="AK2370" i="1"/>
  <c r="G625" i="8" s="1"/>
  <c r="AK2366" i="1"/>
  <c r="G623" i="8" s="1"/>
  <c r="AK2363" i="1"/>
  <c r="AK2361" i="1"/>
  <c r="AK2359" i="1"/>
  <c r="AK2356" i="1"/>
  <c r="G621" i="8" s="1"/>
  <c r="AK2352" i="1"/>
  <c r="AK2347" i="1"/>
  <c r="AK2334" i="1"/>
  <c r="AK2332" i="1"/>
  <c r="AK2349" i="1"/>
  <c r="G618" i="8" s="1"/>
  <c r="AK2343" i="1"/>
  <c r="AK2341" i="1"/>
  <c r="G617" i="8" s="1"/>
  <c r="AK2326" i="1"/>
  <c r="G615" i="8" s="1"/>
  <c r="AK2324" i="1"/>
  <c r="AK2321" i="1"/>
  <c r="G613" i="8" s="1"/>
  <c r="AK2319" i="1"/>
  <c r="G612" i="8" s="1"/>
  <c r="AK2317" i="1"/>
  <c r="G611" i="8" s="1"/>
  <c r="AK2311" i="1"/>
  <c r="AK2309" i="1"/>
  <c r="AK2306" i="1"/>
  <c r="G606" i="8" s="1"/>
  <c r="AK2303" i="1"/>
  <c r="AK2301" i="1"/>
  <c r="AK2298" i="1"/>
  <c r="G603" i="8" s="1"/>
  <c r="AK2296" i="1"/>
  <c r="G602" i="8" s="1"/>
  <c r="AK2294" i="1"/>
  <c r="G601" i="8" s="1"/>
  <c r="AK2289" i="1"/>
  <c r="G600" i="8" s="1"/>
  <c r="AK2284" i="1"/>
  <c r="AK2245" i="1"/>
  <c r="AK2278" i="1"/>
  <c r="AK2275" i="1"/>
  <c r="AK2273" i="1"/>
  <c r="AK2270" i="1"/>
  <c r="AK2178" i="1"/>
  <c r="AK2264" i="1"/>
  <c r="AK2259" i="1"/>
  <c r="AK2257" i="1"/>
  <c r="AK2254" i="1"/>
  <c r="AK2251" i="1"/>
  <c r="AK2249" i="1"/>
  <c r="AK2246" i="1"/>
  <c r="G592" i="8" s="1"/>
  <c r="AK2230" i="1"/>
  <c r="AK2244" i="1"/>
  <c r="AK2241" i="1"/>
  <c r="AK2240" i="1"/>
  <c r="AK2238" i="1"/>
  <c r="AK2233" i="1"/>
  <c r="G590" i="8" s="1"/>
  <c r="AK2228" i="1"/>
  <c r="G589" i="8" s="1"/>
  <c r="AK2224" i="1"/>
  <c r="AK2221" i="1"/>
  <c r="AK2219" i="1"/>
  <c r="AK2216" i="1"/>
  <c r="AK2213" i="1"/>
  <c r="G587" i="8" s="1"/>
  <c r="AK2209" i="1"/>
  <c r="AK2212" i="1"/>
  <c r="AK2205" i="1"/>
  <c r="AK2203" i="1"/>
  <c r="AK2200" i="1"/>
  <c r="G585" i="8" s="1"/>
  <c r="AK2195" i="1"/>
  <c r="AK2196" i="1"/>
  <c r="G583" i="8" s="1"/>
  <c r="AK2192" i="1"/>
  <c r="AK2189" i="1"/>
  <c r="G582" i="8" s="1"/>
  <c r="AK2187" i="1"/>
  <c r="AK2184" i="1"/>
  <c r="AK2182" i="1"/>
  <c r="AK2177" i="1"/>
  <c r="AK2170" i="1"/>
  <c r="AK2167" i="1"/>
  <c r="AK2163" i="1"/>
  <c r="AK2161" i="1"/>
  <c r="AK2158" i="1"/>
  <c r="G573" i="8" s="1"/>
  <c r="AK2155" i="1"/>
  <c r="AK2152" i="1"/>
  <c r="AK2149" i="1"/>
  <c r="G570" i="8" s="1"/>
  <c r="AK2147" i="1"/>
  <c r="AK2141" i="1"/>
  <c r="AK2136" i="1"/>
  <c r="AK2134" i="1"/>
  <c r="AK2131" i="1"/>
  <c r="AK2128" i="1"/>
  <c r="AK2113" i="1"/>
  <c r="AK2122" i="1"/>
  <c r="AK2120" i="1"/>
  <c r="AK2117" i="1"/>
  <c r="AK2108" i="1"/>
  <c r="AK2103" i="1"/>
  <c r="AK2101" i="1"/>
  <c r="G559" i="8" s="1"/>
  <c r="AK2098" i="1"/>
  <c r="AK2094" i="1"/>
  <c r="AK2091" i="1"/>
  <c r="G558" i="8" s="1"/>
  <c r="AK2089" i="1"/>
  <c r="G557" i="8" s="1"/>
  <c r="AK2082" i="1"/>
  <c r="G555" i="8" s="1"/>
  <c r="AK2080" i="1"/>
  <c r="AK2077" i="1"/>
  <c r="AK2073" i="1"/>
  <c r="G554" i="8" s="1"/>
  <c r="AK2070" i="1"/>
  <c r="AK2066" i="1"/>
  <c r="AK2063" i="1"/>
  <c r="AK2059" i="1"/>
  <c r="G549" i="8" s="1"/>
  <c r="AK2057" i="1"/>
  <c r="G548" i="8" s="1"/>
  <c r="AK2054" i="1"/>
  <c r="G547" i="8" s="1"/>
  <c r="AK2050" i="1"/>
  <c r="AK2047" i="1"/>
  <c r="G546" i="8" s="1"/>
  <c r="AK2043" i="1"/>
  <c r="G544" i="8" s="1"/>
  <c r="AK2041" i="1"/>
  <c r="G543" i="8" s="1"/>
  <c r="AK2039" i="1"/>
  <c r="G542" i="8" s="1"/>
  <c r="AK2036" i="1"/>
  <c r="AK2032" i="1"/>
  <c r="AK2026" i="1"/>
  <c r="AK2024" i="1"/>
  <c r="AK2021" i="1"/>
  <c r="AK2018" i="1"/>
  <c r="AK2015" i="1"/>
  <c r="G534" i="8" s="1"/>
  <c r="AK2012" i="1"/>
  <c r="AK2010" i="1"/>
  <c r="G532" i="8" s="1"/>
  <c r="AK2007" i="1"/>
  <c r="AK2004" i="1"/>
  <c r="G529" i="8" s="1"/>
  <c r="AK2001" i="1"/>
  <c r="AK1998" i="1"/>
  <c r="AK1995" i="1"/>
  <c r="AK1993" i="1"/>
  <c r="G526" i="8" s="1"/>
  <c r="AK1933" i="1"/>
  <c r="AK1987" i="1"/>
  <c r="AK1982" i="1"/>
  <c r="G523" i="8" s="1"/>
  <c r="AK1980" i="1"/>
  <c r="G522" i="8" s="1"/>
  <c r="AK1976" i="1"/>
  <c r="AK1970" i="1"/>
  <c r="AK1969" i="1"/>
  <c r="AK1966" i="1"/>
  <c r="G516" i="8" s="1"/>
  <c r="AK1961" i="1"/>
  <c r="AK1957" i="1"/>
  <c r="D102" i="1"/>
  <c r="D21" i="8" s="1"/>
  <c r="D939" i="1"/>
  <c r="D624" i="1"/>
  <c r="D164" i="1"/>
  <c r="D36" i="8" s="1"/>
  <c r="AK439" i="1"/>
  <c r="AK445" i="1"/>
  <c r="D570" i="1"/>
  <c r="D77" i="1"/>
  <c r="D426" i="1"/>
  <c r="D99" i="8" s="1"/>
  <c r="E612" i="1"/>
  <c r="D613" i="1"/>
  <c r="D1065" i="1"/>
  <c r="D247" i="8" s="1"/>
  <c r="E935" i="1"/>
  <c r="D1030" i="1"/>
  <c r="E1029" i="1"/>
  <c r="E174" i="1"/>
  <c r="D1012" i="1"/>
  <c r="E1012" i="1" s="1"/>
  <c r="E1076" i="1"/>
  <c r="D118" i="1"/>
  <c r="D7" i="1"/>
  <c r="D5" i="8" s="1"/>
  <c r="D279" i="1"/>
  <c r="D64" i="8" s="1"/>
  <c r="E14" i="1"/>
  <c r="E13" i="1"/>
  <c r="D887" i="1"/>
  <c r="D835" i="1"/>
  <c r="E835" i="1" s="1"/>
  <c r="E834" i="1"/>
  <c r="D984" i="1"/>
  <c r="AK143" i="1"/>
  <c r="AK140" i="1"/>
  <c r="E1028" i="1"/>
  <c r="E1085" i="1"/>
  <c r="B51" i="1"/>
  <c r="E51" i="1" s="1"/>
  <c r="E50" i="1"/>
  <c r="B83" i="1"/>
  <c r="E82" i="1"/>
  <c r="E1086" i="1"/>
  <c r="E287" i="1"/>
  <c r="B288" i="1"/>
  <c r="E319" i="1"/>
  <c r="AK778" i="1"/>
  <c r="AK840" i="1"/>
  <c r="AK755" i="1"/>
  <c r="AK865" i="1"/>
  <c r="AK774" i="1"/>
  <c r="AK554" i="1"/>
  <c r="AK516" i="1"/>
  <c r="AK280" i="1"/>
  <c r="AK163" i="1"/>
  <c r="AK678" i="1"/>
  <c r="AK1111" i="1"/>
  <c r="E684" i="1"/>
  <c r="D685" i="1"/>
  <c r="E262" i="1"/>
  <c r="D263" i="1"/>
  <c r="D237" i="1"/>
  <c r="E568" i="1"/>
  <c r="B569" i="1"/>
  <c r="B570" i="1" s="1"/>
  <c r="B571" i="1" s="1"/>
  <c r="D500" i="1"/>
  <c r="E1018" i="1"/>
  <c r="E911" i="1"/>
  <c r="B912" i="1"/>
  <c r="D444" i="1"/>
  <c r="D232" i="1"/>
  <c r="D200" i="1"/>
  <c r="B807" i="1"/>
  <c r="B808" i="1" s="1"/>
  <c r="B809" i="1" s="1"/>
  <c r="E806" i="1"/>
  <c r="B759" i="1"/>
  <c r="E758" i="1"/>
  <c r="B498" i="1"/>
  <c r="E497" i="1"/>
  <c r="E126" i="1"/>
  <c r="B127" i="1"/>
  <c r="B128" i="1" s="1"/>
  <c r="E833" i="1"/>
  <c r="D599" i="1"/>
  <c r="D133" i="8" s="1"/>
  <c r="E553" i="1"/>
  <c r="D521" i="1"/>
  <c r="D117" i="8" s="1"/>
  <c r="B584" i="1"/>
  <c r="B585" i="1" s="1"/>
  <c r="B586" i="1" s="1"/>
  <c r="E586" i="1" s="1"/>
  <c r="E583" i="1"/>
  <c r="E519" i="1"/>
  <c r="B520" i="1"/>
  <c r="B521" i="1" s="1"/>
  <c r="D148" i="1"/>
  <c r="B1120" i="1"/>
  <c r="E1120" i="1" s="1"/>
  <c r="E1119" i="1"/>
  <c r="B535" i="1"/>
  <c r="B536" i="1" s="1"/>
  <c r="B369" i="1"/>
  <c r="B251" i="1"/>
  <c r="E251" i="1" s="1"/>
  <c r="E250" i="1"/>
  <c r="B99" i="1"/>
  <c r="E98" i="1"/>
  <c r="AK75" i="1"/>
  <c r="E269" i="1"/>
  <c r="B95" i="1"/>
  <c r="B96" i="1" s="1"/>
  <c r="E96" i="1" s="1"/>
  <c r="E94" i="1"/>
  <c r="D471" i="1"/>
  <c r="E416" i="1"/>
  <c r="E396" i="1"/>
  <c r="D397" i="1"/>
  <c r="D926" i="1"/>
  <c r="E852" i="1"/>
  <c r="B853" i="1"/>
  <c r="E792" i="1"/>
  <c r="B793" i="1"/>
  <c r="B794" i="1" s="1"/>
  <c r="B795" i="1" s="1"/>
  <c r="B796" i="1" s="1"/>
  <c r="B797" i="1" s="1"/>
  <c r="B798" i="1" s="1"/>
  <c r="B799" i="1" s="1"/>
  <c r="E799" i="1" s="1"/>
  <c r="B706" i="1"/>
  <c r="B707" i="1" s="1"/>
  <c r="E707" i="1" s="1"/>
  <c r="E705" i="1"/>
  <c r="B579" i="1"/>
  <c r="E579" i="1" s="1"/>
  <c r="E578" i="1"/>
  <c r="E439" i="1"/>
  <c r="B440" i="1"/>
  <c r="E440" i="1" s="1"/>
  <c r="B32" i="1"/>
  <c r="E31" i="1"/>
  <c r="E958" i="1"/>
  <c r="B467" i="1"/>
  <c r="E466" i="1"/>
  <c r="B211" i="1"/>
  <c r="E210" i="1"/>
  <c r="B147" i="1"/>
  <c r="B148" i="1" s="1"/>
  <c r="E146" i="1"/>
  <c r="AF979" i="1"/>
  <c r="AH915" i="1"/>
  <c r="AH901" i="1"/>
  <c r="D845" i="1"/>
  <c r="D813" i="1"/>
  <c r="D808" i="1"/>
  <c r="E803" i="1"/>
  <c r="D794" i="1"/>
  <c r="D755" i="1"/>
  <c r="E704" i="1"/>
  <c r="D694" i="1"/>
  <c r="E682" i="1"/>
  <c r="D574" i="1"/>
  <c r="D554" i="1"/>
  <c r="D540" i="1"/>
  <c r="E518" i="1"/>
  <c r="E496" i="1"/>
  <c r="E434" i="1"/>
  <c r="E413" i="1"/>
  <c r="D384" i="1"/>
  <c r="E373" i="1"/>
  <c r="D362" i="1"/>
  <c r="D83" i="8" s="1"/>
  <c r="E350" i="1"/>
  <c r="E304" i="1"/>
  <c r="D297" i="1"/>
  <c r="E297" i="1" s="1"/>
  <c r="D292" i="1"/>
  <c r="E285" i="1"/>
  <c r="E267" i="1"/>
  <c r="E249" i="1"/>
  <c r="E213" i="1"/>
  <c r="E145" i="1"/>
  <c r="D138" i="1"/>
  <c r="D29" i="8" s="1"/>
  <c r="E97" i="1"/>
  <c r="D69" i="1"/>
  <c r="D58" i="1"/>
  <c r="D13" i="8" s="1"/>
  <c r="D1127" i="1"/>
  <c r="B1032" i="1"/>
  <c r="E1032" i="1" s="1"/>
  <c r="B1024" i="1"/>
  <c r="E1024" i="1" s="1"/>
  <c r="B847" i="1"/>
  <c r="B848" i="1" s="1"/>
  <c r="B811" i="1"/>
  <c r="B733" i="1"/>
  <c r="E732" i="1"/>
  <c r="B677" i="1"/>
  <c r="B442" i="1"/>
  <c r="B443" i="1" s="1"/>
  <c r="B444" i="1" s="1"/>
  <c r="B445" i="1" s="1"/>
  <c r="B446" i="1" s="1"/>
  <c r="B447" i="1" s="1"/>
  <c r="B448" i="1" s="1"/>
  <c r="B449" i="1" s="1"/>
  <c r="B450" i="1" s="1"/>
  <c r="B451" i="1" s="1"/>
  <c r="E441" i="1"/>
  <c r="B26" i="1"/>
  <c r="B5" i="1"/>
  <c r="S822" i="1"/>
  <c r="S929" i="1"/>
  <c r="S908" i="1"/>
  <c r="AE908" i="1"/>
  <c r="AE869" i="1"/>
  <c r="AE863" i="1"/>
  <c r="AE849" i="1"/>
  <c r="E680" i="1"/>
  <c r="E661" i="1"/>
  <c r="E591" i="1"/>
  <c r="D561" i="1"/>
  <c r="E532" i="1"/>
  <c r="E495" i="1"/>
  <c r="E488" i="1"/>
  <c r="D478" i="1"/>
  <c r="E478" i="1" s="1"/>
  <c r="D433" i="1"/>
  <c r="D390" i="1"/>
  <c r="E178" i="1"/>
  <c r="D122" i="1"/>
  <c r="E80" i="1"/>
  <c r="E36" i="1"/>
  <c r="E1118" i="1"/>
  <c r="D1045" i="1"/>
  <c r="B1056" i="1"/>
  <c r="B1057" i="1" s="1"/>
  <c r="B876" i="1"/>
  <c r="B864" i="1"/>
  <c r="B801" i="1"/>
  <c r="E801" i="1" s="1"/>
  <c r="B615" i="1"/>
  <c r="B491" i="1"/>
  <c r="B492" i="1" s="1"/>
  <c r="B493" i="1" s="1"/>
  <c r="B494" i="1" s="1"/>
  <c r="B361" i="1"/>
  <c r="B362" i="1" s="1"/>
  <c r="B363" i="1" s="1"/>
  <c r="B364" i="1" s="1"/>
  <c r="B365" i="1" s="1"/>
  <c r="B366" i="1" s="1"/>
  <c r="B367" i="1" s="1"/>
  <c r="B116" i="1"/>
  <c r="S778" i="1"/>
  <c r="AE875" i="1"/>
  <c r="AE720" i="1"/>
  <c r="S720" i="1"/>
  <c r="AF923" i="1"/>
  <c r="E858" i="1"/>
  <c r="E849" i="1"/>
  <c r="E832" i="1"/>
  <c r="E552" i="1"/>
  <c r="E513" i="1"/>
  <c r="E465" i="1"/>
  <c r="E108" i="1"/>
  <c r="B1044" i="1"/>
  <c r="B1045" i="1" s="1"/>
  <c r="B1004" i="1"/>
  <c r="B739" i="1"/>
  <c r="E739" i="1" s="1"/>
  <c r="B667" i="1"/>
  <c r="E666" i="1"/>
  <c r="B389" i="1"/>
  <c r="B390" i="1" s="1"/>
  <c r="B391" i="1" s="1"/>
  <c r="B392" i="1" s="1"/>
  <c r="E751" i="1"/>
  <c r="E572" i="1"/>
  <c r="E415" i="1"/>
  <c r="D346" i="1"/>
  <c r="D196" i="1"/>
  <c r="D45" i="8" s="1"/>
  <c r="AE944" i="1"/>
  <c r="S944" i="1"/>
  <c r="AD1007" i="1"/>
  <c r="AH973" i="1"/>
  <c r="D848" i="1"/>
  <c r="D823" i="1"/>
  <c r="D718" i="1"/>
  <c r="D492" i="1"/>
  <c r="D458" i="1"/>
  <c r="E317" i="1"/>
  <c r="E209" i="1"/>
  <c r="D190" i="1"/>
  <c r="D181" i="1"/>
  <c r="D1042" i="1"/>
  <c r="D242" i="8" s="1"/>
  <c r="AE970" i="1"/>
  <c r="S970" i="1"/>
  <c r="S799" i="1"/>
  <c r="AE799" i="1"/>
  <c r="AF87" i="1"/>
  <c r="AD1003" i="1"/>
  <c r="AD1004" i="1" s="1"/>
  <c r="AD1005" i="1" s="1"/>
  <c r="AD1006" i="1" s="1"/>
  <c r="AF933" i="1"/>
  <c r="E805" i="1"/>
  <c r="E544" i="1"/>
  <c r="E475" i="1"/>
  <c r="E299" i="1"/>
  <c r="E208" i="1"/>
  <c r="D153" i="1"/>
  <c r="E153" i="1" s="1"/>
  <c r="E47" i="1"/>
  <c r="E30" i="1"/>
  <c r="B1060" i="1"/>
  <c r="B1041" i="1"/>
  <c r="B1042" i="1" s="1"/>
  <c r="B961" i="1"/>
  <c r="B744" i="1"/>
  <c r="B709" i="1"/>
  <c r="E708" i="1"/>
  <c r="B699" i="1"/>
  <c r="E699" i="1" s="1"/>
  <c r="B593" i="1"/>
  <c r="B274" i="1"/>
  <c r="B275" i="1" s="1"/>
  <c r="B188" i="1"/>
  <c r="E187" i="1"/>
  <c r="B110" i="1"/>
  <c r="S906" i="1"/>
  <c r="S818" i="1"/>
  <c r="AF30" i="1"/>
  <c r="B717" i="1"/>
  <c r="B718" i="1" s="1"/>
  <c r="B719" i="1" s="1"/>
  <c r="B720" i="1" s="1"/>
  <c r="B721" i="1" s="1"/>
  <c r="B722" i="1" s="1"/>
  <c r="E716" i="1"/>
  <c r="S832" i="1"/>
  <c r="AE832" i="1"/>
  <c r="AH696" i="1"/>
  <c r="AK696" i="1" s="1"/>
  <c r="AG915" i="1"/>
  <c r="E850" i="1"/>
  <c r="E771" i="1"/>
  <c r="E414" i="1"/>
  <c r="E405" i="1"/>
  <c r="E179" i="1"/>
  <c r="E151" i="1"/>
  <c r="E87" i="1"/>
  <c r="B523" i="1"/>
  <c r="B524" i="1" s="1"/>
  <c r="E522" i="1"/>
  <c r="B74" i="1"/>
  <c r="E73" i="1"/>
  <c r="S821" i="1"/>
  <c r="AD702" i="1"/>
  <c r="AH701" i="1"/>
  <c r="S978" i="1"/>
  <c r="S850" i="1"/>
  <c r="AE850" i="1"/>
  <c r="S763" i="1"/>
  <c r="AE763" i="1"/>
  <c r="E967" i="1"/>
  <c r="AK1555" i="1"/>
  <c r="AK1456" i="1"/>
  <c r="AK1452" i="1"/>
  <c r="AK1168" i="1"/>
  <c r="AK1148" i="1"/>
  <c r="AK6406" i="1"/>
  <c r="AK1681" i="1"/>
  <c r="AK1955" i="1"/>
  <c r="G514" i="8" s="1"/>
  <c r="AK1705" i="1"/>
  <c r="AK1537" i="1"/>
  <c r="AK6270" i="1"/>
  <c r="AK1816" i="1"/>
  <c r="AK1528" i="1"/>
  <c r="AK1400" i="1"/>
  <c r="AK6201" i="1"/>
  <c r="AK1892" i="1"/>
  <c r="AK1751" i="1"/>
  <c r="AK1949" i="1"/>
  <c r="AK1851" i="1"/>
  <c r="G485" i="8" s="1"/>
  <c r="AK1824" i="1"/>
  <c r="AK1798" i="1"/>
  <c r="G471" i="8" s="1"/>
  <c r="AK1773" i="1"/>
  <c r="AK1744" i="1"/>
  <c r="AK1579" i="1"/>
  <c r="AK1494" i="1"/>
  <c r="AK1418" i="1"/>
  <c r="AK1376" i="1"/>
  <c r="AK703" i="1"/>
  <c r="AK1330" i="1"/>
  <c r="AK6163" i="1"/>
  <c r="AK6100" i="1"/>
  <c r="AK5933" i="1"/>
  <c r="AK1885" i="1"/>
  <c r="G496" i="8" s="1"/>
  <c r="AK1858" i="1"/>
  <c r="AK1831" i="1"/>
  <c r="AK1811" i="1"/>
  <c r="G475" i="8" s="1"/>
  <c r="AK1783" i="1"/>
  <c r="AK1707" i="1"/>
  <c r="AK1661" i="1"/>
  <c r="AK1625" i="1"/>
  <c r="AK1461" i="1"/>
  <c r="AK1500" i="1"/>
  <c r="AK1359" i="1"/>
  <c r="AK1300" i="1"/>
  <c r="AK1232" i="1"/>
  <c r="AK6513" i="1"/>
  <c r="AK6492" i="1"/>
  <c r="AK6463" i="1"/>
  <c r="AK6436" i="1"/>
  <c r="AK6413" i="1"/>
  <c r="AK6385" i="1"/>
  <c r="AK6208" i="1"/>
  <c r="AK6139" i="1"/>
  <c r="AK6039" i="1"/>
  <c r="AK5827" i="1"/>
  <c r="AK1942" i="1"/>
  <c r="AK1838" i="1"/>
  <c r="AK1790" i="1"/>
  <c r="AK1728" i="1"/>
  <c r="AK1697" i="1"/>
  <c r="AK1602" i="1"/>
  <c r="AK1477" i="1"/>
  <c r="AK1439" i="1"/>
  <c r="AK6520" i="1"/>
  <c r="AK6470" i="1"/>
  <c r="AK6392" i="1"/>
  <c r="AK6360" i="1"/>
  <c r="AK6324" i="1"/>
  <c r="AK6256" i="1"/>
  <c r="AK6119" i="1"/>
  <c r="AK5951" i="1"/>
  <c r="AK1488" i="1"/>
  <c r="AK1399" i="1"/>
  <c r="AK1322" i="1"/>
  <c r="AK1242" i="1"/>
  <c r="AK6484" i="1"/>
  <c r="AK6420" i="1"/>
  <c r="AK6292" i="1"/>
  <c r="AK6262" i="1"/>
  <c r="AK6231" i="1"/>
  <c r="AK6200" i="1"/>
  <c r="AK6169" i="1"/>
  <c r="AK6131" i="1"/>
  <c r="AK6093" i="1"/>
  <c r="AK6063" i="1"/>
  <c r="AK6032" i="1"/>
  <c r="AK5963" i="1"/>
  <c r="AK5925" i="1"/>
  <c r="AK5895" i="1"/>
  <c r="AK5864" i="1"/>
  <c r="AK5795" i="1"/>
  <c r="AK5757" i="1"/>
  <c r="AK5704" i="1"/>
  <c r="AK5687" i="1"/>
  <c r="AK5658" i="1"/>
  <c r="AK5635" i="1"/>
  <c r="AK5612" i="1"/>
  <c r="AK5591" i="1"/>
  <c r="AK5585" i="1"/>
  <c r="AK5569" i="1"/>
  <c r="AK5523" i="1"/>
  <c r="AK5486" i="1"/>
  <c r="AK5449" i="1"/>
  <c r="AK5433" i="1"/>
  <c r="AK5417" i="1"/>
  <c r="AK5401" i="1"/>
  <c r="AK5386" i="1"/>
  <c r="AK5366" i="1"/>
  <c r="AK5309" i="1"/>
  <c r="AK5210" i="1"/>
  <c r="AK5177" i="1"/>
  <c r="AK5074" i="1"/>
  <c r="AK1533" i="1"/>
  <c r="AK1448" i="1"/>
  <c r="AK1215" i="1"/>
  <c r="AK6516" i="1"/>
  <c r="AK6452" i="1"/>
  <c r="AK6388" i="1"/>
  <c r="AK6346" i="1"/>
  <c r="AK6277" i="1"/>
  <c r="AK6246" i="1"/>
  <c r="AK6216" i="1"/>
  <c r="AK6185" i="1"/>
  <c r="AK6147" i="1"/>
  <c r="AK6078" i="1"/>
  <c r="AK6047" i="1"/>
  <c r="AK6017" i="1"/>
  <c r="AK5909" i="1"/>
  <c r="AK5879" i="1"/>
  <c r="AK5848" i="1"/>
  <c r="AK5779" i="1"/>
  <c r="AK5742" i="1"/>
  <c r="AK5718" i="1"/>
  <c r="AK5620" i="1"/>
  <c r="AK5599" i="1"/>
  <c r="AK5554" i="1"/>
  <c r="AK5538" i="1"/>
  <c r="AK5494" i="1"/>
  <c r="AK5478" i="1"/>
  <c r="AK5463" i="1"/>
  <c r="AK5441" i="1"/>
  <c r="AK5425" i="1"/>
  <c r="AK5409" i="1"/>
  <c r="AK5393" i="1"/>
  <c r="AK5378" i="1"/>
  <c r="AK5325" i="1"/>
  <c r="AK5292" i="1"/>
  <c r="AK5194" i="1"/>
  <c r="AK5013" i="1"/>
  <c r="AK4989" i="1"/>
  <c r="AK4928" i="1"/>
  <c r="AK4835" i="1"/>
  <c r="AK4751" i="1"/>
  <c r="AK4717" i="1"/>
  <c r="AK4634" i="1"/>
  <c r="AK1553" i="1"/>
  <c r="AK1464" i="1"/>
  <c r="AK1386" i="1"/>
  <c r="AK1166" i="1"/>
  <c r="AK6468" i="1"/>
  <c r="AK6404" i="1"/>
  <c r="AK6285" i="1"/>
  <c r="AK6254" i="1"/>
  <c r="AK6224" i="1"/>
  <c r="AK6193" i="1"/>
  <c r="AK6086" i="1"/>
  <c r="AK6055" i="1"/>
  <c r="AK6025" i="1"/>
  <c r="AK5917" i="1"/>
  <c r="AK5887" i="1"/>
  <c r="AK5856" i="1"/>
  <c r="AK5787" i="1"/>
  <c r="AK5749" i="1"/>
  <c r="AK5719" i="1"/>
  <c r="AK5703" i="1"/>
  <c r="AK5584" i="1"/>
  <c r="AK5539" i="1"/>
  <c r="AK5522" i="1"/>
  <c r="AK5501" i="1"/>
  <c r="AK5485" i="1"/>
  <c r="AK5464" i="1"/>
  <c r="AK5448" i="1"/>
  <c r="AK5432" i="1"/>
  <c r="AK5416" i="1"/>
  <c r="AK5400" i="1"/>
  <c r="AK5379" i="1"/>
  <c r="AK5365" i="1"/>
  <c r="AK5326" i="1"/>
  <c r="AK5302" i="1"/>
  <c r="AK5200" i="1"/>
  <c r="AK5170" i="1"/>
  <c r="AK5132" i="1"/>
  <c r="AK5093" i="1"/>
  <c r="AK5020" i="1"/>
  <c r="AK4990" i="1"/>
  <c r="AK4967" i="1"/>
  <c r="AK5301" i="1"/>
  <c r="AK5284" i="1"/>
  <c r="AK5255" i="1"/>
  <c r="AK5232" i="1"/>
  <c r="AK5209" i="1"/>
  <c r="AK5186" i="1"/>
  <c r="AK5169" i="1"/>
  <c r="AK5163" i="1"/>
  <c r="AK5147" i="1"/>
  <c r="AK5101" i="1"/>
  <c r="AK5079" i="1"/>
  <c r="AK5056" i="1"/>
  <c r="AK5012" i="1"/>
  <c r="AK4995" i="1"/>
  <c r="AK4949" i="1"/>
  <c r="AK4933" i="1"/>
  <c r="AK4899" i="1"/>
  <c r="AK4883" i="1"/>
  <c r="AK4878" i="1"/>
  <c r="AK4862" i="1"/>
  <c r="AK4834" i="1"/>
  <c r="AK4811" i="1"/>
  <c r="AK4767" i="1"/>
  <c r="AK4750" i="1"/>
  <c r="AK4728" i="1"/>
  <c r="AK4722" i="1"/>
  <c r="AK4655" i="1"/>
  <c r="AK4639" i="1"/>
  <c r="AK4616" i="1"/>
  <c r="AK4519" i="1"/>
  <c r="AK4502" i="1"/>
  <c r="AK4450" i="1"/>
  <c r="AK4433" i="1"/>
  <c r="AK4410" i="1"/>
  <c r="AK4404" i="1"/>
  <c r="AK4381" i="1"/>
  <c r="AK4364" i="1"/>
  <c r="AK4321" i="1"/>
  <c r="AK4269" i="1"/>
  <c r="AK3958" i="1"/>
  <c r="AK4182" i="1"/>
  <c r="AK4165" i="1"/>
  <c r="G1137" i="8" s="1"/>
  <c r="AK4115" i="1"/>
  <c r="AK4093" i="1"/>
  <c r="AK4047" i="1"/>
  <c r="AK4031" i="1"/>
  <c r="G1095" i="8" s="1"/>
  <c r="AK4010" i="1"/>
  <c r="AK3947" i="1"/>
  <c r="G1072" i="8" s="1"/>
  <c r="AK3901" i="1"/>
  <c r="AK3895" i="1"/>
  <c r="AK3881" i="1"/>
  <c r="AI3881" i="1" s="1"/>
  <c r="AK3858" i="1"/>
  <c r="AI3858" i="1" s="1"/>
  <c r="AK3832" i="1"/>
  <c r="AI3832" i="1" s="1"/>
  <c r="AK3788" i="1"/>
  <c r="AI3788" i="1" s="1"/>
  <c r="AK3773" i="1"/>
  <c r="AI3773" i="1" s="1"/>
  <c r="AK3727" i="1"/>
  <c r="AI3727" i="1" s="1"/>
  <c r="AK3705" i="1"/>
  <c r="AI3705" i="1" s="1"/>
  <c r="AK3656" i="1"/>
  <c r="AI3656" i="1" s="1"/>
  <c r="AK3633" i="1"/>
  <c r="AK3610" i="1"/>
  <c r="AK3590" i="1"/>
  <c r="AI3590" i="1" s="1"/>
  <c r="AK3575" i="1"/>
  <c r="AK3560" i="1"/>
  <c r="AK3543" i="1"/>
  <c r="AI3543" i="1" s="1"/>
  <c r="AK3527" i="1"/>
  <c r="AK5331" i="1"/>
  <c r="AK5308" i="1"/>
  <c r="AK5239" i="1"/>
  <c r="AK5193" i="1"/>
  <c r="AK5125" i="1"/>
  <c r="AK5108" i="1"/>
  <c r="AK5086" i="1"/>
  <c r="AK5063" i="1"/>
  <c r="AK5035" i="1"/>
  <c r="AK5019" i="1"/>
  <c r="AK4973" i="1"/>
  <c r="AK4956" i="1"/>
  <c r="AK4905" i="1"/>
  <c r="AK4841" i="1"/>
  <c r="AK4795" i="1"/>
  <c r="AK4789" i="1"/>
  <c r="AK4774" i="1"/>
  <c r="AK4700" i="1"/>
  <c r="AK4683" i="1"/>
  <c r="AK4677" i="1"/>
  <c r="AK4661" i="1"/>
  <c r="AK4587" i="1"/>
  <c r="AK4564" i="1"/>
  <c r="AK4541" i="1"/>
  <c r="AK4525" i="1"/>
  <c r="AK4480" i="1"/>
  <c r="AK4388" i="1"/>
  <c r="AK4342" i="1"/>
  <c r="AK4298" i="1"/>
  <c r="AK4292" i="1"/>
  <c r="AK4228" i="1"/>
  <c r="AK4211" i="1"/>
  <c r="AK4188" i="1"/>
  <c r="G1146" i="8" s="1"/>
  <c r="AK4640" i="1"/>
  <c r="AK4623" i="1"/>
  <c r="AK4571" i="1"/>
  <c r="AK4548" i="1"/>
  <c r="AK4503" i="1"/>
  <c r="AK4487" i="1"/>
  <c r="AK4464" i="1"/>
  <c r="AK4434" i="1"/>
  <c r="AK4411" i="1"/>
  <c r="AK4365" i="1"/>
  <c r="AK4347" i="1"/>
  <c r="AK4333" i="1"/>
  <c r="AK4276" i="1"/>
  <c r="G1172" i="8" s="1"/>
  <c r="AK4270" i="1"/>
  <c r="G1169" i="8" s="1"/>
  <c r="AK3959" i="1"/>
  <c r="AK4166" i="1"/>
  <c r="AK4151" i="1"/>
  <c r="AK4078" i="1"/>
  <c r="AK4032" i="1"/>
  <c r="AK4017" i="1"/>
  <c r="G1090" i="8" s="1"/>
  <c r="AK3995" i="1"/>
  <c r="AK3963" i="1"/>
  <c r="AK3908" i="1"/>
  <c r="G1060" i="8" s="1"/>
  <c r="AK3902" i="1"/>
  <c r="AK3865" i="1"/>
  <c r="AI3865" i="1" s="1"/>
  <c r="AK3867" i="1"/>
  <c r="AK3837" i="1"/>
  <c r="AI3837" i="1" s="1"/>
  <c r="AK3833" i="1"/>
  <c r="AK3815" i="1"/>
  <c r="AI3815" i="1" s="1"/>
  <c r="AK3774" i="1"/>
  <c r="AI3774" i="1" s="1"/>
  <c r="AK3759" i="1"/>
  <c r="AK3706" i="1"/>
  <c r="AI3706" i="1" s="1"/>
  <c r="AK3690" i="1"/>
  <c r="G997" i="8" s="1"/>
  <c r="AK3582" i="1"/>
  <c r="AK3550" i="1"/>
  <c r="AI3550" i="1" s="1"/>
  <c r="AK3534" i="1"/>
  <c r="AI3534" i="1" s="1"/>
  <c r="AK3787" i="1"/>
  <c r="AI3787" i="1" s="1"/>
  <c r="AK3734" i="1"/>
  <c r="AI3734" i="1" s="1"/>
  <c r="AK3722" i="1"/>
  <c r="AK3641" i="1"/>
  <c r="AI3641" i="1" s="1"/>
  <c r="AK3624" i="1"/>
  <c r="AI3624" i="1" s="1"/>
  <c r="AK3618" i="1"/>
  <c r="AI3618" i="1" s="1"/>
  <c r="AK3596" i="1"/>
  <c r="AI3596" i="1" s="1"/>
  <c r="AK5362" i="1"/>
  <c r="AK5293" i="1"/>
  <c r="AK5276" i="1"/>
  <c r="AK5247" i="1"/>
  <c r="AK5224" i="1"/>
  <c r="AK5201" i="1"/>
  <c r="AK5178" i="1"/>
  <c r="AK5155" i="1"/>
  <c r="AK5139" i="1"/>
  <c r="AK5094" i="1"/>
  <c r="AK5004" i="1"/>
  <c r="AK4987" i="1"/>
  <c r="AK4942" i="1"/>
  <c r="AK4891" i="1"/>
  <c r="AK4871" i="1"/>
  <c r="AK4855" i="1"/>
  <c r="AK4826" i="1"/>
  <c r="AK4759" i="1"/>
  <c r="AK4743" i="1"/>
  <c r="AK4648" i="1"/>
  <c r="AK4631" i="1"/>
  <c r="AK4608" i="1"/>
  <c r="AK4579" i="1"/>
  <c r="AK4511" i="1"/>
  <c r="AK4494" i="1"/>
  <c r="AK4472" i="1"/>
  <c r="AK4442" i="1"/>
  <c r="AK4419" i="1"/>
  <c r="AK4396" i="1"/>
  <c r="AK4373" i="1"/>
  <c r="AK4357" i="1"/>
  <c r="AK4284" i="1"/>
  <c r="AK4262" i="1"/>
  <c r="G1166" i="8" s="1"/>
  <c r="AK4256" i="1"/>
  <c r="AK4249" i="1"/>
  <c r="G1161" i="8" s="1"/>
  <c r="AK4173" i="1"/>
  <c r="AK4158" i="1"/>
  <c r="AK4107" i="1"/>
  <c r="AK4040" i="1"/>
  <c r="G1098" i="8" s="1"/>
  <c r="AK3990" i="1"/>
  <c r="AK4003" i="1"/>
  <c r="AK3971" i="1"/>
  <c r="AK3939" i="1"/>
  <c r="G1069" i="8" s="1"/>
  <c r="AK3916" i="1"/>
  <c r="AK3888" i="1"/>
  <c r="AK3874" i="1"/>
  <c r="AI3874" i="1" s="1"/>
  <c r="AK3822" i="1"/>
  <c r="AK3775" i="1"/>
  <c r="AI3775" i="1" s="1"/>
  <c r="AK3768" i="1"/>
  <c r="G1017" i="8" s="1"/>
  <c r="AK3723" i="1"/>
  <c r="AI3723" i="1" s="1"/>
  <c r="AK3698" i="1"/>
  <c r="AK3625" i="1"/>
  <c r="AK5377" i="1"/>
  <c r="AK5324" i="1"/>
  <c r="AK5277" i="1"/>
  <c r="AK5140" i="1"/>
  <c r="AK5124" i="1"/>
  <c r="AK5034" i="1"/>
  <c r="AK4988" i="1"/>
  <c r="AK4972" i="1"/>
  <c r="AK4856" i="1"/>
  <c r="AK4788" i="1"/>
  <c r="AK4744" i="1"/>
  <c r="AK4699" i="1"/>
  <c r="AK4676" i="1"/>
  <c r="AK4632" i="1"/>
  <c r="AK4609" i="1"/>
  <c r="AK4586" i="1"/>
  <c r="AK4580" i="1"/>
  <c r="AK4563" i="1"/>
  <c r="AK4540" i="1"/>
  <c r="AK4495" i="1"/>
  <c r="AK4479" i="1"/>
  <c r="AK4426" i="1"/>
  <c r="AK4358" i="1"/>
  <c r="AK4341" i="1"/>
  <c r="G1193" i="8" s="1"/>
  <c r="AK4291" i="1"/>
  <c r="G1178" i="8" s="1"/>
  <c r="AK4285" i="1"/>
  <c r="G1176" i="8" s="1"/>
  <c r="AK4263" i="1"/>
  <c r="AK4250" i="1"/>
  <c r="AK4227" i="1"/>
  <c r="AK4204" i="1"/>
  <c r="AK4159" i="1"/>
  <c r="AK4144" i="1"/>
  <c r="AK4072" i="1"/>
  <c r="G1108" i="8" s="1"/>
  <c r="AK4025" i="1"/>
  <c r="G1092" i="8" s="1"/>
  <c r="AK4004" i="1"/>
  <c r="AK3985" i="1"/>
  <c r="AK3917" i="1"/>
  <c r="AK3072" i="1"/>
  <c r="AK2886" i="1"/>
  <c r="AK2702" i="1"/>
  <c r="AK2679" i="1"/>
  <c r="G715" i="8" s="1"/>
  <c r="AK2656" i="1"/>
  <c r="AK2626" i="1"/>
  <c r="G699" i="8" s="1"/>
  <c r="AK2501" i="1"/>
  <c r="AK2381" i="1"/>
  <c r="AK2451" i="1"/>
  <c r="AK2822" i="1"/>
  <c r="AI2822" i="1" s="1"/>
  <c r="AK2800" i="1"/>
  <c r="AK2558" i="1"/>
  <c r="AK2545" i="1"/>
  <c r="AK2522" i="1"/>
  <c r="G669" i="8" s="1"/>
  <c r="AK3026" i="1"/>
  <c r="AI3026" i="1" s="1"/>
  <c r="AK2995" i="1"/>
  <c r="AK2859" i="1"/>
  <c r="AI2859" i="1" s="1"/>
  <c r="AK2832" i="1"/>
  <c r="AI2832" i="1" s="1"/>
  <c r="AK2808" i="1"/>
  <c r="AI2808" i="1" s="1"/>
  <c r="AK2674" i="1"/>
  <c r="G713" i="8" s="1"/>
  <c r="AK2619" i="1"/>
  <c r="G696" i="8" s="1"/>
  <c r="AK1962" i="1"/>
  <c r="AK1977" i="1"/>
  <c r="AK1984" i="1"/>
  <c r="G524" i="8" s="1"/>
  <c r="AK1965" i="1"/>
  <c r="AK1981" i="1"/>
  <c r="G1135" i="8" l="1"/>
  <c r="J1135" i="8" s="1"/>
  <c r="G1136" i="8"/>
  <c r="J1136" i="8" s="1"/>
  <c r="G1134" i="8"/>
  <c r="J1134" i="8" s="1"/>
  <c r="G1140" i="8"/>
  <c r="J1140" i="8" s="1"/>
  <c r="G1139" i="8"/>
  <c r="J1139" i="8" s="1"/>
  <c r="G1131" i="8"/>
  <c r="J1131" i="8" s="1"/>
  <c r="G1132" i="8"/>
  <c r="J1132" i="8" s="1"/>
  <c r="G741" i="8"/>
  <c r="J741" i="8" s="1"/>
  <c r="AK1560" i="1"/>
  <c r="G389" i="8" s="1"/>
  <c r="J389" i="8" s="1"/>
  <c r="AK1498" i="1"/>
  <c r="G372" i="8" s="1"/>
  <c r="J372" i="8" s="1"/>
  <c r="G1066" i="8"/>
  <c r="AK1250" i="1"/>
  <c r="G296" i="8" s="1"/>
  <c r="J296" i="8" s="1"/>
  <c r="G1067" i="8"/>
  <c r="J1067" i="8" s="1"/>
  <c r="G1064" i="8"/>
  <c r="J1064" i="8" s="1"/>
  <c r="G1065" i="8"/>
  <c r="J1065" i="8" s="1"/>
  <c r="G1062" i="8"/>
  <c r="J1062" i="8" s="1"/>
  <c r="G1063" i="8"/>
  <c r="J1063" i="8" s="1"/>
  <c r="AK884" i="1"/>
  <c r="G199" i="8" s="1"/>
  <c r="J199" i="8" s="1"/>
  <c r="AI3888" i="1"/>
  <c r="G1053" i="8"/>
  <c r="J1053" i="8" s="1"/>
  <c r="AI3876" i="1"/>
  <c r="G1049" i="8"/>
  <c r="J1049" i="8" s="1"/>
  <c r="AI3871" i="1"/>
  <c r="G1048" i="8"/>
  <c r="J1048" i="8" s="1"/>
  <c r="AI3882" i="1"/>
  <c r="G1050" i="8"/>
  <c r="J1050" i="8" s="1"/>
  <c r="AI3884" i="1"/>
  <c r="G1051" i="8"/>
  <c r="J1051" i="8" s="1"/>
  <c r="AI3886" i="1"/>
  <c r="G1052" i="8"/>
  <c r="J1052" i="8" s="1"/>
  <c r="AI3859" i="1"/>
  <c r="G1044" i="8"/>
  <c r="J1044" i="8" s="1"/>
  <c r="AI3867" i="1"/>
  <c r="G1046" i="8"/>
  <c r="J1046" i="8" s="1"/>
  <c r="AI3862" i="1"/>
  <c r="G1045" i="8"/>
  <c r="J1045" i="8" s="1"/>
  <c r="AI3857" i="1"/>
  <c r="AJ3857" i="1" s="1"/>
  <c r="G1043" i="8"/>
  <c r="J1043" i="8" s="1"/>
  <c r="AI3869" i="1"/>
  <c r="G1047" i="8"/>
  <c r="J1047" i="8" s="1"/>
  <c r="AI3853" i="1"/>
  <c r="AJ3853" i="1" s="1"/>
  <c r="G1041" i="8"/>
  <c r="J1041" i="8" s="1"/>
  <c r="AI3855" i="1"/>
  <c r="G1042" i="8"/>
  <c r="J1042" i="8" s="1"/>
  <c r="AI3847" i="1"/>
  <c r="G1038" i="8"/>
  <c r="J1038" i="8" s="1"/>
  <c r="AI3851" i="1"/>
  <c r="G1040" i="8"/>
  <c r="J1040" i="8" s="1"/>
  <c r="AI3849" i="1"/>
  <c r="AJ3849" i="1" s="1"/>
  <c r="G1039" i="8"/>
  <c r="J1039" i="8" s="1"/>
  <c r="AI3842" i="1"/>
  <c r="G1036" i="8"/>
  <c r="J1036" i="8" s="1"/>
  <c r="AI3844" i="1"/>
  <c r="G1037" i="8"/>
  <c r="J1037" i="8" s="1"/>
  <c r="AI3833" i="1"/>
  <c r="G1033" i="8"/>
  <c r="J1033" i="8" s="1"/>
  <c r="AI3840" i="1"/>
  <c r="G1035" i="8"/>
  <c r="J1035" i="8" s="1"/>
  <c r="AI3836" i="1"/>
  <c r="G1034" i="8"/>
  <c r="J1034" i="8" s="1"/>
  <c r="AI3831" i="1"/>
  <c r="AJ3831" i="1" s="1"/>
  <c r="G1032" i="8"/>
  <c r="J1032" i="8" s="1"/>
  <c r="AI3822" i="1"/>
  <c r="G1030" i="8"/>
  <c r="J1030" i="8" s="1"/>
  <c r="AI3829" i="1"/>
  <c r="G1031" i="8"/>
  <c r="J1031" i="8" s="1"/>
  <c r="AK1402" i="1"/>
  <c r="E352" i="1"/>
  <c r="D354" i="1"/>
  <c r="E354" i="1" s="1"/>
  <c r="AI3816" i="1"/>
  <c r="G1029" i="8"/>
  <c r="J1029" i="8" s="1"/>
  <c r="AI3814" i="1"/>
  <c r="AJ3814" i="1" s="1"/>
  <c r="G1028" i="8"/>
  <c r="J1028" i="8" s="1"/>
  <c r="AI3803" i="1"/>
  <c r="G1026" i="8"/>
  <c r="J1026" i="8" s="1"/>
  <c r="AI3812" i="1"/>
  <c r="G1027" i="8"/>
  <c r="J1027" i="8" s="1"/>
  <c r="AI3784" i="1"/>
  <c r="G1021" i="8"/>
  <c r="J1021" i="8" s="1"/>
  <c r="AI3786" i="1"/>
  <c r="AJ3786" i="1" s="1"/>
  <c r="G1022" i="8"/>
  <c r="J1022" i="8" s="1"/>
  <c r="AI3781" i="1"/>
  <c r="AJ3781" i="1" s="1"/>
  <c r="G1020" i="8"/>
  <c r="J1020" i="8" s="1"/>
  <c r="AI3793" i="1"/>
  <c r="AJ3793" i="1" s="1"/>
  <c r="G1023" i="8"/>
  <c r="J1023" i="8" s="1"/>
  <c r="AI3795" i="1"/>
  <c r="G1024" i="8"/>
  <c r="J1024" i="8" s="1"/>
  <c r="AI3801" i="1"/>
  <c r="G1025" i="8"/>
  <c r="J1025" i="8" s="1"/>
  <c r="AI3770" i="1"/>
  <c r="AJ3770" i="1" s="1"/>
  <c r="G1018" i="8"/>
  <c r="J1018" i="8" s="1"/>
  <c r="AI3772" i="1"/>
  <c r="G1019" i="8"/>
  <c r="J1019" i="8" s="1"/>
  <c r="AI3748" i="1"/>
  <c r="AJ3748" i="1" s="1"/>
  <c r="G1010" i="8"/>
  <c r="J1010" i="8" s="1"/>
  <c r="AI3754" i="1"/>
  <c r="AJ3754" i="1" s="1"/>
  <c r="G1012" i="8"/>
  <c r="J1012" i="8" s="1"/>
  <c r="AI3768" i="1"/>
  <c r="G1016" i="8"/>
  <c r="J1016" i="8" s="1"/>
  <c r="AI3766" i="1"/>
  <c r="AJ3766" i="1" s="1"/>
  <c r="G1015" i="8"/>
  <c r="J1015" i="8" s="1"/>
  <c r="AI3759" i="1"/>
  <c r="G1014" i="8"/>
  <c r="J1014" i="8" s="1"/>
  <c r="AI3750" i="1"/>
  <c r="G1011" i="8"/>
  <c r="J1011" i="8" s="1"/>
  <c r="AI3746" i="1"/>
  <c r="G1009" i="8"/>
  <c r="J1009" i="8" s="1"/>
  <c r="AI3756" i="1"/>
  <c r="AJ3756" i="1" s="1"/>
  <c r="G1013" i="8"/>
  <c r="J1013" i="8" s="1"/>
  <c r="AI3744" i="1"/>
  <c r="AJ3744" i="1" s="1"/>
  <c r="G1008" i="8"/>
  <c r="J1008" i="8" s="1"/>
  <c r="AI3737" i="1"/>
  <c r="G1006" i="8"/>
  <c r="J1006" i="8" s="1"/>
  <c r="AI3739" i="1"/>
  <c r="G1007" i="8"/>
  <c r="J1007" i="8" s="1"/>
  <c r="AI3726" i="1"/>
  <c r="G1005" i="8"/>
  <c r="J1005" i="8" s="1"/>
  <c r="AI3700" i="1"/>
  <c r="G1001" i="8"/>
  <c r="J1001" i="8" s="1"/>
  <c r="AI3722" i="1"/>
  <c r="G1004" i="8"/>
  <c r="J1004" i="8" s="1"/>
  <c r="AI3703" i="1"/>
  <c r="G1002" i="8"/>
  <c r="J1002" i="8" s="1"/>
  <c r="AI3720" i="1"/>
  <c r="G1003" i="8"/>
  <c r="J1003" i="8" s="1"/>
  <c r="AI3698" i="1"/>
  <c r="G1000" i="8"/>
  <c r="J1000" i="8" s="1"/>
  <c r="AI3690" i="1"/>
  <c r="AJ3690" i="1" s="1"/>
  <c r="G993" i="8"/>
  <c r="J993" i="8" s="1"/>
  <c r="AI3692" i="1"/>
  <c r="AJ3692" i="1" s="1"/>
  <c r="G994" i="8"/>
  <c r="J994" i="8" s="1"/>
  <c r="AI3696" i="1"/>
  <c r="G995" i="8"/>
  <c r="J995" i="8" s="1"/>
  <c r="AI3688" i="1"/>
  <c r="G992" i="8"/>
  <c r="J992" i="8" s="1"/>
  <c r="AI3686" i="1"/>
  <c r="G991" i="8"/>
  <c r="J991" i="8" s="1"/>
  <c r="AI3670" i="1"/>
  <c r="AJ3670" i="1" s="1"/>
  <c r="G989" i="8"/>
  <c r="J989" i="8" s="1"/>
  <c r="AI3672" i="1"/>
  <c r="AJ3672" i="1" s="1"/>
  <c r="G990" i="8"/>
  <c r="J990" i="8" s="1"/>
  <c r="AI3665" i="1"/>
  <c r="G987" i="8"/>
  <c r="J987" i="8" s="1"/>
  <c r="AI3668" i="1"/>
  <c r="G988" i="8"/>
  <c r="J988" i="8" s="1"/>
  <c r="AI3659" i="1"/>
  <c r="AJ3659" i="1" s="1"/>
  <c r="G985" i="8"/>
  <c r="J985" i="8" s="1"/>
  <c r="AI3661" i="1"/>
  <c r="AJ3661" i="1" s="1"/>
  <c r="G986" i="8"/>
  <c r="J986" i="8" s="1"/>
  <c r="AI3657" i="1"/>
  <c r="AJ3657" i="1" s="1"/>
  <c r="G984" i="8"/>
  <c r="J984" i="8" s="1"/>
  <c r="AI3654" i="1"/>
  <c r="AJ3654" i="1" s="1"/>
  <c r="G983" i="8"/>
  <c r="J983" i="8" s="1"/>
  <c r="AI3648" i="1"/>
  <c r="G980" i="8"/>
  <c r="J980" i="8" s="1"/>
  <c r="AI3650" i="1"/>
  <c r="G981" i="8"/>
  <c r="J981" i="8" s="1"/>
  <c r="AI3646" i="1"/>
  <c r="G979" i="8"/>
  <c r="J979" i="8" s="1"/>
  <c r="AI3652" i="1"/>
  <c r="G982" i="8"/>
  <c r="J982" i="8" s="1"/>
  <c r="AI3637" i="1"/>
  <c r="G977" i="8"/>
  <c r="J977" i="8" s="1"/>
  <c r="AI3644" i="1"/>
  <c r="G978" i="8"/>
  <c r="J978" i="8" s="1"/>
  <c r="AI3633" i="1"/>
  <c r="G975" i="8"/>
  <c r="J975" i="8" s="1"/>
  <c r="AI3635" i="1"/>
  <c r="G976" i="8"/>
  <c r="J976" i="8" s="1"/>
  <c r="AI3621" i="1"/>
  <c r="G972" i="8"/>
  <c r="J972" i="8" s="1"/>
  <c r="AI3623" i="1"/>
  <c r="G973" i="8"/>
  <c r="J973" i="8" s="1"/>
  <c r="AI3625" i="1"/>
  <c r="G974" i="8"/>
  <c r="J974" i="8" s="1"/>
  <c r="AI3619" i="1"/>
  <c r="G971" i="8"/>
  <c r="J971" i="8" s="1"/>
  <c r="AI3617" i="1"/>
  <c r="G970" i="8"/>
  <c r="J970" i="8" s="1"/>
  <c r="AI3615" i="1"/>
  <c r="G969" i="8"/>
  <c r="J969" i="8" s="1"/>
  <c r="AI3610" i="1"/>
  <c r="AJ3610" i="1" s="1"/>
  <c r="G967" i="8"/>
  <c r="J967" i="8" s="1"/>
  <c r="AI3595" i="1"/>
  <c r="G962" i="8"/>
  <c r="J962" i="8" s="1"/>
  <c r="AI3597" i="1"/>
  <c r="G963" i="8"/>
  <c r="J963" i="8" s="1"/>
  <c r="AI3601" i="1"/>
  <c r="G964" i="8"/>
  <c r="J964" i="8" s="1"/>
  <c r="AI3606" i="1"/>
  <c r="G965" i="8"/>
  <c r="J965" i="8" s="1"/>
  <c r="AI3608" i="1"/>
  <c r="AJ3608" i="1" s="1"/>
  <c r="G966" i="8"/>
  <c r="J966" i="8" s="1"/>
  <c r="AI3612" i="1"/>
  <c r="G968" i="8"/>
  <c r="J968" i="8" s="1"/>
  <c r="AI3592" i="1"/>
  <c r="G961" i="8"/>
  <c r="J961" i="8" s="1"/>
  <c r="AI3585" i="1"/>
  <c r="AJ3585" i="1" s="1"/>
  <c r="G960" i="8"/>
  <c r="J960" i="8" s="1"/>
  <c r="AI3582" i="1"/>
  <c r="G959" i="8"/>
  <c r="J959" i="8" s="1"/>
  <c r="AI3575" i="1"/>
  <c r="G956" i="8"/>
  <c r="J956" i="8" s="1"/>
  <c r="AI3577" i="1"/>
  <c r="G957" i="8"/>
  <c r="J957" i="8" s="1"/>
  <c r="AI3579" i="1"/>
  <c r="AJ3579" i="1" s="1"/>
  <c r="G958" i="8"/>
  <c r="J958" i="8" s="1"/>
  <c r="AI3560" i="1"/>
  <c r="G950" i="8"/>
  <c r="J950" i="8" s="1"/>
  <c r="AI3562" i="1"/>
  <c r="G951" i="8"/>
  <c r="J951" i="8" s="1"/>
  <c r="AI3568" i="1"/>
  <c r="G954" i="8"/>
  <c r="J954" i="8" s="1"/>
  <c r="AI3573" i="1"/>
  <c r="AJ3573" i="1" s="1"/>
  <c r="G955" i="8"/>
  <c r="J955" i="8" s="1"/>
  <c r="AI3566" i="1"/>
  <c r="G953" i="8"/>
  <c r="J953" i="8" s="1"/>
  <c r="AI3564" i="1"/>
  <c r="G952" i="8"/>
  <c r="J952" i="8" s="1"/>
  <c r="AI3552" i="1"/>
  <c r="G948" i="8"/>
  <c r="J948" i="8" s="1"/>
  <c r="AI3555" i="1"/>
  <c r="G949" i="8"/>
  <c r="J949" i="8" s="1"/>
  <c r="AI3527" i="1"/>
  <c r="AJ3527" i="1" s="1"/>
  <c r="G941" i="8"/>
  <c r="J941" i="8" s="1"/>
  <c r="AI3535" i="1"/>
  <c r="G944" i="8"/>
  <c r="J944" i="8" s="1"/>
  <c r="AI3544" i="1"/>
  <c r="G947" i="8"/>
  <c r="J947" i="8" s="1"/>
  <c r="AI3539" i="1"/>
  <c r="G946" i="8"/>
  <c r="J946" i="8" s="1"/>
  <c r="AI3521" i="1"/>
  <c r="G939" i="8"/>
  <c r="J939" i="8" s="1"/>
  <c r="AI3525" i="1"/>
  <c r="AJ3525" i="1" s="1"/>
  <c r="G940" i="8"/>
  <c r="J940" i="8" s="1"/>
  <c r="AI3529" i="1"/>
  <c r="G942" i="8"/>
  <c r="J942" i="8" s="1"/>
  <c r="AI3533" i="1"/>
  <c r="G943" i="8"/>
  <c r="J943" i="8" s="1"/>
  <c r="AI3537" i="1"/>
  <c r="AJ3537" i="1" s="1"/>
  <c r="G945" i="8"/>
  <c r="J945" i="8" s="1"/>
  <c r="AI3517" i="1"/>
  <c r="AJ3517" i="1" s="1"/>
  <c r="G938" i="8"/>
  <c r="J938" i="8" s="1"/>
  <c r="AI3509" i="1"/>
  <c r="AJ3509" i="1" s="1"/>
  <c r="G936" i="8"/>
  <c r="J936" i="8" s="1"/>
  <c r="AI3514" i="1"/>
  <c r="G937" i="8"/>
  <c r="J937" i="8" s="1"/>
  <c r="AI3507" i="1"/>
  <c r="G935" i="8"/>
  <c r="J935" i="8" s="1"/>
  <c r="AI3501" i="1"/>
  <c r="AJ3501" i="1" s="1"/>
  <c r="G932" i="8"/>
  <c r="J932" i="8" s="1"/>
  <c r="AI3503" i="1"/>
  <c r="G933" i="8"/>
  <c r="J933" i="8" s="1"/>
  <c r="AI3505" i="1"/>
  <c r="G934" i="8"/>
  <c r="J934" i="8" s="1"/>
  <c r="AI3490" i="1"/>
  <c r="G928" i="8"/>
  <c r="J928" i="8" s="1"/>
  <c r="AI3492" i="1"/>
  <c r="AJ3492" i="1" s="1"/>
  <c r="G929" i="8"/>
  <c r="J929" i="8" s="1"/>
  <c r="AI3494" i="1"/>
  <c r="AJ3494" i="1" s="1"/>
  <c r="G930" i="8"/>
  <c r="J930" i="8" s="1"/>
  <c r="AI3499" i="1"/>
  <c r="G931" i="8"/>
  <c r="J931" i="8" s="1"/>
  <c r="AI3483" i="1"/>
  <c r="G927" i="8"/>
  <c r="J927" i="8" s="1"/>
  <c r="AI3468" i="1"/>
  <c r="G923" i="8"/>
  <c r="J923" i="8" s="1"/>
  <c r="AI3473" i="1"/>
  <c r="G924" i="8"/>
  <c r="J924" i="8" s="1"/>
  <c r="AI3477" i="1"/>
  <c r="G925" i="8"/>
  <c r="J925" i="8" s="1"/>
  <c r="AI3481" i="1"/>
  <c r="G926" i="8"/>
  <c r="J926" i="8" s="1"/>
  <c r="AI3461" i="1"/>
  <c r="G922" i="8"/>
  <c r="J922" i="8" s="1"/>
  <c r="AI3458" i="1"/>
  <c r="AJ3458" i="1" s="1"/>
  <c r="G921" i="8"/>
  <c r="J921" i="8" s="1"/>
  <c r="AI3456" i="1"/>
  <c r="G920" i="8"/>
  <c r="J920" i="8" s="1"/>
  <c r="AI3438" i="1"/>
  <c r="G914" i="8"/>
  <c r="J914" i="8" s="1"/>
  <c r="AI3442" i="1"/>
  <c r="G916" i="8"/>
  <c r="J916" i="8" s="1"/>
  <c r="AI3445" i="1"/>
  <c r="AJ3445" i="1" s="1"/>
  <c r="G917" i="8"/>
  <c r="J917" i="8" s="1"/>
  <c r="AI3449" i="1"/>
  <c r="AJ3449" i="1" s="1"/>
  <c r="G919" i="8"/>
  <c r="J919" i="8" s="1"/>
  <c r="AI3440" i="1"/>
  <c r="AJ3440" i="1" s="1"/>
  <c r="G915" i="8"/>
  <c r="J915" i="8" s="1"/>
  <c r="AI3447" i="1"/>
  <c r="AJ3447" i="1" s="1"/>
  <c r="G918" i="8"/>
  <c r="J918" i="8" s="1"/>
  <c r="AI3409" i="1"/>
  <c r="AJ3409" i="1" s="1"/>
  <c r="G909" i="8"/>
  <c r="J909" i="8" s="1"/>
  <c r="AI3426" i="1"/>
  <c r="G913" i="8"/>
  <c r="J913" i="8" s="1"/>
  <c r="AI3411" i="1"/>
  <c r="AJ3411" i="1" s="1"/>
  <c r="G910" i="8"/>
  <c r="J910" i="8" s="1"/>
  <c r="AI3418" i="1"/>
  <c r="AJ3418" i="1" s="1"/>
  <c r="G911" i="8"/>
  <c r="J911" i="8" s="1"/>
  <c r="AI3422" i="1"/>
  <c r="G912" i="8"/>
  <c r="J912" i="8" s="1"/>
  <c r="AI3400" i="1"/>
  <c r="G908" i="8"/>
  <c r="J908" i="8" s="1"/>
  <c r="AI3396" i="1"/>
  <c r="G906" i="8"/>
  <c r="J906" i="8" s="1"/>
  <c r="AI3398" i="1"/>
  <c r="AJ3398" i="1" s="1"/>
  <c r="G907" i="8"/>
  <c r="J907" i="8" s="1"/>
  <c r="AI3394" i="1"/>
  <c r="AJ3394" i="1" s="1"/>
  <c r="G905" i="8"/>
  <c r="J905" i="8" s="1"/>
  <c r="AI3387" i="1"/>
  <c r="AJ3387" i="1" s="1"/>
  <c r="G904" i="8"/>
  <c r="J904" i="8" s="1"/>
  <c r="AI3372" i="1"/>
  <c r="G900" i="8"/>
  <c r="J900" i="8" s="1"/>
  <c r="AI3377" i="1"/>
  <c r="G901" i="8"/>
  <c r="J901" i="8" s="1"/>
  <c r="AI3382" i="1"/>
  <c r="G903" i="8"/>
  <c r="J903" i="8" s="1"/>
  <c r="AI3379" i="1"/>
  <c r="G902" i="8"/>
  <c r="J902" i="8" s="1"/>
  <c r="AI3365" i="1"/>
  <c r="G897" i="8"/>
  <c r="J897" i="8" s="1"/>
  <c r="AI3370" i="1"/>
  <c r="G899" i="8"/>
  <c r="J899" i="8" s="1"/>
  <c r="AI3361" i="1"/>
  <c r="G895" i="8"/>
  <c r="J895" i="8" s="1"/>
  <c r="AI3363" i="1"/>
  <c r="G896" i="8"/>
  <c r="J896" i="8" s="1"/>
  <c r="AI3367" i="1"/>
  <c r="G898" i="8"/>
  <c r="J898" i="8" s="1"/>
  <c r="AI3336" i="1"/>
  <c r="G888" i="8"/>
  <c r="J888" i="8" s="1"/>
  <c r="AI3344" i="1"/>
  <c r="G890" i="8"/>
  <c r="J890" i="8" s="1"/>
  <c r="AI3346" i="1"/>
  <c r="G891" i="8"/>
  <c r="J891" i="8" s="1"/>
  <c r="AI3356" i="1"/>
  <c r="G894" i="8"/>
  <c r="J894" i="8" s="1"/>
  <c r="AI3341" i="1"/>
  <c r="G889" i="8"/>
  <c r="J889" i="8" s="1"/>
  <c r="AI3352" i="1"/>
  <c r="G892" i="8"/>
  <c r="J892" i="8" s="1"/>
  <c r="AI3354" i="1"/>
  <c r="AJ3354" i="1" s="1"/>
  <c r="G893" i="8"/>
  <c r="J893" i="8" s="1"/>
  <c r="G737" i="8"/>
  <c r="J737" i="8" s="1"/>
  <c r="AI3326" i="1"/>
  <c r="AJ3326" i="1" s="1"/>
  <c r="G885" i="8"/>
  <c r="J885" i="8" s="1"/>
  <c r="AI3330" i="1"/>
  <c r="G886" i="8"/>
  <c r="J886" i="8" s="1"/>
  <c r="AI3334" i="1"/>
  <c r="G887" i="8"/>
  <c r="J887" i="8" s="1"/>
  <c r="AI3317" i="1"/>
  <c r="G882" i="8"/>
  <c r="J882" i="8" s="1"/>
  <c r="AI3321" i="1"/>
  <c r="G883" i="8"/>
  <c r="J883" i="8" s="1"/>
  <c r="AI3323" i="1"/>
  <c r="G884" i="8"/>
  <c r="J884" i="8" s="1"/>
  <c r="AI3305" i="1"/>
  <c r="G880" i="8"/>
  <c r="J880" i="8" s="1"/>
  <c r="AI3313" i="1"/>
  <c r="G881" i="8"/>
  <c r="J881" i="8" s="1"/>
  <c r="AI3293" i="1"/>
  <c r="G877" i="8"/>
  <c r="J877" i="8" s="1"/>
  <c r="AI3300" i="1"/>
  <c r="G879" i="8"/>
  <c r="J879" i="8" s="1"/>
  <c r="AI3289" i="1"/>
  <c r="AJ3289" i="1" s="1"/>
  <c r="G876" i="8"/>
  <c r="J876" i="8" s="1"/>
  <c r="AI3295" i="1"/>
  <c r="AJ3295" i="1" s="1"/>
  <c r="G878" i="8"/>
  <c r="J878" i="8" s="1"/>
  <c r="AI3282" i="1"/>
  <c r="AJ3282" i="1" s="1"/>
  <c r="G874" i="8"/>
  <c r="J874" i="8" s="1"/>
  <c r="AI3284" i="1"/>
  <c r="AJ3284" i="1" s="1"/>
  <c r="G875" i="8"/>
  <c r="J875" i="8" s="1"/>
  <c r="AI3279" i="1"/>
  <c r="G873" i="8"/>
  <c r="J873" i="8" s="1"/>
  <c r="AI3277" i="1"/>
  <c r="G872" i="8"/>
  <c r="J872" i="8" s="1"/>
  <c r="AI3265" i="1"/>
  <c r="G870" i="8"/>
  <c r="J870" i="8" s="1"/>
  <c r="AI3271" i="1"/>
  <c r="G871" i="8"/>
  <c r="J871" i="8" s="1"/>
  <c r="AI3262" i="1"/>
  <c r="AJ3262" i="1" s="1"/>
  <c r="G869" i="8"/>
  <c r="J869" i="8" s="1"/>
  <c r="AI3246" i="1"/>
  <c r="AJ3246" i="1" s="1"/>
  <c r="G863" i="8"/>
  <c r="J863" i="8" s="1"/>
  <c r="AI3258" i="1"/>
  <c r="G867" i="8"/>
  <c r="J867" i="8" s="1"/>
  <c r="AI3253" i="1"/>
  <c r="G866" i="8"/>
  <c r="J866" i="8" s="1"/>
  <c r="AI3244" i="1"/>
  <c r="G862" i="8"/>
  <c r="J862" i="8" s="1"/>
  <c r="AI3248" i="1"/>
  <c r="G864" i="8"/>
  <c r="J864" i="8" s="1"/>
  <c r="AI3260" i="1"/>
  <c r="AJ3260" i="1" s="1"/>
  <c r="G868" i="8"/>
  <c r="J868" i="8" s="1"/>
  <c r="AI3251" i="1"/>
  <c r="G865" i="8"/>
  <c r="J865" i="8" s="1"/>
  <c r="E369" i="1"/>
  <c r="B370" i="1"/>
  <c r="AI3239" i="1"/>
  <c r="G861" i="8"/>
  <c r="J861" i="8" s="1"/>
  <c r="AI3223" i="1"/>
  <c r="G857" i="8"/>
  <c r="J857" i="8" s="1"/>
  <c r="AI3225" i="1"/>
  <c r="AJ3225" i="1" s="1"/>
  <c r="G858" i="8"/>
  <c r="J858" i="8" s="1"/>
  <c r="AI3231" i="1"/>
  <c r="AJ3231" i="1" s="1"/>
  <c r="G859" i="8"/>
  <c r="J859" i="8" s="1"/>
  <c r="AI3237" i="1"/>
  <c r="G860" i="8"/>
  <c r="J860" i="8" s="1"/>
  <c r="AI3219" i="1"/>
  <c r="G856" i="8"/>
  <c r="J856" i="8" s="1"/>
  <c r="AI3214" i="1"/>
  <c r="AJ3214" i="1" s="1"/>
  <c r="G854" i="8"/>
  <c r="J854" i="8" s="1"/>
  <c r="AI3217" i="1"/>
  <c r="G855" i="8"/>
  <c r="J855" i="8" s="1"/>
  <c r="AI3205" i="1"/>
  <c r="G851" i="8"/>
  <c r="J851" i="8" s="1"/>
  <c r="AI3212" i="1"/>
  <c r="AJ3212" i="1" s="1"/>
  <c r="G853" i="8"/>
  <c r="J853" i="8" s="1"/>
  <c r="AI3210" i="1"/>
  <c r="AJ3210" i="1" s="1"/>
  <c r="G852" i="8"/>
  <c r="J852" i="8" s="1"/>
  <c r="AI3035" i="1"/>
  <c r="AJ3035" i="1" s="1"/>
  <c r="G803" i="8"/>
  <c r="J803" i="8" s="1"/>
  <c r="AI3198" i="1"/>
  <c r="G850" i="8"/>
  <c r="J850" i="8" s="1"/>
  <c r="AI3191" i="1"/>
  <c r="G848" i="8"/>
  <c r="J848" i="8" s="1"/>
  <c r="AI3196" i="1"/>
  <c r="G849" i="8"/>
  <c r="J849" i="8" s="1"/>
  <c r="AK1196" i="1"/>
  <c r="G281" i="8" s="1"/>
  <c r="J281" i="8" s="1"/>
  <c r="AK1413" i="1"/>
  <c r="AK1964" i="1"/>
  <c r="G515" i="8" s="1"/>
  <c r="J515" i="8" s="1"/>
  <c r="AI3187" i="1"/>
  <c r="AJ3187" i="1" s="1"/>
  <c r="G846" i="8"/>
  <c r="J846" i="8" s="1"/>
  <c r="AI3185" i="1"/>
  <c r="AJ3185" i="1" s="1"/>
  <c r="G845" i="8"/>
  <c r="J845" i="8" s="1"/>
  <c r="AI3189" i="1"/>
  <c r="G847" i="8"/>
  <c r="J847" i="8" s="1"/>
  <c r="AI3174" i="1"/>
  <c r="AJ3174" i="1" s="1"/>
  <c r="G842" i="8"/>
  <c r="J842" i="8" s="1"/>
  <c r="AI3178" i="1"/>
  <c r="G843" i="8"/>
  <c r="J843" i="8" s="1"/>
  <c r="AI3183" i="1"/>
  <c r="G844" i="8"/>
  <c r="J844" i="8" s="1"/>
  <c r="AI3168" i="1"/>
  <c r="AJ3168" i="1" s="1"/>
  <c r="G839" i="8"/>
  <c r="J839" i="8" s="1"/>
  <c r="AI3172" i="1"/>
  <c r="G841" i="8"/>
  <c r="J841" i="8" s="1"/>
  <c r="AI3166" i="1"/>
  <c r="AJ3166" i="1" s="1"/>
  <c r="G838" i="8"/>
  <c r="J838" i="8" s="1"/>
  <c r="AI3170" i="1"/>
  <c r="G840" i="8"/>
  <c r="J840" i="8" s="1"/>
  <c r="AI3152" i="1"/>
  <c r="AJ3152" i="1" s="1"/>
  <c r="G834" i="8"/>
  <c r="J834" i="8" s="1"/>
  <c r="AI3142" i="1"/>
  <c r="G830" i="8"/>
  <c r="J830" i="8" s="1"/>
  <c r="AI3146" i="1"/>
  <c r="G832" i="8"/>
  <c r="J832" i="8" s="1"/>
  <c r="AI3156" i="1"/>
  <c r="G835" i="8"/>
  <c r="J835" i="8" s="1"/>
  <c r="AI3144" i="1"/>
  <c r="G831" i="8"/>
  <c r="AI3164" i="1"/>
  <c r="G837" i="8"/>
  <c r="J837" i="8" s="1"/>
  <c r="AI3150" i="1"/>
  <c r="G833" i="8"/>
  <c r="J833" i="8" s="1"/>
  <c r="AI3158" i="1"/>
  <c r="G836" i="8"/>
  <c r="J836" i="8" s="1"/>
  <c r="G815" i="8"/>
  <c r="J815" i="8" s="1"/>
  <c r="AI3089" i="1"/>
  <c r="G829" i="8"/>
  <c r="J829" i="8" s="1"/>
  <c r="AI3140" i="1"/>
  <c r="G783" i="8"/>
  <c r="J783" i="8" s="1"/>
  <c r="AI2964" i="1"/>
  <c r="G795" i="8"/>
  <c r="J795" i="8" s="1"/>
  <c r="AI3009" i="1"/>
  <c r="G822" i="8"/>
  <c r="J822" i="8" s="1"/>
  <c r="AI3116" i="1"/>
  <c r="G823" i="8"/>
  <c r="J823" i="8" s="1"/>
  <c r="AI3120" i="1"/>
  <c r="AJ3120" i="1" s="1"/>
  <c r="G771" i="8"/>
  <c r="J771" i="8" s="1"/>
  <c r="AI2904" i="1"/>
  <c r="AJ2904" i="1" s="1"/>
  <c r="G805" i="8"/>
  <c r="J805" i="8" s="1"/>
  <c r="AI3039" i="1"/>
  <c r="G817" i="8"/>
  <c r="J817" i="8" s="1"/>
  <c r="AI3098" i="1"/>
  <c r="G780" i="8"/>
  <c r="J780" i="8" s="1"/>
  <c r="AI2954" i="1"/>
  <c r="G799" i="8"/>
  <c r="J799" i="8" s="1"/>
  <c r="AI3025" i="1"/>
  <c r="G792" i="8"/>
  <c r="J792" i="8" s="1"/>
  <c r="AI3001" i="1"/>
  <c r="G810" i="8"/>
  <c r="J810" i="8" s="1"/>
  <c r="AI3070" i="1"/>
  <c r="G804" i="8"/>
  <c r="J804" i="8" s="1"/>
  <c r="AI3037" i="1"/>
  <c r="G762" i="8"/>
  <c r="J762" i="8" s="1"/>
  <c r="AI2860" i="1"/>
  <c r="AJ2860" i="1" s="1"/>
  <c r="G772" i="8"/>
  <c r="J772" i="8" s="1"/>
  <c r="AI2909" i="1"/>
  <c r="G784" i="8"/>
  <c r="J784" i="8" s="1"/>
  <c r="AI2966" i="1"/>
  <c r="G788" i="8"/>
  <c r="J788" i="8" s="1"/>
  <c r="AI2989" i="1"/>
  <c r="AJ2989" i="1" s="1"/>
  <c r="G801" i="8"/>
  <c r="J801" i="8" s="1"/>
  <c r="AI3031" i="1"/>
  <c r="G821" i="8"/>
  <c r="J821" i="8" s="1"/>
  <c r="AI3110" i="1"/>
  <c r="G793" i="8"/>
  <c r="J793" i="8" s="1"/>
  <c r="AI3003" i="1"/>
  <c r="AJ3003" i="1" s="1"/>
  <c r="G807" i="8"/>
  <c r="J807" i="8" s="1"/>
  <c r="AI3047" i="1"/>
  <c r="G770" i="8"/>
  <c r="J770" i="8" s="1"/>
  <c r="AI2896" i="1"/>
  <c r="AJ2896" i="1" s="1"/>
  <c r="G774" i="8"/>
  <c r="J774" i="8" s="1"/>
  <c r="AI2913" i="1"/>
  <c r="G789" i="8"/>
  <c r="J789" i="8" s="1"/>
  <c r="AI2995" i="1"/>
  <c r="AJ2995" i="1" s="1"/>
  <c r="G763" i="8"/>
  <c r="J763" i="8" s="1"/>
  <c r="AI2862" i="1"/>
  <c r="G826" i="8"/>
  <c r="J826" i="8" s="1"/>
  <c r="AI3128" i="1"/>
  <c r="G812" i="8"/>
  <c r="J812" i="8" s="1"/>
  <c r="AI3077" i="1"/>
  <c r="G764" i="8"/>
  <c r="J764" i="8" s="1"/>
  <c r="AI2864" i="1"/>
  <c r="G768" i="8"/>
  <c r="J768" i="8" s="1"/>
  <c r="AI2891" i="1"/>
  <c r="G808" i="8"/>
  <c r="J808" i="8" s="1"/>
  <c r="AI3052" i="1"/>
  <c r="G797" i="8"/>
  <c r="J797" i="8" s="1"/>
  <c r="AI3017" i="1"/>
  <c r="G796" i="8"/>
  <c r="J796" i="8" s="1"/>
  <c r="AI3015" i="1"/>
  <c r="G761" i="8"/>
  <c r="J761" i="8" s="1"/>
  <c r="AI2856" i="1"/>
  <c r="G766" i="8"/>
  <c r="J766" i="8" s="1"/>
  <c r="AI2886" i="1"/>
  <c r="G818" i="8"/>
  <c r="J818" i="8" s="1"/>
  <c r="AI3100" i="1"/>
  <c r="G773" i="8"/>
  <c r="J773" i="8" s="1"/>
  <c r="AI2911" i="1"/>
  <c r="G786" i="8"/>
  <c r="J786" i="8" s="1"/>
  <c r="AI2970" i="1"/>
  <c r="AJ2970" i="1" s="1"/>
  <c r="G816" i="8"/>
  <c r="J816" i="8" s="1"/>
  <c r="AI3091" i="1"/>
  <c r="G802" i="8"/>
  <c r="J802" i="8" s="1"/>
  <c r="AI3033" i="1"/>
  <c r="G781" i="8"/>
  <c r="J781" i="8" s="1"/>
  <c r="AI2960" i="1"/>
  <c r="AJ2960" i="1" s="1"/>
  <c r="G790" i="8"/>
  <c r="J790" i="8" s="1"/>
  <c r="AI2997" i="1"/>
  <c r="AJ2997" i="1" s="1"/>
  <c r="G800" i="8"/>
  <c r="J800" i="8" s="1"/>
  <c r="AI3029" i="1"/>
  <c r="G813" i="8"/>
  <c r="J813" i="8" s="1"/>
  <c r="AI3079" i="1"/>
  <c r="G819" i="8"/>
  <c r="J819" i="8" s="1"/>
  <c r="AI3106" i="1"/>
  <c r="G779" i="8"/>
  <c r="J779" i="8" s="1"/>
  <c r="AI2948" i="1"/>
  <c r="G806" i="8"/>
  <c r="J806" i="8" s="1"/>
  <c r="AI3045" i="1"/>
  <c r="G769" i="8"/>
  <c r="J769" i="8" s="1"/>
  <c r="AI2893" i="1"/>
  <c r="AJ2893" i="1" s="1"/>
  <c r="G798" i="8"/>
  <c r="J798" i="8" s="1"/>
  <c r="AI3021" i="1"/>
  <c r="G824" i="8"/>
  <c r="J824" i="8" s="1"/>
  <c r="AI3122" i="1"/>
  <c r="AJ3122" i="1" s="1"/>
  <c r="G794" i="8"/>
  <c r="J794" i="8" s="1"/>
  <c r="AI3007" i="1"/>
  <c r="AJ3007" i="1" s="1"/>
  <c r="G814" i="8"/>
  <c r="J814" i="8" s="1"/>
  <c r="AI3081" i="1"/>
  <c r="G776" i="8"/>
  <c r="J776" i="8" s="1"/>
  <c r="AI2918" i="1"/>
  <c r="AJ2918" i="1" s="1"/>
  <c r="G765" i="8"/>
  <c r="J765" i="8" s="1"/>
  <c r="AI2880" i="1"/>
  <c r="G777" i="8"/>
  <c r="J777" i="8" s="1"/>
  <c r="AI2937" i="1"/>
  <c r="AJ2937" i="1" s="1"/>
  <c r="G828" i="8"/>
  <c r="J828" i="8" s="1"/>
  <c r="AI3138" i="1"/>
  <c r="G778" i="8"/>
  <c r="J778" i="8" s="1"/>
  <c r="AI2939" i="1"/>
  <c r="G811" i="8"/>
  <c r="J811" i="8" s="1"/>
  <c r="AI3072" i="1"/>
  <c r="G785" i="8"/>
  <c r="J785" i="8" s="1"/>
  <c r="AI2968" i="1"/>
  <c r="G809" i="8"/>
  <c r="J809" i="8" s="1"/>
  <c r="AI3063" i="1"/>
  <c r="G782" i="8"/>
  <c r="J782" i="8" s="1"/>
  <c r="AI2962" i="1"/>
  <c r="G820" i="8"/>
  <c r="J820" i="8" s="1"/>
  <c r="AI3108" i="1"/>
  <c r="AJ3108" i="1" s="1"/>
  <c r="G775" i="8"/>
  <c r="J775" i="8" s="1"/>
  <c r="AI2916" i="1"/>
  <c r="G787" i="8"/>
  <c r="J787" i="8" s="1"/>
  <c r="AI2976" i="1"/>
  <c r="AJ2976" i="1" s="1"/>
  <c r="G825" i="8"/>
  <c r="J825" i="8" s="1"/>
  <c r="AI3124" i="1"/>
  <c r="G767" i="8"/>
  <c r="J767" i="8" s="1"/>
  <c r="AI2888" i="1"/>
  <c r="G791" i="8"/>
  <c r="J791" i="8" s="1"/>
  <c r="AI2999" i="1"/>
  <c r="G827" i="8"/>
  <c r="J827" i="8" s="1"/>
  <c r="G754" i="8"/>
  <c r="J754" i="8" s="1"/>
  <c r="AI2819" i="1"/>
  <c r="G747" i="8"/>
  <c r="J747" i="8" s="1"/>
  <c r="AI2800" i="1"/>
  <c r="G746" i="8"/>
  <c r="J746" i="8" s="1"/>
  <c r="AI2797" i="1"/>
  <c r="G759" i="8"/>
  <c r="J759" i="8" s="1"/>
  <c r="AI2845" i="1"/>
  <c r="G743" i="8"/>
  <c r="J743" i="8" s="1"/>
  <c r="AI2790" i="1"/>
  <c r="AI2848" i="1"/>
  <c r="G760" i="8"/>
  <c r="J760" i="8" s="1"/>
  <c r="G744" i="8"/>
  <c r="J744" i="8" s="1"/>
  <c r="AI2792" i="1"/>
  <c r="AJ2792" i="1" s="1"/>
  <c r="G745" i="8"/>
  <c r="J745" i="8" s="1"/>
  <c r="AI2794" i="1"/>
  <c r="G758" i="8"/>
  <c r="J758" i="8" s="1"/>
  <c r="G757" i="8"/>
  <c r="J757" i="8" s="1"/>
  <c r="G753" i="8"/>
  <c r="J753" i="8" s="1"/>
  <c r="G755" i="8"/>
  <c r="J755" i="8" s="1"/>
  <c r="G752" i="8"/>
  <c r="J752" i="8" s="1"/>
  <c r="G756" i="8"/>
  <c r="J756" i="8" s="1"/>
  <c r="G750" i="8"/>
  <c r="J750" i="8" s="1"/>
  <c r="G751" i="8"/>
  <c r="J751" i="8" s="1"/>
  <c r="G739" i="8"/>
  <c r="J739" i="8" s="1"/>
  <c r="G748" i="8"/>
  <c r="J748" i="8" s="1"/>
  <c r="G749" i="8"/>
  <c r="J749" i="8" s="1"/>
  <c r="G740" i="8"/>
  <c r="J740" i="8" s="1"/>
  <c r="G736" i="8"/>
  <c r="J736" i="8" s="1"/>
  <c r="G738" i="8"/>
  <c r="J738" i="8" s="1"/>
  <c r="G734" i="8"/>
  <c r="J734" i="8" s="1"/>
  <c r="G735" i="8"/>
  <c r="J735" i="8" s="1"/>
  <c r="AK1759" i="1"/>
  <c r="G460" i="8" s="1"/>
  <c r="J460" i="8" s="1"/>
  <c r="AK1609" i="1"/>
  <c r="G407" i="8" s="1"/>
  <c r="J407" i="8" s="1"/>
  <c r="AK1536" i="1"/>
  <c r="G384" i="8" s="1"/>
  <c r="J384" i="8" s="1"/>
  <c r="AK1239" i="1"/>
  <c r="G293" i="8" s="1"/>
  <c r="J293" i="8" s="1"/>
  <c r="AK1531" i="1"/>
  <c r="G382" i="8" s="1"/>
  <c r="J382" i="8" s="1"/>
  <c r="AK10" i="1"/>
  <c r="AK1470" i="1"/>
  <c r="G364" i="8" s="1"/>
  <c r="J364" i="8" s="1"/>
  <c r="AK1401" i="1"/>
  <c r="G341" i="8" s="1"/>
  <c r="J341" i="8" s="1"/>
  <c r="AK1525" i="1"/>
  <c r="G379" i="8" s="1"/>
  <c r="J379" i="8" s="1"/>
  <c r="AK1365" i="1"/>
  <c r="G329" i="8" s="1"/>
  <c r="J329" i="8" s="1"/>
  <c r="AK1541" i="1"/>
  <c r="G385" i="8" s="1"/>
  <c r="J385" i="8" s="1"/>
  <c r="AK1381" i="1"/>
  <c r="G333" i="8" s="1"/>
  <c r="J333" i="8" s="1"/>
  <c r="AK1352" i="1"/>
  <c r="G325" i="8" s="1"/>
  <c r="J325" i="8" s="1"/>
  <c r="AK1476" i="1"/>
  <c r="G367" i="8" s="1"/>
  <c r="J367" i="8" s="1"/>
  <c r="AK1223" i="1"/>
  <c r="G289" i="8" s="1"/>
  <c r="J289" i="8" s="1"/>
  <c r="AK1395" i="1"/>
  <c r="G338" i="8" s="1"/>
  <c r="J338" i="8" s="1"/>
  <c r="AK1421" i="1"/>
  <c r="G346" i="8" s="1"/>
  <c r="J346" i="8" s="1"/>
  <c r="AK1272" i="1"/>
  <c r="G300" i="8" s="1"/>
  <c r="J300" i="8" s="1"/>
  <c r="AK1367" i="1"/>
  <c r="G330" i="8" s="1"/>
  <c r="J330" i="8" s="1"/>
  <c r="AK1598" i="1"/>
  <c r="G403" i="8" s="1"/>
  <c r="J403" i="8" s="1"/>
  <c r="AK1624" i="1"/>
  <c r="G412" i="8" s="1"/>
  <c r="J412" i="8" s="1"/>
  <c r="AK1138" i="1"/>
  <c r="AK142" i="1"/>
  <c r="G30" i="8" s="1"/>
  <c r="J30" i="8" s="1"/>
  <c r="AK863" i="1"/>
  <c r="G192" i="8" s="1"/>
  <c r="J192" i="8" s="1"/>
  <c r="AK1142" i="1"/>
  <c r="G270" i="8" s="1"/>
  <c r="J270" i="8" s="1"/>
  <c r="G432" i="8"/>
  <c r="J432" i="8" s="1"/>
  <c r="G394" i="8"/>
  <c r="J394" i="8" s="1"/>
  <c r="G400" i="8"/>
  <c r="J400" i="8" s="1"/>
  <c r="G426" i="8"/>
  <c r="J426" i="8" s="1"/>
  <c r="G34" i="8"/>
  <c r="J34" i="8" s="1"/>
  <c r="G405" i="8"/>
  <c r="J405" i="8" s="1"/>
  <c r="G335" i="8"/>
  <c r="J335" i="8" s="1"/>
  <c r="G345" i="8"/>
  <c r="J345" i="8" s="1"/>
  <c r="G354" i="8"/>
  <c r="J354" i="8" s="1"/>
  <c r="G390" i="8"/>
  <c r="J390" i="8" s="1"/>
  <c r="G466" i="8"/>
  <c r="J466" i="8" s="1"/>
  <c r="G378" i="8"/>
  <c r="J378" i="8" s="1"/>
  <c r="G319" i="8"/>
  <c r="J319" i="8" s="1"/>
  <c r="G337" i="8"/>
  <c r="J337" i="8" s="1"/>
  <c r="G451" i="8"/>
  <c r="J451" i="8" s="1"/>
  <c r="G350" i="8"/>
  <c r="J350" i="8" s="1"/>
  <c r="G395" i="8"/>
  <c r="J395" i="8" s="1"/>
  <c r="G401" i="8"/>
  <c r="J401" i="8" s="1"/>
  <c r="G440" i="8"/>
  <c r="J440" i="8" s="1"/>
  <c r="G356" i="8"/>
  <c r="J356" i="8" s="1"/>
  <c r="G268" i="8"/>
  <c r="J268" i="8" s="1"/>
  <c r="G143" i="8"/>
  <c r="J143" i="8" s="1"/>
  <c r="G17" i="8"/>
  <c r="J17" i="8" s="1"/>
  <c r="G144" i="8"/>
  <c r="J144" i="8" s="1"/>
  <c r="G60" i="8"/>
  <c r="J60" i="8" s="1"/>
  <c r="G321" i="8"/>
  <c r="J321" i="8" s="1"/>
  <c r="G241" i="8"/>
  <c r="J241" i="8" s="1"/>
  <c r="G391" i="8"/>
  <c r="J391" i="8" s="1"/>
  <c r="G448" i="8"/>
  <c r="J448" i="8" s="1"/>
  <c r="G422" i="8"/>
  <c r="J422" i="8" s="1"/>
  <c r="G453" i="8"/>
  <c r="J453" i="8" s="1"/>
  <c r="G3210" i="8"/>
  <c r="G78" i="8"/>
  <c r="J78" i="8" s="1"/>
  <c r="G320" i="8"/>
  <c r="J320" i="8" s="1"/>
  <c r="G213" i="8"/>
  <c r="J213" i="8" s="1"/>
  <c r="G155" i="8"/>
  <c r="J155" i="8" s="1"/>
  <c r="G336" i="8"/>
  <c r="J336" i="8" s="1"/>
  <c r="G349" i="8"/>
  <c r="J349" i="8" s="1"/>
  <c r="G368" i="8"/>
  <c r="J368" i="8" s="1"/>
  <c r="G414" i="8"/>
  <c r="J414" i="8" s="1"/>
  <c r="G228" i="8"/>
  <c r="J228" i="8" s="1"/>
  <c r="G418" i="8"/>
  <c r="J418" i="8" s="1"/>
  <c r="G84" i="8"/>
  <c r="J84" i="8" s="1"/>
  <c r="G96" i="8"/>
  <c r="J96" i="8" s="1"/>
  <c r="G168" i="8"/>
  <c r="J168" i="8" s="1"/>
  <c r="G135" i="8"/>
  <c r="J135" i="8" s="1"/>
  <c r="G115" i="8"/>
  <c r="J115" i="8" s="1"/>
  <c r="G75" i="8"/>
  <c r="J75" i="8" s="1"/>
  <c r="G90" i="8"/>
  <c r="J90" i="8" s="1"/>
  <c r="G363" i="8"/>
  <c r="J363" i="8" s="1"/>
  <c r="G343" i="8"/>
  <c r="J343" i="8" s="1"/>
  <c r="G423" i="8"/>
  <c r="J423" i="8" s="1"/>
  <c r="G465" i="8"/>
  <c r="J465" i="8" s="1"/>
  <c r="G438" i="8"/>
  <c r="J438" i="8" s="1"/>
  <c r="G358" i="8"/>
  <c r="J358" i="8" s="1"/>
  <c r="G374" i="8"/>
  <c r="J374" i="8" s="1"/>
  <c r="G392" i="8"/>
  <c r="J392" i="8" s="1"/>
  <c r="G452" i="8"/>
  <c r="J452" i="8" s="1"/>
  <c r="G347" i="8"/>
  <c r="J347" i="8" s="1"/>
  <c r="G404" i="8"/>
  <c r="J404" i="8" s="1"/>
  <c r="G424" i="8"/>
  <c r="J424" i="8" s="1"/>
  <c r="G269" i="8"/>
  <c r="J269" i="8" s="1"/>
  <c r="G427" i="8"/>
  <c r="J427" i="8" s="1"/>
  <c r="G419" i="8"/>
  <c r="J419" i="8" s="1"/>
  <c r="G447" i="8"/>
  <c r="J447" i="8" s="1"/>
  <c r="G454" i="8"/>
  <c r="J454" i="8" s="1"/>
  <c r="G396" i="8"/>
  <c r="J396" i="8" s="1"/>
  <c r="G421" i="8"/>
  <c r="J421" i="8" s="1"/>
  <c r="G383" i="8"/>
  <c r="J383" i="8" s="1"/>
  <c r="G340" i="8"/>
  <c r="J340" i="8" s="1"/>
  <c r="G370" i="8"/>
  <c r="J370" i="8" s="1"/>
  <c r="G458" i="8"/>
  <c r="J458" i="8" s="1"/>
  <c r="G441" i="8"/>
  <c r="J441" i="8" s="1"/>
  <c r="G388" i="8"/>
  <c r="J388" i="8" s="1"/>
  <c r="G375" i="8"/>
  <c r="J375" i="8" s="1"/>
  <c r="G408" i="8"/>
  <c r="J408" i="8" s="1"/>
  <c r="G417" i="8"/>
  <c r="J417" i="8" s="1"/>
  <c r="G429" i="8"/>
  <c r="J429" i="8" s="1"/>
  <c r="G439" i="8"/>
  <c r="J439" i="8" s="1"/>
  <c r="G353" i="8"/>
  <c r="J353" i="8" s="1"/>
  <c r="G428" i="8"/>
  <c r="J428" i="8" s="1"/>
  <c r="G334" i="8"/>
  <c r="J334" i="8" s="1"/>
  <c r="G339" i="8"/>
  <c r="J339" i="8" s="1"/>
  <c r="G361" i="8"/>
  <c r="J361" i="8" s="1"/>
  <c r="G366" i="8"/>
  <c r="J366" i="8" s="1"/>
  <c r="G386" i="8"/>
  <c r="J386" i="8" s="1"/>
  <c r="G457" i="8"/>
  <c r="J457" i="8" s="1"/>
  <c r="G156" i="8"/>
  <c r="J156" i="8" s="1"/>
  <c r="G359" i="8"/>
  <c r="J359" i="8" s="1"/>
  <c r="G397" i="8"/>
  <c r="J397" i="8" s="1"/>
  <c r="G461" i="8"/>
  <c r="J461" i="8" s="1"/>
  <c r="G221" i="8"/>
  <c r="J221" i="8" s="1"/>
  <c r="G39" i="8"/>
  <c r="J39" i="8" s="1"/>
  <c r="G411" i="8"/>
  <c r="J411" i="8" s="1"/>
  <c r="G442" i="8"/>
  <c r="J442" i="8" s="1"/>
  <c r="G201" i="8"/>
  <c r="J201" i="8" s="1"/>
  <c r="G365" i="8"/>
  <c r="J365" i="8" s="1"/>
  <c r="G446" i="8"/>
  <c r="J446" i="8" s="1"/>
  <c r="G344" i="8"/>
  <c r="J344" i="8" s="1"/>
  <c r="G352" i="8"/>
  <c r="J352" i="8" s="1"/>
  <c r="G402" i="8"/>
  <c r="J402" i="8" s="1"/>
  <c r="G464" i="8"/>
  <c r="J464" i="8" s="1"/>
  <c r="G381" i="8"/>
  <c r="J381" i="8" s="1"/>
  <c r="G362" i="8"/>
  <c r="J362" i="8" s="1"/>
  <c r="G406" i="8"/>
  <c r="J406" i="8" s="1"/>
  <c r="G462" i="8"/>
  <c r="J462" i="8" s="1"/>
  <c r="G222" i="8"/>
  <c r="J222" i="8" s="1"/>
  <c r="G409" i="8"/>
  <c r="J409" i="8" s="1"/>
  <c r="G430" i="8"/>
  <c r="J430" i="8" s="1"/>
  <c r="G455" i="8"/>
  <c r="J455" i="8" s="1"/>
  <c r="G194" i="8"/>
  <c r="J194" i="8" s="1"/>
  <c r="G357" i="8"/>
  <c r="J357" i="8" s="1"/>
  <c r="G413" i="8"/>
  <c r="J413" i="8" s="1"/>
  <c r="G425" i="8"/>
  <c r="J425" i="8" s="1"/>
  <c r="G399" i="8"/>
  <c r="J399" i="8" s="1"/>
  <c r="G410" i="8"/>
  <c r="J410" i="8" s="1"/>
  <c r="G420" i="8"/>
  <c r="J420" i="8" s="1"/>
  <c r="G444" i="8"/>
  <c r="J444" i="8" s="1"/>
  <c r="G449" i="8"/>
  <c r="J449" i="8" s="1"/>
  <c r="G360" i="8"/>
  <c r="J360" i="8" s="1"/>
  <c r="G3211" i="8"/>
  <c r="G373" i="8"/>
  <c r="J373" i="8" s="1"/>
  <c r="G433" i="8"/>
  <c r="J433" i="8" s="1"/>
  <c r="G437" i="8"/>
  <c r="J437" i="8" s="1"/>
  <c r="G219" i="8"/>
  <c r="J219" i="8" s="1"/>
  <c r="G107" i="8"/>
  <c r="J107" i="8" s="1"/>
  <c r="G97" i="8"/>
  <c r="J97" i="8" s="1"/>
  <c r="G70" i="8"/>
  <c r="J70" i="8" s="1"/>
  <c r="G22" i="8"/>
  <c r="J22" i="8" s="1"/>
  <c r="G193" i="8"/>
  <c r="J193" i="8" s="1"/>
  <c r="G41" i="8"/>
  <c r="J41" i="8" s="1"/>
  <c r="G415" i="8"/>
  <c r="J415" i="8" s="1"/>
  <c r="G463" i="8"/>
  <c r="J463" i="8" s="1"/>
  <c r="G416" i="8"/>
  <c r="J416" i="8" s="1"/>
  <c r="G445" i="8"/>
  <c r="J445" i="8" s="1"/>
  <c r="G303" i="8"/>
  <c r="J303" i="8" s="1"/>
  <c r="G456" i="8"/>
  <c r="J456" i="8" s="1"/>
  <c r="G467" i="8"/>
  <c r="J467" i="8" s="1"/>
  <c r="G351" i="8"/>
  <c r="J351" i="8" s="1"/>
  <c r="G380" i="8"/>
  <c r="J380" i="8" s="1"/>
  <c r="G369" i="8"/>
  <c r="J369" i="8" s="1"/>
  <c r="G355" i="8"/>
  <c r="J355" i="8" s="1"/>
  <c r="G314" i="8"/>
  <c r="J314" i="8" s="1"/>
  <c r="G342" i="8"/>
  <c r="J342" i="8" s="1"/>
  <c r="G377" i="8"/>
  <c r="J377" i="8" s="1"/>
  <c r="G431" i="8"/>
  <c r="J431" i="8" s="1"/>
  <c r="G443" i="8"/>
  <c r="J443" i="8" s="1"/>
  <c r="G450" i="8"/>
  <c r="J450" i="8" s="1"/>
  <c r="G310" i="8"/>
  <c r="J310" i="8" s="1"/>
  <c r="G348" i="8"/>
  <c r="J348" i="8" s="1"/>
  <c r="G393" i="8"/>
  <c r="J393" i="8" s="1"/>
  <c r="G398" i="8"/>
  <c r="J398" i="8" s="1"/>
  <c r="G434" i="8"/>
  <c r="J434" i="8" s="1"/>
  <c r="G387" i="8"/>
  <c r="J387" i="8" s="1"/>
  <c r="G3209" i="8"/>
  <c r="G371" i="8"/>
  <c r="J371" i="8" s="1"/>
  <c r="G47" i="8"/>
  <c r="J47" i="8" s="1"/>
  <c r="G233" i="8"/>
  <c r="J233" i="8" s="1"/>
  <c r="G153" i="8"/>
  <c r="J153" i="8" s="1"/>
  <c r="G37" i="8"/>
  <c r="J37" i="8" s="1"/>
  <c r="G162" i="8"/>
  <c r="J162" i="8" s="1"/>
  <c r="AK1516" i="1"/>
  <c r="C2066" i="1"/>
  <c r="C2068" i="1" s="1"/>
  <c r="C2070" i="1" s="1"/>
  <c r="C2072" i="1" s="1"/>
  <c r="C2074" i="1" s="1"/>
  <c r="C2075" i="1" s="1"/>
  <c r="C2076" i="1" s="1"/>
  <c r="C2077" i="1" s="1"/>
  <c r="C2078" i="1" s="1"/>
  <c r="C2079" i="1" s="1"/>
  <c r="C2080" i="1" s="1"/>
  <c r="C2081" i="1" s="1"/>
  <c r="C2083" i="1" s="1"/>
  <c r="C2084" i="1" s="1"/>
  <c r="C2086" i="1" s="1"/>
  <c r="C2087" i="1" s="1"/>
  <c r="C2090" i="1" s="1"/>
  <c r="C2092" i="1" s="1"/>
  <c r="C2093" i="1" s="1"/>
  <c r="C2094" i="1" s="1"/>
  <c r="C2095" i="1" s="1"/>
  <c r="C2096" i="1" s="1"/>
  <c r="C2097" i="1" s="1"/>
  <c r="C2098" i="1" s="1"/>
  <c r="C2099" i="1" s="1"/>
  <c r="C2100" i="1" s="1"/>
  <c r="C2102" i="1" s="1"/>
  <c r="C2103" i="1" s="1"/>
  <c r="C2104" i="1" s="1"/>
  <c r="C2107" i="1" s="1"/>
  <c r="C2108" i="1" s="1"/>
  <c r="C2109" i="1" s="1"/>
  <c r="C2110" i="1" s="1"/>
  <c r="C2111" i="1" s="1"/>
  <c r="C2117" i="1" s="1"/>
  <c r="C2118" i="1" s="1"/>
  <c r="C2119" i="1" s="1"/>
  <c r="C2120" i="1" s="1"/>
  <c r="C2122" i="1" s="1"/>
  <c r="C2126" i="1" s="1"/>
  <c r="C2114" i="1" s="1"/>
  <c r="C2128" i="1" s="1"/>
  <c r="C2130" i="1" s="1"/>
  <c r="C2131" i="1" s="1"/>
  <c r="C2132" i="1" s="1"/>
  <c r="C2133" i="1" s="1"/>
  <c r="C2134" i="1" s="1"/>
  <c r="C2136" i="1" s="1"/>
  <c r="C2138" i="1" s="1"/>
  <c r="C2140" i="1" s="1"/>
  <c r="C2141" i="1" s="1"/>
  <c r="C2142" i="1" s="1"/>
  <c r="C2143" i="1" s="1"/>
  <c r="C2144" i="1" s="1"/>
  <c r="C2146" i="1" s="1"/>
  <c r="C2147" i="1" s="1"/>
  <c r="C2148" i="1" s="1"/>
  <c r="C2150" i="1" s="1"/>
  <c r="C2152" i="1" s="1"/>
  <c r="C2154" i="1" s="1"/>
  <c r="C2155" i="1" s="1"/>
  <c r="C2156" i="1" s="1"/>
  <c r="C2157" i="1" s="1"/>
  <c r="C2159" i="1" s="1"/>
  <c r="C2161" i="1" s="1"/>
  <c r="C2163" i="1" s="1"/>
  <c r="C2165" i="1" s="1"/>
  <c r="C2167" i="1" s="1"/>
  <c r="C2168" i="1" s="1"/>
  <c r="C2170" i="1" s="1"/>
  <c r="C2175" i="1" s="1"/>
  <c r="C2177" i="1" s="1"/>
  <c r="C2181" i="1" s="1"/>
  <c r="C2182" i="1" s="1"/>
  <c r="C2183" i="1" s="1"/>
  <c r="C2184" i="1" s="1"/>
  <c r="C2185" i="1" s="1"/>
  <c r="C2186" i="1" s="1"/>
  <c r="C2187" i="1" s="1"/>
  <c r="C2188" i="1" s="1"/>
  <c r="C2172" i="1" s="1"/>
  <c r="C2173" i="1" s="1"/>
  <c r="C2190" i="1" s="1"/>
  <c r="C2191" i="1" s="1"/>
  <c r="C2192" i="1" s="1"/>
  <c r="C2193" i="1" s="1"/>
  <c r="C2194" i="1" s="1"/>
  <c r="C2197" i="1" s="1"/>
  <c r="C2199" i="1" s="1"/>
  <c r="C2201" i="1" s="1"/>
  <c r="C2202" i="1" s="1"/>
  <c r="C2203" i="1" s="1"/>
  <c r="C2204" i="1" s="1"/>
  <c r="C2205" i="1" s="1"/>
  <c r="C2206" i="1" s="1"/>
  <c r="C2212" i="1" s="1"/>
  <c r="C2208" i="1" s="1"/>
  <c r="C2209" i="1" s="1"/>
  <c r="C2214" i="1" s="1"/>
  <c r="C2216" i="1" s="1"/>
  <c r="C2217" i="1" s="1"/>
  <c r="C2218" i="1" s="1"/>
  <c r="C2219" i="1" s="1"/>
  <c r="C2220" i="1" s="1"/>
  <c r="C2221" i="1" s="1"/>
  <c r="C2222" i="1" s="1"/>
  <c r="C2223" i="1" s="1"/>
  <c r="C2224" i="1" s="1"/>
  <c r="C2225" i="1" s="1"/>
  <c r="C2226" i="1" s="1"/>
  <c r="C2229" i="1" s="1"/>
  <c r="C2234" i="1" s="1"/>
  <c r="C2235" i="1" s="1"/>
  <c r="C2236" i="1" s="1"/>
  <c r="C2237" i="1" s="1"/>
  <c r="C2238" i="1" s="1"/>
  <c r="C2239" i="1" s="1"/>
  <c r="C2240" i="1" s="1"/>
  <c r="C2241" i="1" s="1"/>
  <c r="C2242" i="1" s="1"/>
  <c r="C2244" i="1" s="1"/>
  <c r="C2231" i="1" s="1"/>
  <c r="C2232" i="1" s="1"/>
  <c r="C2247" i="1" s="1"/>
  <c r="C2249" i="1" s="1"/>
  <c r="C2250" i="1" s="1"/>
  <c r="C2251" i="1" s="1"/>
  <c r="C2252" i="1" s="1"/>
  <c r="C2253" i="1" s="1"/>
  <c r="C2254" i="1" s="1"/>
  <c r="C2255" i="1" s="1"/>
  <c r="C2256" i="1" s="1"/>
  <c r="C2257" i="1" s="1"/>
  <c r="C2258" i="1" s="1"/>
  <c r="C2259" i="1" s="1"/>
  <c r="C2260" i="1" s="1"/>
  <c r="C2261" i="1" s="1"/>
  <c r="C2262" i="1" s="1"/>
  <c r="C2263" i="1" s="1"/>
  <c r="C2264" i="1" s="1"/>
  <c r="C2265" i="1" s="1"/>
  <c r="C2179" i="1" s="1"/>
  <c r="C2270" i="1" s="1"/>
  <c r="C2271" i="1" s="1"/>
  <c r="C2273" i="1" s="1"/>
  <c r="C2275" i="1" s="1"/>
  <c r="C2276" i="1" s="1"/>
  <c r="C2277" i="1" s="1"/>
  <c r="C2278" i="1" s="1"/>
  <c r="C2280" i="1" s="1"/>
  <c r="C2282" i="1" s="1"/>
  <c r="C2284" i="1" s="1"/>
  <c r="C2285" i="1" s="1"/>
  <c r="C2286" i="1" s="1"/>
  <c r="C2287" i="1" s="1"/>
  <c r="C2288" i="1" s="1"/>
  <c r="C2290" i="1" s="1"/>
  <c r="C2291" i="1" s="1"/>
  <c r="C2292" i="1" s="1"/>
  <c r="C2293" i="1" s="1"/>
  <c r="C2295" i="1" s="1"/>
  <c r="C2297" i="1" s="1"/>
  <c r="C2267" i="1" s="1"/>
  <c r="C2299" i="1" s="1"/>
  <c r="C2300" i="1" s="1"/>
  <c r="C2301" i="1" s="1"/>
  <c r="C2303" i="1" s="1"/>
  <c r="C2307" i="1" s="1"/>
  <c r="C2309" i="1" s="1"/>
  <c r="C2311" i="1" s="1"/>
  <c r="C2313" i="1" s="1"/>
  <c r="C2316" i="1" s="1"/>
  <c r="C2320" i="1" s="1"/>
  <c r="C2322" i="1" s="1"/>
  <c r="C2324" i="1" s="1"/>
  <c r="C2325" i="1" s="1"/>
  <c r="C2327" i="1" s="1"/>
  <c r="C2329" i="1" s="1"/>
  <c r="C2330" i="1" s="1"/>
  <c r="C2342" i="1" s="1"/>
  <c r="C2343" i="1" s="1"/>
  <c r="C2344" i="1" s="1"/>
  <c r="C2345" i="1" s="1"/>
  <c r="C2350" i="1" s="1"/>
  <c r="C2332" i="1" s="1"/>
  <c r="C2333" i="1" s="1"/>
  <c r="C2334" i="1" s="1"/>
  <c r="C2335" i="1" s="1"/>
  <c r="C2336" i="1" s="1"/>
  <c r="C2337" i="1" s="1"/>
  <c r="C2338" i="1" s="1"/>
  <c r="C2348" i="1" s="1"/>
  <c r="C2352" i="1" s="1"/>
  <c r="C2353" i="1" s="1"/>
  <c r="C2355" i="1" s="1"/>
  <c r="C2357" i="1" s="1"/>
  <c r="C2358" i="1" s="1"/>
  <c r="C2359" i="1" s="1"/>
  <c r="C2360" i="1" s="1"/>
  <c r="C2361" i="1" s="1"/>
  <c r="C2365" i="1" s="1"/>
  <c r="C2363" i="1" s="1"/>
  <c r="C2340" i="1" s="1"/>
  <c r="C2367" i="1" s="1"/>
  <c r="C2369" i="1" s="1"/>
  <c r="C2371" i="1" s="1"/>
  <c r="C2372" i="1" s="1"/>
  <c r="C2373" i="1" s="1"/>
  <c r="C2374" i="1" s="1"/>
  <c r="C2376" i="1" s="1"/>
  <c r="C2390" i="1" s="1"/>
  <c r="C2391" i="1" s="1"/>
  <c r="C2392" i="1" s="1"/>
  <c r="C2394" i="1" s="1"/>
  <c r="C2396" i="1" s="1"/>
  <c r="C2398" i="1" s="1"/>
  <c r="C2399" i="1" s="1"/>
  <c r="C2400" i="1" s="1"/>
  <c r="C2401" i="1" s="1"/>
  <c r="C2406" i="1" s="1"/>
  <c r="C2408" i="1" s="1"/>
  <c r="C2410" i="1" s="1"/>
  <c r="C2403" i="1" s="1"/>
  <c r="C2404" i="1" s="1"/>
  <c r="C2412" i="1" s="1"/>
  <c r="C2413" i="1" s="1"/>
  <c r="C2414" i="1" s="1"/>
  <c r="C2415" i="1" s="1"/>
  <c r="C2416" i="1" s="1"/>
  <c r="C2421" i="1" s="1"/>
  <c r="C2423" i="1" s="1"/>
  <c r="C2424" i="1" s="1"/>
  <c r="C2425" i="1" s="1"/>
  <c r="C2426" i="1" s="1"/>
  <c r="C2427" i="1" s="1"/>
  <c r="C2429" i="1" s="1"/>
  <c r="C2431" i="1" s="1"/>
  <c r="C2433" i="1" s="1"/>
  <c r="C2434" i="1" s="1"/>
  <c r="C2435" i="1" s="1"/>
  <c r="C2436" i="1" s="1"/>
  <c r="C2440" i="1" s="1"/>
  <c r="C2442" i="1" s="1"/>
  <c r="C2444" i="1" s="1"/>
  <c r="C2445" i="1" s="1"/>
  <c r="C2447" i="1" s="1"/>
  <c r="C2418" i="1" s="1"/>
  <c r="C2419" i="1" s="1"/>
  <c r="C2451" i="1" s="1"/>
  <c r="C2453" i="1" s="1"/>
  <c r="C2458" i="1" s="1"/>
  <c r="C2460" i="1" s="1"/>
  <c r="C2462" i="1" s="1"/>
  <c r="C2463" i="1" s="1"/>
  <c r="C2465" i="1" s="1"/>
  <c r="C2466" i="1" s="1"/>
  <c r="C2468" i="1" s="1"/>
  <c r="C2470" i="1" s="1"/>
  <c r="C2471" i="1" s="1"/>
  <c r="C2474" i="1" s="1"/>
  <c r="C2476" i="1" s="1"/>
  <c r="C2482" i="1" s="1"/>
  <c r="C2484" i="1" s="1"/>
  <c r="C2479" i="1" s="1"/>
  <c r="C2486" i="1" s="1"/>
  <c r="C2488" i="1" s="1"/>
  <c r="C2490" i="1" s="1"/>
  <c r="C2493" i="1" s="1"/>
  <c r="C2495" i="1" s="1"/>
  <c r="C2496" i="1" s="1"/>
  <c r="C2497" i="1" s="1"/>
  <c r="C2498" i="1" s="1"/>
  <c r="C2500" i="1" s="1"/>
  <c r="C2501" i="1" s="1"/>
  <c r="C2502" i="1" s="1"/>
  <c r="C2503" i="1" s="1"/>
  <c r="C2504" i="1" s="1"/>
  <c r="C2506" i="1" s="1"/>
  <c r="C2507" i="1" s="1"/>
  <c r="C2509" i="1" s="1"/>
  <c r="C2511" i="1" s="1"/>
  <c r="C2512" i="1" s="1"/>
  <c r="C2514" i="1" s="1"/>
  <c r="C2515" i="1" s="1"/>
  <c r="C2516" i="1" s="1"/>
  <c r="C2519" i="1" s="1"/>
  <c r="C2521" i="1" s="1"/>
  <c r="C2523" i="1" s="1"/>
  <c r="C2525" i="1" s="1"/>
  <c r="C2527" i="1" s="1"/>
  <c r="C2529" i="1" s="1"/>
  <c r="C2530" i="1" s="1"/>
  <c r="C2532" i="1" s="1"/>
  <c r="C2533" i="1" s="1"/>
  <c r="C2534" i="1" s="1"/>
  <c r="B550" i="8"/>
  <c r="C550" i="8" s="1"/>
  <c r="J459" i="8"/>
  <c r="AK1319" i="1"/>
  <c r="AK1262" i="1"/>
  <c r="AK1296" i="1"/>
  <c r="AK1360" i="1"/>
  <c r="AK1308" i="1"/>
  <c r="AK701" i="1"/>
  <c r="AK1146" i="1"/>
  <c r="AK921" i="1"/>
  <c r="AK1188" i="1"/>
  <c r="AK1342" i="1"/>
  <c r="AK1181" i="1"/>
  <c r="AK1288" i="1"/>
  <c r="AK1154" i="1"/>
  <c r="AK1358" i="1"/>
  <c r="AK1259" i="1"/>
  <c r="AK1160" i="1"/>
  <c r="AK1261" i="1"/>
  <c r="AK1264" i="1"/>
  <c r="AK1329" i="1"/>
  <c r="J469" i="8"/>
  <c r="J471" i="8"/>
  <c r="J473" i="8"/>
  <c r="J475" i="8"/>
  <c r="J477" i="8"/>
  <c r="J479" i="8"/>
  <c r="J481" i="8"/>
  <c r="J483" i="8"/>
  <c r="J485" i="8"/>
  <c r="J487" i="8"/>
  <c r="J489" i="8"/>
  <c r="J491" i="8"/>
  <c r="J493" i="8"/>
  <c r="J495" i="8"/>
  <c r="J497" i="8"/>
  <c r="J499" i="8"/>
  <c r="J501" i="8"/>
  <c r="J503" i="8"/>
  <c r="J505" i="8"/>
  <c r="J507" i="8"/>
  <c r="J509" i="8"/>
  <c r="J511" i="8"/>
  <c r="J513" i="8"/>
  <c r="J517" i="8"/>
  <c r="J519" i="8"/>
  <c r="J521" i="8"/>
  <c r="J523" i="8"/>
  <c r="J525" i="8"/>
  <c r="J527" i="8"/>
  <c r="J529" i="8"/>
  <c r="J531" i="8"/>
  <c r="J533" i="8"/>
  <c r="J535" i="8"/>
  <c r="J537" i="8"/>
  <c r="J539" i="8"/>
  <c r="J541" i="8"/>
  <c r="J543" i="8"/>
  <c r="J545" i="8"/>
  <c r="J547" i="8"/>
  <c r="J549" i="8"/>
  <c r="J551" i="8"/>
  <c r="J553" i="8"/>
  <c r="J555" i="8"/>
  <c r="J557" i="8"/>
  <c r="J559" i="8"/>
  <c r="J561" i="8"/>
  <c r="J563" i="8"/>
  <c r="J565" i="8"/>
  <c r="J567" i="8"/>
  <c r="J569" i="8"/>
  <c r="J571" i="8"/>
  <c r="J573" i="8"/>
  <c r="J575" i="8"/>
  <c r="J577" i="8"/>
  <c r="J579" i="8"/>
  <c r="J581" i="8"/>
  <c r="J583" i="8"/>
  <c r="J585" i="8"/>
  <c r="J587" i="8"/>
  <c r="J589" i="8"/>
  <c r="J591" i="8"/>
  <c r="J593" i="8"/>
  <c r="J595" i="8"/>
  <c r="J597" i="8"/>
  <c r="J599" i="8"/>
  <c r="J601" i="8"/>
  <c r="J603" i="8"/>
  <c r="J605" i="8"/>
  <c r="J607" i="8"/>
  <c r="J609" i="8"/>
  <c r="J611" i="8"/>
  <c r="J613" i="8"/>
  <c r="J615" i="8"/>
  <c r="J617" i="8"/>
  <c r="J619" i="8"/>
  <c r="J621" i="8"/>
  <c r="J623" i="8"/>
  <c r="J625" i="8"/>
  <c r="J627" i="8"/>
  <c r="J629" i="8"/>
  <c r="J631" i="8"/>
  <c r="J633" i="8"/>
  <c r="J635" i="8"/>
  <c r="J637" i="8"/>
  <c r="J470" i="8"/>
  <c r="J474" i="8"/>
  <c r="J478" i="8"/>
  <c r="J482" i="8"/>
  <c r="J486" i="8"/>
  <c r="J490" i="8"/>
  <c r="J494" i="8"/>
  <c r="J498" i="8"/>
  <c r="J502" i="8"/>
  <c r="J506" i="8"/>
  <c r="J510" i="8"/>
  <c r="J514" i="8"/>
  <c r="J518" i="8"/>
  <c r="J522" i="8"/>
  <c r="J526" i="8"/>
  <c r="J530" i="8"/>
  <c r="J534" i="8"/>
  <c r="J538" i="8"/>
  <c r="J542" i="8"/>
  <c r="J546" i="8"/>
  <c r="J550" i="8"/>
  <c r="J554" i="8"/>
  <c r="J558" i="8"/>
  <c r="J562" i="8"/>
  <c r="J566" i="8"/>
  <c r="J570" i="8"/>
  <c r="J574" i="8"/>
  <c r="J578" i="8"/>
  <c r="J582" i="8"/>
  <c r="J586" i="8"/>
  <c r="J590" i="8"/>
  <c r="J594" i="8"/>
  <c r="J598" i="8"/>
  <c r="J602" i="8"/>
  <c r="J606" i="8"/>
  <c r="J610" i="8"/>
  <c r="J614" i="8"/>
  <c r="J618" i="8"/>
  <c r="J622" i="8"/>
  <c r="J626" i="8"/>
  <c r="J630" i="8"/>
  <c r="J634" i="8"/>
  <c r="J638" i="8"/>
  <c r="J640" i="8"/>
  <c r="J642" i="8"/>
  <c r="J644" i="8"/>
  <c r="J646" i="8"/>
  <c r="J648" i="8"/>
  <c r="J650" i="8"/>
  <c r="J652" i="8"/>
  <c r="J654" i="8"/>
  <c r="J656" i="8"/>
  <c r="J658" i="8"/>
  <c r="J660" i="8"/>
  <c r="J662" i="8"/>
  <c r="J664" i="8"/>
  <c r="J666" i="8"/>
  <c r="J668" i="8"/>
  <c r="J670" i="8"/>
  <c r="J672" i="8"/>
  <c r="J674" i="8"/>
  <c r="J676" i="8"/>
  <c r="J678" i="8"/>
  <c r="J680" i="8"/>
  <c r="J682" i="8"/>
  <c r="J684" i="8"/>
  <c r="J686" i="8"/>
  <c r="J688" i="8"/>
  <c r="J690" i="8"/>
  <c r="J692" i="8"/>
  <c r="J694" i="8"/>
  <c r="J696" i="8"/>
  <c r="J698" i="8"/>
  <c r="J700" i="8"/>
  <c r="J702" i="8"/>
  <c r="J704" i="8"/>
  <c r="J706" i="8"/>
  <c r="J708" i="8"/>
  <c r="J710" i="8"/>
  <c r="J712" i="8"/>
  <c r="J718" i="8"/>
  <c r="J720" i="8"/>
  <c r="J722" i="8"/>
  <c r="J724" i="8"/>
  <c r="J726" i="8"/>
  <c r="J728" i="8"/>
  <c r="J730" i="8"/>
  <c r="J732" i="8"/>
  <c r="J742" i="8"/>
  <c r="J468" i="8"/>
  <c r="J476" i="8"/>
  <c r="J484" i="8"/>
  <c r="J492" i="8"/>
  <c r="J500" i="8"/>
  <c r="J508" i="8"/>
  <c r="J516" i="8"/>
  <c r="J524" i="8"/>
  <c r="J532" i="8"/>
  <c r="J540" i="8"/>
  <c r="J548" i="8"/>
  <c r="J556" i="8"/>
  <c r="J564" i="8"/>
  <c r="J572" i="8"/>
  <c r="J580" i="8"/>
  <c r="J588" i="8"/>
  <c r="J596" i="8"/>
  <c r="J604" i="8"/>
  <c r="J612" i="8"/>
  <c r="J620" i="8"/>
  <c r="J628" i="8"/>
  <c r="J636" i="8"/>
  <c r="J641" i="8"/>
  <c r="J645" i="8"/>
  <c r="J649" i="8"/>
  <c r="J653" i="8"/>
  <c r="J657" i="8"/>
  <c r="J661" i="8"/>
  <c r="J665" i="8"/>
  <c r="J669" i="8"/>
  <c r="J472" i="8"/>
  <c r="J480" i="8"/>
  <c r="J488" i="8"/>
  <c r="J496" i="8"/>
  <c r="J504" i="8"/>
  <c r="J512" i="8"/>
  <c r="J520" i="8"/>
  <c r="J528" i="8"/>
  <c r="J536" i="8"/>
  <c r="J544" i="8"/>
  <c r="J552" i="8"/>
  <c r="J560" i="8"/>
  <c r="J568" i="8"/>
  <c r="J576" i="8"/>
  <c r="J584" i="8"/>
  <c r="J592" i="8"/>
  <c r="J600" i="8"/>
  <c r="J608" i="8"/>
  <c r="J616" i="8"/>
  <c r="J624" i="8"/>
  <c r="J632" i="8"/>
  <c r="J639" i="8"/>
  <c r="J643" i="8"/>
  <c r="J647" i="8"/>
  <c r="J651" i="8"/>
  <c r="J655" i="8"/>
  <c r="J659" i="8"/>
  <c r="J663" i="8"/>
  <c r="J667" i="8"/>
  <c r="J671" i="8"/>
  <c r="J675" i="8"/>
  <c r="J679" i="8"/>
  <c r="J683" i="8"/>
  <c r="J687" i="8"/>
  <c r="J691" i="8"/>
  <c r="J695" i="8"/>
  <c r="J699" i="8"/>
  <c r="J703" i="8"/>
  <c r="J707" i="8"/>
  <c r="J711" i="8"/>
  <c r="J719" i="8"/>
  <c r="J723" i="8"/>
  <c r="J727" i="8"/>
  <c r="J731" i="8"/>
  <c r="J996" i="8"/>
  <c r="J998" i="8"/>
  <c r="J1054" i="8"/>
  <c r="J1056" i="8"/>
  <c r="J1058" i="8"/>
  <c r="J1060" i="8"/>
  <c r="J1066" i="8"/>
  <c r="J1068" i="8"/>
  <c r="J1070" i="8"/>
  <c r="J1072" i="8"/>
  <c r="J1074" i="8"/>
  <c r="J1076" i="8"/>
  <c r="J1078" i="8"/>
  <c r="J1080" i="8"/>
  <c r="J1082" i="8"/>
  <c r="J1084" i="8"/>
  <c r="J1086" i="8"/>
  <c r="J1088" i="8"/>
  <c r="J1090" i="8"/>
  <c r="J1092" i="8"/>
  <c r="J1094" i="8"/>
  <c r="J1096" i="8"/>
  <c r="J1098" i="8"/>
  <c r="J1100" i="8"/>
  <c r="J1102" i="8"/>
  <c r="J1104" i="8"/>
  <c r="J1106" i="8"/>
  <c r="J1108" i="8"/>
  <c r="J1110" i="8"/>
  <c r="J1112" i="8"/>
  <c r="J1114" i="8"/>
  <c r="J1116" i="8"/>
  <c r="J1118" i="8"/>
  <c r="J1120" i="8"/>
  <c r="J1122" i="8"/>
  <c r="J1124" i="8"/>
  <c r="J1126" i="8"/>
  <c r="J1128" i="8"/>
  <c r="J1130" i="8"/>
  <c r="J1138" i="8"/>
  <c r="J1142" i="8"/>
  <c r="J1144" i="8"/>
  <c r="J1146" i="8"/>
  <c r="J1148" i="8"/>
  <c r="J1150" i="8"/>
  <c r="J1152" i="8"/>
  <c r="J1154" i="8"/>
  <c r="J1156" i="8"/>
  <c r="J1158" i="8"/>
  <c r="J1160" i="8"/>
  <c r="J1162" i="8"/>
  <c r="J1164" i="8"/>
  <c r="J1166" i="8"/>
  <c r="J1168" i="8"/>
  <c r="J1170" i="8"/>
  <c r="J1172" i="8"/>
  <c r="J1174" i="8"/>
  <c r="J1176" i="8"/>
  <c r="J1178" i="8"/>
  <c r="J1180" i="8"/>
  <c r="J1182" i="8"/>
  <c r="J1184" i="8"/>
  <c r="J1186" i="8"/>
  <c r="J1188" i="8"/>
  <c r="J1190" i="8"/>
  <c r="J1192" i="8"/>
  <c r="J1194" i="8"/>
  <c r="J1196" i="8"/>
  <c r="J1198" i="8"/>
  <c r="J1200" i="8"/>
  <c r="J1202" i="8"/>
  <c r="J1204" i="8"/>
  <c r="J1206" i="8"/>
  <c r="J1208" i="8"/>
  <c r="J1210" i="8"/>
  <c r="J1212" i="8"/>
  <c r="J1214" i="8"/>
  <c r="J1216" i="8"/>
  <c r="J1218" i="8"/>
  <c r="J1220" i="8"/>
  <c r="J1222" i="8"/>
  <c r="J1224" i="8"/>
  <c r="J1226" i="8"/>
  <c r="J1228" i="8"/>
  <c r="J1230" i="8"/>
  <c r="J1232" i="8"/>
  <c r="J1234" i="8"/>
  <c r="J1236" i="8"/>
  <c r="J1238" i="8"/>
  <c r="J1240" i="8"/>
  <c r="J1242" i="8"/>
  <c r="J1244" i="8"/>
  <c r="J1246" i="8"/>
  <c r="J1248" i="8"/>
  <c r="J1250" i="8"/>
  <c r="J1252" i="8"/>
  <c r="J1254" i="8"/>
  <c r="J1256" i="8"/>
  <c r="J1258" i="8"/>
  <c r="J1260" i="8"/>
  <c r="J1262" i="8"/>
  <c r="J1264" i="8"/>
  <c r="J1266" i="8"/>
  <c r="J1268" i="8"/>
  <c r="J1270" i="8"/>
  <c r="J1272" i="8"/>
  <c r="J1274" i="8"/>
  <c r="J1276" i="8"/>
  <c r="J1278" i="8"/>
  <c r="J1280" i="8"/>
  <c r="J1282" i="8"/>
  <c r="J1284" i="8"/>
  <c r="J1286" i="8"/>
  <c r="J1288" i="8"/>
  <c r="J1290" i="8"/>
  <c r="J1292" i="8"/>
  <c r="J1294" i="8"/>
  <c r="J1296" i="8"/>
  <c r="J1298" i="8"/>
  <c r="J1300" i="8"/>
  <c r="J1302" i="8"/>
  <c r="J1304" i="8"/>
  <c r="J1306" i="8"/>
  <c r="J1308" i="8"/>
  <c r="J1310" i="8"/>
  <c r="J1312" i="8"/>
  <c r="J1314" i="8"/>
  <c r="J1316" i="8"/>
  <c r="J1318" i="8"/>
  <c r="J1320" i="8"/>
  <c r="J1322" i="8"/>
  <c r="J1324" i="8"/>
  <c r="J1326" i="8"/>
  <c r="J1328" i="8"/>
  <c r="J1330" i="8"/>
  <c r="J1332" i="8"/>
  <c r="J1334" i="8"/>
  <c r="J1336" i="8"/>
  <c r="J1338" i="8"/>
  <c r="J1340" i="8"/>
  <c r="J1342" i="8"/>
  <c r="J1344" i="8"/>
  <c r="J1346" i="8"/>
  <c r="J1348" i="8"/>
  <c r="J1350" i="8"/>
  <c r="J1352" i="8"/>
  <c r="J1354" i="8"/>
  <c r="J1356" i="8"/>
  <c r="J1358" i="8"/>
  <c r="J1360" i="8"/>
  <c r="J1362" i="8"/>
  <c r="J1364" i="8"/>
  <c r="J1366" i="8"/>
  <c r="J1368" i="8"/>
  <c r="J1370" i="8"/>
  <c r="J1372" i="8"/>
  <c r="J1374" i="8"/>
  <c r="J1376" i="8"/>
  <c r="J1378" i="8"/>
  <c r="J1380" i="8"/>
  <c r="J1382" i="8"/>
  <c r="J1384" i="8"/>
  <c r="J1386" i="8"/>
  <c r="J1388" i="8"/>
  <c r="J1390" i="8"/>
  <c r="J1392" i="8"/>
  <c r="J1394" i="8"/>
  <c r="J1396" i="8"/>
  <c r="J1398" i="8"/>
  <c r="J1400" i="8"/>
  <c r="J1402" i="8"/>
  <c r="J1404" i="8"/>
  <c r="J673" i="8"/>
  <c r="J681" i="8"/>
  <c r="J689" i="8"/>
  <c r="J697" i="8"/>
  <c r="J705" i="8"/>
  <c r="J713" i="8"/>
  <c r="J721" i="8"/>
  <c r="J729" i="8"/>
  <c r="J715" i="8"/>
  <c r="J999" i="8"/>
  <c r="J1055" i="8"/>
  <c r="J1059" i="8"/>
  <c r="J1071" i="8"/>
  <c r="J1075" i="8"/>
  <c r="J1079" i="8"/>
  <c r="J1083" i="8"/>
  <c r="J1087" i="8"/>
  <c r="J1091" i="8"/>
  <c r="J1095" i="8"/>
  <c r="J1099" i="8"/>
  <c r="J1103" i="8"/>
  <c r="J1107" i="8"/>
  <c r="J1111" i="8"/>
  <c r="J1115" i="8"/>
  <c r="J1119" i="8"/>
  <c r="J677" i="8"/>
  <c r="J685" i="8"/>
  <c r="J693" i="8"/>
  <c r="J701" i="8"/>
  <c r="J709" i="8"/>
  <c r="J717" i="8"/>
  <c r="J725" i="8"/>
  <c r="J733" i="8"/>
  <c r="J997" i="8"/>
  <c r="J1017" i="8"/>
  <c r="J1061" i="8"/>
  <c r="J1069" i="8"/>
  <c r="J1077" i="8"/>
  <c r="J1085" i="8"/>
  <c r="J1093" i="8"/>
  <c r="J1101" i="8"/>
  <c r="J1109" i="8"/>
  <c r="J1117" i="8"/>
  <c r="J1123" i="8"/>
  <c r="J1127" i="8"/>
  <c r="J1143" i="8"/>
  <c r="J1147" i="8"/>
  <c r="J1151" i="8"/>
  <c r="J1155" i="8"/>
  <c r="J1159" i="8"/>
  <c r="J1163" i="8"/>
  <c r="J1167" i="8"/>
  <c r="J1171" i="8"/>
  <c r="J1175" i="8"/>
  <c r="J1179" i="8"/>
  <c r="J1183" i="8"/>
  <c r="J1187" i="8"/>
  <c r="J1191" i="8"/>
  <c r="J1195" i="8"/>
  <c r="J1199" i="8"/>
  <c r="J1203" i="8"/>
  <c r="J1207" i="8"/>
  <c r="J1211" i="8"/>
  <c r="J1215" i="8"/>
  <c r="J1219" i="8"/>
  <c r="J1223" i="8"/>
  <c r="J1227" i="8"/>
  <c r="J1231" i="8"/>
  <c r="J1235" i="8"/>
  <c r="J1239" i="8"/>
  <c r="J1243" i="8"/>
  <c r="J1247" i="8"/>
  <c r="J1251" i="8"/>
  <c r="J1255" i="8"/>
  <c r="J1259" i="8"/>
  <c r="J1263" i="8"/>
  <c r="J1267" i="8"/>
  <c r="J1271" i="8"/>
  <c r="J1275" i="8"/>
  <c r="J1279" i="8"/>
  <c r="J1283" i="8"/>
  <c r="J1287" i="8"/>
  <c r="J1291" i="8"/>
  <c r="J1295" i="8"/>
  <c r="J1299" i="8"/>
  <c r="J1303" i="8"/>
  <c r="J1307" i="8"/>
  <c r="J1311" i="8"/>
  <c r="J1315" i="8"/>
  <c r="J1319" i="8"/>
  <c r="J1323" i="8"/>
  <c r="J1327" i="8"/>
  <c r="J1331" i="8"/>
  <c r="J1335" i="8"/>
  <c r="J1339" i="8"/>
  <c r="J1343" i="8"/>
  <c r="J1347" i="8"/>
  <c r="J1351" i="8"/>
  <c r="J1355" i="8"/>
  <c r="J1359" i="8"/>
  <c r="J1363" i="8"/>
  <c r="J1367" i="8"/>
  <c r="J1371" i="8"/>
  <c r="J1375" i="8"/>
  <c r="J1379" i="8"/>
  <c r="J1383" i="8"/>
  <c r="J1387" i="8"/>
  <c r="J1391" i="8"/>
  <c r="J1395" i="8"/>
  <c r="J1399" i="8"/>
  <c r="J1403" i="8"/>
  <c r="J1406" i="8"/>
  <c r="J1408" i="8"/>
  <c r="J1410" i="8"/>
  <c r="J1412" i="8"/>
  <c r="J1414" i="8"/>
  <c r="J1416" i="8"/>
  <c r="J1418" i="8"/>
  <c r="J1420" i="8"/>
  <c r="J1422" i="8"/>
  <c r="J1424" i="8"/>
  <c r="J1426" i="8"/>
  <c r="J1428" i="8"/>
  <c r="J1430" i="8"/>
  <c r="J1432" i="8"/>
  <c r="J1434" i="8"/>
  <c r="J1436" i="8"/>
  <c r="J1438" i="8"/>
  <c r="J1440" i="8"/>
  <c r="J1442" i="8"/>
  <c r="J1444" i="8"/>
  <c r="J1446" i="8"/>
  <c r="J1448" i="8"/>
  <c r="J1450" i="8"/>
  <c r="J1452" i="8"/>
  <c r="J1454" i="8"/>
  <c r="J1456" i="8"/>
  <c r="J1458" i="8"/>
  <c r="J1460" i="8"/>
  <c r="J1462" i="8"/>
  <c r="J1464" i="8"/>
  <c r="J1466" i="8"/>
  <c r="J1468" i="8"/>
  <c r="J1470" i="8"/>
  <c r="J1472" i="8"/>
  <c r="J1474" i="8"/>
  <c r="J1476" i="8"/>
  <c r="J1478" i="8"/>
  <c r="J1480" i="8"/>
  <c r="J1482" i="8"/>
  <c r="J1484" i="8"/>
  <c r="J1486" i="8"/>
  <c r="J1488" i="8"/>
  <c r="J1490" i="8"/>
  <c r="J1492" i="8"/>
  <c r="J1494" i="8"/>
  <c r="J1496" i="8"/>
  <c r="J1498" i="8"/>
  <c r="J1500" i="8"/>
  <c r="J1502" i="8"/>
  <c r="J1504" i="8"/>
  <c r="J1506" i="8"/>
  <c r="J1508" i="8"/>
  <c r="J1510" i="8"/>
  <c r="J1512" i="8"/>
  <c r="J1514" i="8"/>
  <c r="J1516" i="8"/>
  <c r="J1518" i="8"/>
  <c r="J1520" i="8"/>
  <c r="J1522" i="8"/>
  <c r="J1524" i="8"/>
  <c r="J1526" i="8"/>
  <c r="J1528" i="8"/>
  <c r="J1530" i="8"/>
  <c r="J1532" i="8"/>
  <c r="J1534" i="8"/>
  <c r="J1536" i="8"/>
  <c r="J1538" i="8"/>
  <c r="J1540" i="8"/>
  <c r="J1542" i="8"/>
  <c r="J1544" i="8"/>
  <c r="J1546" i="8"/>
  <c r="J1548" i="8"/>
  <c r="J1550" i="8"/>
  <c r="J1552" i="8"/>
  <c r="J1554" i="8"/>
  <c r="J1556" i="8"/>
  <c r="J1558" i="8"/>
  <c r="J1560" i="8"/>
  <c r="J1562" i="8"/>
  <c r="J1564" i="8"/>
  <c r="J1566" i="8"/>
  <c r="J1568" i="8"/>
  <c r="J1570" i="8"/>
  <c r="J1572" i="8"/>
  <c r="J1574" i="8"/>
  <c r="J1576" i="8"/>
  <c r="J1057" i="8"/>
  <c r="J1073" i="8"/>
  <c r="J1081" i="8"/>
  <c r="J1089" i="8"/>
  <c r="J1097" i="8"/>
  <c r="J1105" i="8"/>
  <c r="J1113" i="8"/>
  <c r="J1121" i="8"/>
  <c r="J1125" i="8"/>
  <c r="J1129" i="8"/>
  <c r="J1133" i="8"/>
  <c r="J1137" i="8"/>
  <c r="J1141" i="8"/>
  <c r="J1145" i="8"/>
  <c r="J1149" i="8"/>
  <c r="J1153" i="8"/>
  <c r="J1157" i="8"/>
  <c r="J1161" i="8"/>
  <c r="J1165" i="8"/>
  <c r="J1169" i="8"/>
  <c r="J1173" i="8"/>
  <c r="J1177" i="8"/>
  <c r="J1181" i="8"/>
  <c r="J1185" i="8"/>
  <c r="J1189" i="8"/>
  <c r="J1193" i="8"/>
  <c r="J1197" i="8"/>
  <c r="J1201" i="8"/>
  <c r="J1205" i="8"/>
  <c r="J1209" i="8"/>
  <c r="J1213" i="8"/>
  <c r="J1217" i="8"/>
  <c r="J1221" i="8"/>
  <c r="J1225" i="8"/>
  <c r="J1229" i="8"/>
  <c r="J1233" i="8"/>
  <c r="J1237" i="8"/>
  <c r="J1241" i="8"/>
  <c r="J1245" i="8"/>
  <c r="J1249" i="8"/>
  <c r="J1253" i="8"/>
  <c r="J1257" i="8"/>
  <c r="J1261" i="8"/>
  <c r="J1265" i="8"/>
  <c r="J1269" i="8"/>
  <c r="J1273" i="8"/>
  <c r="J1277" i="8"/>
  <c r="J1281" i="8"/>
  <c r="J1285" i="8"/>
  <c r="J1289" i="8"/>
  <c r="J1293" i="8"/>
  <c r="J1297" i="8"/>
  <c r="J1301" i="8"/>
  <c r="J1305" i="8"/>
  <c r="J1309" i="8"/>
  <c r="J1313" i="8"/>
  <c r="J1317" i="8"/>
  <c r="J1321" i="8"/>
  <c r="J1325" i="8"/>
  <c r="J1329" i="8"/>
  <c r="J1333" i="8"/>
  <c r="J1337" i="8"/>
  <c r="J1341" i="8"/>
  <c r="J1345" i="8"/>
  <c r="J1349" i="8"/>
  <c r="J1353" i="8"/>
  <c r="J1357" i="8"/>
  <c r="J1361" i="8"/>
  <c r="J1365" i="8"/>
  <c r="J1369" i="8"/>
  <c r="J1373" i="8"/>
  <c r="J1377" i="8"/>
  <c r="J1381" i="8"/>
  <c r="J1385" i="8"/>
  <c r="J1389" i="8"/>
  <c r="J1393" i="8"/>
  <c r="J1397" i="8"/>
  <c r="J1401" i="8"/>
  <c r="J1405" i="8"/>
  <c r="J1407" i="8"/>
  <c r="J1409" i="8"/>
  <c r="J1411" i="8"/>
  <c r="J1413" i="8"/>
  <c r="J1415" i="8"/>
  <c r="J1417" i="8"/>
  <c r="J1419" i="8"/>
  <c r="J1421" i="8"/>
  <c r="J1423" i="8"/>
  <c r="J1425" i="8"/>
  <c r="J1427" i="8"/>
  <c r="J1429" i="8"/>
  <c r="J1431" i="8"/>
  <c r="J1433" i="8"/>
  <c r="J1435" i="8"/>
  <c r="J1437" i="8"/>
  <c r="J1439" i="8"/>
  <c r="J1441" i="8"/>
  <c r="J1443" i="8"/>
  <c r="J1445" i="8"/>
  <c r="J1447" i="8"/>
  <c r="J1449" i="8"/>
  <c r="J1451" i="8"/>
  <c r="J1453" i="8"/>
  <c r="J1455" i="8"/>
  <c r="J1457" i="8"/>
  <c r="J1459" i="8"/>
  <c r="J1461" i="8"/>
  <c r="J1463" i="8"/>
  <c r="J1465" i="8"/>
  <c r="J1467" i="8"/>
  <c r="J1469" i="8"/>
  <c r="J1471" i="8"/>
  <c r="J1473" i="8"/>
  <c r="J1475" i="8"/>
  <c r="J1477" i="8"/>
  <c r="J1479" i="8"/>
  <c r="J1481" i="8"/>
  <c r="J1483" i="8"/>
  <c r="J1485" i="8"/>
  <c r="J1487" i="8"/>
  <c r="J1489" i="8"/>
  <c r="J1491" i="8"/>
  <c r="J1493" i="8"/>
  <c r="J1495" i="8"/>
  <c r="J1497" i="8"/>
  <c r="J1499" i="8"/>
  <c r="J1501" i="8"/>
  <c r="J1503" i="8"/>
  <c r="J1505" i="8"/>
  <c r="J1507" i="8"/>
  <c r="J1509" i="8"/>
  <c r="J1511" i="8"/>
  <c r="J1513" i="8"/>
  <c r="J1515" i="8"/>
  <c r="J1517" i="8"/>
  <c r="J1519" i="8"/>
  <c r="J1521" i="8"/>
  <c r="J1523" i="8"/>
  <c r="J1525" i="8"/>
  <c r="J1527" i="8"/>
  <c r="J1529" i="8"/>
  <c r="J1531" i="8"/>
  <c r="J1533" i="8"/>
  <c r="J1535" i="8"/>
  <c r="J1537" i="8"/>
  <c r="J1539" i="8"/>
  <c r="J1541" i="8"/>
  <c r="J1543" i="8"/>
  <c r="J1545" i="8"/>
  <c r="J1547" i="8"/>
  <c r="J1549" i="8"/>
  <c r="J1551" i="8"/>
  <c r="J1553" i="8"/>
  <c r="J1555" i="8"/>
  <c r="J1557" i="8"/>
  <c r="J1559" i="8"/>
  <c r="J1561" i="8"/>
  <c r="J1563" i="8"/>
  <c r="J1565" i="8"/>
  <c r="J1567" i="8"/>
  <c r="J1569" i="8"/>
  <c r="J1571" i="8"/>
  <c r="J1573" i="8"/>
  <c r="J1575" i="8"/>
  <c r="J1577" i="8"/>
  <c r="J1579" i="8"/>
  <c r="J1581" i="8"/>
  <c r="J1583" i="8"/>
  <c r="J1585" i="8"/>
  <c r="J1587" i="8"/>
  <c r="J1589" i="8"/>
  <c r="J1591" i="8"/>
  <c r="J1593" i="8"/>
  <c r="J1595" i="8"/>
  <c r="J1597" i="8"/>
  <c r="J1599" i="8"/>
  <c r="J1601" i="8"/>
  <c r="J1603" i="8"/>
  <c r="J1605" i="8"/>
  <c r="J1607" i="8"/>
  <c r="J1609" i="8"/>
  <c r="J1611" i="8"/>
  <c r="J1613" i="8"/>
  <c r="J1615" i="8"/>
  <c r="J1617" i="8"/>
  <c r="J1619" i="8"/>
  <c r="J1621" i="8"/>
  <c r="J1623" i="8"/>
  <c r="J1625" i="8"/>
  <c r="J1627" i="8"/>
  <c r="J1629" i="8"/>
  <c r="J1631" i="8"/>
  <c r="J1633" i="8"/>
  <c r="J1635" i="8"/>
  <c r="J1637" i="8"/>
  <c r="J1639" i="8"/>
  <c r="J1641" i="8"/>
  <c r="J1643" i="8"/>
  <c r="J1645" i="8"/>
  <c r="J1647" i="8"/>
  <c r="J1649" i="8"/>
  <c r="J1578" i="8"/>
  <c r="J1582" i="8"/>
  <c r="J1580" i="8"/>
  <c r="J1584" i="8"/>
  <c r="J1588" i="8"/>
  <c r="J1592" i="8"/>
  <c r="J1596" i="8"/>
  <c r="J1600" i="8"/>
  <c r="J1604" i="8"/>
  <c r="J1608" i="8"/>
  <c r="J1612" i="8"/>
  <c r="J1616" i="8"/>
  <c r="J1620" i="8"/>
  <c r="J1624" i="8"/>
  <c r="J1628" i="8"/>
  <c r="J1632" i="8"/>
  <c r="J1636" i="8"/>
  <c r="J1640" i="8"/>
  <c r="J1644" i="8"/>
  <c r="J1648" i="8"/>
  <c r="J1651" i="8"/>
  <c r="J1653" i="8"/>
  <c r="J1655" i="8"/>
  <c r="J1657" i="8"/>
  <c r="J1659" i="8"/>
  <c r="J1661" i="8"/>
  <c r="J1663" i="8"/>
  <c r="J1665" i="8"/>
  <c r="J1667" i="8"/>
  <c r="J1669" i="8"/>
  <c r="J1671" i="8"/>
  <c r="J1673" i="8"/>
  <c r="J1675" i="8"/>
  <c r="J1677" i="8"/>
  <c r="J1679" i="8"/>
  <c r="J1681" i="8"/>
  <c r="J1683" i="8"/>
  <c r="J1685" i="8"/>
  <c r="J1687" i="8"/>
  <c r="J1689" i="8"/>
  <c r="J1691" i="8"/>
  <c r="J1693" i="8"/>
  <c r="J1695" i="8"/>
  <c r="J1697" i="8"/>
  <c r="J1699" i="8"/>
  <c r="J1701" i="8"/>
  <c r="J1703" i="8"/>
  <c r="J1705" i="8"/>
  <c r="J1707" i="8"/>
  <c r="J1709" i="8"/>
  <c r="J1711" i="8"/>
  <c r="J1713" i="8"/>
  <c r="J1715" i="8"/>
  <c r="J1717" i="8"/>
  <c r="J1719" i="8"/>
  <c r="J1721" i="8"/>
  <c r="J1723" i="8"/>
  <c r="J1725" i="8"/>
  <c r="J1727" i="8"/>
  <c r="J1729" i="8"/>
  <c r="J1731" i="8"/>
  <c r="J1733" i="8"/>
  <c r="J1735" i="8"/>
  <c r="J1737" i="8"/>
  <c r="J1739" i="8"/>
  <c r="J1741" i="8"/>
  <c r="J1743" i="8"/>
  <c r="J1745" i="8"/>
  <c r="J1747" i="8"/>
  <c r="J1749" i="8"/>
  <c r="J1751" i="8"/>
  <c r="J1753" i="8"/>
  <c r="J1755" i="8"/>
  <c r="J1757" i="8"/>
  <c r="J1759" i="8"/>
  <c r="J1761" i="8"/>
  <c r="J1763" i="8"/>
  <c r="J1765" i="8"/>
  <c r="J1767" i="8"/>
  <c r="J1769" i="8"/>
  <c r="J1771" i="8"/>
  <c r="J1773" i="8"/>
  <c r="J1775" i="8"/>
  <c r="J1777" i="8"/>
  <c r="J1779" i="8"/>
  <c r="J1781" i="8"/>
  <c r="J1783" i="8"/>
  <c r="J1785" i="8"/>
  <c r="J1787" i="8"/>
  <c r="J1789" i="8"/>
  <c r="J1791" i="8"/>
  <c r="J1793" i="8"/>
  <c r="J1795" i="8"/>
  <c r="J1797" i="8"/>
  <c r="J1799" i="8"/>
  <c r="J1801" i="8"/>
  <c r="J1803" i="8"/>
  <c r="J1805" i="8"/>
  <c r="J1807" i="8"/>
  <c r="J1809" i="8"/>
  <c r="J1811" i="8"/>
  <c r="J1813" i="8"/>
  <c r="J1815" i="8"/>
  <c r="J1817" i="8"/>
  <c r="J1819" i="8"/>
  <c r="J1821" i="8"/>
  <c r="J1823" i="8"/>
  <c r="J1825" i="8"/>
  <c r="J1827" i="8"/>
  <c r="J1829" i="8"/>
  <c r="J1831" i="8"/>
  <c r="J1833" i="8"/>
  <c r="J1835" i="8"/>
  <c r="J1837" i="8"/>
  <c r="J1839" i="8"/>
  <c r="J1841" i="8"/>
  <c r="J1843" i="8"/>
  <c r="J1845" i="8"/>
  <c r="J1847" i="8"/>
  <c r="J1849" i="8"/>
  <c r="J1851" i="8"/>
  <c r="J1853" i="8"/>
  <c r="J1855" i="8"/>
  <c r="J1857" i="8"/>
  <c r="J1859" i="8"/>
  <c r="J1861" i="8"/>
  <c r="J1863" i="8"/>
  <c r="J1865" i="8"/>
  <c r="J1867" i="8"/>
  <c r="J1869" i="8"/>
  <c r="J1871" i="8"/>
  <c r="J1873" i="8"/>
  <c r="J1875" i="8"/>
  <c r="J1877" i="8"/>
  <c r="J1879" i="8"/>
  <c r="J1881" i="8"/>
  <c r="J1883" i="8"/>
  <c r="J1885" i="8"/>
  <c r="J1887" i="8"/>
  <c r="J1889" i="8"/>
  <c r="J1891" i="8"/>
  <c r="J1893" i="8"/>
  <c r="J1895" i="8"/>
  <c r="J1897" i="8"/>
  <c r="J1899" i="8"/>
  <c r="J1901" i="8"/>
  <c r="J1903" i="8"/>
  <c r="J1905" i="8"/>
  <c r="J1907" i="8"/>
  <c r="J1909" i="8"/>
  <c r="J1911" i="8"/>
  <c r="J1913" i="8"/>
  <c r="J1915" i="8"/>
  <c r="J1917" i="8"/>
  <c r="J1919" i="8"/>
  <c r="J1921" i="8"/>
  <c r="J1923" i="8"/>
  <c r="J1925" i="8"/>
  <c r="J1927" i="8"/>
  <c r="J1929" i="8"/>
  <c r="J1931" i="8"/>
  <c r="J1933" i="8"/>
  <c r="J1935" i="8"/>
  <c r="J1937" i="8"/>
  <c r="J1939" i="8"/>
  <c r="J1941" i="8"/>
  <c r="J1943" i="8"/>
  <c r="J1945" i="8"/>
  <c r="J1947" i="8"/>
  <c r="J1949" i="8"/>
  <c r="J1951" i="8"/>
  <c r="J1953" i="8"/>
  <c r="J1955" i="8"/>
  <c r="J1957" i="8"/>
  <c r="J1959" i="8"/>
  <c r="J1961" i="8"/>
  <c r="J1963" i="8"/>
  <c r="J1965" i="8"/>
  <c r="J1967" i="8"/>
  <c r="J1969" i="8"/>
  <c r="J1971" i="8"/>
  <c r="J1973" i="8"/>
  <c r="J1975" i="8"/>
  <c r="J1977" i="8"/>
  <c r="J1979" i="8"/>
  <c r="J1981" i="8"/>
  <c r="J1983" i="8"/>
  <c r="J1985" i="8"/>
  <c r="J1987" i="8"/>
  <c r="J1989" i="8"/>
  <c r="J1991" i="8"/>
  <c r="J1993" i="8"/>
  <c r="J1995" i="8"/>
  <c r="J1997" i="8"/>
  <c r="J1999" i="8"/>
  <c r="J2001" i="8"/>
  <c r="J2003" i="8"/>
  <c r="J2005" i="8"/>
  <c r="J2007" i="8"/>
  <c r="J2009" i="8"/>
  <c r="J2011" i="8"/>
  <c r="J2013" i="8"/>
  <c r="J2015" i="8"/>
  <c r="J2017" i="8"/>
  <c r="J2019" i="8"/>
  <c r="J2021" i="8"/>
  <c r="J2023" i="8"/>
  <c r="J2025" i="8"/>
  <c r="J2027" i="8"/>
  <c r="J2029" i="8"/>
  <c r="J2031" i="8"/>
  <c r="J2033" i="8"/>
  <c r="J2035" i="8"/>
  <c r="J2037" i="8"/>
  <c r="J2039" i="8"/>
  <c r="J2041" i="8"/>
  <c r="J2043" i="8"/>
  <c r="J2045" i="8"/>
  <c r="J2047" i="8"/>
  <c r="J2049" i="8"/>
  <c r="J2051" i="8"/>
  <c r="J2053" i="8"/>
  <c r="J2055" i="8"/>
  <c r="J2057" i="8"/>
  <c r="J2059" i="8"/>
  <c r="J2061" i="8"/>
  <c r="J2063" i="8"/>
  <c r="J2065" i="8"/>
  <c r="J2067" i="8"/>
  <c r="J2069" i="8"/>
  <c r="J2071" i="8"/>
  <c r="J2073" i="8"/>
  <c r="J2075" i="8"/>
  <c r="J2077" i="8"/>
  <c r="J2079" i="8"/>
  <c r="J2081" i="8"/>
  <c r="J2083" i="8"/>
  <c r="J2085" i="8"/>
  <c r="J2087" i="8"/>
  <c r="J2089" i="8"/>
  <c r="J2091" i="8"/>
  <c r="J2093" i="8"/>
  <c r="J2095" i="8"/>
  <c r="J2097" i="8"/>
  <c r="J2099" i="8"/>
  <c r="J2101" i="8"/>
  <c r="J2103" i="8"/>
  <c r="J2105" i="8"/>
  <c r="J2107" i="8"/>
  <c r="J2109" i="8"/>
  <c r="J2111" i="8"/>
  <c r="J2113" i="8"/>
  <c r="J2115" i="8"/>
  <c r="J2117" i="8"/>
  <c r="J2119" i="8"/>
  <c r="J2121" i="8"/>
  <c r="J2123" i="8"/>
  <c r="J2125" i="8"/>
  <c r="J2127" i="8"/>
  <c r="J2129" i="8"/>
  <c r="J2131" i="8"/>
  <c r="J2133" i="8"/>
  <c r="J2135" i="8"/>
  <c r="J2137" i="8"/>
  <c r="J2139" i="8"/>
  <c r="J2141" i="8"/>
  <c r="J2143" i="8"/>
  <c r="J2145" i="8"/>
  <c r="J2147" i="8"/>
  <c r="J2149" i="8"/>
  <c r="J2151" i="8"/>
  <c r="J2153" i="8"/>
  <c r="J2155" i="8"/>
  <c r="J2157" i="8"/>
  <c r="J2159" i="8"/>
  <c r="J2161" i="8"/>
  <c r="J2163" i="8"/>
  <c r="J2165" i="8"/>
  <c r="J2167" i="8"/>
  <c r="J2169" i="8"/>
  <c r="J2171" i="8"/>
  <c r="J2173" i="8"/>
  <c r="J2175" i="8"/>
  <c r="J2177" i="8"/>
  <c r="J2179" i="8"/>
  <c r="J2181" i="8"/>
  <c r="J2183" i="8"/>
  <c r="J2185" i="8"/>
  <c r="J2187" i="8"/>
  <c r="J2189" i="8"/>
  <c r="J2191" i="8"/>
  <c r="J2193" i="8"/>
  <c r="J2195" i="8"/>
  <c r="J2197" i="8"/>
  <c r="J2199" i="8"/>
  <c r="J2201" i="8"/>
  <c r="J2203" i="8"/>
  <c r="J2205" i="8"/>
  <c r="J2207" i="8"/>
  <c r="J2209" i="8"/>
  <c r="J2211" i="8"/>
  <c r="J2213" i="8"/>
  <c r="J2215" i="8"/>
  <c r="J2217" i="8"/>
  <c r="J2219" i="8"/>
  <c r="J2221" i="8"/>
  <c r="J2223" i="8"/>
  <c r="J2225" i="8"/>
  <c r="J2227" i="8"/>
  <c r="J2229" i="8"/>
  <c r="J2231" i="8"/>
  <c r="J2233" i="8"/>
  <c r="J2235" i="8"/>
  <c r="J2237" i="8"/>
  <c r="J2239" i="8"/>
  <c r="J2241" i="8"/>
  <c r="J2243" i="8"/>
  <c r="J2245" i="8"/>
  <c r="J2247" i="8"/>
  <c r="J2249" i="8"/>
  <c r="J2251" i="8"/>
  <c r="J2253" i="8"/>
  <c r="J2255" i="8"/>
  <c r="J2257" i="8"/>
  <c r="J2259" i="8"/>
  <c r="J2261" i="8"/>
  <c r="J2263" i="8"/>
  <c r="J2265" i="8"/>
  <c r="J2267" i="8"/>
  <c r="J2269" i="8"/>
  <c r="J2271" i="8"/>
  <c r="J2273" i="8"/>
  <c r="J2275" i="8"/>
  <c r="J2277" i="8"/>
  <c r="J2279" i="8"/>
  <c r="J2281" i="8"/>
  <c r="J2283" i="8"/>
  <c r="J2285" i="8"/>
  <c r="J2287" i="8"/>
  <c r="J2289" i="8"/>
  <c r="J2291" i="8"/>
  <c r="J2293" i="8"/>
  <c r="J2295" i="8"/>
  <c r="J2297" i="8"/>
  <c r="J2299" i="8"/>
  <c r="J2301" i="8"/>
  <c r="J2303" i="8"/>
  <c r="J2305" i="8"/>
  <c r="J2307" i="8"/>
  <c r="J2309" i="8"/>
  <c r="J2311" i="8"/>
  <c r="J2313" i="8"/>
  <c r="J2315" i="8"/>
  <c r="J2317" i="8"/>
  <c r="J2319" i="8"/>
  <c r="J2321" i="8"/>
  <c r="J2323" i="8"/>
  <c r="J2325" i="8"/>
  <c r="J2327" i="8"/>
  <c r="J2329" i="8"/>
  <c r="J2331" i="8"/>
  <c r="J2333" i="8"/>
  <c r="J2335" i="8"/>
  <c r="J2337" i="8"/>
  <c r="J2339" i="8"/>
  <c r="J2341" i="8"/>
  <c r="J2343" i="8"/>
  <c r="J2345" i="8"/>
  <c r="J2347" i="8"/>
  <c r="J2349" i="8"/>
  <c r="J2351" i="8"/>
  <c r="J2353" i="8"/>
  <c r="J2355" i="8"/>
  <c r="J2357" i="8"/>
  <c r="J2359" i="8"/>
  <c r="J2361" i="8"/>
  <c r="J2363" i="8"/>
  <c r="J2365" i="8"/>
  <c r="J2367" i="8"/>
  <c r="J2369" i="8"/>
  <c r="J2371" i="8"/>
  <c r="J2373" i="8"/>
  <c r="J2375" i="8"/>
  <c r="J2377" i="8"/>
  <c r="J2379" i="8"/>
  <c r="J2381" i="8"/>
  <c r="J2383" i="8"/>
  <c r="J2385" i="8"/>
  <c r="J2387" i="8"/>
  <c r="J2389" i="8"/>
  <c r="J2391" i="8"/>
  <c r="J2393" i="8"/>
  <c r="J2395" i="8"/>
  <c r="J2397" i="8"/>
  <c r="J2399" i="8"/>
  <c r="J2401" i="8"/>
  <c r="J2403" i="8"/>
  <c r="J2405" i="8"/>
  <c r="J2407" i="8"/>
  <c r="J2409" i="8"/>
  <c r="J2411" i="8"/>
  <c r="J2413" i="8"/>
  <c r="J2415" i="8"/>
  <c r="J2417" i="8"/>
  <c r="J2419" i="8"/>
  <c r="J2421" i="8"/>
  <c r="J2423" i="8"/>
  <c r="J2425" i="8"/>
  <c r="J2427" i="8"/>
  <c r="J2429" i="8"/>
  <c r="J2431" i="8"/>
  <c r="J2433" i="8"/>
  <c r="J2435" i="8"/>
  <c r="J2437" i="8"/>
  <c r="J2439" i="8"/>
  <c r="J2441" i="8"/>
  <c r="J2443" i="8"/>
  <c r="J2445" i="8"/>
  <c r="J2447" i="8"/>
  <c r="J2449" i="8"/>
  <c r="J2451" i="8"/>
  <c r="J2453" i="8"/>
  <c r="J2455" i="8"/>
  <c r="J2457" i="8"/>
  <c r="J2459" i="8"/>
  <c r="J2461" i="8"/>
  <c r="J2463" i="8"/>
  <c r="J2465" i="8"/>
  <c r="J2467" i="8"/>
  <c r="J2469" i="8"/>
  <c r="J2471" i="8"/>
  <c r="J2473" i="8"/>
  <c r="J2475" i="8"/>
  <c r="J2477" i="8"/>
  <c r="J2479" i="8"/>
  <c r="J2481" i="8"/>
  <c r="J2483" i="8"/>
  <c r="J2485" i="8"/>
  <c r="J2487" i="8"/>
  <c r="J2489" i="8"/>
  <c r="J2491" i="8"/>
  <c r="J2493" i="8"/>
  <c r="J2495" i="8"/>
  <c r="J2497" i="8"/>
  <c r="J2499" i="8"/>
  <c r="J2501" i="8"/>
  <c r="J2503" i="8"/>
  <c r="J2505" i="8"/>
  <c r="J2507" i="8"/>
  <c r="J2509" i="8"/>
  <c r="J2511" i="8"/>
  <c r="J2513" i="8"/>
  <c r="J2515" i="8"/>
  <c r="J2517" i="8"/>
  <c r="J2519" i="8"/>
  <c r="J2521" i="8"/>
  <c r="J2523" i="8"/>
  <c r="J2525" i="8"/>
  <c r="J2527" i="8"/>
  <c r="J2529" i="8"/>
  <c r="J2531" i="8"/>
  <c r="J2533" i="8"/>
  <c r="J2535" i="8"/>
  <c r="J2537" i="8"/>
  <c r="J2539" i="8"/>
  <c r="J2541" i="8"/>
  <c r="J2543" i="8"/>
  <c r="J2545" i="8"/>
  <c r="J2547" i="8"/>
  <c r="J2549" i="8"/>
  <c r="J2551" i="8"/>
  <c r="J2553" i="8"/>
  <c r="J2555" i="8"/>
  <c r="J2557" i="8"/>
  <c r="J2559" i="8"/>
  <c r="J2561" i="8"/>
  <c r="J2563" i="8"/>
  <c r="J2565" i="8"/>
  <c r="J2567" i="8"/>
  <c r="J2569" i="8"/>
  <c r="J2571" i="8"/>
  <c r="J2573" i="8"/>
  <c r="J2575" i="8"/>
  <c r="J2577" i="8"/>
  <c r="J2579" i="8"/>
  <c r="J2581" i="8"/>
  <c r="J2583" i="8"/>
  <c r="J2585" i="8"/>
  <c r="J2587" i="8"/>
  <c r="J2589" i="8"/>
  <c r="J2591" i="8"/>
  <c r="J2593" i="8"/>
  <c r="J2595" i="8"/>
  <c r="J2597" i="8"/>
  <c r="J2599" i="8"/>
  <c r="J2601" i="8"/>
  <c r="J2603" i="8"/>
  <c r="J2605" i="8"/>
  <c r="J2607" i="8"/>
  <c r="J2609" i="8"/>
  <c r="J2611" i="8"/>
  <c r="J2613" i="8"/>
  <c r="J2615" i="8"/>
  <c r="J2617" i="8"/>
  <c r="J2619" i="8"/>
  <c r="J2621" i="8"/>
  <c r="J2623" i="8"/>
  <c r="J2625" i="8"/>
  <c r="J2627" i="8"/>
  <c r="J2629" i="8"/>
  <c r="J2631" i="8"/>
  <c r="J2633" i="8"/>
  <c r="J2635" i="8"/>
  <c r="J2637" i="8"/>
  <c r="J2639" i="8"/>
  <c r="J2641" i="8"/>
  <c r="J2643" i="8"/>
  <c r="J2645" i="8"/>
  <c r="J2647" i="8"/>
  <c r="J2649" i="8"/>
  <c r="J2651" i="8"/>
  <c r="J2653" i="8"/>
  <c r="J2655" i="8"/>
  <c r="J2657" i="8"/>
  <c r="J2659" i="8"/>
  <c r="J2661" i="8"/>
  <c r="J2663" i="8"/>
  <c r="J2665" i="8"/>
  <c r="J2667" i="8"/>
  <c r="J2669" i="8"/>
  <c r="J2671" i="8"/>
  <c r="J2673" i="8"/>
  <c r="J2675" i="8"/>
  <c r="J2677" i="8"/>
  <c r="J2679" i="8"/>
  <c r="J2681" i="8"/>
  <c r="J2683" i="8"/>
  <c r="J2685" i="8"/>
  <c r="J2687" i="8"/>
  <c r="J2689" i="8"/>
  <c r="J2691" i="8"/>
  <c r="J2693" i="8"/>
  <c r="J2695" i="8"/>
  <c r="J2697" i="8"/>
  <c r="J2699" i="8"/>
  <c r="J2701" i="8"/>
  <c r="J2703" i="8"/>
  <c r="J2705" i="8"/>
  <c r="J2707" i="8"/>
  <c r="J2709" i="8"/>
  <c r="J2711" i="8"/>
  <c r="J2713" i="8"/>
  <c r="J2715" i="8"/>
  <c r="J2717" i="8"/>
  <c r="J2719" i="8"/>
  <c r="J2721" i="8"/>
  <c r="J2723" i="8"/>
  <c r="J2725" i="8"/>
  <c r="J2727" i="8"/>
  <c r="J2729" i="8"/>
  <c r="J2731" i="8"/>
  <c r="J2733" i="8"/>
  <c r="J2735" i="8"/>
  <c r="J2737" i="8"/>
  <c r="J2739" i="8"/>
  <c r="J2741" i="8"/>
  <c r="J2743" i="8"/>
  <c r="J2745" i="8"/>
  <c r="J2747" i="8"/>
  <c r="J2749" i="8"/>
  <c r="J2751" i="8"/>
  <c r="J2753" i="8"/>
  <c r="J2755" i="8"/>
  <c r="J2757" i="8"/>
  <c r="J2759" i="8"/>
  <c r="J2761" i="8"/>
  <c r="J2763" i="8"/>
  <c r="J2765" i="8"/>
  <c r="J2767" i="8"/>
  <c r="J2769" i="8"/>
  <c r="J2771" i="8"/>
  <c r="J2773" i="8"/>
  <c r="J2775" i="8"/>
  <c r="J2777" i="8"/>
  <c r="J2779" i="8"/>
  <c r="J2781" i="8"/>
  <c r="J2783" i="8"/>
  <c r="J2785" i="8"/>
  <c r="J2787" i="8"/>
  <c r="J2789" i="8"/>
  <c r="J2791" i="8"/>
  <c r="J2793" i="8"/>
  <c r="J2795" i="8"/>
  <c r="J2797" i="8"/>
  <c r="J2799" i="8"/>
  <c r="J2801" i="8"/>
  <c r="J2803" i="8"/>
  <c r="J2805" i="8"/>
  <c r="J2807" i="8"/>
  <c r="J2809" i="8"/>
  <c r="J2811" i="8"/>
  <c r="J2813" i="8"/>
  <c r="J2815" i="8"/>
  <c r="J2817" i="8"/>
  <c r="J2819" i="8"/>
  <c r="J2821" i="8"/>
  <c r="J2823" i="8"/>
  <c r="J2825" i="8"/>
  <c r="J2827" i="8"/>
  <c r="J2829" i="8"/>
  <c r="J2831" i="8"/>
  <c r="J2833" i="8"/>
  <c r="J2835" i="8"/>
  <c r="J2837" i="8"/>
  <c r="J2839" i="8"/>
  <c r="J2841" i="8"/>
  <c r="J2843" i="8"/>
  <c r="J2845" i="8"/>
  <c r="J2847" i="8"/>
  <c r="J2849" i="8"/>
  <c r="J2851" i="8"/>
  <c r="J2853" i="8"/>
  <c r="J2855" i="8"/>
  <c r="J2857" i="8"/>
  <c r="J2859" i="8"/>
  <c r="J2861" i="8"/>
  <c r="J2863" i="8"/>
  <c r="J2865" i="8"/>
  <c r="J2867" i="8"/>
  <c r="J2869" i="8"/>
  <c r="J2871" i="8"/>
  <c r="J2873" i="8"/>
  <c r="J2875" i="8"/>
  <c r="J2877" i="8"/>
  <c r="J2879" i="8"/>
  <c r="J2881" i="8"/>
  <c r="J2883" i="8"/>
  <c r="J2885" i="8"/>
  <c r="J2887" i="8"/>
  <c r="J2889" i="8"/>
  <c r="J2891" i="8"/>
  <c r="J2893" i="8"/>
  <c r="J2895" i="8"/>
  <c r="J2897" i="8"/>
  <c r="J2899" i="8"/>
  <c r="J2901" i="8"/>
  <c r="J2903" i="8"/>
  <c r="J2905" i="8"/>
  <c r="J2907" i="8"/>
  <c r="J2909" i="8"/>
  <c r="J2911" i="8"/>
  <c r="J2913" i="8"/>
  <c r="J2915" i="8"/>
  <c r="J2917" i="8"/>
  <c r="J2919" i="8"/>
  <c r="J2921" i="8"/>
  <c r="J2923" i="8"/>
  <c r="J2925" i="8"/>
  <c r="J2927" i="8"/>
  <c r="J2929" i="8"/>
  <c r="J2931" i="8"/>
  <c r="J2933" i="8"/>
  <c r="J2935" i="8"/>
  <c r="J2937" i="8"/>
  <c r="J2939" i="8"/>
  <c r="J2941" i="8"/>
  <c r="J2943" i="8"/>
  <c r="J2945" i="8"/>
  <c r="J2947" i="8"/>
  <c r="J2949" i="8"/>
  <c r="J2951" i="8"/>
  <c r="J2953" i="8"/>
  <c r="J2955" i="8"/>
  <c r="J2957" i="8"/>
  <c r="J2959" i="8"/>
  <c r="J2961" i="8"/>
  <c r="J2963" i="8"/>
  <c r="J2965" i="8"/>
  <c r="J2967" i="8"/>
  <c r="J2969" i="8"/>
  <c r="J2971" i="8"/>
  <c r="J2973" i="8"/>
  <c r="J2975" i="8"/>
  <c r="J2977" i="8"/>
  <c r="J1586" i="8"/>
  <c r="J1594" i="8"/>
  <c r="J1602" i="8"/>
  <c r="J1610" i="8"/>
  <c r="J1618" i="8"/>
  <c r="J1626" i="8"/>
  <c r="J1634" i="8"/>
  <c r="J1642" i="8"/>
  <c r="J1650" i="8"/>
  <c r="J1654" i="8"/>
  <c r="J1658" i="8"/>
  <c r="J1662" i="8"/>
  <c r="J1666" i="8"/>
  <c r="J1670" i="8"/>
  <c r="J1674" i="8"/>
  <c r="J1678" i="8"/>
  <c r="J1682" i="8"/>
  <c r="J1686" i="8"/>
  <c r="J1690" i="8"/>
  <c r="J1694" i="8"/>
  <c r="J1698" i="8"/>
  <c r="J1702" i="8"/>
  <c r="J1706" i="8"/>
  <c r="J1710" i="8"/>
  <c r="J1714" i="8"/>
  <c r="J1718" i="8"/>
  <c r="J1722" i="8"/>
  <c r="J1726" i="8"/>
  <c r="J1730" i="8"/>
  <c r="J1734" i="8"/>
  <c r="J1738" i="8"/>
  <c r="J1742" i="8"/>
  <c r="J1746" i="8"/>
  <c r="J1750" i="8"/>
  <c r="J1754" i="8"/>
  <c r="J1758" i="8"/>
  <c r="J1762" i="8"/>
  <c r="J1766" i="8"/>
  <c r="J1770" i="8"/>
  <c r="J1774" i="8"/>
  <c r="J1778" i="8"/>
  <c r="J1782" i="8"/>
  <c r="J1786" i="8"/>
  <c r="J1790" i="8"/>
  <c r="J1794" i="8"/>
  <c r="J1798" i="8"/>
  <c r="J1802" i="8"/>
  <c r="J1806" i="8"/>
  <c r="J1810" i="8"/>
  <c r="J1814" i="8"/>
  <c r="J1818" i="8"/>
  <c r="J1822" i="8"/>
  <c r="J1826" i="8"/>
  <c r="J1830" i="8"/>
  <c r="J1834" i="8"/>
  <c r="J1838" i="8"/>
  <c r="J1842" i="8"/>
  <c r="J1846" i="8"/>
  <c r="J1850" i="8"/>
  <c r="J1854" i="8"/>
  <c r="J1858" i="8"/>
  <c r="J1862" i="8"/>
  <c r="J1866" i="8"/>
  <c r="J1870" i="8"/>
  <c r="J1874" i="8"/>
  <c r="J1878" i="8"/>
  <c r="J1882" i="8"/>
  <c r="J1886" i="8"/>
  <c r="J1890" i="8"/>
  <c r="J1894" i="8"/>
  <c r="J1898" i="8"/>
  <c r="J1902" i="8"/>
  <c r="J1906" i="8"/>
  <c r="J1910" i="8"/>
  <c r="J1914" i="8"/>
  <c r="J1918" i="8"/>
  <c r="J1922" i="8"/>
  <c r="J1926" i="8"/>
  <c r="J1930" i="8"/>
  <c r="J1934" i="8"/>
  <c r="J1938" i="8"/>
  <c r="J1942" i="8"/>
  <c r="J1946" i="8"/>
  <c r="J1950" i="8"/>
  <c r="J1954" i="8"/>
  <c r="J1958" i="8"/>
  <c r="J1962" i="8"/>
  <c r="J1966" i="8"/>
  <c r="J1970" i="8"/>
  <c r="J1974" i="8"/>
  <c r="J1978" i="8"/>
  <c r="J1982" i="8"/>
  <c r="J1986" i="8"/>
  <c r="J1990" i="8"/>
  <c r="J1994" i="8"/>
  <c r="J1998" i="8"/>
  <c r="J2002" i="8"/>
  <c r="J2006" i="8"/>
  <c r="J2010" i="8"/>
  <c r="J2014" i="8"/>
  <c r="J2018" i="8"/>
  <c r="J2022" i="8"/>
  <c r="J2026" i="8"/>
  <c r="J2030" i="8"/>
  <c r="J2034" i="8"/>
  <c r="J2038" i="8"/>
  <c r="J2042" i="8"/>
  <c r="J2046" i="8"/>
  <c r="J2050" i="8"/>
  <c r="J2054" i="8"/>
  <c r="J2058" i="8"/>
  <c r="J2062" i="8"/>
  <c r="J2066" i="8"/>
  <c r="J2070" i="8"/>
  <c r="J2074" i="8"/>
  <c r="J2078" i="8"/>
  <c r="J2082" i="8"/>
  <c r="J2086" i="8"/>
  <c r="J2090" i="8"/>
  <c r="J2094" i="8"/>
  <c r="J2098" i="8"/>
  <c r="J2102" i="8"/>
  <c r="J2106" i="8"/>
  <c r="J2110" i="8"/>
  <c r="J2114" i="8"/>
  <c r="J2118" i="8"/>
  <c r="J2122" i="8"/>
  <c r="J2126" i="8"/>
  <c r="J2130" i="8"/>
  <c r="J2134" i="8"/>
  <c r="J2138" i="8"/>
  <c r="J2142" i="8"/>
  <c r="J2146" i="8"/>
  <c r="J2150" i="8"/>
  <c r="J2154" i="8"/>
  <c r="J2158" i="8"/>
  <c r="J2162" i="8"/>
  <c r="J2166" i="8"/>
  <c r="J2170" i="8"/>
  <c r="J2174" i="8"/>
  <c r="J2178" i="8"/>
  <c r="J2182" i="8"/>
  <c r="J2186" i="8"/>
  <c r="J2190" i="8"/>
  <c r="J2194" i="8"/>
  <c r="J2198" i="8"/>
  <c r="J2202" i="8"/>
  <c r="J2206" i="8"/>
  <c r="J2210" i="8"/>
  <c r="J2214" i="8"/>
  <c r="J2218" i="8"/>
  <c r="J2222" i="8"/>
  <c r="J2226" i="8"/>
  <c r="J2230" i="8"/>
  <c r="J2234" i="8"/>
  <c r="J2238" i="8"/>
  <c r="J2242" i="8"/>
  <c r="J2246" i="8"/>
  <c r="J2250" i="8"/>
  <c r="J2254" i="8"/>
  <c r="J2258" i="8"/>
  <c r="J2262" i="8"/>
  <c r="J2266" i="8"/>
  <c r="J2270" i="8"/>
  <c r="J2274" i="8"/>
  <c r="J2278" i="8"/>
  <c r="J2282" i="8"/>
  <c r="J2286" i="8"/>
  <c r="J2290" i="8"/>
  <c r="J2294" i="8"/>
  <c r="J2298" i="8"/>
  <c r="J2302" i="8"/>
  <c r="J2306" i="8"/>
  <c r="J2310" i="8"/>
  <c r="J2314" i="8"/>
  <c r="J2318" i="8"/>
  <c r="J2322" i="8"/>
  <c r="J2326" i="8"/>
  <c r="J2330" i="8"/>
  <c r="J2334" i="8"/>
  <c r="J2338" i="8"/>
  <c r="J2342" i="8"/>
  <c r="J2346" i="8"/>
  <c r="J2350" i="8"/>
  <c r="J2354" i="8"/>
  <c r="J2358" i="8"/>
  <c r="J2362" i="8"/>
  <c r="J2366" i="8"/>
  <c r="J2370" i="8"/>
  <c r="J2374" i="8"/>
  <c r="J2378" i="8"/>
  <c r="J2382" i="8"/>
  <c r="J2386" i="8"/>
  <c r="J2390" i="8"/>
  <c r="J2394" i="8"/>
  <c r="J2398" i="8"/>
  <c r="J2402" i="8"/>
  <c r="J2406" i="8"/>
  <c r="J2410" i="8"/>
  <c r="J2414" i="8"/>
  <c r="J2418" i="8"/>
  <c r="J2422" i="8"/>
  <c r="J2426" i="8"/>
  <c r="J2430" i="8"/>
  <c r="J2434" i="8"/>
  <c r="J2438" i="8"/>
  <c r="J2442" i="8"/>
  <c r="J2446" i="8"/>
  <c r="J2450" i="8"/>
  <c r="J2454" i="8"/>
  <c r="J2458" i="8"/>
  <c r="J2462" i="8"/>
  <c r="J2466" i="8"/>
  <c r="J2470" i="8"/>
  <c r="J2474" i="8"/>
  <c r="J2478" i="8"/>
  <c r="J2482" i="8"/>
  <c r="J2486" i="8"/>
  <c r="J2490" i="8"/>
  <c r="J2494" i="8"/>
  <c r="J2498" i="8"/>
  <c r="J2502" i="8"/>
  <c r="J2506" i="8"/>
  <c r="J2510" i="8"/>
  <c r="J2514" i="8"/>
  <c r="J2518" i="8"/>
  <c r="J2522" i="8"/>
  <c r="J2526" i="8"/>
  <c r="J2530" i="8"/>
  <c r="J2534" i="8"/>
  <c r="J2538" i="8"/>
  <c r="J2542" i="8"/>
  <c r="J2546" i="8"/>
  <c r="J2550" i="8"/>
  <c r="J2554" i="8"/>
  <c r="J2558" i="8"/>
  <c r="J2562" i="8"/>
  <c r="J2566" i="8"/>
  <c r="J2570" i="8"/>
  <c r="J2574" i="8"/>
  <c r="J2578" i="8"/>
  <c r="J2582" i="8"/>
  <c r="J2586" i="8"/>
  <c r="J2590" i="8"/>
  <c r="J2594" i="8"/>
  <c r="J2598" i="8"/>
  <c r="J2602" i="8"/>
  <c r="J2606" i="8"/>
  <c r="J2610" i="8"/>
  <c r="J2614" i="8"/>
  <c r="J2618" i="8"/>
  <c r="J2622" i="8"/>
  <c r="J2626" i="8"/>
  <c r="J2630" i="8"/>
  <c r="J2634" i="8"/>
  <c r="J2638" i="8"/>
  <c r="J2642" i="8"/>
  <c r="J2646" i="8"/>
  <c r="J2650" i="8"/>
  <c r="J2654" i="8"/>
  <c r="J2658" i="8"/>
  <c r="J2662" i="8"/>
  <c r="J2666" i="8"/>
  <c r="J2670" i="8"/>
  <c r="J2674" i="8"/>
  <c r="J2678" i="8"/>
  <c r="J2682" i="8"/>
  <c r="J2686" i="8"/>
  <c r="J2690" i="8"/>
  <c r="J2694" i="8"/>
  <c r="J2698" i="8"/>
  <c r="J2702" i="8"/>
  <c r="J2706" i="8"/>
  <c r="J2710" i="8"/>
  <c r="J2714" i="8"/>
  <c r="J2718" i="8"/>
  <c r="J2722" i="8"/>
  <c r="J2726" i="8"/>
  <c r="J2730" i="8"/>
  <c r="J2734" i="8"/>
  <c r="J2738" i="8"/>
  <c r="J2742" i="8"/>
  <c r="J2746" i="8"/>
  <c r="J2750" i="8"/>
  <c r="J2754" i="8"/>
  <c r="J2758" i="8"/>
  <c r="J2762" i="8"/>
  <c r="J2766" i="8"/>
  <c r="J2770" i="8"/>
  <c r="J2774" i="8"/>
  <c r="J2778" i="8"/>
  <c r="J2782" i="8"/>
  <c r="J2786" i="8"/>
  <c r="J2790" i="8"/>
  <c r="J2794" i="8"/>
  <c r="J2798" i="8"/>
  <c r="J2802" i="8"/>
  <c r="J2806" i="8"/>
  <c r="J2810" i="8"/>
  <c r="J2814" i="8"/>
  <c r="J2818" i="8"/>
  <c r="J2822" i="8"/>
  <c r="J2826" i="8"/>
  <c r="J2830" i="8"/>
  <c r="J2834" i="8"/>
  <c r="J2838" i="8"/>
  <c r="J2842" i="8"/>
  <c r="J2846" i="8"/>
  <c r="J2850" i="8"/>
  <c r="J2854" i="8"/>
  <c r="J2858" i="8"/>
  <c r="J2862" i="8"/>
  <c r="J2866" i="8"/>
  <c r="J2870" i="8"/>
  <c r="J2874" i="8"/>
  <c r="J2878" i="8"/>
  <c r="J2882" i="8"/>
  <c r="J2886" i="8"/>
  <c r="J2890" i="8"/>
  <c r="J2894" i="8"/>
  <c r="J2898" i="8"/>
  <c r="J2902" i="8"/>
  <c r="J2906" i="8"/>
  <c r="J2910" i="8"/>
  <c r="J2914" i="8"/>
  <c r="J2918" i="8"/>
  <c r="J2922" i="8"/>
  <c r="J2926" i="8"/>
  <c r="J2930" i="8"/>
  <c r="J2934" i="8"/>
  <c r="J2938" i="8"/>
  <c r="J2942" i="8"/>
  <c r="J2946" i="8"/>
  <c r="J2950" i="8"/>
  <c r="J2954" i="8"/>
  <c r="J2958" i="8"/>
  <c r="J2962" i="8"/>
  <c r="J2966" i="8"/>
  <c r="J2970" i="8"/>
  <c r="J2974" i="8"/>
  <c r="J2978" i="8"/>
  <c r="J1590" i="8"/>
  <c r="J1598" i="8"/>
  <c r="J1606" i="8"/>
  <c r="J1614" i="8"/>
  <c r="J1622" i="8"/>
  <c r="J1630" i="8"/>
  <c r="J1638" i="8"/>
  <c r="J1646" i="8"/>
  <c r="J1652" i="8"/>
  <c r="J1656" i="8"/>
  <c r="J1660" i="8"/>
  <c r="J1664" i="8"/>
  <c r="J1668" i="8"/>
  <c r="J1672" i="8"/>
  <c r="J1676" i="8"/>
  <c r="J1680" i="8"/>
  <c r="J1684" i="8"/>
  <c r="J1688" i="8"/>
  <c r="J1692" i="8"/>
  <c r="J1696" i="8"/>
  <c r="J1700" i="8"/>
  <c r="J1704" i="8"/>
  <c r="J1708" i="8"/>
  <c r="J1712" i="8"/>
  <c r="J1716" i="8"/>
  <c r="J1720" i="8"/>
  <c r="J1724" i="8"/>
  <c r="J1728" i="8"/>
  <c r="J1732" i="8"/>
  <c r="J1736" i="8"/>
  <c r="J1740" i="8"/>
  <c r="J1744" i="8"/>
  <c r="J1748" i="8"/>
  <c r="J1752" i="8"/>
  <c r="J1756" i="8"/>
  <c r="J1760" i="8"/>
  <c r="J1764" i="8"/>
  <c r="J1768" i="8"/>
  <c r="J1772" i="8"/>
  <c r="J1776" i="8"/>
  <c r="J1780" i="8"/>
  <c r="J1784" i="8"/>
  <c r="J1788" i="8"/>
  <c r="J1792" i="8"/>
  <c r="J1796" i="8"/>
  <c r="J1800" i="8"/>
  <c r="J1804" i="8"/>
  <c r="J1808" i="8"/>
  <c r="J1812" i="8"/>
  <c r="J1816" i="8"/>
  <c r="J1820" i="8"/>
  <c r="J1824" i="8"/>
  <c r="J1828" i="8"/>
  <c r="J1832" i="8"/>
  <c r="J1836" i="8"/>
  <c r="J1840" i="8"/>
  <c r="J1844" i="8"/>
  <c r="J1848" i="8"/>
  <c r="J1852" i="8"/>
  <c r="J1856" i="8"/>
  <c r="J1860" i="8"/>
  <c r="J1864" i="8"/>
  <c r="J1868" i="8"/>
  <c r="J1872" i="8"/>
  <c r="J1876" i="8"/>
  <c r="J1880" i="8"/>
  <c r="J1884" i="8"/>
  <c r="J1888" i="8"/>
  <c r="J1892" i="8"/>
  <c r="J1896" i="8"/>
  <c r="J1900" i="8"/>
  <c r="J1904" i="8"/>
  <c r="J1908" i="8"/>
  <c r="J1912" i="8"/>
  <c r="J1916" i="8"/>
  <c r="J1920" i="8"/>
  <c r="J1924" i="8"/>
  <c r="J1928" i="8"/>
  <c r="J1932" i="8"/>
  <c r="J1936" i="8"/>
  <c r="J1940" i="8"/>
  <c r="J1944" i="8"/>
  <c r="J1948" i="8"/>
  <c r="J1952" i="8"/>
  <c r="J1956" i="8"/>
  <c r="J1960" i="8"/>
  <c r="J1964" i="8"/>
  <c r="J1968" i="8"/>
  <c r="J1972" i="8"/>
  <c r="J1976" i="8"/>
  <c r="J1980" i="8"/>
  <c r="J1984" i="8"/>
  <c r="J1988" i="8"/>
  <c r="J1992" i="8"/>
  <c r="J1996" i="8"/>
  <c r="J2000" i="8"/>
  <c r="J2004" i="8"/>
  <c r="J2008" i="8"/>
  <c r="J2012" i="8"/>
  <c r="J2016" i="8"/>
  <c r="J2020" i="8"/>
  <c r="J2024" i="8"/>
  <c r="J2028" i="8"/>
  <c r="J2032" i="8"/>
  <c r="J2036" i="8"/>
  <c r="J2040" i="8"/>
  <c r="J2044" i="8"/>
  <c r="J2048" i="8"/>
  <c r="J2052" i="8"/>
  <c r="J2056" i="8"/>
  <c r="J2060" i="8"/>
  <c r="J2064" i="8"/>
  <c r="J2068" i="8"/>
  <c r="J2072" i="8"/>
  <c r="J2076" i="8"/>
  <c r="J2080" i="8"/>
  <c r="J2084" i="8"/>
  <c r="J2088" i="8"/>
  <c r="J2092" i="8"/>
  <c r="J2096" i="8"/>
  <c r="J2100" i="8"/>
  <c r="J2104" i="8"/>
  <c r="J2108" i="8"/>
  <c r="J2112" i="8"/>
  <c r="J2116" i="8"/>
  <c r="J2120" i="8"/>
  <c r="J2124" i="8"/>
  <c r="J2128" i="8"/>
  <c r="J2132" i="8"/>
  <c r="J2136" i="8"/>
  <c r="J2140" i="8"/>
  <c r="J2144" i="8"/>
  <c r="J2148" i="8"/>
  <c r="J2152" i="8"/>
  <c r="J2156" i="8"/>
  <c r="J2160" i="8"/>
  <c r="J2164" i="8"/>
  <c r="J2168" i="8"/>
  <c r="J2172" i="8"/>
  <c r="J2176" i="8"/>
  <c r="J2180" i="8"/>
  <c r="J2184" i="8"/>
  <c r="J2188" i="8"/>
  <c r="J2192" i="8"/>
  <c r="J2196" i="8"/>
  <c r="J2200" i="8"/>
  <c r="J2204" i="8"/>
  <c r="J2208" i="8"/>
  <c r="J2212" i="8"/>
  <c r="J2216" i="8"/>
  <c r="J2220" i="8"/>
  <c r="J2224" i="8"/>
  <c r="J2228" i="8"/>
  <c r="J2232" i="8"/>
  <c r="J2236" i="8"/>
  <c r="J2240" i="8"/>
  <c r="J2244" i="8"/>
  <c r="J2248" i="8"/>
  <c r="J2252" i="8"/>
  <c r="J2256" i="8"/>
  <c r="J2260" i="8"/>
  <c r="J2264" i="8"/>
  <c r="J2268" i="8"/>
  <c r="J2272" i="8"/>
  <c r="J2276" i="8"/>
  <c r="J2280" i="8"/>
  <c r="J2284" i="8"/>
  <c r="J2288" i="8"/>
  <c r="J2292" i="8"/>
  <c r="J2296" i="8"/>
  <c r="J2300" i="8"/>
  <c r="J2304" i="8"/>
  <c r="J2308" i="8"/>
  <c r="J2312" i="8"/>
  <c r="J2316" i="8"/>
  <c r="J2320" i="8"/>
  <c r="J2324" i="8"/>
  <c r="J2328" i="8"/>
  <c r="J2332" i="8"/>
  <c r="J2336" i="8"/>
  <c r="J2340" i="8"/>
  <c r="J2344" i="8"/>
  <c r="J2348" i="8"/>
  <c r="J2352" i="8"/>
  <c r="J2356" i="8"/>
  <c r="J2360" i="8"/>
  <c r="J2364" i="8"/>
  <c r="J2368" i="8"/>
  <c r="J2372" i="8"/>
  <c r="J2376" i="8"/>
  <c r="J2380" i="8"/>
  <c r="J2384" i="8"/>
  <c r="J2388" i="8"/>
  <c r="J2392" i="8"/>
  <c r="J2396" i="8"/>
  <c r="J2400" i="8"/>
  <c r="J2404" i="8"/>
  <c r="J2408" i="8"/>
  <c r="J2412" i="8"/>
  <c r="J2416" i="8"/>
  <c r="J2420" i="8"/>
  <c r="J2424" i="8"/>
  <c r="J2428" i="8"/>
  <c r="J2432" i="8"/>
  <c r="J2436" i="8"/>
  <c r="J2440" i="8"/>
  <c r="J2444" i="8"/>
  <c r="J2448" i="8"/>
  <c r="J2452" i="8"/>
  <c r="J2456" i="8"/>
  <c r="J2460" i="8"/>
  <c r="J2464" i="8"/>
  <c r="J2468" i="8"/>
  <c r="J2472" i="8"/>
  <c r="J2476" i="8"/>
  <c r="J2480" i="8"/>
  <c r="J2484" i="8"/>
  <c r="J2488" i="8"/>
  <c r="J2492" i="8"/>
  <c r="J2496" i="8"/>
  <c r="J2500" i="8"/>
  <c r="J2504" i="8"/>
  <c r="J2508" i="8"/>
  <c r="J2512" i="8"/>
  <c r="J2516" i="8"/>
  <c r="J2520" i="8"/>
  <c r="J2524" i="8"/>
  <c r="J2528" i="8"/>
  <c r="J2532" i="8"/>
  <c r="J2536" i="8"/>
  <c r="J2540" i="8"/>
  <c r="J2544" i="8"/>
  <c r="J2548" i="8"/>
  <c r="J2552" i="8"/>
  <c r="J2556" i="8"/>
  <c r="J2560" i="8"/>
  <c r="J2564" i="8"/>
  <c r="J2568" i="8"/>
  <c r="J2572" i="8"/>
  <c r="J2576" i="8"/>
  <c r="J2580" i="8"/>
  <c r="J2584" i="8"/>
  <c r="J2588" i="8"/>
  <c r="J2592" i="8"/>
  <c r="J2596" i="8"/>
  <c r="J2600" i="8"/>
  <c r="J2604" i="8"/>
  <c r="J2608" i="8"/>
  <c r="J2612" i="8"/>
  <c r="J2616" i="8"/>
  <c r="J2620" i="8"/>
  <c r="J2624" i="8"/>
  <c r="J2628" i="8"/>
  <c r="J2632" i="8"/>
  <c r="J2636" i="8"/>
  <c r="J2640" i="8"/>
  <c r="J2644" i="8"/>
  <c r="J2648" i="8"/>
  <c r="J2652" i="8"/>
  <c r="J2656" i="8"/>
  <c r="J2660" i="8"/>
  <c r="J2664" i="8"/>
  <c r="J2668" i="8"/>
  <c r="J2672" i="8"/>
  <c r="J2676" i="8"/>
  <c r="J2680" i="8"/>
  <c r="J2684" i="8"/>
  <c r="J2688" i="8"/>
  <c r="J2692" i="8"/>
  <c r="J2696" i="8"/>
  <c r="J2700" i="8"/>
  <c r="J2704" i="8"/>
  <c r="J2708" i="8"/>
  <c r="J2712" i="8"/>
  <c r="J2716" i="8"/>
  <c r="J2720" i="8"/>
  <c r="J2724" i="8"/>
  <c r="J2728" i="8"/>
  <c r="J2732" i="8"/>
  <c r="J2736" i="8"/>
  <c r="J2740" i="8"/>
  <c r="J2744" i="8"/>
  <c r="J2748" i="8"/>
  <c r="J2752" i="8"/>
  <c r="J2756" i="8"/>
  <c r="J2760" i="8"/>
  <c r="J2764" i="8"/>
  <c r="J2768" i="8"/>
  <c r="J2772" i="8"/>
  <c r="J2776" i="8"/>
  <c r="J2780" i="8"/>
  <c r="J2784" i="8"/>
  <c r="J2788" i="8"/>
  <c r="J2792" i="8"/>
  <c r="J2796" i="8"/>
  <c r="J2800" i="8"/>
  <c r="J2804" i="8"/>
  <c r="J2808" i="8"/>
  <c r="J2812" i="8"/>
  <c r="J2816" i="8"/>
  <c r="J2820" i="8"/>
  <c r="J2824" i="8"/>
  <c r="J2828" i="8"/>
  <c r="J2832" i="8"/>
  <c r="J2836" i="8"/>
  <c r="J2840" i="8"/>
  <c r="J2844" i="8"/>
  <c r="J2848" i="8"/>
  <c r="J2852" i="8"/>
  <c r="J2856" i="8"/>
  <c r="J2860" i="8"/>
  <c r="J2864" i="8"/>
  <c r="J2868" i="8"/>
  <c r="J2872" i="8"/>
  <c r="J2876" i="8"/>
  <c r="J2880" i="8"/>
  <c r="J2884" i="8"/>
  <c r="J2888" i="8"/>
  <c r="J2892" i="8"/>
  <c r="J2896" i="8"/>
  <c r="J2900" i="8"/>
  <c r="J2904" i="8"/>
  <c r="J2908" i="8"/>
  <c r="J2912" i="8"/>
  <c r="J2916" i="8"/>
  <c r="J2920" i="8"/>
  <c r="J2924" i="8"/>
  <c r="J2928" i="8"/>
  <c r="J2932" i="8"/>
  <c r="J2936" i="8"/>
  <c r="J2940" i="8"/>
  <c r="J2944" i="8"/>
  <c r="J2948" i="8"/>
  <c r="J2952" i="8"/>
  <c r="J2956" i="8"/>
  <c r="J2960" i="8"/>
  <c r="J2964" i="8"/>
  <c r="J2968" i="8"/>
  <c r="J2972" i="8"/>
  <c r="J2976" i="8"/>
  <c r="J2979" i="8"/>
  <c r="J2981" i="8"/>
  <c r="J2983" i="8"/>
  <c r="J2985" i="8"/>
  <c r="J2987" i="8"/>
  <c r="J2989" i="8"/>
  <c r="J2991" i="8"/>
  <c r="J2993" i="8"/>
  <c r="J2995" i="8"/>
  <c r="J2997" i="8"/>
  <c r="J2999" i="8"/>
  <c r="J3001" i="8"/>
  <c r="J3003" i="8"/>
  <c r="J3005" i="8"/>
  <c r="J3007" i="8"/>
  <c r="J3009" i="8"/>
  <c r="J3011" i="8"/>
  <c r="J3013" i="8"/>
  <c r="J3015" i="8"/>
  <c r="J3017" i="8"/>
  <c r="J3019" i="8"/>
  <c r="J3021" i="8"/>
  <c r="J3023" i="8"/>
  <c r="J3025" i="8"/>
  <c r="J3027" i="8"/>
  <c r="J3029" i="8"/>
  <c r="J3031" i="8"/>
  <c r="J3033" i="8"/>
  <c r="J3035" i="8"/>
  <c r="J3037" i="8"/>
  <c r="J3039" i="8"/>
  <c r="J3041" i="8"/>
  <c r="J3043" i="8"/>
  <c r="J3045" i="8"/>
  <c r="J3047" i="8"/>
  <c r="J3049" i="8"/>
  <c r="J3051" i="8"/>
  <c r="J3053" i="8"/>
  <c r="J3055" i="8"/>
  <c r="J3057" i="8"/>
  <c r="J3059" i="8"/>
  <c r="J3061" i="8"/>
  <c r="J3063" i="8"/>
  <c r="J3065" i="8"/>
  <c r="J3067" i="8"/>
  <c r="J3069" i="8"/>
  <c r="J3071" i="8"/>
  <c r="J3073" i="8"/>
  <c r="J3075" i="8"/>
  <c r="J3077" i="8"/>
  <c r="J3079" i="8"/>
  <c r="J3081" i="8"/>
  <c r="J3083" i="8"/>
  <c r="J3085" i="8"/>
  <c r="J3087" i="8"/>
  <c r="J3089" i="8"/>
  <c r="J3091" i="8"/>
  <c r="J3093" i="8"/>
  <c r="J3095" i="8"/>
  <c r="J3097" i="8"/>
  <c r="J3099" i="8"/>
  <c r="J3101" i="8"/>
  <c r="J3103" i="8"/>
  <c r="J3105" i="8"/>
  <c r="J3107" i="8"/>
  <c r="J3109" i="8"/>
  <c r="J3111" i="8"/>
  <c r="J3113" i="8"/>
  <c r="J3115" i="8"/>
  <c r="J3117" i="8"/>
  <c r="J3119" i="8"/>
  <c r="J3121" i="8"/>
  <c r="J3123" i="8"/>
  <c r="J3125" i="8"/>
  <c r="J3127" i="8"/>
  <c r="J3129" i="8"/>
  <c r="J3131" i="8"/>
  <c r="J2980" i="8"/>
  <c r="J2984" i="8"/>
  <c r="J2988" i="8"/>
  <c r="J2992" i="8"/>
  <c r="J2996" i="8"/>
  <c r="J3000" i="8"/>
  <c r="J3004" i="8"/>
  <c r="J3008" i="8"/>
  <c r="J3012" i="8"/>
  <c r="J3016" i="8"/>
  <c r="J3020" i="8"/>
  <c r="J3024" i="8"/>
  <c r="J3028" i="8"/>
  <c r="J3032" i="8"/>
  <c r="J3036" i="8"/>
  <c r="J3040" i="8"/>
  <c r="J3044" i="8"/>
  <c r="J3048" i="8"/>
  <c r="J3052" i="8"/>
  <c r="J3056" i="8"/>
  <c r="J3060" i="8"/>
  <c r="J3064" i="8"/>
  <c r="J3068" i="8"/>
  <c r="J3072" i="8"/>
  <c r="J3076" i="8"/>
  <c r="J3080" i="8"/>
  <c r="J3084" i="8"/>
  <c r="J3088" i="8"/>
  <c r="J3092" i="8"/>
  <c r="J3096" i="8"/>
  <c r="J3100" i="8"/>
  <c r="J3104" i="8"/>
  <c r="J3108" i="8"/>
  <c r="J3112" i="8"/>
  <c r="J3116" i="8"/>
  <c r="J3120" i="8"/>
  <c r="J3124" i="8"/>
  <c r="J3128" i="8"/>
  <c r="J3132" i="8"/>
  <c r="J2982" i="8"/>
  <c r="J2986" i="8"/>
  <c r="J2990" i="8"/>
  <c r="J2994" i="8"/>
  <c r="J2998" i="8"/>
  <c r="J3002" i="8"/>
  <c r="J3006" i="8"/>
  <c r="J3010" i="8"/>
  <c r="J3014" i="8"/>
  <c r="J3018" i="8"/>
  <c r="J3022" i="8"/>
  <c r="J3026" i="8"/>
  <c r="J3030" i="8"/>
  <c r="J3034" i="8"/>
  <c r="J3038" i="8"/>
  <c r="J3042" i="8"/>
  <c r="J3046" i="8"/>
  <c r="J3050" i="8"/>
  <c r="J3054" i="8"/>
  <c r="J3058" i="8"/>
  <c r="J3062" i="8"/>
  <c r="J3066" i="8"/>
  <c r="J3070" i="8"/>
  <c r="J3074" i="8"/>
  <c r="J3078" i="8"/>
  <c r="J3082" i="8"/>
  <c r="J3086" i="8"/>
  <c r="J3090" i="8"/>
  <c r="J3094" i="8"/>
  <c r="J3098" i="8"/>
  <c r="J3102" i="8"/>
  <c r="J3106" i="8"/>
  <c r="J3110" i="8"/>
  <c r="J3114" i="8"/>
  <c r="J3118" i="8"/>
  <c r="J3122" i="8"/>
  <c r="J3126" i="8"/>
  <c r="J3130" i="8"/>
  <c r="J436" i="8"/>
  <c r="AK577" i="1"/>
  <c r="AK1161" i="1"/>
  <c r="AK1347" i="1"/>
  <c r="AK1306" i="1"/>
  <c r="AK1339" i="1"/>
  <c r="AK1217" i="1"/>
  <c r="AK1313" i="1"/>
  <c r="AK1354" i="1"/>
  <c r="AK1246" i="1"/>
  <c r="AK1371" i="1"/>
  <c r="AK1369" i="1"/>
  <c r="AK1151" i="1"/>
  <c r="AK1149" i="1"/>
  <c r="AK873" i="1"/>
  <c r="AK1323" i="1"/>
  <c r="AK1256" i="1"/>
  <c r="AK1231" i="1"/>
  <c r="AK1221" i="1"/>
  <c r="AK1285" i="1"/>
  <c r="AK1182" i="1"/>
  <c r="AK1321" i="1"/>
  <c r="AK679" i="1"/>
  <c r="AK1201" i="1"/>
  <c r="AK857" i="1"/>
  <c r="AK1258" i="1"/>
  <c r="AK151" i="1"/>
  <c r="AK1187" i="1"/>
  <c r="AK465" i="1"/>
  <c r="AK1266" i="1"/>
  <c r="AK1291" i="1"/>
  <c r="AK295" i="1"/>
  <c r="AK1162" i="1"/>
  <c r="AK846" i="1"/>
  <c r="AK370" i="1"/>
  <c r="J1402" i="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922"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4" i="1" s="1"/>
  <c r="J1465" i="1" s="1"/>
  <c r="J1466" i="1" s="1"/>
  <c r="J1467" i="1" s="1"/>
  <c r="J1468" i="1" s="1"/>
  <c r="J1470" i="1" s="1"/>
  <c r="J1471" i="1" s="1"/>
  <c r="J1472" i="1" s="1"/>
  <c r="J1473" i="1" s="1"/>
  <c r="J1474" i="1" s="1"/>
  <c r="J1475" i="1" s="1"/>
  <c r="J1469"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460" i="1" s="1"/>
  <c r="J1461" i="1" s="1"/>
  <c r="J1462" i="1" s="1"/>
  <c r="J1463"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8" i="1" s="1"/>
  <c r="J1579" i="1" s="1"/>
  <c r="J1580" i="1" s="1"/>
  <c r="J1581" i="1" s="1"/>
  <c r="J1577"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5" i="1" s="1"/>
  <c r="J1646" i="1" s="1"/>
  <c r="J1644" i="1" s="1"/>
  <c r="J1647" i="1" s="1"/>
  <c r="J1648" i="1" s="1"/>
  <c r="J1649" i="1" s="1"/>
  <c r="J1650" i="1" s="1"/>
  <c r="J1651" i="1" s="1"/>
  <c r="J1652" i="1" s="1"/>
  <c r="J1653" i="1" s="1"/>
  <c r="J1654" i="1" s="1"/>
  <c r="J1655" i="1" s="1"/>
  <c r="J1656" i="1" s="1"/>
  <c r="J1657" i="1" s="1"/>
  <c r="J1658" i="1" s="1"/>
  <c r="J1659" i="1" s="1"/>
  <c r="J1660" i="1" s="1"/>
  <c r="J1661" i="1" s="1"/>
  <c r="J1662" i="1" s="1"/>
  <c r="J1663" i="1" s="1"/>
  <c r="J1664" i="1" s="1"/>
  <c r="J1665" i="1" s="1"/>
  <c r="J1666" i="1" s="1"/>
  <c r="J1667" i="1" s="1"/>
  <c r="J1668" i="1" s="1"/>
  <c r="J1669" i="1" s="1"/>
  <c r="J1670" i="1" s="1"/>
  <c r="J1671" i="1" s="1"/>
  <c r="J1672" i="1" s="1"/>
  <c r="J1673" i="1" s="1"/>
  <c r="J1674" i="1" s="1"/>
  <c r="J1675" i="1" s="1"/>
  <c r="J1676" i="1" s="1"/>
  <c r="J1677" i="1" s="1"/>
  <c r="J1678" i="1" s="1"/>
  <c r="J1679" i="1" s="1"/>
  <c r="J1680" i="1" s="1"/>
  <c r="J1681" i="1" s="1"/>
  <c r="J1682" i="1" s="1"/>
  <c r="J1683" i="1" s="1"/>
  <c r="J1684" i="1" s="1"/>
  <c r="J1685" i="1" s="1"/>
  <c r="J1686" i="1" s="1"/>
  <c r="J1687" i="1" s="1"/>
  <c r="J1688" i="1" s="1"/>
  <c r="J1689" i="1" s="1"/>
  <c r="J1690" i="1" s="1"/>
  <c r="J1691" i="1" s="1"/>
  <c r="J1692" i="1" s="1"/>
  <c r="J1693" i="1" s="1"/>
  <c r="J1694" i="1" s="1"/>
  <c r="J1695" i="1" s="1"/>
  <c r="J1696" i="1" s="1"/>
  <c r="J1697" i="1" s="1"/>
  <c r="J1698" i="1" s="1"/>
  <c r="J1699" i="1" s="1"/>
  <c r="J1701" i="1" s="1"/>
  <c r="J1702" i="1" s="1"/>
  <c r="J1703" i="1" s="1"/>
  <c r="J1704" i="1" s="1"/>
  <c r="J1705" i="1" s="1"/>
  <c r="J1706" i="1" s="1"/>
  <c r="J1710" i="1" s="1"/>
  <c r="J1711" i="1" s="1"/>
  <c r="J1712" i="1" s="1"/>
  <c r="J1713" i="1" s="1"/>
  <c r="J1714" i="1" s="1"/>
  <c r="J1707" i="1" s="1"/>
  <c r="J1708" i="1" s="1"/>
  <c r="J1709" i="1" s="1"/>
  <c r="J1715" i="1" s="1"/>
  <c r="J1716" i="1" s="1"/>
  <c r="J1717" i="1" s="1"/>
  <c r="J1718" i="1" s="1"/>
  <c r="J1719" i="1" s="1"/>
  <c r="J1720" i="1" s="1"/>
  <c r="J1721" i="1" s="1"/>
  <c r="J1722" i="1" s="1"/>
  <c r="J1723" i="1" s="1"/>
  <c r="J1724" i="1" s="1"/>
  <c r="J1725" i="1" s="1"/>
  <c r="J1726" i="1" s="1"/>
  <c r="J1727" i="1" s="1"/>
  <c r="J1728" i="1" s="1"/>
  <c r="J1729" i="1" s="1"/>
  <c r="J1730" i="1" s="1"/>
  <c r="J1731" i="1" s="1"/>
  <c r="J1732" i="1" s="1"/>
  <c r="J1733" i="1" s="1"/>
  <c r="J1734" i="1" s="1"/>
  <c r="J1735" i="1" s="1"/>
  <c r="J1736" i="1" s="1"/>
  <c r="J1737" i="1" s="1"/>
  <c r="J1738" i="1" s="1"/>
  <c r="J1739" i="1" s="1"/>
  <c r="J1740" i="1" s="1"/>
  <c r="J1741" i="1" s="1"/>
  <c r="J1742" i="1" s="1"/>
  <c r="J1743" i="1" s="1"/>
  <c r="J1744" i="1" s="1"/>
  <c r="J1745" i="1" s="1"/>
  <c r="J1746" i="1" s="1"/>
  <c r="J1747" i="1" s="1"/>
  <c r="J1748" i="1" s="1"/>
  <c r="J1749" i="1" s="1"/>
  <c r="J1751" i="1" s="1"/>
  <c r="J1752" i="1" s="1"/>
  <c r="J1753" i="1" s="1"/>
  <c r="J1754" i="1" s="1"/>
  <c r="J1755" i="1" s="1"/>
  <c r="J1756" i="1" s="1"/>
  <c r="AK671" i="1"/>
  <c r="AK698" i="1"/>
  <c r="AK714" i="1"/>
  <c r="AK531" i="1"/>
  <c r="AK281" i="1"/>
  <c r="AK849" i="1"/>
  <c r="E693" i="1"/>
  <c r="AK476" i="1"/>
  <c r="AK802" i="1"/>
  <c r="AK260" i="1"/>
  <c r="AK488" i="1"/>
  <c r="AK1189" i="1"/>
  <c r="AK741" i="1"/>
  <c r="AK1194" i="1"/>
  <c r="AK431" i="1"/>
  <c r="G100" i="8" s="1"/>
  <c r="AK405" i="1"/>
  <c r="G95" i="8" s="1"/>
  <c r="J95" i="8" s="1"/>
  <c r="AK836" i="1"/>
  <c r="AK197" i="1"/>
  <c r="AK108" i="1"/>
  <c r="AK298" i="1"/>
  <c r="AK762" i="1"/>
  <c r="AK248" i="1"/>
  <c r="AK800" i="1"/>
  <c r="AK776" i="1"/>
  <c r="AK819" i="1"/>
  <c r="AK166" i="1"/>
  <c r="AK737" i="1"/>
  <c r="AK125" i="1"/>
  <c r="AK609" i="1"/>
  <c r="AK47" i="1"/>
  <c r="AK15" i="1"/>
  <c r="AK1147" i="1"/>
  <c r="AK1150" i="1"/>
  <c r="AK1152" i="1"/>
  <c r="AK1155" i="1"/>
  <c r="E1332" i="1"/>
  <c r="AK1257" i="1"/>
  <c r="AK322" i="1"/>
  <c r="AK479" i="1"/>
  <c r="AK234" i="1"/>
  <c r="AK1252" i="1"/>
  <c r="AK723" i="1"/>
  <c r="AK757" i="1"/>
  <c r="AK1263" i="1"/>
  <c r="AK1292" i="1"/>
  <c r="AK1183" i="1"/>
  <c r="AK1205" i="1"/>
  <c r="AK1209" i="1"/>
  <c r="AK1265" i="1"/>
  <c r="AK1298" i="1"/>
  <c r="AK149" i="1"/>
  <c r="AK185" i="1"/>
  <c r="AK1280" i="1"/>
  <c r="AK708" i="1"/>
  <c r="AK563" i="1"/>
  <c r="AK355" i="1"/>
  <c r="AK239" i="1"/>
  <c r="E754" i="1"/>
  <c r="AK1245" i="1"/>
  <c r="AK1254" i="1"/>
  <c r="AK783" i="1"/>
  <c r="AK832" i="1"/>
  <c r="AK244" i="1"/>
  <c r="AK633" i="1"/>
  <c r="AK335" i="1"/>
  <c r="AK842" i="1"/>
  <c r="AK495" i="1"/>
  <c r="AK187" i="1"/>
  <c r="AK1276" i="1"/>
  <c r="E1030" i="1"/>
  <c r="D236" i="8"/>
  <c r="J62" i="8"/>
  <c r="J299" i="8"/>
  <c r="AD650" i="1"/>
  <c r="AD651" i="1" s="1"/>
  <c r="AD652" i="1" s="1"/>
  <c r="AD653" i="1" s="1"/>
  <c r="E258" i="1"/>
  <c r="D59" i="8"/>
  <c r="E168" i="1"/>
  <c r="D38" i="8"/>
  <c r="E840" i="1"/>
  <c r="D187" i="8"/>
  <c r="AH4" i="1"/>
  <c r="AK4" i="1" s="1"/>
  <c r="G5" i="8" s="1"/>
  <c r="J5" i="8" s="1"/>
  <c r="E613" i="1"/>
  <c r="D136" i="8"/>
  <c r="D537" i="1"/>
  <c r="D121" i="8"/>
  <c r="AF54" i="1"/>
  <c r="AF55" i="1"/>
  <c r="AF80" i="1"/>
  <c r="AF81" i="1"/>
  <c r="AF83" i="1"/>
  <c r="AF85" i="1"/>
  <c r="AF82" i="1"/>
  <c r="AF84" i="1"/>
  <c r="AF86" i="1"/>
  <c r="AF61" i="1"/>
  <c r="AF62" i="1"/>
  <c r="AF64" i="1"/>
  <c r="AF66" i="1"/>
  <c r="AF63" i="1"/>
  <c r="AF65" i="1"/>
  <c r="AF1333" i="1"/>
  <c r="AF1335" i="1"/>
  <c r="AF1338" i="1"/>
  <c r="AF1334" i="1"/>
  <c r="AF1337" i="1"/>
  <c r="E597" i="1"/>
  <c r="E422" i="1"/>
  <c r="AK1233" i="1"/>
  <c r="AK614" i="1"/>
  <c r="AK394" i="1"/>
  <c r="B329" i="1"/>
  <c r="B330" i="1" s="1"/>
  <c r="B331" i="1" s="1"/>
  <c r="B635" i="1"/>
  <c r="E635" i="1" s="1"/>
  <c r="E433" i="1"/>
  <c r="B309" i="1"/>
  <c r="B310" i="1" s="1"/>
  <c r="E310" i="1" s="1"/>
  <c r="E257" i="1"/>
  <c r="AK957" i="1"/>
  <c r="AK1035" i="1"/>
  <c r="AK1040" i="1"/>
  <c r="E560" i="1"/>
  <c r="AK673" i="1"/>
  <c r="E231" i="1"/>
  <c r="AK303" i="1"/>
  <c r="AK1274" i="1"/>
  <c r="AK1081" i="1"/>
  <c r="AK1282" i="1"/>
  <c r="AK1068" i="1"/>
  <c r="AK207" i="1"/>
  <c r="AK434" i="1"/>
  <c r="AK526" i="1"/>
  <c r="AK750" i="1"/>
  <c r="AK375" i="1"/>
  <c r="AK591" i="1"/>
  <c r="AK285" i="1"/>
  <c r="E1051" i="1"/>
  <c r="E1052" i="1"/>
  <c r="E230" i="1"/>
  <c r="E144" i="1"/>
  <c r="AK73" i="1"/>
  <c r="AK700" i="1"/>
  <c r="AK160" i="1"/>
  <c r="AK1212" i="1"/>
  <c r="AK1198" i="1"/>
  <c r="B412" i="1"/>
  <c r="E412" i="1" s="1"/>
  <c r="B1097" i="1"/>
  <c r="E1097" i="1" s="1"/>
  <c r="E596" i="1"/>
  <c r="AK538" i="1"/>
  <c r="AK997" i="1"/>
  <c r="AK1023" i="1"/>
  <c r="AK400" i="1"/>
  <c r="AK213" i="1"/>
  <c r="AK600" i="1"/>
  <c r="AK273" i="1"/>
  <c r="AK552" i="1"/>
  <c r="AK567" i="1"/>
  <c r="AK360" i="1"/>
  <c r="AK1083" i="1"/>
  <c r="AK326" i="1"/>
  <c r="AK522" i="1"/>
  <c r="AK878" i="1"/>
  <c r="AK349" i="1"/>
  <c r="AK743" i="1"/>
  <c r="AK1241" i="1"/>
  <c r="AK382" i="1"/>
  <c r="AK692" i="1"/>
  <c r="AK1106" i="1"/>
  <c r="AK80" i="1"/>
  <c r="AK595" i="1"/>
  <c r="AK44" i="1"/>
  <c r="AK224" i="1"/>
  <c r="E763" i="1"/>
  <c r="E217" i="1"/>
  <c r="AK30" i="1"/>
  <c r="G7" i="8" s="1"/>
  <c r="J7" i="8" s="1"/>
  <c r="AK18" i="1"/>
  <c r="AK67" i="1"/>
  <c r="AK1109" i="1"/>
  <c r="AK967" i="1"/>
  <c r="AK1066" i="1"/>
  <c r="AK1037" i="1"/>
  <c r="AK501" i="1"/>
  <c r="AK543" i="1"/>
  <c r="AK660" i="1"/>
  <c r="AK771" i="1"/>
  <c r="AK1118" i="1"/>
  <c r="AK388" i="1"/>
  <c r="AK456" i="1"/>
  <c r="AK1070" i="1"/>
  <c r="AK24" i="1"/>
  <c r="AK490" i="1"/>
  <c r="AK452" i="1"/>
  <c r="AK290" i="1"/>
  <c r="AK220" i="1"/>
  <c r="AK311" i="1"/>
  <c r="AK1114" i="1"/>
  <c r="AK821" i="1"/>
  <c r="AK650" i="1"/>
  <c r="E629" i="1"/>
  <c r="B283" i="1"/>
  <c r="B284" i="1" s="1"/>
  <c r="E284" i="1" s="1"/>
  <c r="E937" i="1"/>
  <c r="E221" i="1"/>
  <c r="AK1203" i="1"/>
  <c r="AK875" i="1"/>
  <c r="AK1179" i="1"/>
  <c r="AK483" i="1"/>
  <c r="AK307" i="1"/>
  <c r="AK732" i="1"/>
  <c r="AK1170" i="1"/>
  <c r="AK704" i="1"/>
  <c r="AK372" i="1"/>
  <c r="AK317" i="1"/>
  <c r="AK788" i="1"/>
  <c r="AK145" i="1"/>
  <c r="AK716" i="1"/>
  <c r="AK120" i="1"/>
  <c r="AK131" i="1"/>
  <c r="AK172" i="1"/>
  <c r="AK753" i="1"/>
  <c r="AK805" i="1"/>
  <c r="E235" i="1"/>
  <c r="E784" i="1"/>
  <c r="B194" i="1"/>
  <c r="B195" i="1" s="1"/>
  <c r="B196" i="1" s="1"/>
  <c r="E196" i="1" s="1"/>
  <c r="E975" i="1"/>
  <c r="AK52" i="1"/>
  <c r="AK252" i="1"/>
  <c r="E1072" i="1"/>
  <c r="AK1001" i="1"/>
  <c r="AK917" i="1"/>
  <c r="AK646" i="1"/>
  <c r="AK438" i="1"/>
  <c r="E845" i="1"/>
  <c r="E236" i="1"/>
  <c r="E40" i="1"/>
  <c r="AK1043" i="1"/>
  <c r="G243" i="8" s="1"/>
  <c r="AK1332" i="1"/>
  <c r="E421" i="1"/>
  <c r="AK1031" i="1"/>
  <c r="AK559" i="1"/>
  <c r="AK178" i="1"/>
  <c r="AK87" i="1"/>
  <c r="AK528" i="1"/>
  <c r="AK513" i="1"/>
  <c r="AK216" i="1"/>
  <c r="AK441" i="1"/>
  <c r="B530" i="1"/>
  <c r="E530" i="1" s="1"/>
  <c r="AK901" i="1"/>
  <c r="D506" i="1"/>
  <c r="D507" i="1" s="1"/>
  <c r="AK1033" i="1"/>
  <c r="AK1173" i="1"/>
  <c r="AK114" i="1"/>
  <c r="AK155" i="1"/>
  <c r="E1333" i="1"/>
  <c r="E127" i="1"/>
  <c r="AK1088" i="1"/>
  <c r="E870" i="1"/>
  <c r="E1107" i="1"/>
  <c r="E198" i="1"/>
  <c r="D781" i="1"/>
  <c r="D782" i="1" s="1"/>
  <c r="E782" i="1" s="1"/>
  <c r="J3133" i="8"/>
  <c r="E484" i="1"/>
  <c r="E68" i="1"/>
  <c r="E1116" i="1"/>
  <c r="AK1144" i="1"/>
  <c r="AK1219" i="1"/>
  <c r="AK675" i="1"/>
  <c r="AK572" i="1"/>
  <c r="AK1099" i="1"/>
  <c r="AK1050" i="1"/>
  <c r="AK1228" i="1"/>
  <c r="AK241" i="1"/>
  <c r="AK420" i="1"/>
  <c r="AK587" i="1"/>
  <c r="AK618" i="1"/>
  <c r="AK666" i="1"/>
  <c r="AK791" i="1"/>
  <c r="AK1075" i="1"/>
  <c r="AK702" i="1"/>
  <c r="G159" i="8" s="1"/>
  <c r="J159" i="8" s="1"/>
  <c r="AK1214" i="1"/>
  <c r="AK61" i="1"/>
  <c r="AK54" i="1"/>
  <c r="AK1079" i="1"/>
  <c r="AK1112" i="1"/>
  <c r="AK1132" i="1"/>
  <c r="AK1167" i="1"/>
  <c r="AK1225" i="1"/>
  <c r="AK1021" i="1"/>
  <c r="AK229" i="1"/>
  <c r="AK413" i="1"/>
  <c r="G98" i="8" s="1"/>
  <c r="AK580" i="1"/>
  <c r="AK810" i="1"/>
  <c r="AK518" i="1"/>
  <c r="AK656" i="1"/>
  <c r="AK1158" i="1"/>
  <c r="AK999" i="1"/>
  <c r="AK342" i="1"/>
  <c r="AK270" i="1"/>
  <c r="AK628" i="1"/>
  <c r="AK682" i="1"/>
  <c r="AK36" i="1"/>
  <c r="AK56" i="1"/>
  <c r="AK1008" i="1"/>
  <c r="AK192" i="1"/>
  <c r="AK880" i="1"/>
  <c r="AK1121" i="1"/>
  <c r="D91" i="1"/>
  <c r="D92" i="1" s="1"/>
  <c r="E92" i="1" s="1"/>
  <c r="E844" i="1"/>
  <c r="AK960" i="1"/>
  <c r="E39" i="1"/>
  <c r="AK1092" i="1"/>
  <c r="AK1101" i="1"/>
  <c r="B786" i="1"/>
  <c r="E785" i="1"/>
  <c r="AK105" i="1"/>
  <c r="AK136" i="1"/>
  <c r="AK97" i="1"/>
  <c r="B424" i="1"/>
  <c r="E423" i="1"/>
  <c r="B725" i="1"/>
  <c r="E724" i="1"/>
  <c r="E200" i="1"/>
  <c r="E604" i="1"/>
  <c r="AK1017" i="1"/>
  <c r="AK949" i="1"/>
  <c r="D841" i="1"/>
  <c r="E841" i="1" s="1"/>
  <c r="AK1191" i="1"/>
  <c r="E338" i="1"/>
  <c r="AK919" i="1"/>
  <c r="E1094" i="1"/>
  <c r="E539" i="1"/>
  <c r="AK1015" i="1"/>
  <c r="E339" i="1"/>
  <c r="AK923" i="1"/>
  <c r="E534" i="1"/>
  <c r="E201" i="1"/>
  <c r="E337" i="1"/>
  <c r="AK933" i="1"/>
  <c r="B1104" i="1"/>
  <c r="AK1013" i="1"/>
  <c r="AK1185" i="1"/>
  <c r="AK1025" i="1"/>
  <c r="AK1164" i="1"/>
  <c r="E535" i="1"/>
  <c r="AK973" i="1"/>
  <c r="E95" i="1"/>
  <c r="D169" i="1"/>
  <c r="E169" i="1" s="1"/>
  <c r="E199" i="1"/>
  <c r="AK910" i="1"/>
  <c r="AK994" i="1"/>
  <c r="D548" i="1"/>
  <c r="AK1136" i="1"/>
  <c r="D728" i="1"/>
  <c r="AK1003" i="1"/>
  <c r="AK964" i="1"/>
  <c r="E584" i="1"/>
  <c r="E143" i="1"/>
  <c r="AK952" i="1"/>
  <c r="AK969" i="1"/>
  <c r="AK1125" i="1"/>
  <c r="D590" i="1"/>
  <c r="E590" i="1" s="1"/>
  <c r="E589" i="1"/>
  <c r="E1095" i="1"/>
  <c r="E630" i="1"/>
  <c r="E822" i="1"/>
  <c r="B46" i="1"/>
  <c r="E46" i="1" s="1"/>
  <c r="E45" i="1"/>
  <c r="B620" i="1"/>
  <c r="E619" i="1"/>
  <c r="E19" i="1"/>
  <c r="E843" i="1"/>
  <c r="B223" i="1"/>
  <c r="E223" i="1" s="1"/>
  <c r="E222" i="1"/>
  <c r="E1053" i="1"/>
  <c r="E432" i="1"/>
  <c r="B765" i="1"/>
  <c r="E764" i="1"/>
  <c r="D21" i="1"/>
  <c r="E20" i="1"/>
  <c r="E383" i="1"/>
  <c r="E965" i="1"/>
  <c r="B966" i="1"/>
  <c r="E966" i="1" s="1"/>
  <c r="B464" i="1"/>
  <c r="E464" i="1" s="1"/>
  <c r="E463" i="1"/>
  <c r="E457" i="1"/>
  <c r="B226" i="1"/>
  <c r="E225" i="1"/>
  <c r="E480" i="1"/>
  <c r="B481" i="1"/>
  <c r="E1089" i="1"/>
  <c r="B1090" i="1"/>
  <c r="B1123" i="1"/>
  <c r="E1122" i="1"/>
  <c r="B1134" i="1"/>
  <c r="E1133" i="1"/>
  <c r="AK889" i="1"/>
  <c r="AK979" i="1"/>
  <c r="AK1046" i="1"/>
  <c r="AK1059" i="1"/>
  <c r="B891" i="1"/>
  <c r="E890" i="1"/>
  <c r="D632" i="1"/>
  <c r="E632" i="1" s="1"/>
  <c r="E631" i="1"/>
  <c r="D134" i="1"/>
  <c r="E133" i="1"/>
  <c r="E148" i="1"/>
  <c r="E521" i="1"/>
  <c r="B162" i="1"/>
  <c r="E161" i="1"/>
  <c r="B925" i="1"/>
  <c r="E924" i="1"/>
  <c r="B981" i="1"/>
  <c r="E980" i="1"/>
  <c r="AK1055" i="1"/>
  <c r="B886" i="1"/>
  <c r="E885" i="1"/>
  <c r="E1126" i="1"/>
  <c r="E954" i="1"/>
  <c r="B955" i="1"/>
  <c r="E1056" i="1"/>
  <c r="E147" i="1"/>
  <c r="B486" i="1"/>
  <c r="E485" i="1"/>
  <c r="B882" i="1"/>
  <c r="E881" i="1"/>
  <c r="E63" i="1"/>
  <c r="D64" i="1"/>
  <c r="B157" i="1"/>
  <c r="E156" i="1"/>
  <c r="E950" i="1"/>
  <c r="D907" i="1"/>
  <c r="E906" i="1"/>
  <c r="D768" i="1"/>
  <c r="B1111" i="1"/>
  <c r="E1111" i="1" s="1"/>
  <c r="E1110" i="1"/>
  <c r="AK915" i="1"/>
  <c r="B33" i="1"/>
  <c r="E32" i="1"/>
  <c r="D927" i="1"/>
  <c r="E520" i="1"/>
  <c r="B129" i="1"/>
  <c r="E128" i="1"/>
  <c r="E444" i="1"/>
  <c r="D445" i="1"/>
  <c r="D686" i="1"/>
  <c r="E685" i="1"/>
  <c r="D8" i="1"/>
  <c r="D541" i="1"/>
  <c r="E540" i="1"/>
  <c r="E823" i="1"/>
  <c r="D824" i="1"/>
  <c r="D185" i="8" s="1"/>
  <c r="B27" i="1"/>
  <c r="E26" i="1"/>
  <c r="E138" i="1"/>
  <c r="D139" i="1"/>
  <c r="E274" i="1"/>
  <c r="E554" i="1"/>
  <c r="D555" i="1"/>
  <c r="B468" i="1"/>
  <c r="E467" i="1"/>
  <c r="E1044" i="1"/>
  <c r="B760" i="1"/>
  <c r="E759" i="1"/>
  <c r="E443" i="1"/>
  <c r="B84" i="1"/>
  <c r="E83" i="1"/>
  <c r="E706" i="1"/>
  <c r="D427" i="1"/>
  <c r="D571" i="1"/>
  <c r="E570" i="1"/>
  <c r="D42" i="1"/>
  <c r="E41" i="1"/>
  <c r="D363" i="1"/>
  <c r="E362" i="1"/>
  <c r="E848" i="1"/>
  <c r="B865" i="1"/>
  <c r="E864" i="1"/>
  <c r="E1334" i="1"/>
  <c r="E384" i="1"/>
  <c r="D385" i="1"/>
  <c r="D575" i="1"/>
  <c r="E574" i="1"/>
  <c r="E847" i="1"/>
  <c r="E523" i="1"/>
  <c r="E361" i="1"/>
  <c r="D238" i="1"/>
  <c r="E238" i="1" s="1"/>
  <c r="E237" i="1"/>
  <c r="E717" i="1"/>
  <c r="B289" i="1"/>
  <c r="E289" i="1" s="1"/>
  <c r="E288" i="1"/>
  <c r="D119" i="1"/>
  <c r="E569" i="1"/>
  <c r="E605" i="1"/>
  <c r="D606" i="1"/>
  <c r="D940" i="1"/>
  <c r="D209" i="8" s="1"/>
  <c r="E939" i="1"/>
  <c r="D347" i="1"/>
  <c r="E346" i="1"/>
  <c r="B877" i="1"/>
  <c r="E877" i="1" s="1"/>
  <c r="E876" i="1"/>
  <c r="E292" i="1"/>
  <c r="D293" i="1"/>
  <c r="E794" i="1"/>
  <c r="D795" i="1"/>
  <c r="E585" i="1"/>
  <c r="E202" i="1"/>
  <c r="B203" i="1"/>
  <c r="E807" i="1"/>
  <c r="B977" i="1"/>
  <c r="E977" i="1" s="1"/>
  <c r="E976" i="1"/>
  <c r="E938" i="1"/>
  <c r="E744" i="1"/>
  <c r="B745" i="1"/>
  <c r="B6" i="1"/>
  <c r="E5" i="1"/>
  <c r="D756" i="1"/>
  <c r="E756" i="1" s="1"/>
  <c r="E755" i="1"/>
  <c r="E1060" i="1"/>
  <c r="B1061" i="1"/>
  <c r="D123" i="1"/>
  <c r="E122" i="1"/>
  <c r="B525" i="1"/>
  <c r="E525" i="1" s="1"/>
  <c r="E524" i="1"/>
  <c r="B594" i="1"/>
  <c r="E594" i="1" s="1"/>
  <c r="E593" i="1"/>
  <c r="E458" i="1"/>
  <c r="D459" i="1"/>
  <c r="E667" i="1"/>
  <c r="B668" i="1"/>
  <c r="B1058" i="1"/>
  <c r="E1058" i="1" s="1"/>
  <c r="E1057" i="1"/>
  <c r="B678" i="1"/>
  <c r="E678" i="1" s="1"/>
  <c r="E677" i="1"/>
  <c r="E397" i="1"/>
  <c r="D398" i="1"/>
  <c r="B219" i="1"/>
  <c r="E219" i="1" s="1"/>
  <c r="E218" i="1"/>
  <c r="B537" i="1"/>
  <c r="E536" i="1"/>
  <c r="E598" i="1"/>
  <c r="B913" i="1"/>
  <c r="E912" i="1"/>
  <c r="E263" i="1"/>
  <c r="D264" i="1"/>
  <c r="D280" i="1"/>
  <c r="B1074" i="1"/>
  <c r="E1074" i="1" s="1"/>
  <c r="E1073" i="1"/>
  <c r="D103" i="1"/>
  <c r="B276" i="1"/>
  <c r="E275" i="1"/>
  <c r="B962" i="1"/>
  <c r="E961" i="1"/>
  <c r="B75" i="1"/>
  <c r="E74" i="1"/>
  <c r="B117" i="1"/>
  <c r="E116" i="1"/>
  <c r="E1045" i="1"/>
  <c r="E561" i="1"/>
  <c r="D562" i="1"/>
  <c r="D1128" i="1"/>
  <c r="E1127" i="1"/>
  <c r="E442" i="1"/>
  <c r="E808" i="1"/>
  <c r="D809" i="1"/>
  <c r="E809" i="1" s="1"/>
  <c r="E793" i="1"/>
  <c r="E853" i="1"/>
  <c r="B854" i="1"/>
  <c r="B100" i="1"/>
  <c r="E99" i="1"/>
  <c r="E491" i="1"/>
  <c r="E599" i="1"/>
  <c r="D78" i="1"/>
  <c r="E188" i="1"/>
  <c r="B189" i="1"/>
  <c r="D191" i="1"/>
  <c r="D44" i="8" s="1"/>
  <c r="E718" i="1"/>
  <c r="D719" i="1"/>
  <c r="B616" i="1"/>
  <c r="E615" i="1"/>
  <c r="B111" i="1"/>
  <c r="E110" i="1"/>
  <c r="E1042" i="1"/>
  <c r="E492" i="1"/>
  <c r="D493" i="1"/>
  <c r="E1004" i="1"/>
  <c r="B1005" i="1"/>
  <c r="B734" i="1"/>
  <c r="E733" i="1"/>
  <c r="E58" i="1"/>
  <c r="D59" i="1"/>
  <c r="D695" i="1"/>
  <c r="E695" i="1" s="1"/>
  <c r="E694" i="1"/>
  <c r="D814" i="1"/>
  <c r="D888" i="1"/>
  <c r="D199" i="8" s="1"/>
  <c r="D897" i="1"/>
  <c r="D200" i="8" s="1"/>
  <c r="B710" i="1"/>
  <c r="E709" i="1"/>
  <c r="E181" i="1"/>
  <c r="D182" i="1"/>
  <c r="D42" i="8" s="1"/>
  <c r="D391" i="1"/>
  <c r="E390" i="1"/>
  <c r="B812" i="1"/>
  <c r="E811" i="1"/>
  <c r="E69" i="1"/>
  <c r="D70" i="1"/>
  <c r="B212" i="1"/>
  <c r="E212" i="1" s="1"/>
  <c r="E211" i="1"/>
  <c r="D472" i="1"/>
  <c r="E1041" i="1"/>
  <c r="B499" i="1"/>
  <c r="E498" i="1"/>
  <c r="E232" i="1"/>
  <c r="D233" i="1"/>
  <c r="E233" i="1" s="1"/>
  <c r="E389" i="1"/>
  <c r="B341" i="1"/>
  <c r="E341" i="1" s="1"/>
  <c r="E340" i="1"/>
  <c r="B371" i="1" l="1"/>
  <c r="E371" i="1" s="1"/>
  <c r="E370" i="1"/>
  <c r="G198" i="8"/>
  <c r="J198" i="8" s="1"/>
  <c r="G14" i="8"/>
  <c r="J14" i="8" s="1"/>
  <c r="G166" i="8"/>
  <c r="J166" i="8" s="1"/>
  <c r="G77" i="8"/>
  <c r="J77" i="8" s="1"/>
  <c r="G58" i="8"/>
  <c r="J58" i="8" s="1"/>
  <c r="G129" i="8"/>
  <c r="J129" i="8" s="1"/>
  <c r="G267" i="8"/>
  <c r="J267" i="8" s="1"/>
  <c r="G286" i="8"/>
  <c r="J286" i="8" s="1"/>
  <c r="G125" i="8"/>
  <c r="J125" i="8" s="1"/>
  <c r="G112" i="8"/>
  <c r="J112" i="8" s="1"/>
  <c r="G235" i="8"/>
  <c r="J235" i="8" s="1"/>
  <c r="G177" i="8"/>
  <c r="J177" i="8" s="1"/>
  <c r="G136" i="8"/>
  <c r="J136" i="8" s="1"/>
  <c r="G169" i="8"/>
  <c r="J169" i="8" s="1"/>
  <c r="G65" i="8"/>
  <c r="J65" i="8" s="1"/>
  <c r="G326" i="8"/>
  <c r="J326" i="8" s="1"/>
  <c r="G217" i="8"/>
  <c r="J217" i="8" s="1"/>
  <c r="G237" i="8"/>
  <c r="J237" i="8" s="1"/>
  <c r="G44" i="8"/>
  <c r="J44" i="8" s="1"/>
  <c r="G68" i="8"/>
  <c r="J68" i="8" s="1"/>
  <c r="G244" i="8"/>
  <c r="J244" i="8" s="1"/>
  <c r="G223" i="8"/>
  <c r="J223" i="8" s="1"/>
  <c r="G145" i="8"/>
  <c r="J145" i="8" s="1"/>
  <c r="G178" i="8"/>
  <c r="J178" i="8" s="1"/>
  <c r="G171" i="8"/>
  <c r="J171" i="8" s="1"/>
  <c r="G151" i="8"/>
  <c r="J151" i="8" s="1"/>
  <c r="G227" i="8"/>
  <c r="J227" i="8" s="1"/>
  <c r="G209" i="8"/>
  <c r="J209" i="8" s="1"/>
  <c r="G264" i="8"/>
  <c r="J264" i="8" s="1"/>
  <c r="G63" i="8"/>
  <c r="J63" i="8" s="1"/>
  <c r="G12" i="8"/>
  <c r="J12" i="8" s="1"/>
  <c r="G131" i="8"/>
  <c r="J131" i="8" s="1"/>
  <c r="G287" i="8"/>
  <c r="J287" i="8" s="1"/>
  <c r="G238" i="8"/>
  <c r="J238" i="8" s="1"/>
  <c r="G19" i="8"/>
  <c r="J19" i="8" s="1"/>
  <c r="G11" i="8"/>
  <c r="J11" i="8" s="1"/>
  <c r="G28" i="8"/>
  <c r="J28" i="8" s="1"/>
  <c r="G275" i="8"/>
  <c r="J275" i="8" s="1"/>
  <c r="G67" i="8"/>
  <c r="J67" i="8" s="1"/>
  <c r="G175" i="8"/>
  <c r="J175" i="8" s="1"/>
  <c r="G15" i="8"/>
  <c r="J15" i="8" s="1"/>
  <c r="G18" i="8"/>
  <c r="J18" i="8" s="1"/>
  <c r="G118" i="8"/>
  <c r="J118" i="8" s="1"/>
  <c r="G49" i="8"/>
  <c r="J49" i="8" s="1"/>
  <c r="G282" i="8"/>
  <c r="J282" i="8" s="1"/>
  <c r="G249" i="8"/>
  <c r="J249" i="8" s="1"/>
  <c r="G242" i="8"/>
  <c r="J242" i="8" s="1"/>
  <c r="G91" i="8"/>
  <c r="J91" i="8" s="1"/>
  <c r="G57" i="8"/>
  <c r="J57" i="8" s="1"/>
  <c r="G126" i="8"/>
  <c r="J126" i="8" s="1"/>
  <c r="G109" i="8"/>
  <c r="J109" i="8" s="1"/>
  <c r="G6" i="8"/>
  <c r="J6" i="8" s="1"/>
  <c r="G180" i="8"/>
  <c r="J180" i="8" s="1"/>
  <c r="G85" i="8"/>
  <c r="J85" i="8" s="1"/>
  <c r="G33" i="8"/>
  <c r="J33" i="8" s="1"/>
  <c r="G288" i="8"/>
  <c r="J288" i="8" s="1"/>
  <c r="G332" i="8"/>
  <c r="J332" i="8" s="1"/>
  <c r="G327" i="8"/>
  <c r="J327" i="8" s="1"/>
  <c r="G312" i="8"/>
  <c r="J312" i="8" s="1"/>
  <c r="G376" i="8"/>
  <c r="J376" i="8" s="1"/>
  <c r="G206" i="8"/>
  <c r="J206" i="8" s="1"/>
  <c r="G307" i="8"/>
  <c r="J307" i="8" s="1"/>
  <c r="G328" i="8"/>
  <c r="J328" i="8" s="1"/>
  <c r="G318" i="8"/>
  <c r="J318" i="8" s="1"/>
  <c r="G308" i="8"/>
  <c r="J308" i="8" s="1"/>
  <c r="G80" i="8"/>
  <c r="J80" i="8" s="1"/>
  <c r="G99" i="8"/>
  <c r="J99" i="8" s="1"/>
  <c r="G104" i="8"/>
  <c r="J104" i="8" s="1"/>
  <c r="G285" i="8"/>
  <c r="J285" i="8" s="1"/>
  <c r="G161" i="8"/>
  <c r="J161" i="8" s="1"/>
  <c r="G10" i="8"/>
  <c r="J10" i="8" s="1"/>
  <c r="G190" i="8"/>
  <c r="J190" i="8" s="1"/>
  <c r="G265" i="8"/>
  <c r="J265" i="8" s="1"/>
  <c r="G225" i="8"/>
  <c r="J225" i="8" s="1"/>
  <c r="G255" i="8"/>
  <c r="J255" i="8" s="1"/>
  <c r="G123" i="8"/>
  <c r="J123" i="8" s="1"/>
  <c r="G132" i="8"/>
  <c r="J132" i="8" s="1"/>
  <c r="G273" i="8"/>
  <c r="J273" i="8" s="1"/>
  <c r="G279" i="8"/>
  <c r="J279" i="8" s="1"/>
  <c r="G256" i="8"/>
  <c r="J256" i="8" s="1"/>
  <c r="G272" i="8"/>
  <c r="J272" i="8" s="1"/>
  <c r="G290" i="8"/>
  <c r="J290" i="8" s="1"/>
  <c r="G291" i="8"/>
  <c r="J291" i="8" s="1"/>
  <c r="G31" i="8"/>
  <c r="J31" i="8" s="1"/>
  <c r="G142" i="8"/>
  <c r="J142" i="8" s="1"/>
  <c r="G114" i="8"/>
  <c r="J114" i="8" s="1"/>
  <c r="G83" i="8"/>
  <c r="J83" i="8" s="1"/>
  <c r="G158" i="8"/>
  <c r="J158" i="8" s="1"/>
  <c r="G301" i="8"/>
  <c r="J301" i="8" s="1"/>
  <c r="G43" i="8"/>
  <c r="J43" i="8" s="1"/>
  <c r="G27" i="8"/>
  <c r="J27" i="8" s="1"/>
  <c r="G121" i="8"/>
  <c r="J121" i="8" s="1"/>
  <c r="G313" i="8"/>
  <c r="J313" i="8" s="1"/>
  <c r="G208" i="8"/>
  <c r="J208" i="8" s="1"/>
  <c r="G13" i="8"/>
  <c r="J13" i="8" s="1"/>
  <c r="G245" i="8"/>
  <c r="J245" i="8" s="1"/>
  <c r="G205" i="8"/>
  <c r="J205" i="8" s="1"/>
  <c r="G277" i="8"/>
  <c r="J277" i="8" s="1"/>
  <c r="G250" i="8"/>
  <c r="J250" i="8" s="1"/>
  <c r="G127" i="8"/>
  <c r="J127" i="8" s="1"/>
  <c r="G16" i="8"/>
  <c r="J16" i="8" s="1"/>
  <c r="G113" i="8"/>
  <c r="J113" i="8" s="1"/>
  <c r="G32" i="8"/>
  <c r="J32" i="8" s="1"/>
  <c r="G111" i="8"/>
  <c r="J111" i="8" s="1"/>
  <c r="G195" i="8"/>
  <c r="J195" i="8" s="1"/>
  <c r="G220" i="8"/>
  <c r="J220" i="8" s="1"/>
  <c r="G203" i="8"/>
  <c r="J203" i="8" s="1"/>
  <c r="G278" i="8"/>
  <c r="J278" i="8" s="1"/>
  <c r="G210" i="8"/>
  <c r="J210" i="8" s="1"/>
  <c r="G21" i="8"/>
  <c r="J21" i="8" s="1"/>
  <c r="G214" i="8"/>
  <c r="J214" i="8" s="1"/>
  <c r="G8" i="8"/>
  <c r="J8" i="8" s="1"/>
  <c r="G117" i="8"/>
  <c r="J117" i="8" s="1"/>
  <c r="G266" i="8"/>
  <c r="J266" i="8" s="1"/>
  <c r="G179" i="8"/>
  <c r="J179" i="8" s="1"/>
  <c r="G257" i="8"/>
  <c r="J257" i="8" s="1"/>
  <c r="G35" i="8"/>
  <c r="J35" i="8" s="1"/>
  <c r="G50" i="8"/>
  <c r="J50" i="8" s="1"/>
  <c r="G226" i="8"/>
  <c r="J226" i="8" s="1"/>
  <c r="G182" i="8"/>
  <c r="J182" i="8" s="1"/>
  <c r="G74" i="8"/>
  <c r="J74" i="8" s="1"/>
  <c r="G196" i="8"/>
  <c r="J196" i="8" s="1"/>
  <c r="G262" i="8"/>
  <c r="J262" i="8" s="1"/>
  <c r="G105" i="8"/>
  <c r="J105" i="8" s="1"/>
  <c r="G248" i="8"/>
  <c r="J248" i="8" s="1"/>
  <c r="G52" i="8"/>
  <c r="J52" i="8" s="1"/>
  <c r="G170" i="8"/>
  <c r="J170" i="8" s="1"/>
  <c r="G124" i="8"/>
  <c r="J124" i="8" s="1"/>
  <c r="G119" i="8"/>
  <c r="J119" i="8" s="1"/>
  <c r="G188" i="8"/>
  <c r="J188" i="8" s="1"/>
  <c r="G309" i="8"/>
  <c r="J309" i="8" s="1"/>
  <c r="G165" i="8"/>
  <c r="J165" i="8" s="1"/>
  <c r="G38" i="8"/>
  <c r="J38" i="8" s="1"/>
  <c r="G46" i="8"/>
  <c r="J46" i="8" s="1"/>
  <c r="G61" i="8"/>
  <c r="J61" i="8" s="1"/>
  <c r="G157" i="8"/>
  <c r="J157" i="8" s="1"/>
  <c r="G316" i="8"/>
  <c r="J316" i="8" s="1"/>
  <c r="G322" i="8"/>
  <c r="J322" i="8" s="1"/>
  <c r="G323" i="8"/>
  <c r="J323" i="8" s="1"/>
  <c r="G258" i="8"/>
  <c r="J258" i="8" s="1"/>
  <c r="G234" i="8"/>
  <c r="J234" i="8" s="1"/>
  <c r="G102" i="8"/>
  <c r="J102" i="8" s="1"/>
  <c r="G72" i="8"/>
  <c r="J72" i="8" s="1"/>
  <c r="G154" i="8"/>
  <c r="J154" i="8" s="1"/>
  <c r="G36" i="8"/>
  <c r="J36" i="8" s="1"/>
  <c r="G253" i="8"/>
  <c r="J253" i="8" s="1"/>
  <c r="G292" i="8"/>
  <c r="J292" i="8" s="1"/>
  <c r="G304" i="8"/>
  <c r="J304" i="8" s="1"/>
  <c r="G174" i="8"/>
  <c r="J174" i="8" s="1"/>
  <c r="G247" i="8"/>
  <c r="J247" i="8" s="1"/>
  <c r="G229" i="8"/>
  <c r="J229" i="8" s="1"/>
  <c r="G69" i="8"/>
  <c r="J69" i="8" s="1"/>
  <c r="G283" i="8"/>
  <c r="J283" i="8" s="1"/>
  <c r="G211" i="8"/>
  <c r="J211" i="8" s="1"/>
  <c r="G251" i="8"/>
  <c r="J251" i="8" s="1"/>
  <c r="G294" i="8"/>
  <c r="J294" i="8" s="1"/>
  <c r="G204" i="8"/>
  <c r="J204" i="8" s="1"/>
  <c r="G200" i="8"/>
  <c r="J200" i="8" s="1"/>
  <c r="G230" i="8"/>
  <c r="J230" i="8" s="1"/>
  <c r="G231" i="8"/>
  <c r="J231" i="8" s="1"/>
  <c r="G232" i="8"/>
  <c r="J232" i="8" s="1"/>
  <c r="G29" i="8"/>
  <c r="J29" i="8" s="1"/>
  <c r="G152" i="8"/>
  <c r="J152" i="8" s="1"/>
  <c r="G183" i="8"/>
  <c r="J183" i="8" s="1"/>
  <c r="G261" i="8"/>
  <c r="J261" i="8" s="1"/>
  <c r="G147" i="8"/>
  <c r="J147" i="8" s="1"/>
  <c r="G128" i="8"/>
  <c r="J128" i="8" s="1"/>
  <c r="G25" i="8"/>
  <c r="J25" i="8" s="1"/>
  <c r="G116" i="8"/>
  <c r="J116" i="8" s="1"/>
  <c r="G172" i="8"/>
  <c r="J172" i="8" s="1"/>
  <c r="G86" i="8"/>
  <c r="J86" i="8" s="1"/>
  <c r="G284" i="8"/>
  <c r="J284" i="8" s="1"/>
  <c r="G73" i="8"/>
  <c r="J73" i="8" s="1"/>
  <c r="G89" i="8"/>
  <c r="J89" i="8" s="1"/>
  <c r="G216" i="8"/>
  <c r="J216" i="8" s="1"/>
  <c r="G9" i="8"/>
  <c r="J9" i="8" s="1"/>
  <c r="G81" i="8"/>
  <c r="J81" i="8" s="1"/>
  <c r="G64" i="8"/>
  <c r="J64" i="8" s="1"/>
  <c r="G101" i="8"/>
  <c r="J101" i="8" s="1"/>
  <c r="G149" i="8"/>
  <c r="J149" i="8" s="1"/>
  <c r="G79" i="8"/>
  <c r="J79" i="8" s="1"/>
  <c r="G55" i="8"/>
  <c r="J55" i="8" s="1"/>
  <c r="G297" i="8"/>
  <c r="J297" i="8" s="1"/>
  <c r="G184" i="8"/>
  <c r="J184" i="8" s="1"/>
  <c r="G187" i="8"/>
  <c r="J187" i="8" s="1"/>
  <c r="G181" i="8"/>
  <c r="J181" i="8" s="1"/>
  <c r="G148" i="8"/>
  <c r="J148" i="8" s="1"/>
  <c r="G106" i="8"/>
  <c r="J106" i="8" s="1"/>
  <c r="G311" i="8"/>
  <c r="J311" i="8" s="1"/>
  <c r="G315" i="8"/>
  <c r="J315" i="8" s="1"/>
  <c r="G218" i="8"/>
  <c r="J218" i="8" s="1"/>
  <c r="G53" i="8"/>
  <c r="J53" i="8" s="1"/>
  <c r="G271" i="8"/>
  <c r="J271" i="8" s="1"/>
  <c r="G42" i="8"/>
  <c r="J42" i="8" s="1"/>
  <c r="G26" i="8"/>
  <c r="J26" i="8" s="1"/>
  <c r="G146" i="8"/>
  <c r="J146" i="8" s="1"/>
  <c r="G259" i="8"/>
  <c r="J259" i="8" s="1"/>
  <c r="G92" i="8"/>
  <c r="J92" i="8" s="1"/>
  <c r="G66" i="8"/>
  <c r="J66" i="8" s="1"/>
  <c r="G305" i="8"/>
  <c r="J305" i="8" s="1"/>
  <c r="G239" i="8"/>
  <c r="J239" i="8" s="1"/>
  <c r="G137" i="8"/>
  <c r="J137" i="8" s="1"/>
  <c r="G186" i="8"/>
  <c r="J186" i="8" s="1"/>
  <c r="G76" i="8"/>
  <c r="J76" i="8" s="1"/>
  <c r="G280" i="8"/>
  <c r="J280" i="8" s="1"/>
  <c r="G189" i="8"/>
  <c r="J189" i="8" s="1"/>
  <c r="G45" i="8"/>
  <c r="J45" i="8" s="1"/>
  <c r="G56" i="8"/>
  <c r="J56" i="8" s="1"/>
  <c r="G202" i="8"/>
  <c r="J202" i="8" s="1"/>
  <c r="G164" i="8"/>
  <c r="J164" i="8" s="1"/>
  <c r="G254" i="8"/>
  <c r="J254" i="8" s="1"/>
  <c r="G212" i="8"/>
  <c r="J212" i="8" s="1"/>
  <c r="G302" i="8"/>
  <c r="J302" i="8" s="1"/>
  <c r="G191" i="8"/>
  <c r="J191" i="8" s="1"/>
  <c r="G141" i="8"/>
  <c r="J141" i="8" s="1"/>
  <c r="G110" i="8"/>
  <c r="J110" i="8" s="1"/>
  <c r="G88" i="8"/>
  <c r="J88" i="8" s="1"/>
  <c r="G224" i="8"/>
  <c r="J224" i="8" s="1"/>
  <c r="G87" i="8"/>
  <c r="J87" i="8" s="1"/>
  <c r="G298" i="8"/>
  <c r="J298" i="8" s="1"/>
  <c r="G317" i="8"/>
  <c r="J317" i="8" s="1"/>
  <c r="G246" i="8"/>
  <c r="J246" i="8" s="1"/>
  <c r="G236" i="8"/>
  <c r="J236" i="8" s="1"/>
  <c r="G274" i="8"/>
  <c r="J274" i="8" s="1"/>
  <c r="G103" i="8"/>
  <c r="J103" i="8" s="1"/>
  <c r="G185" i="8"/>
  <c r="J185" i="8" s="1"/>
  <c r="G240" i="8"/>
  <c r="J240" i="8" s="1"/>
  <c r="G122" i="8"/>
  <c r="J122" i="8" s="1"/>
  <c r="G71" i="8"/>
  <c r="J71" i="8" s="1"/>
  <c r="G295" i="8"/>
  <c r="J295" i="8" s="1"/>
  <c r="G173" i="8"/>
  <c r="J173" i="8" s="1"/>
  <c r="G167" i="8"/>
  <c r="J167" i="8" s="1"/>
  <c r="G24" i="8"/>
  <c r="J24" i="8" s="1"/>
  <c r="G163" i="8"/>
  <c r="J163" i="8" s="1"/>
  <c r="G215" i="8"/>
  <c r="J215" i="8" s="1"/>
  <c r="G23" i="8"/>
  <c r="J23" i="8" s="1"/>
  <c r="G139" i="8"/>
  <c r="J139" i="8" s="1"/>
  <c r="G130" i="8"/>
  <c r="J130" i="8" s="1"/>
  <c r="G252" i="8"/>
  <c r="J252" i="8" s="1"/>
  <c r="G138" i="8"/>
  <c r="J138" i="8" s="1"/>
  <c r="G150" i="8"/>
  <c r="J150" i="8" s="1"/>
  <c r="G276" i="8"/>
  <c r="J276" i="8" s="1"/>
  <c r="G120" i="8"/>
  <c r="J120" i="8" s="1"/>
  <c r="G59" i="8"/>
  <c r="J59" i="8" s="1"/>
  <c r="G40" i="8"/>
  <c r="J40" i="8" s="1"/>
  <c r="G160" i="8"/>
  <c r="J160" i="8" s="1"/>
  <c r="G51" i="8"/>
  <c r="J51" i="8" s="1"/>
  <c r="G263" i="8"/>
  <c r="J263" i="8" s="1"/>
  <c r="G260" i="8"/>
  <c r="J260" i="8" s="1"/>
  <c r="G133" i="8"/>
  <c r="J133" i="8" s="1"/>
  <c r="G197" i="8"/>
  <c r="J197" i="8" s="1"/>
  <c r="G134" i="8"/>
  <c r="J134" i="8" s="1"/>
  <c r="G48" i="8"/>
  <c r="J48" i="8" s="1"/>
  <c r="G140" i="8"/>
  <c r="J140" i="8" s="1"/>
  <c r="G82" i="8"/>
  <c r="J82" i="8" s="1"/>
  <c r="G54" i="8"/>
  <c r="J54" i="8" s="1"/>
  <c r="G176" i="8"/>
  <c r="J176" i="8" s="1"/>
  <c r="G108" i="8"/>
  <c r="J108" i="8" s="1"/>
  <c r="G306" i="8"/>
  <c r="J306" i="8" s="1"/>
  <c r="G331" i="8"/>
  <c r="J331" i="8" s="1"/>
  <c r="G324" i="8"/>
  <c r="J324" i="8" s="1"/>
  <c r="G207" i="8"/>
  <c r="J207" i="8" s="1"/>
  <c r="J100" i="8"/>
  <c r="C2554" i="1"/>
  <c r="C2556" i="1" s="1"/>
  <c r="C2557" i="1" s="1"/>
  <c r="C2558" i="1" s="1"/>
  <c r="C2559" i="1" s="1"/>
  <c r="C2560" i="1" s="1"/>
  <c r="C2562" i="1" s="1"/>
  <c r="C2563" i="1" s="1"/>
  <c r="C2564" i="1" s="1"/>
  <c r="C2565" i="1" s="1"/>
  <c r="C2566" i="1" s="1"/>
  <c r="C2567" i="1" s="1"/>
  <c r="C2568" i="1" s="1"/>
  <c r="C2569" i="1" s="1"/>
  <c r="C2571" i="1" s="1"/>
  <c r="C2573" i="1" s="1"/>
  <c r="C2574" i="1" s="1"/>
  <c r="C2576" i="1" s="1"/>
  <c r="C2578" i="1" s="1"/>
  <c r="C2579" i="1" s="1"/>
  <c r="C2580" i="1" s="1"/>
  <c r="C2581" i="1" s="1"/>
  <c r="C2585" i="1" s="1"/>
  <c r="C2583" i="1" s="1"/>
  <c r="C2587" i="1" s="1"/>
  <c r="C2588" i="1" s="1"/>
  <c r="C2590" i="1" s="1"/>
  <c r="C2592" i="1" s="1"/>
  <c r="C2594" i="1" s="1"/>
  <c r="C2596" i="1" s="1"/>
  <c r="C2598" i="1" s="1"/>
  <c r="C2599" i="1" s="1"/>
  <c r="C2600" i="1" s="1"/>
  <c r="C2601" i="1" s="1"/>
  <c r="C2604" i="1" s="1"/>
  <c r="C2605" i="1" s="1"/>
  <c r="C2606" i="1" s="1"/>
  <c r="C2609" i="1" s="1"/>
  <c r="C2611" i="1" s="1"/>
  <c r="C2612" i="1" s="1"/>
  <c r="C2614" i="1" s="1"/>
  <c r="C2615" i="1" s="1"/>
  <c r="C2617" i="1" s="1"/>
  <c r="C2620" i="1" s="1"/>
  <c r="C2621" i="1" s="1"/>
  <c r="C2623" i="1" s="1"/>
  <c r="C2625" i="1" s="1"/>
  <c r="C2627" i="1" s="1"/>
  <c r="C2628" i="1" s="1"/>
  <c r="C2630" i="1" s="1"/>
  <c r="C2631" i="1" s="1"/>
  <c r="C2632" i="1" s="1"/>
  <c r="C2633" i="1" s="1"/>
  <c r="C2634" i="1" s="1"/>
  <c r="C2635" i="1" s="1"/>
  <c r="C2639" i="1" s="1"/>
  <c r="C2641" i="1" s="1"/>
  <c r="C2378" i="1" s="1"/>
  <c r="C2379" i="1" s="1"/>
  <c r="C2380" i="1" s="1"/>
  <c r="C2381" i="1" s="1"/>
  <c r="C2382" i="1" s="1"/>
  <c r="C2383" i="1" s="1"/>
  <c r="C2384" i="1" s="1"/>
  <c r="C2387" i="1" s="1"/>
  <c r="C2388" i="1" s="1"/>
  <c r="C2643" i="1" s="1"/>
  <c r="C2645" i="1" s="1"/>
  <c r="C2646" i="1" s="1"/>
  <c r="C2647" i="1" s="1"/>
  <c r="C2650" i="1" s="1"/>
  <c r="C2652" i="1" s="1"/>
  <c r="C2654" i="1" s="1"/>
  <c r="C2656" i="1" s="1"/>
  <c r="C2659" i="1" s="1"/>
  <c r="C2663" i="1" s="1"/>
  <c r="C2665" i="1" s="1"/>
  <c r="C2667" i="1" s="1"/>
  <c r="C2668" i="1" s="1"/>
  <c r="C2669" i="1" s="1"/>
  <c r="C2670" i="1" s="1"/>
  <c r="C2675" i="1" s="1"/>
  <c r="C2672" i="1" s="1"/>
  <c r="C2678" i="1" s="1"/>
  <c r="C2680" i="1" s="1"/>
  <c r="C2682" i="1" s="1"/>
  <c r="C2684" i="1" s="1"/>
  <c r="C2686" i="1" s="1"/>
  <c r="C2687" i="1" s="1"/>
  <c r="C2689" i="1" s="1"/>
  <c r="C2690" i="1" s="1"/>
  <c r="C2692" i="1" s="1"/>
  <c r="C2694" i="1" s="1"/>
  <c r="C2695" i="1" s="1"/>
  <c r="C2696" i="1" s="1"/>
  <c r="C2699" i="1" s="1"/>
  <c r="C2701" i="1" s="1"/>
  <c r="C2702" i="1" s="1"/>
  <c r="C2707" i="1" s="1"/>
  <c r="C2708" i="1" s="1"/>
  <c r="C2709" i="1" s="1"/>
  <c r="C2710" i="1" s="1"/>
  <c r="C2711" i="1" s="1"/>
  <c r="C2704" i="1" s="1"/>
  <c r="C2713" i="1" s="1"/>
  <c r="C2715" i="1" s="1"/>
  <c r="C2716" i="1" s="1"/>
  <c r="C2717" i="1" s="1"/>
  <c r="C2719" i="1" s="1"/>
  <c r="C2721" i="1" s="1"/>
  <c r="C2723" i="1" s="1"/>
  <c r="C2725" i="1" s="1"/>
  <c r="C2727" i="1" s="1"/>
  <c r="C2728" i="1" s="1"/>
  <c r="C2729" i="1" s="1"/>
  <c r="C2730" i="1" s="1"/>
  <c r="C2731" i="1" s="1"/>
  <c r="C2732" i="1" s="1"/>
  <c r="C2733" i="1" s="1"/>
  <c r="C2734" i="1" s="1"/>
  <c r="C2736" i="1" s="1"/>
  <c r="C2737" i="1" s="1"/>
  <c r="C2738" i="1" s="1"/>
  <c r="C2739" i="1" s="1"/>
  <c r="C2740" i="1" s="1"/>
  <c r="C2741" i="1" s="1"/>
  <c r="C2742" i="1" s="1"/>
  <c r="C2744" i="1" s="1"/>
  <c r="C2745" i="1" s="1"/>
  <c r="C2746" i="1" s="1"/>
  <c r="C2747" i="1" s="1"/>
  <c r="C2748" i="1" s="1"/>
  <c r="C2749" i="1" s="1"/>
  <c r="C2753" i="1" s="1"/>
  <c r="C2755" i="1" s="1"/>
  <c r="C2756" i="1" s="1"/>
  <c r="C2757" i="1" s="1"/>
  <c r="C2758" i="1" s="1"/>
  <c r="C2760" i="1" s="1"/>
  <c r="C2761" i="1" s="1"/>
  <c r="C2762" i="1" s="1"/>
  <c r="C2763" i="1" s="1"/>
  <c r="C2764" i="1" s="1"/>
  <c r="C2765" i="1" s="1"/>
  <c r="C2766" i="1" s="1"/>
  <c r="C2767" i="1" s="1"/>
  <c r="C2768" i="1" s="1"/>
  <c r="C2769" i="1" s="1"/>
  <c r="C2770" i="1" s="1"/>
  <c r="C2771" i="1" s="1"/>
  <c r="C2773" i="1" s="1"/>
  <c r="C2774" i="1" s="1"/>
  <c r="C2776" i="1" s="1"/>
  <c r="C2777" i="1" s="1"/>
  <c r="C2778" i="1" s="1"/>
  <c r="C2780" i="1" s="1"/>
  <c r="C2781" i="1" s="1"/>
  <c r="C2782" i="1" s="1"/>
  <c r="C2785" i="1" s="1"/>
  <c r="C2787" i="1" s="1"/>
  <c r="C2789" i="1" s="1"/>
  <c r="C2751" i="1" s="1"/>
  <c r="C2791" i="1" s="1"/>
  <c r="C2793" i="1" s="1"/>
  <c r="C2795" i="1" s="1"/>
  <c r="C2796" i="1" s="1"/>
  <c r="C2798" i="1" s="1"/>
  <c r="C2801" i="1" s="1"/>
  <c r="C2803" i="1" s="1"/>
  <c r="C2804" i="1" s="1"/>
  <c r="C2806" i="1" s="1"/>
  <c r="C2808" i="1" s="1"/>
  <c r="C2809" i="1" s="1"/>
  <c r="C2811" i="1" s="1"/>
  <c r="C2812" i="1" s="1"/>
  <c r="C2813" i="1" s="1"/>
  <c r="C2814" i="1" s="1"/>
  <c r="C2815" i="1" s="1"/>
  <c r="C2816" i="1" s="1"/>
  <c r="C2817" i="1" s="1"/>
  <c r="C2818" i="1" s="1"/>
  <c r="C2820" i="1" s="1"/>
  <c r="C2822" i="1" s="1"/>
  <c r="C2823" i="1" s="1"/>
  <c r="C2824" i="1" s="1"/>
  <c r="C2825" i="1" s="1"/>
  <c r="C2826" i="1" s="1"/>
  <c r="C2828" i="1" s="1"/>
  <c r="C2832" i="1" s="1"/>
  <c r="C2833" i="1" s="1"/>
  <c r="C2836" i="1" s="1"/>
  <c r="C2838" i="1" s="1"/>
  <c r="C2840" i="1" s="1"/>
  <c r="C2841" i="1" s="1"/>
  <c r="C2842" i="1" s="1"/>
  <c r="C2843" i="1" s="1"/>
  <c r="C2844" i="1" s="1"/>
  <c r="C2846" i="1" s="1"/>
  <c r="C2847" i="1" s="1"/>
  <c r="C2849" i="1" s="1"/>
  <c r="C2850" i="1" s="1"/>
  <c r="C2851" i="1" s="1"/>
  <c r="C2852" i="1" s="1"/>
  <c r="C2853" i="1" s="1"/>
  <c r="C2854" i="1" s="1"/>
  <c r="C2855" i="1" s="1"/>
  <c r="C2857" i="1" s="1"/>
  <c r="C2858" i="1" s="1"/>
  <c r="C2859" i="1" s="1"/>
  <c r="C2861" i="1" s="1"/>
  <c r="C2863" i="1" s="1"/>
  <c r="C2865" i="1" s="1"/>
  <c r="C2866" i="1" s="1"/>
  <c r="C2867" i="1" s="1"/>
  <c r="C2868" i="1" s="1"/>
  <c r="C2869" i="1" s="1"/>
  <c r="C2870" i="1" s="1"/>
  <c r="C2871" i="1" s="1"/>
  <c r="C2872" i="1" s="1"/>
  <c r="C2873" i="1" s="1"/>
  <c r="C2874" i="1" s="1"/>
  <c r="C2875" i="1" s="1"/>
  <c r="C2876" i="1" s="1"/>
  <c r="C2877" i="1" s="1"/>
  <c r="C2878" i="1" s="1"/>
  <c r="C2879" i="1" s="1"/>
  <c r="C2881" i="1" s="1"/>
  <c r="C2882" i="1" s="1"/>
  <c r="C2883" i="1" s="1"/>
  <c r="C2884" i="1" s="1"/>
  <c r="C2885" i="1" s="1"/>
  <c r="C2887" i="1" s="1"/>
  <c r="C2889" i="1" s="1"/>
  <c r="C2890" i="1" s="1"/>
  <c r="C2892" i="1" s="1"/>
  <c r="C2894" i="1" s="1"/>
  <c r="C2897" i="1" s="1"/>
  <c r="C2898" i="1" s="1"/>
  <c r="C2899" i="1" s="1"/>
  <c r="C2900" i="1" s="1"/>
  <c r="C2905" i="1" s="1"/>
  <c r="C2906" i="1" s="1"/>
  <c r="C2907" i="1" s="1"/>
  <c r="C2908" i="1" s="1"/>
  <c r="C2910" i="1" s="1"/>
  <c r="C2912" i="1" s="1"/>
  <c r="C2914" i="1" s="1"/>
  <c r="C2915" i="1" s="1"/>
  <c r="C2917" i="1" s="1"/>
  <c r="C2919" i="1" s="1"/>
  <c r="C2920" i="1" s="1"/>
  <c r="C2921" i="1" s="1"/>
  <c r="C2922" i="1" s="1"/>
  <c r="C2923" i="1" s="1"/>
  <c r="C2924" i="1" s="1"/>
  <c r="C2925" i="1" s="1"/>
  <c r="C2926" i="1" s="1"/>
  <c r="C2927" i="1" s="1"/>
  <c r="C2928" i="1" s="1"/>
  <c r="C2929" i="1" s="1"/>
  <c r="C2930" i="1" s="1"/>
  <c r="C2931" i="1" s="1"/>
  <c r="C2932" i="1" s="1"/>
  <c r="C2933" i="1" s="1"/>
  <c r="C2938" i="1" s="1"/>
  <c r="C2940" i="1" s="1"/>
  <c r="C2941" i="1" s="1"/>
  <c r="C2942" i="1" s="1"/>
  <c r="C2943" i="1" s="1"/>
  <c r="C2944" i="1" s="1"/>
  <c r="C2949" i="1" s="1"/>
  <c r="C2950" i="1" s="1"/>
  <c r="C2951" i="1" s="1"/>
  <c r="C2952" i="1" s="1"/>
  <c r="C2955" i="1" s="1"/>
  <c r="C2956" i="1" s="1"/>
  <c r="C2957" i="1" s="1"/>
  <c r="C2958" i="1" s="1"/>
  <c r="C2959" i="1" s="1"/>
  <c r="C2946" i="1" s="1"/>
  <c r="C2947" i="1" s="1"/>
  <c r="C2961" i="1" s="1"/>
  <c r="C2963" i="1" s="1"/>
  <c r="C2965" i="1" s="1"/>
  <c r="C2967" i="1" s="1"/>
  <c r="C2969" i="1" s="1"/>
  <c r="C2971" i="1" s="1"/>
  <c r="C2972" i="1" s="1"/>
  <c r="C2973" i="1" s="1"/>
  <c r="C2974" i="1" s="1"/>
  <c r="C2975" i="1" s="1"/>
  <c r="C2977" i="1" s="1"/>
  <c r="C2978" i="1" s="1"/>
  <c r="C2979" i="1" s="1"/>
  <c r="C2980" i="1" s="1"/>
  <c r="C2990" i="1" s="1"/>
  <c r="C2991" i="1" s="1"/>
  <c r="C2992" i="1" s="1"/>
  <c r="C2993" i="1" s="1"/>
  <c r="C2994" i="1" s="1"/>
  <c r="C2996" i="1" s="1"/>
  <c r="C2998" i="1" s="1"/>
  <c r="C3000" i="1" s="1"/>
  <c r="C3002" i="1" s="1"/>
  <c r="C3004" i="1" s="1"/>
  <c r="C3005" i="1" s="1"/>
  <c r="C3006" i="1" s="1"/>
  <c r="C3008" i="1" s="1"/>
  <c r="C3010" i="1" s="1"/>
  <c r="C3011" i="1" s="1"/>
  <c r="C3012" i="1" s="1"/>
  <c r="C3013" i="1" s="1"/>
  <c r="C3014" i="1" s="1"/>
  <c r="C3016" i="1" s="1"/>
  <c r="C3018" i="1" s="1"/>
  <c r="C3019" i="1" s="1"/>
  <c r="C3020" i="1" s="1"/>
  <c r="C3022" i="1" s="1"/>
  <c r="C3023" i="1" s="1"/>
  <c r="C3024" i="1" s="1"/>
  <c r="C3026" i="1" s="1"/>
  <c r="C3027" i="1" s="1"/>
  <c r="C3028" i="1" s="1"/>
  <c r="C3030" i="1" s="1"/>
  <c r="C3032" i="1" s="1"/>
  <c r="C3034" i="1" s="1"/>
  <c r="C2902" i="1" s="1"/>
  <c r="C2903" i="1" s="1"/>
  <c r="C3036" i="1" s="1"/>
  <c r="C3038" i="1" s="1"/>
  <c r="C3040" i="1" s="1"/>
  <c r="C3041" i="1" s="1"/>
  <c r="C3042" i="1" s="1"/>
  <c r="C3043" i="1" s="1"/>
  <c r="C3046" i="1" s="1"/>
  <c r="C3048" i="1" s="1"/>
  <c r="C3049" i="1" s="1"/>
  <c r="C3050" i="1" s="1"/>
  <c r="C3051" i="1" s="1"/>
  <c r="C3053" i="1" s="1"/>
  <c r="C3054" i="1" s="1"/>
  <c r="C3055" i="1" s="1"/>
  <c r="C3056" i="1" s="1"/>
  <c r="C3057" i="1" s="1"/>
  <c r="C3058" i="1" s="1"/>
  <c r="C3059" i="1" s="1"/>
  <c r="C3064" i="1" s="1"/>
  <c r="C3065" i="1" s="1"/>
  <c r="C3066" i="1" s="1"/>
  <c r="C3067" i="1" s="1"/>
  <c r="C3068" i="1" s="1"/>
  <c r="C3069" i="1" s="1"/>
  <c r="C3071" i="1" s="1"/>
  <c r="C3073" i="1" s="1"/>
  <c r="C3074" i="1" s="1"/>
  <c r="C3075" i="1" s="1"/>
  <c r="C3076" i="1" s="1"/>
  <c r="C3078" i="1" s="1"/>
  <c r="C3080" i="1" s="1"/>
  <c r="C3082" i="1" s="1"/>
  <c r="C3083" i="1" s="1"/>
  <c r="C3084" i="1" s="1"/>
  <c r="C3085" i="1" s="1"/>
  <c r="C3086" i="1" s="1"/>
  <c r="C3087" i="1" s="1"/>
  <c r="C3061" i="1" s="1"/>
  <c r="C3088" i="1" s="1"/>
  <c r="C3090" i="1" s="1"/>
  <c r="C3092" i="1" s="1"/>
  <c r="C3093" i="1" s="1"/>
  <c r="C3094" i="1" s="1"/>
  <c r="C3095" i="1" s="1"/>
  <c r="C3096" i="1" s="1"/>
  <c r="C3097" i="1" s="1"/>
  <c r="C3099" i="1" s="1"/>
  <c r="C3101" i="1" s="1"/>
  <c r="C3102" i="1" s="1"/>
  <c r="C3103" i="1" s="1"/>
  <c r="C3104" i="1" s="1"/>
  <c r="C3105" i="1" s="1"/>
  <c r="C3107" i="1" s="1"/>
  <c r="C3109" i="1" s="1"/>
  <c r="C3111" i="1" s="1"/>
  <c r="C3117" i="1" s="1"/>
  <c r="C3118" i="1" s="1"/>
  <c r="C3119" i="1" s="1"/>
  <c r="C3121" i="1" s="1"/>
  <c r="C3123" i="1" s="1"/>
  <c r="C3125" i="1" s="1"/>
  <c r="C3126" i="1" s="1"/>
  <c r="C3127" i="1" s="1"/>
  <c r="C3129" i="1" s="1"/>
  <c r="C3130" i="1" s="1"/>
  <c r="C3131" i="1" s="1"/>
  <c r="C3132" i="1" s="1"/>
  <c r="C3133" i="1" s="1"/>
  <c r="C3134" i="1" s="1"/>
  <c r="C3113" i="1" s="1"/>
  <c r="C2535" i="1"/>
  <c r="C2536" i="1" s="1"/>
  <c r="C2537" i="1" s="1"/>
  <c r="E309" i="1"/>
  <c r="E330" i="1"/>
  <c r="B1098" i="1"/>
  <c r="E1098" i="1" s="1"/>
  <c r="B636" i="1"/>
  <c r="B637" i="1" s="1"/>
  <c r="E195" i="1"/>
  <c r="E781" i="1"/>
  <c r="E194" i="1"/>
  <c r="E537" i="1"/>
  <c r="E329" i="1"/>
  <c r="E506" i="1"/>
  <c r="D73" i="8"/>
  <c r="D313" i="1"/>
  <c r="D314" i="1" s="1"/>
  <c r="D315" i="1" s="1"/>
  <c r="E264" i="1"/>
  <c r="D61" i="8"/>
  <c r="E91" i="1"/>
  <c r="D19" i="8"/>
  <c r="E562" i="1"/>
  <c r="D125" i="8"/>
  <c r="E571" i="1"/>
  <c r="D127" i="8"/>
  <c r="E283" i="1"/>
  <c r="J98" i="8"/>
  <c r="H98" i="8"/>
  <c r="B787" i="1"/>
  <c r="E787" i="1" s="1"/>
  <c r="E786" i="1"/>
  <c r="B726" i="1"/>
  <c r="E725" i="1"/>
  <c r="B425" i="1"/>
  <c r="E424" i="1"/>
  <c r="B1105" i="1"/>
  <c r="E1105" i="1" s="1"/>
  <c r="E1104" i="1"/>
  <c r="D729" i="1"/>
  <c r="D549" i="1"/>
  <c r="E548" i="1"/>
  <c r="E21" i="1"/>
  <c r="D22" i="1"/>
  <c r="B766" i="1"/>
  <c r="E765" i="1"/>
  <c r="B621" i="1"/>
  <c r="E620" i="1"/>
  <c r="B1135" i="1"/>
  <c r="E1134" i="1"/>
  <c r="B1124" i="1"/>
  <c r="E1124" i="1" s="1"/>
  <c r="E1123" i="1"/>
  <c r="B227" i="1"/>
  <c r="E226" i="1"/>
  <c r="B1091" i="1"/>
  <c r="E1091" i="1" s="1"/>
  <c r="E1090" i="1"/>
  <c r="E481" i="1"/>
  <c r="B482" i="1"/>
  <c r="E482" i="1" s="1"/>
  <c r="D135" i="1"/>
  <c r="E135" i="1" s="1"/>
  <c r="E134" i="1"/>
  <c r="B892" i="1"/>
  <c r="E891" i="1"/>
  <c r="D769" i="1"/>
  <c r="D908" i="1"/>
  <c r="E907" i="1"/>
  <c r="E64" i="1"/>
  <c r="D65" i="1"/>
  <c r="D14" i="8" s="1"/>
  <c r="B982" i="1"/>
  <c r="E981" i="1"/>
  <c r="B926" i="1"/>
  <c r="E925" i="1"/>
  <c r="B163" i="1"/>
  <c r="E162" i="1"/>
  <c r="B158" i="1"/>
  <c r="E157" i="1"/>
  <c r="B883" i="1"/>
  <c r="E883" i="1" s="1"/>
  <c r="E882" i="1"/>
  <c r="B487" i="1"/>
  <c r="E487" i="1" s="1"/>
  <c r="E486" i="1"/>
  <c r="E955" i="1"/>
  <c r="B956" i="1"/>
  <c r="E956" i="1" s="1"/>
  <c r="B887" i="1"/>
  <c r="E886" i="1"/>
  <c r="D941" i="1"/>
  <c r="E940" i="1"/>
  <c r="E42" i="1"/>
  <c r="D43" i="1"/>
  <c r="E43" i="1" s="1"/>
  <c r="E541" i="1"/>
  <c r="D542" i="1"/>
  <c r="D60" i="1"/>
  <c r="E60" i="1" s="1"/>
  <c r="E59" i="1"/>
  <c r="D576" i="1"/>
  <c r="E575" i="1"/>
  <c r="E139" i="1"/>
  <c r="D140" i="1"/>
  <c r="E507" i="1"/>
  <c r="D508" i="1"/>
  <c r="B190" i="1"/>
  <c r="E189" i="1"/>
  <c r="B761" i="1"/>
  <c r="E761" i="1" s="1"/>
  <c r="E760" i="1"/>
  <c r="B130" i="1"/>
  <c r="E130" i="1" s="1"/>
  <c r="E129" i="1"/>
  <c r="B669" i="1"/>
  <c r="E668" i="1"/>
  <c r="E293" i="1"/>
  <c r="D294" i="1"/>
  <c r="D399" i="1"/>
  <c r="E399" i="1" s="1"/>
  <c r="E398" i="1"/>
  <c r="B7" i="1"/>
  <c r="E6" i="1"/>
  <c r="D386" i="1"/>
  <c r="E385" i="1"/>
  <c r="D183" i="1"/>
  <c r="E182" i="1"/>
  <c r="B735" i="1"/>
  <c r="E734" i="1"/>
  <c r="B914" i="1"/>
  <c r="E914" i="1" s="1"/>
  <c r="E913" i="1"/>
  <c r="B1062" i="1"/>
  <c r="E1061" i="1"/>
  <c r="B746" i="1"/>
  <c r="E745" i="1"/>
  <c r="D607" i="1"/>
  <c r="E607" i="1" s="1"/>
  <c r="E606" i="1"/>
  <c r="B76" i="1"/>
  <c r="E75" i="1"/>
  <c r="E1128" i="1"/>
  <c r="D1129" i="1"/>
  <c r="B112" i="1"/>
  <c r="E111" i="1"/>
  <c r="B855" i="1"/>
  <c r="E854" i="1"/>
  <c r="B204" i="1"/>
  <c r="E203" i="1"/>
  <c r="E363" i="1"/>
  <c r="D364" i="1"/>
  <c r="D428" i="1"/>
  <c r="B28" i="1"/>
  <c r="E27" i="1"/>
  <c r="E1335" i="1"/>
  <c r="E468" i="1"/>
  <c r="B469" i="1"/>
  <c r="E824" i="1"/>
  <c r="D825" i="1"/>
  <c r="D928" i="1"/>
  <c r="B813" i="1"/>
  <c r="E812" i="1"/>
  <c r="E391" i="1"/>
  <c r="D392" i="1"/>
  <c r="E1005" i="1"/>
  <c r="B1006" i="1"/>
  <c r="E1006" i="1" s="1"/>
  <c r="B963" i="1"/>
  <c r="E963" i="1" s="1"/>
  <c r="E962" i="1"/>
  <c r="B711" i="1"/>
  <c r="E710" i="1"/>
  <c r="E719" i="1"/>
  <c r="D720" i="1"/>
  <c r="D164" i="8" s="1"/>
  <c r="B332" i="1"/>
  <c r="E331" i="1"/>
  <c r="D348" i="1"/>
  <c r="E347" i="1"/>
  <c r="E555" i="1"/>
  <c r="D556" i="1"/>
  <c r="D124" i="8" s="1"/>
  <c r="D687" i="1"/>
  <c r="E686" i="1"/>
  <c r="E123" i="1"/>
  <c r="D124" i="1"/>
  <c r="E124" i="1" s="1"/>
  <c r="B101" i="1"/>
  <c r="E100" i="1"/>
  <c r="D460" i="1"/>
  <c r="E459" i="1"/>
  <c r="D71" i="1"/>
  <c r="E70" i="1"/>
  <c r="B617" i="1"/>
  <c r="E617" i="1" s="1"/>
  <c r="E616" i="1"/>
  <c r="B500" i="1"/>
  <c r="E500" i="1" s="1"/>
  <c r="E499" i="1"/>
  <c r="D898" i="1"/>
  <c r="E493" i="1"/>
  <c r="D494" i="1"/>
  <c r="E494" i="1" s="1"/>
  <c r="B118" i="1"/>
  <c r="E117" i="1"/>
  <c r="B277" i="1"/>
  <c r="E276" i="1"/>
  <c r="E795" i="1"/>
  <c r="D796" i="1"/>
  <c r="B866" i="1"/>
  <c r="E865" i="1"/>
  <c r="B85" i="1"/>
  <c r="E84" i="1"/>
  <c r="D446" i="1"/>
  <c r="E445" i="1"/>
  <c r="B34" i="1"/>
  <c r="E33" i="1"/>
  <c r="C3114" i="1" l="1"/>
  <c r="C2935" i="1" s="1"/>
  <c r="C2936" i="1" s="1"/>
  <c r="C2982" i="1" s="1"/>
  <c r="C2983" i="1" s="1"/>
  <c r="C2984" i="1" s="1"/>
  <c r="C2985" i="1" s="1"/>
  <c r="C2986" i="1" s="1"/>
  <c r="C2987" i="1" s="1"/>
  <c r="C3136" i="1" s="1"/>
  <c r="C3137" i="1" s="1"/>
  <c r="C3139" i="1" s="1"/>
  <c r="C3141" i="1" s="1"/>
  <c r="C3143" i="1" s="1"/>
  <c r="C3145" i="1" s="1"/>
  <c r="C3147" i="1" s="1"/>
  <c r="C3148" i="1" s="1"/>
  <c r="C3149" i="1" s="1"/>
  <c r="C3151" i="1" s="1"/>
  <c r="C3153" i="1" s="1"/>
  <c r="C3154" i="1" s="1"/>
  <c r="C3155" i="1" s="1"/>
  <c r="C3157" i="1" s="1"/>
  <c r="C3159" i="1" s="1"/>
  <c r="C3160" i="1" s="1"/>
  <c r="C3161" i="1" s="1"/>
  <c r="C3162" i="1" s="1"/>
  <c r="C3163" i="1" s="1"/>
  <c r="C3165" i="1" s="1"/>
  <c r="C3167" i="1" s="1"/>
  <c r="C3169" i="1" s="1"/>
  <c r="C3171" i="1" s="1"/>
  <c r="C3173" i="1" s="1"/>
  <c r="C3175" i="1" s="1"/>
  <c r="C3179" i="1" s="1"/>
  <c r="C3180" i="1" s="1"/>
  <c r="C3181" i="1" s="1"/>
  <c r="C3184" i="1" s="1"/>
  <c r="C3186" i="1" s="1"/>
  <c r="C3188" i="1" s="1"/>
  <c r="C3190" i="1" s="1"/>
  <c r="C3192" i="1" s="1"/>
  <c r="C3193" i="1" s="1"/>
  <c r="C3194" i="1" s="1"/>
  <c r="C3195" i="1" s="1"/>
  <c r="C3197" i="1" s="1"/>
  <c r="C3199" i="1" s="1"/>
  <c r="C3200" i="1" s="1"/>
  <c r="C3201" i="1" s="1"/>
  <c r="C3202" i="1" s="1"/>
  <c r="C3203" i="1" s="1"/>
  <c r="C3206" i="1" s="1"/>
  <c r="C3207" i="1" s="1"/>
  <c r="C3208" i="1" s="1"/>
  <c r="C3209" i="1" s="1"/>
  <c r="C3211" i="1" s="1"/>
  <c r="C3213" i="1" s="1"/>
  <c r="C3215" i="1" s="1"/>
  <c r="C3216" i="1" s="1"/>
  <c r="C3218" i="1" s="1"/>
  <c r="C3220" i="1" s="1"/>
  <c r="C3221" i="1" s="1"/>
  <c r="C3224" i="1" s="1"/>
  <c r="C3226" i="1" s="1"/>
  <c r="C3227" i="1" s="1"/>
  <c r="C3228" i="1" s="1"/>
  <c r="C3229" i="1" s="1"/>
  <c r="C3230" i="1" s="1"/>
  <c r="C3232" i="1" s="1"/>
  <c r="C3233" i="1" s="1"/>
  <c r="C3234" i="1" s="1"/>
  <c r="C3235" i="1" s="1"/>
  <c r="C3236" i="1" s="1"/>
  <c r="C3238" i="1" s="1"/>
  <c r="C3240" i="1" s="1"/>
  <c r="C3241" i="1" s="1"/>
  <c r="C3242" i="1" s="1"/>
  <c r="C3243" i="1" s="1"/>
  <c r="C3245" i="1" s="1"/>
  <c r="C3247" i="1" s="1"/>
  <c r="C3249" i="1" s="1"/>
  <c r="C3252" i="1" s="1"/>
  <c r="C3254" i="1" s="1"/>
  <c r="C3255" i="1" s="1"/>
  <c r="C3256" i="1" s="1"/>
  <c r="C3257" i="1" s="1"/>
  <c r="C3259" i="1" s="1"/>
  <c r="C3261" i="1" s="1"/>
  <c r="C3263" i="1" s="1"/>
  <c r="C3264" i="1" s="1"/>
  <c r="C3266" i="1" s="1"/>
  <c r="C3267" i="1" s="1"/>
  <c r="C3268" i="1" s="1"/>
  <c r="C3269" i="1" s="1"/>
  <c r="C3270" i="1" s="1"/>
  <c r="C3272" i="1" s="1"/>
  <c r="C3273" i="1" s="1"/>
  <c r="C3274" i="1" s="1"/>
  <c r="C3275" i="1" s="1"/>
  <c r="C3278" i="1" s="1"/>
  <c r="C3280" i="1" s="1"/>
  <c r="C3281" i="1" s="1"/>
  <c r="C3283" i="1" s="1"/>
  <c r="C3285" i="1" s="1"/>
  <c r="C3286" i="1" s="1"/>
  <c r="C3287" i="1" s="1"/>
  <c r="C3288" i="1" s="1"/>
  <c r="C3290" i="1" s="1"/>
  <c r="C3294" i="1" s="1"/>
  <c r="C3296" i="1" s="1"/>
  <c r="C3297" i="1" s="1"/>
  <c r="C3298" i="1" s="1"/>
  <c r="C3299" i="1" s="1"/>
  <c r="C3301" i="1" s="1"/>
  <c r="C3302" i="1" s="1"/>
  <c r="C3303" i="1" s="1"/>
  <c r="C3304" i="1" s="1"/>
  <c r="C3306" i="1" s="1"/>
  <c r="C3307" i="1" s="1"/>
  <c r="C3308" i="1" s="1"/>
  <c r="C3309" i="1" s="1"/>
  <c r="C3310" i="1" s="1"/>
  <c r="C3311" i="1" s="1"/>
  <c r="C3314" i="1" s="1"/>
  <c r="C3315" i="1" s="1"/>
  <c r="C3316" i="1" s="1"/>
  <c r="C3318" i="1" s="1"/>
  <c r="C3319" i="1" s="1"/>
  <c r="C3320" i="1" s="1"/>
  <c r="C3322" i="1" s="1"/>
  <c r="C3324" i="1" s="1"/>
  <c r="C3325" i="1" s="1"/>
  <c r="C3327" i="1" s="1"/>
  <c r="C3328" i="1" s="1"/>
  <c r="C3329" i="1" s="1"/>
  <c r="C3331" i="1" s="1"/>
  <c r="C3332" i="1" s="1"/>
  <c r="C3333" i="1" s="1"/>
  <c r="C3335" i="1" s="1"/>
  <c r="C3337" i="1" s="1"/>
  <c r="C3338" i="1" s="1"/>
  <c r="C3342" i="1" s="1"/>
  <c r="C3343" i="1" s="1"/>
  <c r="C3340" i="1" s="1"/>
  <c r="C3292" i="1" s="1"/>
  <c r="C3345" i="1" s="1"/>
  <c r="C3347" i="1" s="1"/>
  <c r="C3348" i="1" s="1"/>
  <c r="C3349" i="1" s="1"/>
  <c r="C3350" i="1" s="1"/>
  <c r="C3351" i="1" s="1"/>
  <c r="C3353" i="1" s="1"/>
  <c r="C3355" i="1" s="1"/>
  <c r="C3357" i="1" s="1"/>
  <c r="C3358" i="1" s="1"/>
  <c r="C3359" i="1" s="1"/>
  <c r="C3360" i="1" s="1"/>
  <c r="C3362" i="1" s="1"/>
  <c r="C3364" i="1" s="1"/>
  <c r="C3366" i="1" s="1"/>
  <c r="C3368" i="1" s="1"/>
  <c r="C3369" i="1" s="1"/>
  <c r="C3371" i="1" s="1"/>
  <c r="C3373" i="1" s="1"/>
  <c r="C3374" i="1" s="1"/>
  <c r="C3375" i="1" s="1"/>
  <c r="C3376" i="1" s="1"/>
  <c r="C3378" i="1" s="1"/>
  <c r="C3380" i="1" s="1"/>
  <c r="C3381" i="1" s="1"/>
  <c r="C3383" i="1" s="1"/>
  <c r="C3384" i="1" s="1"/>
  <c r="C3385" i="1" s="1"/>
  <c r="C3388" i="1" s="1"/>
  <c r="C3389" i="1" s="1"/>
  <c r="C3390" i="1" s="1"/>
  <c r="C3391" i="1" s="1"/>
  <c r="C3392" i="1" s="1"/>
  <c r="C3393" i="1" s="1"/>
  <c r="C3395" i="1" s="1"/>
  <c r="C3397" i="1" s="1"/>
  <c r="C3399" i="1" s="1"/>
  <c r="C3401" i="1" s="1"/>
  <c r="C3402" i="1" s="1"/>
  <c r="C3403" i="1" s="1"/>
  <c r="C3404" i="1" s="1"/>
  <c r="C3405" i="1" s="1"/>
  <c r="C3406" i="1" s="1"/>
  <c r="C3407" i="1" s="1"/>
  <c r="C3408" i="1" s="1"/>
  <c r="C3410" i="1" s="1"/>
  <c r="C3412" i="1" s="1"/>
  <c r="C3413" i="1" s="1"/>
  <c r="C3414" i="1" s="1"/>
  <c r="C3415" i="1" s="1"/>
  <c r="C3416" i="1" s="1"/>
  <c r="C3417" i="1" s="1"/>
  <c r="C3419" i="1" s="1"/>
  <c r="C3420" i="1" s="1"/>
  <c r="C3421" i="1" s="1"/>
  <c r="C3423" i="1" s="1"/>
  <c r="C3424" i="1" s="1"/>
  <c r="C3425" i="1" s="1"/>
  <c r="C3427" i="1" s="1"/>
  <c r="C3428" i="1" s="1"/>
  <c r="C3429" i="1" s="1"/>
  <c r="C3430" i="1" s="1"/>
  <c r="C3431" i="1" s="1"/>
  <c r="C3432" i="1" s="1"/>
  <c r="C3433" i="1" s="1"/>
  <c r="C3434" i="1" s="1"/>
  <c r="C3435" i="1" s="1"/>
  <c r="C3436" i="1" s="1"/>
  <c r="C3437" i="1" s="1"/>
  <c r="C3439" i="1" s="1"/>
  <c r="C3441" i="1" s="1"/>
  <c r="C3443" i="1" s="1"/>
  <c r="C3444" i="1" s="1"/>
  <c r="C3446" i="1" s="1"/>
  <c r="C3448" i="1" s="1"/>
  <c r="C3450" i="1" s="1"/>
  <c r="C3451" i="1" s="1"/>
  <c r="C3452" i="1" s="1"/>
  <c r="C3453" i="1" s="1"/>
  <c r="C3454" i="1" s="1"/>
  <c r="C3455" i="1" s="1"/>
  <c r="C3457" i="1" s="1"/>
  <c r="C3459" i="1" s="1"/>
  <c r="C3460" i="1" s="1"/>
  <c r="C3462" i="1" s="1"/>
  <c r="C3463" i="1" s="1"/>
  <c r="C3464" i="1" s="1"/>
  <c r="C3465" i="1" s="1"/>
  <c r="C3466" i="1" s="1"/>
  <c r="C3467" i="1" s="1"/>
  <c r="C3469" i="1" s="1"/>
  <c r="C3470" i="1" s="1"/>
  <c r="C3471" i="1" s="1"/>
  <c r="C3474" i="1" s="1"/>
  <c r="C3475" i="1" s="1"/>
  <c r="C3476" i="1" s="1"/>
  <c r="C3478" i="1" s="1"/>
  <c r="C3479" i="1" s="1"/>
  <c r="C3480" i="1" s="1"/>
  <c r="C3482" i="1" s="1"/>
  <c r="C3484" i="1" s="1"/>
  <c r="C3485" i="1" s="1"/>
  <c r="C3486" i="1" s="1"/>
  <c r="C3487" i="1" s="1"/>
  <c r="C3491" i="1" s="1"/>
  <c r="C3493" i="1" s="1"/>
  <c r="C3495" i="1" s="1"/>
  <c r="C3496" i="1" s="1"/>
  <c r="C3497" i="1" s="1"/>
  <c r="C3498" i="1" s="1"/>
  <c r="C3500" i="1" s="1"/>
  <c r="C3502" i="1" s="1"/>
  <c r="C3504" i="1" s="1"/>
  <c r="C3506" i="1" s="1"/>
  <c r="C3508" i="1" s="1"/>
  <c r="C3510" i="1" s="1"/>
  <c r="C3511" i="1" s="1"/>
  <c r="C3515" i="1" s="1"/>
  <c r="C3516" i="1" s="1"/>
  <c r="C3518" i="1" s="1"/>
  <c r="C3519" i="1" s="1"/>
  <c r="C3520" i="1" s="1"/>
  <c r="C3522" i="1" s="1"/>
  <c r="C3523" i="1" s="1"/>
  <c r="C3524" i="1" s="1"/>
  <c r="C3526" i="1" s="1"/>
  <c r="C3528" i="1" s="1"/>
  <c r="C3530" i="1" s="1"/>
  <c r="C3531" i="1" s="1"/>
  <c r="C3532" i="1" s="1"/>
  <c r="C3534" i="1" s="1"/>
  <c r="C3536" i="1" s="1"/>
  <c r="C3538" i="1" s="1"/>
  <c r="C3540" i="1" s="1"/>
  <c r="C3541" i="1" s="1"/>
  <c r="C3542" i="1" s="1"/>
  <c r="C3543" i="1" s="1"/>
  <c r="C3545" i="1" s="1"/>
  <c r="C3546" i="1" s="1"/>
  <c r="C3547" i="1" s="1"/>
  <c r="C3548" i="1" s="1"/>
  <c r="C3549" i="1" s="1"/>
  <c r="C3550" i="1" s="1"/>
  <c r="C3551" i="1" s="1"/>
  <c r="C3553" i="1" s="1"/>
  <c r="C3556" i="1" s="1"/>
  <c r="C3557" i="1" s="1"/>
  <c r="C3558" i="1" s="1"/>
  <c r="C3559" i="1" s="1"/>
  <c r="C3561" i="1" s="1"/>
  <c r="C3563" i="1" s="1"/>
  <c r="C3565" i="1" s="1"/>
  <c r="C3567" i="1" s="1"/>
  <c r="C3569" i="1" s="1"/>
  <c r="C3570" i="1" s="1"/>
  <c r="C3571" i="1" s="1"/>
  <c r="C3574" i="1" s="1"/>
  <c r="C3576" i="1" s="1"/>
  <c r="C3578" i="1" s="1"/>
  <c r="C3580" i="1" s="1"/>
  <c r="C3581" i="1" s="1"/>
  <c r="C3583" i="1" s="1"/>
  <c r="C3584" i="1" s="1"/>
  <c r="C3586" i="1" s="1"/>
  <c r="C3587" i="1" s="1"/>
  <c r="C3588" i="1" s="1"/>
  <c r="C3589" i="1" s="1"/>
  <c r="C3590" i="1" s="1"/>
  <c r="C3591" i="1" s="1"/>
  <c r="C3593" i="1" s="1"/>
  <c r="C3594" i="1" s="1"/>
  <c r="C3596" i="1" s="1"/>
  <c r="C3598" i="1" s="1"/>
  <c r="C3599" i="1" s="1"/>
  <c r="C3600" i="1" s="1"/>
  <c r="C3602" i="1" s="1"/>
  <c r="C3603" i="1" s="1"/>
  <c r="C3604" i="1" s="1"/>
  <c r="C3605" i="1" s="1"/>
  <c r="C3607" i="1" s="1"/>
  <c r="C3609" i="1" s="1"/>
  <c r="C3611" i="1" s="1"/>
  <c r="C3613" i="1" s="1"/>
  <c r="C3614" i="1" s="1"/>
  <c r="C3616" i="1" s="1"/>
  <c r="C3618" i="1" s="1"/>
  <c r="C3620" i="1" s="1"/>
  <c r="C3622" i="1" s="1"/>
  <c r="C3624" i="1" s="1"/>
  <c r="C3626" i="1" s="1"/>
  <c r="C3627" i="1" s="1"/>
  <c r="C3628" i="1" s="1"/>
  <c r="C3629" i="1" s="1"/>
  <c r="C3630" i="1" s="1"/>
  <c r="C3631" i="1" s="1"/>
  <c r="C3632" i="1" s="1"/>
  <c r="C3634" i="1" s="1"/>
  <c r="C3636" i="1" s="1"/>
  <c r="C3638" i="1" s="1"/>
  <c r="C3639" i="1" s="1"/>
  <c r="C3640" i="1" s="1"/>
  <c r="C3641" i="1" s="1"/>
  <c r="C3645" i="1" s="1"/>
  <c r="C3647" i="1" s="1"/>
  <c r="C3649" i="1" s="1"/>
  <c r="C3651" i="1" s="1"/>
  <c r="C3653" i="1" s="1"/>
  <c r="C3655" i="1" s="1"/>
  <c r="C3656" i="1" s="1"/>
  <c r="C3658" i="1" s="1"/>
  <c r="C3660" i="1" s="1"/>
  <c r="C3662" i="1" s="1"/>
  <c r="C3663" i="1" s="1"/>
  <c r="C3664" i="1" s="1"/>
  <c r="C3666" i="1" s="1"/>
  <c r="B827" i="8"/>
  <c r="C827" i="8" s="1"/>
  <c r="E636" i="1"/>
  <c r="E348" i="1"/>
  <c r="D80" i="8"/>
  <c r="E392" i="1"/>
  <c r="D89" i="8"/>
  <c r="E294" i="1"/>
  <c r="D67" i="8"/>
  <c r="E576" i="1"/>
  <c r="D128" i="8"/>
  <c r="E542" i="1"/>
  <c r="D122" i="8"/>
  <c r="B426" i="1"/>
  <c r="E425" i="1"/>
  <c r="B727" i="1"/>
  <c r="E726" i="1"/>
  <c r="D730" i="1"/>
  <c r="D165" i="8" s="1"/>
  <c r="E549" i="1"/>
  <c r="D550" i="1"/>
  <c r="E550" i="1" s="1"/>
  <c r="E22" i="1"/>
  <c r="D23" i="1"/>
  <c r="E23" i="1" s="1"/>
  <c r="B622" i="1"/>
  <c r="E621" i="1"/>
  <c r="B767" i="1"/>
  <c r="E766" i="1"/>
  <c r="B228" i="1"/>
  <c r="E228" i="1" s="1"/>
  <c r="E227" i="1"/>
  <c r="B1136" i="1"/>
  <c r="E1135" i="1"/>
  <c r="B893" i="1"/>
  <c r="E892" i="1"/>
  <c r="B888" i="1"/>
  <c r="E888" i="1" s="1"/>
  <c r="E887" i="1"/>
  <c r="B159" i="1"/>
  <c r="E159" i="1" s="1"/>
  <c r="E158" i="1"/>
  <c r="D66" i="1"/>
  <c r="E66" i="1" s="1"/>
  <c r="E65" i="1"/>
  <c r="D770" i="1"/>
  <c r="B164" i="1"/>
  <c r="E164" i="1" s="1"/>
  <c r="E163" i="1"/>
  <c r="B927" i="1"/>
  <c r="E926" i="1"/>
  <c r="B983" i="1"/>
  <c r="E982" i="1"/>
  <c r="D909" i="1"/>
  <c r="E909" i="1" s="1"/>
  <c r="E908" i="1"/>
  <c r="D899" i="1"/>
  <c r="B102" i="1"/>
  <c r="E101" i="1"/>
  <c r="E364" i="1"/>
  <c r="D365" i="1"/>
  <c r="B712" i="1"/>
  <c r="E712" i="1" s="1"/>
  <c r="E711" i="1"/>
  <c r="E446" i="1"/>
  <c r="D447" i="1"/>
  <c r="D103" i="8" s="1"/>
  <c r="D429" i="1"/>
  <c r="B113" i="1"/>
  <c r="E113" i="1" s="1"/>
  <c r="E112" i="1"/>
  <c r="B8" i="1"/>
  <c r="E8" i="1" s="1"/>
  <c r="E7" i="1"/>
  <c r="E508" i="1"/>
  <c r="D509" i="1"/>
  <c r="B670" i="1"/>
  <c r="E670" i="1" s="1"/>
  <c r="E669" i="1"/>
  <c r="E140" i="1"/>
  <c r="D141" i="1"/>
  <c r="E141" i="1" s="1"/>
  <c r="E796" i="1"/>
  <c r="D797" i="1"/>
  <c r="D179" i="8" s="1"/>
  <c r="B470" i="1"/>
  <c r="E469" i="1"/>
  <c r="B35" i="1"/>
  <c r="E35" i="1" s="1"/>
  <c r="E34" i="1"/>
  <c r="E1129" i="1"/>
  <c r="D1130" i="1"/>
  <c r="B638" i="1"/>
  <c r="E637" i="1"/>
  <c r="B278" i="1"/>
  <c r="E277" i="1"/>
  <c r="B814" i="1"/>
  <c r="E813" i="1"/>
  <c r="E687" i="1"/>
  <c r="D688" i="1"/>
  <c r="D152" i="8" s="1"/>
  <c r="B333" i="1"/>
  <c r="E333" i="1" s="1"/>
  <c r="E332" i="1"/>
  <c r="B119" i="1"/>
  <c r="E119" i="1" s="1"/>
  <c r="E118" i="1"/>
  <c r="B736" i="1"/>
  <c r="E736" i="1" s="1"/>
  <c r="E735" i="1"/>
  <c r="D72" i="1"/>
  <c r="D15" i="8" s="1"/>
  <c r="E71" i="1"/>
  <c r="E1337" i="1"/>
  <c r="E1338" i="1"/>
  <c r="B205" i="1"/>
  <c r="E205" i="1" s="1"/>
  <c r="E204" i="1"/>
  <c r="B77" i="1"/>
  <c r="E76" i="1"/>
  <c r="B747" i="1"/>
  <c r="E746" i="1"/>
  <c r="D184" i="1"/>
  <c r="E184" i="1" s="1"/>
  <c r="E183" i="1"/>
  <c r="E85" i="1"/>
  <c r="B86" i="1"/>
  <c r="E86" i="1" s="1"/>
  <c r="D461" i="1"/>
  <c r="E460" i="1"/>
  <c r="E556" i="1"/>
  <c r="D557" i="1"/>
  <c r="D929" i="1"/>
  <c r="B29" i="1"/>
  <c r="E29" i="1" s="1"/>
  <c r="E28" i="1"/>
  <c r="B856" i="1"/>
  <c r="E856" i="1" s="1"/>
  <c r="E855" i="1"/>
  <c r="B1063" i="1"/>
  <c r="E1062" i="1"/>
  <c r="D387" i="1"/>
  <c r="E387" i="1" s="1"/>
  <c r="E386" i="1"/>
  <c r="B867" i="1"/>
  <c r="E866" i="1"/>
  <c r="D316" i="1"/>
  <c r="D721" i="1"/>
  <c r="E720" i="1"/>
  <c r="E825" i="1"/>
  <c r="D826" i="1"/>
  <c r="B191" i="1"/>
  <c r="E191" i="1" s="1"/>
  <c r="E190" i="1"/>
  <c r="E941" i="1"/>
  <c r="D942" i="1"/>
  <c r="C3489" i="1" l="1"/>
  <c r="C3669" i="1" s="1"/>
  <c r="C3671" i="1" s="1"/>
  <c r="C3673" i="1" s="1"/>
  <c r="C3674" i="1" s="1"/>
  <c r="C3675" i="1" s="1"/>
  <c r="C3677" i="1" s="1"/>
  <c r="C3679" i="1" s="1"/>
  <c r="C3681" i="1" s="1"/>
  <c r="C3683" i="1" s="1"/>
  <c r="C3684" i="1" s="1"/>
  <c r="C3685" i="1" s="1"/>
  <c r="C3687" i="1" s="1"/>
  <c r="C3689" i="1" s="1"/>
  <c r="C3691" i="1" s="1"/>
  <c r="C3693" i="1" s="1"/>
  <c r="C3697" i="1" s="1"/>
  <c r="C3699" i="1" s="1"/>
  <c r="C3701" i="1" s="1"/>
  <c r="C3702" i="1" s="1"/>
  <c r="C3704" i="1" s="1"/>
  <c r="C3705" i="1" s="1"/>
  <c r="C3706" i="1" s="1"/>
  <c r="C3707" i="1" s="1"/>
  <c r="C3708" i="1" s="1"/>
  <c r="C3709" i="1" s="1"/>
  <c r="C3710" i="1" s="1"/>
  <c r="C3721" i="1" s="1"/>
  <c r="C3723" i="1" s="1"/>
  <c r="C3712" i="1" s="1"/>
  <c r="C3713" i="1" s="1"/>
  <c r="C3724" i="1" s="1"/>
  <c r="C3727" i="1" s="1"/>
  <c r="C3728" i="1" s="1"/>
  <c r="C3729" i="1" s="1"/>
  <c r="C3730" i="1" s="1"/>
  <c r="C3731" i="1" s="1"/>
  <c r="C3732" i="1" s="1"/>
  <c r="C3733" i="1" s="1"/>
  <c r="C3734" i="1" s="1"/>
  <c r="C3735" i="1" s="1"/>
  <c r="C3738" i="1" s="1"/>
  <c r="C3740" i="1" s="1"/>
  <c r="C3741" i="1" s="1"/>
  <c r="C3745" i="1" s="1"/>
  <c r="C3747" i="1" s="1"/>
  <c r="C3749" i="1" s="1"/>
  <c r="C3751" i="1" s="1"/>
  <c r="C3752" i="1" s="1"/>
  <c r="C3753" i="1" s="1"/>
  <c r="C3755" i="1" s="1"/>
  <c r="C3757" i="1" s="1"/>
  <c r="C3760" i="1" s="1"/>
  <c r="C3761" i="1" s="1"/>
  <c r="C3762" i="1" s="1"/>
  <c r="C3765" i="1" s="1"/>
  <c r="C3767" i="1" s="1"/>
  <c r="C3667" i="1"/>
  <c r="B728" i="1"/>
  <c r="E727" i="1"/>
  <c r="B427" i="1"/>
  <c r="E426" i="1"/>
  <c r="D731" i="1"/>
  <c r="B768" i="1"/>
  <c r="E767" i="1"/>
  <c r="B623" i="1"/>
  <c r="E622" i="1"/>
  <c r="B1138" i="1"/>
  <c r="E1136" i="1"/>
  <c r="B894" i="1"/>
  <c r="E893" i="1"/>
  <c r="B984" i="1"/>
  <c r="E983" i="1"/>
  <c r="B928" i="1"/>
  <c r="E927" i="1"/>
  <c r="D1139" i="1"/>
  <c r="E1331" i="1"/>
  <c r="E72" i="1"/>
  <c r="D722" i="1"/>
  <c r="E722" i="1" s="1"/>
  <c r="E721" i="1"/>
  <c r="D366" i="1"/>
  <c r="E365" i="1"/>
  <c r="B1064" i="1"/>
  <c r="E1063" i="1"/>
  <c r="E461" i="1"/>
  <c r="D462" i="1"/>
  <c r="E462" i="1" s="1"/>
  <c r="B868" i="1"/>
  <c r="E868" i="1" s="1"/>
  <c r="E867" i="1"/>
  <c r="B103" i="1"/>
  <c r="E103" i="1" s="1"/>
  <c r="E102" i="1"/>
  <c r="B748" i="1"/>
  <c r="E747" i="1"/>
  <c r="E1130" i="1"/>
  <c r="D1131" i="1"/>
  <c r="B78" i="1"/>
  <c r="E78" i="1" s="1"/>
  <c r="E77" i="1"/>
  <c r="E814" i="1"/>
  <c r="B279" i="1"/>
  <c r="E278" i="1"/>
  <c r="D448" i="1"/>
  <c r="E447" i="1"/>
  <c r="E509" i="1"/>
  <c r="D510" i="1"/>
  <c r="E510" i="1" s="1"/>
  <c r="B639" i="1"/>
  <c r="E638" i="1"/>
  <c r="B471" i="1"/>
  <c r="E470" i="1"/>
  <c r="E826" i="1"/>
  <c r="D827" i="1"/>
  <c r="D930" i="1"/>
  <c r="D943" i="1"/>
  <c r="E942" i="1"/>
  <c r="E557" i="1"/>
  <c r="D558" i="1"/>
  <c r="E558" i="1" s="1"/>
  <c r="E688" i="1"/>
  <c r="D689" i="1"/>
  <c r="D798" i="1"/>
  <c r="E798" i="1" s="1"/>
  <c r="E797" i="1"/>
  <c r="C3769" i="1" l="1"/>
  <c r="C3771" i="1" s="1"/>
  <c r="C3773" i="1" s="1"/>
  <c r="C3774" i="1" s="1"/>
  <c r="C3782" i="1" s="1"/>
  <c r="C3785" i="1" s="1"/>
  <c r="C3787" i="1" s="1"/>
  <c r="C3776" i="1" s="1"/>
  <c r="C3777" i="1" s="1"/>
  <c r="C3778" i="1" s="1"/>
  <c r="C3779" i="1" s="1"/>
  <c r="C3794" i="1" s="1"/>
  <c r="C3796" i="1" s="1"/>
  <c r="C3797" i="1" s="1"/>
  <c r="C3798" i="1" s="1"/>
  <c r="C3799" i="1" s="1"/>
  <c r="C3800" i="1" s="1"/>
  <c r="C3802" i="1" s="1"/>
  <c r="C3790" i="1" s="1"/>
  <c r="C3791" i="1" s="1"/>
  <c r="C3792" i="1" s="1"/>
  <c r="C3718" i="1" s="1"/>
  <c r="C3719" i="1" s="1"/>
  <c r="C3804" i="1" s="1"/>
  <c r="C3805" i="1" s="1"/>
  <c r="C3806" i="1" s="1"/>
  <c r="C3807" i="1" s="1"/>
  <c r="C3808" i="1" s="1"/>
  <c r="C3809" i="1" s="1"/>
  <c r="C3813" i="1" s="1"/>
  <c r="C3811" i="1" s="1"/>
  <c r="C3815" i="1" s="1"/>
  <c r="C3817" i="1" s="1"/>
  <c r="C3818" i="1" s="1"/>
  <c r="C3819" i="1" s="1"/>
  <c r="C3820" i="1" s="1"/>
  <c r="C3821" i="1" s="1"/>
  <c r="C3823" i="1" s="1"/>
  <c r="C3824" i="1" s="1"/>
  <c r="C3825" i="1" s="1"/>
  <c r="C3826" i="1" s="1"/>
  <c r="C3830" i="1" s="1"/>
  <c r="C3832" i="1" s="1"/>
  <c r="C3834" i="1" s="1"/>
  <c r="C3828" i="1" s="1"/>
  <c r="C3837" i="1" s="1"/>
  <c r="C3838" i="1" s="1"/>
  <c r="C3839" i="1" s="1"/>
  <c r="C3841" i="1" s="1"/>
  <c r="C3843" i="1" s="1"/>
  <c r="C3845" i="1" s="1"/>
  <c r="C3848" i="1" s="1"/>
  <c r="C3850" i="1" s="1"/>
  <c r="C3852" i="1" s="1"/>
  <c r="C3854" i="1" s="1"/>
  <c r="C3856" i="1" s="1"/>
  <c r="C3858" i="1" s="1"/>
  <c r="C3860" i="1" s="1"/>
  <c r="C3861" i="1" s="1"/>
  <c r="C3863" i="1" s="1"/>
  <c r="C3864" i="1" s="1"/>
  <c r="C3868" i="1" s="1"/>
  <c r="C3870" i="1" s="1"/>
  <c r="C3872" i="1" s="1"/>
  <c r="C3873" i="1" s="1"/>
  <c r="C3874" i="1" s="1"/>
  <c r="C3875" i="1" s="1"/>
  <c r="C3877" i="1" s="1"/>
  <c r="C3878" i="1" s="1"/>
  <c r="C3879" i="1" s="1"/>
  <c r="C3880" i="1" s="1"/>
  <c r="C3881" i="1" s="1"/>
  <c r="C3866" i="1" s="1"/>
  <c r="C3883" i="1" s="1"/>
  <c r="C3885" i="1" s="1"/>
  <c r="C3887" i="1" s="1"/>
  <c r="C3889" i="1" s="1"/>
  <c r="C3890" i="1" s="1"/>
  <c r="C3891" i="1" s="1"/>
  <c r="C3892" i="1" s="1"/>
  <c r="C3893" i="1" s="1"/>
  <c r="C3895" i="1" s="1"/>
  <c r="C3897" i="1" s="1"/>
  <c r="C3899" i="1" s="1"/>
  <c r="C3901" i="1" s="1"/>
  <c r="C3902" i="1" s="1"/>
  <c r="C3903" i="1" s="1"/>
  <c r="C3905" i="1" s="1"/>
  <c r="C3907" i="1" s="1"/>
  <c r="C3909" i="1" s="1"/>
  <c r="C3910" i="1" s="1"/>
  <c r="C3911" i="1" s="1"/>
  <c r="C3913" i="1" s="1"/>
  <c r="C3914" i="1" s="1"/>
  <c r="C3916" i="1" s="1"/>
  <c r="C3918" i="1" s="1"/>
  <c r="C3919" i="1" s="1"/>
  <c r="C3920" i="1" s="1"/>
  <c r="C3922" i="1" s="1"/>
  <c r="C3923" i="1" s="1"/>
  <c r="C3924" i="1" s="1"/>
  <c r="C3925" i="1" s="1"/>
  <c r="C3927" i="1" s="1"/>
  <c r="C3928" i="1" s="1"/>
  <c r="C3929" i="1" s="1"/>
  <c r="C3930" i="1" s="1"/>
  <c r="C3931" i="1" s="1"/>
  <c r="C3933" i="1" s="1"/>
  <c r="C3934" i="1" s="1"/>
  <c r="C3936" i="1" s="1"/>
  <c r="C3938" i="1" s="1"/>
  <c r="C3940" i="1" s="1"/>
  <c r="C3942" i="1" s="1"/>
  <c r="C3943" i="1" s="1"/>
  <c r="C3945" i="1" s="1"/>
  <c r="C3946" i="1" s="1"/>
  <c r="C3948" i="1" s="1"/>
  <c r="C3950" i="1" s="1"/>
  <c r="C3951" i="1" s="1"/>
  <c r="C3962" i="1" s="1"/>
  <c r="C3963" i="1" s="1"/>
  <c r="C3964" i="1" s="1"/>
  <c r="C3966" i="1" s="1"/>
  <c r="C3967" i="1" s="1"/>
  <c r="C3969" i="1" s="1"/>
  <c r="C3971" i="1" s="1"/>
  <c r="C3973" i="1" s="1"/>
  <c r="C3975" i="1" s="1"/>
  <c r="C3976" i="1" s="1"/>
  <c r="C3978" i="1" s="1"/>
  <c r="C3979" i="1" s="1"/>
  <c r="C3980" i="1" s="1"/>
  <c r="C3981" i="1" s="1"/>
  <c r="C3983" i="1" s="1"/>
  <c r="C3985" i="1" s="1"/>
  <c r="C3987" i="1" s="1"/>
  <c r="C3988" i="1" s="1"/>
  <c r="C3992" i="1" s="1"/>
  <c r="C3994" i="1" s="1"/>
  <c r="C3995" i="1" s="1"/>
  <c r="C3996" i="1" s="1"/>
  <c r="C3998" i="1" s="1"/>
  <c r="C4000" i="1" s="1"/>
  <c r="C4001" i="1" s="1"/>
  <c r="C4002" i="1" s="1"/>
  <c r="C4003" i="1" s="1"/>
  <c r="C4004" i="1" s="1"/>
  <c r="C4005" i="1" s="1"/>
  <c r="C4006" i="1" s="1"/>
  <c r="C4007" i="1" s="1"/>
  <c r="C4008" i="1" s="1"/>
  <c r="C4010" i="1" s="1"/>
  <c r="C4011" i="1" s="1"/>
  <c r="C4012" i="1" s="1"/>
  <c r="C4015" i="1" s="1"/>
  <c r="C4016" i="1" s="1"/>
  <c r="C4018" i="1" s="1"/>
  <c r="C4020" i="1" s="1"/>
  <c r="C4021" i="1" s="1"/>
  <c r="C4022" i="1" s="1"/>
  <c r="C4023" i="1" s="1"/>
  <c r="C4024" i="1" s="1"/>
  <c r="C4026" i="1" s="1"/>
  <c r="C4028" i="1" s="1"/>
  <c r="C4030" i="1" s="1"/>
  <c r="C4032" i="1" s="1"/>
  <c r="C4033" i="1" s="1"/>
  <c r="C4034" i="1" s="1"/>
  <c r="C4035" i="1" s="1"/>
  <c r="C4037" i="1" s="1"/>
  <c r="C4039" i="1" s="1"/>
  <c r="C4041" i="1" s="1"/>
  <c r="C4043" i="1" s="1"/>
  <c r="C4044" i="1" s="1"/>
  <c r="C4045" i="1" s="1"/>
  <c r="C4047" i="1" s="1"/>
  <c r="C4049" i="1" s="1"/>
  <c r="C4052" i="1" s="1"/>
  <c r="C4055" i="1" s="1"/>
  <c r="C4056" i="1" s="1"/>
  <c r="C4058" i="1" s="1"/>
  <c r="C4060" i="1" s="1"/>
  <c r="C4062" i="1" s="1"/>
  <c r="C4064" i="1" s="1"/>
  <c r="C4065" i="1" s="1"/>
  <c r="C4066" i="1" s="1"/>
  <c r="C4067" i="1" s="1"/>
  <c r="C4068" i="1" s="1"/>
  <c r="C4069" i="1" s="1"/>
  <c r="C4070" i="1" s="1"/>
  <c r="C4073" i="1" s="1"/>
  <c r="C4075" i="1" s="1"/>
  <c r="C4077" i="1" s="1"/>
  <c r="C4078" i="1" s="1"/>
  <c r="C4079" i="1" s="1"/>
  <c r="C4080" i="1" s="1"/>
  <c r="C4081" i="1" s="1"/>
  <c r="C4085" i="1" s="1"/>
  <c r="C4087" i="1" s="1"/>
  <c r="C4089" i="1" s="1"/>
  <c r="C4091" i="1" s="1"/>
  <c r="C4093" i="1" s="1"/>
  <c r="C4095" i="1" s="1"/>
  <c r="C4096" i="1" s="1"/>
  <c r="C4098" i="1" s="1"/>
  <c r="C4100" i="1" s="1"/>
  <c r="C4102" i="1" s="1"/>
  <c r="C4103" i="1" s="1"/>
  <c r="C4104" i="1" s="1"/>
  <c r="C4105" i="1" s="1"/>
  <c r="C4106" i="1" s="1"/>
  <c r="C4107" i="1" s="1"/>
  <c r="C4108" i="1" s="1"/>
  <c r="C4109" i="1" s="1"/>
  <c r="C4110" i="1" s="1"/>
  <c r="C4112" i="1" s="1"/>
  <c r="C4114" i="1" s="1"/>
  <c r="C4115" i="1" s="1"/>
  <c r="C4116" i="1" s="1"/>
  <c r="C4117" i="1" s="1"/>
  <c r="C4118" i="1" s="1"/>
  <c r="C4124" i="1" s="1"/>
  <c r="C4126" i="1" s="1"/>
  <c r="C4127" i="1" s="1"/>
  <c r="C4128" i="1" s="1"/>
  <c r="C4120" i="1" s="1"/>
  <c r="B1016" i="8"/>
  <c r="C1016" i="8" s="1"/>
  <c r="E1131" i="1"/>
  <c r="D265" i="8"/>
  <c r="B428" i="1"/>
  <c r="E427" i="1"/>
  <c r="B729" i="1"/>
  <c r="E728" i="1"/>
  <c r="B624" i="1"/>
  <c r="E623" i="1"/>
  <c r="B769" i="1"/>
  <c r="E768" i="1"/>
  <c r="B1137" i="1"/>
  <c r="E1138" i="1"/>
  <c r="B895" i="1"/>
  <c r="E894" i="1"/>
  <c r="B929" i="1"/>
  <c r="E928" i="1"/>
  <c r="B985" i="1"/>
  <c r="E984" i="1"/>
  <c r="B1065" i="1"/>
  <c r="E1065" i="1" s="1"/>
  <c r="E1064" i="1"/>
  <c r="D367" i="1"/>
  <c r="E367" i="1" s="1"/>
  <c r="E366" i="1"/>
  <c r="D944" i="1"/>
  <c r="E943" i="1"/>
  <c r="D449" i="1"/>
  <c r="E448" i="1"/>
  <c r="B472" i="1"/>
  <c r="E471" i="1"/>
  <c r="E689" i="1"/>
  <c r="D690" i="1"/>
  <c r="E690" i="1" s="1"/>
  <c r="D931" i="1"/>
  <c r="D208" i="8" s="1"/>
  <c r="B280" i="1"/>
  <c r="E280" i="1" s="1"/>
  <c r="E279" i="1"/>
  <c r="D828" i="1"/>
  <c r="E827" i="1"/>
  <c r="E639" i="1"/>
  <c r="B749" i="1"/>
  <c r="E749" i="1" s="1"/>
  <c r="E748" i="1"/>
  <c r="C4131" i="1" l="1"/>
  <c r="C4134" i="1" s="1"/>
  <c r="C4136" i="1" s="1"/>
  <c r="C4137" i="1" s="1"/>
  <c r="C4140" i="1" s="1"/>
  <c r="C4142" i="1" s="1"/>
  <c r="C4144" i="1" s="1"/>
  <c r="C4145" i="1" s="1"/>
  <c r="C4147" i="1" s="1"/>
  <c r="C4148" i="1" s="1"/>
  <c r="C4149" i="1" s="1"/>
  <c r="C4150" i="1" s="1"/>
  <c r="C4152" i="1" s="1"/>
  <c r="C4154" i="1" s="1"/>
  <c r="C4155" i="1" s="1"/>
  <c r="C4156" i="1" s="1"/>
  <c r="C4158" i="1" s="1"/>
  <c r="C4160" i="1" s="1"/>
  <c r="C4162" i="1" s="1"/>
  <c r="C4163" i="1" s="1"/>
  <c r="C4164" i="1" s="1"/>
  <c r="C4166" i="1" s="1"/>
  <c r="C4168" i="1" s="1"/>
  <c r="C4170" i="1" s="1"/>
  <c r="C4172" i="1" s="1"/>
  <c r="C4174" i="1" s="1"/>
  <c r="C4176" i="1" s="1"/>
  <c r="C4178" i="1" s="1"/>
  <c r="C4181" i="1" s="1"/>
  <c r="C4182" i="1" s="1"/>
  <c r="C4183" i="1" s="1"/>
  <c r="C4185" i="1" s="1"/>
  <c r="C4187" i="1" s="1"/>
  <c r="C4189" i="1" s="1"/>
  <c r="C4190" i="1" s="1"/>
  <c r="C4191" i="1" s="1"/>
  <c r="C4193" i="1" s="1"/>
  <c r="C4194" i="1" s="1"/>
  <c r="C4195" i="1" s="1"/>
  <c r="C4196" i="1" s="1"/>
  <c r="C4197" i="1" s="1"/>
  <c r="C4199" i="1" s="1"/>
  <c r="C4201" i="1" s="1"/>
  <c r="C4202" i="1" s="1"/>
  <c r="C4203" i="1" s="1"/>
  <c r="C4204" i="1" s="1"/>
  <c r="C4205" i="1" s="1"/>
  <c r="C4206" i="1" s="1"/>
  <c r="C4207" i="1" s="1"/>
  <c r="C4209" i="1" s="1"/>
  <c r="C4211" i="1" s="1"/>
  <c r="C4213" i="1" s="1"/>
  <c r="C4215" i="1" s="1"/>
  <c r="C4219" i="1" s="1"/>
  <c r="C4221" i="1" s="1"/>
  <c r="C4217" i="1" s="1"/>
  <c r="C4223" i="1" s="1"/>
  <c r="C4225" i="1" s="1"/>
  <c r="C4226" i="1" s="1"/>
  <c r="C4227" i="1" s="1"/>
  <c r="C4228" i="1" s="1"/>
  <c r="C4229" i="1" s="1"/>
  <c r="C4230" i="1" s="1"/>
  <c r="C4231" i="1" s="1"/>
  <c r="C4232" i="1" s="1"/>
  <c r="C4233" i="1" s="1"/>
  <c r="C4234" i="1" s="1"/>
  <c r="C4235" i="1" s="1"/>
  <c r="C4236" i="1" s="1"/>
  <c r="C4237" i="1" s="1"/>
  <c r="C4238" i="1" s="1"/>
  <c r="C4240" i="1" s="1"/>
  <c r="C4242" i="1" s="1"/>
  <c r="C4243" i="1" s="1"/>
  <c r="C4244" i="1" s="1"/>
  <c r="C4245" i="1" s="1"/>
  <c r="C4246" i="1" s="1"/>
  <c r="C4248" i="1" s="1"/>
  <c r="C4250" i="1" s="1"/>
  <c r="C3953" i="1" s="1"/>
  <c r="C3954" i="1" s="1"/>
  <c r="C3955" i="1" s="1"/>
  <c r="C3956" i="1" s="1"/>
  <c r="C3957" i="1" s="1"/>
  <c r="C3958" i="1" s="1"/>
  <c r="C3959" i="1" s="1"/>
  <c r="C3960" i="1" s="1"/>
  <c r="C4252" i="1" s="1"/>
  <c r="C4254" i="1" s="1"/>
  <c r="C4255" i="1" s="1"/>
  <c r="C4256" i="1" s="1"/>
  <c r="C4257" i="1" s="1"/>
  <c r="C4259" i="1" s="1"/>
  <c r="C4261" i="1" s="1"/>
  <c r="C4263" i="1" s="1"/>
  <c r="C4265" i="1" s="1"/>
  <c r="C4267" i="1" s="1"/>
  <c r="C4268" i="1" s="1"/>
  <c r="C4269" i="1" s="1"/>
  <c r="C4271" i="1" s="1"/>
  <c r="C4273" i="1" s="1"/>
  <c r="C4275" i="1" s="1"/>
  <c r="C4277" i="1" s="1"/>
  <c r="C4279" i="1" s="1"/>
  <c r="C4280" i="1" s="1"/>
  <c r="C4282" i="1" s="1"/>
  <c r="C4284" i="1" s="1"/>
  <c r="C4286" i="1" s="1"/>
  <c r="C4287" i="1" s="1"/>
  <c r="C4288" i="1" s="1"/>
  <c r="C4290" i="1" s="1"/>
  <c r="C4292" i="1" s="1"/>
  <c r="C4294" i="1" s="1"/>
  <c r="C4296" i="1" s="1"/>
  <c r="C4121" i="1"/>
  <c r="C4122" i="1" s="1"/>
  <c r="B730" i="1"/>
  <c r="E729" i="1"/>
  <c r="B429" i="1"/>
  <c r="E428" i="1"/>
  <c r="B770" i="1"/>
  <c r="E770" i="1" s="1"/>
  <c r="E769" i="1"/>
  <c r="B625" i="1"/>
  <c r="E624" i="1"/>
  <c r="B1139" i="1"/>
  <c r="E1137" i="1"/>
  <c r="B896" i="1"/>
  <c r="E895" i="1"/>
  <c r="B986" i="1"/>
  <c r="E985" i="1"/>
  <c r="B930" i="1"/>
  <c r="E929" i="1"/>
  <c r="D1141" i="1"/>
  <c r="E944" i="1"/>
  <c r="D945" i="1"/>
  <c r="B473" i="1"/>
  <c r="E473" i="1" s="1"/>
  <c r="E472" i="1"/>
  <c r="E828" i="1"/>
  <c r="D829" i="1"/>
  <c r="D450" i="1"/>
  <c r="E449" i="1"/>
  <c r="C4298" i="1" l="1"/>
  <c r="C4300" i="1" s="1"/>
  <c r="C4302" i="1" s="1"/>
  <c r="C4303" i="1" s="1"/>
  <c r="C4304" i="1" s="1"/>
  <c r="C4305" i="1" s="1"/>
  <c r="C4306" i="1" s="1"/>
  <c r="C4307" i="1" s="1"/>
  <c r="C4308" i="1" s="1"/>
  <c r="C4309" i="1" s="1"/>
  <c r="C4311" i="1" s="1"/>
  <c r="C4313" i="1" s="1"/>
  <c r="C4315" i="1" s="1"/>
  <c r="C4317" i="1" s="1"/>
  <c r="C4318" i="1" s="1"/>
  <c r="C4320" i="1" s="1"/>
  <c r="C4321" i="1" s="1"/>
  <c r="C4328" i="1" s="1"/>
  <c r="C4329" i="1" s="1"/>
  <c r="C4330" i="1" s="1"/>
  <c r="C4331" i="1" s="1"/>
  <c r="C4333" i="1" s="1"/>
  <c r="C4334" i="1" s="1"/>
  <c r="B1181" i="8"/>
  <c r="C1181" i="8" s="1"/>
  <c r="B430" i="1"/>
  <c r="E430" i="1" s="1"/>
  <c r="E429" i="1"/>
  <c r="B731" i="1"/>
  <c r="E731" i="1" s="1"/>
  <c r="E730" i="1"/>
  <c r="B626" i="1"/>
  <c r="E625" i="1"/>
  <c r="B1140" i="1"/>
  <c r="E1139" i="1"/>
  <c r="B897" i="1"/>
  <c r="E896" i="1"/>
  <c r="B931" i="1"/>
  <c r="E930" i="1"/>
  <c r="E986" i="1"/>
  <c r="B987" i="1"/>
  <c r="D451" i="1"/>
  <c r="E451" i="1" s="1"/>
  <c r="E450" i="1"/>
  <c r="E829" i="1"/>
  <c r="D830" i="1"/>
  <c r="E945" i="1"/>
  <c r="D946" i="1"/>
  <c r="C4336" i="1" l="1"/>
  <c r="C4337" i="1" s="1"/>
  <c r="C4339" i="1" s="1"/>
  <c r="C4340" i="1" s="1"/>
  <c r="C4324" i="1" s="1"/>
  <c r="C4325" i="1" s="1"/>
  <c r="C4326" i="1" s="1"/>
  <c r="C4342" i="1" s="1"/>
  <c r="C4343" i="1" s="1"/>
  <c r="C4344" i="1" s="1"/>
  <c r="C4345" i="1" s="1"/>
  <c r="C4351" i="1" s="1"/>
  <c r="C4347" i="1" s="1"/>
  <c r="C4348" i="1" s="1"/>
  <c r="C4353" i="1" s="1"/>
  <c r="C4355" i="1" s="1"/>
  <c r="C4357" i="1" s="1"/>
  <c r="C4358" i="1" s="1"/>
  <c r="C4359" i="1" s="1"/>
  <c r="C4360" i="1" s="1"/>
  <c r="B1191" i="8"/>
  <c r="C1191" i="8" s="1"/>
  <c r="E626" i="1"/>
  <c r="B627" i="1"/>
  <c r="E627" i="1" s="1"/>
  <c r="B1141" i="1"/>
  <c r="E1140" i="1"/>
  <c r="B898" i="1"/>
  <c r="E897" i="1"/>
  <c r="B988" i="1"/>
  <c r="E987" i="1"/>
  <c r="B932" i="1"/>
  <c r="E932" i="1" s="1"/>
  <c r="E931" i="1"/>
  <c r="D1143" i="1"/>
  <c r="E946" i="1"/>
  <c r="D947" i="1"/>
  <c r="D831" i="1"/>
  <c r="E831" i="1" s="1"/>
  <c r="E830" i="1"/>
  <c r="C4362" i="1" l="1"/>
  <c r="C4363" i="1" s="1"/>
  <c r="C4364" i="1" s="1"/>
  <c r="C4365" i="1" s="1"/>
  <c r="C4366" i="1" s="1"/>
  <c r="C4367" i="1" s="1"/>
  <c r="C4369" i="1" s="1"/>
  <c r="C4370" i="1" s="1"/>
  <c r="C4372" i="1" s="1"/>
  <c r="C4373" i="1" s="1"/>
  <c r="C4374" i="1" s="1"/>
  <c r="C4375" i="1" s="1"/>
  <c r="C4376" i="1" s="1"/>
  <c r="C4377" i="1" s="1"/>
  <c r="C4378" i="1" s="1"/>
  <c r="C4379" i="1" s="1"/>
  <c r="C4380" i="1" s="1"/>
  <c r="C4381" i="1" s="1"/>
  <c r="C4382" i="1" s="1"/>
  <c r="C4383" i="1" s="1"/>
  <c r="C4384" i="1" s="1"/>
  <c r="C4385" i="1" s="1"/>
  <c r="C4386" i="1" s="1"/>
  <c r="C4387" i="1" s="1"/>
  <c r="C4388" i="1" s="1"/>
  <c r="C4389" i="1" s="1"/>
  <c r="C4390" i="1" s="1"/>
  <c r="C4391" i="1" s="1"/>
  <c r="C4392" i="1" s="1"/>
  <c r="C4393" i="1" s="1"/>
  <c r="C4394" i="1" s="1"/>
  <c r="C4395" i="1" s="1"/>
  <c r="C4396" i="1" s="1"/>
  <c r="C4397" i="1" s="1"/>
  <c r="C4398" i="1" s="1"/>
  <c r="C4399" i="1" s="1"/>
  <c r="C4400" i="1" s="1"/>
  <c r="C4401" i="1" s="1"/>
  <c r="C4402" i="1" s="1"/>
  <c r="C4403" i="1" s="1"/>
  <c r="C4404" i="1" s="1"/>
  <c r="C4405" i="1" s="1"/>
  <c r="C4406" i="1" s="1"/>
  <c r="C4407" i="1" s="1"/>
  <c r="C4408" i="1" s="1"/>
  <c r="C4409" i="1" s="1"/>
  <c r="C4410" i="1" s="1"/>
  <c r="C4411" i="1" s="1"/>
  <c r="C4412" i="1" s="1"/>
  <c r="C4413" i="1" s="1"/>
  <c r="C4414" i="1" s="1"/>
  <c r="C4415" i="1" s="1"/>
  <c r="C4416" i="1" s="1"/>
  <c r="C4417" i="1" s="1"/>
  <c r="C4418" i="1" s="1"/>
  <c r="C4419" i="1" s="1"/>
  <c r="C4420" i="1" s="1"/>
  <c r="C4421" i="1" s="1"/>
  <c r="C4422" i="1" s="1"/>
  <c r="C4423" i="1" s="1"/>
  <c r="C4424" i="1" s="1"/>
  <c r="C4425" i="1" s="1"/>
  <c r="C4426" i="1" s="1"/>
  <c r="C4427" i="1" s="1"/>
  <c r="C4428" i="1" s="1"/>
  <c r="C4429" i="1" s="1"/>
  <c r="C4430" i="1" s="1"/>
  <c r="C4431" i="1" s="1"/>
  <c r="C4432" i="1" s="1"/>
  <c r="C4433" i="1" s="1"/>
  <c r="C4434" i="1" s="1"/>
  <c r="C4435" i="1" s="1"/>
  <c r="C4436" i="1" s="1"/>
  <c r="C4437" i="1" s="1"/>
  <c r="C4438" i="1" s="1"/>
  <c r="C4439" i="1" s="1"/>
  <c r="C4440" i="1" s="1"/>
  <c r="C4441" i="1" s="1"/>
  <c r="C4442" i="1" s="1"/>
  <c r="C4443" i="1" s="1"/>
  <c r="C4444" i="1" s="1"/>
  <c r="C4445" i="1" s="1"/>
  <c r="C4446" i="1" s="1"/>
  <c r="C4447" i="1" s="1"/>
  <c r="C4448" i="1" s="1"/>
  <c r="C4449" i="1" s="1"/>
  <c r="C4450" i="1" s="1"/>
  <c r="C4451" i="1" s="1"/>
  <c r="C4452" i="1" s="1"/>
  <c r="C4453" i="1" s="1"/>
  <c r="C4454" i="1" s="1"/>
  <c r="C4455" i="1" s="1"/>
  <c r="C4456" i="1" s="1"/>
  <c r="C4457" i="1" s="1"/>
  <c r="C4458" i="1" s="1"/>
  <c r="C4459" i="1" s="1"/>
  <c r="C4460" i="1" s="1"/>
  <c r="C4461" i="1" s="1"/>
  <c r="C4462" i="1" s="1"/>
  <c r="C4463" i="1" s="1"/>
  <c r="C4464" i="1" s="1"/>
  <c r="C4465" i="1" s="1"/>
  <c r="C4466" i="1" s="1"/>
  <c r="C4467" i="1" s="1"/>
  <c r="C4468" i="1" s="1"/>
  <c r="C4469" i="1" s="1"/>
  <c r="C4470" i="1" s="1"/>
  <c r="C4471" i="1" s="1"/>
  <c r="C4472" i="1" s="1"/>
  <c r="C4473" i="1" s="1"/>
  <c r="C4474" i="1" s="1"/>
  <c r="C4475" i="1" s="1"/>
  <c r="C4476" i="1" s="1"/>
  <c r="C4477" i="1" s="1"/>
  <c r="C4478" i="1" s="1"/>
  <c r="C4479" i="1" s="1"/>
  <c r="C4480" i="1" s="1"/>
  <c r="C4481" i="1" s="1"/>
  <c r="C4482" i="1" s="1"/>
  <c r="C4483" i="1" s="1"/>
  <c r="C4484" i="1" s="1"/>
  <c r="C4485" i="1" s="1"/>
  <c r="C4486" i="1" s="1"/>
  <c r="C4487" i="1" s="1"/>
  <c r="C4488" i="1" s="1"/>
  <c r="C4489" i="1" s="1"/>
  <c r="C4490" i="1" s="1"/>
  <c r="C4491" i="1" s="1"/>
  <c r="C4492" i="1" s="1"/>
  <c r="C4493" i="1" s="1"/>
  <c r="C4494" i="1" s="1"/>
  <c r="C4495" i="1" s="1"/>
  <c r="C4496" i="1" s="1"/>
  <c r="C4497" i="1" s="1"/>
  <c r="C4498" i="1" s="1"/>
  <c r="C4499" i="1" s="1"/>
  <c r="C4500" i="1" s="1"/>
  <c r="C4501" i="1" s="1"/>
  <c r="C4502" i="1" s="1"/>
  <c r="C4503" i="1" s="1"/>
  <c r="C4504" i="1" s="1"/>
  <c r="C4505" i="1" s="1"/>
  <c r="C4506" i="1" s="1"/>
  <c r="C4507" i="1" s="1"/>
  <c r="C4508" i="1" s="1"/>
  <c r="C4509" i="1" s="1"/>
  <c r="C4510" i="1" s="1"/>
  <c r="C4511" i="1" s="1"/>
  <c r="C4512" i="1" s="1"/>
  <c r="C4513" i="1" s="1"/>
  <c r="C4514" i="1" s="1"/>
  <c r="C4515" i="1" s="1"/>
  <c r="C4516" i="1" s="1"/>
  <c r="C4517" i="1" s="1"/>
  <c r="C4518" i="1" s="1"/>
  <c r="C4519" i="1" s="1"/>
  <c r="C4520" i="1" s="1"/>
  <c r="C4521" i="1" s="1"/>
  <c r="C4522" i="1" s="1"/>
  <c r="C4523" i="1" s="1"/>
  <c r="C4524" i="1" s="1"/>
  <c r="C4525" i="1" s="1"/>
  <c r="C4526" i="1" s="1"/>
  <c r="C4527" i="1" s="1"/>
  <c r="C4528" i="1" s="1"/>
  <c r="C4529" i="1" s="1"/>
  <c r="C4530" i="1" s="1"/>
  <c r="C4531" i="1" s="1"/>
  <c r="C4532" i="1" s="1"/>
  <c r="C4533" i="1" s="1"/>
  <c r="C4534" i="1" s="1"/>
  <c r="C4535" i="1" s="1"/>
  <c r="C4536" i="1" s="1"/>
  <c r="C4537" i="1" s="1"/>
  <c r="C4538" i="1" s="1"/>
  <c r="C4539" i="1" s="1"/>
  <c r="C4540" i="1" s="1"/>
  <c r="C4541" i="1" s="1"/>
  <c r="C4542" i="1" s="1"/>
  <c r="C4543" i="1" s="1"/>
  <c r="C4544" i="1" s="1"/>
  <c r="C4545" i="1" s="1"/>
  <c r="C4546" i="1" s="1"/>
  <c r="C4547" i="1" s="1"/>
  <c r="C4548" i="1" s="1"/>
  <c r="C4549" i="1" s="1"/>
  <c r="C4550" i="1" s="1"/>
  <c r="C4551" i="1" s="1"/>
  <c r="C4552" i="1" s="1"/>
  <c r="C4553" i="1" s="1"/>
  <c r="C4554" i="1" s="1"/>
  <c r="C4555" i="1" s="1"/>
  <c r="C4556" i="1" s="1"/>
  <c r="C4557" i="1" s="1"/>
  <c r="C4558" i="1" s="1"/>
  <c r="C4559" i="1" s="1"/>
  <c r="C4560" i="1" s="1"/>
  <c r="C4561" i="1" s="1"/>
  <c r="C4562" i="1" s="1"/>
  <c r="C4563" i="1" s="1"/>
  <c r="C4564" i="1" s="1"/>
  <c r="C4565" i="1" s="1"/>
  <c r="C4566" i="1" s="1"/>
  <c r="C4567" i="1" s="1"/>
  <c r="C4568" i="1" s="1"/>
  <c r="C4569" i="1" s="1"/>
  <c r="C4570" i="1" s="1"/>
  <c r="C4571" i="1" s="1"/>
  <c r="C4572" i="1" s="1"/>
  <c r="C4573" i="1" s="1"/>
  <c r="C4574" i="1" s="1"/>
  <c r="C4575" i="1" s="1"/>
  <c r="C4576" i="1" s="1"/>
  <c r="C4577" i="1" s="1"/>
  <c r="C4578" i="1" s="1"/>
  <c r="C4579" i="1" s="1"/>
  <c r="C4580" i="1" s="1"/>
  <c r="C4581" i="1" s="1"/>
  <c r="C4582" i="1" s="1"/>
  <c r="C4583" i="1" s="1"/>
  <c r="C4584" i="1" s="1"/>
  <c r="C4585" i="1" s="1"/>
  <c r="C4586" i="1" s="1"/>
  <c r="C4587" i="1" s="1"/>
  <c r="C4588" i="1" s="1"/>
  <c r="C4589" i="1" s="1"/>
  <c r="C4590" i="1" s="1"/>
  <c r="C4591" i="1" s="1"/>
  <c r="C4592" i="1" s="1"/>
  <c r="C4593" i="1" s="1"/>
  <c r="C4594" i="1" s="1"/>
  <c r="C4595" i="1" s="1"/>
  <c r="C4596" i="1" s="1"/>
  <c r="C4597" i="1" s="1"/>
  <c r="C4598" i="1" s="1"/>
  <c r="C4599" i="1" s="1"/>
  <c r="C4600" i="1" s="1"/>
  <c r="C4601" i="1" s="1"/>
  <c r="C4602" i="1" s="1"/>
  <c r="C4603" i="1" s="1"/>
  <c r="C4604" i="1" s="1"/>
  <c r="C4605" i="1" s="1"/>
  <c r="C4606" i="1" s="1"/>
  <c r="C4607" i="1" s="1"/>
  <c r="C4608" i="1" s="1"/>
  <c r="C4609" i="1" s="1"/>
  <c r="C4610" i="1" s="1"/>
  <c r="C4611" i="1" s="1"/>
  <c r="C4612" i="1" s="1"/>
  <c r="C4613" i="1" s="1"/>
  <c r="C4614" i="1" s="1"/>
  <c r="C4615" i="1" s="1"/>
  <c r="C4616" i="1" s="1"/>
  <c r="C4617" i="1" s="1"/>
  <c r="C4618" i="1" s="1"/>
  <c r="C4619" i="1" s="1"/>
  <c r="C4620" i="1" s="1"/>
  <c r="C4621" i="1" s="1"/>
  <c r="C4622" i="1" s="1"/>
  <c r="C4623" i="1" s="1"/>
  <c r="C4624" i="1" s="1"/>
  <c r="C4625" i="1" s="1"/>
  <c r="C4626" i="1" s="1"/>
  <c r="C4627" i="1" s="1"/>
  <c r="C4628" i="1" s="1"/>
  <c r="C4629" i="1" s="1"/>
  <c r="C4630" i="1" s="1"/>
  <c r="C4631" i="1" s="1"/>
  <c r="C4632" i="1" s="1"/>
  <c r="C4633" i="1" s="1"/>
  <c r="C4634" i="1" s="1"/>
  <c r="C4635" i="1" s="1"/>
  <c r="C4636" i="1" s="1"/>
  <c r="C4637" i="1" s="1"/>
  <c r="C4638" i="1" s="1"/>
  <c r="C4639" i="1" s="1"/>
  <c r="C4640" i="1" s="1"/>
  <c r="C4641" i="1" s="1"/>
  <c r="C4642" i="1" s="1"/>
  <c r="C4643" i="1" s="1"/>
  <c r="C4644" i="1" s="1"/>
  <c r="C4645" i="1" s="1"/>
  <c r="C4646" i="1" s="1"/>
  <c r="C4647" i="1" s="1"/>
  <c r="C4648" i="1" s="1"/>
  <c r="C4649" i="1" s="1"/>
  <c r="C4650" i="1" s="1"/>
  <c r="C4651" i="1" s="1"/>
  <c r="C4652" i="1" s="1"/>
  <c r="C4653" i="1" s="1"/>
  <c r="C4654" i="1" s="1"/>
  <c r="C4655" i="1" s="1"/>
  <c r="C4656" i="1" s="1"/>
  <c r="C4657" i="1" s="1"/>
  <c r="C4658" i="1" s="1"/>
  <c r="C4659" i="1" s="1"/>
  <c r="C4660" i="1" s="1"/>
  <c r="C4661" i="1" s="1"/>
  <c r="C4662" i="1" s="1"/>
  <c r="C4663" i="1" s="1"/>
  <c r="C4664" i="1" s="1"/>
  <c r="C4665" i="1" s="1"/>
  <c r="C4666" i="1" s="1"/>
  <c r="C4667" i="1" s="1"/>
  <c r="C4668" i="1" s="1"/>
  <c r="C4669" i="1" s="1"/>
  <c r="C4670" i="1" s="1"/>
  <c r="C4671" i="1" s="1"/>
  <c r="C4672" i="1" s="1"/>
  <c r="C4673" i="1" s="1"/>
  <c r="C4674" i="1" s="1"/>
  <c r="C4675" i="1" s="1"/>
  <c r="C4676" i="1" s="1"/>
  <c r="C4677" i="1" s="1"/>
  <c r="C4678" i="1" s="1"/>
  <c r="C4679" i="1" s="1"/>
  <c r="C4680" i="1" s="1"/>
  <c r="C4681" i="1" s="1"/>
  <c r="C4682" i="1" s="1"/>
  <c r="C4683" i="1" s="1"/>
  <c r="C4684" i="1" s="1"/>
  <c r="C4685" i="1" s="1"/>
  <c r="C4686" i="1" s="1"/>
  <c r="C4687" i="1" s="1"/>
  <c r="C4688" i="1" s="1"/>
  <c r="C4689" i="1" s="1"/>
  <c r="C4690" i="1" s="1"/>
  <c r="C4691" i="1" s="1"/>
  <c r="C4692" i="1" s="1"/>
  <c r="C4693" i="1" s="1"/>
  <c r="C4694" i="1" s="1"/>
  <c r="C4695" i="1" s="1"/>
  <c r="C4696" i="1" s="1"/>
  <c r="C4697" i="1" s="1"/>
  <c r="C4698" i="1" s="1"/>
  <c r="C4699" i="1" s="1"/>
  <c r="C4700" i="1" s="1"/>
  <c r="C4701" i="1" s="1"/>
  <c r="C4702" i="1" s="1"/>
  <c r="C4703" i="1" s="1"/>
  <c r="C4704" i="1" s="1"/>
  <c r="C4705" i="1" s="1"/>
  <c r="C4706" i="1" s="1"/>
  <c r="C4707" i="1" s="1"/>
  <c r="C4708" i="1" s="1"/>
  <c r="C4709" i="1" s="1"/>
  <c r="C4710" i="1" s="1"/>
  <c r="C4711" i="1" s="1"/>
  <c r="C4712" i="1" s="1"/>
  <c r="C4713" i="1" s="1"/>
  <c r="C4714" i="1" s="1"/>
  <c r="C4715" i="1" s="1"/>
  <c r="C4716" i="1" s="1"/>
  <c r="C4717" i="1" s="1"/>
  <c r="C4718" i="1" s="1"/>
  <c r="C4719" i="1" s="1"/>
  <c r="C4720" i="1" s="1"/>
  <c r="C4721" i="1" s="1"/>
  <c r="C4722" i="1" s="1"/>
  <c r="C4723" i="1" s="1"/>
  <c r="C4724" i="1" s="1"/>
  <c r="C4725" i="1" s="1"/>
  <c r="C4726" i="1" s="1"/>
  <c r="C4727" i="1" s="1"/>
  <c r="C4728" i="1" s="1"/>
  <c r="C4729" i="1" s="1"/>
  <c r="C4730" i="1" s="1"/>
  <c r="C4731" i="1" s="1"/>
  <c r="C4732" i="1" s="1"/>
  <c r="C4733" i="1" s="1"/>
  <c r="C4734" i="1" s="1"/>
  <c r="C4735" i="1" s="1"/>
  <c r="C4736" i="1" s="1"/>
  <c r="C4737" i="1" s="1"/>
  <c r="C4738" i="1" s="1"/>
  <c r="C4739" i="1" s="1"/>
  <c r="C4740" i="1" s="1"/>
  <c r="C4741" i="1" s="1"/>
  <c r="C4742" i="1" s="1"/>
  <c r="C4743" i="1" s="1"/>
  <c r="C4744" i="1" s="1"/>
  <c r="C4745" i="1" s="1"/>
  <c r="C4746" i="1" s="1"/>
  <c r="C4747" i="1" s="1"/>
  <c r="C4748" i="1" s="1"/>
  <c r="C4749" i="1" s="1"/>
  <c r="C4750" i="1" s="1"/>
  <c r="C4751" i="1" s="1"/>
  <c r="C4752" i="1" s="1"/>
  <c r="C4753" i="1" s="1"/>
  <c r="C4754" i="1" s="1"/>
  <c r="C4755" i="1" s="1"/>
  <c r="C4756" i="1" s="1"/>
  <c r="C4757" i="1" s="1"/>
  <c r="C4758" i="1" s="1"/>
  <c r="C4759" i="1" s="1"/>
  <c r="C4760" i="1" s="1"/>
  <c r="C4761" i="1" s="1"/>
  <c r="C4762" i="1" s="1"/>
  <c r="C4763" i="1" s="1"/>
  <c r="C4764" i="1" s="1"/>
  <c r="C4765" i="1" s="1"/>
  <c r="C4766" i="1" s="1"/>
  <c r="C4767" i="1" s="1"/>
  <c r="C4768" i="1" s="1"/>
  <c r="C4769" i="1" s="1"/>
  <c r="C4770" i="1" s="1"/>
  <c r="C4771" i="1" s="1"/>
  <c r="C4772" i="1" s="1"/>
  <c r="C4773" i="1" s="1"/>
  <c r="C4774" i="1" s="1"/>
  <c r="C4775" i="1" s="1"/>
  <c r="C4776" i="1" s="1"/>
  <c r="C4777" i="1" s="1"/>
  <c r="C4778" i="1" s="1"/>
  <c r="C4779" i="1" s="1"/>
  <c r="C4780" i="1" s="1"/>
  <c r="C4781" i="1" s="1"/>
  <c r="C4782" i="1" s="1"/>
  <c r="C4783" i="1" s="1"/>
  <c r="C4784" i="1" s="1"/>
  <c r="C4785" i="1" s="1"/>
  <c r="C4786" i="1" s="1"/>
  <c r="C4787" i="1" s="1"/>
  <c r="C4788" i="1" s="1"/>
  <c r="C4789" i="1" s="1"/>
  <c r="C4790" i="1" s="1"/>
  <c r="C4791" i="1" s="1"/>
  <c r="C4792" i="1" s="1"/>
  <c r="C4793" i="1" s="1"/>
  <c r="C4794" i="1" s="1"/>
  <c r="C4795" i="1" s="1"/>
  <c r="C4796" i="1" s="1"/>
  <c r="C4797" i="1" s="1"/>
  <c r="C4798" i="1" s="1"/>
  <c r="C4799" i="1" s="1"/>
  <c r="C4800" i="1" s="1"/>
  <c r="C4801" i="1" s="1"/>
  <c r="C4802" i="1" s="1"/>
  <c r="C4803" i="1" s="1"/>
  <c r="C4804" i="1" s="1"/>
  <c r="C4805" i="1" s="1"/>
  <c r="C4806" i="1" s="1"/>
  <c r="C4807" i="1" s="1"/>
  <c r="C4808" i="1" s="1"/>
  <c r="C4809" i="1" s="1"/>
  <c r="C4810" i="1" s="1"/>
  <c r="C4811" i="1" s="1"/>
  <c r="C4812" i="1" s="1"/>
  <c r="C4813" i="1" s="1"/>
  <c r="C4814" i="1" s="1"/>
  <c r="C4815" i="1" s="1"/>
  <c r="C4816" i="1" s="1"/>
  <c r="C4817" i="1" s="1"/>
  <c r="C4818" i="1" s="1"/>
  <c r="C4819" i="1" s="1"/>
  <c r="C4820" i="1" s="1"/>
  <c r="C4821" i="1" s="1"/>
  <c r="C4822" i="1" s="1"/>
  <c r="C4823" i="1" s="1"/>
  <c r="C4824" i="1" s="1"/>
  <c r="C4825" i="1" s="1"/>
  <c r="C4826" i="1" s="1"/>
  <c r="C4827" i="1" s="1"/>
  <c r="C4828" i="1" s="1"/>
  <c r="C4829" i="1" s="1"/>
  <c r="C4830" i="1" s="1"/>
  <c r="C4831" i="1" s="1"/>
  <c r="C4832" i="1" s="1"/>
  <c r="C4833" i="1" s="1"/>
  <c r="C4834" i="1" s="1"/>
  <c r="C4835" i="1" s="1"/>
  <c r="C4836" i="1" s="1"/>
  <c r="C4837" i="1" s="1"/>
  <c r="C4838" i="1" s="1"/>
  <c r="C4839" i="1" s="1"/>
  <c r="C4840" i="1" s="1"/>
  <c r="C4841" i="1" s="1"/>
  <c r="C4842" i="1" s="1"/>
  <c r="C4843" i="1" s="1"/>
  <c r="C4844" i="1" s="1"/>
  <c r="C4845" i="1" s="1"/>
  <c r="C4846" i="1" s="1"/>
  <c r="C4847" i="1" s="1"/>
  <c r="C4848" i="1" s="1"/>
  <c r="C4849" i="1" s="1"/>
  <c r="C4850" i="1" s="1"/>
  <c r="C4851" i="1" s="1"/>
  <c r="C4852" i="1" s="1"/>
  <c r="C4853" i="1" s="1"/>
  <c r="C4854" i="1" s="1"/>
  <c r="C4855" i="1" s="1"/>
  <c r="C4856" i="1" s="1"/>
  <c r="C4857" i="1" s="1"/>
  <c r="C4858" i="1" s="1"/>
  <c r="C4859" i="1" s="1"/>
  <c r="C4860" i="1" s="1"/>
  <c r="C4861" i="1" s="1"/>
  <c r="C4862" i="1" s="1"/>
  <c r="C4863" i="1" s="1"/>
  <c r="C4864" i="1" s="1"/>
  <c r="C4865" i="1" s="1"/>
  <c r="C4866" i="1" s="1"/>
  <c r="C4867" i="1" s="1"/>
  <c r="C4868" i="1" s="1"/>
  <c r="C4869" i="1" s="1"/>
  <c r="C4870" i="1" s="1"/>
  <c r="C4871" i="1" s="1"/>
  <c r="C4872" i="1" s="1"/>
  <c r="C4873" i="1" s="1"/>
  <c r="C4874" i="1" s="1"/>
  <c r="C4875" i="1" s="1"/>
  <c r="C4876" i="1" s="1"/>
  <c r="C4877" i="1" s="1"/>
  <c r="C4878" i="1" s="1"/>
  <c r="C4879" i="1" s="1"/>
  <c r="C4880" i="1" s="1"/>
  <c r="C4881" i="1" s="1"/>
  <c r="C4882" i="1" s="1"/>
  <c r="C4883" i="1" s="1"/>
  <c r="C4884" i="1" s="1"/>
  <c r="C4885" i="1" s="1"/>
  <c r="C4886" i="1" s="1"/>
  <c r="C4887" i="1" s="1"/>
  <c r="C4888" i="1" s="1"/>
  <c r="C4889" i="1" s="1"/>
  <c r="C4890" i="1" s="1"/>
  <c r="C4891" i="1" s="1"/>
  <c r="C4892" i="1" s="1"/>
  <c r="C4893" i="1" s="1"/>
  <c r="C4894" i="1" s="1"/>
  <c r="C4895" i="1" s="1"/>
  <c r="C4896" i="1" s="1"/>
  <c r="C4897" i="1" s="1"/>
  <c r="C4898" i="1" s="1"/>
  <c r="C4899" i="1" s="1"/>
  <c r="C4900" i="1" s="1"/>
  <c r="C4901" i="1" s="1"/>
  <c r="C4902" i="1" s="1"/>
  <c r="C4903" i="1" s="1"/>
  <c r="C4904" i="1" s="1"/>
  <c r="C4905" i="1" s="1"/>
  <c r="C4906" i="1" s="1"/>
  <c r="C4907" i="1" s="1"/>
  <c r="C4908" i="1" s="1"/>
  <c r="C4909" i="1" s="1"/>
  <c r="C4910" i="1" s="1"/>
  <c r="C4911" i="1" s="1"/>
  <c r="C4912" i="1" s="1"/>
  <c r="C4913" i="1" s="1"/>
  <c r="C4914" i="1" s="1"/>
  <c r="C4915" i="1" s="1"/>
  <c r="C4916" i="1" s="1"/>
  <c r="C4917" i="1" s="1"/>
  <c r="C4918" i="1" s="1"/>
  <c r="C4919" i="1" s="1"/>
  <c r="C4920" i="1" s="1"/>
  <c r="C4921" i="1" s="1"/>
  <c r="C4922" i="1" s="1"/>
  <c r="C4923" i="1" s="1"/>
  <c r="C4924" i="1" s="1"/>
  <c r="C4925" i="1" s="1"/>
  <c r="C4926" i="1" s="1"/>
  <c r="C4927" i="1" s="1"/>
  <c r="C4928" i="1" s="1"/>
  <c r="C4929" i="1" s="1"/>
  <c r="C4930" i="1" s="1"/>
  <c r="C4931" i="1" s="1"/>
  <c r="C4932" i="1" s="1"/>
  <c r="C4933" i="1" s="1"/>
  <c r="C4934" i="1" s="1"/>
  <c r="C4935" i="1" s="1"/>
  <c r="C4936" i="1" s="1"/>
  <c r="C4937" i="1" s="1"/>
  <c r="C4938" i="1" s="1"/>
  <c r="C4939" i="1" s="1"/>
  <c r="C4940" i="1" s="1"/>
  <c r="C4941" i="1" s="1"/>
  <c r="C4942" i="1" s="1"/>
  <c r="C4943" i="1" s="1"/>
  <c r="C4944" i="1" s="1"/>
  <c r="C4945" i="1" s="1"/>
  <c r="C4946" i="1" s="1"/>
  <c r="C4947" i="1" s="1"/>
  <c r="C4948" i="1" s="1"/>
  <c r="C4949" i="1" s="1"/>
  <c r="C4950" i="1" s="1"/>
  <c r="C4951" i="1" s="1"/>
  <c r="C4952" i="1" s="1"/>
  <c r="C4953" i="1" s="1"/>
  <c r="C4954" i="1" s="1"/>
  <c r="C4955" i="1" s="1"/>
  <c r="C4956" i="1" s="1"/>
  <c r="C4957" i="1" s="1"/>
  <c r="C4958" i="1" s="1"/>
  <c r="C4959" i="1" s="1"/>
  <c r="C4960" i="1" s="1"/>
  <c r="C4961" i="1" s="1"/>
  <c r="C4962" i="1" s="1"/>
  <c r="C4963" i="1" s="1"/>
  <c r="C4964" i="1" s="1"/>
  <c r="C4965" i="1" s="1"/>
  <c r="C4966" i="1" s="1"/>
  <c r="C4967" i="1" s="1"/>
  <c r="C4968" i="1" s="1"/>
  <c r="C4969" i="1" s="1"/>
  <c r="C4970" i="1" s="1"/>
  <c r="C4971" i="1" s="1"/>
  <c r="C4972" i="1" s="1"/>
  <c r="C4973" i="1" s="1"/>
  <c r="C4974" i="1" s="1"/>
  <c r="C4975" i="1" s="1"/>
  <c r="C4976" i="1" s="1"/>
  <c r="C4977" i="1" s="1"/>
  <c r="C4978" i="1" s="1"/>
  <c r="C4979" i="1" s="1"/>
  <c r="C4980" i="1" s="1"/>
  <c r="C4981" i="1" s="1"/>
  <c r="C4982" i="1" s="1"/>
  <c r="C4983" i="1" s="1"/>
  <c r="C4984" i="1" s="1"/>
  <c r="C4985" i="1" s="1"/>
  <c r="C4986" i="1" s="1"/>
  <c r="C4987" i="1" s="1"/>
  <c r="C4988" i="1" s="1"/>
  <c r="C4989" i="1" s="1"/>
  <c r="C4990" i="1" s="1"/>
  <c r="C4991" i="1" s="1"/>
  <c r="C4992" i="1" s="1"/>
  <c r="C4993" i="1" s="1"/>
  <c r="C4994" i="1" s="1"/>
  <c r="C4995" i="1" s="1"/>
  <c r="C4996" i="1" s="1"/>
  <c r="C4997" i="1" s="1"/>
  <c r="C4998" i="1" s="1"/>
  <c r="C4999" i="1" s="1"/>
  <c r="C5000" i="1" s="1"/>
  <c r="C5001" i="1" s="1"/>
  <c r="C5002" i="1" s="1"/>
  <c r="C5003" i="1" s="1"/>
  <c r="C5004" i="1" s="1"/>
  <c r="C5005" i="1" s="1"/>
  <c r="C5006" i="1" s="1"/>
  <c r="C5007" i="1" s="1"/>
  <c r="C5008" i="1" s="1"/>
  <c r="C5009" i="1" s="1"/>
  <c r="C5010" i="1" s="1"/>
  <c r="C5011" i="1" s="1"/>
  <c r="C5012" i="1" s="1"/>
  <c r="C5013" i="1" s="1"/>
  <c r="C5014" i="1" s="1"/>
  <c r="C5015" i="1" s="1"/>
  <c r="C5016" i="1" s="1"/>
  <c r="C5017" i="1" s="1"/>
  <c r="C5018" i="1" s="1"/>
  <c r="C5019" i="1" s="1"/>
  <c r="C5020" i="1" s="1"/>
  <c r="C5021" i="1" s="1"/>
  <c r="C5022" i="1" s="1"/>
  <c r="C5023" i="1" s="1"/>
  <c r="C5024" i="1" s="1"/>
  <c r="C5025" i="1" s="1"/>
  <c r="C5026" i="1" s="1"/>
  <c r="C5027" i="1" s="1"/>
  <c r="C5028" i="1" s="1"/>
  <c r="C5029" i="1" s="1"/>
  <c r="C5030" i="1" s="1"/>
  <c r="C5031" i="1" s="1"/>
  <c r="C5032" i="1" s="1"/>
  <c r="C5033" i="1" s="1"/>
  <c r="C5034" i="1" s="1"/>
  <c r="C5035" i="1" s="1"/>
  <c r="C5036" i="1" s="1"/>
  <c r="C5037" i="1" s="1"/>
  <c r="C5038" i="1" s="1"/>
  <c r="C5039" i="1" s="1"/>
  <c r="C5040" i="1" s="1"/>
  <c r="C5041" i="1" s="1"/>
  <c r="C5042" i="1" s="1"/>
  <c r="C5043" i="1" s="1"/>
  <c r="C5044" i="1" s="1"/>
  <c r="C5045" i="1" s="1"/>
  <c r="C5046" i="1" s="1"/>
  <c r="C5047" i="1" s="1"/>
  <c r="C5048" i="1" s="1"/>
  <c r="C5049" i="1" s="1"/>
  <c r="C5050" i="1" s="1"/>
  <c r="C5051" i="1" s="1"/>
  <c r="C5052" i="1" s="1"/>
  <c r="C5053" i="1" s="1"/>
  <c r="C5054" i="1" s="1"/>
  <c r="C5055" i="1" s="1"/>
  <c r="C5056" i="1" s="1"/>
  <c r="C5057" i="1" s="1"/>
  <c r="C5058" i="1" s="1"/>
  <c r="C5059" i="1" s="1"/>
  <c r="C5060" i="1" s="1"/>
  <c r="C5061" i="1" s="1"/>
  <c r="C5062" i="1" s="1"/>
  <c r="C5063" i="1" s="1"/>
  <c r="C5064" i="1" s="1"/>
  <c r="C5065" i="1" s="1"/>
  <c r="C5066" i="1" s="1"/>
  <c r="C5067" i="1" s="1"/>
  <c r="C5068" i="1" s="1"/>
  <c r="C5069" i="1" s="1"/>
  <c r="C5070" i="1" s="1"/>
  <c r="C5071" i="1" s="1"/>
  <c r="C5072" i="1" s="1"/>
  <c r="C5073" i="1" s="1"/>
  <c r="C5074" i="1" s="1"/>
  <c r="C5075" i="1" s="1"/>
  <c r="C5076" i="1" s="1"/>
  <c r="C5077" i="1" s="1"/>
  <c r="C5078" i="1" s="1"/>
  <c r="C5079" i="1" s="1"/>
  <c r="C5080" i="1" s="1"/>
  <c r="C5081" i="1" s="1"/>
  <c r="C5082" i="1" s="1"/>
  <c r="C5083" i="1" s="1"/>
  <c r="C5084" i="1" s="1"/>
  <c r="C5085" i="1" s="1"/>
  <c r="C5086" i="1" s="1"/>
  <c r="C5087" i="1" s="1"/>
  <c r="C5088" i="1" s="1"/>
  <c r="C5089" i="1" s="1"/>
  <c r="C5090" i="1" s="1"/>
  <c r="C5091" i="1" s="1"/>
  <c r="C5092" i="1" s="1"/>
  <c r="C5093" i="1" s="1"/>
  <c r="C5094" i="1" s="1"/>
  <c r="C5095" i="1" s="1"/>
  <c r="C5096" i="1" s="1"/>
  <c r="C5097" i="1" s="1"/>
  <c r="C5098" i="1" s="1"/>
  <c r="C5099" i="1" s="1"/>
  <c r="C5100" i="1" s="1"/>
  <c r="C5101" i="1" s="1"/>
  <c r="C5102" i="1" s="1"/>
  <c r="C5103" i="1" s="1"/>
  <c r="C5104" i="1" s="1"/>
  <c r="C5105" i="1" s="1"/>
  <c r="C5106" i="1" s="1"/>
  <c r="C5107" i="1" s="1"/>
  <c r="C5108" i="1" s="1"/>
  <c r="C5109" i="1" s="1"/>
  <c r="C5110" i="1" s="1"/>
  <c r="C5111" i="1" s="1"/>
  <c r="C5112" i="1" s="1"/>
  <c r="C5113" i="1" s="1"/>
  <c r="C5114" i="1" s="1"/>
  <c r="C5115" i="1" s="1"/>
  <c r="C5116" i="1" s="1"/>
  <c r="C5117" i="1" s="1"/>
  <c r="C5118" i="1" s="1"/>
  <c r="C5119" i="1" s="1"/>
  <c r="C5120" i="1" s="1"/>
  <c r="C5121" i="1" s="1"/>
  <c r="C5122" i="1" s="1"/>
  <c r="C5123" i="1" s="1"/>
  <c r="C5124" i="1" s="1"/>
  <c r="C5125" i="1" s="1"/>
  <c r="C5126" i="1" s="1"/>
  <c r="C5127" i="1" s="1"/>
  <c r="C5128" i="1" s="1"/>
  <c r="C5129" i="1" s="1"/>
  <c r="C5130" i="1" s="1"/>
  <c r="C5131" i="1" s="1"/>
  <c r="C5132" i="1" s="1"/>
  <c r="C5133" i="1" s="1"/>
  <c r="C5134" i="1" s="1"/>
  <c r="C5135" i="1" s="1"/>
  <c r="C5136" i="1" s="1"/>
  <c r="C5137" i="1" s="1"/>
  <c r="C5138" i="1" s="1"/>
  <c r="C5139" i="1" s="1"/>
  <c r="C5140" i="1" s="1"/>
  <c r="C5141" i="1" s="1"/>
  <c r="C5142" i="1" s="1"/>
  <c r="C5143" i="1" s="1"/>
  <c r="C5144" i="1" s="1"/>
  <c r="C5145" i="1" s="1"/>
  <c r="C5146" i="1" s="1"/>
  <c r="C5147" i="1" s="1"/>
  <c r="C5148" i="1" s="1"/>
  <c r="C5149" i="1" s="1"/>
  <c r="C5150" i="1" s="1"/>
  <c r="C5151" i="1" s="1"/>
  <c r="C5152" i="1" s="1"/>
  <c r="C5153" i="1" s="1"/>
  <c r="C5154" i="1" s="1"/>
  <c r="C5155" i="1" s="1"/>
  <c r="C5156" i="1" s="1"/>
  <c r="C5157" i="1" s="1"/>
  <c r="C5158" i="1" s="1"/>
  <c r="C5159" i="1" s="1"/>
  <c r="C5160" i="1" s="1"/>
  <c r="C5161" i="1" s="1"/>
  <c r="C5162" i="1" s="1"/>
  <c r="C5163" i="1" s="1"/>
  <c r="C5164" i="1" s="1"/>
  <c r="C5165" i="1" s="1"/>
  <c r="C5166" i="1" s="1"/>
  <c r="C5167" i="1" s="1"/>
  <c r="C5168" i="1" s="1"/>
  <c r="C5169" i="1" s="1"/>
  <c r="C5170" i="1" s="1"/>
  <c r="C5171" i="1" s="1"/>
  <c r="C5172" i="1" s="1"/>
  <c r="C5173" i="1" s="1"/>
  <c r="C5174" i="1" s="1"/>
  <c r="C5175" i="1" s="1"/>
  <c r="C5176" i="1" s="1"/>
  <c r="C5177" i="1" s="1"/>
  <c r="C5178" i="1" s="1"/>
  <c r="C5179" i="1" s="1"/>
  <c r="C5180" i="1" s="1"/>
  <c r="C5181" i="1" s="1"/>
  <c r="C5182" i="1" s="1"/>
  <c r="C5183" i="1" s="1"/>
  <c r="C5184" i="1" s="1"/>
  <c r="C5185" i="1" s="1"/>
  <c r="C5186" i="1" s="1"/>
  <c r="C5187" i="1" s="1"/>
  <c r="C5188" i="1" s="1"/>
  <c r="C5189" i="1" s="1"/>
  <c r="C5190" i="1" s="1"/>
  <c r="C5191" i="1" s="1"/>
  <c r="C5192" i="1" s="1"/>
  <c r="C5193" i="1" s="1"/>
  <c r="C5194" i="1" s="1"/>
  <c r="C5195" i="1" s="1"/>
  <c r="C5196" i="1" s="1"/>
  <c r="C5197" i="1" s="1"/>
  <c r="C5198" i="1" s="1"/>
  <c r="C5199" i="1" s="1"/>
  <c r="C5200" i="1" s="1"/>
  <c r="C5201" i="1" s="1"/>
  <c r="C5202" i="1" s="1"/>
  <c r="C5203" i="1" s="1"/>
  <c r="C5204" i="1" s="1"/>
  <c r="C5205" i="1" s="1"/>
  <c r="C5206" i="1" s="1"/>
  <c r="C5207" i="1" s="1"/>
  <c r="C5208" i="1" s="1"/>
  <c r="C5209" i="1" s="1"/>
  <c r="C5210" i="1" s="1"/>
  <c r="C5211" i="1" s="1"/>
  <c r="C5212" i="1" s="1"/>
  <c r="C5213" i="1" s="1"/>
  <c r="C5214" i="1" s="1"/>
  <c r="C5215" i="1" s="1"/>
  <c r="C5216" i="1" s="1"/>
  <c r="C5217" i="1" s="1"/>
  <c r="C5218" i="1" s="1"/>
  <c r="C5219" i="1" s="1"/>
  <c r="C5220" i="1" s="1"/>
  <c r="C5221" i="1" s="1"/>
  <c r="C5222" i="1" s="1"/>
  <c r="C5223" i="1" s="1"/>
  <c r="C5224" i="1" s="1"/>
  <c r="C5225" i="1" s="1"/>
  <c r="C5226" i="1" s="1"/>
  <c r="C5227" i="1" s="1"/>
  <c r="C5228" i="1" s="1"/>
  <c r="C5229" i="1" s="1"/>
  <c r="C5230" i="1" s="1"/>
  <c r="C5231" i="1" s="1"/>
  <c r="C5232" i="1" s="1"/>
  <c r="C5233" i="1" s="1"/>
  <c r="C5234" i="1" s="1"/>
  <c r="C5235" i="1" s="1"/>
  <c r="C5236" i="1" s="1"/>
  <c r="C5237" i="1" s="1"/>
  <c r="C5238" i="1" s="1"/>
  <c r="C5239" i="1" s="1"/>
  <c r="C5240" i="1" s="1"/>
  <c r="C5241" i="1" s="1"/>
  <c r="C5242" i="1" s="1"/>
  <c r="C5243" i="1" s="1"/>
  <c r="C5244" i="1" s="1"/>
  <c r="C5245" i="1" s="1"/>
  <c r="C5246" i="1" s="1"/>
  <c r="C5247" i="1" s="1"/>
  <c r="C5248" i="1" s="1"/>
  <c r="C5249" i="1" s="1"/>
  <c r="C5250" i="1" s="1"/>
  <c r="C5251" i="1" s="1"/>
  <c r="C5252" i="1" s="1"/>
  <c r="C5253" i="1" s="1"/>
  <c r="C5254" i="1" s="1"/>
  <c r="C5255" i="1" s="1"/>
  <c r="C5256" i="1" s="1"/>
  <c r="C5257" i="1" s="1"/>
  <c r="C5258" i="1" s="1"/>
  <c r="C5259" i="1" s="1"/>
  <c r="C5260" i="1" s="1"/>
  <c r="C5261" i="1" s="1"/>
  <c r="C5262" i="1" s="1"/>
  <c r="C5263" i="1" s="1"/>
  <c r="C5264" i="1" s="1"/>
  <c r="C5265" i="1" s="1"/>
  <c r="C5266" i="1" s="1"/>
  <c r="C5267" i="1" s="1"/>
  <c r="C5268" i="1" s="1"/>
  <c r="C5269" i="1" s="1"/>
  <c r="C5270" i="1" s="1"/>
  <c r="C5271" i="1" s="1"/>
  <c r="C5272" i="1" s="1"/>
  <c r="C5273" i="1" s="1"/>
  <c r="C5274" i="1" s="1"/>
  <c r="C5275" i="1" s="1"/>
  <c r="C5276" i="1" s="1"/>
  <c r="C5277" i="1" s="1"/>
  <c r="C5278" i="1" s="1"/>
  <c r="C5279" i="1" s="1"/>
  <c r="C5280" i="1" s="1"/>
  <c r="C5281" i="1" s="1"/>
  <c r="C5282" i="1" s="1"/>
  <c r="C5283" i="1" s="1"/>
  <c r="C5284" i="1" s="1"/>
  <c r="C5285" i="1" s="1"/>
  <c r="C5286" i="1" s="1"/>
  <c r="C5287" i="1" s="1"/>
  <c r="C5288" i="1" s="1"/>
  <c r="C5289" i="1" s="1"/>
  <c r="C5290" i="1" s="1"/>
  <c r="C5291" i="1" s="1"/>
  <c r="C5292" i="1" s="1"/>
  <c r="C5293" i="1" s="1"/>
  <c r="C5294" i="1" s="1"/>
  <c r="C5295" i="1" s="1"/>
  <c r="C5296" i="1" s="1"/>
  <c r="C5297" i="1" s="1"/>
  <c r="C5298" i="1" s="1"/>
  <c r="C5299" i="1" s="1"/>
  <c r="C5300" i="1" s="1"/>
  <c r="C5301" i="1" s="1"/>
  <c r="C5302" i="1" s="1"/>
  <c r="C5303" i="1" s="1"/>
  <c r="C5304" i="1" s="1"/>
  <c r="C5305" i="1" s="1"/>
  <c r="C5306" i="1" s="1"/>
  <c r="C5307" i="1" s="1"/>
  <c r="C5308" i="1" s="1"/>
  <c r="C5309" i="1" s="1"/>
  <c r="C5310" i="1" s="1"/>
  <c r="C5311" i="1" s="1"/>
  <c r="C5312" i="1" s="1"/>
  <c r="C5313" i="1" s="1"/>
  <c r="C5314" i="1" s="1"/>
  <c r="C5315" i="1" s="1"/>
  <c r="C5316" i="1" s="1"/>
  <c r="C5317" i="1" s="1"/>
  <c r="C5318" i="1" s="1"/>
  <c r="C5319" i="1" s="1"/>
  <c r="C5320" i="1" s="1"/>
  <c r="C5321" i="1" s="1"/>
  <c r="C5322" i="1" s="1"/>
  <c r="C5323" i="1" s="1"/>
  <c r="C5324" i="1" s="1"/>
  <c r="C5325" i="1" s="1"/>
  <c r="C5326" i="1" s="1"/>
  <c r="C5327" i="1" s="1"/>
  <c r="C5328" i="1" s="1"/>
  <c r="C5329" i="1" s="1"/>
  <c r="C5330" i="1" s="1"/>
  <c r="C5331" i="1" s="1"/>
  <c r="C5332" i="1" s="1"/>
  <c r="C5333" i="1" s="1"/>
  <c r="C5334" i="1" s="1"/>
  <c r="C5335" i="1" s="1"/>
  <c r="C5336" i="1" s="1"/>
  <c r="C5337" i="1" s="1"/>
  <c r="C5338" i="1" s="1"/>
  <c r="C5339" i="1" s="1"/>
  <c r="C5340" i="1" s="1"/>
  <c r="C5341" i="1" s="1"/>
  <c r="C5342" i="1" s="1"/>
  <c r="C5343" i="1" s="1"/>
  <c r="C5344" i="1" s="1"/>
  <c r="C5345" i="1" s="1"/>
  <c r="C5346" i="1" s="1"/>
  <c r="C5347" i="1" s="1"/>
  <c r="C5348" i="1" s="1"/>
  <c r="C5349" i="1" s="1"/>
  <c r="C5350" i="1" s="1"/>
  <c r="C5351" i="1" s="1"/>
  <c r="C5352" i="1" s="1"/>
  <c r="C5353" i="1" s="1"/>
  <c r="C5354" i="1" s="1"/>
  <c r="C5355" i="1" s="1"/>
  <c r="C5356" i="1" s="1"/>
  <c r="C5357" i="1" s="1"/>
  <c r="C5358" i="1" s="1"/>
  <c r="C5359" i="1" s="1"/>
  <c r="C5360" i="1" s="1"/>
  <c r="C5361" i="1" s="1"/>
  <c r="C5362" i="1" s="1"/>
  <c r="C5363" i="1" s="1"/>
  <c r="C5364" i="1" s="1"/>
  <c r="C5365" i="1" s="1"/>
  <c r="C5366" i="1" s="1"/>
  <c r="C5367" i="1" s="1"/>
  <c r="C5368" i="1" s="1"/>
  <c r="C5369" i="1" s="1"/>
  <c r="C5370" i="1" s="1"/>
  <c r="C5371" i="1" s="1"/>
  <c r="C5372" i="1" s="1"/>
  <c r="C5373" i="1" s="1"/>
  <c r="C5374" i="1" s="1"/>
  <c r="C5375" i="1" s="1"/>
  <c r="C5376" i="1" s="1"/>
  <c r="C5377" i="1" s="1"/>
  <c r="C5378" i="1" s="1"/>
  <c r="C5379" i="1" s="1"/>
  <c r="C5380" i="1" s="1"/>
  <c r="C5381" i="1" s="1"/>
  <c r="C5382" i="1" s="1"/>
  <c r="C5383" i="1" s="1"/>
  <c r="C5384" i="1" s="1"/>
  <c r="C5385" i="1" s="1"/>
  <c r="C5386" i="1" s="1"/>
  <c r="C5387" i="1" s="1"/>
  <c r="C5388" i="1" s="1"/>
  <c r="C5389" i="1" s="1"/>
  <c r="C5390" i="1" s="1"/>
  <c r="C5391" i="1" s="1"/>
  <c r="C5392" i="1" s="1"/>
  <c r="C5393" i="1" s="1"/>
  <c r="C5394" i="1" s="1"/>
  <c r="C5395" i="1" s="1"/>
  <c r="C5396" i="1" s="1"/>
  <c r="C5397" i="1" s="1"/>
  <c r="C5398" i="1" s="1"/>
  <c r="C5399" i="1" s="1"/>
  <c r="C5400" i="1" s="1"/>
  <c r="C5401" i="1" s="1"/>
  <c r="C5402" i="1" s="1"/>
  <c r="C5403" i="1" s="1"/>
  <c r="C5404" i="1" s="1"/>
  <c r="C5405" i="1" s="1"/>
  <c r="C5406" i="1" s="1"/>
  <c r="C5407" i="1" s="1"/>
  <c r="C5408" i="1" s="1"/>
  <c r="C5409" i="1" s="1"/>
  <c r="C5410" i="1" s="1"/>
  <c r="C5411" i="1" s="1"/>
  <c r="C5412" i="1" s="1"/>
  <c r="C5413" i="1" s="1"/>
  <c r="C5414" i="1" s="1"/>
  <c r="C5415" i="1" s="1"/>
  <c r="C5416" i="1" s="1"/>
  <c r="C5417" i="1" s="1"/>
  <c r="C5418" i="1" s="1"/>
  <c r="C5419" i="1" s="1"/>
  <c r="C5420" i="1" s="1"/>
  <c r="C5421" i="1" s="1"/>
  <c r="C5422" i="1" s="1"/>
  <c r="C5423" i="1" s="1"/>
  <c r="C5424" i="1" s="1"/>
  <c r="C5425" i="1" s="1"/>
  <c r="C5426" i="1" s="1"/>
  <c r="C5427" i="1" s="1"/>
  <c r="C5428" i="1" s="1"/>
  <c r="C5429" i="1" s="1"/>
  <c r="C5430" i="1" s="1"/>
  <c r="C5431" i="1" s="1"/>
  <c r="C5432" i="1" s="1"/>
  <c r="C5433" i="1" s="1"/>
  <c r="C5434" i="1" s="1"/>
  <c r="C5435" i="1" s="1"/>
  <c r="C5436" i="1" s="1"/>
  <c r="C5437" i="1" s="1"/>
  <c r="C5438" i="1" s="1"/>
  <c r="C5439" i="1" s="1"/>
  <c r="C5440" i="1" s="1"/>
  <c r="C5441" i="1" s="1"/>
  <c r="C5442" i="1" s="1"/>
  <c r="C5443" i="1" s="1"/>
  <c r="C5444" i="1" s="1"/>
  <c r="C5445" i="1" s="1"/>
  <c r="C5446" i="1" s="1"/>
  <c r="C5447" i="1" s="1"/>
  <c r="C5448" i="1" s="1"/>
  <c r="C5449" i="1" s="1"/>
  <c r="C5450" i="1" s="1"/>
  <c r="C5451" i="1" s="1"/>
  <c r="C5452" i="1" s="1"/>
  <c r="C5453" i="1" s="1"/>
  <c r="C5454" i="1" s="1"/>
  <c r="C5455" i="1" s="1"/>
  <c r="C5456" i="1" s="1"/>
  <c r="C5457" i="1" s="1"/>
  <c r="C5458" i="1" s="1"/>
  <c r="C5459" i="1" s="1"/>
  <c r="C5460" i="1" s="1"/>
  <c r="C5461" i="1" s="1"/>
  <c r="C5462" i="1" s="1"/>
  <c r="C5463" i="1" s="1"/>
  <c r="C5464" i="1" s="1"/>
  <c r="C5465" i="1" s="1"/>
  <c r="C5466" i="1" s="1"/>
  <c r="C5467" i="1" s="1"/>
  <c r="C5468" i="1" s="1"/>
  <c r="C5469" i="1" s="1"/>
  <c r="C5470" i="1" s="1"/>
  <c r="C5471" i="1" s="1"/>
  <c r="C5472" i="1" s="1"/>
  <c r="C5473" i="1" s="1"/>
  <c r="C5474" i="1" s="1"/>
  <c r="C5475" i="1" s="1"/>
  <c r="C5476" i="1" s="1"/>
  <c r="C5477" i="1" s="1"/>
  <c r="C5478" i="1" s="1"/>
  <c r="C5479" i="1" s="1"/>
  <c r="C5480" i="1" s="1"/>
  <c r="C5481" i="1" s="1"/>
  <c r="C5482" i="1" s="1"/>
  <c r="C5483" i="1" s="1"/>
  <c r="C5484" i="1" s="1"/>
  <c r="C5485" i="1" s="1"/>
  <c r="C5486" i="1" s="1"/>
  <c r="C5487" i="1" s="1"/>
  <c r="C5488" i="1" s="1"/>
  <c r="C5489" i="1" s="1"/>
  <c r="C5490" i="1" s="1"/>
  <c r="C5491" i="1" s="1"/>
  <c r="C5492" i="1" s="1"/>
  <c r="C5493" i="1" s="1"/>
  <c r="C5494" i="1" s="1"/>
  <c r="C5495" i="1" s="1"/>
  <c r="C5496" i="1" s="1"/>
  <c r="C5497" i="1" s="1"/>
  <c r="C5498" i="1" s="1"/>
  <c r="C5499" i="1" s="1"/>
  <c r="C5500" i="1" s="1"/>
  <c r="C5501" i="1" s="1"/>
  <c r="C5502" i="1" s="1"/>
  <c r="C5503" i="1" s="1"/>
  <c r="C5504" i="1" s="1"/>
  <c r="C5505" i="1" s="1"/>
  <c r="C5506" i="1" s="1"/>
  <c r="C5507" i="1" s="1"/>
  <c r="C5508" i="1" s="1"/>
  <c r="C5509" i="1" s="1"/>
  <c r="C5510" i="1" s="1"/>
  <c r="C5511" i="1" s="1"/>
  <c r="C5512" i="1" s="1"/>
  <c r="C5513" i="1" s="1"/>
  <c r="C5514" i="1" s="1"/>
  <c r="C5515" i="1" s="1"/>
  <c r="C5516" i="1" s="1"/>
  <c r="C5517" i="1" s="1"/>
  <c r="C5518" i="1" s="1"/>
  <c r="C5519" i="1" s="1"/>
  <c r="C5520" i="1" s="1"/>
  <c r="C5521" i="1" s="1"/>
  <c r="C5522" i="1" s="1"/>
  <c r="C5523" i="1" s="1"/>
  <c r="C5524" i="1" s="1"/>
  <c r="C5525" i="1" s="1"/>
  <c r="C5526" i="1" s="1"/>
  <c r="C5527" i="1" s="1"/>
  <c r="C5528" i="1" s="1"/>
  <c r="C5529" i="1" s="1"/>
  <c r="C5530" i="1" s="1"/>
  <c r="C5531" i="1" s="1"/>
  <c r="C5532" i="1" s="1"/>
  <c r="C5533" i="1" s="1"/>
  <c r="C5534" i="1" s="1"/>
  <c r="C5535" i="1" s="1"/>
  <c r="C5536" i="1" s="1"/>
  <c r="C5537" i="1" s="1"/>
  <c r="C5538" i="1" s="1"/>
  <c r="C5539" i="1" s="1"/>
  <c r="C5540" i="1" s="1"/>
  <c r="C5541" i="1" s="1"/>
  <c r="C5542" i="1" s="1"/>
  <c r="C5543" i="1" s="1"/>
  <c r="C5544" i="1" s="1"/>
  <c r="C5545" i="1" s="1"/>
  <c r="C5546" i="1" s="1"/>
  <c r="C5547" i="1" s="1"/>
  <c r="C5548" i="1" s="1"/>
  <c r="C5549" i="1" s="1"/>
  <c r="C5550" i="1" s="1"/>
  <c r="C5551" i="1" s="1"/>
  <c r="C5552" i="1" s="1"/>
  <c r="C5553" i="1" s="1"/>
  <c r="C5554" i="1" s="1"/>
  <c r="C5555" i="1" s="1"/>
  <c r="C5556" i="1" s="1"/>
  <c r="C5557" i="1" s="1"/>
  <c r="C5558" i="1" s="1"/>
  <c r="C5559" i="1" s="1"/>
  <c r="C5560" i="1" s="1"/>
  <c r="C5561" i="1" s="1"/>
  <c r="C5562" i="1" s="1"/>
  <c r="C5563" i="1" s="1"/>
  <c r="C5564" i="1" s="1"/>
  <c r="C5565" i="1" s="1"/>
  <c r="C5566" i="1" s="1"/>
  <c r="C5567" i="1" s="1"/>
  <c r="C5568" i="1" s="1"/>
  <c r="C5569" i="1" s="1"/>
  <c r="C5570" i="1" s="1"/>
  <c r="C5571" i="1" s="1"/>
  <c r="C5572" i="1" s="1"/>
  <c r="C5573" i="1" s="1"/>
  <c r="C5574" i="1" s="1"/>
  <c r="C5575" i="1" s="1"/>
  <c r="C5576" i="1" s="1"/>
  <c r="C5577" i="1" s="1"/>
  <c r="C5578" i="1" s="1"/>
  <c r="C5579" i="1" s="1"/>
  <c r="C5580" i="1" s="1"/>
  <c r="C5581" i="1" s="1"/>
  <c r="C5582" i="1" s="1"/>
  <c r="C5583" i="1" s="1"/>
  <c r="C5584" i="1" s="1"/>
  <c r="C5585" i="1" s="1"/>
  <c r="C5586" i="1" s="1"/>
  <c r="C5587" i="1" s="1"/>
  <c r="C5588" i="1" s="1"/>
  <c r="C5589" i="1" s="1"/>
  <c r="C5590" i="1" s="1"/>
  <c r="C5591" i="1" s="1"/>
  <c r="C5592" i="1" s="1"/>
  <c r="C5593" i="1" s="1"/>
  <c r="C5594" i="1" s="1"/>
  <c r="C5595" i="1" s="1"/>
  <c r="C5596" i="1" s="1"/>
  <c r="C5597" i="1" s="1"/>
  <c r="C5598" i="1" s="1"/>
  <c r="C5599" i="1" s="1"/>
  <c r="C5600" i="1" s="1"/>
  <c r="C5601" i="1" s="1"/>
  <c r="C5602" i="1" s="1"/>
  <c r="C5603" i="1" s="1"/>
  <c r="C5604" i="1" s="1"/>
  <c r="C5605" i="1" s="1"/>
  <c r="C5606" i="1" s="1"/>
  <c r="C5607" i="1" s="1"/>
  <c r="C5608" i="1" s="1"/>
  <c r="C5609" i="1" s="1"/>
  <c r="C5610" i="1" s="1"/>
  <c r="C5611" i="1" s="1"/>
  <c r="C5612" i="1" s="1"/>
  <c r="C5613" i="1" s="1"/>
  <c r="C5614" i="1" s="1"/>
  <c r="C5615" i="1" s="1"/>
  <c r="C5616" i="1" s="1"/>
  <c r="C5617" i="1" s="1"/>
  <c r="C5618" i="1" s="1"/>
  <c r="C5619" i="1" s="1"/>
  <c r="C5620" i="1" s="1"/>
  <c r="C5621" i="1" s="1"/>
  <c r="C5622" i="1" s="1"/>
  <c r="C5623" i="1" s="1"/>
  <c r="C5624" i="1" s="1"/>
  <c r="C5625" i="1" s="1"/>
  <c r="C5626" i="1" s="1"/>
  <c r="C5627" i="1" s="1"/>
  <c r="C5628" i="1" s="1"/>
  <c r="C5629" i="1" s="1"/>
  <c r="C5630" i="1" s="1"/>
  <c r="C5631" i="1" s="1"/>
  <c r="C5632" i="1" s="1"/>
  <c r="C5633" i="1" s="1"/>
  <c r="C5634" i="1" s="1"/>
  <c r="C5635" i="1" s="1"/>
  <c r="C5636" i="1" s="1"/>
  <c r="C5637" i="1" s="1"/>
  <c r="C5638" i="1" s="1"/>
  <c r="C5639" i="1" s="1"/>
  <c r="C5640" i="1" s="1"/>
  <c r="C5641" i="1" s="1"/>
  <c r="C5642" i="1" s="1"/>
  <c r="C5643" i="1" s="1"/>
  <c r="C5644" i="1" s="1"/>
  <c r="C5645" i="1" s="1"/>
  <c r="C5646" i="1" s="1"/>
  <c r="C5647" i="1" s="1"/>
  <c r="C5648" i="1" s="1"/>
  <c r="C5649" i="1" s="1"/>
  <c r="C5650" i="1" s="1"/>
  <c r="C5651" i="1" s="1"/>
  <c r="C5652" i="1" s="1"/>
  <c r="C5653" i="1" s="1"/>
  <c r="C5654" i="1" s="1"/>
  <c r="C5655" i="1" s="1"/>
  <c r="C5656" i="1" s="1"/>
  <c r="C5657" i="1" s="1"/>
  <c r="C5658" i="1" s="1"/>
  <c r="C5659" i="1" s="1"/>
  <c r="C5660" i="1" s="1"/>
  <c r="C5661" i="1" s="1"/>
  <c r="C5662" i="1" s="1"/>
  <c r="C5663" i="1" s="1"/>
  <c r="C5664" i="1" s="1"/>
  <c r="C5665" i="1" s="1"/>
  <c r="C5666" i="1" s="1"/>
  <c r="C5667" i="1" s="1"/>
  <c r="C5668" i="1" s="1"/>
  <c r="C5669" i="1" s="1"/>
  <c r="C5670" i="1" s="1"/>
  <c r="C5671" i="1" s="1"/>
  <c r="C5672" i="1" s="1"/>
  <c r="C5673" i="1" s="1"/>
  <c r="C5674" i="1" s="1"/>
  <c r="C5675" i="1" s="1"/>
  <c r="C5676" i="1" s="1"/>
  <c r="C5677" i="1" s="1"/>
  <c r="C5678" i="1" s="1"/>
  <c r="C5679" i="1" s="1"/>
  <c r="C5680" i="1" s="1"/>
  <c r="C5681" i="1" s="1"/>
  <c r="C5682" i="1" s="1"/>
  <c r="C5683" i="1" s="1"/>
  <c r="C5684" i="1" s="1"/>
  <c r="C5685" i="1" s="1"/>
  <c r="C5686" i="1" s="1"/>
  <c r="C5687" i="1" s="1"/>
  <c r="C5688" i="1" s="1"/>
  <c r="C5689" i="1" s="1"/>
  <c r="C5690" i="1" s="1"/>
  <c r="C5691" i="1" s="1"/>
  <c r="C5692" i="1" s="1"/>
  <c r="C5693" i="1" s="1"/>
  <c r="C5694" i="1" s="1"/>
  <c r="C5695" i="1" s="1"/>
  <c r="C5696" i="1" s="1"/>
  <c r="C5697" i="1" s="1"/>
  <c r="C5698" i="1" s="1"/>
  <c r="C5699" i="1" s="1"/>
  <c r="C5700" i="1" s="1"/>
  <c r="C5701" i="1" s="1"/>
  <c r="C5702" i="1" s="1"/>
  <c r="C5703" i="1" s="1"/>
  <c r="C5704" i="1" s="1"/>
  <c r="C5705" i="1" s="1"/>
  <c r="C5706" i="1" s="1"/>
  <c r="C5707" i="1" s="1"/>
  <c r="C5708" i="1" s="1"/>
  <c r="C5709" i="1" s="1"/>
  <c r="C5710" i="1" s="1"/>
  <c r="C5711" i="1" s="1"/>
  <c r="C5712" i="1" s="1"/>
  <c r="C5713" i="1" s="1"/>
  <c r="C5714" i="1" s="1"/>
  <c r="C5715" i="1" s="1"/>
  <c r="C5716" i="1" s="1"/>
  <c r="C5717" i="1" s="1"/>
  <c r="C5718" i="1" s="1"/>
  <c r="C5719" i="1" s="1"/>
  <c r="C5720" i="1" s="1"/>
  <c r="C5721" i="1" s="1"/>
  <c r="C5722" i="1" s="1"/>
  <c r="C5723" i="1" s="1"/>
  <c r="C5724" i="1" s="1"/>
  <c r="C5725" i="1" s="1"/>
  <c r="C5726" i="1" s="1"/>
  <c r="C5727" i="1" s="1"/>
  <c r="C5728" i="1" s="1"/>
  <c r="C5729" i="1" s="1"/>
  <c r="C5730" i="1" s="1"/>
  <c r="C5731" i="1" s="1"/>
  <c r="C5732" i="1" s="1"/>
  <c r="C5733" i="1" s="1"/>
  <c r="C5734" i="1" s="1"/>
  <c r="C5735" i="1" s="1"/>
  <c r="C5736" i="1" s="1"/>
  <c r="C5737" i="1" s="1"/>
  <c r="C5738" i="1" s="1"/>
  <c r="C5739" i="1" s="1"/>
  <c r="C5740" i="1" s="1"/>
  <c r="C5741" i="1" s="1"/>
  <c r="C5742" i="1" s="1"/>
  <c r="C5743" i="1" s="1"/>
  <c r="C5744" i="1" s="1"/>
  <c r="C5745" i="1" s="1"/>
  <c r="C5746" i="1" s="1"/>
  <c r="C5747" i="1" s="1"/>
  <c r="C5748" i="1" s="1"/>
  <c r="C5749" i="1" s="1"/>
  <c r="C5750" i="1" s="1"/>
  <c r="C5751" i="1" s="1"/>
  <c r="C5752" i="1" s="1"/>
  <c r="C5753" i="1" s="1"/>
  <c r="C5754" i="1" s="1"/>
  <c r="C5755" i="1" s="1"/>
  <c r="C5756" i="1" s="1"/>
  <c r="C5757" i="1" s="1"/>
  <c r="C5758" i="1" s="1"/>
  <c r="C5759" i="1" s="1"/>
  <c r="C5760" i="1" s="1"/>
  <c r="C5761" i="1" s="1"/>
  <c r="C5762" i="1" s="1"/>
  <c r="C5763" i="1" s="1"/>
  <c r="C5764" i="1" s="1"/>
  <c r="C5765" i="1" s="1"/>
  <c r="C5766" i="1" s="1"/>
  <c r="C5767" i="1" s="1"/>
  <c r="C5768" i="1" s="1"/>
  <c r="C5769" i="1" s="1"/>
  <c r="C5770" i="1" s="1"/>
  <c r="C5771" i="1" s="1"/>
  <c r="C5772" i="1" s="1"/>
  <c r="C5773" i="1" s="1"/>
  <c r="C5774" i="1" s="1"/>
  <c r="C5775" i="1" s="1"/>
  <c r="C5776" i="1" s="1"/>
  <c r="C5777" i="1" s="1"/>
  <c r="C5778" i="1" s="1"/>
  <c r="C5779" i="1" s="1"/>
  <c r="C5780" i="1" s="1"/>
  <c r="C5781" i="1" s="1"/>
  <c r="C5782" i="1" s="1"/>
  <c r="C5783" i="1" s="1"/>
  <c r="C5784" i="1" s="1"/>
  <c r="C5785" i="1" s="1"/>
  <c r="C5786" i="1" s="1"/>
  <c r="C5787" i="1" s="1"/>
  <c r="C5788" i="1" s="1"/>
  <c r="C5789" i="1" s="1"/>
  <c r="C5790" i="1" s="1"/>
  <c r="C5791" i="1" s="1"/>
  <c r="C5792" i="1" s="1"/>
  <c r="C5793" i="1" s="1"/>
  <c r="C5794" i="1" s="1"/>
  <c r="C5795" i="1" s="1"/>
  <c r="C5796" i="1" s="1"/>
  <c r="C5797" i="1" s="1"/>
  <c r="C5798" i="1" s="1"/>
  <c r="C5799" i="1" s="1"/>
  <c r="C5800" i="1" s="1"/>
  <c r="C5801" i="1" s="1"/>
  <c r="C5802" i="1" s="1"/>
  <c r="C5803" i="1" s="1"/>
  <c r="C5804" i="1" s="1"/>
  <c r="C5805" i="1" s="1"/>
  <c r="C5806" i="1" s="1"/>
  <c r="C5807" i="1" s="1"/>
  <c r="C5808" i="1" s="1"/>
  <c r="C5809" i="1" s="1"/>
  <c r="C5810" i="1" s="1"/>
  <c r="C5811" i="1" s="1"/>
  <c r="C5812" i="1" s="1"/>
  <c r="C5813" i="1" s="1"/>
  <c r="C5814" i="1" s="1"/>
  <c r="C5815" i="1" s="1"/>
  <c r="C5816" i="1" s="1"/>
  <c r="C5817" i="1" s="1"/>
  <c r="C5818" i="1" s="1"/>
  <c r="C5819" i="1" s="1"/>
  <c r="C5820" i="1" s="1"/>
  <c r="C5821" i="1" s="1"/>
  <c r="C5822" i="1" s="1"/>
  <c r="C5823" i="1" s="1"/>
  <c r="C5824" i="1" s="1"/>
  <c r="C5825" i="1" s="1"/>
  <c r="C5826" i="1" s="1"/>
  <c r="C5827" i="1" s="1"/>
  <c r="C5828" i="1" s="1"/>
  <c r="C5829" i="1" s="1"/>
  <c r="C5830" i="1" s="1"/>
  <c r="C5831" i="1" s="1"/>
  <c r="C5832" i="1" s="1"/>
  <c r="C5833" i="1" s="1"/>
  <c r="C5834" i="1" s="1"/>
  <c r="C5835" i="1" s="1"/>
  <c r="C5836" i="1" s="1"/>
  <c r="C5837" i="1" s="1"/>
  <c r="C5838" i="1" s="1"/>
  <c r="C5839" i="1" s="1"/>
  <c r="C5840" i="1" s="1"/>
  <c r="C5841" i="1" s="1"/>
  <c r="C5842" i="1" s="1"/>
  <c r="C5843" i="1" s="1"/>
  <c r="C5844" i="1" s="1"/>
  <c r="C5845" i="1" s="1"/>
  <c r="C5846" i="1" s="1"/>
  <c r="C5847" i="1" s="1"/>
  <c r="C5848" i="1" s="1"/>
  <c r="C5849" i="1" s="1"/>
  <c r="C5850" i="1" s="1"/>
  <c r="C5851" i="1" s="1"/>
  <c r="C5852" i="1" s="1"/>
  <c r="C5853" i="1" s="1"/>
  <c r="C5854" i="1" s="1"/>
  <c r="C5855" i="1" s="1"/>
  <c r="C5856" i="1" s="1"/>
  <c r="C5857" i="1" s="1"/>
  <c r="C5858" i="1" s="1"/>
  <c r="C5859" i="1" s="1"/>
  <c r="C5860" i="1" s="1"/>
  <c r="C5861" i="1" s="1"/>
  <c r="C5862" i="1" s="1"/>
  <c r="C5863" i="1" s="1"/>
  <c r="C5864" i="1" s="1"/>
  <c r="C5865" i="1" s="1"/>
  <c r="C5866" i="1" s="1"/>
  <c r="C5867" i="1" s="1"/>
  <c r="C5868" i="1" s="1"/>
  <c r="C5869" i="1" s="1"/>
  <c r="C5870" i="1" s="1"/>
  <c r="C5871" i="1" s="1"/>
  <c r="C5872" i="1" s="1"/>
  <c r="C5873" i="1" s="1"/>
  <c r="C5874" i="1" s="1"/>
  <c r="C5875" i="1" s="1"/>
  <c r="C5876" i="1" s="1"/>
  <c r="C5877" i="1" s="1"/>
  <c r="C5878" i="1" s="1"/>
  <c r="C5879" i="1" s="1"/>
  <c r="C5880" i="1" s="1"/>
  <c r="C5881" i="1" s="1"/>
  <c r="C5882" i="1" s="1"/>
  <c r="C5883" i="1" s="1"/>
  <c r="C5884" i="1" s="1"/>
  <c r="C5885" i="1" s="1"/>
  <c r="C5886" i="1" s="1"/>
  <c r="C5887" i="1" s="1"/>
  <c r="C5888" i="1" s="1"/>
  <c r="C5889" i="1" s="1"/>
  <c r="C5890" i="1" s="1"/>
  <c r="C5891" i="1" s="1"/>
  <c r="C5892" i="1" s="1"/>
  <c r="C5893" i="1" s="1"/>
  <c r="C5894" i="1" s="1"/>
  <c r="C5895" i="1" s="1"/>
  <c r="C5896" i="1" s="1"/>
  <c r="C5897" i="1" s="1"/>
  <c r="C5898" i="1" s="1"/>
  <c r="C5899" i="1" s="1"/>
  <c r="C5900" i="1" s="1"/>
  <c r="C5901" i="1" s="1"/>
  <c r="C5902" i="1" s="1"/>
  <c r="C5903" i="1" s="1"/>
  <c r="C5904" i="1" s="1"/>
  <c r="C5905" i="1" s="1"/>
  <c r="C5906" i="1" s="1"/>
  <c r="C5907" i="1" s="1"/>
  <c r="C5908" i="1" s="1"/>
  <c r="C5909" i="1" s="1"/>
  <c r="C5910" i="1" s="1"/>
  <c r="C5911" i="1" s="1"/>
  <c r="C5912" i="1" s="1"/>
  <c r="C5913" i="1" s="1"/>
  <c r="C5914" i="1" s="1"/>
  <c r="C5915" i="1" s="1"/>
  <c r="C5916" i="1" s="1"/>
  <c r="C5917" i="1" s="1"/>
  <c r="C5918" i="1" s="1"/>
  <c r="C5919" i="1" s="1"/>
  <c r="C5920" i="1" s="1"/>
  <c r="C5921" i="1" s="1"/>
  <c r="C5922" i="1" s="1"/>
  <c r="C5923" i="1" s="1"/>
  <c r="C5924" i="1" s="1"/>
  <c r="C5925" i="1" s="1"/>
  <c r="C5926" i="1" s="1"/>
  <c r="C5927" i="1" s="1"/>
  <c r="C5928" i="1" s="1"/>
  <c r="C5929" i="1" s="1"/>
  <c r="C5930" i="1" s="1"/>
  <c r="C5931" i="1" s="1"/>
  <c r="C5932" i="1" s="1"/>
  <c r="C5933" i="1" s="1"/>
  <c r="C5934" i="1" s="1"/>
  <c r="C5935" i="1" s="1"/>
  <c r="C5936" i="1" s="1"/>
  <c r="C5937" i="1" s="1"/>
  <c r="C5938" i="1" s="1"/>
  <c r="C5939" i="1" s="1"/>
  <c r="C5940" i="1" s="1"/>
  <c r="C5941" i="1" s="1"/>
  <c r="C5942" i="1" s="1"/>
  <c r="C5943" i="1" s="1"/>
  <c r="C5944" i="1" s="1"/>
  <c r="C5945" i="1" s="1"/>
  <c r="C5946" i="1" s="1"/>
  <c r="C5947" i="1" s="1"/>
  <c r="C5948" i="1" s="1"/>
  <c r="C5949" i="1" s="1"/>
  <c r="C5950" i="1" s="1"/>
  <c r="C5951" i="1" s="1"/>
  <c r="C5952" i="1" s="1"/>
  <c r="C5953" i="1" s="1"/>
  <c r="C5954" i="1" s="1"/>
  <c r="C5955" i="1" s="1"/>
  <c r="C5956" i="1" s="1"/>
  <c r="C5957" i="1" s="1"/>
  <c r="C5958" i="1" s="1"/>
  <c r="C5959" i="1" s="1"/>
  <c r="C5960" i="1" s="1"/>
  <c r="C5961" i="1" s="1"/>
  <c r="C5962" i="1" s="1"/>
  <c r="C5963" i="1" s="1"/>
  <c r="C5964" i="1" s="1"/>
  <c r="C5965" i="1" s="1"/>
  <c r="C5966" i="1" s="1"/>
  <c r="C5967" i="1" s="1"/>
  <c r="C5968" i="1" s="1"/>
  <c r="C5969" i="1" s="1"/>
  <c r="C5970" i="1" s="1"/>
  <c r="C5971" i="1" s="1"/>
  <c r="C5972" i="1" s="1"/>
  <c r="C5973" i="1" s="1"/>
  <c r="C5974" i="1" s="1"/>
  <c r="C5975" i="1" s="1"/>
  <c r="C5976" i="1" s="1"/>
  <c r="C5977" i="1" s="1"/>
  <c r="C5978" i="1" s="1"/>
  <c r="C5979" i="1" s="1"/>
  <c r="C5980" i="1" s="1"/>
  <c r="C5981" i="1" s="1"/>
  <c r="C5982" i="1" s="1"/>
  <c r="C5983" i="1" s="1"/>
  <c r="C5984" i="1" s="1"/>
  <c r="C5985" i="1" s="1"/>
  <c r="C5986" i="1" s="1"/>
  <c r="C5987" i="1" s="1"/>
  <c r="C5988" i="1" s="1"/>
  <c r="C5989" i="1" s="1"/>
  <c r="C5990" i="1" s="1"/>
  <c r="C5991" i="1" s="1"/>
  <c r="C5992" i="1" s="1"/>
  <c r="C5993" i="1" s="1"/>
  <c r="C5994" i="1" s="1"/>
  <c r="C5995" i="1" s="1"/>
  <c r="C5996" i="1" s="1"/>
  <c r="C5997" i="1" s="1"/>
  <c r="C5998" i="1" s="1"/>
  <c r="C5999" i="1" s="1"/>
  <c r="C6000" i="1" s="1"/>
  <c r="C6001" i="1" s="1"/>
  <c r="C6002" i="1" s="1"/>
  <c r="C6003" i="1" s="1"/>
  <c r="C6004" i="1" s="1"/>
  <c r="C6005" i="1" s="1"/>
  <c r="C6006" i="1" s="1"/>
  <c r="C6007" i="1" s="1"/>
  <c r="C6008" i="1" s="1"/>
  <c r="C6009" i="1" s="1"/>
  <c r="C6010" i="1" s="1"/>
  <c r="C6011" i="1" s="1"/>
  <c r="C6012" i="1" s="1"/>
  <c r="C6013" i="1" s="1"/>
  <c r="C6014" i="1" s="1"/>
  <c r="C6015" i="1" s="1"/>
  <c r="C6016" i="1" s="1"/>
  <c r="C6017" i="1" s="1"/>
  <c r="C6018" i="1" s="1"/>
  <c r="C6019" i="1" s="1"/>
  <c r="C6020" i="1" s="1"/>
  <c r="C6021" i="1" s="1"/>
  <c r="C6022" i="1" s="1"/>
  <c r="C6023" i="1" s="1"/>
  <c r="C6024" i="1" s="1"/>
  <c r="C6025" i="1" s="1"/>
  <c r="C6026" i="1" s="1"/>
  <c r="C6027" i="1" s="1"/>
  <c r="C6028" i="1" s="1"/>
  <c r="C6029" i="1" s="1"/>
  <c r="C6030" i="1" s="1"/>
  <c r="C6031" i="1" s="1"/>
  <c r="C6032" i="1" s="1"/>
  <c r="C6033" i="1" s="1"/>
  <c r="C6034" i="1" s="1"/>
  <c r="C6035" i="1" s="1"/>
  <c r="C6036" i="1" s="1"/>
  <c r="C6037" i="1" s="1"/>
  <c r="C6038" i="1" s="1"/>
  <c r="C6039" i="1" s="1"/>
  <c r="C6040" i="1" s="1"/>
  <c r="C6041" i="1" s="1"/>
  <c r="C6042" i="1" s="1"/>
  <c r="C6043" i="1" s="1"/>
  <c r="C6044" i="1" s="1"/>
  <c r="C6045" i="1" s="1"/>
  <c r="C6046" i="1" s="1"/>
  <c r="C6047" i="1" s="1"/>
  <c r="C6048" i="1" s="1"/>
  <c r="C6049" i="1" s="1"/>
  <c r="C6050" i="1" s="1"/>
  <c r="C6051" i="1" s="1"/>
  <c r="C6052" i="1" s="1"/>
  <c r="C6053" i="1" s="1"/>
  <c r="C6054" i="1" s="1"/>
  <c r="C6055" i="1" s="1"/>
  <c r="C6056" i="1" s="1"/>
  <c r="C6057" i="1" s="1"/>
  <c r="C6058" i="1" s="1"/>
  <c r="C6059" i="1" s="1"/>
  <c r="C6060" i="1" s="1"/>
  <c r="C6061" i="1" s="1"/>
  <c r="C6062" i="1" s="1"/>
  <c r="C6063" i="1" s="1"/>
  <c r="C6064" i="1" s="1"/>
  <c r="C6065" i="1" s="1"/>
  <c r="C6066" i="1" s="1"/>
  <c r="C6067" i="1" s="1"/>
  <c r="C6068" i="1" s="1"/>
  <c r="C6069" i="1" s="1"/>
  <c r="C6070" i="1" s="1"/>
  <c r="C6071" i="1" s="1"/>
  <c r="C6072" i="1" s="1"/>
  <c r="C6073" i="1" s="1"/>
  <c r="C6074" i="1" s="1"/>
  <c r="C6075" i="1" s="1"/>
  <c r="C6076" i="1" s="1"/>
  <c r="C6077" i="1" s="1"/>
  <c r="C6078" i="1" s="1"/>
  <c r="C6079" i="1" s="1"/>
  <c r="C6080" i="1" s="1"/>
  <c r="C6081" i="1" s="1"/>
  <c r="C6082" i="1" s="1"/>
  <c r="C6083" i="1" s="1"/>
  <c r="C6084" i="1" s="1"/>
  <c r="C6085" i="1" s="1"/>
  <c r="C6086" i="1" s="1"/>
  <c r="C6087" i="1" s="1"/>
  <c r="C6088" i="1" s="1"/>
  <c r="C6089" i="1" s="1"/>
  <c r="C6090" i="1" s="1"/>
  <c r="C6091" i="1" s="1"/>
  <c r="C6092" i="1" s="1"/>
  <c r="C6093" i="1" s="1"/>
  <c r="C6094" i="1" s="1"/>
  <c r="C6095" i="1" s="1"/>
  <c r="C6096" i="1" s="1"/>
  <c r="C6097" i="1" s="1"/>
  <c r="C6098" i="1" s="1"/>
  <c r="C6099" i="1" s="1"/>
  <c r="C6100" i="1" s="1"/>
  <c r="C6101" i="1" s="1"/>
  <c r="C6102" i="1" s="1"/>
  <c r="C6103" i="1" s="1"/>
  <c r="C6104" i="1" s="1"/>
  <c r="C6105" i="1" s="1"/>
  <c r="C6106" i="1" s="1"/>
  <c r="C6107" i="1" s="1"/>
  <c r="C6108" i="1" s="1"/>
  <c r="C6109" i="1" s="1"/>
  <c r="C6110" i="1" s="1"/>
  <c r="C6111" i="1" s="1"/>
  <c r="C6112" i="1" s="1"/>
  <c r="C6113" i="1" s="1"/>
  <c r="C6114" i="1" s="1"/>
  <c r="C6115" i="1" s="1"/>
  <c r="C6116" i="1" s="1"/>
  <c r="C6117" i="1" s="1"/>
  <c r="C6118" i="1" s="1"/>
  <c r="C6119" i="1" s="1"/>
  <c r="C6120" i="1" s="1"/>
  <c r="C6121" i="1" s="1"/>
  <c r="C6122" i="1" s="1"/>
  <c r="C6123" i="1" s="1"/>
  <c r="C6124" i="1" s="1"/>
  <c r="C6125" i="1" s="1"/>
  <c r="C6126" i="1" s="1"/>
  <c r="C6127" i="1" s="1"/>
  <c r="C6128" i="1" s="1"/>
  <c r="C6129" i="1" s="1"/>
  <c r="C6130" i="1" s="1"/>
  <c r="C6131" i="1" s="1"/>
  <c r="C6132" i="1" s="1"/>
  <c r="C6133" i="1" s="1"/>
  <c r="C6134" i="1" s="1"/>
  <c r="C6135" i="1" s="1"/>
  <c r="C6136" i="1" s="1"/>
  <c r="C6137" i="1" s="1"/>
  <c r="C6138" i="1" s="1"/>
  <c r="C6139" i="1" s="1"/>
  <c r="C6140" i="1" s="1"/>
  <c r="C6141" i="1" s="1"/>
  <c r="C6142" i="1" s="1"/>
  <c r="C6143" i="1" s="1"/>
  <c r="C6144" i="1" s="1"/>
  <c r="C6145" i="1" s="1"/>
  <c r="C6146" i="1" s="1"/>
  <c r="C6147" i="1" s="1"/>
  <c r="C6148" i="1" s="1"/>
  <c r="C6149" i="1" s="1"/>
  <c r="C6150" i="1" s="1"/>
  <c r="C6151" i="1" s="1"/>
  <c r="C6152" i="1" s="1"/>
  <c r="C6153" i="1" s="1"/>
  <c r="C6154" i="1" s="1"/>
  <c r="C6155" i="1" s="1"/>
  <c r="C6156" i="1" s="1"/>
  <c r="C6157" i="1" s="1"/>
  <c r="C6158" i="1" s="1"/>
  <c r="C6159" i="1" s="1"/>
  <c r="C6160" i="1" s="1"/>
  <c r="C6161" i="1" s="1"/>
  <c r="C6162" i="1" s="1"/>
  <c r="C6163" i="1" s="1"/>
  <c r="C6164" i="1" s="1"/>
  <c r="C6165" i="1" s="1"/>
  <c r="C6166" i="1" s="1"/>
  <c r="C6167" i="1" s="1"/>
  <c r="C6168" i="1" s="1"/>
  <c r="C6169" i="1" s="1"/>
  <c r="C6170" i="1" s="1"/>
  <c r="C6171" i="1" s="1"/>
  <c r="C6172" i="1" s="1"/>
  <c r="C6173" i="1" s="1"/>
  <c r="C6174" i="1" s="1"/>
  <c r="C6175" i="1" s="1"/>
  <c r="C6176" i="1" s="1"/>
  <c r="C6177" i="1" s="1"/>
  <c r="C6178" i="1" s="1"/>
  <c r="C6179" i="1" s="1"/>
  <c r="C6180" i="1" s="1"/>
  <c r="C6181" i="1" s="1"/>
  <c r="C6182" i="1" s="1"/>
  <c r="C6183" i="1" s="1"/>
  <c r="C6184" i="1" s="1"/>
  <c r="C6185" i="1" s="1"/>
  <c r="C6186" i="1" s="1"/>
  <c r="C6187" i="1" s="1"/>
  <c r="C6188" i="1" s="1"/>
  <c r="C6189" i="1" s="1"/>
  <c r="C6190" i="1" s="1"/>
  <c r="C6191" i="1" s="1"/>
  <c r="C6192" i="1" s="1"/>
  <c r="C6193" i="1" s="1"/>
  <c r="C6194" i="1" s="1"/>
  <c r="C6195" i="1" s="1"/>
  <c r="C6196" i="1" s="1"/>
  <c r="C6197" i="1" s="1"/>
  <c r="C6198" i="1" s="1"/>
  <c r="C6199" i="1" s="1"/>
  <c r="C6200" i="1" s="1"/>
  <c r="C6201" i="1" s="1"/>
  <c r="C6202" i="1" s="1"/>
  <c r="C6203" i="1" s="1"/>
  <c r="C6204" i="1" s="1"/>
  <c r="C6205" i="1" s="1"/>
  <c r="C6206" i="1" s="1"/>
  <c r="C6207" i="1" s="1"/>
  <c r="C6208" i="1" s="1"/>
  <c r="C6209" i="1" s="1"/>
  <c r="C6210" i="1" s="1"/>
  <c r="C6211" i="1" s="1"/>
  <c r="C6212" i="1" s="1"/>
  <c r="C6213" i="1" s="1"/>
  <c r="C6214" i="1" s="1"/>
  <c r="C6215" i="1" s="1"/>
  <c r="C6216" i="1" s="1"/>
  <c r="C6217" i="1" s="1"/>
  <c r="C6218" i="1" s="1"/>
  <c r="C6219" i="1" s="1"/>
  <c r="C6220" i="1" s="1"/>
  <c r="C6221" i="1" s="1"/>
  <c r="C6222" i="1" s="1"/>
  <c r="C6223" i="1" s="1"/>
  <c r="C6224" i="1" s="1"/>
  <c r="C6225" i="1" s="1"/>
  <c r="C6226" i="1" s="1"/>
  <c r="C6227" i="1" s="1"/>
  <c r="C6228" i="1" s="1"/>
  <c r="C6229" i="1" s="1"/>
  <c r="C6230" i="1" s="1"/>
  <c r="C6231" i="1" s="1"/>
  <c r="C6232" i="1" s="1"/>
  <c r="C6233" i="1" s="1"/>
  <c r="C6234" i="1" s="1"/>
  <c r="C6235" i="1" s="1"/>
  <c r="C6236" i="1" s="1"/>
  <c r="C6237" i="1" s="1"/>
  <c r="C6238" i="1" s="1"/>
  <c r="C6239" i="1" s="1"/>
  <c r="C6240" i="1" s="1"/>
  <c r="C6241" i="1" s="1"/>
  <c r="C6242" i="1" s="1"/>
  <c r="C6243" i="1" s="1"/>
  <c r="C6244" i="1" s="1"/>
  <c r="C6245" i="1" s="1"/>
  <c r="C6246" i="1" s="1"/>
  <c r="C6247" i="1" s="1"/>
  <c r="C6248" i="1" s="1"/>
  <c r="C6249" i="1" s="1"/>
  <c r="C6250" i="1" s="1"/>
  <c r="C6251" i="1" s="1"/>
  <c r="C6252" i="1" s="1"/>
  <c r="C6253" i="1" s="1"/>
  <c r="C6254" i="1" s="1"/>
  <c r="C6255" i="1" s="1"/>
  <c r="C6256" i="1" s="1"/>
  <c r="C6257" i="1" s="1"/>
  <c r="C6258" i="1" s="1"/>
  <c r="C6259" i="1" s="1"/>
  <c r="C6260" i="1" s="1"/>
  <c r="C6261" i="1" s="1"/>
  <c r="C6262" i="1" s="1"/>
  <c r="C6263" i="1" s="1"/>
  <c r="C6264" i="1" s="1"/>
  <c r="C6265" i="1" s="1"/>
  <c r="C6266" i="1" s="1"/>
  <c r="C6267" i="1" s="1"/>
  <c r="C6268" i="1" s="1"/>
  <c r="C6269" i="1" s="1"/>
  <c r="C6270" i="1" s="1"/>
  <c r="C6271" i="1" s="1"/>
  <c r="C6272" i="1" s="1"/>
  <c r="C6273" i="1" s="1"/>
  <c r="C6274" i="1" s="1"/>
  <c r="C6275" i="1" s="1"/>
  <c r="C6276" i="1" s="1"/>
  <c r="C6277" i="1" s="1"/>
  <c r="C6278" i="1" s="1"/>
  <c r="C6279" i="1" s="1"/>
  <c r="C6280" i="1" s="1"/>
  <c r="C6281" i="1" s="1"/>
  <c r="C6282" i="1" s="1"/>
  <c r="C6283" i="1" s="1"/>
  <c r="C6284" i="1" s="1"/>
  <c r="C6285" i="1" s="1"/>
  <c r="C6286" i="1" s="1"/>
  <c r="C6287" i="1" s="1"/>
  <c r="C6288" i="1" s="1"/>
  <c r="C6289" i="1" s="1"/>
  <c r="C6290" i="1" s="1"/>
  <c r="C6291" i="1" s="1"/>
  <c r="C6292" i="1" s="1"/>
  <c r="C6293" i="1" s="1"/>
  <c r="C6294" i="1" s="1"/>
  <c r="C6295" i="1" s="1"/>
  <c r="C6296" i="1" s="1"/>
  <c r="C6297" i="1" s="1"/>
  <c r="C6298" i="1" s="1"/>
  <c r="C6299" i="1" s="1"/>
  <c r="C6300" i="1" s="1"/>
  <c r="C6301" i="1" s="1"/>
  <c r="C6302" i="1" s="1"/>
  <c r="C6303" i="1" s="1"/>
  <c r="C6304" i="1" s="1"/>
  <c r="C6305" i="1" s="1"/>
  <c r="C6306" i="1" s="1"/>
  <c r="C6307" i="1" s="1"/>
  <c r="C6308" i="1" s="1"/>
  <c r="C6309" i="1" s="1"/>
  <c r="C6310" i="1" s="1"/>
  <c r="C6311" i="1" s="1"/>
  <c r="C6312" i="1" s="1"/>
  <c r="C6313" i="1" s="1"/>
  <c r="C6314" i="1" s="1"/>
  <c r="C6315" i="1" s="1"/>
  <c r="C6316" i="1" s="1"/>
  <c r="C6317" i="1" s="1"/>
  <c r="C6318" i="1" s="1"/>
  <c r="C6319" i="1" s="1"/>
  <c r="C6320" i="1" s="1"/>
  <c r="C6321" i="1" s="1"/>
  <c r="C6322" i="1" s="1"/>
  <c r="C6323" i="1" s="1"/>
  <c r="C6324" i="1" s="1"/>
  <c r="C6325" i="1" s="1"/>
  <c r="C6326" i="1" s="1"/>
  <c r="C6327" i="1" s="1"/>
  <c r="C6328" i="1" s="1"/>
  <c r="C6329" i="1" s="1"/>
  <c r="C6330" i="1" s="1"/>
  <c r="C6331" i="1" s="1"/>
  <c r="C6332" i="1" s="1"/>
  <c r="C6333" i="1" s="1"/>
  <c r="C6334" i="1" s="1"/>
  <c r="C6335" i="1" s="1"/>
  <c r="C6336" i="1" s="1"/>
  <c r="C6337" i="1" s="1"/>
  <c r="C6338" i="1" s="1"/>
  <c r="C6339" i="1" s="1"/>
  <c r="C6340" i="1" s="1"/>
  <c r="C6341" i="1" s="1"/>
  <c r="C6342" i="1" s="1"/>
  <c r="C6343" i="1" s="1"/>
  <c r="C6344" i="1" s="1"/>
  <c r="C6345" i="1" s="1"/>
  <c r="C6346" i="1" s="1"/>
  <c r="C6347" i="1" s="1"/>
  <c r="C6348" i="1" s="1"/>
  <c r="C6349" i="1" s="1"/>
  <c r="C6350" i="1" s="1"/>
  <c r="C6351" i="1" s="1"/>
  <c r="C6352" i="1" s="1"/>
  <c r="C6353" i="1" s="1"/>
  <c r="C6354" i="1" s="1"/>
  <c r="C6355" i="1" s="1"/>
  <c r="C6356" i="1" s="1"/>
  <c r="C6357" i="1" s="1"/>
  <c r="C6358" i="1" s="1"/>
  <c r="C6359" i="1" s="1"/>
  <c r="C6360" i="1" s="1"/>
  <c r="C6361" i="1" s="1"/>
  <c r="C6362" i="1" s="1"/>
  <c r="C6363" i="1" s="1"/>
  <c r="C6364" i="1" s="1"/>
  <c r="C6365" i="1" s="1"/>
  <c r="C6366" i="1" s="1"/>
  <c r="C6367" i="1" s="1"/>
  <c r="C6368" i="1" s="1"/>
  <c r="C6369" i="1" s="1"/>
  <c r="C6370" i="1" s="1"/>
  <c r="C6371" i="1" s="1"/>
  <c r="C6372" i="1" s="1"/>
  <c r="C6373" i="1" s="1"/>
  <c r="C6374" i="1" s="1"/>
  <c r="C6375" i="1" s="1"/>
  <c r="C6376" i="1" s="1"/>
  <c r="C6377" i="1" s="1"/>
  <c r="C6378" i="1" s="1"/>
  <c r="C6379" i="1" s="1"/>
  <c r="C6380" i="1" s="1"/>
  <c r="C6381" i="1" s="1"/>
  <c r="C6382" i="1" s="1"/>
  <c r="C6383" i="1" s="1"/>
  <c r="C6384" i="1" s="1"/>
  <c r="C6385" i="1" s="1"/>
  <c r="C6386" i="1" s="1"/>
  <c r="C6387" i="1" s="1"/>
  <c r="C6388" i="1" s="1"/>
  <c r="C6389" i="1" s="1"/>
  <c r="C6390" i="1" s="1"/>
  <c r="C6391" i="1" s="1"/>
  <c r="C6392" i="1" s="1"/>
  <c r="C6393" i="1" s="1"/>
  <c r="C6394" i="1" s="1"/>
  <c r="C6395" i="1" s="1"/>
  <c r="C6396" i="1" s="1"/>
  <c r="C6397" i="1" s="1"/>
  <c r="C6398" i="1" s="1"/>
  <c r="C6399" i="1" s="1"/>
  <c r="C6400" i="1" s="1"/>
  <c r="C6401" i="1" s="1"/>
  <c r="C6402" i="1" s="1"/>
  <c r="C6403" i="1" s="1"/>
  <c r="C6404" i="1" s="1"/>
  <c r="C6405" i="1" s="1"/>
  <c r="C6406" i="1" s="1"/>
  <c r="C6407" i="1" s="1"/>
  <c r="C6408" i="1" s="1"/>
  <c r="C6409" i="1" s="1"/>
  <c r="C6410" i="1" s="1"/>
  <c r="C6411" i="1" s="1"/>
  <c r="C6412" i="1" s="1"/>
  <c r="C6413" i="1" s="1"/>
  <c r="C6414" i="1" s="1"/>
  <c r="C6415" i="1" s="1"/>
  <c r="C6416" i="1" s="1"/>
  <c r="C6417" i="1" s="1"/>
  <c r="C6418" i="1" s="1"/>
  <c r="C6419" i="1" s="1"/>
  <c r="C6420" i="1" s="1"/>
  <c r="C6421" i="1" s="1"/>
  <c r="C6422" i="1" s="1"/>
  <c r="C6423" i="1" s="1"/>
  <c r="C6424" i="1" s="1"/>
  <c r="C6425" i="1" s="1"/>
  <c r="C6426" i="1" s="1"/>
  <c r="C6427" i="1" s="1"/>
  <c r="C6428" i="1" s="1"/>
  <c r="C6429" i="1" s="1"/>
  <c r="C6430" i="1" s="1"/>
  <c r="C6431" i="1" s="1"/>
  <c r="C6432" i="1" s="1"/>
  <c r="C6433" i="1" s="1"/>
  <c r="C6434" i="1" s="1"/>
  <c r="C6435" i="1" s="1"/>
  <c r="C6436" i="1" s="1"/>
  <c r="C6437" i="1" s="1"/>
  <c r="C6438" i="1" s="1"/>
  <c r="C6439" i="1" s="1"/>
  <c r="C6440" i="1" s="1"/>
  <c r="C6441" i="1" s="1"/>
  <c r="C6442" i="1" s="1"/>
  <c r="C6443" i="1" s="1"/>
  <c r="C6444" i="1" s="1"/>
  <c r="C6445" i="1" s="1"/>
  <c r="C6446" i="1" s="1"/>
  <c r="C6447" i="1" s="1"/>
  <c r="C6448" i="1" s="1"/>
  <c r="C6449" i="1" s="1"/>
  <c r="C6450" i="1" s="1"/>
  <c r="C6451" i="1" s="1"/>
  <c r="C6452" i="1" s="1"/>
  <c r="C6453" i="1" s="1"/>
  <c r="C6454" i="1" s="1"/>
  <c r="C6455" i="1" s="1"/>
  <c r="C6456" i="1" s="1"/>
  <c r="C6457" i="1" s="1"/>
  <c r="C6458" i="1" s="1"/>
  <c r="C6459" i="1" s="1"/>
  <c r="C6460" i="1" s="1"/>
  <c r="C6461" i="1" s="1"/>
  <c r="C6462" i="1" s="1"/>
  <c r="C6463" i="1" s="1"/>
  <c r="C6464" i="1" s="1"/>
  <c r="C6465" i="1" s="1"/>
  <c r="C6466" i="1" s="1"/>
  <c r="C6467" i="1" s="1"/>
  <c r="C6468" i="1" s="1"/>
  <c r="C6469" i="1" s="1"/>
  <c r="C6470" i="1" s="1"/>
  <c r="C6471" i="1" s="1"/>
  <c r="C6472" i="1" s="1"/>
  <c r="C6473" i="1" s="1"/>
  <c r="C6474" i="1" s="1"/>
  <c r="C6475" i="1" s="1"/>
  <c r="C6476" i="1" s="1"/>
  <c r="C6477" i="1" s="1"/>
  <c r="C6478" i="1" s="1"/>
  <c r="C6479" i="1" s="1"/>
  <c r="C6480" i="1" s="1"/>
  <c r="C6481" i="1" s="1"/>
  <c r="C6482" i="1" s="1"/>
  <c r="C6483" i="1" s="1"/>
  <c r="C6484" i="1" s="1"/>
  <c r="C6485" i="1" s="1"/>
  <c r="C6486" i="1" s="1"/>
  <c r="C6487" i="1" s="1"/>
  <c r="C6488" i="1" s="1"/>
  <c r="C6489" i="1" s="1"/>
  <c r="C6490" i="1" s="1"/>
  <c r="C6491" i="1" s="1"/>
  <c r="C6492" i="1" s="1"/>
  <c r="C6493" i="1" s="1"/>
  <c r="C6494" i="1" s="1"/>
  <c r="C6495" i="1" s="1"/>
  <c r="C6496" i="1" s="1"/>
  <c r="C6497" i="1" s="1"/>
  <c r="C6498" i="1" s="1"/>
  <c r="C6499" i="1" s="1"/>
  <c r="C6500" i="1" s="1"/>
  <c r="C6501" i="1" s="1"/>
  <c r="C6502" i="1" s="1"/>
  <c r="C6503" i="1" s="1"/>
  <c r="C6504" i="1" s="1"/>
  <c r="C6505" i="1" s="1"/>
  <c r="C6506" i="1" s="1"/>
  <c r="C6507" i="1" s="1"/>
  <c r="C6508" i="1" s="1"/>
  <c r="C6509" i="1" s="1"/>
  <c r="C6510" i="1" s="1"/>
  <c r="C6511" i="1" s="1"/>
  <c r="C6512" i="1" s="1"/>
  <c r="C6513" i="1" s="1"/>
  <c r="C6514" i="1" s="1"/>
  <c r="C6515" i="1" s="1"/>
  <c r="C6516" i="1" s="1"/>
  <c r="C6517" i="1" s="1"/>
  <c r="C6518" i="1" s="1"/>
  <c r="C6519" i="1" s="1"/>
  <c r="C6520" i="1" s="1"/>
  <c r="C6521" i="1" s="1"/>
  <c r="B1198" i="8"/>
  <c r="C1198" i="8" s="1"/>
  <c r="B815" i="1"/>
  <c r="B1142" i="1"/>
  <c r="E1141" i="1"/>
  <c r="B899" i="1"/>
  <c r="E899" i="1" s="1"/>
  <c r="E898" i="1"/>
  <c r="B989" i="1"/>
  <c r="E988" i="1"/>
  <c r="D948" i="1"/>
  <c r="E948" i="1" s="1"/>
  <c r="E947" i="1"/>
  <c r="B816" i="1" l="1"/>
  <c r="E815" i="1"/>
  <c r="B1143" i="1"/>
  <c r="E1142" i="1"/>
  <c r="B990" i="1"/>
  <c r="E990" i="1" s="1"/>
  <c r="E989" i="1"/>
  <c r="D1145" i="1"/>
  <c r="B817" i="1" l="1"/>
  <c r="E816" i="1"/>
  <c r="B1144" i="1"/>
  <c r="E1143" i="1"/>
  <c r="D1146" i="1"/>
  <c r="E817" i="1" l="1"/>
  <c r="B818" i="1"/>
  <c r="E818" i="1" s="1"/>
  <c r="B1145" i="1"/>
  <c r="E1144" i="1"/>
  <c r="D1147" i="1"/>
  <c r="B1146" i="1" l="1"/>
  <c r="E1145" i="1"/>
  <c r="D1148" i="1"/>
  <c r="B1147" i="1" l="1"/>
  <c r="E1146" i="1"/>
  <c r="D1149" i="1"/>
  <c r="B1148" i="1" l="1"/>
  <c r="E1147" i="1"/>
  <c r="D1150" i="1"/>
  <c r="B1149" i="1" l="1"/>
  <c r="E1148" i="1"/>
  <c r="D1151" i="1"/>
  <c r="B1150" i="1" l="1"/>
  <c r="E1149" i="1"/>
  <c r="D1152" i="1"/>
  <c r="B1151" i="1" l="1"/>
  <c r="E1150" i="1"/>
  <c r="D1153" i="1"/>
  <c r="B1152" i="1" l="1"/>
  <c r="E1151" i="1"/>
  <c r="D1154" i="1"/>
  <c r="B1153" i="1" l="1"/>
  <c r="E1152" i="1"/>
  <c r="D1155" i="1"/>
  <c r="B1154" i="1" l="1"/>
  <c r="E1153" i="1"/>
  <c r="B1155" i="1" l="1"/>
  <c r="E1154" i="1"/>
  <c r="D1159" i="1"/>
  <c r="B1158" i="1" l="1"/>
  <c r="E1155" i="1"/>
  <c r="D1160" i="1"/>
  <c r="B1159" i="1" l="1"/>
  <c r="E1158" i="1"/>
  <c r="D1161" i="1"/>
  <c r="B1160" i="1" l="1"/>
  <c r="E1159" i="1"/>
  <c r="D1162" i="1"/>
  <c r="B1161" i="1" l="1"/>
  <c r="E1160" i="1"/>
  <c r="D1163" i="1"/>
  <c r="D272" i="8" s="1"/>
  <c r="B1162" i="1" l="1"/>
  <c r="E1161" i="1"/>
  <c r="B1163" i="1" l="1"/>
  <c r="E1162" i="1"/>
  <c r="D1165" i="1"/>
  <c r="B1164" i="1" l="1"/>
  <c r="E1163" i="1"/>
  <c r="D1166" i="1"/>
  <c r="B1165" i="1" l="1"/>
  <c r="E1164" i="1"/>
  <c r="B1166" i="1" l="1"/>
  <c r="E1165" i="1"/>
  <c r="D1168" i="1"/>
  <c r="D274" i="8" s="1"/>
  <c r="B1167" i="1" l="1"/>
  <c r="E1166" i="1"/>
  <c r="D1169" i="1"/>
  <c r="B1168" i="1" l="1"/>
  <c r="E1167" i="1"/>
  <c r="B1169" i="1" l="1"/>
  <c r="E1168" i="1"/>
  <c r="D1157" i="1"/>
  <c r="B1156" i="1" l="1"/>
  <c r="E1169" i="1"/>
  <c r="B1157" i="1" l="1"/>
  <c r="E1156" i="1"/>
  <c r="D1171" i="1"/>
  <c r="B1170" i="1" l="1"/>
  <c r="E1157" i="1"/>
  <c r="D1172" i="1"/>
  <c r="D275" i="8" s="1"/>
  <c r="B1171" i="1" l="1"/>
  <c r="E1170" i="1"/>
  <c r="B1172" i="1" l="1"/>
  <c r="E1171" i="1"/>
  <c r="D1174" i="1"/>
  <c r="B1173" i="1" l="1"/>
  <c r="E1172" i="1"/>
  <c r="D1175" i="1"/>
  <c r="B1174" i="1" l="1"/>
  <c r="E1173" i="1"/>
  <c r="D1176" i="1"/>
  <c r="B1175" i="1" l="1"/>
  <c r="E1174" i="1"/>
  <c r="D1177" i="1"/>
  <c r="B1176" i="1" l="1"/>
  <c r="E1175" i="1"/>
  <c r="D1178" i="1"/>
  <c r="B1177" i="1" l="1"/>
  <c r="E1176" i="1"/>
  <c r="B1178" i="1" l="1"/>
  <c r="E1177" i="1"/>
  <c r="D1180" i="1"/>
  <c r="B1179" i="1" l="1"/>
  <c r="E1178" i="1"/>
  <c r="D1181" i="1"/>
  <c r="B1180" i="1" l="1"/>
  <c r="E1179" i="1"/>
  <c r="D1182" i="1"/>
  <c r="B1181" i="1" l="1"/>
  <c r="E1180" i="1"/>
  <c r="D1183" i="1"/>
  <c r="B1182" i="1" l="1"/>
  <c r="E1181" i="1"/>
  <c r="D1184" i="1"/>
  <c r="B1183" i="1" l="1"/>
  <c r="E1182" i="1"/>
  <c r="B1184" i="1" l="1"/>
  <c r="E1183" i="1"/>
  <c r="D1186" i="1"/>
  <c r="B1185" i="1" l="1"/>
  <c r="E1184" i="1"/>
  <c r="D1187" i="1"/>
  <c r="B1186" i="1" l="1"/>
  <c r="E1185" i="1"/>
  <c r="D1188" i="1"/>
  <c r="B1187" i="1" l="1"/>
  <c r="E1186" i="1"/>
  <c r="D1189" i="1"/>
  <c r="B1188" i="1" l="1"/>
  <c r="E1187" i="1"/>
  <c r="D1190" i="1"/>
  <c r="D278" i="8" s="1"/>
  <c r="B1189" i="1" l="1"/>
  <c r="E1188" i="1"/>
  <c r="B1190" i="1" l="1"/>
  <c r="E1189" i="1"/>
  <c r="D1192" i="1"/>
  <c r="B1191" i="1" l="1"/>
  <c r="E1190" i="1"/>
  <c r="D1193" i="1"/>
  <c r="B1192" i="1" l="1"/>
  <c r="E1191" i="1"/>
  <c r="B1193" i="1" l="1"/>
  <c r="E1192" i="1"/>
  <c r="D1195" i="1"/>
  <c r="B1194" i="1" l="1"/>
  <c r="E1193" i="1"/>
  <c r="B1195" i="1" l="1"/>
  <c r="E1194" i="1"/>
  <c r="D1197" i="1"/>
  <c r="B1196" i="1" l="1"/>
  <c r="E1195" i="1"/>
  <c r="B1197" i="1" l="1"/>
  <c r="E1196" i="1"/>
  <c r="D1199" i="1"/>
  <c r="D282" i="8" s="1"/>
  <c r="B1198" i="1" l="1"/>
  <c r="E1197" i="1"/>
  <c r="D1200" i="1"/>
  <c r="B1199" i="1" l="1"/>
  <c r="E1198" i="1"/>
  <c r="B1200" i="1" l="1"/>
  <c r="E1199" i="1"/>
  <c r="D1202" i="1"/>
  <c r="D283" i="8" s="1"/>
  <c r="B1201" i="1" l="1"/>
  <c r="E1200" i="1"/>
  <c r="B1202" i="1" l="1"/>
  <c r="E1201" i="1"/>
  <c r="D1204" i="1"/>
  <c r="B1203" i="1" l="1"/>
  <c r="E1202" i="1"/>
  <c r="D1205" i="1"/>
  <c r="B1204" i="1" l="1"/>
  <c r="E1203" i="1"/>
  <c r="D1206" i="1"/>
  <c r="D284" i="8" s="1"/>
  <c r="B1205" i="1" l="1"/>
  <c r="E1204" i="1"/>
  <c r="D1207" i="1"/>
  <c r="B1206" i="1" l="1"/>
  <c r="E1205" i="1"/>
  <c r="D1208" i="1"/>
  <c r="B1207" i="1" l="1"/>
  <c r="E1206" i="1"/>
  <c r="B1208" i="1" l="1"/>
  <c r="E1207" i="1"/>
  <c r="D1213" i="1"/>
  <c r="B1212" i="1" l="1"/>
  <c r="E1208" i="1"/>
  <c r="B1213" i="1" l="1"/>
  <c r="E1212" i="1"/>
  <c r="D1215" i="1"/>
  <c r="B1214" i="1" l="1"/>
  <c r="E1213" i="1"/>
  <c r="D1216" i="1"/>
  <c r="B1215" i="1" l="1"/>
  <c r="E1214" i="1"/>
  <c r="D1217" i="1"/>
  <c r="B1216" i="1" l="1"/>
  <c r="E1215" i="1"/>
  <c r="D1218" i="1"/>
  <c r="D286" i="8" s="1"/>
  <c r="B1217" i="1" l="1"/>
  <c r="E1216" i="1"/>
  <c r="B1218" i="1" l="1"/>
  <c r="E1217" i="1"/>
  <c r="D1220" i="1"/>
  <c r="B1219" i="1" l="1"/>
  <c r="E1218" i="1"/>
  <c r="B1220" i="1" l="1"/>
  <c r="E1219" i="1"/>
  <c r="D1222" i="1"/>
  <c r="B1221" i="1" l="1"/>
  <c r="E1220" i="1"/>
  <c r="B1222" i="1" l="1"/>
  <c r="E1221" i="1"/>
  <c r="D1224" i="1"/>
  <c r="B1223" i="1" l="1"/>
  <c r="E1222" i="1"/>
  <c r="B1224" i="1" l="1"/>
  <c r="E1223" i="1"/>
  <c r="D1226" i="1"/>
  <c r="D290" i="8" s="1"/>
  <c r="B1225" i="1" l="1"/>
  <c r="E1224" i="1"/>
  <c r="B1226" i="1" l="1"/>
  <c r="E1225" i="1"/>
  <c r="D1210" i="1"/>
  <c r="B1209" i="1" l="1"/>
  <c r="E1226" i="1"/>
  <c r="D1211" i="1"/>
  <c r="B1210" i="1" l="1"/>
  <c r="E1209" i="1"/>
  <c r="D1227" i="1"/>
  <c r="B1211" i="1" l="1"/>
  <c r="E1210" i="1"/>
  <c r="B1227" i="1" l="1"/>
  <c r="E1211" i="1"/>
  <c r="D1229" i="1"/>
  <c r="B1228" i="1" l="1"/>
  <c r="E1227" i="1"/>
  <c r="D1230" i="1"/>
  <c r="B1229" i="1" l="1"/>
  <c r="E1228" i="1"/>
  <c r="D1231" i="1"/>
  <c r="B1230" i="1" l="1"/>
  <c r="E1229" i="1"/>
  <c r="D1232" i="1"/>
  <c r="D291" i="8" s="1"/>
  <c r="B1231" i="1" l="1"/>
  <c r="E1230" i="1"/>
  <c r="B1232" i="1" l="1"/>
  <c r="E1231" i="1"/>
  <c r="D1234" i="1"/>
  <c r="D292" i="8" s="1"/>
  <c r="B1233" i="1" l="1"/>
  <c r="E1232" i="1"/>
  <c r="D1235" i="1"/>
  <c r="B1234" i="1" l="1"/>
  <c r="E1233" i="1"/>
  <c r="D1236" i="1"/>
  <c r="B1235" i="1" l="1"/>
  <c r="E1234" i="1"/>
  <c r="D1237" i="1"/>
  <c r="B1236" i="1" l="1"/>
  <c r="E1235" i="1"/>
  <c r="D1238" i="1"/>
  <c r="B1237" i="1" l="1"/>
  <c r="E1236" i="1"/>
  <c r="B1238" i="1" l="1"/>
  <c r="E1237" i="1"/>
  <c r="D1240" i="1"/>
  <c r="B1239" i="1" l="1"/>
  <c r="E1238" i="1"/>
  <c r="B1240" i="1" l="1"/>
  <c r="E1239" i="1"/>
  <c r="D1242" i="1"/>
  <c r="B1241" i="1" l="1"/>
  <c r="E1240" i="1"/>
  <c r="B1242" i="1" l="1"/>
  <c r="E1241" i="1"/>
  <c r="D1246" i="1"/>
  <c r="B1245" i="1" l="1"/>
  <c r="E1242" i="1"/>
  <c r="D1247" i="1"/>
  <c r="B1246" i="1" l="1"/>
  <c r="E1245" i="1"/>
  <c r="D1248" i="1"/>
  <c r="B1247" i="1" l="1"/>
  <c r="E1246" i="1"/>
  <c r="D1249" i="1"/>
  <c r="D295" i="8" s="1"/>
  <c r="B1248" i="1" l="1"/>
  <c r="E1247" i="1"/>
  <c r="B1249" i="1" l="1"/>
  <c r="E1248" i="1"/>
  <c r="D1251" i="1"/>
  <c r="B1250" i="1" l="1"/>
  <c r="E1249" i="1"/>
  <c r="B1251" i="1" l="1"/>
  <c r="E1250" i="1"/>
  <c r="D1253" i="1"/>
  <c r="B1252" i="1" l="1"/>
  <c r="E1251" i="1"/>
  <c r="B1253" i="1" l="1"/>
  <c r="E1252" i="1"/>
  <c r="D1255" i="1"/>
  <c r="E1253" i="1" l="1"/>
  <c r="D1256" i="1"/>
  <c r="D1257" i="1" l="1"/>
  <c r="D1258" i="1" l="1"/>
  <c r="D1259" i="1" l="1"/>
  <c r="D1260" i="1" l="1"/>
  <c r="D1261" i="1" l="1"/>
  <c r="D1262" i="1" l="1"/>
  <c r="D1263" i="1" l="1"/>
  <c r="D1264" i="1" l="1"/>
  <c r="D1265" i="1" l="1"/>
  <c r="D1266" i="1" l="1"/>
  <c r="D1271" i="1" l="1"/>
  <c r="D299" i="8" s="1"/>
  <c r="B1270" i="1" l="1"/>
  <c r="B1271" i="1" l="1"/>
  <c r="E1270" i="1"/>
  <c r="D1273" i="1"/>
  <c r="B1272" i="1" l="1"/>
  <c r="E1271" i="1"/>
  <c r="B1273" i="1" l="1"/>
  <c r="E1272" i="1"/>
  <c r="D1275" i="1"/>
  <c r="B1274" i="1" l="1"/>
  <c r="E1273" i="1"/>
  <c r="B1275" i="1" l="1"/>
  <c r="E1274" i="1"/>
  <c r="E1275" i="1" l="1"/>
  <c r="B1277" i="1" l="1"/>
  <c r="E1276" i="1"/>
  <c r="D1268" i="1"/>
  <c r="E1277" i="1" l="1"/>
  <c r="D1269" i="1"/>
  <c r="D1279" i="1" l="1"/>
  <c r="B1278" i="1" l="1"/>
  <c r="B1279" i="1" l="1"/>
  <c r="E1278" i="1"/>
  <c r="D1281" i="1"/>
  <c r="B1280" i="1" l="1"/>
  <c r="E1279" i="1"/>
  <c r="B1281" i="1" l="1"/>
  <c r="E1280" i="1"/>
  <c r="D1283" i="1"/>
  <c r="B1282" i="1" l="1"/>
  <c r="E1281" i="1"/>
  <c r="D1284" i="1"/>
  <c r="B1283" i="1" l="1"/>
  <c r="E1282" i="1"/>
  <c r="B1284" i="1" l="1"/>
  <c r="E1283" i="1"/>
  <c r="D1286" i="1"/>
  <c r="B1285" i="1" l="1"/>
  <c r="E1284" i="1"/>
  <c r="D1287" i="1"/>
  <c r="B1286" i="1" l="1"/>
  <c r="E1285" i="1"/>
  <c r="B1287" i="1" l="1"/>
  <c r="E1286" i="1"/>
  <c r="D1289" i="1"/>
  <c r="B1288" i="1" l="1"/>
  <c r="E1287" i="1"/>
  <c r="D1290" i="1"/>
  <c r="B1289" i="1" l="1"/>
  <c r="E1288" i="1"/>
  <c r="D1291" i="1"/>
  <c r="B1290" i="1" l="1"/>
  <c r="E1289" i="1"/>
  <c r="D1292" i="1"/>
  <c r="B1291" i="1" l="1"/>
  <c r="E1290" i="1"/>
  <c r="D1293" i="1"/>
  <c r="B1292" i="1" l="1"/>
  <c r="E1291" i="1"/>
  <c r="D1294" i="1"/>
  <c r="B1293" i="1" l="1"/>
  <c r="E1292" i="1"/>
  <c r="D1295" i="1"/>
  <c r="B1294" i="1" l="1"/>
  <c r="E1293" i="1"/>
  <c r="B1295" i="1" l="1"/>
  <c r="E1294" i="1"/>
  <c r="D1244" i="1"/>
  <c r="B1243" i="1" l="1"/>
  <c r="E1295" i="1"/>
  <c r="B1244" i="1" l="1"/>
  <c r="E1243" i="1"/>
  <c r="D1297" i="1"/>
  <c r="B1296" i="1" l="1"/>
  <c r="E1244" i="1"/>
  <c r="B1297" i="1" l="1"/>
  <c r="E1296" i="1"/>
  <c r="D1299" i="1"/>
  <c r="B1298" i="1" l="1"/>
  <c r="E1297" i="1"/>
  <c r="D1300" i="1"/>
  <c r="B1299" i="1" l="1"/>
  <c r="E1298" i="1"/>
  <c r="D1301" i="1"/>
  <c r="B1300" i="1" l="1"/>
  <c r="E1299" i="1"/>
  <c r="D1302" i="1"/>
  <c r="B1301" i="1" l="1"/>
  <c r="E1300" i="1"/>
  <c r="D1303" i="1"/>
  <c r="B1302" i="1" l="1"/>
  <c r="E1301" i="1"/>
  <c r="B1303" i="1" l="1"/>
  <c r="E1302" i="1"/>
  <c r="D1305" i="1"/>
  <c r="B1304" i="1" l="1"/>
  <c r="E1303" i="1"/>
  <c r="B1305" i="1" l="1"/>
  <c r="E1304" i="1"/>
  <c r="D1307" i="1"/>
  <c r="B1306" i="1" l="1"/>
  <c r="E1305" i="1"/>
  <c r="B1307" i="1" l="1"/>
  <c r="E1306" i="1"/>
  <c r="D1309" i="1"/>
  <c r="B1308" i="1" l="1"/>
  <c r="E1307" i="1"/>
  <c r="D1310" i="1"/>
  <c r="B1309" i="1" l="1"/>
  <c r="E1308" i="1"/>
  <c r="D1311" i="1"/>
  <c r="B1310" i="1" l="1"/>
  <c r="E1309" i="1"/>
  <c r="D1312" i="1"/>
  <c r="B1311" i="1" l="1"/>
  <c r="E1310" i="1"/>
  <c r="B1312" i="1" l="1"/>
  <c r="E1311" i="1"/>
  <c r="D1314" i="1"/>
  <c r="B1313" i="1" l="1"/>
  <c r="E1312" i="1"/>
  <c r="D1315" i="1"/>
  <c r="B1314" i="1" l="1"/>
  <c r="E1313" i="1"/>
  <c r="D1316" i="1"/>
  <c r="B1315" i="1" l="1"/>
  <c r="E1314" i="1"/>
  <c r="B1316" i="1" l="1"/>
  <c r="E1315" i="1"/>
  <c r="D1318" i="1"/>
  <c r="B1317" i="1" l="1"/>
  <c r="E1316" i="1"/>
  <c r="B1318" i="1" l="1"/>
  <c r="E1317" i="1"/>
  <c r="B1319" i="1" l="1"/>
  <c r="E1318" i="1"/>
  <c r="B1320" i="1" l="1"/>
  <c r="E1319" i="1"/>
  <c r="D1322" i="1"/>
  <c r="B1321" i="1" l="1"/>
  <c r="E1320" i="1"/>
  <c r="B1322" i="1" l="1"/>
  <c r="E1321" i="1"/>
  <c r="D1324" i="1"/>
  <c r="B1323" i="1" l="1"/>
  <c r="E1322" i="1"/>
  <c r="D1325" i="1"/>
  <c r="B1324" i="1" l="1"/>
  <c r="E1323" i="1"/>
  <c r="D1326" i="1"/>
  <c r="B1325" i="1" l="1"/>
  <c r="E1324" i="1"/>
  <c r="D1327" i="1"/>
  <c r="B1326" i="1" l="1"/>
  <c r="E1325" i="1"/>
  <c r="B1327" i="1" l="1"/>
  <c r="E1326" i="1"/>
  <c r="D1330" i="1"/>
  <c r="B1329" i="1" l="1"/>
  <c r="E1327" i="1"/>
  <c r="B1330" i="1" l="1"/>
  <c r="E1329" i="1"/>
  <c r="B1328" i="1" l="1"/>
  <c r="E1330" i="1"/>
  <c r="D1340" i="1"/>
  <c r="B1339" i="1" l="1"/>
  <c r="E1328" i="1"/>
  <c r="B1340" i="1" l="1"/>
  <c r="E1339" i="1"/>
  <c r="B1336" i="1" l="1"/>
  <c r="E1340" i="1"/>
  <c r="D1341" i="1"/>
  <c r="B703" i="1" l="1"/>
  <c r="E1336" i="1"/>
  <c r="B1341" i="1" l="1"/>
  <c r="E703" i="1"/>
  <c r="D1343" i="1"/>
  <c r="B1342" i="1" l="1"/>
  <c r="E1341" i="1"/>
  <c r="B1343" i="1" l="1"/>
  <c r="E1342" i="1"/>
  <c r="D1348" i="1"/>
  <c r="B1347" i="1" l="1"/>
  <c r="E1343" i="1"/>
  <c r="D1349" i="1"/>
  <c r="B1348" i="1" l="1"/>
  <c r="E1347" i="1"/>
  <c r="D1350" i="1"/>
  <c r="B1349" i="1" l="1"/>
  <c r="E1348" i="1"/>
  <c r="D1351" i="1"/>
  <c r="B1350" i="1" l="1"/>
  <c r="E1349" i="1"/>
  <c r="B1351" i="1" l="1"/>
  <c r="E1350" i="1"/>
  <c r="D1353" i="1"/>
  <c r="B1352" i="1" l="1"/>
  <c r="E1351" i="1"/>
  <c r="B1353" i="1" l="1"/>
  <c r="E1352" i="1"/>
  <c r="D1355" i="1"/>
  <c r="B1354" i="1" l="1"/>
  <c r="E1353" i="1"/>
  <c r="D1356" i="1"/>
  <c r="B1355" i="1" l="1"/>
  <c r="E1354" i="1"/>
  <c r="D1357" i="1"/>
  <c r="B1356" i="1" l="1"/>
  <c r="E1355" i="1"/>
  <c r="B1357" i="1" l="1"/>
  <c r="E1356" i="1"/>
  <c r="D1359" i="1"/>
  <c r="B1358" i="1" l="1"/>
  <c r="E1357" i="1"/>
  <c r="B1359" i="1" l="1"/>
  <c r="E1358" i="1"/>
  <c r="B1344" i="1" l="1"/>
  <c r="E1359" i="1"/>
  <c r="D1361" i="1"/>
  <c r="B1360" i="1" l="1"/>
  <c r="E1344" i="1"/>
  <c r="D1362" i="1"/>
  <c r="B1361" i="1" l="1"/>
  <c r="E1360" i="1"/>
  <c r="D1363" i="1"/>
  <c r="B1362" i="1" l="1"/>
  <c r="E1361" i="1"/>
  <c r="D1364" i="1"/>
  <c r="B1363" i="1" l="1"/>
  <c r="E1362" i="1"/>
  <c r="B1364" i="1" l="1"/>
  <c r="E1363" i="1"/>
  <c r="D1346" i="1"/>
  <c r="B1345" i="1" l="1"/>
  <c r="E1364" i="1"/>
  <c r="B1346" i="1" l="1"/>
  <c r="E1345" i="1"/>
  <c r="D1366" i="1"/>
  <c r="B1365" i="1" l="1"/>
  <c r="E1346" i="1"/>
  <c r="B1366" i="1" l="1"/>
  <c r="E1365" i="1"/>
  <c r="D1368" i="1"/>
  <c r="B1367" i="1" l="1"/>
  <c r="E1366" i="1"/>
  <c r="B1368" i="1" l="1"/>
  <c r="E1367" i="1"/>
  <c r="D1370" i="1"/>
  <c r="B1369" i="1" l="1"/>
  <c r="E1368" i="1"/>
  <c r="B1370" i="1" l="1"/>
  <c r="E1369" i="1"/>
  <c r="D1372" i="1"/>
  <c r="B1371" i="1" l="1"/>
  <c r="E1370" i="1"/>
  <c r="D1373" i="1"/>
  <c r="B1372" i="1" l="1"/>
  <c r="E1371" i="1"/>
  <c r="D1374" i="1"/>
  <c r="B1373" i="1" l="1"/>
  <c r="E1372" i="1"/>
  <c r="D1375" i="1"/>
  <c r="B1374" i="1" l="1"/>
  <c r="E1373" i="1"/>
  <c r="D1376" i="1"/>
  <c r="B1375" i="1" l="1"/>
  <c r="E1374" i="1"/>
  <c r="D1377" i="1"/>
  <c r="B1376" i="1" l="1"/>
  <c r="E1375" i="1"/>
  <c r="D1378" i="1"/>
  <c r="B1377" i="1" l="1"/>
  <c r="E1376" i="1"/>
  <c r="D1379" i="1"/>
  <c r="B1378" i="1" l="1"/>
  <c r="E1377" i="1"/>
  <c r="D1380" i="1"/>
  <c r="B1379" i="1" l="1"/>
  <c r="E1378" i="1"/>
  <c r="B1380" i="1" l="1"/>
  <c r="E1379" i="1"/>
  <c r="D1382" i="1"/>
  <c r="B1381" i="1" l="1"/>
  <c r="E1380" i="1"/>
  <c r="B1382" i="1" l="1"/>
  <c r="E1381" i="1"/>
  <c r="D1384" i="1"/>
  <c r="B1383" i="1" l="1"/>
  <c r="E1382" i="1"/>
  <c r="B1384" i="1" l="1"/>
  <c r="E1383" i="1"/>
  <c r="D1386" i="1"/>
  <c r="B1385" i="1" l="1"/>
  <c r="E1384" i="1"/>
  <c r="D1387" i="1"/>
  <c r="B1386" i="1" l="1"/>
  <c r="E1385" i="1"/>
  <c r="D1388" i="1"/>
  <c r="B1387" i="1" l="1"/>
  <c r="E1386" i="1"/>
  <c r="D1389" i="1"/>
  <c r="B1388" i="1" l="1"/>
  <c r="E1387" i="1"/>
  <c r="B1389" i="1" l="1"/>
  <c r="E1388" i="1"/>
  <c r="D1391" i="1"/>
  <c r="B1390" i="1" l="1"/>
  <c r="E1389" i="1"/>
  <c r="D1392" i="1"/>
  <c r="B1391" i="1" l="1"/>
  <c r="E1390" i="1"/>
  <c r="B1392" i="1" l="1"/>
  <c r="E1391" i="1"/>
  <c r="D1394" i="1"/>
  <c r="B1393" i="1" l="1"/>
  <c r="E1392" i="1"/>
  <c r="B1394" i="1" l="1"/>
  <c r="E1393" i="1"/>
  <c r="D1396" i="1"/>
  <c r="B1395" i="1" l="1"/>
  <c r="E1394" i="1"/>
  <c r="B1396" i="1" l="1"/>
  <c r="E1395" i="1"/>
  <c r="D1398" i="1"/>
  <c r="B1397" i="1" l="1"/>
  <c r="E1396" i="1"/>
  <c r="B1398" i="1" l="1"/>
  <c r="E1397" i="1"/>
  <c r="D1400" i="1"/>
  <c r="B1399" i="1" l="1"/>
  <c r="E1398" i="1"/>
  <c r="B1400" i="1" l="1"/>
  <c r="E1399" i="1"/>
  <c r="B1401" i="1" l="1"/>
  <c r="B1402" i="1" s="1"/>
  <c r="E1402" i="1" s="1"/>
  <c r="E1400" i="1"/>
  <c r="D1403" i="1"/>
  <c r="E1401" i="1" l="1"/>
  <c r="D1404" i="1"/>
  <c r="B1403" i="1" l="1"/>
  <c r="D1405" i="1"/>
  <c r="B1404" i="1" l="1"/>
  <c r="E1403" i="1"/>
  <c r="D1406" i="1"/>
  <c r="B1405" i="1" l="1"/>
  <c r="E1404" i="1"/>
  <c r="D1407" i="1"/>
  <c r="B1406" i="1" l="1"/>
  <c r="E1405" i="1"/>
  <c r="D1408" i="1"/>
  <c r="B1407" i="1" l="1"/>
  <c r="E1406" i="1"/>
  <c r="D1409" i="1"/>
  <c r="B1408" i="1" l="1"/>
  <c r="E1407" i="1"/>
  <c r="B1409" i="1" l="1"/>
  <c r="E1408" i="1"/>
  <c r="D1411" i="1"/>
  <c r="B1410" i="1" l="1"/>
  <c r="E1409" i="1"/>
  <c r="D1412" i="1"/>
  <c r="B1411" i="1" l="1"/>
  <c r="E1410" i="1"/>
  <c r="B1412" i="1" l="1"/>
  <c r="E1411" i="1"/>
  <c r="D1414" i="1"/>
  <c r="B1413" i="1" l="1"/>
  <c r="E1412" i="1"/>
  <c r="D1415" i="1"/>
  <c r="B1414" i="1" l="1"/>
  <c r="E1413" i="1"/>
  <c r="B1415" i="1" l="1"/>
  <c r="E1414" i="1"/>
  <c r="D1417" i="1"/>
  <c r="B1416" i="1" l="1"/>
  <c r="E1415" i="1"/>
  <c r="D1418" i="1"/>
  <c r="B1417" i="1" l="1"/>
  <c r="E1416" i="1"/>
  <c r="B1418" i="1" l="1"/>
  <c r="E1417" i="1"/>
  <c r="D1420" i="1"/>
  <c r="B1419" i="1" l="1"/>
  <c r="E1418" i="1"/>
  <c r="B1420" i="1" l="1"/>
  <c r="E1419" i="1"/>
  <c r="D1422" i="1"/>
  <c r="B1421" i="1" l="1"/>
  <c r="E1420" i="1"/>
  <c r="B1422" i="1" l="1"/>
  <c r="E1421" i="1"/>
  <c r="D1424" i="1"/>
  <c r="B1423" i="1" l="1"/>
  <c r="E1422" i="1"/>
  <c r="B1424" i="1" l="1"/>
  <c r="E1423" i="1"/>
  <c r="D1426" i="1"/>
  <c r="B1425" i="1" l="1"/>
  <c r="E1424" i="1"/>
  <c r="B1426" i="1" l="1"/>
  <c r="E1425" i="1"/>
  <c r="D1428" i="1"/>
  <c r="B1427" i="1" l="1"/>
  <c r="E1426" i="1"/>
  <c r="B1428" i="1" l="1"/>
  <c r="E1427" i="1"/>
  <c r="B922" i="1" l="1"/>
  <c r="E1428" i="1"/>
  <c r="D1430" i="1"/>
  <c r="B1429" i="1" l="1"/>
  <c r="E922" i="1"/>
  <c r="B1430" i="1" l="1"/>
  <c r="E1429" i="1"/>
  <c r="D1432" i="1"/>
  <c r="B1431" i="1" l="1"/>
  <c r="E1430" i="1"/>
  <c r="B1432" i="1" l="1"/>
  <c r="E1431" i="1"/>
  <c r="D1434" i="1"/>
  <c r="B1433" i="1" l="1"/>
  <c r="E1432" i="1"/>
  <c r="B1434" i="1" l="1"/>
  <c r="E1433" i="1"/>
  <c r="D1436" i="1"/>
  <c r="B1435" i="1" l="1"/>
  <c r="E1434" i="1"/>
  <c r="B1436" i="1" l="1"/>
  <c r="E1435" i="1"/>
  <c r="D1438" i="1"/>
  <c r="B1437" i="1" l="1"/>
  <c r="E1436" i="1"/>
  <c r="B1438" i="1" l="1"/>
  <c r="E1437" i="1"/>
  <c r="D1440" i="1"/>
  <c r="B1439" i="1" l="1"/>
  <c r="E1438" i="1"/>
  <c r="B1440" i="1" l="1"/>
  <c r="E1439" i="1"/>
  <c r="D1442" i="1"/>
  <c r="B1441" i="1" l="1"/>
  <c r="E1440" i="1"/>
  <c r="B1442" i="1" l="1"/>
  <c r="E1441" i="1"/>
  <c r="D1444" i="1"/>
  <c r="B1443" i="1" l="1"/>
  <c r="E1442" i="1"/>
  <c r="B1444" i="1" l="1"/>
  <c r="E1443" i="1"/>
  <c r="D1446" i="1"/>
  <c r="B1445" i="1" l="1"/>
  <c r="E1444" i="1"/>
  <c r="B1446" i="1" l="1"/>
  <c r="E1445" i="1"/>
  <c r="D1448" i="1"/>
  <c r="B1447" i="1" l="1"/>
  <c r="E1446" i="1"/>
  <c r="B1448" i="1" l="1"/>
  <c r="E1447" i="1"/>
  <c r="D1450" i="1"/>
  <c r="B1449" i="1" l="1"/>
  <c r="E1448" i="1"/>
  <c r="D1451" i="1"/>
  <c r="B1450" i="1" l="1"/>
  <c r="E1449" i="1"/>
  <c r="D1452" i="1"/>
  <c r="B1451" i="1" l="1"/>
  <c r="E1450" i="1"/>
  <c r="D1453" i="1"/>
  <c r="B1452" i="1" l="1"/>
  <c r="E1451" i="1"/>
  <c r="B1453" i="1" l="1"/>
  <c r="E1452" i="1"/>
  <c r="D1455" i="1"/>
  <c r="B1454" i="1" l="1"/>
  <c r="E1453" i="1"/>
  <c r="B1455" i="1" l="1"/>
  <c r="E1454" i="1"/>
  <c r="D1457" i="1"/>
  <c r="D1458" i="1" s="1"/>
  <c r="D1459" i="1" s="1"/>
  <c r="B1456" i="1" l="1"/>
  <c r="E1455" i="1"/>
  <c r="B1457" i="1" l="1"/>
  <c r="E1456" i="1"/>
  <c r="B1458" i="1" l="1"/>
  <c r="E1457" i="1"/>
  <c r="B1459" i="1" l="1"/>
  <c r="E1458" i="1"/>
  <c r="D1465" i="1"/>
  <c r="B1464" i="1" l="1"/>
  <c r="E1459" i="1"/>
  <c r="D1466" i="1"/>
  <c r="B1465" i="1" l="1"/>
  <c r="E1464" i="1"/>
  <c r="D1467" i="1"/>
  <c r="B1466" i="1" l="1"/>
  <c r="E1465" i="1"/>
  <c r="D1468" i="1"/>
  <c r="B1467" i="1" l="1"/>
  <c r="E1466" i="1"/>
  <c r="B1468" i="1" l="1"/>
  <c r="E1467" i="1"/>
  <c r="D1471" i="1"/>
  <c r="B1470" i="1" l="1"/>
  <c r="E1468" i="1"/>
  <c r="B1471" i="1" l="1"/>
  <c r="E1470" i="1"/>
  <c r="D1473" i="1"/>
  <c r="B1472" i="1" l="1"/>
  <c r="E1471" i="1"/>
  <c r="B1473" i="1" l="1"/>
  <c r="E1472" i="1"/>
  <c r="D1475" i="1"/>
  <c r="B1474" i="1" l="1"/>
  <c r="E1473" i="1"/>
  <c r="B1475" i="1" l="1"/>
  <c r="E1474" i="1"/>
  <c r="B1469" i="1" l="1"/>
  <c r="E1475" i="1"/>
  <c r="D1477" i="1"/>
  <c r="B1476" i="1" l="1"/>
  <c r="E1469" i="1"/>
  <c r="D1478" i="1"/>
  <c r="B1477" i="1" l="1"/>
  <c r="E1476" i="1"/>
  <c r="D1479" i="1"/>
  <c r="B1478" i="1" l="1"/>
  <c r="E1477" i="1"/>
  <c r="B1479" i="1" l="1"/>
  <c r="E1478" i="1"/>
  <c r="D1481" i="1"/>
  <c r="B1480" i="1" l="1"/>
  <c r="E1479" i="1"/>
  <c r="D1482" i="1"/>
  <c r="B1481" i="1" l="1"/>
  <c r="E1480" i="1"/>
  <c r="D1483" i="1"/>
  <c r="B1482" i="1" l="1"/>
  <c r="E1481" i="1"/>
  <c r="D1484" i="1"/>
  <c r="B1483" i="1" l="1"/>
  <c r="E1482" i="1"/>
  <c r="D1485" i="1"/>
  <c r="B1484" i="1" l="1"/>
  <c r="E1483" i="1"/>
  <c r="D1486" i="1"/>
  <c r="B1485" i="1" l="1"/>
  <c r="E1484" i="1"/>
  <c r="D1487" i="1"/>
  <c r="B1486" i="1" l="1"/>
  <c r="E1485" i="1"/>
  <c r="D1488" i="1"/>
  <c r="B1487" i="1" l="1"/>
  <c r="E1486" i="1"/>
  <c r="B1488" i="1" l="1"/>
  <c r="E1487" i="1"/>
  <c r="D1490" i="1"/>
  <c r="B1489" i="1" l="1"/>
  <c r="E1488" i="1"/>
  <c r="D1491" i="1"/>
  <c r="B1490" i="1" l="1"/>
  <c r="E1489" i="1"/>
  <c r="D1492" i="1"/>
  <c r="B1491" i="1" l="1"/>
  <c r="E1490" i="1"/>
  <c r="D1493" i="1"/>
  <c r="B1492" i="1" l="1"/>
  <c r="E1491" i="1"/>
  <c r="B1493" i="1" l="1"/>
  <c r="E1492" i="1"/>
  <c r="D1495" i="1"/>
  <c r="B1494" i="1" l="1"/>
  <c r="E1493" i="1"/>
  <c r="B1495" i="1" l="1"/>
  <c r="E1494" i="1"/>
  <c r="D1497" i="1"/>
  <c r="B1496" i="1" l="1"/>
  <c r="E1495" i="1"/>
  <c r="B1497" i="1" l="1"/>
  <c r="E1496" i="1"/>
  <c r="D1499" i="1"/>
  <c r="B1498" i="1" l="1"/>
  <c r="E1497" i="1"/>
  <c r="D1500" i="1"/>
  <c r="B1499" i="1" l="1"/>
  <c r="E1498" i="1"/>
  <c r="D1501" i="1"/>
  <c r="B1500" i="1" l="1"/>
  <c r="E1499" i="1"/>
  <c r="D1502" i="1"/>
  <c r="B1501" i="1" l="1"/>
  <c r="E1500" i="1"/>
  <c r="D1503" i="1"/>
  <c r="B1502" i="1" l="1"/>
  <c r="E1501" i="1"/>
  <c r="D1504" i="1"/>
  <c r="B1503" i="1" l="1"/>
  <c r="E1502" i="1"/>
  <c r="D1505" i="1"/>
  <c r="B1504" i="1" l="1"/>
  <c r="E1503" i="1"/>
  <c r="D1506" i="1"/>
  <c r="B1505" i="1" l="1"/>
  <c r="E1504" i="1"/>
  <c r="B1506" i="1" l="1"/>
  <c r="E1505" i="1"/>
  <c r="D1508" i="1"/>
  <c r="B1507" i="1" l="1"/>
  <c r="E1506" i="1"/>
  <c r="B1508" i="1" l="1"/>
  <c r="E1507" i="1"/>
  <c r="D1510" i="1"/>
  <c r="B1509" i="1" l="1"/>
  <c r="E1508" i="1"/>
  <c r="D1511" i="1"/>
  <c r="B1510" i="1" l="1"/>
  <c r="E1509" i="1"/>
  <c r="D1512" i="1"/>
  <c r="B1511" i="1" l="1"/>
  <c r="E1510" i="1"/>
  <c r="D1513" i="1"/>
  <c r="B1512" i="1" l="1"/>
  <c r="E1511" i="1"/>
  <c r="B1513" i="1" l="1"/>
  <c r="E1512" i="1"/>
  <c r="D1515" i="1"/>
  <c r="B1514" i="1" l="1"/>
  <c r="E1513" i="1"/>
  <c r="B1515" i="1" l="1"/>
  <c r="E1514" i="1"/>
  <c r="D1517" i="1"/>
  <c r="B1516" i="1" l="1"/>
  <c r="E1515" i="1"/>
  <c r="D1518" i="1"/>
  <c r="B1517" i="1" l="1"/>
  <c r="E1516" i="1"/>
  <c r="D1519" i="1"/>
  <c r="B1518" i="1" l="1"/>
  <c r="E1517" i="1"/>
  <c r="D1520" i="1"/>
  <c r="B1519" i="1" l="1"/>
  <c r="E1518" i="1"/>
  <c r="B1520" i="1" l="1"/>
  <c r="E1519" i="1"/>
  <c r="D1522" i="1"/>
  <c r="B1521" i="1" l="1"/>
  <c r="E1520" i="1"/>
  <c r="B1522" i="1" l="1"/>
  <c r="E1521" i="1"/>
  <c r="D1524" i="1"/>
  <c r="B1523" i="1" l="1"/>
  <c r="E1522" i="1"/>
  <c r="B1524" i="1" l="1"/>
  <c r="E1523" i="1"/>
  <c r="D1526" i="1"/>
  <c r="B1525" i="1" l="1"/>
  <c r="E1524" i="1"/>
  <c r="B1526" i="1" l="1"/>
  <c r="E1525" i="1"/>
  <c r="D1528" i="1"/>
  <c r="B1527" i="1" l="1"/>
  <c r="E1526" i="1"/>
  <c r="B1528" i="1" l="1"/>
  <c r="E1527" i="1"/>
  <c r="D1530" i="1"/>
  <c r="B1529" i="1" l="1"/>
  <c r="E1528" i="1"/>
  <c r="B1530" i="1" l="1"/>
  <c r="E1529" i="1"/>
  <c r="D1532" i="1"/>
  <c r="B1531" i="1" l="1"/>
  <c r="E1530" i="1"/>
  <c r="B1532" i="1" l="1"/>
  <c r="E1531" i="1"/>
  <c r="D1461" i="1"/>
  <c r="B1460" i="1" l="1"/>
  <c r="E1532" i="1"/>
  <c r="D1462" i="1"/>
  <c r="B1461" i="1" l="1"/>
  <c r="E1460" i="1"/>
  <c r="D1463" i="1"/>
  <c r="B1462" i="1" l="1"/>
  <c r="E1461" i="1"/>
  <c r="B1463" i="1" l="1"/>
  <c r="E1462" i="1"/>
  <c r="D1534" i="1"/>
  <c r="B1533" i="1" l="1"/>
  <c r="E1463" i="1"/>
  <c r="D1535" i="1"/>
  <c r="B1534" i="1" l="1"/>
  <c r="E1533" i="1"/>
  <c r="B1535" i="1" l="1"/>
  <c r="E1534" i="1"/>
  <c r="D1537" i="1"/>
  <c r="B1536" i="1" l="1"/>
  <c r="E1535" i="1"/>
  <c r="D1538" i="1"/>
  <c r="B1537" i="1" l="1"/>
  <c r="E1536" i="1"/>
  <c r="D1539" i="1"/>
  <c r="B1538" i="1" l="1"/>
  <c r="E1537" i="1"/>
  <c r="D1540" i="1"/>
  <c r="B1539" i="1" l="1"/>
  <c r="E1538" i="1"/>
  <c r="B1540" i="1" l="1"/>
  <c r="E1539" i="1"/>
  <c r="D1542" i="1"/>
  <c r="B1541" i="1" l="1"/>
  <c r="E1540" i="1"/>
  <c r="B1542" i="1" l="1"/>
  <c r="E1541" i="1"/>
  <c r="D1544" i="1"/>
  <c r="B1543" i="1" l="1"/>
  <c r="E1542" i="1"/>
  <c r="D1545" i="1"/>
  <c r="B1544" i="1" l="1"/>
  <c r="E1543" i="1"/>
  <c r="D1546" i="1"/>
  <c r="B1545" i="1" l="1"/>
  <c r="E1544" i="1"/>
  <c r="B1546" i="1" l="1"/>
  <c r="E1545" i="1"/>
  <c r="D1548" i="1"/>
  <c r="B1547" i="1" l="1"/>
  <c r="E1546" i="1"/>
  <c r="D1549" i="1"/>
  <c r="B1548" i="1" l="1"/>
  <c r="E1547" i="1"/>
  <c r="D1550" i="1"/>
  <c r="B1549" i="1" l="1"/>
  <c r="E1548" i="1"/>
  <c r="D1551" i="1"/>
  <c r="B1550" i="1" l="1"/>
  <c r="E1549" i="1"/>
  <c r="D1552" i="1"/>
  <c r="B1551" i="1" l="1"/>
  <c r="E1550" i="1"/>
  <c r="D1553" i="1"/>
  <c r="B1552" i="1" l="1"/>
  <c r="E1551" i="1"/>
  <c r="D1554" i="1"/>
  <c r="B1553" i="1" l="1"/>
  <c r="E1552" i="1"/>
  <c r="B1554" i="1" l="1"/>
  <c r="E1553" i="1"/>
  <c r="E1554" i="1" l="1"/>
  <c r="D1561" i="1" l="1"/>
  <c r="B1560" i="1" l="1"/>
  <c r="B1561" i="1" l="1"/>
  <c r="E1560" i="1"/>
  <c r="D1563" i="1"/>
  <c r="B1562" i="1" l="1"/>
  <c r="E1561" i="1"/>
  <c r="B1563" i="1" l="1"/>
  <c r="E1562" i="1"/>
  <c r="D1565" i="1"/>
  <c r="B1564" i="1" l="1"/>
  <c r="E1563" i="1"/>
  <c r="D1566" i="1"/>
  <c r="B1565" i="1" l="1"/>
  <c r="E1564" i="1"/>
  <c r="D1567" i="1"/>
  <c r="B1566" i="1" l="1"/>
  <c r="E1565" i="1"/>
  <c r="D1568" i="1"/>
  <c r="B1567" i="1" l="1"/>
  <c r="E1566" i="1"/>
  <c r="D1569" i="1"/>
  <c r="B1568" i="1" l="1"/>
  <c r="E1567" i="1"/>
  <c r="D1570" i="1"/>
  <c r="B1569" i="1" l="1"/>
  <c r="E1568" i="1"/>
  <c r="B1570" i="1" l="1"/>
  <c r="E1569" i="1"/>
  <c r="D1572" i="1"/>
  <c r="B1571" i="1" l="1"/>
  <c r="E1570" i="1"/>
  <c r="D1573" i="1"/>
  <c r="B1572" i="1" l="1"/>
  <c r="E1571" i="1"/>
  <c r="D1574" i="1"/>
  <c r="B1573" i="1" l="1"/>
  <c r="E1572" i="1"/>
  <c r="D1575" i="1"/>
  <c r="B1574" i="1" l="1"/>
  <c r="E1573" i="1"/>
  <c r="B1575" i="1" l="1"/>
  <c r="E1574" i="1"/>
  <c r="B1576" i="1" l="1"/>
  <c r="E1575" i="1"/>
  <c r="D1579" i="1"/>
  <c r="B1578" i="1" l="1"/>
  <c r="E1576" i="1"/>
  <c r="B1579" i="1" l="1"/>
  <c r="E1578" i="1"/>
  <c r="B1580" i="1" l="1"/>
  <c r="E1579" i="1"/>
  <c r="B1581" i="1" l="1"/>
  <c r="E1580" i="1"/>
  <c r="B1577" i="1" l="1"/>
  <c r="E1581" i="1"/>
  <c r="D1583" i="1"/>
  <c r="B1582" i="1" l="1"/>
  <c r="E1577" i="1"/>
  <c r="B1583" i="1" l="1"/>
  <c r="E1582" i="1"/>
  <c r="D1585" i="1"/>
  <c r="B1584" i="1" l="1"/>
  <c r="E1583" i="1"/>
  <c r="B1585" i="1" l="1"/>
  <c r="E1584" i="1"/>
  <c r="D1587" i="1"/>
  <c r="B1586" i="1" l="1"/>
  <c r="E1585" i="1"/>
  <c r="B1587" i="1" l="1"/>
  <c r="E1586" i="1"/>
  <c r="D1589" i="1"/>
  <c r="B1588" i="1" l="1"/>
  <c r="E1587" i="1"/>
  <c r="D1590" i="1"/>
  <c r="B1589" i="1" l="1"/>
  <c r="E1588" i="1"/>
  <c r="B1590" i="1" l="1"/>
  <c r="E1589" i="1"/>
  <c r="D1592" i="1"/>
  <c r="B1591" i="1" l="1"/>
  <c r="E1590" i="1"/>
  <c r="B1592" i="1" l="1"/>
  <c r="E1591" i="1"/>
  <c r="D1594" i="1"/>
  <c r="B1593" i="1" l="1"/>
  <c r="E1592" i="1"/>
  <c r="D1595" i="1"/>
  <c r="B1594" i="1" l="1"/>
  <c r="E1593" i="1"/>
  <c r="B1595" i="1" l="1"/>
  <c r="E1594" i="1"/>
  <c r="D1597" i="1"/>
  <c r="B1596" i="1" l="1"/>
  <c r="E1595" i="1"/>
  <c r="B1597" i="1" l="1"/>
  <c r="E1596" i="1"/>
  <c r="D1599" i="1"/>
  <c r="B1598" i="1" l="1"/>
  <c r="E1597" i="1"/>
  <c r="B1599" i="1" l="1"/>
  <c r="E1598" i="1"/>
  <c r="D1601" i="1"/>
  <c r="B1600" i="1" l="1"/>
  <c r="E1599" i="1"/>
  <c r="B1601" i="1" l="1"/>
  <c r="E1600" i="1"/>
  <c r="D1603" i="1"/>
  <c r="B1602" i="1" l="1"/>
  <c r="E1601" i="1"/>
  <c r="D1604" i="1"/>
  <c r="B1603" i="1" l="1"/>
  <c r="E1602" i="1"/>
  <c r="D1605" i="1"/>
  <c r="B1604" i="1" l="1"/>
  <c r="E1603" i="1"/>
  <c r="D1606" i="1"/>
  <c r="B1605" i="1" l="1"/>
  <c r="E1604" i="1"/>
  <c r="B1606" i="1" l="1"/>
  <c r="E1605" i="1"/>
  <c r="D1608" i="1"/>
  <c r="B1607" i="1" l="1"/>
  <c r="E1606" i="1"/>
  <c r="B1608" i="1" l="1"/>
  <c r="E1607" i="1"/>
  <c r="D1610" i="1"/>
  <c r="B1609" i="1" l="1"/>
  <c r="E1608" i="1"/>
  <c r="B1610" i="1" l="1"/>
  <c r="E1609" i="1"/>
  <c r="D1612" i="1"/>
  <c r="B1611" i="1" l="1"/>
  <c r="E1610" i="1"/>
  <c r="B1612" i="1" l="1"/>
  <c r="E1611" i="1"/>
  <c r="B1613" i="1" l="1"/>
  <c r="E1612" i="1"/>
  <c r="B1614" i="1" l="1"/>
  <c r="E1613" i="1"/>
  <c r="D1616" i="1"/>
  <c r="B1615" i="1" l="1"/>
  <c r="E1614" i="1"/>
  <c r="D1617" i="1"/>
  <c r="D1618" i="1" s="1"/>
  <c r="B1616" i="1" l="1"/>
  <c r="E1615" i="1"/>
  <c r="B1617" i="1" l="1"/>
  <c r="E1616" i="1"/>
  <c r="B1618" i="1" l="1"/>
  <c r="E1617" i="1"/>
  <c r="D1620" i="1"/>
  <c r="B1619" i="1" l="1"/>
  <c r="E1618" i="1"/>
  <c r="D1621" i="1"/>
  <c r="B1620" i="1" l="1"/>
  <c r="E1619" i="1"/>
  <c r="D1622" i="1"/>
  <c r="B1621" i="1" l="1"/>
  <c r="E1620" i="1"/>
  <c r="D1623" i="1"/>
  <c r="B1622" i="1" l="1"/>
  <c r="E1621" i="1"/>
  <c r="B1623" i="1" l="1"/>
  <c r="E1622" i="1"/>
  <c r="D1625" i="1"/>
  <c r="B1624" i="1" l="1"/>
  <c r="E1623" i="1"/>
  <c r="D1626" i="1"/>
  <c r="B1625" i="1" l="1"/>
  <c r="E1624" i="1"/>
  <c r="D1627" i="1"/>
  <c r="B1626" i="1" l="1"/>
  <c r="E1625" i="1"/>
  <c r="B1627" i="1" l="1"/>
  <c r="E1626" i="1"/>
  <c r="D1629" i="1"/>
  <c r="B1628" i="1" l="1"/>
  <c r="E1627" i="1"/>
  <c r="D1630" i="1"/>
  <c r="B1629" i="1" l="1"/>
  <c r="E1628" i="1"/>
  <c r="D1631" i="1"/>
  <c r="B1630" i="1" l="1"/>
  <c r="E1629" i="1"/>
  <c r="B1631" i="1" l="1"/>
  <c r="E1630" i="1"/>
  <c r="D1633" i="1"/>
  <c r="D1634" i="1" s="1"/>
  <c r="B1632" i="1" l="1"/>
  <c r="E1631" i="1"/>
  <c r="B1633" i="1" l="1"/>
  <c r="E1632" i="1"/>
  <c r="B1634" i="1" l="1"/>
  <c r="E1633" i="1"/>
  <c r="B1635" i="1" l="1"/>
  <c r="E1634" i="1"/>
  <c r="B1636" i="1" l="1"/>
  <c r="E1635" i="1"/>
  <c r="D1638" i="1"/>
  <c r="B1637" i="1" l="1"/>
  <c r="E1636" i="1"/>
  <c r="D1639" i="1"/>
  <c r="B1638" i="1" l="1"/>
  <c r="E1637" i="1"/>
  <c r="B1639" i="1" l="1"/>
  <c r="E1638" i="1"/>
  <c r="D1641" i="1"/>
  <c r="B1640" i="1" l="1"/>
  <c r="E1639" i="1"/>
  <c r="D1642" i="1"/>
  <c r="B1641" i="1" l="1"/>
  <c r="E1640" i="1"/>
  <c r="D1643" i="1"/>
  <c r="B1642" i="1" l="1"/>
  <c r="E1641" i="1"/>
  <c r="B1643" i="1" l="1"/>
  <c r="E1642" i="1"/>
  <c r="D1646" i="1"/>
  <c r="B1645" i="1" l="1"/>
  <c r="E1643" i="1"/>
  <c r="B1646" i="1" l="1"/>
  <c r="E1645" i="1"/>
  <c r="B1644" i="1" l="1"/>
  <c r="E1646" i="1"/>
  <c r="D1648" i="1"/>
  <c r="B1647" i="1" l="1"/>
  <c r="E1644" i="1"/>
  <c r="D1649" i="1"/>
  <c r="B1648" i="1" l="1"/>
  <c r="E1647" i="1"/>
  <c r="B1649" i="1" l="1"/>
  <c r="E1648" i="1"/>
  <c r="D1651" i="1"/>
  <c r="B1650" i="1" l="1"/>
  <c r="E1649" i="1"/>
  <c r="D1652" i="1"/>
  <c r="B1651" i="1" l="1"/>
  <c r="E1650" i="1"/>
  <c r="D1653" i="1"/>
  <c r="B1652" i="1" l="1"/>
  <c r="E1651" i="1"/>
  <c r="B1653" i="1" l="1"/>
  <c r="E1652" i="1"/>
  <c r="D1655" i="1"/>
  <c r="B1654" i="1" l="1"/>
  <c r="E1653" i="1"/>
  <c r="D1656" i="1"/>
  <c r="B1655" i="1" l="1"/>
  <c r="E1654" i="1"/>
  <c r="D1657" i="1"/>
  <c r="B1656" i="1" l="1"/>
  <c r="E1655" i="1"/>
  <c r="B1657" i="1" l="1"/>
  <c r="E1656" i="1"/>
  <c r="D1659" i="1"/>
  <c r="B1658" i="1" l="1"/>
  <c r="E1657" i="1"/>
  <c r="B1659" i="1" l="1"/>
  <c r="E1658" i="1"/>
  <c r="D1661" i="1"/>
  <c r="B1660" i="1" l="1"/>
  <c r="E1659" i="1"/>
  <c r="B1661" i="1" l="1"/>
  <c r="E1660" i="1"/>
  <c r="D1663" i="1"/>
  <c r="B1662" i="1" l="1"/>
  <c r="E1661" i="1"/>
  <c r="D1664" i="1"/>
  <c r="B1663" i="1" l="1"/>
  <c r="E1662" i="1"/>
  <c r="B1664" i="1" l="1"/>
  <c r="E1663" i="1"/>
  <c r="D1666" i="1"/>
  <c r="B1665" i="1" l="1"/>
  <c r="E1664" i="1"/>
  <c r="B1666" i="1" l="1"/>
  <c r="E1665" i="1"/>
  <c r="D1668" i="1"/>
  <c r="B1667" i="1" l="1"/>
  <c r="E1666" i="1"/>
  <c r="D1669" i="1"/>
  <c r="B1668" i="1" l="1"/>
  <c r="E1667" i="1"/>
  <c r="B1669" i="1" l="1"/>
  <c r="E1668" i="1"/>
  <c r="D1671" i="1"/>
  <c r="B1670" i="1" l="1"/>
  <c r="E1669" i="1"/>
  <c r="B1671" i="1" l="1"/>
  <c r="E1670" i="1"/>
  <c r="D1673" i="1"/>
  <c r="B1672" i="1" l="1"/>
  <c r="E1671" i="1"/>
  <c r="B1673" i="1" l="1"/>
  <c r="E1672" i="1"/>
  <c r="D1675" i="1"/>
  <c r="B1674" i="1" l="1"/>
  <c r="E1673" i="1"/>
  <c r="D1676" i="1"/>
  <c r="B1675" i="1" l="1"/>
  <c r="E1674" i="1"/>
  <c r="D1677" i="1"/>
  <c r="B1676" i="1" l="1"/>
  <c r="E1675" i="1"/>
  <c r="B1677" i="1" l="1"/>
  <c r="E1676" i="1"/>
  <c r="D1679" i="1"/>
  <c r="B1678" i="1" l="1"/>
  <c r="E1677" i="1"/>
  <c r="B1679" i="1" l="1"/>
  <c r="E1678" i="1"/>
  <c r="D1681" i="1"/>
  <c r="B1680" i="1" l="1"/>
  <c r="E1679" i="1"/>
  <c r="B1681" i="1" l="1"/>
  <c r="E1680" i="1"/>
  <c r="D1683" i="1"/>
  <c r="B1682" i="1" l="1"/>
  <c r="E1681" i="1"/>
  <c r="B1683" i="1" l="1"/>
  <c r="E1682" i="1"/>
  <c r="D1685" i="1"/>
  <c r="B1684" i="1" l="1"/>
  <c r="E1683" i="1"/>
  <c r="B1685" i="1" l="1"/>
  <c r="E1684" i="1"/>
  <c r="D1687" i="1"/>
  <c r="B1686" i="1" l="1"/>
  <c r="E1685" i="1"/>
  <c r="B1687" i="1" l="1"/>
  <c r="E1686" i="1"/>
  <c r="D1689" i="1"/>
  <c r="B1688" i="1" l="1"/>
  <c r="E1687" i="1"/>
  <c r="D1690" i="1"/>
  <c r="B1689" i="1" l="1"/>
  <c r="E1688" i="1"/>
  <c r="D1691" i="1"/>
  <c r="B1690" i="1" l="1"/>
  <c r="E1689" i="1"/>
  <c r="D1692" i="1"/>
  <c r="B1691" i="1" l="1"/>
  <c r="E1690" i="1"/>
  <c r="B1692" i="1" l="1"/>
  <c r="E1691" i="1"/>
  <c r="D1694" i="1"/>
  <c r="B1693" i="1" l="1"/>
  <c r="E1692" i="1"/>
  <c r="B1694" i="1" l="1"/>
  <c r="E1693" i="1"/>
  <c r="D1696" i="1"/>
  <c r="B1695" i="1" l="1"/>
  <c r="E1694" i="1"/>
  <c r="B1696" i="1" l="1"/>
  <c r="E1695" i="1"/>
  <c r="D1698" i="1"/>
  <c r="B1697" i="1" l="1"/>
  <c r="E1696" i="1"/>
  <c r="D1699" i="1"/>
  <c r="B1698" i="1" l="1"/>
  <c r="E1697" i="1"/>
  <c r="B1699" i="1" l="1"/>
  <c r="E1698" i="1"/>
  <c r="D1702" i="1"/>
  <c r="B1701" i="1" l="1"/>
  <c r="E1699" i="1"/>
  <c r="B1702" i="1" l="1"/>
  <c r="E1701" i="1"/>
  <c r="D1704" i="1"/>
  <c r="B1703" i="1" l="1"/>
  <c r="E1702" i="1"/>
  <c r="B1704" i="1" l="1"/>
  <c r="E1703" i="1"/>
  <c r="D1706" i="1"/>
  <c r="B1705" i="1" l="1"/>
  <c r="E1704" i="1"/>
  <c r="B1706" i="1" l="1"/>
  <c r="E1705" i="1"/>
  <c r="D1711" i="1"/>
  <c r="B1710" i="1" l="1"/>
  <c r="E1706" i="1"/>
  <c r="D1712" i="1"/>
  <c r="B1711" i="1" l="1"/>
  <c r="E1710" i="1"/>
  <c r="B1712" i="1" l="1"/>
  <c r="E1711" i="1"/>
  <c r="D1714" i="1"/>
  <c r="B1713" i="1" l="1"/>
  <c r="E1712" i="1"/>
  <c r="B1714" i="1" l="1"/>
  <c r="E1713" i="1"/>
  <c r="D1708" i="1"/>
  <c r="B1707" i="1" l="1"/>
  <c r="E1714" i="1"/>
  <c r="D1709" i="1"/>
  <c r="B1708" i="1" l="1"/>
  <c r="E1707" i="1"/>
  <c r="B1709" i="1" l="1"/>
  <c r="E1708" i="1"/>
  <c r="D1716" i="1"/>
  <c r="B1715" i="1" l="1"/>
  <c r="E1709" i="1"/>
  <c r="B1716" i="1" l="1"/>
  <c r="E1715" i="1"/>
  <c r="D1718" i="1"/>
  <c r="B1717" i="1" l="1"/>
  <c r="E1716" i="1"/>
  <c r="D1719" i="1"/>
  <c r="B1718" i="1" l="1"/>
  <c r="E1717" i="1"/>
  <c r="B1719" i="1" l="1"/>
  <c r="E1718" i="1"/>
  <c r="D1721" i="1"/>
  <c r="B1720" i="1" l="1"/>
  <c r="E1719" i="1"/>
  <c r="D1722" i="1"/>
  <c r="B1721" i="1" l="1"/>
  <c r="E1720" i="1"/>
  <c r="B1722" i="1" l="1"/>
  <c r="E1721" i="1"/>
  <c r="D1724" i="1"/>
  <c r="B1723" i="1" l="1"/>
  <c r="E1722" i="1"/>
  <c r="B1724" i="1" l="1"/>
  <c r="E1723" i="1"/>
  <c r="D1726" i="1"/>
  <c r="B1725" i="1" l="1"/>
  <c r="E1724" i="1"/>
  <c r="B1726" i="1" l="1"/>
  <c r="E1725" i="1"/>
  <c r="D1728" i="1"/>
  <c r="B1727" i="1" l="1"/>
  <c r="E1726" i="1"/>
  <c r="B1728" i="1" l="1"/>
  <c r="E1727" i="1"/>
  <c r="D1730" i="1"/>
  <c r="B1729" i="1" l="1"/>
  <c r="E1728" i="1"/>
  <c r="B1730" i="1" l="1"/>
  <c r="E1729" i="1"/>
  <c r="D1732" i="1"/>
  <c r="B1731" i="1" l="1"/>
  <c r="E1730" i="1"/>
  <c r="B1732" i="1" l="1"/>
  <c r="E1731" i="1"/>
  <c r="D1734" i="1"/>
  <c r="B1733" i="1" l="1"/>
  <c r="E1732" i="1"/>
  <c r="B1734" i="1" l="1"/>
  <c r="E1733" i="1"/>
  <c r="B1735" i="1" l="1"/>
  <c r="E1734" i="1"/>
  <c r="B1736" i="1" l="1"/>
  <c r="E1735" i="1"/>
  <c r="D1738" i="1"/>
  <c r="B1737" i="1" l="1"/>
  <c r="E1736" i="1"/>
  <c r="B1738" i="1" l="1"/>
  <c r="E1737" i="1"/>
  <c r="D1740" i="1"/>
  <c r="B1739" i="1" l="1"/>
  <c r="E1738" i="1"/>
  <c r="B1740" i="1" l="1"/>
  <c r="E1739" i="1"/>
  <c r="D1742" i="1"/>
  <c r="B1741" i="1" l="1"/>
  <c r="E1740" i="1"/>
  <c r="D1743" i="1"/>
  <c r="B1742" i="1" l="1"/>
  <c r="E1741" i="1"/>
  <c r="D1744" i="1"/>
  <c r="B1743" i="1" l="1"/>
  <c r="E1742" i="1"/>
  <c r="D1745" i="1"/>
  <c r="B1744" i="1" l="1"/>
  <c r="E1743" i="1"/>
  <c r="D1746" i="1"/>
  <c r="B1745" i="1" l="1"/>
  <c r="E1744" i="1"/>
  <c r="D1747" i="1"/>
  <c r="B1746" i="1" l="1"/>
  <c r="E1745" i="1"/>
  <c r="B1747" i="1" l="1"/>
  <c r="E1746" i="1"/>
  <c r="D1749" i="1"/>
  <c r="B1748" i="1" l="1"/>
  <c r="E1747" i="1"/>
  <c r="B1749" i="1" l="1"/>
  <c r="E1748" i="1"/>
  <c r="D1752" i="1"/>
  <c r="B1751" i="1" l="1"/>
  <c r="E1749" i="1"/>
  <c r="D1753" i="1"/>
  <c r="B1752" i="1" l="1"/>
  <c r="E1751" i="1"/>
  <c r="D1754" i="1"/>
  <c r="B1753" i="1" l="1"/>
  <c r="E1752" i="1"/>
  <c r="D1755" i="1"/>
  <c r="B1754" i="1" l="1"/>
  <c r="E1753" i="1"/>
  <c r="D1756" i="1"/>
  <c r="B1755" i="1" l="1"/>
  <c r="E1754" i="1"/>
  <c r="B1756" i="1" l="1"/>
  <c r="E1755" i="1"/>
  <c r="D459" i="8"/>
  <c r="E1756" i="1" l="1"/>
  <c r="B1757" i="1" l="1"/>
  <c r="B1758" i="1" s="1"/>
  <c r="E1758" i="1" s="1"/>
  <c r="D1760" i="1"/>
  <c r="B1759" i="1" l="1"/>
  <c r="E1757" i="1"/>
  <c r="B1760" i="1" l="1"/>
  <c r="E1759" i="1"/>
  <c r="D1764" i="1"/>
  <c r="B1763" i="1" l="1"/>
  <c r="E1760" i="1"/>
  <c r="B1764" i="1" l="1"/>
  <c r="E1763" i="1"/>
  <c r="D1766" i="1"/>
  <c r="B1765" i="1" l="1"/>
  <c r="E1764" i="1"/>
  <c r="D1767" i="1"/>
  <c r="B1766" i="1" l="1"/>
  <c r="E1765" i="1"/>
  <c r="D1768" i="1"/>
  <c r="B1767" i="1" l="1"/>
  <c r="E1766" i="1"/>
  <c r="B1768" i="1" l="1"/>
  <c r="E1767" i="1"/>
  <c r="D1771" i="1"/>
  <c r="B1770" i="1" l="1"/>
  <c r="E1768" i="1"/>
  <c r="B1771" i="1" l="1"/>
  <c r="E1770" i="1"/>
  <c r="B1769" i="1" l="1"/>
  <c r="E1771" i="1"/>
  <c r="B1750" i="1" l="1"/>
  <c r="E1769" i="1"/>
  <c r="D1773" i="1"/>
  <c r="B1772" i="1" l="1"/>
  <c r="E1750" i="1"/>
  <c r="D1774" i="1"/>
  <c r="B1773" i="1" l="1"/>
  <c r="E1772" i="1"/>
  <c r="D1775" i="1"/>
  <c r="B1774" i="1" l="1"/>
  <c r="E1773" i="1"/>
  <c r="D1776" i="1"/>
  <c r="B1775" i="1" l="1"/>
  <c r="E1774" i="1"/>
  <c r="D1777" i="1"/>
  <c r="B1776" i="1" l="1"/>
  <c r="E1775" i="1"/>
  <c r="B1777" i="1" l="1"/>
  <c r="E1776" i="1"/>
  <c r="D1779" i="1"/>
  <c r="B1778" i="1" l="1"/>
  <c r="E1777" i="1"/>
  <c r="B1779" i="1" l="1"/>
  <c r="E1778" i="1"/>
  <c r="D1762" i="1"/>
  <c r="B1761" i="1" l="1"/>
  <c r="E1779" i="1"/>
  <c r="B1762" i="1" l="1"/>
  <c r="E1761" i="1"/>
  <c r="D1781" i="1"/>
  <c r="B1780" i="1" l="1"/>
  <c r="E1762" i="1"/>
  <c r="B1781" i="1" l="1"/>
  <c r="E1780" i="1"/>
  <c r="D1783" i="1"/>
  <c r="B1782" i="1" l="1"/>
  <c r="E1781" i="1"/>
  <c r="B1783" i="1" l="1"/>
  <c r="E1782" i="1"/>
  <c r="D1785" i="1"/>
  <c r="B1784" i="1" l="1"/>
  <c r="E1783" i="1"/>
  <c r="D1786" i="1"/>
  <c r="B1785" i="1" l="1"/>
  <c r="E1784" i="1"/>
  <c r="D1787" i="1"/>
  <c r="B1786" i="1" l="1"/>
  <c r="E1785" i="1"/>
  <c r="D1788" i="1"/>
  <c r="B1787" i="1" l="1"/>
  <c r="E1786" i="1"/>
  <c r="D1789" i="1"/>
  <c r="B1788" i="1" l="1"/>
  <c r="E1787" i="1"/>
  <c r="D1790" i="1"/>
  <c r="B1789" i="1" l="1"/>
  <c r="E1788" i="1"/>
  <c r="D1791" i="1"/>
  <c r="B1790" i="1" l="1"/>
  <c r="E1789" i="1"/>
  <c r="D1792" i="1"/>
  <c r="B1791" i="1" l="1"/>
  <c r="E1790" i="1"/>
  <c r="D1793" i="1"/>
  <c r="B1792" i="1" l="1"/>
  <c r="E1791" i="1"/>
  <c r="D468" i="8" l="1"/>
  <c r="D470" i="8"/>
  <c r="D472" i="8"/>
  <c r="D474" i="8"/>
  <c r="D476" i="8"/>
  <c r="D478" i="8"/>
  <c r="D480" i="8"/>
  <c r="D482" i="8"/>
  <c r="D484" i="8"/>
  <c r="D486" i="8"/>
  <c r="D488" i="8"/>
  <c r="D490" i="8"/>
  <c r="D492" i="8"/>
  <c r="D494" i="8"/>
  <c r="D496" i="8"/>
  <c r="D498" i="8"/>
  <c r="D500" i="8"/>
  <c r="D502" i="8"/>
  <c r="D504" i="8"/>
  <c r="D506" i="8"/>
  <c r="D508" i="8"/>
  <c r="D510" i="8"/>
  <c r="D512" i="8"/>
  <c r="D514" i="8"/>
  <c r="D516" i="8"/>
  <c r="D518" i="8"/>
  <c r="D520" i="8"/>
  <c r="D522" i="8"/>
  <c r="D524" i="8"/>
  <c r="D526" i="8"/>
  <c r="D528" i="8"/>
  <c r="D530" i="8"/>
  <c r="D532" i="8"/>
  <c r="D534" i="8"/>
  <c r="D536" i="8"/>
  <c r="D538" i="8"/>
  <c r="D540" i="8"/>
  <c r="D542" i="8"/>
  <c r="D544" i="8"/>
  <c r="D546" i="8"/>
  <c r="D548" i="8"/>
  <c r="D552" i="8"/>
  <c r="D554" i="8"/>
  <c r="D556" i="8"/>
  <c r="D558" i="8"/>
  <c r="D560" i="8"/>
  <c r="D562" i="8"/>
  <c r="D564" i="8"/>
  <c r="D566" i="8"/>
  <c r="D568" i="8"/>
  <c r="D570" i="8"/>
  <c r="D572" i="8"/>
  <c r="D574" i="8"/>
  <c r="D576" i="8"/>
  <c r="D578" i="8"/>
  <c r="D580" i="8"/>
  <c r="D582" i="8"/>
  <c r="D584" i="8"/>
  <c r="D586" i="8"/>
  <c r="D588" i="8"/>
  <c r="D590" i="8"/>
  <c r="D592" i="8"/>
  <c r="D594" i="8"/>
  <c r="D596" i="8"/>
  <c r="D598" i="8"/>
  <c r="D600" i="8"/>
  <c r="D602" i="8"/>
  <c r="D604" i="8"/>
  <c r="D606" i="8"/>
  <c r="D608" i="8"/>
  <c r="D610" i="8"/>
  <c r="D612" i="8"/>
  <c r="D614" i="8"/>
  <c r="D616" i="8"/>
  <c r="D618" i="8"/>
  <c r="D620" i="8"/>
  <c r="D622" i="8"/>
  <c r="D624" i="8"/>
  <c r="D626" i="8"/>
  <c r="D628" i="8"/>
  <c r="D630" i="8"/>
  <c r="D632" i="8"/>
  <c r="D634" i="8"/>
  <c r="D636" i="8"/>
  <c r="D638" i="8"/>
  <c r="D640" i="8"/>
  <c r="D642" i="8"/>
  <c r="D644" i="8"/>
  <c r="D646" i="8"/>
  <c r="D648" i="8"/>
  <c r="D650" i="8"/>
  <c r="D652" i="8"/>
  <c r="D654" i="8"/>
  <c r="D656" i="8"/>
  <c r="D658" i="8"/>
  <c r="D660" i="8"/>
  <c r="D662" i="8"/>
  <c r="D664" i="8"/>
  <c r="D666" i="8"/>
  <c r="D668" i="8"/>
  <c r="D670" i="8"/>
  <c r="D672" i="8"/>
  <c r="D674" i="8"/>
  <c r="D676" i="8"/>
  <c r="D678" i="8"/>
  <c r="D680" i="8"/>
  <c r="D682" i="8"/>
  <c r="D684" i="8"/>
  <c r="D686" i="8"/>
  <c r="D688" i="8"/>
  <c r="D690" i="8"/>
  <c r="D692" i="8"/>
  <c r="D694" i="8"/>
  <c r="D696" i="8"/>
  <c r="D698" i="8"/>
  <c r="D700" i="8"/>
  <c r="D702" i="8"/>
  <c r="D704" i="8"/>
  <c r="D706" i="8"/>
  <c r="D708" i="8"/>
  <c r="D710" i="8"/>
  <c r="D712" i="8"/>
  <c r="D718" i="8"/>
  <c r="D720" i="8"/>
  <c r="D722" i="8"/>
  <c r="D724" i="8"/>
  <c r="D726" i="8"/>
  <c r="D728" i="8"/>
  <c r="D730" i="8"/>
  <c r="D732" i="8"/>
  <c r="D734" i="8"/>
  <c r="D736" i="8"/>
  <c r="D738" i="8"/>
  <c r="D740" i="8"/>
  <c r="D742" i="8"/>
  <c r="D744" i="8"/>
  <c r="D746" i="8"/>
  <c r="D748" i="8"/>
  <c r="D749" i="8"/>
  <c r="D752" i="8"/>
  <c r="D756" i="8"/>
  <c r="D758" i="8"/>
  <c r="D760" i="8"/>
  <c r="D762" i="8"/>
  <c r="D764" i="8"/>
  <c r="D766" i="8"/>
  <c r="D768" i="8"/>
  <c r="D770" i="8"/>
  <c r="D772" i="8"/>
  <c r="D774" i="8"/>
  <c r="D776" i="8"/>
  <c r="D778" i="8"/>
  <c r="D780" i="8"/>
  <c r="D782" i="8"/>
  <c r="D784" i="8"/>
  <c r="D786" i="8"/>
  <c r="D788" i="8"/>
  <c r="D790" i="8"/>
  <c r="D792" i="8"/>
  <c r="D794" i="8"/>
  <c r="D796" i="8"/>
  <c r="D798" i="8"/>
  <c r="D800" i="8"/>
  <c r="D802" i="8"/>
  <c r="D805" i="8"/>
  <c r="D807" i="8"/>
  <c r="D809" i="8"/>
  <c r="D811" i="8"/>
  <c r="D813" i="8"/>
  <c r="D815" i="8"/>
  <c r="D817" i="8"/>
  <c r="D819" i="8"/>
  <c r="D820" i="8"/>
  <c r="D754" i="8"/>
  <c r="D823" i="8"/>
  <c r="D825" i="8"/>
  <c r="D829" i="8"/>
  <c r="D831" i="8"/>
  <c r="D833" i="8"/>
  <c r="D835" i="8"/>
  <c r="D837" i="8"/>
  <c r="D839" i="8"/>
  <c r="D841" i="8"/>
  <c r="D843" i="8"/>
  <c r="D845" i="8"/>
  <c r="D847" i="8"/>
  <c r="D849" i="8"/>
  <c r="D803" i="8"/>
  <c r="D852" i="8"/>
  <c r="D854" i="8"/>
  <c r="D856" i="8"/>
  <c r="D858" i="8"/>
  <c r="D860" i="8"/>
  <c r="D862" i="8"/>
  <c r="D864" i="8"/>
  <c r="D866" i="8"/>
  <c r="D868" i="8"/>
  <c r="D870" i="8"/>
  <c r="D872" i="8"/>
  <c r="D874" i="8"/>
  <c r="D876" i="8"/>
  <c r="D878" i="8"/>
  <c r="D880" i="8"/>
  <c r="D882" i="8"/>
  <c r="D884" i="8"/>
  <c r="D886" i="8"/>
  <c r="D888" i="8"/>
  <c r="D890" i="8"/>
  <c r="D892" i="8"/>
  <c r="D894" i="8"/>
  <c r="D896" i="8"/>
  <c r="D898" i="8"/>
  <c r="D900" i="8"/>
  <c r="D902" i="8"/>
  <c r="D904" i="8"/>
  <c r="D906" i="8"/>
  <c r="D908" i="8"/>
  <c r="D910" i="8"/>
  <c r="D912" i="8"/>
  <c r="D914" i="8"/>
  <c r="D916" i="8"/>
  <c r="D918" i="8"/>
  <c r="D920" i="8"/>
  <c r="D922" i="8"/>
  <c r="D924" i="8"/>
  <c r="D926" i="8"/>
  <c r="D928" i="8"/>
  <c r="D930" i="8"/>
  <c r="D932" i="8"/>
  <c r="D934" i="8"/>
  <c r="D936" i="8"/>
  <c r="D938" i="8"/>
  <c r="D940" i="8"/>
  <c r="D942" i="8"/>
  <c r="D944" i="8"/>
  <c r="D946" i="8"/>
  <c r="D948" i="8"/>
  <c r="D950" i="8"/>
  <c r="D952" i="8"/>
  <c r="D954" i="8"/>
  <c r="D956" i="8"/>
  <c r="D958" i="8"/>
  <c r="D960" i="8"/>
  <c r="D962" i="8"/>
  <c r="D964" i="8"/>
  <c r="D966" i="8"/>
  <c r="D968" i="8"/>
  <c r="D970" i="8"/>
  <c r="D972" i="8"/>
  <c r="D974" i="8"/>
  <c r="D976" i="8"/>
  <c r="D978" i="8"/>
  <c r="D980" i="8"/>
  <c r="D982" i="8"/>
  <c r="D984" i="8"/>
  <c r="D986" i="8"/>
  <c r="D988" i="8"/>
  <c r="D990" i="8"/>
  <c r="D992" i="8"/>
  <c r="D994" i="8"/>
  <c r="D996" i="8"/>
  <c r="D998" i="8"/>
  <c r="D1000" i="8"/>
  <c r="D1002" i="8"/>
  <c r="D1004" i="8"/>
  <c r="D1006" i="8"/>
  <c r="D1008" i="8"/>
  <c r="D1010" i="8"/>
  <c r="D1012" i="8"/>
  <c r="D1014" i="8"/>
  <c r="D1018" i="8"/>
  <c r="D1020" i="8"/>
  <c r="D1022" i="8"/>
  <c r="D1024" i="8"/>
  <c r="D1026" i="8"/>
  <c r="D1028" i="8"/>
  <c r="D1030" i="8"/>
  <c r="D1032" i="8"/>
  <c r="D1034" i="8"/>
  <c r="D1036" i="8"/>
  <c r="D1038" i="8"/>
  <c r="D1040" i="8"/>
  <c r="D1042" i="8"/>
  <c r="D1044" i="8"/>
  <c r="D1046" i="8"/>
  <c r="D1048" i="8"/>
  <c r="D1050" i="8"/>
  <c r="D1052" i="8"/>
  <c r="D1054" i="8"/>
  <c r="D1056" i="8"/>
  <c r="D1058" i="8"/>
  <c r="D1060" i="8"/>
  <c r="D1062" i="8"/>
  <c r="D1064" i="8"/>
  <c r="D1066" i="8"/>
  <c r="D1068" i="8"/>
  <c r="D1070" i="8"/>
  <c r="D1072" i="8"/>
  <c r="D1074" i="8"/>
  <c r="D1076" i="8"/>
  <c r="D1078" i="8"/>
  <c r="D1080" i="8"/>
  <c r="D1082" i="8"/>
  <c r="D1084" i="8"/>
  <c r="D1086" i="8"/>
  <c r="D1088" i="8"/>
  <c r="D1090" i="8"/>
  <c r="D1092" i="8"/>
  <c r="D1094" i="8"/>
  <c r="D1096" i="8"/>
  <c r="D1098" i="8"/>
  <c r="D1100" i="8"/>
  <c r="D1102" i="8"/>
  <c r="D1104" i="8"/>
  <c r="D1106" i="8"/>
  <c r="D1108" i="8"/>
  <c r="D1110" i="8"/>
  <c r="D1112" i="8"/>
  <c r="D1114" i="8"/>
  <c r="D1116" i="8"/>
  <c r="D1118" i="8"/>
  <c r="D1120" i="8"/>
  <c r="D1122" i="8"/>
  <c r="D1124" i="8"/>
  <c r="D1126" i="8"/>
  <c r="D1128" i="8"/>
  <c r="D1130" i="8"/>
  <c r="D1132" i="8"/>
  <c r="D1134" i="8"/>
  <c r="D1136" i="8"/>
  <c r="D1138" i="8"/>
  <c r="D1140" i="8"/>
  <c r="D1142" i="8"/>
  <c r="D1144" i="8"/>
  <c r="D1146" i="8"/>
  <c r="D1148" i="8"/>
  <c r="D1150" i="8"/>
  <c r="D1152" i="8"/>
  <c r="D1154" i="8"/>
  <c r="D1156" i="8"/>
  <c r="D1158" i="8"/>
  <c r="D1160" i="8"/>
  <c r="D1162" i="8"/>
  <c r="D1164" i="8"/>
  <c r="D1166" i="8"/>
  <c r="D1168" i="8"/>
  <c r="D1170" i="8"/>
  <c r="D1172" i="8"/>
  <c r="D1174" i="8"/>
  <c r="D1176" i="8"/>
  <c r="D1178" i="8"/>
  <c r="D1180" i="8"/>
  <c r="D1182" i="8"/>
  <c r="D1184" i="8"/>
  <c r="D1186" i="8"/>
  <c r="D1188" i="8"/>
  <c r="D1190" i="8"/>
  <c r="D1192" i="8"/>
  <c r="D1194" i="8"/>
  <c r="D1196" i="8"/>
  <c r="D1198" i="8"/>
  <c r="D1200" i="8"/>
  <c r="D1202" i="8"/>
  <c r="D1204" i="8"/>
  <c r="D1206" i="8"/>
  <c r="D1208" i="8"/>
  <c r="D1210" i="8"/>
  <c r="D1212" i="8"/>
  <c r="D1214" i="8"/>
  <c r="D1216" i="8"/>
  <c r="D1218" i="8"/>
  <c r="D1220" i="8"/>
  <c r="D1222" i="8"/>
  <c r="D1224" i="8"/>
  <c r="D1226" i="8"/>
  <c r="D1228" i="8"/>
  <c r="D1230" i="8"/>
  <c r="D1232" i="8"/>
  <c r="D1234" i="8"/>
  <c r="D1236" i="8"/>
  <c r="D1238" i="8"/>
  <c r="D1240" i="8"/>
  <c r="D1242" i="8"/>
  <c r="D1244" i="8"/>
  <c r="D1246" i="8"/>
  <c r="D1248" i="8"/>
  <c r="D1250" i="8"/>
  <c r="D1252" i="8"/>
  <c r="D1254" i="8"/>
  <c r="D1256" i="8"/>
  <c r="D1258" i="8"/>
  <c r="D1260" i="8"/>
  <c r="D1262" i="8"/>
  <c r="D1264" i="8"/>
  <c r="D1266" i="8"/>
  <c r="D1268" i="8"/>
  <c r="D1270" i="8"/>
  <c r="D1272" i="8"/>
  <c r="D1274" i="8"/>
  <c r="D1276" i="8"/>
  <c r="D1278" i="8"/>
  <c r="D1280" i="8"/>
  <c r="D1282" i="8"/>
  <c r="D1284" i="8"/>
  <c r="D1286" i="8"/>
  <c r="D1288" i="8"/>
  <c r="D1290" i="8"/>
  <c r="D1292" i="8"/>
  <c r="D1294" i="8"/>
  <c r="D1296" i="8"/>
  <c r="D1298" i="8"/>
  <c r="D1300" i="8"/>
  <c r="D1302" i="8"/>
  <c r="D1304" i="8"/>
  <c r="D1306" i="8"/>
  <c r="D1308" i="8"/>
  <c r="D1310" i="8"/>
  <c r="D1312" i="8"/>
  <c r="D1314" i="8"/>
  <c r="D1316" i="8"/>
  <c r="D1318" i="8"/>
  <c r="D1320" i="8"/>
  <c r="D1322" i="8"/>
  <c r="D1324" i="8"/>
  <c r="D1326" i="8"/>
  <c r="D1328" i="8"/>
  <c r="D1330" i="8"/>
  <c r="D1332" i="8"/>
  <c r="D1334" i="8"/>
  <c r="D1336" i="8"/>
  <c r="D1338" i="8"/>
  <c r="D1340" i="8"/>
  <c r="D1342" i="8"/>
  <c r="D1344" i="8"/>
  <c r="D1346" i="8"/>
  <c r="D1348" i="8"/>
  <c r="D1350" i="8"/>
  <c r="D1352" i="8"/>
  <c r="D1354" i="8"/>
  <c r="D1356" i="8"/>
  <c r="D1358" i="8"/>
  <c r="D1360" i="8"/>
  <c r="D1362" i="8"/>
  <c r="D1364" i="8"/>
  <c r="D1366" i="8"/>
  <c r="D1368" i="8"/>
  <c r="D1370" i="8"/>
  <c r="D1372" i="8"/>
  <c r="D1374" i="8"/>
  <c r="D1376" i="8"/>
  <c r="D1378" i="8"/>
  <c r="D1380" i="8"/>
  <c r="D1382" i="8"/>
  <c r="D1384" i="8"/>
  <c r="D1386" i="8"/>
  <c r="D1388" i="8"/>
  <c r="D1390" i="8"/>
  <c r="D1392" i="8"/>
  <c r="D1394" i="8"/>
  <c r="D1396" i="8"/>
  <c r="D1398" i="8"/>
  <c r="D1400" i="8"/>
  <c r="D1402" i="8"/>
  <c r="D1404" i="8"/>
  <c r="D1406" i="8"/>
  <c r="D1408" i="8"/>
  <c r="D1410" i="8"/>
  <c r="D1412" i="8"/>
  <c r="D1414" i="8"/>
  <c r="D1416" i="8"/>
  <c r="D1418" i="8"/>
  <c r="D1420" i="8"/>
  <c r="D1422" i="8"/>
  <c r="D1424" i="8"/>
  <c r="D1426" i="8"/>
  <c r="D1428" i="8"/>
  <c r="D1430" i="8"/>
  <c r="D1432" i="8"/>
  <c r="D1434" i="8"/>
  <c r="D1436" i="8"/>
  <c r="D1438" i="8"/>
  <c r="D1440" i="8"/>
  <c r="D1442" i="8"/>
  <c r="D1444" i="8"/>
  <c r="D1446" i="8"/>
  <c r="D1448" i="8"/>
  <c r="D1450" i="8"/>
  <c r="D1452" i="8"/>
  <c r="D1454" i="8"/>
  <c r="D1456" i="8"/>
  <c r="D1458" i="8"/>
  <c r="D1460" i="8"/>
  <c r="D1462" i="8"/>
  <c r="D1464" i="8"/>
  <c r="D1466" i="8"/>
  <c r="D1468" i="8"/>
  <c r="D1470" i="8"/>
  <c r="D1472" i="8"/>
  <c r="D1474" i="8"/>
  <c r="D1476" i="8"/>
  <c r="D1478" i="8"/>
  <c r="D1480" i="8"/>
  <c r="D1482" i="8"/>
  <c r="D1484" i="8"/>
  <c r="D1486" i="8"/>
  <c r="D1488" i="8"/>
  <c r="D1490" i="8"/>
  <c r="D1492" i="8"/>
  <c r="D1494" i="8"/>
  <c r="D1496" i="8"/>
  <c r="D1498" i="8"/>
  <c r="D1500" i="8"/>
  <c r="D1502" i="8"/>
  <c r="D1504" i="8"/>
  <c r="D1506" i="8"/>
  <c r="D1508" i="8"/>
  <c r="D1510" i="8"/>
  <c r="D1512" i="8"/>
  <c r="D1514" i="8"/>
  <c r="D1516" i="8"/>
  <c r="D1518" i="8"/>
  <c r="D1520" i="8"/>
  <c r="D1522" i="8"/>
  <c r="D1524" i="8"/>
  <c r="D1526" i="8"/>
  <c r="D1528" i="8"/>
  <c r="D1530" i="8"/>
  <c r="D1532" i="8"/>
  <c r="D1534" i="8"/>
  <c r="D1536" i="8"/>
  <c r="D1538" i="8"/>
  <c r="D1540" i="8"/>
  <c r="D1542" i="8"/>
  <c r="D1544" i="8"/>
  <c r="D1546" i="8"/>
  <c r="D1548" i="8"/>
  <c r="D1550" i="8"/>
  <c r="D1552" i="8"/>
  <c r="D1554" i="8"/>
  <c r="D1556" i="8"/>
  <c r="D1558" i="8"/>
  <c r="D1560" i="8"/>
  <c r="D1562" i="8"/>
  <c r="D1564" i="8"/>
  <c r="D1566" i="8"/>
  <c r="D1568" i="8"/>
  <c r="D1570" i="8"/>
  <c r="D1572" i="8"/>
  <c r="D1574" i="8"/>
  <c r="D1576" i="8"/>
  <c r="D1578" i="8"/>
  <c r="D1580" i="8"/>
  <c r="D1582" i="8"/>
  <c r="D1584" i="8"/>
  <c r="D1586" i="8"/>
  <c r="D1588" i="8"/>
  <c r="D1590" i="8"/>
  <c r="D1592" i="8"/>
  <c r="D1594" i="8"/>
  <c r="D1596" i="8"/>
  <c r="D1598" i="8"/>
  <c r="D1600" i="8"/>
  <c r="D1602" i="8"/>
  <c r="D1604" i="8"/>
  <c r="D1606" i="8"/>
  <c r="D1608" i="8"/>
  <c r="D1610" i="8"/>
  <c r="D1612" i="8"/>
  <c r="D1614" i="8"/>
  <c r="D1616" i="8"/>
  <c r="D1618" i="8"/>
  <c r="D1620" i="8"/>
  <c r="D1622" i="8"/>
  <c r="D1624" i="8"/>
  <c r="D1626" i="8"/>
  <c r="D1628" i="8"/>
  <c r="D1630" i="8"/>
  <c r="D1632" i="8"/>
  <c r="D1634" i="8"/>
  <c r="D1636" i="8"/>
  <c r="D1638" i="8"/>
  <c r="D1640" i="8"/>
  <c r="D1642" i="8"/>
  <c r="D1644" i="8"/>
  <c r="D1646" i="8"/>
  <c r="D1648" i="8"/>
  <c r="D1650" i="8"/>
  <c r="D1652" i="8"/>
  <c r="D1654" i="8"/>
  <c r="D1656" i="8"/>
  <c r="D1658" i="8"/>
  <c r="D1660" i="8"/>
  <c r="D1662" i="8"/>
  <c r="D1664" i="8"/>
  <c r="D1666" i="8"/>
  <c r="D1668" i="8"/>
  <c r="D1670" i="8"/>
  <c r="D1672" i="8"/>
  <c r="D1674" i="8"/>
  <c r="D1676" i="8"/>
  <c r="D1678" i="8"/>
  <c r="D1680" i="8"/>
  <c r="D1682" i="8"/>
  <c r="D1684" i="8"/>
  <c r="D1686" i="8"/>
  <c r="D1688" i="8"/>
  <c r="D1690" i="8"/>
  <c r="D1692" i="8"/>
  <c r="D1694" i="8"/>
  <c r="D1696" i="8"/>
  <c r="D1698" i="8"/>
  <c r="D1700" i="8"/>
  <c r="D1702" i="8"/>
  <c r="D1704" i="8"/>
  <c r="D1706" i="8"/>
  <c r="D1708" i="8"/>
  <c r="D1710" i="8"/>
  <c r="D1712" i="8"/>
  <c r="D1714" i="8"/>
  <c r="D1716" i="8"/>
  <c r="D1718" i="8"/>
  <c r="D1720" i="8"/>
  <c r="D1722" i="8"/>
  <c r="D1724" i="8"/>
  <c r="D1726" i="8"/>
  <c r="D1728" i="8"/>
  <c r="D1730" i="8"/>
  <c r="D1732" i="8"/>
  <c r="D1734" i="8"/>
  <c r="D1736" i="8"/>
  <c r="D1738" i="8"/>
  <c r="D1740" i="8"/>
  <c r="D1742" i="8"/>
  <c r="D1744" i="8"/>
  <c r="D1746" i="8"/>
  <c r="D1748" i="8"/>
  <c r="D1750" i="8"/>
  <c r="D1752" i="8"/>
  <c r="D469" i="8"/>
  <c r="D471" i="8"/>
  <c r="D473" i="8"/>
  <c r="D475" i="8"/>
  <c r="D477" i="8"/>
  <c r="D479" i="8"/>
  <c r="D481" i="8"/>
  <c r="D483" i="8"/>
  <c r="D485" i="8"/>
  <c r="D487" i="8"/>
  <c r="D489" i="8"/>
  <c r="D491" i="8"/>
  <c r="D493" i="8"/>
  <c r="D497" i="8"/>
  <c r="D499" i="8"/>
  <c r="D501" i="8"/>
  <c r="D503" i="8"/>
  <c r="D505" i="8"/>
  <c r="D507" i="8"/>
  <c r="D509" i="8"/>
  <c r="D511" i="8"/>
  <c r="D513" i="8"/>
  <c r="D515" i="8"/>
  <c r="D517" i="8"/>
  <c r="D519" i="8"/>
  <c r="D521" i="8"/>
  <c r="D523" i="8"/>
  <c r="D525" i="8"/>
  <c r="D527" i="8"/>
  <c r="D529" i="8"/>
  <c r="D531" i="8"/>
  <c r="D533" i="8"/>
  <c r="D535" i="8"/>
  <c r="D537" i="8"/>
  <c r="D539" i="8"/>
  <c r="D541" i="8"/>
  <c r="D543" i="8"/>
  <c r="D545" i="8"/>
  <c r="D547" i="8"/>
  <c r="D549" i="8"/>
  <c r="D551" i="8"/>
  <c r="D553" i="8"/>
  <c r="D555" i="8"/>
  <c r="D557" i="8"/>
  <c r="D559" i="8"/>
  <c r="D561" i="8"/>
  <c r="D563" i="8"/>
  <c r="D565" i="8"/>
  <c r="D567" i="8"/>
  <c r="D569" i="8"/>
  <c r="D571" i="8"/>
  <c r="D573" i="8"/>
  <c r="D575" i="8"/>
  <c r="D577" i="8"/>
  <c r="D579" i="8"/>
  <c r="D581" i="8"/>
  <c r="D583" i="8"/>
  <c r="D585" i="8"/>
  <c r="D587" i="8"/>
  <c r="D589" i="8"/>
  <c r="D591" i="8"/>
  <c r="D593" i="8"/>
  <c r="D595" i="8"/>
  <c r="D597" i="8"/>
  <c r="D599" i="8"/>
  <c r="D601" i="8"/>
  <c r="D603" i="8"/>
  <c r="D605" i="8"/>
  <c r="D607" i="8"/>
  <c r="D609" i="8"/>
  <c r="D611" i="8"/>
  <c r="D613" i="8"/>
  <c r="D615" i="8"/>
  <c r="D617" i="8"/>
  <c r="D619" i="8"/>
  <c r="D621" i="8"/>
  <c r="D623" i="8"/>
  <c r="D625" i="8"/>
  <c r="D627" i="8"/>
  <c r="D629" i="8"/>
  <c r="D631" i="8"/>
  <c r="D633" i="8"/>
  <c r="D635" i="8"/>
  <c r="D637" i="8"/>
  <c r="D639" i="8"/>
  <c r="D641" i="8"/>
  <c r="D643" i="8"/>
  <c r="D645" i="8"/>
  <c r="D647" i="8"/>
  <c r="D649" i="8"/>
  <c r="D651" i="8"/>
  <c r="D653" i="8"/>
  <c r="D655" i="8"/>
  <c r="D657" i="8"/>
  <c r="D659" i="8"/>
  <c r="D661" i="8"/>
  <c r="D663" i="8"/>
  <c r="D665" i="8"/>
  <c r="D667" i="8"/>
  <c r="D669" i="8"/>
  <c r="D671" i="8"/>
  <c r="D673" i="8"/>
  <c r="D675" i="8"/>
  <c r="D677" i="8"/>
  <c r="D679" i="8"/>
  <c r="D681" i="8"/>
  <c r="D683" i="8"/>
  <c r="D685" i="8"/>
  <c r="D687" i="8"/>
  <c r="D689" i="8"/>
  <c r="D691" i="8"/>
  <c r="D693" i="8"/>
  <c r="D695" i="8"/>
  <c r="D697" i="8"/>
  <c r="D699" i="8"/>
  <c r="D701" i="8"/>
  <c r="D703" i="8"/>
  <c r="D705" i="8"/>
  <c r="D707" i="8"/>
  <c r="D709" i="8"/>
  <c r="D711" i="8"/>
  <c r="D713" i="8"/>
  <c r="D717" i="8"/>
  <c r="D719" i="8"/>
  <c r="D721" i="8"/>
  <c r="D723" i="8"/>
  <c r="D725" i="8"/>
  <c r="D727" i="8"/>
  <c r="D729" i="8"/>
  <c r="D731" i="8"/>
  <c r="D733" i="8"/>
  <c r="D735" i="8"/>
  <c r="D737" i="8"/>
  <c r="D739" i="8"/>
  <c r="D741" i="8"/>
  <c r="D743" i="8"/>
  <c r="D745" i="8"/>
  <c r="D747" i="8"/>
  <c r="D750" i="8"/>
  <c r="D751" i="8"/>
  <c r="D755" i="8"/>
  <c r="D757" i="8"/>
  <c r="D759" i="8"/>
  <c r="D761" i="8"/>
  <c r="D763" i="8"/>
  <c r="D765" i="8"/>
  <c r="D767" i="8"/>
  <c r="D769" i="8"/>
  <c r="D771" i="8"/>
  <c r="D773" i="8"/>
  <c r="D775" i="8"/>
  <c r="D777" i="8"/>
  <c r="D779" i="8"/>
  <c r="D781" i="8"/>
  <c r="D783" i="8"/>
  <c r="D785" i="8"/>
  <c r="D787" i="8"/>
  <c r="D789" i="8"/>
  <c r="D791" i="8"/>
  <c r="D793" i="8"/>
  <c r="D795" i="8"/>
  <c r="D797" i="8"/>
  <c r="D799" i="8"/>
  <c r="D801" i="8"/>
  <c r="D804" i="8"/>
  <c r="D806" i="8"/>
  <c r="D808" i="8"/>
  <c r="D810" i="8"/>
  <c r="D812" i="8"/>
  <c r="D814" i="8"/>
  <c r="D816" i="8"/>
  <c r="D818" i="8"/>
  <c r="D715" i="8"/>
  <c r="D821" i="8"/>
  <c r="D822" i="8"/>
  <c r="D824" i="8"/>
  <c r="D826" i="8"/>
  <c r="D828" i="8"/>
  <c r="D830" i="8"/>
  <c r="D832" i="8"/>
  <c r="D834" i="8"/>
  <c r="D836" i="8"/>
  <c r="D838" i="8"/>
  <c r="D840" i="8"/>
  <c r="D842" i="8"/>
  <c r="D844" i="8"/>
  <c r="D846" i="8"/>
  <c r="D848" i="8"/>
  <c r="D850" i="8"/>
  <c r="D851" i="8"/>
  <c r="D853" i="8"/>
  <c r="D855" i="8"/>
  <c r="D857" i="8"/>
  <c r="D859" i="8"/>
  <c r="D861" i="8"/>
  <c r="D863" i="8"/>
  <c r="D865" i="8"/>
  <c r="D867" i="8"/>
  <c r="D869" i="8"/>
  <c r="D871" i="8"/>
  <c r="D873" i="8"/>
  <c r="D875" i="8"/>
  <c r="D877" i="8"/>
  <c r="D879" i="8"/>
  <c r="D881" i="8"/>
  <c r="D883" i="8"/>
  <c r="D885" i="8"/>
  <c r="D887" i="8"/>
  <c r="D889" i="8"/>
  <c r="D891" i="8"/>
  <c r="D893" i="8"/>
  <c r="D895" i="8"/>
  <c r="D897" i="8"/>
  <c r="D899" i="8"/>
  <c r="D901" i="8"/>
  <c r="D903" i="8"/>
  <c r="D905" i="8"/>
  <c r="D907" i="8"/>
  <c r="D909" i="8"/>
  <c r="D911" i="8"/>
  <c r="D913" i="8"/>
  <c r="D915" i="8"/>
  <c r="D917" i="8"/>
  <c r="D919" i="8"/>
  <c r="D921" i="8"/>
  <c r="D923" i="8"/>
  <c r="D925" i="8"/>
  <c r="D927" i="8"/>
  <c r="D929" i="8"/>
  <c r="D931" i="8"/>
  <c r="D933" i="8"/>
  <c r="D935" i="8"/>
  <c r="D937" i="8"/>
  <c r="D939" i="8"/>
  <c r="D941" i="8"/>
  <c r="D943" i="8"/>
  <c r="D945" i="8"/>
  <c r="D947" i="8"/>
  <c r="D949" i="8"/>
  <c r="D951" i="8"/>
  <c r="D953" i="8"/>
  <c r="D955" i="8"/>
  <c r="D957" i="8"/>
  <c r="D959" i="8"/>
  <c r="D961" i="8"/>
  <c r="D963" i="8"/>
  <c r="D965" i="8"/>
  <c r="D967" i="8"/>
  <c r="D969" i="8"/>
  <c r="D971" i="8"/>
  <c r="D973" i="8"/>
  <c r="D975" i="8"/>
  <c r="D977" i="8"/>
  <c r="D979" i="8"/>
  <c r="D981" i="8"/>
  <c r="D983" i="8"/>
  <c r="D985" i="8"/>
  <c r="D987" i="8"/>
  <c r="D989" i="8"/>
  <c r="D991" i="8"/>
  <c r="D993" i="8"/>
  <c r="D995" i="8"/>
  <c r="D997" i="8"/>
  <c r="D999" i="8"/>
  <c r="D1001" i="8"/>
  <c r="D1003" i="8"/>
  <c r="D1005" i="8"/>
  <c r="D1007" i="8"/>
  <c r="D1009" i="8"/>
  <c r="D1011" i="8"/>
  <c r="D1013" i="8"/>
  <c r="D1015" i="8"/>
  <c r="D1017" i="8"/>
  <c r="D1019" i="8"/>
  <c r="D1021" i="8"/>
  <c r="D1023" i="8"/>
  <c r="D1025" i="8"/>
  <c r="D1027" i="8"/>
  <c r="D1029" i="8"/>
  <c r="D1031" i="8"/>
  <c r="D1033" i="8"/>
  <c r="D1035" i="8"/>
  <c r="D1037" i="8"/>
  <c r="D1039" i="8"/>
  <c r="D1041" i="8"/>
  <c r="D1043" i="8"/>
  <c r="D1045" i="8"/>
  <c r="D1047" i="8"/>
  <c r="D1049" i="8"/>
  <c r="D1051" i="8"/>
  <c r="D1053" i="8"/>
  <c r="D1055" i="8"/>
  <c r="D1057" i="8"/>
  <c r="D1059" i="8"/>
  <c r="D1061" i="8"/>
  <c r="D1063" i="8"/>
  <c r="D1065" i="8"/>
  <c r="D1067" i="8"/>
  <c r="D1069" i="8"/>
  <c r="D1071" i="8"/>
  <c r="D1073" i="8"/>
  <c r="D1075" i="8"/>
  <c r="D1077" i="8"/>
  <c r="D1079" i="8"/>
  <c r="D1081" i="8"/>
  <c r="D1083" i="8"/>
  <c r="D1085" i="8"/>
  <c r="D1087" i="8"/>
  <c r="D1089" i="8"/>
  <c r="D1091" i="8"/>
  <c r="D1093" i="8"/>
  <c r="D1095" i="8"/>
  <c r="D1097" i="8"/>
  <c r="D1099" i="8"/>
  <c r="D1101" i="8"/>
  <c r="D1103" i="8"/>
  <c r="D1105" i="8"/>
  <c r="D1107" i="8"/>
  <c r="D1109" i="8"/>
  <c r="D1111" i="8"/>
  <c r="D1113" i="8"/>
  <c r="D1115" i="8"/>
  <c r="D1117" i="8"/>
  <c r="D1119" i="8"/>
  <c r="D1121" i="8"/>
  <c r="D1123" i="8"/>
  <c r="D1125" i="8"/>
  <c r="D1127" i="8"/>
  <c r="D1129" i="8"/>
  <c r="D1131" i="8"/>
  <c r="D1133" i="8"/>
  <c r="D1135" i="8"/>
  <c r="D1137" i="8"/>
  <c r="D1139" i="8"/>
  <c r="D1141" i="8"/>
  <c r="D1143" i="8"/>
  <c r="D1145" i="8"/>
  <c r="D1147" i="8"/>
  <c r="D1149" i="8"/>
  <c r="D1151" i="8"/>
  <c r="D1153" i="8"/>
  <c r="D1155" i="8"/>
  <c r="D1157" i="8"/>
  <c r="D1159" i="8"/>
  <c r="D1161" i="8"/>
  <c r="D1163" i="8"/>
  <c r="D1165" i="8"/>
  <c r="D1167" i="8"/>
  <c r="D1169" i="8"/>
  <c r="D1171" i="8"/>
  <c r="D1173" i="8"/>
  <c r="D1175" i="8"/>
  <c r="D1177" i="8"/>
  <c r="D1179" i="8"/>
  <c r="D1183" i="8"/>
  <c r="D1185" i="8"/>
  <c r="D1187" i="8"/>
  <c r="D1189" i="8"/>
  <c r="D1193" i="8"/>
  <c r="D1195" i="8"/>
  <c r="D1197" i="8"/>
  <c r="D1199" i="8"/>
  <c r="D1201" i="8"/>
  <c r="D1203" i="8"/>
  <c r="D1205" i="8"/>
  <c r="D1207" i="8"/>
  <c r="D1209" i="8"/>
  <c r="D1211" i="8"/>
  <c r="D1213" i="8"/>
  <c r="D1215" i="8"/>
  <c r="D1217" i="8"/>
  <c r="D1219" i="8"/>
  <c r="D1221" i="8"/>
  <c r="D1223" i="8"/>
  <c r="D1225" i="8"/>
  <c r="D1227" i="8"/>
  <c r="D1229" i="8"/>
  <c r="D1231" i="8"/>
  <c r="D1233" i="8"/>
  <c r="D1235" i="8"/>
  <c r="D1237" i="8"/>
  <c r="D1239" i="8"/>
  <c r="D1241" i="8"/>
  <c r="D1243" i="8"/>
  <c r="D1245" i="8"/>
  <c r="D1247" i="8"/>
  <c r="D1249" i="8"/>
  <c r="D1251" i="8"/>
  <c r="D1253" i="8"/>
  <c r="D1255" i="8"/>
  <c r="D1257" i="8"/>
  <c r="D1259" i="8"/>
  <c r="D1261" i="8"/>
  <c r="D1263" i="8"/>
  <c r="D1265" i="8"/>
  <c r="D1267" i="8"/>
  <c r="D1269" i="8"/>
  <c r="D1271" i="8"/>
  <c r="D1273" i="8"/>
  <c r="D1275" i="8"/>
  <c r="D1277" i="8"/>
  <c r="D1279" i="8"/>
  <c r="D1281" i="8"/>
  <c r="D1283" i="8"/>
  <c r="D1285" i="8"/>
  <c r="D1287" i="8"/>
  <c r="D1289" i="8"/>
  <c r="D1291" i="8"/>
  <c r="D1293" i="8"/>
  <c r="D1295" i="8"/>
  <c r="D1297" i="8"/>
  <c r="D1299" i="8"/>
  <c r="D1301" i="8"/>
  <c r="D1303" i="8"/>
  <c r="D1305" i="8"/>
  <c r="D1307" i="8"/>
  <c r="D1309" i="8"/>
  <c r="D1311" i="8"/>
  <c r="D1313" i="8"/>
  <c r="D1315" i="8"/>
  <c r="D1317" i="8"/>
  <c r="D1319" i="8"/>
  <c r="D1321" i="8"/>
  <c r="D1323" i="8"/>
  <c r="D1325" i="8"/>
  <c r="D1327" i="8"/>
  <c r="D1329" i="8"/>
  <c r="D1331" i="8"/>
  <c r="D1333" i="8"/>
  <c r="D1335" i="8"/>
  <c r="D1337" i="8"/>
  <c r="D1339" i="8"/>
  <c r="D1341" i="8"/>
  <c r="D1343" i="8"/>
  <c r="D1345" i="8"/>
  <c r="D1347" i="8"/>
  <c r="D1349" i="8"/>
  <c r="D1351" i="8"/>
  <c r="D1353" i="8"/>
  <c r="D1355" i="8"/>
  <c r="D1357" i="8"/>
  <c r="D1359" i="8"/>
  <c r="D1361" i="8"/>
  <c r="D1363" i="8"/>
  <c r="D1365" i="8"/>
  <c r="D1367" i="8"/>
  <c r="D1369" i="8"/>
  <c r="D1371" i="8"/>
  <c r="D1373" i="8"/>
  <c r="D1375" i="8"/>
  <c r="D1377" i="8"/>
  <c r="D1379" i="8"/>
  <c r="D1381" i="8"/>
  <c r="D1383" i="8"/>
  <c r="D1385" i="8"/>
  <c r="D1387" i="8"/>
  <c r="D1389" i="8"/>
  <c r="D1391" i="8"/>
  <c r="D1393" i="8"/>
  <c r="D1395" i="8"/>
  <c r="D1397" i="8"/>
  <c r="D1399" i="8"/>
  <c r="D1401" i="8"/>
  <c r="D1403" i="8"/>
  <c r="D1405" i="8"/>
  <c r="D1407" i="8"/>
  <c r="D1409" i="8"/>
  <c r="D1411" i="8"/>
  <c r="D1413" i="8"/>
  <c r="D1415" i="8"/>
  <c r="D1417" i="8"/>
  <c r="D1419" i="8"/>
  <c r="D1421" i="8"/>
  <c r="D1423" i="8"/>
  <c r="D1425" i="8"/>
  <c r="D1427" i="8"/>
  <c r="D1429" i="8"/>
  <c r="D1431" i="8"/>
  <c r="D1433" i="8"/>
  <c r="D1435" i="8"/>
  <c r="D1437" i="8"/>
  <c r="D1439" i="8"/>
  <c r="D1441" i="8"/>
  <c r="D1443" i="8"/>
  <c r="D1445" i="8"/>
  <c r="D1447" i="8"/>
  <c r="D1449" i="8"/>
  <c r="D1451" i="8"/>
  <c r="D1453" i="8"/>
  <c r="D1455" i="8"/>
  <c r="D1457" i="8"/>
  <c r="D1459" i="8"/>
  <c r="D1461" i="8"/>
  <c r="D1463" i="8"/>
  <c r="D1465" i="8"/>
  <c r="D1467" i="8"/>
  <c r="D1469" i="8"/>
  <c r="D1471" i="8"/>
  <c r="D1473" i="8"/>
  <c r="D1475" i="8"/>
  <c r="D1477" i="8"/>
  <c r="D1479" i="8"/>
  <c r="D1481" i="8"/>
  <c r="D1483" i="8"/>
  <c r="D1485" i="8"/>
  <c r="D1487" i="8"/>
  <c r="D1489" i="8"/>
  <c r="D1491" i="8"/>
  <c r="D1493" i="8"/>
  <c r="D1495" i="8"/>
  <c r="D1497" i="8"/>
  <c r="D1499" i="8"/>
  <c r="D1501" i="8"/>
  <c r="D1503" i="8"/>
  <c r="D1505" i="8"/>
  <c r="D1507" i="8"/>
  <c r="D1509" i="8"/>
  <c r="D1511" i="8"/>
  <c r="D1513" i="8"/>
  <c r="D1515" i="8"/>
  <c r="D1517" i="8"/>
  <c r="D1519" i="8"/>
  <c r="D1521" i="8"/>
  <c r="D1523" i="8"/>
  <c r="D1525" i="8"/>
  <c r="D1527" i="8"/>
  <c r="D1529" i="8"/>
  <c r="D1531" i="8"/>
  <c r="D1533" i="8"/>
  <c r="D1535" i="8"/>
  <c r="D1537" i="8"/>
  <c r="D1539" i="8"/>
  <c r="D1541" i="8"/>
  <c r="D1543" i="8"/>
  <c r="D1545" i="8"/>
  <c r="D1547" i="8"/>
  <c r="D1549" i="8"/>
  <c r="D1551" i="8"/>
  <c r="D1553" i="8"/>
  <c r="D1555" i="8"/>
  <c r="D1557" i="8"/>
  <c r="D1559" i="8"/>
  <c r="D1561" i="8"/>
  <c r="D1563" i="8"/>
  <c r="D1565" i="8"/>
  <c r="D1567" i="8"/>
  <c r="D1569" i="8"/>
  <c r="D1571" i="8"/>
  <c r="D1573" i="8"/>
  <c r="D1575" i="8"/>
  <c r="D1577" i="8"/>
  <c r="D1579" i="8"/>
  <c r="D1581" i="8"/>
  <c r="D1583" i="8"/>
  <c r="D1585" i="8"/>
  <c r="D1587" i="8"/>
  <c r="D1589" i="8"/>
  <c r="D1591" i="8"/>
  <c r="D1593" i="8"/>
  <c r="D1595" i="8"/>
  <c r="D1597" i="8"/>
  <c r="D1599" i="8"/>
  <c r="D1601" i="8"/>
  <c r="D1603" i="8"/>
  <c r="D1605" i="8"/>
  <c r="D1607" i="8"/>
  <c r="D1609" i="8"/>
  <c r="D1611" i="8"/>
  <c r="D1613" i="8"/>
  <c r="D1615" i="8"/>
  <c r="D1617" i="8"/>
  <c r="D1619" i="8"/>
  <c r="D1621" i="8"/>
  <c r="D1623" i="8"/>
  <c r="D1625" i="8"/>
  <c r="D1627" i="8"/>
  <c r="D1629" i="8"/>
  <c r="D1631" i="8"/>
  <c r="D1633" i="8"/>
  <c r="D1635" i="8"/>
  <c r="D1637" i="8"/>
  <c r="D1639" i="8"/>
  <c r="D1641" i="8"/>
  <c r="D1643" i="8"/>
  <c r="D1645" i="8"/>
  <c r="D1647" i="8"/>
  <c r="D1649" i="8"/>
  <c r="D1651" i="8"/>
  <c r="D1653" i="8"/>
  <c r="D1655" i="8"/>
  <c r="D1657" i="8"/>
  <c r="D1659" i="8"/>
  <c r="D1661" i="8"/>
  <c r="D1663" i="8"/>
  <c r="D1665" i="8"/>
  <c r="D1667" i="8"/>
  <c r="D1669" i="8"/>
  <c r="D1671" i="8"/>
  <c r="D1673" i="8"/>
  <c r="D1675" i="8"/>
  <c r="D1677" i="8"/>
  <c r="D1679" i="8"/>
  <c r="D1681" i="8"/>
  <c r="D1683" i="8"/>
  <c r="D1685" i="8"/>
  <c r="D1687" i="8"/>
  <c r="D1689" i="8"/>
  <c r="D1691" i="8"/>
  <c r="D1693" i="8"/>
  <c r="D1695" i="8"/>
  <c r="D1697" i="8"/>
  <c r="D1699" i="8"/>
  <c r="D1701" i="8"/>
  <c r="D1703" i="8"/>
  <c r="D1705" i="8"/>
  <c r="D1707" i="8"/>
  <c r="D1709" i="8"/>
  <c r="D1711" i="8"/>
  <c r="D1713" i="8"/>
  <c r="D1715" i="8"/>
  <c r="D1717" i="8"/>
  <c r="D1719" i="8"/>
  <c r="D1721" i="8"/>
  <c r="D1723" i="8"/>
  <c r="D1725" i="8"/>
  <c r="D1727" i="8"/>
  <c r="D1729" i="8"/>
  <c r="D1731" i="8"/>
  <c r="D1733" i="8"/>
  <c r="D1735" i="8"/>
  <c r="D1737" i="8"/>
  <c r="D1739" i="8"/>
  <c r="D1741" i="8"/>
  <c r="D1743" i="8"/>
  <c r="D1745" i="8"/>
  <c r="D1747" i="8"/>
  <c r="D1749" i="8"/>
  <c r="D1751" i="8"/>
  <c r="D1753" i="8"/>
  <c r="D1755" i="8"/>
  <c r="D1757" i="8"/>
  <c r="D1759" i="8"/>
  <c r="D1761" i="8"/>
  <c r="D1763" i="8"/>
  <c r="D1765" i="8"/>
  <c r="D1767" i="8"/>
  <c r="D1769" i="8"/>
  <c r="D1771" i="8"/>
  <c r="D1773" i="8"/>
  <c r="D1775" i="8"/>
  <c r="D1777" i="8"/>
  <c r="D1779" i="8"/>
  <c r="D1781" i="8"/>
  <c r="D1783" i="8"/>
  <c r="D1785" i="8"/>
  <c r="D1787" i="8"/>
  <c r="D1789" i="8"/>
  <c r="D1791" i="8"/>
  <c r="D1793" i="8"/>
  <c r="D1756" i="8"/>
  <c r="D1760" i="8"/>
  <c r="D1764" i="8"/>
  <c r="D1768" i="8"/>
  <c r="D1772" i="8"/>
  <c r="D1776" i="8"/>
  <c r="D1780" i="8"/>
  <c r="D1784" i="8"/>
  <c r="D1788" i="8"/>
  <c r="D1792" i="8"/>
  <c r="D1795" i="8"/>
  <c r="D1797" i="8"/>
  <c r="D1799" i="8"/>
  <c r="D1801" i="8"/>
  <c r="D1803" i="8"/>
  <c r="D1805" i="8"/>
  <c r="D1807" i="8"/>
  <c r="D1809" i="8"/>
  <c r="D1811" i="8"/>
  <c r="D1813" i="8"/>
  <c r="D1815" i="8"/>
  <c r="D1817" i="8"/>
  <c r="D1819" i="8"/>
  <c r="D1821" i="8"/>
  <c r="D1823" i="8"/>
  <c r="D1825" i="8"/>
  <c r="D1827" i="8"/>
  <c r="D1829" i="8"/>
  <c r="D1831" i="8"/>
  <c r="D1833" i="8"/>
  <c r="D1835" i="8"/>
  <c r="D1837" i="8"/>
  <c r="D1839" i="8"/>
  <c r="D1841" i="8"/>
  <c r="D1843" i="8"/>
  <c r="D1845" i="8"/>
  <c r="D1847" i="8"/>
  <c r="D1849" i="8"/>
  <c r="D1851" i="8"/>
  <c r="D1853" i="8"/>
  <c r="D1855" i="8"/>
  <c r="D1857" i="8"/>
  <c r="D1859" i="8"/>
  <c r="D1861" i="8"/>
  <c r="D1863" i="8"/>
  <c r="D1865" i="8"/>
  <c r="D1867" i="8"/>
  <c r="D1869" i="8"/>
  <c r="D1871" i="8"/>
  <c r="D1873" i="8"/>
  <c r="D1875" i="8"/>
  <c r="D1877" i="8"/>
  <c r="D1879" i="8"/>
  <c r="D1881" i="8"/>
  <c r="D1883" i="8"/>
  <c r="D1885" i="8"/>
  <c r="D1887" i="8"/>
  <c r="D1889" i="8"/>
  <c r="D1891" i="8"/>
  <c r="D1893" i="8"/>
  <c r="D1895" i="8"/>
  <c r="D1897" i="8"/>
  <c r="D1899" i="8"/>
  <c r="D1901" i="8"/>
  <c r="D1903" i="8"/>
  <c r="D1905" i="8"/>
  <c r="D1907" i="8"/>
  <c r="D1909" i="8"/>
  <c r="D1911" i="8"/>
  <c r="D1913" i="8"/>
  <c r="D1915" i="8"/>
  <c r="D1917" i="8"/>
  <c r="D1919" i="8"/>
  <c r="D1921" i="8"/>
  <c r="D1923" i="8"/>
  <c r="D1925" i="8"/>
  <c r="D1927" i="8"/>
  <c r="D1929" i="8"/>
  <c r="D1931" i="8"/>
  <c r="D1933" i="8"/>
  <c r="D1935" i="8"/>
  <c r="D1937" i="8"/>
  <c r="D1939" i="8"/>
  <c r="D1941" i="8"/>
  <c r="D1943" i="8"/>
  <c r="D1945" i="8"/>
  <c r="D1947" i="8"/>
  <c r="D1949" i="8"/>
  <c r="D1951" i="8"/>
  <c r="D1953" i="8"/>
  <c r="D1955" i="8"/>
  <c r="D1957" i="8"/>
  <c r="D1959" i="8"/>
  <c r="D1961" i="8"/>
  <c r="D1963" i="8"/>
  <c r="D1965" i="8"/>
  <c r="D1967" i="8"/>
  <c r="D1969" i="8"/>
  <c r="D1971" i="8"/>
  <c r="D1973" i="8"/>
  <c r="D1975" i="8"/>
  <c r="D1977" i="8"/>
  <c r="D1979" i="8"/>
  <c r="D1981" i="8"/>
  <c r="D1983" i="8"/>
  <c r="D1985" i="8"/>
  <c r="D1987" i="8"/>
  <c r="D1989" i="8"/>
  <c r="D1991" i="8"/>
  <c r="D1993" i="8"/>
  <c r="D1995" i="8"/>
  <c r="D1997" i="8"/>
  <c r="D1999" i="8"/>
  <c r="D2001" i="8"/>
  <c r="D2003" i="8"/>
  <c r="D2005" i="8"/>
  <c r="D2007" i="8"/>
  <c r="D2009" i="8"/>
  <c r="D2011" i="8"/>
  <c r="D2013" i="8"/>
  <c r="D2015" i="8"/>
  <c r="D2017" i="8"/>
  <c r="D2019" i="8"/>
  <c r="D2021" i="8"/>
  <c r="D2023" i="8"/>
  <c r="D2025" i="8"/>
  <c r="D2027" i="8"/>
  <c r="D2029" i="8"/>
  <c r="D2031" i="8"/>
  <c r="D2033" i="8"/>
  <c r="D2035" i="8"/>
  <c r="D2037" i="8"/>
  <c r="D2039" i="8"/>
  <c r="D2041" i="8"/>
  <c r="D2043" i="8"/>
  <c r="D2045" i="8"/>
  <c r="D2047" i="8"/>
  <c r="D2049" i="8"/>
  <c r="D2051" i="8"/>
  <c r="D2053" i="8"/>
  <c r="D2055" i="8"/>
  <c r="D2057" i="8"/>
  <c r="D2059" i="8"/>
  <c r="D2061" i="8"/>
  <c r="D2063" i="8"/>
  <c r="D2065" i="8"/>
  <c r="D2067" i="8"/>
  <c r="D2069" i="8"/>
  <c r="D2071" i="8"/>
  <c r="D2073" i="8"/>
  <c r="D2075" i="8"/>
  <c r="D2077" i="8"/>
  <c r="D2079" i="8"/>
  <c r="D2081" i="8"/>
  <c r="D2083" i="8"/>
  <c r="D2085" i="8"/>
  <c r="D2087" i="8"/>
  <c r="D2089" i="8"/>
  <c r="D2091" i="8"/>
  <c r="D2093" i="8"/>
  <c r="D2095" i="8"/>
  <c r="D2097" i="8"/>
  <c r="D2099" i="8"/>
  <c r="D2101" i="8"/>
  <c r="D2103" i="8"/>
  <c r="D2105" i="8"/>
  <c r="D2107" i="8"/>
  <c r="D2109" i="8"/>
  <c r="D2111" i="8"/>
  <c r="D2113" i="8"/>
  <c r="D2115" i="8"/>
  <c r="D2117" i="8"/>
  <c r="D2119" i="8"/>
  <c r="D2121" i="8"/>
  <c r="D2123" i="8"/>
  <c r="D2125" i="8"/>
  <c r="D2127" i="8"/>
  <c r="D2129" i="8"/>
  <c r="D2131" i="8"/>
  <c r="D2133" i="8"/>
  <c r="D2135" i="8"/>
  <c r="D2137" i="8"/>
  <c r="D2139" i="8"/>
  <c r="D2141" i="8"/>
  <c r="D2143" i="8"/>
  <c r="D2145" i="8"/>
  <c r="D2147" i="8"/>
  <c r="D2149" i="8"/>
  <c r="D2151" i="8"/>
  <c r="D2153" i="8"/>
  <c r="D2155" i="8"/>
  <c r="D2157" i="8"/>
  <c r="D2159" i="8"/>
  <c r="D2161" i="8"/>
  <c r="D2163" i="8"/>
  <c r="D2165" i="8"/>
  <c r="D2167" i="8"/>
  <c r="D2169" i="8"/>
  <c r="D2171" i="8"/>
  <c r="D2173" i="8"/>
  <c r="D2175" i="8"/>
  <c r="D2177" i="8"/>
  <c r="D2179" i="8"/>
  <c r="D2181" i="8"/>
  <c r="D2183" i="8"/>
  <c r="D2185" i="8"/>
  <c r="D2187" i="8"/>
  <c r="D2189" i="8"/>
  <c r="D2191" i="8"/>
  <c r="D2193" i="8"/>
  <c r="D2195" i="8"/>
  <c r="D2197" i="8"/>
  <c r="D2199" i="8"/>
  <c r="D2201" i="8"/>
  <c r="D2203" i="8"/>
  <c r="D2205" i="8"/>
  <c r="D2207" i="8"/>
  <c r="D2209" i="8"/>
  <c r="D2211" i="8"/>
  <c r="D2213" i="8"/>
  <c r="D2215" i="8"/>
  <c r="D2217" i="8"/>
  <c r="D2219" i="8"/>
  <c r="D2221" i="8"/>
  <c r="D2223" i="8"/>
  <c r="D2225" i="8"/>
  <c r="D2227" i="8"/>
  <c r="D2229" i="8"/>
  <c r="D2231" i="8"/>
  <c r="D2233" i="8"/>
  <c r="D2235" i="8"/>
  <c r="D2237" i="8"/>
  <c r="D2239" i="8"/>
  <c r="D2241" i="8"/>
  <c r="D2243" i="8"/>
  <c r="D2245" i="8"/>
  <c r="D2247" i="8"/>
  <c r="D2249" i="8"/>
  <c r="D2251" i="8"/>
  <c r="D2253" i="8"/>
  <c r="D2255" i="8"/>
  <c r="D2257" i="8"/>
  <c r="D2259" i="8"/>
  <c r="D2261" i="8"/>
  <c r="D2263" i="8"/>
  <c r="D2265" i="8"/>
  <c r="D2267" i="8"/>
  <c r="D2269" i="8"/>
  <c r="D2271" i="8"/>
  <c r="D2273" i="8"/>
  <c r="D2275" i="8"/>
  <c r="D2277" i="8"/>
  <c r="D2279" i="8"/>
  <c r="D2281" i="8"/>
  <c r="D2283" i="8"/>
  <c r="D2285" i="8"/>
  <c r="D2287" i="8"/>
  <c r="D2289" i="8"/>
  <c r="D2291" i="8"/>
  <c r="D2293" i="8"/>
  <c r="D2295" i="8"/>
  <c r="D2297" i="8"/>
  <c r="D2299" i="8"/>
  <c r="D2301" i="8"/>
  <c r="D2303" i="8"/>
  <c r="D2305" i="8"/>
  <c r="D2307" i="8"/>
  <c r="D2309" i="8"/>
  <c r="D2311" i="8"/>
  <c r="D2313" i="8"/>
  <c r="D2315" i="8"/>
  <c r="D2317" i="8"/>
  <c r="D2319" i="8"/>
  <c r="D2321" i="8"/>
  <c r="D2323" i="8"/>
  <c r="D2325" i="8"/>
  <c r="D2327" i="8"/>
  <c r="D2329" i="8"/>
  <c r="D2331" i="8"/>
  <c r="D2333" i="8"/>
  <c r="D2335" i="8"/>
  <c r="D2337" i="8"/>
  <c r="D2339" i="8"/>
  <c r="D2341" i="8"/>
  <c r="D2343" i="8"/>
  <c r="D2345" i="8"/>
  <c r="D2347" i="8"/>
  <c r="D2349" i="8"/>
  <c r="D2351" i="8"/>
  <c r="D2353" i="8"/>
  <c r="D2355" i="8"/>
  <c r="D2357" i="8"/>
  <c r="D2359" i="8"/>
  <c r="D2361" i="8"/>
  <c r="D2363" i="8"/>
  <c r="D2365" i="8"/>
  <c r="D2367" i="8"/>
  <c r="D2369" i="8"/>
  <c r="D2371" i="8"/>
  <c r="D2373" i="8"/>
  <c r="D2375" i="8"/>
  <c r="D2377" i="8"/>
  <c r="D2379" i="8"/>
  <c r="D2381" i="8"/>
  <c r="D2383" i="8"/>
  <c r="D2385" i="8"/>
  <c r="D2387" i="8"/>
  <c r="D2389" i="8"/>
  <c r="D2391" i="8"/>
  <c r="D2393" i="8"/>
  <c r="D2395" i="8"/>
  <c r="D2397" i="8"/>
  <c r="D2399" i="8"/>
  <c r="D2401" i="8"/>
  <c r="D2403" i="8"/>
  <c r="D2405" i="8"/>
  <c r="D2407" i="8"/>
  <c r="D2409" i="8"/>
  <c r="D2411" i="8"/>
  <c r="D2413" i="8"/>
  <c r="D2415" i="8"/>
  <c r="D2417" i="8"/>
  <c r="D2419" i="8"/>
  <c r="D2421" i="8"/>
  <c r="D2423" i="8"/>
  <c r="D2425" i="8"/>
  <c r="D2427" i="8"/>
  <c r="D2429" i="8"/>
  <c r="D2431" i="8"/>
  <c r="D2433" i="8"/>
  <c r="D2435" i="8"/>
  <c r="D2437" i="8"/>
  <c r="D2439" i="8"/>
  <c r="D2441" i="8"/>
  <c r="D2443" i="8"/>
  <c r="D2445" i="8"/>
  <c r="D2447" i="8"/>
  <c r="D2449" i="8"/>
  <c r="D2451" i="8"/>
  <c r="D2453" i="8"/>
  <c r="D2455" i="8"/>
  <c r="D2457" i="8"/>
  <c r="D2459" i="8"/>
  <c r="D2461" i="8"/>
  <c r="D2463" i="8"/>
  <c r="D2465" i="8"/>
  <c r="D2467" i="8"/>
  <c r="D2469" i="8"/>
  <c r="D2471" i="8"/>
  <c r="D2473" i="8"/>
  <c r="D2475" i="8"/>
  <c r="D2477" i="8"/>
  <c r="D2479" i="8"/>
  <c r="D2481" i="8"/>
  <c r="D2483" i="8"/>
  <c r="D2485" i="8"/>
  <c r="D2487" i="8"/>
  <c r="D2489" i="8"/>
  <c r="D2491" i="8"/>
  <c r="D2493" i="8"/>
  <c r="D2495" i="8"/>
  <c r="D2497" i="8"/>
  <c r="D2499" i="8"/>
  <c r="D2501" i="8"/>
  <c r="D2503" i="8"/>
  <c r="D2505" i="8"/>
  <c r="D2507" i="8"/>
  <c r="D2509" i="8"/>
  <c r="D2511" i="8"/>
  <c r="D2513" i="8"/>
  <c r="D2515" i="8"/>
  <c r="D2517" i="8"/>
  <c r="D2519" i="8"/>
  <c r="D2521" i="8"/>
  <c r="D2523" i="8"/>
  <c r="D2525" i="8"/>
  <c r="D2527" i="8"/>
  <c r="D2529" i="8"/>
  <c r="D2531" i="8"/>
  <c r="D2533" i="8"/>
  <c r="D2535" i="8"/>
  <c r="D2537" i="8"/>
  <c r="D2539" i="8"/>
  <c r="D2541" i="8"/>
  <c r="D2543" i="8"/>
  <c r="D2545" i="8"/>
  <c r="D2547" i="8"/>
  <c r="D2549" i="8"/>
  <c r="D2551" i="8"/>
  <c r="D2553" i="8"/>
  <c r="D2555" i="8"/>
  <c r="D2557" i="8"/>
  <c r="D2559" i="8"/>
  <c r="D2561" i="8"/>
  <c r="D2563" i="8"/>
  <c r="D2565" i="8"/>
  <c r="D2567" i="8"/>
  <c r="D2569" i="8"/>
  <c r="D2571" i="8"/>
  <c r="D2573" i="8"/>
  <c r="D2575" i="8"/>
  <c r="D2577" i="8"/>
  <c r="D2579" i="8"/>
  <c r="D2581" i="8"/>
  <c r="D2583" i="8"/>
  <c r="D2585" i="8"/>
  <c r="D2587" i="8"/>
  <c r="D2589" i="8"/>
  <c r="D2591" i="8"/>
  <c r="D2593" i="8"/>
  <c r="D2595" i="8"/>
  <c r="D2597" i="8"/>
  <c r="D2599" i="8"/>
  <c r="D2601" i="8"/>
  <c r="D2603" i="8"/>
  <c r="D2605" i="8"/>
  <c r="D2607" i="8"/>
  <c r="D2609" i="8"/>
  <c r="D2611" i="8"/>
  <c r="D2613" i="8"/>
  <c r="D2615" i="8"/>
  <c r="D2617" i="8"/>
  <c r="D2619" i="8"/>
  <c r="D2621" i="8"/>
  <c r="D2623" i="8"/>
  <c r="D2625" i="8"/>
  <c r="D2627" i="8"/>
  <c r="D2629" i="8"/>
  <c r="D2631" i="8"/>
  <c r="D2633" i="8"/>
  <c r="D2635" i="8"/>
  <c r="D2637" i="8"/>
  <c r="D2639" i="8"/>
  <c r="D2641" i="8"/>
  <c r="D2643" i="8"/>
  <c r="D2645" i="8"/>
  <c r="D2647" i="8"/>
  <c r="D2649" i="8"/>
  <c r="D2651" i="8"/>
  <c r="D2653" i="8"/>
  <c r="D2655" i="8"/>
  <c r="D2657" i="8"/>
  <c r="D2659" i="8"/>
  <c r="D2661" i="8"/>
  <c r="D2663" i="8"/>
  <c r="D2665" i="8"/>
  <c r="D2667" i="8"/>
  <c r="D2669" i="8"/>
  <c r="D2671" i="8"/>
  <c r="D2673" i="8"/>
  <c r="D2675" i="8"/>
  <c r="D2677" i="8"/>
  <c r="D2679" i="8"/>
  <c r="D2681" i="8"/>
  <c r="D2683" i="8"/>
  <c r="D2685" i="8"/>
  <c r="D2687" i="8"/>
  <c r="D2689" i="8"/>
  <c r="D2691" i="8"/>
  <c r="D2693" i="8"/>
  <c r="D2695" i="8"/>
  <c r="D2697" i="8"/>
  <c r="D2699" i="8"/>
  <c r="D2701" i="8"/>
  <c r="D2703" i="8"/>
  <c r="D2705" i="8"/>
  <c r="D2707" i="8"/>
  <c r="D2709" i="8"/>
  <c r="D2711" i="8"/>
  <c r="D2713" i="8"/>
  <c r="D2715" i="8"/>
  <c r="D2717" i="8"/>
  <c r="D2719" i="8"/>
  <c r="D2721" i="8"/>
  <c r="D2723" i="8"/>
  <c r="D2725" i="8"/>
  <c r="D2727" i="8"/>
  <c r="D2729" i="8"/>
  <c r="D2731" i="8"/>
  <c r="D2733" i="8"/>
  <c r="D2735" i="8"/>
  <c r="D2737" i="8"/>
  <c r="D2739" i="8"/>
  <c r="D2741" i="8"/>
  <c r="D2743" i="8"/>
  <c r="D2745" i="8"/>
  <c r="D2747" i="8"/>
  <c r="D2749" i="8"/>
  <c r="D2751" i="8"/>
  <c r="D2753" i="8"/>
  <c r="D2755" i="8"/>
  <c r="D2757" i="8"/>
  <c r="D2759" i="8"/>
  <c r="D2761" i="8"/>
  <c r="D2763" i="8"/>
  <c r="D2765" i="8"/>
  <c r="D2767" i="8"/>
  <c r="D2769" i="8"/>
  <c r="D2771" i="8"/>
  <c r="D2773" i="8"/>
  <c r="D2775" i="8"/>
  <c r="D2777" i="8"/>
  <c r="D2779" i="8"/>
  <c r="D2781" i="8"/>
  <c r="D2783" i="8"/>
  <c r="D2785" i="8"/>
  <c r="D2787" i="8"/>
  <c r="D2789" i="8"/>
  <c r="D2791" i="8"/>
  <c r="D2793" i="8"/>
  <c r="D2795" i="8"/>
  <c r="D2797" i="8"/>
  <c r="D2799" i="8"/>
  <c r="D2801" i="8"/>
  <c r="D2803" i="8"/>
  <c r="D2805" i="8"/>
  <c r="D2807" i="8"/>
  <c r="D2809" i="8"/>
  <c r="D2811" i="8"/>
  <c r="D2813" i="8"/>
  <c r="D2815" i="8"/>
  <c r="D2817" i="8"/>
  <c r="D2819" i="8"/>
  <c r="D2821" i="8"/>
  <c r="D2823" i="8"/>
  <c r="D2825" i="8"/>
  <c r="D2827" i="8"/>
  <c r="D2829" i="8"/>
  <c r="D2831" i="8"/>
  <c r="D2833" i="8"/>
  <c r="D2835" i="8"/>
  <c r="D2837" i="8"/>
  <c r="D2839" i="8"/>
  <c r="D2841" i="8"/>
  <c r="D2843" i="8"/>
  <c r="D2845" i="8"/>
  <c r="D2847" i="8"/>
  <c r="D2849" i="8"/>
  <c r="D2851" i="8"/>
  <c r="D2853" i="8"/>
  <c r="D2855" i="8"/>
  <c r="D2857" i="8"/>
  <c r="D2859" i="8"/>
  <c r="D2861" i="8"/>
  <c r="D2863" i="8"/>
  <c r="D2865" i="8"/>
  <c r="D2867" i="8"/>
  <c r="D2869" i="8"/>
  <c r="D2871" i="8"/>
  <c r="D2873" i="8"/>
  <c r="D2875" i="8"/>
  <c r="D2877" i="8"/>
  <c r="D2879" i="8"/>
  <c r="D2881" i="8"/>
  <c r="D2883" i="8"/>
  <c r="D2885" i="8"/>
  <c r="D2887" i="8"/>
  <c r="D2889" i="8"/>
  <c r="D2891" i="8"/>
  <c r="D2893" i="8"/>
  <c r="D2895" i="8"/>
  <c r="D2897" i="8"/>
  <c r="D2899" i="8"/>
  <c r="D2901" i="8"/>
  <c r="D2903" i="8"/>
  <c r="D2905" i="8"/>
  <c r="D2907" i="8"/>
  <c r="D2909" i="8"/>
  <c r="D2911" i="8"/>
  <c r="D2913" i="8"/>
  <c r="D2915" i="8"/>
  <c r="D2917" i="8"/>
  <c r="D2919" i="8"/>
  <c r="D2921" i="8"/>
  <c r="D2923" i="8"/>
  <c r="D2925" i="8"/>
  <c r="D2927" i="8"/>
  <c r="D2929" i="8"/>
  <c r="D2931" i="8"/>
  <c r="D2933" i="8"/>
  <c r="D2935" i="8"/>
  <c r="D2937" i="8"/>
  <c r="D2939" i="8"/>
  <c r="D2941" i="8"/>
  <c r="D2943" i="8"/>
  <c r="D2945" i="8"/>
  <c r="D2947" i="8"/>
  <c r="D2949" i="8"/>
  <c r="D2951" i="8"/>
  <c r="D2953" i="8"/>
  <c r="D2955" i="8"/>
  <c r="D2957" i="8"/>
  <c r="D2959" i="8"/>
  <c r="D2961" i="8"/>
  <c r="D2963" i="8"/>
  <c r="D2965" i="8"/>
  <c r="D2967" i="8"/>
  <c r="D2969" i="8"/>
  <c r="D2971" i="8"/>
  <c r="D2973" i="8"/>
  <c r="D2975" i="8"/>
  <c r="D2977" i="8"/>
  <c r="D2979" i="8"/>
  <c r="D2981" i="8"/>
  <c r="D2983" i="8"/>
  <c r="D2985" i="8"/>
  <c r="D2987" i="8"/>
  <c r="D2989" i="8"/>
  <c r="D2991" i="8"/>
  <c r="D2993" i="8"/>
  <c r="D2995" i="8"/>
  <c r="D2997" i="8"/>
  <c r="D2999" i="8"/>
  <c r="D3001" i="8"/>
  <c r="D3003" i="8"/>
  <c r="D3005" i="8"/>
  <c r="D3007" i="8"/>
  <c r="D3009" i="8"/>
  <c r="D3011" i="8"/>
  <c r="D3013" i="8"/>
  <c r="D3015" i="8"/>
  <c r="D3017" i="8"/>
  <c r="D3019" i="8"/>
  <c r="D3021" i="8"/>
  <c r="D3023" i="8"/>
  <c r="D3025" i="8"/>
  <c r="D3027" i="8"/>
  <c r="D3029" i="8"/>
  <c r="D3031" i="8"/>
  <c r="D3033" i="8"/>
  <c r="D3035" i="8"/>
  <c r="D3037" i="8"/>
  <c r="D3039" i="8"/>
  <c r="D3041" i="8"/>
  <c r="D3043" i="8"/>
  <c r="D3045" i="8"/>
  <c r="D3047" i="8"/>
  <c r="D3049" i="8"/>
  <c r="D3051" i="8"/>
  <c r="D3053" i="8"/>
  <c r="D3055" i="8"/>
  <c r="D3057" i="8"/>
  <c r="D3059" i="8"/>
  <c r="D3061" i="8"/>
  <c r="D3063" i="8"/>
  <c r="D3065" i="8"/>
  <c r="D3067" i="8"/>
  <c r="D3069" i="8"/>
  <c r="D3071" i="8"/>
  <c r="D3073" i="8"/>
  <c r="D3075" i="8"/>
  <c r="D3077" i="8"/>
  <c r="D3079" i="8"/>
  <c r="D3081" i="8"/>
  <c r="D3083" i="8"/>
  <c r="D3085" i="8"/>
  <c r="D3087" i="8"/>
  <c r="D3089" i="8"/>
  <c r="D3091" i="8"/>
  <c r="D3093" i="8"/>
  <c r="D3095" i="8"/>
  <c r="D3097" i="8"/>
  <c r="D3099" i="8"/>
  <c r="D3101" i="8"/>
  <c r="D3103" i="8"/>
  <c r="D3105" i="8"/>
  <c r="D3107" i="8"/>
  <c r="D3109" i="8"/>
  <c r="D3111" i="8"/>
  <c r="D3113" i="8"/>
  <c r="D3115" i="8"/>
  <c r="D3117" i="8"/>
  <c r="D3119" i="8"/>
  <c r="D3121" i="8"/>
  <c r="D3123" i="8"/>
  <c r="D3125" i="8"/>
  <c r="D3127" i="8"/>
  <c r="D3129" i="8"/>
  <c r="D3131" i="8"/>
  <c r="D1754" i="8"/>
  <c r="D1758" i="8"/>
  <c r="D1762" i="8"/>
  <c r="D1766" i="8"/>
  <c r="D1770" i="8"/>
  <c r="D1774" i="8"/>
  <c r="D1778" i="8"/>
  <c r="D1782" i="8"/>
  <c r="D1786" i="8"/>
  <c r="D1790" i="8"/>
  <c r="D1794" i="8"/>
  <c r="D1796" i="8"/>
  <c r="D1798" i="8"/>
  <c r="D1800" i="8"/>
  <c r="D1802" i="8"/>
  <c r="D1804" i="8"/>
  <c r="D1806" i="8"/>
  <c r="D1808" i="8"/>
  <c r="D1810" i="8"/>
  <c r="D1812" i="8"/>
  <c r="D1814" i="8"/>
  <c r="D1816" i="8"/>
  <c r="D1818" i="8"/>
  <c r="D1820" i="8"/>
  <c r="D1822" i="8"/>
  <c r="D1824" i="8"/>
  <c r="D1826" i="8"/>
  <c r="D1828" i="8"/>
  <c r="D1830" i="8"/>
  <c r="D1832" i="8"/>
  <c r="D1834" i="8"/>
  <c r="D1836" i="8"/>
  <c r="D1838" i="8"/>
  <c r="D1840" i="8"/>
  <c r="D1842" i="8"/>
  <c r="D1844" i="8"/>
  <c r="D1846" i="8"/>
  <c r="D1848" i="8"/>
  <c r="D1850" i="8"/>
  <c r="D1852" i="8"/>
  <c r="D1854" i="8"/>
  <c r="D1856" i="8"/>
  <c r="D1858" i="8"/>
  <c r="D1860" i="8"/>
  <c r="D1862" i="8"/>
  <c r="D1864" i="8"/>
  <c r="D1866" i="8"/>
  <c r="D1868" i="8"/>
  <c r="D1870" i="8"/>
  <c r="D1872" i="8"/>
  <c r="D1874" i="8"/>
  <c r="D1876" i="8"/>
  <c r="D1878" i="8"/>
  <c r="D1880" i="8"/>
  <c r="D1882" i="8"/>
  <c r="D1884" i="8"/>
  <c r="D1886" i="8"/>
  <c r="D1888" i="8"/>
  <c r="D1890" i="8"/>
  <c r="D1892" i="8"/>
  <c r="D1894" i="8"/>
  <c r="D1896" i="8"/>
  <c r="D1898" i="8"/>
  <c r="D1900" i="8"/>
  <c r="D1902" i="8"/>
  <c r="D1904" i="8"/>
  <c r="D1906" i="8"/>
  <c r="D1908" i="8"/>
  <c r="D1910" i="8"/>
  <c r="D1912" i="8"/>
  <c r="D1914" i="8"/>
  <c r="D1916" i="8"/>
  <c r="D1918" i="8"/>
  <c r="D1920" i="8"/>
  <c r="D1922" i="8"/>
  <c r="D1924" i="8"/>
  <c r="D1926" i="8"/>
  <c r="D1928" i="8"/>
  <c r="D1930" i="8"/>
  <c r="D1932" i="8"/>
  <c r="D1934" i="8"/>
  <c r="D1936" i="8"/>
  <c r="D1938" i="8"/>
  <c r="D1940" i="8"/>
  <c r="D1942" i="8"/>
  <c r="D1944" i="8"/>
  <c r="D1946" i="8"/>
  <c r="D1948" i="8"/>
  <c r="D1950" i="8"/>
  <c r="D1952" i="8"/>
  <c r="D1954" i="8"/>
  <c r="D1956" i="8"/>
  <c r="D1958" i="8"/>
  <c r="D1960" i="8"/>
  <c r="D1962" i="8"/>
  <c r="D1964" i="8"/>
  <c r="D1966" i="8"/>
  <c r="D1968" i="8"/>
  <c r="D1970" i="8"/>
  <c r="D1972" i="8"/>
  <c r="D1974" i="8"/>
  <c r="D1976" i="8"/>
  <c r="D1978" i="8"/>
  <c r="D1980" i="8"/>
  <c r="D1982" i="8"/>
  <c r="D1984" i="8"/>
  <c r="D1986" i="8"/>
  <c r="D1988" i="8"/>
  <c r="D1990" i="8"/>
  <c r="D1992" i="8"/>
  <c r="D1994" i="8"/>
  <c r="D1996" i="8"/>
  <c r="D1998" i="8"/>
  <c r="D2000" i="8"/>
  <c r="D2002" i="8"/>
  <c r="D2004" i="8"/>
  <c r="D2006" i="8"/>
  <c r="D2008" i="8"/>
  <c r="D2010" i="8"/>
  <c r="D2012" i="8"/>
  <c r="D2014" i="8"/>
  <c r="D2016" i="8"/>
  <c r="D2018" i="8"/>
  <c r="D2020" i="8"/>
  <c r="D2022" i="8"/>
  <c r="D2024" i="8"/>
  <c r="D2026" i="8"/>
  <c r="D2028" i="8"/>
  <c r="D2030" i="8"/>
  <c r="D2032" i="8"/>
  <c r="D2034" i="8"/>
  <c r="D2036" i="8"/>
  <c r="D2038" i="8"/>
  <c r="D2040" i="8"/>
  <c r="D2042" i="8"/>
  <c r="D2044" i="8"/>
  <c r="D2046" i="8"/>
  <c r="D2048" i="8"/>
  <c r="D2050" i="8"/>
  <c r="D2052" i="8"/>
  <c r="D2054" i="8"/>
  <c r="D2056" i="8"/>
  <c r="D2058" i="8"/>
  <c r="D2060" i="8"/>
  <c r="D2062" i="8"/>
  <c r="D2064" i="8"/>
  <c r="D2066" i="8"/>
  <c r="D2068" i="8"/>
  <c r="D2070" i="8"/>
  <c r="D2072" i="8"/>
  <c r="D2074" i="8"/>
  <c r="D2076" i="8"/>
  <c r="D2078" i="8"/>
  <c r="D2080" i="8"/>
  <c r="D2082" i="8"/>
  <c r="D2084" i="8"/>
  <c r="D2086" i="8"/>
  <c r="D2088" i="8"/>
  <c r="D2090" i="8"/>
  <c r="D2092" i="8"/>
  <c r="D2094" i="8"/>
  <c r="D2096" i="8"/>
  <c r="D2098" i="8"/>
  <c r="D2100" i="8"/>
  <c r="D2102" i="8"/>
  <c r="D2104" i="8"/>
  <c r="D2106" i="8"/>
  <c r="D2108" i="8"/>
  <c r="D2110" i="8"/>
  <c r="D2112" i="8"/>
  <c r="D2114" i="8"/>
  <c r="D2116" i="8"/>
  <c r="D2118" i="8"/>
  <c r="D2120" i="8"/>
  <c r="D2122" i="8"/>
  <c r="D2124" i="8"/>
  <c r="D2126" i="8"/>
  <c r="D2128" i="8"/>
  <c r="D2130" i="8"/>
  <c r="D2132" i="8"/>
  <c r="D2134" i="8"/>
  <c r="D2136" i="8"/>
  <c r="D2138" i="8"/>
  <c r="D2140" i="8"/>
  <c r="D2142" i="8"/>
  <c r="D2144" i="8"/>
  <c r="D2146" i="8"/>
  <c r="D2148" i="8"/>
  <c r="D2150" i="8"/>
  <c r="D2152" i="8"/>
  <c r="D2154" i="8"/>
  <c r="D2156" i="8"/>
  <c r="D2158" i="8"/>
  <c r="D2160" i="8"/>
  <c r="D2162" i="8"/>
  <c r="D2164" i="8"/>
  <c r="D2166" i="8"/>
  <c r="D2168" i="8"/>
  <c r="D2170" i="8"/>
  <c r="D2172" i="8"/>
  <c r="D2174" i="8"/>
  <c r="D2176" i="8"/>
  <c r="D2178" i="8"/>
  <c r="D2180" i="8"/>
  <c r="D2182" i="8"/>
  <c r="D2184" i="8"/>
  <c r="D2186" i="8"/>
  <c r="D2188" i="8"/>
  <c r="D2190" i="8"/>
  <c r="D2192" i="8"/>
  <c r="D2194" i="8"/>
  <c r="D2196" i="8"/>
  <c r="D2198" i="8"/>
  <c r="D2200" i="8"/>
  <c r="D2202" i="8"/>
  <c r="D2204" i="8"/>
  <c r="D2206" i="8"/>
  <c r="D2208" i="8"/>
  <c r="D2210" i="8"/>
  <c r="D2212" i="8"/>
  <c r="D2214" i="8"/>
  <c r="D2216" i="8"/>
  <c r="D2218" i="8"/>
  <c r="D2220" i="8"/>
  <c r="D2222" i="8"/>
  <c r="D2224" i="8"/>
  <c r="D2226" i="8"/>
  <c r="D2228" i="8"/>
  <c r="D2230" i="8"/>
  <c r="D2232" i="8"/>
  <c r="D2234" i="8"/>
  <c r="D2236" i="8"/>
  <c r="D2238" i="8"/>
  <c r="D2240" i="8"/>
  <c r="D2242" i="8"/>
  <c r="D2244" i="8"/>
  <c r="D2246" i="8"/>
  <c r="D2248" i="8"/>
  <c r="D2250" i="8"/>
  <c r="D2252" i="8"/>
  <c r="D2254" i="8"/>
  <c r="D2256" i="8"/>
  <c r="D2258" i="8"/>
  <c r="D2260" i="8"/>
  <c r="D2262" i="8"/>
  <c r="D2264" i="8"/>
  <c r="D2266" i="8"/>
  <c r="D2268" i="8"/>
  <c r="D2270" i="8"/>
  <c r="D2272" i="8"/>
  <c r="D2274" i="8"/>
  <c r="D2276" i="8"/>
  <c r="D2278" i="8"/>
  <c r="D2280" i="8"/>
  <c r="D2282" i="8"/>
  <c r="D2284" i="8"/>
  <c r="D2286" i="8"/>
  <c r="D2288" i="8"/>
  <c r="D2290" i="8"/>
  <c r="D2292" i="8"/>
  <c r="D2294" i="8"/>
  <c r="D2296" i="8"/>
  <c r="D2298" i="8"/>
  <c r="D2300" i="8"/>
  <c r="D2302" i="8"/>
  <c r="D2304" i="8"/>
  <c r="D2306" i="8"/>
  <c r="D2308" i="8"/>
  <c r="D2310" i="8"/>
  <c r="D2312" i="8"/>
  <c r="D2314" i="8"/>
  <c r="D2316" i="8"/>
  <c r="D2318" i="8"/>
  <c r="D2320" i="8"/>
  <c r="D2322" i="8"/>
  <c r="D2324" i="8"/>
  <c r="D2326" i="8"/>
  <c r="D2328" i="8"/>
  <c r="D2330" i="8"/>
  <c r="D2332" i="8"/>
  <c r="D2334" i="8"/>
  <c r="D2336" i="8"/>
  <c r="D2338" i="8"/>
  <c r="D2340" i="8"/>
  <c r="D2342" i="8"/>
  <c r="D2344" i="8"/>
  <c r="D2346" i="8"/>
  <c r="D2348" i="8"/>
  <c r="D2350" i="8"/>
  <c r="D2352" i="8"/>
  <c r="D2354" i="8"/>
  <c r="D2356" i="8"/>
  <c r="D2358" i="8"/>
  <c r="D2360" i="8"/>
  <c r="D2362" i="8"/>
  <c r="D2364" i="8"/>
  <c r="D2366" i="8"/>
  <c r="D2368" i="8"/>
  <c r="D2370" i="8"/>
  <c r="D2372" i="8"/>
  <c r="D2374" i="8"/>
  <c r="D2376" i="8"/>
  <c r="D2378" i="8"/>
  <c r="D2380" i="8"/>
  <c r="D2382" i="8"/>
  <c r="D2384" i="8"/>
  <c r="D2386" i="8"/>
  <c r="D2388" i="8"/>
  <c r="D2390" i="8"/>
  <c r="D2392" i="8"/>
  <c r="D2394" i="8"/>
  <c r="D2396" i="8"/>
  <c r="D2398" i="8"/>
  <c r="D2400" i="8"/>
  <c r="D2402" i="8"/>
  <c r="D2404" i="8"/>
  <c r="D2406" i="8"/>
  <c r="D2408" i="8"/>
  <c r="D2410" i="8"/>
  <c r="D2412" i="8"/>
  <c r="D2414" i="8"/>
  <c r="D2416" i="8"/>
  <c r="D2418" i="8"/>
  <c r="D2420" i="8"/>
  <c r="D2422" i="8"/>
  <c r="D2424" i="8"/>
  <c r="D2426" i="8"/>
  <c r="D2428" i="8"/>
  <c r="D2430" i="8"/>
  <c r="D2432" i="8"/>
  <c r="D2434" i="8"/>
  <c r="D2436" i="8"/>
  <c r="D2438" i="8"/>
  <c r="D2440" i="8"/>
  <c r="D2442" i="8"/>
  <c r="D2444" i="8"/>
  <c r="D2446" i="8"/>
  <c r="D2448" i="8"/>
  <c r="D2450" i="8"/>
  <c r="D2452" i="8"/>
  <c r="D2454" i="8"/>
  <c r="D2456" i="8"/>
  <c r="D2458" i="8"/>
  <c r="D2460" i="8"/>
  <c r="D2462" i="8"/>
  <c r="D2464" i="8"/>
  <c r="D2466" i="8"/>
  <c r="D2468" i="8"/>
  <c r="D2470" i="8"/>
  <c r="D2472" i="8"/>
  <c r="D2474" i="8"/>
  <c r="D2476" i="8"/>
  <c r="D2478" i="8"/>
  <c r="D2480" i="8"/>
  <c r="D2482" i="8"/>
  <c r="D2484" i="8"/>
  <c r="D2486" i="8"/>
  <c r="D2488" i="8"/>
  <c r="D2490" i="8"/>
  <c r="D2492" i="8"/>
  <c r="D2494" i="8"/>
  <c r="D2496" i="8"/>
  <c r="D2498" i="8"/>
  <c r="D2500" i="8"/>
  <c r="D2502" i="8"/>
  <c r="D2504" i="8"/>
  <c r="D2506" i="8"/>
  <c r="D2508" i="8"/>
  <c r="D2510" i="8"/>
  <c r="D2512" i="8"/>
  <c r="D2514" i="8"/>
  <c r="D2516" i="8"/>
  <c r="D2518" i="8"/>
  <c r="D2520" i="8"/>
  <c r="D2522" i="8"/>
  <c r="D2524" i="8"/>
  <c r="D2526" i="8"/>
  <c r="D2528" i="8"/>
  <c r="D2530" i="8"/>
  <c r="D2532" i="8"/>
  <c r="D2534" i="8"/>
  <c r="D2536" i="8"/>
  <c r="D2538" i="8"/>
  <c r="D2540" i="8"/>
  <c r="D2542" i="8"/>
  <c r="D2544" i="8"/>
  <c r="D2546" i="8"/>
  <c r="D2548" i="8"/>
  <c r="D2550" i="8"/>
  <c r="D2552" i="8"/>
  <c r="D2554" i="8"/>
  <c r="D2556" i="8"/>
  <c r="D2558" i="8"/>
  <c r="D2560" i="8"/>
  <c r="D2562" i="8"/>
  <c r="D2564" i="8"/>
  <c r="D2566" i="8"/>
  <c r="D2568" i="8"/>
  <c r="D2570" i="8"/>
  <c r="D2572" i="8"/>
  <c r="D2574" i="8"/>
  <c r="D2576" i="8"/>
  <c r="D2578" i="8"/>
  <c r="D2580" i="8"/>
  <c r="D2582" i="8"/>
  <c r="D2584" i="8"/>
  <c r="D2586" i="8"/>
  <c r="D2588" i="8"/>
  <c r="D2590" i="8"/>
  <c r="D2592" i="8"/>
  <c r="D2594" i="8"/>
  <c r="D2596" i="8"/>
  <c r="D2598" i="8"/>
  <c r="D2600" i="8"/>
  <c r="D2602" i="8"/>
  <c r="D2604" i="8"/>
  <c r="D2606" i="8"/>
  <c r="D2608" i="8"/>
  <c r="D2610" i="8"/>
  <c r="D2612" i="8"/>
  <c r="D2614" i="8"/>
  <c r="D2616" i="8"/>
  <c r="D2618" i="8"/>
  <c r="D2620" i="8"/>
  <c r="D2622" i="8"/>
  <c r="D2624" i="8"/>
  <c r="D2626" i="8"/>
  <c r="D2628" i="8"/>
  <c r="D2630" i="8"/>
  <c r="D2632" i="8"/>
  <c r="D2634" i="8"/>
  <c r="D2636" i="8"/>
  <c r="D2638" i="8"/>
  <c r="D2640" i="8"/>
  <c r="D2642" i="8"/>
  <c r="D2644" i="8"/>
  <c r="D2646" i="8"/>
  <c r="D2648" i="8"/>
  <c r="D2650" i="8"/>
  <c r="D2652" i="8"/>
  <c r="D2654" i="8"/>
  <c r="D2656" i="8"/>
  <c r="D2658" i="8"/>
  <c r="D2660" i="8"/>
  <c r="D2662" i="8"/>
  <c r="D2664" i="8"/>
  <c r="D2666" i="8"/>
  <c r="D2668" i="8"/>
  <c r="D2670" i="8"/>
  <c r="D2672" i="8"/>
  <c r="D2674" i="8"/>
  <c r="D2676" i="8"/>
  <c r="D2678" i="8"/>
  <c r="D2680" i="8"/>
  <c r="D2682" i="8"/>
  <c r="D2684" i="8"/>
  <c r="D2686" i="8"/>
  <c r="D2688" i="8"/>
  <c r="D2690" i="8"/>
  <c r="D2692" i="8"/>
  <c r="D2694" i="8"/>
  <c r="D2696" i="8"/>
  <c r="D2698" i="8"/>
  <c r="D2700" i="8"/>
  <c r="D2702" i="8"/>
  <c r="D2704" i="8"/>
  <c r="D2706" i="8"/>
  <c r="D2708" i="8"/>
  <c r="D2710" i="8"/>
  <c r="D2712" i="8"/>
  <c r="D2714" i="8"/>
  <c r="D2716" i="8"/>
  <c r="D2718" i="8"/>
  <c r="D2720" i="8"/>
  <c r="D2722" i="8"/>
  <c r="D2724" i="8"/>
  <c r="D2726" i="8"/>
  <c r="D2728" i="8"/>
  <c r="D2730" i="8"/>
  <c r="D2732" i="8"/>
  <c r="D2734" i="8"/>
  <c r="D2736" i="8"/>
  <c r="D2738" i="8"/>
  <c r="D2740" i="8"/>
  <c r="D2742" i="8"/>
  <c r="D2744" i="8"/>
  <c r="D2746" i="8"/>
  <c r="D2748" i="8"/>
  <c r="D2750" i="8"/>
  <c r="D2752" i="8"/>
  <c r="D2754" i="8"/>
  <c r="D2756" i="8"/>
  <c r="D2758" i="8"/>
  <c r="D2760" i="8"/>
  <c r="D2762" i="8"/>
  <c r="D2764" i="8"/>
  <c r="D2766" i="8"/>
  <c r="D2768" i="8"/>
  <c r="D2770" i="8"/>
  <c r="D2772" i="8"/>
  <c r="D2774" i="8"/>
  <c r="D2776" i="8"/>
  <c r="D2778" i="8"/>
  <c r="D2780" i="8"/>
  <c r="D2782" i="8"/>
  <c r="D2784" i="8"/>
  <c r="D2786" i="8"/>
  <c r="D2788" i="8"/>
  <c r="D2790" i="8"/>
  <c r="D2792" i="8"/>
  <c r="D2794" i="8"/>
  <c r="D2796" i="8"/>
  <c r="D2798" i="8"/>
  <c r="D2800" i="8"/>
  <c r="D2802" i="8"/>
  <c r="D2804" i="8"/>
  <c r="D2806" i="8"/>
  <c r="D2808" i="8"/>
  <c r="D2810" i="8"/>
  <c r="D2812" i="8"/>
  <c r="D2814" i="8"/>
  <c r="D2816" i="8"/>
  <c r="D2818" i="8"/>
  <c r="D2820" i="8"/>
  <c r="D2822" i="8"/>
  <c r="D2824" i="8"/>
  <c r="D2826" i="8"/>
  <c r="D2828" i="8"/>
  <c r="D2830" i="8"/>
  <c r="D2832" i="8"/>
  <c r="D2834" i="8"/>
  <c r="D2836" i="8"/>
  <c r="D2838" i="8"/>
  <c r="D2840" i="8"/>
  <c r="D2842" i="8"/>
  <c r="D2844" i="8"/>
  <c r="D2846" i="8"/>
  <c r="D2848" i="8"/>
  <c r="D2850" i="8"/>
  <c r="D2852" i="8"/>
  <c r="D2854" i="8"/>
  <c r="D2856" i="8"/>
  <c r="D2858" i="8"/>
  <c r="D2860" i="8"/>
  <c r="D2862" i="8"/>
  <c r="D2864" i="8"/>
  <c r="D2866" i="8"/>
  <c r="D2868" i="8"/>
  <c r="D2870" i="8"/>
  <c r="D2872" i="8"/>
  <c r="D2874" i="8"/>
  <c r="D2876" i="8"/>
  <c r="D2878" i="8"/>
  <c r="D2880" i="8"/>
  <c r="D2882" i="8"/>
  <c r="D2884" i="8"/>
  <c r="D2886" i="8"/>
  <c r="D2888" i="8"/>
  <c r="D2890" i="8"/>
  <c r="D2892" i="8"/>
  <c r="D2894" i="8"/>
  <c r="D2896" i="8"/>
  <c r="D2898" i="8"/>
  <c r="D2900" i="8"/>
  <c r="D2902" i="8"/>
  <c r="D2904" i="8"/>
  <c r="D2906" i="8"/>
  <c r="D2908" i="8"/>
  <c r="D2910" i="8"/>
  <c r="D2912" i="8"/>
  <c r="D2914" i="8"/>
  <c r="D2916" i="8"/>
  <c r="D2918" i="8"/>
  <c r="D2920" i="8"/>
  <c r="D2922" i="8"/>
  <c r="D2924" i="8"/>
  <c r="D2926" i="8"/>
  <c r="D2928" i="8"/>
  <c r="D2930" i="8"/>
  <c r="D2932" i="8"/>
  <c r="D2934" i="8"/>
  <c r="D2936" i="8"/>
  <c r="D2938" i="8"/>
  <c r="D2940" i="8"/>
  <c r="D2942" i="8"/>
  <c r="D2944" i="8"/>
  <c r="D2946" i="8"/>
  <c r="D2948" i="8"/>
  <c r="D2950" i="8"/>
  <c r="D2952" i="8"/>
  <c r="D2954" i="8"/>
  <c r="D2956" i="8"/>
  <c r="D2958" i="8"/>
  <c r="D2960" i="8"/>
  <c r="D2962" i="8"/>
  <c r="D2964" i="8"/>
  <c r="D2966" i="8"/>
  <c r="D2968" i="8"/>
  <c r="D2970" i="8"/>
  <c r="D2972" i="8"/>
  <c r="D2974" i="8"/>
  <c r="D2976" i="8"/>
  <c r="D2978" i="8"/>
  <c r="D2980" i="8"/>
  <c r="D2982" i="8"/>
  <c r="D2984" i="8"/>
  <c r="D2986" i="8"/>
  <c r="D2988" i="8"/>
  <c r="D2990" i="8"/>
  <c r="D2992" i="8"/>
  <c r="D2994" i="8"/>
  <c r="D2996" i="8"/>
  <c r="D2998" i="8"/>
  <c r="D3000" i="8"/>
  <c r="D3002" i="8"/>
  <c r="D3004" i="8"/>
  <c r="D3006" i="8"/>
  <c r="D3008" i="8"/>
  <c r="D3010" i="8"/>
  <c r="D3012" i="8"/>
  <c r="D3014" i="8"/>
  <c r="D3016" i="8"/>
  <c r="D3018" i="8"/>
  <c r="D3020" i="8"/>
  <c r="D3022" i="8"/>
  <c r="D3024" i="8"/>
  <c r="D3026" i="8"/>
  <c r="D3028" i="8"/>
  <c r="D3030" i="8"/>
  <c r="D3032" i="8"/>
  <c r="D3034" i="8"/>
  <c r="D3036" i="8"/>
  <c r="D3038" i="8"/>
  <c r="D3040" i="8"/>
  <c r="D3042" i="8"/>
  <c r="D3044" i="8"/>
  <c r="D3046" i="8"/>
  <c r="D3048" i="8"/>
  <c r="D3050" i="8"/>
  <c r="D3052" i="8"/>
  <c r="D3054" i="8"/>
  <c r="D3056" i="8"/>
  <c r="D3058" i="8"/>
  <c r="D3060" i="8"/>
  <c r="D3062" i="8"/>
  <c r="D3064" i="8"/>
  <c r="D3066" i="8"/>
  <c r="D3068" i="8"/>
  <c r="D3070" i="8"/>
  <c r="D3072" i="8"/>
  <c r="D3074" i="8"/>
  <c r="D3076" i="8"/>
  <c r="D3078" i="8"/>
  <c r="D3080" i="8"/>
  <c r="D3082" i="8"/>
  <c r="D3084" i="8"/>
  <c r="D3086" i="8"/>
  <c r="D3088" i="8"/>
  <c r="D3090" i="8"/>
  <c r="D3092" i="8"/>
  <c r="D3094" i="8"/>
  <c r="D3096" i="8"/>
  <c r="D3098" i="8"/>
  <c r="D3100" i="8"/>
  <c r="D3102" i="8"/>
  <c r="D3104" i="8"/>
  <c r="D3106" i="8"/>
  <c r="D3108" i="8"/>
  <c r="D3110" i="8"/>
  <c r="D3112" i="8"/>
  <c r="D3114" i="8"/>
  <c r="D3116" i="8"/>
  <c r="D3118" i="8"/>
  <c r="D3120" i="8"/>
  <c r="D3122" i="8"/>
  <c r="D3124" i="8"/>
  <c r="D3126" i="8"/>
  <c r="D3128" i="8"/>
  <c r="D3130" i="8"/>
  <c r="D3132" i="8"/>
  <c r="B1793" i="1"/>
  <c r="E1792" i="1"/>
  <c r="D1795" i="1"/>
  <c r="B1794" i="1" l="1"/>
  <c r="E1793" i="1"/>
  <c r="B1795" i="1" l="1"/>
  <c r="E1794" i="1"/>
  <c r="D1797" i="1"/>
  <c r="B1796" i="1" l="1"/>
  <c r="E1795" i="1"/>
  <c r="B1797" i="1" l="1"/>
  <c r="E1796" i="1"/>
  <c r="D1799" i="1"/>
  <c r="B1798" i="1" l="1"/>
  <c r="E1797" i="1"/>
  <c r="B1799" i="1" l="1"/>
  <c r="E1798" i="1"/>
  <c r="D1801" i="1"/>
  <c r="B1800" i="1" l="1"/>
  <c r="E1799" i="1"/>
  <c r="B1801" i="1" l="1"/>
  <c r="E1800" i="1"/>
  <c r="D1803" i="1"/>
  <c r="B1802" i="1" l="1"/>
  <c r="E1801" i="1"/>
  <c r="B1803" i="1" l="1"/>
  <c r="E1802" i="1"/>
  <c r="D1810" i="1"/>
  <c r="B1809" i="1" l="1"/>
  <c r="E1803" i="1"/>
  <c r="B1810" i="1" l="1"/>
  <c r="E1809" i="1"/>
  <c r="D1812" i="1"/>
  <c r="B1811" i="1" l="1"/>
  <c r="E1810" i="1"/>
  <c r="B1812" i="1" l="1"/>
  <c r="E1811" i="1"/>
  <c r="B1814" i="1" l="1"/>
  <c r="E1812" i="1"/>
  <c r="D1805" i="1"/>
  <c r="B1804" i="1" l="1"/>
  <c r="E1814" i="1"/>
  <c r="D1806" i="1"/>
  <c r="B1805" i="1" l="1"/>
  <c r="E1804" i="1"/>
  <c r="D1815" i="1"/>
  <c r="B1806" i="1" l="1"/>
  <c r="E1805" i="1"/>
  <c r="D1816" i="1"/>
  <c r="B1815" i="1" l="1"/>
  <c r="B1816" i="1" s="1"/>
  <c r="B1817" i="1" s="1"/>
  <c r="E1806" i="1"/>
  <c r="E1815" i="1" l="1"/>
  <c r="B1813" i="1" l="1"/>
  <c r="E1816" i="1"/>
  <c r="D1808" i="1"/>
  <c r="B1807" i="1" l="1"/>
  <c r="E1813" i="1"/>
  <c r="B1808" i="1" l="1"/>
  <c r="E1807" i="1"/>
  <c r="D1819" i="1"/>
  <c r="E1808" i="1" l="1"/>
  <c r="E1818" i="1" l="1"/>
  <c r="E1819" i="1" l="1"/>
  <c r="B1700" i="1" l="1"/>
  <c r="E1817" i="1"/>
  <c r="D1821" i="1"/>
  <c r="E1700" i="1" l="1"/>
  <c r="D1822" i="1"/>
  <c r="E1820" i="1" l="1"/>
  <c r="E1821" i="1" l="1"/>
  <c r="D1824" i="1"/>
  <c r="E1822" i="1" l="1"/>
  <c r="D1825" i="1"/>
  <c r="E1823" i="1" l="1"/>
  <c r="D1826" i="1"/>
  <c r="E1824" i="1" l="1"/>
  <c r="D1827" i="1"/>
  <c r="B1826" i="1" l="1"/>
  <c r="E1825" i="1"/>
  <c r="B1827" i="1" l="1"/>
  <c r="E1826" i="1"/>
  <c r="D1829" i="1"/>
  <c r="B1828" i="1" l="1"/>
  <c r="E1827" i="1"/>
  <c r="B1829" i="1" l="1"/>
  <c r="E1828" i="1"/>
  <c r="D1831" i="1"/>
  <c r="B1830" i="1" l="1"/>
  <c r="E1829" i="1"/>
  <c r="B1831" i="1" l="1"/>
  <c r="E1830" i="1"/>
  <c r="D1833" i="1"/>
  <c r="B1832" i="1" l="1"/>
  <c r="E1831" i="1"/>
  <c r="D1834" i="1"/>
  <c r="B1833" i="1" l="1"/>
  <c r="E1832" i="1"/>
  <c r="D1835" i="1"/>
  <c r="B1834" i="1" l="1"/>
  <c r="E1833" i="1"/>
  <c r="D1836" i="1"/>
  <c r="B1835" i="1" l="1"/>
  <c r="E1834" i="1"/>
  <c r="D1837" i="1"/>
  <c r="B1836" i="1" l="1"/>
  <c r="E1835" i="1"/>
  <c r="D1838" i="1"/>
  <c r="B1837" i="1" l="1"/>
  <c r="E1836" i="1"/>
  <c r="D1839" i="1"/>
  <c r="B1838" i="1" l="1"/>
  <c r="E1837" i="1"/>
  <c r="D1840" i="1"/>
  <c r="B1839" i="1" l="1"/>
  <c r="E1838" i="1"/>
  <c r="B1840" i="1" l="1"/>
  <c r="E1839" i="1"/>
  <c r="D1842" i="1"/>
  <c r="B1841" i="1" l="1"/>
  <c r="E1840" i="1"/>
  <c r="D1843" i="1"/>
  <c r="B1842" i="1" l="1"/>
  <c r="E1841" i="1"/>
  <c r="D1844" i="1"/>
  <c r="B1843" i="1" l="1"/>
  <c r="E1842" i="1"/>
  <c r="D1845" i="1"/>
  <c r="B1844" i="1" l="1"/>
  <c r="E1843" i="1"/>
  <c r="B1845" i="1" l="1"/>
  <c r="E1844" i="1"/>
  <c r="D1847" i="1"/>
  <c r="B1846" i="1" l="1"/>
  <c r="E1845" i="1"/>
  <c r="D1848" i="1"/>
  <c r="B1847" i="1" l="1"/>
  <c r="E1846" i="1"/>
  <c r="D1849" i="1"/>
  <c r="B1848" i="1" l="1"/>
  <c r="E1847" i="1"/>
  <c r="D1850" i="1"/>
  <c r="B1849" i="1" l="1"/>
  <c r="E1848" i="1"/>
  <c r="B1850" i="1" l="1"/>
  <c r="E1849" i="1"/>
  <c r="D1852" i="1"/>
  <c r="B1851" i="1" l="1"/>
  <c r="E1850" i="1"/>
  <c r="D1853" i="1"/>
  <c r="B1852" i="1" l="1"/>
  <c r="E1851" i="1"/>
  <c r="D1854" i="1"/>
  <c r="B1853" i="1" l="1"/>
  <c r="E1852" i="1"/>
  <c r="D1855" i="1"/>
  <c r="B1854" i="1" l="1"/>
  <c r="E1853" i="1"/>
  <c r="D1856" i="1"/>
  <c r="B1855" i="1" l="1"/>
  <c r="E1854" i="1"/>
  <c r="B1856" i="1" l="1"/>
  <c r="E1855" i="1"/>
  <c r="D1858" i="1"/>
  <c r="B1857" i="1" l="1"/>
  <c r="E1856" i="1"/>
  <c r="B1858" i="1" l="1"/>
  <c r="E1857" i="1"/>
  <c r="D1860" i="1"/>
  <c r="B1859" i="1" l="1"/>
  <c r="E1858" i="1"/>
  <c r="B1860" i="1" l="1"/>
  <c r="E1859" i="1"/>
  <c r="D1862" i="1"/>
  <c r="B1861" i="1" l="1"/>
  <c r="E1860" i="1"/>
  <c r="B1862" i="1" l="1"/>
  <c r="E1861" i="1"/>
  <c r="D1864" i="1"/>
  <c r="B1863" i="1" l="1"/>
  <c r="E1862" i="1"/>
  <c r="B1864" i="1" l="1"/>
  <c r="E1863" i="1"/>
  <c r="D1866" i="1"/>
  <c r="B1865" i="1" l="1"/>
  <c r="E1864" i="1"/>
  <c r="B1866" i="1" l="1"/>
  <c r="E1865" i="1"/>
  <c r="D1868" i="1"/>
  <c r="B1867" i="1" l="1"/>
  <c r="E1866" i="1"/>
  <c r="D1869" i="1"/>
  <c r="B1868" i="1" l="1"/>
  <c r="E1867" i="1"/>
  <c r="D1870" i="1"/>
  <c r="B1869" i="1" l="1"/>
  <c r="E1868" i="1"/>
  <c r="D1871" i="1"/>
  <c r="B1870" i="1" l="1"/>
  <c r="E1869" i="1"/>
  <c r="D1872" i="1"/>
  <c r="B1871" i="1" l="1"/>
  <c r="E1870" i="1"/>
  <c r="B1872" i="1" l="1"/>
  <c r="E1871" i="1"/>
  <c r="D1874" i="1"/>
  <c r="B1873" i="1" l="1"/>
  <c r="E1872" i="1"/>
  <c r="B1874" i="1" l="1"/>
  <c r="E1873" i="1"/>
  <c r="D1876" i="1"/>
  <c r="B1875" i="1" l="1"/>
  <c r="E1874" i="1"/>
  <c r="D1877" i="1"/>
  <c r="B1876" i="1" l="1"/>
  <c r="E1875" i="1"/>
  <c r="D1878" i="1"/>
  <c r="B1877" i="1" l="1"/>
  <c r="E1876" i="1"/>
  <c r="D1879" i="1"/>
  <c r="B1878" i="1" l="1"/>
  <c r="E1877" i="1"/>
  <c r="B1879" i="1" l="1"/>
  <c r="E1878" i="1"/>
  <c r="D1881" i="1"/>
  <c r="B1880" i="1" l="1"/>
  <c r="E1879" i="1"/>
  <c r="B1881" i="1" l="1"/>
  <c r="E1880" i="1"/>
  <c r="D495" i="8"/>
  <c r="E1881" i="1" l="1"/>
  <c r="D1884" i="1"/>
  <c r="B1882" i="1" l="1"/>
  <c r="B1883" i="1" s="1"/>
  <c r="E1883" i="1" s="1"/>
  <c r="B1884" i="1" l="1"/>
  <c r="E1882" i="1"/>
  <c r="D1886" i="1"/>
  <c r="B1885" i="1" l="1"/>
  <c r="E1884" i="1"/>
  <c r="D1887" i="1"/>
  <c r="B1886" i="1" l="1"/>
  <c r="E1885" i="1"/>
  <c r="B1887" i="1" l="1"/>
  <c r="E1886" i="1"/>
  <c r="D1889" i="1"/>
  <c r="B1888" i="1" l="1"/>
  <c r="E1887" i="1"/>
  <c r="D1890" i="1"/>
  <c r="B1889" i="1" l="1"/>
  <c r="E1888" i="1"/>
  <c r="D1891" i="1"/>
  <c r="B1890" i="1" l="1"/>
  <c r="E1889" i="1"/>
  <c r="D1892" i="1"/>
  <c r="B1891" i="1" l="1"/>
  <c r="E1890" i="1"/>
  <c r="D1893" i="1"/>
  <c r="B1892" i="1" l="1"/>
  <c r="E1891" i="1"/>
  <c r="D1894" i="1"/>
  <c r="B1893" i="1" l="1"/>
  <c r="E1892" i="1"/>
  <c r="B1894" i="1" l="1"/>
  <c r="E1893" i="1"/>
  <c r="D1896" i="1"/>
  <c r="B1895" i="1" l="1"/>
  <c r="E1894" i="1"/>
  <c r="B1896" i="1" l="1"/>
  <c r="E1895" i="1"/>
  <c r="D1898" i="1"/>
  <c r="B1897" i="1" l="1"/>
  <c r="E1896" i="1"/>
  <c r="D1899" i="1"/>
  <c r="B1898" i="1" l="1"/>
  <c r="E1897" i="1"/>
  <c r="D1900" i="1"/>
  <c r="B1899" i="1" l="1"/>
  <c r="E1898" i="1"/>
  <c r="D1901" i="1"/>
  <c r="B1900" i="1" l="1"/>
  <c r="E1899" i="1"/>
  <c r="B1901" i="1" l="1"/>
  <c r="E1900" i="1"/>
  <c r="D1903" i="1"/>
  <c r="B1902" i="1" l="1"/>
  <c r="E1901" i="1"/>
  <c r="B1903" i="1" l="1"/>
  <c r="E1902" i="1"/>
  <c r="D1905" i="1"/>
  <c r="B1904" i="1" l="1"/>
  <c r="E1903" i="1"/>
  <c r="D1906" i="1"/>
  <c r="B1905" i="1" l="1"/>
  <c r="E1904" i="1"/>
  <c r="D1907" i="1"/>
  <c r="B1906" i="1" l="1"/>
  <c r="E1905" i="1"/>
  <c r="D1908" i="1"/>
  <c r="B1907" i="1" l="1"/>
  <c r="E1906" i="1"/>
  <c r="B1908" i="1" l="1"/>
  <c r="E1907" i="1"/>
  <c r="D1911" i="1"/>
  <c r="B1910" i="1" l="1"/>
  <c r="E1908" i="1"/>
  <c r="D1912" i="1"/>
  <c r="B1911" i="1" l="1"/>
  <c r="E1910" i="1"/>
  <c r="B1912" i="1" l="1"/>
  <c r="E1911" i="1"/>
  <c r="D1914" i="1"/>
  <c r="B1913" i="1" l="1"/>
  <c r="E1912" i="1"/>
  <c r="B1914" i="1" l="1"/>
  <c r="E1913" i="1"/>
  <c r="D1916" i="1"/>
  <c r="B1915" i="1" l="1"/>
  <c r="E1914" i="1"/>
  <c r="B1916" i="1" l="1"/>
  <c r="E1915" i="1"/>
  <c r="B1909" i="1" l="1"/>
  <c r="E1916" i="1"/>
  <c r="D1918" i="1"/>
  <c r="B1917" i="1" l="1"/>
  <c r="E1909" i="1"/>
  <c r="D1919" i="1"/>
  <c r="B1918" i="1" l="1"/>
  <c r="E1917" i="1"/>
  <c r="D1920" i="1"/>
  <c r="B1919" i="1" l="1"/>
  <c r="E1918" i="1"/>
  <c r="D1921" i="1"/>
  <c r="B1920" i="1" l="1"/>
  <c r="E1919" i="1"/>
  <c r="D1922" i="1"/>
  <c r="B1921" i="1" l="1"/>
  <c r="E1920" i="1"/>
  <c r="B1922" i="1" l="1"/>
  <c r="E1921" i="1"/>
  <c r="D1924" i="1"/>
  <c r="B1923" i="1" l="1"/>
  <c r="E1922" i="1"/>
  <c r="B1924" i="1" l="1"/>
  <c r="E1923" i="1"/>
  <c r="D1926" i="1"/>
  <c r="B1925" i="1" l="1"/>
  <c r="E1924" i="1"/>
  <c r="D1927" i="1"/>
  <c r="B1926" i="1" l="1"/>
  <c r="E1925" i="1"/>
  <c r="D1928" i="1"/>
  <c r="B1927" i="1" l="1"/>
  <c r="E1926" i="1"/>
  <c r="D1929" i="1"/>
  <c r="B1928" i="1" l="1"/>
  <c r="E1927" i="1"/>
  <c r="B1929" i="1" l="1"/>
  <c r="E1928" i="1"/>
  <c r="D1935" i="1"/>
  <c r="B1934" i="1" l="1"/>
  <c r="E1929" i="1"/>
  <c r="B1935" i="1" l="1"/>
  <c r="E1934" i="1"/>
  <c r="D1937" i="1"/>
  <c r="B1936" i="1" l="1"/>
  <c r="E1935" i="1"/>
  <c r="B1937" i="1" l="1"/>
  <c r="E1936" i="1"/>
  <c r="B1930" i="1" l="1"/>
  <c r="E1937" i="1"/>
  <c r="D1932" i="1"/>
  <c r="B1931" i="1" l="1"/>
  <c r="E1930" i="1"/>
  <c r="B1932" i="1" l="1"/>
  <c r="E1931" i="1"/>
  <c r="D1939" i="1"/>
  <c r="B1938" i="1" l="1"/>
  <c r="E1932" i="1"/>
  <c r="D1940" i="1"/>
  <c r="B1939" i="1" l="1"/>
  <c r="E1938" i="1"/>
  <c r="D1941" i="1"/>
  <c r="B1940" i="1" l="1"/>
  <c r="E1939" i="1"/>
  <c r="D1942" i="1"/>
  <c r="B1941" i="1" l="1"/>
  <c r="E1940" i="1"/>
  <c r="B1942" i="1" l="1"/>
  <c r="E1941" i="1"/>
  <c r="D1944" i="1"/>
  <c r="B1943" i="1" l="1"/>
  <c r="E1942" i="1"/>
  <c r="B1944" i="1" l="1"/>
  <c r="E1943" i="1"/>
  <c r="D1946" i="1"/>
  <c r="B1945" i="1" l="1"/>
  <c r="E1944" i="1"/>
  <c r="B1946" i="1" l="1"/>
  <c r="E1945" i="1"/>
  <c r="D1948" i="1"/>
  <c r="B1947" i="1" l="1"/>
  <c r="E1946" i="1"/>
  <c r="D1949" i="1"/>
  <c r="B1948" i="1" l="1"/>
  <c r="E1947" i="1"/>
  <c r="D1950" i="1"/>
  <c r="B1949" i="1" l="1"/>
  <c r="E1948" i="1"/>
  <c r="D1951" i="1"/>
  <c r="B1950" i="1" l="1"/>
  <c r="E1949" i="1"/>
  <c r="D1952" i="1"/>
  <c r="B1951" i="1" l="1"/>
  <c r="E1950" i="1"/>
  <c r="D1953" i="1"/>
  <c r="B1952" i="1" l="1"/>
  <c r="E1951" i="1"/>
  <c r="D1954" i="1"/>
  <c r="B1953" i="1" l="1"/>
  <c r="E1952" i="1"/>
  <c r="B1954" i="1" l="1"/>
  <c r="E1953" i="1"/>
  <c r="D1956" i="1"/>
  <c r="B1955" i="1" l="1"/>
  <c r="E1954" i="1"/>
  <c r="D1957" i="1"/>
  <c r="B1956" i="1" l="1"/>
  <c r="E1955" i="1"/>
  <c r="D1958" i="1"/>
  <c r="B1957" i="1" l="1"/>
  <c r="E1956" i="1"/>
  <c r="D1959" i="1"/>
  <c r="B1958" i="1" l="1"/>
  <c r="E1957" i="1"/>
  <c r="D1960" i="1"/>
  <c r="B1959" i="1" l="1"/>
  <c r="E1958" i="1"/>
  <c r="D1961" i="1"/>
  <c r="B1960" i="1" l="1"/>
  <c r="E1959" i="1"/>
  <c r="B1961" i="1" l="1"/>
  <c r="E1960" i="1"/>
  <c r="D1965" i="1"/>
  <c r="B1964" i="1" l="1"/>
  <c r="E1961" i="1"/>
  <c r="B1965" i="1" l="1"/>
  <c r="E1964" i="1"/>
  <c r="D1967" i="1"/>
  <c r="B1966" i="1" l="1"/>
  <c r="E1965" i="1"/>
  <c r="B1967" i="1" l="1"/>
  <c r="E1966" i="1"/>
  <c r="D1969" i="1"/>
  <c r="B1968" i="1" l="1"/>
  <c r="E1967" i="1"/>
  <c r="D1970" i="1"/>
  <c r="B1969" i="1" l="1"/>
  <c r="E1968" i="1"/>
  <c r="B1970" i="1" l="1"/>
  <c r="E1969" i="1"/>
  <c r="D1972" i="1"/>
  <c r="B1971" i="1" l="1"/>
  <c r="E1970" i="1"/>
  <c r="B1972" i="1" l="1"/>
  <c r="E1971" i="1"/>
  <c r="D1963" i="1"/>
  <c r="B1962" i="1" l="1"/>
  <c r="E1972" i="1"/>
  <c r="B1963" i="1" l="1"/>
  <c r="E1962" i="1"/>
  <c r="D1974" i="1"/>
  <c r="B1973" i="1" l="1"/>
  <c r="E1963" i="1"/>
  <c r="B1974" i="1" l="1"/>
  <c r="E1973" i="1"/>
  <c r="D1976" i="1"/>
  <c r="B1975" i="1" l="1"/>
  <c r="E1974" i="1"/>
  <c r="D1977" i="1"/>
  <c r="B1976" i="1" l="1"/>
  <c r="E1975" i="1"/>
  <c r="B1977" i="1" l="1"/>
  <c r="E1976" i="1"/>
  <c r="D1979" i="1"/>
  <c r="B1978" i="1" l="1"/>
  <c r="E1977" i="1"/>
  <c r="B1979" i="1" l="1"/>
  <c r="E1978" i="1"/>
  <c r="D1981" i="1"/>
  <c r="B1980" i="1" l="1"/>
  <c r="E1979" i="1"/>
  <c r="B1981" i="1" l="1"/>
  <c r="E1980" i="1"/>
  <c r="D1983" i="1"/>
  <c r="B1982" i="1" l="1"/>
  <c r="E1981" i="1"/>
  <c r="B1983" i="1" l="1"/>
  <c r="E1982" i="1"/>
  <c r="D1985" i="1"/>
  <c r="B1984" i="1" l="1"/>
  <c r="E1983" i="1"/>
  <c r="D1986" i="1"/>
  <c r="B1985" i="1" l="1"/>
  <c r="E1984" i="1"/>
  <c r="D1987" i="1"/>
  <c r="B1986" i="1" l="1"/>
  <c r="E1985" i="1"/>
  <c r="D1988" i="1"/>
  <c r="B1987" i="1" l="1"/>
  <c r="E1986" i="1"/>
  <c r="D1989" i="1"/>
  <c r="B1988" i="1" l="1"/>
  <c r="E1987" i="1"/>
  <c r="D1990" i="1"/>
  <c r="B1989" i="1" l="1"/>
  <c r="E1988" i="1"/>
  <c r="B1990" i="1" l="1"/>
  <c r="E1989" i="1"/>
  <c r="B1933" i="1" l="1"/>
  <c r="E1990" i="1"/>
  <c r="D1992" i="1"/>
  <c r="B1991" i="1" l="1"/>
  <c r="E1933" i="1"/>
  <c r="B1992" i="1" l="1"/>
  <c r="E1991" i="1"/>
  <c r="D1994" i="1"/>
  <c r="B1993" i="1" l="1"/>
  <c r="E1992" i="1"/>
  <c r="D1995" i="1"/>
  <c r="B1994" i="1" l="1"/>
  <c r="E1993" i="1"/>
  <c r="D1996" i="1"/>
  <c r="B1995" i="1" l="1"/>
  <c r="E1994" i="1"/>
  <c r="D1997" i="1"/>
  <c r="B1996" i="1" l="1"/>
  <c r="E1995" i="1"/>
  <c r="D1998" i="1"/>
  <c r="B1997" i="1" l="1"/>
  <c r="E1996" i="1"/>
  <c r="D1999" i="1"/>
  <c r="B1998" i="1" l="1"/>
  <c r="E1997" i="1"/>
  <c r="B1999" i="1" l="1"/>
  <c r="E1998" i="1"/>
  <c r="D2001" i="1"/>
  <c r="B2000" i="1" l="1"/>
  <c r="E1999" i="1"/>
  <c r="B2001" i="1" l="1"/>
  <c r="E2000" i="1"/>
  <c r="D2003" i="1"/>
  <c r="B2002" i="1" l="1"/>
  <c r="E2001" i="1"/>
  <c r="B2003" i="1" l="1"/>
  <c r="E2002" i="1"/>
  <c r="D2005" i="1"/>
  <c r="B2004" i="1" l="1"/>
  <c r="E2003" i="1"/>
  <c r="B2005" i="1" l="1"/>
  <c r="E2004" i="1"/>
  <c r="D2007" i="1"/>
  <c r="B2006" i="1" l="1"/>
  <c r="E2005" i="1"/>
  <c r="B2007" i="1" l="1"/>
  <c r="E2006" i="1"/>
  <c r="D2009" i="1"/>
  <c r="B2008" i="1" l="1"/>
  <c r="E2007" i="1"/>
  <c r="B2009" i="1" l="1"/>
  <c r="E2008" i="1"/>
  <c r="D2011" i="1"/>
  <c r="B2010" i="1" l="1"/>
  <c r="E2009" i="1"/>
  <c r="D2012" i="1"/>
  <c r="B2011" i="1" l="1"/>
  <c r="E2010" i="1"/>
  <c r="B2012" i="1" l="1"/>
  <c r="E2011" i="1"/>
  <c r="D2014" i="1"/>
  <c r="B2013" i="1" l="1"/>
  <c r="E2012" i="1"/>
  <c r="B2014" i="1" l="1"/>
  <c r="E2013" i="1"/>
  <c r="D2016" i="1"/>
  <c r="B2015" i="1" l="1"/>
  <c r="E2014" i="1"/>
  <c r="B2016" i="1" l="1"/>
  <c r="E2015" i="1"/>
  <c r="D2018" i="1"/>
  <c r="B2017" i="1" l="1"/>
  <c r="E2016" i="1"/>
  <c r="B2018" i="1" l="1"/>
  <c r="E2017" i="1"/>
  <c r="D2020" i="1"/>
  <c r="B2019" i="1" l="1"/>
  <c r="E2018" i="1"/>
  <c r="D2021" i="1"/>
  <c r="B2020" i="1" l="1"/>
  <c r="E2019" i="1"/>
  <c r="D2022" i="1"/>
  <c r="B2021" i="1" l="1"/>
  <c r="E2020" i="1"/>
  <c r="B2022" i="1" l="1"/>
  <c r="E2021" i="1"/>
  <c r="D2024" i="1"/>
  <c r="B2023" i="1" l="1"/>
  <c r="E2022" i="1"/>
  <c r="D2025" i="1"/>
  <c r="B2024" i="1" l="1"/>
  <c r="E2023" i="1"/>
  <c r="D2026" i="1"/>
  <c r="B2025" i="1" l="1"/>
  <c r="E2024" i="1"/>
  <c r="D2027" i="1"/>
  <c r="B2026" i="1" l="1"/>
  <c r="E2025" i="1"/>
  <c r="B2027" i="1" l="1"/>
  <c r="E2026" i="1"/>
  <c r="D2029" i="1"/>
  <c r="B2028" i="1" l="1"/>
  <c r="E2027" i="1"/>
  <c r="B2029" i="1" l="1"/>
  <c r="E2028" i="1"/>
  <c r="D2031" i="1"/>
  <c r="B2030" i="1" l="1"/>
  <c r="E2029" i="1"/>
  <c r="D2032" i="1"/>
  <c r="B2031" i="1" l="1"/>
  <c r="E2030" i="1"/>
  <c r="D2033" i="1"/>
  <c r="B2032" i="1" l="1"/>
  <c r="E2031" i="1"/>
  <c r="B2033" i="1" l="1"/>
  <c r="E2032" i="1"/>
  <c r="D2036" i="1"/>
  <c r="B2035" i="1" l="1"/>
  <c r="E2033" i="1"/>
  <c r="B2036" i="1" l="1"/>
  <c r="E2035" i="1"/>
  <c r="D2038" i="1"/>
  <c r="B2037" i="1" l="1"/>
  <c r="E2036" i="1"/>
  <c r="B2038" i="1" l="1"/>
  <c r="E2037" i="1"/>
  <c r="D2040" i="1"/>
  <c r="B2039" i="1" l="1"/>
  <c r="E2038" i="1"/>
  <c r="B2040" i="1" l="1"/>
  <c r="E2039" i="1"/>
  <c r="B2034" i="1" l="1"/>
  <c r="E2040" i="1"/>
  <c r="D2042" i="1"/>
  <c r="B2041" i="1" l="1"/>
  <c r="E2034" i="1"/>
  <c r="B2042" i="1" l="1"/>
  <c r="E2041" i="1"/>
  <c r="D2044" i="1"/>
  <c r="B2043" i="1" l="1"/>
  <c r="E2042" i="1"/>
  <c r="B2044" i="1" l="1"/>
  <c r="E2043" i="1"/>
  <c r="D2046" i="1"/>
  <c r="B2045" i="1" l="1"/>
  <c r="E2044" i="1"/>
  <c r="B2046" i="1" l="1"/>
  <c r="E2045" i="1"/>
  <c r="D2048" i="1"/>
  <c r="B2047" i="1" l="1"/>
  <c r="E2046" i="1"/>
  <c r="D2049" i="1"/>
  <c r="B2048" i="1" l="1"/>
  <c r="E2047" i="1"/>
  <c r="D2050" i="1"/>
  <c r="B2049" i="1" l="1"/>
  <c r="E2048" i="1"/>
  <c r="D2051" i="1"/>
  <c r="B2050" i="1" l="1"/>
  <c r="E2049" i="1"/>
  <c r="D2052" i="1"/>
  <c r="B2051" i="1" l="1"/>
  <c r="E2050" i="1"/>
  <c r="D2053" i="1"/>
  <c r="B2052" i="1" l="1"/>
  <c r="E2051" i="1"/>
  <c r="B2053" i="1" l="1"/>
  <c r="E2052" i="1"/>
  <c r="D2055" i="1"/>
  <c r="B2054" i="1" l="1"/>
  <c r="E2053" i="1"/>
  <c r="D2056" i="1"/>
  <c r="B2055" i="1" l="1"/>
  <c r="E2054" i="1"/>
  <c r="B2056" i="1" l="1"/>
  <c r="E2055" i="1"/>
  <c r="D2058" i="1"/>
  <c r="B2057" i="1" l="1"/>
  <c r="E2056" i="1"/>
  <c r="B2058" i="1" l="1"/>
  <c r="E2057" i="1"/>
  <c r="D2060" i="1"/>
  <c r="B2059" i="1" l="1"/>
  <c r="E2058" i="1"/>
  <c r="D2061" i="1"/>
  <c r="B2060" i="1" l="1"/>
  <c r="E2059" i="1"/>
  <c r="D2062" i="1"/>
  <c r="B2061" i="1" l="1"/>
  <c r="E2060" i="1"/>
  <c r="D2063" i="1"/>
  <c r="B2062" i="1" l="1"/>
  <c r="E2061" i="1"/>
  <c r="D2064" i="1"/>
  <c r="B2063" i="1" l="1"/>
  <c r="E2062" i="1"/>
  <c r="D550" i="8"/>
  <c r="B2064" i="1" l="1"/>
  <c r="E2063" i="1"/>
  <c r="D2066" i="1"/>
  <c r="B2065" i="1" l="1"/>
  <c r="E2064" i="1"/>
  <c r="B2066" i="1" l="1"/>
  <c r="E2065" i="1"/>
  <c r="D2068" i="1"/>
  <c r="B2067" i="1" l="1"/>
  <c r="E2066" i="1"/>
  <c r="B2068" i="1" l="1"/>
  <c r="E2067" i="1"/>
  <c r="D2070" i="1"/>
  <c r="B2069" i="1" l="1"/>
  <c r="E2068" i="1"/>
  <c r="B2070" i="1" l="1"/>
  <c r="E2069" i="1"/>
  <c r="D2072" i="1"/>
  <c r="B2071" i="1" l="1"/>
  <c r="E2070" i="1"/>
  <c r="B2072" i="1" l="1"/>
  <c r="E2071" i="1"/>
  <c r="D2074" i="1"/>
  <c r="B2073" i="1" l="1"/>
  <c r="E2072" i="1"/>
  <c r="D2075" i="1"/>
  <c r="B2074" i="1" l="1"/>
  <c r="E2073" i="1"/>
  <c r="D2076" i="1"/>
  <c r="B2075" i="1" l="1"/>
  <c r="E2074" i="1"/>
  <c r="D2077" i="1"/>
  <c r="B2076" i="1" l="1"/>
  <c r="E2075" i="1"/>
  <c r="D2078" i="1"/>
  <c r="B2077" i="1" l="1"/>
  <c r="E2076" i="1"/>
  <c r="D2079" i="1"/>
  <c r="B2078" i="1" l="1"/>
  <c r="E2077" i="1"/>
  <c r="D2080" i="1"/>
  <c r="B2079" i="1" l="1"/>
  <c r="E2078" i="1"/>
  <c r="D2081" i="1"/>
  <c r="B2080" i="1" l="1"/>
  <c r="E2079" i="1"/>
  <c r="B2081" i="1" l="1"/>
  <c r="E2080" i="1"/>
  <c r="D2083" i="1"/>
  <c r="B2082" i="1" l="1"/>
  <c r="E2081" i="1"/>
  <c r="D2084" i="1"/>
  <c r="B2083" i="1" l="1"/>
  <c r="E2082" i="1"/>
  <c r="B2084" i="1" l="1"/>
  <c r="E2083" i="1"/>
  <c r="D2086" i="1"/>
  <c r="B2085" i="1" l="1"/>
  <c r="E2084" i="1"/>
  <c r="D2087" i="1"/>
  <c r="B2086" i="1" l="1"/>
  <c r="E2085" i="1"/>
  <c r="B2087" i="1" l="1"/>
  <c r="E2086" i="1"/>
  <c r="D2090" i="1"/>
  <c r="B2089" i="1" l="1"/>
  <c r="E2087" i="1"/>
  <c r="B2090" i="1" l="1"/>
  <c r="E2089" i="1"/>
  <c r="B2088" i="1" l="1"/>
  <c r="E2090" i="1"/>
  <c r="D2092" i="1"/>
  <c r="B2091" i="1" l="1"/>
  <c r="E2088" i="1"/>
  <c r="D2093" i="1"/>
  <c r="B2092" i="1" l="1"/>
  <c r="E2091" i="1"/>
  <c r="D2094" i="1"/>
  <c r="B2093" i="1" l="1"/>
  <c r="E2092" i="1"/>
  <c r="D2095" i="1"/>
  <c r="B2094" i="1" l="1"/>
  <c r="E2093" i="1"/>
  <c r="D2096" i="1"/>
  <c r="B2095" i="1" l="1"/>
  <c r="E2094" i="1"/>
  <c r="D2097" i="1"/>
  <c r="B2096" i="1" l="1"/>
  <c r="E2095" i="1"/>
  <c r="D2098" i="1"/>
  <c r="B2097" i="1" l="1"/>
  <c r="E2096" i="1"/>
  <c r="D2099" i="1"/>
  <c r="B2098" i="1" l="1"/>
  <c r="E2097" i="1"/>
  <c r="D2100" i="1"/>
  <c r="B2099" i="1" l="1"/>
  <c r="E2098" i="1"/>
  <c r="B2100" i="1" l="1"/>
  <c r="E2099" i="1"/>
  <c r="D2102" i="1"/>
  <c r="B2101" i="1" l="1"/>
  <c r="E2100" i="1"/>
  <c r="D2103" i="1"/>
  <c r="B2102" i="1" l="1"/>
  <c r="E2101" i="1"/>
  <c r="D2104" i="1"/>
  <c r="B2103" i="1" l="1"/>
  <c r="E2102" i="1"/>
  <c r="B2104" i="1" l="1"/>
  <c r="E2103" i="1"/>
  <c r="D2107" i="1"/>
  <c r="B2106" i="1" l="1"/>
  <c r="E2104" i="1"/>
  <c r="D2108" i="1"/>
  <c r="B2107" i="1" l="1"/>
  <c r="E2106" i="1"/>
  <c r="D2109" i="1"/>
  <c r="B2108" i="1" l="1"/>
  <c r="E2107" i="1"/>
  <c r="D2110" i="1"/>
  <c r="B2109" i="1" l="1"/>
  <c r="E2108" i="1"/>
  <c r="B2110" i="1" l="1"/>
  <c r="E2109" i="1"/>
  <c r="D2111" i="1"/>
  <c r="B2105" i="1" l="1"/>
  <c r="E2110" i="1"/>
  <c r="B2111" i="1" l="1"/>
  <c r="E2105" i="1"/>
  <c r="D2117" i="1"/>
  <c r="B2116" i="1" l="1"/>
  <c r="E2111" i="1"/>
  <c r="D2118" i="1"/>
  <c r="B2117" i="1" l="1"/>
  <c r="E2116" i="1"/>
  <c r="D2119" i="1"/>
  <c r="B2118" i="1" l="1"/>
  <c r="E2117" i="1"/>
  <c r="D2120" i="1"/>
  <c r="B2119" i="1" l="1"/>
  <c r="E2118" i="1"/>
  <c r="B2120" i="1" l="1"/>
  <c r="E2119" i="1"/>
  <c r="D2122" i="1"/>
  <c r="B2121" i="1" l="1"/>
  <c r="E2120" i="1"/>
  <c r="B2122" i="1" l="1"/>
  <c r="E2121" i="1"/>
  <c r="D2126" i="1"/>
  <c r="B2125" i="1" l="1"/>
  <c r="E2122" i="1"/>
  <c r="B2126" i="1" l="1"/>
  <c r="E2125" i="1"/>
  <c r="D2114" i="1"/>
  <c r="E2126" i="1" l="1"/>
  <c r="D2128" i="1" l="1"/>
  <c r="B2127" i="1" l="1"/>
  <c r="B2128" i="1" l="1"/>
  <c r="E2127" i="1"/>
  <c r="E2128" i="1" l="1"/>
  <c r="D2130" i="1"/>
  <c r="B2129" i="1" l="1"/>
  <c r="D2131" i="1"/>
  <c r="B2130" i="1" l="1"/>
  <c r="E2129" i="1"/>
  <c r="D2132" i="1"/>
  <c r="B2131" i="1" l="1"/>
  <c r="E2130" i="1"/>
  <c r="D2133" i="1"/>
  <c r="B2132" i="1" l="1"/>
  <c r="E2131" i="1"/>
  <c r="D2134" i="1"/>
  <c r="B2133" i="1" l="1"/>
  <c r="E2132" i="1"/>
  <c r="B2134" i="1" l="1"/>
  <c r="E2133" i="1"/>
  <c r="D2136" i="1"/>
  <c r="B2135" i="1" l="1"/>
  <c r="E2134" i="1"/>
  <c r="B2136" i="1" l="1"/>
  <c r="E2135" i="1"/>
  <c r="D2138" i="1"/>
  <c r="B2137" i="1" l="1"/>
  <c r="E2136" i="1"/>
  <c r="B2138" i="1" l="1"/>
  <c r="E2137" i="1"/>
  <c r="D2140" i="1"/>
  <c r="B2139" i="1" l="1"/>
  <c r="E2138" i="1"/>
  <c r="D2141" i="1"/>
  <c r="B2140" i="1" l="1"/>
  <c r="E2139" i="1"/>
  <c r="D2142" i="1"/>
  <c r="B2141" i="1" l="1"/>
  <c r="E2140" i="1"/>
  <c r="D2143" i="1"/>
  <c r="B2142" i="1" l="1"/>
  <c r="E2141" i="1"/>
  <c r="D2144" i="1"/>
  <c r="B2143" i="1" l="1"/>
  <c r="E2142" i="1"/>
  <c r="B2144" i="1" l="1"/>
  <c r="E2143" i="1"/>
  <c r="D2146" i="1"/>
  <c r="B2145" i="1" l="1"/>
  <c r="E2144" i="1"/>
  <c r="D2147" i="1"/>
  <c r="B2146" i="1" l="1"/>
  <c r="E2145" i="1"/>
  <c r="D2148" i="1"/>
  <c r="B2147" i="1" l="1"/>
  <c r="E2146" i="1"/>
  <c r="B2148" i="1" l="1"/>
  <c r="E2147" i="1"/>
  <c r="D2150" i="1"/>
  <c r="B2149" i="1" l="1"/>
  <c r="E2148" i="1"/>
  <c r="B2150" i="1" l="1"/>
  <c r="E2149" i="1"/>
  <c r="D2152" i="1"/>
  <c r="B2151" i="1" l="1"/>
  <c r="E2150" i="1"/>
  <c r="B2152" i="1" l="1"/>
  <c r="E2151" i="1"/>
  <c r="D2154" i="1"/>
  <c r="B2153" i="1" l="1"/>
  <c r="E2152" i="1"/>
  <c r="D2155" i="1"/>
  <c r="B2154" i="1" l="1"/>
  <c r="E2153" i="1"/>
  <c r="D2156" i="1"/>
  <c r="B2155" i="1" l="1"/>
  <c r="E2154" i="1"/>
  <c r="D2157" i="1"/>
  <c r="B2156" i="1" l="1"/>
  <c r="E2155" i="1"/>
  <c r="B2157" i="1" l="1"/>
  <c r="E2156" i="1"/>
  <c r="D2159" i="1"/>
  <c r="B2158" i="1" l="1"/>
  <c r="E2157" i="1"/>
  <c r="B2159" i="1" l="1"/>
  <c r="E2158" i="1"/>
  <c r="D2161" i="1"/>
  <c r="B2160" i="1" l="1"/>
  <c r="E2159" i="1"/>
  <c r="B2161" i="1" l="1"/>
  <c r="E2160" i="1"/>
  <c r="D2163" i="1"/>
  <c r="B2162" i="1" l="1"/>
  <c r="E2161" i="1"/>
  <c r="B2163" i="1" l="1"/>
  <c r="E2162" i="1"/>
  <c r="D2165" i="1"/>
  <c r="B2164" i="1" l="1"/>
  <c r="E2163" i="1"/>
  <c r="B2165" i="1" l="1"/>
  <c r="E2164" i="1"/>
  <c r="D2167" i="1"/>
  <c r="B2166" i="1" l="1"/>
  <c r="E2165" i="1"/>
  <c r="D2168" i="1"/>
  <c r="B2167" i="1" l="1"/>
  <c r="E2166" i="1"/>
  <c r="B2168" i="1" l="1"/>
  <c r="E2167" i="1"/>
  <c r="D2170" i="1"/>
  <c r="E2168" i="1" l="1"/>
  <c r="E2169" i="1" l="1"/>
  <c r="D2175" i="1"/>
  <c r="B2174" i="1" l="1"/>
  <c r="E2170" i="1"/>
  <c r="B2175" i="1" l="1"/>
  <c r="E2174" i="1"/>
  <c r="D2177" i="1"/>
  <c r="B2176" i="1" l="1"/>
  <c r="E2175" i="1"/>
  <c r="B2177" i="1" l="1"/>
  <c r="E2176" i="1"/>
  <c r="D2181" i="1"/>
  <c r="B2180" i="1" l="1"/>
  <c r="E2177" i="1"/>
  <c r="D2182" i="1"/>
  <c r="B2181" i="1" l="1"/>
  <c r="E2180" i="1"/>
  <c r="D2183" i="1"/>
  <c r="B2182" i="1" l="1"/>
  <c r="E2181" i="1"/>
  <c r="D2184" i="1"/>
  <c r="B2183" i="1" l="1"/>
  <c r="E2182" i="1"/>
  <c r="D2185" i="1"/>
  <c r="B2184" i="1" l="1"/>
  <c r="E2183" i="1"/>
  <c r="D2186" i="1"/>
  <c r="B2185" i="1" l="1"/>
  <c r="E2184" i="1"/>
  <c r="D2187" i="1"/>
  <c r="B2186" i="1" l="1"/>
  <c r="E2185" i="1"/>
  <c r="D2188" i="1"/>
  <c r="B2187" i="1" l="1"/>
  <c r="E2186" i="1"/>
  <c r="B2188" i="1" l="1"/>
  <c r="E2187" i="1"/>
  <c r="D2172" i="1"/>
  <c r="B2171" i="1" l="1"/>
  <c r="E2188" i="1"/>
  <c r="D2173" i="1"/>
  <c r="B2172" i="1" l="1"/>
  <c r="E2171" i="1"/>
  <c r="B2173" i="1" l="1"/>
  <c r="E2172" i="1"/>
  <c r="D2190" i="1"/>
  <c r="B2189" i="1" l="1"/>
  <c r="E2173" i="1"/>
  <c r="D2191" i="1"/>
  <c r="B2190" i="1" l="1"/>
  <c r="E2189" i="1"/>
  <c r="D2192" i="1"/>
  <c r="B2191" i="1" l="1"/>
  <c r="E2190" i="1"/>
  <c r="D2193" i="1"/>
  <c r="B2192" i="1" l="1"/>
  <c r="E2191" i="1"/>
  <c r="D2194" i="1"/>
  <c r="B2193" i="1" l="1"/>
  <c r="E2192" i="1"/>
  <c r="B2194" i="1" l="1"/>
  <c r="E2193" i="1"/>
  <c r="D2197" i="1"/>
  <c r="B2196" i="1" l="1"/>
  <c r="E2194" i="1"/>
  <c r="B2197" i="1" l="1"/>
  <c r="E2196" i="1"/>
  <c r="B2195" i="1" l="1"/>
  <c r="E2197" i="1"/>
  <c r="D2199" i="1"/>
  <c r="B2198" i="1" l="1"/>
  <c r="E2195" i="1"/>
  <c r="B2199" i="1" l="1"/>
  <c r="E2198" i="1"/>
  <c r="D2201" i="1"/>
  <c r="B2200" i="1" l="1"/>
  <c r="E2199" i="1"/>
  <c r="D2202" i="1"/>
  <c r="B2201" i="1" l="1"/>
  <c r="E2200" i="1"/>
  <c r="D2203" i="1"/>
  <c r="B2202" i="1" l="1"/>
  <c r="E2201" i="1"/>
  <c r="D2204" i="1"/>
  <c r="B2203" i="1" l="1"/>
  <c r="E2202" i="1"/>
  <c r="D2205" i="1"/>
  <c r="B2204" i="1" l="1"/>
  <c r="E2203" i="1"/>
  <c r="D2206" i="1"/>
  <c r="B2205" i="1" l="1"/>
  <c r="E2204" i="1"/>
  <c r="B2206" i="1" l="1"/>
  <c r="E2205" i="1"/>
  <c r="D2212" i="1"/>
  <c r="B2211" i="1" l="1"/>
  <c r="E2206" i="1"/>
  <c r="B2212" i="1" l="1"/>
  <c r="E2211" i="1"/>
  <c r="D2208" i="1"/>
  <c r="B2207" i="1" l="1"/>
  <c r="E2212" i="1"/>
  <c r="D2209" i="1"/>
  <c r="B2208" i="1" l="1"/>
  <c r="E2207" i="1"/>
  <c r="B2209" i="1" l="1"/>
  <c r="E2208" i="1"/>
  <c r="B2210" i="1" l="1"/>
  <c r="E2209" i="1"/>
  <c r="D2214" i="1"/>
  <c r="B2213" i="1" l="1"/>
  <c r="E2210" i="1"/>
  <c r="B2214" i="1" l="1"/>
  <c r="E2213" i="1"/>
  <c r="D2216" i="1"/>
  <c r="B2215" i="1" l="1"/>
  <c r="E2214" i="1"/>
  <c r="D2217" i="1"/>
  <c r="B2216" i="1" l="1"/>
  <c r="E2215" i="1"/>
  <c r="D2218" i="1"/>
  <c r="B2217" i="1" l="1"/>
  <c r="E2216" i="1"/>
  <c r="D2219" i="1"/>
  <c r="B2218" i="1" l="1"/>
  <c r="E2217" i="1"/>
  <c r="D2220" i="1"/>
  <c r="B2219" i="1" l="1"/>
  <c r="E2218" i="1"/>
  <c r="D2221" i="1"/>
  <c r="B2220" i="1" l="1"/>
  <c r="E2219" i="1"/>
  <c r="D2222" i="1"/>
  <c r="B2221" i="1" l="1"/>
  <c r="E2220" i="1"/>
  <c r="D2223" i="1"/>
  <c r="B2222" i="1" l="1"/>
  <c r="E2221" i="1"/>
  <c r="D2224" i="1"/>
  <c r="B2223" i="1" l="1"/>
  <c r="E2222" i="1"/>
  <c r="D2225" i="1"/>
  <c r="B2224" i="1" l="1"/>
  <c r="E2223" i="1"/>
  <c r="D2226" i="1"/>
  <c r="B2225" i="1" l="1"/>
  <c r="E2224" i="1"/>
  <c r="B2226" i="1" l="1"/>
  <c r="E2225" i="1"/>
  <c r="D2229" i="1"/>
  <c r="D2230" i="1" s="1"/>
  <c r="D2231" i="1" s="1"/>
  <c r="B2228" i="1" l="1"/>
  <c r="E2226" i="1"/>
  <c r="B2229" i="1" l="1"/>
  <c r="E2228" i="1"/>
  <c r="D2234" i="1"/>
  <c r="B2233" i="1" l="1"/>
  <c r="E2229" i="1"/>
  <c r="D2235" i="1"/>
  <c r="B2234" i="1" l="1"/>
  <c r="E2233" i="1"/>
  <c r="D2236" i="1"/>
  <c r="B2235" i="1" l="1"/>
  <c r="E2234" i="1"/>
  <c r="D2237" i="1"/>
  <c r="B2236" i="1" l="1"/>
  <c r="E2235" i="1"/>
  <c r="D2238" i="1"/>
  <c r="B2237" i="1" l="1"/>
  <c r="E2236" i="1"/>
  <c r="D2239" i="1"/>
  <c r="B2238" i="1" l="1"/>
  <c r="E2237" i="1"/>
  <c r="D2240" i="1"/>
  <c r="B2239" i="1" l="1"/>
  <c r="E2238" i="1"/>
  <c r="B2240" i="1" l="1"/>
  <c r="E2239" i="1"/>
  <c r="B2123" i="1" l="1"/>
  <c r="E2240" i="1"/>
  <c r="D2241" i="1"/>
  <c r="B2112" i="1" l="1"/>
  <c r="B2113" i="1" s="1"/>
  <c r="E2123" i="1"/>
  <c r="D2242" i="1"/>
  <c r="B2114" i="1" l="1"/>
  <c r="E2113" i="1"/>
  <c r="B2241" i="1"/>
  <c r="E2112" i="1"/>
  <c r="E2114" i="1" l="1"/>
  <c r="B2115" i="1"/>
  <c r="E2115" i="1" s="1"/>
  <c r="B2242" i="1"/>
  <c r="E2241" i="1"/>
  <c r="D2244" i="1"/>
  <c r="B2243" i="1" l="1"/>
  <c r="E2242" i="1"/>
  <c r="B2244" i="1" l="1"/>
  <c r="E2243" i="1"/>
  <c r="B2124" i="1" l="1"/>
  <c r="E2244" i="1"/>
  <c r="B2230" i="1" l="1"/>
  <c r="E2124" i="1"/>
  <c r="D2232" i="1"/>
  <c r="B2231" i="1" l="1"/>
  <c r="E2230" i="1"/>
  <c r="B2232" i="1" l="1"/>
  <c r="E2231" i="1"/>
  <c r="D2247" i="1"/>
  <c r="B2246" i="1" l="1"/>
  <c r="E2232" i="1"/>
  <c r="B2247" i="1" l="1"/>
  <c r="E2246" i="1"/>
  <c r="D2249" i="1"/>
  <c r="B2248" i="1" l="1"/>
  <c r="E2247" i="1"/>
  <c r="D2250" i="1"/>
  <c r="B2249" i="1" l="1"/>
  <c r="E2248" i="1"/>
  <c r="D2251" i="1"/>
  <c r="B2250" i="1" l="1"/>
  <c r="E2249" i="1"/>
  <c r="D2252" i="1"/>
  <c r="B2251" i="1" l="1"/>
  <c r="E2250" i="1"/>
  <c r="D2253" i="1"/>
  <c r="B2252" i="1" l="1"/>
  <c r="E2251" i="1"/>
  <c r="D2254" i="1"/>
  <c r="B2253" i="1" l="1"/>
  <c r="E2252" i="1"/>
  <c r="D2255" i="1"/>
  <c r="B2254" i="1" l="1"/>
  <c r="E2253" i="1"/>
  <c r="D2256" i="1"/>
  <c r="B2255" i="1" l="1"/>
  <c r="E2254" i="1"/>
  <c r="D2257" i="1"/>
  <c r="B2256" i="1" l="1"/>
  <c r="E2255" i="1"/>
  <c r="D2258" i="1"/>
  <c r="B2257" i="1" l="1"/>
  <c r="E2256" i="1"/>
  <c r="D2259" i="1"/>
  <c r="B2258" i="1" l="1"/>
  <c r="E2257" i="1"/>
  <c r="D2260" i="1"/>
  <c r="B2259" i="1" l="1"/>
  <c r="E2258" i="1"/>
  <c r="D2261" i="1"/>
  <c r="B2260" i="1" l="1"/>
  <c r="E2259" i="1"/>
  <c r="D2262" i="1"/>
  <c r="B2261" i="1" l="1"/>
  <c r="E2260" i="1"/>
  <c r="D2263" i="1"/>
  <c r="B2262" i="1" l="1"/>
  <c r="E2261" i="1"/>
  <c r="D2264" i="1"/>
  <c r="B2263" i="1" l="1"/>
  <c r="E2262" i="1"/>
  <c r="D2265" i="1"/>
  <c r="B2264" i="1" l="1"/>
  <c r="E2263" i="1"/>
  <c r="B2265" i="1" l="1"/>
  <c r="E2264" i="1"/>
  <c r="D2179" i="1"/>
  <c r="B2178" i="1" l="1"/>
  <c r="E2265" i="1"/>
  <c r="B2179" i="1" l="1"/>
  <c r="E2178" i="1"/>
  <c r="D2270" i="1"/>
  <c r="B2269" i="1" l="1"/>
  <c r="E2179" i="1"/>
  <c r="D2271" i="1"/>
  <c r="B2270" i="1" l="1"/>
  <c r="E2269" i="1"/>
  <c r="B2271" i="1" l="1"/>
  <c r="E2270" i="1"/>
  <c r="D2273" i="1"/>
  <c r="B2272" i="1" l="1"/>
  <c r="E2271" i="1"/>
  <c r="B2273" i="1" l="1"/>
  <c r="E2272" i="1"/>
  <c r="D2275" i="1"/>
  <c r="B2274" i="1" l="1"/>
  <c r="E2273" i="1"/>
  <c r="D2276" i="1"/>
  <c r="B2275" i="1" l="1"/>
  <c r="E2274" i="1"/>
  <c r="D2277" i="1"/>
  <c r="B2276" i="1" l="1"/>
  <c r="E2275" i="1"/>
  <c r="D2278" i="1"/>
  <c r="B2277" i="1" l="1"/>
  <c r="E2276" i="1"/>
  <c r="B2278" i="1" l="1"/>
  <c r="E2277" i="1"/>
  <c r="D2280" i="1"/>
  <c r="B2279" i="1" l="1"/>
  <c r="E2278" i="1"/>
  <c r="B2280" i="1" l="1"/>
  <c r="E2279" i="1"/>
  <c r="B2245" i="1" l="1"/>
  <c r="E2280" i="1"/>
  <c r="D2282" i="1"/>
  <c r="B2281" i="1" l="1"/>
  <c r="E2245" i="1"/>
  <c r="B2282" i="1" l="1"/>
  <c r="E2281" i="1"/>
  <c r="D2284" i="1"/>
  <c r="B2283" i="1" l="1"/>
  <c r="E2282" i="1"/>
  <c r="D2285" i="1"/>
  <c r="B2284" i="1" l="1"/>
  <c r="E2283" i="1"/>
  <c r="D2286" i="1"/>
  <c r="B2285" i="1" l="1"/>
  <c r="E2284" i="1"/>
  <c r="D2287" i="1"/>
  <c r="B2286" i="1" l="1"/>
  <c r="E2285" i="1"/>
  <c r="D2288" i="1"/>
  <c r="B2287" i="1" l="1"/>
  <c r="E2286" i="1"/>
  <c r="B2288" i="1" l="1"/>
  <c r="E2287" i="1"/>
  <c r="D2290" i="1"/>
  <c r="B2289" i="1" l="1"/>
  <c r="E2288" i="1"/>
  <c r="D2291" i="1"/>
  <c r="B2290" i="1" l="1"/>
  <c r="E2289" i="1"/>
  <c r="D2292" i="1"/>
  <c r="B2291" i="1" l="1"/>
  <c r="E2290" i="1"/>
  <c r="D2293" i="1"/>
  <c r="B2292" i="1" l="1"/>
  <c r="E2291" i="1"/>
  <c r="B2293" i="1" l="1"/>
  <c r="E2292" i="1"/>
  <c r="D2295" i="1"/>
  <c r="B2294" i="1" l="1"/>
  <c r="E2293" i="1"/>
  <c r="B2295" i="1" l="1"/>
  <c r="E2294" i="1"/>
  <c r="D2297" i="1"/>
  <c r="B2296" i="1" l="1"/>
  <c r="E2295" i="1"/>
  <c r="B2297" i="1" l="1"/>
  <c r="E2296" i="1"/>
  <c r="D2267" i="1"/>
  <c r="B2266" i="1" l="1"/>
  <c r="E2297" i="1"/>
  <c r="B2267" i="1" l="1"/>
  <c r="E2266" i="1"/>
  <c r="B2268" i="1" l="1"/>
  <c r="E2267" i="1"/>
  <c r="D2299" i="1"/>
  <c r="B2298" i="1" l="1"/>
  <c r="E2268" i="1"/>
  <c r="D2300" i="1"/>
  <c r="B2299" i="1" l="1"/>
  <c r="E2298" i="1"/>
  <c r="D2301" i="1"/>
  <c r="B2300" i="1" l="1"/>
  <c r="E2299" i="1"/>
  <c r="B2301" i="1" l="1"/>
  <c r="E2300" i="1"/>
  <c r="D2303" i="1"/>
  <c r="B2302" i="1" l="1"/>
  <c r="E2301" i="1"/>
  <c r="B2303" i="1" l="1"/>
  <c r="E2302" i="1"/>
  <c r="B2304" i="1" l="1"/>
  <c r="E2303" i="1"/>
  <c r="B2305" i="1" l="1"/>
  <c r="E2304" i="1"/>
  <c r="D2307" i="1"/>
  <c r="B2306" i="1" l="1"/>
  <c r="E2305" i="1"/>
  <c r="B2307" i="1" l="1"/>
  <c r="E2306" i="1"/>
  <c r="D2309" i="1"/>
  <c r="B2308" i="1" l="1"/>
  <c r="E2307" i="1"/>
  <c r="B2309" i="1" l="1"/>
  <c r="E2308" i="1"/>
  <c r="D2311" i="1"/>
  <c r="B2310" i="1" l="1"/>
  <c r="E2309" i="1"/>
  <c r="B2311" i="1" l="1"/>
  <c r="E2310" i="1"/>
  <c r="D2313" i="1"/>
  <c r="B2312" i="1" l="1"/>
  <c r="E2311" i="1"/>
  <c r="B2313" i="1" l="1"/>
  <c r="E2312" i="1"/>
  <c r="D2316" i="1"/>
  <c r="B2315" i="1" l="1"/>
  <c r="E2313" i="1"/>
  <c r="B2316" i="1" l="1"/>
  <c r="E2315" i="1"/>
  <c r="E2316" i="1" l="1"/>
  <c r="D2320" i="1" l="1"/>
  <c r="B2319" i="1" l="1"/>
  <c r="B2320" i="1" l="1"/>
  <c r="E2319" i="1"/>
  <c r="B2314" i="1" l="1"/>
  <c r="E2320" i="1"/>
  <c r="D2322" i="1"/>
  <c r="B2321" i="1" l="1"/>
  <c r="E2314" i="1"/>
  <c r="B2322" i="1" l="1"/>
  <c r="E2321" i="1"/>
  <c r="D2324" i="1"/>
  <c r="B2323" i="1" l="1"/>
  <c r="E2322" i="1"/>
  <c r="D2325" i="1"/>
  <c r="B2324" i="1" l="1"/>
  <c r="E2323" i="1"/>
  <c r="B2325" i="1" l="1"/>
  <c r="E2324" i="1"/>
  <c r="D2327" i="1"/>
  <c r="B2326" i="1" l="1"/>
  <c r="E2325" i="1"/>
  <c r="B2327" i="1" l="1"/>
  <c r="E2326" i="1"/>
  <c r="D2329" i="1"/>
  <c r="B2328" i="1" l="1"/>
  <c r="E2327" i="1"/>
  <c r="D2330" i="1"/>
  <c r="B2329" i="1" l="1"/>
  <c r="E2328" i="1"/>
  <c r="B2330" i="1" l="1"/>
  <c r="E2329" i="1"/>
  <c r="D2342" i="1"/>
  <c r="B2341" i="1" l="1"/>
  <c r="E2330" i="1"/>
  <c r="D2343" i="1"/>
  <c r="B2342" i="1" l="1"/>
  <c r="E2341" i="1"/>
  <c r="D2344" i="1"/>
  <c r="B2343" i="1" l="1"/>
  <c r="E2342" i="1"/>
  <c r="D2345" i="1"/>
  <c r="B2344" i="1" l="1"/>
  <c r="E2343" i="1"/>
  <c r="B2345" i="1" l="1"/>
  <c r="E2344" i="1"/>
  <c r="D2350" i="1"/>
  <c r="B2349" i="1" l="1"/>
  <c r="E2345" i="1"/>
  <c r="B2350" i="1" l="1"/>
  <c r="E2349" i="1"/>
  <c r="D2332" i="1"/>
  <c r="B2331" i="1" l="1"/>
  <c r="E2350" i="1"/>
  <c r="D2333" i="1"/>
  <c r="B2332" i="1" l="1"/>
  <c r="E2331" i="1"/>
  <c r="D2334" i="1"/>
  <c r="B2333" i="1" l="1"/>
  <c r="E2332" i="1"/>
  <c r="D2335" i="1"/>
  <c r="B2334" i="1" l="1"/>
  <c r="E2333" i="1"/>
  <c r="D2336" i="1"/>
  <c r="B2335" i="1" l="1"/>
  <c r="E2334" i="1"/>
  <c r="D2337" i="1"/>
  <c r="B2336" i="1" l="1"/>
  <c r="E2335" i="1"/>
  <c r="D2338" i="1"/>
  <c r="B2337" i="1" l="1"/>
  <c r="E2336" i="1"/>
  <c r="B2338" i="1" l="1"/>
  <c r="E2337" i="1"/>
  <c r="B2346" i="1" l="1"/>
  <c r="E2338" i="1"/>
  <c r="D2348" i="1"/>
  <c r="B2347" i="1" l="1"/>
  <c r="E2346" i="1"/>
  <c r="B2348" i="1" l="1"/>
  <c r="E2347" i="1"/>
  <c r="D2352" i="1"/>
  <c r="B2351" i="1" l="1"/>
  <c r="E2348" i="1"/>
  <c r="D2353" i="1"/>
  <c r="B2352" i="1" l="1"/>
  <c r="E2351" i="1"/>
  <c r="B2353" i="1" l="1"/>
  <c r="E2352" i="1"/>
  <c r="D2355" i="1"/>
  <c r="B2354" i="1" l="1"/>
  <c r="E2353" i="1"/>
  <c r="B2355" i="1" l="1"/>
  <c r="E2354" i="1"/>
  <c r="D2357" i="1"/>
  <c r="B2356" i="1" l="1"/>
  <c r="E2355" i="1"/>
  <c r="D2358" i="1"/>
  <c r="B2357" i="1" l="1"/>
  <c r="E2356" i="1"/>
  <c r="D2359" i="1"/>
  <c r="B2358" i="1" l="1"/>
  <c r="E2357" i="1"/>
  <c r="D2360" i="1"/>
  <c r="B2359" i="1" l="1"/>
  <c r="E2358" i="1"/>
  <c r="D2361" i="1"/>
  <c r="B2360" i="1" l="1"/>
  <c r="E2359" i="1"/>
  <c r="B2361" i="1" l="1"/>
  <c r="E2360" i="1"/>
  <c r="D2365" i="1"/>
  <c r="B2364" i="1" l="1"/>
  <c r="E2361" i="1"/>
  <c r="B2365" i="1" l="1"/>
  <c r="E2364" i="1"/>
  <c r="D2363" i="1"/>
  <c r="B2362" i="1" l="1"/>
  <c r="E2365" i="1"/>
  <c r="B2363" i="1" l="1"/>
  <c r="E2362" i="1"/>
  <c r="D2340" i="1"/>
  <c r="B2339" i="1" l="1"/>
  <c r="E2363" i="1"/>
  <c r="B2340" i="1" l="1"/>
  <c r="E2339" i="1"/>
  <c r="D2367" i="1"/>
  <c r="B2366" i="1" l="1"/>
  <c r="E2340" i="1"/>
  <c r="B2367" i="1" l="1"/>
  <c r="E2366" i="1"/>
  <c r="D2369" i="1"/>
  <c r="B2368" i="1" l="1"/>
  <c r="E2367" i="1"/>
  <c r="B2369" i="1" l="1"/>
  <c r="E2368" i="1"/>
  <c r="D2371" i="1"/>
  <c r="B2370" i="1" l="1"/>
  <c r="E2369" i="1"/>
  <c r="D2372" i="1"/>
  <c r="B2371" i="1" l="1"/>
  <c r="E2370" i="1"/>
  <c r="D2373" i="1"/>
  <c r="B2372" i="1" l="1"/>
  <c r="E2371" i="1"/>
  <c r="D2374" i="1"/>
  <c r="B2373" i="1" l="1"/>
  <c r="E2372" i="1"/>
  <c r="B2374" i="1" l="1"/>
  <c r="E2373" i="1"/>
  <c r="D2376" i="1"/>
  <c r="B2375" i="1" l="1"/>
  <c r="E2374" i="1"/>
  <c r="B2376" i="1" l="1"/>
  <c r="E2375" i="1"/>
  <c r="D2390" i="1"/>
  <c r="B2389" i="1" l="1"/>
  <c r="E2376" i="1"/>
  <c r="D2391" i="1"/>
  <c r="B2390" i="1" l="1"/>
  <c r="E2389" i="1"/>
  <c r="D2392" i="1"/>
  <c r="B2391" i="1" l="1"/>
  <c r="E2390" i="1"/>
  <c r="B2392" i="1" l="1"/>
  <c r="E2391" i="1"/>
  <c r="D2394" i="1"/>
  <c r="B2393" i="1" l="1"/>
  <c r="E2392" i="1"/>
  <c r="B2394" i="1" l="1"/>
  <c r="E2393" i="1"/>
  <c r="D2396" i="1"/>
  <c r="B2395" i="1" l="1"/>
  <c r="E2394" i="1"/>
  <c r="B2396" i="1" l="1"/>
  <c r="E2395" i="1"/>
  <c r="D2398" i="1"/>
  <c r="B2397" i="1" l="1"/>
  <c r="E2396" i="1"/>
  <c r="D2399" i="1"/>
  <c r="B2398" i="1" l="1"/>
  <c r="E2397" i="1"/>
  <c r="D2400" i="1"/>
  <c r="B2399" i="1" l="1"/>
  <c r="E2398" i="1"/>
  <c r="D2401" i="1"/>
  <c r="B2400" i="1" l="1"/>
  <c r="E2399" i="1"/>
  <c r="B2401" i="1" l="1"/>
  <c r="E2400" i="1"/>
  <c r="D2406" i="1"/>
  <c r="B2405" i="1" l="1"/>
  <c r="E2401" i="1"/>
  <c r="B2406" i="1" l="1"/>
  <c r="E2405" i="1"/>
  <c r="D2408" i="1"/>
  <c r="B2407" i="1" l="1"/>
  <c r="E2406" i="1"/>
  <c r="B2408" i="1" l="1"/>
  <c r="E2407" i="1"/>
  <c r="D2410" i="1"/>
  <c r="B2409" i="1" l="1"/>
  <c r="E2408" i="1"/>
  <c r="B2410" i="1" l="1"/>
  <c r="E2409" i="1"/>
  <c r="D2403" i="1"/>
  <c r="B2402" i="1" l="1"/>
  <c r="E2410" i="1"/>
  <c r="D2404" i="1"/>
  <c r="B2403" i="1" l="1"/>
  <c r="E2402" i="1"/>
  <c r="B2404" i="1" l="1"/>
  <c r="E2403" i="1"/>
  <c r="D2412" i="1"/>
  <c r="B2411" i="1" l="1"/>
  <c r="E2404" i="1"/>
  <c r="D2413" i="1"/>
  <c r="B2412" i="1" l="1"/>
  <c r="E2411" i="1"/>
  <c r="D2414" i="1"/>
  <c r="B2413" i="1" l="1"/>
  <c r="E2412" i="1"/>
  <c r="D2415" i="1"/>
  <c r="B2414" i="1" l="1"/>
  <c r="E2413" i="1"/>
  <c r="D2416" i="1"/>
  <c r="B2415" i="1" l="1"/>
  <c r="E2414" i="1"/>
  <c r="B2416" i="1" l="1"/>
  <c r="E2415" i="1"/>
  <c r="D2421" i="1"/>
  <c r="B2420" i="1" l="1"/>
  <c r="E2416" i="1"/>
  <c r="B2421" i="1" l="1"/>
  <c r="E2420" i="1"/>
  <c r="D2423" i="1"/>
  <c r="B2422" i="1" l="1"/>
  <c r="E2421" i="1"/>
  <c r="D2424" i="1"/>
  <c r="B2423" i="1" l="1"/>
  <c r="E2422" i="1"/>
  <c r="D2425" i="1"/>
  <c r="B2424" i="1" l="1"/>
  <c r="E2423" i="1"/>
  <c r="D2426" i="1"/>
  <c r="B2425" i="1" l="1"/>
  <c r="E2424" i="1"/>
  <c r="D2427" i="1"/>
  <c r="B2426" i="1" l="1"/>
  <c r="E2425" i="1"/>
  <c r="B2427" i="1" l="1"/>
  <c r="E2426" i="1"/>
  <c r="D2429" i="1"/>
  <c r="B2428" i="1" l="1"/>
  <c r="E2427" i="1"/>
  <c r="B2429" i="1" l="1"/>
  <c r="E2428" i="1"/>
  <c r="D2431" i="1"/>
  <c r="B2430" i="1" l="1"/>
  <c r="E2429" i="1"/>
  <c r="B2431" i="1" l="1"/>
  <c r="E2430" i="1"/>
  <c r="D2433" i="1"/>
  <c r="B2432" i="1" l="1"/>
  <c r="E2431" i="1"/>
  <c r="D2434" i="1"/>
  <c r="B2433" i="1" l="1"/>
  <c r="E2432" i="1"/>
  <c r="D2435" i="1"/>
  <c r="B2434" i="1" l="1"/>
  <c r="E2433" i="1"/>
  <c r="D2436" i="1"/>
  <c r="B2435" i="1" l="1"/>
  <c r="E2434" i="1"/>
  <c r="B2436" i="1" l="1"/>
  <c r="E2435" i="1"/>
  <c r="D2440" i="1"/>
  <c r="B2439" i="1" l="1"/>
  <c r="E2436" i="1"/>
  <c r="B2440" i="1" l="1"/>
  <c r="E2439" i="1"/>
  <c r="D2442" i="1"/>
  <c r="B2441" i="1" l="1"/>
  <c r="E2440" i="1"/>
  <c r="B2442" i="1" l="1"/>
  <c r="E2441" i="1"/>
  <c r="B2437" i="1" l="1"/>
  <c r="E2442" i="1"/>
  <c r="D2444" i="1"/>
  <c r="B2443" i="1" l="1"/>
  <c r="E2437" i="1"/>
  <c r="D2445" i="1"/>
  <c r="B2444" i="1" l="1"/>
  <c r="E2443" i="1"/>
  <c r="B2445" i="1" l="1"/>
  <c r="E2444" i="1"/>
  <c r="B2446" i="1" l="1"/>
  <c r="E2445" i="1"/>
  <c r="B2447" i="1" l="1"/>
  <c r="E2446" i="1"/>
  <c r="B2448" i="1" l="1"/>
  <c r="E2447" i="1"/>
  <c r="B2449" i="1" l="1"/>
  <c r="E2448" i="1"/>
  <c r="D2418" i="1"/>
  <c r="B2417" i="1" l="1"/>
  <c r="E2449" i="1"/>
  <c r="D2419" i="1"/>
  <c r="B2418" i="1" l="1"/>
  <c r="E2417" i="1"/>
  <c r="B2419" i="1" l="1"/>
  <c r="E2418" i="1"/>
  <c r="B2438" i="1" l="1"/>
  <c r="E2419" i="1"/>
  <c r="D2451" i="1"/>
  <c r="B2450" i="1" l="1"/>
  <c r="E2438" i="1"/>
  <c r="B2451" i="1" l="1"/>
  <c r="E2450" i="1"/>
  <c r="D2453" i="1"/>
  <c r="B2452" i="1" l="1"/>
  <c r="E2451" i="1"/>
  <c r="B2453" i="1" l="1"/>
  <c r="E2452" i="1"/>
  <c r="D2458" i="1"/>
  <c r="B2457" i="1" l="1"/>
  <c r="E2453" i="1"/>
  <c r="B2458" i="1" l="1"/>
  <c r="E2457" i="1"/>
  <c r="D2460" i="1"/>
  <c r="B2459" i="1" l="1"/>
  <c r="E2458" i="1"/>
  <c r="B2460" i="1" l="1"/>
  <c r="E2459" i="1"/>
  <c r="B2454" i="1" l="1"/>
  <c r="E2460" i="1"/>
  <c r="B2455" i="1" l="1"/>
  <c r="E2454" i="1"/>
  <c r="D2462" i="1"/>
  <c r="B2461" i="1" l="1"/>
  <c r="E2455" i="1"/>
  <c r="D2463" i="1"/>
  <c r="B2462" i="1" l="1"/>
  <c r="E2461" i="1"/>
  <c r="B2463" i="1" l="1"/>
  <c r="E2462" i="1"/>
  <c r="D2465" i="1"/>
  <c r="B2464" i="1" l="1"/>
  <c r="E2463" i="1"/>
  <c r="D2466" i="1"/>
  <c r="B2465" i="1" l="1"/>
  <c r="E2464" i="1"/>
  <c r="B2466" i="1" l="1"/>
  <c r="E2465" i="1"/>
  <c r="B2456" i="1" l="1"/>
  <c r="E2466" i="1"/>
  <c r="D2468" i="1"/>
  <c r="B2467" i="1" l="1"/>
  <c r="E2456" i="1"/>
  <c r="B2468" i="1" l="1"/>
  <c r="E2467" i="1"/>
  <c r="D2470" i="1"/>
  <c r="B2469" i="1" l="1"/>
  <c r="E2468" i="1"/>
  <c r="D2471" i="1"/>
  <c r="B2470" i="1" l="1"/>
  <c r="E2469" i="1"/>
  <c r="B2471" i="1" l="1"/>
  <c r="E2470" i="1"/>
  <c r="D2474" i="1"/>
  <c r="B2473" i="1" l="1"/>
  <c r="E2471" i="1"/>
  <c r="B2474" i="1" l="1"/>
  <c r="E2473" i="1"/>
  <c r="D2476" i="1"/>
  <c r="B2475" i="1" l="1"/>
  <c r="E2474" i="1"/>
  <c r="B2476" i="1" l="1"/>
  <c r="E2475" i="1"/>
  <c r="B2472" i="1" l="1"/>
  <c r="E2476" i="1"/>
  <c r="D2482" i="1"/>
  <c r="B2481" i="1" l="1"/>
  <c r="E2472" i="1"/>
  <c r="B2482" i="1" l="1"/>
  <c r="E2481" i="1"/>
  <c r="D2484" i="1"/>
  <c r="B2483" i="1" l="1"/>
  <c r="E2482" i="1"/>
  <c r="B2484" i="1" l="1"/>
  <c r="E2483" i="1"/>
  <c r="B2477" i="1" l="1"/>
  <c r="E2484" i="1"/>
  <c r="D2479" i="1"/>
  <c r="B2478" i="1" l="1"/>
  <c r="E2477" i="1"/>
  <c r="B2479" i="1" l="1"/>
  <c r="E2478" i="1"/>
  <c r="D2486" i="1"/>
  <c r="B2485" i="1" l="1"/>
  <c r="E2479" i="1"/>
  <c r="B2486" i="1" l="1"/>
  <c r="E2485" i="1"/>
  <c r="D2488" i="1"/>
  <c r="B2487" i="1" l="1"/>
  <c r="E2486" i="1"/>
  <c r="B2488" i="1" l="1"/>
  <c r="E2487" i="1"/>
  <c r="D2490" i="1"/>
  <c r="B2489" i="1" l="1"/>
  <c r="E2488" i="1"/>
  <c r="B2490" i="1" l="1"/>
  <c r="E2489" i="1"/>
  <c r="D2493" i="1"/>
  <c r="B2492" i="1" l="1"/>
  <c r="E2490" i="1"/>
  <c r="B2493" i="1" l="1"/>
  <c r="E2492" i="1"/>
  <c r="D2495" i="1"/>
  <c r="B2494" i="1" l="1"/>
  <c r="E2493" i="1"/>
  <c r="D2496" i="1"/>
  <c r="B2495" i="1" l="1"/>
  <c r="E2494" i="1"/>
  <c r="D2497" i="1"/>
  <c r="B2496" i="1" l="1"/>
  <c r="E2495" i="1"/>
  <c r="D2498" i="1"/>
  <c r="B2497" i="1" l="1"/>
  <c r="E2496" i="1"/>
  <c r="B2498" i="1" l="1"/>
  <c r="E2497" i="1"/>
  <c r="B2491" i="1" l="1"/>
  <c r="E2498" i="1"/>
  <c r="D2500" i="1"/>
  <c r="B2499" i="1" l="1"/>
  <c r="E2491" i="1"/>
  <c r="D2501" i="1"/>
  <c r="B2500" i="1" l="1"/>
  <c r="E2499" i="1"/>
  <c r="D2502" i="1"/>
  <c r="B2501" i="1" l="1"/>
  <c r="E2500" i="1"/>
  <c r="D2503" i="1"/>
  <c r="B2502" i="1" l="1"/>
  <c r="E2501" i="1"/>
  <c r="D2504" i="1"/>
  <c r="B2503" i="1" l="1"/>
  <c r="E2502" i="1"/>
  <c r="B2504" i="1" l="1"/>
  <c r="E2503" i="1"/>
  <c r="D2506" i="1"/>
  <c r="B2505" i="1" l="1"/>
  <c r="E2504" i="1"/>
  <c r="D2507" i="1"/>
  <c r="B2506" i="1" l="1"/>
  <c r="E2505" i="1"/>
  <c r="B2507" i="1" l="1"/>
  <c r="E2506" i="1"/>
  <c r="D2509" i="1"/>
  <c r="B2508" i="1" l="1"/>
  <c r="E2507" i="1"/>
  <c r="B2509" i="1" l="1"/>
  <c r="E2508" i="1"/>
  <c r="B2480" i="1" l="1"/>
  <c r="E2509" i="1"/>
  <c r="D2511" i="1"/>
  <c r="B2510" i="1" l="1"/>
  <c r="E2480" i="1"/>
  <c r="D2512" i="1"/>
  <c r="B2511" i="1" l="1"/>
  <c r="E2510" i="1"/>
  <c r="B2512" i="1" l="1"/>
  <c r="E2511" i="1"/>
  <c r="D2514" i="1"/>
  <c r="B2513" i="1" l="1"/>
  <c r="E2512" i="1"/>
  <c r="D2515" i="1"/>
  <c r="B2514" i="1" l="1"/>
  <c r="E2513" i="1"/>
  <c r="D2516" i="1"/>
  <c r="B2515" i="1" l="1"/>
  <c r="E2514" i="1"/>
  <c r="B2516" i="1" l="1"/>
  <c r="E2515" i="1"/>
  <c r="D2519" i="1"/>
  <c r="B2518" i="1" l="1"/>
  <c r="E2516" i="1"/>
  <c r="B2519" i="1" l="1"/>
  <c r="E2518" i="1"/>
  <c r="D2521" i="1"/>
  <c r="B2520" i="1" l="1"/>
  <c r="E2519" i="1"/>
  <c r="B2521" i="1" l="1"/>
  <c r="E2520" i="1"/>
  <c r="B2517" i="1" l="1"/>
  <c r="E2521" i="1"/>
  <c r="D2523" i="1"/>
  <c r="B2522" i="1" l="1"/>
  <c r="E2517" i="1"/>
  <c r="B2523" i="1" l="1"/>
  <c r="E2522" i="1"/>
  <c r="D2525" i="1"/>
  <c r="B2524" i="1" l="1"/>
  <c r="E2523" i="1"/>
  <c r="B2525" i="1" l="1"/>
  <c r="E2524" i="1"/>
  <c r="D2527" i="1"/>
  <c r="B2526" i="1" l="1"/>
  <c r="E2525" i="1"/>
  <c r="B2527" i="1" l="1"/>
  <c r="E2526" i="1"/>
  <c r="D2529" i="1"/>
  <c r="B2528" i="1" l="1"/>
  <c r="E2527" i="1"/>
  <c r="D2530" i="1"/>
  <c r="D2531" i="1" s="1"/>
  <c r="D2532" i="1" s="1"/>
  <c r="D2533" i="1" s="1"/>
  <c r="D2534" i="1" s="1"/>
  <c r="D2535" i="1" s="1"/>
  <c r="D2536" i="1" s="1"/>
  <c r="D2537" i="1" l="1"/>
  <c r="B2529" i="1"/>
  <c r="E2528" i="1"/>
  <c r="B2530" i="1" l="1"/>
  <c r="E2529" i="1"/>
  <c r="D2540" i="1"/>
  <c r="E2540" i="1" s="1"/>
  <c r="E2530" i="1" l="1"/>
  <c r="D2541" i="1"/>
  <c r="E2541" i="1" s="1"/>
  <c r="D2542" i="1" l="1"/>
  <c r="E2542" i="1" s="1"/>
  <c r="D2543" i="1" l="1"/>
  <c r="E2543" i="1" s="1"/>
  <c r="D2545" i="1" l="1"/>
  <c r="E2545" i="1" s="1"/>
  <c r="B2531" i="1" l="1"/>
  <c r="B2532" i="1" l="1"/>
  <c r="E2531" i="1"/>
  <c r="B2533" i="1" l="1"/>
  <c r="E2532" i="1"/>
  <c r="B2534" i="1" l="1"/>
  <c r="E2533" i="1"/>
  <c r="B2535" i="1" l="1"/>
  <c r="B2536" i="1" s="1"/>
  <c r="E2534" i="1"/>
  <c r="B2537" i="1" l="1"/>
  <c r="E2536" i="1"/>
  <c r="E2535" i="1"/>
  <c r="E2537" i="1" l="1"/>
  <c r="B2538" i="1"/>
  <c r="D2554" i="1"/>
  <c r="B2553" i="1" l="1"/>
  <c r="E2538" i="1"/>
  <c r="B2554" i="1" l="1"/>
  <c r="E2553" i="1"/>
  <c r="D2556" i="1"/>
  <c r="B2555" i="1" l="1"/>
  <c r="E2554" i="1"/>
  <c r="D2557" i="1"/>
  <c r="B2556" i="1" l="1"/>
  <c r="E2555" i="1"/>
  <c r="D2558" i="1"/>
  <c r="B2557" i="1" l="1"/>
  <c r="E2556" i="1"/>
  <c r="D2559" i="1"/>
  <c r="B2558" i="1" l="1"/>
  <c r="E2557" i="1"/>
  <c r="D2560" i="1"/>
  <c r="B2559" i="1" l="1"/>
  <c r="E2558" i="1"/>
  <c r="B2560" i="1" l="1"/>
  <c r="E2559" i="1"/>
  <c r="D2562" i="1"/>
  <c r="B2561" i="1" l="1"/>
  <c r="E2560" i="1"/>
  <c r="D2563" i="1"/>
  <c r="B2562" i="1" l="1"/>
  <c r="E2561" i="1"/>
  <c r="D2564" i="1"/>
  <c r="B2563" i="1" l="1"/>
  <c r="E2562" i="1"/>
  <c r="D2565" i="1"/>
  <c r="B2564" i="1" l="1"/>
  <c r="E2563" i="1"/>
  <c r="D2566" i="1"/>
  <c r="B2565" i="1" l="1"/>
  <c r="E2564" i="1"/>
  <c r="D2567" i="1"/>
  <c r="B2566" i="1" l="1"/>
  <c r="E2565" i="1"/>
  <c r="D2568" i="1"/>
  <c r="B2567" i="1" l="1"/>
  <c r="E2566" i="1"/>
  <c r="D2569" i="1"/>
  <c r="B2568" i="1" l="1"/>
  <c r="E2567" i="1"/>
  <c r="B2569" i="1" l="1"/>
  <c r="E2568" i="1"/>
  <c r="D2571" i="1"/>
  <c r="B2570" i="1" l="1"/>
  <c r="E2569" i="1"/>
  <c r="B2571" i="1" l="1"/>
  <c r="E2570" i="1"/>
  <c r="D2573" i="1"/>
  <c r="B2572" i="1" l="1"/>
  <c r="E2571" i="1"/>
  <c r="D2574" i="1"/>
  <c r="B2573" i="1" l="1"/>
  <c r="E2572" i="1"/>
  <c r="B2574" i="1" l="1"/>
  <c r="E2573" i="1"/>
  <c r="D2576" i="1"/>
  <c r="B2575" i="1" l="1"/>
  <c r="E2574" i="1"/>
  <c r="B2576" i="1" l="1"/>
  <c r="E2575" i="1"/>
  <c r="D2578" i="1"/>
  <c r="B2577" i="1" l="1"/>
  <c r="E2576" i="1"/>
  <c r="D2579" i="1"/>
  <c r="B2578" i="1" l="1"/>
  <c r="E2577" i="1"/>
  <c r="D2580" i="1"/>
  <c r="B2579" i="1" l="1"/>
  <c r="E2578" i="1"/>
  <c r="D2581" i="1"/>
  <c r="B2580" i="1" l="1"/>
  <c r="E2579" i="1"/>
  <c r="B2581" i="1" l="1"/>
  <c r="E2580" i="1"/>
  <c r="D2585" i="1"/>
  <c r="B2584" i="1" l="1"/>
  <c r="E2581" i="1"/>
  <c r="B2585" i="1" l="1"/>
  <c r="E2584" i="1"/>
  <c r="D2583" i="1"/>
  <c r="B2582" i="1" l="1"/>
  <c r="E2585" i="1"/>
  <c r="B2583" i="1" l="1"/>
  <c r="E2582" i="1"/>
  <c r="D2587" i="1"/>
  <c r="B2586" i="1" l="1"/>
  <c r="E2583" i="1"/>
  <c r="D2588" i="1"/>
  <c r="B2587" i="1" l="1"/>
  <c r="E2586" i="1"/>
  <c r="B2588" i="1" l="1"/>
  <c r="E2587" i="1"/>
  <c r="B2227" i="1" l="1"/>
  <c r="E2588" i="1"/>
  <c r="D2590" i="1"/>
  <c r="B2589" i="1" l="1"/>
  <c r="E2227" i="1"/>
  <c r="B2590" i="1" l="1"/>
  <c r="E2589" i="1"/>
  <c r="D2592" i="1"/>
  <c r="B2591" i="1" l="1"/>
  <c r="E2590" i="1"/>
  <c r="B2592" i="1" l="1"/>
  <c r="E2591" i="1"/>
  <c r="D2594" i="1"/>
  <c r="E2592" i="1" l="1"/>
  <c r="B2594" i="1" l="1"/>
  <c r="D2596" i="1"/>
  <c r="B2595" i="1" l="1"/>
  <c r="E2594" i="1"/>
  <c r="B2596" i="1" l="1"/>
  <c r="E2595" i="1"/>
  <c r="D2598" i="1"/>
  <c r="B2597" i="1" l="1"/>
  <c r="E2596" i="1"/>
  <c r="D2599" i="1"/>
  <c r="B2598" i="1" l="1"/>
  <c r="E2597" i="1"/>
  <c r="D2600" i="1"/>
  <c r="B2599" i="1" l="1"/>
  <c r="E2598" i="1"/>
  <c r="D2601" i="1"/>
  <c r="B2600" i="1" l="1"/>
  <c r="E2599" i="1"/>
  <c r="B2601" i="1" l="1"/>
  <c r="E2600" i="1"/>
  <c r="D2604" i="1"/>
  <c r="B2603" i="1" l="1"/>
  <c r="E2601" i="1"/>
  <c r="D2605" i="1"/>
  <c r="B2604" i="1" l="1"/>
  <c r="E2603" i="1"/>
  <c r="D2606" i="1"/>
  <c r="B2605" i="1" l="1"/>
  <c r="E2604" i="1"/>
  <c r="B2606" i="1" l="1"/>
  <c r="E2605" i="1"/>
  <c r="D2609" i="1"/>
  <c r="B2608" i="1" l="1"/>
  <c r="E2606" i="1"/>
  <c r="B2609" i="1" l="1"/>
  <c r="E2608" i="1"/>
  <c r="D2611" i="1"/>
  <c r="B2610" i="1" l="1"/>
  <c r="E2609" i="1"/>
  <c r="D2612" i="1"/>
  <c r="B2611" i="1" l="1"/>
  <c r="E2610" i="1"/>
  <c r="B2612" i="1" l="1"/>
  <c r="E2611" i="1"/>
  <c r="D2614" i="1"/>
  <c r="B2613" i="1" l="1"/>
  <c r="E2612" i="1"/>
  <c r="D2615" i="1"/>
  <c r="B2614" i="1" l="1"/>
  <c r="E2613" i="1"/>
  <c r="B2615" i="1" l="1"/>
  <c r="E2614" i="1"/>
  <c r="D2617" i="1"/>
  <c r="B2616" i="1" l="1"/>
  <c r="E2615" i="1"/>
  <c r="B2617" i="1" l="1"/>
  <c r="E2616" i="1"/>
  <c r="D2620" i="1"/>
  <c r="B2619" i="1" l="1"/>
  <c r="E2617" i="1"/>
  <c r="D2621" i="1"/>
  <c r="B2620" i="1" l="1"/>
  <c r="E2619" i="1"/>
  <c r="B2621" i="1" l="1"/>
  <c r="E2620" i="1"/>
  <c r="B2607" i="1" l="1"/>
  <c r="E2621" i="1"/>
  <c r="D2623" i="1"/>
  <c r="B2622" i="1" l="1"/>
  <c r="E2607" i="1"/>
  <c r="B2623" i="1" l="1"/>
  <c r="E2622" i="1"/>
  <c r="D2625" i="1"/>
  <c r="B2624" i="1" l="1"/>
  <c r="E2623" i="1"/>
  <c r="B2625" i="1" l="1"/>
  <c r="E2624" i="1"/>
  <c r="D2627" i="1"/>
  <c r="B2626" i="1" l="1"/>
  <c r="E2625" i="1"/>
  <c r="D2628" i="1"/>
  <c r="B2627" i="1" l="1"/>
  <c r="E2626" i="1"/>
  <c r="B2628" i="1" l="1"/>
  <c r="E2627" i="1"/>
  <c r="D2630" i="1"/>
  <c r="B2629" i="1" l="1"/>
  <c r="E2628" i="1"/>
  <c r="D2631" i="1"/>
  <c r="B2630" i="1" l="1"/>
  <c r="E2629" i="1"/>
  <c r="D2632" i="1"/>
  <c r="B2631" i="1" l="1"/>
  <c r="E2630" i="1"/>
  <c r="D2633" i="1"/>
  <c r="B2632" i="1" l="1"/>
  <c r="E2631" i="1"/>
  <c r="D2634" i="1"/>
  <c r="B2633" i="1" l="1"/>
  <c r="E2632" i="1"/>
  <c r="D2635" i="1"/>
  <c r="B2634" i="1" l="1"/>
  <c r="E2633" i="1"/>
  <c r="B2635" i="1" l="1"/>
  <c r="E2634" i="1"/>
  <c r="D2639" i="1"/>
  <c r="B2638" i="1" l="1"/>
  <c r="E2635" i="1"/>
  <c r="B2639" i="1" l="1"/>
  <c r="E2638" i="1"/>
  <c r="B2602" i="1" l="1"/>
  <c r="E2639" i="1"/>
  <c r="B2618" i="1" l="1"/>
  <c r="E2602" i="1"/>
  <c r="B2636" i="1" l="1"/>
  <c r="E2618" i="1"/>
  <c r="B2637" i="1" l="1"/>
  <c r="E2636" i="1"/>
  <c r="D2641" i="1"/>
  <c r="B2640" i="1" l="1"/>
  <c r="E2637" i="1"/>
  <c r="B2641" i="1" l="1"/>
  <c r="E2640" i="1"/>
  <c r="D2378" i="1"/>
  <c r="B2377" i="1" l="1"/>
  <c r="E2641" i="1"/>
  <c r="D2379" i="1"/>
  <c r="B2378" i="1" l="1"/>
  <c r="E2377" i="1"/>
  <c r="D2380" i="1"/>
  <c r="B2379" i="1" l="1"/>
  <c r="E2378" i="1"/>
  <c r="D2381" i="1"/>
  <c r="B2380" i="1" l="1"/>
  <c r="E2379" i="1"/>
  <c r="D2382" i="1"/>
  <c r="B2381" i="1" l="1"/>
  <c r="E2380" i="1"/>
  <c r="D2383" i="1"/>
  <c r="B2382" i="1" l="1"/>
  <c r="E2381" i="1"/>
  <c r="D2384" i="1"/>
  <c r="B2383" i="1" l="1"/>
  <c r="E2382" i="1"/>
  <c r="B2384" i="1" l="1"/>
  <c r="E2383" i="1"/>
  <c r="B2385" i="1" l="1"/>
  <c r="E2384" i="1"/>
  <c r="D2387" i="1"/>
  <c r="B2386" i="1" l="1"/>
  <c r="E2385" i="1"/>
  <c r="D2388" i="1"/>
  <c r="B2387" i="1" l="1"/>
  <c r="E2386" i="1"/>
  <c r="B2388" i="1" l="1"/>
  <c r="E2387" i="1"/>
  <c r="D2643" i="1"/>
  <c r="B2642" i="1" l="1"/>
  <c r="E2388" i="1"/>
  <c r="B2643" i="1" l="1"/>
  <c r="E2642" i="1"/>
  <c r="D2645" i="1"/>
  <c r="B2644" i="1" l="1"/>
  <c r="E2643" i="1"/>
  <c r="D2646" i="1"/>
  <c r="B2645" i="1" l="1"/>
  <c r="E2644" i="1"/>
  <c r="D2647" i="1"/>
  <c r="B2646" i="1" l="1"/>
  <c r="E2645" i="1"/>
  <c r="B2647" i="1" l="1"/>
  <c r="E2646" i="1"/>
  <c r="D2650" i="1"/>
  <c r="B2649" i="1" l="1"/>
  <c r="E2647" i="1"/>
  <c r="B2650" i="1" l="1"/>
  <c r="E2649" i="1"/>
  <c r="B2648" i="1" l="1"/>
  <c r="E2650" i="1"/>
  <c r="D2652" i="1"/>
  <c r="B2651" i="1" l="1"/>
  <c r="E2648" i="1"/>
  <c r="B2652" i="1" l="1"/>
  <c r="E2651" i="1"/>
  <c r="D2654" i="1"/>
  <c r="B2653" i="1" l="1"/>
  <c r="E2652" i="1"/>
  <c r="B2654" i="1" l="1"/>
  <c r="E2653" i="1"/>
  <c r="D2656" i="1"/>
  <c r="D2657" i="1" s="1"/>
  <c r="B2655" i="1" l="1"/>
  <c r="E2654" i="1"/>
  <c r="B2656" i="1" l="1"/>
  <c r="E2655" i="1"/>
  <c r="D2659" i="1"/>
  <c r="B2658" i="1" l="1"/>
  <c r="E2656" i="1"/>
  <c r="B2659" i="1" l="1"/>
  <c r="E2658" i="1"/>
  <c r="D2663" i="1"/>
  <c r="B2662" i="1" l="1"/>
  <c r="E2659" i="1"/>
  <c r="B2663" i="1" l="1"/>
  <c r="E2662" i="1"/>
  <c r="B2660" i="1" l="1"/>
  <c r="E2663" i="1"/>
  <c r="B2661" i="1" l="1"/>
  <c r="E2660" i="1"/>
  <c r="B2657" i="1" l="1"/>
  <c r="E2661" i="1"/>
  <c r="D2665" i="1"/>
  <c r="B2664" i="1" l="1"/>
  <c r="E2657" i="1"/>
  <c r="B2665" i="1" l="1"/>
  <c r="E2664" i="1"/>
  <c r="D2667" i="1"/>
  <c r="B2666" i="1" l="1"/>
  <c r="E2665" i="1"/>
  <c r="D2668" i="1"/>
  <c r="B2667" i="1" l="1"/>
  <c r="E2666" i="1"/>
  <c r="D2669" i="1"/>
  <c r="B2668" i="1" l="1"/>
  <c r="E2667" i="1"/>
  <c r="D2670" i="1"/>
  <c r="B2669" i="1" l="1"/>
  <c r="E2668" i="1"/>
  <c r="B2670" i="1" l="1"/>
  <c r="B2671" i="1" s="1"/>
  <c r="E2669" i="1"/>
  <c r="D2675" i="1"/>
  <c r="B2674" i="1" l="1"/>
  <c r="E2670" i="1"/>
  <c r="B2675" i="1" l="1"/>
  <c r="E2674" i="1"/>
  <c r="E2675" i="1" l="1"/>
  <c r="E2676" i="1" l="1"/>
  <c r="D2672" i="1"/>
  <c r="E2677" i="1" l="1"/>
  <c r="B2672" i="1" l="1"/>
  <c r="E2671" i="1"/>
  <c r="D2678" i="1"/>
  <c r="B2673" i="1" l="1"/>
  <c r="E2672" i="1"/>
  <c r="B2678" i="1" l="1"/>
  <c r="E2673" i="1"/>
  <c r="D2680" i="1"/>
  <c r="B2679" i="1" l="1"/>
  <c r="E2678" i="1"/>
  <c r="B2680" i="1" l="1"/>
  <c r="E2679" i="1"/>
  <c r="D2682" i="1"/>
  <c r="B2681" i="1" l="1"/>
  <c r="E2680" i="1"/>
  <c r="B2682" i="1" l="1"/>
  <c r="E2681" i="1"/>
  <c r="D2684" i="1"/>
  <c r="B2683" i="1" l="1"/>
  <c r="E2682" i="1"/>
  <c r="B2684" i="1" l="1"/>
  <c r="E2683" i="1"/>
  <c r="D2686" i="1"/>
  <c r="B2685" i="1" l="1"/>
  <c r="E2684" i="1"/>
  <c r="D2687" i="1"/>
  <c r="B2686" i="1" l="1"/>
  <c r="E2685" i="1"/>
  <c r="B2687" i="1" l="1"/>
  <c r="E2686" i="1"/>
  <c r="D2689" i="1"/>
  <c r="B2688" i="1" l="1"/>
  <c r="E2687" i="1"/>
  <c r="D2690" i="1"/>
  <c r="B2689" i="1" l="1"/>
  <c r="E2688" i="1"/>
  <c r="B2690" i="1" l="1"/>
  <c r="E2689" i="1"/>
  <c r="D2692" i="1"/>
  <c r="B2691" i="1" l="1"/>
  <c r="E2690" i="1"/>
  <c r="B2692" i="1" l="1"/>
  <c r="E2691" i="1"/>
  <c r="D2694" i="1"/>
  <c r="B2693" i="1" l="1"/>
  <c r="E2692" i="1"/>
  <c r="D2695" i="1"/>
  <c r="B2694" i="1" l="1"/>
  <c r="E2693" i="1"/>
  <c r="D2696" i="1"/>
  <c r="B2695" i="1" l="1"/>
  <c r="E2694" i="1"/>
  <c r="B2696" i="1" l="1"/>
  <c r="E2695" i="1"/>
  <c r="D2699" i="1"/>
  <c r="B2698" i="1" l="1"/>
  <c r="E2696" i="1"/>
  <c r="B2699" i="1" l="1"/>
  <c r="E2698" i="1"/>
  <c r="D2701" i="1"/>
  <c r="B2700" i="1" l="1"/>
  <c r="E2699" i="1"/>
  <c r="D2702" i="1"/>
  <c r="B2701" i="1" l="1"/>
  <c r="E2700" i="1"/>
  <c r="B2702" i="1" l="1"/>
  <c r="E2701" i="1"/>
  <c r="B2697" i="1" l="1"/>
  <c r="E2702" i="1"/>
  <c r="D2707" i="1"/>
  <c r="B2706" i="1" l="1"/>
  <c r="E2697" i="1"/>
  <c r="D2708" i="1"/>
  <c r="B2707" i="1" l="1"/>
  <c r="E2706" i="1"/>
  <c r="D2709" i="1"/>
  <c r="B2708" i="1" l="1"/>
  <c r="E2707" i="1"/>
  <c r="D2710" i="1"/>
  <c r="B2709" i="1" l="1"/>
  <c r="E2708" i="1"/>
  <c r="D2711" i="1"/>
  <c r="B2710" i="1" l="1"/>
  <c r="E2709" i="1"/>
  <c r="B2711" i="1" l="1"/>
  <c r="E2710" i="1"/>
  <c r="D2704" i="1"/>
  <c r="B2703" i="1" l="1"/>
  <c r="E2711" i="1"/>
  <c r="B2704" i="1" l="1"/>
  <c r="E2703" i="1"/>
  <c r="D2713" i="1"/>
  <c r="B2712" i="1" l="1"/>
  <c r="E2704" i="1"/>
  <c r="B2713" i="1" l="1"/>
  <c r="E2712" i="1"/>
  <c r="B2705" i="1" l="1"/>
  <c r="E2713" i="1"/>
  <c r="D2715" i="1"/>
  <c r="B2714" i="1" l="1"/>
  <c r="E2705" i="1"/>
  <c r="D2716" i="1"/>
  <c r="B2715" i="1" l="1"/>
  <c r="E2714" i="1"/>
  <c r="D2717" i="1"/>
  <c r="B2716" i="1" l="1"/>
  <c r="E2715" i="1"/>
  <c r="B2717" i="1" l="1"/>
  <c r="E2716" i="1"/>
  <c r="D2719" i="1"/>
  <c r="B2718" i="1" l="1"/>
  <c r="E2717" i="1"/>
  <c r="B2719" i="1" l="1"/>
  <c r="E2718" i="1"/>
  <c r="D2721" i="1"/>
  <c r="B2720" i="1" l="1"/>
  <c r="E2719" i="1"/>
  <c r="B2721" i="1" l="1"/>
  <c r="E2720" i="1"/>
  <c r="D2723" i="1"/>
  <c r="B2722" i="1" l="1"/>
  <c r="E2721" i="1"/>
  <c r="B2723" i="1" l="1"/>
  <c r="E2722" i="1"/>
  <c r="D2725" i="1"/>
  <c r="B2724" i="1" l="1"/>
  <c r="E2723" i="1"/>
  <c r="B2725" i="1" l="1"/>
  <c r="E2724" i="1"/>
  <c r="D2727" i="1"/>
  <c r="B2726" i="1" l="1"/>
  <c r="E2725" i="1"/>
  <c r="D2728" i="1"/>
  <c r="B2727" i="1" l="1"/>
  <c r="E2726" i="1"/>
  <c r="D2729" i="1"/>
  <c r="B2728" i="1" l="1"/>
  <c r="E2727" i="1"/>
  <c r="D2730" i="1"/>
  <c r="B2729" i="1" l="1"/>
  <c r="E2728" i="1"/>
  <c r="D2731" i="1"/>
  <c r="B2730" i="1" l="1"/>
  <c r="E2729" i="1"/>
  <c r="D2732" i="1"/>
  <c r="B2731" i="1" l="1"/>
  <c r="E2730" i="1"/>
  <c r="D2733" i="1"/>
  <c r="B2732" i="1" l="1"/>
  <c r="E2731" i="1"/>
  <c r="D2734" i="1"/>
  <c r="B2733" i="1" l="1"/>
  <c r="E2732" i="1"/>
  <c r="B2734" i="1" l="1"/>
  <c r="E2733" i="1"/>
  <c r="D2736" i="1"/>
  <c r="B2735" i="1" l="1"/>
  <c r="E2734" i="1"/>
  <c r="D2737" i="1"/>
  <c r="B2736" i="1" l="1"/>
  <c r="E2735" i="1"/>
  <c r="D2738" i="1"/>
  <c r="B2737" i="1" l="1"/>
  <c r="E2736" i="1"/>
  <c r="D2739" i="1"/>
  <c r="B2738" i="1" l="1"/>
  <c r="E2737" i="1"/>
  <c r="D2740" i="1"/>
  <c r="B2739" i="1" l="1"/>
  <c r="E2738" i="1"/>
  <c r="D2741" i="1"/>
  <c r="B2740" i="1" l="1"/>
  <c r="E2739" i="1"/>
  <c r="D2742" i="1"/>
  <c r="B2741" i="1" l="1"/>
  <c r="E2740" i="1"/>
  <c r="B2742" i="1" l="1"/>
  <c r="E2741" i="1"/>
  <c r="D2744" i="1"/>
  <c r="B2743" i="1" l="1"/>
  <c r="E2742" i="1"/>
  <c r="D2745" i="1"/>
  <c r="B2744" i="1" l="1"/>
  <c r="E2743" i="1"/>
  <c r="D2746" i="1"/>
  <c r="B2745" i="1" l="1"/>
  <c r="E2744" i="1"/>
  <c r="D2747" i="1"/>
  <c r="B2746" i="1" l="1"/>
  <c r="E2745" i="1"/>
  <c r="D2748" i="1"/>
  <c r="B2747" i="1" l="1"/>
  <c r="E2746" i="1"/>
  <c r="D2749" i="1"/>
  <c r="B2748" i="1" l="1"/>
  <c r="E2747" i="1"/>
  <c r="B2749" i="1" l="1"/>
  <c r="E2748" i="1"/>
  <c r="D2753" i="1"/>
  <c r="B2752" i="1" l="1"/>
  <c r="E2749" i="1"/>
  <c r="B2753" i="1" l="1"/>
  <c r="E2752" i="1"/>
  <c r="D2755" i="1"/>
  <c r="B2754" i="1" l="1"/>
  <c r="E2753" i="1"/>
  <c r="D2756" i="1"/>
  <c r="B2755" i="1" l="1"/>
  <c r="E2754" i="1"/>
  <c r="D2757" i="1"/>
  <c r="B2756" i="1" l="1"/>
  <c r="E2755" i="1"/>
  <c r="D2758" i="1"/>
  <c r="B2757" i="1" l="1"/>
  <c r="E2756" i="1"/>
  <c r="B2758" i="1" l="1"/>
  <c r="E2757" i="1"/>
  <c r="D2760" i="1"/>
  <c r="B2759" i="1" l="1"/>
  <c r="E2758" i="1"/>
  <c r="D2761" i="1"/>
  <c r="B2760" i="1" l="1"/>
  <c r="E2759" i="1"/>
  <c r="D2762" i="1"/>
  <c r="B2761" i="1" l="1"/>
  <c r="E2760" i="1"/>
  <c r="D2763" i="1"/>
  <c r="B2762" i="1" l="1"/>
  <c r="E2761" i="1"/>
  <c r="D2764" i="1"/>
  <c r="B2763" i="1" l="1"/>
  <c r="E2762" i="1"/>
  <c r="D2765" i="1"/>
  <c r="B2764" i="1" l="1"/>
  <c r="E2763" i="1"/>
  <c r="D2766" i="1"/>
  <c r="B2765" i="1" l="1"/>
  <c r="E2764" i="1"/>
  <c r="D2767" i="1"/>
  <c r="B2766" i="1" l="1"/>
  <c r="E2765" i="1"/>
  <c r="D2768" i="1"/>
  <c r="B2767" i="1" l="1"/>
  <c r="E2766" i="1"/>
  <c r="D2769" i="1"/>
  <c r="B2768" i="1" l="1"/>
  <c r="E2767" i="1"/>
  <c r="D2770" i="1"/>
  <c r="B2769" i="1" l="1"/>
  <c r="E2768" i="1"/>
  <c r="D2771" i="1"/>
  <c r="B2770" i="1" l="1"/>
  <c r="E2769" i="1"/>
  <c r="B2771" i="1" l="1"/>
  <c r="E2770" i="1"/>
  <c r="D2773" i="1"/>
  <c r="B2772" i="1" l="1"/>
  <c r="E2771" i="1"/>
  <c r="D2774" i="1"/>
  <c r="B2773" i="1" l="1"/>
  <c r="E2772" i="1"/>
  <c r="B2774" i="1" l="1"/>
  <c r="E2773" i="1"/>
  <c r="D2776" i="1"/>
  <c r="B2775" i="1" l="1"/>
  <c r="E2774" i="1"/>
  <c r="D2777" i="1"/>
  <c r="B2776" i="1" l="1"/>
  <c r="E2775" i="1"/>
  <c r="D2778" i="1"/>
  <c r="B2777" i="1" l="1"/>
  <c r="E2776" i="1"/>
  <c r="B2778" i="1" l="1"/>
  <c r="E2777" i="1"/>
  <c r="D2780" i="1"/>
  <c r="B2779" i="1" l="1"/>
  <c r="E2778" i="1"/>
  <c r="D2781" i="1"/>
  <c r="B2780" i="1" l="1"/>
  <c r="E2779" i="1"/>
  <c r="D2782" i="1"/>
  <c r="B2781" i="1" l="1"/>
  <c r="E2780" i="1"/>
  <c r="B2782" i="1" l="1"/>
  <c r="E2781" i="1"/>
  <c r="D2785" i="1"/>
  <c r="B2784" i="1" l="1"/>
  <c r="E2782" i="1"/>
  <c r="B2785" i="1" l="1"/>
  <c r="E2784" i="1"/>
  <c r="B2783" i="1" l="1"/>
  <c r="E2785" i="1"/>
  <c r="D2787" i="1"/>
  <c r="B2786" i="1" l="1"/>
  <c r="E2783" i="1"/>
  <c r="B2787" i="1" l="1"/>
  <c r="E2786" i="1"/>
  <c r="D2789" i="1"/>
  <c r="B2788" i="1" l="1"/>
  <c r="E2787" i="1"/>
  <c r="B2789" i="1" l="1"/>
  <c r="E2788" i="1"/>
  <c r="D2751" i="1"/>
  <c r="B2750" i="1" l="1"/>
  <c r="E2789" i="1"/>
  <c r="B2751" i="1" l="1"/>
  <c r="E2750" i="1"/>
  <c r="D2791" i="1"/>
  <c r="B2790" i="1" l="1"/>
  <c r="E2751" i="1"/>
  <c r="B2791" i="1" l="1"/>
  <c r="E2790" i="1"/>
  <c r="D2793" i="1"/>
  <c r="B2792" i="1" l="1"/>
  <c r="E2791" i="1"/>
  <c r="B2793" i="1" l="1"/>
  <c r="E2792" i="1"/>
  <c r="D2795" i="1"/>
  <c r="B2794" i="1" l="1"/>
  <c r="E2793" i="1"/>
  <c r="D2796" i="1"/>
  <c r="B2795" i="1" l="1"/>
  <c r="E2794" i="1"/>
  <c r="B2796" i="1" l="1"/>
  <c r="E2795" i="1"/>
  <c r="D2798" i="1"/>
  <c r="B2797" i="1" l="1"/>
  <c r="E2796" i="1"/>
  <c r="B2798" i="1" l="1"/>
  <c r="E2797" i="1"/>
  <c r="D2801" i="1"/>
  <c r="B2800" i="1" l="1"/>
  <c r="E2798" i="1"/>
  <c r="B2801" i="1" l="1"/>
  <c r="E2800" i="1"/>
  <c r="D2803" i="1"/>
  <c r="B2802" i="1" l="1"/>
  <c r="E2801" i="1"/>
  <c r="D2804" i="1"/>
  <c r="B2803" i="1" l="1"/>
  <c r="E2802" i="1"/>
  <c r="B2804" i="1" l="1"/>
  <c r="E2803" i="1"/>
  <c r="D2806" i="1"/>
  <c r="B2805" i="1" l="1"/>
  <c r="E2804" i="1"/>
  <c r="B2806" i="1" l="1"/>
  <c r="E2805" i="1"/>
  <c r="D2808" i="1"/>
  <c r="B2807" i="1" l="1"/>
  <c r="E2806" i="1"/>
  <c r="D2809" i="1"/>
  <c r="B2808" i="1" l="1"/>
  <c r="E2807" i="1"/>
  <c r="B2809" i="1" l="1"/>
  <c r="E2808" i="1"/>
  <c r="D2811" i="1"/>
  <c r="B2810" i="1" l="1"/>
  <c r="E2809" i="1"/>
  <c r="D2812" i="1"/>
  <c r="B2811" i="1" l="1"/>
  <c r="E2810" i="1"/>
  <c r="D2813" i="1"/>
  <c r="B2812" i="1" l="1"/>
  <c r="E2811" i="1"/>
  <c r="D2814" i="1"/>
  <c r="B2813" i="1" l="1"/>
  <c r="E2812" i="1"/>
  <c r="D2815" i="1"/>
  <c r="B2814" i="1" l="1"/>
  <c r="E2813" i="1"/>
  <c r="D2816" i="1"/>
  <c r="B2815" i="1" l="1"/>
  <c r="E2814" i="1"/>
  <c r="D2817" i="1"/>
  <c r="B2816" i="1" l="1"/>
  <c r="E2815" i="1"/>
  <c r="D2818" i="1"/>
  <c r="B2817" i="1" l="1"/>
  <c r="E2816" i="1"/>
  <c r="B2818" i="1" l="1"/>
  <c r="E2817" i="1"/>
  <c r="D2820" i="1"/>
  <c r="B2819" i="1" l="1"/>
  <c r="E2818" i="1"/>
  <c r="B2820" i="1" l="1"/>
  <c r="E2819" i="1"/>
  <c r="D2822" i="1"/>
  <c r="B2821" i="1" l="1"/>
  <c r="E2820" i="1"/>
  <c r="D2823" i="1"/>
  <c r="B2822" i="1" l="1"/>
  <c r="E2821" i="1"/>
  <c r="D2824" i="1"/>
  <c r="B2823" i="1" l="1"/>
  <c r="E2822" i="1"/>
  <c r="D2825" i="1"/>
  <c r="B2824" i="1" l="1"/>
  <c r="E2823" i="1"/>
  <c r="D2826" i="1"/>
  <c r="B2825" i="1" l="1"/>
  <c r="E2824" i="1"/>
  <c r="B2826" i="1" l="1"/>
  <c r="E2825" i="1"/>
  <c r="D2828" i="1"/>
  <c r="B2827" i="1" l="1"/>
  <c r="E2826" i="1"/>
  <c r="B2828" i="1" l="1"/>
  <c r="E2827" i="1"/>
  <c r="D2832" i="1"/>
  <c r="B2831" i="1" l="1"/>
  <c r="E2828" i="1"/>
  <c r="D2833" i="1"/>
  <c r="B2832" i="1" l="1"/>
  <c r="E2831" i="1"/>
  <c r="B2833" i="1" l="1"/>
  <c r="E2832" i="1"/>
  <c r="D2836" i="1"/>
  <c r="B2835" i="1" l="1"/>
  <c r="E2833" i="1"/>
  <c r="B2836" i="1" l="1"/>
  <c r="E2835" i="1"/>
  <c r="D2838" i="1"/>
  <c r="B2837" i="1" l="1"/>
  <c r="E2836" i="1"/>
  <c r="B2838" i="1" l="1"/>
  <c r="E2837" i="1"/>
  <c r="D2840" i="1"/>
  <c r="B2839" i="1" l="1"/>
  <c r="E2838" i="1"/>
  <c r="D2841" i="1"/>
  <c r="B2840" i="1" l="1"/>
  <c r="E2839" i="1"/>
  <c r="D2842" i="1"/>
  <c r="B2841" i="1" l="1"/>
  <c r="E2840" i="1"/>
  <c r="D2843" i="1"/>
  <c r="B2842" i="1" l="1"/>
  <c r="E2841" i="1"/>
  <c r="D2844" i="1"/>
  <c r="B2843" i="1" l="1"/>
  <c r="E2842" i="1"/>
  <c r="B2844" i="1" l="1"/>
  <c r="E2843" i="1"/>
  <c r="B2799" i="1" l="1"/>
  <c r="E2844" i="1"/>
  <c r="D2846" i="1"/>
  <c r="B2845" i="1" l="1"/>
  <c r="E2799" i="1"/>
  <c r="D2847" i="1"/>
  <c r="B2846" i="1" l="1"/>
  <c r="E2845" i="1"/>
  <c r="B2847" i="1" l="1"/>
  <c r="E2846" i="1"/>
  <c r="B2834" i="1" l="1"/>
  <c r="E2847" i="1"/>
  <c r="D2849" i="1"/>
  <c r="B2848" i="1" l="1"/>
  <c r="E2834" i="1"/>
  <c r="D2850" i="1"/>
  <c r="B2849" i="1" l="1"/>
  <c r="E2848" i="1"/>
  <c r="D2851" i="1"/>
  <c r="B2850" i="1" l="1"/>
  <c r="E2849" i="1"/>
  <c r="D2852" i="1"/>
  <c r="B2851" i="1" l="1"/>
  <c r="E2850" i="1"/>
  <c r="D2853" i="1"/>
  <c r="B2852" i="1" l="1"/>
  <c r="E2851" i="1"/>
  <c r="D2854" i="1"/>
  <c r="B2853" i="1" l="1"/>
  <c r="E2852" i="1"/>
  <c r="D2855" i="1"/>
  <c r="B2854" i="1" l="1"/>
  <c r="E2853" i="1"/>
  <c r="B2855" i="1" l="1"/>
  <c r="E2854" i="1"/>
  <c r="D2857" i="1"/>
  <c r="B2856" i="1" l="1"/>
  <c r="E2855" i="1"/>
  <c r="D2858" i="1"/>
  <c r="B2857" i="1" l="1"/>
  <c r="E2856" i="1"/>
  <c r="D2859" i="1"/>
  <c r="B2858" i="1" l="1"/>
  <c r="E2857" i="1"/>
  <c r="B2859" i="1" l="1"/>
  <c r="E2858" i="1"/>
  <c r="D2861" i="1"/>
  <c r="B2860" i="1" l="1"/>
  <c r="E2859" i="1"/>
  <c r="B2861" i="1" l="1"/>
  <c r="E2860" i="1"/>
  <c r="D2863" i="1"/>
  <c r="B2862" i="1" l="1"/>
  <c r="E2861" i="1"/>
  <c r="B2863" i="1" l="1"/>
  <c r="E2862" i="1"/>
  <c r="D2865" i="1"/>
  <c r="B2864" i="1" l="1"/>
  <c r="E2863" i="1"/>
  <c r="D2866" i="1"/>
  <c r="B2865" i="1" l="1"/>
  <c r="E2864" i="1"/>
  <c r="D2867" i="1"/>
  <c r="B2866" i="1" l="1"/>
  <c r="E2865" i="1"/>
  <c r="D2868" i="1"/>
  <c r="B2867" i="1" l="1"/>
  <c r="E2866" i="1"/>
  <c r="D2869" i="1"/>
  <c r="B2868" i="1" l="1"/>
  <c r="E2867" i="1"/>
  <c r="D2870" i="1"/>
  <c r="B2869" i="1" l="1"/>
  <c r="E2868" i="1"/>
  <c r="D2871" i="1"/>
  <c r="B2870" i="1" l="1"/>
  <c r="E2869" i="1"/>
  <c r="D2872" i="1"/>
  <c r="B2871" i="1" l="1"/>
  <c r="E2870" i="1"/>
  <c r="D2873" i="1"/>
  <c r="B2872" i="1" l="1"/>
  <c r="E2871" i="1"/>
  <c r="D2874" i="1"/>
  <c r="B2873" i="1" l="1"/>
  <c r="E2872" i="1"/>
  <c r="D2875" i="1"/>
  <c r="B2874" i="1" l="1"/>
  <c r="E2873" i="1"/>
  <c r="D2876" i="1"/>
  <c r="B2875" i="1" l="1"/>
  <c r="E2874" i="1"/>
  <c r="D2877" i="1"/>
  <c r="B2876" i="1" l="1"/>
  <c r="E2875" i="1"/>
  <c r="D2878" i="1"/>
  <c r="B2877" i="1" l="1"/>
  <c r="E2876" i="1"/>
  <c r="D2879" i="1"/>
  <c r="B2878" i="1" l="1"/>
  <c r="E2877" i="1"/>
  <c r="B2879" i="1" l="1"/>
  <c r="E2878" i="1"/>
  <c r="D2881" i="1"/>
  <c r="B2880" i="1" l="1"/>
  <c r="E2879" i="1"/>
  <c r="D2882" i="1"/>
  <c r="B2881" i="1" l="1"/>
  <c r="E2880" i="1"/>
  <c r="D2883" i="1"/>
  <c r="B2882" i="1" l="1"/>
  <c r="E2881" i="1"/>
  <c r="D2884" i="1"/>
  <c r="B2883" i="1" l="1"/>
  <c r="E2882" i="1"/>
  <c r="D2885" i="1"/>
  <c r="B2884" i="1" l="1"/>
  <c r="E2883" i="1"/>
  <c r="B2885" i="1" l="1"/>
  <c r="E2884" i="1"/>
  <c r="D2887" i="1"/>
  <c r="B2886" i="1" l="1"/>
  <c r="E2885" i="1"/>
  <c r="B2887" i="1" l="1"/>
  <c r="E2886" i="1"/>
  <c r="D2889" i="1"/>
  <c r="B2888" i="1" l="1"/>
  <c r="E2887" i="1"/>
  <c r="D2890" i="1"/>
  <c r="B2889" i="1" l="1"/>
  <c r="E2888" i="1"/>
  <c r="B2890" i="1" l="1"/>
  <c r="E2889" i="1"/>
  <c r="D2892" i="1"/>
  <c r="B2891" i="1" l="1"/>
  <c r="E2890" i="1"/>
  <c r="B2892" i="1" l="1"/>
  <c r="E2891" i="1"/>
  <c r="D2894" i="1"/>
  <c r="B2893" i="1" l="1"/>
  <c r="E2892" i="1"/>
  <c r="B2894" i="1" l="1"/>
  <c r="E2893" i="1"/>
  <c r="D2897" i="1"/>
  <c r="B2896" i="1" l="1"/>
  <c r="E2894" i="1"/>
  <c r="D2898" i="1"/>
  <c r="B2897" i="1" l="1"/>
  <c r="E2896" i="1"/>
  <c r="D2899" i="1"/>
  <c r="B2898" i="1" l="1"/>
  <c r="E2897" i="1"/>
  <c r="D2900" i="1"/>
  <c r="B2899" i="1" l="1"/>
  <c r="E2898" i="1"/>
  <c r="B2900" i="1" l="1"/>
  <c r="E2899" i="1"/>
  <c r="D2905" i="1"/>
  <c r="B2904" i="1" l="1"/>
  <c r="E2900" i="1"/>
  <c r="D2906" i="1"/>
  <c r="B2905" i="1" l="1"/>
  <c r="E2904" i="1"/>
  <c r="D2907" i="1"/>
  <c r="B2906" i="1" l="1"/>
  <c r="E2905" i="1"/>
  <c r="D2908" i="1"/>
  <c r="B2907" i="1" l="1"/>
  <c r="E2906" i="1"/>
  <c r="B2908" i="1" l="1"/>
  <c r="E2907" i="1"/>
  <c r="B2829" i="1" l="1"/>
  <c r="E2908" i="1"/>
  <c r="D2910" i="1"/>
  <c r="B2909" i="1" l="1"/>
  <c r="E2829" i="1"/>
  <c r="B2910" i="1" l="1"/>
  <c r="E2909" i="1"/>
  <c r="D2912" i="1"/>
  <c r="B2911" i="1" l="1"/>
  <c r="E2910" i="1"/>
  <c r="B2912" i="1" l="1"/>
  <c r="E2911" i="1"/>
  <c r="D2914" i="1"/>
  <c r="B2913" i="1" l="1"/>
  <c r="E2912" i="1"/>
  <c r="D2915" i="1"/>
  <c r="B2914" i="1" l="1"/>
  <c r="E2913" i="1"/>
  <c r="B2915" i="1" l="1"/>
  <c r="E2914" i="1"/>
  <c r="B2830" i="1" l="1"/>
  <c r="E2915" i="1"/>
  <c r="D2917" i="1"/>
  <c r="B2916" i="1" l="1"/>
  <c r="E2830" i="1"/>
  <c r="B2917" i="1" l="1"/>
  <c r="E2916" i="1"/>
  <c r="D2919" i="1"/>
  <c r="E2917" i="1" l="1"/>
  <c r="D2920" i="1"/>
  <c r="B2919" i="1" l="1"/>
  <c r="D2921" i="1"/>
  <c r="B2920" i="1" l="1"/>
  <c r="E2919" i="1"/>
  <c r="D2922" i="1"/>
  <c r="B2921" i="1" l="1"/>
  <c r="E2920" i="1"/>
  <c r="D2923" i="1"/>
  <c r="B2922" i="1" l="1"/>
  <c r="E2921" i="1"/>
  <c r="D2924" i="1"/>
  <c r="B2923" i="1" l="1"/>
  <c r="E2922" i="1"/>
  <c r="D2925" i="1"/>
  <c r="B2924" i="1" l="1"/>
  <c r="E2923" i="1"/>
  <c r="D2926" i="1"/>
  <c r="B2925" i="1" l="1"/>
  <c r="E2924" i="1"/>
  <c r="D2927" i="1"/>
  <c r="B2926" i="1" l="1"/>
  <c r="E2925" i="1"/>
  <c r="D2928" i="1"/>
  <c r="B2927" i="1" l="1"/>
  <c r="E2926" i="1"/>
  <c r="D2929" i="1"/>
  <c r="B2928" i="1" l="1"/>
  <c r="E2927" i="1"/>
  <c r="D2930" i="1"/>
  <c r="B2929" i="1" l="1"/>
  <c r="E2928" i="1"/>
  <c r="D2931" i="1"/>
  <c r="B2930" i="1" l="1"/>
  <c r="E2929" i="1"/>
  <c r="D2932" i="1"/>
  <c r="B2931" i="1" l="1"/>
  <c r="E2930" i="1"/>
  <c r="D2933" i="1"/>
  <c r="B2932" i="1" l="1"/>
  <c r="E2931" i="1"/>
  <c r="B2933" i="1" l="1"/>
  <c r="E2932" i="1"/>
  <c r="D2938" i="1"/>
  <c r="B2937" i="1" l="1"/>
  <c r="E2933" i="1"/>
  <c r="B2938" i="1" l="1"/>
  <c r="E2937" i="1"/>
  <c r="D2940" i="1"/>
  <c r="B2939" i="1" l="1"/>
  <c r="E2938" i="1"/>
  <c r="D2941" i="1"/>
  <c r="B2940" i="1" l="1"/>
  <c r="E2939" i="1"/>
  <c r="D2942" i="1"/>
  <c r="B2941" i="1" l="1"/>
  <c r="E2940" i="1"/>
  <c r="D2943" i="1"/>
  <c r="B2942" i="1" l="1"/>
  <c r="E2941" i="1"/>
  <c r="D2944" i="1"/>
  <c r="B2943" i="1" l="1"/>
  <c r="E2942" i="1"/>
  <c r="B2944" i="1" l="1"/>
  <c r="E2943" i="1"/>
  <c r="D2949" i="1"/>
  <c r="B2948" i="1" l="1"/>
  <c r="E2944" i="1"/>
  <c r="D2950" i="1"/>
  <c r="B2949" i="1" l="1"/>
  <c r="E2948" i="1"/>
  <c r="D2951" i="1"/>
  <c r="B2950" i="1" l="1"/>
  <c r="E2949" i="1"/>
  <c r="D2952" i="1"/>
  <c r="B2951" i="1" l="1"/>
  <c r="E2950" i="1"/>
  <c r="B2952" i="1" l="1"/>
  <c r="E2951" i="1"/>
  <c r="D2955" i="1"/>
  <c r="B2954" i="1" l="1"/>
  <c r="E2952" i="1"/>
  <c r="D2956" i="1"/>
  <c r="B2955" i="1" l="1"/>
  <c r="E2954" i="1"/>
  <c r="D2957" i="1"/>
  <c r="B2956" i="1" l="1"/>
  <c r="E2955" i="1"/>
  <c r="D2958" i="1"/>
  <c r="B2957" i="1" l="1"/>
  <c r="E2956" i="1"/>
  <c r="D2959" i="1"/>
  <c r="B2958" i="1" l="1"/>
  <c r="E2957" i="1"/>
  <c r="B2959" i="1" l="1"/>
  <c r="E2958" i="1"/>
  <c r="B2953" i="1" l="1"/>
  <c r="E2959" i="1"/>
  <c r="D2946" i="1"/>
  <c r="B2945" i="1" l="1"/>
  <c r="E2953" i="1"/>
  <c r="D2947" i="1"/>
  <c r="B2946" i="1" l="1"/>
  <c r="E2945" i="1"/>
  <c r="B2947" i="1" l="1"/>
  <c r="E2946" i="1"/>
  <c r="D2961" i="1"/>
  <c r="B2960" i="1" l="1"/>
  <c r="E2947" i="1"/>
  <c r="B2961" i="1" l="1"/>
  <c r="E2960" i="1"/>
  <c r="D2963" i="1"/>
  <c r="B2962" i="1" l="1"/>
  <c r="E2961" i="1"/>
  <c r="B2963" i="1" l="1"/>
  <c r="E2962" i="1"/>
  <c r="D2965" i="1"/>
  <c r="B2964" i="1" l="1"/>
  <c r="E2963" i="1"/>
  <c r="B2965" i="1" l="1"/>
  <c r="E2964" i="1"/>
  <c r="D2967" i="1"/>
  <c r="B2966" i="1" l="1"/>
  <c r="E2965" i="1"/>
  <c r="B2967" i="1" l="1"/>
  <c r="E2966" i="1"/>
  <c r="D2969" i="1"/>
  <c r="B2968" i="1" l="1"/>
  <c r="E2967" i="1"/>
  <c r="B2969" i="1" l="1"/>
  <c r="E2968" i="1"/>
  <c r="D2971" i="1"/>
  <c r="B2970" i="1" l="1"/>
  <c r="E2969" i="1"/>
  <c r="D2972" i="1"/>
  <c r="B2971" i="1" l="1"/>
  <c r="E2970" i="1"/>
  <c r="D2973" i="1"/>
  <c r="B2972" i="1" l="1"/>
  <c r="E2971" i="1"/>
  <c r="D2974" i="1"/>
  <c r="B2973" i="1" l="1"/>
  <c r="E2972" i="1"/>
  <c r="D2975" i="1"/>
  <c r="B2974" i="1" l="1"/>
  <c r="E2973" i="1"/>
  <c r="B2975" i="1" l="1"/>
  <c r="E2974" i="1"/>
  <c r="D2977" i="1"/>
  <c r="B2976" i="1" l="1"/>
  <c r="E2975" i="1"/>
  <c r="D2978" i="1"/>
  <c r="B2977" i="1" l="1"/>
  <c r="E2976" i="1"/>
  <c r="D2979" i="1"/>
  <c r="B2978" i="1" l="1"/>
  <c r="E2977" i="1"/>
  <c r="D2980" i="1"/>
  <c r="B2979" i="1" l="1"/>
  <c r="E2978" i="1"/>
  <c r="B2980" i="1" l="1"/>
  <c r="E2979" i="1"/>
  <c r="D2990" i="1"/>
  <c r="B2989" i="1" l="1"/>
  <c r="E2980" i="1"/>
  <c r="D2991" i="1"/>
  <c r="B2990" i="1" l="1"/>
  <c r="E2989" i="1"/>
  <c r="D2992" i="1"/>
  <c r="B2991" i="1" l="1"/>
  <c r="E2990" i="1"/>
  <c r="D2993" i="1"/>
  <c r="B2992" i="1" l="1"/>
  <c r="E2991" i="1"/>
  <c r="D2994" i="1"/>
  <c r="B2993" i="1" l="1"/>
  <c r="E2992" i="1"/>
  <c r="B2994" i="1" l="1"/>
  <c r="E2993" i="1"/>
  <c r="D2996" i="1"/>
  <c r="B2995" i="1" l="1"/>
  <c r="E2994" i="1"/>
  <c r="B2996" i="1" l="1"/>
  <c r="E2995" i="1"/>
  <c r="D2998" i="1"/>
  <c r="B2997" i="1" l="1"/>
  <c r="E2996" i="1"/>
  <c r="B2998" i="1" l="1"/>
  <c r="E2997" i="1"/>
  <c r="D3000" i="1"/>
  <c r="B2999" i="1" l="1"/>
  <c r="E2998" i="1"/>
  <c r="B3000" i="1" l="1"/>
  <c r="E2999" i="1"/>
  <c r="D3002" i="1"/>
  <c r="B3001" i="1" l="1"/>
  <c r="E3000" i="1"/>
  <c r="B3002" i="1" l="1"/>
  <c r="E3001" i="1"/>
  <c r="D3004" i="1"/>
  <c r="B3003" i="1" l="1"/>
  <c r="E3002" i="1"/>
  <c r="D3005" i="1"/>
  <c r="B3004" i="1" l="1"/>
  <c r="E3003" i="1"/>
  <c r="D3006" i="1"/>
  <c r="B3005" i="1" l="1"/>
  <c r="E3004" i="1"/>
  <c r="B3006" i="1" l="1"/>
  <c r="E3005" i="1"/>
  <c r="D3008" i="1"/>
  <c r="B3007" i="1" l="1"/>
  <c r="E3006" i="1"/>
  <c r="B3008" i="1" l="1"/>
  <c r="E3007" i="1"/>
  <c r="D3010" i="1"/>
  <c r="B3009" i="1" l="1"/>
  <c r="E3008" i="1"/>
  <c r="D3011" i="1"/>
  <c r="B3010" i="1" l="1"/>
  <c r="E3009" i="1"/>
  <c r="D3012" i="1"/>
  <c r="B3011" i="1" l="1"/>
  <c r="E3010" i="1"/>
  <c r="D3013" i="1"/>
  <c r="B3012" i="1" l="1"/>
  <c r="E3011" i="1"/>
  <c r="D3014" i="1"/>
  <c r="B3013" i="1" l="1"/>
  <c r="E3012" i="1"/>
  <c r="B3014" i="1" l="1"/>
  <c r="E3013" i="1"/>
  <c r="D3016" i="1"/>
  <c r="B3015" i="1" l="1"/>
  <c r="E3014" i="1"/>
  <c r="B3016" i="1" l="1"/>
  <c r="E3015" i="1"/>
  <c r="D3018" i="1"/>
  <c r="B3017" i="1" l="1"/>
  <c r="E3016" i="1"/>
  <c r="D3019" i="1"/>
  <c r="B3018" i="1" l="1"/>
  <c r="E3017" i="1"/>
  <c r="D3020" i="1"/>
  <c r="B3019" i="1" l="1"/>
  <c r="E3018" i="1"/>
  <c r="B3020" i="1" l="1"/>
  <c r="E3019" i="1"/>
  <c r="D3022" i="1"/>
  <c r="B3021" i="1" l="1"/>
  <c r="E3020" i="1"/>
  <c r="D3023" i="1"/>
  <c r="B3022" i="1" l="1"/>
  <c r="E3021" i="1"/>
  <c r="D3024" i="1"/>
  <c r="B3023" i="1" l="1"/>
  <c r="E3022" i="1"/>
  <c r="B3024" i="1" l="1"/>
  <c r="E3023" i="1"/>
  <c r="D3026" i="1"/>
  <c r="B3025" i="1" l="1"/>
  <c r="E3024" i="1"/>
  <c r="D3027" i="1"/>
  <c r="B3026" i="1" l="1"/>
  <c r="E3025" i="1"/>
  <c r="D3028" i="1"/>
  <c r="B3027" i="1" l="1"/>
  <c r="E3026" i="1"/>
  <c r="B3028" i="1" l="1"/>
  <c r="E3027" i="1"/>
  <c r="D3030" i="1"/>
  <c r="B3029" i="1" l="1"/>
  <c r="E3028" i="1"/>
  <c r="B3030" i="1" l="1"/>
  <c r="E3029" i="1"/>
  <c r="D3032" i="1"/>
  <c r="B3031" i="1" l="1"/>
  <c r="E3030" i="1"/>
  <c r="B3032" i="1" l="1"/>
  <c r="E3031" i="1"/>
  <c r="B2895" i="1" l="1"/>
  <c r="E3032" i="1"/>
  <c r="D3034" i="1"/>
  <c r="B3033" i="1" l="1"/>
  <c r="E2895" i="1"/>
  <c r="B3034" i="1" l="1"/>
  <c r="E3033" i="1"/>
  <c r="D2902" i="1"/>
  <c r="B2901" i="1" l="1"/>
  <c r="E3034" i="1"/>
  <c r="D2903" i="1"/>
  <c r="B2902" i="1" l="1"/>
  <c r="E2901" i="1"/>
  <c r="B2903" i="1" l="1"/>
  <c r="E2902" i="1"/>
  <c r="D3036" i="1"/>
  <c r="B3035" i="1" l="1"/>
  <c r="E2903" i="1"/>
  <c r="B3036" i="1" l="1"/>
  <c r="E3035" i="1"/>
  <c r="D3038" i="1"/>
  <c r="B3037" i="1" l="1"/>
  <c r="E3036" i="1"/>
  <c r="B3038" i="1" l="1"/>
  <c r="E3037" i="1"/>
  <c r="D3040" i="1"/>
  <c r="B3039" i="1" l="1"/>
  <c r="E3038" i="1"/>
  <c r="D3041" i="1"/>
  <c r="B3040" i="1" l="1"/>
  <c r="E3039" i="1"/>
  <c r="D3042" i="1"/>
  <c r="B3041" i="1" l="1"/>
  <c r="E3040" i="1"/>
  <c r="D3043" i="1"/>
  <c r="B3042" i="1" l="1"/>
  <c r="E3041" i="1"/>
  <c r="B3043" i="1" l="1"/>
  <c r="E3042" i="1"/>
  <c r="D3046" i="1"/>
  <c r="B3045" i="1" l="1"/>
  <c r="E3043" i="1"/>
  <c r="B3046" i="1" l="1"/>
  <c r="E3045" i="1"/>
  <c r="D3048" i="1"/>
  <c r="B3047" i="1" l="1"/>
  <c r="E3046" i="1"/>
  <c r="D3049" i="1"/>
  <c r="B3048" i="1" l="1"/>
  <c r="E3047" i="1"/>
  <c r="D3050" i="1"/>
  <c r="B3049" i="1" l="1"/>
  <c r="E3048" i="1"/>
  <c r="D3051" i="1"/>
  <c r="B3050" i="1" l="1"/>
  <c r="E3049" i="1"/>
  <c r="B3051" i="1" l="1"/>
  <c r="E3050" i="1"/>
  <c r="D3053" i="1"/>
  <c r="B3052" i="1" l="1"/>
  <c r="E3051" i="1"/>
  <c r="D3054" i="1"/>
  <c r="B3053" i="1" l="1"/>
  <c r="E3052" i="1"/>
  <c r="D3055" i="1"/>
  <c r="B3054" i="1" l="1"/>
  <c r="E3053" i="1"/>
  <c r="D3056" i="1"/>
  <c r="B3055" i="1" l="1"/>
  <c r="E3054" i="1"/>
  <c r="D3057" i="1"/>
  <c r="B3056" i="1" l="1"/>
  <c r="E3055" i="1"/>
  <c r="D3058" i="1"/>
  <c r="B3057" i="1" l="1"/>
  <c r="E3056" i="1"/>
  <c r="D3059" i="1"/>
  <c r="B3058" i="1" l="1"/>
  <c r="E3057" i="1"/>
  <c r="B3059" i="1" l="1"/>
  <c r="E3058" i="1"/>
  <c r="D3064" i="1"/>
  <c r="B3063" i="1" l="1"/>
  <c r="E3059" i="1"/>
  <c r="D3065" i="1"/>
  <c r="B3064" i="1" l="1"/>
  <c r="E3063" i="1"/>
  <c r="D3066" i="1"/>
  <c r="B3065" i="1" l="1"/>
  <c r="E3064" i="1"/>
  <c r="D3067" i="1"/>
  <c r="B3066" i="1" l="1"/>
  <c r="E3065" i="1"/>
  <c r="D3068" i="1"/>
  <c r="B3067" i="1" l="1"/>
  <c r="E3066" i="1"/>
  <c r="D3069" i="1"/>
  <c r="B3068" i="1" l="1"/>
  <c r="E3067" i="1"/>
  <c r="B3069" i="1" l="1"/>
  <c r="E3068" i="1"/>
  <c r="D3071" i="1"/>
  <c r="B3070" i="1" l="1"/>
  <c r="E3069" i="1"/>
  <c r="B3071" i="1" l="1"/>
  <c r="E3070" i="1"/>
  <c r="D3073" i="1"/>
  <c r="B3072" i="1" l="1"/>
  <c r="E3071" i="1"/>
  <c r="D3074" i="1"/>
  <c r="B3073" i="1" l="1"/>
  <c r="E3072" i="1"/>
  <c r="D3075" i="1"/>
  <c r="B3074" i="1" l="1"/>
  <c r="E3073" i="1"/>
  <c r="D3076" i="1"/>
  <c r="B3075" i="1" l="1"/>
  <c r="E3074" i="1"/>
  <c r="B3076" i="1" l="1"/>
  <c r="E3075" i="1"/>
  <c r="B3044" i="1" l="1"/>
  <c r="E3076" i="1"/>
  <c r="D3078" i="1"/>
  <c r="B3077" i="1" l="1"/>
  <c r="E3044" i="1"/>
  <c r="B3078" i="1" l="1"/>
  <c r="E3077" i="1"/>
  <c r="D3080" i="1"/>
  <c r="B3079" i="1" l="1"/>
  <c r="E3078" i="1"/>
  <c r="B3080" i="1" l="1"/>
  <c r="E3079" i="1"/>
  <c r="D3082" i="1"/>
  <c r="B3081" i="1" l="1"/>
  <c r="E3080" i="1"/>
  <c r="D3083" i="1"/>
  <c r="B3082" i="1" l="1"/>
  <c r="E3081" i="1"/>
  <c r="D3084" i="1"/>
  <c r="B3083" i="1" l="1"/>
  <c r="E3082" i="1"/>
  <c r="D3085" i="1"/>
  <c r="B3084" i="1" l="1"/>
  <c r="E3083" i="1"/>
  <c r="D3086" i="1"/>
  <c r="B3085" i="1" l="1"/>
  <c r="E3084" i="1"/>
  <c r="D3087" i="1"/>
  <c r="B3086" i="1" l="1"/>
  <c r="E3085" i="1"/>
  <c r="B3087" i="1" l="1"/>
  <c r="E3086" i="1"/>
  <c r="D3061" i="1"/>
  <c r="B3060" i="1" l="1"/>
  <c r="E3087" i="1"/>
  <c r="D3088" i="1"/>
  <c r="B3061" i="1" l="1"/>
  <c r="E3060" i="1"/>
  <c r="B3088" i="1" l="1"/>
  <c r="E3061" i="1"/>
  <c r="D3090" i="1"/>
  <c r="B3089" i="1" l="1"/>
  <c r="E3088" i="1"/>
  <c r="B3090" i="1" l="1"/>
  <c r="E3089" i="1"/>
  <c r="D3092" i="1"/>
  <c r="B3091" i="1" l="1"/>
  <c r="E3090" i="1"/>
  <c r="D3093" i="1"/>
  <c r="B3092" i="1" l="1"/>
  <c r="E3091" i="1"/>
  <c r="D3094" i="1"/>
  <c r="B3093" i="1" l="1"/>
  <c r="E3092" i="1"/>
  <c r="D3095" i="1"/>
  <c r="B3094" i="1" l="1"/>
  <c r="E3093" i="1"/>
  <c r="D3096" i="1"/>
  <c r="B3095" i="1" l="1"/>
  <c r="E3094" i="1"/>
  <c r="D3097" i="1"/>
  <c r="B3096" i="1" l="1"/>
  <c r="E3095" i="1"/>
  <c r="B3097" i="1" l="1"/>
  <c r="E3096" i="1"/>
  <c r="D3099" i="1"/>
  <c r="B3098" i="1" l="1"/>
  <c r="E3097" i="1"/>
  <c r="B3099" i="1" l="1"/>
  <c r="E3098" i="1"/>
  <c r="D3101" i="1"/>
  <c r="B3100" i="1" l="1"/>
  <c r="E3099" i="1"/>
  <c r="D3102" i="1"/>
  <c r="B3101" i="1" l="1"/>
  <c r="E3100" i="1"/>
  <c r="D3103" i="1"/>
  <c r="B3102" i="1" l="1"/>
  <c r="E3101" i="1"/>
  <c r="D3104" i="1"/>
  <c r="B3103" i="1" l="1"/>
  <c r="E3102" i="1"/>
  <c r="D3105" i="1"/>
  <c r="B3104" i="1" l="1"/>
  <c r="E3103" i="1"/>
  <c r="B3105" i="1" l="1"/>
  <c r="E3104" i="1"/>
  <c r="D3107" i="1"/>
  <c r="B3106" i="1" l="1"/>
  <c r="E3105" i="1"/>
  <c r="B3107" i="1" l="1"/>
  <c r="E3106" i="1"/>
  <c r="D3109" i="1"/>
  <c r="B3108" i="1" l="1"/>
  <c r="E3107" i="1"/>
  <c r="B3109" i="1" l="1"/>
  <c r="E3108" i="1"/>
  <c r="D3111" i="1"/>
  <c r="B3110" i="1" l="1"/>
  <c r="E3109" i="1"/>
  <c r="B3111" i="1" l="1"/>
  <c r="E3110" i="1"/>
  <c r="D3117" i="1"/>
  <c r="B3116" i="1" l="1"/>
  <c r="E3111" i="1"/>
  <c r="D3118" i="1"/>
  <c r="B3117" i="1" l="1"/>
  <c r="E3116" i="1"/>
  <c r="D3119" i="1"/>
  <c r="B3118" i="1" l="1"/>
  <c r="E3117" i="1"/>
  <c r="B3119" i="1" l="1"/>
  <c r="E3118" i="1"/>
  <c r="D3121" i="1"/>
  <c r="B3120" i="1" l="1"/>
  <c r="E3119" i="1"/>
  <c r="B3121" i="1" l="1"/>
  <c r="E3120" i="1"/>
  <c r="D3123" i="1"/>
  <c r="B3122" i="1" l="1"/>
  <c r="E3121" i="1"/>
  <c r="B3123" i="1" l="1"/>
  <c r="E3122" i="1"/>
  <c r="D3125" i="1"/>
  <c r="B3124" i="1" l="1"/>
  <c r="E3123" i="1"/>
  <c r="D3126" i="1"/>
  <c r="B3125" i="1" l="1"/>
  <c r="E3124" i="1"/>
  <c r="D3127" i="1"/>
  <c r="B3126" i="1" l="1"/>
  <c r="E3125" i="1"/>
  <c r="B3127" i="1" l="1"/>
  <c r="E3126" i="1"/>
  <c r="D3129" i="1"/>
  <c r="B3128" i="1" l="1"/>
  <c r="E3127" i="1"/>
  <c r="D3130" i="1"/>
  <c r="B3129" i="1" l="1"/>
  <c r="E3128" i="1"/>
  <c r="D3131" i="1"/>
  <c r="B3130" i="1" l="1"/>
  <c r="E3129" i="1"/>
  <c r="D3132" i="1"/>
  <c r="B3131" i="1" l="1"/>
  <c r="E3130" i="1"/>
  <c r="D3133" i="1"/>
  <c r="B3132" i="1" l="1"/>
  <c r="E3131" i="1"/>
  <c r="D3134" i="1"/>
  <c r="B3133" i="1" l="1"/>
  <c r="E3132" i="1"/>
  <c r="B3134" i="1" l="1"/>
  <c r="E3133" i="1"/>
  <c r="D3113" i="1"/>
  <c r="D827" i="8" l="1"/>
  <c r="B3112" i="1"/>
  <c r="E3134" i="1"/>
  <c r="D3114" i="1"/>
  <c r="B3113" i="1" l="1"/>
  <c r="E3112" i="1"/>
  <c r="B3114" i="1" l="1"/>
  <c r="E3113" i="1"/>
  <c r="D2935" i="1"/>
  <c r="B2934" i="1" l="1"/>
  <c r="E3114" i="1"/>
  <c r="D2936" i="1"/>
  <c r="B2935" i="1" l="1"/>
  <c r="E2934" i="1"/>
  <c r="B2936" i="1" l="1"/>
  <c r="E2935" i="1"/>
  <c r="D2982" i="1"/>
  <c r="B2981" i="1" l="1"/>
  <c r="E2936" i="1"/>
  <c r="D2983" i="1"/>
  <c r="B2982" i="1" l="1"/>
  <c r="E2981" i="1"/>
  <c r="D2984" i="1"/>
  <c r="B2983" i="1" l="1"/>
  <c r="E2982" i="1"/>
  <c r="D2985" i="1"/>
  <c r="B2984" i="1" l="1"/>
  <c r="E2983" i="1"/>
  <c r="D2986" i="1"/>
  <c r="B2985" i="1" l="1"/>
  <c r="E2984" i="1"/>
  <c r="D2987" i="1"/>
  <c r="B2986" i="1" l="1"/>
  <c r="E2985" i="1"/>
  <c r="B2987" i="1" l="1"/>
  <c r="E2986" i="1"/>
  <c r="D3136" i="1"/>
  <c r="B3135" i="1" l="1"/>
  <c r="E2987" i="1"/>
  <c r="D3137" i="1"/>
  <c r="B3136" i="1" l="1"/>
  <c r="E3135" i="1"/>
  <c r="B3137" i="1" l="1"/>
  <c r="E3136" i="1"/>
  <c r="B3138" i="1" l="1"/>
  <c r="E3137" i="1"/>
  <c r="D3139" i="1"/>
  <c r="B3115" i="1" l="1"/>
  <c r="E3138" i="1"/>
  <c r="B3139" i="1" l="1"/>
  <c r="E3115" i="1"/>
  <c r="D3141" i="1"/>
  <c r="B3140" i="1" l="1"/>
  <c r="E3139" i="1"/>
  <c r="B3141" i="1" l="1"/>
  <c r="E3140" i="1"/>
  <c r="D3143" i="1"/>
  <c r="B3142" i="1" l="1"/>
  <c r="E3141" i="1"/>
  <c r="B3143" i="1" l="1"/>
  <c r="E3142" i="1"/>
  <c r="D3145" i="1"/>
  <c r="B3144" i="1" l="1"/>
  <c r="E3143" i="1"/>
  <c r="B3145" i="1" l="1"/>
  <c r="E3144" i="1"/>
  <c r="D3147" i="1"/>
  <c r="B3146" i="1" l="1"/>
  <c r="E3145" i="1"/>
  <c r="D3148" i="1"/>
  <c r="B3147" i="1" l="1"/>
  <c r="E3146" i="1"/>
  <c r="D3149" i="1"/>
  <c r="B3148" i="1" l="1"/>
  <c r="E3147" i="1"/>
  <c r="B3149" i="1" l="1"/>
  <c r="E3148" i="1"/>
  <c r="D3151" i="1"/>
  <c r="B3150" i="1" l="1"/>
  <c r="E3149" i="1"/>
  <c r="B3151" i="1" l="1"/>
  <c r="E3150" i="1"/>
  <c r="D3153" i="1"/>
  <c r="B3152" i="1" l="1"/>
  <c r="E3151" i="1"/>
  <c r="D3154" i="1"/>
  <c r="B3153" i="1" l="1"/>
  <c r="E3152" i="1"/>
  <c r="D3155" i="1"/>
  <c r="B3154" i="1" l="1"/>
  <c r="E3153" i="1"/>
  <c r="B3155" i="1" l="1"/>
  <c r="E3154" i="1"/>
  <c r="D3157" i="1"/>
  <c r="B3156" i="1" l="1"/>
  <c r="E3155" i="1"/>
  <c r="B3157" i="1" l="1"/>
  <c r="E3156" i="1"/>
  <c r="D3159" i="1"/>
  <c r="B3158" i="1" l="1"/>
  <c r="E3157" i="1"/>
  <c r="D3160" i="1"/>
  <c r="B3159" i="1" l="1"/>
  <c r="E3158" i="1"/>
  <c r="D3161" i="1"/>
  <c r="B3160" i="1" l="1"/>
  <c r="E3159" i="1"/>
  <c r="D3162" i="1"/>
  <c r="B3161" i="1" l="1"/>
  <c r="E3160" i="1"/>
  <c r="D3163" i="1"/>
  <c r="B3162" i="1" l="1"/>
  <c r="E3161" i="1"/>
  <c r="B3163" i="1" l="1"/>
  <c r="E3162" i="1"/>
  <c r="D3165" i="1"/>
  <c r="B3164" i="1" l="1"/>
  <c r="E3163" i="1"/>
  <c r="B3165" i="1" l="1"/>
  <c r="E3164" i="1"/>
  <c r="D3167" i="1"/>
  <c r="B3166" i="1" l="1"/>
  <c r="E3165" i="1"/>
  <c r="B3167" i="1" l="1"/>
  <c r="E3166" i="1"/>
  <c r="D3169" i="1"/>
  <c r="B3168" i="1" l="1"/>
  <c r="E3167" i="1"/>
  <c r="B3169" i="1" l="1"/>
  <c r="E3168" i="1"/>
  <c r="D3171" i="1"/>
  <c r="B3170" i="1" l="1"/>
  <c r="E3169" i="1"/>
  <c r="B3171" i="1" l="1"/>
  <c r="E3170" i="1"/>
  <c r="D3173" i="1"/>
  <c r="B3172" i="1" l="1"/>
  <c r="E3171" i="1"/>
  <c r="B3173" i="1" l="1"/>
  <c r="E3172" i="1"/>
  <c r="D3175" i="1"/>
  <c r="B3174" i="1" l="1"/>
  <c r="E3173" i="1"/>
  <c r="B3175" i="1" l="1"/>
  <c r="E3174" i="1"/>
  <c r="D3179" i="1"/>
  <c r="B3178" i="1" l="1"/>
  <c r="E3175" i="1"/>
  <c r="D3180" i="1"/>
  <c r="B3179" i="1" l="1"/>
  <c r="E3178" i="1"/>
  <c r="D3181" i="1"/>
  <c r="B3180" i="1" l="1"/>
  <c r="E3179" i="1"/>
  <c r="B3181" i="1" l="1"/>
  <c r="E3180" i="1"/>
  <c r="B3176" i="1" l="1"/>
  <c r="E3181" i="1"/>
  <c r="D3184" i="1"/>
  <c r="B3183" i="1" l="1"/>
  <c r="E3176" i="1"/>
  <c r="B3184" i="1" l="1"/>
  <c r="E3183" i="1"/>
  <c r="B3177" i="1" l="1"/>
  <c r="E3184" i="1"/>
  <c r="B2988" i="1" l="1"/>
  <c r="E3177" i="1"/>
  <c r="D3186" i="1"/>
  <c r="B3185" i="1" l="1"/>
  <c r="E2988" i="1"/>
  <c r="B3186" i="1" l="1"/>
  <c r="E3185" i="1"/>
  <c r="B3187" i="1" l="1"/>
  <c r="E3186" i="1"/>
  <c r="B3062" i="1" l="1"/>
  <c r="E3187" i="1"/>
  <c r="D3188" i="1"/>
  <c r="B3182" i="1" l="1"/>
  <c r="E3062" i="1"/>
  <c r="B3188" i="1" l="1"/>
  <c r="E3182" i="1"/>
  <c r="D3190" i="1"/>
  <c r="B3189" i="1" l="1"/>
  <c r="E3188" i="1"/>
  <c r="B3190" i="1" l="1"/>
  <c r="E3189" i="1"/>
  <c r="D3192" i="1"/>
  <c r="B3191" i="1" l="1"/>
  <c r="E3190" i="1"/>
  <c r="D3193" i="1"/>
  <c r="B3192" i="1" l="1"/>
  <c r="E3191" i="1"/>
  <c r="D3194" i="1"/>
  <c r="B3193" i="1" l="1"/>
  <c r="E3192" i="1"/>
  <c r="D3195" i="1"/>
  <c r="B3194" i="1" l="1"/>
  <c r="E3193" i="1"/>
  <c r="B3195" i="1" l="1"/>
  <c r="E3194" i="1"/>
  <c r="B3196" i="1" l="1"/>
  <c r="E3195" i="1"/>
  <c r="B3197" i="1" l="1"/>
  <c r="E3196" i="1"/>
  <c r="D3199" i="1"/>
  <c r="B3198" i="1" l="1"/>
  <c r="E3197" i="1"/>
  <c r="D3200" i="1"/>
  <c r="B3199" i="1" l="1"/>
  <c r="E3198" i="1"/>
  <c r="D3201" i="1"/>
  <c r="B3200" i="1" l="1"/>
  <c r="E3199" i="1"/>
  <c r="D3202" i="1"/>
  <c r="B3201" i="1" l="1"/>
  <c r="E3200" i="1"/>
  <c r="D3203" i="1"/>
  <c r="B3202" i="1" l="1"/>
  <c r="E3201" i="1"/>
  <c r="B3203" i="1" l="1"/>
  <c r="E3202" i="1"/>
  <c r="D3206" i="1"/>
  <c r="B3205" i="1" l="1"/>
  <c r="E3203" i="1"/>
  <c r="D3207" i="1"/>
  <c r="B3206" i="1" l="1"/>
  <c r="E3205" i="1"/>
  <c r="D3208" i="1"/>
  <c r="B3207" i="1" l="1"/>
  <c r="E3206" i="1"/>
  <c r="D3209" i="1"/>
  <c r="B3208" i="1" l="1"/>
  <c r="E3207" i="1"/>
  <c r="B3209" i="1" l="1"/>
  <c r="E3208" i="1"/>
  <c r="B3204" i="1" l="1"/>
  <c r="E3209" i="1"/>
  <c r="D3211" i="1"/>
  <c r="B3210" i="1" l="1"/>
  <c r="E3204" i="1"/>
  <c r="B3211" i="1" l="1"/>
  <c r="E3210" i="1"/>
  <c r="D3213" i="1"/>
  <c r="B3212" i="1" l="1"/>
  <c r="E3211" i="1"/>
  <c r="B3213" i="1" l="1"/>
  <c r="E3212" i="1"/>
  <c r="D3215" i="1"/>
  <c r="B3214" i="1" l="1"/>
  <c r="E3213" i="1"/>
  <c r="D3216" i="1"/>
  <c r="B3215" i="1" l="1"/>
  <c r="E3214" i="1"/>
  <c r="B3216" i="1" l="1"/>
  <c r="E3215" i="1"/>
  <c r="D3218" i="1"/>
  <c r="B3217" i="1" l="1"/>
  <c r="E3216" i="1"/>
  <c r="B3218" i="1" l="1"/>
  <c r="E3217" i="1"/>
  <c r="D3220" i="1"/>
  <c r="B3219" i="1" l="1"/>
  <c r="E3218" i="1"/>
  <c r="D3221" i="1"/>
  <c r="B3220" i="1" l="1"/>
  <c r="E3219" i="1"/>
  <c r="B3221" i="1" l="1"/>
  <c r="E3220" i="1"/>
  <c r="D3224" i="1"/>
  <c r="B3223" i="1" l="1"/>
  <c r="E3221" i="1"/>
  <c r="B3224" i="1" l="1"/>
  <c r="E3223" i="1"/>
  <c r="D3226" i="1"/>
  <c r="B3225" i="1" l="1"/>
  <c r="E3224" i="1"/>
  <c r="D3227" i="1"/>
  <c r="B3226" i="1" l="1"/>
  <c r="E3225" i="1"/>
  <c r="D3228" i="1"/>
  <c r="B3227" i="1" l="1"/>
  <c r="E3226" i="1"/>
  <c r="D3229" i="1"/>
  <c r="B3228" i="1" l="1"/>
  <c r="E3227" i="1"/>
  <c r="D3230" i="1"/>
  <c r="B3229" i="1" l="1"/>
  <c r="E3228" i="1"/>
  <c r="B3230" i="1" l="1"/>
  <c r="E3229" i="1"/>
  <c r="D3232" i="1"/>
  <c r="B3231" i="1" l="1"/>
  <c r="E3230" i="1"/>
  <c r="D3233" i="1"/>
  <c r="B3232" i="1" l="1"/>
  <c r="E3231" i="1"/>
  <c r="D3234" i="1"/>
  <c r="B3233" i="1" l="1"/>
  <c r="E3232" i="1"/>
  <c r="D3235" i="1"/>
  <c r="B3234" i="1" l="1"/>
  <c r="E3233" i="1"/>
  <c r="D3236" i="1"/>
  <c r="B3235" i="1" l="1"/>
  <c r="E3234" i="1"/>
  <c r="B3236" i="1" l="1"/>
  <c r="E3235" i="1"/>
  <c r="D3238" i="1"/>
  <c r="B3237" i="1" l="1"/>
  <c r="E3236" i="1"/>
  <c r="B3238" i="1" l="1"/>
  <c r="E3237" i="1"/>
  <c r="D3240" i="1"/>
  <c r="B3239" i="1" l="1"/>
  <c r="E3238" i="1"/>
  <c r="D3241" i="1"/>
  <c r="B3240" i="1" l="1"/>
  <c r="E3239" i="1"/>
  <c r="D3242" i="1"/>
  <c r="B3241" i="1" l="1"/>
  <c r="E3240" i="1"/>
  <c r="D3243" i="1"/>
  <c r="B3242" i="1" l="1"/>
  <c r="E3241" i="1"/>
  <c r="B3243" i="1" l="1"/>
  <c r="E3242" i="1"/>
  <c r="D3245" i="1"/>
  <c r="B3244" i="1" l="1"/>
  <c r="E3243" i="1"/>
  <c r="B3245" i="1" l="1"/>
  <c r="E3244" i="1"/>
  <c r="D3247" i="1"/>
  <c r="B3246" i="1" l="1"/>
  <c r="E3245" i="1"/>
  <c r="B3247" i="1" l="1"/>
  <c r="E3246" i="1"/>
  <c r="D3249" i="1"/>
  <c r="B3248" i="1" l="1"/>
  <c r="E3247" i="1"/>
  <c r="B3249" i="1" l="1"/>
  <c r="E3248" i="1"/>
  <c r="D3252" i="1"/>
  <c r="B3251" i="1" l="1"/>
  <c r="E3249" i="1"/>
  <c r="B3252" i="1" l="1"/>
  <c r="E3251" i="1"/>
  <c r="B3250" i="1" l="1"/>
  <c r="E3252" i="1"/>
  <c r="D3254" i="1"/>
  <c r="B3253" i="1" l="1"/>
  <c r="E3250" i="1"/>
  <c r="D3255" i="1"/>
  <c r="B3254" i="1" l="1"/>
  <c r="E3253" i="1"/>
  <c r="D3256" i="1"/>
  <c r="B3255" i="1" l="1"/>
  <c r="E3254" i="1"/>
  <c r="D3257" i="1"/>
  <c r="B3256" i="1" l="1"/>
  <c r="E3255" i="1"/>
  <c r="B3257" i="1" l="1"/>
  <c r="E3256" i="1"/>
  <c r="D3259" i="1"/>
  <c r="B3258" i="1" l="1"/>
  <c r="E3257" i="1"/>
  <c r="B3259" i="1" l="1"/>
  <c r="E3258" i="1"/>
  <c r="D3261" i="1"/>
  <c r="B3260" i="1" l="1"/>
  <c r="E3259" i="1"/>
  <c r="B3261" i="1" l="1"/>
  <c r="E3260" i="1"/>
  <c r="D3263" i="1"/>
  <c r="B3262" i="1" l="1"/>
  <c r="E3261" i="1"/>
  <c r="D3264" i="1"/>
  <c r="B3263" i="1" l="1"/>
  <c r="E3262" i="1"/>
  <c r="B3264" i="1" l="1"/>
  <c r="E3263" i="1"/>
  <c r="D3266" i="1"/>
  <c r="B3265" i="1" l="1"/>
  <c r="E3264" i="1"/>
  <c r="D3267" i="1"/>
  <c r="B3266" i="1" l="1"/>
  <c r="E3265" i="1"/>
  <c r="D3268" i="1"/>
  <c r="B3267" i="1" l="1"/>
  <c r="E3266" i="1"/>
  <c r="D3269" i="1"/>
  <c r="B3268" i="1" l="1"/>
  <c r="E3267" i="1"/>
  <c r="D3270" i="1"/>
  <c r="B3269" i="1" l="1"/>
  <c r="E3268" i="1"/>
  <c r="B3270" i="1" l="1"/>
  <c r="E3269" i="1"/>
  <c r="D3272" i="1"/>
  <c r="B3271" i="1" l="1"/>
  <c r="E3270" i="1"/>
  <c r="D3273" i="1"/>
  <c r="B3272" i="1" l="1"/>
  <c r="E3271" i="1"/>
  <c r="D3274" i="1"/>
  <c r="B3273" i="1" l="1"/>
  <c r="E3272" i="1"/>
  <c r="D3275" i="1"/>
  <c r="B3274" i="1" l="1"/>
  <c r="E3273" i="1"/>
  <c r="B3275" i="1" l="1"/>
  <c r="E3274" i="1"/>
  <c r="D3278" i="1"/>
  <c r="B3277" i="1" l="1"/>
  <c r="E3275" i="1"/>
  <c r="B3278" i="1" l="1"/>
  <c r="E3277" i="1"/>
  <c r="D3280" i="1"/>
  <c r="B3279" i="1" l="1"/>
  <c r="E3278" i="1"/>
  <c r="D3281" i="1"/>
  <c r="B3280" i="1" l="1"/>
  <c r="E3279" i="1"/>
  <c r="B3281" i="1" l="1"/>
  <c r="E3280" i="1"/>
  <c r="B3276" i="1" l="1"/>
  <c r="E3281" i="1"/>
  <c r="D3283" i="1"/>
  <c r="B3282" i="1" l="1"/>
  <c r="E3276" i="1"/>
  <c r="B3283" i="1" l="1"/>
  <c r="E3282" i="1"/>
  <c r="B3222" i="1" l="1"/>
  <c r="E3283" i="1"/>
  <c r="D3285" i="1"/>
  <c r="B3284" i="1" l="1"/>
  <c r="E3222" i="1"/>
  <c r="D3286" i="1"/>
  <c r="B3285" i="1" l="1"/>
  <c r="E3284" i="1"/>
  <c r="D3287" i="1"/>
  <c r="B3286" i="1" l="1"/>
  <c r="E3285" i="1"/>
  <c r="D3288" i="1"/>
  <c r="B3287" i="1" l="1"/>
  <c r="E3286" i="1"/>
  <c r="B3288" i="1" l="1"/>
  <c r="E3287" i="1"/>
  <c r="D3290" i="1"/>
  <c r="B3289" i="1" l="1"/>
  <c r="E3288" i="1"/>
  <c r="B3290" i="1" l="1"/>
  <c r="E3289" i="1"/>
  <c r="D3294" i="1"/>
  <c r="B3293" i="1" l="1"/>
  <c r="E3290" i="1"/>
  <c r="B3294" i="1" l="1"/>
  <c r="E3293" i="1"/>
  <c r="D3296" i="1"/>
  <c r="B3295" i="1" l="1"/>
  <c r="E3294" i="1"/>
  <c r="D3297" i="1"/>
  <c r="B3296" i="1" l="1"/>
  <c r="E3295" i="1"/>
  <c r="D3298" i="1"/>
  <c r="B3297" i="1" l="1"/>
  <c r="E3296" i="1"/>
  <c r="D3299" i="1"/>
  <c r="B3298" i="1" l="1"/>
  <c r="E3297" i="1"/>
  <c r="B3299" i="1" l="1"/>
  <c r="E3298" i="1"/>
  <c r="D3301" i="1"/>
  <c r="B3300" i="1" l="1"/>
  <c r="E3299" i="1"/>
  <c r="D3302" i="1"/>
  <c r="B3301" i="1" l="1"/>
  <c r="E3300" i="1"/>
  <c r="D3303" i="1"/>
  <c r="B3302" i="1" l="1"/>
  <c r="E3301" i="1"/>
  <c r="D3304" i="1"/>
  <c r="B3303" i="1" l="1"/>
  <c r="E3302" i="1"/>
  <c r="B3304" i="1" l="1"/>
  <c r="E3303" i="1"/>
  <c r="D3306" i="1"/>
  <c r="B3305" i="1" l="1"/>
  <c r="E3304" i="1"/>
  <c r="D3307" i="1"/>
  <c r="B3306" i="1" l="1"/>
  <c r="E3305" i="1"/>
  <c r="D3308" i="1"/>
  <c r="B3307" i="1" l="1"/>
  <c r="E3306" i="1"/>
  <c r="D3309" i="1"/>
  <c r="B3308" i="1" l="1"/>
  <c r="E3307" i="1"/>
  <c r="D3310" i="1"/>
  <c r="B3309" i="1" l="1"/>
  <c r="E3308" i="1"/>
  <c r="D3311" i="1"/>
  <c r="B3310" i="1" l="1"/>
  <c r="E3309" i="1"/>
  <c r="B3311" i="1" l="1"/>
  <c r="E3310" i="1"/>
  <c r="D3314" i="1"/>
  <c r="B3313" i="1" l="1"/>
  <c r="E3311" i="1"/>
  <c r="B3314" i="1" l="1"/>
  <c r="E3313" i="1"/>
  <c r="D3315" i="1"/>
  <c r="B3312" i="1" l="1"/>
  <c r="E3314" i="1"/>
  <c r="D3316" i="1"/>
  <c r="B3315" i="1" l="1"/>
  <c r="E3312" i="1"/>
  <c r="B3316" i="1" l="1"/>
  <c r="E3315" i="1"/>
  <c r="D3318" i="1"/>
  <c r="B3317" i="1" l="1"/>
  <c r="E3316" i="1"/>
  <c r="D3319" i="1"/>
  <c r="B3318" i="1" l="1"/>
  <c r="E3317" i="1"/>
  <c r="D3320" i="1"/>
  <c r="B3319" i="1" l="1"/>
  <c r="E3318" i="1"/>
  <c r="B3320" i="1" l="1"/>
  <c r="E3319" i="1"/>
  <c r="D3322" i="1"/>
  <c r="B3321" i="1" l="1"/>
  <c r="E3320" i="1"/>
  <c r="B3322" i="1" l="1"/>
  <c r="E3321" i="1"/>
  <c r="D3324" i="1"/>
  <c r="B3323" i="1" l="1"/>
  <c r="E3322" i="1"/>
  <c r="D3325" i="1"/>
  <c r="B3324" i="1" l="1"/>
  <c r="E3323" i="1"/>
  <c r="B3325" i="1" l="1"/>
  <c r="E3324" i="1"/>
  <c r="D3327" i="1"/>
  <c r="B3326" i="1" l="1"/>
  <c r="E3325" i="1"/>
  <c r="D3328" i="1"/>
  <c r="B3327" i="1" l="1"/>
  <c r="E3326" i="1"/>
  <c r="D3329" i="1"/>
  <c r="B3328" i="1" l="1"/>
  <c r="E3327" i="1"/>
  <c r="B3329" i="1" l="1"/>
  <c r="E3328" i="1"/>
  <c r="D3331" i="1"/>
  <c r="B3330" i="1" l="1"/>
  <c r="E3329" i="1"/>
  <c r="D3332" i="1"/>
  <c r="B3331" i="1" l="1"/>
  <c r="E3330" i="1"/>
  <c r="D3333" i="1"/>
  <c r="B3332" i="1" l="1"/>
  <c r="B3333" i="1" s="1"/>
  <c r="E3331" i="1"/>
  <c r="E3332" i="1" l="1"/>
  <c r="D3335" i="1"/>
  <c r="E3333" i="1" l="1"/>
  <c r="E3334" i="1" l="1"/>
  <c r="D3337" i="1"/>
  <c r="E3335" i="1" l="1"/>
  <c r="D3338" i="1"/>
  <c r="E3336" i="1" l="1"/>
  <c r="E3337" i="1" l="1"/>
  <c r="D3342" i="1"/>
  <c r="E3338" i="1" l="1"/>
  <c r="D3343" i="1"/>
  <c r="E3341" i="1" l="1"/>
  <c r="E3342" i="1" l="1"/>
  <c r="D3340" i="1"/>
  <c r="E3343" i="1" l="1"/>
  <c r="E3339" i="1" l="1"/>
  <c r="D3292" i="1"/>
  <c r="B3291" i="1" l="1"/>
  <c r="E3340" i="1"/>
  <c r="B3292" i="1" l="1"/>
  <c r="E3291" i="1"/>
  <c r="D3345" i="1"/>
  <c r="E3292" i="1" l="1"/>
  <c r="B3345" i="1" l="1"/>
  <c r="E3344" i="1"/>
  <c r="D3347" i="1"/>
  <c r="B3346" i="1" l="1"/>
  <c r="E3345" i="1"/>
  <c r="D3348" i="1"/>
  <c r="B3347" i="1" l="1"/>
  <c r="E3346" i="1"/>
  <c r="D3349" i="1"/>
  <c r="B3348" i="1" l="1"/>
  <c r="E3347" i="1"/>
  <c r="D3350" i="1"/>
  <c r="B3349" i="1" l="1"/>
  <c r="E3348" i="1"/>
  <c r="D3351" i="1"/>
  <c r="B3350" i="1" l="1"/>
  <c r="E3349" i="1"/>
  <c r="B3351" i="1" l="1"/>
  <c r="E3350" i="1"/>
  <c r="D3353" i="1"/>
  <c r="B3352" i="1" l="1"/>
  <c r="E3351" i="1"/>
  <c r="B3353" i="1" l="1"/>
  <c r="E3352" i="1"/>
  <c r="D3355" i="1"/>
  <c r="B3354" i="1" l="1"/>
  <c r="E3353" i="1"/>
  <c r="B3355" i="1" l="1"/>
  <c r="E3354" i="1"/>
  <c r="D3357" i="1"/>
  <c r="B3356" i="1" l="1"/>
  <c r="E3355" i="1"/>
  <c r="D3358" i="1"/>
  <c r="B3357" i="1" l="1"/>
  <c r="E3356" i="1"/>
  <c r="D3359" i="1"/>
  <c r="B3358" i="1" l="1"/>
  <c r="E3357" i="1"/>
  <c r="D3360" i="1"/>
  <c r="B3359" i="1" l="1"/>
  <c r="E3358" i="1"/>
  <c r="B3360" i="1" l="1"/>
  <c r="E3359" i="1"/>
  <c r="D3362" i="1"/>
  <c r="B3361" i="1" l="1"/>
  <c r="E3360" i="1"/>
  <c r="B3362" i="1" l="1"/>
  <c r="E3361" i="1"/>
  <c r="D3364" i="1"/>
  <c r="B3363" i="1" l="1"/>
  <c r="E3362" i="1"/>
  <c r="B3364" i="1" l="1"/>
  <c r="E3363" i="1"/>
  <c r="D3366" i="1"/>
  <c r="B3365" i="1" l="1"/>
  <c r="E3364" i="1"/>
  <c r="B3366" i="1" l="1"/>
  <c r="E3365" i="1"/>
  <c r="D3368" i="1"/>
  <c r="B3367" i="1" l="1"/>
  <c r="E3366" i="1"/>
  <c r="D3369" i="1"/>
  <c r="B3368" i="1" l="1"/>
  <c r="E3367" i="1"/>
  <c r="B3369" i="1" l="1"/>
  <c r="E3368" i="1"/>
  <c r="D3371" i="1"/>
  <c r="B3370" i="1" l="1"/>
  <c r="E3369" i="1"/>
  <c r="B3371" i="1" l="1"/>
  <c r="E3370" i="1"/>
  <c r="D3373" i="1"/>
  <c r="B3372" i="1" l="1"/>
  <c r="E3371" i="1"/>
  <c r="D3374" i="1"/>
  <c r="B3373" i="1" l="1"/>
  <c r="E3372" i="1"/>
  <c r="D3375" i="1"/>
  <c r="B3374" i="1" l="1"/>
  <c r="E3373" i="1"/>
  <c r="D3376" i="1"/>
  <c r="B3375" i="1" l="1"/>
  <c r="E3374" i="1"/>
  <c r="B3376" i="1" l="1"/>
  <c r="E3375" i="1"/>
  <c r="D3378" i="1"/>
  <c r="B3377" i="1" l="1"/>
  <c r="E3376" i="1"/>
  <c r="B3378" i="1" l="1"/>
  <c r="E3377" i="1"/>
  <c r="D3380" i="1"/>
  <c r="B3379" i="1" l="1"/>
  <c r="E3378" i="1"/>
  <c r="D3381" i="1"/>
  <c r="B3380" i="1" l="1"/>
  <c r="E3379" i="1"/>
  <c r="B3381" i="1" l="1"/>
  <c r="E3380" i="1"/>
  <c r="D3383" i="1"/>
  <c r="B3382" i="1" l="1"/>
  <c r="E3381" i="1"/>
  <c r="D3384" i="1"/>
  <c r="B3383" i="1" l="1"/>
  <c r="E3382" i="1"/>
  <c r="D3385" i="1"/>
  <c r="B3384" i="1" l="1"/>
  <c r="E3383" i="1"/>
  <c r="B3385" i="1" l="1"/>
  <c r="E3384" i="1"/>
  <c r="D3388" i="1"/>
  <c r="B3387" i="1" l="1"/>
  <c r="E3385" i="1"/>
  <c r="D3389" i="1"/>
  <c r="B3388" i="1" l="1"/>
  <c r="E3387" i="1"/>
  <c r="D3390" i="1"/>
  <c r="B3389" i="1" l="1"/>
  <c r="E3388" i="1"/>
  <c r="D3391" i="1"/>
  <c r="B3390" i="1" l="1"/>
  <c r="E3389" i="1"/>
  <c r="D3392" i="1"/>
  <c r="B3391" i="1" l="1"/>
  <c r="E3390" i="1"/>
  <c r="D3393" i="1"/>
  <c r="B3392" i="1" l="1"/>
  <c r="E3391" i="1"/>
  <c r="B3393" i="1" l="1"/>
  <c r="E3392" i="1"/>
  <c r="B3386" i="1" l="1"/>
  <c r="E3393" i="1"/>
  <c r="D3395" i="1"/>
  <c r="B3394" i="1" l="1"/>
  <c r="E3386" i="1"/>
  <c r="B3395" i="1" l="1"/>
  <c r="E3394" i="1"/>
  <c r="D3397" i="1"/>
  <c r="B3396" i="1" l="1"/>
  <c r="E3395" i="1"/>
  <c r="B3397" i="1" l="1"/>
  <c r="E3396" i="1"/>
  <c r="D3399" i="1"/>
  <c r="B3398" i="1" l="1"/>
  <c r="E3397" i="1"/>
  <c r="B3399" i="1" l="1"/>
  <c r="E3398" i="1"/>
  <c r="D3401" i="1"/>
  <c r="B3400" i="1" l="1"/>
  <c r="E3399" i="1"/>
  <c r="D3402" i="1"/>
  <c r="B3401" i="1" l="1"/>
  <c r="E3400" i="1"/>
  <c r="D3403" i="1"/>
  <c r="B3402" i="1" l="1"/>
  <c r="E3401" i="1"/>
  <c r="D3404" i="1"/>
  <c r="B3403" i="1" l="1"/>
  <c r="E3402" i="1"/>
  <c r="D3405" i="1"/>
  <c r="B3404" i="1" l="1"/>
  <c r="E3403" i="1"/>
  <c r="D3406" i="1"/>
  <c r="B3405" i="1" l="1"/>
  <c r="E3404" i="1"/>
  <c r="D3407" i="1"/>
  <c r="B3406" i="1" l="1"/>
  <c r="E3405" i="1"/>
  <c r="D3408" i="1"/>
  <c r="B3407" i="1" l="1"/>
  <c r="E3406" i="1"/>
  <c r="B3408" i="1" l="1"/>
  <c r="E3407" i="1"/>
  <c r="D3410" i="1"/>
  <c r="B3409" i="1" l="1"/>
  <c r="E3408" i="1"/>
  <c r="B3410" i="1" l="1"/>
  <c r="E3409" i="1"/>
  <c r="D3412" i="1"/>
  <c r="B3411" i="1" l="1"/>
  <c r="E3410" i="1"/>
  <c r="D3413" i="1"/>
  <c r="B3412" i="1" l="1"/>
  <c r="E3411" i="1"/>
  <c r="D3414" i="1"/>
  <c r="B3413" i="1" l="1"/>
  <c r="E3412" i="1"/>
  <c r="D3415" i="1"/>
  <c r="B3414" i="1" l="1"/>
  <c r="E3413" i="1"/>
  <c r="D3416" i="1"/>
  <c r="B3415" i="1" l="1"/>
  <c r="E3414" i="1"/>
  <c r="D3417" i="1"/>
  <c r="B3416" i="1" l="1"/>
  <c r="E3415" i="1"/>
  <c r="B3417" i="1" l="1"/>
  <c r="E3416" i="1"/>
  <c r="D3419" i="1"/>
  <c r="B3418" i="1" l="1"/>
  <c r="E3417" i="1"/>
  <c r="D3420" i="1"/>
  <c r="B3419" i="1" l="1"/>
  <c r="E3418" i="1"/>
  <c r="D3421" i="1"/>
  <c r="B3420" i="1" l="1"/>
  <c r="E3419" i="1"/>
  <c r="B3421" i="1" l="1"/>
  <c r="E3420" i="1"/>
  <c r="D3423" i="1"/>
  <c r="B3422" i="1" l="1"/>
  <c r="E3421" i="1"/>
  <c r="D3424" i="1"/>
  <c r="B3423" i="1" l="1"/>
  <c r="E3422" i="1"/>
  <c r="D3425" i="1"/>
  <c r="B3424" i="1" l="1"/>
  <c r="E3423" i="1"/>
  <c r="B3425" i="1" l="1"/>
  <c r="E3424" i="1"/>
  <c r="D3427" i="1"/>
  <c r="B3426" i="1" l="1"/>
  <c r="E3425" i="1"/>
  <c r="D3428" i="1"/>
  <c r="B3427" i="1" l="1"/>
  <c r="E3426" i="1"/>
  <c r="D3429" i="1"/>
  <c r="B3428" i="1" l="1"/>
  <c r="E3427" i="1"/>
  <c r="D3430" i="1"/>
  <c r="B3429" i="1" l="1"/>
  <c r="E3428" i="1"/>
  <c r="D3431" i="1"/>
  <c r="B3430" i="1" l="1"/>
  <c r="E3429" i="1"/>
  <c r="D3432" i="1"/>
  <c r="B3431" i="1" l="1"/>
  <c r="E3430" i="1"/>
  <c r="D3433" i="1"/>
  <c r="B3432" i="1" l="1"/>
  <c r="E3431" i="1"/>
  <c r="D3434" i="1"/>
  <c r="B3433" i="1" l="1"/>
  <c r="E3432" i="1"/>
  <c r="D3435" i="1"/>
  <c r="B3434" i="1" l="1"/>
  <c r="E3433" i="1"/>
  <c r="D3436" i="1"/>
  <c r="B3435" i="1" l="1"/>
  <c r="E3434" i="1"/>
  <c r="D3437" i="1"/>
  <c r="B3436" i="1" l="1"/>
  <c r="E3435" i="1"/>
  <c r="B3437" i="1" l="1"/>
  <c r="E3436" i="1"/>
  <c r="D3439" i="1"/>
  <c r="B3438" i="1" l="1"/>
  <c r="E3437" i="1"/>
  <c r="B3439" i="1" l="1"/>
  <c r="E3438" i="1"/>
  <c r="D3441" i="1"/>
  <c r="B3440" i="1" l="1"/>
  <c r="E3439" i="1"/>
  <c r="B3441" i="1" l="1"/>
  <c r="E3440" i="1"/>
  <c r="D3443" i="1"/>
  <c r="B3442" i="1" l="1"/>
  <c r="E3441" i="1"/>
  <c r="D3444" i="1"/>
  <c r="B3443" i="1" l="1"/>
  <c r="E3442" i="1"/>
  <c r="B3444" i="1" l="1"/>
  <c r="E3443" i="1"/>
  <c r="D3446" i="1"/>
  <c r="B3445" i="1" l="1"/>
  <c r="E3444" i="1"/>
  <c r="B3446" i="1" l="1"/>
  <c r="E3445" i="1"/>
  <c r="D3448" i="1"/>
  <c r="B3447" i="1" l="1"/>
  <c r="E3446" i="1"/>
  <c r="B3448" i="1" l="1"/>
  <c r="E3447" i="1"/>
  <c r="D3450" i="1"/>
  <c r="B3449" i="1" l="1"/>
  <c r="E3448" i="1"/>
  <c r="D3451" i="1"/>
  <c r="B3450" i="1" l="1"/>
  <c r="E3449" i="1"/>
  <c r="D3452" i="1"/>
  <c r="B3451" i="1" l="1"/>
  <c r="E3450" i="1"/>
  <c r="D3453" i="1"/>
  <c r="B3452" i="1" l="1"/>
  <c r="E3451" i="1"/>
  <c r="D3454" i="1"/>
  <c r="B3453" i="1" l="1"/>
  <c r="E3452" i="1"/>
  <c r="D3455" i="1"/>
  <c r="B3454" i="1" l="1"/>
  <c r="E3453" i="1"/>
  <c r="B3455" i="1" l="1"/>
  <c r="E3454" i="1"/>
  <c r="D3457" i="1"/>
  <c r="B3456" i="1" l="1"/>
  <c r="E3455" i="1"/>
  <c r="B3457" i="1" l="1"/>
  <c r="E3456" i="1"/>
  <c r="D3459" i="1"/>
  <c r="B3458" i="1" l="1"/>
  <c r="E3457" i="1"/>
  <c r="D3460" i="1"/>
  <c r="B3459" i="1" l="1"/>
  <c r="E3458" i="1"/>
  <c r="B3460" i="1" l="1"/>
  <c r="E3459" i="1"/>
  <c r="D3462" i="1"/>
  <c r="B3461" i="1" l="1"/>
  <c r="E3460" i="1"/>
  <c r="D3463" i="1"/>
  <c r="B3462" i="1" l="1"/>
  <c r="E3461" i="1"/>
  <c r="D3464" i="1"/>
  <c r="B3463" i="1" l="1"/>
  <c r="E3462" i="1"/>
  <c r="D3465" i="1"/>
  <c r="B3464" i="1" l="1"/>
  <c r="E3463" i="1"/>
  <c r="D3466" i="1"/>
  <c r="B3465" i="1" l="1"/>
  <c r="E3464" i="1"/>
  <c r="D3467" i="1"/>
  <c r="B3466" i="1" l="1"/>
  <c r="E3465" i="1"/>
  <c r="B3467" i="1" l="1"/>
  <c r="E3466" i="1"/>
  <c r="D3469" i="1"/>
  <c r="B3468" i="1" l="1"/>
  <c r="E3467" i="1"/>
  <c r="D3470" i="1"/>
  <c r="B3469" i="1" l="1"/>
  <c r="E3468" i="1"/>
  <c r="D3471" i="1"/>
  <c r="B3470" i="1" l="1"/>
  <c r="E3469" i="1"/>
  <c r="B3471" i="1" l="1"/>
  <c r="E3470" i="1"/>
  <c r="B3473" i="1" l="1"/>
  <c r="E3471" i="1"/>
  <c r="D3474" i="1"/>
  <c r="B3472" i="1" l="1"/>
  <c r="E3473" i="1"/>
  <c r="D3475" i="1"/>
  <c r="B3474" i="1" l="1"/>
  <c r="E3472" i="1"/>
  <c r="D3476" i="1"/>
  <c r="B3475" i="1" l="1"/>
  <c r="E3474" i="1"/>
  <c r="B3476" i="1" l="1"/>
  <c r="E3475" i="1"/>
  <c r="D3478" i="1"/>
  <c r="B3477" i="1" l="1"/>
  <c r="E3476" i="1"/>
  <c r="D3479" i="1"/>
  <c r="B3478" i="1" l="1"/>
  <c r="E3477" i="1"/>
  <c r="D3480" i="1"/>
  <c r="B3479" i="1" l="1"/>
  <c r="E3478" i="1"/>
  <c r="B3480" i="1" l="1"/>
  <c r="E3479" i="1"/>
  <c r="D3482" i="1"/>
  <c r="B3481" i="1" l="1"/>
  <c r="E3480" i="1"/>
  <c r="B3482" i="1" l="1"/>
  <c r="E3481" i="1"/>
  <c r="D3484" i="1"/>
  <c r="B3483" i="1" l="1"/>
  <c r="E3482" i="1"/>
  <c r="D3485" i="1"/>
  <c r="B3484" i="1" l="1"/>
  <c r="E3483" i="1"/>
  <c r="D3486" i="1"/>
  <c r="B3485" i="1" l="1"/>
  <c r="E3484" i="1"/>
  <c r="D3487" i="1"/>
  <c r="B3486" i="1" l="1"/>
  <c r="E3485" i="1"/>
  <c r="B3487" i="1" l="1"/>
  <c r="E3486" i="1"/>
  <c r="D3491" i="1"/>
  <c r="B3490" i="1" l="1"/>
  <c r="E3487" i="1"/>
  <c r="B3491" i="1" l="1"/>
  <c r="E3490" i="1"/>
  <c r="D3493" i="1"/>
  <c r="B3492" i="1" l="1"/>
  <c r="E3491" i="1"/>
  <c r="B3493" i="1" l="1"/>
  <c r="E3492" i="1"/>
  <c r="D3495" i="1"/>
  <c r="B3494" i="1" l="1"/>
  <c r="E3493" i="1"/>
  <c r="D3496" i="1"/>
  <c r="B3495" i="1" l="1"/>
  <c r="E3494" i="1"/>
  <c r="D3497" i="1"/>
  <c r="B3496" i="1" l="1"/>
  <c r="E3495" i="1"/>
  <c r="D3498" i="1"/>
  <c r="B3497" i="1" l="1"/>
  <c r="E3496" i="1"/>
  <c r="B3498" i="1" l="1"/>
  <c r="E3497" i="1"/>
  <c r="D3500" i="1"/>
  <c r="B3499" i="1" l="1"/>
  <c r="E3498" i="1"/>
  <c r="B3500" i="1" l="1"/>
  <c r="E3499" i="1"/>
  <c r="D3502" i="1"/>
  <c r="B3501" i="1" l="1"/>
  <c r="E3500" i="1"/>
  <c r="B3502" i="1" l="1"/>
  <c r="E3501" i="1"/>
  <c r="D3504" i="1"/>
  <c r="B3503" i="1" l="1"/>
  <c r="E3502" i="1"/>
  <c r="B3504" i="1" l="1"/>
  <c r="E3503" i="1"/>
  <c r="D3506" i="1"/>
  <c r="B3505" i="1" l="1"/>
  <c r="E3504" i="1"/>
  <c r="B3506" i="1" l="1"/>
  <c r="E3505" i="1"/>
  <c r="D3508" i="1"/>
  <c r="B3507" i="1" l="1"/>
  <c r="E3506" i="1"/>
  <c r="B3508" i="1" l="1"/>
  <c r="E3507" i="1"/>
  <c r="D3510" i="1"/>
  <c r="B3509" i="1" l="1"/>
  <c r="E3508" i="1"/>
  <c r="D3511" i="1"/>
  <c r="B3510" i="1" l="1"/>
  <c r="E3509" i="1"/>
  <c r="B3511" i="1" l="1"/>
  <c r="E3510" i="1"/>
  <c r="D3515" i="1"/>
  <c r="B3514" i="1" l="1"/>
  <c r="E3511" i="1"/>
  <c r="D3516" i="1"/>
  <c r="B3515" i="1" l="1"/>
  <c r="E3514" i="1"/>
  <c r="B3516" i="1" l="1"/>
  <c r="E3515" i="1"/>
  <c r="D3518" i="1"/>
  <c r="B3517" i="1" l="1"/>
  <c r="E3516" i="1"/>
  <c r="D3519" i="1"/>
  <c r="B3518" i="1" l="1"/>
  <c r="E3517" i="1"/>
  <c r="D3520" i="1"/>
  <c r="B3519" i="1" l="1"/>
  <c r="E3518" i="1"/>
  <c r="B3520" i="1" l="1"/>
  <c r="E3519" i="1"/>
  <c r="B3512" i="1" l="1"/>
  <c r="E3520" i="1"/>
  <c r="B3513" i="1" l="1"/>
  <c r="E3512" i="1"/>
  <c r="D3522" i="1"/>
  <c r="B3521" i="1" l="1"/>
  <c r="E3513" i="1"/>
  <c r="D3523" i="1"/>
  <c r="B3522" i="1" l="1"/>
  <c r="E3521" i="1"/>
  <c r="D3524" i="1"/>
  <c r="B3523" i="1" l="1"/>
  <c r="E3522" i="1"/>
  <c r="B3524" i="1" l="1"/>
  <c r="E3523" i="1"/>
  <c r="D3526" i="1"/>
  <c r="B3525" i="1" l="1"/>
  <c r="E3524" i="1"/>
  <c r="B3526" i="1" l="1"/>
  <c r="E3525" i="1"/>
  <c r="D3528" i="1"/>
  <c r="B3527" i="1" l="1"/>
  <c r="E3526" i="1"/>
  <c r="B3528" i="1" l="1"/>
  <c r="E3527" i="1"/>
  <c r="D3530" i="1"/>
  <c r="B3529" i="1" l="1"/>
  <c r="E3528" i="1"/>
  <c r="D3531" i="1"/>
  <c r="B3530" i="1" l="1"/>
  <c r="E3529" i="1"/>
  <c r="D3532" i="1"/>
  <c r="B3531" i="1" l="1"/>
  <c r="E3530" i="1"/>
  <c r="B3532" i="1" l="1"/>
  <c r="E3531" i="1"/>
  <c r="D3534" i="1"/>
  <c r="B3533" i="1" l="1"/>
  <c r="E3532" i="1"/>
  <c r="B3534" i="1" l="1"/>
  <c r="E3533" i="1"/>
  <c r="D3536" i="1"/>
  <c r="B3535" i="1" l="1"/>
  <c r="E3534" i="1"/>
  <c r="B3536" i="1" l="1"/>
  <c r="E3535" i="1"/>
  <c r="D3538" i="1"/>
  <c r="B3537" i="1" l="1"/>
  <c r="E3536" i="1"/>
  <c r="B3538" i="1" l="1"/>
  <c r="E3537" i="1"/>
  <c r="D3540" i="1"/>
  <c r="B3539" i="1" l="1"/>
  <c r="E3538" i="1"/>
  <c r="D3541" i="1"/>
  <c r="B3540" i="1" l="1"/>
  <c r="E3539" i="1"/>
  <c r="D3542" i="1"/>
  <c r="B3541" i="1" l="1"/>
  <c r="E3540" i="1"/>
  <c r="D3543" i="1"/>
  <c r="B3542" i="1" l="1"/>
  <c r="E3541" i="1"/>
  <c r="B3543" i="1" l="1"/>
  <c r="E3542" i="1"/>
  <c r="D3545" i="1"/>
  <c r="B3544" i="1" l="1"/>
  <c r="E3543" i="1"/>
  <c r="D3546" i="1"/>
  <c r="B3545" i="1" l="1"/>
  <c r="E3544" i="1"/>
  <c r="D3547" i="1"/>
  <c r="B3546" i="1" l="1"/>
  <c r="E3545" i="1"/>
  <c r="D3548" i="1"/>
  <c r="B3547" i="1" l="1"/>
  <c r="E3546" i="1"/>
  <c r="D3549" i="1"/>
  <c r="B3548" i="1" l="1"/>
  <c r="E3547" i="1"/>
  <c r="D3550" i="1"/>
  <c r="B3549" i="1" l="1"/>
  <c r="E3548" i="1"/>
  <c r="D3551" i="1"/>
  <c r="B3550" i="1" l="1"/>
  <c r="E3549" i="1"/>
  <c r="B3551" i="1" l="1"/>
  <c r="E3550" i="1"/>
  <c r="D3553" i="1"/>
  <c r="B3552" i="1" l="1"/>
  <c r="E3551" i="1"/>
  <c r="B3553" i="1" l="1"/>
  <c r="E3552" i="1"/>
  <c r="D3556" i="1"/>
  <c r="B3555" i="1" l="1"/>
  <c r="E3553" i="1"/>
  <c r="D3557" i="1"/>
  <c r="B3556" i="1" l="1"/>
  <c r="E3555" i="1"/>
  <c r="D3558" i="1"/>
  <c r="B3557" i="1" l="1"/>
  <c r="E3556" i="1"/>
  <c r="D3559" i="1"/>
  <c r="B3558" i="1" l="1"/>
  <c r="E3557" i="1"/>
  <c r="B3559" i="1" l="1"/>
  <c r="E3558" i="1"/>
  <c r="D3561" i="1"/>
  <c r="B3560" i="1" l="1"/>
  <c r="E3559" i="1"/>
  <c r="B3561" i="1" l="1"/>
  <c r="E3560" i="1"/>
  <c r="D3563" i="1"/>
  <c r="B3562" i="1" l="1"/>
  <c r="E3561" i="1"/>
  <c r="B3563" i="1" l="1"/>
  <c r="E3562" i="1"/>
  <c r="B3554" i="1" l="1"/>
  <c r="E3563" i="1"/>
  <c r="D3565" i="1"/>
  <c r="B3564" i="1" l="1"/>
  <c r="E3554" i="1"/>
  <c r="B3565" i="1" l="1"/>
  <c r="E3564" i="1"/>
  <c r="D3567" i="1"/>
  <c r="B3566" i="1" l="1"/>
  <c r="E3565" i="1"/>
  <c r="B3567" i="1" l="1"/>
  <c r="E3566" i="1"/>
  <c r="D3569" i="1"/>
  <c r="B3568" i="1" l="1"/>
  <c r="E3567" i="1"/>
  <c r="D3570" i="1"/>
  <c r="B3569" i="1" l="1"/>
  <c r="E3568" i="1"/>
  <c r="D3571" i="1"/>
  <c r="B3570" i="1" l="1"/>
  <c r="E3569" i="1"/>
  <c r="B3571" i="1" l="1"/>
  <c r="E3570" i="1"/>
  <c r="D3574" i="1"/>
  <c r="B3573" i="1" l="1"/>
  <c r="E3571" i="1"/>
  <c r="B3574" i="1" l="1"/>
  <c r="E3573" i="1"/>
  <c r="B3572" i="1" l="1"/>
  <c r="E3574" i="1"/>
  <c r="D3576" i="1"/>
  <c r="B3575" i="1" l="1"/>
  <c r="E3572" i="1"/>
  <c r="B3576" i="1" l="1"/>
  <c r="E3575" i="1"/>
  <c r="D3578" i="1"/>
  <c r="B3577" i="1" l="1"/>
  <c r="E3576" i="1"/>
  <c r="B3578" i="1" l="1"/>
  <c r="E3577" i="1"/>
  <c r="D3580" i="1"/>
  <c r="B3579" i="1" l="1"/>
  <c r="E3578" i="1"/>
  <c r="D3581" i="1"/>
  <c r="B3580" i="1" l="1"/>
  <c r="E3579" i="1"/>
  <c r="B3581" i="1" l="1"/>
  <c r="E3580" i="1"/>
  <c r="D3583" i="1"/>
  <c r="B3582" i="1" l="1"/>
  <c r="E3581" i="1"/>
  <c r="D3584" i="1"/>
  <c r="B3583" i="1" l="1"/>
  <c r="E3582" i="1"/>
  <c r="B3584" i="1" l="1"/>
  <c r="E3583" i="1"/>
  <c r="D3586" i="1"/>
  <c r="B3585" i="1" l="1"/>
  <c r="E3584" i="1"/>
  <c r="D3587" i="1"/>
  <c r="B3586" i="1" l="1"/>
  <c r="E3585" i="1"/>
  <c r="D3588" i="1"/>
  <c r="B3587" i="1" l="1"/>
  <c r="E3586" i="1"/>
  <c r="D3589" i="1"/>
  <c r="B3588" i="1" l="1"/>
  <c r="E3587" i="1"/>
  <c r="D3590" i="1"/>
  <c r="B3589" i="1" l="1"/>
  <c r="E3588" i="1"/>
  <c r="D3591" i="1"/>
  <c r="B3590" i="1" l="1"/>
  <c r="E3589" i="1"/>
  <c r="B3591" i="1" l="1"/>
  <c r="E3590" i="1"/>
  <c r="D3593" i="1"/>
  <c r="B3592" i="1" l="1"/>
  <c r="E3591" i="1"/>
  <c r="D3594" i="1"/>
  <c r="B3593" i="1" l="1"/>
  <c r="E3592" i="1"/>
  <c r="B3594" i="1" l="1"/>
  <c r="E3593" i="1"/>
  <c r="D3596" i="1"/>
  <c r="B3595" i="1" l="1"/>
  <c r="E3594" i="1"/>
  <c r="B3596" i="1" l="1"/>
  <c r="E3595" i="1"/>
  <c r="D3598" i="1"/>
  <c r="B3597" i="1" l="1"/>
  <c r="E3596" i="1"/>
  <c r="D3599" i="1"/>
  <c r="B3598" i="1" l="1"/>
  <c r="E3597" i="1"/>
  <c r="D3600" i="1"/>
  <c r="B3599" i="1" l="1"/>
  <c r="E3598" i="1"/>
  <c r="B3600" i="1" l="1"/>
  <c r="E3599" i="1"/>
  <c r="D3602" i="1"/>
  <c r="B3601" i="1" l="1"/>
  <c r="E3600" i="1"/>
  <c r="D3603" i="1"/>
  <c r="B3602" i="1" l="1"/>
  <c r="E3601" i="1"/>
  <c r="D3604" i="1"/>
  <c r="B3603" i="1" l="1"/>
  <c r="E3602" i="1"/>
  <c r="D3605" i="1"/>
  <c r="B3604" i="1" l="1"/>
  <c r="E3603" i="1"/>
  <c r="B3605" i="1" l="1"/>
  <c r="E3604" i="1"/>
  <c r="D3607" i="1"/>
  <c r="B3606" i="1" l="1"/>
  <c r="E3605" i="1"/>
  <c r="B3607" i="1" l="1"/>
  <c r="E3606" i="1"/>
  <c r="D3609" i="1"/>
  <c r="B3608" i="1" l="1"/>
  <c r="E3607" i="1"/>
  <c r="B3609" i="1" l="1"/>
  <c r="E3608" i="1"/>
  <c r="D3611" i="1"/>
  <c r="B3610" i="1" l="1"/>
  <c r="E3609" i="1"/>
  <c r="B3611" i="1" l="1"/>
  <c r="E3610" i="1"/>
  <c r="D3613" i="1"/>
  <c r="B3612" i="1" l="1"/>
  <c r="E3611" i="1"/>
  <c r="D3614" i="1"/>
  <c r="B3613" i="1" l="1"/>
  <c r="E3612" i="1"/>
  <c r="B3614" i="1" l="1"/>
  <c r="E3613" i="1"/>
  <c r="D3616" i="1"/>
  <c r="B3615" i="1" l="1"/>
  <c r="E3614" i="1"/>
  <c r="B3616" i="1" l="1"/>
  <c r="E3615" i="1"/>
  <c r="D3618" i="1"/>
  <c r="B3617" i="1" l="1"/>
  <c r="E3616" i="1"/>
  <c r="B3618" i="1" l="1"/>
  <c r="E3617" i="1"/>
  <c r="D3620" i="1"/>
  <c r="B3619" i="1" l="1"/>
  <c r="E3618" i="1"/>
  <c r="B3620" i="1" l="1"/>
  <c r="E3619" i="1"/>
  <c r="D3622" i="1"/>
  <c r="B3621" i="1" l="1"/>
  <c r="E3620" i="1"/>
  <c r="B3622" i="1" l="1"/>
  <c r="E3621" i="1"/>
  <c r="D3624" i="1"/>
  <c r="B3623" i="1" l="1"/>
  <c r="E3622" i="1"/>
  <c r="B3624" i="1" l="1"/>
  <c r="E3623" i="1"/>
  <c r="D3626" i="1"/>
  <c r="B3625" i="1" l="1"/>
  <c r="E3624" i="1"/>
  <c r="D3627" i="1"/>
  <c r="B3626" i="1" l="1"/>
  <c r="E3625" i="1"/>
  <c r="D3628" i="1"/>
  <c r="B3627" i="1" l="1"/>
  <c r="E3626" i="1"/>
  <c r="D3629" i="1"/>
  <c r="B3628" i="1" l="1"/>
  <c r="E3627" i="1"/>
  <c r="D3630" i="1"/>
  <c r="B3629" i="1" l="1"/>
  <c r="E3628" i="1"/>
  <c r="D3631" i="1"/>
  <c r="B3630" i="1" l="1"/>
  <c r="E3629" i="1"/>
  <c r="D3632" i="1"/>
  <c r="B3631" i="1" l="1"/>
  <c r="E3630" i="1"/>
  <c r="B3632" i="1" l="1"/>
  <c r="E3631" i="1"/>
  <c r="D3634" i="1"/>
  <c r="B3633" i="1" l="1"/>
  <c r="E3632" i="1"/>
  <c r="B3634" i="1" l="1"/>
  <c r="E3633" i="1"/>
  <c r="D3636" i="1"/>
  <c r="B3635" i="1" l="1"/>
  <c r="E3634" i="1"/>
  <c r="B3636" i="1" l="1"/>
  <c r="E3635" i="1"/>
  <c r="D3638" i="1"/>
  <c r="B3637" i="1" l="1"/>
  <c r="E3636" i="1"/>
  <c r="D3639" i="1"/>
  <c r="B3638" i="1" l="1"/>
  <c r="E3637" i="1"/>
  <c r="D3640" i="1"/>
  <c r="B3639" i="1" l="1"/>
  <c r="E3638" i="1"/>
  <c r="D3641" i="1"/>
  <c r="B3640" i="1" l="1"/>
  <c r="E3639" i="1"/>
  <c r="B3641" i="1" l="1"/>
  <c r="E3640" i="1"/>
  <c r="D3645" i="1"/>
  <c r="B3644" i="1" l="1"/>
  <c r="E3641" i="1"/>
  <c r="B3645" i="1" l="1"/>
  <c r="E3644" i="1"/>
  <c r="B3642" i="1" l="1"/>
  <c r="E3645" i="1"/>
  <c r="B3643" i="1" l="1"/>
  <c r="E3642" i="1"/>
  <c r="D3647" i="1"/>
  <c r="B3646" i="1" l="1"/>
  <c r="E3643" i="1"/>
  <c r="B3647" i="1" l="1"/>
  <c r="E3646" i="1"/>
  <c r="D3649" i="1"/>
  <c r="B3648" i="1" l="1"/>
  <c r="E3647" i="1"/>
  <c r="B3649" i="1" l="1"/>
  <c r="E3648" i="1"/>
  <c r="D3651" i="1"/>
  <c r="B3650" i="1" l="1"/>
  <c r="E3649" i="1"/>
  <c r="B3651" i="1" l="1"/>
  <c r="E3650" i="1"/>
  <c r="D3653" i="1"/>
  <c r="B3652" i="1" l="1"/>
  <c r="E3651" i="1"/>
  <c r="B3653" i="1" l="1"/>
  <c r="E3652" i="1"/>
  <c r="D3655" i="1"/>
  <c r="B3654" i="1" l="1"/>
  <c r="E3653" i="1"/>
  <c r="D3656" i="1"/>
  <c r="B3655" i="1" l="1"/>
  <c r="E3654" i="1"/>
  <c r="B3656" i="1" l="1"/>
  <c r="E3655" i="1"/>
  <c r="D3658" i="1"/>
  <c r="B3657" i="1" l="1"/>
  <c r="E3656" i="1"/>
  <c r="B3658" i="1" l="1"/>
  <c r="E3657" i="1"/>
  <c r="D3660" i="1"/>
  <c r="B3659" i="1" l="1"/>
  <c r="E3658" i="1"/>
  <c r="B3660" i="1" l="1"/>
  <c r="E3659" i="1"/>
  <c r="D3662" i="1"/>
  <c r="B3661" i="1" l="1"/>
  <c r="E3660" i="1"/>
  <c r="D3663" i="1"/>
  <c r="B3662" i="1" l="1"/>
  <c r="E3661" i="1"/>
  <c r="D3664" i="1"/>
  <c r="B3663" i="1" l="1"/>
  <c r="E3662" i="1"/>
  <c r="B3664" i="1" l="1"/>
  <c r="E3663" i="1"/>
  <c r="D3666" i="1"/>
  <c r="D3667" i="1" s="1"/>
  <c r="B3665" i="1" l="1"/>
  <c r="E3664" i="1"/>
  <c r="B3666" i="1" l="1"/>
  <c r="E3665" i="1"/>
  <c r="B3667" i="1" l="1"/>
  <c r="E3666" i="1"/>
  <c r="D3489" i="1"/>
  <c r="B3488" i="1" l="1"/>
  <c r="E3667" i="1"/>
  <c r="B3489" i="1" l="1"/>
  <c r="E3488" i="1"/>
  <c r="D3669" i="1"/>
  <c r="B3668" i="1" l="1"/>
  <c r="E3489" i="1"/>
  <c r="B3669" i="1" l="1"/>
  <c r="E3668" i="1"/>
  <c r="D3671" i="1"/>
  <c r="B3670" i="1" l="1"/>
  <c r="E3669" i="1"/>
  <c r="B3671" i="1" l="1"/>
  <c r="E3670" i="1"/>
  <c r="D3673" i="1"/>
  <c r="B3672" i="1" l="1"/>
  <c r="E3671" i="1"/>
  <c r="D3674" i="1"/>
  <c r="B3673" i="1" l="1"/>
  <c r="E3672" i="1"/>
  <c r="D3675" i="1"/>
  <c r="B3674" i="1" l="1"/>
  <c r="E3673" i="1"/>
  <c r="B3675" i="1" l="1"/>
  <c r="E3674" i="1"/>
  <c r="D3677" i="1"/>
  <c r="B3676" i="1" l="1"/>
  <c r="E3675" i="1"/>
  <c r="B3677" i="1" l="1"/>
  <c r="E3676" i="1"/>
  <c r="D3679" i="1"/>
  <c r="B3678" i="1" l="1"/>
  <c r="E3677" i="1"/>
  <c r="B3679" i="1" l="1"/>
  <c r="E3678" i="1"/>
  <c r="D3681" i="1"/>
  <c r="B3680" i="1" l="1"/>
  <c r="E3679" i="1"/>
  <c r="B3681" i="1" l="1"/>
  <c r="E3680" i="1"/>
  <c r="D3683" i="1"/>
  <c r="B3682" i="1" l="1"/>
  <c r="E3681" i="1"/>
  <c r="D3684" i="1"/>
  <c r="B3683" i="1" l="1"/>
  <c r="E3682" i="1"/>
  <c r="D3685" i="1"/>
  <c r="B3684" i="1" l="1"/>
  <c r="E3683" i="1"/>
  <c r="B3685" i="1" l="1"/>
  <c r="E3684" i="1"/>
  <c r="D3687" i="1"/>
  <c r="B3686" i="1" l="1"/>
  <c r="E3685" i="1"/>
  <c r="B3687" i="1" l="1"/>
  <c r="E3686" i="1"/>
  <c r="D3689" i="1"/>
  <c r="B3688" i="1" l="1"/>
  <c r="E3687" i="1"/>
  <c r="B3689" i="1" l="1"/>
  <c r="E3688" i="1"/>
  <c r="D3691" i="1"/>
  <c r="B3690" i="1" l="1"/>
  <c r="E3689" i="1"/>
  <c r="B3691" i="1" l="1"/>
  <c r="E3690" i="1"/>
  <c r="D3693" i="1"/>
  <c r="B3692" i="1" l="1"/>
  <c r="E3691" i="1"/>
  <c r="B3693" i="1" l="1"/>
  <c r="E3692" i="1"/>
  <c r="D3697" i="1"/>
  <c r="B3696" i="1" l="1"/>
  <c r="E3693" i="1"/>
  <c r="B3697" i="1" l="1"/>
  <c r="E3696" i="1"/>
  <c r="B3694" i="1" l="1"/>
  <c r="E3697" i="1"/>
  <c r="B3695" i="1" l="1"/>
  <c r="E3694" i="1"/>
  <c r="D3699" i="1"/>
  <c r="B3698" i="1" l="1"/>
  <c r="E3695" i="1"/>
  <c r="B3699" i="1" l="1"/>
  <c r="E3698" i="1"/>
  <c r="D3701" i="1"/>
  <c r="B3700" i="1" l="1"/>
  <c r="E3699" i="1"/>
  <c r="D3702" i="1"/>
  <c r="B3701" i="1" l="1"/>
  <c r="E3700" i="1"/>
  <c r="B3702" i="1" l="1"/>
  <c r="E3701" i="1"/>
  <c r="D3704" i="1"/>
  <c r="B3703" i="1" l="1"/>
  <c r="E3702" i="1"/>
  <c r="D3705" i="1"/>
  <c r="B3704" i="1" l="1"/>
  <c r="E3703" i="1"/>
  <c r="D3706" i="1"/>
  <c r="B3705" i="1" l="1"/>
  <c r="E3704" i="1"/>
  <c r="D3707" i="1"/>
  <c r="B3706" i="1" l="1"/>
  <c r="E3705" i="1"/>
  <c r="D3708" i="1"/>
  <c r="B3707" i="1" l="1"/>
  <c r="E3706" i="1"/>
  <c r="D3709" i="1"/>
  <c r="B3708" i="1" l="1"/>
  <c r="E3707" i="1"/>
  <c r="D3710" i="1"/>
  <c r="B3709" i="1" l="1"/>
  <c r="E3708" i="1"/>
  <c r="B3710" i="1" l="1"/>
  <c r="E3709" i="1"/>
  <c r="D3721" i="1"/>
  <c r="B3720" i="1" l="1"/>
  <c r="E3710" i="1"/>
  <c r="B3721" i="1" l="1"/>
  <c r="E3720" i="1"/>
  <c r="D3723" i="1"/>
  <c r="B3722" i="1" l="1"/>
  <c r="E3721" i="1"/>
  <c r="B3723" i="1" l="1"/>
  <c r="E3722" i="1"/>
  <c r="D3712" i="1"/>
  <c r="B3711" i="1" l="1"/>
  <c r="E3723" i="1"/>
  <c r="D3713" i="1"/>
  <c r="B3712" i="1" l="1"/>
  <c r="E3711" i="1"/>
  <c r="D3724" i="1"/>
  <c r="B3713" i="1" l="1"/>
  <c r="E3712" i="1"/>
  <c r="B3724" i="1" l="1"/>
  <c r="E3713" i="1"/>
  <c r="B3714" i="1" l="1"/>
  <c r="E3724" i="1"/>
  <c r="B3715" i="1" l="1"/>
  <c r="E3714" i="1"/>
  <c r="D3727" i="1"/>
  <c r="B3726" i="1" l="1"/>
  <c r="E3715" i="1"/>
  <c r="D3728" i="1"/>
  <c r="B3727" i="1" l="1"/>
  <c r="E3726" i="1"/>
  <c r="D3729" i="1"/>
  <c r="B3728" i="1" l="1"/>
  <c r="E3727" i="1"/>
  <c r="D3730" i="1"/>
  <c r="B3729" i="1" l="1"/>
  <c r="E3728" i="1"/>
  <c r="D3731" i="1"/>
  <c r="B3730" i="1" l="1"/>
  <c r="E3729" i="1"/>
  <c r="D3732" i="1"/>
  <c r="B3731" i="1" l="1"/>
  <c r="E3730" i="1"/>
  <c r="D3733" i="1"/>
  <c r="B3732" i="1" l="1"/>
  <c r="E3731" i="1"/>
  <c r="B3733" i="1" l="1"/>
  <c r="E3732" i="1"/>
  <c r="D3734" i="1"/>
  <c r="B3725" i="1" l="1"/>
  <c r="E3733" i="1"/>
  <c r="D3735" i="1"/>
  <c r="B3734" i="1" l="1"/>
  <c r="E3725" i="1"/>
  <c r="B3735" i="1" l="1"/>
  <c r="E3734" i="1"/>
  <c r="D3738" i="1"/>
  <c r="B3737" i="1" l="1"/>
  <c r="E3735" i="1"/>
  <c r="B3738" i="1" l="1"/>
  <c r="E3737" i="1"/>
  <c r="D3740" i="1"/>
  <c r="B3739" i="1" l="1"/>
  <c r="E3738" i="1"/>
  <c r="D3741" i="1"/>
  <c r="B3740" i="1" l="1"/>
  <c r="E3739" i="1"/>
  <c r="B3741" i="1" l="1"/>
  <c r="E3740" i="1"/>
  <c r="B3736" i="1" l="1"/>
  <c r="E3741" i="1"/>
  <c r="D3745" i="1"/>
  <c r="B3744" i="1" l="1"/>
  <c r="E3736" i="1"/>
  <c r="B3745" i="1" l="1"/>
  <c r="E3744" i="1"/>
  <c r="B3742" i="1" l="1"/>
  <c r="E3745" i="1"/>
  <c r="D3747" i="1"/>
  <c r="B3746" i="1" l="1"/>
  <c r="E3742" i="1"/>
  <c r="B3747" i="1" l="1"/>
  <c r="E3746" i="1"/>
  <c r="D3749" i="1"/>
  <c r="B3748" i="1" l="1"/>
  <c r="E3747" i="1"/>
  <c r="B3749" i="1" l="1"/>
  <c r="E3748" i="1"/>
  <c r="D3751" i="1"/>
  <c r="B3750" i="1" l="1"/>
  <c r="E3749" i="1"/>
  <c r="D3752" i="1"/>
  <c r="B3751" i="1" l="1"/>
  <c r="E3750" i="1"/>
  <c r="D3753" i="1"/>
  <c r="B3752" i="1" l="1"/>
  <c r="E3751" i="1"/>
  <c r="B3753" i="1" l="1"/>
  <c r="E3752" i="1"/>
  <c r="D3755" i="1"/>
  <c r="B3754" i="1" l="1"/>
  <c r="E3753" i="1"/>
  <c r="B3755" i="1" l="1"/>
  <c r="E3754" i="1"/>
  <c r="D3757" i="1"/>
  <c r="B3756" i="1" l="1"/>
  <c r="E3755" i="1"/>
  <c r="B3757" i="1" l="1"/>
  <c r="E3756" i="1"/>
  <c r="D3760" i="1"/>
  <c r="B3759" i="1" l="1"/>
  <c r="E3757" i="1"/>
  <c r="D3761" i="1"/>
  <c r="B3760" i="1" l="1"/>
  <c r="E3759" i="1"/>
  <c r="D3762" i="1"/>
  <c r="B3761" i="1" l="1"/>
  <c r="E3760" i="1"/>
  <c r="B3762" i="1" l="1"/>
  <c r="E3761" i="1"/>
  <c r="D3765" i="1"/>
  <c r="B3764" i="1" l="1"/>
  <c r="E3762" i="1"/>
  <c r="B3765" i="1" l="1"/>
  <c r="E3764" i="1"/>
  <c r="D3767" i="1"/>
  <c r="B3766" i="1" l="1"/>
  <c r="E3765" i="1"/>
  <c r="D1016" i="8"/>
  <c r="B3767" i="1" l="1"/>
  <c r="E3766" i="1"/>
  <c r="D3769" i="1"/>
  <c r="B3768" i="1" l="1"/>
  <c r="E3767" i="1"/>
  <c r="B3769" i="1" l="1"/>
  <c r="E3768" i="1"/>
  <c r="B3763" i="1" l="1"/>
  <c r="E3769" i="1"/>
  <c r="B3758" i="1" l="1"/>
  <c r="E3763" i="1"/>
  <c r="D3771" i="1"/>
  <c r="B3770" i="1" l="1"/>
  <c r="E3758" i="1"/>
  <c r="B3771" i="1" l="1"/>
  <c r="E3770" i="1"/>
  <c r="B3743" i="1" l="1"/>
  <c r="E3771" i="1"/>
  <c r="D3773" i="1"/>
  <c r="B3772" i="1" l="1"/>
  <c r="E3743" i="1"/>
  <c r="D3774" i="1"/>
  <c r="B3773" i="1" l="1"/>
  <c r="E3772" i="1"/>
  <c r="B3774" i="1" l="1"/>
  <c r="E3773" i="1"/>
  <c r="D3782" i="1"/>
  <c r="B3781" i="1" l="1"/>
  <c r="E3774" i="1"/>
  <c r="B3782" i="1" l="1"/>
  <c r="E3781" i="1"/>
  <c r="D3785" i="1"/>
  <c r="B3784" i="1" l="1"/>
  <c r="E3782" i="1"/>
  <c r="B3785" i="1" l="1"/>
  <c r="E3784" i="1"/>
  <c r="B3783" i="1" l="1"/>
  <c r="E3785" i="1"/>
  <c r="D3787" i="1"/>
  <c r="B3786" i="1" l="1"/>
  <c r="E3783" i="1"/>
  <c r="B3787" i="1" l="1"/>
  <c r="E3786" i="1"/>
  <c r="D3776" i="1"/>
  <c r="B3775" i="1" l="1"/>
  <c r="E3787" i="1"/>
  <c r="D3777" i="1"/>
  <c r="B3776" i="1" l="1"/>
  <c r="E3775" i="1"/>
  <c r="D3778" i="1"/>
  <c r="B3777" i="1" l="1"/>
  <c r="E3776" i="1"/>
  <c r="D3779" i="1"/>
  <c r="B3778" i="1" l="1"/>
  <c r="E3777" i="1"/>
  <c r="B3779" i="1" l="1"/>
  <c r="E3778" i="1"/>
  <c r="B3780" i="1" l="1"/>
  <c r="E3779" i="1"/>
  <c r="D3794" i="1"/>
  <c r="B3793" i="1" l="1"/>
  <c r="E3780" i="1"/>
  <c r="B3794" i="1" l="1"/>
  <c r="E3793" i="1"/>
  <c r="B3788" i="1" l="1"/>
  <c r="E3794" i="1"/>
  <c r="D3796" i="1"/>
  <c r="B3795" i="1" l="1"/>
  <c r="E3788" i="1"/>
  <c r="D3797" i="1"/>
  <c r="B3796" i="1" l="1"/>
  <c r="E3795" i="1"/>
  <c r="D3798" i="1"/>
  <c r="B3797" i="1" l="1"/>
  <c r="E3796" i="1"/>
  <c r="D3799" i="1"/>
  <c r="B3798" i="1" l="1"/>
  <c r="E3797" i="1"/>
  <c r="D3800" i="1"/>
  <c r="B3799" i="1" l="1"/>
  <c r="E3798" i="1"/>
  <c r="B3800" i="1" l="1"/>
  <c r="E3799" i="1"/>
  <c r="D3802" i="1"/>
  <c r="B3801" i="1" l="1"/>
  <c r="E3800" i="1"/>
  <c r="B3802" i="1" l="1"/>
  <c r="E3801" i="1"/>
  <c r="D3790" i="1"/>
  <c r="B3789" i="1" l="1"/>
  <c r="E3802" i="1"/>
  <c r="D3791" i="1"/>
  <c r="B3790" i="1" l="1"/>
  <c r="E3789" i="1"/>
  <c r="D3792" i="1"/>
  <c r="B3791" i="1" l="1"/>
  <c r="E3790" i="1"/>
  <c r="B3792" i="1" l="1"/>
  <c r="E3791" i="1"/>
  <c r="B3716" i="1" l="1"/>
  <c r="E3792" i="1"/>
  <c r="D3718" i="1"/>
  <c r="B3717" i="1" l="1"/>
  <c r="E3716" i="1"/>
  <c r="D3719" i="1"/>
  <c r="B3718" i="1" l="1"/>
  <c r="E3717" i="1"/>
  <c r="B3719" i="1" l="1"/>
  <c r="E3718" i="1"/>
  <c r="D3804" i="1"/>
  <c r="B3803" i="1" l="1"/>
  <c r="E3719" i="1"/>
  <c r="D3805" i="1"/>
  <c r="B3804" i="1" l="1"/>
  <c r="E3803" i="1"/>
  <c r="D3806" i="1"/>
  <c r="B3805" i="1" l="1"/>
  <c r="E3804" i="1"/>
  <c r="D3807" i="1"/>
  <c r="B3806" i="1" l="1"/>
  <c r="E3805" i="1"/>
  <c r="D3808" i="1"/>
  <c r="B3807" i="1" l="1"/>
  <c r="E3806" i="1"/>
  <c r="D3809" i="1"/>
  <c r="B3808" i="1" l="1"/>
  <c r="E3807" i="1"/>
  <c r="B3809" i="1" l="1"/>
  <c r="E3808" i="1"/>
  <c r="D3813" i="1"/>
  <c r="B3812" i="1" l="1"/>
  <c r="E3809" i="1"/>
  <c r="B3813" i="1" l="1"/>
  <c r="E3812" i="1"/>
  <c r="D3811" i="1"/>
  <c r="B3810" i="1" l="1"/>
  <c r="E3813" i="1"/>
  <c r="B3811" i="1" l="1"/>
  <c r="E3810" i="1"/>
  <c r="D3815" i="1"/>
  <c r="B3814" i="1" l="1"/>
  <c r="E3811" i="1"/>
  <c r="B3815" i="1" l="1"/>
  <c r="E3814" i="1"/>
  <c r="D3817" i="1"/>
  <c r="B3816" i="1" l="1"/>
  <c r="E3815" i="1"/>
  <c r="D3818" i="1"/>
  <c r="B3817" i="1" l="1"/>
  <c r="E3816" i="1"/>
  <c r="D3819" i="1"/>
  <c r="B3818" i="1" l="1"/>
  <c r="E3817" i="1"/>
  <c r="D3820" i="1"/>
  <c r="B3819" i="1" l="1"/>
  <c r="E3818" i="1"/>
  <c r="D3821" i="1"/>
  <c r="B3820" i="1" l="1"/>
  <c r="E3819" i="1"/>
  <c r="B3821" i="1" l="1"/>
  <c r="E3820" i="1"/>
  <c r="D3823" i="1"/>
  <c r="B3822" i="1" l="1"/>
  <c r="E3821" i="1"/>
  <c r="D3824" i="1"/>
  <c r="B3823" i="1" l="1"/>
  <c r="E3822" i="1"/>
  <c r="D3825" i="1"/>
  <c r="B3824" i="1" l="1"/>
  <c r="E3823" i="1"/>
  <c r="D3826" i="1"/>
  <c r="B3825" i="1" l="1"/>
  <c r="E3824" i="1"/>
  <c r="B3826" i="1" l="1"/>
  <c r="E3825" i="1"/>
  <c r="D3830" i="1"/>
  <c r="B3829" i="1" l="1"/>
  <c r="E3826" i="1"/>
  <c r="B3830" i="1" l="1"/>
  <c r="E3829" i="1"/>
  <c r="D3832" i="1"/>
  <c r="B3831" i="1" l="1"/>
  <c r="E3830" i="1"/>
  <c r="B3832" i="1" l="1"/>
  <c r="E3831" i="1"/>
  <c r="D3834" i="1"/>
  <c r="B3833" i="1" l="1"/>
  <c r="E3832" i="1"/>
  <c r="B3834" i="1" l="1"/>
  <c r="E3833" i="1"/>
  <c r="D3828" i="1"/>
  <c r="B3827" i="1" l="1"/>
  <c r="E3834" i="1"/>
  <c r="B3828" i="1" l="1"/>
  <c r="E3827" i="1"/>
  <c r="D3837" i="1"/>
  <c r="B3836" i="1" l="1"/>
  <c r="E3828" i="1"/>
  <c r="D3838" i="1"/>
  <c r="B3837" i="1" l="1"/>
  <c r="E3836" i="1"/>
  <c r="D3839" i="1"/>
  <c r="B3838" i="1" l="1"/>
  <c r="E3837" i="1"/>
  <c r="B3839" i="1" l="1"/>
  <c r="E3838" i="1"/>
  <c r="B3835" i="1" l="1"/>
  <c r="E3839" i="1"/>
  <c r="D3841" i="1"/>
  <c r="B3840" i="1" l="1"/>
  <c r="E3835" i="1"/>
  <c r="B3841" i="1" l="1"/>
  <c r="E3840" i="1"/>
  <c r="D3843" i="1"/>
  <c r="B3842" i="1" l="1"/>
  <c r="E3841" i="1"/>
  <c r="B3843" i="1" l="1"/>
  <c r="E3842" i="1"/>
  <c r="D3845" i="1"/>
  <c r="B3844" i="1" l="1"/>
  <c r="E3843" i="1"/>
  <c r="B3845" i="1" l="1"/>
  <c r="E3844" i="1"/>
  <c r="D3848" i="1"/>
  <c r="B3847" i="1" l="1"/>
  <c r="E3845" i="1"/>
  <c r="B3848" i="1" l="1"/>
  <c r="E3847" i="1"/>
  <c r="D3850" i="1"/>
  <c r="B3849" i="1" l="1"/>
  <c r="E3848" i="1"/>
  <c r="B3850" i="1" l="1"/>
  <c r="E3849" i="1"/>
  <c r="D3852" i="1"/>
  <c r="B3851" i="1" l="1"/>
  <c r="E3850" i="1"/>
  <c r="B3852" i="1" l="1"/>
  <c r="E3851" i="1"/>
  <c r="D3854" i="1"/>
  <c r="B3853" i="1" l="1"/>
  <c r="E3852" i="1"/>
  <c r="B3854" i="1" l="1"/>
  <c r="E3853" i="1"/>
  <c r="D3856" i="1"/>
  <c r="B3855" i="1" l="1"/>
  <c r="E3854" i="1"/>
  <c r="B3856" i="1" l="1"/>
  <c r="E3855" i="1"/>
  <c r="B3846" i="1" l="1"/>
  <c r="E3856" i="1"/>
  <c r="D3858" i="1"/>
  <c r="B3857" i="1" l="1"/>
  <c r="E3846" i="1"/>
  <c r="B3858" i="1" l="1"/>
  <c r="E3857" i="1"/>
  <c r="D3860" i="1"/>
  <c r="B3859" i="1" l="1"/>
  <c r="E3858" i="1"/>
  <c r="D3861" i="1"/>
  <c r="B3860" i="1" l="1"/>
  <c r="E3859" i="1"/>
  <c r="B3861" i="1" l="1"/>
  <c r="E3860" i="1"/>
  <c r="D3863" i="1"/>
  <c r="B3862" i="1" l="1"/>
  <c r="E3861" i="1"/>
  <c r="D3864" i="1"/>
  <c r="B3863" i="1" l="1"/>
  <c r="E3862" i="1"/>
  <c r="B3864" i="1" l="1"/>
  <c r="E3863" i="1"/>
  <c r="D3868" i="1"/>
  <c r="B3867" i="1" l="1"/>
  <c r="E3864" i="1"/>
  <c r="B3868" i="1" l="1"/>
  <c r="E3867" i="1"/>
  <c r="D3870" i="1"/>
  <c r="B3869" i="1" l="1"/>
  <c r="E3868" i="1"/>
  <c r="B3870" i="1" l="1"/>
  <c r="E3869" i="1"/>
  <c r="D3872" i="1"/>
  <c r="B3871" i="1" l="1"/>
  <c r="E3870" i="1"/>
  <c r="D3873" i="1"/>
  <c r="B3872" i="1" l="1"/>
  <c r="E3871" i="1"/>
  <c r="D3874" i="1"/>
  <c r="B3873" i="1" l="1"/>
  <c r="E3872" i="1"/>
  <c r="D3875" i="1"/>
  <c r="B3874" i="1" l="1"/>
  <c r="E3873" i="1"/>
  <c r="B3875" i="1" l="1"/>
  <c r="E3874" i="1"/>
  <c r="D3877" i="1"/>
  <c r="B3876" i="1" l="1"/>
  <c r="E3875" i="1"/>
  <c r="D3878" i="1"/>
  <c r="B3877" i="1" l="1"/>
  <c r="E3876" i="1"/>
  <c r="D3879" i="1"/>
  <c r="B3878" i="1" l="1"/>
  <c r="E3877" i="1"/>
  <c r="D3880" i="1"/>
  <c r="B3879" i="1" l="1"/>
  <c r="E3878" i="1"/>
  <c r="D3881" i="1"/>
  <c r="B3880" i="1" l="1"/>
  <c r="E3879" i="1"/>
  <c r="B3881" i="1" l="1"/>
  <c r="E3880" i="1"/>
  <c r="D3866" i="1"/>
  <c r="B3865" i="1" l="1"/>
  <c r="E3881" i="1"/>
  <c r="B3866" i="1" l="1"/>
  <c r="E3865" i="1"/>
  <c r="D3883" i="1"/>
  <c r="B3882" i="1" l="1"/>
  <c r="E3866" i="1"/>
  <c r="B3883" i="1" l="1"/>
  <c r="E3882" i="1"/>
  <c r="D3885" i="1"/>
  <c r="B3884" i="1" l="1"/>
  <c r="E3883" i="1"/>
  <c r="B3885" i="1" l="1"/>
  <c r="E3884" i="1"/>
  <c r="D3887" i="1"/>
  <c r="B3886" i="1" l="1"/>
  <c r="E3885" i="1"/>
  <c r="B3887" i="1" l="1"/>
  <c r="E3886" i="1"/>
  <c r="D3889" i="1"/>
  <c r="B3888" i="1" l="1"/>
  <c r="E3887" i="1"/>
  <c r="D3890" i="1"/>
  <c r="B3889" i="1" l="1"/>
  <c r="E3888" i="1"/>
  <c r="D3891" i="1"/>
  <c r="B3890" i="1" l="1"/>
  <c r="E3889" i="1"/>
  <c r="D3892" i="1"/>
  <c r="B3891" i="1" l="1"/>
  <c r="E3890" i="1"/>
  <c r="D3893" i="1"/>
  <c r="B3892" i="1" l="1"/>
  <c r="E3891" i="1"/>
  <c r="B3893" i="1" l="1"/>
  <c r="E3892" i="1"/>
  <c r="D3895" i="1"/>
  <c r="B3894" i="1" l="1"/>
  <c r="E3893" i="1"/>
  <c r="B3895" i="1" l="1"/>
  <c r="E3894" i="1"/>
  <c r="D3897" i="1"/>
  <c r="B3896" i="1" l="1"/>
  <c r="E3895" i="1"/>
  <c r="B3897" i="1" l="1"/>
  <c r="E3896" i="1"/>
  <c r="D3899" i="1"/>
  <c r="B3898" i="1" l="1"/>
  <c r="E3897" i="1"/>
  <c r="B3899" i="1" l="1"/>
  <c r="E3898" i="1"/>
  <c r="D3901" i="1"/>
  <c r="B3900" i="1" l="1"/>
  <c r="E3899" i="1"/>
  <c r="D3902" i="1"/>
  <c r="B3901" i="1" l="1"/>
  <c r="E3900" i="1"/>
  <c r="D3903" i="1"/>
  <c r="B3902" i="1" l="1"/>
  <c r="E3901" i="1"/>
  <c r="B3903" i="1" l="1"/>
  <c r="E3902" i="1"/>
  <c r="D3905" i="1"/>
  <c r="B3904" i="1" l="1"/>
  <c r="E3903" i="1"/>
  <c r="B3905" i="1" l="1"/>
  <c r="E3904" i="1"/>
  <c r="D3907" i="1"/>
  <c r="B3906" i="1" l="1"/>
  <c r="E3905" i="1"/>
  <c r="B3907" i="1" l="1"/>
  <c r="E3906" i="1"/>
  <c r="D3909" i="1"/>
  <c r="B3908" i="1" l="1"/>
  <c r="E3907" i="1"/>
  <c r="D3910" i="1"/>
  <c r="B3909" i="1" l="1"/>
  <c r="E3908" i="1"/>
  <c r="D3911" i="1"/>
  <c r="B3910" i="1" l="1"/>
  <c r="E3909" i="1"/>
  <c r="B3911" i="1" l="1"/>
  <c r="E3910" i="1"/>
  <c r="D3913" i="1"/>
  <c r="B3912" i="1" l="1"/>
  <c r="E3911" i="1"/>
  <c r="D3914" i="1"/>
  <c r="B3913" i="1" l="1"/>
  <c r="E3912" i="1"/>
  <c r="B3914" i="1" l="1"/>
  <c r="E3913" i="1"/>
  <c r="D3916" i="1"/>
  <c r="B3915" i="1" l="1"/>
  <c r="E3914" i="1"/>
  <c r="B3916" i="1" l="1"/>
  <c r="E3915" i="1"/>
  <c r="D3918" i="1"/>
  <c r="B3917" i="1" l="1"/>
  <c r="E3916" i="1"/>
  <c r="D3919" i="1"/>
  <c r="B3918" i="1" l="1"/>
  <c r="E3917" i="1"/>
  <c r="D3920" i="1"/>
  <c r="B3919" i="1" l="1"/>
  <c r="E3918" i="1"/>
  <c r="B3920" i="1" l="1"/>
  <c r="E3919" i="1"/>
  <c r="D3922" i="1"/>
  <c r="B3921" i="1" l="1"/>
  <c r="E3920" i="1"/>
  <c r="D3923" i="1"/>
  <c r="B3922" i="1" l="1"/>
  <c r="E3921" i="1"/>
  <c r="D3924" i="1"/>
  <c r="B3923" i="1" l="1"/>
  <c r="E3922" i="1"/>
  <c r="D3925" i="1"/>
  <c r="B3924" i="1" l="1"/>
  <c r="E3923" i="1"/>
  <c r="B3925" i="1" l="1"/>
  <c r="E3924" i="1"/>
  <c r="D3927" i="1"/>
  <c r="B3926" i="1" l="1"/>
  <c r="E3925" i="1"/>
  <c r="D3928" i="1"/>
  <c r="B3927" i="1" l="1"/>
  <c r="E3926" i="1"/>
  <c r="D3929" i="1"/>
  <c r="B3928" i="1" l="1"/>
  <c r="E3927" i="1"/>
  <c r="D3930" i="1"/>
  <c r="B3929" i="1" l="1"/>
  <c r="E3928" i="1"/>
  <c r="D3931" i="1"/>
  <c r="B3930" i="1" l="1"/>
  <c r="E3929" i="1"/>
  <c r="B3931" i="1" l="1"/>
  <c r="E3930" i="1"/>
  <c r="D3933" i="1"/>
  <c r="B3932" i="1" l="1"/>
  <c r="E3931" i="1"/>
  <c r="D3934" i="1"/>
  <c r="B3933" i="1" l="1"/>
  <c r="E3932" i="1"/>
  <c r="B3934" i="1" l="1"/>
  <c r="E3933" i="1"/>
  <c r="D3936" i="1"/>
  <c r="B3935" i="1" l="1"/>
  <c r="E3934" i="1"/>
  <c r="B3936" i="1" l="1"/>
  <c r="E3935" i="1"/>
  <c r="D3938" i="1"/>
  <c r="B3937" i="1" l="1"/>
  <c r="E3936" i="1"/>
  <c r="B3938" i="1" l="1"/>
  <c r="E3937" i="1"/>
  <c r="D3940" i="1"/>
  <c r="B3939" i="1" l="1"/>
  <c r="E3938" i="1"/>
  <c r="B3940" i="1" l="1"/>
  <c r="E3939" i="1"/>
  <c r="D3942" i="1"/>
  <c r="B3941" i="1" l="1"/>
  <c r="E3940" i="1"/>
  <c r="D3943" i="1"/>
  <c r="B3942" i="1" l="1"/>
  <c r="E3941" i="1"/>
  <c r="B3943" i="1" l="1"/>
  <c r="E3942" i="1"/>
  <c r="D3945" i="1"/>
  <c r="B3944" i="1" l="1"/>
  <c r="E3943" i="1"/>
  <c r="D3946" i="1"/>
  <c r="B3945" i="1" l="1"/>
  <c r="E3944" i="1"/>
  <c r="B3946" i="1" l="1"/>
  <c r="E3945" i="1"/>
  <c r="D3948" i="1"/>
  <c r="B3947" i="1" l="1"/>
  <c r="E3946" i="1"/>
  <c r="B3948" i="1" l="1"/>
  <c r="E3947" i="1"/>
  <c r="D3950" i="1"/>
  <c r="B3949" i="1" l="1"/>
  <c r="E3948" i="1"/>
  <c r="D3951" i="1"/>
  <c r="B3950" i="1" l="1"/>
  <c r="E3949" i="1"/>
  <c r="B3951" i="1" l="1"/>
  <c r="E3950" i="1"/>
  <c r="D3962" i="1"/>
  <c r="B3961" i="1" l="1"/>
  <c r="E3951" i="1"/>
  <c r="D3963" i="1"/>
  <c r="B3962" i="1" l="1"/>
  <c r="E3961" i="1"/>
  <c r="D3964" i="1"/>
  <c r="B3963" i="1" l="1"/>
  <c r="E3962" i="1"/>
  <c r="B3964" i="1" l="1"/>
  <c r="E3963" i="1"/>
  <c r="D3966" i="1"/>
  <c r="B3965" i="1" l="1"/>
  <c r="E3964" i="1"/>
  <c r="D3967" i="1"/>
  <c r="B3966" i="1" l="1"/>
  <c r="E3965" i="1"/>
  <c r="B3967" i="1" l="1"/>
  <c r="E3966" i="1"/>
  <c r="D3969" i="1"/>
  <c r="B3968" i="1" l="1"/>
  <c r="E3967" i="1"/>
  <c r="B3969" i="1" l="1"/>
  <c r="E3968" i="1"/>
  <c r="D3971" i="1"/>
  <c r="B3970" i="1" l="1"/>
  <c r="E3969" i="1"/>
  <c r="B3971" i="1" l="1"/>
  <c r="E3970" i="1"/>
  <c r="D3973" i="1"/>
  <c r="B3972" i="1" l="1"/>
  <c r="E3971" i="1"/>
  <c r="B3973" i="1" l="1"/>
  <c r="E3972" i="1"/>
  <c r="D3975" i="1"/>
  <c r="B3974" i="1" l="1"/>
  <c r="E3973" i="1"/>
  <c r="D3976" i="1"/>
  <c r="B3975" i="1" l="1"/>
  <c r="E3974" i="1"/>
  <c r="B3976" i="1" l="1"/>
  <c r="E3975" i="1"/>
  <c r="D3978" i="1"/>
  <c r="B3977" i="1" l="1"/>
  <c r="E3976" i="1"/>
  <c r="D3979" i="1"/>
  <c r="B3978" i="1" l="1"/>
  <c r="E3977" i="1"/>
  <c r="D3980" i="1"/>
  <c r="B3979" i="1" l="1"/>
  <c r="E3978" i="1"/>
  <c r="D3981" i="1"/>
  <c r="B3980" i="1" l="1"/>
  <c r="E3979" i="1"/>
  <c r="B3981" i="1" l="1"/>
  <c r="E3980" i="1"/>
  <c r="D3983" i="1"/>
  <c r="B3982" i="1" l="1"/>
  <c r="E3981" i="1"/>
  <c r="B3983" i="1" l="1"/>
  <c r="E3982" i="1"/>
  <c r="D3985" i="1"/>
  <c r="B3984" i="1" l="1"/>
  <c r="E3983" i="1"/>
  <c r="B3985" i="1" l="1"/>
  <c r="E3984" i="1"/>
  <c r="D3987" i="1"/>
  <c r="B3986" i="1" l="1"/>
  <c r="E3985" i="1"/>
  <c r="D3988" i="1"/>
  <c r="B3987" i="1" l="1"/>
  <c r="E3986" i="1"/>
  <c r="B3988" i="1" l="1"/>
  <c r="E3987" i="1"/>
  <c r="D3992" i="1"/>
  <c r="B3991" i="1" l="1"/>
  <c r="E3988" i="1"/>
  <c r="B3992" i="1" l="1"/>
  <c r="E3991" i="1"/>
  <c r="D3994" i="1"/>
  <c r="B3993" i="1" l="1"/>
  <c r="E3992" i="1"/>
  <c r="D3995" i="1"/>
  <c r="B3994" i="1" l="1"/>
  <c r="E3993" i="1"/>
  <c r="D3996" i="1"/>
  <c r="B3995" i="1" l="1"/>
  <c r="E3994" i="1"/>
  <c r="B3996" i="1" l="1"/>
  <c r="E3995" i="1"/>
  <c r="D3998" i="1"/>
  <c r="B3997" i="1" l="1"/>
  <c r="E3996" i="1"/>
  <c r="B3998" i="1" l="1"/>
  <c r="E3997" i="1"/>
  <c r="D4000" i="1"/>
  <c r="B3999" i="1" l="1"/>
  <c r="E3998" i="1"/>
  <c r="D4001" i="1"/>
  <c r="B4000" i="1" l="1"/>
  <c r="E3999" i="1"/>
  <c r="D4002" i="1"/>
  <c r="B4001" i="1" l="1"/>
  <c r="E4000" i="1"/>
  <c r="D4003" i="1"/>
  <c r="B4002" i="1" l="1"/>
  <c r="E4001" i="1"/>
  <c r="D4004" i="1"/>
  <c r="B4003" i="1" l="1"/>
  <c r="E4002" i="1"/>
  <c r="D4005" i="1"/>
  <c r="B4004" i="1" l="1"/>
  <c r="E4003" i="1"/>
  <c r="D4006" i="1"/>
  <c r="B4005" i="1" l="1"/>
  <c r="E4004" i="1"/>
  <c r="D4007" i="1"/>
  <c r="B4006" i="1" l="1"/>
  <c r="E4005" i="1"/>
  <c r="D4008" i="1"/>
  <c r="B4007" i="1" l="1"/>
  <c r="E4006" i="1"/>
  <c r="B4008" i="1" l="1"/>
  <c r="E4007" i="1"/>
  <c r="B3989" i="1" l="1"/>
  <c r="E4008" i="1"/>
  <c r="D4010" i="1"/>
  <c r="B4009" i="1" l="1"/>
  <c r="E3989" i="1"/>
  <c r="D4011" i="1"/>
  <c r="B4010" i="1" l="1"/>
  <c r="E4009" i="1"/>
  <c r="D4012" i="1"/>
  <c r="B4011" i="1" l="1"/>
  <c r="E4010" i="1"/>
  <c r="B4012" i="1" l="1"/>
  <c r="E4011" i="1"/>
  <c r="D4015" i="1"/>
  <c r="B4014" i="1" l="1"/>
  <c r="E4012" i="1"/>
  <c r="D4016" i="1"/>
  <c r="B4015" i="1" l="1"/>
  <c r="E4014" i="1"/>
  <c r="B4016" i="1" l="1"/>
  <c r="E4015" i="1"/>
  <c r="B4013" i="1" l="1"/>
  <c r="E4016" i="1"/>
  <c r="D4018" i="1"/>
  <c r="B4017" i="1" l="1"/>
  <c r="E4013" i="1"/>
  <c r="B4018" i="1" l="1"/>
  <c r="E4017" i="1"/>
  <c r="D4020" i="1"/>
  <c r="B4019" i="1" l="1"/>
  <c r="E4018" i="1"/>
  <c r="D4021" i="1"/>
  <c r="B4020" i="1" l="1"/>
  <c r="E4019" i="1"/>
  <c r="D4022" i="1"/>
  <c r="B4021" i="1" l="1"/>
  <c r="E4020" i="1"/>
  <c r="D4023" i="1"/>
  <c r="B4022" i="1" l="1"/>
  <c r="E4021" i="1"/>
  <c r="D4024" i="1"/>
  <c r="B4023" i="1" l="1"/>
  <c r="E4022" i="1"/>
  <c r="B4024" i="1" l="1"/>
  <c r="E4023" i="1"/>
  <c r="B3990" i="1" l="1"/>
  <c r="E4024" i="1"/>
  <c r="D4026" i="1"/>
  <c r="B4025" i="1" l="1"/>
  <c r="E3990" i="1"/>
  <c r="B4026" i="1" l="1"/>
  <c r="E4025" i="1"/>
  <c r="D4028" i="1"/>
  <c r="B4027" i="1" l="1"/>
  <c r="E4026" i="1"/>
  <c r="B4028" i="1" l="1"/>
  <c r="E4027" i="1"/>
  <c r="D4030" i="1"/>
  <c r="B4029" i="1" l="1"/>
  <c r="E4028" i="1"/>
  <c r="B4030" i="1" l="1"/>
  <c r="E4029" i="1"/>
  <c r="D4032" i="1"/>
  <c r="B4031" i="1" l="1"/>
  <c r="E4030" i="1"/>
  <c r="D4033" i="1"/>
  <c r="B4032" i="1" l="1"/>
  <c r="E4031" i="1"/>
  <c r="D4034" i="1"/>
  <c r="B4033" i="1" l="1"/>
  <c r="E4032" i="1"/>
  <c r="D4035" i="1"/>
  <c r="B4034" i="1" l="1"/>
  <c r="E4033" i="1"/>
  <c r="B4035" i="1" l="1"/>
  <c r="E4034" i="1"/>
  <c r="D4037" i="1"/>
  <c r="B4036" i="1" l="1"/>
  <c r="E4035" i="1"/>
  <c r="B4037" i="1" l="1"/>
  <c r="E4036" i="1"/>
  <c r="D4039" i="1"/>
  <c r="B4038" i="1" l="1"/>
  <c r="E4037" i="1"/>
  <c r="B4039" i="1" l="1"/>
  <c r="E4038" i="1"/>
  <c r="D4041" i="1"/>
  <c r="B4040" i="1" l="1"/>
  <c r="E4039" i="1"/>
  <c r="B4041" i="1" l="1"/>
  <c r="E4040" i="1"/>
  <c r="D4043" i="1"/>
  <c r="B4042" i="1" l="1"/>
  <c r="E4041" i="1"/>
  <c r="D4044" i="1"/>
  <c r="B4043" i="1" l="1"/>
  <c r="E4042" i="1"/>
  <c r="D4045" i="1"/>
  <c r="B4044" i="1" l="1"/>
  <c r="E4043" i="1"/>
  <c r="B4045" i="1" l="1"/>
  <c r="E4044" i="1"/>
  <c r="D4047" i="1"/>
  <c r="B4046" i="1" l="1"/>
  <c r="E4045" i="1"/>
  <c r="B4047" i="1" l="1"/>
  <c r="E4046" i="1"/>
  <c r="D4049" i="1"/>
  <c r="B4048" i="1" l="1"/>
  <c r="E4047" i="1"/>
  <c r="B4049" i="1" l="1"/>
  <c r="E4048" i="1"/>
  <c r="D4052" i="1"/>
  <c r="B4051" i="1" l="1"/>
  <c r="E4049" i="1"/>
  <c r="B4052" i="1" l="1"/>
  <c r="E4051" i="1"/>
  <c r="D4055" i="1"/>
  <c r="B4054" i="1" l="1"/>
  <c r="E4052" i="1"/>
  <c r="D4056" i="1"/>
  <c r="B4055" i="1" l="1"/>
  <c r="E4054" i="1"/>
  <c r="B4056" i="1" l="1"/>
  <c r="E4055" i="1"/>
  <c r="D4058" i="1"/>
  <c r="B4057" i="1" l="1"/>
  <c r="E4056" i="1"/>
  <c r="B4058" i="1" l="1"/>
  <c r="E4057" i="1"/>
  <c r="D4060" i="1"/>
  <c r="B4059" i="1" l="1"/>
  <c r="E4058" i="1"/>
  <c r="B4060" i="1" l="1"/>
  <c r="E4059" i="1"/>
  <c r="D4062" i="1"/>
  <c r="B4061" i="1" l="1"/>
  <c r="E4060" i="1"/>
  <c r="B4062" i="1" l="1"/>
  <c r="E4061" i="1"/>
  <c r="B4050" i="1" l="1"/>
  <c r="E4062" i="1"/>
  <c r="D4064" i="1"/>
  <c r="B4063" i="1" l="1"/>
  <c r="E4050" i="1"/>
  <c r="D4065" i="1"/>
  <c r="B4064" i="1" l="1"/>
  <c r="E4063" i="1"/>
  <c r="D4066" i="1"/>
  <c r="B4065" i="1" l="1"/>
  <c r="E4064" i="1"/>
  <c r="D4067" i="1"/>
  <c r="B4066" i="1" l="1"/>
  <c r="E4065" i="1"/>
  <c r="D4068" i="1"/>
  <c r="B4067" i="1" l="1"/>
  <c r="E4066" i="1"/>
  <c r="D4069" i="1"/>
  <c r="B4068" i="1" l="1"/>
  <c r="E4067" i="1"/>
  <c r="D4070" i="1"/>
  <c r="B4069" i="1" l="1"/>
  <c r="E4068" i="1"/>
  <c r="B4070" i="1" l="1"/>
  <c r="E4069" i="1"/>
  <c r="D4073" i="1"/>
  <c r="B4072" i="1" l="1"/>
  <c r="E4070" i="1"/>
  <c r="B4073" i="1" l="1"/>
  <c r="E4072" i="1"/>
  <c r="D4075" i="1"/>
  <c r="B4074" i="1" l="1"/>
  <c r="E4073" i="1"/>
  <c r="B4075" i="1" l="1"/>
  <c r="E4074" i="1"/>
  <c r="B4071" i="1" l="1"/>
  <c r="E4075" i="1"/>
  <c r="D4077" i="1"/>
  <c r="B4076" i="1" l="1"/>
  <c r="E4071" i="1"/>
  <c r="D4078" i="1"/>
  <c r="B4077" i="1" l="1"/>
  <c r="E4076" i="1"/>
  <c r="D4079" i="1"/>
  <c r="B4078" i="1" l="1"/>
  <c r="E4077" i="1"/>
  <c r="D4080" i="1"/>
  <c r="B4079" i="1" l="1"/>
  <c r="E4078" i="1"/>
  <c r="D4081" i="1"/>
  <c r="B4080" i="1" l="1"/>
  <c r="E4079" i="1"/>
  <c r="B4081" i="1" l="1"/>
  <c r="E4080" i="1"/>
  <c r="D4085" i="1"/>
  <c r="B4084" i="1" l="1"/>
  <c r="E4081" i="1"/>
  <c r="B4085" i="1" l="1"/>
  <c r="E4084" i="1"/>
  <c r="D4087" i="1"/>
  <c r="B4086" i="1" l="1"/>
  <c r="E4085" i="1"/>
  <c r="B4087" i="1" l="1"/>
  <c r="E4086" i="1"/>
  <c r="D4089" i="1"/>
  <c r="B4088" i="1" l="1"/>
  <c r="E4087" i="1"/>
  <c r="B4089" i="1" l="1"/>
  <c r="E4088" i="1"/>
  <c r="B4082" i="1" l="1"/>
  <c r="E4089" i="1"/>
  <c r="B4083" i="1" l="1"/>
  <c r="E4082" i="1"/>
  <c r="D4091" i="1"/>
  <c r="B4090" i="1" l="1"/>
  <c r="E4083" i="1"/>
  <c r="B4091" i="1" l="1"/>
  <c r="E4090" i="1"/>
  <c r="D4093" i="1"/>
  <c r="B4092" i="1" l="1"/>
  <c r="E4091" i="1"/>
  <c r="B4093" i="1" l="1"/>
  <c r="E4092" i="1"/>
  <c r="D4095" i="1"/>
  <c r="B4094" i="1" l="1"/>
  <c r="E4093" i="1"/>
  <c r="D4096" i="1"/>
  <c r="B4095" i="1" l="1"/>
  <c r="E4094" i="1"/>
  <c r="B4096" i="1" l="1"/>
  <c r="E4095" i="1"/>
  <c r="D4098" i="1"/>
  <c r="B4097" i="1" l="1"/>
  <c r="E4096" i="1"/>
  <c r="B4098" i="1" l="1"/>
  <c r="E4097" i="1"/>
  <c r="B4099" i="1" l="1"/>
  <c r="E4098" i="1"/>
  <c r="D4100" i="1"/>
  <c r="B4053" i="1" l="1"/>
  <c r="E4099" i="1"/>
  <c r="B4100" i="1" l="1"/>
  <c r="E4053" i="1"/>
  <c r="D4102" i="1"/>
  <c r="B4101" i="1" l="1"/>
  <c r="E4100" i="1"/>
  <c r="D4103" i="1"/>
  <c r="B4102" i="1" l="1"/>
  <c r="E4101" i="1"/>
  <c r="D4104" i="1"/>
  <c r="B4103" i="1" l="1"/>
  <c r="E4102" i="1"/>
  <c r="D4105" i="1"/>
  <c r="B4104" i="1" l="1"/>
  <c r="E4103" i="1"/>
  <c r="D4106" i="1"/>
  <c r="B4105" i="1" l="1"/>
  <c r="E4104" i="1"/>
  <c r="D4107" i="1"/>
  <c r="B4106" i="1" l="1"/>
  <c r="E4105" i="1"/>
  <c r="D4108" i="1"/>
  <c r="B4107" i="1" l="1"/>
  <c r="E4106" i="1"/>
  <c r="D4109" i="1"/>
  <c r="B4108" i="1" l="1"/>
  <c r="E4107" i="1"/>
  <c r="D4110" i="1"/>
  <c r="B4109" i="1" l="1"/>
  <c r="E4108" i="1"/>
  <c r="B4110" i="1" l="1"/>
  <c r="E4109" i="1"/>
  <c r="D4112" i="1"/>
  <c r="B4111" i="1" l="1"/>
  <c r="E4110" i="1"/>
  <c r="B4112" i="1" l="1"/>
  <c r="E4111" i="1"/>
  <c r="D4114" i="1"/>
  <c r="B4113" i="1" l="1"/>
  <c r="E4112" i="1"/>
  <c r="D4115" i="1"/>
  <c r="B4114" i="1" l="1"/>
  <c r="E4113" i="1"/>
  <c r="D4116" i="1"/>
  <c r="B4115" i="1" l="1"/>
  <c r="E4114" i="1"/>
  <c r="D4117" i="1"/>
  <c r="B4116" i="1" l="1"/>
  <c r="E4115" i="1"/>
  <c r="D4118" i="1"/>
  <c r="B4117" i="1" l="1"/>
  <c r="E4116" i="1"/>
  <c r="B4118" i="1" l="1"/>
  <c r="E4117" i="1"/>
  <c r="D4124" i="1"/>
  <c r="B4123" i="1" l="1"/>
  <c r="E4118" i="1"/>
  <c r="B4124" i="1" l="1"/>
  <c r="E4123" i="1"/>
  <c r="D4126" i="1"/>
  <c r="B4125" i="1" l="1"/>
  <c r="E4124" i="1"/>
  <c r="D4127" i="1"/>
  <c r="B4126" i="1" l="1"/>
  <c r="E4125" i="1"/>
  <c r="D4128" i="1"/>
  <c r="B4127" i="1" l="1"/>
  <c r="E4126" i="1"/>
  <c r="B4128" i="1" l="1"/>
  <c r="E4127" i="1"/>
  <c r="D4120" i="1"/>
  <c r="D4121" i="1" s="1"/>
  <c r="D4122" i="1" l="1"/>
  <c r="B4119" i="1"/>
  <c r="E4128" i="1"/>
  <c r="B4120" i="1" l="1"/>
  <c r="B4121" i="1" s="1"/>
  <c r="E4119" i="1"/>
  <c r="B4122" i="1" l="1"/>
  <c r="E4122" i="1" s="1"/>
  <c r="E4121" i="1"/>
  <c r="E4120" i="1"/>
  <c r="D4131" i="1" l="1"/>
  <c r="B4130" i="1" l="1"/>
  <c r="B4131" i="1" l="1"/>
  <c r="E4130" i="1"/>
  <c r="D4134" i="1"/>
  <c r="B4133" i="1" l="1"/>
  <c r="E4131" i="1"/>
  <c r="B4134" i="1" l="1"/>
  <c r="E4133" i="1"/>
  <c r="B4132" i="1" l="1"/>
  <c r="E4134" i="1"/>
  <c r="D4136" i="1"/>
  <c r="B4135" i="1" l="1"/>
  <c r="E4132" i="1"/>
  <c r="D4137" i="1"/>
  <c r="B4136" i="1" l="1"/>
  <c r="E4135" i="1"/>
  <c r="B4137" i="1" l="1"/>
  <c r="E4136" i="1"/>
  <c r="D4140" i="1"/>
  <c r="B4139" i="1" l="1"/>
  <c r="E4137" i="1"/>
  <c r="B4140" i="1" l="1"/>
  <c r="E4139" i="1"/>
  <c r="D4142" i="1"/>
  <c r="B4141" i="1" l="1"/>
  <c r="E4140" i="1"/>
  <c r="B4142" i="1" l="1"/>
  <c r="E4141" i="1"/>
  <c r="B4129" i="1" l="1"/>
  <c r="E4142" i="1"/>
  <c r="D4144" i="1"/>
  <c r="B4143" i="1" l="1"/>
  <c r="E4129" i="1"/>
  <c r="D4145" i="1"/>
  <c r="B4144" i="1" l="1"/>
  <c r="E4143" i="1"/>
  <c r="B4145" i="1" l="1"/>
  <c r="E4144" i="1"/>
  <c r="D4147" i="1"/>
  <c r="B4146" i="1" l="1"/>
  <c r="E4145" i="1"/>
  <c r="D4148" i="1"/>
  <c r="B4147" i="1" l="1"/>
  <c r="E4146" i="1"/>
  <c r="D4149" i="1"/>
  <c r="B4148" i="1" l="1"/>
  <c r="E4147" i="1"/>
  <c r="D4150" i="1"/>
  <c r="B4149" i="1" l="1"/>
  <c r="E4148" i="1"/>
  <c r="B4150" i="1" l="1"/>
  <c r="E4149" i="1"/>
  <c r="D4152" i="1"/>
  <c r="B4151" i="1" l="1"/>
  <c r="E4150" i="1"/>
  <c r="B4152" i="1" l="1"/>
  <c r="E4151" i="1"/>
  <c r="D4154" i="1"/>
  <c r="B4153" i="1" l="1"/>
  <c r="E4152" i="1"/>
  <c r="D4155" i="1"/>
  <c r="B4154" i="1" l="1"/>
  <c r="E4153" i="1"/>
  <c r="D4156" i="1"/>
  <c r="B4155" i="1" l="1"/>
  <c r="E4154" i="1"/>
  <c r="B4156" i="1" l="1"/>
  <c r="E4155" i="1"/>
  <c r="D4158" i="1"/>
  <c r="B4157" i="1" l="1"/>
  <c r="E4156" i="1"/>
  <c r="B4158" i="1" l="1"/>
  <c r="E4157" i="1"/>
  <c r="D4160" i="1"/>
  <c r="B4159" i="1" l="1"/>
  <c r="E4158" i="1"/>
  <c r="B4160" i="1" l="1"/>
  <c r="E4159" i="1"/>
  <c r="B4138" i="1" l="1"/>
  <c r="E4160" i="1"/>
  <c r="D4162" i="1"/>
  <c r="B4161" i="1" l="1"/>
  <c r="E4138" i="1"/>
  <c r="D4163" i="1"/>
  <c r="B4162" i="1" l="1"/>
  <c r="E4161" i="1"/>
  <c r="D4164" i="1"/>
  <c r="B4163" i="1" l="1"/>
  <c r="E4162" i="1"/>
  <c r="B4164" i="1" l="1"/>
  <c r="E4163" i="1"/>
  <c r="D4166" i="1"/>
  <c r="B4165" i="1" l="1"/>
  <c r="E4164" i="1"/>
  <c r="B4166" i="1" l="1"/>
  <c r="E4165" i="1"/>
  <c r="D4168" i="1"/>
  <c r="B4167" i="1" l="1"/>
  <c r="E4166" i="1"/>
  <c r="B4168" i="1" l="1"/>
  <c r="E4167" i="1"/>
  <c r="D4170" i="1"/>
  <c r="B4169" i="1" l="1"/>
  <c r="E4168" i="1"/>
  <c r="B4170" i="1" l="1"/>
  <c r="E4169" i="1"/>
  <c r="D4172" i="1"/>
  <c r="B4171" i="1" l="1"/>
  <c r="E4170" i="1"/>
  <c r="B4172" i="1" l="1"/>
  <c r="E4171" i="1"/>
  <c r="D4174" i="1"/>
  <c r="B4173" i="1" l="1"/>
  <c r="E4172" i="1"/>
  <c r="B4174" i="1" l="1"/>
  <c r="E4173" i="1"/>
  <c r="D4176" i="1"/>
  <c r="B4175" i="1" l="1"/>
  <c r="E4174" i="1"/>
  <c r="B4176" i="1" l="1"/>
  <c r="E4175" i="1"/>
  <c r="D4178" i="1"/>
  <c r="B4177" i="1" l="1"/>
  <c r="E4176" i="1"/>
  <c r="B4178" i="1" l="1"/>
  <c r="E4177" i="1"/>
  <c r="D4181" i="1"/>
  <c r="B4180" i="1" l="1"/>
  <c r="E4178" i="1"/>
  <c r="D4182" i="1"/>
  <c r="B4181" i="1" l="1"/>
  <c r="E4180" i="1"/>
  <c r="D4183" i="1"/>
  <c r="B4182" i="1" l="1"/>
  <c r="E4181" i="1"/>
  <c r="B4183" i="1" l="1"/>
  <c r="E4182" i="1"/>
  <c r="B4179" i="1" l="1"/>
  <c r="E4183" i="1"/>
  <c r="D4185" i="1"/>
  <c r="B4184" i="1" l="1"/>
  <c r="E4179" i="1"/>
  <c r="B4185" i="1" l="1"/>
  <c r="E4184" i="1"/>
  <c r="D4187" i="1"/>
  <c r="B4186" i="1" l="1"/>
  <c r="E4185" i="1"/>
  <c r="B4187" i="1" l="1"/>
  <c r="E4186" i="1"/>
  <c r="D4189" i="1"/>
  <c r="B4188" i="1" l="1"/>
  <c r="E4187" i="1"/>
  <c r="D4190" i="1"/>
  <c r="B4189" i="1" l="1"/>
  <c r="E4188" i="1"/>
  <c r="D4191" i="1"/>
  <c r="B4190" i="1" l="1"/>
  <c r="E4189" i="1"/>
  <c r="B4191" i="1" l="1"/>
  <c r="E4190" i="1"/>
  <c r="D4193" i="1"/>
  <c r="B4192" i="1" l="1"/>
  <c r="E4191" i="1"/>
  <c r="D4194" i="1"/>
  <c r="B4193" i="1" l="1"/>
  <c r="E4192" i="1"/>
  <c r="D4195" i="1"/>
  <c r="B4194" i="1" l="1"/>
  <c r="E4193" i="1"/>
  <c r="D4196" i="1"/>
  <c r="B4195" i="1" l="1"/>
  <c r="E4194" i="1"/>
  <c r="D4197" i="1"/>
  <c r="B4196" i="1" l="1"/>
  <c r="E4195" i="1"/>
  <c r="B4197" i="1" l="1"/>
  <c r="E4196" i="1"/>
  <c r="D4199" i="1"/>
  <c r="B4198" i="1" l="1"/>
  <c r="E4197" i="1"/>
  <c r="B4199" i="1" l="1"/>
  <c r="E4198" i="1"/>
  <c r="D4201" i="1"/>
  <c r="B4200" i="1" l="1"/>
  <c r="E4199" i="1"/>
  <c r="D4202" i="1"/>
  <c r="B4201" i="1" l="1"/>
  <c r="E4200" i="1"/>
  <c r="D4203" i="1"/>
  <c r="B4202" i="1" l="1"/>
  <c r="E4201" i="1"/>
  <c r="D4204" i="1"/>
  <c r="B4203" i="1" l="1"/>
  <c r="E4202" i="1"/>
  <c r="D4205" i="1"/>
  <c r="B4204" i="1" l="1"/>
  <c r="E4203" i="1"/>
  <c r="D4206" i="1"/>
  <c r="B4205" i="1" l="1"/>
  <c r="E4204" i="1"/>
  <c r="D4207" i="1"/>
  <c r="B4206" i="1" l="1"/>
  <c r="E4205" i="1"/>
  <c r="B4207" i="1" l="1"/>
  <c r="E4206" i="1"/>
  <c r="D4209" i="1"/>
  <c r="B4208" i="1" l="1"/>
  <c r="E4207" i="1"/>
  <c r="B4209" i="1" l="1"/>
  <c r="E4208" i="1"/>
  <c r="D4211" i="1"/>
  <c r="B4210" i="1" l="1"/>
  <c r="E4209" i="1"/>
  <c r="B4211" i="1" l="1"/>
  <c r="E4210" i="1"/>
  <c r="D4213" i="1"/>
  <c r="B4212" i="1" l="1"/>
  <c r="E4211" i="1"/>
  <c r="B4213" i="1" l="1"/>
  <c r="E4212" i="1"/>
  <c r="D4215" i="1"/>
  <c r="B4214" i="1" l="1"/>
  <c r="E4213" i="1"/>
  <c r="B4215" i="1" l="1"/>
  <c r="E4214" i="1"/>
  <c r="D4219" i="1"/>
  <c r="B4218" i="1" l="1"/>
  <c r="E4215" i="1"/>
  <c r="B4219" i="1" l="1"/>
  <c r="E4218" i="1"/>
  <c r="D4221" i="1"/>
  <c r="B4220" i="1" l="1"/>
  <c r="E4219" i="1"/>
  <c r="B4221" i="1" l="1"/>
  <c r="E4220" i="1"/>
  <c r="D4217" i="1"/>
  <c r="B4216" i="1" l="1"/>
  <c r="E4221" i="1"/>
  <c r="B4217" i="1" l="1"/>
  <c r="E4216" i="1"/>
  <c r="D4223" i="1"/>
  <c r="B4222" i="1" l="1"/>
  <c r="E4217" i="1"/>
  <c r="B4223" i="1" l="1"/>
  <c r="E4222" i="1"/>
  <c r="D4225" i="1"/>
  <c r="B4224" i="1" l="1"/>
  <c r="E4223" i="1"/>
  <c r="D4226" i="1"/>
  <c r="B4225" i="1" l="1"/>
  <c r="E4224" i="1"/>
  <c r="D4227" i="1"/>
  <c r="B4226" i="1" l="1"/>
  <c r="E4225" i="1"/>
  <c r="D4228" i="1"/>
  <c r="B4227" i="1" l="1"/>
  <c r="E4226" i="1"/>
  <c r="D4229" i="1"/>
  <c r="B4228" i="1" l="1"/>
  <c r="E4227" i="1"/>
  <c r="D4230" i="1"/>
  <c r="B4229" i="1" l="1"/>
  <c r="E4228" i="1"/>
  <c r="D4231" i="1"/>
  <c r="B4230" i="1" l="1"/>
  <c r="E4229" i="1"/>
  <c r="D4232" i="1"/>
  <c r="B4231" i="1" l="1"/>
  <c r="E4230" i="1"/>
  <c r="D4233" i="1"/>
  <c r="B4232" i="1" l="1"/>
  <c r="E4231" i="1"/>
  <c r="D4234" i="1"/>
  <c r="B4233" i="1" l="1"/>
  <c r="E4232" i="1"/>
  <c r="D4235" i="1"/>
  <c r="B4234" i="1" l="1"/>
  <c r="E4233" i="1"/>
  <c r="D4236" i="1"/>
  <c r="B4235" i="1" l="1"/>
  <c r="E4234" i="1"/>
  <c r="D4237" i="1"/>
  <c r="B4236" i="1" l="1"/>
  <c r="E4235" i="1"/>
  <c r="D4238" i="1"/>
  <c r="B4237" i="1" l="1"/>
  <c r="E4236" i="1"/>
  <c r="B4238" i="1" l="1"/>
  <c r="E4237" i="1"/>
  <c r="D4240" i="1"/>
  <c r="B4239" i="1" l="1"/>
  <c r="E4238" i="1"/>
  <c r="B4240" i="1" l="1"/>
  <c r="E4239" i="1"/>
  <c r="D4242" i="1"/>
  <c r="B4241" i="1" l="1"/>
  <c r="E4240" i="1"/>
  <c r="D4243" i="1"/>
  <c r="B4242" i="1" l="1"/>
  <c r="E4241" i="1"/>
  <c r="D4244" i="1"/>
  <c r="B4243" i="1" l="1"/>
  <c r="E4242" i="1"/>
  <c r="D4245" i="1"/>
  <c r="B4244" i="1" l="1"/>
  <c r="E4243" i="1"/>
  <c r="D4246" i="1"/>
  <c r="B4245" i="1" l="1"/>
  <c r="E4244" i="1"/>
  <c r="B4246" i="1" l="1"/>
  <c r="E4245" i="1"/>
  <c r="D4248" i="1"/>
  <c r="B4247" i="1" l="1"/>
  <c r="E4246" i="1"/>
  <c r="B4248" i="1" l="1"/>
  <c r="E4247" i="1"/>
  <c r="D4250" i="1"/>
  <c r="B4249" i="1" l="1"/>
  <c r="E4248" i="1"/>
  <c r="B4250" i="1" l="1"/>
  <c r="E4249" i="1"/>
  <c r="D3953" i="1"/>
  <c r="B3952" i="1" l="1"/>
  <c r="E4250" i="1"/>
  <c r="D3954" i="1"/>
  <c r="B3953" i="1" l="1"/>
  <c r="E3952" i="1"/>
  <c r="D3955" i="1"/>
  <c r="B3954" i="1" l="1"/>
  <c r="E3953" i="1"/>
  <c r="D3956" i="1"/>
  <c r="B3955" i="1" l="1"/>
  <c r="E3954" i="1"/>
  <c r="D3957" i="1"/>
  <c r="B3956" i="1" l="1"/>
  <c r="E3955" i="1"/>
  <c r="D3958" i="1"/>
  <c r="B3957" i="1" l="1"/>
  <c r="E3956" i="1"/>
  <c r="D3959" i="1"/>
  <c r="B3958" i="1" l="1"/>
  <c r="E3957" i="1"/>
  <c r="D3960" i="1"/>
  <c r="B3959" i="1" l="1"/>
  <c r="E3958" i="1"/>
  <c r="B3960" i="1" l="1"/>
  <c r="E3959" i="1"/>
  <c r="D4252" i="1"/>
  <c r="B4251" i="1" l="1"/>
  <c r="E3960" i="1"/>
  <c r="B4252" i="1" l="1"/>
  <c r="E4251" i="1"/>
  <c r="D4254" i="1"/>
  <c r="B4253" i="1" l="1"/>
  <c r="E4252" i="1"/>
  <c r="D4255" i="1"/>
  <c r="B4254" i="1" l="1"/>
  <c r="E4253" i="1"/>
  <c r="D4256" i="1"/>
  <c r="B4255" i="1" l="1"/>
  <c r="E4254" i="1"/>
  <c r="D4257" i="1"/>
  <c r="B4256" i="1" l="1"/>
  <c r="E4255" i="1"/>
  <c r="B4257" i="1" l="1"/>
  <c r="E4256" i="1"/>
  <c r="D4259" i="1"/>
  <c r="B4258" i="1" l="1"/>
  <c r="E4257" i="1"/>
  <c r="B4259" i="1" l="1"/>
  <c r="E4258" i="1"/>
  <c r="D4261" i="1"/>
  <c r="B4260" i="1" l="1"/>
  <c r="E4259" i="1"/>
  <c r="B4261" i="1" l="1"/>
  <c r="E4260" i="1"/>
  <c r="D4263" i="1"/>
  <c r="B4262" i="1" l="1"/>
  <c r="E4261" i="1"/>
  <c r="B4263" i="1" l="1"/>
  <c r="E4262" i="1"/>
  <c r="D4265" i="1"/>
  <c r="B4264" i="1" l="1"/>
  <c r="E4263" i="1"/>
  <c r="B4265" i="1" l="1"/>
  <c r="E4264" i="1"/>
  <c r="D4267" i="1"/>
  <c r="B4266" i="1" l="1"/>
  <c r="E4265" i="1"/>
  <c r="D4268" i="1"/>
  <c r="B4267" i="1" l="1"/>
  <c r="E4266" i="1"/>
  <c r="D4269" i="1"/>
  <c r="B4268" i="1" l="1"/>
  <c r="E4267" i="1"/>
  <c r="B4269" i="1" l="1"/>
  <c r="E4268" i="1"/>
  <c r="D4271" i="1"/>
  <c r="B4270" i="1" l="1"/>
  <c r="E4269" i="1"/>
  <c r="B4271" i="1" l="1"/>
  <c r="E4270" i="1"/>
  <c r="D4273" i="1"/>
  <c r="B4272" i="1" l="1"/>
  <c r="E4271" i="1"/>
  <c r="B4273" i="1" l="1"/>
  <c r="E4272" i="1"/>
  <c r="D4275" i="1"/>
  <c r="B4274" i="1" l="1"/>
  <c r="E4273" i="1"/>
  <c r="B4275" i="1" l="1"/>
  <c r="E4274" i="1"/>
  <c r="D4277" i="1"/>
  <c r="B4276" i="1" l="1"/>
  <c r="E4275" i="1"/>
  <c r="B4277" i="1" l="1"/>
  <c r="E4276" i="1"/>
  <c r="D4279" i="1"/>
  <c r="B4278" i="1" l="1"/>
  <c r="E4277" i="1"/>
  <c r="D4280" i="1"/>
  <c r="B4279" i="1" l="1"/>
  <c r="E4278" i="1"/>
  <c r="B4280" i="1" l="1"/>
  <c r="E4279" i="1"/>
  <c r="D4282" i="1"/>
  <c r="B4281" i="1" l="1"/>
  <c r="E4280" i="1"/>
  <c r="B4282" i="1" l="1"/>
  <c r="E4281" i="1"/>
  <c r="D4284" i="1"/>
  <c r="B4283" i="1" l="1"/>
  <c r="E4282" i="1"/>
  <c r="B4284" i="1" l="1"/>
  <c r="E4283" i="1"/>
  <c r="D4286" i="1"/>
  <c r="B4285" i="1" l="1"/>
  <c r="E4284" i="1"/>
  <c r="D4287" i="1"/>
  <c r="B4286" i="1" l="1"/>
  <c r="E4285" i="1"/>
  <c r="D4288" i="1"/>
  <c r="B4287" i="1" l="1"/>
  <c r="E4286" i="1"/>
  <c r="B4288" i="1" l="1"/>
  <c r="E4287" i="1"/>
  <c r="D4290" i="1"/>
  <c r="B4289" i="1" l="1"/>
  <c r="E4288" i="1"/>
  <c r="B4290" i="1" l="1"/>
  <c r="E4289" i="1"/>
  <c r="D4292" i="1"/>
  <c r="B4291" i="1" l="1"/>
  <c r="E4290" i="1"/>
  <c r="B4292" i="1" l="1"/>
  <c r="E4291" i="1"/>
  <c r="D4294" i="1"/>
  <c r="B4293" i="1" l="1"/>
  <c r="E4292" i="1"/>
  <c r="B4294" i="1" l="1"/>
  <c r="E4293" i="1"/>
  <c r="D4296" i="1"/>
  <c r="B4295" i="1" l="1"/>
  <c r="E4294" i="1"/>
  <c r="D1181" i="8"/>
  <c r="B4296" i="1" l="1"/>
  <c r="E4295" i="1"/>
  <c r="D4298" i="1"/>
  <c r="B4297" i="1" l="1"/>
  <c r="E4296" i="1"/>
  <c r="B4298" i="1" l="1"/>
  <c r="E4297" i="1"/>
  <c r="D4300" i="1"/>
  <c r="B4299" i="1" l="1"/>
  <c r="E4298" i="1"/>
  <c r="B4300" i="1" l="1"/>
  <c r="E4299" i="1"/>
  <c r="D4302" i="1"/>
  <c r="B4301" i="1" l="1"/>
  <c r="E4300" i="1"/>
  <c r="D4303" i="1"/>
  <c r="B4302" i="1" l="1"/>
  <c r="E4301" i="1"/>
  <c r="D4304" i="1"/>
  <c r="B4303" i="1" l="1"/>
  <c r="E4302" i="1"/>
  <c r="D4305" i="1"/>
  <c r="B4304" i="1" l="1"/>
  <c r="E4303" i="1"/>
  <c r="D4306" i="1"/>
  <c r="B4305" i="1" l="1"/>
  <c r="E4304" i="1"/>
  <c r="D4307" i="1"/>
  <c r="B4306" i="1" l="1"/>
  <c r="E4305" i="1"/>
  <c r="D4308" i="1"/>
  <c r="B4307" i="1" l="1"/>
  <c r="E4306" i="1"/>
  <c r="D4309" i="1"/>
  <c r="B4308" i="1" l="1"/>
  <c r="E4307" i="1"/>
  <c r="B4309" i="1" l="1"/>
  <c r="E4308" i="1"/>
  <c r="D4311" i="1"/>
  <c r="B4310" i="1" l="1"/>
  <c r="E4309" i="1"/>
  <c r="B4311" i="1" l="1"/>
  <c r="E4310" i="1"/>
  <c r="D4313" i="1"/>
  <c r="B4312" i="1" l="1"/>
  <c r="E4311" i="1"/>
  <c r="B4313" i="1" l="1"/>
  <c r="E4312" i="1"/>
  <c r="D4315" i="1"/>
  <c r="B4314" i="1" l="1"/>
  <c r="E4313" i="1"/>
  <c r="B4315" i="1" l="1"/>
  <c r="E4314" i="1"/>
  <c r="D4317" i="1"/>
  <c r="B4316" i="1" l="1"/>
  <c r="E4315" i="1"/>
  <c r="D4318" i="1"/>
  <c r="B4317" i="1" l="1"/>
  <c r="E4316" i="1"/>
  <c r="B4318" i="1" l="1"/>
  <c r="E4317" i="1"/>
  <c r="D4320" i="1"/>
  <c r="B4319" i="1" l="1"/>
  <c r="E4318" i="1"/>
  <c r="D4321" i="1"/>
  <c r="B4320" i="1" l="1"/>
  <c r="E4319" i="1"/>
  <c r="B4321" i="1" l="1"/>
  <c r="E4320" i="1"/>
  <c r="D4328" i="1"/>
  <c r="B4327" i="1" l="1"/>
  <c r="E4321" i="1"/>
  <c r="D4329" i="1"/>
  <c r="B4328" i="1" l="1"/>
  <c r="E4327" i="1"/>
  <c r="D4330" i="1"/>
  <c r="B4329" i="1" l="1"/>
  <c r="E4328" i="1"/>
  <c r="D4331" i="1"/>
  <c r="B4330" i="1" l="1"/>
  <c r="E4329" i="1"/>
  <c r="B4331" i="1" l="1"/>
  <c r="E4330" i="1"/>
  <c r="D4333" i="1"/>
  <c r="B4332" i="1" l="1"/>
  <c r="E4331" i="1"/>
  <c r="D4334" i="1"/>
  <c r="B4333" i="1" l="1"/>
  <c r="E4332" i="1"/>
  <c r="D1191" i="8"/>
  <c r="B4334" i="1" l="1"/>
  <c r="E4333" i="1"/>
  <c r="D4336" i="1"/>
  <c r="B4335" i="1" l="1"/>
  <c r="E4334" i="1"/>
  <c r="D4337" i="1"/>
  <c r="B4336" i="1" l="1"/>
  <c r="E4335" i="1"/>
  <c r="B4337" i="1" l="1"/>
  <c r="E4336" i="1"/>
  <c r="D4339" i="1"/>
  <c r="B4338" i="1" l="1"/>
  <c r="E4337" i="1"/>
  <c r="D4340" i="1"/>
  <c r="B4339" i="1" l="1"/>
  <c r="E4338" i="1"/>
  <c r="B4340" i="1" l="1"/>
  <c r="E4339" i="1"/>
  <c r="B4322" i="1" l="1"/>
  <c r="E4340" i="1"/>
  <c r="D4324" i="1"/>
  <c r="B4323" i="1" l="1"/>
  <c r="E4322" i="1"/>
  <c r="D4325" i="1"/>
  <c r="B4324" i="1" l="1"/>
  <c r="E4323" i="1"/>
  <c r="D4326" i="1"/>
  <c r="B4325" i="1" l="1"/>
  <c r="E4324" i="1"/>
  <c r="B4326" i="1" l="1"/>
  <c r="E4325" i="1"/>
  <c r="D4342" i="1"/>
  <c r="B4341" i="1" l="1"/>
  <c r="E4326" i="1"/>
  <c r="D4343" i="1"/>
  <c r="B4342" i="1" l="1"/>
  <c r="E4341" i="1"/>
  <c r="D4344" i="1"/>
  <c r="B4343" i="1" l="1"/>
  <c r="E4342" i="1"/>
  <c r="D4345" i="1"/>
  <c r="B4344" i="1" l="1"/>
  <c r="E4343" i="1"/>
  <c r="B4345" i="1" l="1"/>
  <c r="E4344" i="1"/>
  <c r="D4351" i="1"/>
  <c r="B4350" i="1" l="1"/>
  <c r="E4345" i="1"/>
  <c r="B4351" i="1" l="1"/>
  <c r="E4350" i="1"/>
  <c r="D4347" i="1"/>
  <c r="B4346" i="1" l="1"/>
  <c r="E4351" i="1"/>
  <c r="D4348" i="1"/>
  <c r="B4347" i="1" l="1"/>
  <c r="E4346" i="1"/>
  <c r="B4348" i="1" l="1"/>
  <c r="E4347" i="1"/>
  <c r="D4353" i="1"/>
  <c r="B4352" i="1" l="1"/>
  <c r="E4348" i="1"/>
  <c r="B4353" i="1" l="1"/>
  <c r="E4352" i="1"/>
  <c r="B4349" i="1" l="1"/>
  <c r="E4353" i="1"/>
  <c r="D4355" i="1"/>
  <c r="B4354" i="1" l="1"/>
  <c r="E4349" i="1"/>
  <c r="B4355" i="1" l="1"/>
  <c r="E4354" i="1"/>
  <c r="D4357" i="1"/>
  <c r="B4356" i="1" l="1"/>
  <c r="E4355" i="1"/>
  <c r="D4358" i="1"/>
  <c r="B4357" i="1" l="1"/>
  <c r="E4356" i="1"/>
  <c r="D4359" i="1"/>
  <c r="B4358" i="1" l="1"/>
  <c r="E4357" i="1"/>
  <c r="D4360" i="1"/>
  <c r="B4359" i="1" l="1"/>
  <c r="E4358" i="1"/>
  <c r="B4360" i="1" l="1"/>
  <c r="E4359" i="1"/>
  <c r="D4362" i="1"/>
  <c r="B4361" i="1" l="1"/>
  <c r="E4360" i="1"/>
  <c r="D4363" i="1"/>
  <c r="B4362" i="1" l="1"/>
  <c r="E4361" i="1"/>
  <c r="D4364" i="1"/>
  <c r="B4363" i="1" l="1"/>
  <c r="E4362" i="1"/>
  <c r="D4365" i="1"/>
  <c r="B4364" i="1" l="1"/>
  <c r="E4363" i="1"/>
  <c r="D4366" i="1"/>
  <c r="B4365" i="1" l="1"/>
  <c r="E4364" i="1"/>
  <c r="D4367" i="1"/>
  <c r="B4366" i="1" l="1"/>
  <c r="E4365" i="1"/>
  <c r="B4367" i="1" l="1"/>
  <c r="E4366" i="1"/>
  <c r="D4369" i="1"/>
  <c r="B4368" i="1" l="1"/>
  <c r="E4367" i="1"/>
  <c r="D4370" i="1"/>
  <c r="B4369" i="1" l="1"/>
  <c r="E4368" i="1"/>
  <c r="B4370" i="1" l="1"/>
  <c r="E4369" i="1"/>
  <c r="D4372" i="1"/>
  <c r="B4371" i="1" l="1"/>
  <c r="E4370" i="1"/>
  <c r="D4373" i="1"/>
  <c r="B4372" i="1" l="1"/>
  <c r="E4371" i="1"/>
  <c r="D4374" i="1"/>
  <c r="B4373" i="1" l="1"/>
  <c r="E4372" i="1"/>
  <c r="D4375" i="1"/>
  <c r="B4374" i="1" l="1"/>
  <c r="E4373" i="1"/>
  <c r="D4376" i="1"/>
  <c r="B4375" i="1" l="1"/>
  <c r="E4374" i="1"/>
  <c r="D4377" i="1"/>
  <c r="B4376" i="1" l="1"/>
  <c r="E4375" i="1"/>
  <c r="D4378" i="1"/>
  <c r="B4377" i="1" l="1"/>
  <c r="E4376" i="1"/>
  <c r="D4379" i="1"/>
  <c r="B4378" i="1" l="1"/>
  <c r="E4377" i="1"/>
  <c r="D4380" i="1"/>
  <c r="B4379" i="1" l="1"/>
  <c r="E4378" i="1"/>
  <c r="D4381" i="1"/>
  <c r="B4380" i="1" l="1"/>
  <c r="E4379" i="1"/>
  <c r="D4382" i="1"/>
  <c r="B4381" i="1" l="1"/>
  <c r="E4380" i="1"/>
  <c r="D4383" i="1"/>
  <c r="B4382" i="1" l="1"/>
  <c r="E4381" i="1"/>
  <c r="D4384" i="1"/>
  <c r="B4383" i="1" l="1"/>
  <c r="E4382" i="1"/>
  <c r="D4385" i="1"/>
  <c r="B4384" i="1" l="1"/>
  <c r="E4383" i="1"/>
  <c r="D4386" i="1"/>
  <c r="B4385" i="1" l="1"/>
  <c r="E4384" i="1"/>
  <c r="D4387" i="1"/>
  <c r="B4386" i="1" l="1"/>
  <c r="E4385" i="1"/>
  <c r="D4388" i="1"/>
  <c r="B4387" i="1" l="1"/>
  <c r="E4386" i="1"/>
  <c r="D4389" i="1"/>
  <c r="B4388" i="1" l="1"/>
  <c r="E4387" i="1"/>
  <c r="D4390" i="1"/>
  <c r="B4389" i="1" l="1"/>
  <c r="E4388" i="1"/>
  <c r="D4391" i="1"/>
  <c r="B4390" i="1" l="1"/>
  <c r="E4389" i="1"/>
  <c r="D4392" i="1"/>
  <c r="B4391" i="1" l="1"/>
  <c r="E4390" i="1"/>
  <c r="D4393" i="1"/>
  <c r="B4392" i="1" l="1"/>
  <c r="E4391" i="1"/>
  <c r="D4394" i="1"/>
  <c r="B4393" i="1" l="1"/>
  <c r="E4392" i="1"/>
  <c r="D4395" i="1"/>
  <c r="B4394" i="1" l="1"/>
  <c r="E4393" i="1"/>
  <c r="D4396" i="1"/>
  <c r="B4395" i="1" l="1"/>
  <c r="E4394" i="1"/>
  <c r="D4397" i="1"/>
  <c r="B4396" i="1" l="1"/>
  <c r="E4395" i="1"/>
  <c r="D4398" i="1"/>
  <c r="B4397" i="1" l="1"/>
  <c r="E4396" i="1"/>
  <c r="D4399" i="1"/>
  <c r="B4398" i="1" l="1"/>
  <c r="E4397" i="1"/>
  <c r="D4400" i="1"/>
  <c r="B4399" i="1" l="1"/>
  <c r="E4398" i="1"/>
  <c r="D4401" i="1"/>
  <c r="B4400" i="1" l="1"/>
  <c r="E4399" i="1"/>
  <c r="D4402" i="1"/>
  <c r="B4401" i="1" l="1"/>
  <c r="E4400" i="1"/>
  <c r="D4403" i="1"/>
  <c r="B4402" i="1" l="1"/>
  <c r="E4401" i="1"/>
  <c r="D4404" i="1"/>
  <c r="B4403" i="1" l="1"/>
  <c r="E4402" i="1"/>
  <c r="D4405" i="1"/>
  <c r="B4404" i="1" l="1"/>
  <c r="E4403" i="1"/>
  <c r="D4406" i="1"/>
  <c r="B4405" i="1" l="1"/>
  <c r="E4404" i="1"/>
  <c r="D4407" i="1"/>
  <c r="B4406" i="1" l="1"/>
  <c r="E4405" i="1"/>
  <c r="D4408" i="1"/>
  <c r="B4407" i="1" l="1"/>
  <c r="E4406" i="1"/>
  <c r="D4409" i="1"/>
  <c r="B4408" i="1" l="1"/>
  <c r="E4407" i="1"/>
  <c r="D4410" i="1"/>
  <c r="B4409" i="1" l="1"/>
  <c r="E4408" i="1"/>
  <c r="D4411" i="1"/>
  <c r="B4410" i="1" l="1"/>
  <c r="E4409" i="1"/>
  <c r="D4412" i="1"/>
  <c r="B4411" i="1" l="1"/>
  <c r="E4410" i="1"/>
  <c r="D4413" i="1"/>
  <c r="B4412" i="1" l="1"/>
  <c r="E4411" i="1"/>
  <c r="D4414" i="1"/>
  <c r="B4413" i="1" l="1"/>
  <c r="E4412" i="1"/>
  <c r="D4415" i="1"/>
  <c r="B4414" i="1" l="1"/>
  <c r="E4413" i="1"/>
  <c r="D4416" i="1"/>
  <c r="B4415" i="1" l="1"/>
  <c r="E4414" i="1"/>
  <c r="D4417" i="1"/>
  <c r="B4416" i="1" l="1"/>
  <c r="E4415" i="1"/>
  <c r="D4418" i="1"/>
  <c r="B4417" i="1" l="1"/>
  <c r="E4416" i="1"/>
  <c r="D4419" i="1"/>
  <c r="B4418" i="1" l="1"/>
  <c r="E4417" i="1"/>
  <c r="D4420" i="1"/>
  <c r="B4419" i="1" l="1"/>
  <c r="E4418" i="1"/>
  <c r="D4421" i="1"/>
  <c r="B4420" i="1" l="1"/>
  <c r="E4419" i="1"/>
  <c r="D4422" i="1"/>
  <c r="B4421" i="1" l="1"/>
  <c r="E4420" i="1"/>
  <c r="D4423" i="1"/>
  <c r="B4422" i="1" l="1"/>
  <c r="E4421" i="1"/>
  <c r="D4424" i="1"/>
  <c r="B4423" i="1" l="1"/>
  <c r="E4422" i="1"/>
  <c r="D4425" i="1"/>
  <c r="B4424" i="1" l="1"/>
  <c r="E4423" i="1"/>
  <c r="D4426" i="1"/>
  <c r="B4425" i="1" l="1"/>
  <c r="E4424" i="1"/>
  <c r="D4427" i="1"/>
  <c r="B4426" i="1" l="1"/>
  <c r="E4425" i="1"/>
  <c r="D4428" i="1"/>
  <c r="B4427" i="1" l="1"/>
  <c r="E4426" i="1"/>
  <c r="D4429" i="1"/>
  <c r="B4428" i="1" l="1"/>
  <c r="E4427" i="1"/>
  <c r="D4430" i="1"/>
  <c r="B4429" i="1" l="1"/>
  <c r="E4428" i="1"/>
  <c r="D4431" i="1"/>
  <c r="B4430" i="1" l="1"/>
  <c r="E4429" i="1"/>
  <c r="D4432" i="1"/>
  <c r="B4431" i="1" l="1"/>
  <c r="E4430" i="1"/>
  <c r="D4433" i="1"/>
  <c r="B4432" i="1" l="1"/>
  <c r="E4431" i="1"/>
  <c r="D4434" i="1"/>
  <c r="B4433" i="1" l="1"/>
  <c r="E4432" i="1"/>
  <c r="D4435" i="1"/>
  <c r="B4434" i="1" l="1"/>
  <c r="E4433" i="1"/>
  <c r="D4436" i="1"/>
  <c r="B4435" i="1" l="1"/>
  <c r="E4434" i="1"/>
  <c r="D4437" i="1"/>
  <c r="B4436" i="1" l="1"/>
  <c r="E4435" i="1"/>
  <c r="D4438" i="1"/>
  <c r="B4437" i="1" l="1"/>
  <c r="E4436" i="1"/>
  <c r="D4439" i="1"/>
  <c r="B4438" i="1" l="1"/>
  <c r="E4437" i="1"/>
  <c r="D4440" i="1"/>
  <c r="B4439" i="1" l="1"/>
  <c r="E4438" i="1"/>
  <c r="D4441" i="1"/>
  <c r="B4440" i="1" l="1"/>
  <c r="E4439" i="1"/>
  <c r="D4442" i="1"/>
  <c r="B4441" i="1" l="1"/>
  <c r="E4440" i="1"/>
  <c r="D4443" i="1"/>
  <c r="B4442" i="1" l="1"/>
  <c r="E4441" i="1"/>
  <c r="D4444" i="1"/>
  <c r="B4443" i="1" l="1"/>
  <c r="E4442" i="1"/>
  <c r="D4445" i="1"/>
  <c r="B4444" i="1" l="1"/>
  <c r="E4443" i="1"/>
  <c r="D4446" i="1"/>
  <c r="B4445" i="1" l="1"/>
  <c r="E4444" i="1"/>
  <c r="D4447" i="1"/>
  <c r="B4446" i="1" l="1"/>
  <c r="E4445" i="1"/>
  <c r="D4448" i="1"/>
  <c r="B4447" i="1" l="1"/>
  <c r="E4446" i="1"/>
  <c r="D4449" i="1"/>
  <c r="B4448" i="1" l="1"/>
  <c r="E4447" i="1"/>
  <c r="D4450" i="1"/>
  <c r="B4449" i="1" l="1"/>
  <c r="E4448" i="1"/>
  <c r="D4451" i="1"/>
  <c r="B4450" i="1" l="1"/>
  <c r="E4449" i="1"/>
  <c r="D4452" i="1"/>
  <c r="B4451" i="1" l="1"/>
  <c r="E4450" i="1"/>
  <c r="D4453" i="1"/>
  <c r="B4452" i="1" l="1"/>
  <c r="E4451" i="1"/>
  <c r="D4454" i="1"/>
  <c r="B4453" i="1" l="1"/>
  <c r="E4452" i="1"/>
  <c r="D4455" i="1"/>
  <c r="B4454" i="1" l="1"/>
  <c r="E4453" i="1"/>
  <c r="D4456" i="1"/>
  <c r="B4455" i="1" l="1"/>
  <c r="E4454" i="1"/>
  <c r="D4457" i="1"/>
  <c r="B4456" i="1" l="1"/>
  <c r="E4455" i="1"/>
  <c r="D4458" i="1"/>
  <c r="B4457" i="1" l="1"/>
  <c r="E4456" i="1"/>
  <c r="D4459" i="1"/>
  <c r="B4458" i="1" l="1"/>
  <c r="E4457" i="1"/>
  <c r="D4460" i="1"/>
  <c r="B4459" i="1" l="1"/>
  <c r="E4458" i="1"/>
  <c r="D4461" i="1"/>
  <c r="B4460" i="1" l="1"/>
  <c r="E4459" i="1"/>
  <c r="D4462" i="1"/>
  <c r="B4461" i="1" l="1"/>
  <c r="E4460" i="1"/>
  <c r="D4463" i="1"/>
  <c r="B4462" i="1" l="1"/>
  <c r="E4461" i="1"/>
  <c r="D4464" i="1"/>
  <c r="B4463" i="1" l="1"/>
  <c r="E4462" i="1"/>
  <c r="D4465" i="1"/>
  <c r="B4464" i="1" l="1"/>
  <c r="E4463" i="1"/>
  <c r="D4466" i="1"/>
  <c r="B4465" i="1" l="1"/>
  <c r="E4464" i="1"/>
  <c r="D4467" i="1"/>
  <c r="B4466" i="1" l="1"/>
  <c r="E4465" i="1"/>
  <c r="D4468" i="1"/>
  <c r="B4467" i="1" l="1"/>
  <c r="E4466" i="1"/>
  <c r="D4469" i="1"/>
  <c r="B4468" i="1" l="1"/>
  <c r="E4467" i="1"/>
  <c r="D4470" i="1"/>
  <c r="B4469" i="1" l="1"/>
  <c r="E4468" i="1"/>
  <c r="D4471" i="1"/>
  <c r="B4470" i="1" l="1"/>
  <c r="E4469" i="1"/>
  <c r="D4472" i="1"/>
  <c r="B4471" i="1" l="1"/>
  <c r="E4470" i="1"/>
  <c r="D4473" i="1"/>
  <c r="B4472" i="1" l="1"/>
  <c r="E4471" i="1"/>
  <c r="D4474" i="1"/>
  <c r="B4473" i="1" l="1"/>
  <c r="E4472" i="1"/>
  <c r="D4475" i="1"/>
  <c r="B4474" i="1" l="1"/>
  <c r="E4473" i="1"/>
  <c r="D4476" i="1"/>
  <c r="B4475" i="1" l="1"/>
  <c r="E4474" i="1"/>
  <c r="D4477" i="1"/>
  <c r="B4476" i="1" l="1"/>
  <c r="E4475" i="1"/>
  <c r="D4478" i="1"/>
  <c r="B4477" i="1" l="1"/>
  <c r="E4476" i="1"/>
  <c r="D4479" i="1"/>
  <c r="B4478" i="1" l="1"/>
  <c r="E4477" i="1"/>
  <c r="D4480" i="1"/>
  <c r="B4479" i="1" l="1"/>
  <c r="E4478" i="1"/>
  <c r="D4481" i="1"/>
  <c r="B4480" i="1" l="1"/>
  <c r="E4479" i="1"/>
  <c r="D4482" i="1"/>
  <c r="B4481" i="1" l="1"/>
  <c r="E4480" i="1"/>
  <c r="D4483" i="1"/>
  <c r="B4482" i="1" l="1"/>
  <c r="E4481" i="1"/>
  <c r="D4484" i="1"/>
  <c r="B4483" i="1" l="1"/>
  <c r="E4482" i="1"/>
  <c r="D4485" i="1"/>
  <c r="B4484" i="1" l="1"/>
  <c r="E4483" i="1"/>
  <c r="D4486" i="1"/>
  <c r="B4485" i="1" l="1"/>
  <c r="E4484" i="1"/>
  <c r="D4487" i="1"/>
  <c r="B4486" i="1" l="1"/>
  <c r="E4485" i="1"/>
  <c r="D4488" i="1"/>
  <c r="B4487" i="1" l="1"/>
  <c r="E4486" i="1"/>
  <c r="D4489" i="1"/>
  <c r="B4488" i="1" l="1"/>
  <c r="E4487" i="1"/>
  <c r="D4490" i="1"/>
  <c r="B4489" i="1" l="1"/>
  <c r="E4488" i="1"/>
  <c r="D4491" i="1"/>
  <c r="B4490" i="1" l="1"/>
  <c r="E4489" i="1"/>
  <c r="D4492" i="1"/>
  <c r="B4491" i="1" l="1"/>
  <c r="E4490" i="1"/>
  <c r="D4493" i="1"/>
  <c r="B4492" i="1" l="1"/>
  <c r="E4491" i="1"/>
  <c r="D4494" i="1"/>
  <c r="B4493" i="1" l="1"/>
  <c r="E4492" i="1"/>
  <c r="D4495" i="1"/>
  <c r="B4494" i="1" l="1"/>
  <c r="E4493" i="1"/>
  <c r="D4496" i="1"/>
  <c r="B4495" i="1" l="1"/>
  <c r="E4494" i="1"/>
  <c r="D4497" i="1"/>
  <c r="B4496" i="1" l="1"/>
  <c r="E4495" i="1"/>
  <c r="D4498" i="1"/>
  <c r="B4497" i="1" l="1"/>
  <c r="E4496" i="1"/>
  <c r="D4499" i="1"/>
  <c r="B4498" i="1" l="1"/>
  <c r="E4497" i="1"/>
  <c r="D4500" i="1"/>
  <c r="B4499" i="1" l="1"/>
  <c r="E4498" i="1"/>
  <c r="D4501" i="1"/>
  <c r="B4500" i="1" l="1"/>
  <c r="E4499" i="1"/>
  <c r="D4502" i="1"/>
  <c r="B4501" i="1" l="1"/>
  <c r="E4500" i="1"/>
  <c r="D4503" i="1"/>
  <c r="B4502" i="1" l="1"/>
  <c r="E4501" i="1"/>
  <c r="D4504" i="1"/>
  <c r="B4503" i="1" l="1"/>
  <c r="E4502" i="1"/>
  <c r="D4505" i="1"/>
  <c r="B4504" i="1" l="1"/>
  <c r="E4503" i="1"/>
  <c r="D4506" i="1"/>
  <c r="B4505" i="1" l="1"/>
  <c r="E4504" i="1"/>
  <c r="D4507" i="1"/>
  <c r="B4506" i="1" l="1"/>
  <c r="E4505" i="1"/>
  <c r="D4508" i="1"/>
  <c r="B4507" i="1" l="1"/>
  <c r="E4506" i="1"/>
  <c r="D4509" i="1"/>
  <c r="B4508" i="1" l="1"/>
  <c r="E4507" i="1"/>
  <c r="D4510" i="1"/>
  <c r="B4509" i="1" l="1"/>
  <c r="E4508" i="1"/>
  <c r="D4511" i="1"/>
  <c r="B4510" i="1" l="1"/>
  <c r="E4509" i="1"/>
  <c r="D4512" i="1"/>
  <c r="B4511" i="1" l="1"/>
  <c r="E4510" i="1"/>
  <c r="D4513" i="1"/>
  <c r="B4512" i="1" l="1"/>
  <c r="E4511" i="1"/>
  <c r="D4514" i="1"/>
  <c r="B4513" i="1" l="1"/>
  <c r="E4512" i="1"/>
  <c r="D4515" i="1"/>
  <c r="B4514" i="1" l="1"/>
  <c r="E4513" i="1"/>
  <c r="D4516" i="1"/>
  <c r="B4515" i="1" l="1"/>
  <c r="E4514" i="1"/>
  <c r="D4517" i="1"/>
  <c r="B4516" i="1" l="1"/>
  <c r="E4515" i="1"/>
  <c r="D4518" i="1"/>
  <c r="B4517" i="1" l="1"/>
  <c r="E4516" i="1"/>
  <c r="D4519" i="1"/>
  <c r="B4518" i="1" l="1"/>
  <c r="E4517" i="1"/>
  <c r="D4520" i="1"/>
  <c r="B4519" i="1" l="1"/>
  <c r="E4518" i="1"/>
  <c r="D4521" i="1"/>
  <c r="B4520" i="1" l="1"/>
  <c r="E4519" i="1"/>
  <c r="D4522" i="1"/>
  <c r="B4521" i="1" l="1"/>
  <c r="E4520" i="1"/>
  <c r="D4523" i="1"/>
  <c r="B4522" i="1" l="1"/>
  <c r="E4521" i="1"/>
  <c r="D4524" i="1"/>
  <c r="B4523" i="1" l="1"/>
  <c r="E4522" i="1"/>
  <c r="D4525" i="1"/>
  <c r="B4524" i="1" l="1"/>
  <c r="E4523" i="1"/>
  <c r="D4526" i="1"/>
  <c r="B4525" i="1" l="1"/>
  <c r="E4524" i="1"/>
  <c r="D4527" i="1"/>
  <c r="B4526" i="1" l="1"/>
  <c r="E4525" i="1"/>
  <c r="D4528" i="1"/>
  <c r="B4527" i="1" l="1"/>
  <c r="E4526" i="1"/>
  <c r="D4529" i="1"/>
  <c r="B4528" i="1" l="1"/>
  <c r="E4527" i="1"/>
  <c r="D4530" i="1"/>
  <c r="B4529" i="1" l="1"/>
  <c r="E4528" i="1"/>
  <c r="D4531" i="1"/>
  <c r="B4530" i="1" l="1"/>
  <c r="E4529" i="1"/>
  <c r="D4532" i="1"/>
  <c r="B4531" i="1" l="1"/>
  <c r="E4530" i="1"/>
  <c r="D4533" i="1"/>
  <c r="B4532" i="1" l="1"/>
  <c r="E4531" i="1"/>
  <c r="D4534" i="1"/>
  <c r="B4533" i="1" l="1"/>
  <c r="E4532" i="1"/>
  <c r="D4535" i="1"/>
  <c r="B4534" i="1" l="1"/>
  <c r="E4533" i="1"/>
  <c r="D4536" i="1"/>
  <c r="B4535" i="1" l="1"/>
  <c r="E4534" i="1"/>
  <c r="D4537" i="1"/>
  <c r="B4536" i="1" l="1"/>
  <c r="E4535" i="1"/>
  <c r="D4538" i="1"/>
  <c r="B4537" i="1" l="1"/>
  <c r="E4536" i="1"/>
  <c r="D4539" i="1"/>
  <c r="B4538" i="1" l="1"/>
  <c r="E4537" i="1"/>
  <c r="D4540" i="1"/>
  <c r="B4539" i="1" l="1"/>
  <c r="E4538" i="1"/>
  <c r="D4541" i="1"/>
  <c r="B4540" i="1" l="1"/>
  <c r="E4539" i="1"/>
  <c r="D4542" i="1"/>
  <c r="B4541" i="1" l="1"/>
  <c r="E4540" i="1"/>
  <c r="D4543" i="1"/>
  <c r="B4542" i="1" l="1"/>
  <c r="E4541" i="1"/>
  <c r="D4544" i="1"/>
  <c r="B4543" i="1" l="1"/>
  <c r="E4542" i="1"/>
  <c r="D4545" i="1"/>
  <c r="B4544" i="1" l="1"/>
  <c r="E4543" i="1"/>
  <c r="D4546" i="1"/>
  <c r="B4545" i="1" l="1"/>
  <c r="E4544" i="1"/>
  <c r="D4547" i="1"/>
  <c r="B4546" i="1" l="1"/>
  <c r="E4545" i="1"/>
  <c r="D4548" i="1"/>
  <c r="B4547" i="1" l="1"/>
  <c r="E4546" i="1"/>
  <c r="D4549" i="1"/>
  <c r="B4548" i="1" l="1"/>
  <c r="E4547" i="1"/>
  <c r="D4550" i="1"/>
  <c r="B4549" i="1" l="1"/>
  <c r="E4548" i="1"/>
  <c r="D4551" i="1"/>
  <c r="B4550" i="1" l="1"/>
  <c r="E4549" i="1"/>
  <c r="D4552" i="1"/>
  <c r="B4551" i="1" l="1"/>
  <c r="E4550" i="1"/>
  <c r="D4553" i="1"/>
  <c r="B4552" i="1" l="1"/>
  <c r="E4551" i="1"/>
  <c r="D4554" i="1"/>
  <c r="B4553" i="1" l="1"/>
  <c r="E4552" i="1"/>
  <c r="D4555" i="1"/>
  <c r="B4554" i="1" l="1"/>
  <c r="E4553" i="1"/>
  <c r="D4556" i="1"/>
  <c r="B4555" i="1" l="1"/>
  <c r="E4554" i="1"/>
  <c r="D4557" i="1"/>
  <c r="B4556" i="1" l="1"/>
  <c r="E4555" i="1"/>
  <c r="D4558" i="1"/>
  <c r="B4557" i="1" l="1"/>
  <c r="E4556" i="1"/>
  <c r="D4559" i="1"/>
  <c r="B4558" i="1" l="1"/>
  <c r="E4557" i="1"/>
  <c r="D4560" i="1"/>
  <c r="B4559" i="1" l="1"/>
  <c r="E4558" i="1"/>
  <c r="D4561" i="1"/>
  <c r="B4560" i="1" l="1"/>
  <c r="E4559" i="1"/>
  <c r="D4562" i="1"/>
  <c r="B4561" i="1" l="1"/>
  <c r="E4560" i="1"/>
  <c r="D4563" i="1"/>
  <c r="B4562" i="1" l="1"/>
  <c r="E4561" i="1"/>
  <c r="D4564" i="1"/>
  <c r="B4563" i="1" l="1"/>
  <c r="E4562" i="1"/>
  <c r="D4565" i="1"/>
  <c r="B4564" i="1" l="1"/>
  <c r="E4563" i="1"/>
  <c r="D4566" i="1"/>
  <c r="B4565" i="1" l="1"/>
  <c r="E4564" i="1"/>
  <c r="D4567" i="1"/>
  <c r="B4566" i="1" l="1"/>
  <c r="E4565" i="1"/>
  <c r="D4568" i="1"/>
  <c r="B4567" i="1" l="1"/>
  <c r="E4566" i="1"/>
  <c r="D4569" i="1"/>
  <c r="B4568" i="1" l="1"/>
  <c r="E4567" i="1"/>
  <c r="D4570" i="1"/>
  <c r="B4569" i="1" l="1"/>
  <c r="E4568" i="1"/>
  <c r="D4571" i="1"/>
  <c r="B4570" i="1" l="1"/>
  <c r="E4569" i="1"/>
  <c r="D4572" i="1"/>
  <c r="B4571" i="1" l="1"/>
  <c r="E4570" i="1"/>
  <c r="D4573" i="1"/>
  <c r="B4572" i="1" l="1"/>
  <c r="E4571" i="1"/>
  <c r="D4574" i="1"/>
  <c r="B4573" i="1" l="1"/>
  <c r="E4572" i="1"/>
  <c r="D4575" i="1"/>
  <c r="B4574" i="1" l="1"/>
  <c r="E4573" i="1"/>
  <c r="D4576" i="1"/>
  <c r="B4575" i="1" l="1"/>
  <c r="E4574" i="1"/>
  <c r="D4577" i="1"/>
  <c r="B4576" i="1" l="1"/>
  <c r="E4575" i="1"/>
  <c r="D4578" i="1"/>
  <c r="B4577" i="1" l="1"/>
  <c r="E4576" i="1"/>
  <c r="D4579" i="1"/>
  <c r="B4578" i="1" l="1"/>
  <c r="E4577" i="1"/>
  <c r="D4580" i="1"/>
  <c r="B4579" i="1" l="1"/>
  <c r="E4578" i="1"/>
  <c r="D4581" i="1"/>
  <c r="B4580" i="1" l="1"/>
  <c r="E4579" i="1"/>
  <c r="D4582" i="1"/>
  <c r="B4581" i="1" l="1"/>
  <c r="E4580" i="1"/>
  <c r="D4583" i="1"/>
  <c r="B4582" i="1" l="1"/>
  <c r="E4581" i="1"/>
  <c r="D4584" i="1"/>
  <c r="B4583" i="1" l="1"/>
  <c r="E4582" i="1"/>
  <c r="D4585" i="1"/>
  <c r="B4584" i="1" l="1"/>
  <c r="E4583" i="1"/>
  <c r="D4586" i="1"/>
  <c r="B4585" i="1" l="1"/>
  <c r="E4584" i="1"/>
  <c r="D4587" i="1"/>
  <c r="B4586" i="1" l="1"/>
  <c r="E4585" i="1"/>
  <c r="D4588" i="1"/>
  <c r="B4587" i="1" l="1"/>
  <c r="E4586" i="1"/>
  <c r="D4589" i="1"/>
  <c r="B4588" i="1" l="1"/>
  <c r="E4587" i="1"/>
  <c r="D4590" i="1"/>
  <c r="B4589" i="1" l="1"/>
  <c r="E4588" i="1"/>
  <c r="D4591" i="1"/>
  <c r="B4590" i="1" l="1"/>
  <c r="E4589" i="1"/>
  <c r="D4592" i="1"/>
  <c r="B4591" i="1" l="1"/>
  <c r="E4590" i="1"/>
  <c r="D4593" i="1"/>
  <c r="B4592" i="1" l="1"/>
  <c r="E4591" i="1"/>
  <c r="D4594" i="1"/>
  <c r="B4593" i="1" l="1"/>
  <c r="E4592" i="1"/>
  <c r="D4595" i="1"/>
  <c r="B4594" i="1" l="1"/>
  <c r="E4593" i="1"/>
  <c r="D4596" i="1"/>
  <c r="B4595" i="1" l="1"/>
  <c r="E4594" i="1"/>
  <c r="D4597" i="1"/>
  <c r="B4596" i="1" l="1"/>
  <c r="E4595" i="1"/>
  <c r="D4598" i="1"/>
  <c r="B4597" i="1" l="1"/>
  <c r="E4596" i="1"/>
  <c r="D4599" i="1"/>
  <c r="B4598" i="1" l="1"/>
  <c r="E4597" i="1"/>
  <c r="D4600" i="1"/>
  <c r="B4599" i="1" l="1"/>
  <c r="E4598" i="1"/>
  <c r="D4601" i="1"/>
  <c r="B4600" i="1" l="1"/>
  <c r="E4599" i="1"/>
  <c r="D4602" i="1"/>
  <c r="B4601" i="1" l="1"/>
  <c r="E4600" i="1"/>
  <c r="D4603" i="1"/>
  <c r="B4602" i="1" l="1"/>
  <c r="E4601" i="1"/>
  <c r="D4604" i="1"/>
  <c r="B4603" i="1" l="1"/>
  <c r="E4602" i="1"/>
  <c r="D4605" i="1"/>
  <c r="B4604" i="1" l="1"/>
  <c r="E4603" i="1"/>
  <c r="D4606" i="1"/>
  <c r="B4605" i="1" l="1"/>
  <c r="E4604" i="1"/>
  <c r="D4607" i="1"/>
  <c r="B4606" i="1" l="1"/>
  <c r="E4605" i="1"/>
  <c r="D4608" i="1"/>
  <c r="B4607" i="1" l="1"/>
  <c r="E4606" i="1"/>
  <c r="D4609" i="1"/>
  <c r="B4608" i="1" l="1"/>
  <c r="E4607" i="1"/>
  <c r="D4610" i="1"/>
  <c r="B4609" i="1" l="1"/>
  <c r="E4608" i="1"/>
  <c r="D4611" i="1"/>
  <c r="B4610" i="1" l="1"/>
  <c r="E4609" i="1"/>
  <c r="D4612" i="1"/>
  <c r="B4611" i="1" l="1"/>
  <c r="E4610" i="1"/>
  <c r="D4613" i="1"/>
  <c r="B4612" i="1" l="1"/>
  <c r="E4611" i="1"/>
  <c r="D4614" i="1"/>
  <c r="B4613" i="1" l="1"/>
  <c r="E4612" i="1"/>
  <c r="D4615" i="1"/>
  <c r="B4614" i="1" l="1"/>
  <c r="E4613" i="1"/>
  <c r="D4616" i="1"/>
  <c r="B4615" i="1" l="1"/>
  <c r="E4614" i="1"/>
  <c r="D4617" i="1"/>
  <c r="B4616" i="1" l="1"/>
  <c r="E4615" i="1"/>
  <c r="D4618" i="1"/>
  <c r="B4617" i="1" l="1"/>
  <c r="E4616" i="1"/>
  <c r="D4619" i="1"/>
  <c r="B4618" i="1" l="1"/>
  <c r="E4617" i="1"/>
  <c r="D4620" i="1"/>
  <c r="B4619" i="1" l="1"/>
  <c r="E4618" i="1"/>
  <c r="D4621" i="1"/>
  <c r="B4620" i="1" l="1"/>
  <c r="E4619" i="1"/>
  <c r="D4622" i="1"/>
  <c r="B4621" i="1" l="1"/>
  <c r="E4620" i="1"/>
  <c r="D4623" i="1"/>
  <c r="B4622" i="1" l="1"/>
  <c r="E4621" i="1"/>
  <c r="D4624" i="1"/>
  <c r="B4623" i="1" l="1"/>
  <c r="E4622" i="1"/>
  <c r="D4625" i="1"/>
  <c r="B4624" i="1" l="1"/>
  <c r="E4623" i="1"/>
  <c r="D4626" i="1"/>
  <c r="B4625" i="1" l="1"/>
  <c r="E4624" i="1"/>
  <c r="D4627" i="1"/>
  <c r="B4626" i="1" l="1"/>
  <c r="E4625" i="1"/>
  <c r="D4628" i="1"/>
  <c r="B4627" i="1" l="1"/>
  <c r="E4626" i="1"/>
  <c r="D4629" i="1"/>
  <c r="B4628" i="1" l="1"/>
  <c r="E4627" i="1"/>
  <c r="D4630" i="1"/>
  <c r="B4629" i="1" l="1"/>
  <c r="E4628" i="1"/>
  <c r="D4631" i="1"/>
  <c r="B4630" i="1" l="1"/>
  <c r="E4629" i="1"/>
  <c r="D4632" i="1"/>
  <c r="B4631" i="1" l="1"/>
  <c r="E4630" i="1"/>
  <c r="D4633" i="1"/>
  <c r="B4632" i="1" l="1"/>
  <c r="E4631" i="1"/>
  <c r="D4634" i="1"/>
  <c r="B4633" i="1" l="1"/>
  <c r="E4632" i="1"/>
  <c r="D4635" i="1"/>
  <c r="B4634" i="1" l="1"/>
  <c r="E4633" i="1"/>
  <c r="D4636" i="1"/>
  <c r="B4635" i="1" l="1"/>
  <c r="E4634" i="1"/>
  <c r="D4637" i="1"/>
  <c r="B4636" i="1" l="1"/>
  <c r="E4635" i="1"/>
  <c r="D4638" i="1"/>
  <c r="B4637" i="1" l="1"/>
  <c r="E4636" i="1"/>
  <c r="D4639" i="1"/>
  <c r="B4638" i="1" l="1"/>
  <c r="E4637" i="1"/>
  <c r="D4640" i="1"/>
  <c r="B4639" i="1" l="1"/>
  <c r="E4638" i="1"/>
  <c r="D4641" i="1"/>
  <c r="B4640" i="1" l="1"/>
  <c r="E4639" i="1"/>
  <c r="D4642" i="1"/>
  <c r="B4641" i="1" l="1"/>
  <c r="E4640" i="1"/>
  <c r="D4643" i="1"/>
  <c r="B4642" i="1" l="1"/>
  <c r="E4641" i="1"/>
  <c r="D4644" i="1"/>
  <c r="B4643" i="1" l="1"/>
  <c r="E4642" i="1"/>
  <c r="D4645" i="1"/>
  <c r="B4644" i="1" l="1"/>
  <c r="E4643" i="1"/>
  <c r="D4646" i="1"/>
  <c r="B4645" i="1" l="1"/>
  <c r="E4644" i="1"/>
  <c r="D4647" i="1"/>
  <c r="B4646" i="1" l="1"/>
  <c r="E4645" i="1"/>
  <c r="D4648" i="1"/>
  <c r="B4647" i="1" l="1"/>
  <c r="E4646" i="1"/>
  <c r="D4649" i="1"/>
  <c r="B4648" i="1" l="1"/>
  <c r="E4647" i="1"/>
  <c r="D4650" i="1"/>
  <c r="B4649" i="1" l="1"/>
  <c r="E4648" i="1"/>
  <c r="D4651" i="1"/>
  <c r="B4650" i="1" l="1"/>
  <c r="E4649" i="1"/>
  <c r="D4652" i="1"/>
  <c r="B4651" i="1" l="1"/>
  <c r="E4650" i="1"/>
  <c r="D4653" i="1"/>
  <c r="B4652" i="1" l="1"/>
  <c r="E4651" i="1"/>
  <c r="D4654" i="1"/>
  <c r="B4653" i="1" l="1"/>
  <c r="E4652" i="1"/>
  <c r="D4655" i="1"/>
  <c r="B4654" i="1" l="1"/>
  <c r="E4653" i="1"/>
  <c r="D4656" i="1"/>
  <c r="B4655" i="1" l="1"/>
  <c r="E4654" i="1"/>
  <c r="D4657" i="1"/>
  <c r="B4656" i="1" l="1"/>
  <c r="E4655" i="1"/>
  <c r="D4658" i="1"/>
  <c r="B4657" i="1" l="1"/>
  <c r="E4656" i="1"/>
  <c r="D4659" i="1"/>
  <c r="B4658" i="1" l="1"/>
  <c r="E4657" i="1"/>
  <c r="D4660" i="1"/>
  <c r="B4659" i="1" l="1"/>
  <c r="E4658" i="1"/>
  <c r="D4661" i="1"/>
  <c r="B4660" i="1" l="1"/>
  <c r="E4659" i="1"/>
  <c r="D4662" i="1"/>
  <c r="B4661" i="1" l="1"/>
  <c r="E4660" i="1"/>
  <c r="D4663" i="1"/>
  <c r="B4662" i="1" l="1"/>
  <c r="E4661" i="1"/>
  <c r="D4664" i="1"/>
  <c r="B4663" i="1" l="1"/>
  <c r="E4662" i="1"/>
  <c r="D4665" i="1"/>
  <c r="B4664" i="1" l="1"/>
  <c r="E4663" i="1"/>
  <c r="D4666" i="1"/>
  <c r="B4665" i="1" l="1"/>
  <c r="E4664" i="1"/>
  <c r="D4667" i="1"/>
  <c r="B4666" i="1" l="1"/>
  <c r="E4665" i="1"/>
  <c r="D4668" i="1"/>
  <c r="B4667" i="1" l="1"/>
  <c r="E4666" i="1"/>
  <c r="D4669" i="1"/>
  <c r="B4668" i="1" l="1"/>
  <c r="E4667" i="1"/>
  <c r="D4670" i="1"/>
  <c r="B4669" i="1" l="1"/>
  <c r="E4668" i="1"/>
  <c r="D4671" i="1"/>
  <c r="B4670" i="1" l="1"/>
  <c r="E4669" i="1"/>
  <c r="D4672" i="1"/>
  <c r="B4671" i="1" l="1"/>
  <c r="E4670" i="1"/>
  <c r="D4673" i="1"/>
  <c r="B4672" i="1" l="1"/>
  <c r="E4671" i="1"/>
  <c r="D4674" i="1"/>
  <c r="B4673" i="1" l="1"/>
  <c r="E4672" i="1"/>
  <c r="D4675" i="1"/>
  <c r="B4674" i="1" l="1"/>
  <c r="E4673" i="1"/>
  <c r="D4676" i="1"/>
  <c r="B4675" i="1" l="1"/>
  <c r="E4674" i="1"/>
  <c r="D4677" i="1"/>
  <c r="B4676" i="1" l="1"/>
  <c r="E4675" i="1"/>
  <c r="D4678" i="1"/>
  <c r="B4677" i="1" l="1"/>
  <c r="E4676" i="1"/>
  <c r="D4679" i="1"/>
  <c r="B4678" i="1" l="1"/>
  <c r="E4677" i="1"/>
  <c r="D4680" i="1"/>
  <c r="B4679" i="1" l="1"/>
  <c r="E4678" i="1"/>
  <c r="D4681" i="1"/>
  <c r="B4680" i="1" l="1"/>
  <c r="E4679" i="1"/>
  <c r="D4682" i="1"/>
  <c r="B4681" i="1" l="1"/>
  <c r="E4680" i="1"/>
  <c r="D4683" i="1"/>
  <c r="B4682" i="1" l="1"/>
  <c r="E4681" i="1"/>
  <c r="D4684" i="1"/>
  <c r="B4683" i="1" l="1"/>
  <c r="E4682" i="1"/>
  <c r="D4685" i="1"/>
  <c r="B4684" i="1" l="1"/>
  <c r="E4683" i="1"/>
  <c r="D4686" i="1"/>
  <c r="B4685" i="1" l="1"/>
  <c r="E4684" i="1"/>
  <c r="D4687" i="1"/>
  <c r="B4686" i="1" l="1"/>
  <c r="E4685" i="1"/>
  <c r="D4688" i="1"/>
  <c r="B4687" i="1" l="1"/>
  <c r="E4686" i="1"/>
  <c r="D4689" i="1"/>
  <c r="B4688" i="1" l="1"/>
  <c r="E4687" i="1"/>
  <c r="D4690" i="1"/>
  <c r="B4689" i="1" l="1"/>
  <c r="E4688" i="1"/>
  <c r="D4691" i="1"/>
  <c r="B4690" i="1" l="1"/>
  <c r="E4689" i="1"/>
  <c r="D4692" i="1"/>
  <c r="B4691" i="1" l="1"/>
  <c r="E4690" i="1"/>
  <c r="D4693" i="1"/>
  <c r="B4692" i="1" l="1"/>
  <c r="E4691" i="1"/>
  <c r="D4694" i="1"/>
  <c r="B4693" i="1" l="1"/>
  <c r="E4692" i="1"/>
  <c r="D4695" i="1"/>
  <c r="B4694" i="1" l="1"/>
  <c r="E4693" i="1"/>
  <c r="D4696" i="1"/>
  <c r="B4695" i="1" l="1"/>
  <c r="E4694" i="1"/>
  <c r="D4697" i="1"/>
  <c r="B4696" i="1" l="1"/>
  <c r="E4695" i="1"/>
  <c r="D4698" i="1"/>
  <c r="B4697" i="1" l="1"/>
  <c r="E4696" i="1"/>
  <c r="D4699" i="1"/>
  <c r="B4698" i="1" l="1"/>
  <c r="E4697" i="1"/>
  <c r="D4700" i="1"/>
  <c r="B4699" i="1" l="1"/>
  <c r="E4698" i="1"/>
  <c r="D4701" i="1"/>
  <c r="B4700" i="1" l="1"/>
  <c r="E4699" i="1"/>
  <c r="D4702" i="1"/>
  <c r="B4701" i="1" l="1"/>
  <c r="E4700" i="1"/>
  <c r="D4703" i="1"/>
  <c r="B4702" i="1" l="1"/>
  <c r="E4701" i="1"/>
  <c r="D4704" i="1"/>
  <c r="B4703" i="1" l="1"/>
  <c r="E4702" i="1"/>
  <c r="D4705" i="1"/>
  <c r="B4704" i="1" l="1"/>
  <c r="E4703" i="1"/>
  <c r="D4706" i="1"/>
  <c r="B4705" i="1" l="1"/>
  <c r="E4704" i="1"/>
  <c r="D4707" i="1"/>
  <c r="B4706" i="1" l="1"/>
  <c r="E4705" i="1"/>
  <c r="D4708" i="1"/>
  <c r="B4707" i="1" l="1"/>
  <c r="E4706" i="1"/>
  <c r="D4709" i="1"/>
  <c r="B4708" i="1" l="1"/>
  <c r="E4707" i="1"/>
  <c r="D4710" i="1"/>
  <c r="B4709" i="1" l="1"/>
  <c r="E4708" i="1"/>
  <c r="D4711" i="1"/>
  <c r="B4710" i="1" l="1"/>
  <c r="E4709" i="1"/>
  <c r="D4712" i="1"/>
  <c r="B4711" i="1" l="1"/>
  <c r="E4710" i="1"/>
  <c r="D4713" i="1"/>
  <c r="B4712" i="1" l="1"/>
  <c r="E4711" i="1"/>
  <c r="D4714" i="1"/>
  <c r="B4713" i="1" l="1"/>
  <c r="E4712" i="1"/>
  <c r="D4715" i="1"/>
  <c r="B4714" i="1" l="1"/>
  <c r="E4713" i="1"/>
  <c r="D4716" i="1"/>
  <c r="B4715" i="1" l="1"/>
  <c r="E4714" i="1"/>
  <c r="D4717" i="1"/>
  <c r="B4716" i="1" l="1"/>
  <c r="E4715" i="1"/>
  <c r="D4718" i="1"/>
  <c r="B4717" i="1" l="1"/>
  <c r="E4716" i="1"/>
  <c r="D4719" i="1"/>
  <c r="B4718" i="1" l="1"/>
  <c r="E4717" i="1"/>
  <c r="D4720" i="1"/>
  <c r="B4719" i="1" l="1"/>
  <c r="E4718" i="1"/>
  <c r="D4721" i="1"/>
  <c r="B4720" i="1" l="1"/>
  <c r="E4719" i="1"/>
  <c r="D4722" i="1"/>
  <c r="B4721" i="1" l="1"/>
  <c r="E4720" i="1"/>
  <c r="D4723" i="1"/>
  <c r="B4722" i="1" l="1"/>
  <c r="E4721" i="1"/>
  <c r="D4724" i="1"/>
  <c r="B4723" i="1" l="1"/>
  <c r="E4722" i="1"/>
  <c r="D4725" i="1"/>
  <c r="B4724" i="1" l="1"/>
  <c r="E4723" i="1"/>
  <c r="D4726" i="1"/>
  <c r="B4725" i="1" l="1"/>
  <c r="E4724" i="1"/>
  <c r="D4727" i="1"/>
  <c r="B4726" i="1" l="1"/>
  <c r="E4725" i="1"/>
  <c r="D4728" i="1"/>
  <c r="B4727" i="1" l="1"/>
  <c r="E4726" i="1"/>
  <c r="D4729" i="1"/>
  <c r="B4728" i="1" l="1"/>
  <c r="E4727" i="1"/>
  <c r="D4730" i="1"/>
  <c r="B4729" i="1" l="1"/>
  <c r="E4728" i="1"/>
  <c r="D4731" i="1"/>
  <c r="B4730" i="1" l="1"/>
  <c r="E4729" i="1"/>
  <c r="D4732" i="1"/>
  <c r="B4731" i="1" l="1"/>
  <c r="E4730" i="1"/>
  <c r="D4733" i="1"/>
  <c r="B4732" i="1" l="1"/>
  <c r="E4731" i="1"/>
  <c r="D4734" i="1"/>
  <c r="B4733" i="1" l="1"/>
  <c r="E4732" i="1"/>
  <c r="D4735" i="1"/>
  <c r="B4734" i="1" l="1"/>
  <c r="E4733" i="1"/>
  <c r="D4736" i="1"/>
  <c r="B4735" i="1" l="1"/>
  <c r="E4734" i="1"/>
  <c r="D4737" i="1"/>
  <c r="B4736" i="1" l="1"/>
  <c r="E4735" i="1"/>
  <c r="D4738" i="1"/>
  <c r="B4737" i="1" l="1"/>
  <c r="E4736" i="1"/>
  <c r="D4739" i="1"/>
  <c r="B4738" i="1" l="1"/>
  <c r="E4737" i="1"/>
  <c r="D4740" i="1"/>
  <c r="B4739" i="1" l="1"/>
  <c r="E4738" i="1"/>
  <c r="D4741" i="1"/>
  <c r="B4740" i="1" l="1"/>
  <c r="E4739" i="1"/>
  <c r="D4742" i="1"/>
  <c r="B4741" i="1" l="1"/>
  <c r="E4740" i="1"/>
  <c r="D4743" i="1"/>
  <c r="B4742" i="1" l="1"/>
  <c r="E4741" i="1"/>
  <c r="D4744" i="1"/>
  <c r="B4743" i="1" l="1"/>
  <c r="E4742" i="1"/>
  <c r="D4745" i="1"/>
  <c r="B4744" i="1" l="1"/>
  <c r="E4743" i="1"/>
  <c r="D4746" i="1"/>
  <c r="B4745" i="1" l="1"/>
  <c r="E4744" i="1"/>
  <c r="D4747" i="1"/>
  <c r="B4746" i="1" l="1"/>
  <c r="E4745" i="1"/>
  <c r="D4748" i="1"/>
  <c r="B4747" i="1" l="1"/>
  <c r="E4746" i="1"/>
  <c r="D4749" i="1"/>
  <c r="B4748" i="1" l="1"/>
  <c r="E4747" i="1"/>
  <c r="D4750" i="1"/>
  <c r="B4749" i="1" l="1"/>
  <c r="E4748" i="1"/>
  <c r="D4751" i="1"/>
  <c r="B4750" i="1" l="1"/>
  <c r="E4749" i="1"/>
  <c r="D4752" i="1"/>
  <c r="B4751" i="1" l="1"/>
  <c r="E4750" i="1"/>
  <c r="D4753" i="1"/>
  <c r="B4752" i="1" l="1"/>
  <c r="E4751" i="1"/>
  <c r="D4754" i="1"/>
  <c r="B4753" i="1" l="1"/>
  <c r="E4752" i="1"/>
  <c r="D4755" i="1"/>
  <c r="B4754" i="1" l="1"/>
  <c r="E4753" i="1"/>
  <c r="D4756" i="1"/>
  <c r="B4755" i="1" l="1"/>
  <c r="E4754" i="1"/>
  <c r="D4757" i="1"/>
  <c r="B4756" i="1" l="1"/>
  <c r="E4755" i="1"/>
  <c r="D4758" i="1"/>
  <c r="B4757" i="1" l="1"/>
  <c r="E4756" i="1"/>
  <c r="D4759" i="1"/>
  <c r="B4758" i="1" l="1"/>
  <c r="E4757" i="1"/>
  <c r="D4760" i="1"/>
  <c r="B4759" i="1" l="1"/>
  <c r="E4758" i="1"/>
  <c r="D4761" i="1"/>
  <c r="B4760" i="1" l="1"/>
  <c r="E4759" i="1"/>
  <c r="D4762" i="1"/>
  <c r="B4761" i="1" l="1"/>
  <c r="E4760" i="1"/>
  <c r="D4763" i="1"/>
  <c r="B4762" i="1" l="1"/>
  <c r="E4761" i="1"/>
  <c r="D4764" i="1"/>
  <c r="B4763" i="1" l="1"/>
  <c r="E4762" i="1"/>
  <c r="D4765" i="1"/>
  <c r="B4764" i="1" l="1"/>
  <c r="E4763" i="1"/>
  <c r="D4766" i="1"/>
  <c r="B4765" i="1" l="1"/>
  <c r="E4764" i="1"/>
  <c r="D4767" i="1"/>
  <c r="B4766" i="1" l="1"/>
  <c r="E4765" i="1"/>
  <c r="D4768" i="1"/>
  <c r="B4767" i="1" l="1"/>
  <c r="E4766" i="1"/>
  <c r="D4769" i="1"/>
  <c r="B4768" i="1" l="1"/>
  <c r="E4767" i="1"/>
  <c r="D4770" i="1"/>
  <c r="B4769" i="1" l="1"/>
  <c r="E4768" i="1"/>
  <c r="D4771" i="1"/>
  <c r="B4770" i="1" l="1"/>
  <c r="E4769" i="1"/>
  <c r="D4772" i="1"/>
  <c r="B4771" i="1" l="1"/>
  <c r="E4770" i="1"/>
  <c r="D4773" i="1"/>
  <c r="B4772" i="1" l="1"/>
  <c r="E4771" i="1"/>
  <c r="D4774" i="1"/>
  <c r="B4773" i="1" l="1"/>
  <c r="E4772" i="1"/>
  <c r="D4775" i="1"/>
  <c r="B4774" i="1" l="1"/>
  <c r="E4773" i="1"/>
  <c r="D4776" i="1"/>
  <c r="B4775" i="1" l="1"/>
  <c r="E4774" i="1"/>
  <c r="D4777" i="1"/>
  <c r="B4776" i="1" l="1"/>
  <c r="E4775" i="1"/>
  <c r="D4778" i="1"/>
  <c r="B4777" i="1" l="1"/>
  <c r="E4776" i="1"/>
  <c r="D4779" i="1"/>
  <c r="B4778" i="1" l="1"/>
  <c r="E4777" i="1"/>
  <c r="D4780" i="1"/>
  <c r="B4779" i="1" l="1"/>
  <c r="E4778" i="1"/>
  <c r="D4781" i="1"/>
  <c r="B4780" i="1" l="1"/>
  <c r="E4779" i="1"/>
  <c r="D4782" i="1"/>
  <c r="B4781" i="1" l="1"/>
  <c r="E4780" i="1"/>
  <c r="D4783" i="1"/>
  <c r="B4782" i="1" l="1"/>
  <c r="E4781" i="1"/>
  <c r="D4784" i="1"/>
  <c r="B4783" i="1" l="1"/>
  <c r="E4782" i="1"/>
  <c r="D4785" i="1"/>
  <c r="B4784" i="1" l="1"/>
  <c r="E4783" i="1"/>
  <c r="D4786" i="1"/>
  <c r="B4785" i="1" l="1"/>
  <c r="E4784" i="1"/>
  <c r="D4787" i="1"/>
  <c r="B4786" i="1" l="1"/>
  <c r="E4785" i="1"/>
  <c r="D4788" i="1"/>
  <c r="B4787" i="1" l="1"/>
  <c r="E4786" i="1"/>
  <c r="D4789" i="1"/>
  <c r="B4788" i="1" l="1"/>
  <c r="E4787" i="1"/>
  <c r="D4790" i="1"/>
  <c r="B4789" i="1" l="1"/>
  <c r="E4788" i="1"/>
  <c r="D4791" i="1"/>
  <c r="B4790" i="1" l="1"/>
  <c r="E4789" i="1"/>
  <c r="D4792" i="1"/>
  <c r="B4791" i="1" l="1"/>
  <c r="E4790" i="1"/>
  <c r="D4793" i="1"/>
  <c r="B4792" i="1" l="1"/>
  <c r="E4791" i="1"/>
  <c r="D4794" i="1"/>
  <c r="B4793" i="1" l="1"/>
  <c r="E4792" i="1"/>
  <c r="D4795" i="1"/>
  <c r="B4794" i="1" l="1"/>
  <c r="E4793" i="1"/>
  <c r="D4796" i="1"/>
  <c r="B4795" i="1" l="1"/>
  <c r="E4794" i="1"/>
  <c r="D4797" i="1"/>
  <c r="B4796" i="1" l="1"/>
  <c r="E4795" i="1"/>
  <c r="D4798" i="1"/>
  <c r="B4797" i="1" l="1"/>
  <c r="E4796" i="1"/>
  <c r="D4799" i="1"/>
  <c r="B4798" i="1" l="1"/>
  <c r="E4797" i="1"/>
  <c r="D4800" i="1"/>
  <c r="B4799" i="1" l="1"/>
  <c r="E4798" i="1"/>
  <c r="D4801" i="1"/>
  <c r="B4800" i="1" l="1"/>
  <c r="E4799" i="1"/>
  <c r="D4802" i="1"/>
  <c r="B4801" i="1" l="1"/>
  <c r="E4800" i="1"/>
  <c r="D4803" i="1"/>
  <c r="B4802" i="1" l="1"/>
  <c r="E4801" i="1"/>
  <c r="D4804" i="1"/>
  <c r="B4803" i="1" l="1"/>
  <c r="E4802" i="1"/>
  <c r="D4805" i="1"/>
  <c r="B4804" i="1" l="1"/>
  <c r="E4803" i="1"/>
  <c r="D4806" i="1"/>
  <c r="B4805" i="1" l="1"/>
  <c r="E4804" i="1"/>
  <c r="D4807" i="1"/>
  <c r="B4806" i="1" l="1"/>
  <c r="E4805" i="1"/>
  <c r="D4808" i="1"/>
  <c r="B4807" i="1" l="1"/>
  <c r="E4806" i="1"/>
  <c r="D4809" i="1"/>
  <c r="B4808" i="1" l="1"/>
  <c r="E4807" i="1"/>
  <c r="D4810" i="1"/>
  <c r="B4809" i="1" l="1"/>
  <c r="E4808" i="1"/>
  <c r="D4811" i="1"/>
  <c r="B4810" i="1" l="1"/>
  <c r="E4809" i="1"/>
  <c r="D4812" i="1"/>
  <c r="B4811" i="1" l="1"/>
  <c r="E4810" i="1"/>
  <c r="D4813" i="1"/>
  <c r="B4812" i="1" l="1"/>
  <c r="E4811" i="1"/>
  <c r="D4814" i="1"/>
  <c r="B4813" i="1" l="1"/>
  <c r="E4812" i="1"/>
  <c r="D4815" i="1"/>
  <c r="B4814" i="1" l="1"/>
  <c r="E4813" i="1"/>
  <c r="D4816" i="1"/>
  <c r="B4815" i="1" l="1"/>
  <c r="E4814" i="1"/>
  <c r="D4817" i="1"/>
  <c r="B4816" i="1" l="1"/>
  <c r="E4815" i="1"/>
  <c r="D4818" i="1"/>
  <c r="B4817" i="1" l="1"/>
  <c r="E4816" i="1"/>
  <c r="D4819" i="1"/>
  <c r="B4818" i="1" l="1"/>
  <c r="E4817" i="1"/>
  <c r="D4820" i="1"/>
  <c r="B4819" i="1" l="1"/>
  <c r="E4818" i="1"/>
  <c r="D4821" i="1"/>
  <c r="B4820" i="1" l="1"/>
  <c r="E4819" i="1"/>
  <c r="D4822" i="1"/>
  <c r="B4821" i="1" l="1"/>
  <c r="E4820" i="1"/>
  <c r="D4823" i="1"/>
  <c r="B4822" i="1" l="1"/>
  <c r="E4821" i="1"/>
  <c r="D4824" i="1"/>
  <c r="B4823" i="1" l="1"/>
  <c r="E4822" i="1"/>
  <c r="D4825" i="1"/>
  <c r="B4824" i="1" l="1"/>
  <c r="E4823" i="1"/>
  <c r="D4826" i="1"/>
  <c r="B4825" i="1" l="1"/>
  <c r="E4824" i="1"/>
  <c r="D4827" i="1"/>
  <c r="B4826" i="1" l="1"/>
  <c r="E4825" i="1"/>
  <c r="D4828" i="1"/>
  <c r="B4827" i="1" l="1"/>
  <c r="E4826" i="1"/>
  <c r="D4829" i="1"/>
  <c r="B4828" i="1" l="1"/>
  <c r="E4827" i="1"/>
  <c r="D4830" i="1"/>
  <c r="B4829" i="1" l="1"/>
  <c r="E4828" i="1"/>
  <c r="D4831" i="1"/>
  <c r="B4830" i="1" l="1"/>
  <c r="E4829" i="1"/>
  <c r="D4832" i="1"/>
  <c r="B4831" i="1" l="1"/>
  <c r="E4830" i="1"/>
  <c r="D4833" i="1"/>
  <c r="B4832" i="1" l="1"/>
  <c r="E4831" i="1"/>
  <c r="D4834" i="1"/>
  <c r="B4833" i="1" l="1"/>
  <c r="E4832" i="1"/>
  <c r="D4835" i="1"/>
  <c r="B4834" i="1" l="1"/>
  <c r="E4833" i="1"/>
  <c r="D4836" i="1"/>
  <c r="B4835" i="1" l="1"/>
  <c r="E4834" i="1"/>
  <c r="D4837" i="1"/>
  <c r="B4836" i="1" l="1"/>
  <c r="E4835" i="1"/>
  <c r="D4838" i="1"/>
  <c r="B4837" i="1" l="1"/>
  <c r="E4836" i="1"/>
  <c r="D4839" i="1"/>
  <c r="B4838" i="1" l="1"/>
  <c r="E4837" i="1"/>
  <c r="D4840" i="1"/>
  <c r="B4839" i="1" l="1"/>
  <c r="E4838" i="1"/>
  <c r="D4841" i="1"/>
  <c r="B4840" i="1" l="1"/>
  <c r="E4839" i="1"/>
  <c r="D4842" i="1"/>
  <c r="B4841" i="1" l="1"/>
  <c r="E4840" i="1"/>
  <c r="D4843" i="1"/>
  <c r="B4842" i="1" l="1"/>
  <c r="E4841" i="1"/>
  <c r="D4844" i="1"/>
  <c r="B4843" i="1" l="1"/>
  <c r="E4842" i="1"/>
  <c r="D4845" i="1"/>
  <c r="B4844" i="1" l="1"/>
  <c r="E4843" i="1"/>
  <c r="D4846" i="1"/>
  <c r="B4845" i="1" l="1"/>
  <c r="E4844" i="1"/>
  <c r="D4847" i="1"/>
  <c r="B4846" i="1" l="1"/>
  <c r="E4845" i="1"/>
  <c r="D4848" i="1"/>
  <c r="B4847" i="1" l="1"/>
  <c r="E4846" i="1"/>
  <c r="D4849" i="1"/>
  <c r="B4848" i="1" l="1"/>
  <c r="E4847" i="1"/>
  <c r="D4850" i="1"/>
  <c r="B4849" i="1" l="1"/>
  <c r="E4848" i="1"/>
  <c r="D4851" i="1"/>
  <c r="B4850" i="1" l="1"/>
  <c r="E4849" i="1"/>
  <c r="D4852" i="1"/>
  <c r="B4851" i="1" l="1"/>
  <c r="E4850" i="1"/>
  <c r="D4853" i="1"/>
  <c r="B4852" i="1" l="1"/>
  <c r="E4851" i="1"/>
  <c r="D4854" i="1"/>
  <c r="B4853" i="1" l="1"/>
  <c r="E4852" i="1"/>
  <c r="D4855" i="1"/>
  <c r="B4854" i="1" l="1"/>
  <c r="E4853" i="1"/>
  <c r="D4856" i="1"/>
  <c r="B4855" i="1" l="1"/>
  <c r="E4854" i="1"/>
  <c r="D4857" i="1"/>
  <c r="B4856" i="1" l="1"/>
  <c r="E4855" i="1"/>
  <c r="D4858" i="1"/>
  <c r="B4857" i="1" l="1"/>
  <c r="E4856" i="1"/>
  <c r="D4859" i="1"/>
  <c r="B4858" i="1" l="1"/>
  <c r="E4857" i="1"/>
  <c r="D4860" i="1"/>
  <c r="B4859" i="1" l="1"/>
  <c r="E4858" i="1"/>
  <c r="D4861" i="1"/>
  <c r="B4860" i="1" l="1"/>
  <c r="E4859" i="1"/>
  <c r="D4862" i="1"/>
  <c r="B4861" i="1" l="1"/>
  <c r="E4860" i="1"/>
  <c r="D4863" i="1"/>
  <c r="B4862" i="1" l="1"/>
  <c r="E4861" i="1"/>
  <c r="D4864" i="1"/>
  <c r="B4863" i="1" l="1"/>
  <c r="E4862" i="1"/>
  <c r="D4865" i="1"/>
  <c r="B4864" i="1" l="1"/>
  <c r="E4863" i="1"/>
  <c r="D4866" i="1"/>
  <c r="B4865" i="1" l="1"/>
  <c r="E4864" i="1"/>
  <c r="D4867" i="1"/>
  <c r="B4866" i="1" l="1"/>
  <c r="E4865" i="1"/>
  <c r="D4868" i="1"/>
  <c r="B4867" i="1" l="1"/>
  <c r="E4866" i="1"/>
  <c r="D4869" i="1"/>
  <c r="B4868" i="1" l="1"/>
  <c r="E4867" i="1"/>
  <c r="D4870" i="1"/>
  <c r="B4869" i="1" l="1"/>
  <c r="E4868" i="1"/>
  <c r="D4871" i="1"/>
  <c r="B4870" i="1" l="1"/>
  <c r="E4869" i="1"/>
  <c r="D4872" i="1"/>
  <c r="B4871" i="1" l="1"/>
  <c r="E4870" i="1"/>
  <c r="D4873" i="1"/>
  <c r="B4872" i="1" l="1"/>
  <c r="E4871" i="1"/>
  <c r="D4874" i="1"/>
  <c r="B4873" i="1" l="1"/>
  <c r="E4872" i="1"/>
  <c r="D4875" i="1"/>
  <c r="B4874" i="1" l="1"/>
  <c r="E4873" i="1"/>
  <c r="D4876" i="1"/>
  <c r="B4875" i="1" l="1"/>
  <c r="E4874" i="1"/>
  <c r="D4877" i="1"/>
  <c r="B4876" i="1" l="1"/>
  <c r="E4875" i="1"/>
  <c r="D4878" i="1"/>
  <c r="B4877" i="1" l="1"/>
  <c r="E4876" i="1"/>
  <c r="D4879" i="1"/>
  <c r="B4878" i="1" l="1"/>
  <c r="E4877" i="1"/>
  <c r="D4880" i="1"/>
  <c r="B4879" i="1" l="1"/>
  <c r="E4878" i="1"/>
  <c r="D4881" i="1"/>
  <c r="B4880" i="1" l="1"/>
  <c r="E4879" i="1"/>
  <c r="D4882" i="1"/>
  <c r="B4881" i="1" l="1"/>
  <c r="E4880" i="1"/>
  <c r="D4883" i="1"/>
  <c r="B4882" i="1" l="1"/>
  <c r="E4881" i="1"/>
  <c r="D4884" i="1"/>
  <c r="B4883" i="1" l="1"/>
  <c r="E4882" i="1"/>
  <c r="D4885" i="1"/>
  <c r="B4884" i="1" l="1"/>
  <c r="E4883" i="1"/>
  <c r="D4886" i="1"/>
  <c r="B4885" i="1" l="1"/>
  <c r="E4884" i="1"/>
  <c r="D4887" i="1"/>
  <c r="B4886" i="1" l="1"/>
  <c r="E4885" i="1"/>
  <c r="D4888" i="1"/>
  <c r="B4887" i="1" l="1"/>
  <c r="E4886" i="1"/>
  <c r="D4889" i="1"/>
  <c r="B4888" i="1" l="1"/>
  <c r="E4887" i="1"/>
  <c r="D4890" i="1"/>
  <c r="B4889" i="1" l="1"/>
  <c r="E4888" i="1"/>
  <c r="D4891" i="1"/>
  <c r="B4890" i="1" l="1"/>
  <c r="E4889" i="1"/>
  <c r="D4892" i="1"/>
  <c r="B4891" i="1" l="1"/>
  <c r="E4890" i="1"/>
  <c r="D4893" i="1"/>
  <c r="B4892" i="1" l="1"/>
  <c r="E4891" i="1"/>
  <c r="D4894" i="1"/>
  <c r="B4893" i="1" l="1"/>
  <c r="E4892" i="1"/>
  <c r="D4895" i="1"/>
  <c r="B4894" i="1" l="1"/>
  <c r="E4893" i="1"/>
  <c r="D4896" i="1"/>
  <c r="B4895" i="1" l="1"/>
  <c r="E4894" i="1"/>
  <c r="D4897" i="1"/>
  <c r="B4896" i="1" l="1"/>
  <c r="E4895" i="1"/>
  <c r="D4898" i="1"/>
  <c r="B4897" i="1" l="1"/>
  <c r="E4896" i="1"/>
  <c r="D4899" i="1"/>
  <c r="B4898" i="1" l="1"/>
  <c r="E4897" i="1"/>
  <c r="D4900" i="1"/>
  <c r="B4899" i="1" l="1"/>
  <c r="E4898" i="1"/>
  <c r="D4901" i="1"/>
  <c r="B4900" i="1" l="1"/>
  <c r="E4899" i="1"/>
  <c r="D4902" i="1"/>
  <c r="B4901" i="1" l="1"/>
  <c r="E4900" i="1"/>
  <c r="D4903" i="1"/>
  <c r="B4902" i="1" l="1"/>
  <c r="E4901" i="1"/>
  <c r="D4904" i="1"/>
  <c r="B4903" i="1" l="1"/>
  <c r="E4902" i="1"/>
  <c r="D4905" i="1"/>
  <c r="B4904" i="1" l="1"/>
  <c r="E4903" i="1"/>
  <c r="D4906" i="1"/>
  <c r="B4905" i="1" l="1"/>
  <c r="E4904" i="1"/>
  <c r="D4907" i="1"/>
  <c r="B4906" i="1" l="1"/>
  <c r="E4905" i="1"/>
  <c r="D4908" i="1"/>
  <c r="B4907" i="1" l="1"/>
  <c r="E4906" i="1"/>
  <c r="D4909" i="1"/>
  <c r="B4908" i="1" l="1"/>
  <c r="E4907" i="1"/>
  <c r="D4910" i="1"/>
  <c r="B4909" i="1" l="1"/>
  <c r="E4908" i="1"/>
  <c r="D4911" i="1"/>
  <c r="B4910" i="1" l="1"/>
  <c r="E4909" i="1"/>
  <c r="D4912" i="1"/>
  <c r="B4911" i="1" l="1"/>
  <c r="E4910" i="1"/>
  <c r="D4913" i="1"/>
  <c r="B4912" i="1" l="1"/>
  <c r="E4911" i="1"/>
  <c r="D4914" i="1"/>
  <c r="B4913" i="1" l="1"/>
  <c r="E4912" i="1"/>
  <c r="D4915" i="1"/>
  <c r="B4914" i="1" l="1"/>
  <c r="E4913" i="1"/>
  <c r="D4916" i="1"/>
  <c r="B4915" i="1" l="1"/>
  <c r="E4914" i="1"/>
  <c r="D4917" i="1"/>
  <c r="B4916" i="1" l="1"/>
  <c r="E4915" i="1"/>
  <c r="D4918" i="1"/>
  <c r="B4917" i="1" l="1"/>
  <c r="E4916" i="1"/>
  <c r="D4919" i="1"/>
  <c r="B4918" i="1" l="1"/>
  <c r="E4917" i="1"/>
  <c r="D4920" i="1"/>
  <c r="B4919" i="1" l="1"/>
  <c r="E4918" i="1"/>
  <c r="D4921" i="1"/>
  <c r="B4920" i="1" l="1"/>
  <c r="E4919" i="1"/>
  <c r="D4922" i="1"/>
  <c r="B4921" i="1" l="1"/>
  <c r="E4920" i="1"/>
  <c r="D4923" i="1"/>
  <c r="B4922" i="1" l="1"/>
  <c r="E4921" i="1"/>
  <c r="D4924" i="1"/>
  <c r="B4923" i="1" l="1"/>
  <c r="E4922" i="1"/>
  <c r="D4925" i="1"/>
  <c r="B4924" i="1" l="1"/>
  <c r="E4923" i="1"/>
  <c r="D4926" i="1"/>
  <c r="B4925" i="1" l="1"/>
  <c r="E4924" i="1"/>
  <c r="D4927" i="1"/>
  <c r="B4926" i="1" l="1"/>
  <c r="E4925" i="1"/>
  <c r="D4928" i="1"/>
  <c r="B4927" i="1" l="1"/>
  <c r="E4926" i="1"/>
  <c r="D4929" i="1"/>
  <c r="B4928" i="1" l="1"/>
  <c r="E4927" i="1"/>
  <c r="D4930" i="1"/>
  <c r="B4929" i="1" l="1"/>
  <c r="E4928" i="1"/>
  <c r="D4931" i="1"/>
  <c r="B4930" i="1" l="1"/>
  <c r="E4929" i="1"/>
  <c r="D4932" i="1"/>
  <c r="B4931" i="1" l="1"/>
  <c r="E4930" i="1"/>
  <c r="D4933" i="1"/>
  <c r="B4932" i="1" l="1"/>
  <c r="E4931" i="1"/>
  <c r="D4934" i="1"/>
  <c r="B4933" i="1" l="1"/>
  <c r="E4932" i="1"/>
  <c r="D4935" i="1"/>
  <c r="B4934" i="1" l="1"/>
  <c r="E4933" i="1"/>
  <c r="D4936" i="1"/>
  <c r="B4935" i="1" l="1"/>
  <c r="E4934" i="1"/>
  <c r="D4937" i="1"/>
  <c r="B4936" i="1" l="1"/>
  <c r="E4935" i="1"/>
  <c r="D4938" i="1"/>
  <c r="B4937" i="1" l="1"/>
  <c r="E4936" i="1"/>
  <c r="D4939" i="1"/>
  <c r="B4938" i="1" l="1"/>
  <c r="E4937" i="1"/>
  <c r="D4940" i="1"/>
  <c r="B4939" i="1" l="1"/>
  <c r="E4938" i="1"/>
  <c r="D4941" i="1"/>
  <c r="B4940" i="1" l="1"/>
  <c r="E4939" i="1"/>
  <c r="D4942" i="1"/>
  <c r="B4941" i="1" l="1"/>
  <c r="E4940" i="1"/>
  <c r="D4943" i="1"/>
  <c r="B4942" i="1" l="1"/>
  <c r="E4941" i="1"/>
  <c r="D4944" i="1"/>
  <c r="B4943" i="1" l="1"/>
  <c r="E4942" i="1"/>
  <c r="D4945" i="1"/>
  <c r="B4944" i="1" l="1"/>
  <c r="E4943" i="1"/>
  <c r="D4946" i="1"/>
  <c r="B4945" i="1" l="1"/>
  <c r="E4944" i="1"/>
  <c r="D4947" i="1"/>
  <c r="B4946" i="1" l="1"/>
  <c r="E4945" i="1"/>
  <c r="D4948" i="1"/>
  <c r="B4947" i="1" l="1"/>
  <c r="E4946" i="1"/>
  <c r="D4949" i="1"/>
  <c r="B4948" i="1" l="1"/>
  <c r="E4947" i="1"/>
  <c r="D4950" i="1"/>
  <c r="B4949" i="1" l="1"/>
  <c r="E4948" i="1"/>
  <c r="D4951" i="1"/>
  <c r="B4950" i="1" l="1"/>
  <c r="E4949" i="1"/>
  <c r="D4952" i="1"/>
  <c r="B4951" i="1" l="1"/>
  <c r="E4950" i="1"/>
  <c r="D4953" i="1"/>
  <c r="B4952" i="1" l="1"/>
  <c r="E4951" i="1"/>
  <c r="D4954" i="1"/>
  <c r="B4953" i="1" l="1"/>
  <c r="E4952" i="1"/>
  <c r="D4955" i="1"/>
  <c r="B4954" i="1" l="1"/>
  <c r="E4953" i="1"/>
  <c r="D4956" i="1"/>
  <c r="B4955" i="1" l="1"/>
  <c r="E4954" i="1"/>
  <c r="D4957" i="1"/>
  <c r="B4956" i="1" l="1"/>
  <c r="E4955" i="1"/>
  <c r="D4958" i="1"/>
  <c r="B4957" i="1" l="1"/>
  <c r="E4956" i="1"/>
  <c r="D4959" i="1"/>
  <c r="B4958" i="1" l="1"/>
  <c r="E4957" i="1"/>
  <c r="D4960" i="1"/>
  <c r="B4959" i="1" l="1"/>
  <c r="E4958" i="1"/>
  <c r="D4961" i="1"/>
  <c r="B4960" i="1" l="1"/>
  <c r="E4959" i="1"/>
  <c r="D4962" i="1"/>
  <c r="B4961" i="1" l="1"/>
  <c r="E4960" i="1"/>
  <c r="D4963" i="1"/>
  <c r="B4962" i="1" l="1"/>
  <c r="E4961" i="1"/>
  <c r="D4964" i="1"/>
  <c r="B4963" i="1" l="1"/>
  <c r="E4962" i="1"/>
  <c r="D4965" i="1"/>
  <c r="B4964" i="1" l="1"/>
  <c r="E4963" i="1"/>
  <c r="D4966" i="1"/>
  <c r="B4965" i="1" l="1"/>
  <c r="E4964" i="1"/>
  <c r="D4967" i="1"/>
  <c r="B4966" i="1" l="1"/>
  <c r="E4965" i="1"/>
  <c r="D4968" i="1"/>
  <c r="B4967" i="1" l="1"/>
  <c r="E4966" i="1"/>
  <c r="D4969" i="1"/>
  <c r="B4968" i="1" l="1"/>
  <c r="E4967" i="1"/>
  <c r="D4970" i="1"/>
  <c r="B4969" i="1" l="1"/>
  <c r="E4968" i="1"/>
  <c r="D4971" i="1"/>
  <c r="B4970" i="1" l="1"/>
  <c r="E4969" i="1"/>
  <c r="D4972" i="1"/>
  <c r="B4971" i="1" l="1"/>
  <c r="E4970" i="1"/>
  <c r="D4973" i="1"/>
  <c r="B4972" i="1" l="1"/>
  <c r="E4971" i="1"/>
  <c r="D4974" i="1"/>
  <c r="B4973" i="1" l="1"/>
  <c r="E4972" i="1"/>
  <c r="D4975" i="1"/>
  <c r="B4974" i="1" l="1"/>
  <c r="E4973" i="1"/>
  <c r="D4976" i="1"/>
  <c r="B4975" i="1" l="1"/>
  <c r="E4974" i="1"/>
  <c r="D4977" i="1"/>
  <c r="B4976" i="1" l="1"/>
  <c r="E4975" i="1"/>
  <c r="D4978" i="1"/>
  <c r="B4977" i="1" l="1"/>
  <c r="E4976" i="1"/>
  <c r="D4979" i="1"/>
  <c r="B4978" i="1" l="1"/>
  <c r="E4977" i="1"/>
  <c r="D4980" i="1"/>
  <c r="B4979" i="1" l="1"/>
  <c r="E4978" i="1"/>
  <c r="D4981" i="1"/>
  <c r="B4980" i="1" l="1"/>
  <c r="E4979" i="1"/>
  <c r="D4982" i="1"/>
  <c r="B4981" i="1" l="1"/>
  <c r="E4980" i="1"/>
  <c r="D4983" i="1"/>
  <c r="B4982" i="1" l="1"/>
  <c r="E4981" i="1"/>
  <c r="D4984" i="1"/>
  <c r="B4983" i="1" l="1"/>
  <c r="E4982" i="1"/>
  <c r="D4985" i="1"/>
  <c r="B4984" i="1" l="1"/>
  <c r="E4983" i="1"/>
  <c r="D4986" i="1"/>
  <c r="B4985" i="1" l="1"/>
  <c r="E4984" i="1"/>
  <c r="D4987" i="1"/>
  <c r="B4986" i="1" l="1"/>
  <c r="E4985" i="1"/>
  <c r="D4988" i="1"/>
  <c r="B4987" i="1" l="1"/>
  <c r="E4986" i="1"/>
  <c r="D4989" i="1"/>
  <c r="B4988" i="1" l="1"/>
  <c r="E4987" i="1"/>
  <c r="D4990" i="1"/>
  <c r="B4989" i="1" l="1"/>
  <c r="E4988" i="1"/>
  <c r="D4991" i="1"/>
  <c r="B4990" i="1" l="1"/>
  <c r="E4989" i="1"/>
  <c r="D4992" i="1"/>
  <c r="B4991" i="1" l="1"/>
  <c r="E4990" i="1"/>
  <c r="D4993" i="1"/>
  <c r="B4992" i="1" l="1"/>
  <c r="E4991" i="1"/>
  <c r="D4994" i="1"/>
  <c r="B4993" i="1" l="1"/>
  <c r="E4992" i="1"/>
  <c r="D4995" i="1"/>
  <c r="B4994" i="1" l="1"/>
  <c r="E4993" i="1"/>
  <c r="D4996" i="1"/>
  <c r="B4995" i="1" l="1"/>
  <c r="E4994" i="1"/>
  <c r="D4997" i="1"/>
  <c r="B4996" i="1" l="1"/>
  <c r="E4995" i="1"/>
  <c r="D4998" i="1"/>
  <c r="B4997" i="1" l="1"/>
  <c r="E4996" i="1"/>
  <c r="D4999" i="1"/>
  <c r="B4998" i="1" l="1"/>
  <c r="E4997" i="1"/>
  <c r="D5000" i="1"/>
  <c r="B4999" i="1" l="1"/>
  <c r="E4998" i="1"/>
  <c r="D5001" i="1"/>
  <c r="B5000" i="1" l="1"/>
  <c r="E4999" i="1"/>
  <c r="D5002" i="1"/>
  <c r="B5001" i="1" l="1"/>
  <c r="E5000" i="1"/>
  <c r="D5003" i="1"/>
  <c r="B5002" i="1" l="1"/>
  <c r="E5001" i="1"/>
  <c r="D5004" i="1"/>
  <c r="B5003" i="1" l="1"/>
  <c r="E5002" i="1"/>
  <c r="D5005" i="1"/>
  <c r="B5004" i="1" l="1"/>
  <c r="E5003" i="1"/>
  <c r="D5006" i="1"/>
  <c r="B5005" i="1" l="1"/>
  <c r="E5004" i="1"/>
  <c r="D5007" i="1"/>
  <c r="B5006" i="1" l="1"/>
  <c r="E5005" i="1"/>
  <c r="D5008" i="1"/>
  <c r="B5007" i="1" l="1"/>
  <c r="E5006" i="1"/>
  <c r="D5009" i="1"/>
  <c r="B5008" i="1" l="1"/>
  <c r="E5007" i="1"/>
  <c r="D5010" i="1"/>
  <c r="B5009" i="1" l="1"/>
  <c r="E5008" i="1"/>
  <c r="D5011" i="1"/>
  <c r="B5010" i="1" l="1"/>
  <c r="E5009" i="1"/>
  <c r="D5012" i="1"/>
  <c r="B5011" i="1" l="1"/>
  <c r="E5010" i="1"/>
  <c r="D5013" i="1"/>
  <c r="B5012" i="1" l="1"/>
  <c r="E5011" i="1"/>
  <c r="D5014" i="1"/>
  <c r="B5013" i="1" l="1"/>
  <c r="E5012" i="1"/>
  <c r="D5015" i="1"/>
  <c r="B5014" i="1" l="1"/>
  <c r="E5013" i="1"/>
  <c r="D5016" i="1"/>
  <c r="B5015" i="1" l="1"/>
  <c r="E5014" i="1"/>
  <c r="D5017" i="1"/>
  <c r="B5016" i="1" l="1"/>
  <c r="E5015" i="1"/>
  <c r="D5018" i="1"/>
  <c r="B5017" i="1" l="1"/>
  <c r="E5016" i="1"/>
  <c r="D5019" i="1"/>
  <c r="B5018" i="1" l="1"/>
  <c r="E5017" i="1"/>
  <c r="D5020" i="1"/>
  <c r="B5019" i="1" l="1"/>
  <c r="E5018" i="1"/>
  <c r="D5021" i="1"/>
  <c r="B5020" i="1" l="1"/>
  <c r="E5019" i="1"/>
  <c r="D5022" i="1"/>
  <c r="B5021" i="1" l="1"/>
  <c r="E5020" i="1"/>
  <c r="D5023" i="1"/>
  <c r="B5022" i="1" l="1"/>
  <c r="E5021" i="1"/>
  <c r="D5024" i="1"/>
  <c r="B5023" i="1" l="1"/>
  <c r="E5022" i="1"/>
  <c r="D5025" i="1"/>
  <c r="B5024" i="1" l="1"/>
  <c r="E5023" i="1"/>
  <c r="D5026" i="1"/>
  <c r="B5025" i="1" l="1"/>
  <c r="E5024" i="1"/>
  <c r="D5027" i="1"/>
  <c r="B5026" i="1" l="1"/>
  <c r="E5025" i="1"/>
  <c r="D5028" i="1"/>
  <c r="B5027" i="1" l="1"/>
  <c r="E5026" i="1"/>
  <c r="D5029" i="1"/>
  <c r="B5028" i="1" l="1"/>
  <c r="E5027" i="1"/>
  <c r="D5030" i="1"/>
  <c r="B5029" i="1" l="1"/>
  <c r="E5028" i="1"/>
  <c r="D5031" i="1"/>
  <c r="B5030" i="1" l="1"/>
  <c r="E5029" i="1"/>
  <c r="D5032" i="1"/>
  <c r="B5031" i="1" l="1"/>
  <c r="E5030" i="1"/>
  <c r="D5033" i="1"/>
  <c r="B5032" i="1" l="1"/>
  <c r="E5031" i="1"/>
  <c r="D5034" i="1"/>
  <c r="B5033" i="1" l="1"/>
  <c r="E5032" i="1"/>
  <c r="D5035" i="1"/>
  <c r="B5034" i="1" l="1"/>
  <c r="E5033" i="1"/>
  <c r="D5036" i="1"/>
  <c r="B5035" i="1" l="1"/>
  <c r="E5034" i="1"/>
  <c r="D5037" i="1"/>
  <c r="B5036" i="1" l="1"/>
  <c r="E5035" i="1"/>
  <c r="D5038" i="1"/>
  <c r="B5037" i="1" l="1"/>
  <c r="E5036" i="1"/>
  <c r="D5039" i="1"/>
  <c r="B5038" i="1" l="1"/>
  <c r="E5037" i="1"/>
  <c r="D5040" i="1"/>
  <c r="B5039" i="1" l="1"/>
  <c r="E5038" i="1"/>
  <c r="D5041" i="1"/>
  <c r="B5040" i="1" l="1"/>
  <c r="E5039" i="1"/>
  <c r="D5042" i="1"/>
  <c r="B5041" i="1" l="1"/>
  <c r="E5040" i="1"/>
  <c r="D5043" i="1"/>
  <c r="B5042" i="1" l="1"/>
  <c r="E5041" i="1"/>
  <c r="D5044" i="1"/>
  <c r="B5043" i="1" l="1"/>
  <c r="E5042" i="1"/>
  <c r="D5045" i="1"/>
  <c r="B5044" i="1" l="1"/>
  <c r="E5043" i="1"/>
  <c r="D5046" i="1"/>
  <c r="B5045" i="1" l="1"/>
  <c r="E5044" i="1"/>
  <c r="D5047" i="1"/>
  <c r="B5046" i="1" l="1"/>
  <c r="E5045" i="1"/>
  <c r="D5048" i="1"/>
  <c r="B5047" i="1" l="1"/>
  <c r="E5046" i="1"/>
  <c r="D5049" i="1"/>
  <c r="B5048" i="1" l="1"/>
  <c r="E5047" i="1"/>
  <c r="D5050" i="1"/>
  <c r="B5049" i="1" l="1"/>
  <c r="E5048" i="1"/>
  <c r="D5051" i="1"/>
  <c r="B5050" i="1" l="1"/>
  <c r="E5049" i="1"/>
  <c r="D5052" i="1"/>
  <c r="B5051" i="1" l="1"/>
  <c r="E5050" i="1"/>
  <c r="D5053" i="1"/>
  <c r="B5052" i="1" l="1"/>
  <c r="E5051" i="1"/>
  <c r="D5054" i="1"/>
  <c r="B5053" i="1" l="1"/>
  <c r="E5052" i="1"/>
  <c r="D5055" i="1"/>
  <c r="B5054" i="1" l="1"/>
  <c r="E5053" i="1"/>
  <c r="D5056" i="1"/>
  <c r="B5055" i="1" l="1"/>
  <c r="E5054" i="1"/>
  <c r="D5057" i="1"/>
  <c r="B5056" i="1" l="1"/>
  <c r="E5055" i="1"/>
  <c r="D5058" i="1"/>
  <c r="B5057" i="1" l="1"/>
  <c r="E5056" i="1"/>
  <c r="D5059" i="1"/>
  <c r="B5058" i="1" l="1"/>
  <c r="E5057" i="1"/>
  <c r="D5060" i="1"/>
  <c r="B5059" i="1" l="1"/>
  <c r="E5058" i="1"/>
  <c r="D5061" i="1"/>
  <c r="B5060" i="1" l="1"/>
  <c r="E5059" i="1"/>
  <c r="D5062" i="1"/>
  <c r="B5061" i="1" l="1"/>
  <c r="E5060" i="1"/>
  <c r="D5063" i="1"/>
  <c r="B5062" i="1" l="1"/>
  <c r="E5061" i="1"/>
  <c r="D5064" i="1"/>
  <c r="B5063" i="1" l="1"/>
  <c r="E5062" i="1"/>
  <c r="D5065" i="1"/>
  <c r="B5064" i="1" l="1"/>
  <c r="E5063" i="1"/>
  <c r="D5066" i="1"/>
  <c r="B5065" i="1" l="1"/>
  <c r="E5064" i="1"/>
  <c r="D5067" i="1"/>
  <c r="B5066" i="1" l="1"/>
  <c r="E5065" i="1"/>
  <c r="D5068" i="1"/>
  <c r="B5067" i="1" l="1"/>
  <c r="E5066" i="1"/>
  <c r="D5069" i="1"/>
  <c r="B5068" i="1" l="1"/>
  <c r="E5067" i="1"/>
  <c r="D5070" i="1"/>
  <c r="B5069" i="1" l="1"/>
  <c r="E5068" i="1"/>
  <c r="D5071" i="1"/>
  <c r="B5070" i="1" l="1"/>
  <c r="E5069" i="1"/>
  <c r="D5072" i="1"/>
  <c r="B5071" i="1" l="1"/>
  <c r="E5070" i="1"/>
  <c r="D5073" i="1"/>
  <c r="B5072" i="1" l="1"/>
  <c r="E5071" i="1"/>
  <c r="D5074" i="1"/>
  <c r="B5073" i="1" l="1"/>
  <c r="E5072" i="1"/>
  <c r="D5075" i="1"/>
  <c r="B5074" i="1" l="1"/>
  <c r="E5073" i="1"/>
  <c r="D5076" i="1"/>
  <c r="B5075" i="1" l="1"/>
  <c r="E5074" i="1"/>
  <c r="D5077" i="1"/>
  <c r="B5076" i="1" l="1"/>
  <c r="E5075" i="1"/>
  <c r="D5078" i="1"/>
  <c r="B5077" i="1" l="1"/>
  <c r="E5076" i="1"/>
  <c r="D5079" i="1"/>
  <c r="B5078" i="1" l="1"/>
  <c r="E5077" i="1"/>
  <c r="D5080" i="1"/>
  <c r="B5079" i="1" l="1"/>
  <c r="E5078" i="1"/>
  <c r="D5081" i="1"/>
  <c r="B5080" i="1" l="1"/>
  <c r="E5079" i="1"/>
  <c r="D5082" i="1"/>
  <c r="B5081" i="1" l="1"/>
  <c r="E5080" i="1"/>
  <c r="D5083" i="1"/>
  <c r="B5082" i="1" l="1"/>
  <c r="E5081" i="1"/>
  <c r="D5084" i="1"/>
  <c r="B5083" i="1" l="1"/>
  <c r="E5082" i="1"/>
  <c r="D5085" i="1"/>
  <c r="B5084" i="1" l="1"/>
  <c r="E5083" i="1"/>
  <c r="D5086" i="1"/>
  <c r="B5085" i="1" l="1"/>
  <c r="E5084" i="1"/>
  <c r="D5087" i="1"/>
  <c r="B5086" i="1" l="1"/>
  <c r="E5085" i="1"/>
  <c r="D5088" i="1"/>
  <c r="B5087" i="1" l="1"/>
  <c r="E5086" i="1"/>
  <c r="D5089" i="1"/>
  <c r="B5088" i="1" l="1"/>
  <c r="E5087" i="1"/>
  <c r="D5090" i="1"/>
  <c r="B5089" i="1" l="1"/>
  <c r="E5088" i="1"/>
  <c r="D5091" i="1"/>
  <c r="B5090" i="1" l="1"/>
  <c r="E5089" i="1"/>
  <c r="D5092" i="1"/>
  <c r="B5091" i="1" l="1"/>
  <c r="E5090" i="1"/>
  <c r="D5093" i="1"/>
  <c r="B5092" i="1" l="1"/>
  <c r="E5091" i="1"/>
  <c r="D5094" i="1"/>
  <c r="B5093" i="1" l="1"/>
  <c r="E5092" i="1"/>
  <c r="D5095" i="1"/>
  <c r="B5094" i="1" l="1"/>
  <c r="E5093" i="1"/>
  <c r="D5096" i="1"/>
  <c r="B5095" i="1" l="1"/>
  <c r="E5094" i="1"/>
  <c r="D5097" i="1"/>
  <c r="B5096" i="1" l="1"/>
  <c r="E5095" i="1"/>
  <c r="D5098" i="1"/>
  <c r="B5097" i="1" l="1"/>
  <c r="E5096" i="1"/>
  <c r="D5099" i="1"/>
  <c r="B5098" i="1" l="1"/>
  <c r="E5097" i="1"/>
  <c r="D5100" i="1"/>
  <c r="B5099" i="1" l="1"/>
  <c r="E5098" i="1"/>
  <c r="D5101" i="1"/>
  <c r="B5100" i="1" l="1"/>
  <c r="E5099" i="1"/>
  <c r="D5102" i="1"/>
  <c r="B5101" i="1" l="1"/>
  <c r="E5100" i="1"/>
  <c r="D5103" i="1"/>
  <c r="B5102" i="1" l="1"/>
  <c r="E5101" i="1"/>
  <c r="D5104" i="1"/>
  <c r="B5103" i="1" l="1"/>
  <c r="E5102" i="1"/>
  <c r="D5105" i="1"/>
  <c r="B5104" i="1" l="1"/>
  <c r="E5103" i="1"/>
  <c r="D5106" i="1"/>
  <c r="B5105" i="1" l="1"/>
  <c r="E5104" i="1"/>
  <c r="D5107" i="1"/>
  <c r="B5106" i="1" l="1"/>
  <c r="E5105" i="1"/>
  <c r="D5108" i="1"/>
  <c r="B5107" i="1" l="1"/>
  <c r="E5106" i="1"/>
  <c r="D5109" i="1"/>
  <c r="B5108" i="1" l="1"/>
  <c r="E5107" i="1"/>
  <c r="D5110" i="1"/>
  <c r="B5109" i="1" l="1"/>
  <c r="E5108" i="1"/>
  <c r="D5111" i="1"/>
  <c r="B5110" i="1" l="1"/>
  <c r="E5109" i="1"/>
  <c r="D5112" i="1"/>
  <c r="B5111" i="1" l="1"/>
  <c r="E5110" i="1"/>
  <c r="D5113" i="1"/>
  <c r="B5112" i="1" l="1"/>
  <c r="E5111" i="1"/>
  <c r="D5114" i="1"/>
  <c r="B5113" i="1" l="1"/>
  <c r="E5112" i="1"/>
  <c r="D5115" i="1"/>
  <c r="B5114" i="1" l="1"/>
  <c r="E5113" i="1"/>
  <c r="D5116" i="1"/>
  <c r="B5115" i="1" l="1"/>
  <c r="E5114" i="1"/>
  <c r="D5117" i="1"/>
  <c r="B5116" i="1" l="1"/>
  <c r="E5115" i="1"/>
  <c r="D5118" i="1"/>
  <c r="B5117" i="1" l="1"/>
  <c r="E5116" i="1"/>
  <c r="D5119" i="1"/>
  <c r="B5118" i="1" l="1"/>
  <c r="E5117" i="1"/>
  <c r="D5120" i="1"/>
  <c r="B5119" i="1" l="1"/>
  <c r="E5118" i="1"/>
  <c r="D5121" i="1"/>
  <c r="B5120" i="1" l="1"/>
  <c r="E5119" i="1"/>
  <c r="D5122" i="1"/>
  <c r="B5121" i="1" l="1"/>
  <c r="E5120" i="1"/>
  <c r="D5123" i="1"/>
  <c r="B5122" i="1" l="1"/>
  <c r="E5121" i="1"/>
  <c r="D5124" i="1"/>
  <c r="B5123" i="1" l="1"/>
  <c r="E5122" i="1"/>
  <c r="D5125" i="1"/>
  <c r="B5124" i="1" l="1"/>
  <c r="E5123" i="1"/>
  <c r="D5126" i="1"/>
  <c r="B5125" i="1" l="1"/>
  <c r="E5124" i="1"/>
  <c r="D5127" i="1"/>
  <c r="B5126" i="1" l="1"/>
  <c r="E5125" i="1"/>
  <c r="D5128" i="1"/>
  <c r="B5127" i="1" l="1"/>
  <c r="E5126" i="1"/>
  <c r="D5129" i="1"/>
  <c r="B5128" i="1" l="1"/>
  <c r="E5127" i="1"/>
  <c r="D5130" i="1"/>
  <c r="B5129" i="1" l="1"/>
  <c r="E5128" i="1"/>
  <c r="D5131" i="1"/>
  <c r="B5130" i="1" l="1"/>
  <c r="E5129" i="1"/>
  <c r="D5132" i="1"/>
  <c r="B5131" i="1" l="1"/>
  <c r="E5130" i="1"/>
  <c r="D5133" i="1"/>
  <c r="B5132" i="1" l="1"/>
  <c r="E5131" i="1"/>
  <c r="D5134" i="1"/>
  <c r="B5133" i="1" l="1"/>
  <c r="E5132" i="1"/>
  <c r="D5135" i="1"/>
  <c r="B5134" i="1" l="1"/>
  <c r="E5133" i="1"/>
  <c r="D5136" i="1"/>
  <c r="B5135" i="1" l="1"/>
  <c r="E5134" i="1"/>
  <c r="D5137" i="1"/>
  <c r="B5136" i="1" l="1"/>
  <c r="E5135" i="1"/>
  <c r="D5138" i="1"/>
  <c r="B5137" i="1" l="1"/>
  <c r="E5136" i="1"/>
  <c r="D5139" i="1"/>
  <c r="B5138" i="1" l="1"/>
  <c r="E5137" i="1"/>
  <c r="D5140" i="1"/>
  <c r="B5139" i="1" l="1"/>
  <c r="E5138" i="1"/>
  <c r="D5141" i="1"/>
  <c r="B5140" i="1" l="1"/>
  <c r="E5139" i="1"/>
  <c r="D5142" i="1"/>
  <c r="B5141" i="1" l="1"/>
  <c r="E5140" i="1"/>
  <c r="D5143" i="1"/>
  <c r="B5142" i="1" l="1"/>
  <c r="E5141" i="1"/>
  <c r="D5144" i="1"/>
  <c r="B5143" i="1" l="1"/>
  <c r="E5142" i="1"/>
  <c r="D5145" i="1"/>
  <c r="B5144" i="1" l="1"/>
  <c r="E5143" i="1"/>
  <c r="D5146" i="1"/>
  <c r="B5145" i="1" l="1"/>
  <c r="E5144" i="1"/>
  <c r="D5147" i="1"/>
  <c r="B5146" i="1" l="1"/>
  <c r="E5145" i="1"/>
  <c r="D5148" i="1"/>
  <c r="B5147" i="1" l="1"/>
  <c r="E5146" i="1"/>
  <c r="D5149" i="1"/>
  <c r="B5148" i="1" l="1"/>
  <c r="E5147" i="1"/>
  <c r="D5150" i="1"/>
  <c r="B5149" i="1" l="1"/>
  <c r="E5148" i="1"/>
  <c r="D5151" i="1"/>
  <c r="B5150" i="1" l="1"/>
  <c r="E5149" i="1"/>
  <c r="D5152" i="1"/>
  <c r="B5151" i="1" l="1"/>
  <c r="E5150" i="1"/>
  <c r="D5153" i="1"/>
  <c r="B5152" i="1" l="1"/>
  <c r="E5151" i="1"/>
  <c r="D5154" i="1"/>
  <c r="B5153" i="1" l="1"/>
  <c r="E5152" i="1"/>
  <c r="D5155" i="1"/>
  <c r="B5154" i="1" l="1"/>
  <c r="E5153" i="1"/>
  <c r="D5156" i="1"/>
  <c r="B5155" i="1" l="1"/>
  <c r="E5154" i="1"/>
  <c r="D5157" i="1"/>
  <c r="B5156" i="1" l="1"/>
  <c r="E5155" i="1"/>
  <c r="D5158" i="1"/>
  <c r="B5157" i="1" l="1"/>
  <c r="E5156" i="1"/>
  <c r="D5159" i="1"/>
  <c r="B5158" i="1" l="1"/>
  <c r="E5157" i="1"/>
  <c r="D5160" i="1"/>
  <c r="B5159" i="1" l="1"/>
  <c r="E5158" i="1"/>
  <c r="D5161" i="1"/>
  <c r="B5160" i="1" l="1"/>
  <c r="E5159" i="1"/>
  <c r="D5162" i="1"/>
  <c r="B5161" i="1" l="1"/>
  <c r="E5160" i="1"/>
  <c r="D5163" i="1"/>
  <c r="B5162" i="1" l="1"/>
  <c r="E5161" i="1"/>
  <c r="D5164" i="1"/>
  <c r="B5163" i="1" l="1"/>
  <c r="E5162" i="1"/>
  <c r="D5165" i="1"/>
  <c r="B5164" i="1" l="1"/>
  <c r="E5163" i="1"/>
  <c r="D5166" i="1"/>
  <c r="B5165" i="1" l="1"/>
  <c r="E5164" i="1"/>
  <c r="D5167" i="1"/>
  <c r="B5166" i="1" l="1"/>
  <c r="E5165" i="1"/>
  <c r="D5168" i="1"/>
  <c r="B5167" i="1" l="1"/>
  <c r="E5166" i="1"/>
  <c r="D5169" i="1"/>
  <c r="B5168" i="1" l="1"/>
  <c r="E5167" i="1"/>
  <c r="D5170" i="1"/>
  <c r="B5169" i="1" l="1"/>
  <c r="E5168" i="1"/>
  <c r="D5171" i="1"/>
  <c r="B5170" i="1" l="1"/>
  <c r="E5169" i="1"/>
  <c r="D5172" i="1"/>
  <c r="B5171" i="1" l="1"/>
  <c r="E5170" i="1"/>
  <c r="D5173" i="1"/>
  <c r="B5172" i="1" l="1"/>
  <c r="E5171" i="1"/>
  <c r="D5174" i="1"/>
  <c r="B5173" i="1" l="1"/>
  <c r="E5172" i="1"/>
  <c r="D5175" i="1"/>
  <c r="B5174" i="1" l="1"/>
  <c r="E5173" i="1"/>
  <c r="D5176" i="1"/>
  <c r="B5175" i="1" l="1"/>
  <c r="E5174" i="1"/>
  <c r="D5177" i="1"/>
  <c r="B5176" i="1" l="1"/>
  <c r="E5175" i="1"/>
  <c r="D5178" i="1"/>
  <c r="B5177" i="1" l="1"/>
  <c r="E5176" i="1"/>
  <c r="D5179" i="1"/>
  <c r="B5178" i="1" l="1"/>
  <c r="E5177" i="1"/>
  <c r="D5180" i="1"/>
  <c r="B5179" i="1" l="1"/>
  <c r="E5178" i="1"/>
  <c r="D5181" i="1"/>
  <c r="B5180" i="1" l="1"/>
  <c r="E5179" i="1"/>
  <c r="D5182" i="1"/>
  <c r="B5181" i="1" l="1"/>
  <c r="E5180" i="1"/>
  <c r="D5183" i="1"/>
  <c r="B5182" i="1" l="1"/>
  <c r="E5181" i="1"/>
  <c r="D5184" i="1"/>
  <c r="B5183" i="1" l="1"/>
  <c r="E5182" i="1"/>
  <c r="D5185" i="1"/>
  <c r="B5184" i="1" l="1"/>
  <c r="E5183" i="1"/>
  <c r="D5186" i="1"/>
  <c r="B5185" i="1" l="1"/>
  <c r="E5184" i="1"/>
  <c r="D5187" i="1"/>
  <c r="B5186" i="1" l="1"/>
  <c r="E5185" i="1"/>
  <c r="D5188" i="1"/>
  <c r="B5187" i="1" l="1"/>
  <c r="E5186" i="1"/>
  <c r="D5189" i="1"/>
  <c r="B5188" i="1" l="1"/>
  <c r="E5187" i="1"/>
  <c r="D5190" i="1"/>
  <c r="B5189" i="1" l="1"/>
  <c r="E5188" i="1"/>
  <c r="D5191" i="1"/>
  <c r="B5190" i="1" l="1"/>
  <c r="E5189" i="1"/>
  <c r="D5192" i="1"/>
  <c r="B5191" i="1" l="1"/>
  <c r="E5190" i="1"/>
  <c r="D5193" i="1"/>
  <c r="B5192" i="1" l="1"/>
  <c r="E5191" i="1"/>
  <c r="D5194" i="1"/>
  <c r="B5193" i="1" l="1"/>
  <c r="E5192" i="1"/>
  <c r="D5195" i="1"/>
  <c r="B5194" i="1" l="1"/>
  <c r="E5193" i="1"/>
  <c r="D5196" i="1"/>
  <c r="B5195" i="1" l="1"/>
  <c r="E5194" i="1"/>
  <c r="D5197" i="1"/>
  <c r="B5196" i="1" l="1"/>
  <c r="E5195" i="1"/>
  <c r="D5198" i="1"/>
  <c r="B5197" i="1" l="1"/>
  <c r="E5196" i="1"/>
  <c r="D5199" i="1"/>
  <c r="B5198" i="1" l="1"/>
  <c r="E5197" i="1"/>
  <c r="D5200" i="1"/>
  <c r="B5199" i="1" l="1"/>
  <c r="E5198" i="1"/>
  <c r="D5201" i="1"/>
  <c r="B5200" i="1" l="1"/>
  <c r="E5199" i="1"/>
  <c r="D5202" i="1"/>
  <c r="B5201" i="1" l="1"/>
  <c r="E5200" i="1"/>
  <c r="D5203" i="1"/>
  <c r="B5202" i="1" l="1"/>
  <c r="E5201" i="1"/>
  <c r="D5204" i="1"/>
  <c r="B5203" i="1" l="1"/>
  <c r="E5202" i="1"/>
  <c r="D5205" i="1"/>
  <c r="B5204" i="1" l="1"/>
  <c r="E5203" i="1"/>
  <c r="D5206" i="1"/>
  <c r="B5205" i="1" l="1"/>
  <c r="E5204" i="1"/>
  <c r="D5207" i="1"/>
  <c r="B5206" i="1" l="1"/>
  <c r="E5205" i="1"/>
  <c r="D5208" i="1"/>
  <c r="B5207" i="1" l="1"/>
  <c r="E5206" i="1"/>
  <c r="D5209" i="1"/>
  <c r="B5208" i="1" l="1"/>
  <c r="E5207" i="1"/>
  <c r="D5210" i="1"/>
  <c r="B5209" i="1" l="1"/>
  <c r="E5208" i="1"/>
  <c r="D5211" i="1"/>
  <c r="B5210" i="1" l="1"/>
  <c r="E5209" i="1"/>
  <c r="D5212" i="1"/>
  <c r="B5211" i="1" l="1"/>
  <c r="E5210" i="1"/>
  <c r="D5213" i="1"/>
  <c r="B5212" i="1" l="1"/>
  <c r="E5211" i="1"/>
  <c r="D5214" i="1"/>
  <c r="B5213" i="1" l="1"/>
  <c r="E5212" i="1"/>
  <c r="D5215" i="1"/>
  <c r="B5214" i="1" l="1"/>
  <c r="E5213" i="1"/>
  <c r="D5216" i="1"/>
  <c r="B5215" i="1" l="1"/>
  <c r="E5214" i="1"/>
  <c r="D5217" i="1"/>
  <c r="B5216" i="1" l="1"/>
  <c r="E5215" i="1"/>
  <c r="D5218" i="1"/>
  <c r="B5217" i="1" l="1"/>
  <c r="E5216" i="1"/>
  <c r="D5219" i="1"/>
  <c r="B5218" i="1" l="1"/>
  <c r="E5217" i="1"/>
  <c r="D5220" i="1"/>
  <c r="B5219" i="1" l="1"/>
  <c r="E5218" i="1"/>
  <c r="D5221" i="1"/>
  <c r="B5220" i="1" l="1"/>
  <c r="E5219" i="1"/>
  <c r="D5222" i="1"/>
  <c r="B5221" i="1" l="1"/>
  <c r="E5220" i="1"/>
  <c r="D5223" i="1"/>
  <c r="B5222" i="1" l="1"/>
  <c r="E5221" i="1"/>
  <c r="D5224" i="1"/>
  <c r="B5223" i="1" l="1"/>
  <c r="E5222" i="1"/>
  <c r="D5225" i="1"/>
  <c r="B5224" i="1" l="1"/>
  <c r="E5223" i="1"/>
  <c r="D5226" i="1"/>
  <c r="B5225" i="1" l="1"/>
  <c r="E5224" i="1"/>
  <c r="D5227" i="1"/>
  <c r="B5226" i="1" l="1"/>
  <c r="E5225" i="1"/>
  <c r="D5228" i="1"/>
  <c r="B5227" i="1" l="1"/>
  <c r="E5226" i="1"/>
  <c r="D5229" i="1"/>
  <c r="B5228" i="1" l="1"/>
  <c r="E5227" i="1"/>
  <c r="D5230" i="1"/>
  <c r="B5229" i="1" l="1"/>
  <c r="E5228" i="1"/>
  <c r="D5231" i="1"/>
  <c r="B5230" i="1" l="1"/>
  <c r="E5229" i="1"/>
  <c r="D5232" i="1"/>
  <c r="B5231" i="1" l="1"/>
  <c r="E5230" i="1"/>
  <c r="D5233" i="1"/>
  <c r="B5232" i="1" l="1"/>
  <c r="E5231" i="1"/>
  <c r="D5234" i="1"/>
  <c r="B5233" i="1" l="1"/>
  <c r="E5232" i="1"/>
  <c r="D5235" i="1"/>
  <c r="B5234" i="1" l="1"/>
  <c r="E5233" i="1"/>
  <c r="D5236" i="1"/>
  <c r="B5235" i="1" l="1"/>
  <c r="E5234" i="1"/>
  <c r="D5237" i="1"/>
  <c r="B5236" i="1" l="1"/>
  <c r="E5235" i="1"/>
  <c r="D5238" i="1"/>
  <c r="B5237" i="1" l="1"/>
  <c r="E5236" i="1"/>
  <c r="D5239" i="1"/>
  <c r="B5238" i="1" l="1"/>
  <c r="E5237" i="1"/>
  <c r="D5240" i="1"/>
  <c r="B5239" i="1" l="1"/>
  <c r="E5238" i="1"/>
  <c r="D5241" i="1"/>
  <c r="B5240" i="1" l="1"/>
  <c r="E5239" i="1"/>
  <c r="D5242" i="1"/>
  <c r="B5241" i="1" l="1"/>
  <c r="E5240" i="1"/>
  <c r="D5243" i="1"/>
  <c r="B5242" i="1" l="1"/>
  <c r="E5241" i="1"/>
  <c r="D5244" i="1"/>
  <c r="B5243" i="1" l="1"/>
  <c r="E5242" i="1"/>
  <c r="D5245" i="1"/>
  <c r="B5244" i="1" l="1"/>
  <c r="E5243" i="1"/>
  <c r="D5246" i="1"/>
  <c r="B5245" i="1" l="1"/>
  <c r="E5244" i="1"/>
  <c r="D5247" i="1"/>
  <c r="B5246" i="1" l="1"/>
  <c r="E5245" i="1"/>
  <c r="D5248" i="1"/>
  <c r="B5247" i="1" l="1"/>
  <c r="E5246" i="1"/>
  <c r="D5249" i="1"/>
  <c r="B5248" i="1" l="1"/>
  <c r="E5247" i="1"/>
  <c r="D5250" i="1"/>
  <c r="B5249" i="1" l="1"/>
  <c r="E5248" i="1"/>
  <c r="D5251" i="1"/>
  <c r="B5250" i="1" l="1"/>
  <c r="E5249" i="1"/>
  <c r="D5252" i="1"/>
  <c r="B5251" i="1" l="1"/>
  <c r="E5250" i="1"/>
  <c r="D5253" i="1"/>
  <c r="B5252" i="1" l="1"/>
  <c r="E5251" i="1"/>
  <c r="D5254" i="1"/>
  <c r="B5253" i="1" l="1"/>
  <c r="E5252" i="1"/>
  <c r="D5255" i="1"/>
  <c r="B5254" i="1" l="1"/>
  <c r="E5253" i="1"/>
  <c r="D5256" i="1"/>
  <c r="B5255" i="1" l="1"/>
  <c r="E5254" i="1"/>
  <c r="D5257" i="1"/>
  <c r="B5256" i="1" l="1"/>
  <c r="E5255" i="1"/>
  <c r="D5258" i="1"/>
  <c r="B5257" i="1" l="1"/>
  <c r="E5256" i="1"/>
  <c r="D5259" i="1"/>
  <c r="B5258" i="1" l="1"/>
  <c r="E5257" i="1"/>
  <c r="D5260" i="1"/>
  <c r="B5259" i="1" l="1"/>
  <c r="E5258" i="1"/>
  <c r="D5261" i="1"/>
  <c r="B5260" i="1" l="1"/>
  <c r="E5259" i="1"/>
  <c r="D5262" i="1"/>
  <c r="B5261" i="1" l="1"/>
  <c r="E5260" i="1"/>
  <c r="D5263" i="1"/>
  <c r="B5262" i="1" l="1"/>
  <c r="E5261" i="1"/>
  <c r="D5264" i="1"/>
  <c r="B5263" i="1" l="1"/>
  <c r="E5262" i="1"/>
  <c r="D5265" i="1"/>
  <c r="B5264" i="1" l="1"/>
  <c r="E5263" i="1"/>
  <c r="D5266" i="1"/>
  <c r="B5265" i="1" l="1"/>
  <c r="E5264" i="1"/>
  <c r="D5267" i="1"/>
  <c r="B5266" i="1" l="1"/>
  <c r="E5265" i="1"/>
  <c r="D5268" i="1"/>
  <c r="B5267" i="1" l="1"/>
  <c r="E5266" i="1"/>
  <c r="D5269" i="1"/>
  <c r="B5268" i="1" l="1"/>
  <c r="E5267" i="1"/>
  <c r="D5270" i="1"/>
  <c r="B5269" i="1" l="1"/>
  <c r="E5268" i="1"/>
  <c r="D5271" i="1"/>
  <c r="B5270" i="1" l="1"/>
  <c r="E5269" i="1"/>
  <c r="D5272" i="1"/>
  <c r="B5271" i="1" l="1"/>
  <c r="E5270" i="1"/>
  <c r="D5273" i="1"/>
  <c r="B5272" i="1" l="1"/>
  <c r="E5271" i="1"/>
  <c r="D5274" i="1"/>
  <c r="B5273" i="1" l="1"/>
  <c r="E5272" i="1"/>
  <c r="D5275" i="1"/>
  <c r="B5274" i="1" l="1"/>
  <c r="E5273" i="1"/>
  <c r="D5276" i="1"/>
  <c r="B5275" i="1" l="1"/>
  <c r="E5274" i="1"/>
  <c r="D5277" i="1"/>
  <c r="B5276" i="1" l="1"/>
  <c r="E5275" i="1"/>
  <c r="D5278" i="1"/>
  <c r="B5277" i="1" l="1"/>
  <c r="E5276" i="1"/>
  <c r="D5279" i="1"/>
  <c r="B5278" i="1" l="1"/>
  <c r="E5277" i="1"/>
  <c r="D5280" i="1"/>
  <c r="B5279" i="1" l="1"/>
  <c r="E5278" i="1"/>
  <c r="D5281" i="1"/>
  <c r="B5280" i="1" l="1"/>
  <c r="E5279" i="1"/>
  <c r="D5282" i="1"/>
  <c r="B5281" i="1" l="1"/>
  <c r="E5280" i="1"/>
  <c r="D5283" i="1"/>
  <c r="B5282" i="1" l="1"/>
  <c r="E5281" i="1"/>
  <c r="D5284" i="1"/>
  <c r="B5283" i="1" l="1"/>
  <c r="E5282" i="1"/>
  <c r="D5285" i="1"/>
  <c r="B5284" i="1" l="1"/>
  <c r="E5283" i="1"/>
  <c r="D5286" i="1"/>
  <c r="B5285" i="1" l="1"/>
  <c r="E5284" i="1"/>
  <c r="D5287" i="1"/>
  <c r="B5286" i="1" l="1"/>
  <c r="E5285" i="1"/>
  <c r="D5288" i="1"/>
  <c r="B5287" i="1" l="1"/>
  <c r="E5286" i="1"/>
  <c r="D5289" i="1"/>
  <c r="B5288" i="1" l="1"/>
  <c r="E5287" i="1"/>
  <c r="D5290" i="1"/>
  <c r="B5289" i="1" l="1"/>
  <c r="E5288" i="1"/>
  <c r="D5291" i="1"/>
  <c r="B5290" i="1" l="1"/>
  <c r="E5289" i="1"/>
  <c r="D5292" i="1"/>
  <c r="B5291" i="1" l="1"/>
  <c r="E5290" i="1"/>
  <c r="D5293" i="1"/>
  <c r="B5292" i="1" l="1"/>
  <c r="E5291" i="1"/>
  <c r="D5294" i="1"/>
  <c r="B5293" i="1" l="1"/>
  <c r="E5292" i="1"/>
  <c r="D5295" i="1"/>
  <c r="B5294" i="1" l="1"/>
  <c r="E5293" i="1"/>
  <c r="D5296" i="1"/>
  <c r="B5295" i="1" l="1"/>
  <c r="E5294" i="1"/>
  <c r="D5297" i="1"/>
  <c r="B5296" i="1" l="1"/>
  <c r="E5295" i="1"/>
  <c r="D5298" i="1"/>
  <c r="B5297" i="1" l="1"/>
  <c r="E5296" i="1"/>
  <c r="D5299" i="1"/>
  <c r="B5298" i="1" l="1"/>
  <c r="E5297" i="1"/>
  <c r="D5300" i="1"/>
  <c r="B5299" i="1" l="1"/>
  <c r="E5298" i="1"/>
  <c r="D5301" i="1"/>
  <c r="B5300" i="1" l="1"/>
  <c r="E5299" i="1"/>
  <c r="D5302" i="1"/>
  <c r="B5301" i="1" l="1"/>
  <c r="E5300" i="1"/>
  <c r="D5303" i="1"/>
  <c r="B5302" i="1" l="1"/>
  <c r="E5301" i="1"/>
  <c r="D5304" i="1"/>
  <c r="B5303" i="1" l="1"/>
  <c r="E5302" i="1"/>
  <c r="D5305" i="1"/>
  <c r="B5304" i="1" l="1"/>
  <c r="E5303" i="1"/>
  <c r="D5306" i="1"/>
  <c r="B5305" i="1" l="1"/>
  <c r="E5304" i="1"/>
  <c r="D5307" i="1"/>
  <c r="B5306" i="1" l="1"/>
  <c r="E5305" i="1"/>
  <c r="D5308" i="1"/>
  <c r="B5307" i="1" l="1"/>
  <c r="E5306" i="1"/>
  <c r="D5309" i="1"/>
  <c r="B5308" i="1" l="1"/>
  <c r="E5307" i="1"/>
  <c r="D5310" i="1"/>
  <c r="B5309" i="1" l="1"/>
  <c r="E5308" i="1"/>
  <c r="D5311" i="1"/>
  <c r="B5310" i="1" l="1"/>
  <c r="E5309" i="1"/>
  <c r="D5312" i="1"/>
  <c r="B5311" i="1" l="1"/>
  <c r="E5310" i="1"/>
  <c r="D5313" i="1"/>
  <c r="B5312" i="1" l="1"/>
  <c r="E5311" i="1"/>
  <c r="D5314" i="1"/>
  <c r="B5313" i="1" l="1"/>
  <c r="E5312" i="1"/>
  <c r="D5315" i="1"/>
  <c r="B5314" i="1" l="1"/>
  <c r="E5313" i="1"/>
  <c r="D5316" i="1"/>
  <c r="B5315" i="1" l="1"/>
  <c r="E5314" i="1"/>
  <c r="D5317" i="1"/>
  <c r="B5316" i="1" l="1"/>
  <c r="E5315" i="1"/>
  <c r="D5318" i="1"/>
  <c r="B5317" i="1" l="1"/>
  <c r="E5316" i="1"/>
  <c r="D5319" i="1"/>
  <c r="B5318" i="1" l="1"/>
  <c r="E5317" i="1"/>
  <c r="D5320" i="1"/>
  <c r="B5319" i="1" l="1"/>
  <c r="E5318" i="1"/>
  <c r="D5321" i="1"/>
  <c r="B5320" i="1" l="1"/>
  <c r="E5319" i="1"/>
  <c r="D5322" i="1"/>
  <c r="B5321" i="1" l="1"/>
  <c r="E5320" i="1"/>
  <c r="D5323" i="1"/>
  <c r="B5322" i="1" l="1"/>
  <c r="E5321" i="1"/>
  <c r="D5324" i="1"/>
  <c r="B5323" i="1" l="1"/>
  <c r="E5322" i="1"/>
  <c r="D5325" i="1"/>
  <c r="B5324" i="1" l="1"/>
  <c r="E5323" i="1"/>
  <c r="D5326" i="1"/>
  <c r="B5325" i="1" l="1"/>
  <c r="E5324" i="1"/>
  <c r="D5327" i="1"/>
  <c r="B5326" i="1" l="1"/>
  <c r="E5325" i="1"/>
  <c r="D5328" i="1"/>
  <c r="B5327" i="1" l="1"/>
  <c r="E5326" i="1"/>
  <c r="D5329" i="1"/>
  <c r="B5328" i="1" l="1"/>
  <c r="E5327" i="1"/>
  <c r="D5330" i="1"/>
  <c r="B5329" i="1" l="1"/>
  <c r="E5328" i="1"/>
  <c r="D5331" i="1"/>
  <c r="B5330" i="1" l="1"/>
  <c r="E5329" i="1"/>
  <c r="D5332" i="1"/>
  <c r="B5331" i="1" l="1"/>
  <c r="E5330" i="1"/>
  <c r="D5333" i="1"/>
  <c r="B5332" i="1" l="1"/>
  <c r="E5331" i="1"/>
  <c r="D5334" i="1"/>
  <c r="B5333" i="1" l="1"/>
  <c r="E5332" i="1"/>
  <c r="D5335" i="1"/>
  <c r="B5334" i="1" l="1"/>
  <c r="E5333" i="1"/>
  <c r="D5336" i="1"/>
  <c r="B5335" i="1" l="1"/>
  <c r="E5334" i="1"/>
  <c r="D5337" i="1"/>
  <c r="B5336" i="1" l="1"/>
  <c r="E5335" i="1"/>
  <c r="D5338" i="1"/>
  <c r="B5337" i="1" l="1"/>
  <c r="E5336" i="1"/>
  <c r="D5339" i="1"/>
  <c r="B5338" i="1" l="1"/>
  <c r="E5337" i="1"/>
  <c r="D5340" i="1"/>
  <c r="B5339" i="1" l="1"/>
  <c r="E5338" i="1"/>
  <c r="D5341" i="1"/>
  <c r="B5340" i="1" l="1"/>
  <c r="E5339" i="1"/>
  <c r="D5342" i="1"/>
  <c r="B5341" i="1" l="1"/>
  <c r="E5340" i="1"/>
  <c r="D5343" i="1"/>
  <c r="B5342" i="1" l="1"/>
  <c r="E5341" i="1"/>
  <c r="D5344" i="1"/>
  <c r="B5343" i="1" l="1"/>
  <c r="E5342" i="1"/>
  <c r="D5345" i="1"/>
  <c r="B5344" i="1" l="1"/>
  <c r="E5343" i="1"/>
  <c r="D5346" i="1"/>
  <c r="B5345" i="1" l="1"/>
  <c r="E5344" i="1"/>
  <c r="D5347" i="1"/>
  <c r="B5346" i="1" l="1"/>
  <c r="E5345" i="1"/>
  <c r="D5348" i="1"/>
  <c r="B5347" i="1" l="1"/>
  <c r="E5346" i="1"/>
  <c r="D5349" i="1"/>
  <c r="B5348" i="1" l="1"/>
  <c r="E5347" i="1"/>
  <c r="D5350" i="1"/>
  <c r="B5349" i="1" l="1"/>
  <c r="E5348" i="1"/>
  <c r="D5351" i="1"/>
  <c r="B5350" i="1" l="1"/>
  <c r="E5349" i="1"/>
  <c r="D5352" i="1"/>
  <c r="B5351" i="1" l="1"/>
  <c r="E5350" i="1"/>
  <c r="D5353" i="1"/>
  <c r="B5352" i="1" l="1"/>
  <c r="E5351" i="1"/>
  <c r="D5354" i="1"/>
  <c r="B5353" i="1" l="1"/>
  <c r="E5352" i="1"/>
  <c r="D5355" i="1"/>
  <c r="B5354" i="1" l="1"/>
  <c r="E5353" i="1"/>
  <c r="D5356" i="1"/>
  <c r="B5355" i="1" l="1"/>
  <c r="E5354" i="1"/>
  <c r="D5357" i="1"/>
  <c r="B5356" i="1" l="1"/>
  <c r="E5355" i="1"/>
  <c r="D5358" i="1"/>
  <c r="B5357" i="1" l="1"/>
  <c r="E5356" i="1"/>
  <c r="D5359" i="1"/>
  <c r="B5358" i="1" l="1"/>
  <c r="E5357" i="1"/>
  <c r="D5360" i="1"/>
  <c r="B5359" i="1" l="1"/>
  <c r="E5358" i="1"/>
  <c r="D5361" i="1"/>
  <c r="B5360" i="1" l="1"/>
  <c r="E5359" i="1"/>
  <c r="D5362" i="1"/>
  <c r="B5361" i="1" l="1"/>
  <c r="E5360" i="1"/>
  <c r="D5363" i="1"/>
  <c r="B5362" i="1" l="1"/>
  <c r="E5361" i="1"/>
  <c r="D5364" i="1"/>
  <c r="B5363" i="1" l="1"/>
  <c r="E5362" i="1"/>
  <c r="D5365" i="1"/>
  <c r="B5364" i="1" l="1"/>
  <c r="E5363" i="1"/>
  <c r="D5366" i="1"/>
  <c r="B5365" i="1" l="1"/>
  <c r="E5364" i="1"/>
  <c r="D5367" i="1"/>
  <c r="B5366" i="1" l="1"/>
  <c r="E5365" i="1"/>
  <c r="D5368" i="1"/>
  <c r="B5367" i="1" l="1"/>
  <c r="E5366" i="1"/>
  <c r="D5369" i="1"/>
  <c r="B5368" i="1" l="1"/>
  <c r="E5367" i="1"/>
  <c r="D5370" i="1"/>
  <c r="B5369" i="1" l="1"/>
  <c r="E5368" i="1"/>
  <c r="D5371" i="1"/>
  <c r="B5370" i="1" l="1"/>
  <c r="E5369" i="1"/>
  <c r="D5372" i="1"/>
  <c r="B5371" i="1" l="1"/>
  <c r="E5370" i="1"/>
  <c r="D5373" i="1"/>
  <c r="B5372" i="1" l="1"/>
  <c r="E5371" i="1"/>
  <c r="D5374" i="1"/>
  <c r="B5373" i="1" l="1"/>
  <c r="E5372" i="1"/>
  <c r="D5375" i="1"/>
  <c r="B5374" i="1" l="1"/>
  <c r="E5373" i="1"/>
  <c r="D5376" i="1"/>
  <c r="B5375" i="1" l="1"/>
  <c r="E5374" i="1"/>
  <c r="D5377" i="1"/>
  <c r="B5376" i="1" l="1"/>
  <c r="E5375" i="1"/>
  <c r="D5378" i="1"/>
  <c r="B5377" i="1" l="1"/>
  <c r="E5376" i="1"/>
  <c r="D5379" i="1"/>
  <c r="B5378" i="1" l="1"/>
  <c r="E5377" i="1"/>
  <c r="D5380" i="1"/>
  <c r="B5379" i="1" l="1"/>
  <c r="E5378" i="1"/>
  <c r="D5381" i="1"/>
  <c r="B5380" i="1" l="1"/>
  <c r="E5379" i="1"/>
  <c r="D5382" i="1"/>
  <c r="B5381" i="1" l="1"/>
  <c r="E5380" i="1"/>
  <c r="D5383" i="1"/>
  <c r="B5382" i="1" l="1"/>
  <c r="E5381" i="1"/>
  <c r="D5384" i="1"/>
  <c r="B5383" i="1" l="1"/>
  <c r="E5382" i="1"/>
  <c r="D5385" i="1"/>
  <c r="B5384" i="1" l="1"/>
  <c r="E5383" i="1"/>
  <c r="D5386" i="1"/>
  <c r="B5385" i="1" l="1"/>
  <c r="E5384" i="1"/>
  <c r="D5387" i="1"/>
  <c r="B5386" i="1" l="1"/>
  <c r="E5385" i="1"/>
  <c r="D5388" i="1"/>
  <c r="B5387" i="1" l="1"/>
  <c r="E5386" i="1"/>
  <c r="D5389" i="1"/>
  <c r="B5388" i="1" l="1"/>
  <c r="E5387" i="1"/>
  <c r="D5390" i="1"/>
  <c r="B5389" i="1" l="1"/>
  <c r="E5388" i="1"/>
  <c r="D5391" i="1"/>
  <c r="B5390" i="1" l="1"/>
  <c r="E5389" i="1"/>
  <c r="D5392" i="1"/>
  <c r="B5391" i="1" l="1"/>
  <c r="E5390" i="1"/>
  <c r="D5393" i="1"/>
  <c r="B5392" i="1" l="1"/>
  <c r="E5391" i="1"/>
  <c r="D5394" i="1"/>
  <c r="B5393" i="1" l="1"/>
  <c r="E5392" i="1"/>
  <c r="D5395" i="1"/>
  <c r="B5394" i="1" l="1"/>
  <c r="E5393" i="1"/>
  <c r="D5396" i="1"/>
  <c r="B5395" i="1" l="1"/>
  <c r="E5394" i="1"/>
  <c r="D5397" i="1"/>
  <c r="B5396" i="1" l="1"/>
  <c r="E5395" i="1"/>
  <c r="D5398" i="1"/>
  <c r="B5397" i="1" l="1"/>
  <c r="E5396" i="1"/>
  <c r="D5399" i="1"/>
  <c r="B5398" i="1" l="1"/>
  <c r="E5397" i="1"/>
  <c r="D5400" i="1"/>
  <c r="B5399" i="1" l="1"/>
  <c r="E5398" i="1"/>
  <c r="D5401" i="1"/>
  <c r="B5400" i="1" l="1"/>
  <c r="E5399" i="1"/>
  <c r="D5402" i="1"/>
  <c r="B5401" i="1" l="1"/>
  <c r="E5400" i="1"/>
  <c r="D5403" i="1"/>
  <c r="B5402" i="1" l="1"/>
  <c r="E5401" i="1"/>
  <c r="D5404" i="1"/>
  <c r="B5403" i="1" l="1"/>
  <c r="E5402" i="1"/>
  <c r="D5405" i="1"/>
  <c r="B5404" i="1" l="1"/>
  <c r="E5403" i="1"/>
  <c r="D5406" i="1"/>
  <c r="B5405" i="1" l="1"/>
  <c r="E5404" i="1"/>
  <c r="D5407" i="1"/>
  <c r="B5406" i="1" l="1"/>
  <c r="E5405" i="1"/>
  <c r="D5408" i="1"/>
  <c r="B5407" i="1" l="1"/>
  <c r="E5406" i="1"/>
  <c r="D5409" i="1"/>
  <c r="B5408" i="1" l="1"/>
  <c r="E5407" i="1"/>
  <c r="D5410" i="1"/>
  <c r="B5409" i="1" l="1"/>
  <c r="E5408" i="1"/>
  <c r="D5411" i="1"/>
  <c r="B5410" i="1" l="1"/>
  <c r="E5409" i="1"/>
  <c r="D5412" i="1"/>
  <c r="B5411" i="1" l="1"/>
  <c r="E5410" i="1"/>
  <c r="D5413" i="1"/>
  <c r="B5412" i="1" l="1"/>
  <c r="E5411" i="1"/>
  <c r="D5414" i="1"/>
  <c r="B5413" i="1" l="1"/>
  <c r="E5412" i="1"/>
  <c r="D5415" i="1"/>
  <c r="B5414" i="1" l="1"/>
  <c r="E5413" i="1"/>
  <c r="D5416" i="1"/>
  <c r="B5415" i="1" l="1"/>
  <c r="E5414" i="1"/>
  <c r="D5417" i="1"/>
  <c r="B5416" i="1" l="1"/>
  <c r="E5415" i="1"/>
  <c r="D5418" i="1"/>
  <c r="B5417" i="1" l="1"/>
  <c r="E5416" i="1"/>
  <c r="D5419" i="1"/>
  <c r="B5418" i="1" l="1"/>
  <c r="E5417" i="1"/>
  <c r="D5420" i="1"/>
  <c r="B5419" i="1" l="1"/>
  <c r="E5418" i="1"/>
  <c r="D5421" i="1"/>
  <c r="B5420" i="1" l="1"/>
  <c r="E5419" i="1"/>
  <c r="D5422" i="1"/>
  <c r="B5421" i="1" l="1"/>
  <c r="E5420" i="1"/>
  <c r="D5423" i="1"/>
  <c r="B5422" i="1" l="1"/>
  <c r="E5421" i="1"/>
  <c r="D5424" i="1"/>
  <c r="B5423" i="1" l="1"/>
  <c r="E5422" i="1"/>
  <c r="D5425" i="1"/>
  <c r="B5424" i="1" l="1"/>
  <c r="E5423" i="1"/>
  <c r="D5426" i="1"/>
  <c r="B5425" i="1" l="1"/>
  <c r="E5424" i="1"/>
  <c r="D5427" i="1"/>
  <c r="B5426" i="1" l="1"/>
  <c r="E5425" i="1"/>
  <c r="D5428" i="1"/>
  <c r="B5427" i="1" l="1"/>
  <c r="E5426" i="1"/>
  <c r="D5429" i="1"/>
  <c r="B5428" i="1" l="1"/>
  <c r="E5427" i="1"/>
  <c r="D5430" i="1"/>
  <c r="B5429" i="1" l="1"/>
  <c r="E5428" i="1"/>
  <c r="D5431" i="1"/>
  <c r="B5430" i="1" l="1"/>
  <c r="E5429" i="1"/>
  <c r="D5432" i="1"/>
  <c r="B5431" i="1" l="1"/>
  <c r="E5430" i="1"/>
  <c r="D5433" i="1"/>
  <c r="B5432" i="1" l="1"/>
  <c r="E5431" i="1"/>
  <c r="D5434" i="1"/>
  <c r="B5433" i="1" l="1"/>
  <c r="E5432" i="1"/>
  <c r="D5435" i="1"/>
  <c r="B5434" i="1" l="1"/>
  <c r="E5433" i="1"/>
  <c r="D5436" i="1"/>
  <c r="B5435" i="1" l="1"/>
  <c r="E5434" i="1"/>
  <c r="D5437" i="1"/>
  <c r="B5436" i="1" l="1"/>
  <c r="E5435" i="1"/>
  <c r="D5438" i="1"/>
  <c r="B5437" i="1" l="1"/>
  <c r="E5436" i="1"/>
  <c r="D5439" i="1"/>
  <c r="B5438" i="1" l="1"/>
  <c r="E5437" i="1"/>
  <c r="D5440" i="1"/>
  <c r="B5439" i="1" l="1"/>
  <c r="E5438" i="1"/>
  <c r="D5441" i="1"/>
  <c r="B5440" i="1" l="1"/>
  <c r="E5439" i="1"/>
  <c r="D5442" i="1"/>
  <c r="B5441" i="1" l="1"/>
  <c r="E5440" i="1"/>
  <c r="D5443" i="1"/>
  <c r="B5442" i="1" l="1"/>
  <c r="E5441" i="1"/>
  <c r="D5444" i="1"/>
  <c r="B5443" i="1" l="1"/>
  <c r="E5442" i="1"/>
  <c r="D5445" i="1"/>
  <c r="B5444" i="1" l="1"/>
  <c r="E5443" i="1"/>
  <c r="D5446" i="1"/>
  <c r="B5445" i="1" l="1"/>
  <c r="E5444" i="1"/>
  <c r="D5447" i="1"/>
  <c r="B5446" i="1" l="1"/>
  <c r="E5445" i="1"/>
  <c r="D5448" i="1"/>
  <c r="B5447" i="1" l="1"/>
  <c r="E5446" i="1"/>
  <c r="D5449" i="1"/>
  <c r="B5448" i="1" l="1"/>
  <c r="E5447" i="1"/>
  <c r="D5450" i="1"/>
  <c r="B5449" i="1" l="1"/>
  <c r="E5448" i="1"/>
  <c r="D5451" i="1"/>
  <c r="B5450" i="1" l="1"/>
  <c r="E5449" i="1"/>
  <c r="D5452" i="1"/>
  <c r="B5451" i="1" l="1"/>
  <c r="E5450" i="1"/>
  <c r="D5453" i="1"/>
  <c r="B5452" i="1" l="1"/>
  <c r="E5451" i="1"/>
  <c r="D5454" i="1"/>
  <c r="B5453" i="1" l="1"/>
  <c r="E5452" i="1"/>
  <c r="D5455" i="1"/>
  <c r="B5454" i="1" l="1"/>
  <c r="E5453" i="1"/>
  <c r="D5456" i="1"/>
  <c r="B5455" i="1" l="1"/>
  <c r="E5454" i="1"/>
  <c r="D5457" i="1"/>
  <c r="B5456" i="1" l="1"/>
  <c r="E5455" i="1"/>
  <c r="D5458" i="1"/>
  <c r="B5457" i="1" l="1"/>
  <c r="E5456" i="1"/>
  <c r="D5459" i="1"/>
  <c r="B5458" i="1" l="1"/>
  <c r="E5457" i="1"/>
  <c r="D5460" i="1"/>
  <c r="B5459" i="1" l="1"/>
  <c r="E5458" i="1"/>
  <c r="D5461" i="1"/>
  <c r="B5460" i="1" l="1"/>
  <c r="E5459" i="1"/>
  <c r="D5462" i="1"/>
  <c r="B5461" i="1" l="1"/>
  <c r="E5460" i="1"/>
  <c r="D5463" i="1"/>
  <c r="B5462" i="1" l="1"/>
  <c r="E5461" i="1"/>
  <c r="D5464" i="1"/>
  <c r="B5463" i="1" l="1"/>
  <c r="E5462" i="1"/>
  <c r="D5465" i="1"/>
  <c r="B5464" i="1" l="1"/>
  <c r="E5463" i="1"/>
  <c r="D5466" i="1"/>
  <c r="B5465" i="1" l="1"/>
  <c r="E5464" i="1"/>
  <c r="D5467" i="1"/>
  <c r="B5466" i="1" l="1"/>
  <c r="E5465" i="1"/>
  <c r="D5468" i="1"/>
  <c r="B5467" i="1" l="1"/>
  <c r="E5466" i="1"/>
  <c r="D5469" i="1"/>
  <c r="B5468" i="1" l="1"/>
  <c r="E5467" i="1"/>
  <c r="D5470" i="1"/>
  <c r="B5469" i="1" l="1"/>
  <c r="E5468" i="1"/>
  <c r="D5471" i="1"/>
  <c r="B5470" i="1" l="1"/>
  <c r="E5469" i="1"/>
  <c r="D5472" i="1"/>
  <c r="B5471" i="1" l="1"/>
  <c r="E5470" i="1"/>
  <c r="D5473" i="1"/>
  <c r="B5472" i="1" l="1"/>
  <c r="E5471" i="1"/>
  <c r="D5474" i="1"/>
  <c r="B5473" i="1" l="1"/>
  <c r="E5472" i="1"/>
  <c r="D5475" i="1"/>
  <c r="B5474" i="1" l="1"/>
  <c r="E5473" i="1"/>
  <c r="D5476" i="1"/>
  <c r="B5475" i="1" l="1"/>
  <c r="E5474" i="1"/>
  <c r="D5477" i="1"/>
  <c r="B5476" i="1" l="1"/>
  <c r="E5475" i="1"/>
  <c r="D5478" i="1"/>
  <c r="B5477" i="1" l="1"/>
  <c r="E5476" i="1"/>
  <c r="D5479" i="1"/>
  <c r="B5478" i="1" l="1"/>
  <c r="E5477" i="1"/>
  <c r="D5480" i="1"/>
  <c r="B5479" i="1" l="1"/>
  <c r="E5478" i="1"/>
  <c r="D5481" i="1"/>
  <c r="B5480" i="1" l="1"/>
  <c r="E5479" i="1"/>
  <c r="D5482" i="1"/>
  <c r="B5481" i="1" l="1"/>
  <c r="E5480" i="1"/>
  <c r="D5483" i="1"/>
  <c r="B5482" i="1" l="1"/>
  <c r="E5481" i="1"/>
  <c r="D5484" i="1"/>
  <c r="B5483" i="1" l="1"/>
  <c r="E5482" i="1"/>
  <c r="D5485" i="1"/>
  <c r="B5484" i="1" l="1"/>
  <c r="E5483" i="1"/>
  <c r="D5486" i="1"/>
  <c r="B5485" i="1" l="1"/>
  <c r="E5484" i="1"/>
  <c r="D5487" i="1"/>
  <c r="B5486" i="1" l="1"/>
  <c r="E5485" i="1"/>
  <c r="D5488" i="1"/>
  <c r="B5487" i="1" l="1"/>
  <c r="E5486" i="1"/>
  <c r="D5489" i="1"/>
  <c r="B5488" i="1" l="1"/>
  <c r="E5487" i="1"/>
  <c r="D5490" i="1"/>
  <c r="B5489" i="1" l="1"/>
  <c r="E5488" i="1"/>
  <c r="D5491" i="1"/>
  <c r="B5490" i="1" l="1"/>
  <c r="E5489" i="1"/>
  <c r="D5492" i="1"/>
  <c r="B5491" i="1" l="1"/>
  <c r="E5490" i="1"/>
  <c r="D5493" i="1"/>
  <c r="B5492" i="1" l="1"/>
  <c r="E5491" i="1"/>
  <c r="D5494" i="1"/>
  <c r="B5493" i="1" l="1"/>
  <c r="E5492" i="1"/>
  <c r="D5495" i="1"/>
  <c r="B5494" i="1" l="1"/>
  <c r="E5493" i="1"/>
  <c r="D5496" i="1"/>
  <c r="B5495" i="1" l="1"/>
  <c r="E5494" i="1"/>
  <c r="D5497" i="1"/>
  <c r="B5496" i="1" l="1"/>
  <c r="E5495" i="1"/>
  <c r="D5498" i="1"/>
  <c r="B5497" i="1" l="1"/>
  <c r="E5496" i="1"/>
  <c r="D5499" i="1"/>
  <c r="B5498" i="1" l="1"/>
  <c r="E5497" i="1"/>
  <c r="D5500" i="1"/>
  <c r="B5499" i="1" l="1"/>
  <c r="E5498" i="1"/>
  <c r="D5501" i="1"/>
  <c r="B5500" i="1" l="1"/>
  <c r="E5499" i="1"/>
  <c r="D5502" i="1"/>
  <c r="B5501" i="1" l="1"/>
  <c r="E5500" i="1"/>
  <c r="D5503" i="1"/>
  <c r="B5502" i="1" l="1"/>
  <c r="E5501" i="1"/>
  <c r="D5504" i="1"/>
  <c r="B5503" i="1" l="1"/>
  <c r="E5502" i="1"/>
  <c r="D5505" i="1"/>
  <c r="B5504" i="1" l="1"/>
  <c r="E5503" i="1"/>
  <c r="D5506" i="1"/>
  <c r="B5505" i="1" l="1"/>
  <c r="E5504" i="1"/>
  <c r="D5507" i="1"/>
  <c r="B5506" i="1" l="1"/>
  <c r="E5505" i="1"/>
  <c r="D5508" i="1"/>
  <c r="B5507" i="1" l="1"/>
  <c r="E5506" i="1"/>
  <c r="D5509" i="1"/>
  <c r="B5508" i="1" l="1"/>
  <c r="E5507" i="1"/>
  <c r="D5510" i="1"/>
  <c r="B5509" i="1" l="1"/>
  <c r="E5508" i="1"/>
  <c r="D5511" i="1"/>
  <c r="B5510" i="1" l="1"/>
  <c r="E5509" i="1"/>
  <c r="D5512" i="1"/>
  <c r="B5511" i="1" l="1"/>
  <c r="E5510" i="1"/>
  <c r="D5513" i="1"/>
  <c r="B5512" i="1" l="1"/>
  <c r="E5511" i="1"/>
  <c r="D5514" i="1"/>
  <c r="B5513" i="1" l="1"/>
  <c r="E5512" i="1"/>
  <c r="D5515" i="1"/>
  <c r="B5514" i="1" l="1"/>
  <c r="E5513" i="1"/>
  <c r="D5516" i="1"/>
  <c r="B5515" i="1" l="1"/>
  <c r="E5514" i="1"/>
  <c r="D5517" i="1"/>
  <c r="B5516" i="1" l="1"/>
  <c r="E5515" i="1"/>
  <c r="D5518" i="1"/>
  <c r="B5517" i="1" l="1"/>
  <c r="E5516" i="1"/>
  <c r="D5519" i="1"/>
  <c r="B5518" i="1" l="1"/>
  <c r="E5517" i="1"/>
  <c r="D5520" i="1"/>
  <c r="B5519" i="1" l="1"/>
  <c r="E5518" i="1"/>
  <c r="D5521" i="1"/>
  <c r="B5520" i="1" l="1"/>
  <c r="E5519" i="1"/>
  <c r="D5522" i="1"/>
  <c r="B5521" i="1" l="1"/>
  <c r="E5520" i="1"/>
  <c r="D5523" i="1"/>
  <c r="B5522" i="1" l="1"/>
  <c r="E5521" i="1"/>
  <c r="D5524" i="1"/>
  <c r="B5523" i="1" l="1"/>
  <c r="E5522" i="1"/>
  <c r="D5525" i="1"/>
  <c r="B5524" i="1" l="1"/>
  <c r="E5523" i="1"/>
  <c r="D5526" i="1"/>
  <c r="B5525" i="1" l="1"/>
  <c r="E5524" i="1"/>
  <c r="D5527" i="1"/>
  <c r="B5526" i="1" l="1"/>
  <c r="E5525" i="1"/>
  <c r="D5528" i="1"/>
  <c r="B5527" i="1" l="1"/>
  <c r="E5526" i="1"/>
  <c r="D5529" i="1"/>
  <c r="B5528" i="1" l="1"/>
  <c r="E5527" i="1"/>
  <c r="D5530" i="1"/>
  <c r="B5529" i="1" l="1"/>
  <c r="E5528" i="1"/>
  <c r="D5531" i="1"/>
  <c r="B5530" i="1" l="1"/>
  <c r="E5529" i="1"/>
  <c r="D5532" i="1"/>
  <c r="B5531" i="1" l="1"/>
  <c r="E5530" i="1"/>
  <c r="D5533" i="1"/>
  <c r="B5532" i="1" l="1"/>
  <c r="E5531" i="1"/>
  <c r="D5534" i="1"/>
  <c r="B5533" i="1" l="1"/>
  <c r="E5532" i="1"/>
  <c r="D5535" i="1"/>
  <c r="B5534" i="1" l="1"/>
  <c r="E5533" i="1"/>
  <c r="D5536" i="1"/>
  <c r="B5535" i="1" l="1"/>
  <c r="E5534" i="1"/>
  <c r="D5537" i="1"/>
  <c r="B5536" i="1" l="1"/>
  <c r="E5535" i="1"/>
  <c r="D5538" i="1"/>
  <c r="B5537" i="1" l="1"/>
  <c r="E5536" i="1"/>
  <c r="D5539" i="1"/>
  <c r="B5538" i="1" l="1"/>
  <c r="E5537" i="1"/>
  <c r="D5540" i="1"/>
  <c r="B5539" i="1" l="1"/>
  <c r="E5538" i="1"/>
  <c r="D5541" i="1"/>
  <c r="B5540" i="1" l="1"/>
  <c r="E5539" i="1"/>
  <c r="D5542" i="1"/>
  <c r="B5541" i="1" l="1"/>
  <c r="E5540" i="1"/>
  <c r="D5543" i="1"/>
  <c r="B5542" i="1" l="1"/>
  <c r="E5541" i="1"/>
  <c r="D5544" i="1"/>
  <c r="B5543" i="1" l="1"/>
  <c r="E5542" i="1"/>
  <c r="D5545" i="1"/>
  <c r="B5544" i="1" l="1"/>
  <c r="E5543" i="1"/>
  <c r="D5546" i="1"/>
  <c r="B5545" i="1" l="1"/>
  <c r="E5544" i="1"/>
  <c r="D5547" i="1"/>
  <c r="B5546" i="1" l="1"/>
  <c r="E5545" i="1"/>
  <c r="D5548" i="1"/>
  <c r="B5547" i="1" l="1"/>
  <c r="E5546" i="1"/>
  <c r="D5549" i="1"/>
  <c r="B5548" i="1" l="1"/>
  <c r="E5547" i="1"/>
  <c r="D5550" i="1"/>
  <c r="B5549" i="1" l="1"/>
  <c r="E5548" i="1"/>
  <c r="D5551" i="1"/>
  <c r="B5550" i="1" l="1"/>
  <c r="E5549" i="1"/>
  <c r="D5552" i="1"/>
  <c r="B5551" i="1" l="1"/>
  <c r="E5550" i="1"/>
  <c r="D5553" i="1"/>
  <c r="B5552" i="1" l="1"/>
  <c r="E5551" i="1"/>
  <c r="D5554" i="1"/>
  <c r="B5553" i="1" l="1"/>
  <c r="E5552" i="1"/>
  <c r="D5555" i="1"/>
  <c r="B5554" i="1" l="1"/>
  <c r="E5553" i="1"/>
  <c r="D5556" i="1"/>
  <c r="B5555" i="1" l="1"/>
  <c r="E5554" i="1"/>
  <c r="D5557" i="1"/>
  <c r="B5556" i="1" l="1"/>
  <c r="E5555" i="1"/>
  <c r="D5558" i="1"/>
  <c r="B5557" i="1" l="1"/>
  <c r="E5556" i="1"/>
  <c r="D5559" i="1"/>
  <c r="B5558" i="1" l="1"/>
  <c r="E5557" i="1"/>
  <c r="D5560" i="1"/>
  <c r="B5559" i="1" l="1"/>
  <c r="E5558" i="1"/>
  <c r="D5561" i="1"/>
  <c r="B5560" i="1" l="1"/>
  <c r="E5559" i="1"/>
  <c r="D5562" i="1"/>
  <c r="B5561" i="1" l="1"/>
  <c r="E5560" i="1"/>
  <c r="D5563" i="1"/>
  <c r="B5562" i="1" l="1"/>
  <c r="E5561" i="1"/>
  <c r="D5564" i="1"/>
  <c r="B5563" i="1" l="1"/>
  <c r="E5562" i="1"/>
  <c r="D5565" i="1"/>
  <c r="B5564" i="1" l="1"/>
  <c r="E5563" i="1"/>
  <c r="D5566" i="1"/>
  <c r="B5565" i="1" l="1"/>
  <c r="E5564" i="1"/>
  <c r="D5567" i="1"/>
  <c r="B5566" i="1" l="1"/>
  <c r="E5565" i="1"/>
  <c r="D5568" i="1"/>
  <c r="B5567" i="1" l="1"/>
  <c r="E5566" i="1"/>
  <c r="D5569" i="1"/>
  <c r="B5568" i="1" l="1"/>
  <c r="E5567" i="1"/>
  <c r="D5570" i="1"/>
  <c r="B5569" i="1" l="1"/>
  <c r="E5568" i="1"/>
  <c r="D5571" i="1"/>
  <c r="B5570" i="1" l="1"/>
  <c r="E5569" i="1"/>
  <c r="D5572" i="1"/>
  <c r="B5571" i="1" l="1"/>
  <c r="E5570" i="1"/>
  <c r="D5573" i="1"/>
  <c r="B5572" i="1" l="1"/>
  <c r="E5571" i="1"/>
  <c r="D5574" i="1"/>
  <c r="B5573" i="1" l="1"/>
  <c r="E5572" i="1"/>
  <c r="D5575" i="1"/>
  <c r="B5574" i="1" l="1"/>
  <c r="E5573" i="1"/>
  <c r="D5576" i="1"/>
  <c r="B5575" i="1" l="1"/>
  <c r="E5574" i="1"/>
  <c r="D5577" i="1"/>
  <c r="B5576" i="1" l="1"/>
  <c r="E5575" i="1"/>
  <c r="D5578" i="1"/>
  <c r="B5577" i="1" l="1"/>
  <c r="E5576" i="1"/>
  <c r="D5579" i="1"/>
  <c r="B5578" i="1" l="1"/>
  <c r="E5577" i="1"/>
  <c r="D5580" i="1"/>
  <c r="B5579" i="1" l="1"/>
  <c r="E5578" i="1"/>
  <c r="D5581" i="1"/>
  <c r="B5580" i="1" l="1"/>
  <c r="E5579" i="1"/>
  <c r="D5582" i="1"/>
  <c r="B5581" i="1" l="1"/>
  <c r="E5580" i="1"/>
  <c r="D5583" i="1"/>
  <c r="B5582" i="1" l="1"/>
  <c r="E5581" i="1"/>
  <c r="D5584" i="1"/>
  <c r="B5583" i="1" l="1"/>
  <c r="E5582" i="1"/>
  <c r="D5585" i="1"/>
  <c r="B5584" i="1" l="1"/>
  <c r="E5583" i="1"/>
  <c r="D5586" i="1"/>
  <c r="B5585" i="1" l="1"/>
  <c r="E5584" i="1"/>
  <c r="D5587" i="1"/>
  <c r="B5586" i="1" l="1"/>
  <c r="E5585" i="1"/>
  <c r="D5588" i="1"/>
  <c r="B5587" i="1" l="1"/>
  <c r="E5586" i="1"/>
  <c r="D5589" i="1"/>
  <c r="B5588" i="1" l="1"/>
  <c r="E5587" i="1"/>
  <c r="D5590" i="1"/>
  <c r="B5589" i="1" l="1"/>
  <c r="E5588" i="1"/>
  <c r="D5591" i="1"/>
  <c r="B5590" i="1" l="1"/>
  <c r="E5589" i="1"/>
  <c r="D5592" i="1"/>
  <c r="B5591" i="1" l="1"/>
  <c r="E5590" i="1"/>
  <c r="D5593" i="1"/>
  <c r="B5592" i="1" l="1"/>
  <c r="E5591" i="1"/>
  <c r="D5594" i="1"/>
  <c r="B5593" i="1" l="1"/>
  <c r="E5592" i="1"/>
  <c r="D5595" i="1"/>
  <c r="B5594" i="1" l="1"/>
  <c r="E5593" i="1"/>
  <c r="D5596" i="1"/>
  <c r="B5595" i="1" l="1"/>
  <c r="E5594" i="1"/>
  <c r="D5597" i="1"/>
  <c r="B5596" i="1" l="1"/>
  <c r="E5595" i="1"/>
  <c r="D5598" i="1"/>
  <c r="B5597" i="1" l="1"/>
  <c r="E5596" i="1"/>
  <c r="D5599" i="1"/>
  <c r="B5598" i="1" l="1"/>
  <c r="E5597" i="1"/>
  <c r="D5600" i="1"/>
  <c r="B5599" i="1" l="1"/>
  <c r="E5598" i="1"/>
  <c r="D5601" i="1"/>
  <c r="B5600" i="1" l="1"/>
  <c r="E5599" i="1"/>
  <c r="D5602" i="1"/>
  <c r="B5601" i="1" l="1"/>
  <c r="E5600" i="1"/>
  <c r="D5603" i="1"/>
  <c r="B5602" i="1" l="1"/>
  <c r="E5601" i="1"/>
  <c r="D5604" i="1"/>
  <c r="B5603" i="1" l="1"/>
  <c r="E5602" i="1"/>
  <c r="D5605" i="1"/>
  <c r="B5604" i="1" l="1"/>
  <c r="E5603" i="1"/>
  <c r="D5606" i="1"/>
  <c r="B5605" i="1" l="1"/>
  <c r="E5604" i="1"/>
  <c r="D5607" i="1"/>
  <c r="B5606" i="1" l="1"/>
  <c r="E5605" i="1"/>
  <c r="D5608" i="1"/>
  <c r="B5607" i="1" l="1"/>
  <c r="E5606" i="1"/>
  <c r="D5609" i="1"/>
  <c r="B5608" i="1" l="1"/>
  <c r="E5607" i="1"/>
  <c r="D5610" i="1"/>
  <c r="B5609" i="1" l="1"/>
  <c r="E5608" i="1"/>
  <c r="D5611" i="1"/>
  <c r="B5610" i="1" l="1"/>
  <c r="E5609" i="1"/>
  <c r="D5612" i="1"/>
  <c r="B5611" i="1" l="1"/>
  <c r="E5610" i="1"/>
  <c r="D5613" i="1"/>
  <c r="B5612" i="1" l="1"/>
  <c r="E5611" i="1"/>
  <c r="D5614" i="1"/>
  <c r="B5613" i="1" l="1"/>
  <c r="E5612" i="1"/>
  <c r="D5615" i="1"/>
  <c r="B5614" i="1" l="1"/>
  <c r="E5613" i="1"/>
  <c r="D5616" i="1"/>
  <c r="B5615" i="1" l="1"/>
  <c r="E5614" i="1"/>
  <c r="D5617" i="1"/>
  <c r="B5616" i="1" l="1"/>
  <c r="E5615" i="1"/>
  <c r="D5618" i="1"/>
  <c r="B5617" i="1" l="1"/>
  <c r="E5616" i="1"/>
  <c r="D5619" i="1"/>
  <c r="B5618" i="1" l="1"/>
  <c r="E5617" i="1"/>
  <c r="D5620" i="1"/>
  <c r="B5619" i="1" l="1"/>
  <c r="E5618" i="1"/>
  <c r="D5621" i="1"/>
  <c r="B5620" i="1" l="1"/>
  <c r="E5619" i="1"/>
  <c r="D5622" i="1"/>
  <c r="B5621" i="1" l="1"/>
  <c r="E5620" i="1"/>
  <c r="D5623" i="1"/>
  <c r="B5622" i="1" l="1"/>
  <c r="E5621" i="1"/>
  <c r="D5624" i="1"/>
  <c r="B5623" i="1" l="1"/>
  <c r="E5622" i="1"/>
  <c r="D5625" i="1"/>
  <c r="B5624" i="1" l="1"/>
  <c r="E5623" i="1"/>
  <c r="D5626" i="1"/>
  <c r="B5625" i="1" l="1"/>
  <c r="E5624" i="1"/>
  <c r="D5627" i="1"/>
  <c r="B5626" i="1" l="1"/>
  <c r="E5625" i="1"/>
  <c r="D5628" i="1"/>
  <c r="B5627" i="1" l="1"/>
  <c r="E5626" i="1"/>
  <c r="D5629" i="1"/>
  <c r="B5628" i="1" l="1"/>
  <c r="E5627" i="1"/>
  <c r="D5630" i="1"/>
  <c r="B5629" i="1" l="1"/>
  <c r="E5628" i="1"/>
  <c r="D5631" i="1"/>
  <c r="B5630" i="1" l="1"/>
  <c r="E5629" i="1"/>
  <c r="D5632" i="1"/>
  <c r="B5631" i="1" l="1"/>
  <c r="E5630" i="1"/>
  <c r="D5633" i="1"/>
  <c r="B5632" i="1" l="1"/>
  <c r="E5631" i="1"/>
  <c r="D5634" i="1"/>
  <c r="B5633" i="1" l="1"/>
  <c r="E5632" i="1"/>
  <c r="D5635" i="1"/>
  <c r="B5634" i="1" l="1"/>
  <c r="E5633" i="1"/>
  <c r="D5636" i="1"/>
  <c r="B5635" i="1" l="1"/>
  <c r="E5634" i="1"/>
  <c r="D5637" i="1"/>
  <c r="B5636" i="1" l="1"/>
  <c r="E5635" i="1"/>
  <c r="D5638" i="1"/>
  <c r="B5637" i="1" l="1"/>
  <c r="E5636" i="1"/>
  <c r="D5639" i="1"/>
  <c r="B5638" i="1" l="1"/>
  <c r="E5637" i="1"/>
  <c r="D5640" i="1"/>
  <c r="B5639" i="1" l="1"/>
  <c r="E5638" i="1"/>
  <c r="D5641" i="1"/>
  <c r="B5640" i="1" l="1"/>
  <c r="E5639" i="1"/>
  <c r="D5642" i="1"/>
  <c r="B5641" i="1" l="1"/>
  <c r="E5640" i="1"/>
  <c r="D5643" i="1"/>
  <c r="B5642" i="1" l="1"/>
  <c r="E5641" i="1"/>
  <c r="D5644" i="1"/>
  <c r="B5643" i="1" l="1"/>
  <c r="E5642" i="1"/>
  <c r="D5645" i="1"/>
  <c r="B5644" i="1" l="1"/>
  <c r="E5643" i="1"/>
  <c r="D5646" i="1"/>
  <c r="B5645" i="1" l="1"/>
  <c r="E5644" i="1"/>
  <c r="D5647" i="1"/>
  <c r="B5646" i="1" l="1"/>
  <c r="E5645" i="1"/>
  <c r="D5648" i="1"/>
  <c r="B5647" i="1" l="1"/>
  <c r="E5646" i="1"/>
  <c r="D5649" i="1"/>
  <c r="B5648" i="1" l="1"/>
  <c r="E5647" i="1"/>
  <c r="D5650" i="1"/>
  <c r="B5649" i="1" l="1"/>
  <c r="E5648" i="1"/>
  <c r="D5651" i="1"/>
  <c r="B5650" i="1" l="1"/>
  <c r="E5649" i="1"/>
  <c r="D5652" i="1"/>
  <c r="B5651" i="1" l="1"/>
  <c r="E5650" i="1"/>
  <c r="D5653" i="1"/>
  <c r="B5652" i="1" l="1"/>
  <c r="E5651" i="1"/>
  <c r="D5654" i="1"/>
  <c r="B5653" i="1" l="1"/>
  <c r="E5652" i="1"/>
  <c r="D5655" i="1"/>
  <c r="B5654" i="1" l="1"/>
  <c r="E5653" i="1"/>
  <c r="D5656" i="1"/>
  <c r="B5655" i="1" l="1"/>
  <c r="E5654" i="1"/>
  <c r="D5657" i="1"/>
  <c r="B5656" i="1" l="1"/>
  <c r="E5655" i="1"/>
  <c r="D5658" i="1"/>
  <c r="B5657" i="1" l="1"/>
  <c r="E5656" i="1"/>
  <c r="D5659" i="1"/>
  <c r="B5658" i="1" l="1"/>
  <c r="E5657" i="1"/>
  <c r="D5660" i="1"/>
  <c r="B5659" i="1" l="1"/>
  <c r="E5658" i="1"/>
  <c r="D5661" i="1"/>
  <c r="B5660" i="1" l="1"/>
  <c r="E5659" i="1"/>
  <c r="D5662" i="1"/>
  <c r="B5661" i="1" l="1"/>
  <c r="E5660" i="1"/>
  <c r="D5663" i="1"/>
  <c r="B5662" i="1" l="1"/>
  <c r="E5661" i="1"/>
  <c r="D5664" i="1"/>
  <c r="B5663" i="1" l="1"/>
  <c r="E5662" i="1"/>
  <c r="D5665" i="1"/>
  <c r="B5664" i="1" l="1"/>
  <c r="E5663" i="1"/>
  <c r="D5666" i="1"/>
  <c r="B5665" i="1" l="1"/>
  <c r="E5664" i="1"/>
  <c r="D5667" i="1"/>
  <c r="B5666" i="1" l="1"/>
  <c r="E5665" i="1"/>
  <c r="D5668" i="1"/>
  <c r="B5667" i="1" l="1"/>
  <c r="E5666" i="1"/>
  <c r="D5669" i="1"/>
  <c r="B5668" i="1" l="1"/>
  <c r="E5667" i="1"/>
  <c r="D5670" i="1"/>
  <c r="B5669" i="1" l="1"/>
  <c r="E5668" i="1"/>
  <c r="D5671" i="1"/>
  <c r="B5670" i="1" l="1"/>
  <c r="E5669" i="1"/>
  <c r="D5672" i="1"/>
  <c r="B5671" i="1" l="1"/>
  <c r="E5670" i="1"/>
  <c r="D5673" i="1"/>
  <c r="B5672" i="1" l="1"/>
  <c r="E5671" i="1"/>
  <c r="D5674" i="1"/>
  <c r="B5673" i="1" l="1"/>
  <c r="E5672" i="1"/>
  <c r="D5675" i="1"/>
  <c r="B5674" i="1" l="1"/>
  <c r="E5673" i="1"/>
  <c r="D5676" i="1"/>
  <c r="B5675" i="1" l="1"/>
  <c r="E5674" i="1"/>
  <c r="D5677" i="1"/>
  <c r="B5676" i="1" l="1"/>
  <c r="E5675" i="1"/>
  <c r="D5678" i="1"/>
  <c r="B5677" i="1" l="1"/>
  <c r="E5676" i="1"/>
  <c r="D5679" i="1"/>
  <c r="B5678" i="1" l="1"/>
  <c r="E5677" i="1"/>
  <c r="D5680" i="1"/>
  <c r="B5679" i="1" l="1"/>
  <c r="E5678" i="1"/>
  <c r="D5681" i="1"/>
  <c r="B5680" i="1" l="1"/>
  <c r="E5679" i="1"/>
  <c r="D5682" i="1"/>
  <c r="B5681" i="1" l="1"/>
  <c r="E5680" i="1"/>
  <c r="D5683" i="1"/>
  <c r="B5682" i="1" l="1"/>
  <c r="E5681" i="1"/>
  <c r="D5684" i="1"/>
  <c r="B5683" i="1" l="1"/>
  <c r="E5682" i="1"/>
  <c r="D5685" i="1"/>
  <c r="B5684" i="1" l="1"/>
  <c r="E5683" i="1"/>
  <c r="D5686" i="1"/>
  <c r="B5685" i="1" l="1"/>
  <c r="E5684" i="1"/>
  <c r="D5687" i="1"/>
  <c r="B5686" i="1" l="1"/>
  <c r="E5685" i="1"/>
  <c r="D5688" i="1"/>
  <c r="B5687" i="1" l="1"/>
  <c r="E5686" i="1"/>
  <c r="D5689" i="1"/>
  <c r="B5688" i="1" l="1"/>
  <c r="E5687" i="1"/>
  <c r="D5690" i="1"/>
  <c r="B5689" i="1" l="1"/>
  <c r="E5688" i="1"/>
  <c r="D5691" i="1"/>
  <c r="B5690" i="1" l="1"/>
  <c r="E5689" i="1"/>
  <c r="D5692" i="1"/>
  <c r="B5691" i="1" l="1"/>
  <c r="E5690" i="1"/>
  <c r="D5693" i="1"/>
  <c r="B5692" i="1" l="1"/>
  <c r="E5691" i="1"/>
  <c r="D5694" i="1"/>
  <c r="B5693" i="1" l="1"/>
  <c r="E5692" i="1"/>
  <c r="D5695" i="1"/>
  <c r="B5694" i="1" l="1"/>
  <c r="E5693" i="1"/>
  <c r="D5696" i="1"/>
  <c r="B5695" i="1" l="1"/>
  <c r="E5694" i="1"/>
  <c r="D5697" i="1"/>
  <c r="B5696" i="1" l="1"/>
  <c r="E5695" i="1"/>
  <c r="D5698" i="1"/>
  <c r="B5697" i="1" l="1"/>
  <c r="E5696" i="1"/>
  <c r="D5699" i="1"/>
  <c r="B5698" i="1" l="1"/>
  <c r="E5697" i="1"/>
  <c r="D5700" i="1"/>
  <c r="B5699" i="1" l="1"/>
  <c r="E5698" i="1"/>
  <c r="D5701" i="1"/>
  <c r="B5700" i="1" l="1"/>
  <c r="E5699" i="1"/>
  <c r="D5702" i="1"/>
  <c r="B5701" i="1" l="1"/>
  <c r="E5700" i="1"/>
  <c r="D5703" i="1"/>
  <c r="B5702" i="1" l="1"/>
  <c r="E5701" i="1"/>
  <c r="D5704" i="1"/>
  <c r="B5703" i="1" l="1"/>
  <c r="E5702" i="1"/>
  <c r="D5705" i="1"/>
  <c r="B5704" i="1" l="1"/>
  <c r="E5703" i="1"/>
  <c r="D5706" i="1"/>
  <c r="B5705" i="1" l="1"/>
  <c r="E5704" i="1"/>
  <c r="D5707" i="1"/>
  <c r="B5706" i="1" l="1"/>
  <c r="E5705" i="1"/>
  <c r="D5708" i="1"/>
  <c r="B5707" i="1" l="1"/>
  <c r="E5706" i="1"/>
  <c r="D5709" i="1"/>
  <c r="B5708" i="1" l="1"/>
  <c r="E5707" i="1"/>
  <c r="D5710" i="1"/>
  <c r="B5709" i="1" l="1"/>
  <c r="E5708" i="1"/>
  <c r="D5711" i="1"/>
  <c r="B5710" i="1" l="1"/>
  <c r="E5709" i="1"/>
  <c r="D5712" i="1"/>
  <c r="B5711" i="1" l="1"/>
  <c r="E5710" i="1"/>
  <c r="D5713" i="1"/>
  <c r="B5712" i="1" l="1"/>
  <c r="E5711" i="1"/>
  <c r="D5714" i="1"/>
  <c r="B5713" i="1" l="1"/>
  <c r="E5712" i="1"/>
  <c r="D5715" i="1"/>
  <c r="B5714" i="1" l="1"/>
  <c r="E5713" i="1"/>
  <c r="D5716" i="1"/>
  <c r="B5715" i="1" l="1"/>
  <c r="E5714" i="1"/>
  <c r="D5717" i="1"/>
  <c r="B5716" i="1" l="1"/>
  <c r="E5715" i="1"/>
  <c r="D5718" i="1"/>
  <c r="B5717" i="1" l="1"/>
  <c r="E5716" i="1"/>
  <c r="D5719" i="1"/>
  <c r="B5718" i="1" l="1"/>
  <c r="E5717" i="1"/>
  <c r="D5720" i="1"/>
  <c r="B5719" i="1" l="1"/>
  <c r="E5718" i="1"/>
  <c r="D5721" i="1"/>
  <c r="B5720" i="1" l="1"/>
  <c r="E5719" i="1"/>
  <c r="D5722" i="1"/>
  <c r="B5721" i="1" l="1"/>
  <c r="E5720" i="1"/>
  <c r="D5723" i="1"/>
  <c r="B5722" i="1" l="1"/>
  <c r="E5721" i="1"/>
  <c r="D5724" i="1"/>
  <c r="B5723" i="1" l="1"/>
  <c r="E5722" i="1"/>
  <c r="D5725" i="1"/>
  <c r="B5724" i="1" l="1"/>
  <c r="E5723" i="1"/>
  <c r="D5726" i="1"/>
  <c r="B5725" i="1" l="1"/>
  <c r="E5724" i="1"/>
  <c r="D5727" i="1"/>
  <c r="B5726" i="1" l="1"/>
  <c r="E5725" i="1"/>
  <c r="D5728" i="1"/>
  <c r="B5727" i="1" l="1"/>
  <c r="E5726" i="1"/>
  <c r="D5729" i="1"/>
  <c r="B5728" i="1" l="1"/>
  <c r="E5727" i="1"/>
  <c r="D5730" i="1"/>
  <c r="B5729" i="1" l="1"/>
  <c r="E5728" i="1"/>
  <c r="D5731" i="1"/>
  <c r="B5730" i="1" l="1"/>
  <c r="E5729" i="1"/>
  <c r="D5732" i="1"/>
  <c r="B5731" i="1" l="1"/>
  <c r="E5730" i="1"/>
  <c r="D5733" i="1"/>
  <c r="B5732" i="1" l="1"/>
  <c r="E5731" i="1"/>
  <c r="D5734" i="1"/>
  <c r="B5733" i="1" l="1"/>
  <c r="E5732" i="1"/>
  <c r="D5735" i="1"/>
  <c r="B5734" i="1" l="1"/>
  <c r="E5733" i="1"/>
  <c r="D5736" i="1"/>
  <c r="B5735" i="1" l="1"/>
  <c r="E5734" i="1"/>
  <c r="D5737" i="1"/>
  <c r="B5736" i="1" l="1"/>
  <c r="E5735" i="1"/>
  <c r="D5738" i="1"/>
  <c r="B5737" i="1" l="1"/>
  <c r="E5736" i="1"/>
  <c r="D5739" i="1"/>
  <c r="B5738" i="1" l="1"/>
  <c r="E5737" i="1"/>
  <c r="D5740" i="1"/>
  <c r="B5739" i="1" l="1"/>
  <c r="E5738" i="1"/>
  <c r="D5741" i="1"/>
  <c r="B5740" i="1" l="1"/>
  <c r="E5739" i="1"/>
  <c r="D5742" i="1"/>
  <c r="B5741" i="1" l="1"/>
  <c r="E5740" i="1"/>
  <c r="D5743" i="1"/>
  <c r="B5742" i="1" l="1"/>
  <c r="E5741" i="1"/>
  <c r="D5744" i="1"/>
  <c r="B5743" i="1" l="1"/>
  <c r="E5742" i="1"/>
  <c r="D5745" i="1"/>
  <c r="B5744" i="1" l="1"/>
  <c r="E5743" i="1"/>
  <c r="D5746" i="1"/>
  <c r="B5745" i="1" l="1"/>
  <c r="E5744" i="1"/>
  <c r="D5747" i="1"/>
  <c r="B5746" i="1" l="1"/>
  <c r="E5745" i="1"/>
  <c r="D5748" i="1"/>
  <c r="B5747" i="1" l="1"/>
  <c r="E5746" i="1"/>
  <c r="D5749" i="1"/>
  <c r="B5748" i="1" l="1"/>
  <c r="E5747" i="1"/>
  <c r="D5750" i="1"/>
  <c r="B5749" i="1" l="1"/>
  <c r="E5748" i="1"/>
  <c r="D5751" i="1"/>
  <c r="B5750" i="1" l="1"/>
  <c r="E5749" i="1"/>
  <c r="D5752" i="1"/>
  <c r="B5751" i="1" l="1"/>
  <c r="E5750" i="1"/>
  <c r="D5753" i="1"/>
  <c r="B5752" i="1" l="1"/>
  <c r="E5751" i="1"/>
  <c r="D5754" i="1"/>
  <c r="B5753" i="1" l="1"/>
  <c r="E5752" i="1"/>
  <c r="D5755" i="1"/>
  <c r="B5754" i="1" l="1"/>
  <c r="E5753" i="1"/>
  <c r="D5756" i="1"/>
  <c r="B5755" i="1" l="1"/>
  <c r="E5754" i="1"/>
  <c r="D5757" i="1"/>
  <c r="B5756" i="1" l="1"/>
  <c r="E5755" i="1"/>
  <c r="D5758" i="1"/>
  <c r="B5757" i="1" l="1"/>
  <c r="E5756" i="1"/>
  <c r="D5759" i="1"/>
  <c r="B5758" i="1" l="1"/>
  <c r="E5757" i="1"/>
  <c r="D5760" i="1"/>
  <c r="B5759" i="1" l="1"/>
  <c r="E5758" i="1"/>
  <c r="D5761" i="1"/>
  <c r="B5760" i="1" l="1"/>
  <c r="E5759" i="1"/>
  <c r="D5762" i="1"/>
  <c r="B5761" i="1" l="1"/>
  <c r="E5760" i="1"/>
  <c r="D5763" i="1"/>
  <c r="B5762" i="1" l="1"/>
  <c r="E5761" i="1"/>
  <c r="D5764" i="1"/>
  <c r="B5763" i="1" l="1"/>
  <c r="E5762" i="1"/>
  <c r="D5765" i="1"/>
  <c r="B5764" i="1" l="1"/>
  <c r="E5763" i="1"/>
  <c r="D5766" i="1"/>
  <c r="B5765" i="1" l="1"/>
  <c r="E5764" i="1"/>
  <c r="D5767" i="1"/>
  <c r="B5766" i="1" l="1"/>
  <c r="E5765" i="1"/>
  <c r="D5768" i="1"/>
  <c r="B5767" i="1" l="1"/>
  <c r="E5766" i="1"/>
  <c r="D5769" i="1"/>
  <c r="B5768" i="1" l="1"/>
  <c r="E5767" i="1"/>
  <c r="D5770" i="1"/>
  <c r="B5769" i="1" l="1"/>
  <c r="E5768" i="1"/>
  <c r="D5771" i="1"/>
  <c r="B5770" i="1" l="1"/>
  <c r="E5769" i="1"/>
  <c r="D5772" i="1"/>
  <c r="B5771" i="1" l="1"/>
  <c r="E5770" i="1"/>
  <c r="D5773" i="1"/>
  <c r="B5772" i="1" l="1"/>
  <c r="E5771" i="1"/>
  <c r="D5774" i="1"/>
  <c r="B5773" i="1" l="1"/>
  <c r="E5772" i="1"/>
  <c r="D5775" i="1"/>
  <c r="B5774" i="1" l="1"/>
  <c r="E5773" i="1"/>
  <c r="D5776" i="1"/>
  <c r="B5775" i="1" l="1"/>
  <c r="E5774" i="1"/>
  <c r="D5777" i="1"/>
  <c r="B5776" i="1" l="1"/>
  <c r="E5775" i="1"/>
  <c r="D5778" i="1"/>
  <c r="B5777" i="1" l="1"/>
  <c r="E5776" i="1"/>
  <c r="D5779" i="1"/>
  <c r="B5778" i="1" l="1"/>
  <c r="E5777" i="1"/>
  <c r="D5780" i="1"/>
  <c r="B5779" i="1" l="1"/>
  <c r="E5778" i="1"/>
  <c r="D5781" i="1"/>
  <c r="B5780" i="1" l="1"/>
  <c r="E5779" i="1"/>
  <c r="D5782" i="1"/>
  <c r="B5781" i="1" l="1"/>
  <c r="E5780" i="1"/>
  <c r="D5783" i="1"/>
  <c r="B5782" i="1" l="1"/>
  <c r="E5781" i="1"/>
  <c r="D5784" i="1"/>
  <c r="B5783" i="1" l="1"/>
  <c r="E5782" i="1"/>
  <c r="D5785" i="1"/>
  <c r="B5784" i="1" l="1"/>
  <c r="E5783" i="1"/>
  <c r="D5786" i="1"/>
  <c r="B5785" i="1" l="1"/>
  <c r="E5784" i="1"/>
  <c r="D5787" i="1"/>
  <c r="B5786" i="1" l="1"/>
  <c r="E5785" i="1"/>
  <c r="D5788" i="1"/>
  <c r="B5787" i="1" l="1"/>
  <c r="E5786" i="1"/>
  <c r="D5789" i="1"/>
  <c r="B5788" i="1" l="1"/>
  <c r="E5787" i="1"/>
  <c r="D5790" i="1"/>
  <c r="B5789" i="1" l="1"/>
  <c r="E5788" i="1"/>
  <c r="D5791" i="1"/>
  <c r="B5790" i="1" l="1"/>
  <c r="E5789" i="1"/>
  <c r="D5792" i="1"/>
  <c r="B5791" i="1" l="1"/>
  <c r="E5790" i="1"/>
  <c r="D5793" i="1"/>
  <c r="B5792" i="1" l="1"/>
  <c r="E5791" i="1"/>
  <c r="D5794" i="1"/>
  <c r="B5793" i="1" l="1"/>
  <c r="E5792" i="1"/>
  <c r="D5795" i="1"/>
  <c r="B5794" i="1" l="1"/>
  <c r="E5793" i="1"/>
  <c r="D5796" i="1"/>
  <c r="B5795" i="1" l="1"/>
  <c r="E5794" i="1"/>
  <c r="D5797" i="1"/>
  <c r="B5796" i="1" l="1"/>
  <c r="E5795" i="1"/>
  <c r="D5798" i="1"/>
  <c r="B5797" i="1" l="1"/>
  <c r="E5796" i="1"/>
  <c r="D5799" i="1"/>
  <c r="B5798" i="1" l="1"/>
  <c r="E5797" i="1"/>
  <c r="D5800" i="1"/>
  <c r="B5799" i="1" l="1"/>
  <c r="E5798" i="1"/>
  <c r="D5801" i="1"/>
  <c r="B5800" i="1" l="1"/>
  <c r="E5799" i="1"/>
  <c r="D5802" i="1"/>
  <c r="B5801" i="1" l="1"/>
  <c r="E5800" i="1"/>
  <c r="D5803" i="1"/>
  <c r="B5802" i="1" l="1"/>
  <c r="E5801" i="1"/>
  <c r="D5804" i="1"/>
  <c r="B5803" i="1" l="1"/>
  <c r="E5802" i="1"/>
  <c r="D5805" i="1"/>
  <c r="B5804" i="1" l="1"/>
  <c r="E5803" i="1"/>
  <c r="D5806" i="1"/>
  <c r="B5805" i="1" l="1"/>
  <c r="E5804" i="1"/>
  <c r="D5807" i="1"/>
  <c r="B5806" i="1" l="1"/>
  <c r="E5805" i="1"/>
  <c r="D5808" i="1"/>
  <c r="B5807" i="1" l="1"/>
  <c r="E5806" i="1"/>
  <c r="D5809" i="1"/>
  <c r="B5808" i="1" l="1"/>
  <c r="E5807" i="1"/>
  <c r="D5810" i="1"/>
  <c r="B5809" i="1" l="1"/>
  <c r="E5808" i="1"/>
  <c r="D5811" i="1"/>
  <c r="B5810" i="1" l="1"/>
  <c r="E5809" i="1"/>
  <c r="D5812" i="1"/>
  <c r="B5811" i="1" l="1"/>
  <c r="E5810" i="1"/>
  <c r="D5813" i="1"/>
  <c r="B5812" i="1" l="1"/>
  <c r="E5811" i="1"/>
  <c r="D5814" i="1"/>
  <c r="B5813" i="1" l="1"/>
  <c r="E5812" i="1"/>
  <c r="D5815" i="1"/>
  <c r="B5814" i="1" l="1"/>
  <c r="E5813" i="1"/>
  <c r="D5816" i="1"/>
  <c r="B5815" i="1" l="1"/>
  <c r="E5814" i="1"/>
  <c r="D5817" i="1"/>
  <c r="B5816" i="1" l="1"/>
  <c r="E5815" i="1"/>
  <c r="D5818" i="1"/>
  <c r="B5817" i="1" l="1"/>
  <c r="E5816" i="1"/>
  <c r="D5819" i="1"/>
  <c r="B5818" i="1" l="1"/>
  <c r="E5817" i="1"/>
  <c r="D5820" i="1"/>
  <c r="B5819" i="1" l="1"/>
  <c r="E5818" i="1"/>
  <c r="D5821" i="1"/>
  <c r="B5820" i="1" l="1"/>
  <c r="E5819" i="1"/>
  <c r="D5822" i="1"/>
  <c r="B5821" i="1" l="1"/>
  <c r="E5820" i="1"/>
  <c r="D5823" i="1"/>
  <c r="B5822" i="1" l="1"/>
  <c r="E5821" i="1"/>
  <c r="D5824" i="1"/>
  <c r="B5823" i="1" l="1"/>
  <c r="E5822" i="1"/>
  <c r="D5825" i="1"/>
  <c r="B5824" i="1" l="1"/>
  <c r="E5823" i="1"/>
  <c r="D5826" i="1"/>
  <c r="B5825" i="1" l="1"/>
  <c r="E5824" i="1"/>
  <c r="D5827" i="1"/>
  <c r="B5826" i="1" l="1"/>
  <c r="E5825" i="1"/>
  <c r="D5828" i="1"/>
  <c r="B5827" i="1" l="1"/>
  <c r="E5826" i="1"/>
  <c r="D5829" i="1"/>
  <c r="B5828" i="1" l="1"/>
  <c r="E5827" i="1"/>
  <c r="D5830" i="1"/>
  <c r="B5829" i="1" l="1"/>
  <c r="E5828" i="1"/>
  <c r="D5831" i="1"/>
  <c r="B5830" i="1" l="1"/>
  <c r="E5829" i="1"/>
  <c r="D5832" i="1"/>
  <c r="B5831" i="1" l="1"/>
  <c r="E5830" i="1"/>
  <c r="D5833" i="1"/>
  <c r="B5832" i="1" l="1"/>
  <c r="E5831" i="1"/>
  <c r="D5834" i="1"/>
  <c r="B5833" i="1" l="1"/>
  <c r="E5832" i="1"/>
  <c r="D5835" i="1"/>
  <c r="B5834" i="1" l="1"/>
  <c r="E5833" i="1"/>
  <c r="D5836" i="1"/>
  <c r="B5835" i="1" l="1"/>
  <c r="E5834" i="1"/>
  <c r="D5837" i="1"/>
  <c r="B5836" i="1" l="1"/>
  <c r="E5835" i="1"/>
  <c r="D5838" i="1"/>
  <c r="B5837" i="1" l="1"/>
  <c r="E5836" i="1"/>
  <c r="D5839" i="1"/>
  <c r="B5838" i="1" l="1"/>
  <c r="E5837" i="1"/>
  <c r="D5840" i="1"/>
  <c r="B5839" i="1" l="1"/>
  <c r="E5838" i="1"/>
  <c r="D5841" i="1"/>
  <c r="B5840" i="1" l="1"/>
  <c r="E5839" i="1"/>
  <c r="D5842" i="1"/>
  <c r="B5841" i="1" l="1"/>
  <c r="E5840" i="1"/>
  <c r="D5843" i="1"/>
  <c r="B5842" i="1" l="1"/>
  <c r="E5841" i="1"/>
  <c r="D5844" i="1"/>
  <c r="B5843" i="1" l="1"/>
  <c r="E5842" i="1"/>
  <c r="D5845" i="1"/>
  <c r="B5844" i="1" l="1"/>
  <c r="E5843" i="1"/>
  <c r="D5846" i="1"/>
  <c r="B5845" i="1" l="1"/>
  <c r="E5844" i="1"/>
  <c r="D5847" i="1"/>
  <c r="B5846" i="1" l="1"/>
  <c r="E5845" i="1"/>
  <c r="D5848" i="1"/>
  <c r="B5847" i="1" l="1"/>
  <c r="E5846" i="1"/>
  <c r="D5849" i="1"/>
  <c r="B5848" i="1" l="1"/>
  <c r="E5847" i="1"/>
  <c r="D5850" i="1"/>
  <c r="B5849" i="1" l="1"/>
  <c r="E5848" i="1"/>
  <c r="D5851" i="1"/>
  <c r="B5850" i="1" l="1"/>
  <c r="E5849" i="1"/>
  <c r="D5852" i="1"/>
  <c r="B5851" i="1" l="1"/>
  <c r="E5850" i="1"/>
  <c r="D5853" i="1"/>
  <c r="B5852" i="1" l="1"/>
  <c r="E5851" i="1"/>
  <c r="D5854" i="1"/>
  <c r="B5853" i="1" l="1"/>
  <c r="E5852" i="1"/>
  <c r="D5855" i="1"/>
  <c r="B5854" i="1" l="1"/>
  <c r="E5853" i="1"/>
  <c r="D5856" i="1"/>
  <c r="B5855" i="1" l="1"/>
  <c r="E5854" i="1"/>
  <c r="D5857" i="1"/>
  <c r="B5856" i="1" l="1"/>
  <c r="E5855" i="1"/>
  <c r="D5858" i="1"/>
  <c r="B5857" i="1" l="1"/>
  <c r="E5856" i="1"/>
  <c r="D5859" i="1"/>
  <c r="B5858" i="1" l="1"/>
  <c r="E5857" i="1"/>
  <c r="D5860" i="1"/>
  <c r="B5859" i="1" l="1"/>
  <c r="E5858" i="1"/>
  <c r="D5861" i="1"/>
  <c r="B5860" i="1" l="1"/>
  <c r="E5859" i="1"/>
  <c r="D5862" i="1"/>
  <c r="B5861" i="1" l="1"/>
  <c r="E5860" i="1"/>
  <c r="D5863" i="1"/>
  <c r="B5862" i="1" l="1"/>
  <c r="E5861" i="1"/>
  <c r="D5864" i="1"/>
  <c r="B5863" i="1" l="1"/>
  <c r="E5862" i="1"/>
  <c r="D5865" i="1"/>
  <c r="B5864" i="1" l="1"/>
  <c r="E5863" i="1"/>
  <c r="D5866" i="1"/>
  <c r="B5865" i="1" l="1"/>
  <c r="E5864" i="1"/>
  <c r="D5867" i="1"/>
  <c r="B5866" i="1" l="1"/>
  <c r="E5865" i="1"/>
  <c r="D5868" i="1"/>
  <c r="B5867" i="1" l="1"/>
  <c r="E5866" i="1"/>
  <c r="D5869" i="1"/>
  <c r="B5868" i="1" l="1"/>
  <c r="E5867" i="1"/>
  <c r="D5870" i="1"/>
  <c r="B5869" i="1" l="1"/>
  <c r="E5868" i="1"/>
  <c r="D5871" i="1"/>
  <c r="B5870" i="1" l="1"/>
  <c r="E5869" i="1"/>
  <c r="D5872" i="1"/>
  <c r="B5871" i="1" l="1"/>
  <c r="E5870" i="1"/>
  <c r="D5873" i="1"/>
  <c r="B5872" i="1" l="1"/>
  <c r="E5871" i="1"/>
  <c r="D5874" i="1"/>
  <c r="B5873" i="1" l="1"/>
  <c r="E5872" i="1"/>
  <c r="D5875" i="1"/>
  <c r="B5874" i="1" l="1"/>
  <c r="E5873" i="1"/>
  <c r="D5876" i="1"/>
  <c r="B5875" i="1" l="1"/>
  <c r="E5874" i="1"/>
  <c r="D5877" i="1"/>
  <c r="B5876" i="1" l="1"/>
  <c r="E5875" i="1"/>
  <c r="D5878" i="1"/>
  <c r="B5877" i="1" l="1"/>
  <c r="E5876" i="1"/>
  <c r="D5879" i="1"/>
  <c r="B5878" i="1" l="1"/>
  <c r="E5877" i="1"/>
  <c r="D5880" i="1"/>
  <c r="B5879" i="1" l="1"/>
  <c r="E5878" i="1"/>
  <c r="D5881" i="1"/>
  <c r="B5880" i="1" l="1"/>
  <c r="E5879" i="1"/>
  <c r="D5882" i="1"/>
  <c r="B5881" i="1" l="1"/>
  <c r="E5880" i="1"/>
  <c r="D5883" i="1"/>
  <c r="B5882" i="1" l="1"/>
  <c r="E5881" i="1"/>
  <c r="D5884" i="1"/>
  <c r="B5883" i="1" l="1"/>
  <c r="E5882" i="1"/>
  <c r="D5885" i="1"/>
  <c r="B5884" i="1" l="1"/>
  <c r="E5883" i="1"/>
  <c r="D5886" i="1"/>
  <c r="B5885" i="1" l="1"/>
  <c r="E5884" i="1"/>
  <c r="D5887" i="1"/>
  <c r="B5886" i="1" l="1"/>
  <c r="E5885" i="1"/>
  <c r="D5888" i="1"/>
  <c r="B5887" i="1" l="1"/>
  <c r="E5886" i="1"/>
  <c r="D5889" i="1"/>
  <c r="B5888" i="1" l="1"/>
  <c r="E5887" i="1"/>
  <c r="D5890" i="1"/>
  <c r="B5889" i="1" l="1"/>
  <c r="E5888" i="1"/>
  <c r="D5891" i="1"/>
  <c r="B5890" i="1" l="1"/>
  <c r="E5889" i="1"/>
  <c r="D5892" i="1"/>
  <c r="B5891" i="1" l="1"/>
  <c r="E5890" i="1"/>
  <c r="D5893" i="1"/>
  <c r="B5892" i="1" l="1"/>
  <c r="E5891" i="1"/>
  <c r="D5894" i="1"/>
  <c r="B5893" i="1" l="1"/>
  <c r="E5892" i="1"/>
  <c r="D5895" i="1"/>
  <c r="B5894" i="1" l="1"/>
  <c r="E5893" i="1"/>
  <c r="D5896" i="1"/>
  <c r="B5895" i="1" l="1"/>
  <c r="E5894" i="1"/>
  <c r="D5897" i="1"/>
  <c r="B5896" i="1" l="1"/>
  <c r="E5895" i="1"/>
  <c r="D5898" i="1"/>
  <c r="B5897" i="1" l="1"/>
  <c r="E5896" i="1"/>
  <c r="D5899" i="1"/>
  <c r="B5898" i="1" l="1"/>
  <c r="E5897" i="1"/>
  <c r="D5900" i="1"/>
  <c r="B5899" i="1" l="1"/>
  <c r="E5898" i="1"/>
  <c r="D5901" i="1"/>
  <c r="B5900" i="1" l="1"/>
  <c r="E5899" i="1"/>
  <c r="D5902" i="1"/>
  <c r="B5901" i="1" l="1"/>
  <c r="E5900" i="1"/>
  <c r="D5903" i="1"/>
  <c r="B5902" i="1" l="1"/>
  <c r="E5901" i="1"/>
  <c r="D5904" i="1"/>
  <c r="B5903" i="1" l="1"/>
  <c r="E5902" i="1"/>
  <c r="D5905" i="1"/>
  <c r="B5904" i="1" l="1"/>
  <c r="E5903" i="1"/>
  <c r="D5906" i="1"/>
  <c r="B5905" i="1" l="1"/>
  <c r="E5904" i="1"/>
  <c r="D5907" i="1"/>
  <c r="B5906" i="1" l="1"/>
  <c r="E5905" i="1"/>
  <c r="D5908" i="1"/>
  <c r="B5907" i="1" l="1"/>
  <c r="E5906" i="1"/>
  <c r="D5909" i="1"/>
  <c r="B5908" i="1" l="1"/>
  <c r="E5907" i="1"/>
  <c r="D5910" i="1"/>
  <c r="B5909" i="1" l="1"/>
  <c r="E5908" i="1"/>
  <c r="D5911" i="1"/>
  <c r="B5910" i="1" l="1"/>
  <c r="E5909" i="1"/>
  <c r="D5912" i="1"/>
  <c r="B5911" i="1" l="1"/>
  <c r="E5910" i="1"/>
  <c r="D5913" i="1"/>
  <c r="B5912" i="1" l="1"/>
  <c r="E5911" i="1"/>
  <c r="D5914" i="1"/>
  <c r="B5913" i="1" l="1"/>
  <c r="E5912" i="1"/>
  <c r="D5915" i="1"/>
  <c r="B5914" i="1" l="1"/>
  <c r="E5913" i="1"/>
  <c r="D5916" i="1"/>
  <c r="B5915" i="1" l="1"/>
  <c r="E5914" i="1"/>
  <c r="D5917" i="1"/>
  <c r="B5916" i="1" l="1"/>
  <c r="E5915" i="1"/>
  <c r="D5918" i="1"/>
  <c r="B5917" i="1" l="1"/>
  <c r="E5916" i="1"/>
  <c r="D5919" i="1"/>
  <c r="B5918" i="1" l="1"/>
  <c r="E5917" i="1"/>
  <c r="D5920" i="1"/>
  <c r="B5919" i="1" l="1"/>
  <c r="E5918" i="1"/>
  <c r="D5921" i="1"/>
  <c r="B5920" i="1" l="1"/>
  <c r="E5919" i="1"/>
  <c r="D5922" i="1"/>
  <c r="B5921" i="1" l="1"/>
  <c r="E5920" i="1"/>
  <c r="D5923" i="1"/>
  <c r="B5922" i="1" l="1"/>
  <c r="E5921" i="1"/>
  <c r="D5924" i="1"/>
  <c r="B5923" i="1" l="1"/>
  <c r="E5922" i="1"/>
  <c r="D5925" i="1"/>
  <c r="B5924" i="1" l="1"/>
  <c r="E5923" i="1"/>
  <c r="D5926" i="1"/>
  <c r="B5925" i="1" l="1"/>
  <c r="E5924" i="1"/>
  <c r="D5927" i="1"/>
  <c r="B5926" i="1" l="1"/>
  <c r="E5925" i="1"/>
  <c r="D5928" i="1"/>
  <c r="B5927" i="1" l="1"/>
  <c r="E5926" i="1"/>
  <c r="D5929" i="1"/>
  <c r="B5928" i="1" l="1"/>
  <c r="E5927" i="1"/>
  <c r="D5930" i="1"/>
  <c r="B5929" i="1" l="1"/>
  <c r="E5928" i="1"/>
  <c r="D5931" i="1"/>
  <c r="B5930" i="1" l="1"/>
  <c r="E5929" i="1"/>
  <c r="D5932" i="1"/>
  <c r="B5931" i="1" l="1"/>
  <c r="E5930" i="1"/>
  <c r="D5933" i="1"/>
  <c r="B5932" i="1" l="1"/>
  <c r="E5931" i="1"/>
  <c r="D5934" i="1"/>
  <c r="B5933" i="1" l="1"/>
  <c r="E5932" i="1"/>
  <c r="D5935" i="1"/>
  <c r="B5934" i="1" l="1"/>
  <c r="E5933" i="1"/>
  <c r="D5936" i="1"/>
  <c r="B5935" i="1" l="1"/>
  <c r="E5934" i="1"/>
  <c r="D5937" i="1"/>
  <c r="B5936" i="1" l="1"/>
  <c r="E5935" i="1"/>
  <c r="D5938" i="1"/>
  <c r="B5937" i="1" l="1"/>
  <c r="E5936" i="1"/>
  <c r="D5939" i="1"/>
  <c r="B5938" i="1" l="1"/>
  <c r="E5937" i="1"/>
  <c r="D5940" i="1"/>
  <c r="B5939" i="1" l="1"/>
  <c r="E5938" i="1"/>
  <c r="D5941" i="1"/>
  <c r="B5940" i="1" l="1"/>
  <c r="E5939" i="1"/>
  <c r="D5942" i="1"/>
  <c r="B5941" i="1" l="1"/>
  <c r="E5940" i="1"/>
  <c r="D5943" i="1"/>
  <c r="B5942" i="1" l="1"/>
  <c r="E5941" i="1"/>
  <c r="D5944" i="1"/>
  <c r="B5943" i="1" l="1"/>
  <c r="E5942" i="1"/>
  <c r="D5945" i="1"/>
  <c r="B5944" i="1" l="1"/>
  <c r="E5943" i="1"/>
  <c r="D5946" i="1"/>
  <c r="B5945" i="1" l="1"/>
  <c r="E5944" i="1"/>
  <c r="D5947" i="1"/>
  <c r="B5946" i="1" l="1"/>
  <c r="E5945" i="1"/>
  <c r="D5948" i="1"/>
  <c r="B5947" i="1" l="1"/>
  <c r="E5946" i="1"/>
  <c r="D5949" i="1"/>
  <c r="B5948" i="1" l="1"/>
  <c r="E5947" i="1"/>
  <c r="D5950" i="1"/>
  <c r="B5949" i="1" l="1"/>
  <c r="E5948" i="1"/>
  <c r="D5951" i="1"/>
  <c r="B5950" i="1" l="1"/>
  <c r="E5949" i="1"/>
  <c r="D5952" i="1"/>
  <c r="B5951" i="1" l="1"/>
  <c r="E5950" i="1"/>
  <c r="D5953" i="1"/>
  <c r="B5952" i="1" l="1"/>
  <c r="E5951" i="1"/>
  <c r="D5954" i="1"/>
  <c r="B5953" i="1" l="1"/>
  <c r="E5952" i="1"/>
  <c r="D5955" i="1"/>
  <c r="B5954" i="1" l="1"/>
  <c r="E5953" i="1"/>
  <c r="D5956" i="1"/>
  <c r="B5955" i="1" l="1"/>
  <c r="E5954" i="1"/>
  <c r="D5957" i="1"/>
  <c r="B5956" i="1" l="1"/>
  <c r="E5955" i="1"/>
  <c r="D5958" i="1"/>
  <c r="B5957" i="1" l="1"/>
  <c r="E5956" i="1"/>
  <c r="D5959" i="1"/>
  <c r="B5958" i="1" l="1"/>
  <c r="E5957" i="1"/>
  <c r="D5960" i="1"/>
  <c r="B5959" i="1" l="1"/>
  <c r="E5958" i="1"/>
  <c r="D5961" i="1"/>
  <c r="B5960" i="1" l="1"/>
  <c r="E5959" i="1"/>
  <c r="D5962" i="1"/>
  <c r="B5961" i="1" l="1"/>
  <c r="E5960" i="1"/>
  <c r="D5963" i="1"/>
  <c r="B5962" i="1" l="1"/>
  <c r="E5961" i="1"/>
  <c r="D5964" i="1"/>
  <c r="B5963" i="1" l="1"/>
  <c r="E5962" i="1"/>
  <c r="D5965" i="1"/>
  <c r="B5964" i="1" l="1"/>
  <c r="E5963" i="1"/>
  <c r="D5966" i="1"/>
  <c r="B5965" i="1" l="1"/>
  <c r="E5964" i="1"/>
  <c r="D5967" i="1"/>
  <c r="B5966" i="1" l="1"/>
  <c r="E5965" i="1"/>
  <c r="D5968" i="1"/>
  <c r="B5967" i="1" l="1"/>
  <c r="E5966" i="1"/>
  <c r="D5969" i="1"/>
  <c r="B5968" i="1" l="1"/>
  <c r="E5967" i="1"/>
  <c r="D5970" i="1"/>
  <c r="B5969" i="1" l="1"/>
  <c r="E5968" i="1"/>
  <c r="D5971" i="1"/>
  <c r="B5970" i="1" l="1"/>
  <c r="E5969" i="1"/>
  <c r="D5972" i="1"/>
  <c r="B5971" i="1" l="1"/>
  <c r="E5970" i="1"/>
  <c r="D5973" i="1"/>
  <c r="B5972" i="1" l="1"/>
  <c r="E5971" i="1"/>
  <c r="D5974" i="1"/>
  <c r="B5973" i="1" l="1"/>
  <c r="E5972" i="1"/>
  <c r="D5975" i="1"/>
  <c r="B5974" i="1" l="1"/>
  <c r="E5973" i="1"/>
  <c r="D5976" i="1"/>
  <c r="B5975" i="1" l="1"/>
  <c r="E5974" i="1"/>
  <c r="D5977" i="1"/>
  <c r="B5976" i="1" l="1"/>
  <c r="E5975" i="1"/>
  <c r="D5978" i="1"/>
  <c r="B5977" i="1" l="1"/>
  <c r="E5976" i="1"/>
  <c r="D5979" i="1"/>
  <c r="B5978" i="1" l="1"/>
  <c r="E5977" i="1"/>
  <c r="D5980" i="1"/>
  <c r="B5979" i="1" l="1"/>
  <c r="E5978" i="1"/>
  <c r="D5981" i="1"/>
  <c r="B5980" i="1" l="1"/>
  <c r="E5979" i="1"/>
  <c r="D5982" i="1"/>
  <c r="B5981" i="1" l="1"/>
  <c r="E5980" i="1"/>
  <c r="D5983" i="1"/>
  <c r="B5982" i="1" l="1"/>
  <c r="E5981" i="1"/>
  <c r="D5984" i="1"/>
  <c r="B5983" i="1" l="1"/>
  <c r="E5982" i="1"/>
  <c r="D5985" i="1"/>
  <c r="B5984" i="1" l="1"/>
  <c r="E5983" i="1"/>
  <c r="D5986" i="1"/>
  <c r="B5985" i="1" l="1"/>
  <c r="E5984" i="1"/>
  <c r="D5987" i="1"/>
  <c r="B5986" i="1" l="1"/>
  <c r="E5985" i="1"/>
  <c r="D5988" i="1"/>
  <c r="B5987" i="1" l="1"/>
  <c r="E5986" i="1"/>
  <c r="D5989" i="1"/>
  <c r="B5988" i="1" l="1"/>
  <c r="E5987" i="1"/>
  <c r="D5990" i="1"/>
  <c r="B5989" i="1" l="1"/>
  <c r="E5988" i="1"/>
  <c r="D5991" i="1"/>
  <c r="B5990" i="1" l="1"/>
  <c r="E5989" i="1"/>
  <c r="D5992" i="1"/>
  <c r="B5991" i="1" l="1"/>
  <c r="E5990" i="1"/>
  <c r="D5993" i="1"/>
  <c r="B5992" i="1" l="1"/>
  <c r="E5991" i="1"/>
  <c r="D5994" i="1"/>
  <c r="B5993" i="1" l="1"/>
  <c r="E5992" i="1"/>
  <c r="D5995" i="1"/>
  <c r="B5994" i="1" l="1"/>
  <c r="E5993" i="1"/>
  <c r="D5996" i="1"/>
  <c r="B5995" i="1" l="1"/>
  <c r="E5994" i="1"/>
  <c r="D5997" i="1"/>
  <c r="B5996" i="1" l="1"/>
  <c r="E5995" i="1"/>
  <c r="D5998" i="1"/>
  <c r="B5997" i="1" l="1"/>
  <c r="E5996" i="1"/>
  <c r="D5999" i="1"/>
  <c r="B5998" i="1" l="1"/>
  <c r="E5997" i="1"/>
  <c r="D6000" i="1"/>
  <c r="B5999" i="1" l="1"/>
  <c r="E5998" i="1"/>
  <c r="D6001" i="1"/>
  <c r="B6000" i="1" l="1"/>
  <c r="E5999" i="1"/>
  <c r="D6002" i="1"/>
  <c r="B6001" i="1" l="1"/>
  <c r="E6000" i="1"/>
  <c r="D6003" i="1"/>
  <c r="B6002" i="1" l="1"/>
  <c r="E6001" i="1"/>
  <c r="D6004" i="1"/>
  <c r="B6003" i="1" l="1"/>
  <c r="E6002" i="1"/>
  <c r="D6005" i="1"/>
  <c r="B6004" i="1" l="1"/>
  <c r="E6003" i="1"/>
  <c r="D6006" i="1"/>
  <c r="B6005" i="1" l="1"/>
  <c r="E6004" i="1"/>
  <c r="D6007" i="1"/>
  <c r="B6006" i="1" l="1"/>
  <c r="E6005" i="1"/>
  <c r="D6008" i="1"/>
  <c r="B6007" i="1" l="1"/>
  <c r="E6006" i="1"/>
  <c r="D6009" i="1"/>
  <c r="B6008" i="1" l="1"/>
  <c r="E6007" i="1"/>
  <c r="D6010" i="1"/>
  <c r="B6009" i="1" l="1"/>
  <c r="E6008" i="1"/>
  <c r="D6011" i="1"/>
  <c r="B6010" i="1" l="1"/>
  <c r="E6009" i="1"/>
  <c r="D6012" i="1"/>
  <c r="B6011" i="1" l="1"/>
  <c r="E6010" i="1"/>
  <c r="D6013" i="1"/>
  <c r="B6012" i="1" l="1"/>
  <c r="E6011" i="1"/>
  <c r="D6014" i="1"/>
  <c r="B6013" i="1" l="1"/>
  <c r="E6012" i="1"/>
  <c r="D6015" i="1"/>
  <c r="B6014" i="1" l="1"/>
  <c r="E6013" i="1"/>
  <c r="D6016" i="1"/>
  <c r="B6015" i="1" l="1"/>
  <c r="E6014" i="1"/>
  <c r="D6017" i="1"/>
  <c r="B6016" i="1" l="1"/>
  <c r="E6015" i="1"/>
  <c r="D6018" i="1"/>
  <c r="B6017" i="1" l="1"/>
  <c r="E6016" i="1"/>
  <c r="D6019" i="1"/>
  <c r="B6018" i="1" l="1"/>
  <c r="E6017" i="1"/>
  <c r="D6020" i="1"/>
  <c r="B6019" i="1" l="1"/>
  <c r="E6018" i="1"/>
  <c r="D6021" i="1"/>
  <c r="B6020" i="1" l="1"/>
  <c r="E6019" i="1"/>
  <c r="D6022" i="1"/>
  <c r="B6021" i="1" l="1"/>
  <c r="E6020" i="1"/>
  <c r="D6023" i="1"/>
  <c r="B6022" i="1" l="1"/>
  <c r="E6021" i="1"/>
  <c r="D6024" i="1"/>
  <c r="B6023" i="1" l="1"/>
  <c r="E6022" i="1"/>
  <c r="D6025" i="1"/>
  <c r="B6024" i="1" l="1"/>
  <c r="E6023" i="1"/>
  <c r="D6026" i="1"/>
  <c r="B6025" i="1" l="1"/>
  <c r="E6024" i="1"/>
  <c r="D6027" i="1"/>
  <c r="B6026" i="1" l="1"/>
  <c r="E6025" i="1"/>
  <c r="D6028" i="1"/>
  <c r="B6027" i="1" l="1"/>
  <c r="E6026" i="1"/>
  <c r="D6029" i="1"/>
  <c r="B6028" i="1" l="1"/>
  <c r="E6027" i="1"/>
  <c r="D6030" i="1"/>
  <c r="B6029" i="1" l="1"/>
  <c r="E6028" i="1"/>
  <c r="D6031" i="1"/>
  <c r="B6030" i="1" l="1"/>
  <c r="E6029" i="1"/>
  <c r="D6032" i="1"/>
  <c r="B6031" i="1" l="1"/>
  <c r="E6030" i="1"/>
  <c r="D6033" i="1"/>
  <c r="B6032" i="1" l="1"/>
  <c r="E6031" i="1"/>
  <c r="D6034" i="1"/>
  <c r="B6033" i="1" l="1"/>
  <c r="E6032" i="1"/>
  <c r="D6035" i="1"/>
  <c r="B6034" i="1" l="1"/>
  <c r="E6033" i="1"/>
  <c r="D6036" i="1"/>
  <c r="B6035" i="1" l="1"/>
  <c r="E6034" i="1"/>
  <c r="D6037" i="1"/>
  <c r="B6036" i="1" l="1"/>
  <c r="E6035" i="1"/>
  <c r="D6038" i="1"/>
  <c r="B6037" i="1" l="1"/>
  <c r="E6036" i="1"/>
  <c r="D6039" i="1"/>
  <c r="B6038" i="1" l="1"/>
  <c r="E6037" i="1"/>
  <c r="D6040" i="1"/>
  <c r="B6039" i="1" l="1"/>
  <c r="E6038" i="1"/>
  <c r="D6041" i="1"/>
  <c r="B6040" i="1" l="1"/>
  <c r="E6039" i="1"/>
  <c r="D6042" i="1"/>
  <c r="B6041" i="1" l="1"/>
  <c r="E6040" i="1"/>
  <c r="D6043" i="1"/>
  <c r="B6042" i="1" l="1"/>
  <c r="E6041" i="1"/>
  <c r="D6044" i="1"/>
  <c r="B6043" i="1" l="1"/>
  <c r="E6042" i="1"/>
  <c r="D6045" i="1"/>
  <c r="B6044" i="1" l="1"/>
  <c r="E6043" i="1"/>
  <c r="D6046" i="1"/>
  <c r="B6045" i="1" l="1"/>
  <c r="E6044" i="1"/>
  <c r="D6047" i="1"/>
  <c r="B6046" i="1" l="1"/>
  <c r="E6045" i="1"/>
  <c r="D6048" i="1"/>
  <c r="B6047" i="1" l="1"/>
  <c r="E6046" i="1"/>
  <c r="D6049" i="1"/>
  <c r="B6048" i="1" l="1"/>
  <c r="E6047" i="1"/>
  <c r="D6050" i="1"/>
  <c r="B6049" i="1" l="1"/>
  <c r="E6048" i="1"/>
  <c r="D6051" i="1"/>
  <c r="B6050" i="1" l="1"/>
  <c r="E6049" i="1"/>
  <c r="D6052" i="1"/>
  <c r="B6051" i="1" l="1"/>
  <c r="E6050" i="1"/>
  <c r="D6053" i="1"/>
  <c r="B6052" i="1" l="1"/>
  <c r="E6051" i="1"/>
  <c r="D6054" i="1"/>
  <c r="B6053" i="1" l="1"/>
  <c r="E6052" i="1"/>
  <c r="D6055" i="1"/>
  <c r="B6054" i="1" l="1"/>
  <c r="E6053" i="1"/>
  <c r="D6056" i="1"/>
  <c r="B6055" i="1" l="1"/>
  <c r="E6054" i="1"/>
  <c r="D6057" i="1"/>
  <c r="B6056" i="1" l="1"/>
  <c r="E6055" i="1"/>
  <c r="D6058" i="1"/>
  <c r="B6057" i="1" l="1"/>
  <c r="E6056" i="1"/>
  <c r="D6059" i="1"/>
  <c r="B6058" i="1" l="1"/>
  <c r="E6057" i="1"/>
  <c r="D6060" i="1"/>
  <c r="B6059" i="1" l="1"/>
  <c r="E6058" i="1"/>
  <c r="D6061" i="1"/>
  <c r="B6060" i="1" l="1"/>
  <c r="E6059" i="1"/>
  <c r="D6062" i="1"/>
  <c r="B6061" i="1" l="1"/>
  <c r="E6060" i="1"/>
  <c r="D6063" i="1"/>
  <c r="B6062" i="1" l="1"/>
  <c r="E6061" i="1"/>
  <c r="D6064" i="1"/>
  <c r="B6063" i="1" l="1"/>
  <c r="E6062" i="1"/>
  <c r="D6065" i="1"/>
  <c r="B6064" i="1" l="1"/>
  <c r="E6063" i="1"/>
  <c r="D6066" i="1"/>
  <c r="B6065" i="1" l="1"/>
  <c r="E6064" i="1"/>
  <c r="D6067" i="1"/>
  <c r="B6066" i="1" l="1"/>
  <c r="E6065" i="1"/>
  <c r="D6068" i="1"/>
  <c r="B6067" i="1" l="1"/>
  <c r="E6066" i="1"/>
  <c r="D6069" i="1"/>
  <c r="B6068" i="1" l="1"/>
  <c r="E6067" i="1"/>
  <c r="D6070" i="1"/>
  <c r="B6069" i="1" l="1"/>
  <c r="E6068" i="1"/>
  <c r="D6071" i="1"/>
  <c r="B6070" i="1" l="1"/>
  <c r="E6069" i="1"/>
  <c r="D6072" i="1"/>
  <c r="B6071" i="1" l="1"/>
  <c r="E6070" i="1"/>
  <c r="D6073" i="1"/>
  <c r="B6072" i="1" l="1"/>
  <c r="E6071" i="1"/>
  <c r="D6074" i="1"/>
  <c r="B6073" i="1" l="1"/>
  <c r="E6072" i="1"/>
  <c r="D6075" i="1"/>
  <c r="B6074" i="1" l="1"/>
  <c r="E6073" i="1"/>
  <c r="D6076" i="1"/>
  <c r="B6075" i="1" l="1"/>
  <c r="E6074" i="1"/>
  <c r="D6077" i="1"/>
  <c r="B6076" i="1" l="1"/>
  <c r="E6075" i="1"/>
  <c r="D6078" i="1"/>
  <c r="B6077" i="1" l="1"/>
  <c r="E6076" i="1"/>
  <c r="D6079" i="1"/>
  <c r="B6078" i="1" l="1"/>
  <c r="E6077" i="1"/>
  <c r="D6080" i="1"/>
  <c r="B6079" i="1" l="1"/>
  <c r="E6078" i="1"/>
  <c r="D6081" i="1"/>
  <c r="B6080" i="1" l="1"/>
  <c r="E6079" i="1"/>
  <c r="D6082" i="1"/>
  <c r="B6081" i="1" l="1"/>
  <c r="E6080" i="1"/>
  <c r="D6083" i="1"/>
  <c r="B6082" i="1" l="1"/>
  <c r="E6081" i="1"/>
  <c r="D6084" i="1"/>
  <c r="B6083" i="1" l="1"/>
  <c r="E6082" i="1"/>
  <c r="D6085" i="1"/>
  <c r="B6084" i="1" l="1"/>
  <c r="E6083" i="1"/>
  <c r="D6086" i="1"/>
  <c r="B6085" i="1" l="1"/>
  <c r="E6084" i="1"/>
  <c r="D6087" i="1"/>
  <c r="B6086" i="1" l="1"/>
  <c r="E6085" i="1"/>
  <c r="D6088" i="1"/>
  <c r="B6087" i="1" l="1"/>
  <c r="E6086" i="1"/>
  <c r="D6089" i="1"/>
  <c r="B6088" i="1" l="1"/>
  <c r="E6087" i="1"/>
  <c r="D6090" i="1"/>
  <c r="B6089" i="1" l="1"/>
  <c r="E6088" i="1"/>
  <c r="D6091" i="1"/>
  <c r="B6090" i="1" l="1"/>
  <c r="E6089" i="1"/>
  <c r="D6092" i="1"/>
  <c r="B6091" i="1" l="1"/>
  <c r="E6090" i="1"/>
  <c r="D6093" i="1"/>
  <c r="B6092" i="1" l="1"/>
  <c r="E6091" i="1"/>
  <c r="D6094" i="1"/>
  <c r="B6093" i="1" l="1"/>
  <c r="E6092" i="1"/>
  <c r="D6095" i="1"/>
  <c r="B6094" i="1" l="1"/>
  <c r="E6093" i="1"/>
  <c r="D6096" i="1"/>
  <c r="B6095" i="1" l="1"/>
  <c r="E6094" i="1"/>
  <c r="D6097" i="1"/>
  <c r="B6096" i="1" l="1"/>
  <c r="E6095" i="1"/>
  <c r="D6098" i="1"/>
  <c r="B6097" i="1" l="1"/>
  <c r="E6096" i="1"/>
  <c r="D6099" i="1"/>
  <c r="B6098" i="1" l="1"/>
  <c r="E6097" i="1"/>
  <c r="D6100" i="1"/>
  <c r="B6099" i="1" l="1"/>
  <c r="E6098" i="1"/>
  <c r="D6101" i="1"/>
  <c r="B6100" i="1" l="1"/>
  <c r="E6099" i="1"/>
  <c r="D6102" i="1"/>
  <c r="B6101" i="1" l="1"/>
  <c r="E6100" i="1"/>
  <c r="D6103" i="1"/>
  <c r="B6102" i="1" l="1"/>
  <c r="E6101" i="1"/>
  <c r="D6104" i="1"/>
  <c r="B6103" i="1" l="1"/>
  <c r="E6102" i="1"/>
  <c r="D6105" i="1"/>
  <c r="B6104" i="1" l="1"/>
  <c r="E6103" i="1"/>
  <c r="D6106" i="1"/>
  <c r="B6105" i="1" l="1"/>
  <c r="E6104" i="1"/>
  <c r="D6107" i="1"/>
  <c r="B6106" i="1" l="1"/>
  <c r="E6105" i="1"/>
  <c r="D6108" i="1"/>
  <c r="B6107" i="1" l="1"/>
  <c r="E6106" i="1"/>
  <c r="D6109" i="1"/>
  <c r="B6108" i="1" l="1"/>
  <c r="E6107" i="1"/>
  <c r="D6110" i="1"/>
  <c r="B6109" i="1" l="1"/>
  <c r="E6108" i="1"/>
  <c r="D6111" i="1"/>
  <c r="B6110" i="1" l="1"/>
  <c r="E6109" i="1"/>
  <c r="D6112" i="1"/>
  <c r="B6111" i="1" l="1"/>
  <c r="E6110" i="1"/>
  <c r="D6113" i="1"/>
  <c r="B6112" i="1" l="1"/>
  <c r="E6111" i="1"/>
  <c r="D6114" i="1"/>
  <c r="B6113" i="1" l="1"/>
  <c r="E6112" i="1"/>
  <c r="D6115" i="1"/>
  <c r="B6114" i="1" l="1"/>
  <c r="E6113" i="1"/>
  <c r="D6116" i="1"/>
  <c r="B6115" i="1" l="1"/>
  <c r="E6114" i="1"/>
  <c r="D6117" i="1"/>
  <c r="B6116" i="1" l="1"/>
  <c r="E6115" i="1"/>
  <c r="D6118" i="1"/>
  <c r="B6117" i="1" l="1"/>
  <c r="E6116" i="1"/>
  <c r="D6119" i="1"/>
  <c r="B6118" i="1" l="1"/>
  <c r="E6117" i="1"/>
  <c r="D6120" i="1"/>
  <c r="B6119" i="1" l="1"/>
  <c r="E6118" i="1"/>
  <c r="D6121" i="1"/>
  <c r="B6120" i="1" l="1"/>
  <c r="E6119" i="1"/>
  <c r="D6122" i="1"/>
  <c r="B6121" i="1" l="1"/>
  <c r="E6120" i="1"/>
  <c r="D6123" i="1"/>
  <c r="B6122" i="1" l="1"/>
  <c r="E6121" i="1"/>
  <c r="D6124" i="1"/>
  <c r="B6123" i="1" l="1"/>
  <c r="E6122" i="1"/>
  <c r="D6125" i="1"/>
  <c r="B6124" i="1" l="1"/>
  <c r="E6123" i="1"/>
  <c r="D6126" i="1"/>
  <c r="B6125" i="1" l="1"/>
  <c r="E6124" i="1"/>
  <c r="D6127" i="1"/>
  <c r="B6126" i="1" l="1"/>
  <c r="E6125" i="1"/>
  <c r="D6128" i="1"/>
  <c r="B6127" i="1" l="1"/>
  <c r="E6126" i="1"/>
  <c r="D6129" i="1"/>
  <c r="B6128" i="1" l="1"/>
  <c r="E6127" i="1"/>
  <c r="D6130" i="1"/>
  <c r="B6129" i="1" l="1"/>
  <c r="E6128" i="1"/>
  <c r="D6131" i="1"/>
  <c r="B6130" i="1" l="1"/>
  <c r="E6129" i="1"/>
  <c r="D6132" i="1"/>
  <c r="B6131" i="1" l="1"/>
  <c r="E6130" i="1"/>
  <c r="D6133" i="1"/>
  <c r="B6132" i="1" l="1"/>
  <c r="E6131" i="1"/>
  <c r="D6134" i="1"/>
  <c r="B6133" i="1" l="1"/>
  <c r="E6132" i="1"/>
  <c r="D6135" i="1"/>
  <c r="B6134" i="1" l="1"/>
  <c r="E6133" i="1"/>
  <c r="D6136" i="1"/>
  <c r="B6135" i="1" l="1"/>
  <c r="E6134" i="1"/>
  <c r="D6137" i="1"/>
  <c r="B6136" i="1" l="1"/>
  <c r="E6135" i="1"/>
  <c r="D6138" i="1"/>
  <c r="B6137" i="1" l="1"/>
  <c r="E6136" i="1"/>
  <c r="D6139" i="1"/>
  <c r="B6138" i="1" l="1"/>
  <c r="E6137" i="1"/>
  <c r="D6140" i="1"/>
  <c r="B6139" i="1" l="1"/>
  <c r="E6138" i="1"/>
  <c r="D6141" i="1"/>
  <c r="B6140" i="1" l="1"/>
  <c r="E6139" i="1"/>
  <c r="D6142" i="1"/>
  <c r="B6141" i="1" l="1"/>
  <c r="E6140" i="1"/>
  <c r="D6143" i="1"/>
  <c r="B6142" i="1" l="1"/>
  <c r="E6141" i="1"/>
  <c r="D6144" i="1"/>
  <c r="B6143" i="1" l="1"/>
  <c r="E6142" i="1"/>
  <c r="D6145" i="1"/>
  <c r="B6144" i="1" l="1"/>
  <c r="E6143" i="1"/>
  <c r="D6146" i="1"/>
  <c r="B6145" i="1" l="1"/>
  <c r="E6144" i="1"/>
  <c r="D6147" i="1"/>
  <c r="B6146" i="1" l="1"/>
  <c r="E6145" i="1"/>
  <c r="D6148" i="1"/>
  <c r="B6147" i="1" l="1"/>
  <c r="E6146" i="1"/>
  <c r="D6149" i="1"/>
  <c r="B6148" i="1" l="1"/>
  <c r="E6147" i="1"/>
  <c r="D6150" i="1"/>
  <c r="B6149" i="1" l="1"/>
  <c r="E6148" i="1"/>
  <c r="D6151" i="1"/>
  <c r="B6150" i="1" l="1"/>
  <c r="E6149" i="1"/>
  <c r="D6152" i="1"/>
  <c r="B6151" i="1" l="1"/>
  <c r="E6150" i="1"/>
  <c r="D6153" i="1"/>
  <c r="B6152" i="1" l="1"/>
  <c r="E6151" i="1"/>
  <c r="D6154" i="1"/>
  <c r="B6153" i="1" l="1"/>
  <c r="E6152" i="1"/>
  <c r="D6155" i="1"/>
  <c r="B6154" i="1" l="1"/>
  <c r="E6153" i="1"/>
  <c r="D6156" i="1"/>
  <c r="B6155" i="1" l="1"/>
  <c r="E6154" i="1"/>
  <c r="D6157" i="1"/>
  <c r="B6156" i="1" l="1"/>
  <c r="E6155" i="1"/>
  <c r="D6158" i="1"/>
  <c r="B6157" i="1" l="1"/>
  <c r="E6156" i="1"/>
  <c r="D6159" i="1"/>
  <c r="B6158" i="1" l="1"/>
  <c r="E6157" i="1"/>
  <c r="D6160" i="1"/>
  <c r="B6159" i="1" l="1"/>
  <c r="E6158" i="1"/>
  <c r="D6161" i="1"/>
  <c r="B6160" i="1" l="1"/>
  <c r="E6159" i="1"/>
  <c r="D6162" i="1"/>
  <c r="B6161" i="1" l="1"/>
  <c r="E6160" i="1"/>
  <c r="D6163" i="1"/>
  <c r="B6162" i="1" l="1"/>
  <c r="E6161" i="1"/>
  <c r="D6164" i="1"/>
  <c r="B6163" i="1" l="1"/>
  <c r="E6162" i="1"/>
  <c r="D6165" i="1"/>
  <c r="B6164" i="1" l="1"/>
  <c r="E6163" i="1"/>
  <c r="D6166" i="1"/>
  <c r="B6165" i="1" l="1"/>
  <c r="E6164" i="1"/>
  <c r="D6167" i="1"/>
  <c r="B6166" i="1" l="1"/>
  <c r="E6165" i="1"/>
  <c r="D6168" i="1"/>
  <c r="B6167" i="1" l="1"/>
  <c r="E6166" i="1"/>
  <c r="D6169" i="1"/>
  <c r="B6168" i="1" l="1"/>
  <c r="E6167" i="1"/>
  <c r="D6170" i="1"/>
  <c r="B6169" i="1" l="1"/>
  <c r="E6168" i="1"/>
  <c r="D6171" i="1"/>
  <c r="B6170" i="1" l="1"/>
  <c r="E6169" i="1"/>
  <c r="D6172" i="1"/>
  <c r="B6171" i="1" l="1"/>
  <c r="E6170" i="1"/>
  <c r="D6173" i="1"/>
  <c r="B6172" i="1" l="1"/>
  <c r="E6171" i="1"/>
  <c r="D6174" i="1"/>
  <c r="B6173" i="1" l="1"/>
  <c r="E6172" i="1"/>
  <c r="D6175" i="1"/>
  <c r="B6174" i="1" l="1"/>
  <c r="E6173" i="1"/>
  <c r="D6176" i="1"/>
  <c r="B6175" i="1" l="1"/>
  <c r="E6174" i="1"/>
  <c r="D6177" i="1"/>
  <c r="B6176" i="1" l="1"/>
  <c r="E6175" i="1"/>
  <c r="D6178" i="1"/>
  <c r="B6177" i="1" l="1"/>
  <c r="E6176" i="1"/>
  <c r="D6179" i="1"/>
  <c r="B6178" i="1" l="1"/>
  <c r="E6177" i="1"/>
  <c r="D6180" i="1"/>
  <c r="B6179" i="1" l="1"/>
  <c r="E6178" i="1"/>
  <c r="D6181" i="1"/>
  <c r="B6180" i="1" l="1"/>
  <c r="E6179" i="1"/>
  <c r="D6182" i="1"/>
  <c r="B6181" i="1" l="1"/>
  <c r="E6180" i="1"/>
  <c r="D6183" i="1"/>
  <c r="B6182" i="1" l="1"/>
  <c r="E6181" i="1"/>
  <c r="D6184" i="1"/>
  <c r="B6183" i="1" l="1"/>
  <c r="E6182" i="1"/>
  <c r="D6185" i="1"/>
  <c r="B6184" i="1" l="1"/>
  <c r="E6183" i="1"/>
  <c r="D6186" i="1"/>
  <c r="B6185" i="1" l="1"/>
  <c r="E6184" i="1"/>
  <c r="D6187" i="1"/>
  <c r="B6186" i="1" l="1"/>
  <c r="E6185" i="1"/>
  <c r="D6188" i="1"/>
  <c r="B6187" i="1" l="1"/>
  <c r="E6186" i="1"/>
  <c r="D6189" i="1"/>
  <c r="B6188" i="1" l="1"/>
  <c r="E6187" i="1"/>
  <c r="D6190" i="1"/>
  <c r="B6189" i="1" l="1"/>
  <c r="E6188" i="1"/>
  <c r="D6191" i="1"/>
  <c r="B6190" i="1" l="1"/>
  <c r="E6189" i="1"/>
  <c r="D6192" i="1"/>
  <c r="B6191" i="1" l="1"/>
  <c r="E6190" i="1"/>
  <c r="D6193" i="1"/>
  <c r="B6192" i="1" l="1"/>
  <c r="E6191" i="1"/>
  <c r="D6194" i="1"/>
  <c r="B6193" i="1" l="1"/>
  <c r="E6192" i="1"/>
  <c r="D6195" i="1"/>
  <c r="B6194" i="1" l="1"/>
  <c r="E6193" i="1"/>
  <c r="D6196" i="1"/>
  <c r="B6195" i="1" l="1"/>
  <c r="E6194" i="1"/>
  <c r="D6197" i="1"/>
  <c r="B6196" i="1" l="1"/>
  <c r="E6195" i="1"/>
  <c r="D6198" i="1"/>
  <c r="B6197" i="1" l="1"/>
  <c r="E6196" i="1"/>
  <c r="D6199" i="1"/>
  <c r="B6198" i="1" l="1"/>
  <c r="E6197" i="1"/>
  <c r="D6200" i="1"/>
  <c r="B6199" i="1" l="1"/>
  <c r="E6198" i="1"/>
  <c r="D6201" i="1"/>
  <c r="B6200" i="1" l="1"/>
  <c r="E6199" i="1"/>
  <c r="D6202" i="1"/>
  <c r="B6201" i="1" l="1"/>
  <c r="E6200" i="1"/>
  <c r="D6203" i="1"/>
  <c r="B6202" i="1" l="1"/>
  <c r="E6201" i="1"/>
  <c r="D6204" i="1"/>
  <c r="B6203" i="1" l="1"/>
  <c r="E6202" i="1"/>
  <c r="D6205" i="1"/>
  <c r="B6204" i="1" l="1"/>
  <c r="E6203" i="1"/>
  <c r="D6206" i="1"/>
  <c r="B6205" i="1" l="1"/>
  <c r="E6204" i="1"/>
  <c r="D6207" i="1"/>
  <c r="B6206" i="1" l="1"/>
  <c r="E6205" i="1"/>
  <c r="D6208" i="1"/>
  <c r="B6207" i="1" l="1"/>
  <c r="E6206" i="1"/>
  <c r="D6209" i="1"/>
  <c r="B6208" i="1" l="1"/>
  <c r="E6207" i="1"/>
  <c r="D6210" i="1"/>
  <c r="B6209" i="1" l="1"/>
  <c r="E6208" i="1"/>
  <c r="D6211" i="1"/>
  <c r="B6210" i="1" l="1"/>
  <c r="E6209" i="1"/>
  <c r="D6212" i="1"/>
  <c r="B6211" i="1" l="1"/>
  <c r="E6210" i="1"/>
  <c r="D6213" i="1"/>
  <c r="B6212" i="1" l="1"/>
  <c r="E6211" i="1"/>
  <c r="D6214" i="1"/>
  <c r="B6213" i="1" l="1"/>
  <c r="E6212" i="1"/>
  <c r="D6215" i="1"/>
  <c r="B6214" i="1" l="1"/>
  <c r="E6213" i="1"/>
  <c r="D6216" i="1"/>
  <c r="B6215" i="1" l="1"/>
  <c r="E6214" i="1"/>
  <c r="D6217" i="1"/>
  <c r="B6216" i="1" l="1"/>
  <c r="E6215" i="1"/>
  <c r="D6218" i="1"/>
  <c r="B6217" i="1" l="1"/>
  <c r="E6216" i="1"/>
  <c r="D6219" i="1"/>
  <c r="B6218" i="1" l="1"/>
  <c r="E6217" i="1"/>
  <c r="D6220" i="1"/>
  <c r="B6219" i="1" l="1"/>
  <c r="E6218" i="1"/>
  <c r="D6221" i="1"/>
  <c r="B6220" i="1" l="1"/>
  <c r="E6219" i="1"/>
  <c r="D6222" i="1"/>
  <c r="B6221" i="1" l="1"/>
  <c r="E6220" i="1"/>
  <c r="D6223" i="1"/>
  <c r="B6222" i="1" l="1"/>
  <c r="E6221" i="1"/>
  <c r="D6224" i="1"/>
  <c r="B6223" i="1" l="1"/>
  <c r="E6222" i="1"/>
  <c r="D6225" i="1"/>
  <c r="B6224" i="1" l="1"/>
  <c r="E6223" i="1"/>
  <c r="D6226" i="1"/>
  <c r="B6225" i="1" l="1"/>
  <c r="E6224" i="1"/>
  <c r="D6227" i="1"/>
  <c r="B6226" i="1" l="1"/>
  <c r="E6225" i="1"/>
  <c r="D6228" i="1"/>
  <c r="B6227" i="1" l="1"/>
  <c r="E6226" i="1"/>
  <c r="D6229" i="1"/>
  <c r="B6228" i="1" l="1"/>
  <c r="E6227" i="1"/>
  <c r="D6230" i="1"/>
  <c r="B6229" i="1" l="1"/>
  <c r="E6228" i="1"/>
  <c r="D6231" i="1"/>
  <c r="B6230" i="1" l="1"/>
  <c r="E6229" i="1"/>
  <c r="D6232" i="1"/>
  <c r="B6231" i="1" l="1"/>
  <c r="E6230" i="1"/>
  <c r="D6233" i="1"/>
  <c r="B6232" i="1" l="1"/>
  <c r="E6231" i="1"/>
  <c r="D6234" i="1"/>
  <c r="B6233" i="1" l="1"/>
  <c r="E6232" i="1"/>
  <c r="D6235" i="1"/>
  <c r="B6234" i="1" l="1"/>
  <c r="E6233" i="1"/>
  <c r="D6236" i="1"/>
  <c r="B6235" i="1" l="1"/>
  <c r="E6234" i="1"/>
  <c r="D6237" i="1"/>
  <c r="B6236" i="1" l="1"/>
  <c r="E6235" i="1"/>
  <c r="D6238" i="1"/>
  <c r="B6237" i="1" l="1"/>
  <c r="E6236" i="1"/>
  <c r="D6239" i="1"/>
  <c r="B6238" i="1" l="1"/>
  <c r="E6237" i="1"/>
  <c r="D6240" i="1"/>
  <c r="B6239" i="1" l="1"/>
  <c r="E6238" i="1"/>
  <c r="D6241" i="1"/>
  <c r="B6240" i="1" l="1"/>
  <c r="E6239" i="1"/>
  <c r="D6242" i="1"/>
  <c r="B6241" i="1" l="1"/>
  <c r="E6240" i="1"/>
  <c r="D6243" i="1"/>
  <c r="B6242" i="1" l="1"/>
  <c r="E6241" i="1"/>
  <c r="D6244" i="1"/>
  <c r="B6243" i="1" l="1"/>
  <c r="E6242" i="1"/>
  <c r="D6245" i="1"/>
  <c r="B6244" i="1" l="1"/>
  <c r="E6243" i="1"/>
  <c r="D6246" i="1"/>
  <c r="B6245" i="1" l="1"/>
  <c r="E6244" i="1"/>
  <c r="D6247" i="1"/>
  <c r="B6246" i="1" l="1"/>
  <c r="E6245" i="1"/>
  <c r="D6248" i="1"/>
  <c r="B6247" i="1" l="1"/>
  <c r="E6246" i="1"/>
  <c r="D6249" i="1"/>
  <c r="B6248" i="1" l="1"/>
  <c r="E6247" i="1"/>
  <c r="D6250" i="1"/>
  <c r="B6249" i="1" l="1"/>
  <c r="E6248" i="1"/>
  <c r="D6251" i="1"/>
  <c r="B6250" i="1" l="1"/>
  <c r="E6249" i="1"/>
  <c r="D6252" i="1"/>
  <c r="B6251" i="1" l="1"/>
  <c r="E6250" i="1"/>
  <c r="D6253" i="1"/>
  <c r="B6252" i="1" l="1"/>
  <c r="E6251" i="1"/>
  <c r="D6254" i="1"/>
  <c r="B6253" i="1" l="1"/>
  <c r="E6252" i="1"/>
  <c r="D6255" i="1"/>
  <c r="B6254" i="1" l="1"/>
  <c r="E6253" i="1"/>
  <c r="D6256" i="1"/>
  <c r="B6255" i="1" l="1"/>
  <c r="E6254" i="1"/>
  <c r="D6257" i="1"/>
  <c r="B6256" i="1" l="1"/>
  <c r="E6255" i="1"/>
  <c r="D6258" i="1"/>
  <c r="B6257" i="1" l="1"/>
  <c r="E6256" i="1"/>
  <c r="D6259" i="1"/>
  <c r="B6258" i="1" l="1"/>
  <c r="E6257" i="1"/>
  <c r="D6260" i="1"/>
  <c r="B6259" i="1" l="1"/>
  <c r="E6258" i="1"/>
  <c r="D6261" i="1"/>
  <c r="B6260" i="1" l="1"/>
  <c r="E6259" i="1"/>
  <c r="D6262" i="1"/>
  <c r="B6261" i="1" l="1"/>
  <c r="E6260" i="1"/>
  <c r="D6263" i="1"/>
  <c r="B6262" i="1" l="1"/>
  <c r="E6261" i="1"/>
  <c r="D6264" i="1"/>
  <c r="B6263" i="1" l="1"/>
  <c r="E6262" i="1"/>
  <c r="D6265" i="1"/>
  <c r="B6264" i="1" l="1"/>
  <c r="E6263" i="1"/>
  <c r="D6266" i="1"/>
  <c r="B6265" i="1" l="1"/>
  <c r="E6264" i="1"/>
  <c r="D6267" i="1"/>
  <c r="B6266" i="1" l="1"/>
  <c r="E6265" i="1"/>
  <c r="D6268" i="1"/>
  <c r="B6267" i="1" l="1"/>
  <c r="E6266" i="1"/>
  <c r="D6269" i="1"/>
  <c r="B6268" i="1" l="1"/>
  <c r="E6267" i="1"/>
  <c r="D6270" i="1"/>
  <c r="B6269" i="1" l="1"/>
  <c r="E6268" i="1"/>
  <c r="D6271" i="1"/>
  <c r="B6270" i="1" l="1"/>
  <c r="E6269" i="1"/>
  <c r="D6272" i="1"/>
  <c r="B6271" i="1" l="1"/>
  <c r="E6270" i="1"/>
  <c r="D6273" i="1"/>
  <c r="B6272" i="1" l="1"/>
  <c r="E6271" i="1"/>
  <c r="D6274" i="1"/>
  <c r="B6273" i="1" l="1"/>
  <c r="E6272" i="1"/>
  <c r="D6275" i="1"/>
  <c r="B6274" i="1" l="1"/>
  <c r="E6273" i="1"/>
  <c r="D6276" i="1"/>
  <c r="B6275" i="1" l="1"/>
  <c r="E6274" i="1"/>
  <c r="D6277" i="1"/>
  <c r="B6276" i="1" l="1"/>
  <c r="E6275" i="1"/>
  <c r="D6278" i="1"/>
  <c r="B6277" i="1" l="1"/>
  <c r="E6276" i="1"/>
  <c r="D6279" i="1"/>
  <c r="B6278" i="1" l="1"/>
  <c r="E6277" i="1"/>
  <c r="D6280" i="1"/>
  <c r="B6279" i="1" l="1"/>
  <c r="E6278" i="1"/>
  <c r="D6281" i="1"/>
  <c r="B6280" i="1" l="1"/>
  <c r="E6279" i="1"/>
  <c r="D6282" i="1"/>
  <c r="B6281" i="1" l="1"/>
  <c r="E6280" i="1"/>
  <c r="D6283" i="1"/>
  <c r="B6282" i="1" l="1"/>
  <c r="E6281" i="1"/>
  <c r="D6284" i="1"/>
  <c r="B6283" i="1" l="1"/>
  <c r="E6282" i="1"/>
  <c r="D6285" i="1"/>
  <c r="B6284" i="1" l="1"/>
  <c r="E6283" i="1"/>
  <c r="D6286" i="1"/>
  <c r="B6285" i="1" l="1"/>
  <c r="E6284" i="1"/>
  <c r="D6287" i="1"/>
  <c r="B6286" i="1" l="1"/>
  <c r="E6285" i="1"/>
  <c r="D6288" i="1"/>
  <c r="B6287" i="1" l="1"/>
  <c r="E6286" i="1"/>
  <c r="D6289" i="1"/>
  <c r="B6288" i="1" l="1"/>
  <c r="E6287" i="1"/>
  <c r="D6290" i="1"/>
  <c r="B6289" i="1" l="1"/>
  <c r="E6288" i="1"/>
  <c r="D6291" i="1"/>
  <c r="B6290" i="1" l="1"/>
  <c r="E6289" i="1"/>
  <c r="D6292" i="1"/>
  <c r="B6291" i="1" l="1"/>
  <c r="E6290" i="1"/>
  <c r="D6293" i="1"/>
  <c r="B6292" i="1" l="1"/>
  <c r="E6291" i="1"/>
  <c r="D6294" i="1"/>
  <c r="B6293" i="1" l="1"/>
  <c r="E6292" i="1"/>
  <c r="D6295" i="1"/>
  <c r="B6294" i="1" l="1"/>
  <c r="E6293" i="1"/>
  <c r="D6296" i="1"/>
  <c r="B6295" i="1" l="1"/>
  <c r="E6294" i="1"/>
  <c r="D6297" i="1"/>
  <c r="B6296" i="1" l="1"/>
  <c r="E6295" i="1"/>
  <c r="D6298" i="1"/>
  <c r="B6297" i="1" l="1"/>
  <c r="E6296" i="1"/>
  <c r="D6299" i="1"/>
  <c r="B6298" i="1" l="1"/>
  <c r="E6297" i="1"/>
  <c r="D6300" i="1"/>
  <c r="B6299" i="1" l="1"/>
  <c r="E6298" i="1"/>
  <c r="D6301" i="1"/>
  <c r="B6300" i="1" l="1"/>
  <c r="E6299" i="1"/>
  <c r="D6302" i="1"/>
  <c r="B6301" i="1" l="1"/>
  <c r="E6300" i="1"/>
  <c r="D6303" i="1"/>
  <c r="B6302" i="1" l="1"/>
  <c r="E6301" i="1"/>
  <c r="D6304" i="1"/>
  <c r="B6303" i="1" l="1"/>
  <c r="E6302" i="1"/>
  <c r="D6305" i="1"/>
  <c r="B6304" i="1" l="1"/>
  <c r="E6303" i="1"/>
  <c r="D6306" i="1"/>
  <c r="B6305" i="1" l="1"/>
  <c r="E6304" i="1"/>
  <c r="D6307" i="1"/>
  <c r="B6306" i="1" l="1"/>
  <c r="E6305" i="1"/>
  <c r="D6308" i="1"/>
  <c r="B6307" i="1" l="1"/>
  <c r="E6306" i="1"/>
  <c r="D6309" i="1"/>
  <c r="B6308" i="1" l="1"/>
  <c r="E6307" i="1"/>
  <c r="D6310" i="1"/>
  <c r="B6309" i="1" l="1"/>
  <c r="E6308" i="1"/>
  <c r="D6311" i="1"/>
  <c r="B6310" i="1" l="1"/>
  <c r="E6309" i="1"/>
  <c r="D6312" i="1"/>
  <c r="B6311" i="1" l="1"/>
  <c r="E6310" i="1"/>
  <c r="D6313" i="1"/>
  <c r="B6312" i="1" l="1"/>
  <c r="E6311" i="1"/>
  <c r="D6314" i="1"/>
  <c r="B6313" i="1" l="1"/>
  <c r="E6312" i="1"/>
  <c r="D6315" i="1"/>
  <c r="B6314" i="1" l="1"/>
  <c r="E6313" i="1"/>
  <c r="D6316" i="1"/>
  <c r="B6315" i="1" l="1"/>
  <c r="E6314" i="1"/>
  <c r="D6317" i="1"/>
  <c r="B6316" i="1" l="1"/>
  <c r="E6315" i="1"/>
  <c r="D6318" i="1"/>
  <c r="B6317" i="1" l="1"/>
  <c r="E6316" i="1"/>
  <c r="D6319" i="1"/>
  <c r="B6318" i="1" l="1"/>
  <c r="E6317" i="1"/>
  <c r="D6320" i="1"/>
  <c r="B6319" i="1" l="1"/>
  <c r="E6318" i="1"/>
  <c r="D6321" i="1"/>
  <c r="B6320" i="1" l="1"/>
  <c r="E6319" i="1"/>
  <c r="D6322" i="1"/>
  <c r="B6321" i="1" l="1"/>
  <c r="E6320" i="1"/>
  <c r="D6323" i="1"/>
  <c r="B6322" i="1" l="1"/>
  <c r="E6321" i="1"/>
  <c r="D6324" i="1"/>
  <c r="B6323" i="1" l="1"/>
  <c r="E6322" i="1"/>
  <c r="D6325" i="1"/>
  <c r="B6324" i="1" l="1"/>
  <c r="E6323" i="1"/>
  <c r="D6326" i="1"/>
  <c r="B6325" i="1" l="1"/>
  <c r="E6324" i="1"/>
  <c r="D6327" i="1"/>
  <c r="B6326" i="1" l="1"/>
  <c r="E6325" i="1"/>
  <c r="D6328" i="1"/>
  <c r="B6327" i="1" l="1"/>
  <c r="E6326" i="1"/>
  <c r="D6329" i="1"/>
  <c r="B6328" i="1" l="1"/>
  <c r="E6327" i="1"/>
  <c r="D6330" i="1"/>
  <c r="B6329" i="1" l="1"/>
  <c r="E6328" i="1"/>
  <c r="D6331" i="1"/>
  <c r="B6330" i="1" l="1"/>
  <c r="E6329" i="1"/>
  <c r="D6332" i="1"/>
  <c r="B6331" i="1" l="1"/>
  <c r="E6330" i="1"/>
  <c r="D6333" i="1"/>
  <c r="B6332" i="1" l="1"/>
  <c r="E6331" i="1"/>
  <c r="D6334" i="1"/>
  <c r="B6333" i="1" l="1"/>
  <c r="E6332" i="1"/>
  <c r="D6335" i="1"/>
  <c r="B6334" i="1" l="1"/>
  <c r="E6333" i="1"/>
  <c r="D6336" i="1"/>
  <c r="B6335" i="1" l="1"/>
  <c r="E6334" i="1"/>
  <c r="D6337" i="1"/>
  <c r="B6336" i="1" l="1"/>
  <c r="E6335" i="1"/>
  <c r="D6338" i="1"/>
  <c r="B6337" i="1" l="1"/>
  <c r="E6336" i="1"/>
  <c r="D6339" i="1"/>
  <c r="B6338" i="1" l="1"/>
  <c r="E6337" i="1"/>
  <c r="D6340" i="1"/>
  <c r="B6339" i="1" l="1"/>
  <c r="E6338" i="1"/>
  <c r="D6341" i="1"/>
  <c r="B6340" i="1" l="1"/>
  <c r="E6339" i="1"/>
  <c r="D6342" i="1"/>
  <c r="B6341" i="1" l="1"/>
  <c r="E6340" i="1"/>
  <c r="D6343" i="1"/>
  <c r="B6342" i="1" l="1"/>
  <c r="E6341" i="1"/>
  <c r="D6344" i="1"/>
  <c r="B6343" i="1" l="1"/>
  <c r="E6342" i="1"/>
  <c r="D6345" i="1"/>
  <c r="B6344" i="1" l="1"/>
  <c r="E6343" i="1"/>
  <c r="D6346" i="1"/>
  <c r="B6345" i="1" l="1"/>
  <c r="E6344" i="1"/>
  <c r="D6347" i="1"/>
  <c r="B6346" i="1" l="1"/>
  <c r="E6345" i="1"/>
  <c r="D6348" i="1"/>
  <c r="B6347" i="1" l="1"/>
  <c r="E6346" i="1"/>
  <c r="D6349" i="1"/>
  <c r="B6348" i="1" l="1"/>
  <c r="E6347" i="1"/>
  <c r="D6350" i="1"/>
  <c r="B6349" i="1" l="1"/>
  <c r="E6348" i="1"/>
  <c r="D6351" i="1"/>
  <c r="B6350" i="1" l="1"/>
  <c r="E6349" i="1"/>
  <c r="D6352" i="1"/>
  <c r="B6351" i="1" l="1"/>
  <c r="E6350" i="1"/>
  <c r="D6353" i="1"/>
  <c r="B6352" i="1" l="1"/>
  <c r="E6351" i="1"/>
  <c r="D6354" i="1"/>
  <c r="B6353" i="1" l="1"/>
  <c r="E6352" i="1"/>
  <c r="D6355" i="1"/>
  <c r="B6354" i="1" l="1"/>
  <c r="E6353" i="1"/>
  <c r="D6356" i="1"/>
  <c r="B6355" i="1" l="1"/>
  <c r="E6354" i="1"/>
  <c r="D6357" i="1"/>
  <c r="B6356" i="1" l="1"/>
  <c r="E6355" i="1"/>
  <c r="D6358" i="1"/>
  <c r="B6357" i="1" l="1"/>
  <c r="E6356" i="1"/>
  <c r="D6359" i="1"/>
  <c r="B6358" i="1" l="1"/>
  <c r="E6357" i="1"/>
  <c r="D6360" i="1"/>
  <c r="B6359" i="1" l="1"/>
  <c r="E6358" i="1"/>
  <c r="D6361" i="1"/>
  <c r="B6360" i="1" l="1"/>
  <c r="E6359" i="1"/>
  <c r="D6362" i="1"/>
  <c r="B6361" i="1" l="1"/>
  <c r="E6360" i="1"/>
  <c r="D6363" i="1"/>
  <c r="B6362" i="1" l="1"/>
  <c r="E6361" i="1"/>
  <c r="D6364" i="1"/>
  <c r="B6363" i="1" l="1"/>
  <c r="E6362" i="1"/>
  <c r="D6365" i="1"/>
  <c r="B6364" i="1" l="1"/>
  <c r="E6363" i="1"/>
  <c r="D6366" i="1"/>
  <c r="B6365" i="1" l="1"/>
  <c r="E6364" i="1"/>
  <c r="D6367" i="1"/>
  <c r="B6366" i="1" l="1"/>
  <c r="E6365" i="1"/>
  <c r="D6368" i="1"/>
  <c r="B6367" i="1" l="1"/>
  <c r="E6366" i="1"/>
  <c r="D6369" i="1"/>
  <c r="B6368" i="1" l="1"/>
  <c r="E6367" i="1"/>
  <c r="D6370" i="1"/>
  <c r="B6369" i="1" l="1"/>
  <c r="E6368" i="1"/>
  <c r="D6371" i="1"/>
  <c r="B6370" i="1" l="1"/>
  <c r="E6369" i="1"/>
  <c r="D6372" i="1"/>
  <c r="B6371" i="1" l="1"/>
  <c r="E6370" i="1"/>
  <c r="D6373" i="1"/>
  <c r="B6372" i="1" l="1"/>
  <c r="E6371" i="1"/>
  <c r="D6374" i="1"/>
  <c r="B6373" i="1" l="1"/>
  <c r="E6372" i="1"/>
  <c r="D6375" i="1"/>
  <c r="B6374" i="1" l="1"/>
  <c r="E6373" i="1"/>
  <c r="D6376" i="1"/>
  <c r="B6375" i="1" l="1"/>
  <c r="E6374" i="1"/>
  <c r="D6377" i="1"/>
  <c r="B6376" i="1" l="1"/>
  <c r="E6375" i="1"/>
  <c r="D6378" i="1"/>
  <c r="B6377" i="1" l="1"/>
  <c r="E6376" i="1"/>
  <c r="D6379" i="1"/>
  <c r="B6378" i="1" l="1"/>
  <c r="E6377" i="1"/>
  <c r="D6380" i="1"/>
  <c r="B6379" i="1" l="1"/>
  <c r="E6378" i="1"/>
  <c r="D6381" i="1"/>
  <c r="B6380" i="1" l="1"/>
  <c r="E6379" i="1"/>
  <c r="D6382" i="1"/>
  <c r="B6381" i="1" l="1"/>
  <c r="E6380" i="1"/>
  <c r="D6383" i="1"/>
  <c r="B6382" i="1" l="1"/>
  <c r="E6381" i="1"/>
  <c r="D6384" i="1"/>
  <c r="B6383" i="1" l="1"/>
  <c r="E6382" i="1"/>
  <c r="D6385" i="1"/>
  <c r="B6384" i="1" l="1"/>
  <c r="E6383" i="1"/>
  <c r="D6386" i="1"/>
  <c r="B6385" i="1" l="1"/>
  <c r="E6384" i="1"/>
  <c r="D6387" i="1"/>
  <c r="B6386" i="1" l="1"/>
  <c r="E6385" i="1"/>
  <c r="D6388" i="1"/>
  <c r="B6387" i="1" l="1"/>
  <c r="E6386" i="1"/>
  <c r="D6389" i="1"/>
  <c r="B6388" i="1" l="1"/>
  <c r="E6387" i="1"/>
  <c r="D6390" i="1"/>
  <c r="B6389" i="1" l="1"/>
  <c r="E6388" i="1"/>
  <c r="D6391" i="1"/>
  <c r="B6390" i="1" l="1"/>
  <c r="E6389" i="1"/>
  <c r="D6392" i="1"/>
  <c r="B6391" i="1" l="1"/>
  <c r="E6390" i="1"/>
  <c r="D6393" i="1"/>
  <c r="B6392" i="1" l="1"/>
  <c r="E6391" i="1"/>
  <c r="D6394" i="1"/>
  <c r="B6393" i="1" l="1"/>
  <c r="E6392" i="1"/>
  <c r="D6395" i="1"/>
  <c r="B6394" i="1" l="1"/>
  <c r="E6393" i="1"/>
  <c r="D6396" i="1"/>
  <c r="B6395" i="1" l="1"/>
  <c r="E6394" i="1"/>
  <c r="D6397" i="1"/>
  <c r="B6396" i="1" l="1"/>
  <c r="E6395" i="1"/>
  <c r="D6398" i="1"/>
  <c r="B6397" i="1" l="1"/>
  <c r="E6396" i="1"/>
  <c r="D6399" i="1"/>
  <c r="B6398" i="1" l="1"/>
  <c r="E6397" i="1"/>
  <c r="D6400" i="1"/>
  <c r="B6399" i="1" l="1"/>
  <c r="E6398" i="1"/>
  <c r="D6401" i="1"/>
  <c r="B6400" i="1" l="1"/>
  <c r="E6399" i="1"/>
  <c r="D6402" i="1"/>
  <c r="B6401" i="1" l="1"/>
  <c r="E6400" i="1"/>
  <c r="D6403" i="1"/>
  <c r="B6402" i="1" l="1"/>
  <c r="E6401" i="1"/>
  <c r="D6404" i="1"/>
  <c r="B6403" i="1" l="1"/>
  <c r="E6402" i="1"/>
  <c r="D6405" i="1"/>
  <c r="B6404" i="1" l="1"/>
  <c r="E6403" i="1"/>
  <c r="D6406" i="1"/>
  <c r="B6405" i="1" l="1"/>
  <c r="E6404" i="1"/>
  <c r="D6407" i="1"/>
  <c r="B6406" i="1" l="1"/>
  <c r="E6405" i="1"/>
  <c r="D6408" i="1"/>
  <c r="B6407" i="1" l="1"/>
  <c r="E6406" i="1"/>
  <c r="D6409" i="1"/>
  <c r="B6408" i="1" l="1"/>
  <c r="E6407" i="1"/>
  <c r="D6410" i="1"/>
  <c r="B6409" i="1" l="1"/>
  <c r="E6408" i="1"/>
  <c r="D6411" i="1"/>
  <c r="B6410" i="1" l="1"/>
  <c r="E6409" i="1"/>
  <c r="D6412" i="1"/>
  <c r="B6411" i="1" l="1"/>
  <c r="E6410" i="1"/>
  <c r="D6413" i="1"/>
  <c r="B6412" i="1" l="1"/>
  <c r="E6411" i="1"/>
  <c r="D6414" i="1"/>
  <c r="B6413" i="1" l="1"/>
  <c r="E6412" i="1"/>
  <c r="D6415" i="1"/>
  <c r="B6414" i="1" l="1"/>
  <c r="E6413" i="1"/>
  <c r="D6416" i="1"/>
  <c r="B6415" i="1" l="1"/>
  <c r="E6414" i="1"/>
  <c r="D6417" i="1"/>
  <c r="B6416" i="1" l="1"/>
  <c r="E6415" i="1"/>
  <c r="D6418" i="1"/>
  <c r="B6417" i="1" l="1"/>
  <c r="E6416" i="1"/>
  <c r="D6419" i="1"/>
  <c r="B6418" i="1" l="1"/>
  <c r="E6417" i="1"/>
  <c r="D6420" i="1"/>
  <c r="B6419" i="1" l="1"/>
  <c r="E6418" i="1"/>
  <c r="D6421" i="1"/>
  <c r="B6420" i="1" l="1"/>
  <c r="E6419" i="1"/>
  <c r="D6422" i="1"/>
  <c r="B6421" i="1" l="1"/>
  <c r="E6420" i="1"/>
  <c r="D6423" i="1"/>
  <c r="B6422" i="1" l="1"/>
  <c r="E6421" i="1"/>
  <c r="D6424" i="1"/>
  <c r="B6423" i="1" l="1"/>
  <c r="E6422" i="1"/>
  <c r="D6425" i="1"/>
  <c r="B6424" i="1" l="1"/>
  <c r="E6423" i="1"/>
  <c r="D6426" i="1"/>
  <c r="B6425" i="1" l="1"/>
  <c r="E6424" i="1"/>
  <c r="D6427" i="1"/>
  <c r="B6426" i="1" l="1"/>
  <c r="E6425" i="1"/>
  <c r="D6428" i="1"/>
  <c r="B6427" i="1" l="1"/>
  <c r="E6426" i="1"/>
  <c r="D6429" i="1"/>
  <c r="B6428" i="1" l="1"/>
  <c r="E6427" i="1"/>
  <c r="D6430" i="1"/>
  <c r="B6429" i="1" l="1"/>
  <c r="E6428" i="1"/>
  <c r="D6431" i="1"/>
  <c r="B6430" i="1" l="1"/>
  <c r="E6429" i="1"/>
  <c r="D6432" i="1"/>
  <c r="B6431" i="1" l="1"/>
  <c r="E6430" i="1"/>
  <c r="D6433" i="1"/>
  <c r="B6432" i="1" l="1"/>
  <c r="E6431" i="1"/>
  <c r="D6434" i="1"/>
  <c r="B6433" i="1" l="1"/>
  <c r="E6432" i="1"/>
  <c r="D6435" i="1"/>
  <c r="B6434" i="1" l="1"/>
  <c r="E6433" i="1"/>
  <c r="D6436" i="1"/>
  <c r="B6435" i="1" l="1"/>
  <c r="E6434" i="1"/>
  <c r="D6437" i="1"/>
  <c r="B6436" i="1" l="1"/>
  <c r="E6435" i="1"/>
  <c r="D6438" i="1"/>
  <c r="B6437" i="1" l="1"/>
  <c r="E6436" i="1"/>
  <c r="D6439" i="1"/>
  <c r="B6438" i="1" l="1"/>
  <c r="E6437" i="1"/>
  <c r="D6440" i="1"/>
  <c r="B6439" i="1" l="1"/>
  <c r="E6438" i="1"/>
  <c r="D6441" i="1"/>
  <c r="B6440" i="1" l="1"/>
  <c r="E6439" i="1"/>
  <c r="D6442" i="1"/>
  <c r="B6441" i="1" l="1"/>
  <c r="E6440" i="1"/>
  <c r="D6443" i="1"/>
  <c r="B6442" i="1" l="1"/>
  <c r="E6441" i="1"/>
  <c r="D6444" i="1"/>
  <c r="B6443" i="1" l="1"/>
  <c r="E6442" i="1"/>
  <c r="D6445" i="1"/>
  <c r="B6444" i="1" l="1"/>
  <c r="E6443" i="1"/>
  <c r="D6446" i="1"/>
  <c r="B6445" i="1" l="1"/>
  <c r="E6444" i="1"/>
  <c r="D6447" i="1"/>
  <c r="B6446" i="1" l="1"/>
  <c r="E6445" i="1"/>
  <c r="D6448" i="1"/>
  <c r="B6447" i="1" l="1"/>
  <c r="E6446" i="1"/>
  <c r="D6449" i="1"/>
  <c r="B6448" i="1" l="1"/>
  <c r="E6447" i="1"/>
  <c r="D6450" i="1"/>
  <c r="B6449" i="1" l="1"/>
  <c r="E6448" i="1"/>
  <c r="D6451" i="1"/>
  <c r="B6450" i="1" l="1"/>
  <c r="E6449" i="1"/>
  <c r="D6452" i="1"/>
  <c r="B6451" i="1" l="1"/>
  <c r="E6450" i="1"/>
  <c r="D6453" i="1"/>
  <c r="B6452" i="1" l="1"/>
  <c r="E6451" i="1"/>
  <c r="D6454" i="1"/>
  <c r="B6453" i="1" l="1"/>
  <c r="E6452" i="1"/>
  <c r="D6455" i="1"/>
  <c r="B6454" i="1" l="1"/>
  <c r="E6453" i="1"/>
  <c r="D6456" i="1"/>
  <c r="B6455" i="1" l="1"/>
  <c r="E6454" i="1"/>
  <c r="D6457" i="1"/>
  <c r="B6456" i="1" l="1"/>
  <c r="E6455" i="1"/>
  <c r="D6458" i="1"/>
  <c r="B6457" i="1" l="1"/>
  <c r="E6456" i="1"/>
  <c r="D6459" i="1"/>
  <c r="B6458" i="1" l="1"/>
  <c r="E6457" i="1"/>
  <c r="D6460" i="1"/>
  <c r="B6459" i="1" l="1"/>
  <c r="E6458" i="1"/>
  <c r="D6461" i="1"/>
  <c r="B6460" i="1" l="1"/>
  <c r="E6459" i="1"/>
  <c r="D6462" i="1"/>
  <c r="B6461" i="1" l="1"/>
  <c r="E6460" i="1"/>
  <c r="D6463" i="1"/>
  <c r="B6462" i="1" l="1"/>
  <c r="E6461" i="1"/>
  <c r="D6464" i="1"/>
  <c r="B6463" i="1" l="1"/>
  <c r="E6462" i="1"/>
  <c r="D6465" i="1"/>
  <c r="B6464" i="1" l="1"/>
  <c r="E6463" i="1"/>
  <c r="D6466" i="1"/>
  <c r="B6465" i="1" l="1"/>
  <c r="E6464" i="1"/>
  <c r="D6467" i="1"/>
  <c r="B6466" i="1" l="1"/>
  <c r="E6465" i="1"/>
  <c r="D6468" i="1"/>
  <c r="B6467" i="1" l="1"/>
  <c r="E6466" i="1"/>
  <c r="D6469" i="1"/>
  <c r="B6468" i="1" l="1"/>
  <c r="E6467" i="1"/>
  <c r="D6470" i="1"/>
  <c r="B6469" i="1" l="1"/>
  <c r="E6468" i="1"/>
  <c r="D6471" i="1"/>
  <c r="B6470" i="1" l="1"/>
  <c r="E6469" i="1"/>
  <c r="D6472" i="1"/>
  <c r="B6471" i="1" l="1"/>
  <c r="E6470" i="1"/>
  <c r="D6473" i="1"/>
  <c r="B6472" i="1" l="1"/>
  <c r="E6471" i="1"/>
  <c r="D6474" i="1"/>
  <c r="B6473" i="1" l="1"/>
  <c r="E6472" i="1"/>
  <c r="D6475" i="1"/>
  <c r="B6474" i="1" l="1"/>
  <c r="E6473" i="1"/>
  <c r="D6476" i="1"/>
  <c r="B6475" i="1" l="1"/>
  <c r="E6474" i="1"/>
  <c r="D6477" i="1"/>
  <c r="B6476" i="1" l="1"/>
  <c r="E6475" i="1"/>
  <c r="D6478" i="1"/>
  <c r="B6477" i="1" l="1"/>
  <c r="E6476" i="1"/>
  <c r="D6479" i="1"/>
  <c r="B6478" i="1" l="1"/>
  <c r="E6477" i="1"/>
  <c r="D6480" i="1"/>
  <c r="B6479" i="1" l="1"/>
  <c r="E6478" i="1"/>
  <c r="D6481" i="1"/>
  <c r="B6480" i="1" l="1"/>
  <c r="E6479" i="1"/>
  <c r="D6482" i="1"/>
  <c r="B6481" i="1" l="1"/>
  <c r="E6480" i="1"/>
  <c r="D6483" i="1"/>
  <c r="B6482" i="1" l="1"/>
  <c r="E6481" i="1"/>
  <c r="D6484" i="1"/>
  <c r="B6483" i="1" l="1"/>
  <c r="E6482" i="1"/>
  <c r="D6485" i="1"/>
  <c r="B6484" i="1" l="1"/>
  <c r="E6483" i="1"/>
  <c r="D6486" i="1"/>
  <c r="B6485" i="1" l="1"/>
  <c r="E6484" i="1"/>
  <c r="D6487" i="1"/>
  <c r="B6486" i="1" l="1"/>
  <c r="E6485" i="1"/>
  <c r="D6488" i="1"/>
  <c r="B6487" i="1" l="1"/>
  <c r="E6486" i="1"/>
  <c r="D6489" i="1"/>
  <c r="B6488" i="1" l="1"/>
  <c r="E6487" i="1"/>
  <c r="D6490" i="1"/>
  <c r="B6489" i="1" l="1"/>
  <c r="E6488" i="1"/>
  <c r="D6491" i="1"/>
  <c r="B6490" i="1" l="1"/>
  <c r="E6489" i="1"/>
  <c r="D6492" i="1"/>
  <c r="B6491" i="1" l="1"/>
  <c r="E6490" i="1"/>
  <c r="D6493" i="1"/>
  <c r="B6492" i="1" l="1"/>
  <c r="E6491" i="1"/>
  <c r="D6494" i="1"/>
  <c r="B6493" i="1" l="1"/>
  <c r="E6492" i="1"/>
  <c r="D6495" i="1"/>
  <c r="B6494" i="1" l="1"/>
  <c r="E6493" i="1"/>
  <c r="D6496" i="1"/>
  <c r="B6495" i="1" l="1"/>
  <c r="E6494" i="1"/>
  <c r="D6497" i="1"/>
  <c r="B6496" i="1" l="1"/>
  <c r="E6495" i="1"/>
  <c r="D6498" i="1"/>
  <c r="B6497" i="1" l="1"/>
  <c r="E6496" i="1"/>
  <c r="D6499" i="1"/>
  <c r="B6498" i="1" l="1"/>
  <c r="E6497" i="1"/>
  <c r="D6500" i="1"/>
  <c r="B6499" i="1" l="1"/>
  <c r="E6498" i="1"/>
  <c r="D6501" i="1"/>
  <c r="B6500" i="1" l="1"/>
  <c r="E6499" i="1"/>
  <c r="D6502" i="1"/>
  <c r="B6501" i="1" l="1"/>
  <c r="E6500" i="1"/>
  <c r="D6503" i="1"/>
  <c r="B6502" i="1" l="1"/>
  <c r="E6501" i="1"/>
  <c r="D6504" i="1"/>
  <c r="B6503" i="1" l="1"/>
  <c r="E6502" i="1"/>
  <c r="D6505" i="1"/>
  <c r="B6504" i="1" l="1"/>
  <c r="E6503" i="1"/>
  <c r="D6506" i="1"/>
  <c r="B6505" i="1" l="1"/>
  <c r="E6504" i="1"/>
  <c r="D6507" i="1"/>
  <c r="B6506" i="1" l="1"/>
  <c r="E6505" i="1"/>
  <c r="D6508" i="1"/>
  <c r="B6507" i="1" l="1"/>
  <c r="E6506" i="1"/>
  <c r="D6509" i="1"/>
  <c r="B6508" i="1" l="1"/>
  <c r="E6507" i="1"/>
  <c r="D6510" i="1"/>
  <c r="B6509" i="1" l="1"/>
  <c r="E6508" i="1"/>
  <c r="D6511" i="1"/>
  <c r="B6510" i="1" l="1"/>
  <c r="E6509" i="1"/>
  <c r="D6512" i="1"/>
  <c r="B6511" i="1" l="1"/>
  <c r="E6510" i="1"/>
  <c r="D6513" i="1"/>
  <c r="B6512" i="1" l="1"/>
  <c r="E6511" i="1"/>
  <c r="D6514" i="1"/>
  <c r="B6513" i="1" l="1"/>
  <c r="E6512" i="1"/>
  <c r="D6515" i="1"/>
  <c r="B6514" i="1" l="1"/>
  <c r="E6513" i="1"/>
  <c r="D6516" i="1"/>
  <c r="B6515" i="1" l="1"/>
  <c r="E6514" i="1"/>
  <c r="D6517" i="1"/>
  <c r="B6516" i="1" l="1"/>
  <c r="E6515" i="1"/>
  <c r="D6518" i="1"/>
  <c r="B6517" i="1" l="1"/>
  <c r="E6516" i="1"/>
  <c r="D6519" i="1"/>
  <c r="B6518" i="1" l="1"/>
  <c r="E6517" i="1"/>
  <c r="D6520" i="1"/>
  <c r="B6519" i="1" l="1"/>
  <c r="E6518" i="1"/>
  <c r="D6521" i="1"/>
  <c r="B6520" i="1" l="1"/>
  <c r="E6520" i="1" s="1"/>
  <c r="E6519" i="1"/>
  <c r="B650" i="1" l="1"/>
  <c r="E650" i="1" s="1"/>
  <c r="D376" i="1"/>
  <c r="D377" i="1" s="1"/>
  <c r="B376" i="1"/>
  <c r="B377" i="1" s="1"/>
  <c r="B378" i="1" s="1"/>
  <c r="B379" i="1" s="1"/>
  <c r="B380" i="1" s="1"/>
  <c r="B381" i="1" s="1"/>
  <c r="J376" i="1"/>
  <c r="J377" i="1" s="1"/>
  <c r="J378" i="1" s="1"/>
  <c r="J379" i="1" s="1"/>
  <c r="J380" i="1" s="1"/>
  <c r="J381" i="1" s="1"/>
  <c r="AD376" i="1"/>
  <c r="AD377" i="1" s="1"/>
  <c r="AD378" i="1" s="1"/>
  <c r="AD379" i="1" s="1"/>
  <c r="AD380" i="1" s="1"/>
  <c r="AD381" i="1" s="1"/>
  <c r="B313" i="1"/>
  <c r="B314" i="1" s="1"/>
  <c r="J313" i="1"/>
  <c r="J314" i="1" s="1"/>
  <c r="J315" i="1" s="1"/>
  <c r="J316" i="1" s="1"/>
  <c r="AD313" i="1"/>
  <c r="AD314" i="1" s="1"/>
  <c r="AD315" i="1" s="1"/>
  <c r="AD316" i="1" s="1"/>
  <c r="J1274" i="1"/>
  <c r="J1275" i="1" s="1"/>
  <c r="AD1274" i="1"/>
  <c r="AD1275" i="1" s="1"/>
  <c r="J1276" i="1"/>
  <c r="J1277" i="1" s="1"/>
  <c r="AD1276" i="1"/>
  <c r="AD1277" i="1" s="1"/>
  <c r="J1254" i="1"/>
  <c r="J1255" i="1" s="1"/>
  <c r="J1256" i="1" s="1"/>
  <c r="J1257" i="1" s="1"/>
  <c r="J1258" i="1" s="1"/>
  <c r="J1259" i="1" s="1"/>
  <c r="J1260" i="1" s="1"/>
  <c r="J1261" i="1" s="1"/>
  <c r="J1262" i="1" s="1"/>
  <c r="J1263" i="1" s="1"/>
  <c r="J1264" i="1" s="1"/>
  <c r="J1265" i="1" s="1"/>
  <c r="J1266" i="1" s="1"/>
  <c r="J1267" i="1" s="1"/>
  <c r="J1268" i="1" s="1"/>
  <c r="J1269" i="1" s="1"/>
  <c r="AD1254" i="1"/>
  <c r="AD1255" i="1" s="1"/>
  <c r="AD1256" i="1" s="1"/>
  <c r="AD1257" i="1" s="1"/>
  <c r="AD1258" i="1" s="1"/>
  <c r="AD1259" i="1" s="1"/>
  <c r="AD1260" i="1" s="1"/>
  <c r="AD1261" i="1" s="1"/>
  <c r="AD1262" i="1" s="1"/>
  <c r="AD1263" i="1" s="1"/>
  <c r="AD1264" i="1" s="1"/>
  <c r="AD1265" i="1" s="1"/>
  <c r="AD1266" i="1" s="1"/>
  <c r="AD1267" i="1" s="1"/>
  <c r="AD1268" i="1" s="1"/>
  <c r="AD1269" i="1" s="1"/>
  <c r="AD1285" i="1"/>
  <c r="AD1286" i="1" s="1"/>
  <c r="AD1287" i="1" s="1"/>
  <c r="J650" i="1"/>
  <c r="J651" i="1" s="1"/>
  <c r="J652" i="1" s="1"/>
  <c r="J653" i="1" s="1"/>
  <c r="D640" i="1"/>
  <c r="J640" i="1"/>
  <c r="J641" i="1" s="1"/>
  <c r="J642" i="1" s="1"/>
  <c r="J643" i="1" s="1"/>
  <c r="J644" i="1" s="1"/>
  <c r="J645" i="1" s="1"/>
  <c r="AD640" i="1"/>
  <c r="AD641" i="1" s="1"/>
  <c r="AD642" i="1" s="1"/>
  <c r="AD643" i="1" s="1"/>
  <c r="AD644" i="1" s="1"/>
  <c r="AD645" i="1" s="1"/>
  <c r="J1282" i="1"/>
  <c r="J1283" i="1" s="1"/>
  <c r="J1284" i="1" s="1"/>
  <c r="AD1282" i="1"/>
  <c r="AD1283" i="1" s="1"/>
  <c r="AD1284" i="1" s="1"/>
  <c r="J1270" i="1"/>
  <c r="J1271" i="1" s="1"/>
  <c r="AD1270" i="1"/>
  <c r="AD1271" i="1" s="1"/>
  <c r="AD1288" i="1"/>
  <c r="AD1289" i="1" s="1"/>
  <c r="AD1290" i="1" s="1"/>
  <c r="AD1291" i="1" s="1"/>
  <c r="AD1292" i="1" s="1"/>
  <c r="AD1293" i="1" s="1"/>
  <c r="AD1294" i="1" s="1"/>
  <c r="AD1295" i="1" s="1"/>
  <c r="J1272" i="1"/>
  <c r="J1273" i="1" s="1"/>
  <c r="AD1272" i="1"/>
  <c r="AD1273" i="1" s="1"/>
  <c r="J1278" i="1"/>
  <c r="J1279" i="1" s="1"/>
  <c r="AD1278" i="1"/>
  <c r="AD1279" i="1" s="1"/>
  <c r="J1280" i="1"/>
  <c r="J1281" i="1" s="1"/>
  <c r="AD1280" i="1"/>
  <c r="AD1281" i="1" s="1"/>
  <c r="AD1243" i="1"/>
  <c r="AD1244" i="1" s="1"/>
  <c r="AD1296" i="1" s="1"/>
  <c r="AD1297" i="1" s="1"/>
  <c r="AD1298" i="1" s="1"/>
  <c r="AD1299" i="1" s="1"/>
  <c r="AD1300" i="1" s="1"/>
  <c r="AD1301" i="1" s="1"/>
  <c r="AD1302" i="1" s="1"/>
  <c r="AD1303" i="1" s="1"/>
  <c r="AD1304" i="1" s="1"/>
  <c r="AD1305" i="1" s="1"/>
  <c r="AD1306" i="1" s="1"/>
  <c r="AD1307" i="1" s="1"/>
  <c r="AD1308" i="1" s="1"/>
  <c r="AD1309" i="1" s="1"/>
  <c r="AD1310" i="1" s="1"/>
  <c r="AD1311" i="1" s="1"/>
  <c r="AD1312" i="1" s="1"/>
  <c r="AD1313" i="1" s="1"/>
  <c r="AD1314" i="1" s="1"/>
  <c r="AD1315" i="1" s="1"/>
  <c r="AD1316" i="1" s="1"/>
  <c r="AD1317" i="1" s="1"/>
  <c r="AD1318" i="1" s="1"/>
  <c r="AD1319" i="1" s="1"/>
  <c r="AD1320" i="1" s="1"/>
  <c r="AD1321" i="1" s="1"/>
  <c r="AD1322" i="1" s="1"/>
  <c r="AD1323" i="1" s="1"/>
  <c r="AD1324" i="1" s="1"/>
  <c r="AD1325" i="1" s="1"/>
  <c r="AD1326" i="1" s="1"/>
  <c r="AD1327" i="1" s="1"/>
  <c r="AD1329" i="1" s="1"/>
  <c r="AD1330" i="1" s="1"/>
  <c r="AD1328" i="1" s="1"/>
  <c r="AD1339" i="1" s="1"/>
  <c r="AD1340" i="1" s="1"/>
  <c r="AD1336" i="1" s="1"/>
  <c r="AD703" i="1" s="1"/>
  <c r="AD1341" i="1" s="1"/>
  <c r="AD1342" i="1" s="1"/>
  <c r="AD1343" i="1" s="1"/>
  <c r="AD1347" i="1" s="1"/>
  <c r="AD1348" i="1" s="1"/>
  <c r="AD1349" i="1" s="1"/>
  <c r="AD1350" i="1" s="1"/>
  <c r="AD1351" i="1" s="1"/>
  <c r="AD1352" i="1" s="1"/>
  <c r="AD1353" i="1" s="1"/>
  <c r="AD1354" i="1" s="1"/>
  <c r="AD1355" i="1" s="1"/>
  <c r="AD1356" i="1" s="1"/>
  <c r="AD1357" i="1" s="1"/>
  <c r="AD1358" i="1" s="1"/>
  <c r="AD1359" i="1" s="1"/>
  <c r="AD1344" i="1" s="1"/>
  <c r="AD1360" i="1" s="1"/>
  <c r="AD1361" i="1" s="1"/>
  <c r="AD1362" i="1" s="1"/>
  <c r="AD1363" i="1" s="1"/>
  <c r="AD1364" i="1" s="1"/>
  <c r="AD1345" i="1" s="1"/>
  <c r="AD1346" i="1" s="1"/>
  <c r="AD1365" i="1" s="1"/>
  <c r="AD1366" i="1" s="1"/>
  <c r="AD1367" i="1" s="1"/>
  <c r="AD1368" i="1" s="1"/>
  <c r="AD1369" i="1" s="1"/>
  <c r="AD1370" i="1" s="1"/>
  <c r="AD1371" i="1" s="1"/>
  <c r="AD1372" i="1" s="1"/>
  <c r="AD1373" i="1" s="1"/>
  <c r="AD1374" i="1" s="1"/>
  <c r="AD1375" i="1" s="1"/>
  <c r="AD1376" i="1" s="1"/>
  <c r="AD1377" i="1" s="1"/>
  <c r="AD1378" i="1" s="1"/>
  <c r="AD1379" i="1" s="1"/>
  <c r="AD1380" i="1" s="1"/>
  <c r="AD1381" i="1" s="1"/>
  <c r="AD1382" i="1" s="1"/>
  <c r="AD1383" i="1" s="1"/>
  <c r="AD1384" i="1" s="1"/>
  <c r="AD1385" i="1" s="1"/>
  <c r="AD1386" i="1" s="1"/>
  <c r="AD1387" i="1" s="1"/>
  <c r="AD1388" i="1" s="1"/>
  <c r="AD1389" i="1" s="1"/>
  <c r="AD1390" i="1" s="1"/>
  <c r="AD1391" i="1" s="1"/>
  <c r="AD1392" i="1" s="1"/>
  <c r="AD1393" i="1" s="1"/>
  <c r="AD1394" i="1" s="1"/>
  <c r="AD1395" i="1" s="1"/>
  <c r="AD1396" i="1" s="1"/>
  <c r="AD1397" i="1" s="1"/>
  <c r="AD1398" i="1" s="1"/>
  <c r="AD1399" i="1" s="1"/>
  <c r="AD1400" i="1" s="1"/>
  <c r="AD1401" i="1" s="1"/>
  <c r="C640" i="1"/>
  <c r="C641" i="1" s="1"/>
  <c r="C642" i="1" s="1"/>
  <c r="B87" i="8"/>
  <c r="C87" i="8" s="1"/>
  <c r="D87" i="8"/>
  <c r="AD1402" i="1" l="1"/>
  <c r="AD1403" i="1" s="1"/>
  <c r="AD1404" i="1" s="1"/>
  <c r="AD1405" i="1" s="1"/>
  <c r="AD1406" i="1" s="1"/>
  <c r="AD1407" i="1" s="1"/>
  <c r="AD1408" i="1" s="1"/>
  <c r="AD1409" i="1" s="1"/>
  <c r="AD1410" i="1" s="1"/>
  <c r="AD1411" i="1" s="1"/>
  <c r="AD1412" i="1" s="1"/>
  <c r="AD1413" i="1" s="1"/>
  <c r="AD1414" i="1" s="1"/>
  <c r="AD1415" i="1" s="1"/>
  <c r="AD1416" i="1" s="1"/>
  <c r="AD1417" i="1" s="1"/>
  <c r="AD1418" i="1" s="1"/>
  <c r="AD1419" i="1" s="1"/>
  <c r="AD1420" i="1" s="1"/>
  <c r="AD1421" i="1" s="1"/>
  <c r="AD1422" i="1" s="1"/>
  <c r="AD1423" i="1" s="1"/>
  <c r="AD1424" i="1" s="1"/>
  <c r="AD1425" i="1" s="1"/>
  <c r="AD1426" i="1" s="1"/>
  <c r="AD1427" i="1" s="1"/>
  <c r="AD1428" i="1" s="1"/>
  <c r="AD922" i="1" s="1"/>
  <c r="AD1429" i="1" s="1"/>
  <c r="AD1430" i="1" s="1"/>
  <c r="AD1431" i="1" s="1"/>
  <c r="AD1432" i="1" s="1"/>
  <c r="AD1433" i="1" s="1"/>
  <c r="AD1434" i="1" s="1"/>
  <c r="AD1435" i="1" s="1"/>
  <c r="AD1436" i="1" s="1"/>
  <c r="AD1437" i="1" s="1"/>
  <c r="AD1438" i="1" s="1"/>
  <c r="AD1439" i="1" s="1"/>
  <c r="AD1440" i="1" s="1"/>
  <c r="AD1441" i="1" s="1"/>
  <c r="AD1442" i="1" s="1"/>
  <c r="AD1443" i="1" s="1"/>
  <c r="AD1444" i="1" s="1"/>
  <c r="AD1445" i="1" s="1"/>
  <c r="AD1446" i="1" s="1"/>
  <c r="AD1447" i="1" s="1"/>
  <c r="AD1448" i="1" s="1"/>
  <c r="AD1449" i="1" s="1"/>
  <c r="AD1450" i="1" s="1"/>
  <c r="AD1451" i="1" s="1"/>
  <c r="AD1452" i="1" s="1"/>
  <c r="AD1453" i="1" s="1"/>
  <c r="AD1454" i="1" s="1"/>
  <c r="AD1455" i="1" s="1"/>
  <c r="AD1456" i="1" s="1"/>
  <c r="AD1457" i="1" s="1"/>
  <c r="AD1458" i="1" s="1"/>
  <c r="AD1459" i="1" s="1"/>
  <c r="AD1464" i="1" s="1"/>
  <c r="AD1465" i="1" s="1"/>
  <c r="AD1466" i="1" s="1"/>
  <c r="AD1467" i="1" s="1"/>
  <c r="AD1468" i="1" s="1"/>
  <c r="AD1470" i="1" s="1"/>
  <c r="AD1471" i="1" s="1"/>
  <c r="AD1472" i="1" s="1"/>
  <c r="AD1473" i="1" s="1"/>
  <c r="AD1474" i="1" s="1"/>
  <c r="AD1475" i="1" s="1"/>
  <c r="AD1469" i="1" s="1"/>
  <c r="AD1476" i="1" s="1"/>
  <c r="AD1477" i="1" s="1"/>
  <c r="AD1478" i="1" s="1"/>
  <c r="AD1479" i="1" s="1"/>
  <c r="AD1480" i="1" s="1"/>
  <c r="AD1481" i="1" s="1"/>
  <c r="AD1482" i="1" s="1"/>
  <c r="AD1483" i="1" s="1"/>
  <c r="AD1484" i="1" s="1"/>
  <c r="AD1485" i="1" s="1"/>
  <c r="AD1486" i="1" s="1"/>
  <c r="AD1487" i="1" s="1"/>
  <c r="AD1488" i="1" s="1"/>
  <c r="AD1489" i="1" s="1"/>
  <c r="AD1490" i="1" s="1"/>
  <c r="AD1491" i="1" s="1"/>
  <c r="AD1492" i="1" s="1"/>
  <c r="AD1493" i="1" s="1"/>
  <c r="AD1494" i="1" s="1"/>
  <c r="AD1495" i="1" s="1"/>
  <c r="AD1496" i="1" s="1"/>
  <c r="AD1497" i="1" s="1"/>
  <c r="AD1498" i="1" s="1"/>
  <c r="AD1499" i="1" s="1"/>
  <c r="AD1500" i="1" s="1"/>
  <c r="AD1501" i="1" s="1"/>
  <c r="AD1502" i="1" s="1"/>
  <c r="AD1503" i="1" s="1"/>
  <c r="AD1504" i="1" s="1"/>
  <c r="AD1505" i="1" s="1"/>
  <c r="AD1506" i="1" s="1"/>
  <c r="AD1507" i="1" s="1"/>
  <c r="AD1508" i="1" s="1"/>
  <c r="AD1509" i="1" s="1"/>
  <c r="AD1510" i="1" s="1"/>
  <c r="AD1511" i="1" s="1"/>
  <c r="AD1512" i="1" s="1"/>
  <c r="AD1513" i="1" s="1"/>
  <c r="AD1514" i="1" s="1"/>
  <c r="AD1515" i="1" s="1"/>
  <c r="AD1516" i="1" s="1"/>
  <c r="AD1517" i="1" s="1"/>
  <c r="AD1518" i="1" s="1"/>
  <c r="AD1519" i="1" s="1"/>
  <c r="AD1520" i="1" s="1"/>
  <c r="AD1521" i="1" s="1"/>
  <c r="AD1522" i="1" s="1"/>
  <c r="AD1523" i="1" s="1"/>
  <c r="AD1524" i="1" s="1"/>
  <c r="AD1525" i="1" s="1"/>
  <c r="AD1526" i="1" s="1"/>
  <c r="AD1527" i="1" s="1"/>
  <c r="AD1528" i="1" s="1"/>
  <c r="AD1529" i="1" s="1"/>
  <c r="AD1530" i="1" s="1"/>
  <c r="AD1531" i="1" s="1"/>
  <c r="AD1532" i="1" s="1"/>
  <c r="AD1460" i="1" s="1"/>
  <c r="AD1461" i="1" s="1"/>
  <c r="AD1462" i="1" s="1"/>
  <c r="AD1463" i="1" s="1"/>
  <c r="AD1533" i="1" s="1"/>
  <c r="AD1534" i="1" s="1"/>
  <c r="AD1535" i="1" s="1"/>
  <c r="AD1536" i="1" s="1"/>
  <c r="AD1537" i="1" s="1"/>
  <c r="AD1538" i="1" s="1"/>
  <c r="AD1539" i="1" s="1"/>
  <c r="AD1540" i="1" s="1"/>
  <c r="AD1541" i="1" s="1"/>
  <c r="AD1542" i="1" s="1"/>
  <c r="AD1543" i="1" s="1"/>
  <c r="AD1544" i="1" s="1"/>
  <c r="AD1545" i="1" s="1"/>
  <c r="AD1546" i="1" s="1"/>
  <c r="AD1547" i="1" s="1"/>
  <c r="AD1548" i="1" s="1"/>
  <c r="AD1549" i="1" s="1"/>
  <c r="AD1550" i="1" s="1"/>
  <c r="AD1551" i="1" s="1"/>
  <c r="AD1552" i="1" s="1"/>
  <c r="AD1553" i="1" s="1"/>
  <c r="AD1554" i="1" s="1"/>
  <c r="AD1555" i="1" s="1"/>
  <c r="AD1556" i="1" s="1"/>
  <c r="AD1557" i="1" s="1"/>
  <c r="AD1558" i="1" s="1"/>
  <c r="AD1559" i="1" s="1"/>
  <c r="AD1560" i="1" s="1"/>
  <c r="AD1561" i="1" s="1"/>
  <c r="AD1562" i="1" s="1"/>
  <c r="AD1563" i="1" s="1"/>
  <c r="AD1564" i="1" s="1"/>
  <c r="AD1565" i="1" s="1"/>
  <c r="AD1566" i="1" s="1"/>
  <c r="AD1567" i="1" s="1"/>
  <c r="AD1568" i="1" s="1"/>
  <c r="AD1569" i="1" s="1"/>
  <c r="AD1570" i="1" s="1"/>
  <c r="AD1571" i="1" s="1"/>
  <c r="AD1572" i="1" s="1"/>
  <c r="AD1573" i="1" s="1"/>
  <c r="AD1574" i="1" s="1"/>
  <c r="AD1575" i="1" s="1"/>
  <c r="AD1576" i="1" s="1"/>
  <c r="AD1578" i="1" s="1"/>
  <c r="AD1579" i="1" s="1"/>
  <c r="AD1580" i="1" s="1"/>
  <c r="AD1581" i="1" s="1"/>
  <c r="AD1577" i="1" s="1"/>
  <c r="AD1582" i="1" s="1"/>
  <c r="AD1583" i="1" s="1"/>
  <c r="AD1584" i="1" s="1"/>
  <c r="AD1585" i="1" s="1"/>
  <c r="AD1586" i="1" s="1"/>
  <c r="AD1587" i="1" s="1"/>
  <c r="AD1588" i="1" s="1"/>
  <c r="AD1589" i="1" s="1"/>
  <c r="AD1590" i="1" s="1"/>
  <c r="AD1591" i="1" s="1"/>
  <c r="AD1592" i="1" s="1"/>
  <c r="AD1593" i="1" s="1"/>
  <c r="AD1594" i="1" s="1"/>
  <c r="AD1595" i="1" s="1"/>
  <c r="AD1596" i="1" s="1"/>
  <c r="AD1597" i="1" s="1"/>
  <c r="AD1598" i="1" s="1"/>
  <c r="AD1599" i="1" s="1"/>
  <c r="AD1600" i="1" s="1"/>
  <c r="AD1601" i="1" s="1"/>
  <c r="AD1602" i="1" s="1"/>
  <c r="AD1603" i="1" s="1"/>
  <c r="AD1604" i="1" s="1"/>
  <c r="AD1605" i="1" s="1"/>
  <c r="AD1606" i="1" s="1"/>
  <c r="AD1607" i="1" s="1"/>
  <c r="AD1608" i="1" s="1"/>
  <c r="AD1609" i="1" s="1"/>
  <c r="AD1610" i="1" s="1"/>
  <c r="AD1611" i="1" s="1"/>
  <c r="AD1612" i="1" s="1"/>
  <c r="AD1613" i="1" s="1"/>
  <c r="AD1614" i="1" s="1"/>
  <c r="AD1615" i="1" s="1"/>
  <c r="AD1616" i="1" s="1"/>
  <c r="AD1617" i="1" s="1"/>
  <c r="AD1618" i="1" s="1"/>
  <c r="AD1619" i="1" s="1"/>
  <c r="AD1620" i="1" s="1"/>
  <c r="AD1621" i="1" s="1"/>
  <c r="AD1622" i="1" s="1"/>
  <c r="AD1623" i="1" s="1"/>
  <c r="AD1624" i="1" s="1"/>
  <c r="AD1625" i="1" s="1"/>
  <c r="AD1626" i="1" s="1"/>
  <c r="AD1627" i="1" s="1"/>
  <c r="AD1628" i="1" s="1"/>
  <c r="AD1629" i="1" s="1"/>
  <c r="AD1630" i="1" s="1"/>
  <c r="AD1631" i="1" s="1"/>
  <c r="AD1632" i="1" s="1"/>
  <c r="AD1633" i="1" s="1"/>
  <c r="AD1634" i="1" s="1"/>
  <c r="AD1635" i="1" s="1"/>
  <c r="AD1636" i="1" s="1"/>
  <c r="AD1637" i="1" s="1"/>
  <c r="AD1638" i="1" s="1"/>
  <c r="AD1639" i="1" s="1"/>
  <c r="AD1640" i="1" s="1"/>
  <c r="AD1641" i="1" s="1"/>
  <c r="AD1642" i="1" s="1"/>
  <c r="AD1643" i="1" s="1"/>
  <c r="AD1645" i="1" s="1"/>
  <c r="AD1646" i="1" s="1"/>
  <c r="AD1644" i="1" s="1"/>
  <c r="AD1647" i="1" s="1"/>
  <c r="AD1648" i="1" s="1"/>
  <c r="AD1649" i="1" s="1"/>
  <c r="AD1650" i="1" s="1"/>
  <c r="AD1651" i="1" s="1"/>
  <c r="AD1652" i="1" s="1"/>
  <c r="AD1653" i="1" s="1"/>
  <c r="AD1654" i="1" s="1"/>
  <c r="AD1655" i="1" s="1"/>
  <c r="AD1656" i="1" s="1"/>
  <c r="AD1657" i="1" s="1"/>
  <c r="AD1658" i="1" s="1"/>
  <c r="AD1659" i="1" s="1"/>
  <c r="AD1660" i="1" s="1"/>
  <c r="AD1661" i="1" s="1"/>
  <c r="AD1662" i="1" s="1"/>
  <c r="AD1663" i="1" s="1"/>
  <c r="AD1664" i="1" s="1"/>
  <c r="AD1665" i="1" s="1"/>
  <c r="AD1666" i="1" s="1"/>
  <c r="AD1667" i="1" s="1"/>
  <c r="AD1668" i="1" s="1"/>
  <c r="AD1669" i="1" s="1"/>
  <c r="AD1670" i="1" s="1"/>
  <c r="AD1671" i="1" s="1"/>
  <c r="AD1672" i="1" s="1"/>
  <c r="AD1673" i="1" s="1"/>
  <c r="AD1674" i="1" s="1"/>
  <c r="AD1675" i="1" s="1"/>
  <c r="AD1676" i="1" s="1"/>
  <c r="AD1677" i="1" s="1"/>
  <c r="AD1678" i="1" s="1"/>
  <c r="AD1679" i="1" s="1"/>
  <c r="AD1680" i="1" s="1"/>
  <c r="AD1681" i="1" s="1"/>
  <c r="AD1682" i="1" s="1"/>
  <c r="AD1683" i="1" s="1"/>
  <c r="AD1684" i="1" s="1"/>
  <c r="AD1685" i="1" s="1"/>
  <c r="AD1686" i="1" s="1"/>
  <c r="AD1687" i="1" s="1"/>
  <c r="AD1688" i="1" s="1"/>
  <c r="AD1689" i="1" s="1"/>
  <c r="AD1690" i="1" s="1"/>
  <c r="AD1691" i="1" s="1"/>
  <c r="AD1692" i="1" s="1"/>
  <c r="AD1693" i="1" s="1"/>
  <c r="AD1694" i="1" s="1"/>
  <c r="AD1695" i="1" s="1"/>
  <c r="AD1696" i="1" s="1"/>
  <c r="AD1697" i="1" s="1"/>
  <c r="AD1698" i="1" s="1"/>
  <c r="AD1699" i="1" s="1"/>
  <c r="AD1701" i="1" s="1"/>
  <c r="AD1702" i="1" s="1"/>
  <c r="AD1703" i="1" s="1"/>
  <c r="AD1704" i="1" s="1"/>
  <c r="AD1705" i="1" s="1"/>
  <c r="AD1706" i="1" s="1"/>
  <c r="AD1710" i="1" s="1"/>
  <c r="AD1711" i="1" s="1"/>
  <c r="AD1712" i="1" s="1"/>
  <c r="AD1713" i="1" s="1"/>
  <c r="AD1714" i="1" s="1"/>
  <c r="AD1707" i="1" s="1"/>
  <c r="AD1708" i="1" s="1"/>
  <c r="AD1709" i="1" s="1"/>
  <c r="AD1715" i="1" s="1"/>
  <c r="AD1716" i="1" s="1"/>
  <c r="AD1717" i="1" s="1"/>
  <c r="AD1718" i="1" s="1"/>
  <c r="AD1719" i="1" s="1"/>
  <c r="AD1720" i="1" s="1"/>
  <c r="AD1721" i="1" s="1"/>
  <c r="AD1722" i="1" s="1"/>
  <c r="AD1723" i="1" s="1"/>
  <c r="AD1724" i="1" s="1"/>
  <c r="AD1725" i="1" s="1"/>
  <c r="AD1726" i="1" s="1"/>
  <c r="AD1727" i="1" s="1"/>
  <c r="AD1728" i="1" s="1"/>
  <c r="AD1729" i="1" s="1"/>
  <c r="AD1730" i="1" s="1"/>
  <c r="AD1731" i="1" s="1"/>
  <c r="AD1732" i="1" s="1"/>
  <c r="AD1733" i="1" s="1"/>
  <c r="AD1734" i="1" s="1"/>
  <c r="AD1735" i="1" s="1"/>
  <c r="AD1736" i="1" s="1"/>
  <c r="AD1737" i="1" s="1"/>
  <c r="AD1738" i="1" s="1"/>
  <c r="AD1739" i="1" s="1"/>
  <c r="AD1740" i="1" s="1"/>
  <c r="AD1741" i="1" s="1"/>
  <c r="AD1742" i="1" s="1"/>
  <c r="AD1743" i="1" s="1"/>
  <c r="AD1744" i="1" s="1"/>
  <c r="AD1745" i="1" s="1"/>
  <c r="AD1746" i="1" s="1"/>
  <c r="AD1747" i="1" s="1"/>
  <c r="AD1748" i="1" s="1"/>
  <c r="AD1749" i="1" s="1"/>
  <c r="AD1751" i="1" s="1"/>
  <c r="AD1752" i="1" s="1"/>
  <c r="AD1753" i="1" s="1"/>
  <c r="AD1754" i="1" s="1"/>
  <c r="AD1755" i="1" s="1"/>
  <c r="AD1756" i="1" s="1"/>
  <c r="B651" i="1"/>
  <c r="E651" i="1" s="1"/>
  <c r="D641" i="1"/>
  <c r="E314" i="1"/>
  <c r="B315" i="1"/>
  <c r="D378" i="1"/>
  <c r="E377" i="1"/>
  <c r="E313" i="1"/>
  <c r="E376" i="1"/>
  <c r="B73" i="8"/>
  <c r="C73" i="8" s="1"/>
  <c r="B652" i="1" l="1"/>
  <c r="B653" i="1" s="1"/>
  <c r="E653" i="1" s="1"/>
  <c r="E315" i="1"/>
  <c r="B316" i="1"/>
  <c r="E316" i="1" s="1"/>
  <c r="D642" i="1"/>
  <c r="D379" i="1"/>
  <c r="E378" i="1"/>
  <c r="E652" i="1" l="1"/>
  <c r="D380" i="1"/>
  <c r="E379" i="1"/>
  <c r="D381" i="1" l="1"/>
  <c r="E381" i="1" s="1"/>
  <c r="E380" i="1"/>
  <c r="B640" i="1"/>
  <c r="E640" i="1" s="1"/>
  <c r="B1254" i="1"/>
  <c r="E1254" i="1" s="1"/>
  <c r="C313" i="1"/>
  <c r="C314" i="1" s="1"/>
  <c r="C315" i="1" s="1"/>
  <c r="C316" i="1" s="1"/>
  <c r="C376" i="1"/>
  <c r="C377" i="1" s="1"/>
  <c r="C378" i="1" s="1"/>
  <c r="C379" i="1" s="1"/>
  <c r="C380" i="1" s="1"/>
  <c r="C381" i="1" s="1"/>
  <c r="B1255" i="1" l="1"/>
  <c r="E1255" i="1" s="1"/>
  <c r="B641" i="1"/>
  <c r="B1256" i="1" l="1"/>
  <c r="E1256" i="1" s="1"/>
  <c r="E641" i="1"/>
  <c r="B642" i="1"/>
  <c r="B1257" i="1" l="1"/>
  <c r="E1257" i="1" s="1"/>
  <c r="E642" i="1"/>
  <c r="B643" i="1"/>
  <c r="B1258" i="1" l="1"/>
  <c r="E1258" i="1" s="1"/>
  <c r="E643" i="1"/>
  <c r="B644" i="1"/>
  <c r="B1259" i="1" l="1"/>
  <c r="E1259" i="1" s="1"/>
  <c r="E644" i="1"/>
  <c r="B645" i="1"/>
  <c r="E645" i="1" s="1"/>
  <c r="B1260" i="1" l="1"/>
  <c r="E1260" i="1" s="1"/>
  <c r="B1261" i="1" l="1"/>
  <c r="E1261" i="1" s="1"/>
  <c r="B1262" i="1" l="1"/>
  <c r="E1262" i="1" s="1"/>
  <c r="B1263" i="1" l="1"/>
  <c r="E1263" i="1" s="1"/>
  <c r="B1264" i="1" l="1"/>
  <c r="E1264" i="1" s="1"/>
  <c r="B1265" i="1" l="1"/>
  <c r="E1265" i="1" s="1"/>
  <c r="B1266" i="1" l="1"/>
  <c r="E1266" i="1" s="1"/>
  <c r="B1267" i="1" l="1"/>
  <c r="E1267" i="1" s="1"/>
  <c r="B1268" i="1" l="1"/>
  <c r="E1268" i="1" s="1"/>
  <c r="B1269" i="1" l="1"/>
  <c r="E1269" i="1" s="1"/>
  <c r="AD2039" i="1" l="1"/>
  <c r="AD2040" i="1" s="1"/>
  <c r="J2039" i="1"/>
  <c r="J2040" i="1" s="1"/>
  <c r="J2030" i="1"/>
  <c r="J2031" i="1" s="1"/>
  <c r="J2032" i="1" s="1"/>
  <c r="J2033" i="1" s="1"/>
  <c r="J2034" i="1" s="1"/>
  <c r="J2041" i="1"/>
  <c r="J2042" i="1" s="1"/>
  <c r="J2043" i="1"/>
  <c r="J2044" i="1" s="1"/>
  <c r="J2045" i="1" s="1"/>
  <c r="J2046" i="1" s="1"/>
  <c r="J2047" i="1" s="1"/>
  <c r="J2048" i="1" s="1"/>
  <c r="J2049" i="1" s="1"/>
  <c r="J2050" i="1" s="1"/>
  <c r="J2051" i="1" s="1"/>
  <c r="J2052" i="1" s="1"/>
  <c r="J2053" i="1" s="1"/>
  <c r="J2054" i="1" s="1"/>
  <c r="J2055" i="1" s="1"/>
  <c r="J2056" i="1" s="1"/>
  <c r="J2057" i="1" s="1"/>
  <c r="J2058" i="1" s="1"/>
  <c r="J2059" i="1" s="1"/>
  <c r="J2060" i="1" s="1"/>
  <c r="J2061" i="1" s="1"/>
  <c r="J2062" i="1" s="1"/>
  <c r="J2063" i="1" s="1"/>
  <c r="J2064" i="1" s="1"/>
  <c r="J2065" i="1" s="1"/>
  <c r="J2066" i="1" s="1"/>
  <c r="J2067" i="1" s="1"/>
  <c r="J2068" i="1" s="1"/>
  <c r="J2069" i="1" s="1"/>
  <c r="J2070" i="1" s="1"/>
  <c r="J2071" i="1" s="1"/>
  <c r="J2072" i="1" s="1"/>
  <c r="J2073" i="1" s="1"/>
  <c r="J2074" i="1" s="1"/>
  <c r="J2075" i="1" s="1"/>
  <c r="J2076" i="1" s="1"/>
  <c r="J2077" i="1" s="1"/>
  <c r="J2078" i="1" s="1"/>
  <c r="J2079" i="1" s="1"/>
  <c r="J2080" i="1" s="1"/>
  <c r="J2081" i="1" s="1"/>
  <c r="J2082" i="1" s="1"/>
  <c r="J2083" i="1" s="1"/>
  <c r="J2084" i="1" s="1"/>
  <c r="J2085" i="1" s="1"/>
  <c r="J2086" i="1" s="1"/>
  <c r="J2087" i="1" s="1"/>
  <c r="J2089" i="1" s="1"/>
  <c r="J2090" i="1" s="1"/>
  <c r="J2088" i="1" s="1"/>
  <c r="J2091" i="1" s="1"/>
  <c r="J2092" i="1" s="1"/>
  <c r="J2093" i="1" s="1"/>
  <c r="J2094" i="1" s="1"/>
  <c r="J2095" i="1" s="1"/>
  <c r="J2096" i="1" s="1"/>
  <c r="J2097" i="1" s="1"/>
  <c r="J2098" i="1" s="1"/>
  <c r="J2099" i="1" s="1"/>
  <c r="J2100" i="1" s="1"/>
  <c r="J2101" i="1" s="1"/>
  <c r="J2102" i="1" s="1"/>
  <c r="J2103" i="1" s="1"/>
  <c r="J2104" i="1" s="1"/>
  <c r="J2106" i="1" s="1"/>
  <c r="J2107" i="1" s="1"/>
  <c r="J2108" i="1" s="1"/>
  <c r="J2109" i="1" s="1"/>
  <c r="J2110" i="1" s="1"/>
  <c r="J2105" i="1" s="1"/>
  <c r="J2111" i="1" s="1"/>
  <c r="J2116" i="1" s="1"/>
  <c r="J2117" i="1" s="1"/>
  <c r="J2118" i="1" s="1"/>
  <c r="J2119" i="1" s="1"/>
  <c r="J2120" i="1" s="1"/>
  <c r="J2121" i="1" s="1"/>
  <c r="J2122" i="1" s="1"/>
  <c r="J2125" i="1" s="1"/>
  <c r="J2126" i="1" s="1"/>
  <c r="AD2030" i="1"/>
  <c r="AD2031" i="1" s="1"/>
  <c r="AD2032" i="1" s="1"/>
  <c r="AD2033" i="1" s="1"/>
  <c r="AD2034" i="1" s="1"/>
  <c r="AD2041" i="1"/>
  <c r="AD2042" i="1" s="1"/>
  <c r="AD2043" i="1"/>
  <c r="AD2044" i="1" s="1"/>
  <c r="AD2045" i="1" s="1"/>
  <c r="AD2046" i="1" s="1"/>
  <c r="AD2047" i="1" s="1"/>
  <c r="AD2048" i="1" s="1"/>
  <c r="AD2049" i="1" s="1"/>
  <c r="AD2050" i="1" s="1"/>
  <c r="AD2051" i="1" s="1"/>
  <c r="AD2052" i="1" s="1"/>
  <c r="AD2053" i="1" s="1"/>
  <c r="AD2054" i="1" s="1"/>
  <c r="AD2055" i="1" s="1"/>
  <c r="AD2056" i="1" s="1"/>
  <c r="AD2057" i="1" s="1"/>
  <c r="AD2058" i="1" s="1"/>
  <c r="AD2059" i="1" s="1"/>
  <c r="AD2060" i="1" s="1"/>
  <c r="AD2061" i="1" s="1"/>
  <c r="AD2062" i="1" s="1"/>
  <c r="AD2063" i="1" s="1"/>
  <c r="AD2064" i="1" s="1"/>
  <c r="AD2065" i="1" s="1"/>
  <c r="AD2066" i="1" s="1"/>
  <c r="AD2067" i="1" s="1"/>
  <c r="AD2068" i="1" s="1"/>
  <c r="AD2069" i="1" s="1"/>
  <c r="AD2070" i="1" s="1"/>
  <c r="AD2071" i="1" s="1"/>
  <c r="AD2072" i="1" s="1"/>
  <c r="AD2073" i="1" s="1"/>
  <c r="AD2074" i="1" s="1"/>
  <c r="AD2075" i="1" s="1"/>
  <c r="AD2076" i="1" s="1"/>
  <c r="AD2077" i="1" s="1"/>
  <c r="AD2078" i="1" s="1"/>
  <c r="AD2079" i="1" s="1"/>
  <c r="AD2080" i="1" s="1"/>
  <c r="AD2081" i="1" s="1"/>
  <c r="AD2082" i="1" s="1"/>
  <c r="AD2083" i="1" s="1"/>
  <c r="AD2084" i="1" s="1"/>
  <c r="AD2085" i="1" s="1"/>
  <c r="AD2086" i="1" s="1"/>
  <c r="AD2087" i="1" s="1"/>
  <c r="AD2089" i="1" s="1"/>
  <c r="AD2090" i="1" s="1"/>
  <c r="AD2088" i="1" s="1"/>
  <c r="AD2091" i="1" s="1"/>
  <c r="AD2092" i="1" s="1"/>
  <c r="AD2093" i="1" s="1"/>
  <c r="AD2094" i="1" s="1"/>
  <c r="AD2095" i="1" s="1"/>
  <c r="AD2096" i="1" s="1"/>
  <c r="AD2097" i="1" s="1"/>
  <c r="AD2098" i="1" s="1"/>
  <c r="AD2099" i="1" s="1"/>
  <c r="AD2100" i="1" s="1"/>
  <c r="AD2101" i="1" s="1"/>
  <c r="AD2102" i="1" s="1"/>
  <c r="AD2103" i="1" s="1"/>
  <c r="AD2104" i="1" s="1"/>
  <c r="AD2106" i="1" s="1"/>
  <c r="AD2107" i="1" s="1"/>
  <c r="AD2108" i="1" s="1"/>
  <c r="AD2109" i="1" s="1"/>
  <c r="AD2110" i="1" s="1"/>
  <c r="AD2105" i="1" s="1"/>
  <c r="AD2111" i="1" s="1"/>
  <c r="AD2116" i="1" s="1"/>
  <c r="AD2117" i="1" s="1"/>
  <c r="AD2118" i="1" s="1"/>
  <c r="AD2119" i="1" s="1"/>
  <c r="AD2120" i="1" s="1"/>
  <c r="AD2121" i="1" s="1"/>
  <c r="AD2122" i="1" s="1"/>
  <c r="AD2125" i="1" s="1"/>
  <c r="AD2126" i="1" s="1"/>
  <c r="AD1757" i="1"/>
  <c r="AD1758" i="1" s="1"/>
  <c r="AD1759" i="1"/>
  <c r="AD1760" i="1" s="1"/>
  <c r="AD1761" i="1" s="1"/>
  <c r="AD1762" i="1" s="1"/>
  <c r="AD1763" i="1"/>
  <c r="AD1764" i="1" s="1"/>
  <c r="AD1765" i="1"/>
  <c r="AD1766" i="1" s="1"/>
  <c r="AD1767" i="1" s="1"/>
  <c r="AD1768" i="1" s="1"/>
  <c r="AD1769" i="1" s="1"/>
  <c r="AD1770" i="1"/>
  <c r="AD1771" i="1" s="1"/>
  <c r="AD1750" i="1"/>
  <c r="AD1772" i="1"/>
  <c r="AD1773" i="1" s="1"/>
  <c r="AD1774" i="1" s="1"/>
  <c r="AD1775" i="1" s="1"/>
  <c r="AD1776" i="1" s="1"/>
  <c r="AD1777" i="1" s="1"/>
  <c r="AD1778" i="1"/>
  <c r="AD1779" i="1" s="1"/>
  <c r="AD1780" i="1"/>
  <c r="AD1781" i="1" s="1"/>
  <c r="AD1782" i="1"/>
  <c r="AD1783" i="1" s="1"/>
  <c r="AD1784" i="1"/>
  <c r="AD1785" i="1" s="1"/>
  <c r="AD1786" i="1" s="1"/>
  <c r="AD1787" i="1" s="1"/>
  <c r="AD1788" i="1" s="1"/>
  <c r="AD1789" i="1" s="1"/>
  <c r="AD1790" i="1" s="1"/>
  <c r="AD1791" i="1" s="1"/>
  <c r="AD1792" i="1" s="1"/>
  <c r="AD1793" i="1" s="1"/>
  <c r="AD1794" i="1"/>
  <c r="AD1795" i="1" s="1"/>
  <c r="AD1796" i="1"/>
  <c r="AD1797" i="1" s="1"/>
  <c r="AD1798" i="1"/>
  <c r="AD1799" i="1" s="1"/>
  <c r="AD1800" i="1"/>
  <c r="AD1801" i="1" s="1"/>
  <c r="AD1802" i="1"/>
  <c r="AD1803" i="1" s="1"/>
  <c r="AD1804" i="1" s="1"/>
  <c r="AD1805" i="1" s="1"/>
  <c r="AD1806" i="1" s="1"/>
  <c r="AD1807" i="1" s="1"/>
  <c r="AD1808" i="1" s="1"/>
  <c r="AD1809" i="1"/>
  <c r="AD1810" i="1" s="1"/>
  <c r="AD1811" i="1"/>
  <c r="AD1812" i="1" s="1"/>
  <c r="AD1813" i="1" s="1"/>
  <c r="AD1814" i="1"/>
  <c r="AD1815" i="1" s="1"/>
  <c r="AD1816" i="1" s="1"/>
  <c r="AD1817" i="1" s="1"/>
  <c r="AD1818" i="1"/>
  <c r="AD1819" i="1" s="1"/>
  <c r="AD1700" i="1"/>
  <c r="AD1820" i="1"/>
  <c r="AD1821" i="1" s="1"/>
  <c r="AD1822" i="1" s="1"/>
  <c r="AD1823" i="1"/>
  <c r="AD1824" i="1" s="1"/>
  <c r="AD1825" i="1" s="1"/>
  <c r="AD1826" i="1" s="1"/>
  <c r="AD1827" i="1" s="1"/>
  <c r="AD1828" i="1"/>
  <c r="AD1829" i="1" s="1"/>
  <c r="AD1830" i="1"/>
  <c r="AD1831" i="1" s="1"/>
  <c r="AD1832" i="1"/>
  <c r="AD1833" i="1" s="1"/>
  <c r="AD1834" i="1" s="1"/>
  <c r="AD1835" i="1" s="1"/>
  <c r="AD1836" i="1" s="1"/>
  <c r="AD1837" i="1" s="1"/>
  <c r="AD1838" i="1" s="1"/>
  <c r="AD1839" i="1" s="1"/>
  <c r="AD1840" i="1" s="1"/>
  <c r="AD1841" i="1"/>
  <c r="AD1842" i="1" s="1"/>
  <c r="AD1843" i="1" s="1"/>
  <c r="AD1844" i="1" s="1"/>
  <c r="AD1845" i="1" s="1"/>
  <c r="AD1846" i="1"/>
  <c r="AD1847" i="1" s="1"/>
  <c r="AD1848" i="1" s="1"/>
  <c r="AD1849" i="1" s="1"/>
  <c r="AD1850" i="1" s="1"/>
  <c r="AD1851" i="1"/>
  <c r="AD1852" i="1" s="1"/>
  <c r="AD1853" i="1" s="1"/>
  <c r="AD1854" i="1" s="1"/>
  <c r="AD1855" i="1" s="1"/>
  <c r="AD1856" i="1" s="1"/>
  <c r="AD1857" i="1"/>
  <c r="AD1858" i="1" s="1"/>
  <c r="AD1859" i="1"/>
  <c r="AD1860" i="1" s="1"/>
  <c r="AD1861" i="1"/>
  <c r="AD1862" i="1" s="1"/>
  <c r="AD1863" i="1"/>
  <c r="AD1864" i="1" s="1"/>
  <c r="AD1865" i="1"/>
  <c r="AD1866" i="1" s="1"/>
  <c r="AD1867" i="1"/>
  <c r="AD1868" i="1" s="1"/>
  <c r="AD1869" i="1" s="1"/>
  <c r="AD1870" i="1" s="1"/>
  <c r="AD1871" i="1" s="1"/>
  <c r="AD1872" i="1" s="1"/>
  <c r="AD1873" i="1"/>
  <c r="AD1874" i="1" s="1"/>
  <c r="AD1875" i="1"/>
  <c r="AD1876" i="1" s="1"/>
  <c r="AD1877" i="1" s="1"/>
  <c r="AD1878" i="1" s="1"/>
  <c r="AD1879" i="1" s="1"/>
  <c r="AD1880" i="1"/>
  <c r="AD1881" i="1" s="1"/>
  <c r="AD1882" i="1"/>
  <c r="AD1883" i="1" s="1"/>
  <c r="AD1884" i="1" s="1"/>
  <c r="AD1885" i="1"/>
  <c r="AD1886" i="1" s="1"/>
  <c r="AD1887" i="1" s="1"/>
  <c r="AD1888" i="1"/>
  <c r="AD1889" i="1" s="1"/>
  <c r="AD1890" i="1" s="1"/>
  <c r="AD1891" i="1" s="1"/>
  <c r="AD1892" i="1" s="1"/>
  <c r="AD1893" i="1" s="1"/>
  <c r="AD1894" i="1" s="1"/>
  <c r="AD1895" i="1"/>
  <c r="AD1896" i="1" s="1"/>
  <c r="AD1897" i="1"/>
  <c r="AD1898" i="1" s="1"/>
  <c r="AD1899" i="1" s="1"/>
  <c r="AD1900" i="1" s="1"/>
  <c r="AD1901" i="1" s="1"/>
  <c r="AD1902" i="1"/>
  <c r="AD1903" i="1" s="1"/>
  <c r="AD1904" i="1"/>
  <c r="AD1905" i="1" s="1"/>
  <c r="AD1906" i="1" s="1"/>
  <c r="AD1907" i="1" s="1"/>
  <c r="AD1908" i="1" s="1"/>
  <c r="AD1909" i="1" s="1"/>
  <c r="AD1910" i="1"/>
  <c r="AD1911" i="1" s="1"/>
  <c r="AD1912" i="1" s="1"/>
  <c r="AD1913" i="1"/>
  <c r="AD1914" i="1" s="1"/>
  <c r="AD1915" i="1"/>
  <c r="AD1916" i="1" s="1"/>
  <c r="AD1917" i="1"/>
  <c r="AD1918" i="1" s="1"/>
  <c r="AD1919" i="1" s="1"/>
  <c r="AD1920" i="1" s="1"/>
  <c r="AD1921" i="1" s="1"/>
  <c r="AD1922" i="1" s="1"/>
  <c r="AD1923" i="1"/>
  <c r="AD1924" i="1" s="1"/>
  <c r="AD1925" i="1"/>
  <c r="AD1926" i="1" s="1"/>
  <c r="AD1927" i="1" s="1"/>
  <c r="AD1928" i="1" s="1"/>
  <c r="AD1929" i="1" s="1"/>
  <c r="AD1930" i="1" s="1"/>
  <c r="AD1931" i="1" s="1"/>
  <c r="AD1932" i="1" s="1"/>
  <c r="AD1933" i="1" s="1"/>
  <c r="AD1934" i="1"/>
  <c r="AD1935" i="1" s="1"/>
  <c r="AD1936" i="1"/>
  <c r="AD1937" i="1" s="1"/>
  <c r="AD1938" i="1"/>
  <c r="AD1939" i="1" s="1"/>
  <c r="AD1940" i="1" s="1"/>
  <c r="AD1941" i="1" s="1"/>
  <c r="AD1942" i="1" s="1"/>
  <c r="AD1943" i="1"/>
  <c r="AD1944" i="1" s="1"/>
  <c r="AD1945" i="1"/>
  <c r="AD1946" i="1" s="1"/>
  <c r="AD1947" i="1"/>
  <c r="AD1948" i="1" s="1"/>
  <c r="AD1949" i="1" s="1"/>
  <c r="AD1950" i="1" s="1"/>
  <c r="AD1951" i="1" s="1"/>
  <c r="AD1952" i="1" s="1"/>
  <c r="AD1953" i="1" s="1"/>
  <c r="AD1954" i="1" s="1"/>
  <c r="AD1955" i="1"/>
  <c r="AD1956" i="1" s="1"/>
  <c r="AD1957" i="1" s="1"/>
  <c r="AD1958" i="1" s="1"/>
  <c r="AD1959" i="1" s="1"/>
  <c r="AD1960" i="1" s="1"/>
  <c r="AD1961" i="1" s="1"/>
  <c r="AD1962" i="1" s="1"/>
  <c r="AD1963" i="1" s="1"/>
  <c r="AD1964" i="1"/>
  <c r="AD1965" i="1" s="1"/>
  <c r="AD1966" i="1"/>
  <c r="AD1967" i="1" s="1"/>
  <c r="AD1968" i="1"/>
  <c r="AD1969" i="1" s="1"/>
  <c r="AD1970" i="1" s="1"/>
  <c r="AD1971" i="1"/>
  <c r="AD1972" i="1" s="1"/>
  <c r="AD1973" i="1"/>
  <c r="AD1974" i="1" s="1"/>
  <c r="AD1975" i="1"/>
  <c r="AD1976" i="1" s="1"/>
  <c r="AD1977" i="1" s="1"/>
  <c r="AD1978" i="1"/>
  <c r="AD1979" i="1" s="1"/>
  <c r="AD1980" i="1"/>
  <c r="AD1981" i="1" s="1"/>
  <c r="AD1982" i="1"/>
  <c r="AD1983" i="1" s="1"/>
  <c r="AD1984" i="1"/>
  <c r="AD1985" i="1" s="1"/>
  <c r="AD1986" i="1" s="1"/>
  <c r="AD1987" i="1" s="1"/>
  <c r="AD1988" i="1" s="1"/>
  <c r="AD1989" i="1" s="1"/>
  <c r="AD1990" i="1" s="1"/>
  <c r="AD1991" i="1"/>
  <c r="AD1992" i="1" s="1"/>
  <c r="AD1993" i="1"/>
  <c r="AD1994" i="1" s="1"/>
  <c r="AD1995" i="1" s="1"/>
  <c r="AD1996" i="1" s="1"/>
  <c r="AD1997" i="1" s="1"/>
  <c r="AD1998" i="1" s="1"/>
  <c r="AD1999" i="1" s="1"/>
  <c r="AD2000" i="1"/>
  <c r="AD2001" i="1" s="1"/>
  <c r="AD2002" i="1"/>
  <c r="AD2003" i="1" s="1"/>
  <c r="AD2004" i="1"/>
  <c r="AD2005" i="1" s="1"/>
  <c r="AD2006" i="1"/>
  <c r="AD2007" i="1" s="1"/>
  <c r="AD2008" i="1"/>
  <c r="AD2009" i="1" s="1"/>
  <c r="AD2010" i="1"/>
  <c r="AD2011" i="1" s="1"/>
  <c r="AD2012" i="1" s="1"/>
  <c r="AD2013" i="1"/>
  <c r="AD2014" i="1" s="1"/>
  <c r="AD2015" i="1"/>
  <c r="AD2016" i="1" s="1"/>
  <c r="AD2017" i="1"/>
  <c r="AD2018" i="1" s="1"/>
  <c r="AD2019" i="1"/>
  <c r="AD2020" i="1" s="1"/>
  <c r="AD2021" i="1" s="1"/>
  <c r="AD2022" i="1" s="1"/>
  <c r="AD2023" i="1"/>
  <c r="AD2024" i="1" s="1"/>
  <c r="AD2025" i="1" s="1"/>
  <c r="AD2026" i="1" s="1"/>
  <c r="AD2027" i="1" s="1"/>
  <c r="AD2028" i="1"/>
  <c r="AD2029" i="1" s="1"/>
  <c r="AD2035" i="1"/>
  <c r="AD2036" i="1" s="1"/>
  <c r="AD2037" i="1"/>
  <c r="AD2038" i="1" s="1"/>
  <c r="J1757" i="1"/>
  <c r="J1758" i="1" s="1"/>
  <c r="J1759" i="1"/>
  <c r="J1760" i="1" s="1"/>
  <c r="J1761" i="1" s="1"/>
  <c r="J1762" i="1" s="1"/>
  <c r="J1763" i="1"/>
  <c r="J1764" i="1" s="1"/>
  <c r="J1765" i="1"/>
  <c r="J1766" i="1" s="1"/>
  <c r="J1767" i="1" s="1"/>
  <c r="J1768" i="1" s="1"/>
  <c r="J1769" i="1" s="1"/>
  <c r="J1770" i="1"/>
  <c r="J1771" i="1" s="1"/>
  <c r="J1750" i="1"/>
  <c r="J1772" i="1"/>
  <c r="J1773" i="1" s="1"/>
  <c r="J1774" i="1" s="1"/>
  <c r="J1775" i="1" s="1"/>
  <c r="J1776" i="1" s="1"/>
  <c r="J1777" i="1" s="1"/>
  <c r="J1778" i="1"/>
  <c r="J1779" i="1" s="1"/>
  <c r="J1780" i="1"/>
  <c r="J1781" i="1" s="1"/>
  <c r="J1782" i="1"/>
  <c r="J1783" i="1" s="1"/>
  <c r="J1784" i="1"/>
  <c r="J1785" i="1" s="1"/>
  <c r="J1786" i="1" s="1"/>
  <c r="J1787" i="1" s="1"/>
  <c r="J1788" i="1" s="1"/>
  <c r="J1789" i="1" s="1"/>
  <c r="J1790" i="1" s="1"/>
  <c r="J1791" i="1" s="1"/>
  <c r="J1792" i="1" s="1"/>
  <c r="J1793" i="1" s="1"/>
  <c r="J1794" i="1"/>
  <c r="J1795" i="1" s="1"/>
  <c r="J1796" i="1"/>
  <c r="J1797" i="1" s="1"/>
  <c r="J1798" i="1"/>
  <c r="J1799" i="1" s="1"/>
  <c r="J1800" i="1"/>
  <c r="J1801" i="1" s="1"/>
  <c r="J1802" i="1"/>
  <c r="J1803" i="1" s="1"/>
  <c r="J1804" i="1" s="1"/>
  <c r="J1805" i="1" s="1"/>
  <c r="J1806" i="1" s="1"/>
  <c r="J1807" i="1" s="1"/>
  <c r="J1808" i="1" s="1"/>
  <c r="J1809" i="1"/>
  <c r="J1810" i="1" s="1"/>
  <c r="J1811" i="1"/>
  <c r="J1812" i="1" s="1"/>
  <c r="J1813" i="1" s="1"/>
  <c r="J1814" i="1"/>
  <c r="J1815" i="1" s="1"/>
  <c r="J1816" i="1" s="1"/>
  <c r="J1817" i="1" s="1"/>
  <c r="J1818" i="1"/>
  <c r="J1819" i="1" s="1"/>
  <c r="J1700" i="1"/>
  <c r="J1820" i="1"/>
  <c r="J1821" i="1" s="1"/>
  <c r="J1822" i="1" s="1"/>
  <c r="J1823" i="1"/>
  <c r="J1824" i="1" s="1"/>
  <c r="J1825" i="1" s="1"/>
  <c r="J1826" i="1" s="1"/>
  <c r="J1827" i="1" s="1"/>
  <c r="J1828" i="1"/>
  <c r="J1829" i="1" s="1"/>
  <c r="J1830" i="1"/>
  <c r="J1831" i="1" s="1"/>
  <c r="J1832" i="1"/>
  <c r="J1833" i="1" s="1"/>
  <c r="J1834" i="1" s="1"/>
  <c r="J1835" i="1" s="1"/>
  <c r="J1836" i="1" s="1"/>
  <c r="J1837" i="1" s="1"/>
  <c r="J1838" i="1" s="1"/>
  <c r="J1839" i="1" s="1"/>
  <c r="J1840" i="1" s="1"/>
  <c r="J1841" i="1"/>
  <c r="J1842" i="1" s="1"/>
  <c r="J1843" i="1" s="1"/>
  <c r="J1844" i="1" s="1"/>
  <c r="J1845" i="1" s="1"/>
  <c r="J1846" i="1"/>
  <c r="J1847" i="1" s="1"/>
  <c r="J1848" i="1" s="1"/>
  <c r="J1849" i="1" s="1"/>
  <c r="J1850" i="1" s="1"/>
  <c r="J1851" i="1"/>
  <c r="J1852" i="1" s="1"/>
  <c r="J1853" i="1" s="1"/>
  <c r="J1854" i="1" s="1"/>
  <c r="J1855" i="1" s="1"/>
  <c r="J1856" i="1" s="1"/>
  <c r="J1857" i="1"/>
  <c r="J1858" i="1" s="1"/>
  <c r="J1859" i="1"/>
  <c r="J1860" i="1" s="1"/>
  <c r="J1861" i="1"/>
  <c r="J1862" i="1" s="1"/>
  <c r="J1863" i="1"/>
  <c r="J1864" i="1" s="1"/>
  <c r="J1865" i="1"/>
  <c r="J1866" i="1" s="1"/>
  <c r="J1867" i="1"/>
  <c r="J1868" i="1" s="1"/>
  <c r="J1869" i="1" s="1"/>
  <c r="J1870" i="1" s="1"/>
  <c r="J1871" i="1" s="1"/>
  <c r="J1872" i="1" s="1"/>
  <c r="J1873" i="1"/>
  <c r="J1874" i="1" s="1"/>
  <c r="J1875" i="1"/>
  <c r="J1876" i="1" s="1"/>
  <c r="J1877" i="1" s="1"/>
  <c r="J1878" i="1" s="1"/>
  <c r="J1879" i="1" s="1"/>
  <c r="J1880" i="1"/>
  <c r="J1881" i="1" s="1"/>
  <c r="J1882" i="1"/>
  <c r="J1883" i="1" s="1"/>
  <c r="J1884" i="1" s="1"/>
  <c r="J1885" i="1"/>
  <c r="J1886" i="1" s="1"/>
  <c r="J1887" i="1" s="1"/>
  <c r="J1888" i="1"/>
  <c r="J1889" i="1" s="1"/>
  <c r="J1890" i="1" s="1"/>
  <c r="J1891" i="1" s="1"/>
  <c r="J1892" i="1" s="1"/>
  <c r="J1893" i="1" s="1"/>
  <c r="J1894" i="1" s="1"/>
  <c r="J1895" i="1"/>
  <c r="J1896" i="1" s="1"/>
  <c r="J1897" i="1"/>
  <c r="J1898" i="1" s="1"/>
  <c r="J1899" i="1" s="1"/>
  <c r="J1900" i="1" s="1"/>
  <c r="J1901" i="1" s="1"/>
  <c r="J1902" i="1"/>
  <c r="J1903" i="1" s="1"/>
  <c r="J1904" i="1"/>
  <c r="J1905" i="1" s="1"/>
  <c r="J1906" i="1" s="1"/>
  <c r="J1907" i="1" s="1"/>
  <c r="J1908" i="1" s="1"/>
  <c r="J1909" i="1" s="1"/>
  <c r="J1910" i="1"/>
  <c r="J1911" i="1" s="1"/>
  <c r="J1912" i="1" s="1"/>
  <c r="J1913" i="1"/>
  <c r="J1914" i="1" s="1"/>
  <c r="J1915" i="1"/>
  <c r="J1916" i="1" s="1"/>
  <c r="J1917" i="1"/>
  <c r="J1918" i="1" s="1"/>
  <c r="J1919" i="1" s="1"/>
  <c r="J1920" i="1" s="1"/>
  <c r="J1921" i="1" s="1"/>
  <c r="J1922" i="1" s="1"/>
  <c r="J1923" i="1"/>
  <c r="J1924" i="1" s="1"/>
  <c r="J1925" i="1"/>
  <c r="J1926" i="1" s="1"/>
  <c r="J1927" i="1" s="1"/>
  <c r="J1928" i="1" s="1"/>
  <c r="J1929" i="1" s="1"/>
  <c r="J1930" i="1" s="1"/>
  <c r="J1931" i="1" s="1"/>
  <c r="J1932" i="1" s="1"/>
  <c r="J1933" i="1" s="1"/>
  <c r="J1934" i="1"/>
  <c r="J1935" i="1" s="1"/>
  <c r="J1936" i="1"/>
  <c r="J1937" i="1" s="1"/>
  <c r="J1938" i="1"/>
  <c r="J1939" i="1" s="1"/>
  <c r="J1940" i="1" s="1"/>
  <c r="J1941" i="1" s="1"/>
  <c r="J1942" i="1" s="1"/>
  <c r="J1943" i="1"/>
  <c r="J1944" i="1" s="1"/>
  <c r="J1945" i="1"/>
  <c r="J1946" i="1" s="1"/>
  <c r="J1947" i="1"/>
  <c r="J1948" i="1" s="1"/>
  <c r="J1949" i="1" s="1"/>
  <c r="J1950" i="1" s="1"/>
  <c r="J1951" i="1" s="1"/>
  <c r="J1952" i="1" s="1"/>
  <c r="J1953" i="1" s="1"/>
  <c r="J1954" i="1" s="1"/>
  <c r="J1955" i="1"/>
  <c r="J1956" i="1" s="1"/>
  <c r="J1957" i="1" s="1"/>
  <c r="J1958" i="1" s="1"/>
  <c r="J1959" i="1" s="1"/>
  <c r="J1960" i="1" s="1"/>
  <c r="J1961" i="1" s="1"/>
  <c r="J1962" i="1" s="1"/>
  <c r="J1963" i="1" s="1"/>
  <c r="J1964" i="1"/>
  <c r="J1965" i="1" s="1"/>
  <c r="J1966" i="1"/>
  <c r="J1967" i="1" s="1"/>
  <c r="J1968" i="1"/>
  <c r="J1969" i="1" s="1"/>
  <c r="J1970" i="1" s="1"/>
  <c r="J1971" i="1"/>
  <c r="J1972" i="1" s="1"/>
  <c r="J1973" i="1"/>
  <c r="J1974" i="1" s="1"/>
  <c r="J1975" i="1"/>
  <c r="J1976" i="1" s="1"/>
  <c r="J1977" i="1" s="1"/>
  <c r="J1978" i="1"/>
  <c r="J1979" i="1" s="1"/>
  <c r="J1980" i="1"/>
  <c r="J1981" i="1" s="1"/>
  <c r="J1982" i="1"/>
  <c r="J1983" i="1" s="1"/>
  <c r="J1984" i="1"/>
  <c r="J1985" i="1" s="1"/>
  <c r="J1986" i="1" s="1"/>
  <c r="J1987" i="1" s="1"/>
  <c r="J1988" i="1" s="1"/>
  <c r="J1989" i="1" s="1"/>
  <c r="J1990" i="1" s="1"/>
  <c r="J1991" i="1"/>
  <c r="J1992" i="1" s="1"/>
  <c r="J1993" i="1"/>
  <c r="J1994" i="1" s="1"/>
  <c r="J1995" i="1" s="1"/>
  <c r="J1996" i="1" s="1"/>
  <c r="J1997" i="1" s="1"/>
  <c r="J1998" i="1" s="1"/>
  <c r="J1999" i="1" s="1"/>
  <c r="J2000" i="1"/>
  <c r="J2001" i="1" s="1"/>
  <c r="J2002" i="1"/>
  <c r="J2003" i="1" s="1"/>
  <c r="J2004" i="1"/>
  <c r="J2005" i="1" s="1"/>
  <c r="J2006" i="1"/>
  <c r="J2007" i="1" s="1"/>
  <c r="J2008" i="1"/>
  <c r="J2009" i="1" s="1"/>
  <c r="J2010" i="1"/>
  <c r="J2011" i="1" s="1"/>
  <c r="J2012" i="1" s="1"/>
  <c r="J2013" i="1"/>
  <c r="J2014" i="1" s="1"/>
  <c r="J2015" i="1"/>
  <c r="J2016" i="1" s="1"/>
  <c r="J2017" i="1"/>
  <c r="J2018" i="1" s="1"/>
  <c r="J2019" i="1"/>
  <c r="J2020" i="1" s="1"/>
  <c r="J2021" i="1" s="1"/>
  <c r="J2022" i="1" s="1"/>
  <c r="J2023" i="1"/>
  <c r="J2024" i="1" s="1"/>
  <c r="J2025" i="1" s="1"/>
  <c r="J2026" i="1" s="1"/>
  <c r="J2027" i="1" s="1"/>
  <c r="J2028" i="1"/>
  <c r="J2029" i="1" s="1"/>
  <c r="J2035" i="1"/>
  <c r="J2036" i="1" s="1"/>
  <c r="J2037" i="1"/>
  <c r="J2038" i="1" s="1"/>
  <c r="J2551" i="1" l="1"/>
  <c r="J2552" i="1" s="1"/>
  <c r="C42" i="2" l="1"/>
  <c r="B40" i="2"/>
  <c r="B41" i="2"/>
  <c r="C39" i="2"/>
  <c r="B24" i="2"/>
  <c r="C26" i="2"/>
  <c r="C24" i="2"/>
  <c r="B29" i="2"/>
  <c r="C37" i="2"/>
  <c r="C23" i="2"/>
  <c r="C27" i="2"/>
  <c r="C28" i="2"/>
  <c r="C29" i="2"/>
  <c r="C38" i="2"/>
  <c r="B28" i="2"/>
  <c r="B22" i="2"/>
  <c r="C34" i="2"/>
  <c r="C30" i="2"/>
  <c r="C25" i="2"/>
  <c r="C35" i="2"/>
  <c r="B30" i="2"/>
  <c r="B23" i="2"/>
  <c r="B38" i="2"/>
  <c r="B34" i="2"/>
  <c r="B36" i="2"/>
  <c r="C32" i="2"/>
  <c r="B39" i="2"/>
  <c r="B42" i="2"/>
  <c r="B32" i="2"/>
  <c r="B37" i="2"/>
  <c r="C22" i="2"/>
  <c r="B26" i="2"/>
  <c r="C40" i="2"/>
  <c r="B35" i="2"/>
  <c r="B31" i="2"/>
  <c r="C33" i="2"/>
  <c r="C31" i="2"/>
  <c r="B27" i="2"/>
  <c r="B33" i="2"/>
  <c r="C41" i="2"/>
  <c r="C36" i="2"/>
  <c r="B25" i="2"/>
  <c r="E24" i="2"/>
  <c r="D22" i="2"/>
  <c r="E23" i="2"/>
  <c r="E22" i="2"/>
  <c r="D23" i="2"/>
  <c r="D28" i="2"/>
  <c r="D30" i="2"/>
  <c r="D27" i="2"/>
  <c r="D26" i="2"/>
  <c r="D38" i="2"/>
  <c r="D35" i="2"/>
  <c r="D29" i="2"/>
  <c r="D36" i="2"/>
  <c r="D34" i="2"/>
  <c r="D24" i="2"/>
  <c r="D42" i="2"/>
  <c r="D25" i="2"/>
  <c r="D39" i="2"/>
  <c r="D33" i="2"/>
  <c r="D37" i="2"/>
  <c r="D40" i="2"/>
  <c r="D41" i="2"/>
  <c r="D32" i="2"/>
  <c r="D31" i="2"/>
  <c r="E41" i="2"/>
  <c r="E42" i="2"/>
  <c r="E32" i="2"/>
  <c r="E26" i="2"/>
  <c r="E36" i="2"/>
  <c r="E34" i="2"/>
  <c r="E25" i="2"/>
  <c r="E38" i="2"/>
  <c r="E31" i="2"/>
  <c r="E30" i="2"/>
  <c r="E27" i="2"/>
  <c r="E29" i="2"/>
  <c r="E33" i="2"/>
  <c r="E35" i="2"/>
  <c r="E28" i="2"/>
  <c r="E40" i="2"/>
  <c r="E39" i="2"/>
  <c r="E37" i="2"/>
  <c r="F36" i="2" l="1"/>
  <c r="F25" i="2"/>
  <c r="F22" i="2"/>
  <c r="F26" i="2"/>
  <c r="F39" i="2"/>
  <c r="F38" i="2"/>
  <c r="F28" i="2"/>
  <c r="F29" i="2"/>
  <c r="F27" i="2"/>
  <c r="F42" i="2"/>
  <c r="F31" i="2"/>
  <c r="F34" i="2"/>
  <c r="F35" i="2"/>
  <c r="F32" i="2"/>
  <c r="F23" i="2"/>
  <c r="F30" i="2"/>
  <c r="F33" i="2"/>
  <c r="F40" i="2"/>
  <c r="F37" i="2"/>
  <c r="F41" i="2"/>
  <c r="F24" i="2"/>
  <c r="J2561" i="1"/>
  <c r="J2562" i="1" s="1"/>
  <c r="J2563" i="1" s="1"/>
  <c r="J2564" i="1" s="1"/>
  <c r="J2565" i="1" s="1"/>
  <c r="J2566" i="1" s="1"/>
  <c r="J2567" i="1" s="1"/>
  <c r="J2568" i="1" s="1"/>
  <c r="J2569" i="1" s="1"/>
  <c r="J2570" i="1" s="1"/>
  <c r="J2571" i="1" s="1"/>
  <c r="J2572" i="1" s="1"/>
  <c r="J2573" i="1" s="1"/>
  <c r="J2574" i="1" s="1"/>
  <c r="J2575" i="1" s="1"/>
  <c r="J2576" i="1" s="1"/>
  <c r="J2577" i="1" s="1"/>
  <c r="J2578" i="1" s="1"/>
  <c r="J2579" i="1" s="1"/>
  <c r="J2580" i="1" s="1"/>
  <c r="J2581" i="1" s="1"/>
  <c r="J2584" i="1" s="1"/>
  <c r="J2585" i="1" s="1"/>
  <c r="J2582" i="1" s="1"/>
  <c r="J2583" i="1" s="1"/>
  <c r="J2586" i="1" s="1"/>
  <c r="J2587" i="1" s="1"/>
  <c r="J2588" i="1" s="1"/>
  <c r="J3251" i="1"/>
  <c r="J3252" i="1" s="1"/>
  <c r="J3253" i="1"/>
  <c r="J3254" i="1" s="1"/>
  <c r="J3255" i="1" s="1"/>
  <c r="J3256" i="1" s="1"/>
  <c r="J3257" i="1" s="1"/>
  <c r="J3258" i="1" s="1"/>
  <c r="J3259" i="1" s="1"/>
  <c r="J3260" i="1" s="1"/>
  <c r="J3261" i="1" s="1"/>
  <c r="J3262" i="1" s="1"/>
  <c r="J3263" i="1" s="1"/>
  <c r="J3264" i="1" s="1"/>
  <c r="J3265" i="1" s="1"/>
  <c r="J3266" i="1" s="1"/>
  <c r="J3267" i="1" s="1"/>
  <c r="J3268" i="1" s="1"/>
  <c r="J3269" i="1" s="1"/>
  <c r="J3270" i="1" s="1"/>
  <c r="J3271" i="1" s="1"/>
  <c r="J3272" i="1" s="1"/>
  <c r="J3273" i="1" s="1"/>
  <c r="J3274" i="1" s="1"/>
  <c r="J3275" i="1" s="1"/>
  <c r="J3277" i="1" s="1"/>
  <c r="J3278" i="1" s="1"/>
  <c r="J3279" i="1" s="1"/>
  <c r="J3280" i="1" s="1"/>
  <c r="J3281" i="1" s="1"/>
  <c r="J3276" i="1" s="1"/>
  <c r="J3282" i="1" s="1"/>
  <c r="J3283" i="1" s="1"/>
  <c r="AD3251" i="1"/>
  <c r="AD3252" i="1" s="1"/>
  <c r="J2666" i="1"/>
  <c r="J2667" i="1" s="1"/>
  <c r="J2668" i="1" s="1"/>
  <c r="J2669" i="1" s="1"/>
  <c r="J2670" i="1" s="1"/>
  <c r="J2671" i="1" s="1"/>
  <c r="J2672" i="1" s="1"/>
  <c r="J2673" i="1" s="1"/>
  <c r="J2676" i="1"/>
  <c r="J2677" i="1" s="1"/>
  <c r="J2678" i="1" s="1"/>
  <c r="J2679" i="1"/>
  <c r="J2680" i="1" s="1"/>
  <c r="J2681" i="1"/>
  <c r="J2682" i="1" s="1"/>
  <c r="J2683" i="1"/>
  <c r="J2684" i="1" s="1"/>
  <c r="J2685" i="1"/>
  <c r="J2686" i="1" s="1"/>
  <c r="J2687" i="1" s="1"/>
  <c r="J2688" i="1"/>
  <c r="J2689" i="1" s="1"/>
  <c r="J2690" i="1" s="1"/>
  <c r="J2691" i="1"/>
  <c r="J2692" i="1" s="1"/>
  <c r="J2693" i="1"/>
  <c r="J2694" i="1" s="1"/>
  <c r="J2695" i="1" s="1"/>
  <c r="J2696" i="1" s="1"/>
  <c r="J2697" i="1" s="1"/>
  <c r="J2698" i="1"/>
  <c r="J2699" i="1" s="1"/>
  <c r="J2700" i="1"/>
  <c r="J2701" i="1" s="1"/>
  <c r="J2702" i="1" s="1"/>
  <c r="J2703" i="1" s="1"/>
  <c r="J2704" i="1" s="1"/>
  <c r="J2705" i="1" s="1"/>
  <c r="J2706" i="1"/>
  <c r="J2707" i="1" s="1"/>
  <c r="J2708" i="1" s="1"/>
  <c r="J2709" i="1" s="1"/>
  <c r="J2710" i="1" s="1"/>
  <c r="J2711" i="1" s="1"/>
  <c r="J2712" i="1"/>
  <c r="J2713" i="1" s="1"/>
  <c r="J2714" i="1"/>
  <c r="J2715" i="1" s="1"/>
  <c r="J2716" i="1" s="1"/>
  <c r="J2717" i="1" s="1"/>
  <c r="J2718" i="1"/>
  <c r="J2719" i="1" s="1"/>
  <c r="J2720" i="1"/>
  <c r="J2721" i="1" s="1"/>
  <c r="J2722" i="1"/>
  <c r="J2723" i="1" s="1"/>
  <c r="J2724" i="1"/>
  <c r="J2725" i="1" s="1"/>
  <c r="J2726" i="1"/>
  <c r="J2727" i="1" s="1"/>
  <c r="J2728" i="1" s="1"/>
  <c r="J2729" i="1" s="1"/>
  <c r="J2730" i="1" s="1"/>
  <c r="J2731" i="1" s="1"/>
  <c r="J2732" i="1" s="1"/>
  <c r="J2733" i="1" s="1"/>
  <c r="J2734" i="1" s="1"/>
  <c r="J2735" i="1"/>
  <c r="J2736" i="1" s="1"/>
  <c r="J2737" i="1" s="1"/>
  <c r="J2738" i="1" s="1"/>
  <c r="J2739" i="1" s="1"/>
  <c r="J2740" i="1" s="1"/>
  <c r="J2741" i="1" s="1"/>
  <c r="J2742" i="1" s="1"/>
  <c r="J2743" i="1"/>
  <c r="J2744" i="1" s="1"/>
  <c r="J2745" i="1" s="1"/>
  <c r="J2746" i="1" s="1"/>
  <c r="J2747" i="1" s="1"/>
  <c r="J2748" i="1" s="1"/>
  <c r="J2749" i="1" s="1"/>
  <c r="J2750" i="1" s="1"/>
  <c r="J2751" i="1" s="1"/>
  <c r="J2752" i="1"/>
  <c r="J2753" i="1" s="1"/>
  <c r="J2754" i="1"/>
  <c r="J2755" i="1" s="1"/>
  <c r="J2756" i="1" s="1"/>
  <c r="J2757" i="1" s="1"/>
  <c r="J2758" i="1" s="1"/>
  <c r="J2759" i="1"/>
  <c r="J2760" i="1" s="1"/>
  <c r="J2761" i="1" s="1"/>
  <c r="J2762" i="1" s="1"/>
  <c r="J2763" i="1" s="1"/>
  <c r="J2764" i="1" s="1"/>
  <c r="J2765" i="1" s="1"/>
  <c r="J2766" i="1" s="1"/>
  <c r="J2767" i="1" s="1"/>
  <c r="J2768" i="1" s="1"/>
  <c r="J2769" i="1" s="1"/>
  <c r="J2770" i="1" s="1"/>
  <c r="J2771" i="1" s="1"/>
  <c r="J2772" i="1"/>
  <c r="J2773" i="1" s="1"/>
  <c r="J2774" i="1" s="1"/>
  <c r="J2775" i="1"/>
  <c r="J2776" i="1" s="1"/>
  <c r="J2777" i="1" s="1"/>
  <c r="J2778" i="1" s="1"/>
  <c r="J2779" i="1"/>
  <c r="J2780" i="1" s="1"/>
  <c r="J2781" i="1" s="1"/>
  <c r="J2782" i="1" s="1"/>
  <c r="J2783" i="1" s="1"/>
  <c r="J2784" i="1"/>
  <c r="J2785" i="1" s="1"/>
  <c r="J2786" i="1"/>
  <c r="J2787" i="1" s="1"/>
  <c r="J2788" i="1"/>
  <c r="J2789" i="1" s="1"/>
  <c r="J2790" i="1"/>
  <c r="J2791" i="1" s="1"/>
  <c r="J2792" i="1"/>
  <c r="J2793" i="1" s="1"/>
  <c r="J2794" i="1"/>
  <c r="J2795" i="1" s="1"/>
  <c r="J2796" i="1" s="1"/>
  <c r="J2797" i="1"/>
  <c r="J2798" i="1" s="1"/>
  <c r="J2799" i="1" s="1"/>
  <c r="J2800" i="1"/>
  <c r="J2801" i="1" s="1"/>
  <c r="J2802" i="1"/>
  <c r="J2803" i="1" s="1"/>
  <c r="J2804" i="1" s="1"/>
  <c r="J2805" i="1"/>
  <c r="J2806" i="1" s="1"/>
  <c r="J2807" i="1"/>
  <c r="J2808" i="1" s="1"/>
  <c r="J2809" i="1" s="1"/>
  <c r="J2810" i="1"/>
  <c r="J2811" i="1" s="1"/>
  <c r="J2812" i="1" s="1"/>
  <c r="J2813" i="1" s="1"/>
  <c r="J2814" i="1" s="1"/>
  <c r="J2815" i="1" s="1"/>
  <c r="J2816" i="1" s="1"/>
  <c r="J2817" i="1" s="1"/>
  <c r="J2818" i="1" s="1"/>
  <c r="J2819" i="1"/>
  <c r="J2820" i="1" s="1"/>
  <c r="J2821" i="1"/>
  <c r="J2822" i="1" s="1"/>
  <c r="J2823" i="1" s="1"/>
  <c r="J2824" i="1" s="1"/>
  <c r="J2825" i="1" s="1"/>
  <c r="J2826" i="1" s="1"/>
  <c r="J2827" i="1"/>
  <c r="J2828" i="1" s="1"/>
  <c r="J2829" i="1" s="1"/>
  <c r="J2830" i="1" s="1"/>
  <c r="J2831" i="1"/>
  <c r="J2832" i="1" s="1"/>
  <c r="J2833" i="1" s="1"/>
  <c r="J2834" i="1" s="1"/>
  <c r="J2835" i="1"/>
  <c r="J2836" i="1" s="1"/>
  <c r="J2837" i="1"/>
  <c r="J2838" i="1" s="1"/>
  <c r="J2839" i="1"/>
  <c r="J2840" i="1" s="1"/>
  <c r="J2841" i="1" s="1"/>
  <c r="J2842" i="1" s="1"/>
  <c r="J2843" i="1" s="1"/>
  <c r="J2844" i="1" s="1"/>
  <c r="J2845" i="1"/>
  <c r="J2846" i="1" s="1"/>
  <c r="J2847" i="1" s="1"/>
  <c r="J2848" i="1"/>
  <c r="J2849" i="1" s="1"/>
  <c r="J2850" i="1" s="1"/>
  <c r="J2851" i="1" s="1"/>
  <c r="J2852" i="1" s="1"/>
  <c r="J2853" i="1" s="1"/>
  <c r="J2854" i="1" s="1"/>
  <c r="J2855" i="1" s="1"/>
  <c r="J2856" i="1"/>
  <c r="J2857" i="1" s="1"/>
  <c r="J2858" i="1" s="1"/>
  <c r="J2859" i="1" s="1"/>
  <c r="J2860" i="1"/>
  <c r="J2861" i="1" s="1"/>
  <c r="J2862" i="1"/>
  <c r="J2863" i="1" s="1"/>
  <c r="J2864" i="1"/>
  <c r="J2865" i="1" s="1"/>
  <c r="J2866" i="1" s="1"/>
  <c r="J2867" i="1" s="1"/>
  <c r="J2868" i="1" s="1"/>
  <c r="J2869" i="1" s="1"/>
  <c r="J2870" i="1" s="1"/>
  <c r="J2871" i="1" s="1"/>
  <c r="J2872" i="1" s="1"/>
  <c r="J2873" i="1" s="1"/>
  <c r="J2874" i="1" s="1"/>
  <c r="J2875" i="1" s="1"/>
  <c r="J2876" i="1" s="1"/>
  <c r="J2877" i="1" s="1"/>
  <c r="J2878" i="1" s="1"/>
  <c r="J2879" i="1" s="1"/>
  <c r="J2880" i="1"/>
  <c r="J2881" i="1" s="1"/>
  <c r="J2882" i="1" s="1"/>
  <c r="J2883" i="1" s="1"/>
  <c r="J2884" i="1" s="1"/>
  <c r="J2885" i="1" s="1"/>
  <c r="J2886" i="1"/>
  <c r="J2887" i="1" s="1"/>
  <c r="J2888" i="1"/>
  <c r="J2889" i="1" s="1"/>
  <c r="J2890" i="1" s="1"/>
  <c r="J2891" i="1"/>
  <c r="J2892" i="1" s="1"/>
  <c r="J2893" i="1"/>
  <c r="J2894" i="1" s="1"/>
  <c r="J2895" i="1" s="1"/>
  <c r="J2896" i="1"/>
  <c r="J2897" i="1" s="1"/>
  <c r="J2898" i="1" s="1"/>
  <c r="J2899" i="1" s="1"/>
  <c r="J2900" i="1" s="1"/>
  <c r="J2901" i="1" s="1"/>
  <c r="J2902" i="1" s="1"/>
  <c r="J2903" i="1" s="1"/>
  <c r="J2904" i="1"/>
  <c r="J2905" i="1" s="1"/>
  <c r="J2906" i="1" s="1"/>
  <c r="J2907" i="1" s="1"/>
  <c r="J2908" i="1" s="1"/>
  <c r="J2909" i="1"/>
  <c r="J2910" i="1" s="1"/>
  <c r="J2911" i="1"/>
  <c r="J2912" i="1" s="1"/>
  <c r="J2913" i="1"/>
  <c r="J2914" i="1" s="1"/>
  <c r="J2915" i="1" s="1"/>
  <c r="J2916" i="1"/>
  <c r="J2917" i="1" s="1"/>
  <c r="J2918" i="1"/>
  <c r="J2919" i="1" s="1"/>
  <c r="J2920" i="1" s="1"/>
  <c r="J2921" i="1" s="1"/>
  <c r="J2922" i="1" s="1"/>
  <c r="J2923" i="1" s="1"/>
  <c r="J2924" i="1" s="1"/>
  <c r="J2925" i="1" s="1"/>
  <c r="J2926" i="1" s="1"/>
  <c r="J2927" i="1" s="1"/>
  <c r="J2928" i="1" s="1"/>
  <c r="J2929" i="1" s="1"/>
  <c r="J2930" i="1" s="1"/>
  <c r="J2931" i="1" s="1"/>
  <c r="J2932" i="1" s="1"/>
  <c r="J2933" i="1" s="1"/>
  <c r="J2934" i="1" s="1"/>
  <c r="J2935" i="1" s="1"/>
  <c r="J2936" i="1" s="1"/>
  <c r="J2937" i="1"/>
  <c r="J2938" i="1" s="1"/>
  <c r="J2939" i="1"/>
  <c r="J2940" i="1" s="1"/>
  <c r="J2941" i="1" s="1"/>
  <c r="J2942" i="1" s="1"/>
  <c r="J2943" i="1" s="1"/>
  <c r="J2944" i="1" s="1"/>
  <c r="J2945" i="1" s="1"/>
  <c r="J2946" i="1" s="1"/>
  <c r="J2947" i="1" s="1"/>
  <c r="J2948" i="1"/>
  <c r="J2949" i="1" s="1"/>
  <c r="J2950" i="1" s="1"/>
  <c r="J2951" i="1" s="1"/>
  <c r="J2952" i="1" s="1"/>
  <c r="J2953" i="1" s="1"/>
  <c r="J2954" i="1"/>
  <c r="J2955" i="1" s="1"/>
  <c r="J2956" i="1" s="1"/>
  <c r="J2957" i="1" s="1"/>
  <c r="J2958" i="1" s="1"/>
  <c r="J2959" i="1" s="1"/>
  <c r="J2960" i="1"/>
  <c r="J2961" i="1" s="1"/>
  <c r="J2962" i="1"/>
  <c r="J2963" i="1" s="1"/>
  <c r="J2964" i="1"/>
  <c r="J2965" i="1" s="1"/>
  <c r="J2966" i="1"/>
  <c r="J2967" i="1" s="1"/>
  <c r="J2968" i="1"/>
  <c r="J2969" i="1" s="1"/>
  <c r="J2970" i="1"/>
  <c r="J2971" i="1" s="1"/>
  <c r="J2972" i="1" s="1"/>
  <c r="J2973" i="1" s="1"/>
  <c r="J2974" i="1" s="1"/>
  <c r="J2975" i="1" s="1"/>
  <c r="J2976" i="1"/>
  <c r="J2977" i="1" s="1"/>
  <c r="J2978" i="1" s="1"/>
  <c r="J2979" i="1" s="1"/>
  <c r="J2980" i="1" s="1"/>
  <c r="J2981" i="1" s="1"/>
  <c r="J2982" i="1" s="1"/>
  <c r="J2983" i="1" s="1"/>
  <c r="J2984" i="1" s="1"/>
  <c r="J2985" i="1" s="1"/>
  <c r="J2986" i="1" s="1"/>
  <c r="J2987" i="1" s="1"/>
  <c r="J2988" i="1" s="1"/>
  <c r="J2989" i="1"/>
  <c r="J2990" i="1" s="1"/>
  <c r="J2991" i="1" s="1"/>
  <c r="J2992" i="1" s="1"/>
  <c r="J2993" i="1" s="1"/>
  <c r="J2994" i="1" s="1"/>
  <c r="J2995" i="1"/>
  <c r="J2996" i="1" s="1"/>
  <c r="J2997" i="1"/>
  <c r="J2998" i="1" s="1"/>
  <c r="J2999" i="1"/>
  <c r="J3000" i="1" s="1"/>
  <c r="J3001" i="1"/>
  <c r="J3002" i="1" s="1"/>
  <c r="J3003" i="1"/>
  <c r="J3004" i="1" s="1"/>
  <c r="J3005" i="1" s="1"/>
  <c r="J3006" i="1" s="1"/>
  <c r="J3007" i="1"/>
  <c r="J3008" i="1" s="1"/>
  <c r="J3009" i="1"/>
  <c r="J3010" i="1" s="1"/>
  <c r="J3011" i="1" s="1"/>
  <c r="J3012" i="1" s="1"/>
  <c r="J3013" i="1" s="1"/>
  <c r="J3014" i="1" s="1"/>
  <c r="J3015" i="1"/>
  <c r="J3016" i="1" s="1"/>
  <c r="J3017" i="1"/>
  <c r="J3018" i="1" s="1"/>
  <c r="J3019" i="1" s="1"/>
  <c r="J3020" i="1" s="1"/>
  <c r="J3021" i="1"/>
  <c r="J3022" i="1" s="1"/>
  <c r="J3023" i="1" s="1"/>
  <c r="J3024" i="1" s="1"/>
  <c r="J3025" i="1"/>
  <c r="J3026" i="1" s="1"/>
  <c r="J3027" i="1" s="1"/>
  <c r="J3028" i="1" s="1"/>
  <c r="J3029" i="1"/>
  <c r="J3030" i="1" s="1"/>
  <c r="J3031" i="1"/>
  <c r="J3032" i="1" s="1"/>
  <c r="J3033" i="1"/>
  <c r="J3034" i="1" s="1"/>
  <c r="J3035" i="1"/>
  <c r="J3036" i="1" s="1"/>
  <c r="J3037" i="1"/>
  <c r="J3038" i="1" s="1"/>
  <c r="J3039" i="1"/>
  <c r="J3040" i="1" s="1"/>
  <c r="J3041" i="1" s="1"/>
  <c r="J3042" i="1" s="1"/>
  <c r="J3043" i="1" s="1"/>
  <c r="J3044" i="1" s="1"/>
  <c r="J3045" i="1"/>
  <c r="J3046" i="1" s="1"/>
  <c r="J3047" i="1"/>
  <c r="J3048" i="1" s="1"/>
  <c r="J3049" i="1" s="1"/>
  <c r="J3050" i="1" s="1"/>
  <c r="J3051" i="1" s="1"/>
  <c r="J3052" i="1"/>
  <c r="J3053" i="1" s="1"/>
  <c r="J3054" i="1" s="1"/>
  <c r="J3055" i="1" s="1"/>
  <c r="J3056" i="1" s="1"/>
  <c r="J3057" i="1" s="1"/>
  <c r="J3058" i="1" s="1"/>
  <c r="J3059" i="1" s="1"/>
  <c r="J3060" i="1" s="1"/>
  <c r="J3061" i="1" s="1"/>
  <c r="J3062" i="1" s="1"/>
  <c r="J3063" i="1"/>
  <c r="J3064" i="1" s="1"/>
  <c r="J3065" i="1" s="1"/>
  <c r="J3066" i="1" s="1"/>
  <c r="J3067" i="1" s="1"/>
  <c r="J3068" i="1" s="1"/>
  <c r="J3069" i="1" s="1"/>
  <c r="J3070" i="1"/>
  <c r="J3071" i="1" s="1"/>
  <c r="J3072" i="1"/>
  <c r="J3073" i="1" s="1"/>
  <c r="J3074" i="1" s="1"/>
  <c r="J3075" i="1" s="1"/>
  <c r="J3076" i="1" s="1"/>
  <c r="J3077" i="1"/>
  <c r="J3078" i="1" s="1"/>
  <c r="J3079" i="1"/>
  <c r="J3080" i="1" s="1"/>
  <c r="J3081" i="1"/>
  <c r="J3082" i="1" s="1"/>
  <c r="J3083" i="1" s="1"/>
  <c r="J3084" i="1" s="1"/>
  <c r="J3085" i="1" s="1"/>
  <c r="J3086" i="1" s="1"/>
  <c r="J3087" i="1" s="1"/>
  <c r="J3088" i="1" s="1"/>
  <c r="J3089" i="1"/>
  <c r="J3090" i="1" s="1"/>
  <c r="J3091" i="1"/>
  <c r="J3092" i="1" s="1"/>
  <c r="J3093" i="1" s="1"/>
  <c r="J3094" i="1" s="1"/>
  <c r="J3095" i="1" s="1"/>
  <c r="J3096" i="1" s="1"/>
  <c r="J3097" i="1" s="1"/>
  <c r="J3098" i="1"/>
  <c r="J3099" i="1" s="1"/>
  <c r="J3100" i="1"/>
  <c r="J3101" i="1" s="1"/>
  <c r="J3102" i="1" s="1"/>
  <c r="J3103" i="1" s="1"/>
  <c r="J3104" i="1" s="1"/>
  <c r="J3105" i="1" s="1"/>
  <c r="J3106" i="1"/>
  <c r="J3107" i="1" s="1"/>
  <c r="J3108" i="1"/>
  <c r="J3109" i="1" s="1"/>
  <c r="J3110" i="1"/>
  <c r="J3111" i="1" s="1"/>
  <c r="J3112" i="1" s="1"/>
  <c r="J3113" i="1" s="1"/>
  <c r="J3114" i="1" s="1"/>
  <c r="J3115" i="1" s="1"/>
  <c r="J3116" i="1"/>
  <c r="J3117" i="1" s="1"/>
  <c r="J3118" i="1" s="1"/>
  <c r="J3119" i="1" s="1"/>
  <c r="J3120" i="1"/>
  <c r="J3121" i="1" s="1"/>
  <c r="J3122" i="1"/>
  <c r="J3123" i="1" s="1"/>
  <c r="J3124" i="1"/>
  <c r="J3125" i="1" s="1"/>
  <c r="J3126" i="1" s="1"/>
  <c r="J3127" i="1" s="1"/>
  <c r="J3128" i="1"/>
  <c r="J3129" i="1" s="1"/>
  <c r="J3130" i="1" s="1"/>
  <c r="J3131" i="1" s="1"/>
  <c r="J3132" i="1" s="1"/>
  <c r="J3133" i="1" s="1"/>
  <c r="J3134" i="1" s="1"/>
  <c r="J3135" i="1"/>
  <c r="J3136" i="1" s="1"/>
  <c r="J3137" i="1" s="1"/>
  <c r="J3138" i="1"/>
  <c r="J3139" i="1" s="1"/>
  <c r="J3140" i="1"/>
  <c r="J3141" i="1" s="1"/>
  <c r="J3142" i="1"/>
  <c r="J3143" i="1" s="1"/>
  <c r="J3144" i="1"/>
  <c r="J3145" i="1" s="1"/>
  <c r="J3146" i="1"/>
  <c r="J3147" i="1" s="1"/>
  <c r="J3148" i="1" s="1"/>
  <c r="J3149" i="1" s="1"/>
  <c r="J3150" i="1"/>
  <c r="J3151" i="1" s="1"/>
  <c r="J3152" i="1"/>
  <c r="J3153" i="1" s="1"/>
  <c r="J3154" i="1" s="1"/>
  <c r="J3155" i="1" s="1"/>
  <c r="J3156" i="1"/>
  <c r="J3157" i="1" s="1"/>
  <c r="J3158" i="1"/>
  <c r="J3159" i="1" s="1"/>
  <c r="J3160" i="1" s="1"/>
  <c r="J3161" i="1" s="1"/>
  <c r="J3162" i="1" s="1"/>
  <c r="J3163" i="1" s="1"/>
  <c r="J3164" i="1"/>
  <c r="J3165" i="1" s="1"/>
  <c r="J3166" i="1"/>
  <c r="J3167" i="1" s="1"/>
  <c r="J3168" i="1"/>
  <c r="J3169" i="1" s="1"/>
  <c r="J3170" i="1"/>
  <c r="J3171" i="1" s="1"/>
  <c r="J3172" i="1"/>
  <c r="J3173" i="1" s="1"/>
  <c r="J3174" i="1"/>
  <c r="J3175" i="1" s="1"/>
  <c r="J3176" i="1" s="1"/>
  <c r="J3177" i="1" s="1"/>
  <c r="J3178" i="1"/>
  <c r="J3179" i="1" s="1"/>
  <c r="J3180" i="1" s="1"/>
  <c r="J3181" i="1" s="1"/>
  <c r="J3182" i="1" s="1"/>
  <c r="J3183" i="1"/>
  <c r="J3184" i="1" s="1"/>
  <c r="J3185" i="1"/>
  <c r="J3186" i="1" s="1"/>
  <c r="J3187" i="1"/>
  <c r="J3188" i="1" s="1"/>
  <c r="J3189" i="1"/>
  <c r="J3190" i="1" s="1"/>
  <c r="J3191" i="1"/>
  <c r="J3192" i="1" s="1"/>
  <c r="J3193" i="1" s="1"/>
  <c r="J3194" i="1" s="1"/>
  <c r="J3195" i="1" s="1"/>
  <c r="J3196" i="1"/>
  <c r="J3197" i="1" s="1"/>
  <c r="J3198" i="1"/>
  <c r="J3199" i="1" s="1"/>
  <c r="J3200" i="1" s="1"/>
  <c r="J3201" i="1" s="1"/>
  <c r="J3202" i="1" s="1"/>
  <c r="J3203" i="1" s="1"/>
  <c r="J3204" i="1" s="1"/>
  <c r="J3205" i="1"/>
  <c r="J3206" i="1" s="1"/>
  <c r="J3207" i="1" s="1"/>
  <c r="J3208" i="1" s="1"/>
  <c r="J3209" i="1" s="1"/>
  <c r="J3210" i="1"/>
  <c r="J3211" i="1" s="1"/>
  <c r="J3212" i="1"/>
  <c r="J3213" i="1" s="1"/>
  <c r="J3214" i="1"/>
  <c r="J3215" i="1" s="1"/>
  <c r="J3216" i="1" s="1"/>
  <c r="J3217" i="1"/>
  <c r="J3218" i="1" s="1"/>
  <c r="J3219" i="1"/>
  <c r="J3220" i="1" s="1"/>
  <c r="J3221" i="1" s="1"/>
  <c r="J3223" i="1"/>
  <c r="J3224" i="1" s="1"/>
  <c r="J3225" i="1"/>
  <c r="J3226" i="1" s="1"/>
  <c r="J3227" i="1" s="1"/>
  <c r="J3228" i="1" s="1"/>
  <c r="J3229" i="1" s="1"/>
  <c r="J3230" i="1" s="1"/>
  <c r="J3231" i="1"/>
  <c r="J3232" i="1" s="1"/>
  <c r="J3233" i="1" s="1"/>
  <c r="J3234" i="1" s="1"/>
  <c r="J3235" i="1" s="1"/>
  <c r="J3236" i="1" s="1"/>
  <c r="J3237" i="1"/>
  <c r="J3238" i="1" s="1"/>
  <c r="J3239" i="1"/>
  <c r="J3240" i="1" s="1"/>
  <c r="J3241" i="1" s="1"/>
  <c r="J3242" i="1" s="1"/>
  <c r="J3243" i="1" s="1"/>
  <c r="J3244" i="1"/>
  <c r="J3245" i="1" s="1"/>
  <c r="J3246" i="1"/>
  <c r="J3247" i="1" s="1"/>
  <c r="J3248" i="1"/>
  <c r="J3249" i="1" s="1"/>
  <c r="J3250" i="1" s="1"/>
  <c r="J2215" i="1"/>
  <c r="J2216" i="1" s="1"/>
  <c r="J2217" i="1" s="1"/>
  <c r="J2218" i="1" s="1"/>
  <c r="J2219" i="1" s="1"/>
  <c r="J2220" i="1" s="1"/>
  <c r="J2221" i="1" s="1"/>
  <c r="J2222" i="1" s="1"/>
  <c r="J2223" i="1" s="1"/>
  <c r="J2224" i="1" s="1"/>
  <c r="J2225" i="1" s="1"/>
  <c r="J2226" i="1" s="1"/>
  <c r="J2227" i="1" s="1"/>
  <c r="J2589" i="1"/>
  <c r="J2590" i="1" s="1"/>
  <c r="J2591" i="1"/>
  <c r="J2592" i="1" s="1"/>
  <c r="J2593" i="1"/>
  <c r="J2594" i="1" s="1"/>
  <c r="J2595" i="1"/>
  <c r="J2596" i="1" s="1"/>
  <c r="J2597" i="1"/>
  <c r="J2598" i="1" s="1"/>
  <c r="J2599" i="1" s="1"/>
  <c r="J2600" i="1" s="1"/>
  <c r="J2601" i="1" s="1"/>
  <c r="J2602" i="1" s="1"/>
  <c r="J2603" i="1"/>
  <c r="J2604" i="1" s="1"/>
  <c r="J2605" i="1" s="1"/>
  <c r="J2606" i="1" s="1"/>
  <c r="J2607" i="1" s="1"/>
  <c r="J2608" i="1"/>
  <c r="J2609" i="1" s="1"/>
  <c r="J2610" i="1"/>
  <c r="J2611" i="1" s="1"/>
  <c r="J2612" i="1" s="1"/>
  <c r="J2613" i="1"/>
  <c r="J2614" i="1" s="1"/>
  <c r="J2615" i="1" s="1"/>
  <c r="J2616" i="1"/>
  <c r="J2617" i="1" s="1"/>
  <c r="J2618" i="1" s="1"/>
  <c r="J2619" i="1"/>
  <c r="J2620" i="1" s="1"/>
  <c r="J2621" i="1" s="1"/>
  <c r="J2622" i="1"/>
  <c r="J2623" i="1" s="1"/>
  <c r="J2624" i="1"/>
  <c r="J2625" i="1" s="1"/>
  <c r="J2626" i="1"/>
  <c r="J2627" i="1" s="1"/>
  <c r="J2628" i="1" s="1"/>
  <c r="J2629" i="1"/>
  <c r="J2630" i="1" s="1"/>
  <c r="J2631" i="1" s="1"/>
  <c r="J2632" i="1" s="1"/>
  <c r="J2633" i="1" s="1"/>
  <c r="J2634" i="1" s="1"/>
  <c r="J2635" i="1" s="1"/>
  <c r="J2636" i="1" s="1"/>
  <c r="J2637" i="1" s="1"/>
  <c r="J2638" i="1"/>
  <c r="J2639" i="1" s="1"/>
  <c r="J2640" i="1"/>
  <c r="J2641" i="1" s="1"/>
  <c r="J2375" i="1"/>
  <c r="J2376" i="1" s="1"/>
  <c r="J2377" i="1" s="1"/>
  <c r="J2378" i="1" s="1"/>
  <c r="J2379" i="1" s="1"/>
  <c r="J2380" i="1" s="1"/>
  <c r="J2381" i="1" s="1"/>
  <c r="J2382" i="1" s="1"/>
  <c r="J2383" i="1" s="1"/>
  <c r="J2384" i="1" s="1"/>
  <c r="J2385" i="1" s="1"/>
  <c r="J2386" i="1" s="1"/>
  <c r="J2387" i="1" s="1"/>
  <c r="J2388" i="1" s="1"/>
  <c r="J2642" i="1"/>
  <c r="J2643" i="1" s="1"/>
  <c r="J2644" i="1"/>
  <c r="J2645" i="1" s="1"/>
  <c r="J2646" i="1" s="1"/>
  <c r="J2647" i="1" s="1"/>
  <c r="J2648" i="1" s="1"/>
  <c r="J2649" i="1"/>
  <c r="J2650" i="1" s="1"/>
  <c r="J2651" i="1"/>
  <c r="J2652" i="1" s="1"/>
  <c r="J2653" i="1"/>
  <c r="J2654" i="1" s="1"/>
  <c r="J2655" i="1"/>
  <c r="J2656" i="1" s="1"/>
  <c r="J2657" i="1" s="1"/>
  <c r="J2658" i="1"/>
  <c r="J2659" i="1" s="1"/>
  <c r="J2660" i="1" s="1"/>
  <c r="J2661" i="1" s="1"/>
  <c r="J2662" i="1"/>
  <c r="J2663" i="1" s="1"/>
  <c r="J2664" i="1"/>
  <c r="J2665" i="1" s="1"/>
  <c r="J2674" i="1"/>
  <c r="J2675" i="1" s="1"/>
  <c r="J2228" i="1"/>
  <c r="J2229" i="1" s="1"/>
  <c r="J2230" i="1" s="1"/>
  <c r="J2231" i="1" s="1"/>
  <c r="J2232" i="1" s="1"/>
  <c r="J2233" i="1"/>
  <c r="J2234" i="1" s="1"/>
  <c r="J2235" i="1" s="1"/>
  <c r="J2236" i="1" s="1"/>
  <c r="J2237" i="1" s="1"/>
  <c r="J2238" i="1" s="1"/>
  <c r="J2239" i="1" s="1"/>
  <c r="J2240" i="1" s="1"/>
  <c r="J2241" i="1" s="1"/>
  <c r="J2242" i="1" s="1"/>
  <c r="J2123" i="1"/>
  <c r="J2124" i="1" s="1"/>
  <c r="J2112" i="1"/>
  <c r="J2113" i="1" s="1"/>
  <c r="J2114" i="1" s="1"/>
  <c r="J2115" i="1" s="1"/>
  <c r="AD3253" i="1"/>
  <c r="AD3254" i="1" s="1"/>
  <c r="AD3255" i="1" s="1"/>
  <c r="AD3256" i="1" s="1"/>
  <c r="AD3257" i="1" s="1"/>
  <c r="AD3258" i="1" s="1"/>
  <c r="AD3259" i="1" s="1"/>
  <c r="AD3260" i="1" s="1"/>
  <c r="AD3261" i="1" s="1"/>
  <c r="AD3262" i="1" s="1"/>
  <c r="AD3263" i="1" s="1"/>
  <c r="AD3264" i="1" s="1"/>
  <c r="AD3265" i="1" s="1"/>
  <c r="AD3266" i="1" s="1"/>
  <c r="AD3267" i="1" s="1"/>
  <c r="AD3268" i="1" s="1"/>
  <c r="AD3269" i="1" s="1"/>
  <c r="AD3270" i="1" s="1"/>
  <c r="AD3271" i="1" s="1"/>
  <c r="AD3272" i="1" s="1"/>
  <c r="AD3273" i="1" s="1"/>
  <c r="AD3274" i="1" s="1"/>
  <c r="AD3275" i="1" s="1"/>
  <c r="AD3277" i="1" s="1"/>
  <c r="AD3278" i="1" s="1"/>
  <c r="AD3279" i="1" s="1"/>
  <c r="AD3280" i="1" s="1"/>
  <c r="AD3281" i="1" s="1"/>
  <c r="AD3276" i="1" s="1"/>
  <c r="AD3282" i="1" s="1"/>
  <c r="AD3283" i="1" s="1"/>
  <c r="J2528" i="1"/>
  <c r="J2529" i="1" s="1"/>
  <c r="J2530" i="1" s="1"/>
  <c r="J2531" i="1" s="1"/>
  <c r="J2532" i="1" s="1"/>
  <c r="J2533" i="1" s="1"/>
  <c r="J2534" i="1" s="1"/>
  <c r="J2535" i="1" s="1"/>
  <c r="J2536" i="1" s="1"/>
  <c r="J2537" i="1" s="1"/>
  <c r="J2538" i="1" s="1"/>
  <c r="J2553" i="1"/>
  <c r="J2554" i="1" s="1"/>
  <c r="J2555" i="1"/>
  <c r="J2556" i="1" s="1"/>
  <c r="J2557" i="1" s="1"/>
  <c r="J2558" i="1" s="1"/>
  <c r="J2559" i="1" s="1"/>
  <c r="J2560" i="1" s="1"/>
  <c r="AD2528" i="1"/>
  <c r="AD2529" i="1" s="1"/>
  <c r="AD2530" i="1" s="1"/>
  <c r="AD2531" i="1" s="1"/>
  <c r="AD2532" i="1" s="1"/>
  <c r="AD2533" i="1" s="1"/>
  <c r="AD2534" i="1" s="1"/>
  <c r="AD2535" i="1" s="1"/>
  <c r="AD2536" i="1" s="1"/>
  <c r="AD2537" i="1" s="1"/>
  <c r="AD2538" i="1" s="1"/>
  <c r="AD2553" i="1"/>
  <c r="AD2554" i="1" s="1"/>
  <c r="AD2555" i="1"/>
  <c r="AD2556" i="1" s="1"/>
  <c r="AD2557" i="1" s="1"/>
  <c r="AD2558" i="1" s="1"/>
  <c r="AD2559" i="1" s="1"/>
  <c r="AD2560" i="1" s="1"/>
  <c r="AD2561" i="1"/>
  <c r="AD2562" i="1" s="1"/>
  <c r="AD2563" i="1" s="1"/>
  <c r="AD2564" i="1" s="1"/>
  <c r="AD2565" i="1" s="1"/>
  <c r="AD2566" i="1" s="1"/>
  <c r="AD2567" i="1" s="1"/>
  <c r="AD2568" i="1" s="1"/>
  <c r="AD2569" i="1" s="1"/>
  <c r="AD2570" i="1"/>
  <c r="AD2571" i="1" s="1"/>
  <c r="AD2572" i="1"/>
  <c r="AD2573" i="1" s="1"/>
  <c r="AD2574" i="1" s="1"/>
  <c r="AD2575" i="1"/>
  <c r="AD2576" i="1" s="1"/>
  <c r="AD2577" i="1"/>
  <c r="AD2578" i="1" s="1"/>
  <c r="AD2579" i="1" s="1"/>
  <c r="AD2580" i="1" s="1"/>
  <c r="AD2581" i="1" s="1"/>
  <c r="AD2582" i="1" s="1"/>
  <c r="AD2583" i="1" s="1"/>
  <c r="AD2584" i="1"/>
  <c r="AD2585" i="1" s="1"/>
  <c r="AD2586" i="1"/>
  <c r="AD2587" i="1" s="1"/>
  <c r="AD2588" i="1" s="1"/>
  <c r="AD2215" i="1"/>
  <c r="AD2216" i="1" s="1"/>
  <c r="AD2217" i="1" s="1"/>
  <c r="AD2218" i="1" s="1"/>
  <c r="AD2219" i="1" s="1"/>
  <c r="AD2220" i="1" s="1"/>
  <c r="AD2221" i="1" s="1"/>
  <c r="AD2222" i="1" s="1"/>
  <c r="AD2223" i="1" s="1"/>
  <c r="AD2224" i="1" s="1"/>
  <c r="AD2225" i="1" s="1"/>
  <c r="AD2226" i="1" s="1"/>
  <c r="AD2227" i="1" s="1"/>
  <c r="AD2589" i="1"/>
  <c r="AD2590" i="1" s="1"/>
  <c r="AD2591" i="1"/>
  <c r="AD2592" i="1" s="1"/>
  <c r="AD2593" i="1"/>
  <c r="AD2594" i="1" s="1"/>
  <c r="AD2595" i="1"/>
  <c r="AD2596" i="1" s="1"/>
  <c r="AD2597" i="1"/>
  <c r="AD2598" i="1" s="1"/>
  <c r="AD2599" i="1" s="1"/>
  <c r="AD2600" i="1" s="1"/>
  <c r="AD2601" i="1" s="1"/>
  <c r="AD2602" i="1" s="1"/>
  <c r="AD2603" i="1"/>
  <c r="AD2604" i="1" s="1"/>
  <c r="AD2605" i="1" s="1"/>
  <c r="AD2606" i="1" s="1"/>
  <c r="AD2607" i="1" s="1"/>
  <c r="AD2608" i="1"/>
  <c r="AD2609" i="1" s="1"/>
  <c r="AD2610" i="1"/>
  <c r="AD2611" i="1" s="1"/>
  <c r="AD2612" i="1" s="1"/>
  <c r="AD2613" i="1"/>
  <c r="AD2614" i="1" s="1"/>
  <c r="AD2615" i="1" s="1"/>
  <c r="AD2616" i="1"/>
  <c r="AD2617" i="1" s="1"/>
  <c r="AD2618" i="1" s="1"/>
  <c r="AD2619" i="1"/>
  <c r="AD2620" i="1" s="1"/>
  <c r="AD2621" i="1" s="1"/>
  <c r="AD2622" i="1"/>
  <c r="AD2623" i="1" s="1"/>
  <c r="AD2624" i="1"/>
  <c r="AD2625" i="1" s="1"/>
  <c r="AD2626" i="1"/>
  <c r="AD2627" i="1" s="1"/>
  <c r="AD2628" i="1" s="1"/>
  <c r="AD2629" i="1"/>
  <c r="AD2630" i="1" s="1"/>
  <c r="AD2631" i="1" s="1"/>
  <c r="AD2632" i="1" s="1"/>
  <c r="AD2633" i="1" s="1"/>
  <c r="AD2634" i="1" s="1"/>
  <c r="AD2635" i="1" s="1"/>
  <c r="AD2636" i="1" s="1"/>
  <c r="AD2637" i="1" s="1"/>
  <c r="AD2638" i="1"/>
  <c r="AD2639" i="1" s="1"/>
  <c r="AD2640" i="1"/>
  <c r="AD2641" i="1" s="1"/>
  <c r="AD2375" i="1"/>
  <c r="AD2376" i="1" s="1"/>
  <c r="AD2377" i="1" s="1"/>
  <c r="AD2378" i="1" s="1"/>
  <c r="AD2379" i="1" s="1"/>
  <c r="AD2380" i="1" s="1"/>
  <c r="AD2381" i="1" s="1"/>
  <c r="AD2382" i="1" s="1"/>
  <c r="AD2383" i="1" s="1"/>
  <c r="AD2384" i="1" s="1"/>
  <c r="AD2385" i="1" s="1"/>
  <c r="AD2386" i="1" s="1"/>
  <c r="AD2387" i="1" s="1"/>
  <c r="AD2388" i="1" s="1"/>
  <c r="AD2642" i="1"/>
  <c r="AD2643" i="1" s="1"/>
  <c r="AD2644" i="1"/>
  <c r="AD2645" i="1" s="1"/>
  <c r="AD2646" i="1" s="1"/>
  <c r="AD2647" i="1" s="1"/>
  <c r="AD2648" i="1" s="1"/>
  <c r="AD2649" i="1"/>
  <c r="AD2650" i="1" s="1"/>
  <c r="AD2651" i="1"/>
  <c r="AD2652" i="1" s="1"/>
  <c r="AD2653" i="1"/>
  <c r="AD2654" i="1" s="1"/>
  <c r="AD2655" i="1"/>
  <c r="AD2656" i="1" s="1"/>
  <c r="AD2657" i="1" s="1"/>
  <c r="AD2658" i="1"/>
  <c r="AD2659" i="1" s="1"/>
  <c r="AD2660" i="1" s="1"/>
  <c r="AD2661" i="1" s="1"/>
  <c r="AD2662" i="1"/>
  <c r="AD2663" i="1" s="1"/>
  <c r="AD2664" i="1"/>
  <c r="AD2665" i="1" s="1"/>
  <c r="AD2666" i="1"/>
  <c r="AD2667" i="1" s="1"/>
  <c r="AD2668" i="1" s="1"/>
  <c r="AD2669" i="1" s="1"/>
  <c r="AD2670" i="1" s="1"/>
  <c r="AD2671" i="1" s="1"/>
  <c r="AD2672" i="1" s="1"/>
  <c r="AD2673" i="1" s="1"/>
  <c r="AD2674" i="1"/>
  <c r="AD2675" i="1" s="1"/>
  <c r="AD2676" i="1"/>
  <c r="AD2677" i="1" s="1"/>
  <c r="AD2678" i="1" s="1"/>
  <c r="AD2679" i="1"/>
  <c r="AD2680" i="1" s="1"/>
  <c r="AD2681" i="1"/>
  <c r="AD2682" i="1" s="1"/>
  <c r="AD2683" i="1"/>
  <c r="AD2684" i="1" s="1"/>
  <c r="AD2685" i="1"/>
  <c r="AD2686" i="1" s="1"/>
  <c r="AD2687" i="1" s="1"/>
  <c r="AD2688" i="1"/>
  <c r="AD2689" i="1" s="1"/>
  <c r="AD2690" i="1" s="1"/>
  <c r="AD2691" i="1"/>
  <c r="AD2692" i="1" s="1"/>
  <c r="AD2693" i="1"/>
  <c r="AD2694" i="1" s="1"/>
  <c r="AD2695" i="1" s="1"/>
  <c r="AD2696" i="1" s="1"/>
  <c r="AD2697" i="1" s="1"/>
  <c r="AD2698" i="1"/>
  <c r="AD2699" i="1" s="1"/>
  <c r="AD2700" i="1"/>
  <c r="AD2701" i="1" s="1"/>
  <c r="AD2702" i="1" s="1"/>
  <c r="AD2703" i="1" s="1"/>
  <c r="AD2704" i="1" s="1"/>
  <c r="AD2705" i="1" s="1"/>
  <c r="AD2706" i="1"/>
  <c r="AD2707" i="1" s="1"/>
  <c r="AD2708" i="1" s="1"/>
  <c r="AD2709" i="1" s="1"/>
  <c r="AD2710" i="1" s="1"/>
  <c r="AD2711" i="1" s="1"/>
  <c r="AD2712" i="1"/>
  <c r="AD2713" i="1" s="1"/>
  <c r="AD2714" i="1"/>
  <c r="AD2715" i="1" s="1"/>
  <c r="AD2716" i="1" s="1"/>
  <c r="AD2717" i="1" s="1"/>
  <c r="AD2718" i="1"/>
  <c r="AD2719" i="1" s="1"/>
  <c r="AD2720" i="1"/>
  <c r="AD2721" i="1" s="1"/>
  <c r="AD2722" i="1"/>
  <c r="AD2723" i="1" s="1"/>
  <c r="AD2724" i="1"/>
  <c r="AD2725" i="1" s="1"/>
  <c r="AD2726" i="1"/>
  <c r="AD2727" i="1" s="1"/>
  <c r="AD2728" i="1" s="1"/>
  <c r="AD2729" i="1" s="1"/>
  <c r="AD2730" i="1" s="1"/>
  <c r="AD2731" i="1" s="1"/>
  <c r="AD2732" i="1" s="1"/>
  <c r="AD2733" i="1" s="1"/>
  <c r="AD2734" i="1" s="1"/>
  <c r="AD2735" i="1"/>
  <c r="AD2736" i="1" s="1"/>
  <c r="AD2737" i="1" s="1"/>
  <c r="AD2738" i="1" s="1"/>
  <c r="AD2739" i="1" s="1"/>
  <c r="AD2740" i="1" s="1"/>
  <c r="AD2741" i="1" s="1"/>
  <c r="AD2742" i="1" s="1"/>
  <c r="AD2743" i="1"/>
  <c r="AD2744" i="1" s="1"/>
  <c r="AD2745" i="1" s="1"/>
  <c r="AD2746" i="1" s="1"/>
  <c r="AD2747" i="1" s="1"/>
  <c r="AD2748" i="1" s="1"/>
  <c r="AD2749" i="1" s="1"/>
  <c r="AD2750" i="1" s="1"/>
  <c r="AD2751" i="1" s="1"/>
  <c r="AD2752" i="1"/>
  <c r="AD2753" i="1" s="1"/>
  <c r="AD2754" i="1"/>
  <c r="AD2755" i="1" s="1"/>
  <c r="AD2756" i="1" s="1"/>
  <c r="AD2757" i="1" s="1"/>
  <c r="AD2758" i="1" s="1"/>
  <c r="AD2759" i="1"/>
  <c r="AD2760" i="1" s="1"/>
  <c r="AD2761" i="1" s="1"/>
  <c r="AD2762" i="1" s="1"/>
  <c r="AD2763" i="1" s="1"/>
  <c r="AD2764" i="1" s="1"/>
  <c r="AD2765" i="1" s="1"/>
  <c r="AD2766" i="1" s="1"/>
  <c r="AD2767" i="1" s="1"/>
  <c r="AD2768" i="1" s="1"/>
  <c r="AD2769" i="1" s="1"/>
  <c r="AD2770" i="1" s="1"/>
  <c r="AD2771" i="1" s="1"/>
  <c r="AD2772" i="1"/>
  <c r="AD2773" i="1" s="1"/>
  <c r="AD2774" i="1" s="1"/>
  <c r="AD2775" i="1"/>
  <c r="AD2776" i="1" s="1"/>
  <c r="AD2777" i="1" s="1"/>
  <c r="AD2778" i="1" s="1"/>
  <c r="AD2779" i="1"/>
  <c r="AD2780" i="1" s="1"/>
  <c r="AD2781" i="1" s="1"/>
  <c r="AD2782" i="1" s="1"/>
  <c r="AD2783" i="1" s="1"/>
  <c r="AD2784" i="1"/>
  <c r="AD2785" i="1" s="1"/>
  <c r="AD2786" i="1"/>
  <c r="AD2787" i="1" s="1"/>
  <c r="AD2788" i="1"/>
  <c r="AD2789" i="1" s="1"/>
  <c r="AD2790" i="1"/>
  <c r="AD2791" i="1" s="1"/>
  <c r="AD2792" i="1"/>
  <c r="AD2793" i="1" s="1"/>
  <c r="AD2794" i="1"/>
  <c r="AD2795" i="1" s="1"/>
  <c r="AD2796" i="1" s="1"/>
  <c r="AD2797" i="1"/>
  <c r="AD2798" i="1" s="1"/>
  <c r="AD2799" i="1" s="1"/>
  <c r="AD2800" i="1"/>
  <c r="AD2801" i="1" s="1"/>
  <c r="AD2802" i="1"/>
  <c r="AD2803" i="1" s="1"/>
  <c r="AD2804" i="1" s="1"/>
  <c r="AD2805" i="1"/>
  <c r="AD2806" i="1" s="1"/>
  <c r="AD2807" i="1"/>
  <c r="AD2808" i="1" s="1"/>
  <c r="AD2809" i="1" s="1"/>
  <c r="AD2810" i="1"/>
  <c r="AD2811" i="1" s="1"/>
  <c r="AD2812" i="1" s="1"/>
  <c r="AD2813" i="1" s="1"/>
  <c r="AD2814" i="1" s="1"/>
  <c r="AD2815" i="1" s="1"/>
  <c r="AD2816" i="1" s="1"/>
  <c r="AD2817" i="1" s="1"/>
  <c r="AD2818" i="1" s="1"/>
  <c r="AD2819" i="1"/>
  <c r="AD2820" i="1" s="1"/>
  <c r="AD2821" i="1"/>
  <c r="AD2822" i="1" s="1"/>
  <c r="AD2823" i="1" s="1"/>
  <c r="AD2824" i="1" s="1"/>
  <c r="AD2825" i="1" s="1"/>
  <c r="AD2826" i="1" s="1"/>
  <c r="AD2827" i="1"/>
  <c r="AD2828" i="1" s="1"/>
  <c r="AD2829" i="1" s="1"/>
  <c r="AD2830" i="1" s="1"/>
  <c r="AD2831" i="1"/>
  <c r="AD2832" i="1" s="1"/>
  <c r="AD2833" i="1" s="1"/>
  <c r="AD2834" i="1" s="1"/>
  <c r="AD2835" i="1"/>
  <c r="AD2836" i="1" s="1"/>
  <c r="AD2837" i="1"/>
  <c r="AD2838" i="1" s="1"/>
  <c r="AD2839" i="1"/>
  <c r="AD2840" i="1" s="1"/>
  <c r="AD2841" i="1" s="1"/>
  <c r="AD2842" i="1" s="1"/>
  <c r="AD2843" i="1" s="1"/>
  <c r="AD2844" i="1" s="1"/>
  <c r="AD2845" i="1"/>
  <c r="AD2846" i="1" s="1"/>
  <c r="AD2847" i="1" s="1"/>
  <c r="AD2848" i="1"/>
  <c r="AD2849" i="1" s="1"/>
  <c r="AD2850" i="1" s="1"/>
  <c r="AD2851" i="1" s="1"/>
  <c r="AD2852" i="1" s="1"/>
  <c r="AD2853" i="1" s="1"/>
  <c r="AD2854" i="1" s="1"/>
  <c r="AD2855" i="1" s="1"/>
  <c r="AD2856" i="1"/>
  <c r="AD2857" i="1" s="1"/>
  <c r="AD2858" i="1" s="1"/>
  <c r="AD2859" i="1" s="1"/>
  <c r="AD2860" i="1"/>
  <c r="AD2861" i="1" s="1"/>
  <c r="AD2862" i="1"/>
  <c r="AD2863" i="1" s="1"/>
  <c r="AD2864" i="1"/>
  <c r="AD2865" i="1" s="1"/>
  <c r="AD2866" i="1" s="1"/>
  <c r="AD2867" i="1" s="1"/>
  <c r="AD2868" i="1" s="1"/>
  <c r="AD2869" i="1" s="1"/>
  <c r="AD2870" i="1" s="1"/>
  <c r="AD2871" i="1" s="1"/>
  <c r="AD2872" i="1" s="1"/>
  <c r="AD2873" i="1" s="1"/>
  <c r="AD2874" i="1" s="1"/>
  <c r="AD2875" i="1" s="1"/>
  <c r="AD2876" i="1" s="1"/>
  <c r="AD2877" i="1" s="1"/>
  <c r="AD2878" i="1" s="1"/>
  <c r="AD2879" i="1" s="1"/>
  <c r="AD2880" i="1"/>
  <c r="AD2881" i="1" s="1"/>
  <c r="AD2882" i="1" s="1"/>
  <c r="AD2883" i="1" s="1"/>
  <c r="AD2884" i="1" s="1"/>
  <c r="AD2885" i="1" s="1"/>
  <c r="AD2886" i="1"/>
  <c r="AD2887" i="1" s="1"/>
  <c r="AD2888" i="1"/>
  <c r="AD2889" i="1" s="1"/>
  <c r="AD2890" i="1" s="1"/>
  <c r="AD2891" i="1"/>
  <c r="AD2892" i="1" s="1"/>
  <c r="AD2893" i="1"/>
  <c r="AD2894" i="1" s="1"/>
  <c r="AD2895" i="1" s="1"/>
  <c r="AD2896" i="1"/>
  <c r="AD2897" i="1" s="1"/>
  <c r="AD2898" i="1" s="1"/>
  <c r="AD2899" i="1" s="1"/>
  <c r="AD2900" i="1" s="1"/>
  <c r="AD2901" i="1" s="1"/>
  <c r="AD2902" i="1" s="1"/>
  <c r="AD2903" i="1" s="1"/>
  <c r="AD2904" i="1"/>
  <c r="AD2905" i="1" s="1"/>
  <c r="AD2906" i="1" s="1"/>
  <c r="AD2907" i="1" s="1"/>
  <c r="AD2908" i="1" s="1"/>
  <c r="AD2909" i="1"/>
  <c r="AD2910" i="1" s="1"/>
  <c r="AD2911" i="1"/>
  <c r="AD2912" i="1" s="1"/>
  <c r="AD2913" i="1"/>
  <c r="AD2914" i="1" s="1"/>
  <c r="AD2915" i="1" s="1"/>
  <c r="AD2916" i="1"/>
  <c r="AD2917" i="1" s="1"/>
  <c r="AD2918" i="1"/>
  <c r="AD2919" i="1" s="1"/>
  <c r="AD2920" i="1" s="1"/>
  <c r="AD2921" i="1" s="1"/>
  <c r="AD2922" i="1" s="1"/>
  <c r="AD2923" i="1" s="1"/>
  <c r="AD2924" i="1" s="1"/>
  <c r="AD2925" i="1" s="1"/>
  <c r="AD2926" i="1" s="1"/>
  <c r="AD2927" i="1" s="1"/>
  <c r="AD2928" i="1" s="1"/>
  <c r="AD2929" i="1" s="1"/>
  <c r="AD2930" i="1" s="1"/>
  <c r="AD2931" i="1" s="1"/>
  <c r="AD2932" i="1" s="1"/>
  <c r="AD2933" i="1" s="1"/>
  <c r="AD2934" i="1" s="1"/>
  <c r="AD2935" i="1" s="1"/>
  <c r="AD2936" i="1" s="1"/>
  <c r="AD2937" i="1"/>
  <c r="AD2938" i="1" s="1"/>
  <c r="AD2939" i="1"/>
  <c r="AD2940" i="1" s="1"/>
  <c r="AD2941" i="1" s="1"/>
  <c r="AD2942" i="1" s="1"/>
  <c r="AD2943" i="1" s="1"/>
  <c r="AD2944" i="1" s="1"/>
  <c r="AD2945" i="1" s="1"/>
  <c r="AD2946" i="1" s="1"/>
  <c r="AD2947" i="1" s="1"/>
  <c r="AD2948" i="1"/>
  <c r="AD2949" i="1" s="1"/>
  <c r="AD2950" i="1" s="1"/>
  <c r="AD2951" i="1" s="1"/>
  <c r="AD2952" i="1" s="1"/>
  <c r="AD2953" i="1" s="1"/>
  <c r="AD2954" i="1"/>
  <c r="AD2955" i="1" s="1"/>
  <c r="AD2956" i="1" s="1"/>
  <c r="AD2957" i="1" s="1"/>
  <c r="AD2958" i="1" s="1"/>
  <c r="AD2959" i="1" s="1"/>
  <c r="AD2960" i="1"/>
  <c r="AD2961" i="1" s="1"/>
  <c r="AD2962" i="1"/>
  <c r="AD2963" i="1" s="1"/>
  <c r="AD2964" i="1"/>
  <c r="AD2965" i="1" s="1"/>
  <c r="AD2966" i="1"/>
  <c r="AD2967" i="1" s="1"/>
  <c r="AD2968" i="1"/>
  <c r="AD2969" i="1" s="1"/>
  <c r="AD2970" i="1"/>
  <c r="AD2971" i="1" s="1"/>
  <c r="AD2972" i="1" s="1"/>
  <c r="AD2973" i="1" s="1"/>
  <c r="AD2974" i="1" s="1"/>
  <c r="AD2975" i="1" s="1"/>
  <c r="AD2976" i="1"/>
  <c r="AD2977" i="1" s="1"/>
  <c r="AD2978" i="1" s="1"/>
  <c r="AD2979" i="1" s="1"/>
  <c r="AD2980" i="1" s="1"/>
  <c r="AD2981" i="1" s="1"/>
  <c r="AD2982" i="1" s="1"/>
  <c r="AD2983" i="1" s="1"/>
  <c r="AD2984" i="1" s="1"/>
  <c r="AD2985" i="1" s="1"/>
  <c r="AD2986" i="1" s="1"/>
  <c r="AD2987" i="1" s="1"/>
  <c r="AD2988" i="1" s="1"/>
  <c r="AD2989" i="1"/>
  <c r="AD2990" i="1" s="1"/>
  <c r="AD2991" i="1" s="1"/>
  <c r="AD2992" i="1" s="1"/>
  <c r="AD2993" i="1" s="1"/>
  <c r="AD2994" i="1" s="1"/>
  <c r="AD2995" i="1"/>
  <c r="AD2996" i="1" s="1"/>
  <c r="AD2997" i="1"/>
  <c r="AD2998" i="1" s="1"/>
  <c r="AD2999" i="1"/>
  <c r="AD3000" i="1" s="1"/>
  <c r="AD3001" i="1"/>
  <c r="AD3002" i="1" s="1"/>
  <c r="AD3003" i="1"/>
  <c r="AD3004" i="1" s="1"/>
  <c r="AD3005" i="1" s="1"/>
  <c r="AD3006" i="1" s="1"/>
  <c r="AD3007" i="1"/>
  <c r="AD3008" i="1" s="1"/>
  <c r="AD3009" i="1"/>
  <c r="AD3010" i="1" s="1"/>
  <c r="AD3011" i="1" s="1"/>
  <c r="AD3012" i="1" s="1"/>
  <c r="AD3013" i="1" s="1"/>
  <c r="AD3014" i="1" s="1"/>
  <c r="AD3015" i="1"/>
  <c r="AD3016" i="1" s="1"/>
  <c r="AD3017" i="1"/>
  <c r="AD3018" i="1" s="1"/>
  <c r="AD3019" i="1" s="1"/>
  <c r="AD3020" i="1" s="1"/>
  <c r="AD3021" i="1"/>
  <c r="AD3022" i="1" s="1"/>
  <c r="AD3023" i="1" s="1"/>
  <c r="AD3024" i="1" s="1"/>
  <c r="AD3025" i="1"/>
  <c r="AD3026" i="1" s="1"/>
  <c r="AD3027" i="1" s="1"/>
  <c r="AD3028" i="1" s="1"/>
  <c r="AD3029" i="1"/>
  <c r="AD3030" i="1" s="1"/>
  <c r="AD3031" i="1"/>
  <c r="AD3032" i="1" s="1"/>
  <c r="AD3033" i="1"/>
  <c r="AD3034" i="1" s="1"/>
  <c r="AD3035" i="1"/>
  <c r="AD3036" i="1" s="1"/>
  <c r="AD3037" i="1"/>
  <c r="AD3038" i="1" s="1"/>
  <c r="AD3039" i="1"/>
  <c r="AD3040" i="1" s="1"/>
  <c r="AD3041" i="1" s="1"/>
  <c r="AD3042" i="1" s="1"/>
  <c r="AD3043" i="1" s="1"/>
  <c r="AD3044" i="1" s="1"/>
  <c r="AD3045" i="1"/>
  <c r="AD3046" i="1" s="1"/>
  <c r="AD3047" i="1"/>
  <c r="AD3048" i="1" s="1"/>
  <c r="AD3049" i="1" s="1"/>
  <c r="AD3050" i="1" s="1"/>
  <c r="AD3051" i="1" s="1"/>
  <c r="AD3052" i="1"/>
  <c r="AD3053" i="1" s="1"/>
  <c r="AD3054" i="1" s="1"/>
  <c r="AD3055" i="1" s="1"/>
  <c r="AD3056" i="1" s="1"/>
  <c r="AD3057" i="1" s="1"/>
  <c r="AD3058" i="1" s="1"/>
  <c r="AD3059" i="1" s="1"/>
  <c r="AD3060" i="1" s="1"/>
  <c r="AD3061" i="1" s="1"/>
  <c r="AD3062" i="1" s="1"/>
  <c r="AD3063" i="1"/>
  <c r="AD3064" i="1" s="1"/>
  <c r="AD3065" i="1" s="1"/>
  <c r="AD3066" i="1" s="1"/>
  <c r="AD3067" i="1" s="1"/>
  <c r="AD3068" i="1" s="1"/>
  <c r="AD3069" i="1" s="1"/>
  <c r="AD3070" i="1"/>
  <c r="AD3071" i="1" s="1"/>
  <c r="AD3072" i="1"/>
  <c r="AD3073" i="1" s="1"/>
  <c r="AD3074" i="1" s="1"/>
  <c r="AD3075" i="1" s="1"/>
  <c r="AD3076" i="1" s="1"/>
  <c r="AD3077" i="1"/>
  <c r="AD3078" i="1" s="1"/>
  <c r="AD3079" i="1"/>
  <c r="AD3080" i="1" s="1"/>
  <c r="AD3081" i="1"/>
  <c r="AD3082" i="1" s="1"/>
  <c r="AD3083" i="1" s="1"/>
  <c r="AD3084" i="1" s="1"/>
  <c r="AD3085" i="1" s="1"/>
  <c r="AD3086" i="1" s="1"/>
  <c r="AD3087" i="1" s="1"/>
  <c r="AD3088" i="1" s="1"/>
  <c r="AD3089" i="1"/>
  <c r="AD3090" i="1" s="1"/>
  <c r="AD3091" i="1"/>
  <c r="AD3092" i="1" s="1"/>
  <c r="AD3093" i="1" s="1"/>
  <c r="AD3094" i="1" s="1"/>
  <c r="AD3095" i="1" s="1"/>
  <c r="AD3096" i="1" s="1"/>
  <c r="AD3097" i="1" s="1"/>
  <c r="AD3098" i="1"/>
  <c r="AD3099" i="1" s="1"/>
  <c r="AD3100" i="1"/>
  <c r="AD3101" i="1" s="1"/>
  <c r="AD3102" i="1" s="1"/>
  <c r="AD3103" i="1" s="1"/>
  <c r="AD3104" i="1" s="1"/>
  <c r="AD3105" i="1" s="1"/>
  <c r="AD3106" i="1"/>
  <c r="AD3107" i="1" s="1"/>
  <c r="AD3108" i="1"/>
  <c r="AD3109" i="1" s="1"/>
  <c r="AD3110" i="1"/>
  <c r="AD3111" i="1" s="1"/>
  <c r="AD3112" i="1" s="1"/>
  <c r="AD3113" i="1" s="1"/>
  <c r="AD3114" i="1" s="1"/>
  <c r="AD3115" i="1" s="1"/>
  <c r="AD3116" i="1"/>
  <c r="AD3117" i="1" s="1"/>
  <c r="AD3118" i="1" s="1"/>
  <c r="AD3119" i="1" s="1"/>
  <c r="AD3120" i="1"/>
  <c r="AD3121" i="1" s="1"/>
  <c r="AD3122" i="1"/>
  <c r="AD3123" i="1" s="1"/>
  <c r="AD3124" i="1"/>
  <c r="AD3125" i="1" s="1"/>
  <c r="AD3126" i="1" s="1"/>
  <c r="AD3127" i="1" s="1"/>
  <c r="AD3128" i="1"/>
  <c r="AD3129" i="1" s="1"/>
  <c r="AD3130" i="1" s="1"/>
  <c r="AD3131" i="1" s="1"/>
  <c r="AD3132" i="1" s="1"/>
  <c r="AD3133" i="1" s="1"/>
  <c r="AD3134" i="1" s="1"/>
  <c r="AD3135" i="1"/>
  <c r="AD3136" i="1" s="1"/>
  <c r="AD3137" i="1" s="1"/>
  <c r="AD3138" i="1"/>
  <c r="AD3139" i="1" s="1"/>
  <c r="AD3140" i="1"/>
  <c r="AD3141" i="1" s="1"/>
  <c r="AD3142" i="1"/>
  <c r="AD3143" i="1" s="1"/>
  <c r="AD3144" i="1"/>
  <c r="AD3145" i="1" s="1"/>
  <c r="AD3146" i="1"/>
  <c r="AD3147" i="1" s="1"/>
  <c r="AD3148" i="1" s="1"/>
  <c r="AD3149" i="1" s="1"/>
  <c r="AD3150" i="1"/>
  <c r="AD3151" i="1" s="1"/>
  <c r="AD3152" i="1"/>
  <c r="AD3153" i="1" s="1"/>
  <c r="AD3154" i="1" s="1"/>
  <c r="AD3155" i="1" s="1"/>
  <c r="AD3156" i="1"/>
  <c r="AD3157" i="1" s="1"/>
  <c r="AD3158" i="1"/>
  <c r="AD3159" i="1" s="1"/>
  <c r="AD3160" i="1" s="1"/>
  <c r="AD3161" i="1" s="1"/>
  <c r="AD3162" i="1" s="1"/>
  <c r="AD3163" i="1" s="1"/>
  <c r="AD3164" i="1"/>
  <c r="AD3165" i="1" s="1"/>
  <c r="AD3166" i="1"/>
  <c r="AD3167" i="1" s="1"/>
  <c r="AD3168" i="1"/>
  <c r="AD3169" i="1" s="1"/>
  <c r="AD3170" i="1"/>
  <c r="AD3171" i="1" s="1"/>
  <c r="AD3172" i="1"/>
  <c r="AD3173" i="1" s="1"/>
  <c r="AD3174" i="1"/>
  <c r="AD3175" i="1" s="1"/>
  <c r="AD3176" i="1" s="1"/>
  <c r="AD3177" i="1" s="1"/>
  <c r="AD3178" i="1"/>
  <c r="AD3179" i="1" s="1"/>
  <c r="AD3180" i="1" s="1"/>
  <c r="AD3181" i="1" s="1"/>
  <c r="AD3182" i="1" s="1"/>
  <c r="AD3183" i="1"/>
  <c r="AD3184" i="1" s="1"/>
  <c r="AD3185" i="1"/>
  <c r="AD3186" i="1" s="1"/>
  <c r="AD3187" i="1"/>
  <c r="AD3188" i="1" s="1"/>
  <c r="AD3189" i="1"/>
  <c r="AD3190" i="1" s="1"/>
  <c r="AD3191" i="1"/>
  <c r="AD3192" i="1" s="1"/>
  <c r="AD3193" i="1" s="1"/>
  <c r="AD3194" i="1" s="1"/>
  <c r="AD3195" i="1" s="1"/>
  <c r="AD3196" i="1"/>
  <c r="AD3197" i="1" s="1"/>
  <c r="AD3198" i="1"/>
  <c r="AD3199" i="1" s="1"/>
  <c r="AD3200" i="1" s="1"/>
  <c r="AD3201" i="1" s="1"/>
  <c r="AD3202" i="1" s="1"/>
  <c r="AD3203" i="1" s="1"/>
  <c r="AD3204" i="1" s="1"/>
  <c r="AD3205" i="1"/>
  <c r="AD3206" i="1" s="1"/>
  <c r="AD3207" i="1" s="1"/>
  <c r="AD3208" i="1" s="1"/>
  <c r="AD3209" i="1" s="1"/>
  <c r="AD3210" i="1"/>
  <c r="AD3211" i="1" s="1"/>
  <c r="AD3212" i="1"/>
  <c r="AD3213" i="1" s="1"/>
  <c r="AD3214" i="1"/>
  <c r="AD3215" i="1" s="1"/>
  <c r="AD3216" i="1" s="1"/>
  <c r="AD3217" i="1"/>
  <c r="AD3218" i="1" s="1"/>
  <c r="AD3219" i="1"/>
  <c r="AD3220" i="1" s="1"/>
  <c r="AD3221" i="1" s="1"/>
  <c r="AD3223" i="1"/>
  <c r="AD3224" i="1" s="1"/>
  <c r="AD3225" i="1"/>
  <c r="AD3226" i="1" s="1"/>
  <c r="AD3227" i="1" s="1"/>
  <c r="AD3228" i="1" s="1"/>
  <c r="AD3229" i="1" s="1"/>
  <c r="AD3230" i="1" s="1"/>
  <c r="AD3231" i="1"/>
  <c r="AD3232" i="1" s="1"/>
  <c r="AD3233" i="1" s="1"/>
  <c r="AD3234" i="1" s="1"/>
  <c r="AD3235" i="1" s="1"/>
  <c r="AD3236" i="1" s="1"/>
  <c r="AD3237" i="1"/>
  <c r="AD3238" i="1" s="1"/>
  <c r="AD3239" i="1"/>
  <c r="AD3240" i="1" s="1"/>
  <c r="AD3241" i="1" s="1"/>
  <c r="AD3242" i="1" s="1"/>
  <c r="AD3243" i="1" s="1"/>
  <c r="AD3244" i="1"/>
  <c r="AD3245" i="1" s="1"/>
  <c r="AD3246" i="1"/>
  <c r="AD3247" i="1" s="1"/>
  <c r="AD3248" i="1"/>
  <c r="AD3249" i="1" s="1"/>
  <c r="AD3250" i="1" s="1"/>
  <c r="J2127" i="1"/>
  <c r="J2128" i="1" s="1"/>
  <c r="J2129" i="1"/>
  <c r="J2130" i="1" s="1"/>
  <c r="J2131" i="1" s="1"/>
  <c r="J2132" i="1" s="1"/>
  <c r="J2133" i="1" s="1"/>
  <c r="J2134" i="1" s="1"/>
  <c r="J2135" i="1"/>
  <c r="J2136" i="1" s="1"/>
  <c r="J2137" i="1"/>
  <c r="J2138" i="1" s="1"/>
  <c r="J2139" i="1"/>
  <c r="J2140" i="1" s="1"/>
  <c r="J2141" i="1" s="1"/>
  <c r="J2142" i="1" s="1"/>
  <c r="J2143" i="1" s="1"/>
  <c r="J2144" i="1" s="1"/>
  <c r="J2145" i="1"/>
  <c r="J2146" i="1" s="1"/>
  <c r="J2147" i="1" s="1"/>
  <c r="J2148" i="1" s="1"/>
  <c r="J2149" i="1"/>
  <c r="J2150" i="1" s="1"/>
  <c r="J2151" i="1"/>
  <c r="J2152" i="1" s="1"/>
  <c r="J2153" i="1"/>
  <c r="J2154" i="1" s="1"/>
  <c r="J2155" i="1" s="1"/>
  <c r="J2156" i="1" s="1"/>
  <c r="J2157" i="1" s="1"/>
  <c r="J2158" i="1"/>
  <c r="J2159" i="1" s="1"/>
  <c r="J2160" i="1"/>
  <c r="J2161" i="1" s="1"/>
  <c r="J2162" i="1"/>
  <c r="J2163" i="1" s="1"/>
  <c r="J2164" i="1"/>
  <c r="J2165" i="1" s="1"/>
  <c r="J2166" i="1"/>
  <c r="J2167" i="1" s="1"/>
  <c r="J2168" i="1" s="1"/>
  <c r="J2169" i="1"/>
  <c r="J2170" i="1" s="1"/>
  <c r="J2171" i="1" s="1"/>
  <c r="J2172" i="1" s="1"/>
  <c r="J2173" i="1" s="1"/>
  <c r="J2174" i="1"/>
  <c r="J2175" i="1" s="1"/>
  <c r="J2176" i="1"/>
  <c r="J2177" i="1" s="1"/>
  <c r="J2178" i="1" s="1"/>
  <c r="J2179" i="1" s="1"/>
  <c r="J2180" i="1"/>
  <c r="J2181" i="1" s="1"/>
  <c r="J2182" i="1" s="1"/>
  <c r="J2183" i="1" s="1"/>
  <c r="J2184" i="1" s="1"/>
  <c r="J2185" i="1" s="1"/>
  <c r="J2186" i="1" s="1"/>
  <c r="J2187" i="1" s="1"/>
  <c r="J2188" i="1" s="1"/>
  <c r="J2189" i="1"/>
  <c r="J2190" i="1" s="1"/>
  <c r="J2191" i="1" s="1"/>
  <c r="J2192" i="1" s="1"/>
  <c r="J2193" i="1" s="1"/>
  <c r="J2194" i="1" s="1"/>
  <c r="J2195" i="1" s="1"/>
  <c r="J2196" i="1"/>
  <c r="J2197" i="1" s="1"/>
  <c r="J2198" i="1"/>
  <c r="J2199" i="1" s="1"/>
  <c r="J2200" i="1"/>
  <c r="J2201" i="1" s="1"/>
  <c r="J2202" i="1" s="1"/>
  <c r="J2203" i="1" s="1"/>
  <c r="J2204" i="1" s="1"/>
  <c r="J2205" i="1" s="1"/>
  <c r="J2206" i="1" s="1"/>
  <c r="J2207" i="1" s="1"/>
  <c r="J2208" i="1" s="1"/>
  <c r="J2209" i="1" s="1"/>
  <c r="J2210" i="1" s="1"/>
  <c r="J2211" i="1"/>
  <c r="J2212" i="1" s="1"/>
  <c r="J2213" i="1"/>
  <c r="J2214" i="1" s="1"/>
  <c r="J2243" i="1"/>
  <c r="J2244" i="1" s="1"/>
  <c r="J2245" i="1" s="1"/>
  <c r="J2246" i="1"/>
  <c r="J2247" i="1" s="1"/>
  <c r="J2248" i="1"/>
  <c r="J2249" i="1" s="1"/>
  <c r="J2250" i="1" s="1"/>
  <c r="J2251" i="1" s="1"/>
  <c r="J2252" i="1" s="1"/>
  <c r="J2253" i="1" s="1"/>
  <c r="J2254" i="1" s="1"/>
  <c r="J2255" i="1" s="1"/>
  <c r="J2256" i="1" s="1"/>
  <c r="J2257" i="1" s="1"/>
  <c r="J2258" i="1" s="1"/>
  <c r="J2259" i="1" s="1"/>
  <c r="J2260" i="1" s="1"/>
  <c r="J2261" i="1" s="1"/>
  <c r="J2262" i="1" s="1"/>
  <c r="J2263" i="1" s="1"/>
  <c r="J2264" i="1" s="1"/>
  <c r="J2265" i="1" s="1"/>
  <c r="J2266" i="1" s="1"/>
  <c r="J2267" i="1" s="1"/>
  <c r="J2268" i="1" s="1"/>
  <c r="J2269" i="1"/>
  <c r="J2270" i="1" s="1"/>
  <c r="J2271" i="1" s="1"/>
  <c r="J2272" i="1"/>
  <c r="J2273" i="1" s="1"/>
  <c r="J2274" i="1"/>
  <c r="J2275" i="1" s="1"/>
  <c r="J2276" i="1" s="1"/>
  <c r="J2277" i="1" s="1"/>
  <c r="J2278" i="1" s="1"/>
  <c r="J2279" i="1"/>
  <c r="J2280" i="1" s="1"/>
  <c r="J2281" i="1"/>
  <c r="J2282" i="1" s="1"/>
  <c r="J2283" i="1"/>
  <c r="J2284" i="1" s="1"/>
  <c r="J2285" i="1" s="1"/>
  <c r="J2286" i="1" s="1"/>
  <c r="J2287" i="1" s="1"/>
  <c r="J2288" i="1" s="1"/>
  <c r="J2289" i="1"/>
  <c r="J2290" i="1" s="1"/>
  <c r="J2291" i="1" s="1"/>
  <c r="J2292" i="1" s="1"/>
  <c r="J2293" i="1" s="1"/>
  <c r="J2294" i="1"/>
  <c r="J2295" i="1" s="1"/>
  <c r="J2296" i="1"/>
  <c r="J2297" i="1" s="1"/>
  <c r="J2298" i="1"/>
  <c r="J2299" i="1" s="1"/>
  <c r="J2300" i="1" s="1"/>
  <c r="J2301" i="1" s="1"/>
  <c r="J2302" i="1"/>
  <c r="J2303" i="1" s="1"/>
  <c r="J2304" i="1"/>
  <c r="J2305" i="1" s="1"/>
  <c r="J2306" i="1"/>
  <c r="J2307" i="1" s="1"/>
  <c r="J2308" i="1"/>
  <c r="J2309" i="1" s="1"/>
  <c r="J2310" i="1"/>
  <c r="J2311" i="1" s="1"/>
  <c r="J2312" i="1"/>
  <c r="J2313" i="1" s="1"/>
  <c r="J2314" i="1" s="1"/>
  <c r="J2315" i="1"/>
  <c r="J2316" i="1" s="1"/>
  <c r="J2317" i="1"/>
  <c r="J2318" i="1" s="1"/>
  <c r="J2319" i="1"/>
  <c r="J2320" i="1" s="1"/>
  <c r="J2321" i="1"/>
  <c r="J2322" i="1" s="1"/>
  <c r="J2323" i="1"/>
  <c r="J2324" i="1" s="1"/>
  <c r="J2325" i="1" s="1"/>
  <c r="J2326" i="1"/>
  <c r="J2327" i="1" s="1"/>
  <c r="J2328" i="1"/>
  <c r="J2329" i="1" s="1"/>
  <c r="J2330" i="1" s="1"/>
  <c r="J2331" i="1" s="1"/>
  <c r="J2332" i="1" s="1"/>
  <c r="J2333" i="1" s="1"/>
  <c r="J2334" i="1" s="1"/>
  <c r="J2335" i="1" s="1"/>
  <c r="J2336" i="1" s="1"/>
  <c r="J2337" i="1" s="1"/>
  <c r="J2338" i="1" s="1"/>
  <c r="J2339" i="1" s="1"/>
  <c r="J2340" i="1" s="1"/>
  <c r="J2341" i="1"/>
  <c r="J2342" i="1" s="1"/>
  <c r="J2343" i="1" s="1"/>
  <c r="J2344" i="1" s="1"/>
  <c r="J2345" i="1" s="1"/>
  <c r="J2346" i="1" s="1"/>
  <c r="J2347" i="1" s="1"/>
  <c r="J2348" i="1" s="1"/>
  <c r="J2349" i="1"/>
  <c r="J2350" i="1" s="1"/>
  <c r="J2351" i="1"/>
  <c r="J2352" i="1" s="1"/>
  <c r="J2353" i="1" s="1"/>
  <c r="J2354" i="1"/>
  <c r="J2355" i="1" s="1"/>
  <c r="J2356" i="1"/>
  <c r="J2357" i="1" s="1"/>
  <c r="J2358" i="1" s="1"/>
  <c r="J2359" i="1" s="1"/>
  <c r="J2360" i="1" s="1"/>
  <c r="J2361" i="1" s="1"/>
  <c r="J2362" i="1" s="1"/>
  <c r="J2363" i="1" s="1"/>
  <c r="J2364" i="1"/>
  <c r="J2365" i="1" s="1"/>
  <c r="J2366" i="1"/>
  <c r="J2367" i="1" s="1"/>
  <c r="J2368" i="1"/>
  <c r="J2369" i="1" s="1"/>
  <c r="J2370" i="1"/>
  <c r="J2371" i="1" s="1"/>
  <c r="J2372" i="1" s="1"/>
  <c r="J2373" i="1" s="1"/>
  <c r="J2374" i="1" s="1"/>
  <c r="J2389" i="1"/>
  <c r="J2390" i="1" s="1"/>
  <c r="J2391" i="1" s="1"/>
  <c r="J2392" i="1" s="1"/>
  <c r="J2393" i="1"/>
  <c r="J2394" i="1" s="1"/>
  <c r="J2395" i="1"/>
  <c r="J2396" i="1" s="1"/>
  <c r="J2397" i="1"/>
  <c r="J2398" i="1" s="1"/>
  <c r="J2399" i="1" s="1"/>
  <c r="J2400" i="1" s="1"/>
  <c r="J2401" i="1" s="1"/>
  <c r="J2402" i="1" s="1"/>
  <c r="J2403" i="1" s="1"/>
  <c r="J2404" i="1" s="1"/>
  <c r="J2405" i="1"/>
  <c r="J2406" i="1" s="1"/>
  <c r="J2407" i="1"/>
  <c r="J2408" i="1" s="1"/>
  <c r="J2409" i="1"/>
  <c r="J2410" i="1" s="1"/>
  <c r="J2411" i="1"/>
  <c r="J2412" i="1" s="1"/>
  <c r="J2413" i="1" s="1"/>
  <c r="J2414" i="1" s="1"/>
  <c r="J2415" i="1" s="1"/>
  <c r="J2416" i="1" s="1"/>
  <c r="J2417" i="1" s="1"/>
  <c r="J2418" i="1" s="1"/>
  <c r="J2419" i="1" s="1"/>
  <c r="J2420" i="1"/>
  <c r="J2421" i="1" s="1"/>
  <c r="J2422" i="1"/>
  <c r="J2423" i="1" s="1"/>
  <c r="J2424" i="1" s="1"/>
  <c r="J2425" i="1" s="1"/>
  <c r="J2426" i="1" s="1"/>
  <c r="J2427" i="1" s="1"/>
  <c r="J2428" i="1"/>
  <c r="J2429" i="1" s="1"/>
  <c r="J2430" i="1"/>
  <c r="J2431" i="1" s="1"/>
  <c r="J2432" i="1"/>
  <c r="J2433" i="1" s="1"/>
  <c r="J2434" i="1" s="1"/>
  <c r="J2435" i="1" s="1"/>
  <c r="J2436" i="1" s="1"/>
  <c r="J2437" i="1" s="1"/>
  <c r="J2438" i="1" s="1"/>
  <c r="J2439" i="1"/>
  <c r="J2440" i="1" s="1"/>
  <c r="J2441" i="1"/>
  <c r="J2442" i="1" s="1"/>
  <c r="J2443" i="1"/>
  <c r="J2444" i="1" s="1"/>
  <c r="J2445" i="1" s="1"/>
  <c r="J2446" i="1"/>
  <c r="J2447" i="1" s="1"/>
  <c r="J2448" i="1"/>
  <c r="J2449" i="1" s="1"/>
  <c r="J2450" i="1"/>
  <c r="J2451" i="1" s="1"/>
  <c r="J2452" i="1"/>
  <c r="J2453" i="1" s="1"/>
  <c r="J2454" i="1" s="1"/>
  <c r="J2455" i="1" s="1"/>
  <c r="J2456" i="1" s="1"/>
  <c r="J2457" i="1"/>
  <c r="J2458" i="1" s="1"/>
  <c r="J2459" i="1"/>
  <c r="J2460" i="1" s="1"/>
  <c r="J2461" i="1"/>
  <c r="J2462" i="1" s="1"/>
  <c r="J2463" i="1" s="1"/>
  <c r="J2464" i="1"/>
  <c r="J2465" i="1" s="1"/>
  <c r="J2466" i="1" s="1"/>
  <c r="J2467" i="1"/>
  <c r="J2468" i="1" s="1"/>
  <c r="J2469" i="1"/>
  <c r="J2470" i="1" s="1"/>
  <c r="J2471" i="1" s="1"/>
  <c r="J2472" i="1" s="1"/>
  <c r="J2473" i="1"/>
  <c r="J2474" i="1" s="1"/>
  <c r="J2475" i="1"/>
  <c r="J2476" i="1" s="1"/>
  <c r="J2477" i="1" s="1"/>
  <c r="J2478" i="1" s="1"/>
  <c r="J2479" i="1" s="1"/>
  <c r="J2480" i="1" s="1"/>
  <c r="J2481" i="1"/>
  <c r="J2482" i="1" s="1"/>
  <c r="J2483" i="1"/>
  <c r="J2484" i="1" s="1"/>
  <c r="J2485" i="1"/>
  <c r="J2486" i="1" s="1"/>
  <c r="J2487" i="1"/>
  <c r="J2488" i="1" s="1"/>
  <c r="J2489" i="1"/>
  <c r="J2490" i="1" s="1"/>
  <c r="J2491" i="1" s="1"/>
  <c r="J2492" i="1"/>
  <c r="J2493" i="1" s="1"/>
  <c r="J2494" i="1"/>
  <c r="J2495" i="1" s="1"/>
  <c r="J2496" i="1" s="1"/>
  <c r="J2497" i="1" s="1"/>
  <c r="J2498" i="1" s="1"/>
  <c r="J2499" i="1"/>
  <c r="J2500" i="1" s="1"/>
  <c r="J2501" i="1" s="1"/>
  <c r="J2502" i="1" s="1"/>
  <c r="J2503" i="1" s="1"/>
  <c r="J2504" i="1" s="1"/>
  <c r="J2505" i="1"/>
  <c r="J2506" i="1" s="1"/>
  <c r="J2507" i="1" s="1"/>
  <c r="J2508" i="1"/>
  <c r="J2509" i="1" s="1"/>
  <c r="J2510" i="1"/>
  <c r="J2511" i="1" s="1"/>
  <c r="J2512" i="1" s="1"/>
  <c r="J2513" i="1"/>
  <c r="J2514" i="1" s="1"/>
  <c r="J2515" i="1" s="1"/>
  <c r="J2516" i="1" s="1"/>
  <c r="J2517" i="1" s="1"/>
  <c r="J2518" i="1"/>
  <c r="J2519" i="1" s="1"/>
  <c r="J2520" i="1"/>
  <c r="J2521" i="1" s="1"/>
  <c r="J2522" i="1"/>
  <c r="J2523" i="1" s="1"/>
  <c r="J2524" i="1"/>
  <c r="J2525" i="1" s="1"/>
  <c r="J2526" i="1"/>
  <c r="J2527" i="1" s="1"/>
  <c r="AD2112" i="1"/>
  <c r="AD2113" i="1" s="1"/>
  <c r="AD2114" i="1" s="1"/>
  <c r="AD2115" i="1" s="1"/>
  <c r="AD2127" i="1"/>
  <c r="AD2128" i="1" s="1"/>
  <c r="AD2129" i="1"/>
  <c r="AD2130" i="1" s="1"/>
  <c r="AD2131" i="1" s="1"/>
  <c r="AD2132" i="1" s="1"/>
  <c r="AD2133" i="1" s="1"/>
  <c r="AD2134" i="1" s="1"/>
  <c r="AD2135" i="1"/>
  <c r="AD2136" i="1" s="1"/>
  <c r="AD2137" i="1"/>
  <c r="AD2138" i="1" s="1"/>
  <c r="AD2139" i="1"/>
  <c r="AD2140" i="1" s="1"/>
  <c r="AD2141" i="1" s="1"/>
  <c r="AD2142" i="1" s="1"/>
  <c r="AD2143" i="1" s="1"/>
  <c r="AD2144" i="1" s="1"/>
  <c r="AD2145" i="1"/>
  <c r="AD2146" i="1" s="1"/>
  <c r="AD2147" i="1" s="1"/>
  <c r="AD2148" i="1" s="1"/>
  <c r="AD2149" i="1"/>
  <c r="AD2150" i="1" s="1"/>
  <c r="AD2151" i="1"/>
  <c r="AD2152" i="1" s="1"/>
  <c r="AD2153" i="1"/>
  <c r="AD2154" i="1" s="1"/>
  <c r="AD2155" i="1" s="1"/>
  <c r="AD2156" i="1" s="1"/>
  <c r="AD2157" i="1" s="1"/>
  <c r="AD2158" i="1"/>
  <c r="AD2159" i="1" s="1"/>
  <c r="AD2160" i="1"/>
  <c r="AD2161" i="1" s="1"/>
  <c r="AD2162" i="1"/>
  <c r="AD2163" i="1" s="1"/>
  <c r="AD2164" i="1"/>
  <c r="AD2165" i="1" s="1"/>
  <c r="AD2166" i="1"/>
  <c r="AD2167" i="1" s="1"/>
  <c r="AD2168" i="1" s="1"/>
  <c r="AD2169" i="1"/>
  <c r="AD2170" i="1" s="1"/>
  <c r="AD2171" i="1" s="1"/>
  <c r="AD2172" i="1" s="1"/>
  <c r="AD2173" i="1" s="1"/>
  <c r="AD2174" i="1"/>
  <c r="AD2175" i="1" s="1"/>
  <c r="AD2176" i="1"/>
  <c r="AD2177" i="1" s="1"/>
  <c r="AD2178" i="1" s="1"/>
  <c r="AD2179" i="1" s="1"/>
  <c r="AD2180" i="1"/>
  <c r="AD2181" i="1" s="1"/>
  <c r="AD2182" i="1" s="1"/>
  <c r="AD2183" i="1" s="1"/>
  <c r="AD2184" i="1" s="1"/>
  <c r="AD2185" i="1" s="1"/>
  <c r="AD2186" i="1" s="1"/>
  <c r="AD2187" i="1" s="1"/>
  <c r="AD2188" i="1" s="1"/>
  <c r="AD2189" i="1"/>
  <c r="AD2190" i="1" s="1"/>
  <c r="AD2191" i="1" s="1"/>
  <c r="AD2192" i="1" s="1"/>
  <c r="AD2193" i="1" s="1"/>
  <c r="AD2194" i="1" s="1"/>
  <c r="AD2195" i="1" s="1"/>
  <c r="AD2196" i="1"/>
  <c r="AD2197" i="1" s="1"/>
  <c r="AD2198" i="1"/>
  <c r="AD2199" i="1" s="1"/>
  <c r="AD2200" i="1"/>
  <c r="AD2201" i="1" s="1"/>
  <c r="AD2202" i="1" s="1"/>
  <c r="AD2203" i="1" s="1"/>
  <c r="AD2204" i="1" s="1"/>
  <c r="AD2205" i="1" s="1"/>
  <c r="AD2206" i="1" s="1"/>
  <c r="AD2207" i="1" s="1"/>
  <c r="AD2208" i="1" s="1"/>
  <c r="AD2209" i="1" s="1"/>
  <c r="AD2210" i="1" s="1"/>
  <c r="AD2211" i="1"/>
  <c r="AD2212" i="1" s="1"/>
  <c r="AD2213" i="1"/>
  <c r="AD2214" i="1" s="1"/>
  <c r="AD2228" i="1"/>
  <c r="AD2229" i="1" s="1"/>
  <c r="AD2230" i="1" s="1"/>
  <c r="AD2231" i="1" s="1"/>
  <c r="AD2232" i="1" s="1"/>
  <c r="AD2233" i="1"/>
  <c r="AD2234" i="1" s="1"/>
  <c r="AD2235" i="1" s="1"/>
  <c r="AD2236" i="1" s="1"/>
  <c r="AD2237" i="1" s="1"/>
  <c r="AD2238" i="1" s="1"/>
  <c r="AD2239" i="1" s="1"/>
  <c r="AD2240" i="1" s="1"/>
  <c r="AD2241" i="1" s="1"/>
  <c r="AD2242" i="1" s="1"/>
  <c r="AD2123" i="1"/>
  <c r="AD2124" i="1" s="1"/>
  <c r="AD2243" i="1"/>
  <c r="AD2244" i="1" s="1"/>
  <c r="AD2245" i="1" s="1"/>
  <c r="AD2246" i="1"/>
  <c r="AD2247" i="1" s="1"/>
  <c r="AD2248" i="1"/>
  <c r="AD2249" i="1" s="1"/>
  <c r="AD2250" i="1" s="1"/>
  <c r="AD2251" i="1" s="1"/>
  <c r="AD2252" i="1" s="1"/>
  <c r="AD2253" i="1" s="1"/>
  <c r="AD2254" i="1" s="1"/>
  <c r="AD2255" i="1" s="1"/>
  <c r="AD2256" i="1" s="1"/>
  <c r="AD2257" i="1" s="1"/>
  <c r="AD2258" i="1" s="1"/>
  <c r="AD2259" i="1" s="1"/>
  <c r="AD2260" i="1" s="1"/>
  <c r="AD2261" i="1" s="1"/>
  <c r="AD2262" i="1" s="1"/>
  <c r="AD2263" i="1" s="1"/>
  <c r="AD2264" i="1" s="1"/>
  <c r="AD2265" i="1" s="1"/>
  <c r="AD2266" i="1" s="1"/>
  <c r="AD2267" i="1" s="1"/>
  <c r="AD2268" i="1" s="1"/>
  <c r="AD2269" i="1"/>
  <c r="AD2270" i="1" s="1"/>
  <c r="AD2271" i="1" s="1"/>
  <c r="AD2272" i="1"/>
  <c r="AD2273" i="1" s="1"/>
  <c r="AD2274" i="1"/>
  <c r="AD2275" i="1" s="1"/>
  <c r="AD2276" i="1" s="1"/>
  <c r="AD2277" i="1" s="1"/>
  <c r="AD2278" i="1" s="1"/>
  <c r="AD2279" i="1"/>
  <c r="AD2280" i="1" s="1"/>
  <c r="AD2281" i="1"/>
  <c r="AD2282" i="1" s="1"/>
  <c r="AD2283" i="1"/>
  <c r="AD2284" i="1" s="1"/>
  <c r="AD2285" i="1" s="1"/>
  <c r="AD2286" i="1" s="1"/>
  <c r="AD2287" i="1" s="1"/>
  <c r="AD2288" i="1" s="1"/>
  <c r="AD2289" i="1"/>
  <c r="AD2290" i="1" s="1"/>
  <c r="AD2291" i="1" s="1"/>
  <c r="AD2292" i="1" s="1"/>
  <c r="AD2293" i="1" s="1"/>
  <c r="AD2294" i="1"/>
  <c r="AD2295" i="1" s="1"/>
  <c r="AD2296" i="1"/>
  <c r="AD2297" i="1" s="1"/>
  <c r="AD2298" i="1"/>
  <c r="AD2299" i="1" s="1"/>
  <c r="AD2300" i="1" s="1"/>
  <c r="AD2301" i="1" s="1"/>
  <c r="AD2302" i="1"/>
  <c r="AD2303" i="1" s="1"/>
  <c r="AD2304" i="1"/>
  <c r="AD2305" i="1" s="1"/>
  <c r="AD2306" i="1"/>
  <c r="AD2307" i="1" s="1"/>
  <c r="AD2308" i="1"/>
  <c r="AD2309" i="1" s="1"/>
  <c r="AD2310" i="1"/>
  <c r="AD2311" i="1" s="1"/>
  <c r="AD2312" i="1"/>
  <c r="AD2313" i="1" s="1"/>
  <c r="AD2314" i="1" s="1"/>
  <c r="AD2315" i="1"/>
  <c r="AD2316" i="1" s="1"/>
  <c r="AD2317" i="1"/>
  <c r="AD2318" i="1" s="1"/>
  <c r="AD2319" i="1"/>
  <c r="AD2320" i="1" s="1"/>
  <c r="AD2321" i="1"/>
  <c r="AD2322" i="1" s="1"/>
  <c r="AD2323" i="1"/>
  <c r="AD2324" i="1" s="1"/>
  <c r="AD2325" i="1" s="1"/>
  <c r="AD2326" i="1"/>
  <c r="AD2327" i="1" s="1"/>
  <c r="AD2328" i="1"/>
  <c r="AD2329" i="1" s="1"/>
  <c r="AD2330" i="1" s="1"/>
  <c r="AD2331" i="1" s="1"/>
  <c r="AD2332" i="1" s="1"/>
  <c r="AD2333" i="1" s="1"/>
  <c r="AD2334" i="1" s="1"/>
  <c r="AD2335" i="1" s="1"/>
  <c r="AD2336" i="1" s="1"/>
  <c r="AD2337" i="1" s="1"/>
  <c r="AD2338" i="1" s="1"/>
  <c r="AD2339" i="1" s="1"/>
  <c r="AD2340" i="1" s="1"/>
  <c r="AD2341" i="1"/>
  <c r="AD2342" i="1" s="1"/>
  <c r="AD2343" i="1" s="1"/>
  <c r="AD2344" i="1" s="1"/>
  <c r="AD2345" i="1" s="1"/>
  <c r="AD2346" i="1" s="1"/>
  <c r="AD2347" i="1" s="1"/>
  <c r="AD2348" i="1" s="1"/>
  <c r="AD2349" i="1"/>
  <c r="AD2350" i="1" s="1"/>
  <c r="AD2351" i="1"/>
  <c r="AD2352" i="1" s="1"/>
  <c r="AD2353" i="1" s="1"/>
  <c r="AD2354" i="1"/>
  <c r="AD2355" i="1" s="1"/>
  <c r="AD2356" i="1"/>
  <c r="AD2357" i="1" s="1"/>
  <c r="AD2358" i="1" s="1"/>
  <c r="AD2359" i="1" s="1"/>
  <c r="AD2360" i="1" s="1"/>
  <c r="AD2361" i="1" s="1"/>
  <c r="AD2362" i="1" s="1"/>
  <c r="AD2363" i="1" s="1"/>
  <c r="AD2364" i="1"/>
  <c r="AD2365" i="1" s="1"/>
  <c r="AD2366" i="1"/>
  <c r="AD2367" i="1" s="1"/>
  <c r="AD2368" i="1"/>
  <c r="AD2369" i="1" s="1"/>
  <c r="AD2370" i="1"/>
  <c r="AD2371" i="1" s="1"/>
  <c r="AD2372" i="1" s="1"/>
  <c r="AD2373" i="1" s="1"/>
  <c r="AD2374" i="1" s="1"/>
  <c r="AD2389" i="1"/>
  <c r="AD2390" i="1" s="1"/>
  <c r="AD2391" i="1" s="1"/>
  <c r="AD2392" i="1" s="1"/>
  <c r="AD2393" i="1"/>
  <c r="AD2394" i="1" s="1"/>
  <c r="AD2395" i="1"/>
  <c r="AD2396" i="1" s="1"/>
  <c r="AD2397" i="1"/>
  <c r="AD2398" i="1" s="1"/>
  <c r="AD2399" i="1" s="1"/>
  <c r="AD2400" i="1" s="1"/>
  <c r="AD2401" i="1" s="1"/>
  <c r="AD2402" i="1" s="1"/>
  <c r="AD2403" i="1" s="1"/>
  <c r="AD2404" i="1" s="1"/>
  <c r="AD2405" i="1"/>
  <c r="AD2406" i="1" s="1"/>
  <c r="AD2407" i="1"/>
  <c r="AD2408" i="1" s="1"/>
  <c r="AD2409" i="1"/>
  <c r="AD2410" i="1" s="1"/>
  <c r="AD2411" i="1"/>
  <c r="AD2412" i="1" s="1"/>
  <c r="AD2413" i="1" s="1"/>
  <c r="AD2414" i="1" s="1"/>
  <c r="AD2415" i="1" s="1"/>
  <c r="AD2416" i="1" s="1"/>
  <c r="AD2417" i="1" s="1"/>
  <c r="AD2418" i="1" s="1"/>
  <c r="AD2419" i="1" s="1"/>
  <c r="AD2420" i="1"/>
  <c r="AD2421" i="1" s="1"/>
  <c r="AD2422" i="1"/>
  <c r="AD2423" i="1" s="1"/>
  <c r="AD2424" i="1" s="1"/>
  <c r="AD2425" i="1" s="1"/>
  <c r="AD2426" i="1" s="1"/>
  <c r="AD2427" i="1" s="1"/>
  <c r="AD2428" i="1"/>
  <c r="AD2429" i="1" s="1"/>
  <c r="AD2430" i="1"/>
  <c r="AD2431" i="1" s="1"/>
  <c r="AD2432" i="1"/>
  <c r="AD2433" i="1" s="1"/>
  <c r="AD2434" i="1" s="1"/>
  <c r="AD2435" i="1" s="1"/>
  <c r="AD2436" i="1" s="1"/>
  <c r="AD2437" i="1" s="1"/>
  <c r="AD2438" i="1" s="1"/>
  <c r="AD2439" i="1"/>
  <c r="AD2440" i="1" s="1"/>
  <c r="AD2441" i="1"/>
  <c r="AD2442" i="1" s="1"/>
  <c r="AD2443" i="1"/>
  <c r="AD2444" i="1" s="1"/>
  <c r="AD2445" i="1" s="1"/>
  <c r="AD2446" i="1"/>
  <c r="AD2447" i="1" s="1"/>
  <c r="AD2448" i="1"/>
  <c r="AD2449" i="1" s="1"/>
  <c r="AD2450" i="1"/>
  <c r="AD2451" i="1" s="1"/>
  <c r="AD2452" i="1"/>
  <c r="AD2453" i="1" s="1"/>
  <c r="AD2454" i="1" s="1"/>
  <c r="AD2455" i="1" s="1"/>
  <c r="AD2456" i="1" s="1"/>
  <c r="AD2457" i="1"/>
  <c r="AD2458" i="1" s="1"/>
  <c r="AD2459" i="1"/>
  <c r="AD2460" i="1" s="1"/>
  <c r="AD2461" i="1"/>
  <c r="AD2462" i="1" s="1"/>
  <c r="AD2463" i="1" s="1"/>
  <c r="AD2464" i="1"/>
  <c r="AD2465" i="1" s="1"/>
  <c r="AD2466" i="1" s="1"/>
  <c r="AD2467" i="1"/>
  <c r="AD2468" i="1" s="1"/>
  <c r="AD2469" i="1"/>
  <c r="AD2470" i="1" s="1"/>
  <c r="AD2471" i="1" s="1"/>
  <c r="AD2472" i="1" s="1"/>
  <c r="AD2473" i="1"/>
  <c r="AD2474" i="1" s="1"/>
  <c r="AD2475" i="1"/>
  <c r="AD2476" i="1" s="1"/>
  <c r="AD2477" i="1" s="1"/>
  <c r="AD2478" i="1" s="1"/>
  <c r="AD2479" i="1" s="1"/>
  <c r="AD2480" i="1" s="1"/>
  <c r="AD2481" i="1"/>
  <c r="AD2482" i="1" s="1"/>
  <c r="AD2483" i="1"/>
  <c r="AD2484" i="1" s="1"/>
  <c r="AD2485" i="1"/>
  <c r="AD2486" i="1" s="1"/>
  <c r="AD2487" i="1"/>
  <c r="AD2488" i="1" s="1"/>
  <c r="AD2489" i="1"/>
  <c r="AD2490" i="1" s="1"/>
  <c r="AD2491" i="1" s="1"/>
  <c r="AD2492" i="1"/>
  <c r="AD2493" i="1" s="1"/>
  <c r="AD2494" i="1"/>
  <c r="AD2495" i="1" s="1"/>
  <c r="AD2496" i="1" s="1"/>
  <c r="AD2497" i="1" s="1"/>
  <c r="AD2498" i="1" s="1"/>
  <c r="AD2499" i="1"/>
  <c r="AD2500" i="1" s="1"/>
  <c r="AD2501" i="1" s="1"/>
  <c r="AD2502" i="1" s="1"/>
  <c r="AD2503" i="1" s="1"/>
  <c r="AD2504" i="1" s="1"/>
  <c r="AD2505" i="1"/>
  <c r="AD2506" i="1" s="1"/>
  <c r="AD2507" i="1" s="1"/>
  <c r="AD2508" i="1"/>
  <c r="AD2509" i="1" s="1"/>
  <c r="AD2510" i="1"/>
  <c r="AD2511" i="1" s="1"/>
  <c r="AD2512" i="1" s="1"/>
  <c r="AD2513" i="1"/>
  <c r="AD2514" i="1" s="1"/>
  <c r="AD2515" i="1" s="1"/>
  <c r="AD2516" i="1" s="1"/>
  <c r="AD2517" i="1" s="1"/>
  <c r="AD2518" i="1"/>
  <c r="AD2519" i="1" s="1"/>
  <c r="AD2520" i="1"/>
  <c r="AD2521" i="1" s="1"/>
  <c r="AD2522" i="1"/>
  <c r="AD2523" i="1" s="1"/>
  <c r="AD2524" i="1"/>
  <c r="AD2525" i="1" s="1"/>
  <c r="AD2526" i="1"/>
  <c r="AD2527" i="1" s="1"/>
  <c r="AD2539" i="1"/>
  <c r="AD2540" i="1" s="1"/>
  <c r="AD2541" i="1" s="1"/>
  <c r="AD2542" i="1" s="1"/>
  <c r="AD2543" i="1" s="1"/>
  <c r="AD2544" i="1"/>
  <c r="AD2545" i="1" s="1"/>
  <c r="AD369" i="1"/>
  <c r="AD370" i="1" s="1"/>
  <c r="AD371" i="1" s="1"/>
  <c r="J369" i="1"/>
  <c r="J370" i="1" s="1"/>
  <c r="J371" i="1" s="1"/>
  <c r="AD815" i="1"/>
  <c r="AD816" i="1" s="1"/>
  <c r="AD817" i="1" s="1"/>
  <c r="AD818" i="1" s="1"/>
  <c r="J815" i="1"/>
  <c r="J816" i="1" s="1"/>
  <c r="J817" i="1" s="1"/>
  <c r="J818" i="1" s="1"/>
  <c r="AD3222" i="1" l="1"/>
  <c r="AD3284" i="1" s="1"/>
  <c r="AD3285" i="1" s="1"/>
  <c r="AD3286" i="1" s="1"/>
  <c r="AD3287" i="1" s="1"/>
  <c r="AD3288" i="1" s="1"/>
  <c r="AD3289" i="1" s="1"/>
  <c r="AD3290" i="1" s="1"/>
  <c r="AD3293" i="1" s="1"/>
  <c r="AD3294" i="1" s="1"/>
  <c r="AD3295" i="1" s="1"/>
  <c r="AD3296" i="1" s="1"/>
  <c r="AD3297" i="1" s="1"/>
  <c r="AD3298" i="1" s="1"/>
  <c r="AD3299" i="1" s="1"/>
  <c r="AD3300" i="1" s="1"/>
  <c r="AD3301" i="1" s="1"/>
  <c r="AD3302" i="1" s="1"/>
  <c r="AD3303" i="1" s="1"/>
  <c r="AD3304" i="1" s="1"/>
  <c r="AD3305" i="1" s="1"/>
  <c r="AD3306" i="1" s="1"/>
  <c r="AD3307" i="1" s="1"/>
  <c r="AD3308" i="1" s="1"/>
  <c r="AD3309" i="1" s="1"/>
  <c r="AD3310" i="1" s="1"/>
  <c r="AD3311" i="1" s="1"/>
  <c r="AD3313" i="1" s="1"/>
  <c r="AD3314" i="1" s="1"/>
  <c r="AD3312" i="1" s="1"/>
  <c r="AD3315" i="1" s="1"/>
  <c r="AD3316" i="1" s="1"/>
  <c r="AD3317" i="1" s="1"/>
  <c r="AD3318" i="1" s="1"/>
  <c r="AD3319" i="1" s="1"/>
  <c r="AD3320" i="1" s="1"/>
  <c r="AD3321" i="1" s="1"/>
  <c r="AD3322" i="1" s="1"/>
  <c r="AD3323" i="1" s="1"/>
  <c r="AD3324" i="1" s="1"/>
  <c r="AD3325" i="1" s="1"/>
  <c r="AD3326" i="1" s="1"/>
  <c r="AD3327" i="1" s="1"/>
  <c r="AD3328" i="1" s="1"/>
  <c r="AD3329" i="1" s="1"/>
  <c r="AD3330" i="1" s="1"/>
  <c r="AD3331" i="1" s="1"/>
  <c r="AD3332" i="1" s="1"/>
  <c r="AD3333" i="1" s="1"/>
  <c r="AD3334" i="1" s="1"/>
  <c r="AD3335" i="1" s="1"/>
  <c r="AD3336" i="1" s="1"/>
  <c r="AD3337" i="1" s="1"/>
  <c r="AD3338" i="1" s="1"/>
  <c r="AD3341" i="1" s="1"/>
  <c r="AD3342" i="1" s="1"/>
  <c r="AD3343" i="1" s="1"/>
  <c r="AD3339" i="1" s="1"/>
  <c r="AD3340" i="1" s="1"/>
  <c r="AD3291" i="1" s="1"/>
  <c r="AD3292" i="1" s="1"/>
  <c r="AD3344" i="1" s="1"/>
  <c r="AD3345" i="1" s="1"/>
  <c r="AD3346" i="1" s="1"/>
  <c r="AD3347" i="1" s="1"/>
  <c r="AD3348" i="1" s="1"/>
  <c r="AD3349" i="1" s="1"/>
  <c r="AD3350" i="1" s="1"/>
  <c r="AD3351" i="1" s="1"/>
  <c r="AD3352" i="1" s="1"/>
  <c r="AD3353" i="1" s="1"/>
  <c r="AD3354" i="1" s="1"/>
  <c r="AD3355" i="1" s="1"/>
  <c r="AD3356" i="1" s="1"/>
  <c r="AD3357" i="1" s="1"/>
  <c r="AD3358" i="1" s="1"/>
  <c r="AD3359" i="1" s="1"/>
  <c r="AD3360" i="1" s="1"/>
  <c r="AD3361" i="1" s="1"/>
  <c r="AD3362" i="1" s="1"/>
  <c r="AD3363" i="1" s="1"/>
  <c r="AD3364" i="1" s="1"/>
  <c r="AD3365" i="1" s="1"/>
  <c r="AD3366" i="1" s="1"/>
  <c r="AD3367" i="1" s="1"/>
  <c r="AD3368" i="1" s="1"/>
  <c r="AD3369" i="1" s="1"/>
  <c r="AD3370" i="1" s="1"/>
  <c r="AD3371" i="1" s="1"/>
  <c r="AD3372" i="1" s="1"/>
  <c r="AD3373" i="1" s="1"/>
  <c r="AD3374" i="1" s="1"/>
  <c r="AD3375" i="1" s="1"/>
  <c r="AD3376" i="1" s="1"/>
  <c r="AD3377" i="1" s="1"/>
  <c r="AD3378" i="1" s="1"/>
  <c r="AD3379" i="1" s="1"/>
  <c r="AD3380" i="1" s="1"/>
  <c r="AD3381" i="1" s="1"/>
  <c r="AD3382" i="1" s="1"/>
  <c r="AD3383" i="1" s="1"/>
  <c r="AD3384" i="1" s="1"/>
  <c r="AD3385" i="1" s="1"/>
  <c r="AD3387" i="1" s="1"/>
  <c r="AD3388" i="1" s="1"/>
  <c r="AD3389" i="1" s="1"/>
  <c r="AD3390" i="1" s="1"/>
  <c r="AD3391" i="1" s="1"/>
  <c r="AD3392" i="1" s="1"/>
  <c r="AD3393" i="1" s="1"/>
  <c r="AD3386" i="1" s="1"/>
  <c r="AD3394" i="1" s="1"/>
  <c r="AD3395" i="1" s="1"/>
  <c r="AD3396" i="1" s="1"/>
  <c r="AD3397" i="1" s="1"/>
  <c r="AD3398" i="1" s="1"/>
  <c r="AD3399" i="1" s="1"/>
  <c r="AD3400" i="1" s="1"/>
  <c r="AD3401" i="1" s="1"/>
  <c r="AD3402" i="1" s="1"/>
  <c r="AD3403" i="1" s="1"/>
  <c r="AD3404" i="1" s="1"/>
  <c r="AD3405" i="1" s="1"/>
  <c r="AD3406" i="1" s="1"/>
  <c r="AD3407" i="1" s="1"/>
  <c r="AD3408" i="1" s="1"/>
  <c r="AD3409" i="1" s="1"/>
  <c r="AD3410" i="1" s="1"/>
  <c r="AD3411" i="1" s="1"/>
  <c r="AD3412" i="1" s="1"/>
  <c r="AD3413" i="1" s="1"/>
  <c r="AD3414" i="1" s="1"/>
  <c r="AD3415" i="1" s="1"/>
  <c r="AD3416" i="1" s="1"/>
  <c r="AD3417" i="1" s="1"/>
  <c r="AD3418" i="1" s="1"/>
  <c r="AD3419" i="1" s="1"/>
  <c r="AD3420" i="1" s="1"/>
  <c r="AD3421" i="1" s="1"/>
  <c r="AD3422" i="1" s="1"/>
  <c r="AD3423" i="1" s="1"/>
  <c r="AD3424" i="1" s="1"/>
  <c r="AD3425" i="1" s="1"/>
  <c r="AD3426" i="1" s="1"/>
  <c r="AD3427" i="1" s="1"/>
  <c r="AD3428" i="1" s="1"/>
  <c r="AD3429" i="1" s="1"/>
  <c r="AD3430" i="1" s="1"/>
  <c r="AD3431" i="1" s="1"/>
  <c r="AD3432" i="1" s="1"/>
  <c r="AD3433" i="1" s="1"/>
  <c r="AD3434" i="1" s="1"/>
  <c r="AD3435" i="1" s="1"/>
  <c r="AD3436" i="1" s="1"/>
  <c r="AD3437" i="1" s="1"/>
  <c r="AD3438" i="1" s="1"/>
  <c r="AD3439" i="1" s="1"/>
  <c r="AD3440" i="1" s="1"/>
  <c r="AD3441" i="1" s="1"/>
  <c r="AD3442" i="1" s="1"/>
  <c r="AD3443" i="1" s="1"/>
  <c r="AD3444" i="1" s="1"/>
  <c r="AD3445" i="1" s="1"/>
  <c r="AD3446" i="1" s="1"/>
  <c r="AD3447" i="1" s="1"/>
  <c r="AD3448" i="1" s="1"/>
  <c r="AD3449" i="1" s="1"/>
  <c r="AD3450" i="1" s="1"/>
  <c r="AD3451" i="1" s="1"/>
  <c r="AD3452" i="1" s="1"/>
  <c r="AD3453" i="1" s="1"/>
  <c r="AD3454" i="1" s="1"/>
  <c r="AD3455" i="1" s="1"/>
  <c r="AD3456" i="1" s="1"/>
  <c r="AD3457" i="1" s="1"/>
  <c r="AD3458" i="1" s="1"/>
  <c r="AD3459" i="1" s="1"/>
  <c r="AD3460" i="1" s="1"/>
  <c r="AD3461" i="1" s="1"/>
  <c r="AD3462" i="1" s="1"/>
  <c r="AD3463" i="1" s="1"/>
  <c r="AD3464" i="1" s="1"/>
  <c r="AD3465" i="1" s="1"/>
  <c r="AD3466" i="1" s="1"/>
  <c r="AD3467" i="1" s="1"/>
  <c r="AD3468" i="1" s="1"/>
  <c r="AD3469" i="1" s="1"/>
  <c r="AD3470" i="1" s="1"/>
  <c r="AD3471" i="1" s="1"/>
  <c r="AD3473" i="1" s="1"/>
  <c r="AD3472" i="1" s="1"/>
  <c r="AD3474" i="1" s="1"/>
  <c r="AD3475" i="1" s="1"/>
  <c r="AD3476" i="1" s="1"/>
  <c r="AD3477" i="1" s="1"/>
  <c r="AD3478" i="1" s="1"/>
  <c r="AD3479" i="1" s="1"/>
  <c r="AD3480" i="1" s="1"/>
  <c r="AD3481" i="1" s="1"/>
  <c r="AD3482" i="1" s="1"/>
  <c r="AD3483" i="1" s="1"/>
  <c r="AD3484" i="1" s="1"/>
  <c r="AD3485" i="1" s="1"/>
  <c r="AD3486" i="1" s="1"/>
  <c r="AD3487" i="1" s="1"/>
  <c r="AD3490" i="1" s="1"/>
  <c r="AD3491" i="1" s="1"/>
  <c r="AD3492" i="1" s="1"/>
  <c r="AD3493" i="1" s="1"/>
  <c r="AD3494" i="1" s="1"/>
  <c r="AD3495" i="1" s="1"/>
  <c r="AD3496" i="1" s="1"/>
  <c r="AD3497" i="1" s="1"/>
  <c r="AD3498" i="1" s="1"/>
  <c r="AD3499" i="1" s="1"/>
  <c r="AD3500" i="1" s="1"/>
  <c r="AD3501" i="1" s="1"/>
  <c r="AD3502" i="1" s="1"/>
  <c r="AD3503" i="1" s="1"/>
  <c r="AD3504" i="1" s="1"/>
  <c r="AD3505" i="1" s="1"/>
  <c r="AD3506" i="1" s="1"/>
  <c r="AD3507" i="1" s="1"/>
  <c r="AD3508" i="1" s="1"/>
  <c r="AD3509" i="1" s="1"/>
  <c r="AD3510" i="1" s="1"/>
  <c r="AD3511" i="1" s="1"/>
  <c r="AD3514" i="1" s="1"/>
  <c r="AD3515" i="1" s="1"/>
  <c r="AD3516" i="1" s="1"/>
  <c r="AD3517" i="1" s="1"/>
  <c r="AD3518" i="1" s="1"/>
  <c r="AD3519" i="1" s="1"/>
  <c r="AD3520" i="1" s="1"/>
  <c r="AD3512" i="1" s="1"/>
  <c r="AD3513" i="1" s="1"/>
  <c r="AD3521" i="1" s="1"/>
  <c r="AD3522" i="1" s="1"/>
  <c r="AD3523" i="1" s="1"/>
  <c r="AD3524" i="1" s="1"/>
  <c r="AD3525" i="1" s="1"/>
  <c r="AD3526" i="1" s="1"/>
  <c r="AD3527" i="1" s="1"/>
  <c r="AD3528" i="1" s="1"/>
  <c r="AD3529" i="1" s="1"/>
  <c r="AD3530" i="1" s="1"/>
  <c r="AD3531" i="1" s="1"/>
  <c r="AD3532" i="1" s="1"/>
  <c r="AD3533" i="1" s="1"/>
  <c r="AD3534" i="1" s="1"/>
  <c r="AD3535" i="1" s="1"/>
  <c r="AD3536" i="1" s="1"/>
  <c r="AD3537" i="1" s="1"/>
  <c r="AD3538" i="1" s="1"/>
  <c r="AD3539" i="1" s="1"/>
  <c r="AD3540" i="1" s="1"/>
  <c r="AD3541" i="1" s="1"/>
  <c r="AD3542" i="1" s="1"/>
  <c r="AD3543" i="1" s="1"/>
  <c r="AD3544" i="1" s="1"/>
  <c r="AD3545" i="1" s="1"/>
  <c r="AD3546" i="1" s="1"/>
  <c r="AD3547" i="1" s="1"/>
  <c r="AD3548" i="1" s="1"/>
  <c r="AD3549" i="1" s="1"/>
  <c r="AD3550" i="1" s="1"/>
  <c r="AD3551" i="1" s="1"/>
  <c r="AD3552" i="1" s="1"/>
  <c r="AD3553" i="1" s="1"/>
  <c r="AD3555" i="1" s="1"/>
  <c r="AD3556" i="1" s="1"/>
  <c r="AD3557" i="1" s="1"/>
  <c r="AD3558" i="1" s="1"/>
  <c r="AD3559" i="1" s="1"/>
  <c r="AD3560" i="1" s="1"/>
  <c r="AD3561" i="1" s="1"/>
  <c r="AD3562" i="1" s="1"/>
  <c r="AD3563" i="1" s="1"/>
  <c r="AD3554" i="1" s="1"/>
  <c r="AD3564" i="1" s="1"/>
  <c r="AD3565" i="1" s="1"/>
  <c r="AD3566" i="1" s="1"/>
  <c r="AD3567" i="1" s="1"/>
  <c r="AD3568" i="1" s="1"/>
  <c r="AD3569" i="1" s="1"/>
  <c r="AD3570" i="1" s="1"/>
  <c r="AD3571" i="1" s="1"/>
  <c r="AD3573" i="1" s="1"/>
  <c r="AD3574" i="1" s="1"/>
  <c r="AD3572" i="1" s="1"/>
  <c r="AD3575" i="1" s="1"/>
  <c r="AD3576" i="1" s="1"/>
  <c r="AD3577" i="1" s="1"/>
  <c r="AD3578" i="1" s="1"/>
  <c r="AD3579" i="1" s="1"/>
  <c r="AD3580" i="1" s="1"/>
  <c r="AD3581" i="1" s="1"/>
  <c r="AD3582" i="1" s="1"/>
  <c r="AD3583" i="1" s="1"/>
  <c r="AD3584" i="1" s="1"/>
  <c r="AD3585" i="1" s="1"/>
  <c r="AD3586" i="1" s="1"/>
  <c r="AD3587" i="1" s="1"/>
  <c r="AD3588" i="1" s="1"/>
  <c r="AD3589" i="1" s="1"/>
  <c r="AD3590" i="1" s="1"/>
  <c r="AD3591" i="1" s="1"/>
  <c r="AD3592" i="1" s="1"/>
  <c r="AD3593" i="1" s="1"/>
  <c r="AD3594" i="1" s="1"/>
  <c r="AD3595" i="1" s="1"/>
  <c r="AD3596" i="1" s="1"/>
  <c r="AD3597" i="1" s="1"/>
  <c r="AD3598" i="1" s="1"/>
  <c r="AD3599" i="1" s="1"/>
  <c r="AD3600" i="1" s="1"/>
  <c r="AD3601" i="1" s="1"/>
  <c r="AD3602" i="1" s="1"/>
  <c r="AD3603" i="1" s="1"/>
  <c r="AD3604" i="1" s="1"/>
  <c r="AD3605" i="1" s="1"/>
  <c r="AD3606" i="1" s="1"/>
  <c r="AD3607" i="1" s="1"/>
  <c r="AD3608" i="1" s="1"/>
  <c r="AD3609" i="1" s="1"/>
  <c r="AD3610" i="1" s="1"/>
  <c r="AD3611" i="1" s="1"/>
  <c r="AD3612" i="1" s="1"/>
  <c r="AD3613" i="1" s="1"/>
  <c r="AD3614" i="1" s="1"/>
  <c r="AD3615" i="1" s="1"/>
  <c r="AD3616" i="1" s="1"/>
  <c r="AD3617" i="1" s="1"/>
  <c r="AD3618" i="1" s="1"/>
  <c r="AD3619" i="1" s="1"/>
  <c r="AD3620" i="1" s="1"/>
  <c r="AD3621" i="1" s="1"/>
  <c r="AD3622" i="1" s="1"/>
  <c r="AD3623" i="1" s="1"/>
  <c r="AD3624" i="1" s="1"/>
  <c r="AD3625" i="1" s="1"/>
  <c r="AD3626" i="1" s="1"/>
  <c r="AD3627" i="1" s="1"/>
  <c r="AD3628" i="1" s="1"/>
  <c r="AD3629" i="1" s="1"/>
  <c r="AD3630" i="1" s="1"/>
  <c r="AD3631" i="1" s="1"/>
  <c r="AD3632" i="1" s="1"/>
  <c r="AD3633" i="1" s="1"/>
  <c r="AD3634" i="1" s="1"/>
  <c r="AD3635" i="1" s="1"/>
  <c r="AD3636" i="1" s="1"/>
  <c r="AD3637" i="1" s="1"/>
  <c r="AD3638" i="1" s="1"/>
  <c r="AD3639" i="1" s="1"/>
  <c r="AD3640" i="1" s="1"/>
  <c r="AD3641" i="1" s="1"/>
  <c r="AD3644" i="1" s="1"/>
  <c r="AD3645" i="1" s="1"/>
  <c r="AD3642" i="1" s="1"/>
  <c r="AD3643" i="1" s="1"/>
  <c r="AD3646" i="1" s="1"/>
  <c r="AD3647" i="1" s="1"/>
  <c r="AD3648" i="1" s="1"/>
  <c r="AD3649" i="1" s="1"/>
  <c r="AD3650" i="1" s="1"/>
  <c r="AD3651" i="1" s="1"/>
  <c r="AD3652" i="1" s="1"/>
  <c r="AD3653" i="1" s="1"/>
  <c r="AD3654" i="1" s="1"/>
  <c r="AD3655" i="1" s="1"/>
  <c r="AD3656" i="1" s="1"/>
  <c r="AD3657" i="1" s="1"/>
  <c r="AD3658" i="1" s="1"/>
  <c r="AD3659" i="1" s="1"/>
  <c r="AD3660" i="1" s="1"/>
  <c r="AD3661" i="1" s="1"/>
  <c r="AD3662" i="1" s="1"/>
  <c r="AD3663" i="1" s="1"/>
  <c r="AD3664" i="1" s="1"/>
  <c r="AD3665" i="1" s="1"/>
  <c r="AD3666" i="1" s="1"/>
  <c r="AD3667" i="1" s="1"/>
  <c r="AD3488" i="1" s="1"/>
  <c r="AD3489" i="1" s="1"/>
  <c r="AD3668" i="1" s="1"/>
  <c r="AD3669" i="1" s="1"/>
  <c r="AD3670" i="1" s="1"/>
  <c r="AD3671" i="1" s="1"/>
  <c r="AD3672" i="1" s="1"/>
  <c r="AD3673" i="1" s="1"/>
  <c r="AD3674" i="1" s="1"/>
  <c r="AD3675" i="1" s="1"/>
  <c r="AD3676" i="1" s="1"/>
  <c r="AD3677" i="1" s="1"/>
  <c r="AD3678" i="1" s="1"/>
  <c r="AD3679" i="1" s="1"/>
  <c r="AD3680" i="1" s="1"/>
  <c r="AD3681" i="1" s="1"/>
  <c r="AD3682" i="1" s="1"/>
  <c r="AD3683" i="1" s="1"/>
  <c r="AD3684" i="1" s="1"/>
  <c r="AD3685" i="1" s="1"/>
  <c r="AD3686" i="1" s="1"/>
  <c r="AD3687" i="1" s="1"/>
  <c r="AD3688" i="1" s="1"/>
  <c r="AD3689" i="1" s="1"/>
  <c r="AD3690" i="1" s="1"/>
  <c r="AD3691" i="1" s="1"/>
  <c r="AD3692" i="1" s="1"/>
  <c r="AD3693" i="1" s="1"/>
  <c r="AD3696" i="1" s="1"/>
  <c r="AD3697" i="1" s="1"/>
  <c r="AD3694" i="1" s="1"/>
  <c r="AD3695" i="1" s="1"/>
  <c r="AD3698" i="1" s="1"/>
  <c r="AD3699" i="1" s="1"/>
  <c r="AD3700" i="1" s="1"/>
  <c r="AD3701" i="1" s="1"/>
  <c r="AD3702" i="1" s="1"/>
  <c r="AD3703" i="1" s="1"/>
  <c r="AD3704" i="1" s="1"/>
  <c r="AD3705" i="1" s="1"/>
  <c r="AD3706" i="1" s="1"/>
  <c r="AD3707" i="1" s="1"/>
  <c r="AD3708" i="1" s="1"/>
  <c r="AD3709" i="1" s="1"/>
  <c r="AD3710" i="1" s="1"/>
  <c r="AD3720" i="1" s="1"/>
  <c r="AD3721" i="1" s="1"/>
  <c r="AD3722" i="1" s="1"/>
  <c r="AD3723" i="1" s="1"/>
  <c r="AD3711" i="1" s="1"/>
  <c r="AD3712" i="1" s="1"/>
  <c r="AD3713" i="1" s="1"/>
  <c r="AD3724" i="1" s="1"/>
  <c r="AD3714" i="1" s="1"/>
  <c r="AD3715" i="1" s="1"/>
  <c r="AD3726" i="1" s="1"/>
  <c r="AD3727" i="1" s="1"/>
  <c r="AD3728" i="1" s="1"/>
  <c r="AD3729" i="1" s="1"/>
  <c r="AD3730" i="1" s="1"/>
  <c r="AD3731" i="1" s="1"/>
  <c r="AD3732" i="1" s="1"/>
  <c r="AD3733" i="1" s="1"/>
  <c r="AD3725" i="1" s="1"/>
  <c r="AD3734" i="1" s="1"/>
  <c r="AD3735" i="1" s="1"/>
  <c r="AD3737" i="1" s="1"/>
  <c r="AD3738" i="1" s="1"/>
  <c r="AD3739" i="1" s="1"/>
  <c r="AD3740" i="1" s="1"/>
  <c r="AD3741" i="1" s="1"/>
  <c r="AD3736" i="1" s="1"/>
  <c r="AD3744" i="1" s="1"/>
  <c r="AD3745" i="1" s="1"/>
  <c r="AD3742" i="1" s="1"/>
  <c r="AD3746" i="1" s="1"/>
  <c r="AD3747" i="1" s="1"/>
  <c r="AD3748" i="1" s="1"/>
  <c r="AD3749" i="1" s="1"/>
  <c r="AD3750" i="1" s="1"/>
  <c r="AD3751" i="1" s="1"/>
  <c r="AD3752" i="1" s="1"/>
  <c r="AD3753" i="1" s="1"/>
  <c r="AD3754" i="1" s="1"/>
  <c r="AD3755" i="1" s="1"/>
  <c r="AD3756" i="1" s="1"/>
  <c r="AD3757" i="1" s="1"/>
  <c r="AD3759" i="1" s="1"/>
  <c r="AD3760" i="1" s="1"/>
  <c r="AD3761" i="1" s="1"/>
  <c r="AD3762" i="1" s="1"/>
  <c r="AD3764" i="1" s="1"/>
  <c r="AD3765" i="1" s="1"/>
  <c r="AD3766" i="1" s="1"/>
  <c r="AD3767" i="1" s="1"/>
  <c r="AD3768" i="1" s="1"/>
  <c r="AD3769" i="1" s="1"/>
  <c r="AD3763" i="1" s="1"/>
  <c r="AD3758" i="1" s="1"/>
  <c r="AD3770" i="1" s="1"/>
  <c r="AD3771" i="1" s="1"/>
  <c r="AD3743" i="1" s="1"/>
  <c r="AD3772" i="1" s="1"/>
  <c r="AD3773" i="1" s="1"/>
  <c r="AD3774" i="1" s="1"/>
  <c r="AD3781" i="1" s="1"/>
  <c r="AD3782" i="1" s="1"/>
  <c r="AD3784" i="1" s="1"/>
  <c r="AD3785" i="1" s="1"/>
  <c r="AD3783" i="1" s="1"/>
  <c r="AD3786" i="1" s="1"/>
  <c r="AD3787" i="1" s="1"/>
  <c r="AD3775" i="1" s="1"/>
  <c r="AD3776" i="1" s="1"/>
  <c r="AD3777" i="1" s="1"/>
  <c r="AD3778" i="1" s="1"/>
  <c r="AD3779" i="1" s="1"/>
  <c r="AD3780" i="1" s="1"/>
  <c r="AD3793" i="1" s="1"/>
  <c r="AD3794" i="1" s="1"/>
  <c r="AD3788" i="1" s="1"/>
  <c r="AD3795" i="1" s="1"/>
  <c r="AD3796" i="1" s="1"/>
  <c r="AD3797" i="1" s="1"/>
  <c r="AD3798" i="1" s="1"/>
  <c r="AD3799" i="1" s="1"/>
  <c r="AD3800" i="1" s="1"/>
  <c r="AD3801" i="1" s="1"/>
  <c r="AD3802" i="1" s="1"/>
  <c r="AD3789" i="1" s="1"/>
  <c r="AD3790" i="1" s="1"/>
  <c r="AD3791" i="1" s="1"/>
  <c r="AD3792" i="1" s="1"/>
  <c r="AD3716" i="1" s="1"/>
  <c r="AD3717" i="1" s="1"/>
  <c r="AD3718" i="1" s="1"/>
  <c r="AD3719" i="1" s="1"/>
  <c r="AD3803" i="1" s="1"/>
  <c r="AD3804" i="1" s="1"/>
  <c r="AD3805" i="1" s="1"/>
  <c r="AD3806" i="1" s="1"/>
  <c r="AD3807" i="1" s="1"/>
  <c r="AD3808" i="1" s="1"/>
  <c r="AD3809" i="1" s="1"/>
  <c r="AD3812" i="1" s="1"/>
  <c r="AD3813" i="1" s="1"/>
  <c r="AD3810" i="1" s="1"/>
  <c r="AD3811" i="1" s="1"/>
  <c r="AD3814" i="1" s="1"/>
  <c r="AD3815" i="1" s="1"/>
  <c r="AD3816" i="1" s="1"/>
  <c r="AD3817" i="1" s="1"/>
  <c r="AD3818" i="1" s="1"/>
  <c r="AD3819" i="1" s="1"/>
  <c r="AD3820" i="1" s="1"/>
  <c r="AD3821" i="1" s="1"/>
  <c r="AD3822" i="1" s="1"/>
  <c r="AD3823" i="1" s="1"/>
  <c r="AD3824" i="1" s="1"/>
  <c r="AD3825" i="1" s="1"/>
  <c r="AD3826" i="1" s="1"/>
  <c r="AD3829" i="1" s="1"/>
  <c r="AD3830" i="1" s="1"/>
  <c r="AD3831" i="1" s="1"/>
  <c r="AD3832" i="1" s="1"/>
  <c r="AD3833" i="1" s="1"/>
  <c r="AD3834" i="1" s="1"/>
  <c r="AD3827" i="1" s="1"/>
  <c r="AD3828" i="1" s="1"/>
  <c r="AD3836" i="1" s="1"/>
  <c r="AD3837" i="1" s="1"/>
  <c r="AD3838" i="1" s="1"/>
  <c r="AD3839" i="1" s="1"/>
  <c r="AD3835" i="1" s="1"/>
  <c r="AD3840" i="1" s="1"/>
  <c r="AD3841" i="1" s="1"/>
  <c r="AD3842" i="1" s="1"/>
  <c r="AD3843" i="1" s="1"/>
  <c r="AD3844" i="1" s="1"/>
  <c r="AD3845" i="1" s="1"/>
  <c r="AD3847" i="1" s="1"/>
  <c r="AD3848" i="1" s="1"/>
  <c r="AD3849" i="1" s="1"/>
  <c r="AD3850" i="1" s="1"/>
  <c r="AD3851" i="1" s="1"/>
  <c r="AD3852" i="1" s="1"/>
  <c r="AD3853" i="1" s="1"/>
  <c r="AD3854" i="1" s="1"/>
  <c r="AD3855" i="1" s="1"/>
  <c r="AD3856" i="1" s="1"/>
  <c r="AD3846" i="1" s="1"/>
  <c r="AD3857" i="1" s="1"/>
  <c r="AD3858" i="1" s="1"/>
  <c r="AD3859" i="1" s="1"/>
  <c r="AD3860" i="1" s="1"/>
  <c r="AD3861" i="1" s="1"/>
  <c r="AD3862" i="1" s="1"/>
  <c r="AD3863" i="1" s="1"/>
  <c r="AD3864" i="1" s="1"/>
  <c r="AD3867" i="1" s="1"/>
  <c r="AD3868" i="1" s="1"/>
  <c r="AD3869" i="1" s="1"/>
  <c r="AD3870" i="1" s="1"/>
  <c r="AD3871" i="1" s="1"/>
  <c r="AD3872" i="1" s="1"/>
  <c r="AD3873" i="1" s="1"/>
  <c r="AD3874" i="1" s="1"/>
  <c r="AD3875" i="1" s="1"/>
  <c r="AD3876" i="1" s="1"/>
  <c r="AD3877" i="1" s="1"/>
  <c r="AD3878" i="1" s="1"/>
  <c r="AD3879" i="1" s="1"/>
  <c r="AD3880" i="1" s="1"/>
  <c r="AD3881" i="1" s="1"/>
  <c r="AD3865" i="1" s="1"/>
  <c r="AD3866" i="1" s="1"/>
  <c r="AD3882" i="1" s="1"/>
  <c r="AD3883" i="1" s="1"/>
  <c r="AD3884" i="1" s="1"/>
  <c r="AD3885" i="1" s="1"/>
  <c r="AD3886" i="1" s="1"/>
  <c r="AD3887" i="1" s="1"/>
  <c r="AD3888" i="1" s="1"/>
  <c r="AD3889" i="1" s="1"/>
  <c r="AD3890" i="1" s="1"/>
  <c r="AD3891" i="1" s="1"/>
  <c r="AD3892" i="1" s="1"/>
  <c r="AD3893" i="1" s="1"/>
  <c r="AD3894" i="1" s="1"/>
  <c r="AD3895" i="1" s="1"/>
  <c r="AD3896" i="1" s="1"/>
  <c r="AD3897" i="1" s="1"/>
  <c r="AD3898" i="1" s="1"/>
  <c r="AD3899" i="1" s="1"/>
  <c r="AD3901" i="1" s="1"/>
  <c r="AD3902" i="1" s="1"/>
  <c r="AD3903" i="1" s="1"/>
  <c r="AD3904" i="1" s="1"/>
  <c r="AD3905" i="1" s="1"/>
  <c r="AD3906" i="1" s="1"/>
  <c r="AD3907" i="1" s="1"/>
  <c r="AD3908" i="1" s="1"/>
  <c r="AD3909" i="1" s="1"/>
  <c r="AD3910" i="1" s="1"/>
  <c r="AD3911" i="1" s="1"/>
  <c r="AD3912" i="1" s="1"/>
  <c r="AD3913" i="1" s="1"/>
  <c r="AD3914" i="1" s="1"/>
  <c r="AD3915" i="1" s="1"/>
  <c r="AD3916" i="1" s="1"/>
  <c r="AD3917" i="1" s="1"/>
  <c r="AD3918" i="1" s="1"/>
  <c r="AD3919" i="1" s="1"/>
  <c r="AD3920" i="1" s="1"/>
  <c r="AD3921" i="1" s="1"/>
  <c r="AD3922" i="1" s="1"/>
  <c r="AD3923" i="1" s="1"/>
  <c r="AD3924" i="1" s="1"/>
  <c r="AD3925" i="1" s="1"/>
  <c r="AD3926" i="1" s="1"/>
  <c r="AD3927" i="1" s="1"/>
  <c r="AD3928" i="1" s="1"/>
  <c r="AD3929" i="1" s="1"/>
  <c r="AD3930" i="1" s="1"/>
  <c r="AD3931" i="1" s="1"/>
  <c r="AD3932" i="1" s="1"/>
  <c r="AD3933" i="1" s="1"/>
  <c r="AD3934" i="1" s="1"/>
  <c r="AD3935" i="1" s="1"/>
  <c r="AD3936" i="1" s="1"/>
  <c r="AD3937" i="1" s="1"/>
  <c r="AD3938" i="1" s="1"/>
  <c r="AD3939" i="1" s="1"/>
  <c r="AD3940" i="1" s="1"/>
  <c r="AD3941" i="1" s="1"/>
  <c r="AD3942" i="1" s="1"/>
  <c r="AD3943" i="1" s="1"/>
  <c r="AD3944" i="1" s="1"/>
  <c r="AD3945" i="1" s="1"/>
  <c r="AD3946" i="1" s="1"/>
  <c r="AD3947" i="1" s="1"/>
  <c r="AD3948" i="1" s="1"/>
  <c r="AD3949" i="1" s="1"/>
  <c r="AD3950" i="1" s="1"/>
  <c r="AD3951" i="1" s="1"/>
  <c r="AD3961" i="1" s="1"/>
  <c r="AD3962" i="1" s="1"/>
  <c r="AD3963" i="1" s="1"/>
  <c r="AD3964" i="1" s="1"/>
  <c r="AD3965" i="1" s="1"/>
  <c r="AD3966" i="1" s="1"/>
  <c r="AD3967" i="1" s="1"/>
  <c r="AD3968" i="1" s="1"/>
  <c r="AD3969" i="1" s="1"/>
  <c r="AD3970" i="1" s="1"/>
  <c r="AD3971" i="1" s="1"/>
  <c r="AD3972" i="1" s="1"/>
  <c r="AD3973" i="1" s="1"/>
  <c r="AD3974" i="1" s="1"/>
  <c r="AD3975" i="1" s="1"/>
  <c r="AD3976" i="1" s="1"/>
  <c r="AD3977" i="1" s="1"/>
  <c r="AD3978" i="1" s="1"/>
  <c r="AD3979" i="1" s="1"/>
  <c r="AD3980" i="1" s="1"/>
  <c r="AD3981" i="1" s="1"/>
  <c r="AD3982" i="1" s="1"/>
  <c r="AD3983" i="1" s="1"/>
  <c r="AD3984" i="1" s="1"/>
  <c r="AD3985" i="1" s="1"/>
  <c r="AD3986" i="1" s="1"/>
  <c r="AD3987" i="1" s="1"/>
  <c r="AD3988" i="1" s="1"/>
  <c r="AD3991" i="1" s="1"/>
  <c r="AD3992" i="1" s="1"/>
  <c r="AD3993" i="1" s="1"/>
  <c r="AD3994" i="1" s="1"/>
  <c r="AD3995" i="1" s="1"/>
  <c r="AD3996" i="1" s="1"/>
  <c r="AD3997" i="1" s="1"/>
  <c r="AD3998" i="1" s="1"/>
  <c r="AD3999" i="1" s="1"/>
  <c r="AD4000" i="1" s="1"/>
  <c r="AD4001" i="1" s="1"/>
  <c r="AD4002" i="1" s="1"/>
  <c r="AD4003" i="1" s="1"/>
  <c r="AD4004" i="1" s="1"/>
  <c r="AD4005" i="1" s="1"/>
  <c r="AD4006" i="1" s="1"/>
  <c r="AD4007" i="1" s="1"/>
  <c r="AD4008" i="1" s="1"/>
  <c r="AD3989" i="1" s="1"/>
  <c r="AD4009" i="1" s="1"/>
  <c r="AD4010" i="1" s="1"/>
  <c r="AD4011" i="1" s="1"/>
  <c r="AD4012" i="1" s="1"/>
  <c r="AD4014" i="1" s="1"/>
  <c r="AD4015" i="1" s="1"/>
  <c r="AD4016" i="1" s="1"/>
  <c r="AD4013" i="1" s="1"/>
  <c r="AD4017" i="1" s="1"/>
  <c r="AD4018" i="1" s="1"/>
  <c r="AD4019" i="1" s="1"/>
  <c r="AD4020" i="1" s="1"/>
  <c r="AD4021" i="1" s="1"/>
  <c r="AD4022" i="1" s="1"/>
  <c r="AD4023" i="1" s="1"/>
  <c r="AD4024" i="1" s="1"/>
  <c r="AD3990" i="1" s="1"/>
  <c r="AD4025" i="1" s="1"/>
  <c r="AD4026" i="1" s="1"/>
  <c r="AD4027" i="1" s="1"/>
  <c r="AD4028" i="1" s="1"/>
  <c r="AD4029" i="1" s="1"/>
  <c r="AD4030" i="1" s="1"/>
  <c r="AD4031" i="1" s="1"/>
  <c r="AD4032" i="1" s="1"/>
  <c r="AD4033" i="1" s="1"/>
  <c r="AD4034" i="1" s="1"/>
  <c r="AD4035" i="1" s="1"/>
  <c r="AD4036" i="1" s="1"/>
  <c r="AD4037" i="1" s="1"/>
  <c r="AD4038" i="1" s="1"/>
  <c r="AD4039" i="1" s="1"/>
  <c r="AD4040" i="1" s="1"/>
  <c r="AD4041" i="1" s="1"/>
  <c r="AD4042" i="1" s="1"/>
  <c r="AD4043" i="1" s="1"/>
  <c r="AD4044" i="1" s="1"/>
  <c r="AD4045" i="1" s="1"/>
  <c r="AD4046" i="1" s="1"/>
  <c r="AD4047" i="1" s="1"/>
  <c r="AD4048" i="1" s="1"/>
  <c r="AD4049" i="1" s="1"/>
  <c r="AD4051" i="1" s="1"/>
  <c r="AD4052" i="1" s="1"/>
  <c r="AD4054" i="1" s="1"/>
  <c r="AD4055" i="1" s="1"/>
  <c r="AD4056" i="1" s="1"/>
  <c r="AD4057" i="1" s="1"/>
  <c r="AD4058" i="1" s="1"/>
  <c r="AD4059" i="1" s="1"/>
  <c r="AD4060" i="1" s="1"/>
  <c r="AD4061" i="1" s="1"/>
  <c r="AD4062" i="1" s="1"/>
  <c r="AD4050" i="1" s="1"/>
  <c r="AD4063" i="1" s="1"/>
  <c r="AD4064" i="1" s="1"/>
  <c r="AD4065" i="1" s="1"/>
  <c r="AD4066" i="1" s="1"/>
  <c r="AD4067" i="1" s="1"/>
  <c r="AD4068" i="1" s="1"/>
  <c r="AD4069" i="1" s="1"/>
  <c r="AD4070" i="1" s="1"/>
  <c r="AD4072" i="1" s="1"/>
  <c r="AD4073" i="1" s="1"/>
  <c r="AD4074" i="1" s="1"/>
  <c r="AD4075" i="1" s="1"/>
  <c r="AD4071" i="1" s="1"/>
  <c r="AD4076" i="1" s="1"/>
  <c r="AD4077" i="1" s="1"/>
  <c r="AD4078" i="1" s="1"/>
  <c r="AD4079" i="1" s="1"/>
  <c r="AD4080" i="1" s="1"/>
  <c r="AD4081" i="1" s="1"/>
  <c r="AD4084" i="1" s="1"/>
  <c r="AD4085" i="1" s="1"/>
  <c r="AD4086" i="1" s="1"/>
  <c r="AD4087" i="1" s="1"/>
  <c r="AD4088" i="1" s="1"/>
  <c r="AD4089" i="1" s="1"/>
  <c r="AD4082" i="1" s="1"/>
  <c r="AD4083" i="1" s="1"/>
  <c r="AD4090" i="1" s="1"/>
  <c r="AD4091" i="1" s="1"/>
  <c r="AD4092" i="1" s="1"/>
  <c r="AD4093" i="1" s="1"/>
  <c r="AD4094" i="1" s="1"/>
  <c r="AD4095" i="1" s="1"/>
  <c r="AD4096" i="1" s="1"/>
  <c r="AD4097" i="1" s="1"/>
  <c r="AD4098" i="1" s="1"/>
  <c r="AD4099" i="1" s="1"/>
  <c r="AD4053" i="1" s="1"/>
  <c r="AD4100" i="1" s="1"/>
  <c r="AD4101" i="1" s="1"/>
  <c r="AD4102" i="1" s="1"/>
  <c r="AD4103" i="1" s="1"/>
  <c r="AD4104" i="1" s="1"/>
  <c r="AD4105" i="1" s="1"/>
  <c r="AD4106" i="1" s="1"/>
  <c r="AD4107" i="1" s="1"/>
  <c r="AD4108" i="1" s="1"/>
  <c r="AD4109" i="1" s="1"/>
  <c r="AD4110" i="1" s="1"/>
  <c r="AD4111" i="1" s="1"/>
  <c r="AD4112" i="1" s="1"/>
  <c r="AD4113" i="1" s="1"/>
  <c r="AD4114" i="1" s="1"/>
  <c r="AD4115" i="1" s="1"/>
  <c r="AD4116" i="1" s="1"/>
  <c r="AD4117" i="1" s="1"/>
  <c r="AD4118" i="1" s="1"/>
  <c r="AD4123" i="1" s="1"/>
  <c r="AD4124" i="1" s="1"/>
  <c r="AD4125" i="1" s="1"/>
  <c r="AD4126" i="1" s="1"/>
  <c r="AD4127" i="1" s="1"/>
  <c r="AD4128" i="1" s="1"/>
  <c r="AD4119" i="1" s="1"/>
  <c r="J3222" i="1"/>
  <c r="J3284" i="1" s="1"/>
  <c r="J3285" i="1" s="1"/>
  <c r="J3286" i="1" s="1"/>
  <c r="J3287" i="1" s="1"/>
  <c r="AD4130" i="1" l="1"/>
  <c r="AD4131" i="1" s="1"/>
  <c r="AD4133" i="1" s="1"/>
  <c r="AD4134" i="1" s="1"/>
  <c r="AD4132" i="1" s="1"/>
  <c r="AD4135" i="1" s="1"/>
  <c r="AD4136" i="1" s="1"/>
  <c r="AD4137" i="1" s="1"/>
  <c r="AD4139" i="1" s="1"/>
  <c r="AD4140" i="1" s="1"/>
  <c r="AD4141" i="1" s="1"/>
  <c r="AD4142" i="1" s="1"/>
  <c r="AD4129" i="1" s="1"/>
  <c r="AD4143" i="1" s="1"/>
  <c r="AD4144" i="1" s="1"/>
  <c r="AD4145" i="1" s="1"/>
  <c r="AD4146" i="1" s="1"/>
  <c r="AD4147" i="1" s="1"/>
  <c r="AD4148" i="1" s="1"/>
  <c r="AD4149" i="1" s="1"/>
  <c r="AD4150" i="1" s="1"/>
  <c r="AD4151" i="1" s="1"/>
  <c r="AD4152" i="1" s="1"/>
  <c r="AD4153" i="1" s="1"/>
  <c r="AD4154" i="1" s="1"/>
  <c r="AD4155" i="1" s="1"/>
  <c r="AD4156" i="1" s="1"/>
  <c r="AD4157" i="1" s="1"/>
  <c r="AD4158" i="1" s="1"/>
  <c r="AD4159" i="1" s="1"/>
  <c r="AD4160" i="1" s="1"/>
  <c r="AD4138" i="1" s="1"/>
  <c r="AD4161" i="1" s="1"/>
  <c r="AD4162" i="1" s="1"/>
  <c r="AD4163" i="1" s="1"/>
  <c r="AD4164" i="1" s="1"/>
  <c r="AD4165" i="1" s="1"/>
  <c r="AD4166" i="1" s="1"/>
  <c r="AD4167" i="1" s="1"/>
  <c r="AD4168" i="1" s="1"/>
  <c r="AD4169" i="1" s="1"/>
  <c r="AD4170" i="1" s="1"/>
  <c r="AD4171" i="1" s="1"/>
  <c r="AD4172" i="1" s="1"/>
  <c r="AD4173" i="1" s="1"/>
  <c r="AD4174" i="1" s="1"/>
  <c r="AD4175" i="1" s="1"/>
  <c r="AD4176" i="1" s="1"/>
  <c r="AD4177" i="1" s="1"/>
  <c r="AD4178" i="1" s="1"/>
  <c r="AD4180" i="1" s="1"/>
  <c r="AD4181" i="1" s="1"/>
  <c r="AD4182" i="1" s="1"/>
  <c r="AD4183" i="1" s="1"/>
  <c r="AD4179" i="1" s="1"/>
  <c r="AD4184" i="1" s="1"/>
  <c r="AD4185" i="1" s="1"/>
  <c r="AD4186" i="1" s="1"/>
  <c r="AD4187" i="1" s="1"/>
  <c r="AD4188" i="1" s="1"/>
  <c r="AD4189" i="1" s="1"/>
  <c r="AD4190" i="1" s="1"/>
  <c r="AD4191" i="1" s="1"/>
  <c r="AD4192" i="1" s="1"/>
  <c r="AD4193" i="1" s="1"/>
  <c r="AD4194" i="1" s="1"/>
  <c r="AD4195" i="1" s="1"/>
  <c r="AD4196" i="1" s="1"/>
  <c r="AD4197" i="1" s="1"/>
  <c r="AD4198" i="1" s="1"/>
  <c r="AD4199" i="1" s="1"/>
  <c r="AD4200" i="1" s="1"/>
  <c r="AD4201" i="1" s="1"/>
  <c r="AD4202" i="1" s="1"/>
  <c r="AD4203" i="1" s="1"/>
  <c r="AD4204" i="1" s="1"/>
  <c r="AD4205" i="1" s="1"/>
  <c r="AD4206" i="1" s="1"/>
  <c r="AD4207" i="1" s="1"/>
  <c r="AD4208" i="1" s="1"/>
  <c r="AD4209" i="1" s="1"/>
  <c r="AD4210" i="1" s="1"/>
  <c r="AD4211" i="1" s="1"/>
  <c r="AD4212" i="1" s="1"/>
  <c r="AD4213" i="1" s="1"/>
  <c r="AD4214" i="1" s="1"/>
  <c r="AD4215" i="1" s="1"/>
  <c r="AD4218" i="1" s="1"/>
  <c r="AD4219" i="1" s="1"/>
  <c r="AD4220" i="1" s="1"/>
  <c r="AD4221" i="1" s="1"/>
  <c r="AD4216" i="1" s="1"/>
  <c r="AD4217" i="1" s="1"/>
  <c r="AD4222" i="1" s="1"/>
  <c r="AD4223" i="1" s="1"/>
  <c r="AD4224" i="1" s="1"/>
  <c r="AD4225" i="1" s="1"/>
  <c r="AD4226" i="1" s="1"/>
  <c r="AD4227" i="1" s="1"/>
  <c r="AD4228" i="1" s="1"/>
  <c r="AD4229" i="1" s="1"/>
  <c r="AD4230" i="1" s="1"/>
  <c r="AD4231" i="1" s="1"/>
  <c r="AD4232" i="1" s="1"/>
  <c r="AD4233" i="1" s="1"/>
  <c r="AD4234" i="1" s="1"/>
  <c r="AD4235" i="1" s="1"/>
  <c r="AD4236" i="1" s="1"/>
  <c r="AD4237" i="1" s="1"/>
  <c r="AD4238" i="1" s="1"/>
  <c r="AD4239" i="1" s="1"/>
  <c r="AD4240" i="1" s="1"/>
  <c r="AD4241" i="1" s="1"/>
  <c r="AD4242" i="1" s="1"/>
  <c r="AD4243" i="1" s="1"/>
  <c r="AD4244" i="1" s="1"/>
  <c r="AD4245" i="1" s="1"/>
  <c r="AD4246" i="1" s="1"/>
  <c r="AD4247" i="1" s="1"/>
  <c r="AD4248" i="1" s="1"/>
  <c r="AD4249" i="1" s="1"/>
  <c r="AD4250" i="1" s="1"/>
  <c r="AD3952" i="1" s="1"/>
  <c r="AD3953" i="1" s="1"/>
  <c r="AD3954" i="1" s="1"/>
  <c r="AD3955" i="1" s="1"/>
  <c r="AD3956" i="1" s="1"/>
  <c r="AD3957" i="1" s="1"/>
  <c r="AD3958" i="1" s="1"/>
  <c r="AD3959" i="1" s="1"/>
  <c r="AD3960" i="1" s="1"/>
  <c r="AD4251" i="1" s="1"/>
  <c r="AD4252" i="1" s="1"/>
  <c r="AD4253" i="1" s="1"/>
  <c r="AD4254" i="1" s="1"/>
  <c r="AD4255" i="1" s="1"/>
  <c r="AD4256" i="1" s="1"/>
  <c r="AD4257" i="1" s="1"/>
  <c r="AD4258" i="1" s="1"/>
  <c r="AD4259" i="1" s="1"/>
  <c r="AD4260" i="1" s="1"/>
  <c r="AD4261" i="1" s="1"/>
  <c r="AD4262" i="1" s="1"/>
  <c r="AD4263" i="1" s="1"/>
  <c r="AD4264" i="1" s="1"/>
  <c r="AD4265" i="1" s="1"/>
  <c r="AD4266" i="1" s="1"/>
  <c r="AD4267" i="1" s="1"/>
  <c r="AD4268" i="1" s="1"/>
  <c r="AD4269" i="1" s="1"/>
  <c r="AD4270" i="1" s="1"/>
  <c r="AD4271" i="1" s="1"/>
  <c r="AD4272" i="1" s="1"/>
  <c r="AD4273" i="1" s="1"/>
  <c r="AD4274" i="1" s="1"/>
  <c r="AD4275" i="1" s="1"/>
  <c r="AD4276" i="1" s="1"/>
  <c r="AD4277" i="1" s="1"/>
  <c r="AD4278" i="1" s="1"/>
  <c r="AD4279" i="1" s="1"/>
  <c r="AD4280" i="1" s="1"/>
  <c r="AD4281" i="1" s="1"/>
  <c r="AD4282" i="1" s="1"/>
  <c r="AD4283" i="1" s="1"/>
  <c r="AD4284" i="1" s="1"/>
  <c r="AD4285" i="1" s="1"/>
  <c r="AD4286" i="1" s="1"/>
  <c r="AD4287" i="1" s="1"/>
  <c r="AD4288" i="1" s="1"/>
  <c r="AD4289" i="1" s="1"/>
  <c r="AD4290" i="1" s="1"/>
  <c r="AD4291" i="1" s="1"/>
  <c r="AD4292" i="1" s="1"/>
  <c r="AD4293" i="1" s="1"/>
  <c r="AD4294" i="1" s="1"/>
  <c r="AD4295" i="1" s="1"/>
  <c r="AD4296" i="1" s="1"/>
  <c r="AD4297" i="1" s="1"/>
  <c r="AD4298" i="1" s="1"/>
  <c r="AD4299" i="1" s="1"/>
  <c r="AD4300" i="1" s="1"/>
  <c r="AD4301" i="1" s="1"/>
  <c r="AD4302" i="1" s="1"/>
  <c r="AD4303" i="1" s="1"/>
  <c r="AD4304" i="1" s="1"/>
  <c r="AD4305" i="1" s="1"/>
  <c r="AD4306" i="1" s="1"/>
  <c r="AD4307" i="1" s="1"/>
  <c r="AD4308" i="1" s="1"/>
  <c r="AD4309" i="1" s="1"/>
  <c r="AD4310" i="1" s="1"/>
  <c r="AD4311" i="1" s="1"/>
  <c r="AD4312" i="1" s="1"/>
  <c r="AD4313" i="1" s="1"/>
  <c r="AD4314" i="1" s="1"/>
  <c r="AD4315" i="1" s="1"/>
  <c r="AD4316" i="1" s="1"/>
  <c r="AD4317" i="1" s="1"/>
  <c r="AD4318" i="1" s="1"/>
  <c r="AD4319" i="1" s="1"/>
  <c r="AD4320" i="1" s="1"/>
  <c r="AD4321" i="1" s="1"/>
  <c r="AD4327" i="1" s="1"/>
  <c r="AD4328" i="1" s="1"/>
  <c r="AD4329" i="1" s="1"/>
  <c r="AD4330" i="1" s="1"/>
  <c r="AD4331" i="1" s="1"/>
  <c r="AD4332" i="1" s="1"/>
  <c r="AD4333" i="1" s="1"/>
  <c r="AD4334" i="1" s="1"/>
  <c r="AD4335" i="1" s="1"/>
  <c r="AD4336" i="1" s="1"/>
  <c r="AD4337" i="1" s="1"/>
  <c r="AD4338" i="1" s="1"/>
  <c r="AD4339" i="1" s="1"/>
  <c r="AD4340" i="1" s="1"/>
  <c r="AD4322" i="1" s="1"/>
  <c r="AD4323" i="1" s="1"/>
  <c r="AD4324" i="1" s="1"/>
  <c r="AD4325" i="1" s="1"/>
  <c r="AD4326" i="1" s="1"/>
  <c r="AD4341" i="1" s="1"/>
  <c r="AD4342" i="1" s="1"/>
  <c r="AD4343" i="1" s="1"/>
  <c r="AD4344" i="1" s="1"/>
  <c r="AD4345" i="1" s="1"/>
  <c r="AD4350" i="1" s="1"/>
  <c r="AD4351" i="1" s="1"/>
  <c r="AD4346" i="1" s="1"/>
  <c r="AD4347" i="1" s="1"/>
  <c r="AD4348" i="1" s="1"/>
  <c r="AD4352" i="1" s="1"/>
  <c r="AD4353" i="1" s="1"/>
  <c r="AD4349" i="1" s="1"/>
  <c r="AD4354" i="1" s="1"/>
  <c r="AD4355" i="1" s="1"/>
  <c r="AD4356" i="1" s="1"/>
  <c r="AD4357" i="1" s="1"/>
  <c r="AD4358" i="1" s="1"/>
  <c r="AD4359" i="1" s="1"/>
  <c r="AD4360" i="1" s="1"/>
  <c r="AD4361" i="1" s="1"/>
  <c r="AD4362" i="1" s="1"/>
  <c r="AD4363" i="1" s="1"/>
  <c r="AD4364" i="1" s="1"/>
  <c r="AD4365" i="1" s="1"/>
  <c r="AD4366" i="1" s="1"/>
  <c r="AD4367" i="1" s="1"/>
  <c r="AD4368" i="1" s="1"/>
  <c r="AD4369" i="1" s="1"/>
  <c r="AD4370" i="1" s="1"/>
  <c r="AD4371" i="1" s="1"/>
  <c r="AD4372" i="1" s="1"/>
  <c r="AD4373" i="1" s="1"/>
  <c r="AD4374" i="1" s="1"/>
  <c r="AD4375" i="1" s="1"/>
  <c r="AD4376" i="1" s="1"/>
  <c r="AD4377" i="1" s="1"/>
  <c r="AD4378" i="1" s="1"/>
  <c r="AD4379" i="1" s="1"/>
  <c r="AD4380" i="1" s="1"/>
  <c r="AD4381" i="1" s="1"/>
  <c r="AD4382" i="1" s="1"/>
  <c r="AD4383" i="1" s="1"/>
  <c r="AD4384" i="1" s="1"/>
  <c r="AD4385" i="1" s="1"/>
  <c r="AD4386" i="1" s="1"/>
  <c r="AD4387" i="1" s="1"/>
  <c r="AD4388" i="1" s="1"/>
  <c r="AD4389" i="1" s="1"/>
  <c r="AD4390" i="1" s="1"/>
  <c r="AD4391" i="1" s="1"/>
  <c r="AD4392" i="1" s="1"/>
  <c r="AD4393" i="1" s="1"/>
  <c r="AD4394" i="1" s="1"/>
  <c r="AD4395" i="1" s="1"/>
  <c r="AD4396" i="1" s="1"/>
  <c r="AD4397" i="1" s="1"/>
  <c r="AD4398" i="1" s="1"/>
  <c r="AD4399" i="1" s="1"/>
  <c r="AD4400" i="1" s="1"/>
  <c r="AD4401" i="1" s="1"/>
  <c r="AD4402" i="1" s="1"/>
  <c r="AD4403" i="1" s="1"/>
  <c r="AD4404" i="1" s="1"/>
  <c r="AD4405" i="1" s="1"/>
  <c r="AD4406" i="1" s="1"/>
  <c r="AD4407" i="1" s="1"/>
  <c r="AD4408" i="1" s="1"/>
  <c r="AD4409" i="1" s="1"/>
  <c r="AD4410" i="1" s="1"/>
  <c r="AD4411" i="1" s="1"/>
  <c r="AD4412" i="1" s="1"/>
  <c r="AD4413" i="1" s="1"/>
  <c r="AD4414" i="1" s="1"/>
  <c r="AD4415" i="1" s="1"/>
  <c r="AD4416" i="1" s="1"/>
  <c r="AD4417" i="1" s="1"/>
  <c r="AD4418" i="1" s="1"/>
  <c r="AD4419" i="1" s="1"/>
  <c r="AD4420" i="1" s="1"/>
  <c r="AD4421" i="1" s="1"/>
  <c r="AD4422" i="1" s="1"/>
  <c r="AD4423" i="1" s="1"/>
  <c r="AD4424" i="1" s="1"/>
  <c r="AD4425" i="1" s="1"/>
  <c r="AD4426" i="1" s="1"/>
  <c r="AD4427" i="1" s="1"/>
  <c r="AD4428" i="1" s="1"/>
  <c r="AD4429" i="1" s="1"/>
  <c r="AD4430" i="1" s="1"/>
  <c r="AD4431" i="1" s="1"/>
  <c r="AD4432" i="1" s="1"/>
  <c r="AD4433" i="1" s="1"/>
  <c r="AD4434" i="1" s="1"/>
  <c r="AD4435" i="1" s="1"/>
  <c r="AD4436" i="1" s="1"/>
  <c r="AD4437" i="1" s="1"/>
  <c r="AD4438" i="1" s="1"/>
  <c r="AD4439" i="1" s="1"/>
  <c r="AD4440" i="1" s="1"/>
  <c r="AD4441" i="1" s="1"/>
  <c r="AD4442" i="1" s="1"/>
  <c r="AD4443" i="1" s="1"/>
  <c r="AD4444" i="1" s="1"/>
  <c r="AD4445" i="1" s="1"/>
  <c r="AD4446" i="1" s="1"/>
  <c r="AD4447" i="1" s="1"/>
  <c r="AD4448" i="1" s="1"/>
  <c r="AD4449" i="1" s="1"/>
  <c r="AD4450" i="1" s="1"/>
  <c r="AD4451" i="1" s="1"/>
  <c r="AD4452" i="1" s="1"/>
  <c r="AD4453" i="1" s="1"/>
  <c r="AD4454" i="1" s="1"/>
  <c r="AD4455" i="1" s="1"/>
  <c r="AD4456" i="1" s="1"/>
  <c r="AD4457" i="1" s="1"/>
  <c r="AD4458" i="1" s="1"/>
  <c r="AD4459" i="1" s="1"/>
  <c r="AD4460" i="1" s="1"/>
  <c r="AD4461" i="1" s="1"/>
  <c r="AD4462" i="1" s="1"/>
  <c r="AD4463" i="1" s="1"/>
  <c r="AD4464" i="1" s="1"/>
  <c r="AD4465" i="1" s="1"/>
  <c r="AD4466" i="1" s="1"/>
  <c r="AD4467" i="1" s="1"/>
  <c r="AD4468" i="1" s="1"/>
  <c r="AD4469" i="1" s="1"/>
  <c r="AD4470" i="1" s="1"/>
  <c r="AD4471" i="1" s="1"/>
  <c r="AD4472" i="1" s="1"/>
  <c r="AD4473" i="1" s="1"/>
  <c r="AD4474" i="1" s="1"/>
  <c r="AD4475" i="1" s="1"/>
  <c r="AD4476" i="1" s="1"/>
  <c r="AD4477" i="1" s="1"/>
  <c r="AD4478" i="1" s="1"/>
  <c r="AD4479" i="1" s="1"/>
  <c r="AD4480" i="1" s="1"/>
  <c r="AD4481" i="1" s="1"/>
  <c r="AD4482" i="1" s="1"/>
  <c r="AD4483" i="1" s="1"/>
  <c r="AD4484" i="1" s="1"/>
  <c r="AD4485" i="1" s="1"/>
  <c r="AD4486" i="1" s="1"/>
  <c r="AD4487" i="1" s="1"/>
  <c r="AD4488" i="1" s="1"/>
  <c r="AD4489" i="1" s="1"/>
  <c r="AD4490" i="1" s="1"/>
  <c r="AD4491" i="1" s="1"/>
  <c r="AD4492" i="1" s="1"/>
  <c r="AD4493" i="1" s="1"/>
  <c r="AD4494" i="1" s="1"/>
  <c r="AD4495" i="1" s="1"/>
  <c r="AD4496" i="1" s="1"/>
  <c r="AD4497" i="1" s="1"/>
  <c r="AD4498" i="1" s="1"/>
  <c r="AD4499" i="1" s="1"/>
  <c r="AD4500" i="1" s="1"/>
  <c r="AD4501" i="1" s="1"/>
  <c r="AD4502" i="1" s="1"/>
  <c r="AD4503" i="1" s="1"/>
  <c r="AD4504" i="1" s="1"/>
  <c r="AD4505" i="1" s="1"/>
  <c r="AD4506" i="1" s="1"/>
  <c r="AD4507" i="1" s="1"/>
  <c r="AD4508" i="1" s="1"/>
  <c r="AD4509" i="1" s="1"/>
  <c r="AD4510" i="1" s="1"/>
  <c r="AD4511" i="1" s="1"/>
  <c r="AD4512" i="1" s="1"/>
  <c r="AD4513" i="1" s="1"/>
  <c r="AD4514" i="1" s="1"/>
  <c r="AD4515" i="1" s="1"/>
  <c r="AD4516" i="1" s="1"/>
  <c r="AD4517" i="1" s="1"/>
  <c r="AD4518" i="1" s="1"/>
  <c r="AD4519" i="1" s="1"/>
  <c r="AD4520" i="1" s="1"/>
  <c r="AD4521" i="1" s="1"/>
  <c r="AD4522" i="1" s="1"/>
  <c r="AD4523" i="1" s="1"/>
  <c r="AD4524" i="1" s="1"/>
  <c r="AD4525" i="1" s="1"/>
  <c r="AD4526" i="1" s="1"/>
  <c r="AD4527" i="1" s="1"/>
  <c r="AD4528" i="1" s="1"/>
  <c r="AD4529" i="1" s="1"/>
  <c r="AD4530" i="1" s="1"/>
  <c r="AD4531" i="1" s="1"/>
  <c r="AD4532" i="1" s="1"/>
  <c r="AD4533" i="1" s="1"/>
  <c r="AD4534" i="1" s="1"/>
  <c r="AD4535" i="1" s="1"/>
  <c r="AD4536" i="1" s="1"/>
  <c r="AD4537" i="1" s="1"/>
  <c r="AD4538" i="1" s="1"/>
  <c r="AD4539" i="1" s="1"/>
  <c r="AD4540" i="1" s="1"/>
  <c r="AD4541" i="1" s="1"/>
  <c r="AD4542" i="1" s="1"/>
  <c r="AD4543" i="1" s="1"/>
  <c r="AD4544" i="1" s="1"/>
  <c r="AD4545" i="1" s="1"/>
  <c r="AD4546" i="1" s="1"/>
  <c r="AD4547" i="1" s="1"/>
  <c r="AD4548" i="1" s="1"/>
  <c r="AD4549" i="1" s="1"/>
  <c r="AD4550" i="1" s="1"/>
  <c r="AD4551" i="1" s="1"/>
  <c r="AD4552" i="1" s="1"/>
  <c r="AD4553" i="1" s="1"/>
  <c r="AD4554" i="1" s="1"/>
  <c r="AD4555" i="1" s="1"/>
  <c r="AD4556" i="1" s="1"/>
  <c r="AD4557" i="1" s="1"/>
  <c r="AD4558" i="1" s="1"/>
  <c r="AD4559" i="1" s="1"/>
  <c r="AD4560" i="1" s="1"/>
  <c r="AD4561" i="1" s="1"/>
  <c r="AD4562" i="1" s="1"/>
  <c r="AD4563" i="1" s="1"/>
  <c r="AD4564" i="1" s="1"/>
  <c r="AD4565" i="1" s="1"/>
  <c r="AD4566" i="1" s="1"/>
  <c r="AD4567" i="1" s="1"/>
  <c r="AD4568" i="1" s="1"/>
  <c r="AD4569" i="1" s="1"/>
  <c r="AD4570" i="1" s="1"/>
  <c r="AD4571" i="1" s="1"/>
  <c r="AD4572" i="1" s="1"/>
  <c r="AD4573" i="1" s="1"/>
  <c r="AD4574" i="1" s="1"/>
  <c r="AD4575" i="1" s="1"/>
  <c r="AD4576" i="1" s="1"/>
  <c r="AD4577" i="1" s="1"/>
  <c r="AD4578" i="1" s="1"/>
  <c r="AD4579" i="1" s="1"/>
  <c r="AD4580" i="1" s="1"/>
  <c r="AD4581" i="1" s="1"/>
  <c r="AD4582" i="1" s="1"/>
  <c r="AD4583" i="1" s="1"/>
  <c r="AD4584" i="1" s="1"/>
  <c r="AD4585" i="1" s="1"/>
  <c r="AD4586" i="1" s="1"/>
  <c r="AD4587" i="1" s="1"/>
  <c r="AD4588" i="1" s="1"/>
  <c r="AD4589" i="1" s="1"/>
  <c r="AD4590" i="1" s="1"/>
  <c r="AD4591" i="1" s="1"/>
  <c r="AD4592" i="1" s="1"/>
  <c r="AD4593" i="1" s="1"/>
  <c r="AD4594" i="1" s="1"/>
  <c r="AD4595" i="1" s="1"/>
  <c r="AD4596" i="1" s="1"/>
  <c r="AD4597" i="1" s="1"/>
  <c r="AD4598" i="1" s="1"/>
  <c r="AD4599" i="1" s="1"/>
  <c r="AD4600" i="1" s="1"/>
  <c r="AD4601" i="1" s="1"/>
  <c r="AD4602" i="1" s="1"/>
  <c r="AD4603" i="1" s="1"/>
  <c r="AD4604" i="1" s="1"/>
  <c r="AD4605" i="1" s="1"/>
  <c r="AD4606" i="1" s="1"/>
  <c r="AD4607" i="1" s="1"/>
  <c r="AD4608" i="1" s="1"/>
  <c r="AD4609" i="1" s="1"/>
  <c r="AD4610" i="1" s="1"/>
  <c r="AD4611" i="1" s="1"/>
  <c r="AD4612" i="1" s="1"/>
  <c r="AD4613" i="1" s="1"/>
  <c r="AD4614" i="1" s="1"/>
  <c r="AD4615" i="1" s="1"/>
  <c r="AD4616" i="1" s="1"/>
  <c r="AD4617" i="1" s="1"/>
  <c r="AD4618" i="1" s="1"/>
  <c r="AD4619" i="1" s="1"/>
  <c r="AD4620" i="1" s="1"/>
  <c r="AD4621" i="1" s="1"/>
  <c r="AD4622" i="1" s="1"/>
  <c r="AD4623" i="1" s="1"/>
  <c r="AD4624" i="1" s="1"/>
  <c r="AD4625" i="1" s="1"/>
  <c r="AD4626" i="1" s="1"/>
  <c r="AD4627" i="1" s="1"/>
  <c r="AD4628" i="1" s="1"/>
  <c r="AD4629" i="1" s="1"/>
  <c r="AD4630" i="1" s="1"/>
  <c r="AD4631" i="1" s="1"/>
  <c r="AD4632" i="1" s="1"/>
  <c r="AD4633" i="1" s="1"/>
  <c r="AD4634" i="1" s="1"/>
  <c r="AD4635" i="1" s="1"/>
  <c r="AD4636" i="1" s="1"/>
  <c r="AD4637" i="1" s="1"/>
  <c r="AD4638" i="1" s="1"/>
  <c r="AD4639" i="1" s="1"/>
  <c r="AD4640" i="1" s="1"/>
  <c r="AD4641" i="1" s="1"/>
  <c r="AD4642" i="1" s="1"/>
  <c r="AD4643" i="1" s="1"/>
  <c r="AD4644" i="1" s="1"/>
  <c r="AD4645" i="1" s="1"/>
  <c r="AD4646" i="1" s="1"/>
  <c r="AD4647" i="1" s="1"/>
  <c r="AD4648" i="1" s="1"/>
  <c r="AD4649" i="1" s="1"/>
  <c r="AD4650" i="1" s="1"/>
  <c r="AD4651" i="1" s="1"/>
  <c r="AD4652" i="1" s="1"/>
  <c r="AD4653" i="1" s="1"/>
  <c r="AD4654" i="1" s="1"/>
  <c r="AD4655" i="1" s="1"/>
  <c r="AD4656" i="1" s="1"/>
  <c r="AD4657" i="1" s="1"/>
  <c r="AD4658" i="1" s="1"/>
  <c r="AD4659" i="1" s="1"/>
  <c r="AD4660" i="1" s="1"/>
  <c r="AD4661" i="1" s="1"/>
  <c r="AD4662" i="1" s="1"/>
  <c r="AD4663" i="1" s="1"/>
  <c r="AD4664" i="1" s="1"/>
  <c r="AD4665" i="1" s="1"/>
  <c r="AD4666" i="1" s="1"/>
  <c r="AD4667" i="1" s="1"/>
  <c r="AD4668" i="1" s="1"/>
  <c r="AD4669" i="1" s="1"/>
  <c r="AD4670" i="1" s="1"/>
  <c r="AD4671" i="1" s="1"/>
  <c r="AD4672" i="1" s="1"/>
  <c r="AD4673" i="1" s="1"/>
  <c r="AD4674" i="1" s="1"/>
  <c r="AD4675" i="1" s="1"/>
  <c r="AD4676" i="1" s="1"/>
  <c r="AD4677" i="1" s="1"/>
  <c r="AD4678" i="1" s="1"/>
  <c r="AD4679" i="1" s="1"/>
  <c r="AD4680" i="1" s="1"/>
  <c r="AD4681" i="1" s="1"/>
  <c r="AD4682" i="1" s="1"/>
  <c r="AD4683" i="1" s="1"/>
  <c r="AD4684" i="1" s="1"/>
  <c r="AD4685" i="1" s="1"/>
  <c r="AD4686" i="1" s="1"/>
  <c r="AD4687" i="1" s="1"/>
  <c r="AD4688" i="1" s="1"/>
  <c r="AD4689" i="1" s="1"/>
  <c r="AD4690" i="1" s="1"/>
  <c r="AD4691" i="1" s="1"/>
  <c r="AD4692" i="1" s="1"/>
  <c r="AD4693" i="1" s="1"/>
  <c r="AD4694" i="1" s="1"/>
  <c r="AD4695" i="1" s="1"/>
  <c r="AD4696" i="1" s="1"/>
  <c r="AD4697" i="1" s="1"/>
  <c r="AD4698" i="1" s="1"/>
  <c r="AD4699" i="1" s="1"/>
  <c r="AD4700" i="1" s="1"/>
  <c r="AD4701" i="1" s="1"/>
  <c r="AD4702" i="1" s="1"/>
  <c r="AD4703" i="1" s="1"/>
  <c r="AD4704" i="1" s="1"/>
  <c r="AD4705" i="1" s="1"/>
  <c r="AD4706" i="1" s="1"/>
  <c r="AD4707" i="1" s="1"/>
  <c r="AD4708" i="1" s="1"/>
  <c r="AD4709" i="1" s="1"/>
  <c r="AD4710" i="1" s="1"/>
  <c r="AD4711" i="1" s="1"/>
  <c r="AD4712" i="1" s="1"/>
  <c r="AD4713" i="1" s="1"/>
  <c r="AD4714" i="1" s="1"/>
  <c r="AD4715" i="1" s="1"/>
  <c r="AD4716" i="1" s="1"/>
  <c r="AD4717" i="1" s="1"/>
  <c r="AD4718" i="1" s="1"/>
  <c r="AD4719" i="1" s="1"/>
  <c r="AD4720" i="1" s="1"/>
  <c r="AD4721" i="1" s="1"/>
  <c r="AD4722" i="1" s="1"/>
  <c r="AD4723" i="1" s="1"/>
  <c r="AD4724" i="1" s="1"/>
  <c r="AD4725" i="1" s="1"/>
  <c r="AD4726" i="1" s="1"/>
  <c r="AD4727" i="1" s="1"/>
  <c r="AD4728" i="1" s="1"/>
  <c r="AD4729" i="1" s="1"/>
  <c r="AD4730" i="1" s="1"/>
  <c r="AD4731" i="1" s="1"/>
  <c r="AD4732" i="1" s="1"/>
  <c r="AD4733" i="1" s="1"/>
  <c r="AD4734" i="1" s="1"/>
  <c r="AD4735" i="1" s="1"/>
  <c r="AD4736" i="1" s="1"/>
  <c r="AD4737" i="1" s="1"/>
  <c r="AD4738" i="1" s="1"/>
  <c r="AD4739" i="1" s="1"/>
  <c r="AD4740" i="1" s="1"/>
  <c r="AD4741" i="1" s="1"/>
  <c r="AD4742" i="1" s="1"/>
  <c r="AD4743" i="1" s="1"/>
  <c r="AD4744" i="1" s="1"/>
  <c r="AD4745" i="1" s="1"/>
  <c r="AD4746" i="1" s="1"/>
  <c r="AD4747" i="1" s="1"/>
  <c r="AD4748" i="1" s="1"/>
  <c r="AD4749" i="1" s="1"/>
  <c r="AD4750" i="1" s="1"/>
  <c r="AD4751" i="1" s="1"/>
  <c r="AD4752" i="1" s="1"/>
  <c r="AD4753" i="1" s="1"/>
  <c r="AD4754" i="1" s="1"/>
  <c r="AD4755" i="1" s="1"/>
  <c r="AD4756" i="1" s="1"/>
  <c r="AD4757" i="1" s="1"/>
  <c r="AD4758" i="1" s="1"/>
  <c r="AD4759" i="1" s="1"/>
  <c r="AD4760" i="1" s="1"/>
  <c r="AD4761" i="1" s="1"/>
  <c r="AD4762" i="1" s="1"/>
  <c r="AD4763" i="1" s="1"/>
  <c r="AD4764" i="1" s="1"/>
  <c r="AD4765" i="1" s="1"/>
  <c r="AD4766" i="1" s="1"/>
  <c r="AD4767" i="1" s="1"/>
  <c r="AD4768" i="1" s="1"/>
  <c r="AD4769" i="1" s="1"/>
  <c r="AD4770" i="1" s="1"/>
  <c r="AD4771" i="1" s="1"/>
  <c r="AD4772" i="1" s="1"/>
  <c r="AD4773" i="1" s="1"/>
  <c r="AD4774" i="1" s="1"/>
  <c r="AD4775" i="1" s="1"/>
  <c r="AD4776" i="1" s="1"/>
  <c r="AD4777" i="1" s="1"/>
  <c r="AD4778" i="1" s="1"/>
  <c r="AD4779" i="1" s="1"/>
  <c r="AD4780" i="1" s="1"/>
  <c r="AD4781" i="1" s="1"/>
  <c r="AD4782" i="1" s="1"/>
  <c r="AD4783" i="1" s="1"/>
  <c r="AD4784" i="1" s="1"/>
  <c r="AD4785" i="1" s="1"/>
  <c r="AD4786" i="1" s="1"/>
  <c r="AD4787" i="1" s="1"/>
  <c r="AD4788" i="1" s="1"/>
  <c r="AD4789" i="1" s="1"/>
  <c r="AD4790" i="1" s="1"/>
  <c r="AD4791" i="1" s="1"/>
  <c r="AD4792" i="1" s="1"/>
  <c r="AD4793" i="1" s="1"/>
  <c r="AD4794" i="1" s="1"/>
  <c r="AD4795" i="1" s="1"/>
  <c r="AD4796" i="1" s="1"/>
  <c r="AD4797" i="1" s="1"/>
  <c r="AD4798" i="1" s="1"/>
  <c r="AD4799" i="1" s="1"/>
  <c r="AD4800" i="1" s="1"/>
  <c r="AD4801" i="1" s="1"/>
  <c r="AD4802" i="1" s="1"/>
  <c r="AD4803" i="1" s="1"/>
  <c r="AD4804" i="1" s="1"/>
  <c r="AD4805" i="1" s="1"/>
  <c r="AD4806" i="1" s="1"/>
  <c r="AD4807" i="1" s="1"/>
  <c r="AD4808" i="1" s="1"/>
  <c r="AD4809" i="1" s="1"/>
  <c r="AD4810" i="1" s="1"/>
  <c r="AD4811" i="1" s="1"/>
  <c r="AD4812" i="1" s="1"/>
  <c r="AD4813" i="1" s="1"/>
  <c r="AD4814" i="1" s="1"/>
  <c r="AD4815" i="1" s="1"/>
  <c r="AD4816" i="1" s="1"/>
  <c r="AD4817" i="1" s="1"/>
  <c r="AD4818" i="1" s="1"/>
  <c r="AD4819" i="1" s="1"/>
  <c r="AD4820" i="1" s="1"/>
  <c r="AD4821" i="1" s="1"/>
  <c r="AD4822" i="1" s="1"/>
  <c r="AD4823" i="1" s="1"/>
  <c r="AD4824" i="1" s="1"/>
  <c r="AD4825" i="1" s="1"/>
  <c r="AD4826" i="1" s="1"/>
  <c r="AD4827" i="1" s="1"/>
  <c r="AD4828" i="1" s="1"/>
  <c r="AD4829" i="1" s="1"/>
  <c r="AD4830" i="1" s="1"/>
  <c r="AD4831" i="1" s="1"/>
  <c r="AD4832" i="1" s="1"/>
  <c r="AD4833" i="1" s="1"/>
  <c r="AD4834" i="1" s="1"/>
  <c r="AD4835" i="1" s="1"/>
  <c r="AD4836" i="1" s="1"/>
  <c r="AD4837" i="1" s="1"/>
  <c r="AD4838" i="1" s="1"/>
  <c r="AD4839" i="1" s="1"/>
  <c r="AD4840" i="1" s="1"/>
  <c r="AD4841" i="1" s="1"/>
  <c r="AD4842" i="1" s="1"/>
  <c r="AD4843" i="1" s="1"/>
  <c r="AD4844" i="1" s="1"/>
  <c r="AD4845" i="1" s="1"/>
  <c r="AD4846" i="1" s="1"/>
  <c r="AD4847" i="1" s="1"/>
  <c r="AD4848" i="1" s="1"/>
  <c r="AD4849" i="1" s="1"/>
  <c r="AD4850" i="1" s="1"/>
  <c r="AD4851" i="1" s="1"/>
  <c r="AD4852" i="1" s="1"/>
  <c r="AD4853" i="1" s="1"/>
  <c r="AD4854" i="1" s="1"/>
  <c r="AD4855" i="1" s="1"/>
  <c r="AD4856" i="1" s="1"/>
  <c r="AD4857" i="1" s="1"/>
  <c r="AD4858" i="1" s="1"/>
  <c r="AD4859" i="1" s="1"/>
  <c r="AD4860" i="1" s="1"/>
  <c r="AD4861" i="1" s="1"/>
  <c r="AD4862" i="1" s="1"/>
  <c r="AD4863" i="1" s="1"/>
  <c r="AD4864" i="1" s="1"/>
  <c r="AD4865" i="1" s="1"/>
  <c r="AD4866" i="1" s="1"/>
  <c r="AD4867" i="1" s="1"/>
  <c r="AD4868" i="1" s="1"/>
  <c r="AD4869" i="1" s="1"/>
  <c r="AD4870" i="1" s="1"/>
  <c r="AD4871" i="1" s="1"/>
  <c r="AD4872" i="1" s="1"/>
  <c r="AD4873" i="1" s="1"/>
  <c r="AD4874" i="1" s="1"/>
  <c r="AD4875" i="1" s="1"/>
  <c r="AD4876" i="1" s="1"/>
  <c r="AD4877" i="1" s="1"/>
  <c r="AD4878" i="1" s="1"/>
  <c r="AD4879" i="1" s="1"/>
  <c r="AD4880" i="1" s="1"/>
  <c r="AD4881" i="1" s="1"/>
  <c r="AD4882" i="1" s="1"/>
  <c r="AD4883" i="1" s="1"/>
  <c r="AD4884" i="1" s="1"/>
  <c r="AD4885" i="1" s="1"/>
  <c r="AD4886" i="1" s="1"/>
  <c r="AD4887" i="1" s="1"/>
  <c r="AD4888" i="1" s="1"/>
  <c r="AD4889" i="1" s="1"/>
  <c r="AD4890" i="1" s="1"/>
  <c r="AD4891" i="1" s="1"/>
  <c r="AD4892" i="1" s="1"/>
  <c r="AD4893" i="1" s="1"/>
  <c r="AD4894" i="1" s="1"/>
  <c r="AD4895" i="1" s="1"/>
  <c r="AD4896" i="1" s="1"/>
  <c r="AD4897" i="1" s="1"/>
  <c r="AD4898" i="1" s="1"/>
  <c r="AD4899" i="1" s="1"/>
  <c r="AD4900" i="1" s="1"/>
  <c r="AD4901" i="1" s="1"/>
  <c r="AD4902" i="1" s="1"/>
  <c r="AD4903" i="1" s="1"/>
  <c r="AD4904" i="1" s="1"/>
  <c r="AD4905" i="1" s="1"/>
  <c r="AD4906" i="1" s="1"/>
  <c r="AD4907" i="1" s="1"/>
  <c r="AD4908" i="1" s="1"/>
  <c r="AD4909" i="1" s="1"/>
  <c r="AD4910" i="1" s="1"/>
  <c r="AD4911" i="1" s="1"/>
  <c r="AD4912" i="1" s="1"/>
  <c r="AD4913" i="1" s="1"/>
  <c r="AD4914" i="1" s="1"/>
  <c r="AD4915" i="1" s="1"/>
  <c r="AD4916" i="1" s="1"/>
  <c r="AD4917" i="1" s="1"/>
  <c r="AD4918" i="1" s="1"/>
  <c r="AD4919" i="1" s="1"/>
  <c r="AD4920" i="1" s="1"/>
  <c r="AD4921" i="1" s="1"/>
  <c r="AD4922" i="1" s="1"/>
  <c r="AD4923" i="1" s="1"/>
  <c r="AD4924" i="1" s="1"/>
  <c r="AD4925" i="1" s="1"/>
  <c r="AD4926" i="1" s="1"/>
  <c r="AD4927" i="1" s="1"/>
  <c r="AD4928" i="1" s="1"/>
  <c r="AD4929" i="1" s="1"/>
  <c r="AD4930" i="1" s="1"/>
  <c r="AD4931" i="1" s="1"/>
  <c r="AD4932" i="1" s="1"/>
  <c r="AD4933" i="1" s="1"/>
  <c r="AD4934" i="1" s="1"/>
  <c r="AD4935" i="1" s="1"/>
  <c r="AD4936" i="1" s="1"/>
  <c r="AD4937" i="1" s="1"/>
  <c r="AD4938" i="1" s="1"/>
  <c r="AD4939" i="1" s="1"/>
  <c r="AD4940" i="1" s="1"/>
  <c r="AD4941" i="1" s="1"/>
  <c r="AD4942" i="1" s="1"/>
  <c r="AD4943" i="1" s="1"/>
  <c r="AD4944" i="1" s="1"/>
  <c r="AD4945" i="1" s="1"/>
  <c r="AD4946" i="1" s="1"/>
  <c r="AD4947" i="1" s="1"/>
  <c r="AD4948" i="1" s="1"/>
  <c r="AD4949" i="1" s="1"/>
  <c r="AD4950" i="1" s="1"/>
  <c r="AD4951" i="1" s="1"/>
  <c r="AD4952" i="1" s="1"/>
  <c r="AD4953" i="1" s="1"/>
  <c r="AD4954" i="1" s="1"/>
  <c r="AD4955" i="1" s="1"/>
  <c r="AD4956" i="1" s="1"/>
  <c r="AD4957" i="1" s="1"/>
  <c r="AD4958" i="1" s="1"/>
  <c r="AD4959" i="1" s="1"/>
  <c r="AD4960" i="1" s="1"/>
  <c r="AD4961" i="1" s="1"/>
  <c r="AD4962" i="1" s="1"/>
  <c r="AD4963" i="1" s="1"/>
  <c r="AD4964" i="1" s="1"/>
  <c r="AD4965" i="1" s="1"/>
  <c r="AD4966" i="1" s="1"/>
  <c r="AD4967" i="1" s="1"/>
  <c r="AD4968" i="1" s="1"/>
  <c r="AD4969" i="1" s="1"/>
  <c r="AD4970" i="1" s="1"/>
  <c r="AD4971" i="1" s="1"/>
  <c r="AD4972" i="1" s="1"/>
  <c r="AD4973" i="1" s="1"/>
  <c r="AD4974" i="1" s="1"/>
  <c r="AD4975" i="1" s="1"/>
  <c r="AD4976" i="1" s="1"/>
  <c r="AD4977" i="1" s="1"/>
  <c r="AD4978" i="1" s="1"/>
  <c r="AD4979" i="1" s="1"/>
  <c r="AD4980" i="1" s="1"/>
  <c r="AD4981" i="1" s="1"/>
  <c r="AD4982" i="1" s="1"/>
  <c r="AD4983" i="1" s="1"/>
  <c r="AD4984" i="1" s="1"/>
  <c r="AD4985" i="1" s="1"/>
  <c r="AD4986" i="1" s="1"/>
  <c r="AD4987" i="1" s="1"/>
  <c r="AD4988" i="1" s="1"/>
  <c r="AD4989" i="1" s="1"/>
  <c r="AD4990" i="1" s="1"/>
  <c r="AD4991" i="1" s="1"/>
  <c r="AD4992" i="1" s="1"/>
  <c r="AD4993" i="1" s="1"/>
  <c r="AD4994" i="1" s="1"/>
  <c r="AD4995" i="1" s="1"/>
  <c r="AD4996" i="1" s="1"/>
  <c r="AD4997" i="1" s="1"/>
  <c r="AD4998" i="1" s="1"/>
  <c r="AD4999" i="1" s="1"/>
  <c r="AD5000" i="1" s="1"/>
  <c r="AD5001" i="1" s="1"/>
  <c r="AD5002" i="1" s="1"/>
  <c r="AD5003" i="1" s="1"/>
  <c r="AD5004" i="1" s="1"/>
  <c r="AD5005" i="1" s="1"/>
  <c r="AD5006" i="1" s="1"/>
  <c r="AD5007" i="1" s="1"/>
  <c r="AD5008" i="1" s="1"/>
  <c r="AD5009" i="1" s="1"/>
  <c r="AD5010" i="1" s="1"/>
  <c r="AD5011" i="1" s="1"/>
  <c r="AD5012" i="1" s="1"/>
  <c r="AD5013" i="1" s="1"/>
  <c r="AD5014" i="1" s="1"/>
  <c r="AD5015" i="1" s="1"/>
  <c r="AD5016" i="1" s="1"/>
  <c r="AD5017" i="1" s="1"/>
  <c r="AD5018" i="1" s="1"/>
  <c r="AD5019" i="1" s="1"/>
  <c r="AD5020" i="1" s="1"/>
  <c r="AD5021" i="1" s="1"/>
  <c r="AD5022" i="1" s="1"/>
  <c r="AD5023" i="1" s="1"/>
  <c r="AD5024" i="1" s="1"/>
  <c r="AD5025" i="1" s="1"/>
  <c r="AD5026" i="1" s="1"/>
  <c r="AD5027" i="1" s="1"/>
  <c r="AD5028" i="1" s="1"/>
  <c r="AD5029" i="1" s="1"/>
  <c r="AD5030" i="1" s="1"/>
  <c r="AD5031" i="1" s="1"/>
  <c r="AD5032" i="1" s="1"/>
  <c r="AD5033" i="1" s="1"/>
  <c r="AD5034" i="1" s="1"/>
  <c r="AD5035" i="1" s="1"/>
  <c r="AD5036" i="1" s="1"/>
  <c r="AD5037" i="1" s="1"/>
  <c r="AD5038" i="1" s="1"/>
  <c r="AD5039" i="1" s="1"/>
  <c r="AD5040" i="1" s="1"/>
  <c r="AD5041" i="1" s="1"/>
  <c r="AD5042" i="1" s="1"/>
  <c r="AD5043" i="1" s="1"/>
  <c r="AD5044" i="1" s="1"/>
  <c r="AD5045" i="1" s="1"/>
  <c r="AD5046" i="1" s="1"/>
  <c r="AD5047" i="1" s="1"/>
  <c r="AD5048" i="1" s="1"/>
  <c r="AD5049" i="1" s="1"/>
  <c r="AD5050" i="1" s="1"/>
  <c r="AD5051" i="1" s="1"/>
  <c r="AD5052" i="1" s="1"/>
  <c r="AD5053" i="1" s="1"/>
  <c r="AD5054" i="1" s="1"/>
  <c r="AD5055" i="1" s="1"/>
  <c r="AD5056" i="1" s="1"/>
  <c r="AD5057" i="1" s="1"/>
  <c r="AD5058" i="1" s="1"/>
  <c r="AD5059" i="1" s="1"/>
  <c r="AD5060" i="1" s="1"/>
  <c r="AD5061" i="1" s="1"/>
  <c r="AD5062" i="1" s="1"/>
  <c r="AD5063" i="1" s="1"/>
  <c r="AD5064" i="1" s="1"/>
  <c r="AD5065" i="1" s="1"/>
  <c r="AD5066" i="1" s="1"/>
  <c r="AD5067" i="1" s="1"/>
  <c r="AD5068" i="1" s="1"/>
  <c r="AD5069" i="1" s="1"/>
  <c r="AD5070" i="1" s="1"/>
  <c r="AD5071" i="1" s="1"/>
  <c r="AD5072" i="1" s="1"/>
  <c r="AD5073" i="1" s="1"/>
  <c r="AD5074" i="1" s="1"/>
  <c r="AD5075" i="1" s="1"/>
  <c r="AD5076" i="1" s="1"/>
  <c r="AD5077" i="1" s="1"/>
  <c r="AD5078" i="1" s="1"/>
  <c r="AD5079" i="1" s="1"/>
  <c r="AD5080" i="1" s="1"/>
  <c r="AD5081" i="1" s="1"/>
  <c r="AD5082" i="1" s="1"/>
  <c r="AD5083" i="1" s="1"/>
  <c r="AD5084" i="1" s="1"/>
  <c r="AD5085" i="1" s="1"/>
  <c r="AD5086" i="1" s="1"/>
  <c r="AD5087" i="1" s="1"/>
  <c r="AD5088" i="1" s="1"/>
  <c r="AD5089" i="1" s="1"/>
  <c r="AD5090" i="1" s="1"/>
  <c r="AD5091" i="1" s="1"/>
  <c r="AD5092" i="1" s="1"/>
  <c r="AD5093" i="1" s="1"/>
  <c r="AD5094" i="1" s="1"/>
  <c r="AD5095" i="1" s="1"/>
  <c r="AD5096" i="1" s="1"/>
  <c r="AD5097" i="1" s="1"/>
  <c r="AD5098" i="1" s="1"/>
  <c r="AD5099" i="1" s="1"/>
  <c r="AD5100" i="1" s="1"/>
  <c r="AD5101" i="1" s="1"/>
  <c r="AD5102" i="1" s="1"/>
  <c r="AD5103" i="1" s="1"/>
  <c r="AD5104" i="1" s="1"/>
  <c r="AD5105" i="1" s="1"/>
  <c r="AD5106" i="1" s="1"/>
  <c r="AD5107" i="1" s="1"/>
  <c r="AD5108" i="1" s="1"/>
  <c r="AD5109" i="1" s="1"/>
  <c r="AD5110" i="1" s="1"/>
  <c r="AD5111" i="1" s="1"/>
  <c r="AD5112" i="1" s="1"/>
  <c r="AD5113" i="1" s="1"/>
  <c r="AD5114" i="1" s="1"/>
  <c r="AD5115" i="1" s="1"/>
  <c r="AD5116" i="1" s="1"/>
  <c r="AD5117" i="1" s="1"/>
  <c r="AD5118" i="1" s="1"/>
  <c r="AD5119" i="1" s="1"/>
  <c r="AD5120" i="1" s="1"/>
  <c r="AD5121" i="1" s="1"/>
  <c r="AD5122" i="1" s="1"/>
  <c r="AD5123" i="1" s="1"/>
  <c r="AD5124" i="1" s="1"/>
  <c r="AD5125" i="1" s="1"/>
  <c r="AD5126" i="1" s="1"/>
  <c r="AD5127" i="1" s="1"/>
  <c r="AD5128" i="1" s="1"/>
  <c r="AD5129" i="1" s="1"/>
  <c r="AD5130" i="1" s="1"/>
  <c r="AD5131" i="1" s="1"/>
  <c r="AD5132" i="1" s="1"/>
  <c r="AD5133" i="1" s="1"/>
  <c r="AD5134" i="1" s="1"/>
  <c r="AD5135" i="1" s="1"/>
  <c r="AD5136" i="1" s="1"/>
  <c r="AD5137" i="1" s="1"/>
  <c r="AD5138" i="1" s="1"/>
  <c r="AD5139" i="1" s="1"/>
  <c r="AD5140" i="1" s="1"/>
  <c r="AD5141" i="1" s="1"/>
  <c r="AD5142" i="1" s="1"/>
  <c r="AD5143" i="1" s="1"/>
  <c r="AD5144" i="1" s="1"/>
  <c r="AD5145" i="1" s="1"/>
  <c r="AD5146" i="1" s="1"/>
  <c r="AD5147" i="1" s="1"/>
  <c r="AD5148" i="1" s="1"/>
  <c r="AD5149" i="1" s="1"/>
  <c r="AD5150" i="1" s="1"/>
  <c r="AD5151" i="1" s="1"/>
  <c r="AD5152" i="1" s="1"/>
  <c r="AD5153" i="1" s="1"/>
  <c r="AD5154" i="1" s="1"/>
  <c r="AD5155" i="1" s="1"/>
  <c r="AD5156" i="1" s="1"/>
  <c r="AD5157" i="1" s="1"/>
  <c r="AD5158" i="1" s="1"/>
  <c r="AD5159" i="1" s="1"/>
  <c r="AD5160" i="1" s="1"/>
  <c r="AD5161" i="1" s="1"/>
  <c r="AD5162" i="1" s="1"/>
  <c r="AD5163" i="1" s="1"/>
  <c r="AD5164" i="1" s="1"/>
  <c r="AD5165" i="1" s="1"/>
  <c r="AD5166" i="1" s="1"/>
  <c r="AD5167" i="1" s="1"/>
  <c r="AD5168" i="1" s="1"/>
  <c r="AD5169" i="1" s="1"/>
  <c r="AD5170" i="1" s="1"/>
  <c r="AD5171" i="1" s="1"/>
  <c r="AD5172" i="1" s="1"/>
  <c r="AD5173" i="1" s="1"/>
  <c r="AD5174" i="1" s="1"/>
  <c r="AD5175" i="1" s="1"/>
  <c r="AD5176" i="1" s="1"/>
  <c r="AD5177" i="1" s="1"/>
  <c r="AD5178" i="1" s="1"/>
  <c r="AD5179" i="1" s="1"/>
  <c r="AD5180" i="1" s="1"/>
  <c r="AD5181" i="1" s="1"/>
  <c r="AD5182" i="1" s="1"/>
  <c r="AD5183" i="1" s="1"/>
  <c r="AD5184" i="1" s="1"/>
  <c r="AD5185" i="1" s="1"/>
  <c r="AD5186" i="1" s="1"/>
  <c r="AD5187" i="1" s="1"/>
  <c r="AD5188" i="1" s="1"/>
  <c r="AD5189" i="1" s="1"/>
  <c r="AD5190" i="1" s="1"/>
  <c r="AD5191" i="1" s="1"/>
  <c r="AD5192" i="1" s="1"/>
  <c r="AD5193" i="1" s="1"/>
  <c r="AD5194" i="1" s="1"/>
  <c r="AD5195" i="1" s="1"/>
  <c r="AD5196" i="1" s="1"/>
  <c r="AD5197" i="1" s="1"/>
  <c r="AD5198" i="1" s="1"/>
  <c r="AD5199" i="1" s="1"/>
  <c r="AD5200" i="1" s="1"/>
  <c r="AD5201" i="1" s="1"/>
  <c r="AD5202" i="1" s="1"/>
  <c r="AD5203" i="1" s="1"/>
  <c r="AD5204" i="1" s="1"/>
  <c r="AD5205" i="1" s="1"/>
  <c r="AD5206" i="1" s="1"/>
  <c r="AD5207" i="1" s="1"/>
  <c r="AD5208" i="1" s="1"/>
  <c r="AD5209" i="1" s="1"/>
  <c r="AD5210" i="1" s="1"/>
  <c r="AD5211" i="1" s="1"/>
  <c r="AD5212" i="1" s="1"/>
  <c r="AD5213" i="1" s="1"/>
  <c r="AD5214" i="1" s="1"/>
  <c r="AD5215" i="1" s="1"/>
  <c r="AD5216" i="1" s="1"/>
  <c r="AD5217" i="1" s="1"/>
  <c r="AD5218" i="1" s="1"/>
  <c r="AD5219" i="1" s="1"/>
  <c r="AD5220" i="1" s="1"/>
  <c r="AD5221" i="1" s="1"/>
  <c r="AD5222" i="1" s="1"/>
  <c r="AD5223" i="1" s="1"/>
  <c r="AD5224" i="1" s="1"/>
  <c r="AD5225" i="1" s="1"/>
  <c r="AD5226" i="1" s="1"/>
  <c r="AD5227" i="1" s="1"/>
  <c r="AD5228" i="1" s="1"/>
  <c r="AD5229" i="1" s="1"/>
  <c r="AD5230" i="1" s="1"/>
  <c r="AD5231" i="1" s="1"/>
  <c r="AD5232" i="1" s="1"/>
  <c r="AD5233" i="1" s="1"/>
  <c r="AD5234" i="1" s="1"/>
  <c r="AD5235" i="1" s="1"/>
  <c r="AD5236" i="1" s="1"/>
  <c r="AD5237" i="1" s="1"/>
  <c r="AD5238" i="1" s="1"/>
  <c r="AD5239" i="1" s="1"/>
  <c r="AD5240" i="1" s="1"/>
  <c r="AD5241" i="1" s="1"/>
  <c r="AD5242" i="1" s="1"/>
  <c r="AD5243" i="1" s="1"/>
  <c r="AD5244" i="1" s="1"/>
  <c r="AD5245" i="1" s="1"/>
  <c r="AD5246" i="1" s="1"/>
  <c r="AD5247" i="1" s="1"/>
  <c r="AD5248" i="1" s="1"/>
  <c r="AD5249" i="1" s="1"/>
  <c r="AD5250" i="1" s="1"/>
  <c r="AD5251" i="1" s="1"/>
  <c r="AD5252" i="1" s="1"/>
  <c r="AD5253" i="1" s="1"/>
  <c r="AD5254" i="1" s="1"/>
  <c r="AD5255" i="1" s="1"/>
  <c r="AD5256" i="1" s="1"/>
  <c r="AD5257" i="1" s="1"/>
  <c r="AD5258" i="1" s="1"/>
  <c r="AD5259" i="1" s="1"/>
  <c r="AD5260" i="1" s="1"/>
  <c r="AD5261" i="1" s="1"/>
  <c r="AD5262" i="1" s="1"/>
  <c r="AD5263" i="1" s="1"/>
  <c r="AD5264" i="1" s="1"/>
  <c r="AD5265" i="1" s="1"/>
  <c r="AD5266" i="1" s="1"/>
  <c r="AD5267" i="1" s="1"/>
  <c r="AD5268" i="1" s="1"/>
  <c r="AD5269" i="1" s="1"/>
  <c r="AD5270" i="1" s="1"/>
  <c r="AD5271" i="1" s="1"/>
  <c r="AD5272" i="1" s="1"/>
  <c r="AD5273" i="1" s="1"/>
  <c r="AD5274" i="1" s="1"/>
  <c r="AD5275" i="1" s="1"/>
  <c r="AD5276" i="1" s="1"/>
  <c r="AD5277" i="1" s="1"/>
  <c r="AD5278" i="1" s="1"/>
  <c r="AD5279" i="1" s="1"/>
  <c r="AD5280" i="1" s="1"/>
  <c r="AD5281" i="1" s="1"/>
  <c r="AD5282" i="1" s="1"/>
  <c r="AD5283" i="1" s="1"/>
  <c r="AD5284" i="1" s="1"/>
  <c r="AD5285" i="1" s="1"/>
  <c r="AD5286" i="1" s="1"/>
  <c r="AD5287" i="1" s="1"/>
  <c r="AD5288" i="1" s="1"/>
  <c r="AD5289" i="1" s="1"/>
  <c r="AD5290" i="1" s="1"/>
  <c r="AD5291" i="1" s="1"/>
  <c r="AD5292" i="1" s="1"/>
  <c r="AD5293" i="1" s="1"/>
  <c r="AD5294" i="1" s="1"/>
  <c r="AD5295" i="1" s="1"/>
  <c r="AD5296" i="1" s="1"/>
  <c r="AD5297" i="1" s="1"/>
  <c r="AD5298" i="1" s="1"/>
  <c r="AD5299" i="1" s="1"/>
  <c r="AD5300" i="1" s="1"/>
  <c r="AD5301" i="1" s="1"/>
  <c r="AD5302" i="1" s="1"/>
  <c r="AD5303" i="1" s="1"/>
  <c r="AD5304" i="1" s="1"/>
  <c r="AD5305" i="1" s="1"/>
  <c r="AD5306" i="1" s="1"/>
  <c r="AD5307" i="1" s="1"/>
  <c r="AD5308" i="1" s="1"/>
  <c r="AD5309" i="1" s="1"/>
  <c r="AD5310" i="1" s="1"/>
  <c r="AD5311" i="1" s="1"/>
  <c r="AD5312" i="1" s="1"/>
  <c r="AD5313" i="1" s="1"/>
  <c r="AD5314" i="1" s="1"/>
  <c r="AD5315" i="1" s="1"/>
  <c r="AD5316" i="1" s="1"/>
  <c r="AD5317" i="1" s="1"/>
  <c r="AD5318" i="1" s="1"/>
  <c r="AD5319" i="1" s="1"/>
  <c r="AD5320" i="1" s="1"/>
  <c r="AD5321" i="1" s="1"/>
  <c r="AD5322" i="1" s="1"/>
  <c r="AD5323" i="1" s="1"/>
  <c r="AD5324" i="1" s="1"/>
  <c r="AD5325" i="1" s="1"/>
  <c r="AD5326" i="1" s="1"/>
  <c r="AD5327" i="1" s="1"/>
  <c r="AD5328" i="1" s="1"/>
  <c r="AD5329" i="1" s="1"/>
  <c r="AD5330" i="1" s="1"/>
  <c r="AD5331" i="1" s="1"/>
  <c r="AD5332" i="1" s="1"/>
  <c r="AD5333" i="1" s="1"/>
  <c r="AD5334" i="1" s="1"/>
  <c r="AD5335" i="1" s="1"/>
  <c r="AD5336" i="1" s="1"/>
  <c r="AD5337" i="1" s="1"/>
  <c r="AD5338" i="1" s="1"/>
  <c r="AD5339" i="1" s="1"/>
  <c r="AD5340" i="1" s="1"/>
  <c r="AD5341" i="1" s="1"/>
  <c r="AD5342" i="1" s="1"/>
  <c r="AD5343" i="1" s="1"/>
  <c r="AD5344" i="1" s="1"/>
  <c r="AD5345" i="1" s="1"/>
  <c r="AD5346" i="1" s="1"/>
  <c r="AD5347" i="1" s="1"/>
  <c r="AD5348" i="1" s="1"/>
  <c r="AD5349" i="1" s="1"/>
  <c r="AD5350" i="1" s="1"/>
  <c r="AD5351" i="1" s="1"/>
  <c r="AD5352" i="1" s="1"/>
  <c r="AD5353" i="1" s="1"/>
  <c r="AD5354" i="1" s="1"/>
  <c r="AD5355" i="1" s="1"/>
  <c r="AD5356" i="1" s="1"/>
  <c r="AD5357" i="1" s="1"/>
  <c r="AD5358" i="1" s="1"/>
  <c r="AD5359" i="1" s="1"/>
  <c r="AD5360" i="1" s="1"/>
  <c r="AD5361" i="1" s="1"/>
  <c r="AD5362" i="1" s="1"/>
  <c r="AD5363" i="1" s="1"/>
  <c r="AD5364" i="1" s="1"/>
  <c r="AD5365" i="1" s="1"/>
  <c r="AD5366" i="1" s="1"/>
  <c r="AD5367" i="1" s="1"/>
  <c r="AD5368" i="1" s="1"/>
  <c r="AD5369" i="1" s="1"/>
  <c r="AD5370" i="1" s="1"/>
  <c r="AD5371" i="1" s="1"/>
  <c r="AD5372" i="1" s="1"/>
  <c r="AD5373" i="1" s="1"/>
  <c r="AD5374" i="1" s="1"/>
  <c r="AD5375" i="1" s="1"/>
  <c r="AD5376" i="1" s="1"/>
  <c r="AD5377" i="1" s="1"/>
  <c r="AD5378" i="1" s="1"/>
  <c r="AD5379" i="1" s="1"/>
  <c r="AD5380" i="1" s="1"/>
  <c r="AD5381" i="1" s="1"/>
  <c r="AD5382" i="1" s="1"/>
  <c r="AD5383" i="1" s="1"/>
  <c r="AD5384" i="1" s="1"/>
  <c r="AD5385" i="1" s="1"/>
  <c r="AD5386" i="1" s="1"/>
  <c r="AD5387" i="1" s="1"/>
  <c r="AD5388" i="1" s="1"/>
  <c r="AD5389" i="1" s="1"/>
  <c r="AD5390" i="1" s="1"/>
  <c r="AD5391" i="1" s="1"/>
  <c r="AD5392" i="1" s="1"/>
  <c r="AD5393" i="1" s="1"/>
  <c r="AD5394" i="1" s="1"/>
  <c r="AD5395" i="1" s="1"/>
  <c r="AD5396" i="1" s="1"/>
  <c r="AD5397" i="1" s="1"/>
  <c r="AD5398" i="1" s="1"/>
  <c r="AD5399" i="1" s="1"/>
  <c r="AD5400" i="1" s="1"/>
  <c r="AD5401" i="1" s="1"/>
  <c r="AD5402" i="1" s="1"/>
  <c r="AD5403" i="1" s="1"/>
  <c r="AD5404" i="1" s="1"/>
  <c r="AD5405" i="1" s="1"/>
  <c r="AD5406" i="1" s="1"/>
  <c r="AD5407" i="1" s="1"/>
  <c r="AD5408" i="1" s="1"/>
  <c r="AD5409" i="1" s="1"/>
  <c r="AD5410" i="1" s="1"/>
  <c r="AD5411" i="1" s="1"/>
  <c r="AD5412" i="1" s="1"/>
  <c r="AD5413" i="1" s="1"/>
  <c r="AD5414" i="1" s="1"/>
  <c r="AD5415" i="1" s="1"/>
  <c r="AD5416" i="1" s="1"/>
  <c r="AD5417" i="1" s="1"/>
  <c r="AD5418" i="1" s="1"/>
  <c r="AD5419" i="1" s="1"/>
  <c r="AD5420" i="1" s="1"/>
  <c r="AD5421" i="1" s="1"/>
  <c r="AD5422" i="1" s="1"/>
  <c r="AD5423" i="1" s="1"/>
  <c r="AD5424" i="1" s="1"/>
  <c r="AD5425" i="1" s="1"/>
  <c r="AD5426" i="1" s="1"/>
  <c r="AD5427" i="1" s="1"/>
  <c r="AD5428" i="1" s="1"/>
  <c r="AD5429" i="1" s="1"/>
  <c r="AD5430" i="1" s="1"/>
  <c r="AD5431" i="1" s="1"/>
  <c r="AD5432" i="1" s="1"/>
  <c r="AD5433" i="1" s="1"/>
  <c r="AD5434" i="1" s="1"/>
  <c r="AD5435" i="1" s="1"/>
  <c r="AD5436" i="1" s="1"/>
  <c r="AD5437" i="1" s="1"/>
  <c r="AD5438" i="1" s="1"/>
  <c r="AD5439" i="1" s="1"/>
  <c r="AD5440" i="1" s="1"/>
  <c r="AD5441" i="1" s="1"/>
  <c r="AD5442" i="1" s="1"/>
  <c r="AD5443" i="1" s="1"/>
  <c r="AD5444" i="1" s="1"/>
  <c r="AD5445" i="1" s="1"/>
  <c r="AD5446" i="1" s="1"/>
  <c r="AD5447" i="1" s="1"/>
  <c r="AD5448" i="1" s="1"/>
  <c r="AD5449" i="1" s="1"/>
  <c r="AD5450" i="1" s="1"/>
  <c r="AD5451" i="1" s="1"/>
  <c r="AD5452" i="1" s="1"/>
  <c r="AD5453" i="1" s="1"/>
  <c r="AD5454" i="1" s="1"/>
  <c r="AD5455" i="1" s="1"/>
  <c r="AD5456" i="1" s="1"/>
  <c r="AD5457" i="1" s="1"/>
  <c r="AD5458" i="1" s="1"/>
  <c r="AD5459" i="1" s="1"/>
  <c r="AD5460" i="1" s="1"/>
  <c r="AD5461" i="1" s="1"/>
  <c r="AD5462" i="1" s="1"/>
  <c r="AD5463" i="1" s="1"/>
  <c r="AD5464" i="1" s="1"/>
  <c r="AD5465" i="1" s="1"/>
  <c r="AD5466" i="1" s="1"/>
  <c r="AD5467" i="1" s="1"/>
  <c r="AD5468" i="1" s="1"/>
  <c r="AD5469" i="1" s="1"/>
  <c r="AD5470" i="1" s="1"/>
  <c r="AD5471" i="1" s="1"/>
  <c r="AD5472" i="1" s="1"/>
  <c r="AD5473" i="1" s="1"/>
  <c r="AD5474" i="1" s="1"/>
  <c r="AD5475" i="1" s="1"/>
  <c r="AD5476" i="1" s="1"/>
  <c r="AD5477" i="1" s="1"/>
  <c r="AD5478" i="1" s="1"/>
  <c r="AD5479" i="1" s="1"/>
  <c r="AD5480" i="1" s="1"/>
  <c r="AD5481" i="1" s="1"/>
  <c r="AD5482" i="1" s="1"/>
  <c r="AD5483" i="1" s="1"/>
  <c r="AD5484" i="1" s="1"/>
  <c r="AD5485" i="1" s="1"/>
  <c r="AD5486" i="1" s="1"/>
  <c r="AD5487" i="1" s="1"/>
  <c r="AD5488" i="1" s="1"/>
  <c r="AD5489" i="1" s="1"/>
  <c r="AD5490" i="1" s="1"/>
  <c r="AD5491" i="1" s="1"/>
  <c r="AD5492" i="1" s="1"/>
  <c r="AD5493" i="1" s="1"/>
  <c r="AD5494" i="1" s="1"/>
  <c r="AD5495" i="1" s="1"/>
  <c r="AD5496" i="1" s="1"/>
  <c r="AD5497" i="1" s="1"/>
  <c r="AD5498" i="1" s="1"/>
  <c r="AD5499" i="1" s="1"/>
  <c r="AD5500" i="1" s="1"/>
  <c r="AD5501" i="1" s="1"/>
  <c r="AD5502" i="1" s="1"/>
  <c r="AD5503" i="1" s="1"/>
  <c r="AD5504" i="1" s="1"/>
  <c r="AD5505" i="1" s="1"/>
  <c r="AD5506" i="1" s="1"/>
  <c r="AD5507" i="1" s="1"/>
  <c r="AD5508" i="1" s="1"/>
  <c r="AD5509" i="1" s="1"/>
  <c r="AD5510" i="1" s="1"/>
  <c r="AD5511" i="1" s="1"/>
  <c r="AD5512" i="1" s="1"/>
  <c r="AD5513" i="1" s="1"/>
  <c r="AD5514" i="1" s="1"/>
  <c r="AD5515" i="1" s="1"/>
  <c r="AD5516" i="1" s="1"/>
  <c r="AD5517" i="1" s="1"/>
  <c r="AD5518" i="1" s="1"/>
  <c r="AD5519" i="1" s="1"/>
  <c r="AD5520" i="1" s="1"/>
  <c r="AD5521" i="1" s="1"/>
  <c r="AD5522" i="1" s="1"/>
  <c r="AD5523" i="1" s="1"/>
  <c r="AD5524" i="1" s="1"/>
  <c r="AD5525" i="1" s="1"/>
  <c r="AD5526" i="1" s="1"/>
  <c r="AD5527" i="1" s="1"/>
  <c r="AD5528" i="1" s="1"/>
  <c r="AD5529" i="1" s="1"/>
  <c r="AD5530" i="1" s="1"/>
  <c r="AD5531" i="1" s="1"/>
  <c r="AD5532" i="1" s="1"/>
  <c r="AD5533" i="1" s="1"/>
  <c r="AD5534" i="1" s="1"/>
  <c r="AD5535" i="1" s="1"/>
  <c r="AD5536" i="1" s="1"/>
  <c r="AD5537" i="1" s="1"/>
  <c r="AD5538" i="1" s="1"/>
  <c r="AD5539" i="1" s="1"/>
  <c r="AD5540" i="1" s="1"/>
  <c r="AD5541" i="1" s="1"/>
  <c r="AD5542" i="1" s="1"/>
  <c r="AD5543" i="1" s="1"/>
  <c r="AD5544" i="1" s="1"/>
  <c r="AD5545" i="1" s="1"/>
  <c r="AD5546" i="1" s="1"/>
  <c r="AD5547" i="1" s="1"/>
  <c r="AD5548" i="1" s="1"/>
  <c r="AD5549" i="1" s="1"/>
  <c r="AD5550" i="1" s="1"/>
  <c r="AD5551" i="1" s="1"/>
  <c r="AD5552" i="1" s="1"/>
  <c r="AD5553" i="1" s="1"/>
  <c r="AD5554" i="1" s="1"/>
  <c r="AD5555" i="1" s="1"/>
  <c r="AD5556" i="1" s="1"/>
  <c r="AD5557" i="1" s="1"/>
  <c r="AD5558" i="1" s="1"/>
  <c r="AD5559" i="1" s="1"/>
  <c r="AD5560" i="1" s="1"/>
  <c r="AD5561" i="1" s="1"/>
  <c r="AD5562" i="1" s="1"/>
  <c r="AD5563" i="1" s="1"/>
  <c r="AD5564" i="1" s="1"/>
  <c r="AD5565" i="1" s="1"/>
  <c r="AD5566" i="1" s="1"/>
  <c r="AD5567" i="1" s="1"/>
  <c r="AD5568" i="1" s="1"/>
  <c r="AD5569" i="1" s="1"/>
  <c r="AD5570" i="1" s="1"/>
  <c r="AD5571" i="1" s="1"/>
  <c r="AD5572" i="1" s="1"/>
  <c r="AD5573" i="1" s="1"/>
  <c r="AD5574" i="1" s="1"/>
  <c r="AD5575" i="1" s="1"/>
  <c r="AD5576" i="1" s="1"/>
  <c r="AD5577" i="1" s="1"/>
  <c r="AD5578" i="1" s="1"/>
  <c r="AD5579" i="1" s="1"/>
  <c r="AD5580" i="1" s="1"/>
  <c r="AD5581" i="1" s="1"/>
  <c r="AD5582" i="1" s="1"/>
  <c r="AD5583" i="1" s="1"/>
  <c r="AD5584" i="1" s="1"/>
  <c r="AD5585" i="1" s="1"/>
  <c r="AD5586" i="1" s="1"/>
  <c r="AD5587" i="1" s="1"/>
  <c r="AD5588" i="1" s="1"/>
  <c r="AD5589" i="1" s="1"/>
  <c r="AD5590" i="1" s="1"/>
  <c r="AD5591" i="1" s="1"/>
  <c r="AD5592" i="1" s="1"/>
  <c r="AD5593" i="1" s="1"/>
  <c r="AD5594" i="1" s="1"/>
  <c r="AD5595" i="1" s="1"/>
  <c r="AD5596" i="1" s="1"/>
  <c r="AD5597" i="1" s="1"/>
  <c r="AD5598" i="1" s="1"/>
  <c r="AD5599" i="1" s="1"/>
  <c r="AD5600" i="1" s="1"/>
  <c r="AD5601" i="1" s="1"/>
  <c r="AD5602" i="1" s="1"/>
  <c r="AD5603" i="1" s="1"/>
  <c r="AD5604" i="1" s="1"/>
  <c r="AD5605" i="1" s="1"/>
  <c r="AD5606" i="1" s="1"/>
  <c r="AD5607" i="1" s="1"/>
  <c r="AD5608" i="1" s="1"/>
  <c r="AD5609" i="1" s="1"/>
  <c r="AD5610" i="1" s="1"/>
  <c r="AD5611" i="1" s="1"/>
  <c r="AD5612" i="1" s="1"/>
  <c r="AD5613" i="1" s="1"/>
  <c r="AD5614" i="1" s="1"/>
  <c r="AD5615" i="1" s="1"/>
  <c r="AD5616" i="1" s="1"/>
  <c r="AD5617" i="1" s="1"/>
  <c r="AD5618" i="1" s="1"/>
  <c r="AD5619" i="1" s="1"/>
  <c r="AD5620" i="1" s="1"/>
  <c r="AD5621" i="1" s="1"/>
  <c r="AD5622" i="1" s="1"/>
  <c r="AD5623" i="1" s="1"/>
  <c r="AD5624" i="1" s="1"/>
  <c r="AD5625" i="1" s="1"/>
  <c r="AD5626" i="1" s="1"/>
  <c r="AD5627" i="1" s="1"/>
  <c r="AD5628" i="1" s="1"/>
  <c r="AD5629" i="1" s="1"/>
  <c r="AD5630" i="1" s="1"/>
  <c r="AD5631" i="1" s="1"/>
  <c r="AD5632" i="1" s="1"/>
  <c r="AD5633" i="1" s="1"/>
  <c r="AD5634" i="1" s="1"/>
  <c r="AD5635" i="1" s="1"/>
  <c r="AD5636" i="1" s="1"/>
  <c r="AD5637" i="1" s="1"/>
  <c r="AD5638" i="1" s="1"/>
  <c r="AD5639" i="1" s="1"/>
  <c r="AD5640" i="1" s="1"/>
  <c r="AD5641" i="1" s="1"/>
  <c r="AD5642" i="1" s="1"/>
  <c r="AD5643" i="1" s="1"/>
  <c r="AD5644" i="1" s="1"/>
  <c r="AD5645" i="1" s="1"/>
  <c r="AD5646" i="1" s="1"/>
  <c r="AD5647" i="1" s="1"/>
  <c r="AD5648" i="1" s="1"/>
  <c r="AD5649" i="1" s="1"/>
  <c r="AD5650" i="1" s="1"/>
  <c r="AD5651" i="1" s="1"/>
  <c r="AD5652" i="1" s="1"/>
  <c r="AD5653" i="1" s="1"/>
  <c r="AD5654" i="1" s="1"/>
  <c r="AD5655" i="1" s="1"/>
  <c r="AD5656" i="1" s="1"/>
  <c r="AD5657" i="1" s="1"/>
  <c r="AD5658" i="1" s="1"/>
  <c r="AD5659" i="1" s="1"/>
  <c r="AD5660" i="1" s="1"/>
  <c r="AD5661" i="1" s="1"/>
  <c r="AD5662" i="1" s="1"/>
  <c r="AD5663" i="1" s="1"/>
  <c r="AD5664" i="1" s="1"/>
  <c r="AD5665" i="1" s="1"/>
  <c r="AD5666" i="1" s="1"/>
  <c r="AD5667" i="1" s="1"/>
  <c r="AD5668" i="1" s="1"/>
  <c r="AD5669" i="1" s="1"/>
  <c r="AD5670" i="1" s="1"/>
  <c r="AD5671" i="1" s="1"/>
  <c r="AD5672" i="1" s="1"/>
  <c r="AD5673" i="1" s="1"/>
  <c r="AD5674" i="1" s="1"/>
  <c r="AD5675" i="1" s="1"/>
  <c r="AD5676" i="1" s="1"/>
  <c r="AD5677" i="1" s="1"/>
  <c r="AD5678" i="1" s="1"/>
  <c r="AD5679" i="1" s="1"/>
  <c r="AD5680" i="1" s="1"/>
  <c r="AD5681" i="1" s="1"/>
  <c r="AD5682" i="1" s="1"/>
  <c r="AD5683" i="1" s="1"/>
  <c r="AD5684" i="1" s="1"/>
  <c r="AD5685" i="1" s="1"/>
  <c r="AD5686" i="1" s="1"/>
  <c r="AD5687" i="1" s="1"/>
  <c r="AD5688" i="1" s="1"/>
  <c r="AD5689" i="1" s="1"/>
  <c r="AD5690" i="1" s="1"/>
  <c r="AD5691" i="1" s="1"/>
  <c r="AD5692" i="1" s="1"/>
  <c r="AD5693" i="1" s="1"/>
  <c r="AD5694" i="1" s="1"/>
  <c r="AD5695" i="1" s="1"/>
  <c r="AD5696" i="1" s="1"/>
  <c r="AD5697" i="1" s="1"/>
  <c r="AD5698" i="1" s="1"/>
  <c r="AD5699" i="1" s="1"/>
  <c r="AD5700" i="1" s="1"/>
  <c r="AD5701" i="1" s="1"/>
  <c r="AD5702" i="1" s="1"/>
  <c r="AD5703" i="1" s="1"/>
  <c r="AD5704" i="1" s="1"/>
  <c r="AD5705" i="1" s="1"/>
  <c r="AD5706" i="1" s="1"/>
  <c r="AD5707" i="1" s="1"/>
  <c r="AD5708" i="1" s="1"/>
  <c r="AD5709" i="1" s="1"/>
  <c r="AD5710" i="1" s="1"/>
  <c r="AD5711" i="1" s="1"/>
  <c r="AD5712" i="1" s="1"/>
  <c r="AD5713" i="1" s="1"/>
  <c r="AD5714" i="1" s="1"/>
  <c r="AD5715" i="1" s="1"/>
  <c r="AD5716" i="1" s="1"/>
  <c r="AD5717" i="1" s="1"/>
  <c r="AD5718" i="1" s="1"/>
  <c r="AD5719" i="1" s="1"/>
  <c r="AD5720" i="1" s="1"/>
  <c r="AD5721" i="1" s="1"/>
  <c r="AD5722" i="1" s="1"/>
  <c r="AD5723" i="1" s="1"/>
  <c r="AD5724" i="1" s="1"/>
  <c r="AD5725" i="1" s="1"/>
  <c r="AD5726" i="1" s="1"/>
  <c r="AD5727" i="1" s="1"/>
  <c r="AD5728" i="1" s="1"/>
  <c r="AD5729" i="1" s="1"/>
  <c r="AD5730" i="1" s="1"/>
  <c r="AD5731" i="1" s="1"/>
  <c r="AD5732" i="1" s="1"/>
  <c r="AD5733" i="1" s="1"/>
  <c r="AD5734" i="1" s="1"/>
  <c r="AD5735" i="1" s="1"/>
  <c r="AD5736" i="1" s="1"/>
  <c r="AD5737" i="1" s="1"/>
  <c r="AD5738" i="1" s="1"/>
  <c r="AD5739" i="1" s="1"/>
  <c r="AD5740" i="1" s="1"/>
  <c r="AD5741" i="1" s="1"/>
  <c r="AD5742" i="1" s="1"/>
  <c r="AD5743" i="1" s="1"/>
  <c r="AD5744" i="1" s="1"/>
  <c r="AD5745" i="1" s="1"/>
  <c r="AD5746" i="1" s="1"/>
  <c r="AD5747" i="1" s="1"/>
  <c r="AD5748" i="1" s="1"/>
  <c r="AD5749" i="1" s="1"/>
  <c r="AD5750" i="1" s="1"/>
  <c r="AD5751" i="1" s="1"/>
  <c r="AD5752" i="1" s="1"/>
  <c r="AD5753" i="1" s="1"/>
  <c r="AD5754" i="1" s="1"/>
  <c r="AD5755" i="1" s="1"/>
  <c r="AD5756" i="1" s="1"/>
  <c r="AD5757" i="1" s="1"/>
  <c r="AD5758" i="1" s="1"/>
  <c r="AD5759" i="1" s="1"/>
  <c r="AD5760" i="1" s="1"/>
  <c r="AD5761" i="1" s="1"/>
  <c r="AD5762" i="1" s="1"/>
  <c r="AD5763" i="1" s="1"/>
  <c r="AD5764" i="1" s="1"/>
  <c r="AD5765" i="1" s="1"/>
  <c r="AD5766" i="1" s="1"/>
  <c r="AD5767" i="1" s="1"/>
  <c r="AD5768" i="1" s="1"/>
  <c r="AD5769" i="1" s="1"/>
  <c r="AD5770" i="1" s="1"/>
  <c r="AD5771" i="1" s="1"/>
  <c r="AD5772" i="1" s="1"/>
  <c r="AD5773" i="1" s="1"/>
  <c r="AD5774" i="1" s="1"/>
  <c r="AD5775" i="1" s="1"/>
  <c r="AD5776" i="1" s="1"/>
  <c r="AD5777" i="1" s="1"/>
  <c r="AD5778" i="1" s="1"/>
  <c r="AD5779" i="1" s="1"/>
  <c r="AD5780" i="1" s="1"/>
  <c r="AD5781" i="1" s="1"/>
  <c r="AD5782" i="1" s="1"/>
  <c r="AD5783" i="1" s="1"/>
  <c r="AD5784" i="1" s="1"/>
  <c r="AD5785" i="1" s="1"/>
  <c r="AD5786" i="1" s="1"/>
  <c r="AD5787" i="1" s="1"/>
  <c r="AD5788" i="1" s="1"/>
  <c r="AD5789" i="1" s="1"/>
  <c r="AD5790" i="1" s="1"/>
  <c r="AD5791" i="1" s="1"/>
  <c r="AD5792" i="1" s="1"/>
  <c r="AD5793" i="1" s="1"/>
  <c r="AD5794" i="1" s="1"/>
  <c r="AD5795" i="1" s="1"/>
  <c r="AD5796" i="1" s="1"/>
  <c r="AD5797" i="1" s="1"/>
  <c r="AD5798" i="1" s="1"/>
  <c r="AD5799" i="1" s="1"/>
  <c r="AD5800" i="1" s="1"/>
  <c r="AD5801" i="1" s="1"/>
  <c r="AD5802" i="1" s="1"/>
  <c r="AD5803" i="1" s="1"/>
  <c r="AD5804" i="1" s="1"/>
  <c r="AD5805" i="1" s="1"/>
  <c r="AD5806" i="1" s="1"/>
  <c r="AD5807" i="1" s="1"/>
  <c r="AD5808" i="1" s="1"/>
  <c r="AD5809" i="1" s="1"/>
  <c r="AD5810" i="1" s="1"/>
  <c r="AD5811" i="1" s="1"/>
  <c r="AD5812" i="1" s="1"/>
  <c r="AD5813" i="1" s="1"/>
  <c r="AD5814" i="1" s="1"/>
  <c r="AD5815" i="1" s="1"/>
  <c r="AD5816" i="1" s="1"/>
  <c r="AD5817" i="1" s="1"/>
  <c r="AD5818" i="1" s="1"/>
  <c r="AD5819" i="1" s="1"/>
  <c r="AD5820" i="1" s="1"/>
  <c r="AD5821" i="1" s="1"/>
  <c r="AD5822" i="1" s="1"/>
  <c r="AD5823" i="1" s="1"/>
  <c r="AD5824" i="1" s="1"/>
  <c r="AD5825" i="1" s="1"/>
  <c r="AD5826" i="1" s="1"/>
  <c r="AD5827" i="1" s="1"/>
  <c r="AD5828" i="1" s="1"/>
  <c r="AD5829" i="1" s="1"/>
  <c r="AD5830" i="1" s="1"/>
  <c r="AD5831" i="1" s="1"/>
  <c r="AD5832" i="1" s="1"/>
  <c r="AD5833" i="1" s="1"/>
  <c r="AD5834" i="1" s="1"/>
  <c r="AD5835" i="1" s="1"/>
  <c r="AD5836" i="1" s="1"/>
  <c r="AD5837" i="1" s="1"/>
  <c r="AD5838" i="1" s="1"/>
  <c r="AD5839" i="1" s="1"/>
  <c r="AD5840" i="1" s="1"/>
  <c r="AD5841" i="1" s="1"/>
  <c r="AD5842" i="1" s="1"/>
  <c r="AD5843" i="1" s="1"/>
  <c r="AD5844" i="1" s="1"/>
  <c r="AD5845" i="1" s="1"/>
  <c r="AD5846" i="1" s="1"/>
  <c r="AD5847" i="1" s="1"/>
  <c r="AD5848" i="1" s="1"/>
  <c r="AD5849" i="1" s="1"/>
  <c r="AD5850" i="1" s="1"/>
  <c r="AD5851" i="1" s="1"/>
  <c r="AD5852" i="1" s="1"/>
  <c r="AD5853" i="1" s="1"/>
  <c r="AD5854" i="1" s="1"/>
  <c r="AD5855" i="1" s="1"/>
  <c r="AD5856" i="1" s="1"/>
  <c r="AD5857" i="1" s="1"/>
  <c r="AD5858" i="1" s="1"/>
  <c r="AD5859" i="1" s="1"/>
  <c r="AD5860" i="1" s="1"/>
  <c r="AD5861" i="1" s="1"/>
  <c r="AD5862" i="1" s="1"/>
  <c r="AD5863" i="1" s="1"/>
  <c r="AD5864" i="1" s="1"/>
  <c r="AD5865" i="1" s="1"/>
  <c r="AD5866" i="1" s="1"/>
  <c r="AD5867" i="1" s="1"/>
  <c r="AD5868" i="1" s="1"/>
  <c r="AD5869" i="1" s="1"/>
  <c r="AD5870" i="1" s="1"/>
  <c r="AD5871" i="1" s="1"/>
  <c r="AD5872" i="1" s="1"/>
  <c r="AD5873" i="1" s="1"/>
  <c r="AD5874" i="1" s="1"/>
  <c r="AD5875" i="1" s="1"/>
  <c r="AD5876" i="1" s="1"/>
  <c r="AD5877" i="1" s="1"/>
  <c r="AD5878" i="1" s="1"/>
  <c r="AD5879" i="1" s="1"/>
  <c r="AD5880" i="1" s="1"/>
  <c r="AD5881" i="1" s="1"/>
  <c r="AD5882" i="1" s="1"/>
  <c r="AD5883" i="1" s="1"/>
  <c r="AD5884" i="1" s="1"/>
  <c r="AD5885" i="1" s="1"/>
  <c r="AD5886" i="1" s="1"/>
  <c r="AD5887" i="1" s="1"/>
  <c r="AD5888" i="1" s="1"/>
  <c r="AD5889" i="1" s="1"/>
  <c r="AD5890" i="1" s="1"/>
  <c r="AD5891" i="1" s="1"/>
  <c r="AD5892" i="1" s="1"/>
  <c r="AD5893" i="1" s="1"/>
  <c r="AD5894" i="1" s="1"/>
  <c r="AD5895" i="1" s="1"/>
  <c r="AD5896" i="1" s="1"/>
  <c r="AD5897" i="1" s="1"/>
  <c r="AD5898" i="1" s="1"/>
  <c r="AD5899" i="1" s="1"/>
  <c r="AD5900" i="1" s="1"/>
  <c r="AD5901" i="1" s="1"/>
  <c r="AD5902" i="1" s="1"/>
  <c r="AD5903" i="1" s="1"/>
  <c r="AD5904" i="1" s="1"/>
  <c r="AD5905" i="1" s="1"/>
  <c r="AD5906" i="1" s="1"/>
  <c r="AD5907" i="1" s="1"/>
  <c r="AD5908" i="1" s="1"/>
  <c r="AD5909" i="1" s="1"/>
  <c r="AD5910" i="1" s="1"/>
  <c r="AD5911" i="1" s="1"/>
  <c r="AD5912" i="1" s="1"/>
  <c r="AD5913" i="1" s="1"/>
  <c r="AD5914" i="1" s="1"/>
  <c r="AD5915" i="1" s="1"/>
  <c r="AD5916" i="1" s="1"/>
  <c r="AD5917" i="1" s="1"/>
  <c r="AD5918" i="1" s="1"/>
  <c r="AD5919" i="1" s="1"/>
  <c r="AD5920" i="1" s="1"/>
  <c r="AD5921" i="1" s="1"/>
  <c r="AD5922" i="1" s="1"/>
  <c r="AD5923" i="1" s="1"/>
  <c r="AD5924" i="1" s="1"/>
  <c r="AD5925" i="1" s="1"/>
  <c r="AD5926" i="1" s="1"/>
  <c r="AD5927" i="1" s="1"/>
  <c r="AD5928" i="1" s="1"/>
  <c r="AD5929" i="1" s="1"/>
  <c r="AD5930" i="1" s="1"/>
  <c r="AD5931" i="1" s="1"/>
  <c r="AD5932" i="1" s="1"/>
  <c r="AD5933" i="1" s="1"/>
  <c r="AD5934" i="1" s="1"/>
  <c r="AD5935" i="1" s="1"/>
  <c r="AD5936" i="1" s="1"/>
  <c r="AD5937" i="1" s="1"/>
  <c r="AD5938" i="1" s="1"/>
  <c r="AD5939" i="1" s="1"/>
  <c r="AD5940" i="1" s="1"/>
  <c r="AD5941" i="1" s="1"/>
  <c r="AD5942" i="1" s="1"/>
  <c r="AD5943" i="1" s="1"/>
  <c r="AD5944" i="1" s="1"/>
  <c r="AD5945" i="1" s="1"/>
  <c r="AD5946" i="1" s="1"/>
  <c r="AD5947" i="1" s="1"/>
  <c r="AD5948" i="1" s="1"/>
  <c r="AD5949" i="1" s="1"/>
  <c r="AD5950" i="1" s="1"/>
  <c r="AD5951" i="1" s="1"/>
  <c r="AD5952" i="1" s="1"/>
  <c r="AD5953" i="1" s="1"/>
  <c r="AD5954" i="1" s="1"/>
  <c r="AD5955" i="1" s="1"/>
  <c r="AD5956" i="1" s="1"/>
  <c r="AD5957" i="1" s="1"/>
  <c r="AD5958" i="1" s="1"/>
  <c r="AD5959" i="1" s="1"/>
  <c r="AD5960" i="1" s="1"/>
  <c r="AD5961" i="1" s="1"/>
  <c r="AD5962" i="1" s="1"/>
  <c r="AD5963" i="1" s="1"/>
  <c r="AD5964" i="1" s="1"/>
  <c r="AD5965" i="1" s="1"/>
  <c r="AD5966" i="1" s="1"/>
  <c r="AD5967" i="1" s="1"/>
  <c r="AD5968" i="1" s="1"/>
  <c r="AD5969" i="1" s="1"/>
  <c r="AD5970" i="1" s="1"/>
  <c r="AD5971" i="1" s="1"/>
  <c r="AD5972" i="1" s="1"/>
  <c r="AD5973" i="1" s="1"/>
  <c r="AD5974" i="1" s="1"/>
  <c r="AD5975" i="1" s="1"/>
  <c r="AD5976" i="1" s="1"/>
  <c r="AD5977" i="1" s="1"/>
  <c r="AD5978" i="1" s="1"/>
  <c r="AD5979" i="1" s="1"/>
  <c r="AD5980" i="1" s="1"/>
  <c r="AD5981" i="1" s="1"/>
  <c r="AD5982" i="1" s="1"/>
  <c r="AD5983" i="1" s="1"/>
  <c r="AD5984" i="1" s="1"/>
  <c r="AD5985" i="1" s="1"/>
  <c r="AD5986" i="1" s="1"/>
  <c r="AD5987" i="1" s="1"/>
  <c r="AD5988" i="1" s="1"/>
  <c r="AD5989" i="1" s="1"/>
  <c r="AD5990" i="1" s="1"/>
  <c r="AD5991" i="1" s="1"/>
  <c r="AD5992" i="1" s="1"/>
  <c r="AD5993" i="1" s="1"/>
  <c r="AD5994" i="1" s="1"/>
  <c r="AD5995" i="1" s="1"/>
  <c r="AD5996" i="1" s="1"/>
  <c r="AD5997" i="1" s="1"/>
  <c r="AD5998" i="1" s="1"/>
  <c r="AD5999" i="1" s="1"/>
  <c r="AD6000" i="1" s="1"/>
  <c r="AD6001" i="1" s="1"/>
  <c r="AD6002" i="1" s="1"/>
  <c r="AD6003" i="1" s="1"/>
  <c r="AD6004" i="1" s="1"/>
  <c r="AD6005" i="1" s="1"/>
  <c r="AD6006" i="1" s="1"/>
  <c r="AD6007" i="1" s="1"/>
  <c r="AD6008" i="1" s="1"/>
  <c r="AD6009" i="1" s="1"/>
  <c r="AD6010" i="1" s="1"/>
  <c r="AD6011" i="1" s="1"/>
  <c r="AD6012" i="1" s="1"/>
  <c r="AD6013" i="1" s="1"/>
  <c r="AD6014" i="1" s="1"/>
  <c r="AD6015" i="1" s="1"/>
  <c r="AD6016" i="1" s="1"/>
  <c r="AD6017" i="1" s="1"/>
  <c r="AD6018" i="1" s="1"/>
  <c r="AD6019" i="1" s="1"/>
  <c r="AD6020" i="1" s="1"/>
  <c r="AD6021" i="1" s="1"/>
  <c r="AD6022" i="1" s="1"/>
  <c r="AD6023" i="1" s="1"/>
  <c r="AD6024" i="1" s="1"/>
  <c r="AD6025" i="1" s="1"/>
  <c r="AD6026" i="1" s="1"/>
  <c r="AD6027" i="1" s="1"/>
  <c r="AD6028" i="1" s="1"/>
  <c r="AD6029" i="1" s="1"/>
  <c r="AD6030" i="1" s="1"/>
  <c r="AD6031" i="1" s="1"/>
  <c r="AD6032" i="1" s="1"/>
  <c r="AD6033" i="1" s="1"/>
  <c r="AD6034" i="1" s="1"/>
  <c r="AD6035" i="1" s="1"/>
  <c r="AD6036" i="1" s="1"/>
  <c r="AD6037" i="1" s="1"/>
  <c r="AD6038" i="1" s="1"/>
  <c r="AD6039" i="1" s="1"/>
  <c r="AD6040" i="1" s="1"/>
  <c r="AD6041" i="1" s="1"/>
  <c r="AD6042" i="1" s="1"/>
  <c r="AD6043" i="1" s="1"/>
  <c r="AD6044" i="1" s="1"/>
  <c r="AD6045" i="1" s="1"/>
  <c r="AD6046" i="1" s="1"/>
  <c r="AD6047" i="1" s="1"/>
  <c r="AD6048" i="1" s="1"/>
  <c r="AD6049" i="1" s="1"/>
  <c r="AD6050" i="1" s="1"/>
  <c r="AD6051" i="1" s="1"/>
  <c r="AD6052" i="1" s="1"/>
  <c r="AD6053" i="1" s="1"/>
  <c r="AD6054" i="1" s="1"/>
  <c r="AD6055" i="1" s="1"/>
  <c r="AD6056" i="1" s="1"/>
  <c r="AD6057" i="1" s="1"/>
  <c r="AD6058" i="1" s="1"/>
  <c r="AD6059" i="1" s="1"/>
  <c r="AD6060" i="1" s="1"/>
  <c r="AD6061" i="1" s="1"/>
  <c r="AD6062" i="1" s="1"/>
  <c r="AD6063" i="1" s="1"/>
  <c r="AD6064" i="1" s="1"/>
  <c r="AD6065" i="1" s="1"/>
  <c r="AD6066" i="1" s="1"/>
  <c r="AD6067" i="1" s="1"/>
  <c r="AD6068" i="1" s="1"/>
  <c r="AD6069" i="1" s="1"/>
  <c r="AD6070" i="1" s="1"/>
  <c r="AD6071" i="1" s="1"/>
  <c r="AD6072" i="1" s="1"/>
  <c r="AD6073" i="1" s="1"/>
  <c r="AD6074" i="1" s="1"/>
  <c r="AD6075" i="1" s="1"/>
  <c r="AD6076" i="1" s="1"/>
  <c r="AD6077" i="1" s="1"/>
  <c r="AD6078" i="1" s="1"/>
  <c r="AD6079" i="1" s="1"/>
  <c r="AD6080" i="1" s="1"/>
  <c r="AD6081" i="1" s="1"/>
  <c r="AD6082" i="1" s="1"/>
  <c r="AD6083" i="1" s="1"/>
  <c r="AD6084" i="1" s="1"/>
  <c r="AD6085" i="1" s="1"/>
  <c r="AD6086" i="1" s="1"/>
  <c r="AD6087" i="1" s="1"/>
  <c r="AD6088" i="1" s="1"/>
  <c r="AD6089" i="1" s="1"/>
  <c r="AD6090" i="1" s="1"/>
  <c r="AD6091" i="1" s="1"/>
  <c r="AD6092" i="1" s="1"/>
  <c r="AD6093" i="1" s="1"/>
  <c r="AD6094" i="1" s="1"/>
  <c r="AD6095" i="1" s="1"/>
  <c r="AD6096" i="1" s="1"/>
  <c r="AD6097" i="1" s="1"/>
  <c r="AD6098" i="1" s="1"/>
  <c r="AD6099" i="1" s="1"/>
  <c r="AD6100" i="1" s="1"/>
  <c r="AD6101" i="1" s="1"/>
  <c r="AD6102" i="1" s="1"/>
  <c r="AD6103" i="1" s="1"/>
  <c r="AD6104" i="1" s="1"/>
  <c r="AD6105" i="1" s="1"/>
  <c r="AD6106" i="1" s="1"/>
  <c r="AD6107" i="1" s="1"/>
  <c r="AD6108" i="1" s="1"/>
  <c r="AD6109" i="1" s="1"/>
  <c r="AD6110" i="1" s="1"/>
  <c r="AD6111" i="1" s="1"/>
  <c r="AD6112" i="1" s="1"/>
  <c r="AD6113" i="1" s="1"/>
  <c r="AD6114" i="1" s="1"/>
  <c r="AD6115" i="1" s="1"/>
  <c r="AD6116" i="1" s="1"/>
  <c r="AD6117" i="1" s="1"/>
  <c r="AD6118" i="1" s="1"/>
  <c r="AD6119" i="1" s="1"/>
  <c r="AD6120" i="1" s="1"/>
  <c r="AD6121" i="1" s="1"/>
  <c r="AD6122" i="1" s="1"/>
  <c r="AD6123" i="1" s="1"/>
  <c r="AD6124" i="1" s="1"/>
  <c r="AD6125" i="1" s="1"/>
  <c r="AD6126" i="1" s="1"/>
  <c r="AD6127" i="1" s="1"/>
  <c r="AD6128" i="1" s="1"/>
  <c r="AD6129" i="1" s="1"/>
  <c r="AD6130" i="1" s="1"/>
  <c r="AD6131" i="1" s="1"/>
  <c r="AD6132" i="1" s="1"/>
  <c r="AD6133" i="1" s="1"/>
  <c r="AD6134" i="1" s="1"/>
  <c r="AD6135" i="1" s="1"/>
  <c r="AD6136" i="1" s="1"/>
  <c r="AD6137" i="1" s="1"/>
  <c r="AD6138" i="1" s="1"/>
  <c r="AD6139" i="1" s="1"/>
  <c r="AD6140" i="1" s="1"/>
  <c r="AD6141" i="1" s="1"/>
  <c r="AD6142" i="1" s="1"/>
  <c r="AD6143" i="1" s="1"/>
  <c r="AD6144" i="1" s="1"/>
  <c r="AD6145" i="1" s="1"/>
  <c r="AD6146" i="1" s="1"/>
  <c r="AD6147" i="1" s="1"/>
  <c r="AD6148" i="1" s="1"/>
  <c r="AD6149" i="1" s="1"/>
  <c r="AD6150" i="1" s="1"/>
  <c r="AD6151" i="1" s="1"/>
  <c r="AD6152" i="1" s="1"/>
  <c r="AD6153" i="1" s="1"/>
  <c r="AD6154" i="1" s="1"/>
  <c r="AD6155" i="1" s="1"/>
  <c r="AD6156" i="1" s="1"/>
  <c r="AD6157" i="1" s="1"/>
  <c r="AD6158" i="1" s="1"/>
  <c r="AD6159" i="1" s="1"/>
  <c r="AD6160" i="1" s="1"/>
  <c r="AD6161" i="1" s="1"/>
  <c r="AD6162" i="1" s="1"/>
  <c r="AD6163" i="1" s="1"/>
  <c r="AD6164" i="1" s="1"/>
  <c r="AD6165" i="1" s="1"/>
  <c r="AD6166" i="1" s="1"/>
  <c r="AD6167" i="1" s="1"/>
  <c r="AD6168" i="1" s="1"/>
  <c r="AD6169" i="1" s="1"/>
  <c r="AD6170" i="1" s="1"/>
  <c r="AD6171" i="1" s="1"/>
  <c r="AD6172" i="1" s="1"/>
  <c r="AD6173" i="1" s="1"/>
  <c r="AD6174" i="1" s="1"/>
  <c r="AD6175" i="1" s="1"/>
  <c r="AD6176" i="1" s="1"/>
  <c r="AD6177" i="1" s="1"/>
  <c r="AD6178" i="1" s="1"/>
  <c r="AD6179" i="1" s="1"/>
  <c r="AD6180" i="1" s="1"/>
  <c r="AD6181" i="1" s="1"/>
  <c r="AD6182" i="1" s="1"/>
  <c r="AD6183" i="1" s="1"/>
  <c r="AD6184" i="1" s="1"/>
  <c r="AD6185" i="1" s="1"/>
  <c r="AD6186" i="1" s="1"/>
  <c r="AD6187" i="1" s="1"/>
  <c r="AD6188" i="1" s="1"/>
  <c r="AD6189" i="1" s="1"/>
  <c r="AD6190" i="1" s="1"/>
  <c r="AD6191" i="1" s="1"/>
  <c r="AD6192" i="1" s="1"/>
  <c r="AD6193" i="1" s="1"/>
  <c r="AD6194" i="1" s="1"/>
  <c r="AD6195" i="1" s="1"/>
  <c r="AD6196" i="1" s="1"/>
  <c r="AD6197" i="1" s="1"/>
  <c r="AD6198" i="1" s="1"/>
  <c r="AD6199" i="1" s="1"/>
  <c r="AD6200" i="1" s="1"/>
  <c r="AD6201" i="1" s="1"/>
  <c r="AD6202" i="1" s="1"/>
  <c r="AD6203" i="1" s="1"/>
  <c r="AD6204" i="1" s="1"/>
  <c r="AD6205" i="1" s="1"/>
  <c r="AD6206" i="1" s="1"/>
  <c r="AD6207" i="1" s="1"/>
  <c r="AD6208" i="1" s="1"/>
  <c r="AD6209" i="1" s="1"/>
  <c r="AD6210" i="1" s="1"/>
  <c r="AD6211" i="1" s="1"/>
  <c r="AD6212" i="1" s="1"/>
  <c r="AD6213" i="1" s="1"/>
  <c r="AD6214" i="1" s="1"/>
  <c r="AD6215" i="1" s="1"/>
  <c r="AD6216" i="1" s="1"/>
  <c r="AD6217" i="1" s="1"/>
  <c r="AD6218" i="1" s="1"/>
  <c r="AD6219" i="1" s="1"/>
  <c r="AD6220" i="1" s="1"/>
  <c r="AD6221" i="1" s="1"/>
  <c r="AD6222" i="1" s="1"/>
  <c r="AD6223" i="1" s="1"/>
  <c r="AD6224" i="1" s="1"/>
  <c r="AD6225" i="1" s="1"/>
  <c r="AD6226" i="1" s="1"/>
  <c r="AD6227" i="1" s="1"/>
  <c r="AD6228" i="1" s="1"/>
  <c r="AD6229" i="1" s="1"/>
  <c r="AD6230" i="1" s="1"/>
  <c r="AD6231" i="1" s="1"/>
  <c r="AD6232" i="1" s="1"/>
  <c r="AD6233" i="1" s="1"/>
  <c r="AD6234" i="1" s="1"/>
  <c r="AD6235" i="1" s="1"/>
  <c r="AD6236" i="1" s="1"/>
  <c r="AD6237" i="1" s="1"/>
  <c r="AD6238" i="1" s="1"/>
  <c r="AD6239" i="1" s="1"/>
  <c r="AD6240" i="1" s="1"/>
  <c r="AD6241" i="1" s="1"/>
  <c r="AD6242" i="1" s="1"/>
  <c r="AD6243" i="1" s="1"/>
  <c r="AD6244" i="1" s="1"/>
  <c r="AD6245" i="1" s="1"/>
  <c r="AD6246" i="1" s="1"/>
  <c r="AD6247" i="1" s="1"/>
  <c r="AD6248" i="1" s="1"/>
  <c r="AD6249" i="1" s="1"/>
  <c r="AD6250" i="1" s="1"/>
  <c r="AD6251" i="1" s="1"/>
  <c r="AD6252" i="1" s="1"/>
  <c r="AD6253" i="1" s="1"/>
  <c r="AD6254" i="1" s="1"/>
  <c r="AD6255" i="1" s="1"/>
  <c r="AD6256" i="1" s="1"/>
  <c r="AD6257" i="1" s="1"/>
  <c r="AD6258" i="1" s="1"/>
  <c r="AD6259" i="1" s="1"/>
  <c r="AD6260" i="1" s="1"/>
  <c r="AD6261" i="1" s="1"/>
  <c r="AD6262" i="1" s="1"/>
  <c r="AD6263" i="1" s="1"/>
  <c r="AD6264" i="1" s="1"/>
  <c r="AD6265" i="1" s="1"/>
  <c r="AD6266" i="1" s="1"/>
  <c r="AD6267" i="1" s="1"/>
  <c r="AD6268" i="1" s="1"/>
  <c r="AD6269" i="1" s="1"/>
  <c r="AD6270" i="1" s="1"/>
  <c r="AD6271" i="1" s="1"/>
  <c r="AD6272" i="1" s="1"/>
  <c r="AD6273" i="1" s="1"/>
  <c r="AD6274" i="1" s="1"/>
  <c r="AD6275" i="1" s="1"/>
  <c r="AD6276" i="1" s="1"/>
  <c r="AD6277" i="1" s="1"/>
  <c r="AD6278" i="1" s="1"/>
  <c r="AD6279" i="1" s="1"/>
  <c r="AD6280" i="1" s="1"/>
  <c r="AD6281" i="1" s="1"/>
  <c r="AD6282" i="1" s="1"/>
  <c r="AD6283" i="1" s="1"/>
  <c r="AD6284" i="1" s="1"/>
  <c r="AD6285" i="1" s="1"/>
  <c r="AD6286" i="1" s="1"/>
  <c r="AD6287" i="1" s="1"/>
  <c r="AD6288" i="1" s="1"/>
  <c r="AD6289" i="1" s="1"/>
  <c r="AD6290" i="1" s="1"/>
  <c r="AD6291" i="1" s="1"/>
  <c r="AD6292" i="1" s="1"/>
  <c r="AD6293" i="1" s="1"/>
  <c r="AD6294" i="1" s="1"/>
  <c r="AD6295" i="1" s="1"/>
  <c r="AD6296" i="1" s="1"/>
  <c r="AD6297" i="1" s="1"/>
  <c r="AD6298" i="1" s="1"/>
  <c r="AD6299" i="1" s="1"/>
  <c r="AD6300" i="1" s="1"/>
  <c r="AD6301" i="1" s="1"/>
  <c r="AD6302" i="1" s="1"/>
  <c r="AD6303" i="1" s="1"/>
  <c r="AD6304" i="1" s="1"/>
  <c r="AD6305" i="1" s="1"/>
  <c r="AD6306" i="1" s="1"/>
  <c r="AD6307" i="1" s="1"/>
  <c r="AD6308" i="1" s="1"/>
  <c r="AD6309" i="1" s="1"/>
  <c r="AD6310" i="1" s="1"/>
  <c r="AD6311" i="1" s="1"/>
  <c r="AD6312" i="1" s="1"/>
  <c r="AD6313" i="1" s="1"/>
  <c r="AD6314" i="1" s="1"/>
  <c r="AD6315" i="1" s="1"/>
  <c r="AD6316" i="1" s="1"/>
  <c r="AD6317" i="1" s="1"/>
  <c r="AD6318" i="1" s="1"/>
  <c r="AD6319" i="1" s="1"/>
  <c r="AD6320" i="1" s="1"/>
  <c r="AD6321" i="1" s="1"/>
  <c r="AD6322" i="1" s="1"/>
  <c r="AD6323" i="1" s="1"/>
  <c r="AD6324" i="1" s="1"/>
  <c r="AD6325" i="1" s="1"/>
  <c r="AD6326" i="1" s="1"/>
  <c r="AD6327" i="1" s="1"/>
  <c r="AD6328" i="1" s="1"/>
  <c r="AD6329" i="1" s="1"/>
  <c r="AD6330" i="1" s="1"/>
  <c r="AD6331" i="1" s="1"/>
  <c r="AD6332" i="1" s="1"/>
  <c r="AD6333" i="1" s="1"/>
  <c r="AD6334" i="1" s="1"/>
  <c r="AD6335" i="1" s="1"/>
  <c r="AD6336" i="1" s="1"/>
  <c r="AD6337" i="1" s="1"/>
  <c r="AD6338" i="1" s="1"/>
  <c r="AD6339" i="1" s="1"/>
  <c r="AD6340" i="1" s="1"/>
  <c r="AD6341" i="1" s="1"/>
  <c r="AD6342" i="1" s="1"/>
  <c r="AD6343" i="1" s="1"/>
  <c r="AD6344" i="1" s="1"/>
  <c r="AD6345" i="1" s="1"/>
  <c r="AD6346" i="1" s="1"/>
  <c r="AD6347" i="1" s="1"/>
  <c r="AD6348" i="1" s="1"/>
  <c r="AD6349" i="1" s="1"/>
  <c r="AD6350" i="1" s="1"/>
  <c r="AD6351" i="1" s="1"/>
  <c r="AD6352" i="1" s="1"/>
  <c r="AD6353" i="1" s="1"/>
  <c r="AD6354" i="1" s="1"/>
  <c r="AD6355" i="1" s="1"/>
  <c r="AD6356" i="1" s="1"/>
  <c r="AD6357" i="1" s="1"/>
  <c r="AD6358" i="1" s="1"/>
  <c r="AD6359" i="1" s="1"/>
  <c r="AD6360" i="1" s="1"/>
  <c r="AD6361" i="1" s="1"/>
  <c r="AD6362" i="1" s="1"/>
  <c r="AD6363" i="1" s="1"/>
  <c r="AD6364" i="1" s="1"/>
  <c r="AD6365" i="1" s="1"/>
  <c r="AD6366" i="1" s="1"/>
  <c r="AD6367" i="1" s="1"/>
  <c r="AD6368" i="1" s="1"/>
  <c r="AD6369" i="1" s="1"/>
  <c r="AD6370" i="1" s="1"/>
  <c r="AD6371" i="1" s="1"/>
  <c r="AD6372" i="1" s="1"/>
  <c r="AD6373" i="1" s="1"/>
  <c r="AD6374" i="1" s="1"/>
  <c r="AD6375" i="1" s="1"/>
  <c r="AD6376" i="1" s="1"/>
  <c r="AD6377" i="1" s="1"/>
  <c r="AD6378" i="1" s="1"/>
  <c r="AD6379" i="1" s="1"/>
  <c r="AD6380" i="1" s="1"/>
  <c r="AD6381" i="1" s="1"/>
  <c r="AD6382" i="1" s="1"/>
  <c r="AD6383" i="1" s="1"/>
  <c r="AD6384" i="1" s="1"/>
  <c r="AD6385" i="1" s="1"/>
  <c r="AD6386" i="1" s="1"/>
  <c r="AD6387" i="1" s="1"/>
  <c r="AD6388" i="1" s="1"/>
  <c r="AD6389" i="1" s="1"/>
  <c r="AD6390" i="1" s="1"/>
  <c r="AD6391" i="1" s="1"/>
  <c r="AD6392" i="1" s="1"/>
  <c r="AD6393" i="1" s="1"/>
  <c r="AD6394" i="1" s="1"/>
  <c r="AD6395" i="1" s="1"/>
  <c r="AD6396" i="1" s="1"/>
  <c r="AD6397" i="1" s="1"/>
  <c r="AD6398" i="1" s="1"/>
  <c r="AD6399" i="1" s="1"/>
  <c r="AD6400" i="1" s="1"/>
  <c r="AD6401" i="1" s="1"/>
  <c r="AD6402" i="1" s="1"/>
  <c r="AD6403" i="1" s="1"/>
  <c r="AD6404" i="1" s="1"/>
  <c r="AD6405" i="1" s="1"/>
  <c r="AD6406" i="1" s="1"/>
  <c r="AD6407" i="1" s="1"/>
  <c r="AD6408" i="1" s="1"/>
  <c r="AD6409" i="1" s="1"/>
  <c r="AD6410" i="1" s="1"/>
  <c r="AD6411" i="1" s="1"/>
  <c r="AD6412" i="1" s="1"/>
  <c r="AD6413" i="1" s="1"/>
  <c r="AD6414" i="1" s="1"/>
  <c r="AD6415" i="1" s="1"/>
  <c r="AD6416" i="1" s="1"/>
  <c r="AD6417" i="1" s="1"/>
  <c r="AD6418" i="1" s="1"/>
  <c r="AD6419" i="1" s="1"/>
  <c r="AD6420" i="1" s="1"/>
  <c r="AD6421" i="1" s="1"/>
  <c r="AD6422" i="1" s="1"/>
  <c r="AD6423" i="1" s="1"/>
  <c r="AD6424" i="1" s="1"/>
  <c r="AD6425" i="1" s="1"/>
  <c r="AD6426" i="1" s="1"/>
  <c r="AD6427" i="1" s="1"/>
  <c r="AD6428" i="1" s="1"/>
  <c r="AD6429" i="1" s="1"/>
  <c r="AD6430" i="1" s="1"/>
  <c r="AD6431" i="1" s="1"/>
  <c r="AD6432" i="1" s="1"/>
  <c r="AD6433" i="1" s="1"/>
  <c r="AD6434" i="1" s="1"/>
  <c r="AD6435" i="1" s="1"/>
  <c r="AD6436" i="1" s="1"/>
  <c r="AD6437" i="1" s="1"/>
  <c r="AD6438" i="1" s="1"/>
  <c r="AD6439" i="1" s="1"/>
  <c r="AD6440" i="1" s="1"/>
  <c r="AD6441" i="1" s="1"/>
  <c r="AD6442" i="1" s="1"/>
  <c r="AD6443" i="1" s="1"/>
  <c r="AD6444" i="1" s="1"/>
  <c r="AD6445" i="1" s="1"/>
  <c r="AD6446" i="1" s="1"/>
  <c r="AD6447" i="1" s="1"/>
  <c r="AD6448" i="1" s="1"/>
  <c r="AD6449" i="1" s="1"/>
  <c r="AD6450" i="1" s="1"/>
  <c r="AD6451" i="1" s="1"/>
  <c r="AD6452" i="1" s="1"/>
  <c r="AD6453" i="1" s="1"/>
  <c r="AD6454" i="1" s="1"/>
  <c r="AD6455" i="1" s="1"/>
  <c r="AD6456" i="1" s="1"/>
  <c r="AD6457" i="1" s="1"/>
  <c r="AD6458" i="1" s="1"/>
  <c r="AD6459" i="1" s="1"/>
  <c r="AD6460" i="1" s="1"/>
  <c r="AD6461" i="1" s="1"/>
  <c r="AD6462" i="1" s="1"/>
  <c r="AD6463" i="1" s="1"/>
  <c r="AD6464" i="1" s="1"/>
  <c r="AD6465" i="1" s="1"/>
  <c r="AD6466" i="1" s="1"/>
  <c r="AD6467" i="1" s="1"/>
  <c r="AD6468" i="1" s="1"/>
  <c r="AD6469" i="1" s="1"/>
  <c r="AD6470" i="1" s="1"/>
  <c r="AD6471" i="1" s="1"/>
  <c r="AD6472" i="1" s="1"/>
  <c r="AD6473" i="1" s="1"/>
  <c r="AD6474" i="1" s="1"/>
  <c r="AD6475" i="1" s="1"/>
  <c r="AD6476" i="1" s="1"/>
  <c r="AD6477" i="1" s="1"/>
  <c r="AD6478" i="1" s="1"/>
  <c r="AD6479" i="1" s="1"/>
  <c r="AD6480" i="1" s="1"/>
  <c r="AD6481" i="1" s="1"/>
  <c r="AD6482" i="1" s="1"/>
  <c r="AD6483" i="1" s="1"/>
  <c r="AD6484" i="1" s="1"/>
  <c r="AD6485" i="1" s="1"/>
  <c r="AD6486" i="1" s="1"/>
  <c r="AD6487" i="1" s="1"/>
  <c r="AD6488" i="1" s="1"/>
  <c r="AD6489" i="1" s="1"/>
  <c r="AD6490" i="1" s="1"/>
  <c r="AD6491" i="1" s="1"/>
  <c r="AD6492" i="1" s="1"/>
  <c r="AD6493" i="1" s="1"/>
  <c r="AD6494" i="1" s="1"/>
  <c r="AD6495" i="1" s="1"/>
  <c r="AD6496" i="1" s="1"/>
  <c r="AD6497" i="1" s="1"/>
  <c r="AD6498" i="1" s="1"/>
  <c r="AD6499" i="1" s="1"/>
  <c r="AD6500" i="1" s="1"/>
  <c r="AD6501" i="1" s="1"/>
  <c r="AD6502" i="1" s="1"/>
  <c r="AD6503" i="1" s="1"/>
  <c r="AD6504" i="1" s="1"/>
  <c r="AD6505" i="1" s="1"/>
  <c r="AD6506" i="1" s="1"/>
  <c r="AD6507" i="1" s="1"/>
  <c r="AD6508" i="1" s="1"/>
  <c r="AD6509" i="1" s="1"/>
  <c r="AD6510" i="1" s="1"/>
  <c r="AD6511" i="1" s="1"/>
  <c r="AD6512" i="1" s="1"/>
  <c r="AD6513" i="1" s="1"/>
  <c r="AD6514" i="1" s="1"/>
  <c r="AD6515" i="1" s="1"/>
  <c r="AD6516" i="1" s="1"/>
  <c r="AD6517" i="1" s="1"/>
  <c r="AD6518" i="1" s="1"/>
  <c r="AD6519" i="1" s="1"/>
  <c r="AD6520" i="1" s="1"/>
  <c r="AD4120" i="1"/>
  <c r="AD4121" i="1" s="1"/>
  <c r="AD4122" i="1" s="1"/>
  <c r="E21" i="2"/>
  <c r="F21" i="2" s="1"/>
  <c r="F46" i="2" s="1"/>
  <c r="J3295" i="1"/>
  <c r="J3296" i="1" s="1"/>
  <c r="J3297" i="1" s="1"/>
  <c r="J3298" i="1" s="1"/>
  <c r="J3299" i="1" s="1"/>
  <c r="J3300" i="1" s="1"/>
  <c r="J3301" i="1" s="1"/>
  <c r="J3302" i="1" s="1"/>
  <c r="J3303" i="1" s="1"/>
  <c r="J3304" i="1" s="1"/>
  <c r="J3305" i="1" s="1"/>
  <c r="J3306" i="1" s="1"/>
  <c r="J3307" i="1" s="1"/>
  <c r="J3308" i="1" s="1"/>
  <c r="J3309" i="1" s="1"/>
  <c r="J3310" i="1" s="1"/>
  <c r="J3311" i="1" s="1"/>
  <c r="J3313" i="1" s="1"/>
  <c r="J3314" i="1" s="1"/>
  <c r="J3312" i="1" s="1"/>
  <c r="J3315" i="1" s="1"/>
  <c r="J3316" i="1" s="1"/>
  <c r="J3317" i="1" s="1"/>
  <c r="J3318" i="1" s="1"/>
  <c r="J3319" i="1" s="1"/>
  <c r="J3320" i="1" s="1"/>
  <c r="J3321" i="1" s="1"/>
  <c r="J3322" i="1" s="1"/>
  <c r="J3323" i="1" s="1"/>
  <c r="J3324" i="1" s="1"/>
  <c r="J3325" i="1" s="1"/>
  <c r="J3326" i="1" s="1"/>
  <c r="J3327" i="1" s="1"/>
  <c r="J3328" i="1" s="1"/>
  <c r="J3329" i="1" s="1"/>
  <c r="J3330" i="1" s="1"/>
  <c r="J3331" i="1" s="1"/>
  <c r="J3332" i="1" s="1"/>
  <c r="J3333" i="1" s="1"/>
  <c r="J3334" i="1" s="1"/>
  <c r="J3335" i="1" s="1"/>
  <c r="J3336" i="1" s="1"/>
  <c r="J3337" i="1" s="1"/>
  <c r="J3338" i="1" s="1"/>
  <c r="J3341" i="1" s="1"/>
  <c r="J3342" i="1" s="1"/>
  <c r="J3343" i="1" s="1"/>
  <c r="J3339" i="1" s="1"/>
  <c r="J3340" i="1" s="1"/>
  <c r="J3347" i="1" s="1"/>
  <c r="J3348" i="1" s="1"/>
  <c r="J3349" i="1" s="1"/>
  <c r="J3350" i="1" s="1"/>
  <c r="J3351" i="1" s="1"/>
  <c r="J3352" i="1" s="1"/>
  <c r="J3353" i="1" s="1"/>
  <c r="J3354" i="1" s="1"/>
  <c r="J3355" i="1" s="1"/>
  <c r="J3356" i="1" s="1"/>
  <c r="J3357" i="1" s="1"/>
  <c r="J3358" i="1" s="1"/>
  <c r="J3359" i="1" s="1"/>
  <c r="J3360" i="1" s="1"/>
  <c r="J3361" i="1" s="1"/>
  <c r="J3362" i="1" s="1"/>
  <c r="J3363" i="1" s="1"/>
  <c r="J3364" i="1" s="1"/>
  <c r="J3365" i="1" s="1"/>
  <c r="J3366" i="1" s="1"/>
  <c r="J3367" i="1" s="1"/>
  <c r="J3368" i="1" s="1"/>
  <c r="J3369" i="1" s="1"/>
  <c r="J3370" i="1" s="1"/>
  <c r="J3371" i="1" s="1"/>
  <c r="J3372" i="1" s="1"/>
  <c r="J3373" i="1" s="1"/>
  <c r="J3374" i="1" s="1"/>
  <c r="J3375" i="1" s="1"/>
  <c r="J3376" i="1" s="1"/>
  <c r="J3377" i="1" s="1"/>
  <c r="J3378" i="1" s="1"/>
  <c r="J3379" i="1" s="1"/>
  <c r="J3380" i="1" s="1"/>
  <c r="J3381" i="1" s="1"/>
  <c r="J3382" i="1" s="1"/>
  <c r="J3383" i="1" s="1"/>
  <c r="J3384" i="1" s="1"/>
  <c r="J3385" i="1" s="1"/>
  <c r="J3387" i="1" s="1"/>
  <c r="J3388" i="1" s="1"/>
  <c r="J3389" i="1" s="1"/>
  <c r="J3390" i="1" s="1"/>
  <c r="J3391" i="1" s="1"/>
  <c r="J3392" i="1" s="1"/>
  <c r="J3393" i="1" s="1"/>
  <c r="J3386" i="1" s="1"/>
  <c r="J3394" i="1" s="1"/>
  <c r="J3395" i="1" s="1"/>
  <c r="J3396" i="1" s="1"/>
  <c r="J3397" i="1" s="1"/>
  <c r="J3398" i="1" s="1"/>
  <c r="J3399" i="1" s="1"/>
  <c r="J3400" i="1" s="1"/>
  <c r="J3401" i="1" s="1"/>
  <c r="J3402" i="1" s="1"/>
  <c r="J3403" i="1" s="1"/>
  <c r="J3404" i="1" s="1"/>
  <c r="J3405" i="1" s="1"/>
  <c r="J3406" i="1" s="1"/>
  <c r="J3407" i="1" s="1"/>
  <c r="J3408" i="1" s="1"/>
  <c r="J3409" i="1" s="1"/>
  <c r="J3410" i="1" s="1"/>
  <c r="J3411" i="1" s="1"/>
  <c r="J3412" i="1" s="1"/>
  <c r="J3413" i="1" s="1"/>
  <c r="J3414" i="1" s="1"/>
  <c r="J3415" i="1" s="1"/>
  <c r="J3416" i="1" s="1"/>
  <c r="J3417" i="1" s="1"/>
  <c r="J3418" i="1" s="1"/>
  <c r="J3419" i="1" s="1"/>
  <c r="J3420" i="1" s="1"/>
  <c r="J3421" i="1" s="1"/>
  <c r="J3422" i="1" s="1"/>
  <c r="J3423" i="1" s="1"/>
  <c r="J3424" i="1" s="1"/>
  <c r="J3425" i="1" s="1"/>
  <c r="J3426" i="1" s="1"/>
  <c r="J3427" i="1" s="1"/>
  <c r="J3428" i="1" s="1"/>
  <c r="J3429" i="1" s="1"/>
  <c r="J3430" i="1" s="1"/>
  <c r="J3431" i="1" s="1"/>
  <c r="J3432" i="1" s="1"/>
  <c r="J3433" i="1" s="1"/>
  <c r="J3434" i="1" s="1"/>
  <c r="J3435" i="1" s="1"/>
  <c r="J3436" i="1" s="1"/>
  <c r="J3437" i="1" s="1"/>
  <c r="J3438" i="1" s="1"/>
  <c r="J3439" i="1" s="1"/>
  <c r="J3440" i="1" s="1"/>
  <c r="J3441" i="1" s="1"/>
  <c r="J3442" i="1" s="1"/>
  <c r="J3443" i="1" s="1"/>
  <c r="J3444" i="1" s="1"/>
  <c r="J3445" i="1" s="1"/>
  <c r="J3446" i="1" s="1"/>
  <c r="J3447" i="1" s="1"/>
  <c r="J3448" i="1" s="1"/>
  <c r="J3449" i="1" s="1"/>
  <c r="J3450" i="1" s="1"/>
  <c r="J3451" i="1" s="1"/>
  <c r="J3452" i="1" s="1"/>
  <c r="J3453" i="1" s="1"/>
  <c r="J3454" i="1" s="1"/>
  <c r="J3455" i="1" s="1"/>
  <c r="J3456" i="1" s="1"/>
  <c r="J3457" i="1" s="1"/>
  <c r="J3458" i="1" s="1"/>
  <c r="J3459" i="1" s="1"/>
  <c r="J3460" i="1" s="1"/>
  <c r="J3461" i="1" s="1"/>
  <c r="J3462" i="1" s="1"/>
  <c r="J3463" i="1" s="1"/>
  <c r="J3464" i="1" s="1"/>
  <c r="J3465" i="1" s="1"/>
  <c r="J3466" i="1" s="1"/>
  <c r="J3467" i="1" s="1"/>
  <c r="J3468" i="1" s="1"/>
  <c r="J3469" i="1" s="1"/>
  <c r="J3470" i="1" s="1"/>
  <c r="J3471" i="1" s="1"/>
  <c r="J3473" i="1" s="1"/>
  <c r="J3472" i="1" s="1"/>
  <c r="J3474" i="1" s="1"/>
  <c r="J3475" i="1" s="1"/>
  <c r="J3476" i="1" s="1"/>
  <c r="J3477" i="1" s="1"/>
  <c r="J3478" i="1" s="1"/>
  <c r="J3479" i="1" s="1"/>
  <c r="J3480" i="1" s="1"/>
  <c r="J3481" i="1" s="1"/>
  <c r="J3482" i="1" s="1"/>
  <c r="J3483" i="1" s="1"/>
  <c r="J3484" i="1" s="1"/>
  <c r="J3485" i="1" s="1"/>
  <c r="J3486" i="1" s="1"/>
  <c r="J3487" i="1" s="1"/>
  <c r="J3490" i="1" s="1"/>
  <c r="J3491" i="1" s="1"/>
  <c r="J3492" i="1" s="1"/>
  <c r="J3493" i="1" s="1"/>
  <c r="J3494" i="1" s="1"/>
  <c r="J3495" i="1" s="1"/>
  <c r="J3496" i="1" s="1"/>
  <c r="J3497" i="1" s="1"/>
  <c r="J3498" i="1" s="1"/>
  <c r="J3499" i="1" s="1"/>
  <c r="J3500" i="1" s="1"/>
  <c r="J3501" i="1" s="1"/>
  <c r="J3502" i="1" s="1"/>
  <c r="J3503" i="1" s="1"/>
  <c r="J3504" i="1" s="1"/>
  <c r="J3505" i="1" s="1"/>
  <c r="J3506" i="1" s="1"/>
  <c r="J3507" i="1" s="1"/>
  <c r="J3508" i="1" s="1"/>
  <c r="J3509" i="1" s="1"/>
  <c r="J3510" i="1" s="1"/>
  <c r="J3511" i="1" s="1"/>
  <c r="J3514" i="1" s="1"/>
  <c r="J3515" i="1" s="1"/>
  <c r="J3516" i="1" s="1"/>
  <c r="J3517" i="1" s="1"/>
  <c r="J3518" i="1" s="1"/>
  <c r="J3519" i="1" s="1"/>
  <c r="J3520" i="1" s="1"/>
  <c r="J3512" i="1" s="1"/>
  <c r="J3513" i="1" s="1"/>
  <c r="J3521" i="1" s="1"/>
  <c r="J3522" i="1" s="1"/>
  <c r="J3523" i="1" s="1"/>
  <c r="J3524" i="1" s="1"/>
  <c r="J3525" i="1" s="1"/>
  <c r="J3526" i="1" s="1"/>
  <c r="J3527" i="1" s="1"/>
  <c r="J3528" i="1" s="1"/>
  <c r="J3529" i="1" s="1"/>
  <c r="J3530" i="1" s="1"/>
  <c r="J3531" i="1" s="1"/>
  <c r="J3532" i="1" s="1"/>
  <c r="J3533" i="1" s="1"/>
  <c r="J3534" i="1" s="1"/>
  <c r="J3535" i="1" s="1"/>
  <c r="J3536" i="1" s="1"/>
  <c r="J3537" i="1" s="1"/>
  <c r="J3538" i="1" s="1"/>
  <c r="J3539" i="1" s="1"/>
  <c r="J3540" i="1" s="1"/>
  <c r="J3541" i="1" s="1"/>
  <c r="J3542" i="1" s="1"/>
  <c r="J3543" i="1" s="1"/>
  <c r="J3544" i="1" s="1"/>
  <c r="J3545" i="1" s="1"/>
  <c r="J3546" i="1" s="1"/>
  <c r="J3547" i="1" s="1"/>
  <c r="J3548" i="1" s="1"/>
  <c r="J3549" i="1" s="1"/>
  <c r="J3550" i="1" s="1"/>
  <c r="J3551" i="1" s="1"/>
  <c r="J3552" i="1" s="1"/>
  <c r="J3553" i="1" s="1"/>
  <c r="J3555" i="1" s="1"/>
  <c r="J3556" i="1" s="1"/>
  <c r="J3557" i="1" s="1"/>
  <c r="J3558" i="1" s="1"/>
  <c r="J3559" i="1" s="1"/>
  <c r="J3560" i="1" s="1"/>
  <c r="J3561" i="1" s="1"/>
  <c r="J3562" i="1" s="1"/>
  <c r="J3563" i="1" s="1"/>
  <c r="J3554" i="1" s="1"/>
  <c r="J3564" i="1" s="1"/>
  <c r="J3565" i="1" s="1"/>
  <c r="J3566" i="1" s="1"/>
  <c r="J3567" i="1" s="1"/>
  <c r="J3568" i="1" s="1"/>
  <c r="J3569" i="1" s="1"/>
  <c r="J3570" i="1" s="1"/>
  <c r="J3571" i="1" s="1"/>
  <c r="J3573" i="1" s="1"/>
  <c r="J3574" i="1" s="1"/>
  <c r="J3572" i="1" s="1"/>
  <c r="J3575" i="1" s="1"/>
  <c r="J3576" i="1" s="1"/>
  <c r="J3577" i="1" s="1"/>
  <c r="J3578" i="1" s="1"/>
  <c r="J3579" i="1" s="1"/>
  <c r="J3580" i="1" s="1"/>
  <c r="J3581" i="1" s="1"/>
  <c r="J3582" i="1" s="1"/>
  <c r="J3583" i="1" s="1"/>
  <c r="J3584" i="1" s="1"/>
  <c r="J3585" i="1" s="1"/>
  <c r="J3586" i="1" s="1"/>
  <c r="J3587" i="1" s="1"/>
  <c r="J3588" i="1" s="1"/>
  <c r="J3589" i="1" s="1"/>
  <c r="J3590" i="1" s="1"/>
  <c r="J3591" i="1" s="1"/>
  <c r="J3592" i="1" s="1"/>
  <c r="J3593" i="1" s="1"/>
  <c r="J3594" i="1" s="1"/>
  <c r="J3595" i="1" s="1"/>
  <c r="J3596" i="1" s="1"/>
  <c r="J3597" i="1" s="1"/>
  <c r="J3598" i="1" s="1"/>
  <c r="J3599" i="1" s="1"/>
  <c r="J3600" i="1" s="1"/>
  <c r="J3601" i="1" s="1"/>
  <c r="J3602" i="1" s="1"/>
  <c r="J3603" i="1" s="1"/>
  <c r="J3604" i="1" s="1"/>
  <c r="J3605" i="1" s="1"/>
  <c r="J3606" i="1" s="1"/>
  <c r="J3607" i="1" s="1"/>
  <c r="J3608" i="1" s="1"/>
  <c r="J3609" i="1" s="1"/>
  <c r="J3610" i="1" s="1"/>
  <c r="J3611" i="1" s="1"/>
  <c r="J3612" i="1" s="1"/>
  <c r="J3613" i="1" s="1"/>
  <c r="J3614" i="1" s="1"/>
  <c r="J3615" i="1" s="1"/>
  <c r="J3616" i="1" s="1"/>
  <c r="J3617" i="1" s="1"/>
  <c r="J3618" i="1" s="1"/>
  <c r="J3619" i="1" s="1"/>
  <c r="J3620" i="1" s="1"/>
  <c r="J3621" i="1" s="1"/>
  <c r="J3622" i="1" s="1"/>
  <c r="J3623" i="1" s="1"/>
  <c r="J3624" i="1" s="1"/>
  <c r="J3625" i="1" s="1"/>
  <c r="J3626" i="1" s="1"/>
  <c r="J3627" i="1" s="1"/>
  <c r="J3628" i="1" s="1"/>
  <c r="J3629" i="1" s="1"/>
  <c r="J3630" i="1" s="1"/>
  <c r="J3631" i="1" s="1"/>
  <c r="J3632" i="1" s="1"/>
  <c r="J3633" i="1" s="1"/>
  <c r="J3634" i="1" s="1"/>
  <c r="J3635" i="1" s="1"/>
  <c r="J3636" i="1" s="1"/>
  <c r="J3637" i="1" s="1"/>
  <c r="J3638" i="1" s="1"/>
  <c r="J3639" i="1" s="1"/>
  <c r="J3640" i="1" s="1"/>
  <c r="J3641" i="1" s="1"/>
  <c r="J3644" i="1" s="1"/>
  <c r="J3645" i="1" s="1"/>
  <c r="J3642" i="1" s="1"/>
  <c r="J3643" i="1" s="1"/>
  <c r="J3646" i="1" s="1"/>
  <c r="J3647" i="1" s="1"/>
  <c r="J3648" i="1" s="1"/>
  <c r="J3649" i="1" s="1"/>
  <c r="J3650" i="1" s="1"/>
  <c r="J3651" i="1" s="1"/>
  <c r="J3652" i="1" s="1"/>
  <c r="J3653" i="1" s="1"/>
  <c r="J3654" i="1" s="1"/>
  <c r="J3655" i="1" s="1"/>
  <c r="J3656" i="1" s="1"/>
  <c r="J3657" i="1" s="1"/>
  <c r="J3658" i="1" s="1"/>
  <c r="J3659" i="1" s="1"/>
  <c r="J3660" i="1" s="1"/>
  <c r="J3661" i="1" s="1"/>
  <c r="J3662" i="1" s="1"/>
  <c r="J3663" i="1" s="1"/>
  <c r="J3664" i="1" s="1"/>
  <c r="J3665" i="1" s="1"/>
  <c r="J3666" i="1" s="1"/>
  <c r="J3667" i="1" s="1"/>
  <c r="J3488" i="1" s="1"/>
  <c r="J3489" i="1" s="1"/>
  <c r="J3668" i="1" s="1"/>
  <c r="J3669" i="1" s="1"/>
  <c r="J3670" i="1" s="1"/>
  <c r="J3671" i="1" s="1"/>
  <c r="J3672" i="1" s="1"/>
  <c r="J3673" i="1" s="1"/>
  <c r="J3674" i="1" s="1"/>
  <c r="J3675" i="1" s="1"/>
  <c r="J3676" i="1" s="1"/>
  <c r="J3677" i="1" s="1"/>
  <c r="J3678" i="1" s="1"/>
  <c r="J3679" i="1" s="1"/>
  <c r="J3680" i="1" s="1"/>
  <c r="J3681" i="1" s="1"/>
  <c r="J3682" i="1" s="1"/>
  <c r="J3683" i="1" s="1"/>
  <c r="J3684" i="1" s="1"/>
  <c r="J3685" i="1" s="1"/>
  <c r="J3686" i="1" s="1"/>
  <c r="J3687" i="1" s="1"/>
  <c r="J3688" i="1" s="1"/>
  <c r="J3689" i="1" s="1"/>
  <c r="J3690" i="1" s="1"/>
  <c r="J3691" i="1" s="1"/>
  <c r="J3692" i="1" s="1"/>
  <c r="J3693" i="1" s="1"/>
  <c r="J3696" i="1" s="1"/>
  <c r="J3697" i="1" s="1"/>
  <c r="J3694" i="1" s="1"/>
  <c r="J3695" i="1" s="1"/>
  <c r="J3698" i="1" s="1"/>
  <c r="J3699" i="1" s="1"/>
  <c r="J3700" i="1" s="1"/>
  <c r="J3701" i="1" s="1"/>
  <c r="J3702" i="1" s="1"/>
  <c r="J3703" i="1" s="1"/>
  <c r="J3704" i="1" s="1"/>
  <c r="J3705" i="1" s="1"/>
  <c r="J3706" i="1" s="1"/>
  <c r="J3707" i="1" s="1"/>
  <c r="J3708" i="1" s="1"/>
  <c r="J3709" i="1" s="1"/>
  <c r="J3710" i="1" s="1"/>
  <c r="J3720" i="1" s="1"/>
  <c r="J3721" i="1" s="1"/>
  <c r="J3722" i="1" s="1"/>
  <c r="J3723" i="1" s="1"/>
  <c r="J3711" i="1" s="1"/>
  <c r="J3712" i="1" s="1"/>
  <c r="J3713" i="1" s="1"/>
  <c r="J3724" i="1" s="1"/>
  <c r="J3714" i="1" s="1"/>
  <c r="J3715" i="1" s="1"/>
  <c r="J3726" i="1" s="1"/>
  <c r="J3727" i="1" s="1"/>
  <c r="J3728" i="1" s="1"/>
  <c r="J3729" i="1" s="1"/>
  <c r="J3730" i="1" s="1"/>
  <c r="J3731" i="1" s="1"/>
  <c r="J3732" i="1" s="1"/>
  <c r="J3733" i="1" s="1"/>
  <c r="J3725" i="1" s="1"/>
  <c r="J3734" i="1" s="1"/>
  <c r="J3735" i="1" s="1"/>
  <c r="J3737" i="1" s="1"/>
  <c r="J3738" i="1" s="1"/>
  <c r="J3739" i="1" s="1"/>
  <c r="J3740" i="1" s="1"/>
  <c r="J3741" i="1" s="1"/>
  <c r="J3736" i="1" s="1"/>
  <c r="J3744" i="1" s="1"/>
  <c r="J3745" i="1" s="1"/>
  <c r="J3742" i="1" s="1"/>
  <c r="J3746" i="1" s="1"/>
  <c r="J3747" i="1" s="1"/>
  <c r="J3748" i="1" s="1"/>
  <c r="J3749" i="1" s="1"/>
  <c r="J3750" i="1" s="1"/>
  <c r="J3751" i="1" s="1"/>
  <c r="J3752" i="1" s="1"/>
  <c r="J3753" i="1" s="1"/>
  <c r="J3754" i="1" s="1"/>
  <c r="J3755" i="1" s="1"/>
  <c r="J3756" i="1" s="1"/>
  <c r="J3757" i="1" s="1"/>
  <c r="J3759" i="1" s="1"/>
  <c r="J3760" i="1" s="1"/>
  <c r="J3761" i="1" s="1"/>
  <c r="J3762" i="1" s="1"/>
  <c r="J3764" i="1" s="1"/>
  <c r="J3765" i="1" s="1"/>
  <c r="J3766" i="1" s="1"/>
  <c r="J3767" i="1" s="1"/>
  <c r="J3768" i="1" s="1"/>
  <c r="J3769" i="1" s="1"/>
  <c r="J3763" i="1" s="1"/>
  <c r="J3758" i="1" s="1"/>
  <c r="J3770" i="1" s="1"/>
  <c r="J3771" i="1" s="1"/>
  <c r="J3743" i="1" s="1"/>
  <c r="J3772" i="1" s="1"/>
  <c r="J3773" i="1" s="1"/>
  <c r="J3774" i="1" s="1"/>
  <c r="J3781" i="1" s="1"/>
  <c r="J3782" i="1" s="1"/>
  <c r="J3784" i="1" s="1"/>
  <c r="J3785" i="1" s="1"/>
  <c r="J3783" i="1" s="1"/>
  <c r="J3786" i="1" s="1"/>
  <c r="J3787" i="1" s="1"/>
  <c r="J3775" i="1" s="1"/>
  <c r="J3776" i="1" s="1"/>
  <c r="J3777" i="1" s="1"/>
  <c r="J3778" i="1" s="1"/>
  <c r="J3779" i="1" s="1"/>
  <c r="J3780" i="1" s="1"/>
  <c r="J3793" i="1" s="1"/>
  <c r="J3794" i="1" s="1"/>
  <c r="J3788" i="1" s="1"/>
  <c r="J3795" i="1" s="1"/>
  <c r="J3796" i="1" s="1"/>
  <c r="J3797" i="1" s="1"/>
  <c r="J3798" i="1" s="1"/>
  <c r="J3799" i="1" s="1"/>
  <c r="J3800" i="1" s="1"/>
  <c r="J3801" i="1" s="1"/>
  <c r="J3802" i="1" s="1"/>
  <c r="J3789" i="1" s="1"/>
  <c r="J3790" i="1" s="1"/>
  <c r="J3791" i="1" s="1"/>
  <c r="J3792" i="1" s="1"/>
  <c r="J3716" i="1" s="1"/>
  <c r="J3717" i="1" s="1"/>
  <c r="J3718" i="1" s="1"/>
  <c r="J3719" i="1" s="1"/>
  <c r="J3803" i="1" s="1"/>
  <c r="J3804" i="1" s="1"/>
  <c r="J3805" i="1" s="1"/>
  <c r="J3806" i="1" s="1"/>
  <c r="J3807" i="1" s="1"/>
  <c r="J3808" i="1" s="1"/>
  <c r="J3809" i="1" s="1"/>
  <c r="J3812" i="1" s="1"/>
  <c r="J3813" i="1" s="1"/>
  <c r="J3810" i="1" s="1"/>
  <c r="J3811" i="1" s="1"/>
  <c r="J3814" i="1" s="1"/>
  <c r="J3815" i="1" s="1"/>
  <c r="J3816" i="1" s="1"/>
  <c r="J3817" i="1" s="1"/>
  <c r="J3818" i="1" s="1"/>
  <c r="J3819" i="1" s="1"/>
  <c r="J3820" i="1" s="1"/>
  <c r="J3821" i="1" s="1"/>
  <c r="J3822" i="1" s="1"/>
  <c r="J3823" i="1" s="1"/>
  <c r="J3824" i="1" s="1"/>
  <c r="J3825" i="1" s="1"/>
  <c r="J3826" i="1" s="1"/>
  <c r="J3829" i="1" s="1"/>
  <c r="J3830" i="1" s="1"/>
  <c r="J3831" i="1" s="1"/>
  <c r="J3832" i="1" s="1"/>
  <c r="J3833" i="1" s="1"/>
  <c r="J3834" i="1" s="1"/>
  <c r="J3827" i="1" s="1"/>
  <c r="J3828" i="1" s="1"/>
  <c r="J3836" i="1" s="1"/>
  <c r="J3837" i="1" s="1"/>
  <c r="J3838" i="1" s="1"/>
  <c r="J3839" i="1" s="1"/>
  <c r="J3835" i="1" s="1"/>
  <c r="J3840" i="1" s="1"/>
  <c r="J3841" i="1" s="1"/>
  <c r="J3842" i="1" s="1"/>
  <c r="J3843" i="1" s="1"/>
  <c r="J3844" i="1" s="1"/>
  <c r="J3845" i="1" s="1"/>
  <c r="J3847" i="1" s="1"/>
  <c r="J3848" i="1" s="1"/>
  <c r="J3849" i="1" s="1"/>
  <c r="J3850" i="1" s="1"/>
  <c r="J3851" i="1" s="1"/>
  <c r="J3852" i="1" s="1"/>
  <c r="J3853" i="1" s="1"/>
  <c r="J3854" i="1" s="1"/>
  <c r="J3855" i="1" s="1"/>
  <c r="J3856" i="1" s="1"/>
  <c r="J3846" i="1" s="1"/>
  <c r="J3857" i="1" s="1"/>
  <c r="J3858" i="1" s="1"/>
  <c r="J3859" i="1" s="1"/>
  <c r="J3860" i="1" s="1"/>
  <c r="J3861" i="1" s="1"/>
  <c r="J3862" i="1" s="1"/>
  <c r="J3863" i="1" s="1"/>
  <c r="J3864" i="1" s="1"/>
  <c r="J3867" i="1" s="1"/>
  <c r="J3868" i="1" s="1"/>
  <c r="J3869" i="1" s="1"/>
  <c r="J3870" i="1" s="1"/>
  <c r="J3871" i="1" s="1"/>
  <c r="J3872" i="1" s="1"/>
  <c r="J3873" i="1" s="1"/>
  <c r="J3874" i="1" s="1"/>
  <c r="J3875" i="1" s="1"/>
  <c r="J3876" i="1" s="1"/>
  <c r="J3877" i="1" s="1"/>
  <c r="J3878" i="1" s="1"/>
  <c r="J3879" i="1" s="1"/>
  <c r="J3880" i="1" s="1"/>
  <c r="J3881" i="1" s="1"/>
  <c r="J3865" i="1" s="1"/>
  <c r="J3866" i="1" s="1"/>
  <c r="J3882" i="1" s="1"/>
  <c r="J3883" i="1" s="1"/>
  <c r="J3884" i="1" s="1"/>
  <c r="J3885" i="1" s="1"/>
  <c r="J3886" i="1" s="1"/>
  <c r="J3887" i="1" s="1"/>
  <c r="J3888" i="1" s="1"/>
  <c r="J3889" i="1" s="1"/>
  <c r="J3890" i="1" s="1"/>
  <c r="J3891" i="1" s="1"/>
  <c r="J3892" i="1" s="1"/>
  <c r="J3893" i="1" s="1"/>
  <c r="J3894" i="1" s="1"/>
  <c r="J3895" i="1" s="1"/>
  <c r="J3896" i="1" s="1"/>
  <c r="J3897" i="1" s="1"/>
  <c r="J3898" i="1" s="1"/>
  <c r="J3899" i="1" s="1"/>
  <c r="J3900" i="1" s="1"/>
  <c r="J3901" i="1" s="1"/>
  <c r="J3902" i="1" s="1"/>
  <c r="J3903" i="1" s="1"/>
  <c r="J3904" i="1" s="1"/>
  <c r="J3905" i="1" s="1"/>
  <c r="J3906" i="1" s="1"/>
  <c r="J3907" i="1" s="1"/>
  <c r="J3908" i="1" s="1"/>
  <c r="J3909" i="1" s="1"/>
  <c r="J3910" i="1" s="1"/>
  <c r="J3911" i="1" s="1"/>
  <c r="J3912" i="1" s="1"/>
  <c r="J3913" i="1" s="1"/>
  <c r="J3914" i="1" s="1"/>
  <c r="J3915" i="1" s="1"/>
  <c r="J3916" i="1" s="1"/>
  <c r="J3917" i="1" s="1"/>
  <c r="J3918" i="1" s="1"/>
  <c r="J3919" i="1" s="1"/>
  <c r="J3920" i="1" s="1"/>
  <c r="J3921" i="1" s="1"/>
  <c r="J3922" i="1" s="1"/>
  <c r="J3923" i="1" s="1"/>
  <c r="J3924" i="1" s="1"/>
  <c r="J3925" i="1" s="1"/>
  <c r="J3926" i="1" s="1"/>
  <c r="J3927" i="1" s="1"/>
  <c r="J3928" i="1" s="1"/>
  <c r="J3929" i="1" s="1"/>
  <c r="J3930" i="1" s="1"/>
  <c r="J3931" i="1" s="1"/>
  <c r="J3932" i="1" s="1"/>
  <c r="J3933" i="1" s="1"/>
  <c r="J3934" i="1" s="1"/>
  <c r="J3935" i="1" s="1"/>
  <c r="J3936" i="1" s="1"/>
  <c r="J3937" i="1" s="1"/>
  <c r="J3938" i="1" s="1"/>
  <c r="J3939" i="1" s="1"/>
  <c r="J3940" i="1" s="1"/>
  <c r="J3941" i="1" s="1"/>
  <c r="J3942" i="1" s="1"/>
  <c r="J3943" i="1" s="1"/>
  <c r="J3944" i="1" s="1"/>
  <c r="J3945" i="1" s="1"/>
  <c r="J3946" i="1" s="1"/>
  <c r="J3947" i="1" s="1"/>
  <c r="J3948" i="1" s="1"/>
  <c r="J3949" i="1" s="1"/>
  <c r="J3950" i="1" s="1"/>
  <c r="J3951" i="1" s="1"/>
  <c r="J3961" i="1" s="1"/>
  <c r="J3962" i="1" s="1"/>
  <c r="J3963" i="1" s="1"/>
  <c r="J3964" i="1" s="1"/>
  <c r="J3965" i="1" s="1"/>
  <c r="J3966" i="1" s="1"/>
  <c r="J3967" i="1" s="1"/>
  <c r="J3968" i="1" s="1"/>
  <c r="J3969" i="1" s="1"/>
  <c r="J3970" i="1" s="1"/>
  <c r="J3971" i="1" s="1"/>
  <c r="J3972" i="1" s="1"/>
  <c r="J3973" i="1" s="1"/>
  <c r="J3974" i="1" s="1"/>
  <c r="J3975" i="1" s="1"/>
  <c r="J3976" i="1" s="1"/>
  <c r="J3977" i="1" s="1"/>
  <c r="J3978" i="1" s="1"/>
  <c r="J3979" i="1" s="1"/>
  <c r="J3980" i="1" s="1"/>
  <c r="J3981" i="1" s="1"/>
  <c r="J3982" i="1" s="1"/>
  <c r="J3983" i="1" s="1"/>
  <c r="J3984" i="1" s="1"/>
  <c r="J3985" i="1" s="1"/>
  <c r="J3986" i="1" s="1"/>
  <c r="J3987" i="1" s="1"/>
  <c r="J3988" i="1" s="1"/>
  <c r="J3991" i="1" s="1"/>
  <c r="J3992" i="1" s="1"/>
  <c r="J3993" i="1" s="1"/>
  <c r="J3994" i="1" s="1"/>
  <c r="J3995" i="1" s="1"/>
  <c r="J3996" i="1" s="1"/>
  <c r="J3997" i="1" s="1"/>
  <c r="J3998" i="1" s="1"/>
  <c r="J3999" i="1" s="1"/>
  <c r="J4000" i="1" s="1"/>
  <c r="J4001" i="1" s="1"/>
  <c r="J4002" i="1" s="1"/>
  <c r="J4003" i="1" s="1"/>
  <c r="J4004" i="1" s="1"/>
  <c r="J4005" i="1" s="1"/>
  <c r="J4006" i="1" s="1"/>
  <c r="J4007" i="1" s="1"/>
  <c r="J4008" i="1" s="1"/>
  <c r="J3989" i="1" s="1"/>
  <c r="J4009" i="1" s="1"/>
  <c r="J4010" i="1" s="1"/>
  <c r="J4011" i="1" s="1"/>
  <c r="J4012" i="1" s="1"/>
  <c r="J4014" i="1" s="1"/>
  <c r="J4015" i="1" s="1"/>
  <c r="J4016" i="1" s="1"/>
  <c r="J4013" i="1" s="1"/>
  <c r="J4017" i="1" s="1"/>
  <c r="J4018" i="1" s="1"/>
  <c r="J4019" i="1" s="1"/>
  <c r="J4020" i="1" s="1"/>
  <c r="J4021" i="1" s="1"/>
  <c r="J4022" i="1" s="1"/>
  <c r="J4023" i="1" s="1"/>
  <c r="J4024" i="1" s="1"/>
  <c r="J3990" i="1" s="1"/>
  <c r="J4025" i="1" s="1"/>
  <c r="J4026" i="1" s="1"/>
  <c r="J4027" i="1" s="1"/>
  <c r="J4028" i="1" s="1"/>
  <c r="J4029" i="1" s="1"/>
  <c r="J4030" i="1" s="1"/>
  <c r="J4031" i="1" s="1"/>
  <c r="J4032" i="1" s="1"/>
  <c r="J4033" i="1" s="1"/>
  <c r="J4034" i="1" s="1"/>
  <c r="J4035" i="1" s="1"/>
  <c r="J4036" i="1" s="1"/>
  <c r="J4037" i="1" s="1"/>
  <c r="J4038" i="1" s="1"/>
  <c r="J4039" i="1" s="1"/>
  <c r="J4040" i="1" s="1"/>
  <c r="J4041" i="1" s="1"/>
  <c r="J4042" i="1" s="1"/>
  <c r="J4043" i="1" s="1"/>
  <c r="J4044" i="1" s="1"/>
  <c r="J4045" i="1" s="1"/>
  <c r="J4046" i="1" s="1"/>
  <c r="J4047" i="1" s="1"/>
  <c r="J4048" i="1" s="1"/>
  <c r="J4049" i="1" s="1"/>
  <c r="J4051" i="1" s="1"/>
  <c r="J4052" i="1" s="1"/>
  <c r="J4054" i="1" s="1"/>
  <c r="J4055" i="1" s="1"/>
  <c r="J4056" i="1" s="1"/>
  <c r="J4057" i="1" s="1"/>
  <c r="J4058" i="1" s="1"/>
  <c r="J4059" i="1" s="1"/>
  <c r="J4060" i="1" s="1"/>
  <c r="J4061" i="1" s="1"/>
  <c r="J4062" i="1" s="1"/>
  <c r="J4050" i="1" s="1"/>
  <c r="J4063" i="1" s="1"/>
  <c r="J4064" i="1" s="1"/>
  <c r="J4065" i="1" s="1"/>
  <c r="J4066" i="1" s="1"/>
  <c r="J4067" i="1" s="1"/>
  <c r="J4068" i="1" s="1"/>
  <c r="J4069" i="1" s="1"/>
  <c r="J4070" i="1" s="1"/>
  <c r="J4072" i="1" s="1"/>
  <c r="J4073" i="1" s="1"/>
  <c r="J4074" i="1" s="1"/>
  <c r="J4075" i="1" s="1"/>
  <c r="J4071" i="1" s="1"/>
  <c r="J4076" i="1" s="1"/>
  <c r="J4077" i="1" s="1"/>
  <c r="J4078" i="1" s="1"/>
  <c r="J4079" i="1" s="1"/>
  <c r="J4080" i="1" s="1"/>
  <c r="J4081" i="1" s="1"/>
  <c r="J4084" i="1" s="1"/>
  <c r="J4085" i="1" s="1"/>
  <c r="J4086" i="1" s="1"/>
  <c r="J4087" i="1" s="1"/>
  <c r="J4088" i="1" s="1"/>
  <c r="J4089" i="1" s="1"/>
  <c r="J4082" i="1" s="1"/>
  <c r="J4083" i="1" s="1"/>
  <c r="J4090" i="1" s="1"/>
  <c r="J4091" i="1" s="1"/>
  <c r="J4092" i="1" s="1"/>
  <c r="J4093" i="1" s="1"/>
  <c r="J4094" i="1" s="1"/>
  <c r="J4095" i="1" s="1"/>
  <c r="J4096" i="1" s="1"/>
  <c r="J4097" i="1" s="1"/>
  <c r="J4098" i="1" s="1"/>
  <c r="J4099" i="1" s="1"/>
  <c r="J4053" i="1" s="1"/>
  <c r="J4100" i="1" s="1"/>
  <c r="J4101" i="1" s="1"/>
  <c r="J4102" i="1" s="1"/>
  <c r="J4103" i="1" s="1"/>
  <c r="J4104" i="1" s="1"/>
  <c r="J4105" i="1" s="1"/>
  <c r="J4106" i="1" s="1"/>
  <c r="J4107" i="1" s="1"/>
  <c r="J4108" i="1" s="1"/>
  <c r="J4109" i="1" s="1"/>
  <c r="J4110" i="1" s="1"/>
  <c r="J4111" i="1" s="1"/>
  <c r="J4112" i="1" s="1"/>
  <c r="J4113" i="1" s="1"/>
  <c r="J4114" i="1" s="1"/>
  <c r="J4115" i="1" s="1"/>
  <c r="J4116" i="1" s="1"/>
  <c r="J4117" i="1" s="1"/>
  <c r="J4118" i="1" s="1"/>
  <c r="J4123" i="1" s="1"/>
  <c r="J4124" i="1" s="1"/>
  <c r="J4125" i="1" s="1"/>
  <c r="J4126" i="1" s="1"/>
  <c r="J4127" i="1" s="1"/>
  <c r="J4128" i="1" s="1"/>
  <c r="J4119" i="1" s="1"/>
  <c r="J4120" i="1" s="1"/>
  <c r="J3288" i="1"/>
  <c r="J4130" i="1" l="1"/>
  <c r="J4131" i="1" s="1"/>
  <c r="J4133" i="1" s="1"/>
  <c r="J4134" i="1" s="1"/>
  <c r="J4132" i="1" s="1"/>
  <c r="J4135" i="1" s="1"/>
  <c r="J4136" i="1" s="1"/>
  <c r="J4137" i="1" s="1"/>
  <c r="J4139" i="1" s="1"/>
  <c r="J4140" i="1" s="1"/>
  <c r="J4141" i="1" s="1"/>
  <c r="J4142" i="1" s="1"/>
  <c r="J4129" i="1" s="1"/>
  <c r="J4143" i="1" s="1"/>
  <c r="J4144" i="1" s="1"/>
  <c r="J4145" i="1" s="1"/>
  <c r="J4146" i="1" s="1"/>
  <c r="J4147" i="1" s="1"/>
  <c r="J4148" i="1" s="1"/>
  <c r="J4149" i="1" s="1"/>
  <c r="J4150" i="1" s="1"/>
  <c r="J4151" i="1" s="1"/>
  <c r="J4152" i="1" s="1"/>
  <c r="J4153" i="1" s="1"/>
  <c r="J4154" i="1" s="1"/>
  <c r="J4155" i="1" s="1"/>
  <c r="J4156" i="1" s="1"/>
  <c r="J4157" i="1" s="1"/>
  <c r="J4158" i="1" s="1"/>
  <c r="J4159" i="1" s="1"/>
  <c r="J4160" i="1" s="1"/>
  <c r="J4138" i="1" s="1"/>
  <c r="J4161" i="1" s="1"/>
  <c r="J4162" i="1" s="1"/>
  <c r="J4163" i="1" s="1"/>
  <c r="J4164" i="1" s="1"/>
  <c r="J4165" i="1" s="1"/>
  <c r="J4166" i="1" s="1"/>
  <c r="J4167" i="1" s="1"/>
  <c r="J4168" i="1" s="1"/>
  <c r="J4169" i="1" s="1"/>
  <c r="J4170" i="1" s="1"/>
  <c r="J4171" i="1" s="1"/>
  <c r="J4172" i="1" s="1"/>
  <c r="J4173" i="1" s="1"/>
  <c r="J4174" i="1" s="1"/>
  <c r="J4175" i="1" s="1"/>
  <c r="J4176" i="1" s="1"/>
  <c r="J4177" i="1" s="1"/>
  <c r="J4178" i="1" s="1"/>
  <c r="J4180" i="1" s="1"/>
  <c r="J4181" i="1" s="1"/>
  <c r="J4182" i="1" s="1"/>
  <c r="J4183" i="1" s="1"/>
  <c r="J4179" i="1" s="1"/>
  <c r="J4184" i="1" s="1"/>
  <c r="J4185" i="1" s="1"/>
  <c r="J4186" i="1" s="1"/>
  <c r="J4187" i="1" s="1"/>
  <c r="J4188" i="1" s="1"/>
  <c r="J4189" i="1" s="1"/>
  <c r="J4190" i="1" s="1"/>
  <c r="J4191" i="1" s="1"/>
  <c r="J4192" i="1" s="1"/>
  <c r="J4193" i="1" s="1"/>
  <c r="J4194" i="1" s="1"/>
  <c r="J4195" i="1" s="1"/>
  <c r="J4196" i="1" s="1"/>
  <c r="J4197" i="1" s="1"/>
  <c r="J4198" i="1" s="1"/>
  <c r="J4199" i="1" s="1"/>
  <c r="J4200" i="1" s="1"/>
  <c r="J4201" i="1" s="1"/>
  <c r="J4202" i="1" s="1"/>
  <c r="J4203" i="1" s="1"/>
  <c r="J4204" i="1" s="1"/>
  <c r="J4205" i="1" s="1"/>
  <c r="J4206" i="1" s="1"/>
  <c r="J4207" i="1" s="1"/>
  <c r="J4208" i="1" s="1"/>
  <c r="J4209" i="1" s="1"/>
  <c r="J4210" i="1" s="1"/>
  <c r="J4211" i="1" s="1"/>
  <c r="J4212" i="1" s="1"/>
  <c r="J4213" i="1" s="1"/>
  <c r="J4214" i="1" s="1"/>
  <c r="J4215" i="1" s="1"/>
  <c r="J4218" i="1" s="1"/>
  <c r="J4219" i="1" s="1"/>
  <c r="J4220" i="1" s="1"/>
  <c r="J4221" i="1" s="1"/>
  <c r="J4216" i="1" s="1"/>
  <c r="J4217" i="1" s="1"/>
  <c r="J4222" i="1" s="1"/>
  <c r="J4223" i="1" s="1"/>
  <c r="J4224" i="1" s="1"/>
  <c r="J4225" i="1" s="1"/>
  <c r="J4226" i="1" s="1"/>
  <c r="J4227" i="1" s="1"/>
  <c r="J4228" i="1" s="1"/>
  <c r="J4229" i="1" s="1"/>
  <c r="J4230" i="1" s="1"/>
  <c r="J4231" i="1" s="1"/>
  <c r="J4232" i="1" s="1"/>
  <c r="J4233" i="1" s="1"/>
  <c r="J4234" i="1" s="1"/>
  <c r="J4235" i="1" s="1"/>
  <c r="J4236" i="1" s="1"/>
  <c r="J4237" i="1" s="1"/>
  <c r="J4238" i="1" s="1"/>
  <c r="J4239" i="1" s="1"/>
  <c r="J4240" i="1" s="1"/>
  <c r="J4241" i="1" s="1"/>
  <c r="J4242" i="1" s="1"/>
  <c r="J4243" i="1" s="1"/>
  <c r="J4244" i="1" s="1"/>
  <c r="J4245" i="1" s="1"/>
  <c r="J4246" i="1" s="1"/>
  <c r="J4247" i="1" s="1"/>
  <c r="J4248" i="1" s="1"/>
  <c r="J4249" i="1" s="1"/>
  <c r="J4250" i="1" s="1"/>
  <c r="J3952" i="1" s="1"/>
  <c r="J3953" i="1" s="1"/>
  <c r="J3954" i="1" s="1"/>
  <c r="J3955" i="1" s="1"/>
  <c r="J3956" i="1" s="1"/>
  <c r="J3957" i="1" s="1"/>
  <c r="J3958" i="1" s="1"/>
  <c r="J3959" i="1" s="1"/>
  <c r="J3960" i="1" s="1"/>
  <c r="J4251" i="1" s="1"/>
  <c r="J4252" i="1" s="1"/>
  <c r="J4253" i="1" s="1"/>
  <c r="J4254" i="1" s="1"/>
  <c r="J4255" i="1" s="1"/>
  <c r="J4256" i="1" s="1"/>
  <c r="J4257" i="1" s="1"/>
  <c r="J4258" i="1" s="1"/>
  <c r="J4259" i="1" s="1"/>
  <c r="J4260" i="1" s="1"/>
  <c r="J4261" i="1" s="1"/>
  <c r="J4262" i="1" s="1"/>
  <c r="J4263" i="1" s="1"/>
  <c r="J4264" i="1" s="1"/>
  <c r="J4265" i="1" s="1"/>
  <c r="J4266" i="1" s="1"/>
  <c r="J4267" i="1" s="1"/>
  <c r="J4268" i="1" s="1"/>
  <c r="J4269" i="1" s="1"/>
  <c r="J4270" i="1" s="1"/>
  <c r="J4271" i="1" s="1"/>
  <c r="J4272" i="1" s="1"/>
  <c r="J4273" i="1" s="1"/>
  <c r="J4274" i="1" s="1"/>
  <c r="J4275" i="1" s="1"/>
  <c r="J4276" i="1" s="1"/>
  <c r="J4277" i="1" s="1"/>
  <c r="J4278" i="1" s="1"/>
  <c r="J4279" i="1" s="1"/>
  <c r="J4280" i="1" s="1"/>
  <c r="J4281" i="1" s="1"/>
  <c r="J4282" i="1" s="1"/>
  <c r="J4283" i="1" s="1"/>
  <c r="J4284" i="1" s="1"/>
  <c r="J4285" i="1" s="1"/>
  <c r="J4286" i="1" s="1"/>
  <c r="J4287" i="1" s="1"/>
  <c r="J4288" i="1" s="1"/>
  <c r="J4289" i="1" s="1"/>
  <c r="J4290" i="1" s="1"/>
  <c r="J4291" i="1" s="1"/>
  <c r="J4292" i="1" s="1"/>
  <c r="J4293" i="1" s="1"/>
  <c r="J4294" i="1" s="1"/>
  <c r="J4295" i="1" s="1"/>
  <c r="J4296" i="1" s="1"/>
  <c r="J4297" i="1" s="1"/>
  <c r="J4298" i="1" s="1"/>
  <c r="J4299" i="1" s="1"/>
  <c r="J4300" i="1" s="1"/>
  <c r="J4301" i="1" s="1"/>
  <c r="J4302" i="1" s="1"/>
  <c r="J4303" i="1" s="1"/>
  <c r="J4304" i="1" s="1"/>
  <c r="J4305" i="1" s="1"/>
  <c r="J4306" i="1" s="1"/>
  <c r="J4307" i="1" s="1"/>
  <c r="J4308" i="1" s="1"/>
  <c r="J4309" i="1" s="1"/>
  <c r="J4310" i="1" s="1"/>
  <c r="J4311" i="1" s="1"/>
  <c r="J4312" i="1" s="1"/>
  <c r="J4313" i="1" s="1"/>
  <c r="J4314" i="1" s="1"/>
  <c r="J4315" i="1" s="1"/>
  <c r="J4316" i="1" s="1"/>
  <c r="J4317" i="1" s="1"/>
  <c r="J4318" i="1" s="1"/>
  <c r="J4319" i="1" s="1"/>
  <c r="J4320" i="1" s="1"/>
  <c r="J4321" i="1" s="1"/>
  <c r="J4327" i="1" s="1"/>
  <c r="J4328" i="1" s="1"/>
  <c r="J4329" i="1" s="1"/>
  <c r="J4330" i="1" s="1"/>
  <c r="J4331" i="1" s="1"/>
  <c r="J4332" i="1" s="1"/>
  <c r="J4333" i="1" s="1"/>
  <c r="J4334" i="1" s="1"/>
  <c r="J4335" i="1" s="1"/>
  <c r="J4336" i="1" s="1"/>
  <c r="J4337" i="1" s="1"/>
  <c r="J4338" i="1" s="1"/>
  <c r="J4339" i="1" s="1"/>
  <c r="J4340" i="1" s="1"/>
  <c r="J4322" i="1" s="1"/>
  <c r="J4323" i="1" s="1"/>
  <c r="J4324" i="1" s="1"/>
  <c r="J4325" i="1" s="1"/>
  <c r="J4326" i="1" s="1"/>
  <c r="J4341" i="1" s="1"/>
  <c r="J4342" i="1" s="1"/>
  <c r="J4343" i="1" s="1"/>
  <c r="J4344" i="1" s="1"/>
  <c r="J4345" i="1" s="1"/>
  <c r="J4350" i="1" s="1"/>
  <c r="J4351" i="1" s="1"/>
  <c r="J4346" i="1" s="1"/>
  <c r="J4347" i="1" s="1"/>
  <c r="J4348" i="1" s="1"/>
  <c r="J4352" i="1" s="1"/>
  <c r="J4353" i="1" s="1"/>
  <c r="J4349" i="1" s="1"/>
  <c r="J4354" i="1" s="1"/>
  <c r="J4355" i="1" s="1"/>
  <c r="J4356" i="1" s="1"/>
  <c r="J4357" i="1" s="1"/>
  <c r="J4358" i="1" s="1"/>
  <c r="J4359" i="1" s="1"/>
  <c r="J4360" i="1" s="1"/>
  <c r="J4361" i="1" s="1"/>
  <c r="J4362" i="1" s="1"/>
  <c r="J4363" i="1" s="1"/>
  <c r="J4364" i="1" s="1"/>
  <c r="J4365" i="1" s="1"/>
  <c r="J4366" i="1" s="1"/>
  <c r="J4367" i="1" s="1"/>
  <c r="J4368" i="1" s="1"/>
  <c r="J4369" i="1" s="1"/>
  <c r="J4370" i="1" s="1"/>
  <c r="J4371" i="1" s="1"/>
  <c r="J4372" i="1" s="1"/>
  <c r="J4373" i="1" s="1"/>
  <c r="J4374" i="1" s="1"/>
  <c r="J4375" i="1" s="1"/>
  <c r="J4376" i="1" s="1"/>
  <c r="J4377" i="1" s="1"/>
  <c r="J4378" i="1" s="1"/>
  <c r="J4379" i="1" s="1"/>
  <c r="J4380" i="1" s="1"/>
  <c r="J4381" i="1" s="1"/>
  <c r="J4382" i="1" s="1"/>
  <c r="J4383" i="1" s="1"/>
  <c r="J4384" i="1" s="1"/>
  <c r="J4385" i="1" s="1"/>
  <c r="J4386" i="1" s="1"/>
  <c r="J4387" i="1" s="1"/>
  <c r="J4388" i="1" s="1"/>
  <c r="J4389" i="1" s="1"/>
  <c r="J4390" i="1" s="1"/>
  <c r="J4391" i="1" s="1"/>
  <c r="J4392" i="1" s="1"/>
  <c r="J4393" i="1" s="1"/>
  <c r="J4394" i="1" s="1"/>
  <c r="J4395" i="1" s="1"/>
  <c r="J4396" i="1" s="1"/>
  <c r="J4397" i="1" s="1"/>
  <c r="J4398" i="1" s="1"/>
  <c r="J4399" i="1" s="1"/>
  <c r="J4400" i="1" s="1"/>
  <c r="J4401" i="1" s="1"/>
  <c r="J4402" i="1" s="1"/>
  <c r="J4403" i="1" s="1"/>
  <c r="J4404" i="1" s="1"/>
  <c r="J4405" i="1" s="1"/>
  <c r="J4406" i="1" s="1"/>
  <c r="J4407" i="1" s="1"/>
  <c r="J4408" i="1" s="1"/>
  <c r="J4409" i="1" s="1"/>
  <c r="J4410" i="1" s="1"/>
  <c r="J4411" i="1" s="1"/>
  <c r="J4412" i="1" s="1"/>
  <c r="J4413" i="1" s="1"/>
  <c r="J4414" i="1" s="1"/>
  <c r="J4415" i="1" s="1"/>
  <c r="J4416" i="1" s="1"/>
  <c r="J4417" i="1" s="1"/>
  <c r="J4418" i="1" s="1"/>
  <c r="J4419" i="1" s="1"/>
  <c r="J4420" i="1" s="1"/>
  <c r="J4421" i="1" s="1"/>
  <c r="J4422" i="1" s="1"/>
  <c r="J4423" i="1" s="1"/>
  <c r="J4424" i="1" s="1"/>
  <c r="J4425" i="1" s="1"/>
  <c r="J4426" i="1" s="1"/>
  <c r="J4427" i="1" s="1"/>
  <c r="J4428" i="1" s="1"/>
  <c r="J4429" i="1" s="1"/>
  <c r="J4430" i="1" s="1"/>
  <c r="J4431" i="1" s="1"/>
  <c r="J4432" i="1" s="1"/>
  <c r="J4433" i="1" s="1"/>
  <c r="J4434" i="1" s="1"/>
  <c r="J4435" i="1" s="1"/>
  <c r="J4436" i="1" s="1"/>
  <c r="J4437" i="1" s="1"/>
  <c r="J4438" i="1" s="1"/>
  <c r="J4439" i="1" s="1"/>
  <c r="J4440" i="1" s="1"/>
  <c r="J4441" i="1" s="1"/>
  <c r="J4442" i="1" s="1"/>
  <c r="J4443" i="1" s="1"/>
  <c r="J4444" i="1" s="1"/>
  <c r="J4445" i="1" s="1"/>
  <c r="J4446" i="1" s="1"/>
  <c r="J4447" i="1" s="1"/>
  <c r="J4448" i="1" s="1"/>
  <c r="J4449" i="1" s="1"/>
  <c r="J4450" i="1" s="1"/>
  <c r="J4451" i="1" s="1"/>
  <c r="J4452" i="1" s="1"/>
  <c r="J4453" i="1" s="1"/>
  <c r="J4454" i="1" s="1"/>
  <c r="J4455" i="1" s="1"/>
  <c r="J4456" i="1" s="1"/>
  <c r="J4457" i="1" s="1"/>
  <c r="J4458" i="1" s="1"/>
  <c r="J4459" i="1" s="1"/>
  <c r="J4460" i="1" s="1"/>
  <c r="J4461" i="1" s="1"/>
  <c r="J4462" i="1" s="1"/>
  <c r="J4463" i="1" s="1"/>
  <c r="J4464" i="1" s="1"/>
  <c r="J4465" i="1" s="1"/>
  <c r="J4466" i="1" s="1"/>
  <c r="J4467" i="1" s="1"/>
  <c r="J4468" i="1" s="1"/>
  <c r="J4469" i="1" s="1"/>
  <c r="J4470" i="1" s="1"/>
  <c r="J4471" i="1" s="1"/>
  <c r="J4472" i="1" s="1"/>
  <c r="J4473" i="1" s="1"/>
  <c r="J4474" i="1" s="1"/>
  <c r="J4475" i="1" s="1"/>
  <c r="J4476" i="1" s="1"/>
  <c r="J4477" i="1" s="1"/>
  <c r="J4478" i="1" s="1"/>
  <c r="J4479" i="1" s="1"/>
  <c r="J4480" i="1" s="1"/>
  <c r="J4481" i="1" s="1"/>
  <c r="J4482" i="1" s="1"/>
  <c r="J4483" i="1" s="1"/>
  <c r="J4484" i="1" s="1"/>
  <c r="J4485" i="1" s="1"/>
  <c r="J4486" i="1" s="1"/>
  <c r="J4487" i="1" s="1"/>
  <c r="J4488" i="1" s="1"/>
  <c r="J4489" i="1" s="1"/>
  <c r="J4490" i="1" s="1"/>
  <c r="J4491" i="1" s="1"/>
  <c r="J4492" i="1" s="1"/>
  <c r="J4493" i="1" s="1"/>
  <c r="J4494" i="1" s="1"/>
  <c r="J4495" i="1" s="1"/>
  <c r="J4496" i="1" s="1"/>
  <c r="J4497" i="1" s="1"/>
  <c r="J4498" i="1" s="1"/>
  <c r="J4499" i="1" s="1"/>
  <c r="J4500" i="1" s="1"/>
  <c r="J4501" i="1" s="1"/>
  <c r="J4502" i="1" s="1"/>
  <c r="J4503" i="1" s="1"/>
  <c r="J4504" i="1" s="1"/>
  <c r="J4505" i="1" s="1"/>
  <c r="J4506" i="1" s="1"/>
  <c r="J4507" i="1" s="1"/>
  <c r="J4508" i="1" s="1"/>
  <c r="J4509" i="1" s="1"/>
  <c r="J4510" i="1" s="1"/>
  <c r="J4511" i="1" s="1"/>
  <c r="J4512" i="1" s="1"/>
  <c r="J4513" i="1" s="1"/>
  <c r="J4514" i="1" s="1"/>
  <c r="J4515" i="1" s="1"/>
  <c r="J4516" i="1" s="1"/>
  <c r="J4517" i="1" s="1"/>
  <c r="J4518" i="1" s="1"/>
  <c r="J4519" i="1" s="1"/>
  <c r="J4520" i="1" s="1"/>
  <c r="J4521" i="1" s="1"/>
  <c r="J4522" i="1" s="1"/>
  <c r="J4523" i="1" s="1"/>
  <c r="J4524" i="1" s="1"/>
  <c r="J4525" i="1" s="1"/>
  <c r="J4526" i="1" s="1"/>
  <c r="J4527" i="1" s="1"/>
  <c r="J4528" i="1" s="1"/>
  <c r="J4529" i="1" s="1"/>
  <c r="J4530" i="1" s="1"/>
  <c r="J4531" i="1" s="1"/>
  <c r="J4532" i="1" s="1"/>
  <c r="J4533" i="1" s="1"/>
  <c r="J4534" i="1" s="1"/>
  <c r="J4535" i="1" s="1"/>
  <c r="J4536" i="1" s="1"/>
  <c r="J4537" i="1" s="1"/>
  <c r="J4538" i="1" s="1"/>
  <c r="J4539" i="1" s="1"/>
  <c r="J4540" i="1" s="1"/>
  <c r="J4541" i="1" s="1"/>
  <c r="J4542" i="1" s="1"/>
  <c r="J4543" i="1" s="1"/>
  <c r="J4544" i="1" s="1"/>
  <c r="J4545" i="1" s="1"/>
  <c r="J4546" i="1" s="1"/>
  <c r="J4547" i="1" s="1"/>
  <c r="J4548" i="1" s="1"/>
  <c r="J4549" i="1" s="1"/>
  <c r="J4550" i="1" s="1"/>
  <c r="J4551" i="1" s="1"/>
  <c r="J4552" i="1" s="1"/>
  <c r="J4553" i="1" s="1"/>
  <c r="J4554" i="1" s="1"/>
  <c r="J4555" i="1" s="1"/>
  <c r="J4556" i="1" s="1"/>
  <c r="J4557" i="1" s="1"/>
  <c r="J4558" i="1" s="1"/>
  <c r="J4559" i="1" s="1"/>
  <c r="J4560" i="1" s="1"/>
  <c r="J4561" i="1" s="1"/>
  <c r="J4562" i="1" s="1"/>
  <c r="J4563" i="1" s="1"/>
  <c r="J4564" i="1" s="1"/>
  <c r="J4565" i="1" s="1"/>
  <c r="J4566" i="1" s="1"/>
  <c r="J4567" i="1" s="1"/>
  <c r="J4568" i="1" s="1"/>
  <c r="J4569" i="1" s="1"/>
  <c r="J4570" i="1" s="1"/>
  <c r="J4571" i="1" s="1"/>
  <c r="J4572" i="1" s="1"/>
  <c r="J4573" i="1" s="1"/>
  <c r="J4574" i="1" s="1"/>
  <c r="J4575" i="1" s="1"/>
  <c r="J4576" i="1" s="1"/>
  <c r="J4577" i="1" s="1"/>
  <c r="J4578" i="1" s="1"/>
  <c r="J4579" i="1" s="1"/>
  <c r="J4580" i="1" s="1"/>
  <c r="J4581" i="1" s="1"/>
  <c r="J4582" i="1" s="1"/>
  <c r="J4583" i="1" s="1"/>
  <c r="J4584" i="1" s="1"/>
  <c r="J4585" i="1" s="1"/>
  <c r="J4586" i="1" s="1"/>
  <c r="J4587" i="1" s="1"/>
  <c r="J4588" i="1" s="1"/>
  <c r="J4589" i="1" s="1"/>
  <c r="J4590" i="1" s="1"/>
  <c r="J4591" i="1" s="1"/>
  <c r="J4592" i="1" s="1"/>
  <c r="J4593" i="1" s="1"/>
  <c r="J4594" i="1" s="1"/>
  <c r="J4595" i="1" s="1"/>
  <c r="J4596" i="1" s="1"/>
  <c r="J4597" i="1" s="1"/>
  <c r="J4598" i="1" s="1"/>
  <c r="J4599" i="1" s="1"/>
  <c r="J4600" i="1" s="1"/>
  <c r="J4601" i="1" s="1"/>
  <c r="J4602" i="1" s="1"/>
  <c r="J4603" i="1" s="1"/>
  <c r="J4604" i="1" s="1"/>
  <c r="J4605" i="1" s="1"/>
  <c r="J4606" i="1" s="1"/>
  <c r="J4607" i="1" s="1"/>
  <c r="J4608" i="1" s="1"/>
  <c r="J4609" i="1" s="1"/>
  <c r="J4610" i="1" s="1"/>
  <c r="J4611" i="1" s="1"/>
  <c r="J4612" i="1" s="1"/>
  <c r="J4613" i="1" s="1"/>
  <c r="J4614" i="1" s="1"/>
  <c r="J4615" i="1" s="1"/>
  <c r="J4616" i="1" s="1"/>
  <c r="J4617" i="1" s="1"/>
  <c r="J4618" i="1" s="1"/>
  <c r="J4619" i="1" s="1"/>
  <c r="J4620" i="1" s="1"/>
  <c r="J4621" i="1" s="1"/>
  <c r="J4622" i="1" s="1"/>
  <c r="J4623" i="1" s="1"/>
  <c r="J4624" i="1" s="1"/>
  <c r="J4625" i="1" s="1"/>
  <c r="J4626" i="1" s="1"/>
  <c r="J4627" i="1" s="1"/>
  <c r="J4628" i="1" s="1"/>
  <c r="J4629" i="1" s="1"/>
  <c r="J4630" i="1" s="1"/>
  <c r="J4631" i="1" s="1"/>
  <c r="J4632" i="1" s="1"/>
  <c r="J4633" i="1" s="1"/>
  <c r="J4634" i="1" s="1"/>
  <c r="J4635" i="1" s="1"/>
  <c r="J4636" i="1" s="1"/>
  <c r="J4637" i="1" s="1"/>
  <c r="J4638" i="1" s="1"/>
  <c r="J4639" i="1" s="1"/>
  <c r="J4640" i="1" s="1"/>
  <c r="J4641" i="1" s="1"/>
  <c r="J4642" i="1" s="1"/>
  <c r="J4643" i="1" s="1"/>
  <c r="J4644" i="1" s="1"/>
  <c r="J4645" i="1" s="1"/>
  <c r="J4646" i="1" s="1"/>
  <c r="J4647" i="1" s="1"/>
  <c r="J4648" i="1" s="1"/>
  <c r="J4649" i="1" s="1"/>
  <c r="J4650" i="1" s="1"/>
  <c r="J4651" i="1" s="1"/>
  <c r="J4652" i="1" s="1"/>
  <c r="J4653" i="1" s="1"/>
  <c r="J4654" i="1" s="1"/>
  <c r="J4655" i="1" s="1"/>
  <c r="J4656" i="1" s="1"/>
  <c r="J4657" i="1" s="1"/>
  <c r="J4658" i="1" s="1"/>
  <c r="J4659" i="1" s="1"/>
  <c r="J4660" i="1" s="1"/>
  <c r="J4661" i="1" s="1"/>
  <c r="J4662" i="1" s="1"/>
  <c r="J4663" i="1" s="1"/>
  <c r="J4664" i="1" s="1"/>
  <c r="J4665" i="1" s="1"/>
  <c r="J4666" i="1" s="1"/>
  <c r="J4667" i="1" s="1"/>
  <c r="J4668" i="1" s="1"/>
  <c r="J4669" i="1" s="1"/>
  <c r="J4670" i="1" s="1"/>
  <c r="J4671" i="1" s="1"/>
  <c r="J4672" i="1" s="1"/>
  <c r="J4673" i="1" s="1"/>
  <c r="J4674" i="1" s="1"/>
  <c r="J4675" i="1" s="1"/>
  <c r="J4676" i="1" s="1"/>
  <c r="J4677" i="1" s="1"/>
  <c r="J4678" i="1" s="1"/>
  <c r="J4679" i="1" s="1"/>
  <c r="J4680" i="1" s="1"/>
  <c r="J4681" i="1" s="1"/>
  <c r="J4682" i="1" s="1"/>
  <c r="J4683" i="1" s="1"/>
  <c r="J4684" i="1" s="1"/>
  <c r="J4685" i="1" s="1"/>
  <c r="J4686" i="1" s="1"/>
  <c r="J4687" i="1" s="1"/>
  <c r="J4688" i="1" s="1"/>
  <c r="J4689" i="1" s="1"/>
  <c r="J4690" i="1" s="1"/>
  <c r="J4691" i="1" s="1"/>
  <c r="J4692" i="1" s="1"/>
  <c r="J4693" i="1" s="1"/>
  <c r="J4694" i="1" s="1"/>
  <c r="J4695" i="1" s="1"/>
  <c r="J4696" i="1" s="1"/>
  <c r="J4697" i="1" s="1"/>
  <c r="J4698" i="1" s="1"/>
  <c r="J4699" i="1" s="1"/>
  <c r="J4700" i="1" s="1"/>
  <c r="J4701" i="1" s="1"/>
  <c r="J4702" i="1" s="1"/>
  <c r="J4703" i="1" s="1"/>
  <c r="J4704" i="1" s="1"/>
  <c r="J4705" i="1" s="1"/>
  <c r="J4706" i="1" s="1"/>
  <c r="J4707" i="1" s="1"/>
  <c r="J4708" i="1" s="1"/>
  <c r="J4709" i="1" s="1"/>
  <c r="J4710" i="1" s="1"/>
  <c r="J4711" i="1" s="1"/>
  <c r="J4712" i="1" s="1"/>
  <c r="J4713" i="1" s="1"/>
  <c r="J4714" i="1" s="1"/>
  <c r="J4715" i="1" s="1"/>
  <c r="J4716" i="1" s="1"/>
  <c r="J4717" i="1" s="1"/>
  <c r="J4718" i="1" s="1"/>
  <c r="J4719" i="1" s="1"/>
  <c r="J4720" i="1" s="1"/>
  <c r="J4721" i="1" s="1"/>
  <c r="J4722" i="1" s="1"/>
  <c r="J4723" i="1" s="1"/>
  <c r="J4724" i="1" s="1"/>
  <c r="J4725" i="1" s="1"/>
  <c r="J4726" i="1" s="1"/>
  <c r="J4727" i="1" s="1"/>
  <c r="J4728" i="1" s="1"/>
  <c r="J4729" i="1" s="1"/>
  <c r="J4730" i="1" s="1"/>
  <c r="J4731" i="1" s="1"/>
  <c r="J4732" i="1" s="1"/>
  <c r="J4733" i="1" s="1"/>
  <c r="J4734" i="1" s="1"/>
  <c r="J4735" i="1" s="1"/>
  <c r="J4736" i="1" s="1"/>
  <c r="J4737" i="1" s="1"/>
  <c r="J4738" i="1" s="1"/>
  <c r="J4739" i="1" s="1"/>
  <c r="J4740" i="1" s="1"/>
  <c r="J4741" i="1" s="1"/>
  <c r="J4742" i="1" s="1"/>
  <c r="J4743" i="1" s="1"/>
  <c r="J4744" i="1" s="1"/>
  <c r="J4745" i="1" s="1"/>
  <c r="J4746" i="1" s="1"/>
  <c r="J4747" i="1" s="1"/>
  <c r="J4748" i="1" s="1"/>
  <c r="J4749" i="1" s="1"/>
  <c r="J4750" i="1" s="1"/>
  <c r="J4751" i="1" s="1"/>
  <c r="J4752" i="1" s="1"/>
  <c r="J4753" i="1" s="1"/>
  <c r="J4754" i="1" s="1"/>
  <c r="J4755" i="1" s="1"/>
  <c r="J4756" i="1" s="1"/>
  <c r="J4757" i="1" s="1"/>
  <c r="J4758" i="1" s="1"/>
  <c r="J4759" i="1" s="1"/>
  <c r="J4760" i="1" s="1"/>
  <c r="J4761" i="1" s="1"/>
  <c r="J4762" i="1" s="1"/>
  <c r="J4763" i="1" s="1"/>
  <c r="J4764" i="1" s="1"/>
  <c r="J4765" i="1" s="1"/>
  <c r="J4766" i="1" s="1"/>
  <c r="J4767" i="1" s="1"/>
  <c r="J4768" i="1" s="1"/>
  <c r="J4769" i="1" s="1"/>
  <c r="J4770" i="1" s="1"/>
  <c r="J4771" i="1" s="1"/>
  <c r="J4772" i="1" s="1"/>
  <c r="J4773" i="1" s="1"/>
  <c r="J4774" i="1" s="1"/>
  <c r="J4775" i="1" s="1"/>
  <c r="J4776" i="1" s="1"/>
  <c r="J4777" i="1" s="1"/>
  <c r="J4778" i="1" s="1"/>
  <c r="J4779" i="1" s="1"/>
  <c r="J4780" i="1" s="1"/>
  <c r="J4781" i="1" s="1"/>
  <c r="J4782" i="1" s="1"/>
  <c r="J4783" i="1" s="1"/>
  <c r="J4784" i="1" s="1"/>
  <c r="J4785" i="1" s="1"/>
  <c r="J4786" i="1" s="1"/>
  <c r="J4787" i="1" s="1"/>
  <c r="J4788" i="1" s="1"/>
  <c r="J4789" i="1" s="1"/>
  <c r="J4790" i="1" s="1"/>
  <c r="J4791" i="1" s="1"/>
  <c r="J4792" i="1" s="1"/>
  <c r="J4793" i="1" s="1"/>
  <c r="J4794" i="1" s="1"/>
  <c r="J4795" i="1" s="1"/>
  <c r="J4796" i="1" s="1"/>
  <c r="J4797" i="1" s="1"/>
  <c r="J4798" i="1" s="1"/>
  <c r="J4799" i="1" s="1"/>
  <c r="J4800" i="1" s="1"/>
  <c r="J4801" i="1" s="1"/>
  <c r="J4802" i="1" s="1"/>
  <c r="J4803" i="1" s="1"/>
  <c r="J4804" i="1" s="1"/>
  <c r="J4805" i="1" s="1"/>
  <c r="J4806" i="1" s="1"/>
  <c r="J4807" i="1" s="1"/>
  <c r="J4808" i="1" s="1"/>
  <c r="J4809" i="1" s="1"/>
  <c r="J4810" i="1" s="1"/>
  <c r="J4811" i="1" s="1"/>
  <c r="J4812" i="1" s="1"/>
  <c r="J4813" i="1" s="1"/>
  <c r="J4814" i="1" s="1"/>
  <c r="J4815" i="1" s="1"/>
  <c r="J4816" i="1" s="1"/>
  <c r="J4817" i="1" s="1"/>
  <c r="J4818" i="1" s="1"/>
  <c r="J4819" i="1" s="1"/>
  <c r="J4820" i="1" s="1"/>
  <c r="J4821" i="1" s="1"/>
  <c r="J4822" i="1" s="1"/>
  <c r="J4823" i="1" s="1"/>
  <c r="J4824" i="1" s="1"/>
  <c r="J4825" i="1" s="1"/>
  <c r="J4826" i="1" s="1"/>
  <c r="J4827" i="1" s="1"/>
  <c r="J4828" i="1" s="1"/>
  <c r="J4829" i="1" s="1"/>
  <c r="J4830" i="1" s="1"/>
  <c r="J4831" i="1" s="1"/>
  <c r="J4832" i="1" s="1"/>
  <c r="J4833" i="1" s="1"/>
  <c r="J4834" i="1" s="1"/>
  <c r="J4835" i="1" s="1"/>
  <c r="J4836" i="1" s="1"/>
  <c r="J4837" i="1" s="1"/>
  <c r="J4838" i="1" s="1"/>
  <c r="J4839" i="1" s="1"/>
  <c r="J4840" i="1" s="1"/>
  <c r="J4841" i="1" s="1"/>
  <c r="J4842" i="1" s="1"/>
  <c r="J4843" i="1" s="1"/>
  <c r="J4844" i="1" s="1"/>
  <c r="J4845" i="1" s="1"/>
  <c r="J4846" i="1" s="1"/>
  <c r="J4847" i="1" s="1"/>
  <c r="J4848" i="1" s="1"/>
  <c r="J4849" i="1" s="1"/>
  <c r="J4850" i="1" s="1"/>
  <c r="J4851" i="1" s="1"/>
  <c r="J4852" i="1" s="1"/>
  <c r="J4853" i="1" s="1"/>
  <c r="J4854" i="1" s="1"/>
  <c r="J4855" i="1" s="1"/>
  <c r="J4856" i="1" s="1"/>
  <c r="J4857" i="1" s="1"/>
  <c r="J4858" i="1" s="1"/>
  <c r="J4859" i="1" s="1"/>
  <c r="J4860" i="1" s="1"/>
  <c r="J4861" i="1" s="1"/>
  <c r="J4862" i="1" s="1"/>
  <c r="J4863" i="1" s="1"/>
  <c r="J4864" i="1" s="1"/>
  <c r="J4865" i="1" s="1"/>
  <c r="J4866" i="1" s="1"/>
  <c r="J4867" i="1" s="1"/>
  <c r="J4868" i="1" s="1"/>
  <c r="J4869" i="1" s="1"/>
  <c r="J4870" i="1" s="1"/>
  <c r="J4871" i="1" s="1"/>
  <c r="J4872" i="1" s="1"/>
  <c r="J4873" i="1" s="1"/>
  <c r="J4874" i="1" s="1"/>
  <c r="J4875" i="1" s="1"/>
  <c r="J4876" i="1" s="1"/>
  <c r="J4877" i="1" s="1"/>
  <c r="J4878" i="1" s="1"/>
  <c r="J4879" i="1" s="1"/>
  <c r="J4880" i="1" s="1"/>
  <c r="J4881" i="1" s="1"/>
  <c r="J4882" i="1" s="1"/>
  <c r="J4883" i="1" s="1"/>
  <c r="J4884" i="1" s="1"/>
  <c r="J4885" i="1" s="1"/>
  <c r="J4886" i="1" s="1"/>
  <c r="J4887" i="1" s="1"/>
  <c r="J4888" i="1" s="1"/>
  <c r="J4889" i="1" s="1"/>
  <c r="J4890" i="1" s="1"/>
  <c r="J4891" i="1" s="1"/>
  <c r="J4892" i="1" s="1"/>
  <c r="J4893" i="1" s="1"/>
  <c r="J4894" i="1" s="1"/>
  <c r="J4895" i="1" s="1"/>
  <c r="J4896" i="1" s="1"/>
  <c r="J4897" i="1" s="1"/>
  <c r="J4898" i="1" s="1"/>
  <c r="J4899" i="1" s="1"/>
  <c r="J4900" i="1" s="1"/>
  <c r="J4901" i="1" s="1"/>
  <c r="J4902" i="1" s="1"/>
  <c r="J4903" i="1" s="1"/>
  <c r="J4904" i="1" s="1"/>
  <c r="J4905" i="1" s="1"/>
  <c r="J4906" i="1" s="1"/>
  <c r="J4907" i="1" s="1"/>
  <c r="J4908" i="1" s="1"/>
  <c r="J4909" i="1" s="1"/>
  <c r="J4910" i="1" s="1"/>
  <c r="J4911" i="1" s="1"/>
  <c r="J4912" i="1" s="1"/>
  <c r="J4913" i="1" s="1"/>
  <c r="J4914" i="1" s="1"/>
  <c r="J4915" i="1" s="1"/>
  <c r="J4916" i="1" s="1"/>
  <c r="J4917" i="1" s="1"/>
  <c r="J4918" i="1" s="1"/>
  <c r="J4919" i="1" s="1"/>
  <c r="J4920" i="1" s="1"/>
  <c r="J4921" i="1" s="1"/>
  <c r="J4922" i="1" s="1"/>
  <c r="J4923" i="1" s="1"/>
  <c r="J4924" i="1" s="1"/>
  <c r="J4925" i="1" s="1"/>
  <c r="J4926" i="1" s="1"/>
  <c r="J4927" i="1" s="1"/>
  <c r="J4928" i="1" s="1"/>
  <c r="J4929" i="1" s="1"/>
  <c r="J4930" i="1" s="1"/>
  <c r="J4931" i="1" s="1"/>
  <c r="J4932" i="1" s="1"/>
  <c r="J4933" i="1" s="1"/>
  <c r="J4934" i="1" s="1"/>
  <c r="J4935" i="1" s="1"/>
  <c r="J4936" i="1" s="1"/>
  <c r="J4937" i="1" s="1"/>
  <c r="J4938" i="1" s="1"/>
  <c r="J4939" i="1" s="1"/>
  <c r="J4940" i="1" s="1"/>
  <c r="J4941" i="1" s="1"/>
  <c r="J4942" i="1" s="1"/>
  <c r="J4943" i="1" s="1"/>
  <c r="J4944" i="1" s="1"/>
  <c r="J4945" i="1" s="1"/>
  <c r="J4946" i="1" s="1"/>
  <c r="J4947" i="1" s="1"/>
  <c r="J4948" i="1" s="1"/>
  <c r="J4949" i="1" s="1"/>
  <c r="J4950" i="1" s="1"/>
  <c r="J4951" i="1" s="1"/>
  <c r="J4952" i="1" s="1"/>
  <c r="J4953" i="1" s="1"/>
  <c r="J4954" i="1" s="1"/>
  <c r="J4955" i="1" s="1"/>
  <c r="J4956" i="1" s="1"/>
  <c r="J4957" i="1" s="1"/>
  <c r="J4958" i="1" s="1"/>
  <c r="J4959" i="1" s="1"/>
  <c r="J4960" i="1" s="1"/>
  <c r="J4961" i="1" s="1"/>
  <c r="J4962" i="1" s="1"/>
  <c r="J4963" i="1" s="1"/>
  <c r="J4964" i="1" s="1"/>
  <c r="J4965" i="1" s="1"/>
  <c r="J4966" i="1" s="1"/>
  <c r="J4967" i="1" s="1"/>
  <c r="J4968" i="1" s="1"/>
  <c r="J4969" i="1" s="1"/>
  <c r="J4970" i="1" s="1"/>
  <c r="J4971" i="1" s="1"/>
  <c r="J4972" i="1" s="1"/>
  <c r="J4973" i="1" s="1"/>
  <c r="J4974" i="1" s="1"/>
  <c r="J4975" i="1" s="1"/>
  <c r="J4976" i="1" s="1"/>
  <c r="J4977" i="1" s="1"/>
  <c r="J4978" i="1" s="1"/>
  <c r="J4979" i="1" s="1"/>
  <c r="J4980" i="1" s="1"/>
  <c r="J4981" i="1" s="1"/>
  <c r="J4982" i="1" s="1"/>
  <c r="J4983" i="1" s="1"/>
  <c r="J4984" i="1" s="1"/>
  <c r="J4985" i="1" s="1"/>
  <c r="J4986" i="1" s="1"/>
  <c r="J4987" i="1" s="1"/>
  <c r="J4988" i="1" s="1"/>
  <c r="J4989" i="1" s="1"/>
  <c r="J4990" i="1" s="1"/>
  <c r="J4991" i="1" s="1"/>
  <c r="J4992" i="1" s="1"/>
  <c r="J4993" i="1" s="1"/>
  <c r="J4994" i="1" s="1"/>
  <c r="J4995" i="1" s="1"/>
  <c r="J4996" i="1" s="1"/>
  <c r="J4997" i="1" s="1"/>
  <c r="J4998" i="1" s="1"/>
  <c r="J4999" i="1" s="1"/>
  <c r="J5000" i="1" s="1"/>
  <c r="J5001" i="1" s="1"/>
  <c r="J5002" i="1" s="1"/>
  <c r="J5003" i="1" s="1"/>
  <c r="J5004" i="1" s="1"/>
  <c r="J5005" i="1" s="1"/>
  <c r="J5006" i="1" s="1"/>
  <c r="J5007" i="1" s="1"/>
  <c r="J5008" i="1" s="1"/>
  <c r="J5009" i="1" s="1"/>
  <c r="J5010" i="1" s="1"/>
  <c r="J5011" i="1" s="1"/>
  <c r="J5012" i="1" s="1"/>
  <c r="J5013" i="1" s="1"/>
  <c r="J5014" i="1" s="1"/>
  <c r="J5015" i="1" s="1"/>
  <c r="J5016" i="1" s="1"/>
  <c r="J5017" i="1" s="1"/>
  <c r="J5018" i="1" s="1"/>
  <c r="J5019" i="1" s="1"/>
  <c r="J5020" i="1" s="1"/>
  <c r="J5021" i="1" s="1"/>
  <c r="J5022" i="1" s="1"/>
  <c r="J5023" i="1" s="1"/>
  <c r="J5024" i="1" s="1"/>
  <c r="J5025" i="1" s="1"/>
  <c r="J5026" i="1" s="1"/>
  <c r="J5027" i="1" s="1"/>
  <c r="J5028" i="1" s="1"/>
  <c r="J5029" i="1" s="1"/>
  <c r="J5030" i="1" s="1"/>
  <c r="J5031" i="1" s="1"/>
  <c r="J5032" i="1" s="1"/>
  <c r="J5033" i="1" s="1"/>
  <c r="J5034" i="1" s="1"/>
  <c r="J5035" i="1" s="1"/>
  <c r="J5036" i="1" s="1"/>
  <c r="J5037" i="1" s="1"/>
  <c r="J5038" i="1" s="1"/>
  <c r="J5039" i="1" s="1"/>
  <c r="J5040" i="1" s="1"/>
  <c r="J5041" i="1" s="1"/>
  <c r="J5042" i="1" s="1"/>
  <c r="J5043" i="1" s="1"/>
  <c r="J5044" i="1" s="1"/>
  <c r="J5045" i="1" s="1"/>
  <c r="J5046" i="1" s="1"/>
  <c r="J5047" i="1" s="1"/>
  <c r="J5048" i="1" s="1"/>
  <c r="J5049" i="1" s="1"/>
  <c r="J5050" i="1" s="1"/>
  <c r="J5051" i="1" s="1"/>
  <c r="J5052" i="1" s="1"/>
  <c r="J5053" i="1" s="1"/>
  <c r="J5054" i="1" s="1"/>
  <c r="J5055" i="1" s="1"/>
  <c r="J5056" i="1" s="1"/>
  <c r="J5057" i="1" s="1"/>
  <c r="J5058" i="1" s="1"/>
  <c r="J5059" i="1" s="1"/>
  <c r="J5060" i="1" s="1"/>
  <c r="J5061" i="1" s="1"/>
  <c r="J5062" i="1" s="1"/>
  <c r="J5063" i="1" s="1"/>
  <c r="J5064" i="1" s="1"/>
  <c r="J5065" i="1" s="1"/>
  <c r="J5066" i="1" s="1"/>
  <c r="J5067" i="1" s="1"/>
  <c r="J5068" i="1" s="1"/>
  <c r="J5069" i="1" s="1"/>
  <c r="J5070" i="1" s="1"/>
  <c r="J5071" i="1" s="1"/>
  <c r="J5072" i="1" s="1"/>
  <c r="J5073" i="1" s="1"/>
  <c r="J5074" i="1" s="1"/>
  <c r="J5075" i="1" s="1"/>
  <c r="J5076" i="1" s="1"/>
  <c r="J5077" i="1" s="1"/>
  <c r="J5078" i="1" s="1"/>
  <c r="J5079" i="1" s="1"/>
  <c r="J5080" i="1" s="1"/>
  <c r="J5081" i="1" s="1"/>
  <c r="J5082" i="1" s="1"/>
  <c r="J5083" i="1" s="1"/>
  <c r="J5084" i="1" s="1"/>
  <c r="J5085" i="1" s="1"/>
  <c r="J5086" i="1" s="1"/>
  <c r="J5087" i="1" s="1"/>
  <c r="J5088" i="1" s="1"/>
  <c r="J5089" i="1" s="1"/>
  <c r="J5090" i="1" s="1"/>
  <c r="J5091" i="1" s="1"/>
  <c r="J5092" i="1" s="1"/>
  <c r="J5093" i="1" s="1"/>
  <c r="J5094" i="1" s="1"/>
  <c r="J5095" i="1" s="1"/>
  <c r="J5096" i="1" s="1"/>
  <c r="J5097" i="1" s="1"/>
  <c r="J5098" i="1" s="1"/>
  <c r="J5099" i="1" s="1"/>
  <c r="J5100" i="1" s="1"/>
  <c r="J5101" i="1" s="1"/>
  <c r="J5102" i="1" s="1"/>
  <c r="J5103" i="1" s="1"/>
  <c r="J5104" i="1" s="1"/>
  <c r="J5105" i="1" s="1"/>
  <c r="J5106" i="1" s="1"/>
  <c r="J5107" i="1" s="1"/>
  <c r="J5108" i="1" s="1"/>
  <c r="J5109" i="1" s="1"/>
  <c r="J5110" i="1" s="1"/>
  <c r="J5111" i="1" s="1"/>
  <c r="J5112" i="1" s="1"/>
  <c r="J5113" i="1" s="1"/>
  <c r="J5114" i="1" s="1"/>
  <c r="J5115" i="1" s="1"/>
  <c r="J5116" i="1" s="1"/>
  <c r="J5117" i="1" s="1"/>
  <c r="J5118" i="1" s="1"/>
  <c r="J5119" i="1" s="1"/>
  <c r="J5120" i="1" s="1"/>
  <c r="J5121" i="1" s="1"/>
  <c r="J5122" i="1" s="1"/>
  <c r="J5123" i="1" s="1"/>
  <c r="J5124" i="1" s="1"/>
  <c r="J5125" i="1" s="1"/>
  <c r="J5126" i="1" s="1"/>
  <c r="J5127" i="1" s="1"/>
  <c r="J5128" i="1" s="1"/>
  <c r="J5129" i="1" s="1"/>
  <c r="J5130" i="1" s="1"/>
  <c r="J5131" i="1" s="1"/>
  <c r="J5132" i="1" s="1"/>
  <c r="J5133" i="1" s="1"/>
  <c r="J5134" i="1" s="1"/>
  <c r="J5135" i="1" s="1"/>
  <c r="J5136" i="1" s="1"/>
  <c r="J5137" i="1" s="1"/>
  <c r="J5138" i="1" s="1"/>
  <c r="J5139" i="1" s="1"/>
  <c r="J5140" i="1" s="1"/>
  <c r="J5141" i="1" s="1"/>
  <c r="J5142" i="1" s="1"/>
  <c r="J5143" i="1" s="1"/>
  <c r="J5144" i="1" s="1"/>
  <c r="J5145" i="1" s="1"/>
  <c r="J5146" i="1" s="1"/>
  <c r="J5147" i="1" s="1"/>
  <c r="J5148" i="1" s="1"/>
  <c r="J5149" i="1" s="1"/>
  <c r="J5150" i="1" s="1"/>
  <c r="J5151" i="1" s="1"/>
  <c r="J5152" i="1" s="1"/>
  <c r="J5153" i="1" s="1"/>
  <c r="J5154" i="1" s="1"/>
  <c r="J5155" i="1" s="1"/>
  <c r="J5156" i="1" s="1"/>
  <c r="J5157" i="1" s="1"/>
  <c r="J5158" i="1" s="1"/>
  <c r="J5159" i="1" s="1"/>
  <c r="J5160" i="1" s="1"/>
  <c r="J5161" i="1" s="1"/>
  <c r="J5162" i="1" s="1"/>
  <c r="J5163" i="1" s="1"/>
  <c r="J5164" i="1" s="1"/>
  <c r="J5165" i="1" s="1"/>
  <c r="J5166" i="1" s="1"/>
  <c r="J5167" i="1" s="1"/>
  <c r="J5168" i="1" s="1"/>
  <c r="J5169" i="1" s="1"/>
  <c r="J5170" i="1" s="1"/>
  <c r="J5171" i="1" s="1"/>
  <c r="J5172" i="1" s="1"/>
  <c r="J5173" i="1" s="1"/>
  <c r="J5174" i="1" s="1"/>
  <c r="J5175" i="1" s="1"/>
  <c r="J5176" i="1" s="1"/>
  <c r="J5177" i="1" s="1"/>
  <c r="J5178" i="1" s="1"/>
  <c r="J5179" i="1" s="1"/>
  <c r="J5180" i="1" s="1"/>
  <c r="J5181" i="1" s="1"/>
  <c r="J5182" i="1" s="1"/>
  <c r="J5183" i="1" s="1"/>
  <c r="J5184" i="1" s="1"/>
  <c r="J5185" i="1" s="1"/>
  <c r="J5186" i="1" s="1"/>
  <c r="J5187" i="1" s="1"/>
  <c r="J5188" i="1" s="1"/>
  <c r="J5189" i="1" s="1"/>
  <c r="J5190" i="1" s="1"/>
  <c r="J5191" i="1" s="1"/>
  <c r="J5192" i="1" s="1"/>
  <c r="J5193" i="1" s="1"/>
  <c r="J5194" i="1" s="1"/>
  <c r="J5195" i="1" s="1"/>
  <c r="J5196" i="1" s="1"/>
  <c r="J5197" i="1" s="1"/>
  <c r="J5198" i="1" s="1"/>
  <c r="J5199" i="1" s="1"/>
  <c r="J5200" i="1" s="1"/>
  <c r="J5201" i="1" s="1"/>
  <c r="J5202" i="1" s="1"/>
  <c r="J5203" i="1" s="1"/>
  <c r="J5204" i="1" s="1"/>
  <c r="J5205" i="1" s="1"/>
  <c r="J5206" i="1" s="1"/>
  <c r="J5207" i="1" s="1"/>
  <c r="J5208" i="1" s="1"/>
  <c r="J5209" i="1" s="1"/>
  <c r="J5210" i="1" s="1"/>
  <c r="J5211" i="1" s="1"/>
  <c r="J5212" i="1" s="1"/>
  <c r="J5213" i="1" s="1"/>
  <c r="J5214" i="1" s="1"/>
  <c r="J5215" i="1" s="1"/>
  <c r="J5216" i="1" s="1"/>
  <c r="J5217" i="1" s="1"/>
  <c r="J5218" i="1" s="1"/>
  <c r="J5219" i="1" s="1"/>
  <c r="J5220" i="1" s="1"/>
  <c r="J5221" i="1" s="1"/>
  <c r="J5222" i="1" s="1"/>
  <c r="J5223" i="1" s="1"/>
  <c r="J5224" i="1" s="1"/>
  <c r="J5225" i="1" s="1"/>
  <c r="J5226" i="1" s="1"/>
  <c r="J5227" i="1" s="1"/>
  <c r="J5228" i="1" s="1"/>
  <c r="J5229" i="1" s="1"/>
  <c r="J5230" i="1" s="1"/>
  <c r="J5231" i="1" s="1"/>
  <c r="J5232" i="1" s="1"/>
  <c r="J5233" i="1" s="1"/>
  <c r="J5234" i="1" s="1"/>
  <c r="J5235" i="1" s="1"/>
  <c r="J5236" i="1" s="1"/>
  <c r="J5237" i="1" s="1"/>
  <c r="J5238" i="1" s="1"/>
  <c r="J5239" i="1" s="1"/>
  <c r="J5240" i="1" s="1"/>
  <c r="J5241" i="1" s="1"/>
  <c r="J5242" i="1" s="1"/>
  <c r="J5243" i="1" s="1"/>
  <c r="J5244" i="1" s="1"/>
  <c r="J5245" i="1" s="1"/>
  <c r="J5246" i="1" s="1"/>
  <c r="J5247" i="1" s="1"/>
  <c r="J5248" i="1" s="1"/>
  <c r="J5249" i="1" s="1"/>
  <c r="J5250" i="1" s="1"/>
  <c r="J5251" i="1" s="1"/>
  <c r="J5252" i="1" s="1"/>
  <c r="J5253" i="1" s="1"/>
  <c r="J5254" i="1" s="1"/>
  <c r="J5255" i="1" s="1"/>
  <c r="J5256" i="1" s="1"/>
  <c r="J5257" i="1" s="1"/>
  <c r="J5258" i="1" s="1"/>
  <c r="J5259" i="1" s="1"/>
  <c r="J5260" i="1" s="1"/>
  <c r="J5261" i="1" s="1"/>
  <c r="J5262" i="1" s="1"/>
  <c r="J5263" i="1" s="1"/>
  <c r="J5264" i="1" s="1"/>
  <c r="J5265" i="1" s="1"/>
  <c r="J5266" i="1" s="1"/>
  <c r="J5267" i="1" s="1"/>
  <c r="J5268" i="1" s="1"/>
  <c r="J5269" i="1" s="1"/>
  <c r="J5270" i="1" s="1"/>
  <c r="J5271" i="1" s="1"/>
  <c r="J5272" i="1" s="1"/>
  <c r="J5273" i="1" s="1"/>
  <c r="J5274" i="1" s="1"/>
  <c r="J5275" i="1" s="1"/>
  <c r="J5276" i="1" s="1"/>
  <c r="J5277" i="1" s="1"/>
  <c r="J5278" i="1" s="1"/>
  <c r="J5279" i="1" s="1"/>
  <c r="J5280" i="1" s="1"/>
  <c r="J5281" i="1" s="1"/>
  <c r="J5282" i="1" s="1"/>
  <c r="J5283" i="1" s="1"/>
  <c r="J5284" i="1" s="1"/>
  <c r="J5285" i="1" s="1"/>
  <c r="J5286" i="1" s="1"/>
  <c r="J5287" i="1" s="1"/>
  <c r="J5288" i="1" s="1"/>
  <c r="J5289" i="1" s="1"/>
  <c r="J5290" i="1" s="1"/>
  <c r="J5291" i="1" s="1"/>
  <c r="J5292" i="1" s="1"/>
  <c r="J5293" i="1" s="1"/>
  <c r="J5294" i="1" s="1"/>
  <c r="J5295" i="1" s="1"/>
  <c r="J5296" i="1" s="1"/>
  <c r="J5297" i="1" s="1"/>
  <c r="J5298" i="1" s="1"/>
  <c r="J5299" i="1" s="1"/>
  <c r="J5300" i="1" s="1"/>
  <c r="J5301" i="1" s="1"/>
  <c r="J5302" i="1" s="1"/>
  <c r="J5303" i="1" s="1"/>
  <c r="J5304" i="1" s="1"/>
  <c r="J5305" i="1" s="1"/>
  <c r="J5306" i="1" s="1"/>
  <c r="J5307" i="1" s="1"/>
  <c r="J5308" i="1" s="1"/>
  <c r="J5309" i="1" s="1"/>
  <c r="J5310" i="1" s="1"/>
  <c r="J5311" i="1" s="1"/>
  <c r="J5312" i="1" s="1"/>
  <c r="J5313" i="1" s="1"/>
  <c r="J5314" i="1" s="1"/>
  <c r="J5315" i="1" s="1"/>
  <c r="J5316" i="1" s="1"/>
  <c r="J5317" i="1" s="1"/>
  <c r="J5318" i="1" s="1"/>
  <c r="J5319" i="1" s="1"/>
  <c r="J5320" i="1" s="1"/>
  <c r="J5321" i="1" s="1"/>
  <c r="J5322" i="1" s="1"/>
  <c r="J5323" i="1" s="1"/>
  <c r="J5324" i="1" s="1"/>
  <c r="J5325" i="1" s="1"/>
  <c r="J5326" i="1" s="1"/>
  <c r="J5327" i="1" s="1"/>
  <c r="J5328" i="1" s="1"/>
  <c r="J5329" i="1" s="1"/>
  <c r="J5330" i="1" s="1"/>
  <c r="J5331" i="1" s="1"/>
  <c r="J5332" i="1" s="1"/>
  <c r="J5333" i="1" s="1"/>
  <c r="J5334" i="1" s="1"/>
  <c r="J5335" i="1" s="1"/>
  <c r="J5336" i="1" s="1"/>
  <c r="J5337" i="1" s="1"/>
  <c r="J5338" i="1" s="1"/>
  <c r="J5339" i="1" s="1"/>
  <c r="J5340" i="1" s="1"/>
  <c r="J5341" i="1" s="1"/>
  <c r="J5342" i="1" s="1"/>
  <c r="J5343" i="1" s="1"/>
  <c r="J5344" i="1" s="1"/>
  <c r="J5345" i="1" s="1"/>
  <c r="J5346" i="1" s="1"/>
  <c r="J5347" i="1" s="1"/>
  <c r="J5348" i="1" s="1"/>
  <c r="J5349" i="1" s="1"/>
  <c r="J5350" i="1" s="1"/>
  <c r="J5351" i="1" s="1"/>
  <c r="J5352" i="1" s="1"/>
  <c r="J5353" i="1" s="1"/>
  <c r="J5354" i="1" s="1"/>
  <c r="J5355" i="1" s="1"/>
  <c r="J5356" i="1" s="1"/>
  <c r="J5357" i="1" s="1"/>
  <c r="J5358" i="1" s="1"/>
  <c r="J5359" i="1" s="1"/>
  <c r="J5360" i="1" s="1"/>
  <c r="J5361" i="1" s="1"/>
  <c r="J5362" i="1" s="1"/>
  <c r="J5363" i="1" s="1"/>
  <c r="J5364" i="1" s="1"/>
  <c r="J5365" i="1" s="1"/>
  <c r="J5366" i="1" s="1"/>
  <c r="J5367" i="1" s="1"/>
  <c r="J5368" i="1" s="1"/>
  <c r="J5369" i="1" s="1"/>
  <c r="J5370" i="1" s="1"/>
  <c r="J5371" i="1" s="1"/>
  <c r="J5372" i="1" s="1"/>
  <c r="J5373" i="1" s="1"/>
  <c r="J5374" i="1" s="1"/>
  <c r="J5375" i="1" s="1"/>
  <c r="J5376" i="1" s="1"/>
  <c r="J5377" i="1" s="1"/>
  <c r="J5378" i="1" s="1"/>
  <c r="J5379" i="1" s="1"/>
  <c r="J5380" i="1" s="1"/>
  <c r="J5381" i="1" s="1"/>
  <c r="J5382" i="1" s="1"/>
  <c r="J5383" i="1" s="1"/>
  <c r="J5384" i="1" s="1"/>
  <c r="J5385" i="1" s="1"/>
  <c r="J5386" i="1" s="1"/>
  <c r="J5387" i="1" s="1"/>
  <c r="J5388" i="1" s="1"/>
  <c r="J5389" i="1" s="1"/>
  <c r="J5390" i="1" s="1"/>
  <c r="J5391" i="1" s="1"/>
  <c r="J5392" i="1" s="1"/>
  <c r="J5393" i="1" s="1"/>
  <c r="J5394" i="1" s="1"/>
  <c r="J5395" i="1" s="1"/>
  <c r="J5396" i="1" s="1"/>
  <c r="J5397" i="1" s="1"/>
  <c r="J5398" i="1" s="1"/>
  <c r="J5399" i="1" s="1"/>
  <c r="J5400" i="1" s="1"/>
  <c r="J5401" i="1" s="1"/>
  <c r="J5402" i="1" s="1"/>
  <c r="J5403" i="1" s="1"/>
  <c r="J5404" i="1" s="1"/>
  <c r="J5405" i="1" s="1"/>
  <c r="J5406" i="1" s="1"/>
  <c r="J5407" i="1" s="1"/>
  <c r="J5408" i="1" s="1"/>
  <c r="J5409" i="1" s="1"/>
  <c r="J5410" i="1" s="1"/>
  <c r="J5411" i="1" s="1"/>
  <c r="J5412" i="1" s="1"/>
  <c r="J5413" i="1" s="1"/>
  <c r="J5414" i="1" s="1"/>
  <c r="J5415" i="1" s="1"/>
  <c r="J5416" i="1" s="1"/>
  <c r="J5417" i="1" s="1"/>
  <c r="J5418" i="1" s="1"/>
  <c r="J5419" i="1" s="1"/>
  <c r="J5420" i="1" s="1"/>
  <c r="J5421" i="1" s="1"/>
  <c r="J5422" i="1" s="1"/>
  <c r="J5423" i="1" s="1"/>
  <c r="J5424" i="1" s="1"/>
  <c r="J5425" i="1" s="1"/>
  <c r="J5426" i="1" s="1"/>
  <c r="J5427" i="1" s="1"/>
  <c r="J5428" i="1" s="1"/>
  <c r="J5429" i="1" s="1"/>
  <c r="J5430" i="1" s="1"/>
  <c r="J5431" i="1" s="1"/>
  <c r="J5432" i="1" s="1"/>
  <c r="J5433" i="1" s="1"/>
  <c r="J5434" i="1" s="1"/>
  <c r="J5435" i="1" s="1"/>
  <c r="J5436" i="1" s="1"/>
  <c r="J5437" i="1" s="1"/>
  <c r="J5438" i="1" s="1"/>
  <c r="J5439" i="1" s="1"/>
  <c r="J5440" i="1" s="1"/>
  <c r="J5441" i="1" s="1"/>
  <c r="J5442" i="1" s="1"/>
  <c r="J5443" i="1" s="1"/>
  <c r="J5444" i="1" s="1"/>
  <c r="J5445" i="1" s="1"/>
  <c r="J5446" i="1" s="1"/>
  <c r="J5447" i="1" s="1"/>
  <c r="J5448" i="1" s="1"/>
  <c r="J5449" i="1" s="1"/>
  <c r="J5450" i="1" s="1"/>
  <c r="J5451" i="1" s="1"/>
  <c r="J5452" i="1" s="1"/>
  <c r="J5453" i="1" s="1"/>
  <c r="J5454" i="1" s="1"/>
  <c r="J5455" i="1" s="1"/>
  <c r="J5456" i="1" s="1"/>
  <c r="J5457" i="1" s="1"/>
  <c r="J5458" i="1" s="1"/>
  <c r="J5459" i="1" s="1"/>
  <c r="J5460" i="1" s="1"/>
  <c r="J5461" i="1" s="1"/>
  <c r="J5462" i="1" s="1"/>
  <c r="J5463" i="1" s="1"/>
  <c r="J5464" i="1" s="1"/>
  <c r="J5465" i="1" s="1"/>
  <c r="J5466" i="1" s="1"/>
  <c r="J5467" i="1" s="1"/>
  <c r="J5468" i="1" s="1"/>
  <c r="J5469" i="1" s="1"/>
  <c r="J5470" i="1" s="1"/>
  <c r="J5471" i="1" s="1"/>
  <c r="J5472" i="1" s="1"/>
  <c r="J5473" i="1" s="1"/>
  <c r="J5474" i="1" s="1"/>
  <c r="J5475" i="1" s="1"/>
  <c r="J5476" i="1" s="1"/>
  <c r="J5477" i="1" s="1"/>
  <c r="J5478" i="1" s="1"/>
  <c r="J5479" i="1" s="1"/>
  <c r="J5480" i="1" s="1"/>
  <c r="J5481" i="1" s="1"/>
  <c r="J5482" i="1" s="1"/>
  <c r="J5483" i="1" s="1"/>
  <c r="J5484" i="1" s="1"/>
  <c r="J5485" i="1" s="1"/>
  <c r="J5486" i="1" s="1"/>
  <c r="J5487" i="1" s="1"/>
  <c r="J5488" i="1" s="1"/>
  <c r="J5489" i="1" s="1"/>
  <c r="J5490" i="1" s="1"/>
  <c r="J5491" i="1" s="1"/>
  <c r="J5492" i="1" s="1"/>
  <c r="J5493" i="1" s="1"/>
  <c r="J5494" i="1" s="1"/>
  <c r="J5495" i="1" s="1"/>
  <c r="J5496" i="1" s="1"/>
  <c r="J5497" i="1" s="1"/>
  <c r="J5498" i="1" s="1"/>
  <c r="J5499" i="1" s="1"/>
  <c r="J5500" i="1" s="1"/>
  <c r="J5501" i="1" s="1"/>
  <c r="J5502" i="1" s="1"/>
  <c r="J5503" i="1" s="1"/>
  <c r="J5504" i="1" s="1"/>
  <c r="J5505" i="1" s="1"/>
  <c r="J5506" i="1" s="1"/>
  <c r="J5507" i="1" s="1"/>
  <c r="J5508" i="1" s="1"/>
  <c r="J5509" i="1" s="1"/>
  <c r="J5510" i="1" s="1"/>
  <c r="J5511" i="1" s="1"/>
  <c r="J5512" i="1" s="1"/>
  <c r="J5513" i="1" s="1"/>
  <c r="J5514" i="1" s="1"/>
  <c r="J5515" i="1" s="1"/>
  <c r="J5516" i="1" s="1"/>
  <c r="J5517" i="1" s="1"/>
  <c r="J5518" i="1" s="1"/>
  <c r="J5519" i="1" s="1"/>
  <c r="J5520" i="1" s="1"/>
  <c r="J5521" i="1" s="1"/>
  <c r="J5522" i="1" s="1"/>
  <c r="J5523" i="1" s="1"/>
  <c r="J5524" i="1" s="1"/>
  <c r="J5525" i="1" s="1"/>
  <c r="J5526" i="1" s="1"/>
  <c r="J5527" i="1" s="1"/>
  <c r="J5528" i="1" s="1"/>
  <c r="J5529" i="1" s="1"/>
  <c r="J5530" i="1" s="1"/>
  <c r="J5531" i="1" s="1"/>
  <c r="J5532" i="1" s="1"/>
  <c r="J5533" i="1" s="1"/>
  <c r="J5534" i="1" s="1"/>
  <c r="J5535" i="1" s="1"/>
  <c r="J5536" i="1" s="1"/>
  <c r="J5537" i="1" s="1"/>
  <c r="J5538" i="1" s="1"/>
  <c r="J5539" i="1" s="1"/>
  <c r="J5540" i="1" s="1"/>
  <c r="J5541" i="1" s="1"/>
  <c r="J5542" i="1" s="1"/>
  <c r="J5543" i="1" s="1"/>
  <c r="J5544" i="1" s="1"/>
  <c r="J5545" i="1" s="1"/>
  <c r="J5546" i="1" s="1"/>
  <c r="J5547" i="1" s="1"/>
  <c r="J5548" i="1" s="1"/>
  <c r="J5549" i="1" s="1"/>
  <c r="J5550" i="1" s="1"/>
  <c r="J5551" i="1" s="1"/>
  <c r="J5552" i="1" s="1"/>
  <c r="J5553" i="1" s="1"/>
  <c r="J5554" i="1" s="1"/>
  <c r="J5555" i="1" s="1"/>
  <c r="J5556" i="1" s="1"/>
  <c r="J5557" i="1" s="1"/>
  <c r="J5558" i="1" s="1"/>
  <c r="J5559" i="1" s="1"/>
  <c r="J5560" i="1" s="1"/>
  <c r="J5561" i="1" s="1"/>
  <c r="J5562" i="1" s="1"/>
  <c r="J5563" i="1" s="1"/>
  <c r="J5564" i="1" s="1"/>
  <c r="J5565" i="1" s="1"/>
  <c r="J5566" i="1" s="1"/>
  <c r="J5567" i="1" s="1"/>
  <c r="J5568" i="1" s="1"/>
  <c r="J5569" i="1" s="1"/>
  <c r="J5570" i="1" s="1"/>
  <c r="J5571" i="1" s="1"/>
  <c r="J5572" i="1" s="1"/>
  <c r="J5573" i="1" s="1"/>
  <c r="J5574" i="1" s="1"/>
  <c r="J5575" i="1" s="1"/>
  <c r="J5576" i="1" s="1"/>
  <c r="J5577" i="1" s="1"/>
  <c r="J5578" i="1" s="1"/>
  <c r="J5579" i="1" s="1"/>
  <c r="J5580" i="1" s="1"/>
  <c r="J5581" i="1" s="1"/>
  <c r="J5582" i="1" s="1"/>
  <c r="J5583" i="1" s="1"/>
  <c r="J5584" i="1" s="1"/>
  <c r="J5585" i="1" s="1"/>
  <c r="J5586" i="1" s="1"/>
  <c r="J5587" i="1" s="1"/>
  <c r="J5588" i="1" s="1"/>
  <c r="J5589" i="1" s="1"/>
  <c r="J5590" i="1" s="1"/>
  <c r="J5591" i="1" s="1"/>
  <c r="J5592" i="1" s="1"/>
  <c r="J5593" i="1" s="1"/>
  <c r="J5594" i="1" s="1"/>
  <c r="J5595" i="1" s="1"/>
  <c r="J5596" i="1" s="1"/>
  <c r="J5597" i="1" s="1"/>
  <c r="J5598" i="1" s="1"/>
  <c r="J5599" i="1" s="1"/>
  <c r="J5600" i="1" s="1"/>
  <c r="J5601" i="1" s="1"/>
  <c r="J5602" i="1" s="1"/>
  <c r="J5603" i="1" s="1"/>
  <c r="J5604" i="1" s="1"/>
  <c r="J5605" i="1" s="1"/>
  <c r="J5606" i="1" s="1"/>
  <c r="J5607" i="1" s="1"/>
  <c r="J5608" i="1" s="1"/>
  <c r="J5609" i="1" s="1"/>
  <c r="J5610" i="1" s="1"/>
  <c r="J5611" i="1" s="1"/>
  <c r="J5612" i="1" s="1"/>
  <c r="J5613" i="1" s="1"/>
  <c r="J5614" i="1" s="1"/>
  <c r="J5615" i="1" s="1"/>
  <c r="J5616" i="1" s="1"/>
  <c r="J5617" i="1" s="1"/>
  <c r="J5618" i="1" s="1"/>
  <c r="J5619" i="1" s="1"/>
  <c r="J5620" i="1" s="1"/>
  <c r="J5621" i="1" s="1"/>
  <c r="J5622" i="1" s="1"/>
  <c r="J5623" i="1" s="1"/>
  <c r="J5624" i="1" s="1"/>
  <c r="J5625" i="1" s="1"/>
  <c r="J5626" i="1" s="1"/>
  <c r="J5627" i="1" s="1"/>
  <c r="J5628" i="1" s="1"/>
  <c r="J5629" i="1" s="1"/>
  <c r="J5630" i="1" s="1"/>
  <c r="J5631" i="1" s="1"/>
  <c r="J5632" i="1" s="1"/>
  <c r="J5633" i="1" s="1"/>
  <c r="J5634" i="1" s="1"/>
  <c r="J5635" i="1" s="1"/>
  <c r="J5636" i="1" s="1"/>
  <c r="J5637" i="1" s="1"/>
  <c r="J5638" i="1" s="1"/>
  <c r="J5639" i="1" s="1"/>
  <c r="J5640" i="1" s="1"/>
  <c r="J5641" i="1" s="1"/>
  <c r="J5642" i="1" s="1"/>
  <c r="J5643" i="1" s="1"/>
  <c r="J5644" i="1" s="1"/>
  <c r="J5645" i="1" s="1"/>
  <c r="J5646" i="1" s="1"/>
  <c r="J5647" i="1" s="1"/>
  <c r="J5648" i="1" s="1"/>
  <c r="J5649" i="1" s="1"/>
  <c r="J5650" i="1" s="1"/>
  <c r="J5651" i="1" s="1"/>
  <c r="J5652" i="1" s="1"/>
  <c r="J5653" i="1" s="1"/>
  <c r="J5654" i="1" s="1"/>
  <c r="J5655" i="1" s="1"/>
  <c r="J5656" i="1" s="1"/>
  <c r="J5657" i="1" s="1"/>
  <c r="J5658" i="1" s="1"/>
  <c r="J5659" i="1" s="1"/>
  <c r="J5660" i="1" s="1"/>
  <c r="J5661" i="1" s="1"/>
  <c r="J5662" i="1" s="1"/>
  <c r="J5663" i="1" s="1"/>
  <c r="J5664" i="1" s="1"/>
  <c r="J5665" i="1" s="1"/>
  <c r="J5666" i="1" s="1"/>
  <c r="J5667" i="1" s="1"/>
  <c r="J5668" i="1" s="1"/>
  <c r="J5669" i="1" s="1"/>
  <c r="J5670" i="1" s="1"/>
  <c r="J5671" i="1" s="1"/>
  <c r="J5672" i="1" s="1"/>
  <c r="J5673" i="1" s="1"/>
  <c r="J5674" i="1" s="1"/>
  <c r="J5675" i="1" s="1"/>
  <c r="J5676" i="1" s="1"/>
  <c r="J5677" i="1" s="1"/>
  <c r="J5678" i="1" s="1"/>
  <c r="J5679" i="1" s="1"/>
  <c r="J5680" i="1" s="1"/>
  <c r="J5681" i="1" s="1"/>
  <c r="J5682" i="1" s="1"/>
  <c r="J5683" i="1" s="1"/>
  <c r="J5684" i="1" s="1"/>
  <c r="J5685" i="1" s="1"/>
  <c r="J5686" i="1" s="1"/>
  <c r="J5687" i="1" s="1"/>
  <c r="J5688" i="1" s="1"/>
  <c r="J5689" i="1" s="1"/>
  <c r="J5690" i="1" s="1"/>
  <c r="J5691" i="1" s="1"/>
  <c r="J5692" i="1" s="1"/>
  <c r="J5693" i="1" s="1"/>
  <c r="J5694" i="1" s="1"/>
  <c r="J5695" i="1" s="1"/>
  <c r="J5696" i="1" s="1"/>
  <c r="J5697" i="1" s="1"/>
  <c r="J5698" i="1" s="1"/>
  <c r="J5699" i="1" s="1"/>
  <c r="J5700" i="1" s="1"/>
  <c r="J5701" i="1" s="1"/>
  <c r="J5702" i="1" s="1"/>
  <c r="J5703" i="1" s="1"/>
  <c r="J5704" i="1" s="1"/>
  <c r="J5705" i="1" s="1"/>
  <c r="J5706" i="1" s="1"/>
  <c r="J5707" i="1" s="1"/>
  <c r="J5708" i="1" s="1"/>
  <c r="J5709" i="1" s="1"/>
  <c r="J5710" i="1" s="1"/>
  <c r="J5711" i="1" s="1"/>
  <c r="J5712" i="1" s="1"/>
  <c r="J5713" i="1" s="1"/>
  <c r="J5714" i="1" s="1"/>
  <c r="J5715" i="1" s="1"/>
  <c r="J5716" i="1" s="1"/>
  <c r="J5717" i="1" s="1"/>
  <c r="J5718" i="1" s="1"/>
  <c r="J5719" i="1" s="1"/>
  <c r="J5720" i="1" s="1"/>
  <c r="J5721" i="1" s="1"/>
  <c r="J5722" i="1" s="1"/>
  <c r="J5723" i="1" s="1"/>
  <c r="J5724" i="1" s="1"/>
  <c r="J5725" i="1" s="1"/>
  <c r="J5726" i="1" s="1"/>
  <c r="J5727" i="1" s="1"/>
  <c r="J5728" i="1" s="1"/>
  <c r="J5729" i="1" s="1"/>
  <c r="J5730" i="1" s="1"/>
  <c r="J5731" i="1" s="1"/>
  <c r="J5732" i="1" s="1"/>
  <c r="J5733" i="1" s="1"/>
  <c r="J5734" i="1" s="1"/>
  <c r="J5735" i="1" s="1"/>
  <c r="J5736" i="1" s="1"/>
  <c r="J5737" i="1" s="1"/>
  <c r="J5738" i="1" s="1"/>
  <c r="J5739" i="1" s="1"/>
  <c r="J5740" i="1" s="1"/>
  <c r="J5741" i="1" s="1"/>
  <c r="J5742" i="1" s="1"/>
  <c r="J5743" i="1" s="1"/>
  <c r="J5744" i="1" s="1"/>
  <c r="J5745" i="1" s="1"/>
  <c r="J5746" i="1" s="1"/>
  <c r="J5747" i="1" s="1"/>
  <c r="J5748" i="1" s="1"/>
  <c r="J5749" i="1" s="1"/>
  <c r="J5750" i="1" s="1"/>
  <c r="J5751" i="1" s="1"/>
  <c r="J5752" i="1" s="1"/>
  <c r="J5753" i="1" s="1"/>
  <c r="J5754" i="1" s="1"/>
  <c r="J5755" i="1" s="1"/>
  <c r="J5756" i="1" s="1"/>
  <c r="J5757" i="1" s="1"/>
  <c r="J5758" i="1" s="1"/>
  <c r="J5759" i="1" s="1"/>
  <c r="J5760" i="1" s="1"/>
  <c r="J5761" i="1" s="1"/>
  <c r="J5762" i="1" s="1"/>
  <c r="J5763" i="1" s="1"/>
  <c r="J5764" i="1" s="1"/>
  <c r="J5765" i="1" s="1"/>
  <c r="J5766" i="1" s="1"/>
  <c r="J5767" i="1" s="1"/>
  <c r="J5768" i="1" s="1"/>
  <c r="J5769" i="1" s="1"/>
  <c r="J5770" i="1" s="1"/>
  <c r="J5771" i="1" s="1"/>
  <c r="J5772" i="1" s="1"/>
  <c r="J5773" i="1" s="1"/>
  <c r="J5774" i="1" s="1"/>
  <c r="J5775" i="1" s="1"/>
  <c r="J5776" i="1" s="1"/>
  <c r="J5777" i="1" s="1"/>
  <c r="J5778" i="1" s="1"/>
  <c r="J5779" i="1" s="1"/>
  <c r="J5780" i="1" s="1"/>
  <c r="J5781" i="1" s="1"/>
  <c r="J5782" i="1" s="1"/>
  <c r="J5783" i="1" s="1"/>
  <c r="J5784" i="1" s="1"/>
  <c r="J5785" i="1" s="1"/>
  <c r="J5786" i="1" s="1"/>
  <c r="J5787" i="1" s="1"/>
  <c r="J5788" i="1" s="1"/>
  <c r="J5789" i="1" s="1"/>
  <c r="J5790" i="1" s="1"/>
  <c r="J5791" i="1" s="1"/>
  <c r="J5792" i="1" s="1"/>
  <c r="J5793" i="1" s="1"/>
  <c r="J5794" i="1" s="1"/>
  <c r="J5795" i="1" s="1"/>
  <c r="J5796" i="1" s="1"/>
  <c r="J5797" i="1" s="1"/>
  <c r="J5798" i="1" s="1"/>
  <c r="J5799" i="1" s="1"/>
  <c r="J5800" i="1" s="1"/>
  <c r="J5801" i="1" s="1"/>
  <c r="J5802" i="1" s="1"/>
  <c r="J5803" i="1" s="1"/>
  <c r="J5804" i="1" s="1"/>
  <c r="J5805" i="1" s="1"/>
  <c r="J5806" i="1" s="1"/>
  <c r="J5807" i="1" s="1"/>
  <c r="J5808" i="1" s="1"/>
  <c r="J5809" i="1" s="1"/>
  <c r="J5810" i="1" s="1"/>
  <c r="J5811" i="1" s="1"/>
  <c r="J5812" i="1" s="1"/>
  <c r="J5813" i="1" s="1"/>
  <c r="J5814" i="1" s="1"/>
  <c r="J5815" i="1" s="1"/>
  <c r="J5816" i="1" s="1"/>
  <c r="J5817" i="1" s="1"/>
  <c r="J5818" i="1" s="1"/>
  <c r="J5819" i="1" s="1"/>
  <c r="J5820" i="1" s="1"/>
  <c r="J5821" i="1" s="1"/>
  <c r="J5822" i="1" s="1"/>
  <c r="J5823" i="1" s="1"/>
  <c r="J5824" i="1" s="1"/>
  <c r="J5825" i="1" s="1"/>
  <c r="J5826" i="1" s="1"/>
  <c r="J5827" i="1" s="1"/>
  <c r="J5828" i="1" s="1"/>
  <c r="J5829" i="1" s="1"/>
  <c r="J5830" i="1" s="1"/>
  <c r="J5831" i="1" s="1"/>
  <c r="J5832" i="1" s="1"/>
  <c r="J5833" i="1" s="1"/>
  <c r="J5834" i="1" s="1"/>
  <c r="J5835" i="1" s="1"/>
  <c r="J5836" i="1" s="1"/>
  <c r="J5837" i="1" s="1"/>
  <c r="J5838" i="1" s="1"/>
  <c r="J5839" i="1" s="1"/>
  <c r="J5840" i="1" s="1"/>
  <c r="J5841" i="1" s="1"/>
  <c r="J5842" i="1" s="1"/>
  <c r="J5843" i="1" s="1"/>
  <c r="J5844" i="1" s="1"/>
  <c r="J5845" i="1" s="1"/>
  <c r="J5846" i="1" s="1"/>
  <c r="J5847" i="1" s="1"/>
  <c r="J5848" i="1" s="1"/>
  <c r="J5849" i="1" s="1"/>
  <c r="J5850" i="1" s="1"/>
  <c r="J5851" i="1" s="1"/>
  <c r="J5852" i="1" s="1"/>
  <c r="J5853" i="1" s="1"/>
  <c r="J5854" i="1" s="1"/>
  <c r="J5855" i="1" s="1"/>
  <c r="J5856" i="1" s="1"/>
  <c r="J5857" i="1" s="1"/>
  <c r="J5858" i="1" s="1"/>
  <c r="J5859" i="1" s="1"/>
  <c r="J5860" i="1" s="1"/>
  <c r="J5861" i="1" s="1"/>
  <c r="J5862" i="1" s="1"/>
  <c r="J5863" i="1" s="1"/>
  <c r="J5864" i="1" s="1"/>
  <c r="J5865" i="1" s="1"/>
  <c r="J5866" i="1" s="1"/>
  <c r="J5867" i="1" s="1"/>
  <c r="J5868" i="1" s="1"/>
  <c r="J5869" i="1" s="1"/>
  <c r="J5870" i="1" s="1"/>
  <c r="J5871" i="1" s="1"/>
  <c r="J5872" i="1" s="1"/>
  <c r="J5873" i="1" s="1"/>
  <c r="J5874" i="1" s="1"/>
  <c r="J5875" i="1" s="1"/>
  <c r="J5876" i="1" s="1"/>
  <c r="J5877" i="1" s="1"/>
  <c r="J5878" i="1" s="1"/>
  <c r="J5879" i="1" s="1"/>
  <c r="J5880" i="1" s="1"/>
  <c r="J5881" i="1" s="1"/>
  <c r="J5882" i="1" s="1"/>
  <c r="J5883" i="1" s="1"/>
  <c r="J5884" i="1" s="1"/>
  <c r="J5885" i="1" s="1"/>
  <c r="J5886" i="1" s="1"/>
  <c r="J5887" i="1" s="1"/>
  <c r="J5888" i="1" s="1"/>
  <c r="J5889" i="1" s="1"/>
  <c r="J5890" i="1" s="1"/>
  <c r="J5891" i="1" s="1"/>
  <c r="J5892" i="1" s="1"/>
  <c r="J5893" i="1" s="1"/>
  <c r="J5894" i="1" s="1"/>
  <c r="J5895" i="1" s="1"/>
  <c r="J5896" i="1" s="1"/>
  <c r="J5897" i="1" s="1"/>
  <c r="J5898" i="1" s="1"/>
  <c r="J5899" i="1" s="1"/>
  <c r="J5900" i="1" s="1"/>
  <c r="J5901" i="1" s="1"/>
  <c r="J5902" i="1" s="1"/>
  <c r="J5903" i="1" s="1"/>
  <c r="J5904" i="1" s="1"/>
  <c r="J5905" i="1" s="1"/>
  <c r="J5906" i="1" s="1"/>
  <c r="J5907" i="1" s="1"/>
  <c r="J5908" i="1" s="1"/>
  <c r="J5909" i="1" s="1"/>
  <c r="J5910" i="1" s="1"/>
  <c r="J5911" i="1" s="1"/>
  <c r="J5912" i="1" s="1"/>
  <c r="J5913" i="1" s="1"/>
  <c r="J5914" i="1" s="1"/>
  <c r="J5915" i="1" s="1"/>
  <c r="J5916" i="1" s="1"/>
  <c r="J5917" i="1" s="1"/>
  <c r="J5918" i="1" s="1"/>
  <c r="J5919" i="1" s="1"/>
  <c r="J5920" i="1" s="1"/>
  <c r="J5921" i="1" s="1"/>
  <c r="J5922" i="1" s="1"/>
  <c r="J5923" i="1" s="1"/>
  <c r="J5924" i="1" s="1"/>
  <c r="J5925" i="1" s="1"/>
  <c r="J5926" i="1" s="1"/>
  <c r="J5927" i="1" s="1"/>
  <c r="J5928" i="1" s="1"/>
  <c r="J5929" i="1" s="1"/>
  <c r="J5930" i="1" s="1"/>
  <c r="J5931" i="1" s="1"/>
  <c r="J5932" i="1" s="1"/>
  <c r="J5933" i="1" s="1"/>
  <c r="J5934" i="1" s="1"/>
  <c r="J5935" i="1" s="1"/>
  <c r="J5936" i="1" s="1"/>
  <c r="J5937" i="1" s="1"/>
  <c r="J5938" i="1" s="1"/>
  <c r="J5939" i="1" s="1"/>
  <c r="J5940" i="1" s="1"/>
  <c r="J5941" i="1" s="1"/>
  <c r="J5942" i="1" s="1"/>
  <c r="J5943" i="1" s="1"/>
  <c r="J5944" i="1" s="1"/>
  <c r="J5945" i="1" s="1"/>
  <c r="J5946" i="1" s="1"/>
  <c r="J5947" i="1" s="1"/>
  <c r="J5948" i="1" s="1"/>
  <c r="J5949" i="1" s="1"/>
  <c r="J5950" i="1" s="1"/>
  <c r="J5951" i="1" s="1"/>
  <c r="J5952" i="1" s="1"/>
  <c r="J5953" i="1" s="1"/>
  <c r="J5954" i="1" s="1"/>
  <c r="J5955" i="1" s="1"/>
  <c r="J5956" i="1" s="1"/>
  <c r="J5957" i="1" s="1"/>
  <c r="J5958" i="1" s="1"/>
  <c r="J5959" i="1" s="1"/>
  <c r="J5960" i="1" s="1"/>
  <c r="J5961" i="1" s="1"/>
  <c r="J5962" i="1" s="1"/>
  <c r="J5963" i="1" s="1"/>
  <c r="J5964" i="1" s="1"/>
  <c r="J5965" i="1" s="1"/>
  <c r="J5966" i="1" s="1"/>
  <c r="J5967" i="1" s="1"/>
  <c r="J5968" i="1" s="1"/>
  <c r="J5969" i="1" s="1"/>
  <c r="J5970" i="1" s="1"/>
  <c r="J5971" i="1" s="1"/>
  <c r="J5972" i="1" s="1"/>
  <c r="J5973" i="1" s="1"/>
  <c r="J5974" i="1" s="1"/>
  <c r="J5975" i="1" s="1"/>
  <c r="J5976" i="1" s="1"/>
  <c r="J5977" i="1" s="1"/>
  <c r="J5978" i="1" s="1"/>
  <c r="J5979" i="1" s="1"/>
  <c r="J5980" i="1" s="1"/>
  <c r="J5981" i="1" s="1"/>
  <c r="J5982" i="1" s="1"/>
  <c r="J5983" i="1" s="1"/>
  <c r="J5984" i="1" s="1"/>
  <c r="J5985" i="1" s="1"/>
  <c r="J5986" i="1" s="1"/>
  <c r="J5987" i="1" s="1"/>
  <c r="J5988" i="1" s="1"/>
  <c r="J5989" i="1" s="1"/>
  <c r="J5990" i="1" s="1"/>
  <c r="J5991" i="1" s="1"/>
  <c r="J5992" i="1" s="1"/>
  <c r="J5993" i="1" s="1"/>
  <c r="J5994" i="1" s="1"/>
  <c r="J5995" i="1" s="1"/>
  <c r="J5996" i="1" s="1"/>
  <c r="J5997" i="1" s="1"/>
  <c r="J5998" i="1" s="1"/>
  <c r="J5999" i="1" s="1"/>
  <c r="J6000" i="1" s="1"/>
  <c r="J6001" i="1" s="1"/>
  <c r="J6002" i="1" s="1"/>
  <c r="J6003" i="1" s="1"/>
  <c r="J6004" i="1" s="1"/>
  <c r="J6005" i="1" s="1"/>
  <c r="J6006" i="1" s="1"/>
  <c r="J6007" i="1" s="1"/>
  <c r="J6008" i="1" s="1"/>
  <c r="J6009" i="1" s="1"/>
  <c r="J6010" i="1" s="1"/>
  <c r="J6011" i="1" s="1"/>
  <c r="J6012" i="1" s="1"/>
  <c r="J6013" i="1" s="1"/>
  <c r="J6014" i="1" s="1"/>
  <c r="J6015" i="1" s="1"/>
  <c r="J6016" i="1" s="1"/>
  <c r="J6017" i="1" s="1"/>
  <c r="J6018" i="1" s="1"/>
  <c r="J6019" i="1" s="1"/>
  <c r="J6020" i="1" s="1"/>
  <c r="J6021" i="1" s="1"/>
  <c r="J6022" i="1" s="1"/>
  <c r="J6023" i="1" s="1"/>
  <c r="J6024" i="1" s="1"/>
  <c r="J6025" i="1" s="1"/>
  <c r="J6026" i="1" s="1"/>
  <c r="J6027" i="1" s="1"/>
  <c r="J6028" i="1" s="1"/>
  <c r="J6029" i="1" s="1"/>
  <c r="J6030" i="1" s="1"/>
  <c r="J6031" i="1" s="1"/>
  <c r="J6032" i="1" s="1"/>
  <c r="J6033" i="1" s="1"/>
  <c r="J6034" i="1" s="1"/>
  <c r="J6035" i="1" s="1"/>
  <c r="J6036" i="1" s="1"/>
  <c r="J6037" i="1" s="1"/>
  <c r="J6038" i="1" s="1"/>
  <c r="J6039" i="1" s="1"/>
  <c r="J6040" i="1" s="1"/>
  <c r="J6041" i="1" s="1"/>
  <c r="J6042" i="1" s="1"/>
  <c r="J6043" i="1" s="1"/>
  <c r="J6044" i="1" s="1"/>
  <c r="J6045" i="1" s="1"/>
  <c r="J6046" i="1" s="1"/>
  <c r="J6047" i="1" s="1"/>
  <c r="J6048" i="1" s="1"/>
  <c r="J6049" i="1" s="1"/>
  <c r="J6050" i="1" s="1"/>
  <c r="J6051" i="1" s="1"/>
  <c r="J6052" i="1" s="1"/>
  <c r="J6053" i="1" s="1"/>
  <c r="J6054" i="1" s="1"/>
  <c r="J6055" i="1" s="1"/>
  <c r="J6056" i="1" s="1"/>
  <c r="J6057" i="1" s="1"/>
  <c r="J6058" i="1" s="1"/>
  <c r="J6059" i="1" s="1"/>
  <c r="J6060" i="1" s="1"/>
  <c r="J6061" i="1" s="1"/>
  <c r="J6062" i="1" s="1"/>
  <c r="J6063" i="1" s="1"/>
  <c r="J6064" i="1" s="1"/>
  <c r="J6065" i="1" s="1"/>
  <c r="J6066" i="1" s="1"/>
  <c r="J6067" i="1" s="1"/>
  <c r="J6068" i="1" s="1"/>
  <c r="J6069" i="1" s="1"/>
  <c r="J6070" i="1" s="1"/>
  <c r="J6071" i="1" s="1"/>
  <c r="J6072" i="1" s="1"/>
  <c r="J6073" i="1" s="1"/>
  <c r="J6074" i="1" s="1"/>
  <c r="J6075" i="1" s="1"/>
  <c r="J6076" i="1" s="1"/>
  <c r="J6077" i="1" s="1"/>
  <c r="J6078" i="1" s="1"/>
  <c r="J6079" i="1" s="1"/>
  <c r="J6080" i="1" s="1"/>
  <c r="J6081" i="1" s="1"/>
  <c r="J6082" i="1" s="1"/>
  <c r="J6083" i="1" s="1"/>
  <c r="J6084" i="1" s="1"/>
  <c r="J6085" i="1" s="1"/>
  <c r="J6086" i="1" s="1"/>
  <c r="J6087" i="1" s="1"/>
  <c r="J6088" i="1" s="1"/>
  <c r="J6089" i="1" s="1"/>
  <c r="J6090" i="1" s="1"/>
  <c r="J6091" i="1" s="1"/>
  <c r="J6092" i="1" s="1"/>
  <c r="J6093" i="1" s="1"/>
  <c r="J6094" i="1" s="1"/>
  <c r="J6095" i="1" s="1"/>
  <c r="J6096" i="1" s="1"/>
  <c r="J6097" i="1" s="1"/>
  <c r="J6098" i="1" s="1"/>
  <c r="J6099" i="1" s="1"/>
  <c r="J6100" i="1" s="1"/>
  <c r="J6101" i="1" s="1"/>
  <c r="J6102" i="1" s="1"/>
  <c r="J6103" i="1" s="1"/>
  <c r="J6104" i="1" s="1"/>
  <c r="J6105" i="1" s="1"/>
  <c r="J6106" i="1" s="1"/>
  <c r="J6107" i="1" s="1"/>
  <c r="J6108" i="1" s="1"/>
  <c r="J6109" i="1" s="1"/>
  <c r="J6110" i="1" s="1"/>
  <c r="J6111" i="1" s="1"/>
  <c r="J6112" i="1" s="1"/>
  <c r="J6113" i="1" s="1"/>
  <c r="J6114" i="1" s="1"/>
  <c r="J6115" i="1" s="1"/>
  <c r="J6116" i="1" s="1"/>
  <c r="J6117" i="1" s="1"/>
  <c r="J6118" i="1" s="1"/>
  <c r="J6119" i="1" s="1"/>
  <c r="J6120" i="1" s="1"/>
  <c r="J6121" i="1" s="1"/>
  <c r="J6122" i="1" s="1"/>
  <c r="J6123" i="1" s="1"/>
  <c r="J6124" i="1" s="1"/>
  <c r="J6125" i="1" s="1"/>
  <c r="J6126" i="1" s="1"/>
  <c r="J6127" i="1" s="1"/>
  <c r="J6128" i="1" s="1"/>
  <c r="J6129" i="1" s="1"/>
  <c r="J6130" i="1" s="1"/>
  <c r="J6131" i="1" s="1"/>
  <c r="J6132" i="1" s="1"/>
  <c r="J6133" i="1" s="1"/>
  <c r="J6134" i="1" s="1"/>
  <c r="J6135" i="1" s="1"/>
  <c r="J6136" i="1" s="1"/>
  <c r="J6137" i="1" s="1"/>
  <c r="J6138" i="1" s="1"/>
  <c r="J6139" i="1" s="1"/>
  <c r="J6140" i="1" s="1"/>
  <c r="J6141" i="1" s="1"/>
  <c r="J6142" i="1" s="1"/>
  <c r="J6143" i="1" s="1"/>
  <c r="J6144" i="1" s="1"/>
  <c r="J6145" i="1" s="1"/>
  <c r="J6146" i="1" s="1"/>
  <c r="J6147" i="1" s="1"/>
  <c r="J6148" i="1" s="1"/>
  <c r="J6149" i="1" s="1"/>
  <c r="J6150" i="1" s="1"/>
  <c r="J6151" i="1" s="1"/>
  <c r="J6152" i="1" s="1"/>
  <c r="J6153" i="1" s="1"/>
  <c r="J6154" i="1" s="1"/>
  <c r="J6155" i="1" s="1"/>
  <c r="J6156" i="1" s="1"/>
  <c r="J6157" i="1" s="1"/>
  <c r="J6158" i="1" s="1"/>
  <c r="J6159" i="1" s="1"/>
  <c r="J6160" i="1" s="1"/>
  <c r="J6161" i="1" s="1"/>
  <c r="J6162" i="1" s="1"/>
  <c r="J6163" i="1" s="1"/>
  <c r="J6164" i="1" s="1"/>
  <c r="J6165" i="1" s="1"/>
  <c r="J6166" i="1" s="1"/>
  <c r="J6167" i="1" s="1"/>
  <c r="J6168" i="1" s="1"/>
  <c r="J6169" i="1" s="1"/>
  <c r="J6170" i="1" s="1"/>
  <c r="J6171" i="1" s="1"/>
  <c r="J6172" i="1" s="1"/>
  <c r="J6173" i="1" s="1"/>
  <c r="J6174" i="1" s="1"/>
  <c r="J6175" i="1" s="1"/>
  <c r="J6176" i="1" s="1"/>
  <c r="J6177" i="1" s="1"/>
  <c r="J6178" i="1" s="1"/>
  <c r="J6179" i="1" s="1"/>
  <c r="J6180" i="1" s="1"/>
  <c r="J6181" i="1" s="1"/>
  <c r="J6182" i="1" s="1"/>
  <c r="J6183" i="1" s="1"/>
  <c r="J6184" i="1" s="1"/>
  <c r="J6185" i="1" s="1"/>
  <c r="J6186" i="1" s="1"/>
  <c r="J6187" i="1" s="1"/>
  <c r="J6188" i="1" s="1"/>
  <c r="J6189" i="1" s="1"/>
  <c r="J6190" i="1" s="1"/>
  <c r="J6191" i="1" s="1"/>
  <c r="J6192" i="1" s="1"/>
  <c r="J6193" i="1" s="1"/>
  <c r="J6194" i="1" s="1"/>
  <c r="J6195" i="1" s="1"/>
  <c r="J6196" i="1" s="1"/>
  <c r="J6197" i="1" s="1"/>
  <c r="J6198" i="1" s="1"/>
  <c r="J6199" i="1" s="1"/>
  <c r="J6200" i="1" s="1"/>
  <c r="J6201" i="1" s="1"/>
  <c r="J6202" i="1" s="1"/>
  <c r="J6203" i="1" s="1"/>
  <c r="J6204" i="1" s="1"/>
  <c r="J6205" i="1" s="1"/>
  <c r="J6206" i="1" s="1"/>
  <c r="J6207" i="1" s="1"/>
  <c r="J6208" i="1" s="1"/>
  <c r="J6209" i="1" s="1"/>
  <c r="J6210" i="1" s="1"/>
  <c r="J6211" i="1" s="1"/>
  <c r="J6212" i="1" s="1"/>
  <c r="J6213" i="1" s="1"/>
  <c r="J6214" i="1" s="1"/>
  <c r="J6215" i="1" s="1"/>
  <c r="J6216" i="1" s="1"/>
  <c r="J6217" i="1" s="1"/>
  <c r="J6218" i="1" s="1"/>
  <c r="J6219" i="1" s="1"/>
  <c r="J6220" i="1" s="1"/>
  <c r="J6221" i="1" s="1"/>
  <c r="J6222" i="1" s="1"/>
  <c r="J6223" i="1" s="1"/>
  <c r="J6224" i="1" s="1"/>
  <c r="J6225" i="1" s="1"/>
  <c r="J6226" i="1" s="1"/>
  <c r="J6227" i="1" s="1"/>
  <c r="J6228" i="1" s="1"/>
  <c r="J6229" i="1" s="1"/>
  <c r="J6230" i="1" s="1"/>
  <c r="J6231" i="1" s="1"/>
  <c r="J6232" i="1" s="1"/>
  <c r="J6233" i="1" s="1"/>
  <c r="J6234" i="1" s="1"/>
  <c r="J6235" i="1" s="1"/>
  <c r="J6236" i="1" s="1"/>
  <c r="J6237" i="1" s="1"/>
  <c r="J6238" i="1" s="1"/>
  <c r="J6239" i="1" s="1"/>
  <c r="J6240" i="1" s="1"/>
  <c r="J6241" i="1" s="1"/>
  <c r="J6242" i="1" s="1"/>
  <c r="J6243" i="1" s="1"/>
  <c r="J6244" i="1" s="1"/>
  <c r="J6245" i="1" s="1"/>
  <c r="J6246" i="1" s="1"/>
  <c r="J6247" i="1" s="1"/>
  <c r="J6248" i="1" s="1"/>
  <c r="J6249" i="1" s="1"/>
  <c r="J6250" i="1" s="1"/>
  <c r="J6251" i="1" s="1"/>
  <c r="J6252" i="1" s="1"/>
  <c r="J6253" i="1" s="1"/>
  <c r="J6254" i="1" s="1"/>
  <c r="J6255" i="1" s="1"/>
  <c r="J6256" i="1" s="1"/>
  <c r="J6257" i="1" s="1"/>
  <c r="J6258" i="1" s="1"/>
  <c r="J6259" i="1" s="1"/>
  <c r="J6260" i="1" s="1"/>
  <c r="J6261" i="1" s="1"/>
  <c r="J6262" i="1" s="1"/>
  <c r="J6263" i="1" s="1"/>
  <c r="J6264" i="1" s="1"/>
  <c r="J6265" i="1" s="1"/>
  <c r="J6266" i="1" s="1"/>
  <c r="J6267" i="1" s="1"/>
  <c r="J6268" i="1" s="1"/>
  <c r="J6269" i="1" s="1"/>
  <c r="J6270" i="1" s="1"/>
  <c r="J6271" i="1" s="1"/>
  <c r="J6272" i="1" s="1"/>
  <c r="J6273" i="1" s="1"/>
  <c r="J6274" i="1" s="1"/>
  <c r="J6275" i="1" s="1"/>
  <c r="J6276" i="1" s="1"/>
  <c r="J6277" i="1" s="1"/>
  <c r="J6278" i="1" s="1"/>
  <c r="J6279" i="1" s="1"/>
  <c r="J6280" i="1" s="1"/>
  <c r="J6281" i="1" s="1"/>
  <c r="J6282" i="1" s="1"/>
  <c r="J6283" i="1" s="1"/>
  <c r="J6284" i="1" s="1"/>
  <c r="J6285" i="1" s="1"/>
  <c r="J6286" i="1" s="1"/>
  <c r="J6287" i="1" s="1"/>
  <c r="J6288" i="1" s="1"/>
  <c r="J6289" i="1" s="1"/>
  <c r="J6290" i="1" s="1"/>
  <c r="J6291" i="1" s="1"/>
  <c r="J6292" i="1" s="1"/>
  <c r="J6293" i="1" s="1"/>
  <c r="J6294" i="1" s="1"/>
  <c r="J6295" i="1" s="1"/>
  <c r="J6296" i="1" s="1"/>
  <c r="J6297" i="1" s="1"/>
  <c r="J6298" i="1" s="1"/>
  <c r="J6299" i="1" s="1"/>
  <c r="J6300" i="1" s="1"/>
  <c r="J6301" i="1" s="1"/>
  <c r="J6302" i="1" s="1"/>
  <c r="J6303" i="1" s="1"/>
  <c r="J6304" i="1" s="1"/>
  <c r="J6305" i="1" s="1"/>
  <c r="J6306" i="1" s="1"/>
  <c r="J6307" i="1" s="1"/>
  <c r="J6308" i="1" s="1"/>
  <c r="J6309" i="1" s="1"/>
  <c r="J6310" i="1" s="1"/>
  <c r="J6311" i="1" s="1"/>
  <c r="J6312" i="1" s="1"/>
  <c r="J6313" i="1" s="1"/>
  <c r="J6314" i="1" s="1"/>
  <c r="J6315" i="1" s="1"/>
  <c r="J6316" i="1" s="1"/>
  <c r="J6317" i="1" s="1"/>
  <c r="J6318" i="1" s="1"/>
  <c r="J6319" i="1" s="1"/>
  <c r="J6320" i="1" s="1"/>
  <c r="J6321" i="1" s="1"/>
  <c r="J6322" i="1" s="1"/>
  <c r="J6323" i="1" s="1"/>
  <c r="J6324" i="1" s="1"/>
  <c r="J6325" i="1" s="1"/>
  <c r="J6326" i="1" s="1"/>
  <c r="J6327" i="1" s="1"/>
  <c r="J6328" i="1" s="1"/>
  <c r="J6329" i="1" s="1"/>
  <c r="J6330" i="1" s="1"/>
  <c r="J6331" i="1" s="1"/>
  <c r="J6332" i="1" s="1"/>
  <c r="J6333" i="1" s="1"/>
  <c r="J6334" i="1" s="1"/>
  <c r="J6335" i="1" s="1"/>
  <c r="J6336" i="1" s="1"/>
  <c r="J6337" i="1" s="1"/>
  <c r="J6338" i="1" s="1"/>
  <c r="J6339" i="1" s="1"/>
  <c r="J6340" i="1" s="1"/>
  <c r="J6341" i="1" s="1"/>
  <c r="J6342" i="1" s="1"/>
  <c r="J6343" i="1" s="1"/>
  <c r="J6344" i="1" s="1"/>
  <c r="J6345" i="1" s="1"/>
  <c r="J6346" i="1" s="1"/>
  <c r="J6347" i="1" s="1"/>
  <c r="J6348" i="1" s="1"/>
  <c r="J6349" i="1" s="1"/>
  <c r="J6350" i="1" s="1"/>
  <c r="J6351" i="1" s="1"/>
  <c r="J6352" i="1" s="1"/>
  <c r="J6353" i="1" s="1"/>
  <c r="J6354" i="1" s="1"/>
  <c r="J6355" i="1" s="1"/>
  <c r="J6356" i="1" s="1"/>
  <c r="J6357" i="1" s="1"/>
  <c r="J6358" i="1" s="1"/>
  <c r="J6359" i="1" s="1"/>
  <c r="J6360" i="1" s="1"/>
  <c r="J6361" i="1" s="1"/>
  <c r="J6362" i="1" s="1"/>
  <c r="J6363" i="1" s="1"/>
  <c r="J6364" i="1" s="1"/>
  <c r="J6365" i="1" s="1"/>
  <c r="J6366" i="1" s="1"/>
  <c r="J6367" i="1" s="1"/>
  <c r="J6368" i="1" s="1"/>
  <c r="J6369" i="1" s="1"/>
  <c r="J6370" i="1" s="1"/>
  <c r="J6371" i="1" s="1"/>
  <c r="J6372" i="1" s="1"/>
  <c r="J6373" i="1" s="1"/>
  <c r="J6374" i="1" s="1"/>
  <c r="J6375" i="1" s="1"/>
  <c r="J6376" i="1" s="1"/>
  <c r="J6377" i="1" s="1"/>
  <c r="J6378" i="1" s="1"/>
  <c r="J6379" i="1" s="1"/>
  <c r="J6380" i="1" s="1"/>
  <c r="J6381" i="1" s="1"/>
  <c r="J6382" i="1" s="1"/>
  <c r="J6383" i="1" s="1"/>
  <c r="J6384" i="1" s="1"/>
  <c r="J6385" i="1" s="1"/>
  <c r="J6386" i="1" s="1"/>
  <c r="J6387" i="1" s="1"/>
  <c r="J6388" i="1" s="1"/>
  <c r="J6389" i="1" s="1"/>
  <c r="J6390" i="1" s="1"/>
  <c r="J6391" i="1" s="1"/>
  <c r="J6392" i="1" s="1"/>
  <c r="J6393" i="1" s="1"/>
  <c r="J6394" i="1" s="1"/>
  <c r="J6395" i="1" s="1"/>
  <c r="J6396" i="1" s="1"/>
  <c r="J6397" i="1" s="1"/>
  <c r="J6398" i="1" s="1"/>
  <c r="J6399" i="1" s="1"/>
  <c r="J6400" i="1" s="1"/>
  <c r="J6401" i="1" s="1"/>
  <c r="J6402" i="1" s="1"/>
  <c r="J6403" i="1" s="1"/>
  <c r="J6404" i="1" s="1"/>
  <c r="J6405" i="1" s="1"/>
  <c r="J6406" i="1" s="1"/>
  <c r="J6407" i="1" s="1"/>
  <c r="J6408" i="1" s="1"/>
  <c r="J6409" i="1" s="1"/>
  <c r="J6410" i="1" s="1"/>
  <c r="J6411" i="1" s="1"/>
  <c r="J6412" i="1" s="1"/>
  <c r="J6413" i="1" s="1"/>
  <c r="J6414" i="1" s="1"/>
  <c r="J6415" i="1" s="1"/>
  <c r="J6416" i="1" s="1"/>
  <c r="J6417" i="1" s="1"/>
  <c r="J6418" i="1" s="1"/>
  <c r="J6419" i="1" s="1"/>
  <c r="J6420" i="1" s="1"/>
  <c r="J6421" i="1" s="1"/>
  <c r="J6422" i="1" s="1"/>
  <c r="J6423" i="1" s="1"/>
  <c r="J6424" i="1" s="1"/>
  <c r="J6425" i="1" s="1"/>
  <c r="J6426" i="1" s="1"/>
  <c r="J6427" i="1" s="1"/>
  <c r="J6428" i="1" s="1"/>
  <c r="J6429" i="1" s="1"/>
  <c r="J6430" i="1" s="1"/>
  <c r="J6431" i="1" s="1"/>
  <c r="J6432" i="1" s="1"/>
  <c r="J6433" i="1" s="1"/>
  <c r="J6434" i="1" s="1"/>
  <c r="J6435" i="1" s="1"/>
  <c r="J6436" i="1" s="1"/>
  <c r="J6437" i="1" s="1"/>
  <c r="J6438" i="1" s="1"/>
  <c r="J6439" i="1" s="1"/>
  <c r="J6440" i="1" s="1"/>
  <c r="J6441" i="1" s="1"/>
  <c r="J6442" i="1" s="1"/>
  <c r="J6443" i="1" s="1"/>
  <c r="J6444" i="1" s="1"/>
  <c r="J6445" i="1" s="1"/>
  <c r="J6446" i="1" s="1"/>
  <c r="J6447" i="1" s="1"/>
  <c r="J6448" i="1" s="1"/>
  <c r="J6449" i="1" s="1"/>
  <c r="J6450" i="1" s="1"/>
  <c r="J6451" i="1" s="1"/>
  <c r="J6452" i="1" s="1"/>
  <c r="J6453" i="1" s="1"/>
  <c r="J6454" i="1" s="1"/>
  <c r="J6455" i="1" s="1"/>
  <c r="J6456" i="1" s="1"/>
  <c r="J6457" i="1" s="1"/>
  <c r="J6458" i="1" s="1"/>
  <c r="J6459" i="1" s="1"/>
  <c r="J6460" i="1" s="1"/>
  <c r="J6461" i="1" s="1"/>
  <c r="J6462" i="1" s="1"/>
  <c r="J6463" i="1" s="1"/>
  <c r="J6464" i="1" s="1"/>
  <c r="J6465" i="1" s="1"/>
  <c r="J6466" i="1" s="1"/>
  <c r="J6467" i="1" s="1"/>
  <c r="J6468" i="1" s="1"/>
  <c r="J6469" i="1" s="1"/>
  <c r="J6470" i="1" s="1"/>
  <c r="J6471" i="1" s="1"/>
  <c r="J6472" i="1" s="1"/>
  <c r="J6473" i="1" s="1"/>
  <c r="J6474" i="1" s="1"/>
  <c r="J6475" i="1" s="1"/>
  <c r="J6476" i="1" s="1"/>
  <c r="J6477" i="1" s="1"/>
  <c r="J6478" i="1" s="1"/>
  <c r="J6479" i="1" s="1"/>
  <c r="J6480" i="1" s="1"/>
  <c r="J6481" i="1" s="1"/>
  <c r="J6482" i="1" s="1"/>
  <c r="J6483" i="1" s="1"/>
  <c r="J6484" i="1" s="1"/>
  <c r="J6485" i="1" s="1"/>
  <c r="J6486" i="1" s="1"/>
  <c r="J6487" i="1" s="1"/>
  <c r="J6488" i="1" s="1"/>
  <c r="J6489" i="1" s="1"/>
  <c r="J6490" i="1" s="1"/>
  <c r="J6491" i="1" s="1"/>
  <c r="J6492" i="1" s="1"/>
  <c r="J6493" i="1" s="1"/>
  <c r="J6494" i="1" s="1"/>
  <c r="J6495" i="1" s="1"/>
  <c r="J6496" i="1" s="1"/>
  <c r="J6497" i="1" s="1"/>
  <c r="J6498" i="1" s="1"/>
  <c r="J6499" i="1" s="1"/>
  <c r="J6500" i="1" s="1"/>
  <c r="J6501" i="1" s="1"/>
  <c r="J6502" i="1" s="1"/>
  <c r="J6503" i="1" s="1"/>
  <c r="J6504" i="1" s="1"/>
  <c r="J6505" i="1" s="1"/>
  <c r="J6506" i="1" s="1"/>
  <c r="J6507" i="1" s="1"/>
  <c r="J6508" i="1" s="1"/>
  <c r="J6509" i="1" s="1"/>
  <c r="J6510" i="1" s="1"/>
  <c r="J6511" i="1" s="1"/>
  <c r="J6512" i="1" s="1"/>
  <c r="J6513" i="1" s="1"/>
  <c r="J6514" i="1" s="1"/>
  <c r="J6515" i="1" s="1"/>
  <c r="J6516" i="1" s="1"/>
  <c r="J6517" i="1" s="1"/>
  <c r="J6518" i="1" s="1"/>
  <c r="J6519" i="1" s="1"/>
  <c r="J6520" i="1" s="1"/>
  <c r="J4121" i="1"/>
  <c r="J4122" i="1" s="1"/>
  <c r="C12" i="2" l="1"/>
</calcChain>
</file>

<file path=xl/comments1.xml><?xml version="1.0" encoding="utf-8"?>
<comments xmlns="http://schemas.openxmlformats.org/spreadsheetml/2006/main">
  <authors>
    <author>USUARIO</author>
  </authors>
  <commentList>
    <comment ref="L23" authorId="0" shapeId="0">
      <text>
        <r>
          <rPr>
            <b/>
            <sz val="9"/>
            <color indexed="81"/>
            <rFont val="Tahoma"/>
            <family val="2"/>
          </rPr>
          <t>USUARIO:</t>
        </r>
        <r>
          <rPr>
            <sz val="9"/>
            <color indexed="81"/>
            <rFont val="Tahoma"/>
            <family val="2"/>
          </rPr>
          <t xml:space="preserve">
POR LITRO</t>
        </r>
      </text>
    </comment>
  </commentList>
</comments>
</file>

<file path=xl/comments2.xml><?xml version="1.0" encoding="utf-8"?>
<comments xmlns="http://schemas.openxmlformats.org/spreadsheetml/2006/main">
  <authors>
    <author>USUARIO</author>
  </authors>
  <commentList>
    <comment ref="B215" authorId="0" shapeId="0">
      <text>
        <r>
          <rPr>
            <b/>
            <sz val="9"/>
            <color indexed="81"/>
            <rFont val="Tahoma"/>
            <family val="2"/>
          </rPr>
          <t>USUARIO:</t>
        </r>
        <r>
          <rPr>
            <sz val="9"/>
            <color indexed="81"/>
            <rFont val="Tahoma"/>
            <family val="2"/>
          </rPr>
          <t xml:space="preserve">
MAAN CONSTRUCTORA</t>
        </r>
      </text>
    </comment>
  </commentList>
</comments>
</file>

<file path=xl/sharedStrings.xml><?xml version="1.0" encoding="utf-8"?>
<sst xmlns="http://schemas.openxmlformats.org/spreadsheetml/2006/main" count="15918" uniqueCount="4752">
  <si>
    <t>Fecha</t>
  </si>
  <si>
    <t>Cliente</t>
  </si>
  <si>
    <t>Contacto</t>
  </si>
  <si>
    <t>Repuesto</t>
  </si>
  <si>
    <t>MO</t>
  </si>
  <si>
    <t>MO tiempo</t>
  </si>
  <si>
    <t>MO precio</t>
  </si>
  <si>
    <t>% ganancia</t>
  </si>
  <si>
    <t>Vehículo</t>
  </si>
  <si>
    <t>Cantidad</t>
  </si>
  <si>
    <t>Precio Unit.</t>
  </si>
  <si>
    <t>Importe</t>
  </si>
  <si>
    <t>Nro comp.</t>
  </si>
  <si>
    <t>MO Acumulado</t>
  </si>
  <si>
    <t>contador</t>
  </si>
  <si>
    <t>Fecha:</t>
  </si>
  <si>
    <t>TOTAL</t>
  </si>
  <si>
    <t>CÓDIGO</t>
  </si>
  <si>
    <t>SERVICE</t>
  </si>
  <si>
    <t>Filtro aire</t>
  </si>
  <si>
    <t>REPUESTO</t>
  </si>
  <si>
    <t>Filtro aceite</t>
  </si>
  <si>
    <t>Total</t>
  </si>
  <si>
    <t>Cant.</t>
  </si>
  <si>
    <t>Dominio:</t>
  </si>
  <si>
    <t>Dominio</t>
  </si>
  <si>
    <t>Mano de obra</t>
  </si>
  <si>
    <t>Costo</t>
  </si>
  <si>
    <t>REMITO</t>
  </si>
  <si>
    <t>Razón social</t>
  </si>
  <si>
    <t>CUIT</t>
  </si>
  <si>
    <t>Trabajo realizado</t>
  </si>
  <si>
    <t>CATEGORÍA</t>
  </si>
  <si>
    <t xml:space="preserve">                                                                                         </t>
  </si>
  <si>
    <t xml:space="preserve">Nro: </t>
  </si>
  <si>
    <t xml:space="preserve"> Vehículo:</t>
  </si>
  <si>
    <t xml:space="preserve">                           Producto/servicio</t>
  </si>
  <si>
    <t xml:space="preserve"> realizado:</t>
  </si>
  <si>
    <t xml:space="preserve">                Gral. Deheza 191- Lbye</t>
  </si>
  <si>
    <t xml:space="preserve"> Nombre:</t>
  </si>
  <si>
    <t>Total costo repuesto</t>
  </si>
  <si>
    <t>Total precio repuesto</t>
  </si>
  <si>
    <t>Total MO</t>
  </si>
  <si>
    <t>Total trabajo</t>
  </si>
  <si>
    <t>Costo repuestos</t>
  </si>
  <si>
    <t>Deuda</t>
  </si>
  <si>
    <t>Entrega 1</t>
  </si>
  <si>
    <t>Entrega 2</t>
  </si>
  <si>
    <t>Entrega 3</t>
  </si>
  <si>
    <t>Entrega 4</t>
  </si>
  <si>
    <t>Fecha final pago</t>
  </si>
  <si>
    <t>Entrega 5</t>
  </si>
  <si>
    <t>Entrega 6</t>
  </si>
  <si>
    <t>Método pago</t>
  </si>
  <si>
    <t>Nº recibo</t>
  </si>
  <si>
    <t>PAGOS DE CLIENTES</t>
  </si>
  <si>
    <t>Comentraio</t>
  </si>
  <si>
    <t>Fecha 1</t>
  </si>
  <si>
    <t>Fecha 2</t>
  </si>
  <si>
    <t>Fecha 3</t>
  </si>
  <si>
    <t>Fecha 4</t>
  </si>
  <si>
    <t>Fecha 5</t>
  </si>
  <si>
    <t>Fecha 6</t>
  </si>
  <si>
    <t>TRABAJOS REALIZADOS</t>
  </si>
  <si>
    <t>Pago dentro de los 15 días.</t>
  </si>
  <si>
    <t>Juan Achabal</t>
  </si>
  <si>
    <t>Onix</t>
  </si>
  <si>
    <t>Aceite</t>
  </si>
  <si>
    <t>filtro aceite</t>
  </si>
  <si>
    <t>filtro polen</t>
  </si>
  <si>
    <t>juego cable bujia</t>
  </si>
  <si>
    <t>juego bujias</t>
  </si>
  <si>
    <t>termostato</t>
  </si>
  <si>
    <t>kit distribucion</t>
  </si>
  <si>
    <t>correa poliv</t>
  </si>
  <si>
    <t>polea tensora de correa poliv</t>
  </si>
  <si>
    <t>liquido+destilada</t>
  </si>
  <si>
    <t>service: cambio de aceite y filtro.</t>
  </si>
  <si>
    <t>controlor vehiculo.</t>
  </si>
  <si>
    <t>cambiar bujias de encendido y cables.</t>
  </si>
  <si>
    <t>desarmar distribución completa.</t>
  </si>
  <si>
    <t>cambiar kit termostato y puesta a punto.</t>
  </si>
  <si>
    <t>cambiar correa poliv, polea tensora de correa poliv.</t>
  </si>
  <si>
    <t>liquido refrigerante y purgar circuito.</t>
  </si>
  <si>
    <t>Taller</t>
  </si>
  <si>
    <t>Bata rio 4</t>
  </si>
  <si>
    <t>ML</t>
  </si>
  <si>
    <t>Vetaro</t>
  </si>
  <si>
    <t>Atonio Orsa</t>
  </si>
  <si>
    <t>weekend</t>
  </si>
  <si>
    <t>Cambiar fuelle homocinética lado izquierdo.</t>
  </si>
  <si>
    <t>Control tren delantero.</t>
  </si>
  <si>
    <t>Se hayó buje de parrilla delantera roto.</t>
  </si>
  <si>
    <t>Fuelle homocinética</t>
  </si>
  <si>
    <t>Ranger</t>
  </si>
  <si>
    <t>Service cambio de aceite y filtro.</t>
  </si>
  <si>
    <t>Contrl del vehículo.</t>
  </si>
  <si>
    <t>Regular convergencia</t>
  </si>
  <si>
    <t>Aceite motor 5w40</t>
  </si>
  <si>
    <t>kit filtros</t>
  </si>
  <si>
    <t>2 Rótulas inferiores</t>
  </si>
  <si>
    <t>Barotto</t>
  </si>
  <si>
    <t>Cabral Guillermo</t>
  </si>
  <si>
    <t>Peugeot 308</t>
  </si>
  <si>
    <t>Auxilio.</t>
  </si>
  <si>
    <t>Cambio de bateria.</t>
  </si>
  <si>
    <t>Puesta en marcha.</t>
  </si>
  <si>
    <t>Bateria 12v65A</t>
  </si>
  <si>
    <t>Atilio Lucero</t>
  </si>
  <si>
    <t>Gonzalez Alberto</t>
  </si>
  <si>
    <t>Cronos</t>
  </si>
  <si>
    <t>Control general del vehículo.</t>
  </si>
  <si>
    <t>Lavado motor.</t>
  </si>
  <si>
    <t>Rotación de ruedas.</t>
  </si>
  <si>
    <t>Filtro nafta</t>
  </si>
  <si>
    <t>Filtro pólen</t>
  </si>
  <si>
    <t>Transporte Palloni</t>
  </si>
  <si>
    <t>993CE</t>
  </si>
  <si>
    <t>Fiorino</t>
  </si>
  <si>
    <t>Cambiar cables de bujias y bujias.</t>
  </si>
  <si>
    <t>Peugeot 208</t>
  </si>
  <si>
    <t>Service cambio de aceite y filtros.</t>
  </si>
  <si>
    <t>Control del vehículo.</t>
  </si>
  <si>
    <t>Aceite 10w40</t>
  </si>
  <si>
    <t>Filto aceite</t>
  </si>
  <si>
    <t>ACEITE 10W40</t>
  </si>
  <si>
    <t>ACEITE 15W40</t>
  </si>
  <si>
    <t>Aceite 5w30</t>
  </si>
  <si>
    <t>Aimar Julia</t>
  </si>
  <si>
    <t>Anes Jorge</t>
  </si>
  <si>
    <t>Anconetani Karina</t>
  </si>
  <si>
    <t>Anastasi Dario</t>
  </si>
  <si>
    <t>Anchabal Juan</t>
  </si>
  <si>
    <t>Avila Micaela</t>
  </si>
  <si>
    <t>Andrada Horacio</t>
  </si>
  <si>
    <t>Alonso Patricia</t>
  </si>
  <si>
    <t>Arce Monica</t>
  </si>
  <si>
    <t>Alamo Susana</t>
  </si>
  <si>
    <t>Airasca Gustavo</t>
  </si>
  <si>
    <t>Aranda Pablo</t>
  </si>
  <si>
    <t>Armendari Martina</t>
  </si>
  <si>
    <t>Alvarez Walter</t>
  </si>
  <si>
    <t>Andres Antonella</t>
  </si>
  <si>
    <t>Alarcon Daniela</t>
  </si>
  <si>
    <t>Astesana</t>
  </si>
  <si>
    <t>Accotto Ariel</t>
  </si>
  <si>
    <t>Arguello Emanuel</t>
  </si>
  <si>
    <t>Acotto Jorge</t>
  </si>
  <si>
    <t>Aimar Pablo</t>
  </si>
  <si>
    <t>Allamandi Gustavo</t>
  </si>
  <si>
    <t>Albarracin Ernesto</t>
  </si>
  <si>
    <t>Abbiatti</t>
  </si>
  <si>
    <t>Accoto Carlos</t>
  </si>
  <si>
    <t>Albarracin German</t>
  </si>
  <si>
    <t>Ameri Roberta</t>
  </si>
  <si>
    <t>Acuña Silvana</t>
  </si>
  <si>
    <t>Aguilera Gustavo</t>
  </si>
  <si>
    <t>Avila Leonardo</t>
  </si>
  <si>
    <t>Angeleri Monica</t>
  </si>
  <si>
    <t>Aimar Alberto</t>
  </si>
  <si>
    <t>Alvarez Guillermo</t>
  </si>
  <si>
    <t>Arregui Roberto</t>
  </si>
  <si>
    <t>Alonso Roberto</t>
  </si>
  <si>
    <t>Avila Edgardo</t>
  </si>
  <si>
    <t>Ayraudo Alejandro</t>
  </si>
  <si>
    <t>Albarracin Mary</t>
  </si>
  <si>
    <t>30-50287435-3</t>
  </si>
  <si>
    <t>Bustos Lolo</t>
  </si>
  <si>
    <t>Boudoux Emanuel</t>
  </si>
  <si>
    <t>Barzola Isabel</t>
  </si>
  <si>
    <t>Bertino Geno</t>
  </si>
  <si>
    <t>Bernard Cristian</t>
  </si>
  <si>
    <t>Britos Silvia</t>
  </si>
  <si>
    <t>Bustos Churi</t>
  </si>
  <si>
    <t>Bayo</t>
  </si>
  <si>
    <t>Bave Carolina</t>
  </si>
  <si>
    <t>Brusco Paola</t>
  </si>
  <si>
    <t>Ballestrelli Valeria</t>
  </si>
  <si>
    <t>Bassino j</t>
  </si>
  <si>
    <t>Baravalle Hugo</t>
  </si>
  <si>
    <t>Bomberos Voluntarios</t>
  </si>
  <si>
    <t>Botasso Arley</t>
  </si>
  <si>
    <t>Bilinski</t>
  </si>
  <si>
    <t>Balario Paula</t>
  </si>
  <si>
    <t>Benedi Martin</t>
  </si>
  <si>
    <t>Biotti Claudia</t>
  </si>
  <si>
    <t>Barovero Jose</t>
  </si>
  <si>
    <t>Barroso</t>
  </si>
  <si>
    <t>Borello Matias</t>
  </si>
  <si>
    <t>Pisani Nicolas</t>
  </si>
  <si>
    <t>Megane</t>
  </si>
  <si>
    <t>Sacar tapa válvula.</t>
  </si>
  <si>
    <t>Limpieza y armado con sellador nuevo.</t>
  </si>
  <si>
    <t>Cambiar orring cuerpo mariposa.</t>
  </si>
  <si>
    <t>Correa poliv.</t>
  </si>
  <si>
    <t>Retenes de árboles de leva.</t>
  </si>
  <si>
    <t>Puesta a punto. Armado total.</t>
  </si>
  <si>
    <t>Retenes de arboles de leva</t>
  </si>
  <si>
    <t>Correa poliv</t>
  </si>
  <si>
    <t>Ferrando</t>
  </si>
  <si>
    <t xml:space="preserve">Desarmar suspensión lado derecho. </t>
  </si>
  <si>
    <t>Colocar grasa y abrazaderas nuevas en fuelle de homocinética.</t>
  </si>
  <si>
    <t>Desarmar suspensión lado izquierdo.</t>
  </si>
  <si>
    <t>Sacar semi eje.</t>
  </si>
  <si>
    <t>Armado total, completar nivel de aceite caja velocidad.</t>
  </si>
  <si>
    <t>Cambiar reten de eje selector.</t>
  </si>
  <si>
    <t>Aceite caja velocidad</t>
  </si>
  <si>
    <t>Fuelle semi eje lado caja izquierdo</t>
  </si>
  <si>
    <t>Rep Serrano</t>
  </si>
  <si>
    <t>Reten eje selector</t>
  </si>
  <si>
    <t xml:space="preserve">Reparar con fuelle lado caja nueva. </t>
  </si>
  <si>
    <t>de cambio. Colocar tornillos y arandelas nuevas en amortiguador derecho.</t>
  </si>
  <si>
    <t xml:space="preserve">Lavado. Cambiar ambas rótulas inferiores. </t>
  </si>
  <si>
    <t>Hoyos Pato</t>
  </si>
  <si>
    <t>Scanear vehículo.</t>
  </si>
  <si>
    <t>Limpieza del cuerpo mariposa.</t>
  </si>
  <si>
    <t>Cambiar bujia de encendido.</t>
  </si>
  <si>
    <t>Domanski Pichi</t>
  </si>
  <si>
    <t>AE880MIT</t>
  </si>
  <si>
    <t>VW T CROOS</t>
  </si>
  <si>
    <t>Fuelle de reten de eje selector</t>
  </si>
  <si>
    <t>Bujia</t>
  </si>
  <si>
    <t>Aceite motor 5w30</t>
  </si>
  <si>
    <t>Quiroga Hector</t>
  </si>
  <si>
    <t>AA914VK</t>
  </si>
  <si>
    <t>GolTrend</t>
  </si>
  <si>
    <t>Control del véhiculo.</t>
  </si>
  <si>
    <t>Cambio de kit completo de distribución y correa poliv.</t>
  </si>
  <si>
    <t>Cambio de bomba de agua.</t>
  </si>
  <si>
    <t>Kit distribución con bomba de agua y correa poliv.</t>
  </si>
  <si>
    <t>Blanco Carina</t>
  </si>
  <si>
    <t>Barzola Maximiliano</t>
  </si>
  <si>
    <t>Blanco Diego</t>
  </si>
  <si>
    <t>Borseti Veronica</t>
  </si>
  <si>
    <t>Beriani Nazarena</t>
  </si>
  <si>
    <t>Burgos Luis</t>
  </si>
  <si>
    <t>Barbero Cesar</t>
  </si>
  <si>
    <t>Bastianelli Pedro</t>
  </si>
  <si>
    <t>Bonetto Diego</t>
  </si>
  <si>
    <t>Blanco Paola</t>
  </si>
  <si>
    <t>Blanco Silvia</t>
  </si>
  <si>
    <t>Bilinski Miguel</t>
  </si>
  <si>
    <t>Barrios Juana</t>
  </si>
  <si>
    <t>Becheran Gastón</t>
  </si>
  <si>
    <t>Bongiovanni Augusto</t>
  </si>
  <si>
    <t>Blanco Maria Elena</t>
  </si>
  <si>
    <t>Bolaños Alvaro</t>
  </si>
  <si>
    <t>Ballestrelli Horacio</t>
  </si>
  <si>
    <t>Bayo Matias</t>
  </si>
  <si>
    <t>Banchio Pablo</t>
  </si>
  <si>
    <t>Berdus Silvia</t>
  </si>
  <si>
    <t>Bonetto Gustavo</t>
  </si>
  <si>
    <t>Benavidez Matías</t>
  </si>
  <si>
    <t>Barnard Gladys</t>
  </si>
  <si>
    <t>Basterrechea</t>
  </si>
  <si>
    <t>Bertania Mario</t>
  </si>
  <si>
    <t>Bonava Eva</t>
  </si>
  <si>
    <t>Bongiorni Laura</t>
  </si>
  <si>
    <t>Barral Juan</t>
  </si>
  <si>
    <t>Becheran Pichon</t>
  </si>
  <si>
    <t>Cuevas Jorge</t>
  </si>
  <si>
    <t>Canave Daniel</t>
  </si>
  <si>
    <t>Chavez Daniel</t>
  </si>
  <si>
    <t>Careri Gustavo</t>
  </si>
  <si>
    <t>Coria Marcelo</t>
  </si>
  <si>
    <t>Chirino</t>
  </si>
  <si>
    <t>Cosaro Guillermo</t>
  </si>
  <si>
    <t>Cuevas Emanuel</t>
  </si>
  <si>
    <t>Carrara Hector</t>
  </si>
  <si>
    <t>Cipolla Mire</t>
  </si>
  <si>
    <t>Conesa Fernando</t>
  </si>
  <si>
    <t>Carrara Marta</t>
  </si>
  <si>
    <t>Costa Laura</t>
  </si>
  <si>
    <t>Chavez Fabian</t>
  </si>
  <si>
    <t>Coria Marcos</t>
  </si>
  <si>
    <t>Caballero Jorge</t>
  </si>
  <si>
    <t>Creativiti S.A.S</t>
  </si>
  <si>
    <t>Calderon Daniel</t>
  </si>
  <si>
    <t>Castañeda Javier</t>
  </si>
  <si>
    <t>Castañeda Jorge</t>
  </si>
  <si>
    <t>Coronel Nahuel (WEIZUR)</t>
  </si>
  <si>
    <t>Cane Mauricio</t>
  </si>
  <si>
    <t>Colombo Pedro</t>
  </si>
  <si>
    <t>Cabrero Marta</t>
  </si>
  <si>
    <t>Caseres Rodrigo</t>
  </si>
  <si>
    <t>Coria Guillermo</t>
  </si>
  <si>
    <t>Comaglio Agustin</t>
  </si>
  <si>
    <t>Cardo Verduleria</t>
  </si>
  <si>
    <t>Canepa Carlos</t>
  </si>
  <si>
    <t>Calderon (pini)</t>
  </si>
  <si>
    <t>Cappelletti Liliana</t>
  </si>
  <si>
    <t>Cardo Gise</t>
  </si>
  <si>
    <t>Cosaro Juan</t>
  </si>
  <si>
    <t>Casas Juan Pablo</t>
  </si>
  <si>
    <t>Chicco Laura</t>
  </si>
  <si>
    <t>Carrara Sandra</t>
  </si>
  <si>
    <t>Carrara Lucero Adrian</t>
  </si>
  <si>
    <t>Cosaro Henry</t>
  </si>
  <si>
    <t>Cabral Horacio</t>
  </si>
  <si>
    <t>Charra Ismael</t>
  </si>
  <si>
    <t>Cosaro Marina</t>
  </si>
  <si>
    <t>Cheli Sebastian</t>
  </si>
  <si>
    <t>Carabetta Noelia</t>
  </si>
  <si>
    <t>Cometo Ana</t>
  </si>
  <si>
    <t>Canale Alejandra</t>
  </si>
  <si>
    <t>Chapezone</t>
  </si>
  <si>
    <t>Curti Carlos</t>
  </si>
  <si>
    <t>Calleri Vanesa</t>
  </si>
  <si>
    <t>Carranza Sebastian</t>
  </si>
  <si>
    <t>Chirino Roberto</t>
  </si>
  <si>
    <t>Carrara Julio</t>
  </si>
  <si>
    <t>Cane Emiliano</t>
  </si>
  <si>
    <t>Domanski</t>
  </si>
  <si>
    <t>Di Genaro Julio</t>
  </si>
  <si>
    <t>Daviano Richard</t>
  </si>
  <si>
    <t>Diaz Facundo</t>
  </si>
  <si>
    <t>Do Campo Ramiro</t>
  </si>
  <si>
    <t>Diesel Lange S.R.L</t>
  </si>
  <si>
    <t>33-57444163-9</t>
  </si>
  <si>
    <t>Dominguez Miguel</t>
  </si>
  <si>
    <t>Duran</t>
  </si>
  <si>
    <t>Dellafiore Santiago</t>
  </si>
  <si>
    <t>Dimarco Sebastian</t>
  </si>
  <si>
    <t>Di Franco Dani</t>
  </si>
  <si>
    <t>Dominguez Mauri</t>
  </si>
  <si>
    <t>De luengas Marcos</t>
  </si>
  <si>
    <t>Dominguez Marcos</t>
  </si>
  <si>
    <t>Dominguez Juan</t>
  </si>
  <si>
    <t>Duran Gabriela</t>
  </si>
  <si>
    <t>Dellafiore Marcelo</t>
  </si>
  <si>
    <t>Depascualle Carolina</t>
  </si>
  <si>
    <t>Dellafiore Mariano</t>
  </si>
  <si>
    <t>Dutto Juan</t>
  </si>
  <si>
    <t>Ender David</t>
  </si>
  <si>
    <t>Espinoza Cayetano</t>
  </si>
  <si>
    <t>Eracci Jose</t>
  </si>
  <si>
    <t>Echevarrieta Jorge</t>
  </si>
  <si>
    <t>20-25269296-8</t>
  </si>
  <si>
    <t>Esteban Miguel</t>
  </si>
  <si>
    <t>Grasi Francisco</t>
  </si>
  <si>
    <t>Ferrando Jorge</t>
  </si>
  <si>
    <t>Fenoglio Egle</t>
  </si>
  <si>
    <t>Fenoglio Clever</t>
  </si>
  <si>
    <t>Ferrando Elba</t>
  </si>
  <si>
    <t>Fernando Federico</t>
  </si>
  <si>
    <t>Crochinelli Carlos</t>
  </si>
  <si>
    <t>FXU688</t>
  </si>
  <si>
    <t>Control parcial del vehiculo.</t>
  </si>
  <si>
    <t>Cambiar ambas correas poli V y polea tensora fija.</t>
  </si>
  <si>
    <t>Polea tensora de correa poliv</t>
  </si>
  <si>
    <t>Correa poliv 3SK</t>
  </si>
  <si>
    <t>Correa poliv 6SK</t>
  </si>
  <si>
    <t>Km:</t>
  </si>
  <si>
    <t>Kilómetros</t>
  </si>
  <si>
    <t>AD225VD</t>
  </si>
  <si>
    <t>Citroen C4 LOUNGE</t>
  </si>
  <si>
    <t>Cambio Bateria</t>
  </si>
  <si>
    <t>Bateria</t>
  </si>
  <si>
    <t>Guevara Mario</t>
  </si>
  <si>
    <t>Greco German</t>
  </si>
  <si>
    <t>Gonzalez Cesar</t>
  </si>
  <si>
    <t>Giordano Hugo</t>
  </si>
  <si>
    <t>Gimena Juan</t>
  </si>
  <si>
    <t>Giordano (corralón)</t>
  </si>
  <si>
    <t>Ale Gomez MEDIC</t>
  </si>
  <si>
    <t>Garay Jorge</t>
  </si>
  <si>
    <t>Goico Pablo</t>
  </si>
  <si>
    <t>Gutierrez Sergio</t>
  </si>
  <si>
    <t>Gauna Maria Ester</t>
  </si>
  <si>
    <t>Gallo Gustavo</t>
  </si>
  <si>
    <t>Gonzalez Matias</t>
  </si>
  <si>
    <t>Grossi</t>
  </si>
  <si>
    <t>Guevara Natalia</t>
  </si>
  <si>
    <t>Gauna Raul</t>
  </si>
  <si>
    <t>Grecco Pedro</t>
  </si>
  <si>
    <t>Giordano</t>
  </si>
  <si>
    <t>Garcia Pablo</t>
  </si>
  <si>
    <t>Gualpa Juana</t>
  </si>
  <si>
    <t>Gomez Pildora</t>
  </si>
  <si>
    <t>Garay Elias</t>
  </si>
  <si>
    <t>Goria Chucho</t>
  </si>
  <si>
    <t>Gomez Cristian</t>
  </si>
  <si>
    <t>Gilli Florencia</t>
  </si>
  <si>
    <t>Gimenez Agustina</t>
  </si>
  <si>
    <t>Gonzalez Gaston</t>
  </si>
  <si>
    <t>Guevara Dani</t>
  </si>
  <si>
    <t>Gutierrez Hnos</t>
  </si>
  <si>
    <t>30-60864774-7</t>
  </si>
  <si>
    <t>Gutierrez Renato</t>
  </si>
  <si>
    <t>Gallo Pepe</t>
  </si>
  <si>
    <t>Gonella</t>
  </si>
  <si>
    <t>Grinch Andres</t>
  </si>
  <si>
    <t>Gatti Mariana</t>
  </si>
  <si>
    <t>Garro Matias</t>
  </si>
  <si>
    <t>Guzman Walter</t>
  </si>
  <si>
    <t>Guerri Alberto</t>
  </si>
  <si>
    <t>Gonzalez Patricia</t>
  </si>
  <si>
    <t>Garcia Jorge</t>
  </si>
  <si>
    <t>Gomez Alejandro</t>
  </si>
  <si>
    <t>Goico Ana Paula</t>
  </si>
  <si>
    <t>Gonzalez Julio</t>
  </si>
  <si>
    <t>Gonzalez Carlos</t>
  </si>
  <si>
    <t>Gomez Hugo</t>
  </si>
  <si>
    <t>Grosso Maxi</t>
  </si>
  <si>
    <t>Gullino Renzo</t>
  </si>
  <si>
    <t>Gutierrez Martin</t>
  </si>
  <si>
    <t>Godoy Agustin</t>
  </si>
  <si>
    <t>Gastañaga</t>
  </si>
  <si>
    <t>Gomez Daniel</t>
  </si>
  <si>
    <t>Gimenez Javier</t>
  </si>
  <si>
    <t>Gutierrez Rodolfo</t>
  </si>
  <si>
    <t>Guilli Dario</t>
  </si>
  <si>
    <t>Galarraga German</t>
  </si>
  <si>
    <t>Giorgi Carlos</t>
  </si>
  <si>
    <t>Gigante Joni</t>
  </si>
  <si>
    <t>Hanse Cristian</t>
  </si>
  <si>
    <t>Hernandez Estela</t>
  </si>
  <si>
    <t>Irouleguy Daniel</t>
  </si>
  <si>
    <t>INTA</t>
  </si>
  <si>
    <t>Irrazabal Miguel</t>
  </si>
  <si>
    <t>Isseta Marcos</t>
  </si>
  <si>
    <t>Isaias Federico</t>
  </si>
  <si>
    <t>Irouleguy Gaspar</t>
  </si>
  <si>
    <t>Integral Agropecuaria</t>
  </si>
  <si>
    <t>30-65346143-3</t>
  </si>
  <si>
    <t>Isseta Marcelo</t>
  </si>
  <si>
    <t>Jattoff Monica</t>
  </si>
  <si>
    <t>Lang Juan Pablo</t>
  </si>
  <si>
    <t>Muñoz</t>
  </si>
  <si>
    <t>AO556QH</t>
  </si>
  <si>
    <t>Fiat Movie</t>
  </si>
  <si>
    <t>Lavado.  Rotacion de ruedas.</t>
  </si>
  <si>
    <t>Cambio liquido refrigerante.</t>
  </si>
  <si>
    <t>Limpieza de déposito recuperador de agua y del circuito de refrigeración y purgado del mismo.</t>
  </si>
  <si>
    <t>Liquido refrigerante + destilada</t>
  </si>
  <si>
    <t>Kit de Filtros</t>
  </si>
  <si>
    <t>Lovera DR.</t>
  </si>
  <si>
    <t>Lovera Jose</t>
  </si>
  <si>
    <t>Lovaysa Marcio</t>
  </si>
  <si>
    <t>Lopez Alejandra</t>
  </si>
  <si>
    <t>Labrar S.R.L</t>
  </si>
  <si>
    <t>30-70805175-2</t>
  </si>
  <si>
    <t>Lang Fabricio</t>
  </si>
  <si>
    <t>Lopez Jorge</t>
  </si>
  <si>
    <t>Legaz S.R.L</t>
  </si>
  <si>
    <t>Lucero Cristian</t>
  </si>
  <si>
    <t>Lopez Kako</t>
  </si>
  <si>
    <t>Lopez Ines</t>
  </si>
  <si>
    <t>Lopez Laura</t>
  </si>
  <si>
    <t>Laciar Marta</t>
  </si>
  <si>
    <t>Loza Gladys</t>
  </si>
  <si>
    <t>Lang Gustavo</t>
  </si>
  <si>
    <t>Lucero Claudio</t>
  </si>
  <si>
    <t>Llano Raquel</t>
  </si>
  <si>
    <t>27-03263519-1</t>
  </si>
  <si>
    <t>Lopez Ruben</t>
  </si>
  <si>
    <t>Loeiro Daniel</t>
  </si>
  <si>
    <t>Martin Jose Luis</t>
  </si>
  <si>
    <t>Mansuino Daniel</t>
  </si>
  <si>
    <t>Monge Nati</t>
  </si>
  <si>
    <t>Muñoz Mariano</t>
  </si>
  <si>
    <t>Marchesi</t>
  </si>
  <si>
    <t>Mendizabal Alicia</t>
  </si>
  <si>
    <t>Morales Ariel</t>
  </si>
  <si>
    <t>Ministerio de Agroindustria</t>
  </si>
  <si>
    <t>Molina Agustin</t>
  </si>
  <si>
    <t>Marciali Veronica</t>
  </si>
  <si>
    <t>Macagno Dante</t>
  </si>
  <si>
    <t>Mansuino Walter</t>
  </si>
  <si>
    <t>Moreno Orlando</t>
  </si>
  <si>
    <t>Morales Fernando</t>
  </si>
  <si>
    <t>Marveggio</t>
  </si>
  <si>
    <t>Mora Rodrigo</t>
  </si>
  <si>
    <t>Mendoza Maxi</t>
  </si>
  <si>
    <t>Molinari Santiago</t>
  </si>
  <si>
    <t>Marveglio Guillermo</t>
  </si>
  <si>
    <t>Martino Carlos</t>
  </si>
  <si>
    <t>Meinardi Valeria</t>
  </si>
  <si>
    <t>Martina Belen</t>
  </si>
  <si>
    <t xml:space="preserve">Medina Eduardo </t>
  </si>
  <si>
    <t>Marziolli Veronica</t>
  </si>
  <si>
    <t>Magliano Jorge</t>
  </si>
  <si>
    <t>Martinengo Mario</t>
  </si>
  <si>
    <t>Monasterio Paola</t>
  </si>
  <si>
    <t>Marzialli Edgardo</t>
  </si>
  <si>
    <t>Mandrile Sebastian</t>
  </si>
  <si>
    <t>33-71571760-9</t>
  </si>
  <si>
    <t>Montovani</t>
  </si>
  <si>
    <t>Magliano Patricio</t>
  </si>
  <si>
    <t>Moretti Ani</t>
  </si>
  <si>
    <t>Martinez Fermin</t>
  </si>
  <si>
    <t>Moretti Maria Delia</t>
  </si>
  <si>
    <t>Magliano Juan</t>
  </si>
  <si>
    <t>Marcone Facundo</t>
  </si>
  <si>
    <t>Martinez Uruguayo</t>
  </si>
  <si>
    <t>Maurino Walter</t>
  </si>
  <si>
    <t>Magliano Debora</t>
  </si>
  <si>
    <t>Matorras Rene</t>
  </si>
  <si>
    <t>Manitto Rosana</t>
  </si>
  <si>
    <t>MEDIC</t>
  </si>
  <si>
    <t>Mansuino Alberto</t>
  </si>
  <si>
    <t>Moia Maria Jose</t>
  </si>
  <si>
    <t>Menendez Ana</t>
  </si>
  <si>
    <t>Marengo Favio</t>
  </si>
  <si>
    <t>Magris Victorio</t>
  </si>
  <si>
    <t>Municipalidad Laboulaye</t>
  </si>
  <si>
    <t>30-99909879-3</t>
  </si>
  <si>
    <t>Moretti Renato</t>
  </si>
  <si>
    <t>Molinari Luis</t>
  </si>
  <si>
    <t>Merlo Teresa</t>
  </si>
  <si>
    <t>Mainero Rodolfo</t>
  </si>
  <si>
    <t>Medina Javier</t>
  </si>
  <si>
    <t>Magra Roberto</t>
  </si>
  <si>
    <t>Martina Nilda</t>
  </si>
  <si>
    <t>Naves Diego</t>
  </si>
  <si>
    <t>Nicolino Hugo</t>
  </si>
  <si>
    <t>Nebon Gladys</t>
  </si>
  <si>
    <t>Navarro Araceli</t>
  </si>
  <si>
    <t>Noel Jose</t>
  </si>
  <si>
    <t>Nueva Papeleno S.A</t>
  </si>
  <si>
    <t>30-71477210-0</t>
  </si>
  <si>
    <t>Orsa Albarracin</t>
  </si>
  <si>
    <t>Oyola Alberto</t>
  </si>
  <si>
    <t>Otateheguy</t>
  </si>
  <si>
    <t>OCA S.R.L</t>
  </si>
  <si>
    <t>Oviedo Jose Luis</t>
  </si>
  <si>
    <t>Ordoñez German</t>
  </si>
  <si>
    <t>Ojeda Ambal</t>
  </si>
  <si>
    <t>Oviedo Timo</t>
  </si>
  <si>
    <t>Olivares Daniel</t>
  </si>
  <si>
    <t>Olmedo Diego</t>
  </si>
  <si>
    <t>Oyola Fernando</t>
  </si>
  <si>
    <t>Pozzi Ricardo</t>
  </si>
  <si>
    <t>Pelliza Kevin</t>
  </si>
  <si>
    <t>Pucca Rodrigo</t>
  </si>
  <si>
    <t>Palletti</t>
  </si>
  <si>
    <t>20-13528737-8</t>
  </si>
  <si>
    <t>Postachini German</t>
  </si>
  <si>
    <t>Pico Nicolas</t>
  </si>
  <si>
    <t>Papano Felipe</t>
  </si>
  <si>
    <t>Pennisi Tania</t>
  </si>
  <si>
    <t>Pereyra Milena</t>
  </si>
  <si>
    <t>Properzzi</t>
  </si>
  <si>
    <t>Perez Carlos</t>
  </si>
  <si>
    <t>Properzzi Rosana</t>
  </si>
  <si>
    <t>Pujol Jorge</t>
  </si>
  <si>
    <t>Perez Pocho</t>
  </si>
  <si>
    <t>Palloni Shirley</t>
  </si>
  <si>
    <t>Pereyra Miguel</t>
  </si>
  <si>
    <t>Pereyra Mariano</t>
  </si>
  <si>
    <t>Pegoraro Sonia</t>
  </si>
  <si>
    <t>Perez Matias</t>
  </si>
  <si>
    <t>Penoncello Vanesa</t>
  </si>
  <si>
    <t>Prieto Favio</t>
  </si>
  <si>
    <t>Picco Emanuel</t>
  </si>
  <si>
    <t>Pereyra Rosana</t>
  </si>
  <si>
    <t>Picco Sergio</t>
  </si>
  <si>
    <t>Paredes Juan</t>
  </si>
  <si>
    <t>Pellegrini Zulema</t>
  </si>
  <si>
    <t>Piriz Leo</t>
  </si>
  <si>
    <t>Pra Adolfo</t>
  </si>
  <si>
    <t>Pucca Veronica</t>
  </si>
  <si>
    <t>Quinteros Cristina</t>
  </si>
  <si>
    <t>Quevedo Pablo</t>
  </si>
  <si>
    <t>Quiroga Maxi</t>
  </si>
  <si>
    <t>Quinteros Luis</t>
  </si>
  <si>
    <t>Rosas Pitu</t>
  </si>
  <si>
    <t>Reyes Mirta</t>
  </si>
  <si>
    <t>Rocca Pedro</t>
  </si>
  <si>
    <t>Rodriguez Walter</t>
  </si>
  <si>
    <t>Rosende Gerardo</t>
  </si>
  <si>
    <t>Rodriguez Pablo</t>
  </si>
  <si>
    <t>Reviglio Ezequiel</t>
  </si>
  <si>
    <t>Roman Agus</t>
  </si>
  <si>
    <t>Rios Beto</t>
  </si>
  <si>
    <t>Rozon Carmen</t>
  </si>
  <si>
    <t>Ramirez Nicolas</t>
  </si>
  <si>
    <t>Rodriguez Silvia</t>
  </si>
  <si>
    <t>Rodriguez Ezequiel</t>
  </si>
  <si>
    <t>Rios Toto</t>
  </si>
  <si>
    <t>Ricci Arturo</t>
  </si>
  <si>
    <t>Ramanzin Sofia</t>
  </si>
  <si>
    <t>Romero Nelson</t>
  </si>
  <si>
    <t>Rodriguez Victoria</t>
  </si>
  <si>
    <t>Rafael</t>
  </si>
  <si>
    <t>Rodriguez Jorge</t>
  </si>
  <si>
    <t>Ramanzin Mateo</t>
  </si>
  <si>
    <t>Rivas Enzo</t>
  </si>
  <si>
    <t>Reviglia Lito</t>
  </si>
  <si>
    <t>Romero Analia</t>
  </si>
  <si>
    <t>Rodriguez Eva</t>
  </si>
  <si>
    <t>Rodriguez</t>
  </si>
  <si>
    <t>Rios</t>
  </si>
  <si>
    <t>Russo Patricia</t>
  </si>
  <si>
    <t>Rodriguez Horner</t>
  </si>
  <si>
    <t>Revol Juan</t>
  </si>
  <si>
    <t>Riera</t>
  </si>
  <si>
    <t>Schefer Guillermo</t>
  </si>
  <si>
    <t>San Jose Agricola</t>
  </si>
  <si>
    <t>30-59016456-5</t>
  </si>
  <si>
    <t>Salgado Victor</t>
  </si>
  <si>
    <t>Stap Silvia</t>
  </si>
  <si>
    <t>Salomone Graciela</t>
  </si>
  <si>
    <t>Sicot Liliana</t>
  </si>
  <si>
    <t>Senet Javier</t>
  </si>
  <si>
    <t>Schefer Maria Elena</t>
  </si>
  <si>
    <t>Salvay</t>
  </si>
  <si>
    <t>Scaccia Domingo</t>
  </si>
  <si>
    <t>Sabani Ignacio</t>
  </si>
  <si>
    <t>Schmala Monica</t>
  </si>
  <si>
    <t>Sanchez Estela</t>
  </si>
  <si>
    <t>Suarez Luciano</t>
  </si>
  <si>
    <t>Schmitt Pablo</t>
  </si>
  <si>
    <t>Soria Eduardo</t>
  </si>
  <si>
    <t>Schefer Joli</t>
  </si>
  <si>
    <t>Stap Carlos</t>
  </si>
  <si>
    <t>Saladino Guillermo</t>
  </si>
  <si>
    <t>Salinas Ruben</t>
  </si>
  <si>
    <t>Schefer Adela</t>
  </si>
  <si>
    <t>Sambucetti Lucas</t>
  </si>
  <si>
    <t>Seveno Mirta</t>
  </si>
  <si>
    <t>Stap Nahuel</t>
  </si>
  <si>
    <t>Salinas Graciela</t>
  </si>
  <si>
    <t>Surjate Sergio</t>
  </si>
  <si>
    <t>Stap Monica</t>
  </si>
  <si>
    <t>Sagro Jorge</t>
  </si>
  <si>
    <t>Sosa Norma</t>
  </si>
  <si>
    <t>Salbay</t>
  </si>
  <si>
    <t>Sagno Agostina</t>
  </si>
  <si>
    <t>27-31744762-6</t>
  </si>
  <si>
    <t>SOTEIN SARL</t>
  </si>
  <si>
    <t>30-52638194-3</t>
  </si>
  <si>
    <t>Torres David</t>
  </si>
  <si>
    <t>Toyos Pato</t>
  </si>
  <si>
    <t>Tolosano</t>
  </si>
  <si>
    <t>Trobatto Pablo</t>
  </si>
  <si>
    <t>Tonello Sergio</t>
  </si>
  <si>
    <t>Torres Cali</t>
  </si>
  <si>
    <t>Torres Estela</t>
  </si>
  <si>
    <t>Tonello Santiago</t>
  </si>
  <si>
    <t>Tigombo</t>
  </si>
  <si>
    <t>Turdó</t>
  </si>
  <si>
    <t>Torrejón Virginia</t>
  </si>
  <si>
    <t>Torres Fausto</t>
  </si>
  <si>
    <t>Tonello Pedro</t>
  </si>
  <si>
    <t>Trivigno Lito</t>
  </si>
  <si>
    <t>Tartara Samanta</t>
  </si>
  <si>
    <t>Tosello Gastón</t>
  </si>
  <si>
    <t>33-70960111-9</t>
  </si>
  <si>
    <t>Tranquili yiyo</t>
  </si>
  <si>
    <t>Ugartemendia Pivi</t>
  </si>
  <si>
    <t>Uleldin Patricio</t>
  </si>
  <si>
    <t>Ugartemendia jopa</t>
  </si>
  <si>
    <t>Ureta Ariel</t>
  </si>
  <si>
    <t>Urrutia Susana</t>
  </si>
  <si>
    <t>Ubeda Jorge</t>
  </si>
  <si>
    <t>Velasquez Horacio</t>
  </si>
  <si>
    <t>Vizami Gabriel</t>
  </si>
  <si>
    <t>Verna Mario</t>
  </si>
  <si>
    <t>Vasallo Emanuel</t>
  </si>
  <si>
    <t>Velez Mirta</t>
  </si>
  <si>
    <t>Volpini Maru</t>
  </si>
  <si>
    <t>Varale Guillermo</t>
  </si>
  <si>
    <t>Vilares Roberto</t>
  </si>
  <si>
    <t>Vallejos Cristian</t>
  </si>
  <si>
    <t>Vallejos Yohana</t>
  </si>
  <si>
    <t>Vander Braver</t>
  </si>
  <si>
    <t>Vollertser kike</t>
  </si>
  <si>
    <t>WEIZUR</t>
  </si>
  <si>
    <t>30-70794379-1</t>
  </si>
  <si>
    <t>Weizek Susana</t>
  </si>
  <si>
    <t>Weizek Ruben</t>
  </si>
  <si>
    <t>Weth Caro</t>
  </si>
  <si>
    <t>Wisek Fernando</t>
  </si>
  <si>
    <t>Wiesek Pini</t>
  </si>
  <si>
    <t>Wiesek Eugenia</t>
  </si>
  <si>
    <t>Wiesek</t>
  </si>
  <si>
    <t>Yudi Ruben</t>
  </si>
  <si>
    <t>Zarapoza</t>
  </si>
  <si>
    <t>Zoppi Daniel</t>
  </si>
  <si>
    <t>Sacar tanque de combustible.</t>
  </si>
  <si>
    <t>Limpieza y cambiar bomba eléctrica.</t>
  </si>
  <si>
    <t>Desarmar frente de motor y cambiar retén de polea de cigüeñal, amortiguadores delanteros.</t>
  </si>
  <si>
    <t>Bomba de gasoil eléctrica</t>
  </si>
  <si>
    <t>Filtro gasoil</t>
  </si>
  <si>
    <t>Amortiguadores delanteros</t>
  </si>
  <si>
    <t>Gasoil</t>
  </si>
  <si>
    <t>Retén de distribución 3.0 tapa</t>
  </si>
  <si>
    <t>Martin Jose</t>
  </si>
  <si>
    <t>AC369PI</t>
  </si>
  <si>
    <t>Desarmar distribución completa.</t>
  </si>
  <si>
    <t>Cambiar kit de distribución con bomba de agua.</t>
  </si>
  <si>
    <t>Liquido refrigerante y correa poliv.</t>
  </si>
  <si>
    <t>Bomba de agua</t>
  </si>
  <si>
    <t>Kit distribución</t>
  </si>
  <si>
    <t>Formini Victor</t>
  </si>
  <si>
    <t>Cambiar bieleta barra estabilizadora lado izquierdo.</t>
  </si>
  <si>
    <t>Bieleta barra estabilizadora izquierda</t>
  </si>
  <si>
    <t>Willy</t>
  </si>
  <si>
    <t>AE154FT</t>
  </si>
  <si>
    <t>Bujias</t>
  </si>
  <si>
    <t>Filtro Aceite</t>
  </si>
  <si>
    <t>Liquido desencrustante</t>
  </si>
  <si>
    <t>Muñoz Neri</t>
  </si>
  <si>
    <t>20-05074783-3</t>
  </si>
  <si>
    <t>Termostato</t>
  </si>
  <si>
    <t>Correa poliv de alternador</t>
  </si>
  <si>
    <t>Juego de pastillas de freno delanteros</t>
  </si>
  <si>
    <t>Flores Juanis</t>
  </si>
  <si>
    <t>Ventura Marcelo (padre)</t>
  </si>
  <si>
    <t>Boschiazo Antonella</t>
  </si>
  <si>
    <t>Ventura Marcelo (hijo)</t>
  </si>
  <si>
    <t>23-13420018-9</t>
  </si>
  <si>
    <t>Suarez Lucas</t>
  </si>
  <si>
    <t>Dutto Mariano</t>
  </si>
  <si>
    <t>Ferne Sergio</t>
  </si>
  <si>
    <t>Gutierrez Ines</t>
  </si>
  <si>
    <t>Lucero Adrian</t>
  </si>
  <si>
    <t>EFR454</t>
  </si>
  <si>
    <t>Palio</t>
  </si>
  <si>
    <t>Auxilio y cambio de bateria.</t>
  </si>
  <si>
    <t>Bateria Moura</t>
  </si>
  <si>
    <t>AA255TK</t>
  </si>
  <si>
    <t>Siena</t>
  </si>
  <si>
    <t>Sacar tapa de cilindro desarmar integra.</t>
  </si>
  <si>
    <t>Limpieza y cambio de junta, tapa de cilindro y juego de juntas de descarbonizacion.</t>
  </si>
  <si>
    <t>Armado total puesta a punto cambiar aceite. Filtro de aceite, colocar líquido refrigerante.</t>
  </si>
  <si>
    <t>Limpieza interior del circuito de refrigeración.</t>
  </si>
  <si>
    <t>Aceite motor 10w40</t>
  </si>
  <si>
    <t>Correa poliv 5PK</t>
  </si>
  <si>
    <t>Correa poliv 3PK</t>
  </si>
  <si>
    <t>Polea tensora</t>
  </si>
  <si>
    <t>Depósito de agua</t>
  </si>
  <si>
    <t>Líquidio refrigerante + agua destilada</t>
  </si>
  <si>
    <t>barotto</t>
  </si>
  <si>
    <t>Armado total</t>
  </si>
  <si>
    <t>Liquido refrigerante + agua destilada</t>
  </si>
  <si>
    <t>Toro</t>
  </si>
  <si>
    <t>Cambiar kit de distribución.</t>
  </si>
  <si>
    <t>Cambiar bomba de agua y poleas.</t>
  </si>
  <si>
    <t xml:space="preserve">Limpiar circuito refrigerante. </t>
  </si>
  <si>
    <t>Polea acanalada</t>
  </si>
  <si>
    <t>Polea lisa</t>
  </si>
  <si>
    <t>Rc distribuciones</t>
  </si>
  <si>
    <t>Efectivo</t>
  </si>
  <si>
    <t>Llanos Raquel</t>
  </si>
  <si>
    <t>Medic</t>
  </si>
  <si>
    <t>San Jose Agropecuaria</t>
  </si>
  <si>
    <t>Orsa Antonio</t>
  </si>
  <si>
    <t>Palio Wekend</t>
  </si>
  <si>
    <t>Sacar parrilla de suspensión mismo lado.</t>
  </si>
  <si>
    <t>Reparar co ambos bujes nuevos y cambiar bujes de barra de estabilizadora.</t>
  </si>
  <si>
    <t>Regular convergencia.</t>
  </si>
  <si>
    <t>Buje barra estabilizadora</t>
  </si>
  <si>
    <t>Buje de parrilla parte trasera lado derecho.</t>
  </si>
  <si>
    <t>Buje de parrilla parte delantera lado derecho.</t>
  </si>
  <si>
    <t>AB767DV</t>
  </si>
  <si>
    <t>Filtro polen</t>
  </si>
  <si>
    <t>Pastillas freno</t>
  </si>
  <si>
    <t>Martinich Nahuel</t>
  </si>
  <si>
    <t>Cambiar pastillas de freno delanteras.</t>
  </si>
  <si>
    <t>Limpieza del circuito de refrigeración del depósito recuperador de agua.</t>
  </si>
  <si>
    <t>Cambiar líquido refrigerante.</t>
  </si>
  <si>
    <t>Bertaina Damian</t>
  </si>
  <si>
    <t>Transferencia</t>
  </si>
  <si>
    <t>Fiat Strada</t>
  </si>
  <si>
    <t>cheque</t>
  </si>
  <si>
    <t>Isasis Luciana</t>
  </si>
  <si>
    <t>Clio</t>
  </si>
  <si>
    <t>Cambiar radiador de agua y electro ventilador.</t>
  </si>
  <si>
    <t>Purgar circuito de refrigeración.</t>
  </si>
  <si>
    <t>taller</t>
  </si>
  <si>
    <t>Daster F4R 4X4</t>
  </si>
  <si>
    <t>Rotación de ruedas. Cambio de bujias.</t>
  </si>
  <si>
    <t>Guerrieri Gladys</t>
  </si>
  <si>
    <t>Traker</t>
  </si>
  <si>
    <t>AB744KG</t>
  </si>
  <si>
    <t>Control de bujias.</t>
  </si>
  <si>
    <t>Sopleteo de filtro de aire y filtro de pólen.</t>
  </si>
  <si>
    <t>Control de niveles.</t>
  </si>
  <si>
    <t>Verdus Silvio</t>
  </si>
  <si>
    <t>Aveo</t>
  </si>
  <si>
    <t>LRY221</t>
  </si>
  <si>
    <t>Sacar tapa de cilindro. Desarmar integra, limpieza.</t>
  </si>
  <si>
    <t>Cambiar junta tapa de cilindro. Armar tapa de de cilindro. Cambiar juego de juntas de descarbonización nuevo.</t>
  </si>
  <si>
    <t>Colocar tapa de cilindro, reajustar tapa de cilindro.</t>
  </si>
  <si>
    <t>Cambiar aceite y filtro.</t>
  </si>
  <si>
    <t>Colocar líquido refrigerante y purgar circuito.</t>
  </si>
  <si>
    <t>Trabajo de rectificadora Stabio</t>
  </si>
  <si>
    <t>Filtro de aceite</t>
  </si>
  <si>
    <t>Stabio</t>
  </si>
  <si>
    <t>Saveiro 1,9 Diesel</t>
  </si>
  <si>
    <t>Aceite motor 15w40</t>
  </si>
  <si>
    <t>Junta tapa de cilindro</t>
  </si>
  <si>
    <t>Junta tapa de válvula</t>
  </si>
  <si>
    <t>Soporte filtro de aceite</t>
  </si>
  <si>
    <t>Bulbo electro ventilador</t>
  </si>
  <si>
    <t>Mano de obra sin cargo.</t>
  </si>
  <si>
    <t>Fernandez Gerardo</t>
  </si>
  <si>
    <t>Voyage</t>
  </si>
  <si>
    <t>Cambiar cuerpo termostato completo.</t>
  </si>
  <si>
    <t>Trasbazado de líquido refrigerante.</t>
  </si>
  <si>
    <t>Control para viaje.</t>
  </si>
  <si>
    <t>Agregar aceite motor.</t>
  </si>
  <si>
    <t>Purgar circuito de refrigeración, control de pérdida.</t>
  </si>
  <si>
    <t>Cuerpo termostato completo</t>
  </si>
  <si>
    <t>Gol Trend</t>
  </si>
  <si>
    <t>Cambiar kit, bomba de agua, correas poliv.</t>
  </si>
  <si>
    <t>Ocampo Manolo</t>
  </si>
  <si>
    <t>Kit embrague</t>
  </si>
  <si>
    <t>Reten semi eje chico</t>
  </si>
  <si>
    <t>Reten grande semi eje</t>
  </si>
  <si>
    <t>Wesek Pini</t>
  </si>
  <si>
    <t>Agile</t>
  </si>
  <si>
    <t>Kit filtros</t>
  </si>
  <si>
    <t>Pastillas de freno</t>
  </si>
  <si>
    <t>NEN775</t>
  </si>
  <si>
    <t>Kangoo</t>
  </si>
  <si>
    <t>CLIENTES</t>
  </si>
  <si>
    <t>PROVEEDORES</t>
  </si>
  <si>
    <t>Mercado Libre</t>
  </si>
  <si>
    <t>FOX</t>
  </si>
  <si>
    <t>Aceite de motor</t>
  </si>
  <si>
    <t>JNW454</t>
  </si>
  <si>
    <t>LUX908</t>
  </si>
  <si>
    <t>SIMBOL</t>
  </si>
  <si>
    <t>Colocar depósito canister completo.</t>
  </si>
  <si>
    <t>Limpieza de cuerpo mariposa y de sensor MAF.</t>
  </si>
  <si>
    <t>Control de orring de admisión.</t>
  </si>
  <si>
    <t>Macagno Omar</t>
  </si>
  <si>
    <t>OHT863</t>
  </si>
  <si>
    <t>PALIO</t>
  </si>
  <si>
    <t>Cambiar bujias.</t>
  </si>
  <si>
    <t>Control general de vehículo.</t>
  </si>
  <si>
    <t>Baner Abu Grillo</t>
  </si>
  <si>
    <t>20-25930182-4</t>
  </si>
  <si>
    <t>30-54011227-0</t>
  </si>
  <si>
    <t xml:space="preserve">          </t>
  </si>
  <si>
    <t>Accotto Aldo</t>
  </si>
  <si>
    <t>Color Plus</t>
  </si>
  <si>
    <t>20-13498469-5</t>
  </si>
  <si>
    <t>Magliano Metal</t>
  </si>
  <si>
    <t>27-14538668-9</t>
  </si>
  <si>
    <t>Marglas S.A</t>
  </si>
  <si>
    <t>30-62689508-1</t>
  </si>
  <si>
    <t>Refiat</t>
  </si>
  <si>
    <t>Rep Center</t>
  </si>
  <si>
    <t>30-70831279-3</t>
  </si>
  <si>
    <t>30-56785933-5</t>
  </si>
  <si>
    <t>Etiquetas de fila</t>
  </si>
  <si>
    <t>Total general</t>
  </si>
  <si>
    <t>Suma de Deuda</t>
  </si>
  <si>
    <t>(Varios elementos)</t>
  </si>
  <si>
    <t>Deuda por cliente</t>
  </si>
  <si>
    <t>Antes de analizar apretar click derecho sobre la tabla y luego "Actualizar"</t>
  </si>
  <si>
    <t>Meses de deuda</t>
  </si>
  <si>
    <t>Están agrupados por cantidad de meses de deuda</t>
  </si>
  <si>
    <t>Suma de Entrega 1</t>
  </si>
  <si>
    <t>Suma de Fecha 1</t>
  </si>
  <si>
    <t>Suma de Total trabajo</t>
  </si>
  <si>
    <t>Suma de Entrega 2</t>
  </si>
  <si>
    <t>Suma de Fecha 2</t>
  </si>
  <si>
    <t>Refrigerante, aceite</t>
  </si>
  <si>
    <t>Rectificadora</t>
  </si>
  <si>
    <t>Shel-aceites</t>
  </si>
  <si>
    <t>Producto</t>
  </si>
  <si>
    <t>Descuento</t>
  </si>
  <si>
    <t xml:space="preserve"> se le descontó un 10%</t>
  </si>
  <si>
    <t xml:space="preserve"> </t>
  </si>
  <si>
    <t>Filtro Nafta</t>
  </si>
  <si>
    <t>Pasini Carolina</t>
  </si>
  <si>
    <t>C3 croos 16v</t>
  </si>
  <si>
    <t>Scanear vehiculo, cambiar bujias.</t>
  </si>
  <si>
    <t>Saveiro</t>
  </si>
  <si>
    <t>Cambiar cuerpo completo de termostato.</t>
  </si>
  <si>
    <t>Depósito de agua con tapa.</t>
  </si>
  <si>
    <t>Armado total con líquido refrigerante y purgado del circuito.</t>
  </si>
  <si>
    <t>Reajustar tapa de cilindro prueba de temperatura y perdida de agua.</t>
  </si>
  <si>
    <t>Liquido refrigerante + agua destilada.</t>
  </si>
  <si>
    <t>Depósito de agua.</t>
  </si>
  <si>
    <t>Tapa de depósito de agua.</t>
  </si>
  <si>
    <t>Cambiar pastillas de freno.</t>
  </si>
  <si>
    <t>Oroch</t>
  </si>
  <si>
    <t xml:space="preserve">Lavado del motor. </t>
  </si>
  <si>
    <t>Control de bujías.</t>
  </si>
  <si>
    <t>Aceite motor</t>
  </si>
  <si>
    <t>Filtro de aire</t>
  </si>
  <si>
    <t>Filtro de pólen</t>
  </si>
  <si>
    <t>Sandero stepway MK4M</t>
  </si>
  <si>
    <t>Cambiar bujías</t>
  </si>
  <si>
    <t>Alemandi Vanina</t>
  </si>
  <si>
    <t>ORL424</t>
  </si>
  <si>
    <t>Fiat Siena</t>
  </si>
  <si>
    <t>Control de vehículo.</t>
  </si>
  <si>
    <t>Control de correa distribución.</t>
  </si>
  <si>
    <t>Control bomba de agua.</t>
  </si>
  <si>
    <t>Control vibración. Se halló  soporte motor superior izquierdo lado caja con algura.</t>
  </si>
  <si>
    <t>cuerpo de termostato completo</t>
  </si>
  <si>
    <t>saveiro</t>
  </si>
  <si>
    <t>Ecosport</t>
  </si>
  <si>
    <t>Desarmar ambos frenos traseros, limpieza de los mismos.</t>
  </si>
  <si>
    <t>Regulación de cinta y de freno de mano.</t>
  </si>
  <si>
    <t>Penocello Vanesa</t>
  </si>
  <si>
    <t>AA464YE</t>
  </si>
  <si>
    <t>Peugeot 408 HDI</t>
  </si>
  <si>
    <t>Rotación.</t>
  </si>
  <si>
    <t>Aceite de motor 5w30</t>
  </si>
  <si>
    <t>JPH200</t>
  </si>
  <si>
    <t>Suran</t>
  </si>
  <si>
    <t>Oca Log S.A</t>
  </si>
  <si>
    <t>efectivo</t>
  </si>
  <si>
    <t>Castro Martin</t>
  </si>
  <si>
    <t>bateria</t>
  </si>
  <si>
    <t>NXQ974</t>
  </si>
  <si>
    <t>Audi A4</t>
  </si>
  <si>
    <t>Suarez Luchi</t>
  </si>
  <si>
    <t>AA887FX</t>
  </si>
  <si>
    <t>Agregar aceite caja de transferencia.</t>
  </si>
  <si>
    <t>Kit de filtros</t>
  </si>
  <si>
    <t>Aceite caja de transferencia</t>
  </si>
  <si>
    <t>Bolilleros rueda delantera</t>
  </si>
  <si>
    <t>IGI953</t>
  </si>
  <si>
    <t>Gol</t>
  </si>
  <si>
    <t>Control del vehiculo.</t>
  </si>
  <si>
    <t>Lavado del recuperador de agua.</t>
  </si>
  <si>
    <t>Purgado del circuito.</t>
  </si>
  <si>
    <t>Ajustar ambas rótulas inferiores.</t>
  </si>
  <si>
    <t>Cambiar ambos bolilleros ruedas delanteras.</t>
  </si>
  <si>
    <t>(Se halló pérdida de aceite por distribución)</t>
  </si>
  <si>
    <t>Cambio de aceite y filtros.</t>
  </si>
  <si>
    <t>Cambiar kit bomba de agua.</t>
  </si>
  <si>
    <t>Liquido refrigerante, purgado del circuito refrigerante y cambiar correa poliv.</t>
  </si>
  <si>
    <t>Sacar tapa de cilindro íntegra.</t>
  </si>
  <si>
    <t>Limpieza, colocar tapa de cilindro reparada.</t>
  </si>
  <si>
    <t>Bomba de agua.</t>
  </si>
  <si>
    <t>Armado total.  Puesta a punto.</t>
  </si>
  <si>
    <t>AE993CF</t>
  </si>
  <si>
    <t>Cambiar correa poliv y correas tensoras de alternador.</t>
  </si>
  <si>
    <t>Bomba de agua. Cambiar líquido refrigerante, purgado.</t>
  </si>
  <si>
    <t>Puesta a punto. Cambiar bujias y cable de bujías.</t>
  </si>
  <si>
    <t>Desarmar distribución completa. Cambiar.</t>
  </si>
  <si>
    <t xml:space="preserve">Armado total. </t>
  </si>
  <si>
    <t>AF044MU</t>
  </si>
  <si>
    <t>Cambiar bomba de agua.</t>
  </si>
  <si>
    <t>Pusta a punto. Armado total.</t>
  </si>
  <si>
    <t>Trasbazado líquido refrigerante, completar nivel.</t>
  </si>
  <si>
    <t>Purgado circuito de refrigeración.</t>
  </si>
  <si>
    <t>Borzolino Celeste</t>
  </si>
  <si>
    <t>OAL861</t>
  </si>
  <si>
    <t>Servicio cambio de aceite y filtros.</t>
  </si>
  <si>
    <t>Limpieza interior del block.</t>
  </si>
  <si>
    <t>liquido refrigerante + destilada</t>
  </si>
  <si>
    <t>pastillas de freno</t>
  </si>
  <si>
    <t>Cambiar retenes árbol de leva.</t>
  </si>
  <si>
    <t xml:space="preserve">Kit distribución con bomba </t>
  </si>
  <si>
    <t>Retenes de leva</t>
  </si>
  <si>
    <t>Desarmar y cambiar distribución completa, con bomba de agua.</t>
  </si>
  <si>
    <t>Colocar liquido refrigerante.</t>
  </si>
  <si>
    <t>Liquido refrigerante.</t>
  </si>
  <si>
    <t>Scaneo del vehículo, borrar aviso inspección pendiente y diagnóstico válvula recirculadora se halló excesiva resistencia.</t>
  </si>
  <si>
    <t>scaneo vehículo diagnóstico</t>
  </si>
  <si>
    <t>Cambiar luz baja lado izquierdo y una luz stop trasera.</t>
  </si>
  <si>
    <t>foco</t>
  </si>
  <si>
    <t>transporte Palloni</t>
  </si>
  <si>
    <t>KVB553</t>
  </si>
  <si>
    <t>Cambiar bujes de punta barra estabilizadora.</t>
  </si>
  <si>
    <t>AE573YM</t>
  </si>
  <si>
    <t>Kit distribución original</t>
  </si>
  <si>
    <t>Correa 5PK original</t>
  </si>
  <si>
    <t>AA641WW</t>
  </si>
  <si>
    <t>Tucson</t>
  </si>
  <si>
    <t>Correa poliv, liquido refrigerante, limpieza del depósito recuperador de agua.</t>
  </si>
  <si>
    <t>Desarmar distribución completa, cambiar Kit, bomba de agua</t>
  </si>
  <si>
    <t>Purgado del circuito refrigerante. Puesta a punto .Armado total.</t>
  </si>
  <si>
    <t>ONT985</t>
  </si>
  <si>
    <t>Focus Kinetic</t>
  </si>
  <si>
    <t>Luz posición</t>
  </si>
  <si>
    <t>Se hayó amortiguador delantero derecho roto. Lavado motor.</t>
  </si>
  <si>
    <t>Cambio de bujías.</t>
  </si>
  <si>
    <t>30-71602677-5</t>
  </si>
  <si>
    <t>Reten de arbol de leva</t>
  </si>
  <si>
    <t>Liquido desincrustante</t>
  </si>
  <si>
    <t>Manguera T calefacción</t>
  </si>
  <si>
    <t>Trozo de manguera deposito de agua A/T de la calefacción</t>
  </si>
  <si>
    <t>Desarmar distribución completa, limpieza.</t>
  </si>
  <si>
    <t>Cambiar kit, puesta a punto, lavado de circuito de refrigeraci{on.</t>
  </si>
  <si>
    <t>Cambiar retén de árbol de levas.</t>
  </si>
  <si>
    <t>PDP290</t>
  </si>
  <si>
    <t>Service, cambio de aceite y filtros.</t>
  </si>
  <si>
    <t>Filtro Aire</t>
  </si>
  <si>
    <t>transferencia</t>
  </si>
  <si>
    <t>AD813TG</t>
  </si>
  <si>
    <t>Toyota</t>
  </si>
  <si>
    <t>Engrase y rotación.</t>
  </si>
  <si>
    <r>
      <t xml:space="preserve">      </t>
    </r>
    <r>
      <rPr>
        <b/>
        <sz val="12"/>
        <rFont val="Calibri"/>
        <family val="2"/>
        <scheme val="minor"/>
      </rPr>
      <t xml:space="preserve"> De</t>
    </r>
    <r>
      <rPr>
        <sz val="12"/>
        <rFont val="Calibri"/>
        <family val="2"/>
        <scheme val="minor"/>
      </rPr>
      <t xml:space="preserve"> Cristian Bongiovanni</t>
    </r>
  </si>
  <si>
    <t xml:space="preserve">       03385 - 428467</t>
  </si>
  <si>
    <t xml:space="preserve">       Gral. Deheza 191- Lbye</t>
  </si>
  <si>
    <t>SALDO DEUDOR</t>
  </si>
  <si>
    <t>AD310CN</t>
  </si>
  <si>
    <t>Gol trend</t>
  </si>
  <si>
    <t>Cambios bieletas barra estabilizadora lado derecho.</t>
  </si>
  <si>
    <t>Cambiar líquido refrigerante, limpieza y purgado del circuito.</t>
  </si>
  <si>
    <t xml:space="preserve">Aceite motor </t>
  </si>
  <si>
    <t>Bieleta barra estabilizadora</t>
  </si>
  <si>
    <t>Liquido refrigerante XL</t>
  </si>
  <si>
    <t>Agua destilada XL</t>
  </si>
  <si>
    <t>Filtro aceite 10W40</t>
  </si>
  <si>
    <t>Propio cliente</t>
  </si>
  <si>
    <t>kangoo roja</t>
  </si>
  <si>
    <t>Cambiar ambos bujes de parrilla inferior y bujes de punta barra estabilizadora.</t>
  </si>
  <si>
    <t>Cambiar soporte caja velocidad inferior.</t>
  </si>
  <si>
    <t>GZC846</t>
  </si>
  <si>
    <t>Peugeot 307</t>
  </si>
  <si>
    <t xml:space="preserve">Service cambio de aceite y filtros. </t>
  </si>
  <si>
    <t>Bertaina Jesica</t>
  </si>
  <si>
    <t>AC618TP</t>
  </si>
  <si>
    <t>Fiesta Kinetic</t>
  </si>
  <si>
    <t>Control del tren delantero y alineación.</t>
  </si>
  <si>
    <t>Techo Alto</t>
  </si>
  <si>
    <t>Desarmar suspensión lado derecha.</t>
  </si>
  <si>
    <t>Cambiar bolilleros y retén de rueda delantero derecho.</t>
  </si>
  <si>
    <t>Armado total.</t>
  </si>
  <si>
    <t>Sacar caja de velocidad.</t>
  </si>
  <si>
    <t>Placa de disco crapodina, construir seguro de crapodina nuevo.</t>
  </si>
  <si>
    <t>rectificar alojamiento de seguro en placa de embrague.</t>
  </si>
  <si>
    <t>Aceite caja de velocidad</t>
  </si>
  <si>
    <t>Trabajo torneria</t>
  </si>
  <si>
    <t>Corsa</t>
  </si>
  <si>
    <t>Auxilio y cambiar bateria.</t>
  </si>
  <si>
    <t>AA621YA</t>
  </si>
  <si>
    <t>Cruze</t>
  </si>
  <si>
    <t>Virtus</t>
  </si>
  <si>
    <t>Cambiar guiño de lado izquierdo.</t>
  </si>
  <si>
    <t>Luz de posición trasera derecha.</t>
  </si>
  <si>
    <t>Lámpara guiño delantera izquierda</t>
  </si>
  <si>
    <t>Lámpara posición trasera derecha</t>
  </si>
  <si>
    <t>Líquido refrigerante + agua destilada</t>
  </si>
  <si>
    <t>KFX524</t>
  </si>
  <si>
    <t>Control del tren delantero.</t>
  </si>
  <si>
    <t>Cambiar rótula de suspensión inferior izquierda y superior izquierda.</t>
  </si>
  <si>
    <t>Rótula inferior lado izquierdo</t>
  </si>
  <si>
    <t>Rótula superior lado izquierdo</t>
  </si>
  <si>
    <t>Luz de baja lado izquierdo</t>
  </si>
  <si>
    <t>Cambiar luz delantera izquierda.</t>
  </si>
  <si>
    <t>CONCATENADO</t>
  </si>
  <si>
    <t>Remito y cliente</t>
  </si>
  <si>
    <t>Proveedores</t>
  </si>
  <si>
    <t>(en blanco)</t>
  </si>
  <si>
    <t>Suma de Total precio repuesto</t>
  </si>
  <si>
    <t>Suma de Total MO</t>
  </si>
  <si>
    <t>Cambiar amortiguador delantero derecho.</t>
  </si>
  <si>
    <t xml:space="preserve">Controlar casoleta derecha. </t>
  </si>
  <si>
    <t>Amortiguador delantero</t>
  </si>
  <si>
    <t>Escobillas</t>
  </si>
  <si>
    <t>AC172QG</t>
  </si>
  <si>
    <t>Sacar ambas parrillas de suspensión.</t>
  </si>
  <si>
    <t>Cambiar bujes.</t>
  </si>
  <si>
    <t>Armado total. Regular convergencia.</t>
  </si>
  <si>
    <t>Fox</t>
  </si>
  <si>
    <t xml:space="preserve">gol </t>
  </si>
  <si>
    <t>FN:1429 5/7/2023</t>
  </si>
  <si>
    <t>Ajustar soporte escape trasero.</t>
  </si>
  <si>
    <t>Control tren delantero y de alineación y cambiar bujias de encendido.</t>
  </si>
  <si>
    <t>CHEQUE</t>
  </si>
  <si>
    <t>FCE245</t>
  </si>
  <si>
    <t>Cilindros de freno</t>
  </si>
  <si>
    <t>Rótulas inferiores</t>
  </si>
  <si>
    <t>Extremo de dirección</t>
  </si>
  <si>
    <t>Fuelle de homocinética</t>
  </si>
  <si>
    <t>Kit bolillero rueda trasera izquierda</t>
  </si>
  <si>
    <t>Controlar frenos traseros.</t>
  </si>
  <si>
    <t>Cambiar ambos cilindros de frenos.</t>
  </si>
  <si>
    <t>Regular cintas, controlar tren delantero.</t>
  </si>
  <si>
    <t>Cambiar ambas rótulas inferiores.</t>
  </si>
  <si>
    <t>Extremo de dirección lado derecho y fuelle de homocinética ambos lados.</t>
  </si>
  <si>
    <t>Cambiar kit bolilleros rueda trasera izquierda.</t>
  </si>
  <si>
    <t>Controlar perdida de agua.</t>
  </si>
  <si>
    <t>Cambiar depósito recuperador de agua.</t>
  </si>
  <si>
    <t>Purgar circuito,</t>
  </si>
  <si>
    <t>AC890MO</t>
  </si>
  <si>
    <t>Amarok</t>
  </si>
  <si>
    <t>Cambiar kit . Puesta a punto.</t>
  </si>
  <si>
    <t>Cambiar bomba de agua. lÍquido refrigerante.</t>
  </si>
  <si>
    <t>Polea de dirección hidráulica y cambiar polea de alternador, con embrague.</t>
  </si>
  <si>
    <t>Kit de distribución.</t>
  </si>
  <si>
    <t>Polea de dirección hidráulica.</t>
  </si>
  <si>
    <t>Armado total. Agustin Ureta</t>
  </si>
  <si>
    <t>HDI107</t>
  </si>
  <si>
    <t>Cambiar kit bomba de agua, puesta a punto.</t>
  </si>
  <si>
    <t>Cambiar correa poliv.</t>
  </si>
  <si>
    <t>Armado total. Cambiar líquido refrigerante. Purgado del circuito de refrigeración.</t>
  </si>
  <si>
    <t>Kit de distribución con bomba de agua</t>
  </si>
  <si>
    <t>Cambiar correa poliv y control del vehículo zona del choque.</t>
  </si>
  <si>
    <t>Aceite motor10w40</t>
  </si>
  <si>
    <t>ECJ700</t>
  </si>
  <si>
    <t>Ford Ka</t>
  </si>
  <si>
    <t>Reparar frenos ambas ruedas traseras.</t>
  </si>
  <si>
    <t>Liquido de frenos y purgar.</t>
  </si>
  <si>
    <t>Cilindros de frenos traseros</t>
  </si>
  <si>
    <t>Juego de cintas de frenos traseros</t>
  </si>
  <si>
    <t>Fluence</t>
  </si>
  <si>
    <t>Sacar aforador completo de bomba de combustible.</t>
  </si>
  <si>
    <t>Cambiar orring y rectificar asiento de válvula de retorno.</t>
  </si>
  <si>
    <t>S10</t>
  </si>
  <si>
    <t>Sacar, reparar dar tiro y ajuste a diferencial trasero.</t>
  </si>
  <si>
    <t>Aceite diferencial trasero 75w90 sintético</t>
  </si>
  <si>
    <t>Ruleman lateral corona</t>
  </si>
  <si>
    <t>Ruleman piñon grande</t>
  </si>
  <si>
    <t>Ruleman piñon chico</t>
  </si>
  <si>
    <t>Retenes piñon S10 2012</t>
  </si>
  <si>
    <t>Espaciador de piñon</t>
  </si>
  <si>
    <t>Retén rueda trasera</t>
  </si>
  <si>
    <t>Control de nivel de aceite de caja de velocidad.</t>
  </si>
  <si>
    <t>Control tren delantero, se hayó amortiguador delantero trabado.</t>
  </si>
  <si>
    <t>Regulación de convergencia(alineación tren delantero)</t>
  </si>
  <si>
    <t>Desarmar ambos frenos traseros. Limpieza regular cintas de frenos.</t>
  </si>
  <si>
    <t>Control de los mismos, regular freno de mano. Se hayó perdida de agua por caño salida de bomba de agua a radiador.</t>
  </si>
  <si>
    <t>Aceite caja velocidad 80w90 500cm</t>
  </si>
  <si>
    <t>AF064BA</t>
  </si>
  <si>
    <t>HDY107</t>
  </si>
  <si>
    <t>Fiesta</t>
  </si>
  <si>
    <t>Sacar tapa de válvula, limpieza y cambio de junta.</t>
  </si>
  <si>
    <t>Completar con líquido refrigerante.</t>
  </si>
  <si>
    <t>Purgar circuito .</t>
  </si>
  <si>
    <t>Lavado de déposito recuperador de agua.</t>
  </si>
  <si>
    <t>Cambiar cuerpo de termostato completo.</t>
  </si>
  <si>
    <t>Junta de tapa de válvula</t>
  </si>
  <si>
    <t>Cuerpo de termostato completo</t>
  </si>
  <si>
    <t>JXH549</t>
  </si>
  <si>
    <t>Cambio precap lado izquierdo.</t>
  </si>
  <si>
    <t>Service. Cambio de aceite y filtros.</t>
  </si>
  <si>
    <t>Desarmar distribución.</t>
  </si>
  <si>
    <t>Filtros y Aceite</t>
  </si>
  <si>
    <t>Cambiar kit distribución. Cambiar correa poliv.</t>
  </si>
  <si>
    <t>gol trend</t>
  </si>
  <si>
    <t>Reajustar tapa de cilindro con sella grieta wurth</t>
  </si>
  <si>
    <t>Reten caja selectora</t>
  </si>
  <si>
    <t>Cambiar eje de caja selectora.</t>
  </si>
  <si>
    <t>PFH269</t>
  </si>
  <si>
    <t>Sambruno Guillermo</t>
  </si>
  <si>
    <t>Lavado de motor.</t>
  </si>
  <si>
    <t>NLV585</t>
  </si>
  <si>
    <t>MYD516</t>
  </si>
  <si>
    <t>Reparación de radiador de agua y prueba de intercambiador de calor de aceite de motor y caja de velocidad.</t>
  </si>
  <si>
    <t xml:space="preserve">Sacar radiador de agua hacer reparar. </t>
  </si>
  <si>
    <t xml:space="preserve">Prueba de intercambiador de calorde aceite caja de velocidad. </t>
  </si>
  <si>
    <t>Sacar intercambiador de aceite motor.</t>
  </si>
  <si>
    <t>Cambiar orring. Armado total.</t>
  </si>
  <si>
    <t>Limpieza interior de circuito de refrigeración.</t>
  </si>
  <si>
    <t>Cambiar termostato. Cambiar refrigerante motor.</t>
  </si>
  <si>
    <t>Cambiar aceite de caja de velocidad.</t>
  </si>
  <si>
    <t>Caño superior radiador</t>
  </si>
  <si>
    <t>Juego orring intercambiador de calor</t>
  </si>
  <si>
    <t>filtro de aceite</t>
  </si>
  <si>
    <t>Tapa de depósito de agua</t>
  </si>
  <si>
    <t xml:space="preserve">Termostato de aluminio </t>
  </si>
  <si>
    <t>Aceite caja de velocidad Dexron Vl</t>
  </si>
  <si>
    <t>Comisión</t>
  </si>
  <si>
    <t>Lampara h4 luz baja izquierda</t>
  </si>
  <si>
    <t>luz posicion delantera derecha</t>
  </si>
  <si>
    <t>Desarmar distribución. Cambiar distribución completa con bomba.</t>
  </si>
  <si>
    <t>cambiar correa poliv. Cambiar refrigerante.</t>
  </si>
  <si>
    <t>Lavar depósito de agua.</t>
  </si>
  <si>
    <t>Reparacion escobilla trasera</t>
  </si>
  <si>
    <t>kit distribución completa con bomba</t>
  </si>
  <si>
    <t>MBR256</t>
  </si>
  <si>
    <t>Bieleta</t>
  </si>
  <si>
    <t>Bolillero</t>
  </si>
  <si>
    <t>Bujes</t>
  </si>
  <si>
    <t>Cambio de aceite caja de velocidad</t>
  </si>
  <si>
    <t>Cambiar bolillero rueda izquierda.</t>
  </si>
  <si>
    <t>Cambiar cuatro bujes de parrilla.</t>
  </si>
  <si>
    <t>Cambiar bieleta rueda trasera derecha.</t>
  </si>
  <si>
    <t>Cambiar espirales delanteros</t>
  </si>
  <si>
    <t>Rio Rep</t>
  </si>
  <si>
    <t>Aldo Rep</t>
  </si>
  <si>
    <t>Bulbo de presión</t>
  </si>
  <si>
    <t>kFM514</t>
  </si>
  <si>
    <t>Recambio de bulbo de presión de aceite.</t>
  </si>
  <si>
    <t>Aceite de motor 10w40</t>
  </si>
  <si>
    <t>Control neumáticos, bujías, luces, tren delantero, correa, escobilla.</t>
  </si>
  <si>
    <t>Silveira Pililo</t>
  </si>
  <si>
    <t>EUU817</t>
  </si>
  <si>
    <t>Safira</t>
  </si>
  <si>
    <t>Lámpara piojito</t>
  </si>
  <si>
    <t>Cambio de lámparas</t>
  </si>
  <si>
    <t>Lámpara  H4</t>
  </si>
  <si>
    <t>Ford Ranger</t>
  </si>
  <si>
    <t>Sacar turbo múltiple de escape.</t>
  </si>
  <si>
    <t>Cambiar tapones de block izquierdo.</t>
  </si>
  <si>
    <t>Limpieza circuito refrigeración.</t>
  </si>
  <si>
    <t>Cambio refrigerante y purgado del circuito.</t>
  </si>
  <si>
    <t>Lavado interior del block.</t>
  </si>
  <si>
    <t>GTI472</t>
  </si>
  <si>
    <t>Urieltin</t>
  </si>
  <si>
    <t>AA406YM</t>
  </si>
  <si>
    <t>Focus</t>
  </si>
  <si>
    <t>Rotación. Control del vehículo.</t>
  </si>
  <si>
    <t>Flores Carlos</t>
  </si>
  <si>
    <t>Qubo</t>
  </si>
  <si>
    <t>Bobina Qubo</t>
  </si>
  <si>
    <t>20-33411696-5</t>
  </si>
  <si>
    <t>filtro de pólen</t>
  </si>
  <si>
    <t>bujias</t>
  </si>
  <si>
    <t>liquido refrigerante + agua destilada</t>
  </si>
  <si>
    <t>liquido desincrustante</t>
  </si>
  <si>
    <t>Scanear vehículo .</t>
  </si>
  <si>
    <t>Cambiar bujías y bobina, prueba de bobina.</t>
  </si>
  <si>
    <t>MBX058</t>
  </si>
  <si>
    <t>Filtro Gasoil</t>
  </si>
  <si>
    <t>Filtro Pólen</t>
  </si>
  <si>
    <t>JRG013</t>
  </si>
  <si>
    <t>VW SURAN</t>
  </si>
  <si>
    <t>Cambio de bieleta barra estabilizadora lado izquierdo.</t>
  </si>
  <si>
    <t>Armado de tapa con junta y bulone ( nuevo).</t>
  </si>
  <si>
    <t>Recambio bomba, distribución y correa.</t>
  </si>
  <si>
    <t>Recambio de aceite y filtro.</t>
  </si>
  <si>
    <t>kit de distribución con correa SKF</t>
  </si>
  <si>
    <t>Guias de válvula</t>
  </si>
  <si>
    <t>Retenes árbol de leva</t>
  </si>
  <si>
    <t>Junta de tapa de cilindros</t>
  </si>
  <si>
    <t>Juego de bulones de tapa</t>
  </si>
  <si>
    <t>Filtro de aceite mahle OC250</t>
  </si>
  <si>
    <t>Retenes de válvula</t>
  </si>
  <si>
    <t>LÍquido refrigerante + destilada</t>
  </si>
  <si>
    <t>Domanski Mauro</t>
  </si>
  <si>
    <t>Bomba de agua VMG +</t>
  </si>
  <si>
    <t>AF672VS</t>
  </si>
  <si>
    <t>Transil</t>
  </si>
  <si>
    <t>Valdenbraben Pepe</t>
  </si>
  <si>
    <t>Vento</t>
  </si>
  <si>
    <t>Service cambio de aceite y filtro. Control del vehículo.</t>
  </si>
  <si>
    <t>Rectificación tapa de cilindro, cambiar guias de válvulas y hacer asientos de válvulas, limpieza.</t>
  </si>
  <si>
    <t>Cambio de retenes de válvula y árbol de levas.</t>
  </si>
  <si>
    <t>Puesta a punto.</t>
  </si>
  <si>
    <t>LHH546</t>
  </si>
  <si>
    <t>MKM197</t>
  </si>
  <si>
    <t>Partner</t>
  </si>
  <si>
    <t>Cambio parrilla lado derecho y extremo del mismo lado.</t>
  </si>
  <si>
    <t>Rotar ruedas.</t>
  </si>
  <si>
    <t>Parrilla suspension lado derecho</t>
  </si>
  <si>
    <t>Extremo derecho</t>
  </si>
  <si>
    <t>Bieleta lado izquierdo</t>
  </si>
  <si>
    <t>Aceite de motor 5w40</t>
  </si>
  <si>
    <t>SKW754</t>
  </si>
  <si>
    <t>Cambiar orring en caño de agua.</t>
  </si>
  <si>
    <t>Completar líquido refrigerante y purgar circuito.</t>
  </si>
  <si>
    <t>FIORINO</t>
  </si>
  <si>
    <t>AB242IT</t>
  </si>
  <si>
    <t>SAVEIRO</t>
  </si>
  <si>
    <t>Cambio bieleta barra estabilizadora</t>
  </si>
  <si>
    <t>Enderezar chapón.</t>
  </si>
  <si>
    <t>AB499AC</t>
  </si>
  <si>
    <t>Reparación escobilla trasera</t>
  </si>
  <si>
    <t>Fiore Martin</t>
  </si>
  <si>
    <t>AC242UO</t>
  </si>
  <si>
    <t>Captur</t>
  </si>
  <si>
    <t>GSW722</t>
  </si>
  <si>
    <t>Mainero Ariel</t>
  </si>
  <si>
    <t>VW SAVEIRO</t>
  </si>
  <si>
    <t>Limpieza y reacondicionamiento.</t>
  </si>
  <si>
    <t>Rearmado con junta nueva.</t>
  </si>
  <si>
    <t>Recambio bomba de agua.</t>
  </si>
  <si>
    <t>Lavado de dépósito refrigerante.</t>
  </si>
  <si>
    <t>Lavado de circuito de aceite.</t>
  </si>
  <si>
    <t>Cambio de filtro de aceite y aceite nuevo a nivel.</t>
  </si>
  <si>
    <t>Lavado de motor y varios de motor</t>
  </si>
  <si>
    <t xml:space="preserve">Sacar tapa de cilindro. </t>
  </si>
  <si>
    <t>Abrazaderas</t>
  </si>
  <si>
    <t>Líquido refrigerante + agua destilada.</t>
  </si>
  <si>
    <t>Filtro Mahlke 0C47</t>
  </si>
  <si>
    <t>Falcón Corcho</t>
  </si>
  <si>
    <t>OMD786</t>
  </si>
  <si>
    <t>SURAN</t>
  </si>
  <si>
    <t>Bujes de barra estabilizadora.</t>
  </si>
  <si>
    <t>Cambio de distribución con bomba de agua.</t>
  </si>
  <si>
    <t>Puesta a punto, armado total.</t>
  </si>
  <si>
    <t>Martina Carlitos</t>
  </si>
  <si>
    <t>Diferencia correa</t>
  </si>
  <si>
    <t>Se encontró rotura ambos precap de dirección.</t>
  </si>
  <si>
    <t>Fuelle de cremallera lado izquierdo y bieleta barra estabilizadora.</t>
  </si>
  <si>
    <t>Service cambio de aceite y filtros. Control del vehículo</t>
  </si>
  <si>
    <t>GFL117</t>
  </si>
  <si>
    <t>ASTRA</t>
  </si>
  <si>
    <t>Reparar escobilla trasera.</t>
  </si>
  <si>
    <t>Se encontró rotura precap extremo dirección lado derecho y ambos bujes barra estabilizadora.</t>
  </si>
  <si>
    <t>tornillos</t>
  </si>
  <si>
    <t>Refrigerante + destilada</t>
  </si>
  <si>
    <t>Desarmar distribucuión completa. Cambiar bomba de agua limpieza de zona.</t>
  </si>
  <si>
    <t>Armado total, puesta a punto.</t>
  </si>
  <si>
    <t>Sacar semi eje lado derecho, cambiar retén salida de caja.</t>
  </si>
  <si>
    <t>Reparar semieje con fuelle con punta despazable nueva y engrasar. Lavado motor.</t>
  </si>
  <si>
    <t>Completar nivel de aceite caja velocidad.</t>
  </si>
  <si>
    <t>reten salida de caja</t>
  </si>
  <si>
    <t>AA126RQ</t>
  </si>
  <si>
    <t>Toyota corolla</t>
  </si>
  <si>
    <t>AE543DP</t>
  </si>
  <si>
    <t>30-71702439-3</t>
  </si>
  <si>
    <t>30-65882607-3</t>
  </si>
  <si>
    <t>AE993CE</t>
  </si>
  <si>
    <t>Fiat Fiorino</t>
  </si>
  <si>
    <t>Distribución con bomba.</t>
  </si>
  <si>
    <t>Rótula lado izquierdo.</t>
  </si>
  <si>
    <t>Carrara Luis (bocha)</t>
  </si>
  <si>
    <t>KNS158</t>
  </si>
  <si>
    <t>Bueno Maria Elena</t>
  </si>
  <si>
    <t>LGK762</t>
  </si>
  <si>
    <t>Control general del vehículo para viaje.</t>
  </si>
  <si>
    <t>Ajustar canasto rueda de auxilio.</t>
  </si>
  <si>
    <t>Control de libras en neumáticos y de alineación del tren delantero.</t>
  </si>
  <si>
    <t>El importe de la factura se irán debitando a medida que se acrediten sus entregas.</t>
  </si>
  <si>
    <t>AE154FR</t>
  </si>
  <si>
    <t>Portón trasero Sandero</t>
  </si>
  <si>
    <t>AC890ME</t>
  </si>
  <si>
    <t>Renault Logan</t>
  </si>
  <si>
    <t>Rotación .</t>
  </si>
  <si>
    <t>Jeep Renegade</t>
  </si>
  <si>
    <t>NHL703</t>
  </si>
  <si>
    <t>Renault Kangoo</t>
  </si>
  <si>
    <t>Sacar tapa de cilindros, remover 16 válvulas dobladas.</t>
  </si>
  <si>
    <t>Reparar asientos de válvulas.</t>
  </si>
  <si>
    <t>Armado de tapa, colocación.</t>
  </si>
  <si>
    <t>Armado de distribución.</t>
  </si>
  <si>
    <t>Suplementar bujes barra estabilizadora parte central.</t>
  </si>
  <si>
    <t>Filtro combustible</t>
  </si>
  <si>
    <t>Toyota Hilux</t>
  </si>
  <si>
    <t>Sacar amortiguadores lado izquierdo cambiar cazoleta.</t>
  </si>
  <si>
    <t>Control tren delantero, cambiar amortiguadores y cazoleta delantera derecha.</t>
  </si>
  <si>
    <t>Oliva Estela</t>
  </si>
  <si>
    <t>Fiat Linea</t>
  </si>
  <si>
    <t>Engrase. Control niveles de aceite de diferencial trasero y caja  de transferencia.</t>
  </si>
  <si>
    <t>HXQ635</t>
  </si>
  <si>
    <t>Cambio de bujes de parrilla.</t>
  </si>
  <si>
    <t>Bujes  de barra estabilizadora.</t>
  </si>
  <si>
    <t>Presostato de dirección hidráulica.</t>
  </si>
  <si>
    <t>Completar nivel de líquido de dirección hidráulica.</t>
  </si>
  <si>
    <t>Alineación de ruedas.</t>
  </si>
  <si>
    <t>HIE358</t>
  </si>
  <si>
    <t>Chrysler pt cruiser</t>
  </si>
  <si>
    <t>Bajar tanque, desagotar y limpiar.</t>
  </si>
  <si>
    <t>Limpieza y desubtrucción de aforador.</t>
  </si>
  <si>
    <t>recambio bomba de nafta.</t>
  </si>
  <si>
    <t>Desubtrucción linea de combustible.</t>
  </si>
  <si>
    <t>Remplazo de sensor de temperatura. Prueba de termostato remplazo de oringg y armado.</t>
  </si>
  <si>
    <t>Reacondicionamiento admisión y ramal principal.</t>
  </si>
  <si>
    <t>Reacondicionamiento tapa de válvula ( pico quebrado y pcv)</t>
  </si>
  <si>
    <t>Remplazo y reacondicionamiento de rampa de inyectores y ramal.</t>
  </si>
  <si>
    <t xml:space="preserve">Válvula pcv </t>
  </si>
  <si>
    <t>Pico de bronce</t>
  </si>
  <si>
    <t>Bomba de nafta fispa</t>
  </si>
  <si>
    <t xml:space="preserve">Filtro de aceite Mahle </t>
  </si>
  <si>
    <t>Aceite transmisión</t>
  </si>
  <si>
    <t>Aditivo limpia motores wuith</t>
  </si>
  <si>
    <t>Nafta súper YPF</t>
  </si>
  <si>
    <t>Hurtado</t>
  </si>
  <si>
    <t>Bulbo temperatura agua(ficha)</t>
  </si>
  <si>
    <t>AB892VK</t>
  </si>
  <si>
    <t xml:space="preserve">Puesta en marcha. Lavado del interior del block del motor parte de aceite. </t>
  </si>
  <si>
    <t>Control de bujías de encendido, de bobina.</t>
  </si>
  <si>
    <t>Completar nivel de aceite en caja de velocidad.</t>
  </si>
  <si>
    <t>Aceite 5w40</t>
  </si>
  <si>
    <t xml:space="preserve"> VW FOX</t>
  </si>
  <si>
    <t>Cambio de ambos bujes de parrilla.</t>
  </si>
  <si>
    <t>Desarmar suspensión delantera de ambos lados .</t>
  </si>
  <si>
    <t>Bujes de parrilla chicos</t>
  </si>
  <si>
    <t>Bujes de parrilla grandes</t>
  </si>
  <si>
    <t>Sacar ambas parrillas inferiores, reparar las mismas con bujes nuevos. Armado total.</t>
  </si>
  <si>
    <t>aceite 10w40</t>
  </si>
  <si>
    <t>Bomba de agua SKF</t>
  </si>
  <si>
    <t>Correa 5PK0955 SKF</t>
  </si>
  <si>
    <t>lampara piojito</t>
  </si>
  <si>
    <t>lampara 12x5</t>
  </si>
  <si>
    <t>Distribución con bomba. Limpieza bulbo de temperatura.. Recambio de lámparas</t>
  </si>
  <si>
    <t>Anconetani Teresa</t>
  </si>
  <si>
    <t>DKM593</t>
  </si>
  <si>
    <t>Renault Clio</t>
  </si>
  <si>
    <t>Cambiar bujías de precalentamiento y ajustar correa poliv.</t>
  </si>
  <si>
    <t>Bujias de precalentamiento</t>
  </si>
  <si>
    <t>KANGOO</t>
  </si>
  <si>
    <t>Rótula inferior derecha</t>
  </si>
  <si>
    <t>Axial precap derecho</t>
  </si>
  <si>
    <t>Electricidad</t>
  </si>
  <si>
    <t>Insumos</t>
  </si>
  <si>
    <t>Repuestos de distribución</t>
  </si>
  <si>
    <t>ACEITE 5W40</t>
  </si>
  <si>
    <t>Feraudo Roberto</t>
  </si>
  <si>
    <t>MTN006</t>
  </si>
  <si>
    <t>Renault Master</t>
  </si>
  <si>
    <t>Service cambio de aceite y filtros</t>
  </si>
  <si>
    <t>Filtro  aire</t>
  </si>
  <si>
    <t>Control del vehículo, control tren delantero.</t>
  </si>
  <si>
    <t>AA697DS</t>
  </si>
  <si>
    <t>Distribución con bomba. Recambio polea tensora poliv.</t>
  </si>
  <si>
    <t>Drenado y purgado sistema de refrigeración . Rotación de ruedas. Revisión de bolilleros traseros.</t>
  </si>
  <si>
    <t>Polea tensora poliv</t>
  </si>
  <si>
    <t>correa poliv 5PK1750</t>
  </si>
  <si>
    <t>TDI</t>
  </si>
  <si>
    <t>Repuestos</t>
  </si>
  <si>
    <t>Controlar bolillero trasero se hayó bolillero lado derecho trasero roto.</t>
  </si>
  <si>
    <t>agua destilada</t>
  </si>
  <si>
    <t>Cambiar ambos amortiguadores. Cambiar ambas cazoletas. Regular topes, regular convergencia.</t>
  </si>
  <si>
    <t>Fuelles</t>
  </si>
  <si>
    <t>Cazoletas sin crapodina</t>
  </si>
  <si>
    <t>MWM641</t>
  </si>
  <si>
    <t>Retenes arbol de levas K4M Sabo</t>
  </si>
  <si>
    <t>Trabajo en garantia del taller</t>
  </si>
  <si>
    <t>Recambio retenes distribución árbol de levas</t>
  </si>
  <si>
    <t>Cambio de foco delantero izquierdo</t>
  </si>
  <si>
    <t>PERVIU</t>
  </si>
  <si>
    <t>Boiero</t>
  </si>
  <si>
    <t>AB446BR</t>
  </si>
  <si>
    <t>Control de punto de distribución</t>
  </si>
  <si>
    <t>juego de tapones distribución</t>
  </si>
  <si>
    <t>AB065DW</t>
  </si>
  <si>
    <t>VW VENTO</t>
  </si>
  <si>
    <t>Nardin Larisa</t>
  </si>
  <si>
    <t>NOZ302</t>
  </si>
  <si>
    <t>Controlar presión de aceite</t>
  </si>
  <si>
    <t>Rótula lado derecho y pastillas de freno.</t>
  </si>
  <si>
    <t>Rótula</t>
  </si>
  <si>
    <t>AE613XV</t>
  </si>
  <si>
    <t>Distribución con bomba y correa poliv.</t>
  </si>
  <si>
    <t>Filtro habitáculo.</t>
  </si>
  <si>
    <t>Juntas tapas de válvulas.</t>
  </si>
  <si>
    <t>Kit distribución Gates</t>
  </si>
  <si>
    <t>Bomba de agua VMG</t>
  </si>
  <si>
    <t>Correa poli OEM</t>
  </si>
  <si>
    <t>Filtro de aire Hasting</t>
  </si>
  <si>
    <t>Filtro de aceite Hasting</t>
  </si>
  <si>
    <t>Filtro de habitáculo HKC214</t>
  </si>
  <si>
    <t>Liquido refrigerante rojo</t>
  </si>
  <si>
    <t>Agua destilada</t>
  </si>
  <si>
    <t>AB644RW</t>
  </si>
  <si>
    <t>Nissan</t>
  </si>
  <si>
    <t>Control bolilleros de rueda.</t>
  </si>
  <si>
    <t>Desprender barra estabilizadora suplementar bujes centrales de barra.</t>
  </si>
  <si>
    <t>Batería precio neto.</t>
  </si>
  <si>
    <t>filtro de aceite - promedio</t>
  </si>
  <si>
    <t>filtro de combustible - promedio</t>
  </si>
  <si>
    <t>filtro de aceite - max</t>
  </si>
  <si>
    <t>filtro de combustible - max</t>
  </si>
  <si>
    <t>filtro de aire motor - promedio</t>
  </si>
  <si>
    <t>kit promedio</t>
  </si>
  <si>
    <t>kit max</t>
  </si>
  <si>
    <t>Control del vehículo. Scaneo</t>
  </si>
  <si>
    <t>filtro de aire motor - max</t>
  </si>
  <si>
    <t>Accoto trabajo alternador</t>
  </si>
  <si>
    <t>AB091GB</t>
  </si>
  <si>
    <t>Aceite motor 5W30</t>
  </si>
  <si>
    <t>AB127DV</t>
  </si>
  <si>
    <t>Cambiar cables de freno de mano lado izquierdo y regular cintas traseras.</t>
  </si>
  <si>
    <t>y limpieza ambos frenos traseros.</t>
  </si>
  <si>
    <t>Bateria 12w90 AH</t>
  </si>
  <si>
    <t>Silveira Alejandro</t>
  </si>
  <si>
    <t>MLD725</t>
  </si>
  <si>
    <t>Peugeot partner</t>
  </si>
  <si>
    <t>Cambiar correa de distribución.</t>
  </si>
  <si>
    <t>Correa poliv, polea tensora de tensor movil.</t>
  </si>
  <si>
    <t>Liquido refrigerante y purgar.</t>
  </si>
  <si>
    <t>MLI065</t>
  </si>
  <si>
    <t>Fiat strada</t>
  </si>
  <si>
    <t>NEN767</t>
  </si>
  <si>
    <t>Cambiar aceite de caja.</t>
  </si>
  <si>
    <t>Aceite de caja 75w90 sintético</t>
  </si>
  <si>
    <t xml:space="preserve">Control de bolilleros ruedas traseras y delanteras. </t>
  </si>
  <si>
    <t>Cambiar masa rueda trasera derecha con ABS.</t>
  </si>
  <si>
    <t>MVE842</t>
  </si>
  <si>
    <t>juego de junta descarbonizada</t>
  </si>
  <si>
    <t>Armado de tapa. Armado de admisión y escape de junta nueva.</t>
  </si>
  <si>
    <t>kit retenes de válvula</t>
  </si>
  <si>
    <t>Armado de distribución sin cambiar correa y tensor. Llenado y purgado sistema de refrigeración.</t>
  </si>
  <si>
    <t>Reten arbol de levas</t>
  </si>
  <si>
    <t>Reparación de escape.</t>
  </si>
  <si>
    <t>juego de bulones de tapa</t>
  </si>
  <si>
    <t>flexible y reparación</t>
  </si>
  <si>
    <t>MQD368</t>
  </si>
  <si>
    <t>Desarmar distribución completa con bomba.</t>
  </si>
  <si>
    <t>Tipo de trabajo</t>
  </si>
  <si>
    <t>Service</t>
  </si>
  <si>
    <t>Otros</t>
  </si>
  <si>
    <t>Distribución</t>
  </si>
  <si>
    <t>Motor</t>
  </si>
  <si>
    <t>Colocar Kit nuevo distribución con bomba. Cambiar correa poliv.</t>
  </si>
  <si>
    <t>Liquido refrigerante. Control tren delantero. Puesta a punto.</t>
  </si>
  <si>
    <t>Aceite motor 5W40</t>
  </si>
  <si>
    <t>Liquido refrigerante .</t>
  </si>
  <si>
    <t>Foco stop trasero izquierdo</t>
  </si>
  <si>
    <t>AE032VP</t>
  </si>
  <si>
    <t>Renault Oroch</t>
  </si>
  <si>
    <t xml:space="preserve">                                                                                                                                                                                                                                                             </t>
  </si>
  <si>
    <t>OJQ515</t>
  </si>
  <si>
    <t>Remplazo de cuerpo mariposa, electrónico.</t>
  </si>
  <si>
    <t>cuerpo mariposa electrónico</t>
  </si>
  <si>
    <t>LWY389</t>
  </si>
  <si>
    <t>Peugeot 207</t>
  </si>
  <si>
    <t>Control tren delantero. Cambiar bieleta barra estabilizadora lado derecho.</t>
  </si>
  <si>
    <t>ACEITE 80W90</t>
  </si>
  <si>
    <t>Cálculo por IPC</t>
  </si>
  <si>
    <t>Real</t>
  </si>
  <si>
    <t>Costo de filtros usé un promedio de todos los filtros</t>
  </si>
  <si>
    <t>El aumento fue por inflación</t>
  </si>
  <si>
    <t>Aceite en agosto aumenté por inflación y en septiembre pedí precios</t>
  </si>
  <si>
    <t>Responsable</t>
  </si>
  <si>
    <t xml:space="preserve">Agregué responsable para que comiencen a poner a partir de ahora </t>
  </si>
  <si>
    <t>Agregué tipo de trabajo en la primer fila de cada remito. (está en una columna desordenada porque si agrego me cambia el remito que sale automático</t>
  </si>
  <si>
    <t>Estos precios están en % de recargo</t>
  </si>
  <si>
    <t>En la hoja base cliente está el porcentaje de descuento que le hace cada casa de repuestos</t>
  </si>
  <si>
    <t>Walter</t>
  </si>
  <si>
    <t>Pato Toyos</t>
  </si>
  <si>
    <t>Remplazo de cuerpo mariposa electrónico.</t>
  </si>
  <si>
    <t>Cuerpo mariposa electrónico</t>
  </si>
  <si>
    <t>Pablo</t>
  </si>
  <si>
    <t>Emanuel</t>
  </si>
  <si>
    <t>Ema y Walter</t>
  </si>
  <si>
    <t>Scanear  vehículo borrar fallas de averia.</t>
  </si>
  <si>
    <t>Susuki Fun</t>
  </si>
  <si>
    <t>Cambiar punta reguladora de cable selector de cambio.</t>
  </si>
  <si>
    <t>Regular entrada de cambios.</t>
  </si>
  <si>
    <t>Yili Florencia</t>
  </si>
  <si>
    <t>HLX329</t>
  </si>
  <si>
    <t>Peugeot 206</t>
  </si>
  <si>
    <t>Cambio de correa poliv.</t>
  </si>
  <si>
    <t>Cambio de correa y tensor distribución s/bomba.</t>
  </si>
  <si>
    <t>Chequeo general.</t>
  </si>
  <si>
    <t>Kit distribución Mopar OEM</t>
  </si>
  <si>
    <t>Filtro aire 1444WK</t>
  </si>
  <si>
    <t>Filtro aceite OC100</t>
  </si>
  <si>
    <t>Filtro pólen LA57</t>
  </si>
  <si>
    <t>Filtro gasoil KX84D</t>
  </si>
  <si>
    <t>Auxilio. Service cambio de aceite y filtros.</t>
  </si>
  <si>
    <t>Cambiar bieleta barra estabilizadora lado derecho control tren delantero.</t>
  </si>
  <si>
    <t>Control de perfecto funcionamiento de correa poliv.</t>
  </si>
  <si>
    <t>soldadura tapa cilindro y rellenar asientos</t>
  </si>
  <si>
    <t>Sacar tapa de cilindro. Desmantelar la tapa y mandar a rellenar.Hacer asientos de válvula y segmentar.</t>
  </si>
  <si>
    <t>En algun lado mostraría todos los que dice taller y como no tenia el costo cristian me dijo que loe ponga l 20%. Muchos los compra en ML pero no nos anotan eso</t>
  </si>
  <si>
    <t>Controlar si esta bien 1 bidon de agua destilada + 1 l de liquido refri</t>
  </si>
  <si>
    <t>Controlar que lo que dice motor sea motor</t>
  </si>
  <si>
    <t>Emanuel - Walter</t>
  </si>
  <si>
    <t>Cristian - Pablo</t>
  </si>
  <si>
    <t>Cristian</t>
  </si>
  <si>
    <t>Cristian - Emanuel</t>
  </si>
  <si>
    <t>Emanuel - walter</t>
  </si>
  <si>
    <t>Desarmar distribución .</t>
  </si>
  <si>
    <t>Sacar tapa de válvula. Pulir apoyo retenes en árbol de levas.</t>
  </si>
  <si>
    <t xml:space="preserve">Armar y colocar retenes nuevos en árbol de levas. </t>
  </si>
  <si>
    <t>Poner a punto distribución con herramientas.</t>
  </si>
  <si>
    <t>GVY959</t>
  </si>
  <si>
    <t>Peugeot Partner</t>
  </si>
  <si>
    <t>Revisar tren delantero.</t>
  </si>
  <si>
    <t>Sacar parrilla de suspensión.</t>
  </si>
  <si>
    <t>Reparar con buje parte delantero nuevo. Armado total. Regulación de convergencia.</t>
  </si>
  <si>
    <t>Cambiar bieleta de barra estabilizadora lado izquierdo.</t>
  </si>
  <si>
    <t>Medios bujes de parrilla de suspensión (ICSQ221)</t>
  </si>
  <si>
    <t>Bieleta barra estabilizadora (TEKNOROT1246)</t>
  </si>
  <si>
    <t>Perviú Jorge</t>
  </si>
  <si>
    <t>KQQ222</t>
  </si>
  <si>
    <t>Audi Q5 2.0 tfsi</t>
  </si>
  <si>
    <t>Cambio de aceite y filtro.</t>
  </si>
  <si>
    <t>Comisión a Rio IV</t>
  </si>
  <si>
    <t>Garganta OEM 06H121132H</t>
  </si>
  <si>
    <t>Guía distribución OEM 06H109509Q</t>
  </si>
  <si>
    <t>Junta BBA alta presión OEM</t>
  </si>
  <si>
    <t>Polea tensora poliv INA</t>
  </si>
  <si>
    <t>Correa poliv 6PK 1580</t>
  </si>
  <si>
    <t>Morales</t>
  </si>
  <si>
    <t>reparacion de radiador</t>
  </si>
  <si>
    <t>Rep serrano</t>
  </si>
  <si>
    <t>Sergio Coria</t>
  </si>
  <si>
    <t>Desarmar frente de vehículo, sacar radiador de agua, hacer reparar.</t>
  </si>
  <si>
    <t>Armado total. Cambiar líquido refrigerante, purgado de circuito central de pérdida de agua y de correcto funcionamiento de electroventilador.desarmar parte derecha del vehículo.</t>
  </si>
  <si>
    <t>Cambiar bomba de agua . Armado total, dar ajuste correctode correa poliv.</t>
  </si>
  <si>
    <t>FRF869</t>
  </si>
  <si>
    <t xml:space="preserve"> Service cambio de aceite y filtros.</t>
  </si>
  <si>
    <t>Agregar aceite a la caja de velocidad 75w80 .</t>
  </si>
  <si>
    <t>Cambiar precap lado conductor.</t>
  </si>
  <si>
    <t>Regular convergencia. (dejar volante derecho)</t>
  </si>
  <si>
    <t>Cambiar extremo lado derecho. Control tren delantero.</t>
  </si>
  <si>
    <t>Filtro aceite (8FO1405)Redfile</t>
  </si>
  <si>
    <t>Filtro gasoil (KX 218D)</t>
  </si>
  <si>
    <t>Filtro aire (LX876)</t>
  </si>
  <si>
    <t>Precap (44019)</t>
  </si>
  <si>
    <t>Extremo (44084)</t>
  </si>
  <si>
    <t>Juanita</t>
  </si>
  <si>
    <t>Depósito refrigerante</t>
  </si>
  <si>
    <t>Desarmar frente de vehículo. Radiadores, electro etc.</t>
  </si>
  <si>
    <t>Sacar tapa de cilindros limpieza de roscas en block y de superficie de block.</t>
  </si>
  <si>
    <t>Colocar tapa de cilindro rectificada con juntas y bulones nuevos.</t>
  </si>
  <si>
    <t>Limpieza de admisión y armado con inyectores nuevos.</t>
  </si>
  <si>
    <t>Poner apunto distribución con herramientas. Armado del mismo con guía y juntas de tapa de distribución nueva.</t>
  </si>
  <si>
    <t>Cambio de aceite y filtro, cambiar garganta de agua trasera de tapa de cilindro, junta de bomba de alta presión.</t>
  </si>
  <si>
    <t>Liquido refrigerante, purgado de circuito, puesta en marcha, controlar aceite de caja velocidad y diferencial delantero y trasero.</t>
  </si>
  <si>
    <t>Sacar cable selector de cambio, lubricar y colocar.</t>
  </si>
  <si>
    <t>Previo a eso sacar chapón deflector de escape, desarmar</t>
  </si>
  <si>
    <t>parte de base de palanca de cambio para sacar cambio.</t>
  </si>
  <si>
    <t>Schefer Alberto</t>
  </si>
  <si>
    <t>Scanear vehículo, cambiar bujías de encendido.</t>
  </si>
  <si>
    <t>Aislar capuchones de bobina de encendido.</t>
  </si>
  <si>
    <t>Kit distribucuón original</t>
  </si>
  <si>
    <t>polea</t>
  </si>
  <si>
    <t>poleas</t>
  </si>
  <si>
    <t>Controlar aceite de caja. Controlar aceite de motor.</t>
  </si>
  <si>
    <t>Holly Schefer</t>
  </si>
  <si>
    <t>GID723</t>
  </si>
  <si>
    <t>Ford Ka 1000</t>
  </si>
  <si>
    <t>Filtrp nafta</t>
  </si>
  <si>
    <t>MQP326</t>
  </si>
  <si>
    <t>Renault Stepway</t>
  </si>
  <si>
    <t>Service cambio de aceite y filtros. Rotación</t>
  </si>
  <si>
    <t>Filtro nafta (KL583)</t>
  </si>
  <si>
    <t>Filtro Pólen (LA903)</t>
  </si>
  <si>
    <t>Filtro aceite (OC309)</t>
  </si>
  <si>
    <t>Filtro aire (HLT5051)</t>
  </si>
  <si>
    <t>Bolillero de pólea tensora SKF6203</t>
  </si>
  <si>
    <t>Desarmar distribución completa, cambiar kit, bomba de agua, armado total puesta a punto.</t>
  </si>
  <si>
    <t>Sacar radiador de agua hidrolavar armado total, cambio líquido refrigerante, cambiar poleas tensoras acanaladas, polea tensora fija superior y correa poliv.</t>
  </si>
  <si>
    <t>Service cambio de aceite y filtros, control general del vehículo regulación de cintas traseras de freno. Controlar niveles de aceite diferenciales delantero y trasero cpmpletar nive y caja velocidad y de transferencia.</t>
  </si>
  <si>
    <t>Sacar tapa de cilindro. Soldar y anular tapón agua bajo múltiple de admisión.</t>
  </si>
  <si>
    <t>Rearmado con junta nueva. Rearmado admisión y escape. Puesta a punto. Llenado y purgado sistema de refrigeración mas limpieza de circuito.</t>
  </si>
  <si>
    <t>Reparación y reacondicionamiento cuerpo porta termostato.</t>
  </si>
  <si>
    <t>FIAT FIORINO</t>
  </si>
  <si>
    <t>Reparacion de tapa soldar fisura alumi y rectif.</t>
  </si>
  <si>
    <t>Bujes barra con tornillo central</t>
  </si>
  <si>
    <t>Buje de parrilla</t>
  </si>
  <si>
    <t>Cambiar bujes de parrilla lado conductor.</t>
  </si>
  <si>
    <t>Cambio de fuelle y bujes de barra estabilizadora.</t>
  </si>
  <si>
    <t>Fuelle</t>
  </si>
  <si>
    <t>Cambiar fuelle de cremallera lado derecho y cambiar bujes barra estabilizadora centrales y puntas.</t>
  </si>
  <si>
    <t>Bujes centrales barra estabilizadora.</t>
  </si>
  <si>
    <t>Pizzarro Jorge</t>
  </si>
  <si>
    <t>HAV619</t>
  </si>
  <si>
    <t>Desarmar distribución completa, cambiar kit, bomba de agua.</t>
  </si>
  <si>
    <t>Puesta a punta armado total. Cambiar líquido refrigerante. Lavado motor.</t>
  </si>
  <si>
    <t>Service cambiar aceite y filtros. Control general del vehículo.</t>
  </si>
  <si>
    <t>Purgado circuito de refrigeración. Cambiar correas poliv y alternador de D/H. Cambiar bujías.</t>
  </si>
  <si>
    <t>Kit distribución OEM</t>
  </si>
  <si>
    <t>Correa A/C</t>
  </si>
  <si>
    <t>Bomba de aguaVMG</t>
  </si>
  <si>
    <t>Correa poliv 5PK1171</t>
  </si>
  <si>
    <t>Filtro aire HLP4150</t>
  </si>
  <si>
    <t>Filtro nafta VOX F541</t>
  </si>
  <si>
    <t>Filtro aceite BOSCH00B15</t>
  </si>
  <si>
    <t xml:space="preserve">Filtro pólen </t>
  </si>
  <si>
    <t>Roman Agustin</t>
  </si>
  <si>
    <t>AA975UL</t>
  </si>
  <si>
    <t>Control del nivel de aceite. Regular cinta de frenos traseras.</t>
  </si>
  <si>
    <t>kit filtros malhe</t>
  </si>
  <si>
    <t>Reparación codo conexión gaseo tapa de válvula a plenum de admisión.</t>
  </si>
  <si>
    <t>Reparación de soporte radiador lado conductor.</t>
  </si>
  <si>
    <t>Aceite motor 5w40 sintético</t>
  </si>
  <si>
    <t>Ranger 2.2</t>
  </si>
  <si>
    <t>Cipolla Miren</t>
  </si>
  <si>
    <t>Service cambio de aceite y filtro. Rotación</t>
  </si>
  <si>
    <t>Control del vehículo. Lavado del motor.</t>
  </si>
  <si>
    <t>OAS249</t>
  </si>
  <si>
    <t>Filtro aire HLT6098</t>
  </si>
  <si>
    <t>Filtro aceite OC250</t>
  </si>
  <si>
    <t>Filtro nafta KL583</t>
  </si>
  <si>
    <t>Filtro pólen LA120</t>
  </si>
  <si>
    <t>Cambiar depósito de agua.</t>
  </si>
  <si>
    <t>AE269EL</t>
  </si>
  <si>
    <t>Service cambio de aceite y filtros. Rotación.</t>
  </si>
  <si>
    <t>Sacar alternador desprender compresor aire acondicionado sacar base de aire acondicionado y alternador.Sacar tornillo cortado reparar roscas armar base colocar compresor aire acondicionado y alternador nuevo con bulón nuevo.Cambiar correa poliv puesta en marcha</t>
  </si>
  <si>
    <t>Alternador</t>
  </si>
  <si>
    <t>Bulón especial de soporte alternador</t>
  </si>
  <si>
    <t>Acotto</t>
  </si>
  <si>
    <t>cristian</t>
  </si>
  <si>
    <t>Capelleti Liliana</t>
  </si>
  <si>
    <t>AC172QQ</t>
  </si>
  <si>
    <t>Cambiar correa distribución con bomba de agua y correa poliv.</t>
  </si>
  <si>
    <t>Kit distribución con bomba</t>
  </si>
  <si>
    <t>Cambiar correa poliv. Lavado de motor.</t>
  </si>
  <si>
    <t>Filtro aceite LX3115</t>
  </si>
  <si>
    <t>Filtro aire HK210</t>
  </si>
  <si>
    <t>Filtro polen OC259</t>
  </si>
  <si>
    <t>Filtro nafta KL238D</t>
  </si>
  <si>
    <t>Boiero Ricardo</t>
  </si>
  <si>
    <t>Controlar bomba de aceite en rectificadora</t>
  </si>
  <si>
    <t>Bomba de aceite nueva</t>
  </si>
  <si>
    <t>comisión a rio cuarto</t>
  </si>
  <si>
    <t>Remplazo válvula de control de refrigerante por vacío.</t>
  </si>
  <si>
    <t>Completar nivel del líquido refrigerante y purgado.</t>
  </si>
  <si>
    <t>Control general.</t>
  </si>
  <si>
    <t>Válvula de control de líquido refrigerante</t>
  </si>
  <si>
    <t>Rosas Alfredo</t>
  </si>
  <si>
    <t>AB600VO</t>
  </si>
  <si>
    <t>Peugeot 2008</t>
  </si>
  <si>
    <t>Gullino Andrea</t>
  </si>
  <si>
    <t>NSA717</t>
  </si>
  <si>
    <t>Citroen C3</t>
  </si>
  <si>
    <t>Control de poleas en el circuito auxiliar, cambiar correa poliv y polea tensora del tensor móvil.</t>
  </si>
  <si>
    <t>Controlar tren delantero.</t>
  </si>
  <si>
    <t>Polea de correa poly v</t>
  </si>
  <si>
    <t>Correa poly v</t>
  </si>
  <si>
    <t>Fernandez Heber</t>
  </si>
  <si>
    <t>AA697DR</t>
  </si>
  <si>
    <t>Chevrolet Cobal</t>
  </si>
  <si>
    <t>Controlar tren delantero cambiar ambas bieletas de barra estabilizadora( izquierda y derecha)</t>
  </si>
  <si>
    <t>Lavado de motor y parte inferior del vehículo.</t>
  </si>
  <si>
    <t>Bieletas barra estabilizadora alternativas</t>
  </si>
  <si>
    <t>Cambio de pastillas de freno.</t>
  </si>
  <si>
    <t>LUY786</t>
  </si>
  <si>
    <t>Pola poly v</t>
  </si>
  <si>
    <t>Control del vehículo cambiar polea tensora de correa polyv y correa polyv.</t>
  </si>
  <si>
    <t>(SE HAYÓ TORNILLO CLAVADO EN RUEDA DELANTERA DERECHA HACER ARREGLAR)</t>
  </si>
  <si>
    <t>Se hayó bieleta barra estabilizadora lado izquierdo con ruido y juego. Bujes de parrilla con goma despegados.</t>
  </si>
  <si>
    <t>Issetta Eva</t>
  </si>
  <si>
    <t>foco h7</t>
  </si>
  <si>
    <t>Walter - Pablo</t>
  </si>
  <si>
    <t>Filtro aceite LX2633</t>
  </si>
  <si>
    <t>Filtro aire OC1608</t>
  </si>
  <si>
    <t>Filtro nafta HK258</t>
  </si>
  <si>
    <t>Filtro pólen KL582</t>
  </si>
  <si>
    <t>PHD704</t>
  </si>
  <si>
    <t>Control tren delantero. Limpieza y dar luz.</t>
  </si>
  <si>
    <t>Regular palanca de freno de mano.</t>
  </si>
  <si>
    <t>JDG471</t>
  </si>
  <si>
    <t>VW Voyage</t>
  </si>
  <si>
    <t>Rotación. Cambiar bieleta lado conductor. Cambiar precap lado derecho.</t>
  </si>
  <si>
    <t>Filtro aire LX998</t>
  </si>
  <si>
    <t>Bieleta NAKETA N1084</t>
  </si>
  <si>
    <t>Bujes parrilla</t>
  </si>
  <si>
    <t xml:space="preserve">Precap </t>
  </si>
  <si>
    <t>Foco piojito</t>
  </si>
  <si>
    <t>Lampara stop freno 1 polo</t>
  </si>
  <si>
    <t>Cambiar correas polyV. Control tren delantero, sacar parrilla suspensión lado derecho. Reparar ambos bujes nuevos. Cambiar precap del mismo lado. Y bieleta barra estabilizadora lado izquierdo.</t>
  </si>
  <si>
    <t>Regular convergencia. Cambiar focos.</t>
  </si>
  <si>
    <t>Correas 6PK1200+3PK796SF</t>
  </si>
  <si>
    <t xml:space="preserve">                                                                                                               </t>
  </si>
  <si>
    <t xml:space="preserve">                                                   </t>
  </si>
  <si>
    <t xml:space="preserve">            </t>
  </si>
  <si>
    <t>AA067TV</t>
  </si>
  <si>
    <t>Cambiar precap, extremo y fuelle lado izquierdo.</t>
  </si>
  <si>
    <t>Cambiar bujes de barra estabilizadora. Sacar bujias limpiar y regular luz de bujia.</t>
  </si>
  <si>
    <t>Filtro de aceite OC309</t>
  </si>
  <si>
    <t>Filtro de aire HLT5051</t>
  </si>
  <si>
    <t>Filtro de nafta KL583</t>
  </si>
  <si>
    <t>Filtro pólen HK415</t>
  </si>
  <si>
    <t>Bujes punta barra estabilizadora</t>
  </si>
  <si>
    <t>Precap</t>
  </si>
  <si>
    <t>Fuelle cremallera</t>
  </si>
  <si>
    <t xml:space="preserve">Extremo </t>
  </si>
  <si>
    <t>Desprender cuna bajo motor, sacar carter, limpieza.</t>
  </si>
  <si>
    <t>Cambiar bomba de aceite controlar cojinete de biela, controlar presión de aceite.</t>
  </si>
  <si>
    <t>AB102AC</t>
  </si>
  <si>
    <t>VW Suran</t>
  </si>
  <si>
    <t>Rotación. Control general del vehículo.</t>
  </si>
  <si>
    <t>Filtro aire MR334</t>
  </si>
  <si>
    <t>Filtro nafta 19347709</t>
  </si>
  <si>
    <t>Fernandez Reyes Mirta</t>
  </si>
  <si>
    <t>Control para viaje, completar nivel de aceite D/H. De aceite de motor.</t>
  </si>
  <si>
    <t>Cambio de lampara H7</t>
  </si>
  <si>
    <t>Realizar cambio de distribución con bomba de agua.</t>
  </si>
  <si>
    <t>transferenscia</t>
  </si>
  <si>
    <t>Filtro aceite 0X33912</t>
  </si>
  <si>
    <t>Filtro aire LX1451</t>
  </si>
  <si>
    <t>Fiat Uno</t>
  </si>
  <si>
    <t>Weizur</t>
  </si>
  <si>
    <t>AB818GV</t>
  </si>
  <si>
    <t>Correa poly V</t>
  </si>
  <si>
    <t>Filippa Jorge</t>
  </si>
  <si>
    <t>GJM642</t>
  </si>
  <si>
    <t>VW GolPower</t>
  </si>
  <si>
    <t>Recambio réten árbol de levas. Distribución con bomba y correa poly v.</t>
  </si>
  <si>
    <t>Recambio radiador y mangueras refrigeración. Limpieza de garganta y recambio de orring.</t>
  </si>
  <si>
    <t>Recambio de líquido y purgado sistema refrigerante. Recambio junta de tapa de válvula de gaseo.</t>
  </si>
  <si>
    <t>Revisión y limpieza de bujías. Recambio fuelle homocinética lado acompañante y bolillero de rueda.</t>
  </si>
  <si>
    <t>Recambio bulbo de electro.</t>
  </si>
  <si>
    <t>Kit filtros Bosch</t>
  </si>
  <si>
    <t>Aceite motor castrol 10w40</t>
  </si>
  <si>
    <t>Radiador y mangueras</t>
  </si>
  <si>
    <t>Bomba de agua Hellux</t>
  </si>
  <si>
    <t>Válvula de gaseo</t>
  </si>
  <si>
    <t>Manguera de gaseo</t>
  </si>
  <si>
    <t>Fuelle homocinética Griffo</t>
  </si>
  <si>
    <t>Bolillero SFK BAH0036</t>
  </si>
  <si>
    <t>Retén distribución SABO</t>
  </si>
  <si>
    <t>Bulbo electro MD15777</t>
  </si>
  <si>
    <t>Lámparas PZIW12</t>
  </si>
  <si>
    <t>AA516SF</t>
  </si>
  <si>
    <t>Control tren delantero, revisar aceite diferencial y caja de velocidad.</t>
  </si>
  <si>
    <t>IWS620</t>
  </si>
  <si>
    <t>Reparación burro arranque.</t>
  </si>
  <si>
    <t>VW Bora</t>
  </si>
  <si>
    <t>Bobina encendido Malhe</t>
  </si>
  <si>
    <t>Scanear vehículo y cambiar bobina.</t>
  </si>
  <si>
    <t>Desarmar distribución y cambiar Kit nuevo con bomba de agua y correa poliv mas liquido refrigerante. Cambio de bujias.</t>
  </si>
  <si>
    <t>Issetta Marcos</t>
  </si>
  <si>
    <t>DPC705</t>
  </si>
  <si>
    <t>Control del vehículo. Controlar correa de distribución.</t>
  </si>
  <si>
    <t>(cambiar a los 40000km) Medir alineación del tren delantero.</t>
  </si>
  <si>
    <t>Gol Diesel 1.9</t>
  </si>
  <si>
    <t>Control freno delantero, cambiar pastillas de freno delantera.</t>
  </si>
  <si>
    <t>Lubricar pernos, corredera de caliper de frenos.</t>
  </si>
  <si>
    <t>Pastillas de freno delantera</t>
  </si>
  <si>
    <t>MWM616</t>
  </si>
  <si>
    <t>Cambiar apoyo interior de resorte de ambos amortiguadores delanteros.</t>
  </si>
  <si>
    <t>Apoyo inferior de resorte de amortiguadores.</t>
  </si>
  <si>
    <t>Auxilio. Sacar burro, mandar a reparar y volver a colocar.Reparación burro arranque.</t>
  </si>
  <si>
    <t>Reparación</t>
  </si>
  <si>
    <t>weisek</t>
  </si>
  <si>
    <t>Weisek</t>
  </si>
  <si>
    <t>Soldadura</t>
  </si>
  <si>
    <t>Kit de distribucion con bomba y correa poliv</t>
  </si>
  <si>
    <t>juego cable bujias</t>
  </si>
  <si>
    <t>Limpieza cambiar kit, bomba de agua, líquido refrigerante, armado total.</t>
  </si>
  <si>
    <t>Puesta a punto. Cambiar correas poliv. Cambiar cables de bujias.</t>
  </si>
  <si>
    <t>Vw Fox Cross</t>
  </si>
  <si>
    <t>Otategui Sergio</t>
  </si>
  <si>
    <t>PQE375</t>
  </si>
  <si>
    <t>Chevrolet tracker</t>
  </si>
  <si>
    <t>Filtro de aceite (0 x 401 D)</t>
  </si>
  <si>
    <t>Filtro de aire (L x 3579)</t>
  </si>
  <si>
    <t>Filtro polen (HK 313)</t>
  </si>
  <si>
    <t>Gomez alejandra</t>
  </si>
  <si>
    <t>KFF080</t>
  </si>
  <si>
    <t>Cambio de amortiguadores</t>
  </si>
  <si>
    <t>Amortiguadores</t>
  </si>
  <si>
    <t>Service cambio de aceite y filtro. Rotacion de ruedas. Cambio de bujias. Cambio de foco stop de freno derecho</t>
  </si>
  <si>
    <t>Colombano Rodrigo</t>
  </si>
  <si>
    <t>LRS429</t>
  </si>
  <si>
    <t xml:space="preserve">Vw Fox </t>
  </si>
  <si>
    <t>Desmontar trompa completa. Drenaje líquido refrigerante.</t>
  </si>
  <si>
    <t>Sacar motor. Cambiar distribución y bomba de agua motor nuevo.</t>
  </si>
  <si>
    <t>Intercambiar cuerpo de termostato.</t>
  </si>
  <si>
    <t>Prueba de termostato. Intercambiar cuerpo de gaseo con orrings nuevos. Poner motor nuevo.</t>
  </si>
  <si>
    <t>Cambio de correas poliv. Enjuague y purgado del circuito refrigerante.</t>
  </si>
  <si>
    <t>Motor VW usado</t>
  </si>
  <si>
    <t>kit de filtros</t>
  </si>
  <si>
    <t>Kit distribución original + bomba de agua y correa poliv</t>
  </si>
  <si>
    <t>MU</t>
  </si>
  <si>
    <t>Cambio de cables de bujias. Lavado motor.</t>
  </si>
  <si>
    <t>abrazaderas</t>
  </si>
  <si>
    <t>cliente</t>
  </si>
  <si>
    <t>Cambio de ambos precap. Cambio de reten salida de caja lado izquierdo. Agregar 1lts de aceite 80w90 a caja. Regular convergencia</t>
  </si>
  <si>
    <t>Reten</t>
  </si>
  <si>
    <t>Aceite 80w90</t>
  </si>
  <si>
    <t>Romero Pablo</t>
  </si>
  <si>
    <t>HZS785</t>
  </si>
  <si>
    <t>Control general para viaje. Poner en correcta posicion cable de embrague y ramal de cables motor</t>
  </si>
  <si>
    <t>JGL234</t>
  </si>
  <si>
    <t>FIAT Fiorino</t>
  </si>
  <si>
    <t>Recambio de amortiguadores traseros.</t>
  </si>
  <si>
    <t>juego de orring de gasificador de motor</t>
  </si>
  <si>
    <t>tornillos varios se hallaron faltantes</t>
  </si>
  <si>
    <t>Montar perifericos y frente de motor. Service cambio de aceite y filtros.</t>
  </si>
  <si>
    <t>Cambiar escobillas parabrisa delantero y trasero.</t>
  </si>
  <si>
    <t>filtro polen - max</t>
  </si>
  <si>
    <t>filtro de polen - promedio</t>
  </si>
  <si>
    <t>JLK624</t>
  </si>
  <si>
    <t xml:space="preserve">Sacar cremallera de direccion, enviar a reparar a Rio IV y colocar. Regular comergencia. </t>
  </si>
  <si>
    <t>Aceite de direccion hidraulica</t>
  </si>
  <si>
    <t>Comision a Rio IV</t>
  </si>
  <si>
    <t>FPI906</t>
  </si>
  <si>
    <t>Chevrolet corsa classic</t>
  </si>
  <si>
    <t>Cilindro de freno 19,05mm 434H005</t>
  </si>
  <si>
    <t>200cm3 liquido de freno total HBF4</t>
  </si>
  <si>
    <t>Juego de bujias AC delco</t>
  </si>
  <si>
    <t>Juego de cables de bujia AC delco</t>
  </si>
  <si>
    <t>Cambio de cilindro de freno trasero lado conductor. Regulacion freno de mano. Purgado y completar nivel de liquido. Cambio de cables y bujias. Lavado de motor</t>
  </si>
  <si>
    <t>Surjat sergio</t>
  </si>
  <si>
    <t>AE422XY</t>
  </si>
  <si>
    <t>Service completo. Cambio de 4 filtros. Rotacion. Engrase. Control de frenos</t>
  </si>
  <si>
    <t>Desarmar suspensión delantera izquierda. Sacar semieje. Limpieza. Reparar con bolillero reten y ambos fuelles nuevos. Armado total. Regular comergencia. Completar aceite de caja de velocidad.</t>
  </si>
  <si>
    <t>Aceite motor 5w30 Dexo2</t>
  </si>
  <si>
    <t>OGO033</t>
  </si>
  <si>
    <t>Chevrolet s10</t>
  </si>
  <si>
    <t>Service cambio de aceite y filtro. Control general del vehiculo</t>
  </si>
  <si>
    <t>Kit de filtros Mahle</t>
  </si>
  <si>
    <t>Controlar perdidas de agua, de aceite. No se encontró perdida alguna. Cambiar tapa deposito de agua</t>
  </si>
  <si>
    <t>Service cambio de aceite y filtros. impieza de depósito líquido refrigerante. Distribución con bomba. Desarmar distribucion completa. Cambiar kit, bomba de agua, liquido refrigerante, correas poliv, puesta punto, armado total. Purgar circuito de refrigeracion</t>
  </si>
  <si>
    <t>Sacar chapón bajo motor. Colocar buje nuevo en trasbazador selector de cambios en caja de velocidad. Armado total.</t>
  </si>
  <si>
    <t>Cambio pastillas de freno.</t>
  </si>
  <si>
    <t>Marcelo issetta</t>
  </si>
  <si>
    <t>Desmontar consola central. Desarmar selectora y palanca de cambios. Fabricar buje de cable selector de cambios y colocar con tope arandela el nuevo seguro seger. Rearmado consola control. Prueba y ajuste selección de cambios.</t>
  </si>
  <si>
    <t>Ferrari Ramiro</t>
  </si>
  <si>
    <t>Controlar bieleta barra estabilizadora lado izquierdo.Controlar bolillero.</t>
  </si>
  <si>
    <t>Se hayo bolillero rueda trasera izquierda ruido.</t>
  </si>
  <si>
    <t>Mirta Reyes</t>
  </si>
  <si>
    <t>juego pastillas de freno</t>
  </si>
  <si>
    <t>Revisión anterior</t>
  </si>
  <si>
    <t>Control tren delantero y de perdidas de aceite</t>
  </si>
  <si>
    <t>Anibal Ojeda</t>
  </si>
  <si>
    <t>GME935</t>
  </si>
  <si>
    <t>Suzuki Fun</t>
  </si>
  <si>
    <t>Service. Cambio de aceite y filtros. Rotacion. Cambiar distribucion con bomba de agua, refrigerante motor. Lavado del deposito de agua.</t>
  </si>
  <si>
    <t>kit distribucion con bomba</t>
  </si>
  <si>
    <t>Lampara de posicion delantera derecha</t>
  </si>
  <si>
    <t>Efect - Cheque - transf</t>
  </si>
  <si>
    <t>Filtro de aireLX1451 Mahle</t>
  </si>
  <si>
    <t>Bomba de agua OEM</t>
  </si>
  <si>
    <t>Recambio bomba de agua VMG por OEM. Completar nivel y purgado sistema liquido refrigerante.</t>
  </si>
  <si>
    <t>Gimenez Martin</t>
  </si>
  <si>
    <t>OCS442</t>
  </si>
  <si>
    <t>Control general del vehiculo para viaje.</t>
  </si>
  <si>
    <t>Control general del vehiculo para viaje. Cambio de pastillas de freno. Regulacion cinta trasera. Desengranar piston de caliper de freno de rueda delantera derecha.</t>
  </si>
  <si>
    <t>Controlar bomba de direccion hidraulica y cremallera de direccion hidraulica. Ajustar correa de compresor de aire acondicionado de caja termica. Precintar mangueras de aire acondicionado. No se hayaron fallas.</t>
  </si>
  <si>
    <t>Renault master</t>
  </si>
  <si>
    <t>AE629EL</t>
  </si>
  <si>
    <t>Rectificar gancho en ambos discos de freno delantero. Pulir y limpieza de pastillas de freno</t>
  </si>
  <si>
    <t>Ale Gomez</t>
  </si>
  <si>
    <t>AB888AX</t>
  </si>
  <si>
    <t>Renault captur</t>
  </si>
  <si>
    <t>Kit distribucion con bomba</t>
  </si>
  <si>
    <t>Correa 7PK1792 SKF</t>
  </si>
  <si>
    <t>Desarmar distribucion completa. Limpieza. Cambiar kit de distribucion, bomba de agua, puesta a punto. Armado total. Cambiar correa poly-v y liquido refrigerante. Purgar circuito de refrigeracion. Regular cinta de freno trasero y freno de mano.</t>
  </si>
  <si>
    <t>Macagno matias</t>
  </si>
  <si>
    <t>Levantar suspensión. Control de temperatura. Trabar biscoso.</t>
  </si>
  <si>
    <t>Parrilla superior izquierda</t>
  </si>
  <si>
    <t>Rotula inferior izquierda</t>
  </si>
  <si>
    <t>Bujes de parrilla superior derecha</t>
  </si>
  <si>
    <t xml:space="preserve">Russo </t>
  </si>
  <si>
    <t>KWV266</t>
  </si>
  <si>
    <t>W Gol</t>
  </si>
  <si>
    <t>Service cambio de aceite y filtros. Control general del vehiculo.</t>
  </si>
  <si>
    <t>Filtro de aire AB2308 Bosch</t>
  </si>
  <si>
    <t>Filtro de aceite OC47</t>
  </si>
  <si>
    <t>service</t>
  </si>
  <si>
    <t>Gaspar iroulegui</t>
  </si>
  <si>
    <t>AD907TS</t>
  </si>
  <si>
    <t>Manguera intercooler</t>
  </si>
  <si>
    <t>Correa poly-v</t>
  </si>
  <si>
    <t>Pinchadura</t>
  </si>
  <si>
    <t>Chevrolet Aveo</t>
  </si>
  <si>
    <t>Desarmar distribucion completa. Limpieza. Cambiar kit de distribucion, bomba de agua, puesta a punto. Armado total. Cambiar correa poly-v y liquido refrigerante. Purgar circuito de refrigeracion. Sacar tapa de valvula. Limpieza. Cambiar junta tapa de valvula. Armado total. Controlar tren delantero. Suplementar bujes de barra estabilizadora.</t>
  </si>
  <si>
    <t>Correa de distribucion</t>
  </si>
  <si>
    <t>Junta tapa de valvula</t>
  </si>
  <si>
    <t>Correa Poly-v</t>
  </si>
  <si>
    <t>Service cambio de aceite y filtros. Rotacion de ruedas, controlar tren delantero. Cambiar ambos rotulos inferiores. Cambiar manguera de intercooler superior. Cambiar correa poly-v. Control de correas tensoras. Reparar pinchadura en rueda delantera izquierda. Regular cinta de frenos traseros y de mano.</t>
  </si>
  <si>
    <t>LUE354</t>
  </si>
  <si>
    <t>Filtro de aire Mahle LX 1451</t>
  </si>
  <si>
    <t xml:space="preserve">Filtro de aceite Mahle OX 339/2 </t>
  </si>
  <si>
    <t>Filtro de combustible Mahle KL 583</t>
  </si>
  <si>
    <t>Filtro habitaculo HK357</t>
  </si>
  <si>
    <t>Grampas plastico Wurth</t>
  </si>
  <si>
    <t>Service cambio de aceite y filtros. Rotacion de ruedas. Control de bujias. Limpieza de cuerpo mariposa. Lavado de motor.</t>
  </si>
  <si>
    <t>NPB091</t>
  </si>
  <si>
    <t>Service cambio de aceite y filtros. Control del vehículo. Control tren delantero. Cambiar ambas rotulas inferiores. Sacar barra de mando. Cambiar cruceta delantera. Engrase. Cambiar luz de posicion delanrtera derecha. Controlar correa de distribucion y poly-v. Cambiar precap de direccion lado izquierdo y ambos fuelles de cremayera. Controlar alineacion y regular convergencia.</t>
  </si>
  <si>
    <t>Alvaro Rivas</t>
  </si>
  <si>
    <t>AB499AM</t>
  </si>
  <si>
    <t xml:space="preserve">Ford Ka </t>
  </si>
  <si>
    <t>Escaneo del vehiculo. Sacar cuerpo mariposa. Limpieza del mismo. Regulacion de peines endelgas de apertura mariposa. Armado total. Borrado de fallos de motor en ecu.</t>
  </si>
  <si>
    <t>Cambio de fuelle de cremallera lado izquierdo</t>
  </si>
  <si>
    <t>Juan Pablo Lang</t>
  </si>
  <si>
    <t>AC042ZV</t>
  </si>
  <si>
    <t>toro</t>
  </si>
  <si>
    <t>Bieleta de barra estabilizadora lado derecho</t>
  </si>
  <si>
    <t>foco de stop</t>
  </si>
  <si>
    <t>Service completo. Cambio de aceite y filtros. Control general del vehiculo. Cambiar bieleta de barra estabilizadora lado derecho. Cambiar foco de stop.</t>
  </si>
  <si>
    <t>Fiorino evo</t>
  </si>
  <si>
    <t>Bobina de encendido</t>
  </si>
  <si>
    <t>Juego de cables de bujia NGK</t>
  </si>
  <si>
    <t>Escaneo del vehiculo. Borrar fallo de motor. Cambiar bobina y cables de bujias. Sacar bujias. Limpieza. Dar luz. Armado total.</t>
  </si>
  <si>
    <t>Erasi</t>
  </si>
  <si>
    <t>LQX891</t>
  </si>
  <si>
    <t>Fiat Qubo</t>
  </si>
  <si>
    <t xml:space="preserve">Sacar tapa de cilindros. Limpieza de superficies de tapa y block. Limpieza de orificios de block. Rearmado de tapa con junta nueva. Rearmado de distribucion y puesta a punto. Lavado y purgado de circuito refrigerante. </t>
  </si>
  <si>
    <t>Marcos Delvenga</t>
  </si>
  <si>
    <t>LQX907</t>
  </si>
  <si>
    <t>Service completo. Cambio de aceite y filtros. Rotacion de ruedas. Lavado de motor.</t>
  </si>
  <si>
    <t>Filtro de aire LX 998</t>
  </si>
  <si>
    <t>Filtro de aceite OC 250</t>
  </si>
  <si>
    <t>Filtro polen LA 120</t>
  </si>
  <si>
    <t>Filtro nafta KL 583</t>
  </si>
  <si>
    <t>Service completo. Cambio de aceite y filtros. Control general del vehiculo. Rotacion de ruedas. Cambio correa poly-v y polea tensora movil. Balancear 4 ruedas y medir alineacion.</t>
  </si>
  <si>
    <t>Ruedas</t>
  </si>
  <si>
    <t>Crocinelli Carlos</t>
  </si>
  <si>
    <t>LQR436</t>
  </si>
  <si>
    <t>Renault Kangoo K4m</t>
  </si>
  <si>
    <t>Control del vehiculo. Escaneo. Cambiar bobina n1. Cambio de bujias. Cambiar caño de agua de base bomba de agua a mangera inferior de radiador. Completar con liquido refrigerante.</t>
  </si>
  <si>
    <t>Caño de agua</t>
  </si>
  <si>
    <t>Liquido refrigerante</t>
  </si>
  <si>
    <t>otros</t>
  </si>
  <si>
    <t>Ferreira Luis</t>
  </si>
  <si>
    <t>KNR105</t>
  </si>
  <si>
    <t>W Gol power</t>
  </si>
  <si>
    <t xml:space="preserve">Filtro de aire AB2308 </t>
  </si>
  <si>
    <t>Filtro de aceite OC250</t>
  </si>
  <si>
    <t>Maria Elena Bueno</t>
  </si>
  <si>
    <t>BBS311</t>
  </si>
  <si>
    <t>Chevrolet LUV</t>
  </si>
  <si>
    <t>Sacar cardan/barra de mando. Cambiar dos crucetas. Engrasar. Colocar cardan/barra de mando</t>
  </si>
  <si>
    <t>Crucetas</t>
  </si>
  <si>
    <t>Juego de pastillas de freno</t>
  </si>
  <si>
    <t>Service completo. Cambio de aceite y filtros. Control general del vehiculo. Cambio de pastillas de freno. Cambio de bujias.</t>
  </si>
  <si>
    <t>bobina</t>
  </si>
  <si>
    <t>Magdalena Trabuco</t>
  </si>
  <si>
    <t>HWP765</t>
  </si>
  <si>
    <t>VW Gol Trend</t>
  </si>
  <si>
    <t>Desmontar trompa completa. Desagotar sistema de refrigeracion. Cambiar radiador. Montar nuevamente la trompa. Colocar liquido refrigerante nuevo y purgar sistema. Control general para viaje.</t>
  </si>
  <si>
    <t>Radiador VW Original</t>
  </si>
  <si>
    <t>coria</t>
  </si>
  <si>
    <t>juego de cable de bujias</t>
  </si>
  <si>
    <t xml:space="preserve">Gracias por elegirnos! </t>
  </si>
  <si>
    <t>Sogno Agostina</t>
  </si>
  <si>
    <t>AB206GD</t>
  </si>
  <si>
    <t>Chevrolet Prisma</t>
  </si>
  <si>
    <t>Service completo. Cambio de aceite y filtros. Cambio juego de cables de bujias.</t>
  </si>
  <si>
    <t>Filtro de aceite OC 90</t>
  </si>
  <si>
    <t>Juego de cables de bujias</t>
  </si>
  <si>
    <t>AC390MJ</t>
  </si>
  <si>
    <t>Service filtro de aceite y combustible. Revision, limpieza y ajuste de luz en bujias. Control general del vehiculo.</t>
  </si>
  <si>
    <t>Filtro de aceite Mahle OX339/2</t>
  </si>
  <si>
    <t>Hugo Nicolino</t>
  </si>
  <si>
    <t>PPC571</t>
  </si>
  <si>
    <t>BMW 435 I</t>
  </si>
  <si>
    <t>Cambio de aceite motor y filtro de aceite. Ajustar abrazadera de toma de aire. Resetear kilometraje para proximo servicio.</t>
  </si>
  <si>
    <t>Daniel Fernandez</t>
  </si>
  <si>
    <t>dólar</t>
  </si>
  <si>
    <t>Mariano Dutto</t>
  </si>
  <si>
    <t>JTH854</t>
  </si>
  <si>
    <t>Sacar caja de velocidad, placa, disco y crapodina. Cambiar kit de embrague completo, limpioeza de caja de velocidad. Cambiar guia de crapodina y retenes salidos de semiejes. Completar nivel de aceite de caja.</t>
  </si>
  <si>
    <t>Kit de embrague</t>
  </si>
  <si>
    <t>Guia de crapodina</t>
  </si>
  <si>
    <t>Retenes de caja de velocidad</t>
  </si>
  <si>
    <t>Aceite caja 80w90</t>
  </si>
  <si>
    <t>SRF993</t>
  </si>
  <si>
    <t>Renault Fluence</t>
  </si>
  <si>
    <t>Comision Rio IV</t>
  </si>
  <si>
    <t>Inyector y prueba del mismo</t>
  </si>
  <si>
    <t>morales</t>
  </si>
  <si>
    <t>Andreo Toni</t>
  </si>
  <si>
    <t>Muguerza</t>
  </si>
  <si>
    <t>Tbjo electronica (escaneo y prueba)</t>
  </si>
  <si>
    <t>Marta Cabrera</t>
  </si>
  <si>
    <t>AC881JO</t>
  </si>
  <si>
    <t>W Virtus</t>
  </si>
  <si>
    <t>Service completo. Cambio de aceite y filtros. Rotacion. Control general del vehiculo.</t>
  </si>
  <si>
    <t>Filtro de aire AB 2379</t>
  </si>
  <si>
    <t>Filtro de aceite OC 977/1</t>
  </si>
  <si>
    <t>LIF727</t>
  </si>
  <si>
    <t>Filtro de aire HLT5051VOX</t>
  </si>
  <si>
    <t>Lamparas de estacionamiento</t>
  </si>
  <si>
    <t>CBO989</t>
  </si>
  <si>
    <t>Peugeot 205</t>
  </si>
  <si>
    <t>Service completo. Cambio de aceite y filtros.</t>
  </si>
  <si>
    <t>Filtro de aire J3340</t>
  </si>
  <si>
    <t>Filtro gasoil PF559</t>
  </si>
  <si>
    <t>Filtro de aceite OC100</t>
  </si>
  <si>
    <t>4</t>
  </si>
  <si>
    <t>Ford Transy</t>
  </si>
  <si>
    <t>Service completo. Cambio de aceite y filtros. Control general del vehiculo. Rotacion de ruedas.</t>
  </si>
  <si>
    <t>Service completo. Cambio fuelle de cremayera lado conductor y ambos bujes de barra estabilizadora. Cambiar dos lamparas piojito. Regular convergencia</t>
  </si>
  <si>
    <t>ACEITE DIRECCION HIDRAULICA</t>
  </si>
  <si>
    <t>ACEITE 5W30</t>
  </si>
  <si>
    <t>ACEITE 5W30 CASTROL EDGE</t>
  </si>
  <si>
    <t>ACEITE 0W20</t>
  </si>
  <si>
    <t>ACEITE 5W30 CASTROL DEXO 2</t>
  </si>
  <si>
    <t>LIQ. REFRIGERANTE</t>
  </si>
  <si>
    <t xml:space="preserve">AGUA DESTILADA </t>
  </si>
  <si>
    <t>Controlar bolilleros de ruedas. Cambiar masa trasera derecha.</t>
  </si>
  <si>
    <t>Fernandez Jorge</t>
  </si>
  <si>
    <t>Sacar termostato. Colocar en correcta posicion. Cambiar oring especial para termostato. Completar nivel de liquido refrigerante.</t>
  </si>
  <si>
    <t>ONU240</t>
  </si>
  <si>
    <t>Ford Focus</t>
  </si>
  <si>
    <t>Cambiar oring en manguera de calefaccion lado derecho. Completar liquido refrigerante. Purgar circuito. Eliminar perdida de agua.</t>
  </si>
  <si>
    <t>Fernandez Martin</t>
  </si>
  <si>
    <t>AC429BX</t>
  </si>
  <si>
    <t>Ford Eco Sport Kinetic 1.5</t>
  </si>
  <si>
    <t>Cambio de tapa de cilindros.</t>
  </si>
  <si>
    <t>Tapa de cilindros</t>
  </si>
  <si>
    <t>Moncalvillo</t>
  </si>
  <si>
    <t>Junta de tapa de cilindros original</t>
  </si>
  <si>
    <t>Reten de polea cigüeñal original</t>
  </si>
  <si>
    <t>Kit de distribucion original</t>
  </si>
  <si>
    <t>Bomba de agua VWG</t>
  </si>
  <si>
    <t>Filtro de aceite Mahle OC235</t>
  </si>
  <si>
    <t>Filtro de combustible Mahle KL582</t>
  </si>
  <si>
    <t>12 Retenes de valvulas aukuro</t>
  </si>
  <si>
    <t>8 Bulones de tapa de cilindros original</t>
  </si>
  <si>
    <t>Ana Paula Fossano</t>
  </si>
  <si>
    <t>AC881JQ</t>
  </si>
  <si>
    <t>Renault Duster</t>
  </si>
  <si>
    <t>Service completo. Cambio de aceite y filtros. Rotacion. Cambiar bujias. Lavado de motor</t>
  </si>
  <si>
    <t>Filtro de aire AB2333</t>
  </si>
  <si>
    <t>Filtro polen LA665</t>
  </si>
  <si>
    <t>Juego de bujias AC DELCO</t>
  </si>
  <si>
    <t>Gaston Garaffo</t>
  </si>
  <si>
    <t>NHZ885</t>
  </si>
  <si>
    <t>Desarmar suspension lado izquierdo. Sacar semieje, reparar con fuelle nuevo. Trasbasado con aceite de caja de velocidad y completar nivel. Armado total. Control de alineacion. Cambiar cable de embrague.</t>
  </si>
  <si>
    <t xml:space="preserve">Fuelle de semieje izquierdo </t>
  </si>
  <si>
    <t>Cable embrague</t>
  </si>
  <si>
    <t>Javier Medina</t>
  </si>
  <si>
    <t>MBT852</t>
  </si>
  <si>
    <t>Toyota Corolla</t>
  </si>
  <si>
    <t>Service completo. Cambio de aceite y filtros. Control general del vehiuclo.</t>
  </si>
  <si>
    <t>Lampara piojito</t>
  </si>
  <si>
    <t>Filtro habitaculo HK258</t>
  </si>
  <si>
    <t>Filtro combustible KL583</t>
  </si>
  <si>
    <t>Ignacio Magra</t>
  </si>
  <si>
    <t>JHX407</t>
  </si>
  <si>
    <t>Sandero Stepway</t>
  </si>
  <si>
    <t>Control tren delantero. Cambiar bujes de barra estabilizadora. Sacar ambas parrillas de suspension. Reparar con rotulas nuevas. Armado total. Regular convergencia. Rotacion.</t>
  </si>
  <si>
    <t>Bujes de b/estab. centrales</t>
  </si>
  <si>
    <t>Bujes punta b/estab. con tornillos</t>
  </si>
  <si>
    <t>Rotulas inferiores</t>
  </si>
  <si>
    <t>Rodrigo Ameri</t>
  </si>
  <si>
    <t>Peugeot 206 Diesel 1.9</t>
  </si>
  <si>
    <t>Control de correcto funcionamiento de circuito de correa poly-v. Cambiar correa poly-v. Dar ajuste según marcas. Service cambio de aceite y filtros. Control general del vehiculo. Control tren delantero. Cambiar bieleta de barra estabilizadora lado derecho. Cambiar varilla de aceite.</t>
  </si>
  <si>
    <t>EJA511</t>
  </si>
  <si>
    <t>Varilla de medir aceite</t>
  </si>
  <si>
    <t>Bieleta de barra estabilizadora l/derecho</t>
  </si>
  <si>
    <t>JPN619</t>
  </si>
  <si>
    <t>W Boyage</t>
  </si>
  <si>
    <t>Service completo. Cambio de aceite y filtros. Cambio de bujias. Rotacion de cubiertas.</t>
  </si>
  <si>
    <t>Kit de bujias bosch</t>
  </si>
  <si>
    <t>Filtro de aire LX998</t>
  </si>
  <si>
    <t>Filtro polen BGR35163</t>
  </si>
  <si>
    <t>IGP215</t>
  </si>
  <si>
    <t>W Gol Trend</t>
  </si>
  <si>
    <t>Service completo. Cambio de aceite y filtros. Cambio de bujias. Reparacion de escobilla trasera.</t>
  </si>
  <si>
    <t>Filtro de aire J3664PA</t>
  </si>
  <si>
    <t>Filtro polen LA120</t>
  </si>
  <si>
    <t>Tato Echar</t>
  </si>
  <si>
    <t>LOB571</t>
  </si>
  <si>
    <t>Bujes de barra estabilizadora</t>
  </si>
  <si>
    <t>Amortiguadores corven</t>
  </si>
  <si>
    <t>Bieleta 700083</t>
  </si>
  <si>
    <t>Emanuel - Pablo</t>
  </si>
  <si>
    <t>Jani Gigante</t>
  </si>
  <si>
    <t>Desarmar suspensión de ambos lados. Cambiar ambos amortiguadores delanteros. Bajar cuna bajo motor. Cambiar bujes centrales de barra estabilizadora. Armado total. Cambiar bieleta lado acompañante.</t>
  </si>
  <si>
    <t>Escaneo del vehiculo, prueba de bobinas y control de bujias. Sacar inyectores, enviar a Rio IV, prueba de los mismos.  Reemplazo de caudal, resistencia e inyector n°3. Armado total. Cambiar aforador (flotante de combustible).</t>
  </si>
  <si>
    <t>Carlos Giorgis</t>
  </si>
  <si>
    <t>Sacar caja de velocidad y placa de disco. Limpieza completa de los mismos. Cambiar crapodina. Armado total.</t>
  </si>
  <si>
    <t>Crapodina de embrague</t>
  </si>
  <si>
    <t>OIF372</t>
  </si>
  <si>
    <t>Cambiar cuerpo de termostato completo. Completar liquido refrigerante. Purgar circuito de refrigeracion. Prueba de temperatura y perdidas de refrigerante. Auxilio.</t>
  </si>
  <si>
    <t>Termostato completo</t>
  </si>
  <si>
    <t>ENW408</t>
  </si>
  <si>
    <t>Ford Fiesta Max</t>
  </si>
  <si>
    <t xml:space="preserve">Cambiar cuerpo de termostato completo. Completar liquido refrigerante. Purgar circuito de refrigeracion. </t>
  </si>
  <si>
    <t>efectivo - cheque</t>
  </si>
  <si>
    <t>Control tren delantero. Sacar chapon bajo motor. Lavado del mismo. Desarmar suspension lado izquierdo. Sacar semieje. Reparar con bolillero reten y fuelle lado caja nuevo. Trasbasado de aceite de caja. Completar nivel. Colocar arandelas espaciadoras en selector de cambios (dar ajustes a cambios).</t>
  </si>
  <si>
    <t xml:space="preserve">Aceite caja de velocidad </t>
  </si>
  <si>
    <t>Arandelas espaciadoras</t>
  </si>
  <si>
    <t>cheques</t>
  </si>
  <si>
    <t>Jorge Acotto</t>
  </si>
  <si>
    <t>RRK404</t>
  </si>
  <si>
    <t>Fiat 147</t>
  </si>
  <si>
    <t>Extremos de 14mm</t>
  </si>
  <si>
    <t>Junta homocinetica SKF</t>
  </si>
  <si>
    <t>Sellos de deposito liquido de frenos</t>
  </si>
  <si>
    <t>Liquido de frenos Total HBF</t>
  </si>
  <si>
    <t>Bulones 10x60 con tuercas</t>
  </si>
  <si>
    <t>Juan Barral</t>
  </si>
  <si>
    <t>AB767DM</t>
  </si>
  <si>
    <t>Amortiguadores traseros</t>
  </si>
  <si>
    <t>Recambio de torrington en eje trasero. Service cambio de aceite y filtros. Cambio ambas lamparas de posicion.</t>
  </si>
  <si>
    <t>Kit de rodamientos eje trasero</t>
  </si>
  <si>
    <t>Lamparas de posicion</t>
  </si>
  <si>
    <t>pago a barotto</t>
  </si>
  <si>
    <t>Monica Schmall</t>
  </si>
  <si>
    <t>GRW751</t>
  </si>
  <si>
    <t>Cambiar correa poly-v. Auxilio. Control de poleas</t>
  </si>
  <si>
    <t xml:space="preserve">Correa poly-v </t>
  </si>
  <si>
    <t>Gustavo Lang</t>
  </si>
  <si>
    <t>AF172OT</t>
  </si>
  <si>
    <t>Sacar y colocar burro de arranque.</t>
  </si>
  <si>
    <t>Cambiar bieleta de barra estabilizadora lado derecho. Control tren de alineacion.</t>
  </si>
  <si>
    <t>Bieleta de barra estabilizadora</t>
  </si>
  <si>
    <t>Cristian Dondena</t>
  </si>
  <si>
    <t>CVB254</t>
  </si>
  <si>
    <t>Bulbo de presion de aceite</t>
  </si>
  <si>
    <t>Diafragma bomba de pique</t>
  </si>
  <si>
    <t>Junta de tapa de carburador</t>
  </si>
  <si>
    <t>Abrazadera d8/12mm</t>
  </si>
  <si>
    <t xml:space="preserve">Cliente </t>
  </si>
  <si>
    <t>Control de perdidas de aceite. Cambiar bulbo de presion de aceite. Controlar bobina de encendido, buias y cables de bujias. Cambiar cables de bujias. Cambiar bomba de freno, liquido de freno y purgar.</t>
  </si>
  <si>
    <t>Bomba de freno</t>
  </si>
  <si>
    <t>AB996UU</t>
  </si>
  <si>
    <t>Eco Sport motor Dragon</t>
  </si>
  <si>
    <t>Service completo. Cambio de aceite y filtros. Control general del vehiculo.</t>
  </si>
  <si>
    <t>Filtro de aceite OC235</t>
  </si>
  <si>
    <t>Filtro de aire original Ford</t>
  </si>
  <si>
    <t>Filtro polen HK258</t>
  </si>
  <si>
    <t>Aldo repuestos</t>
  </si>
  <si>
    <t>AC253OR</t>
  </si>
  <si>
    <t>Service completo. Cambio de aceite y filtros. Rotacion de ruedas. Recambio de correa poly-v.</t>
  </si>
  <si>
    <t>Filtro habitaculo HK359</t>
  </si>
  <si>
    <t>Filtro combustible Mahle KL583</t>
  </si>
  <si>
    <t>Filtro de aceite Mahle OX339/2D</t>
  </si>
  <si>
    <t>Aceite Shell 10w40</t>
  </si>
  <si>
    <t>Emanuel Picco</t>
  </si>
  <si>
    <t>AB072CM</t>
  </si>
  <si>
    <t>Ford Fiesta</t>
  </si>
  <si>
    <t>Control tren delantero. Cambiar ambos bujes de barra estabilizadora.</t>
  </si>
  <si>
    <t>Buje de goma 449</t>
  </si>
  <si>
    <t xml:space="preserve">Sandra Carrara </t>
  </si>
  <si>
    <t>VW Saveiro</t>
  </si>
  <si>
    <t>Terminal pala hembra</t>
  </si>
  <si>
    <t>3cm de termocontraible</t>
  </si>
  <si>
    <t>Aceite motorcraft 5w30</t>
  </si>
  <si>
    <t>FXV688</t>
  </si>
  <si>
    <t>Detectar perdida de refrigerante por cuerpo de termostato. Cambiar cuerpo de termostato completo. Completar con refrigerante, purgado y prueba de fugas. Realizar check list para viaje. Rellenar tapa de cilindros con espoacero en superficie de alojamiento de cuerpo de termostato (se encuentra podrido). Detectar perdidas de aceite por multiple fusion.</t>
  </si>
  <si>
    <t>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t>
  </si>
  <si>
    <t>focos piojito</t>
  </si>
  <si>
    <t>Lampara de 2 polos con patas desiguales</t>
  </si>
  <si>
    <t>Cambio de aceite y filtros. Control del tren delantero.</t>
  </si>
  <si>
    <t>OQB691</t>
  </si>
  <si>
    <t>Chevrolet S10</t>
  </si>
  <si>
    <t>Control de perdida de aceite. Sacar cardan. Cambiar reten salida de caja. Armado total. Agregar aceite de caja de transferencia. Control de correa poly-v y tensoras. Control de polea de alternador con embrague.</t>
  </si>
  <si>
    <t xml:space="preserve">Reten salida de caja </t>
  </si>
  <si>
    <t>Aceite de caja DEXRON VI</t>
  </si>
  <si>
    <t>Cuevas jorge</t>
  </si>
  <si>
    <t>Filtro mahle LX3544</t>
  </si>
  <si>
    <t>Filtro mahle OC90</t>
  </si>
  <si>
    <t>Filtro habitaculo HK313</t>
  </si>
  <si>
    <t>Kit de distribucion</t>
  </si>
  <si>
    <t>Bomba de agua AC DELCO</t>
  </si>
  <si>
    <t>Correa 5PK 1031 GM</t>
  </si>
  <si>
    <t>Correa 3PK 888 GM</t>
  </si>
  <si>
    <t>Polea tensor poly-v</t>
  </si>
  <si>
    <t>Deposito de liquido refrigerante</t>
  </si>
  <si>
    <t>Aceite 5w30 Shell</t>
  </si>
  <si>
    <t>Escobilla Bosch Aero</t>
  </si>
  <si>
    <t>Juego de cables de bujias AC DELCO</t>
  </si>
  <si>
    <t>Renault Sandero</t>
  </si>
  <si>
    <t>Controlar perdidas de aceite. Desarmar suspension delantera izquierda. Sacar semieje. Reparar con fuelle lado caja nuevo. Armado total. Completar nivel de aceite de caja de velocidad.</t>
  </si>
  <si>
    <t>Alvarez Lautaro</t>
  </si>
  <si>
    <t>HFA831</t>
  </si>
  <si>
    <t>Fiat Punto 1.4</t>
  </si>
  <si>
    <t>LST556</t>
  </si>
  <si>
    <t>Reprogramacion</t>
  </si>
  <si>
    <t>Juego de bujias</t>
  </si>
  <si>
    <t>Service completo. Cambio de aceite y filtros. Distribucion con bomba y correas accesorias. Cambio de polea tensora poly-v. Cambio de deposito de liquido refrigerante. Reprogramacion sensor CKP.</t>
  </si>
  <si>
    <t>Erassi</t>
  </si>
  <si>
    <t>Desarmar admision. Sacar tapa de valvulas. Reajustar tapa de cilindros. Regular valvulas de admision y escape. Rearmado total.</t>
  </si>
  <si>
    <t>AE613XW</t>
  </si>
  <si>
    <t>Fiat Fiorino Evo</t>
  </si>
  <si>
    <t>Cambio de aceite y filtros. Control del tren delantero, de frenos y de estado parte inferior del vehiculo. Control aceite de caja de velocidad.</t>
  </si>
  <si>
    <t>Barroso Ruben</t>
  </si>
  <si>
    <t>Control de puesta a punto. Escaneo del vehiculo. Control de instalacion electrica vano motor. Detectar averia en ramal al sensor agua en el gasoil. Completar nivel de aceite y refrigerante. Puesta en marcha. Sacar inyector n°1. Cambiar arandela de flectora de calor. Rectificar base de inyector.</t>
  </si>
  <si>
    <t>Infinia diesel</t>
  </si>
  <si>
    <t>Fusibles micro (varios)</t>
  </si>
  <si>
    <t>GJK343</t>
  </si>
  <si>
    <t>Birche Ariel</t>
  </si>
  <si>
    <t>Cambio de aceite y filtros de aire y aceite.</t>
  </si>
  <si>
    <t>Filtro aire Hasting</t>
  </si>
  <si>
    <t>KOO129</t>
  </si>
  <si>
    <t>Peugeot 408</t>
  </si>
  <si>
    <t xml:space="preserve">Filtro de aire </t>
  </si>
  <si>
    <t>Filtro de nafta</t>
  </si>
  <si>
    <t xml:space="preserve">Filtro polen </t>
  </si>
  <si>
    <t>Reten salido de semieje lado izquierdo</t>
  </si>
  <si>
    <t>Juego de bujias originales</t>
  </si>
  <si>
    <t>Service completo. Cambio de aceite y filtros. Control general del vehiculo. Cambio juego de bujias. Desarmar suspension lado izquierdo. Sacar semieje. Cambiar reten salida de caja. Armado total. Trasbasado de aceite de caja de velocidad. Completar nivel de aceite de caja de velocidad.</t>
  </si>
  <si>
    <t xml:space="preserve">Auxilio mecanico. Anular ficha contactor de llave de arranque en burro y reemplazar por un terminal pala hembra forrado en termocontraible. </t>
  </si>
  <si>
    <t>Factura RioRep</t>
  </si>
  <si>
    <t>Fiat Turin + comision</t>
  </si>
  <si>
    <t>Aceite motor 5w30 castrol edge</t>
  </si>
  <si>
    <t>Kit distribucion</t>
  </si>
  <si>
    <t>Altamirano Alicia</t>
  </si>
  <si>
    <t>AA737HE</t>
  </si>
  <si>
    <t>Peugeot Partner HDI</t>
  </si>
  <si>
    <t>Service completo. Cambio de aceite y filtros. Rotacion de ruedas. Ajuste de palanca selectora de cambios. Cambiar lampara de patente. Regulacion freno de mano.</t>
  </si>
  <si>
    <t>Filtro aire mahle LX2995</t>
  </si>
  <si>
    <t>Filtro aceite mahle OX1712D</t>
  </si>
  <si>
    <t>Filtro combustible mahle KL788</t>
  </si>
  <si>
    <t>Lampara piojito patente</t>
  </si>
  <si>
    <t>Alicia Altamirano</t>
  </si>
  <si>
    <t>Service cambio de aceite y filtros. Colocar liquido desencrustante para limpieza interior de block. Rotacion de ruedas. Cambio juego de bujias.</t>
  </si>
  <si>
    <t>Desarmar distribución completa. Cambiar kit de distribucion. Cambiar termostato. Cambiar bomba de agua. Cambiar correa poly-v de alternador. Cambio de juego de pastillas de freno delateras. Limpieza de circuito de refrigeracion. Cambio de liquido refrigerante, purgado y puesta a punto. Armado total</t>
  </si>
  <si>
    <t>Liquido refrigerante+agua destilada</t>
  </si>
  <si>
    <t>Barroso Willy</t>
  </si>
  <si>
    <t>Bocha Carrara</t>
  </si>
  <si>
    <t>Renault Sandero Steepway</t>
  </si>
  <si>
    <t>Sacar caja de velocidad. Cambiar kit de embrague. Purgar circuito de embrague. Completar nivel de liquido para embrague. Armado total.</t>
  </si>
  <si>
    <t>Sergio Picco</t>
  </si>
  <si>
    <t>AF477US</t>
  </si>
  <si>
    <t>Filtro aceite OX339/2D</t>
  </si>
  <si>
    <t>Filtro de aire original PSA9835123980</t>
  </si>
  <si>
    <t>Filtro polen LA428/S</t>
  </si>
  <si>
    <t>Peugeot Partner 1.9</t>
  </si>
  <si>
    <t>Filtro de aire hasting J3340</t>
  </si>
  <si>
    <t>Filtro de aceite mahle OC100</t>
  </si>
  <si>
    <t>Aceite 15w40</t>
  </si>
  <si>
    <t>Giorgis Carlos</t>
  </si>
  <si>
    <t>cheque - efectivo</t>
  </si>
  <si>
    <t>Proietti Mariano</t>
  </si>
  <si>
    <t>AA137WS</t>
  </si>
  <si>
    <t>Chevrolet Cruze</t>
  </si>
  <si>
    <t>Cambio de aceite y filtros. Cambio distribucion con bomba.</t>
  </si>
  <si>
    <t>AB127DU</t>
  </si>
  <si>
    <t>Control correcta posicion de mangueras de calefaccion. Cambiar liquido refrigerante. Purgar circuito de refrigeracion. Controlar correcto funcionamiento de electroventilador.</t>
  </si>
  <si>
    <t xml:space="preserve">Sabaini Ignacio </t>
  </si>
  <si>
    <t>AA971WK</t>
  </si>
  <si>
    <t>Citroen Berlingo</t>
  </si>
  <si>
    <t>Service. Cambio de aceite y filtros. Control general del vehiculo.</t>
  </si>
  <si>
    <t>Filtro mahle LX2995</t>
  </si>
  <si>
    <t>Filtro mahle KX788</t>
  </si>
  <si>
    <t>Filtro mahle OX171/2D</t>
  </si>
  <si>
    <t>Lampara de posicion</t>
  </si>
  <si>
    <t>PKZ094</t>
  </si>
  <si>
    <t>Ford Ranger 2.2</t>
  </si>
  <si>
    <t xml:space="preserve">Aceite motor 5w40 </t>
  </si>
  <si>
    <t>Service. Cambio de aceite y filtros. Control general del vehiculo. Rotacion. Lavado de motor</t>
  </si>
  <si>
    <t>Sacar alternador y colocar. Control de poleas y correa poly-v. Cambiar ambas poleas y correa poly-v. Control de bolilleros de ruedas. Cambiar masa trasera izquierda.</t>
  </si>
  <si>
    <t>Moretti Anabella</t>
  </si>
  <si>
    <t>AGD</t>
  </si>
  <si>
    <t>HVO911</t>
  </si>
  <si>
    <t>Maza de rueda</t>
  </si>
  <si>
    <t xml:space="preserve">Cremallera fiat uno/duna </t>
  </si>
  <si>
    <t>Victoria Airasca</t>
  </si>
  <si>
    <t>EHW408</t>
  </si>
  <si>
    <t>Tosello Joaquin</t>
  </si>
  <si>
    <t>LFK685</t>
  </si>
  <si>
    <t>Junta tapa de valvulas</t>
  </si>
  <si>
    <t>Service completo. Cambio de aceite y filtros. Control general del vehiculo. Control de bolilleros de ruedas. Cambiar masa de rueda delantera derecha. Engrase. Cambiar lampara trasera de stop.</t>
  </si>
  <si>
    <t>Lampara de stop 2 polos</t>
  </si>
  <si>
    <t>Bateria 12w90 Ah</t>
  </si>
  <si>
    <t>Sacar tapa de valvulas. Limpiar al brillo. Limpiar superficie de apoyo en tapa de cilindros. Armar con junta nueva y sellador. Emprolijar vano motor. Lavado parte inferior de motor y caja de velocidad. Desarmar suspension delantera izquierda, sacar semieje. Cambiar reten en caja de velocidad. Armado Total. Completar nivel de aceite en caja de velocidad.</t>
  </si>
  <si>
    <t>Reten de semieje izquierdo</t>
  </si>
  <si>
    <t>Aceite caja de velocidad 80w90</t>
  </si>
  <si>
    <t>Larisa Nardin</t>
  </si>
  <si>
    <t>Aceite ATF</t>
  </si>
  <si>
    <t>Albornoz</t>
  </si>
  <si>
    <t>Reparacion caño direc. hidraulica</t>
  </si>
  <si>
    <t>Dellafiori Santiago</t>
  </si>
  <si>
    <t>JNB146</t>
  </si>
  <si>
    <t>Ford Focus Exe</t>
  </si>
  <si>
    <t>Cambiar ambos amortiguadores traseros.</t>
  </si>
  <si>
    <t>AF993CE</t>
  </si>
  <si>
    <t>Recambio manguera inferior de radiador. Completar liquido refrigerante. Purgar circuito de refrigeracion.</t>
  </si>
  <si>
    <t>Manguera inferior radiador</t>
  </si>
  <si>
    <t>Service completo. Cambio de aceite y filtros. Control general del vehiculo. Cambio juego de pastillas de freno rueda trasera izquierda</t>
  </si>
  <si>
    <t>Dellafiori Marcelo</t>
  </si>
  <si>
    <t>Recambio soporte motor lado distribucion. Emprolijado vano motor.</t>
  </si>
  <si>
    <t>Soporte motor</t>
  </si>
  <si>
    <t>MYD473</t>
  </si>
  <si>
    <t>VW Gol</t>
  </si>
  <si>
    <t>Service. Cambio de aceite y filtros. Control general del vehiculo. Rotacion. Balanceo de ruedas. Lavado motor. Control de alineacion.</t>
  </si>
  <si>
    <t>Filtro de aire Bosch AB2308</t>
  </si>
  <si>
    <t>Balanceo de ruedas</t>
  </si>
  <si>
    <t>Cambiar prostato de aire acondicionado. Realizar vacio. Cargar aire acondicionado con gas nuevo. Anular calefaccion.</t>
  </si>
  <si>
    <t>Trabajo de refrigeracion</t>
  </si>
  <si>
    <t>Bertea</t>
  </si>
  <si>
    <t>Anulacion de calefaccion</t>
  </si>
  <si>
    <t>Sacar caño de direccion hidraulica. Hacer reparar. Armado total. Completar nivel de aceite de direccion hidraulica. Lavado motor. Control general del vehiculo para viaje. Cambio lampara de patente. Cambiar escobillas limpia parabrisas.</t>
  </si>
  <si>
    <t>Escobilla Luneta trasera</t>
  </si>
  <si>
    <t>Juego escobillas delanteras</t>
  </si>
  <si>
    <t>motor</t>
  </si>
  <si>
    <t>Rodrigo Colombano</t>
  </si>
  <si>
    <t>VW Fox Cross</t>
  </si>
  <si>
    <t>Control tren delantero. Sacar ambas parrillas de suspensión. Reparar con bujes nuevos. Cambiar bujes de barra estabilizadora parte central. Armado total. Regular convergencia y correcta posicion de volante.</t>
  </si>
  <si>
    <t>Bujes grandes de parrilla</t>
  </si>
  <si>
    <t>AF672US</t>
  </si>
  <si>
    <t>Ford Transit</t>
  </si>
  <si>
    <t>Cambiar masa, bolillero de rueda delantera derecha.</t>
  </si>
  <si>
    <t>AF637FJ</t>
  </si>
  <si>
    <t>Mercedes Sprinter</t>
  </si>
  <si>
    <t>aceite motor 5w40</t>
  </si>
  <si>
    <t>MLD726</t>
  </si>
  <si>
    <t>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t>
  </si>
  <si>
    <t>Bieleta de b/estabilizadora izquierda</t>
  </si>
  <si>
    <t>Eje trasero reparado</t>
  </si>
  <si>
    <t>Filtro de aceite OX339/2D</t>
  </si>
  <si>
    <t>Filtro de aire LX1451</t>
  </si>
  <si>
    <t>Filtro polen HK357</t>
  </si>
  <si>
    <t xml:space="preserve">Bujes de amortiguadores traseros </t>
  </si>
  <si>
    <t>Aceite caja de velocidad 75w80</t>
  </si>
  <si>
    <t>COSTOS</t>
  </si>
  <si>
    <t>Domansky Roberto</t>
  </si>
  <si>
    <t>Auxilio. Cambiar precap y extremo de direccion lado derecho. Regular convergencia.</t>
  </si>
  <si>
    <t>Precap de direccion</t>
  </si>
  <si>
    <t>Extremo de direccion</t>
  </si>
  <si>
    <t>Cambio optica trasera izquierda</t>
  </si>
  <si>
    <t>Optica trasera izquierda</t>
  </si>
  <si>
    <t>Alonso</t>
  </si>
  <si>
    <t>GFO127</t>
  </si>
  <si>
    <t>Polo Classic</t>
  </si>
  <si>
    <t>Cambio bolilleros rueda delantera. Cambio buje bieleta de barra estabilizadora. Cambiar escobillas limpia parabrisas. Cambiar manguera de gaseo. Sellar grietas.</t>
  </si>
  <si>
    <t>Buje bieleta de barra estabiliadora</t>
  </si>
  <si>
    <t>Escobillas limpia parabrisas</t>
  </si>
  <si>
    <t>Sella grietas Wurth</t>
  </si>
  <si>
    <t>Barotto / Pastina</t>
  </si>
  <si>
    <t>Oliva Stella</t>
  </si>
  <si>
    <t>Fiat linea</t>
  </si>
  <si>
    <t>Desregular freno de mano para poder recircular luz cables correctamente. Regular freno de mano. Cambiar topes y guardapolvos amortiguadores traseros. Cambiar bulbo temperatura.</t>
  </si>
  <si>
    <t>Bulbo temperatura original</t>
  </si>
  <si>
    <t>Tope amortiguador VW Gol</t>
  </si>
  <si>
    <t>Trabajo electromecanico. Escaneo general del vehiculo</t>
  </si>
  <si>
    <t>pablo</t>
  </si>
  <si>
    <t>Fiat Palio</t>
  </si>
  <si>
    <t>Rotula Nakata</t>
  </si>
  <si>
    <t>Auxilio mecanico. Escaneo del vehiculo para detectar averias. Limpieza de terminales en sensor de rotacion (CKP) y senson de detonacion (Knock sensor).</t>
  </si>
  <si>
    <t>Revision de tren delantero y amortiguadores. Recambio de rotula lado acompañante. Rotacion de ruedas. Regular convergencia.</t>
  </si>
  <si>
    <t>Sandero Steepway</t>
  </si>
  <si>
    <t>cobra pini wiesek</t>
  </si>
  <si>
    <t>Tarjeta 2 cuotas</t>
  </si>
  <si>
    <t>Topes fuelles de amort. delanteros</t>
  </si>
  <si>
    <t>Cambiar juego de pastillas de freno delanteras</t>
  </si>
  <si>
    <t>emanuel</t>
  </si>
  <si>
    <t>Juego pastillas de freno</t>
  </si>
  <si>
    <t>Laura Bongiorni</t>
  </si>
  <si>
    <t>AA866FW</t>
  </si>
  <si>
    <t>Reten de distribucion</t>
  </si>
  <si>
    <t>Kit de dsitribucion SKF</t>
  </si>
  <si>
    <t>Correa poly-v 6PK1050 Hutchinson</t>
  </si>
  <si>
    <t>Liq refrigerante + agua destilada</t>
  </si>
  <si>
    <t>Ford Ranger Limited</t>
  </si>
  <si>
    <t>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t>
  </si>
  <si>
    <t>Ventura Marcelo</t>
  </si>
  <si>
    <t>OUA971</t>
  </si>
  <si>
    <t>Ford Eco Sport</t>
  </si>
  <si>
    <t>Desarmar distribucion completa. Cambiar kit, bomba de agua, liquido refrigerante. Purgado de circuito de refrigeracion. Puesta a punto. Cambiar correa poly-v. Armado total. Lavado motor.</t>
  </si>
  <si>
    <t>IXV668</t>
  </si>
  <si>
    <t>Sacar multiple de admision completo. Cambiar kit de oring. Limpieza. Cambiar valvula PCV. Cambiar kit de oring de gaseo. Lavado de la zona. Prueba de arranque en frio.</t>
  </si>
  <si>
    <t>Valvula PCV</t>
  </si>
  <si>
    <t>Juego oring de admision</t>
  </si>
  <si>
    <t>Juego oring de gaseo</t>
  </si>
  <si>
    <t>Juego retenes de valvulas</t>
  </si>
  <si>
    <t>Juego de juntas superior</t>
  </si>
  <si>
    <t>Juego de valvulas</t>
  </si>
  <si>
    <t>Monge Natalia</t>
  </si>
  <si>
    <t>EXF005</t>
  </si>
  <si>
    <t>Chevrolet Corsa</t>
  </si>
  <si>
    <t>Control del vehiculo para viaje. Completar nivel de aceite.</t>
  </si>
  <si>
    <t>AA936DI</t>
  </si>
  <si>
    <t xml:space="preserve">Kit de filtros </t>
  </si>
  <si>
    <t>Astezana Mirta</t>
  </si>
  <si>
    <t>EZH429</t>
  </si>
  <si>
    <t>Ford Ranger 2.8</t>
  </si>
  <si>
    <t>Desarmar suspension lado derecho. Sacar parrilla superior. Modificar alojamiento de parrilla superior parte delantera</t>
  </si>
  <si>
    <t>Alineado del tren delantero</t>
  </si>
  <si>
    <t>Service completo. Cambio de aceite y filtros. Control general del vehiculo. Rotacion de ruedas</t>
  </si>
  <si>
    <t>Bufarini Alberto</t>
  </si>
  <si>
    <t>CYH206</t>
  </si>
  <si>
    <t>Control estado de aceite. No se hallaron residuos en varilla ni tapa de llenado. Desarmar freno de rueda trasera izquierda. Lavado. Cambiar cilindro de freno. Armado total. Dar ajuste a bolilleros.</t>
  </si>
  <si>
    <t>Cilindro rueda trasera izquierda</t>
  </si>
  <si>
    <t>Magra Ignacio</t>
  </si>
  <si>
    <t>Astra Maestranza</t>
  </si>
  <si>
    <t>rio rep</t>
  </si>
  <si>
    <t>Cambiar escape y multiple de escape. Desarmar interior de vehiculo parte baul. Sacar aforador completo. Cambiar bomba de nafta y valvula reguladora de presion. Cambiar juego de bujias y cables de bujias. Controlar puesta a punto de motor. Escanear vehiculo en varias oportunidades y medir presion de combustible. Armado total. Puesta en marcha. Cambiar filtro de nafta y filtro de aire.</t>
  </si>
  <si>
    <t>Sacar caja de velocidad. Cambiar kit de embrague. Crapodina hidraulica. Armado total. Purgar circuito de embrague. Purgar circuito de freno. Colocacion de manguera de calefaccion parte inferior con abrazaderas nuevas.</t>
  </si>
  <si>
    <t>NSX246</t>
  </si>
  <si>
    <t>aceite motor</t>
  </si>
  <si>
    <t>AD027NW</t>
  </si>
  <si>
    <t>Service completo. Cambio de aceite y filtros. Control general del vehiculo. Rotacion de ruedas. Sacar bujias de encendido. Control de las mismas. Dar luz.</t>
  </si>
  <si>
    <t>JJK087</t>
  </si>
  <si>
    <t>Service completo. Cambio de aceite y filtros. Control general del vehiculo. Limpieza de deposito de liquido refrigerante.</t>
  </si>
  <si>
    <t>Baravalle Andres</t>
  </si>
  <si>
    <t>AC572EE</t>
  </si>
  <si>
    <t>Fuelle homocinetica</t>
  </si>
  <si>
    <t xml:space="preserve">Fuelles con chapa lado caja </t>
  </si>
  <si>
    <t>Desarmar suspension delantera de ambos lados. Sacar semiejes. Hacer alargar. Armar con fuelles nuevos. Armado total. Alineado del tren delantero.</t>
  </si>
  <si>
    <t>Davicino Richard</t>
  </si>
  <si>
    <t>AE898CK</t>
  </si>
  <si>
    <t>Fiat Cronos</t>
  </si>
  <si>
    <t>Aceite motor 0w20</t>
  </si>
  <si>
    <t>Controlar rodamiento de correa poly-v. Cambiar polea tensora de correa poly-v.</t>
  </si>
  <si>
    <t>Polea de correa poly-v</t>
  </si>
  <si>
    <t>Cambio faro rompeniebla</t>
  </si>
  <si>
    <t>Faro rompeniebla</t>
  </si>
  <si>
    <t>dolares / campo cristian</t>
  </si>
  <si>
    <t>AE008SG</t>
  </si>
  <si>
    <t>Mercedes Vito</t>
  </si>
  <si>
    <t>Service. Cambio de aceite y fitros.</t>
  </si>
  <si>
    <t>Cambio correa poly-v.</t>
  </si>
  <si>
    <t>Sacar tapa de valvulas. Limpiar brillo y desengrasar superficie. Limpiar y desengrasar superficie de tapa de cilindros. Cambiar junta de tapa de valvulas. Cementar ambas caras de la junta. Armado total. Lavado motor. Reparar y soldar con plastico tapa de valvula en terminacion de galeria de aceite.</t>
  </si>
  <si>
    <t>JWS508</t>
  </si>
  <si>
    <t xml:space="preserve">Control general del vehiculo. Service. Cambio de aceite y filtros. Lavado de motor. Cambio oring en manguera de gaseo motor. </t>
  </si>
  <si>
    <t>Filtro combustible original</t>
  </si>
  <si>
    <t>Tevez Jonatan</t>
  </si>
  <si>
    <t>Cambio cilindro mayor, liquido de freno y purgar.</t>
  </si>
  <si>
    <t>Cilindro mayor SKF</t>
  </si>
  <si>
    <t>Retenes de salida de embrague</t>
  </si>
  <si>
    <t>Disco de embrague original usado</t>
  </si>
  <si>
    <t>Crapodina de embrague SKF</t>
  </si>
  <si>
    <t>Rodriguez Osvaldo</t>
  </si>
  <si>
    <t>JBZ258</t>
  </si>
  <si>
    <t>Renault Symbol</t>
  </si>
  <si>
    <t>Filtro aire Bosch AB2052</t>
  </si>
  <si>
    <t>Filtro combustible Mahle KL582</t>
  </si>
  <si>
    <t>Filtro aceite Mahle OC309</t>
  </si>
  <si>
    <t>Lamparas piojito</t>
  </si>
  <si>
    <t>dolares - efectivo</t>
  </si>
  <si>
    <t>FRR248</t>
  </si>
  <si>
    <t>Cambiar solenoide de arranque. Prueba de encendido.</t>
  </si>
  <si>
    <t>Gigante Alejandro</t>
  </si>
  <si>
    <t>Sacar electroventilador con soporte. Reparar 3 brazos quebrados y fabricar 3 refuerzos con planchuela y remaches. Poner electro nuevo en soporte. Volver a colocar en el vehiculo.</t>
  </si>
  <si>
    <t>Electroventilador</t>
  </si>
  <si>
    <t>VW Surán</t>
  </si>
  <si>
    <t xml:space="preserve">Sella grietas </t>
  </si>
  <si>
    <t>Cambiar termostato. Completar con liquido refrigerante. Agregar sella grietas por perdida de agua en radiador. TERMOSTATO EN PRUEBAS DE GARANTIA.</t>
  </si>
  <si>
    <t>Rotula inferior derecha</t>
  </si>
  <si>
    <t>rep serrano</t>
  </si>
  <si>
    <t>SHX407</t>
  </si>
  <si>
    <t xml:space="preserve">Desarmar distribucion completa. Cambiar kit, bomba de agua, liquido refrigerante. Purgado de circuito de refrigeracion. Puesta a punto. Cambiar correa poly-v. Armado total. </t>
  </si>
  <si>
    <t>AB328TT</t>
  </si>
  <si>
    <t xml:space="preserve">Ford Eco Sport Kinetic </t>
  </si>
  <si>
    <t>Filtro mahle OC235</t>
  </si>
  <si>
    <t>Filtro mahle LX2867</t>
  </si>
  <si>
    <t>Filtro mahle KL582</t>
  </si>
  <si>
    <t>Filtro habitaculo LA463</t>
  </si>
  <si>
    <t>Juego pastillas de freno Litton</t>
  </si>
  <si>
    <t>AE655WE</t>
  </si>
  <si>
    <t>Filtro nafta mahle KL238D</t>
  </si>
  <si>
    <t>Filtro aceite mahle OC259</t>
  </si>
  <si>
    <t>Filtro aire mahle LX3115</t>
  </si>
  <si>
    <t>Filtro polen HK210</t>
  </si>
  <si>
    <t>Cambio filtro de aceite. Cambio aceite motor.</t>
  </si>
  <si>
    <t>Filtro aceite mahle OX834D</t>
  </si>
  <si>
    <t>Service completo. Cambio de aceite y filtros. Control general del vehiculo. Rotacion de ruedas. Lavado motor y bajo motor. Cambiar lamparas de patente. Control tren delantero. Cambiar rotula inferior derecha. Alineado del tren delantero.</t>
  </si>
  <si>
    <t>Service completo. Cambio de aceite y filtros. Control general del vehiculo. Sacar tapa de valvulas. Limpiar superficie. Cambiar junta de tapa de valvulas. Cambiar pastillas de freno delanteras. Cambio juego de escobillas limpia parabrisas. Cambio lamparas de patente.</t>
  </si>
  <si>
    <t>Tranquilli Silvio</t>
  </si>
  <si>
    <t>ICA191</t>
  </si>
  <si>
    <t>Chevrolet Spark</t>
  </si>
  <si>
    <t>distribución</t>
  </si>
  <si>
    <t>Sacar cable de embrague. Lubricar. Volver a colocar.</t>
  </si>
  <si>
    <t>Filtro aceite mahle OC250</t>
  </si>
  <si>
    <t>Filtro combustible mahle KL582</t>
  </si>
  <si>
    <t>Filtro aire ACDELCO</t>
  </si>
  <si>
    <t>Filtro habitaculo mahle LA120</t>
  </si>
  <si>
    <t>Real (27/11)</t>
  </si>
  <si>
    <t>Service completo. Cambio de aceite y filtros. Control general del vehiculo. Desarmar distribucion completa. Cambiar kit, bomba de agua, correa poly-v- y liquido refrigerante. Purgado del circuito de refrigeracion. Puesta a punto. Armado total. Lavado motor.</t>
  </si>
  <si>
    <t>Ojeda Anibal</t>
  </si>
  <si>
    <t xml:space="preserve">Cambiar bolillero de polea de aire acondicionado. Reparar cable selector de cambios. </t>
  </si>
  <si>
    <t>Bolillero de aire acond. especial</t>
  </si>
  <si>
    <t>AB832SR</t>
  </si>
  <si>
    <t>Ford Fiesta Kinetic</t>
  </si>
  <si>
    <t>Filltro combustible KL582</t>
  </si>
  <si>
    <t>Filtro aceite OC235</t>
  </si>
  <si>
    <t xml:space="preserve">Filtro habitaculo </t>
  </si>
  <si>
    <t>Desarmar frente del vehiculo. Sacar radiador de agua. Hidrolavar radiador de agua, condensador de aire acondicionado y frente completo del vehiculo. Armado total. Completar con liquido refrigerante. Purgar circuito de refrigeracion motor.</t>
  </si>
  <si>
    <t>Filtro combustible mahle KL238</t>
  </si>
  <si>
    <t>Filtro habitaculo HK210</t>
  </si>
  <si>
    <t>MKZ304</t>
  </si>
  <si>
    <t>Gomero</t>
  </si>
  <si>
    <t>borello</t>
  </si>
  <si>
    <t>Colocar ruedas nuevas parte delantera del vehiculo. Rotacion. Control de alineacion. Control tren delantero.</t>
  </si>
  <si>
    <t>DOJ086</t>
  </si>
  <si>
    <t>Desarmar distribucion completa. Cambiar kit, bomba de agua, correa poly-v y liquido refrigerante. Purgar circuito de refrigeracion. Puesta a punto. Armado total. Service completo. Cambio de aceite y filtros. Control general del vehiculo.</t>
  </si>
  <si>
    <t>Desarmar distribucion completa. Cambiar kit, bomba de agua, correa poly-v y liquido refrigerante. Purgar circuito de refrigeracion. Puesta a punto. Armado total. Service completo. Cambio de aceite y filtros. Control general del vehiculo. Recambio de bujias de calentamiento. Recambio de tapa de deposito de liquido refrigerante. Reparacion de linea de vacio en depresor.</t>
  </si>
  <si>
    <t>Sacar parte de columna de direccion. Cambiar cruceta inferior. Armado total. Cambiar escobilla lado conductor. Cambiar viscoso de ventilador. Control tren delantero. Cambio rotula inferior derecha. Regulacion de convergencia.</t>
  </si>
  <si>
    <t xml:space="preserve">Ventura Marcelo </t>
  </si>
  <si>
    <t>Estevez Jonatan</t>
  </si>
  <si>
    <t>HQL288</t>
  </si>
  <si>
    <t>Cambiar bomba secundaria de embrague. Sacar deposito de liquido de freno. Limpieza. Armado con liquido nuevo. Purgar embrague.</t>
  </si>
  <si>
    <t>Bomba embrague secundaria</t>
  </si>
  <si>
    <t>Magliano Barbara</t>
  </si>
  <si>
    <t>GDG901</t>
  </si>
  <si>
    <t>Control de perdidas de aceite por reten de caja de velocidad, oring de gasificador y carter de motor parte inferior.</t>
  </si>
  <si>
    <t>Romeo Mauricio</t>
  </si>
  <si>
    <t>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t>
  </si>
  <si>
    <t>Servicios terceros (escaneo)</t>
  </si>
  <si>
    <t>muguerza</t>
  </si>
  <si>
    <t>Buje de parrilla 048P056</t>
  </si>
  <si>
    <t>Buje de parrilla VTH</t>
  </si>
  <si>
    <t>Varilla selectora de cambios corta</t>
  </si>
  <si>
    <t>Varilla selectora de cambios larga</t>
  </si>
  <si>
    <t>Salas Jesus</t>
  </si>
  <si>
    <t>OZP498</t>
  </si>
  <si>
    <t>Cambiar cuerpo mariposa. Colocar sonda lambda banco 1 (adaptar con ficha original).</t>
  </si>
  <si>
    <t>Sonda Lambda</t>
  </si>
  <si>
    <t>Escaneo de 3ros</t>
  </si>
  <si>
    <t>HID099</t>
  </si>
  <si>
    <t>Cuello Federico</t>
  </si>
  <si>
    <t>AF092UP</t>
  </si>
  <si>
    <t xml:space="preserve">Service completo. Cambio de aceite y filtros. Control general del vehiculo. Rotacion de ruedas. </t>
  </si>
  <si>
    <t>FKG535</t>
  </si>
  <si>
    <t xml:space="preserve">Service completo. Cambio de aceite y filtros. Control general del vehiculo. Sacar tapa de valvulas. Limpiar superficie. Cambiar junta de tapa de valvulas. </t>
  </si>
  <si>
    <t>Filtro aceite mahle OC339/2D</t>
  </si>
  <si>
    <t>Filtro combustible mahle KL583</t>
  </si>
  <si>
    <t>Filtro aire mahle LX1451</t>
  </si>
  <si>
    <t>Aceite direccion hidraulica</t>
  </si>
  <si>
    <t>Service completo. Cambio de aceite y filtros. Control general del vehiculo. Rotacion de ruedas. Control tren delantero. Cambiar bieleta de barra estabilizadora lado izquierdo. Cambiar refrigerante motor.</t>
  </si>
  <si>
    <t>Bieleta b/estabilizadora lado izq.</t>
  </si>
  <si>
    <t xml:space="preserve">Service completo. Cambio de aceite y filtros. Control general del vehiculo. </t>
  </si>
  <si>
    <t xml:space="preserve">Filtro combustible Redfil </t>
  </si>
  <si>
    <t>Filtro aceite mahle OC988</t>
  </si>
  <si>
    <t>Filtro habitaculo HK953</t>
  </si>
  <si>
    <t>Reajustar tapa de cilindros. Regular valvulas. Volver a cementar tapa de valvulas.                                                                                                                                                   SIN CARGO -</t>
  </si>
  <si>
    <t>Escaneo del vehiculo. Cambiar bobina de encendido.</t>
  </si>
  <si>
    <t>Aceite de caja 80W90</t>
  </si>
  <si>
    <t>Aceite diferencial delantero 80W90</t>
  </si>
  <si>
    <t>Scarponi Matias</t>
  </si>
  <si>
    <t>FMQ152</t>
  </si>
  <si>
    <t>Service completo. Cambio de aceite y filtros. Control general del vehiculo. Cambiar lamparas de luz baja lado izquierdo. Cambiar lamparas de posicion lado izquierdo. Cambiar lamparas luz alta lado derecho. Completar nivel de aceite de caja. Completar nivel de aceite diferencial.</t>
  </si>
  <si>
    <t>Filtro de aire VOX HD2868</t>
  </si>
  <si>
    <t>Filtro combustible VOX FBD498/3</t>
  </si>
  <si>
    <t>Aceite diferencial 80w90</t>
  </si>
  <si>
    <t>Aceite de caja de velocidad 80w90</t>
  </si>
  <si>
    <t>3 lamparas</t>
  </si>
  <si>
    <t>Largayoli Jorge</t>
  </si>
  <si>
    <t>PPS071</t>
  </si>
  <si>
    <t>Chevrolet Tracker</t>
  </si>
  <si>
    <t>Correa 4PK643 GM original</t>
  </si>
  <si>
    <t>Liquido ATF ELF D2</t>
  </si>
  <si>
    <t>Abrazaderas Wurth</t>
  </si>
  <si>
    <t>Filtro de aceite VOX LB340</t>
  </si>
  <si>
    <t>aceite motor 5w30</t>
  </si>
  <si>
    <t>Escaneo del vehiculo (incoherencia en el punto). Desarmar distribucion integra para controlar el punto. Sacar tapa de valvulas. Intercambiar engranajes invertidos. Rearmar distribucion con herramienta de puesta a punto. Rearmar tapa de valvulas. Borrado de DTC. Reparacion de deposito de liquido hidraulico. Recambio de correa de bomba hidraulica. Purgado del circuito. Cambiar liquido refrigerante. Purgado del circuito de refrigeracion.</t>
  </si>
  <si>
    <t>Auxilio mecanico. Cambio de correa poly-v</t>
  </si>
  <si>
    <t>Correa 6PK1675 SKF</t>
  </si>
  <si>
    <t>Gilli Cristian</t>
  </si>
  <si>
    <t>AA331ZE</t>
  </si>
  <si>
    <t>Cambiar ambos espirales traseros. Forrar parte superior e inferior con manguera</t>
  </si>
  <si>
    <t>Turri Rafael</t>
  </si>
  <si>
    <t>AD383XV</t>
  </si>
  <si>
    <t>Renault Kwid</t>
  </si>
  <si>
    <t>Tarjeta / efectivo</t>
  </si>
  <si>
    <t>AC640BS</t>
  </si>
  <si>
    <t>Peugeot 3008</t>
  </si>
  <si>
    <t>Service completo. Cambio de aceite y filtro de aceite. Control general del vehiculo.</t>
  </si>
  <si>
    <t>Aceite Castrol 5w30</t>
  </si>
  <si>
    <t>Filtro de aceite Mahle OC100</t>
  </si>
  <si>
    <t>Carrara Luis</t>
  </si>
  <si>
    <t>Citroen C4 Lounge</t>
  </si>
  <si>
    <t>Desarmar frente del vehiculo. Cambiar radiador de agua, manguera superior de radiador. Cambiar refrigerante motor. Purgado circuito de refrigeracion. Control de perdidas. Control tren delantero. Se halló rotula inferior derecha con juego y bujes de barra estabilizadora parte central con holguras. Control tren delantero. Cambio de rotula inferior derecha. Sacar bieleta de barra estabilizadora. Armar con cuatro bujes nuevos. Regular convergencia.</t>
  </si>
  <si>
    <t>Ruso Jose</t>
  </si>
  <si>
    <t>UDU811</t>
  </si>
  <si>
    <t>Ford Taunus</t>
  </si>
  <si>
    <t>Sacar encausador, paleta y radiador. Sacar tapa de distribucion. Sacar bomba de agua. Lavar radiador. Pintar polea bomba de agua. Recuperar mangueras y abrazaderas originales. Rearmar con bomba nueva. Hacer lavaje del circuito. Colocar liquido refrigerante nuevo con agua destilada. Purgar circuito de refrigeracion. Lavado motor.</t>
  </si>
  <si>
    <t>Desarmar puerta delantera derecha. Sacar panel interior. Reemplazar manija de apertura de puerta. Regulacion. Armado total.</t>
  </si>
  <si>
    <t>GLG072</t>
  </si>
  <si>
    <t>Prueba de presion de aceite. Lavado del interior del circuito de aceite. Cambio de bulbo de presion de aceite. Cambio de aceite y filtro de aceite.</t>
  </si>
  <si>
    <t>Filtro de aceite OC90</t>
  </si>
  <si>
    <t>Desarmar distribucion completa. Cambiar bomba de agua. Puesta a punto. Armado total. Prueba de perdidas de agua.</t>
  </si>
  <si>
    <t>Sacar pasaruedas trasero derecho. Cambiar manguera de respiracion obstruida por una nueva. Armado total.</t>
  </si>
  <si>
    <t>Remaches</t>
  </si>
  <si>
    <t>Manguera 8mm</t>
  </si>
  <si>
    <t>Control de bolilleros de ruedas. Cambiar masa de rueda trasera derecha.</t>
  </si>
  <si>
    <t>AD505DQ</t>
  </si>
  <si>
    <t>Filtro de aire Mahle LX2995</t>
  </si>
  <si>
    <t>Filtro habitaculo HK354</t>
  </si>
  <si>
    <t>Filtro aceite OX171/2D</t>
  </si>
  <si>
    <t>Filtro gasoil 1906E6</t>
  </si>
  <si>
    <t>Real (06/12)</t>
  </si>
  <si>
    <t>Diagnostico. Sacar tapa de valvulas. Revision de PVC. Rearmado total.</t>
  </si>
  <si>
    <t>tarjeta 3 cuotas</t>
  </si>
  <si>
    <t xml:space="preserve">Bombin embrague Expoyer </t>
  </si>
  <si>
    <t xml:space="preserve"> Gol Trend</t>
  </si>
  <si>
    <t>Suarez Carlos</t>
  </si>
  <si>
    <t>Cambio bieleta de barra estabilizadora</t>
  </si>
  <si>
    <t xml:space="preserve">Bieleta de b/estabilizadora </t>
  </si>
  <si>
    <t>Kit de oring</t>
  </si>
  <si>
    <t>KWZ620</t>
  </si>
  <si>
    <t>Reten Treze 605P</t>
  </si>
  <si>
    <t>Reten DBH 8490</t>
  </si>
  <si>
    <t>Varilla selectora de cambios</t>
  </si>
  <si>
    <t>Pizzani Nicolas</t>
  </si>
  <si>
    <t>HBI764</t>
  </si>
  <si>
    <t>Renault Megane</t>
  </si>
  <si>
    <t>Bomba de aceite Fallone</t>
  </si>
  <si>
    <t>debernardi</t>
  </si>
  <si>
    <t>aceite motor 15w40</t>
  </si>
  <si>
    <t>Filtro de aceite original</t>
  </si>
  <si>
    <t>Junta de carter</t>
  </si>
  <si>
    <t>Desarmar distribucion completa. Cambiar kit de distribucion, bomba de agua, correa poly-v y liquido refrigerante. Purgar circuito de refrigerancion. Puesta a punto. Armado total</t>
  </si>
  <si>
    <t>bomba de agua</t>
  </si>
  <si>
    <t>correa poly-v</t>
  </si>
  <si>
    <t>Sacar carter parte inferior. Limpieza y sementar. Sacar semieje lado derecho. Cambiar reten salida de caja. Trasbasado de aceite de caja de velocidad. Armado total. Cambiar kit de oring de gasificador. Cambiar valvula PCV.</t>
  </si>
  <si>
    <t>tarjeta 6 s/interes</t>
  </si>
  <si>
    <t>Service completo. Cambio de aceite y filtros. Control general del vehiculo. Cambio lampara de posicion.</t>
  </si>
  <si>
    <t>ONX834</t>
  </si>
  <si>
    <t>Drenar aceite de motor. Desprender cuna bajo motor. Sacar carter. Lavar al brillo. Recambio de bomba de aceite. Instalar carter con junta nueva y pegamento. Rearmado total. Medir presion de aceite. Controlar cojinetes de biela y dar el ajuste correspondiente.</t>
  </si>
  <si>
    <t>JEY443</t>
  </si>
  <si>
    <t>Fuelle semieje lado caja izq.</t>
  </si>
  <si>
    <t>Reten piñon de cigüeñal</t>
  </si>
  <si>
    <t>AE400MH</t>
  </si>
  <si>
    <t>VW T-Cross</t>
  </si>
  <si>
    <r>
      <t xml:space="preserve">Desarmar suspensión lado izquierdo. Sacar semieje. Reparar con fuelle nuevo lado caja. Completar nivel de aceite de caja de velocidad. Desarmar distribucion completa. Lavado de la zona. Cambiar reten piñon de cigüeñal. Puesta a punto. Armado total.                                                                                </t>
    </r>
    <r>
      <rPr>
        <b/>
        <sz val="12"/>
        <color theme="1"/>
        <rFont val="Calibri"/>
        <family val="2"/>
        <scheme val="minor"/>
      </rPr>
      <t>-TRABAJO DE DISTRIBUCION SIN CARGO-</t>
    </r>
  </si>
  <si>
    <t>Filtro aire Mareno MR403</t>
  </si>
  <si>
    <t>Filtro aceite Mahle OC977/1D</t>
  </si>
  <si>
    <t>Service completo. Cambio de aceite y filtros. Control general del vehiculo. Rotacion de ruedas. Cambio juego de pastillas de freno.</t>
  </si>
  <si>
    <t>Wiesek Susana</t>
  </si>
  <si>
    <t>Crossfox</t>
  </si>
  <si>
    <t>Reparacion + comision</t>
  </si>
  <si>
    <t>Caño rigido de termostato</t>
  </si>
  <si>
    <t>Sacar cremallera de direccion. Enviar a reparar a Rio IV. Colocar cremallera reparada. Completar con liquido de direccion hidraulica. Purgar circuito de direccion. Sacar termostato. Cambiar caño rigido de agua de termostato a base bomba de agua. Armado total. Completar con liquido refrigerante. Purgar circuito de refrigeracion. RUEDA DE AUXILIO PINCHADA.</t>
  </si>
  <si>
    <t>Control tren delantero. Sacar ambas parrilas de suspension seperiores. Reparar con bujes y rotulas nuevas. Cambiar ambos extremos lado izquierdo. Regular convergencia.</t>
  </si>
  <si>
    <t>Bujes de parrilla superiores</t>
  </si>
  <si>
    <t>Rotulas superiores</t>
  </si>
  <si>
    <t>Extremo largo izquierdo</t>
  </si>
  <si>
    <t>Extremo corto izquierdo</t>
  </si>
  <si>
    <t>Sacar tapa de cilindros. Limpieza de superficies y orificios de block. Rearmado con tapa nueva, junta de tapa, admision, escape y reten arbol de levas. Fabricar junta de base portafiltros. Armado total con distribucion y bomba nueva. Service completo. Cambio de aceite y filtros. Cambio de bujias. Cambiar bolillero de rueda delantera derecha. Cambiar bieleta delantera derecha. Lavado motor. Hacer ver electro con Acotto. Rueda trasera derecha se desinfla con el tiempo. Limpieza de deposito de agua.</t>
  </si>
  <si>
    <t>Filtro aire LX1748</t>
  </si>
  <si>
    <t>Filtro aceite OC309</t>
  </si>
  <si>
    <t>Filtro habitaculo HK411</t>
  </si>
  <si>
    <t xml:space="preserve">Fiat Ducato ambulancia </t>
  </si>
  <si>
    <t>Control de embrague. Cambio cable de embrague. Regulacion</t>
  </si>
  <si>
    <t>Cable embrague ESEVED 569</t>
  </si>
  <si>
    <t>NHI703</t>
  </si>
  <si>
    <t>VW Bora TDI</t>
  </si>
  <si>
    <t>Desarmar frente completo del vehiculo. Sacar intercooler y cañeria de admision. Lavar vano y bajo motor. Lavar intercooler y probar fugas. Llevar a reparar intercooler. Cambiar todos los orings de los acoples de admision. Limpieza y desobstruccion de valvula de alivio. Rearmado total de intercooler y cañeria de admision. Rearmado del frente del vehiculo reemplazando dos soportes de radiador.</t>
  </si>
  <si>
    <t>Soporte de radiador</t>
  </si>
  <si>
    <t>Oring de cañeria de admision</t>
  </si>
  <si>
    <t>Reparacion intercooler</t>
  </si>
  <si>
    <t>Sacar ambos amortiguadores delanteros. Cambiar fuelles guardapolvos y topes. Armado total. Control alineacion.</t>
  </si>
  <si>
    <t>Cambio radiador de agua. Control de temperatura. Agregar liquido refrigerante. Pugar circuito de refrigeracion. Desarmar suspension lado derecho. Sacar semieje. Cambiar homocinetica. Engrase. Armado total.</t>
  </si>
  <si>
    <t>AD434RP</t>
  </si>
  <si>
    <t>Velasquez Rocio</t>
  </si>
  <si>
    <t>Ford Ka 1.5</t>
  </si>
  <si>
    <t>JSY556</t>
  </si>
  <si>
    <t>Desarmar admision completa. Drenar circuito refrigerante. Sacar multiple de admision. Reemplazar orings del multiple. Rearmar y colocar refrigerante nuevo. Purgado del circuito de refrigeracion. Cambio de amortiguadores delanteros.</t>
  </si>
  <si>
    <t>Abrazadera 32/50 fleje 12</t>
  </si>
  <si>
    <t>Topes de amortiguador</t>
  </si>
  <si>
    <t>Pico Gabriel</t>
  </si>
  <si>
    <t>AC843IQ</t>
  </si>
  <si>
    <t>Eco Sport 1.5</t>
  </si>
  <si>
    <t>Service completo. Cambio de aceite y filtros. Control general del vehiculo. Ajuste de freno de mano. Lavado motor.</t>
  </si>
  <si>
    <t>Aceite motor 5w30 Motorcraft</t>
  </si>
  <si>
    <t>Fiat Cronos Seg ciudadana</t>
  </si>
  <si>
    <t>Service completo. Cambio de aceite y filtros. Control general del vehiculo. Rotacion de ruedas. Lavado motor.</t>
  </si>
  <si>
    <t>Hidalgo Carlos</t>
  </si>
  <si>
    <t>CUE433</t>
  </si>
  <si>
    <t>Service. Cambio de aceite y filtros. Control general del vehiculo. Control perdidas de agua. Control de pastillas de freno. Control tren delantero. Desarmar distribucion completa. Cambiar kit, bomba de agua, correa poly v, liquido refrigerante. Purgado circuito de refrigeracion. Puesta a punto. Armado total</t>
  </si>
  <si>
    <t>AF234VJ</t>
  </si>
  <si>
    <t>Fiat Uno Maestranza</t>
  </si>
  <si>
    <t>Filtro nafta KL239/1</t>
  </si>
  <si>
    <t>AF234VK</t>
  </si>
  <si>
    <t>Razzini Carolina</t>
  </si>
  <si>
    <t>MBB833</t>
  </si>
  <si>
    <t>Citroen C3 Cross</t>
  </si>
  <si>
    <t>Control tren delantero. Cambio bieleta de barra estabilizadora lado derecho.</t>
  </si>
  <si>
    <t xml:space="preserve">Bieleta de b/estab derecha </t>
  </si>
  <si>
    <t>Control tren delantero. Ambos precap y rotular inferior derecha rotos. Cambiar ambos precap de direccion y rotula inferior derecha. Regular convergencia. Cambiar pastillas de freno delanteras. Sacar eje cardan. Cambiar cruceta parte delantera. Armado total. Engrase. Ajustar bolilleros de ruedas delanteras. Cambio dos bujes de amortiguador delanteros derechos parte superior. Sacar columna de direccion. Cambiar cruceta. Armado total. Regulacion de correcta posicion de volante.</t>
  </si>
  <si>
    <t>NQI279</t>
  </si>
  <si>
    <t>Logan</t>
  </si>
  <si>
    <t>Manguera Yaco 1867-1</t>
  </si>
  <si>
    <t>Abrazadera Wurth</t>
  </si>
  <si>
    <t>Abrazadera perfecto</t>
  </si>
  <si>
    <t>Service completo. Cambio de aceite y filtros. Control general del vehiculo. FAROL TRASERO LADO CAPOT ROTO</t>
  </si>
  <si>
    <t>Auxilio mecanico. Anular refrigeracion de cuerpo mariposa con una manguera directa de termostato a deposito. Completar liquido refrigerante. Purgar circuito de refrigeracion. Sacar tapa de valvulas y reemplazar valvula PCV. Rearmado total.</t>
  </si>
  <si>
    <t>FER921</t>
  </si>
  <si>
    <t>Bolillero NSK</t>
  </si>
  <si>
    <t>Schefer Holly</t>
  </si>
  <si>
    <t>Cambiar cable de acelerador.</t>
  </si>
  <si>
    <t>Cable de acelerador</t>
  </si>
  <si>
    <t>ferrando</t>
  </si>
  <si>
    <t>Escaneo DTC'S. Cambiar bobina, cables y bujias. Borrar DTC'S.</t>
  </si>
  <si>
    <t>Bobina NGK</t>
  </si>
  <si>
    <t>Juego de cables de bujias Mahle</t>
  </si>
  <si>
    <t>Bujias Bosch</t>
  </si>
  <si>
    <t>Rodetti Walter</t>
  </si>
  <si>
    <t>MWM301</t>
  </si>
  <si>
    <t>Audi A5 TFSI</t>
  </si>
  <si>
    <t>Constructora Guiar</t>
  </si>
  <si>
    <t>OKA658</t>
  </si>
  <si>
    <t>Desarmar distribucion completa. Puesta a punto con herramientas. Probar marcha. El vehiculo no tiene compresion.</t>
  </si>
  <si>
    <t>Balestrelli Horacio</t>
  </si>
  <si>
    <t>Vollertsen Quique</t>
  </si>
  <si>
    <t>AE259AS</t>
  </si>
  <si>
    <t>Cambio de aceite y filtro de aceite y aire.</t>
  </si>
  <si>
    <t>Aceite motor 5w30 castrol Edge</t>
  </si>
  <si>
    <t>Cambio de aceite y filtro de aceite. Cambio de bujias y cables de bujias. Sacar soporte de motor. Colocar entrerrosca en tapa de cilindros. Armado total.</t>
  </si>
  <si>
    <t>Filtro de aire Original</t>
  </si>
  <si>
    <t>Filtro habitaculo Original</t>
  </si>
  <si>
    <t>Filtro combustible Original</t>
  </si>
  <si>
    <t>Filtro aceite Original</t>
  </si>
  <si>
    <t>OAL860</t>
  </si>
  <si>
    <t>Toyota Etios</t>
  </si>
  <si>
    <t>Cambio de amortiguadores delanteros. Regular convergencia.</t>
  </si>
  <si>
    <t>NPQ924</t>
  </si>
  <si>
    <t>VW Fox</t>
  </si>
  <si>
    <t>Service completo. Cambio de aceite y filtros. Control general del vehiculo. Cambio de pastillas de freno.</t>
  </si>
  <si>
    <t>AB229DZ</t>
  </si>
  <si>
    <t>Kit de filtros mahle</t>
  </si>
  <si>
    <t>VW Amarok</t>
  </si>
  <si>
    <t>Control de presion de nafta. Cambiar sensor MAF.</t>
  </si>
  <si>
    <t>Sensor MAF</t>
  </si>
  <si>
    <t>Tarjeta 1 pago</t>
  </si>
  <si>
    <t>Cambio de aceite y filtros. Desarmar distribucion completa. Cambir kit, bomba de agua, correa poly-v y liquido refrigerante. Puesta a punto. Armado total.</t>
  </si>
  <si>
    <t>Control frenos traseros. Sacar ambas campanas de freno. Desarmar ambos frenos traseros. Limpieza. Armado con cintas y campanas de freno nuevas. Regular frenos traseros y freno de mano.</t>
  </si>
  <si>
    <t>Juanita Gualpa</t>
  </si>
  <si>
    <t>Completar nivel de aceite</t>
  </si>
  <si>
    <t>Transit</t>
  </si>
  <si>
    <t>Cambio de aceite y filtros. Rotacion de ruedas. Control general del vehiculo.</t>
  </si>
  <si>
    <t>Desarmar suspension lado izquierdo. Sacar semieje. Reparar con bolillero reten nuevo. Armado total. Trasbasado de aceite de caja. Completar nivel.</t>
  </si>
  <si>
    <t xml:space="preserve">                                                                                                                                                                                                                                                                                                                                                                                                                                                                    </t>
  </si>
  <si>
    <t>Martin Axel</t>
  </si>
  <si>
    <t>FCJ729</t>
  </si>
  <si>
    <t>Ambos fuelles de hmocinetica rotos. Cremallera de direccion con perdidas y juego en su interior. Ambos extremos de direccion rotos. Amortiguador delantero derecho reventado. Amortiguador izquierdo blando. Rotula inferior izquierda con juego</t>
  </si>
  <si>
    <t>Viscoso</t>
  </si>
  <si>
    <t>Prueba de viscoso. Reemplazar por uno nuevo. Prueba de apertura de termostato. Prueba de electroventilador de aire acondicionado (no funciona, hacer reparar con electricista).</t>
  </si>
  <si>
    <r>
      <t xml:space="preserve">       </t>
    </r>
    <r>
      <rPr>
        <b/>
        <sz val="12"/>
        <rFont val="Calibri"/>
        <family val="2"/>
        <scheme val="minor"/>
      </rPr>
      <t xml:space="preserve">        </t>
    </r>
    <r>
      <rPr>
        <sz val="12"/>
        <rFont val="Calibri"/>
        <family val="2"/>
        <scheme val="minor"/>
      </rPr>
      <t xml:space="preserve"> Cristian Bongiovanni</t>
    </r>
  </si>
  <si>
    <t xml:space="preserve">                03385 - 462399</t>
  </si>
  <si>
    <t>Sacar caja de velocidad, placa disco, crapodina de embrague. Control reten de bancada. Limpieza. Armado total con kit de embrague nuevo. Cambiar ambos fuelles lado caja. Completar nivel de aceite en caja de velocidad. Cambiar bujes y soportes de bujes de barra estabilizadora</t>
  </si>
  <si>
    <t>Fenoglio Heber</t>
  </si>
  <si>
    <t>JSE606</t>
  </si>
  <si>
    <t>Tapas de valvulas de ruedas</t>
  </si>
  <si>
    <t>Lampara de patente</t>
  </si>
  <si>
    <t>Faro Cecilia</t>
  </si>
  <si>
    <t>PDY602</t>
  </si>
  <si>
    <t>Cambiar caño de agua de base de cuerpo mariposa a calefaccion.</t>
  </si>
  <si>
    <t>OOF163</t>
  </si>
  <si>
    <t>Ford Ranger 3.2</t>
  </si>
  <si>
    <t>Reparacion de cremallera</t>
  </si>
  <si>
    <t>Oleohidraulica Rio IV</t>
  </si>
  <si>
    <t>Bujes de amortiguadores delanteros</t>
  </si>
  <si>
    <t>Rotula inferior</t>
  </si>
  <si>
    <t>Control de bolilleros de ruedas. Control de ruedas. Cambiar kit de bolilleros de rueda trasera derecha. Engrase. Armado total.</t>
  </si>
  <si>
    <t>Kit de bolilleros</t>
  </si>
  <si>
    <t>Balanceo rueda trasera</t>
  </si>
  <si>
    <t>Dellafiori Mariano</t>
  </si>
  <si>
    <t>10% (30/12)</t>
  </si>
  <si>
    <t>Real 03/01</t>
  </si>
  <si>
    <t>Aceite motor 5w30Castrol Edge</t>
  </si>
  <si>
    <t>Paz Jose Maria</t>
  </si>
  <si>
    <t>GSC096</t>
  </si>
  <si>
    <t>Rotula superior</t>
  </si>
  <si>
    <t>bieleta de b/estabilizadora</t>
  </si>
  <si>
    <t>Sacar ambas campanas de frenos traseros. Control y regulacion de los mismos. Control tren delantero. Rotulas lado derecho rotas. Rotula inferior izquierda rota. Sacar manguera de toma de aire. Colocar en correcta posicion. Agregar aceite de direccion hidraulica. Cambio rotula derecha inferior y superior. Cambio rotula inferor izquierda. Regular de convergencia. Medir alineacion. Cambio pastillas de freno. Colocar liquido refrigerante. Poner mangueras de vacio en correcta posicion para el correcto funcionamiento de cerbo de freno.</t>
  </si>
  <si>
    <t>Bieleta de b/estabilizadora</t>
  </si>
  <si>
    <t xml:space="preserve">Service completo. Cambio de aceite y filtros. Control general del vehiculo. Control tren delantero. Sacar amortiguadores delanteros. Cambiar bujes de ambos amortiguadores delanteros. Armado total.  Cambiar rotula inferior derecha. Regular convergencia. Poner volante en correcta posicion. Control de aceite de caja, diferencial y caja de transferencia. Cambiar cremallera de direccion hidraulica. Enviar a Rio IV. Colocar cremallera reparada. Cambiar aceite de direccion hidraulica. Purgado del circuito de direccion. </t>
  </si>
  <si>
    <t>tarjeta 6 cuotas</t>
  </si>
  <si>
    <t>Sacar cremallera de direccion. Enviar a reparar. Sacar caja de velocidad. Control de embrague. Lubricacion de crapodina y guia de crapodina. Colocacion caja de velocidad y embrague. Sacar cuna bajo motor. Limpieza profunda. Cambio retenes salida de caja de velocidad. Cambiar bieleta selectora de cambios. Colocacion aceite de direccion hidraulica. Purgar circuito del mismo.</t>
  </si>
  <si>
    <t>Emanuel Boudoux</t>
  </si>
  <si>
    <t>OGQ033</t>
  </si>
  <si>
    <t>Fiat fiorino</t>
  </si>
  <si>
    <t>Sacar caño de aire acondicionado. Llevar a reparar. Armado total.</t>
  </si>
  <si>
    <t>Carcaza de termostato</t>
  </si>
  <si>
    <t>Manguera Yaco</t>
  </si>
  <si>
    <t>Service completo. Cambio de aceite y filtros. Control general del vehiculo. Rotacion de ruedas. Cambiar cuerpo de termostato. Cambiar manguera de calefaccion a base bomba de agua. Completar liquido refrigerante. Purgado de circuito de refrigeracion. Control de perdidas de agua.</t>
  </si>
  <si>
    <t>Cambiar bujes de cremallera de direccion.</t>
  </si>
  <si>
    <t>Control de bolilleros de ruedas. Cambiar bolillero de rueda delantera derecha.</t>
  </si>
  <si>
    <t xml:space="preserve">Bolillero </t>
  </si>
  <si>
    <t>Ford Ranger 2.2 TDCI</t>
  </si>
  <si>
    <t>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t>
  </si>
  <si>
    <t>Junta de tapa Taranto</t>
  </si>
  <si>
    <t xml:space="preserve">Juego de bulones de tapa </t>
  </si>
  <si>
    <t>Reten de cigüeñal VR</t>
  </si>
  <si>
    <t>Juego de retenes de valvulas VR</t>
  </si>
  <si>
    <t>Bujia de calentamiento Ford</t>
  </si>
  <si>
    <t>Polea fija poly-v Ford</t>
  </si>
  <si>
    <t>Tapa de deposito Ford</t>
  </si>
  <si>
    <t xml:space="preserve">   Trabajo</t>
  </si>
  <si>
    <t xml:space="preserve">Service completo. Cambio de aceite y filtros. Control general del vehiculo. Desarmar distribucion completa. Cambiar kit, correa poly-v- y liquido refrigerante. Purgado del circuito de refrigeracion. Puesta a punto. Armado total. </t>
  </si>
  <si>
    <t>Service. Cambio de aceite y filtros. Desarmar distribucion completa. Cambiar kit, bomba de agua, correa poly-v, liquido refrigerante. Purgado de circuito de refrigeracion. Puesta a punto. Armado total.</t>
  </si>
  <si>
    <t>Fava Carlos</t>
  </si>
  <si>
    <t>MEY675</t>
  </si>
  <si>
    <t>Isasi Luciana</t>
  </si>
  <si>
    <t>Rasini Carolina</t>
  </si>
  <si>
    <t>Extremo de direccion lado derecho</t>
  </si>
  <si>
    <t xml:space="preserve">Control de bolilleros de ruedas. Cambiar bolillero de rueda delantera derecha. Control tren delantero. Cambiar extremo de direccion lado derecho. Regular convergencia. </t>
  </si>
  <si>
    <t>KFM514</t>
  </si>
  <si>
    <t>Cambio de pastillas de freno de ruedas delanteras</t>
  </si>
  <si>
    <t>AB600UO</t>
  </si>
  <si>
    <t>NMP909</t>
  </si>
  <si>
    <t>Citroen C4 Lounge HDI</t>
  </si>
  <si>
    <t>Drenar sistema refrigerante recuperando el liquido. Sacar intercambiador de calor. Limpiar ambas superficies y desengrasar. Colocar orings nuevos con pegamento. Colocar intercambiador con 5 tornillos nuevos originales. Colocar 3 tornillos alternativos en soporte portafiltro. Colocar liquido recuperado y purgar circuito de refrigeracion.</t>
  </si>
  <si>
    <t>Juego orings originales</t>
  </si>
  <si>
    <t>Mandrile</t>
  </si>
  <si>
    <t>Juego tornillos originales</t>
  </si>
  <si>
    <t>transferencia acredita barotto</t>
  </si>
  <si>
    <t>Transferencia acredita barotto</t>
  </si>
  <si>
    <t>Domanski Roberto</t>
  </si>
  <si>
    <t>Control de bolilleros de ruedas delanteras. Cambiar pastillas de freno delanteras. Lubricacion y limpieza de guia de bastagos de caliper de frenos. Sacar cardan. Cambiar bolillero central de cardan. Control del tren delantero. Control de alineacion</t>
  </si>
  <si>
    <t>Clips patente trasera</t>
  </si>
  <si>
    <t>Lampara de stop</t>
  </si>
  <si>
    <t>Sacar tanque de combustible. Sacar aforador. Colocar flotante en correcta posicion. Armado de aforador en tanque. Armado total. Trasbasado de combustible.</t>
  </si>
  <si>
    <t>Service completo. Cambio de aceite y filtros. Control general del vehiculo. Lavado motor. Limpieza de deposito de liquido refrigerante. Completar nivel de liquido. Purgado del circuito de refrigeracion.</t>
  </si>
  <si>
    <t>Service completo. Cambio de aceite y filtros. Control general del vehiculo. Sacar viscoso, encausador y radiador de agua. Hidrolavar radiador de agua y volver a colocar. Colocar liquido refrigerante recuperado. Purgado del circuito de refrigeracion. Revisar pastillas de freno delanteras. Control tren delantero. Regular convergencia.</t>
  </si>
  <si>
    <t xml:space="preserve">pago adelantado </t>
  </si>
  <si>
    <t>177000 acredita barotto por factura propia</t>
  </si>
  <si>
    <t>Lovera José</t>
  </si>
  <si>
    <t>AD135TK</t>
  </si>
  <si>
    <t xml:space="preserve">Service completo. Cambio de aceite y filtros. Control general del vehiculo. Cambio de bujias. </t>
  </si>
  <si>
    <t>AE358SA</t>
  </si>
  <si>
    <t>Filtro de aire Mahle LX4365</t>
  </si>
  <si>
    <t>Filtro de aceite Mahle OX779D</t>
  </si>
  <si>
    <t>Filtro de habitaculo HKC215</t>
  </si>
  <si>
    <t>TRansferencia</t>
  </si>
  <si>
    <t>Airaudo Alejandro</t>
  </si>
  <si>
    <t>AD876OQ</t>
  </si>
  <si>
    <t>Jeep Compass</t>
  </si>
  <si>
    <t>AF613XW</t>
  </si>
  <si>
    <t>Cambio de correa poly-v.</t>
  </si>
  <si>
    <t>Cometto Franco</t>
  </si>
  <si>
    <t>LZU901</t>
  </si>
  <si>
    <t>Agua destildada</t>
  </si>
  <si>
    <t>Polea SKF</t>
  </si>
  <si>
    <t xml:space="preserve">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t>
  </si>
  <si>
    <t>dólar / transferencia</t>
  </si>
  <si>
    <t>Filtro habitaculo Mahle LA1045</t>
  </si>
  <si>
    <t>Filtro aceite Toyaco 90915</t>
  </si>
  <si>
    <t>Filtro gasoil Sakura F-11140</t>
  </si>
  <si>
    <t>Filtro aire Vox HLP 2206</t>
  </si>
  <si>
    <t>AF823PB</t>
  </si>
  <si>
    <t>Filtro aire Sakura A-33740</t>
  </si>
  <si>
    <t>Filtro aceite Mahle OC988</t>
  </si>
  <si>
    <t>Filtro combustible Mahle KX570D</t>
  </si>
  <si>
    <t>Barnard Agostina</t>
  </si>
  <si>
    <t>GSB351</t>
  </si>
  <si>
    <t>Gol Power</t>
  </si>
  <si>
    <t>Filtro de aceite Mahle OC47</t>
  </si>
  <si>
    <t>Filtro de combustible Vox FS08/1</t>
  </si>
  <si>
    <t>Bujias Champion</t>
  </si>
  <si>
    <t>Escobilla delantera Trico</t>
  </si>
  <si>
    <t>Service completo. Cambio de aceite y filtros. Control general del vehiculo. Rotacion de ruedas. Cambio de bujias. Cambio de escobilla delantera lado conductor. Desarmar ambos frenos tarseros. Control de los mismos. Armado total. Control cintas de frenos traseros. Ajustar bulbo de electroventilador. Lavado motor.</t>
  </si>
  <si>
    <t>GZD980</t>
  </si>
  <si>
    <t>Ford Ka Tattoo</t>
  </si>
  <si>
    <t>Control tren delantero. Sacar ambas parrillas de suspension. Reparar con bujes nuevos. Armado total. Regulacion de convergencia. Regulacion de correcta posicion de volante.</t>
  </si>
  <si>
    <t>Bujes chicos</t>
  </si>
  <si>
    <t>Bujes grandes</t>
  </si>
  <si>
    <t>Aimar Antonio</t>
  </si>
  <si>
    <t>EEV287</t>
  </si>
  <si>
    <t>Keegan SA</t>
  </si>
  <si>
    <t xml:space="preserve">Ford Eco Sport </t>
  </si>
  <si>
    <t>Control de estado de bateria. Cambiar bateria</t>
  </si>
  <si>
    <t>Cambio de aceite y filtros. Control tren delantero. Cambio de bujias. Desarmar distribucion completa. Cambiar kit, bomba de agua, correa poly-v y liquido refrigerante. Purgado del circuito de refrigeracion. Puesta a punto. Armado total.</t>
  </si>
  <si>
    <t>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t>
  </si>
  <si>
    <t>CWM181</t>
  </si>
  <si>
    <t>Cambio cable de embrague.</t>
  </si>
  <si>
    <t>Cable de embrague</t>
  </si>
  <si>
    <t>Verazay Mirta</t>
  </si>
  <si>
    <t>OKA642</t>
  </si>
  <si>
    <t>Peugeot 308 2.0</t>
  </si>
  <si>
    <t>Service completo. Cambio de aceite y filtros. Control general del vehiculo. Recambio de liquido refrigerante.</t>
  </si>
  <si>
    <t>Filtro de aire Mareno MR326</t>
  </si>
  <si>
    <t>Filtro de habitaculo HK354</t>
  </si>
  <si>
    <t>Control general para viaje. Control del tren delantero. Cambiar ambas bieletas de barra estabilizadora. Cambiar deposito de agua. Completar con liquido refrigerante. Purgado del circuito de refrigeracion.</t>
  </si>
  <si>
    <t>Deposito de agua</t>
  </si>
  <si>
    <t>Balestrelli Valentina</t>
  </si>
  <si>
    <t>MXC935</t>
  </si>
  <si>
    <t>Filtro de aceite Mahle OC250</t>
  </si>
  <si>
    <t>Filtro de aire AC DELCO 19347807</t>
  </si>
  <si>
    <t>Filtro de nafta Mahle KL583</t>
  </si>
  <si>
    <t>Filtro de habitaculo Mahle LA120</t>
  </si>
  <si>
    <t>Sacar ambos amortiguadores delanteros. Cambiar topes fuelles de amortiguadores. Armado total.</t>
  </si>
  <si>
    <t>Topes fuelles de amortiguadores</t>
  </si>
  <si>
    <t>Drenaje de sistema refrigerante. Recuperacion de liquido. Drenaje de aceite. Recuperacion del mismo. Desarmar admision y escape. Sacar turbo. Limpiar superficiesy rearmar con orings nuevos de portafiltro y enfriador de aceite. Cambiar manguera de descarga del turbo. Colocar aceite y liquido refrigerante. Purgado del circuito de refrigeracion.</t>
  </si>
  <si>
    <t>Juego orings portafiltro</t>
  </si>
  <si>
    <t>Juego orings enfriador de aceite</t>
  </si>
  <si>
    <t>Manguera de descarga turbo</t>
  </si>
  <si>
    <t>NYJ522</t>
  </si>
  <si>
    <t>Control del tren delantero. Cambio de extremo de direccion lado izquierdo. Cambio de aisladores de barra estabilizadora. Cambio de bujes de tensor parte delantera de ambos lados.</t>
  </si>
  <si>
    <t>Extremo de direccion lado izquierdo</t>
  </si>
  <si>
    <t>Aislador de barra estabilizadora</t>
  </si>
  <si>
    <t xml:space="preserve">Medios bujes de tensor </t>
  </si>
  <si>
    <t>Prá Nancy</t>
  </si>
  <si>
    <t>AC168DR</t>
  </si>
  <si>
    <t>Fiat Palio Fire 1.4 Evo</t>
  </si>
  <si>
    <t>Filtro de aceite Mahle OC259</t>
  </si>
  <si>
    <t>Filtro de aire Mahle LX3115</t>
  </si>
  <si>
    <t>Filtro habitaculo original Fiat</t>
  </si>
  <si>
    <t>Filtro de combustible Mahle KL238D</t>
  </si>
  <si>
    <t>Bujias original Fiat</t>
  </si>
  <si>
    <t>Service completo. Cambio de aceite y filtros. Control general del vehiculo. Cambio de bujias. Cambio de pastillas de freno. Lavado motor.</t>
  </si>
  <si>
    <t>AC834IQ</t>
  </si>
  <si>
    <t>AD439DV</t>
  </si>
  <si>
    <t>Chevrolet S10 High Country</t>
  </si>
  <si>
    <t>Filtro de aceite Mahle OX1016D</t>
  </si>
  <si>
    <t>Filtro de combustible Mahle KX44D</t>
  </si>
  <si>
    <t>Filtro de aire AC Delco 19350512</t>
  </si>
  <si>
    <t>Filtro de habitaculo HK314</t>
  </si>
  <si>
    <t>Service completo. Cambio de aceite y filtros. Control general del vehiculo para viaje. Rotacion de ruedas. Control de niveles de aceite en ambos diferenciales, caja de velocidad y caja de transferencia. Reparar herraje de lona cobertora.</t>
  </si>
  <si>
    <t>Isasi Luciana2</t>
  </si>
  <si>
    <t>IZF113</t>
  </si>
  <si>
    <t>Lavado motor. Cambiar kit de oring en gasificador. Cambiar valvula PCV. Prueba de perdidas de aceite.</t>
  </si>
  <si>
    <t>Kit oring de gaseo</t>
  </si>
  <si>
    <t>Filtro aire Mahle LX3542</t>
  </si>
  <si>
    <t>Filtro de aceite Mahle OC475</t>
  </si>
  <si>
    <t>Molinari Quique</t>
  </si>
  <si>
    <t>Filtro de aire AC Delco 19347807</t>
  </si>
  <si>
    <t>Auxilio mecanico. Escaneo del vehiculo. Deteccion de bomba de nafta sin funcionamiento. Arreglo provisorio de la misma. Puesta en marcha.</t>
  </si>
  <si>
    <t>Sacar ambos elasticos traseros. Llevar los mismos a reparar. Colocacion.</t>
  </si>
  <si>
    <t>Reparacion de elasticos</t>
  </si>
  <si>
    <t>Cambio de aceite y filtros de aire y aceite. Control limitado del vehiculo. Sacar tornillos cortados de chapon bajo motor. Enderezar los mismos. Colocacion con tornillos nuevos.</t>
  </si>
  <si>
    <t>Principi Gabriela</t>
  </si>
  <si>
    <t>AC393WH</t>
  </si>
  <si>
    <t xml:space="preserve">  Nombre:</t>
  </si>
  <si>
    <t xml:space="preserve">  Medio de pago:</t>
  </si>
  <si>
    <t xml:space="preserve"> Nro: </t>
  </si>
  <si>
    <t xml:space="preserve"> Fecha:</t>
  </si>
  <si>
    <t>Service completo. Cambio de aceite y filtros. Control general del vehiculo. Rotacion de ruedas. Desarmar distribucion completa. Cambiar kit, bomba de agua, correa poly-v y liquido refrigerante. Purgado del circuito de refrigeracion. Puesta a punto. Armado total. Lavado motor. Cambio de escobilla trasera.</t>
  </si>
  <si>
    <t>Escobilla TR trasera</t>
  </si>
  <si>
    <t>Airasca Victoria</t>
  </si>
  <si>
    <t>Filtro aire Mahle LX1597</t>
  </si>
  <si>
    <t>Filtro aceite Mahle OC47</t>
  </si>
  <si>
    <t>Filtro nafta Hasting N1006</t>
  </si>
  <si>
    <t>Filtro habitaculo Wega</t>
  </si>
  <si>
    <t>Cambio de polea tensora de correa poly-v. Control general para viaje. Agregar aceite motor. Control de bujías. Cambiar filtro de combustible.</t>
  </si>
  <si>
    <t>Sacar bobina y tapa posterior de distribucion. Sacar termostato. Limpiar superficie. Colocar termostato nuevo con junta y pegamento nuevos. Rearmar. Colocar liquido refrigerante recuperado. Purgado del circuito de refrigeracion.</t>
  </si>
  <si>
    <t>Termostato MD</t>
  </si>
  <si>
    <t>Control del tren delantero. Cambiar bieleta de barra estabilizadora lado derecho. Enderezar chapon bajo motor. Colocar tornillos nuevos en pasaruedas lado izquierdo parte delantera. Ajustar restantes plasticos del frente del vehiculo.</t>
  </si>
  <si>
    <t>Cheque</t>
  </si>
  <si>
    <t>Perotti Luciano</t>
  </si>
  <si>
    <t>KTC819</t>
  </si>
  <si>
    <t>Filtro de aire Mahle LX1920</t>
  </si>
  <si>
    <t>Filtro habitaculo HK205</t>
  </si>
  <si>
    <t>Filtro combustible Mahle KX208D</t>
  </si>
  <si>
    <t>Filtro aceite Mahle OX418D</t>
  </si>
  <si>
    <t>Cambio de aceite y filtros. Distribucion completa.</t>
  </si>
  <si>
    <t>Desarmar frente del vehiculo. Cambiar radiador de agua. Trasbasado de liquido refrigerante. Completar nivel. Control de perdidas.</t>
  </si>
  <si>
    <t>LOS736</t>
  </si>
  <si>
    <t>VW Cross Fox</t>
  </si>
  <si>
    <t>Filtro aceite Mahle OC250</t>
  </si>
  <si>
    <t>Filtro habitaculo Mahle LA120</t>
  </si>
  <si>
    <t>Filtro aire AC DELCO 19347807</t>
  </si>
  <si>
    <t>Filtro combustible Vox FS08/1</t>
  </si>
  <si>
    <t>Juego oring de gasificador</t>
  </si>
  <si>
    <t>Service completo. Cambio de aceite y filtros. Control general del vehiculo. Sacar ambas campanas de frenos traseros. Controlar cintas. Regulacion de las mismas. Limpieza. Lavado motor.</t>
  </si>
  <si>
    <t>Service completo. Cambio de aceite y filtros. Control general del vehiculo. Cambiar bieleta de barra estabilizadora delantera izquierda. Sacar gasificador. Limpieza del mismo. Cambiar kit de oring de gaseo. Eliminar perdida de aceite. Cambiar valvula PCV.</t>
  </si>
  <si>
    <t xml:space="preserve">Bieleta de barra estabilizadora </t>
  </si>
  <si>
    <t>Bobina</t>
  </si>
  <si>
    <t>Domansky Mauro</t>
  </si>
  <si>
    <t>HST831</t>
  </si>
  <si>
    <t>Control del tren delantero. Cambio de axial de direccion lado derecho. Cambio de bujes de barra estabilizadora parte central. Enderezar chapon bajo motor. Regular convergencia.</t>
  </si>
  <si>
    <t>Axial de direccion</t>
  </si>
  <si>
    <t>Estenssoro Juan</t>
  </si>
  <si>
    <t>AB242II</t>
  </si>
  <si>
    <t>Fiat Toro</t>
  </si>
  <si>
    <t>Cambio de manguera de bomba de agua ablock de motor. Completar liquido refrigerante</t>
  </si>
  <si>
    <t>Manguera</t>
  </si>
  <si>
    <t>Acredita barotto</t>
  </si>
  <si>
    <t>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t>
  </si>
  <si>
    <t>Service completo. Cambio de aceite y filtros. Control general del vehiculo. Lavado motor. Limpieza de caja de veocidad. Completar nivel de aceite. Cambiar pastillas de freno delanteras.</t>
  </si>
  <si>
    <t>Aceite de caja de velocidad</t>
  </si>
  <si>
    <t>Manassero Fanny</t>
  </si>
  <si>
    <t>Desarmar suspensión lado izquierdo. Sacar semieje. Reparar con fuelle lado caja nuevo. Engrase. Armado total.</t>
  </si>
  <si>
    <t xml:space="preserve">Costa Laura </t>
  </si>
  <si>
    <t>Corsa II</t>
  </si>
  <si>
    <t>Control del tren delantero. Suplementar bujes de barra estabilizadora. Cambiar ambos extremos de direccion, rotula inferior derecha y bieleta de barra estabilizadora izquierda. Regulacion de convergencia.</t>
  </si>
  <si>
    <t>Rotula derecha</t>
  </si>
  <si>
    <t>Escaneo del vehiculo. Se detecto fallo en cuerpo de aceleracion. Control general del vehiculo. Fuelle de homocinetica delantero izquierdo con perdidas de grasa. Colocacion de abrazadera nueva. Engrase.</t>
  </si>
  <si>
    <t>Reparacion de palanca de cambios. SIN CARGO</t>
  </si>
  <si>
    <t>Cambio junta de tapa de valvulas.</t>
  </si>
  <si>
    <t>Fernes Sergio</t>
  </si>
  <si>
    <t>AC042ZL</t>
  </si>
  <si>
    <t>Citroen C4 HDI</t>
  </si>
  <si>
    <t>Service completo. Cambio de aceite y filtros. Control general del vehiculo. Rotacion de ruedas. Cambio de pastillas de frenos traseras. Cambio de escobillas. Lavado motor.</t>
  </si>
  <si>
    <t>Filtro aceite mahle OX171/2</t>
  </si>
  <si>
    <t>Filtro aire Mareno MR373</t>
  </si>
  <si>
    <t>Filtro habitaculo MH354</t>
  </si>
  <si>
    <t>Filtro combustible original 1906E6</t>
  </si>
  <si>
    <t>Juego de escobillas</t>
  </si>
  <si>
    <t>Service completo. Cambio de aceite y filtros. Control general del vehiculo. Cambiar deposito de agua. Completar con liquido refrigerante. Purgado del circuito de refrigeracion. Cambio de manguera de deposito de agua a block motor.</t>
  </si>
  <si>
    <t xml:space="preserve">Manguera deposito a block de motor </t>
  </si>
  <si>
    <t>Auxilio mecanico. Cambio de cable de embrague. Regular altura de pedal.</t>
  </si>
  <si>
    <t>HAI189</t>
  </si>
  <si>
    <t>Chevrolet Astra</t>
  </si>
  <si>
    <t>Filtro aceite Mahle OC90</t>
  </si>
  <si>
    <t>Filtro habitaculo MAH248</t>
  </si>
  <si>
    <t>Filtro aire Mahle LX735</t>
  </si>
  <si>
    <t>Correa poly-v Dayco 6PK1900</t>
  </si>
  <si>
    <t>Bolillero de polea tensora SKF</t>
  </si>
  <si>
    <t>Service completo. Cambio de aceite y filtros. Control general del vehiculo. Cambiar correa poly-v y bolillero tensor de correa poly-v.</t>
  </si>
  <si>
    <t>Sacar ambas ruedas traseras. Cambiar cubiertas. Rotar entre delanteras y traseras. Control parcial para viaje. Cambio de lampara de stop trasera izquierda y de posicion mismo lado. Cambio lampara de posicion delantera derecha.</t>
  </si>
  <si>
    <t>Lamparas</t>
  </si>
  <si>
    <t>Gomeria</t>
  </si>
  <si>
    <t>Cognini</t>
  </si>
  <si>
    <t>Recambio de bobina y cables de bujias. Control de bujias. Ajustar chapon bajo motor.</t>
  </si>
  <si>
    <t>Juego de cables de bujias Bosch</t>
  </si>
  <si>
    <t>Bobina de encendido Mahle</t>
  </si>
  <si>
    <t>Filtro de habitaculo Mahle LA230</t>
  </si>
  <si>
    <t>Cambio manguera de caño de intercooler a admision. Escaneo del vehiculo. Borrar fallos almacenados.</t>
  </si>
  <si>
    <t>Service completo. Cambio de aceite y filtros. Control general del vehiculo. Lavado motor. Regular cintas de frenos traseras.</t>
  </si>
  <si>
    <t>PMX383</t>
  </si>
  <si>
    <t>Sacar y colocar burro de arranque. Controlar encendido. Escaneo del vehiculo. No se detectaron fallas.</t>
  </si>
  <si>
    <t>Reparacion burro con repuestos incluidos</t>
  </si>
  <si>
    <t>acotto</t>
  </si>
  <si>
    <t>Cambio contactor de llave de arraque</t>
  </si>
  <si>
    <t>Asentar valvulas en asientos. Colocar tapa de cilindros en forma parcial. Dar kilos a la misma. Regular valvulas.</t>
  </si>
  <si>
    <t>Liq refigerante</t>
  </si>
  <si>
    <t>IDR496</t>
  </si>
  <si>
    <t>Control de aceite de caja de velocidad. Control del tren delantero. Cambiar bieletas de barra estabilizadora de ambos lados. Cambiar oring en gasificador de aceite. Cambiar valvula PCV.</t>
  </si>
  <si>
    <t>Bieletas de barra estabilizadora</t>
  </si>
  <si>
    <t>Juego de oring de gaseo</t>
  </si>
  <si>
    <t>Ameri Rodrigo</t>
  </si>
  <si>
    <t>Sacar y colocar alternador. Hacer reparar con electromecanico con repuestos incluidos</t>
  </si>
  <si>
    <t>Schmit Pablo</t>
  </si>
  <si>
    <t>NIY061</t>
  </si>
  <si>
    <t>Control del tren delantero. Cambiar ambas rotulas inferiores. Regular convergencia.</t>
  </si>
  <si>
    <t>Rotulas inferiores Nakata</t>
  </si>
  <si>
    <t>Sacar y colocar burro de arranque. Reajustar tapa de cilindros. Anular radiador de calefaccion. Eliminar termostato para correcta circulacion de agua.</t>
  </si>
  <si>
    <t>AE373HX</t>
  </si>
  <si>
    <t>Filtro de aire Bosch AB2379</t>
  </si>
  <si>
    <t>Filtro habitaculo HK508</t>
  </si>
  <si>
    <t>Renault Captur</t>
  </si>
  <si>
    <t>Filtro habitaculo Mahle LA665</t>
  </si>
  <si>
    <t>Fitro aceite Mahle OC475</t>
  </si>
  <si>
    <t>Paletti Eduardo</t>
  </si>
  <si>
    <t>Bonancea Agustina</t>
  </si>
  <si>
    <t>JUT266</t>
  </si>
  <si>
    <t xml:space="preserve">Sacar burro de arranque. Llevar a reparar con electromecanico. Reparacion con repuestos incluidos. Colocacion de burro de arranque. Puesta en marcha. </t>
  </si>
  <si>
    <t>tarjeta 3 s/interes</t>
  </si>
  <si>
    <t>cosecha cristian descontado</t>
  </si>
  <si>
    <t>Romancin Mateo</t>
  </si>
  <si>
    <t>AA331TY</t>
  </si>
  <si>
    <t>Chevrolet Onix</t>
  </si>
  <si>
    <t>Filtro aire Mahle LX3544</t>
  </si>
  <si>
    <t>FVB400</t>
  </si>
  <si>
    <t xml:space="preserve">Service completo. Cambio de aceite y filtros. Control general del vehiculo. Cambio de bujias y cables de bujias. Control del tren delantero. Cambio de extremo de direccion lado conductor. Cambio rotula mismo lado. Cambiar ambos amortiguadores delanteros. </t>
  </si>
  <si>
    <t>Faro rompenieblas delatero derecho</t>
  </si>
  <si>
    <t>Service completo. Cambio de aceite y filtros. Control general del vehiculo. Lavado motor. Cambiar faro rompenieblas delantero derecho.</t>
  </si>
  <si>
    <t>Pastillas de freno MA-3221</t>
  </si>
  <si>
    <t>CIH998</t>
  </si>
  <si>
    <t>Toyota Hilux LLL</t>
  </si>
  <si>
    <t>tarjeta /efectivo</t>
  </si>
  <si>
    <t>Cambiar pastillas de freno. Hacer reparar pinchadura en rueda delantera. Balanceo de la misma. Control general para viaje.</t>
  </si>
  <si>
    <t>Borello</t>
  </si>
  <si>
    <t>AC985QE</t>
  </si>
  <si>
    <t>Kit de filtros Toyaco</t>
  </si>
  <si>
    <t>Aceite motor 5w30 sintetico</t>
  </si>
  <si>
    <t>Service completo. Cambio de aceite y filtros. Control general del vehiculo. Rotacion de ruedas. Regulacion de cintas de frenos. Lavado motor.</t>
  </si>
  <si>
    <t>Filtro aceite motorcraft</t>
  </si>
  <si>
    <t>Depascuale Carolina</t>
  </si>
  <si>
    <t>NAJ659</t>
  </si>
  <si>
    <t>Sacar caja de velocidad, placa disco y volante motor. Limpieza completa de la zona. Cambio de reten de bancada. Puesta a punto con herramienta especifica. Armado total. Puesta en marcha.</t>
  </si>
  <si>
    <t>Reten de bancada</t>
  </si>
  <si>
    <t>KBI595</t>
  </si>
  <si>
    <t>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t>
  </si>
  <si>
    <t>Rectificacion de tapa</t>
  </si>
  <si>
    <t>Junta de escape Taranto</t>
  </si>
  <si>
    <t>Junta de tapa de valvulas Taranto</t>
  </si>
  <si>
    <t>Correa poly-v 54PK1795 Dayco</t>
  </si>
  <si>
    <t>Uretta Agustin</t>
  </si>
  <si>
    <t>FSJ573</t>
  </si>
  <si>
    <t>VW Vento</t>
  </si>
  <si>
    <t>Service completo. Cambio de aceite y filtros. Control general del vehiculo. Cambiar fuelle de homocinetica lado derecho.</t>
  </si>
  <si>
    <t>pago adelantado efectivo / transferencia</t>
  </si>
  <si>
    <t>AD434RK</t>
  </si>
  <si>
    <t>Service completo. Cambio de aceite y filtros. Control general del vehiculo. Cambio de bujias.</t>
  </si>
  <si>
    <t>Filtro aceite Mahle OC458</t>
  </si>
  <si>
    <t>Filtro combustible Mahle KL238D</t>
  </si>
  <si>
    <t>Filtro aire Mareno MR431</t>
  </si>
  <si>
    <t>Bujias LSP</t>
  </si>
  <si>
    <t>OCN264</t>
  </si>
  <si>
    <t>Cambio de aceite y filtro de aceite.</t>
  </si>
  <si>
    <t>Filtro aceite Mahle OX339/2D</t>
  </si>
  <si>
    <t>MCY855</t>
  </si>
  <si>
    <t>Cambiar filtro de habitaculo.</t>
  </si>
  <si>
    <t>debito</t>
  </si>
  <si>
    <t>Borcetti Veronica</t>
  </si>
  <si>
    <t>GMX606</t>
  </si>
  <si>
    <t>Filtro aire VOX HLP9607</t>
  </si>
  <si>
    <t>Filtro habitaculo HK252</t>
  </si>
  <si>
    <t>Escobilla Trico</t>
  </si>
  <si>
    <t>Junta de tapa de valvulas</t>
  </si>
  <si>
    <t>Service completo. Cambio de aceite y filtros. Control general del vehiculo. Cambiar junta de tapa de valvulas. Cambiar escobilla delantera lado conductor. Cambiar lamparas de posicion traseras. Cambiar cilindro de freno de rueda trasera izquierda.</t>
  </si>
  <si>
    <t xml:space="preserve">Cilindro de freno </t>
  </si>
  <si>
    <t>JFD424</t>
  </si>
  <si>
    <t>Cambiar ambos amortiguadores traseros.Sacar ambas parrillas de suspension. Reparar con bujes nuevos. Armado total. Regular convergencia. Ajustar bolilleros de ambas ruedas traseras.</t>
  </si>
  <si>
    <t>Bujes de parrilla</t>
  </si>
  <si>
    <t>Topes de amortiguadores</t>
  </si>
  <si>
    <t>Barral Fernando</t>
  </si>
  <si>
    <t>AB985LI</t>
  </si>
  <si>
    <t>Peugeot 301</t>
  </si>
  <si>
    <t>Filtro aire Mahle LX1451</t>
  </si>
  <si>
    <t>Trivigno Raul</t>
  </si>
  <si>
    <t>AC954QZ</t>
  </si>
  <si>
    <t>Service. Cambio de aceite y filtro de aceite.</t>
  </si>
  <si>
    <t>Filtro aceite OX389/1D</t>
  </si>
  <si>
    <t>Filtro Habitaculo LA463</t>
  </si>
  <si>
    <t>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t>
  </si>
  <si>
    <t>Filtro aceite Mahle OX834D</t>
  </si>
  <si>
    <t>Filtro aire Mahle LX3680</t>
  </si>
  <si>
    <t>Filtro gasoil Mahle KX437D</t>
  </si>
  <si>
    <t>Filtro habitaculo HK259</t>
  </si>
  <si>
    <t xml:space="preserve">Kit de embrague Original </t>
  </si>
  <si>
    <t>pago con impuestos</t>
  </si>
  <si>
    <t>pago adelantado</t>
  </si>
  <si>
    <t>pago adelantado tarjeta</t>
  </si>
  <si>
    <t>service 8mil pagado 10-01</t>
  </si>
  <si>
    <t>Desarmar distribucion completa. Cambiar kit, bomba de agua, correa poly-v y liquido refrigerante. Purgado del circuito de refrigeracion. Puesta a punto. Armado total. Lavado motor.</t>
  </si>
  <si>
    <t>Castro Juan Pablo</t>
  </si>
  <si>
    <t>GQI176</t>
  </si>
  <si>
    <t>Peugeot 307 16V</t>
  </si>
  <si>
    <t>Rectificacion de tapa de cilindros</t>
  </si>
  <si>
    <t>Juego de bulones de tapa Taranto</t>
  </si>
  <si>
    <t>Retenes de arbol de levas</t>
  </si>
  <si>
    <t>Ficha (macho y hembra) sensor knock</t>
  </si>
  <si>
    <t>Polea de direccion hidraulica original</t>
  </si>
  <si>
    <t>Desarmar distribucion completa. Cambiar kit, bomba de agua, correa poly-v y liquido refrigerante. Purgado del circuito de refrigeracion. Puesta a punto. Cambiar polea de direccion hidraulica. Armado total.</t>
  </si>
  <si>
    <t>atilio lucero</t>
  </si>
  <si>
    <t>mandrile</t>
  </si>
  <si>
    <t>Caño de agua original</t>
  </si>
  <si>
    <t>Roca Pedro</t>
  </si>
  <si>
    <t>KRQ262</t>
  </si>
  <si>
    <t>Filtro aire Mahle LX998</t>
  </si>
  <si>
    <t>Cable de freno de mano izquiedo</t>
  </si>
  <si>
    <t>Cable de freno de mano derecho</t>
  </si>
  <si>
    <t>Service completo. Cambio de aceite y filtros. Control general del vehiculo. Sacar ambas ruedas traseras. Desarmar ambos frenos traseros. Controlar cintas de frenos. Limpieza y regulacion de las mismas. Armado total. Colocar grasa nueva en bolilleros. Dar ajuste a los mismos.</t>
  </si>
  <si>
    <t>Desarmar distribucion completa. Cambiar kit y bomba de agua. Recuperar liquido refrigerante. Purgado del circuito de refrigeracion. Puesta a punto. Armado total.</t>
  </si>
  <si>
    <t>Kit distribucion SKF</t>
  </si>
  <si>
    <t>Alvarez Mauricio</t>
  </si>
  <si>
    <t>Reparacion de palanca de cambios (selectora) con repuestos incluidos.</t>
  </si>
  <si>
    <t>Kit bujes de selectora de palanca de cambios</t>
  </si>
  <si>
    <t>Filtro aire original Peugeot</t>
  </si>
  <si>
    <t>AE089ZM</t>
  </si>
  <si>
    <t>Service completo. Cambio de aceite y filtros. Control general del vehiculo. Cambio de bujias. Rotacion de ruedas. Lavado motor.</t>
  </si>
  <si>
    <t>OBS121</t>
  </si>
  <si>
    <t>Peugeot Boxer</t>
  </si>
  <si>
    <t>Sacar masa de rueda delantera derecha. Cambiar bolillero de rueda. Armado total. Desengranar y lubricar guias de caliper de frenos. Prueba de ambos bolilleros de ruedas delanteras.</t>
  </si>
  <si>
    <t>Auxilio. Sacar aforador completo. Reparar con ficha en bomba de nafta nueva. Armado total. Colocacion de aforador. Puesta en marcha.</t>
  </si>
  <si>
    <t>Service completo. Cambio de aceite y filtros. Control general del vehiculo. Sacar ambas ruedas traseras. Desarmar ambos frenos traseros. Controlar cintas de frenos. Limpieza y regulacion de las mismas. Armado total. Cambiar lampara de posicion delantera izquierda.</t>
  </si>
  <si>
    <t>Filtro aire Mahle LX3234</t>
  </si>
  <si>
    <t>Filtro habitaculo HK515</t>
  </si>
  <si>
    <t>Filtro aceite Mahle OX388</t>
  </si>
  <si>
    <t>Control del tren delantero. Cambiar reten de salida de caja lado izquierdo. Cambiar bieleta de barra estabilizadora lado derecho. Cambiar fuelle de semieje intermedio. Colocar pastillas de frenos en correcta posicion.</t>
  </si>
  <si>
    <t>Fuelle semieje Griffo</t>
  </si>
  <si>
    <t>Aceite 75w80</t>
  </si>
  <si>
    <t>AF372US</t>
  </si>
  <si>
    <t xml:space="preserve">No se cobra el resto </t>
  </si>
  <si>
    <t>Ristorto Ester</t>
  </si>
  <si>
    <t>TLY648</t>
  </si>
  <si>
    <t>Sacar aforador de taque de combustible. Colocar oring nuevo en ficha de bomba de nafta a aforador. Armado. Colocar oring y tapa de aforador en correcta posicion de ficha exterior de aforador.</t>
  </si>
  <si>
    <t>Oring ficha interior de aforador</t>
  </si>
  <si>
    <t>OUY877</t>
  </si>
  <si>
    <t>Service completo. Cambio de aceite y filtros. Control general del vehiculo. Colocar gasificador canister en correcta posicion. Control de estado de correa de distribucion.</t>
  </si>
  <si>
    <t>Filtro aire Bosch AB2371</t>
  </si>
  <si>
    <t>tarjeta 6 cuotas con interes / debito</t>
  </si>
  <si>
    <t>Paez Federico</t>
  </si>
  <si>
    <t>LFE396</t>
  </si>
  <si>
    <t>Controlar presion de aceite. Cambiar bulbo de presion de aceite.</t>
  </si>
  <si>
    <t>Cambiar pastillas de frenos de ruedas delanteras.</t>
  </si>
  <si>
    <t>efec</t>
  </si>
  <si>
    <t>Empatillar caño de freno, liquido de freno y purgar.</t>
  </si>
  <si>
    <t>Cambiar bobina de encendido. Cambiar bujias y cables de bujias.</t>
  </si>
  <si>
    <t>Bobina de encendido Bosch</t>
  </si>
  <si>
    <t xml:space="preserve">Cables de bujias Mahle </t>
  </si>
  <si>
    <t>Control del tren delantero. Cambiar rotula inferior izquierda. Desarmar suspension mismo lado. Sacar semieje. Reparar con fuelle lado caja nuevo. Armado total. Trasbasado de aceite de caja de velocidad. Completar nivel de aceite de caja de velocidad. Regulacion de convergencia.</t>
  </si>
  <si>
    <t>Juego mangueras de calefaccion</t>
  </si>
  <si>
    <t>Mercedes Benz Vito</t>
  </si>
  <si>
    <t>Desarmar frente del vehiculo. Enderezar radiador de agua. Hidrolavado del mismo. Enderezar radiador de aire acondicionado. Sopleteo y cepillado del mismo. Lavar piezas correspondientes al frente del vehiculo parte interna. Armado total. Colocar liquido refrigerante. Purgado del circuito de refrigeracion. Fabricar dos soportes superiores de radiador y pintarlos. Colocar cuatro grampas neuvas en guardapolvos.</t>
  </si>
  <si>
    <t xml:space="preserve">  </t>
  </si>
  <si>
    <t>AB600US</t>
  </si>
  <si>
    <t>Filtro aire Mahle LX773</t>
  </si>
  <si>
    <t>Filtro aceite original Renault</t>
  </si>
  <si>
    <t>Extremos de direccion</t>
  </si>
  <si>
    <t>Torrington</t>
  </si>
  <si>
    <t>Reparacion de radiador</t>
  </si>
  <si>
    <t>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t>
  </si>
  <si>
    <t>Bilinsky Miguel</t>
  </si>
  <si>
    <t>Filtro habitaculo MAH282</t>
  </si>
  <si>
    <t>Bujias AC Delco</t>
  </si>
  <si>
    <t>Cambio de aceite y filtros de aceite y aire.</t>
  </si>
  <si>
    <t xml:space="preserve">Service completo. Cambio de aceite y filtros. Control general del vehiculo. Cambio de bujias. Cambiar lampara de patente. Lavado motor. </t>
  </si>
  <si>
    <t>Navarro Jose Luis</t>
  </si>
  <si>
    <t>FPW569</t>
  </si>
  <si>
    <t>Control del tren delantero. Cambiar cremallera de direccion. Regulacion de convergencia. Dejar volante derecho, en correcta posicion.</t>
  </si>
  <si>
    <t>Cremallera Kangoo</t>
  </si>
  <si>
    <t>Daniel Audicana particular</t>
  </si>
  <si>
    <t>AD430PN</t>
  </si>
  <si>
    <t>Correa poly-v Continental 6PK1200</t>
  </si>
  <si>
    <t>Correa poly-v Contienental 3PK796</t>
  </si>
  <si>
    <t>LJA290</t>
  </si>
  <si>
    <t>Filtro aceite Mahle OC259</t>
  </si>
  <si>
    <t>Kit distribucion con bomba SKF</t>
  </si>
  <si>
    <t>Filtro aire Bosch</t>
  </si>
  <si>
    <t>Service completo. Cambio de aceite y filtros. Control general del vehiculo. Cambio de bujias. Desarmar distribucion completa. Cambiar kit, bomba de agua, correa poly-v y liquido refrigerante. Purgado del circuito de refrigeracion. Puesta a punto. Armado total.</t>
  </si>
  <si>
    <t>aldo repuestos</t>
  </si>
  <si>
    <t>descontado lo de panaderia</t>
  </si>
  <si>
    <t>Benavidez Matias</t>
  </si>
  <si>
    <t>AC393WZ</t>
  </si>
  <si>
    <t>Service completo. Cambio de aceite y filtros. Control general del vehiculo. Cambiar bujes de barra estabilizadora.</t>
  </si>
  <si>
    <t>AA971WQ</t>
  </si>
  <si>
    <t>Citroen Berlingo HDI</t>
  </si>
  <si>
    <t>Filtro aceite Mahle OX171/2D</t>
  </si>
  <si>
    <t>Kit distribucion con bomba Original</t>
  </si>
  <si>
    <t>Correa poly-v Dayco 6PK1700</t>
  </si>
  <si>
    <t>Polea fija poly-v SKF</t>
  </si>
  <si>
    <t>Taco de motor</t>
  </si>
  <si>
    <t>Juego de aros de rectificacion</t>
  </si>
  <si>
    <t>Filtro aire Mahle LX2995</t>
  </si>
  <si>
    <t>tarjeta 6 cuotas sin interes</t>
  </si>
  <si>
    <t>EEA265</t>
  </si>
  <si>
    <t>Gol Country</t>
  </si>
  <si>
    <t>Filtro aire Mahle LX908</t>
  </si>
  <si>
    <t>Fuelle salida de caja</t>
  </si>
  <si>
    <t>No se cobra</t>
  </si>
  <si>
    <t>Filtro aceite mahle OX339/2D</t>
  </si>
  <si>
    <t>Poleas</t>
  </si>
  <si>
    <t>Crucetas traseras</t>
  </si>
  <si>
    <t>Buje parrilla parte trasera</t>
  </si>
  <si>
    <t>Buje parrilla</t>
  </si>
  <si>
    <t>AF491LJ</t>
  </si>
  <si>
    <t>Aceite motor 5w30 sintetico Omnicraft</t>
  </si>
  <si>
    <t>Reparar ambos frenos de ruedas traseras con cintas nuevas. Regulacion de cintas traseras. Control de frenos delanteros. Cambiar ambos cables de freno de mano. Regulacion de cables de frenos de mano. Purgado del circuito de frenos en general.  Sacar barra de mando. Cambiar ambas crucetas traseras de barra de mando. Engrase. Armado total.</t>
  </si>
  <si>
    <t>Cintas de frenos</t>
  </si>
  <si>
    <t>Medir presion de nafta. Sacar aforador de tanque de nafta. Eemplazar bomba de nafta. Armado total. Control de inyectores. Sacar rampa de inyectores. Cambiar inyector n° 1. Armado total. Corregir punto de distribucion. Se hallo engranaje de arbol de levas con dos dientes atrasados. Puesta a punto del encendido. Cambiar bujias de encendido. Colocar cables de bujias usados en correcta posicion.</t>
  </si>
  <si>
    <t>Bomba de nafta Fispa</t>
  </si>
  <si>
    <t>Cables de bujias usados en buen estado</t>
  </si>
  <si>
    <t xml:space="preserve">Inyector Fispa </t>
  </si>
  <si>
    <t xml:space="preserve">Tapa de distribucion </t>
  </si>
  <si>
    <t>Barovero Cristian</t>
  </si>
  <si>
    <t>NWV379</t>
  </si>
  <si>
    <t>Juego de aros de rectificacion Mahle</t>
  </si>
  <si>
    <t>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t>
  </si>
  <si>
    <t>Junta de tapa Meyro</t>
  </si>
  <si>
    <t>Juego de bulones de tapa Reno</t>
  </si>
  <si>
    <t>Juego de oring de admision</t>
  </si>
  <si>
    <t>Reten de arbol de levas GM</t>
  </si>
  <si>
    <t>Termostato GM</t>
  </si>
  <si>
    <t>Manguera salida de calefaccion</t>
  </si>
  <si>
    <t>Caño superior de agua GM</t>
  </si>
  <si>
    <t>Correa accesoria 3PK888 GM</t>
  </si>
  <si>
    <t>Correa poly-v 5PK1031</t>
  </si>
  <si>
    <t>Tapa de cilindros con valvulas</t>
  </si>
  <si>
    <t>Kit distribucion con bomba GM</t>
  </si>
  <si>
    <t xml:space="preserve">Control del tren delantero. Cambiar ambas bieletas de barra estabilizadora. Sacar ambas parrillas de suspension. Reparar con bujes nuevos. Armado total. Cambiar bujes de barra estabilizadora parte central. Regular convergencia. Sacar y colocar radiador. Completar con liquido refrigerante. Purgar circuito de refrigeracion. Control de fugas de agua y correcto funcionamiento de electroventilador. </t>
  </si>
  <si>
    <t>Green Carmen</t>
  </si>
  <si>
    <t>Chery</t>
  </si>
  <si>
    <t>LJU055</t>
  </si>
  <si>
    <t>Manguera 5/8</t>
  </si>
  <si>
    <t>FRDiesel</t>
  </si>
  <si>
    <t xml:space="preserve">Correa </t>
  </si>
  <si>
    <t>Colocar en correcta posicion bomba de direccion hidraulica. Cambiar manguera de deposito a bomba de direccion hidraulica. Lavado completo. Colocar tornillo en aire acondicionado (se encontraba salido, rozando en correa). Colocar aceite de direccion hidraulica. Purgado del circuito.</t>
  </si>
  <si>
    <t>AD776WD</t>
  </si>
  <si>
    <t>Filtro aire Mahle LX2792</t>
  </si>
  <si>
    <t>Filtro aceite Bosch OB0715</t>
  </si>
  <si>
    <t>Filtro habitaculo LA655</t>
  </si>
  <si>
    <t>Realizar escaneo del vehiculo. Revision y limpieza de bujias. Cambiar bobina de encendido.</t>
  </si>
  <si>
    <t>Bobina de encendido Fispa</t>
  </si>
  <si>
    <t>Service completo. Cambio de aceite y filtros. Control general del vehiculo. Cambio de bujias. Lavado motor.</t>
  </si>
  <si>
    <t>Flexible presion de aceite original</t>
  </si>
  <si>
    <t xml:space="preserve">Service completo. Cambio de aceite y filtros. Control general del vehiculo. Cambiar flexible de presion de aceite turbo. </t>
  </si>
  <si>
    <t>Cambiar bobina de encendido. Trabajo electromecanico.</t>
  </si>
  <si>
    <t>Trabajo electromecanico</t>
  </si>
  <si>
    <t>100 dolares</t>
  </si>
  <si>
    <t xml:space="preserve">Sacar radiador de agua. Hacer reparar. Colocacion. Cambiar ambas mangueras de calefaccion. Cambiar liquido refrigerante. Purgar circuito de refrigeracion. Cambiar bomba de direccion hidraulica. Lavado del circuito hidraulico. Armado total y purgar circuito. Lavado motor. </t>
  </si>
  <si>
    <t>Clemente Jose Luis</t>
  </si>
  <si>
    <t>BJX234</t>
  </si>
  <si>
    <t>Fiat Palio 16V</t>
  </si>
  <si>
    <t>Sacar tapa de cilindros. Limpiar al brillo. Cambiar ocho valvulas dobladas. Esmerilar las dieciseis valvulas y volver a armar colocando retenes nuevos. Colocar tapa con junta nueva reutilizando bulones. Rearmado de distribucion con kit nuevo. Puesta a punto especifica. Lavado de deposito de liquido refrigerante. Colocar liquido refrigerante. Purgar circuito de refrigeracion. Lavado motor.</t>
  </si>
  <si>
    <t>Juego de valvulas de admision Mahle</t>
  </si>
  <si>
    <t>Filtro habitaculo Mahle LA138</t>
  </si>
  <si>
    <t>Diorio German</t>
  </si>
  <si>
    <t>IGP256</t>
  </si>
  <si>
    <t>Sacar caja de velocidad. Control de embrague. Cambiar crapodina de embrague. Armado total. Agregar liquido de freno. Purgado del circuito. Controlar nivel de aceite de caja de velocidad.</t>
  </si>
  <si>
    <t xml:space="preserve">Cambiar filtro de aceite. Cambiar oring en tapa trasera de arbol de levas. Cambiar junta de escapes en multiple. </t>
  </si>
  <si>
    <t>importe sumado a lo de AGD</t>
  </si>
  <si>
    <t>400 dolares</t>
  </si>
  <si>
    <t>FUH672</t>
  </si>
  <si>
    <t>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t>
  </si>
  <si>
    <t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t>
  </si>
  <si>
    <t>Rotula</t>
  </si>
  <si>
    <t>Cortar manguera. Limpieza en alojamiento. Colocar en correcta posicion con abrazadera nueva. Completar nivel de refrigerante.</t>
  </si>
  <si>
    <t>Castro Juan Carlos</t>
  </si>
  <si>
    <t>Bayo Titai</t>
  </si>
  <si>
    <t>AB229DR</t>
  </si>
  <si>
    <t>Nissan March</t>
  </si>
  <si>
    <t>Filtro aire Mahle LX3487</t>
  </si>
  <si>
    <t>Filtro aceite Mahle OC475</t>
  </si>
  <si>
    <t xml:space="preserve">Cambio de aceite y filtros de aceite y aire. </t>
  </si>
  <si>
    <t xml:space="preserve">Colocar correa poly-v en correcta posicion. Cambiar bujes de punta de barra estabilizadora. Regular convergencia. Cambiar filtro de aceite. </t>
  </si>
  <si>
    <t>cheque / transferencia</t>
  </si>
  <si>
    <t>LFY387</t>
  </si>
  <si>
    <t>Cambiar rotula inferior izquierda. Regular convergencia.</t>
  </si>
  <si>
    <t>tdi</t>
  </si>
  <si>
    <t>AE880MH</t>
  </si>
  <si>
    <t>Sacar pastillas de frenos de rueda delantera derecha. Reparar con encastre en caliper nuevo. Armado total. Prueba. Control del tren delantero.</t>
  </si>
  <si>
    <t>Rios Diego</t>
  </si>
  <si>
    <t>MZU208</t>
  </si>
  <si>
    <t>Control del tren delantero. Engrasar eje trasero. Control de bolilleros. Control de amortiguadores. Control de bolillero central de semieje derecho.</t>
  </si>
  <si>
    <t>Cambiar correa de alternador.</t>
  </si>
  <si>
    <t>Correa poly-v elastica 6PK1200</t>
  </si>
  <si>
    <t>total descontado panaderia</t>
  </si>
  <si>
    <t>Desarmar ambas ruedas traseras. Control de frenos. Limpieza y regulacion de cintas de frenos. Cambiar bomba de freno. Cambiar liquido de frenos. Purgado del circuito.</t>
  </si>
  <si>
    <t>Desarmar frente del vehiculo. Cambiar radiador de agua.</t>
  </si>
  <si>
    <t>IWY797</t>
  </si>
  <si>
    <t>Sicott Ariel</t>
  </si>
  <si>
    <t>AD625YH</t>
  </si>
  <si>
    <t>Nissan Kicks</t>
  </si>
  <si>
    <t>Control del tren delantero. Control de alineacion del tren delantero. Suplementar buje de barra estabilizadora lado derecho parte central. Realizar control para viaje. Destapar descarga de aire acondicionado.</t>
  </si>
  <si>
    <t>Gomez Alejandra</t>
  </si>
  <si>
    <t>Vw Gol 1000</t>
  </si>
  <si>
    <t>Cambio correa poly-v. Cambio reten de arbol de levas</t>
  </si>
  <si>
    <t>Fusibles varios</t>
  </si>
  <si>
    <t>Service completo. Cambio de aceite y filtros. Control general del vehiculo. Rotacion de ruedas. Lavado motor</t>
  </si>
  <si>
    <t>tarjeta 3 s/interes - 6 sin interes</t>
  </si>
  <si>
    <t>Control del tren delantero. Cambiar ambas bieletas de barra estabilizadora. Cambiar rotula inferior izquierda. Limpieza y colocacion de abrazadera nueva en fuelle de homocinetica de rueda delantera izquierda.</t>
  </si>
  <si>
    <t>Cambiar varilla selectora de palanca de cambios larga.</t>
  </si>
  <si>
    <t>Chevrolet Vectra</t>
  </si>
  <si>
    <t>Filtro aceite AC Delco 9332933</t>
  </si>
  <si>
    <t>Filtro aire AB3513</t>
  </si>
  <si>
    <t>HFD021</t>
  </si>
  <si>
    <t>Gigante Jani</t>
  </si>
  <si>
    <t>GVV154</t>
  </si>
  <si>
    <t>Manguera de turbo</t>
  </si>
  <si>
    <t>Polea de embrague</t>
  </si>
  <si>
    <t>Filtro aire Vox HD2868</t>
  </si>
  <si>
    <t>LNS611</t>
  </si>
  <si>
    <t>Oring intercambiador de calor</t>
  </si>
  <si>
    <t>Manguera agua Yaco</t>
  </si>
  <si>
    <t>Filtro habitaculo HK303</t>
  </si>
  <si>
    <t>Escobilla delantera</t>
  </si>
  <si>
    <t>Escobilla trasera</t>
  </si>
  <si>
    <t>Lampara reversa</t>
  </si>
  <si>
    <t>Filtro gasoil Mahle KL747</t>
  </si>
  <si>
    <t xml:space="preserve">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t>
  </si>
  <si>
    <t>Tensor de correa poly-v</t>
  </si>
  <si>
    <t>JOZ832</t>
  </si>
  <si>
    <t>Emanuel/Cristian</t>
  </si>
  <si>
    <t>Pablo/Cristian</t>
  </si>
  <si>
    <t>FRZ551</t>
  </si>
  <si>
    <t>Control de encendido. Cambiar bujias y cables de bujias. Cambiar bobina de encendido.</t>
  </si>
  <si>
    <t>Control de encendido. Cambiar juego de bujias.</t>
  </si>
  <si>
    <t>LIF757</t>
  </si>
  <si>
    <t xml:space="preserve">Chevrolet corsa </t>
  </si>
  <si>
    <t>Filtro combustible AC Delco 19347706</t>
  </si>
  <si>
    <t>Filtro aire AC Delco 19347746</t>
  </si>
  <si>
    <t>Filtro habitaculo HK301</t>
  </si>
  <si>
    <t>AE315QU</t>
  </si>
  <si>
    <t>Manguera bifurcada</t>
  </si>
  <si>
    <r>
      <t xml:space="preserve">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t>
    </r>
    <r>
      <rPr>
        <b/>
        <sz val="12"/>
        <color theme="1"/>
        <rFont val="Calibri"/>
        <family val="2"/>
        <scheme val="minor"/>
      </rPr>
      <t>RECORDATORIO:</t>
    </r>
    <r>
      <rPr>
        <sz val="12"/>
        <color theme="1"/>
        <rFont val="Calibri"/>
        <family val="2"/>
        <scheme val="minor"/>
      </rPr>
      <t xml:space="preserve"> Fuelle roto</t>
    </r>
  </si>
  <si>
    <t>Lamparas de patente</t>
  </si>
  <si>
    <t>Service completo. Cambio de aceite y filtros. Control general del vehiculo. Cambiar lampara de posicion lado conductor. Cambiar manguera de calefaccion con bifurcacion. Completar con liquido refrigerante. Armado total. Control, engrase y ajuste de bolilleros de ruedas traseras.</t>
  </si>
  <si>
    <t xml:space="preserve">Citroen Berlingo </t>
  </si>
  <si>
    <t>Muñoz Gerardo</t>
  </si>
  <si>
    <t>AA067TH</t>
  </si>
  <si>
    <t>Desarmar distribucion completa. Cambiar kit, bomba de agua, correa poly-v y liquido refrigerante. Purgado del circuito de refigeracion. Puesta a punto. Armado total. Limpieza de vano motor. Cambiar polea de tensor movil de correa poly-v.</t>
  </si>
  <si>
    <t>Sacar pedal de embrague. Cambiar cable de embrague. Regulacion del mismo. Dar altura al pedal.</t>
  </si>
  <si>
    <t>Creativity</t>
  </si>
  <si>
    <t>Filtro aire Mahle LX3115</t>
  </si>
  <si>
    <t>Service completo. Cambio de aceite y filtros. Control general del vehiculo. Cambio de bujias. Cambiar lamparas de patente. Lavado motor. Desarmar distribucion completa. Cambiar kit, bomba de agua, correa poly-v y liquido refrigerante. Purgado del circuito de refrigeracion. Puesta a punto. Armado total.</t>
  </si>
  <si>
    <t>Bulbo presion de aceite GBA-448</t>
  </si>
  <si>
    <t>AD940AK</t>
  </si>
  <si>
    <t>Filtro aire Mahle LX3015/14</t>
  </si>
  <si>
    <t>Filtro habitaculo HKC311</t>
  </si>
  <si>
    <t>Filtro aceite AC Delco 12706595</t>
  </si>
  <si>
    <t>Desarmar parte de desincronizacion de correa poly-v. Cambiar polea acanalada inferior fija. Cambiar correa poly-v. Armado total.</t>
  </si>
  <si>
    <t>Correa poly-v original</t>
  </si>
  <si>
    <t>Cambiar bujias de encendido.</t>
  </si>
  <si>
    <t>LYY120</t>
  </si>
  <si>
    <t>Filtro aire Expoyer</t>
  </si>
  <si>
    <t>Cambiar cable de embrague</t>
  </si>
  <si>
    <t>GZE005</t>
  </si>
  <si>
    <t>Fiat Ducato</t>
  </si>
  <si>
    <t>Sacar filtro de aceite. Cambiar manguera parte superior de intercambiador de calor. Completar con liquido refrigerante.</t>
  </si>
  <si>
    <t>Cazoletas</t>
  </si>
  <si>
    <t>Reten salida de caja</t>
  </si>
  <si>
    <t>Service completo. Cambio de aceite y filtros. Control general del vehiculo. Cambiar cazoletas de ambos lados. Cambiar reten salida de caja. Completar nivel de aceite de caja de velocidad. Lavado motor.</t>
  </si>
  <si>
    <t>Cambio de aceite y filtros de aceite y aire. Control del tren delantero. Cambiar parrilla completa de suspension derecha. Cambiar bujes de barra estabilizadora. Regulacion de convergencia.</t>
  </si>
  <si>
    <t>Filtro aceite Mahle OX210</t>
  </si>
  <si>
    <t>Filtro combustible Mahle KX206D</t>
  </si>
  <si>
    <t>Filtro aire original Renault</t>
  </si>
  <si>
    <t>Etchart Tato</t>
  </si>
  <si>
    <t>AD742DY</t>
  </si>
  <si>
    <t xml:space="preserve">Filtro aceite Omnicraft </t>
  </si>
  <si>
    <t>Filtro aire 165467674R</t>
  </si>
  <si>
    <t>Filtro habitaculo HK410</t>
  </si>
  <si>
    <t>Lampara H1</t>
  </si>
  <si>
    <t>Service completo. Cambio de aceite y filtros. Control general del vehiculo. Rotacion de ruedas. Cambio de lampara H1 lado derecho. Lavado motor.</t>
  </si>
  <si>
    <t>LQR442</t>
  </si>
  <si>
    <t>Chevrolet Agile</t>
  </si>
  <si>
    <t>Cambiar correa poly-v. Cambiar deposito de agua. Desarmar, controlar y dar ajuste a pastillas de frenos lado izquierdo.</t>
  </si>
  <si>
    <t>Enderezar soporte radiador (frente del vehiculo) lado izquierdo. Colocar en correcta posicion.</t>
  </si>
  <si>
    <t>Filtro habitaculo HKC215</t>
  </si>
  <si>
    <t>Filtro aceite Mahle OX779D</t>
  </si>
  <si>
    <t>Filtro combustible Mahle KX398</t>
  </si>
  <si>
    <t>Filtro aire Mahle LX4365</t>
  </si>
  <si>
    <t>Ferreyra Tomas</t>
  </si>
  <si>
    <t>MHT967</t>
  </si>
  <si>
    <t>Cambiar pastillas de frenos.</t>
  </si>
  <si>
    <t>Tosello Gaston</t>
  </si>
  <si>
    <t>Service completo. Cambio de aceite y filtros. Control general del vehiculo. Desaramar distribucion completa. Sacar caballete de arbol de levas. Limpieza y descarbonizacion de balancines, arbol de levas, caballete y zona. Cambiar botadores y reten de engranajes de arbol de levas. Cementar caballete. Puesta a punto. Armado total de distribucion.</t>
  </si>
  <si>
    <t>Juego de botadores</t>
  </si>
  <si>
    <t>Escobilla limpia parabrisas</t>
  </si>
  <si>
    <t>Mercedes Benz Sprinter</t>
  </si>
  <si>
    <t>Cambio de aceite y filtros. Control general del vehiculo.</t>
  </si>
  <si>
    <t>Digenaro Julio</t>
  </si>
  <si>
    <t>Desarmar rueda delantera lado conductor. Cambiar bolillero de la misma. Cambiar fuelle de cremallera. Regular convergencia.</t>
  </si>
  <si>
    <t>Fuelle de cremallera</t>
  </si>
  <si>
    <t>Lampara H7</t>
  </si>
  <si>
    <t>Lampara de stop derecha</t>
  </si>
  <si>
    <t>Service completo. Cambio de aceite y filtros. Control general del vehiculo. Cambiar lampara de stop lado derecho.</t>
  </si>
  <si>
    <t>Service completo. Cambio de aceite y filtros. Control general del vehiculo. Cambiar extremo de direccion lado derecho. Cambiar fuelles de ambos lados de cremallera. Desarmar distribucion completa. Cambiar kit, correa poly-v, retenes de arbol de levas. Limpieza profunda de la zona. Puesta a punto. Armado total. Regulacion de convergencia. Colocar volante en correcta posicion.</t>
  </si>
  <si>
    <t>Service completo. Cambio de aceite y filtros. Control general del vehiculo. Cambiar lampara de posicion delantera derecha.</t>
  </si>
  <si>
    <t>Cambio de bujias.</t>
  </si>
  <si>
    <t>Juego de bujias Ac Delco</t>
  </si>
  <si>
    <t>Roxana Manito</t>
  </si>
  <si>
    <t>Vergara Marcelo</t>
  </si>
  <si>
    <t>ENH411</t>
  </si>
  <si>
    <t>Desarmar parte del frente del vehiculo (radiadores, viscoso, polea cigüeñal, tensores de correa poly-v). Sacar tapa de distribucion. Cambiar bolillero de ventilador. Cambiar bomba de agua. Agregar liquido desincrustante. Purgado del circuito de refrigeracion. Armado total.</t>
  </si>
  <si>
    <t>Bolillero de viscoso</t>
  </si>
  <si>
    <t>Liquido desinfectante</t>
  </si>
  <si>
    <t>MPD413</t>
  </si>
  <si>
    <t>Service completo. Cambio de aceite y filtros. Control general del vehiculo. Cambiar amortiguadores delanteros.</t>
  </si>
  <si>
    <t>Service completo. Cambio de aceite y filtros. Control general del vehiculo. Cambiar bieleta de barra estabilizadora lado izquierdo. Cambiar lampara H1 delantera derecha. Cambiar lampara piojito delantera derecha. Sacar aforador de tanque de combustible. Control de correcto funcionamiento en medidor de combustible. Armado total (09-03-24)</t>
  </si>
  <si>
    <t>Service completo. Cambio de aceite y filtros. Control general del vehiculo. Lavado motor</t>
  </si>
  <si>
    <t>Cambiar correa poly-v.</t>
  </si>
  <si>
    <t>Correa poly-v 6PK1675</t>
  </si>
  <si>
    <t>efectivo / transferencia</t>
  </si>
  <si>
    <t>Silvio Berdus</t>
  </si>
  <si>
    <t>AE089ZC</t>
  </si>
  <si>
    <t>Ramancin Enrique</t>
  </si>
  <si>
    <t>FDE134</t>
  </si>
  <si>
    <t>adelantado</t>
  </si>
  <si>
    <t>Correa poly-v Dayco 6PK1715</t>
  </si>
  <si>
    <t>Service completo. Cambio de aceite y filtros. Control general del vehiculo. Desamar distribucion completa. Cambiar kit, bomba de agua, correa poly-v, polea tensora de correa poly-v y liquido refrigerante. Purgado del circuito de refrigeracion. Puesta a punto. Armado total.</t>
  </si>
  <si>
    <t>Cambiar lampara de guiño y lampara H4.</t>
  </si>
  <si>
    <t>Wurth limpia inyectores</t>
  </si>
  <si>
    <t xml:space="preserve">Lampara marcha atras </t>
  </si>
  <si>
    <t>AC271SP</t>
  </si>
  <si>
    <t>Toyota SW4</t>
  </si>
  <si>
    <t>Recambio de radiador. Recuperar liquido refrigerante. Purgado del circuito de refrigeracion. Cambiar fuelle de semieje lado caja (derecho).</t>
  </si>
  <si>
    <t>Service completo. Cambio de aceite y filtros. Control general del vehiculo. Lavado motor.</t>
  </si>
  <si>
    <t>Control del tren delantero. Cambiar rotula inferior derecha. Armado total. Regular convergencia. Cambiar bujes de punta de barra estabilizadora.</t>
  </si>
  <si>
    <t>Filtro gasoil original peugeot</t>
  </si>
  <si>
    <t>Filtro aceite Mahle OC100</t>
  </si>
  <si>
    <t>Service. Cambio de aceite y filtros de aceite y gasoil. Control general del vehiculo. Lavado motor.</t>
  </si>
  <si>
    <t>Control de presion de combustible. Sacar aforador de tanque de combustible. Reparar con oring nuevo alojamiento de bomba de nafta. Armado total. Escaneo del vehiculo</t>
  </si>
  <si>
    <t>Bujias de encendido</t>
  </si>
  <si>
    <t xml:space="preserve">Cambiar manguera de agua de bomba de agua a block. Completar con liquido refrigerante. Purgado del circuito de refrigeracion. </t>
  </si>
  <si>
    <t>Manguera yaco</t>
  </si>
  <si>
    <t>Service completo. Cambio de aceite y filtros. Control general del vehiculo. Cambiar juego de bujias. Reparar manguera de zorrino.</t>
  </si>
  <si>
    <t>Bomba de direccion hidraulica</t>
  </si>
  <si>
    <t>RC Distribucion</t>
  </si>
  <si>
    <t>Cambiar bomba de direccion hidraulica. Completar con liquido de direccion hidraulica. Purgado del circuito hidraulico.</t>
  </si>
  <si>
    <t>Cambiar bolillero de polea tensora fija de correa poly-v. Cambiar tensor automatico completo de correa poly-v. Cambiar correa poly-v. Cambiar pastillas de frenos delanteras.</t>
  </si>
  <si>
    <t>Service completo. Cambio de aceite y filtros. Control general del vehiculo. Rotacion de ruedas. Lavado motor. Cambiar pastillas de freno. Cambiar lampara de marcha atrás trasera izquierda. Escaneo del vehiculo. Detectar averia en valvula de presion de common rail. Cambiar valvula.</t>
  </si>
  <si>
    <t>Valvula common rail</t>
  </si>
  <si>
    <t>AA163AG</t>
  </si>
  <si>
    <t>Filtro nafta Mahle KL465</t>
  </si>
  <si>
    <t>Filtro habitaculo HK256</t>
  </si>
  <si>
    <t>PMX385</t>
  </si>
  <si>
    <t>DYM710</t>
  </si>
  <si>
    <t>Purgado del circuito de frenos en cuatro ruedas. Control de estado de los mismos.</t>
  </si>
  <si>
    <t>Service completo. Cambio de aceite y filtros. Control general del vehiculo. Rotacion de ruedas. Rectificacion de roscas en esparragos y tuercas de rueda trasera lado conductor. Lavado motor. Reparacion de una escobilla. Cambio de pastillas de frenos delanteras. Remover exceso de liquido de frenos en deposito.</t>
  </si>
  <si>
    <t>Pastillas de frenos</t>
  </si>
  <si>
    <t>AB428PN</t>
  </si>
  <si>
    <t>Service completo. Cambio de aceite y filtros. Control general del vehiculo Rotacion de ruedas. Cambiar bujes de barra estabilizadora.</t>
  </si>
  <si>
    <t>Desarmar rueda delantera izquierda. Cambiar bolillero de la misma. Control de aceite de caja de velocidad. Control de ruido en freno trasero izquierdo. Colocar seguro en palanca de freno de mano. Control de alineacion.</t>
  </si>
  <si>
    <t>adelanto</t>
  </si>
  <si>
    <t>Service completo. Cambio de aceite y filtros. Control general del vehiculo. Cambiar juego de bujias. Cambiar pastillas de frenos delanteras. Cambiar escobilla limpia parabrisas delantera lado conductor. Cambiar lampara trasera izquierda.</t>
  </si>
  <si>
    <t>Lampara trasera</t>
  </si>
  <si>
    <t>Service completo. Cambio de aceite y filtros. Control general del vehiculo. Cambiar juego de bujias. Lavado motor.</t>
  </si>
  <si>
    <t xml:space="preserve">Service completo. Cambio de aceite y filtros. Control general del vehiculo. Cambiar juego de bujias. Cambiar ambos extremos de direccion. Cambiar homocinetica delantera izquierda. Cambiar ambos amortiguadores delanteros y traseros. </t>
  </si>
  <si>
    <t xml:space="preserve">Homocinetica </t>
  </si>
  <si>
    <t>Garcia Franco</t>
  </si>
  <si>
    <t>MOK232</t>
  </si>
  <si>
    <t>Sacar deposito recuperador de agua. Limpieza parcial del mismo. Probar circuito electrico de nivel de refrigerante con otro deposito. Escaneo del vehiculo. Borrado de aviso de inspeccion pendiente y reprogramacion para proxima inspeccion.</t>
  </si>
  <si>
    <t>AD687OR</t>
  </si>
  <si>
    <t>AD783ZN</t>
  </si>
  <si>
    <t>Filtro aceite Mahle OC1769</t>
  </si>
  <si>
    <t>Cambiar juego de bujias. Cambiar manguera de termostato a calefaccion (a punto de pincharse). Completar con liquido refrigerante. Purgado del circuito de refrigeracion.</t>
  </si>
  <si>
    <t>Acosta Silvina</t>
  </si>
  <si>
    <t>AA034GO</t>
  </si>
  <si>
    <t>Filtro aceite AC DELCO 19347724</t>
  </si>
  <si>
    <t>Service compleo. Cambio de aceite y filtros. Control general del vehiculo. Rotacion de ruedas. Cambiar bieleta de barra estabilizadora lado derecho. Lavado motor.</t>
  </si>
  <si>
    <t>Correa poly-v GM</t>
  </si>
  <si>
    <t>Correa de bomba de direccion hidraulida GM</t>
  </si>
  <si>
    <t>Caño de calefaccion GM</t>
  </si>
  <si>
    <t>Cambiar correa poly-v y polea tensora de correa poly-v.</t>
  </si>
  <si>
    <t>Polea tensora movil de correa poly-v</t>
  </si>
  <si>
    <t>Service completo. Cambio de aceite y filtros. Control general del vehiculo. Cambiar juego de bujias. Rotacion de ruedas lado derecho. Lavado motor.</t>
  </si>
  <si>
    <t>tarjeta adelantado</t>
  </si>
  <si>
    <t>Berna Mario</t>
  </si>
  <si>
    <t>NNU139</t>
  </si>
  <si>
    <t>Service completo. Cambio de aceite y filtros. Control general del vehiculo. Cambiar juego de bujias.</t>
  </si>
  <si>
    <t>Juego de bujias Original</t>
  </si>
  <si>
    <t>Liquido de freno</t>
  </si>
  <si>
    <t>Recambio de bomba de freno. Purgado del circuito, calipers delanteros y pistones traseros.</t>
  </si>
  <si>
    <t>Fernandez Facundo</t>
  </si>
  <si>
    <t>AB639GN</t>
  </si>
  <si>
    <t>Service completo. Cambio de aceite y filtros. Control general del vehiculo. Cambiar pastillas de frenos traseras.</t>
  </si>
  <si>
    <t>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Realizar service de turbo.</t>
  </si>
  <si>
    <t>Service turbo</t>
  </si>
  <si>
    <t>Turbodina</t>
  </si>
  <si>
    <t>Cambiar junta homocinetica derecha lado caja.</t>
  </si>
  <si>
    <t>acredita aldo repuestos</t>
  </si>
  <si>
    <t>Surjat Sergio</t>
  </si>
  <si>
    <t>Control de amortiguadores. Cambiar cuatro medios bujes de amortiguadores traseros.</t>
  </si>
  <si>
    <t>Medios bujes</t>
  </si>
  <si>
    <t>CBO911</t>
  </si>
  <si>
    <t>Electrovalvula de gasoil</t>
  </si>
  <si>
    <t>Juego de pastillas de freno lado derecho</t>
  </si>
  <si>
    <t>Service completo. Cambio de aceite y filtros. Control general del vehiculo. Regular convergencia. Lavado motor.</t>
  </si>
  <si>
    <t>Desarmar mordaza de freno delantera derecha. Destrabar, limpiar y rearmado con pastillas de freno usadas. Limpiar fuelle de homocinetica lado conductor. Colocar abrazadera nueva. Cambiar electrovalvula de combustible.</t>
  </si>
  <si>
    <t xml:space="preserve">Junta homocinetica con fuelle </t>
  </si>
  <si>
    <t>30-71650221-6</t>
  </si>
  <si>
    <t>Escaneo del vehiculo. Control de bujias y limpieza de las mismas. Medir presion de combustible. Cambiar bobina de encendido.</t>
  </si>
  <si>
    <t>Dominguez Mauricio</t>
  </si>
  <si>
    <t>KHT962</t>
  </si>
  <si>
    <t>Chevrolet Celta</t>
  </si>
  <si>
    <t>Manguera de admision</t>
  </si>
  <si>
    <t>Martina Carlos</t>
  </si>
  <si>
    <t>Correa poly-v 7PK1555 SKF</t>
  </si>
  <si>
    <t>Correa corta de aire acondicionado 4PK</t>
  </si>
  <si>
    <t>Auxilio mecanico. Limpieza de borde y terminal de masa de bateria por sulfato. Control de voltaje en arranque. Carga de bateria.</t>
  </si>
  <si>
    <t>DGE449</t>
  </si>
  <si>
    <t>Pedal de embrague original</t>
  </si>
  <si>
    <t>Desarmar frente motor. Sacar tapa de distribucion. Pegar bolillero de viscoso. Limpieza de interior de bock, deposito de refrigerante. Colocar liquido refrigerante nuevo. Purgado del circuito de refrigeracion.</t>
  </si>
  <si>
    <t>Tapon de purgue original</t>
  </si>
  <si>
    <t>Reten salida de caja izq</t>
  </si>
  <si>
    <t>Kit de bolillero y seguro de semieje derecho</t>
  </si>
  <si>
    <t>Isetta Marcelo</t>
  </si>
  <si>
    <t>Valvula alivio</t>
  </si>
  <si>
    <t>Carranza Mauro</t>
  </si>
  <si>
    <t>KWN906</t>
  </si>
  <si>
    <t>Lavado motor. Detectar perdida de aceite.</t>
  </si>
  <si>
    <t>Properzi Juan Carlos</t>
  </si>
  <si>
    <t>MRX381</t>
  </si>
  <si>
    <t>acredita por tachos de aceite</t>
  </si>
  <si>
    <t xml:space="preserve">30-71575166-2 </t>
  </si>
  <si>
    <t>Escaneo del vehiculo. Borrar aviso de fallo. Cambiar manguera de admision. Cambiar juego de bujias y cables de bujias. Cambiar filtro de aceite. Cambiar filtro de habitaculo. Control general bajo vehiculo. Desarmar suspension delantera izquierda. Reparar semieje con fuelle de homocinetica nuevo. Engrase. Armado total.</t>
  </si>
  <si>
    <t>Reten semieje</t>
  </si>
  <si>
    <t>Cheque/efectivo  + resumen de cuenta nativa</t>
  </si>
  <si>
    <t>Antonio Orsa</t>
  </si>
  <si>
    <t>Balestrelli Valeria</t>
  </si>
  <si>
    <t>AB242IL</t>
  </si>
  <si>
    <t>Cambiar pastillas de frenos de ruedas delanteras. Control parcial del vehiculo. Agregar refrigerante motor y aceite motor.</t>
  </si>
  <si>
    <t>Juego pastillas de frenos</t>
  </si>
  <si>
    <t>Bomba de aceite</t>
  </si>
  <si>
    <t>Juego de tapones de distribucion</t>
  </si>
  <si>
    <t>Juego orings de admision</t>
  </si>
  <si>
    <t>Buje de cremallera</t>
  </si>
  <si>
    <t>Aceite 20w50</t>
  </si>
  <si>
    <t>Fuelle reten de semieje</t>
  </si>
  <si>
    <t>Rectif florio</t>
  </si>
  <si>
    <t>Trabajo chapista</t>
  </si>
  <si>
    <t>Pini Wiesek</t>
  </si>
  <si>
    <t>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t>
  </si>
  <si>
    <t>Desarmar distribucion completa. Cambiar kit, bomba de agua, polea tensora de correa poly-v, correa poly-v y liquido refrigerante. Purgado del circuito de refrigeracion. Puesta a punto. Sustituir caño de calefaccion. Armado total. Cambiar juego de pastillas de frenos delanteras.</t>
  </si>
  <si>
    <t>pagos adelantados</t>
  </si>
  <si>
    <t>Fava Juan</t>
  </si>
  <si>
    <t>AC082CJ</t>
  </si>
  <si>
    <t>Esparrago</t>
  </si>
  <si>
    <t>Desincrustante</t>
  </si>
  <si>
    <t>AF613XV</t>
  </si>
  <si>
    <t>Cambiar junta de tapa de valvulas.</t>
  </si>
  <si>
    <t>AC245ZG</t>
  </si>
  <si>
    <t>Control del tren delantero. Control de soportes de motor. Control de chapon bajo motor que no este rozando. Cambiar pastillas de frenos delanteras.</t>
  </si>
  <si>
    <t>AE997KB</t>
  </si>
  <si>
    <t>PFM376</t>
  </si>
  <si>
    <t>VW Gol Power</t>
  </si>
  <si>
    <t>Contactor de arranque</t>
  </si>
  <si>
    <t xml:space="preserve">Sacar volante. Desarmar tablero y comandos. Sacar porta tambor y reemplazar contactor de arranque. Rearmado total. </t>
  </si>
  <si>
    <t>Service completo. Cambio de aceite y filtros. Control general del vehiculo. Cambiar juego de bujias. Cambiar escobilla trasera. Lavado motor.</t>
  </si>
  <si>
    <t>ORL422</t>
  </si>
  <si>
    <t>Kit distribucion con bomba y correas</t>
  </si>
  <si>
    <t>e-cheq</t>
  </si>
  <si>
    <t>Cables de bujias</t>
  </si>
  <si>
    <t>Precio final unitario repuesto</t>
  </si>
  <si>
    <t>Codigo Repuesto</t>
  </si>
  <si>
    <t>Precio sin IVA</t>
  </si>
  <si>
    <t>IVA</t>
  </si>
  <si>
    <t>Lampara</t>
  </si>
  <si>
    <t xml:space="preserve">Caravario Fernando </t>
  </si>
  <si>
    <t>MKU789</t>
  </si>
  <si>
    <t>Chevrolet Corsa II</t>
  </si>
  <si>
    <t>Desarmar bajo tablero y sacar comandos. Sacar tambor de arranque. Sacar contactor. Llevar tambor nuevo a cambiar combinacion. Instalar tambor y contactor. Rearmado total.</t>
  </si>
  <si>
    <t>Tambor de arranque</t>
  </si>
  <si>
    <t>Cerrajero</t>
  </si>
  <si>
    <t>Castillo</t>
  </si>
  <si>
    <t>Cambiar bobina de encendido. Cambiar juego de bujias y cables de bujias.</t>
  </si>
  <si>
    <t>Juego de bujias NGK</t>
  </si>
  <si>
    <t>Cables de bujias Bosch</t>
  </si>
  <si>
    <t xml:space="preserve">                </t>
  </si>
  <si>
    <t>AD488OF</t>
  </si>
  <si>
    <t>Service. Cambio de aceite y filtro de combustible. Control general del vehiculo. Instalar reforma en brazo de embrague. Modificar soporte de manguera inferior de radiador. Colocar protección al roce.</t>
  </si>
  <si>
    <t>Service completo. Cambio de aceite y filtros. Control general del vehiculo. Cambiar precap de direccion delantero izquierdo. Regulación de convergencia. Lavado motor.</t>
  </si>
  <si>
    <t>Reprogramación de rueda fonica (configuracion de sincronizacion de cigüeñal). Colocar en correcta posicion chapon deflector de escape. Control parcial para viaje</t>
  </si>
  <si>
    <t>Service completo. Cambio de aceite y filtros. Control general del vehiculo. Rotación de ruedas. Desarmar distribución completa. Cambiar kit, bomba de agua, correa poly-v- y liquido refrigerante. Purgado del circuito de refrigeración. Puesta a punto. Armado total. Lavado motor.</t>
  </si>
  <si>
    <t>Cambiar kit distribución con bomba. Cambiar retenes de arbol de levas. Cambiar reten de piñón de cigüeñal. Cambiar correa poly-v. Cambiar taco de motor superior.</t>
  </si>
  <si>
    <t>Service completo. Cambio de aceite y filtros. Control general del vehiculo. Cambiar juego de bujías. Rotación de ruedas.</t>
  </si>
  <si>
    <t>Control del tren delantero. Cambiar bieleta de barra estabilizadora lado derecho. Colocar broche en plastico covertor de correa poly-v. Colocar en correcta posición plasticos restantes de frente del vehiculo.</t>
  </si>
  <si>
    <t xml:space="preserve">Desarmar distribución completa. Cambiar kit, bomba de agua, correa poly-v. Colocar liquido desincrustante para lavado interior de motor. Purgado del circuito de refigeración. Puesta a punto. Armado total. Lavado motor. Hacer rosca supermedida. Colocar esparrago nuevo especial en tensor de correa poly-v. </t>
  </si>
  <si>
    <t>Service completo. Cambio de aceite y filtros. Control general del vehiculo. Rotación de ruedas. Lavado motor.</t>
  </si>
  <si>
    <t>Service completo. Cambio de aceite y filtros. Control general del vehiculo. Rotación de ruedas. Cambiar juego de bujias. Desarmar distribución completa. Cambiar kit, bomba de agua, correa poly-v, liquido refrigerante y termostato. Purgado del circuito de refrigeración. Puesta a punto. Armado total. Cambiar escobilla trasera.</t>
  </si>
  <si>
    <t>Reparación de valvula alivio. Cambiar la misma. Escaneo del vehiculo</t>
  </si>
  <si>
    <t>Service completo. Cambio de aceite y filtros. Control general del vehiculo. Cambiar pastillas de frenos. Regulación de cintas de freno traseras. Sacar radiador de agua. Hidrolavado del mismo. Sopleteo de los restantes radiadores. Armado total.</t>
  </si>
  <si>
    <t xml:space="preserve">Sacar caja de velocidad. Cambiar kit de embrague. Cambiar ambos retenes de semieje. Armado total. Cambiar aceite de caja de velocidad. Cambiar pedal de embrague. Regulación de altura del mismo. </t>
  </si>
  <si>
    <t>Control del tren delantero. Desarmar suspensión lado izquierdo. Sacar semieje. Cambiar retén salida de caja. Armado. Desarmar suspensión derecha. Sacar semieje. Reparar con kit de bolillero y seguro nuevo. Armado. Trasbasado de aceite de caja de velocidad. Completar nivel del mismo. Cambiar ambas bieletas de barra estabilizadora. Armado total.</t>
  </si>
  <si>
    <t>Limpieza interior de block. Limpieza de depósito de liquido refrigerante. Cambiar liquido refrigerante. Purgado del circuito de refrigeración.</t>
  </si>
  <si>
    <t>Desarmar campana clavada de freno trasero derecho. Reparar con cintas de freno nuevas. Armado total. Desarmar freno trasero izquierdo. Cambiar cintas de freno. Sacar cilindro de freno. Reparar con cubetas nuevas. Armado total. Purgado de circuito de frenos traseros.</t>
  </si>
  <si>
    <t>Cubetas de frenos</t>
  </si>
  <si>
    <t>Reten de distribucion original</t>
  </si>
  <si>
    <t>Reten de cigüeñal</t>
  </si>
  <si>
    <t>Rodamiento de poleas tensoras</t>
  </si>
  <si>
    <t>Desarmar distribucion completa. Cambiar kit, bomba de agua, correa poly-v y liquido refrigerante. Purgado del circuito de refrigeracion. Puesta a punto. Cambiar rodamientos de poleas tensoras. Armado total.</t>
  </si>
  <si>
    <t>AF276ZS</t>
  </si>
  <si>
    <t>Filtro habitaculo LA120</t>
  </si>
  <si>
    <t>Service completo. Cambio de aceite y filtros. Control general del vehiculo. Cambiar juego de bujias. Rotacion de ruedas. Lavado motor.</t>
  </si>
  <si>
    <t>FIC333</t>
  </si>
  <si>
    <t>Crapodina y placa disco</t>
  </si>
  <si>
    <t>Fuelle lado caja</t>
  </si>
  <si>
    <t>Desarmar distribucion completa. Sacar tapa de valvulas. Cambiar retenes de distribucion. Puesta a punto con herramienta especifica. Rearmado total. Colocar y cementar tapa de valvulas. Cambiar juego de bujias. Lavaje de circuito de liquido refrigerante. Lavado de deposito de liquido refrigerante. Anular calentamiento de cuerpo mariposa. Cambiar cuerpo de termostato. Cambiar manguera inferior de radiador.</t>
  </si>
  <si>
    <t>Termostato Mahle</t>
  </si>
  <si>
    <t>Manguera inferior de radiador</t>
  </si>
  <si>
    <t>Sacar caja de velocidad. Control de estado de placa disco y crapodina. Cambiar crapodina, cilindro secundario de embrague y liquido de freno. Purgado de embrague. Desarmar caja de velocidad íntegra. Cambiar bolillero doble. Armado total. Cambiar aceite de caja de velocidad.</t>
  </si>
  <si>
    <t>Bolillero doble de caja de velocidad</t>
  </si>
  <si>
    <t>Cilindro secundario de embrague original</t>
  </si>
  <si>
    <t>Crapodina con guia de crapodina</t>
  </si>
  <si>
    <t>Desarmar suspension delantera izquierda. Cambiar bolillero de rueda. Armado total. Cambiar pastillas de freno lado interno en rueda delantera izquierda. Lubricar corredera de caliper. Control de estado de bolilleros de ruedas delanteras. Cambiar tensor completo de correa poly-v y polea fija de correa poly-v.</t>
  </si>
  <si>
    <t>Cambiar pastillas de frenos de ruedas delanteras. Desengranar guias de caliper de rueda delantera derecha. Lubricacion de pernos de ambos calipers. Armado total. Escaneo del vehiculo. Borrar fallo motor.</t>
  </si>
  <si>
    <t>Sacar chapon bajo motor. Sacar burro de arranque y llevar a reparar. Colocacion y prueba de arranque. Colocar chapon bajo motor.</t>
  </si>
  <si>
    <t>Completar nivel de aceite motor.</t>
  </si>
  <si>
    <t>Service completo. Cambio de aceite y filtros. Control general del vehiculo. Cambiar junta de tapa de valvulas. Cambiar juego de bujias. Cambiar deposito de liquido refrigerante. Lavado motor.</t>
  </si>
  <si>
    <t>Filtro aceite Mahle OC235</t>
  </si>
  <si>
    <t>Filtro aire Mahle LX2633</t>
  </si>
  <si>
    <t>Filtro combustible Mahle KL465</t>
  </si>
  <si>
    <t>Filtro habitaculo HK260</t>
  </si>
  <si>
    <t>Forcor</t>
  </si>
  <si>
    <t>Kit embrague con crapodina</t>
  </si>
  <si>
    <t>Sacar caja de velocidad. Control de reten de bancada. Cambiar kit de embrague. Cambiar fuelle de semieje derecho lado caja. Trasbasado de aceite de caja de velocidad. Completar nivel. Armado total.</t>
  </si>
  <si>
    <t>ICM174</t>
  </si>
  <si>
    <t>Topes de amortiguadores con fuelle</t>
  </si>
  <si>
    <t>Audi Q5</t>
  </si>
  <si>
    <t>Detectar fallo de encendido en cilindro n°2. Sacar bobinas y colocar juego de bujias nuevo. Colocar bobinas. Prueba. Borrar fallo de encendido.</t>
  </si>
  <si>
    <t>Service completo. Cambio de aceite y filtros. Control general del vehiculo. Rotacion de ruedas. Sacar caja de velocidad. Cambiar kit de embrague (placa disco, crapodina). Trasbasado de aceite de caja de velocidad. Armado total. Sacar ambas parrillas de suspension. Reemplazar con bujes nuevos. Armado total. Regular convergencia.</t>
  </si>
  <si>
    <t>Cambiar cuerpo de termostato. Cambiar bieleta de barra estabilizadora lado derecho. Cambiar juego de bujias. Cambiar topes de amortiguadores traseros. Dar ajuste a bolilleros de ruedas traseras. Engrasar los mismos. Lavado del deposito de liquido refrigerante. Colocar liquido refrigerante nuevo. Purgado del circuito de refrigeracion. Armado total. Cambiar valvula PCV. Cambiar retenes de gasificador.</t>
  </si>
  <si>
    <t>Filtro aceite Mahle OX1016D</t>
  </si>
  <si>
    <t>Filtro aire VOX HD2870</t>
  </si>
  <si>
    <t>Filtro combustible Mahle KX444D</t>
  </si>
  <si>
    <t>Filtro habitaculo HK314</t>
  </si>
  <si>
    <t xml:space="preserve">        PAGO:</t>
  </si>
  <si>
    <t>Kit distribucion GM</t>
  </si>
  <si>
    <t>Tapon de distribucion</t>
  </si>
  <si>
    <t>Balancines sin botador</t>
  </si>
  <si>
    <t>Reten de distribucion GM</t>
  </si>
  <si>
    <t>Calibracion y arandelas</t>
  </si>
  <si>
    <t>galeano</t>
  </si>
  <si>
    <t>Retenes INY</t>
  </si>
  <si>
    <t>Sacar capot y desmontar torpedo. Desmontar viscoso y encausador. Sacar radiador de agua e hidrolavar. Sopletear radiador de aire acondicionado. Desarmar distribución completa. Sacar inyectores con herramienta neumática. Sacar tapa de válvulas, bancadas y árboles de levas. Controlar balancines y reemplazar cuatro rotos. Rearmar distribución con kit nuevo. Puesta a punto con herramienta específica. Colocar tapa de válvulas con junta y retenes de inyectores nuevos. Rectificar cuatro asientos de inyectores. Colocar inyectores calibrados con arandelas anti flama nuevas. Colocar radiador. Colocar liquido refrigerante nuevo. Purgado del circuito de refrigeracion. Rearmado total. Service completo. Cambio de aceite y filtros. Control general del vehiculo. Cambiar rotula superior lado derecho. Cambiar ambos precap de direccion. Lavado motor. Regular convergencia.</t>
  </si>
  <si>
    <t>Lavado parcial del motor. Cambiar caño de presion de aceite de direccion hidraulica. Completar con liquido de direccion hidraulica. Purgado del circuito hidraulico. Cambiar correa poly-v. Cambiar oring de retorno de inyectores.</t>
  </si>
  <si>
    <t>Juego orings</t>
  </si>
  <si>
    <t>diesel galeano</t>
  </si>
  <si>
    <t>Manguera de presion de aceite D/H</t>
  </si>
  <si>
    <t>Correa poly-v Dayco</t>
  </si>
  <si>
    <t>Control del tren delantero. Cambiar extremo de direccion. Cambiar rotulas. Cambiar fuelle de homocinetica. Cambiar juego de bujias.</t>
  </si>
  <si>
    <t>Fuelle de homocinetica</t>
  </si>
  <si>
    <t>Filtro aire Mahle LX4163</t>
  </si>
  <si>
    <t>Filtro aceite Mahle OC215</t>
  </si>
  <si>
    <t>Filtro habitaculo HK954</t>
  </si>
  <si>
    <t>Control del tren delantero. Cambiar extremo de direccion.</t>
  </si>
  <si>
    <t>Cambiar juego de bujias y cables.</t>
  </si>
  <si>
    <t>Retenes de gasificador</t>
  </si>
  <si>
    <t>Lavado motor. Cambiar correa poly-v. Control de poleas tensoras. Control de amortiguadores. Control parcial del vehiculo.</t>
  </si>
  <si>
    <t>Desarmar distribucion. Cambiar kit, bomba de agua y correa poly-v. Armado totaL. Cambiar fuelle de homocinetica lado derecho.</t>
  </si>
  <si>
    <t xml:space="preserve"> Desarmar distribución. Cambiar kit, bomba de agua y correas poly-v. Revision de perdida de aceite.</t>
  </si>
  <si>
    <t>Cambiar correa poly-v. Cambiar taco motor. Cambiar bujes de barra estabilizadora. Cambiar fuelle de homocinetica lado derecho. Colocar alemite. Engrase del mismo.</t>
  </si>
  <si>
    <t xml:space="preserve"> Cambiar juego de bujias y cables de bujias.</t>
  </si>
  <si>
    <t>Transporte del Interior</t>
  </si>
  <si>
    <t>Quaglia Dario</t>
  </si>
  <si>
    <t>NVT744</t>
  </si>
  <si>
    <t>Juego de bujias Bosch</t>
  </si>
  <si>
    <t>Carrara Sabrina</t>
  </si>
  <si>
    <t>GOI745</t>
  </si>
  <si>
    <t xml:space="preserve">Chevrolet Corsa </t>
  </si>
  <si>
    <t>Escaneo del vehiculo. Detectar fallo explosion en cilindro n°4. Borrar fallo motor. Cambiar cables de bujias y juego de bujias. Control del tren delantero. Cambiar rotula inferior izquierda. Regulacion de convergencia.</t>
  </si>
  <si>
    <t>Anchaval Juan</t>
  </si>
  <si>
    <t>AB672RB</t>
  </si>
  <si>
    <t>Alvarez Pato</t>
  </si>
  <si>
    <t>JBV091</t>
  </si>
  <si>
    <t>Cambiar termostato, bulbo de temperatura, manguera superior de radiador y manguera bifurcada de calefaccion. Cambiar oring de tapa trasera de arbol de levas. Limpieza parcial de la zona. Agregar liquido desincrustante.</t>
  </si>
  <si>
    <t>Oring de tapa trasera de arbol de levas</t>
  </si>
  <si>
    <t>tarjeta</t>
  </si>
  <si>
    <t>Desarmar suspension delantera izquierda. Cambiar amortiguador y precap de direccion. Armado total. Regular convergencia. Control general del tren delantero.</t>
  </si>
  <si>
    <t>Amortiguador</t>
  </si>
  <si>
    <t>Control del tren delantero. Cambiar bieleta de barra estabilizadora lado acompañante. Cambiar bujes de barra estabilizadora. Cambiar bujes de parrila delanteros.</t>
  </si>
  <si>
    <t>NUMERO DE FACTURA</t>
  </si>
  <si>
    <t>Costo sin IVA</t>
  </si>
  <si>
    <t>OMN177</t>
  </si>
  <si>
    <t>Service completo. Cambio de aceite y filtros. Control general del vehiculo. Cambiar juego de bujias de encendido. Control del tren delantero. Cambiar bieleta de barra estabilizadora lado derecho. Sacar ambas parrillas de suspension. Reparar las mismas con bujes nuevos. Armado total. Regular convergencia. Cambiar escobilla limpia parabrisas lado conductor.</t>
  </si>
  <si>
    <t>MGP326</t>
  </si>
  <si>
    <t>Cambiar correa poly-v. Desarmar admision. Cambiar kit de oring. Armado total.</t>
  </si>
  <si>
    <t>Kit oring de admision</t>
  </si>
  <si>
    <t>AA936DK</t>
  </si>
  <si>
    <t>Service completo. Cambio de aceite y filtros. Control general del vehiculo. Cambiar juego de bujias. Lavado motor. Regular freno de mano.</t>
  </si>
  <si>
    <t>Filtro aceite Mahle OC1608</t>
  </si>
  <si>
    <t>Filtro habitaculo HK2060</t>
  </si>
  <si>
    <t>Juego de bujias original</t>
  </si>
  <si>
    <t>3 pagos con interes</t>
  </si>
  <si>
    <t>NLY086</t>
  </si>
  <si>
    <t>Service. Cambio de aceite y filtros. Control parcial del vehiculo. Cambiar lampara de stop lado derecho.</t>
  </si>
  <si>
    <t>Cambiar cable de embrague. Dar altura al pedal.</t>
  </si>
  <si>
    <t>Tryada S.A.</t>
  </si>
  <si>
    <t>Control del tren delantero. Sacar ambas parrillas de suspension. Reparar con bujes y rotulas nuevas. Cambiar bieleta de barra estabilizadora lado derecho. Cambiar bolillero de rueda delantera derecha. Cambiar precap de direccion lado izquierdo. Regular convergencia.</t>
  </si>
  <si>
    <t>Bolillero de rueda</t>
  </si>
  <si>
    <t>Desarmar distribucion completa. Cambiar bomba de agua. Limpieza. Lavado motor. Colocar liquido desincrustante para lavado de interior de block y radiadores. Armado total. Puesta a punto. Cambiar correa poly-v.</t>
  </si>
  <si>
    <t>Desarmar parte superior de bomba inyectora. Cambiar oring y junta de tapa. Sacar selenoide de arranque. Dar dureza a resorte. Armado total. Cambiar dos fusibles y colocar un faltante.</t>
  </si>
  <si>
    <t>Junta tapa de bomba inyectora</t>
  </si>
  <si>
    <t>Oring de eje de acelerador</t>
  </si>
  <si>
    <t>Fusibles micro</t>
  </si>
  <si>
    <t>MMN929</t>
  </si>
  <si>
    <t>Filtro habitaculo HK214</t>
  </si>
  <si>
    <t>Total trabajo sin IVA</t>
  </si>
  <si>
    <t>Desarmar distribucion. Cambiar kit, bomba de agua y correa poly-v. Armado total. Cambiar fuelle de homocinetica. Cambiar fuelle salida de caja.</t>
  </si>
  <si>
    <t xml:space="preserve">Radiador </t>
  </si>
  <si>
    <t>Abrazaderas 23/30</t>
  </si>
  <si>
    <t>Abrazaderas 12/22</t>
  </si>
  <si>
    <t>Grampas plasticas</t>
  </si>
  <si>
    <t>Service completo. Cambio de aceite y filtros. Control general del vehiculo. Rotacion de ruedas. Control aceite de caja.</t>
  </si>
  <si>
    <t>Dominguez</t>
  </si>
  <si>
    <t>Sacar aforador de tanque de nafta. Reparar oring de tapa de aforador. Armado total. Prueba de perdida de nafta.</t>
  </si>
  <si>
    <t>Sacar tapa de cilindros. Limpiar superficies y orificios de tornillos. Cambiar retenes de valvulas. Asentar las mismas. Colocar tapa de cilindros. Armar distribucion con kit y retenes nuevos. Regulacion de valvulas. Colocar tapa de valvulas con junta nueva. Rearmado total.</t>
  </si>
  <si>
    <t>Juego de orings de admision</t>
  </si>
  <si>
    <t>Junta de escape</t>
  </si>
  <si>
    <t>Oring de termostato</t>
  </si>
  <si>
    <t>Termostato Dia Metal</t>
  </si>
  <si>
    <t>Polea poly-v</t>
  </si>
  <si>
    <t>Correa poly-v 6pk1725</t>
  </si>
  <si>
    <t>Abrazadera 12/22</t>
  </si>
  <si>
    <t>refiat</t>
  </si>
  <si>
    <t>Zambruno Guillermo</t>
  </si>
  <si>
    <t>AC168FX</t>
  </si>
  <si>
    <t>Filtro aceite Mahle OC977/1</t>
  </si>
  <si>
    <t>Filtro combustible AC Delco 19347709</t>
  </si>
  <si>
    <t>Filtro aire Bosch AB2379</t>
  </si>
  <si>
    <t>Filtro habitaculo MAH360</t>
  </si>
  <si>
    <t>promedio 15/7</t>
  </si>
  <si>
    <t>Service completo. Cambio de aceite y filtros. Control general del vehiculo. Cambiar juego de pastillas de frenos delanteras. Rotacion de ruedas lado derecho. Lavado motor.</t>
  </si>
  <si>
    <t>Pra Nancy</t>
  </si>
  <si>
    <t>Auxilio mecanico. Cambiar bateria.</t>
  </si>
  <si>
    <t>Agregar liquido desincrustante para limpieza de interior del circuito de refigeracion. Enjuague y limpieza del mismo. Cambiar liquido refrigerante. Purgado del circuito de refrigeracion.</t>
  </si>
  <si>
    <t>Sacar burro de arranque. Enviar a reparar. Colocar burro de arranque reparado. Control de arranque.</t>
  </si>
  <si>
    <t>Reparacion burro arranque</t>
  </si>
  <si>
    <t>Service completo. Cambio de aceite y filtros. Control general del vehiculo. Cambiar juego de bujias. Cambiar cables de bujias. Desarmar suspension trasera de ambos lados. Sacar amortiguadores. Reparar con cazoletas nuevas. Armado total. Lavado motor.</t>
  </si>
  <si>
    <t>Godoy Fabian</t>
  </si>
  <si>
    <t>LHH543</t>
  </si>
  <si>
    <t>Tony Andreo</t>
  </si>
  <si>
    <t>Fava Julian</t>
  </si>
  <si>
    <t>Filtro aire Mahle LX3679</t>
  </si>
  <si>
    <t>Juego de oring</t>
  </si>
  <si>
    <t>Aguirre Josefina</t>
  </si>
  <si>
    <t>EFR464</t>
  </si>
  <si>
    <t>Fiat Palio MPI</t>
  </si>
  <si>
    <t>Desarmar distribucion completa. Cambiar kit, bomba de agua, correa poly-v con polea y liquido refrigerante. Purgado del circuito de refrigeracion. Puesta a punto. Armado total. Cambiar reten de arbol de levas. Reparar provisoriamente tubo de admision.</t>
  </si>
  <si>
    <t>Polea</t>
  </si>
  <si>
    <t>Bulones 6x20</t>
  </si>
  <si>
    <t>Abrazadera 20/35</t>
  </si>
  <si>
    <t xml:space="preserve">Desarmar trompa completa. Desaprender electroventilador y radiador de aire acondicionado. Desagotar liquido refrigerante. Sacar radiador de agua. Colocar radiador nuevo con abrazaderas nuevas. Rearmar frente del vehiculo. Colocar liquido refrigerante. Purgar circuito de refrigeracion. </t>
  </si>
  <si>
    <t>Molinari Kike</t>
  </si>
  <si>
    <t>Cambiar polea tensora de correa poly-v y correa poly-v.</t>
  </si>
  <si>
    <t>Auxilio mecanico. Cambiar bateria. Prueba de correcta carga de alternador.</t>
  </si>
  <si>
    <t>Navarro Jose</t>
  </si>
  <si>
    <t>EPW569</t>
  </si>
  <si>
    <t>Detectar perdida de agua por tapa de termostato. Cambiar tapa de termostato. Cambiar termostato. Armado total. Colocar liquido desincustante para limpieza de interior de block. Purgado del circuito de refrigeracion.</t>
  </si>
  <si>
    <t>Tapa de termostato</t>
  </si>
  <si>
    <t>Tapa de deposito de agua</t>
  </si>
  <si>
    <t>Cambiar deposito de agua. Desarmar distribucion completa. Reemplazar bomba de agua. Rearmar distribucion. Puesta a punto. Lavar carcazas de distribucion. Colocar nuevamente las mismas. Colocar liquido refrigerante. Purgado del circuito de refrigeracion. Limpieza de interior de circuito de refrigeracion. Embujar trambalador de cambios. Dar ajuste al mismo y tiro. Cambiar tapa de deposito de agua.</t>
  </si>
  <si>
    <t>Control del tren delantero. Desarmar suspension de ambos lados. Cambiar ambos amortiguadores. Armado total. Regular convergencia.</t>
  </si>
  <si>
    <t>Amortiguadores Monroe</t>
  </si>
  <si>
    <t>MZR348</t>
  </si>
  <si>
    <t>Valvulas de admision Mahle</t>
  </si>
  <si>
    <t>Valvulas de escape Mahle</t>
  </si>
  <si>
    <t>Junta de tapa de cilindros Illinois</t>
  </si>
  <si>
    <t>Junta de tapa de valvulas Corteco</t>
  </si>
  <si>
    <t>Reten arbol de levas Corteco</t>
  </si>
  <si>
    <t>Juego reten de valvulas</t>
  </si>
  <si>
    <t>Bomba de agua Dolz</t>
  </si>
  <si>
    <t>Juego de tornillos de tapa Reno</t>
  </si>
  <si>
    <t>Termostato Dia-Metal</t>
  </si>
  <si>
    <t xml:space="preserve">         </t>
  </si>
  <si>
    <t>AE898CS</t>
  </si>
  <si>
    <t>JQR196</t>
  </si>
  <si>
    <t>Resorte de amortiguador</t>
  </si>
  <si>
    <t>Parrilla completa</t>
  </si>
  <si>
    <t>Tope de amortiguador</t>
  </si>
  <si>
    <t>Service completo. Cambio de aceite y filtros. Control general del vehiculo. Agregar liquido desincrustante para limpieza de interior de deposito de liquido refrigerante.</t>
  </si>
  <si>
    <t>Bolillero 6203 de polea poly-v</t>
  </si>
  <si>
    <t>Correa 6pk1550</t>
  </si>
  <si>
    <t>Desarmar distribucion completa. Cambiar kit, bomba de agua. Cambiar retenes de arbol de levas. Cambiar reten de piñon de cigüeñal. Colocar liquido refrigerante. Purgado del circuito de refrigeracion. Cambiar ambos amortiguadores y espirales delanteros. Control del tren delantero. Cambiar rotula inferior lado derecho.</t>
  </si>
  <si>
    <t>Ford Ranger 2,2</t>
  </si>
  <si>
    <t>Service. Cambio de aceite y filtro de aceite. Sopleteo de los demas filtros. Control general del vehiculo. Cambiar sensor de arbol de levas. Cambiar amortiguadores traseros.</t>
  </si>
  <si>
    <t>Maria Ester Lamas</t>
  </si>
  <si>
    <t>AD720WQ</t>
  </si>
  <si>
    <t>Control del tren delantero. Cambiar bujes de barra estabilizadora.</t>
  </si>
  <si>
    <t>Control del tren delantero. Cambiar bieleta de barra estabilizadora lado derecho. Cambiar lampara de luz delantera izquierda.</t>
  </si>
  <si>
    <t>Lampara H4</t>
  </si>
  <si>
    <t>Gomez</t>
  </si>
  <si>
    <t>Cambiar juego de bujias</t>
  </si>
  <si>
    <t>Issetta Marcelo</t>
  </si>
  <si>
    <t>AA155XJ</t>
  </si>
  <si>
    <t>Filtro habitaculo</t>
  </si>
  <si>
    <t>Desarmar distribucion completa. Cambiar kit, bomba de agua, correas poly-v, bolillero de polea poly-v y liquido refrigerante. Purgado del circuito de refrigeracion. Puesta a punto. Armado total. Service completo. Cambio de aceite y filtros. Control general del vehiculo. Cambiar tapa de deposito de agua.</t>
  </si>
  <si>
    <t>Control del tren delantero. Desarmar suspension lado izquierdo. Sacar amortiguador. Reparar con elastico y tope de amortiguador nuevo. Cambiar parrilla, rotula inferior y bieleta de barra estabilizadora del mismo lado. Desarmar suspension lado derecho. Sacar amortiguador. Reparar con espiral y tope nuevo. Sacar parrillas de suspension. Reparar con buje parte delantera nuevo. Cambiar bieleta de barra estabilizadora y extremo de direccion del mismo lado. Regular convergencia.</t>
  </si>
  <si>
    <t>Aceite motor 5w30 Omnicraft</t>
  </si>
  <si>
    <t>Filtro combustible Hasting</t>
  </si>
  <si>
    <t>Deuda cliente por fecha</t>
  </si>
  <si>
    <t>Filtro aire Mahle LX523</t>
  </si>
  <si>
    <t>Filtro nafta Hasting N1008</t>
  </si>
  <si>
    <t xml:space="preserve">Service completo. Cambio de aceite y filtros. Control general del vehiculo. Rotacion de ruedas. Cambiar juego de bujias. </t>
  </si>
  <si>
    <t>Service completo. Cambio de aceite y filtros. Control general del vehiculo. Cambiar juego de bujias. Sacar consola. Sacar palanca de freno de mano. Reparar traba de manija de freno de mano. Armado total. Regulacion de freno de mano.</t>
  </si>
  <si>
    <t>Control del tren delantero. Cambiar precap de direccion. Regular convergencia.</t>
  </si>
  <si>
    <t>Inyectores de nafta con fichas</t>
  </si>
  <si>
    <t>Prueba de inyectores</t>
  </si>
  <si>
    <t>Sellador Wurth</t>
  </si>
  <si>
    <t>Reten Sabo 05972</t>
  </si>
  <si>
    <t>Sacar chapon bajo motor. Identificar perdida de aceite en reten de cigüeñal. Drenar liquido refrigerante. Recuperar liquido. Sacar encausador y polea viscosa. Sacar polea de cigüeñal. Sacar reten. Limpieza de la zona. Colocar reten nuevo. Armado total. Colocar liquido refrigerante recuperado. Purgado del circuito de refrigeracion. Colocar sellador de radiador.</t>
  </si>
  <si>
    <t>GLF117</t>
  </si>
  <si>
    <t>Reparar cable selector de cambios. Construir traba para asegurar funcionalidad del mismo. Ajuste de freno de mano.</t>
  </si>
  <si>
    <t>Control del tren delantero. Cambiar extremo de direccion lado izquierdo. Cambiar bieleta de barra estabilizadora lado derecho.</t>
  </si>
  <si>
    <t>Manguera entrada de calefaccion</t>
  </si>
  <si>
    <t>Manguera de calefaccion</t>
  </si>
  <si>
    <t>Cambiar ambas mangueras de calefaccion. Completar liquido refrigerante. Purgado del circuito de refrigeracion.</t>
  </si>
  <si>
    <t>Auxilio. Cambiar ambas poleas tensoras de correa poly-v. Cambiar correa poly-v. Sacar polea de cigüeñal. Verificar estado dentro del compartimiento de distribucion.</t>
  </si>
  <si>
    <t>Prá Adolfo</t>
  </si>
  <si>
    <t>Service completo. Cambio de aceite y filtros. Control general del vehiculo. Cambiar ambos bujes de barra estabilizadora.</t>
  </si>
  <si>
    <t>Filtro habitaculo MAH291</t>
  </si>
  <si>
    <t>MYZ108</t>
  </si>
  <si>
    <t>Dodge Journey</t>
  </si>
  <si>
    <t>Auxilio. Contruir T con hierro en manguera de calefaccion. Completar con liquido refrigerante. Purgado del circuito de refrigeracion. Prueba.</t>
  </si>
  <si>
    <t>Palloni Florencia</t>
  </si>
  <si>
    <t>KDX592</t>
  </si>
  <si>
    <t>Vw Voyage</t>
  </si>
  <si>
    <t>Drenar liquido refrigerante y recuperar. Sacar correa poly-v, alternador, tubo de admision y cuerpo mariposa. Sacar termostato electronico y bomba de agua. Cambiar todos los orings. Colocar bomba de agua nueva. Cementar y volver a colocar termostato. Sacar valvula derivadora. Reemplazar oring superior y volver a colocar. Reparar acople rapido en retorno de agua del turbo. Limpieza de residuos de liquido refrigerante. Rearmado total. Agregar liquido refrigerante recuperado. Purgado del circuito de refrigeracion.</t>
  </si>
  <si>
    <t>Service completo. Cambio de aceite y filtros. Control general del vehiculo. Cambiar juego de bujias. Cambiar cables de bujias. Lavado motor.</t>
  </si>
  <si>
    <t>OCG254</t>
  </si>
  <si>
    <t>Service completo. Cambio de aceite y filtros. Control general del vehiculo. Cambiar juego de bujias. Cambiar pastillas de frenos.</t>
  </si>
  <si>
    <t>Cometto Guillermo</t>
  </si>
  <si>
    <t>DDG789</t>
  </si>
  <si>
    <t>Renault Trafic Rodeo</t>
  </si>
  <si>
    <t>Control de modulo de encendido. Control de bobina de arranque. Cambiar bobina de encendido. Cambiar juego de bujias. Armado total. Puesta en marcha.</t>
  </si>
  <si>
    <t>Control de presion de nafta. Cambiar inyectores con sus fichas correspondientes. Prueba de inyectores. Sacar aforador de nafta. Cambiar bolita de valvula de retorno. Armado total. Cambiar filtro de nafta.</t>
  </si>
  <si>
    <t>Control del tren delantero. Desarmar suspension delantera de ambos lados.  Sacar ambos amortiguadores. Cambiar ambas cazoletas. Armado total. Regular convergencia.</t>
  </si>
  <si>
    <t>Control de ruido en parte superior de motor. Cambiar correas elasticas poly-v. Control de correcta sincronizacion de las mismas.</t>
  </si>
  <si>
    <t>Correa poly-v 6pk1200</t>
  </si>
  <si>
    <t>Correa poly-v 3pk796</t>
  </si>
  <si>
    <t xml:space="preserve">Service completo. Cambio de aceite y filtros. Control general del vehiculo. Desarmar parte lateral derecha de motor. Sacar intercambiador de calor de aceite. Control de estado del mismo. Cambiar oring de base de intercambiador de calor. Armado total. Limpieza de interior de circuito de refrigeracion. Limpieza de deposito de agua. </t>
  </si>
  <si>
    <t>Liquido para limpieza de radiador</t>
  </si>
  <si>
    <t>Cambiar termostato. Trasbasado de liquido refrigerante. Completar nivel. Purgado del circuito de refrigeracion. Prueba de temperatura.</t>
  </si>
  <si>
    <t>AF276ZF</t>
  </si>
  <si>
    <t>Renault Alaskan</t>
  </si>
  <si>
    <t>KTQ005</t>
  </si>
  <si>
    <t>Caraveta Noelia</t>
  </si>
  <si>
    <t>AA217XH</t>
  </si>
  <si>
    <t>Auxilio. Control de punto. Control de presion de nafta. Control de bobina de encendido. Escaneo del vehiculo. Cambiar juego de bujias. Puesta en marcha. Cargar bateria.</t>
  </si>
  <si>
    <t>Filtro habitaculo HK365</t>
  </si>
  <si>
    <t>Nevon Gladys</t>
  </si>
  <si>
    <t>Berdus Silvio</t>
  </si>
  <si>
    <t>Cojinetes de biela STD Mahle</t>
  </si>
  <si>
    <t>Juego de aros STD Mahle</t>
  </si>
  <si>
    <t>Filtro de aire Hasting J3697PA</t>
  </si>
  <si>
    <t>Filtro de aceite Mahle OC90</t>
  </si>
  <si>
    <t>Service completo. Cambio de aceite y filtros. Control general del vehiculo. Cambiar juego de bujias. Cambiar juego de pastillas de frenos delanteras.</t>
  </si>
  <si>
    <t>Filtro habitaculo HK417</t>
  </si>
  <si>
    <t>Filtro aire Mareno MR406</t>
  </si>
  <si>
    <t>Nave Diego</t>
  </si>
  <si>
    <t>OHZ601</t>
  </si>
  <si>
    <t>Cambiar juego de pastillas de frenos. Control del tren delantero. Cambiar bieleta de barra estabilizadora lado derecho.</t>
  </si>
  <si>
    <t>AC801QJ</t>
  </si>
  <si>
    <t>Vw Virtus</t>
  </si>
  <si>
    <t>Cambiar palanca de cambios.</t>
  </si>
  <si>
    <t>Palanca de cambios</t>
  </si>
  <si>
    <t>114,876,04</t>
  </si>
  <si>
    <t>Service completo. Cambio de aceite y filtros. Control general del vehiculo. Cambiar correa poly-v. Cambiar lampara delantera derecha. Cambiar ambas lamparas de patente. Regular convergencia.</t>
  </si>
  <si>
    <t>AC285NJ</t>
  </si>
  <si>
    <t>Maan constructora</t>
  </si>
  <si>
    <t>Correa poly-v 3sk0796</t>
  </si>
  <si>
    <t>Juego de retenes de valvulas</t>
  </si>
  <si>
    <t>Tubo de agua</t>
  </si>
  <si>
    <t xml:space="preserve">Desarmar distribucion completa. Cambiar kit, bomba de agua, caño de bomba de agua a termostato, correa poly-v, polea de correa poly-v y liquido refrigerante. Purgado del circuito de refrigeracion. Puesta a punto. Armado total. </t>
  </si>
  <si>
    <t>Uieldin Patricio</t>
  </si>
  <si>
    <t>Sacar pasarueda delantero izquierdo, chapon bajo motor, plasticos bajo paragolpe. Detectar ruido en bocina rozando en carroceria. Armado total.</t>
  </si>
  <si>
    <t>Sacar chapon bajo motor. Hidrolavar el mismo. Sacar multiple de admision. Hidrolavar. Sacar regulador de gas y bobina de encendido. Cambiar caño de agua rigido y manguera de 4 vias. Recortar mangueras y colocar abrazaderas nuevas. Colocar multiple de admision con junta nueva. Rearmado total. Colocar liquido refrigerante. Purgado del circuito de refrigeracion.</t>
  </si>
  <si>
    <t>Manguera 4 vias</t>
  </si>
  <si>
    <t>Abrazadera 30/45</t>
  </si>
  <si>
    <t>Abrazadera 32/50</t>
  </si>
  <si>
    <t>Abrazadera 16/27</t>
  </si>
  <si>
    <t>Junta de admision</t>
  </si>
  <si>
    <t xml:space="preserve">Junta cuerpo mariposa </t>
  </si>
  <si>
    <t>NBK470</t>
  </si>
  <si>
    <t>Vw Amarok</t>
  </si>
  <si>
    <t>Desarmar distribucion completa. Cambiar kit, bomba de agua, correa poly-v acanalada, polea de alternador y liquido refrigerante. Purgado del circuito de rerigeracion. Puesta a punto. Armado total.</t>
  </si>
  <si>
    <t>Correa poly-v acanalada</t>
  </si>
  <si>
    <t>Polea de alternador</t>
  </si>
  <si>
    <t>Ambrocio Alvaro</t>
  </si>
  <si>
    <t>Auxilio. Cambiar manguera inferior de radiador. Completar con liquido refrigerante. Purgado del circuito de refrigeracion.</t>
  </si>
  <si>
    <t>Control del tren delantero. Cambiar precap de direccion lado izquierdo. Sacar amortiguador delantero izquierdo. Cambiar fuelle tope. Llevar a alinear.</t>
  </si>
  <si>
    <t>ILY648</t>
  </si>
  <si>
    <t>Sacar palanca de cambios previo a desmontar escape. Reparar con kit de reparacion de palanca de cambios nuevo. Armado total.</t>
  </si>
  <si>
    <t>Polea de bomba de direccion</t>
  </si>
  <si>
    <t>Service completo. Cambio de aceite y filtros. Control general del vehiculo. Lavado motor. Cambiar juego de bujias de precalentamiento. Cambiar kit de correa poly-v. Cambiar bomba depresora. Cambiar polea de bomba de direccion. Cambiar polea de alternador.</t>
  </si>
  <si>
    <t>Service completo. Cambio de aceite y filtros. Control general del vehiculo. Rotacion de ruedas. Cambiar juego de bujias. Cambiar bieleta de barra estabilizadora lado derecho. Lavado motor.</t>
  </si>
  <si>
    <t>Desarmar distribucion completa. Cambiar kit, bomba de agua, correa poly-v y liquido refrigerante. Control de perdida de agua.</t>
  </si>
  <si>
    <t>Control del tren delantero. Cambiar bujes de barra estabilizadora (de las puntas). Cambiar bolillero de rueda delantera derecha. Cambiar fuelle de cremallera lado izquierdo. Cambiar ambos amortiguadores delanteros con topes nuevos. Cambiar ambos amortiguadores traseros. Regular convergencia. Sacar burro de arranque. Enviar a reparar. Colocar. Colocar chapon bajo motor.</t>
  </si>
  <si>
    <t>Caravario Fernando</t>
  </si>
  <si>
    <t>Gauna Ivana</t>
  </si>
  <si>
    <t>FFM933</t>
  </si>
  <si>
    <t>Diagnostico sonda lambda</t>
  </si>
  <si>
    <t>Filtro aire mahle LX908</t>
  </si>
  <si>
    <t>re fiat</t>
  </si>
  <si>
    <t>Triceta semieje</t>
  </si>
  <si>
    <t>Relleno de copa semieje</t>
  </si>
  <si>
    <t>Fuelle semieje lado caja</t>
  </si>
  <si>
    <t>Walter Rodriguez</t>
  </si>
  <si>
    <t>Grasa homocinetica</t>
  </si>
  <si>
    <t>Kit distribucion Gates</t>
  </si>
  <si>
    <t>Diagnosticar falla en sonda lambda. Reemplazar sonda defectuosa. Cambio de aceite y filtros de aceite, aire y combustible. Limpieza de bujias. Lavado motor.</t>
  </si>
  <si>
    <t xml:space="preserve">Kit distribucion </t>
  </si>
  <si>
    <t>Abrazaderas 32/50</t>
  </si>
  <si>
    <t>Service completo. Cambio de aceite y filtros. Control general del vehiculo. Sacar chapon bajo motor. Drenar aceite de transmision. Sacar semieje. Rellenar copa. Cambiar triceta y fuelle. Cambiar reten de semieje. Armado total.</t>
  </si>
  <si>
    <t>Cambiar manguera superior de radiador. Sacar deposito de agua. Destapar orificio de salida. Completar con liquido desincrustante. Purgado del circuito. Control de temperatura.</t>
  </si>
  <si>
    <t>Abrazadera</t>
  </si>
  <si>
    <t>Valvula Royaltek</t>
  </si>
  <si>
    <t>mundo chevrolet</t>
  </si>
  <si>
    <t>Barnard Martin</t>
  </si>
  <si>
    <t>AD141VI</t>
  </si>
  <si>
    <t>Vw Scirocco</t>
  </si>
  <si>
    <t>AA255TR</t>
  </si>
  <si>
    <t>Fiat Siena fire</t>
  </si>
  <si>
    <t>Recambio de carcaza y sensor de temperatura de agua. Completar nivel de liquido refrigerante.</t>
  </si>
  <si>
    <t>Carcaza con bulbo de temperatura</t>
  </si>
  <si>
    <t>Sacar combustible de tanque. Limpieza de filtro de gasoil. Colocar combustible correspondiente. Purgado del circuito. Puesta en marcha. Escaneo del vehiculo. Borrar luz de check-in.</t>
  </si>
  <si>
    <t>Combustible</t>
  </si>
  <si>
    <t>Hiundai Tucson</t>
  </si>
  <si>
    <t>2872.32</t>
  </si>
  <si>
    <t>Rodamiento SKF</t>
  </si>
  <si>
    <t>Service completo. Cambio de aceite y filtros. Control general del vehiculo. Control de poleas de correa poly-v. Cambiar bolillero en polea acanalada de correa poly-v. Cambiar escobilla limpia parabrisas delatera izquierda.</t>
  </si>
  <si>
    <t>AE315QZ</t>
  </si>
  <si>
    <t>Filtro aceite mahle OC309</t>
  </si>
  <si>
    <t>Filtro aire mahle LX773</t>
  </si>
  <si>
    <t>Construir T de calefaccion en metal. Colocar T en manguera de calefacccion. Purgado del circuito de refrigeracion.</t>
  </si>
  <si>
    <t>Service completo. Cambio de aceite y filtros. Control general del vehiculo. Engrase del eje trasero. Control del tren delantero. Cambiar bieleta de barra estabilizadora lado derecho.</t>
  </si>
  <si>
    <t>Cambiar taco de motor superior derecho.</t>
  </si>
  <si>
    <t>Soporte de motor</t>
  </si>
  <si>
    <t>Scheffer Alberto</t>
  </si>
  <si>
    <t>AC219UH</t>
  </si>
  <si>
    <t>Service completo. Cambio de aceite y filtros. Control general del vehiculo. Rotacion de ruedas. Se hallo reten de diferencial con perdida.</t>
  </si>
  <si>
    <t>Cambiar manguera de calefaccion de termostato a calefaccion. Cambiar caño rigido de agua. Completar con liquido refrigerante. Purgado del circuito de refrigeracion. Control de perdidas.</t>
  </si>
  <si>
    <t>Control del tren delantero. Cambiar rotula inferior izquierda y extremo de direccion del mismo lado. Detectar buje de parrilla superior parte trasera derecha con juego.</t>
  </si>
  <si>
    <t>EVS179</t>
  </si>
  <si>
    <t>Reparar selectora de cambios con kit de bujes nuevos. Sacar palanca de cambios. Embujar en su parte inferior donde acopla con la selectora. Control del tren delantero. Cambiar extremo de direccion lado derecho. Regulacion de convergencia.</t>
  </si>
  <si>
    <t>Reparacion selectora de cambios</t>
  </si>
  <si>
    <t>Perviu Jorge</t>
  </si>
  <si>
    <t>Reparacion tapa de cilindros</t>
  </si>
  <si>
    <t>Guia superior de cadena de distrib</t>
  </si>
  <si>
    <t>Bujia Bosch</t>
  </si>
  <si>
    <t xml:space="preserve">Junta de tapa de cilindros </t>
  </si>
  <si>
    <t>florio</t>
  </si>
  <si>
    <t>Rectificacion de campanas</t>
  </si>
  <si>
    <t>monte</t>
  </si>
  <si>
    <t>Marziali Veronica</t>
  </si>
  <si>
    <t>Cambiar sensor de velocidad.</t>
  </si>
  <si>
    <t>Sensor de velocidad</t>
  </si>
  <si>
    <t>forcor</t>
  </si>
  <si>
    <t>Comision</t>
  </si>
  <si>
    <t xml:space="preserve">Desmontar encausador y polea viscosa. Sacar correa poly-v, alternador, compresor de aire acondicionado y respectivos soportes. Sacar bateria y bandeja portabateria. Drenar liquido refrigerante y recuperar el mismo. Sacar manguera superior e inferior de radiador. Sacar radiador de agua e hidrolavar. Cambiar valvula reguladora de presion de combustible. Armado total. Colocar refrigerante recuperado. Purgado del circuito de refrigeracion. Escaneo del vehiculo. Detectar averia en valvula reguladora de presion de combustible. </t>
  </si>
  <si>
    <t>Filtro gasoil secundario</t>
  </si>
  <si>
    <t>Service completo. Cambio de aceite y filtros. Control general del vehiculo. Rotacion de ruedas. Desarmar ambos frenos de ruedas traseras. Reparar con patines de frenos nuevos. Hacer rectificar campanas. Regulacion de cintas traseras y freno de mano. Cambiar filtro de gasoil secundario. Escaneo del vehiculo. Borrar fallo motor reflejado en tablero.</t>
  </si>
  <si>
    <t>Service completo. Cambio de aceite y filtros. Control general del vehiculo. Cambiar ambas rotulas inferiores. Cambiar fuelles de cremallera. Cambiar ambos extremos de direccion. Cambiar precap lado derecho. Desarmar distribucion completa. Cambiar kit, correa poly-v y liquido refrigerante. Purgado del circuito de refrigeracion. Puesta a punto. Armado total. Agregar reconstituyente de retenes para eliminar perdidas de aceite en direccion hidraulica.</t>
  </si>
  <si>
    <t>Reconstituyente de retenes</t>
  </si>
  <si>
    <t>Sacar tapa de cilindros. Lavar al brillo. Limpiar superficies y orificios de tornillos de tapa. Cambiar ocho valvulas dobladas. Asentar las mismas. Colocar retenes nuevos. Colocar reten de arbol de levas nuevo. Colocar tapa de cilindros. Cambiar distribucion. Regular valvulas. Rearmado total. Soldar escape y chapon bajo motor. Remover cremallera de direccion y enviar a reparar. Volver a colocar. Regular convergencia. Desarmar suspension delantera izquierda. Cambiar reten salida de caja. Cambiar aceite de caja de velocidad.</t>
  </si>
  <si>
    <t>Desarmar admision y escape. Drenar aceite motor. Sacar tapa de cilindros. Sacar escape y remover carter. Sacar pistones. Lavado y medicion de los mismos. Bruñir cilindros. Colocar pistones con aros y cojinetes nuevos. Cementar y volver a colocar carter. Colocar tapa de cilindros. Rearmar distribucion, admision y escape. Agregar aceite motor. Agregar liquido refrigerante. Purgado del circuito de refrigeracion. Cambiar filtro de aceite y aire. Cambiar retenes de valvulas en tapa de cilindros.</t>
  </si>
  <si>
    <t>Desarmar parte de columna de direccion. Repaar bolilleros parte superior de columna de direccion. Armado total.</t>
  </si>
  <si>
    <t>Desmontar frente completo del vehiculo. Drenar líquido refrigerante y recuperar. Sacar radiadores de agua y aire acondicionado. Sacar intercooler y mangueras. Desmontar sistema de admision completo. Desmontar catalizador y bajada de turbo. Sacar turbo y múltiple de escape. Drenar aceite y recuperar. Puesta a punto. Desarmar distribucion. Desmontar bomba de alta presión, sistema PCV y ramal electrico general. Sacar tapa de válvulas, árboles de levas y botadores/balancines. Sacar tapa de cilindros y mandar a rectificar. Desarmar íntegra para controlar asientos de válvulas. Limpiar superficie block, cabeza de pistones y orificios de tornillos de tapa. Colocar tapa con junta nueva. Armar y poner a punto la distribución reemplazando la guía superior. Armado total reemplazando una bujía. Colocar aceite recuperado y poner a nivel. Colocar líquido refrigerante recuperado y purgar circuito. Montar frente completo del vehiculo. Agregar recosntituyente de retenes para eliminar perdidas de aceite.</t>
  </si>
  <si>
    <t>Controlar poleas tensoras de correa poly-v. Sacar polea de aire acondicionado. Cambiar bolillero. Armado total. Detectar averia en grifo y en comando interior de vehiculo.</t>
  </si>
  <si>
    <t>Bolillero de aire acondicionado</t>
  </si>
  <si>
    <t>x</t>
  </si>
  <si>
    <t>Desarmar distribucion completa. Cambiar kit, bomba de agua, correa poly-v y liquido refrigerante. Purgado del circuito de refrigeracion. Puesta a punto. Armado total.</t>
  </si>
  <si>
    <t>Control de poleas de correa poly-v. Cambiar tensor movil de correa poly-v. Controlar correcto estado de funcionamiento.</t>
  </si>
  <si>
    <t>Tensor movil</t>
  </si>
  <si>
    <t>Desarmar distribucion completa. Cambiar kit, bomba de agua, correa poly-v y liquido refrigerante. Purgado del circuito de refrigeracion. Puesta a punto. Armado total. Controlar tren delantero para tecnica. Desarmar panel de porton trasero izquierdo. Cambiar ambos focos de patente. Armado total.</t>
  </si>
  <si>
    <t>Filto aceite Mahle OC1608</t>
  </si>
  <si>
    <t>Filtro combustible Mahle KL420</t>
  </si>
  <si>
    <t>AF074QU</t>
  </si>
  <si>
    <t>Service completo. Cambio de aceite y filtros. Control general del vehiculo. Rotacion de ruedas lado derecho.</t>
  </si>
  <si>
    <t>Filtro aire Mareno MR479</t>
  </si>
  <si>
    <t>Service completo. Cambio de aceite y filtros. Control general del vehiculo. Cambiar ambos bujes de barra estabilizadora. Regulacion de freno de mano. Cambiar correa poly-v.</t>
  </si>
  <si>
    <t>Lavado de parte inferior de caja de velocidad. Sacar tapa de 5ta velocidad. Cambiar oring. Completar con aceite de caja de velocidad. Cambiar bieleta de caja de velocidad.</t>
  </si>
  <si>
    <t>Control de perdidas de aceite. Lavado de parte inferior de caja de velocidad. Desarmar suspension delantera izquierda. Sacar semieje. Reparar con fuelle y bolillero reten nuevo. Armado total. Trasbasado de aceite de caja de velocidad. Completar nivel. Cambiar bieleta de caja de velocidad.</t>
  </si>
  <si>
    <t>AB818CV</t>
  </si>
  <si>
    <t>Service completo. Cambio de aceite y filtros. Control general del vehiculo. Cambiar bateria.</t>
  </si>
  <si>
    <t>Bateria moura</t>
  </si>
  <si>
    <t>Chverolet Corsa</t>
  </si>
  <si>
    <t>Limpeza de deposito de liquido refrigerante. Completar con refrigerante nuevo. Purgado del circuito de refrigeracion.</t>
  </si>
  <si>
    <t>Service completo. Cambio de aceite y filtros. Control general del vehiculo. Desarmar distribucion completa. Cambiar kit, bomba de agua, correa poly-v y liquido refrigerante. Purgado del circuito de refrigeracion. Puesta a punto. Armado total.</t>
  </si>
  <si>
    <t>Di genaro Magali</t>
  </si>
  <si>
    <t>AB571QV</t>
  </si>
  <si>
    <t>Desarmar distribucion completa. Cambiar kit, bomba de agua, ambas correas poly-v y liquido refrigerante. Purgado del circuito de refrigeracion. Puesta a punto. Armado total. Cambiar juego de bujias.</t>
  </si>
  <si>
    <t>Control de embrague. Se hallo mal funcionamiento del mismo. Control del tren delantero para tecnica.</t>
  </si>
  <si>
    <t>Reparacion escape</t>
  </si>
  <si>
    <t>mansilla</t>
  </si>
  <si>
    <t>Service completo. Cambio de aceite y filtros. Control general del vehiculo. Reparacion de escape. Cambiar liquido refrigerante. Sacar bujias. Limpieza. Dar luz. Volver a colocar.</t>
  </si>
  <si>
    <t>HVV470</t>
  </si>
  <si>
    <t>Sacar chapon bajo motor. Sacar caño de presion de aceite de direccion hidraulica. Hacer reparar. Colocar. Prender con soportes para correcta instalacion de caño. Completar nivel de aceite de direccion hidraulica. Purgado del circuito. Armado total.</t>
  </si>
  <si>
    <t>Reparacion caño</t>
  </si>
  <si>
    <t>Supercanal</t>
  </si>
  <si>
    <t>AD560SY</t>
  </si>
  <si>
    <t>Sacar termostato. Limpieza de la superficie. Colocar termostato nuevo. Armado total.</t>
  </si>
  <si>
    <t>Cambiar tensor de correa poly-v. Cambiar correa poly-v.</t>
  </si>
  <si>
    <t>Audi A4 tfsi</t>
  </si>
  <si>
    <t>Termostato electronico importado Borse HUNG</t>
  </si>
  <si>
    <t>Mix warnes</t>
  </si>
  <si>
    <t>Service completo. Cambio de aceite y filtros. Control general del vehiculo. Rotacion de ruedas. Lubricacion de cintas de frenos.</t>
  </si>
  <si>
    <t>Desarmar cuerpo mariposa, alternador y soporte multiple de admision. Desarmar termostato con bomba. Cambiar termostato completo. Rearmado total. Colocar liquido refrigerante recuperado. Purgado del circuito de refrigeracion. Cambiar juego de bujias.</t>
  </si>
  <si>
    <t>Service completo. Cambio de aceite y filtros. Control general del vehiculo. Rotacion cruzada de ruedas. Cambiar lampara de patente.</t>
  </si>
  <si>
    <t xml:space="preserve">Service completo. Cambio de aceite y filtros. Control general del vehiculo.  Cambiar juego de bujias. Rotacion de ruedas. </t>
  </si>
  <si>
    <t>Service completo. Cambio de aceite y filtros. Control general del vehiculo. Completar nivel de liquido refrigerante.</t>
  </si>
  <si>
    <t>Filtro aire Expoyer 1444FFOE</t>
  </si>
  <si>
    <t>Rotulas</t>
  </si>
  <si>
    <t>Manguera superior de radiador</t>
  </si>
  <si>
    <t>Chevrolet Agile LT</t>
  </si>
  <si>
    <t>Desarmar distribucion para reemplazo de termostato. Recuperar liquido refrigerante. Cementar y colocar termostato nuevo. Rearmado de distribucion. Colocar liquido refrigerante recuperado y agregar desincrustante. Purgado del circuito de refrigeracion. Cambiar lampara de posicion.</t>
  </si>
  <si>
    <t>Lampara de posicion 2 polos</t>
  </si>
  <si>
    <t>efectivo + resumen de cuenta nativa</t>
  </si>
  <si>
    <t>Service completo. Cambio de aceite y filtros. Control general del vehiculo. Cambiar ambas rotulas inferiores. Cambiar ambas homocineticas. Regulacion de bolilleros de ruedas traseras. Cambiar junta tapa de valvulas. Suplementar buje de barra estabilizadora lado derecho. Cambiar manguera superior de radiador.</t>
  </si>
  <si>
    <t>Homocinetica</t>
  </si>
  <si>
    <t>Sacar caja de velocidad. Cambiar kit de embrague, crapodina hidraulica. Armado total. Purgar embrague. Completar nivel de liquido de freno.</t>
  </si>
  <si>
    <t>Agregar liquido desincrustante para limpieza de interior de deposito de liquido refrigerante. Completar con liquido refrigerante. Purgado del circuito de refrigeracion. Cambiar bolillero de rueda trasera izquierda.</t>
  </si>
  <si>
    <t>Ruleman de rueda</t>
  </si>
  <si>
    <t>DEXO 2</t>
  </si>
  <si>
    <t>Cable de freno de mano</t>
  </si>
  <si>
    <t>Cilindro de freno</t>
  </si>
  <si>
    <t>Service completo. Cambio de aceite y filtros. Control general del vehiculo. Cambiar ruleman de rueda delantera derecha. Cambiar correa poly-v. Regulacion de freno de mano. Cambiar lampara de patente.</t>
  </si>
  <si>
    <t>JSE593</t>
  </si>
  <si>
    <t>Fiat Palio Adventure</t>
  </si>
  <si>
    <t>Bajar escape. Sacar selectora de cambios. Cambiar cable selector de cambios. Rearmado. Regulacion del mismo. Subir escape.</t>
  </si>
  <si>
    <t>Cable selector de cambios</t>
  </si>
  <si>
    <t>fiat el triangulo</t>
  </si>
  <si>
    <t xml:space="preserve">Filtro combustible original </t>
  </si>
  <si>
    <t>Bertaina Mario</t>
  </si>
  <si>
    <t>AE238EE</t>
  </si>
  <si>
    <t>Filtro aire Mahle LX3355</t>
  </si>
  <si>
    <t>Filtro aceite Mahle OX175D</t>
  </si>
  <si>
    <t>Service completo. Cambio de aceite y filtros. Control general del vehiculo. Desarmar ambos frenos traseros. Controlar cintas. Limpieza. Regulacion de cintas. Armado total. Se detecto ambas rotulas inferiores con juego. Lavado motor.</t>
  </si>
  <si>
    <t>Service completo. Cambio de aceite y filtros. Control general del vehiculo. Sacar bujias. Control de las mismas. Dar luz. Lavado motor.</t>
  </si>
  <si>
    <t>Borzalino Cele</t>
  </si>
  <si>
    <t>Cuerpo de termostato</t>
  </si>
  <si>
    <t>Vw Vento</t>
  </si>
  <si>
    <t>Service completo. Cambio de aceite y filtros. Control general del vehiculo. Control de bujias. Rotacion de ruedas. Lavado motor.</t>
  </si>
  <si>
    <t>Ruso mandrile</t>
  </si>
  <si>
    <t>Service completo. Cambio de aceite y filtros. Control general del vehiculo. Cambiar juego de bujias. Cambiar cuerpo de termostato. Cambiar tapa de deposito de agua. Lavado motor.</t>
  </si>
  <si>
    <t>Filtro combutible Mahle KL572</t>
  </si>
  <si>
    <t>Filtro aire Mahle LX4358</t>
  </si>
  <si>
    <t>Bassino Carlina</t>
  </si>
  <si>
    <t>Fiat Argo</t>
  </si>
  <si>
    <t>Sacar caja de velocidad. Cambiar kit de embrague, placa, disco, crapodina y cable de eembrague. Cambiar termostato.</t>
  </si>
  <si>
    <t>AD086ZY</t>
  </si>
  <si>
    <t>MQP344</t>
  </si>
  <si>
    <t>Cambiar deposito de agua.</t>
  </si>
  <si>
    <t>Bujia de precalentamiento original</t>
  </si>
  <si>
    <t>Bieleta Monroe</t>
  </si>
  <si>
    <t>Service completo. Cambio de aceite y filtros. Control general del vehiculo. Cambiar juego de bujias. Cambiar correa poly-v. Lavado motor.</t>
  </si>
  <si>
    <t>Desarmar admision completa. Limpieza. Cambiar bujias de precalentamiento. Armado total. Colocar sellagrietas en circuito de refrigeracion. Control del tren delantero. Cambiar bieleta de barra estabilizadora lado izquierdo.</t>
  </si>
  <si>
    <t>Control para viaje. Cambiar deposito de agua, liquido refrigerante. Control de correa de distribucion. Se hallo perdida de aceite por reten de arbol de levas (ojo ensucia la correa de distribucion). Llanta delantera derecha torcida. Escape silenciador trasero roto en lado de abajo.</t>
  </si>
  <si>
    <t>Abrazadera 35/40</t>
  </si>
  <si>
    <t>Service completo. Cambio de aceite y filtros. Control general del vehiculo. Cambiar pastillas de frenos. Cambiar ambas lamparas de patente. Lavado motor.</t>
  </si>
  <si>
    <t>Control general para viaje. Cambiar lampara delantera derecha. Cambiar lampara de posicion delantera izquierda.</t>
  </si>
  <si>
    <t>LHS711</t>
  </si>
  <si>
    <t>Delvenga Marcos</t>
  </si>
  <si>
    <t xml:space="preserve">Service completo. Cambio de aceite y filtros. Control general del vehiculo. Control de bujias. Cambiar pastillas de frenos. Cambiar liquido refrigerante. </t>
  </si>
  <si>
    <t>Campanas de frenos</t>
  </si>
  <si>
    <t xml:space="preserve">Reparar ambos frenos traseros. Cambiar cable de freno de mano. Regulacion de cintas traseras y de freno de mano. </t>
  </si>
  <si>
    <t>Filtro combustible Mahle KL596</t>
  </si>
  <si>
    <t>Filtro aceite Mahle OX388D</t>
  </si>
  <si>
    <t>Filtro habitaculo Mahle LAK386</t>
  </si>
  <si>
    <t>Filtro aire Mahle LX2046</t>
  </si>
  <si>
    <t>Mannol oil leak stop</t>
  </si>
  <si>
    <t>Aceite motor 10w60</t>
  </si>
  <si>
    <t>Bateria Mateo</t>
  </si>
  <si>
    <t>Cambiar oring en caño de agua rigido. Completar con liquido refrigerante. Purgado del circuito de refrigeracion.</t>
  </si>
  <si>
    <t>Termostato Royaltek</t>
  </si>
  <si>
    <t>Service completo. Cambio de aceite y filtros. Control general del vehiculo. Rotacion de ruedas. Cambiar termostato. Cambiar escobilla delantera derecha. Cambar lampara de patente.</t>
  </si>
  <si>
    <t>Cambiar tres bujias de calentamiento. Cambiar filtro de gasoil.</t>
  </si>
  <si>
    <t>Filtro gasoil Bosch</t>
  </si>
  <si>
    <t>Bujias de calentamiento</t>
  </si>
  <si>
    <t>Sacar cable de embrague. Lubricacion. Volver a colocar. Cambiar tres bujias de calentamiento.</t>
  </si>
  <si>
    <t>Reviglio Lito</t>
  </si>
  <si>
    <t>AC195QW</t>
  </si>
  <si>
    <t>Control general para viaje. Completar nivel de aceite de caja de velocidad. Completar nivel de aceite motor. Se hayo ambos bolilleros de ruedas delanteras con ruido y lado izquierdo con juego. Cambiar lampara de luz baja.</t>
  </si>
  <si>
    <t>GRR946</t>
  </si>
  <si>
    <t>Correa poly-v 6pk2250</t>
  </si>
  <si>
    <t>Cambiar correa poly-v. Cambiar polea de correa poly-v. Control de las restantes poleas y correcto funcionamiento del tensor.</t>
  </si>
  <si>
    <t>JRF993</t>
  </si>
  <si>
    <t>Service completo. Cambio de aceite y filtros. Control general del vehiculo. Agregar aditivo para evitar perdidas de aceite motor.</t>
  </si>
  <si>
    <t>Sacar elastico trasero derecho. Llevar a reparar. Colocar. Sacar ambos amortiguadores delanteros. Cambiar bujes de parte inferior derecha de amortiguador. Sacar semieje lado izquierdo. Colocar fuelle nuevo con grasa nueva.</t>
  </si>
  <si>
    <t>Reparacion elastico</t>
  </si>
  <si>
    <t>giordano</t>
  </si>
  <si>
    <t>Buje amortiguador</t>
  </si>
  <si>
    <t>Fuelle semieje</t>
  </si>
  <si>
    <t>Service completo. Cambio de aceite y filtros. Control general del vehiculo. Cambiar precap de direccion lado derecho. Cambiar extremo de direccion lado izquierdo. Cambiar lampara de patente. Regulacion de convergencia.</t>
  </si>
  <si>
    <t>Vw T-Cross</t>
  </si>
  <si>
    <t>Filtro aire Vox HLP6080</t>
  </si>
  <si>
    <t>Service completo. Cambio de aceite y filtros. Control general del vehiculo. Rotacion de ruedas. Cambiar juego de pastillas de frenos. Cambiar bieleta de barra estabilizadora lado izquierdo.</t>
  </si>
  <si>
    <t>Service completo. Cambio de aceite y filtros. Control general del vehiculo. Rotacion de ruedas. Cambiar juego de bujias. Lavado motor.</t>
  </si>
  <si>
    <t>Control de perdidas de nafta por manguera de entrada de combustible a caño de tanque de combustible. Desarmar protector plastico. Cambiar abrazadera. Armado total. Control del tren delantero. No se hallaron averias.</t>
  </si>
  <si>
    <t>Abrazadera 40/60</t>
  </si>
  <si>
    <t>Cambiar juego de bujias. Cambiar cables de bujias.</t>
  </si>
  <si>
    <t>Gol power</t>
  </si>
  <si>
    <t>Poleas tensoras</t>
  </si>
  <si>
    <t>Filtro aire Mahle LX909</t>
  </si>
  <si>
    <t xml:space="preserve">Sacar tapa de cilindros. Desarmar integra, mandar a rellenar y rectificar orificios de soporte motor. Hacer asientos de valvulas y cambiar retenes. Rearmar tapa. Limpiar superficies y orificios de block. Colocar tapa con junta y tornillos nuevos. Puesta a punto distribucion con herramienta especifica. Regular valvulas. Rearmado total. Colocar liquido refrigerante. Purgado del circuito del circuito de refrigeracion. </t>
  </si>
  <si>
    <t>Service completo. Cambio de aceite y filtros. Control general del vehiculo. Cambiar juego de bujias. Cambiar lampara.</t>
  </si>
  <si>
    <t>AE154FF</t>
  </si>
  <si>
    <t>Desarmar distribucion completa. Sacar engranaje de arbol de levas. Cambiar reten. Cambiar correa poly-v de aire acondicionado. Puesta a punto. Armado total. Cambiar lampara de luz baja lado derecho y lampara de posicion mismo lado. Lavado motor. Destrabar mariposa. Regular cierre y apertura de la misma.</t>
  </si>
  <si>
    <t>Correa poly-v de aire acondicionado</t>
  </si>
  <si>
    <t>Caño base bba agua a manguera inf radiador</t>
  </si>
  <si>
    <t>Polea auxiliar correa poly-v</t>
  </si>
  <si>
    <t>Termostato original</t>
  </si>
  <si>
    <t>Reparacion alternador</t>
  </si>
  <si>
    <t>Sacar motor original completo c/ periféricos. Intercambiar multiple de admision y soportes varios. Intercambiar instalacion electrica. Colocar distribución, bomba de agua y termostato nuevos. Cambiar caño posterior de agua. Cambiar crapodina de embrague. Colocar motor nuevo. Cambio de aceite y filtros de aceite y aire. Armado total de perifericos. Colocar liquido refrigerante. Purgado del circuito de refrigeracion. Reparar alternador. Volver a colocar. Lavado vano motor.</t>
  </si>
  <si>
    <t>Sacar ambos amortiguadores traseros. Cambiar topes fuelles. Control de cazoletas. Limpieza de las mismas. Armado total.</t>
  </si>
  <si>
    <t>Topes fuelle de amortiguador</t>
  </si>
  <si>
    <t>Desarmar distribucion completa. Cambiar kit, bomba de agua, correa poly-v, polea tensora de correa poly-v y liquido refrigerante. Purgado del circuito de refrigeracion. Puesta a punto. Armado total.</t>
  </si>
  <si>
    <t>Service completo. Cambio de aceite y filtros. Control general del vehiculo. Desarmar distribucion completa. Cambiar kit, bomba de agua, correa poly-v, ambas poleas tensoras de correa poly-v y liquido refrigerante. Purgado del circuito de refrigeracion. Puesta a punto. Armado total. Sacar paragolpe. Adaptar nuevo paragolpe.</t>
  </si>
  <si>
    <t>206,611,57</t>
  </si>
  <si>
    <t>104,132,23</t>
  </si>
  <si>
    <t>LLS886</t>
  </si>
  <si>
    <t>Cambiar garganta de agua parte trasera de tapa de cilindros. Colocar oring nuevo en bulbo de temperatura. Colocar refrigerante nuevo. Completar con agua destilada. Colocar sellagrietas. Se hayo perdida por bomba de agua.</t>
  </si>
  <si>
    <t>Garganta de agua</t>
  </si>
  <si>
    <t>Oring</t>
  </si>
  <si>
    <t>Sellador</t>
  </si>
  <si>
    <t>AE646QL</t>
  </si>
  <si>
    <t>usd</t>
  </si>
  <si>
    <t>Service completo. Cambio de aceite y filtros. Control general del vehiculo. Cambiar pastillas de frenos. Cambiar escobilla limpia parabrisas trasera.</t>
  </si>
  <si>
    <t>Filtro habitaculo Mahle LA1255</t>
  </si>
  <si>
    <t>Filtro combustible Wega FCD0793</t>
  </si>
  <si>
    <t>Sacar alternador. Hacer reparar con repuestos nuevos. Volver a colocar.</t>
  </si>
  <si>
    <t>Desarmar masa de rueda delantera derecha. Limpieza. Cambiar bolilleros. Armar con grasa nueva. Colocar reten. Dar ajuste.</t>
  </si>
  <si>
    <t>Bolillero grande</t>
  </si>
  <si>
    <t>Bolillero chico</t>
  </si>
  <si>
    <t>Service completo. Cambio de aceite y filtros. Control general del vehiculo.  Rotacion de ruedas. Destapar zorrino. Regulacion de orientaciones para su correcto funcionamiento.</t>
  </si>
  <si>
    <t>Romero Damian</t>
  </si>
  <si>
    <t>AC248LK</t>
  </si>
  <si>
    <t>Vw Up</t>
  </si>
  <si>
    <t xml:space="preserve">Foco guiño </t>
  </si>
  <si>
    <t>Service completo. Cambio de aceite y filtros. Control general del vehiculo. Desarmar distribucion completa. Cambiar kit, correa poly-v y liquido refrigerante. Purgado del circuito de refrigeracion. Puesta a punto. Armado total. Cambiar lampara de guiño delantero derecho.</t>
  </si>
  <si>
    <t>132,231,41</t>
  </si>
  <si>
    <t xml:space="preserve">Ford Fiesta </t>
  </si>
  <si>
    <t>Caravetta Noelia</t>
  </si>
  <si>
    <t>Desarmar distribucion completa. Cambiar kit, bomba de agua, correa poly-v y liquido refrigerante. Purgado del circuito de refrigeracion. Puesta a punto. Armado total. Cambiar bateria. Lavado motor.</t>
  </si>
  <si>
    <t>Cambiar radiador. Completar con liquido refrigerante. Purgado del circuito de refrigeracion. Controlar correcto funcionamiento de electroventilador. Cambiar cuerpo de termostato completo.</t>
  </si>
  <si>
    <t>Radiador</t>
  </si>
  <si>
    <t>IAP903</t>
  </si>
  <si>
    <t>Aceite motor 5w40 sintetico</t>
  </si>
  <si>
    <t>Control de juego de cables de bujias. Sacar cables. Colocar juego nuevo.</t>
  </si>
  <si>
    <t>Becheran Gaston</t>
  </si>
  <si>
    <t>Escaneo del vehiculo. Deteccion de falla en cilindro n°4. Cambiar cables de bujias. Borrar codigo de error.</t>
  </si>
  <si>
    <t xml:space="preserve">Cables de bujias </t>
  </si>
  <si>
    <t>CAK527</t>
  </si>
  <si>
    <t>Service completo. Cambio de aceite y filtro de aceite. Control general del vehiculo. Desarmar suspension delantera izquierda. Sacar semieje. Reparar con fuelle lado caja nuevo. Trasbasado de aceite de caja de velocidad. Completar nivel de aceite de caja de velocidad.</t>
  </si>
  <si>
    <t>Filtro aceite Mahle OC501</t>
  </si>
  <si>
    <t>Goma varilla de aceite</t>
  </si>
  <si>
    <t>Sacar cremallera de direccion. Enviar a reparar. Colocar. Completar liquido de direccion hidraulica. Regulacion de convergencia.</t>
  </si>
  <si>
    <t>KDM337</t>
  </si>
  <si>
    <t>Cambiar termostato. Cambiar caño de termostato a bomba de agua. Cambiar liquido refrigerante. Purgado del circuito de refrigeracion. Control de perdidas de agua.</t>
  </si>
  <si>
    <t>Cambiar manguera de calefaccion. Completar liquido refrigerante. Purgado del circuito de refrigeracion. Control de perdidas de agua. Lavado parcial del motor.</t>
  </si>
  <si>
    <t>Cambiar sonda lambda. Cambiar aceite motor. Llevar a hacer escanear.</t>
  </si>
  <si>
    <t>AD155DZ</t>
  </si>
  <si>
    <t>Wiesek Ruben</t>
  </si>
  <si>
    <t>KRO382</t>
  </si>
  <si>
    <t>Tornillos de bobina</t>
  </si>
  <si>
    <t>Service completo. Cambio de aceite y filtros. Control general del vehiculo. Cambiar juego de bujias. Cambiar pastillas de frenos. Cambiar ambos amortiguadores delanteros.</t>
  </si>
  <si>
    <t>Auxilio. Sacar tapa de valvulas. Sacar ejes de balancines completos. Reemplazar tres balancines rotos por nuevos. Control del resto de balancines. Puesta a punto. Armado total. Hacer asientos de inyectores. Reemplazar arandelas antiflama de base de inyectores.</t>
  </si>
  <si>
    <t>Balancines de valvula de escape</t>
  </si>
  <si>
    <t>Balancines de valvula de admision</t>
  </si>
  <si>
    <t>Arandelas base de intectores</t>
  </si>
  <si>
    <t>Correa de direccion hidraulica</t>
  </si>
  <si>
    <t>Control del tren delantero. No se hallo rotura alguna. Colocar plasticos de pasarueda y paragolpe delantero izquierdo en correcta posicion. Amurar con tornillos y precintos nuevos. LLEVAR VEHICULO A TAPICERO PARA REGULAR PUERTAS Y RUIDOS.</t>
  </si>
  <si>
    <t>Polanco Andres</t>
  </si>
  <si>
    <t>KSV304</t>
  </si>
  <si>
    <t>Cambiar correa de direccion hidraulica.</t>
  </si>
  <si>
    <t>Control del tren delantero. Cambiar amortiguador delantero derecho. Cambiar cazoleta de suspension lado derecho. Regular convergencia.</t>
  </si>
  <si>
    <t>Cazoleta de suspension</t>
  </si>
  <si>
    <t xml:space="preserve">Service completo. Cambio de aceite y filtros. Control general del vehiculo. Cambiar juego de bujias. </t>
  </si>
  <si>
    <t>AE234VK</t>
  </si>
  <si>
    <t>Control de temperatura. No se hallo fallo alguno. Control del nivel de aceite. Completar nivel de aceite motor. Auto en perfectas condiciones.</t>
  </si>
  <si>
    <t>Dondena Cristian</t>
  </si>
  <si>
    <t>Service completo. Cambio de aceite y filtros. Control general del vehiculo. Cambiar grifo de calefaccion. Agregar liquido refrigerante. Purgado del circuito de refrigeracion.</t>
  </si>
  <si>
    <t>Grifo de calefaccion</t>
  </si>
  <si>
    <t>Gallo Walter</t>
  </si>
  <si>
    <t>AC393WB</t>
  </si>
  <si>
    <t>Service completo. Cambio de aceite y filtros. Control general del vehiculo. Desarmar distribucion completa. Cambiar kit, bomba de agu, correa poly-v y liquido refrigerante. Purgado del circuito de refrigeracion. Puesta a punto. Armado total.</t>
  </si>
  <si>
    <t xml:space="preserve">Kit distribucion con bomba </t>
  </si>
  <si>
    <t>Correa 3pk0796</t>
  </si>
  <si>
    <t>AD783ZF</t>
  </si>
  <si>
    <t>Renault Master III</t>
  </si>
  <si>
    <t>Sacar cremallera de direccion. Enviar a reparar. Colocar. Completar liquido de direccion hidraulica. Purgado del circuito. Control del tren delantero. Cambiar ambas rotulas inferiores. Regular convergencia.</t>
  </si>
  <si>
    <t>Reparacion cremallera</t>
  </si>
  <si>
    <t>Slovoyañoch Cristian</t>
  </si>
  <si>
    <t>AD133TT</t>
  </si>
  <si>
    <t>Filtro gasoil alta presion</t>
  </si>
  <si>
    <t>Lampara de cortecia y posicion</t>
  </si>
  <si>
    <t>Lampara de guiño</t>
  </si>
  <si>
    <t>Gualpa Juanita</t>
  </si>
  <si>
    <t>Cambiar bomba de agua. Cambiar tensor movil completo. Cambiar poleas tensoras fijas de correa poly-v. Cambiar correa poly-v. Completar con liquido refrigerante. Purgado del circuito de refrigeracion. Control de fugas de agua. Completar nivel de aceite motor.</t>
  </si>
  <si>
    <t>Amioni Marta</t>
  </si>
  <si>
    <t>GDR398</t>
  </si>
  <si>
    <t>Filtro aire Mahle LX907</t>
  </si>
  <si>
    <t>Desarmar eje trasero lado derecho. Cambiar torringtons. Armado total. Engrase.</t>
  </si>
  <si>
    <t>Service completo. Cambio de aceite y filtros. Control general del vehiculo. Cambiar filtro secundario de gasoil. Cambiar lampara de cortecia y posicion delantero izquierdo. Cambiar ambas lamaparas de guiño. Lavado motor. Escaneo del vehiculo. Se hallo filtro de particulas totalmente tapado.</t>
  </si>
  <si>
    <t>Service completo. Cambio de aceite y filtros. Control general del vehiculo. Agregar liquido desincrustante para limpieza de liquido refrigerante.</t>
  </si>
  <si>
    <t>Control general para viaje. Cambiar precap de direccion de rueda delantera derecha. Regular convergencia. Colocar volante en correcta posicion. Completar nivel de aceite motor. Control de correa de distribucion.</t>
  </si>
  <si>
    <t>FPS680</t>
  </si>
  <si>
    <t>NRL723</t>
  </si>
  <si>
    <t>Cambiar correa poly-v. Cambiar polea tensora fija especial. Cambiar polea tensora de tensor movil.</t>
  </si>
  <si>
    <t>Polea tensora fija especial</t>
  </si>
  <si>
    <t>Polea tensora de tensor movil</t>
  </si>
  <si>
    <t>Desarmar eje trasero lado derecho. Cambiar kit de torringtons. Armado total. Cambiar amortiguador delantero izquierdo. Regular convergencia.</t>
  </si>
  <si>
    <t>Torringtons</t>
  </si>
  <si>
    <t>Amortiguador + tope de amortiguador</t>
  </si>
  <si>
    <t>Desarmar distribucion completa. Cambiar kit, bomba de agua, correa poly-v, ambas poleas de correa poly-v, polea de direccion hidraulica y liquido refrigerante. Purgado del circuito de refrigeracion. Puesta a punto. Armado total.</t>
  </si>
  <si>
    <t>Poleas de correa poly-v</t>
  </si>
  <si>
    <t>Polea direccion hidraulica</t>
  </si>
  <si>
    <t>Service completo. Cambio de aceite y filtros. Control general del vehiculo. Cambiar ambas escobillas limpia parabrisas delanteras.</t>
  </si>
  <si>
    <t>AC918XV</t>
  </si>
  <si>
    <t>Buje caja direccion hidraulica</t>
  </si>
  <si>
    <t>Service completo. Cambio de aceite y filtros. Control general del vehiculo. Cambiar ambas bieletas de barra estabilizadora. Cambiar pastillas de frenos. Lavado motor.</t>
  </si>
  <si>
    <t>Desarmar ambas ruedas delanteras. Cambiar pastillas de frenos.</t>
  </si>
  <si>
    <t>Sacar alternador. Colocar alternador nuevo.</t>
  </si>
  <si>
    <t>Desarmar distribucion completa. Sacar tapa de valvulas, caballetes de arboles de levas, tornillo contenedor de inyector n° 1 y 2. Limpieza. Fresar apoyo de arandela antiflama de inyector. Cambiar kit de distribucion, bomba de agua y liquido refrigerante. Puesta a punto. Armado total. Cambiar bomba electrica de agua. Puesta en marcha.</t>
  </si>
  <si>
    <t>Liquido refrigerante Total Glass</t>
  </si>
  <si>
    <t>AB186TS</t>
  </si>
  <si>
    <t>Cacciabue Evangelina</t>
  </si>
  <si>
    <t>POV449</t>
  </si>
  <si>
    <t xml:space="preserve">Desarmar frente del vehiculo. Cambiar radiador de agua, radiador de intercooler, condensador de aire acondicionado, embocador de ventilador. Armado total. Agregar liquido refrigerante. Purgado del circuito de refrigeracion. Puesta en marcha. </t>
  </si>
  <si>
    <t>Carga de gas 3ros</t>
  </si>
  <si>
    <t>bertea</t>
  </si>
  <si>
    <t>OKU120</t>
  </si>
  <si>
    <t>Prisma</t>
  </si>
  <si>
    <t>144,628,10</t>
  </si>
  <si>
    <t>Tope fuelle amortiguador trasero</t>
  </si>
  <si>
    <t>Tope fuelle amortiguador delantero</t>
  </si>
  <si>
    <t>Bujes eje trasero</t>
  </si>
  <si>
    <t>Service completo. Cambio de aceite y filtros. Control general del vehiculo. Sacar ambos amortiguadores traseros. Cambiar 2 topes fuelle de amortiguadores traseros. Cambiar pastillas de frenos. Cambiar cazoletas. Cambiar ambos bujes de barra estabilizadora. Cambiar un tope fuelle de amortiguador delantero. Cambiar ambos bujes de eje trasero.</t>
  </si>
  <si>
    <t>Control del tren delantero. Sacar ambos amortiguadores delanteros. Cambiar cazoletas. Armado total. Cambiar bieleta de barra estabilizadora lado derecho. Se hayaron bujes de parrillas rotos, cambiar pronto.</t>
  </si>
  <si>
    <t>Vw Gol</t>
  </si>
  <si>
    <t>Cambiar manguera de entrada a tanque de nafta.</t>
  </si>
  <si>
    <t xml:space="preserve">Vw Gol </t>
  </si>
  <si>
    <t>Tope soporte de radiador de agua</t>
  </si>
  <si>
    <t>sergio coria</t>
  </si>
  <si>
    <t>Manguera original</t>
  </si>
  <si>
    <t>Vw Cross Fox</t>
  </si>
  <si>
    <t>Control de bujias, cables de bujias e inyector de cilindro n°4.Se detecto falta de pulso de inyeccion en cilindro n°4. Electromecanico hayo cable cortado. Escaneo del vehiculo.</t>
  </si>
  <si>
    <t>Desarmar frente del vehiculo. Cambiar radiador de agua. Sacar soporte bomba de direccion hidraulica, portabomba de agua. Cambiar bomba de agua. Cambiar termostato. Armado total. Agregar liquido refrigerante. Purgado del circuito de refrigeracion. Control de posibles fugas de agua.</t>
  </si>
  <si>
    <t>Tapon de tapa de distribucion</t>
  </si>
  <si>
    <t>Sacar encausador de viscoso. Sacar viscoso y correa poly-v. Cambiar tapon plastico de tapa de distribucion. Limpieza de correa poly-v. Armado total. Completar con liquido refrigerante. Colocar sellagrietas.</t>
  </si>
  <si>
    <t>Service completo. Cambio de aceite y filtros. Control general del vehiculo. Cambiar juego de bujias. Cambiar bujes de caja de direccion hidraulica. Sacar cremallera de direccion. Enviar a reparar. Volver a colocar.</t>
  </si>
  <si>
    <t>AC802JQ</t>
  </si>
  <si>
    <t>JDY755</t>
  </si>
  <si>
    <t>Crapodina</t>
  </si>
  <si>
    <t>Correa poly-v 5pk0955 SKF</t>
  </si>
  <si>
    <t>Rodriguez Martin</t>
  </si>
  <si>
    <t>Control del tren delantero. Cambiar rotula inferior derecha. Colocar volante en correcta posicion.</t>
  </si>
  <si>
    <t>AF154FF</t>
  </si>
  <si>
    <t>Sacar carter. Limpieza. Colocar carter nuevo. Agregar aceite motor. Escaneo del vehiculo. Se detectaron fusibles de sonda lambda 1 y 2 quemados. Cambiar fusibles. Sonda lambda 2 no funciona.</t>
  </si>
  <si>
    <t>Carter</t>
  </si>
  <si>
    <t xml:space="preserve">Escaneo </t>
  </si>
  <si>
    <t>Cambiar termostato y cuerpo de termostato.</t>
  </si>
  <si>
    <t>Service completo. Cambio de aceite y filtros. Control general del vehiculo. Cambiar juego de escobillas limpia parabrisas delantero.</t>
  </si>
  <si>
    <t>Service completo. Cambio de aceite y filtros. Control general del vehiculo. Cambiar rotula superior derecha. Desarmar embocador de ventilador. Cambiar viscoso. Armado total. Escaneo del vehiculo. Se hayo averia de ABS en rueda trasera izquierda.</t>
  </si>
  <si>
    <t>Service completo. Cambio de aceite y filtros. Control general del vehiculo. Cambiar juego de bujias y cables de bujias. Agregar liquido desincrustante para limpieza de interior de block. Completar con liquido refrigerante. Purgado del circuito de refrigeracion.</t>
  </si>
  <si>
    <t>LOB584</t>
  </si>
  <si>
    <t>Ford Ranger 3.0</t>
  </si>
  <si>
    <t>Cambiar manguera de base de bomba de agua a caño de liquido refrigerante. Agregar liquido refrigerante nuevo. Purgado del circuito de refrigeracion. Control de perdidas de liquido. Colocar grasa en fuelle de semieje lado caja lado derecho. Armar con abrazadera nueva.</t>
  </si>
  <si>
    <t>Abrazadera 80/100</t>
  </si>
  <si>
    <t>Cambiar ambas correas poly-v. Control de perdidas de agua. Se hayo agua de condensacion de escape solamente.</t>
  </si>
  <si>
    <t>Correa poly-v 6pk1555</t>
  </si>
  <si>
    <t>Correapoly-v 4pk643</t>
  </si>
  <si>
    <t>Escudero Gaston</t>
  </si>
  <si>
    <t>JQR182</t>
  </si>
  <si>
    <t>Service completo. Cambio de aceite y filtros. Control general del vehiculo. Cambiar juego de pastillas de frenos delanteras y traseras. Lavado motor.</t>
  </si>
  <si>
    <t>Sacar caja de velocidad, placa disco, volante motor. Controlar reten de bancada. Cambiar crapodina de embrague.. Armado total. Completar con liquido de freno. Purgar circuito de embrague. Desarmar distribucion completa. Sacar engranaje de arbol de levas de escape. Cambiar sensor de posicion de arbol de levas. Puesta a punto con herramientas especiales. Armado total. Cambiar correa poly-v de alternador.</t>
  </si>
  <si>
    <t>BSF492</t>
  </si>
  <si>
    <t>Ford Mondeo</t>
  </si>
  <si>
    <t>Filtro aire Mareno</t>
  </si>
  <si>
    <t xml:space="preserve">Cambiar bomba de direccion hidraulica. </t>
  </si>
  <si>
    <t>AF913WD</t>
  </si>
  <si>
    <t>Service completo. Cambio de aceite y filtro de aceite.</t>
  </si>
  <si>
    <t>Filtro aceie Mahle OX339/2D</t>
  </si>
  <si>
    <t>AC707IB</t>
  </si>
  <si>
    <t>Control de circuito de correa poly-v. Cambiar correa poly-v y polea tensora de tensor movil.</t>
  </si>
  <si>
    <t>Polea tensora 60mm</t>
  </si>
  <si>
    <t>Auxilio. Sacar burro de arranque. Mandar a reparar. Colocar burro reparado. Prueba de arranque.</t>
  </si>
  <si>
    <t>Service completo. Cambio de aceite y filtros. Control general del vehiculo. Cambiar juego de bujias. Regular convergencia.</t>
  </si>
  <si>
    <t>Cometto Julia</t>
  </si>
  <si>
    <t>AE154FE</t>
  </si>
  <si>
    <t>Aguilera Pablo</t>
  </si>
  <si>
    <t>ERN619</t>
  </si>
  <si>
    <t>10 Bulones Reno</t>
  </si>
  <si>
    <t>Filtro aire Mahle Lx908</t>
  </si>
  <si>
    <t>Juego junta descarbonizacion</t>
  </si>
  <si>
    <t>Guggia</t>
  </si>
  <si>
    <t>AE911CX</t>
  </si>
  <si>
    <t>AF262WP</t>
  </si>
  <si>
    <t xml:space="preserve">Manguera </t>
  </si>
  <si>
    <t>Aditivo DPF Wurth</t>
  </si>
  <si>
    <t>Regeneracion de filtro de particulas</t>
  </si>
  <si>
    <t>Service completo. Cambio de aceite y filtros. Control general del vehiculo. Rotacion de ruedas. Regulacion y control de cintas de frenos traseras. Regeneracion de filtro de particulas mediante escaner homologado.</t>
  </si>
  <si>
    <t>Reten distribucion</t>
  </si>
  <si>
    <t>Molina Dalma</t>
  </si>
  <si>
    <t>IAT518</t>
  </si>
  <si>
    <t>Filtro gasoil original</t>
  </si>
  <si>
    <t>Tapa de filtro de gasoil</t>
  </si>
  <si>
    <t>Bujes barra estabilizadora</t>
  </si>
  <si>
    <t>Cambiar filtro de gasoil. Cambiar tapa de filtro de gasoil. Lavado motor.</t>
  </si>
  <si>
    <t xml:space="preserve">Desarmar distribucion completa. Cambiar kit, bomba de agua, correa poly-v y liquido refrigerante. Purgado del circuito de refrigeracion. Sacar tapa trasera de distribucion, engranaje de arbol de levas. Cambiar reten de arbol de levas. Limpieza. Puesta a punto. Armado total. Service completo. Cambio de aceite y filtros. Control general del vehiculo. Cambiar ambas bieletas de barra estabilizadora. Desarmar suspension delantera derecha. Cambiar precap de direccion. Sacar parrilla inferior del mismo lado. Cambiar buje de parrilla inferior derecho parte trasera. Cambiar ambos bujes de barra estabilizadora. Cambiar soporte de motor superior derecho. Sacar bulbo de temperatura. Cambiar oring. Eliminar fuga de agua. </t>
  </si>
  <si>
    <t>Control del tren delantero. Cambiar bieleta bajo motor.</t>
  </si>
  <si>
    <t>Reten eje selector de cambios</t>
  </si>
  <si>
    <t>AF571WX</t>
  </si>
  <si>
    <t>Picco Miguel</t>
  </si>
  <si>
    <t>AB023YB</t>
  </si>
  <si>
    <t>Desarmar distribucion completa. Cambiar kit, bomba de agua, correa poly-v, polea fija lomo liso, ambas poleas acanaladas y liquido refrigerante. Purgado del circuito de refrigeracion. Puesta a punto. Armado total.</t>
  </si>
  <si>
    <t>Polea fija lomo liso</t>
  </si>
  <si>
    <t>Poleas acanaladas</t>
  </si>
  <si>
    <t>Desarmar distribucion completa. Cambiar kit, bomba de agua, correa poly-v y liquido refrigerante. Purgado del circuito de refrigeracion. Puesta a punto. Armado total. Cambiar juego de bujias.</t>
  </si>
  <si>
    <t>OFZ681</t>
  </si>
  <si>
    <t>ACEITE 75W80</t>
  </si>
  <si>
    <t>Sacar inyector n°4. Rectificar asiento de inyector en tapa de cilindros con fresa. Cambiar arandela antiflama. Dar ajuste correspondiente. Armado total. Cambiar manguera de retorno de inyector n°4.</t>
  </si>
  <si>
    <t>Control de bobinas. Cambiar bobina de cilindro n° 3 y 4. Fallo encontrado en circuito n°2.</t>
  </si>
  <si>
    <t>Control del tren delantero. Control de bolilleros. Cambiar bolillero de rueda delantera izquierda.</t>
  </si>
  <si>
    <t>Bolillero con ABS</t>
  </si>
  <si>
    <t>Service completo. Cambio de aceite y filtros. Control general del vehiculo. Cambiar precap de direccion lado derecho. Cambiar fuelle de cilindro de freno. Rotacion de ruedas. Lavado motor.</t>
  </si>
  <si>
    <t>Sacar bobinas de encendido. Controlar estado de bobinas en probador especifico. Cambiar bobina de cilindro n°1. Cambiar juego de bujias.</t>
  </si>
  <si>
    <t>Tapa de llenado de aceite</t>
  </si>
  <si>
    <t>Kit rodamientos traseros</t>
  </si>
  <si>
    <t>Auxilio. Completar nivel de aceite motor. Colocar tapa de llenado. Lavado motor. Completar nivel de aceite de direccion hidraulica.</t>
  </si>
  <si>
    <t>Scheffer Rodrigo</t>
  </si>
  <si>
    <t>AE909IQ</t>
  </si>
  <si>
    <t>Nissan Versa</t>
  </si>
  <si>
    <t>Service completo. Cambio de aceite y filtros. Control general del vehiculo. Rotacion de ruedas. Control de bujias. Regulacion de altura de freno de mano. Reseteo de intervalo de servicio. Lavado motor.</t>
  </si>
  <si>
    <t xml:space="preserve">Filtro aire </t>
  </si>
  <si>
    <t>Service completo. Cambio de aceite y filtros. Control general del vehiculo. Cambiar bulbo de presion de aceite.</t>
  </si>
  <si>
    <t>Bulbo presion de aceite</t>
  </si>
  <si>
    <t>Herrero Marcelo</t>
  </si>
  <si>
    <t>MQP341</t>
  </si>
  <si>
    <t>Service completo. Cambio de aceite y filtros. Control general del vehiculo. Regulacion de freno de mano. Cambiar juego de bujias. Completar nivel de aceite de caja de velocidad. Cambiar pastillas de frenos.</t>
  </si>
  <si>
    <t>AF672UQ</t>
  </si>
  <si>
    <t>Service. Cambio de aceite y filtros de aceite y aire.</t>
  </si>
  <si>
    <t>Vw Fox</t>
  </si>
  <si>
    <t>Desarmar tapa de cilindros, carter y sacar pistones en motor viejo. Cambiar motor completo. Agregar aceite motor. Cambiar filtro de aceite y aire. Completar nivel de liquido de direccion hidraulica. Cambiar liquido refrigerante. Purgado del circuito de refrigeracion. Cambiar alternador.</t>
  </si>
  <si>
    <t>Correas poly-v</t>
  </si>
  <si>
    <t>AF567NX</t>
  </si>
  <si>
    <t>Service completo. Cambio de aceite y filtros. Control general del vehiculo. Cambiar juego de bujias. Cambiar cables de bujias. Cambiar reten de piñon de cigüeñal. Cambiar liquido refrigerante. Purgado del circuito de refrigeracion.</t>
  </si>
  <si>
    <t>Service completo. Cambio de aceite y filtros. Control general del vehiculo. Cambiar junta de tapa de valvulas. Cambiar reten de eje selector de cambios. Control de bolilleros de ruedas. Cambiar kit de rodamientos de rueda trasera izquierda. Lavado motor.</t>
  </si>
  <si>
    <t>Inyector</t>
  </si>
  <si>
    <t>Manguera gaseo</t>
  </si>
  <si>
    <t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t>
  </si>
  <si>
    <t>Perafan Andrea</t>
  </si>
  <si>
    <t>NRV690</t>
  </si>
  <si>
    <t>AC042ZU</t>
  </si>
  <si>
    <t>Control del tren delantero. Cambiar bieleta de barra estabilizadora lado derecho. Control de frenos delanteros y traseros. Limpieza de campanas de frenos traseros.</t>
  </si>
  <si>
    <t xml:space="preserve">Service completo. Cambio de aceite y filtros. Control general del vehiculo. Cambiar bieleta de barra estabilizadora lado derecho. Cambiar rotula inferior izquierda. Cambiar termostato completo. Agregar liquido refrigerante nuevo. Purgado del circuito de refrigeracion. Lavado del deposito de agua. Desatapar y cambiar conexion de manguera de purgado de refrigerante cuyo circuito pasa por compresor de gas. Regular convergencia. Cambias ambas correas poly-v elasticas. Control de bolilleros de ruedas. Lavado motor. Desarmar distribucion completa. Control de estado de la misma. Se encuentra en buenas condiciones. Se recomienda cambiar en aproximadamente 30mil KM. </t>
  </si>
  <si>
    <t>Abrazadera 8/16</t>
  </si>
  <si>
    <t xml:space="preserve">Service completo. Cambio de aceite y filtros. Control general del vehiculo. Control de niveles de aceite de caja y diferencial. </t>
  </si>
  <si>
    <t>Fiat Palio 1.4</t>
  </si>
  <si>
    <t>Correa poly-v 3pk905</t>
  </si>
  <si>
    <t>Correa poly-v 5pk1170</t>
  </si>
  <si>
    <t>Desarmar distribucion completa. Cambiar kit, bomba de agua, correa poly-v, polea tensora de corea poly-v y liquido refrigerante. Purgado del circuito de refrigeracion. Puesta a punto. Armado total. Control del tren delantero. Cambiar ambas bieletas de barra estabilizadora. Cambiar pastillas de frenos.</t>
  </si>
  <si>
    <t>Lax</t>
  </si>
  <si>
    <t>AD355JY</t>
  </si>
  <si>
    <t>Iveco Daily</t>
  </si>
  <si>
    <t>Colocar volante motor bimaza, placa disco, crapodina. Colocar caja de velocidad. Armado total. Prueba de embrague. Puesta en marcha.</t>
  </si>
  <si>
    <t>Placa disco, crapodina y volante bimaza</t>
  </si>
  <si>
    <t>beta</t>
  </si>
  <si>
    <t>AD355JW</t>
  </si>
  <si>
    <t>Sacar caja de velocidad, placa disco de embrague, crapodina, volante motor. Verificar estado de reten de bancada. Cambiar volante motor, kit de embregue. Colocar caja de velocidad. Cambiar cilindro mayor de embrague y cilindro menor de empuje de crapodina. Agregar liquido de freno. Purgado del circuito de embrague. Armado total.</t>
  </si>
  <si>
    <t>Placa disco, crapodina, volante motor y cilindro embrague</t>
  </si>
  <si>
    <t>Cambiar deposito de agua. Cambiar tapa de deposito de agua. Agregar liquido refrigerante nuevo. Purgado del circuito de refrigeracion.</t>
  </si>
  <si>
    <t>Gheit Rodrigo</t>
  </si>
  <si>
    <t>ILW833</t>
  </si>
  <si>
    <t>Vw Gol Power</t>
  </si>
  <si>
    <t>Sacar radiador. Hacer controlar perdidas. Volver a colocarlo con abrazaderas nuevas en manguera superior de radiador. Cambiar junta tapa de valvulas. Lavado motor. Eliminar fugas de aceite y agua. Control de temperatura.</t>
  </si>
  <si>
    <t>Topes de radiador</t>
  </si>
  <si>
    <t>Control del tren delantero. Control de alineacion. No se hayaron averias.</t>
  </si>
  <si>
    <t>Sacar caja de velocidad. Cambiar placa, disco, crapodina y volante motor. Armado total. Purgado de embrague. Control de nivel de aceite de caja de velocidad. Agregar sellagrietas Wurth.</t>
  </si>
  <si>
    <t>Prueba de bobinas. Cambiar dos bobinas de encendido.</t>
  </si>
  <si>
    <t>Moretti Delia</t>
  </si>
  <si>
    <t>AA229OB</t>
  </si>
  <si>
    <t xml:space="preserve">Desarmar suspension lado derecho. Sacar semieje. Cambiar reten salida de caja. Reparar semieje con bolillero intermedio nuevo original. Trasbasado de aceite de caja de velocidad. Armado total. Cambiar bomba de agua. </t>
  </si>
  <si>
    <t>Control del tren delantero. Cambiar ambos amortiguadores delanteros completos con espirales, cazoletas y rodamientos de cazoletas. Regulacion de convergencia.</t>
  </si>
  <si>
    <t>Fantini Antonio</t>
  </si>
  <si>
    <t>Control general del vehiculo. Cambiar aceite motor. Cambiar filtro de aceite. Cambiar correa poly-v</t>
  </si>
  <si>
    <t>BZP882</t>
  </si>
  <si>
    <t xml:space="preserve">Bateria </t>
  </si>
  <si>
    <t>LQK762</t>
  </si>
  <si>
    <t>Sacar amortiguador delantero derecho. Desarmar integro. Control de cazoletas, rodamiento de cazoletas y amortiguador. Armado total. Sacar barra estabilizadora. Contorlar bujes. Dar tiro justo. Controlar bieletas de barra estabilizadora. Sacar chapon abjo motor. Colocar arandelas de goma entremedio y amurar.</t>
  </si>
  <si>
    <t>FTF443</t>
  </si>
  <si>
    <t>Service completo. Cambio de aceite y filtros. Control general del vehiculo. Cambiar juego de bujias. Cambias juegos de bujes de barra estabilizadora lado rueda. Cambiar sensor de presostato de direccion hidraulica.</t>
  </si>
  <si>
    <t>Juego de bujes de barra estabilizadora</t>
  </si>
  <si>
    <t>Sensor presostato D/H</t>
  </si>
  <si>
    <t>Service completo. Cambio de aceite y filtros. Control general del vehiculo. Rotacion de ruedas. Cambiar escobilla limpia parabrisas trasera. Cambiar fuelle semieje lado caja. Cambiar bieleta de barra estabilizadora lado derecho. Cambiar bujes de parrilla. Cambiar correa poly-v. Cambiar reten salida de caja. Cambiar portamaza de rueda delantera derecha.</t>
  </si>
  <si>
    <t>Portamasa</t>
  </si>
  <si>
    <t>IPI554</t>
  </si>
  <si>
    <t>Sacar cremallera de direccion. Enviar a reparar. Volver a colocar. Sacar caja de velocidad y colocar. Agregar aceite de direccion hidarulica. Cambiar cables de cambios. Reparar selectora de palanca de cambios. Cambiar filtro de aire. Cambiar bateria. Control del tren delantero. Cambiar extremo de direccion. Cambiar rotula.</t>
  </si>
  <si>
    <t>Desarmar ambos amortiguadores delanteros. Cambiar ambos amortiguadores.</t>
  </si>
  <si>
    <t>Sacar cremallera. Enviar a reparar. Volver a colocar. Control del tren delantero. Cambiar ambas bieletas de barra estabilizadora. Cambiar rotula inferior izquierda. Cambiar soporte motor. Sacar polea de aire acondicionado. Enviar a reparar. Volver a colocar. Cambiar correa poly-v. Cambiar ambos amortiguadores traseros. Regular convergencia.</t>
  </si>
  <si>
    <t>Cambiar correa poly-v. Cambiar polea</t>
  </si>
  <si>
    <t xml:space="preserve">Rotula </t>
  </si>
  <si>
    <t>MQP342</t>
  </si>
  <si>
    <t xml:space="preserve"> RECIBO </t>
  </si>
  <si>
    <t>Juzgado</t>
  </si>
  <si>
    <t>Service completo. Cambio de aceite y filtros. Control general del vehiculo. Rotacion de ruedas. Cambiar pastillas de frenos delanteras. Cambiar correa poly-v. Cambiar ambas poleas tensoras de correa poly-v. Cambiar escobilla limpia parabrisas delantera izquierda. Lavado motor.</t>
  </si>
  <si>
    <t>solari</t>
  </si>
  <si>
    <t>MVS418</t>
  </si>
  <si>
    <t>Sacar tapa de valvulas. Limpieza. Cambiar junta. Completar nivel de aceite motor. Lavado motor.</t>
  </si>
  <si>
    <t>Control general del tren delantero. Se hayo la convergencia muy cerrada adelante. Se notifica derivacion a alineador.</t>
  </si>
  <si>
    <t>Auxilio. Sacar aforador de tanque de combustible. Cambiar bomba de nafta. Armado total. Puesta en marcha.</t>
  </si>
  <si>
    <t>Control del tren delantero. Cambiar rotula inferior lado derecho. Cambiar fuelle semieje lado rueda derecha. Cambiar ambos bujes de punta de barra estabilizadora. Cambiar grampas de barra estabilizadora.</t>
  </si>
  <si>
    <t>Bujes de punta B/E</t>
  </si>
  <si>
    <t>Grampas B/E</t>
  </si>
  <si>
    <t>Anular paso de agua por radiador de calefaccion. Purgado del circuito de refrigeracion. Completar nivel con agua destilada.</t>
  </si>
  <si>
    <t>Cambiar pastillas de frenos delanteras.</t>
  </si>
  <si>
    <t>Service completo. Cambio de aceite y filtros. Control general del vehiculo. Cambiar escobillas limpia parabrisas delanteras.</t>
  </si>
  <si>
    <t>Vw Suran</t>
  </si>
  <si>
    <t>Sacar caja de velocidad, placa, disco y crapodina. Cambiar kit de embrague completo. Limpieza. Armado. Control del tren delantero. Cambiar ambas bieletas de barra estabilizadora. Cambiar precap de direccion. Cambiar bujes de parrila.</t>
  </si>
  <si>
    <t>Filtro habitaculo Mahle LA428/S</t>
  </si>
  <si>
    <t>Filtro aire original</t>
  </si>
  <si>
    <t>Filtro combustible Mahle KX420D</t>
  </si>
  <si>
    <t>Principi Carlos</t>
  </si>
  <si>
    <t>LFY537</t>
  </si>
  <si>
    <t>Service. Cambio de aceite y filtros. Control general del vehiculo. Colocar en correcta posicion espirales traseros. Proteger con manguera en ambos extremos. Control del tren delantero. Cambiar precap de direccion de rueda delantera derecha. Regulacion de convergencia y posicion de volante. Reajustar carter y motor. Limpieza. Sacar ambos amortiguadores delanteros. Reparar con fuelles y topes de amortiguador nuevos. Armado total.</t>
  </si>
  <si>
    <t>Fuelles y topes de amortiguador</t>
  </si>
  <si>
    <t>Filtro combustible Mahle KL224/1</t>
  </si>
  <si>
    <t>Service completo. Cambio de aceite y filtros. Control general del vehiculo. Cambiar fuelle de homocinetica lado derecho. Lavado motor.</t>
  </si>
  <si>
    <t xml:space="preserve">Rodamiento semieje </t>
  </si>
  <si>
    <t>Control del tren delantero. Cambiar ambos bujes de parrilla parte delantera. Cambiar ambos precap de direccion. Regulacion de convergencia.</t>
  </si>
  <si>
    <t>Service completo. Cambio de aceite y filtros. Control general del vehiculo. Lavado motor. Freno trasero derecho con ruido. Regula y se pone en 3 cilindros y medio.</t>
  </si>
  <si>
    <t>Control del tren delantero. Desarmar suspension delantera derecha. Sacar parrilla. Reparar con rotula y buje de parrilla parte trasera nueva. Desarmar suspension lado izquierdo. Sacar parrilla de suspension. Cambiar buje parte trasera. Regulacion de convergencia. Se hayo amortiguador delantero izquierdo con perdida.</t>
  </si>
  <si>
    <t>Buje parrilla de suspension</t>
  </si>
  <si>
    <t>Desarmar distribucion completa. Cambiar kit, bomba de agua, liquido refrigerante. Purgado del circuito de refrigeracion. Puesta a punto. Armado total.</t>
  </si>
  <si>
    <t>Desarmar distribucion completa. Cambiar kit, bomba de agua, correa poly-v, reten piñon de cigüeñal, polea tensora de correa poly-v y liquido refrigerante. Purgado del circuito de refrigeracion. Puesta a punto. Armado total.</t>
  </si>
  <si>
    <t>NCO897</t>
  </si>
  <si>
    <t>Control del tren delantero. Desarmar ambas parrillas de suspension. Cambiar ambos bujes de parrilla parte trasera. Armado total. Regulacion de convergencia. Colocar arandera especial y tornillo nuevo en chapon bajo motor. Enderezar el mismo.</t>
  </si>
  <si>
    <t>Service completo. Cambio de aceite y filtros. Control general del vehiculo. Cambiar ambos amortiguadores traseros. Cambiar bieleta de barra estabilizadora lado derecho.</t>
  </si>
  <si>
    <t>Giorgis Juan Carlos</t>
  </si>
  <si>
    <t>JBZ252</t>
  </si>
  <si>
    <t>Cambiar T metalica. Agregar liquido refrigerante. Purgado del circuito de refrigeracion.</t>
  </si>
  <si>
    <t>T metalica</t>
  </si>
  <si>
    <t>Control general del vehiculo para tecnica. Invertir patente. Colocar remache en patente delantera.</t>
  </si>
  <si>
    <t>Vw Bora</t>
  </si>
  <si>
    <t>Control del tren delantero. Cambiar precap de direccion lado derecho. Colocar abrazaderas en fuelle de axial. Regulacion de convergencia.</t>
  </si>
  <si>
    <t>abrazadera 10/16</t>
  </si>
  <si>
    <t>Auxilio. Construir acople en bronce al torno. Clavar acople. Colocar manguera en posicion. Completar con liquido refrigerante y agua destilada. Purgado del circuito de refrigeracion. Prueba de perdidas de agua.</t>
  </si>
  <si>
    <t>Torneria c/materiales</t>
  </si>
  <si>
    <t>wiesek</t>
  </si>
  <si>
    <t>Bengolea Even</t>
  </si>
  <si>
    <t>AD699TF</t>
  </si>
  <si>
    <t>Desarmar distribucion completa. Cambiar kit, bomba de agua, correa poly-v y liquido refrigerante. Purgado del circuito de refrigeracion. Puesta a punto. Armado total. Cambiar juego de pastillas de frenos delanteras. Lavado motor.</t>
  </si>
  <si>
    <t xml:space="preserve">               Gracias por elegirnos!</t>
  </si>
  <si>
    <t xml:space="preserve">                - Alias: AVES.JOVIAL.PRIMO </t>
  </si>
  <si>
    <t>De lo contrario, obtendrá recargo según índice IPC.</t>
  </si>
  <si>
    <r>
      <rPr>
        <sz val="12"/>
        <color theme="1"/>
        <rFont val="Calibri"/>
        <family val="2"/>
        <scheme val="minor"/>
      </rPr>
      <t>Cuenta bancaria:</t>
    </r>
    <r>
      <rPr>
        <b/>
        <sz val="12"/>
        <color theme="1"/>
        <rFont val="Calibri"/>
        <family val="2"/>
        <scheme val="minor"/>
      </rPr>
      <t xml:space="preserve"> LA NUEVA BOUTIQUE SAS (Bco Macro)</t>
    </r>
  </si>
  <si>
    <t>Auxilio. Cambiar bateria.</t>
  </si>
  <si>
    <t>Possi Ricardo</t>
  </si>
  <si>
    <t>AC285IT</t>
  </si>
  <si>
    <t>Federico</t>
  </si>
  <si>
    <t>Juan Carlos</t>
  </si>
  <si>
    <t>Federico/Cristian</t>
  </si>
  <si>
    <t>Juan Carlos/Cristian</t>
  </si>
  <si>
    <t>federico</t>
  </si>
  <si>
    <t>Bomba de nafta</t>
  </si>
  <si>
    <t>HAP685</t>
  </si>
  <si>
    <t>Buje eje trasero</t>
  </si>
  <si>
    <t>Cruceta</t>
  </si>
  <si>
    <t>Balanceo</t>
  </si>
  <si>
    <t>cognini</t>
  </si>
  <si>
    <t>Marta Cabrero</t>
  </si>
  <si>
    <t>Service completo. Cambio de aceite y filtros. Control general del vehiculo. Cambiar pastillas de frenos delanteras.</t>
  </si>
  <si>
    <t>AG542GL</t>
  </si>
  <si>
    <t>Service completo. Cambio de aceite y filtros. Control general del vehiculo. Cambiar juego de bujias. Cambiar pastillas de frenos traseras. Cambiar escobilla limpia parabrisas trasera.</t>
  </si>
  <si>
    <t>abrazadera 22/50</t>
  </si>
  <si>
    <t>Service completo. Cambio de aceite y filtros. Control general del vehiculo. Cambiar cuerpo de termostato. Agregar liquido refrigerante nuevo. Purgado del circuito de refrigeracion. Cambiar ambos fuelles de cremallera. Cambiar cuatro bujes de parrilla. Cambiar bujes de eje trasero. Cambiar cruceta de columna de direccion. LLevar vehiculo a balancear.</t>
  </si>
  <si>
    <t>Service completo. Cambio de aceite y filtros. Control general del vehiculo. Cambiar precap de direccion lado izquierdo. Regular convergencia. Cambiar juego de pastillas de frenos traseras. Agregar liquido desincrustante en deposito para limpieza del mismo. Lavado motor. Colocar fuelle de cremallera lado derecho en correcta posicion con abrazadera nueva.</t>
  </si>
  <si>
    <t>Service completo. Cambio de aceite y filtros. Control general del vehiculo. Rotacion de ruedas. Desarmar distribucion completa. Cambiar kit, bomba de agua, correa poly-v y liquido refrigerante. Purgado del circuito de refrigeracion. Puesta a punto. Desarmar suspension delantera derecha. Sacar amortiguador. Controlar cazoletas, amortiguador y topes de amortiguador. Armado total. Cambiar escobilla limpia parabrisas trasera</t>
  </si>
  <si>
    <t>JJN932</t>
  </si>
  <si>
    <t>Sacar alternador. Enviar a reparar. Volver a colocar.</t>
  </si>
  <si>
    <t>Cambiar correa poly-v y polea de correa poly-v.</t>
  </si>
  <si>
    <t>Correa poly-v 5PK1170</t>
  </si>
  <si>
    <t>KIP356</t>
  </si>
  <si>
    <t>Abrazadera 50/35</t>
  </si>
  <si>
    <t>Foco stop</t>
  </si>
  <si>
    <t>Sacar filtro de aire. Chupar aceite en admision. Desarmar suspension delantera izquierda. Sacar semieje. Reparar con fuelle y bolillero reten nuevo. Armado total. Trasbasado de aceite de caja de velocidad.</t>
  </si>
  <si>
    <t>Bolillero reten semieje</t>
  </si>
  <si>
    <t xml:space="preserve">Service completo. Cambio de aceite y filtros. Control general del vehiculo. Cambiar cuerpo de termostato completo. Cambiar liquido refrigerante. Purgado del circuito de refrigeracion. Sacar tapa de valvulas. Limpieza. Reemplazar juntas. Armado total. Eliminar perdidas de aceite. Cambiar lampara de stop trasera derecha. Cambiar correa poly-v. </t>
  </si>
  <si>
    <t>TDN382</t>
  </si>
  <si>
    <t>Ford Galaxi</t>
  </si>
  <si>
    <t>Abrazadera 16/25</t>
  </si>
  <si>
    <t>%</t>
  </si>
  <si>
    <t>Manito Roxana</t>
  </si>
  <si>
    <t>Cambiar correa poly-v. Sacar alternador y desclavar polea con embrague de alternador. Armado total.</t>
  </si>
  <si>
    <t>Regeneracion de filtro de particulas mediante scaner homologado. Limpieza de sensor MAF y descarbonizacion del sensor MAP.</t>
  </si>
  <si>
    <t>Sacar electroventilador completo. Controlar fucnionamiento. Reemplazar por electroventilador nuevo. Cambiar ficha de corriente de electroventilador. Soldar, aislar. Colocar electroventilador, control de funcionamiento del mismo. Agregar liquido refrigerante motor.</t>
  </si>
  <si>
    <t>Ficha corriente</t>
  </si>
  <si>
    <t xml:space="preserve">Control del tren delantero. Sacar cuna bajo motor, pintar. Reparar alojamiento de cuna en chasis parte derecha. Reparar ambas parrillas de suspension con bujes parte delantera nuevos. Sacar ambos semiejes. Reparar semieje derecho con fuelle intermedio trebol nuevo. Reparar semieje izquierdo lado homocinetica nuevo. Sacar parte de columna de direccion. Reparar con cruceta nueva. Sacar ambos amortiguadores. Cambiar fuelle topes de ambos. Sacar cremallera. LLevar a reparar. Armado total. Regular convergencia. </t>
  </si>
  <si>
    <t xml:space="preserve">Fuelle semieje </t>
  </si>
  <si>
    <t>Lampara stop</t>
  </si>
  <si>
    <t xml:space="preserve">Cambiar ambos amortiguadores traseros. Colocar topes nuevos y fuelles. Armado total. Regular convergencia. </t>
  </si>
  <si>
    <t>Emanuel/Federico</t>
  </si>
  <si>
    <t>Cambiar deposito de agua. Cambiar tapa de deposito de agua. Agregar liquido desincrustante. Cambiar alternador completo. Cambiar correa poly-v. Limpieza de interior de block. Cambiar liquido refrigerante. Cambiar lampara de stop trasera derecha. Cambiar escobilla limpia parabrisas.</t>
  </si>
  <si>
    <t>Bujes de parrilla delanteros</t>
  </si>
  <si>
    <t>Bujes de parrilla traseros</t>
  </si>
  <si>
    <t>Desarmar frente del vehiculo completo. Sacar motor viejo. Armado de motor nuevo con partes de motor viejo. Colocar motor nuevo. Rearmar frente del vehiculo. Colocar aceite y filtros nuevos. Agregar liquido refrigerante. Borrado de fallas por producto del desarme con escaner.</t>
  </si>
  <si>
    <t>Sacar tapa de cilindros, inyectores, arboles de levas y enfriador de aceite de motor viejo.</t>
  </si>
  <si>
    <t xml:space="preserve">Cambiar alternador. Cambiar bieleta soporte de caja de velocidad. </t>
  </si>
  <si>
    <t xml:space="preserve">Service completo. Cambio de aceite y filtros. Control general del vehiculo. Cambiar bieleta de barra estabilizadora lado izquierdo. Desarmar suspension completa de ambos lados. Sacar ambas parrillas de suspension. Cambiar bujes de parrillas. Armado total. Regulacion de convergencia y alineacion de volante. Cambiar deposito de liquido refrigerante. Purgado del circuito de refrigeracion. Lavado. </t>
  </si>
  <si>
    <t>Control de embrague. Cambiar bombin de embrague sujeto a caja de velocidad. Cambiar liquido de freno. Purgado de embrague.</t>
  </si>
  <si>
    <t>Bombin de embrague</t>
  </si>
  <si>
    <t>Control de perdidas de agua. No se hallaron perdidas. Control general para viaje. Control de aceite de caja de velocidad. Control de ambas homocineticas. Desarmar suspension lado derecho. Reparar semieje con homocinetica nueva del mismo lado. Armado total.</t>
  </si>
  <si>
    <t>Cambiar termostato. Agregar liquido refrigerante nuevo. Purgado del circuito de refrigeracion.</t>
  </si>
  <si>
    <t>Service completo. Cambio de aceite y filtros. Control general del vehiculo. Cambiar juego de bujias. Cambiar correa poly-v.</t>
  </si>
  <si>
    <t>Espinoza Javito</t>
  </si>
  <si>
    <t>Juego juntas superior</t>
  </si>
  <si>
    <t>Juego valvulas</t>
  </si>
  <si>
    <t>Retenes de valvulas</t>
  </si>
  <si>
    <t>Bulones de tapa</t>
  </si>
  <si>
    <t>Control del tren delantero. Cambiar bujes de barra estabilizadora. Desarmar selectora en caja de velocidad. Cambiar reten de eje selector de cambios. Trasbasado de aceite de caja de velocidad. Completar nivel de aceite de caja de velocidad. Armado total. Limpieza de la zona.</t>
  </si>
  <si>
    <t>LXX323</t>
  </si>
  <si>
    <t>Filtro de aire Mahle 1451</t>
  </si>
  <si>
    <t xml:space="preserve">Desarmar distribucion completa. Cambiar kit, bomba de agua, correa poly-v y liquido refrigerante. Purgado del circuito de refrigeracion. Puesta a punto. Armado total. </t>
  </si>
  <si>
    <t>Morales Guillermo</t>
  </si>
  <si>
    <t>HFD452</t>
  </si>
  <si>
    <t>Sacar liquido desincrustante utilizado para limpieza de interior de deposito. Limpieza de la zona. Agregar liquido refrigerante nuevo. Purgado del circuito de refrigeracion.</t>
  </si>
  <si>
    <t>rc distrib</t>
  </si>
  <si>
    <t>Service completo. Cambio de aceite y filtros. Control general del vehiculo. Rotacion de ruedas. Cambiar juego de bujias. Desarmar distribucion completa. Cambiar kit, bomba de agua, correa poly-v y liquido refrigerante. Purgado del circuito de refrigeracion. Puesta a punto. Armado total. Lavado motor y de deposito de agua. Ajustar bolilleros de ruedas traseras y engrasar. Cambiar escobilla limpia parabrisas delantera derecha. Control de aceite de caja de velocidad. Sacar junta tapa de valvulas. Limpieza. Cambiar junta tapa de valvulas. Armado total. Agregar sellador de grietas en radiador para eliminar perdidas de agua.</t>
  </si>
  <si>
    <t xml:space="preserve">Sellagrietas </t>
  </si>
  <si>
    <t>Acotto Santiago</t>
  </si>
  <si>
    <t>AD480DM</t>
  </si>
  <si>
    <t>Vw Vento MSI</t>
  </si>
  <si>
    <t xml:space="preserve">Desarmar distribucion completa. Cambiar kit, correa poly-v, polea tensora de correa poly-v y liquido refrigerante. Purgado del circuito de refrigeracion. Puesta a punto. Armado total. Control del tren delantero. No se hayo rotura alguna. Rueda delantera derecha hacer observar porque esta mal gastada. </t>
  </si>
  <si>
    <t>Aceite motor 5w30 AML</t>
  </si>
  <si>
    <t>Cambio de aceite y filtros. Limpieza parcial de sistema de refrigeracion.</t>
  </si>
  <si>
    <t>Reparacion campanas de frenos</t>
  </si>
  <si>
    <t>Agregar liquido desincrustante para limpieza de interior de deposito de liquido refrigerante. Completar con liquido refrigerante. Purgado del circuito de refrigeracion. Sacar ambas cintas de frenos traseras. Cambiar las mismas. Enviar a recificar campanas de frenos.</t>
  </si>
  <si>
    <t>MFM501</t>
  </si>
  <si>
    <t>Auxilio. Control de estado de bateria. Cambiar bateria. Completar nivel de aceite motor y de direccion hidraulica.</t>
  </si>
  <si>
    <t>Desarmar distribucion completa. Cambiar bomba de agua. Cambiar reten piñon de cigüeñal. Armado total. Completar liquido refrigerante. Purgado del circuito de refrigeracion. Sacar semieje delantero derecho. Engrasar triceta lado interno. Armado total. Control del tren delantero. Eliminar ruido en taco motor superior derecho.</t>
  </si>
  <si>
    <t>Service completo. Cambio de aceite y filtros. Control general del vehiculo. Cambiar bieleta de barra estabilizadora lado izquierdo. Cambiar rotula lado derecho.</t>
  </si>
  <si>
    <t>GXD139</t>
  </si>
  <si>
    <t>Sacar cachas de distribucion. Chequear estado de la correa. Dar tension correspondiente (se deetcto tensor de distribucion con ruido, flojo y falta de ajuste) Control del tren delantero. Cambiar rotula inferior derecha. Sacar ambas ruedas traseras. Sacar ambas campanas de frenos. Regular cintas traseras. Limpieza. Regulacion de palanca de ferno de mano. Engrasar bolilleros traseros. y ajustar a la medida correspondiente. Control general para viaje. Regulacion de convergencia.</t>
  </si>
  <si>
    <t>Zallocco Belen</t>
  </si>
  <si>
    <t>KFA171</t>
  </si>
  <si>
    <t>NFC290</t>
  </si>
  <si>
    <t>Service completo. Cambio de aceite y filtros. Control general del vehiculo. Cambiar ambas rotulas inferiores. Cambiar bujes de barra estabilizadora. Cambiar fuelles topes de ambos amortiguadores delanteros. Control del tren trasero. Cambiar bujes de eje trasero</t>
  </si>
  <si>
    <t>Service completo. Cambio de aceite y filtros. Control general del vehiculo. Cambiar juego de pastillas de frenos de ruedas traseras. Cambiar juego de bujias. Reparacion provisoria en manguera de toma de aire. Lavado motor.</t>
  </si>
  <si>
    <t>Inyectores</t>
  </si>
  <si>
    <t xml:space="preserve">Regeneracion de filtro de particulas mediante scaner homologado. Service completo. Cambio de aceite y filtros. Control general del vehiculo. Sacar inyectores. Enviar a controlar. Colocar inyectores nuevos. Aprendizaje de pre inyeccion y configuracion de inyectores nuevos al softward de la camioneta. </t>
  </si>
  <si>
    <t xml:space="preserve">Service completo. Cambio de aceite y filtros. Control general del vehiculo. Control del tren delantero. Cambiar juego de escobillas limpia parabrisas delantero. Cambiar juego de bujias. Lavado motor. </t>
  </si>
  <si>
    <t>Fernez</t>
  </si>
  <si>
    <t>Nissan Frontier</t>
  </si>
  <si>
    <t>Agregar liquido refrigerante y agua destilada. Purgado del circuito de refrigeracion.</t>
  </si>
  <si>
    <t>Albin Damian</t>
  </si>
  <si>
    <t>Sacar alternador. Enviar a reparar. Cambiar correa poly-v. Colocar alternador reparado. Prueba del vehiculo. Control general del vehiculo. Completar nivel de aceite motor. Control aceite de caja.</t>
  </si>
  <si>
    <t>Cambiar manguera de tapa de cilindros a calefaccion. Colocar abrazadera en la misma. Cambiar juego de bujias.</t>
  </si>
  <si>
    <t>Giagante Valeria</t>
  </si>
  <si>
    <t>AC881BR</t>
  </si>
  <si>
    <t>Auxilio. Prueba de bateria. Cambiar bateria. Prueba de alternador.</t>
  </si>
  <si>
    <t xml:space="preserve">Auxilio. Cambiar bomba de nafta en tanque. Armado total. Puesta en marcha. Escaneo del vehiculo. Cambiar sensor CKP. Lavado del circuito de refrigeracion. </t>
  </si>
  <si>
    <t>Control general del vehiculo. Reajustar abrazaderas de mangueras de calefaccion. Control de perdidas de agua. Eliminar perdidas.</t>
  </si>
  <si>
    <t xml:space="preserve">Sacar cremallera de direccion. Enviar a reparar. Volver a colocar. Cambiar bujes de cuerpo de cremallera de direccion. Desarmar distribucion completa. Cambiar kit, bomba de agua, correa poly-v y liquido refrigerante. Purgado del circuito de refrigeracion. Puesta a punto. Armado total. Cambiar juego de bujias. </t>
  </si>
  <si>
    <t>Fiat Uno maestranza</t>
  </si>
  <si>
    <t>Control general del vehiculo. Cambiar juego de bujias. Sacar palanca de cambios completa. Reparar con kit de reparacion nuevo. Sacar selectora de cambios sobre caja de velocidad. Desengranar, limpiar y lubricar. Armado total. Completar nivel de aceite motor.</t>
  </si>
  <si>
    <t>Desarmar distribucion completa. Cambiar kit, bomba de agua y liquido refrigerante. Purgado del circuito de refrigeracion. Puesta a punto. Armado total. Control general del vehiculo. Cambiar pastillas de frenos.</t>
  </si>
  <si>
    <t>Juego cintas de frenos traseras</t>
  </si>
  <si>
    <t>Sonda lambda</t>
  </si>
  <si>
    <t>Benavidez Carlos</t>
  </si>
  <si>
    <t>Cambiar junta tapa de valvulas. Cambiar juego de bujias. Cambiar sonda lambda. Escaneo general del vehiculo.</t>
  </si>
  <si>
    <t>Cambiar ambos tacos soporte de eje trasero. Cambiar oring en caños de cremallera de direccion hidraulica. Completar nivel de aceite de direccion hidraulica (SIN CARGO).</t>
  </si>
  <si>
    <t>Tacos</t>
  </si>
  <si>
    <t>jose marmol</t>
  </si>
  <si>
    <t>Desarmar distribucion completa. Cambiar kit, bomba de agua, correa poly-v y liquido refrigerante. Purgado del circuito de refrigeracion. Puesta a punto. Armado total. Control del tren delantero. Cambiar ambas rotulas.</t>
  </si>
  <si>
    <t>Cambiar ambos fuelles topes de amortiguadores delanteros.</t>
  </si>
  <si>
    <t>Cambiar termostato. Agregar liquido refrigerante nuevo. Purgado del circuito de refrigeracion. Control de bujias. Dar luz a las mismas.</t>
  </si>
  <si>
    <t>Flores Juani</t>
  </si>
  <si>
    <t>reten arbol de levas</t>
  </si>
  <si>
    <t>Polea correa poly-v</t>
  </si>
  <si>
    <t>Control general del vehiculo. Desarmar distribucion completa. Cambiar kit, bomba de agua, correa poly-v, polea tensora de correa poly-v, reten arbol de levas y liquido refrigerante. Purgado del circuito de refrigeracion. Puesta a punto. Armado total. Cambiar escobilla limpia parabrisas trasera. Control del tren delantero. Cambiar bieleta de barra estabilizadora lado derecho.</t>
  </si>
  <si>
    <t>Desarmar ambos frenos traseros. Reparar con cintas nuevas. Hacer rectificar campanas. Armado total. Regulacion de freno de mano.</t>
  </si>
  <si>
    <t>Sacar aforador de tanque de combustible. Cambiar bomba de nafta. Armado total. Cambiar sonda lambda. Escaneo del vehiculo. Control de presion de nafta. Borrado de errores.</t>
  </si>
  <si>
    <t>Bomba nafta</t>
  </si>
  <si>
    <t>LTE128</t>
  </si>
  <si>
    <t>Cambiar bomba de direccion hidraulica. Cambiar polea de alternador con embrague. Cambiar correa poly-v. Controlar poleas restantes de correa poly-v. Armado total.</t>
  </si>
  <si>
    <t>Bomba direccion hidraulica</t>
  </si>
  <si>
    <t>Service completo. Cambio de aceite y filtros. Control general del vehiculo. PRECAP PICKMAN Y EXTREMO DE DIRECCION LARGO LADO DERECHO ROTOS.</t>
  </si>
  <si>
    <t xml:space="preserve">Service completo. Cambio de aceite y filtros. Control general del vehiculo. Desarmar distribucion completa. Cambiar kit, polea tensora de correa poly-v. Puesta a punto. Armado total. Lavado motor. </t>
  </si>
  <si>
    <t>Chiapello Silvia</t>
  </si>
  <si>
    <t>GXS150</t>
  </si>
  <si>
    <t>Honda Civic</t>
  </si>
  <si>
    <t>Lavado motor. Control general del vehiculo. Control de bujias. Se hallo tren delantero con varias fallas (hacer reparar). Realizar pronto cambio de bujias.</t>
  </si>
  <si>
    <t>IPM260</t>
  </si>
  <si>
    <t>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t>
  </si>
  <si>
    <t>Cables de bujias Mahle</t>
  </si>
  <si>
    <t>Soporte caja de velocidad</t>
  </si>
  <si>
    <t>Kit de reparacion palanca de cambios</t>
  </si>
  <si>
    <t>Filtro nafta Mahle KL237</t>
  </si>
  <si>
    <t>Juego de bujias Mopar</t>
  </si>
  <si>
    <t>Correa de alternador</t>
  </si>
  <si>
    <t>Tornillos</t>
  </si>
  <si>
    <t>Abrazaderas varias</t>
  </si>
  <si>
    <t>Mangueras varias</t>
  </si>
  <si>
    <t>Control de sistema de correa auxiliar. Cambiar polea de alternador. Cambiar correa poly-v.</t>
  </si>
  <si>
    <t>Polea de alternador con embrague</t>
  </si>
  <si>
    <t>HCI727</t>
  </si>
  <si>
    <t>Fuelle homocinetica semieje interno</t>
  </si>
  <si>
    <t>Abrazadera 50/70</t>
  </si>
  <si>
    <t>Brazos de rotulas inferiores y superiores</t>
  </si>
  <si>
    <t>la casa del elastico</t>
  </si>
  <si>
    <t xml:space="preserve">Service completo. Cambio de aceite y filtros. Control general del vehiculo.  Control y reparacion completa de tren delatero. </t>
  </si>
  <si>
    <t>Prueba de bateria. Cambiar bateria. Prueba de alternador.</t>
  </si>
  <si>
    <t>Donadio Raquel</t>
  </si>
  <si>
    <t>AC710OW</t>
  </si>
  <si>
    <t>Control del tren delantero. Control de frenos de ambas ruedas delanteras. Desarmar frenos de ambas ruedas traseras. Control de estado de las mismas. Regular cintas de frenos. Armado total.</t>
  </si>
  <si>
    <t>Service completo. Cambio de aceite y filtros. Control general del vehiculo. Desarmar ambos frenos traseros. Control general de los mismos. Cambiar juego de cintas de frenos. Regulacion de las mismas. Armado total.</t>
  </si>
  <si>
    <t>Bujes de parrilla inferior p. trasera</t>
  </si>
  <si>
    <t>Bujes de parrilla superior p. derecha</t>
  </si>
  <si>
    <t>Bujes de parrlla inferior p. delantera</t>
  </si>
  <si>
    <t>Bujes de parrilla inferior p. central</t>
  </si>
  <si>
    <t>Tornillo regulador de comba</t>
  </si>
  <si>
    <t>Alineacion</t>
  </si>
  <si>
    <t xml:space="preserve">Service completo. Cambio de aceite y filtros. Control general del vehiculo. Cambiar amobos amortiguadores delanteros. Cambiar ambos fuelles topes de amortiguadores. Sacar ambas parrillas inferiores. Reparar con bujes nuevos. Sacar parrilla superior derecha. Reparar con bujes nuevos. Cambiar bieletas de barra estabilizadora. Hacer alinear. Se coloco tornillo corrector de comba en parrilla inferior izquierda parte delantera. </t>
  </si>
  <si>
    <t>AB242IC</t>
  </si>
  <si>
    <t>Filtro combustible secundario</t>
  </si>
  <si>
    <t xml:space="preserve">Cremallera </t>
  </si>
  <si>
    <t>Auxilio. Control de alternador. Control de estado de bateria. Cambiar bateria.</t>
  </si>
  <si>
    <t xml:space="preserve">Bateria Moura </t>
  </si>
  <si>
    <t>Aceite motor 5w30 Dexo2 AG</t>
  </si>
  <si>
    <t>Control de presion de aceite (40lbs en frio y 9lbs en caliente). Cambiar aceite motor. Reemplazarlo por aceite 20w50.</t>
  </si>
  <si>
    <t>Control del tren delantero. Cambiar bieleta de barra estabilizadora lado derecho. Control parcial del vehiculo. Completar nivel de liquido refrigerante.</t>
  </si>
  <si>
    <t xml:space="preserve">Control parcial del vehiculo. Auxilio. Control de alternador. Control de estado de bateria. Cambiar bateria. </t>
  </si>
  <si>
    <t>Palloni Sirley</t>
  </si>
  <si>
    <t>AB303WX</t>
  </si>
  <si>
    <t>AG593NM</t>
  </si>
  <si>
    <t>Lavado parcial del motor. Sacar polea de cigüeñal. Cambiar reten de piñon de cigüeñal. Cambiar correa poly-v. Armado total.</t>
  </si>
  <si>
    <t>Reten piñon cigüeñal</t>
  </si>
  <si>
    <t>Sacar ambas campanas de frenos traseros. Limpieza. Regulacion de cintas. Comer gancho en ambas campanas. Armado total. Regulacion.</t>
  </si>
  <si>
    <t>Service completo. Cambio de aceite y filtros. Control general del vehiculo para viaje. Cambiar pastillas de frenos. Cambiar escobilla limpia parabrisas. Lavado motor.</t>
  </si>
  <si>
    <t>Completar nivel de aceite de direccion hidraulica. Sacar barra de mando trasera. Cambiar cruceta trasera. Engrase. Armado total.</t>
  </si>
  <si>
    <t>Cruceta trasera</t>
  </si>
  <si>
    <t>Maan Constructora</t>
  </si>
  <si>
    <t>Vw Saveiro</t>
  </si>
  <si>
    <t xml:space="preserve">Service completo. Cambio de aceite y filtros. Control general del vehiculo. Cambiar ambos bujes de barra estabilizadora. </t>
  </si>
  <si>
    <t>Service completo. Cambio de aceite y filtros. Control general del vehiculo. Cambiar filtro de combustible secundario. Cambiar pastillas de frenos. Sacar cremallera de direccion. Cambiar por cremallera nueva.</t>
  </si>
  <si>
    <t>AB634HP</t>
  </si>
  <si>
    <t>Service completo. Cambio de aceite y filtros. Control general del vehiculo. Cambiar bujes de barra estabilizadora. Cambiar juego de pastillas de frenos. Lavado motor.</t>
  </si>
  <si>
    <t>Sacar ambos tubos de gas. Llevar a chapista. Volver a colocar.</t>
  </si>
  <si>
    <t>Escaneo del vehiculo. Borrado de luz de check-in. Cambiar juego de bujias de encendido.</t>
  </si>
  <si>
    <t>Juego de bujias NGK original Mopar</t>
  </si>
  <si>
    <t>Cambiar oring de gasificador de motor. Lavado parcial de motor.</t>
  </si>
  <si>
    <t>Desarmar freno de rueda trasera izquierda. Cambiar cilindro de freno. Cambiar liquido de freno. Purgado del circuito de freno.</t>
  </si>
  <si>
    <t>Control general para viaje. Control del tren delantero. Control de alineacion. Enderezar chapon bajo motor. Lavado de motor. Completar nivel de aceite motor.</t>
  </si>
  <si>
    <t>Ajustar arandelas nuevas a chapa deflectora de calor de escape a carroceria. Control de frenos de ruedas traseras. Limpieza. Regular cintas de frenos. Cambiar cable de freno de mano lado izquierdo. Regular altura de freno de mano. Completar nivel de aceite motor. Lavado motor.</t>
  </si>
  <si>
    <t>Cable freno de mano</t>
  </si>
  <si>
    <t>Tensor de distribucion</t>
  </si>
  <si>
    <t>Desarmar distribucion completa. Cambiar kit, bomba de agua, correa poly-v y liquido refrigerante. Purgado del circuito de refrigeracion. Puesta a punto. Armado total. Cambiar junta tapa de valvulas.</t>
  </si>
  <si>
    <t>cpd</t>
  </si>
  <si>
    <t>Polea tensora de correa poly-v</t>
  </si>
  <si>
    <t>KZF173</t>
  </si>
  <si>
    <t>AE034VP</t>
  </si>
  <si>
    <t>Martinengo Julian</t>
  </si>
  <si>
    <t xml:space="preserve">Chevrolet Joy </t>
  </si>
  <si>
    <t xml:space="preserve">Sacar caja de velocidad. Cambiar crapodina de embrague. Cambiar liquido de embrague. Purgado. </t>
  </si>
  <si>
    <t>AB832SU</t>
  </si>
  <si>
    <t>Service completo. Cambio de aceite y filtros. Control general del vehiculo. Cambiar ambas bieletas de barra estabilizadora. Lavado motor.</t>
  </si>
  <si>
    <t>NLV555</t>
  </si>
  <si>
    <t>Cilindros frenos traseros</t>
  </si>
  <si>
    <t>Cruceta columna de direccion</t>
  </si>
  <si>
    <t>Juego cintas de frenos traseros</t>
  </si>
  <si>
    <t xml:space="preserve">Service completo. Cambio de aceite y filtros. Control general del vehiculo. Desarmar suspension delantera derecha. Sacar homocinetica. Lavado. Colocar grasa de homocinetica nueva con fuelle nuevo. Lavado motor. </t>
  </si>
  <si>
    <t>Service completo. Cambio de aceite y filtros. Control general del vehiculo. Cambiar precap de direccion.</t>
  </si>
  <si>
    <t xml:space="preserve">Service completo. Cambio de aceite y filtros. Control general del vehiculo. Cambiar pastillas de frenos. </t>
  </si>
  <si>
    <t>Jta tapa de valvulas con rtns de inyector</t>
  </si>
  <si>
    <t>Giovanini Laura</t>
  </si>
  <si>
    <t>KBX528</t>
  </si>
  <si>
    <t>Rotula de parrilla</t>
  </si>
  <si>
    <t>Garganta termostato</t>
  </si>
  <si>
    <t>Service completo. Cambio de aceite y filtros. Control general del vehiculo. Cambiar extremo de direccion lado izquierdo. Cambiar rotula de parrilla derecha. Cambiar garganta de termostato. Agregar liquido refrigerante. Purgado del circuito de refrigeracion. Cambiar escobillas limpia parabrisas. Lavado motor.</t>
  </si>
  <si>
    <t>Valvula reguladora de presion</t>
  </si>
  <si>
    <t>galliano</t>
  </si>
  <si>
    <t>juan carlos</t>
  </si>
  <si>
    <t>Manguera ventilacion</t>
  </si>
  <si>
    <t>Junta tapa de cilindros</t>
  </si>
  <si>
    <t>Juego juntas de descarbonizacion</t>
  </si>
  <si>
    <t>Renault Simbol</t>
  </si>
  <si>
    <t>Service compelto. Cambio de aceite y filtros. Control general del vehiculo. Cambiar ambos bujes bieletas de barra estabilizadora.</t>
  </si>
  <si>
    <t>Bujes bieletas</t>
  </si>
  <si>
    <t>Napoli Luciano</t>
  </si>
  <si>
    <t>MBX046</t>
  </si>
  <si>
    <t>Service completo. Cambio de aceite y filtros. Control general del vehiculo. Cambiar juego de bujias. Cambiar lampara. Desarmar suspension de ambos lados. Sacar ambos amortiguadores completos. Reparar con cazoletas nuevas. Armado total. Regulacion de convergencia.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</si>
</sst>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4" formatCode="_-&quot;$&quot;\ * #,##0.00_-;\-&quot;$&quot;\ * #,##0.00_-;_-&quot;$&quot;\ * &quot;-&quot;??_-;_-@_-"/>
    <numFmt numFmtId="164" formatCode="&quot;$&quot;\ #,##0.00;[Red]&quot;$&quot;\ #,##0.00"/>
    <numFmt numFmtId="165" formatCode="[$$-2C0A]#,##0.00"/>
    <numFmt numFmtId="166" formatCode="0.0"/>
    <numFmt numFmtId="167" formatCode="&quot;$&quot;\ #,##0.00"/>
    <numFmt numFmtId="168" formatCode="_(&quot;$&quot;\ * #,##0.0_);_(&quot;$&quot;\ * \(#,##0.0\);_(&quot;$&quot;\ * &quot;-&quot;??_);_(@_)"/>
    <numFmt numFmtId="169" formatCode="0.0%"/>
    <numFmt numFmtId="170" formatCode="d\-m\-yy;@"/>
  </numFmts>
  <fonts count="36" x14ac:knownFonts="1">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b/>
      <sz val="12"/>
      <color theme="1" tint="0.34998626667073579"/>
      <name val="Calibri"/>
      <family val="2"/>
      <scheme val="minor"/>
    </font>
    <font>
      <u/>
      <sz val="12"/>
      <color theme="10"/>
      <name val="Calibri"/>
      <family val="2"/>
      <scheme val="minor"/>
    </font>
    <font>
      <u/>
      <sz val="12"/>
      <color theme="11"/>
      <name val="Calibri"/>
      <family val="2"/>
      <scheme val="minor"/>
    </font>
    <font>
      <b/>
      <i/>
      <sz val="12"/>
      <color theme="1"/>
      <name val="Calibri"/>
      <family val="2"/>
      <scheme val="minor"/>
    </font>
    <font>
      <sz val="8"/>
      <name val="Calibri"/>
      <family val="2"/>
      <scheme val="minor"/>
    </font>
    <font>
      <i/>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b/>
      <sz val="16"/>
      <color theme="0"/>
      <name val="Calibri"/>
      <family val="2"/>
      <scheme val="minor"/>
    </font>
    <font>
      <b/>
      <sz val="12"/>
      <color theme="3" tint="0.39997558519241921"/>
      <name val="Calibri"/>
      <family val="2"/>
      <scheme val="minor"/>
    </font>
    <font>
      <b/>
      <sz val="12"/>
      <color theme="1" tint="0.34998626667073579"/>
      <name val="Calibri"/>
      <family val="2"/>
      <scheme val="minor"/>
    </font>
    <font>
      <b/>
      <i/>
      <sz val="16"/>
      <color theme="1"/>
      <name val="Calibri"/>
      <family val="2"/>
      <scheme val="minor"/>
    </font>
    <font>
      <i/>
      <sz val="16"/>
      <color theme="1"/>
      <name val="Calibri"/>
      <family val="2"/>
      <scheme val="minor"/>
    </font>
    <font>
      <b/>
      <sz val="14"/>
      <color theme="1"/>
      <name val="Calibri"/>
      <family val="2"/>
      <scheme val="minor"/>
    </font>
    <font>
      <sz val="14"/>
      <color theme="1"/>
      <name val="Calibri"/>
      <family val="2"/>
      <scheme val="minor"/>
    </font>
    <font>
      <b/>
      <i/>
      <sz val="14"/>
      <color theme="1"/>
      <name val="Calibri"/>
      <family val="2"/>
      <scheme val="minor"/>
    </font>
    <font>
      <sz val="14"/>
      <color theme="0"/>
      <name val="Calibri"/>
      <family val="2"/>
      <scheme val="minor"/>
    </font>
    <font>
      <sz val="12"/>
      <color rgb="FF000000"/>
      <name val="Calibri"/>
      <family val="2"/>
      <scheme val="minor"/>
    </font>
    <font>
      <i/>
      <sz val="10"/>
      <color theme="1"/>
      <name val="Calibri"/>
      <family val="2"/>
      <scheme val="minor"/>
    </font>
    <font>
      <sz val="9"/>
      <color indexed="81"/>
      <name val="Tahoma"/>
      <family val="2"/>
    </font>
    <font>
      <b/>
      <sz val="9"/>
      <color indexed="81"/>
      <name val="Tahoma"/>
      <family val="2"/>
    </font>
    <font>
      <sz val="14"/>
      <name val="Calibri"/>
      <family val="2"/>
      <scheme val="minor"/>
    </font>
    <font>
      <b/>
      <sz val="12"/>
      <color rgb="FFFF0000"/>
      <name val="Calibri"/>
      <family val="2"/>
      <scheme val="minor"/>
    </font>
    <font>
      <b/>
      <i/>
      <sz val="14"/>
      <color rgb="FFFF0000"/>
      <name val="Calibri"/>
      <family val="2"/>
      <scheme val="minor"/>
    </font>
    <font>
      <i/>
      <sz val="20"/>
      <color theme="1"/>
      <name val="Calibri"/>
      <family val="2"/>
      <scheme val="minor"/>
    </font>
    <font>
      <b/>
      <i/>
      <sz val="20"/>
      <color theme="1"/>
      <name val="Calibri"/>
      <family val="2"/>
      <scheme val="minor"/>
    </font>
    <font>
      <b/>
      <i/>
      <sz val="14"/>
      <name val="Calibri"/>
      <family val="2"/>
      <scheme val="minor"/>
    </font>
    <font>
      <b/>
      <sz val="14"/>
      <color rgb="FFFF0000"/>
      <name val="Calibri"/>
      <family val="2"/>
      <scheme val="minor"/>
    </font>
  </fonts>
  <fills count="16">
    <fill>
      <patternFill patternType="none"/>
    </fill>
    <fill>
      <patternFill patternType="gray125"/>
    </fill>
    <fill>
      <patternFill patternType="solid">
        <fgColor theme="6" tint="0.79998168889431442"/>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249977111117893"/>
        <bgColor theme="4" tint="-0.249977111117893"/>
      </patternFill>
    </fill>
    <fill>
      <patternFill patternType="solid">
        <fgColor theme="4" tint="0.59999389629810485"/>
        <bgColor indexed="64"/>
      </patternFill>
    </fill>
    <fill>
      <patternFill patternType="solid">
        <fgColor rgb="FFFFFF00"/>
        <bgColor indexed="64"/>
      </patternFill>
    </fill>
    <fill>
      <patternFill patternType="solid">
        <fgColor theme="9" tint="-0.249977111117893"/>
        <bgColor indexed="64"/>
      </patternFill>
    </fill>
    <fill>
      <patternFill patternType="solid">
        <fgColor theme="2" tint="-9.9978637043366805E-2"/>
        <bgColor indexed="64"/>
      </patternFill>
    </fill>
    <fill>
      <patternFill patternType="solid">
        <fgColor rgb="FFFFC000"/>
        <bgColor indexed="64"/>
      </patternFill>
    </fill>
    <fill>
      <patternFill patternType="solid">
        <fgColor rgb="FF92D050"/>
        <bgColor indexed="64"/>
      </patternFill>
    </fill>
  </fills>
  <borders count="11">
    <border>
      <left/>
      <right/>
      <top/>
      <bottom/>
      <diagonal/>
    </border>
    <border>
      <left/>
      <right/>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right/>
      <top/>
      <bottom style="thin">
        <color theme="4" tint="0.79998168889431442"/>
      </bottom>
      <diagonal/>
    </border>
    <border>
      <left style="thin">
        <color theme="4" tint="0.79995117038483843"/>
      </left>
      <right style="thin">
        <color theme="4" tint="0.79995117038483843"/>
      </right>
      <top style="thin">
        <color theme="4" tint="0.79998168889431442"/>
      </top>
      <bottom style="thin">
        <color theme="4" tint="0.79995117038483843"/>
      </bottom>
      <diagonal/>
    </border>
    <border>
      <left style="thin">
        <color theme="4" tint="0.79995117038483843"/>
      </left>
      <right style="thin">
        <color theme="4" tint="0.79995117038483843"/>
      </right>
      <top style="thin">
        <color theme="4" tint="0.79995117038483843"/>
      </top>
      <bottom style="thin">
        <color theme="4" tint="0.79995117038483843"/>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199">
    <xf numFmtId="0" fontId="0" fillId="0" borderId="0"/>
    <xf numFmtId="44" fontId="4" fillId="0" borderId="0" applyFont="0" applyFill="0" applyBorder="0" applyAlignment="0" applyProtection="0"/>
    <xf numFmtId="9" fontId="4" fillId="0" borderId="0" applyFon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44" fontId="2" fillId="0" borderId="0" applyFon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44" fontId="1" fillId="0" borderId="0" applyFon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226">
    <xf numFmtId="0" fontId="0" fillId="0" borderId="0" xfId="0"/>
    <xf numFmtId="44" fontId="0" fillId="0" borderId="0" xfId="1" applyFont="1"/>
    <xf numFmtId="9" fontId="0" fillId="0" borderId="0" xfId="0" applyNumberFormat="1"/>
    <xf numFmtId="0" fontId="0" fillId="0" borderId="0" xfId="0" applyProtection="1">
      <protection locked="0"/>
    </xf>
    <xf numFmtId="44" fontId="0" fillId="0" borderId="0" xfId="1" applyFont="1" applyProtection="1">
      <protection locked="0"/>
    </xf>
    <xf numFmtId="44" fontId="0" fillId="0" borderId="0" xfId="1" applyFont="1" applyProtection="1"/>
    <xf numFmtId="0" fontId="12" fillId="0" borderId="0" xfId="0" applyFont="1" applyProtection="1">
      <protection locked="0"/>
    </xf>
    <xf numFmtId="44" fontId="0" fillId="0" borderId="0" xfId="1" applyFont="1" applyBorder="1" applyProtection="1">
      <protection locked="0"/>
    </xf>
    <xf numFmtId="9" fontId="0" fillId="0" borderId="0" xfId="2" applyFont="1" applyBorder="1" applyProtection="1">
      <protection locked="0"/>
    </xf>
    <xf numFmtId="14" fontId="0" fillId="0" borderId="0" xfId="0" applyNumberFormat="1" applyProtection="1">
      <protection locked="0"/>
    </xf>
    <xf numFmtId="0" fontId="0" fillId="0" borderId="2" xfId="0" applyBorder="1" applyProtection="1">
      <protection locked="0"/>
    </xf>
    <xf numFmtId="0" fontId="0" fillId="0" borderId="0" xfId="2" applyNumberFormat="1" applyFont="1" applyBorder="1" applyProtection="1">
      <protection locked="0"/>
    </xf>
    <xf numFmtId="0" fontId="5" fillId="4" borderId="0" xfId="0" applyFont="1" applyFill="1" applyAlignment="1" applyProtection="1">
      <alignment vertical="center"/>
      <protection locked="0"/>
    </xf>
    <xf numFmtId="0" fontId="5" fillId="4" borderId="0" xfId="0" applyFont="1" applyFill="1" applyAlignment="1">
      <alignment vertical="center"/>
    </xf>
    <xf numFmtId="0" fontId="0" fillId="5" borderId="0" xfId="0" applyFill="1"/>
    <xf numFmtId="44" fontId="0" fillId="5" borderId="0" xfId="1" applyFont="1" applyFill="1" applyBorder="1" applyProtection="1"/>
    <xf numFmtId="44" fontId="0" fillId="5" borderId="2" xfId="1" applyFont="1" applyFill="1" applyBorder="1" applyProtection="1"/>
    <xf numFmtId="44" fontId="0" fillId="0" borderId="2" xfId="1" applyFont="1" applyBorder="1" applyProtection="1"/>
    <xf numFmtId="44" fontId="0" fillId="5" borderId="0" xfId="1" applyFont="1" applyFill="1" applyProtection="1"/>
    <xf numFmtId="44" fontId="0" fillId="5" borderId="0" xfId="0" applyNumberFormat="1" applyFill="1"/>
    <xf numFmtId="44" fontId="3" fillId="5" borderId="0" xfId="0" applyNumberFormat="1" applyFont="1" applyFill="1"/>
    <xf numFmtId="44" fontId="0" fillId="5" borderId="3" xfId="0" applyNumberFormat="1" applyFill="1" applyBorder="1"/>
    <xf numFmtId="0" fontId="0" fillId="0" borderId="3" xfId="0" applyBorder="1"/>
    <xf numFmtId="14" fontId="0" fillId="0" borderId="0" xfId="0" applyNumberFormat="1"/>
    <xf numFmtId="0" fontId="0" fillId="0" borderId="2" xfId="0" applyBorder="1"/>
    <xf numFmtId="0" fontId="0" fillId="0" borderId="4" xfId="0" applyBorder="1"/>
    <xf numFmtId="14" fontId="5" fillId="4" borderId="0" xfId="0" applyNumberFormat="1" applyFont="1" applyFill="1" applyAlignment="1">
      <alignment vertical="center"/>
    </xf>
    <xf numFmtId="44" fontId="0" fillId="5" borderId="3" xfId="1" applyFont="1" applyFill="1" applyBorder="1" applyProtection="1"/>
    <xf numFmtId="14" fontId="0" fillId="5" borderId="0" xfId="0" applyNumberFormat="1" applyFill="1"/>
    <xf numFmtId="14" fontId="5" fillId="4" borderId="0" xfId="0" applyNumberFormat="1" applyFont="1" applyFill="1" applyAlignment="1" applyProtection="1">
      <alignment vertical="center"/>
      <protection locked="0"/>
    </xf>
    <xf numFmtId="164" fontId="5" fillId="4" borderId="0" xfId="0" applyNumberFormat="1" applyFont="1" applyFill="1" applyAlignment="1">
      <alignment vertical="center"/>
    </xf>
    <xf numFmtId="164" fontId="0" fillId="0" borderId="3" xfId="0" applyNumberFormat="1" applyBorder="1"/>
    <xf numFmtId="0" fontId="16" fillId="4" borderId="0" xfId="0" applyFont="1" applyFill="1" applyAlignment="1" applyProtection="1">
      <alignment vertical="top"/>
      <protection locked="0"/>
    </xf>
    <xf numFmtId="0" fontId="17" fillId="4" borderId="0" xfId="0" applyFont="1" applyFill="1" applyAlignment="1" applyProtection="1">
      <alignment vertical="center"/>
      <protection locked="0"/>
    </xf>
    <xf numFmtId="0" fontId="7" fillId="3" borderId="0" xfId="0" applyFont="1" applyFill="1" applyAlignment="1" applyProtection="1">
      <alignment horizontal="center" vertical="center"/>
      <protection locked="0"/>
    </xf>
    <xf numFmtId="0" fontId="7" fillId="5" borderId="0" xfId="0" applyFont="1" applyFill="1" applyAlignment="1">
      <alignment horizontal="center" vertical="center"/>
    </xf>
    <xf numFmtId="0" fontId="7" fillId="3" borderId="2" xfId="0" applyFont="1" applyFill="1" applyBorder="1" applyAlignment="1" applyProtection="1">
      <alignment horizontal="center" vertical="center"/>
      <protection locked="0"/>
    </xf>
    <xf numFmtId="44" fontId="7" fillId="2" borderId="0" xfId="1" applyFont="1" applyFill="1" applyBorder="1" applyAlignment="1" applyProtection="1">
      <alignment horizontal="center" vertical="center"/>
      <protection locked="0"/>
    </xf>
    <xf numFmtId="44" fontId="7" fillId="2" borderId="2" xfId="1" applyFont="1" applyFill="1" applyBorder="1" applyAlignment="1" applyProtection="1">
      <alignment horizontal="center" vertical="center"/>
    </xf>
    <xf numFmtId="44" fontId="7" fillId="3" borderId="0" xfId="1" applyFont="1" applyFill="1" applyAlignment="1" applyProtection="1">
      <alignment horizontal="center" vertical="center"/>
      <protection locked="0"/>
    </xf>
    <xf numFmtId="44" fontId="7" fillId="2" borderId="0" xfId="1" applyFont="1" applyFill="1" applyAlignment="1" applyProtection="1">
      <alignment horizontal="center" vertical="center"/>
    </xf>
    <xf numFmtId="44" fontId="7" fillId="5" borderId="0" xfId="1" applyFont="1" applyFill="1" applyAlignment="1" applyProtection="1">
      <alignment horizontal="center" vertical="center"/>
    </xf>
    <xf numFmtId="44" fontId="7" fillId="6" borderId="3" xfId="1" applyFont="1" applyFill="1" applyBorder="1" applyAlignment="1" applyProtection="1">
      <alignment horizontal="center" vertical="center" wrapText="1"/>
    </xf>
    <xf numFmtId="44" fontId="7" fillId="6" borderId="0" xfId="1" applyFont="1" applyFill="1" applyAlignment="1" applyProtection="1">
      <alignment horizontal="center" vertical="center" wrapText="1"/>
    </xf>
    <xf numFmtId="14" fontId="7" fillId="3" borderId="0" xfId="0" applyNumberFormat="1" applyFont="1" applyFill="1" applyAlignment="1" applyProtection="1">
      <alignment horizontal="center" vertical="center"/>
      <protection locked="0"/>
    </xf>
    <xf numFmtId="44" fontId="7" fillId="6" borderId="4" xfId="1" applyFont="1" applyFill="1" applyBorder="1" applyAlignment="1" applyProtection="1">
      <alignment horizontal="center" vertical="center" wrapText="1"/>
    </xf>
    <xf numFmtId="14" fontId="7" fillId="6" borderId="0" xfId="1" applyNumberFormat="1" applyFont="1" applyFill="1" applyBorder="1" applyAlignment="1" applyProtection="1">
      <alignment horizontal="center" vertical="center" wrapText="1"/>
    </xf>
    <xf numFmtId="44" fontId="7" fillId="6" borderId="0" xfId="1" applyFont="1" applyFill="1" applyBorder="1" applyAlignment="1" applyProtection="1">
      <alignment horizontal="center" vertical="center" wrapText="1"/>
    </xf>
    <xf numFmtId="164" fontId="7" fillId="2" borderId="3" xfId="1" applyNumberFormat="1" applyFont="1" applyFill="1" applyBorder="1" applyAlignment="1" applyProtection="1">
      <alignment horizontal="center" vertical="center"/>
      <protection locked="0"/>
    </xf>
    <xf numFmtId="14" fontId="7" fillId="2" borderId="0" xfId="1" applyNumberFormat="1" applyFont="1" applyFill="1" applyBorder="1" applyAlignment="1" applyProtection="1">
      <alignment horizontal="center" vertical="center"/>
      <protection locked="0"/>
    </xf>
    <xf numFmtId="44" fontId="7" fillId="2" borderId="2" xfId="1" applyFont="1" applyFill="1" applyBorder="1" applyAlignment="1" applyProtection="1">
      <alignment horizontal="center" vertical="center"/>
      <protection locked="0"/>
    </xf>
    <xf numFmtId="0" fontId="0" fillId="7" borderId="0" xfId="0" applyFill="1" applyProtection="1">
      <protection locked="0"/>
    </xf>
    <xf numFmtId="0" fontId="15" fillId="7" borderId="0" xfId="0" applyFont="1" applyFill="1" applyProtection="1">
      <protection locked="0"/>
    </xf>
    <xf numFmtId="0" fontId="6" fillId="7" borderId="0" xfId="0" applyFont="1" applyFill="1" applyProtection="1">
      <protection locked="0"/>
    </xf>
    <xf numFmtId="0" fontId="0" fillId="7" borderId="0" xfId="0" applyFill="1"/>
    <xf numFmtId="0" fontId="12" fillId="7" borderId="0" xfId="0" applyFont="1" applyFill="1" applyProtection="1">
      <protection locked="0"/>
    </xf>
    <xf numFmtId="0" fontId="6" fillId="7" borderId="0" xfId="0" applyFont="1" applyFill="1"/>
    <xf numFmtId="14" fontId="0" fillId="7" borderId="0" xfId="0" applyNumberFormat="1" applyFill="1"/>
    <xf numFmtId="0" fontId="10" fillId="7" borderId="0" xfId="0" applyFont="1" applyFill="1"/>
    <xf numFmtId="0" fontId="13" fillId="7" borderId="0" xfId="0" applyFont="1" applyFill="1"/>
    <xf numFmtId="0" fontId="0" fillId="7" borderId="0" xfId="0" applyFill="1" applyAlignment="1">
      <alignment horizontal="center"/>
    </xf>
    <xf numFmtId="44" fontId="0" fillId="7" borderId="0" xfId="1" applyFont="1" applyFill="1" applyProtection="1"/>
    <xf numFmtId="0" fontId="0" fillId="7" borderId="1" xfId="0" applyFill="1" applyBorder="1"/>
    <xf numFmtId="0" fontId="0" fillId="7" borderId="1" xfId="0" applyFill="1" applyBorder="1" applyAlignment="1">
      <alignment horizontal="center"/>
    </xf>
    <xf numFmtId="0" fontId="6" fillId="7" borderId="0" xfId="0" applyFont="1" applyFill="1" applyAlignment="1">
      <alignment horizontal="right"/>
    </xf>
    <xf numFmtId="44" fontId="0" fillId="7" borderId="0" xfId="0" applyNumberFormat="1" applyFill="1"/>
    <xf numFmtId="9" fontId="0" fillId="0" borderId="0" xfId="2" applyFont="1"/>
    <xf numFmtId="0" fontId="0" fillId="8" borderId="0" xfId="0" applyFill="1" applyProtection="1">
      <protection locked="0"/>
    </xf>
    <xf numFmtId="44" fontId="0" fillId="7" borderId="0" xfId="0" applyNumberFormat="1" applyFill="1" applyProtection="1">
      <protection locked="0"/>
    </xf>
    <xf numFmtId="0" fontId="0" fillId="7" borderId="0" xfId="0" applyFill="1" applyAlignment="1">
      <alignment vertical="top" wrapText="1"/>
    </xf>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14" fontId="18" fillId="3" borderId="0" xfId="0" applyNumberFormat="1" applyFont="1" applyFill="1" applyAlignment="1" applyProtection="1">
      <alignment horizontal="center" vertical="center"/>
      <protection locked="0"/>
    </xf>
    <xf numFmtId="44" fontId="7" fillId="2" borderId="0" xfId="1" applyFont="1" applyFill="1" applyBorder="1" applyAlignment="1" applyProtection="1">
      <alignment horizontal="center" vertical="center" wrapText="1"/>
      <protection locked="0"/>
    </xf>
    <xf numFmtId="44" fontId="0" fillId="0" borderId="0" xfId="1" applyFont="1" applyFill="1" applyBorder="1" applyProtection="1">
      <protection locked="0"/>
    </xf>
    <xf numFmtId="0" fontId="15" fillId="7" borderId="0" xfId="0" applyFont="1" applyFill="1" applyAlignment="1" applyProtection="1">
      <alignment horizontal="left"/>
      <protection locked="0"/>
    </xf>
    <xf numFmtId="0" fontId="12" fillId="7" borderId="0" xfId="0" applyFont="1" applyFill="1" applyAlignment="1" applyProtection="1">
      <alignment horizontal="left"/>
      <protection locked="0"/>
    </xf>
    <xf numFmtId="0" fontId="0" fillId="7" borderId="0" xfId="0" applyFill="1" applyAlignment="1">
      <alignment horizontal="left"/>
    </xf>
    <xf numFmtId="44" fontId="0" fillId="7" borderId="0" xfId="249" applyFont="1" applyFill="1" applyProtection="1"/>
    <xf numFmtId="0" fontId="21" fillId="7" borderId="0" xfId="0" applyFont="1" applyFill="1"/>
    <xf numFmtId="0" fontId="22" fillId="7" borderId="0" xfId="0" applyFont="1" applyFill="1"/>
    <xf numFmtId="0" fontId="23" fillId="7" borderId="0" xfId="0" applyFont="1" applyFill="1"/>
    <xf numFmtId="0" fontId="24" fillId="7" borderId="0" xfId="0" applyFont="1" applyFill="1"/>
    <xf numFmtId="0" fontId="22" fillId="7" borderId="0" xfId="0" applyFont="1" applyFill="1" applyAlignment="1">
      <alignment horizontal="center"/>
    </xf>
    <xf numFmtId="44" fontId="22" fillId="7" borderId="0" xfId="249" applyFont="1" applyFill="1" applyProtection="1"/>
    <xf numFmtId="0" fontId="21" fillId="7" borderId="0" xfId="0" applyFont="1" applyFill="1" applyProtection="1">
      <protection locked="0"/>
    </xf>
    <xf numFmtId="164" fontId="20" fillId="7" borderId="0" xfId="0" applyNumberFormat="1" applyFont="1" applyFill="1" applyAlignment="1">
      <alignment horizontal="center" vertical="center"/>
    </xf>
    <xf numFmtId="0" fontId="13" fillId="9" borderId="5" xfId="0" applyFont="1" applyFill="1" applyBorder="1"/>
    <xf numFmtId="0" fontId="0" fillId="0" borderId="7" xfId="0" applyBorder="1" applyAlignment="1">
      <alignment horizontal="left"/>
    </xf>
    <xf numFmtId="0" fontId="0" fillId="10" borderId="6" xfId="0" applyFill="1" applyBorder="1" applyAlignment="1">
      <alignment horizontal="left"/>
    </xf>
    <xf numFmtId="0" fontId="0" fillId="11" borderId="0" xfId="0" applyFill="1" applyProtection="1">
      <protection locked="0"/>
    </xf>
    <xf numFmtId="9" fontId="0" fillId="11" borderId="0" xfId="2" applyFont="1" applyFill="1"/>
    <xf numFmtId="44" fontId="0" fillId="11" borderId="0" xfId="1" applyFont="1" applyFill="1" applyBorder="1" applyProtection="1">
      <protection locked="0"/>
    </xf>
    <xf numFmtId="44" fontId="25" fillId="0" borderId="0" xfId="0" applyNumberFormat="1" applyFont="1" applyProtection="1">
      <protection locked="0"/>
    </xf>
    <xf numFmtId="9" fontId="25" fillId="0" borderId="0" xfId="0" applyNumberFormat="1" applyFont="1" applyProtection="1">
      <protection locked="0"/>
    </xf>
    <xf numFmtId="9" fontId="0" fillId="0" borderId="0" xfId="2" applyFont="1" applyFill="1"/>
    <xf numFmtId="14" fontId="0" fillId="11" borderId="0" xfId="0" applyNumberFormat="1" applyFill="1" applyProtection="1">
      <protection locked="0"/>
    </xf>
    <xf numFmtId="44" fontId="0" fillId="0" borderId="0" xfId="0" applyNumberFormat="1"/>
    <xf numFmtId="44" fontId="1" fillId="5" borderId="0" xfId="0" applyNumberFormat="1" applyFont="1" applyFill="1"/>
    <xf numFmtId="0" fontId="0" fillId="11" borderId="2" xfId="0" applyFill="1" applyBorder="1" applyProtection="1">
      <protection locked="0"/>
    </xf>
    <xf numFmtId="0" fontId="7" fillId="12" borderId="0" xfId="0" applyFont="1" applyFill="1" applyAlignment="1" applyProtection="1">
      <alignment horizontal="center" vertical="center"/>
      <protection locked="0"/>
    </xf>
    <xf numFmtId="0" fontId="25" fillId="0" borderId="0" xfId="0" applyFont="1" applyProtection="1">
      <protection locked="0"/>
    </xf>
    <xf numFmtId="14" fontId="0" fillId="7" borderId="0" xfId="0" applyNumberFormat="1" applyFill="1" applyProtection="1">
      <protection locked="0"/>
    </xf>
    <xf numFmtId="0" fontId="0" fillId="7" borderId="2" xfId="0" applyFill="1" applyBorder="1" applyProtection="1">
      <protection locked="0"/>
    </xf>
    <xf numFmtId="44" fontId="0" fillId="7" borderId="0" xfId="1" applyFont="1" applyFill="1" applyBorder="1" applyProtection="1">
      <protection locked="0"/>
    </xf>
    <xf numFmtId="9" fontId="0" fillId="7" borderId="0" xfId="2" applyFont="1" applyFill="1" applyBorder="1" applyProtection="1">
      <protection locked="0"/>
    </xf>
    <xf numFmtId="0" fontId="0" fillId="7" borderId="0" xfId="2" applyNumberFormat="1" applyFont="1" applyFill="1" applyBorder="1" applyProtection="1">
      <protection locked="0"/>
    </xf>
    <xf numFmtId="44" fontId="0" fillId="7" borderId="2" xfId="1" applyFont="1" applyFill="1" applyBorder="1" applyProtection="1"/>
    <xf numFmtId="44" fontId="0" fillId="7" borderId="0" xfId="1" applyFont="1" applyFill="1" applyProtection="1">
      <protection locked="0"/>
    </xf>
    <xf numFmtId="9" fontId="0" fillId="11" borderId="0" xfId="0" applyNumberFormat="1" applyFill="1"/>
    <xf numFmtId="9" fontId="0" fillId="0" borderId="0" xfId="2" applyFont="1" applyFill="1" applyBorder="1" applyProtection="1">
      <protection locked="0"/>
    </xf>
    <xf numFmtId="0" fontId="0" fillId="0" borderId="0" xfId="2" applyNumberFormat="1" applyFont="1" applyFill="1" applyBorder="1" applyProtection="1">
      <protection locked="0"/>
    </xf>
    <xf numFmtId="44" fontId="0" fillId="0" borderId="0" xfId="0" applyNumberFormat="1" applyProtection="1">
      <protection locked="0"/>
    </xf>
    <xf numFmtId="0" fontId="7" fillId="2" borderId="0" xfId="2" applyNumberFormat="1" applyFont="1" applyFill="1" applyBorder="1" applyAlignment="1" applyProtection="1">
      <alignment horizontal="center" vertical="center"/>
      <protection locked="0"/>
    </xf>
    <xf numFmtId="0" fontId="0" fillId="0" borderId="0" xfId="2" applyNumberFormat="1" applyFont="1" applyBorder="1" applyAlignment="1" applyProtection="1">
      <alignment horizontal="right"/>
      <protection locked="0"/>
    </xf>
    <xf numFmtId="0" fontId="17" fillId="4" borderId="0" xfId="0" applyFont="1" applyFill="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0" fillId="0" borderId="0" xfId="0" applyAlignment="1" applyProtection="1">
      <alignment horizontal="center"/>
      <protection locked="0"/>
    </xf>
    <xf numFmtId="0" fontId="0" fillId="7" borderId="0" xfId="0" applyFill="1" applyAlignment="1" applyProtection="1">
      <alignment horizontal="center"/>
      <protection locked="0"/>
    </xf>
    <xf numFmtId="0" fontId="0" fillId="11" borderId="0" xfId="0" applyFill="1" applyAlignment="1" applyProtection="1">
      <alignment horizontal="center"/>
      <protection locked="0"/>
    </xf>
    <xf numFmtId="0" fontId="0" fillId="13" borderId="0" xfId="0" applyFill="1" applyProtection="1">
      <protection locked="0"/>
    </xf>
    <xf numFmtId="0" fontId="15" fillId="0" borderId="0" xfId="0" applyFont="1" applyAlignment="1" applyProtection="1">
      <alignment horizontal="center"/>
      <protection locked="0"/>
    </xf>
    <xf numFmtId="44" fontId="17" fillId="4" borderId="0" xfId="0" applyNumberFormat="1" applyFont="1" applyFill="1" applyAlignment="1" applyProtection="1">
      <alignment vertical="center"/>
      <protection locked="0"/>
    </xf>
    <xf numFmtId="44" fontId="5" fillId="4" borderId="0" xfId="0" applyNumberFormat="1" applyFont="1" applyFill="1" applyAlignment="1" applyProtection="1">
      <alignment vertical="center"/>
      <protection locked="0"/>
    </xf>
    <xf numFmtId="44" fontId="0" fillId="0" borderId="0" xfId="1" applyFont="1" applyBorder="1"/>
    <xf numFmtId="14" fontId="5" fillId="4" borderId="0" xfId="0" applyNumberFormat="1" applyFont="1" applyFill="1" applyAlignment="1">
      <alignment horizontal="center" vertical="center"/>
    </xf>
    <xf numFmtId="0" fontId="0" fillId="0" borderId="0" xfId="0" applyAlignment="1">
      <alignment horizontal="center"/>
    </xf>
    <xf numFmtId="14" fontId="0" fillId="5" borderId="0" xfId="0" applyNumberFormat="1" applyFill="1" applyAlignment="1">
      <alignment horizontal="center"/>
    </xf>
    <xf numFmtId="14" fontId="0" fillId="0" borderId="0" xfId="0" applyNumberFormat="1" applyAlignment="1">
      <alignment horizontal="center"/>
    </xf>
    <xf numFmtId="166" fontId="0" fillId="5" borderId="0" xfId="0" applyNumberFormat="1" applyFill="1" applyAlignment="1">
      <alignment horizontal="center"/>
    </xf>
    <xf numFmtId="10" fontId="0" fillId="0" borderId="0" xfId="2" applyNumberFormat="1" applyFont="1" applyBorder="1" applyProtection="1">
      <protection locked="0"/>
    </xf>
    <xf numFmtId="10" fontId="17" fillId="4" borderId="0" xfId="0" applyNumberFormat="1" applyFont="1" applyFill="1" applyAlignment="1" applyProtection="1">
      <alignment vertical="center"/>
      <protection locked="0"/>
    </xf>
    <xf numFmtId="10" fontId="7" fillId="2" borderId="0" xfId="2" applyNumberFormat="1" applyFont="1" applyFill="1" applyBorder="1" applyAlignment="1" applyProtection="1">
      <alignment horizontal="center" vertical="center"/>
      <protection locked="0"/>
    </xf>
    <xf numFmtId="44" fontId="0" fillId="13" borderId="0" xfId="1" applyFont="1" applyFill="1"/>
    <xf numFmtId="44" fontId="0" fillId="13" borderId="0" xfId="0" applyNumberFormat="1" applyFill="1"/>
    <xf numFmtId="9" fontId="0" fillId="0" borderId="0" xfId="2" applyFont="1" applyAlignment="1">
      <alignment horizontal="center"/>
    </xf>
    <xf numFmtId="44" fontId="0" fillId="0" borderId="2" xfId="1" applyFont="1" applyFill="1" applyBorder="1" applyProtection="1"/>
    <xf numFmtId="44" fontId="0" fillId="0" borderId="0" xfId="1" applyFont="1" applyFill="1" applyProtection="1">
      <protection locked="0"/>
    </xf>
    <xf numFmtId="44" fontId="0" fillId="0" borderId="0" xfId="1" applyFont="1" applyFill="1" applyProtection="1"/>
    <xf numFmtId="44" fontId="0" fillId="0" borderId="3" xfId="0" applyNumberFormat="1" applyBorder="1"/>
    <xf numFmtId="44" fontId="3" fillId="0" borderId="0" xfId="0" applyNumberFormat="1" applyFont="1"/>
    <xf numFmtId="0" fontId="19" fillId="7" borderId="0" xfId="0" applyFont="1" applyFill="1" applyProtection="1">
      <protection locked="0"/>
    </xf>
    <xf numFmtId="166" fontId="0" fillId="0" borderId="0" xfId="0" applyNumberFormat="1" applyAlignment="1">
      <alignment horizontal="center"/>
    </xf>
    <xf numFmtId="44" fontId="0" fillId="0" borderId="0" xfId="1" applyFont="1" applyFill="1" applyBorder="1" applyProtection="1"/>
    <xf numFmtId="10" fontId="0" fillId="0" borderId="0" xfId="2" applyNumberFormat="1" applyFont="1" applyFill="1" applyBorder="1" applyProtection="1">
      <protection locked="0"/>
    </xf>
    <xf numFmtId="0" fontId="29" fillId="7" borderId="0" xfId="0" applyFont="1" applyFill="1"/>
    <xf numFmtId="0" fontId="0" fillId="7" borderId="8" xfId="0" applyFill="1" applyBorder="1"/>
    <xf numFmtId="0" fontId="0" fillId="4" borderId="0" xfId="0" applyFill="1" applyProtection="1">
      <protection locked="0"/>
    </xf>
    <xf numFmtId="9" fontId="0" fillId="11" borderId="0" xfId="2" applyFont="1" applyFill="1" applyBorder="1" applyProtection="1">
      <protection locked="0"/>
    </xf>
    <xf numFmtId="14" fontId="0" fillId="0" borderId="2" xfId="0" applyNumberFormat="1" applyBorder="1"/>
    <xf numFmtId="167" fontId="0" fillId="0" borderId="0" xfId="0" applyNumberFormat="1"/>
    <xf numFmtId="0" fontId="0" fillId="11" borderId="0" xfId="0" applyFill="1"/>
    <xf numFmtId="169" fontId="0" fillId="0" borderId="0" xfId="0" applyNumberFormat="1"/>
    <xf numFmtId="0" fontId="0" fillId="7" borderId="0" xfId="0" applyFill="1" applyAlignment="1">
      <alignment vertical="center"/>
    </xf>
    <xf numFmtId="44" fontId="5" fillId="4" borderId="0" xfId="0" applyNumberFormat="1" applyFont="1" applyFill="1" applyAlignment="1">
      <alignment vertical="center"/>
    </xf>
    <xf numFmtId="44" fontId="7" fillId="14" borderId="0" xfId="2" applyNumberFormat="1" applyFont="1" applyFill="1" applyBorder="1" applyAlignment="1" applyProtection="1">
      <alignment horizontal="center" vertical="center"/>
      <protection locked="0"/>
    </xf>
    <xf numFmtId="44" fontId="0" fillId="0" borderId="0" xfId="2" applyNumberFormat="1" applyFont="1" applyBorder="1" applyProtection="1">
      <protection locked="0"/>
    </xf>
    <xf numFmtId="44" fontId="0" fillId="7" borderId="0" xfId="2" applyNumberFormat="1" applyFont="1" applyFill="1" applyBorder="1" applyProtection="1">
      <protection locked="0"/>
    </xf>
    <xf numFmtId="44" fontId="0" fillId="0" borderId="0" xfId="2" applyNumberFormat="1" applyFont="1" applyFill="1" applyBorder="1" applyProtection="1">
      <protection locked="0"/>
    </xf>
    <xf numFmtId="44" fontId="0" fillId="0" borderId="0" xfId="2" applyNumberFormat="1" applyFont="1" applyBorder="1" applyAlignment="1" applyProtection="1">
      <alignment horizontal="right"/>
      <protection locked="0"/>
    </xf>
    <xf numFmtId="0" fontId="30" fillId="7" borderId="0" xfId="0" applyFont="1" applyFill="1" applyAlignment="1">
      <alignment horizontal="center"/>
    </xf>
    <xf numFmtId="0" fontId="31" fillId="7" borderId="0" xfId="0" applyFont="1" applyFill="1" applyAlignment="1">
      <alignment horizontal="center" vertical="center"/>
    </xf>
    <xf numFmtId="164" fontId="20" fillId="7" borderId="0" xfId="0" applyNumberFormat="1" applyFont="1" applyFill="1" applyAlignment="1">
      <alignment horizontal="left" vertical="center"/>
    </xf>
    <xf numFmtId="0" fontId="22" fillId="7" borderId="0" xfId="0" applyFont="1" applyFill="1" applyProtection="1">
      <protection locked="0"/>
    </xf>
    <xf numFmtId="0" fontId="32" fillId="7" borderId="0" xfId="0" applyFont="1" applyFill="1" applyProtection="1">
      <protection locked="0"/>
    </xf>
    <xf numFmtId="0" fontId="33" fillId="7" borderId="0" xfId="0" applyFont="1" applyFill="1" applyProtection="1">
      <protection locked="0"/>
    </xf>
    <xf numFmtId="44" fontId="22" fillId="7" borderId="0" xfId="0" applyNumberFormat="1" applyFont="1" applyFill="1" applyAlignment="1" applyProtection="1">
      <alignment horizontal="left" vertical="center"/>
      <protection locked="0"/>
    </xf>
    <xf numFmtId="0" fontId="15" fillId="0" borderId="2" xfId="0" applyFont="1" applyBorder="1" applyProtection="1">
      <protection locked="0"/>
    </xf>
    <xf numFmtId="0" fontId="7" fillId="14" borderId="0" xfId="2" applyNumberFormat="1" applyFont="1" applyFill="1" applyBorder="1" applyAlignment="1" applyProtection="1">
      <alignment horizontal="center" vertical="center"/>
      <protection locked="0"/>
    </xf>
    <xf numFmtId="0" fontId="3" fillId="5" borderId="0" xfId="0" applyFont="1" applyFill="1"/>
    <xf numFmtId="0" fontId="1" fillId="5" borderId="0" xfId="0" applyFont="1" applyFill="1"/>
    <xf numFmtId="0" fontId="3" fillId="0" borderId="0" xfId="0" applyFont="1"/>
    <xf numFmtId="44" fontId="0" fillId="0" borderId="0" xfId="0" applyNumberFormat="1" applyAlignment="1">
      <alignment vertical="center"/>
    </xf>
    <xf numFmtId="168" fontId="0" fillId="0" borderId="0" xfId="0" applyNumberFormat="1" applyAlignment="1">
      <alignment vertical="center"/>
    </xf>
    <xf numFmtId="0" fontId="0" fillId="0" borderId="0" xfId="0" applyAlignment="1">
      <alignment vertical="center"/>
    </xf>
    <xf numFmtId="2" fontId="0" fillId="0" borderId="0" xfId="0" applyNumberFormat="1" applyAlignment="1">
      <alignment vertical="center"/>
    </xf>
    <xf numFmtId="44" fontId="5" fillId="4" borderId="10" xfId="0" applyNumberFormat="1" applyFont="1" applyFill="1" applyBorder="1" applyAlignment="1">
      <alignment horizontal="center" vertical="center"/>
    </xf>
    <xf numFmtId="0" fontId="0" fillId="4" borderId="10" xfId="0" applyFill="1" applyBorder="1"/>
    <xf numFmtId="0" fontId="16" fillId="4" borderId="0" xfId="0" applyFont="1" applyFill="1" applyAlignment="1" applyProtection="1">
      <alignment vertical="center"/>
      <protection locked="0"/>
    </xf>
    <xf numFmtId="0" fontId="6" fillId="0" borderId="0" xfId="0" applyFont="1" applyAlignment="1">
      <alignment horizontal="center" vertical="center"/>
    </xf>
    <xf numFmtId="0" fontId="6" fillId="0" borderId="0" xfId="0" pivotButton="1" applyFont="1" applyAlignment="1">
      <alignment horizontal="center" vertical="center"/>
    </xf>
    <xf numFmtId="0" fontId="34" fillId="7" borderId="0" xfId="0" applyFont="1" applyFill="1" applyAlignment="1">
      <alignment horizontal="left" vertical="center"/>
    </xf>
    <xf numFmtId="0" fontId="34" fillId="7" borderId="0" xfId="0" applyFont="1" applyFill="1" applyAlignment="1">
      <alignment horizontal="center" vertical="center"/>
    </xf>
    <xf numFmtId="0" fontId="0" fillId="6" borderId="0" xfId="0" applyFill="1" applyProtection="1">
      <protection locked="0"/>
    </xf>
    <xf numFmtId="0" fontId="35" fillId="7" borderId="0" xfId="0" applyFont="1" applyFill="1"/>
    <xf numFmtId="0" fontId="16" fillId="4" borderId="0" xfId="0" applyFont="1" applyFill="1" applyAlignment="1" applyProtection="1">
      <alignment horizontal="center" vertical="top"/>
      <protection locked="0"/>
    </xf>
    <xf numFmtId="44" fontId="0" fillId="0" borderId="0" xfId="780" applyFont="1" applyFill="1" applyBorder="1" applyProtection="1">
      <protection locked="0"/>
    </xf>
    <xf numFmtId="17" fontId="6" fillId="4" borderId="0" xfId="0" applyNumberFormat="1" applyFont="1" applyFill="1" applyAlignment="1">
      <alignment horizontal="center"/>
    </xf>
    <xf numFmtId="0" fontId="0" fillId="4" borderId="0" xfId="0" applyFill="1" applyAlignment="1" applyProtection="1">
      <alignment vertical="center"/>
      <protection locked="0"/>
    </xf>
    <xf numFmtId="0" fontId="12" fillId="4" borderId="0" xfId="0" applyFont="1" applyFill="1" applyProtection="1">
      <protection locked="0"/>
    </xf>
    <xf numFmtId="17" fontId="26" fillId="13" borderId="0" xfId="0" applyNumberFormat="1" applyFont="1" applyFill="1" applyAlignment="1">
      <alignment horizontal="center"/>
    </xf>
    <xf numFmtId="0" fontId="26" fillId="13" borderId="0" xfId="0" applyFont="1" applyFill="1" applyAlignment="1">
      <alignment horizontal="center"/>
    </xf>
    <xf numFmtId="44" fontId="26" fillId="13" borderId="0" xfId="0" applyNumberFormat="1" applyFont="1" applyFill="1" applyAlignment="1">
      <alignment horizontal="center"/>
    </xf>
    <xf numFmtId="0" fontId="6" fillId="13" borderId="0" xfId="0" applyFont="1" applyFill="1" applyAlignment="1">
      <alignment horizontal="center" vertical="center"/>
    </xf>
    <xf numFmtId="14" fontId="15" fillId="5" borderId="0" xfId="0" applyNumberFormat="1" applyFont="1" applyFill="1"/>
    <xf numFmtId="14" fontId="0" fillId="11" borderId="0" xfId="0" applyNumberFormat="1" applyFill="1"/>
    <xf numFmtId="44" fontId="23" fillId="7" borderId="0" xfId="0" applyNumberFormat="1" applyFont="1" applyFill="1" applyAlignment="1" applyProtection="1">
      <alignment horizontal="left"/>
      <protection locked="0"/>
    </xf>
    <xf numFmtId="0" fontId="23" fillId="7" borderId="0" xfId="0" applyFont="1" applyFill="1" applyProtection="1">
      <protection locked="0"/>
    </xf>
    <xf numFmtId="44" fontId="6" fillId="7" borderId="0" xfId="0" applyNumberFormat="1" applyFont="1" applyFill="1"/>
    <xf numFmtId="44" fontId="6" fillId="7" borderId="0" xfId="0" applyNumberFormat="1" applyFont="1" applyFill="1" applyProtection="1">
      <protection locked="0"/>
    </xf>
    <xf numFmtId="0" fontId="6" fillId="15" borderId="0" xfId="0" applyFont="1" applyFill="1"/>
    <xf numFmtId="0" fontId="0" fillId="15" borderId="0" xfId="0" applyFill="1"/>
    <xf numFmtId="44" fontId="0" fillId="15" borderId="0" xfId="0" applyNumberFormat="1" applyFill="1"/>
    <xf numFmtId="0" fontId="6" fillId="15" borderId="0" xfId="0" applyFont="1" applyFill="1" applyAlignment="1">
      <alignment horizontal="right"/>
    </xf>
    <xf numFmtId="0" fontId="0" fillId="0" borderId="0" xfId="0" applyFill="1" applyAlignment="1">
      <alignment horizontal="left"/>
    </xf>
    <xf numFmtId="0" fontId="0" fillId="0" borderId="0" xfId="0" applyFill="1"/>
    <xf numFmtId="0" fontId="15" fillId="0" borderId="0" xfId="0" applyFont="1" applyFill="1" applyAlignment="1">
      <alignment horizontal="left" indent="1"/>
    </xf>
    <xf numFmtId="166" fontId="15" fillId="0" borderId="0" xfId="0" applyNumberFormat="1" applyFont="1" applyFill="1" applyAlignment="1">
      <alignment horizontal="left" indent="1"/>
    </xf>
    <xf numFmtId="0" fontId="19" fillId="7" borderId="0" xfId="0" applyFont="1" applyFill="1" applyAlignment="1">
      <alignment horizontal="center" vertical="center"/>
    </xf>
    <xf numFmtId="0" fontId="14" fillId="7" borderId="0" xfId="0" applyFont="1" applyFill="1" applyAlignment="1" applyProtection="1">
      <protection locked="0"/>
    </xf>
    <xf numFmtId="0" fontId="19" fillId="7" borderId="0" xfId="0" applyFont="1" applyFill="1" applyAlignment="1">
      <alignment vertical="center"/>
    </xf>
    <xf numFmtId="167" fontId="20" fillId="7" borderId="0" xfId="0" applyNumberFormat="1" applyFont="1" applyFill="1" applyAlignment="1">
      <alignment vertical="center"/>
    </xf>
    <xf numFmtId="170" fontId="20" fillId="7" borderId="0" xfId="0" applyNumberFormat="1" applyFont="1" applyFill="1" applyAlignment="1">
      <alignment vertical="center"/>
    </xf>
    <xf numFmtId="164" fontId="22" fillId="7" borderId="0" xfId="0" applyNumberFormat="1" applyFont="1" applyFill="1" applyAlignment="1">
      <alignment vertical="center"/>
    </xf>
    <xf numFmtId="0" fontId="5" fillId="4" borderId="0" xfId="0" applyFont="1" applyFill="1" applyAlignment="1" applyProtection="1">
      <alignment horizontal="center" vertical="center" wrapText="1"/>
      <protection locked="0"/>
    </xf>
    <xf numFmtId="0" fontId="0" fillId="0" borderId="0" xfId="0" applyAlignment="1">
      <alignment horizontal="center" wrapText="1"/>
    </xf>
    <xf numFmtId="0" fontId="0" fillId="7" borderId="0" xfId="0" applyFill="1" applyAlignment="1">
      <alignment horizontal="left" vertical="top" wrapText="1"/>
    </xf>
    <xf numFmtId="0" fontId="14" fillId="7" borderId="0" xfId="0" applyFont="1" applyFill="1" applyAlignment="1" applyProtection="1">
      <alignment horizontal="left"/>
      <protection locked="0"/>
    </xf>
    <xf numFmtId="44" fontId="0" fillId="7" borderId="0" xfId="0" applyNumberFormat="1" applyFill="1" applyAlignment="1">
      <alignment horizontal="left"/>
    </xf>
    <xf numFmtId="0" fontId="10" fillId="7" borderId="0" xfId="0" applyFont="1" applyFill="1" applyAlignment="1">
      <alignment horizontal="left"/>
    </xf>
    <xf numFmtId="0" fontId="16" fillId="4" borderId="9" xfId="0" applyFont="1" applyFill="1" applyBorder="1" applyAlignment="1">
      <alignment horizontal="center" vertical="center"/>
    </xf>
    <xf numFmtId="0" fontId="16" fillId="4" borderId="10" xfId="0" applyFont="1" applyFill="1" applyBorder="1" applyAlignment="1">
      <alignment horizontal="center" vertical="center"/>
    </xf>
    <xf numFmtId="0" fontId="5" fillId="4" borderId="10" xfId="0" applyFont="1" applyFill="1" applyBorder="1" applyAlignment="1">
      <alignment horizontal="center" vertical="center"/>
    </xf>
    <xf numFmtId="0" fontId="0" fillId="4" borderId="0" xfId="0" applyFill="1" applyAlignment="1">
      <alignment horizontal="center"/>
    </xf>
  </cellXfs>
  <cellStyles count="1199">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hidden="1"/>
    <cellStyle name="Hipervínculo" xfId="29" builtinId="8" hidden="1"/>
    <cellStyle name="Hipervínculo" xfId="31" builtinId="8" hidden="1"/>
    <cellStyle name="Hipervínculo" xfId="33" builtinId="8" hidden="1"/>
    <cellStyle name="Hipervínculo" xfId="35" builtinId="8" hidden="1"/>
    <cellStyle name="Hipervínculo" xfId="37" builtinId="8" hidden="1"/>
    <cellStyle name="Hipervínculo" xfId="39" builtinId="8" hidden="1"/>
    <cellStyle name="Hipervínculo" xfId="41" builtinId="8" hidden="1"/>
    <cellStyle name="Hipervínculo" xfId="43" builtinId="8" hidden="1"/>
    <cellStyle name="Hipervínculo" xfId="45" builtinId="8" hidden="1"/>
    <cellStyle name="Hipervínculo" xfId="47" builtinId="8" hidden="1"/>
    <cellStyle name="Hipervínculo" xfId="49" builtinId="8" hidden="1"/>
    <cellStyle name="Hipervínculo" xfId="51" builtinId="8" hidden="1"/>
    <cellStyle name="Hipervínculo" xfId="53" builtinId="8" hidden="1"/>
    <cellStyle name="Hipervínculo" xfId="55" builtinId="8" hidden="1"/>
    <cellStyle name="Hipervínculo" xfId="57" builtinId="8" hidden="1"/>
    <cellStyle name="Hipervínculo" xfId="59" builtinId="8" hidden="1"/>
    <cellStyle name="Hipervínculo" xfId="61" builtinId="8" hidden="1"/>
    <cellStyle name="Hipervínculo" xfId="63" builtinId="8" hidden="1"/>
    <cellStyle name="Hipervínculo" xfId="65" builtinId="8" hidden="1"/>
    <cellStyle name="Hipervínculo" xfId="67" builtinId="8" hidden="1"/>
    <cellStyle name="Hipervínculo" xfId="69" builtinId="8" hidden="1"/>
    <cellStyle name="Hipervínculo" xfId="71" builtinId="8" hidden="1"/>
    <cellStyle name="Hipervínculo" xfId="73" builtinId="8" hidden="1"/>
    <cellStyle name="Hipervínculo" xfId="75" builtinId="8" hidden="1"/>
    <cellStyle name="Hipervínculo" xfId="77" builtinId="8" hidden="1"/>
    <cellStyle name="Hipervínculo" xfId="79" builtinId="8" hidden="1"/>
    <cellStyle name="Hipervínculo" xfId="81" builtinId="8" hidden="1"/>
    <cellStyle name="Hipervínculo" xfId="83" builtinId="8" hidden="1"/>
    <cellStyle name="Hipervínculo" xfId="85" builtinId="8" hidden="1"/>
    <cellStyle name="Hipervínculo" xfId="87" builtinId="8" hidden="1"/>
    <cellStyle name="Hipervínculo" xfId="89" builtinId="8" hidden="1"/>
    <cellStyle name="Hipervínculo" xfId="91" builtinId="8" hidden="1"/>
    <cellStyle name="Hipervínculo" xfId="93" builtinId="8" hidden="1"/>
    <cellStyle name="Hipervínculo" xfId="95" builtinId="8" hidden="1"/>
    <cellStyle name="Hipervínculo" xfId="97" builtinId="8" hidden="1"/>
    <cellStyle name="Hipervínculo" xfId="99" builtinId="8" hidden="1"/>
    <cellStyle name="Hipervínculo" xfId="101" builtinId="8" hidden="1"/>
    <cellStyle name="Hipervínculo" xfId="103" builtinId="8" hidden="1"/>
    <cellStyle name="Hipervínculo" xfId="105" builtinId="8" hidden="1"/>
    <cellStyle name="Hipervínculo" xfId="107" builtinId="8" hidden="1"/>
    <cellStyle name="Hipervínculo" xfId="109" builtinId="8" hidden="1"/>
    <cellStyle name="Hipervínculo" xfId="111" builtinId="8" hidden="1"/>
    <cellStyle name="Hipervínculo" xfId="113" builtinId="8" hidden="1"/>
    <cellStyle name="Hipervínculo" xfId="115" builtinId="8" hidden="1"/>
    <cellStyle name="Hipervínculo" xfId="117" builtinId="8" hidden="1"/>
    <cellStyle name="Hipervínculo" xfId="119" builtinId="8" hidden="1"/>
    <cellStyle name="Hipervínculo" xfId="121" builtinId="8" hidden="1"/>
    <cellStyle name="Hipervínculo" xfId="123" builtinId="8" hidden="1"/>
    <cellStyle name="Hipervínculo" xfId="125" builtinId="8" hidden="1"/>
    <cellStyle name="Hipervínculo" xfId="127" builtinId="8" hidden="1"/>
    <cellStyle name="Hipervínculo" xfId="129" builtinId="8" hidden="1"/>
    <cellStyle name="Hipervínculo" xfId="131" builtinId="8" hidden="1"/>
    <cellStyle name="Hipervínculo" xfId="133" builtinId="8" hidden="1"/>
    <cellStyle name="Hipervínculo" xfId="135" builtinId="8" hidden="1"/>
    <cellStyle name="Hipervínculo" xfId="137" builtinId="8" hidden="1"/>
    <cellStyle name="Hipervínculo" xfId="139" builtinId="8" hidden="1"/>
    <cellStyle name="Hipervínculo" xfId="141" builtinId="8" hidden="1"/>
    <cellStyle name="Hipervínculo" xfId="143" builtinId="8" hidden="1"/>
    <cellStyle name="Hipervínculo" xfId="145" builtinId="8" hidden="1"/>
    <cellStyle name="Hipervínculo" xfId="147" builtinId="8" hidden="1"/>
    <cellStyle name="Hipervínculo" xfId="149" builtinId="8" hidden="1"/>
    <cellStyle name="Hipervínculo" xfId="151" builtinId="8" hidden="1"/>
    <cellStyle name="Hipervínculo" xfId="153" builtinId="8" hidden="1"/>
    <cellStyle name="Hipervínculo" xfId="155" builtinId="8" hidden="1"/>
    <cellStyle name="Hipervínculo" xfId="157" builtinId="8" hidden="1"/>
    <cellStyle name="Hipervínculo" xfId="159" builtinId="8" hidden="1"/>
    <cellStyle name="Hipervínculo" xfId="161" builtinId="8" hidden="1"/>
    <cellStyle name="Hipervínculo" xfId="163" builtinId="8" hidden="1"/>
    <cellStyle name="Hipervínculo" xfId="165" builtinId="8" hidden="1"/>
    <cellStyle name="Hipervínculo" xfId="167" builtinId="8" hidden="1"/>
    <cellStyle name="Hipervínculo" xfId="169" builtinId="8" hidden="1"/>
    <cellStyle name="Hipervínculo" xfId="171" builtinId="8" hidden="1"/>
    <cellStyle name="Hipervínculo" xfId="173" builtinId="8" hidden="1"/>
    <cellStyle name="Hipervínculo" xfId="175" builtinId="8" hidden="1"/>
    <cellStyle name="Hipervínculo" xfId="177" builtinId="8" hidden="1"/>
    <cellStyle name="Hipervínculo" xfId="179" builtinId="8" hidden="1"/>
    <cellStyle name="Hipervínculo" xfId="181" builtinId="8" hidden="1"/>
    <cellStyle name="Hipervínculo" xfId="183" builtinId="8" hidden="1"/>
    <cellStyle name="Hipervínculo" xfId="185" builtinId="8" hidden="1"/>
    <cellStyle name="Hipervínculo" xfId="187" builtinId="8" hidden="1"/>
    <cellStyle name="Hipervínculo" xfId="189" builtinId="8" hidden="1"/>
    <cellStyle name="Hipervínculo" xfId="191" builtinId="8" hidden="1"/>
    <cellStyle name="Hipervínculo" xfId="193" builtinId="8" hidden="1"/>
    <cellStyle name="Hipervínculo" xfId="195" builtinId="8" hidden="1"/>
    <cellStyle name="Hipervínculo" xfId="197" builtinId="8" hidden="1"/>
    <cellStyle name="Hipervínculo" xfId="199" builtinId="8" hidden="1"/>
    <cellStyle name="Hipervínculo" xfId="201" builtinId="8" hidden="1"/>
    <cellStyle name="Hipervínculo" xfId="203" builtinId="8" hidden="1"/>
    <cellStyle name="Hipervínculo" xfId="205" builtinId="8" hidden="1"/>
    <cellStyle name="Hipervínculo" xfId="207" builtinId="8" hidden="1"/>
    <cellStyle name="Hipervínculo" xfId="209" builtinId="8" hidden="1"/>
    <cellStyle name="Hipervínculo" xfId="211" builtinId="8" hidden="1"/>
    <cellStyle name="Hipervínculo" xfId="213" builtinId="8" hidden="1"/>
    <cellStyle name="Hipervínculo" xfId="215" builtinId="8" hidden="1"/>
    <cellStyle name="Hipervínculo" xfId="217" builtinId="8" hidden="1"/>
    <cellStyle name="Hipervínculo" xfId="219" builtinId="8" hidden="1"/>
    <cellStyle name="Hipervínculo" xfId="221" builtinId="8" hidden="1"/>
    <cellStyle name="Hipervínculo" xfId="223" builtinId="8" hidden="1"/>
    <cellStyle name="Hipervínculo" xfId="225" builtinId="8" hidden="1"/>
    <cellStyle name="Hipervínculo" xfId="227" builtinId="8" hidden="1"/>
    <cellStyle name="Hipervínculo" xfId="229" builtinId="8" hidden="1"/>
    <cellStyle name="Hipervínculo" xfId="231" builtinId="8" hidden="1"/>
    <cellStyle name="Hipervínculo" xfId="233" builtinId="8" hidden="1"/>
    <cellStyle name="Hipervínculo" xfId="235" builtinId="8" hidden="1"/>
    <cellStyle name="Hipervínculo" xfId="237" builtinId="8" hidden="1"/>
    <cellStyle name="Hipervínculo" xfId="239" builtinId="8" hidden="1"/>
    <cellStyle name="Hipervínculo" xfId="241" builtinId="8" hidden="1"/>
    <cellStyle name="Hipervínculo" xfId="243" builtinId="8" hidden="1"/>
    <cellStyle name="Hipervínculo" xfId="245" builtinId="8" hidden="1"/>
    <cellStyle name="Hipervínculo" xfId="247" builtinId="8" hidden="1"/>
    <cellStyle name="Hipervínculo" xfId="250" builtinId="8" hidden="1"/>
    <cellStyle name="Hipervínculo" xfId="252" builtinId="8" hidden="1"/>
    <cellStyle name="Hipervínculo" xfId="254" builtinId="8" hidden="1"/>
    <cellStyle name="Hipervínculo" xfId="256" builtinId="8" hidden="1"/>
    <cellStyle name="Hipervínculo" xfId="258" builtinId="8" hidden="1"/>
    <cellStyle name="Hipervínculo" xfId="260" builtinId="8" hidden="1"/>
    <cellStyle name="Hipervínculo" xfId="262" builtinId="8" hidden="1"/>
    <cellStyle name="Hipervínculo" xfId="264" builtinId="8" hidden="1"/>
    <cellStyle name="Hipervínculo" xfId="266" builtinId="8" hidden="1"/>
    <cellStyle name="Hipervínculo" xfId="268" builtinId="8" hidden="1"/>
    <cellStyle name="Hipervínculo" xfId="270" builtinId="8" hidden="1"/>
    <cellStyle name="Hipervínculo" xfId="272" builtinId="8" hidden="1"/>
    <cellStyle name="Hipervínculo" xfId="274" builtinId="8" hidden="1"/>
    <cellStyle name="Hipervínculo" xfId="276" builtinId="8" hidden="1"/>
    <cellStyle name="Hipervínculo" xfId="278" builtinId="8" hidden="1"/>
    <cellStyle name="Hipervínculo" xfId="280" builtinId="8" hidden="1"/>
    <cellStyle name="Hipervínculo" xfId="282" builtinId="8" hidden="1"/>
    <cellStyle name="Hipervínculo" xfId="284" builtinId="8" hidden="1"/>
    <cellStyle name="Hipervínculo" xfId="286" builtinId="8" hidden="1"/>
    <cellStyle name="Hipervínculo" xfId="288" builtinId="8" hidden="1"/>
    <cellStyle name="Hipervínculo" xfId="290" builtinId="8" hidden="1"/>
    <cellStyle name="Hipervínculo" xfId="292" builtinId="8" hidden="1"/>
    <cellStyle name="Hipervínculo" xfId="294" builtinId="8" hidden="1"/>
    <cellStyle name="Hipervínculo" xfId="296" builtinId="8" hidden="1"/>
    <cellStyle name="Hipervínculo" xfId="298" builtinId="8" hidden="1"/>
    <cellStyle name="Hipervínculo" xfId="300" builtinId="8" hidden="1"/>
    <cellStyle name="Hipervínculo" xfId="302" builtinId="8" hidden="1"/>
    <cellStyle name="Hipervínculo" xfId="304" builtinId="8" hidden="1"/>
    <cellStyle name="Hipervínculo" xfId="306" builtinId="8" hidden="1"/>
    <cellStyle name="Hipervínculo" xfId="308" builtinId="8" hidden="1"/>
    <cellStyle name="Hipervínculo" xfId="310" builtinId="8" hidden="1"/>
    <cellStyle name="Hipervínculo" xfId="312" builtinId="8" hidden="1"/>
    <cellStyle name="Hipervínculo" xfId="314" builtinId="8" hidden="1"/>
    <cellStyle name="Hipervínculo" xfId="316" builtinId="8" hidden="1"/>
    <cellStyle name="Hipervínculo" xfId="318" builtinId="8" hidden="1"/>
    <cellStyle name="Hipervínculo" xfId="320" builtinId="8" hidden="1"/>
    <cellStyle name="Hipervínculo" xfId="322" builtinId="8" hidden="1"/>
    <cellStyle name="Hipervínculo" xfId="324" builtinId="8" hidden="1"/>
    <cellStyle name="Hipervínculo" xfId="326" builtinId="8" hidden="1"/>
    <cellStyle name="Hipervínculo" xfId="328" builtinId="8" hidden="1"/>
    <cellStyle name="Hipervínculo" xfId="330" builtinId="8" hidden="1"/>
    <cellStyle name="Hipervínculo" xfId="332" builtinId="8" hidden="1"/>
    <cellStyle name="Hipervínculo" xfId="334" builtinId="8" hidden="1"/>
    <cellStyle name="Hipervínculo" xfId="336" builtinId="8" hidden="1"/>
    <cellStyle name="Hipervínculo" xfId="338" builtinId="8" hidden="1"/>
    <cellStyle name="Hipervínculo" xfId="340" builtinId="8" hidden="1"/>
    <cellStyle name="Hipervínculo" xfId="342" builtinId="8" hidden="1"/>
    <cellStyle name="Hipervínculo" xfId="344" builtinId="8" hidden="1"/>
    <cellStyle name="Hipervínculo" xfId="346" builtinId="8" hidden="1"/>
    <cellStyle name="Hipervínculo" xfId="348" builtinId="8" hidden="1"/>
    <cellStyle name="Hipervínculo" xfId="350" builtinId="8" hidden="1"/>
    <cellStyle name="Hipervínculo" xfId="352" builtinId="8" hidden="1"/>
    <cellStyle name="Hipervínculo" xfId="354" builtinId="8" hidden="1"/>
    <cellStyle name="Hipervínculo" xfId="356" builtinId="8" hidden="1"/>
    <cellStyle name="Hipervínculo" xfId="358" builtinId="8" hidden="1"/>
    <cellStyle name="Hipervínculo" xfId="360" builtinId="8" hidden="1"/>
    <cellStyle name="Hipervínculo" xfId="362" builtinId="8" hidden="1"/>
    <cellStyle name="Hipervínculo" xfId="364" builtinId="8" hidden="1"/>
    <cellStyle name="Hipervínculo" xfId="366" builtinId="8" hidden="1"/>
    <cellStyle name="Hipervínculo" xfId="368" builtinId="8" hidden="1"/>
    <cellStyle name="Hipervínculo" xfId="370" builtinId="8" hidden="1"/>
    <cellStyle name="Hipervínculo" xfId="372" builtinId="8" hidden="1"/>
    <cellStyle name="Hipervínculo" xfId="374" builtinId="8" hidden="1"/>
    <cellStyle name="Hipervínculo" xfId="376" builtinId="8" hidden="1"/>
    <cellStyle name="Hipervínculo" xfId="378" builtinId="8" hidden="1"/>
    <cellStyle name="Hipervínculo" xfId="380" builtinId="8" hidden="1"/>
    <cellStyle name="Hipervínculo" xfId="382" builtinId="8" hidden="1"/>
    <cellStyle name="Hipervínculo" xfId="384" builtinId="8" hidden="1"/>
    <cellStyle name="Hipervínculo" xfId="386" builtinId="8" hidden="1"/>
    <cellStyle name="Hipervínculo" xfId="388" builtinId="8" hidden="1"/>
    <cellStyle name="Hipervínculo" xfId="390" builtinId="8" hidden="1"/>
    <cellStyle name="Hipervínculo" xfId="392" builtinId="8" hidden="1"/>
    <cellStyle name="Hipervínculo" xfId="394" builtinId="8" hidden="1"/>
    <cellStyle name="Hipervínculo" xfId="396" builtinId="8" hidden="1"/>
    <cellStyle name="Hipervínculo" xfId="398" builtinId="8" hidden="1"/>
    <cellStyle name="Hipervínculo" xfId="400" builtinId="8" hidden="1"/>
    <cellStyle name="Hipervínculo" xfId="402" builtinId="8" hidden="1"/>
    <cellStyle name="Hipervínculo" xfId="404" builtinId="8" hidden="1"/>
    <cellStyle name="Hipervínculo" xfId="406" builtinId="8" hidden="1"/>
    <cellStyle name="Hipervínculo" xfId="408" builtinId="8" hidden="1"/>
    <cellStyle name="Hipervínculo" xfId="410" builtinId="8" hidden="1"/>
    <cellStyle name="Hipervínculo" xfId="412" builtinId="8" hidden="1"/>
    <cellStyle name="Hipervínculo" xfId="414" builtinId="8" hidden="1"/>
    <cellStyle name="Hipervínculo" xfId="416" builtinId="8" hidden="1"/>
    <cellStyle name="Hipervínculo" xfId="418" builtinId="8" hidden="1"/>
    <cellStyle name="Hipervínculo" xfId="420" builtinId="8" hidden="1"/>
    <cellStyle name="Hipervínculo" xfId="422" builtinId="8" hidden="1"/>
    <cellStyle name="Hipervínculo" xfId="424" builtinId="8" hidden="1"/>
    <cellStyle name="Hipervínculo" xfId="426" builtinId="8" hidden="1"/>
    <cellStyle name="Hipervínculo" xfId="428" builtinId="8" hidden="1"/>
    <cellStyle name="Hipervínculo" xfId="430" builtinId="8" hidden="1"/>
    <cellStyle name="Hipervínculo" xfId="432" builtinId="8" hidden="1"/>
    <cellStyle name="Hipervínculo" xfId="434" builtinId="8" hidden="1"/>
    <cellStyle name="Hipervínculo" xfId="436" builtinId="8" hidden="1"/>
    <cellStyle name="Hipervínculo" xfId="438" builtinId="8" hidden="1"/>
    <cellStyle name="Hipervínculo" xfId="440" builtinId="8" hidden="1"/>
    <cellStyle name="Hipervínculo" xfId="442" builtinId="8" hidden="1"/>
    <cellStyle name="Hipervínculo" xfId="444" builtinId="8" hidden="1"/>
    <cellStyle name="Hipervínculo" xfId="446" builtinId="8" hidden="1"/>
    <cellStyle name="Hipervínculo" xfId="448" builtinId="8" hidden="1"/>
    <cellStyle name="Hipervínculo" xfId="450" builtinId="8" hidden="1"/>
    <cellStyle name="Hipervínculo" xfId="452" builtinId="8" hidden="1"/>
    <cellStyle name="Hipervínculo" xfId="454" builtinId="8" hidden="1"/>
    <cellStyle name="Hipervínculo" xfId="456" builtinId="8" hidden="1"/>
    <cellStyle name="Hipervínculo" xfId="458" builtinId="8" hidden="1"/>
    <cellStyle name="Hipervínculo" xfId="460" builtinId="8" hidden="1"/>
    <cellStyle name="Hipervínculo" xfId="462" builtinId="8" hidden="1"/>
    <cellStyle name="Hipervínculo" xfId="464" builtinId="8" hidden="1"/>
    <cellStyle name="Hipervínculo" xfId="466" builtinId="8" hidden="1"/>
    <cellStyle name="Hipervínculo" xfId="468" builtinId="8" hidden="1"/>
    <cellStyle name="Hipervínculo" xfId="470" builtinId="8" hidden="1"/>
    <cellStyle name="Hipervínculo" xfId="472" builtinId="8" hidden="1"/>
    <cellStyle name="Hipervínculo" xfId="474" builtinId="8" hidden="1"/>
    <cellStyle name="Hipervínculo" xfId="476" builtinId="8" hidden="1"/>
    <cellStyle name="Hipervínculo" xfId="478" builtinId="8" hidden="1"/>
    <cellStyle name="Hipervínculo" xfId="480" builtinId="8" hidden="1"/>
    <cellStyle name="Hipervínculo" xfId="482" builtinId="8" hidden="1"/>
    <cellStyle name="Hipervínculo" xfId="484" builtinId="8" hidden="1"/>
    <cellStyle name="Hipervínculo" xfId="486" builtinId="8" hidden="1"/>
    <cellStyle name="Hipervínculo" xfId="488" builtinId="8" hidden="1"/>
    <cellStyle name="Hipervínculo" xfId="490" builtinId="8" hidden="1"/>
    <cellStyle name="Hipervínculo" xfId="492" builtinId="8" hidden="1"/>
    <cellStyle name="Hipervínculo" xfId="494" builtinId="8" hidden="1"/>
    <cellStyle name="Hipervínculo" xfId="496" builtinId="8" hidden="1"/>
    <cellStyle name="Hipervínculo" xfId="498" builtinId="8" hidden="1"/>
    <cellStyle name="Hipervínculo" xfId="500" builtinId="8" hidden="1"/>
    <cellStyle name="Hipervínculo" xfId="502" builtinId="8" hidden="1"/>
    <cellStyle name="Hipervínculo" xfId="504" builtinId="8" hidden="1"/>
    <cellStyle name="Hipervínculo" xfId="506" builtinId="8" hidden="1"/>
    <cellStyle name="Hipervínculo" xfId="508" builtinId="8" hidden="1"/>
    <cellStyle name="Hipervínculo" xfId="510" builtinId="8" hidden="1"/>
    <cellStyle name="Hipervínculo" xfId="512" builtinId="8" hidden="1"/>
    <cellStyle name="Hipervínculo" xfId="514" builtinId="8" hidden="1"/>
    <cellStyle name="Hipervínculo" xfId="516" builtinId="8" hidden="1"/>
    <cellStyle name="Hipervínculo" xfId="518" builtinId="8" hidden="1"/>
    <cellStyle name="Hipervínculo" xfId="520" builtinId="8" hidden="1"/>
    <cellStyle name="Hipervínculo" xfId="522" builtinId="8" hidden="1"/>
    <cellStyle name="Hipervínculo" xfId="524" builtinId="8" hidden="1"/>
    <cellStyle name="Hipervínculo" xfId="526" builtinId="8" hidden="1"/>
    <cellStyle name="Hipervínculo" xfId="528" builtinId="8" hidden="1"/>
    <cellStyle name="Hipervínculo" xfId="530" builtinId="8" hidden="1"/>
    <cellStyle name="Hipervínculo" xfId="532" builtinId="8" hidden="1"/>
    <cellStyle name="Hipervínculo" xfId="534" builtinId="8" hidden="1"/>
    <cellStyle name="Hipervínculo" xfId="536" builtinId="8" hidden="1"/>
    <cellStyle name="Hipervínculo" xfId="538" builtinId="8" hidden="1"/>
    <cellStyle name="Hipervínculo" xfId="540" builtinId="8" hidden="1"/>
    <cellStyle name="Hipervínculo" xfId="542" builtinId="8" hidden="1"/>
    <cellStyle name="Hipervínculo" xfId="544" builtinId="8" hidden="1"/>
    <cellStyle name="Hipervínculo" xfId="546" builtinId="8" hidden="1"/>
    <cellStyle name="Hipervínculo" xfId="548" builtinId="8" hidden="1"/>
    <cellStyle name="Hipervínculo" xfId="550" builtinId="8" hidden="1"/>
    <cellStyle name="Hipervínculo" xfId="552" builtinId="8" hidden="1"/>
    <cellStyle name="Hipervínculo" xfId="554" builtinId="8" hidden="1"/>
    <cellStyle name="Hipervínculo" xfId="556" builtinId="8" hidden="1"/>
    <cellStyle name="Hipervínculo" xfId="558" builtinId="8" hidden="1"/>
    <cellStyle name="Hipervínculo" xfId="560" builtinId="8" hidden="1"/>
    <cellStyle name="Hipervínculo" xfId="562" builtinId="8" hidden="1"/>
    <cellStyle name="Hipervínculo" xfId="564" builtinId="8" hidden="1"/>
    <cellStyle name="Hipervínculo" xfId="566" builtinId="8" hidden="1"/>
    <cellStyle name="Hipervínculo" xfId="568" builtinId="8" hidden="1"/>
    <cellStyle name="Hipervínculo" xfId="570" builtinId="8" hidden="1"/>
    <cellStyle name="Hipervínculo" xfId="572" builtinId="8" hidden="1"/>
    <cellStyle name="Hipervínculo" xfId="574" builtinId="8" hidden="1"/>
    <cellStyle name="Hipervínculo" xfId="576" builtinId="8" hidden="1"/>
    <cellStyle name="Hipervínculo" xfId="578" builtinId="8" hidden="1"/>
    <cellStyle name="Hipervínculo" xfId="580" builtinId="8" hidden="1"/>
    <cellStyle name="Hipervínculo" xfId="582" builtinId="8" hidden="1"/>
    <cellStyle name="Hipervínculo" xfId="584" builtinId="8" hidden="1"/>
    <cellStyle name="Hipervínculo" xfId="586" builtinId="8" hidden="1"/>
    <cellStyle name="Hipervínculo" xfId="588" builtinId="8" hidden="1"/>
    <cellStyle name="Hipervínculo" xfId="590" builtinId="8" hidden="1"/>
    <cellStyle name="Hipervínculo" xfId="592" builtinId="8" hidden="1"/>
    <cellStyle name="Hipervínculo" xfId="594" builtinId="8" hidden="1"/>
    <cellStyle name="Hipervínculo" xfId="596" builtinId="8" hidden="1"/>
    <cellStyle name="Hipervínculo" xfId="598" builtinId="8" hidden="1"/>
    <cellStyle name="Hipervínculo" xfId="600" builtinId="8" hidden="1"/>
    <cellStyle name="Hipervínculo" xfId="602" builtinId="8" hidden="1"/>
    <cellStyle name="Hipervínculo" xfId="604" builtinId="8" hidden="1"/>
    <cellStyle name="Hipervínculo" xfId="606" builtinId="8" hidden="1"/>
    <cellStyle name="Hipervínculo" xfId="608" builtinId="8" hidden="1"/>
    <cellStyle name="Hipervínculo" xfId="610" builtinId="8" hidden="1"/>
    <cellStyle name="Hipervínculo" xfId="612" builtinId="8" hidden="1"/>
    <cellStyle name="Hipervínculo" xfId="614" builtinId="8" hidden="1"/>
    <cellStyle name="Hipervínculo" xfId="616" builtinId="8" hidden="1"/>
    <cellStyle name="Hipervínculo" xfId="618" builtinId="8" hidden="1"/>
    <cellStyle name="Hipervínculo" xfId="620" builtinId="8" hidden="1"/>
    <cellStyle name="Hipervínculo" xfId="622" builtinId="8" hidden="1"/>
    <cellStyle name="Hipervínculo" xfId="624" builtinId="8" hidden="1"/>
    <cellStyle name="Hipervínculo" xfId="626" builtinId="8" hidden="1"/>
    <cellStyle name="Hipervínculo" xfId="628" builtinId="8" hidden="1"/>
    <cellStyle name="Hipervínculo" xfId="630" builtinId="8" hidden="1"/>
    <cellStyle name="Hipervínculo" xfId="632" builtinId="8" hidden="1"/>
    <cellStyle name="Hipervínculo" xfId="634" builtinId="8" hidden="1"/>
    <cellStyle name="Hipervínculo" xfId="636" builtinId="8" hidden="1"/>
    <cellStyle name="Hipervínculo" xfId="638" builtinId="8" hidden="1"/>
    <cellStyle name="Hipervínculo" xfId="640" builtinId="8" hidden="1"/>
    <cellStyle name="Hipervínculo" xfId="642" builtinId="8" hidden="1"/>
    <cellStyle name="Hipervínculo" xfId="644" builtinId="8" hidden="1"/>
    <cellStyle name="Hipervínculo" xfId="646" builtinId="8" hidden="1"/>
    <cellStyle name="Hipervínculo" xfId="648" builtinId="8" hidden="1"/>
    <cellStyle name="Hipervínculo" xfId="650" builtinId="8" hidden="1"/>
    <cellStyle name="Hipervínculo" xfId="652" builtinId="8" hidden="1"/>
    <cellStyle name="Hipervínculo" xfId="654" builtinId="8" hidden="1"/>
    <cellStyle name="Hipervínculo" xfId="656" builtinId="8" hidden="1"/>
    <cellStyle name="Hipervínculo" xfId="658" builtinId="8" hidden="1"/>
    <cellStyle name="Hipervínculo" xfId="660" builtinId="8" hidden="1"/>
    <cellStyle name="Hipervínculo" xfId="662" builtinId="8" hidden="1"/>
    <cellStyle name="Hipervínculo" xfId="664" builtinId="8" hidden="1"/>
    <cellStyle name="Hipervínculo" xfId="666" builtinId="8" hidden="1"/>
    <cellStyle name="Hipervínculo" xfId="668" builtinId="8" hidden="1"/>
    <cellStyle name="Hipervínculo" xfId="670" builtinId="8" hidden="1"/>
    <cellStyle name="Hipervínculo" xfId="672" builtinId="8" hidden="1"/>
    <cellStyle name="Hipervínculo" xfId="674" builtinId="8" hidden="1"/>
    <cellStyle name="Hipervínculo" xfId="676" builtinId="8" hidden="1"/>
    <cellStyle name="Hipervínculo" xfId="678" builtinId="8" hidden="1"/>
    <cellStyle name="Hipervínculo" xfId="680" builtinId="8" hidden="1"/>
    <cellStyle name="Hipervínculo" xfId="682" builtinId="8" hidden="1"/>
    <cellStyle name="Hipervínculo" xfId="684" builtinId="8" hidden="1"/>
    <cellStyle name="Hipervínculo" xfId="686" builtinId="8" hidden="1"/>
    <cellStyle name="Hipervínculo" xfId="688" builtinId="8" hidden="1"/>
    <cellStyle name="Hipervínculo" xfId="690" builtinId="8" hidden="1"/>
    <cellStyle name="Hipervínculo" xfId="692" builtinId="8" hidden="1"/>
    <cellStyle name="Hipervínculo" xfId="694" builtinId="8" hidden="1"/>
    <cellStyle name="Hipervínculo" xfId="696" builtinId="8" hidden="1"/>
    <cellStyle name="Hipervínculo" xfId="698" builtinId="8" hidden="1"/>
    <cellStyle name="Hipervínculo" xfId="700" builtinId="8" hidden="1"/>
    <cellStyle name="Hipervínculo" xfId="702" builtinId="8" hidden="1"/>
    <cellStyle name="Hipervínculo" xfId="704" builtinId="8" hidden="1"/>
    <cellStyle name="Hipervínculo" xfId="706" builtinId="8" hidden="1"/>
    <cellStyle name="Hipervínculo" xfId="708" builtinId="8" hidden="1"/>
    <cellStyle name="Hipervínculo" xfId="710" builtinId="8" hidden="1"/>
    <cellStyle name="Hipervínculo" xfId="712" builtinId="8" hidden="1"/>
    <cellStyle name="Hipervínculo" xfId="714" builtinId="8" hidden="1"/>
    <cellStyle name="Hipervínculo" xfId="716" builtinId="8" hidden="1"/>
    <cellStyle name="Hipervínculo" xfId="718" builtinId="8" hidden="1"/>
    <cellStyle name="Hipervínculo" xfId="720" builtinId="8" hidden="1"/>
    <cellStyle name="Hipervínculo" xfId="722" builtinId="8" hidden="1"/>
    <cellStyle name="Hipervínculo" xfId="724" builtinId="8" hidden="1"/>
    <cellStyle name="Hipervínculo" xfId="726" builtinId="8" hidden="1"/>
    <cellStyle name="Hipervínculo" xfId="728" builtinId="8" hidden="1"/>
    <cellStyle name="Hipervínculo" xfId="730" builtinId="8" hidden="1"/>
    <cellStyle name="Hipervínculo" xfId="732" builtinId="8" hidden="1"/>
    <cellStyle name="Hipervínculo" xfId="734" builtinId="8" hidden="1"/>
    <cellStyle name="Hipervínculo" xfId="736" builtinId="8" hidden="1"/>
    <cellStyle name="Hipervínculo" xfId="738" builtinId="8" hidden="1"/>
    <cellStyle name="Hipervínculo" xfId="740" builtinId="8" hidden="1"/>
    <cellStyle name="Hipervínculo" xfId="742" builtinId="8" hidden="1"/>
    <cellStyle name="Hipervínculo" xfId="744" builtinId="8" hidden="1"/>
    <cellStyle name="Hipervínculo" xfId="746" builtinId="8" hidden="1"/>
    <cellStyle name="Hipervínculo" xfId="748" builtinId="8" hidden="1"/>
    <cellStyle name="Hipervínculo" xfId="750" builtinId="8" hidden="1"/>
    <cellStyle name="Hipervínculo" xfId="752" builtinId="8" hidden="1"/>
    <cellStyle name="Hipervínculo" xfId="754" builtinId="8" hidden="1"/>
    <cellStyle name="Hipervínculo" xfId="756" builtinId="8" hidden="1"/>
    <cellStyle name="Hipervínculo" xfId="758" builtinId="8" hidden="1"/>
    <cellStyle name="Hipervínculo" xfId="760" builtinId="8" hidden="1"/>
    <cellStyle name="Hipervínculo" xfId="762" builtinId="8" hidden="1"/>
    <cellStyle name="Hipervínculo" xfId="764" builtinId="8" hidden="1"/>
    <cellStyle name="Hipervínculo" xfId="766" builtinId="8" hidden="1"/>
    <cellStyle name="Hipervínculo" xfId="768" builtinId="8" hidden="1"/>
    <cellStyle name="Hipervínculo" xfId="770" builtinId="8" hidden="1"/>
    <cellStyle name="Hipervínculo" xfId="772" builtinId="8" hidden="1"/>
    <cellStyle name="Hipervínculo" xfId="774" builtinId="8" hidden="1"/>
    <cellStyle name="Hipervínculo" xfId="776" builtinId="8" hidden="1"/>
    <cellStyle name="Hipervínculo" xfId="778" builtinId="8" hidden="1"/>
    <cellStyle name="Hipervínculo" xfId="781" builtinId="8" hidden="1"/>
    <cellStyle name="Hipervínculo" xfId="783" builtinId="8" hidden="1"/>
    <cellStyle name="Hipervínculo" xfId="785" builtinId="8" hidden="1"/>
    <cellStyle name="Hipervínculo" xfId="787" builtinId="8" hidden="1"/>
    <cellStyle name="Hipervínculo" xfId="789" builtinId="8" hidden="1"/>
    <cellStyle name="Hipervínculo" xfId="791" builtinId="8" hidden="1"/>
    <cellStyle name="Hipervínculo" xfId="793" builtinId="8" hidden="1"/>
    <cellStyle name="Hipervínculo" xfId="795" builtinId="8" hidden="1"/>
    <cellStyle name="Hipervínculo" xfId="797" builtinId="8" hidden="1"/>
    <cellStyle name="Hipervínculo" xfId="799" builtinId="8" hidden="1"/>
    <cellStyle name="Hipervínculo" xfId="801" builtinId="8" hidden="1"/>
    <cellStyle name="Hipervínculo" xfId="803" builtinId="8" hidden="1"/>
    <cellStyle name="Hipervínculo" xfId="805" builtinId="8" hidden="1"/>
    <cellStyle name="Hipervínculo" xfId="807" builtinId="8" hidden="1"/>
    <cellStyle name="Hipervínculo" xfId="809" builtinId="8" hidden="1"/>
    <cellStyle name="Hipervínculo" xfId="811" builtinId="8" hidden="1"/>
    <cellStyle name="Hipervínculo" xfId="813" builtinId="8" hidden="1"/>
    <cellStyle name="Hipervínculo" xfId="815" builtinId="8" hidden="1"/>
    <cellStyle name="Hipervínculo" xfId="817" builtinId="8" hidden="1"/>
    <cellStyle name="Hipervínculo" xfId="819" builtinId="8" hidden="1"/>
    <cellStyle name="Hipervínculo" xfId="821" builtinId="8" hidden="1"/>
    <cellStyle name="Hipervínculo" xfId="823" builtinId="8" hidden="1"/>
    <cellStyle name="Hipervínculo" xfId="825" builtinId="8" hidden="1"/>
    <cellStyle name="Hipervínculo" xfId="827" builtinId="8" hidden="1"/>
    <cellStyle name="Hipervínculo" xfId="829" builtinId="8" hidden="1"/>
    <cellStyle name="Hipervínculo" xfId="831" builtinId="8" hidden="1"/>
    <cellStyle name="Hipervínculo" xfId="833" builtinId="8" hidden="1"/>
    <cellStyle name="Hipervínculo" xfId="835" builtinId="8" hidden="1"/>
    <cellStyle name="Hipervínculo" xfId="837" builtinId="8" hidden="1"/>
    <cellStyle name="Hipervínculo" xfId="839" builtinId="8" hidden="1"/>
    <cellStyle name="Hipervínculo" xfId="841" builtinId="8" hidden="1"/>
    <cellStyle name="Hipervínculo" xfId="843" builtinId="8" hidden="1"/>
    <cellStyle name="Hipervínculo" xfId="845" builtinId="8" hidden="1"/>
    <cellStyle name="Hipervínculo" xfId="847" builtinId="8" hidden="1"/>
    <cellStyle name="Hipervínculo" xfId="849" builtinId="8" hidden="1"/>
    <cellStyle name="Hipervínculo" xfId="851" builtinId="8" hidden="1"/>
    <cellStyle name="Hipervínculo" xfId="853" builtinId="8" hidden="1"/>
    <cellStyle name="Hipervínculo" xfId="855" builtinId="8" hidden="1"/>
    <cellStyle name="Hipervínculo" xfId="857" builtinId="8" hidden="1"/>
    <cellStyle name="Hipervínculo" xfId="859" builtinId="8" hidden="1"/>
    <cellStyle name="Hipervínculo" xfId="861" builtinId="8" hidden="1"/>
    <cellStyle name="Hipervínculo" xfId="863" builtinId="8" hidden="1"/>
    <cellStyle name="Hipervínculo" xfId="865" builtinId="8" hidden="1"/>
    <cellStyle name="Hipervínculo" xfId="867" builtinId="8" hidden="1"/>
    <cellStyle name="Hipervínculo" xfId="869" builtinId="8" hidden="1"/>
    <cellStyle name="Hipervínculo" xfId="871" builtinId="8" hidden="1"/>
    <cellStyle name="Hipervínculo" xfId="873" builtinId="8" hidden="1"/>
    <cellStyle name="Hipervínculo" xfId="875" builtinId="8" hidden="1"/>
    <cellStyle name="Hipervínculo" xfId="877" builtinId="8" hidden="1"/>
    <cellStyle name="Hipervínculo" xfId="879" builtinId="8" hidden="1"/>
    <cellStyle name="Hipervínculo" xfId="881" builtinId="8" hidden="1"/>
    <cellStyle name="Hipervínculo" xfId="883" builtinId="8" hidden="1"/>
    <cellStyle name="Hipervínculo" xfId="885" builtinId="8" hidden="1"/>
    <cellStyle name="Hipervínculo" xfId="887" builtinId="8" hidden="1"/>
    <cellStyle name="Hipervínculo" xfId="889" builtinId="8" hidden="1"/>
    <cellStyle name="Hipervínculo" xfId="891" builtinId="8" hidden="1"/>
    <cellStyle name="Hipervínculo" xfId="893" builtinId="8" hidden="1"/>
    <cellStyle name="Hipervínculo" xfId="895" builtinId="8" hidden="1"/>
    <cellStyle name="Hipervínculo" xfId="897" builtinId="8" hidden="1"/>
    <cellStyle name="Hipervínculo" xfId="899" builtinId="8" hidden="1"/>
    <cellStyle name="Hipervínculo" xfId="901" builtinId="8" hidden="1"/>
    <cellStyle name="Hipervínculo" xfId="903" builtinId="8" hidden="1"/>
    <cellStyle name="Hipervínculo" xfId="905" builtinId="8" hidden="1"/>
    <cellStyle name="Hipervínculo" xfId="907" builtinId="8" hidden="1"/>
    <cellStyle name="Hipervínculo" xfId="909" builtinId="8" hidden="1"/>
    <cellStyle name="Hipervínculo" xfId="911" builtinId="8" hidden="1"/>
    <cellStyle name="Hipervínculo" xfId="913" builtinId="8" hidden="1"/>
    <cellStyle name="Hipervínculo" xfId="915" builtinId="8" hidden="1"/>
    <cellStyle name="Hipervínculo" xfId="917" builtinId="8" hidden="1"/>
    <cellStyle name="Hipervínculo" xfId="919" builtinId="8" hidden="1"/>
    <cellStyle name="Hipervínculo" xfId="921" builtinId="8" hidden="1"/>
    <cellStyle name="Hipervínculo" xfId="923" builtinId="8" hidden="1"/>
    <cellStyle name="Hipervínculo" xfId="925" builtinId="8" hidden="1"/>
    <cellStyle name="Hipervínculo" xfId="927" builtinId="8" hidden="1"/>
    <cellStyle name="Hipervínculo" xfId="929" builtinId="8" hidden="1"/>
    <cellStyle name="Hipervínculo" xfId="931" builtinId="8" hidden="1"/>
    <cellStyle name="Hipervínculo" xfId="933" builtinId="8" hidden="1"/>
    <cellStyle name="Hipervínculo" xfId="935" builtinId="8" hidden="1"/>
    <cellStyle name="Hipervínculo" xfId="937" builtinId="8" hidden="1"/>
    <cellStyle name="Hipervínculo" xfId="939" builtinId="8" hidden="1"/>
    <cellStyle name="Hipervínculo" xfId="941" builtinId="8" hidden="1"/>
    <cellStyle name="Hipervínculo" xfId="943" builtinId="8" hidden="1"/>
    <cellStyle name="Hipervínculo" xfId="945" builtinId="8" hidden="1"/>
    <cellStyle name="Hipervínculo" xfId="947" builtinId="8" hidden="1"/>
    <cellStyle name="Hipervínculo" xfId="949" builtinId="8" hidden="1"/>
    <cellStyle name="Hipervínculo" xfId="951" builtinId="8" hidden="1"/>
    <cellStyle name="Hipervínculo" xfId="953" builtinId="8" hidden="1"/>
    <cellStyle name="Hipervínculo" xfId="955" builtinId="8" hidden="1"/>
    <cellStyle name="Hipervínculo" xfId="957" builtinId="8" hidden="1"/>
    <cellStyle name="Hipervínculo" xfId="959" builtinId="8" hidden="1"/>
    <cellStyle name="Hipervínculo" xfId="961" builtinId="8" hidden="1"/>
    <cellStyle name="Hipervínculo" xfId="963" builtinId="8" hidden="1"/>
    <cellStyle name="Hipervínculo" xfId="965" builtinId="8" hidden="1"/>
    <cellStyle name="Hipervínculo" xfId="967" builtinId="8" hidden="1"/>
    <cellStyle name="Hipervínculo" xfId="969" builtinId="8" hidden="1"/>
    <cellStyle name="Hipervínculo" xfId="971" builtinId="8" hidden="1"/>
    <cellStyle name="Hipervínculo" xfId="973" builtinId="8" hidden="1"/>
    <cellStyle name="Hipervínculo" xfId="975" builtinId="8" hidden="1"/>
    <cellStyle name="Hipervínculo" xfId="977" builtinId="8" hidden="1"/>
    <cellStyle name="Hipervínculo" xfId="979" builtinId="8" hidden="1"/>
    <cellStyle name="Hipervínculo" xfId="981" builtinId="8" hidden="1"/>
    <cellStyle name="Hipervínculo" xfId="983" builtinId="8" hidden="1"/>
    <cellStyle name="Hipervínculo" xfId="985" builtinId="8" hidden="1"/>
    <cellStyle name="Hipervínculo" xfId="987" builtinId="8" hidden="1"/>
    <cellStyle name="Hipervínculo" xfId="989" builtinId="8" hidden="1"/>
    <cellStyle name="Hipervínculo" xfId="991" builtinId="8" hidden="1"/>
    <cellStyle name="Hipervínculo" xfId="993" builtinId="8" hidden="1"/>
    <cellStyle name="Hipervínculo" xfId="995" builtinId="8" hidden="1"/>
    <cellStyle name="Hipervínculo" xfId="997" builtinId="8" hidden="1"/>
    <cellStyle name="Hipervínculo" xfId="999" builtinId="8" hidden="1"/>
    <cellStyle name="Hipervínculo" xfId="1001" builtinId="8" hidden="1"/>
    <cellStyle name="Hipervínculo" xfId="1003" builtinId="8" hidden="1"/>
    <cellStyle name="Hipervínculo" xfId="1005" builtinId="8" hidden="1"/>
    <cellStyle name="Hipervínculo" xfId="1007" builtinId="8" hidden="1"/>
    <cellStyle name="Hipervínculo" xfId="1009" builtinId="8" hidden="1"/>
    <cellStyle name="Hipervínculo" xfId="1011" builtinId="8" hidden="1"/>
    <cellStyle name="Hipervínculo" xfId="1013" builtinId="8" hidden="1"/>
    <cellStyle name="Hipervínculo" xfId="1015" builtinId="8" hidden="1"/>
    <cellStyle name="Hipervínculo" xfId="1017" builtinId="8" hidden="1"/>
    <cellStyle name="Hipervínculo" xfId="1019" builtinId="8" hidden="1"/>
    <cellStyle name="Hipervínculo" xfId="1021" builtinId="8" hidden="1"/>
    <cellStyle name="Hipervínculo" xfId="1023" builtinId="8" hidden="1"/>
    <cellStyle name="Hipervínculo" xfId="1025" builtinId="8" hidden="1"/>
    <cellStyle name="Hipervínculo" xfId="1027" builtinId="8" hidden="1"/>
    <cellStyle name="Hipervínculo" xfId="1029" builtinId="8" hidden="1"/>
    <cellStyle name="Hipervínculo" xfId="1031" builtinId="8" hidden="1"/>
    <cellStyle name="Hipervínculo" xfId="1033" builtinId="8" hidden="1"/>
    <cellStyle name="Hipervínculo" xfId="1035" builtinId="8" hidden="1"/>
    <cellStyle name="Hipervínculo" xfId="1037" builtinId="8" hidden="1"/>
    <cellStyle name="Hipervínculo" xfId="1039" builtinId="8" hidden="1"/>
    <cellStyle name="Hipervínculo" xfId="1041" builtinId="8" hidden="1"/>
    <cellStyle name="Hipervínculo" xfId="1043" builtinId="8" hidden="1"/>
    <cellStyle name="Hipervínculo" xfId="1045" builtinId="8" hidden="1"/>
    <cellStyle name="Hipervínculo" xfId="1047" builtinId="8" hidden="1"/>
    <cellStyle name="Hipervínculo" xfId="1049" builtinId="8" hidden="1"/>
    <cellStyle name="Hipervínculo" xfId="1051" builtinId="8" hidden="1"/>
    <cellStyle name="Hipervínculo" xfId="1053" builtinId="8" hidden="1"/>
    <cellStyle name="Hipervínculo" xfId="1055" builtinId="8" hidden="1"/>
    <cellStyle name="Hipervínculo" xfId="1057" builtinId="8" hidden="1"/>
    <cellStyle name="Hipervínculo" xfId="1059" builtinId="8" hidden="1"/>
    <cellStyle name="Hipervínculo" xfId="1061" builtinId="8" hidden="1"/>
    <cellStyle name="Hipervínculo" xfId="1063" builtinId="8" hidden="1"/>
    <cellStyle name="Hipervínculo" xfId="1065" builtinId="8" hidden="1"/>
    <cellStyle name="Hipervínculo" xfId="1067" builtinId="8" hidden="1"/>
    <cellStyle name="Hipervínculo" xfId="1069" builtinId="8" hidden="1"/>
    <cellStyle name="Hipervínculo" xfId="1071" builtinId="8" hidden="1"/>
    <cellStyle name="Hipervínculo" xfId="1073" builtinId="8" hidden="1"/>
    <cellStyle name="Hipervínculo" xfId="1075" builtinId="8" hidden="1"/>
    <cellStyle name="Hipervínculo" xfId="1077" builtinId="8" hidden="1"/>
    <cellStyle name="Hipervínculo" xfId="1079" builtinId="8" hidden="1"/>
    <cellStyle name="Hipervínculo" xfId="1081" builtinId="8" hidden="1"/>
    <cellStyle name="Hipervínculo" xfId="1083" builtinId="8" hidden="1"/>
    <cellStyle name="Hipervínculo" xfId="1085" builtinId="8" hidden="1"/>
    <cellStyle name="Hipervínculo" xfId="1087" builtinId="8" hidden="1"/>
    <cellStyle name="Hipervínculo" xfId="1089" builtinId="8" hidden="1"/>
    <cellStyle name="Hipervínculo" xfId="1091" builtinId="8" hidden="1"/>
    <cellStyle name="Hipervínculo" xfId="1093" builtinId="8" hidden="1"/>
    <cellStyle name="Hipervínculo" xfId="1095" builtinId="8" hidden="1"/>
    <cellStyle name="Hipervínculo" xfId="1097" builtinId="8" hidden="1"/>
    <cellStyle name="Hipervínculo" xfId="1099" builtinId="8" hidden="1"/>
    <cellStyle name="Hipervínculo" xfId="1101" builtinId="8" hidden="1"/>
    <cellStyle name="Hipervínculo" xfId="1103" builtinId="8" hidden="1"/>
    <cellStyle name="Hipervínculo" xfId="1105" builtinId="8" hidden="1"/>
    <cellStyle name="Hipervínculo" xfId="1107" builtinId="8" hidden="1"/>
    <cellStyle name="Hipervínculo" xfId="1109" builtinId="8" hidden="1"/>
    <cellStyle name="Hipervínculo" xfId="1111" builtinId="8" hidden="1"/>
    <cellStyle name="Hipervínculo" xfId="1113" builtinId="8" hidden="1"/>
    <cellStyle name="Hipervínculo" xfId="1115" builtinId="8" hidden="1"/>
    <cellStyle name="Hipervínculo" xfId="1117" builtinId="8" hidden="1"/>
    <cellStyle name="Hipervínculo" xfId="1119" builtinId="8" hidden="1"/>
    <cellStyle name="Hipervínculo" xfId="1121" builtinId="8" hidden="1"/>
    <cellStyle name="Hipervínculo" xfId="1123" builtinId="8" hidden="1"/>
    <cellStyle name="Hipervínculo" xfId="1125" builtinId="8" hidden="1"/>
    <cellStyle name="Hipervínculo" xfId="1127" builtinId="8" hidden="1"/>
    <cellStyle name="Hipervínculo" xfId="1129" builtinId="8" hidden="1"/>
    <cellStyle name="Hipervínculo" xfId="1131" builtinId="8" hidden="1"/>
    <cellStyle name="Hipervínculo" xfId="1133" builtinId="8" hidden="1"/>
    <cellStyle name="Hipervínculo" xfId="1135" builtinId="8" hidden="1"/>
    <cellStyle name="Hipervínculo" xfId="1137" builtinId="8" hidden="1"/>
    <cellStyle name="Hipervínculo" xfId="1139" builtinId="8" hidden="1"/>
    <cellStyle name="Hipervínculo" xfId="1141" builtinId="8" hidden="1"/>
    <cellStyle name="Hipervínculo" xfId="1143" builtinId="8" hidden="1"/>
    <cellStyle name="Hipervínculo" xfId="1145" builtinId="8" hidden="1"/>
    <cellStyle name="Hipervínculo" xfId="1147" builtinId="8" hidden="1"/>
    <cellStyle name="Hipervínculo" xfId="1149" builtinId="8" hidden="1"/>
    <cellStyle name="Hipervínculo" xfId="1151" builtinId="8" hidden="1"/>
    <cellStyle name="Hipervínculo" xfId="1153" builtinId="8" hidden="1"/>
    <cellStyle name="Hipervínculo" xfId="1155" builtinId="8" hidden="1"/>
    <cellStyle name="Hipervínculo" xfId="1157" builtinId="8" hidden="1"/>
    <cellStyle name="Hipervínculo" xfId="1159" builtinId="8" hidden="1"/>
    <cellStyle name="Hipervínculo" xfId="1161" builtinId="8" hidden="1"/>
    <cellStyle name="Hipervínculo" xfId="1163" builtinId="8" hidden="1"/>
    <cellStyle name="Hipervínculo" xfId="1165" builtinId="8" hidden="1"/>
    <cellStyle name="Hipervínculo" xfId="1167" builtinId="8" hidden="1"/>
    <cellStyle name="Hipervínculo" xfId="1169" builtinId="8" hidden="1"/>
    <cellStyle name="Hipervínculo" xfId="1171" builtinId="8" hidden="1"/>
    <cellStyle name="Hipervínculo" xfId="1173" builtinId="8" hidden="1"/>
    <cellStyle name="Hipervínculo" xfId="1175" builtinId="8" hidden="1"/>
    <cellStyle name="Hipervínculo" xfId="1177" builtinId="8" hidden="1"/>
    <cellStyle name="Hipervínculo" xfId="1179" builtinId="8" hidden="1"/>
    <cellStyle name="Hipervínculo" xfId="1181" builtinId="8" hidden="1"/>
    <cellStyle name="Hipervínculo" xfId="1183" builtinId="8" hidden="1"/>
    <cellStyle name="Hipervínculo" xfId="1185" builtinId="8" hidden="1"/>
    <cellStyle name="Hipervínculo" xfId="1187" builtinId="8" hidden="1"/>
    <cellStyle name="Hipervínculo" xfId="1189" builtinId="8" hidden="1"/>
    <cellStyle name="Hipervínculo" xfId="1191" builtinId="8" hidden="1"/>
    <cellStyle name="Hipervínculo" xfId="1193" builtinId="8" hidden="1"/>
    <cellStyle name="Hipervínculo" xfId="1195" builtinId="8" hidden="1"/>
    <cellStyle name="Hipervínculo" xfId="1197" builtinId="8"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30" builtinId="9" hidden="1"/>
    <cellStyle name="Hipervínculo visitado" xfId="32" builtinId="9" hidden="1"/>
    <cellStyle name="Hipervínculo visitado" xfId="34" builtinId="9" hidden="1"/>
    <cellStyle name="Hipervínculo visitado" xfId="36" builtinId="9" hidden="1"/>
    <cellStyle name="Hipervínculo visitado" xfId="38" builtinId="9" hidden="1"/>
    <cellStyle name="Hipervínculo visitado" xfId="40" builtinId="9" hidden="1"/>
    <cellStyle name="Hipervínculo visitado" xfId="42" builtinId="9" hidden="1"/>
    <cellStyle name="Hipervínculo visitado" xfId="44" builtinId="9" hidden="1"/>
    <cellStyle name="Hipervínculo visitado" xfId="46" builtinId="9" hidden="1"/>
    <cellStyle name="Hipervínculo visitado" xfId="48" builtinId="9" hidden="1"/>
    <cellStyle name="Hipervínculo visitado" xfId="50" builtinId="9" hidden="1"/>
    <cellStyle name="Hipervínculo visitado" xfId="52" builtinId="9" hidden="1"/>
    <cellStyle name="Hipervínculo visitado" xfId="54" builtinId="9" hidden="1"/>
    <cellStyle name="Hipervínculo visitado" xfId="56" builtinId="9" hidden="1"/>
    <cellStyle name="Hipervínculo visitado" xfId="58" builtinId="9" hidden="1"/>
    <cellStyle name="Hipervínculo visitado" xfId="60" builtinId="9" hidden="1"/>
    <cellStyle name="Hipervínculo visitado" xfId="62" builtinId="9" hidden="1"/>
    <cellStyle name="Hipervínculo visitado" xfId="64" builtinId="9" hidden="1"/>
    <cellStyle name="Hipervínculo visitado" xfId="66" builtinId="9" hidden="1"/>
    <cellStyle name="Hipervínculo visitado" xfId="68" builtinId="9" hidden="1"/>
    <cellStyle name="Hipervínculo visitado" xfId="70" builtinId="9" hidden="1"/>
    <cellStyle name="Hipervínculo visitado" xfId="72" builtinId="9" hidden="1"/>
    <cellStyle name="Hipervínculo visitado" xfId="74" builtinId="9" hidden="1"/>
    <cellStyle name="Hipervínculo visitado" xfId="76" builtinId="9" hidden="1"/>
    <cellStyle name="Hipervínculo visitado" xfId="78" builtinId="9" hidden="1"/>
    <cellStyle name="Hipervínculo visitado" xfId="80" builtinId="9" hidden="1"/>
    <cellStyle name="Hipervínculo visitado" xfId="82" builtinId="9" hidden="1"/>
    <cellStyle name="Hipervínculo visitado" xfId="84" builtinId="9" hidden="1"/>
    <cellStyle name="Hipervínculo visitado" xfId="86" builtinId="9" hidden="1"/>
    <cellStyle name="Hipervínculo visitado" xfId="88" builtinId="9" hidden="1"/>
    <cellStyle name="Hipervínculo visitado" xfId="90" builtinId="9" hidden="1"/>
    <cellStyle name="Hipervínculo visitado" xfId="92" builtinId="9" hidden="1"/>
    <cellStyle name="Hipervínculo visitado" xfId="94" builtinId="9" hidden="1"/>
    <cellStyle name="Hipervínculo visitado" xfId="96" builtinId="9" hidden="1"/>
    <cellStyle name="Hipervínculo visitado" xfId="98" builtinId="9" hidden="1"/>
    <cellStyle name="Hipervínculo visitado" xfId="100" builtinId="9" hidden="1"/>
    <cellStyle name="Hipervínculo visitado" xfId="102" builtinId="9" hidden="1"/>
    <cellStyle name="Hipervínculo visitado" xfId="104" builtinId="9" hidden="1"/>
    <cellStyle name="Hipervínculo visitado" xfId="106" builtinId="9" hidden="1"/>
    <cellStyle name="Hipervínculo visitado" xfId="108" builtinId="9" hidden="1"/>
    <cellStyle name="Hipervínculo visitado" xfId="110" builtinId="9" hidden="1"/>
    <cellStyle name="Hipervínculo visitado" xfId="112" builtinId="9" hidden="1"/>
    <cellStyle name="Hipervínculo visitado" xfId="114" builtinId="9" hidden="1"/>
    <cellStyle name="Hipervínculo visitado" xfId="116" builtinId="9" hidden="1"/>
    <cellStyle name="Hipervínculo visitado" xfId="118" builtinId="9" hidden="1"/>
    <cellStyle name="Hipervínculo visitado" xfId="120" builtinId="9" hidden="1"/>
    <cellStyle name="Hipervínculo visitado" xfId="122" builtinId="9" hidden="1"/>
    <cellStyle name="Hipervínculo visitado" xfId="124" builtinId="9" hidden="1"/>
    <cellStyle name="Hipervínculo visitado" xfId="126" builtinId="9" hidden="1"/>
    <cellStyle name="Hipervínculo visitado" xfId="128" builtinId="9" hidden="1"/>
    <cellStyle name="Hipervínculo visitado" xfId="130" builtinId="9" hidden="1"/>
    <cellStyle name="Hipervínculo visitado" xfId="132" builtinId="9" hidden="1"/>
    <cellStyle name="Hipervínculo visitado" xfId="134" builtinId="9" hidden="1"/>
    <cellStyle name="Hipervínculo visitado" xfId="136" builtinId="9" hidden="1"/>
    <cellStyle name="Hipervínculo visitado" xfId="138" builtinId="9" hidden="1"/>
    <cellStyle name="Hipervínculo visitado" xfId="140" builtinId="9" hidden="1"/>
    <cellStyle name="Hipervínculo visitado" xfId="142" builtinId="9" hidden="1"/>
    <cellStyle name="Hipervínculo visitado" xfId="144" builtinId="9" hidden="1"/>
    <cellStyle name="Hipervínculo visitado" xfId="146" builtinId="9" hidden="1"/>
    <cellStyle name="Hipervínculo visitado" xfId="148" builtinId="9" hidden="1"/>
    <cellStyle name="Hipervínculo visitado" xfId="150" builtinId="9" hidden="1"/>
    <cellStyle name="Hipervínculo visitado" xfId="152" builtinId="9" hidden="1"/>
    <cellStyle name="Hipervínculo visitado" xfId="154" builtinId="9" hidden="1"/>
    <cellStyle name="Hipervínculo visitado" xfId="156" builtinId="9" hidden="1"/>
    <cellStyle name="Hipervínculo visitado" xfId="158" builtinId="9" hidden="1"/>
    <cellStyle name="Hipervínculo visitado" xfId="160" builtinId="9" hidden="1"/>
    <cellStyle name="Hipervínculo visitado" xfId="162" builtinId="9" hidden="1"/>
    <cellStyle name="Hipervínculo visitado" xfId="164" builtinId="9" hidden="1"/>
    <cellStyle name="Hipervínculo visitado" xfId="166" builtinId="9" hidden="1"/>
    <cellStyle name="Hipervínculo visitado" xfId="168" builtinId="9" hidden="1"/>
    <cellStyle name="Hipervínculo visitado" xfId="170" builtinId="9" hidden="1"/>
    <cellStyle name="Hipervínculo visitado" xfId="172" builtinId="9" hidden="1"/>
    <cellStyle name="Hipervínculo visitado" xfId="174" builtinId="9" hidden="1"/>
    <cellStyle name="Hipervínculo visitado" xfId="176" builtinId="9" hidden="1"/>
    <cellStyle name="Hipervínculo visitado" xfId="178" builtinId="9" hidden="1"/>
    <cellStyle name="Hipervínculo visitado" xfId="180" builtinId="9" hidden="1"/>
    <cellStyle name="Hipervínculo visitado" xfId="182" builtinId="9" hidden="1"/>
    <cellStyle name="Hipervínculo visitado" xfId="184" builtinId="9" hidden="1"/>
    <cellStyle name="Hipervínculo visitado" xfId="186" builtinId="9" hidden="1"/>
    <cellStyle name="Hipervínculo visitado" xfId="188" builtinId="9" hidden="1"/>
    <cellStyle name="Hipervínculo visitado" xfId="190" builtinId="9" hidden="1"/>
    <cellStyle name="Hipervínculo visitado" xfId="192" builtinId="9" hidden="1"/>
    <cellStyle name="Hipervínculo visitado" xfId="194" builtinId="9" hidden="1"/>
    <cellStyle name="Hipervínculo visitado" xfId="196" builtinId="9" hidden="1"/>
    <cellStyle name="Hipervínculo visitado" xfId="198" builtinId="9" hidden="1"/>
    <cellStyle name="Hipervínculo visitado" xfId="200" builtinId="9" hidden="1"/>
    <cellStyle name="Hipervínculo visitado" xfId="202" builtinId="9" hidden="1"/>
    <cellStyle name="Hipervínculo visitado" xfId="204" builtinId="9" hidden="1"/>
    <cellStyle name="Hipervínculo visitado" xfId="206" builtinId="9" hidden="1"/>
    <cellStyle name="Hipervínculo visitado" xfId="208" builtinId="9" hidden="1"/>
    <cellStyle name="Hipervínculo visitado" xfId="210" builtinId="9" hidden="1"/>
    <cellStyle name="Hipervínculo visitado" xfId="212" builtinId="9" hidden="1"/>
    <cellStyle name="Hipervínculo visitado" xfId="214" builtinId="9" hidden="1"/>
    <cellStyle name="Hipervínculo visitado" xfId="216" builtinId="9" hidden="1"/>
    <cellStyle name="Hipervínculo visitado" xfId="218" builtinId="9" hidden="1"/>
    <cellStyle name="Hipervínculo visitado" xfId="220" builtinId="9" hidden="1"/>
    <cellStyle name="Hipervínculo visitado" xfId="222" builtinId="9" hidden="1"/>
    <cellStyle name="Hipervínculo visitado" xfId="224" builtinId="9" hidden="1"/>
    <cellStyle name="Hipervínculo visitado" xfId="226" builtinId="9" hidden="1"/>
    <cellStyle name="Hipervínculo visitado" xfId="228" builtinId="9" hidden="1"/>
    <cellStyle name="Hipervínculo visitado" xfId="230" builtinId="9" hidden="1"/>
    <cellStyle name="Hipervínculo visitado" xfId="232" builtinId="9" hidden="1"/>
    <cellStyle name="Hipervínculo visitado" xfId="234" builtinId="9" hidden="1"/>
    <cellStyle name="Hipervínculo visitado" xfId="236" builtinId="9" hidden="1"/>
    <cellStyle name="Hipervínculo visitado" xfId="238" builtinId="9" hidden="1"/>
    <cellStyle name="Hipervínculo visitado" xfId="240" builtinId="9" hidden="1"/>
    <cellStyle name="Hipervínculo visitado" xfId="242" builtinId="9" hidden="1"/>
    <cellStyle name="Hipervínculo visitado" xfId="244" builtinId="9" hidden="1"/>
    <cellStyle name="Hipervínculo visitado" xfId="246" builtinId="9" hidden="1"/>
    <cellStyle name="Hipervínculo visitado" xfId="248" builtinId="9" hidden="1"/>
    <cellStyle name="Hipervínculo visitado" xfId="251" builtinId="9" hidden="1"/>
    <cellStyle name="Hipervínculo visitado" xfId="253" builtinId="9" hidden="1"/>
    <cellStyle name="Hipervínculo visitado" xfId="255" builtinId="9" hidden="1"/>
    <cellStyle name="Hipervínculo visitado" xfId="257" builtinId="9" hidden="1"/>
    <cellStyle name="Hipervínculo visitado" xfId="259" builtinId="9" hidden="1"/>
    <cellStyle name="Hipervínculo visitado" xfId="261" builtinId="9" hidden="1"/>
    <cellStyle name="Hipervínculo visitado" xfId="263" builtinId="9" hidden="1"/>
    <cellStyle name="Hipervínculo visitado" xfId="265" builtinId="9" hidden="1"/>
    <cellStyle name="Hipervínculo visitado" xfId="267" builtinId="9" hidden="1"/>
    <cellStyle name="Hipervínculo visitado" xfId="269" builtinId="9" hidden="1"/>
    <cellStyle name="Hipervínculo visitado" xfId="271" builtinId="9" hidden="1"/>
    <cellStyle name="Hipervínculo visitado" xfId="273" builtinId="9" hidden="1"/>
    <cellStyle name="Hipervínculo visitado" xfId="275" builtinId="9" hidden="1"/>
    <cellStyle name="Hipervínculo visitado" xfId="277" builtinId="9" hidden="1"/>
    <cellStyle name="Hipervínculo visitado" xfId="279" builtinId="9" hidden="1"/>
    <cellStyle name="Hipervínculo visitado" xfId="281" builtinId="9" hidden="1"/>
    <cellStyle name="Hipervínculo visitado" xfId="283" builtinId="9" hidden="1"/>
    <cellStyle name="Hipervínculo visitado" xfId="285" builtinId="9" hidden="1"/>
    <cellStyle name="Hipervínculo visitado" xfId="287" builtinId="9" hidden="1"/>
    <cellStyle name="Hipervínculo visitado" xfId="289" builtinId="9" hidden="1"/>
    <cellStyle name="Hipervínculo visitado" xfId="291" builtinId="9" hidden="1"/>
    <cellStyle name="Hipervínculo visitado" xfId="293" builtinId="9" hidden="1"/>
    <cellStyle name="Hipervínculo visitado" xfId="295" builtinId="9" hidden="1"/>
    <cellStyle name="Hipervínculo visitado" xfId="297" builtinId="9" hidden="1"/>
    <cellStyle name="Hipervínculo visitado" xfId="299" builtinId="9" hidden="1"/>
    <cellStyle name="Hipervínculo visitado" xfId="301" builtinId="9" hidden="1"/>
    <cellStyle name="Hipervínculo visitado" xfId="303" builtinId="9" hidden="1"/>
    <cellStyle name="Hipervínculo visitado" xfId="305" builtinId="9" hidden="1"/>
    <cellStyle name="Hipervínculo visitado" xfId="307" builtinId="9" hidden="1"/>
    <cellStyle name="Hipervínculo visitado" xfId="309" builtinId="9" hidden="1"/>
    <cellStyle name="Hipervínculo visitado" xfId="311" builtinId="9" hidden="1"/>
    <cellStyle name="Hipervínculo visitado" xfId="313" builtinId="9" hidden="1"/>
    <cellStyle name="Hipervínculo visitado" xfId="315" builtinId="9" hidden="1"/>
    <cellStyle name="Hipervínculo visitado" xfId="317" builtinId="9" hidden="1"/>
    <cellStyle name="Hipervínculo visitado" xfId="319" builtinId="9" hidden="1"/>
    <cellStyle name="Hipervínculo visitado" xfId="321" builtinId="9" hidden="1"/>
    <cellStyle name="Hipervínculo visitado" xfId="323" builtinId="9" hidden="1"/>
    <cellStyle name="Hipervínculo visitado" xfId="325" builtinId="9" hidden="1"/>
    <cellStyle name="Hipervínculo visitado" xfId="327" builtinId="9" hidden="1"/>
    <cellStyle name="Hipervínculo visitado" xfId="329" builtinId="9" hidden="1"/>
    <cellStyle name="Hipervínculo visitado" xfId="331" builtinId="9" hidden="1"/>
    <cellStyle name="Hipervínculo visitado" xfId="333" builtinId="9" hidden="1"/>
    <cellStyle name="Hipervínculo visitado" xfId="335" builtinId="9" hidden="1"/>
    <cellStyle name="Hipervínculo visitado" xfId="337" builtinId="9" hidden="1"/>
    <cellStyle name="Hipervínculo visitado" xfId="339" builtinId="9" hidden="1"/>
    <cellStyle name="Hipervínculo visitado" xfId="341" builtinId="9" hidden="1"/>
    <cellStyle name="Hipervínculo visitado" xfId="343" builtinId="9" hidden="1"/>
    <cellStyle name="Hipervínculo visitado" xfId="345" builtinId="9" hidden="1"/>
    <cellStyle name="Hipervínculo visitado" xfId="347" builtinId="9" hidden="1"/>
    <cellStyle name="Hipervínculo visitado" xfId="349" builtinId="9" hidden="1"/>
    <cellStyle name="Hipervínculo visitado" xfId="351" builtinId="9" hidden="1"/>
    <cellStyle name="Hipervínculo visitado" xfId="353" builtinId="9" hidden="1"/>
    <cellStyle name="Hipervínculo visitado" xfId="355" builtinId="9" hidden="1"/>
    <cellStyle name="Hipervínculo visitado" xfId="357" builtinId="9" hidden="1"/>
    <cellStyle name="Hipervínculo visitado" xfId="359" builtinId="9" hidden="1"/>
    <cellStyle name="Hipervínculo visitado" xfId="361" builtinId="9" hidden="1"/>
    <cellStyle name="Hipervínculo visitado" xfId="363" builtinId="9" hidden="1"/>
    <cellStyle name="Hipervínculo visitado" xfId="365" builtinId="9" hidden="1"/>
    <cellStyle name="Hipervínculo visitado" xfId="367" builtinId="9" hidden="1"/>
    <cellStyle name="Hipervínculo visitado" xfId="369" builtinId="9" hidden="1"/>
    <cellStyle name="Hipervínculo visitado" xfId="371" builtinId="9" hidden="1"/>
    <cellStyle name="Hipervínculo visitado" xfId="373" builtinId="9" hidden="1"/>
    <cellStyle name="Hipervínculo visitado" xfId="375" builtinId="9" hidden="1"/>
    <cellStyle name="Hipervínculo visitado" xfId="377" builtinId="9" hidden="1"/>
    <cellStyle name="Hipervínculo visitado" xfId="379" builtinId="9" hidden="1"/>
    <cellStyle name="Hipervínculo visitado" xfId="381" builtinId="9" hidden="1"/>
    <cellStyle name="Hipervínculo visitado" xfId="383" builtinId="9" hidden="1"/>
    <cellStyle name="Hipervínculo visitado" xfId="385" builtinId="9" hidden="1"/>
    <cellStyle name="Hipervínculo visitado" xfId="387" builtinId="9" hidden="1"/>
    <cellStyle name="Hipervínculo visitado" xfId="389" builtinId="9" hidden="1"/>
    <cellStyle name="Hipervínculo visitado" xfId="391" builtinId="9" hidden="1"/>
    <cellStyle name="Hipervínculo visitado" xfId="393" builtinId="9" hidden="1"/>
    <cellStyle name="Hipervínculo visitado" xfId="395" builtinId="9" hidden="1"/>
    <cellStyle name="Hipervínculo visitado" xfId="397" builtinId="9" hidden="1"/>
    <cellStyle name="Hipervínculo visitado" xfId="399" builtinId="9" hidden="1"/>
    <cellStyle name="Hipervínculo visitado" xfId="401" builtinId="9" hidden="1"/>
    <cellStyle name="Hipervínculo visitado" xfId="403" builtinId="9" hidden="1"/>
    <cellStyle name="Hipervínculo visitado" xfId="405" builtinId="9" hidden="1"/>
    <cellStyle name="Hipervínculo visitado" xfId="407" builtinId="9" hidden="1"/>
    <cellStyle name="Hipervínculo visitado" xfId="409" builtinId="9" hidden="1"/>
    <cellStyle name="Hipervínculo visitado" xfId="411" builtinId="9" hidden="1"/>
    <cellStyle name="Hipervínculo visitado" xfId="413" builtinId="9" hidden="1"/>
    <cellStyle name="Hipervínculo visitado" xfId="415" builtinId="9" hidden="1"/>
    <cellStyle name="Hipervínculo visitado" xfId="417" builtinId="9" hidden="1"/>
    <cellStyle name="Hipervínculo visitado" xfId="419" builtinId="9" hidden="1"/>
    <cellStyle name="Hipervínculo visitado" xfId="421" builtinId="9" hidden="1"/>
    <cellStyle name="Hipervínculo visitado" xfId="423" builtinId="9" hidden="1"/>
    <cellStyle name="Hipervínculo visitado" xfId="425" builtinId="9" hidden="1"/>
    <cellStyle name="Hipervínculo visitado" xfId="427" builtinId="9" hidden="1"/>
    <cellStyle name="Hipervínculo visitado" xfId="429" builtinId="9" hidden="1"/>
    <cellStyle name="Hipervínculo visitado" xfId="431" builtinId="9" hidden="1"/>
    <cellStyle name="Hipervínculo visitado" xfId="433" builtinId="9" hidden="1"/>
    <cellStyle name="Hipervínculo visitado" xfId="435" builtinId="9" hidden="1"/>
    <cellStyle name="Hipervínculo visitado" xfId="437" builtinId="9" hidden="1"/>
    <cellStyle name="Hipervínculo visitado" xfId="439" builtinId="9" hidden="1"/>
    <cellStyle name="Hipervínculo visitado" xfId="441" builtinId="9" hidden="1"/>
    <cellStyle name="Hipervínculo visitado" xfId="443" builtinId="9" hidden="1"/>
    <cellStyle name="Hipervínculo visitado" xfId="445" builtinId="9" hidden="1"/>
    <cellStyle name="Hipervínculo visitado" xfId="447" builtinId="9" hidden="1"/>
    <cellStyle name="Hipervínculo visitado" xfId="449" builtinId="9" hidden="1"/>
    <cellStyle name="Hipervínculo visitado" xfId="451" builtinId="9" hidden="1"/>
    <cellStyle name="Hipervínculo visitado" xfId="453" builtinId="9" hidden="1"/>
    <cellStyle name="Hipervínculo visitado" xfId="455" builtinId="9" hidden="1"/>
    <cellStyle name="Hipervínculo visitado" xfId="457" builtinId="9" hidden="1"/>
    <cellStyle name="Hipervínculo visitado" xfId="459" builtinId="9" hidden="1"/>
    <cellStyle name="Hipervínculo visitado" xfId="461" builtinId="9" hidden="1"/>
    <cellStyle name="Hipervínculo visitado" xfId="463" builtinId="9" hidden="1"/>
    <cellStyle name="Hipervínculo visitado" xfId="465" builtinId="9" hidden="1"/>
    <cellStyle name="Hipervínculo visitado" xfId="467" builtinId="9" hidden="1"/>
    <cellStyle name="Hipervínculo visitado" xfId="469" builtinId="9" hidden="1"/>
    <cellStyle name="Hipervínculo visitado" xfId="471" builtinId="9" hidden="1"/>
    <cellStyle name="Hipervínculo visitado" xfId="473" builtinId="9" hidden="1"/>
    <cellStyle name="Hipervínculo visitado" xfId="475" builtinId="9" hidden="1"/>
    <cellStyle name="Hipervínculo visitado" xfId="477" builtinId="9" hidden="1"/>
    <cellStyle name="Hipervínculo visitado" xfId="479" builtinId="9" hidden="1"/>
    <cellStyle name="Hipervínculo visitado" xfId="481" builtinId="9" hidden="1"/>
    <cellStyle name="Hipervínculo visitado" xfId="483" builtinId="9" hidden="1"/>
    <cellStyle name="Hipervínculo visitado" xfId="485" builtinId="9" hidden="1"/>
    <cellStyle name="Hipervínculo visitado" xfId="487" builtinId="9" hidden="1"/>
    <cellStyle name="Hipervínculo visitado" xfId="489" builtinId="9" hidden="1"/>
    <cellStyle name="Hipervínculo visitado" xfId="491" builtinId="9" hidden="1"/>
    <cellStyle name="Hipervínculo visitado" xfId="493" builtinId="9" hidden="1"/>
    <cellStyle name="Hipervínculo visitado" xfId="495" builtinId="9" hidden="1"/>
    <cellStyle name="Hipervínculo visitado" xfId="497" builtinId="9" hidden="1"/>
    <cellStyle name="Hipervínculo visitado" xfId="499" builtinId="9" hidden="1"/>
    <cellStyle name="Hipervínculo visitado" xfId="501" builtinId="9" hidden="1"/>
    <cellStyle name="Hipervínculo visitado" xfId="503" builtinId="9" hidden="1"/>
    <cellStyle name="Hipervínculo visitado" xfId="505" builtinId="9" hidden="1"/>
    <cellStyle name="Hipervínculo visitado" xfId="507" builtinId="9" hidden="1"/>
    <cellStyle name="Hipervínculo visitado" xfId="509" builtinId="9" hidden="1"/>
    <cellStyle name="Hipervínculo visitado" xfId="511" builtinId="9" hidden="1"/>
    <cellStyle name="Hipervínculo visitado" xfId="513" builtinId="9" hidden="1"/>
    <cellStyle name="Hipervínculo visitado" xfId="515" builtinId="9" hidden="1"/>
    <cellStyle name="Hipervínculo visitado" xfId="517" builtinId="9" hidden="1"/>
    <cellStyle name="Hipervínculo visitado" xfId="519" builtinId="9" hidden="1"/>
    <cellStyle name="Hipervínculo visitado" xfId="521" builtinId="9" hidden="1"/>
    <cellStyle name="Hipervínculo visitado" xfId="523" builtinId="9" hidden="1"/>
    <cellStyle name="Hipervínculo visitado" xfId="525" builtinId="9" hidden="1"/>
    <cellStyle name="Hipervínculo visitado" xfId="527" builtinId="9" hidden="1"/>
    <cellStyle name="Hipervínculo visitado" xfId="529" builtinId="9" hidden="1"/>
    <cellStyle name="Hipervínculo visitado" xfId="531" builtinId="9" hidden="1"/>
    <cellStyle name="Hipervínculo visitado" xfId="533" builtinId="9" hidden="1"/>
    <cellStyle name="Hipervínculo visitado" xfId="535" builtinId="9" hidden="1"/>
    <cellStyle name="Hipervínculo visitado" xfId="537" builtinId="9" hidden="1"/>
    <cellStyle name="Hipervínculo visitado" xfId="539" builtinId="9" hidden="1"/>
    <cellStyle name="Hipervínculo visitado" xfId="541" builtinId="9" hidden="1"/>
    <cellStyle name="Hipervínculo visitado" xfId="543" builtinId="9" hidden="1"/>
    <cellStyle name="Hipervínculo visitado" xfId="545" builtinId="9" hidden="1"/>
    <cellStyle name="Hipervínculo visitado" xfId="547" builtinId="9" hidden="1"/>
    <cellStyle name="Hipervínculo visitado" xfId="549" builtinId="9" hidden="1"/>
    <cellStyle name="Hipervínculo visitado" xfId="551" builtinId="9" hidden="1"/>
    <cellStyle name="Hipervínculo visitado" xfId="553" builtinId="9" hidden="1"/>
    <cellStyle name="Hipervínculo visitado" xfId="555" builtinId="9" hidden="1"/>
    <cellStyle name="Hipervínculo visitado" xfId="557" builtinId="9" hidden="1"/>
    <cellStyle name="Hipervínculo visitado" xfId="559" builtinId="9" hidden="1"/>
    <cellStyle name="Hipervínculo visitado" xfId="561" builtinId="9" hidden="1"/>
    <cellStyle name="Hipervínculo visitado" xfId="563" builtinId="9" hidden="1"/>
    <cellStyle name="Hipervínculo visitado" xfId="565" builtinId="9" hidden="1"/>
    <cellStyle name="Hipervínculo visitado" xfId="567" builtinId="9" hidden="1"/>
    <cellStyle name="Hipervínculo visitado" xfId="569" builtinId="9" hidden="1"/>
    <cellStyle name="Hipervínculo visitado" xfId="571" builtinId="9" hidden="1"/>
    <cellStyle name="Hipervínculo visitado" xfId="573" builtinId="9" hidden="1"/>
    <cellStyle name="Hipervínculo visitado" xfId="575" builtinId="9" hidden="1"/>
    <cellStyle name="Hipervínculo visitado" xfId="577" builtinId="9" hidden="1"/>
    <cellStyle name="Hipervínculo visitado" xfId="579" builtinId="9" hidden="1"/>
    <cellStyle name="Hipervínculo visitado" xfId="581" builtinId="9" hidden="1"/>
    <cellStyle name="Hipervínculo visitado" xfId="583" builtinId="9" hidden="1"/>
    <cellStyle name="Hipervínculo visitado" xfId="585" builtinId="9" hidden="1"/>
    <cellStyle name="Hipervínculo visitado" xfId="587" builtinId="9" hidden="1"/>
    <cellStyle name="Hipervínculo visitado" xfId="589" builtinId="9" hidden="1"/>
    <cellStyle name="Hipervínculo visitado" xfId="591" builtinId="9" hidden="1"/>
    <cellStyle name="Hipervínculo visitado" xfId="593" builtinId="9" hidden="1"/>
    <cellStyle name="Hipervínculo visitado" xfId="595" builtinId="9" hidden="1"/>
    <cellStyle name="Hipervínculo visitado" xfId="597" builtinId="9" hidden="1"/>
    <cellStyle name="Hipervínculo visitado" xfId="599" builtinId="9" hidden="1"/>
    <cellStyle name="Hipervínculo visitado" xfId="601" builtinId="9" hidden="1"/>
    <cellStyle name="Hipervínculo visitado" xfId="603" builtinId="9" hidden="1"/>
    <cellStyle name="Hipervínculo visitado" xfId="605" builtinId="9" hidden="1"/>
    <cellStyle name="Hipervínculo visitado" xfId="607" builtinId="9" hidden="1"/>
    <cellStyle name="Hipervínculo visitado" xfId="609" builtinId="9" hidden="1"/>
    <cellStyle name="Hipervínculo visitado" xfId="611" builtinId="9" hidden="1"/>
    <cellStyle name="Hipervínculo visitado" xfId="613" builtinId="9" hidden="1"/>
    <cellStyle name="Hipervínculo visitado" xfId="615" builtinId="9" hidden="1"/>
    <cellStyle name="Hipervínculo visitado" xfId="617" builtinId="9" hidden="1"/>
    <cellStyle name="Hipervínculo visitado" xfId="619" builtinId="9" hidden="1"/>
    <cellStyle name="Hipervínculo visitado" xfId="621" builtinId="9" hidden="1"/>
    <cellStyle name="Hipervínculo visitado" xfId="623" builtinId="9" hidden="1"/>
    <cellStyle name="Hipervínculo visitado" xfId="625" builtinId="9" hidden="1"/>
    <cellStyle name="Hipervínculo visitado" xfId="627" builtinId="9" hidden="1"/>
    <cellStyle name="Hipervínculo visitado" xfId="629" builtinId="9" hidden="1"/>
    <cellStyle name="Hipervínculo visitado" xfId="631" builtinId="9" hidden="1"/>
    <cellStyle name="Hipervínculo visitado" xfId="633" builtinId="9" hidden="1"/>
    <cellStyle name="Hipervínculo visitado" xfId="635" builtinId="9" hidden="1"/>
    <cellStyle name="Hipervínculo visitado" xfId="637" builtinId="9" hidden="1"/>
    <cellStyle name="Hipervínculo visitado" xfId="639" builtinId="9" hidden="1"/>
    <cellStyle name="Hipervínculo visitado" xfId="641" builtinId="9" hidden="1"/>
    <cellStyle name="Hipervínculo visitado" xfId="643" builtinId="9" hidden="1"/>
    <cellStyle name="Hipervínculo visitado" xfId="645" builtinId="9" hidden="1"/>
    <cellStyle name="Hipervínculo visitado" xfId="647" builtinId="9" hidden="1"/>
    <cellStyle name="Hipervínculo visitado" xfId="649" builtinId="9" hidden="1"/>
    <cellStyle name="Hipervínculo visitado" xfId="651" builtinId="9" hidden="1"/>
    <cellStyle name="Hipervínculo visitado" xfId="653" builtinId="9" hidden="1"/>
    <cellStyle name="Hipervínculo visitado" xfId="655" builtinId="9" hidden="1"/>
    <cellStyle name="Hipervínculo visitado" xfId="657" builtinId="9" hidden="1"/>
    <cellStyle name="Hipervínculo visitado" xfId="659" builtinId="9" hidden="1"/>
    <cellStyle name="Hipervínculo visitado" xfId="661" builtinId="9" hidden="1"/>
    <cellStyle name="Hipervínculo visitado" xfId="663" builtinId="9" hidden="1"/>
    <cellStyle name="Hipervínculo visitado" xfId="665" builtinId="9" hidden="1"/>
    <cellStyle name="Hipervínculo visitado" xfId="667" builtinId="9" hidden="1"/>
    <cellStyle name="Hipervínculo visitado" xfId="669" builtinId="9" hidden="1"/>
    <cellStyle name="Hipervínculo visitado" xfId="671" builtinId="9" hidden="1"/>
    <cellStyle name="Hipervínculo visitado" xfId="673" builtinId="9" hidden="1"/>
    <cellStyle name="Hipervínculo visitado" xfId="675" builtinId="9" hidden="1"/>
    <cellStyle name="Hipervínculo visitado" xfId="677" builtinId="9" hidden="1"/>
    <cellStyle name="Hipervínculo visitado" xfId="679" builtinId="9" hidden="1"/>
    <cellStyle name="Hipervínculo visitado" xfId="681" builtinId="9" hidden="1"/>
    <cellStyle name="Hipervínculo visitado" xfId="683" builtinId="9" hidden="1"/>
    <cellStyle name="Hipervínculo visitado" xfId="685" builtinId="9" hidden="1"/>
    <cellStyle name="Hipervínculo visitado" xfId="687" builtinId="9" hidden="1"/>
    <cellStyle name="Hipervínculo visitado" xfId="689" builtinId="9" hidden="1"/>
    <cellStyle name="Hipervínculo visitado" xfId="691" builtinId="9" hidden="1"/>
    <cellStyle name="Hipervínculo visitado" xfId="693" builtinId="9" hidden="1"/>
    <cellStyle name="Hipervínculo visitado" xfId="695" builtinId="9" hidden="1"/>
    <cellStyle name="Hipervínculo visitado" xfId="697" builtinId="9" hidden="1"/>
    <cellStyle name="Hipervínculo visitado" xfId="699" builtinId="9" hidden="1"/>
    <cellStyle name="Hipervínculo visitado" xfId="701" builtinId="9" hidden="1"/>
    <cellStyle name="Hipervínculo visitado" xfId="703" builtinId="9" hidden="1"/>
    <cellStyle name="Hipervínculo visitado" xfId="705" builtinId="9" hidden="1"/>
    <cellStyle name="Hipervínculo visitado" xfId="707" builtinId="9" hidden="1"/>
    <cellStyle name="Hipervínculo visitado" xfId="709" builtinId="9" hidden="1"/>
    <cellStyle name="Hipervínculo visitado" xfId="711" builtinId="9" hidden="1"/>
    <cellStyle name="Hipervínculo visitado" xfId="713" builtinId="9" hidden="1"/>
    <cellStyle name="Hipervínculo visitado" xfId="715" builtinId="9" hidden="1"/>
    <cellStyle name="Hipervínculo visitado" xfId="717" builtinId="9" hidden="1"/>
    <cellStyle name="Hipervínculo visitado" xfId="719" builtinId="9" hidden="1"/>
    <cellStyle name="Hipervínculo visitado" xfId="721" builtinId="9" hidden="1"/>
    <cellStyle name="Hipervínculo visitado" xfId="723" builtinId="9" hidden="1"/>
    <cellStyle name="Hipervínculo visitado" xfId="725" builtinId="9" hidden="1"/>
    <cellStyle name="Hipervínculo visitado" xfId="727" builtinId="9" hidden="1"/>
    <cellStyle name="Hipervínculo visitado" xfId="729" builtinId="9" hidden="1"/>
    <cellStyle name="Hipervínculo visitado" xfId="731" builtinId="9" hidden="1"/>
    <cellStyle name="Hipervínculo visitado" xfId="733" builtinId="9" hidden="1"/>
    <cellStyle name="Hipervínculo visitado" xfId="735" builtinId="9" hidden="1"/>
    <cellStyle name="Hipervínculo visitado" xfId="737" builtinId="9" hidden="1"/>
    <cellStyle name="Hipervínculo visitado" xfId="739" builtinId="9" hidden="1"/>
    <cellStyle name="Hipervínculo visitado" xfId="741" builtinId="9" hidden="1"/>
    <cellStyle name="Hipervínculo visitado" xfId="743" builtinId="9" hidden="1"/>
    <cellStyle name="Hipervínculo visitado" xfId="745" builtinId="9" hidden="1"/>
    <cellStyle name="Hipervínculo visitado" xfId="747" builtinId="9" hidden="1"/>
    <cellStyle name="Hipervínculo visitado" xfId="749" builtinId="9" hidden="1"/>
    <cellStyle name="Hipervínculo visitado" xfId="751" builtinId="9" hidden="1"/>
    <cellStyle name="Hipervínculo visitado" xfId="753" builtinId="9" hidden="1"/>
    <cellStyle name="Hipervínculo visitado" xfId="755" builtinId="9" hidden="1"/>
    <cellStyle name="Hipervínculo visitado" xfId="757" builtinId="9" hidden="1"/>
    <cellStyle name="Hipervínculo visitado" xfId="759" builtinId="9" hidden="1"/>
    <cellStyle name="Hipervínculo visitado" xfId="761" builtinId="9" hidden="1"/>
    <cellStyle name="Hipervínculo visitado" xfId="763" builtinId="9" hidden="1"/>
    <cellStyle name="Hipervínculo visitado" xfId="765" builtinId="9" hidden="1"/>
    <cellStyle name="Hipervínculo visitado" xfId="767" builtinId="9" hidden="1"/>
    <cellStyle name="Hipervínculo visitado" xfId="769" builtinId="9" hidden="1"/>
    <cellStyle name="Hipervínculo visitado" xfId="771" builtinId="9" hidden="1"/>
    <cellStyle name="Hipervínculo visitado" xfId="773" builtinId="9" hidden="1"/>
    <cellStyle name="Hipervínculo visitado" xfId="775" builtinId="9" hidden="1"/>
    <cellStyle name="Hipervínculo visitado" xfId="777" builtinId="9" hidden="1"/>
    <cellStyle name="Hipervínculo visitado" xfId="779" builtinId="9" hidden="1"/>
    <cellStyle name="Hipervínculo visitado" xfId="782" builtinId="9" hidden="1"/>
    <cellStyle name="Hipervínculo visitado" xfId="784" builtinId="9" hidden="1"/>
    <cellStyle name="Hipervínculo visitado" xfId="786" builtinId="9" hidden="1"/>
    <cellStyle name="Hipervínculo visitado" xfId="788" builtinId="9" hidden="1"/>
    <cellStyle name="Hipervínculo visitado" xfId="790" builtinId="9" hidden="1"/>
    <cellStyle name="Hipervínculo visitado" xfId="792" builtinId="9" hidden="1"/>
    <cellStyle name="Hipervínculo visitado" xfId="794" builtinId="9" hidden="1"/>
    <cellStyle name="Hipervínculo visitado" xfId="796" builtinId="9" hidden="1"/>
    <cellStyle name="Hipervínculo visitado" xfId="798" builtinId="9" hidden="1"/>
    <cellStyle name="Hipervínculo visitado" xfId="800" builtinId="9" hidden="1"/>
    <cellStyle name="Hipervínculo visitado" xfId="802" builtinId="9" hidden="1"/>
    <cellStyle name="Hipervínculo visitado" xfId="804" builtinId="9" hidden="1"/>
    <cellStyle name="Hipervínculo visitado" xfId="806" builtinId="9" hidden="1"/>
    <cellStyle name="Hipervínculo visitado" xfId="808" builtinId="9" hidden="1"/>
    <cellStyle name="Hipervínculo visitado" xfId="810" builtinId="9" hidden="1"/>
    <cellStyle name="Hipervínculo visitado" xfId="812" builtinId="9" hidden="1"/>
    <cellStyle name="Hipervínculo visitado" xfId="814" builtinId="9" hidden="1"/>
    <cellStyle name="Hipervínculo visitado" xfId="816" builtinId="9" hidden="1"/>
    <cellStyle name="Hipervínculo visitado" xfId="818" builtinId="9" hidden="1"/>
    <cellStyle name="Hipervínculo visitado" xfId="820" builtinId="9" hidden="1"/>
    <cellStyle name="Hipervínculo visitado" xfId="822" builtinId="9" hidden="1"/>
    <cellStyle name="Hipervínculo visitado" xfId="824" builtinId="9" hidden="1"/>
    <cellStyle name="Hipervínculo visitado" xfId="826" builtinId="9" hidden="1"/>
    <cellStyle name="Hipervínculo visitado" xfId="828" builtinId="9" hidden="1"/>
    <cellStyle name="Hipervínculo visitado" xfId="830" builtinId="9" hidden="1"/>
    <cellStyle name="Hipervínculo visitado" xfId="832" builtinId="9" hidden="1"/>
    <cellStyle name="Hipervínculo visitado" xfId="834" builtinId="9" hidden="1"/>
    <cellStyle name="Hipervínculo visitado" xfId="836" builtinId="9" hidden="1"/>
    <cellStyle name="Hipervínculo visitado" xfId="838" builtinId="9" hidden="1"/>
    <cellStyle name="Hipervínculo visitado" xfId="840" builtinId="9" hidden="1"/>
    <cellStyle name="Hipervínculo visitado" xfId="842" builtinId="9" hidden="1"/>
    <cellStyle name="Hipervínculo visitado" xfId="844" builtinId="9" hidden="1"/>
    <cellStyle name="Hipervínculo visitado" xfId="846" builtinId="9" hidden="1"/>
    <cellStyle name="Hipervínculo visitado" xfId="848" builtinId="9" hidden="1"/>
    <cellStyle name="Hipervínculo visitado" xfId="850" builtinId="9" hidden="1"/>
    <cellStyle name="Hipervínculo visitado" xfId="852" builtinId="9" hidden="1"/>
    <cellStyle name="Hipervínculo visitado" xfId="854" builtinId="9" hidden="1"/>
    <cellStyle name="Hipervínculo visitado" xfId="856" builtinId="9" hidden="1"/>
    <cellStyle name="Hipervínculo visitado" xfId="858" builtinId="9" hidden="1"/>
    <cellStyle name="Hipervínculo visitado" xfId="860" builtinId="9" hidden="1"/>
    <cellStyle name="Hipervínculo visitado" xfId="862" builtinId="9" hidden="1"/>
    <cellStyle name="Hipervínculo visitado" xfId="864" builtinId="9" hidden="1"/>
    <cellStyle name="Hipervínculo visitado" xfId="866" builtinId="9" hidden="1"/>
    <cellStyle name="Hipervínculo visitado" xfId="868" builtinId="9" hidden="1"/>
    <cellStyle name="Hipervínculo visitado" xfId="870" builtinId="9" hidden="1"/>
    <cellStyle name="Hipervínculo visitado" xfId="872" builtinId="9" hidden="1"/>
    <cellStyle name="Hipervínculo visitado" xfId="874" builtinId="9" hidden="1"/>
    <cellStyle name="Hipervínculo visitado" xfId="876" builtinId="9" hidden="1"/>
    <cellStyle name="Hipervínculo visitado" xfId="878" builtinId="9" hidden="1"/>
    <cellStyle name="Hipervínculo visitado" xfId="880" builtinId="9" hidden="1"/>
    <cellStyle name="Hipervínculo visitado" xfId="882" builtinId="9" hidden="1"/>
    <cellStyle name="Hipervínculo visitado" xfId="884" builtinId="9" hidden="1"/>
    <cellStyle name="Hipervínculo visitado" xfId="886" builtinId="9" hidden="1"/>
    <cellStyle name="Hipervínculo visitado" xfId="888" builtinId="9" hidden="1"/>
    <cellStyle name="Hipervínculo visitado" xfId="890" builtinId="9" hidden="1"/>
    <cellStyle name="Hipervínculo visitado" xfId="892" builtinId="9" hidden="1"/>
    <cellStyle name="Hipervínculo visitado" xfId="894" builtinId="9" hidden="1"/>
    <cellStyle name="Hipervínculo visitado" xfId="896" builtinId="9" hidden="1"/>
    <cellStyle name="Hipervínculo visitado" xfId="898" builtinId="9" hidden="1"/>
    <cellStyle name="Hipervínculo visitado" xfId="900" builtinId="9" hidden="1"/>
    <cellStyle name="Hipervínculo visitado" xfId="902" builtinId="9" hidden="1"/>
    <cellStyle name="Hipervínculo visitado" xfId="904" builtinId="9" hidden="1"/>
    <cellStyle name="Hipervínculo visitado" xfId="906" builtinId="9" hidden="1"/>
    <cellStyle name="Hipervínculo visitado" xfId="908" builtinId="9" hidden="1"/>
    <cellStyle name="Hipervínculo visitado" xfId="910" builtinId="9" hidden="1"/>
    <cellStyle name="Hipervínculo visitado" xfId="912" builtinId="9" hidden="1"/>
    <cellStyle name="Hipervínculo visitado" xfId="914" builtinId="9" hidden="1"/>
    <cellStyle name="Hipervínculo visitado" xfId="916" builtinId="9" hidden="1"/>
    <cellStyle name="Hipervínculo visitado" xfId="918" builtinId="9" hidden="1"/>
    <cellStyle name="Hipervínculo visitado" xfId="920" builtinId="9" hidden="1"/>
    <cellStyle name="Hipervínculo visitado" xfId="922" builtinId="9" hidden="1"/>
    <cellStyle name="Hipervínculo visitado" xfId="924" builtinId="9" hidden="1"/>
    <cellStyle name="Hipervínculo visitado" xfId="926" builtinId="9" hidden="1"/>
    <cellStyle name="Hipervínculo visitado" xfId="928" builtinId="9" hidden="1"/>
    <cellStyle name="Hipervínculo visitado" xfId="930" builtinId="9" hidden="1"/>
    <cellStyle name="Hipervínculo visitado" xfId="932" builtinId="9" hidden="1"/>
    <cellStyle name="Hipervínculo visitado" xfId="934" builtinId="9" hidden="1"/>
    <cellStyle name="Hipervínculo visitado" xfId="936" builtinId="9" hidden="1"/>
    <cellStyle name="Hipervínculo visitado" xfId="938" builtinId="9" hidden="1"/>
    <cellStyle name="Hipervínculo visitado" xfId="940" builtinId="9" hidden="1"/>
    <cellStyle name="Hipervínculo visitado" xfId="942" builtinId="9" hidden="1"/>
    <cellStyle name="Hipervínculo visitado" xfId="944" builtinId="9" hidden="1"/>
    <cellStyle name="Hipervínculo visitado" xfId="946" builtinId="9" hidden="1"/>
    <cellStyle name="Hipervínculo visitado" xfId="948" builtinId="9" hidden="1"/>
    <cellStyle name="Hipervínculo visitado" xfId="950" builtinId="9" hidden="1"/>
    <cellStyle name="Hipervínculo visitado" xfId="952" builtinId="9" hidden="1"/>
    <cellStyle name="Hipervínculo visitado" xfId="954" builtinId="9" hidden="1"/>
    <cellStyle name="Hipervínculo visitado" xfId="956" builtinId="9" hidden="1"/>
    <cellStyle name="Hipervínculo visitado" xfId="958" builtinId="9" hidden="1"/>
    <cellStyle name="Hipervínculo visitado" xfId="960" builtinId="9" hidden="1"/>
    <cellStyle name="Hipervínculo visitado" xfId="962" builtinId="9" hidden="1"/>
    <cellStyle name="Hipervínculo visitado" xfId="964" builtinId="9" hidden="1"/>
    <cellStyle name="Hipervínculo visitado" xfId="966" builtinId="9" hidden="1"/>
    <cellStyle name="Hipervínculo visitado" xfId="968" builtinId="9" hidden="1"/>
    <cellStyle name="Hipervínculo visitado" xfId="970" builtinId="9" hidden="1"/>
    <cellStyle name="Hipervínculo visitado" xfId="972" builtinId="9" hidden="1"/>
    <cellStyle name="Hipervínculo visitado" xfId="974" builtinId="9" hidden="1"/>
    <cellStyle name="Hipervínculo visitado" xfId="976" builtinId="9" hidden="1"/>
    <cellStyle name="Hipervínculo visitado" xfId="978" builtinId="9" hidden="1"/>
    <cellStyle name="Hipervínculo visitado" xfId="980" builtinId="9" hidden="1"/>
    <cellStyle name="Hipervínculo visitado" xfId="982" builtinId="9" hidden="1"/>
    <cellStyle name="Hipervínculo visitado" xfId="984" builtinId="9" hidden="1"/>
    <cellStyle name="Hipervínculo visitado" xfId="986" builtinId="9" hidden="1"/>
    <cellStyle name="Hipervínculo visitado" xfId="988" builtinId="9" hidden="1"/>
    <cellStyle name="Hipervínculo visitado" xfId="990" builtinId="9" hidden="1"/>
    <cellStyle name="Hipervínculo visitado" xfId="992" builtinId="9" hidden="1"/>
    <cellStyle name="Hipervínculo visitado" xfId="994" builtinId="9" hidden="1"/>
    <cellStyle name="Hipervínculo visitado" xfId="996" builtinId="9" hidden="1"/>
    <cellStyle name="Hipervínculo visitado" xfId="998" builtinId="9" hidden="1"/>
    <cellStyle name="Hipervínculo visitado" xfId="1000" builtinId="9" hidden="1"/>
    <cellStyle name="Hipervínculo visitado" xfId="1002" builtinId="9" hidden="1"/>
    <cellStyle name="Hipervínculo visitado" xfId="1004" builtinId="9" hidden="1"/>
    <cellStyle name="Hipervínculo visitado" xfId="1006" builtinId="9" hidden="1"/>
    <cellStyle name="Hipervínculo visitado" xfId="1008" builtinId="9" hidden="1"/>
    <cellStyle name="Hipervínculo visitado" xfId="1010" builtinId="9" hidden="1"/>
    <cellStyle name="Hipervínculo visitado" xfId="1012" builtinId="9" hidden="1"/>
    <cellStyle name="Hipervínculo visitado" xfId="1014" builtinId="9" hidden="1"/>
    <cellStyle name="Hipervínculo visitado" xfId="1016" builtinId="9" hidden="1"/>
    <cellStyle name="Hipervínculo visitado" xfId="1018" builtinId="9" hidden="1"/>
    <cellStyle name="Hipervínculo visitado" xfId="1020" builtinId="9" hidden="1"/>
    <cellStyle name="Hipervínculo visitado" xfId="1022" builtinId="9" hidden="1"/>
    <cellStyle name="Hipervínculo visitado" xfId="1024" builtinId="9" hidden="1"/>
    <cellStyle name="Hipervínculo visitado" xfId="1026" builtinId="9" hidden="1"/>
    <cellStyle name="Hipervínculo visitado" xfId="1028" builtinId="9" hidden="1"/>
    <cellStyle name="Hipervínculo visitado" xfId="1030" builtinId="9" hidden="1"/>
    <cellStyle name="Hipervínculo visitado" xfId="1032" builtinId="9" hidden="1"/>
    <cellStyle name="Hipervínculo visitado" xfId="1034" builtinId="9" hidden="1"/>
    <cellStyle name="Hipervínculo visitado" xfId="1036" builtinId="9" hidden="1"/>
    <cellStyle name="Hipervínculo visitado" xfId="1038" builtinId="9" hidden="1"/>
    <cellStyle name="Hipervínculo visitado" xfId="1040" builtinId="9" hidden="1"/>
    <cellStyle name="Hipervínculo visitado" xfId="1042" builtinId="9" hidden="1"/>
    <cellStyle name="Hipervínculo visitado" xfId="1044" builtinId="9" hidden="1"/>
    <cellStyle name="Hipervínculo visitado" xfId="1046" builtinId="9" hidden="1"/>
    <cellStyle name="Hipervínculo visitado" xfId="1048" builtinId="9" hidden="1"/>
    <cellStyle name="Hipervínculo visitado" xfId="1050" builtinId="9" hidden="1"/>
    <cellStyle name="Hipervínculo visitado" xfId="1052" builtinId="9" hidden="1"/>
    <cellStyle name="Hipervínculo visitado" xfId="1054" builtinId="9" hidden="1"/>
    <cellStyle name="Hipervínculo visitado" xfId="1056" builtinId="9" hidden="1"/>
    <cellStyle name="Hipervínculo visitado" xfId="1058" builtinId="9" hidden="1"/>
    <cellStyle name="Hipervínculo visitado" xfId="1060" builtinId="9" hidden="1"/>
    <cellStyle name="Hipervínculo visitado" xfId="1062" builtinId="9" hidden="1"/>
    <cellStyle name="Hipervínculo visitado" xfId="1064" builtinId="9" hidden="1"/>
    <cellStyle name="Hipervínculo visitado" xfId="1066" builtinId="9" hidden="1"/>
    <cellStyle name="Hipervínculo visitado" xfId="1068" builtinId="9" hidden="1"/>
    <cellStyle name="Hipervínculo visitado" xfId="1070" builtinId="9" hidden="1"/>
    <cellStyle name="Hipervínculo visitado" xfId="1072" builtinId="9" hidden="1"/>
    <cellStyle name="Hipervínculo visitado" xfId="1074" builtinId="9" hidden="1"/>
    <cellStyle name="Hipervínculo visitado" xfId="1076" builtinId="9" hidden="1"/>
    <cellStyle name="Hipervínculo visitado" xfId="1078" builtinId="9" hidden="1"/>
    <cellStyle name="Hipervínculo visitado" xfId="1080" builtinId="9" hidden="1"/>
    <cellStyle name="Hipervínculo visitado" xfId="1082" builtinId="9" hidden="1"/>
    <cellStyle name="Hipervínculo visitado" xfId="1084" builtinId="9" hidden="1"/>
    <cellStyle name="Hipervínculo visitado" xfId="1086" builtinId="9" hidden="1"/>
    <cellStyle name="Hipervínculo visitado" xfId="1088" builtinId="9" hidden="1"/>
    <cellStyle name="Hipervínculo visitado" xfId="1090" builtinId="9" hidden="1"/>
    <cellStyle name="Hipervínculo visitado" xfId="1092" builtinId="9" hidden="1"/>
    <cellStyle name="Hipervínculo visitado" xfId="1094" builtinId="9" hidden="1"/>
    <cellStyle name="Hipervínculo visitado" xfId="1096" builtinId="9" hidden="1"/>
    <cellStyle name="Hipervínculo visitado" xfId="1098" builtinId="9" hidden="1"/>
    <cellStyle name="Hipervínculo visitado" xfId="1100" builtinId="9" hidden="1"/>
    <cellStyle name="Hipervínculo visitado" xfId="1102" builtinId="9" hidden="1"/>
    <cellStyle name="Hipervínculo visitado" xfId="1104" builtinId="9" hidden="1"/>
    <cellStyle name="Hipervínculo visitado" xfId="1106" builtinId="9" hidden="1"/>
    <cellStyle name="Hipervínculo visitado" xfId="1108" builtinId="9" hidden="1"/>
    <cellStyle name="Hipervínculo visitado" xfId="1110" builtinId="9" hidden="1"/>
    <cellStyle name="Hipervínculo visitado" xfId="1112" builtinId="9" hidden="1"/>
    <cellStyle name="Hipervínculo visitado" xfId="1114" builtinId="9" hidden="1"/>
    <cellStyle name="Hipervínculo visitado" xfId="1116" builtinId="9" hidden="1"/>
    <cellStyle name="Hipervínculo visitado" xfId="1118" builtinId="9" hidden="1"/>
    <cellStyle name="Hipervínculo visitado" xfId="1120" builtinId="9" hidden="1"/>
    <cellStyle name="Hipervínculo visitado" xfId="1122" builtinId="9" hidden="1"/>
    <cellStyle name="Hipervínculo visitado" xfId="1124" builtinId="9" hidden="1"/>
    <cellStyle name="Hipervínculo visitado" xfId="1126" builtinId="9" hidden="1"/>
    <cellStyle name="Hipervínculo visitado" xfId="1128" builtinId="9" hidden="1"/>
    <cellStyle name="Hipervínculo visitado" xfId="1130" builtinId="9" hidden="1"/>
    <cellStyle name="Hipervínculo visitado" xfId="1132" builtinId="9" hidden="1"/>
    <cellStyle name="Hipervínculo visitado" xfId="1134" builtinId="9" hidden="1"/>
    <cellStyle name="Hipervínculo visitado" xfId="1136" builtinId="9" hidden="1"/>
    <cellStyle name="Hipervínculo visitado" xfId="1138" builtinId="9" hidden="1"/>
    <cellStyle name="Hipervínculo visitado" xfId="1140" builtinId="9" hidden="1"/>
    <cellStyle name="Hipervínculo visitado" xfId="1142" builtinId="9" hidden="1"/>
    <cellStyle name="Hipervínculo visitado" xfId="1144" builtinId="9" hidden="1"/>
    <cellStyle name="Hipervínculo visitado" xfId="1146" builtinId="9" hidden="1"/>
    <cellStyle name="Hipervínculo visitado" xfId="1148" builtinId="9" hidden="1"/>
    <cellStyle name="Hipervínculo visitado" xfId="1150" builtinId="9" hidden="1"/>
    <cellStyle name="Hipervínculo visitado" xfId="1152" builtinId="9" hidden="1"/>
    <cellStyle name="Hipervínculo visitado" xfId="1154" builtinId="9" hidden="1"/>
    <cellStyle name="Hipervínculo visitado" xfId="1156" builtinId="9" hidden="1"/>
    <cellStyle name="Hipervínculo visitado" xfId="1158" builtinId="9" hidden="1"/>
    <cellStyle name="Hipervínculo visitado" xfId="1160" builtinId="9" hidden="1"/>
    <cellStyle name="Hipervínculo visitado" xfId="1162" builtinId="9" hidden="1"/>
    <cellStyle name="Hipervínculo visitado" xfId="1164" builtinId="9" hidden="1"/>
    <cellStyle name="Hipervínculo visitado" xfId="1166" builtinId="9" hidden="1"/>
    <cellStyle name="Hipervínculo visitado" xfId="1168" builtinId="9" hidden="1"/>
    <cellStyle name="Hipervínculo visitado" xfId="1170" builtinId="9" hidden="1"/>
    <cellStyle name="Hipervínculo visitado" xfId="1172" builtinId="9" hidden="1"/>
    <cellStyle name="Hipervínculo visitado" xfId="1174" builtinId="9" hidden="1"/>
    <cellStyle name="Hipervínculo visitado" xfId="1176" builtinId="9" hidden="1"/>
    <cellStyle name="Hipervínculo visitado" xfId="1178" builtinId="9" hidden="1"/>
    <cellStyle name="Hipervínculo visitado" xfId="1180" builtinId="9" hidden="1"/>
    <cellStyle name="Hipervínculo visitado" xfId="1182" builtinId="9" hidden="1"/>
    <cellStyle name="Hipervínculo visitado" xfId="1184" builtinId="9" hidden="1"/>
    <cellStyle name="Hipervínculo visitado" xfId="1186" builtinId="9" hidden="1"/>
    <cellStyle name="Hipervínculo visitado" xfId="1188" builtinId="9" hidden="1"/>
    <cellStyle name="Hipervínculo visitado" xfId="1190" builtinId="9" hidden="1"/>
    <cellStyle name="Hipervínculo visitado" xfId="1192" builtinId="9" hidden="1"/>
    <cellStyle name="Hipervínculo visitado" xfId="1194" builtinId="9" hidden="1"/>
    <cellStyle name="Hipervínculo visitado" xfId="1196" builtinId="9" hidden="1"/>
    <cellStyle name="Hipervínculo visitado" xfId="1198" builtinId="9" hidden="1"/>
    <cellStyle name="Moneda" xfId="1" builtinId="4"/>
    <cellStyle name="Moneda 2" xfId="249"/>
    <cellStyle name="Moneda 2 2" xfId="780"/>
    <cellStyle name="Normal" xfId="0" builtinId="0"/>
    <cellStyle name="Porcentaje" xfId="2" builtinId="5"/>
  </cellStyles>
  <dxfs count="172">
    <dxf>
      <fill>
        <patternFill patternType="none">
          <bgColor auto="1"/>
        </patternFill>
      </fill>
    </dxf>
    <dxf>
      <font>
        <color auto="1"/>
      </font>
    </dxf>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alignment vertical="center" readingOrder="0"/>
    </dxf>
    <dxf>
      <alignment vertical="center" readingOrder="0"/>
    </dxf>
    <dxf>
      <alignment horizontal="center" readingOrder="0"/>
    </dxf>
    <dxf>
      <alignment horizontal="general" readingOrder="0"/>
    </dxf>
    <dxf>
      <alignment horizontal="center" readingOrder="0"/>
    </dxf>
    <dxf>
      <alignment horizontal="general" readingOrder="0"/>
    </dxf>
    <dxf>
      <font>
        <b/>
      </font>
    </dxf>
    <dxf>
      <font>
        <b/>
      </font>
    </dxf>
    <dxf>
      <alignment vertical="bottom" readingOrder="0"/>
    </dxf>
    <dxf>
      <alignment vertical="center" readingOrder="0"/>
    </dxf>
    <dxf>
      <alignment horizontal="center" readingOrder="0"/>
    </dxf>
    <dxf>
      <alignment horizontal="center" readingOrder="0"/>
    </dxf>
    <dxf>
      <numFmt numFmtId="167" formatCode="&quot;$&quot;\ #,##0.00"/>
    </dxf>
    <dxf>
      <numFmt numFmtId="0" formatCode="Genera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1</xdr:col>
      <xdr:colOff>125668</xdr:colOff>
      <xdr:row>1</xdr:row>
      <xdr:rowOff>330200</xdr:rowOff>
    </xdr:to>
    <xdr:pic>
      <xdr:nvPicPr>
        <xdr:cNvPr id="2" name="Imagen 1" descr="Logo.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 y="0"/>
          <a:ext cx="1052240" cy="5326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12700</xdr:colOff>
      <xdr:row>0</xdr:row>
      <xdr:rowOff>12700</xdr:rowOff>
    </xdr:from>
    <xdr:to>
      <xdr:col>1</xdr:col>
      <xdr:colOff>0</xdr:colOff>
      <xdr:row>2</xdr:row>
      <xdr:rowOff>0</xdr:rowOff>
    </xdr:to>
    <xdr:pic>
      <xdr:nvPicPr>
        <xdr:cNvPr id="2" name="Imagen 1" descr="Logo.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 y="12700"/>
          <a:ext cx="1044575" cy="530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66673</xdr:colOff>
      <xdr:row>2</xdr:row>
      <xdr:rowOff>55881</xdr:rowOff>
    </xdr:from>
    <xdr:to>
      <xdr:col>2</xdr:col>
      <xdr:colOff>429691</xdr:colOff>
      <xdr:row>5</xdr:row>
      <xdr:rowOff>19050</xdr:rowOff>
    </xdr:to>
    <xdr:pic>
      <xdr:nvPicPr>
        <xdr:cNvPr id="2" name="Imagen 1" descr="Logo.jpe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3373" y="179706"/>
          <a:ext cx="1134543" cy="544194"/>
        </a:xfrm>
        <a:prstGeom prst="roundRect">
          <a:avLst/>
        </a:prstGeom>
      </xdr:spPr>
    </xdr:pic>
    <xdr:clientData/>
  </xdr:twoCellAnchor>
  <xdr:twoCellAnchor>
    <xdr:from>
      <xdr:col>2</xdr:col>
      <xdr:colOff>2245360</xdr:colOff>
      <xdr:row>1</xdr:row>
      <xdr:rowOff>30480</xdr:rowOff>
    </xdr:from>
    <xdr:to>
      <xdr:col>6</xdr:col>
      <xdr:colOff>111760</xdr:colOff>
      <xdr:row>5</xdr:row>
      <xdr:rowOff>121920</xdr:rowOff>
    </xdr:to>
    <xdr:sp macro="" textlink="">
      <xdr:nvSpPr>
        <xdr:cNvPr id="3" name="Rectángulo redondeado 2">
          <a:extLst>
            <a:ext uri="{FF2B5EF4-FFF2-40B4-BE49-F238E27FC236}">
              <a16:creationId xmlns:a16="http://schemas.microsoft.com/office/drawing/2014/main" id="{00000000-0008-0000-0200-000003000000}"/>
            </a:ext>
          </a:extLst>
        </xdr:cNvPr>
        <xdr:cNvSpPr/>
      </xdr:nvSpPr>
      <xdr:spPr>
        <a:xfrm>
          <a:off x="3230880" y="162560"/>
          <a:ext cx="2865120" cy="822960"/>
        </a:xfrm>
        <a:prstGeom prst="roundRect">
          <a:avLst/>
        </a:prstGeom>
        <a:noFill/>
        <a:ln w="19050" cmpd="sng">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20320</xdr:colOff>
      <xdr:row>1</xdr:row>
      <xdr:rowOff>20320</xdr:rowOff>
    </xdr:from>
    <xdr:to>
      <xdr:col>2</xdr:col>
      <xdr:colOff>2153920</xdr:colOff>
      <xdr:row>5</xdr:row>
      <xdr:rowOff>121920</xdr:rowOff>
    </xdr:to>
    <xdr:sp macro="" textlink="">
      <xdr:nvSpPr>
        <xdr:cNvPr id="4" name="Rectángulo redondeado 3">
          <a:extLst>
            <a:ext uri="{FF2B5EF4-FFF2-40B4-BE49-F238E27FC236}">
              <a16:creationId xmlns:a16="http://schemas.microsoft.com/office/drawing/2014/main" id="{00000000-0008-0000-0200-000004000000}"/>
            </a:ext>
          </a:extLst>
        </xdr:cNvPr>
        <xdr:cNvSpPr/>
      </xdr:nvSpPr>
      <xdr:spPr>
        <a:xfrm>
          <a:off x="284480" y="152400"/>
          <a:ext cx="2854960" cy="833120"/>
        </a:xfrm>
        <a:prstGeom prst="roundRect">
          <a:avLst/>
        </a:prstGeom>
        <a:noFill/>
        <a:ln w="19050" cmpd="sng">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20320</xdr:colOff>
      <xdr:row>6</xdr:row>
      <xdr:rowOff>2540</xdr:rowOff>
    </xdr:from>
    <xdr:to>
      <xdr:col>6</xdr:col>
      <xdr:colOff>142240</xdr:colOff>
      <xdr:row>10</xdr:row>
      <xdr:rowOff>50800</xdr:rowOff>
    </xdr:to>
    <xdr:sp macro="" textlink="">
      <xdr:nvSpPr>
        <xdr:cNvPr id="5" name="Rectángulo redondeado 4">
          <a:extLst>
            <a:ext uri="{FF2B5EF4-FFF2-40B4-BE49-F238E27FC236}">
              <a16:creationId xmlns:a16="http://schemas.microsoft.com/office/drawing/2014/main" id="{00000000-0008-0000-0200-000005000000}"/>
            </a:ext>
          </a:extLst>
        </xdr:cNvPr>
        <xdr:cNvSpPr/>
      </xdr:nvSpPr>
      <xdr:spPr>
        <a:xfrm>
          <a:off x="258445" y="878840"/>
          <a:ext cx="6379845" cy="467360"/>
        </a:xfrm>
        <a:prstGeom prst="roundRect">
          <a:avLst/>
        </a:prstGeom>
        <a:noFill/>
        <a:ln w="19050" cmpd="sng">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635</xdr:colOff>
      <xdr:row>10</xdr:row>
      <xdr:rowOff>78105</xdr:rowOff>
    </xdr:from>
    <xdr:to>
      <xdr:col>6</xdr:col>
      <xdr:colOff>142875</xdr:colOff>
      <xdr:row>16</xdr:row>
      <xdr:rowOff>914400</xdr:rowOff>
    </xdr:to>
    <xdr:sp macro="" textlink="">
      <xdr:nvSpPr>
        <xdr:cNvPr id="6" name="Rectángulo redondeado 5">
          <a:extLst>
            <a:ext uri="{FF2B5EF4-FFF2-40B4-BE49-F238E27FC236}">
              <a16:creationId xmlns:a16="http://schemas.microsoft.com/office/drawing/2014/main" id="{00000000-0008-0000-0200-000006000000}"/>
            </a:ext>
          </a:extLst>
        </xdr:cNvPr>
        <xdr:cNvSpPr/>
      </xdr:nvSpPr>
      <xdr:spPr>
        <a:xfrm>
          <a:off x="238760" y="1373505"/>
          <a:ext cx="6400165" cy="2045970"/>
        </a:xfrm>
        <a:prstGeom prst="roundRect">
          <a:avLst/>
        </a:prstGeom>
        <a:noFill/>
        <a:ln w="19050" cmpd="sng">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213360</xdr:colOff>
      <xdr:row>0</xdr:row>
      <xdr:rowOff>50799</xdr:rowOff>
    </xdr:from>
    <xdr:to>
      <xdr:col>6</xdr:col>
      <xdr:colOff>203200</xdr:colOff>
      <xdr:row>50</xdr:row>
      <xdr:rowOff>46181</xdr:rowOff>
    </xdr:to>
    <xdr:sp macro="" textlink="">
      <xdr:nvSpPr>
        <xdr:cNvPr id="8" name="Rectángulo 7">
          <a:extLst>
            <a:ext uri="{FF2B5EF4-FFF2-40B4-BE49-F238E27FC236}">
              <a16:creationId xmlns:a16="http://schemas.microsoft.com/office/drawing/2014/main" id="{00000000-0008-0000-0200-000008000000}"/>
            </a:ext>
          </a:extLst>
        </xdr:cNvPr>
        <xdr:cNvSpPr/>
      </xdr:nvSpPr>
      <xdr:spPr>
        <a:xfrm>
          <a:off x="213360" y="50799"/>
          <a:ext cx="6485890" cy="9444182"/>
        </a:xfrm>
        <a:prstGeom prst="rect">
          <a:avLst/>
        </a:prstGeom>
        <a:noFill/>
        <a:ln w="12700" cmpd="sng">
          <a:solidFill>
            <a:schemeClr val="tx1">
              <a:lumMod val="95000"/>
              <a:lumOff val="5000"/>
            </a:schemeClr>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236006</xdr:colOff>
      <xdr:row>2</xdr:row>
      <xdr:rowOff>55881</xdr:rowOff>
    </xdr:from>
    <xdr:to>
      <xdr:col>2</xdr:col>
      <xdr:colOff>461778</xdr:colOff>
      <xdr:row>4</xdr:row>
      <xdr:rowOff>187960</xdr:rowOff>
    </xdr:to>
    <xdr:pic>
      <xdr:nvPicPr>
        <xdr:cNvPr id="2" name="Imagen 1" descr="Logo.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0589" y="267548"/>
          <a:ext cx="1135939" cy="555412"/>
        </a:xfrm>
        <a:prstGeom prst="roundRect">
          <a:avLst/>
        </a:prstGeom>
      </xdr:spPr>
    </xdr:pic>
    <xdr:clientData/>
  </xdr:twoCellAnchor>
  <xdr:twoCellAnchor>
    <xdr:from>
      <xdr:col>3</xdr:col>
      <xdr:colOff>1911985</xdr:colOff>
      <xdr:row>1</xdr:row>
      <xdr:rowOff>30480</xdr:rowOff>
    </xdr:from>
    <xdr:to>
      <xdr:col>7</xdr:col>
      <xdr:colOff>111760</xdr:colOff>
      <xdr:row>5</xdr:row>
      <xdr:rowOff>121920</xdr:rowOff>
    </xdr:to>
    <xdr:sp macro="" textlink="">
      <xdr:nvSpPr>
        <xdr:cNvPr id="3" name="Rectángulo redondeado 2">
          <a:extLst>
            <a:ext uri="{FF2B5EF4-FFF2-40B4-BE49-F238E27FC236}">
              <a16:creationId xmlns:a16="http://schemas.microsoft.com/office/drawing/2014/main" id="{00000000-0008-0000-0400-000003000000}"/>
            </a:ext>
          </a:extLst>
        </xdr:cNvPr>
        <xdr:cNvSpPr/>
      </xdr:nvSpPr>
      <xdr:spPr>
        <a:xfrm>
          <a:off x="3467735" y="157480"/>
          <a:ext cx="2327275" cy="811107"/>
        </a:xfrm>
        <a:prstGeom prst="roundRect">
          <a:avLst/>
        </a:prstGeom>
        <a:noFill/>
        <a:ln w="19050" cmpd="sng">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20320</xdr:colOff>
      <xdr:row>1</xdr:row>
      <xdr:rowOff>20320</xdr:rowOff>
    </xdr:from>
    <xdr:to>
      <xdr:col>3</xdr:col>
      <xdr:colOff>1820333</xdr:colOff>
      <xdr:row>5</xdr:row>
      <xdr:rowOff>121920</xdr:rowOff>
    </xdr:to>
    <xdr:sp macro="" textlink="">
      <xdr:nvSpPr>
        <xdr:cNvPr id="4" name="Rectángulo redondeado 3">
          <a:extLst>
            <a:ext uri="{FF2B5EF4-FFF2-40B4-BE49-F238E27FC236}">
              <a16:creationId xmlns:a16="http://schemas.microsoft.com/office/drawing/2014/main" id="{00000000-0008-0000-0400-000004000000}"/>
            </a:ext>
          </a:extLst>
        </xdr:cNvPr>
        <xdr:cNvSpPr/>
      </xdr:nvSpPr>
      <xdr:spPr>
        <a:xfrm>
          <a:off x="287020" y="147320"/>
          <a:ext cx="3044613" cy="838200"/>
        </a:xfrm>
        <a:prstGeom prst="roundRect">
          <a:avLst/>
        </a:prstGeom>
        <a:noFill/>
        <a:ln w="19050" cmpd="sng">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20320</xdr:colOff>
      <xdr:row>7</xdr:row>
      <xdr:rowOff>2540</xdr:rowOff>
    </xdr:from>
    <xdr:to>
      <xdr:col>7</xdr:col>
      <xdr:colOff>142240</xdr:colOff>
      <xdr:row>10</xdr:row>
      <xdr:rowOff>146050</xdr:rowOff>
    </xdr:to>
    <xdr:sp macro="" textlink="">
      <xdr:nvSpPr>
        <xdr:cNvPr id="5" name="Rectángulo redondeado 4">
          <a:extLst>
            <a:ext uri="{FF2B5EF4-FFF2-40B4-BE49-F238E27FC236}">
              <a16:creationId xmlns:a16="http://schemas.microsoft.com/office/drawing/2014/main" id="{00000000-0008-0000-0400-000005000000}"/>
            </a:ext>
          </a:extLst>
        </xdr:cNvPr>
        <xdr:cNvSpPr/>
      </xdr:nvSpPr>
      <xdr:spPr>
        <a:xfrm>
          <a:off x="284903" y="1134957"/>
          <a:ext cx="5657004" cy="683260"/>
        </a:xfrm>
        <a:prstGeom prst="roundRect">
          <a:avLst/>
        </a:prstGeom>
        <a:noFill/>
        <a:ln w="19050" cmpd="sng">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41910</xdr:colOff>
      <xdr:row>10</xdr:row>
      <xdr:rowOff>184997</xdr:rowOff>
    </xdr:from>
    <xdr:to>
      <xdr:col>7</xdr:col>
      <xdr:colOff>184150</xdr:colOff>
      <xdr:row>15</xdr:row>
      <xdr:rowOff>51152</xdr:rowOff>
    </xdr:to>
    <xdr:sp macro="" textlink="">
      <xdr:nvSpPr>
        <xdr:cNvPr id="6" name="Rectángulo redondeado 5">
          <a:extLst>
            <a:ext uri="{FF2B5EF4-FFF2-40B4-BE49-F238E27FC236}">
              <a16:creationId xmlns:a16="http://schemas.microsoft.com/office/drawing/2014/main" id="{00000000-0008-0000-0400-000006000000}"/>
            </a:ext>
          </a:extLst>
        </xdr:cNvPr>
        <xdr:cNvSpPr/>
      </xdr:nvSpPr>
      <xdr:spPr>
        <a:xfrm>
          <a:off x="306493" y="1920664"/>
          <a:ext cx="6333490" cy="1337238"/>
        </a:xfrm>
        <a:prstGeom prst="roundRect">
          <a:avLst/>
        </a:prstGeom>
        <a:noFill/>
        <a:ln w="19050" cmpd="sng">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171026</xdr:colOff>
      <xdr:row>0</xdr:row>
      <xdr:rowOff>50800</xdr:rowOff>
    </xdr:from>
    <xdr:to>
      <xdr:col>7</xdr:col>
      <xdr:colOff>264584</xdr:colOff>
      <xdr:row>27</xdr:row>
      <xdr:rowOff>148167</xdr:rowOff>
    </xdr:to>
    <xdr:sp macro="" textlink="">
      <xdr:nvSpPr>
        <xdr:cNvPr id="7" name="Rectángulo 6">
          <a:extLst>
            <a:ext uri="{FF2B5EF4-FFF2-40B4-BE49-F238E27FC236}">
              <a16:creationId xmlns:a16="http://schemas.microsoft.com/office/drawing/2014/main" id="{00000000-0008-0000-0400-000007000000}"/>
            </a:ext>
          </a:extLst>
        </xdr:cNvPr>
        <xdr:cNvSpPr/>
      </xdr:nvSpPr>
      <xdr:spPr>
        <a:xfrm>
          <a:off x="171026" y="50800"/>
          <a:ext cx="6549391" cy="6214534"/>
        </a:xfrm>
        <a:prstGeom prst="rect">
          <a:avLst/>
        </a:prstGeom>
        <a:noFill/>
        <a:ln w="12700" cmpd="sng">
          <a:solidFill>
            <a:schemeClr val="tx1">
              <a:lumMod val="95000"/>
              <a:lumOff val="5000"/>
            </a:schemeClr>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7337</xdr:colOff>
      <xdr:row>15</xdr:row>
      <xdr:rowOff>111618</xdr:rowOff>
    </xdr:from>
    <xdr:to>
      <xdr:col>7</xdr:col>
      <xdr:colOff>149577</xdr:colOff>
      <xdr:row>20</xdr:row>
      <xdr:rowOff>123471</xdr:rowOff>
    </xdr:to>
    <xdr:sp macro="" textlink="">
      <xdr:nvSpPr>
        <xdr:cNvPr id="8" name="Rectángulo redondeado 7">
          <a:extLst>
            <a:ext uri="{FF2B5EF4-FFF2-40B4-BE49-F238E27FC236}">
              <a16:creationId xmlns:a16="http://schemas.microsoft.com/office/drawing/2014/main" id="{00000000-0008-0000-0400-000008000000}"/>
            </a:ext>
          </a:extLst>
        </xdr:cNvPr>
        <xdr:cNvSpPr/>
      </xdr:nvSpPr>
      <xdr:spPr>
        <a:xfrm>
          <a:off x="271920" y="2863285"/>
          <a:ext cx="5550324" cy="1059603"/>
        </a:xfrm>
        <a:prstGeom prst="roundRect">
          <a:avLst/>
        </a:prstGeom>
        <a:noFill/>
        <a:ln w="19050" cmpd="sng">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C:/C:/C:/C:/Users/USUARIO/Dropbox/Bongiovanni%20-%20GEO/Remitos%20de%20trabajos%20(Copia%20en%20conflicto%20de%20Cristian%20Bongiovanni%202023-09-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mitos%20de%20trabajos%20(Copia%20en%20conflicto%20de%20Mar&#237;a%20Eugenia%20Iribarren%202024-01-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os clientes"/>
      <sheetName val="Carga Remito."/>
      <sheetName val="Remito"/>
      <sheetName val="Ficha"/>
      <sheetName val="Recibo"/>
      <sheetName val="% recargo"/>
      <sheetName val="Base cod."/>
      <sheetName val="Base Cliente"/>
      <sheetName val="Cálculo de precio"/>
    </sheetNames>
    <sheetDataSet>
      <sheetData sheetId="0" refreshError="1"/>
      <sheetData sheetId="1">
        <row r="4">
          <cell r="G4" t="str">
            <v>Cronos</v>
          </cell>
          <cell r="I4" t="str">
            <v>Service cambio de aceite y filtro.</v>
          </cell>
          <cell r="J4" t="str">
            <v>Service cambio de aceite y filtro.</v>
          </cell>
          <cell r="L4" t="str">
            <v>Filtro aceite</v>
          </cell>
          <cell r="M4" t="str">
            <v>Taller</v>
          </cell>
          <cell r="N4">
            <v>3600</v>
          </cell>
          <cell r="Q4">
            <v>1</v>
          </cell>
          <cell r="R4">
            <v>3600</v>
          </cell>
          <cell r="S4">
            <v>3600</v>
          </cell>
          <cell r="V4">
            <v>0</v>
          </cell>
          <cell r="W4" t="e">
            <v>#REF!</v>
          </cell>
          <cell r="X4">
            <v>3600</v>
          </cell>
          <cell r="Y4" t="e">
            <v>#REF!</v>
          </cell>
          <cell r="Z4" t="e">
            <v>#REF!</v>
          </cell>
          <cell r="AA4" t="e">
            <v>#REF!</v>
          </cell>
          <cell r="AB4" t="e">
            <v>#REF!</v>
          </cell>
        </row>
        <row r="5">
          <cell r="I5" t="str">
            <v>Control general del vehículo.</v>
          </cell>
          <cell r="J5" t="str">
            <v>Service cambio de aceite y filtro. Control general del vehículo.</v>
          </cell>
          <cell r="L5" t="str">
            <v>Filtro aire</v>
          </cell>
          <cell r="M5" t="str">
            <v>Taller</v>
          </cell>
          <cell r="N5">
            <v>4800</v>
          </cell>
          <cell r="Q5">
            <v>1</v>
          </cell>
          <cell r="R5">
            <v>4800</v>
          </cell>
          <cell r="S5">
            <v>4800</v>
          </cell>
          <cell r="V5">
            <v>0</v>
          </cell>
          <cell r="W5" t="e">
            <v>#REF!</v>
          </cell>
          <cell r="X5">
            <v>4800</v>
          </cell>
          <cell r="Y5">
            <v>0</v>
          </cell>
          <cell r="Z5">
            <v>0</v>
          </cell>
          <cell r="AA5">
            <v>0</v>
          </cell>
          <cell r="AB5">
            <v>0</v>
          </cell>
        </row>
        <row r="6">
          <cell r="I6" t="str">
            <v>Lavado motor.</v>
          </cell>
          <cell r="J6" t="str">
            <v>Service cambio de aceite y filtro. Control general del vehículo. Lavado motor.</v>
          </cell>
          <cell r="L6" t="str">
            <v>Filtro nafta</v>
          </cell>
          <cell r="M6" t="str">
            <v>Taller</v>
          </cell>
          <cell r="N6">
            <v>3800</v>
          </cell>
          <cell r="Q6">
            <v>1</v>
          </cell>
          <cell r="R6">
            <v>3800</v>
          </cell>
          <cell r="S6">
            <v>3800</v>
          </cell>
          <cell r="V6">
            <v>0</v>
          </cell>
          <cell r="W6" t="e">
            <v>#REF!</v>
          </cell>
          <cell r="X6">
            <v>3800</v>
          </cell>
          <cell r="Y6">
            <v>0</v>
          </cell>
          <cell r="Z6">
            <v>0</v>
          </cell>
          <cell r="AA6">
            <v>0</v>
          </cell>
          <cell r="AB6">
            <v>0</v>
          </cell>
        </row>
        <row r="7">
          <cell r="I7" t="str">
            <v>Rotación de ruedas.</v>
          </cell>
          <cell r="J7" t="str">
            <v>Service cambio de aceite y filtro. Control general del vehículo. Lavado motor. Rotación de ruedas.</v>
          </cell>
          <cell r="L7" t="str">
            <v>Filtro pólen</v>
          </cell>
          <cell r="M7" t="str">
            <v>Taller</v>
          </cell>
          <cell r="N7">
            <v>2500</v>
          </cell>
          <cell r="Q7">
            <v>1</v>
          </cell>
          <cell r="R7">
            <v>2500</v>
          </cell>
          <cell r="S7">
            <v>2500</v>
          </cell>
          <cell r="V7">
            <v>0</v>
          </cell>
          <cell r="W7" t="e">
            <v>#REF!</v>
          </cell>
          <cell r="X7">
            <v>2500</v>
          </cell>
          <cell r="Y7">
            <v>0</v>
          </cell>
          <cell r="Z7">
            <v>0</v>
          </cell>
          <cell r="AA7">
            <v>0</v>
          </cell>
          <cell r="AB7">
            <v>0</v>
          </cell>
        </row>
        <row r="8">
          <cell r="J8" t="str">
            <v xml:space="preserve">Service cambio de aceite y filtro. Control general del vehículo. Lavado motor. Rotación de ruedas. </v>
          </cell>
          <cell r="L8" t="str">
            <v>Aceite 5w30</v>
          </cell>
          <cell r="M8" t="str">
            <v>Taller</v>
          </cell>
          <cell r="N8">
            <v>2112.3875598086124</v>
          </cell>
          <cell r="P8">
            <v>1.6036888801306488</v>
          </cell>
          <cell r="Q8">
            <v>4.5</v>
          </cell>
          <cell r="R8">
            <v>5500</v>
          </cell>
          <cell r="S8">
            <v>24750</v>
          </cell>
          <cell r="T8">
            <v>1</v>
          </cell>
          <cell r="U8">
            <v>25000</v>
          </cell>
          <cell r="V8">
            <v>25000</v>
          </cell>
          <cell r="W8" t="e">
            <v>#REF!</v>
          </cell>
          <cell r="X8">
            <v>9505.7440191387559</v>
          </cell>
          <cell r="Y8">
            <v>0</v>
          </cell>
          <cell r="Z8">
            <v>0</v>
          </cell>
          <cell r="AA8">
            <v>0</v>
          </cell>
          <cell r="AB8">
            <v>0</v>
          </cell>
        </row>
        <row r="9">
          <cell r="G9" t="str">
            <v>Fiorino</v>
          </cell>
          <cell r="I9" t="str">
            <v>Cambiar cables de bujias y bujias.</v>
          </cell>
          <cell r="J9" t="str">
            <v>Cambiar cables de bujias y bujias.</v>
          </cell>
          <cell r="R9">
            <v>0</v>
          </cell>
          <cell r="S9">
            <v>0</v>
          </cell>
          <cell r="T9">
            <v>1</v>
          </cell>
          <cell r="U9">
            <v>7000</v>
          </cell>
          <cell r="V9">
            <v>7000</v>
          </cell>
          <cell r="W9">
            <v>7000</v>
          </cell>
          <cell r="X9">
            <v>0</v>
          </cell>
          <cell r="Y9">
            <v>0</v>
          </cell>
          <cell r="Z9">
            <v>0</v>
          </cell>
          <cell r="AA9">
            <v>7000</v>
          </cell>
          <cell r="AB9">
            <v>7000</v>
          </cell>
        </row>
        <row r="10">
          <cell r="G10" t="str">
            <v>Peugeot 208</v>
          </cell>
          <cell r="I10" t="str">
            <v>Service cambio de aceite y filtros.</v>
          </cell>
          <cell r="J10" t="str">
            <v>Service cambio de aceite y filtros.</v>
          </cell>
          <cell r="L10" t="str">
            <v>Aceite 10w40</v>
          </cell>
          <cell r="M10" t="str">
            <v>Taller</v>
          </cell>
          <cell r="N10">
            <v>1214.8325358851675</v>
          </cell>
          <cell r="P10">
            <v>1.5723710122095311</v>
          </cell>
          <cell r="Q10">
            <v>4</v>
          </cell>
          <cell r="R10">
            <v>3125</v>
          </cell>
          <cell r="S10">
            <v>12500</v>
          </cell>
          <cell r="V10">
            <v>0</v>
          </cell>
          <cell r="W10">
            <v>0</v>
          </cell>
          <cell r="X10">
            <v>4859.3301435406702</v>
          </cell>
          <cell r="Y10">
            <v>15114.832535885167</v>
          </cell>
          <cell r="Z10">
            <v>26400</v>
          </cell>
          <cell r="AA10">
            <v>18000</v>
          </cell>
          <cell r="AB10">
            <v>44400</v>
          </cell>
        </row>
        <row r="11">
          <cell r="I11" t="str">
            <v>Control del vehículo.</v>
          </cell>
          <cell r="J11" t="str">
            <v>Service cambio de aceite y filtros. Control del vehículo.</v>
          </cell>
          <cell r="L11" t="str">
            <v>Filto aceite</v>
          </cell>
          <cell r="M11" t="str">
            <v>Taller</v>
          </cell>
          <cell r="N11">
            <v>3600</v>
          </cell>
          <cell r="Q11">
            <v>1</v>
          </cell>
          <cell r="R11">
            <v>3600</v>
          </cell>
          <cell r="S11">
            <v>3600</v>
          </cell>
          <cell r="V11">
            <v>0</v>
          </cell>
          <cell r="W11">
            <v>0</v>
          </cell>
          <cell r="X11">
            <v>3600</v>
          </cell>
          <cell r="Y11">
            <v>0</v>
          </cell>
          <cell r="Z11">
            <v>0</v>
          </cell>
          <cell r="AA11">
            <v>0</v>
          </cell>
          <cell r="AB11">
            <v>0</v>
          </cell>
        </row>
        <row r="12">
          <cell r="I12" t="str">
            <v>Rotación de ruedas.</v>
          </cell>
          <cell r="J12" t="str">
            <v>Service cambio de aceite y filtros. Control del vehículo. Rotación de ruedas.</v>
          </cell>
          <cell r="L12" t="str">
            <v>Filtro aire</v>
          </cell>
          <cell r="M12" t="str">
            <v>Taller</v>
          </cell>
          <cell r="N12">
            <v>4800</v>
          </cell>
          <cell r="Q12">
            <v>1</v>
          </cell>
          <cell r="R12">
            <v>4800</v>
          </cell>
          <cell r="S12">
            <v>4800</v>
          </cell>
          <cell r="V12">
            <v>0</v>
          </cell>
          <cell r="W12">
            <v>0</v>
          </cell>
          <cell r="X12">
            <v>4800</v>
          </cell>
          <cell r="Y12">
            <v>0</v>
          </cell>
          <cell r="Z12">
            <v>0</v>
          </cell>
          <cell r="AA12">
            <v>0</v>
          </cell>
          <cell r="AB12">
            <v>0</v>
          </cell>
        </row>
        <row r="13">
          <cell r="J13" t="str">
            <v xml:space="preserve">Service cambio de aceite y filtros. Control del vehículo. Rotación de ruedas. </v>
          </cell>
          <cell r="L13" t="str">
            <v>Filtro nafta</v>
          </cell>
          <cell r="M13" t="str">
            <v>Taller</v>
          </cell>
          <cell r="N13">
            <v>3000</v>
          </cell>
          <cell r="Q13">
            <v>1</v>
          </cell>
          <cell r="R13">
            <v>3000</v>
          </cell>
          <cell r="S13">
            <v>3000</v>
          </cell>
          <cell r="V13">
            <v>0</v>
          </cell>
          <cell r="W13">
            <v>0</v>
          </cell>
          <cell r="X13">
            <v>3000</v>
          </cell>
          <cell r="Y13">
            <v>0</v>
          </cell>
          <cell r="Z13">
            <v>0</v>
          </cell>
          <cell r="AA13">
            <v>0</v>
          </cell>
          <cell r="AB13">
            <v>0</v>
          </cell>
        </row>
        <row r="14">
          <cell r="J14" t="str">
            <v xml:space="preserve">Service cambio de aceite y filtros. Control del vehículo. Rotación de ruedas.  </v>
          </cell>
          <cell r="L14" t="str">
            <v>Filtro pólen</v>
          </cell>
          <cell r="M14" t="str">
            <v>Taller</v>
          </cell>
          <cell r="N14">
            <v>2500</v>
          </cell>
          <cell r="Q14">
            <v>1</v>
          </cell>
          <cell r="R14">
            <v>2500</v>
          </cell>
          <cell r="S14">
            <v>2500</v>
          </cell>
          <cell r="T14">
            <v>1</v>
          </cell>
          <cell r="U14">
            <v>18000</v>
          </cell>
          <cell r="V14">
            <v>18000</v>
          </cell>
          <cell r="W14">
            <v>18000</v>
          </cell>
          <cell r="X14">
            <v>2500</v>
          </cell>
          <cell r="Y14">
            <v>0</v>
          </cell>
          <cell r="Z14">
            <v>0</v>
          </cell>
          <cell r="AA14">
            <v>0</v>
          </cell>
          <cell r="AB14">
            <v>0</v>
          </cell>
        </row>
        <row r="15">
          <cell r="G15" t="str">
            <v>Patner</v>
          </cell>
          <cell r="I15" t="str">
            <v>Scanear vehículo.</v>
          </cell>
          <cell r="J15" t="str">
            <v>Scanear vehículo.</v>
          </cell>
          <cell r="L15" t="str">
            <v>Bujia</v>
          </cell>
          <cell r="M15" t="str">
            <v>Taller</v>
          </cell>
          <cell r="N15">
            <v>2000</v>
          </cell>
          <cell r="Q15">
            <v>4</v>
          </cell>
          <cell r="R15">
            <v>2000</v>
          </cell>
          <cell r="S15">
            <v>8000</v>
          </cell>
          <cell r="T15">
            <v>1</v>
          </cell>
          <cell r="U15">
            <v>20000</v>
          </cell>
          <cell r="V15">
            <v>20000</v>
          </cell>
          <cell r="W15">
            <v>20000</v>
          </cell>
          <cell r="X15">
            <v>8000</v>
          </cell>
          <cell r="Y15">
            <v>2000</v>
          </cell>
          <cell r="Z15">
            <v>8000</v>
          </cell>
          <cell r="AA15">
            <v>20000</v>
          </cell>
          <cell r="AB15">
            <v>28000</v>
          </cell>
        </row>
        <row r="16">
          <cell r="I16" t="str">
            <v>Limpieza del cuerpo mariposa.</v>
          </cell>
          <cell r="J16" t="str">
            <v>Scanear vehículo. Limpieza del cuerpo mariposa.</v>
          </cell>
          <cell r="R16">
            <v>0</v>
          </cell>
          <cell r="S16">
            <v>0</v>
          </cell>
          <cell r="V16">
            <v>0</v>
          </cell>
          <cell r="W16">
            <v>20000</v>
          </cell>
          <cell r="X16">
            <v>0</v>
          </cell>
          <cell r="Y16">
            <v>0</v>
          </cell>
          <cell r="Z16">
            <v>0</v>
          </cell>
          <cell r="AA16">
            <v>0</v>
          </cell>
          <cell r="AB16">
            <v>0</v>
          </cell>
        </row>
        <row r="17">
          <cell r="I17" t="str">
            <v>Cambiar bujia de encendido.</v>
          </cell>
          <cell r="J17" t="str">
            <v>Scanear vehículo. Limpieza del cuerpo mariposa. Cambiar bujia de encendido.</v>
          </cell>
          <cell r="R17">
            <v>0</v>
          </cell>
          <cell r="S17">
            <v>0</v>
          </cell>
          <cell r="V17">
            <v>0</v>
          </cell>
          <cell r="W17">
            <v>20000</v>
          </cell>
          <cell r="X17">
            <v>0</v>
          </cell>
          <cell r="Y17">
            <v>0</v>
          </cell>
          <cell r="Z17">
            <v>0</v>
          </cell>
          <cell r="AA17">
            <v>0</v>
          </cell>
          <cell r="AB17">
            <v>0</v>
          </cell>
        </row>
        <row r="18">
          <cell r="G18" t="str">
            <v>VW T CROOS</v>
          </cell>
          <cell r="H18">
            <v>31686</v>
          </cell>
          <cell r="I18" t="str">
            <v>Service cambio de aceite y filtro.</v>
          </cell>
          <cell r="J18" t="str">
            <v>Service cambio de aceite y filtro.</v>
          </cell>
          <cell r="L18" t="str">
            <v>Aceite motor 5w30</v>
          </cell>
          <cell r="M18" t="str">
            <v>Taller</v>
          </cell>
          <cell r="N18">
            <v>2112</v>
          </cell>
          <cell r="P18">
            <v>1.6041666666666667</v>
          </cell>
          <cell r="Q18">
            <v>4.5</v>
          </cell>
          <cell r="R18">
            <v>5500</v>
          </cell>
          <cell r="S18">
            <v>24750</v>
          </cell>
          <cell r="V18">
            <v>0</v>
          </cell>
          <cell r="W18">
            <v>0</v>
          </cell>
          <cell r="X18">
            <v>9504</v>
          </cell>
          <cell r="Y18">
            <v>13712</v>
          </cell>
          <cell r="Z18">
            <v>36350</v>
          </cell>
          <cell r="AA18">
            <v>22000</v>
          </cell>
          <cell r="AB18">
            <v>58350</v>
          </cell>
        </row>
        <row r="19">
          <cell r="I19" t="str">
            <v>Rotación de ruedas.</v>
          </cell>
          <cell r="J19" t="str">
            <v>Service cambio de aceite y filtro. Rotación de ruedas.</v>
          </cell>
          <cell r="L19" t="str">
            <v>Filtro aceite</v>
          </cell>
          <cell r="M19" t="str">
            <v>Taller</v>
          </cell>
          <cell r="N19">
            <v>3800</v>
          </cell>
          <cell r="Q19">
            <v>1</v>
          </cell>
          <cell r="R19">
            <v>3800</v>
          </cell>
          <cell r="S19">
            <v>3800</v>
          </cell>
          <cell r="V19">
            <v>0</v>
          </cell>
          <cell r="W19">
            <v>0</v>
          </cell>
          <cell r="X19">
            <v>3800</v>
          </cell>
          <cell r="Y19">
            <v>0</v>
          </cell>
          <cell r="Z19">
            <v>0</v>
          </cell>
          <cell r="AA19">
            <v>0</v>
          </cell>
          <cell r="AB19">
            <v>0</v>
          </cell>
        </row>
        <row r="20">
          <cell r="J20" t="str">
            <v xml:space="preserve">Service cambio de aceite y filtro. Rotación de ruedas. </v>
          </cell>
          <cell r="L20" t="str">
            <v>Filtro aire</v>
          </cell>
          <cell r="M20" t="str">
            <v>Taller</v>
          </cell>
          <cell r="N20">
            <v>4800</v>
          </cell>
          <cell r="Q20">
            <v>1</v>
          </cell>
          <cell r="R20">
            <v>4800</v>
          </cell>
          <cell r="S20">
            <v>4800</v>
          </cell>
          <cell r="V20">
            <v>0</v>
          </cell>
          <cell r="W20">
            <v>0</v>
          </cell>
          <cell r="X20">
            <v>4800</v>
          </cell>
          <cell r="Y20">
            <v>0</v>
          </cell>
          <cell r="Z20">
            <v>0</v>
          </cell>
          <cell r="AA20">
            <v>0</v>
          </cell>
          <cell r="AB20">
            <v>0</v>
          </cell>
        </row>
        <row r="21">
          <cell r="J21" t="str">
            <v xml:space="preserve">Service cambio de aceite y filtro. Rotación de ruedas.  </v>
          </cell>
          <cell r="L21" t="str">
            <v>Filtro pólen</v>
          </cell>
          <cell r="M21" t="str">
            <v>Taller</v>
          </cell>
          <cell r="N21">
            <v>3000</v>
          </cell>
          <cell r="Q21">
            <v>1</v>
          </cell>
          <cell r="R21">
            <v>3000</v>
          </cell>
          <cell r="S21">
            <v>3000</v>
          </cell>
          <cell r="V21">
            <v>0</v>
          </cell>
          <cell r="W21">
            <v>0</v>
          </cell>
          <cell r="X21">
            <v>3000</v>
          </cell>
          <cell r="Y21">
            <v>0</v>
          </cell>
          <cell r="Z21">
            <v>0</v>
          </cell>
          <cell r="AA21">
            <v>0</v>
          </cell>
          <cell r="AB21">
            <v>0</v>
          </cell>
        </row>
        <row r="22">
          <cell r="J22" t="str">
            <v xml:space="preserve">Service cambio de aceite y filtro. Rotación de ruedas.   </v>
          </cell>
          <cell r="R22">
            <v>0</v>
          </cell>
          <cell r="S22">
            <v>0</v>
          </cell>
          <cell r="V22">
            <v>0</v>
          </cell>
          <cell r="W22">
            <v>0</v>
          </cell>
          <cell r="X22">
            <v>0</v>
          </cell>
          <cell r="Y22">
            <v>0</v>
          </cell>
          <cell r="Z22">
            <v>0</v>
          </cell>
          <cell r="AA22">
            <v>0</v>
          </cell>
          <cell r="AB22">
            <v>0</v>
          </cell>
        </row>
        <row r="23">
          <cell r="J23" t="str">
            <v xml:space="preserve">Service cambio de aceite y filtro. Rotación de ruedas.    </v>
          </cell>
          <cell r="R23">
            <v>0</v>
          </cell>
          <cell r="S23">
            <v>0</v>
          </cell>
          <cell r="T23">
            <v>1</v>
          </cell>
          <cell r="U23">
            <v>22000</v>
          </cell>
          <cell r="V23">
            <v>22000</v>
          </cell>
          <cell r="W23">
            <v>22000</v>
          </cell>
          <cell r="X23">
            <v>0</v>
          </cell>
          <cell r="Y23">
            <v>0</v>
          </cell>
          <cell r="Z23">
            <v>0</v>
          </cell>
          <cell r="AA23">
            <v>0</v>
          </cell>
          <cell r="AB23">
            <v>0</v>
          </cell>
        </row>
        <row r="24">
          <cell r="G24" t="str">
            <v>GolTrend</v>
          </cell>
          <cell r="H24">
            <v>55440</v>
          </cell>
          <cell r="I24" t="str">
            <v>Service cambio de aceite y filtro.</v>
          </cell>
          <cell r="J24" t="str">
            <v>Service cambio de aceite y filtro.</v>
          </cell>
          <cell r="L24" t="str">
            <v>Filtro aceite</v>
          </cell>
          <cell r="M24" t="str">
            <v>Taller</v>
          </cell>
          <cell r="N24">
            <v>3000</v>
          </cell>
          <cell r="P24">
            <v>1</v>
          </cell>
          <cell r="Q24">
            <v>1</v>
          </cell>
          <cell r="R24">
            <v>3000</v>
          </cell>
          <cell r="S24">
            <v>3000</v>
          </cell>
          <cell r="V24">
            <v>0</v>
          </cell>
          <cell r="W24">
            <v>0</v>
          </cell>
          <cell r="X24">
            <v>3000</v>
          </cell>
          <cell r="Y24">
            <v>77900</v>
          </cell>
          <cell r="Z24">
            <v>77900</v>
          </cell>
          <cell r="AA24">
            <v>50000</v>
          </cell>
          <cell r="AB24">
            <v>127900</v>
          </cell>
        </row>
        <row r="25">
          <cell r="I25" t="str">
            <v>Control del véhiculo.</v>
          </cell>
          <cell r="J25" t="str">
            <v>Service cambio de aceite y filtro. Control del véhiculo.</v>
          </cell>
          <cell r="L25" t="str">
            <v>Filtro aire</v>
          </cell>
          <cell r="M25" t="str">
            <v>Taller</v>
          </cell>
          <cell r="N25">
            <v>4000</v>
          </cell>
          <cell r="Q25">
            <v>1</v>
          </cell>
          <cell r="R25">
            <v>4000</v>
          </cell>
          <cell r="S25">
            <v>4000</v>
          </cell>
          <cell r="V25">
            <v>0</v>
          </cell>
          <cell r="W25">
            <v>0</v>
          </cell>
          <cell r="X25">
            <v>4000</v>
          </cell>
          <cell r="Y25">
            <v>0</v>
          </cell>
          <cell r="Z25">
            <v>0</v>
          </cell>
          <cell r="AA25">
            <v>0</v>
          </cell>
          <cell r="AB25">
            <v>0</v>
          </cell>
        </row>
        <row r="26">
          <cell r="I26" t="str">
            <v>Rotación de ruedas.</v>
          </cell>
          <cell r="J26" t="str">
            <v>Service cambio de aceite y filtro. Control del véhiculo. Rotación de ruedas.</v>
          </cell>
          <cell r="L26" t="str">
            <v>Filtro nafta</v>
          </cell>
          <cell r="M26" t="str">
            <v>Taller</v>
          </cell>
          <cell r="N26">
            <v>3200</v>
          </cell>
          <cell r="Q26">
            <v>1</v>
          </cell>
          <cell r="R26">
            <v>3200</v>
          </cell>
          <cell r="S26">
            <v>3200</v>
          </cell>
          <cell r="V26">
            <v>0</v>
          </cell>
          <cell r="W26">
            <v>0</v>
          </cell>
          <cell r="X26">
            <v>3200</v>
          </cell>
          <cell r="Y26">
            <v>0</v>
          </cell>
          <cell r="Z26">
            <v>0</v>
          </cell>
          <cell r="AA26">
            <v>0</v>
          </cell>
          <cell r="AB26">
            <v>0</v>
          </cell>
        </row>
        <row r="27">
          <cell r="I27" t="str">
            <v>Cambio de kit completo de distribución y correa poliv.</v>
          </cell>
          <cell r="J27" t="str">
            <v>Service cambio de aceite y filtro. Control del véhiculo. Rotación de ruedas. Cambio de kit completo de distribución y correa poliv.</v>
          </cell>
          <cell r="L27" t="str">
            <v>Filtro pólen</v>
          </cell>
          <cell r="M27" t="str">
            <v>Taller</v>
          </cell>
          <cell r="N27">
            <v>3000</v>
          </cell>
          <cell r="Q27">
            <v>1</v>
          </cell>
          <cell r="R27">
            <v>3000</v>
          </cell>
          <cell r="S27">
            <v>3000</v>
          </cell>
          <cell r="V27">
            <v>0</v>
          </cell>
          <cell r="W27">
            <v>0</v>
          </cell>
          <cell r="X27">
            <v>3000</v>
          </cell>
          <cell r="Y27">
            <v>0</v>
          </cell>
          <cell r="Z27">
            <v>0</v>
          </cell>
          <cell r="AA27">
            <v>0</v>
          </cell>
          <cell r="AB27">
            <v>0</v>
          </cell>
        </row>
        <row r="28">
          <cell r="I28" t="str">
            <v>Cambio de bomba de agua.</v>
          </cell>
          <cell r="J28" t="str">
            <v>Service cambio de aceite y filtro. Control del véhiculo. Rotación de ruedas. Cambio de kit completo de distribución y correa poliv. Cambio de bomba de agua.</v>
          </cell>
          <cell r="L28" t="str">
            <v>Kit distribución con bomba de agua y correa poliv.</v>
          </cell>
          <cell r="M28" t="str">
            <v>Taller</v>
          </cell>
          <cell r="N28">
            <v>58000</v>
          </cell>
          <cell r="Q28">
            <v>1</v>
          </cell>
          <cell r="R28">
            <v>58000</v>
          </cell>
          <cell r="S28">
            <v>58000</v>
          </cell>
          <cell r="V28">
            <v>0</v>
          </cell>
          <cell r="W28">
            <v>0</v>
          </cell>
          <cell r="X28">
            <v>58000</v>
          </cell>
          <cell r="Y28">
            <v>0</v>
          </cell>
          <cell r="Z28">
            <v>0</v>
          </cell>
          <cell r="AA28">
            <v>0</v>
          </cell>
          <cell r="AB28">
            <v>0</v>
          </cell>
        </row>
        <row r="29">
          <cell r="J29" t="str">
            <v xml:space="preserve">Service cambio de aceite y filtro. Control del véhiculo. Rotación de ruedas. Cambio de kit completo de distribución y correa poliv. Cambio de bomba de agua. </v>
          </cell>
          <cell r="L29" t="str">
            <v>Refrigerante y agua destilada.</v>
          </cell>
          <cell r="M29" t="str">
            <v>Taller</v>
          </cell>
          <cell r="N29">
            <v>6700</v>
          </cell>
          <cell r="Q29">
            <v>1</v>
          </cell>
          <cell r="R29">
            <v>6700</v>
          </cell>
          <cell r="S29">
            <v>6700</v>
          </cell>
          <cell r="T29">
            <v>1</v>
          </cell>
          <cell r="U29">
            <v>50000</v>
          </cell>
          <cell r="V29">
            <v>50000</v>
          </cell>
          <cell r="W29">
            <v>50000</v>
          </cell>
          <cell r="X29">
            <v>6700</v>
          </cell>
          <cell r="Y29">
            <v>0</v>
          </cell>
          <cell r="Z29">
            <v>0</v>
          </cell>
          <cell r="AA29">
            <v>0</v>
          </cell>
          <cell r="AB29">
            <v>0</v>
          </cell>
        </row>
        <row r="30">
          <cell r="G30" t="str">
            <v>Megane</v>
          </cell>
          <cell r="I30" t="str">
            <v>Sacar tapa válvula.</v>
          </cell>
          <cell r="J30" t="str">
            <v>Sacar tapa válvula.</v>
          </cell>
          <cell r="L30" t="str">
            <v>Retenes de arboles de leva</v>
          </cell>
          <cell r="M30" t="str">
            <v>Barotto</v>
          </cell>
          <cell r="N30">
            <v>3120</v>
          </cell>
          <cell r="P30">
            <v>0.25</v>
          </cell>
          <cell r="Q30">
            <v>2</v>
          </cell>
          <cell r="R30">
            <v>3900</v>
          </cell>
          <cell r="S30">
            <v>7800</v>
          </cell>
          <cell r="V30">
            <v>0</v>
          </cell>
          <cell r="W30">
            <v>0</v>
          </cell>
          <cell r="X30">
            <v>6240</v>
          </cell>
          <cell r="Y30">
            <v>9888</v>
          </cell>
          <cell r="Z30">
            <v>16260</v>
          </cell>
          <cell r="AA30">
            <v>35000</v>
          </cell>
          <cell r="AB30">
            <v>51260</v>
          </cell>
        </row>
        <row r="31">
          <cell r="I31" t="str">
            <v>Limpieza y armado con sellador nuevo.</v>
          </cell>
          <cell r="J31" t="str">
            <v>Sacar tapa válvula. Limpieza y armado con sellador nuevo.</v>
          </cell>
          <cell r="L31" t="str">
            <v>Correa poliv</v>
          </cell>
          <cell r="M31" t="str">
            <v>Ferrando</v>
          </cell>
          <cell r="N31">
            <v>6768</v>
          </cell>
          <cell r="P31">
            <v>0.25</v>
          </cell>
          <cell r="Q31">
            <v>1</v>
          </cell>
          <cell r="R31">
            <v>8460</v>
          </cell>
          <cell r="S31">
            <v>8460</v>
          </cell>
          <cell r="T31">
            <v>1</v>
          </cell>
          <cell r="U31">
            <v>35000</v>
          </cell>
          <cell r="V31">
            <v>35000</v>
          </cell>
          <cell r="W31">
            <v>35000</v>
          </cell>
          <cell r="X31">
            <v>6768</v>
          </cell>
          <cell r="Y31">
            <v>0</v>
          </cell>
          <cell r="Z31">
            <v>0</v>
          </cell>
          <cell r="AA31">
            <v>0</v>
          </cell>
          <cell r="AB31">
            <v>0</v>
          </cell>
        </row>
        <row r="32">
          <cell r="I32" t="str">
            <v>Cambiar orring cuerpo mariposa.</v>
          </cell>
          <cell r="J32" t="str">
            <v>Sacar tapa válvula. Limpieza y armado con sellador nuevo. Cambiar orring cuerpo mariposa.</v>
          </cell>
          <cell r="R32">
            <v>0</v>
          </cell>
          <cell r="S32">
            <v>0</v>
          </cell>
          <cell r="V32">
            <v>0</v>
          </cell>
          <cell r="W32">
            <v>35000</v>
          </cell>
          <cell r="X32">
            <v>0</v>
          </cell>
          <cell r="Y32">
            <v>0</v>
          </cell>
          <cell r="Z32">
            <v>0</v>
          </cell>
          <cell r="AA32">
            <v>0</v>
          </cell>
          <cell r="AB32">
            <v>0</v>
          </cell>
        </row>
        <row r="33">
          <cell r="I33" t="str">
            <v>Correa poliv.</v>
          </cell>
          <cell r="J33" t="str">
            <v>Sacar tapa válvula. Limpieza y armado con sellador nuevo. Cambiar orring cuerpo mariposa. Correa poliv.</v>
          </cell>
          <cell r="R33">
            <v>0</v>
          </cell>
          <cell r="S33">
            <v>0</v>
          </cell>
          <cell r="V33">
            <v>0</v>
          </cell>
          <cell r="W33">
            <v>35000</v>
          </cell>
          <cell r="X33">
            <v>0</v>
          </cell>
          <cell r="Y33">
            <v>0</v>
          </cell>
          <cell r="Z33">
            <v>0</v>
          </cell>
          <cell r="AA33">
            <v>0</v>
          </cell>
          <cell r="AB33">
            <v>0</v>
          </cell>
        </row>
        <row r="34">
          <cell r="I34" t="str">
            <v>Retenes de árboles de leva.</v>
          </cell>
          <cell r="J34" t="str">
            <v>Sacar tapa válvula. Limpieza y armado con sellador nuevo. Cambiar orring cuerpo mariposa. Correa poliv. Retenes de árboles de leva.</v>
          </cell>
          <cell r="R34">
            <v>0</v>
          </cell>
          <cell r="S34">
            <v>0</v>
          </cell>
          <cell r="V34">
            <v>0</v>
          </cell>
          <cell r="W34">
            <v>35000</v>
          </cell>
          <cell r="X34">
            <v>0</v>
          </cell>
          <cell r="Y34">
            <v>0</v>
          </cell>
          <cell r="Z34">
            <v>0</v>
          </cell>
          <cell r="AA34">
            <v>0</v>
          </cell>
          <cell r="AB34">
            <v>0</v>
          </cell>
        </row>
        <row r="35">
          <cell r="I35" t="str">
            <v>Puesta a punto. Armado total.</v>
          </cell>
          <cell r="J35" t="str">
            <v>Sacar tapa válvula. Limpieza y armado con sellador nuevo. Cambiar orring cuerpo mariposa. Correa poliv. Retenes de árboles de leva. Puesta a punto. Armado total.</v>
          </cell>
          <cell r="R35">
            <v>0</v>
          </cell>
          <cell r="S35">
            <v>0</v>
          </cell>
          <cell r="V35">
            <v>0</v>
          </cell>
          <cell r="W35">
            <v>35000</v>
          </cell>
          <cell r="X35">
            <v>0</v>
          </cell>
          <cell r="Y35">
            <v>0</v>
          </cell>
          <cell r="Z35">
            <v>0</v>
          </cell>
          <cell r="AA35">
            <v>0</v>
          </cell>
          <cell r="AB35">
            <v>0</v>
          </cell>
        </row>
        <row r="36">
          <cell r="G36">
            <v>147</v>
          </cell>
          <cell r="I36" t="str">
            <v xml:space="preserve">Desarmar suspensión lado derecho. </v>
          </cell>
          <cell r="J36" t="str">
            <v xml:space="preserve">Desarmar suspensión lado derecho. </v>
          </cell>
          <cell r="L36" t="str">
            <v>Aceite caja velocidad</v>
          </cell>
          <cell r="M36" t="str">
            <v>Taller</v>
          </cell>
          <cell r="Q36">
            <v>1</v>
          </cell>
          <cell r="R36">
            <v>8000</v>
          </cell>
          <cell r="S36">
            <v>8000</v>
          </cell>
          <cell r="V36">
            <v>0</v>
          </cell>
          <cell r="W36">
            <v>0</v>
          </cell>
          <cell r="X36">
            <v>0</v>
          </cell>
          <cell r="Y36">
            <v>3232</v>
          </cell>
          <cell r="Z36">
            <v>12040</v>
          </cell>
          <cell r="AA36">
            <v>20000</v>
          </cell>
          <cell r="AB36">
            <v>32040</v>
          </cell>
        </row>
        <row r="37">
          <cell r="I37" t="str">
            <v>Colocar grasa y abrazaderas nuevas en fuelle de homocinética.</v>
          </cell>
          <cell r="J37" t="str">
            <v>Desarmar suspensión lado derecho.  Colocar grasa y abrazaderas nuevas en fuelle de homocinética.</v>
          </cell>
          <cell r="L37" t="str">
            <v>Fuelle semi eje lado caja izquierdo</v>
          </cell>
          <cell r="M37" t="str">
            <v>Rep Serrano</v>
          </cell>
          <cell r="N37">
            <v>1464</v>
          </cell>
          <cell r="P37">
            <v>0.25</v>
          </cell>
          <cell r="Q37">
            <v>1</v>
          </cell>
          <cell r="R37">
            <v>1830</v>
          </cell>
          <cell r="S37">
            <v>1830</v>
          </cell>
          <cell r="V37">
            <v>0</v>
          </cell>
          <cell r="W37">
            <v>0</v>
          </cell>
          <cell r="X37">
            <v>1464</v>
          </cell>
          <cell r="Y37">
            <v>0</v>
          </cell>
          <cell r="Z37">
            <v>0</v>
          </cell>
          <cell r="AA37">
            <v>0</v>
          </cell>
          <cell r="AB37">
            <v>0</v>
          </cell>
        </row>
        <row r="38">
          <cell r="I38" t="str">
            <v>Desarmar suspensión lado izquierdo.</v>
          </cell>
          <cell r="J38" t="str">
            <v>Desarmar suspensión lado derecho.  Colocar grasa y abrazaderas nuevas en fuelle de homocinética. Desarmar suspensión lado izquierdo.</v>
          </cell>
          <cell r="L38" t="str">
            <v>Reten eje selector</v>
          </cell>
          <cell r="M38" t="str">
            <v>Ferrando</v>
          </cell>
          <cell r="N38">
            <v>800</v>
          </cell>
          <cell r="P38">
            <v>0.25</v>
          </cell>
          <cell r="Q38">
            <v>1</v>
          </cell>
          <cell r="R38">
            <v>1000</v>
          </cell>
          <cell r="S38">
            <v>1000</v>
          </cell>
          <cell r="V38">
            <v>0</v>
          </cell>
          <cell r="W38">
            <v>0</v>
          </cell>
          <cell r="X38">
            <v>800</v>
          </cell>
          <cell r="Y38">
            <v>0</v>
          </cell>
          <cell r="Z38">
            <v>0</v>
          </cell>
          <cell r="AA38">
            <v>0</v>
          </cell>
          <cell r="AB38">
            <v>0</v>
          </cell>
        </row>
        <row r="39">
          <cell r="I39" t="str">
            <v>Sacar semi eje.</v>
          </cell>
          <cell r="J39" t="str">
            <v>Desarmar suspensión lado derecho.  Colocar grasa y abrazaderas nuevas en fuelle de homocinética. Desarmar suspensión lado izquierdo. Sacar semi eje.</v>
          </cell>
          <cell r="L39" t="str">
            <v>Fuelle de reten de eje selector</v>
          </cell>
          <cell r="M39" t="str">
            <v>Rep Serrano</v>
          </cell>
          <cell r="N39">
            <v>968</v>
          </cell>
          <cell r="P39">
            <v>0.25</v>
          </cell>
          <cell r="Q39">
            <v>1</v>
          </cell>
          <cell r="R39">
            <v>1210</v>
          </cell>
          <cell r="S39">
            <v>1210</v>
          </cell>
          <cell r="V39">
            <v>0</v>
          </cell>
          <cell r="W39">
            <v>0</v>
          </cell>
          <cell r="X39">
            <v>968</v>
          </cell>
          <cell r="Y39">
            <v>0</v>
          </cell>
          <cell r="Z39">
            <v>0</v>
          </cell>
          <cell r="AA39">
            <v>0</v>
          </cell>
          <cell r="AB39">
            <v>0</v>
          </cell>
        </row>
        <row r="40">
          <cell r="I40" t="str">
            <v xml:space="preserve">Reparar con fuelle lado caja nueva. </v>
          </cell>
          <cell r="J40" t="str">
            <v xml:space="preserve">Desarmar suspensión lado derecho.  Colocar grasa y abrazaderas nuevas en fuelle de homocinética. Desarmar suspensión lado izquierdo. Sacar semi eje. Reparar con fuelle lado caja nueva. </v>
          </cell>
          <cell r="R40">
            <v>0</v>
          </cell>
          <cell r="S40">
            <v>0</v>
          </cell>
          <cell r="T40">
            <v>1</v>
          </cell>
          <cell r="U40">
            <v>20000</v>
          </cell>
          <cell r="V40">
            <v>20000</v>
          </cell>
          <cell r="W40">
            <v>20000</v>
          </cell>
          <cell r="X40">
            <v>0</v>
          </cell>
          <cell r="Y40">
            <v>0</v>
          </cell>
          <cell r="Z40">
            <v>0</v>
          </cell>
          <cell r="AA40">
            <v>0</v>
          </cell>
          <cell r="AB40">
            <v>0</v>
          </cell>
        </row>
        <row r="41">
          <cell r="I41" t="str">
            <v>Armado total, completar nivel de aceite caja velocidad.</v>
          </cell>
          <cell r="J41" t="str">
            <v>Desarmar suspensión lado derecho.  Colocar grasa y abrazaderas nuevas en fuelle de homocinética. Desarmar suspensión lado izquierdo. Sacar semi eje. Reparar con fuelle lado caja nueva.  Armado total, completar nivel de aceite caja velocidad.</v>
          </cell>
          <cell r="R41">
            <v>0</v>
          </cell>
          <cell r="S41">
            <v>0</v>
          </cell>
          <cell r="V41">
            <v>0</v>
          </cell>
          <cell r="W41">
            <v>20000</v>
          </cell>
          <cell r="X41">
            <v>0</v>
          </cell>
          <cell r="Y41">
            <v>0</v>
          </cell>
          <cell r="Z41">
            <v>0</v>
          </cell>
          <cell r="AA41">
            <v>0</v>
          </cell>
          <cell r="AB41">
            <v>0</v>
          </cell>
        </row>
        <row r="42">
          <cell r="I42" t="str">
            <v>Cambiar reten de eje selector.</v>
          </cell>
          <cell r="J42" t="str">
            <v>Desarmar suspensión lado derecho.  Colocar grasa y abrazaderas nuevas en fuelle de homocinética. Desarmar suspensión lado izquierdo. Sacar semi eje. Reparar con fuelle lado caja nueva.  Armado total, completar nivel de aceite caja velocidad. Cambiar reten de eje selector.</v>
          </cell>
          <cell r="R42">
            <v>0</v>
          </cell>
          <cell r="S42">
            <v>0</v>
          </cell>
          <cell r="V42">
            <v>0</v>
          </cell>
          <cell r="W42">
            <v>20000</v>
          </cell>
          <cell r="X42">
            <v>0</v>
          </cell>
          <cell r="Y42">
            <v>0</v>
          </cell>
          <cell r="Z42">
            <v>0</v>
          </cell>
          <cell r="AA42">
            <v>0</v>
          </cell>
          <cell r="AB42">
            <v>0</v>
          </cell>
        </row>
        <row r="43">
          <cell r="I43" t="str">
            <v>de cambio. Colocar tornillos y arandelas nuevas en amortiguador derecho.</v>
          </cell>
          <cell r="J43" t="str">
            <v>Desarmar suspensión lado derecho.  Colocar grasa y abrazaderas nuevas en fuelle de homocinética. Desarmar suspensión lado izquierdo. Sacar semi eje. Reparar con fuelle lado caja nueva.  Armado total, completar nivel de aceite caja velocidad. Cambiar reten de eje selector. de cambio. Colocar tornillos y arandelas nuevas en amortiguador derecho.</v>
          </cell>
          <cell r="R43">
            <v>0</v>
          </cell>
          <cell r="S43">
            <v>0</v>
          </cell>
          <cell r="V43">
            <v>0</v>
          </cell>
          <cell r="W43">
            <v>20000</v>
          </cell>
          <cell r="X43">
            <v>0</v>
          </cell>
          <cell r="Y43">
            <v>0</v>
          </cell>
          <cell r="Z43">
            <v>0</v>
          </cell>
          <cell r="AA43">
            <v>0</v>
          </cell>
          <cell r="AB43">
            <v>0</v>
          </cell>
        </row>
        <row r="44">
          <cell r="G44" t="str">
            <v>GolTrend</v>
          </cell>
          <cell r="H44">
            <v>147891</v>
          </cell>
          <cell r="I44" t="str">
            <v>Control parcial del vehiculo.</v>
          </cell>
          <cell r="J44" t="str">
            <v>Control parcial del vehiculo.</v>
          </cell>
          <cell r="L44" t="str">
            <v>Correa poliv 6SK</v>
          </cell>
          <cell r="M44" t="str">
            <v>Barotto</v>
          </cell>
          <cell r="N44">
            <v>12100</v>
          </cell>
          <cell r="P44">
            <v>0.25</v>
          </cell>
          <cell r="Q44">
            <v>1</v>
          </cell>
          <cell r="R44">
            <v>15125</v>
          </cell>
          <cell r="S44">
            <v>15125</v>
          </cell>
          <cell r="V44">
            <v>0</v>
          </cell>
          <cell r="W44">
            <v>0</v>
          </cell>
          <cell r="X44">
            <v>12100</v>
          </cell>
          <cell r="Y44">
            <v>30298.400000000001</v>
          </cell>
          <cell r="Z44">
            <v>35695</v>
          </cell>
          <cell r="AA44">
            <v>18000</v>
          </cell>
          <cell r="AB44">
            <v>53695</v>
          </cell>
        </row>
        <row r="45">
          <cell r="I45" t="str">
            <v>Cambiar ambas correas poli V y polea tensora fija.</v>
          </cell>
          <cell r="J45" t="str">
            <v>Control parcial del vehiculo. Cambiar ambas correas poli V y polea tensora fija.</v>
          </cell>
          <cell r="L45" t="str">
            <v>Polea tensora de correa poliv</v>
          </cell>
          <cell r="M45" t="str">
            <v>Barotto</v>
          </cell>
          <cell r="N45">
            <v>9486.4</v>
          </cell>
          <cell r="P45">
            <v>0.25000000000000006</v>
          </cell>
          <cell r="Q45">
            <v>1</v>
          </cell>
          <cell r="R45">
            <v>11858</v>
          </cell>
          <cell r="S45">
            <v>11858</v>
          </cell>
          <cell r="V45">
            <v>0</v>
          </cell>
          <cell r="W45">
            <v>0</v>
          </cell>
          <cell r="X45">
            <v>9486.4</v>
          </cell>
          <cell r="Y45">
            <v>0</v>
          </cell>
          <cell r="Z45">
            <v>0</v>
          </cell>
          <cell r="AA45">
            <v>0</v>
          </cell>
          <cell r="AB45">
            <v>0</v>
          </cell>
        </row>
        <row r="46">
          <cell r="J46" t="str">
            <v xml:space="preserve">Control parcial del vehiculo. Cambiar ambas correas poli V y polea tensora fija. </v>
          </cell>
          <cell r="L46" t="str">
            <v>Correa poliv 3SK</v>
          </cell>
          <cell r="M46" t="str">
            <v>Taller</v>
          </cell>
          <cell r="N46">
            <v>8712</v>
          </cell>
          <cell r="Q46">
            <v>1</v>
          </cell>
          <cell r="R46">
            <v>8712</v>
          </cell>
          <cell r="S46">
            <v>8712</v>
          </cell>
          <cell r="T46">
            <v>1</v>
          </cell>
          <cell r="U46">
            <v>18000</v>
          </cell>
          <cell r="V46">
            <v>18000</v>
          </cell>
          <cell r="W46">
            <v>18000</v>
          </cell>
          <cell r="X46">
            <v>8712</v>
          </cell>
          <cell r="Y46">
            <v>0</v>
          </cell>
          <cell r="Z46">
            <v>0</v>
          </cell>
          <cell r="AA46">
            <v>0</v>
          </cell>
          <cell r="AB46">
            <v>0</v>
          </cell>
        </row>
        <row r="47">
          <cell r="H47">
            <v>104003</v>
          </cell>
          <cell r="I47" t="str">
            <v>Desarmar distribución completa.</v>
          </cell>
          <cell r="J47" t="str">
            <v>Desarmar distribución completa.</v>
          </cell>
          <cell r="L47" t="str">
            <v>Correa poliv</v>
          </cell>
          <cell r="M47" t="str">
            <v>Barotto</v>
          </cell>
          <cell r="N47">
            <v>7040</v>
          </cell>
          <cell r="P47">
            <v>0.25</v>
          </cell>
          <cell r="Q47">
            <v>1</v>
          </cell>
          <cell r="R47">
            <v>8800</v>
          </cell>
          <cell r="S47">
            <v>8800</v>
          </cell>
          <cell r="V47">
            <v>0</v>
          </cell>
          <cell r="W47">
            <v>0</v>
          </cell>
          <cell r="X47">
            <v>7040</v>
          </cell>
          <cell r="Y47">
            <v>62740</v>
          </cell>
          <cell r="Z47">
            <v>67000</v>
          </cell>
          <cell r="AA47">
            <v>35000</v>
          </cell>
          <cell r="AB47">
            <v>102000</v>
          </cell>
        </row>
        <row r="48">
          <cell r="I48" t="str">
            <v>Cambiar kit de distribución con bomba de agua.</v>
          </cell>
          <cell r="J48" t="str">
            <v>Desarmar distribución completa. Cambiar kit de distribución con bomba de agua.</v>
          </cell>
          <cell r="L48" t="str">
            <v>Bomba de agua</v>
          </cell>
          <cell r="M48" t="str">
            <v>Taller</v>
          </cell>
          <cell r="N48">
            <v>15000</v>
          </cell>
          <cell r="Q48">
            <v>1</v>
          </cell>
          <cell r="R48">
            <v>15000</v>
          </cell>
          <cell r="S48">
            <v>15000</v>
          </cell>
          <cell r="V48">
            <v>0</v>
          </cell>
          <cell r="W48">
            <v>0</v>
          </cell>
          <cell r="X48">
            <v>15000</v>
          </cell>
          <cell r="Y48">
            <v>0</v>
          </cell>
          <cell r="Z48">
            <v>0</v>
          </cell>
          <cell r="AA48">
            <v>0</v>
          </cell>
          <cell r="AB48">
            <v>0</v>
          </cell>
        </row>
        <row r="49">
          <cell r="I49" t="str">
            <v>Liquido refrigerante y correa poliv.</v>
          </cell>
          <cell r="J49" t="str">
            <v>Desarmar distribución completa. Cambiar kit de distribución con bomba de agua. Liquido refrigerante y correa poliv.</v>
          </cell>
          <cell r="L49" t="str">
            <v>Correa poliv 6SK</v>
          </cell>
          <cell r="M49" t="str">
            <v>Barotto</v>
          </cell>
          <cell r="N49">
            <v>10000</v>
          </cell>
          <cell r="P49">
            <v>0.25</v>
          </cell>
          <cell r="Q49">
            <v>1</v>
          </cell>
          <cell r="R49">
            <v>12500</v>
          </cell>
          <cell r="S49">
            <v>12500</v>
          </cell>
          <cell r="V49">
            <v>0</v>
          </cell>
          <cell r="W49">
            <v>0</v>
          </cell>
          <cell r="X49">
            <v>10000</v>
          </cell>
          <cell r="Y49">
            <v>0</v>
          </cell>
          <cell r="Z49">
            <v>0</v>
          </cell>
          <cell r="AA49">
            <v>0</v>
          </cell>
          <cell r="AB49">
            <v>0</v>
          </cell>
        </row>
        <row r="50">
          <cell r="J50" t="str">
            <v xml:space="preserve">Desarmar distribución completa. Cambiar kit de distribución con bomba de agua. Liquido refrigerante y correa poliv. </v>
          </cell>
          <cell r="L50" t="str">
            <v>Kit distribución</v>
          </cell>
          <cell r="M50" t="str">
            <v>Taller</v>
          </cell>
          <cell r="N50">
            <v>24000</v>
          </cell>
          <cell r="Q50">
            <v>1</v>
          </cell>
          <cell r="R50">
            <v>24000</v>
          </cell>
          <cell r="S50">
            <v>24000</v>
          </cell>
          <cell r="T50">
            <v>1</v>
          </cell>
          <cell r="U50">
            <v>35000</v>
          </cell>
          <cell r="V50">
            <v>35000</v>
          </cell>
          <cell r="W50">
            <v>35000</v>
          </cell>
          <cell r="X50">
            <v>24000</v>
          </cell>
          <cell r="Y50">
            <v>0</v>
          </cell>
          <cell r="Z50">
            <v>0</v>
          </cell>
          <cell r="AA50">
            <v>0</v>
          </cell>
          <cell r="AB50">
            <v>0</v>
          </cell>
        </row>
        <row r="51">
          <cell r="J51" t="str">
            <v xml:space="preserve">Desarmar distribución completa. Cambiar kit de distribución con bomba de agua. Liquido refrigerante y correa poliv.  </v>
          </cell>
          <cell r="L51" t="str">
            <v>Liquido+refrigerante</v>
          </cell>
          <cell r="M51" t="str">
            <v>Taller</v>
          </cell>
          <cell r="N51">
            <v>6700</v>
          </cell>
          <cell r="Q51">
            <v>1</v>
          </cell>
          <cell r="R51">
            <v>6700</v>
          </cell>
          <cell r="S51">
            <v>6700</v>
          </cell>
          <cell r="V51">
            <v>0</v>
          </cell>
          <cell r="W51">
            <v>35000</v>
          </cell>
          <cell r="X51">
            <v>6700</v>
          </cell>
          <cell r="Y51">
            <v>0</v>
          </cell>
          <cell r="Z51">
            <v>0</v>
          </cell>
          <cell r="AA51">
            <v>0</v>
          </cell>
          <cell r="AB51">
            <v>0</v>
          </cell>
        </row>
        <row r="52">
          <cell r="I52" t="str">
            <v>Control tren delantero.</v>
          </cell>
          <cell r="J52" t="str">
            <v>Control tren delantero.</v>
          </cell>
          <cell r="L52" t="str">
            <v>Bieleta barra estabilizadora izquierda</v>
          </cell>
          <cell r="M52" t="str">
            <v>Ferrando</v>
          </cell>
          <cell r="N52">
            <v>5520</v>
          </cell>
          <cell r="P52">
            <v>0.25</v>
          </cell>
          <cell r="Q52">
            <v>1</v>
          </cell>
          <cell r="R52">
            <v>6900</v>
          </cell>
          <cell r="S52">
            <v>6900</v>
          </cell>
          <cell r="T52">
            <v>1</v>
          </cell>
          <cell r="U52">
            <v>4000</v>
          </cell>
          <cell r="V52">
            <v>4000</v>
          </cell>
          <cell r="W52">
            <v>4000</v>
          </cell>
          <cell r="X52">
            <v>5520</v>
          </cell>
          <cell r="Y52">
            <v>5520</v>
          </cell>
          <cell r="Z52">
            <v>6900</v>
          </cell>
          <cell r="AA52">
            <v>4000</v>
          </cell>
          <cell r="AB52">
            <v>10900</v>
          </cell>
        </row>
        <row r="53">
          <cell r="I53" t="str">
            <v>Cambiar bieleta barra estabilizadora lado izquierdo.</v>
          </cell>
          <cell r="J53" t="str">
            <v>Control tren delantero. Cambiar bieleta barra estabilizadora lado izquierdo.</v>
          </cell>
          <cell r="R53">
            <v>0</v>
          </cell>
          <cell r="S53">
            <v>0</v>
          </cell>
          <cell r="V53">
            <v>0</v>
          </cell>
          <cell r="W53">
            <v>4000</v>
          </cell>
          <cell r="X53">
            <v>0</v>
          </cell>
          <cell r="Y53">
            <v>0</v>
          </cell>
          <cell r="Z53">
            <v>0</v>
          </cell>
          <cell r="AA53">
            <v>0</v>
          </cell>
          <cell r="AB53">
            <v>0</v>
          </cell>
        </row>
        <row r="54">
          <cell r="G54" t="str">
            <v>Citroen C4 LOUNGE</v>
          </cell>
          <cell r="I54" t="str">
            <v>Auxilio.</v>
          </cell>
          <cell r="J54" t="str">
            <v>Auxilio.</v>
          </cell>
          <cell r="L54" t="str">
            <v>Bateria</v>
          </cell>
          <cell r="M54" t="str">
            <v>Atilio Lucero</v>
          </cell>
          <cell r="N54">
            <v>32390</v>
          </cell>
          <cell r="P54">
            <v>0.26582278481012656</v>
          </cell>
          <cell r="Q54">
            <v>1</v>
          </cell>
          <cell r="R54">
            <v>41000</v>
          </cell>
          <cell r="S54">
            <v>41000</v>
          </cell>
          <cell r="T54">
            <v>1</v>
          </cell>
          <cell r="U54">
            <v>5000</v>
          </cell>
          <cell r="V54">
            <v>5000</v>
          </cell>
          <cell r="W54">
            <v>5000</v>
          </cell>
          <cell r="X54">
            <v>32390</v>
          </cell>
          <cell r="Y54">
            <v>32390</v>
          </cell>
          <cell r="Z54">
            <v>41000</v>
          </cell>
          <cell r="AA54">
            <v>5000</v>
          </cell>
          <cell r="AB54">
            <v>46000</v>
          </cell>
        </row>
        <row r="55">
          <cell r="I55" t="str">
            <v>Cambio Bateria</v>
          </cell>
          <cell r="J55" t="str">
            <v>Auxilio. Cambio Bateria</v>
          </cell>
          <cell r="R55">
            <v>0</v>
          </cell>
          <cell r="S55">
            <v>0</v>
          </cell>
          <cell r="V55">
            <v>0</v>
          </cell>
          <cell r="W55">
            <v>5000</v>
          </cell>
          <cell r="X55">
            <v>0</v>
          </cell>
          <cell r="Y55">
            <v>0</v>
          </cell>
          <cell r="Z55">
            <v>0</v>
          </cell>
          <cell r="AA55">
            <v>0</v>
          </cell>
          <cell r="AB55">
            <v>0</v>
          </cell>
        </row>
        <row r="56">
          <cell r="G56" t="str">
            <v>Fiat Movie</v>
          </cell>
          <cell r="H56">
            <v>24808</v>
          </cell>
          <cell r="I56" t="str">
            <v>Service cambio de aceite y filtros.</v>
          </cell>
          <cell r="J56" t="str">
            <v>Service cambio de aceite y filtros.</v>
          </cell>
          <cell r="L56" t="str">
            <v>Aceite 10w40</v>
          </cell>
          <cell r="M56" t="str">
            <v>Taller</v>
          </cell>
          <cell r="N56">
            <v>1214.8399999999999</v>
          </cell>
          <cell r="P56">
            <v>1.5723552072700933</v>
          </cell>
          <cell r="Q56">
            <v>4</v>
          </cell>
          <cell r="R56">
            <v>3125</v>
          </cell>
          <cell r="S56">
            <v>12500</v>
          </cell>
          <cell r="V56">
            <v>0</v>
          </cell>
          <cell r="W56">
            <v>0</v>
          </cell>
          <cell r="X56">
            <v>4859.3599999999997</v>
          </cell>
          <cell r="Y56">
            <v>20414.84</v>
          </cell>
          <cell r="Z56">
            <v>31700</v>
          </cell>
          <cell r="AA56">
            <v>25000</v>
          </cell>
          <cell r="AB56">
            <v>56700</v>
          </cell>
        </row>
        <row r="57">
          <cell r="I57" t="str">
            <v>Control del vehículo.</v>
          </cell>
          <cell r="J57" t="str">
            <v>Service cambio de aceite y filtros. Control del vehículo.</v>
          </cell>
          <cell r="L57" t="str">
            <v>Kit de Filtros</v>
          </cell>
          <cell r="M57" t="str">
            <v>Taller</v>
          </cell>
          <cell r="N57">
            <v>12500</v>
          </cell>
          <cell r="Q57">
            <v>1</v>
          </cell>
          <cell r="R57">
            <v>12500</v>
          </cell>
          <cell r="S57">
            <v>12500</v>
          </cell>
          <cell r="V57">
            <v>0</v>
          </cell>
          <cell r="W57">
            <v>0</v>
          </cell>
          <cell r="X57">
            <v>12500</v>
          </cell>
          <cell r="Y57">
            <v>0</v>
          </cell>
          <cell r="Z57">
            <v>0</v>
          </cell>
          <cell r="AA57">
            <v>0</v>
          </cell>
          <cell r="AB57">
            <v>0</v>
          </cell>
        </row>
        <row r="58">
          <cell r="I58" t="str">
            <v>Lavado.  Rotacion de ruedas.</v>
          </cell>
          <cell r="J58" t="str">
            <v>Service cambio de aceite y filtros. Control del vehículo. Lavado.  Rotacion de ruedas.</v>
          </cell>
          <cell r="L58" t="str">
            <v>Liquido refrigerante + destilada</v>
          </cell>
          <cell r="N58">
            <v>6700</v>
          </cell>
          <cell r="Q58">
            <v>1</v>
          </cell>
          <cell r="R58">
            <v>6700</v>
          </cell>
          <cell r="S58">
            <v>6700</v>
          </cell>
          <cell r="T58">
            <v>1</v>
          </cell>
          <cell r="U58">
            <v>25000</v>
          </cell>
          <cell r="V58">
            <v>25000</v>
          </cell>
          <cell r="W58">
            <v>25000</v>
          </cell>
          <cell r="X58">
            <v>6700</v>
          </cell>
          <cell r="Y58">
            <v>0</v>
          </cell>
          <cell r="Z58">
            <v>0</v>
          </cell>
          <cell r="AA58">
            <v>0</v>
          </cell>
          <cell r="AB58">
            <v>0</v>
          </cell>
        </row>
        <row r="59">
          <cell r="I59" t="str">
            <v>Cambio liquido refrigerante.</v>
          </cell>
          <cell r="J59" t="str">
            <v>Service cambio de aceite y filtros. Control del vehículo. Lavado.  Rotacion de ruedas. Cambio liquido refrigerante.</v>
          </cell>
          <cell r="R59">
            <v>0</v>
          </cell>
          <cell r="S59">
            <v>0</v>
          </cell>
          <cell r="V59">
            <v>0</v>
          </cell>
          <cell r="W59">
            <v>25000</v>
          </cell>
          <cell r="X59">
            <v>0</v>
          </cell>
          <cell r="Y59">
            <v>0</v>
          </cell>
          <cell r="Z59">
            <v>0</v>
          </cell>
          <cell r="AA59">
            <v>0</v>
          </cell>
          <cell r="AB59">
            <v>0</v>
          </cell>
        </row>
        <row r="60">
          <cell r="I60" t="str">
            <v>Limpieza de déposito recuperador de agua y del circuito de refrigeración y purgado del mismo.</v>
          </cell>
          <cell r="J60" t="str">
            <v>Service cambio de aceite y filtros. Control del vehículo. Lavado.  Rotacion de ruedas. Cambio liquido refrigerante. Limpieza de déposito recuperador de agua y del circuito de refrigeración y purgado del mismo.</v>
          </cell>
          <cell r="R60">
            <v>0</v>
          </cell>
          <cell r="S60">
            <v>0</v>
          </cell>
          <cell r="V60">
            <v>0</v>
          </cell>
          <cell r="W60">
            <v>25000</v>
          </cell>
          <cell r="X60">
            <v>0</v>
          </cell>
          <cell r="Y60">
            <v>0</v>
          </cell>
          <cell r="Z60">
            <v>0</v>
          </cell>
          <cell r="AA60">
            <v>0</v>
          </cell>
          <cell r="AB60">
            <v>0</v>
          </cell>
        </row>
        <row r="61">
          <cell r="G61" t="str">
            <v>Ranger</v>
          </cell>
          <cell r="I61" t="str">
            <v>Sacar tanque de combustible.</v>
          </cell>
          <cell r="J61" t="str">
            <v>Sacar tanque de combustible.</v>
          </cell>
          <cell r="L61" t="str">
            <v>Bomba de gasoil eléctrica</v>
          </cell>
          <cell r="M61" t="str">
            <v>Barotto</v>
          </cell>
          <cell r="N61">
            <v>24000</v>
          </cell>
          <cell r="P61">
            <v>0.25</v>
          </cell>
          <cell r="Q61">
            <v>1</v>
          </cell>
          <cell r="R61">
            <v>30000</v>
          </cell>
          <cell r="S61">
            <v>30000</v>
          </cell>
          <cell r="V61">
            <v>0</v>
          </cell>
          <cell r="W61">
            <v>0</v>
          </cell>
          <cell r="X61">
            <v>24000</v>
          </cell>
          <cell r="Y61">
            <v>90460</v>
          </cell>
          <cell r="Z61">
            <v>98300</v>
          </cell>
          <cell r="AA61">
            <v>55000</v>
          </cell>
          <cell r="AB61">
            <v>153300</v>
          </cell>
        </row>
        <row r="62">
          <cell r="I62" t="str">
            <v>Limpieza y cambiar bomba eléctrica.</v>
          </cell>
          <cell r="J62" t="str">
            <v>Sacar tanque de combustible. Limpieza y cambiar bomba eléctrica.</v>
          </cell>
          <cell r="L62" t="str">
            <v>Filtro gasoil</v>
          </cell>
          <cell r="M62" t="str">
            <v>Ferrando</v>
          </cell>
          <cell r="N62">
            <v>7360</v>
          </cell>
          <cell r="P62">
            <v>0.25</v>
          </cell>
          <cell r="Q62">
            <v>1</v>
          </cell>
          <cell r="R62">
            <v>9200</v>
          </cell>
          <cell r="S62">
            <v>9200</v>
          </cell>
          <cell r="V62">
            <v>0</v>
          </cell>
          <cell r="W62">
            <v>0</v>
          </cell>
          <cell r="X62">
            <v>7360</v>
          </cell>
          <cell r="Y62">
            <v>0</v>
          </cell>
          <cell r="Z62">
            <v>0</v>
          </cell>
          <cell r="AA62">
            <v>0</v>
          </cell>
          <cell r="AB62">
            <v>0</v>
          </cell>
        </row>
        <row r="63">
          <cell r="I63" t="str">
            <v>Desarmar frente de motor y cambiar retén de polea de cigüeñal, amortiguadores delanteros.</v>
          </cell>
          <cell r="J63" t="str">
            <v>Sacar tanque de combustible. Limpieza y cambiar bomba eléctrica. Desarmar frente de motor y cambiar retén de polea de cigüeñal, amortiguadores delanteros.</v>
          </cell>
          <cell r="L63" t="str">
            <v>Amortiguadores delanteros</v>
          </cell>
          <cell r="N63">
            <v>49600</v>
          </cell>
          <cell r="Q63">
            <v>1</v>
          </cell>
          <cell r="R63">
            <v>49600</v>
          </cell>
          <cell r="S63">
            <v>49600</v>
          </cell>
          <cell r="V63">
            <v>0</v>
          </cell>
          <cell r="W63">
            <v>0</v>
          </cell>
          <cell r="X63">
            <v>49600</v>
          </cell>
          <cell r="Y63">
            <v>0</v>
          </cell>
          <cell r="Z63">
            <v>0</v>
          </cell>
          <cell r="AA63">
            <v>0</v>
          </cell>
          <cell r="AB63">
            <v>0</v>
          </cell>
        </row>
        <row r="64">
          <cell r="I64" t="str">
            <v>Puesta en marcha.</v>
          </cell>
          <cell r="J64" t="str">
            <v>Sacar tanque de combustible. Limpieza y cambiar bomba eléctrica. Desarmar frente de motor y cambiar retén de polea de cigüeñal, amortiguadores delanteros. Puesta en marcha.</v>
          </cell>
          <cell r="L64" t="str">
            <v>Gasoil</v>
          </cell>
          <cell r="N64">
            <v>5000</v>
          </cell>
          <cell r="Q64">
            <v>1</v>
          </cell>
          <cell r="R64">
            <v>5000</v>
          </cell>
          <cell r="S64">
            <v>5000</v>
          </cell>
          <cell r="V64">
            <v>0</v>
          </cell>
          <cell r="W64">
            <v>0</v>
          </cell>
          <cell r="X64">
            <v>5000</v>
          </cell>
          <cell r="Y64">
            <v>0</v>
          </cell>
          <cell r="Z64">
            <v>0</v>
          </cell>
          <cell r="AA64">
            <v>0</v>
          </cell>
          <cell r="AB64">
            <v>0</v>
          </cell>
        </row>
        <row r="65">
          <cell r="J65" t="str">
            <v xml:space="preserve">Sacar tanque de combustible. Limpieza y cambiar bomba eléctrica. Desarmar frente de motor y cambiar retén de polea de cigüeñal, amortiguadores delanteros. Puesta en marcha. </v>
          </cell>
          <cell r="L65" t="str">
            <v>Retén de distribución 3.0 tapa</v>
          </cell>
          <cell r="N65">
            <v>4500</v>
          </cell>
          <cell r="Q65">
            <v>1</v>
          </cell>
          <cell r="R65">
            <v>4500</v>
          </cell>
          <cell r="S65">
            <v>4500</v>
          </cell>
          <cell r="T65">
            <v>1</v>
          </cell>
          <cell r="U65">
            <v>55000</v>
          </cell>
          <cell r="V65">
            <v>55000</v>
          </cell>
          <cell r="W65">
            <v>55000</v>
          </cell>
          <cell r="X65">
            <v>4500</v>
          </cell>
          <cell r="Y65">
            <v>0</v>
          </cell>
          <cell r="Z65">
            <v>0</v>
          </cell>
          <cell r="AA65">
            <v>0</v>
          </cell>
          <cell r="AB65">
            <v>0</v>
          </cell>
        </row>
        <row r="66">
          <cell r="J66" t="str">
            <v xml:space="preserve">Sacar tanque de combustible. Limpieza y cambiar bomba eléctrica. Desarmar frente de motor y cambiar retén de polea de cigüeñal, amortiguadores delanteros. Puesta en marcha.  </v>
          </cell>
          <cell r="R66">
            <v>0</v>
          </cell>
          <cell r="S66">
            <v>0</v>
          </cell>
          <cell r="V66">
            <v>0</v>
          </cell>
          <cell r="W66">
            <v>55000</v>
          </cell>
          <cell r="X66">
            <v>0</v>
          </cell>
          <cell r="Y66">
            <v>0</v>
          </cell>
          <cell r="Z66">
            <v>0</v>
          </cell>
          <cell r="AA66">
            <v>0</v>
          </cell>
          <cell r="AB66">
            <v>0</v>
          </cell>
        </row>
        <row r="67">
          <cell r="G67" t="str">
            <v>Prisma</v>
          </cell>
          <cell r="H67">
            <v>52989</v>
          </cell>
          <cell r="I67" t="str">
            <v>Service cambio de aceite y filtros.</v>
          </cell>
          <cell r="J67" t="str">
            <v>Service cambio de aceite y filtros.</v>
          </cell>
          <cell r="L67" t="str">
            <v>Aceite 5w30</v>
          </cell>
          <cell r="M67" t="str">
            <v>Taller</v>
          </cell>
          <cell r="N67">
            <v>2112</v>
          </cell>
          <cell r="P67">
            <v>1.6041666666666667</v>
          </cell>
          <cell r="Q67">
            <v>4</v>
          </cell>
          <cell r="R67">
            <v>5500</v>
          </cell>
          <cell r="S67">
            <v>22000</v>
          </cell>
          <cell r="V67">
            <v>0</v>
          </cell>
          <cell r="W67">
            <v>0</v>
          </cell>
          <cell r="X67">
            <v>8448</v>
          </cell>
          <cell r="Y67">
            <v>14712</v>
          </cell>
          <cell r="Z67">
            <v>40600</v>
          </cell>
          <cell r="AA67">
            <v>25000</v>
          </cell>
          <cell r="AB67">
            <v>65600</v>
          </cell>
        </row>
        <row r="68">
          <cell r="I68" t="str">
            <v>Colocar líquido desencrustante para limpieza interior de block.</v>
          </cell>
          <cell r="J68" t="str">
            <v>Service cambio de aceite y filtros. Colocar líquido desencrustante para limpieza interior de block.</v>
          </cell>
          <cell r="L68" t="str">
            <v>Bujias</v>
          </cell>
          <cell r="M68" t="str">
            <v>Taller</v>
          </cell>
          <cell r="N68">
            <v>2000</v>
          </cell>
          <cell r="Q68">
            <v>4</v>
          </cell>
          <cell r="R68">
            <v>2000</v>
          </cell>
          <cell r="S68">
            <v>8000</v>
          </cell>
          <cell r="V68">
            <v>0</v>
          </cell>
          <cell r="W68">
            <v>0</v>
          </cell>
          <cell r="X68">
            <v>8000</v>
          </cell>
          <cell r="Y68">
            <v>0</v>
          </cell>
          <cell r="Z68">
            <v>0</v>
          </cell>
          <cell r="AA68">
            <v>0</v>
          </cell>
          <cell r="AB68">
            <v>0</v>
          </cell>
        </row>
        <row r="69">
          <cell r="I69" t="str">
            <v>Rotación de ruedas.</v>
          </cell>
          <cell r="J69" t="str">
            <v>Service cambio de aceite y filtros. Colocar líquido desencrustante para limpieza interior de block. Rotación de ruedas.</v>
          </cell>
          <cell r="L69" t="str">
            <v>Filtro aire</v>
          </cell>
          <cell r="M69" t="str">
            <v>Taller</v>
          </cell>
          <cell r="N69">
            <v>3600</v>
          </cell>
          <cell r="Q69">
            <v>1</v>
          </cell>
          <cell r="R69">
            <v>3600</v>
          </cell>
          <cell r="S69">
            <v>3600</v>
          </cell>
          <cell r="V69">
            <v>0</v>
          </cell>
          <cell r="W69">
            <v>0</v>
          </cell>
          <cell r="X69">
            <v>3600</v>
          </cell>
          <cell r="Y69">
            <v>0</v>
          </cell>
          <cell r="Z69">
            <v>0</v>
          </cell>
          <cell r="AA69">
            <v>0</v>
          </cell>
          <cell r="AB69">
            <v>0</v>
          </cell>
        </row>
        <row r="70">
          <cell r="I70" t="str">
            <v>Cambio de bujias.</v>
          </cell>
          <cell r="J70" t="str">
            <v>Service cambio de aceite y filtros. Colocar líquido desencrustante para limpieza interior de block. Rotación de ruedas. Cambio de bujias.</v>
          </cell>
          <cell r="L70" t="str">
            <v>Filtro Aceite</v>
          </cell>
          <cell r="M70" t="str">
            <v>Taller</v>
          </cell>
          <cell r="N70">
            <v>2500</v>
          </cell>
          <cell r="Q70">
            <v>1</v>
          </cell>
          <cell r="R70">
            <v>2500</v>
          </cell>
          <cell r="S70">
            <v>2500</v>
          </cell>
          <cell r="V70">
            <v>0</v>
          </cell>
          <cell r="W70">
            <v>0</v>
          </cell>
          <cell r="X70">
            <v>2500</v>
          </cell>
          <cell r="Y70">
            <v>0</v>
          </cell>
          <cell r="Z70">
            <v>0</v>
          </cell>
          <cell r="AA70">
            <v>0</v>
          </cell>
          <cell r="AB70">
            <v>0</v>
          </cell>
        </row>
        <row r="71">
          <cell r="J71" t="str">
            <v xml:space="preserve">Service cambio de aceite y filtros. Colocar líquido desencrustante para limpieza interior de block. Rotación de ruedas. Cambio de bujias. </v>
          </cell>
          <cell r="L71" t="str">
            <v>Filtro pólen</v>
          </cell>
          <cell r="M71" t="str">
            <v>Taller</v>
          </cell>
          <cell r="N71">
            <v>2800</v>
          </cell>
          <cell r="Q71">
            <v>1</v>
          </cell>
          <cell r="R71">
            <v>2800</v>
          </cell>
          <cell r="S71">
            <v>2800</v>
          </cell>
          <cell r="V71">
            <v>0</v>
          </cell>
          <cell r="W71">
            <v>0</v>
          </cell>
          <cell r="X71">
            <v>2800</v>
          </cell>
          <cell r="Y71">
            <v>0</v>
          </cell>
          <cell r="Z71">
            <v>0</v>
          </cell>
          <cell r="AA71">
            <v>0</v>
          </cell>
          <cell r="AB71">
            <v>0</v>
          </cell>
        </row>
        <row r="72">
          <cell r="J72" t="str">
            <v xml:space="preserve">Service cambio de aceite y filtros. Colocar líquido desencrustante para limpieza interior de block. Rotación de ruedas. Cambio de bujias.  </v>
          </cell>
          <cell r="L72" t="str">
            <v>Liquido desencrustante</v>
          </cell>
          <cell r="M72" t="str">
            <v>Taller</v>
          </cell>
          <cell r="N72">
            <v>1700</v>
          </cell>
          <cell r="Q72">
            <v>1</v>
          </cell>
          <cell r="R72">
            <v>1700</v>
          </cell>
          <cell r="S72">
            <v>1700</v>
          </cell>
          <cell r="T72">
            <v>1</v>
          </cell>
          <cell r="U72">
            <v>25000</v>
          </cell>
          <cell r="V72">
            <v>25000</v>
          </cell>
          <cell r="W72">
            <v>25000</v>
          </cell>
          <cell r="X72">
            <v>1700</v>
          </cell>
          <cell r="Y72">
            <v>0</v>
          </cell>
          <cell r="Z72">
            <v>0</v>
          </cell>
          <cell r="AA72">
            <v>0</v>
          </cell>
          <cell r="AB72">
            <v>0</v>
          </cell>
        </row>
        <row r="73">
          <cell r="J73" t="str">
            <v xml:space="preserve">Service cambio de aceite y filtros. Colocar líquido desencrustante para limpieza interior de block. Rotación de ruedas. Cambio de bujias.   </v>
          </cell>
          <cell r="R73">
            <v>0</v>
          </cell>
          <cell r="S73">
            <v>0</v>
          </cell>
          <cell r="V73">
            <v>0</v>
          </cell>
          <cell r="W73">
            <v>25000</v>
          </cell>
          <cell r="X73">
            <v>0</v>
          </cell>
          <cell r="Y73">
            <v>0</v>
          </cell>
          <cell r="Z73">
            <v>0</v>
          </cell>
          <cell r="AA73">
            <v>0</v>
          </cell>
          <cell r="AB73">
            <v>0</v>
          </cell>
        </row>
        <row r="74">
          <cell r="G74" t="str">
            <v>Prisma</v>
          </cell>
          <cell r="H74">
            <v>52989</v>
          </cell>
          <cell r="J74">
            <v>0</v>
          </cell>
          <cell r="L74" t="str">
            <v>Kit distribuci{on</v>
          </cell>
          <cell r="M74" t="str">
            <v>Taller</v>
          </cell>
          <cell r="N74">
            <v>24300</v>
          </cell>
          <cell r="Q74">
            <v>1</v>
          </cell>
          <cell r="R74">
            <v>24300</v>
          </cell>
          <cell r="S74">
            <v>24300</v>
          </cell>
          <cell r="V74">
            <v>0</v>
          </cell>
          <cell r="W74">
            <v>0</v>
          </cell>
          <cell r="X74">
            <v>24300</v>
          </cell>
          <cell r="Y74">
            <v>73070</v>
          </cell>
          <cell r="Z74">
            <v>73070</v>
          </cell>
          <cell r="AA74">
            <v>0</v>
          </cell>
          <cell r="AB74">
            <v>73070</v>
          </cell>
        </row>
        <row r="75">
          <cell r="J75" t="str">
            <v xml:space="preserve">0 </v>
          </cell>
          <cell r="L75" t="str">
            <v>Termostato</v>
          </cell>
          <cell r="M75" t="str">
            <v>Taller</v>
          </cell>
          <cell r="N75">
            <v>15800</v>
          </cell>
          <cell r="Q75">
            <v>1</v>
          </cell>
          <cell r="R75">
            <v>15800</v>
          </cell>
          <cell r="S75">
            <v>15800</v>
          </cell>
          <cell r="V75">
            <v>0</v>
          </cell>
          <cell r="W75">
            <v>0</v>
          </cell>
          <cell r="X75">
            <v>15800</v>
          </cell>
          <cell r="Y75">
            <v>0</v>
          </cell>
          <cell r="Z75">
            <v>0</v>
          </cell>
          <cell r="AA75">
            <v>0</v>
          </cell>
          <cell r="AB75">
            <v>0</v>
          </cell>
        </row>
        <row r="76">
          <cell r="J76" t="str">
            <v xml:space="preserve">0  </v>
          </cell>
          <cell r="L76" t="str">
            <v>Bomba de agua</v>
          </cell>
          <cell r="M76" t="str">
            <v>Taller</v>
          </cell>
          <cell r="N76">
            <v>9100</v>
          </cell>
          <cell r="Q76">
            <v>1</v>
          </cell>
          <cell r="R76">
            <v>9100</v>
          </cell>
          <cell r="S76">
            <v>9100</v>
          </cell>
          <cell r="V76">
            <v>0</v>
          </cell>
          <cell r="W76">
            <v>0</v>
          </cell>
          <cell r="X76">
            <v>9100</v>
          </cell>
          <cell r="Y76">
            <v>0</v>
          </cell>
          <cell r="Z76">
            <v>0</v>
          </cell>
          <cell r="AA76">
            <v>0</v>
          </cell>
          <cell r="AB76">
            <v>0</v>
          </cell>
        </row>
        <row r="77">
          <cell r="J77" t="str">
            <v xml:space="preserve">0   </v>
          </cell>
          <cell r="L77" t="str">
            <v>Correa poliv de alternador</v>
          </cell>
          <cell r="M77" t="str">
            <v>Taller</v>
          </cell>
          <cell r="N77">
            <v>8270</v>
          </cell>
          <cell r="Q77">
            <v>1</v>
          </cell>
          <cell r="R77">
            <v>8270</v>
          </cell>
          <cell r="S77">
            <v>8270</v>
          </cell>
          <cell r="V77">
            <v>0</v>
          </cell>
          <cell r="W77">
            <v>0</v>
          </cell>
          <cell r="X77">
            <v>8270</v>
          </cell>
          <cell r="Y77">
            <v>0</v>
          </cell>
          <cell r="Z77">
            <v>0</v>
          </cell>
          <cell r="AA77">
            <v>0</v>
          </cell>
          <cell r="AB77">
            <v>0</v>
          </cell>
        </row>
        <row r="78">
          <cell r="J78" t="str">
            <v xml:space="preserve">0    </v>
          </cell>
          <cell r="L78" t="str">
            <v>Juego de pastillas de freno delanteros</v>
          </cell>
          <cell r="M78" t="str">
            <v>Taller</v>
          </cell>
          <cell r="N78">
            <v>8900</v>
          </cell>
          <cell r="Q78">
            <v>1</v>
          </cell>
          <cell r="R78">
            <v>8900</v>
          </cell>
          <cell r="S78">
            <v>8900</v>
          </cell>
          <cell r="V78">
            <v>0</v>
          </cell>
          <cell r="W78">
            <v>0</v>
          </cell>
          <cell r="X78">
            <v>8900</v>
          </cell>
          <cell r="Y78">
            <v>0</v>
          </cell>
          <cell r="Z78">
            <v>0</v>
          </cell>
          <cell r="AA78">
            <v>0</v>
          </cell>
          <cell r="AB78">
            <v>0</v>
          </cell>
        </row>
        <row r="79">
          <cell r="J79" t="str">
            <v xml:space="preserve">0     </v>
          </cell>
          <cell r="L79" t="str">
            <v>Liquido refrigerante + destilada</v>
          </cell>
          <cell r="M79" t="str">
            <v>Taller</v>
          </cell>
          <cell r="N79">
            <v>6700</v>
          </cell>
          <cell r="Q79">
            <v>1</v>
          </cell>
          <cell r="R79">
            <v>6700</v>
          </cell>
          <cell r="S79">
            <v>6700</v>
          </cell>
          <cell r="V79">
            <v>0</v>
          </cell>
          <cell r="W79">
            <v>0</v>
          </cell>
          <cell r="X79">
            <v>6700</v>
          </cell>
          <cell r="Y79">
            <v>0</v>
          </cell>
          <cell r="Z79">
            <v>0</v>
          </cell>
          <cell r="AA79">
            <v>0</v>
          </cell>
          <cell r="AB79">
            <v>0</v>
          </cell>
        </row>
        <row r="80">
          <cell r="G80" t="str">
            <v>Palio</v>
          </cell>
          <cell r="I80" t="str">
            <v>Auxilio y cambio de bateria.</v>
          </cell>
          <cell r="J80" t="str">
            <v>Auxilio y cambio de bateria.</v>
          </cell>
          <cell r="L80" t="str">
            <v>Bateria Moura</v>
          </cell>
          <cell r="M80" t="str">
            <v>Atilio Lucero</v>
          </cell>
          <cell r="N80">
            <v>45000</v>
          </cell>
          <cell r="P80">
            <v>0.25</v>
          </cell>
          <cell r="Q80">
            <v>1</v>
          </cell>
          <cell r="R80">
            <v>56250</v>
          </cell>
          <cell r="S80">
            <v>56250</v>
          </cell>
          <cell r="T80">
            <v>1</v>
          </cell>
          <cell r="U80">
            <v>3000</v>
          </cell>
          <cell r="V80">
            <v>3000</v>
          </cell>
          <cell r="W80">
            <v>3000</v>
          </cell>
          <cell r="X80">
            <v>45000</v>
          </cell>
          <cell r="Y80">
            <v>45000</v>
          </cell>
          <cell r="Z80">
            <v>56250</v>
          </cell>
          <cell r="AA80">
            <v>3000</v>
          </cell>
          <cell r="AB80">
            <v>59250</v>
          </cell>
        </row>
        <row r="81">
          <cell r="G81" t="str">
            <v>Siena</v>
          </cell>
          <cell r="H81">
            <v>85848</v>
          </cell>
          <cell r="I81" t="str">
            <v>Sacar tapa de cilindro desarmar integra.</v>
          </cell>
          <cell r="J81" t="str">
            <v>Sacar tapa de cilindro desarmar integra.</v>
          </cell>
          <cell r="L81" t="str">
            <v>Aceite motor 10w40</v>
          </cell>
          <cell r="M81" t="str">
            <v>Taller</v>
          </cell>
          <cell r="N81">
            <v>1214.8399999999999</v>
          </cell>
          <cell r="P81">
            <v>1.5723552072700933</v>
          </cell>
          <cell r="Q81">
            <v>3</v>
          </cell>
          <cell r="R81">
            <v>3125</v>
          </cell>
          <cell r="S81">
            <v>9375</v>
          </cell>
          <cell r="V81">
            <v>0</v>
          </cell>
          <cell r="W81">
            <v>0</v>
          </cell>
          <cell r="X81">
            <v>3644.5199999999995</v>
          </cell>
          <cell r="Y81">
            <v>31578.84</v>
          </cell>
          <cell r="Z81">
            <v>43355</v>
          </cell>
          <cell r="AA81">
            <v>60000</v>
          </cell>
          <cell r="AB81">
            <v>103355</v>
          </cell>
        </row>
        <row r="82">
          <cell r="I82" t="str">
            <v>Limpieza y cambio de junta, tapa de cilindro y juego de juntas de descarbonizacion.</v>
          </cell>
          <cell r="J82" t="str">
            <v>Sacar tapa de cilindro desarmar integra. Limpieza y cambio de junta, tapa de cilindro y juego de juntas de descarbonizacion.</v>
          </cell>
          <cell r="L82" t="str">
            <v>Filtro aceite</v>
          </cell>
          <cell r="M82" t="str">
            <v>Taller</v>
          </cell>
          <cell r="N82">
            <v>3000</v>
          </cell>
          <cell r="Q82">
            <v>1</v>
          </cell>
          <cell r="R82">
            <v>3000</v>
          </cell>
          <cell r="S82">
            <v>3000</v>
          </cell>
          <cell r="V82">
            <v>0</v>
          </cell>
          <cell r="W82">
            <v>0</v>
          </cell>
          <cell r="X82">
            <v>3000</v>
          </cell>
          <cell r="Y82">
            <v>0</v>
          </cell>
          <cell r="Z82">
            <v>0</v>
          </cell>
          <cell r="AA82">
            <v>0</v>
          </cell>
          <cell r="AB82">
            <v>0</v>
          </cell>
        </row>
        <row r="83">
          <cell r="I83" t="str">
            <v>Armado total puesta a punto cambiar aceite. Filtro de aceite, colocar líquido refrigerante.</v>
          </cell>
          <cell r="J83" t="str">
            <v>Sacar tapa de cilindro desarmar integra. Limpieza y cambio de junta, tapa de cilindro y juego de juntas de descarbonizacion. Armado total puesta a punto cambiar aceite. Filtro de aceite, colocar líquido refrigerante.</v>
          </cell>
          <cell r="L83" t="str">
            <v>Correa poliv 5PK</v>
          </cell>
          <cell r="M83" t="str">
            <v>Rep Serrano</v>
          </cell>
          <cell r="N83">
            <v>6104</v>
          </cell>
          <cell r="P83">
            <v>0.25</v>
          </cell>
          <cell r="Q83">
            <v>1</v>
          </cell>
          <cell r="R83">
            <v>7630</v>
          </cell>
          <cell r="S83">
            <v>7630</v>
          </cell>
          <cell r="V83">
            <v>0</v>
          </cell>
          <cell r="W83">
            <v>0</v>
          </cell>
          <cell r="X83">
            <v>6104</v>
          </cell>
          <cell r="Y83">
            <v>0</v>
          </cell>
          <cell r="Z83">
            <v>0</v>
          </cell>
          <cell r="AA83">
            <v>0</v>
          </cell>
          <cell r="AB83">
            <v>0</v>
          </cell>
        </row>
        <row r="84">
          <cell r="I84" t="str">
            <v>Limpieza interior del circuito de refrigeración.</v>
          </cell>
          <cell r="J84" t="str">
            <v>Sacar tapa de cilindro desarmar integra. Limpieza y cambio de junta, tapa de cilindro y juego de juntas de descarbonizacion. Armado total puesta a punto cambiar aceite. Filtro de aceite, colocar líquido refrigerante. Limpieza interior del circuito de refrigeración.</v>
          </cell>
          <cell r="L84" t="str">
            <v>Correa poliv 3PK</v>
          </cell>
          <cell r="M84" t="str">
            <v>Rep Serrano</v>
          </cell>
          <cell r="N84">
            <v>4360</v>
          </cell>
          <cell r="P84">
            <v>0.25</v>
          </cell>
          <cell r="Q84">
            <v>1</v>
          </cell>
          <cell r="R84">
            <v>5450</v>
          </cell>
          <cell r="S84">
            <v>5450</v>
          </cell>
          <cell r="V84">
            <v>0</v>
          </cell>
          <cell r="W84">
            <v>0</v>
          </cell>
          <cell r="X84">
            <v>4360</v>
          </cell>
          <cell r="Y84">
            <v>0</v>
          </cell>
          <cell r="Z84">
            <v>0</v>
          </cell>
          <cell r="AA84">
            <v>0</v>
          </cell>
          <cell r="AB84">
            <v>0</v>
          </cell>
        </row>
        <row r="85">
          <cell r="J85" t="str">
            <v xml:space="preserve">Sacar tapa de cilindro desarmar integra. Limpieza y cambio de junta, tapa de cilindro y juego de juntas de descarbonizacion. Armado total puesta a punto cambiar aceite. Filtro de aceite, colocar líquido refrigerante. Limpieza interior del circuito de refrigeración. </v>
          </cell>
          <cell r="L85" t="str">
            <v>Polea tensora</v>
          </cell>
          <cell r="M85" t="str">
            <v>Taller</v>
          </cell>
          <cell r="N85">
            <v>6200</v>
          </cell>
          <cell r="Q85">
            <v>1</v>
          </cell>
          <cell r="R85">
            <v>6200</v>
          </cell>
          <cell r="S85">
            <v>6200</v>
          </cell>
          <cell r="V85">
            <v>0</v>
          </cell>
          <cell r="W85">
            <v>0</v>
          </cell>
          <cell r="X85">
            <v>6200</v>
          </cell>
          <cell r="Y85">
            <v>0</v>
          </cell>
          <cell r="Z85">
            <v>0</v>
          </cell>
          <cell r="AA85">
            <v>0</v>
          </cell>
          <cell r="AB85">
            <v>0</v>
          </cell>
        </row>
        <row r="86">
          <cell r="J86" t="str">
            <v xml:space="preserve">Sacar tapa de cilindro desarmar integra. Limpieza y cambio de junta, tapa de cilindro y juego de juntas de descarbonizacion. Armado total puesta a punto cambiar aceite. Filtro de aceite, colocar líquido refrigerante. Limpieza interior del circuito de refrigeración.  </v>
          </cell>
          <cell r="L86" t="str">
            <v>Depósito de agua</v>
          </cell>
          <cell r="M86" t="str">
            <v>barotto</v>
          </cell>
          <cell r="N86">
            <v>4000</v>
          </cell>
          <cell r="P86">
            <v>0.25</v>
          </cell>
          <cell r="Q86">
            <v>1</v>
          </cell>
          <cell r="R86">
            <v>5000</v>
          </cell>
          <cell r="S86">
            <v>5000</v>
          </cell>
          <cell r="V86">
            <v>0</v>
          </cell>
          <cell r="W86">
            <v>0</v>
          </cell>
          <cell r="X86">
            <v>4000</v>
          </cell>
          <cell r="Y86">
            <v>0</v>
          </cell>
          <cell r="Z86">
            <v>0</v>
          </cell>
          <cell r="AA86">
            <v>0</v>
          </cell>
          <cell r="AB86">
            <v>0</v>
          </cell>
        </row>
        <row r="87">
          <cell r="J87" t="str">
            <v xml:space="preserve">Sacar tapa de cilindro desarmar integra. Limpieza y cambio de junta, tapa de cilindro y juego de juntas de descarbonizacion. Armado total puesta a punto cambiar aceite. Filtro de aceite, colocar líquido refrigerante. Limpieza interior del circuito de refrigeración.   </v>
          </cell>
          <cell r="L87" t="str">
            <v>Líquidio refrigerante + agua destilada</v>
          </cell>
          <cell r="N87">
            <v>6700</v>
          </cell>
          <cell r="Q87">
            <v>1</v>
          </cell>
          <cell r="R87">
            <v>6700</v>
          </cell>
          <cell r="S87">
            <v>6700</v>
          </cell>
          <cell r="T87">
            <v>1</v>
          </cell>
          <cell r="U87">
            <v>60000</v>
          </cell>
          <cell r="V87">
            <v>60000</v>
          </cell>
          <cell r="W87">
            <v>60000</v>
          </cell>
          <cell r="X87">
            <v>6700</v>
          </cell>
          <cell r="Y87">
            <v>0</v>
          </cell>
          <cell r="Z87">
            <v>0</v>
          </cell>
          <cell r="AA87">
            <v>0</v>
          </cell>
          <cell r="AB87">
            <v>0</v>
          </cell>
        </row>
        <row r="88">
          <cell r="G88" t="str">
            <v>Prisma</v>
          </cell>
          <cell r="H88">
            <v>52989</v>
          </cell>
          <cell r="I88" t="str">
            <v>Desarmar distribución completa.</v>
          </cell>
          <cell r="J88" t="str">
            <v>Desarmar distribución completa.</v>
          </cell>
          <cell r="L88" t="str">
            <v>Kit de distribución</v>
          </cell>
          <cell r="M88" t="str">
            <v>Taller</v>
          </cell>
          <cell r="N88">
            <v>24300</v>
          </cell>
          <cell r="Q88">
            <v>1</v>
          </cell>
          <cell r="R88">
            <v>24300</v>
          </cell>
          <cell r="S88">
            <v>24300</v>
          </cell>
          <cell r="V88">
            <v>0</v>
          </cell>
          <cell r="W88" t="e">
            <v>#REF!</v>
          </cell>
          <cell r="X88">
            <v>24300</v>
          </cell>
          <cell r="Y88">
            <v>73070</v>
          </cell>
          <cell r="Z88">
            <v>73070</v>
          </cell>
          <cell r="AA88">
            <v>32000</v>
          </cell>
          <cell r="AB88">
            <v>105070</v>
          </cell>
        </row>
        <row r="89">
          <cell r="I89" t="str">
            <v>Cambiar kit de distribución termostato y bomba de agua.</v>
          </cell>
          <cell r="J89" t="str">
            <v>Desarmar distribución completa. Cambiar kit de distribución termostato y bomba de agua.</v>
          </cell>
          <cell r="L89" t="str">
            <v>Termostato</v>
          </cell>
          <cell r="M89" t="str">
            <v>Taller</v>
          </cell>
          <cell r="N89">
            <v>15800</v>
          </cell>
          <cell r="Q89">
            <v>1</v>
          </cell>
          <cell r="R89">
            <v>15800</v>
          </cell>
          <cell r="S89">
            <v>15800</v>
          </cell>
          <cell r="V89">
            <v>0</v>
          </cell>
          <cell r="W89" t="e">
            <v>#REF!</v>
          </cell>
          <cell r="X89">
            <v>15800</v>
          </cell>
          <cell r="Y89">
            <v>0</v>
          </cell>
          <cell r="Z89">
            <v>0</v>
          </cell>
          <cell r="AA89">
            <v>0</v>
          </cell>
          <cell r="AB89">
            <v>0</v>
          </cell>
        </row>
        <row r="90">
          <cell r="I90" t="str">
            <v>Correa poliv de alternador, cambiar pastillas de freno.</v>
          </cell>
          <cell r="J90" t="str">
            <v>Desarmar distribución completa. Cambiar kit de distribución termostato y bomba de agua. Correa poliv de alternador, cambiar pastillas de freno.</v>
          </cell>
          <cell r="L90" t="str">
            <v>Bomba de agua</v>
          </cell>
          <cell r="M90" t="str">
            <v>Taller</v>
          </cell>
          <cell r="N90">
            <v>9100</v>
          </cell>
          <cell r="Q90">
            <v>1</v>
          </cell>
          <cell r="R90">
            <v>9100</v>
          </cell>
          <cell r="S90">
            <v>9100</v>
          </cell>
          <cell r="V90">
            <v>0</v>
          </cell>
          <cell r="W90" t="e">
            <v>#REF!</v>
          </cell>
          <cell r="X90">
            <v>9100</v>
          </cell>
          <cell r="Y90">
            <v>0</v>
          </cell>
          <cell r="Z90">
            <v>0</v>
          </cell>
          <cell r="AA90">
            <v>0</v>
          </cell>
          <cell r="AB90">
            <v>0</v>
          </cell>
        </row>
        <row r="91">
          <cell r="I91" t="str">
            <v>Limpieza del circuito de liquido de refrigeración.</v>
          </cell>
          <cell r="J91" t="str">
            <v>Desarmar distribución completa. Cambiar kit de distribución termostato y bomba de agua. Correa poliv de alternador, cambiar pastillas de freno. Limpieza del circuito de liquido de refrigeración.</v>
          </cell>
          <cell r="L91" t="str">
            <v>Correa poliv de alternador</v>
          </cell>
          <cell r="M91" t="str">
            <v>Taller</v>
          </cell>
          <cell r="N91">
            <v>8270</v>
          </cell>
          <cell r="Q91">
            <v>1</v>
          </cell>
          <cell r="R91">
            <v>8270</v>
          </cell>
          <cell r="S91">
            <v>8270</v>
          </cell>
          <cell r="V91">
            <v>0</v>
          </cell>
          <cell r="W91" t="e">
            <v>#REF!</v>
          </cell>
          <cell r="X91">
            <v>8270</v>
          </cell>
          <cell r="Y91">
            <v>0</v>
          </cell>
          <cell r="Z91">
            <v>0</v>
          </cell>
          <cell r="AA91">
            <v>0</v>
          </cell>
          <cell r="AB91">
            <v>0</v>
          </cell>
        </row>
        <row r="92">
          <cell r="I92" t="str">
            <v>Cambiar líquido refrigerante, purgado pusta a punto.</v>
          </cell>
          <cell r="J92" t="str">
            <v>Desarmar distribución completa. Cambiar kit de distribución termostato y bomba de agua. Correa poliv de alternador, cambiar pastillas de freno. Limpieza del circuito de liquido de refrigeración. Cambiar líquido refrigerante, purgado pusta a punto.</v>
          </cell>
          <cell r="L92" t="str">
            <v>Liquido refrigerante + agua destilada</v>
          </cell>
          <cell r="M92" t="str">
            <v>Taller</v>
          </cell>
          <cell r="N92">
            <v>6700</v>
          </cell>
          <cell r="Q92">
            <v>1</v>
          </cell>
          <cell r="R92">
            <v>6700</v>
          </cell>
          <cell r="S92">
            <v>6700</v>
          </cell>
          <cell r="V92">
            <v>0</v>
          </cell>
          <cell r="W92" t="e">
            <v>#REF!</v>
          </cell>
          <cell r="X92">
            <v>6700</v>
          </cell>
          <cell r="Y92">
            <v>0</v>
          </cell>
          <cell r="Z92">
            <v>0</v>
          </cell>
          <cell r="AA92">
            <v>0</v>
          </cell>
          <cell r="AB92">
            <v>0</v>
          </cell>
        </row>
        <row r="93">
          <cell r="I93" t="str">
            <v>Armado total</v>
          </cell>
          <cell r="J93" t="str">
            <v>Desarmar distribución completa. Cambiar kit de distribución termostato y bomba de agua. Correa poliv de alternador, cambiar pastillas de freno. Limpieza del circuito de liquido de refrigeración. Cambiar líquido refrigerante, purgado pusta a punto. Armado total</v>
          </cell>
          <cell r="L93" t="str">
            <v>Juego de pastillas de freno delanteros</v>
          </cell>
          <cell r="M93" t="str">
            <v>Taller</v>
          </cell>
          <cell r="N93">
            <v>8900</v>
          </cell>
          <cell r="Q93">
            <v>1</v>
          </cell>
          <cell r="R93">
            <v>8900</v>
          </cell>
          <cell r="S93">
            <v>8900</v>
          </cell>
          <cell r="T93">
            <v>1</v>
          </cell>
          <cell r="U93">
            <v>32000</v>
          </cell>
          <cell r="V93">
            <v>32000</v>
          </cell>
          <cell r="W93" t="e">
            <v>#REF!</v>
          </cell>
          <cell r="X93">
            <v>8900</v>
          </cell>
          <cell r="Y93">
            <v>0</v>
          </cell>
          <cell r="Z93">
            <v>0</v>
          </cell>
          <cell r="AA93">
            <v>0</v>
          </cell>
          <cell r="AB93">
            <v>0</v>
          </cell>
        </row>
        <row r="94">
          <cell r="G94" t="str">
            <v>Toro</v>
          </cell>
          <cell r="H94">
            <v>120697</v>
          </cell>
          <cell r="I94" t="str">
            <v>Desarmar distribución completa.</v>
          </cell>
          <cell r="J94" t="str">
            <v>Desarmar distribución completa.</v>
          </cell>
          <cell r="L94" t="str">
            <v>Kit distribución</v>
          </cell>
          <cell r="M94" t="str">
            <v>Rc distribuciones</v>
          </cell>
          <cell r="N94">
            <v>87000</v>
          </cell>
          <cell r="Q94">
            <v>1</v>
          </cell>
          <cell r="R94">
            <v>87000</v>
          </cell>
          <cell r="S94">
            <v>87000</v>
          </cell>
          <cell r="V94">
            <v>0</v>
          </cell>
          <cell r="W94">
            <v>0</v>
          </cell>
          <cell r="X94">
            <v>87000</v>
          </cell>
          <cell r="Y94">
            <v>147180</v>
          </cell>
          <cell r="Z94">
            <v>159300</v>
          </cell>
          <cell r="AA94">
            <v>55000</v>
          </cell>
          <cell r="AB94">
            <v>214300</v>
          </cell>
        </row>
        <row r="95">
          <cell r="I95" t="str">
            <v>Cambiar kit de distribución.</v>
          </cell>
          <cell r="J95" t="str">
            <v>Desarmar distribución completa. Cambiar kit de distribución.</v>
          </cell>
          <cell r="L95" t="str">
            <v>Correa poliv</v>
          </cell>
          <cell r="M95" t="str">
            <v>Rc distribuciones</v>
          </cell>
          <cell r="N95">
            <v>5000</v>
          </cell>
          <cell r="Q95">
            <v>1</v>
          </cell>
          <cell r="R95">
            <v>5000</v>
          </cell>
          <cell r="S95">
            <v>5000</v>
          </cell>
          <cell r="V95">
            <v>0</v>
          </cell>
          <cell r="W95">
            <v>0</v>
          </cell>
          <cell r="X95">
            <v>5000</v>
          </cell>
          <cell r="Y95">
            <v>0</v>
          </cell>
          <cell r="Z95">
            <v>0</v>
          </cell>
          <cell r="AA95">
            <v>0</v>
          </cell>
          <cell r="AB95">
            <v>0</v>
          </cell>
        </row>
        <row r="96">
          <cell r="I96" t="str">
            <v>Cambiar bomba de agua y poleas.</v>
          </cell>
          <cell r="J96" t="str">
            <v>Desarmar distribución completa. Cambiar kit de distribución. Cambiar bomba de agua y poleas.</v>
          </cell>
          <cell r="L96" t="str">
            <v>Bomba de agua</v>
          </cell>
          <cell r="M96" t="str">
            <v>barotto</v>
          </cell>
          <cell r="N96">
            <v>31040</v>
          </cell>
          <cell r="P96">
            <v>0.25</v>
          </cell>
          <cell r="Q96">
            <v>1</v>
          </cell>
          <cell r="R96">
            <v>38800</v>
          </cell>
          <cell r="S96">
            <v>38800</v>
          </cell>
          <cell r="V96">
            <v>0</v>
          </cell>
          <cell r="W96">
            <v>0</v>
          </cell>
          <cell r="X96">
            <v>31040</v>
          </cell>
          <cell r="Y96">
            <v>0</v>
          </cell>
          <cell r="Z96">
            <v>0</v>
          </cell>
          <cell r="AA96">
            <v>0</v>
          </cell>
          <cell r="AB96">
            <v>0</v>
          </cell>
        </row>
        <row r="97">
          <cell r="I97" t="str">
            <v xml:space="preserve">Limpiar circuito refrigerante. </v>
          </cell>
          <cell r="J97" t="str">
            <v xml:space="preserve">Desarmar distribución completa. Cambiar kit de distribución. Cambiar bomba de agua y poleas. Limpiar circuito refrigerante. </v>
          </cell>
          <cell r="L97" t="str">
            <v>Polea acanalada</v>
          </cell>
          <cell r="M97" t="str">
            <v>barotto</v>
          </cell>
          <cell r="N97">
            <v>10400</v>
          </cell>
          <cell r="P97">
            <v>0.25</v>
          </cell>
          <cell r="Q97">
            <v>1</v>
          </cell>
          <cell r="R97">
            <v>13000</v>
          </cell>
          <cell r="S97">
            <v>13000</v>
          </cell>
          <cell r="V97">
            <v>0</v>
          </cell>
          <cell r="W97">
            <v>0</v>
          </cell>
          <cell r="X97">
            <v>10400</v>
          </cell>
          <cell r="Y97">
            <v>0</v>
          </cell>
          <cell r="Z97">
            <v>0</v>
          </cell>
          <cell r="AA97">
            <v>0</v>
          </cell>
          <cell r="AB97">
            <v>0</v>
          </cell>
        </row>
        <row r="98">
          <cell r="I98" t="str">
            <v>Puesta a punto. Armado total.</v>
          </cell>
          <cell r="J98" t="str">
            <v>Desarmar distribución completa. Cambiar kit de distribución. Cambiar bomba de agua y poleas. Limpiar circuito refrigerante.  Puesta a punto. Armado total.</v>
          </cell>
          <cell r="L98" t="str">
            <v>Polea lisa</v>
          </cell>
          <cell r="M98" t="str">
            <v>barotto</v>
          </cell>
          <cell r="N98">
            <v>7040</v>
          </cell>
          <cell r="P98">
            <v>0.25</v>
          </cell>
          <cell r="Q98">
            <v>1</v>
          </cell>
          <cell r="R98">
            <v>8800</v>
          </cell>
          <cell r="S98">
            <v>8800</v>
          </cell>
          <cell r="V98">
            <v>0</v>
          </cell>
          <cell r="W98">
            <v>0</v>
          </cell>
          <cell r="X98">
            <v>7040</v>
          </cell>
          <cell r="Y98">
            <v>0</v>
          </cell>
          <cell r="Z98">
            <v>0</v>
          </cell>
          <cell r="AA98">
            <v>0</v>
          </cell>
          <cell r="AB98">
            <v>0</v>
          </cell>
        </row>
        <row r="99">
          <cell r="J99" t="str">
            <v xml:space="preserve">Desarmar distribución completa. Cambiar kit de distribución. Cambiar bomba de agua y poleas. Limpiar circuito refrigerante.  Puesta a punto. Armado total. </v>
          </cell>
          <cell r="L99" t="str">
            <v>Liquido refrigerante + agua destilada</v>
          </cell>
          <cell r="M99" t="str">
            <v>Taller</v>
          </cell>
          <cell r="N99">
            <v>6700</v>
          </cell>
          <cell r="Q99">
            <v>1</v>
          </cell>
          <cell r="R99">
            <v>6700</v>
          </cell>
          <cell r="S99">
            <v>6700</v>
          </cell>
          <cell r="T99">
            <v>1</v>
          </cell>
          <cell r="U99">
            <v>55000</v>
          </cell>
          <cell r="V99">
            <v>55000</v>
          </cell>
          <cell r="W99">
            <v>55000</v>
          </cell>
          <cell r="X99">
            <v>6700</v>
          </cell>
          <cell r="Y99">
            <v>0</v>
          </cell>
          <cell r="Z99">
            <v>0</v>
          </cell>
          <cell r="AA99">
            <v>0</v>
          </cell>
          <cell r="AB99">
            <v>0</v>
          </cell>
        </row>
        <row r="100">
          <cell r="G100" t="str">
            <v>Palio Wekend</v>
          </cell>
          <cell r="I100" t="str">
            <v xml:space="preserve">Desarmar suspensión lado derecho. </v>
          </cell>
          <cell r="K100" t="str">
            <v>Colocar según "base código"</v>
          </cell>
          <cell r="L100" t="str">
            <v>Buje barra estabilizadora</v>
          </cell>
          <cell r="M100" t="str">
            <v>Rep Serrano</v>
          </cell>
          <cell r="N100">
            <v>7008</v>
          </cell>
          <cell r="P100">
            <v>0.25</v>
          </cell>
          <cell r="Q100">
            <v>1</v>
          </cell>
          <cell r="R100">
            <v>8760</v>
          </cell>
          <cell r="S100">
            <v>8760</v>
          </cell>
          <cell r="X100">
            <v>7008</v>
          </cell>
        </row>
        <row r="101">
          <cell r="I101" t="str">
            <v>Sacar parrilla de suspensión mismo lado.</v>
          </cell>
          <cell r="J101" t="str">
            <v xml:space="preserve"> Sacar parrilla de suspensión mismo lado.</v>
          </cell>
          <cell r="L101" t="str">
            <v>Buje de parrilla parte trasera lado derecho.</v>
          </cell>
          <cell r="M101" t="str">
            <v>Ferrando</v>
          </cell>
          <cell r="N101">
            <v>2940</v>
          </cell>
          <cell r="P101">
            <v>0.25</v>
          </cell>
          <cell r="Q101">
            <v>1</v>
          </cell>
          <cell r="R101">
            <v>3675</v>
          </cell>
          <cell r="S101">
            <v>3675</v>
          </cell>
          <cell r="V101">
            <v>0</v>
          </cell>
          <cell r="W101">
            <v>0</v>
          </cell>
          <cell r="X101">
            <v>2940</v>
          </cell>
          <cell r="Y101">
            <v>0</v>
          </cell>
          <cell r="Z101">
            <v>0</v>
          </cell>
          <cell r="AA101">
            <v>0</v>
          </cell>
          <cell r="AB101">
            <v>0</v>
          </cell>
        </row>
        <row r="102">
          <cell r="I102" t="str">
            <v>Reparar co ambos bujes nuevos y cambiar bujes de barra de estabilizadora.</v>
          </cell>
          <cell r="J102" t="str">
            <v xml:space="preserve"> Sacar parrilla de suspensión mismo lado. Reparar co ambos bujes nuevos y cambiar bujes de barra de estabilizadora.</v>
          </cell>
          <cell r="L102" t="str">
            <v>Buje de parrilla parte delantera lado derecho.</v>
          </cell>
          <cell r="M102" t="str">
            <v>Ferrando</v>
          </cell>
          <cell r="N102">
            <v>2940</v>
          </cell>
          <cell r="P102">
            <v>0.25</v>
          </cell>
          <cell r="Q102">
            <v>1</v>
          </cell>
          <cell r="R102">
            <v>3675</v>
          </cell>
          <cell r="S102">
            <v>3675</v>
          </cell>
          <cell r="T102">
            <v>1</v>
          </cell>
          <cell r="U102">
            <v>15000</v>
          </cell>
          <cell r="V102">
            <v>15000</v>
          </cell>
          <cell r="W102">
            <v>15000</v>
          </cell>
          <cell r="X102">
            <v>2940</v>
          </cell>
          <cell r="Y102">
            <v>0</v>
          </cell>
          <cell r="Z102">
            <v>0</v>
          </cell>
          <cell r="AA102">
            <v>0</v>
          </cell>
          <cell r="AB102">
            <v>0</v>
          </cell>
        </row>
        <row r="103">
          <cell r="I103" t="str">
            <v>Regular convergencia.</v>
          </cell>
          <cell r="J103" t="str">
            <v xml:space="preserve"> Sacar parrilla de suspensión mismo lado. Reparar co ambos bujes nuevos y cambiar bujes de barra de estabilizadora. Regular convergencia.</v>
          </cell>
          <cell r="L103" t="str">
            <v>Buje barra estabilizadora</v>
          </cell>
          <cell r="M103" t="str">
            <v>Rep Serrano</v>
          </cell>
          <cell r="N103">
            <v>7008</v>
          </cell>
          <cell r="P103">
            <v>0.25</v>
          </cell>
          <cell r="Q103">
            <v>1</v>
          </cell>
          <cell r="R103">
            <v>8760</v>
          </cell>
          <cell r="S103">
            <v>8760</v>
          </cell>
          <cell r="V103">
            <v>0</v>
          </cell>
          <cell r="W103">
            <v>15000</v>
          </cell>
          <cell r="X103">
            <v>7008</v>
          </cell>
          <cell r="Y103">
            <v>0</v>
          </cell>
          <cell r="Z103">
            <v>0</v>
          </cell>
          <cell r="AA103">
            <v>0</v>
          </cell>
          <cell r="AB103">
            <v>0</v>
          </cell>
        </row>
        <row r="104">
          <cell r="G104" t="str">
            <v>Palio</v>
          </cell>
          <cell r="H104">
            <v>43403</v>
          </cell>
          <cell r="I104" t="str">
            <v>Service cambio de aceite y filtro.</v>
          </cell>
          <cell r="J104" t="str">
            <v>Service cambio de aceite y filtro.</v>
          </cell>
          <cell r="L104" t="str">
            <v>Aceite 10w40</v>
          </cell>
          <cell r="M104" t="str">
            <v>Taller</v>
          </cell>
          <cell r="N104">
            <v>1214.8399999999999</v>
          </cell>
          <cell r="P104">
            <v>1.5723552072700933</v>
          </cell>
          <cell r="Q104">
            <v>1</v>
          </cell>
          <cell r="R104">
            <v>3125</v>
          </cell>
          <cell r="S104">
            <v>3125</v>
          </cell>
          <cell r="V104">
            <v>0</v>
          </cell>
          <cell r="W104">
            <v>0</v>
          </cell>
          <cell r="X104">
            <v>1214.8399999999999</v>
          </cell>
          <cell r="Y104">
            <v>29398.84</v>
          </cell>
          <cell r="Z104">
            <v>33155</v>
          </cell>
          <cell r="AA104">
            <v>40000</v>
          </cell>
          <cell r="AB104">
            <v>73155</v>
          </cell>
        </row>
        <row r="105">
          <cell r="I105" t="str">
            <v>Control general del vehículo.</v>
          </cell>
          <cell r="J105" t="str">
            <v>Service cambio de aceite y filtro. Control general del vehículo.</v>
          </cell>
          <cell r="L105" t="str">
            <v>Filtro aceite</v>
          </cell>
          <cell r="M105" t="str">
            <v>Taller</v>
          </cell>
          <cell r="N105">
            <v>3000</v>
          </cell>
          <cell r="Q105">
            <v>1</v>
          </cell>
          <cell r="R105">
            <v>3000</v>
          </cell>
          <cell r="S105">
            <v>3000</v>
          </cell>
          <cell r="V105">
            <v>0</v>
          </cell>
          <cell r="W105">
            <v>0</v>
          </cell>
          <cell r="X105">
            <v>3000</v>
          </cell>
          <cell r="Y105">
            <v>0</v>
          </cell>
          <cell r="Z105">
            <v>0</v>
          </cell>
          <cell r="AA105">
            <v>0</v>
          </cell>
          <cell r="AB105">
            <v>0</v>
          </cell>
        </row>
        <row r="106">
          <cell r="I106" t="str">
            <v>Cambiar pastillas de freno delanteras.</v>
          </cell>
          <cell r="J106" t="str">
            <v>Service cambio de aceite y filtro. Control general del vehículo. Cambiar pastillas de freno delanteras.</v>
          </cell>
          <cell r="L106" t="str">
            <v>Filtro aire</v>
          </cell>
          <cell r="M106" t="str">
            <v>Taller</v>
          </cell>
          <cell r="N106">
            <v>4200</v>
          </cell>
          <cell r="Q106">
            <v>1</v>
          </cell>
          <cell r="R106">
            <v>4200</v>
          </cell>
          <cell r="S106">
            <v>4200</v>
          </cell>
          <cell r="V106">
            <v>0</v>
          </cell>
          <cell r="W106">
            <v>0</v>
          </cell>
          <cell r="X106">
            <v>4200</v>
          </cell>
          <cell r="Y106">
            <v>0</v>
          </cell>
          <cell r="Z106">
            <v>0</v>
          </cell>
          <cell r="AA106">
            <v>0</v>
          </cell>
          <cell r="AB106">
            <v>0</v>
          </cell>
        </row>
        <row r="107">
          <cell r="I107" t="str">
            <v>Limpieza del circuito de refrigeración del depósito recuperador de agua.</v>
          </cell>
          <cell r="J107" t="str">
            <v>Service cambio de aceite y filtro. Control general del vehículo. Cambiar pastillas de freno delanteras. Limpieza del circuito de refrigeración del depósito recuperador de agua.</v>
          </cell>
          <cell r="L107" t="str">
            <v>Filtro nafta</v>
          </cell>
          <cell r="M107" t="str">
            <v>Taller</v>
          </cell>
          <cell r="N107">
            <v>3200</v>
          </cell>
          <cell r="Q107">
            <v>1</v>
          </cell>
          <cell r="R107">
            <v>3200</v>
          </cell>
          <cell r="S107">
            <v>3200</v>
          </cell>
          <cell r="V107">
            <v>0</v>
          </cell>
          <cell r="W107">
            <v>0</v>
          </cell>
          <cell r="X107">
            <v>3200</v>
          </cell>
          <cell r="Y107">
            <v>0</v>
          </cell>
          <cell r="Z107">
            <v>0</v>
          </cell>
          <cell r="AA107">
            <v>0</v>
          </cell>
          <cell r="AB107">
            <v>0</v>
          </cell>
        </row>
        <row r="108">
          <cell r="I108" t="str">
            <v>Cambiar líquido refrigerante.</v>
          </cell>
          <cell r="J108" t="str">
            <v>Service cambio de aceite y filtro. Control general del vehículo. Cambiar pastillas de freno delanteras. Limpieza del circuito de refrigeración del depósito recuperador de agua. Cambiar líquido refrigerante.</v>
          </cell>
          <cell r="L108" t="str">
            <v>Filtro polen</v>
          </cell>
          <cell r="M108" t="str">
            <v>Taller</v>
          </cell>
          <cell r="N108">
            <v>3400</v>
          </cell>
          <cell r="Q108">
            <v>1</v>
          </cell>
          <cell r="R108">
            <v>3400</v>
          </cell>
          <cell r="S108">
            <v>3400</v>
          </cell>
          <cell r="V108">
            <v>0</v>
          </cell>
          <cell r="W108">
            <v>0</v>
          </cell>
          <cell r="X108">
            <v>3400</v>
          </cell>
          <cell r="Y108">
            <v>0</v>
          </cell>
          <cell r="Z108">
            <v>0</v>
          </cell>
          <cell r="AA108">
            <v>0</v>
          </cell>
          <cell r="AB108">
            <v>0</v>
          </cell>
        </row>
        <row r="109">
          <cell r="J109" t="str">
            <v xml:space="preserve">Service cambio de aceite y filtro. Control general del vehículo. Cambiar pastillas de freno delanteras. Limpieza del circuito de refrigeración del depósito recuperador de agua. Cambiar líquido refrigerante. </v>
          </cell>
          <cell r="L109" t="str">
            <v>Pastillas freno</v>
          </cell>
          <cell r="M109" t="str">
            <v>Rep Serrano</v>
          </cell>
          <cell r="N109">
            <v>7384</v>
          </cell>
          <cell r="P109">
            <v>0.25</v>
          </cell>
          <cell r="Q109">
            <v>1</v>
          </cell>
          <cell r="R109">
            <v>9230</v>
          </cell>
          <cell r="S109">
            <v>9230</v>
          </cell>
          <cell r="V109">
            <v>0</v>
          </cell>
          <cell r="W109">
            <v>0</v>
          </cell>
          <cell r="X109">
            <v>7384</v>
          </cell>
          <cell r="Y109">
            <v>0</v>
          </cell>
          <cell r="Z109">
            <v>0</v>
          </cell>
          <cell r="AA109">
            <v>0</v>
          </cell>
          <cell r="AB109">
            <v>0</v>
          </cell>
        </row>
        <row r="110">
          <cell r="J110" t="str">
            <v xml:space="preserve">Service cambio de aceite y filtro. Control general del vehículo. Cambiar pastillas de freno delanteras. Limpieza del circuito de refrigeración del depósito recuperador de agua. Cambiar líquido refrigerante.  </v>
          </cell>
          <cell r="L110" t="str">
            <v>Liquido refrigerante + agua destilada</v>
          </cell>
          <cell r="M110" t="str">
            <v>Taller</v>
          </cell>
          <cell r="N110">
            <v>7000</v>
          </cell>
          <cell r="Q110">
            <v>1</v>
          </cell>
          <cell r="R110">
            <v>7000</v>
          </cell>
          <cell r="S110">
            <v>7000</v>
          </cell>
          <cell r="T110">
            <v>1</v>
          </cell>
          <cell r="U110">
            <v>40000</v>
          </cell>
          <cell r="V110">
            <v>40000</v>
          </cell>
          <cell r="W110">
            <v>40000</v>
          </cell>
          <cell r="X110">
            <v>7000</v>
          </cell>
          <cell r="Y110">
            <v>0</v>
          </cell>
          <cell r="Z110">
            <v>0</v>
          </cell>
          <cell r="AA110">
            <v>0</v>
          </cell>
          <cell r="AB110">
            <v>0</v>
          </cell>
        </row>
        <row r="111">
          <cell r="G111" t="str">
            <v>Fiat Strada</v>
          </cell>
          <cell r="I111" t="str">
            <v>Control general del vehículo.</v>
          </cell>
          <cell r="J111" t="str">
            <v>Control general del vehículo.</v>
          </cell>
          <cell r="Q111">
            <v>1</v>
          </cell>
          <cell r="R111">
            <v>0</v>
          </cell>
          <cell r="S111">
            <v>0</v>
          </cell>
          <cell r="T111">
            <v>1</v>
          </cell>
          <cell r="U111">
            <v>6500</v>
          </cell>
          <cell r="V111">
            <v>6500</v>
          </cell>
          <cell r="W111">
            <v>6500</v>
          </cell>
          <cell r="X111">
            <v>0</v>
          </cell>
          <cell r="Y111">
            <v>0</v>
          </cell>
          <cell r="Z111">
            <v>0</v>
          </cell>
          <cell r="AA111">
            <v>6500</v>
          </cell>
          <cell r="AB111">
            <v>6500</v>
          </cell>
        </row>
        <row r="112">
          <cell r="G112" t="str">
            <v>Clio</v>
          </cell>
          <cell r="I112" t="str">
            <v>Cambiar radiador de agua y electro ventilador.</v>
          </cell>
          <cell r="J112" t="str">
            <v>Cambiar radiador de agua y electro ventilador.</v>
          </cell>
          <cell r="L112" t="str">
            <v>Liquido refrigerante + destilada</v>
          </cell>
          <cell r="M112" t="str">
            <v>taller</v>
          </cell>
          <cell r="Q112">
            <v>1</v>
          </cell>
          <cell r="R112">
            <v>7000</v>
          </cell>
          <cell r="S112">
            <v>7000</v>
          </cell>
          <cell r="T112">
            <v>1</v>
          </cell>
          <cell r="U112">
            <v>15000</v>
          </cell>
          <cell r="V112">
            <v>15000</v>
          </cell>
          <cell r="W112">
            <v>15000</v>
          </cell>
          <cell r="X112">
            <v>0</v>
          </cell>
          <cell r="Y112">
            <v>0</v>
          </cell>
          <cell r="Z112">
            <v>7000</v>
          </cell>
          <cell r="AA112">
            <v>15000</v>
          </cell>
          <cell r="AB112">
            <v>22000</v>
          </cell>
        </row>
        <row r="113">
          <cell r="I113" t="str">
            <v>Puesta en marcha.</v>
          </cell>
          <cell r="J113" t="str">
            <v>Cambiar radiador de agua y electro ventilador. Puesta en marcha.</v>
          </cell>
          <cell r="R113">
            <v>0</v>
          </cell>
          <cell r="S113">
            <v>0</v>
          </cell>
          <cell r="V113">
            <v>0</v>
          </cell>
          <cell r="W113">
            <v>15000</v>
          </cell>
          <cell r="X113">
            <v>0</v>
          </cell>
          <cell r="Y113">
            <v>0</v>
          </cell>
          <cell r="Z113">
            <v>0</v>
          </cell>
          <cell r="AA113">
            <v>0</v>
          </cell>
          <cell r="AB113">
            <v>0</v>
          </cell>
        </row>
        <row r="114">
          <cell r="I114" t="str">
            <v>Purgar circuito de refrigeración.</v>
          </cell>
          <cell r="J114" t="str">
            <v>Cambiar radiador de agua y electro ventilador. Puesta en marcha. Purgar circuito de refrigeración.</v>
          </cell>
          <cell r="R114">
            <v>0</v>
          </cell>
          <cell r="S114">
            <v>0</v>
          </cell>
          <cell r="V114">
            <v>0</v>
          </cell>
          <cell r="W114">
            <v>15000</v>
          </cell>
          <cell r="X114">
            <v>0</v>
          </cell>
          <cell r="Y114">
            <v>0</v>
          </cell>
          <cell r="Z114">
            <v>0</v>
          </cell>
          <cell r="AA114">
            <v>0</v>
          </cell>
          <cell r="AB114">
            <v>0</v>
          </cell>
        </row>
        <row r="115">
          <cell r="G115" t="str">
            <v>Daster F4R 4X4</v>
          </cell>
          <cell r="I115" t="str">
            <v>Service cambio de aceite y filtros.</v>
          </cell>
          <cell r="J115" t="str">
            <v>Service cambio de aceite y filtros.</v>
          </cell>
          <cell r="L115" t="str">
            <v>Aceite motor 5w30</v>
          </cell>
          <cell r="M115" t="str">
            <v>taller</v>
          </cell>
          <cell r="N115">
            <v>2112</v>
          </cell>
          <cell r="P115">
            <v>1.6041666666666667</v>
          </cell>
          <cell r="Q115">
            <v>6</v>
          </cell>
          <cell r="R115">
            <v>5500</v>
          </cell>
          <cell r="S115">
            <v>33000</v>
          </cell>
          <cell r="V115">
            <v>0</v>
          </cell>
          <cell r="W115">
            <v>0</v>
          </cell>
          <cell r="X115">
            <v>12672</v>
          </cell>
          <cell r="Y115">
            <v>2112</v>
          </cell>
          <cell r="Z115">
            <v>58800</v>
          </cell>
          <cell r="AA115">
            <v>23000</v>
          </cell>
          <cell r="AB115">
            <v>81800</v>
          </cell>
        </row>
        <row r="116">
          <cell r="I116" t="str">
            <v>Control general del vehículo.</v>
          </cell>
          <cell r="J116" t="str">
            <v>Service cambio de aceite y filtros. Control general del vehículo.</v>
          </cell>
          <cell r="L116" t="str">
            <v>Filtro aceite</v>
          </cell>
          <cell r="M116" t="str">
            <v>taller</v>
          </cell>
          <cell r="Q116">
            <v>1</v>
          </cell>
          <cell r="R116">
            <v>3000</v>
          </cell>
          <cell r="S116">
            <v>3000</v>
          </cell>
          <cell r="V116">
            <v>0</v>
          </cell>
          <cell r="W116">
            <v>0</v>
          </cell>
          <cell r="X116">
            <v>0</v>
          </cell>
          <cell r="Y116">
            <v>0</v>
          </cell>
          <cell r="Z116">
            <v>0</v>
          </cell>
          <cell r="AA116">
            <v>0</v>
          </cell>
          <cell r="AB116">
            <v>0</v>
          </cell>
        </row>
        <row r="117">
          <cell r="I117" t="str">
            <v>Rotación de ruedas. Cambio de bujias.</v>
          </cell>
          <cell r="J117" t="str">
            <v>Service cambio de aceite y filtros. Control general del vehículo. Rotación de ruedas. Cambio de bujias.</v>
          </cell>
          <cell r="L117" t="str">
            <v>Filtro aire</v>
          </cell>
          <cell r="M117" t="str">
            <v>taller</v>
          </cell>
          <cell r="Q117">
            <v>1</v>
          </cell>
          <cell r="R117">
            <v>4800</v>
          </cell>
          <cell r="S117">
            <v>4800</v>
          </cell>
          <cell r="V117">
            <v>0</v>
          </cell>
          <cell r="W117">
            <v>0</v>
          </cell>
          <cell r="X117">
            <v>0</v>
          </cell>
          <cell r="Y117">
            <v>0</v>
          </cell>
          <cell r="Z117">
            <v>0</v>
          </cell>
          <cell r="AA117">
            <v>0</v>
          </cell>
          <cell r="AB117">
            <v>0</v>
          </cell>
        </row>
        <row r="118">
          <cell r="J118" t="str">
            <v xml:space="preserve">Service cambio de aceite y filtros. Control general del vehículo. Rotación de ruedas. Cambio de bujias. </v>
          </cell>
          <cell r="L118" t="str">
            <v>Filtro nafta</v>
          </cell>
          <cell r="M118" t="str">
            <v>taller</v>
          </cell>
          <cell r="Q118">
            <v>2</v>
          </cell>
          <cell r="R118">
            <v>3200</v>
          </cell>
          <cell r="S118">
            <v>6400</v>
          </cell>
          <cell r="V118">
            <v>0</v>
          </cell>
          <cell r="W118">
            <v>0</v>
          </cell>
          <cell r="X118">
            <v>0</v>
          </cell>
          <cell r="Y118">
            <v>0</v>
          </cell>
          <cell r="Z118">
            <v>0</v>
          </cell>
          <cell r="AA118">
            <v>0</v>
          </cell>
          <cell r="AB118">
            <v>0</v>
          </cell>
        </row>
        <row r="119">
          <cell r="J119" t="str">
            <v xml:space="preserve">Service cambio de aceite y filtros. Control general del vehículo. Rotación de ruedas. Cambio de bujias.  </v>
          </cell>
          <cell r="L119" t="str">
            <v>Filtro pólen</v>
          </cell>
          <cell r="M119" t="str">
            <v>taller</v>
          </cell>
          <cell r="Q119">
            <v>1</v>
          </cell>
          <cell r="R119">
            <v>3400</v>
          </cell>
          <cell r="S119">
            <v>3400</v>
          </cell>
          <cell r="V119">
            <v>0</v>
          </cell>
          <cell r="W119">
            <v>0</v>
          </cell>
          <cell r="X119">
            <v>0</v>
          </cell>
          <cell r="Y119">
            <v>0</v>
          </cell>
          <cell r="Z119">
            <v>0</v>
          </cell>
          <cell r="AA119">
            <v>0</v>
          </cell>
          <cell r="AB119">
            <v>0</v>
          </cell>
        </row>
        <row r="120">
          <cell r="J120" t="str">
            <v xml:space="preserve">Service cambio de aceite y filtros. Control general del vehículo. Rotación de ruedas. Cambio de bujias.   </v>
          </cell>
          <cell r="L120" t="str">
            <v>Bujias</v>
          </cell>
          <cell r="M120" t="str">
            <v>taller</v>
          </cell>
          <cell r="Q120">
            <v>4</v>
          </cell>
          <cell r="R120">
            <v>2050</v>
          </cell>
          <cell r="S120">
            <v>8200</v>
          </cell>
          <cell r="T120">
            <v>1</v>
          </cell>
          <cell r="U120">
            <v>23000</v>
          </cell>
          <cell r="V120">
            <v>23000</v>
          </cell>
          <cell r="W120">
            <v>23000</v>
          </cell>
          <cell r="X120">
            <v>0</v>
          </cell>
          <cell r="Y120">
            <v>0</v>
          </cell>
          <cell r="Z120">
            <v>0</v>
          </cell>
          <cell r="AA120">
            <v>0</v>
          </cell>
          <cell r="AB120">
            <v>0</v>
          </cell>
        </row>
        <row r="121">
          <cell r="G121" t="str">
            <v>Traker</v>
          </cell>
          <cell r="H121">
            <v>42122</v>
          </cell>
          <cell r="I121" t="str">
            <v>Service cambio de aceite y filtro.</v>
          </cell>
          <cell r="J121" t="str">
            <v>Service cambio de aceite y filtro.</v>
          </cell>
          <cell r="L121" t="str">
            <v>Aceite motor 5w30</v>
          </cell>
          <cell r="M121" t="str">
            <v>taller</v>
          </cell>
          <cell r="N121">
            <v>2112</v>
          </cell>
          <cell r="P121">
            <v>1.6041666666666667</v>
          </cell>
          <cell r="Q121">
            <v>4.5</v>
          </cell>
          <cell r="R121">
            <v>5500</v>
          </cell>
          <cell r="S121">
            <v>24750</v>
          </cell>
          <cell r="T121">
            <v>1</v>
          </cell>
          <cell r="U121">
            <v>23000</v>
          </cell>
          <cell r="V121">
            <v>23000</v>
          </cell>
          <cell r="W121">
            <v>23000</v>
          </cell>
          <cell r="X121">
            <v>9504</v>
          </cell>
          <cell r="Y121">
            <v>2112</v>
          </cell>
          <cell r="Z121">
            <v>28620</v>
          </cell>
          <cell r="AA121">
            <v>23000</v>
          </cell>
          <cell r="AB121">
            <v>51620</v>
          </cell>
        </row>
        <row r="122">
          <cell r="I122" t="str">
            <v>Control del vehículo.</v>
          </cell>
          <cell r="J122" t="str">
            <v>Service cambio de aceite y filtro. Control del vehículo.</v>
          </cell>
          <cell r="L122" t="str">
            <v>Filtro aceite</v>
          </cell>
          <cell r="M122" t="str">
            <v>taller</v>
          </cell>
          <cell r="Q122">
            <v>1</v>
          </cell>
          <cell r="R122">
            <v>3870</v>
          </cell>
          <cell r="S122">
            <v>3870</v>
          </cell>
          <cell r="V122">
            <v>0</v>
          </cell>
          <cell r="W122">
            <v>23000</v>
          </cell>
          <cell r="X122">
            <v>0</v>
          </cell>
          <cell r="Y122">
            <v>0</v>
          </cell>
          <cell r="Z122">
            <v>0</v>
          </cell>
          <cell r="AA122">
            <v>0</v>
          </cell>
          <cell r="AB122">
            <v>0</v>
          </cell>
        </row>
        <row r="123">
          <cell r="I123" t="str">
            <v>Control de bujias.</v>
          </cell>
          <cell r="J123" t="str">
            <v>Service cambio de aceite y filtro. Control del vehículo. Control de bujias.</v>
          </cell>
          <cell r="R123">
            <v>0</v>
          </cell>
          <cell r="S123">
            <v>0</v>
          </cell>
          <cell r="V123">
            <v>0</v>
          </cell>
          <cell r="W123">
            <v>23000</v>
          </cell>
          <cell r="X123">
            <v>0</v>
          </cell>
          <cell r="Y123">
            <v>0</v>
          </cell>
          <cell r="Z123">
            <v>0</v>
          </cell>
          <cell r="AA123">
            <v>0</v>
          </cell>
          <cell r="AB123">
            <v>0</v>
          </cell>
        </row>
        <row r="124">
          <cell r="I124" t="str">
            <v>Rotación de ruedas.</v>
          </cell>
          <cell r="J124" t="str">
            <v>Service cambio de aceite y filtro. Control del vehículo. Control de bujias. Rotación de ruedas.</v>
          </cell>
          <cell r="R124">
            <v>0</v>
          </cell>
          <cell r="S124">
            <v>0</v>
          </cell>
          <cell r="V124">
            <v>0</v>
          </cell>
          <cell r="W124">
            <v>23000</v>
          </cell>
          <cell r="X124">
            <v>0</v>
          </cell>
          <cell r="Y124">
            <v>0</v>
          </cell>
          <cell r="Z124">
            <v>0</v>
          </cell>
          <cell r="AA124">
            <v>0</v>
          </cell>
          <cell r="AB124">
            <v>0</v>
          </cell>
        </row>
        <row r="125">
          <cell r="I125" t="str">
            <v>Sopleteo de filtro de aire y filtro de pólen.</v>
          </cell>
          <cell r="J125" t="str">
            <v>Service cambio de aceite y filtro. Control del vehículo. Control de bujias. Rotación de ruedas. Sopleteo de filtro de aire y filtro de pólen.</v>
          </cell>
          <cell r="R125">
            <v>0</v>
          </cell>
          <cell r="S125">
            <v>0</v>
          </cell>
          <cell r="V125">
            <v>0</v>
          </cell>
          <cell r="W125">
            <v>23000</v>
          </cell>
          <cell r="X125">
            <v>0</v>
          </cell>
          <cell r="Y125">
            <v>0</v>
          </cell>
          <cell r="Z125">
            <v>0</v>
          </cell>
          <cell r="AA125">
            <v>0</v>
          </cell>
          <cell r="AB125">
            <v>0</v>
          </cell>
        </row>
        <row r="126">
          <cell r="I126" t="str">
            <v>Control de niveles.</v>
          </cell>
          <cell r="J126" t="str">
            <v>Service cambio de aceite y filtro. Control del vehículo. Control de bujias. Rotación de ruedas. Sopleteo de filtro de aire y filtro de pólen. Control de niveles.</v>
          </cell>
          <cell r="R126">
            <v>0</v>
          </cell>
          <cell r="S126">
            <v>0</v>
          </cell>
          <cell r="V126">
            <v>0</v>
          </cell>
          <cell r="W126">
            <v>23000</v>
          </cell>
          <cell r="X126">
            <v>0</v>
          </cell>
          <cell r="Y126">
            <v>0</v>
          </cell>
          <cell r="Z126">
            <v>0</v>
          </cell>
          <cell r="AA126">
            <v>0</v>
          </cell>
          <cell r="AB126">
            <v>0</v>
          </cell>
        </row>
        <row r="127">
          <cell r="G127" t="str">
            <v>Aveo</v>
          </cell>
          <cell r="H127">
            <v>193659</v>
          </cell>
          <cell r="I127" t="str">
            <v>Sacar tapa de cilindro. Desarmar integra, limpieza.</v>
          </cell>
          <cell r="J127" t="str">
            <v>Sacar tapa de cilindro. Desarmar integra, limpieza.</v>
          </cell>
          <cell r="L127" t="str">
            <v>Trabajo de rectificadora Stabio</v>
          </cell>
          <cell r="M127" t="str">
            <v>Stabio</v>
          </cell>
          <cell r="Q127">
            <v>1</v>
          </cell>
          <cell r="R127">
            <v>160600</v>
          </cell>
          <cell r="S127">
            <v>160600</v>
          </cell>
          <cell r="V127">
            <v>0</v>
          </cell>
          <cell r="W127">
            <v>0</v>
          </cell>
          <cell r="X127">
            <v>0</v>
          </cell>
          <cell r="Y127">
            <v>1214.8399999999999</v>
          </cell>
          <cell r="Z127">
            <v>183300</v>
          </cell>
          <cell r="AA127">
            <v>130000</v>
          </cell>
          <cell r="AB127">
            <v>313300</v>
          </cell>
        </row>
        <row r="128">
          <cell r="I128" t="str">
            <v>Cambiar junta tapa de cilindro. Armar tapa de de cilindro. Cambiar juego de juntas de descarbonización nuevo.</v>
          </cell>
          <cell r="J128" t="str">
            <v>Sacar tapa de cilindro. Desarmar integra, limpieza. Cambiar junta tapa de cilindro. Armar tapa de de cilindro. Cambiar juego de juntas de descarbonización nuevo.</v>
          </cell>
          <cell r="L128" t="str">
            <v>Aceite motor 10w40</v>
          </cell>
          <cell r="M128" t="str">
            <v>taller</v>
          </cell>
          <cell r="N128">
            <v>1214.8399999999999</v>
          </cell>
          <cell r="P128">
            <v>1.5723552072700933</v>
          </cell>
          <cell r="Q128">
            <v>4</v>
          </cell>
          <cell r="R128">
            <v>3125</v>
          </cell>
          <cell r="S128">
            <v>12500</v>
          </cell>
          <cell r="V128">
            <v>0</v>
          </cell>
          <cell r="W128">
            <v>0</v>
          </cell>
          <cell r="X128">
            <v>4859.3599999999997</v>
          </cell>
          <cell r="Y128">
            <v>0</v>
          </cell>
          <cell r="Z128">
            <v>0</v>
          </cell>
          <cell r="AA128">
            <v>0</v>
          </cell>
          <cell r="AB128">
            <v>0</v>
          </cell>
        </row>
        <row r="129">
          <cell r="I129" t="str">
            <v>Colocar tapa de cilindro, reajustar tapa de cilindro.</v>
          </cell>
          <cell r="J129" t="str">
            <v>Sacar tapa de cilindro. Desarmar integra, limpieza. Cambiar junta tapa de cilindro. Armar tapa de de cilindro. Cambiar juego de juntas de descarbonización nuevo. Colocar tapa de cilindro, reajustar tapa de cilindro.</v>
          </cell>
          <cell r="L129" t="str">
            <v>Filtro de aceite</v>
          </cell>
          <cell r="M129" t="str">
            <v>taller</v>
          </cell>
          <cell r="Q129">
            <v>1</v>
          </cell>
          <cell r="R129">
            <v>3200</v>
          </cell>
          <cell r="S129">
            <v>3200</v>
          </cell>
          <cell r="V129">
            <v>0</v>
          </cell>
          <cell r="W129">
            <v>0</v>
          </cell>
          <cell r="X129">
            <v>0</v>
          </cell>
          <cell r="Y129">
            <v>0</v>
          </cell>
          <cell r="Z129">
            <v>0</v>
          </cell>
          <cell r="AA129">
            <v>0</v>
          </cell>
          <cell r="AB129">
            <v>0</v>
          </cell>
        </row>
        <row r="130">
          <cell r="I130" t="str">
            <v>Cambiar aceite y filtro.</v>
          </cell>
          <cell r="J130" t="str">
            <v>Sacar tapa de cilindro. Desarmar integra, limpieza. Cambiar junta tapa de cilindro. Armar tapa de de cilindro. Cambiar juego de juntas de descarbonización nuevo. Colocar tapa de cilindro, reajustar tapa de cilindro. Cambiar aceite y filtro.</v>
          </cell>
          <cell r="L130" t="str">
            <v>Liquido refrigerante + destilada.</v>
          </cell>
          <cell r="M130" t="str">
            <v>taller</v>
          </cell>
          <cell r="Q130">
            <v>1</v>
          </cell>
          <cell r="R130">
            <v>7000</v>
          </cell>
          <cell r="S130">
            <v>7000</v>
          </cell>
          <cell r="T130">
            <v>1</v>
          </cell>
          <cell r="U130">
            <v>130000</v>
          </cell>
          <cell r="V130">
            <v>130000</v>
          </cell>
          <cell r="W130">
            <v>130000</v>
          </cell>
          <cell r="X130">
            <v>0</v>
          </cell>
          <cell r="Y130">
            <v>0</v>
          </cell>
          <cell r="Z130">
            <v>0</v>
          </cell>
          <cell r="AA130">
            <v>0</v>
          </cell>
          <cell r="AB130">
            <v>0</v>
          </cell>
        </row>
        <row r="131">
          <cell r="I131" t="str">
            <v>Colocar líquido refrigerante y purgar circuito.</v>
          </cell>
          <cell r="J131" t="str">
            <v>Sacar tapa de cilindro. Desarmar integra, limpieza. Cambiar junta tapa de cilindro. Armar tapa de de cilindro. Cambiar juego de juntas de descarbonización nuevo. Colocar tapa de cilindro, reajustar tapa de cilindro. Cambiar aceite y filtro. Colocar líquido refrigerante y purgar circuito.</v>
          </cell>
          <cell r="R131">
            <v>0</v>
          </cell>
          <cell r="S131">
            <v>0</v>
          </cell>
          <cell r="V131">
            <v>0</v>
          </cell>
          <cell r="W131">
            <v>130000</v>
          </cell>
          <cell r="X131">
            <v>0</v>
          </cell>
          <cell r="Y131">
            <v>0</v>
          </cell>
          <cell r="Z131">
            <v>0</v>
          </cell>
          <cell r="AA131">
            <v>0</v>
          </cell>
          <cell r="AB131">
            <v>0</v>
          </cell>
        </row>
        <row r="132">
          <cell r="G132" t="str">
            <v>Saveiro 1,9 Diesel</v>
          </cell>
          <cell r="J132">
            <v>0</v>
          </cell>
          <cell r="K132" t="str">
            <v>Aceite motor 15w40</v>
          </cell>
          <cell r="M132" t="str">
            <v>taller</v>
          </cell>
          <cell r="Q132">
            <v>4</v>
          </cell>
          <cell r="R132">
            <v>2150</v>
          </cell>
          <cell r="S132">
            <v>8600</v>
          </cell>
          <cell r="T132">
            <v>1</v>
          </cell>
          <cell r="U132">
            <v>0</v>
          </cell>
          <cell r="W132">
            <v>0</v>
          </cell>
          <cell r="X132">
            <v>0</v>
          </cell>
          <cell r="Y132">
            <v>24000</v>
          </cell>
          <cell r="Z132">
            <v>45600</v>
          </cell>
          <cell r="AA132">
            <v>0</v>
          </cell>
          <cell r="AB132">
            <v>45600</v>
          </cell>
        </row>
        <row r="133">
          <cell r="I133" t="str">
            <v>Mano de obra sin cargo.</v>
          </cell>
          <cell r="J133" t="str">
            <v>0 Mano de obra sin cargo.</v>
          </cell>
          <cell r="K133" t="str">
            <v>Junta tapa de cilindro</v>
          </cell>
          <cell r="M133" t="str">
            <v>Rep Serrano</v>
          </cell>
          <cell r="N133">
            <v>17600</v>
          </cell>
          <cell r="P133">
            <v>0.25</v>
          </cell>
          <cell r="Q133">
            <v>1</v>
          </cell>
          <cell r="R133">
            <v>22000</v>
          </cell>
          <cell r="S133">
            <v>22000</v>
          </cell>
          <cell r="V133">
            <v>0</v>
          </cell>
          <cell r="W133">
            <v>0</v>
          </cell>
          <cell r="X133">
            <v>17600</v>
          </cell>
          <cell r="Y133">
            <v>0</v>
          </cell>
          <cell r="Z133">
            <v>0</v>
          </cell>
          <cell r="AA133">
            <v>0</v>
          </cell>
          <cell r="AB133">
            <v>0</v>
          </cell>
        </row>
        <row r="134">
          <cell r="J134" t="str">
            <v xml:space="preserve">0 Mano de obra sin cargo. </v>
          </cell>
          <cell r="K134" t="str">
            <v>Junta tapa de válvula</v>
          </cell>
          <cell r="M134" t="str">
            <v>Rep Serrano</v>
          </cell>
          <cell r="N134">
            <v>5600</v>
          </cell>
          <cell r="P134">
            <v>0.25</v>
          </cell>
          <cell r="Q134">
            <v>1</v>
          </cell>
          <cell r="R134">
            <v>7000</v>
          </cell>
          <cell r="S134">
            <v>7000</v>
          </cell>
          <cell r="V134">
            <v>0</v>
          </cell>
          <cell r="W134">
            <v>0</v>
          </cell>
          <cell r="X134">
            <v>5600</v>
          </cell>
          <cell r="Y134">
            <v>0</v>
          </cell>
          <cell r="Z134">
            <v>0</v>
          </cell>
          <cell r="AA134">
            <v>0</v>
          </cell>
          <cell r="AB134">
            <v>0</v>
          </cell>
        </row>
        <row r="135">
          <cell r="J135" t="str">
            <v xml:space="preserve">0 Mano de obra sin cargo.  </v>
          </cell>
          <cell r="K135" t="str">
            <v>Soporte filtro de aceite</v>
          </cell>
          <cell r="M135" t="str">
            <v>Rep Serrano</v>
          </cell>
          <cell r="N135">
            <v>800</v>
          </cell>
          <cell r="P135">
            <v>0.25</v>
          </cell>
          <cell r="Q135">
            <v>1</v>
          </cell>
          <cell r="R135">
            <v>1000</v>
          </cell>
          <cell r="S135">
            <v>1000</v>
          </cell>
          <cell r="V135">
            <v>0</v>
          </cell>
          <cell r="W135">
            <v>0</v>
          </cell>
          <cell r="X135">
            <v>800</v>
          </cell>
          <cell r="Y135">
            <v>0</v>
          </cell>
          <cell r="Z135">
            <v>0</v>
          </cell>
          <cell r="AA135">
            <v>0</v>
          </cell>
          <cell r="AB135">
            <v>0</v>
          </cell>
        </row>
        <row r="136">
          <cell r="J136" t="str">
            <v xml:space="preserve">0 Mano de obra sin cargo.   </v>
          </cell>
          <cell r="K136" t="str">
            <v>Bulbo electro ventilador</v>
          </cell>
          <cell r="M136" t="str">
            <v>Atilio Lucero</v>
          </cell>
          <cell r="Q136">
            <v>1</v>
          </cell>
          <cell r="R136">
            <v>4000</v>
          </cell>
          <cell r="S136">
            <v>4000</v>
          </cell>
          <cell r="V136">
            <v>0</v>
          </cell>
          <cell r="W136">
            <v>0</v>
          </cell>
          <cell r="X136">
            <v>0</v>
          </cell>
          <cell r="Y136">
            <v>0</v>
          </cell>
          <cell r="Z136">
            <v>0</v>
          </cell>
          <cell r="AA136">
            <v>0</v>
          </cell>
          <cell r="AB136">
            <v>0</v>
          </cell>
        </row>
        <row r="137">
          <cell r="J137" t="str">
            <v xml:space="preserve">0 Mano de obra sin cargo.    </v>
          </cell>
          <cell r="K137" t="str">
            <v>Filtro de aceite</v>
          </cell>
          <cell r="M137" t="str">
            <v>taller</v>
          </cell>
          <cell r="Q137">
            <v>1</v>
          </cell>
          <cell r="R137">
            <v>3000</v>
          </cell>
          <cell r="S137">
            <v>3000</v>
          </cell>
          <cell r="V137">
            <v>0</v>
          </cell>
          <cell r="W137">
            <v>0</v>
          </cell>
          <cell r="X137">
            <v>0</v>
          </cell>
          <cell r="Y137">
            <v>0</v>
          </cell>
          <cell r="Z137">
            <v>0</v>
          </cell>
          <cell r="AA137">
            <v>0</v>
          </cell>
          <cell r="AB137">
            <v>0</v>
          </cell>
        </row>
        <row r="138">
          <cell r="G138" t="str">
            <v>Voyage</v>
          </cell>
          <cell r="I138" t="str">
            <v>Cambiar cuerpo termostato completo.</v>
          </cell>
          <cell r="J138" t="str">
            <v>Cambiar cuerpo termostato completo.</v>
          </cell>
          <cell r="L138" t="str">
            <v>Aceite 10w40</v>
          </cell>
          <cell r="M138" t="str">
            <v>Taller</v>
          </cell>
          <cell r="N138">
            <v>1214.8399999999999</v>
          </cell>
          <cell r="P138">
            <v>1.5723552072700933</v>
          </cell>
          <cell r="Q138">
            <v>1.5</v>
          </cell>
          <cell r="R138">
            <v>3125</v>
          </cell>
          <cell r="S138">
            <v>4687.5</v>
          </cell>
          <cell r="V138">
            <v>0</v>
          </cell>
          <cell r="W138">
            <v>0</v>
          </cell>
          <cell r="X138">
            <v>1822.2599999999998</v>
          </cell>
          <cell r="Y138">
            <v>15214.84</v>
          </cell>
          <cell r="Z138">
            <v>22187.5</v>
          </cell>
          <cell r="AA138">
            <v>20000</v>
          </cell>
          <cell r="AB138">
            <v>42187.5</v>
          </cell>
        </row>
        <row r="139">
          <cell r="I139" t="str">
            <v>Trasbazado de líquido refrigerante.</v>
          </cell>
          <cell r="J139" t="str">
            <v>Cambiar cuerpo termostato completo. Trasbazado de líquido refrigerante.</v>
          </cell>
          <cell r="L139" t="str">
            <v>Cuerpo termostato completo</v>
          </cell>
          <cell r="M139" t="str">
            <v>Rep Serrano</v>
          </cell>
          <cell r="N139">
            <v>14000</v>
          </cell>
          <cell r="P139">
            <v>0.25</v>
          </cell>
          <cell r="Q139">
            <v>1</v>
          </cell>
          <cell r="R139">
            <v>17500</v>
          </cell>
          <cell r="S139">
            <v>17500</v>
          </cell>
          <cell r="T139">
            <v>1</v>
          </cell>
          <cell r="U139">
            <v>20000</v>
          </cell>
          <cell r="V139">
            <v>20000</v>
          </cell>
          <cell r="W139">
            <v>20000</v>
          </cell>
          <cell r="X139">
            <v>14000</v>
          </cell>
          <cell r="Y139">
            <v>0</v>
          </cell>
          <cell r="Z139">
            <v>0</v>
          </cell>
          <cell r="AA139">
            <v>0</v>
          </cell>
          <cell r="AB139">
            <v>0</v>
          </cell>
        </row>
        <row r="140">
          <cell r="I140" t="str">
            <v>Control para viaje.</v>
          </cell>
          <cell r="J140" t="str">
            <v>Cambiar cuerpo termostato completo. Trasbazado de líquido refrigerante. Control para viaje.</v>
          </cell>
          <cell r="R140">
            <v>0</v>
          </cell>
          <cell r="S140">
            <v>0</v>
          </cell>
          <cell r="V140">
            <v>0</v>
          </cell>
          <cell r="W140">
            <v>20000</v>
          </cell>
          <cell r="X140">
            <v>0</v>
          </cell>
          <cell r="Y140">
            <v>0</v>
          </cell>
          <cell r="Z140">
            <v>0</v>
          </cell>
          <cell r="AA140">
            <v>0</v>
          </cell>
          <cell r="AB140">
            <v>0</v>
          </cell>
        </row>
        <row r="141">
          <cell r="I141" t="str">
            <v>Agregar aceite motor.</v>
          </cell>
          <cell r="J141" t="str">
            <v>Cambiar cuerpo termostato completo. Trasbazado de líquido refrigerante. Control para viaje. Agregar aceite motor.</v>
          </cell>
          <cell r="R141">
            <v>0</v>
          </cell>
          <cell r="S141">
            <v>0</v>
          </cell>
          <cell r="V141">
            <v>0</v>
          </cell>
          <cell r="W141">
            <v>20000</v>
          </cell>
          <cell r="X141">
            <v>0</v>
          </cell>
          <cell r="Y141">
            <v>0</v>
          </cell>
          <cell r="Z141">
            <v>0</v>
          </cell>
          <cell r="AA141">
            <v>0</v>
          </cell>
          <cell r="AB141">
            <v>0</v>
          </cell>
        </row>
        <row r="142">
          <cell r="I142" t="str">
            <v>Purgar circuito de refrigeración, control de pérdida.</v>
          </cell>
          <cell r="J142" t="str">
            <v>Cambiar cuerpo termostato completo. Trasbazado de líquido refrigerante. Control para viaje. Agregar aceite motor. Purgar circuito de refrigeración, control de pérdida.</v>
          </cell>
          <cell r="R142">
            <v>0</v>
          </cell>
          <cell r="S142">
            <v>0</v>
          </cell>
          <cell r="V142">
            <v>0</v>
          </cell>
          <cell r="W142">
            <v>20000</v>
          </cell>
          <cell r="X142">
            <v>0</v>
          </cell>
          <cell r="Y142">
            <v>0</v>
          </cell>
          <cell r="Z142">
            <v>0</v>
          </cell>
          <cell r="AA142">
            <v>0</v>
          </cell>
          <cell r="AB142">
            <v>0</v>
          </cell>
        </row>
        <row r="143">
          <cell r="G143" t="str">
            <v>Gol Trend</v>
          </cell>
          <cell r="H143">
            <v>95016</v>
          </cell>
          <cell r="I143" t="str">
            <v>Service cambio de aceite y filtro.</v>
          </cell>
          <cell r="J143" t="str">
            <v>Service cambio de aceite y filtro.</v>
          </cell>
          <cell r="L143" t="str">
            <v>Aceite motor 10w40</v>
          </cell>
          <cell r="M143" t="str">
            <v>taller</v>
          </cell>
          <cell r="N143">
            <v>1214.8399999999999</v>
          </cell>
          <cell r="P143">
            <v>1.5723552072700933</v>
          </cell>
          <cell r="Q143">
            <v>4</v>
          </cell>
          <cell r="R143">
            <v>3125</v>
          </cell>
          <cell r="S143">
            <v>12500</v>
          </cell>
          <cell r="V143">
            <v>0</v>
          </cell>
          <cell r="W143">
            <v>0</v>
          </cell>
          <cell r="X143">
            <v>4859.3599999999997</v>
          </cell>
          <cell r="Y143">
            <v>1214.8399999999999</v>
          </cell>
          <cell r="Z143">
            <v>32700</v>
          </cell>
          <cell r="AA143">
            <v>48000</v>
          </cell>
          <cell r="AB143">
            <v>80700</v>
          </cell>
        </row>
        <row r="144">
          <cell r="I144" t="str">
            <v>Control del vehículo.</v>
          </cell>
          <cell r="J144" t="str">
            <v>Service cambio de aceite y filtro. Control del vehículo.</v>
          </cell>
          <cell r="L144" t="str">
            <v>kit filtros</v>
          </cell>
          <cell r="M144" t="str">
            <v>taller</v>
          </cell>
          <cell r="Q144">
            <v>1</v>
          </cell>
          <cell r="R144">
            <v>13200</v>
          </cell>
          <cell r="S144">
            <v>13200</v>
          </cell>
          <cell r="V144">
            <v>0</v>
          </cell>
          <cell r="W144">
            <v>0</v>
          </cell>
          <cell r="X144">
            <v>0</v>
          </cell>
          <cell r="Y144">
            <v>0</v>
          </cell>
          <cell r="Z144">
            <v>0</v>
          </cell>
          <cell r="AA144">
            <v>0</v>
          </cell>
          <cell r="AB144">
            <v>0</v>
          </cell>
        </row>
        <row r="145">
          <cell r="I145" t="str">
            <v>Desarmar distribución completa.</v>
          </cell>
          <cell r="J145" t="str">
            <v>Service cambio de aceite y filtro. Control del vehículo. Desarmar distribución completa.</v>
          </cell>
          <cell r="L145" t="str">
            <v>Liquido refrigerante + agua destilada</v>
          </cell>
          <cell r="M145" t="str">
            <v>taller</v>
          </cell>
          <cell r="Q145">
            <v>1</v>
          </cell>
          <cell r="R145">
            <v>7000</v>
          </cell>
          <cell r="S145">
            <v>7000</v>
          </cell>
          <cell r="V145">
            <v>0</v>
          </cell>
          <cell r="W145">
            <v>0</v>
          </cell>
          <cell r="X145">
            <v>0</v>
          </cell>
          <cell r="Y145">
            <v>0</v>
          </cell>
          <cell r="Z145">
            <v>0</v>
          </cell>
          <cell r="AA145">
            <v>0</v>
          </cell>
          <cell r="AB145">
            <v>0</v>
          </cell>
        </row>
        <row r="146">
          <cell r="I146" t="str">
            <v>Cambiar kit, bomba de agua, correas poliv.</v>
          </cell>
          <cell r="J146" t="str">
            <v>Service cambio de aceite y filtro. Control del vehículo. Desarmar distribución completa. Cambiar kit, bomba de agua, correas poliv.</v>
          </cell>
          <cell r="R146">
            <v>0</v>
          </cell>
          <cell r="S146">
            <v>0</v>
          </cell>
          <cell r="V146">
            <v>0</v>
          </cell>
          <cell r="W146">
            <v>0</v>
          </cell>
          <cell r="X146">
            <v>0</v>
          </cell>
          <cell r="Y146">
            <v>0</v>
          </cell>
          <cell r="Z146">
            <v>0</v>
          </cell>
          <cell r="AA146">
            <v>0</v>
          </cell>
          <cell r="AB146">
            <v>0</v>
          </cell>
        </row>
        <row r="147">
          <cell r="I147" t="str">
            <v>Puesta a punto. Armado total.</v>
          </cell>
          <cell r="J147" t="str">
            <v>Service cambio de aceite y filtro. Control del vehículo. Desarmar distribución completa. Cambiar kit, bomba de agua, correas poliv. Puesta a punto. Armado total.</v>
          </cell>
          <cell r="R147">
            <v>0</v>
          </cell>
          <cell r="S147">
            <v>0</v>
          </cell>
          <cell r="V147">
            <v>0</v>
          </cell>
          <cell r="W147">
            <v>0</v>
          </cell>
          <cell r="X147">
            <v>0</v>
          </cell>
          <cell r="Y147">
            <v>0</v>
          </cell>
          <cell r="Z147">
            <v>0</v>
          </cell>
          <cell r="AA147">
            <v>0</v>
          </cell>
          <cell r="AB147">
            <v>0</v>
          </cell>
        </row>
        <row r="148">
          <cell r="I148" t="str">
            <v>Cambiar líquido refrigerante.</v>
          </cell>
          <cell r="J148" t="str">
            <v>Service cambio de aceite y filtro. Control del vehículo. Desarmar distribución completa. Cambiar kit, bomba de agua, correas poliv. Puesta a punto. Armado total. Cambiar líquido refrigerante.</v>
          </cell>
          <cell r="R148">
            <v>0</v>
          </cell>
          <cell r="S148">
            <v>0</v>
          </cell>
          <cell r="T148">
            <v>1</v>
          </cell>
          <cell r="U148">
            <v>48000</v>
          </cell>
          <cell r="V148">
            <v>48000</v>
          </cell>
          <cell r="W148">
            <v>48000</v>
          </cell>
          <cell r="X148">
            <v>0</v>
          </cell>
          <cell r="Y148">
            <v>0</v>
          </cell>
          <cell r="Z148">
            <v>0</v>
          </cell>
          <cell r="AA148">
            <v>0</v>
          </cell>
          <cell r="AB148">
            <v>0</v>
          </cell>
        </row>
        <row r="149">
          <cell r="J149">
            <v>0</v>
          </cell>
          <cell r="L149" t="str">
            <v>Kit embrague</v>
          </cell>
          <cell r="M149" t="str">
            <v>Rep Serrano</v>
          </cell>
          <cell r="N149">
            <v>40656</v>
          </cell>
          <cell r="P149">
            <v>0.25</v>
          </cell>
          <cell r="R149">
            <v>50820</v>
          </cell>
          <cell r="S149">
            <v>0</v>
          </cell>
          <cell r="V149">
            <v>0</v>
          </cell>
          <cell r="W149">
            <v>0</v>
          </cell>
          <cell r="X149">
            <v>0</v>
          </cell>
          <cell r="Y149">
            <v>43560</v>
          </cell>
          <cell r="Z149">
            <v>0</v>
          </cell>
          <cell r="AA149">
            <v>0</v>
          </cell>
          <cell r="AB149">
            <v>0</v>
          </cell>
        </row>
        <row r="150">
          <cell r="J150" t="str">
            <v xml:space="preserve">0 </v>
          </cell>
          <cell r="L150" t="str">
            <v>Reten semi eje chico</v>
          </cell>
          <cell r="M150" t="str">
            <v>Rep Serrano</v>
          </cell>
          <cell r="N150">
            <v>1258.4000000000001</v>
          </cell>
          <cell r="P150">
            <v>0.24999999999999992</v>
          </cell>
          <cell r="R150">
            <v>1573</v>
          </cell>
          <cell r="S150">
            <v>0</v>
          </cell>
          <cell r="V150">
            <v>0</v>
          </cell>
          <cell r="W150">
            <v>0</v>
          </cell>
          <cell r="X150">
            <v>0</v>
          </cell>
          <cell r="Y150">
            <v>0</v>
          </cell>
          <cell r="Z150">
            <v>0</v>
          </cell>
          <cell r="AA150">
            <v>0</v>
          </cell>
          <cell r="AB150">
            <v>0</v>
          </cell>
        </row>
        <row r="151">
          <cell r="J151" t="str">
            <v xml:space="preserve">0  </v>
          </cell>
          <cell r="L151" t="str">
            <v>Reten grande semi eje</v>
          </cell>
          <cell r="M151" t="str">
            <v>Rep Serrano</v>
          </cell>
          <cell r="N151">
            <v>1645.6000000000001</v>
          </cell>
          <cell r="P151">
            <v>0.24999999999999989</v>
          </cell>
          <cell r="R151">
            <v>2057</v>
          </cell>
          <cell r="S151">
            <v>0</v>
          </cell>
          <cell r="V151">
            <v>0</v>
          </cell>
          <cell r="W151">
            <v>0</v>
          </cell>
          <cell r="X151">
            <v>0</v>
          </cell>
          <cell r="Y151">
            <v>0</v>
          </cell>
          <cell r="Z151">
            <v>0</v>
          </cell>
          <cell r="AA151">
            <v>0</v>
          </cell>
          <cell r="AB151">
            <v>0</v>
          </cell>
        </row>
        <row r="152">
          <cell r="G152" t="str">
            <v>Agile</v>
          </cell>
          <cell r="H152">
            <v>86365</v>
          </cell>
          <cell r="J152">
            <v>0</v>
          </cell>
          <cell r="L152" t="str">
            <v>Aceite motor 10w40</v>
          </cell>
          <cell r="M152" t="str">
            <v>taller</v>
          </cell>
          <cell r="N152">
            <v>1214.8399999999999</v>
          </cell>
          <cell r="P152">
            <v>1.5723552072700933</v>
          </cell>
          <cell r="Q152">
            <v>4</v>
          </cell>
          <cell r="R152">
            <v>3125</v>
          </cell>
          <cell r="S152">
            <v>12500</v>
          </cell>
          <cell r="V152">
            <v>0</v>
          </cell>
          <cell r="W152">
            <v>0</v>
          </cell>
          <cell r="X152">
            <v>4859.3599999999997</v>
          </cell>
          <cell r="Y152">
            <v>7614.84</v>
          </cell>
          <cell r="Z152">
            <v>39100</v>
          </cell>
          <cell r="AA152">
            <v>0</v>
          </cell>
          <cell r="AB152">
            <v>39100</v>
          </cell>
        </row>
        <row r="153">
          <cell r="J153" t="str">
            <v xml:space="preserve">0 </v>
          </cell>
          <cell r="L153" t="str">
            <v>Kit filtros</v>
          </cell>
          <cell r="M153" t="str">
            <v>taller</v>
          </cell>
          <cell r="Q153">
            <v>1</v>
          </cell>
          <cell r="R153">
            <v>10600</v>
          </cell>
          <cell r="S153">
            <v>10600</v>
          </cell>
          <cell r="V153">
            <v>0</v>
          </cell>
          <cell r="W153">
            <v>0</v>
          </cell>
          <cell r="X153">
            <v>0</v>
          </cell>
          <cell r="Y153">
            <v>0</v>
          </cell>
          <cell r="Z153">
            <v>0</v>
          </cell>
          <cell r="AA153">
            <v>0</v>
          </cell>
          <cell r="AB153">
            <v>0</v>
          </cell>
        </row>
        <row r="154">
          <cell r="J154" t="str">
            <v xml:space="preserve">0  </v>
          </cell>
          <cell r="L154" t="str">
            <v>Pastillas de freno</v>
          </cell>
          <cell r="M154" t="str">
            <v>Barotto</v>
          </cell>
          <cell r="N154">
            <v>6400</v>
          </cell>
          <cell r="P154">
            <v>0.25</v>
          </cell>
          <cell r="Q154">
            <v>1</v>
          </cell>
          <cell r="R154">
            <v>8000</v>
          </cell>
          <cell r="S154">
            <v>8000</v>
          </cell>
          <cell r="V154">
            <v>0</v>
          </cell>
          <cell r="W154">
            <v>0</v>
          </cell>
          <cell r="X154">
            <v>6400</v>
          </cell>
          <cell r="Y154">
            <v>0</v>
          </cell>
          <cell r="Z154">
            <v>0</v>
          </cell>
          <cell r="AA154">
            <v>0</v>
          </cell>
          <cell r="AB154">
            <v>0</v>
          </cell>
        </row>
        <row r="155">
          <cell r="J155" t="str">
            <v xml:space="preserve">0   </v>
          </cell>
          <cell r="L155" t="str">
            <v>Bujias</v>
          </cell>
          <cell r="M155" t="str">
            <v>taller</v>
          </cell>
          <cell r="Q155">
            <v>4</v>
          </cell>
          <cell r="R155">
            <v>2000</v>
          </cell>
          <cell r="S155">
            <v>8000</v>
          </cell>
          <cell r="V155">
            <v>0</v>
          </cell>
          <cell r="W155">
            <v>0</v>
          </cell>
          <cell r="X155">
            <v>0</v>
          </cell>
          <cell r="Y155">
            <v>0</v>
          </cell>
          <cell r="Z155">
            <v>0</v>
          </cell>
          <cell r="AA155">
            <v>0</v>
          </cell>
          <cell r="AB155">
            <v>0</v>
          </cell>
        </row>
        <row r="156">
          <cell r="G156" t="str">
            <v>Kangoo</v>
          </cell>
          <cell r="I156" t="str">
            <v>Cambiar pastillas de freno delanteras.</v>
          </cell>
          <cell r="J156" t="str">
            <v>Cambiar pastillas de freno delanteras.</v>
          </cell>
          <cell r="L156" t="str">
            <v>Pastillas de freno</v>
          </cell>
          <cell r="M156" t="str">
            <v>Rep Serrano</v>
          </cell>
          <cell r="N156">
            <v>5033.6000000000004</v>
          </cell>
          <cell r="P156">
            <v>0.24999999999999992</v>
          </cell>
          <cell r="Q156">
            <v>1</v>
          </cell>
          <cell r="R156">
            <v>6292</v>
          </cell>
          <cell r="S156">
            <v>6292</v>
          </cell>
          <cell r="V156">
            <v>0</v>
          </cell>
          <cell r="W156">
            <v>0</v>
          </cell>
          <cell r="X156">
            <v>5033.6000000000004</v>
          </cell>
          <cell r="Y156">
            <v>5033.6000000000004</v>
          </cell>
          <cell r="Z156">
            <v>6292</v>
          </cell>
          <cell r="AA156">
            <v>5008</v>
          </cell>
          <cell r="AB156">
            <v>11300</v>
          </cell>
        </row>
        <row r="157">
          <cell r="J157" t="str">
            <v xml:space="preserve">Cambiar pastillas de freno delanteras. </v>
          </cell>
          <cell r="S157">
            <v>0</v>
          </cell>
          <cell r="T157">
            <v>1</v>
          </cell>
          <cell r="U157">
            <v>5008</v>
          </cell>
          <cell r="V157">
            <v>5008</v>
          </cell>
          <cell r="W157">
            <v>5008</v>
          </cell>
          <cell r="X157">
            <v>0</v>
          </cell>
          <cell r="Y157">
            <v>0</v>
          </cell>
          <cell r="Z157">
            <v>0</v>
          </cell>
          <cell r="AA157">
            <v>0</v>
          </cell>
          <cell r="AB157">
            <v>0</v>
          </cell>
        </row>
        <row r="158">
          <cell r="G158" t="str">
            <v>SIMBOL</v>
          </cell>
          <cell r="I158" t="str">
            <v>Colocar depósito canister completo.</v>
          </cell>
          <cell r="J158" t="str">
            <v>Colocar depósito canister completo.</v>
          </cell>
          <cell r="S158">
            <v>0</v>
          </cell>
          <cell r="V158">
            <v>0</v>
          </cell>
          <cell r="W158">
            <v>0</v>
          </cell>
          <cell r="X158">
            <v>0</v>
          </cell>
          <cell r="Y158">
            <v>0</v>
          </cell>
          <cell r="Z158">
            <v>0</v>
          </cell>
          <cell r="AA158">
            <v>12000</v>
          </cell>
          <cell r="AB158">
            <v>12000</v>
          </cell>
        </row>
        <row r="159">
          <cell r="I159" t="str">
            <v>Limpieza de cuerpo mariposa y de sensor MAF.</v>
          </cell>
          <cell r="J159" t="str">
            <v>Colocar depósito canister completo. Limpieza de cuerpo mariposa y de sensor MAF.</v>
          </cell>
          <cell r="S159">
            <v>0</v>
          </cell>
          <cell r="T159">
            <v>1</v>
          </cell>
          <cell r="U159">
            <v>12000</v>
          </cell>
          <cell r="V159">
            <v>12000</v>
          </cell>
          <cell r="W159">
            <v>12000</v>
          </cell>
          <cell r="X159">
            <v>0</v>
          </cell>
          <cell r="Y159">
            <v>0</v>
          </cell>
          <cell r="Z159">
            <v>0</v>
          </cell>
          <cell r="AA159">
            <v>0</v>
          </cell>
          <cell r="AB159">
            <v>0</v>
          </cell>
        </row>
        <row r="160">
          <cell r="I160" t="str">
            <v>Control de orring de admisión.</v>
          </cell>
          <cell r="J160" t="str">
            <v>Colocar depósito canister completo. Limpieza de cuerpo mariposa y de sensor MAF. Control de orring de admisión.</v>
          </cell>
          <cell r="S160">
            <v>0</v>
          </cell>
          <cell r="V160">
            <v>0</v>
          </cell>
          <cell r="W160">
            <v>12000</v>
          </cell>
          <cell r="X160">
            <v>0</v>
          </cell>
          <cell r="Y160">
            <v>0</v>
          </cell>
          <cell r="Z160">
            <v>0</v>
          </cell>
          <cell r="AA160">
            <v>0</v>
          </cell>
          <cell r="AB160">
            <v>0</v>
          </cell>
        </row>
        <row r="161">
          <cell r="G161" t="str">
            <v>PALIO</v>
          </cell>
          <cell r="I161" t="str">
            <v>Cambiar bujias.</v>
          </cell>
          <cell r="J161" t="str">
            <v>Cambiar bujias.</v>
          </cell>
          <cell r="L161" t="str">
            <v>Bujias</v>
          </cell>
          <cell r="M161" t="str">
            <v>Taller</v>
          </cell>
          <cell r="Q161">
            <v>4</v>
          </cell>
          <cell r="R161">
            <v>1800</v>
          </cell>
          <cell r="S161">
            <v>7200</v>
          </cell>
          <cell r="T161">
            <v>1</v>
          </cell>
          <cell r="U161">
            <v>3000</v>
          </cell>
          <cell r="V161">
            <v>3000</v>
          </cell>
          <cell r="W161">
            <v>3000</v>
          </cell>
          <cell r="X161">
            <v>0</v>
          </cell>
          <cell r="Y161">
            <v>0</v>
          </cell>
          <cell r="Z161">
            <v>7200</v>
          </cell>
          <cell r="AA161">
            <v>3000</v>
          </cell>
          <cell r="AB161">
            <v>10200</v>
          </cell>
        </row>
        <row r="162">
          <cell r="G162" t="str">
            <v>FOX</v>
          </cell>
          <cell r="H162">
            <v>212668</v>
          </cell>
          <cell r="I162" t="str">
            <v>Service cambio de aceite y filtro.</v>
          </cell>
          <cell r="J162" t="str">
            <v>Service cambio de aceite y filtro.</v>
          </cell>
          <cell r="L162" t="str">
            <v>Aceite de motor</v>
          </cell>
          <cell r="M162" t="str">
            <v>Taller</v>
          </cell>
          <cell r="N162">
            <v>1214.8399999999999</v>
          </cell>
          <cell r="P162">
            <v>1.5723552072700933</v>
          </cell>
          <cell r="Q162">
            <v>4</v>
          </cell>
          <cell r="R162">
            <v>3125</v>
          </cell>
          <cell r="S162">
            <v>12500</v>
          </cell>
          <cell r="V162">
            <v>0</v>
          </cell>
          <cell r="W162">
            <v>0</v>
          </cell>
          <cell r="X162">
            <v>4859.3599999999997</v>
          </cell>
          <cell r="Y162">
            <v>1214.8399999999999</v>
          </cell>
          <cell r="Z162">
            <v>26500</v>
          </cell>
          <cell r="AA162">
            <v>23000</v>
          </cell>
          <cell r="AB162">
            <v>49500</v>
          </cell>
        </row>
        <row r="163">
          <cell r="I163" t="str">
            <v>Control general de vehículo.</v>
          </cell>
          <cell r="J163" t="str">
            <v>Service cambio de aceite y filtro. Control general de vehículo.</v>
          </cell>
          <cell r="L163" t="str">
            <v>Filtro aceite</v>
          </cell>
          <cell r="M163" t="str">
            <v>Taller</v>
          </cell>
          <cell r="Q163">
            <v>1</v>
          </cell>
          <cell r="R163">
            <v>3200</v>
          </cell>
          <cell r="S163">
            <v>3200</v>
          </cell>
          <cell r="V163">
            <v>0</v>
          </cell>
          <cell r="W163">
            <v>0</v>
          </cell>
          <cell r="X163">
            <v>0</v>
          </cell>
          <cell r="Y163">
            <v>0</v>
          </cell>
          <cell r="Z163">
            <v>0</v>
          </cell>
          <cell r="AA163">
            <v>0</v>
          </cell>
          <cell r="AB163">
            <v>0</v>
          </cell>
        </row>
        <row r="164">
          <cell r="J164" t="str">
            <v xml:space="preserve">Service cambio de aceite y filtro. Control general de vehículo. </v>
          </cell>
          <cell r="L164" t="str">
            <v>Filtro aire</v>
          </cell>
          <cell r="M164" t="str">
            <v>Taller</v>
          </cell>
          <cell r="Q164">
            <v>1</v>
          </cell>
          <cell r="R164">
            <v>4200</v>
          </cell>
          <cell r="S164">
            <v>4200</v>
          </cell>
          <cell r="V164">
            <v>0</v>
          </cell>
          <cell r="W164">
            <v>0</v>
          </cell>
          <cell r="X164">
            <v>0</v>
          </cell>
          <cell r="Y164">
            <v>0</v>
          </cell>
          <cell r="Z164">
            <v>0</v>
          </cell>
          <cell r="AA164">
            <v>0</v>
          </cell>
          <cell r="AB164">
            <v>0</v>
          </cell>
        </row>
        <row r="165">
          <cell r="J165" t="str">
            <v xml:space="preserve">Service cambio de aceite y filtro. Control general de vehículo.  </v>
          </cell>
          <cell r="L165" t="str">
            <v>Filtro nafta</v>
          </cell>
          <cell r="M165" t="str">
            <v>Taller</v>
          </cell>
          <cell r="Q165">
            <v>1</v>
          </cell>
          <cell r="R165">
            <v>3400</v>
          </cell>
          <cell r="S165">
            <v>3400</v>
          </cell>
          <cell r="V165">
            <v>0</v>
          </cell>
          <cell r="W165">
            <v>0</v>
          </cell>
          <cell r="X165">
            <v>0</v>
          </cell>
          <cell r="Y165">
            <v>0</v>
          </cell>
          <cell r="Z165">
            <v>0</v>
          </cell>
          <cell r="AA165">
            <v>0</v>
          </cell>
          <cell r="AB165">
            <v>0</v>
          </cell>
        </row>
        <row r="166">
          <cell r="J166" t="str">
            <v xml:space="preserve">Service cambio de aceite y filtro. Control general de vehículo.   </v>
          </cell>
          <cell r="L166" t="str">
            <v>Filtro pólen</v>
          </cell>
          <cell r="M166" t="str">
            <v>Taller</v>
          </cell>
          <cell r="Q166">
            <v>1</v>
          </cell>
          <cell r="R166">
            <v>3200</v>
          </cell>
          <cell r="S166">
            <v>3200</v>
          </cell>
          <cell r="T166">
            <v>1</v>
          </cell>
          <cell r="U166">
            <v>23000</v>
          </cell>
          <cell r="V166">
            <v>23000</v>
          </cell>
          <cell r="W166">
            <v>23000</v>
          </cell>
          <cell r="X166">
            <v>0</v>
          </cell>
          <cell r="Y166">
            <v>0</v>
          </cell>
          <cell r="Z166">
            <v>0</v>
          </cell>
          <cell r="AA166">
            <v>0</v>
          </cell>
          <cell r="AB166">
            <v>0</v>
          </cell>
        </row>
        <row r="167">
          <cell r="J167">
            <v>0</v>
          </cell>
          <cell r="L167" t="str">
            <v>Aceite motor 5w30</v>
          </cell>
          <cell r="M167" t="str">
            <v>Taller</v>
          </cell>
          <cell r="N167">
            <v>2112</v>
          </cell>
          <cell r="P167">
            <v>1.6041666666666667</v>
          </cell>
          <cell r="Q167">
            <v>4</v>
          </cell>
          <cell r="R167">
            <v>5500</v>
          </cell>
          <cell r="S167">
            <v>22000</v>
          </cell>
          <cell r="V167">
            <v>0</v>
          </cell>
          <cell r="W167">
            <v>0</v>
          </cell>
          <cell r="X167">
            <v>8448</v>
          </cell>
          <cell r="Y167">
            <v>2112</v>
          </cell>
          <cell r="Z167">
            <v>36400</v>
          </cell>
          <cell r="AA167">
            <v>0</v>
          </cell>
          <cell r="AB167">
            <v>36400</v>
          </cell>
        </row>
        <row r="168">
          <cell r="J168" t="str">
            <v xml:space="preserve">0 </v>
          </cell>
          <cell r="L168" t="str">
            <v>Filtro aceite</v>
          </cell>
          <cell r="M168" t="str">
            <v>Taller</v>
          </cell>
          <cell r="Q168">
            <v>1</v>
          </cell>
          <cell r="R168">
            <v>3000</v>
          </cell>
          <cell r="S168">
            <v>3000</v>
          </cell>
          <cell r="V168">
            <v>0</v>
          </cell>
          <cell r="W168">
            <v>0</v>
          </cell>
          <cell r="X168">
            <v>0</v>
          </cell>
          <cell r="Y168">
            <v>0</v>
          </cell>
          <cell r="Z168">
            <v>0</v>
          </cell>
          <cell r="AA168">
            <v>0</v>
          </cell>
          <cell r="AB168">
            <v>0</v>
          </cell>
        </row>
        <row r="169">
          <cell r="J169" t="str">
            <v xml:space="preserve">0  </v>
          </cell>
          <cell r="L169" t="str">
            <v>Filtro aire</v>
          </cell>
          <cell r="M169" t="str">
            <v>Taller</v>
          </cell>
          <cell r="Q169">
            <v>1</v>
          </cell>
          <cell r="R169">
            <v>5200</v>
          </cell>
          <cell r="S169">
            <v>5200</v>
          </cell>
          <cell r="V169">
            <v>0</v>
          </cell>
          <cell r="W169">
            <v>0</v>
          </cell>
          <cell r="X169">
            <v>0</v>
          </cell>
          <cell r="Y169">
            <v>0</v>
          </cell>
          <cell r="Z169">
            <v>0</v>
          </cell>
          <cell r="AA169">
            <v>0</v>
          </cell>
          <cell r="AB169">
            <v>0</v>
          </cell>
        </row>
        <row r="170">
          <cell r="J170" t="str">
            <v xml:space="preserve">0   </v>
          </cell>
          <cell r="L170" t="str">
            <v>Filtro Nafta</v>
          </cell>
          <cell r="M170" t="str">
            <v>Taller</v>
          </cell>
          <cell r="Q170">
            <v>1</v>
          </cell>
          <cell r="R170">
            <v>3000</v>
          </cell>
          <cell r="S170">
            <v>3000</v>
          </cell>
          <cell r="V170">
            <v>0</v>
          </cell>
          <cell r="W170">
            <v>0</v>
          </cell>
          <cell r="X170">
            <v>0</v>
          </cell>
          <cell r="Y170">
            <v>0</v>
          </cell>
          <cell r="Z170">
            <v>0</v>
          </cell>
          <cell r="AA170">
            <v>0</v>
          </cell>
          <cell r="AB170">
            <v>0</v>
          </cell>
        </row>
        <row r="171">
          <cell r="J171" t="str">
            <v xml:space="preserve">0    </v>
          </cell>
          <cell r="L171" t="str">
            <v>Filtro pólen</v>
          </cell>
          <cell r="M171" t="str">
            <v>Taller</v>
          </cell>
          <cell r="Q171">
            <v>1</v>
          </cell>
          <cell r="R171">
            <v>3200</v>
          </cell>
          <cell r="S171">
            <v>3200</v>
          </cell>
          <cell r="V171">
            <v>0</v>
          </cell>
          <cell r="W171">
            <v>0</v>
          </cell>
          <cell r="X171">
            <v>0</v>
          </cell>
          <cell r="Y171">
            <v>0</v>
          </cell>
          <cell r="Z171">
            <v>0</v>
          </cell>
          <cell r="AA171">
            <v>0</v>
          </cell>
          <cell r="AB171">
            <v>0</v>
          </cell>
        </row>
        <row r="172">
          <cell r="G172" t="str">
            <v>C3 croos 16v</v>
          </cell>
          <cell r="I172" t="str">
            <v>Scanear vehiculo, cambiar bujias.</v>
          </cell>
          <cell r="J172" t="str">
            <v>Scanear vehiculo, cambiar bujias.</v>
          </cell>
          <cell r="S172">
            <v>0</v>
          </cell>
          <cell r="T172">
            <v>1</v>
          </cell>
          <cell r="U172">
            <v>17000</v>
          </cell>
          <cell r="V172">
            <v>17000</v>
          </cell>
          <cell r="W172">
            <v>17000</v>
          </cell>
          <cell r="X172">
            <v>0</v>
          </cell>
          <cell r="Y172">
            <v>0</v>
          </cell>
          <cell r="Z172">
            <v>0</v>
          </cell>
          <cell r="AA172">
            <v>17000</v>
          </cell>
          <cell r="AB172">
            <v>17000</v>
          </cell>
        </row>
        <row r="173">
          <cell r="G173" t="str">
            <v>Saveiro</v>
          </cell>
          <cell r="I173" t="str">
            <v>Cambiar cuerpo completo de termostato.</v>
          </cell>
          <cell r="J173" t="str">
            <v>Cambiar cuerpo completo de termostato.</v>
          </cell>
          <cell r="L173" t="str">
            <v>Liquido refrigerante + agua destilada.</v>
          </cell>
          <cell r="M173" t="str">
            <v>Taller</v>
          </cell>
          <cell r="Q173">
            <v>1</v>
          </cell>
          <cell r="R173">
            <v>7000</v>
          </cell>
          <cell r="S173">
            <v>7000</v>
          </cell>
          <cell r="V173">
            <v>0</v>
          </cell>
          <cell r="W173">
            <v>0</v>
          </cell>
          <cell r="X173">
            <v>0</v>
          </cell>
          <cell r="Y173">
            <v>30368.800000000003</v>
          </cell>
          <cell r="Z173">
            <v>44961</v>
          </cell>
          <cell r="AA173">
            <v>25000</v>
          </cell>
          <cell r="AB173">
            <v>69961</v>
          </cell>
        </row>
        <row r="174">
          <cell r="I174" t="str">
            <v>Depósito de agua con tapa.</v>
          </cell>
          <cell r="J174" t="str">
            <v>Cambiar cuerpo completo de termostato. Depósito de agua con tapa.</v>
          </cell>
          <cell r="L174" t="str">
            <v>Depósito de agua.</v>
          </cell>
          <cell r="M174" t="str">
            <v>Rep Serrano</v>
          </cell>
          <cell r="N174">
            <v>5200</v>
          </cell>
          <cell r="P174">
            <v>0.25</v>
          </cell>
          <cell r="Q174">
            <v>1</v>
          </cell>
          <cell r="R174">
            <v>6500</v>
          </cell>
          <cell r="S174">
            <v>6500</v>
          </cell>
          <cell r="V174">
            <v>0</v>
          </cell>
          <cell r="W174">
            <v>0</v>
          </cell>
          <cell r="X174">
            <v>5200</v>
          </cell>
          <cell r="Y174">
            <v>0</v>
          </cell>
          <cell r="Z174">
            <v>0</v>
          </cell>
          <cell r="AA174">
            <v>0</v>
          </cell>
          <cell r="AB174">
            <v>0</v>
          </cell>
        </row>
        <row r="175">
          <cell r="I175" t="str">
            <v>Armado total con líquido refrigerante y purgado del circuito.</v>
          </cell>
          <cell r="J175" t="str">
            <v>Cambiar cuerpo completo de termostato. Depósito de agua con tapa. Armado total con líquido refrigerante y purgado del circuito.</v>
          </cell>
          <cell r="L175" t="str">
            <v>Tapa de depósito de agua.</v>
          </cell>
          <cell r="M175" t="str">
            <v>Rep Serrano</v>
          </cell>
          <cell r="N175">
            <v>2160</v>
          </cell>
          <cell r="P175">
            <v>0.25</v>
          </cell>
          <cell r="Q175">
            <v>1</v>
          </cell>
          <cell r="R175">
            <v>2700</v>
          </cell>
          <cell r="S175">
            <v>2700</v>
          </cell>
          <cell r="T175">
            <v>1</v>
          </cell>
          <cell r="U175">
            <v>25000</v>
          </cell>
          <cell r="V175">
            <v>25000</v>
          </cell>
          <cell r="W175">
            <v>25000</v>
          </cell>
          <cell r="X175">
            <v>2160</v>
          </cell>
          <cell r="Y175">
            <v>0</v>
          </cell>
          <cell r="Z175">
            <v>0</v>
          </cell>
          <cell r="AA175">
            <v>0</v>
          </cell>
          <cell r="AB175">
            <v>0</v>
          </cell>
        </row>
        <row r="176">
          <cell r="I176" t="str">
            <v>Reajustar tapa de cilindro prueba de temperatura y perdida de agua.</v>
          </cell>
          <cell r="J176" t="str">
            <v>Cambiar cuerpo completo de termostato. Depósito de agua con tapa. Armado total con líquido refrigerante y purgado del circuito. Reajustar tapa de cilindro prueba de temperatura y perdida de agua.</v>
          </cell>
          <cell r="S176">
            <v>0</v>
          </cell>
          <cell r="V176">
            <v>0</v>
          </cell>
          <cell r="W176">
            <v>25000</v>
          </cell>
          <cell r="X176">
            <v>0</v>
          </cell>
          <cell r="Y176">
            <v>0</v>
          </cell>
          <cell r="Z176">
            <v>0</v>
          </cell>
          <cell r="AA176">
            <v>0</v>
          </cell>
          <cell r="AB176">
            <v>0</v>
          </cell>
        </row>
        <row r="177">
          <cell r="G177" t="str">
            <v>saveiro</v>
          </cell>
          <cell r="J177" t="str">
            <v xml:space="preserve">Cambiar cuerpo completo de termostato. Depósito de agua con tapa. Armado total con líquido refrigerante y purgado del circuito. Reajustar tapa de cilindro prueba de temperatura y perdida de agua. </v>
          </cell>
          <cell r="L177" t="str">
            <v>cuerpo de termostato completo</v>
          </cell>
          <cell r="M177" t="str">
            <v>Rep Serrano</v>
          </cell>
          <cell r="N177">
            <v>23008.800000000003</v>
          </cell>
          <cell r="P177">
            <v>0.24999999999999983</v>
          </cell>
          <cell r="Q177">
            <v>1</v>
          </cell>
          <cell r="R177">
            <v>28761</v>
          </cell>
          <cell r="S177">
            <v>28761</v>
          </cell>
          <cell r="V177">
            <v>0</v>
          </cell>
          <cell r="W177">
            <v>25000</v>
          </cell>
          <cell r="X177">
            <v>23008.800000000003</v>
          </cell>
          <cell r="Y177">
            <v>0</v>
          </cell>
          <cell r="Z177">
            <v>0</v>
          </cell>
          <cell r="AA177">
            <v>0</v>
          </cell>
          <cell r="AB177">
            <v>0</v>
          </cell>
        </row>
        <row r="178">
          <cell r="G178" t="str">
            <v>Onix</v>
          </cell>
          <cell r="I178" t="str">
            <v>Cambiar pastillas de freno.</v>
          </cell>
          <cell r="J178" t="str">
            <v>Cambiar pastillas de freno.</v>
          </cell>
          <cell r="S178">
            <v>0</v>
          </cell>
          <cell r="T178">
            <v>1</v>
          </cell>
          <cell r="U178">
            <v>16500</v>
          </cell>
          <cell r="V178">
            <v>16500</v>
          </cell>
          <cell r="W178">
            <v>16500</v>
          </cell>
          <cell r="X178">
            <v>0</v>
          </cell>
          <cell r="Y178">
            <v>0</v>
          </cell>
          <cell r="Z178">
            <v>0</v>
          </cell>
          <cell r="AA178">
            <v>16500</v>
          </cell>
          <cell r="AB178">
            <v>16500</v>
          </cell>
        </row>
        <row r="179">
          <cell r="G179" t="str">
            <v>Oroch</v>
          </cell>
          <cell r="H179">
            <v>235936</v>
          </cell>
          <cell r="I179" t="str">
            <v>Service cambio de aceite y filtros.</v>
          </cell>
          <cell r="J179" t="str">
            <v>Service cambio de aceite y filtros.</v>
          </cell>
          <cell r="L179" t="str">
            <v>Aceite motor</v>
          </cell>
          <cell r="M179" t="str">
            <v>Taller</v>
          </cell>
          <cell r="N179">
            <v>2112</v>
          </cell>
          <cell r="P179">
            <v>1.6041666666666667</v>
          </cell>
          <cell r="Q179">
            <v>6</v>
          </cell>
          <cell r="R179">
            <v>5500</v>
          </cell>
          <cell r="S179">
            <v>33000</v>
          </cell>
          <cell r="T179">
            <v>1</v>
          </cell>
          <cell r="U179">
            <v>26000</v>
          </cell>
          <cell r="V179">
            <v>26000</v>
          </cell>
          <cell r="W179">
            <v>26000</v>
          </cell>
          <cell r="X179">
            <v>12672</v>
          </cell>
          <cell r="Y179">
            <v>8672</v>
          </cell>
          <cell r="Z179">
            <v>50800</v>
          </cell>
          <cell r="AA179">
            <v>26000</v>
          </cell>
          <cell r="AB179">
            <v>76800</v>
          </cell>
        </row>
        <row r="180">
          <cell r="I180" t="str">
            <v>Control del vehículo.</v>
          </cell>
          <cell r="J180" t="str">
            <v>Service cambio de aceite y filtros. Control del vehículo.</v>
          </cell>
          <cell r="L180" t="str">
            <v>Filtro aceite</v>
          </cell>
          <cell r="M180" t="str">
            <v>Taller</v>
          </cell>
          <cell r="Q180">
            <v>1</v>
          </cell>
          <cell r="R180">
            <v>3200</v>
          </cell>
          <cell r="S180">
            <v>3200</v>
          </cell>
          <cell r="V180">
            <v>0</v>
          </cell>
          <cell r="W180">
            <v>26000</v>
          </cell>
          <cell r="X180">
            <v>0</v>
          </cell>
          <cell r="Y180">
            <v>0</v>
          </cell>
          <cell r="Z180">
            <v>0</v>
          </cell>
          <cell r="AA180">
            <v>0</v>
          </cell>
          <cell r="AB180">
            <v>0</v>
          </cell>
        </row>
        <row r="181">
          <cell r="I181" t="str">
            <v xml:space="preserve">Lavado del motor. </v>
          </cell>
          <cell r="J181" t="str">
            <v xml:space="preserve">Service cambio de aceite y filtros. Control del vehículo. Lavado del motor. </v>
          </cell>
          <cell r="L181" t="str">
            <v>Filtro de aire</v>
          </cell>
          <cell r="M181" t="str">
            <v>Rep Serrano</v>
          </cell>
          <cell r="N181">
            <v>4320</v>
          </cell>
          <cell r="P181">
            <v>0.25</v>
          </cell>
          <cell r="Q181">
            <v>1</v>
          </cell>
          <cell r="R181">
            <v>5400</v>
          </cell>
          <cell r="S181">
            <v>5400</v>
          </cell>
          <cell r="V181">
            <v>0</v>
          </cell>
          <cell r="W181">
            <v>26000</v>
          </cell>
          <cell r="X181">
            <v>4320</v>
          </cell>
          <cell r="Y181">
            <v>0</v>
          </cell>
          <cell r="Z181">
            <v>0</v>
          </cell>
          <cell r="AA181">
            <v>0</v>
          </cell>
          <cell r="AB181">
            <v>0</v>
          </cell>
        </row>
        <row r="182">
          <cell r="I182" t="str">
            <v>Control de bujías.</v>
          </cell>
          <cell r="J182" t="str">
            <v>Service cambio de aceite y filtros. Control del vehículo. Lavado del motor.  Control de bujías.</v>
          </cell>
          <cell r="L182" t="str">
            <v>Filtro de nafta</v>
          </cell>
          <cell r="M182" t="str">
            <v>Taller</v>
          </cell>
          <cell r="Q182">
            <v>2</v>
          </cell>
          <cell r="R182">
            <v>3200</v>
          </cell>
          <cell r="S182">
            <v>6400</v>
          </cell>
          <cell r="V182">
            <v>0</v>
          </cell>
          <cell r="W182">
            <v>26000</v>
          </cell>
          <cell r="X182">
            <v>0</v>
          </cell>
          <cell r="Y182">
            <v>0</v>
          </cell>
          <cell r="Z182">
            <v>0</v>
          </cell>
          <cell r="AA182">
            <v>0</v>
          </cell>
          <cell r="AB182">
            <v>0</v>
          </cell>
        </row>
        <row r="183">
          <cell r="J183" t="str">
            <v xml:space="preserve">Service cambio de aceite y filtros. Control del vehículo. Lavado del motor.  Control de bujías. </v>
          </cell>
          <cell r="L183" t="str">
            <v>Filtro de pólen</v>
          </cell>
          <cell r="M183" t="str">
            <v>Rep Serrano</v>
          </cell>
          <cell r="N183">
            <v>2240</v>
          </cell>
          <cell r="P183">
            <v>0.25</v>
          </cell>
          <cell r="Q183">
            <v>1</v>
          </cell>
          <cell r="R183">
            <v>2800</v>
          </cell>
          <cell r="S183">
            <v>2800</v>
          </cell>
          <cell r="V183">
            <v>0</v>
          </cell>
          <cell r="W183">
            <v>26000</v>
          </cell>
          <cell r="X183">
            <v>2240</v>
          </cell>
          <cell r="Y183">
            <v>0</v>
          </cell>
          <cell r="Z183">
            <v>0</v>
          </cell>
          <cell r="AA183">
            <v>0</v>
          </cell>
          <cell r="AB183">
            <v>0</v>
          </cell>
        </row>
        <row r="184">
          <cell r="G184" t="str">
            <v>Sandero stepway MK4M</v>
          </cell>
          <cell r="I184" t="str">
            <v>Cambiar bujías</v>
          </cell>
          <cell r="J184" t="str">
            <v>Cambiar bujías</v>
          </cell>
          <cell r="S184">
            <v>0</v>
          </cell>
          <cell r="T184">
            <v>1</v>
          </cell>
          <cell r="U184">
            <v>13800</v>
          </cell>
          <cell r="V184">
            <v>13800</v>
          </cell>
          <cell r="W184">
            <v>13800</v>
          </cell>
          <cell r="X184">
            <v>0</v>
          </cell>
          <cell r="Y184">
            <v>0</v>
          </cell>
          <cell r="Z184">
            <v>0</v>
          </cell>
          <cell r="AA184">
            <v>13800</v>
          </cell>
          <cell r="AB184">
            <v>13800</v>
          </cell>
        </row>
        <row r="185">
          <cell r="G185" t="str">
            <v>Fiat Siena</v>
          </cell>
          <cell r="H185">
            <v>70665</v>
          </cell>
          <cell r="I185" t="str">
            <v>Service cambio de aceite y filtros.</v>
          </cell>
          <cell r="J185" t="str">
            <v>Service cambio de aceite y filtros.</v>
          </cell>
          <cell r="L185" t="str">
            <v>Aceite 10w40</v>
          </cell>
          <cell r="M185" t="str">
            <v>Taller</v>
          </cell>
          <cell r="N185">
            <v>1214.8399999999999</v>
          </cell>
          <cell r="P185">
            <v>1.5723552072700933</v>
          </cell>
          <cell r="Q185">
            <v>4</v>
          </cell>
          <cell r="R185">
            <v>3125</v>
          </cell>
          <cell r="S185">
            <v>12500</v>
          </cell>
          <cell r="V185">
            <v>0</v>
          </cell>
          <cell r="W185">
            <v>0</v>
          </cell>
          <cell r="X185">
            <v>4859.3599999999997</v>
          </cell>
          <cell r="Y185">
            <v>1214.8399999999999</v>
          </cell>
          <cell r="Z185">
            <v>24400</v>
          </cell>
          <cell r="AA185">
            <v>30000</v>
          </cell>
          <cell r="AB185">
            <v>54400</v>
          </cell>
        </row>
        <row r="186">
          <cell r="I186" t="str">
            <v>Control de vehículo.</v>
          </cell>
          <cell r="J186" t="str">
            <v>Service cambio de aceite y filtros. Control de vehículo.</v>
          </cell>
          <cell r="L186" t="str">
            <v>Filtro aceite</v>
          </cell>
          <cell r="M186" t="str">
            <v>Taller</v>
          </cell>
          <cell r="Q186">
            <v>1</v>
          </cell>
          <cell r="R186">
            <v>2800</v>
          </cell>
          <cell r="S186">
            <v>2800</v>
          </cell>
          <cell r="V186">
            <v>0</v>
          </cell>
          <cell r="W186">
            <v>0</v>
          </cell>
          <cell r="X186">
            <v>0</v>
          </cell>
          <cell r="Y186">
            <v>0</v>
          </cell>
          <cell r="Z186">
            <v>0</v>
          </cell>
          <cell r="AA186">
            <v>0</v>
          </cell>
          <cell r="AB186">
            <v>0</v>
          </cell>
        </row>
        <row r="187">
          <cell r="I187" t="str">
            <v>Control de bujías.</v>
          </cell>
          <cell r="J187" t="str">
            <v>Service cambio de aceite y filtros. Control de vehículo. Control de bujías.</v>
          </cell>
          <cell r="L187" t="str">
            <v>Filtro aire</v>
          </cell>
          <cell r="M187" t="str">
            <v>Taller</v>
          </cell>
          <cell r="Q187">
            <v>1</v>
          </cell>
          <cell r="R187">
            <v>2900</v>
          </cell>
          <cell r="S187">
            <v>2900</v>
          </cell>
          <cell r="V187">
            <v>0</v>
          </cell>
          <cell r="W187">
            <v>0</v>
          </cell>
          <cell r="X187">
            <v>0</v>
          </cell>
          <cell r="Y187">
            <v>0</v>
          </cell>
          <cell r="Z187">
            <v>0</v>
          </cell>
          <cell r="AA187">
            <v>0</v>
          </cell>
          <cell r="AB187">
            <v>0</v>
          </cell>
        </row>
        <row r="188">
          <cell r="I188" t="str">
            <v>Control de correa distribución.</v>
          </cell>
          <cell r="J188" t="str">
            <v>Service cambio de aceite y filtros. Control de vehículo. Control de bujías. Control de correa distribución.</v>
          </cell>
          <cell r="L188" t="str">
            <v>Filtro nafta</v>
          </cell>
          <cell r="M188" t="str">
            <v>Taller</v>
          </cell>
          <cell r="Q188">
            <v>1</v>
          </cell>
          <cell r="R188">
            <v>3400</v>
          </cell>
          <cell r="S188">
            <v>3400</v>
          </cell>
          <cell r="V188">
            <v>0</v>
          </cell>
          <cell r="W188">
            <v>0</v>
          </cell>
          <cell r="X188">
            <v>0</v>
          </cell>
          <cell r="Y188">
            <v>0</v>
          </cell>
          <cell r="Z188">
            <v>0</v>
          </cell>
          <cell r="AA188">
            <v>0</v>
          </cell>
          <cell r="AB188">
            <v>0</v>
          </cell>
        </row>
        <row r="189">
          <cell r="I189" t="str">
            <v>Control bomba de agua.</v>
          </cell>
          <cell r="J189" t="str">
            <v>Service cambio de aceite y filtros. Control de vehículo. Control de bujías. Control de correa distribución. Control bomba de agua.</v>
          </cell>
          <cell r="L189" t="str">
            <v>Filtro pólen</v>
          </cell>
          <cell r="M189" t="str">
            <v>Taller</v>
          </cell>
          <cell r="Q189">
            <v>1</v>
          </cell>
          <cell r="R189">
            <v>2800</v>
          </cell>
          <cell r="S189">
            <v>2800</v>
          </cell>
          <cell r="T189">
            <v>1</v>
          </cell>
          <cell r="U189">
            <v>30000</v>
          </cell>
          <cell r="V189">
            <v>30000</v>
          </cell>
          <cell r="W189">
            <v>30000</v>
          </cell>
          <cell r="X189">
            <v>0</v>
          </cell>
          <cell r="Y189">
            <v>0</v>
          </cell>
          <cell r="Z189">
            <v>0</v>
          </cell>
          <cell r="AA189">
            <v>0</v>
          </cell>
          <cell r="AB189">
            <v>0</v>
          </cell>
        </row>
        <row r="190">
          <cell r="I190" t="str">
            <v>Control vibración. Se halló  soporte motor superior izquierdo lado caja con algura.</v>
          </cell>
          <cell r="J190" t="str">
            <v>Service cambio de aceite y filtros. Control de vehículo. Control de bujías. Control de correa distribución. Control bomba de agua. Control vibración. Se halló  soporte motor superior izquierdo lado caja con algura.</v>
          </cell>
          <cell r="S190">
            <v>0</v>
          </cell>
          <cell r="V190">
            <v>0</v>
          </cell>
          <cell r="W190">
            <v>30000</v>
          </cell>
          <cell r="X190">
            <v>0</v>
          </cell>
          <cell r="Y190">
            <v>0</v>
          </cell>
          <cell r="Z190">
            <v>0</v>
          </cell>
          <cell r="AA190">
            <v>0</v>
          </cell>
          <cell r="AB190">
            <v>0</v>
          </cell>
        </row>
        <row r="191">
          <cell r="J191" t="str">
            <v xml:space="preserve">Service cambio de aceite y filtros. Control de vehículo. Control de bujías. Control de correa distribución. Control bomba de agua. Control vibración. Se halló  soporte motor superior izquierdo lado caja con algura. </v>
          </cell>
          <cell r="S191">
            <v>0</v>
          </cell>
          <cell r="V191">
            <v>0</v>
          </cell>
          <cell r="W191">
            <v>30000</v>
          </cell>
          <cell r="X191">
            <v>0</v>
          </cell>
          <cell r="Y191">
            <v>0</v>
          </cell>
          <cell r="Z191">
            <v>0</v>
          </cell>
          <cell r="AA191">
            <v>0</v>
          </cell>
          <cell r="AB191">
            <v>0</v>
          </cell>
        </row>
        <row r="192">
          <cell r="G192" t="str">
            <v>Ecosport</v>
          </cell>
          <cell r="I192" t="str">
            <v>Desarmar ambos frenos traseros, limpieza de los mismos.</v>
          </cell>
          <cell r="J192" t="str">
            <v>Desarmar ambos frenos traseros, limpieza de los mismos.</v>
          </cell>
          <cell r="S192">
            <v>0</v>
          </cell>
          <cell r="V192">
            <v>0</v>
          </cell>
          <cell r="W192">
            <v>0</v>
          </cell>
          <cell r="X192">
            <v>0</v>
          </cell>
          <cell r="Y192">
            <v>0</v>
          </cell>
          <cell r="Z192">
            <v>0</v>
          </cell>
          <cell r="AA192">
            <v>8000</v>
          </cell>
          <cell r="AB192">
            <v>8000</v>
          </cell>
        </row>
        <row r="193">
          <cell r="I193" t="str">
            <v>Regulación de cinta y de freno de mano.</v>
          </cell>
          <cell r="J193" t="str">
            <v>Desarmar ambos frenos traseros, limpieza de los mismos. Regulación de cinta y de freno de mano.</v>
          </cell>
          <cell r="S193">
            <v>0</v>
          </cell>
          <cell r="T193">
            <v>1</v>
          </cell>
          <cell r="U193">
            <v>8000</v>
          </cell>
          <cell r="V193">
            <v>8000</v>
          </cell>
          <cell r="W193">
            <v>8000</v>
          </cell>
          <cell r="X193">
            <v>0</v>
          </cell>
          <cell r="Y193">
            <v>0</v>
          </cell>
          <cell r="Z193">
            <v>0</v>
          </cell>
          <cell r="AA193">
            <v>0</v>
          </cell>
          <cell r="AB193">
            <v>0</v>
          </cell>
        </row>
        <row r="194">
          <cell r="G194" t="str">
            <v>Peugeot 408 HDI</v>
          </cell>
          <cell r="H194">
            <v>111788</v>
          </cell>
          <cell r="I194" t="str">
            <v>Service cambio de aceite y filtros.</v>
          </cell>
          <cell r="J194" t="str">
            <v>Service cambio de aceite y filtros.</v>
          </cell>
          <cell r="L194" t="str">
            <v>Aceite de motor 5w30</v>
          </cell>
          <cell r="M194" t="str">
            <v>Taller</v>
          </cell>
          <cell r="N194">
            <v>2112</v>
          </cell>
          <cell r="P194">
            <v>1.6041666666666667</v>
          </cell>
          <cell r="Q194">
            <v>5</v>
          </cell>
          <cell r="R194">
            <v>5500</v>
          </cell>
          <cell r="S194">
            <v>27500</v>
          </cell>
          <cell r="V194">
            <v>0</v>
          </cell>
          <cell r="W194">
            <v>0</v>
          </cell>
          <cell r="X194">
            <v>10560</v>
          </cell>
          <cell r="Y194">
            <v>2112</v>
          </cell>
          <cell r="Z194">
            <v>58800</v>
          </cell>
          <cell r="AA194">
            <v>25000</v>
          </cell>
          <cell r="AB194">
            <v>83800</v>
          </cell>
        </row>
        <row r="195">
          <cell r="I195" t="str">
            <v>Control de vehículo.</v>
          </cell>
          <cell r="J195" t="str">
            <v>Service cambio de aceite y filtros. Control de vehículo.</v>
          </cell>
          <cell r="L195" t="str">
            <v>Filtro aceite</v>
          </cell>
          <cell r="M195" t="str">
            <v>Taller</v>
          </cell>
          <cell r="Q195">
            <v>1</v>
          </cell>
          <cell r="R195">
            <v>3900</v>
          </cell>
          <cell r="S195">
            <v>3900</v>
          </cell>
          <cell r="V195">
            <v>0</v>
          </cell>
          <cell r="W195">
            <v>0</v>
          </cell>
          <cell r="X195">
            <v>0</v>
          </cell>
          <cell r="Y195">
            <v>0</v>
          </cell>
          <cell r="Z195">
            <v>0</v>
          </cell>
          <cell r="AA195">
            <v>0</v>
          </cell>
          <cell r="AB195">
            <v>0</v>
          </cell>
        </row>
        <row r="196">
          <cell r="I196" t="str">
            <v>Rotación.</v>
          </cell>
          <cell r="J196" t="str">
            <v>Service cambio de aceite y filtros. Control de vehículo. Rotación.</v>
          </cell>
          <cell r="L196" t="str">
            <v>Filtro aire</v>
          </cell>
          <cell r="M196" t="str">
            <v>Taller</v>
          </cell>
          <cell r="Q196">
            <v>1</v>
          </cell>
          <cell r="R196">
            <v>5600</v>
          </cell>
          <cell r="S196">
            <v>5600</v>
          </cell>
          <cell r="V196">
            <v>0</v>
          </cell>
          <cell r="W196">
            <v>0</v>
          </cell>
          <cell r="X196">
            <v>0</v>
          </cell>
          <cell r="Y196">
            <v>0</v>
          </cell>
          <cell r="Z196">
            <v>0</v>
          </cell>
          <cell r="AA196">
            <v>0</v>
          </cell>
          <cell r="AB196">
            <v>0</v>
          </cell>
        </row>
        <row r="197">
          <cell r="J197" t="str">
            <v xml:space="preserve">Service cambio de aceite y filtros. Control de vehículo. Rotación. </v>
          </cell>
          <cell r="L197" t="str">
            <v>Filtro gasoil</v>
          </cell>
          <cell r="M197" t="str">
            <v>Taller</v>
          </cell>
          <cell r="Q197">
            <v>1</v>
          </cell>
          <cell r="R197">
            <v>18800</v>
          </cell>
          <cell r="S197">
            <v>18800</v>
          </cell>
          <cell r="V197">
            <v>0</v>
          </cell>
          <cell r="W197">
            <v>0</v>
          </cell>
          <cell r="X197">
            <v>0</v>
          </cell>
          <cell r="Y197">
            <v>0</v>
          </cell>
          <cell r="Z197">
            <v>0</v>
          </cell>
          <cell r="AA197">
            <v>0</v>
          </cell>
          <cell r="AB197">
            <v>0</v>
          </cell>
        </row>
        <row r="198">
          <cell r="J198" t="str">
            <v xml:space="preserve">Service cambio de aceite y filtros. Control de vehículo. Rotación.  </v>
          </cell>
          <cell r="L198" t="str">
            <v>Filtro pólen</v>
          </cell>
          <cell r="M198" t="str">
            <v>Taller</v>
          </cell>
          <cell r="Q198">
            <v>1</v>
          </cell>
          <cell r="R198">
            <v>3000</v>
          </cell>
          <cell r="S198">
            <v>3000</v>
          </cell>
          <cell r="T198">
            <v>1</v>
          </cell>
          <cell r="U198">
            <v>25000</v>
          </cell>
          <cell r="V198">
            <v>25000</v>
          </cell>
          <cell r="W198">
            <v>25000</v>
          </cell>
          <cell r="X198">
            <v>0</v>
          </cell>
          <cell r="Y198">
            <v>0</v>
          </cell>
          <cell r="Z198">
            <v>0</v>
          </cell>
          <cell r="AA198">
            <v>0</v>
          </cell>
          <cell r="AB198">
            <v>0</v>
          </cell>
        </row>
        <row r="199">
          <cell r="G199" t="str">
            <v>Suran</v>
          </cell>
          <cell r="H199">
            <v>169843</v>
          </cell>
          <cell r="I199" t="str">
            <v>Service cambio de aceite y filtro.</v>
          </cell>
          <cell r="J199" t="str">
            <v>Service cambio de aceite y filtro.</v>
          </cell>
          <cell r="L199" t="str">
            <v>Aceite motor 10w40</v>
          </cell>
          <cell r="M199" t="str">
            <v>Taller</v>
          </cell>
          <cell r="N199">
            <v>1214.8399999999999</v>
          </cell>
          <cell r="P199">
            <v>1.5723552072700933</v>
          </cell>
          <cell r="Q199">
            <v>4</v>
          </cell>
          <cell r="R199">
            <v>3125</v>
          </cell>
          <cell r="S199">
            <v>12500</v>
          </cell>
          <cell r="V199">
            <v>0</v>
          </cell>
          <cell r="W199">
            <v>0</v>
          </cell>
          <cell r="X199">
            <v>4859.3599999999997</v>
          </cell>
          <cell r="Y199">
            <v>1214.8399999999999</v>
          </cell>
          <cell r="Z199">
            <v>25900</v>
          </cell>
          <cell r="AA199">
            <v>23000</v>
          </cell>
          <cell r="AB199">
            <v>48900</v>
          </cell>
        </row>
        <row r="200">
          <cell r="I200" t="str">
            <v>Control general del vehículo.</v>
          </cell>
          <cell r="J200" t="str">
            <v>Service cambio de aceite y filtro. Control general del vehículo.</v>
          </cell>
          <cell r="L200" t="str">
            <v>Filtro aceite</v>
          </cell>
          <cell r="M200" t="str">
            <v>Taller</v>
          </cell>
          <cell r="Q200">
            <v>1</v>
          </cell>
          <cell r="R200">
            <v>3000</v>
          </cell>
          <cell r="S200">
            <v>3000</v>
          </cell>
          <cell r="V200">
            <v>0</v>
          </cell>
          <cell r="W200">
            <v>0</v>
          </cell>
          <cell r="X200">
            <v>0</v>
          </cell>
          <cell r="Y200">
            <v>0</v>
          </cell>
          <cell r="Z200">
            <v>0</v>
          </cell>
          <cell r="AA200">
            <v>0</v>
          </cell>
          <cell r="AB200">
            <v>0</v>
          </cell>
        </row>
        <row r="201">
          <cell r="J201" t="str">
            <v xml:space="preserve">Service cambio de aceite y filtro. Control general del vehículo. </v>
          </cell>
          <cell r="L201" t="str">
            <v>Filtro aire</v>
          </cell>
          <cell r="M201" t="str">
            <v>Taller</v>
          </cell>
          <cell r="Q201">
            <v>1</v>
          </cell>
          <cell r="R201">
            <v>4000</v>
          </cell>
          <cell r="S201">
            <v>4000</v>
          </cell>
          <cell r="V201">
            <v>0</v>
          </cell>
          <cell r="W201">
            <v>0</v>
          </cell>
          <cell r="X201">
            <v>0</v>
          </cell>
          <cell r="Y201">
            <v>0</v>
          </cell>
          <cell r="Z201">
            <v>0</v>
          </cell>
          <cell r="AA201">
            <v>0</v>
          </cell>
          <cell r="AB201">
            <v>0</v>
          </cell>
        </row>
        <row r="202">
          <cell r="J202" t="str">
            <v xml:space="preserve">Service cambio de aceite y filtro. Control general del vehículo.  </v>
          </cell>
          <cell r="L202" t="str">
            <v>Filtro nafta</v>
          </cell>
          <cell r="M202" t="str">
            <v>Taller</v>
          </cell>
          <cell r="Q202">
            <v>1</v>
          </cell>
          <cell r="R202">
            <v>3200</v>
          </cell>
          <cell r="S202">
            <v>3200</v>
          </cell>
          <cell r="V202">
            <v>0</v>
          </cell>
          <cell r="W202">
            <v>0</v>
          </cell>
          <cell r="X202">
            <v>0</v>
          </cell>
          <cell r="Y202">
            <v>0</v>
          </cell>
          <cell r="Z202">
            <v>0</v>
          </cell>
          <cell r="AA202">
            <v>0</v>
          </cell>
          <cell r="AB202">
            <v>0</v>
          </cell>
        </row>
        <row r="203">
          <cell r="J203" t="str">
            <v xml:space="preserve">Service cambio de aceite y filtro. Control general del vehículo.   </v>
          </cell>
          <cell r="L203" t="str">
            <v>Filtro pólen</v>
          </cell>
          <cell r="M203" t="str">
            <v>Taller</v>
          </cell>
          <cell r="Q203">
            <v>1</v>
          </cell>
          <cell r="R203">
            <v>3200</v>
          </cell>
          <cell r="S203">
            <v>3200</v>
          </cell>
          <cell r="T203">
            <v>1</v>
          </cell>
          <cell r="U203">
            <v>23000</v>
          </cell>
          <cell r="V203">
            <v>23000</v>
          </cell>
          <cell r="W203">
            <v>23000</v>
          </cell>
          <cell r="X203">
            <v>0</v>
          </cell>
          <cell r="Y203">
            <v>0</v>
          </cell>
          <cell r="Z203">
            <v>0</v>
          </cell>
          <cell r="AA203">
            <v>0</v>
          </cell>
          <cell r="AB203">
            <v>0</v>
          </cell>
        </row>
        <row r="204">
          <cell r="G204" t="str">
            <v>Kangoo</v>
          </cell>
          <cell r="H204">
            <v>124000</v>
          </cell>
          <cell r="I204" t="str">
            <v>Service cambio de aceite y filtros.</v>
          </cell>
          <cell r="J204" t="str">
            <v>Service cambio de aceite y filtros.</v>
          </cell>
          <cell r="L204" t="str">
            <v>Aceite motor 10w40</v>
          </cell>
          <cell r="M204" t="str">
            <v>Taller</v>
          </cell>
          <cell r="N204">
            <v>1214.8399999999999</v>
          </cell>
          <cell r="P204">
            <v>1.5723552072700933</v>
          </cell>
          <cell r="Q204">
            <v>5</v>
          </cell>
          <cell r="R204">
            <v>3125</v>
          </cell>
          <cell r="S204">
            <v>15625</v>
          </cell>
          <cell r="V204">
            <v>0</v>
          </cell>
          <cell r="W204">
            <v>0</v>
          </cell>
          <cell r="X204">
            <v>6074.2</v>
          </cell>
          <cell r="Y204">
            <v>93854.84</v>
          </cell>
          <cell r="Z204">
            <v>153825</v>
          </cell>
          <cell r="AA204">
            <v>70000</v>
          </cell>
          <cell r="AB204">
            <v>223825</v>
          </cell>
        </row>
        <row r="205">
          <cell r="I205" t="str">
            <v>Control tren delantero.</v>
          </cell>
          <cell r="J205" t="str">
            <v>Service cambio de aceite y filtros. Control tren delantero.</v>
          </cell>
          <cell r="L205" t="str">
            <v>Filtro aceite</v>
          </cell>
          <cell r="M205" t="str">
            <v>Taller</v>
          </cell>
          <cell r="Q205">
            <v>1</v>
          </cell>
          <cell r="R205">
            <v>2800</v>
          </cell>
          <cell r="S205">
            <v>2800</v>
          </cell>
          <cell r="V205">
            <v>0</v>
          </cell>
          <cell r="W205">
            <v>0</v>
          </cell>
          <cell r="X205">
            <v>0</v>
          </cell>
          <cell r="Y205">
            <v>0</v>
          </cell>
          <cell r="Z205">
            <v>0</v>
          </cell>
          <cell r="AA205">
            <v>0</v>
          </cell>
          <cell r="AB205">
            <v>0</v>
          </cell>
        </row>
        <row r="206">
          <cell r="I206" t="str">
            <v>Ajustar ambas rótulas inferiores.</v>
          </cell>
          <cell r="J206" t="str">
            <v>Service cambio de aceite y filtros. Control tren delantero. Ajustar ambas rótulas inferiores.</v>
          </cell>
          <cell r="L206" t="str">
            <v>Filtro aire</v>
          </cell>
          <cell r="M206" t="str">
            <v>Taller</v>
          </cell>
          <cell r="Q206">
            <v>1</v>
          </cell>
          <cell r="R206">
            <v>3800</v>
          </cell>
          <cell r="S206">
            <v>3800</v>
          </cell>
          <cell r="V206">
            <v>0</v>
          </cell>
          <cell r="W206">
            <v>0</v>
          </cell>
          <cell r="X206">
            <v>0</v>
          </cell>
          <cell r="Y206">
            <v>0</v>
          </cell>
          <cell r="Z206">
            <v>0</v>
          </cell>
          <cell r="AA206">
            <v>0</v>
          </cell>
          <cell r="AB206">
            <v>0</v>
          </cell>
        </row>
        <row r="207">
          <cell r="I207" t="str">
            <v>Cambiar ambos bolilleros ruedas delanteras.</v>
          </cell>
          <cell r="J207" t="str">
            <v>Service cambio de aceite y filtros. Control tren delantero. Ajustar ambas rótulas inferiores. Cambiar ambos bolilleros ruedas delanteras.</v>
          </cell>
          <cell r="L207" t="str">
            <v>Filtro nafta</v>
          </cell>
          <cell r="M207" t="str">
            <v>Taller</v>
          </cell>
          <cell r="Q207">
            <v>1</v>
          </cell>
          <cell r="R207">
            <v>3200</v>
          </cell>
          <cell r="S207">
            <v>3200</v>
          </cell>
          <cell r="V207">
            <v>0</v>
          </cell>
          <cell r="W207">
            <v>0</v>
          </cell>
          <cell r="X207">
            <v>0</v>
          </cell>
          <cell r="Y207">
            <v>0</v>
          </cell>
          <cell r="Z207">
            <v>0</v>
          </cell>
          <cell r="AA207">
            <v>0</v>
          </cell>
          <cell r="AB207">
            <v>0</v>
          </cell>
        </row>
        <row r="208">
          <cell r="I208" t="str">
            <v>(Se halló pérdida de aceite por distribución)</v>
          </cell>
          <cell r="J208" t="str">
            <v>Service cambio de aceite y filtros. Control tren delantero. Ajustar ambas rótulas inferiores. Cambiar ambos bolilleros ruedas delanteras. (Se halló pérdida de aceite por distribución)</v>
          </cell>
          <cell r="L208" t="str">
            <v>Bolilleros rueda delantera</v>
          </cell>
          <cell r="M208" t="str">
            <v>Rep Serrano</v>
          </cell>
          <cell r="N208">
            <v>19360</v>
          </cell>
          <cell r="P208">
            <v>0.25</v>
          </cell>
          <cell r="Q208">
            <v>1</v>
          </cell>
          <cell r="R208">
            <v>24200</v>
          </cell>
          <cell r="S208">
            <v>24200</v>
          </cell>
          <cell r="T208">
            <v>1</v>
          </cell>
          <cell r="U208">
            <v>70000</v>
          </cell>
          <cell r="V208">
            <v>70000</v>
          </cell>
          <cell r="W208">
            <v>70000</v>
          </cell>
          <cell r="X208">
            <v>19360</v>
          </cell>
          <cell r="Y208">
            <v>0</v>
          </cell>
          <cell r="Z208">
            <v>0</v>
          </cell>
          <cell r="AA208">
            <v>0</v>
          </cell>
          <cell r="AB208">
            <v>0</v>
          </cell>
        </row>
        <row r="209">
          <cell r="I209" t="str">
            <v>Desarmar y cambiar distribución completa, con bomba de agua.</v>
          </cell>
          <cell r="J209" t="str">
            <v>Service cambio de aceite y filtros. Control tren delantero. Ajustar ambas rótulas inferiores. Cambiar ambos bolilleros ruedas delanteras. (Se halló pérdida de aceite por distribución) Desarmar y cambiar distribución completa, con bomba de agua.</v>
          </cell>
          <cell r="L209" t="str">
            <v xml:space="preserve">Kit distribución con bomba </v>
          </cell>
          <cell r="M209" t="str">
            <v>Barotto</v>
          </cell>
          <cell r="N209">
            <v>70400</v>
          </cell>
          <cell r="P209">
            <v>0.25</v>
          </cell>
          <cell r="Q209">
            <v>1</v>
          </cell>
          <cell r="R209">
            <v>88000</v>
          </cell>
          <cell r="S209">
            <v>88000</v>
          </cell>
          <cell r="V209">
            <v>0</v>
          </cell>
          <cell r="W209">
            <v>70000</v>
          </cell>
          <cell r="X209">
            <v>70400</v>
          </cell>
          <cell r="Y209">
            <v>0</v>
          </cell>
          <cell r="Z209">
            <v>0</v>
          </cell>
          <cell r="AA209">
            <v>0</v>
          </cell>
          <cell r="AB209">
            <v>0</v>
          </cell>
        </row>
        <row r="210">
          <cell r="I210" t="str">
            <v>Cambiar retenes árbol de leva.</v>
          </cell>
          <cell r="J210" t="str">
            <v>Service cambio de aceite y filtros. Control tren delantero. Ajustar ambas rótulas inferiores. Cambiar ambos bolilleros ruedas delanteras. (Se halló pérdida de aceite por distribución) Desarmar y cambiar distribución completa, con bomba de agua. Cambiar retenes árbol de leva.</v>
          </cell>
          <cell r="L210" t="str">
            <v>Retenes de leva</v>
          </cell>
          <cell r="M210" t="str">
            <v>Barotto</v>
          </cell>
          <cell r="N210">
            <v>2880</v>
          </cell>
          <cell r="P210">
            <v>0.25</v>
          </cell>
          <cell r="Q210">
            <v>2</v>
          </cell>
          <cell r="R210">
            <v>3600</v>
          </cell>
          <cell r="S210">
            <v>7200</v>
          </cell>
          <cell r="V210">
            <v>0</v>
          </cell>
          <cell r="W210">
            <v>70000</v>
          </cell>
          <cell r="X210">
            <v>5760</v>
          </cell>
          <cell r="Y210">
            <v>0</v>
          </cell>
          <cell r="Z210">
            <v>0</v>
          </cell>
          <cell r="AA210">
            <v>0</v>
          </cell>
          <cell r="AB210">
            <v>0</v>
          </cell>
        </row>
        <row r="211">
          <cell r="I211" t="str">
            <v>Colocar liquido refrigerante.</v>
          </cell>
          <cell r="J211" t="str">
            <v>Service cambio de aceite y filtros. Control tren delantero. Ajustar ambas rótulas inferiores. Cambiar ambos bolilleros ruedas delanteras. (Se halló pérdida de aceite por distribución) Desarmar y cambiar distribución completa, con bomba de agua. Cambiar retenes árbol de leva. Colocar liquido refrigerante.</v>
          </cell>
          <cell r="L211" t="str">
            <v>Liquido refrigerante + destilada</v>
          </cell>
          <cell r="M211" t="str">
            <v>Taller</v>
          </cell>
          <cell r="Q211">
            <v>1</v>
          </cell>
          <cell r="R211">
            <v>7000</v>
          </cell>
          <cell r="S211">
            <v>7000</v>
          </cell>
          <cell r="V211">
            <v>0</v>
          </cell>
          <cell r="W211">
            <v>70000</v>
          </cell>
          <cell r="X211">
            <v>0</v>
          </cell>
          <cell r="Y211">
            <v>0</v>
          </cell>
          <cell r="Z211">
            <v>0</v>
          </cell>
          <cell r="AA211">
            <v>0</v>
          </cell>
          <cell r="AB211">
            <v>0</v>
          </cell>
        </row>
        <row r="212">
          <cell r="I212" t="str">
            <v>Cambiar luz baja lado izquierdo y una luz stop trasera.</v>
          </cell>
          <cell r="J212" t="str">
            <v>Service cambio de aceite y filtros. Control tren delantero. Ajustar ambas rótulas inferiores. Cambiar ambos bolilleros ruedas delanteras. (Se halló pérdida de aceite por distribución) Desarmar y cambiar distribución completa, con bomba de agua. Cambiar retenes árbol de leva. Colocar liquido refrigerante. Cambiar luz baja lado izquierdo y una luz stop trasera.</v>
          </cell>
          <cell r="L212" t="str">
            <v>foco</v>
          </cell>
          <cell r="M212" t="str">
            <v>Taller</v>
          </cell>
          <cell r="Q212">
            <v>1</v>
          </cell>
          <cell r="R212">
            <v>2000</v>
          </cell>
          <cell r="S212">
            <v>2000</v>
          </cell>
          <cell r="V212">
            <v>0</v>
          </cell>
          <cell r="W212">
            <v>70000</v>
          </cell>
          <cell r="X212">
            <v>0</v>
          </cell>
          <cell r="Y212">
            <v>0</v>
          </cell>
          <cell r="Z212">
            <v>0</v>
          </cell>
          <cell r="AA212">
            <v>0</v>
          </cell>
          <cell r="AB212">
            <v>0</v>
          </cell>
        </row>
        <row r="213">
          <cell r="J213">
            <v>0</v>
          </cell>
          <cell r="L213" t="str">
            <v>bateria</v>
          </cell>
          <cell r="M213" t="str">
            <v>Atilio Lucero</v>
          </cell>
          <cell r="Q213">
            <v>1</v>
          </cell>
          <cell r="R213">
            <v>50500</v>
          </cell>
          <cell r="S213">
            <v>50500</v>
          </cell>
          <cell r="V213">
            <v>0</v>
          </cell>
          <cell r="W213">
            <v>0</v>
          </cell>
          <cell r="X213">
            <v>0</v>
          </cell>
          <cell r="Y213">
            <v>0</v>
          </cell>
          <cell r="Z213">
            <v>50500</v>
          </cell>
          <cell r="AA213">
            <v>0</v>
          </cell>
          <cell r="AB213">
            <v>50500</v>
          </cell>
        </row>
        <row r="214">
          <cell r="G214" t="str">
            <v>Audi A4</v>
          </cell>
          <cell r="I214" t="str">
            <v>Service cambio de aceite y filtros.</v>
          </cell>
          <cell r="J214" t="str">
            <v>Service cambio de aceite y filtros.</v>
          </cell>
          <cell r="L214" t="str">
            <v>Aceite 5w30</v>
          </cell>
          <cell r="M214" t="str">
            <v>Taller</v>
          </cell>
          <cell r="N214">
            <v>2112</v>
          </cell>
          <cell r="P214">
            <v>2.0776515151515151</v>
          </cell>
          <cell r="Q214">
            <v>4.5</v>
          </cell>
          <cell r="R214">
            <v>6500</v>
          </cell>
          <cell r="S214">
            <v>29250</v>
          </cell>
          <cell r="V214">
            <v>0</v>
          </cell>
          <cell r="W214">
            <v>0</v>
          </cell>
          <cell r="X214">
            <v>9504</v>
          </cell>
          <cell r="Y214">
            <v>2112</v>
          </cell>
          <cell r="Z214">
            <v>61850</v>
          </cell>
          <cell r="AA214">
            <v>25000</v>
          </cell>
          <cell r="AB214">
            <v>86850</v>
          </cell>
        </row>
        <row r="215">
          <cell r="G215" t="str">
            <v>Audi A4</v>
          </cell>
          <cell r="J215" t="str">
            <v xml:space="preserve">Service cambio de aceite y filtros. </v>
          </cell>
          <cell r="L215" t="str">
            <v>Kit de filtros</v>
          </cell>
          <cell r="M215" t="str">
            <v>Taller</v>
          </cell>
          <cell r="Q215">
            <v>1</v>
          </cell>
          <cell r="R215">
            <v>24600</v>
          </cell>
          <cell r="S215">
            <v>24600</v>
          </cell>
          <cell r="V215">
            <v>0</v>
          </cell>
          <cell r="W215">
            <v>0</v>
          </cell>
          <cell r="X215">
            <v>0</v>
          </cell>
          <cell r="Y215">
            <v>0</v>
          </cell>
          <cell r="Z215">
            <v>0</v>
          </cell>
          <cell r="AA215">
            <v>0</v>
          </cell>
          <cell r="AB215">
            <v>0</v>
          </cell>
        </row>
        <row r="216">
          <cell r="I216" t="str">
            <v>Control del vehículo.</v>
          </cell>
          <cell r="J216" t="str">
            <v>Service cambio de aceite y filtros.  Control del vehículo.</v>
          </cell>
          <cell r="L216" t="str">
            <v>scaneo vehículo diagnóstico</v>
          </cell>
          <cell r="M216" t="str">
            <v>Taller</v>
          </cell>
          <cell r="Q216">
            <v>1</v>
          </cell>
          <cell r="R216">
            <v>8000</v>
          </cell>
          <cell r="S216">
            <v>8000</v>
          </cell>
          <cell r="T216">
            <v>1</v>
          </cell>
          <cell r="U216">
            <v>25000</v>
          </cell>
          <cell r="V216">
            <v>25000</v>
          </cell>
          <cell r="W216">
            <v>25000</v>
          </cell>
          <cell r="X216">
            <v>0</v>
          </cell>
          <cell r="Y216">
            <v>0</v>
          </cell>
          <cell r="Z216">
            <v>0</v>
          </cell>
          <cell r="AA216">
            <v>0</v>
          </cell>
          <cell r="AB216">
            <v>0</v>
          </cell>
        </row>
        <row r="217">
          <cell r="I217" t="str">
            <v>Rotación de ruedas.</v>
          </cell>
          <cell r="J217" t="str">
            <v>Service cambio de aceite y filtros.  Control del vehículo. Rotación de ruedas.</v>
          </cell>
          <cell r="S217">
            <v>0</v>
          </cell>
          <cell r="V217">
            <v>0</v>
          </cell>
          <cell r="W217">
            <v>25000</v>
          </cell>
          <cell r="X217">
            <v>0</v>
          </cell>
          <cell r="Y217">
            <v>0</v>
          </cell>
          <cell r="Z217">
            <v>0</v>
          </cell>
          <cell r="AA217">
            <v>0</v>
          </cell>
          <cell r="AB217">
            <v>0</v>
          </cell>
        </row>
        <row r="218">
          <cell r="I218" t="str">
            <v>Scaneo del vehículo, borrar aviso inspección pendiente y diagnóstico válvula recirculadora se halló excesiva resistencia.</v>
          </cell>
          <cell r="J218" t="str">
            <v>Service cambio de aceite y filtros.  Control del vehículo. Rotación de ruedas. Scaneo del vehículo, borrar aviso inspección pendiente y diagnóstico válvula recirculadora se halló excesiva resistencia.</v>
          </cell>
          <cell r="S218">
            <v>0</v>
          </cell>
          <cell r="V218">
            <v>0</v>
          </cell>
          <cell r="W218">
            <v>25000</v>
          </cell>
          <cell r="X218">
            <v>0</v>
          </cell>
          <cell r="Y218">
            <v>0</v>
          </cell>
          <cell r="Z218">
            <v>0</v>
          </cell>
          <cell r="AA218">
            <v>0</v>
          </cell>
          <cell r="AB218">
            <v>0</v>
          </cell>
        </row>
        <row r="219">
          <cell r="I219" t="str">
            <v>Liquido refrigerante.</v>
          </cell>
          <cell r="J219" t="str">
            <v>Service cambio de aceite y filtros.  Control del vehículo. Rotación de ruedas. Scaneo del vehículo, borrar aviso inspección pendiente y diagnóstico válvula recirculadora se halló excesiva resistencia. Liquido refrigerante.</v>
          </cell>
          <cell r="S219">
            <v>0</v>
          </cell>
          <cell r="V219">
            <v>0</v>
          </cell>
          <cell r="W219">
            <v>25000</v>
          </cell>
          <cell r="X219">
            <v>0</v>
          </cell>
          <cell r="Y219">
            <v>0</v>
          </cell>
          <cell r="Z219">
            <v>0</v>
          </cell>
          <cell r="AA219">
            <v>0</v>
          </cell>
          <cell r="AB219">
            <v>0</v>
          </cell>
        </row>
        <row r="220">
          <cell r="G220" t="str">
            <v>Ranger</v>
          </cell>
          <cell r="I220" t="str">
            <v>Service cambio de aceite y filtro.</v>
          </cell>
          <cell r="J220" t="str">
            <v>Service cambio de aceite y filtro.</v>
          </cell>
          <cell r="L220" t="str">
            <v>Aceite 5w30</v>
          </cell>
          <cell r="M220" t="str">
            <v>Taller</v>
          </cell>
          <cell r="N220">
            <v>2112</v>
          </cell>
          <cell r="P220">
            <v>1.6041666666666667</v>
          </cell>
          <cell r="Q220">
            <v>8.5</v>
          </cell>
          <cell r="R220">
            <v>5500</v>
          </cell>
          <cell r="S220">
            <v>46750</v>
          </cell>
          <cell r="V220">
            <v>0</v>
          </cell>
          <cell r="W220">
            <v>0</v>
          </cell>
          <cell r="X220">
            <v>17952</v>
          </cell>
          <cell r="Y220">
            <v>2112</v>
          </cell>
          <cell r="Z220">
            <v>72615</v>
          </cell>
          <cell r="AA220">
            <v>30000</v>
          </cell>
          <cell r="AB220">
            <v>102615</v>
          </cell>
        </row>
        <row r="221">
          <cell r="I221" t="str">
            <v>Control del vehículo.</v>
          </cell>
          <cell r="J221" t="str">
            <v>Service cambio de aceite y filtro. Control del vehículo.</v>
          </cell>
          <cell r="L221" t="str">
            <v>Kit de filtros</v>
          </cell>
          <cell r="M221" t="str">
            <v>Taller</v>
          </cell>
          <cell r="Q221">
            <v>1</v>
          </cell>
          <cell r="R221">
            <v>18000</v>
          </cell>
          <cell r="S221">
            <v>18000</v>
          </cell>
          <cell r="V221">
            <v>0</v>
          </cell>
          <cell r="W221">
            <v>0</v>
          </cell>
          <cell r="X221">
            <v>0</v>
          </cell>
          <cell r="Y221">
            <v>0</v>
          </cell>
          <cell r="Z221">
            <v>0</v>
          </cell>
          <cell r="AA221">
            <v>0</v>
          </cell>
          <cell r="AB221">
            <v>0</v>
          </cell>
        </row>
        <row r="222">
          <cell r="I222" t="str">
            <v>Agregar aceite caja de transferencia.</v>
          </cell>
          <cell r="J222" t="str">
            <v>Service cambio de aceite y filtro. Control del vehículo. Agregar aceite caja de transferencia.</v>
          </cell>
          <cell r="L222" t="str">
            <v>Aceite caja de transferencia</v>
          </cell>
          <cell r="M222" t="str">
            <v>Taller</v>
          </cell>
          <cell r="Q222">
            <v>1</v>
          </cell>
          <cell r="R222">
            <v>7865</v>
          </cell>
          <cell r="S222">
            <v>7865</v>
          </cell>
          <cell r="T222">
            <v>1</v>
          </cell>
          <cell r="U222">
            <v>30000</v>
          </cell>
          <cell r="V222">
            <v>30000</v>
          </cell>
          <cell r="W222">
            <v>30000</v>
          </cell>
          <cell r="X222">
            <v>0</v>
          </cell>
          <cell r="Y222">
            <v>0</v>
          </cell>
          <cell r="Z222">
            <v>0</v>
          </cell>
          <cell r="AA222">
            <v>0</v>
          </cell>
          <cell r="AB222">
            <v>0</v>
          </cell>
        </row>
        <row r="223">
          <cell r="G223" t="str">
            <v>Gol</v>
          </cell>
          <cell r="H223">
            <v>140416</v>
          </cell>
          <cell r="I223" t="str">
            <v>Control del vehiculo.</v>
          </cell>
          <cell r="J223" t="str">
            <v>Control del vehiculo.</v>
          </cell>
          <cell r="L223" t="str">
            <v>Liquido refrigerante + agua destilada</v>
          </cell>
          <cell r="M223" t="str">
            <v>Taller</v>
          </cell>
          <cell r="Q223">
            <v>1</v>
          </cell>
          <cell r="R223">
            <v>7000</v>
          </cell>
          <cell r="S223">
            <v>7000</v>
          </cell>
          <cell r="T223">
            <v>1</v>
          </cell>
          <cell r="U223">
            <v>18000</v>
          </cell>
          <cell r="V223">
            <v>18000</v>
          </cell>
          <cell r="W223">
            <v>18000</v>
          </cell>
          <cell r="X223">
            <v>0</v>
          </cell>
          <cell r="Y223">
            <v>0</v>
          </cell>
          <cell r="Z223">
            <v>7000</v>
          </cell>
          <cell r="AA223">
            <v>18000</v>
          </cell>
          <cell r="AB223">
            <v>25000</v>
          </cell>
        </row>
        <row r="224">
          <cell r="I224" t="str">
            <v>Cambio liquido refrigerante.</v>
          </cell>
          <cell r="J224" t="str">
            <v>Control del vehiculo. Cambio liquido refrigerante.</v>
          </cell>
          <cell r="S224">
            <v>0</v>
          </cell>
          <cell r="V224">
            <v>0</v>
          </cell>
          <cell r="W224">
            <v>18000</v>
          </cell>
          <cell r="X224">
            <v>0</v>
          </cell>
          <cell r="Y224">
            <v>0</v>
          </cell>
          <cell r="Z224">
            <v>0</v>
          </cell>
          <cell r="AA224">
            <v>0</v>
          </cell>
          <cell r="AB224">
            <v>0</v>
          </cell>
        </row>
        <row r="225">
          <cell r="I225" t="str">
            <v>Lavado del recuperador de agua.</v>
          </cell>
          <cell r="J225" t="str">
            <v>Control del vehiculo. Cambio liquido refrigerante. Lavado del recuperador de agua.</v>
          </cell>
          <cell r="S225">
            <v>0</v>
          </cell>
          <cell r="V225">
            <v>0</v>
          </cell>
          <cell r="W225">
            <v>18000</v>
          </cell>
          <cell r="X225">
            <v>0</v>
          </cell>
          <cell r="Y225">
            <v>0</v>
          </cell>
          <cell r="Z225">
            <v>0</v>
          </cell>
          <cell r="AA225">
            <v>0</v>
          </cell>
          <cell r="AB225">
            <v>0</v>
          </cell>
        </row>
        <row r="226">
          <cell r="I226" t="str">
            <v>Purgado del circuito.</v>
          </cell>
          <cell r="J226" t="str">
            <v>Control del vehiculo. Cambio liquido refrigerante. Lavado del recuperador de agua. Purgado del circuito.</v>
          </cell>
          <cell r="S226">
            <v>0</v>
          </cell>
          <cell r="V226">
            <v>0</v>
          </cell>
          <cell r="W226">
            <v>18000</v>
          </cell>
          <cell r="X226">
            <v>0</v>
          </cell>
          <cell r="Y226">
            <v>0</v>
          </cell>
          <cell r="Z226">
            <v>0</v>
          </cell>
          <cell r="AA226">
            <v>0</v>
          </cell>
          <cell r="AB226">
            <v>0</v>
          </cell>
        </row>
        <row r="227">
          <cell r="H227">
            <v>277621</v>
          </cell>
          <cell r="I227" t="str">
            <v>Cambio de aceite y filtros.</v>
          </cell>
          <cell r="J227" t="str">
            <v>Cambio de aceite y filtros.</v>
          </cell>
          <cell r="M227" t="str">
            <v>Propio cliente</v>
          </cell>
          <cell r="S227">
            <v>0</v>
          </cell>
          <cell r="T227">
            <v>1</v>
          </cell>
          <cell r="U227">
            <v>30000</v>
          </cell>
          <cell r="V227">
            <v>30000</v>
          </cell>
          <cell r="W227">
            <v>30000</v>
          </cell>
          <cell r="X227">
            <v>0</v>
          </cell>
          <cell r="Y227">
            <v>0</v>
          </cell>
          <cell r="Z227">
            <v>0</v>
          </cell>
          <cell r="AA227">
            <v>30000</v>
          </cell>
          <cell r="AB227">
            <v>30000</v>
          </cell>
        </row>
        <row r="228">
          <cell r="I228" t="str">
            <v>Desarmar distribución completa.</v>
          </cell>
          <cell r="J228" t="str">
            <v>Cambio de aceite y filtros. Desarmar distribución completa.</v>
          </cell>
          <cell r="M228" t="str">
            <v>Propio cliente</v>
          </cell>
          <cell r="S228">
            <v>0</v>
          </cell>
          <cell r="V228">
            <v>0</v>
          </cell>
          <cell r="W228">
            <v>30000</v>
          </cell>
          <cell r="X228">
            <v>0</v>
          </cell>
          <cell r="Y228">
            <v>0</v>
          </cell>
          <cell r="Z228">
            <v>0</v>
          </cell>
          <cell r="AA228">
            <v>0</v>
          </cell>
          <cell r="AB228">
            <v>0</v>
          </cell>
        </row>
        <row r="229">
          <cell r="I229" t="str">
            <v>Cambiar kit bomba de agua.</v>
          </cell>
          <cell r="J229" t="str">
            <v>Cambio de aceite y filtros. Desarmar distribución completa. Cambiar kit bomba de agua.</v>
          </cell>
          <cell r="M229" t="str">
            <v>Propio cliente</v>
          </cell>
          <cell r="S229">
            <v>0</v>
          </cell>
          <cell r="V229">
            <v>0</v>
          </cell>
          <cell r="W229">
            <v>30000</v>
          </cell>
          <cell r="X229">
            <v>0</v>
          </cell>
          <cell r="Y229">
            <v>0</v>
          </cell>
          <cell r="Z229">
            <v>0</v>
          </cell>
          <cell r="AA229">
            <v>0</v>
          </cell>
          <cell r="AB229">
            <v>0</v>
          </cell>
        </row>
        <row r="230">
          <cell r="I230" t="str">
            <v>Liquido refrigerante, purgado del circuito refrigerante y cambiar correa poliv.</v>
          </cell>
          <cell r="J230" t="str">
            <v>Cambio de aceite y filtros. Desarmar distribución completa. Cambiar kit bomba de agua. Liquido refrigerante, purgado del circuito refrigerante y cambiar correa poliv.</v>
          </cell>
          <cell r="M230" t="str">
            <v>Propio cliente</v>
          </cell>
          <cell r="S230">
            <v>0</v>
          </cell>
          <cell r="V230">
            <v>0</v>
          </cell>
          <cell r="W230">
            <v>30000</v>
          </cell>
          <cell r="X230">
            <v>0</v>
          </cell>
          <cell r="Y230">
            <v>0</v>
          </cell>
          <cell r="Z230">
            <v>0</v>
          </cell>
          <cell r="AA230">
            <v>0</v>
          </cell>
          <cell r="AB230">
            <v>0</v>
          </cell>
        </row>
        <row r="231">
          <cell r="G231" t="str">
            <v>Kangoo</v>
          </cell>
          <cell r="I231" t="str">
            <v>Sacar tapa de cilindro íntegra.</v>
          </cell>
          <cell r="J231" t="str">
            <v>Sacar tapa de cilindro íntegra.</v>
          </cell>
          <cell r="M231" t="str">
            <v>Propio cliente</v>
          </cell>
          <cell r="S231">
            <v>0</v>
          </cell>
          <cell r="T231">
            <v>1</v>
          </cell>
          <cell r="U231">
            <v>100000</v>
          </cell>
          <cell r="V231">
            <v>100000</v>
          </cell>
          <cell r="W231">
            <v>100000</v>
          </cell>
          <cell r="X231">
            <v>0</v>
          </cell>
          <cell r="Y231">
            <v>0</v>
          </cell>
          <cell r="Z231">
            <v>0</v>
          </cell>
          <cell r="AA231">
            <v>100000</v>
          </cell>
          <cell r="AB231">
            <v>100000</v>
          </cell>
        </row>
        <row r="232">
          <cell r="I232" t="str">
            <v>Limpieza, colocar tapa de cilindro reparada.</v>
          </cell>
          <cell r="J232" t="str">
            <v>Sacar tapa de cilindro íntegra. Limpieza, colocar tapa de cilindro reparada.</v>
          </cell>
          <cell r="M232" t="str">
            <v>Propio cliente</v>
          </cell>
          <cell r="S232">
            <v>0</v>
          </cell>
          <cell r="V232">
            <v>0</v>
          </cell>
          <cell r="W232">
            <v>100000</v>
          </cell>
          <cell r="X232">
            <v>0</v>
          </cell>
          <cell r="Y232">
            <v>0</v>
          </cell>
          <cell r="Z232">
            <v>0</v>
          </cell>
          <cell r="AA232">
            <v>0</v>
          </cell>
          <cell r="AB232">
            <v>0</v>
          </cell>
        </row>
        <row r="233">
          <cell r="I233" t="str">
            <v>Cambiar líquido refrigerante.</v>
          </cell>
          <cell r="J233" t="str">
            <v>Sacar tapa de cilindro íntegra. Limpieza, colocar tapa de cilindro reparada. Cambiar líquido refrigerante.</v>
          </cell>
          <cell r="M233" t="str">
            <v>Propio cliente</v>
          </cell>
          <cell r="S233">
            <v>0</v>
          </cell>
          <cell r="V233">
            <v>0</v>
          </cell>
          <cell r="W233">
            <v>100000</v>
          </cell>
          <cell r="X233">
            <v>0</v>
          </cell>
          <cell r="Y233">
            <v>0</v>
          </cell>
          <cell r="Z233">
            <v>0</v>
          </cell>
          <cell r="AA233">
            <v>0</v>
          </cell>
          <cell r="AB233">
            <v>0</v>
          </cell>
        </row>
        <row r="234">
          <cell r="I234" t="str">
            <v>Bomba de agua.</v>
          </cell>
          <cell r="J234" t="str">
            <v>Sacar tapa de cilindro íntegra. Limpieza, colocar tapa de cilindro reparada. Cambiar líquido refrigerante. Bomba de agua.</v>
          </cell>
          <cell r="M234" t="str">
            <v>Propio cliente</v>
          </cell>
          <cell r="S234">
            <v>0</v>
          </cell>
          <cell r="V234">
            <v>0</v>
          </cell>
          <cell r="W234">
            <v>100000</v>
          </cell>
          <cell r="X234">
            <v>0</v>
          </cell>
          <cell r="Y234">
            <v>0</v>
          </cell>
          <cell r="Z234">
            <v>0</v>
          </cell>
          <cell r="AA234">
            <v>0</v>
          </cell>
          <cell r="AB234">
            <v>0</v>
          </cell>
        </row>
        <row r="235">
          <cell r="I235" t="str">
            <v>Armado total.  Puesta a punto.</v>
          </cell>
          <cell r="J235" t="str">
            <v>Sacar tapa de cilindro íntegra. Limpieza, colocar tapa de cilindro reparada. Cambiar líquido refrigerante. Bomba de agua. Armado total.  Puesta a punto.</v>
          </cell>
          <cell r="M235" t="str">
            <v>Propio cliente</v>
          </cell>
          <cell r="S235">
            <v>0</v>
          </cell>
          <cell r="V235">
            <v>0</v>
          </cell>
          <cell r="W235">
            <v>100000</v>
          </cell>
          <cell r="X235">
            <v>0</v>
          </cell>
          <cell r="Y235">
            <v>0</v>
          </cell>
          <cell r="Z235">
            <v>0</v>
          </cell>
          <cell r="AA235">
            <v>0</v>
          </cell>
          <cell r="AB235">
            <v>0</v>
          </cell>
        </row>
        <row r="236">
          <cell r="G236" t="str">
            <v>Fiorino</v>
          </cell>
          <cell r="H236">
            <v>215000</v>
          </cell>
          <cell r="I236" t="str">
            <v>Desarmar distribución completa. Cambiar.</v>
          </cell>
          <cell r="J236" t="str">
            <v>Desarmar distribución completa. Cambiar.</v>
          </cell>
          <cell r="M236" t="str">
            <v>Propio cliente</v>
          </cell>
          <cell r="S236">
            <v>0</v>
          </cell>
          <cell r="T236">
            <v>1</v>
          </cell>
          <cell r="U236">
            <v>30000</v>
          </cell>
          <cell r="V236">
            <v>30000</v>
          </cell>
          <cell r="W236">
            <v>30000</v>
          </cell>
          <cell r="X236">
            <v>0</v>
          </cell>
          <cell r="Y236">
            <v>0</v>
          </cell>
          <cell r="Z236">
            <v>0</v>
          </cell>
          <cell r="AA236">
            <v>30000</v>
          </cell>
          <cell r="AB236">
            <v>30000</v>
          </cell>
        </row>
        <row r="237">
          <cell r="I237" t="str">
            <v>Cambiar correa poliv y correas tensoras de alternador.</v>
          </cell>
          <cell r="J237" t="str">
            <v>Desarmar distribución completa. Cambiar. Cambiar correa poliv y correas tensoras de alternador.</v>
          </cell>
          <cell r="M237" t="str">
            <v>Propio cliente</v>
          </cell>
          <cell r="S237">
            <v>0</v>
          </cell>
          <cell r="V237">
            <v>0</v>
          </cell>
          <cell r="W237">
            <v>30000</v>
          </cell>
          <cell r="X237">
            <v>0</v>
          </cell>
          <cell r="Y237">
            <v>0</v>
          </cell>
          <cell r="Z237">
            <v>0</v>
          </cell>
          <cell r="AA237">
            <v>0</v>
          </cell>
          <cell r="AB237">
            <v>0</v>
          </cell>
        </row>
        <row r="238">
          <cell r="I238" t="str">
            <v>Bomba de agua. Cambiar líquido refrigerante, purgado.</v>
          </cell>
          <cell r="J238" t="str">
            <v>Desarmar distribución completa. Cambiar. Cambiar correa poliv y correas tensoras de alternador. Bomba de agua. Cambiar líquido refrigerante, purgado.</v>
          </cell>
          <cell r="M238" t="str">
            <v>Propio cliente</v>
          </cell>
          <cell r="S238">
            <v>0</v>
          </cell>
          <cell r="V238">
            <v>0</v>
          </cell>
          <cell r="W238">
            <v>30000</v>
          </cell>
          <cell r="X238">
            <v>0</v>
          </cell>
          <cell r="Y238">
            <v>0</v>
          </cell>
          <cell r="Z238">
            <v>0</v>
          </cell>
          <cell r="AA238">
            <v>0</v>
          </cell>
          <cell r="AB238">
            <v>0</v>
          </cell>
        </row>
        <row r="239">
          <cell r="I239" t="str">
            <v>Puesta a punto. Cambiar bujias y cable de bujías.</v>
          </cell>
          <cell r="J239" t="str">
            <v>Desarmar distribución completa. Cambiar. Cambiar correa poliv y correas tensoras de alternador. Bomba de agua. Cambiar líquido refrigerante, purgado. Puesta a punto. Cambiar bujias y cable de bujías.</v>
          </cell>
          <cell r="M239" t="str">
            <v>Propio cliente</v>
          </cell>
          <cell r="S239">
            <v>0</v>
          </cell>
          <cell r="V239">
            <v>0</v>
          </cell>
          <cell r="W239">
            <v>30000</v>
          </cell>
          <cell r="X239">
            <v>0</v>
          </cell>
          <cell r="Y239">
            <v>0</v>
          </cell>
          <cell r="Z239">
            <v>0</v>
          </cell>
          <cell r="AA239">
            <v>0</v>
          </cell>
          <cell r="AB239">
            <v>0</v>
          </cell>
        </row>
        <row r="240">
          <cell r="I240" t="str">
            <v xml:space="preserve">Armado total. </v>
          </cell>
          <cell r="J240" t="str">
            <v xml:space="preserve">Desarmar distribución completa. Cambiar. Cambiar correa poliv y correas tensoras de alternador. Bomba de agua. Cambiar líquido refrigerante, purgado. Puesta a punto. Cambiar bujias y cable de bujías. Armado total. </v>
          </cell>
          <cell r="M240" t="str">
            <v>Propio cliente</v>
          </cell>
          <cell r="S240">
            <v>0</v>
          </cell>
          <cell r="V240">
            <v>0</v>
          </cell>
          <cell r="W240">
            <v>30000</v>
          </cell>
          <cell r="X240">
            <v>0</v>
          </cell>
          <cell r="Y240">
            <v>0</v>
          </cell>
          <cell r="Z240">
            <v>0</v>
          </cell>
          <cell r="AA240">
            <v>0</v>
          </cell>
          <cell r="AB240">
            <v>0</v>
          </cell>
        </row>
        <row r="241">
          <cell r="G241" t="str">
            <v>Fiorino</v>
          </cell>
          <cell r="I241" t="str">
            <v>Desarmar distribución completa.</v>
          </cell>
          <cell r="J241" t="str">
            <v>Desarmar distribución completa.</v>
          </cell>
          <cell r="M241" t="str">
            <v>Propio cliente</v>
          </cell>
          <cell r="S241">
            <v>0</v>
          </cell>
          <cell r="T241">
            <v>1</v>
          </cell>
          <cell r="U241">
            <v>28000</v>
          </cell>
          <cell r="V241">
            <v>28000</v>
          </cell>
          <cell r="W241">
            <v>28000</v>
          </cell>
          <cell r="X241">
            <v>0</v>
          </cell>
          <cell r="Y241">
            <v>0</v>
          </cell>
          <cell r="Z241">
            <v>0</v>
          </cell>
          <cell r="AA241">
            <v>28000</v>
          </cell>
          <cell r="AB241">
            <v>28000</v>
          </cell>
        </row>
        <row r="242">
          <cell r="I242" t="str">
            <v>Cambiar bomba de agua.</v>
          </cell>
          <cell r="J242" t="str">
            <v>Desarmar distribución completa. Cambiar bomba de agua.</v>
          </cell>
          <cell r="M242" t="str">
            <v>Propio cliente</v>
          </cell>
          <cell r="S242">
            <v>0</v>
          </cell>
          <cell r="V242">
            <v>0</v>
          </cell>
          <cell r="W242">
            <v>28000</v>
          </cell>
          <cell r="X242">
            <v>0</v>
          </cell>
          <cell r="Y242">
            <v>0</v>
          </cell>
          <cell r="Z242">
            <v>0</v>
          </cell>
          <cell r="AA242">
            <v>0</v>
          </cell>
          <cell r="AB242">
            <v>0</v>
          </cell>
        </row>
        <row r="243">
          <cell r="I243" t="str">
            <v>Pusta a punto. Armado total.</v>
          </cell>
          <cell r="J243" t="str">
            <v>Desarmar distribución completa. Cambiar bomba de agua. Pusta a punto. Armado total.</v>
          </cell>
          <cell r="M243" t="str">
            <v>Propio cliente</v>
          </cell>
          <cell r="S243">
            <v>0</v>
          </cell>
          <cell r="V243">
            <v>0</v>
          </cell>
          <cell r="W243">
            <v>28000</v>
          </cell>
          <cell r="X243">
            <v>0</v>
          </cell>
          <cell r="Y243">
            <v>0</v>
          </cell>
          <cell r="Z243">
            <v>0</v>
          </cell>
          <cell r="AA243">
            <v>0</v>
          </cell>
          <cell r="AB243">
            <v>0</v>
          </cell>
        </row>
        <row r="244">
          <cell r="I244" t="str">
            <v>Trasbazado líquido refrigerante, completar nivel.</v>
          </cell>
          <cell r="J244" t="str">
            <v>Desarmar distribución completa. Cambiar bomba de agua. Pusta a punto. Armado total. Trasbazado líquido refrigerante, completar nivel.</v>
          </cell>
          <cell r="M244" t="str">
            <v>Propio cliente</v>
          </cell>
          <cell r="S244">
            <v>0</v>
          </cell>
          <cell r="V244">
            <v>0</v>
          </cell>
          <cell r="W244">
            <v>28000</v>
          </cell>
          <cell r="X244">
            <v>0</v>
          </cell>
          <cell r="Y244">
            <v>0</v>
          </cell>
          <cell r="Z244">
            <v>0</v>
          </cell>
          <cell r="AA244">
            <v>0</v>
          </cell>
          <cell r="AB244">
            <v>0</v>
          </cell>
        </row>
        <row r="245">
          <cell r="I245" t="str">
            <v>Purgado circuito de refrigeración.</v>
          </cell>
          <cell r="J245" t="str">
            <v>Desarmar distribución completa. Cambiar bomba de agua. Pusta a punto. Armado total. Trasbazado líquido refrigerante, completar nivel. Purgado circuito de refrigeración.</v>
          </cell>
          <cell r="M245" t="str">
            <v>Propio cliente</v>
          </cell>
          <cell r="S245">
            <v>0</v>
          </cell>
          <cell r="V245">
            <v>0</v>
          </cell>
          <cell r="W245">
            <v>28000</v>
          </cell>
          <cell r="X245">
            <v>0</v>
          </cell>
          <cell r="Y245">
            <v>0</v>
          </cell>
          <cell r="Z245">
            <v>0</v>
          </cell>
          <cell r="AA245">
            <v>0</v>
          </cell>
          <cell r="AB245">
            <v>0</v>
          </cell>
        </row>
        <row r="246">
          <cell r="J246">
            <v>0</v>
          </cell>
          <cell r="S246">
            <v>0</v>
          </cell>
          <cell r="V246">
            <v>0</v>
          </cell>
          <cell r="W246">
            <v>0</v>
          </cell>
          <cell r="X246">
            <v>0</v>
          </cell>
          <cell r="Y246">
            <v>0</v>
          </cell>
          <cell r="Z246">
            <v>0</v>
          </cell>
          <cell r="AA246">
            <v>4500</v>
          </cell>
          <cell r="AB246">
            <v>4500</v>
          </cell>
        </row>
        <row r="247">
          <cell r="G247" t="str">
            <v>Fiorino</v>
          </cell>
          <cell r="H247">
            <v>215000</v>
          </cell>
          <cell r="I247" t="str">
            <v>Cambio de aceite y filtros.</v>
          </cell>
          <cell r="J247" t="str">
            <v>0 Cambio de aceite y filtros.</v>
          </cell>
          <cell r="S247">
            <v>0</v>
          </cell>
          <cell r="T247">
            <v>1</v>
          </cell>
          <cell r="U247">
            <v>4500</v>
          </cell>
          <cell r="V247">
            <v>4500</v>
          </cell>
          <cell r="W247">
            <v>4500</v>
          </cell>
          <cell r="X247">
            <v>0</v>
          </cell>
          <cell r="Y247">
            <v>0</v>
          </cell>
          <cell r="Z247">
            <v>0</v>
          </cell>
          <cell r="AA247">
            <v>0</v>
          </cell>
          <cell r="AB247">
            <v>0</v>
          </cell>
        </row>
        <row r="248">
          <cell r="G248" t="str">
            <v>Kangoo</v>
          </cell>
          <cell r="H248">
            <v>286728</v>
          </cell>
          <cell r="I248" t="str">
            <v>Control tren delantero.</v>
          </cell>
          <cell r="J248" t="str">
            <v>Control tren delantero.</v>
          </cell>
          <cell r="M248" t="str">
            <v>Propio cliente</v>
          </cell>
          <cell r="S248">
            <v>0</v>
          </cell>
          <cell r="V248">
            <v>0</v>
          </cell>
          <cell r="W248">
            <v>0</v>
          </cell>
          <cell r="X248">
            <v>0</v>
          </cell>
          <cell r="Y248">
            <v>0</v>
          </cell>
          <cell r="Z248">
            <v>0</v>
          </cell>
          <cell r="AA248">
            <v>8000</v>
          </cell>
          <cell r="AB248">
            <v>8000</v>
          </cell>
        </row>
        <row r="249">
          <cell r="I249" t="str">
            <v>Cambiar bujes de punta barra estabilizadora.</v>
          </cell>
          <cell r="J249" t="str">
            <v>Control tren delantero. Cambiar bujes de punta barra estabilizadora.</v>
          </cell>
          <cell r="M249" t="str">
            <v>Propio cliente</v>
          </cell>
          <cell r="S249">
            <v>0</v>
          </cell>
          <cell r="T249">
            <v>1</v>
          </cell>
          <cell r="U249">
            <v>8000</v>
          </cell>
          <cell r="V249">
            <v>8000</v>
          </cell>
          <cell r="W249">
            <v>8000</v>
          </cell>
          <cell r="X249">
            <v>0</v>
          </cell>
          <cell r="Y249">
            <v>0</v>
          </cell>
          <cell r="Z249">
            <v>0</v>
          </cell>
          <cell r="AA249">
            <v>0</v>
          </cell>
          <cell r="AB249">
            <v>0</v>
          </cell>
        </row>
        <row r="250">
          <cell r="I250" t="str">
            <v>Control parcial del vehiculo.</v>
          </cell>
          <cell r="J250" t="str">
            <v>Control tren delantero. Cambiar bujes de punta barra estabilizadora. Control parcial del vehiculo.</v>
          </cell>
          <cell r="M250" t="str">
            <v>Propio cliente</v>
          </cell>
          <cell r="S250">
            <v>0</v>
          </cell>
          <cell r="V250">
            <v>0</v>
          </cell>
          <cell r="W250">
            <v>8000</v>
          </cell>
          <cell r="X250">
            <v>0</v>
          </cell>
          <cell r="Y250">
            <v>0</v>
          </cell>
          <cell r="Z250">
            <v>0</v>
          </cell>
          <cell r="AA250">
            <v>0</v>
          </cell>
          <cell r="AB250">
            <v>0</v>
          </cell>
        </row>
        <row r="251">
          <cell r="G251" t="str">
            <v>Fiorino</v>
          </cell>
          <cell r="I251" t="str">
            <v>Desarmar distribución completa, cambiar Kit, bomba de agua</v>
          </cell>
          <cell r="J251" t="str">
            <v>Desarmar distribución completa, cambiar Kit, bomba de agua</v>
          </cell>
          <cell r="L251" t="str">
            <v>Kit distribución original</v>
          </cell>
          <cell r="M251" t="str">
            <v>Taller</v>
          </cell>
          <cell r="Q251">
            <v>1</v>
          </cell>
          <cell r="R251">
            <v>26800</v>
          </cell>
          <cell r="S251">
            <v>26800</v>
          </cell>
          <cell r="V251">
            <v>0</v>
          </cell>
          <cell r="W251">
            <v>0</v>
          </cell>
          <cell r="X251">
            <v>0</v>
          </cell>
          <cell r="Y251">
            <v>0</v>
          </cell>
          <cell r="Z251">
            <v>59400</v>
          </cell>
          <cell r="AA251">
            <v>30000</v>
          </cell>
          <cell r="AB251">
            <v>89400</v>
          </cell>
        </row>
        <row r="252">
          <cell r="I252" t="str">
            <v>Correa poliv, liquido refrigerante, limpieza del depósito recuperador de agua.</v>
          </cell>
          <cell r="J252" t="str">
            <v>Desarmar distribución completa, cambiar Kit, bomba de agua Correa poliv, liquido refrigerante, limpieza del depósito recuperador de agua.</v>
          </cell>
          <cell r="L252" t="str">
            <v>Correa 5PK original</v>
          </cell>
          <cell r="M252" t="str">
            <v>Taller</v>
          </cell>
          <cell r="Q252">
            <v>1</v>
          </cell>
          <cell r="R252">
            <v>6800</v>
          </cell>
          <cell r="S252">
            <v>6800</v>
          </cell>
          <cell r="V252">
            <v>0</v>
          </cell>
          <cell r="W252">
            <v>0</v>
          </cell>
          <cell r="X252">
            <v>0</v>
          </cell>
          <cell r="Y252">
            <v>0</v>
          </cell>
          <cell r="Z252">
            <v>0</v>
          </cell>
          <cell r="AA252">
            <v>0</v>
          </cell>
          <cell r="AB252">
            <v>0</v>
          </cell>
        </row>
        <row r="253">
          <cell r="I253" t="str">
            <v>Purgado del circuito refrigerante. Puesta a punto .Armado total.</v>
          </cell>
          <cell r="J253" t="str">
            <v>Desarmar distribución completa, cambiar Kit, bomba de agua Correa poliv, liquido refrigerante, limpieza del depósito recuperador de agua. Purgado del circuito refrigerante. Puesta a punto .Armado total.</v>
          </cell>
          <cell r="L253" t="str">
            <v>líquido refrigerante + destilada</v>
          </cell>
          <cell r="M253" t="str">
            <v>Taller</v>
          </cell>
          <cell r="Q253">
            <v>1</v>
          </cell>
          <cell r="R253">
            <v>7000</v>
          </cell>
          <cell r="S253">
            <v>7000</v>
          </cell>
          <cell r="T253">
            <v>1</v>
          </cell>
          <cell r="U253">
            <v>30000</v>
          </cell>
          <cell r="V253">
            <v>30000</v>
          </cell>
          <cell r="W253">
            <v>30000</v>
          </cell>
          <cell r="X253">
            <v>0</v>
          </cell>
          <cell r="Y253">
            <v>0</v>
          </cell>
          <cell r="Z253">
            <v>0</v>
          </cell>
          <cell r="AA253">
            <v>0</v>
          </cell>
          <cell r="AB253">
            <v>0</v>
          </cell>
        </row>
        <row r="254">
          <cell r="I254" t="str">
            <v>Lavado motor.</v>
          </cell>
          <cell r="J254" t="str">
            <v>Desarmar distribución completa, cambiar Kit, bomba de agua Correa poliv, liquido refrigerante, limpieza del depósito recuperador de agua. Purgado del circuito refrigerante. Puesta a punto .Armado total. Lavado motor.</v>
          </cell>
          <cell r="L254" t="str">
            <v>Bomba de agua</v>
          </cell>
          <cell r="M254" t="str">
            <v>Taller</v>
          </cell>
          <cell r="Q254">
            <v>1</v>
          </cell>
          <cell r="R254">
            <v>18800</v>
          </cell>
          <cell r="S254">
            <v>18800</v>
          </cell>
          <cell r="V254">
            <v>0</v>
          </cell>
          <cell r="W254">
            <v>30000</v>
          </cell>
          <cell r="X254">
            <v>0</v>
          </cell>
          <cell r="Y254">
            <v>0</v>
          </cell>
          <cell r="Z254">
            <v>0</v>
          </cell>
          <cell r="AA254">
            <v>0</v>
          </cell>
          <cell r="AB254">
            <v>0</v>
          </cell>
        </row>
        <row r="255">
          <cell r="G255" t="str">
            <v>Tucson</v>
          </cell>
          <cell r="H255">
            <v>116507</v>
          </cell>
          <cell r="J255">
            <v>0</v>
          </cell>
          <cell r="L255" t="str">
            <v>Aceite motor 5w30</v>
          </cell>
          <cell r="M255" t="str">
            <v>Taller</v>
          </cell>
          <cell r="N255">
            <v>2112</v>
          </cell>
          <cell r="P255">
            <v>1.6041666666666667</v>
          </cell>
          <cell r="Q255">
            <v>8.5</v>
          </cell>
          <cell r="R255">
            <v>5500</v>
          </cell>
          <cell r="S255">
            <v>46750</v>
          </cell>
          <cell r="V255">
            <v>0</v>
          </cell>
          <cell r="W255">
            <v>0</v>
          </cell>
          <cell r="X255">
            <v>17952</v>
          </cell>
          <cell r="Y255">
            <v>8448</v>
          </cell>
          <cell r="Z255">
            <v>68150</v>
          </cell>
          <cell r="AA255">
            <v>0</v>
          </cell>
          <cell r="AB255">
            <v>68150</v>
          </cell>
        </row>
        <row r="256">
          <cell r="J256" t="str">
            <v xml:space="preserve">0 </v>
          </cell>
          <cell r="L256" t="str">
            <v>Filtro aceite</v>
          </cell>
          <cell r="M256" t="str">
            <v>Taller</v>
          </cell>
          <cell r="N256">
            <v>2112</v>
          </cell>
          <cell r="P256">
            <v>1.6041666666666667</v>
          </cell>
          <cell r="Q256">
            <v>1</v>
          </cell>
          <cell r="R256">
            <v>9600</v>
          </cell>
          <cell r="S256">
            <v>9600</v>
          </cell>
          <cell r="V256">
            <v>0</v>
          </cell>
          <cell r="W256">
            <v>0</v>
          </cell>
          <cell r="X256">
            <v>2112</v>
          </cell>
          <cell r="Y256">
            <v>0</v>
          </cell>
          <cell r="Z256">
            <v>0</v>
          </cell>
          <cell r="AA256">
            <v>0</v>
          </cell>
          <cell r="AB256">
            <v>0</v>
          </cell>
        </row>
        <row r="257">
          <cell r="J257" t="str">
            <v xml:space="preserve">0  </v>
          </cell>
          <cell r="L257" t="str">
            <v>Filtro aire</v>
          </cell>
          <cell r="M257" t="str">
            <v>Taller</v>
          </cell>
          <cell r="N257">
            <v>2112</v>
          </cell>
          <cell r="P257">
            <v>1.6041666666666667</v>
          </cell>
          <cell r="Q257">
            <v>1</v>
          </cell>
          <cell r="R257">
            <v>8800</v>
          </cell>
          <cell r="S257">
            <v>8800</v>
          </cell>
          <cell r="V257">
            <v>0</v>
          </cell>
          <cell r="W257">
            <v>0</v>
          </cell>
          <cell r="X257">
            <v>2112</v>
          </cell>
          <cell r="Y257">
            <v>0</v>
          </cell>
          <cell r="Z257">
            <v>0</v>
          </cell>
          <cell r="AA257">
            <v>0</v>
          </cell>
          <cell r="AB257">
            <v>0</v>
          </cell>
        </row>
        <row r="258">
          <cell r="J258" t="str">
            <v xml:space="preserve">0   </v>
          </cell>
          <cell r="L258" t="str">
            <v>Filtro pólen</v>
          </cell>
          <cell r="M258" t="str">
            <v>Taller</v>
          </cell>
          <cell r="N258">
            <v>2112</v>
          </cell>
          <cell r="P258">
            <v>1.6041666666666667</v>
          </cell>
          <cell r="Q258">
            <v>1</v>
          </cell>
          <cell r="R258">
            <v>3000</v>
          </cell>
          <cell r="S258">
            <v>3000</v>
          </cell>
          <cell r="V258">
            <v>0</v>
          </cell>
          <cell r="W258">
            <v>0</v>
          </cell>
          <cell r="X258">
            <v>2112</v>
          </cell>
          <cell r="Y258">
            <v>0</v>
          </cell>
          <cell r="Z258">
            <v>0</v>
          </cell>
          <cell r="AA258">
            <v>0</v>
          </cell>
          <cell r="AB258">
            <v>0</v>
          </cell>
        </row>
        <row r="259">
          <cell r="G259" t="str">
            <v>Focus Kinetic</v>
          </cell>
          <cell r="H259">
            <v>100531</v>
          </cell>
          <cell r="I259" t="str">
            <v>Service cambio de aceite y filtros.</v>
          </cell>
          <cell r="J259" t="e">
            <v>#REF!</v>
          </cell>
          <cell r="L259" t="str">
            <v>Aceite motor 5w30</v>
          </cell>
          <cell r="M259" t="str">
            <v>Taller</v>
          </cell>
          <cell r="N259">
            <v>2112</v>
          </cell>
          <cell r="P259">
            <v>1.6041666666666667</v>
          </cell>
          <cell r="Q259">
            <v>4</v>
          </cell>
          <cell r="R259">
            <v>5500</v>
          </cell>
          <cell r="S259">
            <v>22000</v>
          </cell>
          <cell r="V259">
            <v>0</v>
          </cell>
          <cell r="W259">
            <v>0</v>
          </cell>
          <cell r="X259">
            <v>8448</v>
          </cell>
          <cell r="Y259">
            <v>14784</v>
          </cell>
          <cell r="Z259">
            <v>47600</v>
          </cell>
          <cell r="AA259">
            <v>23000</v>
          </cell>
          <cell r="AB259">
            <v>70600</v>
          </cell>
        </row>
        <row r="260">
          <cell r="I260" t="str">
            <v>Cambio de bujías.</v>
          </cell>
          <cell r="J260" t="e">
            <v>#REF!</v>
          </cell>
          <cell r="L260" t="str">
            <v>Filtro Aceite</v>
          </cell>
          <cell r="M260" t="str">
            <v>Taller</v>
          </cell>
          <cell r="N260">
            <v>2112</v>
          </cell>
          <cell r="P260">
            <v>1.6041666666666667</v>
          </cell>
          <cell r="Q260">
            <v>1</v>
          </cell>
          <cell r="R260">
            <v>3400</v>
          </cell>
          <cell r="S260">
            <v>3400</v>
          </cell>
          <cell r="V260">
            <v>0</v>
          </cell>
          <cell r="W260">
            <v>0</v>
          </cell>
          <cell r="X260">
            <v>2112</v>
          </cell>
          <cell r="Y260">
            <v>0</v>
          </cell>
          <cell r="Z260">
            <v>0</v>
          </cell>
          <cell r="AA260">
            <v>0</v>
          </cell>
          <cell r="AB260">
            <v>0</v>
          </cell>
        </row>
        <row r="261">
          <cell r="I261" t="str">
            <v>Se hayó amortiguador delantero derecho roto. Lavado motor.</v>
          </cell>
          <cell r="J261" t="e">
            <v>#REF!</v>
          </cell>
          <cell r="L261" t="str">
            <v>Filtro aire</v>
          </cell>
          <cell r="M261" t="str">
            <v>Taller</v>
          </cell>
          <cell r="N261">
            <v>2112</v>
          </cell>
          <cell r="P261">
            <v>1.6041666666666667</v>
          </cell>
          <cell r="Q261">
            <v>1</v>
          </cell>
          <cell r="R261">
            <v>4800</v>
          </cell>
          <cell r="S261">
            <v>4800</v>
          </cell>
          <cell r="T261">
            <v>1</v>
          </cell>
          <cell r="U261">
            <v>23000</v>
          </cell>
          <cell r="V261">
            <v>23000</v>
          </cell>
          <cell r="W261">
            <v>23000</v>
          </cell>
          <cell r="X261">
            <v>2112</v>
          </cell>
          <cell r="Y261">
            <v>0</v>
          </cell>
          <cell r="Z261">
            <v>0</v>
          </cell>
          <cell r="AA261">
            <v>0</v>
          </cell>
          <cell r="AB261">
            <v>0</v>
          </cell>
        </row>
        <row r="262">
          <cell r="J262" t="e">
            <v>#REF!</v>
          </cell>
          <cell r="L262" t="str">
            <v>Filtro nafta</v>
          </cell>
          <cell r="M262" t="str">
            <v>Taller</v>
          </cell>
          <cell r="N262">
            <v>2112</v>
          </cell>
          <cell r="P262">
            <v>1.6041666666666667</v>
          </cell>
          <cell r="Q262">
            <v>1</v>
          </cell>
          <cell r="R262">
            <v>3200</v>
          </cell>
          <cell r="S262">
            <v>3200</v>
          </cell>
          <cell r="V262">
            <v>0</v>
          </cell>
          <cell r="W262">
            <v>23000</v>
          </cell>
          <cell r="X262">
            <v>2112</v>
          </cell>
          <cell r="Y262">
            <v>0</v>
          </cell>
          <cell r="Z262">
            <v>0</v>
          </cell>
          <cell r="AA262">
            <v>0</v>
          </cell>
          <cell r="AB262">
            <v>0</v>
          </cell>
        </row>
        <row r="263">
          <cell r="J263" t="e">
            <v>#REF!</v>
          </cell>
          <cell r="L263" t="str">
            <v>Filtro pólen</v>
          </cell>
          <cell r="M263" t="str">
            <v>Taller</v>
          </cell>
          <cell r="N263">
            <v>2112</v>
          </cell>
          <cell r="P263">
            <v>1.6041666666666667</v>
          </cell>
          <cell r="Q263">
            <v>1</v>
          </cell>
          <cell r="R263">
            <v>2800</v>
          </cell>
          <cell r="S263">
            <v>2800</v>
          </cell>
          <cell r="V263">
            <v>0</v>
          </cell>
          <cell r="W263">
            <v>23000</v>
          </cell>
          <cell r="X263">
            <v>2112</v>
          </cell>
          <cell r="Y263">
            <v>0</v>
          </cell>
          <cell r="Z263">
            <v>0</v>
          </cell>
          <cell r="AA263">
            <v>0</v>
          </cell>
          <cell r="AB263">
            <v>0</v>
          </cell>
        </row>
        <row r="264">
          <cell r="J264" t="e">
            <v>#REF!</v>
          </cell>
          <cell r="L264" t="str">
            <v>Bujias</v>
          </cell>
          <cell r="M264" t="str">
            <v>Taller</v>
          </cell>
          <cell r="N264">
            <v>2112</v>
          </cell>
          <cell r="P264">
            <v>1.6041666666666667</v>
          </cell>
          <cell r="Q264">
            <v>4</v>
          </cell>
          <cell r="R264">
            <v>2800</v>
          </cell>
          <cell r="S264">
            <v>11200</v>
          </cell>
          <cell r="V264">
            <v>0</v>
          </cell>
          <cell r="W264">
            <v>23000</v>
          </cell>
          <cell r="X264">
            <v>8448</v>
          </cell>
          <cell r="Y264">
            <v>0</v>
          </cell>
          <cell r="Z264">
            <v>0</v>
          </cell>
          <cell r="AA264">
            <v>0</v>
          </cell>
          <cell r="AB264">
            <v>0</v>
          </cell>
        </row>
        <row r="265">
          <cell r="J265" t="e">
            <v>#REF!</v>
          </cell>
          <cell r="L265" t="str">
            <v>Luz posición</v>
          </cell>
          <cell r="M265" t="str">
            <v>Taller</v>
          </cell>
          <cell r="N265">
            <v>2112</v>
          </cell>
          <cell r="P265">
            <v>1.6041666666666667</v>
          </cell>
          <cell r="Q265">
            <v>1</v>
          </cell>
          <cell r="R265">
            <v>200</v>
          </cell>
          <cell r="S265">
            <v>200</v>
          </cell>
          <cell r="V265">
            <v>0</v>
          </cell>
          <cell r="W265">
            <v>23000</v>
          </cell>
          <cell r="X265">
            <v>2112</v>
          </cell>
          <cell r="Y265">
            <v>0</v>
          </cell>
          <cell r="Z265">
            <v>0</v>
          </cell>
          <cell r="AA265">
            <v>0</v>
          </cell>
          <cell r="AB265">
            <v>0</v>
          </cell>
        </row>
        <row r="266">
          <cell r="I266" t="str">
            <v>SERVICE</v>
          </cell>
          <cell r="J266" t="str">
            <v>SERVICE</v>
          </cell>
          <cell r="M266" t="str">
            <v>Propio cliente</v>
          </cell>
          <cell r="N266">
            <v>2112</v>
          </cell>
          <cell r="P266">
            <v>1.6041666666666667</v>
          </cell>
          <cell r="S266">
            <v>0</v>
          </cell>
          <cell r="T266">
            <v>1</v>
          </cell>
          <cell r="U266">
            <v>4500</v>
          </cell>
          <cell r="V266">
            <v>4500</v>
          </cell>
          <cell r="W266">
            <v>4500</v>
          </cell>
          <cell r="X266">
            <v>0</v>
          </cell>
          <cell r="Y266">
            <v>2112</v>
          </cell>
          <cell r="Z266">
            <v>0</v>
          </cell>
          <cell r="AA266">
            <v>4500</v>
          </cell>
          <cell r="AB266">
            <v>4500</v>
          </cell>
        </row>
        <row r="267">
          <cell r="G267">
            <v>147</v>
          </cell>
          <cell r="H267">
            <v>66708</v>
          </cell>
          <cell r="I267" t="str">
            <v>Desarmar distribución completa, limpieza.</v>
          </cell>
          <cell r="J267" t="str">
            <v>Desarmar distribución completa, limpieza.</v>
          </cell>
          <cell r="L267" t="str">
            <v>Reten de arbol de leva</v>
          </cell>
          <cell r="M267" t="str">
            <v>Rep Serrano</v>
          </cell>
          <cell r="N267">
            <v>2112</v>
          </cell>
          <cell r="P267">
            <v>1.6041666666666667</v>
          </cell>
          <cell r="Q267">
            <v>1</v>
          </cell>
          <cell r="R267">
            <v>2800</v>
          </cell>
          <cell r="S267">
            <v>2800</v>
          </cell>
          <cell r="T267">
            <v>1</v>
          </cell>
          <cell r="U267">
            <v>22000</v>
          </cell>
          <cell r="V267">
            <v>22000</v>
          </cell>
          <cell r="W267">
            <v>22000</v>
          </cell>
          <cell r="X267">
            <v>2112</v>
          </cell>
          <cell r="Y267">
            <v>10560</v>
          </cell>
          <cell r="Z267">
            <v>14800</v>
          </cell>
          <cell r="AA267">
            <v>22000</v>
          </cell>
          <cell r="AB267">
            <v>36800</v>
          </cell>
        </row>
        <row r="268">
          <cell r="I268" t="str">
            <v>Cambiar kit, puesta a punto, lavado de circuito de refrigeraci{on.</v>
          </cell>
          <cell r="J268" t="str">
            <v>Desarmar distribución completa, limpieza. Cambiar kit, puesta a punto, lavado de circuito de refrigeraci{on.</v>
          </cell>
          <cell r="L268" t="str">
            <v>Liquido refrigerante + agua destilada</v>
          </cell>
          <cell r="M268" t="str">
            <v>Taller</v>
          </cell>
          <cell r="N268">
            <v>2112</v>
          </cell>
          <cell r="P268">
            <v>1.6041666666666667</v>
          </cell>
          <cell r="Q268">
            <v>1</v>
          </cell>
          <cell r="R268">
            <v>7000</v>
          </cell>
          <cell r="S268">
            <v>7000</v>
          </cell>
          <cell r="V268">
            <v>0</v>
          </cell>
          <cell r="W268">
            <v>22000</v>
          </cell>
          <cell r="X268">
            <v>2112</v>
          </cell>
          <cell r="Y268">
            <v>0</v>
          </cell>
          <cell r="Z268">
            <v>0</v>
          </cell>
          <cell r="AA268">
            <v>0</v>
          </cell>
          <cell r="AB268">
            <v>0</v>
          </cell>
        </row>
        <row r="269">
          <cell r="I269" t="str">
            <v>Cambiar retén de árbol de levas.</v>
          </cell>
          <cell r="J269" t="str">
            <v>Desarmar distribución completa, limpieza. Cambiar kit, puesta a punto, lavado de circuito de refrigeraci{on. Cambiar retén de árbol de levas.</v>
          </cell>
          <cell r="L269" t="str">
            <v>Liquido desincrustante</v>
          </cell>
          <cell r="M269" t="str">
            <v>Taller</v>
          </cell>
          <cell r="N269">
            <v>2112</v>
          </cell>
          <cell r="P269">
            <v>1.6041666666666667</v>
          </cell>
          <cell r="Q269">
            <v>1</v>
          </cell>
          <cell r="R269">
            <v>2000</v>
          </cell>
          <cell r="S269">
            <v>2000</v>
          </cell>
          <cell r="V269">
            <v>0</v>
          </cell>
          <cell r="W269">
            <v>22000</v>
          </cell>
          <cell r="X269">
            <v>2112</v>
          </cell>
          <cell r="Y269">
            <v>0</v>
          </cell>
          <cell r="Z269">
            <v>0</v>
          </cell>
          <cell r="AA269">
            <v>0</v>
          </cell>
          <cell r="AB269">
            <v>0</v>
          </cell>
        </row>
        <row r="270">
          <cell r="J270" t="str">
            <v xml:space="preserve">Desarmar distribución completa, limpieza. Cambiar kit, puesta a punto, lavado de circuito de refrigeraci{on. Cambiar retén de árbol de levas. </v>
          </cell>
          <cell r="L270" t="str">
            <v>Manguera T calefacción</v>
          </cell>
          <cell r="M270" t="str">
            <v>Taller</v>
          </cell>
          <cell r="N270">
            <v>2112</v>
          </cell>
          <cell r="P270">
            <v>1.6041666666666667</v>
          </cell>
          <cell r="Q270">
            <v>1</v>
          </cell>
          <cell r="R270">
            <v>1500</v>
          </cell>
          <cell r="S270">
            <v>1500</v>
          </cell>
          <cell r="V270">
            <v>0</v>
          </cell>
          <cell r="W270">
            <v>22000</v>
          </cell>
          <cell r="X270">
            <v>2112</v>
          </cell>
          <cell r="Y270">
            <v>0</v>
          </cell>
          <cell r="Z270">
            <v>0</v>
          </cell>
          <cell r="AA270">
            <v>0</v>
          </cell>
          <cell r="AB270">
            <v>0</v>
          </cell>
        </row>
        <row r="271">
          <cell r="J271" t="str">
            <v xml:space="preserve">Desarmar distribución completa, limpieza. Cambiar kit, puesta a punto, lavado de circuito de refrigeraci{on. Cambiar retén de árbol de levas.  </v>
          </cell>
          <cell r="L271" t="str">
            <v>Trozo de manguera deposito de agua A/T de la calefacción</v>
          </cell>
          <cell r="N271">
            <v>2112</v>
          </cell>
          <cell r="P271">
            <v>1.6041666666666667</v>
          </cell>
          <cell r="Q271">
            <v>1</v>
          </cell>
          <cell r="R271">
            <v>1500</v>
          </cell>
          <cell r="S271">
            <v>1500</v>
          </cell>
          <cell r="V271">
            <v>0</v>
          </cell>
          <cell r="W271">
            <v>22000</v>
          </cell>
          <cell r="X271">
            <v>2112</v>
          </cell>
          <cell r="Y271">
            <v>0</v>
          </cell>
          <cell r="Z271">
            <v>0</v>
          </cell>
          <cell r="AA271">
            <v>0</v>
          </cell>
          <cell r="AB271">
            <v>0</v>
          </cell>
        </row>
        <row r="272">
          <cell r="G272" t="str">
            <v>Ecosport</v>
          </cell>
          <cell r="H272">
            <v>34290</v>
          </cell>
          <cell r="I272" t="str">
            <v>Service, cambio de aceite y filtros.</v>
          </cell>
          <cell r="J272" t="str">
            <v>Service, cambio de aceite y filtros.</v>
          </cell>
          <cell r="L272" t="str">
            <v>Aceite motor 5w30</v>
          </cell>
          <cell r="M272" t="str">
            <v>Taller</v>
          </cell>
          <cell r="N272">
            <v>2112</v>
          </cell>
          <cell r="P272">
            <v>1.6041666666666667</v>
          </cell>
          <cell r="Q272">
            <v>4</v>
          </cell>
          <cell r="R272">
            <v>5500</v>
          </cell>
          <cell r="S272">
            <v>22000</v>
          </cell>
          <cell r="T272">
            <v>1</v>
          </cell>
          <cell r="U272">
            <v>25000</v>
          </cell>
          <cell r="V272">
            <v>25000</v>
          </cell>
          <cell r="W272">
            <v>25000</v>
          </cell>
          <cell r="X272">
            <v>8448</v>
          </cell>
          <cell r="Y272">
            <v>10560</v>
          </cell>
          <cell r="Z272">
            <v>33800</v>
          </cell>
          <cell r="AA272">
            <v>25000</v>
          </cell>
          <cell r="AB272">
            <v>58800</v>
          </cell>
        </row>
        <row r="273">
          <cell r="I273" t="str">
            <v>Control del vehículo.</v>
          </cell>
          <cell r="J273" t="str">
            <v>Service, cambio de aceite y filtros. Control del vehículo.</v>
          </cell>
          <cell r="L273" t="str">
            <v>Filtro Aceite</v>
          </cell>
          <cell r="M273" t="str">
            <v>Taller</v>
          </cell>
          <cell r="N273">
            <v>2112</v>
          </cell>
          <cell r="P273">
            <v>1.6041666666666667</v>
          </cell>
          <cell r="Q273">
            <v>1</v>
          </cell>
          <cell r="R273">
            <v>3400</v>
          </cell>
          <cell r="S273">
            <v>3400</v>
          </cell>
          <cell r="V273">
            <v>0</v>
          </cell>
          <cell r="W273">
            <v>25000</v>
          </cell>
          <cell r="X273">
            <v>2112</v>
          </cell>
          <cell r="Y273">
            <v>0</v>
          </cell>
          <cell r="Z273">
            <v>0</v>
          </cell>
          <cell r="AA273">
            <v>0</v>
          </cell>
          <cell r="AB273">
            <v>0</v>
          </cell>
        </row>
        <row r="274">
          <cell r="J274" t="str">
            <v xml:space="preserve">Service, cambio de aceite y filtros. Control del vehículo. </v>
          </cell>
          <cell r="L274" t="str">
            <v>Filtro Aire</v>
          </cell>
          <cell r="M274" t="str">
            <v>Taller</v>
          </cell>
          <cell r="N274">
            <v>2112</v>
          </cell>
          <cell r="P274">
            <v>1.6041666666666667</v>
          </cell>
          <cell r="Q274">
            <v>1</v>
          </cell>
          <cell r="R274">
            <v>4900</v>
          </cell>
          <cell r="S274">
            <v>4900</v>
          </cell>
          <cell r="V274">
            <v>0</v>
          </cell>
          <cell r="W274">
            <v>25000</v>
          </cell>
          <cell r="X274">
            <v>2112</v>
          </cell>
          <cell r="Y274">
            <v>0</v>
          </cell>
          <cell r="Z274">
            <v>0</v>
          </cell>
          <cell r="AA274">
            <v>0</v>
          </cell>
          <cell r="AB274">
            <v>0</v>
          </cell>
        </row>
        <row r="275">
          <cell r="J275" t="str">
            <v xml:space="preserve">Service, cambio de aceite y filtros. Control del vehículo.  </v>
          </cell>
          <cell r="L275" t="str">
            <v>Filtro Nafta</v>
          </cell>
          <cell r="M275" t="str">
            <v>Taller</v>
          </cell>
          <cell r="N275">
            <v>2112</v>
          </cell>
          <cell r="P275">
            <v>1.6041666666666667</v>
          </cell>
          <cell r="Q275">
            <v>1</v>
          </cell>
          <cell r="R275">
            <v>3500</v>
          </cell>
          <cell r="S275">
            <v>3500</v>
          </cell>
          <cell r="V275">
            <v>0</v>
          </cell>
          <cell r="W275">
            <v>25000</v>
          </cell>
          <cell r="X275">
            <v>2112</v>
          </cell>
          <cell r="Y275">
            <v>0</v>
          </cell>
          <cell r="Z275">
            <v>0</v>
          </cell>
          <cell r="AA275">
            <v>0</v>
          </cell>
          <cell r="AB275">
            <v>0</v>
          </cell>
        </row>
        <row r="276">
          <cell r="J276" t="str">
            <v xml:space="preserve">Service, cambio de aceite y filtros. Control del vehículo.   </v>
          </cell>
          <cell r="N276">
            <v>2112</v>
          </cell>
          <cell r="P276">
            <v>1.6041666666666667</v>
          </cell>
          <cell r="S276">
            <v>0</v>
          </cell>
          <cell r="V276">
            <v>0</v>
          </cell>
          <cell r="W276">
            <v>25000</v>
          </cell>
          <cell r="X276">
            <v>0</v>
          </cell>
          <cell r="Y276">
            <v>0</v>
          </cell>
          <cell r="Z276">
            <v>0</v>
          </cell>
          <cell r="AA276">
            <v>0</v>
          </cell>
          <cell r="AB276">
            <v>0</v>
          </cell>
        </row>
        <row r="277">
          <cell r="G277" t="str">
            <v>Toyota</v>
          </cell>
          <cell r="H277">
            <v>208394</v>
          </cell>
          <cell r="I277" t="str">
            <v>Service cambio de aceite y filtros.</v>
          </cell>
          <cell r="J277" t="str">
            <v>Service cambio de aceite y filtros.</v>
          </cell>
          <cell r="L277" t="str">
            <v>Aceite motor 5w30</v>
          </cell>
          <cell r="M277" t="str">
            <v>Taller</v>
          </cell>
          <cell r="N277">
            <v>2112</v>
          </cell>
          <cell r="P277">
            <v>1.6041666666666667</v>
          </cell>
          <cell r="Q277">
            <v>8</v>
          </cell>
          <cell r="R277">
            <v>5500</v>
          </cell>
          <cell r="S277">
            <v>44000</v>
          </cell>
          <cell r="T277">
            <v>1</v>
          </cell>
          <cell r="U277">
            <v>30000</v>
          </cell>
          <cell r="V277">
            <v>30000</v>
          </cell>
          <cell r="W277">
            <v>30000</v>
          </cell>
          <cell r="X277">
            <v>16896</v>
          </cell>
          <cell r="Y277">
            <v>2112</v>
          </cell>
          <cell r="Z277">
            <v>66500</v>
          </cell>
          <cell r="AA277">
            <v>30000</v>
          </cell>
          <cell r="AB277">
            <v>96500</v>
          </cell>
        </row>
        <row r="278">
          <cell r="I278" t="str">
            <v>Control del vehículo.</v>
          </cell>
          <cell r="J278" t="str">
            <v>Service cambio de aceite y filtros. Control del vehículo.</v>
          </cell>
          <cell r="L278" t="str">
            <v>Kit de filtros</v>
          </cell>
          <cell r="M278" t="str">
            <v>Taller</v>
          </cell>
          <cell r="Q278">
            <v>1</v>
          </cell>
          <cell r="R278">
            <v>22500</v>
          </cell>
          <cell r="S278">
            <v>22500</v>
          </cell>
          <cell r="V278">
            <v>0</v>
          </cell>
          <cell r="W278">
            <v>30000</v>
          </cell>
          <cell r="X278">
            <v>0</v>
          </cell>
          <cell r="Y278">
            <v>0</v>
          </cell>
          <cell r="Z278">
            <v>0</v>
          </cell>
          <cell r="AA278">
            <v>0</v>
          </cell>
          <cell r="AB278">
            <v>0</v>
          </cell>
        </row>
        <row r="279">
          <cell r="I279" t="str">
            <v>Engrase y rotación.</v>
          </cell>
          <cell r="J279" t="str">
            <v>Service cambio de aceite y filtros. Control del vehículo. Engrase y rotación.</v>
          </cell>
          <cell r="S279">
            <v>0</v>
          </cell>
          <cell r="V279">
            <v>0</v>
          </cell>
          <cell r="W279">
            <v>30000</v>
          </cell>
          <cell r="X279">
            <v>0</v>
          </cell>
          <cell r="Y279">
            <v>0</v>
          </cell>
          <cell r="Z279">
            <v>0</v>
          </cell>
          <cell r="AA279">
            <v>0</v>
          </cell>
          <cell r="AB279">
            <v>0</v>
          </cell>
        </row>
        <row r="280">
          <cell r="G280" t="str">
            <v>Gol trend</v>
          </cell>
          <cell r="I280" t="str">
            <v>Control general del vehículo.</v>
          </cell>
          <cell r="J280" t="str">
            <v>Control general del vehículo.</v>
          </cell>
          <cell r="L280" t="str">
            <v xml:space="preserve">Aceite motor </v>
          </cell>
          <cell r="M280" t="str">
            <v>Propio cliente</v>
          </cell>
          <cell r="N280">
            <v>0</v>
          </cell>
          <cell r="P280">
            <v>0</v>
          </cell>
          <cell r="Q280">
            <v>4</v>
          </cell>
          <cell r="S280">
            <v>0</v>
          </cell>
          <cell r="T280">
            <v>1</v>
          </cell>
          <cell r="U280">
            <v>51000</v>
          </cell>
          <cell r="V280">
            <v>51000</v>
          </cell>
          <cell r="W280">
            <v>51000</v>
          </cell>
          <cell r="X280">
            <v>0</v>
          </cell>
          <cell r="Y280">
            <v>0</v>
          </cell>
          <cell r="Z280">
            <v>0</v>
          </cell>
          <cell r="AA280">
            <v>51000</v>
          </cell>
          <cell r="AB280">
            <v>51000</v>
          </cell>
        </row>
        <row r="281">
          <cell r="H281">
            <v>38711</v>
          </cell>
          <cell r="I281" t="str">
            <v>Control tren delantero.</v>
          </cell>
          <cell r="J281" t="str">
            <v>Control general del vehículo. Control tren delantero.</v>
          </cell>
          <cell r="L281" t="str">
            <v>Filtro aceite 10W40</v>
          </cell>
          <cell r="M281" t="str">
            <v>Propio cliente</v>
          </cell>
          <cell r="Q281">
            <v>4</v>
          </cell>
          <cell r="S281">
            <v>0</v>
          </cell>
          <cell r="V281">
            <v>0</v>
          </cell>
          <cell r="W281">
            <v>51000</v>
          </cell>
          <cell r="X281">
            <v>0</v>
          </cell>
          <cell r="Y281">
            <v>0</v>
          </cell>
          <cell r="Z281">
            <v>0</v>
          </cell>
          <cell r="AA281">
            <v>0</v>
          </cell>
          <cell r="AB281">
            <v>0</v>
          </cell>
        </row>
        <row r="282">
          <cell r="I282" t="str">
            <v>Cambios bieletas barra estabilizadora lado derecho.</v>
          </cell>
          <cell r="J282" t="str">
            <v>Control general del vehículo. Control tren delantero. Cambios bieletas barra estabilizadora lado derecho.</v>
          </cell>
          <cell r="L282" t="str">
            <v>Filtro aire</v>
          </cell>
          <cell r="M282" t="str">
            <v>Propio cliente</v>
          </cell>
          <cell r="Q282">
            <v>1</v>
          </cell>
          <cell r="S282">
            <v>0</v>
          </cell>
          <cell r="V282">
            <v>0</v>
          </cell>
          <cell r="W282">
            <v>51000</v>
          </cell>
          <cell r="X282">
            <v>0</v>
          </cell>
          <cell r="Y282">
            <v>0</v>
          </cell>
          <cell r="Z282">
            <v>0</v>
          </cell>
          <cell r="AA282">
            <v>0</v>
          </cell>
          <cell r="AB282">
            <v>0</v>
          </cell>
        </row>
        <row r="283">
          <cell r="I283" t="str">
            <v>Cambiar líquido refrigerante, limpieza y purgado del circuito.</v>
          </cell>
          <cell r="J283" t="str">
            <v>Control general del vehículo. Control tren delantero. Cambios bieletas barra estabilizadora lado derecho. Cambiar líquido refrigerante, limpieza y purgado del circuito.</v>
          </cell>
          <cell r="L283" t="str">
            <v>Filtro nafta</v>
          </cell>
          <cell r="M283" t="str">
            <v>Propio cliente</v>
          </cell>
          <cell r="Q283">
            <v>1</v>
          </cell>
          <cell r="S283">
            <v>0</v>
          </cell>
          <cell r="V283">
            <v>0</v>
          </cell>
          <cell r="W283">
            <v>51000</v>
          </cell>
          <cell r="X283">
            <v>0</v>
          </cell>
          <cell r="Y283">
            <v>0</v>
          </cell>
          <cell r="Z283">
            <v>0</v>
          </cell>
          <cell r="AA283">
            <v>0</v>
          </cell>
          <cell r="AB283">
            <v>0</v>
          </cell>
        </row>
        <row r="284">
          <cell r="I284" t="str">
            <v>Service cambio de aceite y filtros.</v>
          </cell>
          <cell r="J284" t="str">
            <v>Control general del vehículo. Control tren delantero. Cambios bieletas barra estabilizadora lado derecho. Cambiar líquido refrigerante, limpieza y purgado del circuito. Service cambio de aceite y filtros.</v>
          </cell>
          <cell r="L284" t="str">
            <v>Filtro pólen</v>
          </cell>
          <cell r="M284" t="str">
            <v>Propio cliente</v>
          </cell>
          <cell r="Q284">
            <v>1</v>
          </cell>
          <cell r="S284">
            <v>0</v>
          </cell>
          <cell r="V284">
            <v>0</v>
          </cell>
          <cell r="W284">
            <v>51000</v>
          </cell>
          <cell r="X284">
            <v>0</v>
          </cell>
          <cell r="Y284">
            <v>0</v>
          </cell>
          <cell r="Z284">
            <v>0</v>
          </cell>
          <cell r="AA284">
            <v>0</v>
          </cell>
          <cell r="AB284">
            <v>0</v>
          </cell>
        </row>
        <row r="285">
          <cell r="J285" t="str">
            <v xml:space="preserve">Control general del vehículo. Control tren delantero. Cambios bieletas barra estabilizadora lado derecho. Cambiar líquido refrigerante, limpieza y purgado del circuito. Service cambio de aceite y filtros. </v>
          </cell>
          <cell r="L285" t="str">
            <v>Bieleta barra estabilizadora</v>
          </cell>
          <cell r="M285" t="str">
            <v>Propio cliente</v>
          </cell>
          <cell r="Q285">
            <v>1</v>
          </cell>
          <cell r="S285">
            <v>0</v>
          </cell>
          <cell r="V285">
            <v>0</v>
          </cell>
          <cell r="W285">
            <v>51000</v>
          </cell>
          <cell r="X285">
            <v>0</v>
          </cell>
          <cell r="Y285">
            <v>0</v>
          </cell>
          <cell r="Z285">
            <v>0</v>
          </cell>
          <cell r="AA285">
            <v>0</v>
          </cell>
          <cell r="AB285">
            <v>0</v>
          </cell>
        </row>
        <row r="286">
          <cell r="J286" t="str">
            <v xml:space="preserve">Control general del vehículo. Control tren delantero. Cambios bieletas barra estabilizadora lado derecho. Cambiar líquido refrigerante, limpieza y purgado del circuito. Service cambio de aceite y filtros.  </v>
          </cell>
          <cell r="L286" t="str">
            <v>Liquido refrigerante XL</v>
          </cell>
          <cell r="M286" t="str">
            <v>Propio cliente</v>
          </cell>
          <cell r="Q286">
            <v>2</v>
          </cell>
          <cell r="S286">
            <v>0</v>
          </cell>
          <cell r="V286">
            <v>0</v>
          </cell>
          <cell r="W286">
            <v>51000</v>
          </cell>
          <cell r="X286">
            <v>0</v>
          </cell>
          <cell r="Y286">
            <v>0</v>
          </cell>
          <cell r="Z286">
            <v>0</v>
          </cell>
          <cell r="AA286">
            <v>0</v>
          </cell>
          <cell r="AB286">
            <v>0</v>
          </cell>
        </row>
        <row r="287">
          <cell r="J287" t="str">
            <v xml:space="preserve">Control general del vehículo. Control tren delantero. Cambios bieletas barra estabilizadora lado derecho. Cambiar líquido refrigerante, limpieza y purgado del circuito. Service cambio de aceite y filtros.   </v>
          </cell>
          <cell r="L287" t="str">
            <v>Agua destilada XL</v>
          </cell>
          <cell r="M287" t="str">
            <v>Propio cliente</v>
          </cell>
          <cell r="N287">
            <v>0</v>
          </cell>
          <cell r="P287">
            <v>0</v>
          </cell>
          <cell r="Q287">
            <v>5</v>
          </cell>
          <cell r="S287">
            <v>0</v>
          </cell>
          <cell r="V287">
            <v>0</v>
          </cell>
          <cell r="W287">
            <v>51000</v>
          </cell>
          <cell r="X287">
            <v>0</v>
          </cell>
          <cell r="Y287">
            <v>0</v>
          </cell>
          <cell r="Z287">
            <v>0</v>
          </cell>
          <cell r="AA287">
            <v>0</v>
          </cell>
          <cell r="AB287">
            <v>0</v>
          </cell>
        </row>
        <row r="288">
          <cell r="G288" t="str">
            <v>kangoo roja</v>
          </cell>
          <cell r="I288" t="str">
            <v>Desarmar suspensión lado izquierdo.</v>
          </cell>
          <cell r="J288" t="str">
            <v>Desarmar suspensión lado izquierdo.</v>
          </cell>
          <cell r="M288" t="str">
            <v>Propio cliente</v>
          </cell>
          <cell r="S288">
            <v>0</v>
          </cell>
          <cell r="V288">
            <v>0</v>
          </cell>
          <cell r="W288">
            <v>0</v>
          </cell>
          <cell r="X288">
            <v>0</v>
          </cell>
          <cell r="Y288">
            <v>0</v>
          </cell>
          <cell r="Z288">
            <v>0</v>
          </cell>
          <cell r="AA288">
            <v>20000</v>
          </cell>
          <cell r="AB288">
            <v>20000</v>
          </cell>
        </row>
        <row r="289">
          <cell r="I289" t="str">
            <v>Cambiar ambos bujes de parrilla inferior y bujes de punta barra estabilizadora.</v>
          </cell>
          <cell r="J289" t="str">
            <v>Desarmar suspensión lado izquierdo. Cambiar ambos bujes de parrilla inferior y bujes de punta barra estabilizadora.</v>
          </cell>
          <cell r="M289" t="str">
            <v>Propio cliente</v>
          </cell>
          <cell r="S289">
            <v>0</v>
          </cell>
          <cell r="T289">
            <v>1</v>
          </cell>
          <cell r="U289">
            <v>20000</v>
          </cell>
          <cell r="V289">
            <v>20000</v>
          </cell>
          <cell r="W289">
            <v>20000</v>
          </cell>
          <cell r="X289">
            <v>0</v>
          </cell>
          <cell r="Y289">
            <v>0</v>
          </cell>
          <cell r="Z289">
            <v>0</v>
          </cell>
          <cell r="AA289">
            <v>0</v>
          </cell>
          <cell r="AB289">
            <v>0</v>
          </cell>
        </row>
        <row r="290">
          <cell r="I290" t="str">
            <v>Control tren delantero.</v>
          </cell>
          <cell r="J290" t="str">
            <v>Desarmar suspensión lado izquierdo. Cambiar ambos bujes de parrilla inferior y bujes de punta barra estabilizadora. Control tren delantero.</v>
          </cell>
          <cell r="M290" t="str">
            <v>Propio cliente</v>
          </cell>
          <cell r="S290">
            <v>0</v>
          </cell>
          <cell r="V290">
            <v>0</v>
          </cell>
          <cell r="W290">
            <v>20000</v>
          </cell>
          <cell r="X290">
            <v>0</v>
          </cell>
          <cell r="Y290">
            <v>0</v>
          </cell>
          <cell r="Z290">
            <v>0</v>
          </cell>
          <cell r="AA290">
            <v>0</v>
          </cell>
          <cell r="AB290">
            <v>0</v>
          </cell>
        </row>
        <row r="291">
          <cell r="I291" t="str">
            <v>Cambiar soporte caja velocidad inferior.</v>
          </cell>
          <cell r="J291" t="str">
            <v>Desarmar suspensión lado izquierdo. Cambiar ambos bujes de parrilla inferior y bujes de punta barra estabilizadora. Control tren delantero. Cambiar soporte caja velocidad inferior.</v>
          </cell>
          <cell r="M291" t="str">
            <v>Propio cliente</v>
          </cell>
          <cell r="S291">
            <v>0</v>
          </cell>
          <cell r="V291">
            <v>0</v>
          </cell>
          <cell r="W291">
            <v>20000</v>
          </cell>
          <cell r="X291">
            <v>0</v>
          </cell>
          <cell r="Y291">
            <v>0</v>
          </cell>
          <cell r="Z291">
            <v>0</v>
          </cell>
          <cell r="AA291">
            <v>0</v>
          </cell>
          <cell r="AB291">
            <v>0</v>
          </cell>
        </row>
        <row r="292">
          <cell r="G292" t="str">
            <v>Peugeot 307</v>
          </cell>
          <cell r="H292">
            <v>119616</v>
          </cell>
          <cell r="I292" t="str">
            <v xml:space="preserve">Service cambio de aceite y filtros. </v>
          </cell>
          <cell r="J292" t="str">
            <v xml:space="preserve">Service cambio de aceite y filtros. </v>
          </cell>
          <cell r="L292" t="str">
            <v>Aceite motor 10w40</v>
          </cell>
          <cell r="M292" t="str">
            <v>Taller</v>
          </cell>
          <cell r="N292">
            <v>1214.8399999999999</v>
          </cell>
          <cell r="P292">
            <v>1.5723552072700933</v>
          </cell>
          <cell r="Q292">
            <v>4.5</v>
          </cell>
          <cell r="R292">
            <v>3125</v>
          </cell>
          <cell r="S292">
            <v>14062.5</v>
          </cell>
          <cell r="T292">
            <v>1</v>
          </cell>
          <cell r="U292">
            <v>20000</v>
          </cell>
          <cell r="V292">
            <v>20000</v>
          </cell>
          <cell r="W292">
            <v>20000</v>
          </cell>
          <cell r="X292">
            <v>5466.78</v>
          </cell>
          <cell r="Y292">
            <v>1214.8399999999999</v>
          </cell>
          <cell r="Z292">
            <v>32862.5</v>
          </cell>
          <cell r="AA292">
            <v>20000</v>
          </cell>
          <cell r="AB292">
            <v>52862.5</v>
          </cell>
        </row>
        <row r="293">
          <cell r="I293" t="str">
            <v>Control del vehículo.</v>
          </cell>
          <cell r="J293" t="str">
            <v>Service cambio de aceite y filtros.  Control del vehículo.</v>
          </cell>
          <cell r="L293" t="str">
            <v>Filtro aceite</v>
          </cell>
          <cell r="M293" t="str">
            <v>Taller</v>
          </cell>
          <cell r="Q293">
            <v>1</v>
          </cell>
          <cell r="R293">
            <v>3400</v>
          </cell>
          <cell r="S293">
            <v>3400</v>
          </cell>
          <cell r="V293">
            <v>0</v>
          </cell>
          <cell r="W293">
            <v>20000</v>
          </cell>
          <cell r="X293">
            <v>0</v>
          </cell>
          <cell r="Y293">
            <v>0</v>
          </cell>
          <cell r="Z293">
            <v>0</v>
          </cell>
          <cell r="AA293">
            <v>0</v>
          </cell>
          <cell r="AB293">
            <v>0</v>
          </cell>
          <cell r="AE293" t="str">
            <v/>
          </cell>
        </row>
        <row r="294">
          <cell r="I294" t="str">
            <v>Rotación.</v>
          </cell>
          <cell r="J294" t="str">
            <v>Service cambio de aceite y filtros.  Control del vehículo. Rotación.</v>
          </cell>
          <cell r="L294" t="str">
            <v>Filtro aire</v>
          </cell>
          <cell r="M294" t="str">
            <v>Taller</v>
          </cell>
          <cell r="Q294">
            <v>1</v>
          </cell>
          <cell r="R294">
            <v>5800</v>
          </cell>
          <cell r="S294">
            <v>5800</v>
          </cell>
          <cell r="V294">
            <v>0</v>
          </cell>
          <cell r="W294">
            <v>20000</v>
          </cell>
          <cell r="X294">
            <v>0</v>
          </cell>
          <cell r="Y294">
            <v>0</v>
          </cell>
          <cell r="Z294">
            <v>0</v>
          </cell>
          <cell r="AA294">
            <v>0</v>
          </cell>
          <cell r="AB294">
            <v>0</v>
          </cell>
        </row>
        <row r="295">
          <cell r="J295" t="str">
            <v xml:space="preserve">Service cambio de aceite y filtros.  Control del vehículo. Rotación. </v>
          </cell>
          <cell r="L295" t="str">
            <v>Filtro gasoil</v>
          </cell>
          <cell r="M295" t="str">
            <v>Taller</v>
          </cell>
          <cell r="Q295">
            <v>1</v>
          </cell>
          <cell r="R295">
            <v>6600</v>
          </cell>
          <cell r="S295">
            <v>6600</v>
          </cell>
          <cell r="V295">
            <v>0</v>
          </cell>
          <cell r="W295">
            <v>20000</v>
          </cell>
          <cell r="X295">
            <v>0</v>
          </cell>
          <cell r="Y295">
            <v>0</v>
          </cell>
          <cell r="Z295">
            <v>0</v>
          </cell>
          <cell r="AA295">
            <v>0</v>
          </cell>
          <cell r="AB295">
            <v>0</v>
          </cell>
        </row>
        <row r="296">
          <cell r="J296" t="str">
            <v xml:space="preserve">Service cambio de aceite y filtros.  Control del vehículo. Rotación.  </v>
          </cell>
          <cell r="L296" t="str">
            <v>Filtro pólen</v>
          </cell>
          <cell r="M296" t="str">
            <v>Taller</v>
          </cell>
          <cell r="Q296">
            <v>1</v>
          </cell>
          <cell r="R296">
            <v>3000</v>
          </cell>
          <cell r="S296">
            <v>3000</v>
          </cell>
          <cell r="V296">
            <v>0</v>
          </cell>
          <cell r="W296">
            <v>20000</v>
          </cell>
          <cell r="X296">
            <v>0</v>
          </cell>
          <cell r="Y296">
            <v>0</v>
          </cell>
          <cell r="Z296">
            <v>0</v>
          </cell>
          <cell r="AA296">
            <v>0</v>
          </cell>
          <cell r="AB296">
            <v>0</v>
          </cell>
        </row>
        <row r="297">
          <cell r="G297" t="str">
            <v>Fiesta Kinetic</v>
          </cell>
          <cell r="H297">
            <v>38379</v>
          </cell>
          <cell r="I297" t="str">
            <v>Service cambio de aceite y filtros.</v>
          </cell>
          <cell r="J297" t="str">
            <v>Service cambio de aceite y filtros.</v>
          </cell>
          <cell r="L297" t="str">
            <v>Aceite motor 5w30</v>
          </cell>
          <cell r="M297" t="str">
            <v>Taller</v>
          </cell>
          <cell r="N297">
            <v>2112</v>
          </cell>
          <cell r="P297">
            <v>0.47964015151515149</v>
          </cell>
          <cell r="Q297">
            <v>4.5</v>
          </cell>
          <cell r="R297">
            <v>3125</v>
          </cell>
          <cell r="S297">
            <v>14062.5</v>
          </cell>
          <cell r="V297">
            <v>0</v>
          </cell>
          <cell r="W297">
            <v>0</v>
          </cell>
          <cell r="X297">
            <v>9504</v>
          </cell>
          <cell r="Y297">
            <v>4832</v>
          </cell>
          <cell r="Z297">
            <v>28762.5</v>
          </cell>
          <cell r="AA297">
            <v>25000</v>
          </cell>
          <cell r="AB297">
            <v>53762.5</v>
          </cell>
        </row>
        <row r="298">
          <cell r="I298" t="str">
            <v>Control de vehículo.</v>
          </cell>
          <cell r="J298" t="str">
            <v>Service cambio de aceite y filtros. Control de vehículo.</v>
          </cell>
          <cell r="L298" t="str">
            <v>Filtro aceite</v>
          </cell>
          <cell r="M298" t="str">
            <v>Barotto</v>
          </cell>
          <cell r="N298">
            <v>2720</v>
          </cell>
          <cell r="P298">
            <v>0.25</v>
          </cell>
          <cell r="Q298">
            <v>1</v>
          </cell>
          <cell r="R298">
            <v>3400</v>
          </cell>
          <cell r="S298">
            <v>3400</v>
          </cell>
          <cell r="T298">
            <v>1</v>
          </cell>
          <cell r="U298">
            <v>25000</v>
          </cell>
          <cell r="V298">
            <v>25000</v>
          </cell>
          <cell r="W298">
            <v>25000</v>
          </cell>
          <cell r="X298">
            <v>2720</v>
          </cell>
          <cell r="Y298">
            <v>0</v>
          </cell>
          <cell r="Z298">
            <v>0</v>
          </cell>
          <cell r="AA298">
            <v>0</v>
          </cell>
          <cell r="AB298">
            <v>0</v>
          </cell>
        </row>
        <row r="299">
          <cell r="I299" t="str">
            <v>Control de bujías.</v>
          </cell>
          <cell r="J299" t="str">
            <v>Service cambio de aceite y filtros. Control de vehículo. Control de bujías.</v>
          </cell>
          <cell r="L299" t="str">
            <v>Filtro aire</v>
          </cell>
          <cell r="M299" t="str">
            <v>Taller</v>
          </cell>
          <cell r="Q299">
            <v>1</v>
          </cell>
          <cell r="R299">
            <v>4900</v>
          </cell>
          <cell r="S299">
            <v>4900</v>
          </cell>
          <cell r="V299">
            <v>0</v>
          </cell>
          <cell r="W299">
            <v>25000</v>
          </cell>
          <cell r="X299">
            <v>0</v>
          </cell>
          <cell r="Y299">
            <v>0</v>
          </cell>
          <cell r="Z299">
            <v>0</v>
          </cell>
          <cell r="AA299">
            <v>0</v>
          </cell>
          <cell r="AB299">
            <v>0</v>
          </cell>
        </row>
        <row r="300">
          <cell r="I300" t="str">
            <v xml:space="preserve">Lavado del motor. </v>
          </cell>
          <cell r="J300" t="str">
            <v xml:space="preserve">Service cambio de aceite y filtros. Control de vehículo. Control de bujías. Lavado del motor. </v>
          </cell>
          <cell r="L300" t="str">
            <v>Filtro nafta</v>
          </cell>
          <cell r="M300" t="str">
            <v>Taller</v>
          </cell>
          <cell r="Q300">
            <v>1</v>
          </cell>
          <cell r="R300">
            <v>3500</v>
          </cell>
          <cell r="S300">
            <v>3500</v>
          </cell>
          <cell r="V300">
            <v>0</v>
          </cell>
          <cell r="W300">
            <v>25000</v>
          </cell>
          <cell r="X300">
            <v>0</v>
          </cell>
          <cell r="Y300">
            <v>0</v>
          </cell>
          <cell r="Z300">
            <v>0</v>
          </cell>
          <cell r="AA300">
            <v>0</v>
          </cell>
          <cell r="AB300">
            <v>0</v>
          </cell>
        </row>
        <row r="301">
          <cell r="I301" t="str">
            <v>Control del tren delantero y alineación.</v>
          </cell>
          <cell r="J301" t="str">
            <v>Service cambio de aceite y filtros. Control de vehículo. Control de bujías. Lavado del motor.  Control del tren delantero y alineación.</v>
          </cell>
          <cell r="L301" t="str">
            <v>Filtro pólen</v>
          </cell>
          <cell r="M301" t="str">
            <v>Taller</v>
          </cell>
          <cell r="Q301">
            <v>1</v>
          </cell>
          <cell r="R301">
            <v>2900</v>
          </cell>
          <cell r="S301">
            <v>2900</v>
          </cell>
          <cell r="V301">
            <v>0</v>
          </cell>
          <cell r="W301">
            <v>25000</v>
          </cell>
          <cell r="X301">
            <v>0</v>
          </cell>
          <cell r="Y301">
            <v>0</v>
          </cell>
          <cell r="Z301">
            <v>0</v>
          </cell>
          <cell r="AA301">
            <v>0</v>
          </cell>
          <cell r="AB301">
            <v>0</v>
          </cell>
        </row>
        <row r="302">
          <cell r="G302" t="str">
            <v>Techo Alto</v>
          </cell>
          <cell r="I302" t="str">
            <v>Desarmar suspensión lado derecha.</v>
          </cell>
          <cell r="J302" t="str">
            <v>Desarmar suspensión lado derecha.</v>
          </cell>
          <cell r="S302">
            <v>0</v>
          </cell>
          <cell r="V302">
            <v>0</v>
          </cell>
          <cell r="W302">
            <v>0</v>
          </cell>
          <cell r="X302">
            <v>0</v>
          </cell>
          <cell r="Y302">
            <v>0</v>
          </cell>
          <cell r="Z302">
            <v>0</v>
          </cell>
          <cell r="AA302">
            <v>20000</v>
          </cell>
          <cell r="AB302">
            <v>20000</v>
          </cell>
        </row>
        <row r="303">
          <cell r="I303" t="str">
            <v>Cambiar bolilleros y retén de rueda delantero derecho.</v>
          </cell>
          <cell r="J303" t="str">
            <v>Desarmar suspensión lado derecha. Cambiar bolilleros y retén de rueda delantero derecho.</v>
          </cell>
          <cell r="S303">
            <v>0</v>
          </cell>
          <cell r="T303">
            <v>1</v>
          </cell>
          <cell r="U303">
            <v>20000</v>
          </cell>
          <cell r="V303">
            <v>20000</v>
          </cell>
          <cell r="W303">
            <v>20000</v>
          </cell>
          <cell r="X303">
            <v>0</v>
          </cell>
          <cell r="Y303">
            <v>0</v>
          </cell>
          <cell r="Z303">
            <v>0</v>
          </cell>
          <cell r="AA303">
            <v>0</v>
          </cell>
          <cell r="AB303">
            <v>0</v>
          </cell>
        </row>
        <row r="304">
          <cell r="I304" t="str">
            <v>Armado total.</v>
          </cell>
          <cell r="J304" t="str">
            <v>Desarmar suspensión lado derecha. Cambiar bolilleros y retén de rueda delantero derecho. Armado total.</v>
          </cell>
          <cell r="S304">
            <v>0</v>
          </cell>
          <cell r="V304">
            <v>0</v>
          </cell>
          <cell r="W304">
            <v>20000</v>
          </cell>
          <cell r="X304">
            <v>0</v>
          </cell>
          <cell r="Y304">
            <v>0</v>
          </cell>
          <cell r="Z304">
            <v>0</v>
          </cell>
          <cell r="AA304">
            <v>0</v>
          </cell>
          <cell r="AB304">
            <v>0</v>
          </cell>
        </row>
        <row r="305">
          <cell r="I305" t="str">
            <v>Sacar caja de velocidad.</v>
          </cell>
          <cell r="J305" t="str">
            <v>Sacar caja de velocidad.</v>
          </cell>
          <cell r="S305">
            <v>0</v>
          </cell>
          <cell r="V305">
            <v>0</v>
          </cell>
          <cell r="W305">
            <v>0</v>
          </cell>
          <cell r="X305">
            <v>0</v>
          </cell>
          <cell r="Y305">
            <v>0</v>
          </cell>
          <cell r="Z305">
            <v>23000</v>
          </cell>
          <cell r="AA305">
            <v>85000</v>
          </cell>
          <cell r="AB305">
            <v>108000</v>
          </cell>
        </row>
        <row r="306">
          <cell r="I306" t="str">
            <v>Placa de disco crapodina, construir seguro de crapodina nuevo.</v>
          </cell>
          <cell r="J306" t="str">
            <v>Sacar caja de velocidad. Placa de disco crapodina, construir seguro de crapodina nuevo.</v>
          </cell>
          <cell r="L306" t="str">
            <v>Aceite caja de velocidad</v>
          </cell>
          <cell r="M306" t="str">
            <v>Taller</v>
          </cell>
          <cell r="Q306">
            <v>1</v>
          </cell>
          <cell r="R306">
            <v>15000</v>
          </cell>
          <cell r="S306">
            <v>15000</v>
          </cell>
          <cell r="T306">
            <v>1</v>
          </cell>
          <cell r="U306">
            <v>85000</v>
          </cell>
          <cell r="V306">
            <v>85000</v>
          </cell>
          <cell r="W306">
            <v>85000</v>
          </cell>
          <cell r="X306">
            <v>0</v>
          </cell>
          <cell r="Y306">
            <v>0</v>
          </cell>
          <cell r="Z306">
            <v>0</v>
          </cell>
          <cell r="AA306">
            <v>0</v>
          </cell>
          <cell r="AB306">
            <v>0</v>
          </cell>
        </row>
        <row r="307">
          <cell r="I307" t="str">
            <v>rectificar alojamiento de seguro en placa de embrague.</v>
          </cell>
          <cell r="J307" t="str">
            <v>Sacar caja de velocidad. Placa de disco crapodina, construir seguro de crapodina nuevo. rectificar alojamiento de seguro en placa de embrague.</v>
          </cell>
          <cell r="L307" t="str">
            <v>Trabajo torneria</v>
          </cell>
          <cell r="Q307">
            <v>1</v>
          </cell>
          <cell r="R307">
            <v>8000</v>
          </cell>
          <cell r="S307">
            <v>8000</v>
          </cell>
          <cell r="V307">
            <v>0</v>
          </cell>
          <cell r="W307">
            <v>85000</v>
          </cell>
          <cell r="X307">
            <v>0</v>
          </cell>
          <cell r="Y307">
            <v>0</v>
          </cell>
          <cell r="Z307">
            <v>0</v>
          </cell>
          <cell r="AA307">
            <v>0</v>
          </cell>
          <cell r="AB307">
            <v>0</v>
          </cell>
        </row>
        <row r="308">
          <cell r="I308" t="str">
            <v>Armado total</v>
          </cell>
          <cell r="J308" t="str">
            <v>Sacar caja de velocidad. Placa de disco crapodina, construir seguro de crapodina nuevo. rectificar alojamiento de seguro en placa de embrague. Armado total</v>
          </cell>
          <cell r="S308">
            <v>0</v>
          </cell>
          <cell r="V308">
            <v>0</v>
          </cell>
          <cell r="W308">
            <v>85000</v>
          </cell>
          <cell r="X308">
            <v>0</v>
          </cell>
          <cell r="Y308">
            <v>0</v>
          </cell>
          <cell r="Z308">
            <v>0</v>
          </cell>
          <cell r="AA308">
            <v>0</v>
          </cell>
          <cell r="AB308">
            <v>0</v>
          </cell>
        </row>
        <row r="309">
          <cell r="G309" t="str">
            <v>Corsa</v>
          </cell>
          <cell r="I309" t="str">
            <v>Auxilio y cambiar bateria.</v>
          </cell>
          <cell r="J309" t="str">
            <v>Auxilio y cambiar bateria.</v>
          </cell>
          <cell r="L309" t="str">
            <v>Bateria</v>
          </cell>
          <cell r="M309" t="str">
            <v>Atilio Lucero</v>
          </cell>
          <cell r="S309">
            <v>0</v>
          </cell>
          <cell r="T309">
            <v>1</v>
          </cell>
          <cell r="U309">
            <v>50000</v>
          </cell>
          <cell r="V309">
            <v>50000</v>
          </cell>
          <cell r="W309">
            <v>50000</v>
          </cell>
          <cell r="X309">
            <v>0</v>
          </cell>
          <cell r="Y309">
            <v>0</v>
          </cell>
          <cell r="Z309">
            <v>0</v>
          </cell>
          <cell r="AA309">
            <v>50000</v>
          </cell>
          <cell r="AB309">
            <v>50000</v>
          </cell>
        </row>
        <row r="310">
          <cell r="G310" t="str">
            <v>Cruze</v>
          </cell>
          <cell r="H310">
            <v>175272</v>
          </cell>
          <cell r="I310" t="str">
            <v>Service cambio de aceite y filtros.</v>
          </cell>
          <cell r="J310" t="str">
            <v>Service cambio de aceite y filtros.</v>
          </cell>
          <cell r="L310" t="str">
            <v>Aceite motor 5w30</v>
          </cell>
          <cell r="M310" t="str">
            <v>Taller</v>
          </cell>
          <cell r="N310">
            <v>2112</v>
          </cell>
          <cell r="P310">
            <v>2.0776515151515151</v>
          </cell>
          <cell r="Q310">
            <v>4.5</v>
          </cell>
          <cell r="R310">
            <v>6500</v>
          </cell>
          <cell r="S310">
            <v>29250</v>
          </cell>
          <cell r="T310">
            <v>1</v>
          </cell>
          <cell r="U310">
            <v>26000</v>
          </cell>
          <cell r="V310">
            <v>26000</v>
          </cell>
          <cell r="W310">
            <v>26000</v>
          </cell>
          <cell r="X310">
            <v>9504</v>
          </cell>
          <cell r="Y310">
            <v>2112</v>
          </cell>
          <cell r="Z310">
            <v>50750</v>
          </cell>
          <cell r="AA310">
            <v>26000</v>
          </cell>
          <cell r="AB310">
            <v>76750</v>
          </cell>
        </row>
        <row r="311">
          <cell r="I311" t="str">
            <v>Control del vehículo.</v>
          </cell>
          <cell r="J311" t="str">
            <v>Service cambio de aceite y filtros. Control del vehículo.</v>
          </cell>
          <cell r="L311" t="str">
            <v>Kit filtros</v>
          </cell>
          <cell r="M311" t="str">
            <v>Taller</v>
          </cell>
          <cell r="Q311">
            <v>1</v>
          </cell>
          <cell r="R311">
            <v>21500</v>
          </cell>
          <cell r="S311">
            <v>21500</v>
          </cell>
          <cell r="V311">
            <v>0</v>
          </cell>
          <cell r="W311">
            <v>26000</v>
          </cell>
          <cell r="X311">
            <v>0</v>
          </cell>
          <cell r="Y311">
            <v>0</v>
          </cell>
          <cell r="Z311">
            <v>0</v>
          </cell>
          <cell r="AA311">
            <v>0</v>
          </cell>
          <cell r="AB311">
            <v>0</v>
          </cell>
        </row>
        <row r="312">
          <cell r="I312" t="str">
            <v xml:space="preserve">Lavado del motor. </v>
          </cell>
          <cell r="J312" t="str">
            <v xml:space="preserve">Service cambio de aceite y filtros. Control del vehículo. Lavado del motor. </v>
          </cell>
          <cell r="S312">
            <v>0</v>
          </cell>
          <cell r="V312">
            <v>0</v>
          </cell>
          <cell r="W312">
            <v>26000</v>
          </cell>
          <cell r="X312">
            <v>0</v>
          </cell>
          <cell r="Y312">
            <v>0</v>
          </cell>
          <cell r="Z312">
            <v>0</v>
          </cell>
          <cell r="AA312">
            <v>0</v>
          </cell>
          <cell r="AB312">
            <v>0</v>
          </cell>
        </row>
        <row r="313">
          <cell r="I313" t="str">
            <v>Rotación.</v>
          </cell>
          <cell r="J313" t="str">
            <v>Service cambio de aceite y filtros. Control del vehículo. Lavado del motor.  Rotación.</v>
          </cell>
          <cell r="S313">
            <v>0</v>
          </cell>
          <cell r="V313">
            <v>0</v>
          </cell>
          <cell r="W313">
            <v>26000</v>
          </cell>
          <cell r="X313">
            <v>0</v>
          </cell>
          <cell r="Y313">
            <v>0</v>
          </cell>
          <cell r="Z313">
            <v>0</v>
          </cell>
          <cell r="AA313">
            <v>0</v>
          </cell>
          <cell r="AB313">
            <v>0</v>
          </cell>
        </row>
        <row r="314">
          <cell r="G314" t="str">
            <v>Virtus</v>
          </cell>
          <cell r="I314" t="str">
            <v>Cambiar pastillas de freno.</v>
          </cell>
          <cell r="J314" t="str">
            <v>Cambiar pastillas de freno.</v>
          </cell>
          <cell r="L314" t="str">
            <v>Pastillas de freno</v>
          </cell>
          <cell r="M314" t="str">
            <v>Rc distribuciones</v>
          </cell>
          <cell r="Q314">
            <v>1</v>
          </cell>
          <cell r="R314">
            <v>18000</v>
          </cell>
          <cell r="S314">
            <v>18000</v>
          </cell>
          <cell r="V314">
            <v>0</v>
          </cell>
          <cell r="W314">
            <v>0</v>
          </cell>
          <cell r="X314">
            <v>0</v>
          </cell>
          <cell r="Y314">
            <v>0</v>
          </cell>
          <cell r="Z314">
            <v>27600</v>
          </cell>
          <cell r="AA314">
            <v>24000</v>
          </cell>
          <cell r="AB314">
            <v>51600</v>
          </cell>
        </row>
        <row r="315">
          <cell r="I315" t="str">
            <v>Cambiar líquido refrigerante.</v>
          </cell>
          <cell r="J315" t="str">
            <v>Cambiar pastillas de freno. Cambiar líquido refrigerante.</v>
          </cell>
          <cell r="L315" t="str">
            <v>Lámpara guiño delantera izquierda</v>
          </cell>
          <cell r="M315" t="str">
            <v>Atilio Lucero</v>
          </cell>
          <cell r="Q315">
            <v>1</v>
          </cell>
          <cell r="R315">
            <v>1800</v>
          </cell>
          <cell r="S315">
            <v>1800</v>
          </cell>
          <cell r="V315">
            <v>0</v>
          </cell>
          <cell r="W315">
            <v>0</v>
          </cell>
          <cell r="X315">
            <v>0</v>
          </cell>
          <cell r="Y315">
            <v>0</v>
          </cell>
          <cell r="Z315">
            <v>0</v>
          </cell>
          <cell r="AA315">
            <v>0</v>
          </cell>
          <cell r="AB315">
            <v>0</v>
          </cell>
        </row>
        <row r="316">
          <cell r="I316" t="str">
            <v>Cambiar guiño de lado izquierdo.</v>
          </cell>
          <cell r="J316" t="str">
            <v>Cambiar pastillas de freno. Cambiar líquido refrigerante. Cambiar guiño de lado izquierdo.</v>
          </cell>
          <cell r="L316" t="str">
            <v>Lámpara posición trasera derecha</v>
          </cell>
          <cell r="M316" t="str">
            <v>Taller</v>
          </cell>
          <cell r="Q316">
            <v>1</v>
          </cell>
          <cell r="R316">
            <v>800</v>
          </cell>
          <cell r="S316">
            <v>800</v>
          </cell>
          <cell r="V316">
            <v>0</v>
          </cell>
          <cell r="W316">
            <v>0</v>
          </cell>
          <cell r="X316">
            <v>0</v>
          </cell>
          <cell r="Y316">
            <v>0</v>
          </cell>
          <cell r="Z316">
            <v>0</v>
          </cell>
          <cell r="AA316">
            <v>0</v>
          </cell>
          <cell r="AB316">
            <v>0</v>
          </cell>
        </row>
        <row r="317">
          <cell r="I317" t="str">
            <v>Luz de posición trasera derecha.</v>
          </cell>
          <cell r="J317" t="str">
            <v>Cambiar pastillas de freno. Cambiar líquido refrigerante. Cambiar guiño de lado izquierdo. Luz de posición trasera derecha.</v>
          </cell>
          <cell r="L317" t="str">
            <v>Líquido refrigerante + agua destilada</v>
          </cell>
          <cell r="M317" t="str">
            <v>Taller</v>
          </cell>
          <cell r="Q317">
            <v>1</v>
          </cell>
          <cell r="R317">
            <v>7000</v>
          </cell>
          <cell r="S317">
            <v>7000</v>
          </cell>
          <cell r="T317">
            <v>1</v>
          </cell>
          <cell r="U317">
            <v>24000</v>
          </cell>
          <cell r="V317">
            <v>24000</v>
          </cell>
          <cell r="W317">
            <v>24000</v>
          </cell>
          <cell r="X317">
            <v>0</v>
          </cell>
          <cell r="Y317">
            <v>0</v>
          </cell>
          <cell r="Z317">
            <v>0</v>
          </cell>
          <cell r="AA317">
            <v>0</v>
          </cell>
          <cell r="AB317">
            <v>0</v>
          </cell>
        </row>
        <row r="318">
          <cell r="G318" t="str">
            <v>Toyota</v>
          </cell>
          <cell r="H318">
            <v>407853</v>
          </cell>
          <cell r="I318" t="str">
            <v>Service cambio de aceite y filtros.</v>
          </cell>
          <cell r="J318" t="str">
            <v>Service cambio de aceite y filtros.</v>
          </cell>
          <cell r="L318" t="str">
            <v>Aceite motor 10w40</v>
          </cell>
          <cell r="M318" t="str">
            <v>Taller</v>
          </cell>
          <cell r="N318">
            <v>1214.8399999999999</v>
          </cell>
          <cell r="P318">
            <v>1.9427743571169866</v>
          </cell>
          <cell r="Q318">
            <v>7</v>
          </cell>
          <cell r="R318">
            <v>3575</v>
          </cell>
          <cell r="S318">
            <v>25025</v>
          </cell>
          <cell r="V318">
            <v>0</v>
          </cell>
          <cell r="W318">
            <v>0</v>
          </cell>
          <cell r="X318">
            <v>8503.8799999999992</v>
          </cell>
          <cell r="Y318">
            <v>29534.84</v>
          </cell>
          <cell r="Z318">
            <v>85925</v>
          </cell>
          <cell r="AA318">
            <v>50000</v>
          </cell>
          <cell r="AB318">
            <v>135925</v>
          </cell>
        </row>
        <row r="319">
          <cell r="I319" t="str">
            <v>Control del vehículo.</v>
          </cell>
          <cell r="J319" t="str">
            <v>Service cambio de aceite y filtros. Control del vehículo.</v>
          </cell>
          <cell r="L319" t="str">
            <v>Kit de filtros</v>
          </cell>
          <cell r="M319" t="str">
            <v>Taller</v>
          </cell>
          <cell r="Q319">
            <v>1</v>
          </cell>
          <cell r="R319">
            <v>23500</v>
          </cell>
          <cell r="S319">
            <v>23500</v>
          </cell>
          <cell r="T319">
            <v>1</v>
          </cell>
          <cell r="U319">
            <v>50000</v>
          </cell>
          <cell r="V319">
            <v>50000</v>
          </cell>
          <cell r="W319">
            <v>50000</v>
          </cell>
          <cell r="X319">
            <v>0</v>
          </cell>
          <cell r="Y319">
            <v>0</v>
          </cell>
          <cell r="Z319">
            <v>0</v>
          </cell>
          <cell r="AA319">
            <v>0</v>
          </cell>
          <cell r="AB319">
            <v>0</v>
          </cell>
        </row>
        <row r="320">
          <cell r="I320" t="str">
            <v>Control del tren delantero.</v>
          </cell>
          <cell r="J320" t="str">
            <v>Service cambio de aceite y filtros. Control del vehículo. Control del tren delantero.</v>
          </cell>
          <cell r="L320" t="str">
            <v>Rótula inferior lado izquierdo</v>
          </cell>
          <cell r="M320" t="str">
            <v>Barotto</v>
          </cell>
          <cell r="N320">
            <v>14880</v>
          </cell>
          <cell r="P320">
            <v>0.25</v>
          </cell>
          <cell r="Q320">
            <v>1</v>
          </cell>
          <cell r="R320">
            <v>18600</v>
          </cell>
          <cell r="S320">
            <v>18600</v>
          </cell>
          <cell r="V320">
            <v>0</v>
          </cell>
          <cell r="W320">
            <v>50000</v>
          </cell>
          <cell r="X320">
            <v>14880</v>
          </cell>
          <cell r="Y320">
            <v>0</v>
          </cell>
          <cell r="Z320">
            <v>0</v>
          </cell>
          <cell r="AA320">
            <v>0</v>
          </cell>
          <cell r="AB320">
            <v>0</v>
          </cell>
        </row>
        <row r="321">
          <cell r="I321" t="str">
            <v>Cambiar rótula de suspensión inferior izquierda y superior izquierda.</v>
          </cell>
          <cell r="J321" t="str">
            <v>Service cambio de aceite y filtros. Control del vehículo. Control del tren delantero. Cambiar rótula de suspensión inferior izquierda y superior izquierda.</v>
          </cell>
          <cell r="L321" t="str">
            <v>Rótula superior lado izquierdo</v>
          </cell>
          <cell r="M321" t="str">
            <v>Barotto</v>
          </cell>
          <cell r="N321">
            <v>13440</v>
          </cell>
          <cell r="P321">
            <v>0.25</v>
          </cell>
          <cell r="Q321">
            <v>1</v>
          </cell>
          <cell r="R321">
            <v>16800</v>
          </cell>
          <cell r="S321">
            <v>16800</v>
          </cell>
          <cell r="V321">
            <v>0</v>
          </cell>
          <cell r="W321">
            <v>50000</v>
          </cell>
          <cell r="X321">
            <v>13440</v>
          </cell>
          <cell r="Y321">
            <v>0</v>
          </cell>
          <cell r="Z321">
            <v>0</v>
          </cell>
          <cell r="AA321">
            <v>0</v>
          </cell>
          <cell r="AB321">
            <v>0</v>
          </cell>
        </row>
        <row r="322">
          <cell r="I322" t="str">
            <v>Regular convergencia.</v>
          </cell>
          <cell r="J322" t="str">
            <v>Service cambio de aceite y filtros. Control del vehículo. Control del tren delantero. Cambiar rótula de suspensión inferior izquierda y superior izquierda. Regular convergencia.</v>
          </cell>
          <cell r="L322" t="str">
            <v>Luz de baja lado izquierdo</v>
          </cell>
          <cell r="M322" t="str">
            <v>Taller</v>
          </cell>
          <cell r="Q322">
            <v>1</v>
          </cell>
          <cell r="R322">
            <v>2000</v>
          </cell>
          <cell r="S322">
            <v>2000</v>
          </cell>
          <cell r="V322">
            <v>0</v>
          </cell>
          <cell r="W322">
            <v>50000</v>
          </cell>
          <cell r="X322">
            <v>0</v>
          </cell>
          <cell r="Y322">
            <v>0</v>
          </cell>
          <cell r="Z322">
            <v>0</v>
          </cell>
          <cell r="AA322">
            <v>0</v>
          </cell>
          <cell r="AB322">
            <v>0</v>
          </cell>
        </row>
        <row r="323">
          <cell r="I323" t="str">
            <v>Cambiar luz delantera izquierda.</v>
          </cell>
          <cell r="J323" t="str">
            <v>Service cambio de aceite y filtros. Control del vehículo. Control del tren delantero. Cambiar rótula de suspensión inferior izquierda y superior izquierda. Regular convergencia. Cambiar luz delantera izquierda.</v>
          </cell>
          <cell r="S323">
            <v>0</v>
          </cell>
          <cell r="V323">
            <v>0</v>
          </cell>
          <cell r="W323">
            <v>50000</v>
          </cell>
          <cell r="X323">
            <v>0</v>
          </cell>
          <cell r="Y323">
            <v>0</v>
          </cell>
          <cell r="Z323">
            <v>0</v>
          </cell>
          <cell r="AA323">
            <v>0</v>
          </cell>
          <cell r="AB323">
            <v>0</v>
          </cell>
        </row>
        <row r="324">
          <cell r="I324" t="str">
            <v>Cambiar amortiguador delantero derecho.</v>
          </cell>
          <cell r="J324" t="str">
            <v>Cambiar amortiguador delantero derecho.</v>
          </cell>
          <cell r="L324" t="str">
            <v>Amortiguador delantero</v>
          </cell>
          <cell r="Q324">
            <v>1</v>
          </cell>
          <cell r="R324">
            <v>28700</v>
          </cell>
          <cell r="S324">
            <v>28700</v>
          </cell>
          <cell r="T324">
            <v>1</v>
          </cell>
          <cell r="U324">
            <v>15000</v>
          </cell>
          <cell r="V324">
            <v>15000</v>
          </cell>
          <cell r="W324">
            <v>15000</v>
          </cell>
          <cell r="X324">
            <v>0</v>
          </cell>
          <cell r="Y324">
            <v>0</v>
          </cell>
          <cell r="Z324">
            <v>28700</v>
          </cell>
          <cell r="AA324">
            <v>15000</v>
          </cell>
          <cell r="AB324">
            <v>43700</v>
          </cell>
        </row>
        <row r="325">
          <cell r="I325" t="str">
            <v>Regular convergencia.</v>
          </cell>
          <cell r="J325" t="str">
            <v>Cambiar amortiguador delantero derecho. Regular convergencia.</v>
          </cell>
          <cell r="S325">
            <v>0</v>
          </cell>
          <cell r="V325">
            <v>0</v>
          </cell>
          <cell r="W325">
            <v>15000</v>
          </cell>
          <cell r="X325">
            <v>0</v>
          </cell>
          <cell r="Y325">
            <v>0</v>
          </cell>
          <cell r="Z325">
            <v>0</v>
          </cell>
          <cell r="AA325">
            <v>0</v>
          </cell>
          <cell r="AB325">
            <v>0</v>
          </cell>
        </row>
        <row r="326">
          <cell r="I326" t="str">
            <v xml:space="preserve">Controlar casoleta derecha. </v>
          </cell>
          <cell r="J326" t="str">
            <v xml:space="preserve">Cambiar amortiguador delantero derecho. Regular convergencia. Controlar casoleta derecha. </v>
          </cell>
          <cell r="S326">
            <v>0</v>
          </cell>
          <cell r="V326">
            <v>0</v>
          </cell>
          <cell r="W326">
            <v>15000</v>
          </cell>
          <cell r="X326">
            <v>0</v>
          </cell>
          <cell r="Y326">
            <v>0</v>
          </cell>
          <cell r="Z326">
            <v>0</v>
          </cell>
          <cell r="AA326">
            <v>0</v>
          </cell>
          <cell r="AB326">
            <v>0</v>
          </cell>
        </row>
        <row r="327">
          <cell r="I327" t="str">
            <v>Armado total.</v>
          </cell>
          <cell r="J327" t="str">
            <v>Cambiar amortiguador delantero derecho. Regular convergencia. Controlar casoleta derecha.  Armado total.</v>
          </cell>
          <cell r="S327">
            <v>0</v>
          </cell>
          <cell r="V327">
            <v>0</v>
          </cell>
          <cell r="W327">
            <v>15000</v>
          </cell>
          <cell r="X327">
            <v>0</v>
          </cell>
          <cell r="Y327">
            <v>0</v>
          </cell>
          <cell r="Z327">
            <v>0</v>
          </cell>
          <cell r="AA327">
            <v>0</v>
          </cell>
          <cell r="AB327">
            <v>0</v>
          </cell>
        </row>
        <row r="328">
          <cell r="J328">
            <v>0</v>
          </cell>
          <cell r="L328" t="str">
            <v>Escobillas</v>
          </cell>
          <cell r="Q328">
            <v>2</v>
          </cell>
          <cell r="R328">
            <v>10080</v>
          </cell>
          <cell r="S328">
            <v>20160</v>
          </cell>
          <cell r="V328">
            <v>0</v>
          </cell>
          <cell r="W328">
            <v>0</v>
          </cell>
          <cell r="X328">
            <v>0</v>
          </cell>
          <cell r="Y328">
            <v>0</v>
          </cell>
          <cell r="Z328">
            <v>20160</v>
          </cell>
          <cell r="AA328">
            <v>0</v>
          </cell>
          <cell r="AB328">
            <v>20160</v>
          </cell>
        </row>
        <row r="329">
          <cell r="G329" t="str">
            <v>Peugeot 208</v>
          </cell>
          <cell r="I329" t="str">
            <v>Control tren delantero.</v>
          </cell>
          <cell r="J329" t="str">
            <v>Control tren delantero.</v>
          </cell>
          <cell r="S329">
            <v>0</v>
          </cell>
          <cell r="T329">
            <v>1</v>
          </cell>
          <cell r="U329">
            <v>30000</v>
          </cell>
          <cell r="V329">
            <v>30000</v>
          </cell>
          <cell r="W329">
            <v>30000</v>
          </cell>
          <cell r="X329">
            <v>0</v>
          </cell>
          <cell r="Y329">
            <v>0</v>
          </cell>
          <cell r="Z329">
            <v>0</v>
          </cell>
          <cell r="AA329">
            <v>30000</v>
          </cell>
          <cell r="AB329">
            <v>30000</v>
          </cell>
        </row>
        <row r="330">
          <cell r="I330" t="str">
            <v>Sacar ambas parrillas de suspensión.</v>
          </cell>
          <cell r="J330" t="str">
            <v>Control tren delantero. Sacar ambas parrillas de suspensión.</v>
          </cell>
          <cell r="S330">
            <v>0</v>
          </cell>
          <cell r="V330">
            <v>0</v>
          </cell>
          <cell r="W330">
            <v>30000</v>
          </cell>
          <cell r="X330">
            <v>0</v>
          </cell>
          <cell r="Y330">
            <v>0</v>
          </cell>
          <cell r="Z330">
            <v>0</v>
          </cell>
          <cell r="AA330">
            <v>0</v>
          </cell>
          <cell r="AB330">
            <v>0</v>
          </cell>
        </row>
        <row r="331">
          <cell r="I331" t="str">
            <v>Cambiar bujes.</v>
          </cell>
          <cell r="J331" t="str">
            <v>Control tren delantero. Sacar ambas parrillas de suspensión. Cambiar bujes.</v>
          </cell>
          <cell r="S331">
            <v>0</v>
          </cell>
          <cell r="V331">
            <v>0</v>
          </cell>
          <cell r="W331">
            <v>30000</v>
          </cell>
          <cell r="X331">
            <v>0</v>
          </cell>
          <cell r="Y331">
            <v>0</v>
          </cell>
          <cell r="Z331">
            <v>0</v>
          </cell>
          <cell r="AA331">
            <v>0</v>
          </cell>
          <cell r="AB331">
            <v>0</v>
          </cell>
        </row>
        <row r="332">
          <cell r="I332" t="str">
            <v>Armado total. Regular convergencia.</v>
          </cell>
          <cell r="J332" t="str">
            <v>Control tren delantero. Sacar ambas parrillas de suspensión. Cambiar bujes. Armado total. Regular convergencia.</v>
          </cell>
          <cell r="S332">
            <v>0</v>
          </cell>
          <cell r="V332">
            <v>0</v>
          </cell>
          <cell r="W332">
            <v>30000</v>
          </cell>
          <cell r="X332">
            <v>0</v>
          </cell>
          <cell r="Y332">
            <v>0</v>
          </cell>
          <cell r="Z332">
            <v>0</v>
          </cell>
          <cell r="AA332">
            <v>0</v>
          </cell>
          <cell r="AB332">
            <v>0</v>
          </cell>
        </row>
        <row r="333">
          <cell r="G333" t="str">
            <v>Fox</v>
          </cell>
          <cell r="H333">
            <v>44171</v>
          </cell>
          <cell r="J333">
            <v>0</v>
          </cell>
          <cell r="S333">
            <v>0</v>
          </cell>
          <cell r="V333">
            <v>0</v>
          </cell>
          <cell r="W333">
            <v>0</v>
          </cell>
          <cell r="X333">
            <v>0</v>
          </cell>
          <cell r="Y333">
            <v>1214.8399999999999</v>
          </cell>
          <cell r="Z333">
            <v>45300</v>
          </cell>
          <cell r="AA333">
            <v>30000</v>
          </cell>
          <cell r="AB333">
            <v>75300</v>
          </cell>
        </row>
        <row r="334">
          <cell r="I334" t="str">
            <v>Service cambio de aceite y filtros.</v>
          </cell>
          <cell r="J334" t="str">
            <v>0 Service cambio de aceite y filtros.</v>
          </cell>
          <cell r="S334">
            <v>0</v>
          </cell>
          <cell r="V334">
            <v>0</v>
          </cell>
          <cell r="W334">
            <v>0</v>
          </cell>
          <cell r="X334">
            <v>0</v>
          </cell>
          <cell r="Y334">
            <v>0</v>
          </cell>
          <cell r="Z334">
            <v>0</v>
          </cell>
          <cell r="AA334">
            <v>0</v>
          </cell>
          <cell r="AB334">
            <v>0</v>
          </cell>
        </row>
        <row r="335">
          <cell r="I335" t="str">
            <v>Control general del vehículo.</v>
          </cell>
          <cell r="J335" t="str">
            <v>0 Service cambio de aceite y filtros. Control general del vehículo.</v>
          </cell>
          <cell r="L335" t="str">
            <v>Aceite motor 10w40</v>
          </cell>
          <cell r="M335" t="str">
            <v>Taller</v>
          </cell>
          <cell r="N335">
            <v>1214.8399999999999</v>
          </cell>
          <cell r="P335">
            <v>1.9427743571169866</v>
          </cell>
          <cell r="Q335">
            <v>4</v>
          </cell>
          <cell r="R335">
            <v>3575</v>
          </cell>
          <cell r="S335">
            <v>14300</v>
          </cell>
          <cell r="V335">
            <v>0</v>
          </cell>
          <cell r="W335">
            <v>0</v>
          </cell>
          <cell r="X335">
            <v>4859.3599999999997</v>
          </cell>
          <cell r="Y335">
            <v>0</v>
          </cell>
          <cell r="Z335">
            <v>0</v>
          </cell>
          <cell r="AA335">
            <v>0</v>
          </cell>
          <cell r="AB335">
            <v>0</v>
          </cell>
        </row>
        <row r="336">
          <cell r="I336" t="str">
            <v>Ajustar soporte escape trasero.</v>
          </cell>
          <cell r="J336" t="str">
            <v>0 Service cambio de aceite y filtros. Control general del vehículo. Ajustar soporte escape trasero.</v>
          </cell>
          <cell r="L336" t="str">
            <v>Filtro aceite</v>
          </cell>
          <cell r="M336" t="str">
            <v>Taller</v>
          </cell>
          <cell r="Q336">
            <v>1</v>
          </cell>
          <cell r="R336">
            <v>3200</v>
          </cell>
          <cell r="S336">
            <v>3200</v>
          </cell>
          <cell r="V336">
            <v>0</v>
          </cell>
          <cell r="W336">
            <v>0</v>
          </cell>
          <cell r="X336">
            <v>0</v>
          </cell>
          <cell r="Y336">
            <v>0</v>
          </cell>
          <cell r="Z336">
            <v>0</v>
          </cell>
          <cell r="AA336">
            <v>0</v>
          </cell>
          <cell r="AB336">
            <v>0</v>
          </cell>
        </row>
        <row r="337">
          <cell r="I337" t="str">
            <v>Control tren delantero y de alineación y cambiar bujias de encendido.</v>
          </cell>
          <cell r="J337" t="str">
            <v>0 Service cambio de aceite y filtros. Control general del vehículo. Ajustar soporte escape trasero. Control tren delantero y de alineación y cambiar bujias de encendido.</v>
          </cell>
          <cell r="L337" t="str">
            <v>Filtro aire</v>
          </cell>
          <cell r="M337" t="str">
            <v>Taller</v>
          </cell>
          <cell r="Q337">
            <v>1</v>
          </cell>
          <cell r="R337">
            <v>4500</v>
          </cell>
          <cell r="S337">
            <v>4500</v>
          </cell>
          <cell r="T337">
            <v>1</v>
          </cell>
          <cell r="U337">
            <v>30000</v>
          </cell>
          <cell r="V337">
            <v>30000</v>
          </cell>
          <cell r="W337">
            <v>30000</v>
          </cell>
          <cell r="X337">
            <v>0</v>
          </cell>
          <cell r="Y337">
            <v>0</v>
          </cell>
          <cell r="Z337">
            <v>0</v>
          </cell>
          <cell r="AA337">
            <v>0</v>
          </cell>
          <cell r="AB337">
            <v>0</v>
          </cell>
        </row>
        <row r="338">
          <cell r="J338" t="str">
            <v xml:space="preserve">0 Service cambio de aceite y filtros. Control general del vehículo. Ajustar soporte escape trasero. Control tren delantero y de alineación y cambiar bujias de encendido. </v>
          </cell>
          <cell r="L338" t="str">
            <v>Filtro nafta</v>
          </cell>
          <cell r="M338" t="str">
            <v>Taller</v>
          </cell>
          <cell r="Q338">
            <v>1</v>
          </cell>
          <cell r="R338">
            <v>3500</v>
          </cell>
          <cell r="S338">
            <v>3500</v>
          </cell>
          <cell r="V338">
            <v>0</v>
          </cell>
          <cell r="W338">
            <v>30000</v>
          </cell>
          <cell r="X338">
            <v>0</v>
          </cell>
          <cell r="Y338">
            <v>0</v>
          </cell>
          <cell r="Z338">
            <v>0</v>
          </cell>
          <cell r="AA338">
            <v>0</v>
          </cell>
          <cell r="AB338">
            <v>0</v>
          </cell>
        </row>
        <row r="339">
          <cell r="J339" t="str">
            <v xml:space="preserve">0 Service cambio de aceite y filtros. Control general del vehículo. Ajustar soporte escape trasero. Control tren delantero y de alineación y cambiar bujias de encendido.  </v>
          </cell>
          <cell r="L339" t="str">
            <v>Filtro pólen</v>
          </cell>
          <cell r="M339" t="str">
            <v>Taller</v>
          </cell>
          <cell r="Q339">
            <v>1</v>
          </cell>
          <cell r="R339">
            <v>3000</v>
          </cell>
          <cell r="S339">
            <v>3000</v>
          </cell>
          <cell r="V339">
            <v>0</v>
          </cell>
          <cell r="W339">
            <v>30000</v>
          </cell>
          <cell r="X339">
            <v>0</v>
          </cell>
          <cell r="Y339">
            <v>0</v>
          </cell>
          <cell r="Z339">
            <v>0</v>
          </cell>
          <cell r="AA339">
            <v>0</v>
          </cell>
          <cell r="AB339">
            <v>0</v>
          </cell>
        </row>
        <row r="340">
          <cell r="J340" t="str">
            <v xml:space="preserve">0 Service cambio de aceite y filtros. Control general del vehículo. Ajustar soporte escape trasero. Control tren delantero y de alineación y cambiar bujias de encendido.   </v>
          </cell>
          <cell r="L340" t="str">
            <v>Bujias</v>
          </cell>
          <cell r="M340" t="str">
            <v>Taller</v>
          </cell>
          <cell r="Q340">
            <v>4</v>
          </cell>
          <cell r="R340">
            <v>4200</v>
          </cell>
          <cell r="S340">
            <v>16800</v>
          </cell>
          <cell r="V340">
            <v>0</v>
          </cell>
          <cell r="W340">
            <v>30000</v>
          </cell>
          <cell r="X340">
            <v>0</v>
          </cell>
          <cell r="Y340">
            <v>0</v>
          </cell>
          <cell r="Z340">
            <v>0</v>
          </cell>
          <cell r="AA340">
            <v>0</v>
          </cell>
          <cell r="AB340">
            <v>0</v>
          </cell>
        </row>
        <row r="341">
          <cell r="G341" t="str">
            <v xml:space="preserve">gol </v>
          </cell>
          <cell r="I341" t="str">
            <v>FN:1429 5/7/2023</v>
          </cell>
          <cell r="J341" t="str">
            <v>FN:1429 5/7/2023</v>
          </cell>
          <cell r="S341">
            <v>0</v>
          </cell>
          <cell r="T341">
            <v>1</v>
          </cell>
          <cell r="U341">
            <v>9600</v>
          </cell>
          <cell r="V341">
            <v>9600</v>
          </cell>
          <cell r="W341">
            <v>9600</v>
          </cell>
          <cell r="X341">
            <v>0</v>
          </cell>
          <cell r="Y341">
            <v>0</v>
          </cell>
          <cell r="Z341">
            <v>0</v>
          </cell>
          <cell r="AA341">
            <v>9600</v>
          </cell>
          <cell r="AB341">
            <v>9600</v>
          </cell>
        </row>
        <row r="342">
          <cell r="G342" t="str">
            <v>Corsa</v>
          </cell>
          <cell r="I342" t="str">
            <v>Controlar frenos traseros.</v>
          </cell>
          <cell r="J342" t="str">
            <v>Controlar frenos traseros.</v>
          </cell>
          <cell r="L342" t="str">
            <v>Cilindros de freno</v>
          </cell>
          <cell r="M342" t="str">
            <v>Barotto</v>
          </cell>
          <cell r="N342">
            <v>6560</v>
          </cell>
          <cell r="P342">
            <v>0.25</v>
          </cell>
          <cell r="Q342">
            <v>2</v>
          </cell>
          <cell r="R342">
            <v>8200</v>
          </cell>
          <cell r="S342">
            <v>16400</v>
          </cell>
          <cell r="V342">
            <v>0</v>
          </cell>
          <cell r="W342">
            <v>0</v>
          </cell>
          <cell r="X342">
            <v>13120</v>
          </cell>
          <cell r="Y342">
            <v>39120</v>
          </cell>
          <cell r="Z342">
            <v>68900</v>
          </cell>
          <cell r="AA342">
            <v>53000</v>
          </cell>
          <cell r="AB342">
            <v>121900</v>
          </cell>
        </row>
        <row r="343">
          <cell r="I343" t="str">
            <v>Cambiar ambos cilindros de frenos.</v>
          </cell>
          <cell r="J343" t="str">
            <v>Controlar frenos traseros. Cambiar ambos cilindros de frenos.</v>
          </cell>
          <cell r="L343" t="str">
            <v>Rótulas inferiores</v>
          </cell>
          <cell r="M343" t="str">
            <v>Barotto</v>
          </cell>
          <cell r="N343">
            <v>9440</v>
          </cell>
          <cell r="P343">
            <v>0.25</v>
          </cell>
          <cell r="Q343">
            <v>2</v>
          </cell>
          <cell r="R343">
            <v>11800</v>
          </cell>
          <cell r="S343">
            <v>23600</v>
          </cell>
          <cell r="V343">
            <v>0</v>
          </cell>
          <cell r="W343">
            <v>0</v>
          </cell>
          <cell r="X343">
            <v>18880</v>
          </cell>
          <cell r="Y343">
            <v>0</v>
          </cell>
          <cell r="Z343">
            <v>0</v>
          </cell>
          <cell r="AA343">
            <v>0</v>
          </cell>
          <cell r="AB343">
            <v>0</v>
          </cell>
        </row>
        <row r="344">
          <cell r="I344" t="str">
            <v>Regular cintas, controlar tren delantero.</v>
          </cell>
          <cell r="J344" t="str">
            <v>Controlar frenos traseros. Cambiar ambos cilindros de frenos. Regular cintas, controlar tren delantero.</v>
          </cell>
          <cell r="L344" t="str">
            <v>Extremo de dirección</v>
          </cell>
          <cell r="M344" t="str">
            <v>Barotto</v>
          </cell>
          <cell r="N344">
            <v>7040</v>
          </cell>
          <cell r="P344">
            <v>0.25</v>
          </cell>
          <cell r="Q344">
            <v>1</v>
          </cell>
          <cell r="R344">
            <v>8800</v>
          </cell>
          <cell r="S344">
            <v>8800</v>
          </cell>
          <cell r="V344">
            <v>0</v>
          </cell>
          <cell r="W344">
            <v>0</v>
          </cell>
          <cell r="X344">
            <v>7040</v>
          </cell>
          <cell r="Y344">
            <v>0</v>
          </cell>
          <cell r="Z344">
            <v>0</v>
          </cell>
          <cell r="AA344">
            <v>0</v>
          </cell>
          <cell r="AB344">
            <v>0</v>
          </cell>
        </row>
        <row r="345">
          <cell r="I345" t="str">
            <v>Cambiar ambas rótulas inferiores.</v>
          </cell>
          <cell r="J345" t="str">
            <v>Controlar frenos traseros. Cambiar ambos cilindros de frenos. Regular cintas, controlar tren delantero. Cambiar ambas rótulas inferiores.</v>
          </cell>
          <cell r="L345" t="str">
            <v>Fuelle de homocinética</v>
          </cell>
          <cell r="M345" t="str">
            <v>Barotto</v>
          </cell>
          <cell r="N345">
            <v>2880</v>
          </cell>
          <cell r="P345">
            <v>0.25</v>
          </cell>
          <cell r="Q345">
            <v>1</v>
          </cell>
          <cell r="R345">
            <v>3600</v>
          </cell>
          <cell r="S345">
            <v>3600</v>
          </cell>
          <cell r="V345">
            <v>0</v>
          </cell>
          <cell r="W345">
            <v>0</v>
          </cell>
          <cell r="X345">
            <v>2880</v>
          </cell>
          <cell r="Y345">
            <v>0</v>
          </cell>
          <cell r="Z345">
            <v>0</v>
          </cell>
          <cell r="AA345">
            <v>0</v>
          </cell>
          <cell r="AB345">
            <v>0</v>
          </cell>
        </row>
        <row r="346">
          <cell r="I346" t="str">
            <v>Extremo de dirección lado derecho y fuelle de homocinética ambos lados.</v>
          </cell>
          <cell r="J346" t="str">
            <v>Controlar frenos traseros. Cambiar ambos cilindros de frenos. Regular cintas, controlar tren delantero. Cambiar ambas rótulas inferiores. Extremo de dirección lado derecho y fuelle de homocinética ambos lados.</v>
          </cell>
          <cell r="L346" t="str">
            <v>Kit bolillero rueda trasera izquierda</v>
          </cell>
          <cell r="M346" t="str">
            <v>Barotto</v>
          </cell>
          <cell r="N346">
            <v>13200</v>
          </cell>
          <cell r="P346">
            <v>0.25</v>
          </cell>
          <cell r="Q346">
            <v>1</v>
          </cell>
          <cell r="R346">
            <v>16500</v>
          </cell>
          <cell r="S346">
            <v>16500</v>
          </cell>
          <cell r="T346">
            <v>1</v>
          </cell>
          <cell r="U346">
            <v>53000</v>
          </cell>
          <cell r="V346">
            <v>53000</v>
          </cell>
          <cell r="W346">
            <v>53000</v>
          </cell>
          <cell r="X346">
            <v>13200</v>
          </cell>
          <cell r="Y346">
            <v>0</v>
          </cell>
          <cell r="Z346">
            <v>0</v>
          </cell>
          <cell r="AA346">
            <v>0</v>
          </cell>
          <cell r="AB346">
            <v>0</v>
          </cell>
        </row>
        <row r="347">
          <cell r="I347" t="str">
            <v>Cambiar kit bolilleros rueda trasera izquierda.</v>
          </cell>
          <cell r="J347" t="str">
            <v>Controlar frenos traseros. Cambiar ambos cilindros de frenos. Regular cintas, controlar tren delantero. Cambiar ambas rótulas inferiores. Extremo de dirección lado derecho y fuelle de homocinética ambos lados. Cambiar kit bolilleros rueda trasera izquierda.</v>
          </cell>
          <cell r="S347">
            <v>0</v>
          </cell>
          <cell r="V347">
            <v>0</v>
          </cell>
          <cell r="W347">
            <v>53000</v>
          </cell>
          <cell r="X347">
            <v>0</v>
          </cell>
          <cell r="Y347">
            <v>0</v>
          </cell>
          <cell r="Z347">
            <v>0</v>
          </cell>
          <cell r="AA347">
            <v>0</v>
          </cell>
          <cell r="AB347">
            <v>0</v>
          </cell>
        </row>
        <row r="348">
          <cell r="I348" t="str">
            <v>Regular convergencia.</v>
          </cell>
          <cell r="J348" t="str">
            <v>Controlar frenos traseros. Cambiar ambos cilindros de frenos. Regular cintas, controlar tren delantero. Cambiar ambas rótulas inferiores. Extremo de dirección lado derecho y fuelle de homocinética ambos lados. Cambiar kit bolilleros rueda trasera izquierda. Regular convergencia.</v>
          </cell>
          <cell r="S348">
            <v>0</v>
          </cell>
          <cell r="V348">
            <v>0</v>
          </cell>
          <cell r="W348">
            <v>53000</v>
          </cell>
          <cell r="X348">
            <v>0</v>
          </cell>
          <cell r="Y348">
            <v>0</v>
          </cell>
          <cell r="Z348">
            <v>0</v>
          </cell>
          <cell r="AA348">
            <v>0</v>
          </cell>
          <cell r="AB348">
            <v>0</v>
          </cell>
        </row>
        <row r="349">
          <cell r="G349">
            <v>208</v>
          </cell>
          <cell r="H349" t="str">
            <v>OAL861</v>
          </cell>
          <cell r="I349" t="str">
            <v>Servicio cambio de aceite y filtros.</v>
          </cell>
          <cell r="J349" t="str">
            <v>Servicio cambio de aceite y filtros.</v>
          </cell>
          <cell r="L349" t="str">
            <v>Aceite motor 15w40</v>
          </cell>
          <cell r="M349" t="str">
            <v>Taller</v>
          </cell>
          <cell r="N349">
            <v>900.75</v>
          </cell>
          <cell r="P349">
            <v>1.3868998057174577</v>
          </cell>
          <cell r="Q349">
            <v>4</v>
          </cell>
          <cell r="R349">
            <v>2150</v>
          </cell>
          <cell r="S349">
            <v>8600</v>
          </cell>
          <cell r="T349">
            <v>1</v>
          </cell>
          <cell r="U349">
            <v>30000</v>
          </cell>
          <cell r="V349">
            <v>30000</v>
          </cell>
          <cell r="W349">
            <v>30000</v>
          </cell>
          <cell r="X349">
            <v>3603</v>
          </cell>
          <cell r="Y349">
            <v>11780.75</v>
          </cell>
          <cell r="Z349">
            <v>43100</v>
          </cell>
          <cell r="AA349">
            <v>30000</v>
          </cell>
          <cell r="AB349">
            <v>73100</v>
          </cell>
        </row>
        <row r="350">
          <cell r="I350" t="str">
            <v>Control de vehículo.</v>
          </cell>
          <cell r="J350" t="str">
            <v>Servicio cambio de aceite y filtros. Control de vehículo.</v>
          </cell>
          <cell r="L350" t="str">
            <v>Filtro aceite</v>
          </cell>
          <cell r="M350" t="str">
            <v>Rep Serrano</v>
          </cell>
          <cell r="N350">
            <v>3200</v>
          </cell>
          <cell r="P350">
            <v>0.25</v>
          </cell>
          <cell r="Q350">
            <v>1</v>
          </cell>
          <cell r="R350">
            <v>4000</v>
          </cell>
          <cell r="S350">
            <v>4000</v>
          </cell>
          <cell r="V350">
            <v>0</v>
          </cell>
          <cell r="W350">
            <v>30000</v>
          </cell>
          <cell r="X350">
            <v>3200</v>
          </cell>
          <cell r="Y350">
            <v>0</v>
          </cell>
          <cell r="Z350">
            <v>0</v>
          </cell>
          <cell r="AA350">
            <v>0</v>
          </cell>
          <cell r="AB350">
            <v>0</v>
          </cell>
        </row>
        <row r="351">
          <cell r="I351" t="str">
            <v>Cambiar líquido refrigerante.</v>
          </cell>
          <cell r="J351" t="str">
            <v>Servicio cambio de aceite y filtros. Control de vehículo. Cambiar líquido refrigerante.</v>
          </cell>
          <cell r="L351" t="str">
            <v>Filtro aire</v>
          </cell>
          <cell r="M351" t="str">
            <v>Taller</v>
          </cell>
          <cell r="Q351">
            <v>1</v>
          </cell>
          <cell r="R351">
            <v>4900</v>
          </cell>
          <cell r="S351">
            <v>4900</v>
          </cell>
          <cell r="V351">
            <v>0</v>
          </cell>
          <cell r="W351">
            <v>30000</v>
          </cell>
          <cell r="X351">
            <v>0</v>
          </cell>
          <cell r="Y351">
            <v>0</v>
          </cell>
          <cell r="Z351">
            <v>0</v>
          </cell>
          <cell r="AA351">
            <v>0</v>
          </cell>
          <cell r="AB351">
            <v>0</v>
          </cell>
        </row>
        <row r="352">
          <cell r="I352" t="str">
            <v>Limpieza interior del block.</v>
          </cell>
          <cell r="J352" t="str">
            <v>Servicio cambio de aceite y filtros. Control de vehículo. Cambiar líquido refrigerante. Limpieza interior del block.</v>
          </cell>
          <cell r="L352" t="str">
            <v>Filtro nafta</v>
          </cell>
          <cell r="M352" t="str">
            <v>Taller</v>
          </cell>
          <cell r="Q352">
            <v>1</v>
          </cell>
          <cell r="R352">
            <v>3200</v>
          </cell>
          <cell r="S352">
            <v>3200</v>
          </cell>
          <cell r="V352">
            <v>0</v>
          </cell>
          <cell r="W352">
            <v>30000</v>
          </cell>
          <cell r="X352">
            <v>0</v>
          </cell>
          <cell r="Y352">
            <v>0</v>
          </cell>
          <cell r="Z352">
            <v>0</v>
          </cell>
          <cell r="AA352">
            <v>0</v>
          </cell>
          <cell r="AB352">
            <v>0</v>
          </cell>
        </row>
        <row r="353">
          <cell r="I353" t="str">
            <v>Cambiar pastillas de freno.</v>
          </cell>
          <cell r="J353" t="str">
            <v>Servicio cambio de aceite y filtros. Control de vehículo. Cambiar líquido refrigerante. Limpieza interior del block. Cambiar pastillas de freno.</v>
          </cell>
          <cell r="L353" t="str">
            <v>Filtro pólen</v>
          </cell>
          <cell r="M353" t="str">
            <v>Taller</v>
          </cell>
          <cell r="Q353">
            <v>1</v>
          </cell>
          <cell r="R353">
            <v>5800</v>
          </cell>
          <cell r="S353">
            <v>5800</v>
          </cell>
          <cell r="V353">
            <v>0</v>
          </cell>
          <cell r="W353">
            <v>30000</v>
          </cell>
          <cell r="X353">
            <v>0</v>
          </cell>
          <cell r="Y353">
            <v>0</v>
          </cell>
          <cell r="Z353">
            <v>0</v>
          </cell>
          <cell r="AA353">
            <v>0</v>
          </cell>
          <cell r="AB353">
            <v>0</v>
          </cell>
        </row>
        <row r="354">
          <cell r="J354" t="str">
            <v xml:space="preserve">Servicio cambio de aceite y filtros. Control de vehículo. Cambiar líquido refrigerante. Limpieza interior del block. Cambiar pastillas de freno. </v>
          </cell>
          <cell r="L354" t="str">
            <v>liquido refrigerante + destilada</v>
          </cell>
          <cell r="M354" t="str">
            <v>Taller</v>
          </cell>
          <cell r="Q354">
            <v>1</v>
          </cell>
          <cell r="R354">
            <v>7000</v>
          </cell>
          <cell r="S354">
            <v>7000</v>
          </cell>
          <cell r="V354">
            <v>0</v>
          </cell>
          <cell r="W354">
            <v>30000</v>
          </cell>
          <cell r="X354">
            <v>0</v>
          </cell>
          <cell r="Y354">
            <v>0</v>
          </cell>
          <cell r="Z354">
            <v>0</v>
          </cell>
          <cell r="AA354">
            <v>0</v>
          </cell>
          <cell r="AB354">
            <v>0</v>
          </cell>
        </row>
        <row r="355">
          <cell r="J355" t="str">
            <v xml:space="preserve">Servicio cambio de aceite y filtros. Control de vehículo. Cambiar líquido refrigerante. Limpieza interior del block. Cambiar pastillas de freno.  </v>
          </cell>
          <cell r="L355" t="str">
            <v>pastillas de freno</v>
          </cell>
          <cell r="M355" t="str">
            <v>Barotto</v>
          </cell>
          <cell r="N355">
            <v>7680</v>
          </cell>
          <cell r="P355">
            <v>0.25</v>
          </cell>
          <cell r="Q355">
            <v>1</v>
          </cell>
          <cell r="R355">
            <v>9600</v>
          </cell>
          <cell r="S355">
            <v>9600</v>
          </cell>
          <cell r="V355">
            <v>0</v>
          </cell>
          <cell r="W355">
            <v>30000</v>
          </cell>
          <cell r="X355">
            <v>7680</v>
          </cell>
          <cell r="Y355">
            <v>0</v>
          </cell>
          <cell r="Z355">
            <v>0</v>
          </cell>
          <cell r="AA355">
            <v>0</v>
          </cell>
          <cell r="AB355">
            <v>0</v>
          </cell>
        </row>
        <row r="356">
          <cell r="H356">
            <v>227653</v>
          </cell>
          <cell r="J356">
            <v>0</v>
          </cell>
          <cell r="S356">
            <v>0</v>
          </cell>
          <cell r="V356">
            <v>0</v>
          </cell>
          <cell r="W356">
            <v>0</v>
          </cell>
          <cell r="X356">
            <v>0</v>
          </cell>
          <cell r="Y356">
            <v>0</v>
          </cell>
          <cell r="Z356">
            <v>0</v>
          </cell>
          <cell r="AA356">
            <v>7500</v>
          </cell>
          <cell r="AB356">
            <v>7500</v>
          </cell>
        </row>
        <row r="357">
          <cell r="I357" t="str">
            <v>Controlar perdida de agua.</v>
          </cell>
          <cell r="J357" t="str">
            <v>0 Controlar perdida de agua.</v>
          </cell>
          <cell r="S357">
            <v>0</v>
          </cell>
          <cell r="T357">
            <v>1</v>
          </cell>
          <cell r="U357">
            <v>7500</v>
          </cell>
          <cell r="V357">
            <v>7500</v>
          </cell>
          <cell r="W357">
            <v>7500</v>
          </cell>
          <cell r="X357">
            <v>0</v>
          </cell>
          <cell r="Y357">
            <v>0</v>
          </cell>
          <cell r="Z357">
            <v>0</v>
          </cell>
          <cell r="AA357">
            <v>0</v>
          </cell>
          <cell r="AB357">
            <v>0</v>
          </cell>
        </row>
        <row r="358">
          <cell r="I358" t="str">
            <v>Cambiar depósito recuperador de agua.</v>
          </cell>
          <cell r="J358" t="str">
            <v>0 Controlar perdida de agua. Cambiar depósito recuperador de agua.</v>
          </cell>
          <cell r="S358">
            <v>0</v>
          </cell>
          <cell r="V358">
            <v>0</v>
          </cell>
          <cell r="W358">
            <v>7500</v>
          </cell>
          <cell r="X358">
            <v>0</v>
          </cell>
          <cell r="Y358">
            <v>0</v>
          </cell>
          <cell r="Z358">
            <v>0</v>
          </cell>
          <cell r="AA358">
            <v>0</v>
          </cell>
          <cell r="AB358">
            <v>0</v>
          </cell>
        </row>
        <row r="359">
          <cell r="I359" t="str">
            <v>Purgar circuito,</v>
          </cell>
          <cell r="J359" t="str">
            <v>0 Controlar perdida de agua. Cambiar depósito recuperador de agua. Purgar circuito,</v>
          </cell>
          <cell r="S359">
            <v>0</v>
          </cell>
          <cell r="V359">
            <v>0</v>
          </cell>
          <cell r="W359">
            <v>7500</v>
          </cell>
          <cell r="X359">
            <v>0</v>
          </cell>
          <cell r="Y359">
            <v>0</v>
          </cell>
          <cell r="Z359">
            <v>0</v>
          </cell>
          <cell r="AA359">
            <v>0</v>
          </cell>
          <cell r="AB359">
            <v>0</v>
          </cell>
        </row>
        <row r="360">
          <cell r="H360">
            <v>227653</v>
          </cell>
          <cell r="I360" t="str">
            <v>Service cambio de aceite y filtros.</v>
          </cell>
          <cell r="T360">
            <v>1</v>
          </cell>
          <cell r="U360">
            <v>4500</v>
          </cell>
        </row>
        <row r="362">
          <cell r="G362" t="str">
            <v>Amarok</v>
          </cell>
          <cell r="H362">
            <v>167999</v>
          </cell>
          <cell r="I362" t="str">
            <v>Desarmar distribución completa.</v>
          </cell>
          <cell r="J362" t="str">
            <v>Desarmar distribución completa.</v>
          </cell>
          <cell r="L362" t="str">
            <v>Liquido refrigerante + agua destilada.</v>
          </cell>
          <cell r="M362" t="str">
            <v>Taller</v>
          </cell>
          <cell r="Q362">
            <v>1</v>
          </cell>
          <cell r="R362">
            <v>7000</v>
          </cell>
          <cell r="S362">
            <v>7000</v>
          </cell>
          <cell r="T362">
            <v>1</v>
          </cell>
          <cell r="U362">
            <v>80000</v>
          </cell>
          <cell r="V362">
            <v>80000</v>
          </cell>
          <cell r="W362">
            <v>80000</v>
          </cell>
          <cell r="X362">
            <v>0</v>
          </cell>
          <cell r="Y362">
            <v>142560</v>
          </cell>
          <cell r="Z362">
            <v>185200</v>
          </cell>
          <cell r="AA362">
            <v>80000</v>
          </cell>
          <cell r="AB362">
            <v>265200</v>
          </cell>
        </row>
        <row r="363">
          <cell r="I363" t="str">
            <v>Cambiar kit . Puesta a punto.</v>
          </cell>
          <cell r="J363" t="str">
            <v>Desarmar distribución completa. Cambiar kit . Puesta a punto.</v>
          </cell>
          <cell r="L363" t="str">
            <v>Kit de distribución.</v>
          </cell>
          <cell r="M363" t="str">
            <v>Barotto</v>
          </cell>
          <cell r="N363">
            <v>136000</v>
          </cell>
          <cell r="P363">
            <v>0.25</v>
          </cell>
          <cell r="Q363">
            <v>1</v>
          </cell>
          <cell r="R363">
            <v>170000</v>
          </cell>
          <cell r="S363">
            <v>170000</v>
          </cell>
          <cell r="V363">
            <v>0</v>
          </cell>
          <cell r="W363">
            <v>80000</v>
          </cell>
          <cell r="X363">
            <v>136000</v>
          </cell>
          <cell r="Y363">
            <v>0</v>
          </cell>
          <cell r="Z363">
            <v>0</v>
          </cell>
          <cell r="AA363">
            <v>0</v>
          </cell>
          <cell r="AB363">
            <v>0</v>
          </cell>
        </row>
        <row r="364">
          <cell r="I364" t="str">
            <v>Cambiar bomba de agua. lÍquido refrigerante.</v>
          </cell>
          <cell r="J364" t="str">
            <v>Desarmar distribución completa. Cambiar kit . Puesta a punto. Cambiar bomba de agua. lÍquido refrigerante.</v>
          </cell>
          <cell r="L364" t="str">
            <v>Polea de dirección hidráulica.</v>
          </cell>
          <cell r="M364" t="str">
            <v>Barotto</v>
          </cell>
          <cell r="N364">
            <v>6560</v>
          </cell>
          <cell r="P364">
            <v>0.25</v>
          </cell>
          <cell r="Q364">
            <v>1</v>
          </cell>
          <cell r="R364">
            <v>8200</v>
          </cell>
          <cell r="S364">
            <v>8200</v>
          </cell>
          <cell r="V364">
            <v>0</v>
          </cell>
          <cell r="W364">
            <v>80000</v>
          </cell>
          <cell r="X364">
            <v>6560</v>
          </cell>
          <cell r="Y364">
            <v>0</v>
          </cell>
          <cell r="Z364">
            <v>0</v>
          </cell>
          <cell r="AA364">
            <v>0</v>
          </cell>
          <cell r="AB364">
            <v>0</v>
          </cell>
        </row>
        <row r="365">
          <cell r="I365" t="str">
            <v>Polea de dirección hidráulica y cambiar polea de alternador, con embrague.</v>
          </cell>
          <cell r="J365" t="str">
            <v>Desarmar distribución completa. Cambiar kit . Puesta a punto. Cambiar bomba de agua. lÍquido refrigerante. Polea de dirección hidráulica y cambiar polea de alternador, con embrague.</v>
          </cell>
          <cell r="S365">
            <v>0</v>
          </cell>
          <cell r="V365">
            <v>0</v>
          </cell>
          <cell r="W365">
            <v>80000</v>
          </cell>
          <cell r="X365">
            <v>0</v>
          </cell>
          <cell r="Y365">
            <v>0</v>
          </cell>
          <cell r="Z365">
            <v>0</v>
          </cell>
          <cell r="AA365">
            <v>0</v>
          </cell>
          <cell r="AB365">
            <v>0</v>
          </cell>
        </row>
        <row r="366">
          <cell r="I366" t="str">
            <v>Armado total. Agustin Ureta</v>
          </cell>
          <cell r="J366" t="str">
            <v>Desarmar distribución completa. Cambiar kit . Puesta a punto. Cambiar bomba de agua. lÍquido refrigerante. Polea de dirección hidráulica y cambiar polea de alternador, con embrague. Armado total. Agustin Ureta</v>
          </cell>
          <cell r="S366">
            <v>0</v>
          </cell>
          <cell r="V366">
            <v>0</v>
          </cell>
          <cell r="W366">
            <v>80000</v>
          </cell>
          <cell r="X366">
            <v>0</v>
          </cell>
          <cell r="Y366">
            <v>0</v>
          </cell>
          <cell r="Z366">
            <v>0</v>
          </cell>
          <cell r="AA366">
            <v>0</v>
          </cell>
          <cell r="AB366">
            <v>0</v>
          </cell>
        </row>
        <row r="367">
          <cell r="G367" t="str">
            <v>Megane</v>
          </cell>
          <cell r="H367">
            <v>116777</v>
          </cell>
          <cell r="I367" t="str">
            <v>Service cambio de aceite y filtros.</v>
          </cell>
          <cell r="J367" t="str">
            <v>Service cambio de aceite y filtros.</v>
          </cell>
          <cell r="L367" t="str">
            <v>Kit de distribución con bomba de agua</v>
          </cell>
          <cell r="M367" t="str">
            <v>Barotto</v>
          </cell>
          <cell r="N367">
            <v>74880</v>
          </cell>
          <cell r="P367">
            <v>0.25</v>
          </cell>
          <cell r="Q367">
            <v>1</v>
          </cell>
          <cell r="R367">
            <v>93600</v>
          </cell>
          <cell r="S367">
            <v>93600</v>
          </cell>
          <cell r="V367">
            <v>0</v>
          </cell>
          <cell r="W367">
            <v>0</v>
          </cell>
          <cell r="X367">
            <v>74880</v>
          </cell>
          <cell r="Y367">
            <v>82654.84</v>
          </cell>
          <cell r="Z367">
            <v>140050</v>
          </cell>
          <cell r="AA367">
            <v>50000</v>
          </cell>
          <cell r="AB367">
            <v>190050</v>
          </cell>
        </row>
        <row r="368">
          <cell r="I368" t="str">
            <v>Control del vehículo.</v>
          </cell>
          <cell r="J368" t="str">
            <v>Service cambio de aceite y filtros. Control del vehículo.</v>
          </cell>
          <cell r="L368" t="str">
            <v>Correa poliv</v>
          </cell>
          <cell r="M368" t="str">
            <v>Barotto</v>
          </cell>
          <cell r="N368">
            <v>6560</v>
          </cell>
          <cell r="P368">
            <v>0.25</v>
          </cell>
          <cell r="Q368">
            <v>1</v>
          </cell>
          <cell r="R368">
            <v>8200</v>
          </cell>
          <cell r="S368">
            <v>8200</v>
          </cell>
          <cell r="V368">
            <v>0</v>
          </cell>
          <cell r="W368">
            <v>0</v>
          </cell>
          <cell r="X368">
            <v>6560</v>
          </cell>
          <cell r="Y368">
            <v>0</v>
          </cell>
          <cell r="Z368">
            <v>0</v>
          </cell>
          <cell r="AA368">
            <v>0</v>
          </cell>
          <cell r="AB368">
            <v>0</v>
          </cell>
        </row>
        <row r="369">
          <cell r="I369" t="str">
            <v>Desarmar distribución completa.</v>
          </cell>
          <cell r="J369" t="str">
            <v>Service cambio de aceite y filtros. Control del vehículo. Desarmar distribución completa.</v>
          </cell>
          <cell r="L369" t="str">
            <v>Liquido refrigerante + agua destilada</v>
          </cell>
          <cell r="M369" t="str">
            <v>Taller</v>
          </cell>
          <cell r="Q369">
            <v>1</v>
          </cell>
          <cell r="R369">
            <v>7000</v>
          </cell>
          <cell r="S369">
            <v>7000</v>
          </cell>
          <cell r="V369">
            <v>0</v>
          </cell>
          <cell r="W369">
            <v>0</v>
          </cell>
          <cell r="X369">
            <v>0</v>
          </cell>
          <cell r="Y369">
            <v>0</v>
          </cell>
          <cell r="Z369">
            <v>0</v>
          </cell>
          <cell r="AA369">
            <v>0</v>
          </cell>
          <cell r="AB369">
            <v>0</v>
          </cell>
        </row>
        <row r="370">
          <cell r="I370" t="str">
            <v>Cambiar kit bomba de agua, puesta a punto.</v>
          </cell>
          <cell r="J370" t="str">
            <v>Service cambio de aceite y filtros. Control del vehículo. Desarmar distribución completa. Cambiar kit bomba de agua, puesta a punto.</v>
          </cell>
          <cell r="L370" t="str">
            <v>Aceite motor10w40</v>
          </cell>
          <cell r="M370" t="str">
            <v>Taller</v>
          </cell>
          <cell r="N370">
            <v>1214.8399999999999</v>
          </cell>
          <cell r="P370">
            <v>1.9427743571169866</v>
          </cell>
          <cell r="Q370">
            <v>6</v>
          </cell>
          <cell r="R370">
            <v>3575</v>
          </cell>
          <cell r="S370">
            <v>21450</v>
          </cell>
          <cell r="V370">
            <v>0</v>
          </cell>
          <cell r="W370">
            <v>0</v>
          </cell>
          <cell r="X370">
            <v>7289.0399999999991</v>
          </cell>
          <cell r="Y370">
            <v>0</v>
          </cell>
          <cell r="Z370">
            <v>0</v>
          </cell>
          <cell r="AA370">
            <v>0</v>
          </cell>
          <cell r="AB370">
            <v>0</v>
          </cell>
        </row>
        <row r="371">
          <cell r="I371" t="str">
            <v>Cambiar correa poliv.</v>
          </cell>
          <cell r="J371" t="str">
            <v>Service cambio de aceite y filtros. Control del vehículo. Desarmar distribución completa. Cambiar kit bomba de agua, puesta a punto. Cambiar correa poliv.</v>
          </cell>
          <cell r="L371" t="str">
            <v>Filtro aceite</v>
          </cell>
          <cell r="M371" t="str">
            <v>Taller</v>
          </cell>
          <cell r="Q371">
            <v>1</v>
          </cell>
          <cell r="R371">
            <v>2800</v>
          </cell>
          <cell r="S371">
            <v>2800</v>
          </cell>
          <cell r="T371">
            <v>1</v>
          </cell>
          <cell r="U371">
            <v>50000</v>
          </cell>
          <cell r="V371">
            <v>50000</v>
          </cell>
          <cell r="W371">
            <v>50000</v>
          </cell>
          <cell r="X371">
            <v>0</v>
          </cell>
          <cell r="Y371">
            <v>0</v>
          </cell>
          <cell r="Z371">
            <v>0</v>
          </cell>
          <cell r="AA371">
            <v>0</v>
          </cell>
          <cell r="AB371">
            <v>0</v>
          </cell>
        </row>
        <row r="372">
          <cell r="I372" t="str">
            <v>Armado total. Cambiar líquido refrigerante. Purgado del circuito de refrigeración.</v>
          </cell>
          <cell r="J372" t="str">
            <v>Service cambio de aceite y filtros. Control del vehículo. Desarmar distribución completa. Cambiar kit bomba de agua, puesta a punto. Cambiar correa poliv. Armado total. Cambiar líquido refrigerante. Purgado del circuito de refrigeración.</v>
          </cell>
          <cell r="L372" t="str">
            <v>Filtro aire</v>
          </cell>
          <cell r="M372" t="str">
            <v>Taller</v>
          </cell>
          <cell r="Q372">
            <v>1</v>
          </cell>
          <cell r="R372">
            <v>3800</v>
          </cell>
          <cell r="S372">
            <v>3800</v>
          </cell>
          <cell r="V372">
            <v>0</v>
          </cell>
          <cell r="W372">
            <v>50000</v>
          </cell>
          <cell r="X372">
            <v>0</v>
          </cell>
          <cell r="Y372">
            <v>0</v>
          </cell>
          <cell r="Z372">
            <v>0</v>
          </cell>
          <cell r="AA372">
            <v>0</v>
          </cell>
          <cell r="AB372">
            <v>0</v>
          </cell>
        </row>
        <row r="373">
          <cell r="J373" t="str">
            <v xml:space="preserve">Service cambio de aceite y filtros. Control del vehículo. Desarmar distribución completa. Cambiar kit bomba de agua, puesta a punto. Cambiar correa poliv. Armado total. Cambiar líquido refrigerante. Purgado del circuito de refrigeración. </v>
          </cell>
          <cell r="L373" t="str">
            <v>Filtro nafta</v>
          </cell>
          <cell r="M373" t="str">
            <v>Taller</v>
          </cell>
          <cell r="Q373">
            <v>1</v>
          </cell>
          <cell r="R373">
            <v>3200</v>
          </cell>
          <cell r="S373">
            <v>3200</v>
          </cell>
          <cell r="V373">
            <v>0</v>
          </cell>
          <cell r="W373">
            <v>50000</v>
          </cell>
          <cell r="X373">
            <v>0</v>
          </cell>
          <cell r="Y373">
            <v>0</v>
          </cell>
          <cell r="Z373">
            <v>0</v>
          </cell>
          <cell r="AA373">
            <v>0</v>
          </cell>
          <cell r="AB373">
            <v>0</v>
          </cell>
        </row>
        <row r="374">
          <cell r="J374" t="str">
            <v xml:space="preserve">Service cambio de aceite y filtros. Control del vehículo. Desarmar distribución completa. Cambiar kit bomba de agua, puesta a punto. Cambiar correa poliv. Armado total. Cambiar líquido refrigerante. Purgado del circuito de refrigeración.  </v>
          </cell>
          <cell r="S374">
            <v>0</v>
          </cell>
          <cell r="V374">
            <v>0</v>
          </cell>
          <cell r="W374">
            <v>50000</v>
          </cell>
          <cell r="X374">
            <v>0</v>
          </cell>
          <cell r="Y374">
            <v>0</v>
          </cell>
          <cell r="Z374">
            <v>0</v>
          </cell>
          <cell r="AA374">
            <v>0</v>
          </cell>
          <cell r="AB374">
            <v>0</v>
          </cell>
        </row>
        <row r="375">
          <cell r="I375" t="str">
            <v>Cambiar correa poliv y control del vehículo zona del choque.</v>
          </cell>
          <cell r="J375" t="str">
            <v>Cambiar correa poliv y control del vehículo zona del choque.</v>
          </cell>
          <cell r="Q375">
            <v>1</v>
          </cell>
          <cell r="R375">
            <v>12800</v>
          </cell>
          <cell r="S375">
            <v>12800</v>
          </cell>
          <cell r="T375">
            <v>1</v>
          </cell>
          <cell r="U375">
            <v>6000</v>
          </cell>
          <cell r="V375">
            <v>6000</v>
          </cell>
          <cell r="W375">
            <v>6000</v>
          </cell>
          <cell r="X375">
            <v>0</v>
          </cell>
          <cell r="Y375">
            <v>0</v>
          </cell>
          <cell r="Z375">
            <v>12800</v>
          </cell>
          <cell r="AA375">
            <v>6000</v>
          </cell>
          <cell r="AB375">
            <v>18800</v>
          </cell>
        </row>
        <row r="376">
          <cell r="G376" t="str">
            <v>Ford Ka</v>
          </cell>
          <cell r="H376">
            <v>82898</v>
          </cell>
          <cell r="I376" t="str">
            <v>Reparar frenos ambas ruedas traseras.</v>
          </cell>
          <cell r="J376" t="str">
            <v>Reparar frenos ambas ruedas traseras.</v>
          </cell>
          <cell r="L376" t="str">
            <v>Juego de cintas de frenos traseros</v>
          </cell>
          <cell r="Q376">
            <v>1</v>
          </cell>
          <cell r="R376">
            <v>12900</v>
          </cell>
          <cell r="S376">
            <v>12900</v>
          </cell>
          <cell r="V376">
            <v>0</v>
          </cell>
          <cell r="W376">
            <v>0</v>
          </cell>
          <cell r="X376">
            <v>0</v>
          </cell>
          <cell r="Y376">
            <v>15087.2</v>
          </cell>
          <cell r="Z376">
            <v>42559</v>
          </cell>
          <cell r="AA376">
            <v>25000</v>
          </cell>
          <cell r="AB376">
            <v>67559</v>
          </cell>
        </row>
        <row r="377">
          <cell r="I377" t="str">
            <v>Liquido de frenos y purgar.</v>
          </cell>
          <cell r="J377" t="str">
            <v>Reparar frenos ambas ruedas traseras. Liquido de frenos y purgar.</v>
          </cell>
          <cell r="L377" t="str">
            <v>Cilindros de frenos traseros</v>
          </cell>
          <cell r="M377" t="str">
            <v>Barotto</v>
          </cell>
          <cell r="N377">
            <v>8640</v>
          </cell>
          <cell r="P377">
            <v>0.25</v>
          </cell>
          <cell r="Q377">
            <v>2</v>
          </cell>
          <cell r="R377">
            <v>10800</v>
          </cell>
          <cell r="S377">
            <v>21600</v>
          </cell>
          <cell r="T377">
            <v>1</v>
          </cell>
          <cell r="U377">
            <v>25000</v>
          </cell>
          <cell r="V377">
            <v>25000</v>
          </cell>
          <cell r="W377">
            <v>25000</v>
          </cell>
          <cell r="X377">
            <v>17280</v>
          </cell>
          <cell r="Y377">
            <v>0</v>
          </cell>
          <cell r="Z377">
            <v>0</v>
          </cell>
          <cell r="AA377">
            <v>0</v>
          </cell>
          <cell r="AB377">
            <v>0</v>
          </cell>
        </row>
        <row r="378">
          <cell r="I378" t="str">
            <v>Cambiar eje de caja selectora.</v>
          </cell>
          <cell r="J378" t="str">
            <v>Reparar frenos ambas ruedas traseras. Liquido de frenos y purgar. Cambiar eje de caja selectora.</v>
          </cell>
          <cell r="L378" t="str">
            <v>Reten caja selectora</v>
          </cell>
          <cell r="M378" t="str">
            <v>Rep Serrano</v>
          </cell>
          <cell r="N378">
            <v>6447.2000000000007</v>
          </cell>
          <cell r="P378">
            <v>0.24999999999999986</v>
          </cell>
          <cell r="Q378">
            <v>1</v>
          </cell>
          <cell r="R378">
            <v>8059</v>
          </cell>
          <cell r="S378">
            <v>8059</v>
          </cell>
          <cell r="V378">
            <v>0</v>
          </cell>
          <cell r="W378">
            <v>25000</v>
          </cell>
          <cell r="X378">
            <v>6447.2000000000007</v>
          </cell>
          <cell r="Y378">
            <v>0</v>
          </cell>
          <cell r="Z378">
            <v>0</v>
          </cell>
          <cell r="AA378">
            <v>0</v>
          </cell>
          <cell r="AB378">
            <v>0</v>
          </cell>
        </row>
        <row r="379">
          <cell r="G379" t="str">
            <v>Fluence</v>
          </cell>
          <cell r="I379" t="str">
            <v>Sacar aforador completo de bomba de combustible.</v>
          </cell>
          <cell r="J379" t="str">
            <v>Sacar aforador completo de bomba de combustible.</v>
          </cell>
          <cell r="S379">
            <v>0</v>
          </cell>
          <cell r="V379">
            <v>0</v>
          </cell>
          <cell r="W379">
            <v>0</v>
          </cell>
          <cell r="X379">
            <v>0</v>
          </cell>
          <cell r="Y379">
            <v>0</v>
          </cell>
          <cell r="Z379">
            <v>0</v>
          </cell>
          <cell r="AA379">
            <v>0</v>
          </cell>
          <cell r="AB379">
            <v>0</v>
          </cell>
        </row>
        <row r="380">
          <cell r="I380" t="str">
            <v>Cambiar orring y rectificar asiento de válvula de retorno.</v>
          </cell>
          <cell r="J380" t="str">
            <v>Sacar aforador completo de bomba de combustible. Cambiar orring y rectificar asiento de válvula de retorno.</v>
          </cell>
          <cell r="S380">
            <v>0</v>
          </cell>
          <cell r="V380">
            <v>0</v>
          </cell>
          <cell r="W380">
            <v>0</v>
          </cell>
          <cell r="X380">
            <v>0</v>
          </cell>
          <cell r="Y380">
            <v>0</v>
          </cell>
          <cell r="Z380">
            <v>0</v>
          </cell>
          <cell r="AA380">
            <v>0</v>
          </cell>
          <cell r="AB380">
            <v>0</v>
          </cell>
        </row>
        <row r="381">
          <cell r="I381" t="str">
            <v>Armado total.</v>
          </cell>
          <cell r="J381" t="str">
            <v>Sacar aforador completo de bomba de combustible. Cambiar orring y rectificar asiento de válvula de retorno. Armado total.</v>
          </cell>
          <cell r="S381">
            <v>0</v>
          </cell>
          <cell r="V381">
            <v>0</v>
          </cell>
          <cell r="W381">
            <v>0</v>
          </cell>
          <cell r="X381">
            <v>0</v>
          </cell>
          <cell r="Y381">
            <v>0</v>
          </cell>
          <cell r="Z381">
            <v>0</v>
          </cell>
          <cell r="AA381">
            <v>0</v>
          </cell>
          <cell r="AB381">
            <v>0</v>
          </cell>
        </row>
        <row r="382">
          <cell r="G382" t="str">
            <v>S10</v>
          </cell>
          <cell r="I382" t="str">
            <v>Sacar, reparar dar tiro y ajuste a diferencial trasero.</v>
          </cell>
          <cell r="J382" t="str">
            <v>Sacar, reparar dar tiro y ajuste a diferencial trasero.</v>
          </cell>
          <cell r="L382" t="str">
            <v>Aceite diferencial trasero 75w90 sintético</v>
          </cell>
          <cell r="M382" t="str">
            <v>Taller</v>
          </cell>
          <cell r="Q382">
            <v>3</v>
          </cell>
          <cell r="R382">
            <v>13500</v>
          </cell>
          <cell r="S382">
            <v>40500</v>
          </cell>
          <cell r="V382">
            <v>0</v>
          </cell>
          <cell r="W382">
            <v>0</v>
          </cell>
          <cell r="X382">
            <v>0</v>
          </cell>
          <cell r="Y382">
            <v>141680</v>
          </cell>
          <cell r="Z382">
            <v>243100</v>
          </cell>
          <cell r="AA382">
            <v>120000</v>
          </cell>
          <cell r="AB382">
            <v>363100</v>
          </cell>
        </row>
        <row r="383">
          <cell r="J383" t="str">
            <v xml:space="preserve">Sacar, reparar dar tiro y ajuste a diferencial trasero. </v>
          </cell>
          <cell r="L383" t="str">
            <v>Ruleman lateral corona</v>
          </cell>
          <cell r="M383" t="str">
            <v>Barotto</v>
          </cell>
          <cell r="N383">
            <v>17280</v>
          </cell>
          <cell r="P383">
            <v>0.25</v>
          </cell>
          <cell r="Q383">
            <v>2</v>
          </cell>
          <cell r="R383">
            <v>21600</v>
          </cell>
          <cell r="S383">
            <v>43200</v>
          </cell>
          <cell r="V383">
            <v>0</v>
          </cell>
          <cell r="W383">
            <v>0</v>
          </cell>
          <cell r="X383">
            <v>34560</v>
          </cell>
          <cell r="Y383">
            <v>0</v>
          </cell>
          <cell r="Z383">
            <v>0</v>
          </cell>
          <cell r="AA383">
            <v>0</v>
          </cell>
          <cell r="AB383">
            <v>0</v>
          </cell>
        </row>
        <row r="384">
          <cell r="J384" t="str">
            <v xml:space="preserve">Sacar, reparar dar tiro y ajuste a diferencial trasero.  </v>
          </cell>
          <cell r="L384" t="str">
            <v>Ruleman piñon grande</v>
          </cell>
          <cell r="M384" t="str">
            <v>Barotto</v>
          </cell>
          <cell r="N384">
            <v>47200</v>
          </cell>
          <cell r="P384">
            <v>0.25</v>
          </cell>
          <cell r="Q384">
            <v>1</v>
          </cell>
          <cell r="R384">
            <v>59000</v>
          </cell>
          <cell r="S384">
            <v>59000</v>
          </cell>
          <cell r="V384">
            <v>0</v>
          </cell>
          <cell r="W384">
            <v>0</v>
          </cell>
          <cell r="X384">
            <v>47200</v>
          </cell>
          <cell r="Y384">
            <v>0</v>
          </cell>
          <cell r="Z384">
            <v>0</v>
          </cell>
          <cell r="AA384">
            <v>0</v>
          </cell>
          <cell r="AB384">
            <v>0</v>
          </cell>
        </row>
        <row r="385">
          <cell r="J385" t="str">
            <v xml:space="preserve">Sacar, reparar dar tiro y ajuste a diferencial trasero.   </v>
          </cell>
          <cell r="L385" t="str">
            <v>Ruleman piñon chico</v>
          </cell>
          <cell r="M385" t="str">
            <v>Barotto</v>
          </cell>
          <cell r="N385">
            <v>25600</v>
          </cell>
          <cell r="P385">
            <v>0.25</v>
          </cell>
          <cell r="Q385">
            <v>1</v>
          </cell>
          <cell r="R385">
            <v>32000</v>
          </cell>
          <cell r="S385">
            <v>32000</v>
          </cell>
          <cell r="V385">
            <v>0</v>
          </cell>
          <cell r="W385">
            <v>0</v>
          </cell>
          <cell r="X385">
            <v>25600</v>
          </cell>
          <cell r="Y385">
            <v>0</v>
          </cell>
          <cell r="Z385">
            <v>0</v>
          </cell>
          <cell r="AA385">
            <v>0</v>
          </cell>
          <cell r="AB385">
            <v>0</v>
          </cell>
        </row>
        <row r="386">
          <cell r="J386" t="str">
            <v xml:space="preserve">Sacar, reparar dar tiro y ajuste a diferencial trasero.    </v>
          </cell>
          <cell r="L386" t="str">
            <v>Retenes piñon S10 2012</v>
          </cell>
          <cell r="M386" t="str">
            <v>Barotto</v>
          </cell>
          <cell r="N386">
            <v>8640</v>
          </cell>
          <cell r="P386">
            <v>0.25</v>
          </cell>
          <cell r="Q386">
            <v>1</v>
          </cell>
          <cell r="R386">
            <v>10800</v>
          </cell>
          <cell r="S386">
            <v>10800</v>
          </cell>
          <cell r="V386">
            <v>0</v>
          </cell>
          <cell r="W386">
            <v>0</v>
          </cell>
          <cell r="X386">
            <v>8640</v>
          </cell>
          <cell r="Y386">
            <v>0</v>
          </cell>
          <cell r="Z386">
            <v>0</v>
          </cell>
          <cell r="AA386">
            <v>0</v>
          </cell>
          <cell r="AB386">
            <v>0</v>
          </cell>
        </row>
        <row r="387">
          <cell r="J387" t="str">
            <v xml:space="preserve">Sacar, reparar dar tiro y ajuste a diferencial trasero.     </v>
          </cell>
          <cell r="L387" t="str">
            <v>Espaciador de piñon</v>
          </cell>
          <cell r="M387" t="str">
            <v>Barotto</v>
          </cell>
          <cell r="N387">
            <v>39840</v>
          </cell>
          <cell r="P387">
            <v>0.25</v>
          </cell>
          <cell r="Q387">
            <v>1</v>
          </cell>
          <cell r="R387">
            <v>49800</v>
          </cell>
          <cell r="S387">
            <v>49800</v>
          </cell>
          <cell r="V387">
            <v>0</v>
          </cell>
          <cell r="W387">
            <v>0</v>
          </cell>
          <cell r="X387">
            <v>39840</v>
          </cell>
          <cell r="Y387">
            <v>0</v>
          </cell>
          <cell r="Z387">
            <v>0</v>
          </cell>
          <cell r="AA387">
            <v>0</v>
          </cell>
          <cell r="AB387">
            <v>0</v>
          </cell>
        </row>
        <row r="388">
          <cell r="J388" t="str">
            <v xml:space="preserve">Sacar, reparar dar tiro y ajuste a diferencial trasero.      </v>
          </cell>
          <cell r="L388" t="str">
            <v>Retén rueda trasera</v>
          </cell>
          <cell r="M388" t="str">
            <v>Barotto</v>
          </cell>
          <cell r="N388">
            <v>3120</v>
          </cell>
          <cell r="P388">
            <v>0.25</v>
          </cell>
          <cell r="Q388">
            <v>2</v>
          </cell>
          <cell r="R388">
            <v>3900</v>
          </cell>
          <cell r="S388">
            <v>7800</v>
          </cell>
          <cell r="T388">
            <v>1</v>
          </cell>
          <cell r="U388">
            <v>120000</v>
          </cell>
          <cell r="V388">
            <v>120000</v>
          </cell>
          <cell r="W388">
            <v>120000</v>
          </cell>
          <cell r="X388">
            <v>6240</v>
          </cell>
          <cell r="Y388">
            <v>0</v>
          </cell>
          <cell r="Z388">
            <v>0</v>
          </cell>
          <cell r="AA388">
            <v>0</v>
          </cell>
          <cell r="AB388">
            <v>0</v>
          </cell>
        </row>
        <row r="389">
          <cell r="G389" t="str">
            <v>Palio</v>
          </cell>
          <cell r="I389" t="str">
            <v>Control de nivel de aceite de caja de velocidad.</v>
          </cell>
          <cell r="J389" t="str">
            <v>Control de nivel de aceite de caja de velocidad.</v>
          </cell>
          <cell r="L389" t="str">
            <v>Aceite caja velocidad 80w90 500cm</v>
          </cell>
          <cell r="Q389">
            <v>1</v>
          </cell>
          <cell r="R389">
            <v>1850</v>
          </cell>
          <cell r="S389">
            <v>1850</v>
          </cell>
          <cell r="V389">
            <v>0</v>
          </cell>
          <cell r="W389">
            <v>0</v>
          </cell>
          <cell r="X389">
            <v>0</v>
          </cell>
          <cell r="Y389">
            <v>0</v>
          </cell>
          <cell r="Z389">
            <v>1850</v>
          </cell>
          <cell r="AA389">
            <v>15000</v>
          </cell>
          <cell r="AB389">
            <v>16850</v>
          </cell>
        </row>
        <row r="390">
          <cell r="I390" t="str">
            <v>Control tren delantero, se hayó amortiguador delantero trabado.</v>
          </cell>
          <cell r="J390" t="str">
            <v>Control de nivel de aceite de caja de velocidad. Control tren delantero, se hayó amortiguador delantero trabado.</v>
          </cell>
          <cell r="S390">
            <v>0</v>
          </cell>
          <cell r="V390">
            <v>0</v>
          </cell>
          <cell r="W390">
            <v>0</v>
          </cell>
          <cell r="X390">
            <v>0</v>
          </cell>
          <cell r="Y390">
            <v>0</v>
          </cell>
          <cell r="Z390">
            <v>0</v>
          </cell>
          <cell r="AA390">
            <v>0</v>
          </cell>
          <cell r="AB390">
            <v>0</v>
          </cell>
        </row>
        <row r="391">
          <cell r="I391" t="str">
            <v>Rotación de ruedas.</v>
          </cell>
          <cell r="J391" t="str">
            <v>Control de nivel de aceite de caja de velocidad. Control tren delantero, se hayó amortiguador delantero trabado. Rotación de ruedas.</v>
          </cell>
          <cell r="S391">
            <v>0</v>
          </cell>
          <cell r="V391">
            <v>0</v>
          </cell>
          <cell r="W391">
            <v>0</v>
          </cell>
          <cell r="X391">
            <v>0</v>
          </cell>
          <cell r="Y391">
            <v>0</v>
          </cell>
          <cell r="Z391">
            <v>0</v>
          </cell>
          <cell r="AA391">
            <v>0</v>
          </cell>
          <cell r="AB391">
            <v>0</v>
          </cell>
        </row>
        <row r="392">
          <cell r="I392" t="str">
            <v>Regulación de convergencia(alineación tren delantero)</v>
          </cell>
          <cell r="J392" t="str">
            <v>Control de nivel de aceite de caja de velocidad. Control tren delantero, se hayó amortiguador delantero trabado. Rotación de ruedas. Regulación de convergencia(alineación tren delantero)</v>
          </cell>
          <cell r="S392">
            <v>0</v>
          </cell>
          <cell r="T392">
            <v>1</v>
          </cell>
          <cell r="U392">
            <v>15000</v>
          </cell>
          <cell r="V392">
            <v>15000</v>
          </cell>
          <cell r="W392">
            <v>15000</v>
          </cell>
          <cell r="X392">
            <v>0</v>
          </cell>
          <cell r="Y392">
            <v>0</v>
          </cell>
          <cell r="Z392">
            <v>0</v>
          </cell>
          <cell r="AA392">
            <v>0</v>
          </cell>
          <cell r="AB392">
            <v>0</v>
          </cell>
        </row>
        <row r="393">
          <cell r="I393" t="str">
            <v>Desarmar ambos frenos traseros. Limpieza regular cintas de frenos.</v>
          </cell>
          <cell r="J393" t="str">
            <v>Control de nivel de aceite de caja de velocidad. Control tren delantero, se hayó amortiguador delantero trabado. Rotación de ruedas. Regulación de convergencia(alineación tren delantero) Desarmar ambos frenos traseros. Limpieza regular cintas de frenos.</v>
          </cell>
          <cell r="S393">
            <v>0</v>
          </cell>
          <cell r="V393">
            <v>0</v>
          </cell>
          <cell r="W393">
            <v>15000</v>
          </cell>
          <cell r="X393">
            <v>0</v>
          </cell>
          <cell r="Y393">
            <v>0</v>
          </cell>
          <cell r="Z393">
            <v>0</v>
          </cell>
          <cell r="AA393">
            <v>0</v>
          </cell>
          <cell r="AB393">
            <v>0</v>
          </cell>
        </row>
        <row r="394">
          <cell r="I394" t="str">
            <v>Control de los mismos, regular freno de mano. Se hayó perdida de agua por caño salida de bomba de agua a radiador.</v>
          </cell>
          <cell r="J394" t="str">
            <v>Control de nivel de aceite de caja de velocidad. Control tren delantero, se hayó amortiguador delantero trabado. Rotación de ruedas. Regulación de convergencia(alineación tren delantero) Desarmar ambos frenos traseros. Limpieza regular cintas de frenos. Control de los mismos, regular freno de mano. Se hayó perdida de agua por caño salida de bomba de agua a radiador.</v>
          </cell>
          <cell r="S394">
            <v>0</v>
          </cell>
          <cell r="V394">
            <v>0</v>
          </cell>
          <cell r="W394">
            <v>15000</v>
          </cell>
          <cell r="X394">
            <v>0</v>
          </cell>
          <cell r="Y394">
            <v>0</v>
          </cell>
          <cell r="Z394">
            <v>0</v>
          </cell>
          <cell r="AA394">
            <v>0</v>
          </cell>
          <cell r="AB394">
            <v>0</v>
          </cell>
        </row>
        <row r="395">
          <cell r="G395" t="str">
            <v>Gol trend</v>
          </cell>
          <cell r="H395">
            <v>47453</v>
          </cell>
          <cell r="I395" t="str">
            <v xml:space="preserve">Service cambio de aceite y filtros. </v>
          </cell>
          <cell r="J395" t="str">
            <v xml:space="preserve">Service cambio de aceite y filtros. </v>
          </cell>
          <cell r="L395" t="str">
            <v>Aceite motor 10w40</v>
          </cell>
          <cell r="M395" t="str">
            <v>Taller</v>
          </cell>
          <cell r="N395">
            <v>1214.8399999999999</v>
          </cell>
          <cell r="P395">
            <v>1.9427743571169866</v>
          </cell>
          <cell r="Q395">
            <v>4</v>
          </cell>
          <cell r="R395">
            <v>3575</v>
          </cell>
          <cell r="S395">
            <v>14300</v>
          </cell>
          <cell r="V395">
            <v>0</v>
          </cell>
          <cell r="W395">
            <v>0</v>
          </cell>
          <cell r="X395">
            <v>4859.3599999999997</v>
          </cell>
          <cell r="Y395">
            <v>1214.8399999999999</v>
          </cell>
          <cell r="Z395">
            <v>27900</v>
          </cell>
          <cell r="AA395">
            <v>25000</v>
          </cell>
          <cell r="AB395">
            <v>52900</v>
          </cell>
        </row>
        <row r="396">
          <cell r="I396" t="str">
            <v>Control del vehículo.</v>
          </cell>
          <cell r="J396" t="str">
            <v>Service cambio de aceite y filtros.  Control del vehículo.</v>
          </cell>
          <cell r="L396" t="str">
            <v>Filtro aceite</v>
          </cell>
          <cell r="M396" t="str">
            <v>Taller</v>
          </cell>
          <cell r="Q396">
            <v>1</v>
          </cell>
          <cell r="R396">
            <v>3000</v>
          </cell>
          <cell r="S396">
            <v>3000</v>
          </cell>
          <cell r="T396">
            <v>1</v>
          </cell>
          <cell r="U396">
            <v>25000</v>
          </cell>
          <cell r="V396">
            <v>25000</v>
          </cell>
          <cell r="W396">
            <v>25000</v>
          </cell>
          <cell r="X396">
            <v>0</v>
          </cell>
          <cell r="Y396">
            <v>0</v>
          </cell>
          <cell r="Z396">
            <v>0</v>
          </cell>
          <cell r="AA396">
            <v>0</v>
          </cell>
          <cell r="AB396">
            <v>0</v>
          </cell>
        </row>
        <row r="397">
          <cell r="I397" t="str">
            <v>Rotación de ruedas.</v>
          </cell>
          <cell r="J397" t="str">
            <v>Service cambio de aceite y filtros.  Control del vehículo. Rotación de ruedas.</v>
          </cell>
          <cell r="L397" t="str">
            <v>Filtro aire</v>
          </cell>
          <cell r="M397" t="str">
            <v>Taller</v>
          </cell>
          <cell r="Q397">
            <v>1</v>
          </cell>
          <cell r="R397">
            <v>4400</v>
          </cell>
          <cell r="S397">
            <v>4400</v>
          </cell>
          <cell r="V397">
            <v>0</v>
          </cell>
          <cell r="W397">
            <v>25000</v>
          </cell>
          <cell r="X397">
            <v>0</v>
          </cell>
          <cell r="Y397">
            <v>0</v>
          </cell>
          <cell r="Z397">
            <v>0</v>
          </cell>
          <cell r="AA397">
            <v>0</v>
          </cell>
          <cell r="AB397">
            <v>0</v>
          </cell>
        </row>
        <row r="398">
          <cell r="I398" t="str">
            <v>Lavado motor.</v>
          </cell>
          <cell r="J398" t="str">
            <v>Service cambio de aceite y filtros.  Control del vehículo. Rotación de ruedas. Lavado motor.</v>
          </cell>
          <cell r="L398" t="str">
            <v>Filtro nafta</v>
          </cell>
          <cell r="M398" t="str">
            <v>Taller</v>
          </cell>
          <cell r="Q398">
            <v>1</v>
          </cell>
          <cell r="R398">
            <v>3200</v>
          </cell>
          <cell r="S398">
            <v>3200</v>
          </cell>
          <cell r="V398">
            <v>0</v>
          </cell>
          <cell r="W398">
            <v>25000</v>
          </cell>
          <cell r="X398">
            <v>0</v>
          </cell>
          <cell r="Y398">
            <v>0</v>
          </cell>
          <cell r="Z398">
            <v>0</v>
          </cell>
          <cell r="AA398">
            <v>0</v>
          </cell>
          <cell r="AB398">
            <v>0</v>
          </cell>
        </row>
        <row r="399">
          <cell r="J399" t="str">
            <v xml:space="preserve">Service cambio de aceite y filtros.  Control del vehículo. Rotación de ruedas. Lavado motor. </v>
          </cell>
          <cell r="L399" t="str">
            <v>Filtro pólen</v>
          </cell>
          <cell r="M399" t="str">
            <v>Taller</v>
          </cell>
          <cell r="Q399">
            <v>1</v>
          </cell>
          <cell r="R399">
            <v>3000</v>
          </cell>
          <cell r="S399">
            <v>3000</v>
          </cell>
          <cell r="V399">
            <v>0</v>
          </cell>
          <cell r="W399">
            <v>25000</v>
          </cell>
          <cell r="X399">
            <v>0</v>
          </cell>
          <cell r="Y399">
            <v>0</v>
          </cell>
          <cell r="Z399">
            <v>0</v>
          </cell>
          <cell r="AA399">
            <v>0</v>
          </cell>
          <cell r="AB399">
            <v>0</v>
          </cell>
        </row>
        <row r="400">
          <cell r="G400" t="str">
            <v>Megane</v>
          </cell>
          <cell r="H400">
            <v>116778</v>
          </cell>
          <cell r="J400">
            <v>0</v>
          </cell>
          <cell r="S400">
            <v>0</v>
          </cell>
          <cell r="V400">
            <v>0</v>
          </cell>
          <cell r="W400">
            <v>0</v>
          </cell>
          <cell r="X400">
            <v>0</v>
          </cell>
          <cell r="Y400">
            <v>0</v>
          </cell>
          <cell r="Z400">
            <v>0</v>
          </cell>
          <cell r="AA400">
            <v>0</v>
          </cell>
          <cell r="AB400">
            <v>0</v>
          </cell>
        </row>
        <row r="401">
          <cell r="G401" t="str">
            <v>Fiesta</v>
          </cell>
          <cell r="H401">
            <v>93235</v>
          </cell>
          <cell r="I401" t="str">
            <v>Sacar tapa de válvula, limpieza y cambio de junta.</v>
          </cell>
          <cell r="J401" t="str">
            <v>Sacar tapa de válvula, limpieza y cambio de junta.</v>
          </cell>
          <cell r="L401" t="str">
            <v>Junta de tapa de válvula</v>
          </cell>
          <cell r="M401" t="str">
            <v>Barotto</v>
          </cell>
          <cell r="N401">
            <v>7120</v>
          </cell>
          <cell r="P401">
            <v>0.25</v>
          </cell>
          <cell r="Q401">
            <v>1</v>
          </cell>
          <cell r="R401">
            <v>8900</v>
          </cell>
          <cell r="S401">
            <v>8900</v>
          </cell>
          <cell r="V401">
            <v>0</v>
          </cell>
          <cell r="W401">
            <v>0</v>
          </cell>
          <cell r="X401">
            <v>7120</v>
          </cell>
          <cell r="Y401">
            <v>27920</v>
          </cell>
          <cell r="Z401">
            <v>41900</v>
          </cell>
          <cell r="AA401">
            <v>22000</v>
          </cell>
          <cell r="AB401">
            <v>63900</v>
          </cell>
        </row>
        <row r="402">
          <cell r="I402" t="str">
            <v>Armado total.</v>
          </cell>
          <cell r="J402" t="str">
            <v>Sacar tapa de válvula, limpieza y cambio de junta. Armado total.</v>
          </cell>
          <cell r="L402" t="str">
            <v>Cuerpo de termostato completo</v>
          </cell>
          <cell r="M402" t="str">
            <v>Barotto</v>
          </cell>
          <cell r="N402">
            <v>20800</v>
          </cell>
          <cell r="P402">
            <v>0.25</v>
          </cell>
          <cell r="Q402">
            <v>1</v>
          </cell>
          <cell r="R402">
            <v>26000</v>
          </cell>
          <cell r="S402">
            <v>26000</v>
          </cell>
          <cell r="V402">
            <v>0</v>
          </cell>
          <cell r="W402">
            <v>0</v>
          </cell>
          <cell r="X402">
            <v>20800</v>
          </cell>
          <cell r="Y402">
            <v>0</v>
          </cell>
          <cell r="Z402">
            <v>0</v>
          </cell>
          <cell r="AA402">
            <v>0</v>
          </cell>
          <cell r="AB402">
            <v>0</v>
          </cell>
        </row>
        <row r="403">
          <cell r="I403" t="str">
            <v>Cambiar cuerpo de termostato completo.</v>
          </cell>
          <cell r="J403" t="str">
            <v>Sacar tapa de válvula, limpieza y cambio de junta. Armado total. Cambiar cuerpo de termostato completo.</v>
          </cell>
          <cell r="L403" t="str">
            <v>Líquido refrigerante + agua destilada</v>
          </cell>
          <cell r="M403" t="str">
            <v>Taller</v>
          </cell>
          <cell r="Q403">
            <v>1</v>
          </cell>
          <cell r="R403">
            <v>7000</v>
          </cell>
          <cell r="S403">
            <v>7000</v>
          </cell>
          <cell r="V403">
            <v>0</v>
          </cell>
          <cell r="W403">
            <v>0</v>
          </cell>
          <cell r="X403">
            <v>0</v>
          </cell>
          <cell r="Y403">
            <v>0</v>
          </cell>
          <cell r="Z403">
            <v>0</v>
          </cell>
          <cell r="AA403">
            <v>0</v>
          </cell>
          <cell r="AB403">
            <v>0</v>
          </cell>
        </row>
        <row r="404">
          <cell r="I404" t="str">
            <v>Completar con líquido refrigerante.</v>
          </cell>
          <cell r="J404" t="str">
            <v>Sacar tapa de válvula, limpieza y cambio de junta. Armado total. Cambiar cuerpo de termostato completo. Completar con líquido refrigerante.</v>
          </cell>
          <cell r="S404">
            <v>0</v>
          </cell>
          <cell r="V404">
            <v>0</v>
          </cell>
          <cell r="W404">
            <v>0</v>
          </cell>
          <cell r="X404">
            <v>0</v>
          </cell>
          <cell r="Y404">
            <v>0</v>
          </cell>
          <cell r="Z404">
            <v>0</v>
          </cell>
          <cell r="AA404">
            <v>0</v>
          </cell>
          <cell r="AB404">
            <v>0</v>
          </cell>
        </row>
        <row r="405">
          <cell r="I405" t="str">
            <v>Purgar circuito .</v>
          </cell>
          <cell r="J405" t="str">
            <v>Sacar tapa de válvula, limpieza y cambio de junta. Armado total. Cambiar cuerpo de termostato completo. Completar con líquido refrigerante. Purgar circuito .</v>
          </cell>
          <cell r="S405">
            <v>0</v>
          </cell>
          <cell r="V405">
            <v>0</v>
          </cell>
          <cell r="W405">
            <v>0</v>
          </cell>
          <cell r="X405">
            <v>0</v>
          </cell>
          <cell r="Y405">
            <v>0</v>
          </cell>
          <cell r="Z405">
            <v>0</v>
          </cell>
          <cell r="AA405">
            <v>0</v>
          </cell>
          <cell r="AB405">
            <v>0</v>
          </cell>
        </row>
        <row r="406">
          <cell r="I406" t="str">
            <v>Lavado de déposito recuperador de agua.</v>
          </cell>
          <cell r="J406" t="str">
            <v>Sacar tapa de válvula, limpieza y cambio de junta. Armado total. Cambiar cuerpo de termostato completo. Completar con líquido refrigerante. Purgar circuito . Lavado de déposito recuperador de agua.</v>
          </cell>
          <cell r="S406">
            <v>0</v>
          </cell>
          <cell r="T406">
            <v>1</v>
          </cell>
          <cell r="U406">
            <v>22000</v>
          </cell>
          <cell r="V406">
            <v>22000</v>
          </cell>
          <cell r="W406">
            <v>22000</v>
          </cell>
          <cell r="X406">
            <v>0</v>
          </cell>
          <cell r="Y406">
            <v>0</v>
          </cell>
          <cell r="Z406">
            <v>0</v>
          </cell>
          <cell r="AA406">
            <v>0</v>
          </cell>
          <cell r="AB406">
            <v>0</v>
          </cell>
        </row>
        <row r="407">
          <cell r="H407">
            <v>542929</v>
          </cell>
          <cell r="I407" t="str">
            <v>Cambio precap lado izquierdo.</v>
          </cell>
          <cell r="J407" t="str">
            <v>Cambio precap lado izquierdo.</v>
          </cell>
          <cell r="S407">
            <v>0</v>
          </cell>
          <cell r="V407">
            <v>0</v>
          </cell>
          <cell r="W407">
            <v>0</v>
          </cell>
          <cell r="X407">
            <v>0</v>
          </cell>
          <cell r="Y407">
            <v>0</v>
          </cell>
          <cell r="Z407">
            <v>0</v>
          </cell>
          <cell r="AA407">
            <v>15000</v>
          </cell>
          <cell r="AB407">
            <v>15000</v>
          </cell>
        </row>
        <row r="408">
          <cell r="I408" t="str">
            <v>Control tren delantero.</v>
          </cell>
          <cell r="J408" t="str">
            <v>Cambio precap lado izquierdo. Control tren delantero.</v>
          </cell>
          <cell r="S408">
            <v>0</v>
          </cell>
          <cell r="T408">
            <v>1</v>
          </cell>
          <cell r="U408">
            <v>15000</v>
          </cell>
          <cell r="V408">
            <v>15000</v>
          </cell>
          <cell r="W408">
            <v>15000</v>
          </cell>
          <cell r="X408">
            <v>0</v>
          </cell>
          <cell r="Y408">
            <v>0</v>
          </cell>
          <cell r="Z408">
            <v>0</v>
          </cell>
          <cell r="AA408">
            <v>0</v>
          </cell>
          <cell r="AB408">
            <v>0</v>
          </cell>
        </row>
        <row r="409">
          <cell r="I409" t="str">
            <v>Regular convergencia.</v>
          </cell>
          <cell r="J409" t="str">
            <v>Cambio precap lado izquierdo. Control tren delantero. Regular convergencia.</v>
          </cell>
          <cell r="S409">
            <v>0</v>
          </cell>
          <cell r="V409">
            <v>0</v>
          </cell>
          <cell r="W409">
            <v>15000</v>
          </cell>
          <cell r="X409">
            <v>0</v>
          </cell>
          <cell r="Y409">
            <v>0</v>
          </cell>
          <cell r="Z409">
            <v>0</v>
          </cell>
          <cell r="AA409">
            <v>0</v>
          </cell>
          <cell r="AB409">
            <v>0</v>
          </cell>
        </row>
        <row r="410">
          <cell r="H410">
            <v>542929</v>
          </cell>
          <cell r="I410" t="str">
            <v>Service. Cambio de aceite y filtros.</v>
          </cell>
          <cell r="J410" t="str">
            <v>Service. Cambio de aceite y filtros.</v>
          </cell>
          <cell r="L410" t="str">
            <v>Filtros y Aceite</v>
          </cell>
          <cell r="M410" t="str">
            <v>Propio cliente</v>
          </cell>
          <cell r="S410">
            <v>0</v>
          </cell>
          <cell r="V410">
            <v>0</v>
          </cell>
          <cell r="W410">
            <v>0</v>
          </cell>
          <cell r="X410">
            <v>0</v>
          </cell>
          <cell r="Y410">
            <v>0</v>
          </cell>
          <cell r="Z410">
            <v>0</v>
          </cell>
          <cell r="AA410">
            <v>0</v>
          </cell>
          <cell r="AB410">
            <v>0</v>
          </cell>
        </row>
        <row r="411">
          <cell r="H411">
            <v>552068</v>
          </cell>
          <cell r="I411" t="str">
            <v>Service cambio de aceite y filtros.</v>
          </cell>
          <cell r="J411" t="str">
            <v>Service cambio de aceite y filtros.</v>
          </cell>
          <cell r="L411" t="str">
            <v>Filtros y Aceite</v>
          </cell>
          <cell r="M411" t="str">
            <v>Propio cliente</v>
          </cell>
          <cell r="S411">
            <v>0</v>
          </cell>
          <cell r="V411">
            <v>0</v>
          </cell>
          <cell r="W411">
            <v>0</v>
          </cell>
          <cell r="X411">
            <v>0</v>
          </cell>
          <cell r="Y411">
            <v>0</v>
          </cell>
          <cell r="Z411">
            <v>0</v>
          </cell>
          <cell r="AA411">
            <v>0</v>
          </cell>
          <cell r="AB411">
            <v>0</v>
          </cell>
        </row>
        <row r="412">
          <cell r="H412">
            <v>552068</v>
          </cell>
          <cell r="I412" t="str">
            <v>Desarmar distribución.</v>
          </cell>
          <cell r="J412" t="str">
            <v>Desarmar distribución.</v>
          </cell>
          <cell r="L412" t="str">
            <v>Kit distribución</v>
          </cell>
          <cell r="M412" t="str">
            <v>Propio cliente</v>
          </cell>
          <cell r="S412">
            <v>0</v>
          </cell>
          <cell r="V412">
            <v>0</v>
          </cell>
          <cell r="W412">
            <v>0</v>
          </cell>
          <cell r="X412">
            <v>0</v>
          </cell>
          <cell r="Y412">
            <v>0</v>
          </cell>
          <cell r="Z412">
            <v>0</v>
          </cell>
          <cell r="AA412">
            <v>52000</v>
          </cell>
          <cell r="AB412">
            <v>52000</v>
          </cell>
        </row>
        <row r="413">
          <cell r="I413" t="str">
            <v>Cambiar kit distribución. Cambiar correa poliv.</v>
          </cell>
          <cell r="J413" t="str">
            <v>Desarmar distribución. Cambiar kit distribución. Cambiar correa poliv.</v>
          </cell>
          <cell r="L413" t="str">
            <v>Correa poliv</v>
          </cell>
          <cell r="M413" t="str">
            <v>Propio cliente</v>
          </cell>
          <cell r="S413">
            <v>0</v>
          </cell>
          <cell r="T413">
            <v>1</v>
          </cell>
          <cell r="U413">
            <v>52000</v>
          </cell>
          <cell r="V413">
            <v>52000</v>
          </cell>
          <cell r="W413">
            <v>52000</v>
          </cell>
          <cell r="X413">
            <v>0</v>
          </cell>
          <cell r="Y413">
            <v>0</v>
          </cell>
          <cell r="Z413">
            <v>0</v>
          </cell>
          <cell r="AA413">
            <v>0</v>
          </cell>
          <cell r="AB413">
            <v>0</v>
          </cell>
        </row>
        <row r="414">
          <cell r="I414" t="str">
            <v>Cambiar espirales delanteros, sacar y reparar freno de mano, regulación.</v>
          </cell>
          <cell r="J414" t="str">
            <v>Desarmar distribución. Cambiar kit distribución. Cambiar correa poliv. Cambiar espirales delanteros, sacar y reparar freno de mano, regulación.</v>
          </cell>
          <cell r="S414">
            <v>0</v>
          </cell>
          <cell r="V414">
            <v>0</v>
          </cell>
          <cell r="W414">
            <v>52000</v>
          </cell>
          <cell r="X414">
            <v>0</v>
          </cell>
          <cell r="Y414">
            <v>0</v>
          </cell>
          <cell r="Z414">
            <v>0</v>
          </cell>
          <cell r="AA414">
            <v>0</v>
          </cell>
          <cell r="AB414">
            <v>0</v>
          </cell>
        </row>
        <row r="415">
          <cell r="G415" t="str">
            <v>gol trend</v>
          </cell>
          <cell r="I415" t="str">
            <v>Reajustar tapa de cilindro con sella grieta wurth</v>
          </cell>
          <cell r="J415" t="str">
            <v>Reajustar tapa de cilindro con sella grieta wurth</v>
          </cell>
          <cell r="S415">
            <v>0</v>
          </cell>
          <cell r="T415">
            <v>1</v>
          </cell>
          <cell r="U415">
            <v>10500</v>
          </cell>
          <cell r="V415">
            <v>10500</v>
          </cell>
          <cell r="W415">
            <v>10500</v>
          </cell>
          <cell r="X415">
            <v>0</v>
          </cell>
          <cell r="Y415">
            <v>0</v>
          </cell>
          <cell r="Z415">
            <v>0</v>
          </cell>
          <cell r="AA415">
            <v>10500</v>
          </cell>
          <cell r="AB415">
            <v>10500</v>
          </cell>
        </row>
        <row r="416">
          <cell r="G416" t="str">
            <v>Gol trend</v>
          </cell>
          <cell r="H416">
            <v>72132</v>
          </cell>
          <cell r="J416">
            <v>0</v>
          </cell>
          <cell r="S416">
            <v>0</v>
          </cell>
          <cell r="V416">
            <v>0</v>
          </cell>
          <cell r="W416">
            <v>0</v>
          </cell>
          <cell r="X416">
            <v>0</v>
          </cell>
          <cell r="Y416">
            <v>0</v>
          </cell>
          <cell r="Z416">
            <v>70800</v>
          </cell>
          <cell r="AA416">
            <v>30000</v>
          </cell>
          <cell r="AB416">
            <v>100800</v>
          </cell>
        </row>
        <row r="417">
          <cell r="I417" t="str">
            <v>Desarmar distribución. Cambiar distribución completa con bomba.</v>
          </cell>
          <cell r="J417" t="str">
            <v>0 Desarmar distribución. Cambiar distribución completa con bomba.</v>
          </cell>
          <cell r="L417" t="str">
            <v>kit distribución completa con bomba</v>
          </cell>
          <cell r="Q417">
            <v>1</v>
          </cell>
          <cell r="R417">
            <v>63800</v>
          </cell>
          <cell r="S417">
            <v>63800</v>
          </cell>
          <cell r="T417">
            <v>1</v>
          </cell>
          <cell r="U417">
            <v>30000</v>
          </cell>
          <cell r="V417">
            <v>30000</v>
          </cell>
          <cell r="W417">
            <v>30000</v>
          </cell>
          <cell r="X417">
            <v>0</v>
          </cell>
          <cell r="Y417">
            <v>0</v>
          </cell>
          <cell r="Z417">
            <v>0</v>
          </cell>
          <cell r="AA417">
            <v>0</v>
          </cell>
          <cell r="AB417">
            <v>0</v>
          </cell>
        </row>
        <row r="418">
          <cell r="I418" t="str">
            <v>cambiar correa poliv. Cambiar refrigerante.</v>
          </cell>
          <cell r="J418" t="str">
            <v>0 Desarmar distribución. Cambiar distribución completa con bomba. cambiar correa poliv. Cambiar refrigerante.</v>
          </cell>
          <cell r="S418">
            <v>0</v>
          </cell>
          <cell r="V418">
            <v>0</v>
          </cell>
          <cell r="W418">
            <v>30000</v>
          </cell>
          <cell r="X418">
            <v>0</v>
          </cell>
          <cell r="Y418">
            <v>0</v>
          </cell>
          <cell r="Z418">
            <v>0</v>
          </cell>
          <cell r="AA418">
            <v>0</v>
          </cell>
          <cell r="AB418">
            <v>0</v>
          </cell>
        </row>
        <row r="419">
          <cell r="I419" t="str">
            <v>Lavar depósito de agua.</v>
          </cell>
          <cell r="J419" t="str">
            <v>0 Desarmar distribución. Cambiar distribución completa con bomba. cambiar correa poliv. Cambiar refrigerante. Lavar depósito de agua.</v>
          </cell>
          <cell r="L419" t="str">
            <v>liquido refrigerante + destilada</v>
          </cell>
          <cell r="Q419">
            <v>1</v>
          </cell>
          <cell r="R419">
            <v>7000</v>
          </cell>
          <cell r="S419">
            <v>7000</v>
          </cell>
          <cell r="V419">
            <v>0</v>
          </cell>
          <cell r="W419">
            <v>30000</v>
          </cell>
          <cell r="X419">
            <v>0</v>
          </cell>
          <cell r="Y419">
            <v>0</v>
          </cell>
          <cell r="Z419">
            <v>0</v>
          </cell>
          <cell r="AA419">
            <v>0</v>
          </cell>
          <cell r="AB419">
            <v>0</v>
          </cell>
        </row>
        <row r="420">
          <cell r="G420" t="str">
            <v>Gol trend</v>
          </cell>
          <cell r="H420">
            <v>74904</v>
          </cell>
          <cell r="I420" t="str">
            <v>Service cambio de aceite y filtros.</v>
          </cell>
          <cell r="J420" t="str">
            <v>Service cambio de aceite y filtros.</v>
          </cell>
          <cell r="L420" t="str">
            <v>Aceite motor 10w40</v>
          </cell>
          <cell r="M420" t="str">
            <v>Taller</v>
          </cell>
          <cell r="N420">
            <v>1214.8399999999999</v>
          </cell>
          <cell r="P420">
            <v>1.9427743571169866</v>
          </cell>
          <cell r="Q420">
            <v>1</v>
          </cell>
          <cell r="R420">
            <v>3575</v>
          </cell>
          <cell r="S420">
            <v>3575</v>
          </cell>
          <cell r="V420">
            <v>0</v>
          </cell>
          <cell r="W420">
            <v>0</v>
          </cell>
          <cell r="X420">
            <v>1214.8399999999999</v>
          </cell>
          <cell r="Y420">
            <v>1214.8399999999999</v>
          </cell>
          <cell r="Z420">
            <v>18175</v>
          </cell>
          <cell r="AA420">
            <v>25000</v>
          </cell>
          <cell r="AB420">
            <v>43175</v>
          </cell>
        </row>
        <row r="421">
          <cell r="I421" t="str">
            <v>Lavado de motor.</v>
          </cell>
          <cell r="J421" t="str">
            <v>Service cambio de aceite y filtros. Lavado de motor.</v>
          </cell>
          <cell r="L421" t="str">
            <v>Filtro Aceite</v>
          </cell>
          <cell r="M421" t="str">
            <v>Taller</v>
          </cell>
          <cell r="Q421">
            <v>1</v>
          </cell>
          <cell r="R421">
            <v>3000</v>
          </cell>
          <cell r="S421">
            <v>3000</v>
          </cell>
          <cell r="V421">
            <v>0</v>
          </cell>
          <cell r="W421">
            <v>0</v>
          </cell>
          <cell r="X421">
            <v>0</v>
          </cell>
          <cell r="Y421">
            <v>0</v>
          </cell>
          <cell r="Z421">
            <v>0</v>
          </cell>
          <cell r="AA421">
            <v>0</v>
          </cell>
          <cell r="AB421">
            <v>0</v>
          </cell>
        </row>
        <row r="422">
          <cell r="I422" t="str">
            <v>Control de bujías.</v>
          </cell>
          <cell r="J422" t="str">
            <v>Service cambio de aceite y filtros. Lavado de motor. Control de bujías.</v>
          </cell>
          <cell r="L422" t="str">
            <v>Filtro aire</v>
          </cell>
          <cell r="M422" t="str">
            <v>Taller</v>
          </cell>
          <cell r="Q422">
            <v>1</v>
          </cell>
          <cell r="R422">
            <v>4400</v>
          </cell>
          <cell r="S422">
            <v>4400</v>
          </cell>
          <cell r="V422">
            <v>0</v>
          </cell>
          <cell r="W422">
            <v>0</v>
          </cell>
          <cell r="X422">
            <v>0</v>
          </cell>
          <cell r="Y422">
            <v>0</v>
          </cell>
          <cell r="Z422">
            <v>0</v>
          </cell>
          <cell r="AA422">
            <v>0</v>
          </cell>
          <cell r="AB422">
            <v>0</v>
          </cell>
        </row>
        <row r="423">
          <cell r="I423" t="str">
            <v>Rotación de ruedas.</v>
          </cell>
          <cell r="J423" t="str">
            <v>Service cambio de aceite y filtros. Lavado de motor. Control de bujías. Rotación de ruedas.</v>
          </cell>
          <cell r="L423" t="str">
            <v>Filtro nafta</v>
          </cell>
          <cell r="M423" t="str">
            <v>Taller</v>
          </cell>
          <cell r="Q423">
            <v>1</v>
          </cell>
          <cell r="R423">
            <v>3200</v>
          </cell>
          <cell r="S423">
            <v>3200</v>
          </cell>
          <cell r="V423">
            <v>0</v>
          </cell>
          <cell r="W423">
            <v>0</v>
          </cell>
          <cell r="X423">
            <v>0</v>
          </cell>
          <cell r="Y423">
            <v>0</v>
          </cell>
          <cell r="Z423">
            <v>0</v>
          </cell>
          <cell r="AA423">
            <v>0</v>
          </cell>
          <cell r="AB423">
            <v>0</v>
          </cell>
        </row>
        <row r="424">
          <cell r="J424" t="str">
            <v xml:space="preserve">Service cambio de aceite y filtros. Lavado de motor. Control de bujías. Rotación de ruedas. </v>
          </cell>
          <cell r="L424" t="str">
            <v>Lampara h4 luz baja izquierda</v>
          </cell>
          <cell r="M424" t="str">
            <v>Taller</v>
          </cell>
          <cell r="Q424">
            <v>1</v>
          </cell>
          <cell r="R424">
            <v>2000</v>
          </cell>
          <cell r="S424">
            <v>2000</v>
          </cell>
          <cell r="T424">
            <v>1</v>
          </cell>
          <cell r="U424">
            <v>25000</v>
          </cell>
          <cell r="V424">
            <v>25000</v>
          </cell>
          <cell r="W424">
            <v>25000</v>
          </cell>
          <cell r="X424">
            <v>0</v>
          </cell>
          <cell r="Y424">
            <v>0</v>
          </cell>
          <cell r="Z424">
            <v>0</v>
          </cell>
          <cell r="AA424">
            <v>0</v>
          </cell>
          <cell r="AB424">
            <v>0</v>
          </cell>
        </row>
        <row r="425">
          <cell r="J425" t="str">
            <v xml:space="preserve">Service cambio de aceite y filtros. Lavado de motor. Control de bujías. Rotación de ruedas.  </v>
          </cell>
          <cell r="L425" t="str">
            <v>luz posicion delantera derecha</v>
          </cell>
          <cell r="M425" t="str">
            <v>Taller</v>
          </cell>
          <cell r="Q425">
            <v>1</v>
          </cell>
          <cell r="R425">
            <v>1000</v>
          </cell>
          <cell r="S425">
            <v>1000</v>
          </cell>
          <cell r="V425">
            <v>0</v>
          </cell>
          <cell r="W425">
            <v>25000</v>
          </cell>
          <cell r="X425">
            <v>0</v>
          </cell>
          <cell r="Y425">
            <v>0</v>
          </cell>
          <cell r="Z425">
            <v>0</v>
          </cell>
          <cell r="AA425">
            <v>0</v>
          </cell>
          <cell r="AB425">
            <v>0</v>
          </cell>
        </row>
        <row r="426">
          <cell r="J426" t="str">
            <v xml:space="preserve">Service cambio de aceite y filtros. Lavado de motor. Control de bujías. Rotación de ruedas.   </v>
          </cell>
          <cell r="L426" t="str">
            <v>Reparacion escobilla trasera</v>
          </cell>
          <cell r="Q426">
            <v>1</v>
          </cell>
          <cell r="R426">
            <v>1000</v>
          </cell>
          <cell r="S426">
            <v>1000</v>
          </cell>
          <cell r="V426">
            <v>0</v>
          </cell>
          <cell r="W426">
            <v>25000</v>
          </cell>
          <cell r="X426">
            <v>0</v>
          </cell>
          <cell r="Y426">
            <v>0</v>
          </cell>
          <cell r="Z426">
            <v>0</v>
          </cell>
          <cell r="AA426">
            <v>0</v>
          </cell>
          <cell r="AB426">
            <v>0</v>
          </cell>
        </row>
        <row r="427">
          <cell r="G427" t="str">
            <v>Cruze</v>
          </cell>
          <cell r="H427">
            <v>120160</v>
          </cell>
          <cell r="I427" t="str">
            <v>Reparación de radiador de agua y prueba de intercambiador de calor de aceite de motor y caja de velocidad.</v>
          </cell>
          <cell r="J427" t="str">
            <v>Reparación de radiador de agua y prueba de intercambiador de calor de aceite de motor y caja de velocidad.</v>
          </cell>
          <cell r="L427" t="str">
            <v>Filtro polen</v>
          </cell>
          <cell r="M427" t="str">
            <v>Taller</v>
          </cell>
          <cell r="Q427">
            <v>1</v>
          </cell>
          <cell r="R427">
            <v>3000</v>
          </cell>
          <cell r="S427">
            <v>3000</v>
          </cell>
          <cell r="V427">
            <v>0</v>
          </cell>
          <cell r="W427">
            <v>0</v>
          </cell>
          <cell r="X427">
            <v>0</v>
          </cell>
          <cell r="Y427">
            <v>6256</v>
          </cell>
          <cell r="Z427">
            <v>146342.5</v>
          </cell>
          <cell r="AA427">
            <v>40000</v>
          </cell>
          <cell r="AB427">
            <v>186342.5</v>
          </cell>
        </row>
        <row r="428">
          <cell r="I428" t="str">
            <v xml:space="preserve">Sacar radiador de agua hacer reparar. </v>
          </cell>
          <cell r="J428" t="str">
            <v xml:space="preserve">Reparación de radiador de agua y prueba de intercambiador de calor de aceite de motor y caja de velocidad. Sacar radiador de agua hacer reparar. </v>
          </cell>
          <cell r="L428" t="str">
            <v>Caño superior radiador</v>
          </cell>
          <cell r="M428" t="str">
            <v>Rio Rep</v>
          </cell>
          <cell r="Q428">
            <v>1</v>
          </cell>
          <cell r="R428">
            <v>7820</v>
          </cell>
          <cell r="S428">
            <v>7820</v>
          </cell>
          <cell r="V428">
            <v>0</v>
          </cell>
          <cell r="W428">
            <v>0</v>
          </cell>
          <cell r="X428">
            <v>0</v>
          </cell>
          <cell r="Y428">
            <v>0</v>
          </cell>
          <cell r="Z428">
            <v>0</v>
          </cell>
          <cell r="AA428">
            <v>0</v>
          </cell>
          <cell r="AB428">
            <v>0</v>
          </cell>
        </row>
        <row r="429">
          <cell r="I429" t="str">
            <v xml:space="preserve">Prueba de intercambiador de calorde aceite caja de velocidad. </v>
          </cell>
          <cell r="J429" t="str">
            <v xml:space="preserve">Reparación de radiador de agua y prueba de intercambiador de calor de aceite de motor y caja de velocidad. Sacar radiador de agua hacer reparar.  Prueba de intercambiador de calorde aceite caja de velocidad. </v>
          </cell>
          <cell r="L429" t="str">
            <v>Juego orring intercambiador de calor</v>
          </cell>
          <cell r="M429" t="str">
            <v>Rio Rep</v>
          </cell>
          <cell r="Q429">
            <v>1</v>
          </cell>
          <cell r="R429">
            <v>6840</v>
          </cell>
          <cell r="S429">
            <v>6840</v>
          </cell>
          <cell r="V429">
            <v>0</v>
          </cell>
          <cell r="W429">
            <v>0</v>
          </cell>
          <cell r="X429">
            <v>0</v>
          </cell>
          <cell r="Y429">
            <v>0</v>
          </cell>
          <cell r="Z429">
            <v>0</v>
          </cell>
          <cell r="AA429">
            <v>0</v>
          </cell>
          <cell r="AB429">
            <v>0</v>
          </cell>
        </row>
        <row r="430">
          <cell r="I430" t="str">
            <v>Sacar intercambiador de aceite motor.</v>
          </cell>
          <cell r="J430" t="str">
            <v>Reparación de radiador de agua y prueba de intercambiador de calor de aceite de motor y caja de velocidad. Sacar radiador de agua hacer reparar.  Prueba de intercambiador de calorde aceite caja de velocidad.  Sacar intercambiador de aceite motor.</v>
          </cell>
          <cell r="L430" t="str">
            <v>filtro de aceite</v>
          </cell>
          <cell r="M430" t="str">
            <v>Aldo Rep</v>
          </cell>
          <cell r="Q430">
            <v>1</v>
          </cell>
          <cell r="R430">
            <v>5865</v>
          </cell>
          <cell r="S430">
            <v>5865</v>
          </cell>
          <cell r="V430">
            <v>0</v>
          </cell>
          <cell r="W430">
            <v>0</v>
          </cell>
          <cell r="X430">
            <v>0</v>
          </cell>
          <cell r="Y430">
            <v>0</v>
          </cell>
          <cell r="Z430">
            <v>0</v>
          </cell>
          <cell r="AA430">
            <v>0</v>
          </cell>
          <cell r="AB430">
            <v>0</v>
          </cell>
        </row>
        <row r="431">
          <cell r="I431" t="str">
            <v>Cambiar orring. Armado total.</v>
          </cell>
          <cell r="J431" t="str">
            <v>Reparación de radiador de agua y prueba de intercambiador de calor de aceite de motor y caja de velocidad. Sacar radiador de agua hacer reparar.  Prueba de intercambiador de calorde aceite caja de velocidad.  Sacar intercambiador de aceite motor. Cambiar orring. Armado total.</v>
          </cell>
          <cell r="L431" t="str">
            <v>Tapa de depósito de agua</v>
          </cell>
          <cell r="M431" t="str">
            <v>Barotto</v>
          </cell>
          <cell r="N431">
            <v>6256</v>
          </cell>
          <cell r="P431">
            <v>0.25</v>
          </cell>
          <cell r="Q431">
            <v>1</v>
          </cell>
          <cell r="R431">
            <v>7820</v>
          </cell>
          <cell r="S431">
            <v>7820</v>
          </cell>
          <cell r="V431">
            <v>0</v>
          </cell>
          <cell r="W431">
            <v>0</v>
          </cell>
          <cell r="X431">
            <v>6256</v>
          </cell>
          <cell r="Y431">
            <v>0</v>
          </cell>
          <cell r="Z431">
            <v>0</v>
          </cell>
          <cell r="AA431">
            <v>0</v>
          </cell>
          <cell r="AB431">
            <v>0</v>
          </cell>
        </row>
        <row r="432">
          <cell r="I432" t="str">
            <v>Limpieza interior de circuito de refrigeración.</v>
          </cell>
          <cell r="J432" t="str">
            <v>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v>
          </cell>
          <cell r="L432" t="str">
            <v>Junta tapa de cilindro</v>
          </cell>
          <cell r="M432" t="str">
            <v>Rio Rep</v>
          </cell>
          <cell r="Q432">
            <v>1</v>
          </cell>
          <cell r="R432">
            <v>13225</v>
          </cell>
          <cell r="S432">
            <v>13225</v>
          </cell>
          <cell r="V432">
            <v>0</v>
          </cell>
          <cell r="W432">
            <v>0</v>
          </cell>
          <cell r="X432">
            <v>0</v>
          </cell>
          <cell r="Y432">
            <v>0</v>
          </cell>
          <cell r="Z432">
            <v>0</v>
          </cell>
          <cell r="AA432">
            <v>0</v>
          </cell>
          <cell r="AB432">
            <v>0</v>
          </cell>
        </row>
        <row r="433">
          <cell r="I433" t="str">
            <v>Cambiar termostato. Cambiar refrigerante motor.</v>
          </cell>
          <cell r="J433" t="str">
            <v>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v>
          </cell>
          <cell r="L433" t="str">
            <v xml:space="preserve">Termostato de aluminio </v>
          </cell>
          <cell r="M433" t="str">
            <v>Rio Rep</v>
          </cell>
          <cell r="Q433">
            <v>1</v>
          </cell>
          <cell r="R433">
            <v>27600</v>
          </cell>
          <cell r="S433">
            <v>27600</v>
          </cell>
          <cell r="V433">
            <v>0</v>
          </cell>
          <cell r="W433">
            <v>0</v>
          </cell>
          <cell r="X433">
            <v>0</v>
          </cell>
          <cell r="Y433">
            <v>0</v>
          </cell>
          <cell r="Z433">
            <v>0</v>
          </cell>
          <cell r="AA433">
            <v>0</v>
          </cell>
          <cell r="AB433">
            <v>0</v>
          </cell>
        </row>
        <row r="434">
          <cell r="I434" t="str">
            <v>Cambiar aceite de caja de velocidad.</v>
          </cell>
          <cell r="J434" t="str">
            <v>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 Cambiar aceite de caja de velocidad.</v>
          </cell>
          <cell r="L434" t="str">
            <v>Aceite caja de velocidad Dexron Vl</v>
          </cell>
          <cell r="M434" t="str">
            <v>Taller</v>
          </cell>
          <cell r="Q434">
            <v>5.5</v>
          </cell>
          <cell r="R434">
            <v>8395</v>
          </cell>
          <cell r="S434">
            <v>46172.5</v>
          </cell>
          <cell r="T434">
            <v>1</v>
          </cell>
          <cell r="U434">
            <v>40000</v>
          </cell>
          <cell r="V434">
            <v>40000</v>
          </cell>
          <cell r="W434">
            <v>40000</v>
          </cell>
          <cell r="X434">
            <v>0</v>
          </cell>
          <cell r="Y434">
            <v>0</v>
          </cell>
          <cell r="Z434">
            <v>0</v>
          </cell>
          <cell r="AA434">
            <v>0</v>
          </cell>
          <cell r="AB434">
            <v>0</v>
          </cell>
        </row>
        <row r="435">
          <cell r="J435" t="str">
            <v xml:space="preserve">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 Cambiar aceite de caja de velocidad. </v>
          </cell>
          <cell r="L435" t="str">
            <v>liquido refrigerante + destilada</v>
          </cell>
          <cell r="M435" t="str">
            <v>Taller</v>
          </cell>
          <cell r="Q435">
            <v>1</v>
          </cell>
          <cell r="R435">
            <v>7000</v>
          </cell>
          <cell r="S435">
            <v>7000</v>
          </cell>
          <cell r="V435">
            <v>0</v>
          </cell>
          <cell r="W435">
            <v>40000</v>
          </cell>
          <cell r="X435">
            <v>0</v>
          </cell>
          <cell r="Y435">
            <v>0</v>
          </cell>
          <cell r="Z435">
            <v>0</v>
          </cell>
          <cell r="AA435">
            <v>0</v>
          </cell>
          <cell r="AB435">
            <v>0</v>
          </cell>
        </row>
        <row r="436">
          <cell r="J436" t="str">
            <v xml:space="preserve">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 Cambiar aceite de caja de velocidad.  </v>
          </cell>
          <cell r="L436" t="str">
            <v>Comisión</v>
          </cell>
          <cell r="Q436">
            <v>1</v>
          </cell>
          <cell r="R436">
            <v>15000</v>
          </cell>
          <cell r="S436">
            <v>15000</v>
          </cell>
          <cell r="V436">
            <v>0</v>
          </cell>
          <cell r="W436">
            <v>40000</v>
          </cell>
          <cell r="X436">
            <v>0</v>
          </cell>
          <cell r="Y436">
            <v>0</v>
          </cell>
          <cell r="Z436">
            <v>0</v>
          </cell>
          <cell r="AA436">
            <v>0</v>
          </cell>
          <cell r="AB436">
            <v>0</v>
          </cell>
        </row>
        <row r="437">
          <cell r="J437" t="str">
            <v xml:space="preserve">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 Cambiar aceite de caja de velocidad.   </v>
          </cell>
          <cell r="L437" t="str">
            <v>Cambio de aceite caja de velocidad</v>
          </cell>
          <cell r="M437" t="str">
            <v>Taller</v>
          </cell>
          <cell r="Q437">
            <v>1</v>
          </cell>
          <cell r="R437">
            <v>6000</v>
          </cell>
          <cell r="S437">
            <v>6000</v>
          </cell>
          <cell r="V437">
            <v>0</v>
          </cell>
          <cell r="W437">
            <v>40000</v>
          </cell>
          <cell r="X437">
            <v>0</v>
          </cell>
          <cell r="Y437">
            <v>0</v>
          </cell>
          <cell r="Z437">
            <v>0</v>
          </cell>
          <cell r="AA437">
            <v>0</v>
          </cell>
          <cell r="AB437">
            <v>0</v>
          </cell>
        </row>
        <row r="438">
          <cell r="G438" t="str">
            <v>Peugeot 308</v>
          </cell>
          <cell r="I438" t="str">
            <v>Auxilio.</v>
          </cell>
          <cell r="J438" t="str">
            <v>Auxilio.</v>
          </cell>
          <cell r="L438" t="str">
            <v>Bateria 12v65A</v>
          </cell>
          <cell r="M438" t="str">
            <v>Atilio Lucero</v>
          </cell>
          <cell r="N438">
            <v>40000</v>
          </cell>
          <cell r="P438">
            <v>0.25</v>
          </cell>
          <cell r="Q438">
            <v>1</v>
          </cell>
          <cell r="R438">
            <v>50000</v>
          </cell>
          <cell r="S438">
            <v>50000</v>
          </cell>
          <cell r="T438">
            <v>1</v>
          </cell>
          <cell r="U438">
            <v>10000</v>
          </cell>
          <cell r="V438">
            <v>10000</v>
          </cell>
          <cell r="W438">
            <v>10000</v>
          </cell>
          <cell r="X438">
            <v>40000</v>
          </cell>
          <cell r="Y438">
            <v>40000</v>
          </cell>
          <cell r="Z438">
            <v>50000</v>
          </cell>
          <cell r="AA438">
            <v>10000</v>
          </cell>
          <cell r="AB438">
            <v>60000</v>
          </cell>
        </row>
        <row r="439">
          <cell r="I439" t="str">
            <v>Cambio de bateria.</v>
          </cell>
          <cell r="J439" t="str">
            <v>Auxilio. Cambio de bateria.</v>
          </cell>
          <cell r="R439">
            <v>0</v>
          </cell>
          <cell r="S439">
            <v>0</v>
          </cell>
          <cell r="V439">
            <v>0</v>
          </cell>
          <cell r="W439">
            <v>10000</v>
          </cell>
          <cell r="X439">
            <v>0</v>
          </cell>
          <cell r="Y439">
            <v>0</v>
          </cell>
          <cell r="Z439">
            <v>0</v>
          </cell>
          <cell r="AA439">
            <v>0</v>
          </cell>
          <cell r="AB439">
            <v>0</v>
          </cell>
        </row>
        <row r="440">
          <cell r="I440" t="str">
            <v>Puesta en marcha.</v>
          </cell>
          <cell r="J440" t="str">
            <v>Auxilio. Cambio de bateria. Puesta en marcha.</v>
          </cell>
          <cell r="R440">
            <v>0</v>
          </cell>
          <cell r="S440">
            <v>0</v>
          </cell>
          <cell r="V440">
            <v>0</v>
          </cell>
          <cell r="W440">
            <v>10000</v>
          </cell>
          <cell r="X440">
            <v>0</v>
          </cell>
          <cell r="Y440">
            <v>0</v>
          </cell>
          <cell r="Z440">
            <v>0</v>
          </cell>
          <cell r="AA440">
            <v>0</v>
          </cell>
          <cell r="AB440">
            <v>0</v>
          </cell>
        </row>
        <row r="441">
          <cell r="G441" t="str">
            <v>Ranger</v>
          </cell>
          <cell r="I441" t="str">
            <v>Service cambio de aceite y filtro.</v>
          </cell>
          <cell r="J441" t="str">
            <v>Service cambio de aceite y filtro.</v>
          </cell>
          <cell r="L441" t="str">
            <v>Aceite motor 5w40</v>
          </cell>
          <cell r="M441" t="str">
            <v>Taller</v>
          </cell>
          <cell r="N441">
            <v>2112</v>
          </cell>
          <cell r="P441">
            <v>1.6041666666666667</v>
          </cell>
          <cell r="Q441">
            <v>9.5</v>
          </cell>
          <cell r="R441">
            <v>5500</v>
          </cell>
          <cell r="S441">
            <v>52250</v>
          </cell>
          <cell r="V441">
            <v>0</v>
          </cell>
          <cell r="W441">
            <v>0</v>
          </cell>
          <cell r="X441">
            <v>20064</v>
          </cell>
          <cell r="Y441">
            <v>43312</v>
          </cell>
          <cell r="Z441">
            <v>119250</v>
          </cell>
          <cell r="AA441">
            <v>50000</v>
          </cell>
          <cell r="AB441">
            <v>169250</v>
          </cell>
        </row>
        <row r="442">
          <cell r="I442" t="str">
            <v>Contrl del vehículo.</v>
          </cell>
          <cell r="J442" t="str">
            <v>Service cambio de aceite y filtro. Contrl del vehículo.</v>
          </cell>
          <cell r="L442" t="str">
            <v>kit filtros</v>
          </cell>
          <cell r="M442" t="str">
            <v>Taller</v>
          </cell>
          <cell r="N442">
            <v>24000</v>
          </cell>
          <cell r="Q442">
            <v>1</v>
          </cell>
          <cell r="R442">
            <v>24000</v>
          </cell>
          <cell r="S442">
            <v>24000</v>
          </cell>
          <cell r="V442">
            <v>0</v>
          </cell>
          <cell r="W442">
            <v>0</v>
          </cell>
          <cell r="X442">
            <v>24000</v>
          </cell>
          <cell r="Y442">
            <v>0</v>
          </cell>
          <cell r="Z442">
            <v>0</v>
          </cell>
          <cell r="AA442">
            <v>0</v>
          </cell>
          <cell r="AB442">
            <v>0</v>
          </cell>
        </row>
        <row r="443">
          <cell r="I443" t="str">
            <v xml:space="preserve">Lavado. Cambiar ambas rótulas inferiores. </v>
          </cell>
          <cell r="J443" t="str">
            <v xml:space="preserve">Service cambio de aceite y filtro. Contrl del vehículo. Lavado. Cambiar ambas rótulas inferiores. </v>
          </cell>
          <cell r="L443" t="str">
            <v>2 Rótulas inferiores</v>
          </cell>
          <cell r="M443" t="str">
            <v>Barotto</v>
          </cell>
          <cell r="N443">
            <v>17200</v>
          </cell>
          <cell r="P443">
            <v>0.25</v>
          </cell>
          <cell r="Q443">
            <v>2</v>
          </cell>
          <cell r="R443">
            <v>21500</v>
          </cell>
          <cell r="S443">
            <v>43000</v>
          </cell>
          <cell r="T443">
            <v>1</v>
          </cell>
          <cell r="U443">
            <v>50000</v>
          </cell>
          <cell r="V443">
            <v>50000</v>
          </cell>
          <cell r="W443">
            <v>50000</v>
          </cell>
          <cell r="X443">
            <v>34400</v>
          </cell>
          <cell r="Y443">
            <v>0</v>
          </cell>
          <cell r="Z443">
            <v>0</v>
          </cell>
          <cell r="AA443">
            <v>0</v>
          </cell>
          <cell r="AB443">
            <v>0</v>
          </cell>
        </row>
        <row r="444">
          <cell r="I444" t="str">
            <v>Regular convergencia</v>
          </cell>
          <cell r="J444" t="str">
            <v>Service cambio de aceite y filtro. Contrl del vehículo. Lavado. Cambiar ambas rótulas inferiores.  Regular convergencia</v>
          </cell>
          <cell r="M444" t="str">
            <v>Taller</v>
          </cell>
          <cell r="R444">
            <v>0</v>
          </cell>
          <cell r="S444">
            <v>0</v>
          </cell>
          <cell r="V444">
            <v>0</v>
          </cell>
          <cell r="W444">
            <v>50000</v>
          </cell>
          <cell r="X444">
            <v>0</v>
          </cell>
          <cell r="Y444">
            <v>0</v>
          </cell>
          <cell r="Z444">
            <v>0</v>
          </cell>
          <cell r="AA444">
            <v>0</v>
          </cell>
          <cell r="AB444">
            <v>0</v>
          </cell>
        </row>
        <row r="445">
          <cell r="G445" t="str">
            <v>weekend</v>
          </cell>
          <cell r="I445" t="str">
            <v>Cambiar fuelle homocinética lado izquierdo.</v>
          </cell>
          <cell r="J445" t="str">
            <v>Cambiar fuelle homocinética lado izquierdo.</v>
          </cell>
          <cell r="L445" t="str">
            <v>Fuelle homocinética</v>
          </cell>
          <cell r="M445" t="str">
            <v>Rep Serrano</v>
          </cell>
          <cell r="N445">
            <v>1936</v>
          </cell>
          <cell r="P445">
            <v>0.25</v>
          </cell>
          <cell r="Q445">
            <v>1</v>
          </cell>
          <cell r="R445">
            <v>2420</v>
          </cell>
          <cell r="S445">
            <v>2420</v>
          </cell>
          <cell r="T445">
            <v>1</v>
          </cell>
          <cell r="U445">
            <v>8000</v>
          </cell>
          <cell r="V445">
            <v>8000</v>
          </cell>
          <cell r="W445">
            <v>8000</v>
          </cell>
          <cell r="X445">
            <v>1936</v>
          </cell>
          <cell r="Y445">
            <v>1936</v>
          </cell>
          <cell r="Z445">
            <v>2420</v>
          </cell>
          <cell r="AA445">
            <v>8000</v>
          </cell>
          <cell r="AB445">
            <v>10420</v>
          </cell>
        </row>
        <row r="446">
          <cell r="I446" t="str">
            <v>Control tren delantero.</v>
          </cell>
          <cell r="J446" t="str">
            <v>Cambiar fuelle homocinética lado izquierdo. Control tren delantero.</v>
          </cell>
          <cell r="R446">
            <v>0</v>
          </cell>
          <cell r="S446">
            <v>0</v>
          </cell>
          <cell r="V446">
            <v>0</v>
          </cell>
          <cell r="W446">
            <v>8000</v>
          </cell>
          <cell r="X446">
            <v>0</v>
          </cell>
          <cell r="Y446">
            <v>0</v>
          </cell>
          <cell r="Z446">
            <v>0</v>
          </cell>
          <cell r="AA446">
            <v>0</v>
          </cell>
          <cell r="AB446">
            <v>0</v>
          </cell>
        </row>
        <row r="447">
          <cell r="I447" t="str">
            <v>Se hayó buje de parrilla delantera roto.</v>
          </cell>
          <cell r="J447" t="str">
            <v>Cambiar fuelle homocinética lado izquierdo. Control tren delantero. Se hayó buje de parrilla delantera roto.</v>
          </cell>
          <cell r="R447">
            <v>0</v>
          </cell>
          <cell r="S447">
            <v>0</v>
          </cell>
          <cell r="V447">
            <v>0</v>
          </cell>
          <cell r="W447">
            <v>8000</v>
          </cell>
          <cell r="X447">
            <v>0</v>
          </cell>
          <cell r="Y447">
            <v>0</v>
          </cell>
          <cell r="Z447">
            <v>0</v>
          </cell>
          <cell r="AA447">
            <v>0</v>
          </cell>
          <cell r="AB447">
            <v>0</v>
          </cell>
        </row>
        <row r="448">
          <cell r="G448" t="str">
            <v>Onix</v>
          </cell>
          <cell r="I448" t="str">
            <v>service: cambio de aceite y filtro.</v>
          </cell>
          <cell r="J448" t="str">
            <v>service: cambio de aceite y filtro.</v>
          </cell>
          <cell r="L448" t="str">
            <v>Aceite</v>
          </cell>
          <cell r="M448" t="str">
            <v>Bata rio 4</v>
          </cell>
          <cell r="N448">
            <v>2112</v>
          </cell>
          <cell r="P448">
            <v>1.6041666666666667</v>
          </cell>
          <cell r="Q448">
            <v>4</v>
          </cell>
          <cell r="R448">
            <v>5500</v>
          </cell>
          <cell r="S448">
            <v>22000</v>
          </cell>
          <cell r="V448">
            <v>0</v>
          </cell>
          <cell r="W448">
            <v>0</v>
          </cell>
          <cell r="X448">
            <v>8448</v>
          </cell>
          <cell r="Y448">
            <v>61710.8</v>
          </cell>
          <cell r="Z448">
            <v>103445</v>
          </cell>
          <cell r="AA448">
            <v>35000</v>
          </cell>
          <cell r="AB448">
            <v>138445</v>
          </cell>
        </row>
        <row r="449">
          <cell r="I449" t="str">
            <v>controlor vehiculo.</v>
          </cell>
          <cell r="J449" t="str">
            <v>service: cambio de aceite y filtro. controlor vehiculo.</v>
          </cell>
          <cell r="L449" t="str">
            <v>Filtro aire</v>
          </cell>
          <cell r="M449" t="str">
            <v>Taller</v>
          </cell>
          <cell r="N449">
            <v>3600</v>
          </cell>
          <cell r="Q449">
            <v>1</v>
          </cell>
          <cell r="R449">
            <v>3600</v>
          </cell>
          <cell r="S449">
            <v>3600</v>
          </cell>
          <cell r="V449">
            <v>0</v>
          </cell>
          <cell r="W449">
            <v>0</v>
          </cell>
          <cell r="X449">
            <v>3600</v>
          </cell>
          <cell r="Y449">
            <v>0</v>
          </cell>
          <cell r="Z449">
            <v>0</v>
          </cell>
          <cell r="AA449">
            <v>0</v>
          </cell>
          <cell r="AB449">
            <v>0</v>
          </cell>
        </row>
        <row r="450">
          <cell r="I450" t="str">
            <v>cambiar bujias de encendido y cables.</v>
          </cell>
          <cell r="J450" t="str">
            <v>service: cambio de aceite y filtro. controlor vehiculo. cambiar bujias de encendido y cables.</v>
          </cell>
          <cell r="L450" t="str">
            <v>filtro aceite</v>
          </cell>
          <cell r="M450" t="str">
            <v>Taller</v>
          </cell>
          <cell r="N450">
            <v>2500</v>
          </cell>
          <cell r="Q450">
            <v>1</v>
          </cell>
          <cell r="R450">
            <v>2500</v>
          </cell>
          <cell r="S450">
            <v>2500</v>
          </cell>
          <cell r="V450">
            <v>0</v>
          </cell>
          <cell r="W450">
            <v>0</v>
          </cell>
          <cell r="X450">
            <v>2500</v>
          </cell>
          <cell r="Y450">
            <v>0</v>
          </cell>
          <cell r="Z450">
            <v>0</v>
          </cell>
          <cell r="AA450">
            <v>0</v>
          </cell>
          <cell r="AB450">
            <v>0</v>
          </cell>
        </row>
        <row r="451">
          <cell r="I451" t="str">
            <v>desarmar distribución completa.</v>
          </cell>
          <cell r="J451" t="str">
            <v>service: cambio de aceite y filtro. controlor vehiculo. cambiar bujias de encendido y cables. desarmar distribución completa.</v>
          </cell>
          <cell r="L451" t="str">
            <v>filtro polen</v>
          </cell>
          <cell r="M451" t="str">
            <v>Taller</v>
          </cell>
          <cell r="N451">
            <v>2800</v>
          </cell>
          <cell r="Q451">
            <v>1</v>
          </cell>
          <cell r="R451">
            <v>2800</v>
          </cell>
          <cell r="S451">
            <v>2800</v>
          </cell>
          <cell r="V451">
            <v>0</v>
          </cell>
          <cell r="W451">
            <v>0</v>
          </cell>
          <cell r="X451">
            <v>2800</v>
          </cell>
          <cell r="Y451">
            <v>0</v>
          </cell>
          <cell r="Z451">
            <v>0</v>
          </cell>
          <cell r="AA451">
            <v>0</v>
          </cell>
          <cell r="AB451">
            <v>0</v>
          </cell>
        </row>
        <row r="452">
          <cell r="I452" t="str">
            <v>cambiar kit termostato y puesta a punto.</v>
          </cell>
          <cell r="J452" t="str">
            <v>service: cambio de aceite y filtro. controlor vehiculo. cambiar bujias de encendido y cables. desarmar distribución completa. cambiar kit termostato y puesta a punto.</v>
          </cell>
          <cell r="L452" t="str">
            <v>juego cable bujia</v>
          </cell>
          <cell r="M452" t="str">
            <v>ML</v>
          </cell>
          <cell r="N452">
            <v>7890</v>
          </cell>
          <cell r="P452">
            <v>0.49556400506970849</v>
          </cell>
          <cell r="Q452">
            <v>1</v>
          </cell>
          <cell r="R452">
            <v>11800</v>
          </cell>
          <cell r="S452">
            <v>11800</v>
          </cell>
          <cell r="V452">
            <v>0</v>
          </cell>
          <cell r="W452">
            <v>0</v>
          </cell>
          <cell r="X452">
            <v>7890</v>
          </cell>
          <cell r="Y452">
            <v>0</v>
          </cell>
          <cell r="Z452">
            <v>0</v>
          </cell>
          <cell r="AA452">
            <v>0</v>
          </cell>
          <cell r="AB452">
            <v>0</v>
          </cell>
        </row>
        <row r="453">
          <cell r="I453" t="str">
            <v>cambiar correa poliv, polea tensora de correa poliv.</v>
          </cell>
          <cell r="J453" t="str">
            <v>service: cambio de aceite y filtro. controlor vehiculo. cambiar bujias de encendido y cables. desarmar distribución completa. cambiar kit termostato y puesta a punto. cambiar correa poliv, polea tensora de correa poliv.</v>
          </cell>
          <cell r="L453" t="str">
            <v>juego bujias</v>
          </cell>
          <cell r="M453" t="str">
            <v>ML</v>
          </cell>
          <cell r="N453">
            <v>2000</v>
          </cell>
          <cell r="P453">
            <v>3</v>
          </cell>
          <cell r="Q453">
            <v>1</v>
          </cell>
          <cell r="R453">
            <v>8000</v>
          </cell>
          <cell r="S453">
            <v>8000</v>
          </cell>
          <cell r="V453">
            <v>0</v>
          </cell>
          <cell r="W453">
            <v>0</v>
          </cell>
          <cell r="X453">
            <v>2000</v>
          </cell>
          <cell r="Y453">
            <v>0</v>
          </cell>
          <cell r="Z453">
            <v>0</v>
          </cell>
          <cell r="AA453">
            <v>0</v>
          </cell>
          <cell r="AB453">
            <v>0</v>
          </cell>
        </row>
        <row r="454">
          <cell r="I454" t="str">
            <v>liquido refrigerante y purgar circuito.</v>
          </cell>
          <cell r="J454" t="str">
            <v>service: cambio de aceite y filtro. controlor vehiculo. cambiar bujias de encendido y cables. desarmar distribución completa. cambiar kit termostato y puesta a punto. cambiar correa poliv, polea tensora de correa poliv. liquido refrigerante y purgar circuito.</v>
          </cell>
          <cell r="L454" t="str">
            <v>termostato</v>
          </cell>
          <cell r="M454" t="str">
            <v>Taller</v>
          </cell>
          <cell r="N454">
            <v>5929</v>
          </cell>
          <cell r="P454">
            <v>0.65289256198347112</v>
          </cell>
          <cell r="Q454">
            <v>1</v>
          </cell>
          <cell r="R454">
            <v>9800</v>
          </cell>
          <cell r="S454">
            <v>9800</v>
          </cell>
          <cell r="V454">
            <v>0</v>
          </cell>
          <cell r="W454">
            <v>0</v>
          </cell>
          <cell r="X454">
            <v>5929</v>
          </cell>
          <cell r="Y454">
            <v>0</v>
          </cell>
          <cell r="Z454">
            <v>0</v>
          </cell>
          <cell r="AA454">
            <v>0</v>
          </cell>
          <cell r="AB454">
            <v>0</v>
          </cell>
        </row>
        <row r="455">
          <cell r="J455" t="str">
            <v xml:space="preserve">service: cambio de aceite y filtro. controlor vehiculo. cambiar bujias de encendido y cables. desarmar distribución completa. cambiar kit termostato y puesta a punto. cambiar correa poliv, polea tensora de correa poliv. liquido refrigerante y purgar circuito. </v>
          </cell>
          <cell r="L455" t="str">
            <v>kit distribucion</v>
          </cell>
          <cell r="M455" t="str">
            <v>Taller</v>
          </cell>
          <cell r="N455">
            <v>18972.800000000003</v>
          </cell>
          <cell r="P455">
            <v>0.26496879743632973</v>
          </cell>
          <cell r="Q455">
            <v>1</v>
          </cell>
          <cell r="R455">
            <v>24000</v>
          </cell>
          <cell r="S455">
            <v>24000</v>
          </cell>
          <cell r="V455">
            <v>0</v>
          </cell>
          <cell r="W455">
            <v>0</v>
          </cell>
          <cell r="X455">
            <v>18972.800000000003</v>
          </cell>
          <cell r="Y455">
            <v>0</v>
          </cell>
          <cell r="Z455">
            <v>0</v>
          </cell>
          <cell r="AA455">
            <v>0</v>
          </cell>
          <cell r="AB455">
            <v>0</v>
          </cell>
        </row>
        <row r="456">
          <cell r="J456" t="str">
            <v xml:space="preserve">service: cambio de aceite y filtro. controlor vehiculo. cambiar bujias de encendido y cables. desarmar distribución completa. cambiar kit termostato y puesta a punto. cambiar correa poliv, polea tensora de correa poliv. liquido refrigerante y purgar circuito.  </v>
          </cell>
          <cell r="L456" t="str">
            <v>correa poliv</v>
          </cell>
          <cell r="M456" t="str">
            <v>Taller</v>
          </cell>
          <cell r="N456">
            <v>4851</v>
          </cell>
          <cell r="P456">
            <v>0.40177283034425892</v>
          </cell>
          <cell r="Q456">
            <v>1</v>
          </cell>
          <cell r="R456">
            <v>6800</v>
          </cell>
          <cell r="S456">
            <v>6800</v>
          </cell>
          <cell r="V456">
            <v>0</v>
          </cell>
          <cell r="W456">
            <v>0</v>
          </cell>
          <cell r="X456">
            <v>4851</v>
          </cell>
          <cell r="Y456">
            <v>0</v>
          </cell>
          <cell r="Z456">
            <v>0</v>
          </cell>
          <cell r="AA456">
            <v>0</v>
          </cell>
          <cell r="AB456">
            <v>0</v>
          </cell>
        </row>
        <row r="457">
          <cell r="J457" t="str">
            <v xml:space="preserve">service: cambio de aceite y filtro. controlor vehiculo. cambiar bujias de encendido y cables. desarmar distribución completa. cambiar kit termostato y puesta a punto. cambiar correa poliv, polea tensora de correa poliv. liquido refrigerante y purgar circuito.   </v>
          </cell>
          <cell r="L457" t="str">
            <v>polea tensora de correa poliv</v>
          </cell>
          <cell r="M457" t="str">
            <v>Rep Serrano</v>
          </cell>
          <cell r="N457">
            <v>4356</v>
          </cell>
          <cell r="P457">
            <v>0.25</v>
          </cell>
          <cell r="Q457">
            <v>1</v>
          </cell>
          <cell r="R457">
            <v>5445</v>
          </cell>
          <cell r="S457">
            <v>5445</v>
          </cell>
          <cell r="V457">
            <v>0</v>
          </cell>
          <cell r="W457">
            <v>0</v>
          </cell>
          <cell r="X457">
            <v>4356</v>
          </cell>
          <cell r="Y457">
            <v>0</v>
          </cell>
          <cell r="Z457">
            <v>0</v>
          </cell>
          <cell r="AA457">
            <v>0</v>
          </cell>
          <cell r="AB457">
            <v>0</v>
          </cell>
        </row>
        <row r="458">
          <cell r="J458" t="str">
            <v xml:space="preserve">service: cambio de aceite y filtro. controlor vehiculo. cambiar bujias de encendido y cables. desarmar distribución completa. cambiar kit termostato y puesta a punto. cambiar correa poliv, polea tensora de correa poliv. liquido refrigerante y purgar circuito.    </v>
          </cell>
          <cell r="L458" t="str">
            <v>liquido+destilada</v>
          </cell>
          <cell r="M458" t="str">
            <v>Vetaro</v>
          </cell>
          <cell r="N458">
            <v>6700</v>
          </cell>
          <cell r="Q458">
            <v>1</v>
          </cell>
          <cell r="R458">
            <v>6700</v>
          </cell>
          <cell r="S458">
            <v>6700</v>
          </cell>
          <cell r="T458">
            <v>1</v>
          </cell>
          <cell r="U458">
            <v>35000</v>
          </cell>
          <cell r="V458">
            <v>35000</v>
          </cell>
          <cell r="W458">
            <v>35000</v>
          </cell>
          <cell r="X458">
            <v>6700</v>
          </cell>
          <cell r="Y458">
            <v>0</v>
          </cell>
          <cell r="Z458">
            <v>0</v>
          </cell>
          <cell r="AA458">
            <v>0</v>
          </cell>
          <cell r="AB458">
            <v>0</v>
          </cell>
        </row>
        <row r="459">
          <cell r="G459" t="str">
            <v>Saveiro</v>
          </cell>
          <cell r="H459">
            <v>169321</v>
          </cell>
          <cell r="I459" t="str">
            <v>Cambiar bolillero rueda izquierda.</v>
          </cell>
          <cell r="J459" t="str">
            <v>Cambiar bolillero rueda izquierda.</v>
          </cell>
          <cell r="L459" t="str">
            <v>Bieleta</v>
          </cell>
          <cell r="M459" t="str">
            <v>Rep Serrano</v>
          </cell>
          <cell r="N459">
            <v>5314.32</v>
          </cell>
          <cell r="P459">
            <v>0.25</v>
          </cell>
          <cell r="Q459">
            <v>1</v>
          </cell>
          <cell r="R459">
            <v>6642.9</v>
          </cell>
          <cell r="S459">
            <v>6642.9</v>
          </cell>
          <cell r="V459">
            <v>0</v>
          </cell>
          <cell r="W459">
            <v>0</v>
          </cell>
          <cell r="X459">
            <v>5314.32</v>
          </cell>
          <cell r="Y459">
            <v>22792.800000000003</v>
          </cell>
          <cell r="Z459">
            <v>47398</v>
          </cell>
          <cell r="AA459">
            <v>30000</v>
          </cell>
          <cell r="AB459">
            <v>77398</v>
          </cell>
        </row>
        <row r="460">
          <cell r="I460" t="str">
            <v>Cambiar cuatro bujes de parrilla.</v>
          </cell>
          <cell r="J460" t="str">
            <v>Cambiar bolillero rueda izquierda. Cambiar cuatro bujes de parrilla.</v>
          </cell>
          <cell r="L460" t="str">
            <v>Bolillero</v>
          </cell>
          <cell r="M460" t="str">
            <v>Rep Serrano</v>
          </cell>
          <cell r="N460">
            <v>11238.480000000001</v>
          </cell>
          <cell r="P460">
            <v>0.24999999999999989</v>
          </cell>
          <cell r="Q460">
            <v>1</v>
          </cell>
          <cell r="R460">
            <v>14048.1</v>
          </cell>
          <cell r="S460">
            <v>14048.1</v>
          </cell>
          <cell r="T460">
            <v>1</v>
          </cell>
          <cell r="U460">
            <v>30000</v>
          </cell>
          <cell r="V460">
            <v>30000</v>
          </cell>
          <cell r="W460">
            <v>30000</v>
          </cell>
          <cell r="X460">
            <v>11238.480000000001</v>
          </cell>
          <cell r="Y460">
            <v>0</v>
          </cell>
          <cell r="Z460">
            <v>0</v>
          </cell>
          <cell r="AA460">
            <v>0</v>
          </cell>
          <cell r="AB460">
            <v>0</v>
          </cell>
        </row>
        <row r="461">
          <cell r="I461" t="str">
            <v>Cambiar bieleta rueda trasera derecha.</v>
          </cell>
          <cell r="J461" t="str">
            <v>Cambiar bolillero rueda izquierda. Cambiar cuatro bujes de parrilla. Cambiar bieleta rueda trasera derecha.</v>
          </cell>
          <cell r="L461" t="str">
            <v>Bujes</v>
          </cell>
          <cell r="M461" t="str">
            <v>Rep Serrano</v>
          </cell>
          <cell r="N461">
            <v>6240</v>
          </cell>
          <cell r="P461">
            <v>0.25</v>
          </cell>
          <cell r="Q461">
            <v>2</v>
          </cell>
          <cell r="R461">
            <v>7800</v>
          </cell>
          <cell r="S461">
            <v>15600</v>
          </cell>
          <cell r="V461">
            <v>0</v>
          </cell>
          <cell r="W461">
            <v>30000</v>
          </cell>
          <cell r="X461">
            <v>12480</v>
          </cell>
          <cell r="Y461">
            <v>0</v>
          </cell>
          <cell r="Z461">
            <v>0</v>
          </cell>
          <cell r="AA461">
            <v>0</v>
          </cell>
          <cell r="AB461">
            <v>0</v>
          </cell>
        </row>
        <row r="462">
          <cell r="J462" t="str">
            <v xml:space="preserve">Cambiar bolillero rueda izquierda. Cambiar cuatro bujes de parrilla. Cambiar bieleta rueda trasera derecha. </v>
          </cell>
          <cell r="L462" t="str">
            <v>Bujes</v>
          </cell>
          <cell r="M462" t="str">
            <v>Taller</v>
          </cell>
          <cell r="Q462">
            <v>2</v>
          </cell>
          <cell r="R462">
            <v>5553.5</v>
          </cell>
          <cell r="S462">
            <v>11107</v>
          </cell>
          <cell r="V462">
            <v>0</v>
          </cell>
          <cell r="W462">
            <v>30000</v>
          </cell>
          <cell r="X462">
            <v>0</v>
          </cell>
          <cell r="Y462">
            <v>0</v>
          </cell>
          <cell r="Z462">
            <v>0</v>
          </cell>
          <cell r="AA462">
            <v>0</v>
          </cell>
          <cell r="AB462">
            <v>0</v>
          </cell>
        </row>
        <row r="463">
          <cell r="G463" t="str">
            <v>Gol trend</v>
          </cell>
          <cell r="H463">
            <v>124754</v>
          </cell>
          <cell r="J463">
            <v>0</v>
          </cell>
          <cell r="S463">
            <v>0</v>
          </cell>
          <cell r="V463">
            <v>0</v>
          </cell>
          <cell r="W463">
            <v>0</v>
          </cell>
          <cell r="X463">
            <v>0</v>
          </cell>
          <cell r="Y463">
            <v>4814.84</v>
          </cell>
          <cell r="Z463">
            <v>36400</v>
          </cell>
          <cell r="AA463">
            <v>32000</v>
          </cell>
          <cell r="AB463">
            <v>68400</v>
          </cell>
        </row>
        <row r="464">
          <cell r="I464" t="str">
            <v>Service cambio de aceite y filtros.</v>
          </cell>
          <cell r="J464" t="str">
            <v>0 Service cambio de aceite y filtros.</v>
          </cell>
          <cell r="L464" t="str">
            <v>Bulbo de presión</v>
          </cell>
          <cell r="M464" t="str">
            <v>Barotto</v>
          </cell>
          <cell r="N464">
            <v>3600</v>
          </cell>
          <cell r="P464">
            <v>0.25</v>
          </cell>
          <cell r="Q464">
            <v>1</v>
          </cell>
          <cell r="R464">
            <v>4500</v>
          </cell>
          <cell r="S464">
            <v>4500</v>
          </cell>
          <cell r="V464">
            <v>0</v>
          </cell>
          <cell r="W464">
            <v>0</v>
          </cell>
          <cell r="X464">
            <v>3600</v>
          </cell>
          <cell r="Y464">
            <v>0</v>
          </cell>
          <cell r="Z464">
            <v>0</v>
          </cell>
          <cell r="AA464">
            <v>0</v>
          </cell>
          <cell r="AB464">
            <v>0</v>
          </cell>
        </row>
        <row r="465">
          <cell r="I465" t="str">
            <v>Recambio de bulbo de presión de aceite.</v>
          </cell>
          <cell r="J465" t="str">
            <v>0 Service cambio de aceite y filtros. Recambio de bulbo de presión de aceite.</v>
          </cell>
          <cell r="L465" t="str">
            <v>Aceite de motor 10w40</v>
          </cell>
          <cell r="M465" t="str">
            <v>Taller</v>
          </cell>
          <cell r="N465">
            <v>1214.8399999999999</v>
          </cell>
          <cell r="P465">
            <v>1.9427743571169866</v>
          </cell>
          <cell r="Q465">
            <v>4</v>
          </cell>
          <cell r="R465">
            <v>3575</v>
          </cell>
          <cell r="S465">
            <v>14300</v>
          </cell>
          <cell r="V465">
            <v>0</v>
          </cell>
          <cell r="W465">
            <v>0</v>
          </cell>
          <cell r="X465">
            <v>4859.3599999999997</v>
          </cell>
          <cell r="Y465">
            <v>0</v>
          </cell>
          <cell r="Z465">
            <v>0</v>
          </cell>
          <cell r="AA465">
            <v>0</v>
          </cell>
          <cell r="AB465">
            <v>0</v>
          </cell>
        </row>
        <row r="466">
          <cell r="I466" t="str">
            <v>Lavado de motor.</v>
          </cell>
          <cell r="J466" t="str">
            <v>0 Service cambio de aceite y filtros. Recambio de bulbo de presión de aceite. Lavado de motor.</v>
          </cell>
          <cell r="L466" t="str">
            <v>Filtro aceite</v>
          </cell>
          <cell r="M466" t="str">
            <v>Taller</v>
          </cell>
          <cell r="Q466">
            <v>1</v>
          </cell>
          <cell r="R466">
            <v>3000</v>
          </cell>
          <cell r="S466">
            <v>3000</v>
          </cell>
          <cell r="V466">
            <v>0</v>
          </cell>
          <cell r="W466">
            <v>0</v>
          </cell>
          <cell r="X466">
            <v>0</v>
          </cell>
          <cell r="Y466">
            <v>0</v>
          </cell>
          <cell r="Z466">
            <v>0</v>
          </cell>
          <cell r="AA466">
            <v>0</v>
          </cell>
          <cell r="AB466">
            <v>0</v>
          </cell>
        </row>
        <row r="467">
          <cell r="I467" t="str">
            <v>Control neumáticos, bujías, luces, tren delantero, correa, escobilla.</v>
          </cell>
          <cell r="J467" t="str">
            <v>0 Service cambio de aceite y filtros. Recambio de bulbo de presión de aceite. Lavado de motor. Control neumáticos, bujías, luces, tren delantero, correa, escobilla.</v>
          </cell>
          <cell r="L467" t="str">
            <v>Filtro aire</v>
          </cell>
          <cell r="M467" t="str">
            <v>Taller</v>
          </cell>
          <cell r="Q467">
            <v>1</v>
          </cell>
          <cell r="R467">
            <v>4400</v>
          </cell>
          <cell r="S467">
            <v>4400</v>
          </cell>
          <cell r="T467">
            <v>1</v>
          </cell>
          <cell r="U467">
            <v>32000</v>
          </cell>
          <cell r="V467">
            <v>32000</v>
          </cell>
          <cell r="W467">
            <v>32000</v>
          </cell>
          <cell r="X467">
            <v>0</v>
          </cell>
          <cell r="Y467">
            <v>0</v>
          </cell>
          <cell r="Z467">
            <v>0</v>
          </cell>
          <cell r="AA467">
            <v>0</v>
          </cell>
          <cell r="AB467">
            <v>0</v>
          </cell>
        </row>
        <row r="468">
          <cell r="I468" t="str">
            <v>Cambio de lámparas</v>
          </cell>
          <cell r="J468" t="str">
            <v>0 Service cambio de aceite y filtros. Recambio de bulbo de presión de aceite. Lavado de motor. Control neumáticos, bujías, luces, tren delantero, correa, escobilla. Cambio de lámparas</v>
          </cell>
          <cell r="L468" t="str">
            <v>Filtro nafta</v>
          </cell>
          <cell r="M468" t="str">
            <v>Taller</v>
          </cell>
          <cell r="Q468">
            <v>1</v>
          </cell>
          <cell r="R468">
            <v>3200</v>
          </cell>
          <cell r="S468">
            <v>3200</v>
          </cell>
          <cell r="V468">
            <v>0</v>
          </cell>
          <cell r="W468">
            <v>32000</v>
          </cell>
          <cell r="X468">
            <v>0</v>
          </cell>
          <cell r="Y468">
            <v>0</v>
          </cell>
          <cell r="Z468">
            <v>0</v>
          </cell>
          <cell r="AA468">
            <v>0</v>
          </cell>
          <cell r="AB468">
            <v>0</v>
          </cell>
        </row>
        <row r="469">
          <cell r="J469" t="str">
            <v xml:space="preserve">0 Service cambio de aceite y filtros. Recambio de bulbo de presión de aceite. Lavado de motor. Control neumáticos, bujías, luces, tren delantero, correa, escobilla. Cambio de lámparas </v>
          </cell>
          <cell r="L469" t="str">
            <v>Filtro polen</v>
          </cell>
          <cell r="M469" t="str">
            <v>Taller</v>
          </cell>
          <cell r="Q469">
            <v>1</v>
          </cell>
          <cell r="R469">
            <v>3000</v>
          </cell>
          <cell r="S469">
            <v>3000</v>
          </cell>
          <cell r="V469">
            <v>0</v>
          </cell>
          <cell r="W469">
            <v>32000</v>
          </cell>
          <cell r="X469">
            <v>0</v>
          </cell>
          <cell r="Y469">
            <v>0</v>
          </cell>
          <cell r="Z469">
            <v>0</v>
          </cell>
          <cell r="AA469">
            <v>0</v>
          </cell>
          <cell r="AB469">
            <v>0</v>
          </cell>
        </row>
        <row r="470">
          <cell r="J470" t="str">
            <v xml:space="preserve">0 Service cambio de aceite y filtros. Recambio de bulbo de presión de aceite. Lavado de motor. Control neumáticos, bujías, luces, tren delantero, correa, escobilla. Cambio de lámparas  </v>
          </cell>
          <cell r="L470" t="str">
            <v>Lámpara  H4</v>
          </cell>
          <cell r="M470" t="str">
            <v>Taller</v>
          </cell>
          <cell r="Q470">
            <v>1</v>
          </cell>
          <cell r="R470">
            <v>2000</v>
          </cell>
          <cell r="S470">
            <v>2000</v>
          </cell>
          <cell r="V470">
            <v>0</v>
          </cell>
          <cell r="W470">
            <v>32000</v>
          </cell>
          <cell r="X470">
            <v>0</v>
          </cell>
          <cell r="Y470">
            <v>0</v>
          </cell>
          <cell r="Z470">
            <v>0</v>
          </cell>
          <cell r="AA470">
            <v>0</v>
          </cell>
          <cell r="AB470">
            <v>0</v>
          </cell>
        </row>
        <row r="471">
          <cell r="J471" t="str">
            <v xml:space="preserve">0 Service cambio de aceite y filtros. Recambio de bulbo de presión de aceite. Lavado de motor. Control neumáticos, bujías, luces, tren delantero, correa, escobilla. Cambio de lámparas   </v>
          </cell>
          <cell r="L471" t="str">
            <v>Lámpara piojito</v>
          </cell>
          <cell r="M471" t="str">
            <v>Taller</v>
          </cell>
          <cell r="Q471">
            <v>2</v>
          </cell>
          <cell r="R471">
            <v>1000</v>
          </cell>
          <cell r="S471">
            <v>2000</v>
          </cell>
          <cell r="V471">
            <v>0</v>
          </cell>
          <cell r="W471">
            <v>32000</v>
          </cell>
          <cell r="X471">
            <v>0</v>
          </cell>
          <cell r="Y471">
            <v>0</v>
          </cell>
          <cell r="Z471">
            <v>0</v>
          </cell>
          <cell r="AA471">
            <v>0</v>
          </cell>
          <cell r="AB471">
            <v>0</v>
          </cell>
        </row>
        <row r="472">
          <cell r="G472" t="str">
            <v>Safira</v>
          </cell>
          <cell r="J472">
            <v>0</v>
          </cell>
          <cell r="L472" t="str">
            <v>Bomba de agua</v>
          </cell>
          <cell r="M472" t="str">
            <v>Barotto</v>
          </cell>
          <cell r="N472">
            <v>21888</v>
          </cell>
          <cell r="P472">
            <v>0.25</v>
          </cell>
          <cell r="Q472">
            <v>1</v>
          </cell>
          <cell r="R472">
            <v>27360</v>
          </cell>
          <cell r="S472">
            <v>27360</v>
          </cell>
          <cell r="V472">
            <v>0</v>
          </cell>
          <cell r="W472">
            <v>0</v>
          </cell>
          <cell r="X472">
            <v>21888</v>
          </cell>
          <cell r="Y472">
            <v>21888</v>
          </cell>
          <cell r="Z472">
            <v>46360</v>
          </cell>
          <cell r="AA472">
            <v>50000</v>
          </cell>
          <cell r="AB472">
            <v>96360</v>
          </cell>
        </row>
        <row r="473">
          <cell r="J473" t="str">
            <v xml:space="preserve">0 </v>
          </cell>
          <cell r="L473" t="str">
            <v>tornillos</v>
          </cell>
          <cell r="M473" t="str">
            <v>Magliano Metal</v>
          </cell>
          <cell r="Q473">
            <v>1</v>
          </cell>
          <cell r="R473">
            <v>2800</v>
          </cell>
          <cell r="S473">
            <v>2800</v>
          </cell>
          <cell r="V473">
            <v>0</v>
          </cell>
          <cell r="W473">
            <v>0</v>
          </cell>
          <cell r="X473">
            <v>0</v>
          </cell>
          <cell r="Y473">
            <v>0</v>
          </cell>
          <cell r="Z473">
            <v>0</v>
          </cell>
          <cell r="AA473">
            <v>0</v>
          </cell>
          <cell r="AB473">
            <v>0</v>
          </cell>
        </row>
        <row r="474">
          <cell r="J474" t="str">
            <v xml:space="preserve">0  </v>
          </cell>
          <cell r="L474" t="str">
            <v>Refrigerante + destilada</v>
          </cell>
          <cell r="M474" t="str">
            <v>Taller</v>
          </cell>
          <cell r="Q474">
            <v>1</v>
          </cell>
          <cell r="R474">
            <v>8400</v>
          </cell>
          <cell r="S474">
            <v>8400</v>
          </cell>
          <cell r="V474">
            <v>0</v>
          </cell>
          <cell r="W474">
            <v>0</v>
          </cell>
          <cell r="X474">
            <v>0</v>
          </cell>
          <cell r="Y474">
            <v>0</v>
          </cell>
          <cell r="Z474">
            <v>0</v>
          </cell>
          <cell r="AA474">
            <v>0</v>
          </cell>
          <cell r="AB474">
            <v>0</v>
          </cell>
        </row>
        <row r="475">
          <cell r="I475" t="str">
            <v>Desarmar distribucuión completa. Cambiar bomba de agua limpieza de zona.</v>
          </cell>
          <cell r="J475" t="str">
            <v>0   Desarmar distribucuión completa. Cambiar bomba de agua limpieza de zona.</v>
          </cell>
          <cell r="L475" t="str">
            <v>reten salida de caja</v>
          </cell>
          <cell r="Q475">
            <v>1</v>
          </cell>
          <cell r="R475">
            <v>7800</v>
          </cell>
          <cell r="S475">
            <v>7800</v>
          </cell>
          <cell r="T475">
            <v>1</v>
          </cell>
          <cell r="U475">
            <v>50000</v>
          </cell>
          <cell r="V475">
            <v>50000</v>
          </cell>
          <cell r="W475">
            <v>50000</v>
          </cell>
          <cell r="X475">
            <v>0</v>
          </cell>
          <cell r="Y475">
            <v>0</v>
          </cell>
          <cell r="Z475">
            <v>0</v>
          </cell>
          <cell r="AA475">
            <v>0</v>
          </cell>
          <cell r="AB475">
            <v>0</v>
          </cell>
        </row>
        <row r="476">
          <cell r="I476" t="str">
            <v>Armado total, puesta a punto.</v>
          </cell>
          <cell r="J476" t="str">
            <v>0   Desarmar distribucuión completa. Cambiar bomba de agua limpieza de zona. Armado total, puesta a punto.</v>
          </cell>
          <cell r="S476">
            <v>0</v>
          </cell>
          <cell r="V476">
            <v>0</v>
          </cell>
          <cell r="W476">
            <v>50000</v>
          </cell>
          <cell r="X476">
            <v>0</v>
          </cell>
          <cell r="Y476">
            <v>0</v>
          </cell>
          <cell r="Z476">
            <v>0</v>
          </cell>
          <cell r="AA476">
            <v>0</v>
          </cell>
          <cell r="AB476">
            <v>0</v>
          </cell>
        </row>
        <row r="477">
          <cell r="I477" t="str">
            <v>Sacar semi eje lado derecho, cambiar retén salida de caja.</v>
          </cell>
          <cell r="J477" t="str">
            <v>0   Desarmar distribucuión completa. Cambiar bomba de agua limpieza de zona. Armado total, puesta a punto. Sacar semi eje lado derecho, cambiar retén salida de caja.</v>
          </cell>
          <cell r="S477">
            <v>0</v>
          </cell>
          <cell r="V477">
            <v>0</v>
          </cell>
          <cell r="W477">
            <v>50000</v>
          </cell>
          <cell r="X477">
            <v>0</v>
          </cell>
          <cell r="Y477">
            <v>0</v>
          </cell>
          <cell r="Z477">
            <v>0</v>
          </cell>
          <cell r="AA477">
            <v>0</v>
          </cell>
          <cell r="AB477">
            <v>0</v>
          </cell>
        </row>
        <row r="478">
          <cell r="I478" t="str">
            <v>Completar nivel de aceite caja velocidad.</v>
          </cell>
          <cell r="J478" t="str">
            <v>0   Desarmar distribucuión completa. Cambiar bomba de agua limpieza de zona. Armado total, puesta a punto. Sacar semi eje lado derecho, cambiar retén salida de caja. Completar nivel de aceite caja velocidad.</v>
          </cell>
          <cell r="S478">
            <v>0</v>
          </cell>
          <cell r="V478">
            <v>0</v>
          </cell>
          <cell r="W478">
            <v>50000</v>
          </cell>
          <cell r="X478">
            <v>0</v>
          </cell>
          <cell r="Y478">
            <v>0</v>
          </cell>
          <cell r="Z478">
            <v>0</v>
          </cell>
          <cell r="AA478">
            <v>0</v>
          </cell>
          <cell r="AB478">
            <v>0</v>
          </cell>
        </row>
        <row r="479">
          <cell r="I479" t="str">
            <v>Reparar semieje con fuelle con punta despazable nueva y engrasar. Lavado motor.</v>
          </cell>
          <cell r="J479" t="str">
            <v>0   Desarmar distribucuión completa. Cambiar bomba de agua limpieza de zona. Armado total, puesta a punto. Sacar semi eje lado derecho, cambiar retén salida de caja. Completar nivel de aceite caja velocidad. Reparar semieje con fuelle con punta despazable nueva y engrasar. Lavado motor.</v>
          </cell>
          <cell r="S479">
            <v>0</v>
          </cell>
          <cell r="V479">
            <v>0</v>
          </cell>
          <cell r="W479">
            <v>50000</v>
          </cell>
          <cell r="X479">
            <v>0</v>
          </cell>
          <cell r="Y479">
            <v>0</v>
          </cell>
          <cell r="Z479">
            <v>0</v>
          </cell>
          <cell r="AA479">
            <v>0</v>
          </cell>
          <cell r="AB479">
            <v>0</v>
          </cell>
        </row>
        <row r="480">
          <cell r="J480" t="str">
            <v xml:space="preserve">0   Desarmar distribucuión completa. Cambiar bomba de agua limpieza de zona. Armado total, puesta a punto. Sacar semi eje lado derecho, cambiar retén salida de caja. Completar nivel de aceite caja velocidad. Reparar semieje con fuelle con punta despazable nueva y engrasar. Lavado motor. </v>
          </cell>
          <cell r="S480">
            <v>0</v>
          </cell>
          <cell r="V480">
            <v>0</v>
          </cell>
          <cell r="W480">
            <v>50000</v>
          </cell>
          <cell r="X480">
            <v>0</v>
          </cell>
          <cell r="Y480">
            <v>0</v>
          </cell>
          <cell r="Z480">
            <v>0</v>
          </cell>
          <cell r="AA480">
            <v>0</v>
          </cell>
          <cell r="AB480">
            <v>0</v>
          </cell>
        </row>
        <row r="481">
          <cell r="G481" t="str">
            <v>Ford Ranger</v>
          </cell>
          <cell r="I481" t="str">
            <v>Sacar turbo múltiple de escape.</v>
          </cell>
          <cell r="J481" t="str">
            <v>Sacar turbo múltiple de escape.</v>
          </cell>
          <cell r="S481">
            <v>0</v>
          </cell>
          <cell r="V481">
            <v>0</v>
          </cell>
          <cell r="W481">
            <v>0</v>
          </cell>
          <cell r="X481">
            <v>0</v>
          </cell>
          <cell r="Y481">
            <v>0</v>
          </cell>
          <cell r="Z481">
            <v>0</v>
          </cell>
          <cell r="AA481">
            <v>35000</v>
          </cell>
          <cell r="AB481">
            <v>35000</v>
          </cell>
        </row>
        <row r="482">
          <cell r="I482" t="str">
            <v>Cambiar tapones de block izquierdo.</v>
          </cell>
          <cell r="J482" t="str">
            <v>Sacar turbo múltiple de escape. Cambiar tapones de block izquierdo.</v>
          </cell>
          <cell r="T482">
            <v>1</v>
          </cell>
          <cell r="U482">
            <v>35000</v>
          </cell>
          <cell r="V482">
            <v>35000</v>
          </cell>
          <cell r="W482">
            <v>35000</v>
          </cell>
          <cell r="X482">
            <v>0</v>
          </cell>
          <cell r="Y482">
            <v>0</v>
          </cell>
          <cell r="Z482">
            <v>0</v>
          </cell>
          <cell r="AA482">
            <v>0</v>
          </cell>
          <cell r="AB482">
            <v>0</v>
          </cell>
        </row>
        <row r="483">
          <cell r="G483" t="str">
            <v>Ford Ranger</v>
          </cell>
          <cell r="I483" t="str">
            <v>Limpieza circuito refrigeración.</v>
          </cell>
          <cell r="J483" t="str">
            <v>Limpieza circuito refrigeración.</v>
          </cell>
          <cell r="L483" t="str">
            <v>Liquido desincrustante</v>
          </cell>
          <cell r="M483" t="str">
            <v>Taller</v>
          </cell>
          <cell r="Q483">
            <v>1</v>
          </cell>
          <cell r="R483">
            <v>4000</v>
          </cell>
          <cell r="S483">
            <v>4000</v>
          </cell>
          <cell r="T483">
            <v>1</v>
          </cell>
          <cell r="U483">
            <v>10000</v>
          </cell>
          <cell r="V483">
            <v>10000</v>
          </cell>
          <cell r="W483">
            <v>10000</v>
          </cell>
          <cell r="X483">
            <v>0</v>
          </cell>
          <cell r="Y483">
            <v>0</v>
          </cell>
          <cell r="Z483">
            <v>11000</v>
          </cell>
          <cell r="AA483">
            <v>10000</v>
          </cell>
          <cell r="AB483">
            <v>21000</v>
          </cell>
        </row>
        <row r="484">
          <cell r="I484" t="str">
            <v>Cambio refrigerante y purgado del circuito.</v>
          </cell>
          <cell r="J484" t="str">
            <v>Limpieza circuito refrigeración. Cambio refrigerante y purgado del circuito.</v>
          </cell>
          <cell r="L484" t="str">
            <v>Liquido refrigerante + destilada</v>
          </cell>
          <cell r="M484" t="str">
            <v>Taller</v>
          </cell>
          <cell r="Q484">
            <v>1</v>
          </cell>
          <cell r="R484">
            <v>7000</v>
          </cell>
          <cell r="S484">
            <v>7000</v>
          </cell>
          <cell r="V484">
            <v>0</v>
          </cell>
          <cell r="W484">
            <v>10000</v>
          </cell>
          <cell r="X484">
            <v>0</v>
          </cell>
          <cell r="Y484">
            <v>0</v>
          </cell>
          <cell r="Z484">
            <v>0</v>
          </cell>
          <cell r="AA484">
            <v>0</v>
          </cell>
          <cell r="AB484">
            <v>0</v>
          </cell>
        </row>
        <row r="485">
          <cell r="I485" t="str">
            <v>Lavado interior del block.</v>
          </cell>
          <cell r="J485" t="str">
            <v>Limpieza circuito refrigeración. Cambio refrigerante y purgado del circuito. Lavado interior del block.</v>
          </cell>
          <cell r="S485">
            <v>0</v>
          </cell>
          <cell r="V485">
            <v>0</v>
          </cell>
          <cell r="W485">
            <v>10000</v>
          </cell>
          <cell r="X485">
            <v>0</v>
          </cell>
          <cell r="Y485">
            <v>0</v>
          </cell>
          <cell r="Z485">
            <v>0</v>
          </cell>
          <cell r="AA485">
            <v>0</v>
          </cell>
          <cell r="AB485">
            <v>0</v>
          </cell>
        </row>
        <row r="486">
          <cell r="G486" t="str">
            <v>Ford Ka</v>
          </cell>
          <cell r="H486">
            <v>42337</v>
          </cell>
          <cell r="I486" t="str">
            <v>Service cambio de aceite y filtros.</v>
          </cell>
          <cell r="J486" t="str">
            <v>Service cambio de aceite y filtros.</v>
          </cell>
          <cell r="L486" t="str">
            <v>Aceite 10w40</v>
          </cell>
          <cell r="M486" t="str">
            <v>Taller</v>
          </cell>
          <cell r="N486">
            <v>1214.8399999999999</v>
          </cell>
          <cell r="P486">
            <v>1.9427743571169866</v>
          </cell>
          <cell r="Q486">
            <v>4</v>
          </cell>
          <cell r="R486">
            <v>3575</v>
          </cell>
          <cell r="S486">
            <v>14300</v>
          </cell>
          <cell r="V486">
            <v>0</v>
          </cell>
          <cell r="W486">
            <v>0</v>
          </cell>
          <cell r="X486">
            <v>4859.3599999999997</v>
          </cell>
          <cell r="Y486">
            <v>1214.8399999999999</v>
          </cell>
          <cell r="Z486">
            <v>25700</v>
          </cell>
          <cell r="AA486">
            <v>25000</v>
          </cell>
          <cell r="AB486">
            <v>50700</v>
          </cell>
        </row>
        <row r="487">
          <cell r="I487" t="str">
            <v>Control del vehículo.</v>
          </cell>
          <cell r="J487" t="str">
            <v>Service cambio de aceite y filtros. Control del vehículo.</v>
          </cell>
          <cell r="L487" t="str">
            <v>Filtro aceite</v>
          </cell>
          <cell r="M487" t="str">
            <v>Taller</v>
          </cell>
          <cell r="Q487">
            <v>1</v>
          </cell>
          <cell r="R487">
            <v>2800</v>
          </cell>
          <cell r="S487">
            <v>2800</v>
          </cell>
          <cell r="V487">
            <v>0</v>
          </cell>
          <cell r="W487">
            <v>0</v>
          </cell>
          <cell r="X487">
            <v>0</v>
          </cell>
          <cell r="Y487">
            <v>0</v>
          </cell>
          <cell r="Z487">
            <v>0</v>
          </cell>
          <cell r="AA487">
            <v>0</v>
          </cell>
          <cell r="AB487">
            <v>0</v>
          </cell>
        </row>
        <row r="488">
          <cell r="I488" t="str">
            <v>Control de bujías.</v>
          </cell>
          <cell r="J488" t="str">
            <v>Service cambio de aceite y filtros. Control del vehículo. Control de bujías.</v>
          </cell>
          <cell r="L488" t="str">
            <v>Filtro aire</v>
          </cell>
          <cell r="M488" t="str">
            <v>Taller</v>
          </cell>
          <cell r="Q488">
            <v>1</v>
          </cell>
          <cell r="R488">
            <v>3800</v>
          </cell>
          <cell r="S488">
            <v>3800</v>
          </cell>
          <cell r="T488">
            <v>1</v>
          </cell>
          <cell r="U488">
            <v>25000</v>
          </cell>
          <cell r="V488">
            <v>25000</v>
          </cell>
          <cell r="W488">
            <v>25000</v>
          </cell>
          <cell r="X488">
            <v>0</v>
          </cell>
          <cell r="Y488">
            <v>0</v>
          </cell>
          <cell r="Z488">
            <v>0</v>
          </cell>
          <cell r="AA488">
            <v>0</v>
          </cell>
          <cell r="AB488">
            <v>0</v>
          </cell>
        </row>
        <row r="489">
          <cell r="J489" t="str">
            <v xml:space="preserve">Service cambio de aceite y filtros. Control del vehículo. Control de bujías. </v>
          </cell>
          <cell r="L489" t="str">
            <v>Filtro de Nafta</v>
          </cell>
          <cell r="M489" t="str">
            <v>Taller</v>
          </cell>
          <cell r="Q489">
            <v>1</v>
          </cell>
          <cell r="R489">
            <v>4800</v>
          </cell>
          <cell r="S489">
            <v>4800</v>
          </cell>
          <cell r="V489">
            <v>0</v>
          </cell>
          <cell r="W489">
            <v>25000</v>
          </cell>
          <cell r="X489">
            <v>0</v>
          </cell>
          <cell r="Y489">
            <v>0</v>
          </cell>
          <cell r="Z489">
            <v>0</v>
          </cell>
          <cell r="AA489">
            <v>0</v>
          </cell>
          <cell r="AB489">
            <v>0</v>
          </cell>
        </row>
        <row r="490">
          <cell r="G490" t="str">
            <v>Focus</v>
          </cell>
          <cell r="H490">
            <v>45871</v>
          </cell>
          <cell r="I490" t="str">
            <v>Service cambio de aceite y filtros.</v>
          </cell>
          <cell r="J490" t="str">
            <v>Service cambio de aceite y filtros.</v>
          </cell>
          <cell r="L490" t="str">
            <v>Aceite de motor 5w30</v>
          </cell>
          <cell r="M490" t="str">
            <v>Taller</v>
          </cell>
          <cell r="N490">
            <v>2112</v>
          </cell>
          <cell r="P490">
            <v>2.0776515151515151</v>
          </cell>
          <cell r="Q490">
            <v>4</v>
          </cell>
          <cell r="R490">
            <v>6500</v>
          </cell>
          <cell r="S490">
            <v>26000</v>
          </cell>
          <cell r="V490">
            <v>0</v>
          </cell>
          <cell r="W490">
            <v>0</v>
          </cell>
          <cell r="X490">
            <v>8448</v>
          </cell>
          <cell r="Y490">
            <v>2112</v>
          </cell>
          <cell r="Z490">
            <v>41000</v>
          </cell>
          <cell r="AA490">
            <v>28000</v>
          </cell>
          <cell r="AB490">
            <v>69000</v>
          </cell>
        </row>
        <row r="491">
          <cell r="I491" t="str">
            <v>Rotación. Control del vehículo.</v>
          </cell>
          <cell r="J491" t="str">
            <v>Service cambio de aceite y filtros. Rotación. Control del vehículo.</v>
          </cell>
          <cell r="L491" t="str">
            <v>Filtro aceite</v>
          </cell>
          <cell r="M491" t="str">
            <v>Taller</v>
          </cell>
          <cell r="Q491">
            <v>1</v>
          </cell>
          <cell r="R491">
            <v>3600</v>
          </cell>
          <cell r="S491">
            <v>3600</v>
          </cell>
          <cell r="T491">
            <v>1</v>
          </cell>
          <cell r="U491">
            <v>28000</v>
          </cell>
          <cell r="V491">
            <v>28000</v>
          </cell>
          <cell r="W491">
            <v>28000</v>
          </cell>
          <cell r="X491">
            <v>0</v>
          </cell>
          <cell r="Y491">
            <v>0</v>
          </cell>
          <cell r="Z491">
            <v>0</v>
          </cell>
          <cell r="AA491">
            <v>0</v>
          </cell>
          <cell r="AB491">
            <v>0</v>
          </cell>
        </row>
        <row r="492">
          <cell r="J492" t="str">
            <v xml:space="preserve">Service cambio de aceite y filtros. Rotación. Control del vehículo. </v>
          </cell>
          <cell r="L492" t="str">
            <v>Filtro aire</v>
          </cell>
          <cell r="M492" t="str">
            <v>Taller</v>
          </cell>
          <cell r="Q492">
            <v>1</v>
          </cell>
          <cell r="R492">
            <v>5000</v>
          </cell>
          <cell r="S492">
            <v>5000</v>
          </cell>
          <cell r="V492">
            <v>0</v>
          </cell>
          <cell r="W492">
            <v>28000</v>
          </cell>
          <cell r="X492">
            <v>0</v>
          </cell>
          <cell r="Y492">
            <v>0</v>
          </cell>
          <cell r="Z492">
            <v>0</v>
          </cell>
          <cell r="AA492">
            <v>0</v>
          </cell>
          <cell r="AB492">
            <v>0</v>
          </cell>
        </row>
        <row r="493">
          <cell r="J493" t="str">
            <v xml:space="preserve">Service cambio de aceite y filtros. Rotación. Control del vehículo.  </v>
          </cell>
          <cell r="L493" t="str">
            <v>Filtro nafta</v>
          </cell>
          <cell r="M493" t="str">
            <v>Taller</v>
          </cell>
          <cell r="Q493">
            <v>1</v>
          </cell>
          <cell r="R493">
            <v>3400</v>
          </cell>
          <cell r="S493">
            <v>3400</v>
          </cell>
          <cell r="V493">
            <v>0</v>
          </cell>
          <cell r="W493">
            <v>28000</v>
          </cell>
          <cell r="X493">
            <v>0</v>
          </cell>
          <cell r="Y493">
            <v>0</v>
          </cell>
          <cell r="Z493">
            <v>0</v>
          </cell>
          <cell r="AA493">
            <v>0</v>
          </cell>
          <cell r="AB493">
            <v>0</v>
          </cell>
        </row>
        <row r="494">
          <cell r="J494" t="str">
            <v xml:space="preserve">Service cambio de aceite y filtros. Rotación. Control del vehículo.   </v>
          </cell>
          <cell r="L494" t="str">
            <v>Filtro pólen</v>
          </cell>
          <cell r="M494" t="str">
            <v>Taller</v>
          </cell>
          <cell r="Q494">
            <v>1</v>
          </cell>
          <cell r="R494">
            <v>3000</v>
          </cell>
          <cell r="S494">
            <v>3000</v>
          </cell>
          <cell r="V494">
            <v>0</v>
          </cell>
          <cell r="W494">
            <v>28000</v>
          </cell>
          <cell r="X494">
            <v>0</v>
          </cell>
          <cell r="Y494">
            <v>0</v>
          </cell>
          <cell r="Z494">
            <v>0</v>
          </cell>
          <cell r="AA494">
            <v>0</v>
          </cell>
          <cell r="AB494">
            <v>0</v>
          </cell>
        </row>
        <row r="495">
          <cell r="G495" t="str">
            <v>Qubo</v>
          </cell>
          <cell r="I495" t="str">
            <v>Scanear vehículo .</v>
          </cell>
          <cell r="J495" t="str">
            <v>Scanear vehículo .</v>
          </cell>
          <cell r="L495" t="str">
            <v>Bujias</v>
          </cell>
          <cell r="M495" t="str">
            <v>Taller</v>
          </cell>
          <cell r="Q495">
            <v>4</v>
          </cell>
          <cell r="R495">
            <v>2500</v>
          </cell>
          <cell r="S495">
            <v>10000</v>
          </cell>
          <cell r="V495">
            <v>0</v>
          </cell>
          <cell r="W495">
            <v>0</v>
          </cell>
          <cell r="X495">
            <v>0</v>
          </cell>
          <cell r="Y495">
            <v>0</v>
          </cell>
          <cell r="Z495">
            <v>10000</v>
          </cell>
          <cell r="AA495">
            <v>7000</v>
          </cell>
          <cell r="AB495">
            <v>17000</v>
          </cell>
        </row>
        <row r="496">
          <cell r="I496" t="str">
            <v>Cambiar bujías y bobina, prueba de bobina.</v>
          </cell>
          <cell r="J496" t="str">
            <v>Scanear vehículo . Cambiar bujías y bobina, prueba de bobina.</v>
          </cell>
          <cell r="L496" t="str">
            <v>Bobina Qubo</v>
          </cell>
          <cell r="M496" t="str">
            <v>Propio cliente</v>
          </cell>
          <cell r="N496">
            <v>0</v>
          </cell>
          <cell r="P496">
            <v>0</v>
          </cell>
          <cell r="S496">
            <v>0</v>
          </cell>
          <cell r="T496">
            <v>1</v>
          </cell>
          <cell r="U496">
            <v>7000</v>
          </cell>
          <cell r="V496">
            <v>7000</v>
          </cell>
          <cell r="W496">
            <v>7000</v>
          </cell>
          <cell r="X496">
            <v>0</v>
          </cell>
          <cell r="Y496">
            <v>0</v>
          </cell>
          <cell r="Z496">
            <v>0</v>
          </cell>
          <cell r="AA496">
            <v>0</v>
          </cell>
          <cell r="AB496">
            <v>0</v>
          </cell>
        </row>
        <row r="497">
          <cell r="G497" t="str">
            <v>Agile</v>
          </cell>
          <cell r="J497">
            <v>0</v>
          </cell>
          <cell r="L497" t="str">
            <v>filtro de pólen</v>
          </cell>
          <cell r="M497" t="str">
            <v>Taller</v>
          </cell>
          <cell r="Q497">
            <v>1</v>
          </cell>
          <cell r="R497">
            <v>3000</v>
          </cell>
          <cell r="S497">
            <v>3000</v>
          </cell>
          <cell r="V497">
            <v>0</v>
          </cell>
          <cell r="W497">
            <v>0</v>
          </cell>
          <cell r="X497">
            <v>0</v>
          </cell>
          <cell r="Y497">
            <v>1600</v>
          </cell>
          <cell r="Z497">
            <v>28500</v>
          </cell>
          <cell r="AA497">
            <v>0</v>
          </cell>
          <cell r="AB497">
            <v>28500</v>
          </cell>
        </row>
        <row r="498">
          <cell r="J498" t="str">
            <v xml:space="preserve">0 </v>
          </cell>
          <cell r="L498" t="str">
            <v>pastillas de freno</v>
          </cell>
          <cell r="M498" t="str">
            <v>Taller</v>
          </cell>
          <cell r="Q498">
            <v>1</v>
          </cell>
          <cell r="R498">
            <v>8000</v>
          </cell>
          <cell r="S498">
            <v>8000</v>
          </cell>
          <cell r="V498">
            <v>0</v>
          </cell>
          <cell r="W498">
            <v>0</v>
          </cell>
          <cell r="X498">
            <v>0</v>
          </cell>
          <cell r="Y498">
            <v>0</v>
          </cell>
          <cell r="Z498">
            <v>0</v>
          </cell>
          <cell r="AA498">
            <v>0</v>
          </cell>
          <cell r="AB498">
            <v>0</v>
          </cell>
        </row>
        <row r="499">
          <cell r="J499" t="str">
            <v xml:space="preserve">0  </v>
          </cell>
          <cell r="L499" t="str">
            <v>bujias</v>
          </cell>
          <cell r="M499" t="str">
            <v>Barotto</v>
          </cell>
          <cell r="N499">
            <v>1600</v>
          </cell>
          <cell r="P499">
            <v>0.25</v>
          </cell>
          <cell r="Q499">
            <v>4</v>
          </cell>
          <cell r="R499">
            <v>2000</v>
          </cell>
          <cell r="S499">
            <v>8000</v>
          </cell>
          <cell r="V499">
            <v>0</v>
          </cell>
          <cell r="W499">
            <v>0</v>
          </cell>
          <cell r="X499">
            <v>6400</v>
          </cell>
          <cell r="Y499">
            <v>0</v>
          </cell>
          <cell r="Z499">
            <v>0</v>
          </cell>
          <cell r="AA499">
            <v>0</v>
          </cell>
          <cell r="AB499">
            <v>0</v>
          </cell>
        </row>
        <row r="500">
          <cell r="J500" t="str">
            <v xml:space="preserve">0   </v>
          </cell>
          <cell r="L500" t="str">
            <v>liquido refrigerante + agua destilada</v>
          </cell>
          <cell r="M500" t="str">
            <v>Taller</v>
          </cell>
          <cell r="Q500">
            <v>1</v>
          </cell>
          <cell r="R500">
            <v>7000</v>
          </cell>
          <cell r="S500">
            <v>7000</v>
          </cell>
          <cell r="V500">
            <v>0</v>
          </cell>
          <cell r="W500">
            <v>0</v>
          </cell>
          <cell r="X500">
            <v>0</v>
          </cell>
          <cell r="Y500">
            <v>0</v>
          </cell>
          <cell r="Z500">
            <v>0</v>
          </cell>
          <cell r="AA500">
            <v>0</v>
          </cell>
          <cell r="AB500">
            <v>0</v>
          </cell>
        </row>
        <row r="501">
          <cell r="J501" t="str">
            <v xml:space="preserve">0    </v>
          </cell>
          <cell r="L501" t="str">
            <v>liquido desincrustante</v>
          </cell>
          <cell r="M501" t="str">
            <v>Taller</v>
          </cell>
          <cell r="Q501">
            <v>1</v>
          </cell>
          <cell r="R501">
            <v>2500</v>
          </cell>
          <cell r="S501">
            <v>2500</v>
          </cell>
          <cell r="V501">
            <v>0</v>
          </cell>
          <cell r="W501">
            <v>0</v>
          </cell>
          <cell r="X501">
            <v>0</v>
          </cell>
          <cell r="Y501">
            <v>0</v>
          </cell>
          <cell r="Z501">
            <v>0</v>
          </cell>
          <cell r="AA501">
            <v>0</v>
          </cell>
          <cell r="AB501">
            <v>0</v>
          </cell>
        </row>
        <row r="502">
          <cell r="G502" t="str">
            <v>Audi A4</v>
          </cell>
          <cell r="H502">
            <v>189306</v>
          </cell>
          <cell r="I502" t="str">
            <v>Service cambio de aceite y filtros.</v>
          </cell>
          <cell r="J502" t="str">
            <v>Service cambio de aceite y filtros.</v>
          </cell>
          <cell r="L502" t="str">
            <v>Aceite motor 5w40</v>
          </cell>
          <cell r="M502" t="str">
            <v>Taller</v>
          </cell>
          <cell r="N502">
            <v>3489</v>
          </cell>
          <cell r="P502">
            <v>1.2728575523072514</v>
          </cell>
          <cell r="Q502">
            <v>4</v>
          </cell>
          <cell r="R502">
            <v>7930</v>
          </cell>
          <cell r="S502">
            <v>31720</v>
          </cell>
          <cell r="V502">
            <v>0</v>
          </cell>
          <cell r="W502">
            <v>0</v>
          </cell>
          <cell r="X502">
            <v>13956</v>
          </cell>
          <cell r="Y502">
            <v>27009</v>
          </cell>
          <cell r="Z502">
            <v>91920</v>
          </cell>
          <cell r="AA502">
            <v>35000</v>
          </cell>
          <cell r="AB502">
            <v>126920</v>
          </cell>
        </row>
        <row r="503">
          <cell r="I503" t="str">
            <v>Cambio de bieleta barra estabilizadora lado izquierdo.</v>
          </cell>
          <cell r="J503" t="str">
            <v>Service cambio de aceite y filtros. Cambio de bieleta barra estabilizadora lado izquierdo.</v>
          </cell>
          <cell r="L503" t="str">
            <v>Filtro Aire</v>
          </cell>
          <cell r="M503" t="str">
            <v>Taller</v>
          </cell>
          <cell r="Q503">
            <v>1</v>
          </cell>
          <cell r="R503">
            <v>8400</v>
          </cell>
          <cell r="S503">
            <v>8400</v>
          </cell>
          <cell r="V503">
            <v>0</v>
          </cell>
          <cell r="W503">
            <v>0</v>
          </cell>
          <cell r="X503">
            <v>0</v>
          </cell>
          <cell r="Y503">
            <v>0</v>
          </cell>
          <cell r="Z503">
            <v>0</v>
          </cell>
          <cell r="AA503">
            <v>0</v>
          </cell>
          <cell r="AB503">
            <v>0</v>
          </cell>
        </row>
        <row r="504">
          <cell r="I504" t="str">
            <v>Rotación de ruedas.</v>
          </cell>
          <cell r="J504" t="str">
            <v>Service cambio de aceite y filtros. Cambio de bieleta barra estabilizadora lado izquierdo. Rotación de ruedas.</v>
          </cell>
          <cell r="L504" t="str">
            <v>Filtro Aceite</v>
          </cell>
          <cell r="M504" t="str">
            <v>Taller</v>
          </cell>
          <cell r="Q504">
            <v>1</v>
          </cell>
          <cell r="R504">
            <v>5800</v>
          </cell>
          <cell r="S504">
            <v>5800</v>
          </cell>
          <cell r="V504">
            <v>0</v>
          </cell>
          <cell r="W504">
            <v>0</v>
          </cell>
          <cell r="X504">
            <v>0</v>
          </cell>
          <cell r="Y504">
            <v>0</v>
          </cell>
          <cell r="Z504">
            <v>0</v>
          </cell>
          <cell r="AA504">
            <v>0</v>
          </cell>
          <cell r="AB504">
            <v>0</v>
          </cell>
        </row>
        <row r="505">
          <cell r="J505" t="str">
            <v xml:space="preserve">Service cambio de aceite y filtros. Cambio de bieleta barra estabilizadora lado izquierdo. Rotación de ruedas. </v>
          </cell>
          <cell r="L505" t="str">
            <v>Filtro Gasoil</v>
          </cell>
          <cell r="M505" t="str">
            <v>Taller</v>
          </cell>
          <cell r="Q505">
            <v>1</v>
          </cell>
          <cell r="R505">
            <v>16600</v>
          </cell>
          <cell r="S505">
            <v>16600</v>
          </cell>
          <cell r="T505">
            <v>1</v>
          </cell>
          <cell r="U505">
            <v>35000</v>
          </cell>
          <cell r="V505">
            <v>35000</v>
          </cell>
          <cell r="W505">
            <v>35000</v>
          </cell>
          <cell r="X505">
            <v>0</v>
          </cell>
          <cell r="Y505">
            <v>0</v>
          </cell>
          <cell r="Z505">
            <v>0</v>
          </cell>
          <cell r="AA505">
            <v>0</v>
          </cell>
          <cell r="AB505">
            <v>0</v>
          </cell>
        </row>
        <row r="506">
          <cell r="J506" t="str">
            <v xml:space="preserve">Service cambio de aceite y filtros. Cambio de bieleta barra estabilizadora lado izquierdo. Rotación de ruedas.  </v>
          </cell>
          <cell r="L506" t="str">
            <v>Filtro Pólen</v>
          </cell>
          <cell r="M506" t="str">
            <v>Barotto</v>
          </cell>
          <cell r="N506">
            <v>10000</v>
          </cell>
          <cell r="P506">
            <v>0.25</v>
          </cell>
          <cell r="Q506">
            <v>1</v>
          </cell>
          <cell r="R506">
            <v>12500</v>
          </cell>
          <cell r="S506">
            <v>12500</v>
          </cell>
          <cell r="V506">
            <v>0</v>
          </cell>
          <cell r="W506">
            <v>35000</v>
          </cell>
          <cell r="X506">
            <v>10000</v>
          </cell>
          <cell r="Y506">
            <v>0</v>
          </cell>
          <cell r="Z506">
            <v>0</v>
          </cell>
          <cell r="AA506">
            <v>0</v>
          </cell>
          <cell r="AB506">
            <v>0</v>
          </cell>
        </row>
        <row r="507">
          <cell r="J507" t="str">
            <v xml:space="preserve">Service cambio de aceite y filtros. Cambio de bieleta barra estabilizadora lado izquierdo. Rotación de ruedas.   </v>
          </cell>
          <cell r="L507" t="str">
            <v>Bieleta barra estabilizadora</v>
          </cell>
          <cell r="M507" t="str">
            <v>Barotto</v>
          </cell>
          <cell r="N507">
            <v>13520</v>
          </cell>
          <cell r="P507">
            <v>0.25</v>
          </cell>
          <cell r="Q507">
            <v>1</v>
          </cell>
          <cell r="R507">
            <v>16900</v>
          </cell>
          <cell r="S507">
            <v>16900</v>
          </cell>
          <cell r="V507">
            <v>0</v>
          </cell>
          <cell r="W507">
            <v>35000</v>
          </cell>
          <cell r="X507">
            <v>13520</v>
          </cell>
          <cell r="Y507">
            <v>0</v>
          </cell>
          <cell r="Z507">
            <v>0</v>
          </cell>
          <cell r="AA507">
            <v>0</v>
          </cell>
          <cell r="AB507">
            <v>0</v>
          </cell>
        </row>
        <row r="508">
          <cell r="G508" t="str">
            <v>VW SURAN</v>
          </cell>
          <cell r="H508">
            <v>112103</v>
          </cell>
          <cell r="J508">
            <v>0</v>
          </cell>
          <cell r="L508" t="str">
            <v>Guias de válvula</v>
          </cell>
          <cell r="M508" t="str">
            <v>Barotto</v>
          </cell>
          <cell r="N508">
            <v>2280</v>
          </cell>
          <cell r="P508">
            <v>0.25</v>
          </cell>
          <cell r="Q508">
            <v>8</v>
          </cell>
          <cell r="R508">
            <v>2850</v>
          </cell>
          <cell r="S508">
            <v>22800</v>
          </cell>
          <cell r="V508">
            <v>0</v>
          </cell>
          <cell r="W508">
            <v>0</v>
          </cell>
          <cell r="X508">
            <v>18240</v>
          </cell>
          <cell r="Y508">
            <v>34214.839999999997</v>
          </cell>
          <cell r="Z508">
            <v>212280</v>
          </cell>
          <cell r="AA508">
            <v>120000</v>
          </cell>
          <cell r="AB508">
            <v>332280</v>
          </cell>
        </row>
        <row r="509">
          <cell r="I509" t="str">
            <v>Cambio de retenes de válvula y árbol de levas.</v>
          </cell>
          <cell r="J509" t="str">
            <v>0 Cambio de retenes de válvula y árbol de levas.</v>
          </cell>
          <cell r="L509" t="str">
            <v>Retenes de válvula</v>
          </cell>
          <cell r="M509" t="str">
            <v>Barotto</v>
          </cell>
          <cell r="N509">
            <v>1152</v>
          </cell>
          <cell r="P509">
            <v>0.25</v>
          </cell>
          <cell r="Q509">
            <v>8</v>
          </cell>
          <cell r="R509">
            <v>1440</v>
          </cell>
          <cell r="S509">
            <v>11520</v>
          </cell>
          <cell r="V509">
            <v>0</v>
          </cell>
          <cell r="W509">
            <v>0</v>
          </cell>
          <cell r="X509">
            <v>9216</v>
          </cell>
          <cell r="Y509">
            <v>0</v>
          </cell>
          <cell r="Z509">
            <v>0</v>
          </cell>
          <cell r="AA509">
            <v>0</v>
          </cell>
          <cell r="AB509">
            <v>0</v>
          </cell>
        </row>
        <row r="510">
          <cell r="I510" t="str">
            <v>Armado de tapa con junta y bulone ( nuevo).</v>
          </cell>
          <cell r="J510" t="str">
            <v>0 Cambio de retenes de válvula y árbol de levas. Armado de tapa con junta y bulone ( nuevo).</v>
          </cell>
          <cell r="L510" t="str">
            <v>Retenes árbol de leva</v>
          </cell>
          <cell r="M510" t="str">
            <v>Barotto</v>
          </cell>
          <cell r="N510">
            <v>5568</v>
          </cell>
          <cell r="P510">
            <v>0.25</v>
          </cell>
          <cell r="Q510">
            <v>1</v>
          </cell>
          <cell r="R510">
            <v>6960</v>
          </cell>
          <cell r="S510">
            <v>6960</v>
          </cell>
          <cell r="V510">
            <v>0</v>
          </cell>
          <cell r="W510">
            <v>0</v>
          </cell>
          <cell r="X510">
            <v>5568</v>
          </cell>
          <cell r="Y510">
            <v>0</v>
          </cell>
          <cell r="Z510">
            <v>0</v>
          </cell>
          <cell r="AA510">
            <v>0</v>
          </cell>
          <cell r="AB510">
            <v>0</v>
          </cell>
        </row>
        <row r="511">
          <cell r="I511" t="str">
            <v>Recambio bomba, distribución y correa.</v>
          </cell>
          <cell r="J511" t="str">
            <v>0 Cambio de retenes de válvula y árbol de levas. Armado de tapa con junta y bulone ( nuevo). Recambio bomba, distribución y correa.</v>
          </cell>
          <cell r="L511" t="str">
            <v>Junta de tapa de cilindros</v>
          </cell>
          <cell r="M511" t="str">
            <v>Barotto</v>
          </cell>
          <cell r="N511">
            <v>15168</v>
          </cell>
          <cell r="P511">
            <v>0.25</v>
          </cell>
          <cell r="Q511">
            <v>1</v>
          </cell>
          <cell r="R511">
            <v>18960</v>
          </cell>
          <cell r="S511">
            <v>18960</v>
          </cell>
          <cell r="T511">
            <v>1</v>
          </cell>
          <cell r="U511">
            <v>120000</v>
          </cell>
          <cell r="V511">
            <v>120000</v>
          </cell>
          <cell r="W511">
            <v>120000</v>
          </cell>
          <cell r="X511">
            <v>15168</v>
          </cell>
          <cell r="Y511">
            <v>0</v>
          </cell>
          <cell r="Z511">
            <v>0</v>
          </cell>
          <cell r="AA511">
            <v>0</v>
          </cell>
          <cell r="AB511">
            <v>0</v>
          </cell>
        </row>
        <row r="512">
          <cell r="I512" t="str">
            <v>Recambio de aceite y filtro.</v>
          </cell>
          <cell r="J512" t="str">
            <v>0 Cambio de retenes de válvula y árbol de levas. Armado de tapa con junta y bulone ( nuevo). Recambio bomba, distribución y correa. Recambio de aceite y filtro.</v>
          </cell>
          <cell r="L512" t="str">
            <v>Juego de bulones de tapa</v>
          </cell>
          <cell r="M512" t="str">
            <v>Barotto</v>
          </cell>
          <cell r="N512">
            <v>8832</v>
          </cell>
          <cell r="P512">
            <v>0.25</v>
          </cell>
          <cell r="Q512">
            <v>1</v>
          </cell>
          <cell r="R512">
            <v>11040</v>
          </cell>
          <cell r="S512">
            <v>11040</v>
          </cell>
          <cell r="V512">
            <v>0</v>
          </cell>
          <cell r="W512">
            <v>120000</v>
          </cell>
          <cell r="X512">
            <v>8832</v>
          </cell>
          <cell r="Y512">
            <v>0</v>
          </cell>
          <cell r="Z512">
            <v>0</v>
          </cell>
          <cell r="AA512">
            <v>0</v>
          </cell>
          <cell r="AB512">
            <v>0</v>
          </cell>
        </row>
        <row r="513">
          <cell r="I513" t="str">
            <v>Puesta a punto.</v>
          </cell>
          <cell r="J513" t="str">
            <v>0 Cambio de retenes de válvula y árbol de levas. Armado de tapa con junta y bulone ( nuevo). Recambio bomba, distribución y correa. Recambio de aceite y filtro. Puesta a punto.</v>
          </cell>
          <cell r="L513" t="str">
            <v>Bomba de agua VMG +</v>
          </cell>
          <cell r="M513" t="str">
            <v>Taller</v>
          </cell>
          <cell r="Q513">
            <v>1</v>
          </cell>
          <cell r="R513">
            <v>81600</v>
          </cell>
          <cell r="S513">
            <v>81600</v>
          </cell>
          <cell r="V513">
            <v>0</v>
          </cell>
          <cell r="W513">
            <v>120000</v>
          </cell>
          <cell r="X513">
            <v>0</v>
          </cell>
          <cell r="Y513">
            <v>0</v>
          </cell>
          <cell r="Z513">
            <v>0</v>
          </cell>
          <cell r="AA513">
            <v>0</v>
          </cell>
          <cell r="AB513">
            <v>0</v>
          </cell>
        </row>
        <row r="514">
          <cell r="I514" t="str">
            <v>Armado total.</v>
          </cell>
          <cell r="J514" t="str">
            <v>0 Cambio de retenes de válvula y árbol de levas. Armado de tapa con junta y bulone ( nuevo). Recambio bomba, distribución y correa. Recambio de aceite y filtro. Puesta a punto. Armado total.</v>
          </cell>
          <cell r="L514" t="str">
            <v>kit de distribución con correa SKF</v>
          </cell>
          <cell r="M514" t="str">
            <v>Taller</v>
          </cell>
          <cell r="S514">
            <v>0</v>
          </cell>
          <cell r="V514">
            <v>0</v>
          </cell>
          <cell r="W514">
            <v>120000</v>
          </cell>
          <cell r="X514">
            <v>0</v>
          </cell>
          <cell r="Y514">
            <v>0</v>
          </cell>
          <cell r="Z514">
            <v>0</v>
          </cell>
          <cell r="AA514">
            <v>0</v>
          </cell>
          <cell r="AB514">
            <v>0</v>
          </cell>
        </row>
        <row r="515">
          <cell r="J515" t="str">
            <v xml:space="preserve">0 Cambio de retenes de válvula y árbol de levas. Armado de tapa con junta y bulone ( nuevo). Recambio bomba, distribución y correa. Recambio de aceite y filtro. Puesta a punto. Armado total. </v>
          </cell>
          <cell r="L515" t="str">
            <v>LÍquido refrigerante + destilada</v>
          </cell>
          <cell r="M515" t="str">
            <v>Taller</v>
          </cell>
          <cell r="Q515">
            <v>1</v>
          </cell>
          <cell r="R515">
            <v>8400</v>
          </cell>
          <cell r="S515">
            <v>8400</v>
          </cell>
          <cell r="V515">
            <v>0</v>
          </cell>
          <cell r="W515">
            <v>120000</v>
          </cell>
          <cell r="X515">
            <v>0</v>
          </cell>
          <cell r="Y515">
            <v>0</v>
          </cell>
          <cell r="Z515">
            <v>0</v>
          </cell>
          <cell r="AA515">
            <v>0</v>
          </cell>
          <cell r="AB515">
            <v>0</v>
          </cell>
        </row>
        <row r="516">
          <cell r="J516" t="str">
            <v xml:space="preserve">0 Cambio de retenes de válvula y árbol de levas. Armado de tapa con junta y bulone ( nuevo). Recambio bomba, distribución y correa. Recambio de aceite y filtro. Puesta a punto. Armado total.  </v>
          </cell>
          <cell r="L516" t="str">
            <v>Filtro de aceite mahle OC250</v>
          </cell>
          <cell r="M516" t="str">
            <v>Taller</v>
          </cell>
          <cell r="Q516">
            <v>1</v>
          </cell>
          <cell r="R516">
            <v>3840</v>
          </cell>
          <cell r="S516">
            <v>3840</v>
          </cell>
          <cell r="V516">
            <v>0</v>
          </cell>
          <cell r="W516">
            <v>120000</v>
          </cell>
          <cell r="X516">
            <v>0</v>
          </cell>
          <cell r="Y516">
            <v>0</v>
          </cell>
          <cell r="Z516">
            <v>0</v>
          </cell>
          <cell r="AA516">
            <v>0</v>
          </cell>
          <cell r="AB516">
            <v>0</v>
          </cell>
        </row>
        <row r="517">
          <cell r="J517" t="str">
            <v xml:space="preserve">0 Cambio de retenes de válvula y árbol de levas. Armado de tapa con junta y bulone ( nuevo). Recambio bomba, distribución y correa. Recambio de aceite y filtro. Puesta a punto. Armado total.   </v>
          </cell>
          <cell r="L517" t="str">
            <v>Aceite motor 10w40</v>
          </cell>
          <cell r="M517" t="str">
            <v>Taller</v>
          </cell>
          <cell r="N517">
            <v>1214.8399999999999</v>
          </cell>
          <cell r="P517">
            <v>2.5313292285403839</v>
          </cell>
          <cell r="Q517">
            <v>4</v>
          </cell>
          <cell r="R517">
            <v>4290</v>
          </cell>
          <cell r="S517">
            <v>17160</v>
          </cell>
          <cell r="V517">
            <v>0</v>
          </cell>
          <cell r="W517">
            <v>120000</v>
          </cell>
          <cell r="X517">
            <v>4859.3599999999997</v>
          </cell>
          <cell r="Y517">
            <v>0</v>
          </cell>
          <cell r="Z517">
            <v>0</v>
          </cell>
          <cell r="AA517">
            <v>0</v>
          </cell>
          <cell r="AB517">
            <v>0</v>
          </cell>
        </row>
        <row r="518">
          <cell r="J518" t="str">
            <v xml:space="preserve">0 Cambio de retenes de válvula y árbol de levas. Armado de tapa con junta y bulone ( nuevo). Recambio bomba, distribución y correa. Recambio de aceite y filtro. Puesta a punto. Armado total.    </v>
          </cell>
          <cell r="L518" t="str">
            <v>Rectificación tapa de cilindro, cambiar guias de válvulas y hacer asientos de válvulas, limpieza.</v>
          </cell>
          <cell r="Q518">
            <v>1</v>
          </cell>
          <cell r="R518">
            <v>30000</v>
          </cell>
          <cell r="S518">
            <v>30000</v>
          </cell>
          <cell r="V518">
            <v>0</v>
          </cell>
          <cell r="W518">
            <v>120000</v>
          </cell>
          <cell r="X518">
            <v>0</v>
          </cell>
          <cell r="Y518">
            <v>0</v>
          </cell>
          <cell r="Z518">
            <v>0</v>
          </cell>
          <cell r="AA518">
            <v>0</v>
          </cell>
          <cell r="AB518">
            <v>0</v>
          </cell>
        </row>
        <row r="519">
          <cell r="G519" t="str">
            <v>Transil</v>
          </cell>
          <cell r="H519">
            <v>53022</v>
          </cell>
          <cell r="I519" t="str">
            <v>Control general del vehículo.</v>
          </cell>
          <cell r="J519" t="str">
            <v>Control general del vehículo.</v>
          </cell>
          <cell r="M519" t="str">
            <v>Taller</v>
          </cell>
          <cell r="N519">
            <v>2112.39</v>
          </cell>
          <cell r="P519">
            <v>-1</v>
          </cell>
          <cell r="T519">
            <v>1</v>
          </cell>
          <cell r="U519">
            <v>25000</v>
          </cell>
          <cell r="V519">
            <v>25000</v>
          </cell>
          <cell r="W519">
            <v>25000</v>
          </cell>
          <cell r="X519">
            <v>0</v>
          </cell>
          <cell r="Y519">
            <v>2112.39</v>
          </cell>
          <cell r="Z519">
            <v>0</v>
          </cell>
          <cell r="AA519">
            <v>25000</v>
          </cell>
          <cell r="AB519">
            <v>25000</v>
          </cell>
        </row>
        <row r="520">
          <cell r="I520" t="str">
            <v>Service cambio de aceite y filtros.</v>
          </cell>
          <cell r="J520" t="str">
            <v>Control general del vehículo. Service cambio de aceite y filtros.</v>
          </cell>
          <cell r="S520">
            <v>0</v>
          </cell>
          <cell r="V520">
            <v>0</v>
          </cell>
          <cell r="W520">
            <v>25000</v>
          </cell>
          <cell r="X520">
            <v>0</v>
          </cell>
          <cell r="Y520">
            <v>0</v>
          </cell>
          <cell r="Z520">
            <v>0</v>
          </cell>
          <cell r="AA520">
            <v>0</v>
          </cell>
          <cell r="AB520">
            <v>0</v>
          </cell>
        </row>
        <row r="521">
          <cell r="G521" t="str">
            <v>Vento</v>
          </cell>
          <cell r="H521">
            <v>162148</v>
          </cell>
          <cell r="I521" t="str">
            <v>Service cambio de aceite y filtro. Control del vehículo.</v>
          </cell>
          <cell r="J521" t="str">
            <v>Service cambio de aceite y filtro. Control del vehículo.</v>
          </cell>
          <cell r="L521" t="str">
            <v>Aceite de motor 5w40</v>
          </cell>
          <cell r="M521" t="str">
            <v>Taller</v>
          </cell>
          <cell r="Q521">
            <v>6</v>
          </cell>
          <cell r="R521">
            <v>7800</v>
          </cell>
          <cell r="S521">
            <v>46800</v>
          </cell>
          <cell r="V521">
            <v>0</v>
          </cell>
          <cell r="W521">
            <v>0</v>
          </cell>
          <cell r="X521">
            <v>0</v>
          </cell>
          <cell r="Y521">
            <v>38320</v>
          </cell>
          <cell r="Z521">
            <v>94700</v>
          </cell>
          <cell r="AA521">
            <v>30500</v>
          </cell>
          <cell r="AB521">
            <v>125200</v>
          </cell>
        </row>
        <row r="522">
          <cell r="J522" t="str">
            <v xml:space="preserve">Service cambio de aceite y filtro. Control del vehículo. </v>
          </cell>
          <cell r="L522" t="str">
            <v>Filtro aceite</v>
          </cell>
          <cell r="M522" t="str">
            <v>Barotto</v>
          </cell>
          <cell r="N522">
            <v>7040</v>
          </cell>
          <cell r="P522">
            <v>0.25</v>
          </cell>
          <cell r="Q522">
            <v>1</v>
          </cell>
          <cell r="R522">
            <v>8800</v>
          </cell>
          <cell r="S522">
            <v>8800</v>
          </cell>
          <cell r="T522">
            <v>1</v>
          </cell>
          <cell r="U522">
            <v>30500</v>
          </cell>
          <cell r="V522">
            <v>30500</v>
          </cell>
          <cell r="W522">
            <v>30500</v>
          </cell>
          <cell r="X522">
            <v>7040</v>
          </cell>
          <cell r="Y522">
            <v>0</v>
          </cell>
          <cell r="Z522">
            <v>0</v>
          </cell>
          <cell r="AA522">
            <v>0</v>
          </cell>
          <cell r="AB522">
            <v>0</v>
          </cell>
        </row>
        <row r="523">
          <cell r="J523" t="str">
            <v xml:space="preserve">Service cambio de aceite y filtro. Control del vehículo.  </v>
          </cell>
          <cell r="L523" t="str">
            <v>Filtro aire</v>
          </cell>
          <cell r="M523" t="str">
            <v>Barotto</v>
          </cell>
          <cell r="N523">
            <v>6240</v>
          </cell>
          <cell r="P523">
            <v>0.25</v>
          </cell>
          <cell r="Q523">
            <v>1</v>
          </cell>
          <cell r="R523">
            <v>7800</v>
          </cell>
          <cell r="S523">
            <v>7800</v>
          </cell>
          <cell r="V523">
            <v>0</v>
          </cell>
          <cell r="W523">
            <v>30500</v>
          </cell>
          <cell r="X523">
            <v>6240</v>
          </cell>
          <cell r="Y523">
            <v>0</v>
          </cell>
          <cell r="Z523">
            <v>0</v>
          </cell>
          <cell r="AA523">
            <v>0</v>
          </cell>
          <cell r="AB523">
            <v>0</v>
          </cell>
        </row>
        <row r="524">
          <cell r="J524" t="str">
            <v xml:space="preserve">Service cambio de aceite y filtro. Control del vehículo.   </v>
          </cell>
          <cell r="L524" t="str">
            <v>Filtro nafta</v>
          </cell>
          <cell r="M524" t="str">
            <v>Barotto</v>
          </cell>
          <cell r="N524">
            <v>16640</v>
          </cell>
          <cell r="P524">
            <v>0.25</v>
          </cell>
          <cell r="Q524">
            <v>1</v>
          </cell>
          <cell r="R524">
            <v>20800</v>
          </cell>
          <cell r="S524">
            <v>20800</v>
          </cell>
          <cell r="V524">
            <v>0</v>
          </cell>
          <cell r="W524">
            <v>30500</v>
          </cell>
          <cell r="X524">
            <v>16640</v>
          </cell>
          <cell r="Y524">
            <v>0</v>
          </cell>
          <cell r="Z524">
            <v>0</v>
          </cell>
          <cell r="AA524">
            <v>0</v>
          </cell>
          <cell r="AB524">
            <v>0</v>
          </cell>
        </row>
        <row r="525">
          <cell r="J525" t="str">
            <v xml:space="preserve">Service cambio de aceite y filtro. Control del vehículo.    </v>
          </cell>
          <cell r="L525" t="str">
            <v>Filtro pólen</v>
          </cell>
          <cell r="M525" t="str">
            <v>Barotto</v>
          </cell>
          <cell r="N525">
            <v>8400</v>
          </cell>
          <cell r="P525">
            <v>0.25</v>
          </cell>
          <cell r="Q525">
            <v>1</v>
          </cell>
          <cell r="R525">
            <v>10500</v>
          </cell>
          <cell r="S525">
            <v>10500</v>
          </cell>
          <cell r="V525">
            <v>0</v>
          </cell>
          <cell r="W525">
            <v>30500</v>
          </cell>
          <cell r="X525">
            <v>8400</v>
          </cell>
          <cell r="Y525">
            <v>0</v>
          </cell>
          <cell r="Z525">
            <v>0</v>
          </cell>
          <cell r="AA525">
            <v>0</v>
          </cell>
          <cell r="AB525">
            <v>0</v>
          </cell>
        </row>
        <row r="526">
          <cell r="G526" t="str">
            <v>Gol trend</v>
          </cell>
          <cell r="H526">
            <v>134253</v>
          </cell>
          <cell r="I526" t="str">
            <v>Service cambio de aceite y filtros.</v>
          </cell>
          <cell r="J526" t="str">
            <v>Service cambio de aceite y filtros.</v>
          </cell>
          <cell r="L526" t="str">
            <v>Aceite motor 10w40</v>
          </cell>
          <cell r="M526" t="str">
            <v>Taller</v>
          </cell>
          <cell r="Q526">
            <v>4</v>
          </cell>
          <cell r="R526">
            <v>4290</v>
          </cell>
          <cell r="S526">
            <v>17160</v>
          </cell>
          <cell r="V526">
            <v>0</v>
          </cell>
          <cell r="W526">
            <v>0</v>
          </cell>
          <cell r="X526">
            <v>0</v>
          </cell>
          <cell r="Y526">
            <v>0</v>
          </cell>
          <cell r="Z526">
            <v>29880</v>
          </cell>
          <cell r="AA526">
            <v>30000</v>
          </cell>
          <cell r="AB526">
            <v>59880</v>
          </cell>
        </row>
        <row r="527">
          <cell r="I527" t="str">
            <v>Control del vehículo.</v>
          </cell>
          <cell r="J527" t="str">
            <v>Service cambio de aceite y filtros. Control del vehículo.</v>
          </cell>
          <cell r="L527" t="str">
            <v>Filtro aceite</v>
          </cell>
          <cell r="M527" t="str">
            <v>Taller</v>
          </cell>
          <cell r="Q527">
            <v>1</v>
          </cell>
          <cell r="R527">
            <v>3600</v>
          </cell>
          <cell r="S527">
            <v>3600</v>
          </cell>
          <cell r="T527">
            <v>1</v>
          </cell>
          <cell r="U527">
            <v>30000</v>
          </cell>
          <cell r="V527">
            <v>30000</v>
          </cell>
          <cell r="W527">
            <v>30000</v>
          </cell>
          <cell r="X527">
            <v>0</v>
          </cell>
          <cell r="Y527">
            <v>0</v>
          </cell>
          <cell r="Z527">
            <v>0</v>
          </cell>
          <cell r="AA527">
            <v>0</v>
          </cell>
          <cell r="AB527">
            <v>0</v>
          </cell>
        </row>
        <row r="528">
          <cell r="I528" t="str">
            <v>Rotación.</v>
          </cell>
          <cell r="J528" t="str">
            <v>Service cambio de aceite y filtros. Control del vehículo. Rotación.</v>
          </cell>
          <cell r="L528" t="str">
            <v>Filtro aire</v>
          </cell>
          <cell r="M528" t="str">
            <v>Taller</v>
          </cell>
          <cell r="Q528">
            <v>1</v>
          </cell>
          <cell r="R528">
            <v>5280</v>
          </cell>
          <cell r="S528">
            <v>5280</v>
          </cell>
          <cell r="V528">
            <v>0</v>
          </cell>
          <cell r="W528">
            <v>30000</v>
          </cell>
          <cell r="X528">
            <v>0</v>
          </cell>
          <cell r="Y528">
            <v>0</v>
          </cell>
          <cell r="Z528">
            <v>0</v>
          </cell>
          <cell r="AA528">
            <v>0</v>
          </cell>
          <cell r="AB528">
            <v>0</v>
          </cell>
        </row>
        <row r="529">
          <cell r="J529" t="str">
            <v xml:space="preserve">Service cambio de aceite y filtros. Control del vehículo. Rotación. </v>
          </cell>
          <cell r="L529" t="str">
            <v>Filtro nafta</v>
          </cell>
          <cell r="M529" t="str">
            <v>Taller</v>
          </cell>
          <cell r="Q529">
            <v>1</v>
          </cell>
          <cell r="R529">
            <v>3840</v>
          </cell>
          <cell r="S529">
            <v>3840</v>
          </cell>
          <cell r="V529">
            <v>0</v>
          </cell>
          <cell r="W529">
            <v>30000</v>
          </cell>
          <cell r="X529">
            <v>0</v>
          </cell>
          <cell r="Y529">
            <v>0</v>
          </cell>
          <cell r="Z529">
            <v>0</v>
          </cell>
          <cell r="AA529">
            <v>0</v>
          </cell>
          <cell r="AB529">
            <v>0</v>
          </cell>
        </row>
        <row r="530">
          <cell r="G530" t="str">
            <v>Partner</v>
          </cell>
          <cell r="H530">
            <v>195072</v>
          </cell>
          <cell r="I530" t="str">
            <v>Cambio parrilla lado derecho y extremo del mismo lado.</v>
          </cell>
          <cell r="J530" t="str">
            <v>Cambio parrilla lado derecho y extremo del mismo lado.</v>
          </cell>
          <cell r="L530" t="str">
            <v>Parrilla suspension lado derecho</v>
          </cell>
          <cell r="M530" t="str">
            <v>Barotto</v>
          </cell>
          <cell r="N530">
            <v>41600</v>
          </cell>
          <cell r="P530">
            <v>0.25</v>
          </cell>
          <cell r="Q530">
            <v>1</v>
          </cell>
          <cell r="R530">
            <v>52000</v>
          </cell>
          <cell r="S530">
            <v>52000</v>
          </cell>
          <cell r="V530">
            <v>0</v>
          </cell>
          <cell r="W530">
            <v>0</v>
          </cell>
          <cell r="X530">
            <v>41600</v>
          </cell>
          <cell r="Y530">
            <v>53920</v>
          </cell>
          <cell r="Z530">
            <v>67400</v>
          </cell>
          <cell r="AA530">
            <v>27000</v>
          </cell>
          <cell r="AB530">
            <v>94400</v>
          </cell>
        </row>
        <row r="531">
          <cell r="I531" t="str">
            <v>Cambiar bieleta barra estabilizadora lado izquierdo.</v>
          </cell>
          <cell r="J531" t="str">
            <v>Cambio parrilla lado derecho y extremo del mismo lado. Cambiar bieleta barra estabilizadora lado izquierdo.</v>
          </cell>
          <cell r="L531" t="str">
            <v>Extremo derecho</v>
          </cell>
          <cell r="M531" t="str">
            <v>Rep Serrano</v>
          </cell>
          <cell r="N531">
            <v>6320</v>
          </cell>
          <cell r="P531">
            <v>0.25</v>
          </cell>
          <cell r="Q531">
            <v>1</v>
          </cell>
          <cell r="R531">
            <v>7900</v>
          </cell>
          <cell r="S531">
            <v>7900</v>
          </cell>
          <cell r="T531">
            <v>1</v>
          </cell>
          <cell r="U531">
            <v>27000</v>
          </cell>
          <cell r="V531">
            <v>27000</v>
          </cell>
          <cell r="W531">
            <v>27000</v>
          </cell>
          <cell r="X531">
            <v>6320</v>
          </cell>
          <cell r="Y531">
            <v>0</v>
          </cell>
          <cell r="Z531">
            <v>0</v>
          </cell>
          <cell r="AA531">
            <v>0</v>
          </cell>
          <cell r="AB531">
            <v>0</v>
          </cell>
        </row>
        <row r="532">
          <cell r="I532" t="str">
            <v>Regular convergencia.</v>
          </cell>
          <cell r="J532" t="str">
            <v>Cambio parrilla lado derecho y extremo del mismo lado. Cambiar bieleta barra estabilizadora lado izquierdo. Regular convergencia.</v>
          </cell>
          <cell r="L532" t="str">
            <v>Bieleta lado izquierdo</v>
          </cell>
          <cell r="M532" t="str">
            <v>Rep Serrano</v>
          </cell>
          <cell r="N532">
            <v>6000</v>
          </cell>
          <cell r="P532">
            <v>0.25</v>
          </cell>
          <cell r="Q532">
            <v>1</v>
          </cell>
          <cell r="R532">
            <v>7500</v>
          </cell>
          <cell r="S532">
            <v>7500</v>
          </cell>
          <cell r="V532">
            <v>0</v>
          </cell>
          <cell r="W532">
            <v>27000</v>
          </cell>
          <cell r="X532">
            <v>6000</v>
          </cell>
          <cell r="Y532">
            <v>0</v>
          </cell>
          <cell r="Z532">
            <v>0</v>
          </cell>
          <cell r="AA532">
            <v>0</v>
          </cell>
          <cell r="AB532">
            <v>0</v>
          </cell>
        </row>
        <row r="533">
          <cell r="I533" t="str">
            <v>Rotar ruedas.</v>
          </cell>
          <cell r="J533" t="str">
            <v>Cambio parrilla lado derecho y extremo del mismo lado. Cambiar bieleta barra estabilizadora lado izquierdo. Regular convergencia. Rotar ruedas.</v>
          </cell>
          <cell r="S533">
            <v>0</v>
          </cell>
          <cell r="V533">
            <v>0</v>
          </cell>
          <cell r="W533">
            <v>27000</v>
          </cell>
          <cell r="X533">
            <v>0</v>
          </cell>
          <cell r="Y533">
            <v>0</v>
          </cell>
          <cell r="Z533">
            <v>0</v>
          </cell>
          <cell r="AA533">
            <v>0</v>
          </cell>
          <cell r="AB533">
            <v>0</v>
          </cell>
        </row>
        <row r="534">
          <cell r="G534" t="str">
            <v>FIORINO</v>
          </cell>
          <cell r="I534" t="str">
            <v>Cambiar orring en caño de agua.</v>
          </cell>
          <cell r="J534" t="str">
            <v>Cambiar orring en caño de agua.</v>
          </cell>
          <cell r="S534">
            <v>0</v>
          </cell>
          <cell r="T534">
            <v>1</v>
          </cell>
          <cell r="U534">
            <v>20000</v>
          </cell>
          <cell r="V534">
            <v>20000</v>
          </cell>
          <cell r="W534">
            <v>20000</v>
          </cell>
          <cell r="X534">
            <v>0</v>
          </cell>
          <cell r="Y534">
            <v>0</v>
          </cell>
          <cell r="Z534">
            <v>0</v>
          </cell>
          <cell r="AA534">
            <v>20000</v>
          </cell>
          <cell r="AB534">
            <v>20000</v>
          </cell>
        </row>
        <row r="535">
          <cell r="I535" t="str">
            <v>Completar líquido refrigerante y purgar circuito.</v>
          </cell>
          <cell r="J535" t="str">
            <v>Cambiar orring en caño de agua. Completar líquido refrigerante y purgar circuito.</v>
          </cell>
          <cell r="S535">
            <v>0</v>
          </cell>
          <cell r="V535">
            <v>0</v>
          </cell>
          <cell r="W535">
            <v>20000</v>
          </cell>
          <cell r="X535">
            <v>0</v>
          </cell>
          <cell r="Y535">
            <v>0</v>
          </cell>
          <cell r="Z535">
            <v>0</v>
          </cell>
          <cell r="AA535">
            <v>0</v>
          </cell>
          <cell r="AB535">
            <v>0</v>
          </cell>
        </row>
        <row r="536">
          <cell r="G536" t="str">
            <v>SAVEIRO</v>
          </cell>
          <cell r="I536" t="str">
            <v>Cambio bieleta barra estabilizadora</v>
          </cell>
          <cell r="J536" t="str">
            <v>Cambio bieleta barra estabilizadora</v>
          </cell>
          <cell r="L536" t="str">
            <v>Bieleta barra estabilizadora</v>
          </cell>
          <cell r="M536" t="str">
            <v>Barotto</v>
          </cell>
          <cell r="N536">
            <v>6800</v>
          </cell>
          <cell r="P536">
            <v>0.25</v>
          </cell>
          <cell r="Q536">
            <v>1</v>
          </cell>
          <cell r="R536">
            <v>8500</v>
          </cell>
          <cell r="S536">
            <v>8500</v>
          </cell>
          <cell r="T536">
            <v>1</v>
          </cell>
          <cell r="U536">
            <v>10000</v>
          </cell>
          <cell r="V536">
            <v>10000</v>
          </cell>
          <cell r="W536">
            <v>10000</v>
          </cell>
          <cell r="X536">
            <v>6800</v>
          </cell>
          <cell r="Y536">
            <v>6800</v>
          </cell>
          <cell r="Z536">
            <v>8500</v>
          </cell>
          <cell r="AA536">
            <v>10000</v>
          </cell>
          <cell r="AB536">
            <v>18500</v>
          </cell>
        </row>
        <row r="537">
          <cell r="I537" t="str">
            <v>Control tren delantero.</v>
          </cell>
          <cell r="J537" t="str">
            <v>Cambio bieleta barra estabilizadora Control tren delantero.</v>
          </cell>
          <cell r="S537">
            <v>0</v>
          </cell>
          <cell r="V537">
            <v>0</v>
          </cell>
          <cell r="W537">
            <v>10000</v>
          </cell>
          <cell r="X537">
            <v>0</v>
          </cell>
          <cell r="Y537">
            <v>0</v>
          </cell>
          <cell r="Z537">
            <v>0</v>
          </cell>
          <cell r="AA537">
            <v>0</v>
          </cell>
          <cell r="AB537">
            <v>0</v>
          </cell>
        </row>
        <row r="538">
          <cell r="I538" t="str">
            <v>Enderezar chapón.</v>
          </cell>
          <cell r="J538" t="str">
            <v>Cambio bieleta barra estabilizadora Control tren delantero. Enderezar chapón.</v>
          </cell>
          <cell r="S538">
            <v>0</v>
          </cell>
          <cell r="V538">
            <v>0</v>
          </cell>
          <cell r="W538">
            <v>10000</v>
          </cell>
          <cell r="X538">
            <v>0</v>
          </cell>
          <cell r="Y538">
            <v>0</v>
          </cell>
          <cell r="Z538">
            <v>0</v>
          </cell>
          <cell r="AA538">
            <v>0</v>
          </cell>
          <cell r="AB538">
            <v>0</v>
          </cell>
        </row>
        <row r="539">
          <cell r="G539" t="str">
            <v>Gol trend</v>
          </cell>
          <cell r="H539">
            <v>70308</v>
          </cell>
          <cell r="I539" t="str">
            <v>Service cambio de aceite y filtros.</v>
          </cell>
          <cell r="J539" t="str">
            <v>Service cambio de aceite y filtros.</v>
          </cell>
          <cell r="L539" t="str">
            <v>Aceite motor 10w40</v>
          </cell>
          <cell r="M539" t="str">
            <v>Taller</v>
          </cell>
          <cell r="Q539">
            <v>4</v>
          </cell>
          <cell r="R539">
            <v>4290</v>
          </cell>
          <cell r="S539">
            <v>17160</v>
          </cell>
          <cell r="V539">
            <v>0</v>
          </cell>
          <cell r="W539">
            <v>0</v>
          </cell>
          <cell r="X539">
            <v>0</v>
          </cell>
          <cell r="Y539">
            <v>3920</v>
          </cell>
          <cell r="Z539">
            <v>54080</v>
          </cell>
          <cell r="AA539">
            <v>30500</v>
          </cell>
          <cell r="AB539">
            <v>84580</v>
          </cell>
        </row>
        <row r="540">
          <cell r="I540" t="str">
            <v>Control del vehículo.</v>
          </cell>
          <cell r="J540" t="str">
            <v>Service cambio de aceite y filtros. Control del vehículo.</v>
          </cell>
          <cell r="L540" t="str">
            <v>Filtro Aceite</v>
          </cell>
          <cell r="M540" t="str">
            <v>Taller</v>
          </cell>
          <cell r="Q540">
            <v>1</v>
          </cell>
          <cell r="R540">
            <v>3600</v>
          </cell>
          <cell r="S540">
            <v>3600</v>
          </cell>
          <cell r="T540">
            <v>1</v>
          </cell>
          <cell r="U540">
            <v>30500</v>
          </cell>
          <cell r="V540">
            <v>30500</v>
          </cell>
          <cell r="W540">
            <v>30500</v>
          </cell>
          <cell r="X540">
            <v>0</v>
          </cell>
          <cell r="Y540">
            <v>0</v>
          </cell>
          <cell r="Z540">
            <v>0</v>
          </cell>
          <cell r="AA540">
            <v>0</v>
          </cell>
          <cell r="AB540">
            <v>0</v>
          </cell>
        </row>
        <row r="541">
          <cell r="I541" t="str">
            <v>Rotación de ruedas.</v>
          </cell>
          <cell r="J541" t="str">
            <v>Service cambio de aceite y filtros. Control del vehículo. Rotación de ruedas.</v>
          </cell>
          <cell r="L541" t="str">
            <v>Filtro aire</v>
          </cell>
          <cell r="M541" t="str">
            <v>Taller</v>
          </cell>
          <cell r="Q541">
            <v>1</v>
          </cell>
          <cell r="R541">
            <v>5280</v>
          </cell>
          <cell r="S541">
            <v>5280</v>
          </cell>
          <cell r="V541">
            <v>0</v>
          </cell>
          <cell r="W541">
            <v>30500</v>
          </cell>
          <cell r="X541">
            <v>0</v>
          </cell>
          <cell r="Y541">
            <v>0</v>
          </cell>
          <cell r="Z541">
            <v>0</v>
          </cell>
          <cell r="AA541">
            <v>0</v>
          </cell>
          <cell r="AB541">
            <v>0</v>
          </cell>
        </row>
        <row r="542">
          <cell r="J542" t="str">
            <v xml:space="preserve">Service cambio de aceite y filtros. Control del vehículo. Rotación de ruedas. </v>
          </cell>
          <cell r="L542" t="str">
            <v>Filtro nafta</v>
          </cell>
          <cell r="M542" t="str">
            <v>Taller</v>
          </cell>
          <cell r="Q542">
            <v>1</v>
          </cell>
          <cell r="R542">
            <v>3840</v>
          </cell>
          <cell r="S542">
            <v>3840</v>
          </cell>
          <cell r="V542">
            <v>0</v>
          </cell>
          <cell r="W542">
            <v>30500</v>
          </cell>
          <cell r="X542">
            <v>0</v>
          </cell>
          <cell r="Y542">
            <v>0</v>
          </cell>
          <cell r="Z542">
            <v>0</v>
          </cell>
          <cell r="AA542">
            <v>0</v>
          </cell>
          <cell r="AB542">
            <v>0</v>
          </cell>
        </row>
        <row r="543">
          <cell r="J543" t="str">
            <v xml:space="preserve">Service cambio de aceite y filtros. Control del vehículo. Rotación de ruedas.  </v>
          </cell>
          <cell r="L543" t="str">
            <v>Filtro pólen</v>
          </cell>
          <cell r="M543" t="str">
            <v>Taller</v>
          </cell>
          <cell r="Q543">
            <v>1</v>
          </cell>
          <cell r="R543">
            <v>3600</v>
          </cell>
          <cell r="S543">
            <v>3600</v>
          </cell>
          <cell r="V543">
            <v>0</v>
          </cell>
          <cell r="W543">
            <v>30500</v>
          </cell>
          <cell r="X543">
            <v>0</v>
          </cell>
          <cell r="Y543">
            <v>0</v>
          </cell>
          <cell r="Z543">
            <v>0</v>
          </cell>
          <cell r="AA543">
            <v>0</v>
          </cell>
          <cell r="AB543">
            <v>0</v>
          </cell>
        </row>
        <row r="544">
          <cell r="J544" t="str">
            <v xml:space="preserve">Service cambio de aceite y filtros. Control del vehículo. Rotación de ruedas.   </v>
          </cell>
          <cell r="L544" t="str">
            <v>Reparación escobilla trasera</v>
          </cell>
          <cell r="M544" t="str">
            <v>Taller</v>
          </cell>
          <cell r="Q544">
            <v>1</v>
          </cell>
          <cell r="R544">
            <v>1000</v>
          </cell>
          <cell r="S544">
            <v>1000</v>
          </cell>
          <cell r="V544">
            <v>0</v>
          </cell>
          <cell r="W544">
            <v>30500</v>
          </cell>
          <cell r="X544">
            <v>0</v>
          </cell>
          <cell r="Y544">
            <v>0</v>
          </cell>
          <cell r="Z544">
            <v>0</v>
          </cell>
          <cell r="AA544">
            <v>0</v>
          </cell>
          <cell r="AB544">
            <v>0</v>
          </cell>
        </row>
        <row r="545">
          <cell r="J545" t="str">
            <v xml:space="preserve">Service cambio de aceite y filtros. Control del vehículo. Rotación de ruedas.    </v>
          </cell>
          <cell r="L545" t="str">
            <v>bujias</v>
          </cell>
          <cell r="M545" t="str">
            <v>Barotto</v>
          </cell>
          <cell r="N545">
            <v>3920</v>
          </cell>
          <cell r="P545">
            <v>0.25</v>
          </cell>
          <cell r="Q545">
            <v>4</v>
          </cell>
          <cell r="R545">
            <v>4900</v>
          </cell>
          <cell r="S545">
            <v>19600</v>
          </cell>
          <cell r="V545">
            <v>0</v>
          </cell>
          <cell r="W545">
            <v>30500</v>
          </cell>
          <cell r="X545">
            <v>15680</v>
          </cell>
          <cell r="Y545">
            <v>0</v>
          </cell>
          <cell r="Z545">
            <v>0</v>
          </cell>
          <cell r="AA545">
            <v>0</v>
          </cell>
          <cell r="AB545">
            <v>0</v>
          </cell>
        </row>
        <row r="546">
          <cell r="G546" t="str">
            <v>Captur</v>
          </cell>
          <cell r="H546">
            <v>96338</v>
          </cell>
          <cell r="I546" t="str">
            <v>Service cambio de aceite y filtros.</v>
          </cell>
          <cell r="J546" t="str">
            <v>Service cambio de aceite y filtros.</v>
          </cell>
          <cell r="L546" t="str">
            <v>Aceite motor 5w40</v>
          </cell>
          <cell r="M546" t="str">
            <v>Taller</v>
          </cell>
          <cell r="Q546">
            <v>6</v>
          </cell>
          <cell r="R546">
            <v>7800</v>
          </cell>
          <cell r="S546">
            <v>46800</v>
          </cell>
          <cell r="V546">
            <v>0</v>
          </cell>
          <cell r="W546">
            <v>0</v>
          </cell>
          <cell r="X546">
            <v>0</v>
          </cell>
          <cell r="Y546">
            <v>0</v>
          </cell>
          <cell r="Z546">
            <v>50600</v>
          </cell>
          <cell r="AA546">
            <v>32000</v>
          </cell>
          <cell r="AB546">
            <v>82600</v>
          </cell>
        </row>
        <row r="547">
          <cell r="I547" t="str">
            <v>Control del vehículo.</v>
          </cell>
          <cell r="J547" t="str">
            <v>Service cambio de aceite y filtros. Control del vehículo.</v>
          </cell>
          <cell r="L547" t="str">
            <v>Filtro aceite</v>
          </cell>
          <cell r="M547" t="str">
            <v>Propio cliente</v>
          </cell>
          <cell r="S547">
            <v>0</v>
          </cell>
          <cell r="V547">
            <v>0</v>
          </cell>
          <cell r="W547">
            <v>0</v>
          </cell>
          <cell r="X547">
            <v>0</v>
          </cell>
          <cell r="Y547">
            <v>0</v>
          </cell>
          <cell r="Z547">
            <v>0</v>
          </cell>
          <cell r="AA547">
            <v>0</v>
          </cell>
          <cell r="AB547">
            <v>0</v>
          </cell>
        </row>
        <row r="548">
          <cell r="J548" t="str">
            <v xml:space="preserve">Service cambio de aceite y filtros. Control del vehículo. </v>
          </cell>
          <cell r="L548" t="str">
            <v>Filtro aire</v>
          </cell>
          <cell r="M548" t="str">
            <v>Propio cliente</v>
          </cell>
          <cell r="S548">
            <v>0</v>
          </cell>
          <cell r="V548">
            <v>0</v>
          </cell>
          <cell r="W548">
            <v>0</v>
          </cell>
          <cell r="X548">
            <v>0</v>
          </cell>
          <cell r="Y548">
            <v>0</v>
          </cell>
          <cell r="Z548">
            <v>0</v>
          </cell>
          <cell r="AA548">
            <v>0</v>
          </cell>
          <cell r="AB548">
            <v>0</v>
          </cell>
        </row>
        <row r="549">
          <cell r="J549" t="str">
            <v xml:space="preserve">Service cambio de aceite y filtros. Control del vehículo.  </v>
          </cell>
          <cell r="L549" t="str">
            <v>Filtro nafta</v>
          </cell>
          <cell r="M549" t="str">
            <v>Propio cliente</v>
          </cell>
          <cell r="S549">
            <v>0</v>
          </cell>
          <cell r="T549">
            <v>1</v>
          </cell>
          <cell r="U549">
            <v>32000</v>
          </cell>
          <cell r="V549">
            <v>32000</v>
          </cell>
          <cell r="W549">
            <v>32000</v>
          </cell>
          <cell r="X549">
            <v>0</v>
          </cell>
          <cell r="Y549">
            <v>0</v>
          </cell>
          <cell r="Z549">
            <v>0</v>
          </cell>
          <cell r="AA549">
            <v>0</v>
          </cell>
          <cell r="AB549">
            <v>0</v>
          </cell>
        </row>
        <row r="550">
          <cell r="J550" t="str">
            <v xml:space="preserve">Service cambio de aceite y filtros. Control del vehículo.   </v>
          </cell>
          <cell r="L550" t="str">
            <v>Filtro pólen</v>
          </cell>
          <cell r="M550" t="str">
            <v>Taller</v>
          </cell>
          <cell r="Q550">
            <v>1</v>
          </cell>
          <cell r="R550">
            <v>3800</v>
          </cell>
          <cell r="S550">
            <v>3800</v>
          </cell>
          <cell r="V550">
            <v>0</v>
          </cell>
          <cell r="W550">
            <v>32000</v>
          </cell>
          <cell r="X550">
            <v>0</v>
          </cell>
          <cell r="Y550">
            <v>0</v>
          </cell>
          <cell r="Z550">
            <v>0</v>
          </cell>
          <cell r="AA550">
            <v>0</v>
          </cell>
          <cell r="AB550">
            <v>0</v>
          </cell>
        </row>
        <row r="551">
          <cell r="G551" t="str">
            <v>VW SAVEIRO</v>
          </cell>
          <cell r="H551">
            <v>172058</v>
          </cell>
          <cell r="I551" t="str">
            <v xml:space="preserve">Sacar tapa de cilindro. </v>
          </cell>
          <cell r="J551" t="str">
            <v xml:space="preserve">Sacar tapa de cilindro. </v>
          </cell>
          <cell r="L551" t="str">
            <v>Junta tapa de cilindro</v>
          </cell>
          <cell r="M551" t="str">
            <v>Barotto</v>
          </cell>
          <cell r="N551">
            <v>15168</v>
          </cell>
          <cell r="P551">
            <v>0.25</v>
          </cell>
          <cell r="Q551">
            <v>1</v>
          </cell>
          <cell r="R551">
            <v>18960</v>
          </cell>
          <cell r="S551">
            <v>18960</v>
          </cell>
          <cell r="V551">
            <v>0</v>
          </cell>
          <cell r="W551">
            <v>0</v>
          </cell>
          <cell r="X551">
            <v>15168</v>
          </cell>
          <cell r="Y551">
            <v>35328</v>
          </cell>
          <cell r="Z551">
            <v>69920</v>
          </cell>
          <cell r="AA551">
            <v>120000</v>
          </cell>
          <cell r="AB551">
            <v>189920</v>
          </cell>
        </row>
        <row r="552">
          <cell r="I552" t="str">
            <v>Limpieza y reacondicionamiento.</v>
          </cell>
          <cell r="J552" t="str">
            <v>Sacar tapa de cilindro.  Limpieza y reacondicionamiento.</v>
          </cell>
          <cell r="L552" t="str">
            <v>Bomba de agua</v>
          </cell>
          <cell r="M552" t="str">
            <v>Barotto</v>
          </cell>
          <cell r="N552">
            <v>20160</v>
          </cell>
          <cell r="P552">
            <v>0.25</v>
          </cell>
          <cell r="Q552">
            <v>1</v>
          </cell>
          <cell r="R552">
            <v>25200</v>
          </cell>
          <cell r="S552">
            <v>25200</v>
          </cell>
          <cell r="V552">
            <v>0</v>
          </cell>
          <cell r="W552">
            <v>0</v>
          </cell>
          <cell r="X552">
            <v>20160</v>
          </cell>
          <cell r="Y552">
            <v>0</v>
          </cell>
          <cell r="Z552">
            <v>0</v>
          </cell>
          <cell r="AA552">
            <v>0</v>
          </cell>
          <cell r="AB552">
            <v>0</v>
          </cell>
        </row>
        <row r="553">
          <cell r="I553" t="str">
            <v>Rearmado con junta nueva.</v>
          </cell>
          <cell r="J553" t="str">
            <v>Sacar tapa de cilindro.  Limpieza y reacondicionamiento. Rearmado con junta nueva.</v>
          </cell>
          <cell r="L553" t="str">
            <v>Líquido refrigerante + agua destilada.</v>
          </cell>
          <cell r="M553" t="str">
            <v>Taller</v>
          </cell>
          <cell r="Q553">
            <v>1</v>
          </cell>
          <cell r="R553">
            <v>8400</v>
          </cell>
          <cell r="S553">
            <v>8400</v>
          </cell>
          <cell r="V553">
            <v>0</v>
          </cell>
          <cell r="W553">
            <v>0</v>
          </cell>
          <cell r="X553">
            <v>0</v>
          </cell>
          <cell r="Y553">
            <v>0</v>
          </cell>
          <cell r="Z553">
            <v>0</v>
          </cell>
          <cell r="AA553">
            <v>0</v>
          </cell>
          <cell r="AB553">
            <v>0</v>
          </cell>
        </row>
        <row r="554">
          <cell r="I554" t="str">
            <v>Recambio bomba de agua.</v>
          </cell>
          <cell r="J554" t="str">
            <v>Sacar tapa de cilindro.  Limpieza y reacondicionamiento. Rearmado con junta nueva. Recambio bomba de agua.</v>
          </cell>
          <cell r="L554" t="str">
            <v>Aceite motor 15w40</v>
          </cell>
          <cell r="M554" t="str">
            <v>Taller</v>
          </cell>
          <cell r="Q554">
            <v>4</v>
          </cell>
          <cell r="R554">
            <v>3000</v>
          </cell>
          <cell r="S554">
            <v>12000</v>
          </cell>
          <cell r="T554">
            <v>1</v>
          </cell>
          <cell r="U554">
            <v>120000</v>
          </cell>
          <cell r="V554">
            <v>120000</v>
          </cell>
          <cell r="W554">
            <v>120000</v>
          </cell>
          <cell r="X554">
            <v>0</v>
          </cell>
          <cell r="Y554">
            <v>0</v>
          </cell>
          <cell r="Z554">
            <v>0</v>
          </cell>
          <cell r="AA554">
            <v>0</v>
          </cell>
          <cell r="AB554">
            <v>0</v>
          </cell>
        </row>
        <row r="555">
          <cell r="I555" t="str">
            <v>Lavado de dépósito refrigerante.</v>
          </cell>
          <cell r="J555" t="str">
            <v>Sacar tapa de cilindro.  Limpieza y reacondicionamiento. Rearmado con junta nueva. Recambio bomba de agua. Lavado de dépósito refrigerante.</v>
          </cell>
          <cell r="L555" t="str">
            <v>Abrazaderas</v>
          </cell>
          <cell r="M555" t="str">
            <v>Taller</v>
          </cell>
          <cell r="Q555">
            <v>4</v>
          </cell>
          <cell r="R555">
            <v>500</v>
          </cell>
          <cell r="S555">
            <v>2000</v>
          </cell>
          <cell r="V555">
            <v>0</v>
          </cell>
          <cell r="W555">
            <v>120000</v>
          </cell>
          <cell r="X555">
            <v>0</v>
          </cell>
          <cell r="Y555">
            <v>0</v>
          </cell>
          <cell r="Z555">
            <v>0</v>
          </cell>
          <cell r="AA555">
            <v>0</v>
          </cell>
          <cell r="AB555">
            <v>0</v>
          </cell>
        </row>
        <row r="556">
          <cell r="I556" t="str">
            <v>Lavado de circuito de aceite.</v>
          </cell>
          <cell r="J556" t="str">
            <v>Sacar tapa de cilindro.  Limpieza y reacondicionamiento. Rearmado con junta nueva. Recambio bomba de agua. Lavado de dépósito refrigerante. Lavado de circuito de aceite.</v>
          </cell>
          <cell r="L556" t="str">
            <v>Filtro Mahlke 0C47</v>
          </cell>
          <cell r="M556" t="str">
            <v>Proveedores</v>
          </cell>
          <cell r="Q556">
            <v>1</v>
          </cell>
          <cell r="R556">
            <v>3360</v>
          </cell>
          <cell r="S556">
            <v>3360</v>
          </cell>
          <cell r="V556">
            <v>0</v>
          </cell>
          <cell r="W556">
            <v>120000</v>
          </cell>
          <cell r="X556">
            <v>0</v>
          </cell>
          <cell r="Y556">
            <v>0</v>
          </cell>
          <cell r="Z556">
            <v>0</v>
          </cell>
          <cell r="AA556">
            <v>0</v>
          </cell>
          <cell r="AB556">
            <v>0</v>
          </cell>
        </row>
        <row r="557">
          <cell r="I557" t="str">
            <v>Cambio de filtro de aceite y aceite nuevo a nivel.</v>
          </cell>
          <cell r="J557" t="str">
            <v>Sacar tapa de cilindro.  Limpieza y reacondicionamiento. Rearmado con junta nueva. Recambio bomba de agua. Lavado de dépósito refrigerante. Lavado de circuito de aceite. Cambio de filtro de aceite y aceite nuevo a nivel.</v>
          </cell>
          <cell r="S557">
            <v>0</v>
          </cell>
          <cell r="V557">
            <v>0</v>
          </cell>
          <cell r="W557">
            <v>120000</v>
          </cell>
          <cell r="X557">
            <v>0</v>
          </cell>
          <cell r="Y557">
            <v>0</v>
          </cell>
          <cell r="Z557">
            <v>0</v>
          </cell>
          <cell r="AA557">
            <v>0</v>
          </cell>
          <cell r="AB557">
            <v>0</v>
          </cell>
        </row>
        <row r="558">
          <cell r="I558" t="str">
            <v>Lavado de motor y varios de motor</v>
          </cell>
          <cell r="J558" t="str">
            <v>Sacar tapa de cilindro.  Limpieza y reacondicionamiento. Rearmado con junta nueva. Recambio bomba de agua. Lavado de dépósito refrigerante. Lavado de circuito de aceite. Cambio de filtro de aceite y aceite nuevo a nivel. Lavado de motor y varios de motor</v>
          </cell>
          <cell r="S558">
            <v>0</v>
          </cell>
          <cell r="V558">
            <v>0</v>
          </cell>
          <cell r="W558">
            <v>120000</v>
          </cell>
          <cell r="X558">
            <v>0</v>
          </cell>
          <cell r="Y558">
            <v>0</v>
          </cell>
          <cell r="Z558">
            <v>0</v>
          </cell>
          <cell r="AA558">
            <v>0</v>
          </cell>
          <cell r="AB558">
            <v>0</v>
          </cell>
        </row>
        <row r="559">
          <cell r="I559" t="str">
            <v>Puesta a punto, armado total.</v>
          </cell>
          <cell r="J559" t="str">
            <v>Sacar tapa de cilindro.  Limpieza y reacondicionamiento. Rearmado con junta nueva. Recambio bomba de agua. Lavado de dépósito refrigerante. Lavado de circuito de aceite. Cambio de filtro de aceite y aceite nuevo a nivel. Lavado de motor y varios de motor Puesta a punto, armado total.</v>
          </cell>
          <cell r="S559">
            <v>0</v>
          </cell>
          <cell r="V559">
            <v>0</v>
          </cell>
          <cell r="W559">
            <v>120000</v>
          </cell>
          <cell r="X559">
            <v>0</v>
          </cell>
          <cell r="Y559">
            <v>0</v>
          </cell>
          <cell r="Z559">
            <v>0</v>
          </cell>
          <cell r="AA559">
            <v>0</v>
          </cell>
          <cell r="AB559">
            <v>0</v>
          </cell>
        </row>
        <row r="560">
          <cell r="G560" t="str">
            <v>SURAN</v>
          </cell>
          <cell r="H560">
            <v>105160</v>
          </cell>
          <cell r="I560" t="str">
            <v>Service cambio de aceite y filtros.</v>
          </cell>
          <cell r="J560" t="str">
            <v>Service cambio de aceite y filtros.</v>
          </cell>
          <cell r="L560" t="str">
            <v>Aceite motor 10w40</v>
          </cell>
          <cell r="M560" t="str">
            <v>Taller</v>
          </cell>
          <cell r="Q560">
            <v>4</v>
          </cell>
          <cell r="R560">
            <v>4290</v>
          </cell>
          <cell r="S560">
            <v>17160</v>
          </cell>
          <cell r="V560">
            <v>0</v>
          </cell>
          <cell r="W560">
            <v>0</v>
          </cell>
          <cell r="X560">
            <v>0</v>
          </cell>
          <cell r="Y560">
            <v>1728</v>
          </cell>
          <cell r="Z560">
            <v>40060</v>
          </cell>
          <cell r="AA560">
            <v>70000</v>
          </cell>
          <cell r="AB560">
            <v>110060</v>
          </cell>
        </row>
        <row r="561">
          <cell r="I561" t="str">
            <v>Cambio de distribución con bomba de agua.</v>
          </cell>
          <cell r="J561" t="str">
            <v>Service cambio de aceite y filtros. Cambio de distribución con bomba de agua.</v>
          </cell>
          <cell r="L561" t="str">
            <v>Filtro aceite</v>
          </cell>
          <cell r="M561" t="str">
            <v>Taller</v>
          </cell>
          <cell r="Q561">
            <v>1</v>
          </cell>
          <cell r="R561">
            <v>3600</v>
          </cell>
          <cell r="S561">
            <v>3600</v>
          </cell>
          <cell r="V561">
            <v>0</v>
          </cell>
          <cell r="W561">
            <v>0</v>
          </cell>
          <cell r="X561">
            <v>0</v>
          </cell>
          <cell r="Y561">
            <v>0</v>
          </cell>
          <cell r="Z561">
            <v>0</v>
          </cell>
          <cell r="AA561">
            <v>0</v>
          </cell>
          <cell r="AB561">
            <v>0</v>
          </cell>
        </row>
        <row r="562">
          <cell r="I562" t="str">
            <v>Bujes de barra estabilizadora.</v>
          </cell>
          <cell r="J562" t="str">
            <v>Service cambio de aceite y filtros. Cambio de distribución con bomba de agua. Bujes de barra estabilizadora.</v>
          </cell>
          <cell r="L562" t="str">
            <v>Filtro aire</v>
          </cell>
          <cell r="M562" t="str">
            <v>Taller</v>
          </cell>
          <cell r="Q562">
            <v>1</v>
          </cell>
          <cell r="R562">
            <v>4800</v>
          </cell>
          <cell r="S562">
            <v>4800</v>
          </cell>
          <cell r="T562">
            <v>1</v>
          </cell>
          <cell r="U562">
            <v>70000</v>
          </cell>
          <cell r="V562">
            <v>70000</v>
          </cell>
          <cell r="W562">
            <v>70000</v>
          </cell>
          <cell r="X562">
            <v>0</v>
          </cell>
          <cell r="Y562">
            <v>0</v>
          </cell>
          <cell r="Z562">
            <v>0</v>
          </cell>
          <cell r="AA562">
            <v>0</v>
          </cell>
          <cell r="AB562">
            <v>0</v>
          </cell>
        </row>
        <row r="563">
          <cell r="I563" t="str">
            <v>Rotación.</v>
          </cell>
          <cell r="J563" t="str">
            <v>Service cambio de aceite y filtros. Cambio de distribución con bomba de agua. Bujes de barra estabilizadora. Rotación.</v>
          </cell>
          <cell r="L563" t="str">
            <v>Filtro nafta</v>
          </cell>
          <cell r="M563" t="str">
            <v>Taller</v>
          </cell>
          <cell r="Q563">
            <v>1</v>
          </cell>
          <cell r="R563">
            <v>3840</v>
          </cell>
          <cell r="S563">
            <v>3840</v>
          </cell>
          <cell r="V563">
            <v>0</v>
          </cell>
          <cell r="W563">
            <v>70000</v>
          </cell>
          <cell r="X563">
            <v>0</v>
          </cell>
          <cell r="Y563">
            <v>0</v>
          </cell>
          <cell r="Z563">
            <v>0</v>
          </cell>
          <cell r="AA563">
            <v>0</v>
          </cell>
          <cell r="AB563">
            <v>0</v>
          </cell>
        </row>
        <row r="564">
          <cell r="J564" t="str">
            <v xml:space="preserve">Service cambio de aceite y filtros. Cambio de distribución con bomba de agua. Bujes de barra estabilizadora. Rotación. </v>
          </cell>
          <cell r="L564" t="str">
            <v>Filtro pólen</v>
          </cell>
          <cell r="M564" t="str">
            <v>Taller</v>
          </cell>
          <cell r="Q564">
            <v>1</v>
          </cell>
          <cell r="R564">
            <v>3840</v>
          </cell>
          <cell r="S564">
            <v>3840</v>
          </cell>
          <cell r="V564">
            <v>0</v>
          </cell>
          <cell r="W564">
            <v>70000</v>
          </cell>
          <cell r="X564">
            <v>0</v>
          </cell>
          <cell r="Y564">
            <v>0</v>
          </cell>
          <cell r="Z564">
            <v>0</v>
          </cell>
          <cell r="AA564">
            <v>0</v>
          </cell>
          <cell r="AB564">
            <v>0</v>
          </cell>
        </row>
        <row r="565">
          <cell r="J565" t="str">
            <v xml:space="preserve">Service cambio de aceite y filtros. Cambio de distribución con bomba de agua. Bujes de barra estabilizadora. Rotación.  </v>
          </cell>
          <cell r="L565" t="str">
            <v>Bujes</v>
          </cell>
          <cell r="M565" t="str">
            <v>Barotto</v>
          </cell>
          <cell r="N565">
            <v>1728</v>
          </cell>
          <cell r="P565">
            <v>0.25</v>
          </cell>
          <cell r="Q565">
            <v>2</v>
          </cell>
          <cell r="R565">
            <v>2160</v>
          </cell>
          <cell r="S565">
            <v>4320</v>
          </cell>
          <cell r="V565">
            <v>0</v>
          </cell>
          <cell r="W565">
            <v>70000</v>
          </cell>
          <cell r="X565">
            <v>3456</v>
          </cell>
          <cell r="Y565">
            <v>0</v>
          </cell>
          <cell r="Z565">
            <v>0</v>
          </cell>
          <cell r="AA565">
            <v>0</v>
          </cell>
          <cell r="AB565">
            <v>0</v>
          </cell>
        </row>
        <row r="566">
          <cell r="J566" t="str">
            <v xml:space="preserve">Service cambio de aceite y filtros. Cambio de distribución con bomba de agua. Bujes de barra estabilizadora. Rotación.   </v>
          </cell>
          <cell r="L566" t="str">
            <v>Diferencia correa</v>
          </cell>
          <cell r="M566" t="str">
            <v>Taller</v>
          </cell>
          <cell r="Q566">
            <v>1</v>
          </cell>
          <cell r="R566">
            <v>2500</v>
          </cell>
          <cell r="S566">
            <v>2500</v>
          </cell>
          <cell r="V566">
            <v>0</v>
          </cell>
          <cell r="W566">
            <v>70000</v>
          </cell>
          <cell r="X566">
            <v>0</v>
          </cell>
          <cell r="Y566">
            <v>0</v>
          </cell>
          <cell r="Z566">
            <v>0</v>
          </cell>
          <cell r="AA566">
            <v>0</v>
          </cell>
          <cell r="AB566">
            <v>0</v>
          </cell>
        </row>
        <row r="567">
          <cell r="I567" t="str">
            <v>Service cambio de aceite y filtros. Control del vehículo</v>
          </cell>
          <cell r="J567" t="str">
            <v>Service cambio de aceite y filtros. Control del vehículo</v>
          </cell>
          <cell r="L567" t="str">
            <v>Aceite motor</v>
          </cell>
          <cell r="M567" t="str">
            <v>Taller</v>
          </cell>
          <cell r="Q567">
            <v>5</v>
          </cell>
          <cell r="R567">
            <v>3575</v>
          </cell>
          <cell r="S567">
            <v>17875</v>
          </cell>
          <cell r="V567">
            <v>0</v>
          </cell>
          <cell r="W567">
            <v>0</v>
          </cell>
          <cell r="X567">
            <v>0</v>
          </cell>
          <cell r="Y567">
            <v>0</v>
          </cell>
          <cell r="Z567">
            <v>52675</v>
          </cell>
          <cell r="AA567">
            <v>30500</v>
          </cell>
          <cell r="AB567">
            <v>83175</v>
          </cell>
        </row>
        <row r="568">
          <cell r="I568" t="str">
            <v>Se encontró rotura ambos precap de dirección.</v>
          </cell>
          <cell r="J568" t="str">
            <v>Service cambio de aceite y filtros. Control del vehículo Se encontró rotura ambos precap de dirección.</v>
          </cell>
          <cell r="L568" t="str">
            <v>Filtro aceite</v>
          </cell>
          <cell r="M568" t="str">
            <v>Taller</v>
          </cell>
          <cell r="Q568">
            <v>1</v>
          </cell>
          <cell r="R568">
            <v>5500</v>
          </cell>
          <cell r="S568">
            <v>5500</v>
          </cell>
          <cell r="T568">
            <v>1</v>
          </cell>
          <cell r="U568">
            <v>30500</v>
          </cell>
          <cell r="V568">
            <v>30500</v>
          </cell>
          <cell r="W568">
            <v>30500</v>
          </cell>
          <cell r="X568">
            <v>0</v>
          </cell>
          <cell r="Y568">
            <v>0</v>
          </cell>
          <cell r="Z568">
            <v>0</v>
          </cell>
          <cell r="AA568">
            <v>0</v>
          </cell>
          <cell r="AB568">
            <v>0</v>
          </cell>
        </row>
        <row r="569">
          <cell r="I569" t="str">
            <v>Fuelle de cremallera lado izquierdo y bieleta barra estabilizadora.</v>
          </cell>
          <cell r="J569" t="str">
            <v>Service cambio de aceite y filtros. Control del vehículo Se encontró rotura ambos precap de dirección. Fuelle de cremallera lado izquierdo y bieleta barra estabilizadora.</v>
          </cell>
          <cell r="L569" t="str">
            <v>Filtro aire</v>
          </cell>
          <cell r="M569" t="str">
            <v>Taller</v>
          </cell>
          <cell r="Q569">
            <v>1</v>
          </cell>
          <cell r="R569">
            <v>6800</v>
          </cell>
          <cell r="S569">
            <v>6800</v>
          </cell>
          <cell r="V569">
            <v>0</v>
          </cell>
          <cell r="W569">
            <v>30500</v>
          </cell>
          <cell r="X569">
            <v>0</v>
          </cell>
          <cell r="Y569">
            <v>0</v>
          </cell>
          <cell r="Z569">
            <v>0</v>
          </cell>
          <cell r="AA569">
            <v>0</v>
          </cell>
          <cell r="AB569">
            <v>0</v>
          </cell>
        </row>
        <row r="570">
          <cell r="J570" t="str">
            <v xml:space="preserve">Service cambio de aceite y filtros. Control del vehículo Se encontró rotura ambos precap de dirección. Fuelle de cremallera lado izquierdo y bieleta barra estabilizadora. </v>
          </cell>
          <cell r="L570" t="str">
            <v>Filtro gasoil</v>
          </cell>
          <cell r="M570" t="str">
            <v>Taller</v>
          </cell>
          <cell r="Q570">
            <v>1</v>
          </cell>
          <cell r="R570">
            <v>22500</v>
          </cell>
          <cell r="S570">
            <v>22500</v>
          </cell>
          <cell r="V570">
            <v>0</v>
          </cell>
          <cell r="W570">
            <v>30500</v>
          </cell>
          <cell r="X570">
            <v>0</v>
          </cell>
          <cell r="Y570">
            <v>0</v>
          </cell>
          <cell r="Z570">
            <v>0</v>
          </cell>
          <cell r="AA570">
            <v>0</v>
          </cell>
          <cell r="AB570">
            <v>0</v>
          </cell>
        </row>
        <row r="571">
          <cell r="G571" t="str">
            <v>ASTRA</v>
          </cell>
          <cell r="H571">
            <v>190188</v>
          </cell>
          <cell r="I571" t="str">
            <v>Service cambio de aceite y filtros.</v>
          </cell>
          <cell r="J571" t="str">
            <v>Service cambio de aceite y filtros.</v>
          </cell>
          <cell r="L571" t="str">
            <v>Aceite motor 10w40</v>
          </cell>
          <cell r="M571" t="str">
            <v>Taller</v>
          </cell>
          <cell r="Q571">
            <v>4.5</v>
          </cell>
          <cell r="R571">
            <v>4290</v>
          </cell>
          <cell r="S571">
            <v>19305</v>
          </cell>
          <cell r="V571">
            <v>0</v>
          </cell>
          <cell r="W571">
            <v>0</v>
          </cell>
          <cell r="X571">
            <v>0</v>
          </cell>
          <cell r="Y571">
            <v>0</v>
          </cell>
          <cell r="Z571">
            <v>19305</v>
          </cell>
          <cell r="AA571">
            <v>0</v>
          </cell>
          <cell r="AB571">
            <v>19305</v>
          </cell>
        </row>
        <row r="572">
          <cell r="I572" t="str">
            <v>Reparar escobilla trasera.</v>
          </cell>
          <cell r="J572" t="str">
            <v>Service cambio de aceite y filtros. Reparar escobilla trasera.</v>
          </cell>
          <cell r="L572" t="str">
            <v>Filtro aceite</v>
          </cell>
          <cell r="S572">
            <v>0</v>
          </cell>
          <cell r="V572">
            <v>0</v>
          </cell>
          <cell r="W572">
            <v>0</v>
          </cell>
          <cell r="X572">
            <v>0</v>
          </cell>
          <cell r="Y572">
            <v>0</v>
          </cell>
          <cell r="Z572">
            <v>0</v>
          </cell>
          <cell r="AA572">
            <v>0</v>
          </cell>
          <cell r="AB572">
            <v>0</v>
          </cell>
        </row>
        <row r="573">
          <cell r="I573" t="str">
            <v>Control del vehículo.</v>
          </cell>
          <cell r="J573" t="str">
            <v>Service cambio de aceite y filtros. Reparar escobilla trasera. Control del vehículo.</v>
          </cell>
          <cell r="L573" t="str">
            <v>Filtro aire</v>
          </cell>
          <cell r="S573">
            <v>0</v>
          </cell>
          <cell r="V573">
            <v>0</v>
          </cell>
          <cell r="W573">
            <v>0</v>
          </cell>
          <cell r="X573">
            <v>0</v>
          </cell>
          <cell r="Y573">
            <v>0</v>
          </cell>
          <cell r="Z573">
            <v>0</v>
          </cell>
          <cell r="AA573">
            <v>0</v>
          </cell>
          <cell r="AB573">
            <v>0</v>
          </cell>
        </row>
        <row r="574">
          <cell r="I574" t="str">
            <v>Se encontró rotura precap extremo dirección lado derecho y ambos bujes barra estabilizadora.</v>
          </cell>
          <cell r="J574" t="str">
            <v>Service cambio de aceite y filtros. Reparar escobilla trasera. Control del vehículo. Se encontró rotura precap extremo dirección lado derecho y ambos bujes barra estabilizadora.</v>
          </cell>
          <cell r="L574" t="str">
            <v>Filtro nafta</v>
          </cell>
          <cell r="S574">
            <v>0</v>
          </cell>
          <cell r="V574">
            <v>0</v>
          </cell>
          <cell r="W574">
            <v>0</v>
          </cell>
          <cell r="X574">
            <v>0</v>
          </cell>
          <cell r="Y574">
            <v>0</v>
          </cell>
          <cell r="Z574">
            <v>0</v>
          </cell>
          <cell r="AA574">
            <v>0</v>
          </cell>
          <cell r="AB574">
            <v>0</v>
          </cell>
        </row>
        <row r="575">
          <cell r="G575" t="str">
            <v>Toyota corolla</v>
          </cell>
          <cell r="H575">
            <v>92309</v>
          </cell>
          <cell r="I575" t="str">
            <v>Service cambio de aceite y filtros.</v>
          </cell>
          <cell r="J575" t="str">
            <v>Service cambio de aceite y filtros.</v>
          </cell>
          <cell r="S575">
            <v>0</v>
          </cell>
          <cell r="V575">
            <v>0</v>
          </cell>
          <cell r="W575">
            <v>0</v>
          </cell>
          <cell r="X575">
            <v>0</v>
          </cell>
          <cell r="Y575">
            <v>2112.39</v>
          </cell>
          <cell r="Z575">
            <v>48900</v>
          </cell>
          <cell r="AA575">
            <v>15000</v>
          </cell>
          <cell r="AB575">
            <v>63900</v>
          </cell>
        </row>
        <row r="576">
          <cell r="I576" t="str">
            <v>Control de vehículo.</v>
          </cell>
          <cell r="J576" t="str">
            <v>Service cambio de aceite y filtros. Control de vehículo.</v>
          </cell>
          <cell r="L576" t="str">
            <v>Aceite motor 5w30</v>
          </cell>
          <cell r="M576" t="str">
            <v>Taller</v>
          </cell>
          <cell r="N576">
            <v>2112.39</v>
          </cell>
          <cell r="P576">
            <v>2.6924999644951932</v>
          </cell>
          <cell r="Q576">
            <v>4.5</v>
          </cell>
          <cell r="R576">
            <v>7800</v>
          </cell>
          <cell r="S576">
            <v>35100</v>
          </cell>
          <cell r="V576">
            <v>0</v>
          </cell>
          <cell r="W576">
            <v>0</v>
          </cell>
          <cell r="X576">
            <v>9505.7549999999992</v>
          </cell>
          <cell r="Y576">
            <v>0</v>
          </cell>
          <cell r="Z576">
            <v>0</v>
          </cell>
          <cell r="AA576">
            <v>0</v>
          </cell>
          <cell r="AB576">
            <v>0</v>
          </cell>
        </row>
        <row r="577">
          <cell r="J577" t="str">
            <v xml:space="preserve">Service cambio de aceite y filtros. Control de vehículo. </v>
          </cell>
          <cell r="L577" t="str">
            <v>Filtro aceite</v>
          </cell>
          <cell r="M577" t="str">
            <v>Taller</v>
          </cell>
          <cell r="Q577">
            <v>1</v>
          </cell>
          <cell r="R577">
            <v>4800</v>
          </cell>
          <cell r="S577">
            <v>4800</v>
          </cell>
          <cell r="T577">
            <v>1</v>
          </cell>
          <cell r="U577">
            <v>15000</v>
          </cell>
          <cell r="V577">
            <v>15000</v>
          </cell>
          <cell r="W577">
            <v>15000</v>
          </cell>
          <cell r="X577">
            <v>0</v>
          </cell>
          <cell r="Y577">
            <v>0</v>
          </cell>
          <cell r="Z577">
            <v>0</v>
          </cell>
          <cell r="AA577">
            <v>0</v>
          </cell>
          <cell r="AB577">
            <v>0</v>
          </cell>
        </row>
        <row r="578">
          <cell r="J578" t="str">
            <v xml:space="preserve">Service cambio de aceite y filtros. Control de vehículo.  </v>
          </cell>
          <cell r="L578" t="str">
            <v>Filtro aire</v>
          </cell>
          <cell r="M578" t="str">
            <v>Taller</v>
          </cell>
          <cell r="Q578">
            <v>1</v>
          </cell>
          <cell r="R578">
            <v>5800</v>
          </cell>
          <cell r="S578">
            <v>5800</v>
          </cell>
          <cell r="V578">
            <v>0</v>
          </cell>
          <cell r="W578">
            <v>15000</v>
          </cell>
          <cell r="X578">
            <v>0</v>
          </cell>
          <cell r="Y578">
            <v>0</v>
          </cell>
          <cell r="Z578">
            <v>0</v>
          </cell>
          <cell r="AA578">
            <v>0</v>
          </cell>
          <cell r="AB578">
            <v>0</v>
          </cell>
        </row>
        <row r="579">
          <cell r="J579" t="str">
            <v xml:space="preserve">Service cambio de aceite y filtros. Control de vehículo.   </v>
          </cell>
          <cell r="L579" t="str">
            <v>Filtro pólen</v>
          </cell>
          <cell r="M579" t="str">
            <v>Taller</v>
          </cell>
          <cell r="Q579">
            <v>1</v>
          </cell>
          <cell r="R579">
            <v>3200</v>
          </cell>
          <cell r="S579">
            <v>3200</v>
          </cell>
          <cell r="V579">
            <v>0</v>
          </cell>
          <cell r="W579">
            <v>15000</v>
          </cell>
          <cell r="X579">
            <v>0</v>
          </cell>
          <cell r="Y579">
            <v>0</v>
          </cell>
          <cell r="Z579">
            <v>0</v>
          </cell>
          <cell r="AA579">
            <v>0</v>
          </cell>
          <cell r="AB579">
            <v>0</v>
          </cell>
        </row>
        <row r="580">
          <cell r="G580" t="str">
            <v>Captur</v>
          </cell>
          <cell r="H580">
            <v>39124</v>
          </cell>
          <cell r="I580" t="str">
            <v>Service cambio de aceite y filtros.</v>
          </cell>
          <cell r="J580" t="e">
            <v>#REF!</v>
          </cell>
          <cell r="L580" t="str">
            <v>Aceite motor 5w30</v>
          </cell>
          <cell r="M580" t="str">
            <v>Taller</v>
          </cell>
          <cell r="N580">
            <v>2112.39</v>
          </cell>
          <cell r="P580">
            <v>2.6924999644951932</v>
          </cell>
          <cell r="Q580">
            <v>4</v>
          </cell>
          <cell r="R580">
            <v>7800</v>
          </cell>
          <cell r="S580">
            <v>31200</v>
          </cell>
          <cell r="V580">
            <v>0</v>
          </cell>
          <cell r="W580">
            <v>0</v>
          </cell>
          <cell r="X580">
            <v>8449.56</v>
          </cell>
          <cell r="Y580">
            <v>2112.39</v>
          </cell>
          <cell r="Z580">
            <v>50400</v>
          </cell>
          <cell r="AA580">
            <v>30500</v>
          </cell>
          <cell r="AB580">
            <v>80900</v>
          </cell>
        </row>
        <row r="581">
          <cell r="I581" t="str">
            <v>Rotación.</v>
          </cell>
          <cell r="J581" t="e">
            <v>#REF!</v>
          </cell>
          <cell r="L581" t="str">
            <v>Filtro aceite</v>
          </cell>
          <cell r="M581" t="str">
            <v>Taller</v>
          </cell>
          <cell r="Q581">
            <v>1</v>
          </cell>
          <cell r="R581">
            <v>3400</v>
          </cell>
          <cell r="S581">
            <v>3400</v>
          </cell>
          <cell r="V581">
            <v>0</v>
          </cell>
          <cell r="W581">
            <v>0</v>
          </cell>
          <cell r="X581">
            <v>0</v>
          </cell>
          <cell r="Y581">
            <v>0</v>
          </cell>
          <cell r="Z581">
            <v>0</v>
          </cell>
          <cell r="AA581">
            <v>0</v>
          </cell>
          <cell r="AB581">
            <v>0</v>
          </cell>
        </row>
        <row r="582">
          <cell r="I582" t="str">
            <v>Control del vehiculo.</v>
          </cell>
          <cell r="J582" t="e">
            <v>#REF!</v>
          </cell>
          <cell r="L582" t="str">
            <v>Filtro aire</v>
          </cell>
          <cell r="M582" t="str">
            <v>Taller</v>
          </cell>
          <cell r="Q582">
            <v>1</v>
          </cell>
          <cell r="R582">
            <v>5400</v>
          </cell>
          <cell r="S582">
            <v>5400</v>
          </cell>
          <cell r="T582">
            <v>1</v>
          </cell>
          <cell r="U582">
            <v>30500</v>
          </cell>
          <cell r="V582">
            <v>30500</v>
          </cell>
          <cell r="W582">
            <v>30500</v>
          </cell>
          <cell r="X582">
            <v>0</v>
          </cell>
          <cell r="Y582">
            <v>0</v>
          </cell>
          <cell r="Z582">
            <v>0</v>
          </cell>
          <cell r="AA582">
            <v>0</v>
          </cell>
          <cell r="AB582">
            <v>0</v>
          </cell>
        </row>
        <row r="583">
          <cell r="J583" t="e">
            <v>#REF!</v>
          </cell>
          <cell r="L583" t="str">
            <v>Filtro nafta</v>
          </cell>
          <cell r="M583" t="str">
            <v>Taller</v>
          </cell>
          <cell r="Q583">
            <v>2</v>
          </cell>
          <cell r="R583">
            <v>3600</v>
          </cell>
          <cell r="S583">
            <v>7200</v>
          </cell>
          <cell r="V583">
            <v>0</v>
          </cell>
          <cell r="W583">
            <v>30500</v>
          </cell>
          <cell r="X583">
            <v>0</v>
          </cell>
          <cell r="Y583">
            <v>0</v>
          </cell>
          <cell r="Z583">
            <v>0</v>
          </cell>
          <cell r="AA583">
            <v>0</v>
          </cell>
          <cell r="AB583">
            <v>0</v>
          </cell>
        </row>
        <row r="584">
          <cell r="J584" t="e">
            <v>#REF!</v>
          </cell>
          <cell r="L584" t="str">
            <v>Filtro pólen</v>
          </cell>
          <cell r="M584" t="str">
            <v>Taller</v>
          </cell>
          <cell r="Q584">
            <v>1</v>
          </cell>
          <cell r="R584">
            <v>3200</v>
          </cell>
          <cell r="S584">
            <v>3200</v>
          </cell>
          <cell r="V584">
            <v>0</v>
          </cell>
          <cell r="W584">
            <v>30500</v>
          </cell>
          <cell r="X584">
            <v>0</v>
          </cell>
          <cell r="Y584">
            <v>0</v>
          </cell>
          <cell r="Z584">
            <v>0</v>
          </cell>
          <cell r="AA584">
            <v>0</v>
          </cell>
          <cell r="AB584">
            <v>0</v>
          </cell>
        </row>
        <row r="585">
          <cell r="G585" t="str">
            <v>Fiat Fiorino</v>
          </cell>
          <cell r="H585">
            <v>316075</v>
          </cell>
          <cell r="J585">
            <v>0</v>
          </cell>
          <cell r="S585">
            <v>0</v>
          </cell>
          <cell r="V585">
            <v>0</v>
          </cell>
          <cell r="W585">
            <v>0</v>
          </cell>
          <cell r="X585">
            <v>0</v>
          </cell>
          <cell r="Y585">
            <v>0</v>
          </cell>
          <cell r="Z585">
            <v>0</v>
          </cell>
          <cell r="AA585">
            <v>45000</v>
          </cell>
          <cell r="AB585">
            <v>45000</v>
          </cell>
        </row>
        <row r="586">
          <cell r="I586" t="str">
            <v>Distribución con bomba.</v>
          </cell>
          <cell r="J586" t="str">
            <v>0 Distribución con bomba.</v>
          </cell>
          <cell r="S586">
            <v>0</v>
          </cell>
          <cell r="V586">
            <v>0</v>
          </cell>
          <cell r="W586">
            <v>0</v>
          </cell>
          <cell r="X586">
            <v>0</v>
          </cell>
          <cell r="Y586">
            <v>0</v>
          </cell>
          <cell r="Z586">
            <v>0</v>
          </cell>
          <cell r="AA586">
            <v>0</v>
          </cell>
          <cell r="AB586">
            <v>0</v>
          </cell>
        </row>
        <row r="587">
          <cell r="I587" t="str">
            <v>Rótula lado izquierdo.</v>
          </cell>
          <cell r="J587" t="str">
            <v>0 Distribución con bomba. Rótula lado izquierdo.</v>
          </cell>
          <cell r="S587">
            <v>0</v>
          </cell>
          <cell r="T587">
            <v>1</v>
          </cell>
          <cell r="U587">
            <v>45000</v>
          </cell>
          <cell r="V587">
            <v>45000</v>
          </cell>
          <cell r="W587">
            <v>45000</v>
          </cell>
          <cell r="X587">
            <v>0</v>
          </cell>
          <cell r="Y587">
            <v>0</v>
          </cell>
          <cell r="Z587">
            <v>0</v>
          </cell>
          <cell r="AA587">
            <v>0</v>
          </cell>
          <cell r="AB587">
            <v>0</v>
          </cell>
        </row>
        <row r="588">
          <cell r="I588" t="str">
            <v>Control tren delantero, cambiar rótula lado izquierdo. Armado total</v>
          </cell>
          <cell r="J588" t="str">
            <v>0 Distribución con bomba. Rótula lado izquierdo. Control tren delantero, cambiar rótula lado izquierdo. Armado total</v>
          </cell>
          <cell r="S588">
            <v>0</v>
          </cell>
          <cell r="V588">
            <v>0</v>
          </cell>
          <cell r="W588">
            <v>45000</v>
          </cell>
          <cell r="X588">
            <v>0</v>
          </cell>
          <cell r="Y588">
            <v>0</v>
          </cell>
          <cell r="Z588">
            <v>0</v>
          </cell>
          <cell r="AA588">
            <v>0</v>
          </cell>
          <cell r="AB588">
            <v>0</v>
          </cell>
        </row>
        <row r="589">
          <cell r="J589" t="str">
            <v xml:space="preserve">0 Distribución con bomba. Rótula lado izquierdo. Control tren delantero, cambiar rótula lado izquierdo. Armado total </v>
          </cell>
          <cell r="S589">
            <v>0</v>
          </cell>
          <cell r="V589">
            <v>0</v>
          </cell>
          <cell r="W589">
            <v>45000</v>
          </cell>
          <cell r="X589">
            <v>0</v>
          </cell>
          <cell r="Y589">
            <v>0</v>
          </cell>
          <cell r="Z589">
            <v>0</v>
          </cell>
          <cell r="AA589">
            <v>0</v>
          </cell>
          <cell r="AB589">
            <v>0</v>
          </cell>
        </row>
        <row r="590">
          <cell r="I590" t="str">
            <v>Regular convergencia.</v>
          </cell>
          <cell r="J590" t="str">
            <v>0 Distribución con bomba. Rótula lado izquierdo. Control tren delantero, cambiar rótula lado izquierdo. Armado total  Regular convergencia.</v>
          </cell>
          <cell r="S590">
            <v>0</v>
          </cell>
          <cell r="V590">
            <v>0</v>
          </cell>
          <cell r="W590">
            <v>45000</v>
          </cell>
          <cell r="X590">
            <v>0</v>
          </cell>
          <cell r="Y590">
            <v>0</v>
          </cell>
          <cell r="Z590">
            <v>0</v>
          </cell>
          <cell r="AA590">
            <v>0</v>
          </cell>
          <cell r="AB590">
            <v>0</v>
          </cell>
        </row>
        <row r="591">
          <cell r="G591" t="str">
            <v>Sandero</v>
          </cell>
          <cell r="H591">
            <v>124257</v>
          </cell>
          <cell r="I591" t="str">
            <v>Service cambio de aceite y filtros.</v>
          </cell>
          <cell r="J591" t="str">
            <v>Service cambio de aceite y filtros.</v>
          </cell>
          <cell r="L591" t="str">
            <v>Aceite motor 10w40</v>
          </cell>
          <cell r="Q591">
            <v>5</v>
          </cell>
          <cell r="S591">
            <v>0</v>
          </cell>
          <cell r="V591">
            <v>0</v>
          </cell>
          <cell r="W591">
            <v>0</v>
          </cell>
          <cell r="X591">
            <v>0</v>
          </cell>
          <cell r="Y591">
            <v>0</v>
          </cell>
          <cell r="Z591">
            <v>0</v>
          </cell>
          <cell r="AA591">
            <v>0</v>
          </cell>
          <cell r="AB591">
            <v>0</v>
          </cell>
        </row>
        <row r="592">
          <cell r="I592" t="str">
            <v>Control del vehículo.</v>
          </cell>
          <cell r="J592" t="str">
            <v>Service cambio de aceite y filtros. Control del vehículo.</v>
          </cell>
          <cell r="S592">
            <v>0</v>
          </cell>
          <cell r="V592">
            <v>0</v>
          </cell>
          <cell r="W592">
            <v>0</v>
          </cell>
          <cell r="X592">
            <v>0</v>
          </cell>
          <cell r="Y592">
            <v>0</v>
          </cell>
          <cell r="Z592">
            <v>0</v>
          </cell>
          <cell r="AA592">
            <v>0</v>
          </cell>
          <cell r="AB592">
            <v>0</v>
          </cell>
        </row>
        <row r="593">
          <cell r="I593" t="str">
            <v>El importe de la factura se irán debitando a medida que se acrediten sus entregas.</v>
          </cell>
          <cell r="J593" t="str">
            <v>Service cambio de aceite y filtros. Control del vehículo. El importe de la factura se irán debitando a medida que se acrediten sus entregas.</v>
          </cell>
          <cell r="L593" t="str">
            <v>Filtro aceite</v>
          </cell>
          <cell r="M593" t="str">
            <v>Taller</v>
          </cell>
          <cell r="Q593">
            <v>1</v>
          </cell>
          <cell r="S593">
            <v>0</v>
          </cell>
          <cell r="V593">
            <v>0</v>
          </cell>
          <cell r="W593">
            <v>0</v>
          </cell>
          <cell r="X593">
            <v>0</v>
          </cell>
          <cell r="Y593">
            <v>0</v>
          </cell>
          <cell r="Z593">
            <v>0</v>
          </cell>
          <cell r="AA593">
            <v>0</v>
          </cell>
          <cell r="AB593">
            <v>0</v>
          </cell>
        </row>
        <row r="594">
          <cell r="J594" t="str">
            <v xml:space="preserve">Service cambio de aceite y filtros. Control del vehículo. El importe de la factura se irán debitando a medida que se acrediten sus entregas. </v>
          </cell>
          <cell r="L594" t="str">
            <v>Filtro aire</v>
          </cell>
          <cell r="M594" t="str">
            <v>Taller</v>
          </cell>
          <cell r="Q594">
            <v>1</v>
          </cell>
          <cell r="S594">
            <v>0</v>
          </cell>
          <cell r="V594">
            <v>0</v>
          </cell>
          <cell r="W594">
            <v>0</v>
          </cell>
          <cell r="X594">
            <v>0</v>
          </cell>
          <cell r="Y594">
            <v>0</v>
          </cell>
          <cell r="Z594">
            <v>0</v>
          </cell>
          <cell r="AA594">
            <v>0</v>
          </cell>
          <cell r="AB594">
            <v>0</v>
          </cell>
        </row>
        <row r="595">
          <cell r="J595" t="str">
            <v xml:space="preserve">Service cambio de aceite y filtros. Control del vehículo. El importe de la factura se irán debitando a medida que se acrediten sus entregas.  </v>
          </cell>
          <cell r="L595" t="str">
            <v>Filtro aceite</v>
          </cell>
          <cell r="M595" t="str">
            <v>Taller</v>
          </cell>
          <cell r="Q595">
            <v>1</v>
          </cell>
          <cell r="S595">
            <v>0</v>
          </cell>
          <cell r="V595">
            <v>0</v>
          </cell>
          <cell r="W595">
            <v>0</v>
          </cell>
          <cell r="X595">
            <v>0</v>
          </cell>
          <cell r="Y595">
            <v>0</v>
          </cell>
          <cell r="Z595">
            <v>0</v>
          </cell>
          <cell r="AA595">
            <v>0</v>
          </cell>
          <cell r="AB595">
            <v>0</v>
          </cell>
        </row>
        <row r="596">
          <cell r="J596" t="str">
            <v xml:space="preserve">Service cambio de aceite y filtros. Control del vehículo. El importe de la factura se irán debitando a medida que se acrediten sus entregas.   </v>
          </cell>
          <cell r="L596" t="str">
            <v>Filtro pólen</v>
          </cell>
          <cell r="M596" t="str">
            <v>Taller</v>
          </cell>
          <cell r="Q596">
            <v>1</v>
          </cell>
          <cell r="S596">
            <v>0</v>
          </cell>
          <cell r="V596">
            <v>0</v>
          </cell>
          <cell r="W596">
            <v>0</v>
          </cell>
          <cell r="X596">
            <v>0</v>
          </cell>
          <cell r="Y596">
            <v>0</v>
          </cell>
          <cell r="Z596">
            <v>0</v>
          </cell>
          <cell r="AA596">
            <v>0</v>
          </cell>
          <cell r="AB596">
            <v>0</v>
          </cell>
        </row>
        <row r="597">
          <cell r="J597" t="str">
            <v xml:space="preserve">Service cambio de aceite y filtros. Control del vehículo. El importe de la factura se irán debitando a medida que se acrediten sus entregas.    </v>
          </cell>
          <cell r="L597" t="str">
            <v>Portón trasero Sandero</v>
          </cell>
          <cell r="M597" t="str">
            <v>Barotto</v>
          </cell>
          <cell r="P597">
            <v>0</v>
          </cell>
          <cell r="Q597">
            <v>2</v>
          </cell>
          <cell r="S597">
            <v>0</v>
          </cell>
          <cell r="V597">
            <v>0</v>
          </cell>
          <cell r="W597">
            <v>0</v>
          </cell>
          <cell r="X597">
            <v>0</v>
          </cell>
          <cell r="Y597">
            <v>0</v>
          </cell>
          <cell r="Z597">
            <v>0</v>
          </cell>
          <cell r="AA597">
            <v>0</v>
          </cell>
          <cell r="AB597">
            <v>0</v>
          </cell>
        </row>
        <row r="598">
          <cell r="G598" t="str">
            <v>Renault Daster</v>
          </cell>
          <cell r="H598">
            <v>108785</v>
          </cell>
          <cell r="I598" t="str">
            <v>Control general del vehículo para viaje.</v>
          </cell>
          <cell r="J598" t="str">
            <v>Control general del vehículo para viaje.</v>
          </cell>
          <cell r="S598">
            <v>0</v>
          </cell>
          <cell r="V598">
            <v>0</v>
          </cell>
          <cell r="W598">
            <v>0</v>
          </cell>
          <cell r="X598">
            <v>0</v>
          </cell>
          <cell r="Y598">
            <v>0</v>
          </cell>
          <cell r="Z598">
            <v>0</v>
          </cell>
          <cell r="AA598">
            <v>12000</v>
          </cell>
          <cell r="AB598">
            <v>12000</v>
          </cell>
        </row>
        <row r="599">
          <cell r="I599" t="str">
            <v>Control de bujías.</v>
          </cell>
          <cell r="J599" t="str">
            <v>Control general del vehículo para viaje. Control de bujías.</v>
          </cell>
          <cell r="S599">
            <v>0</v>
          </cell>
          <cell r="V599">
            <v>0</v>
          </cell>
          <cell r="W599">
            <v>0</v>
          </cell>
          <cell r="X599">
            <v>0</v>
          </cell>
          <cell r="Y599">
            <v>0</v>
          </cell>
          <cell r="Z599">
            <v>0</v>
          </cell>
          <cell r="AA599">
            <v>0</v>
          </cell>
          <cell r="AB599">
            <v>0</v>
          </cell>
        </row>
        <row r="600">
          <cell r="I600" t="str">
            <v>Ajustar canasto rueda de auxilio.</v>
          </cell>
          <cell r="J600" t="str">
            <v>Control general del vehículo para viaje. Control de bujías. Ajustar canasto rueda de auxilio.</v>
          </cell>
          <cell r="S600">
            <v>0</v>
          </cell>
          <cell r="T600">
            <v>1</v>
          </cell>
          <cell r="U600">
            <v>12000</v>
          </cell>
          <cell r="V600">
            <v>12000</v>
          </cell>
          <cell r="W600">
            <v>12000</v>
          </cell>
          <cell r="X600">
            <v>0</v>
          </cell>
          <cell r="Y600">
            <v>0</v>
          </cell>
          <cell r="Z600">
            <v>0</v>
          </cell>
          <cell r="AA600">
            <v>0</v>
          </cell>
          <cell r="AB600">
            <v>0</v>
          </cell>
        </row>
        <row r="601">
          <cell r="I601" t="str">
            <v>Control de libras en neumáticos y de alineación del tren delantero.</v>
          </cell>
          <cell r="J601" t="str">
            <v>Control general del vehículo para viaje. Control de bujías. Ajustar canasto rueda de auxilio. Control de libras en neumáticos y de alineación del tren delantero.</v>
          </cell>
          <cell r="S601">
            <v>0</v>
          </cell>
          <cell r="V601">
            <v>0</v>
          </cell>
          <cell r="W601">
            <v>12000</v>
          </cell>
          <cell r="X601">
            <v>0</v>
          </cell>
          <cell r="Y601">
            <v>0</v>
          </cell>
          <cell r="Z601">
            <v>0</v>
          </cell>
          <cell r="AA601">
            <v>0</v>
          </cell>
          <cell r="AB601">
            <v>0</v>
          </cell>
        </row>
        <row r="602">
          <cell r="G602" t="str">
            <v>Jeep Renegade</v>
          </cell>
          <cell r="H602">
            <v>29702</v>
          </cell>
          <cell r="I602" t="str">
            <v xml:space="preserve">Service cambio de aceite y filtros. </v>
          </cell>
          <cell r="J602" t="str">
            <v xml:space="preserve">Service cambio de aceite y filtros. </v>
          </cell>
          <cell r="S602">
            <v>0</v>
          </cell>
          <cell r="V602">
            <v>0</v>
          </cell>
          <cell r="W602">
            <v>0</v>
          </cell>
          <cell r="X602">
            <v>0</v>
          </cell>
          <cell r="Y602">
            <v>0</v>
          </cell>
          <cell r="Z602">
            <v>0</v>
          </cell>
          <cell r="AA602">
            <v>30500</v>
          </cell>
          <cell r="AB602">
            <v>30500</v>
          </cell>
        </row>
        <row r="603">
          <cell r="I603" t="str">
            <v>Control general del vehículo.</v>
          </cell>
          <cell r="J603" t="str">
            <v>Service cambio de aceite y filtros.  Control general del vehículo.</v>
          </cell>
          <cell r="S603">
            <v>0</v>
          </cell>
          <cell r="V603">
            <v>0</v>
          </cell>
          <cell r="W603">
            <v>0</v>
          </cell>
          <cell r="X603">
            <v>0</v>
          </cell>
          <cell r="Y603">
            <v>0</v>
          </cell>
          <cell r="Z603">
            <v>0</v>
          </cell>
          <cell r="AA603">
            <v>0</v>
          </cell>
          <cell r="AB603">
            <v>0</v>
          </cell>
        </row>
        <row r="604">
          <cell r="I604" t="str">
            <v>Rotación de ruedas.</v>
          </cell>
          <cell r="J604" t="str">
            <v>Service cambio de aceite y filtros.  Control general del vehículo. Rotación de ruedas.</v>
          </cell>
          <cell r="S604">
            <v>0</v>
          </cell>
          <cell r="T604">
            <v>1</v>
          </cell>
          <cell r="U604">
            <v>30500</v>
          </cell>
          <cell r="V604">
            <v>30500</v>
          </cell>
          <cell r="W604">
            <v>30500</v>
          </cell>
          <cell r="X604">
            <v>0</v>
          </cell>
          <cell r="Y604">
            <v>0</v>
          </cell>
          <cell r="Z604">
            <v>0</v>
          </cell>
          <cell r="AA604">
            <v>0</v>
          </cell>
          <cell r="AB604">
            <v>0</v>
          </cell>
        </row>
        <row r="605">
          <cell r="I605" t="str">
            <v>Control de bujías.</v>
          </cell>
          <cell r="J605" t="str">
            <v>Service cambio de aceite y filtros.  Control general del vehículo. Rotación de ruedas. Control de bujías.</v>
          </cell>
          <cell r="S605">
            <v>0</v>
          </cell>
          <cell r="V605">
            <v>0</v>
          </cell>
          <cell r="W605">
            <v>30500</v>
          </cell>
          <cell r="X605">
            <v>0</v>
          </cell>
          <cell r="Y605">
            <v>0</v>
          </cell>
          <cell r="Z605">
            <v>0</v>
          </cell>
          <cell r="AA605">
            <v>0</v>
          </cell>
          <cell r="AB605">
            <v>0</v>
          </cell>
        </row>
        <row r="606">
          <cell r="G606" t="str">
            <v>Renault Logan</v>
          </cell>
          <cell r="H606">
            <v>52491</v>
          </cell>
          <cell r="I606" t="str">
            <v>Service cambio de aceite y filtros.</v>
          </cell>
          <cell r="J606" t="str">
            <v>Service cambio de aceite y filtros.</v>
          </cell>
          <cell r="L606" t="str">
            <v>Aceite motor 10w40</v>
          </cell>
          <cell r="M606" t="str">
            <v>Taller</v>
          </cell>
          <cell r="Q606">
            <v>4</v>
          </cell>
          <cell r="R606">
            <v>4290</v>
          </cell>
          <cell r="S606">
            <v>17160</v>
          </cell>
          <cell r="V606">
            <v>0</v>
          </cell>
          <cell r="W606">
            <v>0</v>
          </cell>
          <cell r="X606">
            <v>0</v>
          </cell>
          <cell r="Y606">
            <v>0</v>
          </cell>
          <cell r="Z606">
            <v>31560</v>
          </cell>
          <cell r="AA606">
            <v>30500</v>
          </cell>
          <cell r="AB606">
            <v>62060</v>
          </cell>
        </row>
        <row r="607">
          <cell r="I607" t="str">
            <v>Rotación .</v>
          </cell>
          <cell r="J607" t="str">
            <v>Service cambio de aceite y filtros. Rotación .</v>
          </cell>
          <cell r="L607" t="str">
            <v>Filtro aceite</v>
          </cell>
          <cell r="M607" t="str">
            <v>Taller</v>
          </cell>
          <cell r="Q607">
            <v>1</v>
          </cell>
          <cell r="R607">
            <v>3200</v>
          </cell>
          <cell r="S607">
            <v>3200</v>
          </cell>
          <cell r="T607">
            <v>1</v>
          </cell>
          <cell r="U607">
            <v>30500</v>
          </cell>
          <cell r="V607">
            <v>30500</v>
          </cell>
          <cell r="W607">
            <v>30500</v>
          </cell>
          <cell r="X607">
            <v>0</v>
          </cell>
          <cell r="Y607">
            <v>0</v>
          </cell>
          <cell r="Z607">
            <v>0</v>
          </cell>
          <cell r="AA607">
            <v>0</v>
          </cell>
          <cell r="AB607">
            <v>0</v>
          </cell>
        </row>
        <row r="608">
          <cell r="I608" t="str">
            <v>Control del vehículo.</v>
          </cell>
          <cell r="J608" t="str">
            <v>Service cambio de aceite y filtros. Rotación . Control del vehículo.</v>
          </cell>
          <cell r="L608" t="str">
            <v>Filtro aire</v>
          </cell>
          <cell r="M608" t="str">
            <v>Taller</v>
          </cell>
          <cell r="Q608">
            <v>1</v>
          </cell>
          <cell r="R608">
            <v>4800</v>
          </cell>
          <cell r="S608">
            <v>4800</v>
          </cell>
          <cell r="V608">
            <v>0</v>
          </cell>
          <cell r="W608">
            <v>30500</v>
          </cell>
          <cell r="X608">
            <v>0</v>
          </cell>
          <cell r="Y608">
            <v>0</v>
          </cell>
          <cell r="Z608">
            <v>0</v>
          </cell>
          <cell r="AA608">
            <v>0</v>
          </cell>
          <cell r="AB608">
            <v>0</v>
          </cell>
        </row>
        <row r="609">
          <cell r="J609" t="str">
            <v xml:space="preserve">Service cambio de aceite y filtros. Rotación . Control del vehículo. </v>
          </cell>
          <cell r="L609" t="str">
            <v>Filtro nafta</v>
          </cell>
          <cell r="M609" t="str">
            <v>Taller</v>
          </cell>
          <cell r="Q609">
            <v>1</v>
          </cell>
          <cell r="R609">
            <v>3400</v>
          </cell>
          <cell r="S609">
            <v>3400</v>
          </cell>
          <cell r="V609">
            <v>0</v>
          </cell>
          <cell r="W609">
            <v>30500</v>
          </cell>
          <cell r="X609">
            <v>0</v>
          </cell>
          <cell r="Y609">
            <v>0</v>
          </cell>
          <cell r="Z609">
            <v>0</v>
          </cell>
          <cell r="AA609">
            <v>0</v>
          </cell>
          <cell r="AB609">
            <v>0</v>
          </cell>
        </row>
        <row r="610">
          <cell r="J610" t="str">
            <v xml:space="preserve">Service cambio de aceite y filtros. Rotación . Control del vehículo.  </v>
          </cell>
          <cell r="L610" t="str">
            <v>Filtro pólen</v>
          </cell>
          <cell r="M610" t="str">
            <v>Taller</v>
          </cell>
          <cell r="Q610">
            <v>1</v>
          </cell>
          <cell r="R610">
            <v>3000</v>
          </cell>
          <cell r="S610">
            <v>3000</v>
          </cell>
          <cell r="V610">
            <v>0</v>
          </cell>
          <cell r="W610">
            <v>30500</v>
          </cell>
          <cell r="X610">
            <v>0</v>
          </cell>
          <cell r="Y610">
            <v>0</v>
          </cell>
          <cell r="Z610">
            <v>0</v>
          </cell>
          <cell r="AA610">
            <v>0</v>
          </cell>
          <cell r="AB610">
            <v>0</v>
          </cell>
        </row>
        <row r="611">
          <cell r="G611" t="str">
            <v>Renault Kangoo</v>
          </cell>
          <cell r="H611">
            <v>553233</v>
          </cell>
          <cell r="I611" t="str">
            <v>Sacar tapa de cilindros, remover 16 válvulas dobladas.</v>
          </cell>
          <cell r="J611" t="str">
            <v>Sacar tapa de cilindros, remover 16 válvulas dobladas.</v>
          </cell>
          <cell r="L611" t="str">
            <v>Válvulas Mahle admision escape</v>
          </cell>
          <cell r="M611" t="str">
            <v>Barotto</v>
          </cell>
          <cell r="P611">
            <v>0</v>
          </cell>
          <cell r="Q611">
            <v>16</v>
          </cell>
          <cell r="S611">
            <v>0</v>
          </cell>
          <cell r="V611">
            <v>0</v>
          </cell>
          <cell r="W611">
            <v>0</v>
          </cell>
          <cell r="X611">
            <v>0</v>
          </cell>
          <cell r="Y611">
            <v>0</v>
          </cell>
          <cell r="Z611">
            <v>0</v>
          </cell>
          <cell r="AA611">
            <v>0</v>
          </cell>
          <cell r="AB611">
            <v>0</v>
          </cell>
        </row>
        <row r="612">
          <cell r="I612" t="str">
            <v>Reparar asientos de válvulas.</v>
          </cell>
          <cell r="J612" t="str">
            <v>Sacar tapa de cilindros, remover 16 válvulas dobladas. Reparar asientos de válvulas.</v>
          </cell>
          <cell r="L612" t="str">
            <v>Retén distribución</v>
          </cell>
          <cell r="M612" t="str">
            <v>Rep Serrano</v>
          </cell>
          <cell r="N612">
            <v>0</v>
          </cell>
          <cell r="Q612">
            <v>2</v>
          </cell>
          <cell r="S612">
            <v>0</v>
          </cell>
          <cell r="V612">
            <v>0</v>
          </cell>
          <cell r="W612">
            <v>0</v>
          </cell>
          <cell r="X612">
            <v>0</v>
          </cell>
          <cell r="Y612">
            <v>0</v>
          </cell>
          <cell r="Z612">
            <v>0</v>
          </cell>
          <cell r="AA612">
            <v>0</v>
          </cell>
          <cell r="AB612">
            <v>0</v>
          </cell>
        </row>
        <row r="613">
          <cell r="I613" t="str">
            <v>Armado de tapa, colocación.</v>
          </cell>
          <cell r="J613" t="str">
            <v>Sacar tapa de cilindros, remover 16 válvulas dobladas. Reparar asientos de válvulas. Armado de tapa, colocación.</v>
          </cell>
          <cell r="L613" t="str">
            <v>Kit distribución K4M INA</v>
          </cell>
          <cell r="M613" t="str">
            <v>Barotto</v>
          </cell>
          <cell r="P613">
            <v>0</v>
          </cell>
          <cell r="Q613">
            <v>1</v>
          </cell>
          <cell r="S613">
            <v>0</v>
          </cell>
          <cell r="V613">
            <v>0</v>
          </cell>
          <cell r="W613">
            <v>0</v>
          </cell>
          <cell r="X613">
            <v>0</v>
          </cell>
          <cell r="Y613">
            <v>0</v>
          </cell>
          <cell r="Z613">
            <v>0</v>
          </cell>
          <cell r="AA613">
            <v>0</v>
          </cell>
          <cell r="AB613">
            <v>0</v>
          </cell>
        </row>
        <row r="614">
          <cell r="I614" t="str">
            <v>Armado de distribución.</v>
          </cell>
          <cell r="J614" t="str">
            <v>Sacar tapa de cilindros, remover 16 válvulas dobladas. Reparar asientos de válvulas. Armado de tapa, colocación. Armado de distribución.</v>
          </cell>
          <cell r="L614" t="str">
            <v>Correa poliv 5PK 1755</v>
          </cell>
          <cell r="M614" t="str">
            <v>Barotto</v>
          </cell>
          <cell r="P614">
            <v>0</v>
          </cell>
          <cell r="Q614">
            <v>1</v>
          </cell>
          <cell r="S614">
            <v>0</v>
          </cell>
          <cell r="V614">
            <v>0</v>
          </cell>
          <cell r="W614">
            <v>0</v>
          </cell>
          <cell r="X614">
            <v>0</v>
          </cell>
          <cell r="Y614">
            <v>0</v>
          </cell>
          <cell r="Z614">
            <v>0</v>
          </cell>
          <cell r="AA614">
            <v>0</v>
          </cell>
          <cell r="AB614">
            <v>0</v>
          </cell>
        </row>
        <row r="615">
          <cell r="I615" t="str">
            <v>Puesta a punto.</v>
          </cell>
          <cell r="J615" t="str">
            <v>Sacar tapa de cilindros, remover 16 válvulas dobladas. Reparar asientos de válvulas. Armado de tapa, colocación. Armado de distribución. Puesta a punto.</v>
          </cell>
          <cell r="L615" t="str">
            <v>Retenes de válvulas</v>
          </cell>
          <cell r="M615" t="str">
            <v>Barotto</v>
          </cell>
          <cell r="P615">
            <v>0</v>
          </cell>
          <cell r="Q615">
            <v>16</v>
          </cell>
          <cell r="S615">
            <v>0</v>
          </cell>
          <cell r="V615">
            <v>0</v>
          </cell>
          <cell r="W615">
            <v>0</v>
          </cell>
          <cell r="X615">
            <v>0</v>
          </cell>
          <cell r="Y615">
            <v>0</v>
          </cell>
          <cell r="Z615">
            <v>0</v>
          </cell>
          <cell r="AA615">
            <v>0</v>
          </cell>
          <cell r="AB615">
            <v>0</v>
          </cell>
        </row>
        <row r="616">
          <cell r="J616" t="str">
            <v xml:space="preserve">Sacar tapa de cilindros, remover 16 válvulas dobladas. Reparar asientos de válvulas. Armado de tapa, colocación. Armado de distribución. Puesta a punto. </v>
          </cell>
          <cell r="L616" t="str">
            <v>Liquido refrigerante + agua destilada</v>
          </cell>
          <cell r="M616" t="str">
            <v>Taller</v>
          </cell>
          <cell r="Q616">
            <v>1</v>
          </cell>
          <cell r="S616">
            <v>0</v>
          </cell>
          <cell r="V616">
            <v>0</v>
          </cell>
          <cell r="W616">
            <v>0</v>
          </cell>
          <cell r="X616">
            <v>0</v>
          </cell>
          <cell r="Y616">
            <v>0</v>
          </cell>
          <cell r="Z616">
            <v>0</v>
          </cell>
          <cell r="AA616">
            <v>0</v>
          </cell>
          <cell r="AB616">
            <v>0</v>
          </cell>
        </row>
        <row r="617">
          <cell r="J617" t="str">
            <v xml:space="preserve">Sacar tapa de cilindros, remover 16 válvulas dobladas. Reparar asientos de válvulas. Armado de tapa, colocación. Armado de distribución. Puesta a punto.  </v>
          </cell>
          <cell r="L617" t="str">
            <v>Rectificación asientos y guías</v>
          </cell>
          <cell r="Q617">
            <v>1</v>
          </cell>
          <cell r="S617">
            <v>0</v>
          </cell>
          <cell r="V617">
            <v>0</v>
          </cell>
          <cell r="W617">
            <v>0</v>
          </cell>
          <cell r="X617">
            <v>0</v>
          </cell>
          <cell r="Y617">
            <v>0</v>
          </cell>
          <cell r="Z617">
            <v>0</v>
          </cell>
          <cell r="AA617">
            <v>0</v>
          </cell>
          <cell r="AB617">
            <v>0</v>
          </cell>
        </row>
        <row r="618">
          <cell r="J618" t="str">
            <v xml:space="preserve">Sacar tapa de cilindros, remover 16 válvulas dobladas. Reparar asientos de válvulas. Armado de tapa, colocación. Armado de distribución. Puesta a punto.   </v>
          </cell>
          <cell r="L618" t="str">
            <v>Pulido árbol de leva</v>
          </cell>
          <cell r="Q618">
            <v>1</v>
          </cell>
          <cell r="S618">
            <v>0</v>
          </cell>
          <cell r="V618">
            <v>0</v>
          </cell>
          <cell r="W618">
            <v>0</v>
          </cell>
          <cell r="X618">
            <v>0</v>
          </cell>
          <cell r="Y618">
            <v>0</v>
          </cell>
          <cell r="Z618">
            <v>0</v>
          </cell>
          <cell r="AA618">
            <v>0</v>
          </cell>
          <cell r="AB618">
            <v>0</v>
          </cell>
        </row>
        <row r="619">
          <cell r="I619" t="str">
            <v>Suplementar bujes barra estabilizadora parte central.</v>
          </cell>
          <cell r="J619" t="str">
            <v>Suplementar bujes barra estabilizadora parte central.</v>
          </cell>
          <cell r="S619">
            <v>0</v>
          </cell>
          <cell r="T619">
            <v>1</v>
          </cell>
          <cell r="U619">
            <v>8500</v>
          </cell>
          <cell r="V619">
            <v>8500</v>
          </cell>
          <cell r="W619">
            <v>8500</v>
          </cell>
          <cell r="X619">
            <v>0</v>
          </cell>
          <cell r="Y619">
            <v>0</v>
          </cell>
          <cell r="Z619">
            <v>0</v>
          </cell>
          <cell r="AA619">
            <v>8500</v>
          </cell>
          <cell r="AB619">
            <v>8500</v>
          </cell>
        </row>
        <row r="620">
          <cell r="G620" t="str">
            <v>Toyota Hilux</v>
          </cell>
          <cell r="H620">
            <v>255415</v>
          </cell>
          <cell r="I620" t="str">
            <v>Service cambio de aceite y filtros.</v>
          </cell>
          <cell r="J620" t="str">
            <v>Service cambio de aceite y filtros.</v>
          </cell>
          <cell r="L620" t="str">
            <v>Aceite motor 5w30</v>
          </cell>
          <cell r="M620" t="str">
            <v>Taller</v>
          </cell>
          <cell r="N620">
            <v>2112.39</v>
          </cell>
          <cell r="P620">
            <v>1.6036858724004566</v>
          </cell>
          <cell r="Q620">
            <v>7.5</v>
          </cell>
          <cell r="R620">
            <v>5500</v>
          </cell>
          <cell r="S620">
            <v>41250</v>
          </cell>
          <cell r="T620">
            <v>1</v>
          </cell>
          <cell r="U620">
            <v>35000</v>
          </cell>
          <cell r="V620">
            <v>35000</v>
          </cell>
          <cell r="W620">
            <v>35000</v>
          </cell>
          <cell r="X620">
            <v>15842.924999999999</v>
          </cell>
          <cell r="Y620">
            <v>2112.39</v>
          </cell>
          <cell r="Z620">
            <v>41250</v>
          </cell>
          <cell r="AA620">
            <v>35000</v>
          </cell>
          <cell r="AB620">
            <v>76250</v>
          </cell>
        </row>
        <row r="621">
          <cell r="I621" t="str">
            <v>Control del vehículo.</v>
          </cell>
          <cell r="J621" t="str">
            <v>Service cambio de aceite y filtros. Control del vehículo.</v>
          </cell>
          <cell r="L621" t="str">
            <v>Filtro Aceite</v>
          </cell>
          <cell r="M621" t="str">
            <v>Propio cliente</v>
          </cell>
          <cell r="Q621">
            <v>1</v>
          </cell>
          <cell r="S621">
            <v>0</v>
          </cell>
          <cell r="V621">
            <v>0</v>
          </cell>
          <cell r="W621">
            <v>35000</v>
          </cell>
          <cell r="X621">
            <v>0</v>
          </cell>
          <cell r="Y621">
            <v>0</v>
          </cell>
          <cell r="Z621">
            <v>0</v>
          </cell>
          <cell r="AA621">
            <v>0</v>
          </cell>
          <cell r="AB621">
            <v>0</v>
          </cell>
        </row>
        <row r="622">
          <cell r="I622" t="str">
            <v>Engrase. Control niveles de aceite de diferencial trasero y caja  de transferencia.</v>
          </cell>
          <cell r="J622" t="str">
            <v>Service cambio de aceite y filtros. Control del vehículo. Engrase. Control niveles de aceite de diferencial trasero y caja  de transferencia.</v>
          </cell>
          <cell r="L622" t="str">
            <v>Filtro aire</v>
          </cell>
          <cell r="M622" t="str">
            <v>Propio cliente</v>
          </cell>
          <cell r="Q622">
            <v>1</v>
          </cell>
          <cell r="S622">
            <v>0</v>
          </cell>
          <cell r="T622">
            <v>1</v>
          </cell>
          <cell r="V622">
            <v>0</v>
          </cell>
          <cell r="W622">
            <v>35000</v>
          </cell>
          <cell r="X622">
            <v>0</v>
          </cell>
          <cell r="Y622">
            <v>0</v>
          </cell>
          <cell r="Z622">
            <v>0</v>
          </cell>
          <cell r="AA622">
            <v>0</v>
          </cell>
          <cell r="AB622">
            <v>0</v>
          </cell>
        </row>
        <row r="623">
          <cell r="J623" t="str">
            <v xml:space="preserve">Service cambio de aceite y filtros. Control del vehículo. Engrase. Control niveles de aceite de diferencial trasero y caja  de transferencia. </v>
          </cell>
          <cell r="L623" t="str">
            <v>Filtro combustible</v>
          </cell>
          <cell r="M623" t="str">
            <v>Propio cliente</v>
          </cell>
          <cell r="Q623">
            <v>1</v>
          </cell>
          <cell r="S623">
            <v>0</v>
          </cell>
          <cell r="V623">
            <v>0</v>
          </cell>
          <cell r="W623">
            <v>35000</v>
          </cell>
          <cell r="X623">
            <v>0</v>
          </cell>
          <cell r="Y623">
            <v>0</v>
          </cell>
          <cell r="Z623">
            <v>0</v>
          </cell>
          <cell r="AA623">
            <v>0</v>
          </cell>
          <cell r="AB623">
            <v>0</v>
          </cell>
        </row>
        <row r="624">
          <cell r="J624" t="str">
            <v xml:space="preserve">Service cambio de aceite y filtros. Control del vehículo. Engrase. Control niveles de aceite de diferencial trasero y caja  de transferencia.  </v>
          </cell>
          <cell r="L624" t="str">
            <v>Filtro pólen</v>
          </cell>
          <cell r="M624" t="str">
            <v>Propio cliente</v>
          </cell>
          <cell r="Q624">
            <v>1</v>
          </cell>
          <cell r="S624">
            <v>0</v>
          </cell>
          <cell r="V624">
            <v>0</v>
          </cell>
          <cell r="W624">
            <v>35000</v>
          </cell>
          <cell r="X624">
            <v>0</v>
          </cell>
          <cell r="Y624">
            <v>0</v>
          </cell>
          <cell r="Z624">
            <v>0</v>
          </cell>
          <cell r="AA624">
            <v>0</v>
          </cell>
          <cell r="AB624">
            <v>0</v>
          </cell>
        </row>
        <row r="625">
          <cell r="G625">
            <v>208</v>
          </cell>
          <cell r="I625" t="str">
            <v>Control tren delantero, cambiar amortiguadores y cazoleta delantera derecha.</v>
          </cell>
          <cell r="J625" t="str">
            <v>Control tren delantero, cambiar amortiguadores y cazoleta delantera derecha.</v>
          </cell>
          <cell r="S625">
            <v>0</v>
          </cell>
          <cell r="V625">
            <v>0</v>
          </cell>
          <cell r="W625">
            <v>0</v>
          </cell>
          <cell r="X625">
            <v>0</v>
          </cell>
          <cell r="Y625">
            <v>0</v>
          </cell>
          <cell r="Z625">
            <v>0</v>
          </cell>
          <cell r="AA625">
            <v>25000</v>
          </cell>
          <cell r="AB625">
            <v>25000</v>
          </cell>
        </row>
        <row r="626">
          <cell r="I626" t="str">
            <v>Sacar amortiguadores lado izquierdo cambiar cazoleta.</v>
          </cell>
          <cell r="J626" t="str">
            <v>Control tren delantero, cambiar amortiguadores y cazoleta delantera derecha. Sacar amortiguadores lado izquierdo cambiar cazoleta.</v>
          </cell>
          <cell r="S626">
            <v>0</v>
          </cell>
          <cell r="V626">
            <v>0</v>
          </cell>
          <cell r="W626">
            <v>0</v>
          </cell>
          <cell r="X626">
            <v>0</v>
          </cell>
          <cell r="Y626">
            <v>0</v>
          </cell>
          <cell r="Z626">
            <v>0</v>
          </cell>
          <cell r="AA626">
            <v>0</v>
          </cell>
          <cell r="AB626">
            <v>0</v>
          </cell>
        </row>
        <row r="627">
          <cell r="I627" t="str">
            <v>Armado total.</v>
          </cell>
          <cell r="J627" t="str">
            <v>Control tren delantero, cambiar amortiguadores y cazoleta delantera derecha. Sacar amortiguadores lado izquierdo cambiar cazoleta. Armado total.</v>
          </cell>
          <cell r="S627">
            <v>0</v>
          </cell>
          <cell r="T627">
            <v>1</v>
          </cell>
          <cell r="U627">
            <v>25000</v>
          </cell>
          <cell r="V627">
            <v>25000</v>
          </cell>
          <cell r="W627">
            <v>25000</v>
          </cell>
          <cell r="X627">
            <v>0</v>
          </cell>
          <cell r="Y627">
            <v>0</v>
          </cell>
          <cell r="Z627">
            <v>0</v>
          </cell>
          <cell r="AA627">
            <v>0</v>
          </cell>
          <cell r="AB627">
            <v>0</v>
          </cell>
        </row>
        <row r="628">
          <cell r="I628" t="str">
            <v>Regular convergencia.</v>
          </cell>
          <cell r="J628" t="str">
            <v>Control tren delantero, cambiar amortiguadores y cazoleta delantera derecha. Sacar amortiguadores lado izquierdo cambiar cazoleta. Armado total. Regular convergencia.</v>
          </cell>
          <cell r="S628">
            <v>0</v>
          </cell>
          <cell r="V628">
            <v>0</v>
          </cell>
          <cell r="W628">
            <v>25000</v>
          </cell>
          <cell r="X628">
            <v>0</v>
          </cell>
          <cell r="Y628">
            <v>0</v>
          </cell>
          <cell r="Z628">
            <v>0</v>
          </cell>
          <cell r="AA628">
            <v>0</v>
          </cell>
          <cell r="AB628">
            <v>0</v>
          </cell>
        </row>
        <row r="629">
          <cell r="G629" t="str">
            <v>Fiat Linea</v>
          </cell>
          <cell r="J629">
            <v>0</v>
          </cell>
          <cell r="S629">
            <v>0</v>
          </cell>
          <cell r="V629">
            <v>0</v>
          </cell>
          <cell r="W629">
            <v>0</v>
          </cell>
          <cell r="X629">
            <v>0</v>
          </cell>
          <cell r="Y629">
            <v>31328.959999999999</v>
          </cell>
          <cell r="Z629">
            <v>50561.2</v>
          </cell>
          <cell r="AA629">
            <v>0</v>
          </cell>
          <cell r="AB629">
            <v>50561.2</v>
          </cell>
        </row>
        <row r="630">
          <cell r="I630" t="str">
            <v>Distribución con bomba. Limpieza bulbo de temperatura.. Recambio de lámparas</v>
          </cell>
          <cell r="J630" t="str">
            <v>0 Distribución con bomba. Limpieza bulbo de temperatura.. Recambio de lámparas</v>
          </cell>
          <cell r="L630" t="str">
            <v>Kit distribución</v>
          </cell>
          <cell r="M630" t="str">
            <v>Propio cliente</v>
          </cell>
          <cell r="S630">
            <v>0</v>
          </cell>
          <cell r="V630">
            <v>0</v>
          </cell>
          <cell r="W630">
            <v>0</v>
          </cell>
          <cell r="X630">
            <v>0</v>
          </cell>
          <cell r="Y630">
            <v>0</v>
          </cell>
          <cell r="Z630">
            <v>0</v>
          </cell>
          <cell r="AA630">
            <v>0</v>
          </cell>
          <cell r="AB630">
            <v>0</v>
          </cell>
        </row>
        <row r="631">
          <cell r="J631" t="str">
            <v xml:space="preserve">0 Distribución con bomba. Limpieza bulbo de temperatura.. Recambio de lámparas </v>
          </cell>
          <cell r="L631" t="str">
            <v>Bomba de agua SKF</v>
          </cell>
          <cell r="M631" t="str">
            <v>Propio cliente</v>
          </cell>
          <cell r="S631">
            <v>0</v>
          </cell>
          <cell r="V631">
            <v>0</v>
          </cell>
          <cell r="W631">
            <v>0</v>
          </cell>
          <cell r="X631">
            <v>0</v>
          </cell>
          <cell r="Y631">
            <v>0</v>
          </cell>
          <cell r="Z631">
            <v>0</v>
          </cell>
          <cell r="AA631">
            <v>0</v>
          </cell>
          <cell r="AB631">
            <v>0</v>
          </cell>
        </row>
        <row r="632">
          <cell r="J632" t="str">
            <v xml:space="preserve">0 Distribución con bomba. Limpieza bulbo de temperatura.. Recambio de lámparas  </v>
          </cell>
          <cell r="L632" t="str">
            <v>Correa 5PK0955 SKF</v>
          </cell>
          <cell r="M632" t="str">
            <v>Rep Serrano</v>
          </cell>
          <cell r="N632">
            <v>6488</v>
          </cell>
          <cell r="Q632">
            <v>1</v>
          </cell>
          <cell r="R632">
            <v>8110</v>
          </cell>
          <cell r="S632">
            <v>8110</v>
          </cell>
          <cell r="V632">
            <v>0</v>
          </cell>
          <cell r="W632">
            <v>0</v>
          </cell>
          <cell r="X632">
            <v>6488</v>
          </cell>
          <cell r="Y632">
            <v>0</v>
          </cell>
          <cell r="Z632">
            <v>0</v>
          </cell>
          <cell r="AA632">
            <v>0</v>
          </cell>
          <cell r="AB632">
            <v>0</v>
          </cell>
        </row>
        <row r="633">
          <cell r="J633" t="str">
            <v xml:space="preserve">0 Distribución con bomba. Limpieza bulbo de temperatura.. Recambio de lámparas   </v>
          </cell>
          <cell r="L633" t="str">
            <v>Liquido refrigerante + agua destilada</v>
          </cell>
          <cell r="M633" t="str">
            <v>Taller</v>
          </cell>
          <cell r="Q633">
            <v>1</v>
          </cell>
          <cell r="R633">
            <v>8400</v>
          </cell>
          <cell r="S633">
            <v>8400</v>
          </cell>
          <cell r="V633">
            <v>0</v>
          </cell>
          <cell r="W633">
            <v>0</v>
          </cell>
          <cell r="X633">
            <v>0</v>
          </cell>
          <cell r="Y633">
            <v>0</v>
          </cell>
          <cell r="Z633">
            <v>0</v>
          </cell>
          <cell r="AA633">
            <v>0</v>
          </cell>
          <cell r="AB633">
            <v>0</v>
          </cell>
        </row>
        <row r="634">
          <cell r="J634" t="str">
            <v xml:space="preserve">0 Distribución con bomba. Limpieza bulbo de temperatura.. Recambio de lámparas    </v>
          </cell>
          <cell r="L634" t="str">
            <v>lampara piojito</v>
          </cell>
          <cell r="M634" t="str">
            <v>Taller</v>
          </cell>
          <cell r="Q634">
            <v>1</v>
          </cell>
          <cell r="R634">
            <v>1000</v>
          </cell>
          <cell r="S634">
            <v>1000</v>
          </cell>
          <cell r="V634">
            <v>0</v>
          </cell>
          <cell r="W634">
            <v>0</v>
          </cell>
          <cell r="X634">
            <v>0</v>
          </cell>
          <cell r="Y634">
            <v>0</v>
          </cell>
          <cell r="Z634">
            <v>0</v>
          </cell>
          <cell r="AA634">
            <v>0</v>
          </cell>
          <cell r="AB634">
            <v>0</v>
          </cell>
        </row>
        <row r="635">
          <cell r="J635" t="str">
            <v xml:space="preserve">0 Distribución con bomba. Limpieza bulbo de temperatura.. Recambio de lámparas     </v>
          </cell>
          <cell r="L635" t="str">
            <v>lampara 12x5</v>
          </cell>
          <cell r="M635" t="str">
            <v>Taller</v>
          </cell>
          <cell r="Q635">
            <v>1</v>
          </cell>
          <cell r="R635">
            <v>2000</v>
          </cell>
          <cell r="S635">
            <v>2000</v>
          </cell>
          <cell r="V635">
            <v>0</v>
          </cell>
          <cell r="W635">
            <v>0</v>
          </cell>
          <cell r="X635">
            <v>0</v>
          </cell>
          <cell r="Y635">
            <v>0</v>
          </cell>
          <cell r="Z635">
            <v>0</v>
          </cell>
          <cell r="AA635">
            <v>0</v>
          </cell>
          <cell r="AB635">
            <v>0</v>
          </cell>
        </row>
        <row r="636">
          <cell r="J636" t="str">
            <v xml:space="preserve">0 Distribución con bomba. Limpieza bulbo de temperatura.. Recambio de lámparas      </v>
          </cell>
          <cell r="L636" t="str">
            <v>Bieleta barra estabilizadora</v>
          </cell>
          <cell r="M636" t="str">
            <v>Barotto</v>
          </cell>
          <cell r="N636">
            <v>6720</v>
          </cell>
          <cell r="P636">
            <v>0.25</v>
          </cell>
          <cell r="Q636">
            <v>1</v>
          </cell>
          <cell r="R636">
            <v>8400</v>
          </cell>
          <cell r="S636">
            <v>8400</v>
          </cell>
          <cell r="V636">
            <v>0</v>
          </cell>
          <cell r="W636">
            <v>0</v>
          </cell>
          <cell r="X636">
            <v>6720</v>
          </cell>
          <cell r="Y636">
            <v>0</v>
          </cell>
          <cell r="Z636">
            <v>0</v>
          </cell>
          <cell r="AA636">
            <v>0</v>
          </cell>
          <cell r="AB636">
            <v>0</v>
          </cell>
        </row>
        <row r="637">
          <cell r="J637" t="str">
            <v xml:space="preserve">0 Distribución con bomba. Limpieza bulbo de temperatura.. Recambio de lámparas       </v>
          </cell>
          <cell r="L637" t="str">
            <v>Rótula inferior derecha</v>
          </cell>
          <cell r="M637" t="str">
            <v>Rep Serrano</v>
          </cell>
          <cell r="N637">
            <v>9931.68</v>
          </cell>
          <cell r="P637">
            <v>0.25</v>
          </cell>
          <cell r="Q637">
            <v>1</v>
          </cell>
          <cell r="R637">
            <v>12414.6</v>
          </cell>
          <cell r="S637">
            <v>12414.6</v>
          </cell>
          <cell r="V637">
            <v>0</v>
          </cell>
          <cell r="W637">
            <v>0</v>
          </cell>
          <cell r="X637">
            <v>9931.68</v>
          </cell>
          <cell r="Y637">
            <v>0</v>
          </cell>
          <cell r="Z637">
            <v>0</v>
          </cell>
          <cell r="AA637">
            <v>0</v>
          </cell>
          <cell r="AB637">
            <v>0</v>
          </cell>
        </row>
        <row r="638">
          <cell r="J638" t="str">
            <v xml:space="preserve">0 Distribución con bomba. Limpieza bulbo de temperatura.. Recambio de lámparas        </v>
          </cell>
          <cell r="L638" t="str">
            <v>Axial precap derecho</v>
          </cell>
          <cell r="M638" t="str">
            <v>Rep Serrano</v>
          </cell>
          <cell r="N638">
            <v>8189.2800000000007</v>
          </cell>
          <cell r="P638">
            <v>0.24999999999999994</v>
          </cell>
          <cell r="Q638">
            <v>1</v>
          </cell>
          <cell r="R638">
            <v>10236.6</v>
          </cell>
          <cell r="S638">
            <v>10236.6</v>
          </cell>
          <cell r="V638">
            <v>0</v>
          </cell>
          <cell r="W638">
            <v>0</v>
          </cell>
          <cell r="X638">
            <v>8189.2800000000007</v>
          </cell>
          <cell r="Y638">
            <v>0</v>
          </cell>
          <cell r="Z638">
            <v>0</v>
          </cell>
          <cell r="AA638">
            <v>0</v>
          </cell>
          <cell r="AB638">
            <v>0</v>
          </cell>
        </row>
        <row r="639">
          <cell r="G639" t="str">
            <v>Renault Kangoo</v>
          </cell>
          <cell r="H639">
            <v>232125</v>
          </cell>
          <cell r="I639" t="str">
            <v>Cambio de bujes de parrilla.</v>
          </cell>
          <cell r="J639" t="str">
            <v>Cambio de bujes de parrilla.</v>
          </cell>
          <cell r="S639">
            <v>0</v>
          </cell>
          <cell r="V639">
            <v>0</v>
          </cell>
          <cell r="W639">
            <v>0</v>
          </cell>
          <cell r="X639">
            <v>0</v>
          </cell>
          <cell r="Y639">
            <v>0</v>
          </cell>
          <cell r="Z639">
            <v>0</v>
          </cell>
          <cell r="AA639">
            <v>50000</v>
          </cell>
          <cell r="AB639">
            <v>50000</v>
          </cell>
        </row>
        <row r="640">
          <cell r="I640" t="str">
            <v>Bujes  de barra estabilizadora.</v>
          </cell>
          <cell r="J640" t="str">
            <v>Cambio de bujes de parrilla. Bujes  de barra estabilizadora.</v>
          </cell>
          <cell r="S640">
            <v>0</v>
          </cell>
          <cell r="V640">
            <v>0</v>
          </cell>
          <cell r="W640">
            <v>0</v>
          </cell>
          <cell r="X640">
            <v>0</v>
          </cell>
          <cell r="Y640">
            <v>0</v>
          </cell>
          <cell r="Z640">
            <v>0</v>
          </cell>
          <cell r="AA640">
            <v>0</v>
          </cell>
          <cell r="AB640">
            <v>0</v>
          </cell>
        </row>
        <row r="641">
          <cell r="I641" t="str">
            <v>Presostato de dirección hidráulica.</v>
          </cell>
          <cell r="J641" t="str">
            <v>Cambio de bujes de parrilla. Bujes  de barra estabilizadora. Presostato de dirección hidráulica.</v>
          </cell>
          <cell r="S641">
            <v>0</v>
          </cell>
          <cell r="T641">
            <v>1</v>
          </cell>
          <cell r="U641">
            <v>50000</v>
          </cell>
          <cell r="V641">
            <v>50000</v>
          </cell>
          <cell r="W641">
            <v>50000</v>
          </cell>
          <cell r="X641">
            <v>0</v>
          </cell>
          <cell r="Y641">
            <v>0</v>
          </cell>
          <cell r="Z641">
            <v>0</v>
          </cell>
          <cell r="AA641">
            <v>0</v>
          </cell>
          <cell r="AB641">
            <v>0</v>
          </cell>
        </row>
        <row r="642">
          <cell r="I642" t="str">
            <v>Completar nivel de líquido de dirección hidráulica.</v>
          </cell>
          <cell r="J642" t="str">
            <v>Cambio de bujes de parrilla. Bujes  de barra estabilizadora. Presostato de dirección hidráulica. Completar nivel de líquido de dirección hidráulica.</v>
          </cell>
          <cell r="S642">
            <v>0</v>
          </cell>
          <cell r="V642">
            <v>0</v>
          </cell>
          <cell r="W642">
            <v>50000</v>
          </cell>
          <cell r="X642">
            <v>0</v>
          </cell>
          <cell r="Y642">
            <v>0</v>
          </cell>
          <cell r="Z642">
            <v>0</v>
          </cell>
          <cell r="AA642">
            <v>0</v>
          </cell>
          <cell r="AB642">
            <v>0</v>
          </cell>
        </row>
        <row r="643">
          <cell r="I643" t="str">
            <v>Alineación de ruedas.</v>
          </cell>
          <cell r="J643" t="str">
            <v>Cambio de bujes de parrilla. Bujes  de barra estabilizadora. Presostato de dirección hidráulica. Completar nivel de líquido de dirección hidráulica. Alineación de ruedas.</v>
          </cell>
          <cell r="S643">
            <v>0</v>
          </cell>
          <cell r="V643">
            <v>0</v>
          </cell>
          <cell r="W643">
            <v>50000</v>
          </cell>
          <cell r="X643">
            <v>0</v>
          </cell>
          <cell r="Y643">
            <v>0</v>
          </cell>
          <cell r="Z643">
            <v>0</v>
          </cell>
          <cell r="AA643">
            <v>0</v>
          </cell>
          <cell r="AB643">
            <v>0</v>
          </cell>
        </row>
        <row r="644">
          <cell r="G644" t="str">
            <v>Chrysler pt cruiser</v>
          </cell>
          <cell r="I644" t="str">
            <v>Bajar tanque, desagotar y limpiar.</v>
          </cell>
          <cell r="J644" t="str">
            <v>Bajar tanque, desagotar y limpiar.</v>
          </cell>
          <cell r="L644" t="str">
            <v>Junta tapa de válvula</v>
          </cell>
          <cell r="M644" t="str">
            <v>Barotto</v>
          </cell>
          <cell r="N644">
            <v>26400</v>
          </cell>
          <cell r="P644">
            <v>0.25</v>
          </cell>
          <cell r="Q644">
            <v>1</v>
          </cell>
          <cell r="R644">
            <v>33000</v>
          </cell>
          <cell r="S644">
            <v>33000</v>
          </cell>
          <cell r="V644">
            <v>0</v>
          </cell>
          <cell r="W644">
            <v>0</v>
          </cell>
          <cell r="X644">
            <v>26400</v>
          </cell>
          <cell r="Y644">
            <v>46080</v>
          </cell>
          <cell r="Z644">
            <v>137430</v>
          </cell>
          <cell r="AA644">
            <v>200000</v>
          </cell>
          <cell r="AB644">
            <v>337430</v>
          </cell>
        </row>
        <row r="645">
          <cell r="I645" t="str">
            <v>Limpieza y desubtrucción de aforador.</v>
          </cell>
          <cell r="J645" t="str">
            <v>Bajar tanque, desagotar y limpiar. Limpieza y desubtrucción de aforador.</v>
          </cell>
          <cell r="L645" t="str">
            <v xml:space="preserve">Válvula pcv </v>
          </cell>
          <cell r="M645" t="str">
            <v>Mercado Libre</v>
          </cell>
          <cell r="Q645">
            <v>1</v>
          </cell>
          <cell r="R645">
            <v>9250</v>
          </cell>
          <cell r="S645">
            <v>9250</v>
          </cell>
          <cell r="V645">
            <v>0</v>
          </cell>
          <cell r="W645">
            <v>0</v>
          </cell>
          <cell r="X645">
            <v>0</v>
          </cell>
          <cell r="Y645">
            <v>0</v>
          </cell>
          <cell r="Z645">
            <v>0</v>
          </cell>
          <cell r="AA645">
            <v>0</v>
          </cell>
          <cell r="AB645">
            <v>0</v>
          </cell>
        </row>
        <row r="646">
          <cell r="I646" t="str">
            <v>recambio bomba de nafta.</v>
          </cell>
          <cell r="J646" t="str">
            <v>Bajar tanque, desagotar y limpiar. Limpieza y desubtrucción de aforador. recambio bomba de nafta.</v>
          </cell>
          <cell r="L646" t="str">
            <v>Pico de bronce</v>
          </cell>
          <cell r="M646" t="str">
            <v>Hurtado</v>
          </cell>
          <cell r="Q646">
            <v>1</v>
          </cell>
          <cell r="R646">
            <v>4000</v>
          </cell>
          <cell r="S646">
            <v>4000</v>
          </cell>
          <cell r="V646">
            <v>0</v>
          </cell>
          <cell r="W646">
            <v>0</v>
          </cell>
          <cell r="X646">
            <v>0</v>
          </cell>
          <cell r="Y646">
            <v>0</v>
          </cell>
          <cell r="Z646">
            <v>0</v>
          </cell>
          <cell r="AA646">
            <v>0</v>
          </cell>
          <cell r="AB646">
            <v>0</v>
          </cell>
        </row>
        <row r="647">
          <cell r="I647" t="str">
            <v>Desubtrucción linea de combustible.</v>
          </cell>
          <cell r="J647" t="str">
            <v>Bajar tanque, desagotar y limpiar. Limpieza y desubtrucción de aforador. recambio bomba de nafta. Desubtrucción linea de combustible.</v>
          </cell>
          <cell r="L647" t="str">
            <v>Bulbo temperatura agua(ficha)</v>
          </cell>
          <cell r="M647" t="str">
            <v>Barotto</v>
          </cell>
          <cell r="N647">
            <v>7840</v>
          </cell>
          <cell r="P647">
            <v>0.25</v>
          </cell>
          <cell r="Q647">
            <v>1</v>
          </cell>
          <cell r="R647">
            <v>9800</v>
          </cell>
          <cell r="S647">
            <v>9800</v>
          </cell>
          <cell r="T647">
            <v>1</v>
          </cell>
          <cell r="U647">
            <v>200000</v>
          </cell>
          <cell r="V647">
            <v>200000</v>
          </cell>
          <cell r="W647">
            <v>200000</v>
          </cell>
          <cell r="X647">
            <v>7840</v>
          </cell>
          <cell r="Y647">
            <v>0</v>
          </cell>
          <cell r="Z647">
            <v>0</v>
          </cell>
          <cell r="AA647">
            <v>0</v>
          </cell>
          <cell r="AB647">
            <v>0</v>
          </cell>
        </row>
        <row r="648">
          <cell r="I648" t="str">
            <v>Remplazo y reacondicionamiento de rampa de inyectores y ramal.</v>
          </cell>
          <cell r="J648" t="str">
            <v>Bajar tanque, desagotar y limpiar. Limpieza y desubtrucción de aforador. recambio bomba de nafta. Desubtrucción linea de combustible. Remplazo y reacondicionamiento de rampa de inyectores y ramal.</v>
          </cell>
          <cell r="L648" t="str">
            <v>Bomba de nafta fispa</v>
          </cell>
          <cell r="M648" t="str">
            <v>Barotto</v>
          </cell>
          <cell r="N648">
            <v>11840</v>
          </cell>
          <cell r="P648">
            <v>0.25</v>
          </cell>
          <cell r="Q648">
            <v>1</v>
          </cell>
          <cell r="R648">
            <v>14800</v>
          </cell>
          <cell r="S648">
            <v>14800</v>
          </cell>
          <cell r="V648">
            <v>0</v>
          </cell>
          <cell r="W648">
            <v>200000</v>
          </cell>
          <cell r="X648">
            <v>11840</v>
          </cell>
          <cell r="Y648">
            <v>0</v>
          </cell>
          <cell r="Z648">
            <v>0</v>
          </cell>
          <cell r="AA648">
            <v>0</v>
          </cell>
          <cell r="AB648">
            <v>0</v>
          </cell>
        </row>
        <row r="649">
          <cell r="I649" t="str">
            <v>Remplazo de sensor de temperatura. Prueba de termostato remplazo de oringg y armado.</v>
          </cell>
          <cell r="J649" t="str">
            <v>Bajar tanque, desagotar y limpiar. Limpieza y desubtrucción de aforador. recambio bomba de nafta. Desubtrucción linea de combustible. Remplazo y reacondicionamiento de rampa de inyectores y ramal. Remplazo de sensor de temperatura. Prueba de termostato remplazo de oringg y armado.</v>
          </cell>
          <cell r="L649" t="str">
            <v xml:space="preserve">Filtro de aceite Mahle </v>
          </cell>
          <cell r="M649" t="str">
            <v>Taller</v>
          </cell>
          <cell r="Q649">
            <v>1</v>
          </cell>
          <cell r="R649">
            <v>5600</v>
          </cell>
          <cell r="S649">
            <v>5600</v>
          </cell>
          <cell r="V649">
            <v>0</v>
          </cell>
          <cell r="W649">
            <v>200000</v>
          </cell>
          <cell r="X649">
            <v>0</v>
          </cell>
          <cell r="Y649">
            <v>0</v>
          </cell>
          <cell r="Z649">
            <v>0</v>
          </cell>
          <cell r="AA649">
            <v>0</v>
          </cell>
          <cell r="AB649">
            <v>0</v>
          </cell>
        </row>
        <row r="650">
          <cell r="I650" t="str">
            <v>Reacondicionamiento admisión y ramal principal.</v>
          </cell>
          <cell r="J650" t="str">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v>
          </cell>
          <cell r="L650" t="str">
            <v>Aceite 5w40</v>
          </cell>
          <cell r="M650" t="str">
            <v>Taller</v>
          </cell>
          <cell r="Q650">
            <v>5</v>
          </cell>
          <cell r="R650">
            <v>7800</v>
          </cell>
          <cell r="S650">
            <v>39000</v>
          </cell>
          <cell r="V650">
            <v>0</v>
          </cell>
          <cell r="W650">
            <v>200000</v>
          </cell>
          <cell r="X650">
            <v>0</v>
          </cell>
          <cell r="Y650">
            <v>0</v>
          </cell>
          <cell r="Z650">
            <v>0</v>
          </cell>
          <cell r="AA650">
            <v>0</v>
          </cell>
          <cell r="AB650">
            <v>0</v>
          </cell>
        </row>
        <row r="651">
          <cell r="I651" t="str">
            <v>Reacondicionamiento tapa de válvula ( pico quebrado y pcv)</v>
          </cell>
          <cell r="J651" t="str">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v>
          </cell>
          <cell r="L651" t="str">
            <v>Aceite transmisión</v>
          </cell>
          <cell r="M651" t="str">
            <v>Taller</v>
          </cell>
          <cell r="Q651">
            <v>2</v>
          </cell>
          <cell r="R651">
            <v>4440</v>
          </cell>
          <cell r="S651">
            <v>8880</v>
          </cell>
          <cell r="V651">
            <v>0</v>
          </cell>
          <cell r="W651">
            <v>200000</v>
          </cell>
          <cell r="X651">
            <v>0</v>
          </cell>
          <cell r="Y651">
            <v>0</v>
          </cell>
          <cell r="Z651">
            <v>0</v>
          </cell>
          <cell r="AA651">
            <v>0</v>
          </cell>
          <cell r="AB651">
            <v>0</v>
          </cell>
        </row>
        <row r="652">
          <cell r="I652" t="str">
            <v>Cambio de aceite y filtros.</v>
          </cell>
          <cell r="J652" t="str">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v>
          </cell>
          <cell r="L652" t="str">
            <v>Aditivo limpia motores wuith</v>
          </cell>
          <cell r="M652" t="str">
            <v>Taller</v>
          </cell>
          <cell r="Q652">
            <v>1</v>
          </cell>
          <cell r="R652">
            <v>9800</v>
          </cell>
          <cell r="S652">
            <v>9800</v>
          </cell>
          <cell r="V652">
            <v>0</v>
          </cell>
          <cell r="W652">
            <v>200000</v>
          </cell>
          <cell r="X652">
            <v>0</v>
          </cell>
          <cell r="Y652">
            <v>0</v>
          </cell>
          <cell r="Z652">
            <v>0</v>
          </cell>
          <cell r="AA652">
            <v>0</v>
          </cell>
          <cell r="AB652">
            <v>0</v>
          </cell>
        </row>
        <row r="653">
          <cell r="J653" t="str">
            <v xml:space="preserve">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 </v>
          </cell>
          <cell r="L653" t="str">
            <v>Nafta súper YPF</v>
          </cell>
          <cell r="M653" t="str">
            <v>Taller</v>
          </cell>
          <cell r="Q653">
            <v>10</v>
          </cell>
          <cell r="R653">
            <v>330</v>
          </cell>
          <cell r="S653">
            <v>3300</v>
          </cell>
          <cell r="V653">
            <v>0</v>
          </cell>
          <cell r="W653">
            <v>200000</v>
          </cell>
          <cell r="X653">
            <v>0</v>
          </cell>
          <cell r="Y653">
            <v>0</v>
          </cell>
          <cell r="Z653">
            <v>0</v>
          </cell>
          <cell r="AA653">
            <v>0</v>
          </cell>
          <cell r="AB653">
            <v>0</v>
          </cell>
        </row>
        <row r="654">
          <cell r="I654" t="str">
            <v xml:space="preserve">Puesta en marcha. Lavado del interior del block del motor parte de aceite. </v>
          </cell>
          <cell r="J654" t="str">
            <v xml:space="preserve">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  Puesta en marcha. Lavado del interior del block del motor parte de aceite. </v>
          </cell>
          <cell r="S654">
            <v>0</v>
          </cell>
          <cell r="V654">
            <v>0</v>
          </cell>
          <cell r="W654">
            <v>200000</v>
          </cell>
          <cell r="X654">
            <v>0</v>
          </cell>
          <cell r="Y654">
            <v>0</v>
          </cell>
          <cell r="Z654">
            <v>0</v>
          </cell>
          <cell r="AA654">
            <v>0</v>
          </cell>
          <cell r="AB654">
            <v>0</v>
          </cell>
        </row>
        <row r="655">
          <cell r="I655" t="str">
            <v>Control de bujías de encendido, de bobina.</v>
          </cell>
          <cell r="J655" t="str">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  Puesta en marcha. Lavado del interior del block del motor parte de aceite.  Control de bujías de encendido, de bobina.</v>
          </cell>
          <cell r="S655">
            <v>0</v>
          </cell>
          <cell r="V655">
            <v>0</v>
          </cell>
          <cell r="W655">
            <v>200000</v>
          </cell>
          <cell r="X655">
            <v>0</v>
          </cell>
          <cell r="Y655">
            <v>0</v>
          </cell>
          <cell r="Z655">
            <v>0</v>
          </cell>
          <cell r="AA655">
            <v>0</v>
          </cell>
          <cell r="AB655">
            <v>0</v>
          </cell>
        </row>
        <row r="656">
          <cell r="I656" t="str">
            <v>Completar nivel de aceite en caja de velocidad.</v>
          </cell>
          <cell r="J656" t="str">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  Puesta en marcha. Lavado del interior del block del motor parte de aceite.  Control de bujías de encendido, de bobina. Completar nivel de aceite en caja de velocidad.</v>
          </cell>
          <cell r="S656">
            <v>0</v>
          </cell>
          <cell r="V656">
            <v>0</v>
          </cell>
          <cell r="W656">
            <v>200000</v>
          </cell>
          <cell r="X656">
            <v>0</v>
          </cell>
          <cell r="Y656">
            <v>0</v>
          </cell>
          <cell r="Z656">
            <v>0</v>
          </cell>
          <cell r="AA656">
            <v>0</v>
          </cell>
          <cell r="AB656">
            <v>0</v>
          </cell>
        </row>
        <row r="657">
          <cell r="G657" t="str">
            <v>Ford Ranger</v>
          </cell>
          <cell r="H657">
            <v>635469</v>
          </cell>
          <cell r="I657" t="str">
            <v>Service cambio de aceite y filtros.</v>
          </cell>
          <cell r="J657" t="str">
            <v>Service cambio de aceite y filtros.</v>
          </cell>
          <cell r="L657" t="str">
            <v>Aceite motor 5w30</v>
          </cell>
          <cell r="M657" t="str">
            <v>Taller</v>
          </cell>
          <cell r="N657">
            <v>2112.39</v>
          </cell>
          <cell r="P657">
            <v>2.6924999644951932</v>
          </cell>
          <cell r="Q657">
            <v>7.5</v>
          </cell>
          <cell r="R657">
            <v>7800</v>
          </cell>
          <cell r="S657">
            <v>58500</v>
          </cell>
          <cell r="V657">
            <v>0</v>
          </cell>
          <cell r="W657">
            <v>0</v>
          </cell>
          <cell r="X657">
            <v>15842.924999999999</v>
          </cell>
          <cell r="Y657">
            <v>2112.39</v>
          </cell>
          <cell r="Z657">
            <v>88900</v>
          </cell>
          <cell r="AA657">
            <v>22000</v>
          </cell>
          <cell r="AB657">
            <v>110900</v>
          </cell>
        </row>
        <row r="658">
          <cell r="I658" t="str">
            <v>Control general del vehículo.</v>
          </cell>
          <cell r="J658" t="str">
            <v>Service cambio de aceite y filtros. Control general del vehículo.</v>
          </cell>
          <cell r="L658" t="str">
            <v>Filtro aceite</v>
          </cell>
          <cell r="M658" t="str">
            <v>Taller</v>
          </cell>
          <cell r="Q658">
            <v>1</v>
          </cell>
          <cell r="R658">
            <v>9300</v>
          </cell>
          <cell r="S658">
            <v>9300</v>
          </cell>
          <cell r="T658">
            <v>1</v>
          </cell>
          <cell r="U658">
            <v>22000</v>
          </cell>
          <cell r="V658">
            <v>22000</v>
          </cell>
          <cell r="W658">
            <v>22000</v>
          </cell>
          <cell r="X658">
            <v>0</v>
          </cell>
          <cell r="Y658">
            <v>0</v>
          </cell>
          <cell r="Z658">
            <v>0</v>
          </cell>
          <cell r="AA658">
            <v>0</v>
          </cell>
          <cell r="AB658">
            <v>0</v>
          </cell>
        </row>
        <row r="659">
          <cell r="J659" t="str">
            <v xml:space="preserve">Service cambio de aceite y filtros. Control general del vehículo. </v>
          </cell>
          <cell r="L659" t="str">
            <v>Filtro aire</v>
          </cell>
          <cell r="M659" t="str">
            <v>Taller</v>
          </cell>
          <cell r="Q659">
            <v>1</v>
          </cell>
          <cell r="R659">
            <v>13400</v>
          </cell>
          <cell r="S659">
            <v>13400</v>
          </cell>
          <cell r="V659">
            <v>0</v>
          </cell>
          <cell r="W659">
            <v>22000</v>
          </cell>
          <cell r="X659">
            <v>0</v>
          </cell>
          <cell r="Y659">
            <v>0</v>
          </cell>
          <cell r="Z659">
            <v>0</v>
          </cell>
          <cell r="AA659">
            <v>0</v>
          </cell>
          <cell r="AB659">
            <v>0</v>
          </cell>
        </row>
        <row r="660">
          <cell r="J660" t="str">
            <v xml:space="preserve">Service cambio de aceite y filtros. Control general del vehículo.  </v>
          </cell>
          <cell r="L660" t="str">
            <v>Filtro gasoil</v>
          </cell>
          <cell r="M660" t="str">
            <v>Taller</v>
          </cell>
          <cell r="Q660">
            <v>1</v>
          </cell>
          <cell r="R660">
            <v>7700</v>
          </cell>
          <cell r="S660">
            <v>7700</v>
          </cell>
          <cell r="V660">
            <v>0</v>
          </cell>
          <cell r="W660">
            <v>22000</v>
          </cell>
          <cell r="X660">
            <v>0</v>
          </cell>
          <cell r="Y660">
            <v>0</v>
          </cell>
          <cell r="Z660">
            <v>0</v>
          </cell>
          <cell r="AA660">
            <v>0</v>
          </cell>
          <cell r="AB660">
            <v>0</v>
          </cell>
        </row>
        <row r="661">
          <cell r="G661" t="str">
            <v xml:space="preserve"> VW FOX</v>
          </cell>
          <cell r="H661">
            <v>214616</v>
          </cell>
          <cell r="I661" t="str">
            <v>Cambio de ambos bujes de parrilla.</v>
          </cell>
          <cell r="J661" t="str">
            <v>Cambio de ambos bujes de parrilla.</v>
          </cell>
          <cell r="L661" t="str">
            <v>Bujes de parrilla chicos</v>
          </cell>
          <cell r="M661" t="str">
            <v>Barotto</v>
          </cell>
          <cell r="N661">
            <v>6800</v>
          </cell>
          <cell r="P661">
            <v>0.25</v>
          </cell>
          <cell r="Q661">
            <v>2</v>
          </cell>
          <cell r="R661">
            <v>8500</v>
          </cell>
          <cell r="S661">
            <v>17000</v>
          </cell>
          <cell r="T661">
            <v>1</v>
          </cell>
          <cell r="U661">
            <v>35000</v>
          </cell>
          <cell r="V661">
            <v>35000</v>
          </cell>
          <cell r="W661">
            <v>35000</v>
          </cell>
          <cell r="X661">
            <v>13600</v>
          </cell>
          <cell r="Y661">
            <v>14160</v>
          </cell>
          <cell r="Z661">
            <v>39690</v>
          </cell>
          <cell r="AA661">
            <v>35000</v>
          </cell>
          <cell r="AB661">
            <v>74690</v>
          </cell>
        </row>
        <row r="662">
          <cell r="I662" t="str">
            <v>Regular convergencia.</v>
          </cell>
          <cell r="J662" t="str">
            <v>Cambio de ambos bujes de parrilla. Regular convergencia.</v>
          </cell>
          <cell r="L662" t="str">
            <v>Bujes de parrilla grandes</v>
          </cell>
          <cell r="M662" t="str">
            <v>Barotto</v>
          </cell>
          <cell r="N662">
            <v>7360</v>
          </cell>
          <cell r="P662">
            <v>0.25</v>
          </cell>
          <cell r="Q662">
            <v>2</v>
          </cell>
          <cell r="R662">
            <v>9200</v>
          </cell>
          <cell r="S662">
            <v>18400</v>
          </cell>
          <cell r="V662">
            <v>0</v>
          </cell>
          <cell r="W662">
            <v>35000</v>
          </cell>
          <cell r="X662">
            <v>14720</v>
          </cell>
          <cell r="Y662">
            <v>0</v>
          </cell>
          <cell r="Z662">
            <v>0</v>
          </cell>
          <cell r="AA662">
            <v>0</v>
          </cell>
          <cell r="AB662">
            <v>0</v>
          </cell>
        </row>
        <row r="663">
          <cell r="I663" t="str">
            <v>Desarmar suspensión delantera de ambos lados .</v>
          </cell>
          <cell r="J663" t="str">
            <v>Cambio de ambos bujes de parrilla. Regular convergencia. Desarmar suspensión delantera de ambos lados .</v>
          </cell>
          <cell r="L663" t="str">
            <v>aceite 10w40</v>
          </cell>
          <cell r="M663" t="str">
            <v>Taller</v>
          </cell>
          <cell r="Q663">
            <v>1</v>
          </cell>
          <cell r="R663">
            <v>4290</v>
          </cell>
          <cell r="S663">
            <v>4290</v>
          </cell>
          <cell r="V663">
            <v>0</v>
          </cell>
          <cell r="W663">
            <v>35000</v>
          </cell>
          <cell r="X663">
            <v>0</v>
          </cell>
          <cell r="Y663">
            <v>0</v>
          </cell>
          <cell r="Z663">
            <v>0</v>
          </cell>
          <cell r="AA663">
            <v>0</v>
          </cell>
          <cell r="AB663">
            <v>0</v>
          </cell>
        </row>
        <row r="664">
          <cell r="I664" t="str">
            <v>Sacar ambas parrillas inferiores, reparar las mismas con bujes nuevos. Armado total.</v>
          </cell>
          <cell r="J664" t="str">
            <v>Cambio de ambos bujes de parrilla. Regular convergencia. Desarmar suspensión delantera de ambos lados . Sacar ambas parrillas inferiores, reparar las mismas con bujes nuevos. Armado total.</v>
          </cell>
          <cell r="S664">
            <v>0</v>
          </cell>
          <cell r="V664">
            <v>0</v>
          </cell>
          <cell r="W664">
            <v>35000</v>
          </cell>
          <cell r="X664">
            <v>0</v>
          </cell>
          <cell r="Y664">
            <v>0</v>
          </cell>
          <cell r="Z664">
            <v>0</v>
          </cell>
          <cell r="AA664">
            <v>0</v>
          </cell>
          <cell r="AB664">
            <v>0</v>
          </cell>
        </row>
        <row r="665">
          <cell r="G665" t="str">
            <v>Renault Clio</v>
          </cell>
          <cell r="H665">
            <v>39000</v>
          </cell>
          <cell r="I665" t="str">
            <v>Cambiar bujías de precalentamiento y ajustar correa poliv.</v>
          </cell>
          <cell r="J665" t="str">
            <v>Cambiar bujías de precalentamiento y ajustar correa poliv.</v>
          </cell>
          <cell r="L665" t="str">
            <v>Bujias de precalentamiento</v>
          </cell>
          <cell r="M665" t="str">
            <v>Rep Serrano</v>
          </cell>
          <cell r="N665">
            <v>4648</v>
          </cell>
          <cell r="P665">
            <v>0.25</v>
          </cell>
          <cell r="Q665">
            <v>4</v>
          </cell>
          <cell r="R665">
            <v>5810</v>
          </cell>
          <cell r="S665">
            <v>23240</v>
          </cell>
          <cell r="T665">
            <v>1</v>
          </cell>
          <cell r="U665">
            <v>10000</v>
          </cell>
          <cell r="V665">
            <v>10000</v>
          </cell>
          <cell r="W665">
            <v>10000</v>
          </cell>
          <cell r="X665">
            <v>18592</v>
          </cell>
          <cell r="Y665">
            <v>4648</v>
          </cell>
          <cell r="Z665">
            <v>23240</v>
          </cell>
          <cell r="AA665">
            <v>10000</v>
          </cell>
          <cell r="AB665">
            <v>33240</v>
          </cell>
        </row>
        <row r="666">
          <cell r="G666" t="str">
            <v>KANGOO</v>
          </cell>
          <cell r="I666" t="str">
            <v>Cambiar pastillas de freno.</v>
          </cell>
          <cell r="J666" t="str">
            <v>Cambiar pastillas de freno.</v>
          </cell>
          <cell r="S666">
            <v>0</v>
          </cell>
          <cell r="T666">
            <v>1</v>
          </cell>
          <cell r="U666">
            <v>7000</v>
          </cell>
          <cell r="V666">
            <v>7000</v>
          </cell>
          <cell r="W666">
            <v>7000</v>
          </cell>
          <cell r="X666">
            <v>0</v>
          </cell>
          <cell r="Y666">
            <v>0</v>
          </cell>
          <cell r="Z666">
            <v>0</v>
          </cell>
          <cell r="AA666">
            <v>7000</v>
          </cell>
          <cell r="AB666">
            <v>7000</v>
          </cell>
        </row>
        <row r="667">
          <cell r="G667" t="str">
            <v>Renault Master</v>
          </cell>
          <cell r="H667">
            <v>141529</v>
          </cell>
          <cell r="I667" t="str">
            <v>Service cambio de aceite y filtros</v>
          </cell>
          <cell r="J667" t="str">
            <v>Service cambio de aceite y filtros</v>
          </cell>
          <cell r="L667" t="str">
            <v>Aceite motor 5w30</v>
          </cell>
          <cell r="M667" t="str">
            <v>Taller</v>
          </cell>
          <cell r="Q667">
            <v>8.25</v>
          </cell>
          <cell r="R667">
            <v>7800</v>
          </cell>
          <cell r="S667">
            <v>64350</v>
          </cell>
          <cell r="V667">
            <v>0</v>
          </cell>
          <cell r="W667">
            <v>0</v>
          </cell>
          <cell r="X667">
            <v>0</v>
          </cell>
          <cell r="Y667">
            <v>0</v>
          </cell>
          <cell r="Z667">
            <v>105610</v>
          </cell>
          <cell r="AA667">
            <v>30000</v>
          </cell>
          <cell r="AB667">
            <v>135610</v>
          </cell>
        </row>
        <row r="668">
          <cell r="I668" t="str">
            <v>Control del vehículo, control tren delantero.</v>
          </cell>
          <cell r="J668" t="str">
            <v>Service cambio de aceite y filtros Control del vehículo, control tren delantero.</v>
          </cell>
          <cell r="L668" t="str">
            <v>Filtro aceite</v>
          </cell>
          <cell r="M668" t="str">
            <v>Taller</v>
          </cell>
          <cell r="Q668">
            <v>1</v>
          </cell>
          <cell r="R668">
            <v>6300</v>
          </cell>
          <cell r="S668">
            <v>6300</v>
          </cell>
          <cell r="T668">
            <v>1</v>
          </cell>
          <cell r="U668">
            <v>30000</v>
          </cell>
          <cell r="V668">
            <v>30000</v>
          </cell>
          <cell r="W668">
            <v>30000</v>
          </cell>
          <cell r="X668">
            <v>0</v>
          </cell>
          <cell r="Y668">
            <v>0</v>
          </cell>
          <cell r="Z668">
            <v>0</v>
          </cell>
          <cell r="AA668">
            <v>0</v>
          </cell>
          <cell r="AB668">
            <v>0</v>
          </cell>
        </row>
        <row r="669">
          <cell r="J669" t="str">
            <v xml:space="preserve">Service cambio de aceite y filtros Control del vehículo, control tren delantero. </v>
          </cell>
          <cell r="L669" t="str">
            <v>Filtro  aire</v>
          </cell>
          <cell r="M669" t="str">
            <v>Rep Serrano</v>
          </cell>
          <cell r="Q669">
            <v>1</v>
          </cell>
          <cell r="R669">
            <v>12960</v>
          </cell>
          <cell r="S669">
            <v>12960</v>
          </cell>
          <cell r="V669">
            <v>0</v>
          </cell>
          <cell r="W669">
            <v>30000</v>
          </cell>
          <cell r="X669">
            <v>0</v>
          </cell>
          <cell r="Y669">
            <v>0</v>
          </cell>
          <cell r="Z669">
            <v>0</v>
          </cell>
          <cell r="AA669">
            <v>0</v>
          </cell>
          <cell r="AB669">
            <v>0</v>
          </cell>
        </row>
        <row r="670">
          <cell r="J670" t="str">
            <v xml:space="preserve">Service cambio de aceite y filtros Control del vehículo, control tren delantero.  </v>
          </cell>
          <cell r="L670" t="str">
            <v>Filtro Gasoil</v>
          </cell>
          <cell r="M670" t="str">
            <v>Rep Serrano</v>
          </cell>
          <cell r="Q670">
            <v>1</v>
          </cell>
          <cell r="R670">
            <v>22000</v>
          </cell>
          <cell r="S670">
            <v>22000</v>
          </cell>
          <cell r="V670">
            <v>0</v>
          </cell>
          <cell r="W670">
            <v>30000</v>
          </cell>
          <cell r="X670">
            <v>0</v>
          </cell>
          <cell r="Y670">
            <v>0</v>
          </cell>
          <cell r="Z670">
            <v>0</v>
          </cell>
          <cell r="AA670">
            <v>0</v>
          </cell>
          <cell r="AB670">
            <v>0</v>
          </cell>
        </row>
        <row r="671">
          <cell r="G671" t="str">
            <v>Renault Kangoo</v>
          </cell>
          <cell r="H671">
            <v>59885</v>
          </cell>
          <cell r="I671" t="str">
            <v>Distribución con bomba. Recambio polea tensora poliv.</v>
          </cell>
          <cell r="J671" t="str">
            <v>Distribución con bomba. Recambio polea tensora poliv.</v>
          </cell>
          <cell r="L671" t="str">
            <v>Kit distribución</v>
          </cell>
          <cell r="M671" t="str">
            <v>Propio cliente</v>
          </cell>
          <cell r="S671">
            <v>0</v>
          </cell>
          <cell r="V671">
            <v>0</v>
          </cell>
          <cell r="W671">
            <v>0</v>
          </cell>
          <cell r="X671">
            <v>0</v>
          </cell>
          <cell r="Y671">
            <v>0</v>
          </cell>
          <cell r="Z671">
            <v>17450</v>
          </cell>
          <cell r="AA671">
            <v>45000</v>
          </cell>
          <cell r="AB671">
            <v>62450</v>
          </cell>
        </row>
        <row r="672">
          <cell r="I672" t="str">
            <v>Drenado y purgado sistema de refrigeración . Rotación de ruedas. Revisión de bolilleros traseros.</v>
          </cell>
          <cell r="J672" t="str">
            <v>Distribución con bomba. Recambio polea tensora poliv. Drenado y purgado sistema de refrigeración . Rotación de ruedas. Revisión de bolilleros traseros.</v>
          </cell>
          <cell r="L672" t="str">
            <v>Bomba de agua</v>
          </cell>
          <cell r="M672" t="str">
            <v>Propio cliente</v>
          </cell>
          <cell r="S672">
            <v>0</v>
          </cell>
          <cell r="V672">
            <v>0</v>
          </cell>
          <cell r="W672">
            <v>0</v>
          </cell>
          <cell r="X672">
            <v>0</v>
          </cell>
          <cell r="Y672">
            <v>0</v>
          </cell>
          <cell r="Z672">
            <v>0</v>
          </cell>
          <cell r="AA672">
            <v>0</v>
          </cell>
          <cell r="AB672">
            <v>0</v>
          </cell>
        </row>
        <row r="673">
          <cell r="I673" t="str">
            <v>Controlar bolillero trasero se hayó bolillero lado derecho trasero roto.</v>
          </cell>
          <cell r="J673" t="str">
            <v>Distribución con bomba. Recambio polea tensora poliv. Drenado y purgado sistema de refrigeración . Rotación de ruedas. Revisión de bolilleros traseros. Controlar bolillero trasero se hayó bolillero lado derecho trasero roto.</v>
          </cell>
          <cell r="L673" t="str">
            <v>Polea tensora poliv</v>
          </cell>
          <cell r="M673" t="str">
            <v>Rep Serrano</v>
          </cell>
          <cell r="Q673">
            <v>1</v>
          </cell>
          <cell r="R673">
            <v>7850</v>
          </cell>
          <cell r="S673">
            <v>7850</v>
          </cell>
          <cell r="V673">
            <v>0</v>
          </cell>
          <cell r="W673">
            <v>0</v>
          </cell>
          <cell r="X673">
            <v>0</v>
          </cell>
          <cell r="Y673">
            <v>0</v>
          </cell>
          <cell r="Z673">
            <v>0</v>
          </cell>
          <cell r="AA673">
            <v>0</v>
          </cell>
          <cell r="AB673">
            <v>0</v>
          </cell>
        </row>
        <row r="674">
          <cell r="J674" t="str">
            <v xml:space="preserve">Distribución con bomba. Recambio polea tensora poliv. Drenado y purgado sistema de refrigeración . Rotación de ruedas. Revisión de bolilleros traseros. Controlar bolillero trasero se hayó bolillero lado derecho trasero roto. </v>
          </cell>
          <cell r="L674" t="str">
            <v>correa poliv 5PK1750</v>
          </cell>
          <cell r="M674" t="str">
            <v>Propio cliente</v>
          </cell>
          <cell r="S674">
            <v>0</v>
          </cell>
          <cell r="V674">
            <v>0</v>
          </cell>
          <cell r="W674">
            <v>0</v>
          </cell>
          <cell r="X674">
            <v>0</v>
          </cell>
          <cell r="Y674">
            <v>0</v>
          </cell>
          <cell r="Z674">
            <v>0</v>
          </cell>
          <cell r="AA674">
            <v>0</v>
          </cell>
          <cell r="AB674">
            <v>0</v>
          </cell>
        </row>
        <row r="675">
          <cell r="J675" t="str">
            <v xml:space="preserve">Distribución con bomba. Recambio polea tensora poliv. Drenado y purgado sistema de refrigeración . Rotación de ruedas. Revisión de bolilleros traseros. Controlar bolillero trasero se hayó bolillero lado derecho trasero roto.  </v>
          </cell>
          <cell r="L675" t="str">
            <v>Liquido refrigerante + agua destilada</v>
          </cell>
          <cell r="M675" t="str">
            <v>Taller</v>
          </cell>
          <cell r="Q675">
            <v>1</v>
          </cell>
          <cell r="R675">
            <v>8400</v>
          </cell>
          <cell r="S675">
            <v>8400</v>
          </cell>
          <cell r="T675">
            <v>1</v>
          </cell>
          <cell r="U675">
            <v>45000</v>
          </cell>
          <cell r="V675">
            <v>45000</v>
          </cell>
          <cell r="W675">
            <v>45000</v>
          </cell>
          <cell r="X675">
            <v>0</v>
          </cell>
          <cell r="Y675">
            <v>0</v>
          </cell>
          <cell r="Z675">
            <v>0</v>
          </cell>
          <cell r="AA675">
            <v>0</v>
          </cell>
          <cell r="AB675">
            <v>0</v>
          </cell>
        </row>
        <row r="676">
          <cell r="J676" t="str">
            <v xml:space="preserve">Distribución con bomba. Recambio polea tensora poliv. Drenado y purgado sistema de refrigeración . Rotación de ruedas. Revisión de bolilleros traseros. Controlar bolillero trasero se hayó bolillero lado derecho trasero roto.   </v>
          </cell>
          <cell r="L676" t="str">
            <v>agua destilada</v>
          </cell>
          <cell r="M676" t="str">
            <v>Taller</v>
          </cell>
          <cell r="Q676">
            <v>1</v>
          </cell>
          <cell r="R676">
            <v>1200</v>
          </cell>
          <cell r="S676">
            <v>1200</v>
          </cell>
          <cell r="V676">
            <v>0</v>
          </cell>
          <cell r="W676">
            <v>45000</v>
          </cell>
          <cell r="X676">
            <v>0</v>
          </cell>
          <cell r="Y676">
            <v>0</v>
          </cell>
          <cell r="Z676">
            <v>0</v>
          </cell>
          <cell r="AA676">
            <v>0</v>
          </cell>
          <cell r="AB676">
            <v>0</v>
          </cell>
        </row>
        <row r="677">
          <cell r="G677" t="str">
            <v>KANGOO</v>
          </cell>
          <cell r="H677">
            <v>134564</v>
          </cell>
          <cell r="I677" t="str">
            <v>Cambiar ambos amortiguadores. Cambiar ambas cazoletas. Regular topes, regular convergencia.</v>
          </cell>
          <cell r="J677" t="str">
            <v>Cambiar ambos amortiguadores. Cambiar ambas cazoletas. Regular topes, regular convergencia.</v>
          </cell>
          <cell r="L677" t="str">
            <v>Fuelles</v>
          </cell>
          <cell r="M677" t="str">
            <v>Taller</v>
          </cell>
          <cell r="Q677">
            <v>2</v>
          </cell>
          <cell r="R677">
            <v>2250</v>
          </cell>
          <cell r="S677">
            <v>4500</v>
          </cell>
          <cell r="T677">
            <v>1</v>
          </cell>
          <cell r="U677">
            <v>30000</v>
          </cell>
          <cell r="V677">
            <v>30000</v>
          </cell>
          <cell r="W677">
            <v>30000</v>
          </cell>
          <cell r="X677">
            <v>0</v>
          </cell>
          <cell r="Y677">
            <v>0</v>
          </cell>
          <cell r="Z677">
            <v>103520.5</v>
          </cell>
          <cell r="AA677">
            <v>30000</v>
          </cell>
          <cell r="AB677">
            <v>133520.5</v>
          </cell>
        </row>
        <row r="678">
          <cell r="J678" t="str">
            <v xml:space="preserve">Cambiar ambos amortiguadores. Cambiar ambas cazoletas. Regular topes, regular convergencia. </v>
          </cell>
          <cell r="L678" t="str">
            <v>Cazoletas sin crapodina</v>
          </cell>
          <cell r="M678" t="str">
            <v>Taller</v>
          </cell>
          <cell r="Q678">
            <v>2</v>
          </cell>
          <cell r="R678">
            <v>10931.25</v>
          </cell>
          <cell r="S678">
            <v>21862.5</v>
          </cell>
          <cell r="V678">
            <v>0</v>
          </cell>
          <cell r="W678">
            <v>30000</v>
          </cell>
          <cell r="X678">
            <v>0</v>
          </cell>
          <cell r="Y678">
            <v>0</v>
          </cell>
          <cell r="Z678">
            <v>0</v>
          </cell>
          <cell r="AA678">
            <v>0</v>
          </cell>
          <cell r="AB678">
            <v>0</v>
          </cell>
        </row>
        <row r="679">
          <cell r="J679" t="str">
            <v xml:space="preserve">Cambiar ambos amortiguadores. Cambiar ambas cazoletas. Regular topes, regular convergencia.  </v>
          </cell>
          <cell r="L679" t="str">
            <v>Amortiguadores delanteros</v>
          </cell>
          <cell r="M679" t="str">
            <v>Taller</v>
          </cell>
          <cell r="Q679">
            <v>2</v>
          </cell>
          <cell r="R679">
            <v>37329</v>
          </cell>
          <cell r="S679">
            <v>74658</v>
          </cell>
          <cell r="V679">
            <v>0</v>
          </cell>
          <cell r="W679">
            <v>30000</v>
          </cell>
          <cell r="X679">
            <v>0</v>
          </cell>
          <cell r="Y679">
            <v>0</v>
          </cell>
          <cell r="Z679">
            <v>0</v>
          </cell>
          <cell r="AA679">
            <v>0</v>
          </cell>
          <cell r="AB679">
            <v>0</v>
          </cell>
        </row>
        <row r="680">
          <cell r="J680" t="str">
            <v xml:space="preserve">Cambiar ambos amortiguadores. Cambiar ambas cazoletas. Regular topes, regular convergencia.   </v>
          </cell>
          <cell r="S680">
            <v>0</v>
          </cell>
          <cell r="V680">
            <v>0</v>
          </cell>
          <cell r="W680">
            <v>30000</v>
          </cell>
          <cell r="X680">
            <v>0</v>
          </cell>
          <cell r="Y680">
            <v>0</v>
          </cell>
          <cell r="Z680">
            <v>0</v>
          </cell>
          <cell r="AA680">
            <v>0</v>
          </cell>
          <cell r="AB680">
            <v>0</v>
          </cell>
        </row>
        <row r="681">
          <cell r="I681" t="str">
            <v>Cambio de foco delantero izquierdo</v>
          </cell>
          <cell r="J681" t="str">
            <v>Cambiar ambos amortiguadores. Cambiar ambas cazoletas. Regular topes, regular convergencia.    Cambio de foco delantero izquierdo</v>
          </cell>
          <cell r="Q681">
            <v>1</v>
          </cell>
          <cell r="R681">
            <v>2500</v>
          </cell>
          <cell r="S681">
            <v>2500</v>
          </cell>
          <cell r="V681">
            <v>0</v>
          </cell>
          <cell r="W681">
            <v>30000</v>
          </cell>
          <cell r="X681">
            <v>0</v>
          </cell>
          <cell r="Y681">
            <v>0</v>
          </cell>
          <cell r="Z681">
            <v>0</v>
          </cell>
          <cell r="AA681">
            <v>0</v>
          </cell>
          <cell r="AB681">
            <v>0</v>
          </cell>
        </row>
        <row r="682">
          <cell r="G682" t="str">
            <v>KANGOO</v>
          </cell>
          <cell r="H682">
            <v>554119</v>
          </cell>
          <cell r="I682" t="str">
            <v>Recambio retenes distribución árbol de levas</v>
          </cell>
          <cell r="J682" t="str">
            <v>Recambio retenes distribución árbol de levas</v>
          </cell>
          <cell r="L682" t="str">
            <v>Retenes arbol de levas K4M Sabo</v>
          </cell>
          <cell r="M682" t="str">
            <v>Barotto</v>
          </cell>
          <cell r="S682">
            <v>0</v>
          </cell>
          <cell r="V682">
            <v>0</v>
          </cell>
          <cell r="W682">
            <v>0</v>
          </cell>
          <cell r="X682">
            <v>0</v>
          </cell>
          <cell r="Y682">
            <v>0</v>
          </cell>
          <cell r="Z682">
            <v>0</v>
          </cell>
          <cell r="AA682">
            <v>0</v>
          </cell>
          <cell r="AB682">
            <v>0</v>
          </cell>
        </row>
        <row r="683">
          <cell r="I683" t="str">
            <v>Trabajo en garantia del taller</v>
          </cell>
          <cell r="J683" t="str">
            <v>Recambio retenes distribución árbol de levas Trabajo en garantia del taller</v>
          </cell>
          <cell r="S683">
            <v>0</v>
          </cell>
          <cell r="V683">
            <v>0</v>
          </cell>
          <cell r="W683">
            <v>0</v>
          </cell>
          <cell r="X683">
            <v>0</v>
          </cell>
          <cell r="Y683">
            <v>0</v>
          </cell>
          <cell r="Z683">
            <v>0</v>
          </cell>
          <cell r="AA683">
            <v>0</v>
          </cell>
          <cell r="AB683">
            <v>0</v>
          </cell>
        </row>
        <row r="684">
          <cell r="G684" t="str">
            <v>KANGOO</v>
          </cell>
          <cell r="H684">
            <v>128449</v>
          </cell>
          <cell r="I684" t="str">
            <v>Control de punto de distribución</v>
          </cell>
          <cell r="J684" t="str">
            <v>Control de punto de distribución</v>
          </cell>
          <cell r="L684" t="str">
            <v>juego de tapones distribución</v>
          </cell>
          <cell r="M684" t="str">
            <v>Taller</v>
          </cell>
          <cell r="Q684">
            <v>1</v>
          </cell>
          <cell r="R684">
            <v>5000</v>
          </cell>
          <cell r="S684">
            <v>5000</v>
          </cell>
          <cell r="T684">
            <v>1</v>
          </cell>
          <cell r="U684">
            <v>17000</v>
          </cell>
          <cell r="V684">
            <v>17000</v>
          </cell>
          <cell r="W684">
            <v>17000</v>
          </cell>
          <cell r="X684">
            <v>0</v>
          </cell>
          <cell r="Y684">
            <v>0</v>
          </cell>
          <cell r="Z684">
            <v>5000</v>
          </cell>
          <cell r="AA684">
            <v>17000</v>
          </cell>
          <cell r="AB684">
            <v>22000</v>
          </cell>
        </row>
        <row r="685">
          <cell r="I685" t="str">
            <v>Controlar presión de aceite</v>
          </cell>
          <cell r="J685" t="str">
            <v>Control de punto de distribución Controlar presión de aceite</v>
          </cell>
          <cell r="S685">
            <v>0</v>
          </cell>
          <cell r="V685">
            <v>0</v>
          </cell>
          <cell r="W685">
            <v>17000</v>
          </cell>
          <cell r="X685">
            <v>0</v>
          </cell>
          <cell r="Y685">
            <v>0</v>
          </cell>
          <cell r="Z685">
            <v>0</v>
          </cell>
          <cell r="AA685">
            <v>0</v>
          </cell>
          <cell r="AB685">
            <v>0</v>
          </cell>
        </row>
        <row r="686">
          <cell r="G686" t="str">
            <v>VW VENTO</v>
          </cell>
          <cell r="H686">
            <v>109815</v>
          </cell>
          <cell r="I686" t="str">
            <v>Service cambio de aceite y filtros.</v>
          </cell>
          <cell r="J686" t="str">
            <v>Service cambio de aceite y filtros.</v>
          </cell>
          <cell r="L686" t="str">
            <v>Aceite motor 5w30</v>
          </cell>
          <cell r="M686" t="str">
            <v>Taller</v>
          </cell>
          <cell r="Q686">
            <v>5.5</v>
          </cell>
          <cell r="R686">
            <v>6700</v>
          </cell>
          <cell r="S686">
            <v>36850</v>
          </cell>
          <cell r="V686">
            <v>0</v>
          </cell>
          <cell r="W686">
            <v>0</v>
          </cell>
          <cell r="X686">
            <v>0</v>
          </cell>
          <cell r="Y686">
            <v>0</v>
          </cell>
          <cell r="Z686">
            <v>54150</v>
          </cell>
          <cell r="AA686">
            <v>35000</v>
          </cell>
          <cell r="AB686">
            <v>89150</v>
          </cell>
        </row>
        <row r="687">
          <cell r="I687" t="str">
            <v>Control del vehículo.</v>
          </cell>
          <cell r="J687" t="str">
            <v>Service cambio de aceite y filtros. Control del vehículo.</v>
          </cell>
          <cell r="L687" t="str">
            <v>Filtro aceite</v>
          </cell>
          <cell r="M687" t="str">
            <v>Barotto</v>
          </cell>
          <cell r="Q687">
            <v>1</v>
          </cell>
          <cell r="R687">
            <v>6500</v>
          </cell>
          <cell r="S687">
            <v>6500</v>
          </cell>
          <cell r="V687">
            <v>0</v>
          </cell>
          <cell r="W687">
            <v>0</v>
          </cell>
          <cell r="X687">
            <v>0</v>
          </cell>
          <cell r="Y687">
            <v>0</v>
          </cell>
          <cell r="Z687">
            <v>0</v>
          </cell>
          <cell r="AA687">
            <v>0</v>
          </cell>
          <cell r="AB687">
            <v>0</v>
          </cell>
        </row>
        <row r="688">
          <cell r="J688" t="str">
            <v xml:space="preserve">Service cambio de aceite y filtros. Control del vehículo. </v>
          </cell>
          <cell r="L688" t="str">
            <v>Filtro aire</v>
          </cell>
          <cell r="M688" t="str">
            <v>Taller</v>
          </cell>
          <cell r="Q688">
            <v>1</v>
          </cell>
          <cell r="R688">
            <v>8000</v>
          </cell>
          <cell r="S688">
            <v>8000</v>
          </cell>
          <cell r="T688">
            <v>1</v>
          </cell>
          <cell r="U688">
            <v>35000</v>
          </cell>
          <cell r="V688">
            <v>35000</v>
          </cell>
          <cell r="W688">
            <v>35000</v>
          </cell>
          <cell r="X688">
            <v>0</v>
          </cell>
          <cell r="Y688">
            <v>0</v>
          </cell>
          <cell r="Z688">
            <v>0</v>
          </cell>
          <cell r="AA688">
            <v>0</v>
          </cell>
          <cell r="AB688">
            <v>0</v>
          </cell>
        </row>
        <row r="689">
          <cell r="J689" t="str">
            <v xml:space="preserve">Service cambio de aceite y filtros. Control del vehículo.  </v>
          </cell>
          <cell r="L689" t="str">
            <v>Filtro nafta</v>
          </cell>
          <cell r="M689" t="str">
            <v>Barotto</v>
          </cell>
          <cell r="Q689">
            <v>1</v>
          </cell>
          <cell r="R689">
            <v>2800</v>
          </cell>
          <cell r="S689">
            <v>2800</v>
          </cell>
          <cell r="V689">
            <v>0</v>
          </cell>
          <cell r="W689">
            <v>35000</v>
          </cell>
          <cell r="X689">
            <v>0</v>
          </cell>
          <cell r="Y689">
            <v>0</v>
          </cell>
          <cell r="Z689">
            <v>0</v>
          </cell>
          <cell r="AA689">
            <v>0</v>
          </cell>
          <cell r="AB689">
            <v>0</v>
          </cell>
        </row>
        <row r="690">
          <cell r="G690" t="str">
            <v>Gol trend</v>
          </cell>
          <cell r="H690">
            <v>80993</v>
          </cell>
          <cell r="I690" t="str">
            <v>Rótula lado derecho y pastillas de freno.</v>
          </cell>
          <cell r="J690" t="str">
            <v>Rótula lado derecho y pastillas de freno.</v>
          </cell>
          <cell r="L690" t="str">
            <v>Rótula</v>
          </cell>
          <cell r="M690" t="str">
            <v>Barotto</v>
          </cell>
          <cell r="Q690">
            <v>1</v>
          </cell>
          <cell r="R690">
            <v>18600</v>
          </cell>
          <cell r="S690">
            <v>18600</v>
          </cell>
          <cell r="V690">
            <v>0</v>
          </cell>
          <cell r="W690">
            <v>0</v>
          </cell>
          <cell r="X690">
            <v>0</v>
          </cell>
          <cell r="Y690">
            <v>0</v>
          </cell>
          <cell r="Z690">
            <v>33100</v>
          </cell>
          <cell r="AA690">
            <v>15000</v>
          </cell>
          <cell r="AB690">
            <v>48100</v>
          </cell>
        </row>
        <row r="691">
          <cell r="I691" t="str">
            <v>Control del tren delantero.</v>
          </cell>
          <cell r="J691" t="str">
            <v>Rótula lado derecho y pastillas de freno. Control del tren delantero.</v>
          </cell>
          <cell r="L691" t="str">
            <v>Pastillas de freno</v>
          </cell>
          <cell r="M691" t="str">
            <v>Barotto</v>
          </cell>
          <cell r="Q691">
            <v>1</v>
          </cell>
          <cell r="R691">
            <v>14500</v>
          </cell>
          <cell r="S691">
            <v>14500</v>
          </cell>
          <cell r="T691">
            <v>1</v>
          </cell>
          <cell r="U691">
            <v>15000</v>
          </cell>
          <cell r="V691">
            <v>15000</v>
          </cell>
          <cell r="W691">
            <v>15000</v>
          </cell>
          <cell r="X691">
            <v>0</v>
          </cell>
          <cell r="Y691">
            <v>0</v>
          </cell>
          <cell r="Z691">
            <v>0</v>
          </cell>
          <cell r="AA691">
            <v>0</v>
          </cell>
          <cell r="AB691">
            <v>0</v>
          </cell>
        </row>
        <row r="692">
          <cell r="I692" t="str">
            <v>Regular convergencia</v>
          </cell>
          <cell r="J692" t="str">
            <v>Rótula lado derecho y pastillas de freno. Control del tren delantero. Regular convergencia</v>
          </cell>
          <cell r="S692">
            <v>0</v>
          </cell>
          <cell r="V692">
            <v>0</v>
          </cell>
          <cell r="W692">
            <v>15000</v>
          </cell>
          <cell r="X692">
            <v>0</v>
          </cell>
          <cell r="Y692">
            <v>0</v>
          </cell>
          <cell r="Z692">
            <v>0</v>
          </cell>
          <cell r="AA692">
            <v>0</v>
          </cell>
          <cell r="AB692">
            <v>0</v>
          </cell>
        </row>
        <row r="693">
          <cell r="G693" t="str">
            <v>Fiat Fiorino</v>
          </cell>
          <cell r="H693">
            <v>339882</v>
          </cell>
          <cell r="I693" t="str">
            <v>Distribución con bomba y correa poliv.</v>
          </cell>
          <cell r="J693" t="str">
            <v>Distribución con bomba y correa poliv.</v>
          </cell>
          <cell r="M693" t="str">
            <v>Propio cliente</v>
          </cell>
          <cell r="Q693">
            <v>1</v>
          </cell>
          <cell r="S693">
            <v>0</v>
          </cell>
          <cell r="V693">
            <v>0</v>
          </cell>
          <cell r="W693">
            <v>0</v>
          </cell>
          <cell r="X693">
            <v>0</v>
          </cell>
          <cell r="Y693">
            <v>0</v>
          </cell>
          <cell r="Z693">
            <v>0</v>
          </cell>
          <cell r="AA693">
            <v>45000</v>
          </cell>
          <cell r="AB693">
            <v>45000</v>
          </cell>
        </row>
        <row r="694">
          <cell r="I694" t="str">
            <v>Cambio de aceite y filtros.</v>
          </cell>
          <cell r="J694" t="str">
            <v>Distribución con bomba y correa poliv. Cambio de aceite y filtros.</v>
          </cell>
          <cell r="M694" t="str">
            <v>Propio cliente</v>
          </cell>
          <cell r="Q694">
            <v>1</v>
          </cell>
          <cell r="S694">
            <v>0</v>
          </cell>
          <cell r="T694">
            <v>1</v>
          </cell>
          <cell r="U694">
            <v>45000</v>
          </cell>
          <cell r="V694">
            <v>45000</v>
          </cell>
          <cell r="W694">
            <v>45000</v>
          </cell>
          <cell r="X694">
            <v>0</v>
          </cell>
          <cell r="Y694">
            <v>0</v>
          </cell>
          <cell r="Z694">
            <v>0</v>
          </cell>
          <cell r="AA694">
            <v>0</v>
          </cell>
          <cell r="AB694">
            <v>0</v>
          </cell>
        </row>
        <row r="695">
          <cell r="I695" t="str">
            <v>Filtro habitáculo.</v>
          </cell>
          <cell r="J695" t="str">
            <v>Distribución con bomba y correa poliv. Cambio de aceite y filtros. Filtro habitáculo.</v>
          </cell>
          <cell r="M695" t="str">
            <v>Propio cliente</v>
          </cell>
          <cell r="Q695">
            <v>1</v>
          </cell>
          <cell r="S695">
            <v>0</v>
          </cell>
          <cell r="V695">
            <v>0</v>
          </cell>
          <cell r="W695">
            <v>45000</v>
          </cell>
          <cell r="X695">
            <v>0</v>
          </cell>
          <cell r="Y695">
            <v>0</v>
          </cell>
          <cell r="Z695">
            <v>0</v>
          </cell>
          <cell r="AA695">
            <v>0</v>
          </cell>
          <cell r="AB695">
            <v>0</v>
          </cell>
        </row>
        <row r="696">
          <cell r="I696" t="str">
            <v>Juntas tapas de válvulas.</v>
          </cell>
          <cell r="J696" t="str">
            <v>Distribución con bomba y correa poliv. Cambio de aceite y filtros. Filtro habitáculo. Juntas tapas de válvulas.</v>
          </cell>
          <cell r="M696" t="str">
            <v>Propio cliente</v>
          </cell>
          <cell r="Q696">
            <v>1</v>
          </cell>
          <cell r="S696">
            <v>0</v>
          </cell>
          <cell r="V696">
            <v>0</v>
          </cell>
          <cell r="W696">
            <v>45000</v>
          </cell>
          <cell r="X696">
            <v>0</v>
          </cell>
          <cell r="Y696">
            <v>0</v>
          </cell>
          <cell r="Z696">
            <v>0</v>
          </cell>
          <cell r="AA696">
            <v>0</v>
          </cell>
          <cell r="AB696">
            <v>0</v>
          </cell>
        </row>
        <row r="697">
          <cell r="J697" t="str">
            <v xml:space="preserve">Distribución con bomba y correa poliv. Cambio de aceite y filtros. Filtro habitáculo. Juntas tapas de válvulas. </v>
          </cell>
          <cell r="M697" t="str">
            <v>Propio cliente</v>
          </cell>
          <cell r="Q697">
            <v>1</v>
          </cell>
          <cell r="S697">
            <v>0</v>
          </cell>
          <cell r="V697">
            <v>0</v>
          </cell>
          <cell r="W697">
            <v>45000</v>
          </cell>
          <cell r="X697">
            <v>0</v>
          </cell>
          <cell r="Y697">
            <v>0</v>
          </cell>
          <cell r="Z697">
            <v>0</v>
          </cell>
          <cell r="AA697">
            <v>0</v>
          </cell>
          <cell r="AB697">
            <v>0</v>
          </cell>
        </row>
        <row r="698">
          <cell r="J698" t="str">
            <v xml:space="preserve">Distribución con bomba y correa poliv. Cambio de aceite y filtros. Filtro habitáculo. Juntas tapas de válvulas.  </v>
          </cell>
          <cell r="M698" t="str">
            <v>Propio cliente</v>
          </cell>
          <cell r="Q698">
            <v>1</v>
          </cell>
          <cell r="S698">
            <v>0</v>
          </cell>
          <cell r="V698">
            <v>0</v>
          </cell>
          <cell r="W698">
            <v>45000</v>
          </cell>
          <cell r="X698">
            <v>0</v>
          </cell>
          <cell r="Y698">
            <v>0</v>
          </cell>
          <cell r="Z698">
            <v>0</v>
          </cell>
          <cell r="AA698">
            <v>0</v>
          </cell>
          <cell r="AB698">
            <v>0</v>
          </cell>
        </row>
        <row r="699">
          <cell r="J699" t="str">
            <v xml:space="preserve">Distribución con bomba y correa poliv. Cambio de aceite y filtros. Filtro habitáculo. Juntas tapas de válvulas.   </v>
          </cell>
          <cell r="M699" t="str">
            <v>Propio cliente</v>
          </cell>
          <cell r="Q699">
            <v>1.5</v>
          </cell>
          <cell r="S699">
            <v>0</v>
          </cell>
          <cell r="V699">
            <v>0</v>
          </cell>
          <cell r="W699">
            <v>45000</v>
          </cell>
          <cell r="X699">
            <v>0</v>
          </cell>
          <cell r="Y699">
            <v>0</v>
          </cell>
          <cell r="Z699">
            <v>0</v>
          </cell>
          <cell r="AA699">
            <v>0</v>
          </cell>
          <cell r="AB699">
            <v>0</v>
          </cell>
        </row>
        <row r="700">
          <cell r="J700" t="str">
            <v xml:space="preserve">Distribución con bomba y correa poliv. Cambio de aceite y filtros. Filtro habitáculo. Juntas tapas de válvulas.    </v>
          </cell>
          <cell r="M700" t="str">
            <v>Propio cliente</v>
          </cell>
          <cell r="Q700">
            <v>5</v>
          </cell>
          <cell r="S700">
            <v>0</v>
          </cell>
          <cell r="V700">
            <v>0</v>
          </cell>
          <cell r="W700">
            <v>45000</v>
          </cell>
          <cell r="X700">
            <v>0</v>
          </cell>
          <cell r="Y700">
            <v>0</v>
          </cell>
          <cell r="Z700">
            <v>0</v>
          </cell>
          <cell r="AA700">
            <v>0</v>
          </cell>
          <cell r="AB700">
            <v>0</v>
          </cell>
        </row>
        <row r="701">
          <cell r="J701" t="str">
            <v xml:space="preserve">Distribución con bomba y correa poliv. Cambio de aceite y filtros. Filtro habitáculo. Juntas tapas de válvulas.     </v>
          </cell>
          <cell r="M701" t="str">
            <v>Propio cliente</v>
          </cell>
          <cell r="Q701">
            <v>1</v>
          </cell>
          <cell r="S701">
            <v>0</v>
          </cell>
          <cell r="V701">
            <v>0</v>
          </cell>
          <cell r="W701">
            <v>45000</v>
          </cell>
          <cell r="X701">
            <v>0</v>
          </cell>
          <cell r="Y701">
            <v>0</v>
          </cell>
          <cell r="Z701">
            <v>0</v>
          </cell>
          <cell r="AA701">
            <v>0</v>
          </cell>
          <cell r="AB701">
            <v>0</v>
          </cell>
        </row>
        <row r="702">
          <cell r="I702" t="str">
            <v>Cambiar distribución completa.</v>
          </cell>
          <cell r="J702" t="str">
            <v>Distribución con bomba y correa poliv. Cambio de aceite y filtros. Filtro habitáculo. Juntas tapas de válvulas.      Cambiar distribución completa.</v>
          </cell>
          <cell r="S702">
            <v>0</v>
          </cell>
          <cell r="V702">
            <v>0</v>
          </cell>
          <cell r="W702">
            <v>45000</v>
          </cell>
          <cell r="X702">
            <v>0</v>
          </cell>
          <cell r="Y702">
            <v>0</v>
          </cell>
          <cell r="Z702">
            <v>0</v>
          </cell>
          <cell r="AA702">
            <v>0</v>
          </cell>
          <cell r="AB702">
            <v>0</v>
          </cell>
        </row>
        <row r="703">
          <cell r="I703" t="str">
            <v>Sacar tapa de válvula poner a punto con herramientas.</v>
          </cell>
          <cell r="J703" t="str">
            <v>Distribución con bomba y correa poliv. Cambio de aceite y filtros. Filtro habitáculo. Juntas tapas de válvulas.      Cambiar distribución completa. Sacar tapa de válvula poner a punto con herramientas.</v>
          </cell>
          <cell r="S703">
            <v>0</v>
          </cell>
          <cell r="V703">
            <v>0</v>
          </cell>
          <cell r="W703">
            <v>45000</v>
          </cell>
          <cell r="X703">
            <v>0</v>
          </cell>
          <cell r="Y703">
            <v>0</v>
          </cell>
          <cell r="Z703">
            <v>0</v>
          </cell>
          <cell r="AA703">
            <v>0</v>
          </cell>
          <cell r="AB703">
            <v>0</v>
          </cell>
        </row>
        <row r="704">
          <cell r="I704" t="str">
            <v>Armado total purgar circuito refrigeración.</v>
          </cell>
          <cell r="J704" t="str">
            <v>Distribución con bomba y correa poliv. Cambio de aceite y filtros. Filtro habitáculo. Juntas tapas de válvulas.      Cambiar distribución completa. Sacar tapa de válvula poner a punto con herramientas. Armado total purgar circuito refrigeración.</v>
          </cell>
          <cell r="S704">
            <v>0</v>
          </cell>
          <cell r="V704">
            <v>0</v>
          </cell>
          <cell r="W704">
            <v>45000</v>
          </cell>
          <cell r="X704">
            <v>0</v>
          </cell>
          <cell r="Y704">
            <v>0</v>
          </cell>
          <cell r="Z704">
            <v>0</v>
          </cell>
          <cell r="AA704">
            <v>0</v>
          </cell>
          <cell r="AB704">
            <v>0</v>
          </cell>
        </row>
        <row r="705">
          <cell r="G705" t="str">
            <v>Peugeot 308</v>
          </cell>
          <cell r="J705">
            <v>0</v>
          </cell>
          <cell r="L705" t="str">
            <v>Bomba de agua</v>
          </cell>
          <cell r="M705" t="str">
            <v>Barotto</v>
          </cell>
          <cell r="Q705">
            <v>1</v>
          </cell>
          <cell r="R705">
            <v>24000</v>
          </cell>
          <cell r="S705">
            <v>24000</v>
          </cell>
          <cell r="V705">
            <v>0</v>
          </cell>
          <cell r="W705">
            <v>0</v>
          </cell>
          <cell r="X705">
            <v>0</v>
          </cell>
          <cell r="Y705">
            <v>0</v>
          </cell>
          <cell r="Z705">
            <v>24000</v>
          </cell>
          <cell r="AA705">
            <v>0</v>
          </cell>
          <cell r="AB705">
            <v>24000</v>
          </cell>
        </row>
        <row r="706">
          <cell r="G706" t="str">
            <v>Nissan</v>
          </cell>
          <cell r="H706">
            <v>85938</v>
          </cell>
          <cell r="I706" t="str">
            <v>Control tren delantero.</v>
          </cell>
          <cell r="J706" t="str">
            <v>Control tren delantero.</v>
          </cell>
          <cell r="S706">
            <v>0</v>
          </cell>
          <cell r="V706">
            <v>0</v>
          </cell>
          <cell r="W706">
            <v>0</v>
          </cell>
          <cell r="X706">
            <v>0</v>
          </cell>
          <cell r="Y706">
            <v>0</v>
          </cell>
          <cell r="Z706">
            <v>0</v>
          </cell>
          <cell r="AA706">
            <v>20000</v>
          </cell>
          <cell r="AB706">
            <v>20000</v>
          </cell>
        </row>
        <row r="707">
          <cell r="I707" t="str">
            <v>Control bolilleros de rueda.</v>
          </cell>
          <cell r="J707" t="str">
            <v>Control tren delantero. Control bolilleros de rueda.</v>
          </cell>
          <cell r="S707">
            <v>0</v>
          </cell>
          <cell r="V707">
            <v>0</v>
          </cell>
          <cell r="W707">
            <v>0</v>
          </cell>
          <cell r="X707">
            <v>0</v>
          </cell>
          <cell r="Y707">
            <v>0</v>
          </cell>
          <cell r="Z707">
            <v>0</v>
          </cell>
          <cell r="AA707">
            <v>0</v>
          </cell>
          <cell r="AB707">
            <v>0</v>
          </cell>
        </row>
        <row r="708">
          <cell r="I708" t="str">
            <v>Desprender barra estabilizadora suplementar bujes centrales de barra.</v>
          </cell>
          <cell r="J708" t="str">
            <v>Control tren delantero. Control bolilleros de rueda. Desprender barra estabilizadora suplementar bujes centrales de barra.</v>
          </cell>
          <cell r="S708">
            <v>0</v>
          </cell>
          <cell r="T708">
            <v>1</v>
          </cell>
          <cell r="U708">
            <v>20000</v>
          </cell>
          <cell r="V708">
            <v>20000</v>
          </cell>
          <cell r="W708">
            <v>20000</v>
          </cell>
          <cell r="X708">
            <v>0</v>
          </cell>
          <cell r="Y708">
            <v>0</v>
          </cell>
          <cell r="Z708">
            <v>0</v>
          </cell>
          <cell r="AA708">
            <v>0</v>
          </cell>
          <cell r="AB708">
            <v>0</v>
          </cell>
        </row>
        <row r="709">
          <cell r="I709" t="str">
            <v>Armado total.</v>
          </cell>
          <cell r="J709" t="str">
            <v>Control tren delantero. Control bolilleros de rueda. Desprender barra estabilizadora suplementar bujes centrales de barra. Armado total.</v>
          </cell>
          <cell r="S709">
            <v>0</v>
          </cell>
          <cell r="V709">
            <v>0</v>
          </cell>
          <cell r="W709">
            <v>20000</v>
          </cell>
          <cell r="X709">
            <v>0</v>
          </cell>
          <cell r="Y709">
            <v>0</v>
          </cell>
          <cell r="Z709">
            <v>0</v>
          </cell>
          <cell r="AA709">
            <v>0</v>
          </cell>
          <cell r="AB709">
            <v>0</v>
          </cell>
        </row>
        <row r="710">
          <cell r="J710">
            <v>0</v>
          </cell>
          <cell r="S710">
            <v>0</v>
          </cell>
          <cell r="V710">
            <v>0</v>
          </cell>
          <cell r="W710">
            <v>0</v>
          </cell>
          <cell r="X710">
            <v>0</v>
          </cell>
          <cell r="Y710">
            <v>0</v>
          </cell>
          <cell r="Z710">
            <v>0</v>
          </cell>
          <cell r="AA710">
            <v>0</v>
          </cell>
          <cell r="AB710">
            <v>0</v>
          </cell>
        </row>
        <row r="711">
          <cell r="I711" t="str">
            <v>Accoto trabajo alternador</v>
          </cell>
          <cell r="J711" t="str">
            <v>Accoto trabajo alternador</v>
          </cell>
          <cell r="S711">
            <v>0</v>
          </cell>
          <cell r="T711">
            <v>1</v>
          </cell>
          <cell r="U711">
            <v>22000</v>
          </cell>
          <cell r="V711">
            <v>22000</v>
          </cell>
          <cell r="W711">
            <v>22000</v>
          </cell>
          <cell r="X711">
            <v>0</v>
          </cell>
          <cell r="Y711">
            <v>0</v>
          </cell>
          <cell r="Z711">
            <v>0</v>
          </cell>
          <cell r="AA711">
            <v>22000</v>
          </cell>
          <cell r="AB711">
            <v>22000</v>
          </cell>
        </row>
        <row r="712">
          <cell r="G712" t="str">
            <v>Amarok</v>
          </cell>
          <cell r="H712">
            <v>140333</v>
          </cell>
          <cell r="I712" t="str">
            <v>Service cambio de aceite y filtros.</v>
          </cell>
          <cell r="J712" t="str">
            <v>Service cambio de aceite y filtros.</v>
          </cell>
          <cell r="L712" t="str">
            <v>Aceite motor 5W30</v>
          </cell>
          <cell r="M712" t="str">
            <v>Taller</v>
          </cell>
          <cell r="Q712">
            <v>7.5</v>
          </cell>
          <cell r="R712">
            <v>6500</v>
          </cell>
          <cell r="S712">
            <v>48750</v>
          </cell>
          <cell r="T712">
            <v>1</v>
          </cell>
          <cell r="U712">
            <v>30000</v>
          </cell>
          <cell r="V712">
            <v>30000</v>
          </cell>
          <cell r="W712">
            <v>30000</v>
          </cell>
          <cell r="X712">
            <v>0</v>
          </cell>
          <cell r="Y712">
            <v>0</v>
          </cell>
          <cell r="Z712">
            <v>103750</v>
          </cell>
          <cell r="AA712">
            <v>30000</v>
          </cell>
          <cell r="AB712">
            <v>133750</v>
          </cell>
        </row>
        <row r="713">
          <cell r="I713" t="str">
            <v>Control del vehículo.</v>
          </cell>
          <cell r="J713" t="str">
            <v>Service cambio de aceite y filtros. Control del vehículo.</v>
          </cell>
          <cell r="L713" t="str">
            <v>Kit de filtros</v>
          </cell>
          <cell r="M713" t="str">
            <v>Taller</v>
          </cell>
          <cell r="Q713">
            <v>1</v>
          </cell>
          <cell r="R713">
            <v>55000</v>
          </cell>
          <cell r="S713">
            <v>55000</v>
          </cell>
          <cell r="V713">
            <v>0</v>
          </cell>
          <cell r="W713">
            <v>30000</v>
          </cell>
          <cell r="X713">
            <v>0</v>
          </cell>
          <cell r="Y713">
            <v>0</v>
          </cell>
          <cell r="Z713">
            <v>0</v>
          </cell>
          <cell r="AA713">
            <v>0</v>
          </cell>
          <cell r="AB713">
            <v>0</v>
          </cell>
        </row>
        <row r="714">
          <cell r="G714" t="str">
            <v>KANGOO</v>
          </cell>
          <cell r="H714">
            <v>551244</v>
          </cell>
          <cell r="I714" t="str">
            <v>Cambiar cables de freno de mano lado izquierdo y regular cintas traseras.</v>
          </cell>
          <cell r="J714" t="str">
            <v>Cambiar cables de freno de mano lado izquierdo y regular cintas traseras.</v>
          </cell>
          <cell r="S714">
            <v>0</v>
          </cell>
          <cell r="V714">
            <v>0</v>
          </cell>
          <cell r="W714">
            <v>0</v>
          </cell>
          <cell r="X714">
            <v>0</v>
          </cell>
          <cell r="Y714">
            <v>0</v>
          </cell>
          <cell r="Z714">
            <v>0</v>
          </cell>
          <cell r="AA714">
            <v>0</v>
          </cell>
          <cell r="AB714">
            <v>0</v>
          </cell>
        </row>
        <row r="715">
          <cell r="I715" t="str">
            <v>y limpieza ambos frenos traseros.</v>
          </cell>
          <cell r="J715" t="e">
            <v>#REF!</v>
          </cell>
          <cell r="S715">
            <v>0</v>
          </cell>
          <cell r="V715">
            <v>0</v>
          </cell>
          <cell r="W715" t="e">
            <v>#REF!</v>
          </cell>
          <cell r="X715">
            <v>0</v>
          </cell>
          <cell r="Y715" t="e">
            <v>#REF!</v>
          </cell>
          <cell r="Z715" t="e">
            <v>#REF!</v>
          </cell>
          <cell r="AA715" t="e">
            <v>#REF!</v>
          </cell>
          <cell r="AB715" t="e">
            <v>#REF!</v>
          </cell>
        </row>
        <row r="716">
          <cell r="J716" t="e">
            <v>#REF!</v>
          </cell>
          <cell r="L716" t="str">
            <v>Bateria 12w90 AH</v>
          </cell>
          <cell r="M716" t="str">
            <v>Rep Center</v>
          </cell>
          <cell r="Q716">
            <v>1</v>
          </cell>
          <cell r="R716">
            <v>45375</v>
          </cell>
          <cell r="S716">
            <v>45375</v>
          </cell>
          <cell r="V716">
            <v>0</v>
          </cell>
          <cell r="W716" t="e">
            <v>#REF!</v>
          </cell>
          <cell r="X716">
            <v>0</v>
          </cell>
          <cell r="Y716" t="e">
            <v>#REF!</v>
          </cell>
          <cell r="Z716" t="e">
            <v>#REF!</v>
          </cell>
          <cell r="AA716" t="e">
            <v>#REF!</v>
          </cell>
          <cell r="AB716" t="e">
            <v>#REF!</v>
          </cell>
        </row>
        <row r="717">
          <cell r="G717" t="str">
            <v>Peugeot partner</v>
          </cell>
          <cell r="H717">
            <v>272073</v>
          </cell>
          <cell r="I717" t="str">
            <v>Cambiar correa de distribución.</v>
          </cell>
          <cell r="J717" t="str">
            <v>Cambiar correa de distribución.</v>
          </cell>
          <cell r="L717" t="str">
            <v>Correa poliv</v>
          </cell>
          <cell r="M717" t="str">
            <v>Barotto</v>
          </cell>
          <cell r="Q717">
            <v>1</v>
          </cell>
          <cell r="R717">
            <v>9800</v>
          </cell>
          <cell r="S717">
            <v>9800</v>
          </cell>
          <cell r="T717">
            <v>1</v>
          </cell>
          <cell r="U717">
            <v>30000</v>
          </cell>
          <cell r="V717">
            <v>30000</v>
          </cell>
          <cell r="W717">
            <v>30000</v>
          </cell>
          <cell r="X717">
            <v>0</v>
          </cell>
          <cell r="Y717">
            <v>0</v>
          </cell>
          <cell r="Z717">
            <v>26050</v>
          </cell>
          <cell r="AA717">
            <v>30000</v>
          </cell>
          <cell r="AB717">
            <v>56050</v>
          </cell>
        </row>
        <row r="718">
          <cell r="I718" t="str">
            <v>Cambiar bomba de agua.</v>
          </cell>
          <cell r="J718" t="str">
            <v>Cambiar correa de distribución. Cambiar bomba de agua.</v>
          </cell>
          <cell r="L718" t="str">
            <v>Polea tensora</v>
          </cell>
          <cell r="M718" t="str">
            <v>Rep Serrano</v>
          </cell>
          <cell r="Q718">
            <v>1</v>
          </cell>
          <cell r="R718">
            <v>7850</v>
          </cell>
          <cell r="S718">
            <v>7850</v>
          </cell>
          <cell r="V718">
            <v>0</v>
          </cell>
          <cell r="W718">
            <v>30000</v>
          </cell>
          <cell r="X718">
            <v>0</v>
          </cell>
          <cell r="Y718">
            <v>0</v>
          </cell>
          <cell r="Z718">
            <v>0</v>
          </cell>
          <cell r="AA718">
            <v>0</v>
          </cell>
          <cell r="AB718">
            <v>0</v>
          </cell>
        </row>
        <row r="719">
          <cell r="I719" t="str">
            <v>Correa poliv, polea tensora de tensor movil.</v>
          </cell>
          <cell r="J719" t="str">
            <v>Cambiar correa de distribución. Cambiar bomba de agua. Correa poliv, polea tensora de tensor movil.</v>
          </cell>
          <cell r="L719" t="str">
            <v>Líquido refrigerante + agua destilada</v>
          </cell>
          <cell r="M719" t="str">
            <v>Taller</v>
          </cell>
          <cell r="Q719">
            <v>1</v>
          </cell>
          <cell r="R719">
            <v>8400</v>
          </cell>
          <cell r="S719">
            <v>8400</v>
          </cell>
          <cell r="V719">
            <v>0</v>
          </cell>
          <cell r="W719">
            <v>30000</v>
          </cell>
          <cell r="X719">
            <v>0</v>
          </cell>
          <cell r="Y719">
            <v>0</v>
          </cell>
          <cell r="Z719">
            <v>0</v>
          </cell>
          <cell r="AA719">
            <v>0</v>
          </cell>
          <cell r="AB719">
            <v>0</v>
          </cell>
        </row>
        <row r="720">
          <cell r="I720" t="str">
            <v>Liquido refrigerante y purgar.</v>
          </cell>
          <cell r="J720" t="str">
            <v>Cambiar correa de distribución. Cambiar bomba de agua. Correa poliv, polea tensora de tensor movil. Liquido refrigerante y purgar.</v>
          </cell>
          <cell r="S720">
            <v>0</v>
          </cell>
          <cell r="V720">
            <v>0</v>
          </cell>
          <cell r="W720">
            <v>30000</v>
          </cell>
          <cell r="X720">
            <v>0</v>
          </cell>
          <cell r="Y720">
            <v>0</v>
          </cell>
          <cell r="Z720">
            <v>0</v>
          </cell>
          <cell r="AA720">
            <v>0</v>
          </cell>
          <cell r="AB720">
            <v>0</v>
          </cell>
        </row>
        <row r="721">
          <cell r="G721" t="str">
            <v>Fiat strada</v>
          </cell>
          <cell r="H721">
            <v>122414</v>
          </cell>
          <cell r="I721" t="str">
            <v>Service cambio de aceite y filtros.</v>
          </cell>
          <cell r="J721" t="str">
            <v>Service cambio de aceite y filtros.</v>
          </cell>
          <cell r="L721" t="str">
            <v>Aceite motor 10w40</v>
          </cell>
          <cell r="Q721">
            <v>4</v>
          </cell>
          <cell r="R721">
            <v>3700</v>
          </cell>
          <cell r="S721">
            <v>14800</v>
          </cell>
          <cell r="V721">
            <v>0</v>
          </cell>
          <cell r="W721">
            <v>0</v>
          </cell>
          <cell r="X721">
            <v>0</v>
          </cell>
          <cell r="Y721">
            <v>0</v>
          </cell>
          <cell r="Z721">
            <v>31800</v>
          </cell>
          <cell r="AA721">
            <v>30500</v>
          </cell>
          <cell r="AB721">
            <v>62300</v>
          </cell>
        </row>
        <row r="722">
          <cell r="I722" t="str">
            <v>Rotación de ruedas.</v>
          </cell>
          <cell r="J722" t="str">
            <v>Service cambio de aceite y filtros. Rotación de ruedas.</v>
          </cell>
          <cell r="L722" t="str">
            <v>Filtro aceite</v>
          </cell>
          <cell r="Q722">
            <v>1</v>
          </cell>
          <cell r="R722">
            <v>3600</v>
          </cell>
          <cell r="S722">
            <v>3600</v>
          </cell>
          <cell r="V722">
            <v>0</v>
          </cell>
          <cell r="W722">
            <v>0</v>
          </cell>
          <cell r="X722">
            <v>0</v>
          </cell>
          <cell r="Y722">
            <v>0</v>
          </cell>
          <cell r="Z722">
            <v>0</v>
          </cell>
          <cell r="AA722">
            <v>0</v>
          </cell>
          <cell r="AB722">
            <v>0</v>
          </cell>
        </row>
        <row r="723">
          <cell r="J723" t="str">
            <v xml:space="preserve">Service cambio de aceite y filtros. Rotación de ruedas. </v>
          </cell>
          <cell r="L723" t="str">
            <v>Filtro aire</v>
          </cell>
          <cell r="Q723">
            <v>1</v>
          </cell>
          <cell r="R723">
            <v>5200</v>
          </cell>
          <cell r="S723">
            <v>5200</v>
          </cell>
          <cell r="V723">
            <v>0</v>
          </cell>
          <cell r="W723">
            <v>0</v>
          </cell>
          <cell r="X723">
            <v>0</v>
          </cell>
          <cell r="Y723">
            <v>0</v>
          </cell>
          <cell r="Z723">
            <v>0</v>
          </cell>
          <cell r="AA723">
            <v>0</v>
          </cell>
          <cell r="AB723">
            <v>0</v>
          </cell>
        </row>
        <row r="724">
          <cell r="J724" t="str">
            <v xml:space="preserve">Service cambio de aceite y filtros. Rotación de ruedas.  </v>
          </cell>
          <cell r="L724" t="str">
            <v>Filtro nafta</v>
          </cell>
          <cell r="Q724">
            <v>1</v>
          </cell>
          <cell r="R724">
            <v>4900</v>
          </cell>
          <cell r="S724">
            <v>4900</v>
          </cell>
          <cell r="V724">
            <v>0</v>
          </cell>
          <cell r="W724">
            <v>0</v>
          </cell>
          <cell r="X724">
            <v>0</v>
          </cell>
          <cell r="Y724">
            <v>0</v>
          </cell>
          <cell r="Z724">
            <v>0</v>
          </cell>
          <cell r="AA724">
            <v>0</v>
          </cell>
          <cell r="AB724">
            <v>0</v>
          </cell>
        </row>
        <row r="725">
          <cell r="J725" t="str">
            <v xml:space="preserve">Service cambio de aceite y filtros. Rotación de ruedas.   </v>
          </cell>
          <cell r="L725" t="str">
            <v>Filtro pólen</v>
          </cell>
          <cell r="Q725">
            <v>1</v>
          </cell>
          <cell r="R725">
            <v>3300</v>
          </cell>
          <cell r="S725">
            <v>3300</v>
          </cell>
          <cell r="T725">
            <v>1</v>
          </cell>
          <cell r="U725">
            <v>30500</v>
          </cell>
          <cell r="V725">
            <v>30500</v>
          </cell>
          <cell r="W725">
            <v>30500</v>
          </cell>
          <cell r="X725">
            <v>0</v>
          </cell>
          <cell r="Y725">
            <v>0</v>
          </cell>
          <cell r="Z725">
            <v>0</v>
          </cell>
          <cell r="AA725">
            <v>0</v>
          </cell>
          <cell r="AB725">
            <v>0</v>
          </cell>
        </row>
        <row r="726">
          <cell r="G726" t="str">
            <v>Aveo</v>
          </cell>
          <cell r="H726">
            <v>107061</v>
          </cell>
          <cell r="I726" t="str">
            <v>Cambiar aceite de caja.</v>
          </cell>
          <cell r="J726" t="str">
            <v>Cambiar aceite de caja.</v>
          </cell>
          <cell r="L726" t="str">
            <v>Aceite de caja 75w90 sintético</v>
          </cell>
          <cell r="M726" t="str">
            <v>Taller</v>
          </cell>
          <cell r="Q726">
            <v>1.6</v>
          </cell>
          <cell r="R726">
            <v>13500</v>
          </cell>
          <cell r="S726">
            <v>21600</v>
          </cell>
          <cell r="T726">
            <v>1</v>
          </cell>
          <cell r="U726">
            <v>7000</v>
          </cell>
          <cell r="V726">
            <v>7000</v>
          </cell>
          <cell r="W726">
            <v>7000</v>
          </cell>
          <cell r="X726">
            <v>0</v>
          </cell>
          <cell r="Y726">
            <v>0</v>
          </cell>
          <cell r="Z726">
            <v>21600</v>
          </cell>
          <cell r="AA726">
            <v>7000</v>
          </cell>
          <cell r="AB726">
            <v>28600</v>
          </cell>
        </row>
        <row r="727">
          <cell r="G727" t="str">
            <v>Fiat Fiorino</v>
          </cell>
          <cell r="H727">
            <v>341784</v>
          </cell>
          <cell r="I727" t="str">
            <v xml:space="preserve">Control de bolilleros ruedas traseras y delanteras. </v>
          </cell>
          <cell r="J727" t="str">
            <v xml:space="preserve">Control de bolilleros ruedas traseras y delanteras. </v>
          </cell>
          <cell r="S727">
            <v>0</v>
          </cell>
          <cell r="V727">
            <v>0</v>
          </cell>
          <cell r="W727">
            <v>0</v>
          </cell>
          <cell r="X727">
            <v>0</v>
          </cell>
          <cell r="Y727">
            <v>0</v>
          </cell>
          <cell r="Z727">
            <v>0</v>
          </cell>
          <cell r="AA727">
            <v>0</v>
          </cell>
          <cell r="AB727">
            <v>0</v>
          </cell>
        </row>
        <row r="728">
          <cell r="I728" t="str">
            <v>Cambiar masa rueda trasera derecha con ABS.</v>
          </cell>
          <cell r="J728" t="str">
            <v>Control de bolilleros ruedas traseras y delanteras.  Cambiar masa rueda trasera derecha con ABS.</v>
          </cell>
          <cell r="S728">
            <v>0</v>
          </cell>
          <cell r="V728">
            <v>0</v>
          </cell>
          <cell r="W728">
            <v>0</v>
          </cell>
          <cell r="X728">
            <v>0</v>
          </cell>
          <cell r="Y728">
            <v>0</v>
          </cell>
          <cell r="Z728">
            <v>0</v>
          </cell>
          <cell r="AA728">
            <v>0</v>
          </cell>
          <cell r="AB728">
            <v>0</v>
          </cell>
        </row>
        <row r="729">
          <cell r="G729" t="str">
            <v>VW SAVEIRO</v>
          </cell>
          <cell r="H729">
            <v>341784</v>
          </cell>
          <cell r="I729" t="str">
            <v>Sacar tapa de cilindro. Desmantelar la tapa y mandar a rellenar.Hacer asientos de válvula y esmerilar.</v>
          </cell>
          <cell r="J729" t="str">
            <v>Sacar tapa de cilindro. Desmantelar la tapa y mandar a rellenar.Hacer asientos de válvula y esmerilar.</v>
          </cell>
          <cell r="L729" t="str">
            <v>juego de junta descarbonizada</v>
          </cell>
          <cell r="Q729">
            <v>1</v>
          </cell>
          <cell r="S729">
            <v>0</v>
          </cell>
          <cell r="V729">
            <v>0</v>
          </cell>
          <cell r="W729">
            <v>0</v>
          </cell>
          <cell r="X729">
            <v>0</v>
          </cell>
          <cell r="Y729">
            <v>0</v>
          </cell>
          <cell r="Z729">
            <v>8400</v>
          </cell>
          <cell r="AA729">
            <v>0</v>
          </cell>
          <cell r="AB729">
            <v>8400</v>
          </cell>
        </row>
        <row r="730">
          <cell r="I730" t="str">
            <v>Armado de tapa. Armado de admisión y escape de junta nueva.</v>
          </cell>
          <cell r="J730" t="str">
            <v>Sacar tapa de cilindro. Desmantelar la tapa y mandar a rellenar.Hacer asientos de válvula y esmerilar. Armado de tapa. Armado de admisión y escape de junta nueva.</v>
          </cell>
          <cell r="L730" t="str">
            <v>kit retenes de válvula</v>
          </cell>
          <cell r="Q730">
            <v>1</v>
          </cell>
          <cell r="S730">
            <v>0</v>
          </cell>
          <cell r="V730">
            <v>0</v>
          </cell>
          <cell r="W730">
            <v>0</v>
          </cell>
          <cell r="X730">
            <v>0</v>
          </cell>
          <cell r="Y730">
            <v>0</v>
          </cell>
          <cell r="Z730">
            <v>0</v>
          </cell>
          <cell r="AA730">
            <v>0</v>
          </cell>
          <cell r="AB730">
            <v>0</v>
          </cell>
        </row>
        <row r="731">
          <cell r="I731" t="str">
            <v>Armado de distribución sin cambiar correa y tensor. Llenado y purgado sistema de refrigeración.</v>
          </cell>
          <cell r="J731" t="str">
            <v>Sacar tapa de cilindro. Desmantelar la tapa y mandar a rellenar.Hacer asientos de válvula y esmerilar. Armado de tapa. Armado de admisión y escape de junta nueva. Armado de distribución sin cambiar correa y tensor. Llenado y purgado sistema de refrigeración.</v>
          </cell>
          <cell r="L731" t="str">
            <v>Reten arbol de levas</v>
          </cell>
          <cell r="Q731">
            <v>1</v>
          </cell>
          <cell r="S731">
            <v>0</v>
          </cell>
          <cell r="V731">
            <v>0</v>
          </cell>
          <cell r="W731">
            <v>0</v>
          </cell>
          <cell r="X731">
            <v>0</v>
          </cell>
          <cell r="Y731">
            <v>0</v>
          </cell>
          <cell r="Z731">
            <v>0</v>
          </cell>
          <cell r="AA731">
            <v>0</v>
          </cell>
          <cell r="AB731">
            <v>0</v>
          </cell>
        </row>
        <row r="732">
          <cell r="I732" t="str">
            <v>Reparación de escape.</v>
          </cell>
          <cell r="J732" t="str">
            <v>Sacar tapa de cilindro. Desmantelar la tapa y mandar a rellenar.Hacer asientos de válvula y esmerilar. Armado de tapa. Armado de admisión y escape de junta nueva. Armado de distribución sin cambiar correa y tensor. Llenado y purgado sistema de refrigeración. Reparación de escape.</v>
          </cell>
          <cell r="L732" t="str">
            <v>liquido refrigerante + agua destilada</v>
          </cell>
          <cell r="Q732">
            <v>1</v>
          </cell>
          <cell r="R732">
            <v>8400</v>
          </cell>
          <cell r="S732">
            <v>8400</v>
          </cell>
          <cell r="V732">
            <v>0</v>
          </cell>
          <cell r="W732">
            <v>0</v>
          </cell>
          <cell r="X732">
            <v>0</v>
          </cell>
          <cell r="Y732">
            <v>0</v>
          </cell>
          <cell r="Z732">
            <v>0</v>
          </cell>
          <cell r="AA732">
            <v>0</v>
          </cell>
          <cell r="AB732">
            <v>0</v>
          </cell>
        </row>
        <row r="733">
          <cell r="J733" t="str">
            <v xml:space="preserve">Sacar tapa de cilindro. Desmantelar la tapa y mandar a rellenar.Hacer asientos de válvula y esmerilar. Armado de tapa. Armado de admisión y escape de junta nueva. Armado de distribución sin cambiar correa y tensor. Llenado y purgado sistema de refrigeración. Reparación de escape. </v>
          </cell>
          <cell r="L733" t="str">
            <v>soldadura tapa y asientos</v>
          </cell>
          <cell r="Q733">
            <v>1</v>
          </cell>
          <cell r="S733">
            <v>0</v>
          </cell>
          <cell r="V733">
            <v>0</v>
          </cell>
          <cell r="W733">
            <v>0</v>
          </cell>
          <cell r="X733">
            <v>0</v>
          </cell>
          <cell r="Y733">
            <v>0</v>
          </cell>
          <cell r="Z733">
            <v>0</v>
          </cell>
          <cell r="AA733">
            <v>0</v>
          </cell>
          <cell r="AB733">
            <v>0</v>
          </cell>
        </row>
        <row r="734">
          <cell r="J734" t="str">
            <v xml:space="preserve">Sacar tapa de cilindro. Desmantelar la tapa y mandar a rellenar.Hacer asientos de válvula y esmerilar. Armado de tapa. Armado de admisión y escape de junta nueva. Armado de distribución sin cambiar correa y tensor. Llenado y purgado sistema de refrigeración. Reparación de escape.  </v>
          </cell>
          <cell r="L734" t="str">
            <v>juego de bulones de tapa</v>
          </cell>
          <cell r="Q734">
            <v>1</v>
          </cell>
          <cell r="S734">
            <v>0</v>
          </cell>
          <cell r="V734">
            <v>0</v>
          </cell>
          <cell r="W734">
            <v>0</v>
          </cell>
          <cell r="X734">
            <v>0</v>
          </cell>
          <cell r="Y734">
            <v>0</v>
          </cell>
          <cell r="Z734">
            <v>0</v>
          </cell>
          <cell r="AA734">
            <v>0</v>
          </cell>
          <cell r="AB734">
            <v>0</v>
          </cell>
        </row>
        <row r="735">
          <cell r="J735" t="str">
            <v xml:space="preserve">Sacar tapa de cilindro. Desmantelar la tapa y mandar a rellenar.Hacer asientos de válvula y esmerilar. Armado de tapa. Armado de admisión y escape de junta nueva. Armado de distribución sin cambiar correa y tensor. Llenado y purgado sistema de refrigeración. Reparación de escape.   </v>
          </cell>
          <cell r="L735" t="str">
            <v>flexible y reparación</v>
          </cell>
          <cell r="Q735">
            <v>1</v>
          </cell>
          <cell r="S735">
            <v>0</v>
          </cell>
          <cell r="V735">
            <v>0</v>
          </cell>
          <cell r="W735">
            <v>0</v>
          </cell>
          <cell r="X735">
            <v>0</v>
          </cell>
          <cell r="Y735">
            <v>0</v>
          </cell>
          <cell r="Z735">
            <v>0</v>
          </cell>
          <cell r="AA735">
            <v>0</v>
          </cell>
          <cell r="AB735">
            <v>0</v>
          </cell>
        </row>
        <row r="736">
          <cell r="G736" t="str">
            <v>Fiesta Kinetic</v>
          </cell>
          <cell r="I736" t="str">
            <v>Service cambio de aceite y filtros.</v>
          </cell>
          <cell r="J736" t="str">
            <v>Service cambio de aceite y filtros.</v>
          </cell>
          <cell r="L736" t="str">
            <v>Aceite motor</v>
          </cell>
          <cell r="Q736">
            <v>4</v>
          </cell>
          <cell r="S736">
            <v>0</v>
          </cell>
          <cell r="V736">
            <v>0</v>
          </cell>
          <cell r="W736">
            <v>0</v>
          </cell>
          <cell r="X736">
            <v>0</v>
          </cell>
          <cell r="Y736">
            <v>0</v>
          </cell>
          <cell r="Z736">
            <v>118100</v>
          </cell>
          <cell r="AA736">
            <v>0</v>
          </cell>
          <cell r="AB736">
            <v>118100</v>
          </cell>
        </row>
        <row r="737">
          <cell r="I737" t="str">
            <v>Desarmar distribución completa con bomba.</v>
          </cell>
          <cell r="J737" t="str">
            <v>Service cambio de aceite y filtros. Desarmar distribución completa con bomba.</v>
          </cell>
          <cell r="L737" t="str">
            <v>Filtro aceite</v>
          </cell>
          <cell r="Q737">
            <v>1</v>
          </cell>
          <cell r="R737">
            <v>3600</v>
          </cell>
          <cell r="S737">
            <v>3600</v>
          </cell>
          <cell r="V737">
            <v>0</v>
          </cell>
          <cell r="W737">
            <v>0</v>
          </cell>
          <cell r="X737">
            <v>0</v>
          </cell>
          <cell r="Y737">
            <v>0</v>
          </cell>
          <cell r="Z737">
            <v>0</v>
          </cell>
          <cell r="AA737">
            <v>0</v>
          </cell>
          <cell r="AB737">
            <v>0</v>
          </cell>
        </row>
        <row r="738">
          <cell r="I738" t="str">
            <v>Colocar Kit nuevo distribución con bomba. Armado total.</v>
          </cell>
          <cell r="J738" t="str">
            <v>Service cambio de aceite y filtros. Desarmar distribución completa con bomba. Colocar Kit nuevo distribución con bomba. Armado total.</v>
          </cell>
          <cell r="L738" t="str">
            <v>Filtro aire</v>
          </cell>
          <cell r="Q738">
            <v>1</v>
          </cell>
          <cell r="R738">
            <v>5800</v>
          </cell>
          <cell r="S738">
            <v>5800</v>
          </cell>
          <cell r="V738">
            <v>0</v>
          </cell>
          <cell r="W738">
            <v>0</v>
          </cell>
          <cell r="X738">
            <v>0</v>
          </cell>
          <cell r="Y738">
            <v>0</v>
          </cell>
          <cell r="Z738">
            <v>0</v>
          </cell>
          <cell r="AA738">
            <v>0</v>
          </cell>
          <cell r="AB738">
            <v>0</v>
          </cell>
        </row>
        <row r="739">
          <cell r="J739" t="str">
            <v xml:space="preserve">Service cambio de aceite y filtros. Desarmar distribución completa con bomba. Colocar Kit nuevo distribución con bomba. Armado total. </v>
          </cell>
          <cell r="L739" t="str">
            <v>Filtro nafta</v>
          </cell>
          <cell r="Q739">
            <v>1</v>
          </cell>
          <cell r="R739">
            <v>4400</v>
          </cell>
          <cell r="S739">
            <v>4400</v>
          </cell>
          <cell r="V739">
            <v>0</v>
          </cell>
          <cell r="W739">
            <v>0</v>
          </cell>
          <cell r="X739">
            <v>0</v>
          </cell>
          <cell r="Y739">
            <v>0</v>
          </cell>
          <cell r="Z739">
            <v>0</v>
          </cell>
          <cell r="AA739">
            <v>0</v>
          </cell>
          <cell r="AB739">
            <v>0</v>
          </cell>
        </row>
        <row r="740">
          <cell r="J740" t="str">
            <v xml:space="preserve">Service cambio de aceite y filtros. Desarmar distribución completa con bomba. Colocar Kit nuevo distribución con bomba. Armado total.  </v>
          </cell>
          <cell r="L740" t="str">
            <v>Filtro Pólen</v>
          </cell>
          <cell r="Q740">
            <v>1</v>
          </cell>
          <cell r="R740">
            <v>3400</v>
          </cell>
          <cell r="S740">
            <v>3400</v>
          </cell>
          <cell r="V740">
            <v>0</v>
          </cell>
          <cell r="W740">
            <v>0</v>
          </cell>
          <cell r="X740">
            <v>0</v>
          </cell>
          <cell r="Y740">
            <v>0</v>
          </cell>
          <cell r="Z740">
            <v>0</v>
          </cell>
          <cell r="AA740">
            <v>0</v>
          </cell>
          <cell r="AB740">
            <v>0</v>
          </cell>
        </row>
        <row r="741">
          <cell r="J741" t="str">
            <v xml:space="preserve">Service cambio de aceite y filtros. Desarmar distribución completa con bomba. Colocar Kit nuevo distribución con bomba. Armado total.   </v>
          </cell>
          <cell r="L741" t="str">
            <v>Kit distribución</v>
          </cell>
          <cell r="Q741">
            <v>1</v>
          </cell>
          <cell r="R741">
            <v>64500</v>
          </cell>
          <cell r="S741">
            <v>64500</v>
          </cell>
          <cell r="V741">
            <v>0</v>
          </cell>
          <cell r="W741">
            <v>0</v>
          </cell>
          <cell r="X741">
            <v>0</v>
          </cell>
          <cell r="Y741">
            <v>0</v>
          </cell>
          <cell r="Z741">
            <v>0</v>
          </cell>
          <cell r="AA741">
            <v>0</v>
          </cell>
          <cell r="AB741">
            <v>0</v>
          </cell>
        </row>
        <row r="742">
          <cell r="J742" t="str">
            <v xml:space="preserve">Service cambio de aceite y filtros. Desarmar distribución completa con bomba. Colocar Kit nuevo distribución con bomba. Armado total.    </v>
          </cell>
          <cell r="L742" t="str">
            <v>Bomba de agua</v>
          </cell>
          <cell r="Q742">
            <v>1</v>
          </cell>
          <cell r="R742">
            <v>36400</v>
          </cell>
          <cell r="S742">
            <v>36400</v>
          </cell>
          <cell r="V742">
            <v>0</v>
          </cell>
          <cell r="W742">
            <v>0</v>
          </cell>
          <cell r="X742">
            <v>0</v>
          </cell>
          <cell r="Y742">
            <v>0</v>
          </cell>
          <cell r="Z742">
            <v>0</v>
          </cell>
          <cell r="AA742">
            <v>0</v>
          </cell>
          <cell r="AB742">
            <v>0</v>
          </cell>
        </row>
        <row r="743">
          <cell r="J743">
            <v>0</v>
          </cell>
          <cell r="S743">
            <v>0</v>
          </cell>
          <cell r="V743">
            <v>0</v>
          </cell>
          <cell r="W743">
            <v>0</v>
          </cell>
          <cell r="X743">
            <v>0</v>
          </cell>
          <cell r="Y743">
            <v>0</v>
          </cell>
          <cell r="Z743">
            <v>0</v>
          </cell>
          <cell r="AA743">
            <v>0</v>
          </cell>
          <cell r="AB743">
            <v>0</v>
          </cell>
        </row>
        <row r="744">
          <cell r="J744" t="str">
            <v xml:space="preserve">0 </v>
          </cell>
          <cell r="S744">
            <v>0</v>
          </cell>
          <cell r="V744">
            <v>0</v>
          </cell>
          <cell r="W744">
            <v>0</v>
          </cell>
          <cell r="X744">
            <v>0</v>
          </cell>
          <cell r="Y744">
            <v>0</v>
          </cell>
          <cell r="Z744">
            <v>0</v>
          </cell>
          <cell r="AA744">
            <v>0</v>
          </cell>
          <cell r="AB744">
            <v>0</v>
          </cell>
        </row>
        <row r="745">
          <cell r="J745" t="str">
            <v xml:space="preserve">0  </v>
          </cell>
          <cell r="S745">
            <v>0</v>
          </cell>
          <cell r="V745">
            <v>0</v>
          </cell>
          <cell r="W745">
            <v>0</v>
          </cell>
          <cell r="X745">
            <v>0</v>
          </cell>
          <cell r="Y745">
            <v>0</v>
          </cell>
          <cell r="Z745">
            <v>0</v>
          </cell>
          <cell r="AA745">
            <v>0</v>
          </cell>
          <cell r="AB745">
            <v>0</v>
          </cell>
        </row>
        <row r="746">
          <cell r="J746" t="str">
            <v xml:space="preserve">0   </v>
          </cell>
          <cell r="S746">
            <v>0</v>
          </cell>
          <cell r="V746">
            <v>0</v>
          </cell>
          <cell r="W746">
            <v>0</v>
          </cell>
          <cell r="X746">
            <v>0</v>
          </cell>
          <cell r="Y746">
            <v>0</v>
          </cell>
          <cell r="Z746">
            <v>0</v>
          </cell>
          <cell r="AA746">
            <v>0</v>
          </cell>
          <cell r="AB746">
            <v>0</v>
          </cell>
        </row>
        <row r="747">
          <cell r="J747" t="str">
            <v xml:space="preserve">0    </v>
          </cell>
          <cell r="S747">
            <v>0</v>
          </cell>
          <cell r="V747">
            <v>0</v>
          </cell>
          <cell r="W747">
            <v>0</v>
          </cell>
          <cell r="X747">
            <v>0</v>
          </cell>
          <cell r="Y747">
            <v>0</v>
          </cell>
          <cell r="Z747">
            <v>0</v>
          </cell>
          <cell r="AA747">
            <v>0</v>
          </cell>
          <cell r="AB747">
            <v>0</v>
          </cell>
        </row>
        <row r="748">
          <cell r="J748" t="str">
            <v xml:space="preserve">0     </v>
          </cell>
          <cell r="S748">
            <v>0</v>
          </cell>
          <cell r="V748">
            <v>0</v>
          </cell>
          <cell r="W748">
            <v>0</v>
          </cell>
          <cell r="X748">
            <v>0</v>
          </cell>
          <cell r="Y748">
            <v>0</v>
          </cell>
          <cell r="Z748">
            <v>0</v>
          </cell>
          <cell r="AA748">
            <v>0</v>
          </cell>
          <cell r="AB748">
            <v>0</v>
          </cell>
        </row>
        <row r="749">
          <cell r="J749" t="str">
            <v xml:space="preserve">0      </v>
          </cell>
          <cell r="S749">
            <v>0</v>
          </cell>
          <cell r="V749">
            <v>0</v>
          </cell>
          <cell r="W749">
            <v>0</v>
          </cell>
          <cell r="X749">
            <v>0</v>
          </cell>
          <cell r="Y749">
            <v>0</v>
          </cell>
          <cell r="Z749">
            <v>0</v>
          </cell>
          <cell r="AA749">
            <v>0</v>
          </cell>
          <cell r="AB749">
            <v>0</v>
          </cell>
        </row>
        <row r="750">
          <cell r="J750" t="str">
            <v xml:space="preserve">0       </v>
          </cell>
          <cell r="S750">
            <v>0</v>
          </cell>
          <cell r="V750">
            <v>0</v>
          </cell>
          <cell r="W750">
            <v>0</v>
          </cell>
          <cell r="X750">
            <v>0</v>
          </cell>
          <cell r="Y750">
            <v>0</v>
          </cell>
          <cell r="Z750">
            <v>0</v>
          </cell>
          <cell r="AA750">
            <v>0</v>
          </cell>
          <cell r="AB750">
            <v>0</v>
          </cell>
        </row>
        <row r="751">
          <cell r="J751" t="str">
            <v xml:space="preserve">0        </v>
          </cell>
          <cell r="S751">
            <v>0</v>
          </cell>
          <cell r="V751">
            <v>0</v>
          </cell>
          <cell r="W751">
            <v>0</v>
          </cell>
          <cell r="X751">
            <v>0</v>
          </cell>
          <cell r="Y751">
            <v>0</v>
          </cell>
          <cell r="Z751">
            <v>0</v>
          </cell>
          <cell r="AA751">
            <v>0</v>
          </cell>
          <cell r="AB751">
            <v>0</v>
          </cell>
        </row>
        <row r="752">
          <cell r="J752" t="str">
            <v xml:space="preserve">0         </v>
          </cell>
          <cell r="S752">
            <v>0</v>
          </cell>
          <cell r="V752">
            <v>0</v>
          </cell>
          <cell r="W752">
            <v>0</v>
          </cell>
          <cell r="X752">
            <v>0</v>
          </cell>
          <cell r="Y752">
            <v>0</v>
          </cell>
          <cell r="Z752">
            <v>0</v>
          </cell>
          <cell r="AA752">
            <v>0</v>
          </cell>
          <cell r="AB752">
            <v>0</v>
          </cell>
        </row>
        <row r="753">
          <cell r="J753" t="str">
            <v xml:space="preserve">0          </v>
          </cell>
          <cell r="S753">
            <v>0</v>
          </cell>
          <cell r="V753">
            <v>0</v>
          </cell>
          <cell r="W753">
            <v>0</v>
          </cell>
          <cell r="X753">
            <v>0</v>
          </cell>
          <cell r="Y753">
            <v>0</v>
          </cell>
          <cell r="Z753">
            <v>0</v>
          </cell>
          <cell r="AA753">
            <v>0</v>
          </cell>
          <cell r="AB753">
            <v>0</v>
          </cell>
        </row>
        <row r="754">
          <cell r="J754" t="str">
            <v xml:space="preserve">0           </v>
          </cell>
          <cell r="S754">
            <v>0</v>
          </cell>
          <cell r="V754">
            <v>0</v>
          </cell>
          <cell r="W754">
            <v>0</v>
          </cell>
          <cell r="X754">
            <v>0</v>
          </cell>
          <cell r="Y754">
            <v>0</v>
          </cell>
          <cell r="Z754">
            <v>0</v>
          </cell>
          <cell r="AA754">
            <v>0</v>
          </cell>
          <cell r="AB754">
            <v>0</v>
          </cell>
        </row>
        <row r="755">
          <cell r="J755" t="str">
            <v xml:space="preserve">0            </v>
          </cell>
          <cell r="S755">
            <v>0</v>
          </cell>
          <cell r="V755">
            <v>0</v>
          </cell>
          <cell r="W755">
            <v>0</v>
          </cell>
          <cell r="X755">
            <v>0</v>
          </cell>
          <cell r="Y755">
            <v>0</v>
          </cell>
          <cell r="Z755">
            <v>0</v>
          </cell>
          <cell r="AA755">
            <v>0</v>
          </cell>
          <cell r="AB755">
            <v>0</v>
          </cell>
        </row>
        <row r="756">
          <cell r="J756" t="str">
            <v xml:space="preserve">0             </v>
          </cell>
          <cell r="S756">
            <v>0</v>
          </cell>
          <cell r="V756">
            <v>0</v>
          </cell>
          <cell r="W756">
            <v>0</v>
          </cell>
          <cell r="X756">
            <v>0</v>
          </cell>
          <cell r="Y756">
            <v>0</v>
          </cell>
          <cell r="Z756">
            <v>0</v>
          </cell>
          <cell r="AA756">
            <v>0</v>
          </cell>
          <cell r="AB756">
            <v>0</v>
          </cell>
        </row>
        <row r="757">
          <cell r="J757" t="str">
            <v xml:space="preserve">0              </v>
          </cell>
          <cell r="S757">
            <v>0</v>
          </cell>
          <cell r="V757">
            <v>0</v>
          </cell>
          <cell r="W757">
            <v>0</v>
          </cell>
          <cell r="X757">
            <v>0</v>
          </cell>
          <cell r="Y757">
            <v>0</v>
          </cell>
          <cell r="Z757">
            <v>0</v>
          </cell>
          <cell r="AA757">
            <v>0</v>
          </cell>
          <cell r="AB757">
            <v>0</v>
          </cell>
        </row>
        <row r="758">
          <cell r="J758" t="str">
            <v xml:space="preserve">0               </v>
          </cell>
          <cell r="S758">
            <v>0</v>
          </cell>
          <cell r="V758">
            <v>0</v>
          </cell>
          <cell r="W758">
            <v>0</v>
          </cell>
          <cell r="X758">
            <v>0</v>
          </cell>
          <cell r="Y758">
            <v>0</v>
          </cell>
          <cell r="Z758">
            <v>0</v>
          </cell>
          <cell r="AA758">
            <v>0</v>
          </cell>
          <cell r="AB758">
            <v>0</v>
          </cell>
        </row>
        <row r="759">
          <cell r="J759" t="str">
            <v xml:space="preserve">0                </v>
          </cell>
          <cell r="S759">
            <v>0</v>
          </cell>
          <cell r="V759">
            <v>0</v>
          </cell>
          <cell r="W759">
            <v>0</v>
          </cell>
          <cell r="X759">
            <v>0</v>
          </cell>
          <cell r="Y759">
            <v>0</v>
          </cell>
          <cell r="Z759">
            <v>0</v>
          </cell>
          <cell r="AA759">
            <v>0</v>
          </cell>
          <cell r="AB759">
            <v>0</v>
          </cell>
        </row>
        <row r="760">
          <cell r="J760" t="str">
            <v xml:space="preserve">0                 </v>
          </cell>
          <cell r="S760">
            <v>0</v>
          </cell>
          <cell r="V760">
            <v>0</v>
          </cell>
          <cell r="W760">
            <v>0</v>
          </cell>
          <cell r="X760">
            <v>0</v>
          </cell>
          <cell r="Y760">
            <v>0</v>
          </cell>
          <cell r="Z760">
            <v>0</v>
          </cell>
          <cell r="AA760">
            <v>0</v>
          </cell>
          <cell r="AB760">
            <v>0</v>
          </cell>
        </row>
        <row r="761">
          <cell r="J761" t="str">
            <v xml:space="preserve">0                  </v>
          </cell>
          <cell r="S761">
            <v>0</v>
          </cell>
          <cell r="V761">
            <v>0</v>
          </cell>
          <cell r="W761">
            <v>0</v>
          </cell>
          <cell r="X761">
            <v>0</v>
          </cell>
          <cell r="Y761">
            <v>0</v>
          </cell>
          <cell r="Z761">
            <v>0</v>
          </cell>
          <cell r="AA761">
            <v>0</v>
          </cell>
          <cell r="AB761">
            <v>0</v>
          </cell>
        </row>
        <row r="762">
          <cell r="J762" t="str">
            <v xml:space="preserve">0                   </v>
          </cell>
          <cell r="S762">
            <v>0</v>
          </cell>
          <cell r="V762">
            <v>0</v>
          </cell>
          <cell r="W762">
            <v>0</v>
          </cell>
          <cell r="X762">
            <v>0</v>
          </cell>
          <cell r="Y762">
            <v>0</v>
          </cell>
          <cell r="Z762">
            <v>0</v>
          </cell>
          <cell r="AA762">
            <v>0</v>
          </cell>
          <cell r="AB762">
            <v>0</v>
          </cell>
        </row>
        <row r="763">
          <cell r="J763" t="str">
            <v xml:space="preserve">0                    </v>
          </cell>
          <cell r="S763">
            <v>0</v>
          </cell>
          <cell r="V763">
            <v>0</v>
          </cell>
          <cell r="W763">
            <v>0</v>
          </cell>
          <cell r="X763">
            <v>0</v>
          </cell>
          <cell r="Y763">
            <v>0</v>
          </cell>
          <cell r="Z763">
            <v>0</v>
          </cell>
          <cell r="AA763">
            <v>0</v>
          </cell>
          <cell r="AB763">
            <v>0</v>
          </cell>
        </row>
        <row r="764">
          <cell r="J764" t="str">
            <v xml:space="preserve">0                     </v>
          </cell>
          <cell r="S764">
            <v>0</v>
          </cell>
          <cell r="V764">
            <v>0</v>
          </cell>
          <cell r="W764">
            <v>0</v>
          </cell>
          <cell r="X764">
            <v>0</v>
          </cell>
          <cell r="Y764">
            <v>0</v>
          </cell>
          <cell r="Z764">
            <v>0</v>
          </cell>
          <cell r="AA764">
            <v>0</v>
          </cell>
          <cell r="AB764">
            <v>0</v>
          </cell>
        </row>
        <row r="765">
          <cell r="J765" t="str">
            <v xml:space="preserve">0                      </v>
          </cell>
          <cell r="S765">
            <v>0</v>
          </cell>
          <cell r="V765">
            <v>0</v>
          </cell>
          <cell r="W765">
            <v>0</v>
          </cell>
          <cell r="X765">
            <v>0</v>
          </cell>
          <cell r="Y765">
            <v>0</v>
          </cell>
          <cell r="Z765">
            <v>0</v>
          </cell>
          <cell r="AA765">
            <v>0</v>
          </cell>
          <cell r="AB765">
            <v>0</v>
          </cell>
        </row>
        <row r="766">
          <cell r="J766" t="str">
            <v xml:space="preserve">0                       </v>
          </cell>
          <cell r="S766">
            <v>0</v>
          </cell>
          <cell r="V766">
            <v>0</v>
          </cell>
          <cell r="W766">
            <v>0</v>
          </cell>
          <cell r="X766">
            <v>0</v>
          </cell>
          <cell r="Y766">
            <v>0</v>
          </cell>
          <cell r="Z766">
            <v>0</v>
          </cell>
          <cell r="AA766">
            <v>0</v>
          </cell>
          <cell r="AB766">
            <v>0</v>
          </cell>
        </row>
        <row r="767">
          <cell r="J767" t="str">
            <v xml:space="preserve">0                        </v>
          </cell>
          <cell r="S767">
            <v>0</v>
          </cell>
          <cell r="V767">
            <v>0</v>
          </cell>
          <cell r="W767">
            <v>0</v>
          </cell>
          <cell r="X767">
            <v>0</v>
          </cell>
          <cell r="Y767">
            <v>0</v>
          </cell>
          <cell r="Z767">
            <v>0</v>
          </cell>
          <cell r="AA767">
            <v>0</v>
          </cell>
          <cell r="AB767">
            <v>0</v>
          </cell>
        </row>
        <row r="768">
          <cell r="J768" t="str">
            <v xml:space="preserve">0                         </v>
          </cell>
          <cell r="S768">
            <v>0</v>
          </cell>
          <cell r="V768">
            <v>0</v>
          </cell>
          <cell r="W768">
            <v>0</v>
          </cell>
          <cell r="X768">
            <v>0</v>
          </cell>
          <cell r="Y768">
            <v>0</v>
          </cell>
          <cell r="Z768">
            <v>0</v>
          </cell>
          <cell r="AA768">
            <v>0</v>
          </cell>
          <cell r="AB768">
            <v>0</v>
          </cell>
        </row>
        <row r="769">
          <cell r="J769" t="str">
            <v xml:space="preserve">0                          </v>
          </cell>
          <cell r="S769">
            <v>0</v>
          </cell>
          <cell r="V769">
            <v>0</v>
          </cell>
          <cell r="W769">
            <v>0</v>
          </cell>
          <cell r="X769">
            <v>0</v>
          </cell>
          <cell r="Y769">
            <v>0</v>
          </cell>
          <cell r="Z769">
            <v>0</v>
          </cell>
          <cell r="AA769">
            <v>0</v>
          </cell>
          <cell r="AB769">
            <v>0</v>
          </cell>
        </row>
        <row r="770">
          <cell r="J770" t="str">
            <v xml:space="preserve">0                           </v>
          </cell>
          <cell r="S770">
            <v>0</v>
          </cell>
          <cell r="V770">
            <v>0</v>
          </cell>
          <cell r="W770">
            <v>0</v>
          </cell>
          <cell r="X770">
            <v>0</v>
          </cell>
          <cell r="Y770">
            <v>0</v>
          </cell>
          <cell r="Z770">
            <v>0</v>
          </cell>
          <cell r="AA770">
            <v>0</v>
          </cell>
          <cell r="AB770">
            <v>0</v>
          </cell>
        </row>
        <row r="771">
          <cell r="J771" t="str">
            <v xml:space="preserve">0                            </v>
          </cell>
          <cell r="S771">
            <v>0</v>
          </cell>
          <cell r="V771">
            <v>0</v>
          </cell>
          <cell r="W771">
            <v>0</v>
          </cell>
          <cell r="X771">
            <v>0</v>
          </cell>
          <cell r="Y771">
            <v>0</v>
          </cell>
          <cell r="Z771">
            <v>0</v>
          </cell>
          <cell r="AA771">
            <v>0</v>
          </cell>
          <cell r="AB771">
            <v>0</v>
          </cell>
        </row>
        <row r="772">
          <cell r="J772" t="str">
            <v xml:space="preserve">0                             </v>
          </cell>
          <cell r="S772">
            <v>0</v>
          </cell>
          <cell r="V772">
            <v>0</v>
          </cell>
          <cell r="W772">
            <v>0</v>
          </cell>
          <cell r="X772">
            <v>0</v>
          </cell>
          <cell r="Y772">
            <v>0</v>
          </cell>
          <cell r="Z772">
            <v>0</v>
          </cell>
          <cell r="AA772">
            <v>0</v>
          </cell>
          <cell r="AB772">
            <v>0</v>
          </cell>
        </row>
        <row r="773">
          <cell r="J773" t="str">
            <v xml:space="preserve">0                              </v>
          </cell>
          <cell r="S773">
            <v>0</v>
          </cell>
          <cell r="V773">
            <v>0</v>
          </cell>
          <cell r="W773">
            <v>0</v>
          </cell>
          <cell r="X773">
            <v>0</v>
          </cell>
          <cell r="Y773">
            <v>0</v>
          </cell>
          <cell r="Z773">
            <v>0</v>
          </cell>
          <cell r="AA773">
            <v>0</v>
          </cell>
          <cell r="AB773">
            <v>0</v>
          </cell>
        </row>
        <row r="774">
          <cell r="J774" t="str">
            <v xml:space="preserve">0                               </v>
          </cell>
          <cell r="S774">
            <v>0</v>
          </cell>
          <cell r="V774">
            <v>0</v>
          </cell>
          <cell r="W774">
            <v>0</v>
          </cell>
          <cell r="X774">
            <v>0</v>
          </cell>
          <cell r="Y774">
            <v>0</v>
          </cell>
          <cell r="Z774">
            <v>0</v>
          </cell>
          <cell r="AA774">
            <v>0</v>
          </cell>
          <cell r="AB774">
            <v>0</v>
          </cell>
        </row>
        <row r="775">
          <cell r="J775" t="str">
            <v xml:space="preserve">0                                </v>
          </cell>
          <cell r="S775">
            <v>0</v>
          </cell>
          <cell r="V775">
            <v>0</v>
          </cell>
          <cell r="W775">
            <v>0</v>
          </cell>
          <cell r="X775">
            <v>0</v>
          </cell>
          <cell r="Y775">
            <v>0</v>
          </cell>
          <cell r="Z775">
            <v>0</v>
          </cell>
          <cell r="AA775">
            <v>0</v>
          </cell>
          <cell r="AB775">
            <v>0</v>
          </cell>
        </row>
        <row r="776">
          <cell r="J776" t="str">
            <v xml:space="preserve">0                                 </v>
          </cell>
          <cell r="S776">
            <v>0</v>
          </cell>
          <cell r="V776">
            <v>0</v>
          </cell>
          <cell r="W776">
            <v>0</v>
          </cell>
          <cell r="X776">
            <v>0</v>
          </cell>
          <cell r="Y776">
            <v>0</v>
          </cell>
          <cell r="Z776">
            <v>0</v>
          </cell>
          <cell r="AA776">
            <v>0</v>
          </cell>
          <cell r="AB776">
            <v>0</v>
          </cell>
        </row>
        <row r="777">
          <cell r="J777" t="str">
            <v xml:space="preserve">0                                  </v>
          </cell>
          <cell r="S777">
            <v>0</v>
          </cell>
          <cell r="V777">
            <v>0</v>
          </cell>
          <cell r="W777">
            <v>0</v>
          </cell>
          <cell r="X777">
            <v>0</v>
          </cell>
          <cell r="Y777">
            <v>0</v>
          </cell>
          <cell r="Z777">
            <v>0</v>
          </cell>
          <cell r="AA777">
            <v>0</v>
          </cell>
          <cell r="AB777">
            <v>0</v>
          </cell>
        </row>
        <row r="778">
          <cell r="J778" t="str">
            <v xml:space="preserve">0                                   </v>
          </cell>
          <cell r="S778">
            <v>0</v>
          </cell>
          <cell r="V778">
            <v>0</v>
          </cell>
          <cell r="W778">
            <v>0</v>
          </cell>
          <cell r="X778">
            <v>0</v>
          </cell>
          <cell r="Y778">
            <v>0</v>
          </cell>
          <cell r="Z778">
            <v>0</v>
          </cell>
          <cell r="AA778">
            <v>0</v>
          </cell>
          <cell r="AB778">
            <v>0</v>
          </cell>
        </row>
        <row r="779">
          <cell r="J779" t="str">
            <v xml:space="preserve">0                                    </v>
          </cell>
          <cell r="S779">
            <v>0</v>
          </cell>
          <cell r="V779">
            <v>0</v>
          </cell>
          <cell r="W779">
            <v>0</v>
          </cell>
          <cell r="X779">
            <v>0</v>
          </cell>
          <cell r="Y779">
            <v>0</v>
          </cell>
          <cell r="Z779">
            <v>0</v>
          </cell>
          <cell r="AA779">
            <v>0</v>
          </cell>
          <cell r="AB779">
            <v>0</v>
          </cell>
        </row>
        <row r="780">
          <cell r="J780" t="str">
            <v xml:space="preserve">0                                     </v>
          </cell>
          <cell r="S780">
            <v>0</v>
          </cell>
          <cell r="V780">
            <v>0</v>
          </cell>
          <cell r="W780">
            <v>0</v>
          </cell>
          <cell r="X780">
            <v>0</v>
          </cell>
          <cell r="Y780">
            <v>0</v>
          </cell>
          <cell r="Z780">
            <v>0</v>
          </cell>
          <cell r="AA780">
            <v>0</v>
          </cell>
          <cell r="AB780">
            <v>0</v>
          </cell>
        </row>
        <row r="781">
          <cell r="J781" t="str">
            <v xml:space="preserve">0                                      </v>
          </cell>
          <cell r="S781">
            <v>0</v>
          </cell>
          <cell r="V781">
            <v>0</v>
          </cell>
          <cell r="W781">
            <v>0</v>
          </cell>
          <cell r="X781">
            <v>0</v>
          </cell>
          <cell r="Y781">
            <v>0</v>
          </cell>
          <cell r="Z781">
            <v>0</v>
          </cell>
          <cell r="AA781">
            <v>0</v>
          </cell>
          <cell r="AB781">
            <v>0</v>
          </cell>
        </row>
        <row r="782">
          <cell r="J782" t="str">
            <v xml:space="preserve">0                                       </v>
          </cell>
          <cell r="S782">
            <v>0</v>
          </cell>
          <cell r="V782">
            <v>0</v>
          </cell>
          <cell r="W782">
            <v>0</v>
          </cell>
          <cell r="X782">
            <v>0</v>
          </cell>
          <cell r="Y782">
            <v>0</v>
          </cell>
          <cell r="Z782">
            <v>0</v>
          </cell>
          <cell r="AA782">
            <v>0</v>
          </cell>
          <cell r="AB782">
            <v>0</v>
          </cell>
        </row>
        <row r="783">
          <cell r="J783" t="str">
            <v xml:space="preserve">0                                        </v>
          </cell>
          <cell r="S783">
            <v>0</v>
          </cell>
          <cell r="V783">
            <v>0</v>
          </cell>
          <cell r="W783">
            <v>0</v>
          </cell>
          <cell r="X783">
            <v>0</v>
          </cell>
          <cell r="Y783">
            <v>0</v>
          </cell>
          <cell r="Z783">
            <v>0</v>
          </cell>
          <cell r="AA783">
            <v>0</v>
          </cell>
          <cell r="AB783">
            <v>0</v>
          </cell>
        </row>
        <row r="784">
          <cell r="J784" t="str">
            <v xml:space="preserve">0                                         </v>
          </cell>
          <cell r="S784">
            <v>0</v>
          </cell>
          <cell r="V784">
            <v>0</v>
          </cell>
          <cell r="W784">
            <v>0</v>
          </cell>
          <cell r="X784">
            <v>0</v>
          </cell>
          <cell r="Y784">
            <v>0</v>
          </cell>
          <cell r="Z784">
            <v>0</v>
          </cell>
          <cell r="AA784">
            <v>0</v>
          </cell>
          <cell r="AB784">
            <v>0</v>
          </cell>
        </row>
        <row r="785">
          <cell r="J785" t="str">
            <v xml:space="preserve">0                                          </v>
          </cell>
          <cell r="S785">
            <v>0</v>
          </cell>
          <cell r="V785">
            <v>0</v>
          </cell>
          <cell r="W785">
            <v>0</v>
          </cell>
          <cell r="X785">
            <v>0</v>
          </cell>
          <cell r="Y785">
            <v>0</v>
          </cell>
          <cell r="Z785">
            <v>0</v>
          </cell>
          <cell r="AA785">
            <v>0</v>
          </cell>
          <cell r="AB785">
            <v>0</v>
          </cell>
        </row>
        <row r="786">
          <cell r="J786" t="str">
            <v xml:space="preserve">0                                           </v>
          </cell>
          <cell r="S786">
            <v>0</v>
          </cell>
          <cell r="V786">
            <v>0</v>
          </cell>
          <cell r="W786">
            <v>0</v>
          </cell>
          <cell r="X786">
            <v>0</v>
          </cell>
          <cell r="Y786">
            <v>0</v>
          </cell>
          <cell r="Z786">
            <v>0</v>
          </cell>
          <cell r="AA786">
            <v>0</v>
          </cell>
          <cell r="AB786">
            <v>0</v>
          </cell>
        </row>
        <row r="787">
          <cell r="J787" t="str">
            <v xml:space="preserve">0                                            </v>
          </cell>
          <cell r="S787">
            <v>0</v>
          </cell>
          <cell r="V787">
            <v>0</v>
          </cell>
          <cell r="W787">
            <v>0</v>
          </cell>
          <cell r="X787">
            <v>0</v>
          </cell>
          <cell r="Y787">
            <v>0</v>
          </cell>
          <cell r="Z787">
            <v>0</v>
          </cell>
          <cell r="AA787">
            <v>0</v>
          </cell>
          <cell r="AB787">
            <v>0</v>
          </cell>
        </row>
        <row r="788">
          <cell r="J788" t="str">
            <v xml:space="preserve">0                                             </v>
          </cell>
          <cell r="S788">
            <v>0</v>
          </cell>
          <cell r="V788">
            <v>0</v>
          </cell>
          <cell r="W788">
            <v>0</v>
          </cell>
          <cell r="X788">
            <v>0</v>
          </cell>
          <cell r="Y788">
            <v>0</v>
          </cell>
          <cell r="Z788">
            <v>0</v>
          </cell>
          <cell r="AA788">
            <v>0</v>
          </cell>
          <cell r="AB788">
            <v>0</v>
          </cell>
        </row>
        <row r="789">
          <cell r="J789" t="str">
            <v xml:space="preserve">0                                              </v>
          </cell>
          <cell r="S789">
            <v>0</v>
          </cell>
          <cell r="V789">
            <v>0</v>
          </cell>
          <cell r="W789">
            <v>0</v>
          </cell>
          <cell r="X789">
            <v>0</v>
          </cell>
          <cell r="Y789">
            <v>0</v>
          </cell>
          <cell r="Z789">
            <v>0</v>
          </cell>
          <cell r="AA789">
            <v>0</v>
          </cell>
          <cell r="AB789">
            <v>0</v>
          </cell>
        </row>
        <row r="790">
          <cell r="J790" t="str">
            <v xml:space="preserve">0                                               </v>
          </cell>
          <cell r="S790">
            <v>0</v>
          </cell>
          <cell r="V790">
            <v>0</v>
          </cell>
          <cell r="W790">
            <v>0</v>
          </cell>
          <cell r="X790">
            <v>0</v>
          </cell>
          <cell r="Y790">
            <v>0</v>
          </cell>
          <cell r="Z790">
            <v>0</v>
          </cell>
          <cell r="AA790">
            <v>0</v>
          </cell>
          <cell r="AB790">
            <v>0</v>
          </cell>
        </row>
        <row r="791">
          <cell r="J791" t="str">
            <v xml:space="preserve">0                                                </v>
          </cell>
          <cell r="S791">
            <v>0</v>
          </cell>
          <cell r="V791">
            <v>0</v>
          </cell>
          <cell r="W791">
            <v>0</v>
          </cell>
          <cell r="X791">
            <v>0</v>
          </cell>
          <cell r="Y791">
            <v>0</v>
          </cell>
          <cell r="Z791">
            <v>0</v>
          </cell>
          <cell r="AA791">
            <v>0</v>
          </cell>
          <cell r="AB791">
            <v>0</v>
          </cell>
        </row>
        <row r="792">
          <cell r="J792" t="str">
            <v xml:space="preserve">0                                                 </v>
          </cell>
          <cell r="S792">
            <v>0</v>
          </cell>
          <cell r="V792">
            <v>0</v>
          </cell>
          <cell r="W792">
            <v>0</v>
          </cell>
          <cell r="X792">
            <v>0</v>
          </cell>
          <cell r="Y792">
            <v>0</v>
          </cell>
          <cell r="Z792">
            <v>0</v>
          </cell>
          <cell r="AA792">
            <v>0</v>
          </cell>
          <cell r="AB792">
            <v>0</v>
          </cell>
        </row>
        <row r="793">
          <cell r="J793" t="str">
            <v xml:space="preserve">0                                                  </v>
          </cell>
          <cell r="S793">
            <v>0</v>
          </cell>
          <cell r="V793">
            <v>0</v>
          </cell>
          <cell r="W793">
            <v>0</v>
          </cell>
          <cell r="X793">
            <v>0</v>
          </cell>
          <cell r="Y793">
            <v>0</v>
          </cell>
          <cell r="Z793">
            <v>0</v>
          </cell>
          <cell r="AA793">
            <v>0</v>
          </cell>
          <cell r="AB793">
            <v>0</v>
          </cell>
        </row>
        <row r="794">
          <cell r="J794" t="str">
            <v xml:space="preserve">0                                                   </v>
          </cell>
          <cell r="S794">
            <v>0</v>
          </cell>
          <cell r="V794">
            <v>0</v>
          </cell>
          <cell r="W794">
            <v>0</v>
          </cell>
          <cell r="X794">
            <v>0</v>
          </cell>
          <cell r="Y794">
            <v>0</v>
          </cell>
          <cell r="Z794">
            <v>0</v>
          </cell>
          <cell r="AA794">
            <v>0</v>
          </cell>
          <cell r="AB794">
            <v>0</v>
          </cell>
        </row>
        <row r="795">
          <cell r="J795" t="str">
            <v xml:space="preserve">0                                                    </v>
          </cell>
          <cell r="S795">
            <v>0</v>
          </cell>
          <cell r="V795">
            <v>0</v>
          </cell>
          <cell r="W795">
            <v>0</v>
          </cell>
          <cell r="X795">
            <v>0</v>
          </cell>
          <cell r="Y795">
            <v>0</v>
          </cell>
          <cell r="Z795">
            <v>0</v>
          </cell>
          <cell r="AA795">
            <v>0</v>
          </cell>
          <cell r="AB795">
            <v>0</v>
          </cell>
        </row>
        <row r="796">
          <cell r="J796" t="str">
            <v xml:space="preserve">0                                                     </v>
          </cell>
          <cell r="S796">
            <v>0</v>
          </cell>
          <cell r="V796">
            <v>0</v>
          </cell>
          <cell r="W796">
            <v>0</v>
          </cell>
          <cell r="X796">
            <v>0</v>
          </cell>
          <cell r="Y796">
            <v>0</v>
          </cell>
          <cell r="Z796">
            <v>0</v>
          </cell>
          <cell r="AA796">
            <v>0</v>
          </cell>
          <cell r="AB796">
            <v>0</v>
          </cell>
        </row>
        <row r="797">
          <cell r="J797" t="str">
            <v xml:space="preserve">0                                                      </v>
          </cell>
          <cell r="S797">
            <v>0</v>
          </cell>
          <cell r="V797">
            <v>0</v>
          </cell>
          <cell r="W797">
            <v>0</v>
          </cell>
          <cell r="X797">
            <v>0</v>
          </cell>
          <cell r="Y797">
            <v>0</v>
          </cell>
          <cell r="Z797">
            <v>0</v>
          </cell>
          <cell r="AA797">
            <v>0</v>
          </cell>
          <cell r="AB797">
            <v>0</v>
          </cell>
        </row>
        <row r="798">
          <cell r="J798" t="str">
            <v xml:space="preserve">0                                                       </v>
          </cell>
          <cell r="S798">
            <v>0</v>
          </cell>
          <cell r="V798">
            <v>0</v>
          </cell>
          <cell r="W798">
            <v>0</v>
          </cell>
          <cell r="X798">
            <v>0</v>
          </cell>
          <cell r="Y798">
            <v>0</v>
          </cell>
          <cell r="Z798">
            <v>0</v>
          </cell>
          <cell r="AA798">
            <v>0</v>
          </cell>
          <cell r="AB798">
            <v>0</v>
          </cell>
        </row>
        <row r="799">
          <cell r="J799" t="str">
            <v xml:space="preserve">0                                                        </v>
          </cell>
          <cell r="S799">
            <v>0</v>
          </cell>
          <cell r="V799">
            <v>0</v>
          </cell>
          <cell r="W799">
            <v>0</v>
          </cell>
          <cell r="X799">
            <v>0</v>
          </cell>
          <cell r="Y799">
            <v>0</v>
          </cell>
          <cell r="Z799">
            <v>0</v>
          </cell>
          <cell r="AA799">
            <v>0</v>
          </cell>
          <cell r="AB799">
            <v>0</v>
          </cell>
        </row>
        <row r="800">
          <cell r="J800" t="str">
            <v xml:space="preserve">0                                                         </v>
          </cell>
          <cell r="S800">
            <v>0</v>
          </cell>
          <cell r="V800">
            <v>0</v>
          </cell>
          <cell r="W800">
            <v>0</v>
          </cell>
          <cell r="X800">
            <v>0</v>
          </cell>
          <cell r="Y800">
            <v>0</v>
          </cell>
          <cell r="Z800">
            <v>0</v>
          </cell>
          <cell r="AA800">
            <v>0</v>
          </cell>
          <cell r="AB800">
            <v>0</v>
          </cell>
        </row>
        <row r="801">
          <cell r="J801" t="str">
            <v xml:space="preserve">0                                                          </v>
          </cell>
          <cell r="S801">
            <v>0</v>
          </cell>
          <cell r="V801">
            <v>0</v>
          </cell>
          <cell r="W801">
            <v>0</v>
          </cell>
          <cell r="X801">
            <v>0</v>
          </cell>
          <cell r="Y801">
            <v>0</v>
          </cell>
          <cell r="Z801">
            <v>0</v>
          </cell>
          <cell r="AA801">
            <v>0</v>
          </cell>
          <cell r="AB801">
            <v>0</v>
          </cell>
        </row>
        <row r="802">
          <cell r="J802" t="str">
            <v xml:space="preserve">0                                                           </v>
          </cell>
          <cell r="S802">
            <v>0</v>
          </cell>
          <cell r="V802">
            <v>0</v>
          </cell>
          <cell r="W802">
            <v>0</v>
          </cell>
          <cell r="X802">
            <v>0</v>
          </cell>
          <cell r="Y802">
            <v>0</v>
          </cell>
          <cell r="Z802">
            <v>0</v>
          </cell>
          <cell r="AA802">
            <v>0</v>
          </cell>
          <cell r="AB802">
            <v>0</v>
          </cell>
        </row>
        <row r="803">
          <cell r="J803" t="str">
            <v xml:space="preserve">0                                                            </v>
          </cell>
          <cell r="S803">
            <v>0</v>
          </cell>
          <cell r="V803">
            <v>0</v>
          </cell>
          <cell r="W803">
            <v>0</v>
          </cell>
          <cell r="X803">
            <v>0</v>
          </cell>
          <cell r="Y803">
            <v>0</v>
          </cell>
          <cell r="Z803">
            <v>0</v>
          </cell>
          <cell r="AA803">
            <v>0</v>
          </cell>
          <cell r="AB803">
            <v>0</v>
          </cell>
        </row>
        <row r="804">
          <cell r="J804" t="str">
            <v xml:space="preserve">0                                                             </v>
          </cell>
          <cell r="S804">
            <v>0</v>
          </cell>
          <cell r="V804">
            <v>0</v>
          </cell>
          <cell r="W804">
            <v>0</v>
          </cell>
          <cell r="X804">
            <v>0</v>
          </cell>
          <cell r="Y804">
            <v>0</v>
          </cell>
          <cell r="Z804">
            <v>0</v>
          </cell>
          <cell r="AA804">
            <v>0</v>
          </cell>
          <cell r="AB804">
            <v>0</v>
          </cell>
        </row>
        <row r="805">
          <cell r="J805" t="str">
            <v xml:space="preserve">0                                                              </v>
          </cell>
          <cell r="S805">
            <v>0</v>
          </cell>
          <cell r="V805">
            <v>0</v>
          </cell>
          <cell r="W805">
            <v>0</v>
          </cell>
          <cell r="X805">
            <v>0</v>
          </cell>
          <cell r="Y805">
            <v>0</v>
          </cell>
          <cell r="Z805">
            <v>0</v>
          </cell>
          <cell r="AA805">
            <v>0</v>
          </cell>
          <cell r="AB805">
            <v>0</v>
          </cell>
        </row>
        <row r="806">
          <cell r="J806" t="str">
            <v xml:space="preserve">0                                                               </v>
          </cell>
          <cell r="S806">
            <v>0</v>
          </cell>
          <cell r="V806">
            <v>0</v>
          </cell>
          <cell r="W806">
            <v>0</v>
          </cell>
          <cell r="X806">
            <v>0</v>
          </cell>
          <cell r="Y806">
            <v>0</v>
          </cell>
          <cell r="Z806">
            <v>0</v>
          </cell>
          <cell r="AA806">
            <v>0</v>
          </cell>
          <cell r="AB806">
            <v>0</v>
          </cell>
        </row>
        <row r="807">
          <cell r="J807" t="str">
            <v xml:space="preserve">0                                                                </v>
          </cell>
          <cell r="S807">
            <v>0</v>
          </cell>
          <cell r="V807">
            <v>0</v>
          </cell>
          <cell r="W807">
            <v>0</v>
          </cell>
          <cell r="X807">
            <v>0</v>
          </cell>
          <cell r="Y807">
            <v>0</v>
          </cell>
          <cell r="Z807">
            <v>0</v>
          </cell>
          <cell r="AA807">
            <v>0</v>
          </cell>
          <cell r="AB807">
            <v>0</v>
          </cell>
        </row>
        <row r="808">
          <cell r="J808" t="str">
            <v xml:space="preserve">0                                                                 </v>
          </cell>
          <cell r="S808">
            <v>0</v>
          </cell>
          <cell r="V808">
            <v>0</v>
          </cell>
          <cell r="W808">
            <v>0</v>
          </cell>
          <cell r="X808">
            <v>0</v>
          </cell>
          <cell r="Y808">
            <v>0</v>
          </cell>
          <cell r="Z808">
            <v>0</v>
          </cell>
          <cell r="AA808">
            <v>0</v>
          </cell>
          <cell r="AB808">
            <v>0</v>
          </cell>
        </row>
        <row r="809">
          <cell r="J809" t="str">
            <v xml:space="preserve">0                                                                  </v>
          </cell>
          <cell r="S809">
            <v>0</v>
          </cell>
          <cell r="V809">
            <v>0</v>
          </cell>
          <cell r="W809">
            <v>0</v>
          </cell>
          <cell r="X809">
            <v>0</v>
          </cell>
          <cell r="Y809">
            <v>0</v>
          </cell>
          <cell r="Z809">
            <v>0</v>
          </cell>
          <cell r="AA809">
            <v>0</v>
          </cell>
          <cell r="AB809">
            <v>0</v>
          </cell>
        </row>
        <row r="810">
          <cell r="J810" t="str">
            <v xml:space="preserve">0                                                                   </v>
          </cell>
          <cell r="S810">
            <v>0</v>
          </cell>
          <cell r="V810">
            <v>0</v>
          </cell>
          <cell r="W810">
            <v>0</v>
          </cell>
          <cell r="X810">
            <v>0</v>
          </cell>
          <cell r="Y810">
            <v>0</v>
          </cell>
          <cell r="Z810">
            <v>0</v>
          </cell>
          <cell r="AA810">
            <v>0</v>
          </cell>
          <cell r="AB810">
            <v>0</v>
          </cell>
        </row>
        <row r="811">
          <cell r="J811" t="str">
            <v xml:space="preserve">0                                                                    </v>
          </cell>
          <cell r="S811">
            <v>0</v>
          </cell>
          <cell r="V811">
            <v>0</v>
          </cell>
          <cell r="W811">
            <v>0</v>
          </cell>
          <cell r="X811">
            <v>0</v>
          </cell>
          <cell r="Y811">
            <v>0</v>
          </cell>
          <cell r="Z811">
            <v>0</v>
          </cell>
          <cell r="AA811">
            <v>0</v>
          </cell>
          <cell r="AB811">
            <v>0</v>
          </cell>
        </row>
        <row r="812">
          <cell r="J812" t="str">
            <v xml:space="preserve">0                                                                     </v>
          </cell>
          <cell r="S812">
            <v>0</v>
          </cell>
          <cell r="V812">
            <v>0</v>
          </cell>
          <cell r="W812">
            <v>0</v>
          </cell>
          <cell r="X812">
            <v>0</v>
          </cell>
          <cell r="Y812">
            <v>0</v>
          </cell>
          <cell r="Z812">
            <v>0</v>
          </cell>
          <cell r="AA812">
            <v>0</v>
          </cell>
          <cell r="AB812">
            <v>0</v>
          </cell>
        </row>
        <row r="813">
          <cell r="J813" t="str">
            <v xml:space="preserve">0                                                                      </v>
          </cell>
          <cell r="S813">
            <v>0</v>
          </cell>
          <cell r="V813">
            <v>0</v>
          </cell>
          <cell r="W813">
            <v>0</v>
          </cell>
          <cell r="X813">
            <v>0</v>
          </cell>
          <cell r="Y813">
            <v>0</v>
          </cell>
          <cell r="Z813">
            <v>0</v>
          </cell>
          <cell r="AA813">
            <v>0</v>
          </cell>
          <cell r="AB813">
            <v>0</v>
          </cell>
        </row>
        <row r="814">
          <cell r="J814" t="str">
            <v xml:space="preserve">0                                                                       </v>
          </cell>
          <cell r="S814">
            <v>0</v>
          </cell>
          <cell r="V814">
            <v>0</v>
          </cell>
          <cell r="W814">
            <v>0</v>
          </cell>
          <cell r="X814">
            <v>0</v>
          </cell>
          <cell r="Y814">
            <v>0</v>
          </cell>
          <cell r="Z814">
            <v>0</v>
          </cell>
          <cell r="AA814">
            <v>0</v>
          </cell>
          <cell r="AB814">
            <v>0</v>
          </cell>
        </row>
        <row r="815">
          <cell r="J815" t="str">
            <v xml:space="preserve">0                                                                        </v>
          </cell>
          <cell r="S815">
            <v>0</v>
          </cell>
          <cell r="V815">
            <v>0</v>
          </cell>
          <cell r="W815">
            <v>0</v>
          </cell>
          <cell r="X815">
            <v>0</v>
          </cell>
          <cell r="Y815">
            <v>0</v>
          </cell>
          <cell r="Z815">
            <v>0</v>
          </cell>
          <cell r="AA815">
            <v>0</v>
          </cell>
          <cell r="AB815">
            <v>0</v>
          </cell>
        </row>
        <row r="816">
          <cell r="J816" t="str">
            <v xml:space="preserve">0                                                                         </v>
          </cell>
          <cell r="S816">
            <v>0</v>
          </cell>
          <cell r="V816">
            <v>0</v>
          </cell>
          <cell r="W816">
            <v>0</v>
          </cell>
          <cell r="X816">
            <v>0</v>
          </cell>
          <cell r="Y816">
            <v>0</v>
          </cell>
          <cell r="Z816">
            <v>0</v>
          </cell>
          <cell r="AA816">
            <v>0</v>
          </cell>
          <cell r="AB816">
            <v>0</v>
          </cell>
        </row>
        <row r="817">
          <cell r="J817" t="str">
            <v xml:space="preserve">0                                                                          </v>
          </cell>
          <cell r="S817">
            <v>0</v>
          </cell>
          <cell r="V817">
            <v>0</v>
          </cell>
          <cell r="W817">
            <v>0</v>
          </cell>
          <cell r="X817">
            <v>0</v>
          </cell>
          <cell r="Y817">
            <v>0</v>
          </cell>
          <cell r="Z817">
            <v>0</v>
          </cell>
          <cell r="AA817">
            <v>0</v>
          </cell>
          <cell r="AB817">
            <v>0</v>
          </cell>
        </row>
        <row r="818">
          <cell r="J818" t="str">
            <v xml:space="preserve">0                                                                           </v>
          </cell>
          <cell r="S818">
            <v>0</v>
          </cell>
          <cell r="V818">
            <v>0</v>
          </cell>
          <cell r="W818">
            <v>0</v>
          </cell>
          <cell r="X818">
            <v>0</v>
          </cell>
          <cell r="Y818">
            <v>0</v>
          </cell>
          <cell r="Z818">
            <v>0</v>
          </cell>
          <cell r="AA818">
            <v>0</v>
          </cell>
          <cell r="AB818">
            <v>0</v>
          </cell>
        </row>
        <row r="819">
          <cell r="J819" t="str">
            <v xml:space="preserve">0                                                                            </v>
          </cell>
          <cell r="S819">
            <v>0</v>
          </cell>
          <cell r="V819">
            <v>0</v>
          </cell>
          <cell r="W819">
            <v>0</v>
          </cell>
          <cell r="X819">
            <v>0</v>
          </cell>
          <cell r="Y819">
            <v>0</v>
          </cell>
          <cell r="Z819">
            <v>0</v>
          </cell>
          <cell r="AA819">
            <v>0</v>
          </cell>
          <cell r="AB819">
            <v>0</v>
          </cell>
        </row>
        <row r="820">
          <cell r="J820" t="str">
            <v xml:space="preserve">0                                                                             </v>
          </cell>
          <cell r="S820">
            <v>0</v>
          </cell>
          <cell r="V820">
            <v>0</v>
          </cell>
          <cell r="W820">
            <v>0</v>
          </cell>
          <cell r="X820">
            <v>0</v>
          </cell>
          <cell r="Y820">
            <v>0</v>
          </cell>
          <cell r="Z820">
            <v>0</v>
          </cell>
          <cell r="AA820">
            <v>0</v>
          </cell>
          <cell r="AB820">
            <v>0</v>
          </cell>
        </row>
        <row r="821">
          <cell r="J821" t="str">
            <v xml:space="preserve">0                                                                              </v>
          </cell>
          <cell r="S821">
            <v>0</v>
          </cell>
          <cell r="V821">
            <v>0</v>
          </cell>
          <cell r="W821">
            <v>0</v>
          </cell>
          <cell r="X821">
            <v>0</v>
          </cell>
          <cell r="Y821">
            <v>0</v>
          </cell>
          <cell r="Z821">
            <v>0</v>
          </cell>
          <cell r="AA821">
            <v>0</v>
          </cell>
          <cell r="AB821">
            <v>0</v>
          </cell>
        </row>
        <row r="822">
          <cell r="J822" t="str">
            <v xml:space="preserve">0                                                                               </v>
          </cell>
          <cell r="S822">
            <v>0</v>
          </cell>
          <cell r="V822">
            <v>0</v>
          </cell>
          <cell r="W822">
            <v>0</v>
          </cell>
          <cell r="X822">
            <v>0</v>
          </cell>
          <cell r="Y822">
            <v>0</v>
          </cell>
          <cell r="Z822">
            <v>0</v>
          </cell>
          <cell r="AA822">
            <v>0</v>
          </cell>
          <cell r="AB822">
            <v>0</v>
          </cell>
        </row>
        <row r="823">
          <cell r="J823" t="str">
            <v xml:space="preserve">0                                                                                </v>
          </cell>
          <cell r="S823">
            <v>0</v>
          </cell>
          <cell r="V823">
            <v>0</v>
          </cell>
          <cell r="W823">
            <v>0</v>
          </cell>
          <cell r="X823">
            <v>0</v>
          </cell>
          <cell r="Y823">
            <v>0</v>
          </cell>
          <cell r="Z823">
            <v>0</v>
          </cell>
          <cell r="AA823">
            <v>0</v>
          </cell>
          <cell r="AB823">
            <v>0</v>
          </cell>
        </row>
        <row r="824">
          <cell r="J824" t="str">
            <v xml:space="preserve">0                                                                                 </v>
          </cell>
          <cell r="S824">
            <v>0</v>
          </cell>
          <cell r="V824">
            <v>0</v>
          </cell>
          <cell r="W824">
            <v>0</v>
          </cell>
          <cell r="X824">
            <v>0</v>
          </cell>
          <cell r="Y824">
            <v>0</v>
          </cell>
          <cell r="Z824">
            <v>0</v>
          </cell>
          <cell r="AA824">
            <v>0</v>
          </cell>
          <cell r="AB824">
            <v>0</v>
          </cell>
        </row>
        <row r="825">
          <cell r="J825" t="str">
            <v xml:space="preserve">0                                                                                  </v>
          </cell>
          <cell r="S825">
            <v>0</v>
          </cell>
          <cell r="V825">
            <v>0</v>
          </cell>
          <cell r="W825">
            <v>0</v>
          </cell>
          <cell r="X825">
            <v>0</v>
          </cell>
          <cell r="Y825">
            <v>0</v>
          </cell>
          <cell r="Z825">
            <v>0</v>
          </cell>
          <cell r="AA825">
            <v>0</v>
          </cell>
          <cell r="AB825">
            <v>0</v>
          </cell>
        </row>
        <row r="826">
          <cell r="J826" t="str">
            <v xml:space="preserve">0                                                                                   </v>
          </cell>
          <cell r="S826">
            <v>0</v>
          </cell>
          <cell r="V826">
            <v>0</v>
          </cell>
          <cell r="W826">
            <v>0</v>
          </cell>
          <cell r="X826">
            <v>0</v>
          </cell>
          <cell r="Y826">
            <v>0</v>
          </cell>
          <cell r="Z826">
            <v>0</v>
          </cell>
          <cell r="AA826">
            <v>0</v>
          </cell>
          <cell r="AB826">
            <v>0</v>
          </cell>
        </row>
        <row r="827">
          <cell r="J827" t="str">
            <v xml:space="preserve">0                                                                                    </v>
          </cell>
          <cell r="S827">
            <v>0</v>
          </cell>
          <cell r="V827">
            <v>0</v>
          </cell>
          <cell r="W827">
            <v>0</v>
          </cell>
          <cell r="X827">
            <v>0</v>
          </cell>
          <cell r="Y827">
            <v>0</v>
          </cell>
          <cell r="Z827">
            <v>0</v>
          </cell>
          <cell r="AA827">
            <v>0</v>
          </cell>
          <cell r="AB827">
            <v>0</v>
          </cell>
        </row>
        <row r="828">
          <cell r="J828" t="str">
            <v xml:space="preserve">0                                                                                     </v>
          </cell>
          <cell r="S828">
            <v>0</v>
          </cell>
          <cell r="V828">
            <v>0</v>
          </cell>
          <cell r="W828">
            <v>0</v>
          </cell>
          <cell r="X828">
            <v>0</v>
          </cell>
          <cell r="Y828">
            <v>0</v>
          </cell>
          <cell r="Z828">
            <v>0</v>
          </cell>
          <cell r="AA828">
            <v>0</v>
          </cell>
          <cell r="AB828">
            <v>0</v>
          </cell>
        </row>
        <row r="829">
          <cell r="J829" t="str">
            <v xml:space="preserve">0                                                                                      </v>
          </cell>
          <cell r="S829">
            <v>0</v>
          </cell>
          <cell r="V829">
            <v>0</v>
          </cell>
          <cell r="W829">
            <v>0</v>
          </cell>
          <cell r="X829">
            <v>0</v>
          </cell>
          <cell r="Y829">
            <v>0</v>
          </cell>
          <cell r="Z829">
            <v>0</v>
          </cell>
          <cell r="AA829">
            <v>0</v>
          </cell>
          <cell r="AB829">
            <v>0</v>
          </cell>
        </row>
        <row r="830">
          <cell r="J830" t="str">
            <v xml:space="preserve">0                                                                                       </v>
          </cell>
          <cell r="S830">
            <v>0</v>
          </cell>
          <cell r="V830">
            <v>0</v>
          </cell>
          <cell r="W830">
            <v>0</v>
          </cell>
          <cell r="X830">
            <v>0</v>
          </cell>
          <cell r="Y830">
            <v>0</v>
          </cell>
          <cell r="Z830">
            <v>0</v>
          </cell>
          <cell r="AA830">
            <v>0</v>
          </cell>
          <cell r="AB830">
            <v>0</v>
          </cell>
        </row>
        <row r="831">
          <cell r="J831" t="str">
            <v xml:space="preserve">0                                                                                        </v>
          </cell>
          <cell r="S831">
            <v>0</v>
          </cell>
          <cell r="V831">
            <v>0</v>
          </cell>
          <cell r="W831">
            <v>0</v>
          </cell>
          <cell r="X831">
            <v>0</v>
          </cell>
          <cell r="Y831">
            <v>0</v>
          </cell>
          <cell r="Z831">
            <v>0</v>
          </cell>
          <cell r="AA831">
            <v>0</v>
          </cell>
          <cell r="AB831">
            <v>0</v>
          </cell>
        </row>
        <row r="832">
          <cell r="J832" t="str">
            <v xml:space="preserve">0                                                                                         </v>
          </cell>
          <cell r="S832">
            <v>0</v>
          </cell>
          <cell r="V832">
            <v>0</v>
          </cell>
          <cell r="W832">
            <v>0</v>
          </cell>
          <cell r="X832">
            <v>0</v>
          </cell>
          <cell r="Y832">
            <v>0</v>
          </cell>
          <cell r="Z832">
            <v>0</v>
          </cell>
          <cell r="AA832">
            <v>0</v>
          </cell>
          <cell r="AB832">
            <v>0</v>
          </cell>
        </row>
        <row r="833">
          <cell r="J833" t="str">
            <v xml:space="preserve">0                                                                                          </v>
          </cell>
          <cell r="S833">
            <v>0</v>
          </cell>
          <cell r="V833">
            <v>0</v>
          </cell>
          <cell r="W833">
            <v>0</v>
          </cell>
          <cell r="X833">
            <v>0</v>
          </cell>
          <cell r="Y833">
            <v>0</v>
          </cell>
          <cell r="Z833">
            <v>0</v>
          </cell>
          <cell r="AA833">
            <v>0</v>
          </cell>
          <cell r="AB833">
            <v>0</v>
          </cell>
        </row>
        <row r="834">
          <cell r="J834" t="str">
            <v xml:space="preserve">0                                                                                           </v>
          </cell>
          <cell r="S834">
            <v>0</v>
          </cell>
          <cell r="V834">
            <v>0</v>
          </cell>
          <cell r="W834">
            <v>0</v>
          </cell>
          <cell r="X834">
            <v>0</v>
          </cell>
          <cell r="Y834">
            <v>0</v>
          </cell>
          <cell r="Z834">
            <v>0</v>
          </cell>
          <cell r="AA834">
            <v>0</v>
          </cell>
          <cell r="AB834">
            <v>0</v>
          </cell>
        </row>
        <row r="835">
          <cell r="J835" t="str">
            <v xml:space="preserve">0                                                                                            </v>
          </cell>
          <cell r="S835">
            <v>0</v>
          </cell>
          <cell r="V835">
            <v>0</v>
          </cell>
          <cell r="W835">
            <v>0</v>
          </cell>
          <cell r="X835">
            <v>0</v>
          </cell>
          <cell r="Y835">
            <v>0</v>
          </cell>
          <cell r="Z835">
            <v>0</v>
          </cell>
          <cell r="AA835">
            <v>0</v>
          </cell>
          <cell r="AB835">
            <v>0</v>
          </cell>
        </row>
        <row r="836">
          <cell r="J836" t="str">
            <v xml:space="preserve">0                                                                                             </v>
          </cell>
          <cell r="S836">
            <v>0</v>
          </cell>
          <cell r="V836">
            <v>0</v>
          </cell>
          <cell r="W836">
            <v>0</v>
          </cell>
          <cell r="X836">
            <v>0</v>
          </cell>
          <cell r="Y836">
            <v>0</v>
          </cell>
          <cell r="Z836">
            <v>0</v>
          </cell>
          <cell r="AA836">
            <v>0</v>
          </cell>
          <cell r="AB836">
            <v>0</v>
          </cell>
        </row>
        <row r="837">
          <cell r="J837" t="str">
            <v xml:space="preserve">0                                                                                              </v>
          </cell>
          <cell r="S837">
            <v>0</v>
          </cell>
          <cell r="V837">
            <v>0</v>
          </cell>
          <cell r="W837">
            <v>0</v>
          </cell>
          <cell r="X837">
            <v>0</v>
          </cell>
          <cell r="Y837">
            <v>0</v>
          </cell>
          <cell r="Z837">
            <v>0</v>
          </cell>
          <cell r="AA837">
            <v>0</v>
          </cell>
          <cell r="AB837">
            <v>0</v>
          </cell>
        </row>
        <row r="838">
          <cell r="J838" t="str">
            <v xml:space="preserve">0                                                                                               </v>
          </cell>
          <cell r="S838">
            <v>0</v>
          </cell>
          <cell r="V838">
            <v>0</v>
          </cell>
          <cell r="W838">
            <v>0</v>
          </cell>
          <cell r="X838">
            <v>0</v>
          </cell>
          <cell r="Y838">
            <v>0</v>
          </cell>
          <cell r="Z838">
            <v>0</v>
          </cell>
          <cell r="AA838">
            <v>0</v>
          </cell>
          <cell r="AB838">
            <v>0</v>
          </cell>
        </row>
        <row r="839">
          <cell r="J839" t="str">
            <v xml:space="preserve">0                                                                                                </v>
          </cell>
          <cell r="S839">
            <v>0</v>
          </cell>
          <cell r="V839">
            <v>0</v>
          </cell>
          <cell r="W839">
            <v>0</v>
          </cell>
          <cell r="X839">
            <v>0</v>
          </cell>
          <cell r="Y839">
            <v>0</v>
          </cell>
          <cell r="Z839">
            <v>0</v>
          </cell>
          <cell r="AA839">
            <v>0</v>
          </cell>
          <cell r="AB839">
            <v>0</v>
          </cell>
        </row>
        <row r="840">
          <cell r="J840" t="str">
            <v xml:space="preserve">0                                                                                                 </v>
          </cell>
          <cell r="S840">
            <v>0</v>
          </cell>
          <cell r="V840">
            <v>0</v>
          </cell>
          <cell r="W840">
            <v>0</v>
          </cell>
          <cell r="X840">
            <v>0</v>
          </cell>
          <cell r="Y840">
            <v>0</v>
          </cell>
          <cell r="Z840">
            <v>0</v>
          </cell>
          <cell r="AA840">
            <v>0</v>
          </cell>
          <cell r="AB840">
            <v>0</v>
          </cell>
        </row>
        <row r="841">
          <cell r="J841" t="str">
            <v xml:space="preserve">0                                                                                                  </v>
          </cell>
          <cell r="S841">
            <v>0</v>
          </cell>
          <cell r="V841">
            <v>0</v>
          </cell>
          <cell r="W841">
            <v>0</v>
          </cell>
          <cell r="X841">
            <v>0</v>
          </cell>
          <cell r="Y841">
            <v>0</v>
          </cell>
          <cell r="Z841">
            <v>0</v>
          </cell>
          <cell r="AA841">
            <v>0</v>
          </cell>
          <cell r="AB841">
            <v>0</v>
          </cell>
        </row>
        <row r="842">
          <cell r="J842" t="str">
            <v xml:space="preserve">0                                                                                                   </v>
          </cell>
          <cell r="S842">
            <v>0</v>
          </cell>
          <cell r="V842">
            <v>0</v>
          </cell>
          <cell r="W842">
            <v>0</v>
          </cell>
          <cell r="X842">
            <v>0</v>
          </cell>
          <cell r="Y842">
            <v>0</v>
          </cell>
          <cell r="Z842">
            <v>0</v>
          </cell>
          <cell r="AA842">
            <v>0</v>
          </cell>
          <cell r="AB842">
            <v>0</v>
          </cell>
        </row>
        <row r="843">
          <cell r="J843" t="str">
            <v xml:space="preserve">0                                                                                                    </v>
          </cell>
          <cell r="S843">
            <v>0</v>
          </cell>
          <cell r="V843">
            <v>0</v>
          </cell>
          <cell r="W843">
            <v>0</v>
          </cell>
          <cell r="X843">
            <v>0</v>
          </cell>
          <cell r="Y843">
            <v>0</v>
          </cell>
          <cell r="Z843">
            <v>0</v>
          </cell>
          <cell r="AA843">
            <v>0</v>
          </cell>
          <cell r="AB843">
            <v>0</v>
          </cell>
        </row>
        <row r="844">
          <cell r="J844" t="str">
            <v xml:space="preserve">0                                                                                                     </v>
          </cell>
          <cell r="S844">
            <v>0</v>
          </cell>
          <cell r="V844">
            <v>0</v>
          </cell>
          <cell r="W844">
            <v>0</v>
          </cell>
          <cell r="X844">
            <v>0</v>
          </cell>
          <cell r="Y844">
            <v>0</v>
          </cell>
          <cell r="Z844">
            <v>0</v>
          </cell>
          <cell r="AA844">
            <v>0</v>
          </cell>
          <cell r="AB844">
            <v>0</v>
          </cell>
        </row>
        <row r="845">
          <cell r="J845" t="str">
            <v xml:space="preserve">0                                                                                                      </v>
          </cell>
          <cell r="S845">
            <v>0</v>
          </cell>
          <cell r="V845">
            <v>0</v>
          </cell>
          <cell r="W845">
            <v>0</v>
          </cell>
          <cell r="X845">
            <v>0</v>
          </cell>
          <cell r="Y845">
            <v>0</v>
          </cell>
          <cell r="Z845">
            <v>0</v>
          </cell>
          <cell r="AA845">
            <v>0</v>
          </cell>
          <cell r="AB845">
            <v>0</v>
          </cell>
        </row>
        <row r="846">
          <cell r="J846" t="str">
            <v xml:space="preserve">0                                                                                                       </v>
          </cell>
          <cell r="S846">
            <v>0</v>
          </cell>
          <cell r="V846">
            <v>0</v>
          </cell>
          <cell r="W846">
            <v>0</v>
          </cell>
          <cell r="X846">
            <v>0</v>
          </cell>
          <cell r="Y846">
            <v>0</v>
          </cell>
          <cell r="Z846">
            <v>0</v>
          </cell>
          <cell r="AA846">
            <v>0</v>
          </cell>
          <cell r="AB846">
            <v>0</v>
          </cell>
        </row>
        <row r="847">
          <cell r="J847" t="str">
            <v xml:space="preserve">0                                                                                                        </v>
          </cell>
          <cell r="S847">
            <v>0</v>
          </cell>
          <cell r="V847">
            <v>0</v>
          </cell>
          <cell r="W847">
            <v>0</v>
          </cell>
          <cell r="X847">
            <v>0</v>
          </cell>
          <cell r="Y847">
            <v>0</v>
          </cell>
          <cell r="Z847">
            <v>0</v>
          </cell>
          <cell r="AA847">
            <v>0</v>
          </cell>
          <cell r="AB847">
            <v>0</v>
          </cell>
        </row>
        <row r="848">
          <cell r="J848" t="str">
            <v xml:space="preserve">0                                                                                                         </v>
          </cell>
          <cell r="S848">
            <v>0</v>
          </cell>
          <cell r="V848">
            <v>0</v>
          </cell>
          <cell r="W848">
            <v>0</v>
          </cell>
          <cell r="X848">
            <v>0</v>
          </cell>
          <cell r="Y848">
            <v>0</v>
          </cell>
          <cell r="Z848">
            <v>0</v>
          </cell>
          <cell r="AA848">
            <v>0</v>
          </cell>
          <cell r="AB848">
            <v>0</v>
          </cell>
        </row>
        <row r="849">
          <cell r="J849" t="str">
            <v xml:space="preserve">0                                                                                                          </v>
          </cell>
          <cell r="S849">
            <v>0</v>
          </cell>
          <cell r="V849">
            <v>0</v>
          </cell>
          <cell r="W849">
            <v>0</v>
          </cell>
          <cell r="X849">
            <v>0</v>
          </cell>
          <cell r="Y849">
            <v>0</v>
          </cell>
          <cell r="Z849">
            <v>0</v>
          </cell>
          <cell r="AA849">
            <v>0</v>
          </cell>
          <cell r="AB849">
            <v>0</v>
          </cell>
        </row>
        <row r="850">
          <cell r="J850" t="str">
            <v xml:space="preserve">0                                                                                                           </v>
          </cell>
          <cell r="S850">
            <v>0</v>
          </cell>
          <cell r="V850">
            <v>0</v>
          </cell>
          <cell r="W850">
            <v>0</v>
          </cell>
          <cell r="X850">
            <v>0</v>
          </cell>
          <cell r="Y850">
            <v>0</v>
          </cell>
          <cell r="Z850">
            <v>0</v>
          </cell>
          <cell r="AA850">
            <v>0</v>
          </cell>
          <cell r="AB850">
            <v>0</v>
          </cell>
        </row>
        <row r="851">
          <cell r="J851" t="str">
            <v xml:space="preserve">0                                                                                                            </v>
          </cell>
          <cell r="S851">
            <v>0</v>
          </cell>
          <cell r="V851">
            <v>0</v>
          </cell>
          <cell r="W851">
            <v>0</v>
          </cell>
          <cell r="X851">
            <v>0</v>
          </cell>
          <cell r="Y851">
            <v>0</v>
          </cell>
          <cell r="Z851">
            <v>0</v>
          </cell>
          <cell r="AA851">
            <v>0</v>
          </cell>
          <cell r="AB851">
            <v>0</v>
          </cell>
        </row>
        <row r="852">
          <cell r="J852" t="str">
            <v xml:space="preserve">0                                                                                                             </v>
          </cell>
          <cell r="S852">
            <v>0</v>
          </cell>
          <cell r="V852">
            <v>0</v>
          </cell>
          <cell r="W852">
            <v>0</v>
          </cell>
          <cell r="X852">
            <v>0</v>
          </cell>
          <cell r="Y852">
            <v>0</v>
          </cell>
          <cell r="Z852">
            <v>0</v>
          </cell>
          <cell r="AA852">
            <v>0</v>
          </cell>
          <cell r="AB852">
            <v>0</v>
          </cell>
        </row>
        <row r="853">
          <cell r="J853" t="str">
            <v xml:space="preserve">0                                                                                                              </v>
          </cell>
          <cell r="S853">
            <v>0</v>
          </cell>
          <cell r="V853">
            <v>0</v>
          </cell>
          <cell r="W853">
            <v>0</v>
          </cell>
          <cell r="X853">
            <v>0</v>
          </cell>
          <cell r="Y853">
            <v>0</v>
          </cell>
          <cell r="Z853">
            <v>0</v>
          </cell>
          <cell r="AA853">
            <v>0</v>
          </cell>
          <cell r="AB853">
            <v>0</v>
          </cell>
        </row>
        <row r="854">
          <cell r="J854" t="str">
            <v xml:space="preserve">0                                                                                                               </v>
          </cell>
          <cell r="S854">
            <v>0</v>
          </cell>
          <cell r="V854">
            <v>0</v>
          </cell>
          <cell r="W854">
            <v>0</v>
          </cell>
          <cell r="X854">
            <v>0</v>
          </cell>
          <cell r="Y854">
            <v>0</v>
          </cell>
          <cell r="Z854">
            <v>0</v>
          </cell>
          <cell r="AA854">
            <v>0</v>
          </cell>
          <cell r="AB854">
            <v>0</v>
          </cell>
        </row>
        <row r="855">
          <cell r="J855" t="str">
            <v xml:space="preserve">0                                                                                                                </v>
          </cell>
          <cell r="S855">
            <v>0</v>
          </cell>
          <cell r="V855">
            <v>0</v>
          </cell>
          <cell r="W855">
            <v>0</v>
          </cell>
          <cell r="X855">
            <v>0</v>
          </cell>
          <cell r="Y855">
            <v>0</v>
          </cell>
          <cell r="Z855">
            <v>0</v>
          </cell>
          <cell r="AA855">
            <v>0</v>
          </cell>
          <cell r="AB855">
            <v>0</v>
          </cell>
        </row>
        <row r="856">
          <cell r="J856" t="str">
            <v xml:space="preserve">0                                                                                                                 </v>
          </cell>
          <cell r="S856">
            <v>0</v>
          </cell>
          <cell r="V856">
            <v>0</v>
          </cell>
          <cell r="W856">
            <v>0</v>
          </cell>
          <cell r="X856">
            <v>0</v>
          </cell>
          <cell r="Y856">
            <v>0</v>
          </cell>
          <cell r="Z856">
            <v>0</v>
          </cell>
          <cell r="AA856">
            <v>0</v>
          </cell>
          <cell r="AB856">
            <v>0</v>
          </cell>
        </row>
        <row r="857">
          <cell r="J857" t="str">
            <v xml:space="preserve">0                                                                                                                  </v>
          </cell>
          <cell r="S857">
            <v>0</v>
          </cell>
          <cell r="V857">
            <v>0</v>
          </cell>
          <cell r="W857">
            <v>0</v>
          </cell>
          <cell r="X857">
            <v>0</v>
          </cell>
          <cell r="Y857">
            <v>0</v>
          </cell>
          <cell r="Z857">
            <v>0</v>
          </cell>
          <cell r="AA857">
            <v>0</v>
          </cell>
          <cell r="AB857">
            <v>0</v>
          </cell>
        </row>
        <row r="858">
          <cell r="J858" t="str">
            <v xml:space="preserve">0                                                                                                                   </v>
          </cell>
          <cell r="S858">
            <v>0</v>
          </cell>
          <cell r="V858">
            <v>0</v>
          </cell>
          <cell r="W858">
            <v>0</v>
          </cell>
          <cell r="X858">
            <v>0</v>
          </cell>
          <cell r="Y858">
            <v>0</v>
          </cell>
          <cell r="Z858">
            <v>0</v>
          </cell>
          <cell r="AA858">
            <v>0</v>
          </cell>
          <cell r="AB858">
            <v>0</v>
          </cell>
        </row>
        <row r="859">
          <cell r="J859" t="str">
            <v xml:space="preserve">0                                                                                                                    </v>
          </cell>
          <cell r="S859">
            <v>0</v>
          </cell>
          <cell r="V859">
            <v>0</v>
          </cell>
          <cell r="W859">
            <v>0</v>
          </cell>
          <cell r="X859">
            <v>0</v>
          </cell>
          <cell r="Y859">
            <v>0</v>
          </cell>
          <cell r="Z859">
            <v>0</v>
          </cell>
          <cell r="AA859">
            <v>0</v>
          </cell>
          <cell r="AB859">
            <v>0</v>
          </cell>
        </row>
        <row r="860">
          <cell r="J860" t="str">
            <v xml:space="preserve">0                                                                                                                     </v>
          </cell>
          <cell r="S860">
            <v>0</v>
          </cell>
          <cell r="V860">
            <v>0</v>
          </cell>
          <cell r="W860">
            <v>0</v>
          </cell>
          <cell r="X860">
            <v>0</v>
          </cell>
          <cell r="Y860">
            <v>0</v>
          </cell>
          <cell r="Z860">
            <v>0</v>
          </cell>
          <cell r="AA860">
            <v>0</v>
          </cell>
          <cell r="AB860">
            <v>0</v>
          </cell>
        </row>
        <row r="861">
          <cell r="J861" t="str">
            <v xml:space="preserve">0                                                                                                                      </v>
          </cell>
          <cell r="S861">
            <v>0</v>
          </cell>
          <cell r="V861">
            <v>0</v>
          </cell>
          <cell r="W861">
            <v>0</v>
          </cell>
          <cell r="X861">
            <v>0</v>
          </cell>
          <cell r="Y861">
            <v>0</v>
          </cell>
          <cell r="Z861">
            <v>0</v>
          </cell>
          <cell r="AA861">
            <v>0</v>
          </cell>
          <cell r="AB861">
            <v>0</v>
          </cell>
        </row>
        <row r="862">
          <cell r="J862" t="str">
            <v xml:space="preserve">0                                                                                                                       </v>
          </cell>
          <cell r="S862">
            <v>0</v>
          </cell>
          <cell r="V862">
            <v>0</v>
          </cell>
          <cell r="W862">
            <v>0</v>
          </cell>
          <cell r="X862">
            <v>0</v>
          </cell>
          <cell r="Y862">
            <v>0</v>
          </cell>
          <cell r="Z862">
            <v>0</v>
          </cell>
          <cell r="AA862">
            <v>0</v>
          </cell>
          <cell r="AB862">
            <v>0</v>
          </cell>
        </row>
        <row r="863">
          <cell r="J863" t="str">
            <v xml:space="preserve">0                                                                                                                        </v>
          </cell>
          <cell r="S863">
            <v>0</v>
          </cell>
          <cell r="V863">
            <v>0</v>
          </cell>
          <cell r="W863">
            <v>0</v>
          </cell>
          <cell r="X863">
            <v>0</v>
          </cell>
          <cell r="Y863">
            <v>0</v>
          </cell>
          <cell r="Z863">
            <v>0</v>
          </cell>
          <cell r="AA863">
            <v>0</v>
          </cell>
          <cell r="AB863">
            <v>0</v>
          </cell>
        </row>
        <row r="864">
          <cell r="J864" t="str">
            <v xml:space="preserve">0                                                                                                                         </v>
          </cell>
          <cell r="S864">
            <v>0</v>
          </cell>
          <cell r="V864">
            <v>0</v>
          </cell>
          <cell r="W864">
            <v>0</v>
          </cell>
          <cell r="X864">
            <v>0</v>
          </cell>
          <cell r="Y864">
            <v>0</v>
          </cell>
          <cell r="Z864">
            <v>0</v>
          </cell>
          <cell r="AA864">
            <v>0</v>
          </cell>
          <cell r="AB864">
            <v>0</v>
          </cell>
        </row>
        <row r="865">
          <cell r="J865" t="str">
            <v xml:space="preserve">0                                                                                                                          </v>
          </cell>
          <cell r="S865">
            <v>0</v>
          </cell>
          <cell r="V865">
            <v>0</v>
          </cell>
          <cell r="W865">
            <v>0</v>
          </cell>
          <cell r="X865">
            <v>0</v>
          </cell>
          <cell r="Y865">
            <v>0</v>
          </cell>
          <cell r="Z865">
            <v>0</v>
          </cell>
          <cell r="AA865">
            <v>0</v>
          </cell>
          <cell r="AB865">
            <v>0</v>
          </cell>
        </row>
        <row r="866">
          <cell r="J866" t="str">
            <v xml:space="preserve">0                                                                                                                           </v>
          </cell>
          <cell r="S866">
            <v>0</v>
          </cell>
          <cell r="V866">
            <v>0</v>
          </cell>
          <cell r="W866">
            <v>0</v>
          </cell>
          <cell r="X866">
            <v>0</v>
          </cell>
          <cell r="Y866">
            <v>0</v>
          </cell>
          <cell r="Z866">
            <v>0</v>
          </cell>
          <cell r="AA866">
            <v>0</v>
          </cell>
          <cell r="AB866">
            <v>0</v>
          </cell>
        </row>
        <row r="867">
          <cell r="J867" t="str">
            <v xml:space="preserve">0                                                                                                                            </v>
          </cell>
          <cell r="S867">
            <v>0</v>
          </cell>
          <cell r="V867">
            <v>0</v>
          </cell>
          <cell r="W867">
            <v>0</v>
          </cell>
          <cell r="X867">
            <v>0</v>
          </cell>
          <cell r="Y867">
            <v>0</v>
          </cell>
          <cell r="Z867">
            <v>0</v>
          </cell>
          <cell r="AA867">
            <v>0</v>
          </cell>
          <cell r="AB867">
            <v>0</v>
          </cell>
        </row>
        <row r="868">
          <cell r="J868" t="str">
            <v xml:space="preserve">0                                                                                                                             </v>
          </cell>
          <cell r="S868">
            <v>0</v>
          </cell>
          <cell r="V868">
            <v>0</v>
          </cell>
          <cell r="W868">
            <v>0</v>
          </cell>
          <cell r="X868">
            <v>0</v>
          </cell>
          <cell r="Y868">
            <v>0</v>
          </cell>
          <cell r="Z868">
            <v>0</v>
          </cell>
          <cell r="AA868">
            <v>0</v>
          </cell>
          <cell r="AB868">
            <v>0</v>
          </cell>
        </row>
        <row r="869">
          <cell r="J869" t="str">
            <v xml:space="preserve">0                                                                                                                              </v>
          </cell>
          <cell r="S869">
            <v>0</v>
          </cell>
          <cell r="V869">
            <v>0</v>
          </cell>
          <cell r="W869">
            <v>0</v>
          </cell>
          <cell r="X869">
            <v>0</v>
          </cell>
          <cell r="Y869">
            <v>0</v>
          </cell>
          <cell r="Z869">
            <v>0</v>
          </cell>
          <cell r="AA869">
            <v>0</v>
          </cell>
          <cell r="AB869">
            <v>0</v>
          </cell>
        </row>
        <row r="870">
          <cell r="J870" t="str">
            <v xml:space="preserve">0                                                                                                                               </v>
          </cell>
          <cell r="S870">
            <v>0</v>
          </cell>
          <cell r="V870">
            <v>0</v>
          </cell>
          <cell r="W870">
            <v>0</v>
          </cell>
          <cell r="X870">
            <v>0</v>
          </cell>
          <cell r="Y870">
            <v>0</v>
          </cell>
          <cell r="Z870">
            <v>0</v>
          </cell>
          <cell r="AA870">
            <v>0</v>
          </cell>
          <cell r="AB870">
            <v>0</v>
          </cell>
        </row>
        <row r="871">
          <cell r="J871" t="str">
            <v xml:space="preserve">0                                                                                                                                </v>
          </cell>
          <cell r="S871">
            <v>0</v>
          </cell>
          <cell r="V871">
            <v>0</v>
          </cell>
          <cell r="W871">
            <v>0</v>
          </cell>
          <cell r="X871">
            <v>0</v>
          </cell>
          <cell r="Y871">
            <v>0</v>
          </cell>
          <cell r="Z871">
            <v>0</v>
          </cell>
          <cell r="AA871">
            <v>0</v>
          </cell>
          <cell r="AB871">
            <v>0</v>
          </cell>
        </row>
        <row r="872">
          <cell r="J872" t="str">
            <v xml:space="preserve">0                                                                                                                                 </v>
          </cell>
          <cell r="S872">
            <v>0</v>
          </cell>
          <cell r="V872">
            <v>0</v>
          </cell>
          <cell r="W872">
            <v>0</v>
          </cell>
          <cell r="X872">
            <v>0</v>
          </cell>
          <cell r="Y872">
            <v>0</v>
          </cell>
          <cell r="Z872">
            <v>0</v>
          </cell>
          <cell r="AA872">
            <v>0</v>
          </cell>
          <cell r="AB872">
            <v>0</v>
          </cell>
        </row>
        <row r="873">
          <cell r="J873" t="str">
            <v xml:space="preserve">0                                                                                                                                  </v>
          </cell>
          <cell r="S873">
            <v>0</v>
          </cell>
          <cell r="V873">
            <v>0</v>
          </cell>
          <cell r="W873">
            <v>0</v>
          </cell>
          <cell r="X873">
            <v>0</v>
          </cell>
          <cell r="Y873">
            <v>0</v>
          </cell>
          <cell r="Z873">
            <v>0</v>
          </cell>
          <cell r="AA873">
            <v>0</v>
          </cell>
          <cell r="AB873">
            <v>0</v>
          </cell>
        </row>
        <row r="874">
          <cell r="J874" t="str">
            <v xml:space="preserve">0                                                                                                                                   </v>
          </cell>
          <cell r="S874">
            <v>0</v>
          </cell>
          <cell r="V874">
            <v>0</v>
          </cell>
          <cell r="W874">
            <v>0</v>
          </cell>
          <cell r="X874">
            <v>0</v>
          </cell>
          <cell r="Y874">
            <v>0</v>
          </cell>
          <cell r="Z874">
            <v>0</v>
          </cell>
          <cell r="AA874">
            <v>0</v>
          </cell>
          <cell r="AB874">
            <v>0</v>
          </cell>
        </row>
        <row r="875">
          <cell r="J875" t="str">
            <v xml:space="preserve">0                                                                                                                                    </v>
          </cell>
          <cell r="S875">
            <v>0</v>
          </cell>
          <cell r="V875">
            <v>0</v>
          </cell>
          <cell r="W875">
            <v>0</v>
          </cell>
          <cell r="X875">
            <v>0</v>
          </cell>
          <cell r="Y875">
            <v>0</v>
          </cell>
          <cell r="Z875">
            <v>0</v>
          </cell>
          <cell r="AA875">
            <v>0</v>
          </cell>
          <cell r="AB875">
            <v>0</v>
          </cell>
        </row>
        <row r="876">
          <cell r="J876" t="str">
            <v xml:space="preserve">0                                                                                                                                     </v>
          </cell>
          <cell r="S876">
            <v>0</v>
          </cell>
          <cell r="V876">
            <v>0</v>
          </cell>
          <cell r="W876">
            <v>0</v>
          </cell>
          <cell r="X876">
            <v>0</v>
          </cell>
          <cell r="Y876">
            <v>0</v>
          </cell>
          <cell r="Z876">
            <v>0</v>
          </cell>
          <cell r="AA876">
            <v>0</v>
          </cell>
          <cell r="AB876">
            <v>0</v>
          </cell>
        </row>
        <row r="877">
          <cell r="J877" t="str">
            <v xml:space="preserve">0                                                                                                                                      </v>
          </cell>
          <cell r="S877">
            <v>0</v>
          </cell>
          <cell r="V877">
            <v>0</v>
          </cell>
          <cell r="W877">
            <v>0</v>
          </cell>
          <cell r="X877">
            <v>0</v>
          </cell>
          <cell r="Y877">
            <v>0</v>
          </cell>
          <cell r="Z877">
            <v>0</v>
          </cell>
          <cell r="AA877">
            <v>0</v>
          </cell>
          <cell r="AB877">
            <v>0</v>
          </cell>
        </row>
        <row r="878">
          <cell r="J878" t="str">
            <v xml:space="preserve">0                                                                                                                                       </v>
          </cell>
          <cell r="S878">
            <v>0</v>
          </cell>
          <cell r="V878">
            <v>0</v>
          </cell>
          <cell r="W878">
            <v>0</v>
          </cell>
          <cell r="X878">
            <v>0</v>
          </cell>
          <cell r="Y878">
            <v>0</v>
          </cell>
          <cell r="Z878">
            <v>0</v>
          </cell>
          <cell r="AA878">
            <v>0</v>
          </cell>
          <cell r="AB878">
            <v>0</v>
          </cell>
        </row>
        <row r="879">
          <cell r="J879" t="str">
            <v xml:space="preserve">0                                                                                                                                        </v>
          </cell>
          <cell r="S879">
            <v>0</v>
          </cell>
          <cell r="V879">
            <v>0</v>
          </cell>
          <cell r="W879">
            <v>0</v>
          </cell>
          <cell r="X879">
            <v>0</v>
          </cell>
          <cell r="Y879">
            <v>0</v>
          </cell>
          <cell r="Z879">
            <v>0</v>
          </cell>
          <cell r="AA879">
            <v>0</v>
          </cell>
          <cell r="AB879">
            <v>0</v>
          </cell>
        </row>
        <row r="880">
          <cell r="J880" t="str">
            <v xml:space="preserve">0                                                                                                                                         </v>
          </cell>
          <cell r="S880">
            <v>0</v>
          </cell>
          <cell r="V880">
            <v>0</v>
          </cell>
          <cell r="W880">
            <v>0</v>
          </cell>
          <cell r="X880">
            <v>0</v>
          </cell>
          <cell r="Y880">
            <v>0</v>
          </cell>
          <cell r="Z880">
            <v>0</v>
          </cell>
          <cell r="AA880">
            <v>0</v>
          </cell>
          <cell r="AB880">
            <v>0</v>
          </cell>
        </row>
        <row r="881">
          <cell r="J881" t="str">
            <v xml:space="preserve">0                                                                                                                                          </v>
          </cell>
          <cell r="S881">
            <v>0</v>
          </cell>
          <cell r="V881">
            <v>0</v>
          </cell>
          <cell r="W881">
            <v>0</v>
          </cell>
          <cell r="X881">
            <v>0</v>
          </cell>
          <cell r="Y881">
            <v>0</v>
          </cell>
          <cell r="Z881">
            <v>0</v>
          </cell>
          <cell r="AA881">
            <v>0</v>
          </cell>
          <cell r="AB881">
            <v>0</v>
          </cell>
        </row>
        <row r="882">
          <cell r="J882" t="str">
            <v xml:space="preserve">0                                                                                                                                           </v>
          </cell>
          <cell r="S882">
            <v>0</v>
          </cell>
          <cell r="V882">
            <v>0</v>
          </cell>
          <cell r="W882">
            <v>0</v>
          </cell>
          <cell r="X882">
            <v>0</v>
          </cell>
          <cell r="Y882">
            <v>0</v>
          </cell>
          <cell r="Z882">
            <v>0</v>
          </cell>
          <cell r="AA882">
            <v>0</v>
          </cell>
          <cell r="AB882">
            <v>0</v>
          </cell>
        </row>
        <row r="883">
          <cell r="J883" t="str">
            <v xml:space="preserve">0                                                                                                                                            </v>
          </cell>
          <cell r="S883">
            <v>0</v>
          </cell>
          <cell r="V883">
            <v>0</v>
          </cell>
          <cell r="W883">
            <v>0</v>
          </cell>
          <cell r="X883">
            <v>0</v>
          </cell>
          <cell r="Y883">
            <v>0</v>
          </cell>
          <cell r="Z883">
            <v>0</v>
          </cell>
          <cell r="AA883">
            <v>0</v>
          </cell>
          <cell r="AB883">
            <v>0</v>
          </cell>
        </row>
        <row r="884">
          <cell r="J884" t="str">
            <v xml:space="preserve">0                                                                                                                                             </v>
          </cell>
          <cell r="S884">
            <v>0</v>
          </cell>
          <cell r="V884">
            <v>0</v>
          </cell>
          <cell r="W884">
            <v>0</v>
          </cell>
          <cell r="X884">
            <v>0</v>
          </cell>
          <cell r="Y884">
            <v>0</v>
          </cell>
          <cell r="Z884">
            <v>0</v>
          </cell>
          <cell r="AA884">
            <v>0</v>
          </cell>
          <cell r="AB884">
            <v>0</v>
          </cell>
        </row>
        <row r="885">
          <cell r="J885" t="str">
            <v xml:space="preserve">0                                                                                                                                              </v>
          </cell>
          <cell r="S885">
            <v>0</v>
          </cell>
          <cell r="V885">
            <v>0</v>
          </cell>
          <cell r="W885">
            <v>0</v>
          </cell>
          <cell r="X885">
            <v>0</v>
          </cell>
          <cell r="Y885">
            <v>0</v>
          </cell>
          <cell r="Z885">
            <v>0</v>
          </cell>
          <cell r="AA885">
            <v>0</v>
          </cell>
          <cell r="AB885">
            <v>0</v>
          </cell>
        </row>
        <row r="886">
          <cell r="J886" t="str">
            <v xml:space="preserve">0                                                                                                                                               </v>
          </cell>
          <cell r="S886">
            <v>0</v>
          </cell>
          <cell r="V886">
            <v>0</v>
          </cell>
          <cell r="W886">
            <v>0</v>
          </cell>
          <cell r="X886">
            <v>0</v>
          </cell>
          <cell r="Y886">
            <v>0</v>
          </cell>
          <cell r="Z886">
            <v>0</v>
          </cell>
          <cell r="AA886">
            <v>0</v>
          </cell>
          <cell r="AB886">
            <v>0</v>
          </cell>
        </row>
        <row r="887">
          <cell r="J887" t="str">
            <v xml:space="preserve">0                                                                                                                                                </v>
          </cell>
          <cell r="S887">
            <v>0</v>
          </cell>
          <cell r="V887">
            <v>0</v>
          </cell>
          <cell r="W887">
            <v>0</v>
          </cell>
          <cell r="X887">
            <v>0</v>
          </cell>
          <cell r="Y887">
            <v>0</v>
          </cell>
          <cell r="Z887">
            <v>0</v>
          </cell>
          <cell r="AA887">
            <v>0</v>
          </cell>
          <cell r="AB887">
            <v>0</v>
          </cell>
        </row>
        <row r="888">
          <cell r="J888" t="str">
            <v xml:space="preserve">0                                                                                                                                                 </v>
          </cell>
          <cell r="S888">
            <v>0</v>
          </cell>
          <cell r="V888">
            <v>0</v>
          </cell>
          <cell r="W888">
            <v>0</v>
          </cell>
          <cell r="X888">
            <v>0</v>
          </cell>
          <cell r="Y888">
            <v>0</v>
          </cell>
          <cell r="Z888">
            <v>0</v>
          </cell>
          <cell r="AA888">
            <v>0</v>
          </cell>
          <cell r="AB888">
            <v>0</v>
          </cell>
        </row>
        <row r="889">
          <cell r="J889" t="str">
            <v xml:space="preserve">0                                                                                                                                                  </v>
          </cell>
          <cell r="S889">
            <v>0</v>
          </cell>
          <cell r="V889">
            <v>0</v>
          </cell>
          <cell r="W889">
            <v>0</v>
          </cell>
          <cell r="X889">
            <v>0</v>
          </cell>
          <cell r="Y889">
            <v>0</v>
          </cell>
          <cell r="Z889">
            <v>0</v>
          </cell>
          <cell r="AA889">
            <v>0</v>
          </cell>
          <cell r="AB889">
            <v>0</v>
          </cell>
        </row>
        <row r="890">
          <cell r="J890" t="str">
            <v xml:space="preserve">0                                                                                                                                                   </v>
          </cell>
          <cell r="S890">
            <v>0</v>
          </cell>
          <cell r="V890">
            <v>0</v>
          </cell>
          <cell r="W890">
            <v>0</v>
          </cell>
          <cell r="X890">
            <v>0</v>
          </cell>
          <cell r="Y890">
            <v>0</v>
          </cell>
          <cell r="Z890">
            <v>0</v>
          </cell>
          <cell r="AA890">
            <v>0</v>
          </cell>
          <cell r="AB890">
            <v>0</v>
          </cell>
        </row>
        <row r="891">
          <cell r="J891" t="str">
            <v xml:space="preserve">0                                                                                                                                                    </v>
          </cell>
          <cell r="S891">
            <v>0</v>
          </cell>
          <cell r="V891">
            <v>0</v>
          </cell>
          <cell r="W891">
            <v>0</v>
          </cell>
          <cell r="X891">
            <v>0</v>
          </cell>
          <cell r="Y891">
            <v>0</v>
          </cell>
          <cell r="Z891">
            <v>0</v>
          </cell>
          <cell r="AA891">
            <v>0</v>
          </cell>
          <cell r="AB891">
            <v>0</v>
          </cell>
        </row>
        <row r="892">
          <cell r="J892" t="str">
            <v xml:space="preserve">0                                                                                                                                                     </v>
          </cell>
          <cell r="S892">
            <v>0</v>
          </cell>
          <cell r="V892">
            <v>0</v>
          </cell>
          <cell r="W892">
            <v>0</v>
          </cell>
          <cell r="X892">
            <v>0</v>
          </cell>
          <cell r="Y892">
            <v>0</v>
          </cell>
          <cell r="Z892">
            <v>0</v>
          </cell>
          <cell r="AA892">
            <v>0</v>
          </cell>
          <cell r="AB892">
            <v>0</v>
          </cell>
        </row>
        <row r="893">
          <cell r="J893" t="str">
            <v xml:space="preserve">0                                                                                                                                                      </v>
          </cell>
          <cell r="S893">
            <v>0</v>
          </cell>
          <cell r="V893">
            <v>0</v>
          </cell>
          <cell r="W893">
            <v>0</v>
          </cell>
          <cell r="X893">
            <v>0</v>
          </cell>
          <cell r="Y893">
            <v>0</v>
          </cell>
          <cell r="Z893">
            <v>0</v>
          </cell>
          <cell r="AA893">
            <v>0</v>
          </cell>
          <cell r="AB893">
            <v>0</v>
          </cell>
        </row>
        <row r="894">
          <cell r="J894" t="str">
            <v xml:space="preserve">0                                                                                                                                                       </v>
          </cell>
          <cell r="S894">
            <v>0</v>
          </cell>
          <cell r="V894">
            <v>0</v>
          </cell>
          <cell r="W894">
            <v>0</v>
          </cell>
          <cell r="X894">
            <v>0</v>
          </cell>
          <cell r="Y894">
            <v>0</v>
          </cell>
          <cell r="Z894">
            <v>0</v>
          </cell>
          <cell r="AA894">
            <v>0</v>
          </cell>
          <cell r="AB894">
            <v>0</v>
          </cell>
        </row>
        <row r="895">
          <cell r="J895" t="str">
            <v xml:space="preserve">0                                                                                                                                                        </v>
          </cell>
          <cell r="S895">
            <v>0</v>
          </cell>
          <cell r="V895">
            <v>0</v>
          </cell>
          <cell r="W895">
            <v>0</v>
          </cell>
          <cell r="X895">
            <v>0</v>
          </cell>
          <cell r="Y895">
            <v>0</v>
          </cell>
          <cell r="Z895">
            <v>0</v>
          </cell>
          <cell r="AA895">
            <v>0</v>
          </cell>
          <cell r="AB895">
            <v>0</v>
          </cell>
        </row>
        <row r="896">
          <cell r="J896" t="str">
            <v xml:space="preserve">0                                                                                                                                                         </v>
          </cell>
          <cell r="S896">
            <v>0</v>
          </cell>
          <cell r="V896">
            <v>0</v>
          </cell>
          <cell r="W896">
            <v>0</v>
          </cell>
          <cell r="X896">
            <v>0</v>
          </cell>
          <cell r="Y896">
            <v>0</v>
          </cell>
          <cell r="Z896">
            <v>0</v>
          </cell>
          <cell r="AA896">
            <v>0</v>
          </cell>
          <cell r="AB896">
            <v>0</v>
          </cell>
        </row>
        <row r="897">
          <cell r="J897" t="str">
            <v xml:space="preserve">0                                                                                                                                                          </v>
          </cell>
          <cell r="S897">
            <v>0</v>
          </cell>
          <cell r="V897">
            <v>0</v>
          </cell>
          <cell r="W897">
            <v>0</v>
          </cell>
          <cell r="X897">
            <v>0</v>
          </cell>
          <cell r="Y897">
            <v>0</v>
          </cell>
          <cell r="Z897">
            <v>0</v>
          </cell>
          <cell r="AA897">
            <v>0</v>
          </cell>
          <cell r="AB897">
            <v>0</v>
          </cell>
        </row>
        <row r="898">
          <cell r="J898" t="str">
            <v xml:space="preserve">0                                                                                                                                                           </v>
          </cell>
          <cell r="S898">
            <v>0</v>
          </cell>
          <cell r="V898">
            <v>0</v>
          </cell>
          <cell r="W898">
            <v>0</v>
          </cell>
          <cell r="X898">
            <v>0</v>
          </cell>
          <cell r="Y898">
            <v>0</v>
          </cell>
          <cell r="Z898">
            <v>0</v>
          </cell>
          <cell r="AA898">
            <v>0</v>
          </cell>
          <cell r="AB898">
            <v>0</v>
          </cell>
        </row>
        <row r="899">
          <cell r="J899" t="str">
            <v xml:space="preserve">0                                                                                                                                                            </v>
          </cell>
          <cell r="S899">
            <v>0</v>
          </cell>
          <cell r="V899">
            <v>0</v>
          </cell>
          <cell r="W899">
            <v>0</v>
          </cell>
          <cell r="X899">
            <v>0</v>
          </cell>
          <cell r="Y899">
            <v>0</v>
          </cell>
          <cell r="Z899">
            <v>0</v>
          </cell>
          <cell r="AA899">
            <v>0</v>
          </cell>
          <cell r="AB899">
            <v>0</v>
          </cell>
        </row>
        <row r="900">
          <cell r="J900" t="str">
            <v xml:space="preserve">0                                                                                                                                                             </v>
          </cell>
          <cell r="S900">
            <v>0</v>
          </cell>
          <cell r="V900">
            <v>0</v>
          </cell>
          <cell r="W900">
            <v>0</v>
          </cell>
          <cell r="X900">
            <v>0</v>
          </cell>
          <cell r="Y900">
            <v>0</v>
          </cell>
          <cell r="Z900">
            <v>0</v>
          </cell>
          <cell r="AA900">
            <v>0</v>
          </cell>
          <cell r="AB900">
            <v>0</v>
          </cell>
        </row>
        <row r="901">
          <cell r="J901" t="str">
            <v xml:space="preserve">0                                                                                                                                                              </v>
          </cell>
          <cell r="S901">
            <v>0</v>
          </cell>
          <cell r="V901">
            <v>0</v>
          </cell>
          <cell r="W901">
            <v>0</v>
          </cell>
          <cell r="X901">
            <v>0</v>
          </cell>
          <cell r="Y901">
            <v>0</v>
          </cell>
          <cell r="Z901">
            <v>0</v>
          </cell>
          <cell r="AA901">
            <v>0</v>
          </cell>
          <cell r="AB901">
            <v>0</v>
          </cell>
        </row>
        <row r="902">
          <cell r="J902" t="str">
            <v xml:space="preserve">0                                                                                                                                                               </v>
          </cell>
          <cell r="S902">
            <v>0</v>
          </cell>
          <cell r="V902">
            <v>0</v>
          </cell>
          <cell r="W902">
            <v>0</v>
          </cell>
          <cell r="X902">
            <v>0</v>
          </cell>
          <cell r="Y902">
            <v>0</v>
          </cell>
          <cell r="Z902">
            <v>0</v>
          </cell>
          <cell r="AA902">
            <v>0</v>
          </cell>
          <cell r="AB902">
            <v>0</v>
          </cell>
        </row>
        <row r="903">
          <cell r="J903" t="str">
            <v xml:space="preserve">0                                                                                                                                                                </v>
          </cell>
          <cell r="S903">
            <v>0</v>
          </cell>
          <cell r="V903">
            <v>0</v>
          </cell>
          <cell r="W903">
            <v>0</v>
          </cell>
          <cell r="X903">
            <v>0</v>
          </cell>
          <cell r="Y903">
            <v>0</v>
          </cell>
          <cell r="Z903">
            <v>0</v>
          </cell>
          <cell r="AA903">
            <v>0</v>
          </cell>
          <cell r="AB903">
            <v>0</v>
          </cell>
        </row>
        <row r="904">
          <cell r="J904" t="str">
            <v xml:space="preserve">0                                                                                                                                                                 </v>
          </cell>
          <cell r="S904">
            <v>0</v>
          </cell>
          <cell r="V904">
            <v>0</v>
          </cell>
          <cell r="W904">
            <v>0</v>
          </cell>
          <cell r="X904">
            <v>0</v>
          </cell>
          <cell r="Y904">
            <v>0</v>
          </cell>
          <cell r="Z904">
            <v>0</v>
          </cell>
          <cell r="AA904">
            <v>0</v>
          </cell>
          <cell r="AB904">
            <v>0</v>
          </cell>
        </row>
        <row r="905">
          <cell r="J905" t="str">
            <v xml:space="preserve">0                                                                                                                                                                  </v>
          </cell>
          <cell r="S905">
            <v>0</v>
          </cell>
          <cell r="V905">
            <v>0</v>
          </cell>
          <cell r="W905">
            <v>0</v>
          </cell>
          <cell r="X905">
            <v>0</v>
          </cell>
          <cell r="Y905">
            <v>0</v>
          </cell>
          <cell r="Z905">
            <v>0</v>
          </cell>
          <cell r="AA905">
            <v>0</v>
          </cell>
          <cell r="AB905">
            <v>0</v>
          </cell>
        </row>
        <row r="906">
          <cell r="J906" t="str">
            <v xml:space="preserve">0                                                                                                                                                                   </v>
          </cell>
          <cell r="S906">
            <v>0</v>
          </cell>
          <cell r="V906">
            <v>0</v>
          </cell>
          <cell r="W906">
            <v>0</v>
          </cell>
          <cell r="X906">
            <v>0</v>
          </cell>
          <cell r="Y906">
            <v>0</v>
          </cell>
          <cell r="Z906">
            <v>0</v>
          </cell>
          <cell r="AA906">
            <v>0</v>
          </cell>
          <cell r="AB906">
            <v>0</v>
          </cell>
        </row>
        <row r="907">
          <cell r="J907" t="str">
            <v xml:space="preserve">0                                                                                                                                                                    </v>
          </cell>
          <cell r="S907">
            <v>0</v>
          </cell>
          <cell r="V907">
            <v>0</v>
          </cell>
          <cell r="W907">
            <v>0</v>
          </cell>
          <cell r="X907">
            <v>0</v>
          </cell>
          <cell r="Y907">
            <v>0</v>
          </cell>
          <cell r="Z907">
            <v>0</v>
          </cell>
          <cell r="AA907">
            <v>0</v>
          </cell>
          <cell r="AB907">
            <v>0</v>
          </cell>
        </row>
        <row r="908">
          <cell r="J908" t="str">
            <v xml:space="preserve">0                                                                                                                                                                     </v>
          </cell>
          <cell r="S908">
            <v>0</v>
          </cell>
          <cell r="V908">
            <v>0</v>
          </cell>
          <cell r="W908">
            <v>0</v>
          </cell>
          <cell r="X908">
            <v>0</v>
          </cell>
          <cell r="Y908">
            <v>0</v>
          </cell>
          <cell r="Z908">
            <v>0</v>
          </cell>
          <cell r="AA908">
            <v>0</v>
          </cell>
          <cell r="AB908">
            <v>0</v>
          </cell>
        </row>
        <row r="909">
          <cell r="J909" t="str">
            <v xml:space="preserve">0                                                                                                                                                                      </v>
          </cell>
          <cell r="S909">
            <v>0</v>
          </cell>
          <cell r="V909">
            <v>0</v>
          </cell>
          <cell r="W909">
            <v>0</v>
          </cell>
          <cell r="X909">
            <v>0</v>
          </cell>
          <cell r="Y909">
            <v>0</v>
          </cell>
          <cell r="Z909">
            <v>0</v>
          </cell>
          <cell r="AA909">
            <v>0</v>
          </cell>
          <cell r="AB909">
            <v>0</v>
          </cell>
        </row>
        <row r="910">
          <cell r="J910" t="str">
            <v xml:space="preserve">0                                                                                                                                                                       </v>
          </cell>
          <cell r="S910">
            <v>0</v>
          </cell>
          <cell r="V910">
            <v>0</v>
          </cell>
          <cell r="W910">
            <v>0</v>
          </cell>
          <cell r="X910">
            <v>0</v>
          </cell>
          <cell r="Y910">
            <v>0</v>
          </cell>
          <cell r="Z910">
            <v>0</v>
          </cell>
          <cell r="AA910">
            <v>0</v>
          </cell>
          <cell r="AB910">
            <v>0</v>
          </cell>
        </row>
        <row r="911">
          <cell r="J911" t="str">
            <v xml:space="preserve">0                                                                                                                                                                        </v>
          </cell>
          <cell r="S911">
            <v>0</v>
          </cell>
          <cell r="V911">
            <v>0</v>
          </cell>
          <cell r="W911">
            <v>0</v>
          </cell>
          <cell r="X911">
            <v>0</v>
          </cell>
          <cell r="Y911">
            <v>0</v>
          </cell>
          <cell r="Z911">
            <v>0</v>
          </cell>
          <cell r="AA911">
            <v>0</v>
          </cell>
          <cell r="AB911">
            <v>0</v>
          </cell>
        </row>
        <row r="912">
          <cell r="J912" t="str">
            <v xml:space="preserve">0                                                                                                                                                                         </v>
          </cell>
          <cell r="S912">
            <v>0</v>
          </cell>
          <cell r="V912">
            <v>0</v>
          </cell>
          <cell r="W912">
            <v>0</v>
          </cell>
          <cell r="X912">
            <v>0</v>
          </cell>
          <cell r="Y912">
            <v>0</v>
          </cell>
          <cell r="Z912">
            <v>0</v>
          </cell>
          <cell r="AA912">
            <v>0</v>
          </cell>
          <cell r="AB912">
            <v>0</v>
          </cell>
        </row>
        <row r="913">
          <cell r="J913" t="str">
            <v xml:space="preserve">0                                                                                                                                                                          </v>
          </cell>
          <cell r="S913">
            <v>0</v>
          </cell>
          <cell r="V913">
            <v>0</v>
          </cell>
          <cell r="W913">
            <v>0</v>
          </cell>
          <cell r="X913">
            <v>0</v>
          </cell>
          <cell r="Y913">
            <v>0</v>
          </cell>
          <cell r="Z913">
            <v>0</v>
          </cell>
          <cell r="AA913">
            <v>0</v>
          </cell>
          <cell r="AB913">
            <v>0</v>
          </cell>
        </row>
        <row r="914">
          <cell r="J914" t="str">
            <v xml:space="preserve">0                                                                                                                                                                           </v>
          </cell>
          <cell r="S914">
            <v>0</v>
          </cell>
          <cell r="V914">
            <v>0</v>
          </cell>
          <cell r="W914">
            <v>0</v>
          </cell>
          <cell r="X914">
            <v>0</v>
          </cell>
          <cell r="Y914">
            <v>0</v>
          </cell>
          <cell r="Z914">
            <v>0</v>
          </cell>
          <cell r="AA914">
            <v>0</v>
          </cell>
          <cell r="AB914">
            <v>0</v>
          </cell>
        </row>
        <row r="915">
          <cell r="J915" t="str">
            <v xml:space="preserve">0                                                                                                                                                                            </v>
          </cell>
          <cell r="S915">
            <v>0</v>
          </cell>
          <cell r="V915">
            <v>0</v>
          </cell>
          <cell r="W915">
            <v>0</v>
          </cell>
          <cell r="X915">
            <v>0</v>
          </cell>
          <cell r="Y915">
            <v>0</v>
          </cell>
          <cell r="Z915">
            <v>0</v>
          </cell>
          <cell r="AA915">
            <v>0</v>
          </cell>
          <cell r="AB915">
            <v>0</v>
          </cell>
        </row>
        <row r="916">
          <cell r="J916" t="str">
            <v xml:space="preserve">0                                                                                                                                                                             </v>
          </cell>
          <cell r="S916">
            <v>0</v>
          </cell>
          <cell r="V916">
            <v>0</v>
          </cell>
          <cell r="W916">
            <v>0</v>
          </cell>
          <cell r="X916">
            <v>0</v>
          </cell>
          <cell r="Y916">
            <v>0</v>
          </cell>
          <cell r="Z916">
            <v>0</v>
          </cell>
          <cell r="AA916">
            <v>0</v>
          </cell>
          <cell r="AB916">
            <v>0</v>
          </cell>
        </row>
        <row r="917">
          <cell r="J917" t="str">
            <v xml:space="preserve">0                                                                                                                                                                              </v>
          </cell>
          <cell r="S917">
            <v>0</v>
          </cell>
          <cell r="V917">
            <v>0</v>
          </cell>
          <cell r="W917">
            <v>0</v>
          </cell>
          <cell r="X917">
            <v>0</v>
          </cell>
          <cell r="Y917">
            <v>0</v>
          </cell>
          <cell r="Z917">
            <v>0</v>
          </cell>
          <cell r="AA917">
            <v>0</v>
          </cell>
          <cell r="AB917">
            <v>0</v>
          </cell>
        </row>
        <row r="918">
          <cell r="J918" t="str">
            <v xml:space="preserve">0                                                                                                                                                                               </v>
          </cell>
          <cell r="S918">
            <v>0</v>
          </cell>
          <cell r="V918">
            <v>0</v>
          </cell>
          <cell r="W918">
            <v>0</v>
          </cell>
          <cell r="X918">
            <v>0</v>
          </cell>
          <cell r="Y918">
            <v>0</v>
          </cell>
          <cell r="Z918">
            <v>0</v>
          </cell>
          <cell r="AA918">
            <v>0</v>
          </cell>
          <cell r="AB918">
            <v>0</v>
          </cell>
        </row>
        <row r="919">
          <cell r="J919" t="str">
            <v xml:space="preserve">0                                                                                                                                                                                </v>
          </cell>
          <cell r="S919">
            <v>0</v>
          </cell>
          <cell r="V919">
            <v>0</v>
          </cell>
          <cell r="W919">
            <v>0</v>
          </cell>
          <cell r="X919">
            <v>0</v>
          </cell>
          <cell r="Y919">
            <v>0</v>
          </cell>
          <cell r="Z919">
            <v>0</v>
          </cell>
          <cell r="AA919">
            <v>0</v>
          </cell>
          <cell r="AB919">
            <v>0</v>
          </cell>
        </row>
        <row r="920">
          <cell r="J920" t="str">
            <v xml:space="preserve">0                                                                                                                                                                                 </v>
          </cell>
          <cell r="S920">
            <v>0</v>
          </cell>
          <cell r="V920">
            <v>0</v>
          </cell>
          <cell r="W920">
            <v>0</v>
          </cell>
          <cell r="X920">
            <v>0</v>
          </cell>
          <cell r="Y920">
            <v>0</v>
          </cell>
          <cell r="Z920">
            <v>0</v>
          </cell>
          <cell r="AA920">
            <v>0</v>
          </cell>
          <cell r="AB920">
            <v>0</v>
          </cell>
        </row>
        <row r="921">
          <cell r="J921" t="str">
            <v xml:space="preserve">0                                                                                                                                                                                  </v>
          </cell>
          <cell r="S921">
            <v>0</v>
          </cell>
          <cell r="V921">
            <v>0</v>
          </cell>
          <cell r="W921">
            <v>0</v>
          </cell>
          <cell r="X921">
            <v>0</v>
          </cell>
          <cell r="Y921">
            <v>0</v>
          </cell>
          <cell r="Z921">
            <v>0</v>
          </cell>
          <cell r="AA921">
            <v>0</v>
          </cell>
          <cell r="AB921">
            <v>0</v>
          </cell>
        </row>
        <row r="922">
          <cell r="J922" t="str">
            <v xml:space="preserve">0                                                                                                                                                                                   </v>
          </cell>
          <cell r="S922">
            <v>0</v>
          </cell>
          <cell r="V922">
            <v>0</v>
          </cell>
          <cell r="W922">
            <v>0</v>
          </cell>
          <cell r="X922">
            <v>0</v>
          </cell>
          <cell r="Y922">
            <v>0</v>
          </cell>
          <cell r="Z922">
            <v>0</v>
          </cell>
          <cell r="AA922">
            <v>0</v>
          </cell>
          <cell r="AB922">
            <v>0</v>
          </cell>
        </row>
        <row r="923">
          <cell r="J923" t="str">
            <v xml:space="preserve">0                                                                                                                                                                                    </v>
          </cell>
          <cell r="S923">
            <v>0</v>
          </cell>
          <cell r="V923">
            <v>0</v>
          </cell>
          <cell r="W923">
            <v>0</v>
          </cell>
          <cell r="X923">
            <v>0</v>
          </cell>
          <cell r="Y923">
            <v>0</v>
          </cell>
          <cell r="Z923">
            <v>0</v>
          </cell>
          <cell r="AA923">
            <v>0</v>
          </cell>
          <cell r="AB923">
            <v>0</v>
          </cell>
        </row>
        <row r="924">
          <cell r="J924" t="str">
            <v xml:space="preserve">0                                                                                                                                                                                     </v>
          </cell>
          <cell r="S924">
            <v>0</v>
          </cell>
          <cell r="V924">
            <v>0</v>
          </cell>
          <cell r="W924">
            <v>0</v>
          </cell>
          <cell r="X924">
            <v>0</v>
          </cell>
          <cell r="Y924">
            <v>0</v>
          </cell>
          <cell r="Z924">
            <v>0</v>
          </cell>
          <cell r="AA924">
            <v>0</v>
          </cell>
          <cell r="AB924">
            <v>0</v>
          </cell>
        </row>
        <row r="925">
          <cell r="J925" t="str">
            <v xml:space="preserve">0                                                                                                                                                                                      </v>
          </cell>
          <cell r="S925">
            <v>0</v>
          </cell>
          <cell r="V925">
            <v>0</v>
          </cell>
          <cell r="W925">
            <v>0</v>
          </cell>
          <cell r="X925">
            <v>0</v>
          </cell>
          <cell r="Y925">
            <v>0</v>
          </cell>
          <cell r="Z925">
            <v>0</v>
          </cell>
          <cell r="AA925">
            <v>0</v>
          </cell>
          <cell r="AB925">
            <v>0</v>
          </cell>
        </row>
        <row r="926">
          <cell r="J926" t="str">
            <v xml:space="preserve">0                                                                                                                                                                                       </v>
          </cell>
          <cell r="S926">
            <v>0</v>
          </cell>
          <cell r="V926">
            <v>0</v>
          </cell>
          <cell r="W926">
            <v>0</v>
          </cell>
          <cell r="X926">
            <v>0</v>
          </cell>
          <cell r="Y926">
            <v>0</v>
          </cell>
          <cell r="Z926">
            <v>0</v>
          </cell>
          <cell r="AA926">
            <v>0</v>
          </cell>
          <cell r="AB926">
            <v>0</v>
          </cell>
        </row>
        <row r="927">
          <cell r="J927" t="str">
            <v xml:space="preserve">0                                                                                                                                                                                        </v>
          </cell>
          <cell r="S927">
            <v>0</v>
          </cell>
          <cell r="V927">
            <v>0</v>
          </cell>
          <cell r="W927">
            <v>0</v>
          </cell>
          <cell r="X927">
            <v>0</v>
          </cell>
          <cell r="Y927">
            <v>0</v>
          </cell>
          <cell r="Z927">
            <v>0</v>
          </cell>
          <cell r="AA927">
            <v>0</v>
          </cell>
          <cell r="AB927">
            <v>0</v>
          </cell>
        </row>
        <row r="928">
          <cell r="J928" t="str">
            <v xml:space="preserve">0                                                                                                                                                                                         </v>
          </cell>
          <cell r="S928">
            <v>0</v>
          </cell>
          <cell r="V928">
            <v>0</v>
          </cell>
          <cell r="W928">
            <v>0</v>
          </cell>
          <cell r="X928">
            <v>0</v>
          </cell>
          <cell r="Y928">
            <v>0</v>
          </cell>
          <cell r="Z928">
            <v>0</v>
          </cell>
          <cell r="AA928">
            <v>0</v>
          </cell>
          <cell r="AB928">
            <v>0</v>
          </cell>
        </row>
        <row r="929">
          <cell r="J929" t="str">
            <v xml:space="preserve">0                                                                                                                                                                                          </v>
          </cell>
          <cell r="S929">
            <v>0</v>
          </cell>
          <cell r="V929">
            <v>0</v>
          </cell>
          <cell r="W929">
            <v>0</v>
          </cell>
          <cell r="X929">
            <v>0</v>
          </cell>
          <cell r="Y929">
            <v>0</v>
          </cell>
          <cell r="Z929">
            <v>0</v>
          </cell>
          <cell r="AA929">
            <v>0</v>
          </cell>
          <cell r="AB929">
            <v>0</v>
          </cell>
        </row>
        <row r="930">
          <cell r="J930" t="str">
            <v xml:space="preserve">0                                                                                                                                                                                           </v>
          </cell>
          <cell r="S930">
            <v>0</v>
          </cell>
          <cell r="V930">
            <v>0</v>
          </cell>
          <cell r="W930">
            <v>0</v>
          </cell>
          <cell r="X930">
            <v>0</v>
          </cell>
          <cell r="Y930">
            <v>0</v>
          </cell>
          <cell r="Z930">
            <v>0</v>
          </cell>
          <cell r="AA930">
            <v>0</v>
          </cell>
          <cell r="AB930">
            <v>0</v>
          </cell>
        </row>
        <row r="931">
          <cell r="J931" t="str">
            <v xml:space="preserve">0                                                                                                                                                                                            </v>
          </cell>
          <cell r="S931">
            <v>0</v>
          </cell>
          <cell r="V931">
            <v>0</v>
          </cell>
          <cell r="W931">
            <v>0</v>
          </cell>
          <cell r="X931">
            <v>0</v>
          </cell>
          <cell r="Y931">
            <v>0</v>
          </cell>
          <cell r="Z931">
            <v>0</v>
          </cell>
          <cell r="AA931">
            <v>0</v>
          </cell>
          <cell r="AB931">
            <v>0</v>
          </cell>
        </row>
        <row r="932">
          <cell r="J932" t="str">
            <v xml:space="preserve">0                                                                                                                                                                                             </v>
          </cell>
          <cell r="S932">
            <v>0</v>
          </cell>
          <cell r="V932">
            <v>0</v>
          </cell>
          <cell r="W932">
            <v>0</v>
          </cell>
          <cell r="X932">
            <v>0</v>
          </cell>
          <cell r="Y932">
            <v>0</v>
          </cell>
          <cell r="Z932">
            <v>0</v>
          </cell>
          <cell r="AA932">
            <v>0</v>
          </cell>
          <cell r="AB932">
            <v>0</v>
          </cell>
        </row>
        <row r="933">
          <cell r="J933" t="str">
            <v xml:space="preserve">0                                                                                                                                                                                              </v>
          </cell>
          <cell r="S933">
            <v>0</v>
          </cell>
          <cell r="V933">
            <v>0</v>
          </cell>
          <cell r="W933">
            <v>0</v>
          </cell>
          <cell r="X933">
            <v>0</v>
          </cell>
          <cell r="Y933">
            <v>0</v>
          </cell>
          <cell r="Z933">
            <v>0</v>
          </cell>
          <cell r="AA933">
            <v>0</v>
          </cell>
          <cell r="AB933">
            <v>0</v>
          </cell>
        </row>
        <row r="934">
          <cell r="J934" t="str">
            <v xml:space="preserve">0                                                                                                                                                                                               </v>
          </cell>
          <cell r="S934">
            <v>0</v>
          </cell>
          <cell r="V934">
            <v>0</v>
          </cell>
          <cell r="W934">
            <v>0</v>
          </cell>
          <cell r="X934">
            <v>0</v>
          </cell>
          <cell r="Y934">
            <v>0</v>
          </cell>
          <cell r="Z934">
            <v>0</v>
          </cell>
          <cell r="AA934">
            <v>0</v>
          </cell>
          <cell r="AB934">
            <v>0</v>
          </cell>
        </row>
        <row r="935">
          <cell r="J935" t="str">
            <v xml:space="preserve">0                                                                                                                                                                                                </v>
          </cell>
          <cell r="S935">
            <v>0</v>
          </cell>
          <cell r="V935">
            <v>0</v>
          </cell>
          <cell r="W935">
            <v>0</v>
          </cell>
          <cell r="X935">
            <v>0</v>
          </cell>
          <cell r="Y935">
            <v>0</v>
          </cell>
          <cell r="Z935">
            <v>0</v>
          </cell>
          <cell r="AA935">
            <v>0</v>
          </cell>
          <cell r="AB935">
            <v>0</v>
          </cell>
        </row>
        <row r="936">
          <cell r="J936" t="str">
            <v xml:space="preserve">0                                                                                                                                                                                                 </v>
          </cell>
          <cell r="S936">
            <v>0</v>
          </cell>
          <cell r="V936">
            <v>0</v>
          </cell>
          <cell r="W936">
            <v>0</v>
          </cell>
          <cell r="X936">
            <v>0</v>
          </cell>
          <cell r="Y936">
            <v>0</v>
          </cell>
          <cell r="Z936">
            <v>0</v>
          </cell>
          <cell r="AA936">
            <v>0</v>
          </cell>
          <cell r="AB936">
            <v>0</v>
          </cell>
        </row>
        <row r="937">
          <cell r="J937" t="str">
            <v xml:space="preserve">0                                                                                                                                                                                                  </v>
          </cell>
          <cell r="S937">
            <v>0</v>
          </cell>
          <cell r="V937">
            <v>0</v>
          </cell>
          <cell r="W937">
            <v>0</v>
          </cell>
          <cell r="X937">
            <v>0</v>
          </cell>
          <cell r="Y937">
            <v>0</v>
          </cell>
          <cell r="Z937">
            <v>0</v>
          </cell>
          <cell r="AA937">
            <v>0</v>
          </cell>
          <cell r="AB937">
            <v>0</v>
          </cell>
        </row>
        <row r="938">
          <cell r="J938" t="str">
            <v xml:space="preserve">0                                                                                                                                                                                                   </v>
          </cell>
          <cell r="S938">
            <v>0</v>
          </cell>
          <cell r="V938">
            <v>0</v>
          </cell>
          <cell r="W938">
            <v>0</v>
          </cell>
          <cell r="X938">
            <v>0</v>
          </cell>
          <cell r="Y938">
            <v>0</v>
          </cell>
          <cell r="Z938">
            <v>0</v>
          </cell>
          <cell r="AA938">
            <v>0</v>
          </cell>
          <cell r="AB938">
            <v>0</v>
          </cell>
        </row>
        <row r="939">
          <cell r="J939" t="str">
            <v xml:space="preserve">0                                                                                                                                                                                                    </v>
          </cell>
          <cell r="S939">
            <v>0</v>
          </cell>
          <cell r="V939">
            <v>0</v>
          </cell>
          <cell r="W939">
            <v>0</v>
          </cell>
          <cell r="X939">
            <v>0</v>
          </cell>
          <cell r="Y939">
            <v>0</v>
          </cell>
          <cell r="Z939">
            <v>0</v>
          </cell>
          <cell r="AA939">
            <v>0</v>
          </cell>
          <cell r="AB939">
            <v>0</v>
          </cell>
        </row>
        <row r="940">
          <cell r="J940" t="str">
            <v xml:space="preserve">0                                                                                                                                                                                                     </v>
          </cell>
          <cell r="S940">
            <v>0</v>
          </cell>
          <cell r="V940">
            <v>0</v>
          </cell>
          <cell r="W940">
            <v>0</v>
          </cell>
          <cell r="X940">
            <v>0</v>
          </cell>
          <cell r="Y940">
            <v>0</v>
          </cell>
          <cell r="Z940">
            <v>0</v>
          </cell>
          <cell r="AA940">
            <v>0</v>
          </cell>
          <cell r="AB940">
            <v>0</v>
          </cell>
        </row>
        <row r="941">
          <cell r="J941" t="str">
            <v xml:space="preserve">0                                                                                                                                                                                                      </v>
          </cell>
          <cell r="S941">
            <v>0</v>
          </cell>
          <cell r="V941">
            <v>0</v>
          </cell>
          <cell r="W941">
            <v>0</v>
          </cell>
          <cell r="X941">
            <v>0</v>
          </cell>
          <cell r="Y941">
            <v>0</v>
          </cell>
          <cell r="Z941">
            <v>0</v>
          </cell>
          <cell r="AA941">
            <v>0</v>
          </cell>
          <cell r="AB941">
            <v>0</v>
          </cell>
        </row>
        <row r="942">
          <cell r="J942" t="str">
            <v xml:space="preserve">0                                                                                                                                                                                                       </v>
          </cell>
          <cell r="S942">
            <v>0</v>
          </cell>
          <cell r="V942">
            <v>0</v>
          </cell>
          <cell r="W942">
            <v>0</v>
          </cell>
          <cell r="X942">
            <v>0</v>
          </cell>
          <cell r="Y942">
            <v>0</v>
          </cell>
          <cell r="Z942">
            <v>0</v>
          </cell>
          <cell r="AA942">
            <v>0</v>
          </cell>
          <cell r="AB942">
            <v>0</v>
          </cell>
        </row>
        <row r="943">
          <cell r="J943" t="str">
            <v xml:space="preserve">0                                                                                                                                                                                                        </v>
          </cell>
          <cell r="S943">
            <v>0</v>
          </cell>
          <cell r="V943">
            <v>0</v>
          </cell>
          <cell r="W943">
            <v>0</v>
          </cell>
          <cell r="X943">
            <v>0</v>
          </cell>
          <cell r="Y943">
            <v>0</v>
          </cell>
          <cell r="Z943">
            <v>0</v>
          </cell>
          <cell r="AA943">
            <v>0</v>
          </cell>
          <cell r="AB943">
            <v>0</v>
          </cell>
        </row>
        <row r="944">
          <cell r="J944" t="str">
            <v xml:space="preserve">0                                                                                                                                                                                                         </v>
          </cell>
          <cell r="S944">
            <v>0</v>
          </cell>
          <cell r="V944">
            <v>0</v>
          </cell>
          <cell r="W944">
            <v>0</v>
          </cell>
          <cell r="X944">
            <v>0</v>
          </cell>
          <cell r="Y944">
            <v>0</v>
          </cell>
          <cell r="Z944">
            <v>0</v>
          </cell>
          <cell r="AA944">
            <v>0</v>
          </cell>
          <cell r="AB944">
            <v>0</v>
          </cell>
        </row>
        <row r="945">
          <cell r="J945" t="str">
            <v xml:space="preserve">0                                                                                                                                                                                                          </v>
          </cell>
          <cell r="S945">
            <v>0</v>
          </cell>
          <cell r="V945">
            <v>0</v>
          </cell>
          <cell r="W945">
            <v>0</v>
          </cell>
          <cell r="X945">
            <v>0</v>
          </cell>
          <cell r="Y945">
            <v>0</v>
          </cell>
          <cell r="Z945">
            <v>0</v>
          </cell>
          <cell r="AA945">
            <v>0</v>
          </cell>
          <cell r="AB945">
            <v>0</v>
          </cell>
        </row>
        <row r="946">
          <cell r="J946" t="str">
            <v xml:space="preserve">0                                                                                                                                                                                                           </v>
          </cell>
          <cell r="S946">
            <v>0</v>
          </cell>
          <cell r="V946">
            <v>0</v>
          </cell>
          <cell r="W946">
            <v>0</v>
          </cell>
          <cell r="X946">
            <v>0</v>
          </cell>
          <cell r="Y946">
            <v>0</v>
          </cell>
          <cell r="Z946">
            <v>0</v>
          </cell>
          <cell r="AA946">
            <v>0</v>
          </cell>
          <cell r="AB946">
            <v>0</v>
          </cell>
        </row>
        <row r="947">
          <cell r="J947" t="str">
            <v xml:space="preserve">0                                                                                                                                                                                                            </v>
          </cell>
          <cell r="S947">
            <v>0</v>
          </cell>
          <cell r="V947">
            <v>0</v>
          </cell>
          <cell r="W947">
            <v>0</v>
          </cell>
          <cell r="X947">
            <v>0</v>
          </cell>
          <cell r="Y947">
            <v>0</v>
          </cell>
          <cell r="Z947">
            <v>0</v>
          </cell>
          <cell r="AA947">
            <v>0</v>
          </cell>
          <cell r="AB947">
            <v>0</v>
          </cell>
        </row>
        <row r="948">
          <cell r="J948" t="str">
            <v xml:space="preserve">0                                                                                                                                                                                                             </v>
          </cell>
          <cell r="S948">
            <v>0</v>
          </cell>
          <cell r="V948">
            <v>0</v>
          </cell>
          <cell r="W948">
            <v>0</v>
          </cell>
          <cell r="X948">
            <v>0</v>
          </cell>
          <cell r="Y948">
            <v>0</v>
          </cell>
          <cell r="Z948">
            <v>0</v>
          </cell>
          <cell r="AA948">
            <v>0</v>
          </cell>
          <cell r="AB948">
            <v>0</v>
          </cell>
        </row>
        <row r="949">
          <cell r="J949" t="str">
            <v xml:space="preserve">0                                                                                                                                                                                                              </v>
          </cell>
          <cell r="S949">
            <v>0</v>
          </cell>
          <cell r="V949">
            <v>0</v>
          </cell>
          <cell r="W949">
            <v>0</v>
          </cell>
          <cell r="X949">
            <v>0</v>
          </cell>
          <cell r="Y949">
            <v>0</v>
          </cell>
          <cell r="Z949">
            <v>0</v>
          </cell>
          <cell r="AA949">
            <v>0</v>
          </cell>
          <cell r="AB949">
            <v>0</v>
          </cell>
        </row>
        <row r="950">
          <cell r="J950" t="str">
            <v xml:space="preserve">0                                                                                                                                                                                                               </v>
          </cell>
          <cell r="S950">
            <v>0</v>
          </cell>
          <cell r="V950">
            <v>0</v>
          </cell>
          <cell r="W950">
            <v>0</v>
          </cell>
          <cell r="X950">
            <v>0</v>
          </cell>
          <cell r="Y950">
            <v>0</v>
          </cell>
          <cell r="Z950">
            <v>0</v>
          </cell>
          <cell r="AA950">
            <v>0</v>
          </cell>
          <cell r="AB950">
            <v>0</v>
          </cell>
        </row>
        <row r="951">
          <cell r="J951" t="str">
            <v xml:space="preserve">0                                                                                                                                                                                                                </v>
          </cell>
          <cell r="S951">
            <v>0</v>
          </cell>
          <cell r="V951">
            <v>0</v>
          </cell>
          <cell r="W951">
            <v>0</v>
          </cell>
          <cell r="X951">
            <v>0</v>
          </cell>
          <cell r="Y951">
            <v>0</v>
          </cell>
          <cell r="Z951">
            <v>0</v>
          </cell>
          <cell r="AA951">
            <v>0</v>
          </cell>
          <cell r="AB951">
            <v>0</v>
          </cell>
        </row>
        <row r="952">
          <cell r="J952" t="str">
            <v xml:space="preserve">0                                                                                                                                                                                                                 </v>
          </cell>
          <cell r="S952">
            <v>0</v>
          </cell>
          <cell r="V952">
            <v>0</v>
          </cell>
          <cell r="W952">
            <v>0</v>
          </cell>
          <cell r="X952">
            <v>0</v>
          </cell>
          <cell r="Y952">
            <v>0</v>
          </cell>
          <cell r="Z952">
            <v>0</v>
          </cell>
          <cell r="AA952">
            <v>0</v>
          </cell>
          <cell r="AB952">
            <v>0</v>
          </cell>
        </row>
        <row r="953">
          <cell r="J953" t="str">
            <v xml:space="preserve">0                                                                                                                                                                                                                  </v>
          </cell>
          <cell r="S953">
            <v>0</v>
          </cell>
          <cell r="V953">
            <v>0</v>
          </cell>
          <cell r="W953">
            <v>0</v>
          </cell>
          <cell r="X953">
            <v>0</v>
          </cell>
          <cell r="Y953">
            <v>0</v>
          </cell>
          <cell r="Z953">
            <v>0</v>
          </cell>
          <cell r="AA953">
            <v>0</v>
          </cell>
          <cell r="AB953">
            <v>0</v>
          </cell>
        </row>
        <row r="954">
          <cell r="J954" t="str">
            <v xml:space="preserve">0                                                                                                                                                                                                                   </v>
          </cell>
          <cell r="S954">
            <v>0</v>
          </cell>
          <cell r="V954">
            <v>0</v>
          </cell>
          <cell r="W954">
            <v>0</v>
          </cell>
          <cell r="X954">
            <v>0</v>
          </cell>
          <cell r="Y954">
            <v>0</v>
          </cell>
          <cell r="Z954">
            <v>0</v>
          </cell>
          <cell r="AA954">
            <v>0</v>
          </cell>
          <cell r="AB954">
            <v>0</v>
          </cell>
        </row>
        <row r="955">
          <cell r="J955" t="str">
            <v xml:space="preserve">0                                                                                                                                                                                                                    </v>
          </cell>
          <cell r="S955">
            <v>0</v>
          </cell>
          <cell r="V955">
            <v>0</v>
          </cell>
          <cell r="W955">
            <v>0</v>
          </cell>
          <cell r="X955">
            <v>0</v>
          </cell>
          <cell r="Y955">
            <v>0</v>
          </cell>
          <cell r="Z955">
            <v>0</v>
          </cell>
          <cell r="AA955">
            <v>0</v>
          </cell>
          <cell r="AB955">
            <v>0</v>
          </cell>
        </row>
        <row r="956">
          <cell r="J956" t="str">
            <v xml:space="preserve">0                                                                                                                                                                                                                     </v>
          </cell>
          <cell r="S956">
            <v>0</v>
          </cell>
          <cell r="V956">
            <v>0</v>
          </cell>
          <cell r="W956">
            <v>0</v>
          </cell>
          <cell r="X956">
            <v>0</v>
          </cell>
          <cell r="Y956">
            <v>0</v>
          </cell>
          <cell r="Z956">
            <v>0</v>
          </cell>
          <cell r="AA956">
            <v>0</v>
          </cell>
          <cell r="AB956">
            <v>0</v>
          </cell>
        </row>
        <row r="957">
          <cell r="J957" t="str">
            <v xml:space="preserve">0                                                                                                                                                                                                                      </v>
          </cell>
          <cell r="S957">
            <v>0</v>
          </cell>
          <cell r="V957">
            <v>0</v>
          </cell>
          <cell r="W957">
            <v>0</v>
          </cell>
          <cell r="X957">
            <v>0</v>
          </cell>
          <cell r="Y957">
            <v>0</v>
          </cell>
          <cell r="Z957">
            <v>0</v>
          </cell>
          <cell r="AA957">
            <v>0</v>
          </cell>
          <cell r="AB957">
            <v>0</v>
          </cell>
        </row>
        <row r="958">
          <cell r="J958" t="str">
            <v xml:space="preserve">0                                                                                                                                                                                                                       </v>
          </cell>
          <cell r="S958">
            <v>0</v>
          </cell>
          <cell r="V958">
            <v>0</v>
          </cell>
          <cell r="W958">
            <v>0</v>
          </cell>
          <cell r="X958">
            <v>0</v>
          </cell>
          <cell r="Y958">
            <v>0</v>
          </cell>
          <cell r="Z958">
            <v>0</v>
          </cell>
          <cell r="AA958">
            <v>0</v>
          </cell>
          <cell r="AB958">
            <v>0</v>
          </cell>
        </row>
        <row r="959">
          <cell r="J959" t="str">
            <v xml:space="preserve">0                                                                                                                                                                                                                        </v>
          </cell>
          <cell r="S959">
            <v>0</v>
          </cell>
          <cell r="V959">
            <v>0</v>
          </cell>
          <cell r="W959">
            <v>0</v>
          </cell>
          <cell r="X959">
            <v>0</v>
          </cell>
          <cell r="Y959">
            <v>0</v>
          </cell>
          <cell r="Z959">
            <v>0</v>
          </cell>
          <cell r="AA959">
            <v>0</v>
          </cell>
          <cell r="AB959">
            <v>0</v>
          </cell>
        </row>
        <row r="960">
          <cell r="J960" t="str">
            <v xml:space="preserve">0                                                                                                                                                                                                                         </v>
          </cell>
          <cell r="S960">
            <v>0</v>
          </cell>
          <cell r="V960">
            <v>0</v>
          </cell>
          <cell r="W960">
            <v>0</v>
          </cell>
          <cell r="X960">
            <v>0</v>
          </cell>
          <cell r="Y960">
            <v>0</v>
          </cell>
          <cell r="Z960">
            <v>0</v>
          </cell>
          <cell r="AA960">
            <v>0</v>
          </cell>
          <cell r="AB960">
            <v>0</v>
          </cell>
        </row>
        <row r="961">
          <cell r="J961" t="str">
            <v xml:space="preserve">0                                                                                                                                                                                                                          </v>
          </cell>
          <cell r="S961">
            <v>0</v>
          </cell>
          <cell r="V961">
            <v>0</v>
          </cell>
          <cell r="W961">
            <v>0</v>
          </cell>
          <cell r="X961">
            <v>0</v>
          </cell>
          <cell r="Y961">
            <v>0</v>
          </cell>
          <cell r="Z961">
            <v>0</v>
          </cell>
          <cell r="AA961">
            <v>0</v>
          </cell>
          <cell r="AB961">
            <v>0</v>
          </cell>
        </row>
        <row r="962">
          <cell r="J962" t="str">
            <v xml:space="preserve">0                                                                                                                                                                                                                           </v>
          </cell>
          <cell r="S962">
            <v>0</v>
          </cell>
          <cell r="V962">
            <v>0</v>
          </cell>
          <cell r="W962">
            <v>0</v>
          </cell>
          <cell r="X962">
            <v>0</v>
          </cell>
          <cell r="Y962">
            <v>0</v>
          </cell>
          <cell r="Z962">
            <v>0</v>
          </cell>
          <cell r="AA962">
            <v>0</v>
          </cell>
          <cell r="AB962">
            <v>0</v>
          </cell>
        </row>
        <row r="963">
          <cell r="J963" t="str">
            <v xml:space="preserve">0                                                                                                                                                                                                                            </v>
          </cell>
          <cell r="S963">
            <v>0</v>
          </cell>
          <cell r="V963">
            <v>0</v>
          </cell>
          <cell r="W963">
            <v>0</v>
          </cell>
          <cell r="X963">
            <v>0</v>
          </cell>
          <cell r="Y963">
            <v>0</v>
          </cell>
          <cell r="Z963">
            <v>0</v>
          </cell>
          <cell r="AA963">
            <v>0</v>
          </cell>
          <cell r="AB963">
            <v>0</v>
          </cell>
        </row>
        <row r="964">
          <cell r="J964" t="str">
            <v xml:space="preserve">0                                                                                                                                                                                                                             </v>
          </cell>
          <cell r="S964">
            <v>0</v>
          </cell>
          <cell r="V964">
            <v>0</v>
          </cell>
          <cell r="W964">
            <v>0</v>
          </cell>
          <cell r="X964">
            <v>0</v>
          </cell>
          <cell r="Y964">
            <v>0</v>
          </cell>
          <cell r="Z964">
            <v>0</v>
          </cell>
          <cell r="AA964">
            <v>0</v>
          </cell>
          <cell r="AB964">
            <v>0</v>
          </cell>
        </row>
        <row r="965">
          <cell r="J965" t="str">
            <v xml:space="preserve">0                                                                                                                                                                                                                              </v>
          </cell>
          <cell r="S965">
            <v>0</v>
          </cell>
          <cell r="V965">
            <v>0</v>
          </cell>
          <cell r="W965">
            <v>0</v>
          </cell>
          <cell r="X965">
            <v>0</v>
          </cell>
          <cell r="Y965">
            <v>0</v>
          </cell>
          <cell r="Z965">
            <v>0</v>
          </cell>
          <cell r="AA965">
            <v>0</v>
          </cell>
          <cell r="AB965">
            <v>0</v>
          </cell>
        </row>
        <row r="966">
          <cell r="J966" t="str">
            <v xml:space="preserve">0                                                                                                                                                                                                                               </v>
          </cell>
          <cell r="S966">
            <v>0</v>
          </cell>
          <cell r="V966">
            <v>0</v>
          </cell>
          <cell r="W966">
            <v>0</v>
          </cell>
          <cell r="X966">
            <v>0</v>
          </cell>
          <cell r="Y966">
            <v>0</v>
          </cell>
          <cell r="Z966">
            <v>0</v>
          </cell>
          <cell r="AA966">
            <v>0</v>
          </cell>
          <cell r="AB966">
            <v>0</v>
          </cell>
        </row>
        <row r="967">
          <cell r="J967" t="str">
            <v xml:space="preserve">0                                                                                                                                                                                                                                </v>
          </cell>
          <cell r="S967">
            <v>0</v>
          </cell>
          <cell r="V967">
            <v>0</v>
          </cell>
          <cell r="W967">
            <v>0</v>
          </cell>
          <cell r="X967">
            <v>0</v>
          </cell>
          <cell r="Y967">
            <v>0</v>
          </cell>
          <cell r="Z967">
            <v>0</v>
          </cell>
          <cell r="AA967">
            <v>0</v>
          </cell>
          <cell r="AB967">
            <v>0</v>
          </cell>
        </row>
        <row r="968">
          <cell r="J968" t="str">
            <v xml:space="preserve">0                                                                                                                                                                                                                                 </v>
          </cell>
          <cell r="S968">
            <v>0</v>
          </cell>
          <cell r="V968">
            <v>0</v>
          </cell>
          <cell r="W968">
            <v>0</v>
          </cell>
          <cell r="X968">
            <v>0</v>
          </cell>
          <cell r="Y968">
            <v>0</v>
          </cell>
          <cell r="Z968">
            <v>0</v>
          </cell>
          <cell r="AA968">
            <v>0</v>
          </cell>
          <cell r="AB968">
            <v>0</v>
          </cell>
        </row>
        <row r="969">
          <cell r="J969" t="str">
            <v xml:space="preserve">0                                                                                                                                                                                                                                  </v>
          </cell>
          <cell r="S969">
            <v>0</v>
          </cell>
          <cell r="V969">
            <v>0</v>
          </cell>
          <cell r="W969">
            <v>0</v>
          </cell>
          <cell r="X969">
            <v>0</v>
          </cell>
          <cell r="Y969">
            <v>0</v>
          </cell>
          <cell r="Z969">
            <v>0</v>
          </cell>
          <cell r="AA969">
            <v>0</v>
          </cell>
          <cell r="AB969">
            <v>0</v>
          </cell>
        </row>
        <row r="970">
          <cell r="J970" t="str">
            <v xml:space="preserve">0                                                                                                                                                                                                                                   </v>
          </cell>
          <cell r="S970">
            <v>0</v>
          </cell>
          <cell r="V970">
            <v>0</v>
          </cell>
          <cell r="W970">
            <v>0</v>
          </cell>
          <cell r="X970">
            <v>0</v>
          </cell>
          <cell r="Y970">
            <v>0</v>
          </cell>
          <cell r="Z970">
            <v>0</v>
          </cell>
          <cell r="AA970">
            <v>0</v>
          </cell>
          <cell r="AB970">
            <v>0</v>
          </cell>
        </row>
        <row r="971">
          <cell r="J971" t="str">
            <v xml:space="preserve">0                                                                                                                                                                                                                                    </v>
          </cell>
          <cell r="S971">
            <v>0</v>
          </cell>
          <cell r="V971">
            <v>0</v>
          </cell>
          <cell r="W971">
            <v>0</v>
          </cell>
          <cell r="X971">
            <v>0</v>
          </cell>
          <cell r="Y971">
            <v>0</v>
          </cell>
          <cell r="Z971">
            <v>0</v>
          </cell>
          <cell r="AA971">
            <v>0</v>
          </cell>
          <cell r="AB971">
            <v>0</v>
          </cell>
        </row>
        <row r="972">
          <cell r="J972" t="str">
            <v xml:space="preserve">0                                                                                                                                                                                                                                     </v>
          </cell>
          <cell r="S972">
            <v>0</v>
          </cell>
          <cell r="V972">
            <v>0</v>
          </cell>
          <cell r="W972">
            <v>0</v>
          </cell>
          <cell r="X972">
            <v>0</v>
          </cell>
          <cell r="Y972">
            <v>0</v>
          </cell>
          <cell r="Z972">
            <v>0</v>
          </cell>
          <cell r="AA972">
            <v>0</v>
          </cell>
          <cell r="AB972">
            <v>0</v>
          </cell>
        </row>
        <row r="973">
          <cell r="J973" t="str">
            <v xml:space="preserve">0                                                                                                                                                                                                                                      </v>
          </cell>
          <cell r="S973">
            <v>0</v>
          </cell>
          <cell r="V973">
            <v>0</v>
          </cell>
          <cell r="W973">
            <v>0</v>
          </cell>
          <cell r="X973">
            <v>0</v>
          </cell>
          <cell r="Y973">
            <v>0</v>
          </cell>
          <cell r="Z973">
            <v>0</v>
          </cell>
          <cell r="AA973">
            <v>0</v>
          </cell>
          <cell r="AB973">
            <v>0</v>
          </cell>
        </row>
        <row r="974">
          <cell r="J974" t="str">
            <v xml:space="preserve">0                                                                                                                                                                                                                                       </v>
          </cell>
          <cell r="S974">
            <v>0</v>
          </cell>
          <cell r="V974">
            <v>0</v>
          </cell>
          <cell r="W974">
            <v>0</v>
          </cell>
          <cell r="X974">
            <v>0</v>
          </cell>
          <cell r="Y974">
            <v>0</v>
          </cell>
          <cell r="Z974">
            <v>0</v>
          </cell>
          <cell r="AA974">
            <v>0</v>
          </cell>
          <cell r="AB974">
            <v>0</v>
          </cell>
        </row>
        <row r="975">
          <cell r="J975" t="str">
            <v xml:space="preserve">0                                                                                                                                                                                                                                        </v>
          </cell>
          <cell r="S975">
            <v>0</v>
          </cell>
          <cell r="V975">
            <v>0</v>
          </cell>
          <cell r="W975">
            <v>0</v>
          </cell>
          <cell r="X975">
            <v>0</v>
          </cell>
          <cell r="Y975">
            <v>0</v>
          </cell>
          <cell r="Z975">
            <v>0</v>
          </cell>
          <cell r="AA975">
            <v>0</v>
          </cell>
          <cell r="AB975">
            <v>0</v>
          </cell>
        </row>
        <row r="976">
          <cell r="J976" t="str">
            <v xml:space="preserve">0                                                                                                                                                                                                                                         </v>
          </cell>
          <cell r="S976">
            <v>0</v>
          </cell>
          <cell r="V976">
            <v>0</v>
          </cell>
          <cell r="W976">
            <v>0</v>
          </cell>
          <cell r="X976">
            <v>0</v>
          </cell>
          <cell r="Y976">
            <v>0</v>
          </cell>
          <cell r="Z976">
            <v>0</v>
          </cell>
          <cell r="AA976">
            <v>0</v>
          </cell>
          <cell r="AB976">
            <v>0</v>
          </cell>
        </row>
        <row r="977">
          <cell r="J977" t="str">
            <v xml:space="preserve">0                                                                                                                                                                                                                                          </v>
          </cell>
          <cell r="S977">
            <v>0</v>
          </cell>
          <cell r="V977">
            <v>0</v>
          </cell>
          <cell r="W977">
            <v>0</v>
          </cell>
          <cell r="X977">
            <v>0</v>
          </cell>
          <cell r="Y977">
            <v>0</v>
          </cell>
          <cell r="Z977">
            <v>0</v>
          </cell>
          <cell r="AA977">
            <v>0</v>
          </cell>
          <cell r="AB977">
            <v>0</v>
          </cell>
        </row>
        <row r="978">
          <cell r="J978" t="str">
            <v xml:space="preserve">0                                                                                                                                                                                                                                           </v>
          </cell>
          <cell r="S978">
            <v>0</v>
          </cell>
          <cell r="V978">
            <v>0</v>
          </cell>
          <cell r="W978">
            <v>0</v>
          </cell>
          <cell r="X978">
            <v>0</v>
          </cell>
          <cell r="Y978">
            <v>0</v>
          </cell>
          <cell r="Z978">
            <v>0</v>
          </cell>
          <cell r="AA978">
            <v>0</v>
          </cell>
          <cell r="AB978">
            <v>0</v>
          </cell>
        </row>
        <row r="979">
          <cell r="J979" t="str">
            <v xml:space="preserve">0                                                                                                                                                                                                                                            </v>
          </cell>
          <cell r="S979">
            <v>0</v>
          </cell>
          <cell r="V979">
            <v>0</v>
          </cell>
          <cell r="W979">
            <v>0</v>
          </cell>
          <cell r="X979">
            <v>0</v>
          </cell>
          <cell r="Y979">
            <v>0</v>
          </cell>
          <cell r="Z979">
            <v>0</v>
          </cell>
          <cell r="AA979">
            <v>0</v>
          </cell>
          <cell r="AB979">
            <v>0</v>
          </cell>
        </row>
        <row r="980">
          <cell r="J980" t="str">
            <v xml:space="preserve">0                                                                                                                                                                                                                                             </v>
          </cell>
          <cell r="S980">
            <v>0</v>
          </cell>
          <cell r="V980">
            <v>0</v>
          </cell>
          <cell r="W980">
            <v>0</v>
          </cell>
          <cell r="X980">
            <v>0</v>
          </cell>
          <cell r="Y980">
            <v>0</v>
          </cell>
          <cell r="Z980">
            <v>0</v>
          </cell>
          <cell r="AA980">
            <v>0</v>
          </cell>
          <cell r="AB980">
            <v>0</v>
          </cell>
        </row>
        <row r="981">
          <cell r="J981" t="str">
            <v xml:space="preserve">0                                                                                                                                                                                                                                              </v>
          </cell>
          <cell r="S981">
            <v>0</v>
          </cell>
          <cell r="V981">
            <v>0</v>
          </cell>
          <cell r="W981">
            <v>0</v>
          </cell>
          <cell r="X981">
            <v>0</v>
          </cell>
          <cell r="Y981">
            <v>0</v>
          </cell>
          <cell r="Z981">
            <v>0</v>
          </cell>
          <cell r="AA981">
            <v>0</v>
          </cell>
          <cell r="AB981">
            <v>0</v>
          </cell>
        </row>
        <row r="982">
          <cell r="J982" t="str">
            <v xml:space="preserve">0                                                                                                                                                                                                                                               </v>
          </cell>
          <cell r="S982">
            <v>0</v>
          </cell>
          <cell r="V982">
            <v>0</v>
          </cell>
          <cell r="W982">
            <v>0</v>
          </cell>
          <cell r="X982">
            <v>0</v>
          </cell>
          <cell r="Y982">
            <v>0</v>
          </cell>
          <cell r="Z982">
            <v>0</v>
          </cell>
          <cell r="AA982">
            <v>0</v>
          </cell>
          <cell r="AB982">
            <v>0</v>
          </cell>
        </row>
        <row r="983">
          <cell r="J983" t="str">
            <v xml:space="preserve">0                                                                                                                                                                                                                                                </v>
          </cell>
          <cell r="S983">
            <v>0</v>
          </cell>
          <cell r="V983">
            <v>0</v>
          </cell>
          <cell r="W983">
            <v>0</v>
          </cell>
          <cell r="X983">
            <v>0</v>
          </cell>
          <cell r="Y983">
            <v>0</v>
          </cell>
          <cell r="Z983">
            <v>0</v>
          </cell>
          <cell r="AA983">
            <v>0</v>
          </cell>
          <cell r="AB983">
            <v>0</v>
          </cell>
        </row>
        <row r="984">
          <cell r="J984" t="str">
            <v xml:space="preserve">0                                                                                                                                                                                                                                                 </v>
          </cell>
          <cell r="S984">
            <v>0</v>
          </cell>
          <cell r="V984">
            <v>0</v>
          </cell>
          <cell r="W984">
            <v>0</v>
          </cell>
          <cell r="X984">
            <v>0</v>
          </cell>
          <cell r="Y984">
            <v>0</v>
          </cell>
          <cell r="Z984">
            <v>0</v>
          </cell>
          <cell r="AA984">
            <v>0</v>
          </cell>
          <cell r="AB984">
            <v>0</v>
          </cell>
        </row>
        <row r="985">
          <cell r="J985" t="str">
            <v xml:space="preserve">0                                                                                                                                                                                                                                                  </v>
          </cell>
          <cell r="S985">
            <v>0</v>
          </cell>
          <cell r="V985">
            <v>0</v>
          </cell>
          <cell r="W985">
            <v>0</v>
          </cell>
          <cell r="X985">
            <v>0</v>
          </cell>
          <cell r="Y985">
            <v>0</v>
          </cell>
          <cell r="Z985">
            <v>0</v>
          </cell>
          <cell r="AA985">
            <v>0</v>
          </cell>
          <cell r="AB985">
            <v>0</v>
          </cell>
        </row>
        <row r="986">
          <cell r="J986" t="str">
            <v xml:space="preserve">0                                                                                                                                                                                                                                                   </v>
          </cell>
          <cell r="S986">
            <v>0</v>
          </cell>
          <cell r="V986">
            <v>0</v>
          </cell>
          <cell r="W986">
            <v>0</v>
          </cell>
          <cell r="X986">
            <v>0</v>
          </cell>
          <cell r="Y986">
            <v>0</v>
          </cell>
          <cell r="Z986">
            <v>0</v>
          </cell>
          <cell r="AA986">
            <v>0</v>
          </cell>
          <cell r="AB986">
            <v>0</v>
          </cell>
        </row>
        <row r="987">
          <cell r="J987" t="str">
            <v xml:space="preserve">0                                                                                                                                                                                                                                                    </v>
          </cell>
          <cell r="S987">
            <v>0</v>
          </cell>
          <cell r="V987">
            <v>0</v>
          </cell>
          <cell r="W987">
            <v>0</v>
          </cell>
          <cell r="X987">
            <v>0</v>
          </cell>
          <cell r="Y987">
            <v>0</v>
          </cell>
          <cell r="Z987">
            <v>0</v>
          </cell>
          <cell r="AA987">
            <v>0</v>
          </cell>
          <cell r="AB987">
            <v>0</v>
          </cell>
        </row>
        <row r="988">
          <cell r="J988" t="str">
            <v xml:space="preserve">0                                                                                                                                                                                                                                                     </v>
          </cell>
          <cell r="S988">
            <v>0</v>
          </cell>
          <cell r="V988">
            <v>0</v>
          </cell>
          <cell r="W988">
            <v>0</v>
          </cell>
          <cell r="X988">
            <v>0</v>
          </cell>
          <cell r="Y988">
            <v>0</v>
          </cell>
          <cell r="Z988">
            <v>0</v>
          </cell>
          <cell r="AA988">
            <v>0</v>
          </cell>
          <cell r="AB988">
            <v>0</v>
          </cell>
        </row>
        <row r="989">
          <cell r="J989" t="str">
            <v xml:space="preserve">0                                                                                                                                                                                                                                                      </v>
          </cell>
          <cell r="S989">
            <v>0</v>
          </cell>
          <cell r="V989">
            <v>0</v>
          </cell>
          <cell r="W989">
            <v>0</v>
          </cell>
          <cell r="X989">
            <v>0</v>
          </cell>
          <cell r="Y989">
            <v>0</v>
          </cell>
          <cell r="Z989">
            <v>0</v>
          </cell>
          <cell r="AA989">
            <v>0</v>
          </cell>
          <cell r="AB989">
            <v>0</v>
          </cell>
        </row>
        <row r="990">
          <cell r="J990" t="str">
            <v xml:space="preserve">0                                                                                                                                                                                                                                                       </v>
          </cell>
          <cell r="S990">
            <v>0</v>
          </cell>
          <cell r="V990">
            <v>0</v>
          </cell>
          <cell r="W990">
            <v>0</v>
          </cell>
          <cell r="X990">
            <v>0</v>
          </cell>
          <cell r="Y990">
            <v>0</v>
          </cell>
          <cell r="Z990">
            <v>0</v>
          </cell>
          <cell r="AA990">
            <v>0</v>
          </cell>
          <cell r="AB990">
            <v>0</v>
          </cell>
        </row>
        <row r="991">
          <cell r="J991" t="str">
            <v xml:space="preserve">0                                                                                                                                                                                                                                                        </v>
          </cell>
          <cell r="S991">
            <v>0</v>
          </cell>
          <cell r="V991">
            <v>0</v>
          </cell>
          <cell r="W991">
            <v>0</v>
          </cell>
          <cell r="X991">
            <v>0</v>
          </cell>
          <cell r="Y991">
            <v>0</v>
          </cell>
          <cell r="Z991">
            <v>0</v>
          </cell>
          <cell r="AA991">
            <v>0</v>
          </cell>
          <cell r="AB991">
            <v>0</v>
          </cell>
        </row>
        <row r="992">
          <cell r="J992" t="str">
            <v xml:space="preserve">0                                                                                                                                                                                                                                                         </v>
          </cell>
          <cell r="S992">
            <v>0</v>
          </cell>
          <cell r="V992">
            <v>0</v>
          </cell>
          <cell r="W992">
            <v>0</v>
          </cell>
          <cell r="X992">
            <v>0</v>
          </cell>
          <cell r="Y992">
            <v>0</v>
          </cell>
          <cell r="Z992">
            <v>0</v>
          </cell>
          <cell r="AA992">
            <v>0</v>
          </cell>
          <cell r="AB992">
            <v>0</v>
          </cell>
        </row>
        <row r="993">
          <cell r="J993" t="str">
            <v xml:space="preserve">0                                                                                                                                                                                                                                                          </v>
          </cell>
          <cell r="S993">
            <v>0</v>
          </cell>
          <cell r="V993">
            <v>0</v>
          </cell>
          <cell r="W993">
            <v>0</v>
          </cell>
          <cell r="X993">
            <v>0</v>
          </cell>
          <cell r="Y993">
            <v>0</v>
          </cell>
          <cell r="Z993">
            <v>0</v>
          </cell>
          <cell r="AA993">
            <v>0</v>
          </cell>
          <cell r="AB993">
            <v>0</v>
          </cell>
        </row>
        <row r="994">
          <cell r="J994" t="str">
            <v xml:space="preserve">0                                                                                                                                                                                                                                                           </v>
          </cell>
          <cell r="S994">
            <v>0</v>
          </cell>
          <cell r="V994">
            <v>0</v>
          </cell>
          <cell r="W994">
            <v>0</v>
          </cell>
          <cell r="X994">
            <v>0</v>
          </cell>
          <cell r="Y994">
            <v>0</v>
          </cell>
          <cell r="Z994">
            <v>0</v>
          </cell>
          <cell r="AA994">
            <v>0</v>
          </cell>
          <cell r="AB994">
            <v>0</v>
          </cell>
        </row>
        <row r="995">
          <cell r="J995" t="str">
            <v xml:space="preserve">0                                                                                                                                                                                                                                                            </v>
          </cell>
          <cell r="S995">
            <v>0</v>
          </cell>
          <cell r="V995">
            <v>0</v>
          </cell>
          <cell r="W995">
            <v>0</v>
          </cell>
          <cell r="X995">
            <v>0</v>
          </cell>
          <cell r="Y995">
            <v>0</v>
          </cell>
          <cell r="Z995">
            <v>0</v>
          </cell>
          <cell r="AA995">
            <v>0</v>
          </cell>
          <cell r="AB995">
            <v>0</v>
          </cell>
        </row>
        <row r="996">
          <cell r="J996" t="str">
            <v xml:space="preserve">0                                                                                                                                                                                                                                                             </v>
          </cell>
          <cell r="S996">
            <v>0</v>
          </cell>
          <cell r="V996">
            <v>0</v>
          </cell>
          <cell r="W996">
            <v>0</v>
          </cell>
          <cell r="X996">
            <v>0</v>
          </cell>
          <cell r="Y996">
            <v>0</v>
          </cell>
          <cell r="Z996">
            <v>0</v>
          </cell>
          <cell r="AA996">
            <v>0</v>
          </cell>
          <cell r="AB996">
            <v>0</v>
          </cell>
        </row>
        <row r="997">
          <cell r="J997" t="str">
            <v xml:space="preserve">0                                                                                                                                                                                                                                                              </v>
          </cell>
          <cell r="S997">
            <v>0</v>
          </cell>
          <cell r="V997">
            <v>0</v>
          </cell>
          <cell r="W997">
            <v>0</v>
          </cell>
          <cell r="X997">
            <v>0</v>
          </cell>
          <cell r="Y997">
            <v>0</v>
          </cell>
          <cell r="Z997">
            <v>0</v>
          </cell>
          <cell r="AA997">
            <v>0</v>
          </cell>
          <cell r="AB997">
            <v>0</v>
          </cell>
        </row>
        <row r="998">
          <cell r="J998" t="str">
            <v xml:space="preserve">0                                                                                                                                                                                                                                                               </v>
          </cell>
          <cell r="S998">
            <v>0</v>
          </cell>
          <cell r="V998">
            <v>0</v>
          </cell>
          <cell r="W998">
            <v>0</v>
          </cell>
          <cell r="X998">
            <v>0</v>
          </cell>
          <cell r="Y998">
            <v>0</v>
          </cell>
          <cell r="Z998">
            <v>0</v>
          </cell>
          <cell r="AA998">
            <v>0</v>
          </cell>
          <cell r="AB998">
            <v>0</v>
          </cell>
        </row>
        <row r="999">
          <cell r="J999" t="str">
            <v xml:space="preserve">0                                                                                                                                                                                                                                                                </v>
          </cell>
          <cell r="S999">
            <v>0</v>
          </cell>
          <cell r="V999">
            <v>0</v>
          </cell>
          <cell r="W999">
            <v>0</v>
          </cell>
          <cell r="X999">
            <v>0</v>
          </cell>
          <cell r="Y999">
            <v>0</v>
          </cell>
          <cell r="Z999">
            <v>0</v>
          </cell>
          <cell r="AA999">
            <v>0</v>
          </cell>
          <cell r="AB999">
            <v>0</v>
          </cell>
        </row>
        <row r="1000">
          <cell r="J1000" t="str">
            <v xml:space="preserve">0                                                                                                                                                                                                                                                                 </v>
          </cell>
          <cell r="S1000">
            <v>0</v>
          </cell>
          <cell r="V1000">
            <v>0</v>
          </cell>
          <cell r="W1000">
            <v>0</v>
          </cell>
          <cell r="X1000">
            <v>0</v>
          </cell>
          <cell r="Y1000">
            <v>0</v>
          </cell>
          <cell r="Z1000">
            <v>0</v>
          </cell>
          <cell r="AA1000">
            <v>0</v>
          </cell>
          <cell r="AB1000">
            <v>0</v>
          </cell>
        </row>
        <row r="1001">
          <cell r="J1001" t="str">
            <v xml:space="preserve">0                                                                                                                                                                                                                                                                  </v>
          </cell>
          <cell r="S1001">
            <v>0</v>
          </cell>
          <cell r="V1001">
            <v>0</v>
          </cell>
          <cell r="W1001">
            <v>0</v>
          </cell>
          <cell r="X1001">
            <v>0</v>
          </cell>
          <cell r="Y1001">
            <v>0</v>
          </cell>
          <cell r="Z1001">
            <v>0</v>
          </cell>
          <cell r="AA1001">
            <v>0</v>
          </cell>
          <cell r="AB1001">
            <v>0</v>
          </cell>
        </row>
        <row r="1002">
          <cell r="J1002" t="str">
            <v xml:space="preserve">0                                                                                                                                                                                                                                                                   </v>
          </cell>
          <cell r="S1002">
            <v>0</v>
          </cell>
          <cell r="V1002">
            <v>0</v>
          </cell>
          <cell r="W1002">
            <v>0</v>
          </cell>
          <cell r="X1002">
            <v>0</v>
          </cell>
          <cell r="Y1002">
            <v>0</v>
          </cell>
          <cell r="Z1002">
            <v>0</v>
          </cell>
          <cell r="AA1002">
            <v>0</v>
          </cell>
          <cell r="AB1002">
            <v>0</v>
          </cell>
        </row>
        <row r="1003">
          <cell r="J1003" t="str">
            <v xml:space="preserve">0                                                                                                                                                                                                                                                                    </v>
          </cell>
          <cell r="S1003">
            <v>0</v>
          </cell>
          <cell r="V1003">
            <v>0</v>
          </cell>
          <cell r="W1003">
            <v>0</v>
          </cell>
          <cell r="X1003">
            <v>0</v>
          </cell>
          <cell r="Y1003">
            <v>0</v>
          </cell>
          <cell r="Z1003">
            <v>0</v>
          </cell>
          <cell r="AA1003">
            <v>0</v>
          </cell>
          <cell r="AB1003">
            <v>0</v>
          </cell>
        </row>
        <row r="1004">
          <cell r="J1004" t="str">
            <v xml:space="preserve">0                                                                                                                                                                                                                                                                     </v>
          </cell>
          <cell r="S1004">
            <v>0</v>
          </cell>
          <cell r="V1004">
            <v>0</v>
          </cell>
          <cell r="W1004">
            <v>0</v>
          </cell>
          <cell r="X1004">
            <v>0</v>
          </cell>
          <cell r="Y1004">
            <v>0</v>
          </cell>
          <cell r="Z1004">
            <v>0</v>
          </cell>
          <cell r="AA1004">
            <v>0</v>
          </cell>
          <cell r="AB1004">
            <v>0</v>
          </cell>
        </row>
        <row r="1005">
          <cell r="J1005" t="str">
            <v xml:space="preserve">0                                                                                                                                                                                                                                                                      </v>
          </cell>
          <cell r="S1005">
            <v>0</v>
          </cell>
          <cell r="V1005">
            <v>0</v>
          </cell>
          <cell r="W1005">
            <v>0</v>
          </cell>
          <cell r="X1005">
            <v>0</v>
          </cell>
          <cell r="Y1005">
            <v>0</v>
          </cell>
          <cell r="Z1005">
            <v>0</v>
          </cell>
          <cell r="AA1005">
            <v>0</v>
          </cell>
          <cell r="AB1005">
            <v>0</v>
          </cell>
        </row>
        <row r="1006">
          <cell r="J1006" t="str">
            <v xml:space="preserve">0                                                                                                                                                                                                                                                                       </v>
          </cell>
          <cell r="S1006">
            <v>0</v>
          </cell>
          <cell r="V1006">
            <v>0</v>
          </cell>
          <cell r="W1006">
            <v>0</v>
          </cell>
          <cell r="X1006">
            <v>0</v>
          </cell>
          <cell r="Y1006">
            <v>0</v>
          </cell>
          <cell r="Z1006">
            <v>0</v>
          </cell>
          <cell r="AA1006">
            <v>0</v>
          </cell>
          <cell r="AB1006">
            <v>0</v>
          </cell>
        </row>
        <row r="1007">
          <cell r="J1007" t="str">
            <v xml:space="preserve">0                                                                                                                                                                                                                                                                        </v>
          </cell>
          <cell r="S1007">
            <v>0</v>
          </cell>
          <cell r="V1007">
            <v>0</v>
          </cell>
          <cell r="W1007">
            <v>0</v>
          </cell>
          <cell r="X1007">
            <v>0</v>
          </cell>
          <cell r="Y1007">
            <v>0</v>
          </cell>
          <cell r="Z1007">
            <v>0</v>
          </cell>
          <cell r="AA1007">
            <v>0</v>
          </cell>
          <cell r="AB1007">
            <v>0</v>
          </cell>
        </row>
        <row r="1008">
          <cell r="J1008" t="str">
            <v xml:space="preserve">0                                                                                                                                                                                                                                                                         </v>
          </cell>
          <cell r="S1008">
            <v>0</v>
          </cell>
          <cell r="V1008">
            <v>0</v>
          </cell>
          <cell r="W1008">
            <v>0</v>
          </cell>
          <cell r="X1008">
            <v>0</v>
          </cell>
          <cell r="Y1008">
            <v>0</v>
          </cell>
          <cell r="Z1008">
            <v>0</v>
          </cell>
          <cell r="AA1008">
            <v>0</v>
          </cell>
          <cell r="AB1008">
            <v>0</v>
          </cell>
        </row>
        <row r="1009">
          <cell r="J1009" t="str">
            <v xml:space="preserve">0                                                                                                                                                                                                                                                                          </v>
          </cell>
          <cell r="S1009">
            <v>0</v>
          </cell>
          <cell r="V1009">
            <v>0</v>
          </cell>
          <cell r="W1009">
            <v>0</v>
          </cell>
          <cell r="X1009">
            <v>0</v>
          </cell>
          <cell r="Y1009">
            <v>0</v>
          </cell>
          <cell r="Z1009">
            <v>0</v>
          </cell>
          <cell r="AA1009">
            <v>0</v>
          </cell>
          <cell r="AB1009">
            <v>0</v>
          </cell>
        </row>
        <row r="1010">
          <cell r="J1010" t="str">
            <v xml:space="preserve">0                                                                                                                                                                                                                                                                           </v>
          </cell>
          <cell r="S1010">
            <v>0</v>
          </cell>
          <cell r="V1010">
            <v>0</v>
          </cell>
          <cell r="W1010">
            <v>0</v>
          </cell>
          <cell r="X1010">
            <v>0</v>
          </cell>
          <cell r="Y1010">
            <v>0</v>
          </cell>
          <cell r="Z1010">
            <v>0</v>
          </cell>
          <cell r="AA1010">
            <v>0</v>
          </cell>
          <cell r="AB1010">
            <v>0</v>
          </cell>
        </row>
        <row r="1011">
          <cell r="J1011" t="str">
            <v xml:space="preserve">0                                                                                                                                                                                                                                                                            </v>
          </cell>
          <cell r="S1011">
            <v>0</v>
          </cell>
          <cell r="V1011">
            <v>0</v>
          </cell>
          <cell r="W1011">
            <v>0</v>
          </cell>
          <cell r="X1011">
            <v>0</v>
          </cell>
          <cell r="Y1011">
            <v>0</v>
          </cell>
          <cell r="Z1011">
            <v>0</v>
          </cell>
          <cell r="AA1011">
            <v>0</v>
          </cell>
          <cell r="AB1011">
            <v>0</v>
          </cell>
        </row>
        <row r="1012">
          <cell r="J1012" t="str">
            <v xml:space="preserve">0                                                                                                                                                                                                                                                                             </v>
          </cell>
          <cell r="S1012">
            <v>0</v>
          </cell>
          <cell r="V1012">
            <v>0</v>
          </cell>
          <cell r="W1012">
            <v>0</v>
          </cell>
          <cell r="X1012">
            <v>0</v>
          </cell>
          <cell r="Y1012">
            <v>0</v>
          </cell>
          <cell r="Z1012">
            <v>0</v>
          </cell>
          <cell r="AA1012">
            <v>0</v>
          </cell>
          <cell r="AB1012">
            <v>0</v>
          </cell>
        </row>
        <row r="1013">
          <cell r="J1013" t="str">
            <v xml:space="preserve">0                                                                                                                                                                                                                                                                              </v>
          </cell>
          <cell r="S1013">
            <v>0</v>
          </cell>
          <cell r="V1013">
            <v>0</v>
          </cell>
          <cell r="W1013">
            <v>0</v>
          </cell>
          <cell r="X1013">
            <v>0</v>
          </cell>
          <cell r="Y1013">
            <v>0</v>
          </cell>
          <cell r="Z1013">
            <v>0</v>
          </cell>
          <cell r="AA1013">
            <v>0</v>
          </cell>
          <cell r="AB1013">
            <v>0</v>
          </cell>
        </row>
        <row r="1014">
          <cell r="J1014" t="str">
            <v xml:space="preserve">0                                                                                                                                                                                                                                                                               </v>
          </cell>
          <cell r="S1014">
            <v>0</v>
          </cell>
          <cell r="V1014">
            <v>0</v>
          </cell>
          <cell r="W1014">
            <v>0</v>
          </cell>
          <cell r="X1014">
            <v>0</v>
          </cell>
          <cell r="Y1014">
            <v>0</v>
          </cell>
          <cell r="Z1014">
            <v>0</v>
          </cell>
          <cell r="AA1014">
            <v>0</v>
          </cell>
          <cell r="AB1014">
            <v>0</v>
          </cell>
        </row>
        <row r="1015">
          <cell r="J1015" t="str">
            <v xml:space="preserve">0                                                                                                                                                                                                                                                                                </v>
          </cell>
          <cell r="S1015">
            <v>0</v>
          </cell>
          <cell r="V1015">
            <v>0</v>
          </cell>
          <cell r="W1015">
            <v>0</v>
          </cell>
          <cell r="X1015">
            <v>0</v>
          </cell>
          <cell r="Y1015">
            <v>0</v>
          </cell>
          <cell r="Z1015">
            <v>0</v>
          </cell>
          <cell r="AA1015">
            <v>0</v>
          </cell>
          <cell r="AB1015">
            <v>0</v>
          </cell>
        </row>
        <row r="1016">
          <cell r="J1016" t="str">
            <v xml:space="preserve">0                                                                                                                                                                                                                                                                                 </v>
          </cell>
          <cell r="S1016">
            <v>0</v>
          </cell>
          <cell r="V1016">
            <v>0</v>
          </cell>
          <cell r="W1016">
            <v>0</v>
          </cell>
          <cell r="X1016">
            <v>0</v>
          </cell>
          <cell r="Y1016">
            <v>0</v>
          </cell>
          <cell r="Z1016">
            <v>0</v>
          </cell>
          <cell r="AA1016">
            <v>0</v>
          </cell>
          <cell r="AB1016">
            <v>0</v>
          </cell>
        </row>
        <row r="1017">
          <cell r="J1017" t="str">
            <v xml:space="preserve">0                                                                                                                                                                                                                                                                                  </v>
          </cell>
          <cell r="S1017">
            <v>0</v>
          </cell>
          <cell r="V1017">
            <v>0</v>
          </cell>
          <cell r="W1017">
            <v>0</v>
          </cell>
          <cell r="X1017">
            <v>0</v>
          </cell>
          <cell r="Y1017">
            <v>0</v>
          </cell>
          <cell r="Z1017">
            <v>0</v>
          </cell>
          <cell r="AA1017">
            <v>0</v>
          </cell>
          <cell r="AB1017">
            <v>0</v>
          </cell>
        </row>
        <row r="1018">
          <cell r="J1018" t="str">
            <v xml:space="preserve">0                                                                                                                                                                                                                                                                                   </v>
          </cell>
          <cell r="S1018">
            <v>0</v>
          </cell>
          <cell r="V1018">
            <v>0</v>
          </cell>
          <cell r="W1018">
            <v>0</v>
          </cell>
          <cell r="X1018">
            <v>0</v>
          </cell>
          <cell r="Y1018">
            <v>0</v>
          </cell>
          <cell r="Z1018">
            <v>0</v>
          </cell>
          <cell r="AA1018">
            <v>0</v>
          </cell>
          <cell r="AB1018">
            <v>0</v>
          </cell>
        </row>
        <row r="1019">
          <cell r="J1019" t="str">
            <v xml:space="preserve">0                                                                                                                                                                                                                                                                                    </v>
          </cell>
          <cell r="S1019">
            <v>0</v>
          </cell>
          <cell r="V1019">
            <v>0</v>
          </cell>
          <cell r="W1019">
            <v>0</v>
          </cell>
          <cell r="X1019">
            <v>0</v>
          </cell>
          <cell r="Y1019">
            <v>0</v>
          </cell>
          <cell r="Z1019">
            <v>0</v>
          </cell>
          <cell r="AA1019">
            <v>0</v>
          </cell>
          <cell r="AB1019">
            <v>0</v>
          </cell>
        </row>
        <row r="1020">
          <cell r="J1020" t="str">
            <v xml:space="preserve">0                                                                                                                                                                                                                                                                                     </v>
          </cell>
          <cell r="S1020">
            <v>0</v>
          </cell>
          <cell r="V1020">
            <v>0</v>
          </cell>
          <cell r="W1020">
            <v>0</v>
          </cell>
          <cell r="X1020">
            <v>0</v>
          </cell>
          <cell r="Y1020">
            <v>0</v>
          </cell>
          <cell r="Z1020">
            <v>0</v>
          </cell>
          <cell r="AA1020">
            <v>0</v>
          </cell>
          <cell r="AB1020">
            <v>0</v>
          </cell>
        </row>
        <row r="1021">
          <cell r="J1021" t="str">
            <v xml:space="preserve">0                                                                                                                                                                                                                                                                                      </v>
          </cell>
          <cell r="S1021">
            <v>0</v>
          </cell>
          <cell r="V1021">
            <v>0</v>
          </cell>
          <cell r="W1021">
            <v>0</v>
          </cell>
          <cell r="X1021">
            <v>0</v>
          </cell>
          <cell r="Y1021">
            <v>0</v>
          </cell>
          <cell r="Z1021">
            <v>0</v>
          </cell>
          <cell r="AA1021">
            <v>0</v>
          </cell>
          <cell r="AB1021">
            <v>0</v>
          </cell>
        </row>
        <row r="1022">
          <cell r="J1022" t="str">
            <v xml:space="preserve">0                                                                                                                                                                                                                                                                                       </v>
          </cell>
          <cell r="S1022">
            <v>0</v>
          </cell>
          <cell r="V1022">
            <v>0</v>
          </cell>
          <cell r="W1022">
            <v>0</v>
          </cell>
          <cell r="X1022">
            <v>0</v>
          </cell>
          <cell r="Y1022">
            <v>0</v>
          </cell>
          <cell r="Z1022">
            <v>0</v>
          </cell>
          <cell r="AA1022">
            <v>0</v>
          </cell>
          <cell r="AB1022">
            <v>0</v>
          </cell>
        </row>
        <row r="1023">
          <cell r="J1023" t="str">
            <v xml:space="preserve">0                                                                                                                                                                                                                                                                                        </v>
          </cell>
          <cell r="S1023">
            <v>0</v>
          </cell>
          <cell r="V1023">
            <v>0</v>
          </cell>
          <cell r="W1023">
            <v>0</v>
          </cell>
          <cell r="X1023">
            <v>0</v>
          </cell>
          <cell r="Y1023">
            <v>0</v>
          </cell>
          <cell r="Z1023">
            <v>0</v>
          </cell>
          <cell r="AA1023">
            <v>0</v>
          </cell>
          <cell r="AB1023">
            <v>0</v>
          </cell>
        </row>
        <row r="1024">
          <cell r="J1024" t="str">
            <v xml:space="preserve">0                                                                                                                                                                                                                                                                                         </v>
          </cell>
          <cell r="S1024">
            <v>0</v>
          </cell>
          <cell r="V1024">
            <v>0</v>
          </cell>
          <cell r="W1024">
            <v>0</v>
          </cell>
          <cell r="X1024">
            <v>0</v>
          </cell>
          <cell r="Y1024">
            <v>0</v>
          </cell>
          <cell r="Z1024">
            <v>0</v>
          </cell>
          <cell r="AA1024">
            <v>0</v>
          </cell>
          <cell r="AB1024">
            <v>0</v>
          </cell>
        </row>
        <row r="1025">
          <cell r="J1025" t="str">
            <v xml:space="preserve">0                                                                                                                                                                                                                                                                                          </v>
          </cell>
          <cell r="S1025">
            <v>0</v>
          </cell>
          <cell r="V1025">
            <v>0</v>
          </cell>
          <cell r="W1025">
            <v>0</v>
          </cell>
          <cell r="X1025">
            <v>0</v>
          </cell>
          <cell r="Y1025">
            <v>0</v>
          </cell>
          <cell r="Z1025">
            <v>0</v>
          </cell>
          <cell r="AA1025">
            <v>0</v>
          </cell>
          <cell r="AB1025">
            <v>0</v>
          </cell>
        </row>
        <row r="1026">
          <cell r="J1026" t="str">
            <v xml:space="preserve">0                                                                                                                                                                                                                                                                                           </v>
          </cell>
          <cell r="S1026">
            <v>0</v>
          </cell>
          <cell r="V1026">
            <v>0</v>
          </cell>
          <cell r="W1026">
            <v>0</v>
          </cell>
          <cell r="X1026">
            <v>0</v>
          </cell>
          <cell r="Y1026">
            <v>0</v>
          </cell>
          <cell r="Z1026">
            <v>0</v>
          </cell>
          <cell r="AA1026">
            <v>0</v>
          </cell>
          <cell r="AB1026">
            <v>0</v>
          </cell>
        </row>
        <row r="1027">
          <cell r="J1027" t="str">
            <v xml:space="preserve">0                                                                                                                                                                                                                                                                                            </v>
          </cell>
          <cell r="S1027">
            <v>0</v>
          </cell>
          <cell r="V1027">
            <v>0</v>
          </cell>
          <cell r="W1027">
            <v>0</v>
          </cell>
          <cell r="X1027">
            <v>0</v>
          </cell>
          <cell r="Y1027">
            <v>0</v>
          </cell>
          <cell r="Z1027">
            <v>0</v>
          </cell>
          <cell r="AA1027">
            <v>0</v>
          </cell>
          <cell r="AB1027">
            <v>0</v>
          </cell>
        </row>
        <row r="1028">
          <cell r="J1028" t="str">
            <v xml:space="preserve">0                                                                                                                                                                                                                                                                                             </v>
          </cell>
          <cell r="S1028">
            <v>0</v>
          </cell>
          <cell r="V1028">
            <v>0</v>
          </cell>
          <cell r="W1028">
            <v>0</v>
          </cell>
          <cell r="X1028">
            <v>0</v>
          </cell>
          <cell r="Y1028">
            <v>0</v>
          </cell>
          <cell r="Z1028">
            <v>0</v>
          </cell>
          <cell r="AA1028">
            <v>0</v>
          </cell>
          <cell r="AB1028">
            <v>0</v>
          </cell>
        </row>
        <row r="1029">
          <cell r="J1029" t="str">
            <v xml:space="preserve">0                                                                                                                                                                                                                                                                                              </v>
          </cell>
          <cell r="S1029">
            <v>0</v>
          </cell>
          <cell r="V1029">
            <v>0</v>
          </cell>
          <cell r="W1029">
            <v>0</v>
          </cell>
          <cell r="X1029">
            <v>0</v>
          </cell>
          <cell r="Y1029">
            <v>0</v>
          </cell>
          <cell r="Z1029">
            <v>0</v>
          </cell>
          <cell r="AA1029">
            <v>0</v>
          </cell>
          <cell r="AB1029">
            <v>0</v>
          </cell>
        </row>
        <row r="1030">
          <cell r="J1030" t="str">
            <v xml:space="preserve">0                                                                                                                                                                                                                                                                                               </v>
          </cell>
          <cell r="S1030">
            <v>0</v>
          </cell>
          <cell r="V1030">
            <v>0</v>
          </cell>
          <cell r="W1030">
            <v>0</v>
          </cell>
          <cell r="X1030">
            <v>0</v>
          </cell>
          <cell r="Y1030">
            <v>0</v>
          </cell>
          <cell r="Z1030">
            <v>0</v>
          </cell>
          <cell r="AA1030">
            <v>0</v>
          </cell>
          <cell r="AB1030">
            <v>0</v>
          </cell>
        </row>
        <row r="1031">
          <cell r="J1031" t="str">
            <v xml:space="preserve">0                                                                                                                                                                                                                                                                                                </v>
          </cell>
          <cell r="S1031">
            <v>0</v>
          </cell>
          <cell r="V1031">
            <v>0</v>
          </cell>
          <cell r="W1031">
            <v>0</v>
          </cell>
          <cell r="X1031">
            <v>0</v>
          </cell>
          <cell r="Y1031">
            <v>0</v>
          </cell>
          <cell r="Z1031">
            <v>0</v>
          </cell>
          <cell r="AA1031">
            <v>0</v>
          </cell>
          <cell r="AB1031">
            <v>0</v>
          </cell>
        </row>
        <row r="1032">
          <cell r="J1032" t="str">
            <v xml:space="preserve">0                                                                                                                                                                                                                                                                                                 </v>
          </cell>
          <cell r="S1032">
            <v>0</v>
          </cell>
          <cell r="V1032">
            <v>0</v>
          </cell>
          <cell r="W1032">
            <v>0</v>
          </cell>
          <cell r="X1032">
            <v>0</v>
          </cell>
          <cell r="Y1032">
            <v>0</v>
          </cell>
          <cell r="Z1032">
            <v>0</v>
          </cell>
          <cell r="AA1032">
            <v>0</v>
          </cell>
          <cell r="AB1032">
            <v>0</v>
          </cell>
        </row>
        <row r="1033">
          <cell r="J1033" t="str">
            <v xml:space="preserve">0                                                                                                                                                                                                                                                                                                  </v>
          </cell>
          <cell r="S1033">
            <v>0</v>
          </cell>
          <cell r="V1033">
            <v>0</v>
          </cell>
          <cell r="W1033">
            <v>0</v>
          </cell>
          <cell r="X1033">
            <v>0</v>
          </cell>
          <cell r="Y1033">
            <v>0</v>
          </cell>
          <cell r="Z1033">
            <v>0</v>
          </cell>
          <cell r="AA1033">
            <v>0</v>
          </cell>
          <cell r="AB1033">
            <v>0</v>
          </cell>
        </row>
        <row r="1034">
          <cell r="J1034" t="str">
            <v xml:space="preserve">0                                                                                                                                                                                                                                                                                                   </v>
          </cell>
          <cell r="S1034">
            <v>0</v>
          </cell>
          <cell r="V1034">
            <v>0</v>
          </cell>
          <cell r="W1034">
            <v>0</v>
          </cell>
          <cell r="X1034">
            <v>0</v>
          </cell>
          <cell r="Y1034">
            <v>0</v>
          </cell>
          <cell r="Z1034">
            <v>0</v>
          </cell>
          <cell r="AA1034">
            <v>0</v>
          </cell>
          <cell r="AB1034">
            <v>0</v>
          </cell>
        </row>
        <row r="1035">
          <cell r="J1035" t="str">
            <v xml:space="preserve">0                                                                                                                                                                                                                                                                                                    </v>
          </cell>
          <cell r="S1035">
            <v>0</v>
          </cell>
          <cell r="V1035">
            <v>0</v>
          </cell>
          <cell r="W1035">
            <v>0</v>
          </cell>
          <cell r="X1035">
            <v>0</v>
          </cell>
          <cell r="Y1035">
            <v>0</v>
          </cell>
          <cell r="Z1035">
            <v>0</v>
          </cell>
          <cell r="AA1035">
            <v>0</v>
          </cell>
          <cell r="AB1035">
            <v>0</v>
          </cell>
        </row>
        <row r="1036">
          <cell r="J1036" t="str">
            <v xml:space="preserve">0                                                                                                                                                                                                                                                                                                     </v>
          </cell>
          <cell r="S1036">
            <v>0</v>
          </cell>
          <cell r="V1036">
            <v>0</v>
          </cell>
          <cell r="W1036">
            <v>0</v>
          </cell>
          <cell r="X1036">
            <v>0</v>
          </cell>
          <cell r="Y1036">
            <v>0</v>
          </cell>
          <cell r="Z1036">
            <v>0</v>
          </cell>
          <cell r="AA1036">
            <v>0</v>
          </cell>
          <cell r="AB1036">
            <v>0</v>
          </cell>
        </row>
        <row r="1037">
          <cell r="J1037" t="str">
            <v xml:space="preserve">0                                                                                                                                                                                                                                                                                                      </v>
          </cell>
          <cell r="S1037">
            <v>0</v>
          </cell>
          <cell r="V1037">
            <v>0</v>
          </cell>
          <cell r="W1037">
            <v>0</v>
          </cell>
          <cell r="X1037">
            <v>0</v>
          </cell>
          <cell r="Y1037">
            <v>0</v>
          </cell>
          <cell r="Z1037">
            <v>0</v>
          </cell>
          <cell r="AA1037">
            <v>0</v>
          </cell>
          <cell r="AB1037">
            <v>0</v>
          </cell>
        </row>
        <row r="1038">
          <cell r="J1038" t="str">
            <v xml:space="preserve">0                                                                                                                                                                                                                                                                                                       </v>
          </cell>
          <cell r="S1038">
            <v>0</v>
          </cell>
          <cell r="V1038">
            <v>0</v>
          </cell>
          <cell r="W1038">
            <v>0</v>
          </cell>
          <cell r="X1038">
            <v>0</v>
          </cell>
          <cell r="Y1038">
            <v>0</v>
          </cell>
          <cell r="Z1038">
            <v>0</v>
          </cell>
          <cell r="AA1038">
            <v>0</v>
          </cell>
          <cell r="AB1038">
            <v>0</v>
          </cell>
        </row>
        <row r="1039">
          <cell r="J1039" t="str">
            <v xml:space="preserve">0                                                                                                                                                                                                                                                                                                        </v>
          </cell>
          <cell r="S1039">
            <v>0</v>
          </cell>
          <cell r="V1039">
            <v>0</v>
          </cell>
          <cell r="W1039">
            <v>0</v>
          </cell>
          <cell r="X1039">
            <v>0</v>
          </cell>
          <cell r="Y1039">
            <v>0</v>
          </cell>
          <cell r="Z1039">
            <v>0</v>
          </cell>
          <cell r="AA1039">
            <v>0</v>
          </cell>
          <cell r="AB1039">
            <v>0</v>
          </cell>
        </row>
        <row r="1040">
          <cell r="J1040" t="str">
            <v xml:space="preserve">0                                                                                                                                                                                                                                                                                                         </v>
          </cell>
          <cell r="S1040">
            <v>0</v>
          </cell>
          <cell r="V1040">
            <v>0</v>
          </cell>
          <cell r="W1040">
            <v>0</v>
          </cell>
          <cell r="X1040">
            <v>0</v>
          </cell>
          <cell r="Y1040">
            <v>0</v>
          </cell>
          <cell r="Z1040">
            <v>0</v>
          </cell>
          <cell r="AA1040">
            <v>0</v>
          </cell>
          <cell r="AB1040">
            <v>0</v>
          </cell>
        </row>
        <row r="1041">
          <cell r="J1041" t="str">
            <v xml:space="preserve">0                                                                                                                                                                                                                                                                                                          </v>
          </cell>
          <cell r="S1041">
            <v>0</v>
          </cell>
          <cell r="V1041">
            <v>0</v>
          </cell>
          <cell r="W1041">
            <v>0</v>
          </cell>
          <cell r="X1041">
            <v>0</v>
          </cell>
          <cell r="Y1041">
            <v>0</v>
          </cell>
          <cell r="Z1041">
            <v>0</v>
          </cell>
          <cell r="AA1041">
            <v>0</v>
          </cell>
          <cell r="AB1041">
            <v>0</v>
          </cell>
        </row>
        <row r="1042">
          <cell r="J1042" t="str">
            <v xml:space="preserve">0                                                                                                                                                                                                                                                                                                           </v>
          </cell>
          <cell r="S1042">
            <v>0</v>
          </cell>
          <cell r="V1042">
            <v>0</v>
          </cell>
          <cell r="W1042">
            <v>0</v>
          </cell>
          <cell r="X1042">
            <v>0</v>
          </cell>
          <cell r="Y1042">
            <v>0</v>
          </cell>
          <cell r="Z1042">
            <v>0</v>
          </cell>
          <cell r="AA1042">
            <v>0</v>
          </cell>
          <cell r="AB1042">
            <v>0</v>
          </cell>
        </row>
        <row r="1043">
          <cell r="J1043" t="str">
            <v xml:space="preserve">0                                                                                                                                                                                                                                                                                                            </v>
          </cell>
          <cell r="S1043">
            <v>0</v>
          </cell>
          <cell r="V1043">
            <v>0</v>
          </cell>
          <cell r="W1043">
            <v>0</v>
          </cell>
          <cell r="X1043">
            <v>0</v>
          </cell>
          <cell r="Y1043">
            <v>0</v>
          </cell>
          <cell r="Z1043">
            <v>0</v>
          </cell>
          <cell r="AA1043">
            <v>0</v>
          </cell>
          <cell r="AB1043">
            <v>0</v>
          </cell>
        </row>
        <row r="1044">
          <cell r="J1044" t="str">
            <v xml:space="preserve">0                                                                                                                                                                                                                                                                                                             </v>
          </cell>
          <cell r="S1044">
            <v>0</v>
          </cell>
          <cell r="V1044">
            <v>0</v>
          </cell>
          <cell r="W1044">
            <v>0</v>
          </cell>
          <cell r="X1044">
            <v>0</v>
          </cell>
          <cell r="Y1044">
            <v>0</v>
          </cell>
          <cell r="Z1044">
            <v>0</v>
          </cell>
          <cell r="AA1044">
            <v>0</v>
          </cell>
          <cell r="AB1044">
            <v>0</v>
          </cell>
        </row>
        <row r="1045">
          <cell r="J1045" t="str">
            <v xml:space="preserve">0                                                                                                                                                                                                                                                                                                              </v>
          </cell>
          <cell r="S1045">
            <v>0</v>
          </cell>
          <cell r="V1045">
            <v>0</v>
          </cell>
          <cell r="W1045">
            <v>0</v>
          </cell>
          <cell r="X1045">
            <v>0</v>
          </cell>
          <cell r="Y1045">
            <v>0</v>
          </cell>
          <cell r="Z1045">
            <v>0</v>
          </cell>
          <cell r="AA1045">
            <v>0</v>
          </cell>
          <cell r="AB1045">
            <v>0</v>
          </cell>
        </row>
        <row r="1046">
          <cell r="J1046" t="str">
            <v xml:space="preserve">0                                                                                                                                                                                                                                                                                                               </v>
          </cell>
          <cell r="S1046">
            <v>0</v>
          </cell>
          <cell r="V1046">
            <v>0</v>
          </cell>
          <cell r="W1046">
            <v>0</v>
          </cell>
          <cell r="X1046">
            <v>0</v>
          </cell>
          <cell r="Y1046">
            <v>0</v>
          </cell>
          <cell r="Z1046">
            <v>0</v>
          </cell>
          <cell r="AA1046">
            <v>0</v>
          </cell>
          <cell r="AB1046">
            <v>0</v>
          </cell>
        </row>
        <row r="1047">
          <cell r="J1047" t="str">
            <v xml:space="preserve">0                                                                                                                                                                                                                                                                                                                </v>
          </cell>
          <cell r="S1047">
            <v>0</v>
          </cell>
          <cell r="V1047">
            <v>0</v>
          </cell>
          <cell r="W1047">
            <v>0</v>
          </cell>
          <cell r="X1047">
            <v>0</v>
          </cell>
          <cell r="Y1047">
            <v>0</v>
          </cell>
          <cell r="Z1047">
            <v>0</v>
          </cell>
          <cell r="AA1047">
            <v>0</v>
          </cell>
          <cell r="AB1047">
            <v>0</v>
          </cell>
        </row>
        <row r="1048">
          <cell r="J1048" t="str">
            <v xml:space="preserve">0                                                                                                                                                                                                                                                                                                                 </v>
          </cell>
          <cell r="S1048">
            <v>0</v>
          </cell>
          <cell r="V1048">
            <v>0</v>
          </cell>
          <cell r="W1048">
            <v>0</v>
          </cell>
          <cell r="X1048">
            <v>0</v>
          </cell>
          <cell r="Y1048">
            <v>0</v>
          </cell>
          <cell r="Z1048">
            <v>0</v>
          </cell>
          <cell r="AA1048">
            <v>0</v>
          </cell>
          <cell r="AB1048">
            <v>0</v>
          </cell>
        </row>
        <row r="1049">
          <cell r="J1049" t="str">
            <v xml:space="preserve">0                                                                                                                                                                                                                                                                                                                  </v>
          </cell>
          <cell r="S1049">
            <v>0</v>
          </cell>
          <cell r="V1049">
            <v>0</v>
          </cell>
          <cell r="W1049">
            <v>0</v>
          </cell>
          <cell r="X1049">
            <v>0</v>
          </cell>
          <cell r="Y1049">
            <v>0</v>
          </cell>
          <cell r="Z1049">
            <v>0</v>
          </cell>
          <cell r="AA1049">
            <v>0</v>
          </cell>
          <cell r="AB1049">
            <v>0</v>
          </cell>
        </row>
        <row r="1050">
          <cell r="J1050" t="str">
            <v xml:space="preserve">0                                                                                                                                                                                                                                                                                                                   </v>
          </cell>
          <cell r="S1050">
            <v>0</v>
          </cell>
          <cell r="V1050">
            <v>0</v>
          </cell>
          <cell r="W1050">
            <v>0</v>
          </cell>
          <cell r="X1050">
            <v>0</v>
          </cell>
          <cell r="Y1050">
            <v>0</v>
          </cell>
          <cell r="Z1050">
            <v>0</v>
          </cell>
          <cell r="AA1050">
            <v>0</v>
          </cell>
          <cell r="AB1050">
            <v>0</v>
          </cell>
        </row>
        <row r="1051">
          <cell r="J1051" t="str">
            <v xml:space="preserve">0                                                                                                                                                                                                                                                                                                                    </v>
          </cell>
          <cell r="S1051">
            <v>0</v>
          </cell>
          <cell r="V1051">
            <v>0</v>
          </cell>
          <cell r="W1051">
            <v>0</v>
          </cell>
          <cell r="X1051">
            <v>0</v>
          </cell>
          <cell r="Y1051">
            <v>0</v>
          </cell>
          <cell r="Z1051">
            <v>0</v>
          </cell>
          <cell r="AA1051">
            <v>0</v>
          </cell>
          <cell r="AB1051">
            <v>0</v>
          </cell>
        </row>
        <row r="1052">
          <cell r="J1052" t="str">
            <v xml:space="preserve">0                                                                                                                                                                                                                                                                                                                     </v>
          </cell>
          <cell r="S1052">
            <v>0</v>
          </cell>
          <cell r="V1052">
            <v>0</v>
          </cell>
          <cell r="W1052">
            <v>0</v>
          </cell>
          <cell r="X1052">
            <v>0</v>
          </cell>
          <cell r="Y1052">
            <v>0</v>
          </cell>
          <cell r="Z1052">
            <v>0</v>
          </cell>
          <cell r="AA1052">
            <v>0</v>
          </cell>
          <cell r="AB1052">
            <v>0</v>
          </cell>
        </row>
        <row r="1053">
          <cell r="J1053" t="str">
            <v xml:space="preserve">0                                                                                                                                                                                                                                                                                                                      </v>
          </cell>
          <cell r="S1053">
            <v>0</v>
          </cell>
          <cell r="V1053">
            <v>0</v>
          </cell>
          <cell r="W1053">
            <v>0</v>
          </cell>
          <cell r="X1053">
            <v>0</v>
          </cell>
          <cell r="Y1053">
            <v>0</v>
          </cell>
          <cell r="Z1053">
            <v>0</v>
          </cell>
          <cell r="AA1053">
            <v>0</v>
          </cell>
          <cell r="AB1053">
            <v>0</v>
          </cell>
        </row>
        <row r="1054">
          <cell r="J1054" t="str">
            <v xml:space="preserve">0                                                                                                                                                                                                                                                                                                                       </v>
          </cell>
          <cell r="S1054">
            <v>0</v>
          </cell>
          <cell r="V1054">
            <v>0</v>
          </cell>
          <cell r="W1054">
            <v>0</v>
          </cell>
          <cell r="X1054">
            <v>0</v>
          </cell>
          <cell r="Y1054">
            <v>0</v>
          </cell>
          <cell r="Z1054">
            <v>0</v>
          </cell>
          <cell r="AA1054">
            <v>0</v>
          </cell>
          <cell r="AB1054">
            <v>0</v>
          </cell>
        </row>
        <row r="1055">
          <cell r="J1055" t="str">
            <v xml:space="preserve">0                                                                                                                                                                                                                                                                                                                        </v>
          </cell>
          <cell r="S1055">
            <v>0</v>
          </cell>
          <cell r="V1055">
            <v>0</v>
          </cell>
          <cell r="W1055">
            <v>0</v>
          </cell>
          <cell r="X1055">
            <v>0</v>
          </cell>
          <cell r="Y1055">
            <v>0</v>
          </cell>
          <cell r="Z1055">
            <v>0</v>
          </cell>
          <cell r="AA1055">
            <v>0</v>
          </cell>
          <cell r="AB1055">
            <v>0</v>
          </cell>
        </row>
        <row r="1056">
          <cell r="J1056" t="str">
            <v xml:space="preserve">0                                                                                                                                                                                                                                                                                                                         </v>
          </cell>
          <cell r="S1056">
            <v>0</v>
          </cell>
          <cell r="V1056">
            <v>0</v>
          </cell>
          <cell r="W1056">
            <v>0</v>
          </cell>
          <cell r="X1056">
            <v>0</v>
          </cell>
          <cell r="Y1056">
            <v>0</v>
          </cell>
          <cell r="Z1056">
            <v>0</v>
          </cell>
          <cell r="AA1056">
            <v>0</v>
          </cell>
          <cell r="AB1056">
            <v>0</v>
          </cell>
        </row>
        <row r="1057">
          <cell r="J1057" t="str">
            <v xml:space="preserve">0                                                                                                                                                                                                                                                                                                                          </v>
          </cell>
          <cell r="S1057">
            <v>0</v>
          </cell>
          <cell r="V1057">
            <v>0</v>
          </cell>
          <cell r="W1057">
            <v>0</v>
          </cell>
          <cell r="X1057">
            <v>0</v>
          </cell>
          <cell r="Y1057">
            <v>0</v>
          </cell>
          <cell r="Z1057">
            <v>0</v>
          </cell>
          <cell r="AA1057">
            <v>0</v>
          </cell>
          <cell r="AB1057">
            <v>0</v>
          </cell>
        </row>
        <row r="1058">
          <cell r="J1058" t="str">
            <v xml:space="preserve">0                                                                                                                                                                                                                                                                                                                           </v>
          </cell>
          <cell r="S1058">
            <v>0</v>
          </cell>
          <cell r="V1058">
            <v>0</v>
          </cell>
          <cell r="W1058">
            <v>0</v>
          </cell>
          <cell r="X1058">
            <v>0</v>
          </cell>
          <cell r="Y1058">
            <v>0</v>
          </cell>
          <cell r="Z1058">
            <v>0</v>
          </cell>
          <cell r="AA1058">
            <v>0</v>
          </cell>
          <cell r="AB1058">
            <v>0</v>
          </cell>
        </row>
        <row r="1059">
          <cell r="J1059" t="str">
            <v xml:space="preserve">0                                                                                                                                                                                                                                                                                                                            </v>
          </cell>
          <cell r="S1059">
            <v>0</v>
          </cell>
          <cell r="V1059">
            <v>0</v>
          </cell>
          <cell r="W1059">
            <v>0</v>
          </cell>
          <cell r="X1059">
            <v>0</v>
          </cell>
          <cell r="Y1059">
            <v>0</v>
          </cell>
          <cell r="Z1059">
            <v>0</v>
          </cell>
          <cell r="AA1059">
            <v>0</v>
          </cell>
          <cell r="AB1059">
            <v>0</v>
          </cell>
        </row>
        <row r="1060">
          <cell r="J1060" t="str">
            <v xml:space="preserve">0                                                                                                                                                                                                                                                                                                                             </v>
          </cell>
          <cell r="S1060">
            <v>0</v>
          </cell>
          <cell r="V1060">
            <v>0</v>
          </cell>
          <cell r="W1060">
            <v>0</v>
          </cell>
          <cell r="X1060">
            <v>0</v>
          </cell>
          <cell r="Y1060">
            <v>0</v>
          </cell>
          <cell r="Z1060">
            <v>0</v>
          </cell>
          <cell r="AA1060">
            <v>0</v>
          </cell>
          <cell r="AB1060">
            <v>0</v>
          </cell>
        </row>
        <row r="1061">
          <cell r="J1061" t="str">
            <v xml:space="preserve">0                                                                                                                                                                                                                                                                                                                              </v>
          </cell>
          <cell r="S1061">
            <v>0</v>
          </cell>
          <cell r="V1061">
            <v>0</v>
          </cell>
          <cell r="W1061">
            <v>0</v>
          </cell>
          <cell r="X1061">
            <v>0</v>
          </cell>
          <cell r="Y1061">
            <v>0</v>
          </cell>
          <cell r="Z1061">
            <v>0</v>
          </cell>
          <cell r="AA1061">
            <v>0</v>
          </cell>
          <cell r="AB1061">
            <v>0</v>
          </cell>
        </row>
        <row r="1062">
          <cell r="J1062" t="str">
            <v xml:space="preserve">0                                                                                                                                                                                                                                                                                                                               </v>
          </cell>
          <cell r="S1062">
            <v>0</v>
          </cell>
          <cell r="V1062">
            <v>0</v>
          </cell>
          <cell r="W1062">
            <v>0</v>
          </cell>
          <cell r="X1062">
            <v>0</v>
          </cell>
          <cell r="Y1062">
            <v>0</v>
          </cell>
          <cell r="Z1062">
            <v>0</v>
          </cell>
          <cell r="AA1062">
            <v>0</v>
          </cell>
          <cell r="AB1062">
            <v>0</v>
          </cell>
        </row>
        <row r="1063">
          <cell r="J1063" t="str">
            <v xml:space="preserve">0                                                                                                                                                                                                                                                                                                                                </v>
          </cell>
          <cell r="S1063">
            <v>0</v>
          </cell>
          <cell r="V1063">
            <v>0</v>
          </cell>
          <cell r="W1063">
            <v>0</v>
          </cell>
          <cell r="X1063">
            <v>0</v>
          </cell>
          <cell r="Y1063">
            <v>0</v>
          </cell>
          <cell r="Z1063">
            <v>0</v>
          </cell>
          <cell r="AA1063">
            <v>0</v>
          </cell>
          <cell r="AB1063">
            <v>0</v>
          </cell>
        </row>
        <row r="1064">
          <cell r="J1064" t="str">
            <v xml:space="preserve">0                                                                                                                                                                                                                                                                                                                                 </v>
          </cell>
          <cell r="S1064">
            <v>0</v>
          </cell>
          <cell r="V1064">
            <v>0</v>
          </cell>
          <cell r="W1064">
            <v>0</v>
          </cell>
          <cell r="X1064">
            <v>0</v>
          </cell>
          <cell r="Y1064">
            <v>0</v>
          </cell>
          <cell r="Z1064">
            <v>0</v>
          </cell>
          <cell r="AA1064">
            <v>0</v>
          </cell>
          <cell r="AB1064">
            <v>0</v>
          </cell>
        </row>
        <row r="1065">
          <cell r="J1065" t="str">
            <v xml:space="preserve">0                                                                                                                                                                                                                                                                                                                                  </v>
          </cell>
          <cell r="S1065">
            <v>0</v>
          </cell>
          <cell r="V1065">
            <v>0</v>
          </cell>
          <cell r="W1065">
            <v>0</v>
          </cell>
          <cell r="X1065">
            <v>0</v>
          </cell>
          <cell r="Y1065">
            <v>0</v>
          </cell>
          <cell r="Z1065">
            <v>0</v>
          </cell>
          <cell r="AA1065">
            <v>0</v>
          </cell>
          <cell r="AB1065">
            <v>0</v>
          </cell>
        </row>
        <row r="1066">
          <cell r="J1066" t="str">
            <v xml:space="preserve">0                                                                                                                                                                                                                                                                                                                                   </v>
          </cell>
          <cell r="S1066">
            <v>0</v>
          </cell>
          <cell r="V1066">
            <v>0</v>
          </cell>
          <cell r="W1066">
            <v>0</v>
          </cell>
          <cell r="X1066">
            <v>0</v>
          </cell>
          <cell r="Y1066">
            <v>0</v>
          </cell>
          <cell r="Z1066">
            <v>0</v>
          </cell>
          <cell r="AA1066">
            <v>0</v>
          </cell>
          <cell r="AB1066">
            <v>0</v>
          </cell>
        </row>
        <row r="1067">
          <cell r="J1067" t="str">
            <v xml:space="preserve">0                                                                                                                                                                                                                                                                                                                                    </v>
          </cell>
          <cell r="S1067">
            <v>0</v>
          </cell>
          <cell r="V1067">
            <v>0</v>
          </cell>
          <cell r="W1067">
            <v>0</v>
          </cell>
          <cell r="X1067">
            <v>0</v>
          </cell>
          <cell r="Y1067">
            <v>0</v>
          </cell>
          <cell r="Z1067">
            <v>0</v>
          </cell>
          <cell r="AA1067">
            <v>0</v>
          </cell>
          <cell r="AB1067">
            <v>0</v>
          </cell>
        </row>
        <row r="1068">
          <cell r="J1068" t="str">
            <v xml:space="preserve">0                                                                                                                                                                                                                                                                                                                                     </v>
          </cell>
          <cell r="S1068">
            <v>0</v>
          </cell>
          <cell r="V1068">
            <v>0</v>
          </cell>
          <cell r="W1068">
            <v>0</v>
          </cell>
          <cell r="X1068">
            <v>0</v>
          </cell>
          <cell r="Y1068">
            <v>0</v>
          </cell>
          <cell r="Z1068">
            <v>0</v>
          </cell>
          <cell r="AA1068">
            <v>0</v>
          </cell>
          <cell r="AB1068">
            <v>0</v>
          </cell>
        </row>
        <row r="1069">
          <cell r="J1069" t="str">
            <v xml:space="preserve">0                                                                                                                                                                                                                                                                                                                                      </v>
          </cell>
          <cell r="S1069">
            <v>0</v>
          </cell>
          <cell r="V1069">
            <v>0</v>
          </cell>
          <cell r="W1069">
            <v>0</v>
          </cell>
          <cell r="X1069">
            <v>0</v>
          </cell>
          <cell r="Y1069">
            <v>0</v>
          </cell>
          <cell r="Z1069">
            <v>0</v>
          </cell>
          <cell r="AA1069">
            <v>0</v>
          </cell>
          <cell r="AB1069">
            <v>0</v>
          </cell>
        </row>
        <row r="1070">
          <cell r="J1070" t="str">
            <v xml:space="preserve">0                                                                                                                                                                                                                                                                                                                                       </v>
          </cell>
          <cell r="S1070">
            <v>0</v>
          </cell>
          <cell r="V1070">
            <v>0</v>
          </cell>
          <cell r="W1070">
            <v>0</v>
          </cell>
          <cell r="X1070">
            <v>0</v>
          </cell>
          <cell r="Y1070">
            <v>0</v>
          </cell>
          <cell r="Z1070">
            <v>0</v>
          </cell>
          <cell r="AA1070">
            <v>0</v>
          </cell>
          <cell r="AB1070">
            <v>0</v>
          </cell>
        </row>
        <row r="1071">
          <cell r="J1071" t="str">
            <v xml:space="preserve">0                                                                                                                                                                                                                                                                                                                                        </v>
          </cell>
          <cell r="S1071">
            <v>0</v>
          </cell>
          <cell r="V1071">
            <v>0</v>
          </cell>
          <cell r="W1071">
            <v>0</v>
          </cell>
          <cell r="X1071">
            <v>0</v>
          </cell>
          <cell r="Y1071">
            <v>0</v>
          </cell>
          <cell r="Z1071">
            <v>0</v>
          </cell>
          <cell r="AA1071">
            <v>0</v>
          </cell>
          <cell r="AB1071">
            <v>0</v>
          </cell>
        </row>
        <row r="1072">
          <cell r="J1072" t="str">
            <v xml:space="preserve">0                                                                                                                                                                                                                                                                                                                                         </v>
          </cell>
          <cell r="S1072">
            <v>0</v>
          </cell>
          <cell r="V1072">
            <v>0</v>
          </cell>
          <cell r="W1072">
            <v>0</v>
          </cell>
          <cell r="X1072">
            <v>0</v>
          </cell>
          <cell r="Y1072">
            <v>0</v>
          </cell>
          <cell r="Z1072">
            <v>0</v>
          </cell>
          <cell r="AA1072">
            <v>0</v>
          </cell>
          <cell r="AB1072">
            <v>0</v>
          </cell>
        </row>
        <row r="1073">
          <cell r="J1073" t="str">
            <v xml:space="preserve">0                                                                                                                                                                                                                                                                                                                                          </v>
          </cell>
          <cell r="S1073">
            <v>0</v>
          </cell>
          <cell r="V1073">
            <v>0</v>
          </cell>
          <cell r="W1073">
            <v>0</v>
          </cell>
          <cell r="X1073">
            <v>0</v>
          </cell>
          <cell r="Y1073">
            <v>0</v>
          </cell>
          <cell r="Z1073">
            <v>0</v>
          </cell>
          <cell r="AA1073">
            <v>0</v>
          </cell>
          <cell r="AB1073">
            <v>0</v>
          </cell>
        </row>
        <row r="1074">
          <cell r="J1074" t="str">
            <v xml:space="preserve">0                                                                                                                                                                                                                                                                                                                                           </v>
          </cell>
          <cell r="S1074">
            <v>0</v>
          </cell>
          <cell r="V1074">
            <v>0</v>
          </cell>
          <cell r="W1074">
            <v>0</v>
          </cell>
          <cell r="X1074">
            <v>0</v>
          </cell>
          <cell r="Y1074">
            <v>0</v>
          </cell>
          <cell r="Z1074">
            <v>0</v>
          </cell>
          <cell r="AA1074">
            <v>0</v>
          </cell>
          <cell r="AB1074">
            <v>0</v>
          </cell>
        </row>
        <row r="1075">
          <cell r="J1075" t="str">
            <v xml:space="preserve">0                                                                                                                                                                                                                                                                                                                                            </v>
          </cell>
          <cell r="S1075">
            <v>0</v>
          </cell>
          <cell r="V1075">
            <v>0</v>
          </cell>
          <cell r="W1075">
            <v>0</v>
          </cell>
          <cell r="X1075">
            <v>0</v>
          </cell>
          <cell r="Y1075">
            <v>0</v>
          </cell>
          <cell r="Z1075">
            <v>0</v>
          </cell>
          <cell r="AA1075">
            <v>0</v>
          </cell>
          <cell r="AB1075">
            <v>0</v>
          </cell>
        </row>
        <row r="1076">
          <cell r="J1076" t="str">
            <v xml:space="preserve">0                                                                                                                                                                                                                                                                                                                                             </v>
          </cell>
          <cell r="S1076">
            <v>0</v>
          </cell>
          <cell r="V1076">
            <v>0</v>
          </cell>
          <cell r="W1076">
            <v>0</v>
          </cell>
          <cell r="X1076">
            <v>0</v>
          </cell>
          <cell r="Y1076">
            <v>0</v>
          </cell>
          <cell r="Z1076">
            <v>0</v>
          </cell>
          <cell r="AA1076">
            <v>0</v>
          </cell>
          <cell r="AB1076">
            <v>0</v>
          </cell>
        </row>
        <row r="1077">
          <cell r="J1077" t="str">
            <v xml:space="preserve">0                                                                                                                                                                                                                                                                                                                                              </v>
          </cell>
          <cell r="S1077">
            <v>0</v>
          </cell>
          <cell r="V1077">
            <v>0</v>
          </cell>
          <cell r="W1077">
            <v>0</v>
          </cell>
          <cell r="X1077">
            <v>0</v>
          </cell>
          <cell r="Y1077">
            <v>0</v>
          </cell>
          <cell r="Z1077">
            <v>0</v>
          </cell>
          <cell r="AA1077">
            <v>0</v>
          </cell>
          <cell r="AB1077">
            <v>0</v>
          </cell>
        </row>
        <row r="1078">
          <cell r="J1078" t="str">
            <v xml:space="preserve">0                                                                                                                                                                                                                                                                                                                                               </v>
          </cell>
          <cell r="S1078">
            <v>0</v>
          </cell>
          <cell r="V1078">
            <v>0</v>
          </cell>
          <cell r="W1078">
            <v>0</v>
          </cell>
          <cell r="X1078">
            <v>0</v>
          </cell>
          <cell r="Y1078">
            <v>0</v>
          </cell>
          <cell r="Z1078">
            <v>0</v>
          </cell>
          <cell r="AA1078">
            <v>0</v>
          </cell>
          <cell r="AB1078">
            <v>0</v>
          </cell>
        </row>
        <row r="1079">
          <cell r="J1079" t="str">
            <v xml:space="preserve">0                                                                                                                                                                                                                                                                                                                                                </v>
          </cell>
          <cell r="S1079">
            <v>0</v>
          </cell>
          <cell r="V1079">
            <v>0</v>
          </cell>
          <cell r="W1079">
            <v>0</v>
          </cell>
          <cell r="X1079">
            <v>0</v>
          </cell>
          <cell r="Y1079">
            <v>0</v>
          </cell>
          <cell r="Z1079">
            <v>0</v>
          </cell>
          <cell r="AA1079">
            <v>0</v>
          </cell>
          <cell r="AB1079">
            <v>0</v>
          </cell>
        </row>
        <row r="1080">
          <cell r="J1080" t="str">
            <v xml:space="preserve">0                                                                                                                                                                                                                                                                                                                                                 </v>
          </cell>
          <cell r="S1080">
            <v>0</v>
          </cell>
          <cell r="V1080">
            <v>0</v>
          </cell>
          <cell r="W1080">
            <v>0</v>
          </cell>
          <cell r="X1080">
            <v>0</v>
          </cell>
          <cell r="Y1080">
            <v>0</v>
          </cell>
          <cell r="Z1080">
            <v>0</v>
          </cell>
          <cell r="AA1080">
            <v>0</v>
          </cell>
          <cell r="AB1080">
            <v>0</v>
          </cell>
        </row>
        <row r="1081">
          <cell r="J1081" t="str">
            <v xml:space="preserve">0                                                                                                                                                                                                                                                                                                                                                  </v>
          </cell>
          <cell r="S1081">
            <v>0</v>
          </cell>
          <cell r="V1081">
            <v>0</v>
          </cell>
          <cell r="W1081">
            <v>0</v>
          </cell>
          <cell r="X1081">
            <v>0</v>
          </cell>
          <cell r="Y1081">
            <v>0</v>
          </cell>
          <cell r="Z1081">
            <v>0</v>
          </cell>
          <cell r="AA1081">
            <v>0</v>
          </cell>
          <cell r="AB1081">
            <v>0</v>
          </cell>
        </row>
        <row r="1082">
          <cell r="J1082" t="str">
            <v xml:space="preserve">0                                                                                                                                                                                                                                                                                                                                                   </v>
          </cell>
          <cell r="S1082">
            <v>0</v>
          </cell>
          <cell r="V1082">
            <v>0</v>
          </cell>
          <cell r="W1082">
            <v>0</v>
          </cell>
          <cell r="X1082">
            <v>0</v>
          </cell>
          <cell r="Y1082">
            <v>0</v>
          </cell>
          <cell r="Z1082">
            <v>0</v>
          </cell>
          <cell r="AA1082">
            <v>0</v>
          </cell>
          <cell r="AB1082">
            <v>0</v>
          </cell>
        </row>
        <row r="1083">
          <cell r="J1083" t="str">
            <v xml:space="preserve">0                                                                                                                                                                                                                                                                                                                                                    </v>
          </cell>
          <cell r="S1083">
            <v>0</v>
          </cell>
          <cell r="V1083">
            <v>0</v>
          </cell>
          <cell r="W1083">
            <v>0</v>
          </cell>
          <cell r="X1083">
            <v>0</v>
          </cell>
          <cell r="Y1083">
            <v>0</v>
          </cell>
          <cell r="Z1083">
            <v>0</v>
          </cell>
          <cell r="AA1083">
            <v>0</v>
          </cell>
          <cell r="AB1083">
            <v>0</v>
          </cell>
        </row>
        <row r="1084">
          <cell r="J1084" t="str">
            <v xml:space="preserve">0                                                                                                                                                                                                                                                                                                                                                     </v>
          </cell>
          <cell r="S1084">
            <v>0</v>
          </cell>
          <cell r="V1084">
            <v>0</v>
          </cell>
          <cell r="W1084">
            <v>0</v>
          </cell>
          <cell r="X1084">
            <v>0</v>
          </cell>
          <cell r="Y1084">
            <v>0</v>
          </cell>
          <cell r="Z1084">
            <v>0</v>
          </cell>
          <cell r="AA1084">
            <v>0</v>
          </cell>
          <cell r="AB1084">
            <v>0</v>
          </cell>
        </row>
        <row r="1085">
          <cell r="J1085" t="str">
            <v xml:space="preserve">0                                                                                                                                                                                                                                                                                                                                                      </v>
          </cell>
          <cell r="S1085">
            <v>0</v>
          </cell>
          <cell r="V1085">
            <v>0</v>
          </cell>
          <cell r="W1085">
            <v>0</v>
          </cell>
          <cell r="X1085">
            <v>0</v>
          </cell>
          <cell r="Y1085">
            <v>0</v>
          </cell>
          <cell r="Z1085">
            <v>0</v>
          </cell>
          <cell r="AA1085">
            <v>0</v>
          </cell>
          <cell r="AB1085">
            <v>0</v>
          </cell>
        </row>
        <row r="1086">
          <cell r="J1086" t="str">
            <v xml:space="preserve">0                                                                                                                                                                                                                                                                                                                                                       </v>
          </cell>
          <cell r="S1086">
            <v>0</v>
          </cell>
          <cell r="V1086">
            <v>0</v>
          </cell>
          <cell r="W1086">
            <v>0</v>
          </cell>
          <cell r="X1086">
            <v>0</v>
          </cell>
          <cell r="Y1086">
            <v>0</v>
          </cell>
          <cell r="Z1086">
            <v>0</v>
          </cell>
          <cell r="AA1086">
            <v>0</v>
          </cell>
          <cell r="AB1086">
            <v>0</v>
          </cell>
        </row>
        <row r="1087">
          <cell r="J1087" t="str">
            <v xml:space="preserve">0                                                                                                                                                                                                                                                                                                                                                        </v>
          </cell>
          <cell r="S1087">
            <v>0</v>
          </cell>
          <cell r="V1087">
            <v>0</v>
          </cell>
          <cell r="W1087">
            <v>0</v>
          </cell>
          <cell r="X1087">
            <v>0</v>
          </cell>
          <cell r="Y1087">
            <v>0</v>
          </cell>
          <cell r="Z1087">
            <v>0</v>
          </cell>
          <cell r="AA1087">
            <v>0</v>
          </cell>
          <cell r="AB1087">
            <v>0</v>
          </cell>
        </row>
        <row r="1088">
          <cell r="J1088" t="str">
            <v xml:space="preserve">0                                                                                                                                                                                                                                                                                                                                                         </v>
          </cell>
          <cell r="S1088">
            <v>0</v>
          </cell>
          <cell r="V1088">
            <v>0</v>
          </cell>
          <cell r="W1088">
            <v>0</v>
          </cell>
          <cell r="X1088">
            <v>0</v>
          </cell>
          <cell r="Y1088">
            <v>0</v>
          </cell>
          <cell r="Z1088">
            <v>0</v>
          </cell>
          <cell r="AA1088">
            <v>0</v>
          </cell>
          <cell r="AB1088">
            <v>0</v>
          </cell>
        </row>
        <row r="1089">
          <cell r="J1089" t="str">
            <v xml:space="preserve">0                                                                                                                                                                                                                                                                                                                                                          </v>
          </cell>
          <cell r="S1089">
            <v>0</v>
          </cell>
          <cell r="V1089">
            <v>0</v>
          </cell>
          <cell r="W1089">
            <v>0</v>
          </cell>
          <cell r="X1089">
            <v>0</v>
          </cell>
          <cell r="Y1089">
            <v>0</v>
          </cell>
          <cell r="Z1089">
            <v>0</v>
          </cell>
          <cell r="AA1089">
            <v>0</v>
          </cell>
          <cell r="AB1089">
            <v>0</v>
          </cell>
        </row>
        <row r="1090">
          <cell r="J1090" t="str">
            <v xml:space="preserve">0                                                                                                                                                                                                                                                                                                                                                           </v>
          </cell>
          <cell r="S1090">
            <v>0</v>
          </cell>
          <cell r="V1090">
            <v>0</v>
          </cell>
          <cell r="W1090">
            <v>0</v>
          </cell>
          <cell r="X1090">
            <v>0</v>
          </cell>
          <cell r="Y1090">
            <v>0</v>
          </cell>
          <cell r="Z1090">
            <v>0</v>
          </cell>
          <cell r="AA1090">
            <v>0</v>
          </cell>
          <cell r="AB1090">
            <v>0</v>
          </cell>
        </row>
        <row r="1091">
          <cell r="J1091" t="str">
            <v xml:space="preserve">0                                                                                                                                                                                                                                                                                                                                                            </v>
          </cell>
          <cell r="S1091">
            <v>0</v>
          </cell>
          <cell r="V1091">
            <v>0</v>
          </cell>
          <cell r="W1091">
            <v>0</v>
          </cell>
          <cell r="X1091">
            <v>0</v>
          </cell>
          <cell r="Y1091">
            <v>0</v>
          </cell>
          <cell r="Z1091">
            <v>0</v>
          </cell>
          <cell r="AA1091">
            <v>0</v>
          </cell>
          <cell r="AB1091">
            <v>0</v>
          </cell>
        </row>
        <row r="1092">
          <cell r="J1092" t="str">
            <v xml:space="preserve">0                                                                                                                                                                                                                                                                                                                                                             </v>
          </cell>
          <cell r="S1092">
            <v>0</v>
          </cell>
          <cell r="V1092">
            <v>0</v>
          </cell>
          <cell r="W1092">
            <v>0</v>
          </cell>
          <cell r="X1092">
            <v>0</v>
          </cell>
          <cell r="Y1092">
            <v>0</v>
          </cell>
          <cell r="Z1092">
            <v>0</v>
          </cell>
          <cell r="AA1092">
            <v>0</v>
          </cell>
          <cell r="AB1092">
            <v>0</v>
          </cell>
        </row>
        <row r="1093">
          <cell r="J1093" t="str">
            <v xml:space="preserve">0                                                                                                                                                                                                                                                                                                                                                              </v>
          </cell>
          <cell r="S1093">
            <v>0</v>
          </cell>
          <cell r="V1093">
            <v>0</v>
          </cell>
          <cell r="W1093">
            <v>0</v>
          </cell>
          <cell r="X1093">
            <v>0</v>
          </cell>
          <cell r="Y1093">
            <v>0</v>
          </cell>
          <cell r="Z1093">
            <v>0</v>
          </cell>
          <cell r="AA1093">
            <v>0</v>
          </cell>
          <cell r="AB1093">
            <v>0</v>
          </cell>
        </row>
        <row r="1094">
          <cell r="J1094" t="str">
            <v xml:space="preserve">0                                                                                                                                                                                                                                                                                                                                                               </v>
          </cell>
          <cell r="S1094">
            <v>0</v>
          </cell>
          <cell r="V1094">
            <v>0</v>
          </cell>
          <cell r="W1094">
            <v>0</v>
          </cell>
          <cell r="X1094">
            <v>0</v>
          </cell>
          <cell r="Y1094">
            <v>0</v>
          </cell>
          <cell r="Z1094">
            <v>0</v>
          </cell>
          <cell r="AA1094">
            <v>0</v>
          </cell>
          <cell r="AB1094">
            <v>0</v>
          </cell>
        </row>
        <row r="1095">
          <cell r="J1095" t="str">
            <v xml:space="preserve">0                                                                                                                                                                                                                                                                                                                                                                </v>
          </cell>
          <cell r="S1095">
            <v>0</v>
          </cell>
          <cell r="V1095">
            <v>0</v>
          </cell>
          <cell r="W1095">
            <v>0</v>
          </cell>
          <cell r="X1095">
            <v>0</v>
          </cell>
          <cell r="Y1095">
            <v>0</v>
          </cell>
          <cell r="Z1095">
            <v>0</v>
          </cell>
          <cell r="AA1095">
            <v>0</v>
          </cell>
          <cell r="AB1095">
            <v>0</v>
          </cell>
        </row>
        <row r="1096">
          <cell r="J1096" t="str">
            <v xml:space="preserve">0                                                                                                                                                                                                                                                                                                                                                                 </v>
          </cell>
          <cell r="S1096">
            <v>0</v>
          </cell>
          <cell r="V1096">
            <v>0</v>
          </cell>
          <cell r="W1096">
            <v>0</v>
          </cell>
          <cell r="X1096">
            <v>0</v>
          </cell>
          <cell r="Y1096">
            <v>0</v>
          </cell>
          <cell r="Z1096">
            <v>0</v>
          </cell>
          <cell r="AA1096">
            <v>0</v>
          </cell>
          <cell r="AB1096">
            <v>0</v>
          </cell>
        </row>
        <row r="1097">
          <cell r="J1097" t="str">
            <v xml:space="preserve">0                                                                                                                                                                                                                                                                                                                                                                  </v>
          </cell>
          <cell r="S1097">
            <v>0</v>
          </cell>
          <cell r="V1097">
            <v>0</v>
          </cell>
          <cell r="W1097">
            <v>0</v>
          </cell>
          <cell r="X1097">
            <v>0</v>
          </cell>
          <cell r="Y1097">
            <v>0</v>
          </cell>
          <cell r="Z1097">
            <v>0</v>
          </cell>
          <cell r="AA1097">
            <v>0</v>
          </cell>
          <cell r="AB1097">
            <v>0</v>
          </cell>
        </row>
        <row r="1098">
          <cell r="J1098" t="str">
            <v xml:space="preserve">0                                                                                                                                                                                                                                                                                                                                                                   </v>
          </cell>
          <cell r="S1098">
            <v>0</v>
          </cell>
          <cell r="V1098">
            <v>0</v>
          </cell>
          <cell r="W1098">
            <v>0</v>
          </cell>
          <cell r="X1098">
            <v>0</v>
          </cell>
          <cell r="Y1098">
            <v>0</v>
          </cell>
          <cell r="Z1098">
            <v>0</v>
          </cell>
          <cell r="AA1098">
            <v>0</v>
          </cell>
          <cell r="AB1098">
            <v>0</v>
          </cell>
        </row>
        <row r="1099">
          <cell r="J1099" t="str">
            <v xml:space="preserve">0                                                                                                                                                                                                                                                                                                                                                                    </v>
          </cell>
          <cell r="S1099">
            <v>0</v>
          </cell>
          <cell r="V1099">
            <v>0</v>
          </cell>
          <cell r="W1099">
            <v>0</v>
          </cell>
          <cell r="X1099">
            <v>0</v>
          </cell>
          <cell r="Y1099">
            <v>0</v>
          </cell>
          <cell r="Z1099">
            <v>0</v>
          </cell>
          <cell r="AA1099">
            <v>0</v>
          </cell>
          <cell r="AB1099">
            <v>0</v>
          </cell>
        </row>
        <row r="1100">
          <cell r="J1100" t="str">
            <v xml:space="preserve">0                                                                                                                                                                                                                                                                                                                                                                     </v>
          </cell>
          <cell r="S1100">
            <v>0</v>
          </cell>
          <cell r="V1100">
            <v>0</v>
          </cell>
          <cell r="W1100">
            <v>0</v>
          </cell>
          <cell r="X1100">
            <v>0</v>
          </cell>
          <cell r="Y1100">
            <v>0</v>
          </cell>
          <cell r="Z1100">
            <v>0</v>
          </cell>
          <cell r="AA1100">
            <v>0</v>
          </cell>
          <cell r="AB1100">
            <v>0</v>
          </cell>
        </row>
        <row r="1101">
          <cell r="J1101" t="str">
            <v xml:space="preserve">0                                                                                                                                                                                                                                                                                                                                                                      </v>
          </cell>
          <cell r="S1101">
            <v>0</v>
          </cell>
          <cell r="V1101">
            <v>0</v>
          </cell>
          <cell r="W1101">
            <v>0</v>
          </cell>
          <cell r="X1101">
            <v>0</v>
          </cell>
          <cell r="Y1101">
            <v>0</v>
          </cell>
          <cell r="Z1101">
            <v>0</v>
          </cell>
          <cell r="AA1101">
            <v>0</v>
          </cell>
          <cell r="AB1101">
            <v>0</v>
          </cell>
        </row>
        <row r="1102">
          <cell r="J1102" t="str">
            <v xml:space="preserve">0                                                                                                                                                                                                                                                                                                                                                                       </v>
          </cell>
          <cell r="S1102">
            <v>0</v>
          </cell>
          <cell r="V1102">
            <v>0</v>
          </cell>
          <cell r="W1102">
            <v>0</v>
          </cell>
          <cell r="X1102">
            <v>0</v>
          </cell>
          <cell r="Y1102">
            <v>0</v>
          </cell>
          <cell r="Z1102">
            <v>0</v>
          </cell>
          <cell r="AA1102">
            <v>0</v>
          </cell>
          <cell r="AB1102">
            <v>0</v>
          </cell>
        </row>
        <row r="1103">
          <cell r="J1103" t="str">
            <v xml:space="preserve">0                                                                                                                                                                                                                                                                                                                                                                        </v>
          </cell>
          <cell r="S1103">
            <v>0</v>
          </cell>
          <cell r="V1103">
            <v>0</v>
          </cell>
          <cell r="W1103">
            <v>0</v>
          </cell>
          <cell r="X1103">
            <v>0</v>
          </cell>
          <cell r="Y1103">
            <v>0</v>
          </cell>
          <cell r="Z1103">
            <v>0</v>
          </cell>
          <cell r="AA1103">
            <v>0</v>
          </cell>
          <cell r="AB1103">
            <v>0</v>
          </cell>
        </row>
        <row r="1104">
          <cell r="J1104" t="str">
            <v xml:space="preserve">0                                                                                                                                                                                                                                                                                                                                                                         </v>
          </cell>
          <cell r="S1104">
            <v>0</v>
          </cell>
          <cell r="V1104">
            <v>0</v>
          </cell>
          <cell r="W1104">
            <v>0</v>
          </cell>
          <cell r="X1104">
            <v>0</v>
          </cell>
          <cell r="Y1104">
            <v>0</v>
          </cell>
          <cell r="Z1104">
            <v>0</v>
          </cell>
          <cell r="AA1104">
            <v>0</v>
          </cell>
          <cell r="AB1104">
            <v>0</v>
          </cell>
        </row>
        <row r="1105">
          <cell r="J1105" t="str">
            <v xml:space="preserve">0                                                                                                                                                                                                                                                                                                                                                                          </v>
          </cell>
          <cell r="S1105">
            <v>0</v>
          </cell>
          <cell r="V1105">
            <v>0</v>
          </cell>
          <cell r="W1105">
            <v>0</v>
          </cell>
          <cell r="X1105">
            <v>0</v>
          </cell>
          <cell r="Y1105">
            <v>0</v>
          </cell>
          <cell r="Z1105">
            <v>0</v>
          </cell>
          <cell r="AA1105">
            <v>0</v>
          </cell>
          <cell r="AB1105">
            <v>0</v>
          </cell>
        </row>
        <row r="1106">
          <cell r="J1106" t="str">
            <v xml:space="preserve">0                                                                                                                                                                                                                                                                                                                                                                           </v>
          </cell>
          <cell r="S1106">
            <v>0</v>
          </cell>
          <cell r="V1106">
            <v>0</v>
          </cell>
          <cell r="W1106">
            <v>0</v>
          </cell>
          <cell r="X1106">
            <v>0</v>
          </cell>
          <cell r="Y1106">
            <v>0</v>
          </cell>
          <cell r="Z1106">
            <v>0</v>
          </cell>
          <cell r="AA1106">
            <v>0</v>
          </cell>
          <cell r="AB1106">
            <v>0</v>
          </cell>
        </row>
        <row r="1107">
          <cell r="J1107" t="str">
            <v xml:space="preserve">0                                                                                                                                                                                                                                                                                                                                                                            </v>
          </cell>
          <cell r="S1107">
            <v>0</v>
          </cell>
          <cell r="V1107">
            <v>0</v>
          </cell>
          <cell r="W1107">
            <v>0</v>
          </cell>
          <cell r="X1107">
            <v>0</v>
          </cell>
          <cell r="Y1107">
            <v>0</v>
          </cell>
          <cell r="Z1107">
            <v>0</v>
          </cell>
          <cell r="AA1107">
            <v>0</v>
          </cell>
          <cell r="AB1107">
            <v>0</v>
          </cell>
        </row>
        <row r="1108">
          <cell r="J1108" t="str">
            <v xml:space="preserve">0                                                                                                                                                                                                                                                                                                                                                                             </v>
          </cell>
          <cell r="S1108">
            <v>0</v>
          </cell>
          <cell r="V1108">
            <v>0</v>
          </cell>
          <cell r="W1108">
            <v>0</v>
          </cell>
          <cell r="X1108">
            <v>0</v>
          </cell>
          <cell r="Y1108">
            <v>0</v>
          </cell>
          <cell r="Z1108">
            <v>0</v>
          </cell>
          <cell r="AA1108">
            <v>0</v>
          </cell>
          <cell r="AB1108">
            <v>0</v>
          </cell>
        </row>
        <row r="1109">
          <cell r="J1109" t="str">
            <v xml:space="preserve">0                                                                                                                                                                                                                                                                                                                                                                              </v>
          </cell>
          <cell r="S1109">
            <v>0</v>
          </cell>
          <cell r="V1109">
            <v>0</v>
          </cell>
          <cell r="W1109">
            <v>0</v>
          </cell>
          <cell r="X1109">
            <v>0</v>
          </cell>
          <cell r="Y1109">
            <v>0</v>
          </cell>
          <cell r="Z1109">
            <v>0</v>
          </cell>
          <cell r="AA1109">
            <v>0</v>
          </cell>
          <cell r="AB1109">
            <v>0</v>
          </cell>
        </row>
        <row r="1110">
          <cell r="J1110" t="str">
            <v xml:space="preserve">0                                                                                                                                                                                                                                                                                                                                                                               </v>
          </cell>
          <cell r="S1110">
            <v>0</v>
          </cell>
          <cell r="V1110">
            <v>0</v>
          </cell>
          <cell r="W1110">
            <v>0</v>
          </cell>
          <cell r="X1110">
            <v>0</v>
          </cell>
          <cell r="Y1110">
            <v>0</v>
          </cell>
          <cell r="Z1110">
            <v>0</v>
          </cell>
          <cell r="AA1110">
            <v>0</v>
          </cell>
          <cell r="AB1110">
            <v>0</v>
          </cell>
        </row>
        <row r="1111">
          <cell r="J1111" t="str">
            <v xml:space="preserve">0                                                                                                                                                                                                                                                                                                                                                                                </v>
          </cell>
          <cell r="S1111">
            <v>0</v>
          </cell>
          <cell r="V1111">
            <v>0</v>
          </cell>
          <cell r="W1111">
            <v>0</v>
          </cell>
          <cell r="X1111">
            <v>0</v>
          </cell>
          <cell r="Y1111">
            <v>0</v>
          </cell>
          <cell r="Z1111">
            <v>0</v>
          </cell>
          <cell r="AA1111">
            <v>0</v>
          </cell>
          <cell r="AB1111">
            <v>0</v>
          </cell>
        </row>
        <row r="1112">
          <cell r="J1112" t="str">
            <v xml:space="preserve">0                                                                                                                                                                                                                                                                                                                                                                                 </v>
          </cell>
          <cell r="S1112">
            <v>0</v>
          </cell>
          <cell r="V1112">
            <v>0</v>
          </cell>
          <cell r="W1112">
            <v>0</v>
          </cell>
          <cell r="X1112">
            <v>0</v>
          </cell>
          <cell r="Y1112">
            <v>0</v>
          </cell>
          <cell r="Z1112">
            <v>0</v>
          </cell>
          <cell r="AA1112">
            <v>0</v>
          </cell>
          <cell r="AB1112">
            <v>0</v>
          </cell>
        </row>
        <row r="1113">
          <cell r="J1113" t="str">
            <v xml:space="preserve">0                                                                                                                                                                                                                                                                                                                                                                                  </v>
          </cell>
          <cell r="S1113">
            <v>0</v>
          </cell>
          <cell r="V1113">
            <v>0</v>
          </cell>
          <cell r="W1113">
            <v>0</v>
          </cell>
          <cell r="X1113">
            <v>0</v>
          </cell>
          <cell r="Y1113">
            <v>0</v>
          </cell>
          <cell r="Z1113">
            <v>0</v>
          </cell>
          <cell r="AA1113">
            <v>0</v>
          </cell>
          <cell r="AB1113">
            <v>0</v>
          </cell>
        </row>
        <row r="1114">
          <cell r="J1114" t="str">
            <v xml:space="preserve">0                                                                                                                                                                                                                                                                                                                                                                                   </v>
          </cell>
          <cell r="S1114">
            <v>0</v>
          </cell>
          <cell r="V1114">
            <v>0</v>
          </cell>
          <cell r="W1114">
            <v>0</v>
          </cell>
          <cell r="X1114">
            <v>0</v>
          </cell>
          <cell r="Y1114">
            <v>0</v>
          </cell>
          <cell r="Z1114">
            <v>0</v>
          </cell>
          <cell r="AA1114">
            <v>0</v>
          </cell>
          <cell r="AB1114">
            <v>0</v>
          </cell>
        </row>
        <row r="1115">
          <cell r="J1115" t="str">
            <v xml:space="preserve">0                                                                                                                                                                                                                                                                                                                                                                                    </v>
          </cell>
          <cell r="S1115">
            <v>0</v>
          </cell>
          <cell r="V1115">
            <v>0</v>
          </cell>
          <cell r="W1115">
            <v>0</v>
          </cell>
          <cell r="X1115">
            <v>0</v>
          </cell>
          <cell r="Y1115">
            <v>0</v>
          </cell>
          <cell r="Z1115">
            <v>0</v>
          </cell>
          <cell r="AA1115">
            <v>0</v>
          </cell>
          <cell r="AB1115">
            <v>0</v>
          </cell>
        </row>
        <row r="1116">
          <cell r="J1116" t="str">
            <v xml:space="preserve">0                                                                                                                                                                                                                                                                                                                                                                                     </v>
          </cell>
          <cell r="S1116">
            <v>0</v>
          </cell>
          <cell r="V1116">
            <v>0</v>
          </cell>
          <cell r="W1116">
            <v>0</v>
          </cell>
          <cell r="X1116">
            <v>0</v>
          </cell>
          <cell r="Y1116">
            <v>0</v>
          </cell>
          <cell r="Z1116">
            <v>0</v>
          </cell>
          <cell r="AA1116">
            <v>0</v>
          </cell>
          <cell r="AB1116">
            <v>0</v>
          </cell>
        </row>
        <row r="1117">
          <cell r="J1117" t="str">
            <v xml:space="preserve">0                                                                                                                                                                                                                                                                                                                                                                                      </v>
          </cell>
          <cell r="S1117">
            <v>0</v>
          </cell>
          <cell r="V1117">
            <v>0</v>
          </cell>
          <cell r="W1117">
            <v>0</v>
          </cell>
          <cell r="X1117">
            <v>0</v>
          </cell>
          <cell r="Y1117">
            <v>0</v>
          </cell>
          <cell r="Z1117">
            <v>0</v>
          </cell>
          <cell r="AA1117">
            <v>0</v>
          </cell>
          <cell r="AB1117">
            <v>0</v>
          </cell>
        </row>
        <row r="1118">
          <cell r="J1118" t="str">
            <v xml:space="preserve">0                                                                                                                                                                                                                                                                                                                                                                                       </v>
          </cell>
          <cell r="S1118">
            <v>0</v>
          </cell>
          <cell r="V1118">
            <v>0</v>
          </cell>
          <cell r="W1118">
            <v>0</v>
          </cell>
          <cell r="X1118">
            <v>0</v>
          </cell>
          <cell r="Y1118">
            <v>0</v>
          </cell>
          <cell r="Z1118">
            <v>0</v>
          </cell>
          <cell r="AA1118">
            <v>0</v>
          </cell>
          <cell r="AB1118">
            <v>0</v>
          </cell>
        </row>
        <row r="1119">
          <cell r="J1119" t="str">
            <v xml:space="preserve">0                                                                                                                                                                                                                                                                                                                                                                                        </v>
          </cell>
          <cell r="S1119">
            <v>0</v>
          </cell>
          <cell r="V1119">
            <v>0</v>
          </cell>
          <cell r="W1119">
            <v>0</v>
          </cell>
          <cell r="X1119">
            <v>0</v>
          </cell>
          <cell r="Y1119">
            <v>0</v>
          </cell>
          <cell r="Z1119">
            <v>0</v>
          </cell>
          <cell r="AA1119">
            <v>0</v>
          </cell>
          <cell r="AB1119">
            <v>0</v>
          </cell>
        </row>
        <row r="1120">
          <cell r="J1120" t="str">
            <v xml:space="preserve">0                                                                                                                                                                                                                                                                                                                                                                                         </v>
          </cell>
          <cell r="S1120">
            <v>0</v>
          </cell>
          <cell r="V1120">
            <v>0</v>
          </cell>
          <cell r="W1120">
            <v>0</v>
          </cell>
          <cell r="X1120">
            <v>0</v>
          </cell>
          <cell r="Y1120">
            <v>0</v>
          </cell>
          <cell r="Z1120">
            <v>0</v>
          </cell>
          <cell r="AA1120">
            <v>0</v>
          </cell>
          <cell r="AB1120">
            <v>0</v>
          </cell>
        </row>
        <row r="1121">
          <cell r="J1121" t="str">
            <v xml:space="preserve">0                                                                                                                                                                                                                                                                                                                                                                                          </v>
          </cell>
          <cell r="S1121">
            <v>0</v>
          </cell>
          <cell r="V1121">
            <v>0</v>
          </cell>
          <cell r="W1121">
            <v>0</v>
          </cell>
          <cell r="X1121">
            <v>0</v>
          </cell>
          <cell r="Y1121">
            <v>0</v>
          </cell>
          <cell r="Z1121">
            <v>0</v>
          </cell>
          <cell r="AA1121">
            <v>0</v>
          </cell>
          <cell r="AB1121">
            <v>0</v>
          </cell>
        </row>
        <row r="1122">
          <cell r="J1122" t="str">
            <v xml:space="preserve">0                                                                                                                                                                                                                                                                                                                                                                                           </v>
          </cell>
          <cell r="S1122">
            <v>0</v>
          </cell>
          <cell r="V1122">
            <v>0</v>
          </cell>
          <cell r="W1122">
            <v>0</v>
          </cell>
          <cell r="X1122">
            <v>0</v>
          </cell>
          <cell r="Y1122">
            <v>0</v>
          </cell>
          <cell r="Z1122">
            <v>0</v>
          </cell>
          <cell r="AA1122">
            <v>0</v>
          </cell>
          <cell r="AB1122">
            <v>0</v>
          </cell>
        </row>
        <row r="1123">
          <cell r="J1123" t="str">
            <v xml:space="preserve">0                                                                                                                                                                                                                                                                                                                                                                                            </v>
          </cell>
          <cell r="S1123">
            <v>0</v>
          </cell>
          <cell r="V1123">
            <v>0</v>
          </cell>
          <cell r="W1123">
            <v>0</v>
          </cell>
          <cell r="X1123">
            <v>0</v>
          </cell>
          <cell r="Y1123">
            <v>0</v>
          </cell>
          <cell r="Z1123">
            <v>0</v>
          </cell>
          <cell r="AA1123">
            <v>0</v>
          </cell>
          <cell r="AB1123">
            <v>0</v>
          </cell>
        </row>
        <row r="1124">
          <cell r="J1124" t="str">
            <v xml:space="preserve">0                                                                                                                                                                                                                                                                                                                                                                                             </v>
          </cell>
          <cell r="S1124">
            <v>0</v>
          </cell>
          <cell r="V1124">
            <v>0</v>
          </cell>
          <cell r="W1124">
            <v>0</v>
          </cell>
          <cell r="X1124">
            <v>0</v>
          </cell>
          <cell r="Y1124">
            <v>0</v>
          </cell>
          <cell r="Z1124">
            <v>0</v>
          </cell>
          <cell r="AA1124">
            <v>0</v>
          </cell>
          <cell r="AB1124">
            <v>0</v>
          </cell>
        </row>
        <row r="1125">
          <cell r="J1125" t="str">
            <v xml:space="preserve">0                                                                                                                                                                                                                                                                                                                                                                                              </v>
          </cell>
          <cell r="S1125">
            <v>0</v>
          </cell>
          <cell r="V1125">
            <v>0</v>
          </cell>
          <cell r="W1125">
            <v>0</v>
          </cell>
          <cell r="X1125">
            <v>0</v>
          </cell>
          <cell r="Y1125">
            <v>0</v>
          </cell>
          <cell r="Z1125">
            <v>0</v>
          </cell>
          <cell r="AA1125">
            <v>0</v>
          </cell>
          <cell r="AB1125">
            <v>0</v>
          </cell>
        </row>
        <row r="1126">
          <cell r="J1126" t="str">
            <v xml:space="preserve">0                                                                                                                                                                                                                                                                                                                                                                                               </v>
          </cell>
          <cell r="S1126">
            <v>0</v>
          </cell>
          <cell r="V1126">
            <v>0</v>
          </cell>
          <cell r="W1126">
            <v>0</v>
          </cell>
          <cell r="X1126">
            <v>0</v>
          </cell>
          <cell r="Y1126">
            <v>0</v>
          </cell>
          <cell r="Z1126">
            <v>0</v>
          </cell>
          <cell r="AA1126">
            <v>0</v>
          </cell>
          <cell r="AB1126">
            <v>0</v>
          </cell>
        </row>
        <row r="1127">
          <cell r="J1127" t="str">
            <v xml:space="preserve">0                                                                                                                                                                                                                                                                                                                                                                                                </v>
          </cell>
          <cell r="S1127">
            <v>0</v>
          </cell>
          <cell r="V1127">
            <v>0</v>
          </cell>
          <cell r="W1127">
            <v>0</v>
          </cell>
          <cell r="X1127">
            <v>0</v>
          </cell>
          <cell r="Y1127">
            <v>0</v>
          </cell>
          <cell r="Z1127">
            <v>0</v>
          </cell>
          <cell r="AA1127">
            <v>0</v>
          </cell>
          <cell r="AB1127">
            <v>0</v>
          </cell>
        </row>
        <row r="1128">
          <cell r="J1128" t="str">
            <v xml:space="preserve">0                                                                                                                                                                                                                                                                                                                                                                                                 </v>
          </cell>
          <cell r="S1128">
            <v>0</v>
          </cell>
          <cell r="V1128">
            <v>0</v>
          </cell>
          <cell r="W1128">
            <v>0</v>
          </cell>
          <cell r="X1128">
            <v>0</v>
          </cell>
          <cell r="Y1128">
            <v>0</v>
          </cell>
          <cell r="Z1128">
            <v>0</v>
          </cell>
          <cell r="AA1128">
            <v>0</v>
          </cell>
          <cell r="AB1128">
            <v>0</v>
          </cell>
        </row>
        <row r="1129">
          <cell r="J1129" t="str">
            <v xml:space="preserve">0                                                                                                                                                                                                                                                                                                                                                                                                  </v>
          </cell>
          <cell r="S1129">
            <v>0</v>
          </cell>
          <cell r="V1129">
            <v>0</v>
          </cell>
          <cell r="W1129">
            <v>0</v>
          </cell>
          <cell r="X1129">
            <v>0</v>
          </cell>
          <cell r="Y1129">
            <v>0</v>
          </cell>
          <cell r="Z1129">
            <v>0</v>
          </cell>
          <cell r="AA1129">
            <v>0</v>
          </cell>
          <cell r="AB1129">
            <v>0</v>
          </cell>
        </row>
        <row r="1130">
          <cell r="J1130" t="str">
            <v xml:space="preserve">0                                                                                                                                                                                                                                                                                                                                                                                                   </v>
          </cell>
          <cell r="S1130">
            <v>0</v>
          </cell>
          <cell r="V1130">
            <v>0</v>
          </cell>
          <cell r="W1130">
            <v>0</v>
          </cell>
          <cell r="X1130">
            <v>0</v>
          </cell>
          <cell r="Y1130">
            <v>0</v>
          </cell>
          <cell r="Z1130">
            <v>0</v>
          </cell>
          <cell r="AA1130">
            <v>0</v>
          </cell>
          <cell r="AB1130">
            <v>0</v>
          </cell>
        </row>
        <row r="1131">
          <cell r="J1131" t="str">
            <v xml:space="preserve">0                                                                                                                                                                                                                                                                                                                                                                                                    </v>
          </cell>
          <cell r="S1131">
            <v>0</v>
          </cell>
          <cell r="V1131">
            <v>0</v>
          </cell>
          <cell r="W1131">
            <v>0</v>
          </cell>
          <cell r="X1131">
            <v>0</v>
          </cell>
          <cell r="Y1131">
            <v>0</v>
          </cell>
          <cell r="Z1131">
            <v>0</v>
          </cell>
          <cell r="AA1131">
            <v>0</v>
          </cell>
          <cell r="AB1131">
            <v>0</v>
          </cell>
        </row>
        <row r="1132">
          <cell r="J1132" t="str">
            <v xml:space="preserve">0                                                                                                                                                                                                                                                                                                                                                                                                     </v>
          </cell>
          <cell r="S1132">
            <v>0</v>
          </cell>
          <cell r="V1132">
            <v>0</v>
          </cell>
          <cell r="W1132">
            <v>0</v>
          </cell>
          <cell r="X1132">
            <v>0</v>
          </cell>
          <cell r="Y1132">
            <v>0</v>
          </cell>
          <cell r="Z1132">
            <v>0</v>
          </cell>
          <cell r="AA1132">
            <v>0</v>
          </cell>
          <cell r="AB1132">
            <v>0</v>
          </cell>
        </row>
        <row r="1133">
          <cell r="J1133" t="str">
            <v xml:space="preserve">0                                                                                                                                                                                                                                                                                                                                                                                                      </v>
          </cell>
          <cell r="S1133">
            <v>0</v>
          </cell>
          <cell r="V1133">
            <v>0</v>
          </cell>
          <cell r="W1133">
            <v>0</v>
          </cell>
          <cell r="X1133">
            <v>0</v>
          </cell>
          <cell r="Y1133">
            <v>0</v>
          </cell>
          <cell r="Z1133">
            <v>0</v>
          </cell>
          <cell r="AA1133">
            <v>0</v>
          </cell>
          <cell r="AB1133">
            <v>0</v>
          </cell>
        </row>
        <row r="1134">
          <cell r="J1134" t="str">
            <v xml:space="preserve">0                                                                                                                                                                                                                                                                                                                                                                                                       </v>
          </cell>
          <cell r="S1134">
            <v>0</v>
          </cell>
          <cell r="V1134">
            <v>0</v>
          </cell>
          <cell r="W1134">
            <v>0</v>
          </cell>
          <cell r="X1134">
            <v>0</v>
          </cell>
          <cell r="Y1134">
            <v>0</v>
          </cell>
          <cell r="Z1134">
            <v>0</v>
          </cell>
          <cell r="AA1134">
            <v>0</v>
          </cell>
          <cell r="AB1134">
            <v>0</v>
          </cell>
        </row>
        <row r="1135">
          <cell r="J1135" t="str">
            <v xml:space="preserve">0                                                                                                                                                                                                                                                                                                                                                                                                        </v>
          </cell>
          <cell r="S1135">
            <v>0</v>
          </cell>
          <cell r="V1135">
            <v>0</v>
          </cell>
          <cell r="W1135">
            <v>0</v>
          </cell>
          <cell r="X1135">
            <v>0</v>
          </cell>
          <cell r="Y1135">
            <v>0</v>
          </cell>
          <cell r="Z1135">
            <v>0</v>
          </cell>
          <cell r="AA1135">
            <v>0</v>
          </cell>
          <cell r="AB1135">
            <v>0</v>
          </cell>
        </row>
        <row r="1136">
          <cell r="J1136" t="str">
            <v xml:space="preserve">0                                                                                                                                                                                                                                                                                                                                                                                                         </v>
          </cell>
          <cell r="S1136">
            <v>0</v>
          </cell>
          <cell r="V1136">
            <v>0</v>
          </cell>
          <cell r="W1136">
            <v>0</v>
          </cell>
          <cell r="X1136">
            <v>0</v>
          </cell>
          <cell r="Y1136">
            <v>0</v>
          </cell>
          <cell r="Z1136">
            <v>0</v>
          </cell>
          <cell r="AA1136">
            <v>0</v>
          </cell>
          <cell r="AB1136">
            <v>0</v>
          </cell>
        </row>
        <row r="1137">
          <cell r="J1137" t="str">
            <v xml:space="preserve">0                                                                                                                                                                                                                                                                                                                                                                                                          </v>
          </cell>
          <cell r="S1137">
            <v>0</v>
          </cell>
          <cell r="V1137">
            <v>0</v>
          </cell>
          <cell r="W1137">
            <v>0</v>
          </cell>
          <cell r="X1137">
            <v>0</v>
          </cell>
          <cell r="Y1137">
            <v>0</v>
          </cell>
          <cell r="Z1137">
            <v>0</v>
          </cell>
          <cell r="AA1137">
            <v>0</v>
          </cell>
          <cell r="AB1137">
            <v>0</v>
          </cell>
        </row>
        <row r="1138">
          <cell r="J1138" t="str">
            <v xml:space="preserve">0                                                                                                                                                                                                                                                                                                                                                                                                           </v>
          </cell>
          <cell r="S1138">
            <v>0</v>
          </cell>
          <cell r="V1138">
            <v>0</v>
          </cell>
          <cell r="W1138">
            <v>0</v>
          </cell>
          <cell r="X1138">
            <v>0</v>
          </cell>
          <cell r="Y1138">
            <v>0</v>
          </cell>
          <cell r="Z1138">
            <v>0</v>
          </cell>
          <cell r="AA1138">
            <v>0</v>
          </cell>
          <cell r="AB1138">
            <v>0</v>
          </cell>
        </row>
        <row r="1139">
          <cell r="J1139" t="str">
            <v xml:space="preserve">0                                                                                                                                                                                                                                                                                                                                                                                                            </v>
          </cell>
          <cell r="S1139">
            <v>0</v>
          </cell>
          <cell r="V1139">
            <v>0</v>
          </cell>
          <cell r="W1139">
            <v>0</v>
          </cell>
          <cell r="X1139">
            <v>0</v>
          </cell>
          <cell r="Y1139">
            <v>0</v>
          </cell>
          <cell r="Z1139">
            <v>0</v>
          </cell>
          <cell r="AA1139">
            <v>0</v>
          </cell>
          <cell r="AB1139">
            <v>0</v>
          </cell>
        </row>
        <row r="1140">
          <cell r="J1140" t="str">
            <v xml:space="preserve">0                                                                                                                                                                                                                                                                                                                                                                                                             </v>
          </cell>
          <cell r="S1140">
            <v>0</v>
          </cell>
          <cell r="V1140">
            <v>0</v>
          </cell>
          <cell r="W1140">
            <v>0</v>
          </cell>
          <cell r="X1140">
            <v>0</v>
          </cell>
          <cell r="Y1140">
            <v>0</v>
          </cell>
          <cell r="Z1140">
            <v>0</v>
          </cell>
          <cell r="AA1140">
            <v>0</v>
          </cell>
          <cell r="AB1140">
            <v>0</v>
          </cell>
        </row>
        <row r="1141">
          <cell r="J1141" t="str">
            <v xml:space="preserve">0                                                                                                                                                                                                                                                                                                                                                                                                              </v>
          </cell>
          <cell r="S1141">
            <v>0</v>
          </cell>
          <cell r="V1141">
            <v>0</v>
          </cell>
          <cell r="W1141">
            <v>0</v>
          </cell>
          <cell r="X1141">
            <v>0</v>
          </cell>
          <cell r="Y1141">
            <v>0</v>
          </cell>
          <cell r="Z1141">
            <v>0</v>
          </cell>
          <cell r="AA1141">
            <v>0</v>
          </cell>
          <cell r="AB1141">
            <v>0</v>
          </cell>
        </row>
        <row r="1142">
          <cell r="I1142" t="str">
            <v>Control tren delantero, cambiar rótula lado izquierdo. Armado total</v>
          </cell>
        </row>
        <row r="1143">
          <cell r="I1143" t="str">
            <v>Regular convergencia.</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os clientes"/>
      <sheetName val="Carga Remito."/>
      <sheetName val="Remito"/>
      <sheetName val="Ficha"/>
      <sheetName val="Recibo"/>
      <sheetName val="Análisis"/>
      <sheetName val="% recargo"/>
      <sheetName val="Base Cliente"/>
    </sheetNames>
    <sheetDataSet>
      <sheetData sheetId="0" refreshError="1"/>
      <sheetData sheetId="1" refreshError="1"/>
      <sheetData sheetId="2" refreshError="1"/>
      <sheetData sheetId="3" refreshError="1"/>
      <sheetData sheetId="4" refreshError="1"/>
      <sheetData sheetId="5" refreshError="1"/>
      <sheetData sheetId="6">
        <row r="17">
          <cell r="F17">
            <v>3959.44</v>
          </cell>
        </row>
        <row r="18">
          <cell r="F18">
            <v>2487.0100000000002</v>
          </cell>
        </row>
        <row r="20">
          <cell r="F20">
            <v>3959.44</v>
          </cell>
        </row>
      </sheetData>
      <sheetData sheetId="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USUARIO" refreshedDate="45365.807709490742" createdVersion="5" refreshedVersion="6" minRefreshableVersion="3" recordCount="2485">
  <cacheSource type="worksheet">
    <worksheetSource ref="A3:AK2488" sheet="Carga Remito."/>
  </cacheSource>
  <cacheFields count="28">
    <cacheField name="Nro comp." numFmtId="0">
      <sharedItems containsString="0" containsBlank="1" containsNumber="1" containsInteger="1" minValue="1111" maxValue="1836" count="642">
        <n v="1111"/>
        <n v="1112"/>
        <n v="1113"/>
        <n v="1114"/>
        <n v="1115"/>
        <n v="1116"/>
        <n v="1117"/>
        <n v="1118"/>
        <n v="1119"/>
        <n v="1120"/>
        <n v="1121"/>
        <n v="1122"/>
        <n v="1123"/>
        <n v="1124"/>
        <n v="1125"/>
        <n v="1126"/>
        <n v="1127"/>
        <n v="1128"/>
        <n v="1130"/>
        <n v="1131"/>
        <n v="1132"/>
        <n v="1133"/>
        <n v="1134"/>
        <n v="1135"/>
        <n v="1136"/>
        <n v="1137"/>
        <n v="1138"/>
        <n v="1139"/>
        <n v="1140"/>
        <n v="1141"/>
        <n v="1142"/>
        <n v="1143"/>
        <n v="1145"/>
        <n v="1146"/>
        <n v="1147"/>
        <n v="1148"/>
        <n v="1149"/>
        <n v="1150"/>
        <n v="1151"/>
        <n v="1152"/>
        <n v="1153"/>
        <n v="1154"/>
        <n v="1155"/>
        <n v="1156"/>
        <n v="1157"/>
        <n v="1158"/>
        <n v="1159"/>
        <n v="1160"/>
        <n v="1161"/>
        <n v="1162"/>
        <n v="1163"/>
        <n v="1164"/>
        <n v="1165"/>
        <n v="1166"/>
        <n v="1167"/>
        <n v="1168"/>
        <n v="1169"/>
        <n v="1170"/>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3"/>
        <n v="1214"/>
        <n v="1215"/>
        <n v="1216"/>
        <n v="1230"/>
        <n v="1300"/>
        <n v="1301"/>
        <n v="1302"/>
        <n v="1303"/>
        <n v="1304"/>
        <n v="1305"/>
        <n v="1306"/>
        <n v="1307"/>
        <n v="1308"/>
        <n v="1309"/>
        <n v="1310"/>
        <n v="1311"/>
        <n v="1312"/>
        <n v="1313"/>
        <n v="1314"/>
        <n v="1315"/>
        <n v="1316"/>
        <n v="1317"/>
        <n v="1318"/>
        <n v="1319"/>
        <n v="1320"/>
        <n v="1321"/>
        <n v="1322"/>
        <n v="1323"/>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m/>
        <n v="1129" u="1"/>
        <n v="1171" u="1"/>
      </sharedItems>
    </cacheField>
    <cacheField name="contador" numFmtId="0">
      <sharedItems containsSemiMixedTypes="0" containsString="0" containsNumber="1" containsInteger="1" minValue="1" maxValue="68"/>
    </cacheField>
    <cacheField name="Fecha" numFmtId="14">
      <sharedItems containsDate="1" containsBlank="1" containsMixedTypes="1" minDate="2023-06-27T00:00:00" maxDate="2024-03-16T00:00:00" count="191">
        <d v="2023-07-04T00:00:00"/>
        <d v="2023-07-05T00:00:00"/>
        <d v="2023-07-06T00:00:00"/>
        <d v="2023-07-07T00:00:00"/>
        <d v="2023-07-10T00:00:00"/>
        <d v="2023-07-11T00:00:00"/>
        <d v="2023-07-12T00:00:00"/>
        <d v="2023-07-13T00:00:00"/>
        <d v="2023-07-14T00:00:00"/>
        <d v="2023-07-24T00:00:00"/>
        <d v="2023-07-25T00:00:00"/>
        <d v="2023-07-26T00:00:00"/>
        <d v="2023-07-27T00:00:00"/>
        <d v="2023-07-29T00:00:00"/>
        <d v="2023-07-28T00:00:00"/>
        <d v="2023-07-31T00:00:00"/>
        <d v="2023-08-01T00:00:00"/>
        <d v="2023-08-02T00:00:00"/>
        <d v="2023-08-03T00:00:00"/>
        <d v="2023-08-04T00:00:00"/>
        <d v="2023-08-05T00:00:00"/>
        <d v="2023-08-07T00:00:00"/>
        <d v="2023-08-08T00:00:00"/>
        <d v="2023-08-09T00:00:00"/>
        <d v="2023-08-10T00:00:00"/>
        <d v="2023-06-27T00:00:00"/>
        <d v="2023-06-29T00:00:00"/>
        <d v="2023-08-11T00:00:00"/>
        <d v="2023-08-19T00:00:00"/>
        <d v="2023-08-14T00:00:00"/>
        <d v="2023-08-15T00:00:00"/>
        <d v="2023-08-16T00:00:00"/>
        <d v="2023-08-17T00:00:00"/>
        <d v="2023-08-18T00:00:00"/>
        <d v="2023-08-22T00:00:00"/>
        <d v="2023-08-23T00:00:00"/>
        <d v="2023-08-24T00:00:00"/>
        <d v="2023-08-25T00:00:00"/>
        <d v="2023-08-28T00:00:00"/>
        <d v="2023-08-29T00:00:00"/>
        <d v="2023-08-26T00:00:00"/>
        <d v="2023-08-30T00:00:00"/>
        <d v="2023-08-31T00:00:00"/>
        <d v="2023-09-01T00:00:00"/>
        <d v="2023-09-02T00:00:00"/>
        <d v="2023-09-04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7T00:00:00"/>
        <d v="2023-10-09T00:00:00"/>
        <d v="2023-10-10T00:00:00"/>
        <d v="2023-10-11T00:00:00"/>
        <d v="2023-10-12T00:00:00"/>
        <d v="2023-10-17T00:00:00"/>
        <d v="2023-10-18T00:00:00"/>
        <d v="2023-10-19T00:00:00"/>
        <d v="2023-10-20T00:00:00"/>
        <d v="2023-10-21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18T00:00:00"/>
        <d v="2023-11-20T00:00:00"/>
        <d v="2023-11-21T00:00:00"/>
        <d v="2023-11-22T00:00:00"/>
        <d v="2023-11-23T00:00:00"/>
        <d v="2023-11-24T00:00:00"/>
        <d v="2023-11-25T00:00:00"/>
        <d v="2023-11-27T00:00:00"/>
        <d v="2023-11-28T00:00:00"/>
        <d v="2023-11-29T00:00:00"/>
        <d v="2023-11-30T00:00:00"/>
        <d v="2023-12-01T00:00:00"/>
        <d v="2023-12-04T00:00:00"/>
        <d v="2023-12-05T00:00:00"/>
        <d v="2023-12-06T00:00:00"/>
        <d v="2023-12-07T00:00:00"/>
        <d v="2023-12-08T00:00:00"/>
        <d v="2023-12-09T00:00:00"/>
        <d v="2023-12-11T00:00:00"/>
        <d v="2023-12-12T00:00:00"/>
        <d v="2023-12-13T00:00:00"/>
        <d v="2023-12-14T00:00:00"/>
        <d v="2023-12-15T00:00:00"/>
        <d v="2023-12-16T00:00:00"/>
        <d v="2023-12-17T00:00:00"/>
        <d v="2023-12-18T00:00:00"/>
        <d v="2023-12-19T00:00:00"/>
        <d v="2023-12-20T00:00:00"/>
        <d v="2023-12-21T00:00:00"/>
        <d v="2023-12-22T00:00:00"/>
        <d v="2023-12-23T00:00:00"/>
        <d v="2023-12-25T00:00:00"/>
        <d v="2024-01-02T00:00:00"/>
        <d v="2024-01-03T00:00:00"/>
        <d v="2024-01-04T00:00:00"/>
        <d v="2024-01-05T00:00:00"/>
        <d v="2024-01-06T00:00:00"/>
        <d v="2024-01-08T00:00:00"/>
        <d v="2024-01-09T00:00:00"/>
        <d v="2024-01-10T00:00:00"/>
        <d v="2024-01-11T00:00:00"/>
        <d v="2024-01-12T00:00:00"/>
        <d v="2024-01-13T00:00:00"/>
        <d v="2024-01-15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0T00:00:00"/>
        <d v="2024-02-13T00:00:00"/>
        <d v="2024-02-14T00:00:00"/>
        <d v="2024-02-15T00:00:00"/>
        <d v="2024-02-16T00:00:00"/>
        <d v="2024-02-17T00:00:00"/>
        <d v="2024-02-19T00:00:00"/>
        <d v="2024-02-20T00:00:00"/>
        <d v="2024-02-21T00:00:00"/>
        <d v="2024-02-22T00:00:00"/>
        <d v="2024-02-23T00:00:00"/>
        <d v="2024-02-24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s v=""/>
        <m u="1"/>
      </sharedItems>
    </cacheField>
    <cacheField name="Cliente" numFmtId="0">
      <sharedItems containsBlank="1" count="348">
        <s v="Gonzalez Alberto"/>
        <s v="Transporte Palloni"/>
        <s v="Hoyos Pato"/>
        <s v="Domanski Roberto"/>
        <s v="Quiroga Hector"/>
        <s v="Pisani Nicolas"/>
        <s v="Acotto Jorge"/>
        <s v="Crocinelli Carlos"/>
        <s v="Martin Jose"/>
        <s v="Formini Victor"/>
        <s v="Carrara Luis (bocha)"/>
        <s v="Muñoz"/>
        <s v="Barroso Ruben"/>
        <s v="Barroso Willy"/>
        <s v="Lucero Adrian"/>
        <s v="Rodriguez Jorge"/>
        <s v="Lang Juan Pablo"/>
        <s v="Orsa Antonio"/>
        <s v="Martinich Nahuel"/>
        <s v="Bertaina Damian"/>
        <s v="Isasis Luciana"/>
        <s v="Oviedo Jose Luis"/>
        <s v="Guerrieri Gladys"/>
        <s v="Verdus Silvio"/>
        <s v="Gigante Joni"/>
        <s v="Fernandez Gerardo"/>
        <s v="Baner Abu Grillo"/>
        <s v="Ocampo Manolo"/>
        <s v="Wesek Pini"/>
        <s v="Beriani Nazarena"/>
        <s v="Macagno Dante"/>
        <s v="Macagno Omar"/>
        <s v="Weizek Susana"/>
        <s v="Pujol Jorge"/>
        <s v="Pasini Carolina"/>
        <s v="Carrara Sandra"/>
        <s v="Cuevas Jorge"/>
        <s v="Weizur"/>
        <s v="Alvarez Guillermo"/>
        <s v="Alemandi Vanina"/>
        <s v="Penocello Vanesa"/>
        <s v="Pereyra Miguel"/>
        <s v="Flores Juanis"/>
        <s v="Castro Martin"/>
        <s v="Casas Juan Pablo"/>
        <s v="Suarez Luchi"/>
        <s v="Mendizabal Alicia"/>
        <s v="Creativiti S.A.S"/>
        <s v="Di Genaro Julio"/>
        <s v="Irouleguy Daniel"/>
        <s v="Vilares Roberto"/>
        <s v="Integral Agropecuaria"/>
        <s v="Municipalidad Laboulaye"/>
        <s v="Merlo Teresa"/>
        <s v="Bertaina Jesica"/>
        <s v="Medic"/>
        <s v="Goico Ana Paula"/>
        <s v="Mainero Rodolfo"/>
        <s v="Duran"/>
        <s v="Moretti Anabella"/>
        <s v="Gimenez Javier"/>
        <s v="Revol Juan"/>
        <s v="Guevara Mario"/>
        <s v="Borzolino Celeste"/>
        <s v="Borello Matias"/>
        <s v="Cane Emiliano"/>
        <s v="Oyola Alberto"/>
        <s v="Moretti Renato"/>
        <s v="Calderon Daniel"/>
        <s v="Manitto Rosana"/>
        <s v="Marciali Veronica"/>
        <s v="Mansuino Alberto"/>
        <s v="Ricci Arturo"/>
        <s v="Sambruno Guillermo"/>
        <s v="Gonzalez Gaston"/>
        <s v="Cabral Guillermo"/>
        <s v="Atonio Orsa"/>
        <s v="Juan Achabal"/>
        <s v="Domanski"/>
        <s v="Silveira Pililo"/>
        <s v="Oca Log S.A"/>
        <s v="Chirino Roberto"/>
        <s v="Urieltin"/>
        <s v="Flores Carlos"/>
        <s v="Wiesek Pini"/>
        <s v="Saladino Guillermo"/>
        <s v="Dutto Mariano"/>
        <s v="Valdenbraben Pepe"/>
        <s v="Andrada Horacio"/>
        <s v="Bustos Lolo"/>
        <s v="Molinari Luis"/>
        <s v="Angeleri Monica"/>
        <s v="Fiore Martin"/>
        <s v="Mainero Ariel"/>
        <s v="Falcón Corcho"/>
        <s v="Martina Carlitos"/>
        <s v="Lopez Kako"/>
        <s v="Cosaro Juan"/>
        <s v="Bueno Maria Elena"/>
        <s v="Magra Roberto"/>
        <s v="Giordano Hugo"/>
        <s v="San Jose Agropecuaria"/>
        <s v="Oliva Estela"/>
        <s v="Isseta Marcelo"/>
        <s v="Stap Carlos"/>
        <s v="Anconetani Teresa"/>
        <s v="Feraudo Roberto"/>
        <s v="Torres Fausto"/>
        <s v="Salgado Victor"/>
        <s v="Boiero Ricardo"/>
        <s v="Ventura Marcelo (padre)"/>
        <s v="Nardin Larisa"/>
        <s v="Isseta Marcos"/>
        <s v="Moreno Orlando"/>
        <s v="Silveira Alejandro"/>
        <s v="Airasca Gustavo"/>
        <s v="Dominguez Marcos"/>
        <s v="Eracci Jose"/>
        <s v="Bilinski Miguel"/>
        <s v="Toyos Pato"/>
        <s v="Pato Toyos"/>
        <s v="Dellafiore Mariano"/>
        <s v="Yili Florencia"/>
        <s v="Anastasi Dario"/>
        <s v="Perviú Jorge"/>
        <s v="Juanita"/>
        <s v="Dimarco Sebastian"/>
        <s v="Schefer Alberto"/>
        <s v="Holly Schefer"/>
        <s v="Pizzarro Jorge"/>
        <s v="Roman Agustin"/>
        <s v="Cipolla Miren"/>
        <s v="Capelleti Liliana"/>
        <s v="Rosas Alfredo"/>
        <s v="Gullino Andrea"/>
        <s v="Fernandez Heber"/>
        <s v="Issetta Eva"/>
        <s v="Magris Victorio"/>
        <s v="Vallejos Cristian"/>
        <s v="Albarracin German"/>
        <s v="Fernandez Reyes Mirta"/>
        <s v="Filippa Jorge"/>
        <s v="Giorgis Carlos"/>
        <s v="Issetta Marcos"/>
        <s v="Otategui Sergio"/>
        <s v="Gomez alejandra"/>
        <s v="Colombano Rodrigo"/>
        <s v="Romero Pablo"/>
        <s v="Gomez Alejandro"/>
        <s v="Surjat sergio"/>
        <s v="Emanuel Boudoux"/>
        <s v="Marcelo issetta"/>
        <s v="Ferrari Ramiro"/>
        <s v="Mirta Reyes"/>
        <s v="Anibal Ojeda"/>
        <s v="Gimenez Martin"/>
        <s v="Ale Gomez"/>
        <s v="Macagno matias"/>
        <s v="Russo "/>
        <s v="Gaspar iroulegui"/>
        <s v="Birche Ariel"/>
        <s v="Alvaro Rivas"/>
        <s v="Juan Pablo Lang"/>
        <s v="Erasi"/>
        <s v="Marcos Delvenga"/>
        <s v="Ferreira Luis"/>
        <s v="Maria Elena Bueno"/>
        <s v="Magdalena Trabuco"/>
        <s v="Sogno Agostina"/>
        <s v="Lopez Ines"/>
        <s v="Hugo Nicolino"/>
        <s v="Mariano Dutto"/>
        <s v="Marta Cabrera"/>
        <s v="Cane Mauricio"/>
        <s v="Fernandez Jorge"/>
        <s v="Garay Elias"/>
        <s v="Fernandez Martin"/>
        <s v="Ana Paula Fossano"/>
        <s v="Gaston Garaffo"/>
        <s v="Javier Medina"/>
        <s v="Ignacio Magra"/>
        <s v="Rodrigo Ameri"/>
        <s v="Morales Ariel"/>
        <s v="Jani Gigante"/>
        <s v="Tato Echar"/>
        <s v="Carlos Giorgis"/>
        <s v="Jorge Acotto"/>
        <s v="Juan Barral"/>
        <s v="Monica Schmall"/>
        <s v="Gustavo Lang"/>
        <s v="Cristian Dondena"/>
        <s v="Martinez Fermin"/>
        <s v="Emanuel Picco"/>
        <s v="Sandra Carrara "/>
        <s v="Alvarez Lautaro"/>
        <s v="Lucero Claudio"/>
        <s v="Erassi"/>
        <s v="Dellafiori Marcelo"/>
        <s v="Altamirano Alicia"/>
        <s v="Bocha Carrara"/>
        <s v="Sergio Picco"/>
        <s v="Proietti Mariano"/>
        <s v="Sabaini Ignacio "/>
        <s v="AGD"/>
        <s v="Victoria Airasca"/>
        <s v="Tosello Joaquin"/>
        <s v="Larisa Nardin"/>
        <s v="Dellafiori Santiago"/>
        <s v="Ubeda Jorge"/>
        <s v="Rodrigo Colombano"/>
        <s v="Domansky Roberto"/>
        <s v="Alonso"/>
        <s v="Oliva Stella"/>
        <s v="Laura Bongiorni"/>
        <s v="Ventura Marcelo"/>
        <s v="Monge Natalia"/>
        <s v="Magliano Debora"/>
        <s v="Astezana Mirta"/>
        <s v="Bufarini Alberto"/>
        <s v="Tonello Santiago"/>
        <s v="Ferrando Elba"/>
        <s v="Baravalle Andres"/>
        <s v="Davicino Richard"/>
        <s v="Tevez Jonatan"/>
        <s v="Gilli Florencia"/>
        <s v="Rodriguez Osvaldo"/>
        <s v="Loeiro Daniel"/>
        <s v="Gigante Alejandro"/>
        <s v="Magra Ignacio"/>
        <s v="Rodriguez Pablo"/>
        <s v="Tranquilli Silvio"/>
        <s v="Ojeda Anibal"/>
        <s v="Pra Adolfo"/>
        <s v="Estevez Jonatan"/>
        <s v="Magliano Barbara"/>
        <s v="Salas Jesus"/>
        <s v="Cuello Federico"/>
        <s v="Bongiorni Laura"/>
        <s v="Scarponi Matias"/>
        <s v="Largayoli Jorge"/>
        <s v="Gilli Cristian"/>
        <s v="Turri Rafael"/>
        <s v="Carrara Luis"/>
        <s v="Ruso Jose"/>
        <s v="Suarez Carlos"/>
        <s v="Pizzani Nicolas"/>
        <s v="Chavez Daniel"/>
        <s v="Barral Juan"/>
        <s v="Albarracin Mary"/>
        <s v="Wiesek Susana"/>
        <s v="Velasquez Rocio"/>
        <s v="Romeo Mauricio"/>
        <s v="Canepa Carlos"/>
        <s v="Hidalgo Carlos"/>
        <s v="Razzini Carolina"/>
        <s v="Cuevas Emanuel"/>
        <s v="Schefer Holly"/>
        <s v="Rodetti Walter"/>
        <s v="Constructora Guiar"/>
        <s v="Vollertsen Quique"/>
        <s v="Balestrelli Horacio"/>
        <s v="Pico Gabriel"/>
        <s v="Gallo Pepe"/>
        <s v="Juanita Gualpa"/>
        <s v="Martin Axel"/>
        <s v="Fenoglio Heber"/>
        <s v="Faro Cecilia"/>
        <s v="Aranda Pablo"/>
        <s v="Dellafiori Mariano"/>
        <s v="Paz Jose Maria"/>
        <s v="Boudoux Emanuel"/>
        <s v="Fava Carlos"/>
        <s v="Isasi Luciana"/>
        <s v="Lovera José"/>
        <s v="Keegan SA"/>
        <s v="Airaudo Alejandro"/>
        <s v="Cometto Franco"/>
        <s v="Barnard Agostina"/>
        <s v="Aimar Antonio"/>
        <s v="Verazay Mirta"/>
        <s v="Balestrelli Valentina"/>
        <s v="Prá Nancy"/>
        <s v="Molinari Quique"/>
        <s v="Principi Gabriela"/>
        <s v="Airasca Victoria"/>
        <s v="Perotti Luciano"/>
        <s v="Curti Carlos"/>
        <s v="Domansky Mauro"/>
        <s v="Estenssoro Juan"/>
        <s v="Lang Gustavo"/>
        <s v="Manassero Fanny"/>
        <s v="Costa Laura "/>
        <s v="Goria Chucho"/>
        <s v="Maurino Walter"/>
        <s v="Fernes Sergio"/>
        <s v="Barbero Cesar"/>
        <s v="Gullino Renzo"/>
        <s v="Ameri Rodrigo"/>
        <s v="Schmit Pablo"/>
        <s v="Paletti Eduardo"/>
        <s v="Bonancea Agustina"/>
        <s v="Romancin Mateo"/>
        <s v="Depascuale Carolina"/>
        <s v="Paredes Juan"/>
        <s v="Uretta Agustin"/>
        <s v="Caballero Jorge"/>
        <s v="Gatti Mariana"/>
        <s v="Borcetti Veronica"/>
        <s v="Pucca Veronica"/>
        <s v="Barral Fernando"/>
        <s v="Trivigno Raul"/>
        <s v="Irouleguy Gaspar"/>
        <s v="Castro Juan Carlos"/>
        <s v="Castro Juan Pablo"/>
        <s v="Roca Pedro"/>
        <s v="Alvarez Mauricio"/>
        <s v="Stap Nahuel"/>
        <s v="Ristorto Ester"/>
        <s v="Paez Federico"/>
        <s v="Bilinsky Miguel"/>
        <s v="Navarro Jose Luis"/>
        <s v="Benavidez Matias"/>
        <s v="Barovero Cristian"/>
        <s v="Mandrile Sebastian"/>
        <s v="Molinari Santiago"/>
        <s v="Green Carmen"/>
        <s v="Torres David"/>
        <s v="Urrutia Susana"/>
        <s v="Clemente Jose Luis"/>
        <s v="Diorio German"/>
        <s v="Bayo Titai"/>
        <s v="Rios Diego"/>
        <s v="Sicott Ariel"/>
        <s v="Gigante Jani"/>
        <s v="Llanos Raquel"/>
        <s v="Muñoz Gerardo"/>
        <s v="Creativity"/>
        <s v="Irrazabal Miguel"/>
        <s v="Etchart Tato"/>
        <s v=""/>
        <m u="1"/>
        <s v="Willy" u="1"/>
        <s v="Crochinelli Carlos" u="1"/>
        <s v="Emiliano Cane" u="1"/>
        <s v="Moretti Ani" u="1"/>
        <s v="Domanski Pichi" u="1"/>
        <s v="Carrara Bocha" u="1"/>
        <s v="Barroso" u="1"/>
      </sharedItems>
    </cacheField>
    <cacheField name="Remito y cliente" numFmtId="0">
      <sharedItems containsBlank="1"/>
    </cacheField>
    <cacheField name="Dominio" numFmtId="0">
      <sharedItems containsBlank="1" containsMixedTypes="1" containsNumber="1" containsInteger="1" minValue="127" maxValue="53932"/>
    </cacheField>
    <cacheField name="Vehículo" numFmtId="0">
      <sharedItems containsBlank="1" containsMixedTypes="1" containsNumber="1" containsInteger="1" minValue="147" maxValue="208" longText="1"/>
    </cacheField>
    <cacheField name="Kilómetros" numFmtId="0">
      <sharedItems containsBlank="1" containsMixedTypes="1" containsNumber="1" containsInteger="1" minValue="6299" maxValue="684240"/>
    </cacheField>
    <cacheField name="Trabajo realizado" numFmtId="0">
      <sharedItems containsBlank="1" containsMixedTypes="1" containsNumber="1" containsInteger="1" minValue="22" maxValue="22" count="840" longText="1">
        <s v="Service cambio de aceite y filtro."/>
        <s v="Control general del vehículo."/>
        <s v="Lavado motor."/>
        <s v="Rotación de ruedas."/>
        <m/>
        <s v="Cambiar cables de bujias y bujias."/>
        <s v="Service cambio de aceite y filtros."/>
        <s v="Control del vehículo."/>
        <s v="Scanear vehículo."/>
        <s v="Limpieza del cuerpo mariposa."/>
        <s v="Cambiar bujia de encendido."/>
        <s v="Control del véhiculo."/>
        <s v="Cambio de kit completo de distribución y correa poliv."/>
        <s v="Cambio de bomba de agua."/>
        <s v="Sacar tapa válvula."/>
        <s v="Limpieza y armado con sellador nuevo."/>
        <s v="Cambiar orring cuerpo mariposa."/>
        <s v="Correa poliv."/>
        <s v="Retenes de árboles de leva."/>
        <s v="Puesta a punto. Armado total."/>
        <s v="Desarmar suspensión lado derecho. "/>
        <s v="Colocar grasa y abrazaderas nuevas en fuelle de homocinética."/>
        <s v="Desarmar suspensión lado izquierdo."/>
        <s v="Sacar semi eje."/>
        <s v="Reparar con fuelle lado caja nueva. "/>
        <s v="Armado total, completar nivel de aceite caja velocidad."/>
        <s v="Cambiar reten de eje selector."/>
        <s v="de cambio. Colocar tornillos y arandelas nuevas en amortiguador derecho."/>
        <s v="Control parcial del vehiculo."/>
        <s v="Cambiar ambas correas poli V y polea tensora fija."/>
        <s v="Desarmar distribución completa."/>
        <s v="Cambiar kit de distribución con bomba de agua."/>
        <s v="Liquido refrigerante y correa poliv."/>
        <s v="Control tren delantero."/>
        <s v="Cambiar bieleta barra estabilizadora lado izquierdo."/>
        <s v="Auxilio."/>
        <s v="Cambio Bateria"/>
        <s v="Lavado.  Rotacion de ruedas."/>
        <s v="Cambio liquido refrigerante."/>
        <s v="Limpieza de déposito recuperador de agua y del circuito de refrigeración y purgado del mismo."/>
        <s v="Sacar tanque de combustible."/>
        <s v="Limpieza y cambiar bomba eléctrica."/>
        <s v="Desarmar frente de motor y cambiar retén de polea de cigüeñal, amortiguadores delanteros."/>
        <s v="Puesta en marcha."/>
        <s v="Service cambio de aceite y filtros. Colocar liquido desencrustante para limpieza interior de block. Rotacion de ruedas. Cambio juego de bujias."/>
        <s v="Desarmar distribución completa. Cambiar kit de distribucion. Cambiar termostato. Cambiar bomba de agua. Cambiar correa poly-v de alternador. Cambio de juego de pastillas de freno delateras. Limpieza de circuito de refrigeracion. Cambio de liquido refrigerante, purgado y puesta a punto. Armado total"/>
        <s v="Auxilio y cambio de bateria."/>
        <s v="Sacar tapa de cilindro desarmar integra."/>
        <s v="Limpieza y cambio de junta, tapa de cilindro y juego de juntas de descarbonizacion."/>
        <s v="Armado total puesta a punto cambiar aceite. Filtro de aceite, colocar líquido refrigerante."/>
        <s v="Limpieza interior del circuito de refrigeración."/>
        <s v="Cambiar kit de distribución."/>
        <s v="Cambiar bomba de agua y poleas."/>
        <s v="Limpiar circuito refrigerante. "/>
        <s v="Sacar parrilla de suspensión mismo lado."/>
        <s v="Reparar co ambos bujes nuevos y cambiar bujes de barra de estabilizadora."/>
        <s v="Regular convergencia."/>
        <s v="Cambiar pastillas de freno delanteras."/>
        <s v="Limpieza del circuito de refrigeración del depósito recuperador de agua."/>
        <s v="Cambiar líquido refrigerante."/>
        <s v="Cambiar radiador de agua y electro ventilador."/>
        <s v="Purgar circuito de refrigeración."/>
        <s v="Rotación de ruedas. Cambio de bujias."/>
        <s v="Control de bujias."/>
        <s v="Sopleteo de filtro de aire y filtro de pólen."/>
        <s v="Control de niveles."/>
        <s v="Sacar tapa de cilindro. Desarmar integra, limpieza."/>
        <s v="Cambiar junta tapa de cilindro. Armar tapa de de cilindro. Cambiar juego de juntas de descarbonización nuevo."/>
        <s v="Colocar tapa de cilindro, reajustar tapa de cilindro."/>
        <s v="Cambiar aceite y filtro."/>
        <s v="Colocar líquido refrigerante y purgar circuito."/>
        <s v="Mano de obra sin cargo."/>
        <s v="Cambiar cuerpo termostato completo."/>
        <s v="Trasbazado de líquido refrigerante."/>
        <s v="Control para viaje."/>
        <s v="Agregar aceite motor."/>
        <s v="Purgar circuito de refrigeración, control de pérdida."/>
        <s v="Cambiar kit, bomba de agua, correas poliv."/>
        <s v="Colocar depósito canister completo."/>
        <s v="Limpieza de cuerpo mariposa y de sensor MAF."/>
        <s v="Control de orring de admisión."/>
        <s v="Cambiar bujias."/>
        <s v="Control general de vehículo."/>
        <s v="Scanear vehiculo, cambiar bujias."/>
        <s v="Cambiar cuerpo completo de termostato."/>
        <s v="Depósito de agua con tapa."/>
        <s v="Armado total con líquido refrigerante y purgado del circuito."/>
        <s v="Reajustar tapa de cilindro prueba de temperatura y perdida de agua."/>
        <s v="Cambiar pastillas de freno."/>
        <s v="Lavado del motor. "/>
        <s v="Control de bujías."/>
        <s v="Cambiar bujías"/>
        <s v="Control de vehículo."/>
        <s v="Control de correa distribución."/>
        <s v="Control bomba de agua."/>
        <s v="Control vibración. Se halló  soporte motor superior izquierdo lado caja con algura."/>
        <s v="Desarmar ambos frenos traseros, limpieza de los mismos."/>
        <s v="Regulación de cinta y de freno de mano."/>
        <s v="Rotación."/>
        <s v="Ajustar ambas rótulas inferiores."/>
        <s v="Cambiar ambos bolilleros ruedas delanteras."/>
        <s v="(Se halló pérdida de aceite por distribución)"/>
        <s v="Desarmar y cambiar distribución completa, con bomba de agua."/>
        <s v="Cambiar retenes árbol de leva."/>
        <s v="Colocar liquido refrigerante."/>
        <s v="Cambiar luz baja lado izquierdo y una luz stop trasera."/>
        <s v="Control del vehículo. Scaneo"/>
        <s v="Scaneo del vehículo, borrar aviso inspección pendiente y diagnóstico válvula recirculadora se halló excesiva resistencia."/>
        <s v="Liquido refrigerante."/>
        <s v="Agregar aceite caja de transferencia."/>
        <s v="Control del vehiculo."/>
        <s v="Lavado del recuperador de agua."/>
        <s v="Purgado del circuito."/>
        <s v="Cambio de aceite y filtros."/>
        <s v="Cambiar kit bomba de agua."/>
        <s v="Liquido refrigerante, purgado del circuito refrigerante y cambiar correa poliv."/>
        <s v="Sacar tapa de cilindro íntegra."/>
        <s v="Limpieza, colocar tapa de cilindro reparada."/>
        <s v="Bomba de agua."/>
        <s v="Armado total.  Puesta a punto."/>
        <s v="Desarmar distribución completa. Cambiar."/>
        <s v="Cambiar correa poliv y correas tensoras de alternador."/>
        <s v="Bomba de agua. Cambiar líquido refrigerante, purgado."/>
        <s v="Puesta a punto. Cambiar bujias y cable de bujías."/>
        <s v="Armado total. "/>
        <s v="Cambiar bomba de agua."/>
        <s v="Pusta a punto. Armado total."/>
        <s v="Trasbazado líquido refrigerante, completar nivel."/>
        <s v="Purgado circuito de refrigeración."/>
        <s v="Cambiar bujes de punta barra estabilizadora."/>
        <s v="Desarmar distribución completa, cambiar Kit, bomba de agua"/>
        <s v="Correa poliv, liquido refrigerante, limpieza del depósito recuperador de agua."/>
        <s v="Purgado del circuito refrigerante. Puesta a punto .Armado total."/>
        <s v="Cambio de bujías."/>
        <s v="Se hayó amortiguador delantero derecho roto. Lavado motor."/>
        <s v="SERVICE"/>
        <s v="Desarmar distribución completa, limpieza."/>
        <s v="Cambiar kit, puesta a punto, lavado de circuito de refrigeraci{on."/>
        <s v="Cambiar retén de árbol de levas."/>
        <s v="Service, cambio de aceite y filtros."/>
        <s v="Engrase y rotación."/>
        <s v="Cambios bieletas barra estabilizadora lado derecho."/>
        <s v="Cambiar líquido refrigerante, limpieza y purgado del circuito."/>
        <s v="Cambiar ambos bujes de parrilla inferior y bujes de punta barra estabilizadora."/>
        <s v="Cambiar soporte caja velocidad inferior."/>
        <s v="Service cambio de aceite y filtros. "/>
        <s v="Control del tren delantero y alineación."/>
        <s v="Desarmar suspensión lado derecha."/>
        <s v="Cambiar bolilleros y retén de rueda delantero derecho."/>
        <s v="Armado total."/>
        <s v="Sacar caja de velocidad."/>
        <s v="Placa de disco crapodina, construir seguro de crapodina nuevo."/>
        <s v="rectificar alojamiento de seguro en placa de embrague."/>
        <s v="Armado total"/>
        <s v="Auxilio y cambiar bateria."/>
        <s v="Cambiar guiño de lado izquierdo."/>
        <s v="Luz de posición trasera derecha."/>
        <s v="Control del tren delantero."/>
        <s v="Cambiar rótula de suspensión inferior izquierda y superior izquierda."/>
        <s v="Cambiar luz delantera izquierda."/>
        <s v="Cambiar amortiguador delantero derecho."/>
        <s v="Controlar casoleta derecha. "/>
        <s v="Sacar ambas parrillas de suspensión."/>
        <s v="Cambiar bujes."/>
        <s v="Armado total. Regular convergencia."/>
        <s v="Ajustar soporte escape trasero."/>
        <s v="Control tren delantero y de alineación y cambiar bujias de encendido."/>
        <s v="FN:1429 5/7/2023"/>
        <s v="Controlar frenos traseros."/>
        <s v="Cambiar ambos cilindros de frenos."/>
        <s v="Regular cintas, controlar tren delantero."/>
        <s v="Cambiar ambas rótulas inferiores."/>
        <s v="Extremo de dirección lado derecho y fuelle de homocinética ambos lados."/>
        <s v="Cambiar kit bolilleros rueda trasera izquierda."/>
        <s v="Servicio cambio de aceite y filtros."/>
        <s v="Limpieza interior del block."/>
        <s v="Controlar perdida de agua."/>
        <s v="Cambiar depósito recuperador de agua."/>
        <s v="Purgar circuito,"/>
        <s v="Cambiar kit . Puesta a punto."/>
        <s v="Cambiar bomba de agua. lÍquido refrigerante."/>
        <s v="Polea de dirección hidráulica y cambiar polea de alternador, con embrague."/>
        <s v="Armado total. Agustin Ureta"/>
        <s v="Cambiar kit bomba de agua, puesta a punto."/>
        <s v="Cambiar correa poliv."/>
        <s v="Armado total. Cambiar líquido refrigerante. Purgado del circuito de refrigeración."/>
        <s v="Cambiar correa poliv y control del vehículo zona del choque."/>
        <s v="Reparar frenos ambas ruedas traseras."/>
        <s v="Liquido de frenos y purgar."/>
        <s v="Cambiar eje de caja selectora."/>
        <s v="Sacar aforador completo de bomba de combustible."/>
        <s v="Cambiar orring y rectificar asiento de válvula de retorno."/>
        <s v="Sacar, reparar dar tiro y ajuste a diferencial trasero."/>
        <s v="Control de nivel de aceite de caja de velocidad."/>
        <s v="Control tren delantero, se hayó amortiguador delantero trabado."/>
        <s v="Regulación de convergencia(alineación tren delantero)"/>
        <s v="Desarmar ambos frenos traseros. Limpieza regular cintas de frenos."/>
        <s v="Control de los mismos, regular freno de mano. Se hayó perdida de agua por caño salida de bomba de agua a radiador."/>
        <s v="Sacar tapa de válvula, limpieza y cambio de junta."/>
        <s v="Cambiar cuerpo de termostato completo."/>
        <s v="Completar con líquido refrigerante."/>
        <s v="Purgar circuito ."/>
        <s v="Lavado de déposito recuperador de agua."/>
        <s v="Cambio precap lado izquierdo."/>
        <s v="Service. Cambio de aceite y filtros."/>
        <s v="Desarmar distribución."/>
        <s v="Cambiar kit distribución. Cambiar correa poliv."/>
        <s v="Cambiar espirales delanteros"/>
        <s v="Reajustar tapa de cilindro con sella grieta wurth"/>
        <s v="Desarmar distribución. Cambiar distribución completa con bomba."/>
        <s v="cambiar correa poliv. Cambiar refrigerante."/>
        <s v="Lavar depósito de agua."/>
        <s v="Lavado de motor."/>
        <s v="Reparación de radiador de agua y prueba de intercambiador de calor de aceite de motor y caja de velocidad."/>
        <s v="Sacar radiador de agua hacer reparar. "/>
        <s v="Prueba de intercambiador de calorde aceite caja de velocidad. "/>
        <s v="Sacar intercambiador de aceite motor."/>
        <s v="Cambiar orring. Armado total."/>
        <s v="Limpieza interior de circuito de refrigeración."/>
        <s v="Cambiar termostato. Cambiar refrigerante motor."/>
        <s v="Cambiar aceite de caja de velocidad."/>
        <s v="Cambio de bateria."/>
        <s v="Contrl del vehículo."/>
        <s v="Lavado. Cambiar ambas rótulas inferiores. "/>
        <s v="Regular convergencia"/>
        <s v="Cambiar fuelle homocinética lado izquierdo."/>
        <s v="Se hayó buje de parrilla delantera roto."/>
        <s v="service: cambio de aceite y filtro."/>
        <s v="controlor vehiculo."/>
        <s v="cambiar bujias de encendido y cables."/>
        <s v="cambiar kit termostato y puesta a punto."/>
        <s v="cambiar correa poliv, polea tensora de correa poliv."/>
        <s v="liquido refrigerante y purgar circuito."/>
        <s v="Cambiar bolillero rueda izquierda."/>
        <s v="Cambiar cuatro bujes de parrilla."/>
        <s v="Cambiar bieleta rueda trasera derecha."/>
        <s v="Recambio de bulbo de presión de aceite."/>
        <s v="Control neumáticos, bujías, luces, tren delantero, correa, escobilla."/>
        <s v="Cambio de lámparas"/>
        <s v="Desarmar distribucuión completa. Cambiar bomba de agua limpieza de zona."/>
        <s v="Armado total, puesta a punto."/>
        <s v="Sacar semi eje lado derecho, cambiar retén salida de caja."/>
        <s v="Completar nivel de aceite caja velocidad."/>
        <s v="Reparar semieje con fuelle con punta despazable nueva y engrasar. Lavado motor."/>
        <s v="Sacar turbo múltiple de escape."/>
        <s v="Cambiar tapones de block izquierdo."/>
        <s v="Limpieza circuito refrigeración."/>
        <s v="Cambio refrigerante y purgado del circuito."/>
        <s v="Lavado interior del block."/>
        <s v="Rotación. Control del vehículo."/>
        <s v="Scanear vehículo ."/>
        <s v="Cambiar bujías y bobina, prueba de bobina."/>
        <s v="Cambio de bieleta barra estabilizadora lado izquierdo."/>
        <s v="Cambio de retenes de válvula y árbol de levas."/>
        <s v="Armado de tapa con junta y bulone ( nuevo)."/>
        <s v="Recambio bomba, distribución y correa."/>
        <s v="Recambio de aceite y filtro."/>
        <s v="Puesta a punto."/>
        <s v="Service cambio de aceite y filtro. Control del vehículo."/>
        <s v="Cambio parrilla lado derecho y extremo del mismo lado."/>
        <s v="Rotar ruedas."/>
        <s v="Cambiar orring en caño de agua."/>
        <s v="Completar líquido refrigerante y purgar circuito."/>
        <s v="Cambio bieleta barra estabilizadora"/>
        <s v="Enderezar chapón."/>
        <s v="Sacar tapa de cilindro. "/>
        <s v="Limpieza y reacondicionamiento."/>
        <s v="Rearmado con junta nueva."/>
        <s v="Recambio bomba de agua."/>
        <s v="Lavado de dépósito refrigerante."/>
        <s v="Lavado de circuito de aceite."/>
        <s v="Cambio de filtro de aceite y aceite nuevo a nivel."/>
        <s v="Lavado de motor y varios de motor"/>
        <s v="Puesta a punto, armado total."/>
        <s v="Cambio de distribución con bomba de agua."/>
        <s v="Bujes de barra estabilizadora."/>
        <s v="Service cambio de aceite y filtros. Control del vehículo"/>
        <s v="Se encontró rotura ambos precap de dirección."/>
        <s v="Fuelle de cremallera lado izquierdo y bieleta barra estabilizadora."/>
        <s v="Reparar escobilla trasera."/>
        <s v="Se encontró rotura precap extremo dirección lado derecho y ambos bujes barra estabilizadora."/>
        <s v="Distribución con bomba."/>
        <s v="Rótula lado izquierdo."/>
        <s v="El importe de la factura se irán debitando a medida que se acrediten sus entregas."/>
        <s v="Control general del vehículo para viaje."/>
        <s v="Ajustar canasto rueda de auxilio."/>
        <s v="Control de libras en neumáticos y de alineación del tren delantero."/>
        <s v="Rotación ."/>
        <s v="Sacar tapa de cilindros, remover 16 válvulas dobladas."/>
        <s v="Reparar asientos de válvulas."/>
        <s v="Armado de tapa, colocación."/>
        <s v="Armado de distribución."/>
        <s v="Suplementar bujes barra estabilizadora parte central."/>
        <s v="Engrase. Control niveles de aceite de diferencial trasero y caja  de transferencia."/>
        <s v="Control tren delantero, cambiar amortiguadores y cazoleta delantera derecha."/>
        <s v="Sacar amortiguadores lado izquierdo cambiar cazoleta."/>
        <s v="Distribución con bomba. Limpieza bulbo de temperatura.. Recambio de lámparas"/>
        <s v="Cambio de bujes de parrilla."/>
        <s v="Bujes  de barra estabilizadora."/>
        <s v="Presostato de dirección hidráulica."/>
        <s v="Completar nivel de líquido de dirección hidráulica."/>
        <s v="Alineación de ruedas."/>
        <s v="Bajar tanque, desagotar y limpiar."/>
        <s v="Limpieza y desubtrucción de aforador."/>
        <s v="recambio bomba de nafta."/>
        <s v="Desubtrucción linea de combustible."/>
        <s v="Remplazo y reacondicionamiento de rampa de inyectores y ramal."/>
        <s v="Remplazo de sensor de temperatura. Prueba de termostato remplazo de oringg y armado."/>
        <s v="Reacondicionamiento admisión y ramal principal."/>
        <s v="Reacondicionamiento tapa de válvula ( pico quebrado y pcv)"/>
        <s v="Puesta en marcha. Lavado del interior del block del motor parte de aceite. "/>
        <s v="Control de bujías de encendido, de bobina."/>
        <s v="Completar nivel de aceite en caja de velocidad."/>
        <s v="Cambio de ambos bujes de parrilla."/>
        <s v="Desarmar suspensión delantera de ambos lados ."/>
        <s v="Sacar ambas parrillas inferiores, reparar las mismas con bujes nuevos. Armado total."/>
        <s v="Cambiar bujías de precalentamiento y ajustar correa poliv."/>
        <s v="Service cambio de aceite y filtros"/>
        <s v="Control del vehículo, control tren delantero."/>
        <s v="Distribución con bomba. Recambio polea tensora poliv."/>
        <s v="Drenado y purgado sistema de refrigeración . Rotación de ruedas. Revisión de bolilleros traseros."/>
        <s v="Controlar bolillero trasero se hayó bolillero lado derecho trasero roto."/>
        <s v="Cambiar ambos amortiguadores. Cambiar ambas cazoletas. Regular topes, regular convergencia."/>
        <s v="Cambio de foco delantero izquierdo"/>
        <s v="Recambio retenes distribución árbol de levas"/>
        <s v="Trabajo en garantia del taller"/>
        <s v="Control de punto de distribución"/>
        <s v="Controlar presión de aceite"/>
        <s v="Rótula lado derecho y pastillas de freno."/>
        <s v="Distribución con bomba y correa poliv."/>
        <s v="Filtro habitáculo."/>
        <s v="Juntas tapas de válvulas."/>
        <s v="Control bolilleros de rueda."/>
        <s v="Desprender barra estabilizadora suplementar bujes centrales de barra."/>
        <s v="Accoto trabajo alternador"/>
        <s v="Cambiar cables de freno de mano lado izquierdo y regular cintas traseras."/>
        <s v="y limpieza ambos frenos traseros."/>
        <s v="Bateria 12w90 Ah"/>
        <s v="Cambiar correa de distribución."/>
        <s v="Correa poliv, polea tensora de tensor movil."/>
        <s v="Liquido refrigerante y purgar."/>
        <s v="Cambiar aceite de caja."/>
        <s v="Control de bolilleros ruedas traseras y delanteras. "/>
        <s v="Cambiar masa rueda trasera derecha con ABS."/>
        <s v="Sacar tapa de cilindro. Desmantelar la tapa y mandar a rellenar.Hacer asientos de válvula y segmentar."/>
        <s v="Armado de tapa. Armado de admisión y escape de junta nueva."/>
        <s v="Armado de distribución sin cambiar correa y tensor. Llenado y purgado sistema de refrigeración."/>
        <s v="Reparación de escape."/>
        <s v="Desarmar distribución completa con bomba."/>
        <s v="Colocar Kit nuevo distribución con bomba. Cambiar correa poliv."/>
        <s v="Liquido refrigerante. Control tren delantero. Puesta a punto."/>
        <s v="Remplazo de cuerpo mariposa, electrónico."/>
        <s v="Remplazo de cuerpo mariposa electrónico."/>
        <s v="Scanear  vehículo borrar fallas de averia."/>
        <s v="Control tren delantero. Cambiar bieleta barra estabilizadora lado derecho."/>
        <s v="Cambiar punta reguladora de cable selector de cambio."/>
        <s v="Regular entrada de cambios."/>
        <s v="Auxilio. Service cambio de aceite y filtros."/>
        <s v="Cambio de correa poliv."/>
        <s v="Cambiar bieleta barra estabilizadora lado derecho control tren delantero."/>
        <s v="Control de perfecto funcionamiento de correa poliv."/>
        <s v="Chequeo general."/>
        <s v="Cambio de correa y tensor distribución s/bomba."/>
        <s v="Desarmar distribución ."/>
        <s v="Sacar tapa de válvula. Pulir apoyo retenes en árbol de levas."/>
        <s v="Armar y colocar retenes nuevos en árbol de levas. "/>
        <s v="Poner a punto distribución con herramientas."/>
        <s v="Revisar tren delantero."/>
        <s v="Sacar parrilla de suspensión."/>
        <s v="Reparar con buje parte delantero nuevo. Armado total. Regulación de convergencia."/>
        <s v="Cambiar bieleta de barra estabilizadora lado izquierdo."/>
        <s v="Desarmar frente de vehículo. Radiadores, electro etc."/>
        <s v="Sacar tapa de cilindros limpieza de roscas en block y de superficie de block."/>
        <s v="Colocar tapa de cilindro rectificada con juntas y bulones nuevos."/>
        <s v="Limpieza de admisión y armado con inyectores nuevos."/>
        <s v="Poner apunto distribución con herramientas. Armado del mismo con guía y juntas de tapa de distribución nueva."/>
        <s v="Cambio de aceite y filtro, cambiar garganta de agua trasera de tapa de cilindro, junta de bomba de alta presión."/>
        <s v="Cambio de aceite y filtro."/>
        <s v="Liquido refrigerante, purgado de circuito, puesta en marcha, controlar aceite de caja velocidad y diferencial delantero y trasero."/>
        <s v="Desarmar frente de vehículo, sacar radiador de agua, hacer reparar."/>
        <s v="Armado total. Cambiar líquido refrigerante, purgado de circuito central de pérdida de agua y de correcto funcionamiento de electroventilador.desarmar parte derecha del vehículo."/>
        <s v="Cambiar bomba de agua . Armado total, dar ajuste correctode correa poliv."/>
        <s v=" Service cambio de aceite y filtros."/>
        <s v="Agregar aceite a la caja de velocidad 75w80 ."/>
        <s v="Cambiar precap lado conductor."/>
        <s v="Cambiar extremo lado derecho. Control tren delantero."/>
        <s v="Regular convergencia. (dejar volante derecho)"/>
        <s v="Sacar cable selector de cambio, lubricar y colocar."/>
        <s v="Previo a eso sacar chapón deflector de escape, desarmar"/>
        <s v="parte de base de palanca de cambio para sacar cambio."/>
        <s v="Desarmar distribución completa, cambiar kit, bomba de agua, armado total puesta a punto."/>
        <s v="Sacar radiador de agua hidrolavar armado total, cambio líquido refrigerante, cambiar poleas tensoras acanaladas, polea tensora fija superior y correa poliv."/>
        <s v="Service cambio de aceite y filtros, control general del vehículo regulación de cintas traseras de freno. Controlar niveles de aceite diferenciales delantero y trasero cpmpletar nive y caja velocidad y de transferencia."/>
        <s v="Scanear vehículo, cambiar bujías de encendido."/>
        <s v="Aislar capuchones de bobina de encendido."/>
        <s v="Controlar aceite de caja. Controlar aceite de motor."/>
        <s v="Controlar perdidas de agua, de aceite. No se encontró perdida alguna. Cambiar tapa deposito de agua"/>
        <s v="Sacar tapa de cilindro. Soldar y anular tapón agua bajo múltiple de admisión."/>
        <s v="Rearmado con junta nueva. Rearmado admisión y escape. Puesta a punto. Llenado y purgado sistema de refrigeración mas limpieza de circuito."/>
        <s v="Reparación y reacondicionamiento cuerpo porta termostato."/>
        <s v="Service cambio de aceite y filtros. Rotación"/>
        <s v="Cambiar bujes de parrilla lado conductor."/>
        <s v="Cambio de fuelle y bujes de barra estabilizadora."/>
        <s v="Cambiar fuelle de cremallera lado derecho y cambiar bujes barra estabilizadora centrales y puntas."/>
        <s v="Service cambio de aceite y filtros. impieza de depósito líquido refrigerante. Distribución con bomba. Desarmar distribucion completa. Cambiar kit, bomba de agua, liquido refrigerante, correas poliv, puesta punto, armado total. Purgar circuito de refrigeracion"/>
        <s v="Desarmar distribución completa, cambiar kit, bomba de agua."/>
        <s v="Puesta a punta armado total. Cambiar líquido refrigerante. Lavado motor."/>
        <s v="Purgado circuito de refrigeración. Cambiar correas poliv y alternador de D/H. Cambiar bujías."/>
        <s v="Service cambiar aceite y filtros. Control general del vehículo."/>
        <s v="Reparación codo conexión gaseo tapa de válvula a plenum de admisión."/>
        <s v="Reparación de soporte radiador lado conductor."/>
        <s v="Control del nivel de aceite. Regular cinta de frenos traseras."/>
        <s v="Service cambio de aceite y filtro. Rotación"/>
        <s v="Control del vehículo. Lavado del motor."/>
        <s v="Cambiar depósito de agua."/>
        <s v="Service cambio de aceite y filtros. Rotación."/>
        <s v="Sacar alternador desprender compresor aire acondicionado sacar base de aire acondicionado y alternador.Sacar tornillo cortado reparar roscas armar base colocar compresor aire acondicionado y alternador nuevo con bulón nuevo.Cambiar correa poliv puesta en marcha"/>
        <s v="Cambiar correa distribución con bomba de agua y correa poliv."/>
        <s v="Cambiar correa poliv. Lavado de motor."/>
        <s v="Desprender cuna bajo motor, sacar carter, limpieza."/>
        <s v="Cambiar bomba de aceite controlar cojinete de biela, controlar presión de aceite."/>
        <n v="22"/>
        <s v="Remplazo válvula de control de refrigerante por vacío."/>
        <s v="Completar nivel del líquido refrigerante y purgado."/>
        <s v="Control general."/>
        <s v="Cambio de pastillas de freno."/>
        <s v="Control de poleas en el circuito auxiliar, cambiar correa poliv y polea tensora del tensor móvil."/>
        <s v="Controlar tren delantero."/>
        <s v="Se hayó bieleta barra estabilizadora lado izquierdo con ruido y juego. Bujes de parrilla con goma despegados."/>
        <s v="Controlar tren delantero cambiar ambas bieletas de barra estabilizadora( izquierda y derecha)"/>
        <s v="Lavado de motor y parte inferior del vehículo."/>
        <s v="Control del vehículo cambiar polea tensora de correa polyv y correa polyv."/>
        <s v="(SE HAYÓ TORNILLO CLAVADO EN RUEDA DELANTERA DERECHA HACER ARREGLAR)"/>
        <s v="Control tren delantero. Limpieza y dar luz."/>
        <s v="Regular palanca de freno de mano."/>
        <s v="Cambiar correas polyV. Control tren delantero, sacar parrilla suspensión lado derecho. Reparar ambos bujes nuevos. Cambiar precap del mismo lado. Y bieleta barra estabilizadora lado izquierdo."/>
        <s v="Rotación. Cambiar bieleta lado conductor. Cambiar precap lado derecho."/>
        <s v="Regular convergencia. Cambiar focos."/>
        <s v="Cambiar precap, extremo y fuelle lado izquierdo."/>
        <s v="Cambiar bujes de barra estabilizadora. Sacar bujias limpiar y regular luz de bujia."/>
        <s v="                                                   "/>
        <s v="Rotación. Control general del vehículo."/>
        <s v="Control para viaje, completar nivel de aceite D/H. De aceite de motor."/>
        <s v="Cambio de lampara H7"/>
        <s v="Realizar cambio de distribución con bomba de agua."/>
        <s v="Cambiar escape y multiple de escape. Desarmar interior de vehiculo parte baul. Sacar aforador completo. Cambiar bomba de nafta y valvula reguladora de presion. Cambiar juego de bujias y cables de bujias. Controlar puesta a punto de motor. Escanear vehiculo en varias oportunidades y medir presion de combustible. Armado total. Puesta en marcha. Cambiar filtro de nafta y filtro de aire."/>
        <s v="Desarmar distribución y cambiar Kit nuevo con bomba de agua y correa poliv mas liquido refrigerante. Cambio de bujias."/>
        <s v="Recambio réten árbol de levas. Distribución con bomba y correa poly v."/>
        <s v="Recambio radiador y mangueras refrigeración. Limpieza de garganta y recambio de orring."/>
        <s v="Recambio de líquido y purgado sistema refrigerante. Recambio junta de tapa de válvula de gaseo."/>
        <s v="Revisión y limpieza de bujías. Recambio fuelle homocinética lado acompañante y bolillero de rueda."/>
        <s v="Recambio bulbo de electro."/>
        <s v="Sacar chapón bajo motor. Colocar buje nuevo en trasbazador selector de cambios en caja de velocidad. Armado total."/>
        <s v="Control tren delantero, revisar aceite diferencial y caja de velocidad."/>
        <s v="Auxilio. Sacar burro, mandar a reparar y volver a colocar.Reparación burro arranque."/>
        <s v="Scanear vehículo y cambiar bobina."/>
        <s v="Control del vehículo. Controlar correa de distribución."/>
        <s v="(cambiar a los 40000km) Medir alineación del tren delantero."/>
        <s v="Control freno delantero, cambiar pastillas de freno delantera."/>
        <s v="Lubricar pernos, corredera de caliper de frenos."/>
        <s v="Cambiar apoyo interior de resorte de ambos amortiguadores delanteros."/>
        <s v="Limpieza cambiar kit, bomba de agua, líquido refrigerante, armado total."/>
        <s v="Puesta a punto. Cambiar correas poliv. Cambiar cables de bujias."/>
        <s v="Service cambio de aceite y filtro. Rotacion de ruedas. Cambio de bujias. Cambio de foco stop de freno derecho"/>
        <s v="Cambio de amortiguadores"/>
        <s v="Desmontar trompa completa. Drenaje líquido refrigerante."/>
        <s v="Sacar motor. Cambiar distribución y bomba de agua motor nuevo."/>
        <s v="Intercambiar cuerpo de termostato."/>
        <s v="Prueba de termostato. Intercambiar cuerpo de gaseo con orrings nuevos. Poner motor nuevo."/>
        <s v="Montar perifericos y frente de motor. Service cambio de aceite y filtros."/>
        <s v="Cambio de correas poliv. Enjuague y purgado del circuito refrigerante."/>
        <s v="Cambio de cables de bujias. Lavado motor."/>
        <s v="Cambiar escobillas parabrisa delantero y trasero."/>
        <s v="Cambio pastillas de freno."/>
        <s v="Control tren delantero y de perdidas de aceite"/>
        <s v="Cambio de ambos precap. Cambio de reten salida de caja lado izquierdo. Agregar 1lts de aceite 80w90 a caja. Regular convergencia"/>
        <s v="Control general para viaje. Poner en correcta posicion cable de embrague y ramal de cables motor"/>
        <s v="Recambio de amortiguadores traseros."/>
        <s v="Sacar cremallera de direccion, enviar a reparar a Rio IV y colocar. Regular comergencia. "/>
        <s v="Cambio de cilindro de freno trasero lado conductor. Regulacion freno de mano. Purgado y completar nivel de liquido. Cambio de cables y bujias. Lavado de motor"/>
        <s v="Service completo. Cambio de 4 filtros. Rotacion. Engrase. Control de frenos"/>
        <s v="Desarmar suspensión delantera izquierda. Sacar semieje. Limpieza. Reparar con bolillero reten y ambos fuelles nuevos. Armado total. Regular comergencia. Completar aceite de caja de velocidad."/>
        <s v="Service cambio de aceite y filtro. Control general del vehiculo"/>
        <s v="Desmontar consola central. Desarmar selectora y palanca de cambios. Fabricar buje de cable selector de cambios y colocar con tope arandela el nuevo seguro seger. Rearmado consola control. Prueba y ajuste selección de cambios."/>
        <s v="Controlar bieleta barra estabilizadora lado izquierdo.Controlar bolillero."/>
        <s v="Se hayo bolillero rueda trasera izquierda ruido."/>
        <s v="Service. Cambio de aceite y filtros. Rotacion. Cambiar distribucion con bomba de agua, refrigerante motor. Lavado del deposito de agua."/>
        <s v="Recambio bomba de agua VMG por OEM. Completar nivel y purgado sistema liquido refrigerante."/>
        <s v="Control general del vehiculo para viaje."/>
        <s v="Control general del vehiculo para viaje. Cambio de pastillas de freno. Regulacion cinta trasera. Desengranar piston de caliper de freno de rueda delantera derecha."/>
        <s v="Controlar bomba de direccion hidraulica y cremallera de direccion hidraulica. Ajustar correa de compresor de aire acondicionado de caja termica. Precintar mangueras de aire acondicionado. No se hayaron fallas."/>
        <s v="Rectificar gancho en ambos discos de freno delantero. Pulir y limpieza de pastillas de freno"/>
        <s v="Desarmar distribucion completa. Limpieza. Cambiar kit de distribucion, bomba de agua, puesta a punto. Armado total. Cambiar correa poly-v y liquido refrigerante. Purgar circuito de refrigeracion. Regular cinta de freno trasero y freno de mano."/>
        <s v="Levantar suspensión. Control de temperatura. Trabar biscoso."/>
        <s v="Service cambio de aceite y filtros. Control general del vehiculo."/>
        <s v="Service cambio de aceite y filtros. Rotacion de ruedas, controlar tren delantero. Cambiar ambos rotulos inferiores. Cambiar manguera de intercooler superior. Cambiar correa poly-v. Control de correas tensoras. Reparar pinchadura en rueda delantera izquierda. Regular cinta de frenos traseros y de mano."/>
        <s v="Desarmar distribucion completa. Limpieza. Cambiar kit de distribucion, bomba de agua, puesta a punto. Armado total. Cambiar correa poly-v y liquido refrigerante. Purgar circuito de refrigeracion. Sacar tapa de valvula. Limpieza. Cambiar junta tapa de valvula. Armado total. Controlar tren delantero. Suplementar bujes de barra estabilizadora."/>
        <s v="Cambio de fuelle de cremallera lado izquierdo"/>
        <s v="Service cambio de aceite y filtros. Rotacion de ruedas. Control de bujias. Limpieza de cuerpo mariposa. Lavado de motor."/>
        <s v="Service cambio de aceite y filtros. Control del vehículo. Control tren delantero. Cambiar ambas rotulas inferiores. Sacar barra de mando. Cambiar cruceta delantera. Engrase. Cambiar luz de posicion delanrtera derecha. Controlar correa de distribucion y poly-v. Cambiar precap de direccion lado izquierdo y ambos fuelles de cremayera. Controlar alineacion y regular convergencia."/>
        <s v="Escaneo del vehiculo. Sacar cuerpo mariposa. Limpieza del mismo. Regulacion de peines endelgas de apertura mariposa. Armado total. Borrado de fallos de motor en ecu."/>
        <s v="Service completo. Cambio de aceite y filtros. Control general del vehiculo. Rotacion de ruedas. Cambio correa poly-v y polea tensora movil. Balancear 4 ruedas y medir alineacion."/>
        <s v="Service completo. Cambio de aceite y filtros. Control general del vehiculo. Cambiar bieleta de barra estabilizadora lado derecho. Cambiar foco de stop."/>
        <s v="Escaneo del vehiculo. Borrar fallo de motor. Cambiar bobina y cables de bujias. Sacar bujias. Limpieza. Dar luz. Armado total."/>
        <s v="Sacar tapa de cilindros. Limpieza de superficies de tapa y block. Limpieza de orificios de block. Rearmado de tapa con junta nueva. Rearmado de distribucion y puesta a punto. Lavado y purgado de circuito refrigerante. "/>
        <s v="Service completo. Cambio de aceite y filtros. Rotacion de ruedas. Lavado de motor."/>
        <s v="Control del vehiculo. Escaneo. Cambiar bobina n1. Cambio de bujias. Cambiar caño de agua de base bomba de agua a mangera inferior de radiador. Completar con liquido refrigerante."/>
        <s v="Service completo. Cambio de aceite y filtros. Control general del vehiculo. Cambio de pastillas de freno. Cambio de bujias."/>
        <s v="Sacar cardan/barra de mando. Cambiar dos crucetas. Engrasar. Colocar cardan/barra de mando"/>
        <s v="Desmontar trompa completa. Desagotar sistema de refrigeracion. Cambiar radiador. Montar nuevamente la trompa. Colocar liquido refrigerante nuevo y purgar sistema. Control general para viaje."/>
        <s v="Service completo. Cambio de aceite y filtros. Cambio juego de cables de bujias."/>
        <s v="Service filtro de aceite y combustible. Revision, limpieza y ajuste de luz en bujias. Control general del vehiculo."/>
        <s v="Cambio de aceite motor y filtro de aceite. Ajustar abrazadera de toma de aire. Resetear kilometraje para proximo servicio."/>
        <s v="Sacar caja de velocidad, placa, disco y crapodina. Cambiar kit de embrague completo, limpioeza de caja de velocidad. Cambiar guia de crapodina y retenes salidos de semiejes. Completar nivel de aceite de caja."/>
        <s v="Escaneo del vehiculo, prueba de bobinas y control de bujias. Sacar inyectores, enviar a Rio IV, prueba de los mismos.  Reemplazo de caudal, resistencia e inyector n°3. Armado total. Cambiar aforador (flotante de combustible)."/>
        <s v="Service completo. Cambio de aceite y filtros. Rotacion. Control general del vehiculo."/>
        <s v="Service completo. Cambio fuelle de cremayera lado conductor y ambos bujes de barra estabilizadora. Cambiar dos lamparas piojito. Regular convergencia"/>
        <s v="Service completo. Cambio de aceite y filtros."/>
        <s v="Service completo. Cambio de aceite y filtros. Control general del vehiculo. Rotacion de ruedas."/>
        <s v="Controlar bolilleros de ruedas. Cambiar masa trasera derecha."/>
        <s v="Sacar termostato. Colocar en correcta posicion. Cambiar oring especial para termostato. Completar nivel de liquido refrigerante."/>
        <s v="Cambiar oring en manguera de calefaccion lado derecho. Completar liquido refrigerante. Purgar circuito. Eliminar perdida de agua."/>
        <s v="Cambio de tapa de cilindros."/>
        <s v="Service completo. Cambio de aceite y filtros. Rotacion. Cambiar bujias. Lavado de motor"/>
        <s v="Desarmar suspension lado izquierdo. Sacar semieje, reparar con fuelle nuevo. Trasbasado con aceite de caja de velocidad y completar nivel. Armado total. Control de alineacion. Cambiar cable de embrague."/>
        <s v="Service completo. Cambio de aceite y filtros. Control general del vehiuclo."/>
        <s v="Control tren delantero. Cambiar bujes de barra estabilizadora. Sacar ambas parrillas de suspension. Reparar con rotulas nuevas. Armado total. Regular convergencia. Rotacion."/>
        <s v="Control de correcto funcionamiento de circuito de correa poly-v. Cambiar correa poly-v. Dar ajuste según marcas. Service cambio de aceite y filtros. Control general del vehiculo. Control tren delantero. Cambiar bieleta de barra estabilizadora lado derecho. Cambiar varilla de aceite."/>
        <s v="Service completo. Cambio de aceite y filtros. Cambio de bujias. Rotacion de cubiertas."/>
        <s v="Service completo. Cambio de aceite y filtros. Cambio de bujias. Reparacion de escobilla trasera."/>
        <s v="Desarmar suspensión de ambos lados. Cambiar ambos amortiguadores delanteros. Bajar cuna bajo motor. Cambiar bujes centrales de barra estabilizadora. Armado total. Cambiar bieleta lado acompañante."/>
        <s v="Sacar caja de velocidad y placa de disco. Limpieza completa de los mismos. Cambiar crapodina. Armado total."/>
        <s v="Cambiar cuerpo de termostato completo. Completar liquido refrigerante. Purgar circuito de refrigeracion. Prueba de temperatura y perdidas de refrigerante. Auxilio."/>
        <s v="Cambiar cuerpo de termostato completo. Completar liquido refrigerante. Purgar circuito de refrigeracion. "/>
        <s v="Control tren delantero. Sacar chapon bajo motor. Lavado del mismo. Desarmar suspension lado izquierdo. Sacar semieje. Reparar con bolillero reten y fuelle lado caja nuevo. Trasbasado de aceite de caja. Completar nivel. Colocar arandelas espaciadoras en selector de cambios (dar ajustes a cambios)."/>
        <s v="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s v="Recambio de torrington en eje trasero. Service cambio de aceite y filtros. Cambio ambas lamparas de posicion."/>
        <s v="Cambiar correa poly-v. Auxilio. Control de poleas"/>
        <s v="Sacar y colocar burro de arranque."/>
        <s v="Cambiar bieleta de barra estabilizadora lado derecho. Control tren de alineacion."/>
        <s v="Control de perdidas de aceite. Cambiar bulbo de presion de aceite. Controlar bobina de encendido, buias y cables de bujias. Cambiar cables de bujias. Cambiar bomba de freno, liquido de freno y purgar."/>
        <s v="Service completo. Cambio de aceite y filtros. Control general del vehiculo."/>
        <s v="Service completo. Cambio de aceite y filtros. Rotacion de ruedas. Recambio de correa poly-v."/>
        <s v="Control tren delantero. Cambiar ambos bujes de barra estabilizadora."/>
        <s v="Auxilio mecanico. Anular ficha contactor de llave de arranque en burro y reemplazar por un terminal pala hembra forrado en termocontraible. "/>
        <s v="Detectar perdida de refrigerante por cuerpo de termostato. Cambiar cuerpo de termostato completo. Completar con refrigerante, purgado y prueba de fugas. Realizar check list para viaje. Rellenar tapa de cilindros con espoacero en superficie de alojamiento de cuerpo de termostato (se encuentra podrido). Detectar perdidas de aceite por multiple fusion."/>
        <s v="Cambio de aceite y filtros. Control del tren delantero."/>
        <s v="Control de perdida de aceite. Sacar cardan. Cambiar reten salida de caja. Armado total. Agregar aceite de caja de transferencia. Control de correa poly-v y tensoras. Control de polea de alternador con embrague."/>
        <s v="Service completo. Cambio de aceite y filtros. Distribucion con bomba y correas accesorias. Cambio de polea tensora poly-v. Cambio de deposito de liquido refrigerante. Reprogramacion sensor CKP."/>
        <s v="Controlar perdidas de aceite. Desarmar suspension delantera izquierda. Sacar semieje. Reparar con fuelle lado caja nuevo. Armado total. Completar nivel de aceite de caja de velocidad."/>
        <s v="Desarmar admision. Sacar tapa de valvulas. Reajustar tapa de cilindros. Regular valvulas de admision y escape. Rearmado total."/>
        <s v="Cambio de aceite y filtros. Control del tren delantero, de frenos y de estado parte inferior del vehiculo. Control aceite de caja de velocidad."/>
        <s v="Control de puesta a punto. Escaneo del vehiculo. Control de instalacion electrica vano motor. Detectar averia en ramal al sensor agua en el gasoil. Completar nivel de aceite y refrigerante. Puesta en marcha. Sacar inyector n°1. Cambiar arandela de flectora de calor. Rectificar base de inyector."/>
        <s v="Cambio de aceite y filtros de aire y aceite."/>
        <s v="Service completo. Cambio de aceite y filtros. Control general del vehiculo. Cambio juego de bujias. Desarmar suspension lado izquierdo. Sacar semieje. Cambiar reten salida de caja. Armado total. Trasbasado de aceite de caja de velocidad. Completar nivel de aceite de caja de velocidad."/>
        <s v="Service completo. Cambio de aceite y filtros. Rotacion de ruedas. Ajuste de palanca selectora de cambios. Cambiar lampara de patente. Regulacion freno de mano."/>
        <s v="Auxilio mecanico. Escaneo del vehiculo para detectar averias. Limpieza de terminales en sensor de rotacion (CKP) y senson de detonacion (Knock sensor)."/>
        <s v="Sacar caja de velocidad. Cambiar kit de embrague. Purgar circuito de embrague. Completar nivel de liquido para embrague. Armado total."/>
        <s v="Cambio de aceite y filtros. Cambio distribucion con bomba."/>
        <s v="Control correcta posicion de mangueras de calefaccion. Cambiar liquido refrigerante. Purgar circuito de refrigeracion. Controlar correcto funcionamiento de electroventilador."/>
        <s v="Service. Cambio de aceite y filtros. Control general del vehiculo. Rotacion. Lavado de motor"/>
        <s v="Service. Cambio de aceite y filtros. Control general del vehiculo."/>
        <s v="Sacar alternador y colocar. Control de poleas y correa poly-v. Cambiar ambas poleas y correa poly-v. Control de bolilleros de ruedas. Cambiar masa trasera izquierda."/>
        <s v="Service completo. Cambio de aceite y filtros. Control general del vehiculo. Control de bolilleros de ruedas. Cambiar masa de rueda delantera derecha. Engrase. Cambiar lampara trasera de stop."/>
        <s v="Cambiar prostato de aire acondicionado. Realizar vacio. Cargar aire acondicionado con gas nuevo. Anular calefaccion."/>
        <s v="Sacar tapa de valvulas. Limpiar al brillo. Limpiar superficie de apoyo en tapa de cilindros. Armar con junta nueva y sellador. Emprolijar vano motor. Lavado parte inferior de motor y caja de velocidad. Desarmar suspension delantera izquierda, sacar semieje. Cambiar reten en caja de velocidad. Armado Total. Completar nivel de aceite en caja de velocidad."/>
        <s v="Sacar caño de direccion hidraulica. Hacer reparar. Armado total. Completar nivel de aceite de direccion hidraulica. Lavado motor. Control general del vehiculo para viaje. Cambio lampara de patente. Cambiar escobillas limpia parabrisas."/>
        <s v="Service completo. Cambio de aceite y filtros. Control general del vehiculo. Cambio juego de pastillas de freno rueda trasera izquierda"/>
        <s v="Cambiar ambos amortiguadores traseros."/>
        <s v="Recambio manguera inferior de radiador. Completar liquido refrigerante. Purgar circuito de refrigeracion."/>
        <s v="Recambio soporte motor lado distribucion. Emprolijado vano motor."/>
        <s v="Service. Cambio de aceite y filtros. Control general del vehiculo. Rotacion. Balanceo de ruedas. Lavado motor. Control de alineacion."/>
        <s v="Control tren delantero. Sacar ambas parrillas de suspensión. Reparar con bujes nuevos. Cambiar bujes de barra estabilizadora parte central. Armado total. Regular convergencia y correcta posicion de volante."/>
        <s v="Cambiar masa, bolillero de rueda delantera derecha."/>
        <s v="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s v="Auxilio. Cambiar precap y extremo de direccion lado derecho. Regular convergencia."/>
        <s v="Cambio optica trasera izquierda"/>
        <s v="Cambio bolilleros rueda delantera. Cambio buje bieleta de barra estabilizadora. Cambiar escobillas limpia parabrisas. Cambiar manguera de gaseo. Sellar grietas."/>
        <s v="Desregular freno de mano para poder recircular luz cables correctamente. Regular freno de mano. Cambiar topes y guardapolvos amortiguadores traseros. Cambiar bulbo temperatura."/>
        <s v="Trabajo electromecanico. Escaneo general del vehiculo"/>
        <s v="Revision de tren delantero y amortiguadores. Recambio de rotula lado acompañante. Rotacion de ruedas. Regular convergencia."/>
        <s v="Sacar ambos amortiguadores delanteros. Cambiar fuelles guardapolvos y topes. Armado total. Control alineacion."/>
        <s v="Cambiar juego de pastillas de freno delanteras"/>
        <s v="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s v="Desarmar distribucion completa. Cambiar kit, bomba de agua, liquido refrigerante. Purgado de circuito de refrigeracion. Puesta a punto. Cambiar correa poly-v. Armado total. Lavado motor."/>
        <s v="Sacar multiple de admision completo. Cambiar kit de oring. Limpieza. Cambiar valvula PCV. Cambiar kit de oring de gaseo. Lavado de la zona. Prueba de arranque en frio."/>
        <s v="Control del vehiculo para viaje. Completar nivel de aceite."/>
        <s v="Service completo. Cambio de aceite y filtros. Control general del vehiculo. Rotacion de ruedas"/>
        <s v="Desarmar suspension lado derecho. Sacar parrilla superior. Modificar alojamiento de parrilla superior parte delantera"/>
        <s v="Control estado de aceite. No se hallaron residuos en varilla ni tapa de llenado. Desarmar freno de rueda trasera izquierda. Lavado. Cambiar cilindro de freno. Armado total. Dar ajuste a bolilleros."/>
        <s v="Sacar caja de velocidad. Cambiar kit de embrague. Crapodina hidraulica. Armado total. Purgar circuito de embrague. Purgar circuito de freno. Colocacion de manguera de calefaccion parte inferior con abrazaderas nuevas."/>
        <s v="Service completo. Cambio de aceite y filtros. Control general del vehiculo. Rotacion de ruedas. Sacar bujias de encendido. Control de las mismas. Dar luz."/>
        <s v="Service completo. Cambio de aceite y filtros. Control general del vehiculo. Limpieza de deposito de liquido refrigerante."/>
        <s v="Sacar tapa de valvulas. Limpiar brillo y desengrasar superficie. Limpiar y desengrasar superficie de tapa de cilindros. Cambiar junta de tapa de valvulas. Cementar ambas caras de la junta. Armado total. Lavado motor. Reparar y soldar con plastico tapa de valvula en terminacion de galeria de aceite."/>
        <s v="Desarmar suspension delantera de ambos lados. Sacar semiejes. Hacer alargar. Armar con fuelles nuevos. Armado total. Alineado del tren delantero."/>
        <s v="Controlar rodamiento de correa poly-v. Cambiar polea tensora de correa poly-v."/>
        <s v="Cambio faro rompeniebla"/>
        <s v="Service. Cambio de aceite y fitros."/>
        <s v="Cambio correa poly-v."/>
        <s v="Control general del vehiculo. Service. Cambio de aceite y filtros. Lavado de motor. Cambio oring en manguera de gaseo motor. "/>
        <s v="Cambio cilindro mayor, liquido de freno y purgar."/>
        <s v="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s v="Service completo. Cambio de aceite y filtros. Control general del vehiculo. Rotacion de ruedas. Lavado motor y bajo motor. Cambiar lamparas de patente. Control tren delantero. Cambiar rotula inferior derecha. Alineado del tren delantero."/>
        <s v="Cambiar solenoide de arranque. Prueba de encendido."/>
        <s v="Sacar electroventilador con soporte. Reparar 3 brazos quebrados y fabricar 3 refuerzos con planchuela y remaches. Poner electro nuevo en soporte. Volver a colocar en el vehiculo."/>
        <s v="Cambiar termostato. Completar con liquido refrigerante. Agregar sella grietas por perdida de agua en radiador. TERMOSTATO EN PRUEBAS DE GARANTIA."/>
        <s v="Desarmar distribucion completa. Cambiar kit, bomba de agua, liquido refrigerante. Purgado de circuito de refrigeracion. Puesta a punto. Cambiar correa poly-v. Armado total. "/>
        <s v="Service completo. Cambio de aceite y filtros. Control general del vehiculo. Sacar tapa de valvulas. Limpiar superficie. Cambiar junta de tapa de valvulas. Cambiar pastillas de freno delanteras. Cambio juego de escobillas limpia parabrisas. Cambio lamparas de patente."/>
        <s v="Cambio filtro de aceite. Cambio aceite motor."/>
        <s v="Sacar cable de embrague. Lubricar. Volver a colocar."/>
        <s v="Service completo. Cambio de aceite y filtros. Control general del vehiculo. Desarmar distribucion completa. Cambiar kit, bomba de agua, correa poly-v- y liquido refrigerante. Purgado del circuito de refrigeracion. Puesta a punto. Armado total. Lavado motor."/>
        <s v="Cambiar bolillero de polea de aire acondicionado. Reparar cable selector de cambios. "/>
        <s v="Desarmar frente del vehiculo. Sacar radiador de agua. Hidrolavar radiador de agua, condensador de aire acondicionado y frente completo del vehiculo. Armado total. Completar con liquido refrigerante. Purgar circuito de refrigeracion motor."/>
        <s v="Sacar parte de columna de direccion. Cambiar cruceta inferior. Armado total. Cambiar escobilla lado conductor. Cambiar viscoso de ventilador. Control tren delantero. Cambio rotula inferior derecha. Regulacion de convergencia."/>
        <s v="Colocar ruedas nuevas parte delantera del vehiculo. Rotacion. Control de alineacion. Control tren delantero."/>
        <s v="Desarmar distribucion completa. Cambiar kit, bomba de agua, correa poly-v y liquido refrigerante. Purgar circuito de refrigeracion. Puesta a punto. Armado total. Service completo. Cambio de aceite y filtros. Control general del vehiculo."/>
        <s v="Desarmar distribucion completa. Cambiar kit, bomba de agua, correa poly-v y liquido refrigerante. Purgar circuito de refrigeracion. Puesta a punto. Armado total. Service completo. Cambio de aceite y filtros. Control general del vehiculo. Recambio de bujias de calentamiento. Recambio de tapa de deposito de liquido refrigerante. Reparacion de linea de vacio en depresor."/>
        <s v="Cambiar bomba secundaria de embrague. Sacar deposito de liquido de freno. Limpieza. Armado con liquido nuevo. Purgar embrague."/>
        <s v="Control de perdidas de aceite por reten de caja de velocidad, oring de gasificador y carter de motor parte inferior."/>
        <s v="Cambiar cuerpo mariposa. Colocar sonda lambda banco 1 (adaptar con ficha original)."/>
        <s v="Control tren delantero. Ambos precap y rotular inferior derecha rotos. Cambiar ambos precap de direccion y rotula inferior derecha. Regular convergencia. Cambiar pastillas de freno delanteras. Sacar eje cardan. Cambiar cruceta parte delantera. Armado total. Engrase. Ajustar bolilleros de ruedas delanteras. Cambio dos bujes de amortiguador delanteros derechos parte superior. Sacar columna de direccion. Cambiar cruceta. Armado total. Regulacion de correcta posicion de volante."/>
        <s v="Service completo. Cambio de aceite y filtros. Control general del vehiculo. Rotacion de ruedas. "/>
        <s v="Service completo. Cambio de aceite y filtros. Control general del vehiculo. Sacar tapa de valvulas. Limpiar superficie. Cambiar junta de tapa de valvulas. "/>
        <s v="Service completo. Cambio de aceite y filtros. Control general del vehiculo. Rotacion de ruedas. Control tren delantero. Cambiar bieleta de barra estabilizadora lado izquierdo. Cambiar refrigerante motor."/>
        <s v="Service completo. Cambio de aceite y filtros. Control general del vehiculo. "/>
        <s v="Reajustar tapa de cilindros. Regular valvulas. Volver a cementar tapa de valvulas.                                                                                                                                                   SIN CARGO -"/>
        <s v="Escaneo del vehiculo. Cambiar bobina de encendido."/>
        <s v="Service completo. Cambio de aceite y filtros. Control general del vehiculo. Cambiar lamparas de luz baja lado izquierdo. Cambiar lamparas de posicion lado izquierdo. Cambiar lamparas luz alta lado derecho. Completar nivel de aceite de caja. Completar nivel de aceite diferencial."/>
        <s v="Escaneo del vehiculo (incoherencia en el punto). Desarmar distribucion integra para controlar el punto. Sacar tapa de valvulas. Intercambiar engranajes invertidos. Rearmar distribucion con herramienta de puesta a punto. Rearmar tapa de valvulas. Borrado de DTC. Reparacion de deposito de liquido hidraulico. Recambio de correa de bomba hidraulica. Purgado del circuito. Cambiar liquido refrigerante. Purgado del circuito de refrigeracion."/>
        <s v="Auxilio mecanico. Cambio de correa poly-v"/>
        <s v="Cambiar ambos espirales traseros. Forrar parte superior e inferior con manguera"/>
        <s v="Desarmar frente del vehiculo. Cambiar radiador de agua, manguera superior de radiador. Cambiar refrigerante motor. Purgado circuito de refrigeracion. Control de perdidas. Control tren delantero. Se halló rotula inferior derecha con juego y bujes de barra estabilizadora parte central con holguras. Control tren delantero. Cambio de rotula inferior derecha. Sacar bieleta de barra estabilizadora. Armar con cuatro bujes nuevos. Regular convergencia."/>
        <s v="Service completo. Cambio de aceite y filtro de aceite. Control general del vehiculo."/>
        <s v="Sacar encausador, paleta y radiador. Sacar tapa de distribucion. Sacar bomba de agua. Lavar radiador. Pintar polea bomba de agua. Recuperar mangueras y abrazaderas originales. Rearmar con bomba nueva. Hacer lavaje del circuito. Colocar liquido refrigerante nuevo con agua destilada. Purgar circuito de refrigeracion. Lavado motor."/>
        <s v="Desarmar puerta delantera derecha. Sacar panel interior. Reemplazar manija de apertura de puerta. Regulacion. Armado total."/>
        <s v="Prueba de presion de aceite. Lavado del interior del circuito de aceite. Cambio de bulbo de presion de aceite. Cambio de aceite y filtro de aceite."/>
        <s v="Desarmar distribucion completa. Cambiar bomba de agua. Puesta a punto. Armado total. Prueba de perdidas de agua."/>
        <s v="Sacar pasaruedas trasero derecho. Cambiar manguera de respiracion obstruida por una nueva. Armado total."/>
        <s v="Control de bolilleros de ruedas. Cambiar masa de rueda trasera derecha."/>
        <s v="Diagnostico. Sacar tapa de valvulas. Revision de PVC. Rearmado total."/>
        <s v="Cambio bieleta de barra estabilizadora"/>
        <s v="Sacar carter parte inferior. Limpieza y sementar. Sacar semieje lado derecho. Cambiar reten salida de caja. Trasbasado de aceite de caja de velocidad. Armado total. Cambiar kit de oring de gasificador. Cambiar valvula PCV."/>
        <s v="Sacar cremallera de direccion. Enviar a reparar. Sacar caja de velocidad. Control de embrague. Lubricacion de crapodina y guia de crapodina. Colocacion caja de velocidad y embrague. Sacar cuna bajo motor. Limpieza profunda. Cambio retenes salida de caja de velocidad. Cambiar bieleta selectora de cambios. Colocacion aceite de direccion hidraulica. Purgar circuito del mismo."/>
        <s v="Drenar aceite de motor. Desprender cuna bajo motor. Sacar carter. Lavar al brillo. Recambio de bomba de aceite. Instalar carter con junta nueva y pegamento. Rearmado total. Medir presion de aceite. Controlar cojinetes de biela y dar el ajuste correspondiente."/>
        <s v="Desarmar distribucion completa. Cambiar kit de distribucion, bomba de agua, correa poly-v y liquido refrigerante. Purgar circuito de refrigerancion. Puesta a punto. Armado total"/>
        <s v="Service completo. Cambio de aceite y filtros. Control general del vehiculo. Cambio lampara de posicion."/>
        <s v="Desarmar suspensión lado izquierdo. Sacar semieje. Reparar con fuelle nuevo lado caja. Completar nivel de aceite de caja de velocidad. Desarmar distribucion completa. Lavado de la zona. Cambiar reten piñon de cigüeñal. Puesta a punto. Armado total.                                                                                -TRABAJO DE DISTRIBUCION SIN CARGO-"/>
        <s v="Service completo. Cambio de aceite y filtros. Control general del vehiculo. Rotacion de ruedas. Cambio juego de pastillas de freno."/>
        <s v="Sacar tapa de cilindros. Limpieza de superficies y orificios de block. Rearmado con tapa nueva, junta de tapa, admision, escape y reten arbol de levas. Fabricar junta de base portafiltros. Armado total con distribucion y bomba nueva. Service completo. Cambio de aceite y filtros. Cambio de bujias. Cambiar bolillero de rueda delantera derecha. Cambiar bieleta delantera derecha. Lavado motor. Hacer ver electro con Acotto. Rueda trasera derecha se desinfla con el tiempo. Limpieza de deposito de agua."/>
        <s v="Sacar cremallera de direccion. Enviar a reparar a Rio IV. Colocar cremallera reparada. Completar con liquido de direccion hidraulica. Purgar circuito de direccion. Sacar termostato. Cambiar caño rigido de agua de termostato a base bomba de agua. Armado total. Completar con liquido refrigerante. Purgar circuito de refrigeracion. RUEDA DE AUXILIO PINCHADA."/>
        <s v="Control tren delantero. Sacar ambas parrilas de suspension seperiores. Reparar con bujes y rotulas nuevas. Cambiar ambos extremos lado izquierdo. Regular convergencia."/>
        <s v="Control de embrague. Cambio cable de embrague. Regulacion"/>
        <s v="Cambio radiador de agua. Control de temperatura. Agregar liquido refrigerante. Pugar circuito de refrigeracion. Desarmar suspension lado derecho. Sacar semieje. Cambiar homocinetica. Engrase. Armado total."/>
        <s v="Desarmar frente completo del vehiculo. Sacar intercooler y cañeria de admision. Lavar vano y bajo motor. Lavar intercooler y probar fugas. Llevar a reparar intercooler. Cambiar todos los orings de los acoples de admision. Limpieza y desobstruccion de valvula de alivio. Rearmado total de intercooler y cañeria de admision. Rearmado del frente del vehiculo reemplazando dos soportes de radiador."/>
        <s v="Desarmar admision completa. Drenar circuito refrigerante. Sacar multiple de admision. Reemplazar orings del multiple. Rearmar y colocar refrigerante nuevo. Purgado del circuito de refrigeracion. Cambio de amortiguadores delanteros."/>
        <s v="Service completo. Cambio de aceite y filtros. Control general del vehiculo. Ajuste de freno de mano. Lavado motor."/>
        <s v="Service completo. Cambio de aceite y filtros. Control general del vehiculo. Rotacion de ruedas. Lavado motor."/>
        <s v="Service. Cambio de aceite y filtros. Control general del vehiculo. Control perdidas de agua. Control de pastillas de freno. Control tren delantero. Desarmar distribucion completa. Cambiar kit, bomba de agua, correa poly v, liquido refrigerante. Purgado circuito de refrigeracion. Puesta a punto. Armado total"/>
        <s v="Sacar caja de velocidad, placa disco, crapodina de embrague. Control reten de bancada. Limpieza. Armado total con kit de embrague nuevo. Cambiar ambos fuelles lado caja. Completar nivel de aceite en caja de velocidad. Cambiar bujes y soportes de bujes de barra estabilizadora"/>
        <s v="Service completo. Cambio de aceite y filtros. Control general del vehiculo. FAROL TRASERO LADO CAPOT ROTO"/>
        <s v="Control tren delantero. Cambio bieleta de barra estabilizadora lado derecho."/>
        <s v="Auxilio mecanico. Anular refrigeracion de cuerpo mariposa con una manguera directa de termostato a deposito. Completar liquido refrigerante. Purgar circuito de refrigeracion. Sacar tapa de valvulas y reemplazar valvula PCV. Rearmado total."/>
        <s v="Cambiar cable de acelerador."/>
        <s v="Escaneo DTC'S. Cambiar bobina, cables y bujias. Borrar DTC'S."/>
        <s v="Desarmar distribucion completa. Puesta a punto con herramientas. Probar marcha. El vehiculo no tiene compresion."/>
        <s v="Cambio de aceite y filtro de aceite y aire."/>
        <s v="Cambio de aceite y filtro de aceite. Cambio de bujias y cables de bujias. Sacar soporte de motor. Colocar entrerrosca en tapa de cilindros. Armado total."/>
        <s v="Cambio de amortiguadores delanteros. Regular convergencia."/>
        <s v="Service completo. Cambio de aceite y filtros. Control general del vehiculo. Cambio de pastillas de freno."/>
        <s v="Control frenos traseros. Sacar ambas campanas de freno. Desarmar ambos frenos traseros. Limpieza. Armado con cintas y campanas de freno nuevas. Regular frenos traseros y freno de mano."/>
        <s v="Control de presion de nafta. Cambiar sensor MAF."/>
        <s v="Cambio de aceite y filtros. Desarmar distribucion completa. Cambir kit, bomba de agua, correa poly-v y liquido refrigerante. Puesta a punto. Armado total."/>
        <s v="Completar nivel de aceite"/>
        <s v="Cambio de aceite y filtros. Rotacion de ruedas. Control general del vehiculo."/>
        <s v="Desarmar suspension lado izquierdo. Sacar semieje. Reparar con bolillero reten nuevo. Armado total. Trasbasado de aceite de caja. Completar nivel."/>
        <s v="Ambos fuelles de hmocinetica rotos. Cremallera de direccion con perdidas y juego en su interior. Ambos extremos de direccion rotos. Amortiguador delantero derecho reventado. Amortiguador izquierdo blando. Rotula inferior izquierda con juego"/>
        <s v="Prueba de viscoso. Reemplazar por uno nuevo. Prueba de apertura de termostato. Prueba de electroventilador de aire acondicionado (no funciona, hacer reparar con electricista)."/>
        <s v="Cambiar caño de agua de base de cuerpo mariposa a calefaccion."/>
        <s v="Service completo. Cambio de aceite y filtros. Control general del vehiculo. Control tren delantero. Sacar amortiguadores delanteros. Cambiar bujes de ambos amortiguadores delanteros. Armado total.  Cambiar rotula inferior derecha. Regular convergencia. Poner volante en correcta posicion. Control de aceite de caja, diferencial y caja de transferencia. Cambiar cremallera de direccion hidraulica. Enviar a Rio IV. Colocar cremallera reparada. Cambiar aceite de direccion hidraulica. Purgado del circuito de direccion. "/>
        <s v="Control de bolilleros de ruedas. Control de ruedas. Cambiar kit de bolilleros de rueda trasera derecha. Engrase. Armado total."/>
        <s v="Service completo. Cambio de aceite y filtros. Control general del vehiculo. Rotacion de ruedas. Cambiar cuerpo de termostato. Cambiar manguera de calefaccion a base bomba de agua. Completar liquido refrigerante. Purgado de circuito de refrigeracion. Control de perdidas de agua."/>
        <s v="Sacar ambas campanas de frenos traseros. Control y regulacion de los mismos. Control tren delantero. Rotulas lado derecho rotas. Rotula inferior izquierda rota. Sacar manguera de toma de aire. Colocar en correcta posicion. Agregar aceite de direccion hidraulica. Cambio rotula derecha inferior y superior. Cambio rotula inferor izquierda. Regular de convergencia. Medir alineacion. Cambio pastillas de freno. Colocar liquido refrigerante. Poner mangueras de vacio en correcta posicion para el correcto funcionamiento de cerbo de freno."/>
        <s v="Service completo. Cambio de aceite y filtros. Control general del vehiculo. Desarmar distribucion completa. Cambiar kit, correa poly-v- y liquido refrigerante. Purgado del circuito de refrigeracion. Puesta a punto. Armado total. "/>
        <s v="Sacar caño de aire acondicionado. Llevar a reparar. Armado total."/>
        <s v="Cambiar bujes de cremallera de direccion."/>
        <s v="Control de bolilleros de ruedas. Cambiar bolillero de rueda delantera derecha."/>
        <s v="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s v="Service. Cambio de aceite y filtros. Desarmar distribucion completa. Cambiar kit, bomba de agua, correa poly-v, liquido refrigerante. Purgado de circuito de refrigeracion. Puesta a punto. Armado total."/>
        <s v="Control de bolilleros de ruedas. Cambiar bolillero de rueda delantera derecha. Control tren delantero. Cambiar extremo de direccion lado derecho. Regular convergencia. "/>
        <s v="Control de bolilleros de ruedas delanteras. Cambiar pastillas de freno delanteras. Lubricacion y limpieza de guia de bastagos de caliper de frenos. Sacar cardan. Cambiar bolillero central de cardan. Control del tren delantero. Control de alineacion"/>
        <s v="Cambio de pastillas de freno de ruedas delanteras"/>
        <s v="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
        <s v="Drenar sistema refrigerante recuperando el liquido. Sacar intercambiador de calor. Limpiar ambas superficies y desengrasar. Colocar orings nuevos con pegamento. Colocar intercambiador con 5 tornillos nuevos originales. Colocar 3 tornillos alternativos en soporte portafiltro. Colocar liquido recuperado y purgar circuito de refrigeracion."/>
        <s v="Service completo. Cambio de aceite y filtros. Control general del vehiculo. Sacar viscoso, encausador y radiador de agua. Hidrolavar radiador de agua y volver a colocar. Colocar liquido refrigerante recuperado. Purgado del circuito de refrigeracion. Revisar pastillas de freno delanteras. Control tren delantero. Regular convergencia."/>
        <s v="Service completo. Cambio de aceite y filtros. Control general del vehiculo. Lavado motor. Limpieza de deposito de liquido refrigerante. Completar nivel de liquido. Purgado del circuito de refrigeracion."/>
        <s v="Sacar tanque de combustible. Sacar aforador. Colocar flotante en correcta posicion. Armado de aforador en tanque. Armado total. Trasbasado de combustible."/>
        <s v="Service completo. Cambio de aceite y filtros. Control general del vehiculo. Cambio de bujias. "/>
        <s v="Cambio de correa poly-v."/>
        <s v="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
        <s v="Service completo. Cambio de aceite y filtros. Control general del vehiculo. Lavado motor. Regular cintas de frenos traseras."/>
        <s v="Service completo. Cambio de aceite y filtros. Control general del vehiculo. Rotacion de ruedas. Cambio de bujias. Cambio de escobilla delantera lado conductor. Desarmar ambos frenos tarseros. Control de los mismos. Armado total. Control cintas de frenos traseros. Ajustar bulbo de electroventilador. Lavado motor."/>
        <s v="Control tren delantero. Sacar ambas parrillas de suspension. Reparar con bujes nuevos. Armado total. Regulacion de convergencia. Regulacion de correcta posicion de volante."/>
        <s v="Control de estado de bateria. Cambiar bateria"/>
        <s v="Cambio de aceite y filtros. Control tren delantero. Cambio de bujias. Desarmar distribucion completa. Cambiar kit, bomba de agua, correa poly-v y liquido refrigerante. Purgado del circuito de refrigeracion. Puesta a punto. Armado total."/>
        <s v="Cambio cable de embrague."/>
        <s v="Service completo. Cambio de aceite y filtros. Control general del vehiculo. Recambio de liquido refrigerante."/>
        <s v="Control general para viaje. Control del tren delantero. Cambiar ambas bieletas de barra estabilizadora. Cambiar deposito de agua. Completar con liquido refrigerante. Purgado del circuito de refrigeracion."/>
        <s v="Sacar ambos amortiguadores delanteros. Cambiar topes fuelles de amortiguadores. Armado total."/>
        <s v="Drenaje de sistema refrigerante. Recuperacion de liquido. Drenaje de aceite. Recuperacion del mismo. Desarmar admision y escape. Sacar turbo. Limpiar superficiesy rearmar con orings nuevos de portafiltro y enfriador de aceite. Cambiar manguera de descarga del turbo. Colocar aceite y liquido refrigerante. Purgado del circuito de refrigeracion."/>
        <s v="Control del tren delantero. Cambio de extremo de direccion lado izquierdo. Cambio de aisladores de barra estabilizadora. Cambio de bujes de tensor parte delantera de ambos lados."/>
        <s v="Service completo. Cambio de aceite y filtros. Control general del vehiculo. Cambio de bujias. Cambio de pastillas de freno. Lavado motor."/>
        <s v="Desarmar distribucion completa. Cambiar kit, bomba de agua, correa poly-v y liquido refrigerante. Purgado del circuito de refrigeracion. Puesta a punto. Armado total. Lavado motor."/>
        <s v="Service completo. Cambio de aceite y filtros. Control general del vehiculo para viaje. Rotacion de ruedas. Control de niveles de aceite en ambos diferenciales, caja de velocidad y caja de transferencia. Reparar herraje de lona cobertora."/>
        <s v="Lavado motor. Cambiar kit de oring en gasificador. Cambiar valvula PCV. Prueba de perdidas de aceite."/>
        <s v="Cambio de aceite y filtros de aire y aceite. Control limitado del vehiculo. Sacar tornillos cortados de chapon bajo motor. Enderezar los mismos. Colocacion con tornillos nuevos."/>
        <s v="Auxilio mecanico. Escaneo del vehiculo. Deteccion de bomba de nafta sin funcionamiento. Arreglo provisorio de la misma. Puesta en marcha."/>
        <s v="Sacar ambos elasticos traseros. Llevar los mismos a reparar. Colocacion."/>
        <s v="Service completo. Cambio de aceite y filtros. Control general del vehiculo. Rotacion de ruedas. Desarmar distribucion completa. Cambiar kit, bomba de agua, correa poly-v y liquido refrigerante. Purgado del circuito de refrigeracion. Puesta a punto. Armado total. Lavado motor. Cambio de escobilla trasera."/>
        <s v="Cambio de polea tensora de correa poly-v. Control general para viaje. Agregar aceite motor. Control de bujías. Cambiar filtro de combustible."/>
        <s v="Service completo. Cambio de aceite y filtros. Control general del vehiculo. Cambiar deposito de agua. Completar con liquido refrigerante. Purgado del circuito de refrigeracion. Cambio de manguera de deposito de agua a block motor."/>
        <s v="Sacar bobina y tapa posterior de distribucion. Sacar termostato. Limpiar superficie. Colocar termostato nuevo con junta y pegamento nuevos. Rearmar. Colocar liquido refrigerante recuperado. Purgado del circuito de refrigeracion."/>
        <s v="Control del tren delantero. Cambiar bieleta de barra estabilizadora lado derecho. Enderezar chapon bajo motor. Colocar tornillos nuevos en pasaruedas lado izquierdo parte delantera. Ajustar restantes plasticos del frente del vehiculo."/>
        <s v="Service completo. Cambio de aceite y filtros. Control general del vehiculo. Sacar ambas campanas de frenos traseros. Controlar cintas. Regulacion de las mismas. Limpieza. Lavado motor."/>
        <s v="Cambio de aceite y filtros. Distribucion completa."/>
        <s v="Desarmar frente del vehiculo. Cambiar radiador de agua. Trasbasado de liquido refrigerante. Completar nivel. Control de perdidas."/>
        <s v="Service completo. Cambio de aceite y filtros. Control general del vehiculo. Cambiar bieleta de barra estabilizadora delantera izquierda. Sacar gasificador. Limpieza del mismo. Cambiar kit de oring de gaseo. Eliminar perdida de aceite. Cambiar valvula PCV."/>
        <s v="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s v="Control del tren delantero. Cambio de axial de direccion lado derecho. Cambio de bujes de barra estabilizadora parte central. Enderezar chapon bajo motor. Regular convergencia."/>
        <s v="Service completo. Cambio de aceite y filtros. Control general del vehiculo. Lavado motor. Limpieza de caja de veocidad. Completar nivel de aceite. Cambiar pastillas de freno delanteras."/>
        <s v="Cambio de manguera de bomba de agua ablock de motor. Completar liquido refrigerante"/>
        <s v="Desarmar suspensión lado izquierdo. Sacar semieje. Reparar con fuelle lado caja nuevo. Engrase. Armado total."/>
        <s v="Control del tren delantero. Suplementar bujes de barra estabilizadora. Cambiar ambos extremos de direccion, rotula inferior derecha y bieleta de barra estabilizadora izquierda. Regulacion de convergencia."/>
        <s v="Escaneo del vehiculo. Se detecto fallo en cuerpo de aceleracion. Control general del vehiculo. Fuelle de homocinetica delantero izquierdo con perdidas de grasa. Colocacion de abrazadera nueva. Engrase."/>
        <s v="Reparacion de palanca de cambios. SIN CARGO"/>
        <s v="Cambio junta de tapa de valvulas."/>
        <s v="Service completo. Cambio de aceite y filtros. Control general del vehiculo. Rotacion de ruedas. Cambio de pastillas de frenos traseras. Cambio de escobillas. Lavado motor."/>
        <s v="Auxilio mecanico. Cambio de cable de embrague. Regular altura de pedal."/>
        <s v="Service completo. Cambio de aceite y filtros. Control general del vehiculo. Cambiar correa poly-v y bolillero tensor de correa poly-v."/>
        <s v="Sacar ambas ruedas traseras. Cambiar cubiertas. Rotar entre delanteras y traseras. Control parcial para viaje. Cambio de lampara de stop trasera izquierda y de posicion mismo lado. Cambio lampara de posicion delantera derecha."/>
        <s v="Recambio de bobina y cables de bujias. Control de bujias. Ajustar chapon bajo motor."/>
        <s v="Cambio manguera de caño de intercooler a admision. Escaneo del vehiculo. Borrar fallos almacenados."/>
        <s v="Sacar y colocar burro de arranque. Controlar encendido. Escaneo del vehiculo. No se detectaron fallas."/>
        <s v="Asentar valvulas en asientos. Colocar tapa de cilindros en forma parcial. Dar kilos a la misma. Regular valvulas."/>
        <s v="Control de aceite de caja de velocidad. Control del tren delantero. Cambiar bieletas de barra estabilizadora de ambos lados. Cambiar oring en gasificador de aceite. Cambiar valvula PCV."/>
        <s v="Sacar y colocar alternador. Hacer reparar con electromecanico con repuestos incluidos"/>
        <s v="Control del tren delantero. Cambiar ambas rotulas inferiores. Regular convergencia."/>
        <s v="Sacar y colocar burro de arranque. Reajustar tapa de cilindros. Anular radiador de calefaccion. Eliminar termostato para correcta circulacion de agua."/>
        <s v="Sacar burro de arranque. Llevar a reparar con electromecanico. Reparacion con repuestos incluidos. Colocacion de burro de arranque. Puesta en marcha. "/>
        <s v="Service completo. Cambio de aceite y filtros. Control general del vehiculo. Lavado motor. Cambiar faro rompenieblas delantero derecho."/>
        <s v="Service completo. Cambio de aceite y filtros. Control general del vehiculo. Cambio de bujias y cables de bujias. Control del tren delantero. Cambio de extremo de direccion lado conductor. Cambio rotula mismo lado. Cambiar ambos amortiguadores delanteros. "/>
        <s v="Desarmar frente del vehiculo. Cambiar radiador de agua."/>
        <s v="Cambiar pastillas de freno. Hacer reparar pinchadura en rueda delantera. Balanceo de la misma. Control general para viaje."/>
        <s v="Cambio de aceite y filtro de aceite."/>
        <s v="Service completo. Cambio de aceite y filtros. Control general del vehiculo. Rotacion de ruedas. Regulacion de cintas de frenos. Lavado motor."/>
        <s v="Sacar caja de velocidad, placa disco y volante motor. Limpieza completa de la zona. Cambio de reten de bancada. Puesta a punto con herramienta especifica. Armado total. Puesta en marcha."/>
        <s v="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
        <s v="Service completo. Cambio de aceite y filtros. Control general del vehiculo. Cambiar fuelle de homocinetica lado derecho."/>
        <s v="Service completo. Cambio de aceite y filtros. Control general del vehiculo. Cambio de bujias."/>
        <s v="Cambiar filtro de habitaculo."/>
        <s v="Service completo. Cambio de aceite y filtros. Control general del vehiculo. Cambiar junta de tapa de valvulas. Cambiar escobilla delantera lado conductor. Cambiar lamparas de posicion traseras. Cambiar cilindro de freno de rueda trasera izquierda."/>
        <s v="Cambiar ambos amortiguadores traseros.Sacar ambas parrillas de suspension. Reparar con bujes nuevos. Armado total. Regular convergencia. Ajustar bolilleros de ambas ruedas traseras."/>
        <s v="Service. Cambio de aceite y filtro de aceite."/>
        <s v="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s v="Desarmar distribucion completa. Cambiar kit, bomba de agua, correa poly-v y liquido refrigerante. Purgado del circuito de refrigeracion. Puesta a punto. Cambiar polea de direccion hidraulica. Armado total."/>
        <s v="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s v="Service completo. Cambio de aceite y filtros. Control general del vehiculo. Sacar ambas ruedas traseras. Desarmar ambos frenos traseros. Controlar cintas de frenos. Limpieza y regulacion de las mismas. Armado total. Colocar grasa nueva en bolilleros. Dar ajuste a los mismos."/>
        <s v="Reparar ambos frenos de ruedas traseras con cintas nuevas. Regulacion de cintas traseras. Control de frenos delanteros. Cambiar ambos cables de freno de mano. Regulacion de cables de frenos de mano. Purgado del circuito de frenos en general.  Sacar barra de mando. Cambiar ambas crucetas traseras de barra de mando. Engrase. Armado total."/>
        <s v="Desarmar distribucion completa. Cambiar kit y bomba de agua. Recuperar liquido refrigerante. Purgado del circuito de refrigeracion. Puesta a punto. Armado total."/>
        <s v="Reparacion de palanca de cambios (selectora) con repuestos incluidos."/>
        <s v="Service completo. Cambio de aceite y filtros. Control general del vehiculo. Cambio de bujias. Rotacion de ruedas. Lavado motor."/>
        <s v="Sacar masa de rueda delantera derecha. Cambiar bolillero de rueda. Armado total. Desengranar y lubricar guias de caliper de frenos. Prueba de ambos bolilleros de ruedas delanteras."/>
        <s v="Auxilio. Sacar aforador completo. Reparar con ficha en bomba de nafta nueva. Armado total. Colocacion de aforador. Puesta en marcha."/>
        <s v="Service completo. Cambio de aceite y filtros. Control general del vehiculo. Sacar ambas ruedas traseras. Desarmar ambos frenos traseros. Controlar cintas de frenos. Limpieza y regulacion de las mismas. Armado total. Cambiar lampara de posicion delantera izquierda."/>
        <s v="Control del tren delantero. Cambiar reten de salida de caja lado izquierdo. Cambiar bieleta de barra estabilizadora lado derecho. Cambiar fuelle de semieje intermedio. Colocar pastillas de frenos en correcta posicion."/>
        <s v="Sacar aforador de taque de combustible. Colocar oring nuevo en ficha de bomba de nafta a aforador. Armado. Colocar oring y tapa de aforador en correcta posicion de ficha exterior de aforador."/>
        <s v="Service completo. Cambio de aceite y filtros. Control general del vehiculo. Colocar gasificador canister en correcta posicion. Control de estado de correa de distribucion."/>
        <s v="Controlar presion de aceite. Cambiar bulbo de presion de aceite."/>
        <s v="Cambiar pastillas de frenos de ruedas delanteras."/>
        <s v="Control del tren delantero. Cambiar rotula inferior izquierda. Desarmar suspension mismo lado. Sacar semieje. Reparar con fuelle lado caja nuevo. Armado total. Trasbasado de aceite de caja de velocidad. Completar nivel de aceite de caja de velocidad. Regulacion de convergencia."/>
        <s v="Empatillar caño de freno, liquido de freno y purgar."/>
        <s v="Cambiar bobina de encendido. Cambiar bujias y cables de bujias."/>
        <s v="Sacar radiador de agua. Hacer reparar. Colocacion. Cambiar ambas mangueras de calefaccion. Cambiar liquido refrigerante. Purgar circuito de refrigeracion. Cambiar bomba de direccion hidraulica. Lavado del circuito hidraulico. Armado total y purgar circuito. Lavado motor. "/>
        <s v="Desarmar frente del vehiculo. Enderezar radiador de agua. Hidrolavado del mismo. Enderezar radiador de aire acondicionado. Sopleteo y cepillado del mismo. Lavar piezas correspondientes al frente del vehiculo parte interna. Armado total. Colocar liquido refrigerante. Purgado del circuito de refrigeracion. Fabricar dos soportes superiores de radiador y pintarlos. Colocar cuatro grampas neuvas en guardapolvos."/>
        <s v="Control del tren delantero. Cambiar ambas bieletas de barra estabilizadora. Sacar ambas parrillas de suspension. Reparar con bujes nuevos. Armado total. Cambiar bujes de barra estabilizadora parte central. Regular convergencia. Sacar y colocar radiador. Completar con liquido refrigerante. Purgar circuito de refrigeracion. Control de fugas de agua y correcto funcionamiento de electroventilador. "/>
        <s v="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s v="Service completo. Cambio de aceite y filtros. Control general del vehiculo. Cambio de bujias. Cambiar lampara de patente. Lavado motor. "/>
        <s v="Cambio de aceite y filtros de aceite y aire."/>
        <s v="Control del tren delantero. Cambiar cremallera de direccion. Regulacion de convergencia. Dejar volante derecho, en correcta posicion."/>
        <s v="Service completo. Cambio de aceite y filtros. Control general del vehiculo. Cambio de bujias. Desarmar distribucion completa. Cambiar kit, bomba de agua, correa poly-v y liquido refrigerante. Purgado del circuito de refrigeracion. Puesta a punto. Armado total."/>
        <s v="Cambiar filtro de aceite. Cambiar oring en tapa trasera de arbol de levas. Cambiar junta de escapes en multiple. "/>
        <s v="Service completo. Cambio de aceite y filtros. Control general del vehiculo. Cambiar bujes de barra estabilizadora."/>
        <s v="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s v="Medir presion de nafta. Sacar aforador de tanque de nafta. Eemplazar bomba de nafta. Armado total. Control de inyectores. Sacar rampa de inyectores. Cambiar inyector n° 1. Armado total. Corregir punto de distribucion. Se hallo engranaje de arbol de levas con dos dientes atrasados. Puesta a punto del encendido. Cambiar bujias de encendido. Colocar cables de bujias usados en correcta posicion."/>
        <s v="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s v="Service completo. Cambio de aceite y filtros. Control general del vehiculo. Cambiar flexible de presion de aceite turbo. "/>
        <s v="Cambio de aceite y filtros de aceite y aire. "/>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s v="Colocar en correcta posicion bomba de direccion hidraulica. Cambiar manguera de deposito a bomba de direccion hidraulica. Lavado completo. Colocar tornillo en aire acondicionado (se encontraba salido, rozando en correa). Colocar aceite de direccion hidraulica. Purgado del circuito."/>
        <s v="Colocar correa poly-v en correcta posicion. Cambiar bujes de punta de barra estabilizadora. Regular convergencia. Cambiar filtro de aceite. "/>
        <s v="Service completo. Cambio de aceite y filtros. Control general del vehiculo. Cambio de bujias. Lavado motor."/>
        <s v="Realizar escaneo del vehiculo. Revision y limpieza de bujias. Cambiar bobina de encendido."/>
        <s v="Cambiar bobina de encendido. Trabajo electromecanico."/>
        <s v="Sacar tapa de cilindros. Limpiar al brillo. Cambiar ocho valvulas dobladas. Esmerilar las dieciseis valvulas y volver a armar colocando retenes nuevos. Colocar tapa con junta nueva reutilizando bulones. Rearmado de distribucion con kit nuevo. Puesta a punto especifica. Lavado de deposito de liquido refrigerante. Colocar liquido refrigerante. Purgar circuito de refrigeracion. Lavado motor."/>
        <s v="Sacar caja de velocidad. Control de embrague. Cambiar crapodina de embrague. Armado total. Agregar liquido de freno. Purgado del circuito. Controlar nivel de aceite de caja de velocidad."/>
        <s v="Cortar manguera. Limpieza en alojamiento. Colocar en correcta posicion con abrazadera nueva. Completar nivel de refrigerante."/>
        <s v="Cambiar rotula inferior izquierda. Regular convergencia."/>
        <s v="Sacar pastillas de frenos de rueda delantera derecha. Reparar con encastre en caliper nuevo. Armado total. Prueba. Control del tren delantero."/>
        <s v="Control del tren delantero. Engrasar eje trasero. Control de bolilleros. Control de amortiguadores. Control de bolillero central de semieje derecho."/>
        <s v="Cambiar correa de alternador."/>
        <s v="Desarmar ambas ruedas traseras. Control de frenos. Limpieza y regulacion de cintas de frenos. Cambiar bomba de freno. Cambiar liquido de frenos. Purgado del circuito."/>
        <s v="Control del tren delantero. Control de alineacion del tren delantero. Suplementar buje de barra estabilizadora lado derecho parte central. Realizar control para viaje. Destapar descarga de aire acondicionado."/>
        <s v="Cambio correa poly-v. Cambio reten de arbol de levas"/>
        <s v="Service completo. Cambio de aceite y filtros. Control general del vehiculo. Rotacion de ruedas. Lavado motor"/>
        <s v="Control del tren delantero. Cambiar ambas bieletas de barra estabilizadora. Cambiar rotula inferior izquierda. Limpieza y colocacion de abrazadera nueva en fuelle de homocinetica de rueda delantera izquierda."/>
        <s v="Cambiar varilla selectora de palanca de cambios larga."/>
        <s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s v="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
        <s v="Control de encendido. Cambiar bujias y cables de bujias. Cambiar bobina de encendido."/>
        <s v="Control de encendido. Cambiar juego de bujias."/>
        <s v="Service completo. Cambio de aceite y filtros. Control general del vehiculo. Cambiar lampara de posicion lado conductor. Cambiar manguera de calefaccion con bifurcacion. Completar con liquido refrigerante. Armado total. Control, engrase y ajuste de bolilleros de ruedas traseras."/>
        <s v="Service completo. Cambio de aceite y filtros. Control general del vehiculo. Cambio de bujias. Cambiar lamparas de patente. Lavado motor. Desarmar distribucion completa. Cambiar kit, bomba de agua, correa poly-v y liquido refrigerante. Purgado del circuito de refrigeracion. Puesta a punto. Armado total."/>
        <s v="Sacar pedal de embrague. Cambiar cable de embrague. Regulacion del mismo. Dar altura al pedal."/>
        <s v="Desarmar distribucion completa. Cambiar kit, bomba de agua, correa poly-v y liquido refrigerante. Purgado del circuito de refigeracion. Puesta a punto. Armado total. Limpieza de vano motor. Cambiar polea de tensor movil de correa poly-v."/>
        <s v="Sacar bulbo de acete. Medir presion de aceite en TO con manómetro (11 psi). Colocar bulbo nuevo. Limpiar terminal y conectar. Prueba del mismo."/>
        <s v="Desarmar parte de desincronizacion de correa poly-v. Cambiar polea acanalada inferior fija. Cambiar correa poly-v. Armado total."/>
        <s v="Cambiar bujias de encendido."/>
        <s v="Service completo. Cambio de aceite y filtros. Control general del vehiculo. Cambiar cazoletas de ambos lados. Cambiar reten salida de caja. Completar nivel de aceite de caja de velocidad. Lavado motor."/>
        <s v="Cambio de aceite y filtros de aceite y aire. Control del tren delantero. Cambiar parrilla completa de suspension derecha. Cambiar bujes de barra estabilizadora. Regulacion de convergencia."/>
        <s v="Cambiar cable de embrague"/>
        <s v="Sacar filtro de aceite. Cambiar manguera parte superior de intercambiador de calor. Completar con liquido refrigerante."/>
        <s v="Service completo. Cambio de aceite y filtros. Control general del vehiculo. Cambiar extremo de direccion lado derecho. Cambiar fuelles de ambos lados de cremallera."/>
        <s v="Service completo. Cambio de aceite y filtros. Control general del vehiculo. Rotacion de ruedas. Cambio de lampara H1 lado derecho. Lavado motor."/>
        <s v="Cambiar correa poly-v. Cambiar deposito de agua. Desarmar, controlar y dar ajuste a pastillas de frenos lado izquierdo."/>
        <s v="Enderezar soporte radiador (frente del vehiculo) lado izquierdo. Colocar en correcta posicion."/>
        <s v="Cambio de bujias." u="1"/>
        <s v="Correa poliv de alternador, cambiar pastillas de freno." u="1"/>
        <s v="Limpieza del circuito de liquido de refrigeración." u="1"/>
        <s v="Cambiar líquido refrigerante, purgado pusta a punto." u="1"/>
        <s v="Colocar líquido desencrustante para limpieza interior de block." u="1"/>
        <s v="Cambiar kit de distribución termostato y bomba de agua." u="1"/>
      </sharedItems>
    </cacheField>
    <cacheField name="CONCATENADO" numFmtId="0">
      <sharedItems containsBlank="1" containsMixedTypes="1" containsNumber="1" containsInteger="1" minValue="0" maxValue="0" longText="1"/>
    </cacheField>
    <cacheField name="Responsable" numFmtId="0">
      <sharedItems containsBlank="1"/>
    </cacheField>
    <cacheField name="Repuesto" numFmtId="0">
      <sharedItems containsBlank="1"/>
    </cacheField>
    <cacheField name="Proveedores" numFmtId="0">
      <sharedItems containsBlank="1"/>
    </cacheField>
    <cacheField name="Costo" numFmtId="0">
      <sharedItems containsString="0" containsBlank="1" containsNumber="1" minValue="0" maxValue="240000"/>
    </cacheField>
    <cacheField name="Tipo de trabajo" numFmtId="0">
      <sharedItems containsBlank="1"/>
    </cacheField>
    <cacheField name="% ganancia" numFmtId="0">
      <sharedItems containsBlank="1" containsMixedTypes="1" containsNumber="1" minValue="-1" maxValue="8.1286307053941904"/>
    </cacheField>
    <cacheField name="Cantidad" numFmtId="0">
      <sharedItems containsBlank="1" containsMixedTypes="1" containsNumber="1" minValue="0" maxValue="16"/>
    </cacheField>
    <cacheField name="Precio unitaio repuesto" numFmtId="44">
      <sharedItems containsString="0" containsBlank="1" containsNumber="1" minValue="0" maxValue="309500"/>
    </cacheField>
    <cacheField name="Total" numFmtId="44">
      <sharedItems containsString="0" containsBlank="1" containsNumber="1" minValue="0" maxValue="309500"/>
    </cacheField>
    <cacheField name="MO tiempo" numFmtId="0">
      <sharedItems containsString="0" containsBlank="1" containsNumber="1" containsInteger="1" minValue="1" maxValue="1000000"/>
    </cacheField>
    <cacheField name="MO precio" numFmtId="44">
      <sharedItems containsString="0" containsBlank="1" containsNumber="1" minValue="0" maxValue="1000000"/>
    </cacheField>
    <cacheField name="MO" numFmtId="44">
      <sharedItems containsString="0" containsBlank="1" containsNumber="1" minValue="0" maxValue="1000000"/>
    </cacheField>
    <cacheField name="MO Acumulado" numFmtId="0">
      <sharedItems containsString="0" containsBlank="1" containsNumber="1" minValue="0" maxValue="1000000"/>
    </cacheField>
    <cacheField name="Costo repuestos" numFmtId="44">
      <sharedItems containsMixedTypes="1" containsNumber="1" minValue="0" maxValue="240000"/>
    </cacheField>
    <cacheField name="Total costo repuesto" numFmtId="0">
      <sharedItems containsString="0" containsBlank="1" containsNumber="1" minValue="0" maxValue="672787.68"/>
    </cacheField>
    <cacheField name="Total precio repuesto" numFmtId="0">
      <sharedItems containsString="0" containsBlank="1" containsNumber="1" minValue="0" maxValue="982800"/>
    </cacheField>
    <cacheField name="Total MO" numFmtId="0">
      <sharedItems containsString="0" containsBlank="1" containsNumber="1" minValue="0" maxValue="1000000"/>
    </cacheField>
    <cacheField name="Total trabajo" numFmtId="0">
      <sharedItems containsString="0" containsBlank="1" containsNumber="1" minValue="0" maxValue="19828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UARIO" refreshedDate="45477.491547800928" createdVersion="5" refreshedVersion="6" minRefreshableVersion="3" recordCount="1268">
  <cacheSource type="worksheet">
    <worksheetSource ref="A4:AC1272" sheet="Pagos clientes"/>
  </cacheSource>
  <cacheFields count="29">
    <cacheField name="Nro comp." numFmtId="0">
      <sharedItems containsDate="1" containsBlank="1" containsMixedTypes="1" minDate="1900-01-03T22:26:04" maxDate="2024-01-28T00:00:00" count="886">
        <n v="1111"/>
        <n v="1114"/>
        <n v="1117"/>
        <n v="1118"/>
        <n v="1119"/>
        <n v="1120"/>
        <n v="1121"/>
        <n v="1122"/>
        <n v="1123"/>
        <n v="1124"/>
        <n v="1125"/>
        <n v="1126"/>
        <n v="1127"/>
        <n v="1128"/>
        <n v="1130"/>
        <n v="1131"/>
        <n v="1132"/>
        <n v="1133"/>
        <n v="1134"/>
        <n v="1135"/>
        <n v="1136"/>
        <n v="1137"/>
        <n v="1138"/>
        <n v="1139"/>
        <n v="1140"/>
        <n v="1141"/>
        <n v="1142"/>
        <n v="1143"/>
        <n v="1145"/>
        <n v="1146"/>
        <n v="1147"/>
        <n v="1148"/>
        <n v="1149"/>
        <n v="1150"/>
        <n v="1151"/>
        <n v="1152"/>
        <n v="1153"/>
        <n v="1154"/>
        <n v="1155"/>
        <n v="1156"/>
        <n v="1157"/>
        <n v="1158"/>
        <n v="1159"/>
        <n v="1160"/>
        <n v="1161"/>
        <n v="1162"/>
        <n v="1163"/>
        <n v="1164"/>
        <n v="1165"/>
        <n v="1166"/>
        <n v="1167"/>
        <n v="1168"/>
        <n v="1169"/>
        <n v="1170"/>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3"/>
        <n v="1214"/>
        <n v="1215"/>
        <n v="1216"/>
        <n v="1230"/>
        <n v="1300"/>
        <n v="1301"/>
        <n v="1302"/>
        <n v="1303"/>
        <n v="1304"/>
        <n v="1305"/>
        <n v="1306"/>
        <n v="1307"/>
        <n v="1308"/>
        <n v="1309"/>
        <n v="1310"/>
        <n v="1311"/>
        <n v="1312"/>
        <n v="1313"/>
        <n v="1314"/>
        <n v="1315"/>
        <n v="1316"/>
        <n v="1317"/>
        <n v="1318"/>
        <n v="1319"/>
        <n v="1320"/>
        <n v="1321"/>
        <n v="1322"/>
        <n v="1323"/>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m/>
        <n v="1129" u="1"/>
        <n v="1116" u="1"/>
        <s v="Deuda" u="1"/>
        <d v="2024-01-27T00:00:00" u="1"/>
        <s v="Intereses" u="1"/>
      </sharedItems>
    </cacheField>
    <cacheField name="Fecha" numFmtId="14">
      <sharedItems containsDate="1" containsMixedTypes="1" minDate="2023-06-27T00:00:00" maxDate="2024-07-04T00:00:00"/>
    </cacheField>
    <cacheField name="Meses de deuda" numFmtId="166">
      <sharedItems containsMixedTypes="1" containsNumber="1" containsInteger="1" minValue="0" maxValue="13"/>
    </cacheField>
    <cacheField name="Cliente" numFmtId="14">
      <sharedItems containsBlank="1" count="438">
        <s v="Gonzalez Alberto"/>
        <s v="Hoyos Pato"/>
        <s v="Pisani Nicolas"/>
        <s v="Acotto Jorge"/>
        <s v="Crocinelli Carlos"/>
        <s v="Martin Jose"/>
        <s v="Formini Victor"/>
        <s v="Carrara Luis (bocha)"/>
        <s v="Muñoz"/>
        <s v="Barroso Ruben"/>
        <s v="Barroso Willy"/>
        <s v="Lucero Adrian"/>
        <s v="Rodriguez Jorge"/>
        <s v="Lang Juan Pablo"/>
        <s v="Orsa Antonio"/>
        <s v="Martinich Nahuel"/>
        <s v="Bertaina Damian"/>
        <s v="Isasis Luciana"/>
        <s v="Oviedo Jose Luis"/>
        <s v="Guerrieri Gladys"/>
        <s v="Verdus Silvio"/>
        <s v="Gigante Joni"/>
        <s v="Fernandez Gerardo"/>
        <s v="Baner Abu Grillo"/>
        <s v="Ocampo Manolo"/>
        <s v="Wesek Pini"/>
        <s v="Beriani Nazarena"/>
        <s v="Macagno Dante"/>
        <s v="Macagno Omar"/>
        <s v="Weizek Susana"/>
        <s v="Pujol Jorge"/>
        <s v="Pasini Carolina"/>
        <s v="Carrara Sandra"/>
        <s v="Cuevas Jorge"/>
        <s v="Weizur"/>
        <s v="Alvarez Guillermo"/>
        <s v="Alemandi Vanina"/>
        <s v="Penocello Vanesa"/>
        <s v="Pereyra Miguel"/>
        <s v="Flores Juanis"/>
        <s v="Castro Martin"/>
        <s v="Casas Juan Pablo"/>
        <s v="Suarez Luchi"/>
        <s v="Mendizabal Alicia"/>
        <s v="Transporte del Interior"/>
        <s v="Creativiti S.A.S"/>
        <s v="Di Genaro Julio"/>
        <s v="Irouleguy Daniel"/>
        <s v="Vilares Roberto"/>
        <s v="Integral Agropecuaria"/>
        <s v="Municipalidad Laboulaye"/>
        <s v="Merlo Teresa"/>
        <s v="Bertaina Jesica"/>
        <s v="Medic"/>
        <s v="Goico Ana Paula"/>
        <s v="Mainero Rodolfo"/>
        <s v="Duran"/>
        <s v="Moretti Anabella"/>
        <s v="Gimenez Javier"/>
        <s v="Revol Juan"/>
        <s v="Guevara Mario"/>
        <s v="Borzolino Celeste"/>
        <s v="Borello Matias"/>
        <s v="Cane Emiliano"/>
        <s v="Oyola Alberto"/>
        <s v="Moretti Renato"/>
        <s v="Calderon Daniel"/>
        <s v="Manitto Rosana"/>
        <s v="Marciali Veronica"/>
        <s v="Mansuino Alberto"/>
        <s v="Ricci Arturo"/>
        <s v="Sambruno Guillermo"/>
        <s v="Gonzalez Gaston"/>
        <s v="Cabral Guillermo"/>
        <s v="Atonio Orsa"/>
        <s v="Juan Achabal"/>
        <s v="Domanski"/>
        <s v="Silveira Pililo"/>
        <s v="Oca Log S.A"/>
        <s v="Chirino Roberto"/>
        <s v="Urieltin"/>
        <s v="Flores Carlos"/>
        <s v="Wiesek Pini"/>
        <s v="Saladino Guillermo"/>
        <s v="Dutto Mariano"/>
        <s v="Valdenbraben Pepe"/>
        <s v="Andrada Horacio"/>
        <s v="Bustos Lolo"/>
        <s v="Molinari Luis"/>
        <s v="Angeleri Monica"/>
        <s v="Fiore Martin"/>
        <s v="Mainero Ariel"/>
        <s v="Falcón Corcho"/>
        <s v="Martina Carlitos"/>
        <s v="Lopez Kako"/>
        <s v="Cosaro Juan"/>
        <s v="Bueno Maria Elena"/>
        <s v="Magra Roberto"/>
        <s v="Giordano Hugo"/>
        <s v="San Jose Agropecuaria"/>
        <s v="Transporte Palloni"/>
        <s v="Oliva Estela"/>
        <s v="Isseta Marcelo"/>
        <s v="Stap Carlos"/>
        <s v="Anconetani Teresa"/>
        <s v="Feraudo Roberto"/>
        <s v="Torres Fausto"/>
        <s v="Salgado Victor"/>
        <s v="Boiero Ricardo"/>
        <s v="Ventura Marcelo (padre)"/>
        <s v="Nardin Larisa"/>
        <s v="Isseta Marcos"/>
        <s v="Moreno Orlando"/>
        <s v="Silveira Alejandro"/>
        <s v="Airasca Gustavo"/>
        <s v="Dominguez Marcos"/>
        <s v="Eracci Jose"/>
        <s v="Bilinski Miguel"/>
        <s v="Toyos Pato"/>
        <s v="Dellafiore Mariano"/>
        <s v="Yili Florencia"/>
        <s v="Anastasi Dario"/>
        <s v="Perviú Jorge"/>
        <s v="Juanita"/>
        <s v="Dimarco Sebastian"/>
        <s v="Schefer Alberto"/>
        <s v="Holly Schefer"/>
        <s v="Pizzarro Jorge"/>
        <s v="Roman Agustin"/>
        <s v="Cipolla Miren"/>
        <s v="Capelleti Liliana"/>
        <s v="Rosas Alfredo"/>
        <s v="Gullino Andrea"/>
        <s v="Fernandez Heber"/>
        <s v="Issetta Eva"/>
        <s v="Magris Victorio"/>
        <s v="Vallejos Cristian"/>
        <s v="Albarracin German"/>
        <s v="Fernandez Reyes Mirta"/>
        <s v="Filippa Jorge"/>
        <s v="Giorgis Carlos"/>
        <s v="Issetta Marcos"/>
        <s v="Otategui Sergio"/>
        <s v="Gomez alejandra"/>
        <s v="Colombano Rodrigo"/>
        <s v="Romero Pablo"/>
        <s v="Gomez Alejandro"/>
        <s v="Surjat sergio"/>
        <s v="Emanuel Boudoux"/>
        <s v="Marcelo issetta"/>
        <s v="Ferrari Ramiro"/>
        <s v="Mirta Reyes"/>
        <s v="Anibal Ojeda"/>
        <s v="Gimenez Martin"/>
        <s v="Ale Gomez"/>
        <s v="Macagno matias"/>
        <s v="Russo "/>
        <s v="Gaspar iroulegui"/>
        <s v="Birche Ariel"/>
        <s v="Alvaro Rivas"/>
        <s v="Juan Pablo Lang"/>
        <s v="Erasi"/>
        <s v="Marcos Delvenga"/>
        <s v="Ferreira Luis"/>
        <s v="Maria Elena Bueno"/>
        <s v="Magdalena Trabuco"/>
        <s v="Sogno Agostina"/>
        <s v="Lopez Ines"/>
        <s v="Hugo Nicolino"/>
        <s v="Marta Cabrera"/>
        <s v="Cane Mauricio"/>
        <s v="Fernandez Jorge"/>
        <s v="Garay Elias"/>
        <s v="Fernandez Martin"/>
        <s v="Ana Paula Fossano"/>
        <s v="Gaston Garaffo"/>
        <s v="Javier Medina"/>
        <s v="Ignacio Magra"/>
        <s v="Rodrigo Ameri"/>
        <s v="Morales Ariel"/>
        <s v="Jani Gigante"/>
        <s v="Tato Echar"/>
        <s v="Carlos Giorgis"/>
        <s v="Jorge Acotto"/>
        <s v="Juan Barral"/>
        <s v="Monica Schmall"/>
        <s v="Gustavo Lang"/>
        <s v="Cristian Dondena"/>
        <s v="Martinez Fermin"/>
        <s v="Emanuel Picco"/>
        <s v="Sandra Carrara "/>
        <s v="Alvarez Lautaro"/>
        <s v="Lucero Claudio"/>
        <s v="Erassi"/>
        <s v="Dellafiori Marcelo"/>
        <s v="Altamirano Alicia"/>
        <s v="Bocha Carrara"/>
        <s v="Sergio Picco"/>
        <s v="Proietti Mariano"/>
        <s v="Sabaini Ignacio "/>
        <s v="AGD"/>
        <s v="Victoria Airasca"/>
        <s v="Tosello Joaquin"/>
        <s v="Larisa Nardin"/>
        <s v="Dellafiori Santiago"/>
        <s v="Ubeda Jorge"/>
        <s v="Rodrigo Colombano"/>
        <s v="Domansky Roberto"/>
        <s v="Alonso"/>
        <s v="Oliva Stella"/>
        <s v="Laura Bongiorni"/>
        <s v="Ventura Marcelo"/>
        <s v="Monge Natalia"/>
        <s v="Magliano Debora"/>
        <s v="Astezana Mirta"/>
        <s v="Bufarini Alberto"/>
        <s v="Tonello Santiago"/>
        <s v="Ferrando Elba"/>
        <s v="Baravalle Andres"/>
        <s v="Davicino Richard"/>
        <s v="Tevez Jonatan"/>
        <s v="Gilli Florencia"/>
        <s v="Rodriguez Osvaldo"/>
        <s v="Loeiro Daniel"/>
        <s v="Gigante Alejandro"/>
        <s v="Magra Ignacio"/>
        <s v="Rodriguez Pablo"/>
        <s v="Tranquilli Silvio"/>
        <s v="Ojeda Anibal"/>
        <s v="Pra Adolfo"/>
        <s v="Estevez Jonatan"/>
        <s v="Magliano Barbara"/>
        <s v="Salas Jesus"/>
        <s v="Cuello Federico"/>
        <s v="Bongiorni Laura"/>
        <s v="Scarponi Matias"/>
        <s v="Largayoli Jorge"/>
        <s v="Gilli Cristian"/>
        <s v="Turri Rafael"/>
        <s v="Carrara Luis"/>
        <s v="Ruso Jose"/>
        <s v="Suarez Carlos"/>
        <s v="Pizzani Nicolas"/>
        <s v="Chavez Daniel"/>
        <s v="Barral Juan"/>
        <s v="Albarracin Mary"/>
        <s v="Wiesek Susana"/>
        <s v="Velasquez Rocio"/>
        <s v="Romeo Mauricio"/>
        <s v="Canepa Carlos"/>
        <s v="Hidalgo Carlos"/>
        <s v="Razzini Carolina"/>
        <s v="Cuevas Emanuel"/>
        <s v="Schefer Holly"/>
        <s v="Rodetti Walter"/>
        <s v="Constructora Guiar"/>
        <s v="Vollertsen Quique"/>
        <s v="Balestrelli Horacio"/>
        <s v="Pico Gabriel"/>
        <s v="Gallo Pepe"/>
        <s v="Juanita Gualpa"/>
        <s v="Martin Axel"/>
        <s v="Fenoglio Heber"/>
        <s v="Faro Cecilia"/>
        <s v="Aranda Pablo"/>
        <s v="Dellafiori Mariano"/>
        <s v="Paz Jose Maria"/>
        <s v="Boudoux Emanuel"/>
        <s v="Fava Carlos"/>
        <s v="Isasi Luciana"/>
        <s v="Lovera José"/>
        <s v="Keegan SA"/>
        <s v="Airaudo Alejandro"/>
        <s v="Cometto Franco"/>
        <s v="Barnard Agostina"/>
        <s v="Aimar Antonio"/>
        <s v="Verazay Mirta"/>
        <s v="Balestrelli Valentina"/>
        <s v="Prá Nancy"/>
        <s v="Molinari Quique"/>
        <s v="Principi Gabriela"/>
        <s v="Airasca Victoria"/>
        <s v="Perotti Luciano"/>
        <s v="Curti Carlos"/>
        <s v="Domansky Mauro"/>
        <s v="Estenssoro Juan"/>
        <s v="Lang Gustavo"/>
        <s v="Manassero Fanny"/>
        <s v="Costa Laura "/>
        <s v="Goria Chucho"/>
        <s v="Maurino Walter"/>
        <s v="Fernes Sergio"/>
        <s v="Barbero Cesar"/>
        <s v="Gullino Renzo"/>
        <s v="Ameri Rodrigo"/>
        <s v="Schmit Pablo"/>
        <s v="Paletti Eduardo"/>
        <s v="Bonancea Agustina"/>
        <s v="Romancin Mateo"/>
        <s v="Depascuale Carolina"/>
        <s v="Paredes Juan"/>
        <s v="Uretta Agustin"/>
        <s v="Caballero Jorge"/>
        <s v="Gatti Mariana"/>
        <s v="Borcetti Veronica"/>
        <s v="Pucca Veronica"/>
        <s v="Barral Fernando"/>
        <s v="Trivigno Raul"/>
        <s v="Irouleguy Gaspar"/>
        <s v="Castro Juan Carlos"/>
        <s v="Roca Pedro"/>
        <s v="Alvarez Mauricio"/>
        <s v="Stap Nahuel"/>
        <s v="Ristorto Ester"/>
        <s v="Paez Federico"/>
        <s v="Bilinsky Miguel"/>
        <s v="Navarro Jose Luis"/>
        <s v="Benavidez Matias"/>
        <s v="Barovero Cristian"/>
        <s v="Mandrile Sebastian"/>
        <s v="Molinari Santiago"/>
        <s v="Green Carmen"/>
        <s v="Torres David"/>
        <s v="Urrutia Susana"/>
        <s v="Clemente Jose Luis"/>
        <s v="Diorio German"/>
        <s v="Bayo Titai"/>
        <s v="Rios Diego"/>
        <s v="Sicott Ariel"/>
        <s v="Gigante Jani"/>
        <s v="Llanos Raquel"/>
        <s v="Muñoz Gerardo"/>
        <s v="Creativity"/>
        <s v="Digenaro Julio"/>
        <s v="Irrazabal Miguel"/>
        <s v="Etchart Tato"/>
        <s v="Ferreyra Tomas"/>
        <s v="Tosello Gaston"/>
        <s v="Roxana Manito"/>
        <s v="Vergara Marcelo"/>
        <s v="Garay Jorge"/>
        <s v="Ramancin Enrique"/>
        <s v="Magliano Jorge"/>
        <s v="Quinteros Luis"/>
        <s v="Garcia Franco"/>
        <s v="Acosta Silvina"/>
        <s v="Medina Javier"/>
        <s v="Berna Mario"/>
        <s v="Fernandez Facundo"/>
        <s v="Dominguez Mauricio"/>
        <s v="Isetta Marcelo"/>
        <s v="Carranza Mauro"/>
        <s v="Properzi Juan Carlos"/>
        <s v="Fava Juan"/>
        <s v="Tryada S.A."/>
        <s v="Caravario Fernando "/>
        <s v="Tonello Pedro"/>
        <s v="Lopez Alejandra"/>
        <s v="Baravalle Hugo"/>
        <s v="Ballestrelli Horacio"/>
        <s v="Reyes Mirta"/>
        <s v="Quaglia Dario"/>
        <s v="Carrara Sabrina"/>
        <s v="Anchaval Juan"/>
        <s v="Alvarez Pato"/>
        <s v="Ordoñez German"/>
        <s v="Penoncello Vanesa"/>
        <s v="Avila Edgardo"/>
        <s v="Dominguez"/>
        <s v="Zambruno Guillermo"/>
        <s v="Pra Nancy"/>
        <s v="Godoy Fabian"/>
        <s v="Fava Julian"/>
        <s v="Aguirre Josefina"/>
        <s v="Molinari Kike"/>
        <s v="Navarro Jose"/>
        <s v="Perez Carlos"/>
        <s v="Maria Ester Lamas"/>
        <s v="Gomez"/>
        <s v="Issetta Marcelo"/>
        <s v="Prá Adolfo"/>
        <s v="Rosende Gerardo"/>
        <s v="Palloni Florencia"/>
        <s v="Cometto Guillermo"/>
        <s v="Nevon Gladys"/>
        <s v="Caraveta Noelia"/>
        <s v="Picco Sergio"/>
        <s v="Berdus Silvio"/>
        <s v="Nave Diego"/>
        <s v="Anconetani Karina"/>
        <s v="Maan constructora"/>
        <s v="Uieldin Patricio"/>
        <s v="Ambrocio Alvaro"/>
        <s v="Gauna Ivana"/>
        <s v="Barnard Martin"/>
        <s v="Scheffer Alberto"/>
        <s v="Perviu Jorge"/>
        <s v="Marziali Veronica"/>
        <s v="Rocca Pedro"/>
        <s v="Di genaro Magali"/>
        <s v="Carrara Julio"/>
        <s v="Supercanal"/>
        <s v="Bertaina Mario"/>
        <s v="Borzalino Cele"/>
        <s v="Bassino Carlina"/>
        <s v="Perez Pocho"/>
        <e v="#N/A"/>
        <s v="" u="1"/>
        <m u="1"/>
        <s v="Emiliano Cane" u="1"/>
        <s v="suarez" u="1"/>
        <s v="Tolosano" u="1"/>
        <s v="Pereyra Suegra" u="1"/>
        <s v="Giorgi Carlos" u="1"/>
        <s v="Quiroga Hector" u="1"/>
        <s v="Crochinelli Carlos" u="1"/>
        <s v="Pelliza Kevin" u="1"/>
        <s v="Suarez Lucas" u="1"/>
        <s v="Birch Ariel" u="1"/>
        <s v="Arce Monica" u="1"/>
        <s v="Carrara Bocha" u="1"/>
        <s v="Castañeda Javier" u="1"/>
        <s v="Ani Moretti" u="1"/>
        <s v="Barroso" u="1"/>
        <s v="Ventura Marcelo Padre" u="1"/>
        <s v="Transporte interior" u="1"/>
        <s v="Romero " u="1"/>
        <s v="Soria Eduardo" u="1"/>
        <s v="Blanco Silvia" u="1"/>
        <s v="Ventura Marcelo hijo" u="1"/>
        <s v="Mariano Dutto" u="1"/>
        <s v="Moretti Ani" u="1"/>
        <s v="Moreti Maria Delia" u="1"/>
        <s v="Boudou Emanuel" u="1"/>
        <s v="Flores Juanchi" u="1"/>
        <s v="Willy" u="1"/>
        <s v="Emanuel Bowdux" u="1"/>
        <s v="Castro Juan Pablo" u="1"/>
      </sharedItems>
    </cacheField>
    <cacheField name="Dominio" numFmtId="14">
      <sharedItems containsDate="1" containsMixedTypes="1" minDate="1899-12-30T00:00:00" maxDate="2047-08-29T00:00:00"/>
    </cacheField>
    <cacheField name="Vehículo" numFmtId="14">
      <sharedItems containsDate="1" containsMixedTypes="1" minDate="1899-12-30T00:00:00" maxDate="1900-07-27T00:00:00"/>
    </cacheField>
    <cacheField name="Total trabajo" numFmtId="44">
      <sharedItems containsMixedTypes="1" containsNumber="1" minValue="0" maxValue="2155000"/>
    </cacheField>
    <cacheField name="Fecha final pago" numFmtId="14">
      <sharedItems containsBlank="1"/>
    </cacheField>
    <cacheField name="Método pago" numFmtId="0">
      <sharedItems containsBlank="1"/>
    </cacheField>
    <cacheField name="Deuda" numFmtId="44">
      <sharedItems containsMixedTypes="1" containsNumber="1" minValue="0" maxValue="1092000"/>
    </cacheField>
    <cacheField name="Entrega 1" numFmtId="164">
      <sharedItems containsString="0" containsBlank="1" containsNumber="1" minValue="14.5" maxValue="1519270"/>
    </cacheField>
    <cacheField name="Fecha 1" numFmtId="14">
      <sharedItems containsDate="1" containsBlank="1" containsMixedTypes="1" minDate="2023-06-27T00:00:00" maxDate="2024-07-04T00:00:00"/>
    </cacheField>
    <cacheField name="Nº recibo" numFmtId="0">
      <sharedItems containsDate="1" containsBlank="1" containsMixedTypes="1" minDate="2024-01-14T00:00:00" maxDate="2024-01-15T00:00:00"/>
    </cacheField>
    <cacheField name="Entrega 2" numFmtId="164">
      <sharedItems containsString="0" containsBlank="1" containsNumber="1" minValue="1300" maxValue="655000"/>
    </cacheField>
    <cacheField name="Fecha 2" numFmtId="14">
      <sharedItems containsNonDate="0" containsDate="1" containsString="0" containsBlank="1" minDate="2023-01-02T00:00:00" maxDate="2024-07-03T00:00:00"/>
    </cacheField>
    <cacheField name="Nº recibo2" numFmtId="0">
      <sharedItems containsNonDate="0" containsString="0" containsBlank="1"/>
    </cacheField>
    <cacheField name="Entrega 3" numFmtId="164">
      <sharedItems containsString="0" containsBlank="1" containsNumber="1" minValue="4" maxValue="446000"/>
    </cacheField>
    <cacheField name="Fecha 3" numFmtId="14">
      <sharedItems containsNonDate="0" containsDate="1" containsString="0" containsBlank="1" minDate="1910-02-16T00:00:00" maxDate="2024-06-27T00:00:00"/>
    </cacheField>
    <cacheField name="Nº recibo3" numFmtId="0">
      <sharedItems containsNonDate="0" containsString="0" containsBlank="1"/>
    </cacheField>
    <cacheField name="Entrega 4" numFmtId="164">
      <sharedItems containsString="0" containsBlank="1" containsNumber="1" containsInteger="1" minValue="200" maxValue="100000"/>
    </cacheField>
    <cacheField name="Fecha 4" numFmtId="14">
      <sharedItems containsNonDate="0" containsDate="1" containsString="0" containsBlank="1" minDate="2023-08-22T00:00:00" maxDate="2024-06-29T00:00:00"/>
    </cacheField>
    <cacheField name="Nº recibo4" numFmtId="0">
      <sharedItems containsNonDate="0" containsString="0" containsBlank="1"/>
    </cacheField>
    <cacheField name="Entrega 5" numFmtId="164">
      <sharedItems containsString="0" containsBlank="1" containsNumber="1" minValue="22000" maxValue="40000"/>
    </cacheField>
    <cacheField name="Fecha 5" numFmtId="14">
      <sharedItems containsNonDate="0" containsDate="1" containsString="0" containsBlank="1" minDate="2023-09-19T00:00:00" maxDate="2023-10-03T00:00:00"/>
    </cacheField>
    <cacheField name="Nº recibo5" numFmtId="0">
      <sharedItems containsNonDate="0" containsString="0" containsBlank="1"/>
    </cacheField>
    <cacheField name="Entrega 6" numFmtId="164">
      <sharedItems containsString="0" containsBlank="1" containsNumber="1" containsInteger="1" minValue="71990" maxValue="83990"/>
    </cacheField>
    <cacheField name="Fecha 6" numFmtId="14">
      <sharedItems containsNonDate="0" containsDate="1" containsString="0" containsBlank="1" minDate="2023-09-19T00:00:00" maxDate="2023-10-11T00:00:00"/>
    </cacheField>
    <cacheField name="Nº recibo6" numFmtId="0">
      <sharedItems containsNonDate="0" containsString="0" containsBlank="1"/>
    </cacheField>
    <cacheField name="Comentraio"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USUARIO" refreshedDate="45538.748555092592" createdVersion="5" refreshedVersion="6" minRefreshableVersion="3" recordCount="1468">
  <cacheSource type="worksheet">
    <worksheetSource ref="A4:AC1472" sheet="Pagos clientes"/>
  </cacheSource>
  <cacheFields count="29">
    <cacheField name="Nro comp." numFmtId="0">
      <sharedItems containsString="0" containsBlank="1" containsNumber="1" containsInteger="1" minValue="1111" maxValue="2201"/>
    </cacheField>
    <cacheField name="Fecha" numFmtId="14">
      <sharedItems containsDate="1" containsMixedTypes="1" minDate="2023-06-27T00:00:00" maxDate="2024-09-03T00:00:00"/>
    </cacheField>
    <cacheField name="Meses de deuda" numFmtId="166">
      <sharedItems containsMixedTypes="1" containsNumber="1" containsInteger="1" minValue="0" maxValue="15"/>
    </cacheField>
    <cacheField name="Cliente" numFmtId="14">
      <sharedItems containsDate="1" containsBlank="1" containsMixedTypes="1" minDate="1899-12-30T00:00:00" maxDate="1899-12-31T00:00:00" count="462">
        <s v="Gonzalez Alberto"/>
        <s v="Hoyos Pato"/>
        <s v="Pisani Nicolas"/>
        <s v="Acotto Jorge"/>
        <s v="Crocinelli Carlos"/>
        <s v="Martin Jose"/>
        <s v="Formini Victor"/>
        <s v="Carrara Luis (bocha)"/>
        <s v="Muñoz"/>
        <s v="Barroso Ruben"/>
        <s v="Barroso Willy"/>
        <s v="Lucero Adrian"/>
        <s v="Rodriguez Jorge"/>
        <s v="Lang Juan Pablo"/>
        <s v="Orsa Antonio"/>
        <s v="Martinich Nahuel"/>
        <s v="Bertaina Damian"/>
        <s v="Isasis Luciana"/>
        <s v="Oviedo Jose Luis"/>
        <s v="Guerrieri Gladys"/>
        <s v="Verdus Silvio"/>
        <s v="Gigante Joni"/>
        <s v="Fernandez Gerardo"/>
        <s v="Baner Abu Grillo"/>
        <s v="Ocampo Manolo"/>
        <s v="Wesek Pini"/>
        <s v="Beriani Nazarena"/>
        <s v="Macagno Dante"/>
        <s v="Macagno Omar"/>
        <s v="Weizek Susana"/>
        <s v="Pujol Jorge"/>
        <s v="Pasini Carolina"/>
        <s v="Carrara Sandra"/>
        <s v="Cuevas Jorge"/>
        <s v="Weizur"/>
        <s v="Alvarez Guillermo"/>
        <s v="Alemandi Vanina"/>
        <s v="Penocello Vanesa"/>
        <s v="Pereyra Miguel"/>
        <s v="Flores Juanis"/>
        <s v="Castro Martin"/>
        <s v="Casas Juan Pablo"/>
        <s v="Suarez Luchi"/>
        <s v="Mendizabal Alicia"/>
        <s v="Transporte del Interior"/>
        <s v="Creativiti S.A.S"/>
        <s v="Di Genaro Julio"/>
        <s v="Irouleguy Daniel"/>
        <s v="Vilares Roberto"/>
        <s v="Integral Agropecuaria"/>
        <s v="Municipalidad Laboulaye"/>
        <s v="Merlo Teresa"/>
        <s v="Bertaina Jesica"/>
        <s v="Medic"/>
        <s v="Goico Ana Paula"/>
        <s v="Mainero Rodolfo"/>
        <s v="Duran"/>
        <s v="Moretti Anabella"/>
        <s v="Gimenez Javier"/>
        <s v="Revol Juan"/>
        <s v="Guevara Mario"/>
        <s v="Borzolino Celeste"/>
        <s v="Borello Matias"/>
        <s v="Cane Emiliano"/>
        <s v="Oyola Alberto"/>
        <s v="Moretti Renato"/>
        <s v="Calderon Daniel"/>
        <s v="Manitto Rosana"/>
        <s v="Marciali Veronica"/>
        <s v="Mansuino Alberto"/>
        <s v="Ricci Arturo"/>
        <s v="Sambruno Guillermo"/>
        <s v="Gonzalez Gaston"/>
        <s v="Cabral Guillermo"/>
        <s v="Atonio Orsa"/>
        <s v="Juan Achabal"/>
        <s v="Domanski"/>
        <s v="Silveira Pililo"/>
        <s v="Oca Log S.A"/>
        <s v="Chirino Roberto"/>
        <s v="Urieltin"/>
        <s v="Flores Carlos"/>
        <s v="Wiesek Pini"/>
        <s v="Saladino Guillermo"/>
        <s v="Dutto Mariano"/>
        <s v="Valdenbraben Pepe"/>
        <s v="Andrada Horacio"/>
        <s v="Bustos Lolo"/>
        <s v="Molinari Luis"/>
        <s v="Angeleri Monica"/>
        <s v="Fiore Martin"/>
        <s v="Mainero Ariel"/>
        <s v="Falcón Corcho"/>
        <s v="Martina Carlitos"/>
        <s v="Lopez Kako"/>
        <s v="Cosaro Juan"/>
        <s v="Bueno Maria Elena"/>
        <s v="Magra Roberto"/>
        <s v="Giordano Hugo"/>
        <s v="San Jose Agropecuaria"/>
        <s v="Transporte Palloni"/>
        <s v="Oliva Estela"/>
        <s v="Isseta Marcelo"/>
        <s v="Stap Carlos"/>
        <s v="Anconetani Teresa"/>
        <s v="Feraudo Roberto"/>
        <s v="Torres Fausto"/>
        <s v="Salgado Victor"/>
        <s v="Boiero Ricardo"/>
        <s v="Ventura Marcelo (padre)"/>
        <s v="Nardin Larisa"/>
        <s v="Isseta Marcos"/>
        <s v="Moreno Orlando"/>
        <s v="Silveira Alejandro"/>
        <s v="Airasca Gustavo"/>
        <s v="Dominguez Marcos"/>
        <s v="Eracci Jose"/>
        <s v="Bilinski Miguel"/>
        <s v="Toyos Pato"/>
        <s v="Dellafiore Mariano"/>
        <s v="Yili Florencia"/>
        <s v="Anastasi Dario"/>
        <s v="Perviú Jorge"/>
        <s v="Juanita"/>
        <s v="Dimarco Sebastian"/>
        <s v="Schefer Alberto"/>
        <s v="Holly Schefer"/>
        <s v="Pizzarro Jorge"/>
        <s v="Roman Agustin"/>
        <s v="Cipolla Miren"/>
        <s v="Capelleti Liliana"/>
        <s v="Rosas Alfredo"/>
        <s v="Gullino Andrea"/>
        <s v="Fernandez Heber"/>
        <s v="Issetta Eva"/>
        <s v="Magris Victorio"/>
        <s v="Vallejos Cristian"/>
        <s v="Albarracin German"/>
        <s v="Fernandez Reyes Mirta"/>
        <s v="Filippa Jorge"/>
        <s v="Giorgis Carlos"/>
        <s v="Issetta Marcos"/>
        <s v="Otategui Sergio"/>
        <s v="Gomez alejandra"/>
        <s v="Colombano Rodrigo"/>
        <s v="Romero Pablo"/>
        <s v="Gomez Alejandro"/>
        <s v="Surjat sergio"/>
        <s v="Emanuel Boudoux"/>
        <s v="Marcelo issetta"/>
        <s v="Ferrari Ramiro"/>
        <s v="Mirta Reyes"/>
        <s v="Anibal Ojeda"/>
        <s v="Gimenez Martin"/>
        <s v="Ale Gomez"/>
        <s v="Macagno matias"/>
        <s v="Russo "/>
        <s v="Gaspar iroulegui"/>
        <s v="Birche Ariel"/>
        <s v="Alvaro Rivas"/>
        <s v="Juan Pablo Lang"/>
        <s v="Erasi"/>
        <s v="Marcos Delvenga"/>
        <s v="Ferreira Luis"/>
        <s v="Maria Elena Bueno"/>
        <s v="Magdalena Trabuco"/>
        <s v="Sogno Agostina"/>
        <s v="Lopez Ines"/>
        <s v="Hugo Nicolino"/>
        <s v="Marta Cabrera"/>
        <s v="Cane Mauricio"/>
        <s v="Fernandez Jorge"/>
        <s v="Garay Elias"/>
        <s v="Fernandez Martin"/>
        <s v="Ana Paula Fossano"/>
        <s v="Gaston Garaffo"/>
        <s v="Javier Medina"/>
        <s v="Ignacio Magra"/>
        <s v="Rodrigo Ameri"/>
        <s v="Morales Ariel"/>
        <s v="Jani Gigante"/>
        <s v="Tato Echar"/>
        <s v="Carlos Giorgis"/>
        <s v="Jorge Acotto"/>
        <s v="Juan Barral"/>
        <s v="Monica Schmall"/>
        <s v="Gustavo Lang"/>
        <s v="Cristian Dondena"/>
        <s v="Martinez Fermin"/>
        <s v="Emanuel Picco"/>
        <s v="Sandra Carrara "/>
        <s v="Alvarez Lautaro"/>
        <s v="Lucero Claudio"/>
        <s v="Erassi"/>
        <s v="Dellafiori Marcelo"/>
        <s v="Altamirano Alicia"/>
        <s v="Bocha Carrara"/>
        <s v="Sergio Picco"/>
        <s v="Proietti Mariano"/>
        <s v="Sabaini Ignacio "/>
        <s v="AGD"/>
        <s v="Victoria Airasca"/>
        <s v="Tosello Joaquin"/>
        <s v="Larisa Nardin"/>
        <s v="Dellafiori Santiago"/>
        <s v="Ubeda Jorge"/>
        <s v="Rodrigo Colombano"/>
        <s v="Domansky Roberto"/>
        <s v="Alonso"/>
        <s v="Oliva Stella"/>
        <s v="Laura Bongiorni"/>
        <s v="Ventura Marcelo"/>
        <s v="Monge Natalia"/>
        <s v="Magliano Debora"/>
        <s v="Astezana Mirta"/>
        <s v="Bufarini Alberto"/>
        <s v="Tonello Santiago"/>
        <s v="Ferrando Elba"/>
        <s v="Baravalle Andres"/>
        <s v="Davicino Richard"/>
        <s v="Tevez Jonatan"/>
        <s v="Gilli Florencia"/>
        <s v="Rodriguez Osvaldo"/>
        <s v="Loeiro Daniel"/>
        <s v="Gigante Alejandro"/>
        <s v="Magra Ignacio"/>
        <s v="Rodriguez Pablo"/>
        <s v="Tranquilli Silvio"/>
        <s v="Ojeda Anibal"/>
        <s v="Pra Adolfo"/>
        <s v="Estevez Jonatan"/>
        <s v="Magliano Barbara"/>
        <s v="Salas Jesus"/>
        <s v="Cuello Federico"/>
        <s v="Bongiorni Laura"/>
        <s v="Scarponi Matias"/>
        <s v="Largayoli Jorge"/>
        <s v="Gilli Cristian"/>
        <s v="Turri Rafael"/>
        <s v="Carrara Luis"/>
        <s v="Ruso Jose"/>
        <s v="Suarez Carlos"/>
        <s v="Pizzani Nicolas"/>
        <s v="Chavez Daniel"/>
        <s v="Barral Juan"/>
        <s v="Albarracin Mary"/>
        <s v="Wiesek Susana"/>
        <s v="Velasquez Rocio"/>
        <s v="Romeo Mauricio"/>
        <s v="Canepa Carlos"/>
        <s v="Hidalgo Carlos"/>
        <s v="Razzini Carolina"/>
        <s v="Cuevas Emanuel"/>
        <s v="Schefer Holly"/>
        <s v="Rodetti Walter"/>
        <s v="Constructora Guiar"/>
        <s v="Vollertsen Quique"/>
        <s v="Balestrelli Horacio"/>
        <s v="Pico Gabriel"/>
        <s v="Gallo Pepe"/>
        <s v="Juanita Gualpa"/>
        <s v="Martin Axel"/>
        <s v="Fenoglio Heber"/>
        <s v="Faro Cecilia"/>
        <s v="Aranda Pablo"/>
        <s v="Dellafiori Mariano"/>
        <s v="Paz Jose Maria"/>
        <s v="Boudoux Emanuel"/>
        <s v="Fava Carlos"/>
        <s v="Isasi Luciana"/>
        <s v="Lovera José"/>
        <s v="Keegan SA"/>
        <s v="Airaudo Alejandro"/>
        <s v="Cometto Franco"/>
        <s v="Barnard Agostina"/>
        <s v="Aimar Antonio"/>
        <s v="Verazay Mirta"/>
        <s v="Balestrelli Valentina"/>
        <s v="Prá Nancy"/>
        <s v="Molinari Quique"/>
        <s v="Principi Gabriela"/>
        <s v="Airasca Victoria"/>
        <s v="Perotti Luciano"/>
        <s v="Curti Carlos"/>
        <s v="Domansky Mauro"/>
        <s v="Estenssoro Juan"/>
        <s v="Lang Gustavo"/>
        <s v="Manassero Fanny"/>
        <s v="Costa Laura "/>
        <s v="Goria Chucho"/>
        <s v="Maurino Walter"/>
        <s v="Fernes Sergio"/>
        <s v="Barbero Cesar"/>
        <s v="Gullino Renzo"/>
        <s v="Ameri Rodrigo"/>
        <s v="Schmit Pablo"/>
        <s v="Paletti Eduardo"/>
        <s v="Bonancea Agustina"/>
        <s v="Romancin Mateo"/>
        <s v="Depascuale Carolina"/>
        <s v="Paredes Juan"/>
        <s v="Uretta Agustin"/>
        <s v="Caballero Jorge"/>
        <s v="Gatti Mariana"/>
        <s v="Borcetti Veronica"/>
        <s v="Pucca Veronica"/>
        <s v="Barral Fernando"/>
        <s v="Trivigno Raul"/>
        <s v="Irouleguy Gaspar"/>
        <s v="Castro Juan Carlos"/>
        <s v="Roca Pedro"/>
        <s v="Alvarez Mauricio"/>
        <s v="Stap Nahuel"/>
        <s v="Ristorto Ester"/>
        <s v="Paez Federico"/>
        <s v="Bilinsky Miguel"/>
        <s v="Navarro Jose Luis"/>
        <s v="Benavidez Matias"/>
        <s v="Barovero Cristian"/>
        <s v="Mandrile Sebastian"/>
        <s v="Molinari Santiago"/>
        <s v="Green Carmen"/>
        <s v="Torres David"/>
        <s v="Urrutia Susana"/>
        <s v="Clemente Jose Luis"/>
        <s v="Diorio German"/>
        <s v="Bayo Titai"/>
        <s v="Rios Diego"/>
        <s v="Sicott Ariel"/>
        <s v="Gigante Jani"/>
        <s v="Llanos Raquel"/>
        <s v="Muñoz Gerardo"/>
        <s v="Creativity"/>
        <s v="Digenaro Julio"/>
        <s v="Irrazabal Miguel"/>
        <s v="Etchart Tato"/>
        <s v="Ferreyra Tomas"/>
        <s v="Tosello Gaston"/>
        <s v="Roxana Manito"/>
        <s v="Vergara Marcelo"/>
        <s v="Garay Jorge"/>
        <s v="Ramancin Enrique"/>
        <s v="Magliano Jorge"/>
        <s v="Quinteros Luis"/>
        <s v="Garcia Franco"/>
        <s v="Acosta Silvina"/>
        <s v="Medina Javier"/>
        <s v="Berna Mario"/>
        <s v="Fernandez Facundo"/>
        <s v="Dominguez Mauricio"/>
        <s v="Isetta Marcelo"/>
        <s v="Carranza Mauro"/>
        <s v="Properzi Juan Carlos"/>
        <s v="Fava Juan"/>
        <s v="Tryada S.A."/>
        <s v="Caravario Fernando "/>
        <s v="Tonello Pedro"/>
        <s v="Lopez Alejandra"/>
        <s v="Baravalle Hugo"/>
        <s v="Ballestrelli Horacio"/>
        <s v="Reyes Mirta"/>
        <s v="Quaglia Dario"/>
        <s v="Carrara Sabrina"/>
        <s v="Anchaval Juan"/>
        <s v="Alvarez Pato"/>
        <s v="Ordoñez German"/>
        <s v="Penoncello Vanesa"/>
        <s v="Avila Edgardo"/>
        <s v="Dominguez"/>
        <s v="Zambruno Guillermo"/>
        <s v="Pra Nancy"/>
        <s v="Godoy Fabian"/>
        <s v="Fava Julian"/>
        <s v="Aguirre Josefina"/>
        <s v="Molinari Kike"/>
        <s v="Navarro Jose"/>
        <s v="Perez Carlos"/>
        <s v="Maria Ester Lamas"/>
        <s v="Gomez"/>
        <s v="Issetta Marcelo"/>
        <s v="Prá Adolfo"/>
        <s v="Rosende Gerardo"/>
        <s v="Palloni Florencia"/>
        <s v="Cometto Guillermo"/>
        <s v="Nevon Gladys"/>
        <s v="Caraveta Noelia"/>
        <s v="Picco Sergio"/>
        <s v="Berdus Silvio"/>
        <s v="Nave Diego"/>
        <s v="Anconetani Karina"/>
        <s v="Maan constructora"/>
        <s v="Uieldin Patricio"/>
        <s v="Ambrocio Alvaro"/>
        <s v="Gauna Ivana"/>
        <s v="Barnard Martin"/>
        <s v="Scheffer Alberto"/>
        <s v="Perviu Jorge"/>
        <s v="Marziali Veronica"/>
        <s v="Rocca Pedro"/>
        <s v="Di genaro Magali"/>
        <s v="Carrara Julio"/>
        <s v="Supercanal"/>
        <s v="Bertaina Mario"/>
        <s v="Borzalino Cele"/>
        <s v="Bassino Carlina"/>
        <s v="Perez Pocho"/>
        <s v="Delvenga Marcos"/>
        <s v="Reviglio Lito"/>
        <s v="Mansuino Walter"/>
        <s v="Romero Damian"/>
        <s v="Caravetta Noelia"/>
        <s v="Becheran Gaston"/>
        <s v="Wiesek Ruben"/>
        <s v="Polanco Andres"/>
        <s v="Dondena Cristian"/>
        <s v="Gallo Walter"/>
        <s v="Slovoyañoch Cristian"/>
        <s v="Gualpa Juanita"/>
        <s v="Amioni Marta"/>
        <s v="Avila Micaela"/>
        <s v="Pegoraro Sonia"/>
        <s v="Pelliza Kevin"/>
        <s v="Cacciabue Evangelina"/>
        <s v="Rodriguez Martin"/>
        <s v="Escudero Gaston"/>
        <s v="Trobatto Pablo"/>
        <s v="Balestrelli Valeria"/>
        <s v="Cometto Julia"/>
        <s v="Aguilera Pablo"/>
        <e v="#N/A"/>
        <s v="" u="1"/>
        <m u="1"/>
        <s v="Emiliano Cane" u="1"/>
        <s v="suarez" u="1"/>
        <s v="San Jose Agricola" u="1"/>
        <s v="Tolosano" u="1"/>
        <s v="Giorgi Carlos" u="1"/>
        <s v="Quiroga Hector" u="1"/>
        <s v="Crochinelli Carlos" u="1"/>
        <s v="Suarez Lucas" u="1"/>
        <s v="Birch Ariel" u="1"/>
        <s v="Joni Gigante" u="1"/>
        <s v="Arce Monica" u="1"/>
        <s v="Boiero" u="1"/>
        <s v="Carrara Bocha" u="1"/>
        <s v="Castañeda Javier" u="1"/>
        <s v="Ani Moretti" u="1"/>
        <s v="Barroso" u="1"/>
        <s v="Ventura Marcelo Padre" u="1"/>
        <s v="Transporte interior" u="1"/>
        <s v="Soria Eduardo" u="1"/>
        <s v="Blanco Silvia" u="1"/>
        <s v="Ventura Marcelo hijo" u="1"/>
        <s v="Mariano Dutto" u="1"/>
        <s v="Moretti Ani" u="1"/>
        <s v="Moreti Maria Delia" u="1"/>
        <s v="Boudou Emanuel" u="1"/>
        <s v="Flores Juanchi" u="1"/>
        <d v="1899-12-30T00:00:00" u="1"/>
        <s v="Willy" u="1"/>
        <s v="Emanuel Bowdux" u="1"/>
        <s v="Castro Juan Pablo" u="1"/>
      </sharedItems>
    </cacheField>
    <cacheField name="Dominio" numFmtId="14">
      <sharedItems containsDate="1" containsMixedTypes="1" minDate="1899-12-30T00:00:00" maxDate="2047-08-29T00:00:00"/>
    </cacheField>
    <cacheField name="Vehículo" numFmtId="14">
      <sharedItems containsDate="1" containsMixedTypes="1" minDate="1899-12-30T00:00:00" maxDate="1900-07-27T00:00:00"/>
    </cacheField>
    <cacheField name="Total trabajo" numFmtId="44">
      <sharedItems containsMixedTypes="1" containsNumber="1" minValue="0" maxValue="2155000"/>
    </cacheField>
    <cacheField name="Fecha final pago" numFmtId="14">
      <sharedItems containsBlank="1"/>
    </cacheField>
    <cacheField name="Método pago" numFmtId="0">
      <sharedItems containsBlank="1"/>
    </cacheField>
    <cacheField name="Deuda" numFmtId="44">
      <sharedItems containsMixedTypes="1" containsNumber="1" minValue="-73100" maxValue="2155000" count="630">
        <n v="0"/>
        <n v="7.2759576141834259E-12"/>
        <n v="5.8207660913467407E-11"/>
        <n v="68000"/>
        <n v="33180"/>
        <n v="210100"/>
        <n v="51500"/>
        <n v="79950"/>
        <n v="983100"/>
        <n v="286000"/>
        <n v="72500"/>
        <n v="92000"/>
        <n v="250000"/>
        <n v="332600"/>
        <n v="321000"/>
        <n v="310000"/>
        <n v="447000"/>
        <n v="16800"/>
        <n v="86000"/>
        <n v="458000"/>
        <n v="40000"/>
        <n v="42000"/>
        <n v="294000"/>
        <n v="129200"/>
        <n v="57500"/>
        <n v="125000"/>
        <n v="115500"/>
        <n v="288000"/>
        <n v="123800"/>
        <n v="164000"/>
        <n v="201000"/>
        <n v="1159800"/>
        <n v="122800"/>
        <n v="341000"/>
        <e v="#N/A"/>
        <n v="148500" u="1"/>
        <n v="172200" u="1"/>
        <n v="25200" u="1"/>
        <n v="59800" u="1"/>
        <n v="20000" u="1"/>
        <n v="73100" u="1"/>
        <n v="103355" u="1"/>
        <n v="121130" u="1"/>
        <n v="70579" u="1"/>
        <n v="1092000" u="1"/>
        <n v="76000" u="1"/>
        <n v="323800" u="1"/>
        <n v="126300" u="1"/>
        <n v="332375" u="1"/>
        <n v="560000" u="1"/>
        <n v="32670" u="1"/>
        <n v="120250" u="1"/>
        <n v="8000" u="1"/>
        <n v="85205" u="1"/>
        <n v="555975" u="1"/>
        <n v="692123" u="1"/>
        <n v="4100" u="1"/>
        <n v="59550" u="1"/>
        <n v="31000" u="1"/>
        <n v="37300" u="1"/>
        <n v="153300" u="1"/>
        <n v="72600" u="1"/>
        <n v="120000" u="1"/>
        <n v="62450" u="1"/>
        <n v="75500" u="1"/>
        <n v="40200" u="1"/>
        <n v="337430" u="1"/>
        <n v="35977" u="1"/>
        <n v="63900" u="1"/>
        <n v="67559" u="1"/>
        <n v="16850" u="1"/>
        <n v="481650" u="1"/>
        <n v="12000" u="1"/>
        <n v="105000" u="1"/>
        <n v="9920" u="1"/>
        <n v="247600" u="1"/>
        <n v="46000" u="1"/>
        <n v="30150" u="1"/>
        <n v="90000" u="1"/>
        <n v="69200" u="1"/>
        <n v="48900" u="1"/>
        <n v="111558" u="1"/>
        <n v="54195" u="1"/>
        <n v="75000" u="1"/>
        <n v="86850" u="1"/>
        <n v="20160" u="1"/>
        <n v="203990" u="1"/>
        <n v="205000" u="1"/>
        <n v="54133" u="1"/>
        <n v="86600" u="1"/>
        <n v="65800" u="1"/>
        <n v="173990" u="1"/>
        <n v="14.5" u="1"/>
        <n v="77398" u="1"/>
        <n v="36800" u="1"/>
        <n v="18585" u="1"/>
        <n v="562100" u="1"/>
        <n v="69961" u="1"/>
        <n v="104250" u="1"/>
        <n v="7000" u="1"/>
        <n v="119000" u="1"/>
        <n v="363180" u="1"/>
        <n v="74500" u="1"/>
        <n v="133654" u="1"/>
        <n v="27000" u="1"/>
        <n v="145000" u="1"/>
        <n v="138445" u="1"/>
        <n v="21800" u="1"/>
        <n v="332425" u="1"/>
        <n v="135925" u="1"/>
        <n v="141220" u="1"/>
        <n v="125557" u="1"/>
        <n v="-13.819999999999709" u="1"/>
        <n v="106900" u="1"/>
        <n v="55900" u="1"/>
        <n v="400000" u="1"/>
        <n v="10000" u="1"/>
        <n v="18712" u="1"/>
        <n v="89000" u="1"/>
        <n v="102615" u="1"/>
        <n v="58800" u="1"/>
        <n v="25425" u="1"/>
        <n v="340000" u="1"/>
        <n v="179800" u="1"/>
        <n v="53695" u="1"/>
        <n v="118500" u="1"/>
        <n v="45375" u="1"/>
        <n v="209300" u="1"/>
        <n v="144000" u="1"/>
        <n v="256700" u="1"/>
        <n v="38820" u="1"/>
        <n v="663000" u="1"/>
        <n v="71480" u="1"/>
        <n v="131900" u="1"/>
        <n v="127200" u="1"/>
        <n v="4000" u="1"/>
        <n v="3740" u="1"/>
        <n v="214850" u="1"/>
        <n v="137700" u="1"/>
        <n v="279500" u="1"/>
        <n v="267400" u="1"/>
        <n v="112200" u="1"/>
        <n v="390" u="1"/>
        <n v="30500" u="1"/>
        <n v="64475" u="1"/>
        <n v="60000" u="1"/>
        <n v="13625" u="1"/>
        <n v="359180" u="1"/>
        <n v="660000" u="1"/>
        <n v="184600" u="1"/>
        <n v="269930" u="1"/>
        <n v="6000" u="1"/>
        <n v="172500" u="1"/>
        <n v="89133" u="1"/>
        <n v="243600" u="1"/>
        <n v="313300" u="1"/>
        <n v="23000" u="1"/>
        <n v="561.19999999999709" u="1"/>
        <n v="55400" u="1"/>
        <n v="45000" u="1"/>
        <n v="71990" u="1"/>
        <n v="99850" u="1"/>
        <n v="58300" u="1"/>
        <n v="160906.25" u="1"/>
        <n v="176538" u="1"/>
        <n v="172000" u="1"/>
        <n v="312300" u="1"/>
        <n v="177800" u="1"/>
        <n v="20700" u="1"/>
        <n v="-19000" u="1"/>
        <n v="53762.5" u="1"/>
        <n v="142000" u="1"/>
        <n v="213100" u="1"/>
        <n v="210075" u="1"/>
        <n v="260500" u="1"/>
        <n v="195200" u="1"/>
        <n v="43300" u="1"/>
        <n v="260502" u="1"/>
        <n v="141500" u="1"/>
        <n v="59500" u="1"/>
        <n v="69600" u="1"/>
        <n v="141250" u="1"/>
        <n v="43175" u="1"/>
        <n v="277020" u="1"/>
        <n v="93300" u="1"/>
        <n v="13500" u="1"/>
        <n v="10900" u="1"/>
        <n v="71366" u="1"/>
        <n v="52000" u="1"/>
        <n v="206050" u="1"/>
        <n v="309300" u="1"/>
        <n v="5000" u="1"/>
        <n v="148820" u="1"/>
        <n v="103514" u="1"/>
        <n v="59880" u="1"/>
        <n v="600" u="1"/>
        <n v="83185.279999999999" u="1"/>
        <n v="121920" u="1"/>
        <n v="255975" u="1"/>
        <n v="59250" u="1"/>
        <n v="116500" u="1"/>
        <n v="189920" u="1"/>
        <n v="414700" u="1"/>
        <n v="13800" u="1"/>
        <n v="229000" u="1"/>
        <n v="74900" u="1"/>
        <n v="45825" u="1"/>
        <n v="98600" u="1"/>
        <n v="63600" u="1"/>
        <n v="2000" u="1"/>
        <n v="69480" u="1"/>
        <n v="125200" u="1"/>
        <n v="232280" u="1"/>
        <n v="80700" u="1"/>
        <n v="42800" u="1"/>
        <n v="169250" u="1"/>
        <n v="18150" u="1"/>
        <n v="106670" u="1"/>
        <n v="53768" u="1"/>
        <n v="348150" u="1"/>
        <n v="30000" u="1"/>
        <n v="89400" u="1"/>
        <n v="95325" u="1"/>
        <n v="24800" u="1"/>
        <n v="48600" u="1"/>
        <n v="67592" u="1"/>
        <n v="95200" u="1"/>
        <n v="131940" u="1"/>
        <n v="584500" u="1"/>
        <n v="3000" u="1"/>
        <n v="305800" u="1"/>
        <n v="51185" u="1"/>
        <n v="168500" u="1"/>
        <n v="89150" u="1"/>
        <n v="101000" u="1"/>
        <n v="5032" u="1"/>
        <n v="56669" u="1"/>
        <n v="198000" u="1"/>
        <n v="54400" u="1"/>
        <n v="269500" u="1"/>
        <n v="162200" u="1"/>
        <n v="168000" u="1"/>
        <n v="242125" u="1"/>
        <n v="138250" u="1"/>
        <n v="52510" u="1"/>
        <n v="173800" u="1"/>
        <n v="71000" u="1"/>
        <n v="244900" u="1"/>
        <n v="176575" u="1"/>
        <n v="138000" u="1"/>
        <n v="76800" u="1"/>
        <n v="333050" u="1"/>
        <n v="188680" u="1"/>
        <n v="82600" u="1"/>
        <n v="541" u="1"/>
        <n v="179605" u="1"/>
        <n v="45200" u="1"/>
        <n v="256000" u="1"/>
        <n v="48100" u="1"/>
        <n v="103150" u="1"/>
        <n v="115000" u="1"/>
        <n v="37700" u="1"/>
        <n v="26000" u="1"/>
        <n v="39150" u="1"/>
        <n v="20800" u="1"/>
        <n v="51000" u="1"/>
        <n v="266000" u="1"/>
        <n v="34675" u="1"/>
        <n v="100000" u="1"/>
        <n v="213900" u="1"/>
        <n v="64300" u="1"/>
        <n v="196000" u="1"/>
        <n v="93950" u="1"/>
        <n v="12100" u="1"/>
        <n v="9500" u="1"/>
        <n v="18500" u="1"/>
        <n v="76050" u="1"/>
        <n v="38395" u="1"/>
        <n v="46400" u="1"/>
        <n v="162975" u="1"/>
        <n v="67100" u="1"/>
        <n v="316940" u="1"/>
        <n v="6900" u="1"/>
        <n v="114500" u="1"/>
        <n v="70000" u="1"/>
        <n v="335600" u="1"/>
        <n v="136000" u="1"/>
        <n v="244918" u="1"/>
        <n v="-400" u="1"/>
        <n v="193990" u="1"/>
        <n v="21400" u="1"/>
        <n v="41800" u="1"/>
        <n v="49805" u="1"/>
        <n v="200800" u="1"/>
        <n v="15000" u="1"/>
        <n v="393600" u="1"/>
        <n v="12400" u="1"/>
        <n v="569500" u="1"/>
        <n v="301325" u="1"/>
        <n v="592700" u="1"/>
        <n v="8090" u="1"/>
        <n v="50500" u="1"/>
        <n v="520680" u="1"/>
        <n v="87528" u="1"/>
        <n v="285700" u="1"/>
        <n v="75300" u="1"/>
        <n v="160466" u="1"/>
        <n v="188200" u="1"/>
        <n v="22000" u="1"/>
        <n v="-50000" u="1"/>
        <n v="43000" u="1"/>
        <n v="-82" u="1"/>
        <n v="3300" u="1"/>
        <n v="200809" u="1"/>
        <n v="24490" u="1"/>
        <n v="10809" u="1"/>
        <n v="113625" u="1"/>
        <n v="510100" u="1"/>
        <n v="146100" u="1"/>
        <n v="59200" u="1"/>
        <n v="69000" u="1"/>
        <n v="616940" u="1"/>
        <n v="325550" u="1"/>
        <n v="134000" u="1"/>
        <n v="670400" u="1"/>
        <n v="130898" u="1"/>
        <n v="65850" u="1"/>
        <n v="41300" u="1"/>
        <n v="193000" u="1"/>
        <n v="29880" u="1"/>
        <n v="65000" u="1"/>
        <n v="246200" u="1"/>
        <n v="41900.040000000008" u="1"/>
        <n v="83500" u="1"/>
        <n v="56050" u="1"/>
        <n v="29250" u="1"/>
        <n v="65600" u="1"/>
        <n v="51260" u="1"/>
        <n v="13000" u="1"/>
        <n v="133000" u="1"/>
        <n v="67240" u="1"/>
        <n v="50000" u="1"/>
        <n v="4387.5" u="1"/>
        <n v="80225" u="1"/>
        <n v="31110" u="1"/>
        <n v="98000" u="1"/>
        <n v="77200" u="1"/>
        <n v="257300" u="1"/>
        <n v="317000" u="1"/>
        <n v="100900" u="1"/>
        <n v="52900" u="1"/>
        <n v="215700" u="1"/>
        <n v="304900" u="1"/>
        <n v="71150" u="1"/>
        <n v="127500" u="1"/>
        <n v="18000" u="1"/>
        <n v="185700" u="1"/>
        <n v="35000" u="1"/>
        <n v="58700" u="1"/>
        <n v="13300" u="1"/>
        <n v="437528" u="1"/>
        <n v="493500" u="1"/>
        <n v="49750" u="1"/>
        <n v="112375" u="1"/>
        <n v="39350" u="1"/>
        <n v="294325" u="1"/>
        <n v="96870" u="1"/>
        <n v="40800" u="1"/>
        <n v="191000" u="1"/>
        <n v="64500" u="1"/>
        <n v="103300" u="1"/>
        <n v="220500" u="1"/>
        <n v="43700" u="1"/>
        <n v="12150" u="1"/>
        <n v="202600" u="1"/>
        <n v="214450" u="1"/>
        <n v="29000" u="1"/>
        <n v="261850" u="1"/>
        <n v="42187.5" u="1"/>
        <n v="23800" u="1"/>
        <n v="146125" u="1"/>
        <n v="57000" u="1"/>
        <n v="120950" u="1"/>
        <n v="143100" u="1"/>
        <n v="166800" u="1"/>
        <n v="88300" u="1"/>
        <n v="83006" u="1"/>
        <n v="59900" u="1"/>
        <n v="70400" u="1"/>
        <n v="218740" u="1"/>
        <n v="49500" u="1"/>
        <n v="47420" u="1"/>
        <n v="155205" u="1"/>
        <n v="73300" u="1"/>
        <n v="39100" u="1"/>
        <n v="-25000" u="1"/>
        <n v="104060" u="1"/>
        <n v="53850" u="1"/>
        <n v="84900" u="1"/>
        <n v="105070" u="1"/>
        <n v="291325" u="1"/>
        <n v="34500" u="1"/>
        <n v="254800" u="1"/>
        <n v="47800" u="1"/>
        <n v="96625" u="1"/>
        <n v="13175" u="1"/>
        <n v="311500" u="1"/>
        <n v="72800" u="1"/>
        <n v="607000" u="1"/>
        <n v="96500" u="1"/>
        <n v="50700" u="1"/>
        <n v="68985.279999999999" u="1"/>
        <n v="141600" u="1"/>
        <n v="11300" u="1"/>
        <n v="189000" u="1"/>
        <n v="212700" u="1"/>
        <n v="1077123" u="1"/>
        <n v="8700" u="1"/>
        <n v="653400" u="1"/>
        <n v="174630" u="1"/>
        <n v="102300" u="1"/>
        <n v="135300" u="1"/>
        <n v="128900" u="1"/>
        <n v="182700" u="1"/>
        <n v="6500" u="1"/>
        <n v="79610" u="1"/>
        <n v="5200" u="1"/>
        <n v="188500" u="1"/>
        <n v="235900" u="1"/>
        <n v="25000" u="1"/>
        <n v="30042.5" u="1"/>
        <n v="1982800" u="1"/>
        <n v="65325" u="1"/>
        <n v="297400" u="1"/>
        <n v="48559" u="1"/>
        <n v="96000" u="1"/>
        <n v="62300" u="1"/>
        <n v="75200" u="1"/>
        <n v="5925" u="1"/>
        <n v="320600" u="1"/>
        <n v="-4200" u="1"/>
        <n v="9000" u="1"/>
        <n v="81000" u="1"/>
        <n v="397250" u="1"/>
        <n v="158000" u="1"/>
        <n v="44400" u="1"/>
        <n v="34000" u="1"/>
        <n v="2155000" u="1"/>
        <n v="123990" u="1"/>
        <n v="-1800" u="1"/>
        <n v="19328.5" u="1"/>
        <n v="132541" u="1"/>
        <n v="251040" u="1"/>
        <n v="21850" u="1"/>
        <n v="53100" u="1"/>
        <n v="50579" u="1"/>
        <n v="28500" u="1"/>
        <n v="127900" u="1"/>
        <n v="142125" u="1"/>
        <n v="56000" u="1"/>
        <n v="86300" u="1"/>
        <n v="45600" u="1"/>
        <n v="93990" u="1"/>
        <n v="110000" u="1"/>
        <n v="68400" u="1"/>
        <n v="5500" u="1"/>
        <n v="48500" u="1"/>
        <n v="201630" u="1"/>
        <n v="38100" u="1"/>
        <n v="156500" u="1"/>
        <n v="95000" u="1"/>
        <n v="100042.5" u="1"/>
        <n v="9190" u="1"/>
        <n v="21000" u="1"/>
        <n v="41000" u="1"/>
        <n v="200625" u="1"/>
        <n v="304500" u="1"/>
        <n v="80000" u="1"/>
        <n v="39425" u="1"/>
        <n v="2102800" u="1"/>
        <n v="185500" u="1"/>
        <n v="23900" u="1"/>
        <n v="-1.4551915228366852E-11" u="1"/>
        <n v="18700" u="1"/>
        <n v="1540" u="1"/>
        <n v="191300" u="1"/>
        <n v="215000" u="1"/>
        <n v="223825" u="1"/>
        <n v="105430.62" u="1"/>
        <n v="453768" u="1"/>
        <n v="205925" u="1"/>
        <n v="73700" u="1"/>
        <n v="32000" u="1"/>
        <n v="73070" u="1"/>
        <n v="26800" u="1"/>
        <n v="258369.5" u="1"/>
        <n v="64450" u="1"/>
        <n v="91350" u="1"/>
        <n v="136342.5" u="1"/>
        <n v="244000" u="1"/>
        <n v="11900.040000000008" u="1"/>
        <n v="160800" u="1"/>
        <n v="16938.96" u="1"/>
        <n v="10420" u="1"/>
        <n v="111900" u="1"/>
        <n v="67400" u="1"/>
        <n v="372600" u="1"/>
        <n v="48000" u="1"/>
        <n v="42845.599999999999" u="1"/>
        <n v="190050" u="1"/>
        <n v="129802" u="1"/>
        <n v="5800" u="1"/>
        <n v="108750" u="1"/>
        <n v="265200" u="1"/>
        <n v="4500" u="1"/>
        <n v="102700" u="1"/>
        <n v="234680" u="1"/>
        <n v="81900" u="1"/>
        <n v="33000" u="1"/>
        <n v="147950" u="1"/>
        <n v="300000" u="1"/>
        <n v="159800" u="1"/>
        <n v="108500" u="1"/>
        <n v="388750" u="1"/>
        <n v="30300" u="1"/>
        <n v="10200" u="1"/>
        <n v="221825" u="1"/>
        <n v="25100" u="1"/>
        <n v="114300" u="1"/>
        <n v="177200" u="1"/>
        <n v="152240" u="1"/>
        <n v="332280" u="1"/>
        <n v="135600" u="1"/>
        <n v="188042" u="1"/>
        <n v="159300" u="1"/>
        <n v="165100" u="1"/>
        <n v="52100" u="1"/>
        <n v="123000" u="1"/>
        <n v="69802" u="1"/>
        <n v="28000" u="1"/>
        <n v="22800" u="1"/>
        <n v="55000" u="1"/>
        <n v="60042.5" u="1"/>
        <n v="298000" u="1"/>
        <n v="42646" u="1"/>
        <n v="108000" u="1"/>
        <n v="34200" u="1"/>
        <n v="110900" u="1"/>
        <n v="66400" u="1"/>
        <n v="42457.5" u="1"/>
        <n v="13100" u="1"/>
        <n v="93000" u="1"/>
        <n v="230155" u="1"/>
        <n v="72200" u="1"/>
        <n v="217550" u="1"/>
        <n v="135610" u="1"/>
        <n v="78000" u="1"/>
        <n v="53300" u="1"/>
        <n v="16750" u="1"/>
        <n v="152000" u="1"/>
        <n v="4800" u="1"/>
        <n v="80900" u="1"/>
        <n v="104600" u="1"/>
        <n v="211250" u="1"/>
        <n v="158556" u="1"/>
        <n v="296000" u="1"/>
        <n v="169650" u="1"/>
        <n v="107500" u="1"/>
        <n v="56200" u="1"/>
        <n v="18200" u="1"/>
        <n v="49960" u="1"/>
        <n v="145700" u="1"/>
        <n v="153768" u="1"/>
        <n v="8909" u="1"/>
        <n v="295000" u="1"/>
        <n v="157300" u="1"/>
        <n v="10800" u="1"/>
        <n v="62000" u="1"/>
        <n v="74600" u="1"/>
        <n v="110906.25" u="1"/>
        <n v="41200" u="1"/>
        <n v="1300" u="1"/>
        <n v="101200" u="1"/>
        <n v="104100" u="1"/>
        <n v="54500" u="1"/>
        <n v="24315" u="1"/>
        <n v="29200" u="1"/>
        <n v="572000" u="1"/>
        <n v="24000" u="1"/>
        <n v="144700" u="1"/>
        <n v="18800" u="1"/>
        <n v="352500" u="1"/>
        <n v="399900" u="1"/>
        <n v="600250" u="1"/>
        <n v="-28761" u="1"/>
        <n v="180000" u="1"/>
        <n v="387800" u="1"/>
        <n v="153275" u="1"/>
        <n v="126920" u="1"/>
        <n v="11100" u="1"/>
        <n v="8500" u="1"/>
        <n v="113180" u="1"/>
        <n v="488150" u="1"/>
        <n v="16500" u="1"/>
        <n v="64650" u="1"/>
        <n v="85825" u="1"/>
        <n v="-73100" u="1"/>
        <n v="579" u="1"/>
        <n v="19305" u="1"/>
        <n v="221100" u="1"/>
        <n v="70950" u="1"/>
        <n v="363100" u="1"/>
        <n v="94650" u="1"/>
        <n v="12187.5" u="1"/>
        <n v="161600" u="1"/>
        <n v="76750" u="1"/>
        <n v="149500" u="1"/>
        <n v="115200" u="1"/>
        <n v="37800" u="1"/>
        <n v="94400" u="1"/>
        <n v="11400" u="1"/>
        <n v="214300" u="1"/>
        <n v="50561.2" u="1"/>
        <n v="7133" u="1"/>
        <n v="33200" u="1"/>
        <n v="160600" u="1"/>
        <n v="85200" u="1"/>
        <n v="28761" u="1"/>
        <n v="76250" u="1"/>
        <n v="46500" u="1"/>
      </sharedItems>
    </cacheField>
    <cacheField name="Entrega 1" numFmtId="164">
      <sharedItems containsString="0" containsBlank="1" containsNumber="1" minValue="14.5" maxValue="1519270"/>
    </cacheField>
    <cacheField name="Fecha 1" numFmtId="14">
      <sharedItems containsDate="1" containsBlank="1" containsMixedTypes="1" minDate="2023-06-27T00:00:00" maxDate="2024-09-04T00:00:00"/>
    </cacheField>
    <cacheField name="Nº recibo" numFmtId="0">
      <sharedItems containsDate="1" containsBlank="1" containsMixedTypes="1" minDate="2024-01-14T00:00:00" maxDate="2024-01-15T00:00:00"/>
    </cacheField>
    <cacheField name="Entrega 2" numFmtId="164">
      <sharedItems containsString="0" containsBlank="1" containsNumber="1" minValue="1300" maxValue="655000"/>
    </cacheField>
    <cacheField name="Fecha 2" numFmtId="14">
      <sharedItems containsNonDate="0" containsDate="1" containsString="0" containsBlank="1" minDate="2023-01-02T00:00:00" maxDate="2024-08-31T00:00:00"/>
    </cacheField>
    <cacheField name="Nº recibo2" numFmtId="0">
      <sharedItems containsNonDate="0" containsString="0" containsBlank="1"/>
    </cacheField>
    <cacheField name="Entrega 3" numFmtId="164">
      <sharedItems containsString="0" containsBlank="1" containsNumber="1" minValue="4" maxValue="600000"/>
    </cacheField>
    <cacheField name="Fecha 3" numFmtId="14">
      <sharedItems containsNonDate="0" containsDate="1" containsString="0" containsBlank="1" minDate="1910-02-16T00:00:00" maxDate="2024-08-29T00:00:00"/>
    </cacheField>
    <cacheField name="Nº recibo3" numFmtId="0">
      <sharedItems containsNonDate="0" containsString="0" containsBlank="1"/>
    </cacheField>
    <cacheField name="Entrega 4" numFmtId="164">
      <sharedItems containsString="0" containsBlank="1" containsNumber="1" containsInteger="1" minValue="200" maxValue="400000"/>
    </cacheField>
    <cacheField name="Fecha 4" numFmtId="14">
      <sharedItems containsNonDate="0" containsDate="1" containsString="0" containsBlank="1" minDate="2023-08-22T00:00:00" maxDate="2024-08-07T00:00:00"/>
    </cacheField>
    <cacheField name="Nº recibo4" numFmtId="0">
      <sharedItems containsNonDate="0" containsString="0" containsBlank="1"/>
    </cacheField>
    <cacheField name="Entrega 5" numFmtId="164">
      <sharedItems containsString="0" containsBlank="1" containsNumber="1" minValue="22000" maxValue="100000"/>
    </cacheField>
    <cacheField name="Fecha 5" numFmtId="14">
      <sharedItems containsNonDate="0" containsDate="1" containsString="0" containsBlank="1" minDate="2023-09-19T00:00:00" maxDate="2024-07-07T00:00:00"/>
    </cacheField>
    <cacheField name="Nº recibo5" numFmtId="0">
      <sharedItems containsNonDate="0" containsString="0" containsBlank="1"/>
    </cacheField>
    <cacheField name="Entrega 6" numFmtId="164">
      <sharedItems containsString="0" containsBlank="1" containsNumber="1" containsInteger="1" minValue="71990" maxValue="87528"/>
    </cacheField>
    <cacheField name="Fecha 6" numFmtId="14">
      <sharedItems containsNonDate="0" containsDate="1" containsString="0" containsBlank="1" minDate="2023-09-19T00:00:00" maxDate="2024-08-02T00:00:00"/>
    </cacheField>
    <cacheField name="Nº recibo6" numFmtId="0">
      <sharedItems containsNonDate="0" containsString="0" containsBlank="1"/>
    </cacheField>
    <cacheField name="Comentraio"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USUARIO" refreshedDate="45630.414921412033" createdVersion="5" refreshedVersion="6" minRefreshableVersion="3" recordCount="2167">
  <cacheSource type="worksheet">
    <worksheetSource ref="A4:AC2171" sheet="Pagos clientes"/>
  </cacheSource>
  <cacheFields count="29">
    <cacheField name="Nro comp." numFmtId="0">
      <sharedItems containsString="0" containsBlank="1" containsNumber="1" containsInteger="1" minValue="1111" maxValue="2397"/>
    </cacheField>
    <cacheField name="Fecha" numFmtId="14">
      <sharedItems containsDate="1" containsMixedTypes="1" minDate="2023-06-27T00:00:00" maxDate="2024-12-04T00:00:00"/>
    </cacheField>
    <cacheField name="Meses de deuda" numFmtId="166">
      <sharedItems containsMixedTypes="1" containsNumber="1" minValue="0" maxValue="45230" count="214">
        <n v="18"/>
        <n v="17"/>
        <n v="16"/>
        <n v="15"/>
        <n v="14"/>
        <n v="13"/>
        <n v="12"/>
        <n v="11"/>
        <n v="0"/>
        <n v="10"/>
        <n v="9"/>
        <n v="8"/>
        <n v="7"/>
        <e v="#VALUE!"/>
        <n v="6"/>
        <n v="5"/>
        <n v="4"/>
        <n v="3"/>
        <n v="2"/>
        <n v="1"/>
        <e v="#N/A"/>
        <n v="4.5" u="1"/>
        <n v="14.566666666666666" u="1"/>
        <n v="3.9666666666666668" u="1"/>
        <n v="1.7333333333333334" u="1"/>
        <n v="3.5333333333333332" u="1"/>
        <n v="11.7" u="1"/>
        <n v="37.06666666666667" u="1"/>
        <n v="4.7" u="1"/>
        <n v="3.1" u="1"/>
        <n v="14.966666666666667" u="1"/>
        <n v="15.266666666666667" u="1"/>
        <n v="1.3" u="1"/>
        <n v="4.1333333333333337" u="1"/>
        <n v="13.833333333333334" u="1"/>
        <n v="13.533333333333333" u="1"/>
        <n v="5.7666666666666666" u="1"/>
        <n v="3.6333333333333333" u="1"/>
        <n v="12.1" u="1"/>
        <n v="1.5666666666666667" u="1"/>
        <n v="4.333333333333333" u="1"/>
        <n v="1.8333333333333333" u="1"/>
        <n v="3.7333333333333334" u="1"/>
        <n v="12.8" u="1"/>
        <n v="19" u="1"/>
        <n v="5.4" u="1"/>
        <n v="2.2000000000000002" u="1"/>
        <n v="4.5333333333333332" u="1"/>
        <n v="12.9" u="1"/>
        <n v="2.2999999999999998" u="1"/>
        <n v="11.766666666666667" u="1"/>
        <n v="4.7333333333333334" u="1"/>
        <n v="1.9333333333333333" u="1"/>
        <n v="4.166666666666667" u="1"/>
        <n v="2.8333333333333335" u="1"/>
        <n v="1.1666666666666667" u="1"/>
        <n v="5.8" u="1"/>
        <n v="2.4" u="1"/>
        <n v="12.166666666666666" u="1"/>
        <n v="4.3666666666666663" u="1"/>
        <n v="1504.8666666666666" u="1"/>
        <n v="2.9333333333333331" u="1"/>
        <n v="245" u="1"/>
        <n v="22" u="1"/>
        <n v="2.5" u="1"/>
        <n v="5.4333333333333336" u="1"/>
        <n v="3.4666666666666668" u="1"/>
        <n v="4.5666666666666664" u="1"/>
        <n v="3.0333333333333332" u="1"/>
        <n v="14.7" u="1"/>
        <n v="244" u="1"/>
        <n v="1.2666666666666666" u="1"/>
        <n v="2.6" u="1"/>
        <n v="13.266666666666667" u="1"/>
        <n v="3.5666666666666669" u="1"/>
        <n v="1.5333333333333334" u="1"/>
        <n v="3.1333333333333333" u="1"/>
        <n v="45230" u="1"/>
        <n v="3.6666666666666665" u="1"/>
        <n v="12.233333333333333" u="1"/>
        <n v="11.933333333333334" u="1"/>
        <n v="4.9666666666666668" u="1"/>
        <n v="37.166666666666664" u="1"/>
        <n v="3.2333333333333334" u="1"/>
        <n v="1.3666666666666667" u="1"/>
        <n v="4.4000000000000004" u="1"/>
        <n v="3.7666666666666666" u="1"/>
        <n v="12.633333333333333" u="1"/>
        <n v="1.6333333333333333" u="1"/>
        <n v="36.733333333333334" u="1"/>
        <n v="4.5999999999999996" u="1"/>
        <n v="1.9" u="1"/>
        <n v="3.8666666666666667" u="1"/>
        <n v="5.666666666666667" u="1"/>
        <n v="2.3333333333333335" u="1"/>
        <n v="4.8" u="1"/>
        <n v="2.4333333333333331" u="1"/>
        <n v="4.4333333333333336" u="1"/>
        <n v="2.9666666666666668" u="1"/>
        <n v="1504.8333333333333" u="1"/>
        <n v="1.2333333333333334" u="1"/>
        <n v="2.5333333333333332" u="1"/>
        <n v="12.4" u="1"/>
        <n v="5.2" u="1"/>
        <n v="2.1" u="1"/>
        <n v="4.6333333333333337" u="1"/>
        <n v="3.0666666666666669" u="1"/>
        <n v="14.533333333333333" u="1"/>
        <n v="2.6333333333333333" u="1"/>
        <n v="13.1" u="1"/>
        <n v="1.0666666666666667" u="1"/>
        <n v="11.666666666666666" u="1"/>
        <n v="4.833333333333333" u="1"/>
        <n v="3.1666666666666665" u="1"/>
        <n v="15.233333333333333" u="1"/>
        <n v="1.3333333333333333" u="1"/>
        <n v="2.7333333333333334" u="1"/>
        <n v="21" u="1"/>
        <n v="13.5" u="1"/>
        <n v="5.9" u="1"/>
        <n v="3.7" u="1"/>
        <n v="1.6" u="1"/>
        <n v="5.0333333333333332" u="1"/>
        <n v="3.2666666666666666" u="1"/>
        <n v="3.8" u="1"/>
        <n v="5.2333333333333334" u="1"/>
        <n v="3.3666666666666667" u="1"/>
        <n v="1.4333333333333333" u="1"/>
        <n v="4.666666666666667" u="1"/>
        <n v="3.9" u="1"/>
        <n v="13.166666666666666" u="1"/>
        <n v="1.7" u="1"/>
        <n v="11.733333333333333" u="1"/>
        <n v="4.8666666666666663" u="1"/>
        <n v="1.9666666666666666" u="1"/>
        <n v="13.566666666666666" u="1"/>
        <n v="2.4666666666666668" u="1"/>
        <n v="12.133333333333333" u="1"/>
        <n v="5.0666666666666664" u="1"/>
        <n v="2.0333333333333332" u="1"/>
        <n v="4.2" u="1"/>
        <n v="14.266666666666667" u="1"/>
        <n v="1.8" u="1"/>
        <n v="2.5666666666666669" u="1"/>
        <n v="1.0333333333333334" u="1"/>
        <n v="2.1333333333333333" u="1"/>
        <n v="14.666666666666666" u="1"/>
        <n v="2.6666666666666665" u="1"/>
        <n v="2.2333333333333334" u="1"/>
        <n v="37.1" u="1"/>
        <n v="4.9000000000000004" u="1"/>
        <n v="3.2" u="1"/>
        <n v="15.366666666666667" u="1"/>
        <n v="4.0333333333333332" u="1"/>
        <n v="2.7666666666666666" u="1"/>
        <n v="13.633333333333333" u="1"/>
        <n v="1.1333333333333333" u="1"/>
        <n v="5.0999999999999996" u="1"/>
        <n v="3.3" u="1"/>
        <n v="1.4" u="1"/>
        <n v="4.2333333333333334" u="1"/>
        <n v="2.8666666666666667" u="1"/>
        <n v="3.8333333333333335" u="1"/>
        <n v="1.6666666666666667" u="1"/>
        <n v="12.6" u="1"/>
        <n v="5.3" u="1"/>
        <n v="3.4" u="1"/>
        <n v="3.9333333333333331" u="1"/>
        <n v="20" u="1"/>
        <n v="5.5" u="1"/>
        <n v="3.5" u="1"/>
        <n v="11.866666666666667" u="1"/>
        <n v="1.5" u="1"/>
        <n v="4.9333333333333336" u="1"/>
        <n v="15.133333333333333" u="1"/>
        <n v="4.0666666666666664" u="1"/>
        <n v="1.7666666666666666" u="1"/>
        <n v="13.4" u="1"/>
        <n v="3.6" u="1"/>
        <n v="5.1333333333333337" u="1"/>
        <n v="2.0666666666666669" u="1"/>
        <n v="4.2666666666666666" u="1"/>
        <n v="5.333333333333333" u="1"/>
        <n v="2.1666666666666665" u="1"/>
        <n v="1504.9666666666667" u="1"/>
        <n v="4.4666666666666668" u="1"/>
        <n v="23" u="1"/>
        <n v="1.8666666666666667" u="1"/>
        <n v="14.5" u="1"/>
        <n v="2.7" u="1"/>
        <n v="13.366666666666667" u="1"/>
        <n v="1.1000000000000001" u="1"/>
        <n v="5.5333333333333332" u="1"/>
        <n v="2.2666666666666666" u="1"/>
        <n v="11.633333333333333" u="1"/>
        <n v="15.2" u="1"/>
        <n v="4.0999999999999996" u="1"/>
        <n v="2.8" u="1"/>
        <n v="13.766666666666667" u="1"/>
        <n v="5.7333333333333334" u="1"/>
        <n v="2.3666666666666667" u="1"/>
        <n v="12.333333333333334" u="1"/>
        <n v="5.166666666666667" u="1"/>
        <n v="3.3333333333333335" u="1"/>
        <n v="1504.9" u="1"/>
        <n v="4.3" u="1"/>
        <n v="2.9" u="1"/>
        <n v="1.2" u="1"/>
        <n v="12.433333333333334" u="1"/>
        <n v="5.3666666666666663" u="1"/>
        <n v="3.4333333333333331" u="1"/>
        <n v="1.4666666666666666" u="1"/>
        <n v="11.3" u="1"/>
        <n v="37.133333333333333" u="1"/>
      </sharedItems>
    </cacheField>
    <cacheField name="Cliente" numFmtId="14">
      <sharedItems containsDate="1" containsBlank="1" containsMixedTypes="1" minDate="1899-12-30T00:00:00" maxDate="1899-12-31T00:00:00" count="511">
        <s v="Gonzalez Alberto"/>
        <s v="Hoyos Pato"/>
        <s v="Pisani Nicolas"/>
        <s v="Acotto Jorge"/>
        <s v="Crocinelli Carlos"/>
        <s v="Martin Jose"/>
        <s v="Formini Victor"/>
        <s v="Carrara Luis (bocha)"/>
        <s v="Muñoz"/>
        <s v="Barroso Ruben"/>
        <s v="Barroso Willy"/>
        <s v="Lucero Adrian"/>
        <s v="Rodriguez Jorge"/>
        <s v="Lang Juan Pablo"/>
        <s v="Orsa Antonio"/>
        <s v="Martinich Nahuel"/>
        <s v="Bertaina Damian"/>
        <s v="Isasis Luciana"/>
        <s v="Oviedo Jose Luis"/>
        <s v="Guerrieri Gladys"/>
        <s v="Verdus Silvio"/>
        <s v="Gigante Joni"/>
        <s v="Fernandez Gerardo"/>
        <s v="Baner Abu Grillo"/>
        <s v="Ocampo Manolo"/>
        <s v="Wesek Pini"/>
        <s v="Beriani Nazarena"/>
        <s v="Macagno Dante"/>
        <s v="Macagno Omar"/>
        <s v="Weizek Susana"/>
        <s v="Pujol Jorge"/>
        <s v="Pasini Carolina"/>
        <s v="Carrara Sandra"/>
        <s v="Cuevas Jorge"/>
        <s v="Weizur"/>
        <s v="Alvarez Guillermo"/>
        <s v="Alemandi Vanina"/>
        <s v="Penocello Vanesa"/>
        <s v="Pereyra Miguel"/>
        <s v="Flores Juanis"/>
        <s v="Castro Martin"/>
        <s v="Casas Juan Pablo"/>
        <s v="Suarez Luchi"/>
        <s v="Mendizabal Alicia"/>
        <s v="Transporte del Interior"/>
        <s v="Creativiti S.A.S"/>
        <s v="Di Genaro Julio"/>
        <s v="Irouleguy Daniel"/>
        <s v="Vilares Roberto"/>
        <s v="Integral Agropecuaria"/>
        <s v="Municipalidad Laboulaye"/>
        <s v="Merlo Teresa"/>
        <s v="Bertaina Jesica"/>
        <s v="Medic"/>
        <s v="Goico Ana Paula"/>
        <s v="Mainero Rodolfo"/>
        <s v="Duran"/>
        <s v="Moretti Anabella"/>
        <s v="Gimenez Javier"/>
        <s v="Revol Juan"/>
        <s v="Guevara Mario"/>
        <s v="Borzolino Celeste"/>
        <s v="Borello Matias"/>
        <s v="Cane Emiliano"/>
        <s v="Oyola Alberto"/>
        <s v="Moretti Renato"/>
        <s v="Calderon Daniel"/>
        <s v="Manitto Rosana"/>
        <s v="Marciali Veronica"/>
        <s v="Mansuino Alberto"/>
        <s v="Ricci Arturo"/>
        <s v="Sambruno Guillermo"/>
        <s v="Gonzalez Gaston"/>
        <s v="Cabral Guillermo"/>
        <s v="Atonio Orsa"/>
        <s v="Juan Achabal"/>
        <s v="Domanski"/>
        <s v="Silveira Pililo"/>
        <s v="Oca Log S.A"/>
        <s v="Chirino Roberto"/>
        <s v="Urieltin"/>
        <s v="Flores Carlos"/>
        <s v="Wiesek Pini"/>
        <s v="Saladino Guillermo"/>
        <s v="Dutto Mariano"/>
        <s v="Valdenbraben Pepe"/>
        <s v="Andrada Horacio"/>
        <s v="Bustos Lolo"/>
        <s v="Molinari Luis"/>
        <s v="Angeleri Monica"/>
        <s v="Fiore Martin"/>
        <s v="Mainero Ariel"/>
        <s v="Falcón Corcho"/>
        <s v="Martina Carlitos"/>
        <s v="Lopez Kako"/>
        <s v="Cosaro Juan"/>
        <s v="Bueno Maria Elena"/>
        <s v="Magra Roberto"/>
        <s v="Giordano Hugo"/>
        <s v="San Jose Agropecuaria"/>
        <s v="Transporte Palloni"/>
        <s v="Oliva Estela"/>
        <s v="Isseta Marcelo"/>
        <s v="Stap Carlos"/>
        <s v="Anconetani Teresa"/>
        <s v="Feraudo Roberto"/>
        <s v="Torres Fausto"/>
        <s v="Salgado Victor"/>
        <s v="Boiero Ricardo"/>
        <s v="Ventura Marcelo (padre)"/>
        <s v="Nardin Larisa"/>
        <s v="Isseta Marcos"/>
        <s v="Moreno Orlando"/>
        <s v="Silveira Alejandro"/>
        <s v="Airasca Gustavo"/>
        <s v="Dominguez Marcos"/>
        <s v="Eracci Jose"/>
        <s v="Bilinski Miguel"/>
        <s v="Toyos Pato"/>
        <s v="Dellafiore Mariano"/>
        <s v="Yili Florencia"/>
        <s v="Anastasi Dario"/>
        <s v="Perviú Jorge"/>
        <s v="Juanita"/>
        <s v="Dimarco Sebastian"/>
        <s v="Schefer Alberto"/>
        <s v="Holly Schefer"/>
        <s v="Pizzarro Jorge"/>
        <s v="Roman Agustin"/>
        <s v="Cipolla Miren"/>
        <s v="Capelleti Liliana"/>
        <s v="Rosas Alfredo"/>
        <s v="Gullino Andrea"/>
        <s v="Fernandez Heber"/>
        <s v="Issetta Eva"/>
        <s v="Magris Victorio"/>
        <s v="Vallejos Cristian"/>
        <s v="Albarracin German"/>
        <s v="Fernandez Reyes Mirta"/>
        <s v="Filippa Jorge"/>
        <s v="Giorgis Carlos"/>
        <s v="Issetta Marcos"/>
        <s v="Otategui Sergio"/>
        <s v="Gomez alejandra"/>
        <s v="Colombano Rodrigo"/>
        <s v="Romero Pablo"/>
        <s v="Gomez Alejandro"/>
        <s v="Surjat sergio"/>
        <s v="Emanuel Boudoux"/>
        <s v="Marcelo issetta"/>
        <s v="Ferrari Ramiro"/>
        <s v="Mirta Reyes"/>
        <s v="Anibal Ojeda"/>
        <s v="Gimenez Martin"/>
        <s v="Ale Gomez"/>
        <s v="Macagno matias"/>
        <s v="Russo "/>
        <s v="Gaspar iroulegui"/>
        <s v="Birche Ariel"/>
        <s v="Alvaro Rivas"/>
        <s v="Juan Pablo Lang"/>
        <s v="Erasi"/>
        <s v="Marcos Delvenga"/>
        <s v="Ferreira Luis"/>
        <s v="Maria Elena Bueno"/>
        <s v="Magdalena Trabuco"/>
        <s v="Sogno Agostina"/>
        <s v="Lopez Ines"/>
        <s v="Hugo Nicolino"/>
        <s v="Marta Cabrero"/>
        <s v="Cane Mauricio"/>
        <s v="Fernandez Jorge"/>
        <s v="Garay Elias"/>
        <s v="Fernandez Martin"/>
        <s v="Ana Paula Fossano"/>
        <s v="Gaston Garaffo"/>
        <s v="Javier Medina"/>
        <s v="Ignacio Magra"/>
        <s v="Rodrigo Ameri"/>
        <s v="Morales Ariel"/>
        <s v="Jani Gigante"/>
        <s v="Tato Echar"/>
        <s v="Carlos Giorgis"/>
        <s v="Jorge Acotto"/>
        <s v="Juan Barral"/>
        <s v="Monica Schmall"/>
        <s v="Gustavo Lang"/>
        <s v="Cristian Dondena"/>
        <s v="Martinez Fermin"/>
        <s v="Emanuel Picco"/>
        <s v="Sandra Carrara "/>
        <s v="Alvarez Lautaro"/>
        <s v="Lucero Claudio"/>
        <s v="Erassi"/>
        <s v="Dellafiori Marcelo"/>
        <s v="Altamirano Alicia"/>
        <s v="Bocha Carrara"/>
        <s v="Sergio Picco"/>
        <s v="Proietti Mariano"/>
        <s v="Sabaini Ignacio "/>
        <s v="AGD"/>
        <s v="Victoria Airasca"/>
        <s v="Tosello Joaquin"/>
        <s v="Larisa Nardin"/>
        <s v="Dellafiori Santiago"/>
        <s v="Ubeda Jorge"/>
        <s v="Rodrigo Colombano"/>
        <s v="Domansky Roberto"/>
        <s v="Alonso"/>
        <s v="Oliva Stella"/>
        <s v="Laura Bongiorni"/>
        <s v="Ventura Marcelo"/>
        <s v="Monge Natalia"/>
        <s v="Magliano Debora"/>
        <s v="Astezana Mirta"/>
        <s v="Bufarini Alberto"/>
        <s v="Tonello Santiago"/>
        <s v="Ferrando Elba"/>
        <s v="Baravalle Andres"/>
        <s v="Davicino Richard"/>
        <s v="Tevez Jonatan"/>
        <s v="Gilli Florencia"/>
        <s v="Rodriguez Osvaldo"/>
        <s v="Loeiro Daniel"/>
        <s v="Gigante Alejandro"/>
        <s v="Magra Ignacio"/>
        <s v="Rodriguez Pablo"/>
        <s v="Tranquilli Silvio"/>
        <s v="Ojeda Anibal"/>
        <s v="Pra Adolfo"/>
        <s v="Estevez Jonatan"/>
        <s v="Magliano Barbara"/>
        <s v="Salas Jesus"/>
        <s v="Cuello Federico"/>
        <s v="Bongiorni Laura"/>
        <s v="Scarponi Matias"/>
        <s v="Largayoli Jorge"/>
        <s v="Gilli Cristian"/>
        <s v="Turri Rafael"/>
        <s v="Carrara Luis"/>
        <s v="Ruso Jose"/>
        <s v="Suarez Carlos"/>
        <s v="Pizzani Nicolas"/>
        <s v="Chavez Daniel"/>
        <s v="Barral Juan"/>
        <s v="Albarracin Mary"/>
        <s v="Wiesek Susana"/>
        <s v="Velasquez Rocio"/>
        <s v="Romeo Mauricio"/>
        <s v="Canepa Carlos"/>
        <s v="Hidalgo Carlos"/>
        <s v="Razzini Carolina"/>
        <s v="Cuevas Emanuel"/>
        <s v="Schefer Holly"/>
        <s v="Rodetti Walter"/>
        <s v="Constructora Guiar"/>
        <s v="Vollertsen Quique"/>
        <s v="Balestrelli Horacio"/>
        <s v="Pico Gabriel"/>
        <s v="Gallo Pepe"/>
        <s v="Juanita Gualpa"/>
        <s v="Martin Axel"/>
        <s v="Fenoglio Heber"/>
        <s v="Faro Cecilia"/>
        <s v="Aranda Pablo"/>
        <s v="Dellafiori Mariano"/>
        <s v="Paz Jose Maria"/>
        <s v="Boudoux Emanuel"/>
        <s v="Fava Carlos"/>
        <s v="Isasi Luciana"/>
        <s v="Lovera José"/>
        <s v="Keegan SA"/>
        <s v="Airaudo Alejandro"/>
        <s v="Cometto Franco"/>
        <s v="Barnard Agostina"/>
        <s v="Aimar Antonio"/>
        <s v="Verazay Mirta"/>
        <s v="Balestrelli Valentina"/>
        <s v="Prá Nancy"/>
        <s v="Molinari Quique"/>
        <s v="Principi Gabriela"/>
        <s v="Airasca Victoria"/>
        <s v="Perotti Luciano"/>
        <s v="Curti Carlos"/>
        <s v="Domansky Mauro"/>
        <s v="Estenssoro Juan"/>
        <s v="Lang Gustavo"/>
        <s v="Manassero Fanny"/>
        <s v="Costa Laura "/>
        <s v="Goria Chucho"/>
        <s v="Maurino Walter"/>
        <s v="Fernes Sergio"/>
        <s v="Barbero Cesar"/>
        <s v="Gullino Renzo"/>
        <s v="Ameri Rodrigo"/>
        <s v="Schmit Pablo"/>
        <s v="Paletti Eduardo"/>
        <s v="Bonancea Agustina"/>
        <s v="Romancin Mateo"/>
        <s v="Depascuale Carolina"/>
        <s v="Paredes Juan"/>
        <s v="Uretta Agustin"/>
        <s v="Caballero Jorge"/>
        <s v="Gatti Mariana"/>
        <s v="Borcetti Veronica"/>
        <s v="Pucca Veronica"/>
        <s v="Barral Fernando"/>
        <s v="Trivigno Raul"/>
        <s v="Irouleguy Gaspar"/>
        <s v="Castro Juan Carlos"/>
        <s v="Roca Pedro"/>
        <s v="Alvarez Mauricio"/>
        <s v="Stap Nahuel"/>
        <s v="Ristorto Ester"/>
        <s v="Paez Federico"/>
        <s v="Bilinsky Miguel"/>
        <s v="Navarro Jose Luis"/>
        <s v="Benavidez Matias"/>
        <s v="Barovero Cristian"/>
        <s v="Mandrile Sebastian"/>
        <s v="Molinari Santiago"/>
        <s v="Green Carmen"/>
        <s v="Torres David"/>
        <s v="Urrutia Susana"/>
        <s v="Clemente Jose Luis"/>
        <s v="Diorio German"/>
        <s v="Bayo Titai"/>
        <s v="Rios Diego"/>
        <s v="Sicott Ariel"/>
        <s v="Gigante Jani"/>
        <s v="Llanos Raquel"/>
        <s v="Muñoz Gerardo"/>
        <s v="Creativity"/>
        <s v="Digenaro Julio"/>
        <s v="Irrazabal Miguel"/>
        <s v="Etchart Tato"/>
        <s v="Ferreyra Tomas"/>
        <s v="Tosello Gaston"/>
        <s v="Roxana Manito"/>
        <s v="Vergara Marcelo"/>
        <s v="Garay Jorge"/>
        <s v="Ramancin Enrique"/>
        <s v="Magliano Jorge"/>
        <s v="Quinteros Luis"/>
        <s v="Garcia Franco"/>
        <s v="Acosta Silvina"/>
        <s v="Medina Javier"/>
        <s v="Berna Mario"/>
        <s v="Fernandez Facundo"/>
        <s v="Dominguez Mauricio"/>
        <s v="Isetta Marcelo"/>
        <s v="Carranza Mauro"/>
        <s v="Properzi Juan Carlos"/>
        <s v="Fava Juan"/>
        <s v="Tryada S.A."/>
        <s v="Caravario Fernando "/>
        <s v="Tonello Pedro"/>
        <s v="Lopez Alejandra"/>
        <s v="Baravalle Hugo"/>
        <s v="Ballestrelli Horacio"/>
        <s v="Reyes Mirta"/>
        <s v="Quaglia Dario"/>
        <s v="Carrara Sabrina"/>
        <s v="Anchaval Juan"/>
        <s v="Alvarez Pato"/>
        <s v="Ordoñez German"/>
        <s v="Penoncello Vanesa"/>
        <s v="Avila Edgardo"/>
        <s v="Dominguez"/>
        <s v="Zambruno Guillermo"/>
        <s v="Pra Nancy"/>
        <s v="Godoy Fabian"/>
        <s v="Fava Julian"/>
        <s v="Aguirre Josefina"/>
        <s v="Molinari Kike"/>
        <s v="Navarro Jose"/>
        <s v="Perez Carlos"/>
        <s v="Maria Ester Lamas"/>
        <s v="Gomez"/>
        <s v="Issetta Marcelo"/>
        <s v="Prá Adolfo"/>
        <s v="Rosende Gerardo"/>
        <s v="Palloni Florencia"/>
        <s v="Cometto Guillermo"/>
        <s v="Nevon Gladys"/>
        <s v="Caraveta Noelia"/>
        <s v="Picco Sergio"/>
        <s v="Berdus Silvio"/>
        <s v="Nave Diego"/>
        <s v="Anconetani Karina"/>
        <s v="Maan constructora"/>
        <s v="Uieldin Patricio"/>
        <s v="Ambrocio Alvaro"/>
        <s v="Gauna Ivana"/>
        <s v="Barnard Martin"/>
        <s v="Scheffer Alberto"/>
        <s v="Perviu Jorge"/>
        <s v="Marziali Veronica"/>
        <s v="Rocca Pedro"/>
        <s v="Di genaro Magali"/>
        <s v="Carrara Julio"/>
        <s v="Supercanal"/>
        <s v="Bertaina Mario"/>
        <s v="Borzalino Cele"/>
        <s v="Bassino Carlina"/>
        <s v="Perez Pocho"/>
        <s v="Delvenga Marcos"/>
        <s v="Reviglio Lito"/>
        <s v="Mansuino Walter"/>
        <s v="Romero Damian"/>
        <s v="Caravetta Noelia"/>
        <s v="Becheran Gaston"/>
        <s v="Wiesek Ruben"/>
        <s v="Polanco Andres"/>
        <s v="Dondena Cristian"/>
        <s v="Gallo Walter"/>
        <s v="Slovoyañoch Cristian"/>
        <s v="Gualpa Juanita"/>
        <s v="Amioni Marta"/>
        <s v="Avila Micaela"/>
        <s v="Pegoraro Sonia"/>
        <s v="Pelliza Kevin"/>
        <s v="Cacciabue Evangelina"/>
        <s v="Rodriguez Martin"/>
        <s v="Escudero Gaston"/>
        <s v="Trobatto Pablo"/>
        <s v="Balestrelli Valeria"/>
        <s v="Cometto Julia"/>
        <s v="Aguilera Pablo"/>
        <s v="Molina Dalma"/>
        <s v="Picco Miguel"/>
        <s v="Verna Mario"/>
        <s v="Scheffer Rodrigo"/>
        <s v="Herrero Marcelo"/>
        <s v="Dominguez Juan"/>
        <s v="Perafan Andrea"/>
        <s v="Lax"/>
        <s v="Gheit Rodrigo"/>
        <s v="Moretti Delia"/>
        <s v="Fantini Antonio"/>
        <s v="Principi Carlos"/>
        <s v="Giorgis Juan Carlos"/>
        <s v="Bengolea Even"/>
        <s v="Possi Ricardo"/>
        <s v="Cabrero Marta"/>
        <s v="Alarcon Daniela"/>
        <s v="Gonzalez Cesar"/>
        <s v="Manito Roxana"/>
        <s v="Espinoza Javito"/>
        <s v="Morales Guillermo"/>
        <s v="Acotto Santiago"/>
        <s v="Zallocco Belen"/>
        <s v="Fernez"/>
        <s v="Albin Damian"/>
        <s v="Giagante Valeria"/>
        <s v="Benavidez Carlos"/>
        <s v="Flores Juani"/>
        <s v="Chiapello Silvia"/>
        <s v="Donadio Raquel"/>
        <s v="Marcone Facundo"/>
        <s v="Gutierrez Hnos"/>
        <s v="Ballestrelli Valeria"/>
        <s v="Palloni Sirley"/>
        <s v="Picco Emanuel"/>
        <s v="Costa Laura"/>
        <s v="Martinengo Julian"/>
        <s v="Monasterio Paola"/>
        <s v="Giovanini Laura"/>
        <s v="Napoli Luciano"/>
        <e v="#N/A"/>
        <s v="" u="1"/>
        <m u="1"/>
        <s v="Emiliano Cane" u="1"/>
        <s v="Juan" u="1"/>
        <s v="suarez" u="1"/>
        <s v="San Jose Agricola" u="1"/>
        <s v="Tolosano" u="1"/>
        <s v="Pereyra Suegra" u="1"/>
        <s v="Giorgi Carlos" u="1"/>
        <s v="Poletti Eduardo" u="1"/>
        <s v="Quiroga Hector" u="1"/>
        <s v="Marta Cabrera" u="1"/>
        <s v="Crochinelli Carlos" u="1"/>
        <s v="Suarez Lucas" u="1"/>
        <s v="Birch Ariel" u="1"/>
        <s v="Joni Gigante" u="1"/>
        <s v="Arce Monica" u="1"/>
        <s v="Boiero" u="1"/>
        <s v="Carrara Bocha" u="1"/>
        <s v="Castañeda Javier" u="1"/>
        <s v="Ani Moretti" u="1"/>
        <s v="Barroso" u="1"/>
        <s v="Ventura Marcelo Padre" u="1"/>
        <s v="Transporte interior" u="1"/>
        <s v="Romero " u="1"/>
        <s v="Soria Eduardo" u="1"/>
        <s v="Mansuino Albereto" u="1"/>
        <s v="Blanco Silvia" u="1"/>
        <s v="Ventura Marcelo hijo" u="1"/>
        <s v="Mariano Dutto" u="1"/>
        <s v="Moretti Ani" u="1"/>
        <s v="Moreti Maria Delia" u="1"/>
        <s v="Keegan" u="1"/>
        <s v="Boudou Emanuel" u="1"/>
        <s v="Nebon Gladys" u="1"/>
        <s v="Nieto Elba Ferrando" u="1"/>
        <s v="Flores Juanchi" u="1"/>
        <d v="1899-12-30T00:00:00" u="1"/>
        <s v="Willy" u="1"/>
        <s v="Emanuel Bowdux" u="1"/>
        <s v="Castro Juan Pablo" u="1"/>
      </sharedItems>
    </cacheField>
    <cacheField name="Dominio" numFmtId="14">
      <sharedItems containsDate="1" containsMixedTypes="1" minDate="1899-12-30T00:00:00" maxDate="2047-08-29T00:00:00"/>
    </cacheField>
    <cacheField name="Vehículo" numFmtId="14">
      <sharedItems containsDate="1" containsMixedTypes="1" minDate="1899-12-30T00:00:00" maxDate="1900-07-27T00:00:00"/>
    </cacheField>
    <cacheField name="Total trabajo" numFmtId="44">
      <sharedItems containsMixedTypes="1" containsNumber="1" minValue="0" maxValue="8845100"/>
    </cacheField>
    <cacheField name="Fecha final pago" numFmtId="14">
      <sharedItems containsBlank="1"/>
    </cacheField>
    <cacheField name="Método pago" numFmtId="0">
      <sharedItems containsBlank="1"/>
    </cacheField>
    <cacheField name="Deuda" numFmtId="44">
      <sharedItems containsMixedTypes="1" containsNumber="1" minValue="-73100" maxValue="8845100" count="1153">
        <n v="0"/>
        <n v="7.2759576141834259E-12"/>
        <n v="5.8207660913467407E-11"/>
        <n v="980000"/>
        <n v="201500"/>
        <n v="169400"/>
        <n v="681800"/>
        <n v="30250"/>
        <n v="94250"/>
        <n v="26620"/>
        <n v="1.4551915228366852E-11"/>
        <n v="12100"/>
        <n v="121000"/>
        <n v="393250"/>
        <n v="200000"/>
        <n v="2200000"/>
        <n v="242000"/>
        <n v="356300"/>
        <n v="171500"/>
        <n v="260000"/>
        <n v="205000"/>
        <n v="218500"/>
        <n v="310000"/>
        <n v="891150"/>
        <n v="179000"/>
        <n v="1668000"/>
        <n v="120000"/>
        <n v="408000"/>
        <n v="398000"/>
        <n v="215000"/>
        <n v="300000"/>
        <n v="155000"/>
        <n v="700500"/>
        <n v="266000"/>
        <n v="489500"/>
        <n v="686000"/>
        <n v="186000"/>
        <n v="265000"/>
        <n v="442500"/>
        <n v="488840"/>
        <n v="270750"/>
        <n v="805000"/>
        <n v="149500"/>
        <n v="484600"/>
        <n v="108800"/>
        <n v="249600"/>
        <e v="#N/A"/>
        <n v="165140" u="1"/>
        <n v="148500" u="1"/>
        <n v="261200" u="1"/>
        <n v="172200" u="1"/>
        <n v="800000" u="1"/>
        <n v="25200" u="1"/>
        <n v="102850" u="1"/>
        <n v="59800" u="1"/>
        <n v="70200" u="1"/>
        <n v="1188800" u="1"/>
        <n v="20000" u="1"/>
        <n v="139425" u="1"/>
        <n v="73100" u="1"/>
        <n v="103355" u="1"/>
        <n v="249100" u="1"/>
        <n v="39000" u="1"/>
        <n v="121130" u="1"/>
        <n v="70579" u="1"/>
        <n v="96800" u="1"/>
        <n v="199180" u="1"/>
        <n v="1092000" u="1"/>
        <n v="76000" u="1"/>
        <n v="312200" u="1"/>
        <n v="323800" u="1"/>
        <n v="90750" u="1"/>
        <n v="596300" u="1"/>
        <n v="288000" u="1"/>
        <n v="489700" u="1"/>
        <n v="126300" u="1"/>
        <n v="332375" u="1"/>
        <n v="592270" u="1"/>
        <n v="569075" u="1"/>
        <n v="480625" u="1"/>
        <n v="55200" u="1"/>
        <n v="560000" u="1"/>
        <n v="129200" u="1"/>
        <n v="84700" u="1"/>
        <n v="32670" u="1"/>
        <n v="230700" u="1"/>
        <n v="120250" u="1"/>
        <n v="8000" u="1"/>
        <n v="406000" u="1"/>
        <n v="85205" u="1"/>
        <n v="66800" u="1"/>
        <n v="555975" u="1"/>
        <n v="78650" u="1"/>
        <n v="692123" u="1"/>
        <n v="4100" u="1"/>
        <n v="59550" u="1"/>
        <n v="31000" u="1"/>
        <n v="37300" u="1"/>
        <n v="153300" u="1"/>
        <n v="405500" u="1"/>
        <n v="61000" u="1"/>
        <n v="72600" u="1"/>
        <n v="147250" u="1"/>
        <n v="230200" u="1"/>
        <n v="62450" u="1"/>
        <n v="75500" u="1"/>
        <n v="40200" u="1"/>
        <n v="337430" u="1"/>
        <n v="35977" u="1"/>
        <n v="147000" u="1"/>
        <n v="63900" u="1"/>
        <n v="699200" u="1"/>
        <n v="67559" u="1"/>
        <n v="411558" u="1"/>
        <n v="16850" u="1"/>
        <n v="286000" u="1"/>
        <n v="152800" u="1"/>
        <n v="13560" u="1"/>
        <n v="176500" u="1"/>
        <n v="481650" u="1"/>
        <n v="12000" u="1"/>
        <n v="105000" u="1"/>
        <n v="273900" u="1"/>
        <n v="9920" u="1"/>
        <n v="247600" u="1"/>
        <n v="84200" u="1"/>
        <n v="103740" u="1"/>
        <n v="285500" u="1"/>
        <n v="52240" u="1"/>
        <n v="46000" u="1"/>
        <n v="30150" u="1"/>
        <n v="90000" u="1"/>
        <n v="69200" u="1"/>
        <n v="48900" u="1"/>
        <n v="38500" u="1"/>
        <n v="408040" u="1"/>
        <n v="477123" u="1"/>
        <n v="111558" u="1"/>
        <n v="54195" u="1"/>
        <n v="75000" u="1"/>
        <n v="509900" u="1"/>
        <n v="86850" u="1"/>
        <n v="20160" u="1"/>
        <n v="235000" u="1"/>
        <n v="287528" u="1"/>
        <n v="541910" u="1"/>
        <n v="80800" u="1"/>
        <n v="203990" u="1"/>
        <n v="128200" u="1"/>
        <n v="13860" u="1"/>
        <n v="741600" u="1"/>
        <n v="71220" u="1"/>
        <n v="54133" u="1"/>
        <n v="283500" u="1"/>
        <n v="86600" u="1"/>
        <n v="65800" u="1"/>
        <n v="173990" u="1"/>
        <n v="14.5" u="1"/>
        <n v="77398" u="1"/>
        <n v="36800" u="1"/>
        <n v="211558" u="1"/>
        <n v="18585" u="1"/>
        <n v="175000" u="1"/>
        <n v="562100" u="1"/>
        <n v="401500" u="1"/>
        <n v="69961" u="1"/>
        <n v="104250" u="1"/>
        <n v="535880" u="1"/>
        <n v="222400" u="1"/>
        <n v="7000" u="1"/>
        <n v="23470" u="1"/>
        <n v="60500" u="1"/>
        <n v="180800" u="1"/>
        <n v="255177" u="1"/>
        <n v="119000" u="1"/>
        <n v="282500" u="1"/>
        <n v="363180" u="1"/>
        <n v="74500" u="1"/>
        <n v="133654" u="1"/>
        <n v="210300" u="1"/>
        <n v="27000" u="1"/>
        <n v="234000" u="1"/>
        <n v="145000" u="1"/>
        <n v="185340" u="1"/>
        <n v="138445" u="1"/>
        <n v="21800" u="1"/>
        <n v="332425" u="1"/>
        <n v="135925" u="1"/>
        <n v="104000" u="1"/>
        <n v="654900" u="1"/>
        <n v="54450" u="1"/>
        <n v="141220" u="1"/>
        <n v="127700" u="1"/>
        <n v="642800" u="1"/>
        <n v="125557" u="1"/>
        <n v="341000" u="1"/>
        <n v="-13.819999999999709" u="1"/>
        <n v="106900" u="1"/>
        <n v="55900" u="1"/>
        <n v="666000" u="1"/>
        <n v="400000" u="1"/>
        <n v="109800" u="1"/>
        <n v="29900" u="1"/>
        <n v="257200" u="1"/>
        <n v="10000" u="1"/>
        <n v="18712" u="1"/>
        <n v="89000" u="1"/>
        <n v="102615" u="1"/>
        <n v="58800" u="1"/>
        <n v="48400" u="1"/>
        <n v="25425" u="1"/>
        <n v="38000" u="1"/>
        <n v="340000" u="1"/>
        <n v="179800" u="1"/>
        <n v="94800" u="1"/>
        <n v="53695" u="1"/>
        <n v="118500" u="1"/>
        <n v="74000" u="1"/>
        <n v="45375" u="1"/>
        <n v="758800" u="1"/>
        <n v="209300" u="1"/>
        <n v="144000" u="1"/>
        <n v="76900" u="1"/>
        <n v="256700" u="1"/>
        <n v="38820" u="1"/>
        <n v="458000" u="1"/>
        <n v="663000" u="1"/>
        <n v="42350" u="1"/>
        <n v="173500" u="1"/>
        <n v="71480" u="1"/>
        <n v="131900" u="1"/>
        <n v="127200" u="1"/>
        <n v="4000" u="1"/>
        <n v="82700" u="1"/>
        <n v="3740" u="1"/>
        <n v="214850" u="1"/>
        <n v="33400" u="1"/>
        <n v="137700" u="1"/>
        <n v="279500" u="1"/>
        <n v="303200" u="1"/>
        <n v="109300" u="1"/>
        <n v="267400" u="1"/>
        <n v="143500" u="1"/>
        <n v="112200" u="1"/>
        <n v="390" u="1"/>
        <n v="30500" u="1"/>
        <n v="64475" u="1"/>
        <n v="957500" u="1"/>
        <n v="296650" u="1"/>
        <n v="601500" u="1"/>
        <n v="103250" u="1"/>
        <n v="60000" u="1"/>
        <n v="577300" u="1"/>
        <n v="13625" u="1"/>
        <n v="359180" u="1"/>
        <n v="660000" u="1"/>
        <n v="184600" u="1"/>
        <n v="51050" u="1"/>
        <n v="269930" u="1"/>
        <n v="313800" u="1"/>
        <n v="6000" u="1"/>
        <n v="40335" u="1"/>
        <n v="123800" u="1"/>
        <n v="172500" u="1"/>
        <n v="89133" u="1"/>
        <n v="396500" u="1"/>
        <n v="243600" u="1"/>
        <n v="313300" u="1"/>
        <n v="23000" u="1"/>
        <n v="561.19999999999709" u="1"/>
        <n v="55400" u="1"/>
        <n v="277500" u="1"/>
        <n v="17800" u="1"/>
        <n v="45000" u="1"/>
        <n v="242089" u="1"/>
        <n v="1106500" u="1"/>
        <n v="142500" u="1"/>
        <n v="255200" u="1"/>
        <n v="312800" u="1"/>
        <n v="71990" u="1"/>
        <n v="1479650" u="1"/>
        <n v="88000" u="1"/>
        <n v="99850" u="1"/>
        <n v="58300" u="1"/>
        <n v="277000" u="1"/>
        <n v="160906.25" u="1"/>
        <n v="176538" u="1"/>
        <n v="261000" u="1"/>
        <n v="297675" u="1"/>
        <n v="-5000" u="1"/>
        <n v="114600" u="1"/>
        <n v="31100" u="1"/>
        <n v="37500" u="1"/>
        <n v="312300" u="1"/>
        <n v="336000" u="1"/>
        <n v="177800" u="1"/>
        <n v="158135" u="1"/>
        <n v="20700" u="1"/>
        <n v="-19000" u="1"/>
        <n v="500288.09000000008" u="1"/>
        <n v="53762.5" u="1"/>
        <n v="142000" u="1"/>
        <n v="36177" u="1"/>
        <n v="99600" u="1"/>
        <n v="213100" u="1"/>
        <n v="454000" u="1"/>
        <n v="276000" u="1"/>
        <n v="210075" u="1"/>
        <n v="260500" u="1"/>
        <n v="195200" u="1"/>
        <n v="684250" u="1"/>
        <n v="43300" u="1"/>
        <n v="177300" u="1"/>
        <n v="201000" u="1"/>
        <n v="28800" u="1"/>
        <n v="260502" u="1"/>
        <n v="394000" u="1"/>
        <n v="141500" u="1"/>
        <n v="242350" u="1"/>
        <n v="134945" u="1"/>
        <n v="334500" u="1"/>
        <n v="3500" u="1"/>
        <n v="337528" u="1"/>
        <n v="59500" u="1"/>
        <n v="69600" u="1"/>
        <n v="141250" u="1"/>
        <n v="581400" u="1"/>
        <n v="253950" u="1"/>
        <n v="43175" u="1"/>
        <n v="277020" u="1"/>
        <n v="93300" u="1"/>
        <n v="13500" u="1"/>
        <n v="452500" u="1"/>
        <n v="135200" u="1"/>
        <n v="72500" u="1"/>
        <n v="806300" u="1"/>
        <n v="10900" u="1"/>
        <n v="71366" u="1"/>
        <n v="99100" u="1"/>
        <n v="697288.09000000008" u="1"/>
        <n v="52000" u="1"/>
        <n v="122800" u="1"/>
        <n v="146800" u="1"/>
        <n v="102000" u="1"/>
        <n v="206050" u="1"/>
        <n v="350143.75" u="1"/>
        <n v="982800" u="1"/>
        <n v="309300" u="1"/>
        <n v="233785" u="1"/>
        <n v="451500" u="1"/>
        <n v="650000" u="1"/>
        <n v="5000" u="1"/>
        <n v="148820" u="1"/>
        <n v="229500" u="1"/>
        <n v="463100" u="1"/>
        <n v="103514" u="1"/>
        <n v="253200" u="1"/>
        <n v="510500" u="1"/>
        <n v="87000" u="1"/>
        <n v="59880" u="1"/>
        <n v="19000" u="1"/>
        <n v="600" u="1"/>
        <n v="83185.279999999999" u="1"/>
        <n v="170000" u="1"/>
        <n v="89900" u="1"/>
        <n v="121920" u="1"/>
        <n v="255975" u="1"/>
        <n v="530000" u="1"/>
        <n v="59250" u="1"/>
        <n v="37000" u="1"/>
        <n v="116500" u="1"/>
        <n v="134200" u="1"/>
        <n v="296200" u="1"/>
        <n v="189920" u="1"/>
        <n v="367300" u="1"/>
        <n v="588500" u="1"/>
        <n v="414700" u="1"/>
        <n v="13800" u="1"/>
        <n v="229000" u="1"/>
        <n v="74900" u="1"/>
        <n v="45825" u="1"/>
        <n v="98600" u="1"/>
        <n v="706500" u="1"/>
        <n v="57675" u="1"/>
        <n v="63600" u="1"/>
        <n v="2000" u="1"/>
        <n v="69480" u="1"/>
        <n v="789200" u="1"/>
        <n v="101500" u="1"/>
        <n v="125200" u="1"/>
        <n v="232280" u="1"/>
        <n v="80700" u="1"/>
        <n v="42800" u="1"/>
        <n v="145550" u="1"/>
        <n v="169250" u="1"/>
        <n v="1201500" u="1"/>
        <n v="390000" u="1"/>
        <n v="139500" u="1"/>
        <n v="18150" u="1"/>
        <n v="106670" u="1"/>
        <n v="53768" u="1"/>
        <n v="186900" u="1"/>
        <n v="348150" u="1"/>
        <n v="30000" u="1"/>
        <n v="127975" u="1"/>
        <n v="129992" u="1"/>
        <n v="169000" u="1"/>
        <n v="89400" u="1"/>
        <n v="95325" u="1"/>
        <n v="200768" u="1"/>
        <n v="24800" u="1"/>
        <n v="117008" u="1"/>
        <n v="80450" u="1"/>
        <n v="48600" u="1"/>
        <n v="67592" u="1"/>
        <n v="116000" u="1"/>
        <n v="71500" u="1"/>
        <n v="245900" u="1"/>
        <n v="95200" u="1"/>
        <n v="131940" u="1"/>
        <n v="389000" u="1"/>
        <n v="584500" u="1"/>
        <n v="3000" u="1"/>
        <n v="139000" u="1"/>
        <n v="305800" u="1"/>
        <n v="8845100" u="1"/>
        <n v="51500" u="1"/>
        <n v="210100" u="1"/>
        <n v="270000" u="1"/>
        <n v="51185" u="1"/>
        <n v="168500" u="1"/>
        <n v="89150" u="1"/>
        <n v="101000" u="1"/>
        <n v="5032" u="1"/>
        <n v="56669" u="1"/>
        <n v="198000" u="1"/>
        <n v="54400" u="1"/>
        <n v="269500" u="1"/>
        <n v="642000" u="1"/>
        <n v="388000" u="1"/>
        <n v="130500" u="1"/>
        <n v="162200" u="1"/>
        <n v="715625" u="1"/>
        <n v="86000" u="1"/>
        <n v="197750" u="1"/>
        <n v="109700" u="1"/>
        <n v="447000" u="1"/>
        <n v="168000" u="1"/>
        <n v="5300" u="1"/>
        <n v="242125" u="1"/>
        <n v="138250" u="1"/>
        <n v="36500" u="1"/>
        <n v="79950" u="1"/>
        <n v="52510" u="1"/>
        <n v="173800" u="1"/>
        <n v="604700" u="1"/>
        <n v="755975" u="1"/>
        <n v="115500" u="1"/>
        <n v="71000" u="1"/>
        <n v="144050" u="1"/>
        <n v="244900" u="1"/>
        <n v="292200" u="1"/>
        <n v="94700" u="1"/>
        <n v="203300" u="1"/>
        <n v="176575" u="1"/>
        <n v="138000" u="1"/>
        <n v="232800" u="1"/>
        <n v="268000" u="1"/>
        <n v="63100" u="1"/>
        <n v="76800" u="1"/>
        <n v="167500" u="1"/>
        <n v="333050" u="1"/>
        <n v="662200" u="1"/>
        <n v="188680" u="1"/>
        <n v="638000" u="1"/>
        <n v="82600" u="1"/>
        <n v="541" u="1"/>
        <n v="226500" u="1"/>
        <n v="179605" u="1"/>
        <n v="45200" u="1"/>
        <n v="232300" u="1"/>
        <n v="256000" u="1"/>
        <n v="637000" u="1"/>
        <n v="167000" u="1"/>
        <n v="326000" u="1"/>
        <n v="48100" u="1"/>
        <n v="103150" u="1"/>
        <n v="115000" u="1"/>
        <n v="31200" u="1"/>
        <n v="37700" u="1"/>
        <n v="26000" u="1"/>
        <n v="137000" u="1"/>
        <n v="113740" u="1"/>
        <n v="39150" u="1"/>
        <n v="160700" u="1"/>
        <n v="20800" u="1"/>
        <n v="372900" u="1"/>
        <n v="51000" u="1"/>
        <n v="34675" u="1"/>
        <n v="289700" u="1"/>
        <n v="3800" u="1"/>
        <n v="166500" u="1"/>
        <n v="159945" u="1"/>
        <n v="100000" u="1"/>
        <n v="213900" u="1"/>
        <n v="64300" u="1"/>
        <n v="196000" u="1"/>
        <n v="598700" u="1"/>
        <n v="159190" u="1"/>
        <n v="80335" u="1"/>
        <n v="547270" u="1"/>
        <n v="93950" u="1"/>
        <n v="9500" u="1"/>
        <n v="85000" u="1"/>
        <n v="118785" u="1"/>
        <n v="18500" u="1"/>
        <n v="76050" u="1"/>
        <n v="166000" u="1"/>
        <n v="38395" u="1"/>
        <n v="46400" u="1"/>
        <n v="162975" u="1"/>
        <n v="67100" u="1"/>
        <n v="316940" u="1"/>
        <n v="36000" u="1"/>
        <n v="6900" u="1"/>
        <n v="114500" u="1"/>
        <n v="70000" u="1"/>
        <n v="335600" u="1"/>
        <n v="572500" u="1"/>
        <n v="49300" u="1"/>
        <n v="136000" u="1"/>
        <n v="244918" u="1"/>
        <n v="-400" u="1"/>
        <n v="334090" u="1"/>
        <n v="287700" u="1"/>
        <n v="62600" u="1"/>
        <n v="193990" u="1"/>
        <n v="21400" u="1"/>
        <n v="41800" u="1"/>
        <n v="49805" u="1"/>
        <n v="220000.04" u="1"/>
        <n v="417800" u="1"/>
        <n v="65500" u="1"/>
        <n v="200800" u="1"/>
        <n v="453100" u="1"/>
        <n v="135500" u="1"/>
        <n v="15000" u="1"/>
        <n v="199540" u="1"/>
        <n v="292750" u="1"/>
        <n v="393600" u="1"/>
        <n v="12400" u="1"/>
        <n v="206600" u="1"/>
        <n v="165000" u="1"/>
        <n v="569500" u="1"/>
        <n v="202063" u="1"/>
        <n v="301325" u="1"/>
        <n v="371920" u="1"/>
        <n v="58000" u="1"/>
        <n v="19100" u="1"/>
        <n v="259800" u="1"/>
        <n v="592700" u="1"/>
        <n v="8090" u="1"/>
        <n v="93200" u="1"/>
        <n v="303850" u="1"/>
        <n v="224000" u="1"/>
        <n v="135000" u="1"/>
        <n v="158700" u="1"/>
        <n v="50500" u="1"/>
        <n v="107950" u="1"/>
        <n v="520680" u="1"/>
        <n v="87528" u="1"/>
        <n v="241650" u="1"/>
        <n v="285700" u="1"/>
        <n v="75300" u="1"/>
        <n v="345706" u="1"/>
        <n v="160466" u="1"/>
        <n v="164500" u="1"/>
        <n v="1163500" u="1"/>
        <n v="188200" u="1"/>
        <n v="99000" u="1"/>
        <n v="321000" u="1"/>
        <n v="22000" u="1"/>
        <n v="-50000" u="1"/>
        <n v="16800" u="1"/>
        <n v="332600" u="1"/>
        <n v="43000" u="1"/>
        <n v="-31110" u="1"/>
        <n v="-82" u="1"/>
        <n v="104800" u="1"/>
        <n v="3300" u="1"/>
        <n v="200809" u="1"/>
        <n v="84000" u="1"/>
        <n v="24490" u="1"/>
        <n v="10809" u="1"/>
        <n v="113625" u="1"/>
        <n v="510100" u="1"/>
        <n v="164000" u="1"/>
        <n v="146100" u="1"/>
        <n v="10100" u="1"/>
        <n v="113500" u="1"/>
        <n v="59200" u="1"/>
        <n v="69000" u="1"/>
        <n v="616940" u="1"/>
        <n v="163750" u="1"/>
        <n v="325550" u="1"/>
        <n v="134000" u="1"/>
        <n v="801500" u="1"/>
        <n v="1998600" u="1"/>
        <n v="670400" u="1"/>
        <n v="130898" u="1"/>
        <n v="65850" u="1"/>
        <n v="41300" u="1"/>
        <n v="193000" u="1"/>
        <n v="29880" u="1"/>
        <n v="216700" u="1"/>
        <n v="978000" u="1"/>
        <n v="306900" u="1"/>
        <n v="65000" u="1"/>
        <n v="62920" u="1"/>
        <n v="378000" u="1"/>
        <n v="553425" u="1"/>
        <n v="3880800" u="1"/>
        <n v="246200" u="1"/>
        <n v="41900.040000000008" u="1"/>
        <n v="1518585" u="1"/>
        <n v="83500" u="1"/>
        <n v="56050" u="1"/>
        <n v="29250" u="1"/>
        <n v="86400" u="1"/>
        <n v="57500" u="1"/>
        <n v="65600" u="1"/>
        <n v="51260" u="1"/>
        <n v="13000" u="1"/>
        <n v="113000" u="1"/>
        <n v="56870" u="1"/>
        <n v="222000" u="1"/>
        <n v="133000" u="1"/>
        <n v="67240" u="1"/>
        <n v="50000" u="1"/>
        <n v="4387.5" u="1"/>
        <n v="251500" u="1"/>
        <n v="80225" u="1"/>
        <n v="31110" u="1"/>
        <n v="98000" u="1"/>
        <n v="77200" u="1"/>
        <n v="257300" u="1"/>
        <n v="317000" u="1"/>
        <n v="100900" u="1"/>
        <n v="52900" u="1"/>
        <n v="215700" u="1"/>
        <n v="570600" u="1"/>
        <n v="304900" u="1"/>
        <n v="42500" u="1"/>
        <n v="71150" u="1"/>
        <n v="292800" u="1"/>
        <n v="127500" u="1"/>
        <n v="156200" u="1"/>
        <n v="83000" u="1"/>
        <n v="18000" u="1"/>
        <n v="251000" u="1"/>
        <n v="162000" u="1"/>
        <n v="185700" u="1"/>
        <n v="399200" u="1"/>
        <n v="35000" u="1"/>
        <n v="203350" u="1"/>
        <n v="58700" u="1"/>
        <n v="68000" u="1"/>
        <n v="13300" u="1"/>
        <n v="437528" u="1"/>
        <n v="493500" u="1"/>
        <n v="983100" u="1"/>
        <n v="49750" u="1"/>
        <n v="112375" u="1"/>
        <n v="39350" u="1"/>
        <n v="294325" u="1"/>
        <n v="96870" u="1"/>
        <n v="315000" u="1"/>
        <n v="5705800" u="1"/>
        <n v="40800" u="1"/>
        <n v="179150" u="1"/>
        <n v="191000" u="1"/>
        <n v="250502" u="1"/>
        <n v="7500" u="1"/>
        <n v="64500" u="1"/>
        <n v="103300" u="1"/>
        <n v="220500" u="1"/>
        <n v="131500" u="1"/>
        <n v="155200" u="1"/>
        <n v="82500" u="1"/>
        <n v="43700" u="1"/>
        <n v="190750" u="1"/>
        <n v="12150" u="1"/>
        <n v="202600" u="1"/>
        <n v="214450" u="1"/>
        <n v="29000" u="1"/>
        <n v="223779" u="1"/>
        <n v="250000" u="1"/>
        <n v="261850" u="1"/>
        <n v="42187.5" u="1"/>
        <n v="85400" u="1"/>
        <n v="23800" u="1"/>
        <n v="146125" u="1"/>
        <n v="57000" u="1"/>
        <n v="120950" u="1"/>
        <n v="143100" u="1"/>
        <n v="255800" u="1"/>
        <n v="166800" u="1"/>
        <n v="337700" u="1"/>
        <n v="88300" u="1"/>
        <n v="429474" u="1"/>
        <n v="36200" u="1"/>
        <n v="83006" u="1"/>
        <n v="220000" u="1"/>
        <n v="59900" u="1"/>
        <n v="70400" u="1"/>
        <n v="218740" u="1"/>
        <n v="49500" u="1"/>
        <n v="47420" u="1"/>
        <n v="155205" u="1"/>
        <n v="73300" u="1"/>
        <n v="93470" u="1"/>
        <n v="503100" u="1"/>
        <n v="39100" u="1"/>
        <n v="109480" u="1"/>
        <n v="160500" u="1"/>
        <n v="184200" u="1"/>
        <n v="97000" u="1"/>
        <n v="-25000" u="1"/>
        <n v="491000" u="1"/>
        <n v="104060" u="1"/>
        <n v="190000" u="1"/>
        <n v="87420" u="1"/>
        <n v="42000" u="1"/>
        <n v="53850" u="1"/>
        <n v="490500" u="1"/>
        <n v="82000" u="1"/>
        <n v="200" u="1"/>
        <n v="225300" u="1"/>
        <n v="84900" u="1"/>
        <n v="105070" u="1"/>
        <n v="13490" u="1"/>
        <n v="291325" u="1"/>
        <n v="34500" u="1"/>
        <n v="254800" u="1"/>
        <n v="572700" u="1"/>
        <n v="323600" u="1"/>
        <n v="47800" u="1"/>
        <n v="96625" u="1"/>
        <n v="195300" u="1"/>
        <n v="13175" u="1"/>
        <n v="311500" u="1"/>
        <n v="1159800" u="1"/>
        <n v="61100" u="1"/>
        <n v="72800" u="1"/>
        <n v="607000" u="1"/>
        <n v="96500" u="1"/>
        <n v="50700" u="1"/>
        <n v="360920" u="1"/>
        <n v="68985.279999999999" u="1"/>
        <n v="141600" u="1"/>
        <n v="32500" u="1"/>
        <n v="11300" u="1"/>
        <n v="189000" u="1"/>
        <n v="212700" u="1"/>
        <n v="1077123" u="1"/>
        <n v="8700" u="1"/>
        <n v="606000" u="1"/>
        <n v="848040" u="1"/>
        <n v="64000" u="1"/>
        <n v="653400" u="1"/>
        <n v="174630" u="1"/>
        <n v="102300" u="1"/>
        <n v="242200" u="1"/>
        <n v="135300" u="1"/>
        <n v="128900" u="1"/>
        <n v="182700" u="1"/>
        <n v="6500" u="1"/>
        <n v="79610" u="1"/>
        <n v="5200" u="1"/>
        <n v="188500" u="1"/>
        <n v="235900" u="1"/>
        <n v="170600" u="1"/>
        <n v="86166" u="1"/>
        <n v="369000" u="1"/>
        <n v="194300" u="1"/>
        <n v="25000" u="1"/>
        <n v="30042.5" u="1"/>
        <n v="218000" u="1"/>
        <n v="1982800" u="1"/>
        <n v="65325" u="1"/>
        <n v="297400" u="1"/>
        <n v="48559" u="1"/>
        <n v="96000" u="1"/>
        <n v="733100" u="1"/>
        <n v="140600" u="1"/>
        <n v="62300" u="1"/>
        <n v="75200" u="1"/>
        <n v="5925" u="1"/>
        <n v="403800" u="1"/>
        <n v="427500" u="1"/>
        <n v="1339400" u="1"/>
        <n v="320600" u="1"/>
        <n v="-4200" u="1"/>
        <n v="33180" u="1"/>
        <n v="9000" u="1"/>
        <n v="81000" u="1"/>
        <n v="379600" u="1"/>
        <n v="397250" u="1"/>
        <n v="158000" u="1"/>
        <n v="36395" u="1"/>
        <n v="44400" u="1"/>
        <n v="34000" u="1"/>
        <n v="98650" u="1"/>
        <n v="57700" u="1"/>
        <n v="600000" u="1"/>
        <n v="313550" u="1"/>
        <n v="2155000" u="1"/>
        <n v="163550" u="1"/>
        <n v="133800" u="1"/>
        <n v="123990" u="1"/>
        <n v="-1800" u="1"/>
        <n v="19328.5" u="1"/>
        <n v="272710" u="1"/>
        <n v="113275" u="1"/>
        <n v="485000" u="1"/>
        <n v="307000" u="1"/>
        <n v="132541" u="1"/>
        <n v="562700" u="1"/>
        <n v="251040" u="1"/>
        <n v="21850" u="1"/>
        <n v="192800" u="1"/>
        <n v="53100" u="1"/>
        <n v="282800" u="1"/>
        <n v="125000" u="1"/>
        <n v="28500" u="1"/>
        <n v="127900" u="1"/>
        <n v="157000" u="1"/>
        <n v="83400" u="1"/>
        <n v="142125" u="1"/>
        <n v="56000" u="1"/>
        <n v="33750" u="1"/>
        <n v="239950" u="1"/>
        <n v="306000" u="1"/>
        <n v="86300" u="1"/>
        <n v="45600" u="1"/>
        <n v="93990" u="1"/>
        <n v="110000" u="1"/>
        <n v="296925" u="1"/>
        <n v="93360" u="1"/>
        <n v="415930" u="1"/>
        <n v="68400" u="1"/>
        <n v="5500" u="1"/>
        <n v="48500" u="1"/>
        <n v="201630" u="1"/>
        <n v="38100" u="1"/>
        <n v="156500" u="1"/>
        <n v="95000" u="1"/>
        <n v="100042.5" u="1"/>
        <n v="440642" u="1"/>
        <n v="832000" u="1"/>
        <n v="9190" u="1"/>
        <n v="26200" u="1"/>
        <n v="334750" u="1"/>
        <n v="21000" u="1"/>
        <n v="950000" u="1"/>
        <n v="41000" u="1"/>
        <n v="100800" u="1"/>
        <n v="200625" u="1"/>
        <n v="304500" u="1"/>
        <n v="80000" u="1"/>
        <n v="197600" u="1"/>
        <n v="666623" u="1"/>
        <n v="39425" u="1"/>
        <n v="130300" u="1"/>
        <n v="242480" u="1"/>
        <n v="2102800" u="1"/>
        <n v="185500" u="1"/>
        <n v="23900" u="1"/>
        <n v="-1.4551915228366852E-11" u="1"/>
        <n v="1800" u="1"/>
        <n v="18700" u="1"/>
        <n v="1540" u="1"/>
        <n v="191300" u="1"/>
        <n v="327200" u="1"/>
        <n v="223825" u="1"/>
        <n v="105430.62" u="1"/>
        <n v="453768" u="1"/>
        <n v="3506" u="1"/>
        <n v="205925" u="1"/>
        <n v="73700" u="1"/>
        <n v="250300" u="1"/>
        <n v="32000" u="1"/>
        <n v="185000" u="1"/>
        <n v="73070" u="1"/>
        <n v="158275" u="1"/>
        <n v="26800" u="1"/>
        <n v="63000" u="1"/>
        <n v="258369.5" u="1"/>
        <n v="302500" u="1"/>
        <n v="64450" u="1"/>
        <n v="91350" u="1"/>
        <n v="296450" u="1"/>
        <n v="304518" u="1"/>
        <n v="421000" u="1"/>
        <n v="136342.5" u="1"/>
        <n v="244000" u="1"/>
        <n v="11900.040000000008" u="1"/>
        <n v="284350" u="1"/>
        <n v="55500" u="1"/>
        <n v="175675" u="1"/>
        <n v="123875" u="1"/>
        <n v="160800" u="1"/>
        <n v="16938.96" u="1"/>
        <n v="12500" u="1"/>
        <n v="109000" u="1"/>
        <n v="491600" u="1"/>
        <n v="10420" u="1"/>
        <n v="682800" u="1"/>
        <n v="214000" u="1"/>
        <n v="111900" u="1"/>
        <n v="67400" u="1"/>
        <n v="479500" u="1"/>
        <n v="301500" u="1"/>
        <n v="91100" u="1"/>
        <n v="372600" u="1"/>
        <n v="48000" u="1"/>
        <n v="187528" u="1"/>
        <n v="42845.599999999999" u="1"/>
        <n v="94000" u="1"/>
        <n v="190050" u="1"/>
        <n v="129802" u="1"/>
        <n v="5800" u="1"/>
        <n v="108750" u="1"/>
        <n v="265200" u="1"/>
        <n v="4500" u="1"/>
        <n v="76100" u="1"/>
        <n v="40500" u="1"/>
        <n v="237200" u="1"/>
        <n v="73002.489999999991" u="1"/>
        <n v="102700" u="1"/>
        <n v="449255" u="1"/>
        <n v="219300" u="1"/>
        <n v="17000" u="1"/>
        <n v="243000" u="1"/>
        <n v="126400" u="1"/>
        <n v="234680" u="1"/>
        <n v="81900" u="1"/>
        <n v="93750" u="1"/>
        <n v="201400" u="1"/>
        <n v="33000" u="1"/>
        <n v="61175" u="1"/>
        <n v="147950" u="1"/>
        <n v="159800" u="1"/>
        <n v="108500" u="1"/>
        <n v="388750" u="1"/>
        <n v="153750" u="1"/>
        <n v="423040" u="1"/>
        <n v="30300" u="1"/>
        <n v="10200" u="1"/>
        <n v="221825" u="1"/>
        <n v="94508" u="1"/>
        <n v="25100" u="1"/>
        <n v="114300" u="1"/>
        <n v="334800" u="1"/>
        <n v="177200" u="1"/>
        <n v="93500" u="1"/>
        <n v="152240" u="1"/>
        <n v="332280" u="1"/>
        <n v="135600" u="1"/>
        <n v="188042" u="1"/>
        <n v="159300" u="1"/>
        <n v="346400" u="1"/>
        <n v="183000" u="1"/>
        <n v="96400" u="1"/>
        <n v="62500" u="1"/>
        <n v="254100" u="1"/>
        <n v="56386" u="1"/>
        <n v="165100" u="1"/>
        <n v="99300" u="1"/>
        <n v="52100" u="1"/>
        <n v="123000" u="1"/>
        <n v="298500" u="1"/>
        <n v="90350" u="1"/>
        <n v="417000" u="1"/>
        <n v="1519270" u="1"/>
        <n v="69802" u="1"/>
        <n v="28000" u="1"/>
        <n v="153000" u="1"/>
        <n v="43150" u="1"/>
        <n v="176700" u="1"/>
        <n v="22800" u="1"/>
        <n v="404900" u="1"/>
        <n v="55000" u="1"/>
        <n v="60042.5" u="1"/>
        <n v="298000" u="1"/>
        <n v="42646" u="1"/>
        <n v="56765" u="1"/>
        <n v="182500" u="1"/>
        <n v="108000" u="1"/>
        <n v="34200" u="1"/>
        <n v="212000" u="1"/>
        <n v="110900" u="1"/>
        <n v="57900" u="1"/>
        <n v="66400" u="1"/>
        <n v="42457.5" u="1"/>
        <n v="13100" u="1"/>
        <n v="234945" u="1"/>
        <n v="93000" u="1"/>
        <n v="230155" u="1"/>
        <n v="72200" u="1"/>
        <n v="247300" u="1"/>
        <n v="158300" u="1"/>
        <n v="20500" u="1"/>
        <n v="182000" u="1"/>
        <n v="205700" u="1"/>
        <n v="217550" u="1"/>
        <n v="315155" u="1"/>
        <n v="253100" u="1"/>
        <n v="40000" u="1"/>
        <n v="135610" u="1"/>
        <n v="130820" u="1"/>
        <n v="78000" u="1"/>
        <n v="53300" u="1"/>
        <n v="16750" u="1"/>
        <n v="152000" u="1"/>
        <n v="212510" u="1"/>
        <n v="4800" u="1"/>
        <n v="80900" u="1"/>
        <n v="187550" u="1"/>
        <n v="104600" u="1"/>
        <n v="211250" u="1"/>
        <n v="861400" u="1"/>
        <n v="158556" u="1"/>
        <n v="28600" u="1"/>
        <n v="246800" u="1"/>
        <n v="296000" u="1"/>
        <n v="169650" u="1"/>
        <n v="181500" u="1"/>
        <n v="107500" u="1"/>
        <n v="56200" u="1"/>
        <n v="18200" u="1"/>
        <n v="49960" u="1"/>
        <n v="175450" u="1"/>
        <n v="211000" u="1"/>
        <n v="145700" u="1"/>
        <n v="153768" u="1"/>
        <n v="414000" u="1"/>
        <n v="847294" u="1"/>
        <n v="100820" u="1"/>
        <n v="8909" u="1"/>
        <n v="403413" u="1"/>
        <n v="295000" u="1"/>
        <n v="31500" u="1"/>
        <n v="157300" u="1"/>
        <n v="10800" u="1"/>
        <n v="437200" u="1"/>
        <n v="62000" u="1"/>
        <n v="74600" u="1"/>
        <n v="110906.25" u="1"/>
        <n v="122000" u="1"/>
        <n v="145200" u="1"/>
        <n v="77500" u="1"/>
        <n v="41200" u="1"/>
        <n v="1300" u="1"/>
        <n v="59290" u="1"/>
        <n v="101200" u="1"/>
        <n v="240000" u="1"/>
        <n v="74475" u="1"/>
        <n v="151000" u="1"/>
        <n v="104100" u="1"/>
        <n v="54500" u="1"/>
        <n v="294000" u="1"/>
        <n v="127800" u="1"/>
        <n v="24315" u="1"/>
        <n v="107000" u="1"/>
        <n v="29200" u="1"/>
        <n v="281900" u="1"/>
        <n v="572000" u="1"/>
        <n v="162600" u="1"/>
        <n v="24000" u="1"/>
        <n v="109900" u="1"/>
        <n v="144700" u="1"/>
        <n v="18800" u="1"/>
        <n v="113556" u="1"/>
        <n v="47000" u="1"/>
        <n v="36600" u="1"/>
        <n v="352500" u="1"/>
        <n v="92000" u="1"/>
        <n v="399900" u="1"/>
        <n v="209750" u="1"/>
        <n v="600250" u="1"/>
        <n v="-28761" u="1"/>
        <n v="293000" u="1"/>
        <n v="180000" u="1"/>
        <n v="387800" u="1"/>
        <n v="153275" u="1"/>
        <n v="126920" u="1"/>
        <n v="11100" u="1"/>
        <n v="8500" u="1"/>
        <n v="113180" u="1"/>
        <n v="191600" u="1"/>
        <n v="488150" u="1"/>
        <n v="16500" u="1"/>
        <n v="569000" u="1"/>
        <n v="150000" u="1"/>
        <n v="64650" u="1"/>
        <n v="85825" u="1"/>
        <n v="-73100" u="1"/>
        <n v="579" u="1"/>
        <n v="19305" u="1"/>
        <n v="221100" u="1"/>
        <n v="70950" u="1"/>
        <n v="363100" u="1"/>
        <n v="94650" u="1"/>
        <n v="12187.5" u="1"/>
        <n v="106500" u="1"/>
        <n v="360580" u="1"/>
        <n v="105996" u="1"/>
        <n v="161600" u="1"/>
        <n v="327300" u="1"/>
        <n v="5100" u="1"/>
        <n v="-450" u="1"/>
        <n v="41140" u="1"/>
        <n v="29800" u="1"/>
        <n v="76750" u="1"/>
        <n v="374200" u="1"/>
        <n v="115200" u="1"/>
        <n v="37800" u="1"/>
        <n v="94400" u="1"/>
        <n v="-8000" u="1"/>
        <n v="430177" u="1"/>
        <n v="96670" u="1"/>
        <n v="11400" u="1"/>
        <n v="409000" u="1"/>
        <n v="214300" u="1"/>
        <n v="1455000" u="1"/>
        <n v="50561.2" u="1"/>
        <n v="260440" u="1"/>
        <n v="82300" u="1"/>
        <n v="7133" u="1"/>
        <n v="12125" u="1"/>
        <n v="33200" u="1"/>
        <n v="160600" u="1"/>
        <n v="85200" u="1"/>
        <n v="28761" u="1"/>
        <n v="208000" u="1"/>
        <n v="467500" u="1"/>
        <n v="289500" u="1"/>
        <n v="327823" u="1"/>
        <n v="76250" u="1"/>
        <n v="46500" u="1"/>
        <n v="114195" u="1"/>
        <n v="190100" u="1"/>
      </sharedItems>
    </cacheField>
    <cacheField name="Entrega 1" numFmtId="164">
      <sharedItems containsString="0" containsBlank="1" containsNumber="1" minValue="14.5" maxValue="8845100"/>
    </cacheField>
    <cacheField name="Fecha 1" numFmtId="14">
      <sharedItems containsNonDate="0" containsDate="1" containsString="0" containsBlank="1" minDate="2023-06-27T00:00:00" maxDate="2024-12-05T00:00:00"/>
    </cacheField>
    <cacheField name="Nº recibo" numFmtId="0">
      <sharedItems containsDate="1" containsBlank="1" containsMixedTypes="1" minDate="2024-01-14T00:00:00" maxDate="2024-01-15T00:00:00"/>
    </cacheField>
    <cacheField name="Entrega 2" numFmtId="164">
      <sharedItems containsString="0" containsBlank="1" containsNumber="1" minValue="1300" maxValue="978000"/>
    </cacheField>
    <cacheField name="Fecha 2" numFmtId="14">
      <sharedItems containsNonDate="0" containsDate="1" containsString="0" containsBlank="1" minDate="2023-01-02T00:00:00" maxDate="2024-12-02T00:00:00"/>
    </cacheField>
    <cacheField name="Nº recibo2" numFmtId="0">
      <sharedItems containsNonDate="0" containsString="0" containsBlank="1"/>
    </cacheField>
    <cacheField name="Entrega 3" numFmtId="164">
      <sharedItems containsString="0" containsBlank="1" containsNumber="1" minValue="4" maxValue="600000"/>
    </cacheField>
    <cacheField name="Fecha 3" numFmtId="14">
      <sharedItems containsNonDate="0" containsDate="1" containsString="0" containsBlank="1" minDate="1910-02-16T00:00:00" maxDate="2024-11-12T00:00:00"/>
    </cacheField>
    <cacheField name="Nº recibo3" numFmtId="0">
      <sharedItems containsNonDate="0" containsString="0" containsBlank="1"/>
    </cacheField>
    <cacheField name="Entrega 4" numFmtId="164">
      <sharedItems containsString="0" containsBlank="1" containsNumber="1" containsInteger="1" minValue="200" maxValue="400000"/>
    </cacheField>
    <cacheField name="Fecha 4" numFmtId="14">
      <sharedItems containsNonDate="0" containsDate="1" containsString="0" containsBlank="1" minDate="2023-08-22T00:00:00" maxDate="2024-10-29T00:00:00"/>
    </cacheField>
    <cacheField name="Nº recibo4" numFmtId="0">
      <sharedItems containsNonDate="0" containsString="0" containsBlank="1"/>
    </cacheField>
    <cacheField name="Entrega 5" numFmtId="164">
      <sharedItems containsString="0" containsBlank="1" containsNumber="1" minValue="22000" maxValue="100000"/>
    </cacheField>
    <cacheField name="Fecha 5" numFmtId="14">
      <sharedItems containsNonDate="0" containsDate="1" containsString="0" containsBlank="1" minDate="2023-09-19T00:00:00" maxDate="2024-07-07T00:00:00"/>
    </cacheField>
    <cacheField name="Nº recibo5" numFmtId="0">
      <sharedItems containsNonDate="0" containsString="0" containsBlank="1"/>
    </cacheField>
    <cacheField name="Entrega 6" numFmtId="164">
      <sharedItems containsString="0" containsBlank="1" containsNumber="1" containsInteger="1" minValue="71990" maxValue="87528"/>
    </cacheField>
    <cacheField name="Fecha 6" numFmtId="14">
      <sharedItems containsNonDate="0" containsDate="1" containsString="0" containsBlank="1" minDate="2023-09-19T00:00:00" maxDate="2024-08-02T00:00:00"/>
    </cacheField>
    <cacheField name="Nº recibo6" numFmtId="0">
      <sharedItems containsNonDate="0" containsString="0" containsBlank="1"/>
    </cacheField>
    <cacheField name="Comentrai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485">
  <r>
    <x v="0"/>
    <n v="1"/>
    <x v="0"/>
    <x v="0"/>
    <s v="1111Gonzalez Alberto1"/>
    <m/>
    <s v="Cronos"/>
    <m/>
    <x v="0"/>
    <s v="Service cambio de aceite y filtro."/>
    <m/>
    <s v="Filtro aceite"/>
    <s v="Taller"/>
    <n v="1500"/>
    <s v="Service"/>
    <n v="1.4"/>
    <n v="1"/>
    <n v="3600"/>
    <n v="3600"/>
    <m/>
    <m/>
    <n v="0"/>
    <n v="0"/>
    <n v="1500"/>
    <n v="16672.410685805422"/>
    <n v="39450"/>
    <n v="25000"/>
    <n v="64450"/>
  </r>
  <r>
    <x v="0"/>
    <n v="2"/>
    <x v="0"/>
    <x v="0"/>
    <s v="1111Gonzalez Alberto2"/>
    <m/>
    <m/>
    <m/>
    <x v="1"/>
    <s v="Service cambio de aceite y filtro. Control general del vehículo."/>
    <m/>
    <s v="Filtro aire"/>
    <s v="Taller"/>
    <n v="2000"/>
    <m/>
    <n v="1.4"/>
    <n v="1"/>
    <n v="4800"/>
    <n v="4800"/>
    <m/>
    <m/>
    <n v="0"/>
    <n v="0"/>
    <n v="2000"/>
    <n v="0"/>
    <n v="0"/>
    <n v="0"/>
    <n v="0"/>
  </r>
  <r>
    <x v="0"/>
    <n v="3"/>
    <x v="0"/>
    <x v="0"/>
    <s v="1111Gonzalez Alberto3"/>
    <m/>
    <m/>
    <m/>
    <x v="2"/>
    <s v="Service cambio de aceite y filtro. Control general del vehículo. Lavado motor."/>
    <m/>
    <s v="Filtro nafta"/>
    <s v="Taller"/>
    <n v="2000"/>
    <m/>
    <n v="0.9"/>
    <n v="1"/>
    <n v="3800"/>
    <n v="3800"/>
    <m/>
    <m/>
    <n v="0"/>
    <n v="0"/>
    <n v="2000"/>
    <n v="0"/>
    <n v="0"/>
    <n v="0"/>
    <n v="0"/>
  </r>
  <r>
    <x v="0"/>
    <n v="4"/>
    <x v="0"/>
    <x v="0"/>
    <s v="1111Gonzalez Alberto4"/>
    <m/>
    <m/>
    <m/>
    <x v="3"/>
    <s v="Service cambio de aceite y filtro. Control general del vehículo. Lavado motor. Rotación de ruedas."/>
    <m/>
    <s v="Filtro pólen"/>
    <s v="Taller"/>
    <n v="1666.6666666666667"/>
    <m/>
    <n v="0.5"/>
    <n v="1"/>
    <n v="2500"/>
    <n v="2500"/>
    <m/>
    <m/>
    <n v="0"/>
    <n v="0"/>
    <n v="1666.6666666666667"/>
    <n v="0"/>
    <n v="0"/>
    <n v="0"/>
    <n v="0"/>
  </r>
  <r>
    <x v="0"/>
    <n v="5"/>
    <x v="0"/>
    <x v="0"/>
    <s v="1111Gonzalez Alberto5"/>
    <m/>
    <m/>
    <m/>
    <x v="4"/>
    <s v="Service cambio de aceite y filtro. Control general del vehículo. Lavado motor. Rotación de ruedas. "/>
    <m/>
    <s v="Aceite 5w30"/>
    <s v="Taller"/>
    <n v="2112.3875598086124"/>
    <m/>
    <n v="1.6036888801306488"/>
    <n v="4.5"/>
    <n v="5500"/>
    <n v="24750"/>
    <n v="1"/>
    <n v="25000"/>
    <n v="25000"/>
    <n v="25000"/>
    <n v="9505.7440191387559"/>
    <n v="0"/>
    <n v="0"/>
    <n v="0"/>
    <n v="0"/>
  </r>
  <r>
    <x v="1"/>
    <n v="1"/>
    <x v="0"/>
    <x v="1"/>
    <s v="1112Transporte Palloni1"/>
    <s v="993CE"/>
    <s v="Fiorino"/>
    <m/>
    <x v="5"/>
    <s v="Cambiar cables de bujias y bujias."/>
    <m/>
    <m/>
    <m/>
    <m/>
    <s v="Otros"/>
    <m/>
    <m/>
    <n v="0"/>
    <n v="0"/>
    <n v="1"/>
    <n v="7000"/>
    <n v="7000"/>
    <n v="7000"/>
    <n v="0"/>
    <n v="0"/>
    <n v="0"/>
    <n v="7000"/>
    <n v="7000"/>
  </r>
  <r>
    <x v="2"/>
    <n v="1"/>
    <x v="0"/>
    <x v="1"/>
    <s v="1113Transporte Palloni1"/>
    <m/>
    <s v="Peugeot 208"/>
    <m/>
    <x v="6"/>
    <s v="Service cambio de aceite y filtros."/>
    <m/>
    <s v="Aceite 10w40"/>
    <s v="Taller"/>
    <n v="1214.8325358851675"/>
    <s v="Service"/>
    <n v="1.5723710122095311"/>
    <n v="4"/>
    <n v="3125"/>
    <n v="12500"/>
    <m/>
    <m/>
    <n v="0"/>
    <n v="0"/>
    <n v="4859.3301435406702"/>
    <n v="12025.996810207336"/>
    <n v="26400"/>
    <n v="18000"/>
    <n v="44400"/>
  </r>
  <r>
    <x v="2"/>
    <n v="2"/>
    <x v="0"/>
    <x v="1"/>
    <s v="1113Transporte Palloni2"/>
    <m/>
    <m/>
    <m/>
    <x v="7"/>
    <s v="Service cambio de aceite y filtros. Control del vehículo."/>
    <m/>
    <s v="Filto aceite"/>
    <s v="Taller"/>
    <n v="1500"/>
    <m/>
    <n v="1.4"/>
    <n v="1"/>
    <n v="3600"/>
    <n v="3600"/>
    <m/>
    <m/>
    <n v="0"/>
    <n v="0"/>
    <n v="1500"/>
    <n v="0"/>
    <n v="0"/>
    <n v="0"/>
    <n v="0"/>
  </r>
  <r>
    <x v="2"/>
    <n v="3"/>
    <x v="0"/>
    <x v="1"/>
    <s v="1113Transporte Palloni3"/>
    <m/>
    <m/>
    <m/>
    <x v="3"/>
    <s v="Service cambio de aceite y filtros. Control del vehículo. Rotación de ruedas."/>
    <m/>
    <s v="Filtro aire"/>
    <s v="Taller"/>
    <n v="2000"/>
    <m/>
    <n v="1.4"/>
    <n v="1"/>
    <n v="4800"/>
    <n v="4800"/>
    <m/>
    <m/>
    <n v="0"/>
    <n v="0"/>
    <n v="2000"/>
    <n v="0"/>
    <n v="0"/>
    <n v="0"/>
    <n v="0"/>
  </r>
  <r>
    <x v="2"/>
    <n v="4"/>
    <x v="0"/>
    <x v="1"/>
    <s v="1113Transporte Palloni4"/>
    <m/>
    <m/>
    <m/>
    <x v="4"/>
    <s v="Service cambio de aceite y filtros. Control del vehículo. Rotación de ruedas. "/>
    <m/>
    <s v="Filtro nafta"/>
    <s v="Taller"/>
    <n v="2000"/>
    <m/>
    <n v="0.5"/>
    <n v="1"/>
    <n v="3000"/>
    <n v="3000"/>
    <m/>
    <m/>
    <n v="0"/>
    <n v="0"/>
    <n v="2000"/>
    <n v="0"/>
    <n v="0"/>
    <n v="0"/>
    <n v="0"/>
  </r>
  <r>
    <x v="2"/>
    <n v="5"/>
    <x v="0"/>
    <x v="1"/>
    <s v="1113Transporte Palloni5"/>
    <m/>
    <m/>
    <m/>
    <x v="4"/>
    <s v="Service cambio de aceite y filtros. Control del vehículo. Rotación de ruedas.  "/>
    <m/>
    <s v="Filtro pólen"/>
    <s v="Taller"/>
    <n v="1666.6666666666667"/>
    <m/>
    <n v="0.5"/>
    <n v="1"/>
    <n v="2500"/>
    <n v="2500"/>
    <n v="1"/>
    <n v="18000"/>
    <n v="18000"/>
    <n v="18000"/>
    <n v="1666.6666666666667"/>
    <n v="0"/>
    <n v="0"/>
    <n v="0"/>
    <n v="0"/>
  </r>
  <r>
    <x v="3"/>
    <n v="1"/>
    <x v="1"/>
    <x v="2"/>
    <s v="1114Hoyos Pato1"/>
    <m/>
    <s v="Partner"/>
    <m/>
    <x v="8"/>
    <s v="Scanear vehículo."/>
    <m/>
    <s v="Bujia"/>
    <s v="Taller"/>
    <n v="1666.6666666666667"/>
    <s v="Otros"/>
    <n v="0.2"/>
    <n v="4"/>
    <n v="2000"/>
    <n v="8000"/>
    <n v="1"/>
    <n v="20000"/>
    <n v="20000"/>
    <n v="20000"/>
    <n v="6666.666666666667"/>
    <n v="6666.666666666667"/>
    <n v="8000"/>
    <n v="20000"/>
    <n v="28000"/>
  </r>
  <r>
    <x v="3"/>
    <n v="2"/>
    <x v="1"/>
    <x v="2"/>
    <s v="1114Hoyos Pato2"/>
    <m/>
    <m/>
    <m/>
    <x v="9"/>
    <s v="Scanear vehículo. Limpieza del cuerpo mariposa."/>
    <m/>
    <m/>
    <m/>
    <m/>
    <m/>
    <m/>
    <m/>
    <n v="0"/>
    <n v="0"/>
    <m/>
    <m/>
    <n v="0"/>
    <n v="20000"/>
    <n v="0"/>
    <n v="0"/>
    <n v="0"/>
    <n v="0"/>
    <n v="0"/>
  </r>
  <r>
    <x v="3"/>
    <n v="3"/>
    <x v="1"/>
    <x v="2"/>
    <s v="1114Hoyos Pato3"/>
    <m/>
    <m/>
    <m/>
    <x v="10"/>
    <s v="Scanear vehículo. Limpieza del cuerpo mariposa. Cambiar bujia de encendido."/>
    <m/>
    <m/>
    <m/>
    <m/>
    <m/>
    <m/>
    <m/>
    <n v="0"/>
    <n v="0"/>
    <m/>
    <m/>
    <n v="0"/>
    <n v="20000"/>
    <n v="0"/>
    <n v="0"/>
    <n v="0"/>
    <n v="0"/>
    <n v="0"/>
  </r>
  <r>
    <x v="4"/>
    <n v="1"/>
    <x v="1"/>
    <x v="3"/>
    <s v="1115Domanski Roberto1"/>
    <s v="AE880MIT"/>
    <s v="VW T CROOS"/>
    <n v="31686"/>
    <x v="0"/>
    <s v="Service cambio de aceite y filtro."/>
    <m/>
    <s v="Aceite motor 5w30"/>
    <s v="Taller"/>
    <n v="2112"/>
    <s v="Service"/>
    <n v="1.6041666666666667"/>
    <n v="4.5"/>
    <n v="5500"/>
    <n v="24750"/>
    <m/>
    <m/>
    <n v="0"/>
    <n v="0"/>
    <n v="9504"/>
    <n v="15004"/>
    <n v="36350"/>
    <n v="22000"/>
    <n v="58350"/>
  </r>
  <r>
    <x v="4"/>
    <n v="2"/>
    <x v="1"/>
    <x v="3"/>
    <s v="1115Domanski Roberto2"/>
    <m/>
    <m/>
    <m/>
    <x v="3"/>
    <s v="Service cambio de aceite y filtro. Rotación de ruedas."/>
    <m/>
    <s v="Filtro aceite"/>
    <s v="Taller"/>
    <n v="1500"/>
    <m/>
    <n v="1.5333333333333334"/>
    <n v="1"/>
    <n v="3800"/>
    <n v="3800"/>
    <m/>
    <m/>
    <n v="0"/>
    <n v="0"/>
    <n v="1500"/>
    <n v="0"/>
    <n v="0"/>
    <n v="0"/>
    <n v="0"/>
  </r>
  <r>
    <x v="4"/>
    <n v="3"/>
    <x v="1"/>
    <x v="3"/>
    <s v="1115Domanski Roberto3"/>
    <m/>
    <m/>
    <m/>
    <x v="4"/>
    <s v="Service cambio de aceite y filtro. Rotación de ruedas. "/>
    <m/>
    <s v="Filtro aire"/>
    <s v="Taller"/>
    <n v="2000"/>
    <m/>
    <n v="1.4"/>
    <n v="1"/>
    <n v="4800"/>
    <n v="4800"/>
    <m/>
    <m/>
    <n v="0"/>
    <n v="0"/>
    <n v="2000"/>
    <n v="0"/>
    <n v="0"/>
    <n v="0"/>
    <n v="0"/>
  </r>
  <r>
    <x v="4"/>
    <n v="4"/>
    <x v="1"/>
    <x v="3"/>
    <s v="1115Domanski Roberto4"/>
    <m/>
    <m/>
    <m/>
    <x v="4"/>
    <s v="Service cambio de aceite y filtro. Rotación de ruedas.  "/>
    <m/>
    <s v="Filtro pólen"/>
    <s v="Taller"/>
    <n v="2000"/>
    <m/>
    <n v="0.5"/>
    <n v="1"/>
    <n v="3000"/>
    <n v="3000"/>
    <m/>
    <m/>
    <n v="0"/>
    <n v="0"/>
    <n v="2000"/>
    <n v="0"/>
    <n v="0"/>
    <n v="0"/>
    <n v="0"/>
  </r>
  <r>
    <x v="4"/>
    <n v="5"/>
    <x v="1"/>
    <x v="3"/>
    <s v="1115Domanski Roberto5"/>
    <m/>
    <m/>
    <m/>
    <x v="4"/>
    <s v="Service cambio de aceite y filtro. Rotación de ruedas.   "/>
    <m/>
    <m/>
    <m/>
    <m/>
    <m/>
    <m/>
    <m/>
    <n v="0"/>
    <n v="0"/>
    <m/>
    <m/>
    <n v="0"/>
    <n v="0"/>
    <n v="0"/>
    <n v="0"/>
    <n v="0"/>
    <n v="0"/>
    <n v="0"/>
  </r>
  <r>
    <x v="4"/>
    <n v="6"/>
    <x v="1"/>
    <x v="3"/>
    <s v="1115Domanski Roberto6"/>
    <m/>
    <m/>
    <m/>
    <x v="4"/>
    <s v="Service cambio de aceite y filtro. Rotación de ruedas.    "/>
    <m/>
    <m/>
    <m/>
    <m/>
    <m/>
    <m/>
    <m/>
    <n v="0"/>
    <n v="0"/>
    <n v="1"/>
    <n v="22000"/>
    <n v="22000"/>
    <n v="22000"/>
    <n v="0"/>
    <n v="0"/>
    <n v="0"/>
    <n v="0"/>
    <n v="0"/>
  </r>
  <r>
    <x v="5"/>
    <n v="1"/>
    <x v="1"/>
    <x v="4"/>
    <s v="1116Quiroga Hector1"/>
    <s v="AA914VK"/>
    <s v="GolTrend"/>
    <n v="55440"/>
    <x v="0"/>
    <s v="Service cambio de aceite y filtro."/>
    <m/>
    <s v="Filtro aceite"/>
    <s v="Taller"/>
    <n v="3000"/>
    <s v="Service"/>
    <n v="1"/>
    <n v="1"/>
    <n v="3000"/>
    <n v="3000"/>
    <m/>
    <m/>
    <n v="0"/>
    <n v="0"/>
    <n v="3000"/>
    <n v="59127.333333333336"/>
    <n v="77900"/>
    <n v="50000"/>
    <n v="127900"/>
  </r>
  <r>
    <x v="5"/>
    <n v="2"/>
    <x v="1"/>
    <x v="4"/>
    <s v="1116Quiroga Hector2"/>
    <m/>
    <m/>
    <m/>
    <x v="11"/>
    <s v="Service cambio de aceite y filtro. Control del véhiculo."/>
    <m/>
    <s v="Filtro aire"/>
    <s v="Taller"/>
    <n v="2000"/>
    <m/>
    <n v="1"/>
    <n v="1"/>
    <n v="4000"/>
    <n v="4000"/>
    <m/>
    <m/>
    <n v="0"/>
    <n v="0"/>
    <n v="2000"/>
    <n v="0"/>
    <n v="0"/>
    <n v="0"/>
    <n v="0"/>
  </r>
  <r>
    <x v="5"/>
    <n v="3"/>
    <x v="1"/>
    <x v="4"/>
    <s v="1116Quiroga Hector3"/>
    <m/>
    <m/>
    <m/>
    <x v="3"/>
    <s v="Service cambio de aceite y filtro. Control del véhiculo. Rotación de ruedas."/>
    <m/>
    <s v="Filtro nafta"/>
    <s v="Taller"/>
    <n v="2000"/>
    <m/>
    <n v="0.6"/>
    <n v="1"/>
    <n v="3200"/>
    <n v="3200"/>
    <m/>
    <m/>
    <n v="0"/>
    <n v="0"/>
    <n v="2000"/>
    <n v="0"/>
    <n v="0"/>
    <n v="0"/>
    <n v="0"/>
  </r>
  <r>
    <x v="5"/>
    <n v="4"/>
    <x v="1"/>
    <x v="4"/>
    <s v="1116Quiroga Hector4"/>
    <m/>
    <m/>
    <m/>
    <x v="12"/>
    <s v="Service cambio de aceite y filtro. Control del véhiculo. Rotación de ruedas. Cambio de kit completo de distribución y correa poliv."/>
    <m/>
    <s v="Filtro pólen"/>
    <s v="Taller"/>
    <n v="2000"/>
    <m/>
    <n v="0.5"/>
    <n v="1"/>
    <n v="3000"/>
    <n v="3000"/>
    <m/>
    <m/>
    <n v="0"/>
    <n v="0"/>
    <n v="2000"/>
    <n v="0"/>
    <n v="0"/>
    <n v="0"/>
    <n v="0"/>
  </r>
  <r>
    <x v="5"/>
    <n v="5"/>
    <x v="1"/>
    <x v="4"/>
    <s v="1116Quiroga Hector5"/>
    <m/>
    <m/>
    <m/>
    <x v="13"/>
    <s v="Service cambio de aceite y filtro. Control del véhiculo. Rotación de ruedas. Cambio de kit completo de distribución y correa poliv. Cambio de bomba de agua."/>
    <m/>
    <s v="Kit distribución con bomba de agua y correa poliv."/>
    <s v="Taller"/>
    <n v="48333.333333333336"/>
    <m/>
    <n v="0.2"/>
    <n v="1"/>
    <n v="58000"/>
    <n v="58000"/>
    <m/>
    <m/>
    <n v="0"/>
    <n v="0"/>
    <n v="48333.333333333336"/>
    <n v="0"/>
    <n v="0"/>
    <n v="0"/>
    <n v="0"/>
  </r>
  <r>
    <x v="5"/>
    <n v="6"/>
    <x v="1"/>
    <x v="4"/>
    <s v="1116Quiroga Hector6"/>
    <m/>
    <m/>
    <m/>
    <x v="4"/>
    <s v="Service cambio de aceite y filtro. Control del véhiculo. Rotación de ruedas. Cambio de kit completo de distribución y correa poliv. Cambio de bomba de agua. "/>
    <m/>
    <s v="Liquido refrigerante + agua destilada"/>
    <s v="Taller"/>
    <n v="1794"/>
    <m/>
    <n v="2.7346711259754737"/>
    <n v="1"/>
    <n v="6700"/>
    <n v="6700"/>
    <n v="1"/>
    <n v="50000"/>
    <n v="50000"/>
    <n v="50000"/>
    <n v="1794"/>
    <n v="0"/>
    <n v="0"/>
    <n v="0"/>
    <n v="0"/>
  </r>
  <r>
    <x v="6"/>
    <n v="1"/>
    <x v="1"/>
    <x v="5"/>
    <s v="1117Pisani Nicolas1"/>
    <m/>
    <s v="Megane"/>
    <m/>
    <x v="14"/>
    <s v="Sacar tapa válvula."/>
    <m/>
    <s v="Retenes de arboles de leva"/>
    <s v="Barotto"/>
    <n v="3120"/>
    <s v="Otros"/>
    <n v="0.25"/>
    <n v="2"/>
    <n v="3900"/>
    <n v="7800"/>
    <m/>
    <m/>
    <n v="0"/>
    <n v="0"/>
    <n v="6240"/>
    <n v="13008"/>
    <n v="16260"/>
    <n v="35000"/>
    <n v="51260"/>
  </r>
  <r>
    <x v="6"/>
    <n v="2"/>
    <x v="1"/>
    <x v="5"/>
    <s v="1117Pisani Nicolas2"/>
    <m/>
    <m/>
    <m/>
    <x v="15"/>
    <s v="Sacar tapa válvula. Limpieza y armado con sellador nuevo."/>
    <m/>
    <s v="Correa poliv"/>
    <s v="Ferrando"/>
    <n v="6768"/>
    <m/>
    <n v="0.25"/>
    <n v="1"/>
    <n v="8460"/>
    <n v="8460"/>
    <n v="1"/>
    <n v="35000"/>
    <n v="35000"/>
    <n v="35000"/>
    <n v="6768"/>
    <n v="0"/>
    <n v="0"/>
    <n v="0"/>
    <n v="0"/>
  </r>
  <r>
    <x v="6"/>
    <n v="3"/>
    <x v="1"/>
    <x v="5"/>
    <s v="1117Pisani Nicolas3"/>
    <m/>
    <m/>
    <m/>
    <x v="16"/>
    <s v="Sacar tapa válvula. Limpieza y armado con sellador nuevo. Cambiar orring cuerpo mariposa."/>
    <m/>
    <m/>
    <m/>
    <m/>
    <m/>
    <m/>
    <m/>
    <n v="0"/>
    <n v="0"/>
    <m/>
    <m/>
    <n v="0"/>
    <n v="35000"/>
    <n v="0"/>
    <n v="0"/>
    <n v="0"/>
    <n v="0"/>
    <n v="0"/>
  </r>
  <r>
    <x v="6"/>
    <n v="4"/>
    <x v="1"/>
    <x v="5"/>
    <s v="1117Pisani Nicolas4"/>
    <m/>
    <m/>
    <m/>
    <x v="17"/>
    <s v="Sacar tapa válvula. Limpieza y armado con sellador nuevo. Cambiar orring cuerpo mariposa. Correa poliv."/>
    <m/>
    <m/>
    <m/>
    <m/>
    <m/>
    <m/>
    <m/>
    <n v="0"/>
    <n v="0"/>
    <m/>
    <m/>
    <n v="0"/>
    <n v="35000"/>
    <n v="0"/>
    <n v="0"/>
    <n v="0"/>
    <n v="0"/>
    <n v="0"/>
  </r>
  <r>
    <x v="6"/>
    <n v="5"/>
    <x v="1"/>
    <x v="5"/>
    <s v="1117Pisani Nicolas5"/>
    <m/>
    <m/>
    <m/>
    <x v="18"/>
    <s v="Sacar tapa válvula. Limpieza y armado con sellador nuevo. Cambiar orring cuerpo mariposa. Correa poliv. Retenes de árboles de leva."/>
    <m/>
    <m/>
    <m/>
    <m/>
    <m/>
    <m/>
    <m/>
    <n v="0"/>
    <n v="0"/>
    <m/>
    <m/>
    <n v="0"/>
    <n v="35000"/>
    <n v="0"/>
    <n v="0"/>
    <n v="0"/>
    <n v="0"/>
    <n v="0"/>
  </r>
  <r>
    <x v="6"/>
    <n v="6"/>
    <x v="1"/>
    <x v="5"/>
    <s v="1117Pisani Nicolas6"/>
    <m/>
    <m/>
    <m/>
    <x v="19"/>
    <s v="Sacar tapa válvula. Limpieza y armado con sellador nuevo. Cambiar orring cuerpo mariposa. Correa poliv. Retenes de árboles de leva. Puesta a punto. Armado total."/>
    <m/>
    <m/>
    <m/>
    <m/>
    <m/>
    <m/>
    <m/>
    <n v="0"/>
    <n v="0"/>
    <m/>
    <m/>
    <n v="0"/>
    <n v="35000"/>
    <n v="0"/>
    <n v="0"/>
    <n v="0"/>
    <n v="0"/>
    <n v="0"/>
  </r>
  <r>
    <x v="7"/>
    <n v="1"/>
    <x v="1"/>
    <x v="6"/>
    <s v="1118Acotto Jorge1"/>
    <m/>
    <n v="147"/>
    <m/>
    <x v="20"/>
    <s v="Desarmar suspensión lado derecho. "/>
    <m/>
    <s v="Aceite caja velocidad"/>
    <s v="Taller"/>
    <n v="3076.9230769230767"/>
    <s v="Otros"/>
    <n v="1.6"/>
    <n v="1"/>
    <n v="8000"/>
    <n v="8000"/>
    <m/>
    <m/>
    <n v="0"/>
    <n v="0"/>
    <n v="3076.9230769230767"/>
    <n v="6308.9230769230762"/>
    <n v="12040"/>
    <n v="20000"/>
    <n v="32040"/>
  </r>
  <r>
    <x v="7"/>
    <n v="2"/>
    <x v="1"/>
    <x v="6"/>
    <s v="1118Acotto Jorge2"/>
    <m/>
    <m/>
    <m/>
    <x v="21"/>
    <s v="Desarmar suspensión lado derecho.  Colocar grasa y abrazaderas nuevas en fuelle de homocinética."/>
    <m/>
    <s v="Fuelle semi eje lado caja izquierdo"/>
    <s v="Rep Serrano"/>
    <n v="1464"/>
    <m/>
    <n v="0.25"/>
    <n v="1"/>
    <n v="1830"/>
    <n v="1830"/>
    <m/>
    <m/>
    <n v="0"/>
    <n v="0"/>
    <n v="1464"/>
    <n v="0"/>
    <n v="0"/>
    <n v="0"/>
    <n v="0"/>
  </r>
  <r>
    <x v="7"/>
    <n v="3"/>
    <x v="1"/>
    <x v="6"/>
    <s v="1118Acotto Jorge3"/>
    <m/>
    <m/>
    <m/>
    <x v="22"/>
    <s v="Desarmar suspensión lado derecho.  Colocar grasa y abrazaderas nuevas en fuelle de homocinética. Desarmar suspensión lado izquierdo."/>
    <m/>
    <s v="Reten eje selector"/>
    <s v="Ferrando"/>
    <n v="800"/>
    <m/>
    <n v="0.25"/>
    <n v="1"/>
    <n v="1000"/>
    <n v="1000"/>
    <m/>
    <m/>
    <n v="0"/>
    <n v="0"/>
    <n v="800"/>
    <n v="0"/>
    <n v="0"/>
    <n v="0"/>
    <n v="0"/>
  </r>
  <r>
    <x v="7"/>
    <n v="4"/>
    <x v="1"/>
    <x v="6"/>
    <s v="1118Acotto Jorge4"/>
    <m/>
    <m/>
    <m/>
    <x v="23"/>
    <s v="Desarmar suspensión lado derecho.  Colocar grasa y abrazaderas nuevas en fuelle de homocinética. Desarmar suspensión lado izquierdo. Sacar semi eje."/>
    <m/>
    <s v="Fuelle de reten de eje selector"/>
    <s v="Rep Serrano"/>
    <n v="968"/>
    <m/>
    <n v="0.25"/>
    <n v="1"/>
    <n v="1210"/>
    <n v="1210"/>
    <m/>
    <m/>
    <n v="0"/>
    <n v="0"/>
    <n v="968"/>
    <n v="0"/>
    <n v="0"/>
    <n v="0"/>
    <n v="0"/>
  </r>
  <r>
    <x v="7"/>
    <n v="5"/>
    <x v="1"/>
    <x v="6"/>
    <s v="1118Acotto Jorge5"/>
    <m/>
    <m/>
    <m/>
    <x v="24"/>
    <s v="Desarmar suspensión lado derecho.  Colocar grasa y abrazaderas nuevas en fuelle de homocinética. Desarmar suspensión lado izquierdo. Sacar semi eje. Reparar con fuelle lado caja nueva. "/>
    <m/>
    <m/>
    <m/>
    <m/>
    <m/>
    <m/>
    <m/>
    <n v="0"/>
    <n v="0"/>
    <n v="1"/>
    <n v="20000"/>
    <n v="20000"/>
    <n v="20000"/>
    <n v="0"/>
    <n v="0"/>
    <n v="0"/>
    <n v="0"/>
    <n v="0"/>
  </r>
  <r>
    <x v="7"/>
    <n v="6"/>
    <x v="1"/>
    <x v="6"/>
    <s v="1118Acotto Jorge6"/>
    <m/>
    <m/>
    <m/>
    <x v="25"/>
    <s v="Desarmar suspensión lado derecho.  Colocar grasa y abrazaderas nuevas en fuelle de homocinética. Desarmar suspensión lado izquierdo. Sacar semi eje. Reparar con fuelle lado caja nueva.  Armado total, completar nivel de aceite caja velocidad."/>
    <m/>
    <m/>
    <m/>
    <m/>
    <m/>
    <m/>
    <m/>
    <n v="0"/>
    <n v="0"/>
    <m/>
    <m/>
    <n v="0"/>
    <n v="20000"/>
    <n v="0"/>
    <n v="0"/>
    <n v="0"/>
    <n v="0"/>
    <n v="0"/>
  </r>
  <r>
    <x v="7"/>
    <n v="7"/>
    <x v="1"/>
    <x v="6"/>
    <s v="1118Acotto Jorge7"/>
    <m/>
    <m/>
    <m/>
    <x v="26"/>
    <s v="Desarmar suspensión lado derecho.  Colocar grasa y abrazaderas nuevas en fuelle de homocinética. Desarmar suspensión lado izquierdo. Sacar semi eje. Reparar con fuelle lado caja nueva.  Armado total, completar nivel de aceite caja velocidad. Cambiar reten de eje selector."/>
    <m/>
    <m/>
    <m/>
    <m/>
    <m/>
    <m/>
    <m/>
    <n v="0"/>
    <n v="0"/>
    <m/>
    <m/>
    <n v="0"/>
    <n v="20000"/>
    <n v="0"/>
    <n v="0"/>
    <n v="0"/>
    <n v="0"/>
    <n v="0"/>
  </r>
  <r>
    <x v="7"/>
    <n v="8"/>
    <x v="1"/>
    <x v="6"/>
    <s v="1118Acotto Jorge8"/>
    <m/>
    <m/>
    <m/>
    <x v="27"/>
    <s v="Desarmar suspensión lado derecho.  Colocar grasa y abrazaderas nuevas en fuelle de homocinética. Desarmar suspensión lado izquierdo. Sacar semi eje. Reparar con fuelle lado caja nueva.  Armado total, completar nivel de aceite caja velocidad. Cambiar reten de eje selector. de cambio. Colocar tornillos y arandelas nuevas en amortiguador derecho."/>
    <m/>
    <m/>
    <m/>
    <m/>
    <m/>
    <m/>
    <m/>
    <n v="0"/>
    <n v="0"/>
    <m/>
    <m/>
    <n v="0"/>
    <n v="20000"/>
    <n v="0"/>
    <n v="0"/>
    <n v="0"/>
    <n v="0"/>
    <n v="0"/>
  </r>
  <r>
    <x v="8"/>
    <n v="1"/>
    <x v="2"/>
    <x v="7"/>
    <s v="1119Crocinelli Carlos1"/>
    <s v="FXU688"/>
    <s v="GolTrend"/>
    <n v="147891"/>
    <x v="28"/>
    <s v="Control parcial del vehiculo."/>
    <m/>
    <s v="Correa poliv 6SK"/>
    <s v="Barotto"/>
    <n v="12100"/>
    <s v="Otros"/>
    <n v="0.25"/>
    <n v="1"/>
    <n v="15125"/>
    <n v="15125"/>
    <m/>
    <m/>
    <n v="0"/>
    <n v="0"/>
    <n v="12100"/>
    <n v="28846.400000000001"/>
    <n v="35695"/>
    <n v="18000"/>
    <n v="53695"/>
  </r>
  <r>
    <x v="8"/>
    <n v="2"/>
    <x v="2"/>
    <x v="7"/>
    <s v="1119Crocinelli Carlos2"/>
    <m/>
    <m/>
    <m/>
    <x v="29"/>
    <s v="Control parcial del vehiculo. Cambiar ambas correas poli V y polea tensora fija."/>
    <m/>
    <s v="Polea tensora de correa poliv"/>
    <s v="Barotto"/>
    <n v="9486.4"/>
    <m/>
    <n v="0.25000000000000006"/>
    <n v="1"/>
    <n v="11858"/>
    <n v="11858"/>
    <m/>
    <m/>
    <n v="0"/>
    <n v="0"/>
    <n v="9486.4"/>
    <n v="0"/>
    <n v="0"/>
    <n v="0"/>
    <n v="0"/>
  </r>
  <r>
    <x v="8"/>
    <n v="3"/>
    <x v="2"/>
    <x v="7"/>
    <s v="1119Crocinelli Carlos3"/>
    <m/>
    <m/>
    <m/>
    <x v="4"/>
    <s v="Control parcial del vehiculo. Cambiar ambas correas poli V y polea tensora fija. "/>
    <m/>
    <s v="Correa poliv 3SK"/>
    <s v="Taller"/>
    <n v="7260"/>
    <m/>
    <n v="0.2"/>
    <n v="1"/>
    <n v="8712"/>
    <n v="8712"/>
    <n v="1"/>
    <n v="18000"/>
    <n v="18000"/>
    <n v="18000"/>
    <n v="7260"/>
    <n v="0"/>
    <n v="0"/>
    <n v="0"/>
    <n v="0"/>
  </r>
  <r>
    <x v="9"/>
    <n v="1"/>
    <x v="3"/>
    <x v="8"/>
    <s v="1120Martin Jose1"/>
    <s v="AC369PI"/>
    <m/>
    <n v="104003"/>
    <x v="30"/>
    <s v="Desarmar distribución completa."/>
    <m/>
    <s v="Correa poliv"/>
    <s v="Barotto"/>
    <n v="7040"/>
    <s v="Distribución"/>
    <n v="0.25"/>
    <n v="1"/>
    <n v="8800"/>
    <n v="8800"/>
    <m/>
    <m/>
    <n v="0"/>
    <n v="0"/>
    <n v="7040"/>
    <n v="51334"/>
    <n v="67000"/>
    <n v="35000"/>
    <n v="102000"/>
  </r>
  <r>
    <x v="9"/>
    <n v="2"/>
    <x v="3"/>
    <x v="8"/>
    <s v="1120Martin Jose2"/>
    <m/>
    <m/>
    <m/>
    <x v="31"/>
    <s v="Desarmar distribución completa. Cambiar kit de distribución con bomba de agua."/>
    <m/>
    <s v="Bomba de agua"/>
    <s v="Taller"/>
    <n v="12500"/>
    <m/>
    <n v="0.2"/>
    <n v="1"/>
    <n v="15000"/>
    <n v="15000"/>
    <m/>
    <m/>
    <n v="0"/>
    <n v="0"/>
    <n v="12500"/>
    <n v="0"/>
    <n v="0"/>
    <n v="0"/>
    <n v="0"/>
  </r>
  <r>
    <x v="9"/>
    <n v="3"/>
    <x v="3"/>
    <x v="8"/>
    <s v="1120Martin Jose3"/>
    <m/>
    <m/>
    <m/>
    <x v="32"/>
    <s v="Desarmar distribución completa. Cambiar kit de distribución con bomba de agua. Liquido refrigerante y correa poliv."/>
    <m/>
    <s v="Correa poliv 6SK"/>
    <s v="Barotto"/>
    <n v="10000"/>
    <m/>
    <n v="0.25"/>
    <n v="1"/>
    <n v="12500"/>
    <n v="12500"/>
    <m/>
    <m/>
    <n v="0"/>
    <n v="0"/>
    <n v="10000"/>
    <n v="0"/>
    <n v="0"/>
    <n v="0"/>
    <n v="0"/>
  </r>
  <r>
    <x v="9"/>
    <n v="4"/>
    <x v="3"/>
    <x v="8"/>
    <s v="1120Martin Jose4"/>
    <m/>
    <m/>
    <m/>
    <x v="4"/>
    <s v="Desarmar distribución completa. Cambiar kit de distribución con bomba de agua. Liquido refrigerante y correa poliv. "/>
    <m/>
    <s v="Kit distribución"/>
    <s v="Taller"/>
    <n v="20000"/>
    <m/>
    <n v="0.2"/>
    <n v="1"/>
    <n v="24000"/>
    <n v="24000"/>
    <n v="1"/>
    <n v="35000"/>
    <n v="35000"/>
    <n v="35000"/>
    <n v="20000"/>
    <n v="0"/>
    <n v="0"/>
    <n v="0"/>
    <n v="0"/>
  </r>
  <r>
    <x v="9"/>
    <n v="5"/>
    <x v="3"/>
    <x v="8"/>
    <s v="1120Martin Jose5"/>
    <m/>
    <m/>
    <m/>
    <x v="4"/>
    <s v="Desarmar distribución completa. Cambiar kit de distribución con bomba de agua. Liquido refrigerante y correa poliv.  "/>
    <m/>
    <s v="Liquido refrigerante + agua destilada"/>
    <s v="Taller"/>
    <n v="1794"/>
    <m/>
    <n v="2.7346711259754737"/>
    <n v="1"/>
    <n v="6700"/>
    <n v="6700"/>
    <m/>
    <m/>
    <n v="0"/>
    <n v="35000"/>
    <n v="1794"/>
    <n v="0"/>
    <n v="0"/>
    <n v="0"/>
    <n v="0"/>
  </r>
  <r>
    <x v="10"/>
    <n v="1"/>
    <x v="3"/>
    <x v="9"/>
    <s v="1121Formini Victor1"/>
    <m/>
    <m/>
    <m/>
    <x v="33"/>
    <s v="Control tren delantero."/>
    <m/>
    <s v="Bieleta barra estabilizadora izquierda"/>
    <s v="Ferrando"/>
    <n v="5520"/>
    <s v="Otros"/>
    <n v="0.25"/>
    <n v="1"/>
    <n v="6900"/>
    <n v="6900"/>
    <n v="1"/>
    <n v="4000"/>
    <n v="4000"/>
    <n v="4000"/>
    <n v="5520"/>
    <n v="5520"/>
    <n v="6900"/>
    <n v="4000"/>
    <n v="10900"/>
  </r>
  <r>
    <x v="10"/>
    <n v="2"/>
    <x v="3"/>
    <x v="9"/>
    <s v="1121Formini Victor2"/>
    <m/>
    <m/>
    <m/>
    <x v="34"/>
    <s v="Control tren delantero. Cambiar bieleta barra estabilizadora lado izquierdo."/>
    <m/>
    <m/>
    <m/>
    <m/>
    <m/>
    <m/>
    <m/>
    <n v="0"/>
    <n v="0"/>
    <m/>
    <m/>
    <n v="0"/>
    <n v="4000"/>
    <n v="0"/>
    <n v="0"/>
    <n v="0"/>
    <n v="0"/>
    <n v="0"/>
  </r>
  <r>
    <x v="11"/>
    <n v="1"/>
    <x v="3"/>
    <x v="10"/>
    <s v="1122Carrara Luis (bocha)1"/>
    <s v="AD225VD"/>
    <s v="Citroen C4 LOUNGE"/>
    <m/>
    <x v="35"/>
    <s v="Auxilio."/>
    <m/>
    <s v="Bateria"/>
    <s v="Atilio Lucero"/>
    <n v="41000"/>
    <m/>
    <n v="0"/>
    <n v="1"/>
    <n v="41000"/>
    <n v="41000"/>
    <n v="1"/>
    <n v="5000"/>
    <n v="5000"/>
    <n v="5000"/>
    <n v="41000"/>
    <n v="41000"/>
    <n v="41000"/>
    <n v="5000"/>
    <n v="46000"/>
  </r>
  <r>
    <x v="11"/>
    <n v="2"/>
    <x v="3"/>
    <x v="10"/>
    <s v="1122Carrara Luis (bocha)2"/>
    <m/>
    <m/>
    <m/>
    <x v="36"/>
    <s v="Auxilio. Cambio Bateria"/>
    <m/>
    <m/>
    <m/>
    <m/>
    <m/>
    <m/>
    <m/>
    <n v="0"/>
    <n v="0"/>
    <m/>
    <m/>
    <n v="0"/>
    <n v="5000"/>
    <n v="0"/>
    <n v="0"/>
    <n v="0"/>
    <n v="0"/>
    <n v="0"/>
  </r>
  <r>
    <x v="12"/>
    <n v="1"/>
    <x v="3"/>
    <x v="11"/>
    <s v="1123Muñoz1"/>
    <s v="AO556QH"/>
    <s v="Fiat Movie"/>
    <n v="24808"/>
    <x v="6"/>
    <s v="Service cambio de aceite y filtros."/>
    <m/>
    <s v="Aceite 10w40"/>
    <s v="Taller"/>
    <n v="1214.8399999999999"/>
    <s v="Service"/>
    <n v="1.5723552072700933"/>
    <n v="4"/>
    <n v="3125"/>
    <n v="12500"/>
    <m/>
    <m/>
    <n v="0"/>
    <n v="0"/>
    <n v="4859.3599999999997"/>
    <n v="12512.36"/>
    <n v="31700"/>
    <n v="25000"/>
    <n v="56700"/>
  </r>
  <r>
    <x v="12"/>
    <n v="2"/>
    <x v="3"/>
    <x v="11"/>
    <s v="1123Muñoz2"/>
    <m/>
    <m/>
    <m/>
    <x v="7"/>
    <s v="Service cambio de aceite y filtros. Control del vehículo."/>
    <m/>
    <s v="Kit de Filtros"/>
    <s v="Taller"/>
    <n v="5500"/>
    <m/>
    <n v="1.2727272727272727"/>
    <n v="1"/>
    <n v="12500"/>
    <n v="12500"/>
    <m/>
    <m/>
    <n v="0"/>
    <n v="0"/>
    <n v="5500"/>
    <n v="0"/>
    <n v="0"/>
    <n v="0"/>
    <n v="0"/>
  </r>
  <r>
    <x v="12"/>
    <n v="3"/>
    <x v="3"/>
    <x v="11"/>
    <s v="1123Muñoz3"/>
    <m/>
    <m/>
    <m/>
    <x v="37"/>
    <s v="Service cambio de aceite y filtros. Control del vehículo. Lavado.  Rotacion de ruedas."/>
    <m/>
    <s v="Liquido refrigerante + destilada"/>
    <s v="Taller"/>
    <n v="2153"/>
    <m/>
    <n v="2.1119368323269856"/>
    <n v="1"/>
    <n v="6700"/>
    <n v="6700"/>
    <n v="1"/>
    <n v="25000"/>
    <n v="25000"/>
    <n v="25000"/>
    <n v="2153"/>
    <n v="0"/>
    <n v="0"/>
    <n v="0"/>
    <n v="0"/>
  </r>
  <r>
    <x v="12"/>
    <n v="4"/>
    <x v="3"/>
    <x v="11"/>
    <s v="1123Muñoz4"/>
    <m/>
    <m/>
    <m/>
    <x v="38"/>
    <s v="Service cambio de aceite y filtros. Control del vehículo. Lavado.  Rotacion de ruedas. Cambio liquido refrigerante."/>
    <m/>
    <m/>
    <m/>
    <m/>
    <m/>
    <m/>
    <m/>
    <n v="0"/>
    <n v="0"/>
    <m/>
    <m/>
    <n v="0"/>
    <n v="25000"/>
    <n v="0"/>
    <n v="0"/>
    <n v="0"/>
    <n v="0"/>
    <n v="0"/>
  </r>
  <r>
    <x v="12"/>
    <n v="5"/>
    <x v="3"/>
    <x v="11"/>
    <s v="1123Muñoz5"/>
    <m/>
    <m/>
    <m/>
    <x v="39"/>
    <s v="Service cambio de aceite y filtros. Control del vehículo. Lavado.  Rotacion de ruedas. Cambio liquido refrigerante. Limpieza de déposito recuperador de agua y del circuito de refrigeración y purgado del mismo."/>
    <m/>
    <m/>
    <m/>
    <m/>
    <m/>
    <m/>
    <m/>
    <n v="0"/>
    <n v="0"/>
    <m/>
    <m/>
    <n v="0"/>
    <n v="25000"/>
    <n v="0"/>
    <n v="0"/>
    <n v="0"/>
    <n v="0"/>
    <n v="0"/>
  </r>
  <r>
    <x v="13"/>
    <n v="1"/>
    <x v="3"/>
    <x v="12"/>
    <s v="1124Barroso Ruben1"/>
    <m/>
    <s v="Ford Ranger"/>
    <m/>
    <x v="40"/>
    <s v="Sacar tanque de combustible."/>
    <m/>
    <s v="Bomba de gasoil eléctrica"/>
    <s v="Barotto"/>
    <n v="24000"/>
    <s v="Motor"/>
    <n v="0.25"/>
    <n v="1"/>
    <n v="30000"/>
    <n v="30000"/>
    <m/>
    <m/>
    <n v="0"/>
    <n v="0"/>
    <n v="24000"/>
    <n v="80610.000000000015"/>
    <n v="98300"/>
    <n v="55000"/>
    <n v="153300"/>
  </r>
  <r>
    <x v="13"/>
    <n v="2"/>
    <x v="3"/>
    <x v="12"/>
    <s v="1124Barroso Ruben2"/>
    <m/>
    <m/>
    <m/>
    <x v="41"/>
    <s v="Sacar tanque de combustible. Limpieza y cambiar bomba eléctrica."/>
    <m/>
    <s v="Filtro gasoil"/>
    <s v="Ferrando"/>
    <n v="7360"/>
    <m/>
    <n v="0.25"/>
    <n v="1"/>
    <n v="9200"/>
    <n v="9200"/>
    <m/>
    <m/>
    <n v="0"/>
    <n v="0"/>
    <n v="7360"/>
    <n v="0"/>
    <n v="0"/>
    <n v="0"/>
    <n v="0"/>
  </r>
  <r>
    <x v="13"/>
    <n v="3"/>
    <x v="3"/>
    <x v="12"/>
    <s v="1124Barroso Ruben3"/>
    <m/>
    <m/>
    <m/>
    <x v="42"/>
    <s v="Sacar tanque de combustible. Limpieza y cambiar bomba eléctrica. Desarmar frente de motor y cambiar retén de polea de cigüeñal, amortiguadores delanteros."/>
    <m/>
    <s v="Amortiguadores delanteros"/>
    <s v="Taller"/>
    <n v="41333.333333333336"/>
    <m/>
    <n v="0.2"/>
    <n v="1"/>
    <n v="49600"/>
    <n v="49600"/>
    <m/>
    <m/>
    <n v="0"/>
    <n v="0"/>
    <n v="41333.333333333336"/>
    <n v="0"/>
    <n v="0"/>
    <n v="0"/>
    <n v="0"/>
  </r>
  <r>
    <x v="13"/>
    <n v="4"/>
    <x v="3"/>
    <x v="12"/>
    <s v="1124Barroso Ruben4"/>
    <m/>
    <m/>
    <m/>
    <x v="43"/>
    <s v="Sacar tanque de combustible. Limpieza y cambiar bomba eléctrica. Desarmar frente de motor y cambiar retén de polea de cigüeñal, amortiguadores delanteros. Puesta en marcha."/>
    <m/>
    <s v="Gasoil"/>
    <s v="Taller"/>
    <n v="4166.666666666667"/>
    <m/>
    <n v="0.2"/>
    <n v="1"/>
    <n v="5000"/>
    <n v="5000"/>
    <m/>
    <m/>
    <n v="0"/>
    <n v="0"/>
    <n v="4166.666666666667"/>
    <n v="0"/>
    <n v="0"/>
    <n v="0"/>
    <n v="0"/>
  </r>
  <r>
    <x v="13"/>
    <n v="5"/>
    <x v="3"/>
    <x v="12"/>
    <s v="1124Barroso Ruben5"/>
    <m/>
    <m/>
    <m/>
    <x v="4"/>
    <s v="Sacar tanque de combustible. Limpieza y cambiar bomba eléctrica. Desarmar frente de motor y cambiar retén de polea de cigüeñal, amortiguadores delanteros. Puesta en marcha. "/>
    <m/>
    <s v="Retén de distribución 3.0 tapa"/>
    <s v="Taller"/>
    <n v="3750"/>
    <m/>
    <n v="0.2"/>
    <n v="1"/>
    <n v="4500"/>
    <n v="4500"/>
    <n v="1"/>
    <n v="55000"/>
    <n v="55000"/>
    <n v="55000"/>
    <n v="3750"/>
    <n v="0"/>
    <n v="0"/>
    <n v="0"/>
    <n v="0"/>
  </r>
  <r>
    <x v="13"/>
    <n v="6"/>
    <x v="3"/>
    <x v="12"/>
    <s v="1124Barroso Ruben6"/>
    <m/>
    <m/>
    <m/>
    <x v="4"/>
    <s v="Sacar tanque de combustible. Limpieza y cambiar bomba eléctrica. Desarmar frente de motor y cambiar retén de polea de cigüeñal, amortiguadores delanteros. Puesta en marcha.  "/>
    <m/>
    <m/>
    <m/>
    <m/>
    <m/>
    <m/>
    <m/>
    <n v="0"/>
    <n v="0"/>
    <m/>
    <m/>
    <n v="0"/>
    <n v="55000"/>
    <n v="0"/>
    <n v="0"/>
    <n v="0"/>
    <n v="0"/>
    <n v="0"/>
  </r>
  <r>
    <x v="14"/>
    <n v="1"/>
    <x v="3"/>
    <x v="13"/>
    <s v="1125Barroso Willy1"/>
    <s v="AE154FT"/>
    <s v="Chevrolet Prisma"/>
    <n v="52989"/>
    <x v="44"/>
    <s v="Service cambio de aceite y filtros. Colocar liquido desencrustante para limpieza interior de block. Rotacion de ruedas. Cambio juego de bujias."/>
    <s v="Cristian"/>
    <s v="Aceite 5w30"/>
    <s v="Taller"/>
    <n v="2112"/>
    <s v="Service"/>
    <n v="2.1723484848484849"/>
    <n v="4"/>
    <n v="6700"/>
    <n v="26800"/>
    <n v="1"/>
    <n v="42000"/>
    <n v="42000"/>
    <n v="42000"/>
    <n v="8448"/>
    <n v="26798"/>
    <n v="56000"/>
    <n v="42000"/>
    <n v="98000"/>
  </r>
  <r>
    <x v="14"/>
    <n v="2"/>
    <x v="3"/>
    <x v="13"/>
    <s v="1125Barroso Willy2"/>
    <m/>
    <m/>
    <m/>
    <x v="4"/>
    <s v="Service cambio de aceite y filtros. Colocar liquido desencrustante para limpieza interior de block. Rotacion de ruedas. Cambio juego de bujias. "/>
    <m/>
    <s v="Juego de bujias"/>
    <s v="Taller"/>
    <n v="2500"/>
    <m/>
    <n v="0.2"/>
    <n v="4"/>
    <n v="3000"/>
    <n v="12000"/>
    <m/>
    <m/>
    <n v="0"/>
    <n v="42000"/>
    <n v="10000"/>
    <n v="0"/>
    <n v="0"/>
    <n v="0"/>
    <n v="0"/>
  </r>
  <r>
    <x v="14"/>
    <n v="3"/>
    <x v="3"/>
    <x v="13"/>
    <s v="1125Barroso Willy3"/>
    <m/>
    <m/>
    <m/>
    <x v="4"/>
    <s v="Service cambio de aceite y filtros. Colocar liquido desencrustante para limpieza interior de block. Rotacion de ruedas. Cambio juego de bujias.  "/>
    <m/>
    <s v="Filtro aire"/>
    <s v="Taller"/>
    <n v="2000"/>
    <m/>
    <n v="2.4500000000000002"/>
    <n v="1"/>
    <n v="6900"/>
    <n v="6900"/>
    <m/>
    <m/>
    <n v="0"/>
    <n v="42000"/>
    <n v="2000"/>
    <n v="0"/>
    <n v="0"/>
    <n v="0"/>
    <n v="0"/>
  </r>
  <r>
    <x v="14"/>
    <n v="4"/>
    <x v="3"/>
    <x v="13"/>
    <s v="1125Barroso Willy4"/>
    <m/>
    <m/>
    <m/>
    <x v="4"/>
    <s v="Service cambio de aceite y filtros. Colocar liquido desencrustante para limpieza interior de block. Rotacion de ruedas. Cambio juego de bujias.   "/>
    <m/>
    <s v="Filtro Aceite"/>
    <s v="Taller"/>
    <n v="1500"/>
    <m/>
    <n v="1.4"/>
    <n v="1"/>
    <n v="3600"/>
    <n v="3600"/>
    <m/>
    <m/>
    <n v="0"/>
    <n v="42000"/>
    <n v="1500"/>
    <n v="0"/>
    <n v="0"/>
    <n v="0"/>
    <n v="0"/>
  </r>
  <r>
    <x v="14"/>
    <n v="5"/>
    <x v="3"/>
    <x v="13"/>
    <s v="1125Barroso Willy5"/>
    <m/>
    <m/>
    <m/>
    <x v="4"/>
    <s v="Service cambio de aceite y filtros. Colocar liquido desencrustante para limpieza interior de block. Rotacion de ruedas. Cambio juego de bujias.    "/>
    <m/>
    <s v="Filtro pólen"/>
    <s v="Taller"/>
    <n v="2933.3333333333335"/>
    <m/>
    <n v="0.5"/>
    <n v="1"/>
    <n v="4400"/>
    <n v="4400"/>
    <m/>
    <m/>
    <n v="0"/>
    <n v="42000"/>
    <n v="2933.3333333333335"/>
    <n v="0"/>
    <n v="0"/>
    <n v="0"/>
    <n v="0"/>
  </r>
  <r>
    <x v="14"/>
    <n v="6"/>
    <x v="3"/>
    <x v="13"/>
    <s v="1125Barroso Willy6"/>
    <m/>
    <m/>
    <m/>
    <x v="4"/>
    <s v="Service cambio de aceite y filtros. Colocar liquido desencrustante para limpieza interior de block. Rotacion de ruedas. Cambio juego de bujias.     "/>
    <m/>
    <s v="Liquido desencrustante"/>
    <s v="Taller"/>
    <n v="1916.6666666666667"/>
    <m/>
    <n v="0.2"/>
    <n v="1"/>
    <n v="2300"/>
    <n v="2300"/>
    <m/>
    <m/>
    <n v="0"/>
    <n v="42000"/>
    <n v="1916.6666666666667"/>
    <n v="0"/>
    <n v="0"/>
    <n v="0"/>
    <n v="0"/>
  </r>
  <r>
    <x v="15"/>
    <n v="1"/>
    <x v="4"/>
    <x v="13"/>
    <s v="1126Barroso Willy1"/>
    <s v="AE154FT"/>
    <s v="Chevrolet Prisma"/>
    <n v="52989"/>
    <x v="45"/>
    <s v="Desarmar distribución completa. Cambiar kit de distribucion. Cambiar termostato. Cambiar bomba de agua. Cambiar correa poly-v de alternador. Cambio de juego de pastillas de freno delateras. Limpieza de circuito de refrigeracion. Cambio de liquido refrigerante, purgado y puesta a punto. Armado total"/>
    <s v="Cristian"/>
    <s v="Kit distribucion"/>
    <s v="Taller"/>
    <n v="28333.333333333336"/>
    <s v="Distribución"/>
    <n v="0.2"/>
    <n v="1"/>
    <n v="34000"/>
    <n v="34000"/>
    <n v="1"/>
    <n v="103600"/>
    <n v="103600"/>
    <n v="103600"/>
    <n v="28333.333333333336"/>
    <n v="86460.666666666657"/>
    <n v="117200"/>
    <n v="103600"/>
    <n v="220800"/>
  </r>
  <r>
    <x v="15"/>
    <n v="2"/>
    <x v="4"/>
    <x v="13"/>
    <s v="1126Barroso Willy2"/>
    <m/>
    <m/>
    <m/>
    <x v="4"/>
    <s v="Desarmar distribución completa. Cambiar kit de distribucion. Cambiar termostato. Cambiar bomba de agua. Cambiar correa poly-v de alternador. Cambio de juego de pastillas de freno delateras. Limpieza de circuito de refrigeracion. Cambio de liquido refrigerante, purgado y puesta a punto. Armado total "/>
    <m/>
    <s v="Termostato"/>
    <s v="Taller"/>
    <n v="14166.666666666668"/>
    <m/>
    <n v="0.2"/>
    <n v="1"/>
    <n v="17000"/>
    <n v="17000"/>
    <m/>
    <m/>
    <n v="0"/>
    <n v="103600"/>
    <n v="14166.666666666668"/>
    <n v="0"/>
    <n v="0"/>
    <n v="0"/>
    <n v="0"/>
  </r>
  <r>
    <x v="15"/>
    <n v="3"/>
    <x v="4"/>
    <x v="13"/>
    <s v="1126Barroso Willy3"/>
    <m/>
    <m/>
    <m/>
    <x v="4"/>
    <s v="Desarmar distribución completa. Cambiar kit de distribucion. Cambiar termostato. Cambiar bomba de agua. Cambiar correa poly-v de alternador. Cambio de juego de pastillas de freno delateras. Limpieza de circuito de refrigeracion. Cambio de liquido refrigerante, purgado y puesta a punto. Armado total  "/>
    <m/>
    <s v="Bomba de agua"/>
    <s v="Taller"/>
    <n v="19000"/>
    <m/>
    <n v="0.2"/>
    <n v="1"/>
    <n v="22800"/>
    <n v="22800"/>
    <m/>
    <m/>
    <n v="0"/>
    <n v="103600"/>
    <n v="19000"/>
    <n v="0"/>
    <n v="0"/>
    <n v="0"/>
    <n v="0"/>
  </r>
  <r>
    <x v="15"/>
    <n v="4"/>
    <x v="4"/>
    <x v="13"/>
    <s v="1126Barroso Willy4"/>
    <m/>
    <m/>
    <m/>
    <x v="4"/>
    <s v="Desarmar distribución completa. Cambiar kit de distribucion. Cambiar termostato. Cambiar bomba de agua. Cambiar correa poly-v de alternador. Cambio de juego de pastillas de freno delateras. Limpieza de circuito de refrigeracion. Cambio de liquido refrigerante, purgado y puesta a punto. Armado total   "/>
    <m/>
    <s v="Correa poliv de alternador"/>
    <s v="Taller"/>
    <n v="13333.333333333334"/>
    <m/>
    <n v="0.2"/>
    <n v="1"/>
    <n v="16000"/>
    <n v="16000"/>
    <m/>
    <m/>
    <n v="0"/>
    <n v="103600"/>
    <n v="13333.333333333334"/>
    <n v="0"/>
    <n v="0"/>
    <n v="0"/>
    <n v="0"/>
  </r>
  <r>
    <x v="15"/>
    <n v="5"/>
    <x v="4"/>
    <x v="13"/>
    <s v="1126Barroso Willy5"/>
    <m/>
    <m/>
    <m/>
    <x v="4"/>
    <s v="Desarmar distribución completa. Cambiar kit de distribucion. Cambiar termostato. Cambiar bomba de agua. Cambiar correa poly-v de alternador. Cambio de juego de pastillas de freno delateras. Limpieza de circuito de refrigeracion. Cambio de liquido refrigerante, purgado y puesta a punto. Armado total    "/>
    <m/>
    <s v="Juego de pastillas de freno delanteros"/>
    <s v="Taller"/>
    <n v="9833.3333333333339"/>
    <m/>
    <n v="0.2"/>
    <n v="1"/>
    <n v="11800"/>
    <n v="11800"/>
    <m/>
    <m/>
    <n v="0"/>
    <n v="103600"/>
    <n v="9833.3333333333339"/>
    <n v="0"/>
    <n v="0"/>
    <n v="0"/>
    <n v="0"/>
  </r>
  <r>
    <x v="15"/>
    <n v="6"/>
    <x v="4"/>
    <x v="13"/>
    <s v="1126Barroso Willy6"/>
    <m/>
    <m/>
    <m/>
    <x v="4"/>
    <s v="Desarmar distribución completa. Cambiar kit de distribucion. Cambiar termostato. Cambiar bomba de agua. Cambiar correa poly-v de alternador. Cambio de juego de pastillas de freno delateras. Limpieza de circuito de refrigeracion. Cambio de liquido refrigerante, purgado y puesta a punto. Armado total     "/>
    <m/>
    <s v="Liquido refrigerante+agua destilada"/>
    <s v="Taller"/>
    <n v="1794"/>
    <m/>
    <n v="7.6956521739130439"/>
    <n v="1"/>
    <n v="15600"/>
    <n v="15600"/>
    <m/>
    <m/>
    <n v="0"/>
    <n v="103600"/>
    <n v="1794"/>
    <n v="0"/>
    <n v="0"/>
    <n v="0"/>
    <n v="0"/>
  </r>
  <r>
    <x v="16"/>
    <n v="1"/>
    <x v="4"/>
    <x v="14"/>
    <s v="1127Lucero Adrian1"/>
    <s v="EFR454"/>
    <s v="Palio"/>
    <m/>
    <x v="46"/>
    <s v="Auxilio y cambio de bateria."/>
    <m/>
    <s v="Bateria Moura"/>
    <s v="Atilio Lucero"/>
    <n v="56250"/>
    <s v="Otros"/>
    <n v="0"/>
    <n v="1"/>
    <n v="56250"/>
    <n v="56250"/>
    <n v="1"/>
    <n v="3000"/>
    <n v="3000"/>
    <n v="3000"/>
    <n v="56250"/>
    <n v="56250"/>
    <n v="56250"/>
    <n v="3000"/>
    <n v="59250"/>
  </r>
  <r>
    <x v="17"/>
    <n v="1"/>
    <x v="4"/>
    <x v="15"/>
    <s v="1128Rodriguez Jorge1"/>
    <s v="AA255TK"/>
    <s v="Siena"/>
    <n v="85848"/>
    <x v="47"/>
    <s v="Sacar tapa de cilindro desarmar integra."/>
    <m/>
    <s v="Aceite motor 10w40"/>
    <s v="Taller"/>
    <n v="1214.8399999999999"/>
    <s v="Motor"/>
    <n v="1.5723552072700933"/>
    <n v="3"/>
    <n v="3125"/>
    <n v="9375"/>
    <m/>
    <m/>
    <n v="0"/>
    <n v="0"/>
    <n v="3644.5199999999995"/>
    <n v="26928.186666666668"/>
    <n v="43355"/>
    <n v="60000"/>
    <n v="103355"/>
  </r>
  <r>
    <x v="17"/>
    <n v="2"/>
    <x v="4"/>
    <x v="15"/>
    <s v="1128Rodriguez Jorge2"/>
    <m/>
    <m/>
    <m/>
    <x v="48"/>
    <s v="Sacar tapa de cilindro desarmar integra. Limpieza y cambio de junta, tapa de cilindro y juego de juntas de descarbonizacion."/>
    <m/>
    <s v="Filtro aceite"/>
    <s v="Taller"/>
    <n v="1500"/>
    <m/>
    <n v="1"/>
    <n v="1"/>
    <n v="3000"/>
    <n v="3000"/>
    <m/>
    <m/>
    <n v="0"/>
    <n v="0"/>
    <n v="1500"/>
    <n v="0"/>
    <n v="0"/>
    <n v="0"/>
    <n v="0"/>
  </r>
  <r>
    <x v="17"/>
    <n v="3"/>
    <x v="4"/>
    <x v="15"/>
    <s v="1128Rodriguez Jorge3"/>
    <m/>
    <m/>
    <m/>
    <x v="49"/>
    <s v="Sacar tapa de cilindro desarmar integra. Limpieza y cambio de junta, tapa de cilindro y juego de juntas de descarbonizacion. Armado total puesta a punto cambiar aceite. Filtro de aceite, colocar líquido refrigerante."/>
    <m/>
    <s v="Correa poliv 5PK"/>
    <s v="Rep Serrano"/>
    <n v="6104"/>
    <m/>
    <n v="0.25"/>
    <n v="1"/>
    <n v="7630"/>
    <n v="7630"/>
    <m/>
    <m/>
    <n v="0"/>
    <n v="0"/>
    <n v="6104"/>
    <n v="0"/>
    <n v="0"/>
    <n v="0"/>
    <n v="0"/>
  </r>
  <r>
    <x v="17"/>
    <n v="4"/>
    <x v="4"/>
    <x v="15"/>
    <s v="1128Rodriguez Jorge4"/>
    <m/>
    <m/>
    <m/>
    <x v="50"/>
    <s v="Sacar tapa de cilindro desarmar integra. Limpieza y cambio de junta, tapa de cilindro y juego de juntas de descarbonizacion. Armado total puesta a punto cambiar aceite. Filtro de aceite, colocar líquido refrigerante. Limpieza interior del circuito de refrigeración."/>
    <m/>
    <s v="Correa poliv 3PK"/>
    <s v="Rep Serrano"/>
    <n v="4360"/>
    <m/>
    <n v="0.25"/>
    <n v="1"/>
    <n v="5450"/>
    <n v="5450"/>
    <m/>
    <m/>
    <n v="0"/>
    <n v="0"/>
    <n v="4360"/>
    <n v="0"/>
    <n v="0"/>
    <n v="0"/>
    <n v="0"/>
  </r>
  <r>
    <x v="17"/>
    <n v="5"/>
    <x v="4"/>
    <x v="15"/>
    <s v="1128Rodriguez Jorge5"/>
    <m/>
    <m/>
    <m/>
    <x v="4"/>
    <s v="Sacar tapa de cilindro desarmar integra. Limpieza y cambio de junta, tapa de cilindro y juego de juntas de descarbonizacion. Armado total puesta a punto cambiar aceite. Filtro de aceite, colocar líquido refrigerante. Limpieza interior del circuito de refrigeración. "/>
    <m/>
    <s v="Polea tensora"/>
    <s v="Taller"/>
    <n v="5166.666666666667"/>
    <m/>
    <n v="0.2"/>
    <n v="1"/>
    <n v="6200"/>
    <n v="6200"/>
    <m/>
    <m/>
    <n v="0"/>
    <n v="0"/>
    <n v="5166.666666666667"/>
    <n v="0"/>
    <n v="0"/>
    <n v="0"/>
    <n v="0"/>
  </r>
  <r>
    <x v="17"/>
    <n v="6"/>
    <x v="4"/>
    <x v="15"/>
    <s v="1128Rodriguez Jorge6"/>
    <m/>
    <m/>
    <m/>
    <x v="4"/>
    <s v="Sacar tapa de cilindro desarmar integra. Limpieza y cambio de junta, tapa de cilindro y juego de juntas de descarbonizacion. Armado total puesta a punto cambiar aceite. Filtro de aceite, colocar líquido refrigerante. Limpieza interior del circuito de refrigeración.  "/>
    <m/>
    <s v="Depósito de agua"/>
    <s v="Barotto"/>
    <n v="4000"/>
    <m/>
    <n v="0.25"/>
    <n v="1"/>
    <n v="5000"/>
    <n v="5000"/>
    <m/>
    <m/>
    <n v="0"/>
    <n v="0"/>
    <n v="4000"/>
    <n v="0"/>
    <n v="0"/>
    <n v="0"/>
    <n v="0"/>
  </r>
  <r>
    <x v="17"/>
    <n v="7"/>
    <x v="4"/>
    <x v="15"/>
    <s v="1128Rodriguez Jorge7"/>
    <m/>
    <m/>
    <m/>
    <x v="4"/>
    <s v="Sacar tapa de cilindro desarmar integra. Limpieza y cambio de junta, tapa de cilindro y juego de juntas de descarbonizacion. Armado total puesta a punto cambiar aceite. Filtro de aceite, colocar líquido refrigerante. Limpieza interior del circuito de refrigeración.   "/>
    <m/>
    <s v="Líquidio refrigerante + agua destilada"/>
    <s v="Taller"/>
    <n v="2153"/>
    <m/>
    <n v="2.1119368323269856"/>
    <n v="1"/>
    <n v="6700"/>
    <n v="6700"/>
    <n v="1"/>
    <n v="60000"/>
    <n v="60000"/>
    <n v="60000"/>
    <n v="2153"/>
    <n v="0"/>
    <n v="0"/>
    <n v="0"/>
    <n v="0"/>
  </r>
  <r>
    <x v="18"/>
    <n v="1"/>
    <x v="5"/>
    <x v="16"/>
    <s v="1130Lang Juan Pablo1"/>
    <m/>
    <s v="Toro"/>
    <n v="120697"/>
    <x v="30"/>
    <s v="Desarmar distribución completa."/>
    <m/>
    <s v="Kit distribución"/>
    <s v="Rc distribuciones"/>
    <n v="87000"/>
    <s v="Distribución"/>
    <m/>
    <n v="1"/>
    <n v="87000"/>
    <n v="87000"/>
    <m/>
    <m/>
    <n v="0"/>
    <n v="0"/>
    <n v="87000"/>
    <n v="142274"/>
    <n v="159300"/>
    <n v="55000"/>
    <n v="214300"/>
  </r>
  <r>
    <x v="18"/>
    <n v="2"/>
    <x v="5"/>
    <x v="16"/>
    <s v="1130Lang Juan Pablo2"/>
    <m/>
    <m/>
    <m/>
    <x v="51"/>
    <s v="Desarmar distribución completa. Cambiar kit de distribución."/>
    <m/>
    <s v="Correa poliv"/>
    <s v="Rc distribuciones"/>
    <n v="5000"/>
    <m/>
    <m/>
    <n v="1"/>
    <n v="5000"/>
    <n v="5000"/>
    <m/>
    <m/>
    <n v="0"/>
    <n v="0"/>
    <n v="5000"/>
    <n v="0"/>
    <n v="0"/>
    <n v="0"/>
    <n v="0"/>
  </r>
  <r>
    <x v="18"/>
    <n v="3"/>
    <x v="5"/>
    <x v="16"/>
    <s v="1130Lang Juan Pablo3"/>
    <m/>
    <m/>
    <m/>
    <x v="52"/>
    <s v="Desarmar distribución completa. Cambiar kit de distribución. Cambiar bomba de agua y poleas."/>
    <m/>
    <s v="Bomba de agua"/>
    <s v="Barotto"/>
    <n v="31040"/>
    <m/>
    <n v="0.25"/>
    <n v="1"/>
    <n v="38800"/>
    <n v="38800"/>
    <m/>
    <m/>
    <n v="0"/>
    <n v="0"/>
    <n v="31040"/>
    <n v="0"/>
    <n v="0"/>
    <n v="0"/>
    <n v="0"/>
  </r>
  <r>
    <x v="18"/>
    <n v="4"/>
    <x v="5"/>
    <x v="16"/>
    <s v="1130Lang Juan Pablo4"/>
    <m/>
    <m/>
    <m/>
    <x v="53"/>
    <s v="Desarmar distribución completa. Cambiar kit de distribución. Cambiar bomba de agua y poleas. Limpiar circuito refrigerante. "/>
    <m/>
    <s v="Polea acanalada"/>
    <s v="Barotto"/>
    <n v="10400"/>
    <m/>
    <n v="0.25"/>
    <n v="1"/>
    <n v="13000"/>
    <n v="13000"/>
    <m/>
    <m/>
    <n v="0"/>
    <n v="0"/>
    <n v="10400"/>
    <n v="0"/>
    <n v="0"/>
    <n v="0"/>
    <n v="0"/>
  </r>
  <r>
    <x v="18"/>
    <n v="5"/>
    <x v="5"/>
    <x v="16"/>
    <s v="1130Lang Juan Pablo5"/>
    <m/>
    <m/>
    <m/>
    <x v="19"/>
    <s v="Desarmar distribución completa. Cambiar kit de distribución. Cambiar bomba de agua y poleas. Limpiar circuito refrigerante.  Puesta a punto. Armado total."/>
    <m/>
    <s v="Polea lisa"/>
    <s v="Barotto"/>
    <n v="7040"/>
    <m/>
    <n v="0.25"/>
    <n v="1"/>
    <n v="8800"/>
    <n v="8800"/>
    <m/>
    <m/>
    <n v="0"/>
    <n v="0"/>
    <n v="7040"/>
    <n v="0"/>
    <n v="0"/>
    <n v="0"/>
    <n v="0"/>
  </r>
  <r>
    <x v="18"/>
    <n v="6"/>
    <x v="5"/>
    <x v="16"/>
    <s v="1130Lang Juan Pablo6"/>
    <m/>
    <m/>
    <m/>
    <x v="4"/>
    <s v="Desarmar distribución completa. Cambiar kit de distribución. Cambiar bomba de agua y poleas. Limpiar circuito refrigerante.  Puesta a punto. Armado total. "/>
    <m/>
    <s v="Liquido refrigerante + agua destilada"/>
    <s v="Taller"/>
    <n v="1794"/>
    <m/>
    <n v="2.7346711259754737"/>
    <n v="1"/>
    <n v="6700"/>
    <n v="6700"/>
    <n v="1"/>
    <n v="55000"/>
    <n v="55000"/>
    <n v="55000"/>
    <n v="1794"/>
    <n v="0"/>
    <n v="0"/>
    <n v="0"/>
    <n v="0"/>
  </r>
  <r>
    <x v="19"/>
    <n v="1"/>
    <x v="4"/>
    <x v="17"/>
    <m/>
    <m/>
    <s v="Palio Wekend"/>
    <m/>
    <x v="20"/>
    <m/>
    <m/>
    <s v="Buje barra estabilizadora"/>
    <s v="Rep Serrano"/>
    <n v="7008"/>
    <s v="Otros"/>
    <n v="0.25"/>
    <n v="1"/>
    <n v="8760"/>
    <n v="8760"/>
    <m/>
    <m/>
    <m/>
    <m/>
    <n v="7008"/>
    <m/>
    <m/>
    <m/>
    <m/>
  </r>
  <r>
    <x v="19"/>
    <n v="2"/>
    <x v="4"/>
    <x v="17"/>
    <s v="1131Orsa Antonio2"/>
    <m/>
    <m/>
    <m/>
    <x v="54"/>
    <s v=" Sacar parrilla de suspensión mismo lado."/>
    <m/>
    <s v="Buje de parrilla parte trasera lado derecho."/>
    <s v="Ferrando"/>
    <n v="2940"/>
    <m/>
    <n v="0.25"/>
    <n v="1"/>
    <n v="3675"/>
    <n v="3675"/>
    <m/>
    <m/>
    <n v="0"/>
    <n v="0"/>
    <n v="2940"/>
    <n v="0"/>
    <n v="0"/>
    <n v="0"/>
    <n v="0"/>
  </r>
  <r>
    <x v="19"/>
    <n v="3"/>
    <x v="4"/>
    <x v="17"/>
    <s v="1131Orsa Antonio3"/>
    <m/>
    <m/>
    <m/>
    <x v="55"/>
    <s v=" Sacar parrilla de suspensión mismo lado. Reparar co ambos bujes nuevos y cambiar bujes de barra de estabilizadora."/>
    <m/>
    <s v="Buje de parrilla parte delantera lado derecho."/>
    <s v="Ferrando"/>
    <n v="2940"/>
    <m/>
    <n v="0.25"/>
    <n v="1"/>
    <n v="3675"/>
    <n v="3675"/>
    <n v="1"/>
    <n v="15000"/>
    <n v="15000"/>
    <n v="15000"/>
    <n v="2940"/>
    <n v="0"/>
    <n v="0"/>
    <n v="0"/>
    <n v="0"/>
  </r>
  <r>
    <x v="19"/>
    <n v="4"/>
    <x v="4"/>
    <x v="17"/>
    <s v="1131Orsa Antonio4"/>
    <m/>
    <m/>
    <m/>
    <x v="56"/>
    <s v=" Sacar parrilla de suspensión mismo lado. Reparar co ambos bujes nuevos y cambiar bujes de barra de estabilizadora. Regular convergencia."/>
    <m/>
    <s v="Buje barra estabilizadora"/>
    <s v="Rep Serrano"/>
    <n v="7008"/>
    <m/>
    <n v="0.25"/>
    <n v="1"/>
    <n v="8760"/>
    <n v="8760"/>
    <m/>
    <m/>
    <n v="0"/>
    <n v="15000"/>
    <n v="7008"/>
    <n v="0"/>
    <n v="0"/>
    <n v="0"/>
    <n v="0"/>
  </r>
  <r>
    <x v="20"/>
    <n v="1"/>
    <x v="6"/>
    <x v="18"/>
    <s v="1132Martinich Nahuel1"/>
    <s v="AB767DV"/>
    <s v="Palio"/>
    <n v="43403"/>
    <x v="0"/>
    <s v="Service cambio de aceite y filtro."/>
    <m/>
    <s v="Aceite 10w40"/>
    <s v="Taller"/>
    <n v="1214.8399999999999"/>
    <s v="Service"/>
    <n v="1.5723552072700933"/>
    <n v="1"/>
    <n v="3125"/>
    <n v="3125"/>
    <m/>
    <m/>
    <n v="0"/>
    <n v="0"/>
    <n v="1214.8399999999999"/>
    <n v="18159.506666666668"/>
    <n v="33155"/>
    <n v="40000"/>
    <n v="73155"/>
  </r>
  <r>
    <x v="20"/>
    <n v="2"/>
    <x v="6"/>
    <x v="18"/>
    <s v="1132Martinich Nahuel2"/>
    <m/>
    <m/>
    <m/>
    <x v="1"/>
    <s v="Service cambio de aceite y filtro. Control general del vehículo."/>
    <m/>
    <s v="Filtro aceite"/>
    <s v="Taller"/>
    <n v="1500"/>
    <m/>
    <n v="1"/>
    <n v="1"/>
    <n v="3000"/>
    <n v="3000"/>
    <m/>
    <m/>
    <n v="0"/>
    <n v="0"/>
    <n v="1500"/>
    <n v="0"/>
    <n v="0"/>
    <n v="0"/>
    <n v="0"/>
  </r>
  <r>
    <x v="20"/>
    <n v="3"/>
    <x v="6"/>
    <x v="18"/>
    <s v="1132Martinich Nahuel3"/>
    <m/>
    <m/>
    <m/>
    <x v="57"/>
    <s v="Service cambio de aceite y filtro. Control general del vehículo. Cambiar pastillas de freno delanteras."/>
    <m/>
    <s v="Filtro aire"/>
    <s v="Taller"/>
    <n v="2000"/>
    <m/>
    <n v="1.1000000000000001"/>
    <n v="1"/>
    <n v="4200"/>
    <n v="4200"/>
    <m/>
    <m/>
    <n v="0"/>
    <n v="0"/>
    <n v="2000"/>
    <n v="0"/>
    <n v="0"/>
    <n v="0"/>
    <n v="0"/>
  </r>
  <r>
    <x v="20"/>
    <n v="4"/>
    <x v="6"/>
    <x v="18"/>
    <s v="1132Martinich Nahuel4"/>
    <m/>
    <m/>
    <m/>
    <x v="58"/>
    <s v="Service cambio de aceite y filtro. Control general del vehículo. Cambiar pastillas de freno delanteras. Limpieza del circuito de refrigeración del depósito recuperador de agua."/>
    <m/>
    <s v="Filtro nafta"/>
    <s v="Taller"/>
    <n v="2000"/>
    <m/>
    <n v="0.6"/>
    <n v="1"/>
    <n v="3200"/>
    <n v="3200"/>
    <m/>
    <m/>
    <n v="0"/>
    <n v="0"/>
    <n v="2000"/>
    <n v="0"/>
    <n v="0"/>
    <n v="0"/>
    <n v="0"/>
  </r>
  <r>
    <x v="20"/>
    <n v="5"/>
    <x v="6"/>
    <x v="18"/>
    <s v="1132Martinich Nahuel5"/>
    <m/>
    <m/>
    <m/>
    <x v="59"/>
    <s v="Service cambio de aceite y filtro. Control general del vehículo. Cambiar pastillas de freno delanteras. Limpieza del circuito de refrigeración del depósito recuperador de agua. Cambiar líquido refrigerante."/>
    <m/>
    <s v="Filtro polen"/>
    <s v="Taller"/>
    <n v="2266.6666666666665"/>
    <m/>
    <n v="0.5"/>
    <n v="1"/>
    <n v="3400"/>
    <n v="3400"/>
    <m/>
    <m/>
    <n v="0"/>
    <n v="0"/>
    <n v="2266.6666666666665"/>
    <n v="0"/>
    <n v="0"/>
    <n v="0"/>
    <n v="0"/>
  </r>
  <r>
    <x v="20"/>
    <n v="6"/>
    <x v="6"/>
    <x v="18"/>
    <s v="1132Martinich Nahuel6"/>
    <m/>
    <m/>
    <m/>
    <x v="4"/>
    <s v="Service cambio de aceite y filtro. Control general del vehículo. Cambiar pastillas de freno delanteras. Limpieza del circuito de refrigeración del depósito recuperador de agua. Cambiar líquido refrigerante. "/>
    <m/>
    <s v="Pastillas freno"/>
    <s v="Rep Serrano"/>
    <n v="7384"/>
    <m/>
    <n v="0.25"/>
    <n v="1"/>
    <n v="9230"/>
    <n v="9230"/>
    <m/>
    <m/>
    <n v="0"/>
    <n v="0"/>
    <n v="7384"/>
    <n v="0"/>
    <n v="0"/>
    <n v="0"/>
    <n v="0"/>
  </r>
  <r>
    <x v="20"/>
    <n v="7"/>
    <x v="6"/>
    <x v="18"/>
    <s v="1132Martinich Nahuel7"/>
    <m/>
    <m/>
    <m/>
    <x v="4"/>
    <s v="Service cambio de aceite y filtro. Control general del vehículo. Cambiar pastillas de freno delanteras. Limpieza del circuito de refrigeración del depósito recuperador de agua. Cambiar líquido refrigerante.  "/>
    <m/>
    <s v="Liquido refrigerante + agua destilada"/>
    <s v="Taller"/>
    <n v="1794"/>
    <m/>
    <n v="2.9018952062430325"/>
    <n v="1"/>
    <n v="7000"/>
    <n v="7000"/>
    <n v="1"/>
    <n v="40000"/>
    <n v="40000"/>
    <n v="40000"/>
    <n v="1794"/>
    <n v="0"/>
    <n v="0"/>
    <n v="0"/>
    <n v="0"/>
  </r>
  <r>
    <x v="21"/>
    <n v="1"/>
    <x v="6"/>
    <x v="19"/>
    <s v="1133Bertaina Damian1"/>
    <m/>
    <s v="Fiat Strada"/>
    <m/>
    <x v="1"/>
    <s v="Control general del vehículo."/>
    <m/>
    <m/>
    <m/>
    <m/>
    <s v="Otros"/>
    <m/>
    <n v="1"/>
    <n v="0"/>
    <n v="0"/>
    <n v="1"/>
    <n v="6500"/>
    <n v="6500"/>
    <n v="6500"/>
    <n v="0"/>
    <n v="0"/>
    <n v="0"/>
    <n v="6500"/>
    <n v="6500"/>
  </r>
  <r>
    <x v="22"/>
    <n v="1"/>
    <x v="6"/>
    <x v="20"/>
    <s v="1134Isasis Luciana1"/>
    <m/>
    <s v="Clio"/>
    <m/>
    <x v="60"/>
    <s v="Cambiar radiador de agua y electro ventilador."/>
    <m/>
    <s v="Líquido refrigerante + agua destilada"/>
    <s v="Taller"/>
    <n v="2900"/>
    <m/>
    <n v="1.4137931034482758"/>
    <n v="1"/>
    <n v="7000"/>
    <n v="7000"/>
    <n v="1"/>
    <n v="15000"/>
    <n v="15000"/>
    <n v="15000"/>
    <n v="2900"/>
    <n v="2900"/>
    <n v="7000"/>
    <n v="15000"/>
    <n v="22000"/>
  </r>
  <r>
    <x v="22"/>
    <n v="2"/>
    <x v="6"/>
    <x v="20"/>
    <s v="1134Isasis Luciana2"/>
    <m/>
    <m/>
    <m/>
    <x v="43"/>
    <s v="Cambiar radiador de agua y electro ventilador. Puesta en marcha."/>
    <m/>
    <m/>
    <m/>
    <m/>
    <m/>
    <m/>
    <m/>
    <n v="0"/>
    <n v="0"/>
    <m/>
    <m/>
    <n v="0"/>
    <n v="15000"/>
    <n v="0"/>
    <n v="0"/>
    <n v="0"/>
    <n v="0"/>
    <n v="0"/>
  </r>
  <r>
    <x v="22"/>
    <n v="3"/>
    <x v="6"/>
    <x v="20"/>
    <s v="1134Isasis Luciana3"/>
    <m/>
    <m/>
    <m/>
    <x v="61"/>
    <s v="Cambiar radiador de agua y electro ventilador. Puesta en marcha. Purgar circuito de refrigeración."/>
    <m/>
    <m/>
    <m/>
    <m/>
    <m/>
    <m/>
    <m/>
    <n v="0"/>
    <n v="0"/>
    <m/>
    <m/>
    <n v="0"/>
    <n v="15000"/>
    <n v="0"/>
    <n v="0"/>
    <n v="0"/>
    <n v="0"/>
    <n v="0"/>
  </r>
  <r>
    <x v="23"/>
    <n v="1"/>
    <x v="6"/>
    <x v="21"/>
    <s v="1135Oviedo Jose Luis1"/>
    <m/>
    <s v="Daster F4R 4X4"/>
    <m/>
    <x v="6"/>
    <s v="Service cambio de aceite y filtros."/>
    <m/>
    <s v="Aceite motor 5w30"/>
    <s v="Taller"/>
    <n v="2112"/>
    <s v="Service"/>
    <n v="1.6041666666666667"/>
    <n v="6"/>
    <n v="5500"/>
    <n v="33000"/>
    <m/>
    <m/>
    <n v="0"/>
    <n v="0"/>
    <n v="12672"/>
    <n v="11320.333333333334"/>
    <n v="58800"/>
    <n v="23000"/>
    <n v="81800"/>
  </r>
  <r>
    <x v="23"/>
    <n v="2"/>
    <x v="6"/>
    <x v="21"/>
    <s v="1135Oviedo Jose Luis2"/>
    <m/>
    <m/>
    <m/>
    <x v="1"/>
    <s v="Service cambio de aceite y filtros. Control general del vehículo."/>
    <m/>
    <s v="Filtro aceite"/>
    <s v="Taller"/>
    <n v="1500"/>
    <m/>
    <n v="1"/>
    <n v="1"/>
    <n v="3000"/>
    <n v="3000"/>
    <m/>
    <m/>
    <n v="0"/>
    <n v="0"/>
    <n v="1500"/>
    <n v="0"/>
    <n v="0"/>
    <n v="0"/>
    <n v="0"/>
  </r>
  <r>
    <x v="23"/>
    <n v="3"/>
    <x v="6"/>
    <x v="21"/>
    <s v="1135Oviedo Jose Luis3"/>
    <m/>
    <m/>
    <m/>
    <x v="62"/>
    <s v="Service cambio de aceite y filtros. Control general del vehículo. Rotación de ruedas. Cambio de bujias."/>
    <m/>
    <s v="Filtro aire"/>
    <s v="Taller"/>
    <n v="2000"/>
    <m/>
    <n v="1.4"/>
    <n v="1"/>
    <n v="4800"/>
    <n v="4800"/>
    <m/>
    <m/>
    <n v="0"/>
    <n v="0"/>
    <n v="2000"/>
    <n v="0"/>
    <n v="0"/>
    <n v="0"/>
    <n v="0"/>
  </r>
  <r>
    <x v="23"/>
    <n v="4"/>
    <x v="6"/>
    <x v="21"/>
    <s v="1135Oviedo Jose Luis4"/>
    <m/>
    <m/>
    <m/>
    <x v="4"/>
    <s v="Service cambio de aceite y filtros. Control general del vehículo. Rotación de ruedas. Cambio de bujias. "/>
    <m/>
    <s v="Filtro nafta"/>
    <s v="Taller"/>
    <n v="2000"/>
    <m/>
    <n v="0.6"/>
    <n v="2"/>
    <n v="3200"/>
    <n v="6400"/>
    <m/>
    <m/>
    <n v="0"/>
    <n v="0"/>
    <n v="4000"/>
    <n v="0"/>
    <n v="0"/>
    <n v="0"/>
    <n v="0"/>
  </r>
  <r>
    <x v="23"/>
    <n v="5"/>
    <x v="6"/>
    <x v="21"/>
    <s v="1135Oviedo Jose Luis5"/>
    <m/>
    <m/>
    <m/>
    <x v="4"/>
    <s v="Service cambio de aceite y filtros. Control general del vehículo. Rotación de ruedas. Cambio de bujias.  "/>
    <m/>
    <s v="Filtro pólen"/>
    <s v="Taller"/>
    <n v="2000"/>
    <m/>
    <n v="0.7"/>
    <n v="1"/>
    <n v="3400"/>
    <n v="3400"/>
    <m/>
    <m/>
    <n v="0"/>
    <n v="0"/>
    <n v="2000"/>
    <n v="0"/>
    <n v="0"/>
    <n v="0"/>
    <n v="0"/>
  </r>
  <r>
    <x v="23"/>
    <n v="6"/>
    <x v="6"/>
    <x v="21"/>
    <s v="1135Oviedo Jose Luis6"/>
    <m/>
    <m/>
    <m/>
    <x v="4"/>
    <s v="Service cambio de aceite y filtros. Control general del vehículo. Rotación de ruedas. Cambio de bujias.   "/>
    <m/>
    <s v="Bujias"/>
    <s v="Taller"/>
    <n v="1708.3333333333335"/>
    <m/>
    <n v="0.2"/>
    <n v="4"/>
    <n v="2050"/>
    <n v="8200"/>
    <n v="1"/>
    <n v="23000"/>
    <n v="23000"/>
    <n v="23000"/>
    <n v="6833.3333333333339"/>
    <n v="0"/>
    <n v="0"/>
    <n v="0"/>
    <n v="0"/>
  </r>
  <r>
    <x v="24"/>
    <n v="1"/>
    <x v="6"/>
    <x v="22"/>
    <s v="1136Guerrieri Gladys1"/>
    <s v="AB744KG"/>
    <s v="Traker"/>
    <n v="42122"/>
    <x v="0"/>
    <s v="Service cambio de aceite y filtro."/>
    <m/>
    <s v="Aceite motor 5w30"/>
    <s v="Taller"/>
    <n v="2112"/>
    <s v="Service"/>
    <n v="1.6041666666666667"/>
    <n v="4.5"/>
    <n v="5500"/>
    <n v="24750"/>
    <n v="1"/>
    <n v="23000"/>
    <n v="23000"/>
    <n v="23000"/>
    <n v="9504"/>
    <n v="3612"/>
    <n v="28620"/>
    <n v="23000"/>
    <n v="51620"/>
  </r>
  <r>
    <x v="24"/>
    <n v="2"/>
    <x v="6"/>
    <x v="22"/>
    <s v="1136Guerrieri Gladys2"/>
    <m/>
    <m/>
    <m/>
    <x v="7"/>
    <s v="Service cambio de aceite y filtro. Control del vehículo."/>
    <m/>
    <s v="Filtro aceite"/>
    <s v="Taller"/>
    <n v="1500"/>
    <m/>
    <n v="1.58"/>
    <n v="1"/>
    <n v="3870"/>
    <n v="3870"/>
    <m/>
    <m/>
    <n v="0"/>
    <n v="23000"/>
    <n v="1500"/>
    <n v="0"/>
    <n v="0"/>
    <n v="0"/>
    <n v="0"/>
  </r>
  <r>
    <x v="24"/>
    <n v="3"/>
    <x v="6"/>
    <x v="22"/>
    <s v="1136Guerrieri Gladys3"/>
    <m/>
    <m/>
    <m/>
    <x v="63"/>
    <s v="Service cambio de aceite y filtro. Control del vehículo. Control de bujias."/>
    <m/>
    <m/>
    <m/>
    <m/>
    <m/>
    <m/>
    <m/>
    <n v="0"/>
    <n v="0"/>
    <m/>
    <m/>
    <n v="0"/>
    <n v="23000"/>
    <n v="0"/>
    <n v="0"/>
    <n v="0"/>
    <n v="0"/>
    <n v="0"/>
  </r>
  <r>
    <x v="24"/>
    <n v="4"/>
    <x v="6"/>
    <x v="22"/>
    <s v="1136Guerrieri Gladys4"/>
    <m/>
    <m/>
    <m/>
    <x v="3"/>
    <s v="Service cambio de aceite y filtro. Control del vehículo. Control de bujias. Rotación de ruedas."/>
    <m/>
    <m/>
    <m/>
    <m/>
    <m/>
    <m/>
    <m/>
    <n v="0"/>
    <n v="0"/>
    <m/>
    <m/>
    <n v="0"/>
    <n v="23000"/>
    <n v="0"/>
    <n v="0"/>
    <n v="0"/>
    <n v="0"/>
    <n v="0"/>
  </r>
  <r>
    <x v="24"/>
    <n v="5"/>
    <x v="6"/>
    <x v="22"/>
    <s v="1136Guerrieri Gladys5"/>
    <m/>
    <m/>
    <m/>
    <x v="64"/>
    <s v="Service cambio de aceite y filtro. Control del vehículo. Control de bujias. Rotación de ruedas. Sopleteo de filtro de aire y filtro de pólen."/>
    <m/>
    <m/>
    <m/>
    <m/>
    <m/>
    <m/>
    <m/>
    <n v="0"/>
    <n v="0"/>
    <m/>
    <m/>
    <n v="0"/>
    <n v="23000"/>
    <n v="0"/>
    <n v="0"/>
    <n v="0"/>
    <n v="0"/>
    <n v="0"/>
  </r>
  <r>
    <x v="24"/>
    <n v="6"/>
    <x v="6"/>
    <x v="22"/>
    <s v="1136Guerrieri Gladys6"/>
    <m/>
    <m/>
    <m/>
    <x v="65"/>
    <s v="Service cambio de aceite y filtro. Control del vehículo. Control de bujias. Rotación de ruedas. Sopleteo de filtro de aire y filtro de pólen. Control de niveles."/>
    <m/>
    <m/>
    <m/>
    <m/>
    <m/>
    <m/>
    <m/>
    <n v="0"/>
    <n v="0"/>
    <m/>
    <m/>
    <n v="0"/>
    <n v="23000"/>
    <n v="0"/>
    <n v="0"/>
    <n v="0"/>
    <n v="0"/>
    <n v="0"/>
  </r>
  <r>
    <x v="25"/>
    <n v="1"/>
    <x v="6"/>
    <x v="23"/>
    <s v="1137Verdus Silvio1"/>
    <s v="LRY221"/>
    <s v="Aveo"/>
    <n v="193659"/>
    <x v="66"/>
    <s v="Sacar tapa de cilindro. Desarmar integra, limpieza."/>
    <m/>
    <s v="Trabajo de rectificadora Stabio"/>
    <s v="Stabio"/>
    <n v="144540"/>
    <s v="Motor"/>
    <n v="0.1111111111111111"/>
    <n v="1"/>
    <n v="160600"/>
    <n v="160600"/>
    <m/>
    <m/>
    <n v="0"/>
    <n v="0"/>
    <n v="144540"/>
    <n v="150154.84"/>
    <n v="183300"/>
    <n v="130000"/>
    <n v="313300"/>
  </r>
  <r>
    <x v="25"/>
    <n v="2"/>
    <x v="6"/>
    <x v="23"/>
    <s v="1137Verdus Silvio2"/>
    <m/>
    <m/>
    <m/>
    <x v="67"/>
    <s v="Sacar tapa de cilindro. Desarmar integra, limpieza. Cambiar junta tapa de cilindro. Armar tapa de de cilindro. Cambiar juego de juntas de descarbonización nuevo."/>
    <m/>
    <s v="Aceite motor 10w40"/>
    <s v="Taller"/>
    <n v="1214.8399999999999"/>
    <m/>
    <n v="1.5723552072700933"/>
    <n v="4"/>
    <n v="3125"/>
    <n v="12500"/>
    <m/>
    <m/>
    <n v="0"/>
    <n v="0"/>
    <n v="4859.3599999999997"/>
    <n v="0"/>
    <n v="0"/>
    <n v="0"/>
    <n v="0"/>
  </r>
  <r>
    <x v="25"/>
    <n v="3"/>
    <x v="6"/>
    <x v="23"/>
    <s v="1137Verdus Silvio3"/>
    <m/>
    <m/>
    <m/>
    <x v="68"/>
    <s v="Sacar tapa de cilindro. Desarmar integra, limpieza. Cambiar junta tapa de cilindro. Armar tapa de de cilindro. Cambiar juego de juntas de descarbonización nuevo. Colocar tapa de cilindro, reajustar tapa de cilindro."/>
    <m/>
    <s v="Filtro aceite"/>
    <s v="Taller"/>
    <n v="1500"/>
    <m/>
    <n v="1.1333333333333333"/>
    <n v="1"/>
    <n v="3200"/>
    <n v="3200"/>
    <m/>
    <m/>
    <n v="0"/>
    <n v="0"/>
    <n v="1500"/>
    <n v="0"/>
    <n v="0"/>
    <n v="0"/>
    <n v="0"/>
  </r>
  <r>
    <x v="25"/>
    <n v="4"/>
    <x v="6"/>
    <x v="23"/>
    <s v="1137Verdus Silvio4"/>
    <m/>
    <m/>
    <m/>
    <x v="69"/>
    <s v="Sacar tapa de cilindro. Desarmar integra, limpieza. Cambiar junta tapa de cilindro. Armar tapa de de cilindro. Cambiar juego de juntas de descarbonización nuevo. Colocar tapa de cilindro, reajustar tapa de cilindro. Cambiar aceite y filtro."/>
    <m/>
    <s v="Líquido refrigerante + agua destilada"/>
    <s v="Taller"/>
    <n v="2900"/>
    <m/>
    <n v="1.4137931034482758"/>
    <n v="1"/>
    <n v="7000"/>
    <n v="7000"/>
    <n v="1"/>
    <n v="130000"/>
    <n v="130000"/>
    <n v="130000"/>
    <n v="2900"/>
    <n v="0"/>
    <n v="0"/>
    <n v="0"/>
    <n v="0"/>
  </r>
  <r>
    <x v="25"/>
    <n v="5"/>
    <x v="6"/>
    <x v="23"/>
    <s v="1137Verdus Silvio5"/>
    <m/>
    <m/>
    <m/>
    <x v="70"/>
    <s v="Sacar tapa de cilindro. Desarmar integra, limpieza. Cambiar junta tapa de cilindro. Armar tapa de de cilindro. Cambiar juego de juntas de descarbonización nuevo. Colocar tapa de cilindro, reajustar tapa de cilindro. Cambiar aceite y filtro. Colocar líquido refrigerante y purgar circuito."/>
    <m/>
    <m/>
    <m/>
    <m/>
    <m/>
    <m/>
    <m/>
    <n v="0"/>
    <n v="0"/>
    <m/>
    <m/>
    <n v="0"/>
    <n v="130000"/>
    <n v="0"/>
    <n v="0"/>
    <n v="0"/>
    <n v="0"/>
    <n v="0"/>
  </r>
  <r>
    <x v="26"/>
    <n v="1"/>
    <x v="6"/>
    <x v="24"/>
    <s v="1138Gigante Joni1"/>
    <m/>
    <s v="Saveiro 1,9 Diesel"/>
    <m/>
    <x v="4"/>
    <n v="0"/>
    <m/>
    <s v="Aceite motor 15w40"/>
    <s v="Taller"/>
    <n v="900.65"/>
    <s v="Motor"/>
    <n v="1.3871648254038749"/>
    <n v="4"/>
    <n v="2150"/>
    <n v="8600"/>
    <n v="1"/>
    <n v="0"/>
    <m/>
    <n v="0"/>
    <n v="3602.6"/>
    <n v="63300.65"/>
    <n v="45600"/>
    <n v="0"/>
    <n v="45600"/>
  </r>
  <r>
    <x v="26"/>
    <n v="2"/>
    <x v="6"/>
    <x v="24"/>
    <s v="1138Gigante Joni2"/>
    <m/>
    <m/>
    <m/>
    <x v="71"/>
    <s v="0 Mano de obra sin cargo."/>
    <m/>
    <s v="Junta tapa de cilindro"/>
    <s v="Rep Serrano"/>
    <n v="17600"/>
    <m/>
    <n v="0.25"/>
    <n v="1"/>
    <n v="22000"/>
    <n v="22000"/>
    <m/>
    <m/>
    <n v="0"/>
    <n v="0"/>
    <n v="17600"/>
    <n v="0"/>
    <n v="0"/>
    <n v="0"/>
    <n v="0"/>
  </r>
  <r>
    <x v="26"/>
    <n v="3"/>
    <x v="6"/>
    <x v="24"/>
    <s v="1138Gigante Joni3"/>
    <m/>
    <m/>
    <m/>
    <x v="4"/>
    <s v="0 Mano de obra sin cargo. "/>
    <m/>
    <s v="Junta tapa de válvula"/>
    <s v="Rep Serrano"/>
    <n v="5600"/>
    <m/>
    <n v="0.25"/>
    <n v="1"/>
    <n v="7000"/>
    <n v="7000"/>
    <m/>
    <m/>
    <n v="0"/>
    <n v="0"/>
    <n v="5600"/>
    <n v="0"/>
    <n v="0"/>
    <n v="0"/>
    <n v="0"/>
  </r>
  <r>
    <x v="26"/>
    <n v="4"/>
    <x v="6"/>
    <x v="24"/>
    <s v="1138Gigante Joni4"/>
    <m/>
    <m/>
    <m/>
    <x v="4"/>
    <s v="0 Mano de obra sin cargo.  "/>
    <m/>
    <s v="Soporte filtro de aceite"/>
    <s v="Rep Serrano"/>
    <n v="800"/>
    <m/>
    <n v="0.25"/>
    <n v="1"/>
    <n v="1000"/>
    <n v="1000"/>
    <m/>
    <m/>
    <n v="0"/>
    <n v="0"/>
    <n v="800"/>
    <n v="0"/>
    <n v="0"/>
    <n v="0"/>
    <n v="0"/>
  </r>
  <r>
    <x v="26"/>
    <n v="5"/>
    <x v="6"/>
    <x v="24"/>
    <s v="1138Gigante Joni5"/>
    <m/>
    <m/>
    <m/>
    <x v="4"/>
    <s v="0 Mano de obra sin cargo.   "/>
    <m/>
    <s v="Bulbo electro ventilador"/>
    <s v="Atilio Lucero"/>
    <n v="36900"/>
    <m/>
    <n v="0.11"/>
    <n v="1"/>
    <n v="4000"/>
    <n v="4000"/>
    <m/>
    <m/>
    <n v="0"/>
    <n v="0"/>
    <n v="36900"/>
    <n v="0"/>
    <n v="0"/>
    <n v="0"/>
    <n v="0"/>
  </r>
  <r>
    <x v="26"/>
    <n v="6"/>
    <x v="6"/>
    <x v="24"/>
    <s v="1138Gigante Joni6"/>
    <m/>
    <m/>
    <m/>
    <x v="4"/>
    <s v="0 Mano de obra sin cargo.    "/>
    <m/>
    <s v="Filtro de aceite"/>
    <s v="Taller"/>
    <n v="1500"/>
    <m/>
    <n v="1"/>
    <n v="1"/>
    <n v="3000"/>
    <n v="3000"/>
    <m/>
    <m/>
    <n v="0"/>
    <n v="0"/>
    <n v="1500"/>
    <n v="0"/>
    <n v="0"/>
    <n v="0"/>
    <n v="0"/>
  </r>
  <r>
    <x v="27"/>
    <n v="1"/>
    <x v="6"/>
    <x v="25"/>
    <s v="1139Fernandez Gerardo1"/>
    <m/>
    <s v="Voyage"/>
    <m/>
    <x v="72"/>
    <s v="Cambiar cuerpo termostato completo."/>
    <m/>
    <s v="Aceite 10w40"/>
    <s v="Taller"/>
    <n v="1214.8399999999999"/>
    <s v="Otros"/>
    <n v="1.5723552072700933"/>
    <n v="1.5"/>
    <n v="3125"/>
    <n v="4687.5"/>
    <m/>
    <m/>
    <n v="0"/>
    <n v="0"/>
    <n v="1822.2599999999998"/>
    <n v="15214.84"/>
    <n v="22187.5"/>
    <n v="20000"/>
    <n v="42187.5"/>
  </r>
  <r>
    <x v="27"/>
    <n v="2"/>
    <x v="6"/>
    <x v="25"/>
    <s v="1139Fernandez Gerardo2"/>
    <m/>
    <m/>
    <m/>
    <x v="73"/>
    <s v="Cambiar cuerpo termostato completo. Trasbazado de líquido refrigerante."/>
    <m/>
    <s v="Cuerpo termostato completo"/>
    <s v="Rep Serrano"/>
    <n v="14000"/>
    <m/>
    <n v="0.25"/>
    <n v="1"/>
    <n v="17500"/>
    <n v="17500"/>
    <n v="1"/>
    <n v="20000"/>
    <n v="20000"/>
    <n v="20000"/>
    <n v="14000"/>
    <n v="0"/>
    <n v="0"/>
    <n v="0"/>
    <n v="0"/>
  </r>
  <r>
    <x v="27"/>
    <n v="3"/>
    <x v="6"/>
    <x v="25"/>
    <s v="1139Fernandez Gerardo3"/>
    <m/>
    <m/>
    <m/>
    <x v="74"/>
    <s v="Cambiar cuerpo termostato completo. Trasbazado de líquido refrigerante. Control para viaje."/>
    <m/>
    <m/>
    <m/>
    <m/>
    <m/>
    <m/>
    <m/>
    <n v="0"/>
    <n v="0"/>
    <m/>
    <m/>
    <n v="0"/>
    <n v="20000"/>
    <n v="0"/>
    <n v="0"/>
    <n v="0"/>
    <n v="0"/>
    <n v="0"/>
  </r>
  <r>
    <x v="27"/>
    <n v="4"/>
    <x v="6"/>
    <x v="25"/>
    <s v="1139Fernandez Gerardo4"/>
    <m/>
    <m/>
    <m/>
    <x v="75"/>
    <s v="Cambiar cuerpo termostato completo. Trasbazado de líquido refrigerante. Control para viaje. Agregar aceite motor."/>
    <m/>
    <m/>
    <m/>
    <m/>
    <m/>
    <m/>
    <m/>
    <n v="0"/>
    <n v="0"/>
    <m/>
    <m/>
    <n v="0"/>
    <n v="20000"/>
    <n v="0"/>
    <n v="0"/>
    <n v="0"/>
    <n v="0"/>
    <n v="0"/>
  </r>
  <r>
    <x v="27"/>
    <n v="5"/>
    <x v="6"/>
    <x v="25"/>
    <s v="1139Fernandez Gerardo5"/>
    <m/>
    <m/>
    <m/>
    <x v="76"/>
    <s v="Cambiar cuerpo termostato completo. Trasbazado de líquido refrigerante. Control para viaje. Agregar aceite motor. Purgar circuito de refrigeración, control de pérdida."/>
    <m/>
    <m/>
    <m/>
    <m/>
    <m/>
    <m/>
    <m/>
    <n v="0"/>
    <n v="0"/>
    <m/>
    <m/>
    <n v="0"/>
    <n v="20000"/>
    <n v="0"/>
    <n v="0"/>
    <n v="0"/>
    <n v="0"/>
    <n v="0"/>
  </r>
  <r>
    <x v="28"/>
    <n v="1"/>
    <x v="7"/>
    <x v="26"/>
    <s v="1140Baner Abu Grillo1"/>
    <m/>
    <s v="Gol Trend"/>
    <n v="95016"/>
    <x v="0"/>
    <s v="Service cambio de aceite y filtro."/>
    <m/>
    <s v="Aceite motor 10w40"/>
    <s v="Taller"/>
    <n v="1214.8399999999999"/>
    <s v="Service"/>
    <n v="1.5723552072700933"/>
    <n v="4"/>
    <n v="3125"/>
    <n v="12500"/>
    <m/>
    <m/>
    <n v="0"/>
    <n v="0"/>
    <n v="4859.3599999999997"/>
    <n v="9614.84"/>
    <n v="32700"/>
    <n v="48000"/>
    <n v="80700"/>
  </r>
  <r>
    <x v="28"/>
    <n v="2"/>
    <x v="7"/>
    <x v="26"/>
    <s v="1140Baner Abu Grillo2"/>
    <m/>
    <m/>
    <m/>
    <x v="7"/>
    <s v="Service cambio de aceite y filtro. Control del vehículo."/>
    <m/>
    <s v="Kit de filtros"/>
    <s v="Taller"/>
    <n v="5500"/>
    <m/>
    <n v="1.4"/>
    <n v="1"/>
    <n v="13200"/>
    <n v="13200"/>
    <m/>
    <m/>
    <n v="0"/>
    <n v="0"/>
    <n v="5500"/>
    <n v="0"/>
    <n v="0"/>
    <n v="0"/>
    <n v="0"/>
  </r>
  <r>
    <x v="28"/>
    <n v="3"/>
    <x v="7"/>
    <x v="26"/>
    <s v="1140Baner Abu Grillo3"/>
    <m/>
    <m/>
    <m/>
    <x v="30"/>
    <s v="Service cambio de aceite y filtro. Control del vehículo. Desarmar distribución completa."/>
    <m/>
    <s v="Líquido refrigerante + agua destilada"/>
    <s v="Taller"/>
    <n v="2900"/>
    <m/>
    <n v="1.4137931034482758"/>
    <n v="1"/>
    <n v="7000"/>
    <n v="7000"/>
    <m/>
    <m/>
    <n v="0"/>
    <n v="0"/>
    <n v="2900"/>
    <n v="0"/>
    <n v="0"/>
    <n v="0"/>
    <n v="0"/>
  </r>
  <r>
    <x v="28"/>
    <n v="4"/>
    <x v="7"/>
    <x v="26"/>
    <s v="1140Baner Abu Grillo4"/>
    <m/>
    <m/>
    <m/>
    <x v="77"/>
    <s v="Service cambio de aceite y filtro. Control del vehículo. Desarmar distribución completa. Cambiar kit, bomba de agua, correas poliv."/>
    <m/>
    <m/>
    <m/>
    <m/>
    <m/>
    <m/>
    <m/>
    <n v="0"/>
    <n v="0"/>
    <m/>
    <m/>
    <n v="0"/>
    <n v="0"/>
    <n v="0"/>
    <n v="0"/>
    <n v="0"/>
    <n v="0"/>
    <n v="0"/>
  </r>
  <r>
    <x v="28"/>
    <n v="5"/>
    <x v="7"/>
    <x v="26"/>
    <s v="1140Baner Abu Grillo5"/>
    <m/>
    <m/>
    <m/>
    <x v="19"/>
    <s v="Service cambio de aceite y filtro. Control del vehículo. Desarmar distribución completa. Cambiar kit, bomba de agua, correas poliv. Puesta a punto. Armado total."/>
    <m/>
    <m/>
    <m/>
    <m/>
    <m/>
    <m/>
    <m/>
    <n v="0"/>
    <n v="0"/>
    <m/>
    <m/>
    <n v="0"/>
    <n v="0"/>
    <n v="0"/>
    <n v="0"/>
    <n v="0"/>
    <n v="0"/>
    <n v="0"/>
  </r>
  <r>
    <x v="28"/>
    <n v="6"/>
    <x v="7"/>
    <x v="26"/>
    <s v="1140Baner Abu Grillo6"/>
    <m/>
    <m/>
    <m/>
    <x v="59"/>
    <s v="Service cambio de aceite y filtro. Control del vehículo. Desarmar distribución completa. Cambiar kit, bomba de agua, correas poliv. Puesta a punto. Armado total. Cambiar líquido refrigerante."/>
    <m/>
    <m/>
    <m/>
    <m/>
    <m/>
    <m/>
    <m/>
    <n v="0"/>
    <n v="0"/>
    <n v="1"/>
    <n v="48000"/>
    <n v="48000"/>
    <n v="48000"/>
    <n v="0"/>
    <n v="0"/>
    <n v="0"/>
    <n v="0"/>
    <n v="0"/>
  </r>
  <r>
    <x v="29"/>
    <n v="1"/>
    <x v="7"/>
    <x v="27"/>
    <s v="1141Ocampo Manolo1"/>
    <m/>
    <m/>
    <m/>
    <x v="4"/>
    <n v="0"/>
    <m/>
    <s v="Kit embrague"/>
    <s v="Rep Serrano"/>
    <n v="40656"/>
    <s v="Otros"/>
    <n v="0.25"/>
    <m/>
    <n v="50820"/>
    <n v="0"/>
    <m/>
    <m/>
    <n v="0"/>
    <n v="0"/>
    <n v="0"/>
    <n v="43560"/>
    <n v="0"/>
    <n v="0"/>
    <n v="0"/>
  </r>
  <r>
    <x v="29"/>
    <n v="2"/>
    <x v="7"/>
    <x v="27"/>
    <s v="1141Ocampo Manolo2"/>
    <m/>
    <m/>
    <m/>
    <x v="4"/>
    <s v="0 "/>
    <m/>
    <s v="Reten semi eje chico"/>
    <s v="Rep Serrano"/>
    <n v="1258.4000000000001"/>
    <m/>
    <n v="0.24999999999999992"/>
    <m/>
    <n v="1573"/>
    <n v="0"/>
    <m/>
    <m/>
    <n v="0"/>
    <n v="0"/>
    <n v="0"/>
    <n v="0"/>
    <n v="0"/>
    <n v="0"/>
    <n v="0"/>
  </r>
  <r>
    <x v="29"/>
    <n v="3"/>
    <x v="7"/>
    <x v="27"/>
    <s v="1141Ocampo Manolo3"/>
    <m/>
    <m/>
    <m/>
    <x v="4"/>
    <s v="0  "/>
    <m/>
    <s v="Reten grande semi eje"/>
    <s v="Rep Serrano"/>
    <n v="1645.6000000000001"/>
    <m/>
    <n v="0.24999999999999989"/>
    <m/>
    <n v="2057"/>
    <n v="0"/>
    <m/>
    <m/>
    <n v="0"/>
    <n v="0"/>
    <n v="0"/>
    <n v="0"/>
    <n v="0"/>
    <n v="0"/>
    <n v="0"/>
  </r>
  <r>
    <x v="30"/>
    <n v="1"/>
    <x v="7"/>
    <x v="28"/>
    <s v="1142Wesek Pini1"/>
    <m/>
    <s v="Agile"/>
    <n v="86365"/>
    <x v="4"/>
    <n v="0"/>
    <m/>
    <s v="Aceite motor 10w40"/>
    <s v="Taller"/>
    <n v="1214.8399999999999"/>
    <s v="Service"/>
    <n v="1.5723552072700933"/>
    <n v="4"/>
    <n v="3125"/>
    <n v="12500"/>
    <m/>
    <m/>
    <n v="0"/>
    <n v="0"/>
    <n v="4859.3599999999997"/>
    <n v="14781.506666666666"/>
    <n v="39100"/>
    <n v="0"/>
    <n v="39100"/>
  </r>
  <r>
    <x v="30"/>
    <n v="2"/>
    <x v="7"/>
    <x v="28"/>
    <s v="1142Wesek Pini2"/>
    <m/>
    <m/>
    <m/>
    <x v="4"/>
    <s v="0 "/>
    <m/>
    <s v="Kit de filtros"/>
    <s v="Taller"/>
    <n v="5500"/>
    <m/>
    <n v="0.92727272727272725"/>
    <n v="1"/>
    <n v="10600"/>
    <n v="10600"/>
    <m/>
    <m/>
    <n v="0"/>
    <n v="0"/>
    <n v="5500"/>
    <n v="0"/>
    <n v="0"/>
    <n v="0"/>
    <n v="0"/>
  </r>
  <r>
    <x v="30"/>
    <n v="3"/>
    <x v="7"/>
    <x v="28"/>
    <s v="1142Wesek Pini3"/>
    <m/>
    <m/>
    <m/>
    <x v="4"/>
    <s v="0  "/>
    <m/>
    <s v="Pastillas de freno"/>
    <s v="Barotto"/>
    <n v="6400"/>
    <m/>
    <n v="0.25"/>
    <n v="1"/>
    <n v="8000"/>
    <n v="8000"/>
    <m/>
    <m/>
    <n v="0"/>
    <n v="0"/>
    <n v="6400"/>
    <n v="0"/>
    <n v="0"/>
    <n v="0"/>
    <n v="0"/>
  </r>
  <r>
    <x v="30"/>
    <n v="4"/>
    <x v="7"/>
    <x v="28"/>
    <s v="1142Wesek Pini4"/>
    <m/>
    <m/>
    <m/>
    <x v="4"/>
    <s v="0   "/>
    <m/>
    <s v="Bujias"/>
    <s v="Taller"/>
    <n v="1666.6666666666667"/>
    <m/>
    <n v="0.2"/>
    <n v="4"/>
    <n v="2000"/>
    <n v="8000"/>
    <m/>
    <m/>
    <n v="0"/>
    <n v="0"/>
    <n v="6666.666666666667"/>
    <n v="0"/>
    <n v="0"/>
    <n v="0"/>
    <n v="0"/>
  </r>
  <r>
    <x v="31"/>
    <n v="1"/>
    <x v="7"/>
    <x v="29"/>
    <s v="1143Beriani Nazarena1"/>
    <s v="NEN775"/>
    <s v="Kangoo"/>
    <m/>
    <x v="57"/>
    <s v="Cambiar pastillas de freno delanteras."/>
    <m/>
    <s v="Pastillas de freno"/>
    <s v="Rep Serrano"/>
    <n v="5033.6000000000004"/>
    <s v="Otros"/>
    <n v="0.24999999999999992"/>
    <n v="1"/>
    <n v="6292"/>
    <n v="6292"/>
    <m/>
    <m/>
    <n v="0"/>
    <n v="0"/>
    <n v="5033.6000000000004"/>
    <n v="5033.6000000000004"/>
    <n v="6292"/>
    <n v="5008"/>
    <n v="11300"/>
  </r>
  <r>
    <x v="31"/>
    <n v="2"/>
    <x v="7"/>
    <x v="29"/>
    <s v="1143Beriani Nazarena2"/>
    <m/>
    <m/>
    <m/>
    <x v="4"/>
    <s v="Cambiar pastillas de freno delanteras. "/>
    <m/>
    <m/>
    <m/>
    <m/>
    <m/>
    <m/>
    <m/>
    <m/>
    <n v="0"/>
    <n v="1"/>
    <n v="5008"/>
    <n v="5008"/>
    <n v="5008"/>
    <n v="0"/>
    <n v="0"/>
    <n v="0"/>
    <n v="0"/>
    <n v="0"/>
  </r>
  <r>
    <x v="32"/>
    <n v="1"/>
    <x v="7"/>
    <x v="30"/>
    <s v="1145Macagno Dante1"/>
    <s v="LUX908"/>
    <s v="SIMBOL"/>
    <m/>
    <x v="78"/>
    <s v="Colocar depósito canister completo."/>
    <m/>
    <m/>
    <m/>
    <m/>
    <s v="Otros"/>
    <m/>
    <m/>
    <m/>
    <n v="0"/>
    <m/>
    <m/>
    <n v="0"/>
    <n v="0"/>
    <n v="0"/>
    <n v="0"/>
    <n v="0"/>
    <n v="12000"/>
    <n v="12000"/>
  </r>
  <r>
    <x v="32"/>
    <n v="2"/>
    <x v="7"/>
    <x v="30"/>
    <s v="1145Macagno Dante2"/>
    <m/>
    <m/>
    <m/>
    <x v="79"/>
    <s v="Colocar depósito canister completo. Limpieza de cuerpo mariposa y de sensor MAF."/>
    <m/>
    <m/>
    <m/>
    <m/>
    <m/>
    <m/>
    <m/>
    <m/>
    <n v="0"/>
    <n v="1"/>
    <n v="12000"/>
    <n v="12000"/>
    <n v="12000"/>
    <n v="0"/>
    <n v="0"/>
    <n v="0"/>
    <n v="0"/>
    <n v="0"/>
  </r>
  <r>
    <x v="32"/>
    <n v="3"/>
    <x v="7"/>
    <x v="30"/>
    <s v="1145Macagno Dante3"/>
    <m/>
    <m/>
    <m/>
    <x v="80"/>
    <s v="Colocar depósito canister completo. Limpieza de cuerpo mariposa y de sensor MAF. Control de orring de admisión."/>
    <m/>
    <m/>
    <m/>
    <m/>
    <m/>
    <m/>
    <m/>
    <m/>
    <n v="0"/>
    <m/>
    <m/>
    <n v="0"/>
    <n v="12000"/>
    <n v="0"/>
    <n v="0"/>
    <n v="0"/>
    <n v="0"/>
    <n v="0"/>
  </r>
  <r>
    <x v="33"/>
    <n v="1"/>
    <x v="7"/>
    <x v="31"/>
    <s v="1146Macagno Omar1"/>
    <s v="OHT863"/>
    <s v="Palio"/>
    <m/>
    <x v="81"/>
    <s v="Cambiar bujias."/>
    <m/>
    <s v="Bujias"/>
    <s v="Taller"/>
    <n v="1500"/>
    <s v="Otros"/>
    <n v="0.2"/>
    <n v="4"/>
    <n v="1800"/>
    <n v="7200"/>
    <n v="1"/>
    <n v="3000"/>
    <n v="3000"/>
    <n v="3000"/>
    <n v="6000"/>
    <n v="1500"/>
    <n v="7200"/>
    <n v="3000"/>
    <n v="10200"/>
  </r>
  <r>
    <x v="34"/>
    <n v="1"/>
    <x v="7"/>
    <x v="32"/>
    <s v="1147Weizek Susana1"/>
    <s v="JNW454"/>
    <s v="FOX"/>
    <n v="212668"/>
    <x v="0"/>
    <s v="Service cambio de aceite y filtro."/>
    <m/>
    <s v="Aceite de motor"/>
    <s v="Taller"/>
    <n v="1214.8399999999999"/>
    <s v="Service"/>
    <n v="1.5723552072700933"/>
    <n v="4"/>
    <n v="3125"/>
    <n v="12500"/>
    <m/>
    <m/>
    <n v="0"/>
    <n v="0"/>
    <n v="4859.3599999999997"/>
    <n v="8714.84"/>
    <n v="26500"/>
    <n v="23000"/>
    <n v="49500"/>
  </r>
  <r>
    <x v="34"/>
    <n v="2"/>
    <x v="7"/>
    <x v="32"/>
    <s v="1147Weizek Susana2"/>
    <m/>
    <m/>
    <m/>
    <x v="82"/>
    <s v="Service cambio de aceite y filtro. Control general de vehículo."/>
    <m/>
    <s v="Filtro aceite"/>
    <s v="Taller"/>
    <n v="1500"/>
    <m/>
    <n v="1.1333333333333333"/>
    <n v="1"/>
    <n v="3200"/>
    <n v="3200"/>
    <m/>
    <m/>
    <n v="0"/>
    <n v="0"/>
    <n v="1500"/>
    <n v="0"/>
    <n v="0"/>
    <n v="0"/>
    <n v="0"/>
  </r>
  <r>
    <x v="34"/>
    <n v="3"/>
    <x v="7"/>
    <x v="32"/>
    <s v="1147Weizek Susana3"/>
    <m/>
    <m/>
    <m/>
    <x v="4"/>
    <s v="Service cambio de aceite y filtro. Control general de vehículo. "/>
    <m/>
    <s v="Filtro aire"/>
    <s v="Taller"/>
    <n v="2000"/>
    <m/>
    <n v="1.1000000000000001"/>
    <n v="1"/>
    <n v="4200"/>
    <n v="4200"/>
    <m/>
    <m/>
    <n v="0"/>
    <n v="0"/>
    <n v="2000"/>
    <n v="0"/>
    <n v="0"/>
    <n v="0"/>
    <n v="0"/>
  </r>
  <r>
    <x v="34"/>
    <n v="4"/>
    <x v="7"/>
    <x v="32"/>
    <s v="1147Weizek Susana4"/>
    <m/>
    <m/>
    <m/>
    <x v="4"/>
    <s v="Service cambio de aceite y filtro. Control general de vehículo.  "/>
    <m/>
    <s v="Filtro nafta"/>
    <s v="Taller"/>
    <n v="2000"/>
    <m/>
    <n v="0.7"/>
    <n v="1"/>
    <n v="3400"/>
    <n v="3400"/>
    <m/>
    <m/>
    <n v="0"/>
    <n v="0"/>
    <n v="2000"/>
    <n v="0"/>
    <n v="0"/>
    <n v="0"/>
    <n v="0"/>
  </r>
  <r>
    <x v="34"/>
    <n v="5"/>
    <x v="7"/>
    <x v="32"/>
    <s v="1147Weizek Susana5"/>
    <m/>
    <m/>
    <m/>
    <x v="4"/>
    <s v="Service cambio de aceite y filtro. Control general de vehículo.   "/>
    <m/>
    <s v="Filtro pólen"/>
    <s v="Taller"/>
    <n v="2000"/>
    <m/>
    <n v="0.6"/>
    <n v="1"/>
    <n v="3200"/>
    <n v="3200"/>
    <n v="1"/>
    <n v="23000"/>
    <n v="23000"/>
    <n v="23000"/>
    <n v="2000"/>
    <n v="0"/>
    <n v="0"/>
    <n v="0"/>
    <n v="0"/>
  </r>
  <r>
    <x v="35"/>
    <n v="1"/>
    <x v="8"/>
    <x v="33"/>
    <s v="1148Pujol Jorge1"/>
    <m/>
    <m/>
    <m/>
    <x v="4"/>
    <n v="0"/>
    <m/>
    <s v="Aceite motor 5w30"/>
    <s v="Taller"/>
    <n v="2112"/>
    <s v="Service"/>
    <n v="1.6041666666666667"/>
    <n v="4"/>
    <n v="5500"/>
    <n v="22000"/>
    <m/>
    <m/>
    <n v="0"/>
    <n v="0"/>
    <n v="8448"/>
    <n v="9612"/>
    <n v="36400"/>
    <n v="0"/>
    <n v="36400"/>
  </r>
  <r>
    <x v="35"/>
    <n v="2"/>
    <x v="8"/>
    <x v="33"/>
    <s v="1148Pujol Jorge2"/>
    <m/>
    <m/>
    <m/>
    <x v="4"/>
    <s v="0 "/>
    <m/>
    <s v="Filtro aceite"/>
    <s v="Taller"/>
    <n v="1500"/>
    <m/>
    <n v="1"/>
    <n v="1"/>
    <n v="3000"/>
    <n v="3000"/>
    <m/>
    <m/>
    <n v="0"/>
    <n v="0"/>
    <n v="1500"/>
    <n v="0"/>
    <n v="0"/>
    <n v="0"/>
    <n v="0"/>
  </r>
  <r>
    <x v="35"/>
    <n v="3"/>
    <x v="8"/>
    <x v="33"/>
    <s v="1148Pujol Jorge3"/>
    <m/>
    <m/>
    <m/>
    <x v="4"/>
    <s v="0  "/>
    <m/>
    <s v="Filtro aire"/>
    <s v="Taller"/>
    <n v="2000"/>
    <m/>
    <n v="1.6"/>
    <n v="1"/>
    <n v="5200"/>
    <n v="5200"/>
    <m/>
    <m/>
    <n v="0"/>
    <n v="0"/>
    <n v="2000"/>
    <n v="0"/>
    <n v="0"/>
    <n v="0"/>
    <n v="0"/>
  </r>
  <r>
    <x v="35"/>
    <n v="4"/>
    <x v="8"/>
    <x v="33"/>
    <s v="1148Pujol Jorge4"/>
    <m/>
    <m/>
    <m/>
    <x v="4"/>
    <s v="0   "/>
    <m/>
    <s v="Filtro nafta"/>
    <s v="Taller"/>
    <n v="2000"/>
    <m/>
    <n v="0.5"/>
    <n v="1"/>
    <n v="3000"/>
    <n v="3000"/>
    <m/>
    <m/>
    <n v="0"/>
    <n v="0"/>
    <n v="2000"/>
    <n v="0"/>
    <n v="0"/>
    <n v="0"/>
    <n v="0"/>
  </r>
  <r>
    <x v="35"/>
    <n v="5"/>
    <x v="8"/>
    <x v="33"/>
    <s v="1148Pujol Jorge5"/>
    <m/>
    <m/>
    <m/>
    <x v="4"/>
    <s v="0    "/>
    <m/>
    <s v="Filtro pólen"/>
    <s v="Taller"/>
    <n v="2000"/>
    <m/>
    <n v="0.6"/>
    <n v="1"/>
    <n v="3200"/>
    <n v="3200"/>
    <m/>
    <m/>
    <n v="0"/>
    <n v="0"/>
    <n v="2000"/>
    <n v="0"/>
    <n v="0"/>
    <n v="0"/>
    <n v="0"/>
  </r>
  <r>
    <x v="36"/>
    <n v="1"/>
    <x v="8"/>
    <x v="34"/>
    <s v="1149Pasini Carolina1"/>
    <m/>
    <s v="C3 croos 16v"/>
    <m/>
    <x v="83"/>
    <s v="Scanear vehiculo, cambiar bujias."/>
    <m/>
    <m/>
    <m/>
    <m/>
    <s v="Otros"/>
    <m/>
    <m/>
    <m/>
    <n v="0"/>
    <n v="1"/>
    <n v="17000"/>
    <n v="17000"/>
    <n v="17000"/>
    <n v="0"/>
    <n v="0"/>
    <n v="0"/>
    <n v="17000"/>
    <n v="17000"/>
  </r>
  <r>
    <x v="37"/>
    <n v="1"/>
    <x v="8"/>
    <x v="35"/>
    <s v="1150Carrara Sandra1"/>
    <m/>
    <s v="Saveiro"/>
    <m/>
    <x v="84"/>
    <s v="Cambiar cuerpo completo de termostato."/>
    <m/>
    <s v="Líquido refrigerante + agua destilada"/>
    <s v="Taller"/>
    <n v="2900"/>
    <s v="Otros"/>
    <n v="1.4137931034482758"/>
    <n v="1"/>
    <n v="7000"/>
    <n v="7000"/>
    <m/>
    <m/>
    <n v="0"/>
    <n v="0"/>
    <n v="2900"/>
    <n v="33268.800000000003"/>
    <n v="44961"/>
    <n v="25000"/>
    <n v="69961"/>
  </r>
  <r>
    <x v="37"/>
    <n v="2"/>
    <x v="8"/>
    <x v="35"/>
    <s v="1150Carrara Sandra2"/>
    <m/>
    <m/>
    <m/>
    <x v="85"/>
    <s v="Cambiar cuerpo completo de termostato. Depósito de agua con tapa."/>
    <m/>
    <s v="Depósito de agua."/>
    <s v="Rep Serrano"/>
    <n v="5200"/>
    <m/>
    <n v="0.25"/>
    <n v="1"/>
    <n v="6500"/>
    <n v="6500"/>
    <m/>
    <m/>
    <n v="0"/>
    <n v="0"/>
    <n v="5200"/>
    <n v="0"/>
    <n v="0"/>
    <n v="0"/>
    <n v="0"/>
  </r>
  <r>
    <x v="37"/>
    <n v="3"/>
    <x v="8"/>
    <x v="35"/>
    <s v="1150Carrara Sandra3"/>
    <m/>
    <m/>
    <m/>
    <x v="86"/>
    <s v="Cambiar cuerpo completo de termostato. Depósito de agua con tapa. Armado total con líquido refrigerante y purgado del circuito."/>
    <m/>
    <s v="Tapa de depósito de agua."/>
    <s v="Rep Serrano"/>
    <n v="2160"/>
    <m/>
    <n v="0.25"/>
    <n v="1"/>
    <n v="2700"/>
    <n v="2700"/>
    <n v="1"/>
    <n v="25000"/>
    <n v="25000"/>
    <n v="25000"/>
    <n v="2160"/>
    <n v="0"/>
    <n v="0"/>
    <n v="0"/>
    <n v="0"/>
  </r>
  <r>
    <x v="37"/>
    <n v="4"/>
    <x v="8"/>
    <x v="35"/>
    <s v="1150Carrara Sandra4"/>
    <m/>
    <m/>
    <m/>
    <x v="87"/>
    <s v="Cambiar cuerpo completo de termostato. Depósito de agua con tapa. Armado total con líquido refrigerante y purgado del circuito. Reajustar tapa de cilindro prueba de temperatura y perdida de agua."/>
    <m/>
    <m/>
    <m/>
    <m/>
    <m/>
    <m/>
    <m/>
    <m/>
    <n v="0"/>
    <m/>
    <m/>
    <n v="0"/>
    <n v="25000"/>
    <n v="0"/>
    <n v="0"/>
    <n v="0"/>
    <n v="0"/>
    <n v="0"/>
  </r>
  <r>
    <x v="37"/>
    <n v="5"/>
    <x v="8"/>
    <x v="35"/>
    <s v="1150Carrara Sandra5"/>
    <m/>
    <s v="saveiro"/>
    <m/>
    <x v="4"/>
    <s v="Cambiar cuerpo completo de termostato. Depósito de agua con tapa. Armado total con líquido refrigerante y purgado del circuito. Reajustar tapa de cilindro prueba de temperatura y perdida de agua. "/>
    <m/>
    <s v="cuerpo de termostato completo"/>
    <s v="Rep Serrano"/>
    <n v="23008.800000000003"/>
    <m/>
    <n v="0.24999999999999983"/>
    <n v="1"/>
    <n v="28761"/>
    <n v="28761"/>
    <m/>
    <m/>
    <n v="0"/>
    <n v="25000"/>
    <n v="23008.800000000003"/>
    <n v="0"/>
    <n v="0"/>
    <n v="0"/>
    <n v="0"/>
  </r>
  <r>
    <x v="38"/>
    <n v="1"/>
    <x v="9"/>
    <x v="36"/>
    <s v="1151Cuevas Jorge1"/>
    <m/>
    <s v="Onix"/>
    <m/>
    <x v="88"/>
    <s v="Cambiar pastillas de freno."/>
    <m/>
    <m/>
    <m/>
    <m/>
    <s v="Otros"/>
    <m/>
    <m/>
    <m/>
    <n v="0"/>
    <n v="1"/>
    <n v="16500"/>
    <n v="16500"/>
    <n v="16500"/>
    <n v="0"/>
    <n v="0"/>
    <n v="0"/>
    <n v="16500"/>
    <n v="16500"/>
  </r>
  <r>
    <x v="39"/>
    <n v="1"/>
    <x v="9"/>
    <x v="37"/>
    <s v="1152Weizur1"/>
    <m/>
    <s v="Oroch"/>
    <n v="235936"/>
    <x v="6"/>
    <s v="Service cambio de aceite y filtros."/>
    <m/>
    <s v="Aceite motor"/>
    <s v="Taller"/>
    <n v="2112"/>
    <s v="Service"/>
    <n v="1.6041666666666667"/>
    <n v="6"/>
    <n v="5500"/>
    <n v="33000"/>
    <n v="1"/>
    <n v="26000"/>
    <n v="26000"/>
    <n v="26000"/>
    <n v="12672"/>
    <n v="12172"/>
    <n v="50800"/>
    <n v="26000"/>
    <n v="76800"/>
  </r>
  <r>
    <x v="39"/>
    <n v="2"/>
    <x v="9"/>
    <x v="37"/>
    <s v="1152Weizur2"/>
    <m/>
    <m/>
    <m/>
    <x v="7"/>
    <s v="Service cambio de aceite y filtros. Control del vehículo."/>
    <m/>
    <s v="Filtro aceite"/>
    <s v="Taller"/>
    <n v="1500"/>
    <m/>
    <n v="1.1333333333333333"/>
    <n v="1"/>
    <n v="3200"/>
    <n v="3200"/>
    <m/>
    <m/>
    <n v="0"/>
    <n v="26000"/>
    <n v="1500"/>
    <n v="0"/>
    <n v="0"/>
    <n v="0"/>
    <n v="0"/>
  </r>
  <r>
    <x v="39"/>
    <n v="3"/>
    <x v="9"/>
    <x v="37"/>
    <s v="1152Weizur3"/>
    <m/>
    <m/>
    <m/>
    <x v="89"/>
    <s v="Service cambio de aceite y filtros. Control del vehículo. Lavado del motor. "/>
    <m/>
    <s v="Filtro de aire"/>
    <s v="Rep Serrano"/>
    <n v="4320"/>
    <m/>
    <n v="0.25"/>
    <n v="1"/>
    <n v="5400"/>
    <n v="5400"/>
    <m/>
    <m/>
    <n v="0"/>
    <n v="26000"/>
    <n v="4320"/>
    <n v="0"/>
    <n v="0"/>
    <n v="0"/>
    <n v="0"/>
  </r>
  <r>
    <x v="39"/>
    <n v="4"/>
    <x v="9"/>
    <x v="37"/>
    <s v="1152Weizur4"/>
    <m/>
    <m/>
    <m/>
    <x v="90"/>
    <s v="Service cambio de aceite y filtros. Control del vehículo. Lavado del motor.  Control de bujías."/>
    <m/>
    <s v="Filtro nafta"/>
    <s v="Taller"/>
    <n v="2000"/>
    <m/>
    <n v="0.6"/>
    <n v="2"/>
    <n v="3200"/>
    <n v="6400"/>
    <m/>
    <m/>
    <n v="0"/>
    <n v="26000"/>
    <n v="4000"/>
    <n v="0"/>
    <n v="0"/>
    <n v="0"/>
    <n v="0"/>
  </r>
  <r>
    <x v="39"/>
    <n v="5"/>
    <x v="9"/>
    <x v="37"/>
    <s v="1152Weizur5"/>
    <m/>
    <m/>
    <m/>
    <x v="4"/>
    <s v="Service cambio de aceite y filtros. Control del vehículo. Lavado del motor.  Control de bujías. "/>
    <m/>
    <s v="Filtro de pólen"/>
    <s v="Rep Serrano"/>
    <n v="2240"/>
    <m/>
    <n v="0.25"/>
    <n v="1"/>
    <n v="2800"/>
    <n v="2800"/>
    <m/>
    <m/>
    <n v="0"/>
    <n v="26000"/>
    <n v="2240"/>
    <n v="0"/>
    <n v="0"/>
    <n v="0"/>
    <n v="0"/>
  </r>
  <r>
    <x v="40"/>
    <n v="1"/>
    <x v="9"/>
    <x v="38"/>
    <s v="1153Alvarez Guillermo1"/>
    <m/>
    <s v="Sandero stepway MK4M"/>
    <m/>
    <x v="91"/>
    <s v="Cambiar bujías"/>
    <m/>
    <m/>
    <m/>
    <m/>
    <s v="Otros"/>
    <m/>
    <m/>
    <m/>
    <n v="0"/>
    <n v="1"/>
    <n v="13800"/>
    <n v="13800"/>
    <n v="13800"/>
    <n v="0"/>
    <n v="0"/>
    <n v="0"/>
    <n v="13800"/>
    <n v="13800"/>
  </r>
  <r>
    <x v="41"/>
    <n v="1"/>
    <x v="9"/>
    <x v="39"/>
    <s v="1154Alemandi Vanina1"/>
    <s v="ORL424"/>
    <s v="Fiat Siena"/>
    <n v="70665"/>
    <x v="6"/>
    <s v="Service cambio de aceite y filtros."/>
    <m/>
    <s v="Aceite 10w40"/>
    <s v="Taller"/>
    <n v="1214.8399999999999"/>
    <s v="Service"/>
    <n v="1.5723552072700933"/>
    <n v="4"/>
    <n v="3125"/>
    <n v="12500"/>
    <m/>
    <m/>
    <n v="0"/>
    <n v="0"/>
    <n v="4859.3599999999997"/>
    <n v="8714.84"/>
    <n v="24400"/>
    <n v="30000"/>
    <n v="54400"/>
  </r>
  <r>
    <x v="41"/>
    <n v="2"/>
    <x v="9"/>
    <x v="39"/>
    <s v="1154Alemandi Vanina2"/>
    <m/>
    <m/>
    <m/>
    <x v="92"/>
    <s v="Service cambio de aceite y filtros. Control de vehículo."/>
    <m/>
    <s v="Filtro aceite"/>
    <s v="Taller"/>
    <n v="1500"/>
    <m/>
    <n v="0.8666666666666667"/>
    <n v="1"/>
    <n v="2800"/>
    <n v="2800"/>
    <m/>
    <m/>
    <n v="0"/>
    <n v="0"/>
    <n v="1500"/>
    <n v="0"/>
    <n v="0"/>
    <n v="0"/>
    <n v="0"/>
  </r>
  <r>
    <x v="41"/>
    <n v="3"/>
    <x v="9"/>
    <x v="39"/>
    <s v="1154Alemandi Vanina3"/>
    <m/>
    <m/>
    <m/>
    <x v="90"/>
    <s v="Service cambio de aceite y filtros. Control de vehículo. Control de bujías."/>
    <m/>
    <s v="Filtro aire"/>
    <s v="Taller"/>
    <n v="2000"/>
    <m/>
    <n v="0.45"/>
    <n v="1"/>
    <n v="2900"/>
    <n v="2900"/>
    <m/>
    <m/>
    <n v="0"/>
    <n v="0"/>
    <n v="2000"/>
    <n v="0"/>
    <n v="0"/>
    <n v="0"/>
    <n v="0"/>
  </r>
  <r>
    <x v="41"/>
    <n v="4"/>
    <x v="9"/>
    <x v="39"/>
    <s v="1154Alemandi Vanina4"/>
    <m/>
    <m/>
    <m/>
    <x v="93"/>
    <s v="Service cambio de aceite y filtros. Control de vehículo. Control de bujías. Control de correa distribución."/>
    <m/>
    <s v="Filtro nafta"/>
    <s v="Taller"/>
    <n v="2000"/>
    <m/>
    <n v="0.7"/>
    <n v="1"/>
    <n v="3400"/>
    <n v="3400"/>
    <m/>
    <m/>
    <n v="0"/>
    <n v="0"/>
    <n v="2000"/>
    <n v="0"/>
    <n v="0"/>
    <n v="0"/>
    <n v="0"/>
  </r>
  <r>
    <x v="41"/>
    <n v="5"/>
    <x v="9"/>
    <x v="39"/>
    <s v="1154Alemandi Vanina5"/>
    <m/>
    <m/>
    <m/>
    <x v="94"/>
    <s v="Service cambio de aceite y filtros. Control de vehículo. Control de bujías. Control de correa distribución. Control bomba de agua."/>
    <m/>
    <s v="Filtro pólen"/>
    <s v="Taller"/>
    <n v="2000"/>
    <m/>
    <n v="0.4"/>
    <n v="1"/>
    <n v="2800"/>
    <n v="2800"/>
    <n v="1"/>
    <n v="30000"/>
    <n v="30000"/>
    <n v="30000"/>
    <n v="2000"/>
    <n v="0"/>
    <n v="0"/>
    <n v="0"/>
    <n v="0"/>
  </r>
  <r>
    <x v="41"/>
    <n v="6"/>
    <x v="9"/>
    <x v="39"/>
    <s v="1154Alemandi Vanina6"/>
    <m/>
    <m/>
    <m/>
    <x v="95"/>
    <s v="Service cambio de aceite y filtros. Control de vehículo. Control de bujías. Control de correa distribución. Control bomba de agua. Control vibración. Se halló  soporte motor superior izquierdo lado caja con algura."/>
    <m/>
    <m/>
    <m/>
    <m/>
    <m/>
    <m/>
    <m/>
    <m/>
    <n v="0"/>
    <m/>
    <m/>
    <n v="0"/>
    <n v="30000"/>
    <n v="0"/>
    <n v="0"/>
    <n v="0"/>
    <n v="0"/>
    <n v="0"/>
  </r>
  <r>
    <x v="41"/>
    <n v="7"/>
    <x v="9"/>
    <x v="39"/>
    <s v="1154Alemandi Vanina7"/>
    <m/>
    <m/>
    <m/>
    <x v="4"/>
    <s v="Service cambio de aceite y filtros. Control de vehículo. Control de bujías. Control de correa distribución. Control bomba de agua. Control vibración. Se halló  soporte motor superior izquierdo lado caja con algura. "/>
    <m/>
    <m/>
    <m/>
    <m/>
    <m/>
    <m/>
    <m/>
    <m/>
    <n v="0"/>
    <m/>
    <m/>
    <n v="0"/>
    <n v="30000"/>
    <n v="0"/>
    <n v="0"/>
    <n v="0"/>
    <n v="0"/>
    <n v="0"/>
  </r>
  <r>
    <x v="42"/>
    <n v="1"/>
    <x v="10"/>
    <x v="40"/>
    <s v="1155Penocello Vanesa1"/>
    <m/>
    <s v="Ecosport"/>
    <m/>
    <x v="96"/>
    <s v="Desarmar ambos frenos traseros, limpieza de los mismos."/>
    <m/>
    <m/>
    <m/>
    <m/>
    <s v="Otros"/>
    <m/>
    <m/>
    <m/>
    <n v="0"/>
    <m/>
    <m/>
    <n v="0"/>
    <n v="0"/>
    <n v="0"/>
    <n v="0"/>
    <n v="0"/>
    <n v="8000"/>
    <n v="8000"/>
  </r>
  <r>
    <x v="42"/>
    <n v="2"/>
    <x v="10"/>
    <x v="40"/>
    <s v="1155Penocello Vanesa2"/>
    <m/>
    <m/>
    <m/>
    <x v="97"/>
    <s v="Desarmar ambos frenos traseros, limpieza de los mismos. Regulación de cinta y de freno de mano."/>
    <m/>
    <m/>
    <m/>
    <m/>
    <m/>
    <m/>
    <m/>
    <m/>
    <n v="0"/>
    <n v="1"/>
    <n v="8000"/>
    <n v="8000"/>
    <n v="8000"/>
    <n v="0"/>
    <n v="0"/>
    <n v="0"/>
    <n v="0"/>
    <n v="0"/>
  </r>
  <r>
    <x v="43"/>
    <n v="1"/>
    <x v="10"/>
    <x v="41"/>
    <s v="1156Pereyra Miguel1"/>
    <s v="AA464YE"/>
    <s v="Peugeot 408 HDI"/>
    <n v="111788"/>
    <x v="6"/>
    <s v="Service cambio de aceite y filtros."/>
    <m/>
    <s v="Aceite de motor 5w30"/>
    <s v="Taller"/>
    <n v="2112"/>
    <s v="Service"/>
    <n v="1.6041666666666667"/>
    <n v="5"/>
    <n v="5500"/>
    <n v="27500"/>
    <m/>
    <m/>
    <n v="0"/>
    <n v="0"/>
    <n v="10560"/>
    <n v="16612"/>
    <n v="58800"/>
    <n v="25000"/>
    <n v="83800"/>
  </r>
  <r>
    <x v="43"/>
    <n v="2"/>
    <x v="10"/>
    <x v="41"/>
    <s v="1156Pereyra Miguel2"/>
    <m/>
    <m/>
    <m/>
    <x v="92"/>
    <s v="Service cambio de aceite y filtros. Control de vehículo."/>
    <m/>
    <s v="Filtro aceite"/>
    <s v="Taller"/>
    <n v="1500"/>
    <m/>
    <n v="1.6"/>
    <n v="1"/>
    <n v="3900"/>
    <n v="3900"/>
    <m/>
    <m/>
    <n v="0"/>
    <n v="0"/>
    <n v="1500"/>
    <n v="0"/>
    <n v="0"/>
    <n v="0"/>
    <n v="0"/>
  </r>
  <r>
    <x v="43"/>
    <n v="3"/>
    <x v="10"/>
    <x v="41"/>
    <s v="1156Pereyra Miguel3"/>
    <m/>
    <m/>
    <m/>
    <x v="98"/>
    <s v="Service cambio de aceite y filtros. Control de vehículo. Rotación."/>
    <m/>
    <s v="Filtro aire"/>
    <s v="Taller"/>
    <n v="2000"/>
    <m/>
    <n v="1.8"/>
    <n v="1"/>
    <n v="5600"/>
    <n v="5600"/>
    <m/>
    <m/>
    <n v="0"/>
    <n v="0"/>
    <n v="2000"/>
    <n v="0"/>
    <n v="0"/>
    <n v="0"/>
    <n v="0"/>
  </r>
  <r>
    <x v="43"/>
    <n v="4"/>
    <x v="10"/>
    <x v="41"/>
    <s v="1156Pereyra Miguel4"/>
    <m/>
    <m/>
    <m/>
    <x v="4"/>
    <s v="Service cambio de aceite y filtros. Control de vehículo. Rotación. "/>
    <m/>
    <s v="Filtro gasoil"/>
    <s v="Taller"/>
    <n v="9000"/>
    <m/>
    <n v="1.0888888888888888"/>
    <n v="1"/>
    <n v="18800"/>
    <n v="18800"/>
    <m/>
    <m/>
    <n v="0"/>
    <n v="0"/>
    <n v="9000"/>
    <n v="0"/>
    <n v="0"/>
    <n v="0"/>
    <n v="0"/>
  </r>
  <r>
    <x v="43"/>
    <n v="5"/>
    <x v="10"/>
    <x v="41"/>
    <s v="1156Pereyra Miguel5"/>
    <m/>
    <m/>
    <m/>
    <x v="4"/>
    <s v="Service cambio de aceite y filtros. Control de vehículo. Rotación.  "/>
    <m/>
    <s v="Filtro pólen"/>
    <s v="Taller"/>
    <n v="2000"/>
    <m/>
    <n v="0.5"/>
    <n v="1"/>
    <n v="3000"/>
    <n v="3000"/>
    <n v="1"/>
    <n v="25000"/>
    <n v="25000"/>
    <n v="25000"/>
    <n v="2000"/>
    <n v="0"/>
    <n v="0"/>
    <n v="0"/>
    <n v="0"/>
  </r>
  <r>
    <x v="44"/>
    <n v="1"/>
    <x v="10"/>
    <x v="42"/>
    <s v="1157Flores Juanis1"/>
    <s v="JPH200"/>
    <s v="Suran"/>
    <n v="169843"/>
    <x v="0"/>
    <s v="Service cambio de aceite y filtro."/>
    <m/>
    <s v="Aceite motor 10w40"/>
    <s v="Taller"/>
    <n v="1214.8399999999999"/>
    <s v="Service"/>
    <n v="1.5723552072700933"/>
    <n v="4"/>
    <n v="3125"/>
    <n v="12500"/>
    <m/>
    <m/>
    <n v="0"/>
    <n v="0"/>
    <n v="4859.3599999999997"/>
    <n v="8714.84"/>
    <n v="25900"/>
    <n v="23000"/>
    <n v="48900"/>
  </r>
  <r>
    <x v="44"/>
    <n v="2"/>
    <x v="10"/>
    <x v="42"/>
    <s v="1157Flores Juanis2"/>
    <m/>
    <m/>
    <m/>
    <x v="1"/>
    <s v="Service cambio de aceite y filtro. Control general del vehículo."/>
    <m/>
    <s v="Filtro aceite"/>
    <s v="Taller"/>
    <n v="1500"/>
    <m/>
    <n v="1"/>
    <n v="1"/>
    <n v="3000"/>
    <n v="3000"/>
    <m/>
    <m/>
    <n v="0"/>
    <n v="0"/>
    <n v="1500"/>
    <n v="0"/>
    <n v="0"/>
    <n v="0"/>
    <n v="0"/>
  </r>
  <r>
    <x v="44"/>
    <n v="3"/>
    <x v="10"/>
    <x v="42"/>
    <s v="1157Flores Juanis3"/>
    <m/>
    <m/>
    <m/>
    <x v="4"/>
    <s v="Service cambio de aceite y filtro. Control general del vehículo. "/>
    <m/>
    <s v="Filtro aire"/>
    <s v="Taller"/>
    <n v="2000"/>
    <m/>
    <n v="1"/>
    <n v="1"/>
    <n v="4000"/>
    <n v="4000"/>
    <m/>
    <m/>
    <n v="0"/>
    <n v="0"/>
    <n v="2000"/>
    <n v="0"/>
    <n v="0"/>
    <n v="0"/>
    <n v="0"/>
  </r>
  <r>
    <x v="44"/>
    <n v="4"/>
    <x v="10"/>
    <x v="42"/>
    <s v="1157Flores Juanis4"/>
    <m/>
    <m/>
    <m/>
    <x v="4"/>
    <s v="Service cambio de aceite y filtro. Control general del vehículo.  "/>
    <m/>
    <s v="Filtro nafta"/>
    <s v="Taller"/>
    <n v="2000"/>
    <m/>
    <n v="0.6"/>
    <n v="1"/>
    <n v="3200"/>
    <n v="3200"/>
    <m/>
    <m/>
    <n v="0"/>
    <n v="0"/>
    <n v="2000"/>
    <n v="0"/>
    <n v="0"/>
    <n v="0"/>
    <n v="0"/>
  </r>
  <r>
    <x v="44"/>
    <n v="5"/>
    <x v="10"/>
    <x v="42"/>
    <s v="1157Flores Juanis5"/>
    <m/>
    <m/>
    <m/>
    <x v="4"/>
    <s v="Service cambio de aceite y filtro. Control general del vehículo.   "/>
    <m/>
    <s v="Filtro pólen"/>
    <s v="Taller"/>
    <n v="2000"/>
    <m/>
    <n v="0.6"/>
    <n v="1"/>
    <n v="3200"/>
    <n v="3200"/>
    <n v="1"/>
    <n v="23000"/>
    <n v="23000"/>
    <n v="23000"/>
    <n v="2000"/>
    <n v="0"/>
    <n v="0"/>
    <n v="0"/>
    <n v="0"/>
  </r>
  <r>
    <x v="45"/>
    <n v="1"/>
    <x v="10"/>
    <x v="29"/>
    <s v="1158Beriani Nazarena1"/>
    <s v="NEN775"/>
    <s v="Kangoo"/>
    <n v="124000"/>
    <x v="6"/>
    <s v="Service cambio de aceite y filtros."/>
    <m/>
    <s v="Aceite motor 10w40"/>
    <s v="Taller"/>
    <n v="1214.8399999999999"/>
    <s v="Distribución"/>
    <n v="1.5723552072700933"/>
    <n v="5"/>
    <n v="3125"/>
    <n v="15625"/>
    <m/>
    <m/>
    <n v="0"/>
    <n v="0"/>
    <n v="6074.2"/>
    <n v="103921.50666666667"/>
    <n v="153825"/>
    <n v="70000"/>
    <n v="223825"/>
  </r>
  <r>
    <x v="45"/>
    <n v="2"/>
    <x v="10"/>
    <x v="29"/>
    <s v="1158Beriani Nazarena2"/>
    <m/>
    <m/>
    <m/>
    <x v="33"/>
    <s v="Service cambio de aceite y filtros. Control tren delantero."/>
    <m/>
    <s v="Filtro aceite"/>
    <s v="Taller"/>
    <n v="1500"/>
    <m/>
    <n v="0.8666666666666667"/>
    <n v="1"/>
    <n v="2800"/>
    <n v="2800"/>
    <m/>
    <m/>
    <n v="0"/>
    <n v="0"/>
    <n v="1500"/>
    <n v="0"/>
    <n v="0"/>
    <n v="0"/>
    <n v="0"/>
  </r>
  <r>
    <x v="45"/>
    <n v="3"/>
    <x v="10"/>
    <x v="29"/>
    <s v="1158Beriani Nazarena3"/>
    <m/>
    <m/>
    <m/>
    <x v="99"/>
    <s v="Service cambio de aceite y filtros. Control tren delantero. Ajustar ambas rótulas inferiores."/>
    <m/>
    <s v="Filtro aire"/>
    <s v="Taller"/>
    <n v="2000"/>
    <m/>
    <n v="0.9"/>
    <n v="1"/>
    <n v="3800"/>
    <n v="3800"/>
    <m/>
    <m/>
    <n v="0"/>
    <n v="0"/>
    <n v="2000"/>
    <n v="0"/>
    <n v="0"/>
    <n v="0"/>
    <n v="0"/>
  </r>
  <r>
    <x v="45"/>
    <n v="4"/>
    <x v="10"/>
    <x v="29"/>
    <s v="1158Beriani Nazarena4"/>
    <m/>
    <m/>
    <m/>
    <x v="100"/>
    <s v="Service cambio de aceite y filtros. Control tren delantero. Ajustar ambas rótulas inferiores. Cambiar ambos bolilleros ruedas delanteras."/>
    <m/>
    <s v="Filtro nafta"/>
    <s v="Taller"/>
    <n v="2000"/>
    <m/>
    <n v="0.6"/>
    <n v="1"/>
    <n v="3200"/>
    <n v="3200"/>
    <m/>
    <m/>
    <n v="0"/>
    <n v="0"/>
    <n v="2000"/>
    <n v="0"/>
    <n v="0"/>
    <n v="0"/>
    <n v="0"/>
  </r>
  <r>
    <x v="45"/>
    <n v="5"/>
    <x v="11"/>
    <x v="29"/>
    <s v="1158Beriani Nazarena5"/>
    <m/>
    <m/>
    <m/>
    <x v="101"/>
    <s v="Service cambio de aceite y filtros. Control tren delantero. Ajustar ambas rótulas inferiores. Cambiar ambos bolilleros ruedas delanteras. (Se halló pérdida de aceite por distribución)"/>
    <m/>
    <s v="Bolilleros rueda delantera"/>
    <s v="Rep Serrano"/>
    <n v="19360"/>
    <m/>
    <n v="0.25"/>
    <n v="1"/>
    <n v="24200"/>
    <n v="24200"/>
    <n v="1"/>
    <n v="70000"/>
    <n v="70000"/>
    <n v="70000"/>
    <n v="19360"/>
    <n v="0"/>
    <n v="0"/>
    <n v="0"/>
    <n v="0"/>
  </r>
  <r>
    <x v="45"/>
    <n v="6"/>
    <x v="12"/>
    <x v="29"/>
    <s v="1158Beriani Nazarena6"/>
    <m/>
    <m/>
    <m/>
    <x v="102"/>
    <s v="Service cambio de aceite y filtros. Control tren delantero. Ajustar ambas rótulas inferiores. Cambiar ambos bolilleros ruedas delanteras. (Se halló pérdida de aceite por distribución) Desarmar y cambiar distribución completa, con bomba de agua."/>
    <m/>
    <s v="Kit distribución con bomba "/>
    <s v="Barotto"/>
    <n v="70400"/>
    <m/>
    <n v="0.25"/>
    <n v="1"/>
    <n v="88000"/>
    <n v="88000"/>
    <m/>
    <m/>
    <n v="0"/>
    <n v="70000"/>
    <n v="70400"/>
    <n v="0"/>
    <n v="0"/>
    <n v="0"/>
    <n v="0"/>
  </r>
  <r>
    <x v="45"/>
    <n v="7"/>
    <x v="12"/>
    <x v="29"/>
    <s v="1158Beriani Nazarena7"/>
    <m/>
    <m/>
    <m/>
    <x v="103"/>
    <s v="Service cambio de aceite y filtros. Control tren delantero. Ajustar ambas rótulas inferiores. Cambiar ambos bolilleros ruedas delanteras. (Se halló pérdida de aceite por distribución) Desarmar y cambiar distribución completa, con bomba de agua. Cambiar retenes árbol de leva."/>
    <m/>
    <s v="Retenes de leva"/>
    <s v="Barotto"/>
    <n v="2880"/>
    <m/>
    <n v="0.25"/>
    <n v="2"/>
    <n v="3600"/>
    <n v="7200"/>
    <m/>
    <m/>
    <n v="0"/>
    <n v="70000"/>
    <n v="5760"/>
    <n v="0"/>
    <n v="0"/>
    <n v="0"/>
    <n v="0"/>
  </r>
  <r>
    <x v="45"/>
    <n v="8"/>
    <x v="12"/>
    <x v="29"/>
    <s v="1158Beriani Nazarena8"/>
    <m/>
    <m/>
    <m/>
    <x v="104"/>
    <s v="Service cambio de aceite y filtros. Control tren delantero. Ajustar ambas rótulas inferiores. Cambiar ambos bolilleros ruedas delanteras. (Se halló pérdida de aceite por distribución) Desarmar y cambiar distribución completa, con bomba de agua. Cambiar retenes árbol de leva. Colocar liquido refrigerante."/>
    <m/>
    <s v="Líquido refrigerante + agua destilada"/>
    <s v="Taller"/>
    <n v="2900"/>
    <m/>
    <n v="1.4137931034482758"/>
    <n v="1"/>
    <n v="7000"/>
    <n v="7000"/>
    <m/>
    <m/>
    <n v="0"/>
    <n v="70000"/>
    <n v="2900"/>
    <n v="0"/>
    <n v="0"/>
    <n v="0"/>
    <n v="0"/>
  </r>
  <r>
    <x v="45"/>
    <n v="9"/>
    <x v="12"/>
    <x v="29"/>
    <s v="1158Beriani Nazarena9"/>
    <m/>
    <m/>
    <m/>
    <x v="105"/>
    <s v="Service cambio de aceite y filtros. Control tren delantero. Ajustar ambas rótulas inferiores. Cambiar ambos bolilleros ruedas delanteras. (Se halló pérdida de aceite por distribución) Desarmar y cambiar distribución completa, con bomba de agua. Cambiar retenes árbol de leva. Colocar liquido refrigerante. Cambiar luz baja lado izquierdo y una luz stop trasera."/>
    <m/>
    <s v="foco"/>
    <s v="Taller"/>
    <n v="1666.6666666666667"/>
    <m/>
    <n v="0.2"/>
    <n v="1"/>
    <n v="2000"/>
    <n v="2000"/>
    <m/>
    <m/>
    <n v="0"/>
    <n v="70000"/>
    <n v="1666.6666666666667"/>
    <n v="0"/>
    <n v="0"/>
    <n v="0"/>
    <n v="0"/>
  </r>
  <r>
    <x v="46"/>
    <n v="1"/>
    <x v="11"/>
    <x v="43"/>
    <s v="1159Castro Martin1"/>
    <m/>
    <m/>
    <m/>
    <x v="4"/>
    <n v="0"/>
    <m/>
    <s v="bateria"/>
    <s v="Atilio Lucero"/>
    <n v="50500"/>
    <s v="Otros"/>
    <m/>
    <n v="1"/>
    <n v="50500"/>
    <n v="50500"/>
    <m/>
    <m/>
    <n v="0"/>
    <n v="0"/>
    <n v="50500"/>
    <n v="50500"/>
    <n v="50500"/>
    <n v="0"/>
    <n v="50500"/>
  </r>
  <r>
    <x v="47"/>
    <n v="1"/>
    <x v="11"/>
    <x v="44"/>
    <s v="1160Casas Juan Pablo1"/>
    <s v="NXQ974"/>
    <s v="Audi A4"/>
    <m/>
    <x v="6"/>
    <s v="Service cambio de aceite y filtros."/>
    <m/>
    <s v="Aceite 5w30"/>
    <s v="Taller"/>
    <n v="2112"/>
    <s v="Service"/>
    <n v="2.0776515151515151"/>
    <n v="4.5"/>
    <n v="6500"/>
    <n v="29250"/>
    <m/>
    <m/>
    <n v="0"/>
    <n v="0"/>
    <n v="9504"/>
    <n v="14612"/>
    <n v="61850"/>
    <n v="25000"/>
    <n v="86850"/>
  </r>
  <r>
    <x v="47"/>
    <n v="2"/>
    <x v="12"/>
    <x v="44"/>
    <s v="1160Casas Juan Pablo2"/>
    <s v="NXQ974"/>
    <s v="Audi A4"/>
    <m/>
    <x v="4"/>
    <s v="Service cambio de aceite y filtros. "/>
    <m/>
    <s v="Kit de filtros"/>
    <s v="Taller"/>
    <n v="12500"/>
    <m/>
    <n v="0.96799999999999997"/>
    <n v="1"/>
    <n v="24600"/>
    <n v="24600"/>
    <m/>
    <m/>
    <n v="0"/>
    <n v="0"/>
    <n v="12500"/>
    <n v="0"/>
    <n v="0"/>
    <n v="0"/>
    <n v="0"/>
  </r>
  <r>
    <x v="47"/>
    <n v="3"/>
    <x v="12"/>
    <x v="44"/>
    <s v="1160Casas Juan Pablo3"/>
    <m/>
    <m/>
    <m/>
    <x v="106"/>
    <s v="Service cambio de aceite y filtros.  Control del vehículo. Scaneo"/>
    <m/>
    <s v="scaneo vehículo diagnóstico"/>
    <s v="Taller"/>
    <n v="0"/>
    <m/>
    <m/>
    <n v="1"/>
    <n v="8000"/>
    <n v="8000"/>
    <n v="1"/>
    <n v="25000"/>
    <n v="25000"/>
    <n v="25000"/>
    <n v="0"/>
    <n v="0"/>
    <n v="0"/>
    <n v="0"/>
    <n v="0"/>
  </r>
  <r>
    <x v="47"/>
    <n v="4"/>
    <x v="12"/>
    <x v="44"/>
    <s v="1160Casas Juan Pablo4"/>
    <m/>
    <m/>
    <m/>
    <x v="3"/>
    <s v="Service cambio de aceite y filtros.  Control del vehículo. Scaneo Rotación de ruedas."/>
    <m/>
    <m/>
    <m/>
    <m/>
    <m/>
    <m/>
    <m/>
    <m/>
    <n v="0"/>
    <m/>
    <m/>
    <n v="0"/>
    <n v="25000"/>
    <n v="0"/>
    <n v="0"/>
    <n v="0"/>
    <n v="0"/>
    <n v="0"/>
  </r>
  <r>
    <x v="47"/>
    <n v="5"/>
    <x v="12"/>
    <x v="44"/>
    <s v="1160Casas Juan Pablo5"/>
    <m/>
    <m/>
    <m/>
    <x v="107"/>
    <s v="Service cambio de aceite y filtros.  Control del vehículo. Scaneo Rotación de ruedas. Scaneo del vehículo, borrar aviso inspección pendiente y diagnóstico válvula recirculadora se halló excesiva resistencia."/>
    <m/>
    <m/>
    <m/>
    <m/>
    <m/>
    <m/>
    <m/>
    <m/>
    <n v="0"/>
    <m/>
    <m/>
    <n v="0"/>
    <n v="25000"/>
    <n v="0"/>
    <n v="0"/>
    <n v="0"/>
    <n v="0"/>
    <n v="0"/>
  </r>
  <r>
    <x v="47"/>
    <n v="6"/>
    <x v="12"/>
    <x v="44"/>
    <s v="1160Casas Juan Pablo6"/>
    <m/>
    <m/>
    <m/>
    <x v="108"/>
    <s v="Service cambio de aceite y filtros.  Control del vehículo. Scaneo Rotación de ruedas. Scaneo del vehículo, borrar aviso inspección pendiente y diagnóstico válvula recirculadora se halló excesiva resistencia. Liquido refrigerante."/>
    <m/>
    <m/>
    <m/>
    <m/>
    <m/>
    <m/>
    <m/>
    <m/>
    <n v="0"/>
    <m/>
    <m/>
    <n v="0"/>
    <n v="25000"/>
    <n v="0"/>
    <n v="0"/>
    <n v="0"/>
    <n v="0"/>
    <n v="0"/>
  </r>
  <r>
    <x v="48"/>
    <n v="1"/>
    <x v="11"/>
    <x v="45"/>
    <s v="1161Suarez Luchi1"/>
    <s v="AA887FX"/>
    <s v="Ranger"/>
    <m/>
    <x v="0"/>
    <s v="Service cambio de aceite y filtro."/>
    <m/>
    <s v="Aceite 5w30"/>
    <s v="Taller"/>
    <n v="2112"/>
    <s v="Service"/>
    <n v="1.6041666666666667"/>
    <n v="8.5"/>
    <n v="5500"/>
    <n v="46750"/>
    <m/>
    <m/>
    <n v="0"/>
    <n v="0"/>
    <n v="17952"/>
    <n v="20904"/>
    <n v="72615"/>
    <n v="30000"/>
    <n v="102615"/>
  </r>
  <r>
    <x v="48"/>
    <n v="2"/>
    <x v="11"/>
    <x v="45"/>
    <s v="1161Suarez Luchi2"/>
    <m/>
    <m/>
    <m/>
    <x v="7"/>
    <s v="Service cambio de aceite y filtro. Control del vehículo."/>
    <m/>
    <s v="Kit de filtros"/>
    <s v="Taller"/>
    <n v="12500"/>
    <m/>
    <n v="0.44"/>
    <n v="1"/>
    <n v="18000"/>
    <n v="18000"/>
    <m/>
    <m/>
    <n v="0"/>
    <n v="0"/>
    <n v="12500"/>
    <n v="0"/>
    <n v="0"/>
    <n v="0"/>
    <n v="0"/>
  </r>
  <r>
    <x v="48"/>
    <n v="3"/>
    <x v="11"/>
    <x v="45"/>
    <s v="1161Suarez Luchi3"/>
    <m/>
    <m/>
    <m/>
    <x v="109"/>
    <s v="Service cambio de aceite y filtro. Control del vehículo. Agregar aceite caja de transferencia."/>
    <m/>
    <s v="Aceite caja de transferencia"/>
    <s v="Taller"/>
    <n v="6292"/>
    <m/>
    <n v="0.25"/>
    <n v="1"/>
    <n v="7865"/>
    <n v="7865"/>
    <n v="1"/>
    <n v="30000"/>
    <n v="30000"/>
    <n v="30000"/>
    <n v="6292"/>
    <n v="0"/>
    <n v="0"/>
    <n v="0"/>
    <n v="0"/>
  </r>
  <r>
    <x v="49"/>
    <n v="1"/>
    <x v="11"/>
    <x v="46"/>
    <s v="1162Mendizabal Alicia1"/>
    <s v="IGI953"/>
    <s v="Gol"/>
    <n v="140416"/>
    <x v="110"/>
    <s v="Control del vehiculo."/>
    <m/>
    <s v="Líquido refrigerante + agua destilada"/>
    <s v="Taller"/>
    <n v="2900"/>
    <s v="Otros"/>
    <n v="1.4137931034482758"/>
    <n v="1"/>
    <n v="7000"/>
    <n v="7000"/>
    <n v="1"/>
    <n v="18000"/>
    <n v="18000"/>
    <n v="18000"/>
    <n v="2900"/>
    <n v="2900"/>
    <n v="7000"/>
    <n v="18000"/>
    <n v="25000"/>
  </r>
  <r>
    <x v="49"/>
    <n v="2"/>
    <x v="11"/>
    <x v="46"/>
    <s v="1162Mendizabal Alicia2"/>
    <m/>
    <m/>
    <m/>
    <x v="38"/>
    <s v="Control del vehiculo. Cambio liquido refrigerante."/>
    <m/>
    <m/>
    <m/>
    <m/>
    <m/>
    <m/>
    <m/>
    <m/>
    <n v="0"/>
    <m/>
    <m/>
    <n v="0"/>
    <n v="18000"/>
    <n v="0"/>
    <n v="0"/>
    <n v="0"/>
    <n v="0"/>
    <n v="0"/>
  </r>
  <r>
    <x v="49"/>
    <n v="3"/>
    <x v="11"/>
    <x v="46"/>
    <s v="1162Mendizabal Alicia3"/>
    <m/>
    <m/>
    <m/>
    <x v="111"/>
    <s v="Control del vehiculo. Cambio liquido refrigerante. Lavado del recuperador de agua."/>
    <m/>
    <m/>
    <m/>
    <m/>
    <m/>
    <m/>
    <m/>
    <m/>
    <n v="0"/>
    <m/>
    <m/>
    <n v="0"/>
    <n v="18000"/>
    <n v="0"/>
    <n v="0"/>
    <n v="0"/>
    <n v="0"/>
    <n v="0"/>
  </r>
  <r>
    <x v="49"/>
    <n v="4"/>
    <x v="11"/>
    <x v="46"/>
    <s v="1162Mendizabal Alicia4"/>
    <m/>
    <m/>
    <m/>
    <x v="112"/>
    <s v="Control del vehiculo. Cambio liquido refrigerante. Lavado del recuperador de agua. Purgado del circuito."/>
    <m/>
    <m/>
    <m/>
    <m/>
    <m/>
    <m/>
    <m/>
    <m/>
    <n v="0"/>
    <m/>
    <m/>
    <n v="0"/>
    <n v="18000"/>
    <n v="0"/>
    <n v="0"/>
    <n v="0"/>
    <n v="0"/>
    <n v="0"/>
  </r>
  <r>
    <x v="50"/>
    <n v="1"/>
    <x v="13"/>
    <x v="1"/>
    <s v="1163Transporte Palloni1"/>
    <n v="553"/>
    <m/>
    <n v="277621"/>
    <x v="113"/>
    <s v="Cambio de aceite y filtros."/>
    <m/>
    <m/>
    <s v="Propio cliente"/>
    <m/>
    <s v="Distribución"/>
    <n v="0"/>
    <m/>
    <m/>
    <n v="0"/>
    <n v="1"/>
    <n v="30000"/>
    <n v="30000"/>
    <n v="30000"/>
    <n v="0"/>
    <n v="0"/>
    <n v="0"/>
    <n v="30000"/>
    <n v="30000"/>
  </r>
  <r>
    <x v="50"/>
    <n v="2"/>
    <x v="13"/>
    <x v="1"/>
    <s v="1163Transporte Palloni2"/>
    <m/>
    <m/>
    <m/>
    <x v="30"/>
    <s v="Cambio de aceite y filtros. Desarmar distribución completa."/>
    <m/>
    <m/>
    <s v="Propio cliente"/>
    <m/>
    <m/>
    <n v="0"/>
    <m/>
    <m/>
    <n v="0"/>
    <m/>
    <m/>
    <n v="0"/>
    <n v="30000"/>
    <n v="0"/>
    <n v="0"/>
    <n v="0"/>
    <n v="0"/>
    <n v="0"/>
  </r>
  <r>
    <x v="50"/>
    <n v="3"/>
    <x v="13"/>
    <x v="1"/>
    <s v="1163Transporte Palloni3"/>
    <m/>
    <m/>
    <m/>
    <x v="114"/>
    <s v="Cambio de aceite y filtros. Desarmar distribución completa. Cambiar kit bomba de agua."/>
    <m/>
    <m/>
    <s v="Propio cliente"/>
    <m/>
    <m/>
    <n v="0"/>
    <m/>
    <m/>
    <n v="0"/>
    <m/>
    <m/>
    <n v="0"/>
    <n v="30000"/>
    <n v="0"/>
    <n v="0"/>
    <n v="0"/>
    <n v="0"/>
    <n v="0"/>
  </r>
  <r>
    <x v="50"/>
    <n v="4"/>
    <x v="13"/>
    <x v="1"/>
    <s v="1163Transporte Palloni4"/>
    <m/>
    <m/>
    <m/>
    <x v="115"/>
    <s v="Cambio de aceite y filtros. Desarmar distribución completa. Cambiar kit bomba de agua. Liquido refrigerante, purgado del circuito refrigerante y cambiar correa poliv."/>
    <m/>
    <m/>
    <s v="Propio cliente"/>
    <m/>
    <m/>
    <n v="0"/>
    <m/>
    <m/>
    <n v="0"/>
    <m/>
    <m/>
    <n v="0"/>
    <n v="30000"/>
    <n v="0"/>
    <n v="0"/>
    <n v="0"/>
    <n v="0"/>
    <n v="0"/>
  </r>
  <r>
    <x v="51"/>
    <n v="1"/>
    <x v="13"/>
    <x v="1"/>
    <s v="1164Transporte Palloni1"/>
    <n v="703"/>
    <s v="Kangoo"/>
    <m/>
    <x v="116"/>
    <s v="Sacar tapa de cilindro íntegra."/>
    <m/>
    <m/>
    <s v="Propio cliente"/>
    <m/>
    <s v="Motor"/>
    <n v="0"/>
    <m/>
    <m/>
    <n v="0"/>
    <n v="1"/>
    <n v="100000"/>
    <n v="100000"/>
    <n v="100000"/>
    <n v="0"/>
    <n v="0"/>
    <n v="0"/>
    <n v="100000"/>
    <n v="100000"/>
  </r>
  <r>
    <x v="51"/>
    <n v="2"/>
    <x v="13"/>
    <x v="1"/>
    <s v="1164Transporte Palloni2"/>
    <m/>
    <m/>
    <m/>
    <x v="117"/>
    <s v="Sacar tapa de cilindro íntegra. Limpieza, colocar tapa de cilindro reparada."/>
    <m/>
    <m/>
    <s v="Propio cliente"/>
    <m/>
    <m/>
    <n v="0"/>
    <m/>
    <m/>
    <n v="0"/>
    <m/>
    <m/>
    <n v="0"/>
    <n v="100000"/>
    <n v="0"/>
    <n v="0"/>
    <n v="0"/>
    <n v="0"/>
    <n v="0"/>
  </r>
  <r>
    <x v="51"/>
    <n v="3"/>
    <x v="13"/>
    <x v="1"/>
    <s v="1164Transporte Palloni3"/>
    <m/>
    <m/>
    <m/>
    <x v="59"/>
    <s v="Sacar tapa de cilindro íntegra. Limpieza, colocar tapa de cilindro reparada. Cambiar líquido refrigerante."/>
    <m/>
    <m/>
    <s v="Propio cliente"/>
    <m/>
    <m/>
    <n v="0"/>
    <m/>
    <m/>
    <n v="0"/>
    <m/>
    <m/>
    <n v="0"/>
    <n v="100000"/>
    <n v="0"/>
    <n v="0"/>
    <n v="0"/>
    <n v="0"/>
    <n v="0"/>
  </r>
  <r>
    <x v="51"/>
    <n v="4"/>
    <x v="13"/>
    <x v="1"/>
    <s v="1164Transporte Palloni4"/>
    <m/>
    <m/>
    <m/>
    <x v="118"/>
    <s v="Sacar tapa de cilindro íntegra. Limpieza, colocar tapa de cilindro reparada. Cambiar líquido refrigerante. Bomba de agua."/>
    <m/>
    <m/>
    <s v="Propio cliente"/>
    <m/>
    <m/>
    <n v="0"/>
    <m/>
    <m/>
    <n v="0"/>
    <m/>
    <m/>
    <n v="0"/>
    <n v="100000"/>
    <n v="0"/>
    <n v="0"/>
    <n v="0"/>
    <n v="0"/>
    <n v="0"/>
  </r>
  <r>
    <x v="51"/>
    <n v="5"/>
    <x v="13"/>
    <x v="1"/>
    <s v="1164Transporte Palloni5"/>
    <m/>
    <m/>
    <m/>
    <x v="119"/>
    <s v="Sacar tapa de cilindro íntegra. Limpieza, colocar tapa de cilindro reparada. Cambiar líquido refrigerante. Bomba de agua. Armado total.  Puesta a punto."/>
    <m/>
    <m/>
    <s v="Propio cliente"/>
    <m/>
    <m/>
    <n v="0"/>
    <m/>
    <m/>
    <n v="0"/>
    <m/>
    <m/>
    <n v="0"/>
    <n v="100000"/>
    <n v="0"/>
    <n v="0"/>
    <n v="0"/>
    <n v="0"/>
    <n v="0"/>
  </r>
  <r>
    <x v="52"/>
    <n v="1"/>
    <x v="13"/>
    <x v="1"/>
    <s v="1165Transporte Palloni1"/>
    <s v="AE993CF"/>
    <s v="Fiorino"/>
    <n v="215000"/>
    <x v="120"/>
    <s v="Desarmar distribución completa. Cambiar."/>
    <m/>
    <m/>
    <s v="Propio cliente"/>
    <m/>
    <s v="Distribución"/>
    <n v="0"/>
    <m/>
    <m/>
    <n v="0"/>
    <n v="1"/>
    <n v="30000"/>
    <n v="30000"/>
    <n v="30000"/>
    <n v="0"/>
    <n v="0"/>
    <n v="0"/>
    <n v="30000"/>
    <n v="30000"/>
  </r>
  <r>
    <x v="52"/>
    <n v="2"/>
    <x v="13"/>
    <x v="1"/>
    <s v="1165Transporte Palloni2"/>
    <m/>
    <m/>
    <m/>
    <x v="121"/>
    <s v="Desarmar distribución completa. Cambiar. Cambiar correa poliv y correas tensoras de alternador."/>
    <m/>
    <m/>
    <s v="Propio cliente"/>
    <m/>
    <m/>
    <n v="0"/>
    <m/>
    <m/>
    <n v="0"/>
    <m/>
    <m/>
    <n v="0"/>
    <n v="30000"/>
    <n v="0"/>
    <n v="0"/>
    <n v="0"/>
    <n v="0"/>
    <n v="0"/>
  </r>
  <r>
    <x v="52"/>
    <n v="3"/>
    <x v="13"/>
    <x v="1"/>
    <s v="1165Transporte Palloni3"/>
    <m/>
    <m/>
    <m/>
    <x v="122"/>
    <s v="Desarmar distribución completa. Cambiar. Cambiar correa poliv y correas tensoras de alternador. Bomba de agua. Cambiar líquido refrigerante, purgado."/>
    <m/>
    <m/>
    <s v="Propio cliente"/>
    <m/>
    <m/>
    <n v="0"/>
    <m/>
    <m/>
    <n v="0"/>
    <m/>
    <m/>
    <n v="0"/>
    <n v="30000"/>
    <n v="0"/>
    <n v="0"/>
    <n v="0"/>
    <n v="0"/>
    <n v="0"/>
  </r>
  <r>
    <x v="52"/>
    <n v="4"/>
    <x v="13"/>
    <x v="1"/>
    <s v="1165Transporte Palloni4"/>
    <m/>
    <m/>
    <m/>
    <x v="123"/>
    <s v="Desarmar distribución completa. Cambiar. Cambiar correa poliv y correas tensoras de alternador. Bomba de agua. Cambiar líquido refrigerante, purgado. Puesta a punto. Cambiar bujias y cable de bujías."/>
    <m/>
    <m/>
    <s v="Propio cliente"/>
    <m/>
    <m/>
    <n v="0"/>
    <m/>
    <m/>
    <n v="0"/>
    <m/>
    <m/>
    <n v="0"/>
    <n v="30000"/>
    <n v="0"/>
    <n v="0"/>
    <n v="0"/>
    <n v="0"/>
    <n v="0"/>
  </r>
  <r>
    <x v="52"/>
    <n v="5"/>
    <x v="13"/>
    <x v="1"/>
    <s v="1165Transporte Palloni5"/>
    <m/>
    <m/>
    <m/>
    <x v="124"/>
    <s v="Desarmar distribución completa. Cambiar. Cambiar correa poliv y correas tensoras de alternador. Bomba de agua. Cambiar líquido refrigerante, purgado. Puesta a punto. Cambiar bujias y cable de bujías. Armado total. "/>
    <m/>
    <m/>
    <s v="Propio cliente"/>
    <m/>
    <m/>
    <n v="0"/>
    <m/>
    <m/>
    <n v="0"/>
    <m/>
    <m/>
    <n v="0"/>
    <n v="30000"/>
    <n v="0"/>
    <n v="0"/>
    <n v="0"/>
    <n v="0"/>
    <n v="0"/>
  </r>
  <r>
    <x v="53"/>
    <n v="1"/>
    <x v="13"/>
    <x v="1"/>
    <s v="1166Transporte Palloni1"/>
    <s v="AF044MU"/>
    <s v="Fiorino"/>
    <m/>
    <x v="30"/>
    <s v="Desarmar distribución completa."/>
    <m/>
    <m/>
    <s v="Propio cliente"/>
    <m/>
    <s v="Distribución"/>
    <n v="0"/>
    <m/>
    <m/>
    <n v="0"/>
    <n v="1"/>
    <n v="28000"/>
    <n v="28000"/>
    <n v="28000"/>
    <n v="0"/>
    <n v="0"/>
    <n v="0"/>
    <n v="28000"/>
    <n v="28000"/>
  </r>
  <r>
    <x v="53"/>
    <n v="2"/>
    <x v="13"/>
    <x v="1"/>
    <s v="1166Transporte Palloni2"/>
    <m/>
    <m/>
    <m/>
    <x v="125"/>
    <s v="Desarmar distribución completa. Cambiar bomba de agua."/>
    <m/>
    <m/>
    <s v="Propio cliente"/>
    <m/>
    <m/>
    <n v="0"/>
    <m/>
    <m/>
    <n v="0"/>
    <m/>
    <m/>
    <n v="0"/>
    <n v="28000"/>
    <n v="0"/>
    <n v="0"/>
    <n v="0"/>
    <n v="0"/>
    <n v="0"/>
  </r>
  <r>
    <x v="53"/>
    <n v="3"/>
    <x v="13"/>
    <x v="1"/>
    <s v="1166Transporte Palloni3"/>
    <m/>
    <m/>
    <m/>
    <x v="126"/>
    <s v="Desarmar distribución completa. Cambiar bomba de agua. Pusta a punto. Armado total."/>
    <m/>
    <m/>
    <s v="Propio cliente"/>
    <m/>
    <m/>
    <n v="0"/>
    <m/>
    <m/>
    <n v="0"/>
    <m/>
    <m/>
    <n v="0"/>
    <n v="28000"/>
    <n v="0"/>
    <n v="0"/>
    <n v="0"/>
    <n v="0"/>
    <n v="0"/>
  </r>
  <r>
    <x v="53"/>
    <n v="4"/>
    <x v="13"/>
    <x v="1"/>
    <s v="1166Transporte Palloni4"/>
    <m/>
    <m/>
    <m/>
    <x v="127"/>
    <s v="Desarmar distribución completa. Cambiar bomba de agua. Pusta a punto. Armado total. Trasbazado líquido refrigerante, completar nivel."/>
    <m/>
    <m/>
    <s v="Propio cliente"/>
    <m/>
    <m/>
    <n v="0"/>
    <m/>
    <m/>
    <n v="0"/>
    <m/>
    <m/>
    <n v="0"/>
    <n v="28000"/>
    <n v="0"/>
    <n v="0"/>
    <n v="0"/>
    <n v="0"/>
    <n v="0"/>
  </r>
  <r>
    <x v="53"/>
    <n v="5"/>
    <x v="13"/>
    <x v="1"/>
    <s v="1166Transporte Palloni5"/>
    <m/>
    <m/>
    <m/>
    <x v="128"/>
    <s v="Desarmar distribución completa. Cambiar bomba de agua. Pusta a punto. Armado total. Trasbazado líquido refrigerante, completar nivel. Purgado circuito de refrigeración."/>
    <m/>
    <m/>
    <s v="Propio cliente"/>
    <m/>
    <m/>
    <n v="0"/>
    <m/>
    <m/>
    <n v="0"/>
    <m/>
    <m/>
    <n v="0"/>
    <n v="28000"/>
    <n v="0"/>
    <n v="0"/>
    <n v="0"/>
    <n v="0"/>
    <n v="0"/>
  </r>
  <r>
    <x v="54"/>
    <n v="1"/>
    <x v="12"/>
    <x v="1"/>
    <s v="1167Transporte Palloni1"/>
    <m/>
    <m/>
    <m/>
    <x v="4"/>
    <n v="0"/>
    <m/>
    <m/>
    <m/>
    <m/>
    <s v="Service"/>
    <m/>
    <m/>
    <m/>
    <n v="0"/>
    <m/>
    <m/>
    <n v="0"/>
    <n v="0"/>
    <n v="0"/>
    <n v="0"/>
    <n v="0"/>
    <n v="4500"/>
    <n v="4500"/>
  </r>
  <r>
    <x v="54"/>
    <n v="2"/>
    <x v="12"/>
    <x v="1"/>
    <s v="1167Transporte Palloni2"/>
    <s v="AE993CF"/>
    <s v="Fiorino"/>
    <n v="215000"/>
    <x v="113"/>
    <s v="0 Cambio de aceite y filtros."/>
    <m/>
    <m/>
    <m/>
    <m/>
    <m/>
    <m/>
    <m/>
    <m/>
    <n v="0"/>
    <n v="1"/>
    <n v="4500"/>
    <n v="4500"/>
    <n v="4500"/>
    <n v="0"/>
    <n v="0"/>
    <n v="0"/>
    <n v="0"/>
    <n v="0"/>
  </r>
  <r>
    <x v="55"/>
    <n v="1"/>
    <x v="14"/>
    <x v="1"/>
    <s v="1168Transporte Palloni1"/>
    <s v="KVB553"/>
    <s v="Kangoo"/>
    <n v="286728"/>
    <x v="33"/>
    <s v="Control tren delantero."/>
    <m/>
    <m/>
    <s v="Propio cliente"/>
    <m/>
    <s v="Otros"/>
    <n v="0"/>
    <m/>
    <m/>
    <n v="0"/>
    <m/>
    <m/>
    <n v="0"/>
    <n v="0"/>
    <n v="0"/>
    <n v="0"/>
    <n v="0"/>
    <n v="8000"/>
    <n v="8000"/>
  </r>
  <r>
    <x v="55"/>
    <n v="2"/>
    <x v="14"/>
    <x v="1"/>
    <s v="1168Transporte Palloni2"/>
    <m/>
    <m/>
    <m/>
    <x v="129"/>
    <s v="Control tren delantero. Cambiar bujes de punta barra estabilizadora."/>
    <m/>
    <m/>
    <s v="Propio cliente"/>
    <m/>
    <m/>
    <n v="0"/>
    <m/>
    <m/>
    <n v="0"/>
    <n v="1"/>
    <n v="8000"/>
    <n v="8000"/>
    <n v="8000"/>
    <n v="0"/>
    <n v="0"/>
    <n v="0"/>
    <n v="0"/>
    <n v="0"/>
  </r>
  <r>
    <x v="55"/>
    <n v="3"/>
    <x v="14"/>
    <x v="1"/>
    <s v="1168Transporte Palloni3"/>
    <m/>
    <m/>
    <m/>
    <x v="28"/>
    <s v="Control tren delantero. Cambiar bujes de punta barra estabilizadora. Control parcial del vehiculo."/>
    <m/>
    <m/>
    <s v="Propio cliente"/>
    <m/>
    <m/>
    <n v="0"/>
    <m/>
    <m/>
    <n v="0"/>
    <m/>
    <m/>
    <n v="0"/>
    <n v="8000"/>
    <n v="0"/>
    <n v="0"/>
    <n v="0"/>
    <n v="0"/>
    <n v="0"/>
  </r>
  <r>
    <x v="56"/>
    <n v="1"/>
    <x v="14"/>
    <x v="47"/>
    <s v="1169Creativiti S.A.S1"/>
    <s v="AE573YM"/>
    <s v="Fiorino"/>
    <m/>
    <x v="130"/>
    <s v="Desarmar distribución completa, cambiar Kit, bomba de agua"/>
    <m/>
    <s v="Kit distribución original"/>
    <s v="Taller"/>
    <n v="22333.333333333336"/>
    <s v="Distribución"/>
    <n v="0.2"/>
    <n v="1"/>
    <n v="26800"/>
    <n v="26800"/>
    <m/>
    <m/>
    <n v="0"/>
    <n v="0"/>
    <n v="22333.333333333336"/>
    <n v="46566.666666666672"/>
    <n v="59400"/>
    <n v="30000"/>
    <n v="89400"/>
  </r>
  <r>
    <x v="56"/>
    <n v="2"/>
    <x v="14"/>
    <x v="47"/>
    <s v="1169Creativiti S.A.S2"/>
    <m/>
    <m/>
    <m/>
    <x v="131"/>
    <s v="Desarmar distribución completa, cambiar Kit, bomba de agua Correa poliv, liquido refrigerante, limpieza del depósito recuperador de agua."/>
    <m/>
    <s v="Correa 5PK original"/>
    <s v="Taller"/>
    <n v="5666.666666666667"/>
    <m/>
    <n v="0.2"/>
    <n v="1"/>
    <n v="6800"/>
    <n v="6800"/>
    <m/>
    <m/>
    <n v="0"/>
    <n v="0"/>
    <n v="5666.666666666667"/>
    <n v="0"/>
    <n v="0"/>
    <n v="0"/>
    <n v="0"/>
  </r>
  <r>
    <x v="56"/>
    <n v="3"/>
    <x v="14"/>
    <x v="47"/>
    <s v="1169Creativiti S.A.S3"/>
    <m/>
    <m/>
    <m/>
    <x v="132"/>
    <s v="Desarmar distribución completa, cambiar Kit, bomba de agua Correa poliv, liquido refrigerante, limpieza del depósito recuperador de agua. Purgado del circuito refrigerante. Puesta a punto .Armado total."/>
    <m/>
    <s v="Líquido refrigerante + agua destilada"/>
    <s v="Taller"/>
    <n v="2900"/>
    <m/>
    <n v="1.4137931034482758"/>
    <n v="1"/>
    <n v="7000"/>
    <n v="7000"/>
    <n v="1"/>
    <n v="30000"/>
    <n v="30000"/>
    <n v="30000"/>
    <n v="2900"/>
    <n v="0"/>
    <n v="0"/>
    <n v="0"/>
    <n v="0"/>
  </r>
  <r>
    <x v="56"/>
    <n v="4"/>
    <x v="14"/>
    <x v="47"/>
    <s v="1169Creativiti S.A.S4"/>
    <m/>
    <m/>
    <m/>
    <x v="2"/>
    <s v="Desarmar distribución completa, cambiar Kit, bomba de agua Correa poliv, liquido refrigerante, limpieza del depósito recuperador de agua. Purgado del circuito refrigerante. Puesta a punto .Armado total. Lavado motor."/>
    <m/>
    <s v="Bomba de agua"/>
    <s v="Taller"/>
    <n v="15666.666666666668"/>
    <m/>
    <n v="0.2"/>
    <n v="1"/>
    <n v="18800"/>
    <n v="18800"/>
    <m/>
    <m/>
    <n v="0"/>
    <n v="30000"/>
    <n v="15666.666666666668"/>
    <n v="0"/>
    <n v="0"/>
    <n v="0"/>
    <n v="0"/>
  </r>
  <r>
    <x v="57"/>
    <n v="1"/>
    <x v="14"/>
    <x v="8"/>
    <s v="1170Martin Jose1"/>
    <s v="AA641WW"/>
    <s v="Tucson"/>
    <n v="116507"/>
    <x v="4"/>
    <n v="0"/>
    <m/>
    <s v="Aceite motor 5w30"/>
    <s v="Taller"/>
    <n v="2112"/>
    <s v="Service"/>
    <n v="1.6041666666666667"/>
    <n v="8.5"/>
    <n v="5500"/>
    <n v="46750"/>
    <m/>
    <m/>
    <n v="0"/>
    <n v="0"/>
    <n v="17952"/>
    <n v="12112"/>
    <n v="68150"/>
    <n v="0"/>
    <n v="68150"/>
  </r>
  <r>
    <x v="57"/>
    <n v="2"/>
    <x v="14"/>
    <x v="8"/>
    <s v="1170Martin Jose2"/>
    <m/>
    <m/>
    <m/>
    <x v="4"/>
    <s v="0 "/>
    <m/>
    <s v="Filtro aceite"/>
    <s v="Taller"/>
    <n v="4500"/>
    <m/>
    <n v="1.1333333333333333"/>
    <n v="1"/>
    <n v="9600"/>
    <n v="9600"/>
    <m/>
    <m/>
    <n v="0"/>
    <n v="0"/>
    <n v="4500"/>
    <n v="0"/>
    <n v="0"/>
    <n v="0"/>
    <n v="0"/>
  </r>
  <r>
    <x v="57"/>
    <n v="3"/>
    <x v="14"/>
    <x v="8"/>
    <s v="1170Martin Jose3"/>
    <m/>
    <m/>
    <m/>
    <x v="4"/>
    <s v="0  "/>
    <m/>
    <s v="Filtro aire"/>
    <s v="Taller"/>
    <n v="3500"/>
    <m/>
    <n v="1.5142857142857142"/>
    <n v="1"/>
    <n v="8800"/>
    <n v="8800"/>
    <m/>
    <m/>
    <n v="0"/>
    <n v="0"/>
    <n v="3500"/>
    <n v="0"/>
    <n v="0"/>
    <n v="0"/>
    <n v="0"/>
  </r>
  <r>
    <x v="57"/>
    <n v="4"/>
    <x v="14"/>
    <x v="8"/>
    <s v="1170Martin Jose4"/>
    <m/>
    <m/>
    <m/>
    <x v="4"/>
    <s v="0   "/>
    <m/>
    <s v="Filtro pólen"/>
    <s v="Taller"/>
    <n v="2000"/>
    <m/>
    <n v="0.5"/>
    <n v="1"/>
    <n v="3000"/>
    <n v="3000"/>
    <m/>
    <m/>
    <n v="0"/>
    <n v="0"/>
    <n v="2000"/>
    <n v="0"/>
    <n v="0"/>
    <n v="0"/>
    <n v="0"/>
  </r>
  <r>
    <x v="58"/>
    <n v="1"/>
    <x v="14"/>
    <x v="48"/>
    <s v="1172Di Genaro Julio1"/>
    <s v="ONT985"/>
    <s v="Focus Kinetic"/>
    <n v="100531"/>
    <x v="6"/>
    <e v="#REF!"/>
    <m/>
    <s v="Aceite motor 5w30"/>
    <s v="Taller"/>
    <n v="2112"/>
    <s v="Service"/>
    <n v="1.6041666666666667"/>
    <n v="4"/>
    <n v="5500"/>
    <n v="22000"/>
    <m/>
    <m/>
    <n v="0"/>
    <n v="0"/>
    <n v="8448"/>
    <n v="12112"/>
    <n v="47600"/>
    <n v="23000"/>
    <n v="70600"/>
  </r>
  <r>
    <x v="58"/>
    <n v="2"/>
    <x v="14"/>
    <x v="48"/>
    <s v="1172Di Genaro Julio2"/>
    <m/>
    <m/>
    <m/>
    <x v="133"/>
    <e v="#REF!"/>
    <m/>
    <s v="Filtro Aceite"/>
    <s v="Taller"/>
    <n v="1500"/>
    <m/>
    <n v="1.2666666666666666"/>
    <n v="1"/>
    <n v="3400"/>
    <n v="3400"/>
    <m/>
    <m/>
    <n v="0"/>
    <n v="0"/>
    <n v="1500"/>
    <n v="0"/>
    <n v="0"/>
    <n v="0"/>
    <n v="0"/>
  </r>
  <r>
    <x v="58"/>
    <n v="3"/>
    <x v="14"/>
    <x v="48"/>
    <s v="1172Di Genaro Julio3"/>
    <m/>
    <m/>
    <m/>
    <x v="134"/>
    <e v="#REF!"/>
    <m/>
    <s v="Filtro aire"/>
    <s v="Taller"/>
    <n v="2000"/>
    <m/>
    <n v="1.4"/>
    <n v="1"/>
    <n v="4800"/>
    <n v="4800"/>
    <n v="1"/>
    <n v="23000"/>
    <n v="23000"/>
    <n v="23000"/>
    <n v="2000"/>
    <n v="0"/>
    <n v="0"/>
    <n v="0"/>
    <n v="0"/>
  </r>
  <r>
    <x v="58"/>
    <n v="4"/>
    <x v="14"/>
    <x v="48"/>
    <s v="1172Di Genaro Julio4"/>
    <m/>
    <m/>
    <m/>
    <x v="4"/>
    <e v="#REF!"/>
    <m/>
    <s v="Filtro nafta"/>
    <s v="Taller"/>
    <n v="2000"/>
    <m/>
    <n v="0.6"/>
    <n v="1"/>
    <n v="3200"/>
    <n v="3200"/>
    <m/>
    <m/>
    <n v="0"/>
    <n v="23000"/>
    <n v="2000"/>
    <n v="0"/>
    <n v="0"/>
    <n v="0"/>
    <n v="0"/>
  </r>
  <r>
    <x v="58"/>
    <n v="5"/>
    <x v="14"/>
    <x v="48"/>
    <s v="1172Di Genaro Julio5"/>
    <m/>
    <m/>
    <m/>
    <x v="4"/>
    <e v="#REF!"/>
    <m/>
    <s v="Filtro pólen"/>
    <s v="Taller"/>
    <n v="2000"/>
    <m/>
    <n v="0.4"/>
    <n v="1"/>
    <n v="2800"/>
    <n v="2800"/>
    <m/>
    <m/>
    <n v="0"/>
    <n v="23000"/>
    <n v="2000"/>
    <n v="0"/>
    <n v="0"/>
    <n v="0"/>
    <n v="0"/>
  </r>
  <r>
    <x v="58"/>
    <n v="6"/>
    <x v="14"/>
    <x v="48"/>
    <s v="1172Di Genaro Julio6"/>
    <m/>
    <m/>
    <m/>
    <x v="4"/>
    <e v="#REF!"/>
    <m/>
    <s v="Bujias"/>
    <s v="Taller"/>
    <n v="2333.3333333333335"/>
    <m/>
    <n v="0.2"/>
    <n v="4"/>
    <n v="2800"/>
    <n v="11200"/>
    <m/>
    <m/>
    <n v="0"/>
    <n v="23000"/>
    <n v="9333.3333333333339"/>
    <n v="0"/>
    <n v="0"/>
    <n v="0"/>
    <n v="0"/>
  </r>
  <r>
    <x v="58"/>
    <n v="7"/>
    <x v="14"/>
    <x v="48"/>
    <s v="1172Di Genaro Julio7"/>
    <m/>
    <m/>
    <m/>
    <x v="4"/>
    <e v="#REF!"/>
    <m/>
    <s v="Luz posición"/>
    <s v="Taller"/>
    <n v="166.66666666666669"/>
    <m/>
    <n v="0.2"/>
    <n v="1"/>
    <n v="200"/>
    <n v="200"/>
    <m/>
    <m/>
    <n v="0"/>
    <n v="23000"/>
    <n v="166.66666666666669"/>
    <n v="0"/>
    <n v="0"/>
    <n v="0"/>
    <n v="0"/>
  </r>
  <r>
    <x v="59"/>
    <n v="1"/>
    <x v="14"/>
    <x v="1"/>
    <s v="1173Transporte Palloni1"/>
    <s v="KVB553"/>
    <m/>
    <m/>
    <x v="135"/>
    <s v="SERVICE"/>
    <m/>
    <m/>
    <s v="Propio cliente"/>
    <m/>
    <s v="Service"/>
    <m/>
    <m/>
    <m/>
    <n v="0"/>
    <n v="1"/>
    <n v="4500"/>
    <n v="4500"/>
    <n v="4500"/>
    <n v="0"/>
    <n v="0"/>
    <n v="0"/>
    <n v="4500"/>
    <n v="4500"/>
  </r>
  <r>
    <x v="60"/>
    <n v="1"/>
    <x v="13"/>
    <x v="49"/>
    <s v="1174Irouleguy Daniel1"/>
    <m/>
    <n v="147"/>
    <n v="66708"/>
    <x v="136"/>
    <s v="Desarmar distribución completa, limpieza."/>
    <m/>
    <s v="Reten de arbol de leva"/>
    <s v="Rep Serrano"/>
    <n v="2212"/>
    <s v="Distribución"/>
    <n v="0.26582278481012656"/>
    <n v="1"/>
    <n v="2800"/>
    <n v="2800"/>
    <n v="1"/>
    <n v="22000"/>
    <n v="22000"/>
    <n v="22000"/>
    <n v="2212"/>
    <n v="7806"/>
    <n v="14800"/>
    <n v="22000"/>
    <n v="36800"/>
  </r>
  <r>
    <x v="60"/>
    <n v="2"/>
    <x v="13"/>
    <x v="49"/>
    <s v="1174Irouleguy Daniel2"/>
    <m/>
    <m/>
    <m/>
    <x v="137"/>
    <s v="Desarmar distribución completa, limpieza. Cambiar kit, puesta a punto, lavado de circuito de refrigeraci{on."/>
    <m/>
    <s v="Liquido refrigerante + agua destilada"/>
    <s v="Taller"/>
    <n v="1794"/>
    <m/>
    <n v="2.9018952062430325"/>
    <n v="1"/>
    <n v="7000"/>
    <n v="7000"/>
    <m/>
    <m/>
    <n v="0"/>
    <n v="22000"/>
    <n v="1794"/>
    <n v="0"/>
    <n v="0"/>
    <n v="0"/>
    <n v="0"/>
  </r>
  <r>
    <x v="60"/>
    <n v="3"/>
    <x v="13"/>
    <x v="49"/>
    <s v="1174Irouleguy Daniel3"/>
    <m/>
    <m/>
    <m/>
    <x v="138"/>
    <s v="Desarmar distribución completa, limpieza. Cambiar kit, puesta a punto, lavado de circuito de refrigeraci{on. Cambiar retén de árbol de levas."/>
    <m/>
    <s v="Liquido desincrustante"/>
    <s v="Taller"/>
    <n v="1300"/>
    <m/>
    <n v="0.53846153846153844"/>
    <n v="1"/>
    <n v="2000"/>
    <n v="2000"/>
    <m/>
    <m/>
    <n v="0"/>
    <n v="22000"/>
    <n v="1300"/>
    <n v="0"/>
    <n v="0"/>
    <n v="0"/>
    <n v="0"/>
  </r>
  <r>
    <x v="60"/>
    <n v="4"/>
    <x v="13"/>
    <x v="49"/>
    <s v="1174Irouleguy Daniel4"/>
    <m/>
    <m/>
    <m/>
    <x v="4"/>
    <s v="Desarmar distribución completa, limpieza. Cambiar kit, puesta a punto, lavado de circuito de refrigeraci{on. Cambiar retén de árbol de levas. "/>
    <m/>
    <s v="Manguera T calefacción"/>
    <s v="Taller"/>
    <n v="1250"/>
    <m/>
    <n v="0.2"/>
    <n v="1"/>
    <n v="1500"/>
    <n v="1500"/>
    <m/>
    <m/>
    <n v="0"/>
    <n v="22000"/>
    <n v="1250"/>
    <n v="0"/>
    <n v="0"/>
    <n v="0"/>
    <n v="0"/>
  </r>
  <r>
    <x v="60"/>
    <n v="5"/>
    <x v="13"/>
    <x v="49"/>
    <s v="1174Irouleguy Daniel5"/>
    <m/>
    <m/>
    <m/>
    <x v="4"/>
    <s v="Desarmar distribución completa, limpieza. Cambiar kit, puesta a punto, lavado de circuito de refrigeraci{on. Cambiar retén de árbol de levas.  "/>
    <m/>
    <s v="Trozo de manguera deposito de agua A/T de la calefacción"/>
    <s v="Taller"/>
    <n v="1250"/>
    <m/>
    <n v="0.2"/>
    <n v="1"/>
    <n v="1500"/>
    <n v="1500"/>
    <m/>
    <m/>
    <n v="0"/>
    <n v="22000"/>
    <n v="1250"/>
    <n v="0"/>
    <n v="0"/>
    <n v="0"/>
    <n v="0"/>
  </r>
  <r>
    <x v="61"/>
    <n v="1"/>
    <x v="15"/>
    <x v="50"/>
    <s v="1175Vilares Roberto1"/>
    <s v="PDP290"/>
    <s v="Ecosport"/>
    <n v="34290"/>
    <x v="139"/>
    <s v="Service, cambio de aceite y filtros."/>
    <m/>
    <s v="Aceite motor 5w30"/>
    <s v="Taller"/>
    <n v="4583.3333333333339"/>
    <s v="Service"/>
    <n v="0.2"/>
    <n v="4"/>
    <n v="5500"/>
    <n v="22000"/>
    <n v="1"/>
    <n v="25000"/>
    <n v="25000"/>
    <n v="25000"/>
    <n v="18333.333333333336"/>
    <n v="14416.666666666668"/>
    <n v="33800"/>
    <n v="25000"/>
    <n v="58800"/>
  </r>
  <r>
    <x v="61"/>
    <n v="2"/>
    <x v="15"/>
    <x v="50"/>
    <s v="1175Vilares Roberto2"/>
    <m/>
    <m/>
    <m/>
    <x v="7"/>
    <s v="Service, cambio de aceite y filtros. Control del vehículo."/>
    <m/>
    <s v="Filtro Aceite"/>
    <s v="Taller"/>
    <n v="2833.3333333333335"/>
    <m/>
    <n v="0.2"/>
    <n v="1"/>
    <n v="3400"/>
    <n v="3400"/>
    <m/>
    <m/>
    <n v="0"/>
    <n v="25000"/>
    <n v="2833.3333333333335"/>
    <n v="0"/>
    <n v="0"/>
    <n v="0"/>
    <n v="0"/>
  </r>
  <r>
    <x v="61"/>
    <n v="3"/>
    <x v="15"/>
    <x v="50"/>
    <s v="1175Vilares Roberto3"/>
    <m/>
    <m/>
    <m/>
    <x v="4"/>
    <s v="Service, cambio de aceite y filtros. Control del vehículo. "/>
    <m/>
    <s v="Filtro Aire"/>
    <s v="Taller"/>
    <n v="4083.3333333333335"/>
    <m/>
    <n v="0.2"/>
    <n v="1"/>
    <n v="4900"/>
    <n v="4900"/>
    <m/>
    <m/>
    <n v="0"/>
    <n v="25000"/>
    <n v="4083.3333333333335"/>
    <n v="0"/>
    <n v="0"/>
    <n v="0"/>
    <n v="0"/>
  </r>
  <r>
    <x v="61"/>
    <n v="4"/>
    <x v="15"/>
    <x v="50"/>
    <s v="1175Vilares Roberto4"/>
    <m/>
    <m/>
    <m/>
    <x v="4"/>
    <s v="Service, cambio de aceite y filtros. Control del vehículo.  "/>
    <m/>
    <s v="Filtro Nafta"/>
    <s v="Taller"/>
    <n v="2916.666666666667"/>
    <m/>
    <n v="0.2"/>
    <n v="1"/>
    <n v="3500"/>
    <n v="3500"/>
    <m/>
    <m/>
    <n v="0"/>
    <n v="25000"/>
    <n v="2916.666666666667"/>
    <n v="0"/>
    <n v="0"/>
    <n v="0"/>
    <n v="0"/>
  </r>
  <r>
    <x v="61"/>
    <n v="5"/>
    <x v="15"/>
    <x v="50"/>
    <s v="1175Vilares Roberto5"/>
    <m/>
    <m/>
    <m/>
    <x v="4"/>
    <s v="Service, cambio de aceite y filtros. Control del vehículo.   "/>
    <m/>
    <m/>
    <m/>
    <m/>
    <m/>
    <m/>
    <m/>
    <m/>
    <n v="0"/>
    <m/>
    <m/>
    <n v="0"/>
    <n v="25000"/>
    <n v="0"/>
    <n v="0"/>
    <n v="0"/>
    <n v="0"/>
    <n v="0"/>
  </r>
  <r>
    <x v="62"/>
    <n v="1"/>
    <x v="15"/>
    <x v="51"/>
    <s v="1176Integral Agropecuaria1"/>
    <s v="AD813TG"/>
    <s v="Toyota"/>
    <n v="208394"/>
    <x v="6"/>
    <s v="Service cambio de aceite y filtros."/>
    <m/>
    <s v="Aceite motor 5w30"/>
    <s v="Taller"/>
    <n v="1250"/>
    <s v="Service"/>
    <n v="0.2"/>
    <n v="8"/>
    <n v="5500"/>
    <n v="44000"/>
    <n v="1"/>
    <n v="30000"/>
    <n v="30000"/>
    <n v="30000"/>
    <n v="10000"/>
    <n v="13750"/>
    <n v="66500"/>
    <n v="30000"/>
    <n v="96500"/>
  </r>
  <r>
    <x v="62"/>
    <n v="2"/>
    <x v="15"/>
    <x v="51"/>
    <s v="1176Integral Agropecuaria2"/>
    <m/>
    <m/>
    <m/>
    <x v="7"/>
    <s v="Service cambio de aceite y filtros. Control del vehículo."/>
    <m/>
    <s v="Kit de filtros"/>
    <s v="Taller"/>
    <n v="12500"/>
    <m/>
    <n v="0.8"/>
    <n v="1"/>
    <n v="22500"/>
    <n v="22500"/>
    <m/>
    <m/>
    <n v="0"/>
    <n v="30000"/>
    <n v="12500"/>
    <n v="0"/>
    <n v="0"/>
    <n v="0"/>
    <n v="0"/>
  </r>
  <r>
    <x v="62"/>
    <n v="3"/>
    <x v="15"/>
    <x v="51"/>
    <s v="1176Integral Agropecuaria3"/>
    <m/>
    <m/>
    <m/>
    <x v="140"/>
    <s v="Service cambio de aceite y filtros. Control del vehículo. Engrase y rotación."/>
    <m/>
    <m/>
    <m/>
    <m/>
    <m/>
    <m/>
    <m/>
    <m/>
    <n v="0"/>
    <m/>
    <m/>
    <n v="0"/>
    <n v="30000"/>
    <n v="0"/>
    <n v="0"/>
    <n v="0"/>
    <n v="0"/>
    <n v="0"/>
  </r>
  <r>
    <x v="63"/>
    <n v="1"/>
    <x v="15"/>
    <x v="52"/>
    <s v="1177Municipalidad Laboulaye1"/>
    <s v="AD310CN"/>
    <s v="Gol trend"/>
    <m/>
    <x v="1"/>
    <s v="Control general del vehículo."/>
    <m/>
    <s v="Aceite motor "/>
    <s v="Propio cliente"/>
    <n v="0"/>
    <s v="Service"/>
    <n v="0"/>
    <n v="4"/>
    <m/>
    <n v="0"/>
    <n v="1"/>
    <n v="51000"/>
    <n v="51000"/>
    <n v="51000"/>
    <n v="0"/>
    <n v="0"/>
    <n v="0"/>
    <n v="51000"/>
    <n v="51000"/>
  </r>
  <r>
    <x v="63"/>
    <n v="2"/>
    <x v="15"/>
    <x v="52"/>
    <s v="1177Municipalidad Laboulaye2"/>
    <m/>
    <m/>
    <n v="38711"/>
    <x v="33"/>
    <s v="Control general del vehículo. Control tren delantero."/>
    <m/>
    <s v="Filtro aceite 10W40"/>
    <s v="Propio cliente"/>
    <n v="0"/>
    <m/>
    <n v="0"/>
    <n v="4"/>
    <m/>
    <n v="0"/>
    <m/>
    <m/>
    <n v="0"/>
    <n v="51000"/>
    <n v="0"/>
    <n v="0"/>
    <n v="0"/>
    <n v="0"/>
    <n v="0"/>
  </r>
  <r>
    <x v="63"/>
    <n v="3"/>
    <x v="15"/>
    <x v="52"/>
    <s v="1177Municipalidad Laboulaye3"/>
    <m/>
    <m/>
    <m/>
    <x v="141"/>
    <s v="Control general del vehículo. Control tren delantero. Cambios bieletas barra estabilizadora lado derecho."/>
    <m/>
    <s v="Filtro aire"/>
    <s v="Propio cliente"/>
    <n v="0"/>
    <m/>
    <n v="0"/>
    <n v="1"/>
    <m/>
    <n v="0"/>
    <m/>
    <m/>
    <n v="0"/>
    <n v="51000"/>
    <n v="0"/>
    <n v="0"/>
    <n v="0"/>
    <n v="0"/>
    <n v="0"/>
  </r>
  <r>
    <x v="63"/>
    <n v="4"/>
    <x v="15"/>
    <x v="52"/>
    <s v="1177Municipalidad Laboulaye4"/>
    <m/>
    <m/>
    <m/>
    <x v="142"/>
    <s v="Control general del vehículo. Control tren delantero. Cambios bieletas barra estabilizadora lado derecho. Cambiar líquido refrigerante, limpieza y purgado del circuito."/>
    <m/>
    <s v="Filtro nafta"/>
    <s v="Propio cliente"/>
    <n v="0"/>
    <m/>
    <n v="0"/>
    <n v="1"/>
    <m/>
    <n v="0"/>
    <m/>
    <m/>
    <n v="0"/>
    <n v="51000"/>
    <n v="0"/>
    <n v="0"/>
    <n v="0"/>
    <n v="0"/>
    <n v="0"/>
  </r>
  <r>
    <x v="63"/>
    <n v="5"/>
    <x v="15"/>
    <x v="52"/>
    <s v="1177Municipalidad Laboulaye5"/>
    <m/>
    <m/>
    <m/>
    <x v="6"/>
    <s v="Control general del vehículo. Control tren delantero. Cambios bieletas barra estabilizadora lado derecho. Cambiar líquido refrigerante, limpieza y purgado del circuito. Service cambio de aceite y filtros."/>
    <m/>
    <s v="Filtro pólen"/>
    <s v="Propio cliente"/>
    <n v="0"/>
    <m/>
    <n v="0"/>
    <n v="1"/>
    <m/>
    <n v="0"/>
    <m/>
    <m/>
    <n v="0"/>
    <n v="51000"/>
    <n v="0"/>
    <n v="0"/>
    <n v="0"/>
    <n v="0"/>
    <n v="0"/>
  </r>
  <r>
    <x v="63"/>
    <n v="6"/>
    <x v="15"/>
    <x v="52"/>
    <s v="1177Municipalidad Laboulaye6"/>
    <m/>
    <m/>
    <m/>
    <x v="4"/>
    <s v="Control general del vehículo. Control tren delantero. Cambios bieletas barra estabilizadora lado derecho. Cambiar líquido refrigerante, limpieza y purgado del circuito. Service cambio de aceite y filtros. "/>
    <m/>
    <s v="Bieleta barra estabilizadora"/>
    <s v="Propio cliente"/>
    <m/>
    <m/>
    <n v="0"/>
    <n v="1"/>
    <m/>
    <n v="0"/>
    <m/>
    <m/>
    <n v="0"/>
    <n v="51000"/>
    <n v="0"/>
    <n v="0"/>
    <n v="0"/>
    <n v="0"/>
    <n v="0"/>
  </r>
  <r>
    <x v="63"/>
    <n v="7"/>
    <x v="15"/>
    <x v="52"/>
    <s v="1177Municipalidad Laboulaye7"/>
    <m/>
    <m/>
    <m/>
    <x v="4"/>
    <s v="Control general del vehículo. Control tren delantero. Cambios bieletas barra estabilizadora lado derecho. Cambiar líquido refrigerante, limpieza y purgado del circuito. Service cambio de aceite y filtros.  "/>
    <m/>
    <s v="Liquido refrigerante XL"/>
    <s v="Propio cliente"/>
    <m/>
    <m/>
    <n v="0"/>
    <n v="2"/>
    <m/>
    <n v="0"/>
    <m/>
    <m/>
    <n v="0"/>
    <n v="51000"/>
    <n v="0"/>
    <n v="0"/>
    <n v="0"/>
    <n v="0"/>
    <n v="0"/>
  </r>
  <r>
    <x v="63"/>
    <n v="8"/>
    <x v="15"/>
    <x v="52"/>
    <s v="1177Municipalidad Laboulaye8"/>
    <m/>
    <m/>
    <m/>
    <x v="4"/>
    <s v="Control general del vehículo. Control tren delantero. Cambios bieletas barra estabilizadora lado derecho. Cambiar líquido refrigerante, limpieza y purgado del circuito. Service cambio de aceite y filtros.   "/>
    <m/>
    <s v="Agua destilada XL"/>
    <s v="Propio cliente"/>
    <n v="0"/>
    <m/>
    <n v="0"/>
    <n v="5"/>
    <m/>
    <n v="0"/>
    <m/>
    <m/>
    <n v="0"/>
    <n v="51000"/>
    <n v="0"/>
    <n v="0"/>
    <n v="0"/>
    <n v="0"/>
    <n v="0"/>
  </r>
  <r>
    <x v="64"/>
    <n v="1"/>
    <x v="15"/>
    <x v="1"/>
    <s v="1178transporte Palloni1"/>
    <n v="903"/>
    <s v="kangoo roja"/>
    <m/>
    <x v="22"/>
    <s v="Desarmar suspensión lado izquierdo."/>
    <m/>
    <m/>
    <s v="Propio cliente"/>
    <m/>
    <s v="Otros"/>
    <n v="0"/>
    <m/>
    <m/>
    <n v="0"/>
    <m/>
    <m/>
    <n v="0"/>
    <n v="0"/>
    <n v="0"/>
    <n v="0"/>
    <n v="0"/>
    <n v="20000"/>
    <n v="20000"/>
  </r>
  <r>
    <x v="64"/>
    <n v="2"/>
    <x v="15"/>
    <x v="1"/>
    <s v="1178transporte Palloni2"/>
    <m/>
    <m/>
    <m/>
    <x v="143"/>
    <s v="Desarmar suspensión lado izquierdo. Cambiar ambos bujes de parrilla inferior y bujes de punta barra estabilizadora."/>
    <m/>
    <m/>
    <s v="Propio cliente"/>
    <m/>
    <m/>
    <n v="0"/>
    <m/>
    <m/>
    <n v="0"/>
    <n v="1"/>
    <n v="20000"/>
    <n v="20000"/>
    <n v="20000"/>
    <n v="0"/>
    <n v="0"/>
    <n v="0"/>
    <n v="0"/>
    <n v="0"/>
  </r>
  <r>
    <x v="64"/>
    <n v="3"/>
    <x v="15"/>
    <x v="1"/>
    <s v="1178transporte Palloni3"/>
    <m/>
    <m/>
    <m/>
    <x v="33"/>
    <s v="Desarmar suspensión lado izquierdo. Cambiar ambos bujes de parrilla inferior y bujes de punta barra estabilizadora. Control tren delantero."/>
    <m/>
    <m/>
    <s v="Propio cliente"/>
    <m/>
    <m/>
    <n v="0"/>
    <m/>
    <m/>
    <n v="0"/>
    <m/>
    <m/>
    <n v="0"/>
    <n v="20000"/>
    <n v="0"/>
    <n v="0"/>
    <n v="0"/>
    <n v="0"/>
    <n v="0"/>
  </r>
  <r>
    <x v="64"/>
    <n v="4"/>
    <x v="15"/>
    <x v="1"/>
    <s v="1178transporte Palloni4"/>
    <m/>
    <m/>
    <m/>
    <x v="144"/>
    <s v="Desarmar suspensión lado izquierdo. Cambiar ambos bujes de parrilla inferior y bujes de punta barra estabilizadora. Control tren delantero. Cambiar soporte caja velocidad inferior."/>
    <m/>
    <m/>
    <s v="Propio cliente"/>
    <m/>
    <m/>
    <n v="0"/>
    <m/>
    <m/>
    <n v="0"/>
    <m/>
    <m/>
    <n v="0"/>
    <n v="20000"/>
    <n v="0"/>
    <n v="0"/>
    <n v="0"/>
    <n v="0"/>
    <n v="0"/>
  </r>
  <r>
    <x v="65"/>
    <n v="1"/>
    <x v="16"/>
    <x v="53"/>
    <s v="1179Merlo Teresa1"/>
    <s v="GZC846"/>
    <s v="Peugeot 307"/>
    <n v="119616"/>
    <x v="145"/>
    <s v="Service cambio de aceite y filtros. "/>
    <m/>
    <s v="Aceite motor 10w40"/>
    <s v="Taller"/>
    <n v="1360"/>
    <s v="Service"/>
    <n v="1.2977941176470589"/>
    <n v="4.5"/>
    <n v="3125"/>
    <n v="14062.5"/>
    <n v="1"/>
    <n v="20000"/>
    <n v="20000"/>
    <n v="20000"/>
    <n v="6120"/>
    <n v="9960"/>
    <n v="32862.5"/>
    <n v="20000"/>
    <n v="52862.5"/>
  </r>
  <r>
    <x v="65"/>
    <n v="2"/>
    <x v="16"/>
    <x v="53"/>
    <s v="1179Merlo Teresa2"/>
    <m/>
    <m/>
    <m/>
    <x v="7"/>
    <s v="Service cambio de aceite y filtros.  Control del vehículo."/>
    <m/>
    <s v="Filtro aceite"/>
    <s v="Taller"/>
    <n v="1800"/>
    <m/>
    <n v="0.88888888888888884"/>
    <n v="1"/>
    <n v="3400"/>
    <n v="3400"/>
    <m/>
    <m/>
    <n v="0"/>
    <n v="20000"/>
    <n v="1800"/>
    <n v="0"/>
    <n v="0"/>
    <n v="0"/>
    <n v="0"/>
  </r>
  <r>
    <x v="65"/>
    <n v="3"/>
    <x v="16"/>
    <x v="53"/>
    <s v="1179Merlo Teresa3"/>
    <m/>
    <m/>
    <m/>
    <x v="98"/>
    <s v="Service cambio de aceite y filtros.  Control del vehículo. Rotación."/>
    <m/>
    <s v="Filtro aire"/>
    <s v="Taller"/>
    <n v="2400"/>
    <m/>
    <n v="1.4166666666666667"/>
    <n v="1"/>
    <n v="5800"/>
    <n v="5800"/>
    <m/>
    <m/>
    <n v="0"/>
    <n v="20000"/>
    <n v="2400"/>
    <n v="0"/>
    <n v="0"/>
    <n v="0"/>
    <n v="0"/>
  </r>
  <r>
    <x v="65"/>
    <n v="4"/>
    <x v="16"/>
    <x v="53"/>
    <s v="1179Merlo Teresa4"/>
    <m/>
    <m/>
    <m/>
    <x v="4"/>
    <s v="Service cambio de aceite y filtros.  Control del vehículo. Rotación. "/>
    <m/>
    <s v="Filtro gasoil"/>
    <s v="Taller"/>
    <n v="2400"/>
    <m/>
    <n v="1.75"/>
    <n v="1"/>
    <n v="6600"/>
    <n v="6600"/>
    <m/>
    <m/>
    <n v="0"/>
    <n v="20000"/>
    <n v="2400"/>
    <n v="0"/>
    <n v="0"/>
    <n v="0"/>
    <n v="0"/>
  </r>
  <r>
    <x v="65"/>
    <n v="5"/>
    <x v="16"/>
    <x v="53"/>
    <s v="1179Merlo Teresa5"/>
    <m/>
    <m/>
    <m/>
    <x v="4"/>
    <s v="Service cambio de aceite y filtros.  Control del vehículo. Rotación.  "/>
    <m/>
    <s v="Filtro pólen"/>
    <s v="Taller"/>
    <n v="2000"/>
    <m/>
    <n v="0.5"/>
    <n v="1"/>
    <n v="3000"/>
    <n v="3000"/>
    <m/>
    <m/>
    <n v="0"/>
    <n v="20000"/>
    <n v="2000"/>
    <n v="0"/>
    <n v="0"/>
    <n v="0"/>
    <n v="0"/>
  </r>
  <r>
    <x v="66"/>
    <n v="1"/>
    <x v="16"/>
    <x v="54"/>
    <s v="1180Bertaina Jesica1"/>
    <s v="AC618TP"/>
    <s v="Fiesta Kinetic"/>
    <n v="38379"/>
    <x v="6"/>
    <s v="Service cambio de aceite y filtros."/>
    <m/>
    <s v="Aceite motor 5w30"/>
    <s v="Taller"/>
    <n v="2366"/>
    <s v="Service"/>
    <n v="0.32079459002535926"/>
    <n v="4.5"/>
    <n v="3125"/>
    <n v="14062.5"/>
    <m/>
    <m/>
    <n v="0"/>
    <n v="0"/>
    <n v="10647"/>
    <n v="11886"/>
    <n v="28762.5"/>
    <n v="25000"/>
    <n v="53762.5"/>
  </r>
  <r>
    <x v="66"/>
    <n v="2"/>
    <x v="16"/>
    <x v="54"/>
    <s v="1180Bertaina Jesica2"/>
    <m/>
    <m/>
    <m/>
    <x v="92"/>
    <s v="Service cambio de aceite y filtros. Control de vehículo."/>
    <m/>
    <s v="Filtro aceite"/>
    <s v="Barotto"/>
    <n v="2720"/>
    <m/>
    <n v="0.25"/>
    <n v="1"/>
    <n v="3400"/>
    <n v="3400"/>
    <n v="1"/>
    <n v="25000"/>
    <n v="25000"/>
    <n v="25000"/>
    <n v="2720"/>
    <n v="0"/>
    <n v="0"/>
    <n v="0"/>
    <n v="0"/>
  </r>
  <r>
    <x v="66"/>
    <n v="3"/>
    <x v="16"/>
    <x v="54"/>
    <s v="1180Bertaina Jesica3"/>
    <m/>
    <m/>
    <m/>
    <x v="90"/>
    <s v="Service cambio de aceite y filtros. Control de vehículo. Control de bujías."/>
    <m/>
    <s v="Filtro aire"/>
    <s v="Taller"/>
    <n v="2400"/>
    <m/>
    <n v="1.0416666666666667"/>
    <n v="1"/>
    <n v="4900"/>
    <n v="4900"/>
    <m/>
    <m/>
    <n v="0"/>
    <n v="25000"/>
    <n v="2400"/>
    <n v="0"/>
    <n v="0"/>
    <n v="0"/>
    <n v="0"/>
  </r>
  <r>
    <x v="66"/>
    <n v="4"/>
    <x v="16"/>
    <x v="54"/>
    <s v="1180Bertaina Jesica4"/>
    <m/>
    <m/>
    <m/>
    <x v="89"/>
    <s v="Service cambio de aceite y filtros. Control de vehículo. Control de bujías. Lavado del motor. "/>
    <m/>
    <s v="Filtro nafta"/>
    <s v="Taller"/>
    <n v="2400"/>
    <m/>
    <n v="0.45833333333333331"/>
    <n v="1"/>
    <n v="3500"/>
    <n v="3500"/>
    <m/>
    <m/>
    <n v="0"/>
    <n v="25000"/>
    <n v="2400"/>
    <n v="0"/>
    <n v="0"/>
    <n v="0"/>
    <n v="0"/>
  </r>
  <r>
    <x v="66"/>
    <n v="5"/>
    <x v="16"/>
    <x v="54"/>
    <s v="1180Bertaina Jesica5"/>
    <m/>
    <m/>
    <m/>
    <x v="146"/>
    <s v="Service cambio de aceite y filtros. Control de vehículo. Control de bujías. Lavado del motor.  Control del tren delantero y alineación."/>
    <m/>
    <s v="Filtro pólen"/>
    <s v="Taller"/>
    <n v="2000"/>
    <m/>
    <n v="0.45"/>
    <n v="1"/>
    <n v="2900"/>
    <n v="2900"/>
    <m/>
    <m/>
    <n v="0"/>
    <n v="25000"/>
    <n v="2000"/>
    <n v="0"/>
    <n v="0"/>
    <n v="0"/>
    <n v="0"/>
  </r>
  <r>
    <x v="67"/>
    <n v="1"/>
    <x v="17"/>
    <x v="55"/>
    <s v="1181Medic1"/>
    <m/>
    <s v="Techo Alto"/>
    <m/>
    <x v="147"/>
    <s v="Desarmar suspensión lado derecha."/>
    <m/>
    <m/>
    <m/>
    <m/>
    <s v="Otros"/>
    <m/>
    <m/>
    <m/>
    <n v="0"/>
    <m/>
    <m/>
    <n v="0"/>
    <n v="0"/>
    <n v="0"/>
    <n v="0"/>
    <n v="0"/>
    <n v="20000"/>
    <n v="20000"/>
  </r>
  <r>
    <x v="67"/>
    <n v="2"/>
    <x v="17"/>
    <x v="55"/>
    <s v="1181Medic2"/>
    <m/>
    <m/>
    <m/>
    <x v="148"/>
    <s v="Desarmar suspensión lado derecha. Cambiar bolilleros y retén de rueda delantero derecho."/>
    <m/>
    <m/>
    <m/>
    <m/>
    <m/>
    <m/>
    <m/>
    <m/>
    <n v="0"/>
    <n v="1"/>
    <n v="20000"/>
    <n v="20000"/>
    <n v="20000"/>
    <n v="0"/>
    <n v="0"/>
    <n v="0"/>
    <n v="0"/>
    <n v="0"/>
  </r>
  <r>
    <x v="67"/>
    <n v="3"/>
    <x v="17"/>
    <x v="55"/>
    <s v="1181Medic3"/>
    <m/>
    <m/>
    <m/>
    <x v="149"/>
    <s v="Desarmar suspensión lado derecha. Cambiar bolilleros y retén de rueda delantero derecho. Armado total."/>
    <m/>
    <m/>
    <m/>
    <m/>
    <m/>
    <m/>
    <m/>
    <m/>
    <n v="0"/>
    <m/>
    <m/>
    <n v="0"/>
    <n v="20000"/>
    <n v="0"/>
    <n v="0"/>
    <n v="0"/>
    <n v="0"/>
    <n v="0"/>
  </r>
  <r>
    <x v="68"/>
    <n v="1"/>
    <x v="17"/>
    <x v="55"/>
    <s v="1182Medic1"/>
    <m/>
    <m/>
    <m/>
    <x v="150"/>
    <s v="Sacar caja de velocidad."/>
    <m/>
    <m/>
    <m/>
    <m/>
    <s v="Otros"/>
    <m/>
    <m/>
    <m/>
    <n v="0"/>
    <m/>
    <m/>
    <n v="0"/>
    <n v="0"/>
    <n v="0"/>
    <n v="12000"/>
    <n v="23000"/>
    <n v="85000"/>
    <n v="108000"/>
  </r>
  <r>
    <x v="68"/>
    <n v="2"/>
    <x v="17"/>
    <x v="55"/>
    <s v="1182Medic2"/>
    <m/>
    <m/>
    <m/>
    <x v="151"/>
    <s v="Sacar caja de velocidad. Placa de disco crapodina, construir seguro de crapodina nuevo."/>
    <m/>
    <s v="Aceite caja de velocidad"/>
    <s v="Taller"/>
    <n v="12000"/>
    <m/>
    <n v="0.25"/>
    <n v="1"/>
    <n v="15000"/>
    <n v="15000"/>
    <n v="1"/>
    <n v="85000"/>
    <n v="85000"/>
    <n v="85000"/>
    <n v="12000"/>
    <n v="0"/>
    <n v="0"/>
    <n v="0"/>
    <n v="0"/>
  </r>
  <r>
    <x v="68"/>
    <n v="3"/>
    <x v="17"/>
    <x v="55"/>
    <s v="1182Medic3"/>
    <m/>
    <m/>
    <m/>
    <x v="152"/>
    <s v="Sacar caja de velocidad. Placa de disco crapodina, construir seguro de crapodina nuevo. rectificar alojamiento de seguro en placa de embrague."/>
    <m/>
    <s v="Trabajo torneria"/>
    <m/>
    <n v="0"/>
    <m/>
    <m/>
    <n v="1"/>
    <n v="8000"/>
    <n v="8000"/>
    <m/>
    <m/>
    <n v="0"/>
    <n v="85000"/>
    <n v="0"/>
    <n v="0"/>
    <n v="0"/>
    <n v="0"/>
    <n v="0"/>
  </r>
  <r>
    <x v="68"/>
    <n v="4"/>
    <x v="17"/>
    <x v="55"/>
    <s v="1182Medic4"/>
    <m/>
    <m/>
    <m/>
    <x v="153"/>
    <s v="Sacar caja de velocidad. Placa de disco crapodina, construir seguro de crapodina nuevo. rectificar alojamiento de seguro en placa de embrague. Armado total"/>
    <m/>
    <m/>
    <m/>
    <m/>
    <m/>
    <m/>
    <m/>
    <m/>
    <n v="0"/>
    <m/>
    <m/>
    <n v="0"/>
    <n v="85000"/>
    <n v="0"/>
    <n v="0"/>
    <n v="0"/>
    <n v="0"/>
    <n v="0"/>
  </r>
  <r>
    <x v="69"/>
    <n v="1"/>
    <x v="17"/>
    <x v="56"/>
    <s v="1183Goico Ana Paula1"/>
    <m/>
    <s v="Corsa"/>
    <m/>
    <x v="154"/>
    <s v="Auxilio y cambiar bateria."/>
    <m/>
    <s v="Bateria"/>
    <s v="Atilio Lucero"/>
    <n v="50000"/>
    <s v="Otros"/>
    <n v="0"/>
    <n v="1"/>
    <n v="50000"/>
    <n v="50000"/>
    <m/>
    <m/>
    <n v="0"/>
    <n v="0"/>
    <n v="50000"/>
    <n v="50000"/>
    <n v="50000"/>
    <n v="0"/>
    <n v="50000"/>
  </r>
  <r>
    <x v="70"/>
    <n v="1"/>
    <x v="17"/>
    <x v="57"/>
    <s v="1184Mainero Rodolfo1"/>
    <s v="AA621YA"/>
    <s v="Cruze"/>
    <n v="175272"/>
    <x v="6"/>
    <s v="Service cambio de aceite y filtros."/>
    <m/>
    <s v="Aceite motor 5w30"/>
    <s v="Taller"/>
    <n v="2366"/>
    <s v="Service"/>
    <n v="1.7472527472527473"/>
    <n v="4.5"/>
    <n v="6500"/>
    <n v="29250"/>
    <n v="1"/>
    <n v="26000"/>
    <n v="26000"/>
    <n v="26000"/>
    <n v="10647"/>
    <n v="19166"/>
    <n v="50750"/>
    <n v="26000"/>
    <n v="76750"/>
  </r>
  <r>
    <x v="70"/>
    <n v="2"/>
    <x v="17"/>
    <x v="57"/>
    <s v="1184Mainero Rodolfo2"/>
    <m/>
    <m/>
    <m/>
    <x v="7"/>
    <s v="Service cambio de aceite y filtros. Control del vehículo."/>
    <m/>
    <s v="Kit filtros"/>
    <s v="Taller"/>
    <n v="16800"/>
    <m/>
    <n v="0.27976190476190477"/>
    <n v="1"/>
    <n v="21500"/>
    <n v="21500"/>
    <m/>
    <m/>
    <n v="0"/>
    <n v="26000"/>
    <n v="16800"/>
    <n v="0"/>
    <n v="0"/>
    <n v="0"/>
    <n v="0"/>
  </r>
  <r>
    <x v="70"/>
    <n v="3"/>
    <x v="17"/>
    <x v="57"/>
    <s v="1184Mainero Rodolfo3"/>
    <m/>
    <m/>
    <m/>
    <x v="89"/>
    <s v="Service cambio de aceite y filtros. Control del vehículo. Lavado del motor. "/>
    <m/>
    <m/>
    <m/>
    <m/>
    <m/>
    <m/>
    <m/>
    <m/>
    <n v="0"/>
    <m/>
    <m/>
    <n v="0"/>
    <n v="26000"/>
    <n v="0"/>
    <n v="0"/>
    <n v="0"/>
    <n v="0"/>
    <n v="0"/>
  </r>
  <r>
    <x v="70"/>
    <n v="4"/>
    <x v="17"/>
    <x v="57"/>
    <s v="1184Mainero Rodolfo4"/>
    <m/>
    <m/>
    <m/>
    <x v="98"/>
    <s v="Service cambio de aceite y filtros. Control del vehículo. Lavado del motor.  Rotación."/>
    <m/>
    <m/>
    <m/>
    <m/>
    <m/>
    <m/>
    <m/>
    <m/>
    <n v="0"/>
    <m/>
    <m/>
    <n v="0"/>
    <n v="26000"/>
    <n v="0"/>
    <n v="0"/>
    <n v="0"/>
    <n v="0"/>
    <n v="0"/>
  </r>
  <r>
    <x v="71"/>
    <n v="1"/>
    <x v="17"/>
    <x v="58"/>
    <s v="1185Duran1"/>
    <m/>
    <s v="Virtus"/>
    <m/>
    <x v="88"/>
    <s v="Cambiar pastillas de freno."/>
    <m/>
    <s v="Pastillas de freno"/>
    <s v="Rc distribuciones"/>
    <n v="18000"/>
    <s v="Otros"/>
    <n v="0"/>
    <n v="1"/>
    <n v="18000"/>
    <n v="18000"/>
    <m/>
    <m/>
    <n v="0"/>
    <n v="0"/>
    <n v="18000"/>
    <n v="22436.666666666668"/>
    <n v="27600"/>
    <n v="24000"/>
    <n v="51600"/>
  </r>
  <r>
    <x v="71"/>
    <n v="2"/>
    <x v="17"/>
    <x v="58"/>
    <s v="1185Duran2"/>
    <m/>
    <m/>
    <m/>
    <x v="59"/>
    <s v="Cambiar pastillas de freno. Cambiar líquido refrigerante."/>
    <m/>
    <s v="Lámpara guiño delantera izquierda"/>
    <s v="Atilio Lucero"/>
    <n v="1620"/>
    <m/>
    <n v="0.1111111111111111"/>
    <n v="1"/>
    <n v="1800"/>
    <n v="1800"/>
    <m/>
    <m/>
    <n v="0"/>
    <n v="0"/>
    <n v="1620"/>
    <n v="0"/>
    <n v="0"/>
    <n v="0"/>
    <n v="0"/>
  </r>
  <r>
    <x v="71"/>
    <n v="3"/>
    <x v="17"/>
    <x v="58"/>
    <s v="1185Duran3"/>
    <m/>
    <m/>
    <m/>
    <x v="155"/>
    <s v="Cambiar pastillas de freno. Cambiar líquido refrigerante. Cambiar guiño de lado izquierdo."/>
    <m/>
    <s v="Lámpara posición trasera derecha"/>
    <s v="Taller"/>
    <n v="666.66666666666674"/>
    <m/>
    <n v="0.2"/>
    <n v="1"/>
    <n v="800"/>
    <n v="800"/>
    <m/>
    <m/>
    <n v="0"/>
    <n v="0"/>
    <n v="666.66666666666674"/>
    <n v="0"/>
    <n v="0"/>
    <n v="0"/>
    <n v="0"/>
  </r>
  <r>
    <x v="71"/>
    <n v="4"/>
    <x v="17"/>
    <x v="58"/>
    <s v="1185Duran4"/>
    <m/>
    <m/>
    <m/>
    <x v="156"/>
    <s v="Cambiar pastillas de freno. Cambiar líquido refrigerante. Cambiar guiño de lado izquierdo. Luz de posición trasera derecha."/>
    <m/>
    <s v="Líquido refrigerante + agua destilada"/>
    <s v="Taller"/>
    <n v="2150"/>
    <m/>
    <n v="2.2558139534883721"/>
    <n v="1"/>
    <n v="7000"/>
    <n v="7000"/>
    <n v="1"/>
    <n v="24000"/>
    <n v="24000"/>
    <n v="24000"/>
    <n v="2150"/>
    <n v="0"/>
    <n v="0"/>
    <n v="0"/>
    <n v="0"/>
  </r>
  <r>
    <x v="72"/>
    <n v="1"/>
    <x v="17"/>
    <x v="59"/>
    <s v="1186Moretti Anabella1"/>
    <s v="KFX524"/>
    <s v="Toyota"/>
    <n v="407853"/>
    <x v="6"/>
    <s v="Service cambio de aceite y filtros."/>
    <m/>
    <s v="Aceite motor 10w40"/>
    <s v="Taller"/>
    <n v="1360"/>
    <s v="Service"/>
    <n v="1.6286764705882353"/>
    <n v="7"/>
    <n v="3575"/>
    <n v="25025"/>
    <m/>
    <m/>
    <n v="0"/>
    <n v="0"/>
    <n v="9520"/>
    <n v="48146.666666666664"/>
    <n v="85925"/>
    <n v="50000"/>
    <n v="135925"/>
  </r>
  <r>
    <x v="72"/>
    <n v="2"/>
    <x v="17"/>
    <x v="59"/>
    <s v="1186Moretti Anabella2"/>
    <m/>
    <m/>
    <m/>
    <x v="7"/>
    <s v="Service cambio de aceite y filtros. Control del vehículo."/>
    <m/>
    <s v="Kit filtros"/>
    <s v="Taller"/>
    <n v="16800"/>
    <m/>
    <n v="0.39880952380952384"/>
    <n v="1"/>
    <n v="23500"/>
    <n v="23500"/>
    <n v="1"/>
    <n v="50000"/>
    <n v="50000"/>
    <n v="50000"/>
    <n v="16800"/>
    <n v="0"/>
    <n v="0"/>
    <n v="0"/>
    <n v="0"/>
  </r>
  <r>
    <x v="72"/>
    <n v="3"/>
    <x v="17"/>
    <x v="59"/>
    <s v="1186Moretti Anabella3"/>
    <m/>
    <m/>
    <m/>
    <x v="157"/>
    <s v="Service cambio de aceite y filtros. Control del vehículo. Control del tren delantero."/>
    <m/>
    <s v="Rótula inferior lado izquierdo"/>
    <s v="Barotto"/>
    <n v="14880"/>
    <m/>
    <n v="0.25"/>
    <n v="1"/>
    <n v="18600"/>
    <n v="18600"/>
    <m/>
    <m/>
    <n v="0"/>
    <n v="50000"/>
    <n v="14880"/>
    <n v="0"/>
    <n v="0"/>
    <n v="0"/>
    <n v="0"/>
  </r>
  <r>
    <x v="72"/>
    <n v="4"/>
    <x v="17"/>
    <x v="59"/>
    <s v="1186Moretti Anabella4"/>
    <m/>
    <m/>
    <m/>
    <x v="158"/>
    <s v="Service cambio de aceite y filtros. Control del vehículo. Control del tren delantero. Cambiar rótula de suspensión inferior izquierda y superior izquierda."/>
    <m/>
    <s v="Rótula superior lado izquierdo"/>
    <s v="Barotto"/>
    <n v="13440"/>
    <m/>
    <n v="0.25"/>
    <n v="1"/>
    <n v="16800"/>
    <n v="16800"/>
    <m/>
    <m/>
    <n v="0"/>
    <n v="50000"/>
    <n v="13440"/>
    <n v="0"/>
    <n v="0"/>
    <n v="0"/>
    <n v="0"/>
  </r>
  <r>
    <x v="72"/>
    <n v="5"/>
    <x v="17"/>
    <x v="59"/>
    <s v="1186Moretti Anabella5"/>
    <m/>
    <m/>
    <m/>
    <x v="56"/>
    <s v="Service cambio de aceite y filtros. Control del vehículo. Control del tren delantero. Cambiar rótula de suspensión inferior izquierda y superior izquierda. Regular convergencia."/>
    <m/>
    <s v="Luz de baja lado izquierdo"/>
    <s v="Taller"/>
    <n v="1666.6666666666667"/>
    <m/>
    <n v="0.2"/>
    <n v="1"/>
    <n v="2000"/>
    <n v="2000"/>
    <m/>
    <m/>
    <n v="0"/>
    <n v="50000"/>
    <n v="1666.6666666666667"/>
    <n v="0"/>
    <n v="0"/>
    <n v="0"/>
    <n v="0"/>
  </r>
  <r>
    <x v="72"/>
    <n v="6"/>
    <x v="17"/>
    <x v="59"/>
    <s v="1186Moretti Anabella6"/>
    <m/>
    <m/>
    <m/>
    <x v="159"/>
    <s v="Service cambio de aceite y filtros. Control del vehículo. Control del tren delantero. Cambiar rótula de suspensión inferior izquierda y superior izquierda. Regular convergencia. Cambiar luz delantera izquierda."/>
    <m/>
    <m/>
    <m/>
    <m/>
    <m/>
    <m/>
    <m/>
    <m/>
    <n v="0"/>
    <m/>
    <m/>
    <n v="0"/>
    <n v="50000"/>
    <n v="0"/>
    <n v="0"/>
    <n v="0"/>
    <n v="0"/>
    <n v="0"/>
  </r>
  <r>
    <x v="73"/>
    <n v="1"/>
    <x v="18"/>
    <x v="48"/>
    <s v="1187Di Genaro Julio1"/>
    <m/>
    <m/>
    <m/>
    <x v="160"/>
    <s v="Cambiar amortiguador delantero derecho."/>
    <m/>
    <s v="Amortiguador delantero"/>
    <s v="Taller"/>
    <n v="23916.666666666668"/>
    <s v="Otros"/>
    <n v="0.2"/>
    <n v="1"/>
    <n v="28700"/>
    <n v="28700"/>
    <n v="1"/>
    <n v="15000"/>
    <n v="15000"/>
    <n v="15000"/>
    <n v="23916.666666666668"/>
    <n v="23916.666666666668"/>
    <n v="28700"/>
    <n v="15000"/>
    <n v="43700"/>
  </r>
  <r>
    <x v="73"/>
    <n v="2"/>
    <x v="18"/>
    <x v="48"/>
    <s v="1187Di Genaro Julio2"/>
    <m/>
    <m/>
    <m/>
    <x v="56"/>
    <s v="Cambiar amortiguador delantero derecho. Regular convergencia."/>
    <m/>
    <m/>
    <m/>
    <m/>
    <m/>
    <m/>
    <m/>
    <m/>
    <n v="0"/>
    <m/>
    <m/>
    <n v="0"/>
    <n v="15000"/>
    <n v="0"/>
    <n v="0"/>
    <n v="0"/>
    <n v="0"/>
    <n v="0"/>
  </r>
  <r>
    <x v="73"/>
    <n v="3"/>
    <x v="18"/>
    <x v="48"/>
    <s v="1187Di Genaro Julio3"/>
    <m/>
    <m/>
    <m/>
    <x v="161"/>
    <s v="Cambiar amortiguador delantero derecho. Regular convergencia. Controlar casoleta derecha. "/>
    <m/>
    <m/>
    <m/>
    <m/>
    <m/>
    <m/>
    <m/>
    <m/>
    <n v="0"/>
    <m/>
    <m/>
    <n v="0"/>
    <n v="15000"/>
    <n v="0"/>
    <n v="0"/>
    <n v="0"/>
    <n v="0"/>
    <n v="0"/>
  </r>
  <r>
    <x v="73"/>
    <n v="4"/>
    <x v="18"/>
    <x v="48"/>
    <s v="1187Di Genaro Julio4"/>
    <m/>
    <m/>
    <m/>
    <x v="149"/>
    <s v="Cambiar amortiguador delantero derecho. Regular convergencia. Controlar casoleta derecha.  Armado total."/>
    <m/>
    <m/>
    <m/>
    <m/>
    <m/>
    <m/>
    <m/>
    <m/>
    <n v="0"/>
    <m/>
    <m/>
    <n v="0"/>
    <n v="15000"/>
    <n v="0"/>
    <n v="0"/>
    <n v="0"/>
    <n v="0"/>
    <n v="0"/>
  </r>
  <r>
    <x v="74"/>
    <n v="1"/>
    <x v="18"/>
    <x v="48"/>
    <s v="1188Di Genaro Julio1"/>
    <m/>
    <m/>
    <m/>
    <x v="4"/>
    <n v="0"/>
    <m/>
    <s v="Escobillas"/>
    <s v="Taller"/>
    <n v="8400"/>
    <s v="Otros"/>
    <n v="0.2"/>
    <n v="2"/>
    <n v="10080"/>
    <n v="20160"/>
    <m/>
    <m/>
    <n v="0"/>
    <n v="0"/>
    <n v="16800"/>
    <n v="8400"/>
    <n v="20160"/>
    <n v="0"/>
    <n v="20160"/>
  </r>
  <r>
    <x v="75"/>
    <n v="1"/>
    <x v="18"/>
    <x v="60"/>
    <s v="1189Gimenez Javier1"/>
    <s v="AC172QG"/>
    <s v="Peugeot 208"/>
    <m/>
    <x v="33"/>
    <s v="Control tren delantero."/>
    <m/>
    <m/>
    <m/>
    <m/>
    <s v="Otros"/>
    <m/>
    <m/>
    <m/>
    <n v="0"/>
    <n v="1"/>
    <n v="30000"/>
    <n v="30000"/>
    <n v="30000"/>
    <n v="0"/>
    <n v="0"/>
    <n v="0"/>
    <n v="30000"/>
    <n v="30000"/>
  </r>
  <r>
    <x v="75"/>
    <n v="2"/>
    <x v="18"/>
    <x v="60"/>
    <s v="1189Gimenez Javier2"/>
    <m/>
    <m/>
    <m/>
    <x v="162"/>
    <s v="Control tren delantero. Sacar ambas parrillas de suspensión."/>
    <m/>
    <m/>
    <m/>
    <m/>
    <m/>
    <m/>
    <m/>
    <m/>
    <n v="0"/>
    <m/>
    <m/>
    <n v="0"/>
    <n v="30000"/>
    <n v="0"/>
    <n v="0"/>
    <n v="0"/>
    <n v="0"/>
    <n v="0"/>
  </r>
  <r>
    <x v="75"/>
    <n v="3"/>
    <x v="18"/>
    <x v="60"/>
    <s v="1189Gimenez Javier3"/>
    <m/>
    <m/>
    <m/>
    <x v="163"/>
    <s v="Control tren delantero. Sacar ambas parrillas de suspensión. Cambiar bujes."/>
    <m/>
    <m/>
    <m/>
    <m/>
    <m/>
    <m/>
    <m/>
    <m/>
    <n v="0"/>
    <m/>
    <m/>
    <n v="0"/>
    <n v="30000"/>
    <n v="0"/>
    <n v="0"/>
    <n v="0"/>
    <n v="0"/>
    <n v="0"/>
  </r>
  <r>
    <x v="75"/>
    <n v="4"/>
    <x v="18"/>
    <x v="60"/>
    <s v="1189Gimenez Javier4"/>
    <m/>
    <m/>
    <m/>
    <x v="164"/>
    <s v="Control tren delantero. Sacar ambas parrillas de suspensión. Cambiar bujes. Armado total. Regular convergencia."/>
    <m/>
    <m/>
    <m/>
    <m/>
    <m/>
    <m/>
    <m/>
    <m/>
    <n v="0"/>
    <m/>
    <m/>
    <n v="0"/>
    <n v="30000"/>
    <n v="0"/>
    <n v="0"/>
    <n v="0"/>
    <n v="0"/>
    <n v="0"/>
  </r>
  <r>
    <x v="76"/>
    <n v="1"/>
    <x v="19"/>
    <x v="61"/>
    <s v="1190Revol Juan1"/>
    <m/>
    <s v="Fox"/>
    <n v="44171"/>
    <x v="4"/>
    <n v="0"/>
    <m/>
    <m/>
    <m/>
    <m/>
    <s v="Service"/>
    <m/>
    <m/>
    <m/>
    <n v="0"/>
    <m/>
    <m/>
    <n v="0"/>
    <n v="0"/>
    <n v="0"/>
    <n v="13460"/>
    <n v="45300"/>
    <n v="30000"/>
    <n v="75300"/>
  </r>
  <r>
    <x v="76"/>
    <n v="2"/>
    <x v="19"/>
    <x v="61"/>
    <s v="1190Revol Juan2"/>
    <m/>
    <m/>
    <m/>
    <x v="6"/>
    <s v="0 Service cambio de aceite y filtros."/>
    <m/>
    <m/>
    <m/>
    <m/>
    <m/>
    <m/>
    <m/>
    <m/>
    <n v="0"/>
    <m/>
    <m/>
    <n v="0"/>
    <n v="0"/>
    <n v="0"/>
    <n v="0"/>
    <n v="0"/>
    <n v="0"/>
    <n v="0"/>
  </r>
  <r>
    <x v="76"/>
    <n v="3"/>
    <x v="19"/>
    <x v="61"/>
    <s v="1190Revol Juan3"/>
    <m/>
    <m/>
    <m/>
    <x v="1"/>
    <s v="0 Service cambio de aceite y filtros. Control general del vehículo."/>
    <m/>
    <s v="Aceite motor 10w40"/>
    <s v="Taller"/>
    <n v="1360"/>
    <m/>
    <n v="1.6286764705882353"/>
    <n v="4"/>
    <n v="3575"/>
    <n v="14300"/>
    <m/>
    <m/>
    <n v="0"/>
    <n v="0"/>
    <n v="5440"/>
    <n v="0"/>
    <n v="0"/>
    <n v="0"/>
    <n v="0"/>
  </r>
  <r>
    <x v="76"/>
    <n v="4"/>
    <x v="19"/>
    <x v="61"/>
    <s v="1190Revol Juan4"/>
    <m/>
    <m/>
    <m/>
    <x v="165"/>
    <s v="0 Service cambio de aceite y filtros. Control general del vehículo. Ajustar soporte escape trasero."/>
    <m/>
    <s v="Filtro aceite"/>
    <s v="Taller"/>
    <n v="1800"/>
    <m/>
    <n v="0.77777777777777779"/>
    <n v="1"/>
    <n v="3200"/>
    <n v="3200"/>
    <m/>
    <m/>
    <n v="0"/>
    <n v="0"/>
    <n v="1800"/>
    <n v="0"/>
    <n v="0"/>
    <n v="0"/>
    <n v="0"/>
  </r>
  <r>
    <x v="76"/>
    <n v="5"/>
    <x v="19"/>
    <x v="61"/>
    <s v="1190Revol Juan5"/>
    <m/>
    <m/>
    <m/>
    <x v="166"/>
    <s v="0 Service cambio de aceite y filtros. Control general del vehículo. Ajustar soporte escape trasero. Control tren delantero y de alineación y cambiar bujias de encendido."/>
    <m/>
    <s v="Filtro aire"/>
    <s v="Taller"/>
    <n v="2400"/>
    <m/>
    <n v="0.875"/>
    <n v="1"/>
    <n v="4500"/>
    <n v="4500"/>
    <n v="1"/>
    <n v="30000"/>
    <n v="30000"/>
    <n v="30000"/>
    <n v="2400"/>
    <n v="0"/>
    <n v="0"/>
    <n v="0"/>
    <n v="0"/>
  </r>
  <r>
    <x v="76"/>
    <n v="6"/>
    <x v="19"/>
    <x v="61"/>
    <s v="1190Revol Juan6"/>
    <m/>
    <m/>
    <m/>
    <x v="4"/>
    <s v="0 Service cambio de aceite y filtros. Control general del vehículo. Ajustar soporte escape trasero. Control tren delantero y de alineación y cambiar bujias de encendido. "/>
    <m/>
    <s v="Filtro nafta"/>
    <s v="Taller"/>
    <n v="2400"/>
    <m/>
    <n v="0.45833333333333331"/>
    <n v="1"/>
    <n v="3500"/>
    <n v="3500"/>
    <m/>
    <m/>
    <n v="0"/>
    <n v="30000"/>
    <n v="2400"/>
    <n v="0"/>
    <n v="0"/>
    <n v="0"/>
    <n v="0"/>
  </r>
  <r>
    <x v="76"/>
    <n v="7"/>
    <x v="19"/>
    <x v="61"/>
    <s v="1190Revol Juan7"/>
    <m/>
    <m/>
    <m/>
    <x v="4"/>
    <s v="0 Service cambio de aceite y filtros. Control general del vehículo. Ajustar soporte escape trasero. Control tren delantero y de alineación y cambiar bujias de encendido.  "/>
    <m/>
    <s v="Filtro pólen"/>
    <s v="Taller"/>
    <n v="2000"/>
    <m/>
    <n v="0.5"/>
    <n v="1"/>
    <n v="3000"/>
    <n v="3000"/>
    <m/>
    <m/>
    <n v="0"/>
    <n v="30000"/>
    <n v="2000"/>
    <n v="0"/>
    <n v="0"/>
    <n v="0"/>
    <n v="0"/>
  </r>
  <r>
    <x v="76"/>
    <n v="8"/>
    <x v="19"/>
    <x v="61"/>
    <s v="1190Revol Juan8"/>
    <m/>
    <m/>
    <m/>
    <x v="4"/>
    <s v="0 Service cambio de aceite y filtros. Control general del vehículo. Ajustar soporte escape trasero. Control tren delantero y de alineación y cambiar bujias de encendido.   "/>
    <m/>
    <s v="Bujias"/>
    <s v="Taller"/>
    <n v="3500"/>
    <s v="Otros"/>
    <n v="0.2"/>
    <n v="4"/>
    <n v="4200"/>
    <n v="16800"/>
    <m/>
    <m/>
    <n v="0"/>
    <n v="30000"/>
    <n v="14000"/>
    <n v="0"/>
    <n v="0"/>
    <n v="0"/>
    <n v="0"/>
  </r>
  <r>
    <x v="77"/>
    <n v="1"/>
    <x v="19"/>
    <x v="62"/>
    <s v="1191Guevara Mario1"/>
    <m/>
    <s v="gol "/>
    <m/>
    <x v="167"/>
    <s v="FN:1429 5/7/2023"/>
    <m/>
    <m/>
    <m/>
    <m/>
    <s v="Otros"/>
    <m/>
    <m/>
    <m/>
    <n v="0"/>
    <n v="1"/>
    <n v="9600"/>
    <n v="9600"/>
    <n v="9600"/>
    <n v="0"/>
    <n v="0"/>
    <n v="0"/>
    <n v="9600"/>
    <n v="9600"/>
  </r>
  <r>
    <x v="78"/>
    <n v="1"/>
    <x v="19"/>
    <x v="15"/>
    <s v="1192Rodriguez Jorge1"/>
    <s v="FCE245"/>
    <s v="Corsa"/>
    <m/>
    <x v="168"/>
    <s v="Controlar frenos traseros."/>
    <m/>
    <s v="Cilindros de freno"/>
    <s v="Barotto"/>
    <n v="6560"/>
    <s v="Otros"/>
    <n v="0.25"/>
    <n v="2"/>
    <n v="8200"/>
    <n v="16400"/>
    <m/>
    <m/>
    <n v="0"/>
    <n v="0"/>
    <n v="13120"/>
    <n v="39120"/>
    <n v="68900"/>
    <n v="53000"/>
    <n v="121900"/>
  </r>
  <r>
    <x v="78"/>
    <n v="2"/>
    <x v="19"/>
    <x v="15"/>
    <s v="1192Rodriguez Jorge2"/>
    <m/>
    <m/>
    <m/>
    <x v="169"/>
    <s v="Controlar frenos traseros. Cambiar ambos cilindros de frenos."/>
    <m/>
    <s v="Rótulas inferiores"/>
    <s v="Barotto"/>
    <n v="9440"/>
    <m/>
    <n v="0.25"/>
    <n v="2"/>
    <n v="11800"/>
    <n v="23600"/>
    <m/>
    <m/>
    <n v="0"/>
    <n v="0"/>
    <n v="18880"/>
    <n v="0"/>
    <n v="0"/>
    <n v="0"/>
    <n v="0"/>
  </r>
  <r>
    <x v="78"/>
    <n v="3"/>
    <x v="19"/>
    <x v="15"/>
    <s v="1192Rodriguez Jorge3"/>
    <m/>
    <m/>
    <m/>
    <x v="170"/>
    <s v="Controlar frenos traseros. Cambiar ambos cilindros de frenos. Regular cintas, controlar tren delantero."/>
    <m/>
    <s v="Extremo de dirección"/>
    <s v="Barotto"/>
    <n v="7040"/>
    <m/>
    <n v="0.25"/>
    <n v="1"/>
    <n v="8800"/>
    <n v="8800"/>
    <m/>
    <m/>
    <n v="0"/>
    <n v="0"/>
    <n v="7040"/>
    <n v="0"/>
    <n v="0"/>
    <n v="0"/>
    <n v="0"/>
  </r>
  <r>
    <x v="78"/>
    <n v="4"/>
    <x v="19"/>
    <x v="15"/>
    <s v="1192Rodriguez Jorge4"/>
    <m/>
    <m/>
    <m/>
    <x v="171"/>
    <s v="Controlar frenos traseros. Cambiar ambos cilindros de frenos. Regular cintas, controlar tren delantero. Cambiar ambas rótulas inferiores."/>
    <m/>
    <s v="Fuelle de homocinética"/>
    <s v="Barotto"/>
    <n v="2880"/>
    <m/>
    <n v="0.25"/>
    <n v="1"/>
    <n v="3600"/>
    <n v="3600"/>
    <m/>
    <m/>
    <n v="0"/>
    <n v="0"/>
    <n v="2880"/>
    <n v="0"/>
    <n v="0"/>
    <n v="0"/>
    <n v="0"/>
  </r>
  <r>
    <x v="78"/>
    <n v="5"/>
    <x v="19"/>
    <x v="15"/>
    <s v="1192Rodriguez Jorge5"/>
    <m/>
    <m/>
    <m/>
    <x v="172"/>
    <s v="Controlar frenos traseros. Cambiar ambos cilindros de frenos. Regular cintas, controlar tren delantero. Cambiar ambas rótulas inferiores. Extremo de dirección lado derecho y fuelle de homocinética ambos lados."/>
    <m/>
    <s v="Kit bolillero rueda trasera izquierda"/>
    <s v="Barotto"/>
    <n v="13200"/>
    <m/>
    <n v="0.25"/>
    <n v="1"/>
    <n v="16500"/>
    <n v="16500"/>
    <n v="1"/>
    <n v="53000"/>
    <n v="53000"/>
    <n v="53000"/>
    <n v="13200"/>
    <n v="0"/>
    <n v="0"/>
    <n v="0"/>
    <n v="0"/>
  </r>
  <r>
    <x v="78"/>
    <n v="6"/>
    <x v="19"/>
    <x v="15"/>
    <s v="1192Rodriguez Jorge6"/>
    <m/>
    <m/>
    <m/>
    <x v="173"/>
    <s v="Controlar frenos traseros. Cambiar ambos cilindros de frenos. Regular cintas, controlar tren delantero. Cambiar ambas rótulas inferiores. Extremo de dirección lado derecho y fuelle de homocinética ambos lados. Cambiar kit bolilleros rueda trasera izquierda."/>
    <m/>
    <m/>
    <m/>
    <m/>
    <m/>
    <m/>
    <m/>
    <m/>
    <n v="0"/>
    <m/>
    <m/>
    <n v="0"/>
    <n v="53000"/>
    <n v="0"/>
    <n v="0"/>
    <n v="0"/>
    <n v="0"/>
    <n v="0"/>
  </r>
  <r>
    <x v="78"/>
    <n v="7"/>
    <x v="19"/>
    <x v="15"/>
    <s v="1192Rodriguez Jorge7"/>
    <m/>
    <m/>
    <m/>
    <x v="56"/>
    <s v="Controlar frenos traseros. Cambiar ambos cilindros de frenos. Regular cintas, controlar tren delantero. Cambiar ambas rótulas inferiores. Extremo de dirección lado derecho y fuelle de homocinética ambos lados. Cambiar kit bolilleros rueda trasera izquierda. Regular convergencia."/>
    <m/>
    <m/>
    <m/>
    <m/>
    <m/>
    <m/>
    <m/>
    <m/>
    <n v="0"/>
    <m/>
    <m/>
    <n v="0"/>
    <n v="53000"/>
    <n v="0"/>
    <n v="0"/>
    <n v="0"/>
    <n v="0"/>
    <n v="0"/>
  </r>
  <r>
    <x v="79"/>
    <n v="1"/>
    <x v="13"/>
    <x v="63"/>
    <s v="1193Borzolino Celeste1"/>
    <n v="53932"/>
    <n v="208"/>
    <s v="OAL861"/>
    <x v="174"/>
    <s v="Servicio cambio de aceite y filtros."/>
    <m/>
    <s v="Aceite motor 15w40"/>
    <s v="Taller"/>
    <n v="900.75"/>
    <s v="Service"/>
    <n v="1.3868998057174577"/>
    <n v="4"/>
    <n v="2150"/>
    <n v="8600"/>
    <n v="1"/>
    <n v="30000"/>
    <n v="30000"/>
    <n v="30000"/>
    <n v="3603"/>
    <n v="20680.75"/>
    <n v="43100"/>
    <n v="30000"/>
    <n v="73100"/>
  </r>
  <r>
    <x v="79"/>
    <n v="2"/>
    <x v="13"/>
    <x v="63"/>
    <s v="1193Borzolino Celeste2"/>
    <m/>
    <m/>
    <m/>
    <x v="92"/>
    <s v="Servicio cambio de aceite y filtros. Control de vehículo."/>
    <m/>
    <s v="Filtro aceite"/>
    <s v="Rep Serrano"/>
    <n v="3200"/>
    <m/>
    <n v="0.25"/>
    <n v="1"/>
    <n v="4000"/>
    <n v="4000"/>
    <m/>
    <m/>
    <n v="0"/>
    <n v="30000"/>
    <n v="3200"/>
    <n v="0"/>
    <n v="0"/>
    <n v="0"/>
    <n v="0"/>
  </r>
  <r>
    <x v="79"/>
    <n v="3"/>
    <x v="13"/>
    <x v="63"/>
    <s v="1193Borzolino Celeste3"/>
    <m/>
    <m/>
    <m/>
    <x v="59"/>
    <s v="Servicio cambio de aceite y filtros. Control de vehículo. Cambiar líquido refrigerante."/>
    <m/>
    <s v="Filtro aire"/>
    <s v="Taller"/>
    <n v="2000"/>
    <m/>
    <n v="1.45"/>
    <n v="1"/>
    <n v="4900"/>
    <n v="4900"/>
    <m/>
    <m/>
    <n v="0"/>
    <n v="30000"/>
    <n v="2000"/>
    <n v="0"/>
    <n v="0"/>
    <n v="0"/>
    <n v="0"/>
  </r>
  <r>
    <x v="79"/>
    <n v="4"/>
    <x v="13"/>
    <x v="63"/>
    <s v="1193Borzolino Celeste4"/>
    <m/>
    <m/>
    <m/>
    <x v="175"/>
    <s v="Servicio cambio de aceite y filtros. Control de vehículo. Cambiar líquido refrigerante. Limpieza interior del block."/>
    <m/>
    <s v="Filtro nafta"/>
    <s v="Taller"/>
    <n v="2000"/>
    <m/>
    <n v="0.6"/>
    <n v="1"/>
    <n v="3200"/>
    <n v="3200"/>
    <m/>
    <m/>
    <n v="0"/>
    <n v="30000"/>
    <n v="2000"/>
    <n v="0"/>
    <n v="0"/>
    <n v="0"/>
    <n v="0"/>
  </r>
  <r>
    <x v="79"/>
    <n v="5"/>
    <x v="13"/>
    <x v="63"/>
    <s v="1193Borzolino Celeste5"/>
    <m/>
    <m/>
    <m/>
    <x v="88"/>
    <s v="Servicio cambio de aceite y filtros. Control de vehículo. Cambiar líquido refrigerante. Limpieza interior del block. Cambiar pastillas de freno."/>
    <m/>
    <s v="Filtro pólen"/>
    <s v="Taller"/>
    <n v="2000"/>
    <m/>
    <n v="1.9"/>
    <n v="1"/>
    <n v="5800"/>
    <n v="5800"/>
    <m/>
    <m/>
    <n v="0"/>
    <n v="30000"/>
    <n v="2000"/>
    <n v="0"/>
    <n v="0"/>
    <n v="0"/>
    <n v="0"/>
  </r>
  <r>
    <x v="79"/>
    <n v="6"/>
    <x v="13"/>
    <x v="63"/>
    <s v="1193Borzolino Celeste6"/>
    <m/>
    <m/>
    <m/>
    <x v="4"/>
    <s v="Servicio cambio de aceite y filtros. Control de vehículo. Cambiar líquido refrigerante. Limpieza interior del block. Cambiar pastillas de freno. "/>
    <m/>
    <s v="Líquido refrigerante + agua destilada"/>
    <s v="Taller"/>
    <n v="2900"/>
    <m/>
    <n v="1.4137931034482758"/>
    <n v="1"/>
    <n v="7000"/>
    <n v="7000"/>
    <m/>
    <m/>
    <n v="0"/>
    <n v="30000"/>
    <n v="2900"/>
    <n v="0"/>
    <n v="0"/>
    <n v="0"/>
    <n v="0"/>
  </r>
  <r>
    <x v="79"/>
    <n v="7"/>
    <x v="13"/>
    <x v="63"/>
    <s v="1193Borzolino Celeste7"/>
    <m/>
    <m/>
    <m/>
    <x v="4"/>
    <s v="Servicio cambio de aceite y filtros. Control de vehículo. Cambiar líquido refrigerante. Limpieza interior del block. Cambiar pastillas de freno.  "/>
    <m/>
    <s v="pastillas de freno"/>
    <s v="Barotto"/>
    <n v="7680"/>
    <m/>
    <n v="0.25"/>
    <n v="1"/>
    <n v="9600"/>
    <n v="9600"/>
    <m/>
    <m/>
    <n v="0"/>
    <n v="30000"/>
    <n v="7680"/>
    <n v="0"/>
    <n v="0"/>
    <n v="0"/>
    <n v="0"/>
  </r>
  <r>
    <x v="80"/>
    <n v="1"/>
    <x v="20"/>
    <x v="1"/>
    <s v="1194Transporte Palloni1"/>
    <n v="635"/>
    <m/>
    <n v="227653"/>
    <x v="6"/>
    <s v="Service cambio de aceite y filtros."/>
    <m/>
    <m/>
    <m/>
    <m/>
    <s v="Service"/>
    <m/>
    <m/>
    <m/>
    <n v="0"/>
    <n v="1"/>
    <n v="7500"/>
    <n v="7500"/>
    <n v="7500"/>
    <n v="0"/>
    <n v="0"/>
    <n v="0"/>
    <n v="7500"/>
    <n v="7500"/>
  </r>
  <r>
    <x v="80"/>
    <n v="2"/>
    <x v="20"/>
    <x v="1"/>
    <s v="1194Transporte Palloni2"/>
    <m/>
    <m/>
    <m/>
    <x v="176"/>
    <s v="Service cambio de aceite y filtros. Controlar perdida de agua."/>
    <m/>
    <m/>
    <m/>
    <m/>
    <m/>
    <m/>
    <m/>
    <m/>
    <n v="0"/>
    <m/>
    <m/>
    <n v="0"/>
    <n v="7500"/>
    <n v="0"/>
    <n v="0"/>
    <n v="0"/>
    <n v="0"/>
    <n v="0"/>
  </r>
  <r>
    <x v="80"/>
    <n v="3"/>
    <x v="20"/>
    <x v="1"/>
    <s v="1194Transporte Palloni3"/>
    <m/>
    <m/>
    <m/>
    <x v="177"/>
    <s v="Service cambio de aceite y filtros. Controlar perdida de agua. Cambiar depósito recuperador de agua."/>
    <m/>
    <m/>
    <m/>
    <m/>
    <m/>
    <m/>
    <m/>
    <m/>
    <n v="0"/>
    <m/>
    <m/>
    <n v="0"/>
    <n v="7500"/>
    <n v="0"/>
    <n v="0"/>
    <n v="0"/>
    <n v="0"/>
    <n v="0"/>
  </r>
  <r>
    <x v="80"/>
    <n v="4"/>
    <x v="20"/>
    <x v="1"/>
    <s v="1194Transporte Palloni4"/>
    <m/>
    <m/>
    <m/>
    <x v="178"/>
    <s v="Service cambio de aceite y filtros. Controlar perdida de agua. Cambiar depósito recuperador de agua. Purgar circuito,"/>
    <m/>
    <m/>
    <m/>
    <m/>
    <m/>
    <m/>
    <m/>
    <m/>
    <n v="0"/>
    <m/>
    <m/>
    <n v="0"/>
    <n v="7500"/>
    <n v="0"/>
    <n v="0"/>
    <n v="0"/>
    <n v="0"/>
    <n v="0"/>
  </r>
  <r>
    <x v="80"/>
    <n v="5"/>
    <x v="20"/>
    <x v="1"/>
    <m/>
    <n v="635"/>
    <m/>
    <n v="227653"/>
    <x v="6"/>
    <m/>
    <m/>
    <m/>
    <m/>
    <m/>
    <m/>
    <m/>
    <m/>
    <m/>
    <m/>
    <m/>
    <m/>
    <m/>
    <m/>
    <n v="0"/>
    <m/>
    <m/>
    <m/>
    <m/>
  </r>
  <r>
    <x v="80"/>
    <n v="6"/>
    <x v="20"/>
    <x v="1"/>
    <s v="1194Transporte Palloni6"/>
    <m/>
    <m/>
    <m/>
    <x v="4"/>
    <m/>
    <m/>
    <m/>
    <m/>
    <m/>
    <m/>
    <m/>
    <m/>
    <m/>
    <m/>
    <m/>
    <m/>
    <m/>
    <m/>
    <n v="0"/>
    <m/>
    <m/>
    <m/>
    <m/>
  </r>
  <r>
    <x v="81"/>
    <n v="1"/>
    <x v="21"/>
    <x v="51"/>
    <s v="1195Integral Agropecuaria1"/>
    <s v="AC890MO"/>
    <s v="Amarok"/>
    <n v="167999"/>
    <x v="30"/>
    <s v="Desarmar distribución completa."/>
    <m/>
    <s v="Liquido refrigerante + agua destilada."/>
    <s v="Taller"/>
    <n v="2150"/>
    <s v="Distribución"/>
    <n v="2.2558139534883721"/>
    <n v="1"/>
    <n v="7000"/>
    <n v="7000"/>
    <n v="1"/>
    <n v="80000"/>
    <n v="80000"/>
    <n v="80000"/>
    <n v="2150"/>
    <n v="144710"/>
    <n v="185200"/>
    <n v="80000"/>
    <n v="265200"/>
  </r>
  <r>
    <x v="81"/>
    <n v="2"/>
    <x v="21"/>
    <x v="51"/>
    <s v="1195Integral Agropecuaria2"/>
    <m/>
    <m/>
    <m/>
    <x v="179"/>
    <s v="Desarmar distribución completa. Cambiar kit . Puesta a punto."/>
    <m/>
    <s v="Kit de distribución."/>
    <s v="Barotto"/>
    <n v="136000"/>
    <m/>
    <n v="0.25"/>
    <n v="1"/>
    <n v="170000"/>
    <n v="170000"/>
    <m/>
    <m/>
    <n v="0"/>
    <n v="80000"/>
    <n v="136000"/>
    <n v="0"/>
    <n v="0"/>
    <n v="0"/>
    <n v="0"/>
  </r>
  <r>
    <x v="81"/>
    <n v="3"/>
    <x v="21"/>
    <x v="51"/>
    <s v="1195Integral Agropecuaria3"/>
    <m/>
    <m/>
    <m/>
    <x v="180"/>
    <s v="Desarmar distribución completa. Cambiar kit . Puesta a punto. Cambiar bomba de agua. lÍquido refrigerante."/>
    <m/>
    <s v="Polea de dirección hidráulica."/>
    <s v="Barotto"/>
    <n v="6560"/>
    <m/>
    <n v="0.25"/>
    <n v="1"/>
    <n v="8200"/>
    <n v="8200"/>
    <m/>
    <m/>
    <n v="0"/>
    <n v="80000"/>
    <n v="6560"/>
    <n v="0"/>
    <n v="0"/>
    <n v="0"/>
    <n v="0"/>
  </r>
  <r>
    <x v="81"/>
    <n v="4"/>
    <x v="21"/>
    <x v="51"/>
    <s v="1195Integral Agropecuaria4"/>
    <m/>
    <m/>
    <m/>
    <x v="181"/>
    <s v="Desarmar distribución completa. Cambiar kit . Puesta a punto. Cambiar bomba de agua. lÍquido refrigerante. Polea de dirección hidráulica y cambiar polea de alternador, con embrague."/>
    <m/>
    <m/>
    <m/>
    <m/>
    <m/>
    <m/>
    <m/>
    <m/>
    <n v="0"/>
    <m/>
    <m/>
    <n v="0"/>
    <n v="80000"/>
    <n v="0"/>
    <n v="0"/>
    <n v="0"/>
    <n v="0"/>
    <n v="0"/>
  </r>
  <r>
    <x v="81"/>
    <n v="5"/>
    <x v="21"/>
    <x v="51"/>
    <s v="1195Integral Agropecuaria5"/>
    <m/>
    <m/>
    <m/>
    <x v="182"/>
    <s v="Desarmar distribución completa. Cambiar kit . Puesta a punto. Cambiar bomba de agua. lÍquido refrigerante. Polea de dirección hidráulica y cambiar polea de alternador, con embrague. Armado total. Agustin Ureta"/>
    <m/>
    <m/>
    <m/>
    <m/>
    <m/>
    <m/>
    <m/>
    <m/>
    <n v="0"/>
    <m/>
    <m/>
    <n v="0"/>
    <n v="80000"/>
    <n v="0"/>
    <n v="0"/>
    <n v="0"/>
    <n v="0"/>
    <n v="0"/>
  </r>
  <r>
    <x v="82"/>
    <n v="1"/>
    <x v="21"/>
    <x v="64"/>
    <s v="1196Borello Matias1"/>
    <s v="HDI107"/>
    <s v="Megane"/>
    <n v="116777"/>
    <x v="6"/>
    <s v="Service cambio de aceite y filtros."/>
    <m/>
    <s v="Kit de distribución con bomba de agua"/>
    <s v="Barotto"/>
    <n v="74880"/>
    <s v="Distribución"/>
    <n v="0.25"/>
    <n v="1"/>
    <n v="93600"/>
    <n v="93600"/>
    <m/>
    <m/>
    <n v="0"/>
    <n v="0"/>
    <n v="74880"/>
    <n v="91550"/>
    <n v="140050"/>
    <n v="50000"/>
    <n v="190050"/>
  </r>
  <r>
    <x v="82"/>
    <n v="2"/>
    <x v="21"/>
    <x v="64"/>
    <s v="1196Borello Matias2"/>
    <m/>
    <m/>
    <m/>
    <x v="7"/>
    <s v="Service cambio de aceite y filtros. Control del vehículo."/>
    <m/>
    <s v="Correa poliv"/>
    <s v="Barotto"/>
    <n v="6560"/>
    <m/>
    <n v="0.25"/>
    <n v="1"/>
    <n v="8200"/>
    <n v="8200"/>
    <m/>
    <m/>
    <n v="0"/>
    <n v="0"/>
    <n v="6560"/>
    <n v="0"/>
    <n v="0"/>
    <n v="0"/>
    <n v="0"/>
  </r>
  <r>
    <x v="82"/>
    <n v="3"/>
    <x v="21"/>
    <x v="64"/>
    <s v="1196Borello Matias3"/>
    <m/>
    <m/>
    <m/>
    <x v="30"/>
    <s v="Service cambio de aceite y filtros. Control del vehículo. Desarmar distribución completa."/>
    <m/>
    <s v="Liquido refrigerante + agua destilada"/>
    <s v="Taller"/>
    <n v="2150"/>
    <m/>
    <n v="2.2558139534883721"/>
    <n v="1"/>
    <n v="7000"/>
    <n v="7000"/>
    <m/>
    <m/>
    <n v="0"/>
    <n v="0"/>
    <n v="2150"/>
    <n v="0"/>
    <n v="0"/>
    <n v="0"/>
    <n v="0"/>
  </r>
  <r>
    <x v="82"/>
    <n v="4"/>
    <x v="21"/>
    <x v="64"/>
    <s v="1196Borello Matias4"/>
    <m/>
    <m/>
    <m/>
    <x v="183"/>
    <s v="Service cambio de aceite y filtros. Control del vehículo. Desarmar distribución completa. Cambiar kit bomba de agua, puesta a punto."/>
    <m/>
    <s v="Aceite motor10w40"/>
    <s v="Taller"/>
    <n v="1360"/>
    <m/>
    <n v="1.6286764705882353"/>
    <n v="6"/>
    <n v="3575"/>
    <n v="21450"/>
    <m/>
    <m/>
    <n v="0"/>
    <n v="0"/>
    <n v="8160"/>
    <n v="0"/>
    <n v="0"/>
    <n v="0"/>
    <n v="0"/>
  </r>
  <r>
    <x v="82"/>
    <n v="5"/>
    <x v="21"/>
    <x v="64"/>
    <s v="1196Borello Matias5"/>
    <m/>
    <m/>
    <m/>
    <x v="184"/>
    <s v="Service cambio de aceite y filtros. Control del vehículo. Desarmar distribución completa. Cambiar kit bomba de agua, puesta a punto. Cambiar correa poliv."/>
    <m/>
    <s v="Filtro aceite"/>
    <s v="Taller"/>
    <n v="1800"/>
    <m/>
    <n v="0.55555555555555558"/>
    <n v="1"/>
    <n v="2800"/>
    <n v="2800"/>
    <n v="1"/>
    <n v="50000"/>
    <n v="50000"/>
    <n v="50000"/>
    <n v="1800"/>
    <n v="0"/>
    <n v="0"/>
    <n v="0"/>
    <n v="0"/>
  </r>
  <r>
    <x v="82"/>
    <n v="6"/>
    <x v="21"/>
    <x v="64"/>
    <s v="1196Borello Matias6"/>
    <m/>
    <m/>
    <m/>
    <x v="185"/>
    <s v="Service cambio de aceite y filtros. Control del vehículo. Desarmar distribución completa. Cambiar kit bomba de agua, puesta a punto. Cambiar correa poliv. Armado total. Cambiar líquido refrigerante. Purgado del circuito de refrigeración."/>
    <m/>
    <s v="Filtro aire"/>
    <s v="Taller"/>
    <n v="2400"/>
    <m/>
    <n v="0.58333333333333337"/>
    <n v="1"/>
    <n v="3800"/>
    <n v="3800"/>
    <m/>
    <m/>
    <n v="0"/>
    <n v="50000"/>
    <n v="2400"/>
    <n v="0"/>
    <n v="0"/>
    <n v="0"/>
    <n v="0"/>
  </r>
  <r>
    <x v="82"/>
    <n v="7"/>
    <x v="21"/>
    <x v="64"/>
    <s v="1196Borello Matias7"/>
    <m/>
    <m/>
    <m/>
    <x v="4"/>
    <s v="Service cambio de aceite y filtros. Control del vehículo. Desarmar distribución completa. Cambiar kit bomba de agua, puesta a punto. Cambiar correa poliv. Armado total. Cambiar líquido refrigerante. Purgado del circuito de refrigeración. "/>
    <m/>
    <s v="Filtro nafta"/>
    <s v="Taller"/>
    <n v="2400"/>
    <m/>
    <n v="0.33333333333333331"/>
    <n v="1"/>
    <n v="3200"/>
    <n v="3200"/>
    <m/>
    <m/>
    <n v="0"/>
    <n v="50000"/>
    <n v="2400"/>
    <n v="0"/>
    <n v="0"/>
    <n v="0"/>
    <n v="0"/>
  </r>
  <r>
    <x v="82"/>
    <n v="8"/>
    <x v="21"/>
    <x v="64"/>
    <s v="1196Borello Matias8"/>
    <m/>
    <m/>
    <m/>
    <x v="4"/>
    <s v="Service cambio de aceite y filtros. Control del vehículo. Desarmar distribución completa. Cambiar kit bomba de agua, puesta a punto. Cambiar correa poliv. Armado total. Cambiar líquido refrigerante. Purgado del circuito de refrigeración.  "/>
    <m/>
    <m/>
    <m/>
    <m/>
    <m/>
    <m/>
    <m/>
    <m/>
    <n v="0"/>
    <m/>
    <m/>
    <n v="0"/>
    <n v="50000"/>
    <n v="0"/>
    <n v="0"/>
    <n v="0"/>
    <n v="0"/>
    <n v="0"/>
  </r>
  <r>
    <x v="83"/>
    <n v="1"/>
    <x v="21"/>
    <x v="46"/>
    <s v="1197Mendizabal Alicia1"/>
    <s v="IGI953"/>
    <m/>
    <m/>
    <x v="186"/>
    <s v="Cambiar correa poliv y control del vehículo zona del choque."/>
    <m/>
    <m/>
    <m/>
    <n v="10666.666666666668"/>
    <s v="Otros"/>
    <n v="0.2"/>
    <n v="1"/>
    <n v="12800"/>
    <n v="12800"/>
    <n v="1"/>
    <n v="6000"/>
    <n v="6000"/>
    <n v="6000"/>
    <n v="10666.666666666668"/>
    <n v="10666.666666666668"/>
    <n v="12800"/>
    <n v="6000"/>
    <n v="18800"/>
  </r>
  <r>
    <x v="84"/>
    <n v="1"/>
    <x v="22"/>
    <x v="65"/>
    <s v="1198Cane Emiliano1"/>
    <s v="ECJ700"/>
    <s v="Ford Ka"/>
    <n v="82898"/>
    <x v="187"/>
    <s v="Reparar frenos ambas ruedas traseras."/>
    <s v="Cristian - Emanuel"/>
    <s v="Juego de cintas de frenos traseros"/>
    <s v="Taller"/>
    <n v="10750"/>
    <m/>
    <n v="0.2"/>
    <n v="1"/>
    <n v="12900"/>
    <n v="12900"/>
    <m/>
    <m/>
    <n v="0"/>
    <n v="0"/>
    <n v="10750"/>
    <n v="25837.200000000001"/>
    <n v="42559"/>
    <n v="25000"/>
    <n v="67559"/>
  </r>
  <r>
    <x v="84"/>
    <n v="2"/>
    <x v="22"/>
    <x v="65"/>
    <s v="1198Cane Emiliano2"/>
    <m/>
    <m/>
    <m/>
    <x v="188"/>
    <s v="Reparar frenos ambas ruedas traseras. Liquido de frenos y purgar."/>
    <m/>
    <s v="Cilindros de frenos traseros"/>
    <s v="Barotto"/>
    <n v="8640"/>
    <m/>
    <n v="0.25"/>
    <n v="2"/>
    <n v="10800"/>
    <n v="21600"/>
    <n v="1"/>
    <n v="25000"/>
    <n v="25000"/>
    <n v="25000"/>
    <n v="17280"/>
    <n v="0"/>
    <n v="0"/>
    <n v="0"/>
    <n v="0"/>
  </r>
  <r>
    <x v="84"/>
    <n v="3"/>
    <x v="21"/>
    <x v="65"/>
    <s v="1198Cane Emiliano3"/>
    <m/>
    <m/>
    <m/>
    <x v="189"/>
    <s v="Reparar frenos ambas ruedas traseras. Liquido de frenos y purgar. Cambiar eje de caja selectora."/>
    <m/>
    <s v="Reten caja selectora"/>
    <s v="Rep Serrano"/>
    <n v="6447.2000000000007"/>
    <m/>
    <n v="0.24999999999999986"/>
    <n v="1"/>
    <n v="8059"/>
    <n v="8059"/>
    <m/>
    <m/>
    <n v="0"/>
    <n v="25000"/>
    <n v="6447.2000000000007"/>
    <n v="0"/>
    <n v="0"/>
    <n v="0"/>
    <n v="0"/>
  </r>
  <r>
    <x v="85"/>
    <n v="1"/>
    <x v="22"/>
    <x v="66"/>
    <s v="1199Oyola Alberto1"/>
    <m/>
    <s v="Fluence"/>
    <m/>
    <x v="190"/>
    <s v="Sacar aforador completo de bomba de combustible."/>
    <m/>
    <m/>
    <m/>
    <m/>
    <s v="Otros"/>
    <m/>
    <m/>
    <m/>
    <n v="0"/>
    <m/>
    <m/>
    <n v="0"/>
    <n v="0"/>
    <n v="0"/>
    <n v="0"/>
    <n v="0"/>
    <n v="0"/>
    <n v="0"/>
  </r>
  <r>
    <x v="85"/>
    <n v="2"/>
    <x v="22"/>
    <x v="66"/>
    <s v="1199Oyola Alberto2"/>
    <m/>
    <m/>
    <m/>
    <x v="191"/>
    <s v="Sacar aforador completo de bomba de combustible. Cambiar orring y rectificar asiento de válvula de retorno."/>
    <m/>
    <m/>
    <m/>
    <m/>
    <m/>
    <m/>
    <m/>
    <m/>
    <n v="0"/>
    <m/>
    <m/>
    <n v="0"/>
    <n v="0"/>
    <n v="0"/>
    <n v="0"/>
    <n v="0"/>
    <n v="0"/>
    <n v="0"/>
  </r>
  <r>
    <x v="85"/>
    <n v="3"/>
    <x v="22"/>
    <x v="66"/>
    <s v="1199Oyola Alberto3"/>
    <m/>
    <m/>
    <m/>
    <x v="149"/>
    <s v="Sacar aforador completo de bomba de combustible. Cambiar orring y rectificar asiento de válvula de retorno. Armado total."/>
    <m/>
    <m/>
    <m/>
    <m/>
    <m/>
    <m/>
    <m/>
    <m/>
    <n v="0"/>
    <m/>
    <m/>
    <n v="0"/>
    <n v="0"/>
    <n v="0"/>
    <n v="0"/>
    <n v="0"/>
    <n v="0"/>
    <n v="0"/>
  </r>
  <r>
    <x v="86"/>
    <n v="1"/>
    <x v="22"/>
    <x v="67"/>
    <s v="1200Moretti Renato1"/>
    <m/>
    <s v="S10"/>
    <m/>
    <x v="192"/>
    <s v="Sacar, reparar dar tiro y ajuste a diferencial trasero."/>
    <m/>
    <s v="Aceite diferencial trasero 75w90 sintético"/>
    <s v="Taller"/>
    <n v="10800"/>
    <s v="Otros"/>
    <n v="0.25"/>
    <n v="3"/>
    <n v="13500"/>
    <n v="40500"/>
    <m/>
    <m/>
    <n v="0"/>
    <n v="0"/>
    <n v="32400"/>
    <n v="152480"/>
    <n v="243100"/>
    <n v="120000"/>
    <n v="363100"/>
  </r>
  <r>
    <x v="86"/>
    <n v="2"/>
    <x v="22"/>
    <x v="67"/>
    <s v="1200Moretti Renato2"/>
    <m/>
    <m/>
    <m/>
    <x v="4"/>
    <s v="Sacar, reparar dar tiro y ajuste a diferencial trasero. "/>
    <m/>
    <s v="Ruleman lateral corona"/>
    <s v="Barotto"/>
    <n v="17280"/>
    <m/>
    <n v="0.25"/>
    <n v="2"/>
    <n v="21600"/>
    <n v="43200"/>
    <m/>
    <m/>
    <n v="0"/>
    <n v="0"/>
    <n v="34560"/>
    <n v="0"/>
    <n v="0"/>
    <n v="0"/>
    <n v="0"/>
  </r>
  <r>
    <x v="86"/>
    <n v="3"/>
    <x v="22"/>
    <x v="67"/>
    <s v="1200Moretti Renato3"/>
    <m/>
    <m/>
    <m/>
    <x v="4"/>
    <s v="Sacar, reparar dar tiro y ajuste a diferencial trasero.  "/>
    <m/>
    <s v="Ruleman piñon grande"/>
    <s v="Barotto"/>
    <n v="47200"/>
    <m/>
    <n v="0.25"/>
    <n v="1"/>
    <n v="59000"/>
    <n v="59000"/>
    <m/>
    <m/>
    <n v="0"/>
    <n v="0"/>
    <n v="47200"/>
    <n v="0"/>
    <n v="0"/>
    <n v="0"/>
    <n v="0"/>
  </r>
  <r>
    <x v="86"/>
    <n v="4"/>
    <x v="22"/>
    <x v="67"/>
    <s v="1200Moretti Renato4"/>
    <m/>
    <m/>
    <m/>
    <x v="4"/>
    <s v="Sacar, reparar dar tiro y ajuste a diferencial trasero.   "/>
    <m/>
    <s v="Ruleman piñon chico"/>
    <s v="Barotto"/>
    <n v="25600"/>
    <m/>
    <n v="0.25"/>
    <n v="1"/>
    <n v="32000"/>
    <n v="32000"/>
    <m/>
    <m/>
    <n v="0"/>
    <n v="0"/>
    <n v="25600"/>
    <n v="0"/>
    <n v="0"/>
    <n v="0"/>
    <n v="0"/>
  </r>
  <r>
    <x v="86"/>
    <n v="5"/>
    <x v="22"/>
    <x v="67"/>
    <s v="1200Moretti Renato5"/>
    <m/>
    <m/>
    <m/>
    <x v="4"/>
    <s v="Sacar, reparar dar tiro y ajuste a diferencial trasero.    "/>
    <m/>
    <s v="Retenes piñon S10 2012"/>
    <s v="Barotto"/>
    <n v="8640"/>
    <m/>
    <n v="0.25"/>
    <n v="1"/>
    <n v="10800"/>
    <n v="10800"/>
    <m/>
    <m/>
    <n v="0"/>
    <n v="0"/>
    <n v="8640"/>
    <n v="0"/>
    <n v="0"/>
    <n v="0"/>
    <n v="0"/>
  </r>
  <r>
    <x v="86"/>
    <n v="6"/>
    <x v="22"/>
    <x v="67"/>
    <s v="1200Moretti Renato6"/>
    <m/>
    <m/>
    <m/>
    <x v="4"/>
    <s v="Sacar, reparar dar tiro y ajuste a diferencial trasero.     "/>
    <m/>
    <s v="Espaciador de piñon"/>
    <s v="Barotto"/>
    <n v="39840"/>
    <m/>
    <n v="0.25"/>
    <n v="1"/>
    <n v="49800"/>
    <n v="49800"/>
    <m/>
    <m/>
    <n v="0"/>
    <n v="0"/>
    <n v="39840"/>
    <n v="0"/>
    <n v="0"/>
    <n v="0"/>
    <n v="0"/>
  </r>
  <r>
    <x v="86"/>
    <n v="7"/>
    <x v="22"/>
    <x v="67"/>
    <s v="1200Moretti Renato7"/>
    <m/>
    <m/>
    <m/>
    <x v="4"/>
    <s v="Sacar, reparar dar tiro y ajuste a diferencial trasero.      "/>
    <m/>
    <s v="Retén rueda trasera"/>
    <s v="Barotto"/>
    <n v="3120"/>
    <m/>
    <n v="0.25"/>
    <n v="2"/>
    <n v="3900"/>
    <n v="7800"/>
    <n v="1"/>
    <n v="120000"/>
    <n v="120000"/>
    <n v="120000"/>
    <n v="6240"/>
    <n v="0"/>
    <n v="0"/>
    <n v="0"/>
    <n v="0"/>
  </r>
  <r>
    <x v="87"/>
    <n v="1"/>
    <x v="22"/>
    <x v="68"/>
    <s v="1201Calderon Daniel1"/>
    <m/>
    <s v="Palio"/>
    <m/>
    <x v="193"/>
    <s v="Control de nivel de aceite de caja de velocidad."/>
    <m/>
    <s v="Aceite caja velocidad 80w90 500cm"/>
    <s v="Taller"/>
    <n v="1008.7288038277513"/>
    <s v="Otros"/>
    <n v="0.83399144842492534"/>
    <n v="1"/>
    <n v="1850"/>
    <n v="1850"/>
    <m/>
    <m/>
    <n v="0"/>
    <n v="0"/>
    <n v="1008.7288038277513"/>
    <n v="1008.7288038277513"/>
    <n v="1850"/>
    <n v="15000"/>
    <n v="16850"/>
  </r>
  <r>
    <x v="87"/>
    <n v="2"/>
    <x v="22"/>
    <x v="68"/>
    <s v="1201Calderon Daniel2"/>
    <m/>
    <m/>
    <m/>
    <x v="194"/>
    <s v="Control de nivel de aceite de caja de velocidad. Control tren delantero, se hayó amortiguador delantero trabado."/>
    <m/>
    <m/>
    <m/>
    <m/>
    <m/>
    <m/>
    <m/>
    <m/>
    <n v="0"/>
    <m/>
    <m/>
    <n v="0"/>
    <n v="0"/>
    <n v="0"/>
    <n v="0"/>
    <n v="0"/>
    <n v="0"/>
    <n v="0"/>
  </r>
  <r>
    <x v="87"/>
    <n v="3"/>
    <x v="22"/>
    <x v="68"/>
    <s v="1201Calderon Daniel3"/>
    <m/>
    <m/>
    <m/>
    <x v="3"/>
    <s v="Control de nivel de aceite de caja de velocidad. Control tren delantero, se hayó amortiguador delantero trabado. Rotación de ruedas."/>
    <m/>
    <m/>
    <m/>
    <m/>
    <m/>
    <m/>
    <m/>
    <m/>
    <n v="0"/>
    <m/>
    <m/>
    <n v="0"/>
    <n v="0"/>
    <n v="0"/>
    <n v="0"/>
    <n v="0"/>
    <n v="0"/>
    <n v="0"/>
  </r>
  <r>
    <x v="87"/>
    <n v="4"/>
    <x v="22"/>
    <x v="68"/>
    <s v="1201Calderon Daniel4"/>
    <m/>
    <m/>
    <m/>
    <x v="195"/>
    <s v="Control de nivel de aceite de caja de velocidad. Control tren delantero, se hayó amortiguador delantero trabado. Rotación de ruedas. Regulación de convergencia(alineación tren delantero)"/>
    <m/>
    <m/>
    <m/>
    <m/>
    <m/>
    <m/>
    <m/>
    <m/>
    <n v="0"/>
    <n v="1"/>
    <n v="15000"/>
    <n v="15000"/>
    <n v="15000"/>
    <n v="0"/>
    <n v="0"/>
    <n v="0"/>
    <n v="0"/>
    <n v="0"/>
  </r>
  <r>
    <x v="87"/>
    <n v="5"/>
    <x v="22"/>
    <x v="68"/>
    <s v="1201Calderon Daniel5"/>
    <m/>
    <m/>
    <m/>
    <x v="196"/>
    <s v="Control de nivel de aceite de caja de velocidad. Control tren delantero, se hayó amortiguador delantero trabado. Rotación de ruedas. Regulación de convergencia(alineación tren delantero) Desarmar ambos frenos traseros. Limpieza regular cintas de frenos."/>
    <m/>
    <m/>
    <m/>
    <m/>
    <m/>
    <m/>
    <m/>
    <m/>
    <n v="0"/>
    <n v="1000000"/>
    <m/>
    <n v="0"/>
    <n v="15000"/>
    <n v="0"/>
    <n v="0"/>
    <n v="0"/>
    <n v="0"/>
    <n v="0"/>
  </r>
  <r>
    <x v="87"/>
    <n v="6"/>
    <x v="22"/>
    <x v="68"/>
    <s v="1201Calderon Daniel6"/>
    <m/>
    <m/>
    <m/>
    <x v="197"/>
    <s v="Control de nivel de aceite de caja de velocidad. Control tren delantero, se hayó amortiguador delantero trabado. Rotación de ruedas. Regulación de convergencia(alineación tren delantero) Desarmar ambos frenos traseros. Limpieza regular cintas de frenos. Control de los mismos, regular freno de mano. Se hayó perdida de agua por caño salida de bomba de agua a radiador."/>
    <m/>
    <m/>
    <m/>
    <m/>
    <m/>
    <m/>
    <m/>
    <m/>
    <n v="0"/>
    <m/>
    <m/>
    <n v="0"/>
    <n v="15000"/>
    <n v="0"/>
    <n v="0"/>
    <n v="0"/>
    <n v="0"/>
    <n v="0"/>
  </r>
  <r>
    <x v="88"/>
    <n v="1"/>
    <x v="22"/>
    <x v="69"/>
    <s v="1202Manitto Rosana1"/>
    <s v="AF064BA"/>
    <s v="Gol trend"/>
    <n v="47453"/>
    <x v="145"/>
    <s v="Service cambio de aceite y filtros. "/>
    <m/>
    <s v="Aceite motor 10w40"/>
    <s v="Taller"/>
    <n v="1360"/>
    <s v="Service"/>
    <n v="1.6286764705882353"/>
    <n v="4"/>
    <n v="3575"/>
    <n v="14300"/>
    <m/>
    <m/>
    <n v="0"/>
    <n v="0"/>
    <n v="5440"/>
    <n v="9960"/>
    <n v="27900"/>
    <n v="25000"/>
    <n v="52900"/>
  </r>
  <r>
    <x v="88"/>
    <n v="2"/>
    <x v="22"/>
    <x v="69"/>
    <s v="1202Manitto Rosana2"/>
    <m/>
    <m/>
    <m/>
    <x v="7"/>
    <s v="Service cambio de aceite y filtros.  Control del vehículo."/>
    <m/>
    <s v="Filtro aceite"/>
    <s v="Taller"/>
    <n v="1800"/>
    <m/>
    <n v="0.66666666666666663"/>
    <n v="1"/>
    <n v="3000"/>
    <n v="3000"/>
    <n v="1"/>
    <n v="25000"/>
    <n v="25000"/>
    <n v="25000"/>
    <n v="1800"/>
    <n v="0"/>
    <n v="0"/>
    <n v="0"/>
    <n v="0"/>
  </r>
  <r>
    <x v="88"/>
    <n v="3"/>
    <x v="22"/>
    <x v="69"/>
    <s v="1202Manitto Rosana3"/>
    <m/>
    <m/>
    <m/>
    <x v="3"/>
    <s v="Service cambio de aceite y filtros.  Control del vehículo. Rotación de ruedas."/>
    <m/>
    <s v="Filtro aire"/>
    <s v="Taller"/>
    <n v="2400"/>
    <m/>
    <n v="0.83333333333333337"/>
    <n v="1"/>
    <n v="4400"/>
    <n v="4400"/>
    <m/>
    <m/>
    <n v="0"/>
    <n v="25000"/>
    <n v="2400"/>
    <n v="0"/>
    <n v="0"/>
    <n v="0"/>
    <n v="0"/>
  </r>
  <r>
    <x v="88"/>
    <n v="4"/>
    <x v="22"/>
    <x v="69"/>
    <s v="1202Manitto Rosana4"/>
    <m/>
    <m/>
    <m/>
    <x v="2"/>
    <s v="Service cambio de aceite y filtros.  Control del vehículo. Rotación de ruedas. Lavado motor."/>
    <m/>
    <s v="Filtro nafta"/>
    <s v="Taller"/>
    <n v="2400"/>
    <m/>
    <n v="0.33333333333333331"/>
    <n v="1"/>
    <n v="3200"/>
    <n v="3200"/>
    <m/>
    <m/>
    <n v="0"/>
    <n v="25000"/>
    <n v="2400"/>
    <n v="0"/>
    <n v="0"/>
    <n v="0"/>
    <n v="0"/>
  </r>
  <r>
    <x v="88"/>
    <n v="5"/>
    <x v="22"/>
    <x v="69"/>
    <s v="1202Manitto Rosana5"/>
    <m/>
    <m/>
    <m/>
    <x v="4"/>
    <s v="Service cambio de aceite y filtros.  Control del vehículo. Rotación de ruedas. Lavado motor. "/>
    <m/>
    <s v="Filtro pólen"/>
    <s v="Taller"/>
    <n v="2000"/>
    <m/>
    <n v="0.5"/>
    <n v="1"/>
    <n v="3000"/>
    <n v="3000"/>
    <m/>
    <m/>
    <n v="0"/>
    <n v="25000"/>
    <n v="2000"/>
    <n v="0"/>
    <n v="0"/>
    <n v="0"/>
    <n v="0"/>
  </r>
  <r>
    <x v="89"/>
    <n v="1"/>
    <x v="22"/>
    <x v="64"/>
    <s v="1203Borello Matias1"/>
    <s v="HDY107"/>
    <s v="Megane"/>
    <n v="116778"/>
    <x v="4"/>
    <n v="0"/>
    <m/>
    <m/>
    <m/>
    <m/>
    <s v="Otros"/>
    <m/>
    <m/>
    <m/>
    <n v="0"/>
    <m/>
    <m/>
    <n v="0"/>
    <n v="0"/>
    <n v="0"/>
    <n v="0"/>
    <n v="0"/>
    <n v="0"/>
    <n v="0"/>
  </r>
  <r>
    <x v="90"/>
    <n v="1"/>
    <x v="23"/>
    <x v="70"/>
    <s v="1204Marciali Veronica1"/>
    <s v="JXH549"/>
    <s v="Fiesta"/>
    <n v="93235"/>
    <x v="198"/>
    <s v="Sacar tapa de válvula, limpieza y cambio de junta."/>
    <m/>
    <s v="Junta de tapa de válvula"/>
    <s v="Barotto"/>
    <n v="7120"/>
    <s v="Otros"/>
    <n v="0.25"/>
    <n v="1"/>
    <n v="8900"/>
    <n v="8900"/>
    <m/>
    <m/>
    <n v="0"/>
    <n v="0"/>
    <n v="7120"/>
    <n v="30070"/>
    <n v="41900"/>
    <n v="22000"/>
    <n v="63900"/>
  </r>
  <r>
    <x v="90"/>
    <n v="2"/>
    <x v="23"/>
    <x v="70"/>
    <s v="1204Marciali Veronica2"/>
    <m/>
    <m/>
    <m/>
    <x v="149"/>
    <s v="Sacar tapa de válvula, limpieza y cambio de junta. Armado total."/>
    <m/>
    <s v="Cuerpo de termostato completo"/>
    <s v="Barotto"/>
    <n v="20800"/>
    <m/>
    <n v="0.25"/>
    <n v="1"/>
    <n v="26000"/>
    <n v="26000"/>
    <m/>
    <m/>
    <n v="0"/>
    <n v="0"/>
    <n v="20800"/>
    <n v="0"/>
    <n v="0"/>
    <n v="0"/>
    <n v="0"/>
  </r>
  <r>
    <x v="90"/>
    <n v="3"/>
    <x v="23"/>
    <x v="70"/>
    <s v="1204Marciali Veronica3"/>
    <m/>
    <m/>
    <m/>
    <x v="199"/>
    <s v="Sacar tapa de válvula, limpieza y cambio de junta. Armado total. Cambiar cuerpo de termostato completo."/>
    <m/>
    <s v="Líquido refrigerante + agua destilada"/>
    <s v="Taller"/>
    <n v="2150"/>
    <m/>
    <n v="2.2558139534883721"/>
    <n v="1"/>
    <n v="7000"/>
    <n v="7000"/>
    <m/>
    <m/>
    <n v="0"/>
    <n v="0"/>
    <n v="2150"/>
    <n v="0"/>
    <n v="0"/>
    <n v="0"/>
    <n v="0"/>
  </r>
  <r>
    <x v="90"/>
    <n v="4"/>
    <x v="23"/>
    <x v="70"/>
    <s v="1204Marciali Veronica4"/>
    <m/>
    <m/>
    <m/>
    <x v="200"/>
    <s v="Sacar tapa de válvula, limpieza y cambio de junta. Armado total. Cambiar cuerpo de termostato completo. Completar con líquido refrigerante."/>
    <m/>
    <m/>
    <m/>
    <m/>
    <m/>
    <m/>
    <m/>
    <m/>
    <n v="0"/>
    <m/>
    <m/>
    <n v="0"/>
    <n v="0"/>
    <n v="0"/>
    <n v="0"/>
    <n v="0"/>
    <n v="0"/>
    <n v="0"/>
  </r>
  <r>
    <x v="90"/>
    <n v="5"/>
    <x v="23"/>
    <x v="70"/>
    <s v="1204Marciali Veronica5"/>
    <m/>
    <m/>
    <m/>
    <x v="201"/>
    <s v="Sacar tapa de válvula, limpieza y cambio de junta. Armado total. Cambiar cuerpo de termostato completo. Completar con líquido refrigerante. Purgar circuito ."/>
    <m/>
    <m/>
    <m/>
    <m/>
    <m/>
    <m/>
    <m/>
    <m/>
    <n v="0"/>
    <m/>
    <m/>
    <n v="0"/>
    <n v="0"/>
    <n v="0"/>
    <n v="0"/>
    <n v="0"/>
    <n v="0"/>
    <n v="0"/>
  </r>
  <r>
    <x v="90"/>
    <n v="6"/>
    <x v="23"/>
    <x v="70"/>
    <s v="1204Marciali Veronica6"/>
    <m/>
    <m/>
    <m/>
    <x v="202"/>
    <s v="Sacar tapa de válvula, limpieza y cambio de junta. Armado total. Cambiar cuerpo de termostato completo. Completar con líquido refrigerante. Purgar circuito . Lavado de déposito recuperador de agua."/>
    <m/>
    <m/>
    <m/>
    <m/>
    <m/>
    <m/>
    <m/>
    <m/>
    <n v="0"/>
    <n v="1"/>
    <n v="22000"/>
    <n v="22000"/>
    <n v="22000"/>
    <n v="0"/>
    <n v="0"/>
    <n v="0"/>
    <n v="0"/>
    <n v="0"/>
  </r>
  <r>
    <x v="91"/>
    <n v="1"/>
    <x v="23"/>
    <x v="1"/>
    <s v="1205Transporte Palloni1"/>
    <n v="127"/>
    <m/>
    <n v="542929"/>
    <x v="203"/>
    <s v="Cambio precap lado izquierdo."/>
    <m/>
    <m/>
    <m/>
    <m/>
    <s v="Otros"/>
    <m/>
    <m/>
    <m/>
    <n v="0"/>
    <n v="1"/>
    <n v="15000"/>
    <n v="15000"/>
    <n v="15000"/>
    <n v="0"/>
    <n v="0"/>
    <n v="0"/>
    <n v="15000"/>
    <n v="15000"/>
  </r>
  <r>
    <x v="91"/>
    <n v="2"/>
    <x v="23"/>
    <x v="1"/>
    <s v="1205Transporte Palloni2"/>
    <m/>
    <m/>
    <m/>
    <x v="33"/>
    <s v="Cambio precap lado izquierdo. Control tren delantero."/>
    <m/>
    <m/>
    <m/>
    <m/>
    <m/>
    <m/>
    <m/>
    <m/>
    <n v="0"/>
    <m/>
    <m/>
    <n v="0"/>
    <n v="15000"/>
    <n v="0"/>
    <n v="0"/>
    <n v="0"/>
    <n v="0"/>
    <n v="0"/>
  </r>
  <r>
    <x v="91"/>
    <n v="3"/>
    <x v="23"/>
    <x v="1"/>
    <s v="1205Transporte Palloni3"/>
    <m/>
    <m/>
    <m/>
    <x v="56"/>
    <s v="Cambio precap lado izquierdo. Control tren delantero. Regular convergencia."/>
    <m/>
    <m/>
    <m/>
    <m/>
    <m/>
    <m/>
    <m/>
    <m/>
    <n v="0"/>
    <m/>
    <m/>
    <n v="0"/>
    <n v="15000"/>
    <n v="0"/>
    <n v="0"/>
    <n v="0"/>
    <n v="0"/>
    <n v="0"/>
  </r>
  <r>
    <x v="92"/>
    <n v="1"/>
    <x v="23"/>
    <x v="1"/>
    <s v="1206Transporte Palloni1"/>
    <n v="127"/>
    <m/>
    <n v="542929"/>
    <x v="204"/>
    <s v="Service. Cambio de aceite y filtros."/>
    <m/>
    <s v="Filtros y Aceite"/>
    <s v="Propio cliente"/>
    <n v="0"/>
    <s v="Service"/>
    <n v="0"/>
    <m/>
    <m/>
    <n v="0"/>
    <m/>
    <m/>
    <n v="0"/>
    <n v="0"/>
    <n v="0"/>
    <n v="0"/>
    <n v="0"/>
    <n v="0"/>
    <n v="0"/>
  </r>
  <r>
    <x v="93"/>
    <n v="1"/>
    <x v="23"/>
    <x v="1"/>
    <s v="1207Transporte Palloni1"/>
    <n v="703"/>
    <m/>
    <n v="552068"/>
    <x v="6"/>
    <s v="Service cambio de aceite y filtros."/>
    <m/>
    <s v="Filtros y Aceite"/>
    <s v="Propio cliente"/>
    <n v="0"/>
    <s v="Service"/>
    <n v="0"/>
    <m/>
    <m/>
    <n v="0"/>
    <m/>
    <m/>
    <n v="0"/>
    <n v="0"/>
    <n v="0"/>
    <n v="0"/>
    <n v="0"/>
    <n v="0"/>
    <n v="0"/>
  </r>
  <r>
    <x v="94"/>
    <n v="1"/>
    <x v="23"/>
    <x v="1"/>
    <s v="1208Transporte Palloni1"/>
    <n v="703"/>
    <m/>
    <n v="552068"/>
    <x v="205"/>
    <s v="Desarmar distribución."/>
    <s v="Emanuel"/>
    <s v="Kit distribución"/>
    <s v="Propio cliente"/>
    <m/>
    <s v="Distribución"/>
    <n v="0"/>
    <m/>
    <m/>
    <n v="0"/>
    <n v="1"/>
    <n v="52000"/>
    <n v="52000"/>
    <n v="52000"/>
    <n v="0"/>
    <n v="0"/>
    <n v="0"/>
    <n v="52000"/>
    <n v="52000"/>
  </r>
  <r>
    <x v="94"/>
    <n v="2"/>
    <x v="23"/>
    <x v="1"/>
    <s v="1208Transporte Palloni2"/>
    <n v="703"/>
    <m/>
    <m/>
    <x v="206"/>
    <s v="Desarmar distribución. Cambiar kit distribución. Cambiar correa poliv."/>
    <m/>
    <s v="Correa poliv"/>
    <s v="Propio cliente"/>
    <m/>
    <m/>
    <n v="0"/>
    <m/>
    <m/>
    <n v="0"/>
    <m/>
    <m/>
    <n v="0"/>
    <n v="52000"/>
    <n v="0"/>
    <n v="0"/>
    <n v="0"/>
    <n v="0"/>
    <n v="0"/>
  </r>
  <r>
    <x v="94"/>
    <n v="3"/>
    <x v="23"/>
    <x v="1"/>
    <s v="1208Transporte Palloni3"/>
    <m/>
    <m/>
    <m/>
    <x v="207"/>
    <s v="Desarmar distribución. Cambiar kit distribución. Cambiar correa poliv. Cambiar espirales delanteros"/>
    <m/>
    <m/>
    <m/>
    <m/>
    <m/>
    <m/>
    <m/>
    <m/>
    <n v="0"/>
    <m/>
    <m/>
    <n v="0"/>
    <n v="52000"/>
    <n v="0"/>
    <n v="0"/>
    <n v="0"/>
    <n v="0"/>
    <n v="0"/>
  </r>
  <r>
    <x v="95"/>
    <n v="1"/>
    <x v="23"/>
    <x v="71"/>
    <s v="1209Mansuino Alberto1"/>
    <m/>
    <s v="gol trend"/>
    <m/>
    <x v="208"/>
    <s v="Reajustar tapa de cilindro con sella grieta wurth"/>
    <m/>
    <m/>
    <m/>
    <m/>
    <s v="Motor"/>
    <m/>
    <m/>
    <m/>
    <n v="0"/>
    <n v="1"/>
    <n v="10500"/>
    <n v="10500"/>
    <n v="10500"/>
    <n v="0"/>
    <n v="0"/>
    <n v="0"/>
    <n v="10500"/>
    <n v="10500"/>
  </r>
  <r>
    <x v="96"/>
    <n v="1"/>
    <x v="24"/>
    <x v="72"/>
    <s v="1210Ricci Arturo1"/>
    <s v="PFH269"/>
    <s v="Gol trend"/>
    <n v="72132"/>
    <x v="4"/>
    <n v="0"/>
    <s v="Emanuel"/>
    <m/>
    <m/>
    <m/>
    <s v="Distribución"/>
    <m/>
    <m/>
    <m/>
    <n v="0"/>
    <m/>
    <m/>
    <n v="0"/>
    <n v="0"/>
    <n v="0"/>
    <n v="43483.33"/>
    <n v="70800"/>
    <n v="30000"/>
    <n v="100800"/>
  </r>
  <r>
    <x v="96"/>
    <n v="2"/>
    <x v="24"/>
    <x v="72"/>
    <s v="1210Ricci Arturo2"/>
    <m/>
    <m/>
    <m/>
    <x v="209"/>
    <s v="0 Desarmar distribución. Cambiar distribución completa con bomba."/>
    <m/>
    <s v="kit distribución completa con bomba"/>
    <s v="Taller"/>
    <n v="41333.33"/>
    <m/>
    <n v="0.2"/>
    <n v="1"/>
    <n v="63800"/>
    <n v="63800"/>
    <n v="1"/>
    <n v="30000"/>
    <n v="30000"/>
    <n v="30000"/>
    <n v="41333.33"/>
    <n v="0"/>
    <n v="0"/>
    <n v="0"/>
    <n v="0"/>
  </r>
  <r>
    <x v="96"/>
    <n v="3"/>
    <x v="24"/>
    <x v="72"/>
    <s v="1210Ricci Arturo3"/>
    <m/>
    <m/>
    <m/>
    <x v="210"/>
    <s v="0 Desarmar distribución. Cambiar distribución completa con bomba. cambiar correa poliv. Cambiar refrigerante."/>
    <m/>
    <m/>
    <m/>
    <m/>
    <m/>
    <m/>
    <m/>
    <m/>
    <n v="0"/>
    <m/>
    <m/>
    <n v="0"/>
    <n v="30000"/>
    <n v="0"/>
    <n v="0"/>
    <n v="0"/>
    <n v="0"/>
    <n v="0"/>
  </r>
  <r>
    <x v="96"/>
    <n v="4"/>
    <x v="24"/>
    <x v="72"/>
    <s v="1210Ricci Arturo4"/>
    <m/>
    <m/>
    <m/>
    <x v="211"/>
    <s v="0 Desarmar distribución. Cambiar distribución completa con bomba. cambiar correa poliv. Cambiar refrigerante. Lavar depósito de agua."/>
    <m/>
    <s v="liquido refrigerante + destilada"/>
    <s v="Taller"/>
    <n v="2150"/>
    <m/>
    <n v="2.2558139534883721"/>
    <n v="1"/>
    <n v="7000"/>
    <n v="7000"/>
    <m/>
    <m/>
    <n v="0"/>
    <n v="30000"/>
    <n v="2150"/>
    <n v="0"/>
    <n v="0"/>
    <n v="0"/>
    <n v="0"/>
  </r>
  <r>
    <x v="97"/>
    <n v="1"/>
    <x v="24"/>
    <x v="73"/>
    <s v="1211Sambruno Guillermo1"/>
    <s v="NLV585"/>
    <s v="Gol trend"/>
    <n v="74904"/>
    <x v="6"/>
    <s v="Service cambio de aceite y filtros."/>
    <s v="Walter"/>
    <s v="Aceite motor 10w40"/>
    <s v="Taller"/>
    <n v="1360"/>
    <s v="Service"/>
    <n v="1.6286764705882353"/>
    <n v="1"/>
    <n v="3575"/>
    <n v="3575"/>
    <m/>
    <m/>
    <n v="0"/>
    <n v="0"/>
    <n v="1360"/>
    <n v="10460"/>
    <n v="18175"/>
    <n v="25000"/>
    <n v="43175"/>
  </r>
  <r>
    <x v="97"/>
    <n v="2"/>
    <x v="24"/>
    <x v="73"/>
    <s v="1211Sambruno Guillermo2"/>
    <m/>
    <m/>
    <m/>
    <x v="212"/>
    <s v="Service cambio de aceite y filtros. Lavado de motor."/>
    <m/>
    <s v="Filtro Aceite"/>
    <s v="Taller"/>
    <n v="1800"/>
    <m/>
    <n v="0.66666666666666663"/>
    <n v="1"/>
    <n v="3000"/>
    <n v="3000"/>
    <m/>
    <m/>
    <n v="0"/>
    <n v="0"/>
    <n v="1800"/>
    <n v="0"/>
    <n v="0"/>
    <n v="0"/>
    <n v="0"/>
  </r>
  <r>
    <x v="97"/>
    <n v="3"/>
    <x v="24"/>
    <x v="73"/>
    <s v="1211Sambruno Guillermo3"/>
    <m/>
    <m/>
    <m/>
    <x v="90"/>
    <s v="Service cambio de aceite y filtros. Lavado de motor. Control de bujías."/>
    <m/>
    <s v="Filtro aire"/>
    <s v="Taller"/>
    <n v="2400"/>
    <m/>
    <n v="0.83333333333333337"/>
    <n v="1"/>
    <n v="4400"/>
    <n v="4400"/>
    <m/>
    <m/>
    <n v="0"/>
    <n v="0"/>
    <n v="2400"/>
    <n v="0"/>
    <n v="0"/>
    <n v="0"/>
    <n v="0"/>
  </r>
  <r>
    <x v="97"/>
    <n v="4"/>
    <x v="24"/>
    <x v="73"/>
    <s v="1211Sambruno Guillermo4"/>
    <m/>
    <m/>
    <m/>
    <x v="3"/>
    <s v="Service cambio de aceite y filtros. Lavado de motor. Control de bujías. Rotación de ruedas."/>
    <m/>
    <s v="Filtro nafta"/>
    <s v="Taller"/>
    <n v="2400"/>
    <m/>
    <n v="0.33333333333333331"/>
    <n v="1"/>
    <n v="3200"/>
    <n v="3200"/>
    <m/>
    <m/>
    <n v="0"/>
    <n v="0"/>
    <n v="2400"/>
    <n v="0"/>
    <n v="0"/>
    <n v="0"/>
    <n v="0"/>
  </r>
  <r>
    <x v="97"/>
    <n v="5"/>
    <x v="24"/>
    <x v="73"/>
    <s v="1211Sambruno Guillermo5"/>
    <m/>
    <m/>
    <m/>
    <x v="4"/>
    <s v="Service cambio de aceite y filtros. Lavado de motor. Control de bujías. Rotación de ruedas. "/>
    <m/>
    <s v="Lampara h4 luz baja izquierda"/>
    <s v="Taller"/>
    <n v="1666.6666666666667"/>
    <m/>
    <n v="0.2"/>
    <n v="1"/>
    <n v="2000"/>
    <n v="2000"/>
    <n v="1"/>
    <n v="25000"/>
    <n v="25000"/>
    <n v="25000"/>
    <n v="1666.6666666666667"/>
    <n v="0"/>
    <n v="0"/>
    <n v="0"/>
    <n v="0"/>
  </r>
  <r>
    <x v="97"/>
    <n v="6"/>
    <x v="24"/>
    <x v="73"/>
    <s v="1211Sambruno Guillermo6"/>
    <m/>
    <m/>
    <m/>
    <x v="4"/>
    <s v="Service cambio de aceite y filtros. Lavado de motor. Control de bujías. Rotación de ruedas.  "/>
    <m/>
    <s v="luz posicion delantera derecha"/>
    <s v="Taller"/>
    <n v="833.33333333333337"/>
    <m/>
    <n v="0.2"/>
    <n v="1"/>
    <n v="1000"/>
    <n v="1000"/>
    <m/>
    <m/>
    <n v="0"/>
    <n v="25000"/>
    <n v="833.33333333333337"/>
    <n v="0"/>
    <n v="0"/>
    <n v="0"/>
    <n v="0"/>
  </r>
  <r>
    <x v="97"/>
    <n v="7"/>
    <x v="24"/>
    <x v="73"/>
    <s v="1211Sambruno Guillermo7"/>
    <m/>
    <m/>
    <m/>
    <x v="4"/>
    <s v="Service cambio de aceite y filtros. Lavado de motor. Control de bujías. Rotación de ruedas.   "/>
    <m/>
    <s v="Reparacion escobilla trasera"/>
    <m/>
    <m/>
    <m/>
    <m/>
    <n v="1"/>
    <n v="1000"/>
    <n v="1000"/>
    <m/>
    <m/>
    <n v="0"/>
    <n v="25000"/>
    <n v="0"/>
    <n v="0"/>
    <n v="0"/>
    <n v="0"/>
    <n v="0"/>
  </r>
  <r>
    <x v="98"/>
    <n v="1"/>
    <x v="24"/>
    <x v="74"/>
    <s v="1213Gonzalez Gaston1"/>
    <s v="MYD516"/>
    <s v="Cruze"/>
    <n v="120160"/>
    <x v="213"/>
    <s v="Reparación de radiador de agua y prueba de intercambiador de calor de aceite de motor y caja de velocidad."/>
    <s v="Pablo"/>
    <s v="Filtro polen"/>
    <s v="Taller"/>
    <n v="2000"/>
    <s v="Otros"/>
    <n v="0.5"/>
    <n v="1"/>
    <n v="3000"/>
    <n v="3000"/>
    <m/>
    <m/>
    <n v="0"/>
    <n v="0"/>
    <n v="2000"/>
    <n v="97083"/>
    <n v="146342.5"/>
    <n v="40000"/>
    <n v="186342.5"/>
  </r>
  <r>
    <x v="98"/>
    <n v="2"/>
    <x v="24"/>
    <x v="74"/>
    <s v="1213Gonzalez Gaston2"/>
    <m/>
    <m/>
    <m/>
    <x v="214"/>
    <s v="Reparación de radiador de agua y prueba de intercambiador de calor de aceite de motor y caja de velocidad. Sacar radiador de agua hacer reparar. "/>
    <m/>
    <s v="Caño superior radiador"/>
    <s v="Rio Rep"/>
    <n v="7820"/>
    <m/>
    <m/>
    <n v="1"/>
    <n v="7820"/>
    <n v="7820"/>
    <m/>
    <m/>
    <n v="0"/>
    <n v="0"/>
    <n v="7820"/>
    <n v="0"/>
    <n v="0"/>
    <n v="0"/>
    <n v="0"/>
  </r>
  <r>
    <x v="98"/>
    <n v="3"/>
    <x v="24"/>
    <x v="74"/>
    <s v="1213Gonzalez Gaston3"/>
    <m/>
    <m/>
    <m/>
    <x v="215"/>
    <s v="Reparación de radiador de agua y prueba de intercambiador de calor de aceite de motor y caja de velocidad. Sacar radiador de agua hacer reparar.  Prueba de intercambiador de calorde aceite caja de velocidad. "/>
    <m/>
    <s v="Juego orring intercambiador de calor"/>
    <s v="Rio Rep"/>
    <n v="6840"/>
    <m/>
    <m/>
    <n v="1"/>
    <n v="6840"/>
    <n v="6840"/>
    <m/>
    <m/>
    <n v="0"/>
    <n v="0"/>
    <n v="6840"/>
    <n v="0"/>
    <n v="0"/>
    <n v="0"/>
    <n v="0"/>
  </r>
  <r>
    <x v="98"/>
    <n v="4"/>
    <x v="24"/>
    <x v="74"/>
    <s v="1213Gonzalez Gaston4"/>
    <m/>
    <m/>
    <m/>
    <x v="216"/>
    <s v="Reparación de radiador de agua y prueba de intercambiador de calor de aceite de motor y caja de velocidad. Sacar radiador de agua hacer reparar.  Prueba de intercambiador de calorde aceite caja de velocidad.  Sacar intercambiador de aceite motor."/>
    <m/>
    <s v="filtro de aceite"/>
    <s v="Aldo Rep"/>
    <n v="4692"/>
    <m/>
    <n v="0.25"/>
    <n v="1"/>
    <n v="5865"/>
    <n v="5865"/>
    <m/>
    <m/>
    <n v="0"/>
    <n v="0"/>
    <n v="4692"/>
    <n v="0"/>
    <n v="0"/>
    <n v="0"/>
    <n v="0"/>
  </r>
  <r>
    <x v="98"/>
    <n v="5"/>
    <x v="24"/>
    <x v="74"/>
    <s v="1213Gonzalez Gaston5"/>
    <m/>
    <m/>
    <m/>
    <x v="217"/>
    <s v="Reparación de radiador de agua y prueba de intercambiador de calor de aceite de motor y caja de velocidad. Sacar radiador de agua hacer reparar.  Prueba de intercambiador de calorde aceite caja de velocidad.  Sacar intercambiador de aceite motor. Cambiar orring. Armado total."/>
    <m/>
    <s v="Tapa de depósito de agua"/>
    <s v="Barotto"/>
    <n v="6256"/>
    <m/>
    <n v="0.25"/>
    <n v="1"/>
    <n v="7820"/>
    <n v="7820"/>
    <m/>
    <m/>
    <n v="0"/>
    <n v="0"/>
    <n v="6256"/>
    <n v="0"/>
    <n v="0"/>
    <n v="0"/>
    <n v="0"/>
  </r>
  <r>
    <x v="98"/>
    <n v="6"/>
    <x v="24"/>
    <x v="74"/>
    <s v="1213Gonzalez Gaston6"/>
    <m/>
    <m/>
    <m/>
    <x v="218"/>
    <s v="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m/>
    <s v="Junta tapa de cilindro"/>
    <s v="Rio Rep"/>
    <n v="13225"/>
    <m/>
    <m/>
    <n v="1"/>
    <n v="13225"/>
    <n v="13225"/>
    <m/>
    <m/>
    <n v="0"/>
    <n v="0"/>
    <n v="13225"/>
    <n v="0"/>
    <n v="0"/>
    <n v="0"/>
    <n v="0"/>
  </r>
  <r>
    <x v="98"/>
    <n v="7"/>
    <x v="24"/>
    <x v="74"/>
    <s v="1213Gonzalez Gaston7"/>
    <m/>
    <m/>
    <m/>
    <x v="219"/>
    <s v="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
    <m/>
    <s v="Termostato de aluminio "/>
    <s v="Rio Rep"/>
    <n v="27600"/>
    <m/>
    <m/>
    <n v="1"/>
    <n v="27600"/>
    <n v="27600"/>
    <m/>
    <m/>
    <n v="0"/>
    <n v="0"/>
    <n v="27600"/>
    <n v="0"/>
    <n v="0"/>
    <n v="0"/>
    <n v="0"/>
  </r>
  <r>
    <x v="98"/>
    <n v="8"/>
    <x v="24"/>
    <x v="74"/>
    <s v="1213Gonzalez Gaston8"/>
    <m/>
    <m/>
    <m/>
    <x v="220"/>
    <s v="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 Cambiar aceite de caja de velocidad."/>
    <m/>
    <s v="Aceite caja de velocidad Dexron Vl"/>
    <s v="Taller"/>
    <n v="6700"/>
    <m/>
    <n v="0.25298507462686565"/>
    <n v="5.5"/>
    <n v="8395"/>
    <n v="46172.5"/>
    <n v="1"/>
    <n v="40000"/>
    <n v="40000"/>
    <n v="40000"/>
    <n v="36850"/>
    <n v="0"/>
    <n v="0"/>
    <n v="0"/>
    <n v="0"/>
  </r>
  <r>
    <x v="98"/>
    <n v="9"/>
    <x v="24"/>
    <x v="74"/>
    <s v="1213Gonzalez Gaston9"/>
    <m/>
    <m/>
    <m/>
    <x v="4"/>
    <s v="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 Cambiar aceite de caja de velocidad. "/>
    <m/>
    <s v="liquido refrigerante + destilada"/>
    <s v="Taller"/>
    <n v="2150"/>
    <m/>
    <n v="2.2558139534883721"/>
    <n v="1"/>
    <n v="7000"/>
    <n v="7000"/>
    <m/>
    <m/>
    <n v="0"/>
    <n v="40000"/>
    <n v="2150"/>
    <n v="0"/>
    <n v="0"/>
    <n v="0"/>
    <n v="0"/>
  </r>
  <r>
    <x v="98"/>
    <n v="10"/>
    <x v="24"/>
    <x v="74"/>
    <s v="1213Gonzalez Gaston10"/>
    <m/>
    <m/>
    <m/>
    <x v="4"/>
    <s v="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 Cambiar aceite de caja de velocidad.  "/>
    <m/>
    <s v="Comisión"/>
    <m/>
    <n v="15000"/>
    <m/>
    <n v="0"/>
    <n v="1"/>
    <n v="15000"/>
    <n v="15000"/>
    <m/>
    <m/>
    <n v="0"/>
    <n v="40000"/>
    <n v="15000"/>
    <n v="0"/>
    <n v="0"/>
    <n v="0"/>
    <n v="0"/>
  </r>
  <r>
    <x v="98"/>
    <n v="11"/>
    <x v="24"/>
    <x v="74"/>
    <s v="1213Gonzalez Gaston11"/>
    <m/>
    <m/>
    <m/>
    <x v="4"/>
    <s v="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 Cambiar aceite de caja de velocidad.   "/>
    <m/>
    <s v="Cambio de aceite caja de velocidad"/>
    <s v="Taller"/>
    <n v="4800"/>
    <m/>
    <n v="0.25"/>
    <n v="1"/>
    <n v="6000"/>
    <n v="6000"/>
    <m/>
    <m/>
    <n v="0"/>
    <n v="40000"/>
    <n v="4800"/>
    <n v="0"/>
    <n v="0"/>
    <n v="0"/>
    <n v="0"/>
  </r>
  <r>
    <x v="99"/>
    <n v="1"/>
    <x v="25"/>
    <x v="75"/>
    <s v="1214Cabral Guillermo1"/>
    <m/>
    <s v="Peugeot 308"/>
    <m/>
    <x v="35"/>
    <s v="Auxilio."/>
    <m/>
    <s v="Bateria 12v65A"/>
    <s v="Atilio Lucero"/>
    <n v="50000"/>
    <s v="Otros"/>
    <n v="0"/>
    <n v="1"/>
    <n v="50000"/>
    <n v="50000"/>
    <n v="1"/>
    <n v="10000"/>
    <n v="10000"/>
    <n v="10000"/>
    <n v="50000"/>
    <n v="50000"/>
    <n v="50000"/>
    <n v="10000"/>
    <n v="60000"/>
  </r>
  <r>
    <x v="99"/>
    <n v="2"/>
    <x v="25"/>
    <x v="75"/>
    <s v="1214Cabral Guillermo2"/>
    <m/>
    <m/>
    <m/>
    <x v="221"/>
    <s v="Auxilio. Cambio de bateria."/>
    <m/>
    <m/>
    <m/>
    <m/>
    <m/>
    <m/>
    <m/>
    <n v="0"/>
    <n v="0"/>
    <m/>
    <m/>
    <n v="0"/>
    <n v="10000"/>
    <n v="0"/>
    <n v="0"/>
    <n v="0"/>
    <n v="0"/>
    <n v="0"/>
  </r>
  <r>
    <x v="99"/>
    <n v="3"/>
    <x v="25"/>
    <x v="75"/>
    <s v="1214Cabral Guillermo3"/>
    <m/>
    <m/>
    <m/>
    <x v="43"/>
    <s v="Auxilio. Cambio de bateria. Puesta en marcha."/>
    <m/>
    <m/>
    <m/>
    <m/>
    <m/>
    <m/>
    <m/>
    <n v="0"/>
    <n v="0"/>
    <m/>
    <m/>
    <n v="0"/>
    <n v="10000"/>
    <n v="0"/>
    <n v="0"/>
    <n v="0"/>
    <n v="0"/>
    <n v="0"/>
  </r>
  <r>
    <x v="100"/>
    <n v="1"/>
    <x v="25"/>
    <x v="65"/>
    <s v="1215Cane Emiliano1"/>
    <m/>
    <s v="Ranger"/>
    <m/>
    <x v="0"/>
    <s v="Service cambio de aceite y filtro."/>
    <m/>
    <s v="Aceite motor 5w40"/>
    <s v="Taller"/>
    <n v="2112"/>
    <s v="Service"/>
    <n v="1.6041666666666667"/>
    <n v="9.5"/>
    <n v="5500"/>
    <n v="52250"/>
    <m/>
    <m/>
    <n v="0"/>
    <n v="0"/>
    <n v="20064"/>
    <n v="33312"/>
    <n v="119250"/>
    <n v="50000"/>
    <n v="169250"/>
  </r>
  <r>
    <x v="100"/>
    <n v="2"/>
    <x v="25"/>
    <x v="65"/>
    <s v="1215Cane Emiliano2"/>
    <m/>
    <m/>
    <m/>
    <x v="222"/>
    <s v="Service cambio de aceite y filtro. Contrl del vehículo."/>
    <m/>
    <s v="kit filtros"/>
    <s v="Taller"/>
    <n v="14000"/>
    <m/>
    <n v="0.7142857142857143"/>
    <n v="1"/>
    <n v="24000"/>
    <n v="24000"/>
    <m/>
    <m/>
    <n v="0"/>
    <n v="0"/>
    <n v="14000"/>
    <n v="0"/>
    <n v="0"/>
    <n v="0"/>
    <n v="0"/>
  </r>
  <r>
    <x v="100"/>
    <n v="3"/>
    <x v="25"/>
    <x v="65"/>
    <s v="1215Cane Emiliano3"/>
    <m/>
    <m/>
    <m/>
    <x v="223"/>
    <s v="Service cambio de aceite y filtro. Contrl del vehículo. Lavado. Cambiar ambas rótulas inferiores. "/>
    <m/>
    <s v="2 Rótulas inferiores"/>
    <s v="Barotto"/>
    <n v="17200"/>
    <m/>
    <n v="0.25"/>
    <n v="2"/>
    <n v="21500"/>
    <n v="43000"/>
    <n v="1"/>
    <n v="50000"/>
    <n v="50000"/>
    <n v="50000"/>
    <n v="34400"/>
    <n v="0"/>
    <n v="0"/>
    <n v="0"/>
    <n v="0"/>
  </r>
  <r>
    <x v="100"/>
    <n v="4"/>
    <x v="25"/>
    <x v="65"/>
    <s v="1215Cane Emiliano4"/>
    <m/>
    <m/>
    <m/>
    <x v="224"/>
    <s v="Service cambio de aceite y filtro. Contrl del vehículo. Lavado. Cambiar ambas rótulas inferiores.  Regular convergencia"/>
    <m/>
    <m/>
    <s v="Taller"/>
    <m/>
    <m/>
    <m/>
    <m/>
    <n v="0"/>
    <n v="0"/>
    <m/>
    <m/>
    <n v="0"/>
    <n v="50000"/>
    <n v="0"/>
    <n v="0"/>
    <n v="0"/>
    <n v="0"/>
    <n v="0"/>
  </r>
  <r>
    <x v="101"/>
    <n v="1"/>
    <x v="25"/>
    <x v="76"/>
    <s v="1216Atonio Orsa1"/>
    <m/>
    <s v="weekend"/>
    <m/>
    <x v="225"/>
    <s v="Cambiar fuelle homocinética lado izquierdo."/>
    <m/>
    <s v="Fuelle homocinética"/>
    <s v="Rep Serrano"/>
    <n v="1936"/>
    <s v="Otros"/>
    <n v="0.25"/>
    <n v="1"/>
    <n v="2420"/>
    <n v="2420"/>
    <n v="1"/>
    <n v="8000"/>
    <n v="8000"/>
    <n v="8000"/>
    <n v="1936"/>
    <n v="1936"/>
    <n v="2420"/>
    <n v="8000"/>
    <n v="10420"/>
  </r>
  <r>
    <x v="101"/>
    <n v="2"/>
    <x v="25"/>
    <x v="76"/>
    <s v="1216Atonio Orsa2"/>
    <m/>
    <m/>
    <m/>
    <x v="33"/>
    <s v="Cambiar fuelle homocinética lado izquierdo. Control tren delantero."/>
    <m/>
    <m/>
    <m/>
    <m/>
    <m/>
    <m/>
    <m/>
    <n v="0"/>
    <n v="0"/>
    <m/>
    <m/>
    <n v="0"/>
    <n v="8000"/>
    <n v="0"/>
    <n v="0"/>
    <n v="0"/>
    <n v="0"/>
    <n v="0"/>
  </r>
  <r>
    <x v="101"/>
    <n v="3"/>
    <x v="25"/>
    <x v="76"/>
    <s v="1216Atonio Orsa3"/>
    <m/>
    <m/>
    <m/>
    <x v="226"/>
    <s v="Cambiar fuelle homocinética lado izquierdo. Control tren delantero. Se hayó buje de parrilla delantera roto."/>
    <m/>
    <m/>
    <m/>
    <m/>
    <m/>
    <m/>
    <m/>
    <n v="0"/>
    <n v="0"/>
    <m/>
    <m/>
    <n v="0"/>
    <n v="8000"/>
    <n v="0"/>
    <n v="0"/>
    <n v="0"/>
    <n v="0"/>
    <n v="0"/>
  </r>
  <r>
    <x v="102"/>
    <n v="1"/>
    <x v="26"/>
    <x v="77"/>
    <s v="1230Juan Achabal1"/>
    <m/>
    <s v="Onix"/>
    <m/>
    <x v="227"/>
    <s v="service: cambio de aceite y filtro."/>
    <m/>
    <s v="Aceite"/>
    <s v="Bata rio 4"/>
    <n v="2112"/>
    <s v="Distribución"/>
    <n v="1.6041666666666667"/>
    <n v="4"/>
    <n v="5500"/>
    <n v="22000"/>
    <m/>
    <m/>
    <n v="0"/>
    <n v="0"/>
    <n v="8448"/>
    <n v="62258"/>
    <n v="103445"/>
    <n v="35000"/>
    <n v="138445"/>
  </r>
  <r>
    <x v="102"/>
    <n v="2"/>
    <x v="26"/>
    <x v="77"/>
    <s v="1230Juan Achabal2"/>
    <m/>
    <m/>
    <m/>
    <x v="228"/>
    <s v="service: cambio de aceite y filtro. controlor vehiculo."/>
    <m/>
    <s v="Filtro aire"/>
    <s v="Taller"/>
    <n v="2000"/>
    <m/>
    <n v="0.8"/>
    <n v="1"/>
    <n v="3600"/>
    <n v="3600"/>
    <m/>
    <m/>
    <n v="0"/>
    <n v="0"/>
    <n v="2000"/>
    <n v="0"/>
    <n v="0"/>
    <n v="0"/>
    <n v="0"/>
  </r>
  <r>
    <x v="102"/>
    <n v="3"/>
    <x v="26"/>
    <x v="77"/>
    <s v="1230Juan Achabal3"/>
    <m/>
    <m/>
    <m/>
    <x v="229"/>
    <s v="service: cambio de aceite y filtro. controlor vehiculo. cambiar bujias de encendido y cables."/>
    <m/>
    <s v="filtro aceite"/>
    <s v="Taller"/>
    <n v="1500"/>
    <m/>
    <n v="0.66666666666666663"/>
    <n v="1"/>
    <n v="2500"/>
    <n v="2500"/>
    <m/>
    <m/>
    <n v="0"/>
    <n v="0"/>
    <n v="1500"/>
    <n v="0"/>
    <n v="0"/>
    <n v="0"/>
    <n v="0"/>
  </r>
  <r>
    <x v="102"/>
    <n v="4"/>
    <x v="26"/>
    <x v="77"/>
    <s v="1230Juan Achabal4"/>
    <m/>
    <m/>
    <m/>
    <x v="30"/>
    <s v="service: cambio de aceite y filtro. controlor vehiculo. cambiar bujias de encendido y cables. desarmar distribución completa."/>
    <m/>
    <s v="filtro polen"/>
    <s v="Taller"/>
    <n v="1866.6666666666667"/>
    <m/>
    <n v="0.5"/>
    <n v="1"/>
    <n v="2800"/>
    <n v="2800"/>
    <m/>
    <m/>
    <n v="0"/>
    <n v="0"/>
    <n v="1866.6666666666667"/>
    <n v="0"/>
    <n v="0"/>
    <n v="0"/>
    <n v="0"/>
  </r>
  <r>
    <x v="102"/>
    <n v="5"/>
    <x v="26"/>
    <x v="77"/>
    <s v="1230Juan Achabal5"/>
    <m/>
    <m/>
    <m/>
    <x v="230"/>
    <s v="service: cambio de aceite y filtro. controlor vehiculo. cambiar bujias de encendido y cables. desarmar distribución completa. cambiar kit termostato y puesta a punto."/>
    <m/>
    <s v="juego cable bujia"/>
    <s v="ML"/>
    <n v="7890"/>
    <m/>
    <n v="0.49556400506970849"/>
    <n v="1"/>
    <n v="11800"/>
    <n v="11800"/>
    <m/>
    <m/>
    <n v="0"/>
    <n v="0"/>
    <n v="7890"/>
    <n v="0"/>
    <n v="0"/>
    <n v="0"/>
    <n v="0"/>
  </r>
  <r>
    <x v="102"/>
    <n v="6"/>
    <x v="26"/>
    <x v="77"/>
    <s v="1230Juan Achabal6"/>
    <m/>
    <m/>
    <m/>
    <x v="231"/>
    <s v="service: cambio de aceite y filtro. controlor vehiculo. cambiar bujias de encendido y cables. desarmar distribución completa. cambiar kit termostato y puesta a punto. cambiar correa poliv, polea tensora de correa poliv."/>
    <m/>
    <s v="juego bujias"/>
    <s v="ML"/>
    <n v="2000"/>
    <m/>
    <n v="3"/>
    <n v="1"/>
    <n v="8000"/>
    <n v="8000"/>
    <m/>
    <m/>
    <n v="0"/>
    <n v="0"/>
    <n v="2000"/>
    <n v="0"/>
    <n v="0"/>
    <n v="0"/>
    <n v="0"/>
  </r>
  <r>
    <x v="102"/>
    <n v="7"/>
    <x v="26"/>
    <x v="77"/>
    <s v="1230Juan Achabal7"/>
    <m/>
    <m/>
    <m/>
    <x v="232"/>
    <s v="service: cambio de aceite y filtro. controlor vehiculo. cambiar bujias de encendido y cables. desarmar distribución completa. cambiar kit termostato y puesta a punto. cambiar correa poliv, polea tensora de correa poliv. liquido refrigerante y purgar circuito."/>
    <m/>
    <s v="termostato"/>
    <s v="Taller"/>
    <n v="8166.666666666667"/>
    <m/>
    <n v="0.2"/>
    <n v="1"/>
    <n v="9800"/>
    <n v="9800"/>
    <m/>
    <m/>
    <n v="0"/>
    <n v="0"/>
    <n v="8166.666666666667"/>
    <n v="0"/>
    <n v="0"/>
    <n v="0"/>
    <n v="0"/>
  </r>
  <r>
    <x v="102"/>
    <n v="8"/>
    <x v="26"/>
    <x v="77"/>
    <s v="1230Juan Achabal8"/>
    <m/>
    <m/>
    <m/>
    <x v="4"/>
    <s v="service: cambio de aceite y filtro. controlor vehiculo. cambiar bujias de encendido y cables. desarmar distribución completa. cambiar kit termostato y puesta a punto. cambiar correa poliv, polea tensora de correa poliv. liquido refrigerante y purgar circuito. "/>
    <m/>
    <s v="kit distribucion"/>
    <s v="Taller"/>
    <n v="20000"/>
    <m/>
    <n v="0.2"/>
    <n v="1"/>
    <n v="24000"/>
    <n v="24000"/>
    <m/>
    <m/>
    <n v="0"/>
    <n v="0"/>
    <n v="20000"/>
    <n v="0"/>
    <n v="0"/>
    <n v="0"/>
    <n v="0"/>
  </r>
  <r>
    <x v="102"/>
    <n v="9"/>
    <x v="26"/>
    <x v="77"/>
    <s v="1230Juan Achabal9"/>
    <m/>
    <m/>
    <m/>
    <x v="4"/>
    <s v="service: cambio de aceite y filtro. controlor vehiculo. cambiar bujias de encendido y cables. desarmar distribución completa. cambiar kit termostato y puesta a punto. cambiar correa poliv, polea tensora de correa poliv. liquido refrigerante y purgar circuito.  "/>
    <m/>
    <s v="correa poliv"/>
    <s v="Taller"/>
    <n v="5666.666666666667"/>
    <m/>
    <n v="0.2"/>
    <n v="1"/>
    <n v="6800"/>
    <n v="6800"/>
    <m/>
    <m/>
    <n v="0"/>
    <n v="0"/>
    <n v="5666.666666666667"/>
    <n v="0"/>
    <n v="0"/>
    <n v="0"/>
    <n v="0"/>
  </r>
  <r>
    <x v="102"/>
    <n v="10"/>
    <x v="26"/>
    <x v="77"/>
    <s v="1230Juan Achabal10"/>
    <m/>
    <m/>
    <m/>
    <x v="4"/>
    <s v="service: cambio de aceite y filtro. controlor vehiculo. cambiar bujias de encendido y cables. desarmar distribución completa. cambiar kit termostato y puesta a punto. cambiar correa poliv, polea tensora de correa poliv. liquido refrigerante y purgar circuito.   "/>
    <m/>
    <s v="polea tensora de correa poliv"/>
    <s v="Rep Serrano"/>
    <n v="4356"/>
    <m/>
    <n v="0.25"/>
    <n v="1"/>
    <n v="5445"/>
    <n v="5445"/>
    <m/>
    <m/>
    <n v="0"/>
    <n v="0"/>
    <n v="4356"/>
    <n v="0"/>
    <n v="0"/>
    <n v="0"/>
    <n v="0"/>
  </r>
  <r>
    <x v="102"/>
    <n v="11"/>
    <x v="26"/>
    <x v="77"/>
    <s v="1230Juan Achabal11"/>
    <m/>
    <m/>
    <m/>
    <x v="4"/>
    <s v="service: cambio de aceite y filtro. controlor vehiculo. cambiar bujias de encendido y cables. desarmar distribución completa. cambiar kit termostato y puesta a punto. cambiar correa poliv, polea tensora de correa poliv. liquido refrigerante y purgar circuito.    "/>
    <m/>
    <s v="liquido+destilada"/>
    <s v="Vetaro"/>
    <n v="6700"/>
    <m/>
    <m/>
    <n v="1"/>
    <n v="6700"/>
    <n v="6700"/>
    <n v="1"/>
    <n v="35000"/>
    <n v="35000"/>
    <n v="35000"/>
    <n v="6700"/>
    <n v="0"/>
    <n v="0"/>
    <n v="0"/>
    <n v="0"/>
  </r>
  <r>
    <x v="103"/>
    <n v="1"/>
    <x v="24"/>
    <x v="78"/>
    <s v="1300Domanski1"/>
    <s v="MBR256"/>
    <s v="Saveiro"/>
    <n v="169321"/>
    <x v="233"/>
    <s v="Cambiar bolillero rueda izquierda."/>
    <s v="Emanuel"/>
    <s v="Bieleta"/>
    <s v="Rep Serrano"/>
    <n v="5314.32"/>
    <s v="Otros"/>
    <n v="0.25"/>
    <n v="1"/>
    <n v="6642.9"/>
    <n v="6642.9"/>
    <m/>
    <m/>
    <n v="0"/>
    <n v="0"/>
    <n v="5314.32"/>
    <n v="27420.716666666671"/>
    <n v="47398"/>
    <n v="30000"/>
    <n v="77398"/>
  </r>
  <r>
    <x v="103"/>
    <n v="2"/>
    <x v="24"/>
    <x v="78"/>
    <s v="1300Domanski2"/>
    <m/>
    <m/>
    <m/>
    <x v="234"/>
    <s v="Cambiar bolillero rueda izquierda. Cambiar cuatro bujes de parrilla."/>
    <m/>
    <s v="Bolillero"/>
    <s v="Rep Serrano"/>
    <n v="11238.480000000001"/>
    <m/>
    <n v="0.24999999999999989"/>
    <n v="1"/>
    <n v="14048.1"/>
    <n v="14048.1"/>
    <n v="1"/>
    <n v="30000"/>
    <n v="30000"/>
    <n v="30000"/>
    <n v="11238.480000000001"/>
    <n v="0"/>
    <n v="0"/>
    <n v="0"/>
    <n v="0"/>
  </r>
  <r>
    <x v="103"/>
    <n v="3"/>
    <x v="24"/>
    <x v="78"/>
    <s v="1300Domanski3"/>
    <m/>
    <m/>
    <m/>
    <x v="235"/>
    <s v="Cambiar bolillero rueda izquierda. Cambiar cuatro bujes de parrilla. Cambiar bieleta rueda trasera derecha."/>
    <m/>
    <s v="Bujes"/>
    <s v="Rep Serrano"/>
    <n v="6240"/>
    <m/>
    <n v="0.25"/>
    <n v="2"/>
    <n v="7800"/>
    <n v="15600"/>
    <m/>
    <m/>
    <n v="0"/>
    <n v="30000"/>
    <n v="12480"/>
    <n v="0"/>
    <n v="0"/>
    <n v="0"/>
    <n v="0"/>
  </r>
  <r>
    <x v="103"/>
    <n v="4"/>
    <x v="24"/>
    <x v="78"/>
    <s v="1300Domanski4"/>
    <m/>
    <m/>
    <m/>
    <x v="4"/>
    <s v="Cambiar bolillero rueda izquierda. Cambiar cuatro bujes de parrilla. Cambiar bieleta rueda trasera derecha. "/>
    <m/>
    <s v="Bujes"/>
    <s v="Taller"/>
    <n v="4627.916666666667"/>
    <m/>
    <n v="0.2"/>
    <n v="2"/>
    <n v="5553.5"/>
    <n v="11107"/>
    <m/>
    <m/>
    <n v="0"/>
    <n v="30000"/>
    <n v="9255.8333333333339"/>
    <n v="0"/>
    <n v="0"/>
    <n v="0"/>
    <n v="0"/>
  </r>
  <r>
    <x v="104"/>
    <n v="1"/>
    <x v="27"/>
    <x v="20"/>
    <s v="1301Isasis Luciana1"/>
    <s v="kFM514"/>
    <s v="Gol trend"/>
    <n v="124754"/>
    <x v="4"/>
    <n v="0"/>
    <s v="Pablo"/>
    <m/>
    <m/>
    <m/>
    <s v="Service"/>
    <m/>
    <m/>
    <m/>
    <n v="0"/>
    <m/>
    <m/>
    <n v="0"/>
    <n v="0"/>
    <n v="0"/>
    <n v="16060"/>
    <n v="36400"/>
    <n v="32000"/>
    <n v="68400"/>
  </r>
  <r>
    <x v="104"/>
    <n v="2"/>
    <x v="27"/>
    <x v="20"/>
    <s v="1301Isasis Luciana2"/>
    <m/>
    <m/>
    <m/>
    <x v="6"/>
    <s v="0 Service cambio de aceite y filtros."/>
    <m/>
    <s v="Bulbo de presión"/>
    <s v="Barotto"/>
    <n v="3600"/>
    <m/>
    <n v="0.25"/>
    <n v="1"/>
    <n v="4500"/>
    <n v="4500"/>
    <m/>
    <m/>
    <n v="0"/>
    <n v="0"/>
    <n v="3600"/>
    <n v="0"/>
    <n v="0"/>
    <n v="0"/>
    <n v="0"/>
  </r>
  <r>
    <x v="104"/>
    <n v="3"/>
    <x v="27"/>
    <x v="20"/>
    <s v="1301Isasis Luciana3"/>
    <m/>
    <m/>
    <m/>
    <x v="236"/>
    <s v="0 Service cambio de aceite y filtros. Recambio de bulbo de presión de aceite."/>
    <m/>
    <s v="Aceite de motor 10w40"/>
    <s v="Taller"/>
    <n v="1360"/>
    <m/>
    <n v="1.9427743571169866"/>
    <n v="4"/>
    <n v="3575"/>
    <n v="14300"/>
    <m/>
    <m/>
    <n v="0"/>
    <n v="0"/>
    <n v="5440"/>
    <n v="0"/>
    <n v="0"/>
    <n v="0"/>
    <n v="0"/>
  </r>
  <r>
    <x v="104"/>
    <n v="4"/>
    <x v="27"/>
    <x v="20"/>
    <s v="1301Isasis Luciana4"/>
    <m/>
    <m/>
    <m/>
    <x v="212"/>
    <s v="0 Service cambio de aceite y filtros. Recambio de bulbo de presión de aceite. Lavado de motor."/>
    <m/>
    <s v="Filtro aceite"/>
    <s v="Taller"/>
    <n v="1800"/>
    <m/>
    <n v="0.66666666666666663"/>
    <n v="1"/>
    <n v="3000"/>
    <n v="3000"/>
    <m/>
    <m/>
    <n v="0"/>
    <n v="0"/>
    <n v="1800"/>
    <n v="0"/>
    <n v="0"/>
    <n v="0"/>
    <n v="0"/>
  </r>
  <r>
    <x v="104"/>
    <n v="5"/>
    <x v="27"/>
    <x v="20"/>
    <s v="1301Isasis Luciana5"/>
    <m/>
    <m/>
    <m/>
    <x v="237"/>
    <s v="0 Service cambio de aceite y filtros. Recambio de bulbo de presión de aceite. Lavado de motor. Control neumáticos, bujías, luces, tren delantero, correa, escobilla."/>
    <m/>
    <s v="Filtro aire"/>
    <s v="Taller"/>
    <n v="2400"/>
    <m/>
    <n v="0.83333333333333337"/>
    <n v="1"/>
    <n v="4400"/>
    <n v="4400"/>
    <n v="1"/>
    <n v="32000"/>
    <n v="32000"/>
    <n v="32000"/>
    <n v="2400"/>
    <n v="0"/>
    <n v="0"/>
    <n v="0"/>
    <n v="0"/>
  </r>
  <r>
    <x v="104"/>
    <n v="6"/>
    <x v="27"/>
    <x v="20"/>
    <s v="1301Isasis Luciana6"/>
    <m/>
    <m/>
    <m/>
    <x v="238"/>
    <s v="0 Service cambio de aceite y filtros. Recambio de bulbo de presión de aceite. Lavado de motor. Control neumáticos, bujías, luces, tren delantero, correa, escobilla. Cambio de lámparas"/>
    <m/>
    <s v="Filtro nafta"/>
    <s v="Taller"/>
    <n v="2400"/>
    <m/>
    <n v="0.33333333333333331"/>
    <n v="1"/>
    <n v="3200"/>
    <n v="3200"/>
    <m/>
    <m/>
    <n v="0"/>
    <n v="32000"/>
    <n v="2400"/>
    <n v="0"/>
    <n v="0"/>
    <n v="0"/>
    <n v="0"/>
  </r>
  <r>
    <x v="104"/>
    <n v="7"/>
    <x v="27"/>
    <x v="20"/>
    <s v="1301Isasis Luciana7"/>
    <m/>
    <m/>
    <m/>
    <x v="4"/>
    <s v="0 Service cambio de aceite y filtros. Recambio de bulbo de presión de aceite. Lavado de motor. Control neumáticos, bujías, luces, tren delantero, correa, escobilla. Cambio de lámparas "/>
    <m/>
    <s v="Filtro polen"/>
    <s v="Taller"/>
    <n v="2000"/>
    <m/>
    <n v="0.5"/>
    <n v="1"/>
    <n v="3000"/>
    <n v="3000"/>
    <m/>
    <m/>
    <n v="0"/>
    <n v="32000"/>
    <n v="2000"/>
    <n v="0"/>
    <n v="0"/>
    <n v="0"/>
    <n v="0"/>
  </r>
  <r>
    <x v="104"/>
    <n v="8"/>
    <x v="27"/>
    <x v="20"/>
    <s v="1301Isasis Luciana8"/>
    <m/>
    <m/>
    <m/>
    <x v="4"/>
    <s v="0 Service cambio de aceite y filtros. Recambio de bulbo de presión de aceite. Lavado de motor. Control neumáticos, bujías, luces, tren delantero, correa, escobilla. Cambio de lámparas  "/>
    <m/>
    <s v="Lámpara  H4"/>
    <s v="Taller"/>
    <n v="1666.6666666666667"/>
    <m/>
    <n v="0.2"/>
    <n v="1"/>
    <n v="2000"/>
    <n v="2000"/>
    <m/>
    <m/>
    <n v="0"/>
    <n v="32000"/>
    <n v="1666.6666666666667"/>
    <n v="0"/>
    <n v="0"/>
    <n v="0"/>
    <n v="0"/>
  </r>
  <r>
    <x v="104"/>
    <n v="9"/>
    <x v="27"/>
    <x v="20"/>
    <s v="1301Isasis Luciana9"/>
    <m/>
    <m/>
    <m/>
    <x v="4"/>
    <s v="0 Service cambio de aceite y filtros. Recambio de bulbo de presión de aceite. Lavado de motor. Control neumáticos, bujías, luces, tren delantero, correa, escobilla. Cambio de lámparas   "/>
    <m/>
    <s v="Lámpara piojito"/>
    <s v="Taller"/>
    <n v="833.33333333333337"/>
    <m/>
    <n v="0.2"/>
    <n v="2"/>
    <n v="1000"/>
    <n v="2000"/>
    <m/>
    <m/>
    <n v="0"/>
    <n v="32000"/>
    <n v="1666.6666666666667"/>
    <n v="0"/>
    <n v="0"/>
    <n v="0"/>
    <n v="0"/>
  </r>
  <r>
    <x v="105"/>
    <n v="1"/>
    <x v="27"/>
    <x v="79"/>
    <s v="1302Silveira Pililo1"/>
    <s v="EUU817"/>
    <s v="Safira"/>
    <m/>
    <x v="4"/>
    <n v="0"/>
    <s v="Emanuel - walter"/>
    <s v="Bomba de agua"/>
    <s v="Barotto"/>
    <n v="21888"/>
    <s v="Distribución"/>
    <n v="0.25"/>
    <n v="1"/>
    <n v="27360"/>
    <n v="27360"/>
    <m/>
    <m/>
    <n v="0"/>
    <n v="0"/>
    <n v="21888"/>
    <n v="68171.33"/>
    <n v="46360"/>
    <n v="50000"/>
    <n v="96360"/>
  </r>
  <r>
    <x v="105"/>
    <n v="2"/>
    <x v="28"/>
    <x v="79"/>
    <s v="1302Silveira Pililo2"/>
    <m/>
    <m/>
    <m/>
    <x v="4"/>
    <s v="0 "/>
    <m/>
    <s v="tornillos"/>
    <s v="Magliano Metal"/>
    <n v="2800"/>
    <m/>
    <n v="0"/>
    <n v="1"/>
    <n v="2800"/>
    <n v="2800"/>
    <m/>
    <m/>
    <n v="0"/>
    <n v="0"/>
    <n v="2800"/>
    <n v="0"/>
    <n v="0"/>
    <n v="0"/>
    <n v="0"/>
  </r>
  <r>
    <x v="105"/>
    <n v="3"/>
    <x v="28"/>
    <x v="79"/>
    <s v="1302Silveira Pililo3"/>
    <m/>
    <m/>
    <m/>
    <x v="4"/>
    <s v="0  "/>
    <m/>
    <s v="Refrigerante + destilada"/>
    <s v="Taller"/>
    <n v="2150"/>
    <m/>
    <n v="2.9069767441860463"/>
    <n v="1"/>
    <n v="8400"/>
    <n v="8400"/>
    <m/>
    <m/>
    <n v="0"/>
    <n v="0"/>
    <n v="2150"/>
    <n v="0"/>
    <n v="0"/>
    <n v="0"/>
    <n v="0"/>
  </r>
  <r>
    <x v="105"/>
    <n v="4"/>
    <x v="28"/>
    <x v="79"/>
    <s v="1302Silveira Pililo4"/>
    <m/>
    <m/>
    <m/>
    <x v="239"/>
    <s v="0   Desarmar distribucuión completa. Cambiar bomba de agua limpieza de zona."/>
    <m/>
    <s v="reten salida de caja"/>
    <s v="Taller"/>
    <n v="41333.33"/>
    <m/>
    <n v="0.2"/>
    <n v="1"/>
    <n v="7800"/>
    <n v="7800"/>
    <n v="1"/>
    <n v="50000"/>
    <n v="50000"/>
    <n v="50000"/>
    <n v="41333.33"/>
    <n v="0"/>
    <n v="0"/>
    <n v="0"/>
    <n v="0"/>
  </r>
  <r>
    <x v="105"/>
    <n v="5"/>
    <x v="28"/>
    <x v="79"/>
    <s v="1302Silveira Pililo5"/>
    <m/>
    <m/>
    <m/>
    <x v="240"/>
    <s v="0   Desarmar distribucuión completa. Cambiar bomba de agua limpieza de zona. Armado total, puesta a punto."/>
    <m/>
    <m/>
    <m/>
    <m/>
    <m/>
    <m/>
    <m/>
    <m/>
    <n v="0"/>
    <m/>
    <m/>
    <n v="0"/>
    <n v="50000"/>
    <n v="0"/>
    <n v="0"/>
    <n v="0"/>
    <n v="0"/>
    <n v="0"/>
  </r>
  <r>
    <x v="105"/>
    <n v="6"/>
    <x v="28"/>
    <x v="79"/>
    <s v="1302Silveira Pililo6"/>
    <m/>
    <m/>
    <m/>
    <x v="241"/>
    <s v="0   Desarmar distribucuión completa. Cambiar bomba de agua limpieza de zona. Armado total, puesta a punto. Sacar semi eje lado derecho, cambiar retén salida de caja."/>
    <m/>
    <m/>
    <m/>
    <m/>
    <m/>
    <m/>
    <m/>
    <m/>
    <n v="0"/>
    <m/>
    <m/>
    <n v="0"/>
    <n v="50000"/>
    <n v="0"/>
    <n v="0"/>
    <n v="0"/>
    <n v="0"/>
    <n v="0"/>
  </r>
  <r>
    <x v="105"/>
    <n v="7"/>
    <x v="28"/>
    <x v="79"/>
    <s v="1302Silveira Pililo7"/>
    <m/>
    <m/>
    <m/>
    <x v="242"/>
    <s v="0   Desarmar distribucuión completa. Cambiar bomba de agua limpieza de zona. Armado total, puesta a punto. Sacar semi eje lado derecho, cambiar retén salida de caja. Completar nivel de aceite caja velocidad."/>
    <m/>
    <m/>
    <m/>
    <m/>
    <m/>
    <m/>
    <m/>
    <m/>
    <n v="0"/>
    <m/>
    <m/>
    <n v="0"/>
    <n v="50000"/>
    <n v="0"/>
    <n v="0"/>
    <n v="0"/>
    <n v="0"/>
    <n v="0"/>
  </r>
  <r>
    <x v="105"/>
    <n v="8"/>
    <x v="28"/>
    <x v="79"/>
    <s v="1302Silveira Pililo8"/>
    <m/>
    <m/>
    <m/>
    <x v="243"/>
    <s v="0   Desarmar distribucuión completa. Cambiar bomba de agua limpieza de zona. Armado total, puesta a punto. Sacar semi eje lado derecho, cambiar retén salida de caja. Completar nivel de aceite caja velocidad. Reparar semieje con fuelle con punta despazable nueva y engrasar. Lavado motor."/>
    <m/>
    <m/>
    <m/>
    <m/>
    <m/>
    <m/>
    <m/>
    <m/>
    <n v="0"/>
    <m/>
    <m/>
    <n v="0"/>
    <n v="50000"/>
    <n v="0"/>
    <n v="0"/>
    <n v="0"/>
    <n v="0"/>
    <n v="0"/>
  </r>
  <r>
    <x v="105"/>
    <n v="9"/>
    <x v="28"/>
    <x v="79"/>
    <s v="1302Silveira Pililo9"/>
    <m/>
    <m/>
    <m/>
    <x v="4"/>
    <s v="0   Desarmar distribucuión completa. Cambiar bomba de agua limpieza de zona. Armado total, puesta a punto. Sacar semi eje lado derecho, cambiar retén salida de caja. Completar nivel de aceite caja velocidad. Reparar semieje con fuelle con punta despazable nueva y engrasar. Lavado motor. "/>
    <m/>
    <m/>
    <m/>
    <m/>
    <m/>
    <m/>
    <m/>
    <m/>
    <n v="0"/>
    <m/>
    <m/>
    <n v="0"/>
    <n v="50000"/>
    <n v="0"/>
    <n v="0"/>
    <n v="0"/>
    <n v="0"/>
    <n v="0"/>
  </r>
  <r>
    <x v="106"/>
    <n v="1"/>
    <x v="27"/>
    <x v="80"/>
    <s v="1303Oca Log S.A1"/>
    <n v="297"/>
    <s v="Ford Ranger"/>
    <m/>
    <x v="244"/>
    <s v="Sacar turbo múltiple de escape."/>
    <m/>
    <m/>
    <m/>
    <m/>
    <s v="Motor"/>
    <m/>
    <m/>
    <m/>
    <n v="0"/>
    <m/>
    <m/>
    <n v="0"/>
    <n v="0"/>
    <n v="0"/>
    <n v="0"/>
    <n v="0"/>
    <n v="35000"/>
    <n v="35000"/>
  </r>
  <r>
    <x v="106"/>
    <n v="2"/>
    <x v="27"/>
    <x v="80"/>
    <s v="1303Oca Log S.A2"/>
    <m/>
    <m/>
    <m/>
    <x v="245"/>
    <s v="Sacar turbo múltiple de escape. Cambiar tapones de block izquierdo."/>
    <m/>
    <m/>
    <m/>
    <m/>
    <m/>
    <m/>
    <m/>
    <m/>
    <m/>
    <n v="1"/>
    <n v="35000"/>
    <n v="35000"/>
    <n v="35000"/>
    <n v="0"/>
    <n v="0"/>
    <n v="0"/>
    <n v="0"/>
    <n v="0"/>
  </r>
  <r>
    <x v="107"/>
    <n v="1"/>
    <x v="27"/>
    <x v="80"/>
    <s v="1304Oca Log S.A1"/>
    <n v="297"/>
    <s v="Ford Ranger"/>
    <m/>
    <x v="246"/>
    <s v="Limpieza circuito refrigeración."/>
    <m/>
    <s v="Liquido desincrustante"/>
    <s v="Taller"/>
    <n v="1673"/>
    <m/>
    <n v="1.3909145248057382"/>
    <n v="1"/>
    <n v="4000"/>
    <n v="4000"/>
    <n v="1"/>
    <n v="10000"/>
    <n v="10000"/>
    <n v="10000"/>
    <n v="1673"/>
    <n v="3823"/>
    <n v="11000"/>
    <n v="10000"/>
    <n v="21000"/>
  </r>
  <r>
    <x v="107"/>
    <n v="2"/>
    <x v="27"/>
    <x v="80"/>
    <s v="1304Oca Log S.A2"/>
    <m/>
    <m/>
    <m/>
    <x v="247"/>
    <s v="Limpieza circuito refrigeración. Cambio refrigerante y purgado del circuito."/>
    <m/>
    <s v="Liquido refrigerante + destilada"/>
    <s v="Taller"/>
    <n v="2150"/>
    <m/>
    <n v="2.2558139534883721"/>
    <n v="1"/>
    <n v="7000"/>
    <n v="7000"/>
    <m/>
    <m/>
    <n v="0"/>
    <n v="10000"/>
    <n v="2150"/>
    <n v="0"/>
    <n v="0"/>
    <n v="0"/>
    <n v="0"/>
  </r>
  <r>
    <x v="107"/>
    <n v="3"/>
    <x v="27"/>
    <x v="80"/>
    <s v="1304Oca Log S.A3"/>
    <m/>
    <m/>
    <m/>
    <x v="248"/>
    <s v="Limpieza circuito refrigeración. Cambio refrigerante y purgado del circuito. Lavado interior del block."/>
    <m/>
    <m/>
    <m/>
    <m/>
    <m/>
    <m/>
    <m/>
    <m/>
    <n v="0"/>
    <m/>
    <m/>
    <n v="0"/>
    <n v="10000"/>
    <n v="0"/>
    <n v="0"/>
    <n v="0"/>
    <n v="0"/>
    <n v="0"/>
  </r>
  <r>
    <x v="108"/>
    <n v="1"/>
    <x v="29"/>
    <x v="81"/>
    <s v="1305Chirino Roberto1"/>
    <s v="GTI472"/>
    <s v="Ford Ka"/>
    <n v="42337"/>
    <x v="6"/>
    <s v="Service cambio de aceite y filtros."/>
    <m/>
    <s v="Aceite 10w40"/>
    <s v="Taller"/>
    <n v="1360"/>
    <s v="Service"/>
    <n v="1.9427743571169866"/>
    <n v="4"/>
    <n v="3575"/>
    <n v="14300"/>
    <m/>
    <m/>
    <n v="0"/>
    <n v="0"/>
    <n v="5440"/>
    <n v="7960"/>
    <n v="25700"/>
    <n v="25000"/>
    <n v="50700"/>
  </r>
  <r>
    <x v="108"/>
    <n v="2"/>
    <x v="29"/>
    <x v="81"/>
    <s v="1305Chirino Roberto2"/>
    <m/>
    <m/>
    <m/>
    <x v="7"/>
    <s v="Service cambio de aceite y filtros. Control del vehículo."/>
    <m/>
    <s v="Filtro aceite"/>
    <s v="Taller"/>
    <n v="1800"/>
    <m/>
    <n v="0.55555555555555558"/>
    <n v="1"/>
    <n v="2800"/>
    <n v="2800"/>
    <m/>
    <m/>
    <n v="0"/>
    <n v="0"/>
    <n v="1800"/>
    <n v="0"/>
    <n v="0"/>
    <n v="0"/>
    <n v="0"/>
  </r>
  <r>
    <x v="108"/>
    <n v="3"/>
    <x v="29"/>
    <x v="81"/>
    <s v="1305Chirino Roberto3"/>
    <m/>
    <m/>
    <m/>
    <x v="90"/>
    <s v="Service cambio de aceite y filtros. Control del vehículo. Control de bujías."/>
    <m/>
    <s v="Filtro aire"/>
    <s v="Taller"/>
    <n v="2400"/>
    <m/>
    <n v="0.58333333333333337"/>
    <n v="1"/>
    <n v="3800"/>
    <n v="3800"/>
    <n v="1"/>
    <n v="25000"/>
    <n v="25000"/>
    <n v="25000"/>
    <n v="2400"/>
    <n v="0"/>
    <n v="0"/>
    <n v="0"/>
    <n v="0"/>
  </r>
  <r>
    <x v="108"/>
    <n v="4"/>
    <x v="29"/>
    <x v="81"/>
    <s v="1305Chirino Roberto4"/>
    <m/>
    <m/>
    <m/>
    <x v="4"/>
    <s v="Service cambio de aceite y filtros. Control del vehículo. Control de bujías. "/>
    <m/>
    <s v="Filtro nafta"/>
    <s v="Taller"/>
    <n v="2400"/>
    <m/>
    <n v="1"/>
    <n v="1"/>
    <n v="4800"/>
    <n v="4800"/>
    <m/>
    <m/>
    <n v="0"/>
    <n v="25000"/>
    <n v="2400"/>
    <n v="0"/>
    <n v="0"/>
    <n v="0"/>
    <n v="0"/>
  </r>
  <r>
    <x v="109"/>
    <n v="1"/>
    <x v="29"/>
    <x v="82"/>
    <s v="1306Urieltin1"/>
    <s v="AA406YM"/>
    <s v="Focus"/>
    <n v="45871"/>
    <x v="6"/>
    <s v="Service cambio de aceite y filtros."/>
    <s v="Emanuel"/>
    <s v="Aceite de motor 5w30"/>
    <s v="Taller"/>
    <n v="2366"/>
    <s v="Service"/>
    <n v="1.7472527472527473"/>
    <n v="4"/>
    <n v="6500"/>
    <n v="26000"/>
    <m/>
    <m/>
    <n v="0"/>
    <n v="0"/>
    <n v="9464"/>
    <n v="10966"/>
    <n v="41000"/>
    <n v="28000"/>
    <n v="69000"/>
  </r>
  <r>
    <x v="109"/>
    <n v="2"/>
    <x v="29"/>
    <x v="82"/>
    <s v="1306Urieltin2"/>
    <m/>
    <m/>
    <m/>
    <x v="249"/>
    <s v="Service cambio de aceite y filtros. Rotación. Control del vehículo."/>
    <m/>
    <s v="Filtro aceite"/>
    <s v="Taller"/>
    <n v="1800"/>
    <m/>
    <n v="1"/>
    <n v="1"/>
    <n v="3600"/>
    <n v="3600"/>
    <n v="1"/>
    <n v="28000"/>
    <n v="28000"/>
    <n v="28000"/>
    <n v="1800"/>
    <n v="0"/>
    <n v="0"/>
    <n v="0"/>
    <n v="0"/>
  </r>
  <r>
    <x v="109"/>
    <n v="3"/>
    <x v="29"/>
    <x v="82"/>
    <s v="1306Urieltin3"/>
    <m/>
    <m/>
    <m/>
    <x v="4"/>
    <s v="Service cambio de aceite y filtros. Rotación. Control del vehículo. "/>
    <m/>
    <s v="Filtro aire"/>
    <s v="Taller"/>
    <n v="2400"/>
    <m/>
    <n v="1.0833333333333333"/>
    <n v="1"/>
    <n v="5000"/>
    <n v="5000"/>
    <m/>
    <m/>
    <n v="0"/>
    <n v="28000"/>
    <n v="2400"/>
    <n v="0"/>
    <n v="0"/>
    <n v="0"/>
    <n v="0"/>
  </r>
  <r>
    <x v="109"/>
    <n v="4"/>
    <x v="29"/>
    <x v="82"/>
    <s v="1306Urieltin4"/>
    <m/>
    <m/>
    <m/>
    <x v="4"/>
    <s v="Service cambio de aceite y filtros. Rotación. Control del vehículo.  "/>
    <m/>
    <s v="Filtro nafta"/>
    <s v="Taller"/>
    <n v="2400"/>
    <m/>
    <n v="0.41666666666666669"/>
    <n v="1"/>
    <n v="3400"/>
    <n v="3400"/>
    <m/>
    <m/>
    <n v="0"/>
    <n v="28000"/>
    <n v="2400"/>
    <n v="0"/>
    <n v="0"/>
    <n v="0"/>
    <n v="0"/>
  </r>
  <r>
    <x v="109"/>
    <n v="5"/>
    <x v="29"/>
    <x v="82"/>
    <s v="1306Urieltin5"/>
    <m/>
    <m/>
    <m/>
    <x v="4"/>
    <s v="Service cambio de aceite y filtros. Rotación. Control del vehículo.   "/>
    <m/>
    <s v="Filtro pólen"/>
    <s v="Taller"/>
    <n v="2000"/>
    <m/>
    <n v="0.5"/>
    <n v="1"/>
    <n v="3000"/>
    <n v="3000"/>
    <m/>
    <m/>
    <n v="0"/>
    <n v="28000"/>
    <n v="2000"/>
    <n v="0"/>
    <n v="0"/>
    <n v="0"/>
    <n v="0"/>
  </r>
  <r>
    <x v="110"/>
    <n v="1"/>
    <x v="29"/>
    <x v="83"/>
    <s v="1307Flores Carlos1"/>
    <m/>
    <s v="Qubo"/>
    <m/>
    <x v="250"/>
    <s v="Scanear vehículo ."/>
    <m/>
    <s v="Bujias"/>
    <s v="Taller"/>
    <n v="2083.3333333333335"/>
    <s v="Otros"/>
    <n v="0.2"/>
    <n v="4"/>
    <n v="2500"/>
    <n v="10000"/>
    <m/>
    <m/>
    <n v="0"/>
    <n v="0"/>
    <n v="8333.3333333333339"/>
    <n v="2083.3333333333335"/>
    <n v="10000"/>
    <n v="7000"/>
    <n v="17000"/>
  </r>
  <r>
    <x v="110"/>
    <n v="2"/>
    <x v="29"/>
    <x v="83"/>
    <s v="1307Flores Carlos2"/>
    <m/>
    <m/>
    <m/>
    <x v="251"/>
    <s v="Scanear vehículo . Cambiar bujías y bobina, prueba de bobina."/>
    <m/>
    <s v="Bobina Qubo"/>
    <s v="Propio cliente"/>
    <n v="0"/>
    <m/>
    <n v="0"/>
    <m/>
    <m/>
    <n v="0"/>
    <n v="1"/>
    <n v="7000"/>
    <n v="7000"/>
    <n v="7000"/>
    <n v="0"/>
    <n v="0"/>
    <n v="0"/>
    <n v="0"/>
    <n v="0"/>
  </r>
  <r>
    <x v="111"/>
    <n v="1"/>
    <x v="30"/>
    <x v="84"/>
    <s v="1308Wiesek Pini1"/>
    <m/>
    <s v="Agile"/>
    <m/>
    <x v="4"/>
    <n v="0"/>
    <m/>
    <s v="filtro de pólen"/>
    <s v="Taller"/>
    <n v="2000"/>
    <s v="Otros"/>
    <n v="0.5"/>
    <n v="1"/>
    <n v="3000"/>
    <n v="3000"/>
    <m/>
    <m/>
    <n v="0"/>
    <n v="0"/>
    <n v="2000"/>
    <n v="14089.666666666668"/>
    <n v="28500"/>
    <n v="0"/>
    <n v="28500"/>
  </r>
  <r>
    <x v="111"/>
    <n v="2"/>
    <x v="30"/>
    <x v="84"/>
    <s v="1308Wiesek Pini2"/>
    <m/>
    <m/>
    <m/>
    <x v="4"/>
    <s v="0 "/>
    <m/>
    <s v="pastillas de freno"/>
    <s v="Taller"/>
    <n v="6666.666666666667"/>
    <m/>
    <n v="0.2"/>
    <n v="1"/>
    <n v="8000"/>
    <n v="8000"/>
    <m/>
    <m/>
    <n v="0"/>
    <n v="0"/>
    <n v="6666.666666666667"/>
    <n v="0"/>
    <n v="0"/>
    <n v="0"/>
    <n v="0"/>
  </r>
  <r>
    <x v="111"/>
    <n v="3"/>
    <x v="30"/>
    <x v="84"/>
    <s v="1308Wiesek Pini3"/>
    <m/>
    <m/>
    <m/>
    <x v="4"/>
    <s v="0  "/>
    <m/>
    <s v="bujias"/>
    <s v="Barotto"/>
    <n v="1600"/>
    <m/>
    <n v="0.25"/>
    <n v="4"/>
    <n v="2000"/>
    <n v="8000"/>
    <m/>
    <m/>
    <n v="0"/>
    <n v="0"/>
    <n v="6400"/>
    <n v="0"/>
    <n v="0"/>
    <n v="0"/>
    <n v="0"/>
  </r>
  <r>
    <x v="111"/>
    <n v="4"/>
    <x v="30"/>
    <x v="84"/>
    <s v="1308Wiesek Pini4"/>
    <m/>
    <m/>
    <m/>
    <x v="4"/>
    <s v="0   "/>
    <m/>
    <s v="liquido refrigerante + agua destilada"/>
    <s v="Taller"/>
    <n v="2150"/>
    <m/>
    <n v="2.2558139534883721"/>
    <n v="1"/>
    <n v="7000"/>
    <n v="7000"/>
    <m/>
    <m/>
    <n v="0"/>
    <n v="0"/>
    <n v="2150"/>
    <n v="0"/>
    <n v="0"/>
    <n v="0"/>
    <n v="0"/>
  </r>
  <r>
    <x v="111"/>
    <n v="5"/>
    <x v="30"/>
    <x v="84"/>
    <s v="1308Wiesek Pini5"/>
    <m/>
    <m/>
    <m/>
    <x v="4"/>
    <s v="0    "/>
    <m/>
    <s v="liquido desincrustante"/>
    <s v="Taller"/>
    <n v="1673"/>
    <m/>
    <n v="0.49432157800358639"/>
    <n v="1"/>
    <n v="2500"/>
    <n v="2500"/>
    <m/>
    <m/>
    <n v="0"/>
    <n v="0"/>
    <n v="1673"/>
    <n v="0"/>
    <n v="0"/>
    <n v="0"/>
    <n v="0"/>
  </r>
  <r>
    <x v="112"/>
    <n v="1"/>
    <x v="30"/>
    <x v="85"/>
    <s v="1309Saladino Guillermo1"/>
    <s v="MBX058"/>
    <s v="Audi A4"/>
    <n v="189306"/>
    <x v="6"/>
    <s v="Service cambio de aceite y filtros."/>
    <m/>
    <s v="Aceite motor 5w40"/>
    <s v="Taller"/>
    <n v="2366"/>
    <s v="Service"/>
    <n v="2.3516483516483517"/>
    <n v="4"/>
    <n v="7930"/>
    <n v="31720"/>
    <m/>
    <m/>
    <n v="0"/>
    <n v="0"/>
    <n v="9464"/>
    <n v="41486"/>
    <n v="91920"/>
    <n v="35000"/>
    <n v="126920"/>
  </r>
  <r>
    <x v="112"/>
    <n v="2"/>
    <x v="30"/>
    <x v="85"/>
    <s v="1309Saladino Guillermo2"/>
    <m/>
    <m/>
    <m/>
    <x v="252"/>
    <s v="Service cambio de aceite y filtros. Cambio de bieleta barra estabilizadora lado izquierdo."/>
    <m/>
    <s v="Filtro Aire"/>
    <s v="Taller"/>
    <n v="6600"/>
    <m/>
    <n v="0.27272727272727271"/>
    <n v="1"/>
    <n v="8400"/>
    <n v="8400"/>
    <m/>
    <m/>
    <n v="0"/>
    <n v="0"/>
    <n v="6600"/>
    <n v="0"/>
    <n v="0"/>
    <n v="0"/>
    <n v="0"/>
  </r>
  <r>
    <x v="112"/>
    <n v="3"/>
    <x v="30"/>
    <x v="85"/>
    <s v="1309Saladino Guillermo3"/>
    <m/>
    <m/>
    <m/>
    <x v="3"/>
    <s v="Service cambio de aceite y filtros. Cambio de bieleta barra estabilizadora lado izquierdo. Rotación de ruedas."/>
    <m/>
    <s v="Filtro Aceite"/>
    <s v="Taller"/>
    <n v="1800"/>
    <m/>
    <n v="2.2222222222222223"/>
    <n v="1"/>
    <n v="5800"/>
    <n v="5800"/>
    <m/>
    <m/>
    <n v="0"/>
    <n v="0"/>
    <n v="1800"/>
    <n v="0"/>
    <n v="0"/>
    <n v="0"/>
    <n v="0"/>
  </r>
  <r>
    <x v="112"/>
    <n v="4"/>
    <x v="30"/>
    <x v="85"/>
    <s v="1309Saladino Guillermo4"/>
    <m/>
    <m/>
    <m/>
    <x v="4"/>
    <s v="Service cambio de aceite y filtros. Cambio de bieleta barra estabilizadora lado izquierdo. Rotación de ruedas. "/>
    <m/>
    <s v="Filtro Gasoil"/>
    <s v="Taller"/>
    <n v="7200"/>
    <m/>
    <n v="1.3055555555555556"/>
    <n v="1"/>
    <n v="16600"/>
    <n v="16600"/>
    <n v="1"/>
    <n v="35000"/>
    <n v="35000"/>
    <n v="35000"/>
    <n v="7200"/>
    <n v="0"/>
    <n v="0"/>
    <n v="0"/>
    <n v="0"/>
  </r>
  <r>
    <x v="112"/>
    <n v="5"/>
    <x v="30"/>
    <x v="85"/>
    <s v="1309Saladino Guillermo5"/>
    <m/>
    <m/>
    <m/>
    <x v="4"/>
    <s v="Service cambio de aceite y filtros. Cambio de bieleta barra estabilizadora lado izquierdo. Rotación de ruedas.  "/>
    <m/>
    <s v="Filtro Pólen"/>
    <s v="Barotto"/>
    <n v="10000"/>
    <m/>
    <n v="0.25"/>
    <n v="1"/>
    <n v="12500"/>
    <n v="12500"/>
    <m/>
    <m/>
    <n v="0"/>
    <n v="35000"/>
    <n v="10000"/>
    <n v="0"/>
    <n v="0"/>
    <n v="0"/>
    <n v="0"/>
  </r>
  <r>
    <x v="112"/>
    <n v="6"/>
    <x v="30"/>
    <x v="85"/>
    <s v="1309Saladino Guillermo6"/>
    <m/>
    <m/>
    <m/>
    <x v="4"/>
    <s v="Service cambio de aceite y filtros. Cambio de bieleta barra estabilizadora lado izquierdo. Rotación de ruedas.   "/>
    <m/>
    <s v="Bieleta barra estabilizadora"/>
    <s v="Barotto"/>
    <n v="13520"/>
    <m/>
    <n v="0.25"/>
    <n v="1"/>
    <n v="16900"/>
    <n v="16900"/>
    <m/>
    <m/>
    <n v="0"/>
    <n v="35000"/>
    <n v="13520"/>
    <n v="0"/>
    <n v="0"/>
    <n v="0"/>
    <n v="0"/>
  </r>
  <r>
    <x v="113"/>
    <n v="1"/>
    <x v="30"/>
    <x v="86"/>
    <s v="1310Dutto Mariano1"/>
    <s v="JRG013"/>
    <s v="VW SURAN"/>
    <n v="112103"/>
    <x v="4"/>
    <n v="0"/>
    <s v="Pablo"/>
    <s v="Guias de válvula"/>
    <s v="Barotto"/>
    <n v="2280"/>
    <s v="Motor"/>
    <n v="0.25"/>
    <n v="8"/>
    <n v="2850"/>
    <n v="22800"/>
    <m/>
    <m/>
    <n v="0"/>
    <n v="0"/>
    <n v="18240"/>
    <n v="105950"/>
    <n v="212280"/>
    <n v="120000"/>
    <n v="332280"/>
  </r>
  <r>
    <x v="113"/>
    <n v="2"/>
    <x v="30"/>
    <x v="86"/>
    <s v="1310Dutto Mariano2"/>
    <m/>
    <m/>
    <m/>
    <x v="253"/>
    <s v="0 Cambio de retenes de válvula y árbol de levas."/>
    <m/>
    <s v="Retenes de válvula"/>
    <s v="Barotto"/>
    <n v="1152"/>
    <m/>
    <n v="0.25"/>
    <n v="8"/>
    <n v="1440"/>
    <n v="11520"/>
    <m/>
    <m/>
    <n v="0"/>
    <n v="0"/>
    <n v="9216"/>
    <n v="0"/>
    <n v="0"/>
    <n v="0"/>
    <n v="0"/>
  </r>
  <r>
    <x v="113"/>
    <n v="3"/>
    <x v="30"/>
    <x v="86"/>
    <s v="1310Dutto Mariano3"/>
    <m/>
    <m/>
    <m/>
    <x v="254"/>
    <s v="0 Cambio de retenes de válvula y árbol de levas. Armado de tapa con junta y bulone ( nuevo)."/>
    <m/>
    <s v="Retenes árbol de leva"/>
    <s v="Barotto"/>
    <n v="5568"/>
    <m/>
    <n v="0.25"/>
    <n v="1"/>
    <n v="6960"/>
    <n v="6960"/>
    <m/>
    <m/>
    <n v="0"/>
    <n v="0"/>
    <n v="5568"/>
    <n v="0"/>
    <n v="0"/>
    <n v="0"/>
    <n v="0"/>
  </r>
  <r>
    <x v="113"/>
    <n v="4"/>
    <x v="30"/>
    <x v="86"/>
    <s v="1310Dutto Mariano4"/>
    <m/>
    <m/>
    <m/>
    <x v="255"/>
    <s v="0 Cambio de retenes de válvula y árbol de levas. Armado de tapa con junta y bulone ( nuevo). Recambio bomba, distribución y correa."/>
    <m/>
    <s v="Junta de tapa de cilindros"/>
    <s v="Barotto"/>
    <n v="15168"/>
    <m/>
    <n v="0.25"/>
    <n v="1"/>
    <n v="18960"/>
    <n v="18960"/>
    <n v="1"/>
    <n v="120000"/>
    <n v="120000"/>
    <n v="120000"/>
    <n v="15168"/>
    <n v="0"/>
    <n v="0"/>
    <n v="0"/>
    <n v="0"/>
  </r>
  <r>
    <x v="113"/>
    <n v="5"/>
    <x v="30"/>
    <x v="86"/>
    <s v="1310Dutto Mariano5"/>
    <m/>
    <m/>
    <m/>
    <x v="256"/>
    <s v="0 Cambio de retenes de válvula y árbol de levas. Armado de tapa con junta y bulone ( nuevo). Recambio bomba, distribución y correa. Recambio de aceite y filtro."/>
    <m/>
    <s v="Juego de bulones de tapa"/>
    <s v="Barotto"/>
    <n v="8832"/>
    <m/>
    <n v="0.25"/>
    <n v="1"/>
    <n v="11040"/>
    <n v="11040"/>
    <m/>
    <m/>
    <n v="0"/>
    <n v="120000"/>
    <n v="8832"/>
    <n v="0"/>
    <n v="0"/>
    <n v="0"/>
    <n v="0"/>
  </r>
  <r>
    <x v="113"/>
    <n v="6"/>
    <x v="30"/>
    <x v="86"/>
    <s v="1310Dutto Mariano6"/>
    <m/>
    <m/>
    <m/>
    <x v="257"/>
    <s v="0 Cambio de retenes de válvula y árbol de levas. Armado de tapa con junta y bulone ( nuevo). Recambio bomba, distribución y correa. Recambio de aceite y filtro. Puesta a punto."/>
    <m/>
    <s v="Bomba de agua VMG +"/>
    <s v="Taller"/>
    <n v="68000"/>
    <m/>
    <n v="0.2"/>
    <n v="1"/>
    <n v="81600"/>
    <n v="81600"/>
    <m/>
    <m/>
    <n v="0"/>
    <n v="120000"/>
    <n v="68000"/>
    <n v="0"/>
    <n v="0"/>
    <n v="0"/>
    <n v="0"/>
  </r>
  <r>
    <x v="113"/>
    <n v="7"/>
    <x v="30"/>
    <x v="86"/>
    <s v="1310Dutto Mariano7"/>
    <m/>
    <m/>
    <m/>
    <x v="149"/>
    <s v="0 Cambio de retenes de válvula y árbol de levas. Armado de tapa con junta y bulone ( nuevo). Recambio bomba, distribución y correa. Recambio de aceite y filtro. Puesta a punto. Armado total."/>
    <m/>
    <s v="kit de distribución con correa SKF"/>
    <s v="Taller"/>
    <m/>
    <m/>
    <m/>
    <m/>
    <m/>
    <n v="0"/>
    <m/>
    <m/>
    <n v="0"/>
    <n v="120000"/>
    <n v="0"/>
    <n v="0"/>
    <n v="0"/>
    <n v="0"/>
    <n v="0"/>
  </r>
  <r>
    <x v="113"/>
    <n v="8"/>
    <x v="30"/>
    <x v="86"/>
    <s v="1310Dutto Mariano8"/>
    <m/>
    <m/>
    <m/>
    <x v="4"/>
    <s v="0 Cambio de retenes de válvula y árbol de levas. Armado de tapa con junta y bulone ( nuevo). Recambio bomba, distribución y correa. Recambio de aceite y filtro. Puesta a punto. Armado total. "/>
    <m/>
    <s v="LÍquido refrigerante + destilada"/>
    <s v="Taller"/>
    <n v="2150"/>
    <m/>
    <n v="2.9069767441860463"/>
    <n v="1"/>
    <n v="8400"/>
    <n v="8400"/>
    <m/>
    <m/>
    <n v="0"/>
    <n v="120000"/>
    <n v="2150"/>
    <n v="0"/>
    <n v="0"/>
    <n v="0"/>
    <n v="0"/>
  </r>
  <r>
    <x v="113"/>
    <n v="9"/>
    <x v="30"/>
    <x v="86"/>
    <s v="1310Dutto Mariano9"/>
    <m/>
    <m/>
    <m/>
    <x v="4"/>
    <s v="0 Cambio de retenes de válvula y árbol de levas. Armado de tapa con junta y bulone ( nuevo). Recambio bomba, distribución y correa. Recambio de aceite y filtro. Puesta a punto. Armado total.  "/>
    <m/>
    <s v="Filtro de aceite mahle OC250"/>
    <s v="Taller"/>
    <n v="1440"/>
    <m/>
    <n v="1.6666666666666667"/>
    <n v="1"/>
    <n v="3840"/>
    <n v="3840"/>
    <m/>
    <m/>
    <n v="0"/>
    <n v="120000"/>
    <n v="1440"/>
    <n v="0"/>
    <n v="0"/>
    <n v="0"/>
    <n v="0"/>
  </r>
  <r>
    <x v="113"/>
    <n v="10"/>
    <x v="30"/>
    <x v="86"/>
    <s v="1310Dutto Mariano10"/>
    <m/>
    <m/>
    <m/>
    <x v="4"/>
    <s v="0 Cambio de retenes de válvula y árbol de levas. Armado de tapa con junta y bulone ( nuevo). Recambio bomba, distribución y correa. Recambio de aceite y filtro. Puesta a punto. Armado total.   "/>
    <m/>
    <s v="Aceite motor 10w40"/>
    <s v="Taller"/>
    <n v="1360"/>
    <m/>
    <n v="2.1544117647058822"/>
    <n v="4"/>
    <n v="4290"/>
    <n v="17160"/>
    <m/>
    <m/>
    <n v="0"/>
    <n v="120000"/>
    <n v="5440"/>
    <n v="0"/>
    <n v="0"/>
    <n v="0"/>
    <n v="0"/>
  </r>
  <r>
    <x v="113"/>
    <n v="11"/>
    <x v="30"/>
    <x v="86"/>
    <s v="1310Dutto Mariano11"/>
    <m/>
    <m/>
    <m/>
    <x v="4"/>
    <s v="0 Cambio de retenes de válvula y árbol de levas. Armado de tapa con junta y bulone ( nuevo). Recambio bomba, distribución y correa. Recambio de aceite y filtro. Puesta a punto. Armado total.    "/>
    <m/>
    <s v="Rectificación tapa de cilindro, cambiar guias de válvulas y hacer asientos de válvulas, limpieza."/>
    <m/>
    <n v="0"/>
    <m/>
    <n v="0"/>
    <n v="1"/>
    <n v="30000"/>
    <n v="30000"/>
    <m/>
    <m/>
    <n v="0"/>
    <n v="120000"/>
    <n v="0"/>
    <n v="0"/>
    <n v="0"/>
    <n v="0"/>
    <n v="0"/>
  </r>
  <r>
    <x v="114"/>
    <n v="1"/>
    <x v="31"/>
    <x v="1"/>
    <s v="1311Transporte Palloni1"/>
    <s v="AF672VS"/>
    <s v="Transil"/>
    <n v="53022"/>
    <x v="6"/>
    <s v="Service cambio de aceite y filtros."/>
    <m/>
    <m/>
    <m/>
    <m/>
    <m/>
    <m/>
    <m/>
    <m/>
    <m/>
    <n v="1"/>
    <n v="25000"/>
    <n v="25000"/>
    <n v="25000"/>
    <n v="0"/>
    <n v="0"/>
    <n v="0"/>
    <n v="25000"/>
    <n v="25000"/>
  </r>
  <r>
    <x v="115"/>
    <n v="1"/>
    <x v="31"/>
    <x v="87"/>
    <s v="1312Valdenbraben Pepe1"/>
    <s v="SKW754"/>
    <s v="Vento"/>
    <n v="162148"/>
    <x v="258"/>
    <s v="Service cambio de aceite y filtro. Control del vehículo."/>
    <m/>
    <s v="Aceite de motor 5w40"/>
    <s v="Taller"/>
    <n v="2780"/>
    <s v="Service"/>
    <n v="1.8057553956834533"/>
    <n v="6"/>
    <n v="7800"/>
    <n v="46800"/>
    <m/>
    <m/>
    <n v="0"/>
    <n v="0"/>
    <n v="16680"/>
    <n v="41100"/>
    <n v="94700"/>
    <n v="30500"/>
    <n v="125200"/>
  </r>
  <r>
    <x v="115"/>
    <n v="2"/>
    <x v="31"/>
    <x v="87"/>
    <s v="1312Valdenbraben Pepe2"/>
    <m/>
    <m/>
    <m/>
    <x v="4"/>
    <s v="Service cambio de aceite y filtro. Control del vehículo. "/>
    <m/>
    <s v="Filtro aceite"/>
    <s v="Barotto"/>
    <n v="7040"/>
    <m/>
    <n v="0.25"/>
    <n v="1"/>
    <n v="8800"/>
    <n v="8800"/>
    <n v="1"/>
    <n v="30500"/>
    <n v="30500"/>
    <n v="30500"/>
    <n v="7040"/>
    <n v="0"/>
    <n v="0"/>
    <n v="0"/>
    <n v="0"/>
  </r>
  <r>
    <x v="115"/>
    <n v="3"/>
    <x v="31"/>
    <x v="87"/>
    <s v="1312Valdenbraben Pepe3"/>
    <m/>
    <m/>
    <m/>
    <x v="4"/>
    <s v="Service cambio de aceite y filtro. Control del vehículo.  "/>
    <m/>
    <s v="Filtro aire"/>
    <s v="Barotto"/>
    <n v="6240"/>
    <m/>
    <n v="0.25"/>
    <n v="1"/>
    <n v="7800"/>
    <n v="7800"/>
    <m/>
    <m/>
    <n v="0"/>
    <n v="30500"/>
    <n v="6240"/>
    <n v="0"/>
    <n v="0"/>
    <n v="0"/>
    <n v="0"/>
  </r>
  <r>
    <x v="115"/>
    <n v="4"/>
    <x v="31"/>
    <x v="87"/>
    <s v="1312Valdenbraben Pepe4"/>
    <m/>
    <m/>
    <m/>
    <x v="4"/>
    <s v="Service cambio de aceite y filtro. Control del vehículo.   "/>
    <m/>
    <s v="Filtro nafta"/>
    <s v="Barotto"/>
    <n v="16640"/>
    <m/>
    <n v="0.25"/>
    <n v="1"/>
    <n v="20800"/>
    <n v="20800"/>
    <m/>
    <m/>
    <n v="0"/>
    <n v="30500"/>
    <n v="16640"/>
    <n v="0"/>
    <n v="0"/>
    <n v="0"/>
    <n v="0"/>
  </r>
  <r>
    <x v="115"/>
    <n v="5"/>
    <x v="31"/>
    <x v="87"/>
    <s v="1312Valdenbraben Pepe5"/>
    <m/>
    <m/>
    <m/>
    <x v="4"/>
    <s v="Service cambio de aceite y filtro. Control del vehículo.    "/>
    <m/>
    <s v="Filtro pólen"/>
    <s v="Barotto"/>
    <n v="8400"/>
    <m/>
    <n v="0.25"/>
    <n v="1"/>
    <n v="10500"/>
    <n v="10500"/>
    <m/>
    <m/>
    <n v="0"/>
    <n v="30500"/>
    <n v="8400"/>
    <n v="0"/>
    <n v="0"/>
    <n v="0"/>
    <n v="0"/>
  </r>
  <r>
    <x v="116"/>
    <n v="1"/>
    <x v="31"/>
    <x v="88"/>
    <s v="1313Andrada Horacio1"/>
    <s v="LHH546"/>
    <s v="Gol trend"/>
    <n v="134253"/>
    <x v="6"/>
    <s v="Service cambio de aceite y filtros."/>
    <s v="Cristian"/>
    <s v="Aceite motor 10w40"/>
    <s v="Taller"/>
    <n v="1527"/>
    <s v="Service"/>
    <n v="1.8094302554027506"/>
    <n v="4"/>
    <n v="4290"/>
    <n v="17160"/>
    <m/>
    <m/>
    <n v="0"/>
    <n v="0"/>
    <n v="6108"/>
    <n v="8127"/>
    <n v="29880"/>
    <n v="30000"/>
    <n v="59880"/>
  </r>
  <r>
    <x v="116"/>
    <n v="2"/>
    <x v="31"/>
    <x v="88"/>
    <s v="1313Andrada Horacio2"/>
    <m/>
    <m/>
    <m/>
    <x v="7"/>
    <s v="Service cambio de aceite y filtros. Control del vehículo."/>
    <m/>
    <s v="Filtro aceite"/>
    <s v="Taller"/>
    <n v="1800"/>
    <m/>
    <n v="1"/>
    <n v="1"/>
    <n v="3600"/>
    <n v="3600"/>
    <n v="1"/>
    <n v="30000"/>
    <n v="30000"/>
    <n v="30000"/>
    <n v="1800"/>
    <n v="0"/>
    <n v="0"/>
    <n v="0"/>
    <n v="0"/>
  </r>
  <r>
    <x v="116"/>
    <n v="3"/>
    <x v="31"/>
    <x v="88"/>
    <s v="1313Andrada Horacio3"/>
    <m/>
    <m/>
    <m/>
    <x v="98"/>
    <s v="Service cambio de aceite y filtros. Control del vehículo. Rotación."/>
    <m/>
    <s v="Filtro aire"/>
    <s v="Taller"/>
    <n v="2400"/>
    <m/>
    <n v="1.2"/>
    <n v="1"/>
    <n v="5280"/>
    <n v="5280"/>
    <m/>
    <m/>
    <n v="0"/>
    <n v="30000"/>
    <n v="2400"/>
    <n v="0"/>
    <n v="0"/>
    <n v="0"/>
    <n v="0"/>
  </r>
  <r>
    <x v="116"/>
    <n v="4"/>
    <x v="31"/>
    <x v="88"/>
    <s v="1313Andrada Horacio4"/>
    <m/>
    <m/>
    <m/>
    <x v="4"/>
    <s v="Service cambio de aceite y filtros. Control del vehículo. Rotación. "/>
    <m/>
    <s v="Filtro nafta"/>
    <s v="Taller"/>
    <n v="2400"/>
    <m/>
    <n v="0.6"/>
    <n v="1"/>
    <n v="3840"/>
    <n v="3840"/>
    <m/>
    <m/>
    <n v="0"/>
    <n v="30000"/>
    <n v="2400"/>
    <n v="0"/>
    <n v="0"/>
    <n v="0"/>
    <n v="0"/>
  </r>
  <r>
    <x v="117"/>
    <n v="1"/>
    <x v="31"/>
    <x v="89"/>
    <s v="1314Bustos Lolo1"/>
    <s v="MKM197"/>
    <s v="Partner"/>
    <n v="195072"/>
    <x v="259"/>
    <s v="Cambio parrilla lado derecho y extremo del mismo lado."/>
    <s v="Emanuel"/>
    <s v="Parrilla suspension lado derecho"/>
    <s v="Barotto"/>
    <n v="41600"/>
    <s v="Otros"/>
    <n v="0.25"/>
    <n v="1"/>
    <n v="52000"/>
    <n v="52000"/>
    <m/>
    <m/>
    <n v="0"/>
    <n v="0"/>
    <n v="41600"/>
    <n v="53920"/>
    <n v="67400"/>
    <n v="27000"/>
    <n v="94400"/>
  </r>
  <r>
    <x v="117"/>
    <n v="2"/>
    <x v="31"/>
    <x v="89"/>
    <s v="1314Bustos Lolo2"/>
    <m/>
    <m/>
    <m/>
    <x v="34"/>
    <s v="Cambio parrilla lado derecho y extremo del mismo lado. Cambiar bieleta barra estabilizadora lado izquierdo."/>
    <m/>
    <s v="Extremo derecho"/>
    <s v="Rep Serrano"/>
    <n v="6320"/>
    <m/>
    <n v="0.25"/>
    <n v="1"/>
    <n v="7900"/>
    <n v="7900"/>
    <n v="1"/>
    <n v="27000"/>
    <n v="27000"/>
    <n v="27000"/>
    <n v="6320"/>
    <n v="0"/>
    <n v="0"/>
    <n v="0"/>
    <n v="0"/>
  </r>
  <r>
    <x v="117"/>
    <n v="3"/>
    <x v="31"/>
    <x v="89"/>
    <s v="1314Bustos Lolo3"/>
    <m/>
    <m/>
    <m/>
    <x v="56"/>
    <s v="Cambio parrilla lado derecho y extremo del mismo lado. Cambiar bieleta barra estabilizadora lado izquierdo. Regular convergencia."/>
    <m/>
    <s v="Bieleta lado izquierdo"/>
    <s v="Rep Serrano"/>
    <n v="6000"/>
    <m/>
    <n v="0.25"/>
    <n v="1"/>
    <n v="7500"/>
    <n v="7500"/>
    <m/>
    <m/>
    <n v="0"/>
    <n v="27000"/>
    <n v="6000"/>
    <n v="0"/>
    <n v="0"/>
    <n v="0"/>
    <n v="0"/>
  </r>
  <r>
    <x v="117"/>
    <n v="4"/>
    <x v="31"/>
    <x v="89"/>
    <s v="1314Bustos Lolo4"/>
    <m/>
    <m/>
    <m/>
    <x v="260"/>
    <s v="Cambio parrilla lado derecho y extremo del mismo lado. Cambiar bieleta barra estabilizadora lado izquierdo. Regular convergencia. Rotar ruedas."/>
    <m/>
    <m/>
    <m/>
    <m/>
    <m/>
    <m/>
    <m/>
    <m/>
    <n v="0"/>
    <m/>
    <m/>
    <n v="0"/>
    <n v="27000"/>
    <n v="0"/>
    <n v="0"/>
    <n v="0"/>
    <n v="0"/>
    <n v="0"/>
  </r>
  <r>
    <x v="118"/>
    <n v="1"/>
    <x v="31"/>
    <x v="1"/>
    <s v="1315Transporte Palloni1"/>
    <s v="AF044MU"/>
    <s v="FIORINO"/>
    <m/>
    <x v="261"/>
    <s v="Cambiar orring en caño de agua."/>
    <m/>
    <m/>
    <m/>
    <m/>
    <s v="Otros"/>
    <m/>
    <m/>
    <m/>
    <n v="0"/>
    <n v="1"/>
    <n v="20000"/>
    <n v="20000"/>
    <n v="20000"/>
    <n v="0"/>
    <n v="0"/>
    <n v="0"/>
    <n v="20000"/>
    <n v="20000"/>
  </r>
  <r>
    <x v="118"/>
    <n v="2"/>
    <x v="31"/>
    <x v="1"/>
    <s v="1315Transporte Palloni2"/>
    <m/>
    <m/>
    <m/>
    <x v="262"/>
    <s v="Cambiar orring en caño de agua. Completar líquido refrigerante y purgar circuito."/>
    <m/>
    <m/>
    <m/>
    <m/>
    <m/>
    <m/>
    <m/>
    <m/>
    <n v="0"/>
    <m/>
    <m/>
    <n v="0"/>
    <n v="20000"/>
    <n v="0"/>
    <n v="0"/>
    <n v="0"/>
    <n v="0"/>
    <n v="0"/>
  </r>
  <r>
    <x v="119"/>
    <n v="1"/>
    <x v="32"/>
    <x v="90"/>
    <s v="1316Molinari Luis1"/>
    <s v="AB242IT"/>
    <s v="SAVEIRO"/>
    <m/>
    <x v="263"/>
    <s v="Cambio bieleta barra estabilizadora"/>
    <s v="Cristian"/>
    <s v="Bieleta barra estabilizadora"/>
    <s v="Barotto"/>
    <n v="6800"/>
    <m/>
    <n v="0.25"/>
    <n v="1"/>
    <n v="8500"/>
    <n v="8500"/>
    <n v="1"/>
    <n v="10000"/>
    <n v="10000"/>
    <n v="10000"/>
    <n v="6800"/>
    <n v="6800"/>
    <n v="8500"/>
    <n v="10000"/>
    <n v="18500"/>
  </r>
  <r>
    <x v="119"/>
    <n v="2"/>
    <x v="32"/>
    <x v="90"/>
    <s v="1316Molinari Luis2"/>
    <m/>
    <m/>
    <m/>
    <x v="33"/>
    <s v="Cambio bieleta barra estabilizadora Control tren delantero."/>
    <m/>
    <m/>
    <m/>
    <m/>
    <m/>
    <m/>
    <m/>
    <m/>
    <n v="0"/>
    <m/>
    <m/>
    <n v="0"/>
    <n v="10000"/>
    <n v="0"/>
    <n v="0"/>
    <n v="0"/>
    <n v="0"/>
    <n v="0"/>
  </r>
  <r>
    <x v="119"/>
    <n v="3"/>
    <x v="32"/>
    <x v="90"/>
    <s v="1316Molinari Luis3"/>
    <m/>
    <m/>
    <m/>
    <x v="264"/>
    <s v="Cambio bieleta barra estabilizadora Control tren delantero. Enderezar chapón."/>
    <m/>
    <m/>
    <m/>
    <m/>
    <m/>
    <m/>
    <m/>
    <m/>
    <n v="0"/>
    <m/>
    <m/>
    <n v="0"/>
    <n v="10000"/>
    <n v="0"/>
    <n v="0"/>
    <n v="0"/>
    <n v="0"/>
    <n v="0"/>
  </r>
  <r>
    <x v="120"/>
    <n v="1"/>
    <x v="32"/>
    <x v="91"/>
    <s v="1317Angeleri Monica1"/>
    <s v="AB499AC"/>
    <s v="Gol trend"/>
    <n v="70308"/>
    <x v="6"/>
    <s v="Service cambio de aceite y filtros."/>
    <m/>
    <s v="Aceite motor 10w40"/>
    <s v="Taller"/>
    <n v="1527"/>
    <s v="Service"/>
    <n v="1.8094302554027506"/>
    <n v="4"/>
    <n v="4290"/>
    <n v="17160"/>
    <m/>
    <m/>
    <n v="0"/>
    <n v="0"/>
    <n v="6108"/>
    <n v="14047"/>
    <n v="54080"/>
    <n v="30500"/>
    <n v="84580"/>
  </r>
  <r>
    <x v="120"/>
    <n v="2"/>
    <x v="32"/>
    <x v="91"/>
    <s v="1317Angeleri Monica2"/>
    <m/>
    <m/>
    <m/>
    <x v="7"/>
    <s v="Service cambio de aceite y filtros. Control del vehículo."/>
    <m/>
    <s v="Filtro Aceite"/>
    <s v="Taller"/>
    <n v="1800"/>
    <m/>
    <n v="1"/>
    <n v="1"/>
    <n v="3600"/>
    <n v="3600"/>
    <n v="1"/>
    <n v="30500"/>
    <n v="30500"/>
    <n v="30500"/>
    <n v="1800"/>
    <n v="0"/>
    <n v="0"/>
    <n v="0"/>
    <n v="0"/>
  </r>
  <r>
    <x v="120"/>
    <n v="3"/>
    <x v="32"/>
    <x v="91"/>
    <s v="1317Angeleri Monica3"/>
    <m/>
    <m/>
    <m/>
    <x v="3"/>
    <s v="Service cambio de aceite y filtros. Control del vehículo. Rotación de ruedas."/>
    <m/>
    <s v="Filtro aire"/>
    <s v="Taller"/>
    <n v="2400"/>
    <m/>
    <n v="1.2"/>
    <n v="1"/>
    <n v="5280"/>
    <n v="5280"/>
    <m/>
    <m/>
    <n v="0"/>
    <n v="30500"/>
    <n v="2400"/>
    <n v="0"/>
    <n v="0"/>
    <n v="0"/>
    <n v="0"/>
  </r>
  <r>
    <x v="120"/>
    <n v="4"/>
    <x v="32"/>
    <x v="91"/>
    <s v="1317Angeleri Monica4"/>
    <m/>
    <m/>
    <m/>
    <x v="4"/>
    <s v="Service cambio de aceite y filtros. Control del vehículo. Rotación de ruedas. "/>
    <m/>
    <s v="Filtro nafta"/>
    <s v="Taller"/>
    <n v="2400"/>
    <m/>
    <n v="0.6"/>
    <n v="1"/>
    <n v="3840"/>
    <n v="3840"/>
    <m/>
    <m/>
    <n v="0"/>
    <n v="30500"/>
    <n v="2400"/>
    <n v="0"/>
    <n v="0"/>
    <n v="0"/>
    <n v="0"/>
  </r>
  <r>
    <x v="120"/>
    <n v="5"/>
    <x v="32"/>
    <x v="91"/>
    <s v="1317Angeleri Monica5"/>
    <m/>
    <m/>
    <m/>
    <x v="4"/>
    <s v="Service cambio de aceite y filtros. Control del vehículo. Rotación de ruedas.  "/>
    <m/>
    <s v="Filtro pólen"/>
    <s v="Taller"/>
    <n v="2000"/>
    <m/>
    <n v="0.8"/>
    <n v="1"/>
    <n v="3600"/>
    <n v="3600"/>
    <m/>
    <m/>
    <n v="0"/>
    <n v="30500"/>
    <n v="2000"/>
    <n v="0"/>
    <n v="0"/>
    <n v="0"/>
    <n v="0"/>
  </r>
  <r>
    <x v="120"/>
    <n v="6"/>
    <x v="32"/>
    <x v="91"/>
    <s v="1317Angeleri Monica6"/>
    <m/>
    <m/>
    <m/>
    <x v="4"/>
    <s v="Service cambio de aceite y filtros. Control del vehículo. Rotación de ruedas.   "/>
    <m/>
    <s v="Reparación escobilla trasera"/>
    <s v="Taller"/>
    <n v="0"/>
    <m/>
    <n v="0"/>
    <n v="1"/>
    <n v="1000"/>
    <n v="1000"/>
    <m/>
    <m/>
    <n v="0"/>
    <n v="30500"/>
    <n v="0"/>
    <n v="0"/>
    <n v="0"/>
    <n v="0"/>
    <n v="0"/>
  </r>
  <r>
    <x v="120"/>
    <n v="7"/>
    <x v="32"/>
    <x v="91"/>
    <s v="1317Angeleri Monica7"/>
    <m/>
    <m/>
    <m/>
    <x v="4"/>
    <s v="Service cambio de aceite y filtros. Control del vehículo. Rotación de ruedas.    "/>
    <m/>
    <s v="bujias"/>
    <s v="Barotto"/>
    <n v="3920"/>
    <m/>
    <n v="0.25"/>
    <n v="4"/>
    <n v="4900"/>
    <n v="19600"/>
    <m/>
    <m/>
    <n v="0"/>
    <n v="30500"/>
    <n v="15680"/>
    <n v="0"/>
    <n v="0"/>
    <n v="0"/>
    <n v="0"/>
  </r>
  <r>
    <x v="121"/>
    <n v="1"/>
    <x v="32"/>
    <x v="92"/>
    <s v="1318Fiore Martin1"/>
    <s v="AC242UO"/>
    <s v="Captur"/>
    <n v="96338"/>
    <x v="6"/>
    <s v="Service cambio de aceite y filtros."/>
    <m/>
    <s v="Aceite motor 5w40"/>
    <s v="Taller"/>
    <n v="2780"/>
    <s v="Service"/>
    <n v="1.8057553956834533"/>
    <n v="6"/>
    <n v="7800"/>
    <n v="46800"/>
    <m/>
    <m/>
    <n v="0"/>
    <n v="0"/>
    <n v="16680"/>
    <n v="4780"/>
    <n v="50600"/>
    <n v="32000"/>
    <n v="82600"/>
  </r>
  <r>
    <x v="121"/>
    <n v="2"/>
    <x v="32"/>
    <x v="92"/>
    <s v="1318Fiore Martin2"/>
    <m/>
    <m/>
    <m/>
    <x v="7"/>
    <s v="Service cambio de aceite y filtros. Control del vehículo."/>
    <m/>
    <s v="Filtro aceite"/>
    <s v="Propio cliente"/>
    <n v="0"/>
    <m/>
    <n v="0"/>
    <m/>
    <m/>
    <n v="0"/>
    <m/>
    <m/>
    <n v="0"/>
    <n v="0"/>
    <n v="0"/>
    <n v="0"/>
    <n v="0"/>
    <n v="0"/>
    <n v="0"/>
  </r>
  <r>
    <x v="121"/>
    <n v="3"/>
    <x v="32"/>
    <x v="92"/>
    <s v="1318Fiore Martin3"/>
    <m/>
    <m/>
    <m/>
    <x v="4"/>
    <s v="Service cambio de aceite y filtros. Control del vehículo. "/>
    <m/>
    <s v="Filtro aire"/>
    <s v="Propio cliente"/>
    <n v="0"/>
    <m/>
    <n v="0"/>
    <m/>
    <m/>
    <n v="0"/>
    <m/>
    <m/>
    <n v="0"/>
    <n v="0"/>
    <n v="0"/>
    <n v="0"/>
    <n v="0"/>
    <n v="0"/>
    <n v="0"/>
  </r>
  <r>
    <x v="121"/>
    <n v="4"/>
    <x v="32"/>
    <x v="92"/>
    <s v="1318Fiore Martin4"/>
    <m/>
    <m/>
    <m/>
    <x v="4"/>
    <s v="Service cambio de aceite y filtros. Control del vehículo.  "/>
    <m/>
    <s v="Filtro nafta"/>
    <s v="Propio cliente"/>
    <n v="0"/>
    <m/>
    <n v="0"/>
    <m/>
    <m/>
    <n v="0"/>
    <n v="1"/>
    <n v="32000"/>
    <n v="32000"/>
    <n v="32000"/>
    <n v="0"/>
    <n v="0"/>
    <n v="0"/>
    <n v="0"/>
    <n v="0"/>
  </r>
  <r>
    <x v="121"/>
    <n v="5"/>
    <x v="32"/>
    <x v="92"/>
    <s v="1318Fiore Martin5"/>
    <m/>
    <m/>
    <m/>
    <x v="4"/>
    <s v="Service cambio de aceite y filtros. Control del vehículo.   "/>
    <m/>
    <s v="Filtro pólen"/>
    <s v="Taller"/>
    <n v="2000"/>
    <m/>
    <n v="0.9"/>
    <n v="1"/>
    <n v="3800"/>
    <n v="3800"/>
    <m/>
    <m/>
    <n v="0"/>
    <n v="32000"/>
    <n v="2000"/>
    <n v="0"/>
    <n v="0"/>
    <n v="0"/>
    <n v="0"/>
  </r>
  <r>
    <x v="122"/>
    <n v="1"/>
    <x v="33"/>
    <x v="93"/>
    <s v="1319Mainero Ariel1"/>
    <s v="GSW722"/>
    <s v="VW SAVEIRO"/>
    <n v="172058"/>
    <x v="265"/>
    <s v="Sacar tapa de cilindro. "/>
    <s v="Pablo"/>
    <s v="Junta tapa de cilindro"/>
    <s v="Barotto"/>
    <n v="15168"/>
    <s v="Motor"/>
    <n v="0.25"/>
    <n v="1"/>
    <n v="18960"/>
    <n v="18960"/>
    <m/>
    <m/>
    <n v="0"/>
    <n v="0"/>
    <n v="15168"/>
    <n v="41897.666666666664"/>
    <n v="69920"/>
    <n v="120000"/>
    <n v="189920"/>
  </r>
  <r>
    <x v="122"/>
    <n v="2"/>
    <x v="33"/>
    <x v="93"/>
    <s v="1319Mainero Ariel2"/>
    <m/>
    <m/>
    <m/>
    <x v="266"/>
    <s v="Sacar tapa de cilindro.  Limpieza y reacondicionamiento."/>
    <m/>
    <s v="Bomba de agua"/>
    <s v="Barotto"/>
    <n v="20160"/>
    <m/>
    <n v="0.25"/>
    <n v="1"/>
    <n v="25200"/>
    <n v="25200"/>
    <m/>
    <m/>
    <n v="0"/>
    <n v="0"/>
    <n v="20160"/>
    <n v="0"/>
    <n v="0"/>
    <n v="0"/>
    <n v="0"/>
  </r>
  <r>
    <x v="122"/>
    <n v="3"/>
    <x v="33"/>
    <x v="93"/>
    <s v="1319Mainero Ariel3"/>
    <m/>
    <m/>
    <m/>
    <x v="267"/>
    <s v="Sacar tapa de cilindro.  Limpieza y reacondicionamiento. Rearmado con junta nueva."/>
    <m/>
    <s v="Líquido refrigerante + agua destilada."/>
    <s v="Taller"/>
    <n v="2150"/>
    <m/>
    <n v="2.9069767441860463"/>
    <n v="1"/>
    <n v="8400"/>
    <n v="8400"/>
    <m/>
    <m/>
    <n v="0"/>
    <n v="0"/>
    <n v="2150"/>
    <n v="0"/>
    <n v="0"/>
    <n v="0"/>
    <n v="0"/>
  </r>
  <r>
    <x v="122"/>
    <n v="4"/>
    <x v="33"/>
    <x v="93"/>
    <s v="1319Mainero Ariel4"/>
    <m/>
    <m/>
    <m/>
    <x v="268"/>
    <s v="Sacar tapa de cilindro.  Limpieza y reacondicionamiento. Rearmado con junta nueva. Recambio bomba de agua."/>
    <m/>
    <s v="Aceite motor 15w40"/>
    <s v="Taller"/>
    <n v="1315"/>
    <m/>
    <n v="1.2813688212927756"/>
    <n v="4"/>
    <n v="3000"/>
    <n v="12000"/>
    <n v="1"/>
    <n v="120000"/>
    <n v="120000"/>
    <n v="120000"/>
    <n v="5260"/>
    <n v="0"/>
    <n v="0"/>
    <n v="0"/>
    <n v="0"/>
  </r>
  <r>
    <x v="122"/>
    <n v="5"/>
    <x v="33"/>
    <x v="93"/>
    <s v="1319Mainero Ariel5"/>
    <m/>
    <m/>
    <m/>
    <x v="269"/>
    <s v="Sacar tapa de cilindro.  Limpieza y reacondicionamiento. Rearmado con junta nueva. Recambio bomba de agua. Lavado de dépósito refrigerante."/>
    <m/>
    <s v="Abrazaderas"/>
    <s v="Taller"/>
    <n v="416.66666666666669"/>
    <m/>
    <n v="0.2"/>
    <n v="4"/>
    <n v="500"/>
    <n v="2000"/>
    <m/>
    <m/>
    <n v="0"/>
    <n v="120000"/>
    <n v="1666.6666666666667"/>
    <n v="0"/>
    <n v="0"/>
    <n v="0"/>
    <n v="0"/>
  </r>
  <r>
    <x v="122"/>
    <n v="6"/>
    <x v="33"/>
    <x v="93"/>
    <s v="1319Mainero Ariel6"/>
    <m/>
    <m/>
    <m/>
    <x v="270"/>
    <s v="Sacar tapa de cilindro.  Limpieza y reacondicionamiento. Rearmado con junta nueva. Recambio bomba de agua. Lavado de dépósito refrigerante. Lavado de circuito de aceite."/>
    <m/>
    <s v="Filtro Mahlke 0C47"/>
    <s v="Proveedores"/>
    <n v="2688"/>
    <m/>
    <n v="0.25"/>
    <n v="1"/>
    <n v="3360"/>
    <n v="3360"/>
    <m/>
    <m/>
    <n v="0"/>
    <n v="120000"/>
    <n v="2688"/>
    <n v="0"/>
    <n v="0"/>
    <n v="0"/>
    <n v="0"/>
  </r>
  <r>
    <x v="122"/>
    <n v="7"/>
    <x v="33"/>
    <x v="93"/>
    <s v="1319Mainero Ariel7"/>
    <m/>
    <m/>
    <m/>
    <x v="271"/>
    <s v="Sacar tapa de cilindro.  Limpieza y reacondicionamiento. Rearmado con junta nueva. Recambio bomba de agua. Lavado de dépósito refrigerante. Lavado de circuito de aceite. Cambio de filtro de aceite y aceite nuevo a nivel."/>
    <m/>
    <m/>
    <m/>
    <m/>
    <m/>
    <m/>
    <m/>
    <m/>
    <n v="0"/>
    <m/>
    <m/>
    <n v="0"/>
    <n v="120000"/>
    <n v="0"/>
    <n v="0"/>
    <n v="0"/>
    <n v="0"/>
    <n v="0"/>
  </r>
  <r>
    <x v="122"/>
    <n v="8"/>
    <x v="33"/>
    <x v="93"/>
    <s v="1319Mainero Ariel8"/>
    <m/>
    <m/>
    <m/>
    <x v="272"/>
    <s v="Sacar tapa de cilindro.  Limpieza y reacondicionamiento. Rearmado con junta nueva. Recambio bomba de agua. Lavado de dépósito refrigerante. Lavado de circuito de aceite. Cambio de filtro de aceite y aceite nuevo a nivel. Lavado de motor y varios de motor"/>
    <m/>
    <m/>
    <m/>
    <m/>
    <m/>
    <m/>
    <m/>
    <m/>
    <n v="0"/>
    <m/>
    <m/>
    <n v="0"/>
    <n v="120000"/>
    <n v="0"/>
    <n v="0"/>
    <n v="0"/>
    <n v="0"/>
    <n v="0"/>
  </r>
  <r>
    <x v="122"/>
    <n v="9"/>
    <x v="33"/>
    <x v="93"/>
    <s v="1319Mainero Ariel9"/>
    <m/>
    <m/>
    <m/>
    <x v="273"/>
    <s v="Sacar tapa de cilindro.  Limpieza y reacondicionamiento. Rearmado con junta nueva. Recambio bomba de agua. Lavado de dépósito refrigerante. Lavado de circuito de aceite. Cambio de filtro de aceite y aceite nuevo a nivel. Lavado de motor y varios de motor Puesta a punto, armado total."/>
    <m/>
    <m/>
    <m/>
    <m/>
    <m/>
    <m/>
    <m/>
    <m/>
    <n v="0"/>
    <m/>
    <m/>
    <n v="0"/>
    <n v="120000"/>
    <n v="0"/>
    <n v="0"/>
    <n v="0"/>
    <n v="0"/>
    <n v="0"/>
  </r>
  <r>
    <x v="123"/>
    <n v="1"/>
    <x v="33"/>
    <x v="94"/>
    <s v="1320Falcón Corcho1"/>
    <s v="OMD786"/>
    <s v="SURAN"/>
    <n v="105160"/>
    <x v="6"/>
    <s v="Service cambio de aceite y filtros."/>
    <m/>
    <s v="Aceite motor 10w40"/>
    <s v="Taller"/>
    <n v="1527"/>
    <s v="Service"/>
    <n v="1.8094302554027506"/>
    <n v="4"/>
    <n v="4290"/>
    <n v="17160"/>
    <m/>
    <m/>
    <n v="0"/>
    <n v="0"/>
    <n v="6108"/>
    <n v="14498.333333333334"/>
    <n v="40060"/>
    <n v="70000"/>
    <n v="110060"/>
  </r>
  <r>
    <x v="123"/>
    <n v="2"/>
    <x v="33"/>
    <x v="94"/>
    <s v="1320Falcón Corcho2"/>
    <m/>
    <m/>
    <m/>
    <x v="274"/>
    <s v="Service cambio de aceite y filtros. Cambio de distribución con bomba de agua."/>
    <m/>
    <s v="Filtro aceite"/>
    <s v="Taller"/>
    <n v="1800"/>
    <m/>
    <n v="1"/>
    <n v="1"/>
    <n v="3600"/>
    <n v="3600"/>
    <m/>
    <m/>
    <n v="0"/>
    <n v="0"/>
    <n v="1800"/>
    <n v="0"/>
    <n v="0"/>
    <n v="0"/>
    <n v="0"/>
  </r>
  <r>
    <x v="123"/>
    <n v="3"/>
    <x v="33"/>
    <x v="94"/>
    <s v="1320Falcón Corcho3"/>
    <m/>
    <m/>
    <m/>
    <x v="275"/>
    <s v="Service cambio de aceite y filtros. Cambio de distribución con bomba de agua. Bujes de barra estabilizadora."/>
    <m/>
    <s v="Filtro aire"/>
    <s v="Taller"/>
    <n v="2400"/>
    <m/>
    <n v="1"/>
    <n v="1"/>
    <n v="4800"/>
    <n v="4800"/>
    <n v="1"/>
    <n v="70000"/>
    <n v="70000"/>
    <n v="70000"/>
    <n v="2400"/>
    <n v="0"/>
    <n v="0"/>
    <n v="0"/>
    <n v="0"/>
  </r>
  <r>
    <x v="123"/>
    <n v="4"/>
    <x v="33"/>
    <x v="94"/>
    <s v="1320Falcón Corcho4"/>
    <m/>
    <m/>
    <m/>
    <x v="98"/>
    <s v="Service cambio de aceite y filtros. Cambio de distribución con bomba de agua. Bujes de barra estabilizadora. Rotación."/>
    <m/>
    <s v="Filtro nafta"/>
    <s v="Taller"/>
    <n v="2400"/>
    <m/>
    <n v="0.6"/>
    <n v="1"/>
    <n v="3840"/>
    <n v="3840"/>
    <m/>
    <m/>
    <n v="0"/>
    <n v="70000"/>
    <n v="2400"/>
    <n v="0"/>
    <n v="0"/>
    <n v="0"/>
    <n v="0"/>
  </r>
  <r>
    <x v="123"/>
    <n v="5"/>
    <x v="33"/>
    <x v="94"/>
    <s v="1320Falcón Corcho5"/>
    <m/>
    <m/>
    <m/>
    <x v="4"/>
    <s v="Service cambio de aceite y filtros. Cambio de distribución con bomba de agua. Bujes de barra estabilizadora. Rotación. "/>
    <m/>
    <s v="Filtro pólen"/>
    <s v="Taller"/>
    <n v="2560"/>
    <m/>
    <n v="0.5"/>
    <n v="1"/>
    <n v="3840"/>
    <n v="3840"/>
    <m/>
    <m/>
    <n v="0"/>
    <n v="70000"/>
    <n v="2560"/>
    <n v="0"/>
    <n v="0"/>
    <n v="0"/>
    <n v="0"/>
  </r>
  <r>
    <x v="123"/>
    <n v="6"/>
    <x v="33"/>
    <x v="94"/>
    <s v="1320Falcón Corcho6"/>
    <m/>
    <m/>
    <m/>
    <x v="4"/>
    <s v="Service cambio de aceite y filtros. Cambio de distribución con bomba de agua. Bujes de barra estabilizadora. Rotación.  "/>
    <m/>
    <s v="Bujes"/>
    <s v="Barotto"/>
    <n v="1728"/>
    <m/>
    <n v="0.25"/>
    <n v="2"/>
    <n v="2160"/>
    <n v="4320"/>
    <m/>
    <m/>
    <n v="0"/>
    <n v="70000"/>
    <n v="3456"/>
    <n v="0"/>
    <n v="0"/>
    <n v="0"/>
    <n v="0"/>
  </r>
  <r>
    <x v="123"/>
    <n v="7"/>
    <x v="33"/>
    <x v="94"/>
    <s v="1320Falcón Corcho7"/>
    <m/>
    <m/>
    <m/>
    <x v="4"/>
    <s v="Service cambio de aceite y filtros. Cambio de distribución con bomba de agua. Bujes de barra estabilizadora. Rotación.   "/>
    <m/>
    <s v="Diferencia correa"/>
    <s v="Taller"/>
    <n v="2083.3333333333335"/>
    <m/>
    <n v="0.2"/>
    <n v="1"/>
    <n v="2500"/>
    <n v="2500"/>
    <m/>
    <m/>
    <n v="0"/>
    <n v="70000"/>
    <n v="2083.3333333333335"/>
    <n v="0"/>
    <n v="0"/>
    <n v="0"/>
    <n v="0"/>
  </r>
  <r>
    <x v="124"/>
    <n v="1"/>
    <x v="33"/>
    <x v="95"/>
    <s v="1321Martina Carlitos1"/>
    <m/>
    <m/>
    <m/>
    <x v="276"/>
    <s v="Service cambio de aceite y filtros. Control del vehículo"/>
    <s v="Pablo"/>
    <s v="Aceite motor"/>
    <s v="Taller"/>
    <n v="1527"/>
    <s v="Service"/>
    <n v="1.3411918795022921"/>
    <n v="5"/>
    <n v="3575"/>
    <n v="17875"/>
    <m/>
    <m/>
    <n v="0"/>
    <n v="0"/>
    <n v="7635"/>
    <n v="12927"/>
    <n v="52675"/>
    <n v="30500"/>
    <n v="83175"/>
  </r>
  <r>
    <x v="124"/>
    <n v="2"/>
    <x v="33"/>
    <x v="95"/>
    <s v="1321Martina Carlitos2"/>
    <m/>
    <m/>
    <m/>
    <x v="277"/>
    <s v="Service cambio de aceite y filtros. Control del vehículo Se encontró rotura ambos precap de dirección."/>
    <m/>
    <s v="Filtro aceite"/>
    <s v="Taller"/>
    <n v="1800"/>
    <m/>
    <n v="2.0555555555555554"/>
    <n v="1"/>
    <n v="5500"/>
    <n v="5500"/>
    <n v="1"/>
    <n v="30500"/>
    <n v="30500"/>
    <n v="30500"/>
    <n v="1800"/>
    <n v="0"/>
    <n v="0"/>
    <n v="0"/>
    <n v="0"/>
  </r>
  <r>
    <x v="124"/>
    <n v="3"/>
    <x v="33"/>
    <x v="95"/>
    <s v="1321Martina Carlitos3"/>
    <m/>
    <m/>
    <m/>
    <x v="278"/>
    <s v="Service cambio de aceite y filtros. Control del vehículo Se encontró rotura ambos precap de dirección. Fuelle de cremallera lado izquierdo y bieleta barra estabilizadora."/>
    <m/>
    <s v="Filtro aire"/>
    <s v="Taller"/>
    <n v="2400"/>
    <m/>
    <n v="1.8333333333333333"/>
    <n v="1"/>
    <n v="6800"/>
    <n v="6800"/>
    <m/>
    <m/>
    <n v="0"/>
    <n v="30500"/>
    <n v="2400"/>
    <n v="0"/>
    <n v="0"/>
    <n v="0"/>
    <n v="0"/>
  </r>
  <r>
    <x v="124"/>
    <n v="4"/>
    <x v="33"/>
    <x v="95"/>
    <s v="1321Martina Carlitos4"/>
    <m/>
    <m/>
    <m/>
    <x v="4"/>
    <s v="Service cambio de aceite y filtros. Control del vehículo Se encontró rotura ambos precap de dirección. Fuelle de cremallera lado izquierdo y bieleta barra estabilizadora. "/>
    <m/>
    <s v="Filtro gasoil"/>
    <s v="Taller"/>
    <n v="7200"/>
    <m/>
    <n v="2.125"/>
    <n v="1"/>
    <n v="22500"/>
    <n v="22500"/>
    <m/>
    <m/>
    <n v="0"/>
    <n v="30500"/>
    <n v="7200"/>
    <n v="0"/>
    <n v="0"/>
    <n v="0"/>
    <n v="0"/>
  </r>
  <r>
    <x v="125"/>
    <n v="1"/>
    <x v="28"/>
    <x v="52"/>
    <s v="1322Municipalidad Laboulaye1"/>
    <s v="GFL117"/>
    <s v="ASTRA"/>
    <n v="190188"/>
    <x v="6"/>
    <s v="Service cambio de aceite y filtros."/>
    <m/>
    <s v="Aceite motor 10w40"/>
    <s v="Taller"/>
    <n v="1527"/>
    <s v="Service"/>
    <n v="1.8094302554027506"/>
    <n v="4.5"/>
    <n v="4290"/>
    <n v="19305"/>
    <n v="1"/>
    <n v="30500"/>
    <n v="30500"/>
    <n v="30500"/>
    <n v="6871.5"/>
    <n v="9857.7900000000009"/>
    <n v="19305"/>
    <n v="30500"/>
    <n v="49805"/>
  </r>
  <r>
    <x v="125"/>
    <n v="2"/>
    <x v="28"/>
    <x v="52"/>
    <s v="1322Municipalidad Laboulaye2"/>
    <m/>
    <m/>
    <m/>
    <x v="279"/>
    <s v="Service cambio de aceite y filtros. Reparar escobilla trasera."/>
    <m/>
    <s v="Filtro aceite"/>
    <m/>
    <n v="2272.0300000000002"/>
    <m/>
    <m/>
    <m/>
    <m/>
    <n v="0"/>
    <m/>
    <m/>
    <n v="0"/>
    <n v="30500"/>
    <n v="0"/>
    <n v="0"/>
    <n v="0"/>
    <n v="0"/>
    <n v="0"/>
  </r>
  <r>
    <x v="125"/>
    <n v="3"/>
    <x v="28"/>
    <x v="52"/>
    <s v="1322Municipalidad Laboulaye3"/>
    <m/>
    <m/>
    <m/>
    <x v="7"/>
    <s v="Service cambio de aceite y filtros. Reparar escobilla trasera. Control del vehículo."/>
    <m/>
    <s v="Filtro aire"/>
    <m/>
    <n v="3029.38"/>
    <m/>
    <m/>
    <m/>
    <m/>
    <n v="0"/>
    <m/>
    <m/>
    <n v="0"/>
    <n v="30500"/>
    <n v="0"/>
    <n v="0"/>
    <n v="0"/>
    <n v="0"/>
    <n v="0"/>
  </r>
  <r>
    <x v="125"/>
    <n v="4"/>
    <x v="28"/>
    <x v="52"/>
    <s v="1322Municipalidad Laboulaye4"/>
    <m/>
    <m/>
    <m/>
    <x v="280"/>
    <s v="Service cambio de aceite y filtros. Reparar escobilla trasera. Control del vehículo. Se encontró rotura precap extremo dirección lado derecho y ambos bujes barra estabilizadora."/>
    <m/>
    <s v="Filtro nafta"/>
    <m/>
    <n v="3029.38"/>
    <m/>
    <m/>
    <m/>
    <m/>
    <n v="0"/>
    <m/>
    <m/>
    <n v="0"/>
    <n v="30500"/>
    <n v="0"/>
    <n v="0"/>
    <n v="0"/>
    <n v="0"/>
    <n v="0"/>
  </r>
  <r>
    <x v="126"/>
    <n v="1"/>
    <x v="34"/>
    <x v="96"/>
    <s v="1323Lopez Kako1"/>
    <s v="AA126RQ"/>
    <s v="Toyota corolla"/>
    <n v="92309"/>
    <x v="6"/>
    <s v="Service cambio de aceite y filtros."/>
    <s v="Emanuel"/>
    <m/>
    <m/>
    <m/>
    <s v="Service"/>
    <m/>
    <m/>
    <m/>
    <n v="0"/>
    <m/>
    <m/>
    <n v="0"/>
    <n v="0"/>
    <n v="0"/>
    <n v="9113.3333333333339"/>
    <n v="48900"/>
    <n v="15000"/>
    <n v="63900"/>
  </r>
  <r>
    <x v="126"/>
    <n v="2"/>
    <x v="34"/>
    <x v="96"/>
    <s v="1323Lopez Kako2"/>
    <m/>
    <m/>
    <m/>
    <x v="92"/>
    <s v="Service cambio de aceite y filtros. Control de vehículo."/>
    <m/>
    <s v="Aceite motor 5w30"/>
    <s v="Taller"/>
    <n v="2780"/>
    <m/>
    <n v="1.8057553956834533"/>
    <n v="4.5"/>
    <n v="7800"/>
    <n v="35100"/>
    <m/>
    <m/>
    <n v="0"/>
    <n v="0"/>
    <n v="12510"/>
    <n v="0"/>
    <n v="0"/>
    <n v="0"/>
    <n v="0"/>
  </r>
  <r>
    <x v="126"/>
    <n v="3"/>
    <x v="34"/>
    <x v="96"/>
    <s v="1323Lopez Kako3"/>
    <m/>
    <m/>
    <m/>
    <x v="4"/>
    <s v="Service cambio de aceite y filtros. Control de vehículo. "/>
    <m/>
    <s v="Filtro aceite"/>
    <s v="Taller"/>
    <n v="1800"/>
    <m/>
    <n v="1.6666666666666667"/>
    <n v="1"/>
    <n v="4800"/>
    <n v="4800"/>
    <n v="1"/>
    <n v="15000"/>
    <n v="15000"/>
    <n v="15000"/>
    <n v="1800"/>
    <n v="0"/>
    <n v="0"/>
    <n v="0"/>
    <n v="0"/>
  </r>
  <r>
    <x v="126"/>
    <n v="4"/>
    <x v="34"/>
    <x v="96"/>
    <s v="1323Lopez Kako4"/>
    <m/>
    <m/>
    <m/>
    <x v="4"/>
    <s v="Service cambio de aceite y filtros. Control de vehículo.  "/>
    <m/>
    <s v="Filtro aire"/>
    <s v="Taller"/>
    <n v="2400"/>
    <m/>
    <n v="1.4166666666666667"/>
    <n v="1"/>
    <n v="5800"/>
    <n v="5800"/>
    <m/>
    <m/>
    <n v="0"/>
    <n v="15000"/>
    <n v="2400"/>
    <n v="0"/>
    <n v="0"/>
    <n v="0"/>
    <n v="0"/>
  </r>
  <r>
    <x v="126"/>
    <n v="5"/>
    <x v="34"/>
    <x v="96"/>
    <s v="1323Lopez Kako5"/>
    <m/>
    <m/>
    <m/>
    <x v="4"/>
    <s v="Service cambio de aceite y filtros. Control de vehículo.   "/>
    <m/>
    <s v="Filtro pólen"/>
    <s v="Taller"/>
    <n v="2133.3333333333335"/>
    <m/>
    <n v="0.5"/>
    <n v="1"/>
    <n v="3200"/>
    <n v="3200"/>
    <m/>
    <m/>
    <n v="0"/>
    <n v="15000"/>
    <n v="2133.3333333333335"/>
    <n v="0"/>
    <n v="0"/>
    <n v="0"/>
    <n v="0"/>
  </r>
  <r>
    <x v="127"/>
    <n v="1"/>
    <x v="34"/>
    <x v="97"/>
    <s v="1325Cosaro Juan1"/>
    <s v="AE543DP"/>
    <s v="Captur"/>
    <n v="39124"/>
    <x v="6"/>
    <s v="Service cambio de aceite y filtros."/>
    <s v="Emanuel"/>
    <s v="Aceite motor 5w30"/>
    <s v="Taller"/>
    <n v="2780"/>
    <s v="Service"/>
    <n v="1.8057553956834533"/>
    <n v="4"/>
    <n v="7800"/>
    <n v="31200"/>
    <m/>
    <m/>
    <n v="0"/>
    <n v="0"/>
    <n v="11120"/>
    <n v="11513.333333333334"/>
    <n v="50400"/>
    <n v="30500"/>
    <n v="80900"/>
  </r>
  <r>
    <x v="127"/>
    <n v="2"/>
    <x v="34"/>
    <x v="97"/>
    <s v="1325Cosaro Juan2"/>
    <m/>
    <m/>
    <m/>
    <x v="98"/>
    <s v="Service cambio de aceite y filtros. Rotación."/>
    <m/>
    <s v="Filtro aceite"/>
    <s v="Taller"/>
    <n v="1800"/>
    <m/>
    <n v="0.88888888888888884"/>
    <n v="1"/>
    <n v="3400"/>
    <n v="3400"/>
    <m/>
    <m/>
    <n v="0"/>
    <n v="0"/>
    <n v="1800"/>
    <n v="0"/>
    <n v="0"/>
    <n v="0"/>
    <n v="0"/>
  </r>
  <r>
    <x v="127"/>
    <n v="3"/>
    <x v="34"/>
    <x v="97"/>
    <s v="1325Cosaro Juan3"/>
    <m/>
    <m/>
    <m/>
    <x v="110"/>
    <s v="Service cambio de aceite y filtros. Rotación. Control del vehiculo."/>
    <m/>
    <s v="Filtro aire"/>
    <s v="Taller"/>
    <n v="2400"/>
    <m/>
    <n v="1.25"/>
    <n v="1"/>
    <n v="5400"/>
    <n v="5400"/>
    <n v="1"/>
    <n v="30500"/>
    <n v="30500"/>
    <n v="30500"/>
    <n v="2400"/>
    <n v="0"/>
    <n v="0"/>
    <n v="0"/>
    <n v="0"/>
  </r>
  <r>
    <x v="127"/>
    <n v="4"/>
    <x v="34"/>
    <x v="97"/>
    <s v="1325Cosaro Juan4"/>
    <m/>
    <m/>
    <m/>
    <x v="4"/>
    <s v="Service cambio de aceite y filtros. Rotación. Control del vehiculo. "/>
    <m/>
    <s v="Filtro nafta"/>
    <s v="Taller"/>
    <n v="2400"/>
    <m/>
    <n v="0.5"/>
    <n v="2"/>
    <n v="3600"/>
    <n v="7200"/>
    <m/>
    <m/>
    <n v="0"/>
    <n v="30500"/>
    <n v="4800"/>
    <n v="0"/>
    <n v="0"/>
    <n v="0"/>
    <n v="0"/>
  </r>
  <r>
    <x v="127"/>
    <n v="5"/>
    <x v="34"/>
    <x v="97"/>
    <s v="1325Cosaro Juan5"/>
    <m/>
    <m/>
    <m/>
    <x v="4"/>
    <s v="Service cambio de aceite y filtros. Rotación. Control del vehiculo.  "/>
    <m/>
    <s v="Filtro pólen"/>
    <s v="Taller"/>
    <n v="2133.3333333333335"/>
    <m/>
    <n v="0.5"/>
    <n v="1"/>
    <n v="3200"/>
    <n v="3200"/>
    <m/>
    <m/>
    <n v="0"/>
    <n v="30500"/>
    <n v="2133.3333333333335"/>
    <n v="0"/>
    <n v="0"/>
    <n v="0"/>
    <n v="0"/>
  </r>
  <r>
    <x v="128"/>
    <n v="1"/>
    <x v="34"/>
    <x v="1"/>
    <s v="1326Transporte Palloni1"/>
    <s v="AE993CE"/>
    <s v="Fiat Fiorino"/>
    <n v="316075"/>
    <x v="6"/>
    <s v="Service cambio de aceite y filtros."/>
    <s v="Emanuel"/>
    <m/>
    <m/>
    <m/>
    <s v="Service"/>
    <m/>
    <m/>
    <m/>
    <n v="0"/>
    <m/>
    <m/>
    <n v="0"/>
    <n v="0"/>
    <n v="0"/>
    <n v="0"/>
    <n v="0"/>
    <n v="45000"/>
    <n v="45000"/>
  </r>
  <r>
    <x v="128"/>
    <n v="2"/>
    <x v="34"/>
    <x v="1"/>
    <s v="1326Transporte Palloni2"/>
    <m/>
    <m/>
    <m/>
    <x v="281"/>
    <s v="Service cambio de aceite y filtros. Distribución con bomba."/>
    <m/>
    <m/>
    <m/>
    <m/>
    <m/>
    <m/>
    <m/>
    <m/>
    <n v="0"/>
    <n v="1"/>
    <n v="45000"/>
    <n v="45000"/>
    <n v="45000"/>
    <n v="0"/>
    <n v="0"/>
    <n v="0"/>
    <n v="0"/>
    <n v="0"/>
  </r>
  <r>
    <x v="128"/>
    <n v="3"/>
    <x v="34"/>
    <x v="1"/>
    <s v="1326Transporte Palloni3"/>
    <m/>
    <m/>
    <m/>
    <x v="282"/>
    <s v="Service cambio de aceite y filtros. Distribución con bomba. Rótula lado izquierdo."/>
    <m/>
    <m/>
    <m/>
    <m/>
    <m/>
    <m/>
    <m/>
    <m/>
    <n v="0"/>
    <m/>
    <m/>
    <n v="0"/>
    <n v="45000"/>
    <n v="0"/>
    <n v="0"/>
    <n v="0"/>
    <n v="0"/>
    <n v="0"/>
  </r>
  <r>
    <x v="129"/>
    <n v="1"/>
    <x v="35"/>
    <x v="10"/>
    <s v="1327Carrara Luis (bocha)1"/>
    <s v="KNS158"/>
    <s v="Sandero Steepway"/>
    <n v="124257"/>
    <x v="6"/>
    <s v="Service cambio de aceite y filtros."/>
    <s v="Walter"/>
    <s v="Aceite motor 10w40"/>
    <m/>
    <n v="1527"/>
    <s v="Service"/>
    <n v="1.4230517354289456"/>
    <n v="5"/>
    <n v="3700"/>
    <n v="18500"/>
    <m/>
    <m/>
    <n v="0"/>
    <n v="0"/>
    <n v="7635"/>
    <n v="14227"/>
    <n v="45200"/>
    <n v="55000"/>
    <n v="100200"/>
  </r>
  <r>
    <x v="129"/>
    <n v="2"/>
    <x v="35"/>
    <x v="10"/>
    <s v="1327Carrara Luis (bocha)2"/>
    <m/>
    <m/>
    <m/>
    <x v="7"/>
    <s v="Service cambio de aceite y filtros. Control del vehículo."/>
    <m/>
    <m/>
    <m/>
    <m/>
    <m/>
    <m/>
    <m/>
    <m/>
    <n v="0"/>
    <m/>
    <m/>
    <n v="0"/>
    <n v="0"/>
    <n v="0"/>
    <n v="0"/>
    <n v="0"/>
    <n v="0"/>
    <n v="0"/>
  </r>
  <r>
    <x v="129"/>
    <n v="3"/>
    <x v="35"/>
    <x v="10"/>
    <s v="1327Carrara Luis (bocha)3"/>
    <m/>
    <m/>
    <m/>
    <x v="283"/>
    <s v="Service cambio de aceite y filtros. Control del vehículo. El importe de la factura se irán debitando a medida que se acrediten sus entregas."/>
    <m/>
    <s v="Filtro aceite"/>
    <s v="Taller"/>
    <n v="1800"/>
    <m/>
    <n v="0.94444444444444442"/>
    <n v="1"/>
    <n v="3500"/>
    <n v="3500"/>
    <m/>
    <m/>
    <n v="0"/>
    <n v="0"/>
    <n v="1800"/>
    <n v="0"/>
    <n v="0"/>
    <n v="0"/>
    <n v="0"/>
  </r>
  <r>
    <x v="129"/>
    <n v="4"/>
    <x v="35"/>
    <x v="10"/>
    <s v="1327Carrara Luis (bocha)4"/>
    <m/>
    <m/>
    <m/>
    <x v="4"/>
    <s v="Service cambio de aceite y filtros. Control del vehículo. El importe de la factura se irán debitando a medida que se acrediten sus entregas. "/>
    <m/>
    <s v="Filtro aire"/>
    <s v="Taller"/>
    <n v="2400"/>
    <m/>
    <n v="0.33333333333333331"/>
    <n v="1"/>
    <n v="3200"/>
    <n v="3200"/>
    <m/>
    <m/>
    <n v="0"/>
    <n v="0"/>
    <n v="2400"/>
    <n v="0"/>
    <n v="0"/>
    <n v="0"/>
    <n v="0"/>
  </r>
  <r>
    <x v="129"/>
    <n v="5"/>
    <x v="35"/>
    <x v="10"/>
    <s v="1327Carrara Luis (bocha)5"/>
    <m/>
    <m/>
    <m/>
    <x v="4"/>
    <s v="Service cambio de aceite y filtros. Control del vehículo. El importe de la factura se irán debitando a medida que se acrediten sus entregas.  "/>
    <m/>
    <s v="Filtrp nafta"/>
    <s v="Taller"/>
    <n v="1800"/>
    <m/>
    <n v="1.1111111111111112"/>
    <n v="1"/>
    <n v="3800"/>
    <n v="3800"/>
    <n v="1"/>
    <n v="55000"/>
    <n v="55000"/>
    <n v="55000"/>
    <n v="1800"/>
    <n v="0"/>
    <n v="0"/>
    <n v="0"/>
    <n v="0"/>
  </r>
  <r>
    <x v="129"/>
    <n v="6"/>
    <x v="35"/>
    <x v="10"/>
    <s v="1327Carrara Luis (bocha)6"/>
    <m/>
    <m/>
    <m/>
    <x v="4"/>
    <s v="Service cambio de aceite y filtros. Control del vehículo. El importe de la factura se irán debitando a medida que se acrediten sus entregas.   "/>
    <m/>
    <s v="Filtro pólen"/>
    <s v="Taller"/>
    <n v="1500"/>
    <m/>
    <n v="1.1333333333333333"/>
    <n v="1"/>
    <n v="3200"/>
    <n v="3200"/>
    <m/>
    <m/>
    <n v="0"/>
    <n v="55000"/>
    <n v="1500"/>
    <n v="0"/>
    <n v="0"/>
    <n v="0"/>
    <n v="0"/>
  </r>
  <r>
    <x v="129"/>
    <n v="7"/>
    <x v="35"/>
    <x v="10"/>
    <s v="1327Carrara Luis (bocha)7"/>
    <m/>
    <m/>
    <m/>
    <x v="4"/>
    <s v="Service cambio de aceite y filtros. Control del vehículo. El importe de la factura se irán debitando a medida que se acrediten sus entregas.    "/>
    <m/>
    <s v="Portón trasero Sandero"/>
    <s v="Barotto"/>
    <n v="5200"/>
    <m/>
    <n v="0.25"/>
    <n v="2"/>
    <n v="6500"/>
    <n v="13000"/>
    <m/>
    <m/>
    <n v="0"/>
    <n v="55000"/>
    <n v="10400"/>
    <n v="0"/>
    <n v="0"/>
    <n v="0"/>
    <n v="0"/>
  </r>
  <r>
    <x v="130"/>
    <n v="1"/>
    <x v="35"/>
    <x v="98"/>
    <s v="1328Bueno Maria Elena1"/>
    <s v="LGK762"/>
    <s v="Renault Duster"/>
    <n v="108785"/>
    <x v="284"/>
    <s v="Control general del vehículo para viaje."/>
    <s v="Cristian"/>
    <m/>
    <m/>
    <m/>
    <s v="Otros"/>
    <m/>
    <m/>
    <m/>
    <n v="0"/>
    <m/>
    <m/>
    <n v="0"/>
    <n v="0"/>
    <n v="0"/>
    <n v="0"/>
    <n v="0"/>
    <n v="12000"/>
    <n v="12000"/>
  </r>
  <r>
    <x v="130"/>
    <n v="2"/>
    <x v="35"/>
    <x v="98"/>
    <s v="1328Bueno Maria Elena2"/>
    <m/>
    <m/>
    <m/>
    <x v="90"/>
    <s v="Control general del vehículo para viaje. Control de bujías."/>
    <m/>
    <m/>
    <m/>
    <m/>
    <m/>
    <m/>
    <m/>
    <m/>
    <n v="0"/>
    <m/>
    <m/>
    <n v="0"/>
    <n v="0"/>
    <n v="0"/>
    <n v="0"/>
    <n v="0"/>
    <n v="0"/>
    <n v="0"/>
  </r>
  <r>
    <x v="130"/>
    <n v="3"/>
    <x v="35"/>
    <x v="98"/>
    <s v="1328Bueno Maria Elena3"/>
    <m/>
    <m/>
    <m/>
    <x v="285"/>
    <s v="Control general del vehículo para viaje. Control de bujías. Ajustar canasto rueda de auxilio."/>
    <m/>
    <m/>
    <m/>
    <m/>
    <m/>
    <m/>
    <m/>
    <m/>
    <n v="0"/>
    <n v="1"/>
    <n v="12000"/>
    <n v="12000"/>
    <n v="12000"/>
    <n v="0"/>
    <n v="0"/>
    <n v="0"/>
    <n v="0"/>
    <n v="0"/>
  </r>
  <r>
    <x v="130"/>
    <n v="4"/>
    <x v="35"/>
    <x v="98"/>
    <s v="1328Bueno Maria Elena4"/>
    <m/>
    <m/>
    <m/>
    <x v="286"/>
    <s v="Control general del vehículo para viaje. Control de bujías. Ajustar canasto rueda de auxilio. Control de libras en neumáticos y de alineación del tren delantero."/>
    <m/>
    <m/>
    <m/>
    <m/>
    <m/>
    <m/>
    <m/>
    <m/>
    <n v="0"/>
    <m/>
    <m/>
    <n v="0"/>
    <n v="12000"/>
    <n v="0"/>
    <n v="0"/>
    <n v="0"/>
    <n v="0"/>
    <n v="0"/>
  </r>
  <r>
    <x v="131"/>
    <n v="1"/>
    <x v="35"/>
    <x v="99"/>
    <s v="1329Magra Roberto1"/>
    <s v="AE154FR"/>
    <s v="Jeep Renegade"/>
    <n v="29702"/>
    <x v="145"/>
    <s v="Service cambio de aceite y filtros. "/>
    <s v="Emanuel"/>
    <m/>
    <m/>
    <m/>
    <s v="Service"/>
    <m/>
    <m/>
    <m/>
    <n v="0"/>
    <m/>
    <m/>
    <n v="0"/>
    <n v="0"/>
    <n v="0"/>
    <n v="0"/>
    <n v="0"/>
    <n v="30500"/>
    <n v="30500"/>
  </r>
  <r>
    <x v="131"/>
    <n v="2"/>
    <x v="35"/>
    <x v="99"/>
    <s v="1329Magra Roberto2"/>
    <m/>
    <m/>
    <m/>
    <x v="1"/>
    <s v="Service cambio de aceite y filtros.  Control general del vehículo."/>
    <m/>
    <m/>
    <m/>
    <m/>
    <m/>
    <m/>
    <m/>
    <m/>
    <n v="0"/>
    <m/>
    <m/>
    <n v="0"/>
    <n v="0"/>
    <n v="0"/>
    <n v="0"/>
    <n v="0"/>
    <n v="0"/>
    <n v="0"/>
  </r>
  <r>
    <x v="131"/>
    <n v="3"/>
    <x v="35"/>
    <x v="99"/>
    <s v="1329Magra Roberto3"/>
    <m/>
    <m/>
    <m/>
    <x v="3"/>
    <s v="Service cambio de aceite y filtros.  Control general del vehículo. Rotación de ruedas."/>
    <m/>
    <m/>
    <m/>
    <m/>
    <m/>
    <m/>
    <m/>
    <m/>
    <n v="0"/>
    <n v="1"/>
    <n v="30500"/>
    <n v="30500"/>
    <n v="30500"/>
    <n v="0"/>
    <n v="0"/>
    <n v="0"/>
    <n v="0"/>
    <n v="0"/>
  </r>
  <r>
    <x v="131"/>
    <n v="4"/>
    <x v="35"/>
    <x v="99"/>
    <s v="1329Magra Roberto4"/>
    <m/>
    <m/>
    <m/>
    <x v="90"/>
    <s v="Service cambio de aceite y filtros.  Control general del vehículo. Rotación de ruedas. Control de bujías."/>
    <m/>
    <m/>
    <m/>
    <m/>
    <m/>
    <m/>
    <m/>
    <m/>
    <n v="0"/>
    <m/>
    <m/>
    <n v="0"/>
    <n v="30500"/>
    <n v="0"/>
    <n v="0"/>
    <n v="0"/>
    <n v="0"/>
    <n v="0"/>
  </r>
  <r>
    <x v="132"/>
    <n v="1"/>
    <x v="36"/>
    <x v="100"/>
    <s v="1330Giordano Hugo1"/>
    <s v="AC890ME"/>
    <s v="Renault Logan"/>
    <n v="52491"/>
    <x v="6"/>
    <s v="Service cambio de aceite y filtros."/>
    <s v="Emanuel"/>
    <s v="Aceite motor 10w40"/>
    <s v="Taller"/>
    <n v="1527"/>
    <s v="Service"/>
    <n v="1.8094302554027506"/>
    <n v="4"/>
    <n v="4290"/>
    <n v="17160"/>
    <m/>
    <m/>
    <n v="0"/>
    <n v="0"/>
    <n v="6108"/>
    <n v="10127"/>
    <n v="31560"/>
    <n v="30500"/>
    <n v="62060"/>
  </r>
  <r>
    <x v="132"/>
    <n v="2"/>
    <x v="36"/>
    <x v="100"/>
    <s v="1330Giordano Hugo2"/>
    <m/>
    <m/>
    <m/>
    <x v="287"/>
    <s v="Service cambio de aceite y filtros. Rotación ."/>
    <m/>
    <s v="Filtro aceite"/>
    <s v="Taller"/>
    <n v="1800"/>
    <m/>
    <n v="0.77777777777777779"/>
    <n v="1"/>
    <n v="3200"/>
    <n v="3200"/>
    <n v="1"/>
    <n v="30500"/>
    <n v="30500"/>
    <n v="30500"/>
    <n v="1800"/>
    <n v="0"/>
    <n v="0"/>
    <n v="0"/>
    <n v="0"/>
  </r>
  <r>
    <x v="132"/>
    <n v="3"/>
    <x v="36"/>
    <x v="100"/>
    <s v="1330Giordano Hugo3"/>
    <m/>
    <m/>
    <m/>
    <x v="7"/>
    <s v="Service cambio de aceite y filtros. Rotación . Control del vehículo."/>
    <m/>
    <s v="Filtro aire"/>
    <s v="Taller"/>
    <n v="2400"/>
    <m/>
    <n v="1"/>
    <n v="1"/>
    <n v="4800"/>
    <n v="4800"/>
    <m/>
    <m/>
    <n v="0"/>
    <n v="30500"/>
    <n v="2400"/>
    <n v="0"/>
    <n v="0"/>
    <n v="0"/>
    <n v="0"/>
  </r>
  <r>
    <x v="132"/>
    <n v="4"/>
    <x v="36"/>
    <x v="100"/>
    <s v="1330Giordano Hugo4"/>
    <m/>
    <m/>
    <m/>
    <x v="4"/>
    <s v="Service cambio de aceite y filtros. Rotación . Control del vehículo. "/>
    <m/>
    <s v="Filtro nafta"/>
    <s v="Taller"/>
    <n v="2400"/>
    <m/>
    <n v="0.41666666666666669"/>
    <n v="1"/>
    <n v="3400"/>
    <n v="3400"/>
    <m/>
    <m/>
    <n v="0"/>
    <n v="30500"/>
    <n v="2400"/>
    <n v="0"/>
    <n v="0"/>
    <n v="0"/>
    <n v="0"/>
  </r>
  <r>
    <x v="132"/>
    <n v="5"/>
    <x v="36"/>
    <x v="100"/>
    <s v="1330Giordano Hugo5"/>
    <m/>
    <m/>
    <m/>
    <x v="4"/>
    <s v="Service cambio de aceite y filtros. Rotación . Control del vehículo.  "/>
    <m/>
    <s v="Filtro pólen"/>
    <s v="Taller"/>
    <n v="2000"/>
    <m/>
    <n v="0.5"/>
    <n v="1"/>
    <n v="3000"/>
    <n v="3000"/>
    <m/>
    <m/>
    <n v="0"/>
    <n v="30500"/>
    <n v="2000"/>
    <n v="0"/>
    <n v="0"/>
    <n v="0"/>
    <n v="0"/>
  </r>
  <r>
    <x v="133"/>
    <n v="1"/>
    <x v="37"/>
    <x v="1"/>
    <s v="1331Transporte Palloni1"/>
    <s v="NHL703"/>
    <s v="Renault Kangoo"/>
    <n v="553233"/>
    <x v="288"/>
    <s v="Sacar tapa de cilindros, remover 16 válvulas dobladas."/>
    <m/>
    <m/>
    <s v="Barotto"/>
    <m/>
    <s v="Distribución"/>
    <n v="0"/>
    <n v="16"/>
    <m/>
    <n v="0"/>
    <m/>
    <m/>
    <n v="0"/>
    <n v="0"/>
    <n v="0"/>
    <n v="2153"/>
    <n v="0"/>
    <n v="0"/>
    <n v="0"/>
  </r>
  <r>
    <x v="133"/>
    <n v="2"/>
    <x v="37"/>
    <x v="1"/>
    <s v="1331Transporte Palloni2"/>
    <m/>
    <m/>
    <m/>
    <x v="289"/>
    <s v="Sacar tapa de cilindros, remover 16 válvulas dobladas. Reparar asientos de válvulas."/>
    <m/>
    <m/>
    <s v="Rep Serrano"/>
    <n v="0"/>
    <m/>
    <m/>
    <n v="2"/>
    <m/>
    <n v="0"/>
    <m/>
    <m/>
    <n v="0"/>
    <n v="0"/>
    <n v="0"/>
    <n v="0"/>
    <n v="0"/>
    <n v="0"/>
    <n v="0"/>
  </r>
  <r>
    <x v="133"/>
    <n v="3"/>
    <x v="37"/>
    <x v="1"/>
    <s v="1331Transporte Palloni3"/>
    <m/>
    <m/>
    <m/>
    <x v="290"/>
    <s v="Sacar tapa de cilindros, remover 16 válvulas dobladas. Reparar asientos de válvulas. Armado de tapa, colocación."/>
    <m/>
    <m/>
    <s v="Barotto"/>
    <m/>
    <m/>
    <n v="0"/>
    <n v="1"/>
    <m/>
    <n v="0"/>
    <m/>
    <m/>
    <n v="0"/>
    <n v="0"/>
    <n v="0"/>
    <n v="0"/>
    <n v="0"/>
    <n v="0"/>
    <n v="0"/>
  </r>
  <r>
    <x v="133"/>
    <n v="4"/>
    <x v="37"/>
    <x v="1"/>
    <s v="1331Transporte Palloni4"/>
    <m/>
    <m/>
    <m/>
    <x v="291"/>
    <s v="Sacar tapa de cilindros, remover 16 válvulas dobladas. Reparar asientos de válvulas. Armado de tapa, colocación. Armado de distribución."/>
    <m/>
    <m/>
    <s v="Barotto"/>
    <m/>
    <m/>
    <n v="0"/>
    <n v="1"/>
    <m/>
    <n v="0"/>
    <m/>
    <m/>
    <n v="0"/>
    <n v="0"/>
    <n v="0"/>
    <n v="0"/>
    <n v="0"/>
    <n v="0"/>
    <n v="0"/>
  </r>
  <r>
    <x v="133"/>
    <n v="5"/>
    <x v="37"/>
    <x v="1"/>
    <s v="1331Transporte Palloni5"/>
    <m/>
    <m/>
    <m/>
    <x v="257"/>
    <s v="Sacar tapa de cilindros, remover 16 válvulas dobladas. Reparar asientos de válvulas. Armado de tapa, colocación. Armado de distribución. Puesta a punto."/>
    <m/>
    <m/>
    <s v="Barotto"/>
    <m/>
    <m/>
    <n v="0"/>
    <n v="16"/>
    <m/>
    <n v="0"/>
    <m/>
    <m/>
    <n v="0"/>
    <n v="0"/>
    <n v="0"/>
    <n v="0"/>
    <n v="0"/>
    <n v="0"/>
    <n v="0"/>
  </r>
  <r>
    <x v="133"/>
    <n v="6"/>
    <x v="37"/>
    <x v="1"/>
    <s v="1331Transporte Palloni6"/>
    <m/>
    <m/>
    <m/>
    <x v="4"/>
    <s v="Sacar tapa de cilindros, remover 16 válvulas dobladas. Reparar asientos de válvulas. Armado de tapa, colocación. Armado de distribución. Puesta a punto. "/>
    <m/>
    <m/>
    <s v="Taller"/>
    <n v="2153"/>
    <m/>
    <n v="-1"/>
    <n v="1"/>
    <m/>
    <n v="0"/>
    <m/>
    <m/>
    <n v="0"/>
    <n v="0"/>
    <n v="2153"/>
    <n v="0"/>
    <n v="0"/>
    <n v="0"/>
    <n v="0"/>
  </r>
  <r>
    <x v="133"/>
    <n v="7"/>
    <x v="37"/>
    <x v="1"/>
    <s v="1331Transporte Palloni7"/>
    <m/>
    <m/>
    <m/>
    <x v="4"/>
    <s v="Sacar tapa de cilindros, remover 16 válvulas dobladas. Reparar asientos de válvulas. Armado de tapa, colocación. Armado de distribución. Puesta a punto.  "/>
    <m/>
    <m/>
    <m/>
    <m/>
    <m/>
    <m/>
    <n v="1"/>
    <m/>
    <n v="0"/>
    <m/>
    <m/>
    <n v="0"/>
    <n v="0"/>
    <n v="0"/>
    <n v="0"/>
    <n v="0"/>
    <n v="0"/>
    <n v="0"/>
  </r>
  <r>
    <x v="133"/>
    <n v="8"/>
    <x v="37"/>
    <x v="1"/>
    <s v="1331Transporte Palloni8"/>
    <m/>
    <m/>
    <m/>
    <x v="4"/>
    <s v="Sacar tapa de cilindros, remover 16 válvulas dobladas. Reparar asientos de válvulas. Armado de tapa, colocación. Armado de distribución. Puesta a punto.   "/>
    <m/>
    <m/>
    <m/>
    <m/>
    <m/>
    <m/>
    <n v="1"/>
    <m/>
    <n v="0"/>
    <m/>
    <m/>
    <n v="0"/>
    <n v="0"/>
    <n v="0"/>
    <n v="0"/>
    <n v="0"/>
    <n v="0"/>
    <n v="0"/>
  </r>
  <r>
    <x v="134"/>
    <n v="1"/>
    <x v="37"/>
    <x v="58"/>
    <s v="1332Duran1"/>
    <m/>
    <m/>
    <m/>
    <x v="292"/>
    <s v="Suplementar bujes barra estabilizadora parte central."/>
    <m/>
    <m/>
    <m/>
    <m/>
    <s v="Otros"/>
    <m/>
    <m/>
    <m/>
    <n v="0"/>
    <n v="1"/>
    <n v="8500"/>
    <n v="8500"/>
    <n v="8500"/>
    <n v="0"/>
    <n v="0"/>
    <n v="0"/>
    <n v="8500"/>
    <n v="8500"/>
  </r>
  <r>
    <x v="135"/>
    <n v="1"/>
    <x v="37"/>
    <x v="101"/>
    <s v="1333San Jose Agropecuaria1"/>
    <m/>
    <s v="Toyota Hilux"/>
    <n v="255415"/>
    <x v="6"/>
    <s v="Service cambio de aceite y filtros."/>
    <s v="Emanuel"/>
    <s v="Aceite motor 5w30"/>
    <s v="Taller"/>
    <n v="2780"/>
    <s v="Service"/>
    <n v="0.97841726618705038"/>
    <n v="7.5"/>
    <n v="5500"/>
    <n v="41250"/>
    <n v="1"/>
    <n v="35000"/>
    <n v="35000"/>
    <n v="35000"/>
    <n v="20850"/>
    <n v="2780"/>
    <n v="41250"/>
    <n v="35000"/>
    <n v="76250"/>
  </r>
  <r>
    <x v="135"/>
    <n v="2"/>
    <x v="37"/>
    <x v="101"/>
    <s v="1333San Jose Agropecuaria2"/>
    <m/>
    <m/>
    <m/>
    <x v="7"/>
    <s v="Service cambio de aceite y filtros. Control del vehículo."/>
    <m/>
    <s v="Filtro Aceite"/>
    <s v="Propio cliente"/>
    <n v="0"/>
    <m/>
    <n v="0"/>
    <n v="1"/>
    <m/>
    <n v="0"/>
    <m/>
    <m/>
    <n v="0"/>
    <n v="35000"/>
    <n v="0"/>
    <n v="0"/>
    <n v="0"/>
    <n v="0"/>
    <n v="0"/>
  </r>
  <r>
    <x v="135"/>
    <n v="3"/>
    <x v="37"/>
    <x v="101"/>
    <s v="1333San Jose Agropecuaria3"/>
    <m/>
    <m/>
    <m/>
    <x v="293"/>
    <s v="Service cambio de aceite y filtros. Control del vehículo. Engrase. Control niveles de aceite de diferencial trasero y caja  de transferencia."/>
    <m/>
    <s v="Filtro aire"/>
    <s v="Propio cliente"/>
    <n v="0"/>
    <m/>
    <n v="0"/>
    <n v="1"/>
    <m/>
    <n v="0"/>
    <n v="1"/>
    <m/>
    <n v="0"/>
    <n v="35000"/>
    <n v="0"/>
    <n v="0"/>
    <n v="0"/>
    <n v="0"/>
    <n v="0"/>
  </r>
  <r>
    <x v="135"/>
    <n v="4"/>
    <x v="37"/>
    <x v="101"/>
    <s v="1333San Jose Agropecuaria4"/>
    <m/>
    <m/>
    <m/>
    <x v="4"/>
    <s v="Service cambio de aceite y filtros. Control del vehículo. Engrase. Control niveles de aceite de diferencial trasero y caja  de transferencia. "/>
    <m/>
    <s v="Filtro combustible"/>
    <s v="Propio cliente"/>
    <n v="0"/>
    <m/>
    <n v="0"/>
    <n v="1"/>
    <m/>
    <n v="0"/>
    <m/>
    <m/>
    <n v="0"/>
    <n v="35000"/>
    <n v="0"/>
    <n v="0"/>
    <n v="0"/>
    <n v="0"/>
    <n v="0"/>
  </r>
  <r>
    <x v="135"/>
    <n v="5"/>
    <x v="37"/>
    <x v="101"/>
    <s v="1333San Jose Agropecuaria5"/>
    <m/>
    <m/>
    <m/>
    <x v="4"/>
    <s v="Service cambio de aceite y filtros. Control del vehículo. Engrase. Control niveles de aceite de diferencial trasero y caja  de transferencia.  "/>
    <m/>
    <s v="Filtro pólen"/>
    <s v="Propio cliente"/>
    <n v="0"/>
    <m/>
    <n v="0"/>
    <n v="1"/>
    <m/>
    <n v="0"/>
    <m/>
    <m/>
    <n v="0"/>
    <n v="35000"/>
    <n v="0"/>
    <n v="0"/>
    <n v="0"/>
    <n v="0"/>
    <n v="0"/>
  </r>
  <r>
    <x v="136"/>
    <n v="1"/>
    <x v="37"/>
    <x v="1"/>
    <s v="1334Transporte Palloni1"/>
    <m/>
    <n v="208"/>
    <m/>
    <x v="294"/>
    <s v="Control tren delantero, cambiar amortiguadores y cazoleta delantera derecha."/>
    <m/>
    <m/>
    <m/>
    <m/>
    <s v="Otros"/>
    <m/>
    <m/>
    <m/>
    <n v="0"/>
    <n v="1"/>
    <n v="25000"/>
    <n v="25000"/>
    <n v="25000"/>
    <n v="0"/>
    <n v="0"/>
    <n v="0"/>
    <n v="25000"/>
    <n v="25000"/>
  </r>
  <r>
    <x v="136"/>
    <n v="2"/>
    <x v="37"/>
    <x v="1"/>
    <s v="1334Transporte Palloni2"/>
    <m/>
    <m/>
    <m/>
    <x v="295"/>
    <s v="Control tren delantero, cambiar amortiguadores y cazoleta delantera derecha. Sacar amortiguadores lado izquierdo cambiar cazoleta."/>
    <m/>
    <m/>
    <m/>
    <m/>
    <m/>
    <m/>
    <m/>
    <m/>
    <n v="0"/>
    <m/>
    <m/>
    <n v="0"/>
    <n v="25000"/>
    <n v="0"/>
    <n v="0"/>
    <n v="0"/>
    <n v="0"/>
    <n v="0"/>
  </r>
  <r>
    <x v="136"/>
    <n v="3"/>
    <x v="37"/>
    <x v="1"/>
    <s v="1334Transporte Palloni3"/>
    <m/>
    <m/>
    <m/>
    <x v="149"/>
    <s v="Control tren delantero, cambiar amortiguadores y cazoleta delantera derecha. Sacar amortiguadores lado izquierdo cambiar cazoleta. Armado total."/>
    <m/>
    <m/>
    <m/>
    <m/>
    <m/>
    <m/>
    <m/>
    <m/>
    <n v="0"/>
    <m/>
    <m/>
    <n v="0"/>
    <n v="25000"/>
    <n v="0"/>
    <n v="0"/>
    <n v="0"/>
    <n v="0"/>
    <n v="0"/>
  </r>
  <r>
    <x v="136"/>
    <n v="4"/>
    <x v="37"/>
    <x v="1"/>
    <s v="1334Transporte Palloni4"/>
    <m/>
    <m/>
    <m/>
    <x v="56"/>
    <s v="Control tren delantero, cambiar amortiguadores y cazoleta delantera derecha. Sacar amortiguadores lado izquierdo cambiar cazoleta. Armado total. Regular convergencia."/>
    <m/>
    <m/>
    <m/>
    <m/>
    <m/>
    <m/>
    <m/>
    <m/>
    <n v="0"/>
    <m/>
    <m/>
    <n v="0"/>
    <n v="25000"/>
    <n v="0"/>
    <n v="0"/>
    <n v="0"/>
    <n v="0"/>
    <n v="0"/>
  </r>
  <r>
    <x v="137"/>
    <n v="1"/>
    <x v="37"/>
    <x v="102"/>
    <s v="1335Oliva Estela1"/>
    <m/>
    <s v="Fiat Linea"/>
    <m/>
    <x v="4"/>
    <n v="0"/>
    <s v="Cristian - Pablo"/>
    <m/>
    <m/>
    <m/>
    <s v="Distribución"/>
    <m/>
    <m/>
    <m/>
    <n v="0"/>
    <m/>
    <m/>
    <n v="0"/>
    <n v="0"/>
    <n v="0"/>
    <n v="35981.96"/>
    <n v="50561.2"/>
    <n v="0"/>
    <n v="50561.2"/>
  </r>
  <r>
    <x v="137"/>
    <n v="2"/>
    <x v="38"/>
    <x v="102"/>
    <s v="1335Oliva Estela2"/>
    <m/>
    <m/>
    <m/>
    <x v="296"/>
    <s v="0 Distribución con bomba. Limpieza bulbo de temperatura.. Recambio de lámparas"/>
    <m/>
    <s v="Kit distribución"/>
    <s v="Propio cliente"/>
    <m/>
    <m/>
    <n v="0"/>
    <m/>
    <m/>
    <n v="0"/>
    <m/>
    <m/>
    <n v="0"/>
    <n v="0"/>
    <n v="0"/>
    <n v="0"/>
    <n v="0"/>
    <n v="0"/>
    <n v="0"/>
  </r>
  <r>
    <x v="137"/>
    <n v="3"/>
    <x v="38"/>
    <x v="102"/>
    <s v="1335Oliva Estela3"/>
    <m/>
    <m/>
    <m/>
    <x v="4"/>
    <s v="0 Distribución con bomba. Limpieza bulbo de temperatura.. Recambio de lámparas "/>
    <m/>
    <s v="Bomba de agua SKF"/>
    <s v="Propio cliente"/>
    <m/>
    <m/>
    <n v="0"/>
    <m/>
    <m/>
    <n v="0"/>
    <m/>
    <m/>
    <n v="0"/>
    <n v="0"/>
    <n v="0"/>
    <n v="0"/>
    <n v="0"/>
    <n v="0"/>
    <n v="0"/>
  </r>
  <r>
    <x v="137"/>
    <n v="4"/>
    <x v="38"/>
    <x v="102"/>
    <s v="1335Oliva Estela4"/>
    <m/>
    <m/>
    <m/>
    <x v="4"/>
    <s v="0 Distribución con bomba. Limpieza bulbo de temperatura.. Recambio de lámparas  "/>
    <m/>
    <s v="Correa 5PK0955 SKF"/>
    <s v="Rep Serrano"/>
    <n v="6488"/>
    <m/>
    <n v="0.25"/>
    <n v="1"/>
    <n v="8110"/>
    <n v="8110"/>
    <m/>
    <m/>
    <n v="0"/>
    <n v="0"/>
    <n v="6488"/>
    <n v="0"/>
    <n v="0"/>
    <n v="0"/>
    <n v="0"/>
  </r>
  <r>
    <x v="137"/>
    <n v="5"/>
    <x v="38"/>
    <x v="102"/>
    <s v="1335Oliva Estela5"/>
    <m/>
    <m/>
    <m/>
    <x v="4"/>
    <s v="0 Distribución con bomba. Limpieza bulbo de temperatura.. Recambio de lámparas   "/>
    <m/>
    <s v="Liquido refrigerante + agua destilada"/>
    <s v="Taller"/>
    <n v="2153"/>
    <m/>
    <n v="2.9015327450069672"/>
    <n v="1"/>
    <n v="8400"/>
    <n v="8400"/>
    <m/>
    <m/>
    <n v="0"/>
    <n v="0"/>
    <n v="2153"/>
    <n v="0"/>
    <n v="0"/>
    <n v="0"/>
    <n v="0"/>
  </r>
  <r>
    <x v="137"/>
    <n v="6"/>
    <x v="38"/>
    <x v="102"/>
    <s v="1335Oliva Estela6"/>
    <m/>
    <m/>
    <m/>
    <x v="4"/>
    <s v="0 Distribución con bomba. Limpieza bulbo de temperatura.. Recambio de lámparas    "/>
    <m/>
    <s v="lampara piojito"/>
    <s v="Taller"/>
    <n v="833.33333333333337"/>
    <m/>
    <n v="0.2"/>
    <n v="1"/>
    <n v="1000"/>
    <n v="1000"/>
    <m/>
    <m/>
    <n v="0"/>
    <n v="0"/>
    <n v="833.33333333333337"/>
    <n v="0"/>
    <n v="0"/>
    <n v="0"/>
    <n v="0"/>
  </r>
  <r>
    <x v="137"/>
    <n v="7"/>
    <x v="38"/>
    <x v="102"/>
    <s v="1335Oliva Estela7"/>
    <m/>
    <m/>
    <m/>
    <x v="4"/>
    <s v="0 Distribución con bomba. Limpieza bulbo de temperatura.. Recambio de lámparas     "/>
    <m/>
    <s v="lampara 12x5"/>
    <s v="Taller"/>
    <n v="1666.6666666666667"/>
    <m/>
    <n v="0.2"/>
    <n v="1"/>
    <n v="2000"/>
    <n v="2000"/>
    <m/>
    <m/>
    <n v="0"/>
    <n v="0"/>
    <n v="1666.6666666666667"/>
    <n v="0"/>
    <n v="0"/>
    <n v="0"/>
    <n v="0"/>
  </r>
  <r>
    <x v="137"/>
    <n v="8"/>
    <x v="39"/>
    <x v="102"/>
    <s v="1335Oliva Estela8"/>
    <m/>
    <m/>
    <m/>
    <x v="4"/>
    <s v="0 Distribución con bomba. Limpieza bulbo de temperatura.. Recambio de lámparas      "/>
    <m/>
    <s v="Bieleta barra estabilizadora"/>
    <s v="Barotto"/>
    <n v="6720"/>
    <m/>
    <n v="0.25"/>
    <n v="1"/>
    <n v="8400"/>
    <n v="8400"/>
    <m/>
    <m/>
    <n v="0"/>
    <n v="0"/>
    <n v="6720"/>
    <n v="0"/>
    <n v="0"/>
    <n v="0"/>
    <n v="0"/>
  </r>
  <r>
    <x v="137"/>
    <n v="9"/>
    <x v="39"/>
    <x v="102"/>
    <s v="1335Oliva Estela9"/>
    <m/>
    <m/>
    <m/>
    <x v="4"/>
    <s v="0 Distribución con bomba. Limpieza bulbo de temperatura.. Recambio de lámparas       "/>
    <m/>
    <s v="Rótula inferior derecha"/>
    <s v="Rep Serrano"/>
    <n v="9931.68"/>
    <m/>
    <n v="0.25"/>
    <n v="1"/>
    <n v="12414.6"/>
    <n v="12414.6"/>
    <m/>
    <m/>
    <n v="0"/>
    <n v="0"/>
    <n v="9931.68"/>
    <n v="0"/>
    <n v="0"/>
    <n v="0"/>
    <n v="0"/>
  </r>
  <r>
    <x v="137"/>
    <n v="10"/>
    <x v="39"/>
    <x v="102"/>
    <s v="1335Oliva Estela10"/>
    <m/>
    <m/>
    <m/>
    <x v="4"/>
    <s v="0 Distribución con bomba. Limpieza bulbo de temperatura.. Recambio de lámparas        "/>
    <m/>
    <s v="Axial precap derecho"/>
    <s v="Rep Serrano"/>
    <n v="8189.2800000000007"/>
    <m/>
    <n v="0.24999999999999994"/>
    <n v="1"/>
    <n v="10236.6"/>
    <n v="10236.6"/>
    <m/>
    <m/>
    <n v="0"/>
    <n v="0"/>
    <n v="8189.2800000000007"/>
    <n v="0"/>
    <n v="0"/>
    <n v="0"/>
    <n v="0"/>
  </r>
  <r>
    <x v="138"/>
    <n v="1"/>
    <x v="37"/>
    <x v="1"/>
    <s v="1336transporte Palloni1"/>
    <s v="HXQ635"/>
    <s v="Renault Kangoo"/>
    <n v="232125"/>
    <x v="297"/>
    <s v="Cambio de bujes de parrilla."/>
    <s v="Emanuel"/>
    <m/>
    <m/>
    <m/>
    <s v="Otros"/>
    <m/>
    <m/>
    <m/>
    <n v="0"/>
    <n v="1"/>
    <n v="50000"/>
    <n v="50000"/>
    <n v="50000"/>
    <n v="0"/>
    <n v="0"/>
    <n v="0"/>
    <n v="50000"/>
    <n v="50000"/>
  </r>
  <r>
    <x v="138"/>
    <n v="2"/>
    <x v="37"/>
    <x v="1"/>
    <s v="1336transporte Palloni2"/>
    <m/>
    <m/>
    <m/>
    <x v="298"/>
    <s v="Cambio de bujes de parrilla. Bujes  de barra estabilizadora."/>
    <m/>
    <m/>
    <m/>
    <m/>
    <m/>
    <m/>
    <m/>
    <m/>
    <n v="0"/>
    <m/>
    <m/>
    <n v="0"/>
    <n v="50000"/>
    <n v="0"/>
    <n v="0"/>
    <n v="0"/>
    <n v="0"/>
    <n v="0"/>
  </r>
  <r>
    <x v="138"/>
    <n v="3"/>
    <x v="37"/>
    <x v="1"/>
    <s v="1336transporte Palloni3"/>
    <m/>
    <m/>
    <m/>
    <x v="299"/>
    <s v="Cambio de bujes de parrilla. Bujes  de barra estabilizadora. Presostato de dirección hidráulica."/>
    <m/>
    <m/>
    <m/>
    <m/>
    <m/>
    <m/>
    <m/>
    <m/>
    <n v="0"/>
    <m/>
    <m/>
    <n v="0"/>
    <n v="50000"/>
    <n v="0"/>
    <n v="0"/>
    <n v="0"/>
    <n v="0"/>
    <n v="0"/>
  </r>
  <r>
    <x v="138"/>
    <n v="4"/>
    <x v="37"/>
    <x v="1"/>
    <s v="1336transporte Palloni4"/>
    <m/>
    <m/>
    <m/>
    <x v="300"/>
    <s v="Cambio de bujes de parrilla. Bujes  de barra estabilizadora. Presostato de dirección hidráulica. Completar nivel de líquido de dirección hidráulica."/>
    <m/>
    <m/>
    <m/>
    <m/>
    <m/>
    <m/>
    <m/>
    <m/>
    <n v="0"/>
    <m/>
    <m/>
    <n v="0"/>
    <n v="50000"/>
    <n v="0"/>
    <n v="0"/>
    <n v="0"/>
    <n v="0"/>
    <n v="0"/>
  </r>
  <r>
    <x v="138"/>
    <n v="5"/>
    <x v="37"/>
    <x v="1"/>
    <s v="1336transporte Palloni5"/>
    <m/>
    <m/>
    <m/>
    <x v="301"/>
    <s v="Cambio de bujes de parrilla. Bujes  de barra estabilizadora. Presostato de dirección hidráulica. Completar nivel de líquido de dirección hidráulica. Alineación de ruedas."/>
    <m/>
    <m/>
    <m/>
    <m/>
    <m/>
    <m/>
    <m/>
    <m/>
    <n v="0"/>
    <m/>
    <m/>
    <n v="0"/>
    <n v="50000"/>
    <n v="0"/>
    <n v="0"/>
    <n v="0"/>
    <n v="0"/>
    <n v="0"/>
  </r>
  <r>
    <x v="139"/>
    <n v="1"/>
    <x v="37"/>
    <x v="103"/>
    <s v="1337Isseta Marcelo1"/>
    <s v="HIE358"/>
    <s v="Chrysler pt cruiser"/>
    <m/>
    <x v="302"/>
    <s v="Bajar tanque, desagotar y limpiar."/>
    <s v="Pablo"/>
    <s v="Junta tapa de válvula"/>
    <s v="Barotto"/>
    <n v="26400"/>
    <s v="Otros"/>
    <n v="0.25"/>
    <n v="1"/>
    <n v="33000"/>
    <n v="33000"/>
    <m/>
    <m/>
    <n v="0"/>
    <n v="0"/>
    <n v="26400"/>
    <n v="74108.666666666672"/>
    <n v="137430"/>
    <n v="200000"/>
    <n v="337430"/>
  </r>
  <r>
    <x v="139"/>
    <n v="2"/>
    <x v="37"/>
    <x v="103"/>
    <s v="1337Isseta Marcelo2"/>
    <m/>
    <m/>
    <m/>
    <x v="303"/>
    <s v="Bajar tanque, desagotar y limpiar. Limpieza y desubtrucción de aforador."/>
    <m/>
    <s v="Válvula pcv "/>
    <s v="Mercado Libre"/>
    <n v="7400"/>
    <m/>
    <n v="0.25"/>
    <n v="1"/>
    <n v="9250"/>
    <n v="9250"/>
    <m/>
    <m/>
    <n v="0"/>
    <n v="0"/>
    <n v="7400"/>
    <n v="0"/>
    <n v="0"/>
    <n v="0"/>
    <n v="0"/>
  </r>
  <r>
    <x v="139"/>
    <n v="3"/>
    <x v="37"/>
    <x v="103"/>
    <s v="1337Isseta Marcelo3"/>
    <m/>
    <m/>
    <m/>
    <x v="304"/>
    <s v="Bajar tanque, desagotar y limpiar. Limpieza y desubtrucción de aforador. recambio bomba de nafta."/>
    <m/>
    <s v="Pico de bronce"/>
    <s v="Hurtado"/>
    <n v="4000"/>
    <m/>
    <n v="0"/>
    <n v="1"/>
    <n v="4000"/>
    <n v="4000"/>
    <m/>
    <m/>
    <n v="0"/>
    <n v="0"/>
    <n v="4000"/>
    <n v="0"/>
    <n v="0"/>
    <n v="0"/>
    <n v="0"/>
  </r>
  <r>
    <x v="139"/>
    <n v="4"/>
    <x v="37"/>
    <x v="103"/>
    <s v="1337Isseta Marcelo4"/>
    <m/>
    <m/>
    <m/>
    <x v="305"/>
    <s v="Bajar tanque, desagotar y limpiar. Limpieza y desubtrucción de aforador. recambio bomba de nafta. Desubtrucción linea de combustible."/>
    <m/>
    <s v="Bulbo temperatura agua(ficha)"/>
    <s v="Barotto"/>
    <n v="7840"/>
    <m/>
    <n v="0.25"/>
    <n v="1"/>
    <n v="9800"/>
    <n v="9800"/>
    <n v="1"/>
    <n v="200000"/>
    <n v="200000"/>
    <n v="200000"/>
    <n v="7840"/>
    <n v="0"/>
    <n v="0"/>
    <n v="0"/>
    <n v="0"/>
  </r>
  <r>
    <x v="139"/>
    <n v="5"/>
    <x v="37"/>
    <x v="103"/>
    <s v="1337Isseta Marcelo5"/>
    <m/>
    <m/>
    <m/>
    <x v="306"/>
    <s v="Bajar tanque, desagotar y limpiar. Limpieza y desubtrucción de aforador. recambio bomba de nafta. Desubtrucción linea de combustible. Remplazo y reacondicionamiento de rampa de inyectores y ramal."/>
    <m/>
    <s v="Bomba de nafta fispa"/>
    <s v="Barotto"/>
    <n v="11840"/>
    <m/>
    <n v="0.25"/>
    <n v="1"/>
    <n v="14800"/>
    <n v="14800"/>
    <m/>
    <m/>
    <n v="0"/>
    <n v="200000"/>
    <n v="11840"/>
    <n v="0"/>
    <n v="0"/>
    <n v="0"/>
    <n v="0"/>
  </r>
  <r>
    <x v="139"/>
    <n v="6"/>
    <x v="37"/>
    <x v="103"/>
    <s v="1337Isseta Marcelo6"/>
    <m/>
    <m/>
    <m/>
    <x v="307"/>
    <s v="Bajar tanque, desagotar y limpiar. Limpieza y desubtrucción de aforador. recambio bomba de nafta. Desubtrucción linea de combustible. Remplazo y reacondicionamiento de rampa de inyectores y ramal. Remplazo de sensor de temperatura. Prueba de termostato remplazo de oringg y armado."/>
    <m/>
    <s v="Filtro de aceite Mahle "/>
    <s v="Taller"/>
    <n v="1800"/>
    <m/>
    <n v="2.1111111111111112"/>
    <n v="1"/>
    <n v="5600"/>
    <n v="5600"/>
    <m/>
    <m/>
    <n v="0"/>
    <n v="200000"/>
    <n v="1800"/>
    <n v="0"/>
    <n v="0"/>
    <n v="0"/>
    <n v="0"/>
  </r>
  <r>
    <x v="139"/>
    <n v="7"/>
    <x v="37"/>
    <x v="103"/>
    <s v="1337Isseta Marcelo7"/>
    <m/>
    <m/>
    <m/>
    <x v="308"/>
    <s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m/>
    <s v="Aceite 5w40"/>
    <s v="Taller"/>
    <n v="2780"/>
    <m/>
    <n v="1.8057553956834533"/>
    <n v="5"/>
    <n v="7800"/>
    <n v="39000"/>
    <m/>
    <m/>
    <n v="0"/>
    <n v="200000"/>
    <n v="13900"/>
    <n v="0"/>
    <n v="0"/>
    <n v="0"/>
    <n v="0"/>
  </r>
  <r>
    <x v="139"/>
    <n v="8"/>
    <x v="37"/>
    <x v="103"/>
    <s v="1337Isseta Marcelo8"/>
    <m/>
    <m/>
    <m/>
    <x v="309"/>
    <s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m/>
    <s v="Aceite transmisión"/>
    <s v="Taller"/>
    <n v="3552"/>
    <m/>
    <n v="0.25"/>
    <n v="2"/>
    <n v="4440"/>
    <n v="8880"/>
    <m/>
    <m/>
    <n v="0"/>
    <n v="200000"/>
    <n v="7104"/>
    <n v="0"/>
    <n v="0"/>
    <n v="0"/>
    <n v="0"/>
  </r>
  <r>
    <x v="139"/>
    <n v="9"/>
    <x v="37"/>
    <x v="103"/>
    <s v="1337Isseta Marcelo9"/>
    <m/>
    <m/>
    <m/>
    <x v="113"/>
    <s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
    <m/>
    <s v="Aditivo limpia motores wuith"/>
    <s v="Taller"/>
    <n v="8166.666666666667"/>
    <m/>
    <n v="0.2"/>
    <n v="1"/>
    <n v="9800"/>
    <n v="9800"/>
    <m/>
    <m/>
    <n v="0"/>
    <n v="200000"/>
    <n v="8166.666666666667"/>
    <n v="0"/>
    <n v="0"/>
    <n v="0"/>
    <n v="0"/>
  </r>
  <r>
    <x v="139"/>
    <n v="10"/>
    <x v="37"/>
    <x v="103"/>
    <s v="1337Isseta Marcelo10"/>
    <m/>
    <m/>
    <m/>
    <x v="4"/>
    <s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 "/>
    <m/>
    <s v="Nafta súper YPF"/>
    <s v="Taller"/>
    <n v="330"/>
    <m/>
    <n v="0"/>
    <n v="10"/>
    <n v="330"/>
    <n v="3300"/>
    <m/>
    <m/>
    <n v="0"/>
    <n v="200000"/>
    <n v="3300"/>
    <n v="0"/>
    <n v="0"/>
    <n v="0"/>
    <n v="0"/>
  </r>
  <r>
    <x v="139"/>
    <n v="11"/>
    <x v="37"/>
    <x v="103"/>
    <s v="1337Isseta Marcelo11"/>
    <m/>
    <m/>
    <m/>
    <x v="310"/>
    <s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  Puesta en marcha. Lavado del interior del block del motor parte de aceite. "/>
    <m/>
    <m/>
    <m/>
    <m/>
    <m/>
    <m/>
    <m/>
    <m/>
    <n v="0"/>
    <m/>
    <m/>
    <n v="0"/>
    <n v="200000"/>
    <n v="0"/>
    <n v="0"/>
    <n v="0"/>
    <n v="0"/>
    <n v="0"/>
  </r>
  <r>
    <x v="139"/>
    <n v="12"/>
    <x v="37"/>
    <x v="103"/>
    <s v="1337Isseta Marcelo12"/>
    <m/>
    <m/>
    <m/>
    <x v="311"/>
    <s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  Puesta en marcha. Lavado del interior del block del motor parte de aceite.  Control de bujías de encendido, de bobina."/>
    <m/>
    <m/>
    <m/>
    <m/>
    <m/>
    <m/>
    <m/>
    <m/>
    <n v="0"/>
    <m/>
    <m/>
    <n v="0"/>
    <n v="200000"/>
    <n v="0"/>
    <n v="0"/>
    <n v="0"/>
    <n v="0"/>
    <n v="0"/>
  </r>
  <r>
    <x v="139"/>
    <n v="13"/>
    <x v="37"/>
    <x v="103"/>
    <s v="1337Isseta Marcelo13"/>
    <m/>
    <m/>
    <m/>
    <x v="312"/>
    <s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  Puesta en marcha. Lavado del interior del block del motor parte de aceite.  Control de bujías de encendido, de bobina. Completar nivel de aceite en caja de velocidad."/>
    <m/>
    <m/>
    <m/>
    <m/>
    <m/>
    <m/>
    <m/>
    <m/>
    <n v="0"/>
    <m/>
    <m/>
    <n v="0"/>
    <n v="200000"/>
    <n v="0"/>
    <n v="0"/>
    <n v="0"/>
    <n v="0"/>
    <n v="0"/>
  </r>
  <r>
    <x v="140"/>
    <n v="1"/>
    <x v="40"/>
    <x v="104"/>
    <s v="1338Stap Carlos1"/>
    <s v="AB892VK"/>
    <s v="Ford Ranger"/>
    <n v="635469"/>
    <x v="6"/>
    <s v="Service cambio de aceite y filtros."/>
    <s v="Emanuel"/>
    <s v="Aceite motor 5w30"/>
    <s v="Taller"/>
    <n v="2780"/>
    <s v="Service"/>
    <n v="1.8057553956834533"/>
    <n v="7.5"/>
    <n v="7800"/>
    <n v="58500"/>
    <m/>
    <m/>
    <n v="0"/>
    <n v="0"/>
    <n v="20850"/>
    <n v="13580"/>
    <n v="88900"/>
    <n v="22000"/>
    <n v="110900"/>
  </r>
  <r>
    <x v="140"/>
    <n v="2"/>
    <x v="40"/>
    <x v="104"/>
    <s v="1338Stap Carlos2"/>
    <m/>
    <m/>
    <m/>
    <x v="1"/>
    <s v="Service cambio de aceite y filtros. Control general del vehículo."/>
    <m/>
    <s v="Filtro aceite"/>
    <s v="Taller"/>
    <n v="1800"/>
    <m/>
    <n v="4.166666666666667"/>
    <n v="1"/>
    <n v="9300"/>
    <n v="9300"/>
    <n v="1"/>
    <n v="22000"/>
    <n v="22000"/>
    <n v="22000"/>
    <n v="1800"/>
    <n v="0"/>
    <n v="0"/>
    <n v="0"/>
    <n v="0"/>
  </r>
  <r>
    <x v="140"/>
    <n v="3"/>
    <x v="40"/>
    <x v="104"/>
    <s v="1338Stap Carlos3"/>
    <m/>
    <m/>
    <m/>
    <x v="4"/>
    <s v="Service cambio de aceite y filtros. Control general del vehículo. "/>
    <m/>
    <s v="Filtro aire"/>
    <s v="Taller"/>
    <n v="6600"/>
    <m/>
    <n v="1.0303030303030303"/>
    <n v="1"/>
    <n v="13400"/>
    <n v="13400"/>
    <m/>
    <m/>
    <n v="0"/>
    <n v="22000"/>
    <n v="6600"/>
    <n v="0"/>
    <n v="0"/>
    <n v="0"/>
    <n v="0"/>
  </r>
  <r>
    <x v="140"/>
    <n v="4"/>
    <x v="40"/>
    <x v="104"/>
    <s v="1338Stap Carlos4"/>
    <m/>
    <m/>
    <m/>
    <x v="4"/>
    <s v="Service cambio de aceite y filtros. Control general del vehículo.  "/>
    <m/>
    <s v="Filtro gasoil"/>
    <s v="Taller"/>
    <n v="2400"/>
    <m/>
    <n v="2.2083333333333335"/>
    <n v="1"/>
    <n v="7700"/>
    <n v="7700"/>
    <m/>
    <m/>
    <n v="0"/>
    <n v="22000"/>
    <n v="2400"/>
    <n v="0"/>
    <n v="0"/>
    <n v="0"/>
    <n v="0"/>
  </r>
  <r>
    <x v="141"/>
    <n v="1"/>
    <x v="38"/>
    <x v="32"/>
    <s v="1339Weizek Susana1"/>
    <s v="JNW454"/>
    <s v=" VW FOX"/>
    <n v="214616"/>
    <x v="313"/>
    <s v="Cambio de ambos bujes de parrilla."/>
    <s v="Emanuel"/>
    <s v="Bujes de parrilla chicos"/>
    <s v="Barotto"/>
    <n v="6800"/>
    <s v="Otros"/>
    <n v="0.25"/>
    <n v="2"/>
    <n v="8500"/>
    <n v="17000"/>
    <n v="1"/>
    <n v="35000"/>
    <n v="35000"/>
    <n v="35000"/>
    <n v="13600"/>
    <n v="15687"/>
    <n v="39690"/>
    <n v="35000"/>
    <n v="74690"/>
  </r>
  <r>
    <x v="141"/>
    <n v="2"/>
    <x v="38"/>
    <x v="32"/>
    <s v="1339Weizek Susana2"/>
    <m/>
    <m/>
    <m/>
    <x v="56"/>
    <s v="Cambio de ambos bujes de parrilla. Regular convergencia."/>
    <m/>
    <s v="Bujes de parrilla grandes"/>
    <s v="Barotto"/>
    <n v="7360"/>
    <m/>
    <n v="0.25"/>
    <n v="2"/>
    <n v="9200"/>
    <n v="18400"/>
    <m/>
    <m/>
    <n v="0"/>
    <n v="35000"/>
    <n v="14720"/>
    <n v="0"/>
    <n v="0"/>
    <n v="0"/>
    <n v="0"/>
  </r>
  <r>
    <x v="141"/>
    <n v="3"/>
    <x v="38"/>
    <x v="32"/>
    <s v="1339Weizek Susana3"/>
    <m/>
    <m/>
    <m/>
    <x v="314"/>
    <s v="Cambio de ambos bujes de parrilla. Regular convergencia. Desarmar suspensión delantera de ambos lados ."/>
    <m/>
    <s v="aceite 10w40"/>
    <s v="Taller"/>
    <n v="1527"/>
    <m/>
    <n v="1.8094302554027506"/>
    <n v="1"/>
    <n v="4290"/>
    <n v="4290"/>
    <m/>
    <m/>
    <n v="0"/>
    <n v="35000"/>
    <n v="1527"/>
    <n v="0"/>
    <n v="0"/>
    <n v="0"/>
    <n v="0"/>
  </r>
  <r>
    <x v="141"/>
    <n v="4"/>
    <x v="38"/>
    <x v="32"/>
    <s v="1339Weizek Susana4"/>
    <m/>
    <m/>
    <m/>
    <x v="315"/>
    <s v="Cambio de ambos bujes de parrilla. Regular convergencia. Desarmar suspensión delantera de ambos lados . Sacar ambas parrillas inferiores, reparar las mismas con bujes nuevos. Armado total."/>
    <m/>
    <m/>
    <m/>
    <m/>
    <m/>
    <m/>
    <m/>
    <m/>
    <n v="0"/>
    <m/>
    <m/>
    <n v="0"/>
    <n v="35000"/>
    <n v="0"/>
    <n v="0"/>
    <n v="0"/>
    <n v="0"/>
    <n v="0"/>
  </r>
  <r>
    <x v="142"/>
    <n v="1"/>
    <x v="39"/>
    <x v="105"/>
    <s v="1340Anconetani Teresa1"/>
    <s v="DKM593"/>
    <s v="Renault Clio"/>
    <n v="39000"/>
    <x v="316"/>
    <s v="Cambiar bujías de precalentamiento y ajustar correa poliv."/>
    <m/>
    <s v="Bujias de precalentamiento"/>
    <s v="Rep Serrano"/>
    <n v="4648"/>
    <s v="Otros"/>
    <n v="0.25"/>
    <n v="4"/>
    <n v="5810"/>
    <n v="23240"/>
    <n v="1"/>
    <n v="10000"/>
    <n v="10000"/>
    <n v="10000"/>
    <n v="18592"/>
    <n v="4648"/>
    <n v="23240"/>
    <n v="10000"/>
    <n v="33240"/>
  </r>
  <r>
    <x v="143"/>
    <n v="1"/>
    <x v="39"/>
    <x v="1"/>
    <s v="1341Transporte Palloni1"/>
    <s v="AF044MU"/>
    <s v="KANGOO"/>
    <m/>
    <x v="88"/>
    <s v="Cambiar pastillas de freno."/>
    <m/>
    <m/>
    <m/>
    <m/>
    <s v="Otros"/>
    <m/>
    <m/>
    <m/>
    <n v="0"/>
    <n v="1"/>
    <n v="7000"/>
    <n v="7000"/>
    <n v="7000"/>
    <n v="0"/>
    <n v="0"/>
    <n v="0"/>
    <n v="7000"/>
    <n v="7000"/>
  </r>
  <r>
    <x v="144"/>
    <n v="1"/>
    <x v="39"/>
    <x v="106"/>
    <s v="1342Feraudo Roberto1"/>
    <s v="MTN006"/>
    <s v="Renault Master"/>
    <n v="141529"/>
    <x v="317"/>
    <s v="Service cambio de aceite y filtros"/>
    <m/>
    <s v="Aceite motor 5w30"/>
    <s v="Taller"/>
    <n v="2780"/>
    <s v="Service"/>
    <n v="1.8057553956834533"/>
    <n v="8.25"/>
    <n v="7800"/>
    <n v="64350"/>
    <m/>
    <m/>
    <n v="0"/>
    <n v="0"/>
    <n v="22935"/>
    <n v="32198.400000000001"/>
    <n v="105610"/>
    <n v="30000"/>
    <n v="135610"/>
  </r>
  <r>
    <x v="144"/>
    <n v="2"/>
    <x v="39"/>
    <x v="106"/>
    <s v="1342Feraudo Roberto2"/>
    <m/>
    <m/>
    <m/>
    <x v="318"/>
    <s v="Service cambio de aceite y filtros Control del vehículo, control tren delantero."/>
    <m/>
    <s v="Filtro aceite"/>
    <s v="Taller"/>
    <n v="1800"/>
    <m/>
    <n v="2.5"/>
    <n v="1"/>
    <n v="6300"/>
    <n v="6300"/>
    <n v="1"/>
    <n v="30000"/>
    <n v="30000"/>
    <n v="30000"/>
    <n v="1800"/>
    <n v="0"/>
    <n v="0"/>
    <n v="0"/>
    <n v="0"/>
  </r>
  <r>
    <x v="144"/>
    <n v="3"/>
    <x v="39"/>
    <x v="106"/>
    <s v="1342Feraudo Roberto3"/>
    <m/>
    <m/>
    <m/>
    <x v="4"/>
    <s v="Service cambio de aceite y filtros Control del vehículo, control tren delantero. "/>
    <m/>
    <s v="Filtro  aire"/>
    <s v="Rep Serrano"/>
    <n v="10238.4"/>
    <m/>
    <n v="0.26582278481012661"/>
    <n v="1"/>
    <n v="12960"/>
    <n v="12960"/>
    <m/>
    <m/>
    <n v="0"/>
    <n v="30000"/>
    <n v="10238.4"/>
    <n v="0"/>
    <n v="0"/>
    <n v="0"/>
    <n v="0"/>
  </r>
  <r>
    <x v="144"/>
    <n v="4"/>
    <x v="39"/>
    <x v="106"/>
    <s v="1342Feraudo Roberto4"/>
    <m/>
    <m/>
    <m/>
    <x v="4"/>
    <s v="Service cambio de aceite y filtros Control del vehículo, control tren delantero.  "/>
    <m/>
    <s v="Filtro Gasoil"/>
    <s v="Rep Serrano"/>
    <n v="17380"/>
    <m/>
    <n v="0.26582278481012656"/>
    <n v="1"/>
    <n v="22000"/>
    <n v="22000"/>
    <m/>
    <m/>
    <n v="0"/>
    <n v="30000"/>
    <n v="17380"/>
    <n v="0"/>
    <n v="0"/>
    <n v="0"/>
    <n v="0"/>
  </r>
  <r>
    <x v="145"/>
    <n v="1"/>
    <x v="39"/>
    <x v="107"/>
    <s v="1343Torres Fausto1"/>
    <s v="AA697DS"/>
    <s v="Renault Kangoo"/>
    <n v="59885"/>
    <x v="319"/>
    <s v="Distribución con bomba. Recambio polea tensora poliv."/>
    <s v="Cristian - Pablo"/>
    <s v="Kit distribución"/>
    <s v="Propio cliente"/>
    <m/>
    <s v="Distribución"/>
    <n v="0"/>
    <m/>
    <m/>
    <n v="0"/>
    <m/>
    <m/>
    <n v="0"/>
    <n v="0"/>
    <n v="0"/>
    <n v="8834.5"/>
    <n v="17450"/>
    <n v="45000"/>
    <n v="62450"/>
  </r>
  <r>
    <x v="145"/>
    <n v="2"/>
    <x v="39"/>
    <x v="107"/>
    <s v="1343Torres Fausto2"/>
    <m/>
    <m/>
    <m/>
    <x v="320"/>
    <s v="Distribución con bomba. Recambio polea tensora poliv. Drenado y purgado sistema de refrigeración . Rotación de ruedas. Revisión de bolilleros traseros."/>
    <m/>
    <s v="Bomba de agua"/>
    <s v="Propio cliente"/>
    <m/>
    <m/>
    <n v="0"/>
    <m/>
    <m/>
    <n v="0"/>
    <m/>
    <m/>
    <n v="0"/>
    <n v="0"/>
    <n v="0"/>
    <n v="0"/>
    <n v="0"/>
    <n v="0"/>
    <n v="0"/>
  </r>
  <r>
    <x v="145"/>
    <n v="3"/>
    <x v="39"/>
    <x v="107"/>
    <s v="1343Torres Fausto3"/>
    <m/>
    <m/>
    <m/>
    <x v="321"/>
    <s v="Distribución con bomba. Recambio polea tensora poliv. Drenado y purgado sistema de refrigeración . Rotación de ruedas. Revisión de bolilleros traseros. Controlar bolillero trasero se hayó bolillero lado derecho trasero roto."/>
    <m/>
    <s v="Polea tensora poliv"/>
    <s v="Rep Serrano"/>
    <n v="6201.5"/>
    <m/>
    <n v="0.26582278481012656"/>
    <n v="1"/>
    <n v="7850"/>
    <n v="7850"/>
    <m/>
    <m/>
    <n v="0"/>
    <n v="0"/>
    <n v="6201.5"/>
    <n v="0"/>
    <n v="0"/>
    <n v="0"/>
    <n v="0"/>
  </r>
  <r>
    <x v="145"/>
    <n v="4"/>
    <x v="39"/>
    <x v="107"/>
    <s v="1343Torres Fausto4"/>
    <m/>
    <m/>
    <m/>
    <x v="4"/>
    <s v="Distribución con bomba. Recambio polea tensora poliv. Drenado y purgado sistema de refrigeración . Rotación de ruedas. Revisión de bolilleros traseros. Controlar bolillero trasero se hayó bolillero lado derecho trasero roto. "/>
    <m/>
    <s v="correa poliv 5PK1750"/>
    <s v="Propio cliente"/>
    <m/>
    <m/>
    <n v="0"/>
    <m/>
    <m/>
    <n v="0"/>
    <m/>
    <m/>
    <n v="0"/>
    <n v="0"/>
    <n v="0"/>
    <n v="0"/>
    <n v="0"/>
    <n v="0"/>
    <n v="0"/>
  </r>
  <r>
    <x v="145"/>
    <n v="5"/>
    <x v="39"/>
    <x v="107"/>
    <s v="1343Torres Fausto5"/>
    <m/>
    <m/>
    <m/>
    <x v="4"/>
    <s v="Distribución con bomba. Recambio polea tensora poliv. Drenado y purgado sistema de refrigeración . Rotación de ruedas. Revisión de bolilleros traseros. Controlar bolillero trasero se hayó bolillero lado derecho trasero roto.  "/>
    <m/>
    <s v="Liquido refrigerante + agua destilada"/>
    <s v="Taller"/>
    <n v="2153"/>
    <m/>
    <n v="2.9015327450069672"/>
    <n v="1"/>
    <n v="8400"/>
    <n v="8400"/>
    <n v="1"/>
    <n v="45000"/>
    <n v="45000"/>
    <n v="45000"/>
    <n v="2153"/>
    <n v="0"/>
    <n v="0"/>
    <n v="0"/>
    <n v="0"/>
  </r>
  <r>
    <x v="145"/>
    <n v="6"/>
    <x v="39"/>
    <x v="107"/>
    <s v="1343Torres Fausto6"/>
    <m/>
    <m/>
    <m/>
    <x v="4"/>
    <s v="Distribución con bomba. Recambio polea tensora poliv. Drenado y purgado sistema de refrigeración . Rotación de ruedas. Revisión de bolilleros traseros. Controlar bolillero trasero se hayó bolillero lado derecho trasero roto.   "/>
    <m/>
    <s v="agua destilada"/>
    <s v="Taller"/>
    <n v="480"/>
    <m/>
    <n v="1.5"/>
    <n v="1"/>
    <n v="1200"/>
    <n v="1200"/>
    <m/>
    <m/>
    <n v="0"/>
    <n v="45000"/>
    <n v="480"/>
    <n v="0"/>
    <n v="0"/>
    <n v="0"/>
    <n v="0"/>
  </r>
  <r>
    <x v="146"/>
    <n v="1"/>
    <x v="39"/>
    <x v="108"/>
    <s v="1344Salgado Victor1"/>
    <s v="MWM641"/>
    <s v="KANGOO"/>
    <n v="134564"/>
    <x v="322"/>
    <s v="Cambiar ambos amortiguadores. Cambiar ambas cazoletas. Regular topes, regular convergencia."/>
    <m/>
    <s v="Fuelles"/>
    <s v="Taller"/>
    <n v="1875"/>
    <s v="Otros"/>
    <n v="0.2"/>
    <n v="2"/>
    <n v="2250"/>
    <n v="4500"/>
    <n v="1"/>
    <n v="30000"/>
    <n v="30000"/>
    <n v="30000"/>
    <n v="3750"/>
    <n v="42091.875"/>
    <n v="103520.5"/>
    <n v="30000"/>
    <n v="133520.5"/>
  </r>
  <r>
    <x v="146"/>
    <n v="2"/>
    <x v="39"/>
    <x v="108"/>
    <s v="1344Salgado Victor2"/>
    <m/>
    <m/>
    <m/>
    <x v="4"/>
    <s v="Cambiar ambos amortiguadores. Cambiar ambas cazoletas. Regular topes, regular convergencia. "/>
    <m/>
    <s v="Cazoletas sin crapodina"/>
    <s v="Taller"/>
    <n v="9109.375"/>
    <m/>
    <n v="0.2"/>
    <n v="2"/>
    <n v="10931.25"/>
    <n v="21862.5"/>
    <m/>
    <m/>
    <n v="0"/>
    <n v="30000"/>
    <n v="18218.75"/>
    <n v="0"/>
    <n v="0"/>
    <n v="0"/>
    <n v="0"/>
  </r>
  <r>
    <x v="146"/>
    <n v="3"/>
    <x v="39"/>
    <x v="108"/>
    <s v="1344Salgado Victor3"/>
    <m/>
    <m/>
    <m/>
    <x v="4"/>
    <s v="Cambiar ambos amortiguadores. Cambiar ambas cazoletas. Regular topes, regular convergencia.  "/>
    <m/>
    <s v="Amortiguadores delanteros"/>
    <s v="Taller"/>
    <n v="31107.5"/>
    <m/>
    <n v="0.2"/>
    <n v="2"/>
    <n v="37329"/>
    <n v="74658"/>
    <m/>
    <m/>
    <n v="0"/>
    <n v="30000"/>
    <n v="62215"/>
    <n v="0"/>
    <n v="0"/>
    <n v="0"/>
    <n v="0"/>
  </r>
  <r>
    <x v="146"/>
    <n v="4"/>
    <x v="39"/>
    <x v="108"/>
    <s v="1344Salgado Victor4"/>
    <m/>
    <m/>
    <m/>
    <x v="4"/>
    <s v="Cambiar ambos amortiguadores. Cambiar ambas cazoletas. Regular topes, regular convergencia.   "/>
    <m/>
    <m/>
    <m/>
    <m/>
    <m/>
    <m/>
    <m/>
    <m/>
    <n v="0"/>
    <m/>
    <m/>
    <n v="0"/>
    <n v="30000"/>
    <n v="0"/>
    <n v="0"/>
    <n v="0"/>
    <n v="0"/>
    <n v="0"/>
  </r>
  <r>
    <x v="146"/>
    <n v="5"/>
    <x v="41"/>
    <x v="108"/>
    <s v="1344Salgado Victor5"/>
    <m/>
    <m/>
    <m/>
    <x v="323"/>
    <s v="Cambiar ambos amortiguadores. Cambiar ambas cazoletas. Regular topes, regular convergencia.    Cambio de foco delantero izquierdo"/>
    <m/>
    <m/>
    <m/>
    <m/>
    <s v="Motor"/>
    <m/>
    <n v="1"/>
    <n v="2500"/>
    <n v="2500"/>
    <m/>
    <m/>
    <n v="0"/>
    <n v="30000"/>
    <n v="0"/>
    <n v="0"/>
    <n v="0"/>
    <n v="0"/>
    <n v="0"/>
  </r>
  <r>
    <x v="147"/>
    <n v="1"/>
    <x v="41"/>
    <x v="1"/>
    <s v="1345transporte Palloni1"/>
    <s v="NHL703"/>
    <s v="KANGOO"/>
    <n v="554119"/>
    <x v="324"/>
    <s v="Recambio retenes distribución árbol de levas"/>
    <m/>
    <s v="Retenes arbol de levas K4M Sabo"/>
    <s v="Cliente"/>
    <n v="0"/>
    <m/>
    <n v="0"/>
    <m/>
    <m/>
    <n v="0"/>
    <m/>
    <m/>
    <n v="0"/>
    <n v="0"/>
    <n v="0"/>
    <n v="0"/>
    <n v="0"/>
    <n v="0"/>
    <n v="0"/>
  </r>
  <r>
    <x v="147"/>
    <n v="2"/>
    <x v="41"/>
    <x v="1"/>
    <s v="1345transporte Palloni2"/>
    <m/>
    <m/>
    <m/>
    <x v="325"/>
    <s v="Recambio retenes distribución árbol de levas Trabajo en garantia del taller"/>
    <m/>
    <m/>
    <m/>
    <m/>
    <m/>
    <m/>
    <m/>
    <m/>
    <n v="0"/>
    <m/>
    <m/>
    <n v="0"/>
    <n v="0"/>
    <n v="0"/>
    <n v="0"/>
    <n v="0"/>
    <n v="0"/>
    <n v="0"/>
  </r>
  <r>
    <x v="148"/>
    <n v="1"/>
    <x v="41"/>
    <x v="109"/>
    <s v="1346Boiero Ricardo1"/>
    <s v="AB446BR"/>
    <s v="KANGOO"/>
    <n v="128449"/>
    <x v="326"/>
    <s v="Control de punto de distribución"/>
    <s v="Pablo"/>
    <s v="juego de tapones distribución"/>
    <s v="Taller"/>
    <n v="4166.666666666667"/>
    <s v="Otros"/>
    <n v="0.2"/>
    <n v="1"/>
    <n v="5000"/>
    <n v="5000"/>
    <n v="1"/>
    <n v="17000"/>
    <n v="17000"/>
    <n v="17000"/>
    <n v="4166.666666666667"/>
    <n v="4166.666666666667"/>
    <n v="5000"/>
    <n v="17000"/>
    <n v="22000"/>
  </r>
  <r>
    <x v="148"/>
    <n v="2"/>
    <x v="41"/>
    <x v="109"/>
    <s v="1346Boiero Ricardo2"/>
    <m/>
    <m/>
    <m/>
    <x v="327"/>
    <s v="Control de punto de distribución Controlar presión de aceite"/>
    <m/>
    <m/>
    <m/>
    <m/>
    <m/>
    <m/>
    <m/>
    <m/>
    <n v="0"/>
    <m/>
    <m/>
    <n v="0"/>
    <n v="17000"/>
    <n v="0"/>
    <n v="0"/>
    <n v="0"/>
    <n v="0"/>
    <n v="0"/>
  </r>
  <r>
    <x v="149"/>
    <n v="1"/>
    <x v="41"/>
    <x v="110"/>
    <s v="1347Ventura Marcelo (padre)1"/>
    <s v="AB065DW"/>
    <s v="VW VENTO"/>
    <n v="109815"/>
    <x v="6"/>
    <s v="Service cambio de aceite y filtros."/>
    <m/>
    <s v="Aceite motor 5w30"/>
    <s v="Taller"/>
    <n v="2780"/>
    <s v="Service"/>
    <n v="1.4100719424460431"/>
    <n v="5.5"/>
    <n v="6700"/>
    <n v="36850"/>
    <m/>
    <m/>
    <n v="0"/>
    <n v="0"/>
    <n v="15290"/>
    <n v="16820"/>
    <n v="54150"/>
    <n v="35000"/>
    <n v="89150"/>
  </r>
  <r>
    <x v="149"/>
    <n v="2"/>
    <x v="41"/>
    <x v="110"/>
    <s v="1347Ventura Marcelo (padre)2"/>
    <m/>
    <m/>
    <m/>
    <x v="7"/>
    <s v="Service cambio de aceite y filtros. Control del vehículo."/>
    <m/>
    <s v="Filtro aceite"/>
    <s v="Barotto"/>
    <n v="5200"/>
    <m/>
    <n v="0.25"/>
    <n v="1"/>
    <n v="6500"/>
    <n v="6500"/>
    <m/>
    <m/>
    <n v="0"/>
    <n v="0"/>
    <n v="5200"/>
    <n v="0"/>
    <n v="0"/>
    <n v="0"/>
    <n v="0"/>
  </r>
  <r>
    <x v="149"/>
    <n v="3"/>
    <x v="41"/>
    <x v="110"/>
    <s v="1347Ventura Marcelo (padre)3"/>
    <m/>
    <m/>
    <m/>
    <x v="4"/>
    <s v="Service cambio de aceite y filtros. Control del vehículo. "/>
    <m/>
    <s v="Filtro aire"/>
    <s v="Taller"/>
    <n v="6600"/>
    <m/>
    <n v="0.21212121212121213"/>
    <n v="1"/>
    <n v="8000"/>
    <n v="8000"/>
    <n v="1"/>
    <n v="35000"/>
    <n v="35000"/>
    <n v="35000"/>
    <n v="6600"/>
    <n v="0"/>
    <n v="0"/>
    <n v="0"/>
    <n v="0"/>
  </r>
  <r>
    <x v="149"/>
    <n v="4"/>
    <x v="41"/>
    <x v="110"/>
    <s v="1347Ventura Marcelo (padre)4"/>
    <m/>
    <m/>
    <m/>
    <x v="4"/>
    <s v="Service cambio de aceite y filtros. Control del vehículo.  "/>
    <m/>
    <s v="Filtro nafta"/>
    <s v="Barotto"/>
    <n v="2240"/>
    <m/>
    <n v="0.25"/>
    <n v="1"/>
    <n v="2800"/>
    <n v="2800"/>
    <m/>
    <m/>
    <n v="0"/>
    <n v="35000"/>
    <n v="2240"/>
    <n v="0"/>
    <n v="0"/>
    <n v="0"/>
    <n v="0"/>
  </r>
  <r>
    <x v="150"/>
    <n v="1"/>
    <x v="41"/>
    <x v="111"/>
    <s v="1348Nardin Larisa1"/>
    <s v="NOZ302"/>
    <s v="Gol trend"/>
    <n v="80993"/>
    <x v="328"/>
    <s v="Rótula lado derecho y pastillas de freno."/>
    <s v="Emanuel"/>
    <s v="Rótula"/>
    <s v="Barotto"/>
    <n v="14880"/>
    <s v="Otros"/>
    <n v="0.25"/>
    <n v="1"/>
    <n v="18600"/>
    <n v="18600"/>
    <m/>
    <m/>
    <n v="0"/>
    <n v="0"/>
    <n v="14880"/>
    <n v="26480"/>
    <n v="33100"/>
    <n v="15000"/>
    <n v="48100"/>
  </r>
  <r>
    <x v="150"/>
    <n v="2"/>
    <x v="41"/>
    <x v="111"/>
    <s v="1348Nardin Larisa2"/>
    <m/>
    <m/>
    <m/>
    <x v="157"/>
    <s v="Rótula lado derecho y pastillas de freno. Control del tren delantero."/>
    <m/>
    <s v="Pastillas de freno"/>
    <s v="Barotto"/>
    <n v="11600"/>
    <m/>
    <n v="0.25"/>
    <n v="1"/>
    <n v="14500"/>
    <n v="14500"/>
    <n v="1"/>
    <n v="15000"/>
    <n v="15000"/>
    <n v="15000"/>
    <n v="11600"/>
    <n v="0"/>
    <n v="0"/>
    <n v="0"/>
    <n v="0"/>
  </r>
  <r>
    <x v="150"/>
    <n v="3"/>
    <x v="41"/>
    <x v="111"/>
    <s v="1348Nardin Larisa3"/>
    <m/>
    <m/>
    <m/>
    <x v="224"/>
    <s v="Rótula lado derecho y pastillas de freno. Control del tren delantero. Regular convergencia"/>
    <m/>
    <m/>
    <m/>
    <m/>
    <m/>
    <m/>
    <m/>
    <m/>
    <n v="0"/>
    <m/>
    <m/>
    <n v="0"/>
    <n v="15000"/>
    <n v="0"/>
    <n v="0"/>
    <n v="0"/>
    <n v="0"/>
    <n v="0"/>
  </r>
  <r>
    <x v="151"/>
    <n v="1"/>
    <x v="42"/>
    <x v="1"/>
    <s v="1349transporte Palloni1"/>
    <s v="AE613XV"/>
    <s v="Fiat Fiorino"/>
    <n v="339882"/>
    <x v="329"/>
    <s v="Distribución con bomba y correa poliv."/>
    <s v="Pablo"/>
    <s v="Kit distribución Gates"/>
    <s v="Propio cliente"/>
    <m/>
    <s v="Distribución"/>
    <n v="0"/>
    <n v="1"/>
    <m/>
    <n v="0"/>
    <n v="1"/>
    <n v="45000"/>
    <n v="45000"/>
    <n v="45000"/>
    <n v="0"/>
    <n v="0"/>
    <n v="0"/>
    <n v="45000"/>
    <n v="45000"/>
  </r>
  <r>
    <x v="151"/>
    <n v="2"/>
    <x v="42"/>
    <x v="1"/>
    <s v="1349transporte Palloni2"/>
    <m/>
    <m/>
    <m/>
    <x v="113"/>
    <s v="Distribución con bomba y correa poliv. Cambio de aceite y filtros."/>
    <m/>
    <s v="Bomba de agua VMG"/>
    <s v="Propio cliente"/>
    <m/>
    <m/>
    <n v="0"/>
    <n v="1"/>
    <m/>
    <n v="0"/>
    <m/>
    <m/>
    <n v="0"/>
    <n v="45000"/>
    <n v="0"/>
    <n v="0"/>
    <n v="0"/>
    <n v="0"/>
    <n v="0"/>
  </r>
  <r>
    <x v="151"/>
    <n v="3"/>
    <x v="42"/>
    <x v="1"/>
    <s v="1349transporte Palloni3"/>
    <m/>
    <m/>
    <m/>
    <x v="330"/>
    <s v="Distribución con bomba y correa poliv. Cambio de aceite y filtros. Filtro habitáculo."/>
    <m/>
    <s v="Correa poli OEM"/>
    <s v="Propio cliente"/>
    <m/>
    <m/>
    <n v="0"/>
    <n v="1"/>
    <m/>
    <n v="0"/>
    <m/>
    <m/>
    <n v="0"/>
    <n v="45000"/>
    <n v="0"/>
    <n v="0"/>
    <n v="0"/>
    <n v="0"/>
    <n v="0"/>
  </r>
  <r>
    <x v="151"/>
    <n v="4"/>
    <x v="42"/>
    <x v="1"/>
    <s v="1349transporte Palloni4"/>
    <m/>
    <m/>
    <m/>
    <x v="331"/>
    <s v="Distribución con bomba y correa poliv. Cambio de aceite y filtros. Filtro habitáculo. Juntas tapas de válvulas."/>
    <m/>
    <s v="Filtro de aire Hasting"/>
    <s v="Propio cliente"/>
    <n v="0"/>
    <m/>
    <n v="0"/>
    <n v="1"/>
    <m/>
    <n v="0"/>
    <m/>
    <m/>
    <n v="0"/>
    <n v="45000"/>
    <n v="0"/>
    <n v="0"/>
    <n v="0"/>
    <n v="0"/>
    <n v="0"/>
  </r>
  <r>
    <x v="151"/>
    <n v="5"/>
    <x v="42"/>
    <x v="1"/>
    <s v="1349transporte Palloni5"/>
    <m/>
    <m/>
    <m/>
    <x v="4"/>
    <s v="Distribución con bomba y correa poliv. Cambio de aceite y filtros. Filtro habitáculo. Juntas tapas de válvulas. "/>
    <m/>
    <s v="Filtro de aceite Hasting"/>
    <s v="Propio cliente"/>
    <n v="0"/>
    <m/>
    <n v="0"/>
    <n v="1"/>
    <m/>
    <n v="0"/>
    <m/>
    <m/>
    <n v="0"/>
    <n v="45000"/>
    <n v="0"/>
    <n v="0"/>
    <n v="0"/>
    <n v="0"/>
    <n v="0"/>
  </r>
  <r>
    <x v="151"/>
    <n v="6"/>
    <x v="42"/>
    <x v="1"/>
    <s v="1349transporte Palloni6"/>
    <m/>
    <m/>
    <m/>
    <x v="4"/>
    <s v="Distribución con bomba y correa poliv. Cambio de aceite y filtros. Filtro habitáculo. Juntas tapas de válvulas.  "/>
    <m/>
    <s v="Filtro de habitáculo HKC214"/>
    <s v="Propio cliente"/>
    <n v="0"/>
    <m/>
    <n v="0"/>
    <n v="1"/>
    <m/>
    <n v="0"/>
    <m/>
    <m/>
    <n v="0"/>
    <n v="45000"/>
    <n v="0"/>
    <n v="0"/>
    <n v="0"/>
    <n v="0"/>
    <n v="0"/>
  </r>
  <r>
    <x v="151"/>
    <n v="7"/>
    <x v="42"/>
    <x v="1"/>
    <s v="1349transporte Palloni7"/>
    <m/>
    <m/>
    <m/>
    <x v="4"/>
    <s v="Distribución con bomba y correa poliv. Cambio de aceite y filtros. Filtro habitáculo. Juntas tapas de válvulas.   "/>
    <m/>
    <s v="Liquido refrigerante rojo"/>
    <s v="Propio cliente"/>
    <m/>
    <m/>
    <n v="0"/>
    <n v="1.5"/>
    <m/>
    <n v="0"/>
    <m/>
    <m/>
    <n v="0"/>
    <n v="45000"/>
    <n v="0"/>
    <n v="0"/>
    <n v="0"/>
    <n v="0"/>
    <n v="0"/>
  </r>
  <r>
    <x v="151"/>
    <n v="8"/>
    <x v="42"/>
    <x v="1"/>
    <s v="1349transporte Palloni8"/>
    <m/>
    <m/>
    <m/>
    <x v="4"/>
    <s v="Distribución con bomba y correa poliv. Cambio de aceite y filtros. Filtro habitáculo. Juntas tapas de válvulas.    "/>
    <m/>
    <s v="Agua destilada"/>
    <s v="Propio cliente"/>
    <m/>
    <m/>
    <n v="0"/>
    <n v="5"/>
    <m/>
    <n v="0"/>
    <m/>
    <m/>
    <n v="0"/>
    <n v="45000"/>
    <n v="0"/>
    <n v="0"/>
    <n v="0"/>
    <n v="0"/>
    <n v="0"/>
  </r>
  <r>
    <x v="151"/>
    <n v="9"/>
    <x v="42"/>
    <x v="1"/>
    <s v="1349transporte Palloni9"/>
    <m/>
    <m/>
    <m/>
    <x v="4"/>
    <s v="Distribución con bomba y correa poliv. Cambio de aceite y filtros. Filtro habitáculo. Juntas tapas de válvulas.     "/>
    <m/>
    <s v="Junta tapa de válvula"/>
    <s v="Propio cliente"/>
    <m/>
    <m/>
    <n v="0"/>
    <n v="1"/>
    <m/>
    <n v="0"/>
    <m/>
    <m/>
    <n v="0"/>
    <n v="45000"/>
    <n v="0"/>
    <n v="0"/>
    <n v="0"/>
    <n v="0"/>
    <n v="0"/>
  </r>
  <r>
    <x v="152"/>
    <n v="1"/>
    <x v="42"/>
    <x v="43"/>
    <s v="1350Castro Martin1"/>
    <m/>
    <s v="Peugeot 308"/>
    <m/>
    <x v="4"/>
    <n v="0"/>
    <m/>
    <s v="Bomba de agua"/>
    <s v="Barotto"/>
    <n v="19200"/>
    <s v="Otros"/>
    <n v="0.25"/>
    <n v="1"/>
    <n v="24000"/>
    <n v="24000"/>
    <m/>
    <m/>
    <n v="0"/>
    <n v="0"/>
    <n v="19200"/>
    <n v="19200"/>
    <n v="24000"/>
    <n v="0"/>
    <n v="24000"/>
  </r>
  <r>
    <x v="153"/>
    <n v="1"/>
    <x v="42"/>
    <x v="112"/>
    <s v="1351Isseta Marcos1"/>
    <s v="AB644RW"/>
    <s v="Nissan"/>
    <n v="85938"/>
    <x v="33"/>
    <s v="Control tren delantero."/>
    <m/>
    <m/>
    <m/>
    <m/>
    <s v="Otros"/>
    <m/>
    <m/>
    <m/>
    <n v="0"/>
    <m/>
    <m/>
    <n v="0"/>
    <n v="0"/>
    <n v="0"/>
    <n v="0"/>
    <n v="0"/>
    <n v="20000"/>
    <n v="20000"/>
  </r>
  <r>
    <x v="153"/>
    <n v="2"/>
    <x v="42"/>
    <x v="112"/>
    <s v="1351Isseta Marcos2"/>
    <m/>
    <m/>
    <m/>
    <x v="332"/>
    <s v="Control tren delantero. Control bolilleros de rueda."/>
    <m/>
    <m/>
    <m/>
    <m/>
    <m/>
    <m/>
    <m/>
    <m/>
    <n v="0"/>
    <m/>
    <m/>
    <n v="0"/>
    <n v="0"/>
    <n v="0"/>
    <n v="0"/>
    <n v="0"/>
    <n v="0"/>
    <n v="0"/>
  </r>
  <r>
    <x v="153"/>
    <n v="3"/>
    <x v="42"/>
    <x v="112"/>
    <s v="1351Isseta Marcos3"/>
    <m/>
    <m/>
    <m/>
    <x v="333"/>
    <s v="Control tren delantero. Control bolilleros de rueda. Desprender barra estabilizadora suplementar bujes centrales de barra."/>
    <m/>
    <m/>
    <m/>
    <m/>
    <m/>
    <m/>
    <m/>
    <m/>
    <n v="0"/>
    <n v="1"/>
    <n v="20000"/>
    <n v="20000"/>
    <n v="20000"/>
    <n v="0"/>
    <n v="0"/>
    <n v="0"/>
    <n v="0"/>
    <n v="0"/>
  </r>
  <r>
    <x v="153"/>
    <n v="4"/>
    <x v="42"/>
    <x v="112"/>
    <s v="1351Isseta Marcos4"/>
    <m/>
    <m/>
    <m/>
    <x v="149"/>
    <s v="Control tren delantero. Control bolilleros de rueda. Desprender barra estabilizadora suplementar bujes centrales de barra. Armado total."/>
    <m/>
    <m/>
    <m/>
    <m/>
    <m/>
    <m/>
    <m/>
    <m/>
    <n v="0"/>
    <m/>
    <m/>
    <n v="0"/>
    <n v="20000"/>
    <n v="0"/>
    <n v="0"/>
    <n v="0"/>
    <n v="0"/>
    <n v="0"/>
  </r>
  <r>
    <x v="154"/>
    <n v="1"/>
    <x v="43"/>
    <x v="43"/>
    <s v="1352Castro Martin1"/>
    <m/>
    <m/>
    <m/>
    <x v="4"/>
    <n v="0"/>
    <m/>
    <m/>
    <m/>
    <m/>
    <s v="Otros"/>
    <m/>
    <m/>
    <m/>
    <n v="0"/>
    <m/>
    <m/>
    <n v="0"/>
    <n v="0"/>
    <n v="0"/>
    <n v="0"/>
    <n v="0"/>
    <n v="0"/>
    <n v="0"/>
  </r>
  <r>
    <x v="155"/>
    <n v="1"/>
    <x v="43"/>
    <x v="70"/>
    <s v="1353Marciali Veronica1"/>
    <m/>
    <m/>
    <m/>
    <x v="334"/>
    <s v="Accoto trabajo alternador"/>
    <m/>
    <m/>
    <m/>
    <m/>
    <s v="Otros"/>
    <m/>
    <m/>
    <m/>
    <n v="0"/>
    <n v="1"/>
    <n v="22000"/>
    <n v="22000"/>
    <n v="22000"/>
    <n v="0"/>
    <n v="0"/>
    <n v="0"/>
    <n v="22000"/>
    <n v="22000"/>
  </r>
  <r>
    <x v="156"/>
    <n v="1"/>
    <x v="43"/>
    <x v="113"/>
    <s v="1354Moreno Orlando1"/>
    <s v="AB091GB"/>
    <s v="Amarok"/>
    <n v="140333"/>
    <x v="6"/>
    <s v="Service cambio de aceite y filtros."/>
    <m/>
    <s v="Aceite motor 5W30"/>
    <s v="Taller"/>
    <n v="2780"/>
    <s v="Service"/>
    <n v="1.3381294964028776"/>
    <n v="7.5"/>
    <n v="6500"/>
    <n v="48750"/>
    <n v="1"/>
    <n v="30000"/>
    <n v="30000"/>
    <n v="30000"/>
    <n v="20850"/>
    <n v="21596"/>
    <n v="103750"/>
    <n v="30000"/>
    <n v="133750"/>
  </r>
  <r>
    <x v="156"/>
    <n v="2"/>
    <x v="43"/>
    <x v="113"/>
    <s v="1354Moreno Orlando2"/>
    <m/>
    <m/>
    <m/>
    <x v="7"/>
    <s v="Service cambio de aceite y filtros. Control del vehículo."/>
    <m/>
    <s v="Kit de filtros"/>
    <s v="Taller"/>
    <n v="18816"/>
    <m/>
    <n v="1.9230442176870748"/>
    <n v="1"/>
    <n v="55000"/>
    <n v="55000"/>
    <m/>
    <m/>
    <n v="0"/>
    <n v="30000"/>
    <n v="18816"/>
    <n v="0"/>
    <n v="0"/>
    <n v="0"/>
    <n v="0"/>
  </r>
  <r>
    <x v="157"/>
    <n v="1"/>
    <x v="43"/>
    <x v="1"/>
    <s v="1355Transporte Palloni1"/>
    <s v="AB127DV"/>
    <s v="KANGOO"/>
    <n v="551244"/>
    <x v="335"/>
    <s v="Cambiar cables de freno de mano lado izquierdo y regular cintas traseras."/>
    <m/>
    <m/>
    <m/>
    <m/>
    <s v="Service"/>
    <m/>
    <m/>
    <m/>
    <n v="0"/>
    <m/>
    <m/>
    <n v="0"/>
    <n v="0"/>
    <n v="0"/>
    <n v="0"/>
    <n v="0"/>
    <n v="0"/>
    <n v="0"/>
  </r>
  <r>
    <x v="157"/>
    <n v="2"/>
    <x v="43"/>
    <x v="1"/>
    <e v="#REF!"/>
    <m/>
    <m/>
    <m/>
    <x v="336"/>
    <s v="Cambiar cables de freno de mano lado izquierdo y regular cintas traseras. y limpieza ambos frenos traseros."/>
    <m/>
    <m/>
    <m/>
    <m/>
    <m/>
    <m/>
    <m/>
    <m/>
    <n v="0"/>
    <m/>
    <m/>
    <n v="0"/>
    <n v="0"/>
    <n v="0"/>
    <n v="45375"/>
    <n v="45375"/>
    <n v="0"/>
    <n v="45375"/>
  </r>
  <r>
    <x v="158"/>
    <n v="1"/>
    <x v="43"/>
    <x v="12"/>
    <s v="1356Barroso Ruben1"/>
    <m/>
    <m/>
    <m/>
    <x v="4"/>
    <n v="0"/>
    <m/>
    <s v="Bateria 12w90 AH"/>
    <s v="Rep Center"/>
    <n v="45375"/>
    <s v="Otros"/>
    <n v="0"/>
    <n v="1"/>
    <n v="45375"/>
    <n v="45375"/>
    <m/>
    <m/>
    <n v="0"/>
    <n v="0"/>
    <n v="45375"/>
    <n v="45375"/>
    <n v="45375"/>
    <n v="0"/>
    <n v="45375"/>
  </r>
  <r>
    <x v="158"/>
    <n v="2"/>
    <x v="43"/>
    <x v="12"/>
    <s v="1356Barroso Ruben2"/>
    <m/>
    <m/>
    <m/>
    <x v="337"/>
    <s v="0 Bateria 12w90 Ah"/>
    <m/>
    <m/>
    <m/>
    <m/>
    <m/>
    <m/>
    <m/>
    <m/>
    <n v="0"/>
    <m/>
    <m/>
    <n v="0"/>
    <n v="0"/>
    <n v="0"/>
    <n v="0"/>
    <n v="0"/>
    <n v="0"/>
    <n v="0"/>
  </r>
  <r>
    <x v="159"/>
    <n v="1"/>
    <x v="44"/>
    <x v="114"/>
    <s v="1357Silveira Alejandro1"/>
    <s v="MLD725"/>
    <s v="Peugeot partner"/>
    <n v="272073"/>
    <x v="338"/>
    <s v="Cambiar correa de distribución."/>
    <s v="Pablo"/>
    <s v="Correa poliv"/>
    <s v="Barotto"/>
    <n v="7520"/>
    <s v="Distribución"/>
    <n v="0.25"/>
    <n v="1"/>
    <n v="9400"/>
    <n v="9400"/>
    <n v="1"/>
    <n v="30000"/>
    <n v="30000"/>
    <n v="30000"/>
    <n v="7520"/>
    <n v="16132.95"/>
    <n v="25650"/>
    <n v="30000"/>
    <n v="55650"/>
  </r>
  <r>
    <x v="159"/>
    <n v="2"/>
    <x v="44"/>
    <x v="114"/>
    <s v="1357Silveira Alejandro2"/>
    <m/>
    <m/>
    <m/>
    <x v="125"/>
    <s v="Cambiar correa de distribución. Cambiar bomba de agua."/>
    <m/>
    <s v="Polea tensora"/>
    <s v="Rep Serrano"/>
    <n v="6201.5"/>
    <m/>
    <n v="0.26582278481012656"/>
    <n v="1"/>
    <n v="7850"/>
    <n v="7850"/>
    <m/>
    <m/>
    <n v="0"/>
    <n v="30000"/>
    <n v="6201.5"/>
    <n v="0"/>
    <n v="0"/>
    <n v="0"/>
    <n v="0"/>
  </r>
  <r>
    <x v="159"/>
    <n v="3"/>
    <x v="44"/>
    <x v="114"/>
    <s v="1357Silveira Alejandro3"/>
    <m/>
    <m/>
    <m/>
    <x v="339"/>
    <s v="Cambiar correa de distribución. Cambiar bomba de agua. Correa poliv, polea tensora de tensor movil."/>
    <m/>
    <s v="Líquido refrigerante + agua destilada"/>
    <s v="Taller"/>
    <n v="2411.4499999999998"/>
    <m/>
    <n v="2.483381368056564"/>
    <n v="1"/>
    <n v="8400"/>
    <n v="8400"/>
    <m/>
    <m/>
    <n v="0"/>
    <n v="30000"/>
    <n v="2411.4499999999998"/>
    <n v="0"/>
    <n v="0"/>
    <n v="0"/>
    <n v="0"/>
  </r>
  <r>
    <x v="159"/>
    <n v="4"/>
    <x v="44"/>
    <x v="114"/>
    <s v="1357Silveira Alejandro4"/>
    <m/>
    <m/>
    <m/>
    <x v="340"/>
    <s v="Cambiar correa de distribución. Cambiar bomba de agua. Correa poliv, polea tensora de tensor movil. Liquido refrigerante y purgar."/>
    <m/>
    <m/>
    <m/>
    <m/>
    <m/>
    <m/>
    <m/>
    <m/>
    <n v="0"/>
    <m/>
    <m/>
    <n v="0"/>
    <n v="30000"/>
    <n v="0"/>
    <n v="0"/>
    <n v="0"/>
    <n v="0"/>
    <n v="0"/>
  </r>
  <r>
    <x v="160"/>
    <n v="1"/>
    <x v="44"/>
    <x v="115"/>
    <s v="1358Airasca Gustavo1"/>
    <s v="MLI065"/>
    <s v="Fiat strada"/>
    <n v="122414"/>
    <x v="6"/>
    <s v="Service cambio de aceite y filtros."/>
    <m/>
    <s v="Aceite motor 10w40"/>
    <s v="Taller"/>
    <n v="1527"/>
    <s v="Service"/>
    <n v="1.4230517354289456"/>
    <n v="4"/>
    <n v="3700"/>
    <n v="14800"/>
    <m/>
    <m/>
    <n v="0"/>
    <n v="0"/>
    <n v="6108"/>
    <n v="11346"/>
    <n v="31800"/>
    <n v="30500"/>
    <n v="62300"/>
  </r>
  <r>
    <x v="160"/>
    <n v="2"/>
    <x v="44"/>
    <x v="115"/>
    <s v="1358Airasca Gustavo2"/>
    <m/>
    <m/>
    <m/>
    <x v="3"/>
    <s v="Service cambio de aceite y filtros. Rotación de ruedas."/>
    <m/>
    <s v="Filtro aceite"/>
    <s v="Taller"/>
    <n v="2016"/>
    <m/>
    <n v="0.7857142857142857"/>
    <n v="1"/>
    <n v="3600"/>
    <n v="3600"/>
    <m/>
    <m/>
    <n v="0"/>
    <n v="0"/>
    <n v="2016"/>
    <n v="0"/>
    <n v="0"/>
    <n v="0"/>
    <n v="0"/>
  </r>
  <r>
    <x v="160"/>
    <n v="3"/>
    <x v="44"/>
    <x v="115"/>
    <s v="1358Airasca Gustavo3"/>
    <m/>
    <m/>
    <m/>
    <x v="4"/>
    <s v="Service cambio de aceite y filtros. Rotación de ruedas. "/>
    <m/>
    <s v="Filtro aire"/>
    <s v="Taller"/>
    <n v="2688"/>
    <m/>
    <n v="0.93452380952380953"/>
    <n v="1"/>
    <n v="5200"/>
    <n v="5200"/>
    <m/>
    <m/>
    <n v="0"/>
    <n v="0"/>
    <n v="2688"/>
    <n v="0"/>
    <n v="0"/>
    <n v="0"/>
    <n v="0"/>
  </r>
  <r>
    <x v="160"/>
    <n v="4"/>
    <x v="44"/>
    <x v="115"/>
    <s v="1358Airasca Gustavo4"/>
    <m/>
    <m/>
    <m/>
    <x v="4"/>
    <s v="Service cambio de aceite y filtros. Rotación de ruedas.  "/>
    <m/>
    <s v="Filtro nafta"/>
    <s v="Taller"/>
    <n v="2688"/>
    <m/>
    <n v="0.82291666666666663"/>
    <n v="1"/>
    <n v="4900"/>
    <n v="4900"/>
    <m/>
    <m/>
    <n v="0"/>
    <n v="0"/>
    <n v="2688"/>
    <n v="0"/>
    <n v="0"/>
    <n v="0"/>
    <n v="0"/>
  </r>
  <r>
    <x v="160"/>
    <n v="5"/>
    <x v="44"/>
    <x v="115"/>
    <s v="1358Airasca Gustavo5"/>
    <m/>
    <m/>
    <m/>
    <x v="4"/>
    <s v="Service cambio de aceite y filtros. Rotación de ruedas.   "/>
    <m/>
    <s v="Filtro pólen"/>
    <s v="Taller"/>
    <n v="2427"/>
    <m/>
    <n v="0.35970333745364647"/>
    <n v="1"/>
    <n v="3300"/>
    <n v="3300"/>
    <n v="1"/>
    <n v="30500"/>
    <n v="30500"/>
    <n v="30500"/>
    <n v="2427"/>
    <n v="0"/>
    <n v="0"/>
    <n v="0"/>
    <n v="0"/>
  </r>
  <r>
    <x v="161"/>
    <n v="1"/>
    <x v="45"/>
    <x v="116"/>
    <s v="1359Dominguez Marcos1"/>
    <s v="NEN767"/>
    <s v="Aveo"/>
    <n v="107061"/>
    <x v="341"/>
    <s v="Cambiar aceite de caja."/>
    <s v="Walter"/>
    <s v="Aceite de caja 75w90 sintético"/>
    <s v="Taller"/>
    <n v="10800"/>
    <s v="Otros"/>
    <n v="0.25"/>
    <n v="1.6"/>
    <n v="13500"/>
    <n v="21600"/>
    <n v="1"/>
    <n v="7000"/>
    <n v="7000"/>
    <n v="7000"/>
    <n v="17280"/>
    <n v="10800"/>
    <n v="21600"/>
    <n v="7000"/>
    <n v="28600"/>
  </r>
  <r>
    <x v="162"/>
    <n v="1"/>
    <x v="45"/>
    <x v="1"/>
    <s v="1360Transporte Palloni1"/>
    <s v="AE613XV"/>
    <s v="Fiat Fiorino"/>
    <n v="341784"/>
    <x v="342"/>
    <s v="Control de bolilleros ruedas traseras y delanteras. "/>
    <s v="Emanuel - walter"/>
    <m/>
    <m/>
    <m/>
    <s v="Otros"/>
    <m/>
    <m/>
    <m/>
    <n v="0"/>
    <m/>
    <m/>
    <n v="0"/>
    <n v="0"/>
    <n v="0"/>
    <n v="0"/>
    <n v="0"/>
    <n v="0"/>
    <n v="0"/>
  </r>
  <r>
    <x v="162"/>
    <n v="2"/>
    <x v="45"/>
    <x v="1"/>
    <s v="1360Transporte Palloni2"/>
    <m/>
    <m/>
    <m/>
    <x v="343"/>
    <s v="Control de bolilleros ruedas traseras y delanteras.  Cambiar masa rueda trasera derecha con ABS."/>
    <m/>
    <m/>
    <m/>
    <m/>
    <m/>
    <m/>
    <m/>
    <m/>
    <n v="0"/>
    <m/>
    <m/>
    <n v="0"/>
    <n v="0"/>
    <n v="0"/>
    <n v="0"/>
    <n v="0"/>
    <n v="0"/>
    <n v="0"/>
  </r>
  <r>
    <x v="163"/>
    <n v="1"/>
    <x v="45"/>
    <x v="35"/>
    <s v="1361Carrara Sandra1"/>
    <s v="MVE842"/>
    <s v="VW SAVEIRO"/>
    <n v="341784"/>
    <x v="344"/>
    <s v="Sacar tapa de cilindro. Desmantelar la tapa y mandar a rellenar.Hacer asientos de válvula y segmentar."/>
    <s v="Pablo"/>
    <s v="juego de junta descarbonizada"/>
    <s v="Barotto"/>
    <n v="34720"/>
    <s v="Motor"/>
    <n v="0.25"/>
    <n v="1"/>
    <n v="43400"/>
    <n v="43400"/>
    <m/>
    <m/>
    <n v="0"/>
    <n v="0"/>
    <n v="34720"/>
    <n v="156524.78333333335"/>
    <n v="190000"/>
    <n v="120000"/>
    <n v="310000"/>
  </r>
  <r>
    <x v="163"/>
    <n v="2"/>
    <x v="45"/>
    <x v="35"/>
    <s v="1361Carrara Sandra2"/>
    <m/>
    <m/>
    <m/>
    <x v="345"/>
    <s v="Sacar tapa de cilindro. Desmantelar la tapa y mandar a rellenar.Hacer asientos de válvula y segmentar. Armado de tapa. Armado de admisión y escape de junta nueva."/>
    <m/>
    <s v="kit retenes de válvula"/>
    <s v="Barotto"/>
    <n v="7840"/>
    <m/>
    <n v="0.25"/>
    <n v="1"/>
    <n v="9800"/>
    <n v="9800"/>
    <m/>
    <m/>
    <n v="0"/>
    <n v="0"/>
    <n v="7840"/>
    <n v="0"/>
    <n v="0"/>
    <n v="0"/>
    <n v="0"/>
  </r>
  <r>
    <x v="163"/>
    <n v="3"/>
    <x v="45"/>
    <x v="35"/>
    <s v="1361Carrara Sandra3"/>
    <m/>
    <m/>
    <m/>
    <x v="346"/>
    <s v="Sacar tapa de cilindro. Desmantelar la tapa y mandar a rellenar.Hacer asientos de válvula y segmentar. Armado de tapa. Armado de admisión y escape de junta nueva. Armado de distribución sin cambiar correa y tensor. Llenado y purgado sistema de refrigeración."/>
    <m/>
    <s v="Reten arbol de levas"/>
    <s v="Barotto"/>
    <n v="10880"/>
    <m/>
    <n v="0.25"/>
    <n v="1"/>
    <n v="13600"/>
    <n v="13600"/>
    <m/>
    <m/>
    <n v="0"/>
    <n v="0"/>
    <n v="10880"/>
    <n v="0"/>
    <n v="0"/>
    <n v="0"/>
    <n v="0"/>
  </r>
  <r>
    <x v="163"/>
    <n v="4"/>
    <x v="45"/>
    <x v="35"/>
    <s v="1361Carrara Sandra4"/>
    <m/>
    <m/>
    <m/>
    <x v="347"/>
    <s v="Sacar tapa de cilindro. Desmantelar la tapa y mandar a rellenar.Hacer asientos de válvula y segmentar. Armado de tapa. Armado de admisión y escape de junta nueva. Armado de distribución sin cambiar correa y tensor. Llenado y purgado sistema de refrigeración. Reparación de escape."/>
    <m/>
    <s v="liquido refrigerante + agua destilada"/>
    <s v="Taller"/>
    <n v="2411.4499999999998"/>
    <m/>
    <n v="2.483381368056564"/>
    <n v="1"/>
    <n v="8400"/>
    <n v="8400"/>
    <m/>
    <m/>
    <n v="0"/>
    <n v="0"/>
    <n v="2411.4499999999998"/>
    <n v="0"/>
    <n v="0"/>
    <n v="0"/>
    <n v="0"/>
  </r>
  <r>
    <x v="163"/>
    <n v="5"/>
    <x v="45"/>
    <x v="35"/>
    <s v="1361Carrara Sandra5"/>
    <m/>
    <m/>
    <m/>
    <x v="4"/>
    <s v="Sacar tapa de cilindro. Desmantelar la tapa y mandar a rellenar.Hacer asientos de válvula y segmentar. Armado de tapa. Armado de admisión y escape de junta nueva. Armado de distribución sin cambiar correa y tensor. Llenado y purgado sistema de refrigeración. Reparación de escape. "/>
    <m/>
    <s v="soldadura tapa cilindro y rellenar asientos"/>
    <s v="weisek"/>
    <n v="72000"/>
    <m/>
    <n v="0.1111111111111111"/>
    <n v="1"/>
    <n v="80000"/>
    <n v="80000"/>
    <n v="1"/>
    <n v="120000"/>
    <n v="120000"/>
    <n v="120000"/>
    <n v="72000"/>
    <n v="0"/>
    <n v="0"/>
    <n v="0"/>
    <n v="0"/>
  </r>
  <r>
    <x v="163"/>
    <n v="6"/>
    <x v="45"/>
    <x v="35"/>
    <s v="1361Carrara Sandra6"/>
    <m/>
    <m/>
    <m/>
    <x v="4"/>
    <s v="Sacar tapa de cilindro. Desmantelar la tapa y mandar a rellenar.Hacer asientos de válvula y segmentar. Armado de tapa. Armado de admisión y escape de junta nueva. Armado de distribución sin cambiar correa y tensor. Llenado y purgado sistema de refrigeración. Reparación de escape.  "/>
    <m/>
    <s v="juego de bulones de tapa"/>
    <s v="Barotto"/>
    <n v="7840"/>
    <m/>
    <n v="0.25"/>
    <n v="1"/>
    <n v="9800"/>
    <n v="9800"/>
    <m/>
    <m/>
    <n v="0"/>
    <n v="120000"/>
    <n v="7840"/>
    <n v="0"/>
    <n v="0"/>
    <n v="0"/>
    <n v="0"/>
  </r>
  <r>
    <x v="163"/>
    <n v="7"/>
    <x v="45"/>
    <x v="35"/>
    <s v="1361Carrara Sandra7"/>
    <m/>
    <m/>
    <m/>
    <x v="4"/>
    <s v="Sacar tapa de cilindro. Desmantelar la tapa y mandar a rellenar.Hacer asientos de válvula y segmentar. Armado de tapa. Armado de admisión y escape de junta nueva. Armado de distribución sin cambiar correa y tensor. Llenado y purgado sistema de refrigeración. Reparación de escape.   "/>
    <m/>
    <s v="flexible y reparación"/>
    <s v="Taller"/>
    <n v="20833.333333333336"/>
    <m/>
    <n v="0.2"/>
    <n v="1"/>
    <n v="25000"/>
    <n v="25000"/>
    <m/>
    <m/>
    <n v="0"/>
    <n v="120000"/>
    <n v="20833.333333333336"/>
    <n v="0"/>
    <n v="0"/>
    <n v="0"/>
    <n v="0"/>
  </r>
  <r>
    <x v="164"/>
    <n v="1"/>
    <x v="45"/>
    <x v="117"/>
    <s v="1362Eracci Jose1"/>
    <s v="MQD368"/>
    <s v="Fiesta Kinetic"/>
    <m/>
    <x v="6"/>
    <s v="Service cambio de aceite y filtros."/>
    <s v="Emanuel"/>
    <s v="Aceite motor 5W40"/>
    <s v="Taller"/>
    <n v="2780"/>
    <s v="Distribución"/>
    <n v="1.4100719424460431"/>
    <n v="4"/>
    <n v="6700"/>
    <n v="26800"/>
    <m/>
    <m/>
    <n v="0"/>
    <n v="0"/>
    <n v="11120"/>
    <n v="108299.80000000002"/>
    <n v="159918"/>
    <n v="85000"/>
    <n v="244918"/>
  </r>
  <r>
    <x v="164"/>
    <n v="2"/>
    <x v="45"/>
    <x v="117"/>
    <s v="1362Eracci Jose2"/>
    <m/>
    <m/>
    <m/>
    <x v="348"/>
    <s v="Service cambio de aceite y filtros. Desarmar distribución completa con bomba."/>
    <m/>
    <s v="Filtro aceite"/>
    <s v="Taller"/>
    <n v="2016"/>
    <m/>
    <n v="0.7857142857142857"/>
    <n v="1"/>
    <n v="3600"/>
    <n v="3600"/>
    <m/>
    <m/>
    <n v="0"/>
    <n v="0"/>
    <n v="2016"/>
    <n v="0"/>
    <n v="0"/>
    <n v="0"/>
    <n v="0"/>
  </r>
  <r>
    <x v="164"/>
    <n v="3"/>
    <x v="45"/>
    <x v="117"/>
    <s v="1362Eracci Jose3"/>
    <m/>
    <m/>
    <m/>
    <x v="349"/>
    <s v="Service cambio de aceite y filtros. Desarmar distribución completa con bomba. Colocar Kit nuevo distribución con bomba. Cambiar correa poliv."/>
    <m/>
    <s v="Filtro aire"/>
    <s v="Taller"/>
    <n v="2688"/>
    <m/>
    <n v="1.1577380952380953"/>
    <n v="1"/>
    <n v="5800"/>
    <n v="5800"/>
    <m/>
    <m/>
    <n v="0"/>
    <n v="0"/>
    <n v="2688"/>
    <n v="0"/>
    <n v="0"/>
    <n v="0"/>
    <n v="0"/>
  </r>
  <r>
    <x v="164"/>
    <n v="4"/>
    <x v="45"/>
    <x v="117"/>
    <s v="1362Eracci Jose4"/>
    <m/>
    <m/>
    <m/>
    <x v="350"/>
    <s v="Service cambio de aceite y filtros. Desarmar distribución completa con bomba. Colocar Kit nuevo distribución con bomba. Cambiar correa poliv. Liquido refrigerante. Control tren delantero. Puesta a punto."/>
    <m/>
    <s v="Correa poliv"/>
    <s v="Taller"/>
    <n v="10890"/>
    <m/>
    <n v="0.2"/>
    <n v="1"/>
    <n v="13068"/>
    <n v="13068"/>
    <n v="1"/>
    <n v="85000"/>
    <n v="85000"/>
    <n v="85000"/>
    <n v="10890"/>
    <n v="0"/>
    <n v="0"/>
    <n v="0"/>
    <n v="0"/>
  </r>
  <r>
    <x v="164"/>
    <n v="5"/>
    <x v="45"/>
    <x v="117"/>
    <s v="1362Eracci Jose5"/>
    <m/>
    <m/>
    <m/>
    <x v="149"/>
    <s v="Service cambio de aceite y filtros. Desarmar distribución completa con bomba. Colocar Kit nuevo distribución con bomba. Cambiar correa poliv. Liquido refrigerante. Control tren delantero. Puesta a punto. Armado total."/>
    <m/>
    <s v="Filtro Pólen"/>
    <s v="Taller"/>
    <n v="2427"/>
    <m/>
    <n v="0.40090646889163578"/>
    <n v="1"/>
    <n v="3400"/>
    <n v="3400"/>
    <m/>
    <m/>
    <n v="0"/>
    <n v="85000"/>
    <n v="2427"/>
    <n v="0"/>
    <n v="0"/>
    <n v="0"/>
    <n v="0"/>
  </r>
  <r>
    <x v="164"/>
    <n v="6"/>
    <x v="45"/>
    <x v="117"/>
    <s v="1362Eracci Jose6"/>
    <m/>
    <m/>
    <m/>
    <x v="4"/>
    <s v="Service cambio de aceite y filtros. Desarmar distribución completa con bomba. Colocar Kit nuevo distribución con bomba. Cambiar correa poliv. Liquido refrigerante. Control tren delantero. Puesta a punto. Armado total. "/>
    <m/>
    <s v="Kit distribución"/>
    <s v="Taller"/>
    <n v="53750"/>
    <m/>
    <n v="0.2"/>
    <n v="1"/>
    <n v="64500"/>
    <n v="64500"/>
    <m/>
    <m/>
    <n v="0"/>
    <n v="85000"/>
    <n v="53750"/>
    <n v="0"/>
    <n v="0"/>
    <n v="0"/>
    <n v="0"/>
  </r>
  <r>
    <x v="164"/>
    <n v="7"/>
    <x v="45"/>
    <x v="117"/>
    <s v="1362Eracci Jose7"/>
    <m/>
    <m/>
    <m/>
    <x v="4"/>
    <s v="Service cambio de aceite y filtros. Desarmar distribución completa con bomba. Colocar Kit nuevo distribución con bomba. Cambiar correa poliv. Liquido refrigerante. Control tren delantero. Puesta a punto. Armado total.  "/>
    <m/>
    <s v="Bomba de agua"/>
    <s v="Taller"/>
    <n v="30333.333333333336"/>
    <m/>
    <n v="0.2"/>
    <n v="1"/>
    <n v="36400"/>
    <n v="36400"/>
    <m/>
    <m/>
    <n v="0"/>
    <n v="85000"/>
    <n v="30333.333333333336"/>
    <n v="0"/>
    <n v="0"/>
    <n v="0"/>
    <n v="0"/>
  </r>
  <r>
    <x v="164"/>
    <n v="8"/>
    <x v="45"/>
    <x v="117"/>
    <s v="1362Eracci Jose8"/>
    <m/>
    <m/>
    <m/>
    <x v="4"/>
    <s v="Service cambio de aceite y filtros. Desarmar distribución completa con bomba. Colocar Kit nuevo distribución con bomba. Cambiar correa poliv. Liquido refrigerante. Control tren delantero. Puesta a punto. Armado total.   "/>
    <m/>
    <s v="Liquido refrigerante ."/>
    <s v="Taller"/>
    <n v="1873.8"/>
    <m/>
    <n v="0.60102465577969899"/>
    <n v="1.5"/>
    <n v="3000"/>
    <n v="4500"/>
    <m/>
    <m/>
    <n v="0"/>
    <n v="85000"/>
    <n v="2810.7"/>
    <n v="0"/>
    <n v="0"/>
    <n v="0"/>
    <n v="0"/>
  </r>
  <r>
    <x v="164"/>
    <n v="9"/>
    <x v="45"/>
    <x v="117"/>
    <s v="1362Eracci Jose9"/>
    <m/>
    <m/>
    <m/>
    <x v="4"/>
    <s v="Service cambio de aceite y filtros. Desarmar distribución completa con bomba. Colocar Kit nuevo distribución con bomba. Cambiar correa poliv. Liquido refrigerante. Control tren delantero. Puesta a punto. Armado total.    "/>
    <m/>
    <s v="Foco stop trasero izquierdo"/>
    <s v="Taller"/>
    <n v="1541.6666666666667"/>
    <m/>
    <n v="0.2"/>
    <n v="1"/>
    <n v="1850"/>
    <n v="1850"/>
    <m/>
    <m/>
    <n v="0"/>
    <n v="85000"/>
    <n v="1541.6666666666667"/>
    <n v="0"/>
    <n v="0"/>
    <n v="0"/>
    <n v="0"/>
  </r>
  <r>
    <x v="165"/>
    <n v="1"/>
    <x v="46"/>
    <x v="118"/>
    <s v="1363Bilinski Miguel1"/>
    <s v="AE032VP"/>
    <s v="Renault Oroch"/>
    <n v="72616"/>
    <x v="6"/>
    <s v="Service cambio de aceite y filtros."/>
    <s v="Emanuel"/>
    <s v="Aceite motor 10w40"/>
    <s v="Taller"/>
    <n v="1527"/>
    <s v="Service"/>
    <n v="1.4230517354289456"/>
    <n v="4.5"/>
    <n v="3700"/>
    <n v="16650"/>
    <m/>
    <m/>
    <n v="0"/>
    <n v="0"/>
    <n v="6871.5"/>
    <n v="11346"/>
    <n v="35350"/>
    <n v="30500"/>
    <n v="65850"/>
  </r>
  <r>
    <x v="165"/>
    <n v="2"/>
    <x v="46"/>
    <x v="118"/>
    <s v="1363Bilinski Miguel2"/>
    <m/>
    <m/>
    <m/>
    <x v="7"/>
    <s v="Service cambio de aceite y filtros. Control del vehículo."/>
    <m/>
    <s v="Filtro aceite"/>
    <s v="Taller"/>
    <n v="2016"/>
    <m/>
    <n v="1.1825396825396826"/>
    <n v="1"/>
    <n v="4400"/>
    <n v="4400"/>
    <m/>
    <m/>
    <n v="0"/>
    <n v="0"/>
    <n v="2016"/>
    <n v="0"/>
    <n v="0"/>
    <n v="0"/>
    <n v="0"/>
  </r>
  <r>
    <x v="165"/>
    <n v="3"/>
    <x v="46"/>
    <x v="118"/>
    <s v="1363Bilinski Miguel3"/>
    <m/>
    <m/>
    <m/>
    <x v="4"/>
    <s v="Service cambio de aceite y filtros. Control del vehículo. "/>
    <m/>
    <s v="Filtro aire"/>
    <s v="Taller"/>
    <n v="2688"/>
    <m/>
    <n v="1.4553571428571428"/>
    <n v="1"/>
    <n v="6600"/>
    <n v="6600"/>
    <n v="1"/>
    <n v="30500"/>
    <n v="30500"/>
    <n v="30500"/>
    <n v="2688"/>
    <n v="0"/>
    <n v="0"/>
    <n v="0"/>
    <n v="0"/>
  </r>
  <r>
    <x v="165"/>
    <n v="4"/>
    <x v="46"/>
    <x v="118"/>
    <s v="1363Bilinski Miguel4"/>
    <m/>
    <m/>
    <m/>
    <x v="4"/>
    <s v="Service cambio de aceite y filtros. Control del vehículo.  "/>
    <m/>
    <s v="Filtro nafta"/>
    <s v="Taller"/>
    <n v="2688"/>
    <m/>
    <n v="0.45089285714285715"/>
    <n v="1"/>
    <n v="3900"/>
    <n v="3900"/>
    <m/>
    <m/>
    <n v="0"/>
    <n v="30500"/>
    <n v="2688"/>
    <n v="0"/>
    <n v="0"/>
    <n v="0"/>
    <n v="0"/>
  </r>
  <r>
    <x v="165"/>
    <n v="5"/>
    <x v="46"/>
    <x v="118"/>
    <s v="1363Bilinski Miguel5"/>
    <m/>
    <m/>
    <m/>
    <x v="4"/>
    <s v="Service cambio de aceite y filtros. Control del vehículo.   "/>
    <m/>
    <s v="Filtro pólen"/>
    <s v="Taller"/>
    <n v="2427"/>
    <m/>
    <n v="0.56571899464359288"/>
    <n v="1"/>
    <n v="3800"/>
    <n v="3800"/>
    <m/>
    <m/>
    <n v="0"/>
    <n v="30500"/>
    <n v="2427"/>
    <n v="0"/>
    <n v="0"/>
    <n v="0"/>
    <n v="0"/>
  </r>
  <r>
    <x v="166"/>
    <n v="1"/>
    <x v="46"/>
    <x v="119"/>
    <s v="1364Toyos Pato1"/>
    <s v="OJQ515"/>
    <s v="Peugeot partner"/>
    <n v="85072"/>
    <x v="351"/>
    <s v="Remplazo de cuerpo mariposa, electrónico."/>
    <s v="Pablo"/>
    <s v="cuerpo mariposa electrónico"/>
    <s v="Mercado Libre"/>
    <m/>
    <s v="Motor"/>
    <m/>
    <n v="1"/>
    <n v="0"/>
    <n v="0"/>
    <n v="1"/>
    <n v="15000"/>
    <n v="15000"/>
    <n v="15000"/>
    <n v="0"/>
    <n v="103000"/>
    <n v="104000"/>
    <n v="15000"/>
    <n v="119000"/>
  </r>
  <r>
    <x v="166"/>
    <n v="2"/>
    <x v="46"/>
    <x v="120"/>
    <s v="1364Pato Toyos2"/>
    <s v="OJQ515"/>
    <s v="Peugeot partner"/>
    <n v="85072"/>
    <x v="352"/>
    <s v="Remplazo de cuerpo mariposa, electrónico. Remplazo de cuerpo mariposa electrónico."/>
    <m/>
    <s v="Cuerpo mariposa electrónico"/>
    <s v="Mercado Libre"/>
    <n v="103000"/>
    <m/>
    <n v="9.7087378640776691E-3"/>
    <n v="1"/>
    <n v="104000"/>
    <n v="104000"/>
    <m/>
    <m/>
    <n v="0"/>
    <n v="15000"/>
    <n v="103000"/>
    <n v="0"/>
    <n v="0"/>
    <n v="0"/>
    <n v="0"/>
  </r>
  <r>
    <x v="166"/>
    <n v="3"/>
    <x v="46"/>
    <x v="120"/>
    <s v="1364Pato Toyos3"/>
    <m/>
    <m/>
    <m/>
    <x v="353"/>
    <s v="Remplazo de cuerpo mariposa, electrónico. Remplazo de cuerpo mariposa electrónico. Scanear  vehículo borrar fallas de averia."/>
    <m/>
    <m/>
    <m/>
    <m/>
    <m/>
    <m/>
    <m/>
    <m/>
    <n v="0"/>
    <m/>
    <m/>
    <n v="0"/>
    <n v="15000"/>
    <n v="0"/>
    <n v="0"/>
    <n v="0"/>
    <n v="0"/>
    <n v="0"/>
  </r>
  <r>
    <x v="167"/>
    <n v="1"/>
    <x v="46"/>
    <x v="121"/>
    <s v="1365Dellafiore Mariano1"/>
    <s v="LWY389"/>
    <s v="Peugeot 207"/>
    <n v="158526"/>
    <x v="354"/>
    <s v="Control tren delantero. Cambiar bieleta barra estabilizadora lado derecho."/>
    <s v="Walter"/>
    <s v="Bieleta"/>
    <s v="Rep Serrano"/>
    <n v="6882.4800000000005"/>
    <s v="Otros"/>
    <n v="0.2658227848101265"/>
    <n v="1"/>
    <n v="8712"/>
    <n v="8712"/>
    <n v="1"/>
    <n v="10000"/>
    <n v="10000"/>
    <n v="10000"/>
    <n v="6882.4800000000005"/>
    <n v="6882.4800000000005"/>
    <n v="8712"/>
    <n v="10000"/>
    <n v="18712"/>
  </r>
  <r>
    <x v="168"/>
    <n v="1"/>
    <x v="47"/>
    <x v="52"/>
    <s v="1366Municipalidad Laboulaye1"/>
    <m/>
    <s v="Susuki Fun"/>
    <m/>
    <x v="355"/>
    <s v="Cambiar punta reguladora de cable selector de cambio."/>
    <m/>
    <m/>
    <m/>
    <m/>
    <s v="Otros"/>
    <m/>
    <m/>
    <m/>
    <n v="0"/>
    <n v="1"/>
    <n v="15000"/>
    <n v="15000"/>
    <n v="15000"/>
    <n v="0"/>
    <n v="0"/>
    <n v="0"/>
    <n v="15000"/>
    <n v="15000"/>
  </r>
  <r>
    <x v="168"/>
    <n v="2"/>
    <x v="47"/>
    <x v="52"/>
    <s v="1366Municipalidad Laboulaye2"/>
    <m/>
    <m/>
    <m/>
    <x v="356"/>
    <s v="Cambiar punta reguladora de cable selector de cambio. Regular entrada de cambios."/>
    <m/>
    <m/>
    <m/>
    <m/>
    <m/>
    <m/>
    <m/>
    <m/>
    <n v="0"/>
    <m/>
    <m/>
    <n v="0"/>
    <n v="15000"/>
    <n v="0"/>
    <n v="0"/>
    <n v="0"/>
    <n v="0"/>
    <n v="0"/>
  </r>
  <r>
    <x v="169"/>
    <n v="1"/>
    <x v="47"/>
    <x v="122"/>
    <s v="1367Yili Florencia1"/>
    <s v="HLX329"/>
    <s v="Peugeot 206"/>
    <n v="86284"/>
    <x v="357"/>
    <s v="Auxilio. Service cambio de aceite y filtros."/>
    <s v="Ema y Walter"/>
    <s v="Aceite motor 15w40"/>
    <s v="Taller"/>
    <n v="1315.8"/>
    <s v="Service"/>
    <n v="0.89998480012159909"/>
    <n v="4"/>
    <n v="2500"/>
    <n v="10000"/>
    <m/>
    <m/>
    <n v="0"/>
    <n v="0"/>
    <n v="5263.2"/>
    <n v="35223"/>
    <n v="56014"/>
    <n v="47500"/>
    <n v="103514"/>
  </r>
  <r>
    <x v="169"/>
    <n v="2"/>
    <x v="47"/>
    <x v="122"/>
    <s v="1367Yili Florencia2"/>
    <m/>
    <m/>
    <m/>
    <x v="358"/>
    <s v="Auxilio. Service cambio de aceite y filtros. Cambio de correa poliv."/>
    <m/>
    <s v="Filtro aceite OC100"/>
    <s v="Taller"/>
    <n v="1986"/>
    <m/>
    <n v="0.91339375629405839"/>
    <n v="1"/>
    <n v="3800"/>
    <n v="3800"/>
    <m/>
    <m/>
    <n v="0"/>
    <n v="0"/>
    <n v="1986"/>
    <n v="0"/>
    <n v="0"/>
    <n v="0"/>
    <n v="0"/>
  </r>
  <r>
    <x v="169"/>
    <n v="3"/>
    <x v="47"/>
    <x v="122"/>
    <s v="1367Yili Florencia3"/>
    <m/>
    <m/>
    <m/>
    <x v="359"/>
    <s v="Auxilio. Service cambio de aceite y filtros. Cambio de correa poliv. Cambiar bieleta barra estabilizadora lado derecho control tren delantero."/>
    <m/>
    <s v="Filtro aire 1444WK"/>
    <s v="Taller"/>
    <n v="2688"/>
    <m/>
    <n v="0.82291666666666663"/>
    <n v="1"/>
    <n v="4900"/>
    <n v="4900"/>
    <m/>
    <m/>
    <n v="0"/>
    <n v="0"/>
    <n v="2688"/>
    <n v="0"/>
    <n v="0"/>
    <n v="0"/>
    <n v="0"/>
  </r>
  <r>
    <x v="169"/>
    <n v="4"/>
    <x v="47"/>
    <x v="122"/>
    <s v="1367Yili Florencia4"/>
    <m/>
    <m/>
    <m/>
    <x v="360"/>
    <s v="Auxilio. Service cambio de aceite y filtros. Cambio de correa poliv. Cambiar bieleta barra estabilizadora lado derecho control tren delantero. Control de perfecto funcionamiento de correa poliv."/>
    <m/>
    <s v="Filtro pólen LA57"/>
    <s v="Taller"/>
    <n v="2022"/>
    <m/>
    <n v="0.63204747774480707"/>
    <n v="1"/>
    <n v="3300"/>
    <n v="3300"/>
    <n v="1"/>
    <n v="47500"/>
    <n v="47500"/>
    <n v="47500"/>
    <n v="2022"/>
    <n v="0"/>
    <n v="0"/>
    <n v="0"/>
    <n v="0"/>
  </r>
  <r>
    <x v="169"/>
    <n v="5"/>
    <x v="47"/>
    <x v="122"/>
    <s v="1367Yili Florencia5"/>
    <m/>
    <m/>
    <m/>
    <x v="4"/>
    <s v="Auxilio. Service cambio de aceite y filtros. Cambio de correa poliv. Cambiar bieleta barra estabilizadora lado derecho control tren delantero. Control de perfecto funcionamiento de correa poliv. "/>
    <m/>
    <s v="Filtro gasoil KX84D"/>
    <s v="Barotto"/>
    <n v="6240"/>
    <m/>
    <n v="0.25"/>
    <n v="1"/>
    <n v="7800"/>
    <n v="7800"/>
    <m/>
    <m/>
    <n v="0"/>
    <n v="47500"/>
    <n v="6240"/>
    <n v="0"/>
    <n v="0"/>
    <n v="0"/>
    <n v="0"/>
  </r>
  <r>
    <x v="169"/>
    <n v="6"/>
    <x v="47"/>
    <x v="122"/>
    <s v="1367Yili Florencia6"/>
    <m/>
    <m/>
    <m/>
    <x v="4"/>
    <s v="Auxilio. Service cambio de aceite y filtros. Cambio de correa poliv. Cambiar bieleta barra estabilizadora lado derecho control tren delantero. Control de perfecto funcionamiento de correa poliv.  "/>
    <m/>
    <s v="Bieleta"/>
    <s v="Barotto"/>
    <n v="8000"/>
    <m/>
    <n v="0.25"/>
    <n v="1"/>
    <n v="10000"/>
    <n v="10000"/>
    <m/>
    <m/>
    <n v="0"/>
    <n v="47500"/>
    <n v="8000"/>
    <n v="0"/>
    <n v="0"/>
    <n v="0"/>
    <n v="0"/>
  </r>
  <r>
    <x v="169"/>
    <n v="7"/>
    <x v="47"/>
    <x v="122"/>
    <s v="1367Yili Florencia7"/>
    <m/>
    <m/>
    <m/>
    <x v="4"/>
    <s v="Auxilio. Service cambio de aceite y filtros. Cambio de correa poliv. Cambiar bieleta barra estabilizadora lado derecho control tren delantero. Control de perfecto funcionamiento de correa poliv.   "/>
    <m/>
    <s v="correa poliv"/>
    <s v="Barotto"/>
    <n v="12971.2"/>
    <m/>
    <n v="0.24999999999999992"/>
    <n v="1"/>
    <n v="16214"/>
    <n v="16214"/>
    <m/>
    <m/>
    <n v="0"/>
    <n v="47500"/>
    <n v="12971.2"/>
    <n v="0"/>
    <n v="0"/>
    <n v="0"/>
    <n v="0"/>
  </r>
  <r>
    <x v="170"/>
    <n v="1"/>
    <x v="47"/>
    <x v="15"/>
    <s v="1368Rodriguez Jorge1"/>
    <m/>
    <m/>
    <m/>
    <x v="361"/>
    <s v="Chequeo general."/>
    <s v="Pablo"/>
    <s v="Kit distribución Mopar OEM"/>
    <s v="Cliente"/>
    <m/>
    <m/>
    <m/>
    <n v="1"/>
    <n v="0"/>
    <n v="0"/>
    <n v="1"/>
    <n v="30000"/>
    <n v="30000"/>
    <n v="30000"/>
    <n v="0"/>
    <n v="0"/>
    <n v="0"/>
    <n v="30000"/>
    <n v="30000"/>
  </r>
  <r>
    <x v="170"/>
    <n v="2"/>
    <x v="47"/>
    <x v="15"/>
    <s v="1368Rodriguez Jorge2"/>
    <s v="AA255TK"/>
    <s v="Fiat Siena"/>
    <n v="87575"/>
    <x v="362"/>
    <s v="Chequeo general. Cambio de correa y tensor distribución s/bomba."/>
    <m/>
    <m/>
    <m/>
    <m/>
    <m/>
    <m/>
    <m/>
    <m/>
    <n v="0"/>
    <m/>
    <m/>
    <n v="0"/>
    <n v="30000"/>
    <n v="0"/>
    <n v="0"/>
    <n v="0"/>
    <n v="0"/>
    <n v="0"/>
  </r>
  <r>
    <x v="170"/>
    <n v="3"/>
    <x v="47"/>
    <x v="15"/>
    <s v="1368Rodriguez Jorge3"/>
    <m/>
    <m/>
    <m/>
    <x v="361"/>
    <s v="Chequeo general. Cambio de correa y tensor distribución s/bomba. Chequeo general."/>
    <m/>
    <m/>
    <m/>
    <m/>
    <m/>
    <m/>
    <m/>
    <m/>
    <n v="0"/>
    <m/>
    <m/>
    <n v="0"/>
    <n v="30000"/>
    <n v="0"/>
    <n v="0"/>
    <n v="0"/>
    <n v="0"/>
    <n v="0"/>
  </r>
  <r>
    <x v="171"/>
    <n v="1"/>
    <x v="48"/>
    <x v="1"/>
    <s v="1369Transporte Palloni1"/>
    <s v="NHL703"/>
    <s v="Renault Kangoo"/>
    <m/>
    <x v="363"/>
    <s v="Desarmar distribución ."/>
    <m/>
    <m/>
    <m/>
    <m/>
    <m/>
    <m/>
    <m/>
    <m/>
    <n v="0"/>
    <m/>
    <m/>
    <n v="0"/>
    <n v="0"/>
    <n v="0"/>
    <n v="0"/>
    <n v="0"/>
    <n v="0"/>
    <n v="0"/>
  </r>
  <r>
    <x v="171"/>
    <n v="2"/>
    <x v="48"/>
    <x v="1"/>
    <s v="1369Transporte Palloni2"/>
    <m/>
    <m/>
    <m/>
    <x v="364"/>
    <s v="Desarmar distribución . Sacar tapa de válvula. Pulir apoyo retenes en árbol de levas."/>
    <m/>
    <m/>
    <m/>
    <m/>
    <m/>
    <m/>
    <m/>
    <m/>
    <n v="0"/>
    <m/>
    <m/>
    <n v="0"/>
    <n v="0"/>
    <n v="0"/>
    <n v="0"/>
    <n v="0"/>
    <n v="0"/>
    <n v="0"/>
  </r>
  <r>
    <x v="171"/>
    <n v="3"/>
    <x v="48"/>
    <x v="1"/>
    <s v="1369Transporte Palloni3"/>
    <m/>
    <m/>
    <m/>
    <x v="365"/>
    <s v="Desarmar distribución . Sacar tapa de válvula. Pulir apoyo retenes en árbol de levas. Armar y colocar retenes nuevos en árbol de levas. "/>
    <m/>
    <m/>
    <m/>
    <m/>
    <m/>
    <m/>
    <m/>
    <m/>
    <n v="0"/>
    <m/>
    <m/>
    <n v="0"/>
    <n v="0"/>
    <n v="0"/>
    <n v="0"/>
    <n v="0"/>
    <n v="0"/>
    <n v="0"/>
  </r>
  <r>
    <x v="171"/>
    <n v="4"/>
    <x v="48"/>
    <x v="1"/>
    <s v="1369Transporte Palloni4"/>
    <m/>
    <m/>
    <m/>
    <x v="366"/>
    <s v="Desarmar distribución . Sacar tapa de válvula. Pulir apoyo retenes en árbol de levas. Armar y colocar retenes nuevos en árbol de levas.  Poner a punto distribución con herramientas."/>
    <s v="Pablo"/>
    <m/>
    <m/>
    <m/>
    <s v="Distribución"/>
    <m/>
    <m/>
    <m/>
    <n v="0"/>
    <m/>
    <m/>
    <n v="0"/>
    <n v="0"/>
    <n v="0"/>
    <n v="0"/>
    <n v="0"/>
    <n v="0"/>
    <n v="0"/>
  </r>
  <r>
    <x v="172"/>
    <n v="1"/>
    <x v="48"/>
    <x v="123"/>
    <s v="1370Anastasi Dario1"/>
    <s v="GVY959"/>
    <s v="Peugeot Partner"/>
    <n v="170927"/>
    <x v="367"/>
    <s v="Revisar tren delantero."/>
    <m/>
    <m/>
    <m/>
    <m/>
    <m/>
    <m/>
    <m/>
    <m/>
    <n v="0"/>
    <m/>
    <m/>
    <n v="0"/>
    <n v="0"/>
    <n v="0"/>
    <n v="10500"/>
    <n v="16400"/>
    <n v="30000"/>
    <n v="46400"/>
  </r>
  <r>
    <x v="172"/>
    <n v="2"/>
    <x v="48"/>
    <x v="123"/>
    <s v="1370Anastasi Dario2"/>
    <m/>
    <m/>
    <m/>
    <x v="20"/>
    <s v="Revisar tren delantero. Desarmar suspensión lado derecho. "/>
    <m/>
    <m/>
    <m/>
    <m/>
    <m/>
    <m/>
    <m/>
    <m/>
    <n v="0"/>
    <m/>
    <m/>
    <n v="0"/>
    <n v="0"/>
    <n v="0"/>
    <n v="0"/>
    <n v="0"/>
    <n v="0"/>
    <n v="0"/>
  </r>
  <r>
    <x v="172"/>
    <n v="3"/>
    <x v="48"/>
    <x v="123"/>
    <s v="1370Anastasi Dario3"/>
    <m/>
    <m/>
    <m/>
    <x v="368"/>
    <s v="Revisar tren delantero. Desarmar suspensión lado derecho.  Sacar parrilla de suspensión."/>
    <m/>
    <m/>
    <m/>
    <m/>
    <m/>
    <m/>
    <m/>
    <m/>
    <n v="0"/>
    <m/>
    <m/>
    <n v="0"/>
    <n v="0"/>
    <n v="0"/>
    <n v="0"/>
    <n v="0"/>
    <n v="0"/>
    <n v="0"/>
  </r>
  <r>
    <x v="172"/>
    <n v="4"/>
    <x v="48"/>
    <x v="123"/>
    <s v="1370Anastasi Dario4"/>
    <m/>
    <m/>
    <m/>
    <x v="369"/>
    <s v="Revisar tren delantero. Desarmar suspensión lado derecho.  Sacar parrilla de suspensión. Reparar con buje parte delantero nuevo. Armado total. Regulación de convergencia."/>
    <m/>
    <s v="Medios bujes de parrilla de suspensión (ICSQ221)"/>
    <s v="Taller"/>
    <n v="3166.666666666667"/>
    <m/>
    <n v="0.2"/>
    <n v="2"/>
    <n v="3800"/>
    <n v="7600"/>
    <n v="1"/>
    <n v="30000"/>
    <n v="30000"/>
    <n v="30000"/>
    <n v="6333.3333333333339"/>
    <n v="0"/>
    <n v="0"/>
    <n v="0"/>
    <n v="0"/>
  </r>
  <r>
    <x v="172"/>
    <n v="5"/>
    <x v="48"/>
    <x v="123"/>
    <s v="1370Anastasi Dario5"/>
    <m/>
    <m/>
    <m/>
    <x v="370"/>
    <s v="Revisar tren delantero. Desarmar suspensión lado derecho.  Sacar parrilla de suspensión. Reparar con buje parte delantero nuevo. Armado total. Regulación de convergencia. Cambiar bieleta de barra estabilizadora lado izquierdo."/>
    <s v="Emanuel - walter"/>
    <s v="Bieleta barra estabilizadora (TEKNOROT1246)"/>
    <s v="Taller"/>
    <n v="7333.3333333333339"/>
    <s v="Otros"/>
    <n v="0.2"/>
    <n v="1"/>
    <n v="8800"/>
    <n v="8800"/>
    <m/>
    <m/>
    <n v="0"/>
    <n v="30000"/>
    <n v="7333.3333333333339"/>
    <n v="0"/>
    <n v="0"/>
    <n v="0"/>
    <n v="0"/>
  </r>
  <r>
    <x v="173"/>
    <n v="1"/>
    <x v="49"/>
    <x v="124"/>
    <s v="1371Perviú Jorge1"/>
    <s v="KQQ222"/>
    <s v="Audi Q5 2.0 tfsi"/>
    <n v="132398"/>
    <x v="371"/>
    <s v="Desarmar frente de vehículo. Radiadores, electro etc."/>
    <s v="Pablo"/>
    <s v="Comisión a Rio IV"/>
    <s v="Morales"/>
    <n v="8000"/>
    <s v="Otros"/>
    <n v="0"/>
    <n v="1"/>
    <n v="8000"/>
    <n v="8000"/>
    <n v="1"/>
    <n v="260000"/>
    <n v="260000"/>
    <n v="260000"/>
    <n v="8000"/>
    <n v="87371.45"/>
    <n v="112600"/>
    <n v="260000"/>
    <n v="372600"/>
  </r>
  <r>
    <x v="173"/>
    <n v="2"/>
    <x v="49"/>
    <x v="124"/>
    <s v="1371Perviú Jorge2"/>
    <m/>
    <m/>
    <m/>
    <x v="372"/>
    <s v="Desarmar frente de vehículo. Radiadores, electro etc. Sacar tapa de cilindros limpieza de roscas en block y de superficie de block."/>
    <m/>
    <s v="Garganta OEM 06H121132H"/>
    <s v="Barotto"/>
    <n v="16640"/>
    <m/>
    <n v="0.25"/>
    <n v="1"/>
    <n v="20800"/>
    <n v="20800"/>
    <m/>
    <m/>
    <n v="0"/>
    <n v="260000"/>
    <n v="16640"/>
    <n v="0"/>
    <n v="0"/>
    <n v="0"/>
    <n v="0"/>
  </r>
  <r>
    <x v="173"/>
    <n v="3"/>
    <x v="49"/>
    <x v="124"/>
    <s v="1371Perviú Jorge3"/>
    <m/>
    <m/>
    <m/>
    <x v="373"/>
    <s v="Desarmar frente de vehículo. Radiadores, electro etc. Sacar tapa de cilindros limpieza de roscas en block y de superficie de block. Colocar tapa de cilindro rectificada con juntas y bulones nuevos."/>
    <m/>
    <s v="Guía distribución OEM 06H109509Q"/>
    <s v="Barotto"/>
    <n v="18000"/>
    <m/>
    <n v="0.25"/>
    <n v="1"/>
    <n v="22500"/>
    <n v="22500"/>
    <m/>
    <m/>
    <n v="0"/>
    <n v="260000"/>
    <n v="18000"/>
    <n v="0"/>
    <n v="0"/>
    <n v="0"/>
    <n v="0"/>
  </r>
  <r>
    <x v="173"/>
    <n v="4"/>
    <x v="49"/>
    <x v="124"/>
    <s v="1371Perviú Jorge4"/>
    <m/>
    <m/>
    <m/>
    <x v="374"/>
    <s v="Desarmar frente de vehículo. Radiadores, electro etc. Sacar tapa de cilindros limpieza de roscas en block y de superficie de block. Colocar tapa de cilindro rectificada con juntas y bulones nuevos. Limpieza de admisión y armado con inyectores nuevos."/>
    <m/>
    <s v="Junta BBA alta presión OEM"/>
    <s v="Barotto"/>
    <n v="15600"/>
    <m/>
    <n v="0.25"/>
    <n v="1"/>
    <n v="19500"/>
    <n v="19500"/>
    <m/>
    <m/>
    <n v="0"/>
    <n v="260000"/>
    <n v="15600"/>
    <n v="0"/>
    <n v="0"/>
    <n v="0"/>
    <n v="0"/>
  </r>
  <r>
    <x v="173"/>
    <n v="5"/>
    <x v="49"/>
    <x v="124"/>
    <s v="1371Perviú Jorge5"/>
    <m/>
    <m/>
    <m/>
    <x v="375"/>
    <s v="Desarmar frente de vehículo. Radiadores, electro etc. Sacar tapa de cilindros limpieza de roscas en block y de superficie de block. Colocar tapa de cilindro rectificada con juntas y bulones nuevos. Limpieza de admisión y armado con inyectores nuevos. Poner apunto distribución con herramientas. Armado del mismo con guía y juntas de tapa de distribución nueva."/>
    <m/>
    <s v="Polea tensora poliv INA"/>
    <s v="Barotto"/>
    <n v="12480"/>
    <m/>
    <n v="0.25"/>
    <n v="1"/>
    <n v="15600"/>
    <n v="15600"/>
    <m/>
    <m/>
    <n v="0"/>
    <n v="260000"/>
    <n v="12480"/>
    <n v="0"/>
    <n v="0"/>
    <n v="0"/>
    <n v="0"/>
  </r>
  <r>
    <x v="173"/>
    <n v="6"/>
    <x v="49"/>
    <x v="124"/>
    <s v="1371Perviú Jorge6"/>
    <m/>
    <m/>
    <m/>
    <x v="376"/>
    <s v="Desarmar frente de vehículo. Radiadores, electro etc. Sacar tapa de cilindros limpieza de roscas en block y de superficie de block. Colocar tapa de cilindro rectificada con juntas y bulones nuevos. Limpieza de admisión y armado con inyectores nuevos. Poner apunto distribución con herramientas. Armado del mismo con guía y juntas de tapa de distribución nueva. Cambio de aceite y filtro, cambiar garganta de agua trasera de tapa de cilindro, junta de bomba de alta presión."/>
    <m/>
    <s v="Correa poliv 6PK 1580"/>
    <s v="Barotto"/>
    <n v="14240"/>
    <m/>
    <n v="0.25"/>
    <n v="1"/>
    <n v="17800"/>
    <n v="17800"/>
    <m/>
    <m/>
    <n v="0"/>
    <n v="260000"/>
    <n v="14240"/>
    <n v="0"/>
    <n v="0"/>
    <n v="0"/>
    <n v="0"/>
  </r>
  <r>
    <x v="173"/>
    <n v="7"/>
    <x v="49"/>
    <x v="124"/>
    <s v="1371Perviú Jorge7"/>
    <m/>
    <m/>
    <m/>
    <x v="377"/>
    <s v="Desarmar frente de vehículo. Radiadores, electro etc. Sacar tapa de cilindros limpieza de roscas en block y de superficie de block. Colocar tapa de cilindro rectificada con juntas y bulones nuevos. Limpieza de admisión y armado con inyectores nuevos. Poner apunto distribución con herramientas. Armado del mismo con guía y juntas de tapa de distribución nueva. Cambio de aceite y filtro, cambiar garganta de agua trasera de tapa de cilindro, junta de bomba de alta presión. Cambio de aceite y filtro."/>
    <m/>
    <s v="Liquido refrigerante + agua destilada"/>
    <s v="Taller"/>
    <n v="2411.4499999999998"/>
    <m/>
    <n v="2.483381368056564"/>
    <n v="1"/>
    <n v="8400"/>
    <n v="8400"/>
    <m/>
    <m/>
    <n v="0"/>
    <n v="260000"/>
    <n v="2411.4499999999998"/>
    <n v="0"/>
    <n v="0"/>
    <n v="0"/>
    <n v="0"/>
  </r>
  <r>
    <x v="173"/>
    <n v="8"/>
    <x v="49"/>
    <x v="124"/>
    <s v="1371Perviú Jorge8"/>
    <m/>
    <m/>
    <m/>
    <x v="378"/>
    <s v="Desarmar frente de vehículo. Radiadores, electro etc. Sacar tapa de cilindros limpieza de roscas en block y de superficie de block. Colocar tapa de cilindro rectificada con juntas y bulones nuevos. Limpieza de admisión y armado con inyectores nuevos. Poner apunto distribución con herramientas. Armado del mismo con guía y juntas de tapa de distribución nueva. Cambio de aceite y filtro, cambiar garganta de agua trasera de tapa de cilindro, junta de bomba de alta presión. Cambio de aceite y filtro. Liquido refrigerante, purgado de circuito, puesta en marcha, controlar aceite de caja velocidad y diferencial delantero y trasero."/>
    <m/>
    <m/>
    <m/>
    <m/>
    <m/>
    <m/>
    <m/>
    <m/>
    <n v="0"/>
    <m/>
    <m/>
    <n v="0"/>
    <n v="260000"/>
    <n v="0"/>
    <n v="0"/>
    <n v="0"/>
    <n v="0"/>
    <n v="0"/>
  </r>
  <r>
    <x v="173"/>
    <n v="9"/>
    <x v="49"/>
    <x v="124"/>
    <s v="1371Perviú Jorge9"/>
    <m/>
    <m/>
    <m/>
    <x v="4"/>
    <s v="Desarmar frente de vehículo. Radiadores, electro etc. Sacar tapa de cilindros limpieza de roscas en block y de superficie de block. Colocar tapa de cilindro rectificada con juntas y bulones nuevos. Limpieza de admisión y armado con inyectores nuevos. Poner apunto distribución con herramientas. Armado del mismo con guía y juntas de tapa de distribución nueva. Cambio de aceite y filtro, cambiar garganta de agua trasera de tapa de cilindro, junta de bomba de alta presión. Cambio de aceite y filtro. Liquido refrigerante, purgado de circuito, puesta en marcha, controlar aceite de caja velocidad y diferencial delantero y trasero. "/>
    <m/>
    <m/>
    <m/>
    <m/>
    <m/>
    <m/>
    <m/>
    <m/>
    <n v="0"/>
    <m/>
    <m/>
    <n v="0"/>
    <n v="260000"/>
    <n v="0"/>
    <n v="0"/>
    <n v="0"/>
    <n v="0"/>
    <n v="0"/>
  </r>
  <r>
    <x v="174"/>
    <n v="1"/>
    <x v="49"/>
    <x v="105"/>
    <s v="1372Anconetani Teresa1"/>
    <s v="DKM593"/>
    <s v="Renault Clio"/>
    <n v="39048"/>
    <x v="379"/>
    <s v="Desarmar frente de vehículo, sacar radiador de agua, hacer reparar."/>
    <s v="Cristian"/>
    <s v="Bomba de agua"/>
    <s v="Rep Serrano"/>
    <n v="17980.400000000001"/>
    <s v="Otros"/>
    <n v="0.2658227848101265"/>
    <n v="1"/>
    <n v="22760"/>
    <n v="22760"/>
    <n v="1"/>
    <n v="30000"/>
    <n v="30000"/>
    <n v="30000"/>
    <n v="17980.400000000001"/>
    <n v="56531.850000000006"/>
    <n v="71960"/>
    <n v="30000"/>
    <n v="101960"/>
  </r>
  <r>
    <x v="174"/>
    <n v="2"/>
    <x v="49"/>
    <x v="105"/>
    <s v="1372Anconetani Teresa2"/>
    <m/>
    <m/>
    <m/>
    <x v="380"/>
    <s v="Desarmar frente de vehículo, sacar radiador de agua, hacer reparar. Armado total. Cambiar líquido refrigerante, purgado de circuito central de pérdida de agua y de correcto funcionamiento de electroventilador.desarmar parte derecha del vehículo."/>
    <m/>
    <s v="Liquido refrigerante + agua destilada"/>
    <s v="Taller"/>
    <n v="2411.4499999999998"/>
    <m/>
    <n v="2.483381368056564"/>
    <n v="1"/>
    <n v="8400"/>
    <n v="8400"/>
    <m/>
    <m/>
    <n v="0"/>
    <n v="30000"/>
    <n v="2411.4499999999998"/>
    <n v="0"/>
    <n v="0"/>
    <n v="0"/>
    <n v="0"/>
  </r>
  <r>
    <x v="174"/>
    <n v="3"/>
    <x v="49"/>
    <x v="105"/>
    <s v="1372Anconetani Teresa3"/>
    <m/>
    <m/>
    <m/>
    <x v="381"/>
    <s v="Desarmar frente de vehículo, sacar radiador de agua, hacer reparar. Armado total. Cambiar líquido refrigerante, purgado de circuito central de pérdida de agua y de correcto funcionamiento de electroventilador.desarmar parte derecha del vehículo. Cambiar bomba de agua . Armado total, dar ajuste correctode correa poliv."/>
    <m/>
    <s v="reparacion de radiador"/>
    <s v="Sergio Coria"/>
    <n v="31500"/>
    <m/>
    <n v="0.1111111111111111"/>
    <n v="1"/>
    <n v="35000"/>
    <n v="35000"/>
    <m/>
    <m/>
    <n v="0"/>
    <n v="30000"/>
    <n v="31500"/>
    <n v="0"/>
    <n v="0"/>
    <n v="0"/>
    <n v="0"/>
  </r>
  <r>
    <x v="174"/>
    <n v="4"/>
    <x v="49"/>
    <x v="105"/>
    <s v="1372Anconetani Teresa4"/>
    <m/>
    <m/>
    <m/>
    <x v="4"/>
    <s v="Desarmar frente de vehículo, sacar radiador de agua, hacer reparar. Armado total. Cambiar líquido refrigerante, purgado de circuito central de pérdida de agua y de correcto funcionamiento de electroventilador.desarmar parte derecha del vehículo. Cambiar bomba de agua . Armado total, dar ajuste correctode correa poliv. "/>
    <m/>
    <m/>
    <m/>
    <m/>
    <m/>
    <m/>
    <m/>
    <m/>
    <n v="0"/>
    <m/>
    <m/>
    <n v="0"/>
    <n v="30000"/>
    <n v="0"/>
    <n v="0"/>
    <n v="0"/>
    <n v="0"/>
    <n v="0"/>
  </r>
  <r>
    <x v="174"/>
    <n v="5"/>
    <x v="49"/>
    <x v="105"/>
    <s v="1372Anconetani Teresa5"/>
    <m/>
    <m/>
    <m/>
    <x v="4"/>
    <s v="Desarmar frente de vehículo, sacar radiador de agua, hacer reparar. Armado total. Cambiar líquido refrigerante, purgado de circuito central de pérdida de agua y de correcto funcionamiento de electroventilador.desarmar parte derecha del vehículo. Cambiar bomba de agua . Armado total, dar ajuste correctode correa poliv.  "/>
    <m/>
    <s v="Depósito refrigerante"/>
    <s v="Barotto"/>
    <n v="4640"/>
    <m/>
    <n v="0.25"/>
    <n v="1"/>
    <n v="5800"/>
    <n v="5800"/>
    <m/>
    <m/>
    <n v="0"/>
    <n v="30000"/>
    <n v="4640"/>
    <n v="0"/>
    <n v="0"/>
    <n v="0"/>
    <n v="0"/>
  </r>
  <r>
    <x v="175"/>
    <n v="1"/>
    <x v="49"/>
    <x v="119"/>
    <s v="1373Toyos Pato1"/>
    <s v="FRF869"/>
    <s v="Renault Master"/>
    <n v="336028"/>
    <x v="382"/>
    <s v=" Service cambio de aceite y filtros."/>
    <s v="Emanuel"/>
    <s v="Filtro aceite (8FO1405)Redfile"/>
    <s v="Taller"/>
    <n v="2016"/>
    <s v="Service"/>
    <n v="2.8690476190476191"/>
    <n v="1"/>
    <n v="7800"/>
    <n v="7800"/>
    <n v="1"/>
    <n v="61000"/>
    <n v="61000"/>
    <n v="61000"/>
    <n v="2016"/>
    <n v="52876.639999999999"/>
    <n v="99466"/>
    <n v="61000"/>
    <n v="160466"/>
  </r>
  <r>
    <x v="175"/>
    <n v="2"/>
    <x v="49"/>
    <x v="119"/>
    <s v="1373Toyos Pato2"/>
    <m/>
    <m/>
    <m/>
    <x v="383"/>
    <s v=" Service cambio de aceite y filtros. Agregar aceite a la caja de velocidad 75w80 ."/>
    <m/>
    <s v="Filtro gasoil (KX 218D)"/>
    <s v="Barotto"/>
    <n v="11840"/>
    <m/>
    <n v="0.25"/>
    <n v="1"/>
    <n v="14800"/>
    <n v="14800"/>
    <m/>
    <m/>
    <n v="0"/>
    <n v="61000"/>
    <n v="11840"/>
    <n v="0"/>
    <n v="0"/>
    <n v="0"/>
    <n v="0"/>
  </r>
  <r>
    <x v="175"/>
    <n v="3"/>
    <x v="49"/>
    <x v="119"/>
    <s v="1373Toyos Pato3"/>
    <m/>
    <m/>
    <m/>
    <x v="384"/>
    <s v=" Service cambio de aceite y filtros. Agregar aceite a la caja de velocidad 75w80 . Cambiar precap lado conductor."/>
    <m/>
    <s v="Filtro aire (LX876)"/>
    <s v="Barotto"/>
    <n v="6880"/>
    <m/>
    <n v="0.25"/>
    <n v="1"/>
    <n v="8600"/>
    <n v="8600"/>
    <m/>
    <m/>
    <n v="0"/>
    <n v="61000"/>
    <n v="6880"/>
    <n v="0"/>
    <n v="0"/>
    <n v="0"/>
    <n v="0"/>
  </r>
  <r>
    <x v="175"/>
    <n v="4"/>
    <x v="49"/>
    <x v="119"/>
    <s v="1373Toyos Pato4"/>
    <m/>
    <m/>
    <m/>
    <x v="385"/>
    <s v=" Service cambio de aceite y filtros. Agregar aceite a la caja de velocidad 75w80 . Cambiar precap lado conductor. Cambiar extremo lado derecho. Control tren delantero."/>
    <m/>
    <s v="Precap (44019)"/>
    <s v="Rep Serrano"/>
    <n v="8524.1"/>
    <m/>
    <n v="0.26582278481012656"/>
    <n v="1"/>
    <n v="10790"/>
    <n v="10790"/>
    <m/>
    <m/>
    <n v="0"/>
    <n v="61000"/>
    <n v="8524.1"/>
    <n v="0"/>
    <n v="0"/>
    <n v="0"/>
    <n v="0"/>
  </r>
  <r>
    <x v="175"/>
    <n v="5"/>
    <x v="49"/>
    <x v="119"/>
    <s v="1373Toyos Pato5"/>
    <m/>
    <m/>
    <m/>
    <x v="386"/>
    <s v=" Service cambio de aceite y filtros. Agregar aceite a la caja de velocidad 75w80 . Cambiar precap lado conductor. Cambiar extremo lado derecho. Control tren delantero. Regular convergencia. (dejar volante derecho)"/>
    <m/>
    <s v="Extremo (44084)"/>
    <s v="Rep Serrano"/>
    <n v="16689.54"/>
    <m/>
    <n v="0.2658227848101265"/>
    <n v="1"/>
    <n v="21126"/>
    <n v="21126"/>
    <m/>
    <m/>
    <n v="0"/>
    <n v="61000"/>
    <n v="16689.54"/>
    <n v="0"/>
    <n v="0"/>
    <n v="0"/>
    <n v="0"/>
  </r>
  <r>
    <x v="175"/>
    <n v="6"/>
    <x v="49"/>
    <x v="119"/>
    <s v="1373Toyos Pato6"/>
    <m/>
    <m/>
    <m/>
    <x v="4"/>
    <s v=" Service cambio de aceite y filtros. Agregar aceite a la caja de velocidad 75w80 . Cambiar precap lado conductor. Cambiar extremo lado derecho. Control tren delantero. Regular convergencia. (dejar volante derecho) "/>
    <m/>
    <s v="Aceite motor 10w40"/>
    <s v="Taller"/>
    <n v="1527"/>
    <m/>
    <n v="1.4230517354289456"/>
    <n v="8"/>
    <n v="3700"/>
    <n v="29600"/>
    <m/>
    <m/>
    <n v="0"/>
    <n v="61000"/>
    <n v="12216"/>
    <n v="0"/>
    <n v="0"/>
    <n v="0"/>
    <n v="0"/>
  </r>
  <r>
    <x v="175"/>
    <n v="7"/>
    <x v="49"/>
    <x v="119"/>
    <s v="1373Toyos Pato7"/>
    <m/>
    <m/>
    <m/>
    <x v="4"/>
    <s v=" Service cambio de aceite y filtros. Agregar aceite a la caja de velocidad 75w80 . Cambiar precap lado conductor. Cambiar extremo lado derecho. Control tren delantero. Regular convergencia. (dejar volante derecho)  "/>
    <m/>
    <s v="Aceite caja velocidad"/>
    <s v="Taller"/>
    <n v="5400"/>
    <m/>
    <n v="0.25"/>
    <n v="1"/>
    <n v="6750"/>
    <n v="6750"/>
    <m/>
    <m/>
    <n v="0"/>
    <n v="61000"/>
    <n v="5400"/>
    <n v="0"/>
    <n v="0"/>
    <n v="0"/>
    <n v="0"/>
  </r>
  <r>
    <x v="176"/>
    <n v="1"/>
    <x v="49"/>
    <x v="125"/>
    <s v="1374Juanita1"/>
    <m/>
    <s v="Cronos"/>
    <n v="48897"/>
    <x v="6"/>
    <s v="Service cambio de aceite y filtros."/>
    <s v="Cristian"/>
    <s v="Aceite motor"/>
    <s v="Taller"/>
    <n v="2779"/>
    <s v="Service"/>
    <n v="1.878733357322778"/>
    <n v="3"/>
    <n v="8000"/>
    <n v="24000"/>
    <n v="1"/>
    <n v="28500"/>
    <n v="28500"/>
    <n v="28500"/>
    <n v="8337"/>
    <n v="12598"/>
    <n v="43700"/>
    <n v="28500"/>
    <n v="72200"/>
  </r>
  <r>
    <x v="176"/>
    <n v="2"/>
    <x v="49"/>
    <x v="125"/>
    <s v="1374Juanita2"/>
    <m/>
    <m/>
    <m/>
    <x v="7"/>
    <s v="Service cambio de aceite y filtros. Control del vehículo."/>
    <m/>
    <s v="Filtro aceite"/>
    <s v="Taller"/>
    <n v="2016"/>
    <m/>
    <n v="1.2817460317460319"/>
    <n v="1"/>
    <n v="4600"/>
    <n v="4600"/>
    <m/>
    <m/>
    <n v="0"/>
    <n v="28500"/>
    <n v="2016"/>
    <n v="0"/>
    <n v="0"/>
    <n v="0"/>
    <n v="0"/>
  </r>
  <r>
    <x v="176"/>
    <n v="3"/>
    <x v="49"/>
    <x v="125"/>
    <s v="1374Juanita3"/>
    <m/>
    <m/>
    <m/>
    <x v="4"/>
    <s v="Service cambio de aceite y filtros. Control del vehículo. "/>
    <m/>
    <s v="Filtro aire"/>
    <s v="Taller"/>
    <n v="2688"/>
    <m/>
    <n v="1.7901785714285714"/>
    <n v="1"/>
    <n v="7500"/>
    <n v="7500"/>
    <m/>
    <m/>
    <n v="0"/>
    <n v="28500"/>
    <n v="2688"/>
    <n v="0"/>
    <n v="0"/>
    <n v="0"/>
    <n v="0"/>
  </r>
  <r>
    <x v="176"/>
    <n v="4"/>
    <x v="49"/>
    <x v="125"/>
    <s v="1374Juanita4"/>
    <m/>
    <m/>
    <m/>
    <x v="4"/>
    <s v="Service cambio de aceite y filtros. Control del vehículo.  "/>
    <m/>
    <s v="Filtro nafta"/>
    <s v="Taller"/>
    <n v="2688"/>
    <m/>
    <n v="0.63690476190476186"/>
    <n v="1"/>
    <n v="4400"/>
    <n v="4400"/>
    <m/>
    <m/>
    <n v="0"/>
    <n v="28500"/>
    <n v="2688"/>
    <n v="0"/>
    <n v="0"/>
    <n v="0"/>
    <n v="0"/>
  </r>
  <r>
    <x v="176"/>
    <n v="5"/>
    <x v="49"/>
    <x v="125"/>
    <s v="1374Juanita5"/>
    <m/>
    <m/>
    <m/>
    <x v="4"/>
    <s v="Service cambio de aceite y filtros. Control del vehículo.   "/>
    <m/>
    <s v="Filtro pólen"/>
    <s v="Taller"/>
    <n v="2427"/>
    <m/>
    <n v="0.31850020601565721"/>
    <n v="1"/>
    <n v="3200"/>
    <n v="3200"/>
    <m/>
    <m/>
    <n v="0"/>
    <n v="28500"/>
    <n v="2427"/>
    <n v="0"/>
    <n v="0"/>
    <n v="0"/>
    <n v="0"/>
  </r>
  <r>
    <x v="177"/>
    <n v="1"/>
    <x v="49"/>
    <x v="126"/>
    <s v="1375Dimarco Sebastian1"/>
    <m/>
    <s v="Siena"/>
    <m/>
    <x v="387"/>
    <s v="Sacar cable selector de cambio, lubricar y colocar."/>
    <s v="Cristian"/>
    <m/>
    <m/>
    <m/>
    <s v="Otros"/>
    <m/>
    <m/>
    <m/>
    <n v="0"/>
    <n v="1"/>
    <n v="15000"/>
    <n v="15000"/>
    <n v="15000"/>
    <n v="0"/>
    <n v="0"/>
    <n v="0"/>
    <n v="15000"/>
    <n v="15000"/>
  </r>
  <r>
    <x v="177"/>
    <n v="2"/>
    <x v="49"/>
    <x v="126"/>
    <s v="1375Dimarco Sebastian2"/>
    <m/>
    <m/>
    <m/>
    <x v="388"/>
    <s v="Sacar cable selector de cambio, lubricar y colocar. Previo a eso sacar chapón deflector de escape, desarmar"/>
    <m/>
    <m/>
    <m/>
    <m/>
    <m/>
    <m/>
    <m/>
    <m/>
    <n v="0"/>
    <m/>
    <m/>
    <n v="0"/>
    <n v="15000"/>
    <n v="0"/>
    <n v="0"/>
    <n v="0"/>
    <n v="0"/>
    <n v="0"/>
  </r>
  <r>
    <x v="177"/>
    <n v="3"/>
    <x v="49"/>
    <x v="126"/>
    <s v="1375Dimarco Sebastian3"/>
    <m/>
    <m/>
    <m/>
    <x v="389"/>
    <s v="Sacar cable selector de cambio, lubricar y colocar. Previo a eso sacar chapón deflector de escape, desarmar parte de base de palanca de cambio para sacar cambio."/>
    <m/>
    <m/>
    <m/>
    <m/>
    <m/>
    <m/>
    <m/>
    <m/>
    <n v="0"/>
    <m/>
    <m/>
    <n v="0"/>
    <n v="15000"/>
    <n v="0"/>
    <n v="0"/>
    <n v="0"/>
    <n v="0"/>
    <n v="0"/>
  </r>
  <r>
    <x v="178"/>
    <n v="1"/>
    <x v="50"/>
    <x v="127"/>
    <s v="1376Schefer Alberto1"/>
    <m/>
    <s v="S10"/>
    <n v="100902"/>
    <x v="390"/>
    <s v="Desarmar distribución completa, cambiar kit, bomba de agua, armado total puesta a punto."/>
    <m/>
    <m/>
    <m/>
    <m/>
    <m/>
    <m/>
    <m/>
    <m/>
    <n v="0"/>
    <m/>
    <m/>
    <n v="0"/>
    <n v="0"/>
    <n v="0"/>
    <n v="159655.44999999998"/>
    <n v="241600"/>
    <n v="70000"/>
    <n v="311600"/>
  </r>
  <r>
    <x v="178"/>
    <n v="2"/>
    <x v="50"/>
    <x v="127"/>
    <s v="1376Schefer Alberto2"/>
    <m/>
    <m/>
    <m/>
    <x v="391"/>
    <s v="Desarmar distribución completa, cambiar kit, bomba de agua, armado total puesta a punto. Sacar radiador de agua hidrolavar armado total, cambio líquido refrigerante, cambiar poleas tensoras acanaladas, polea tensora fija superior y correa poliv."/>
    <m/>
    <s v="Kit distribucuón original"/>
    <s v="Barotto"/>
    <n v="62400"/>
    <m/>
    <n v="0.25"/>
    <n v="1"/>
    <n v="78000"/>
    <n v="78000"/>
    <n v="1"/>
    <n v="70000"/>
    <n v="70000"/>
    <n v="70000"/>
    <n v="62400"/>
    <n v="0"/>
    <n v="0"/>
    <n v="0"/>
    <n v="0"/>
  </r>
  <r>
    <x v="178"/>
    <n v="3"/>
    <x v="50"/>
    <x v="127"/>
    <s v="1376Schefer Alberto3"/>
    <m/>
    <m/>
    <m/>
    <x v="392"/>
    <s v="Desarmar distribución completa, cambiar kit, bomba de agua, armado total puesta a punto. Sacar radiador de agua hidrolavar armado total, cambio líquido refrigerante, cambiar poleas tensoras acanaladas, polea tensora fija superior y correa poliv. Service cambio de aceite y filtros, control general del vehículo regulación de cintas traseras de freno. Controlar niveles de aceite diferenciales delantero y trasero cpmpletar nive y caja velocidad y de transferencia."/>
    <m/>
    <s v="Bomba de agua"/>
    <s v="Barotto"/>
    <n v="43200"/>
    <m/>
    <n v="0.25"/>
    <n v="1"/>
    <n v="54000"/>
    <n v="54000"/>
    <m/>
    <m/>
    <n v="0"/>
    <n v="70000"/>
    <n v="43200"/>
    <n v="0"/>
    <n v="0"/>
    <n v="0"/>
    <n v="0"/>
  </r>
  <r>
    <x v="178"/>
    <n v="4"/>
    <x v="50"/>
    <x v="127"/>
    <s v="1376Schefer Alberto4"/>
    <m/>
    <m/>
    <m/>
    <x v="4"/>
    <s v="Desarmar distribución completa, cambiar kit, bomba de agua, armado total puesta a punto. Sacar radiador de agua hidrolavar armado total, cambio líquido refrigerante, cambiar poleas tensoras acanaladas, polea tensora fija superior y correa poliv. Service cambio de aceite y filtros, control general del vehículo regulación de cintas traseras de freno. Controlar niveles de aceite diferenciales delantero y trasero cpmpletar nive y caja velocidad y de transferencia. "/>
    <m/>
    <s v="Correa poliv"/>
    <s v="Barotto"/>
    <n v="19200"/>
    <m/>
    <n v="0.25"/>
    <n v="1"/>
    <n v="24000"/>
    <n v="24000"/>
    <m/>
    <m/>
    <n v="0"/>
    <n v="70000"/>
    <n v="19200"/>
    <n v="0"/>
    <n v="0"/>
    <n v="0"/>
    <n v="0"/>
  </r>
  <r>
    <x v="178"/>
    <n v="5"/>
    <x v="50"/>
    <x v="127"/>
    <s v="1376Schefer Alberto5"/>
    <m/>
    <m/>
    <m/>
    <x v="4"/>
    <s v="Desarmar distribución completa, cambiar kit, bomba de agua, armado total puesta a punto. Sacar radiador de agua hidrolavar armado total, cambio líquido refrigerante, cambiar poleas tensoras acanaladas, polea tensora fija superior y correa poliv. Service cambio de aceite y filtros, control general del vehículo regulación de cintas traseras de freno. Controlar niveles de aceite diferenciales delantero y trasero cpmpletar nive y caja velocidad y de transferencia.  "/>
    <m/>
    <s v="Liquido refrigerante + agua destilada"/>
    <s v="Taller"/>
    <n v="2411.4499999999998"/>
    <m/>
    <n v="2.483381368056564"/>
    <n v="1"/>
    <n v="8400"/>
    <n v="8400"/>
    <m/>
    <m/>
    <n v="0"/>
    <n v="70000"/>
    <n v="2411.4499999999998"/>
    <n v="0"/>
    <n v="0"/>
    <n v="0"/>
    <n v="0"/>
  </r>
  <r>
    <x v="178"/>
    <n v="6"/>
    <x v="50"/>
    <x v="127"/>
    <s v="1376Schefer Alberto6"/>
    <m/>
    <m/>
    <m/>
    <x v="4"/>
    <s v="Desarmar distribución completa, cambiar kit, bomba de agua, armado total puesta a punto. Sacar radiador de agua hidrolavar armado total, cambio líquido refrigerante, cambiar poleas tensoras acanaladas, polea tensora fija superior y correa poliv. Service cambio de aceite y filtros, control general del vehículo regulación de cintas traseras de freno. Controlar niveles de aceite diferenciales delantero y trasero cpmpletar nive y caja velocidad y de transferencia.   "/>
    <m/>
    <s v="polea"/>
    <s v="Taller"/>
    <n v="12333.333333333334"/>
    <m/>
    <n v="0.2"/>
    <n v="1"/>
    <n v="14800"/>
    <n v="14800"/>
    <m/>
    <m/>
    <n v="0"/>
    <n v="70000"/>
    <n v="12333.333333333334"/>
    <n v="0"/>
    <n v="0"/>
    <n v="0"/>
    <n v="0"/>
  </r>
  <r>
    <x v="178"/>
    <n v="7"/>
    <x v="50"/>
    <x v="127"/>
    <s v="1376Schefer Alberto7"/>
    <m/>
    <m/>
    <m/>
    <x v="4"/>
    <s v="Desarmar distribución completa, cambiar kit, bomba de agua, armado total puesta a punto. Sacar radiador de agua hidrolavar armado total, cambio líquido refrigerante, cambiar poleas tensoras acanaladas, polea tensora fija superior y correa poliv. Service cambio de aceite y filtros, control general del vehículo regulación de cintas traseras de freno. Controlar niveles de aceite diferenciales delantero y trasero cpmpletar nive y caja velocidad y de transferencia.    "/>
    <m/>
    <s v="poleas"/>
    <s v="Taller"/>
    <n v="8291.6666666666679"/>
    <m/>
    <n v="0.2"/>
    <n v="2"/>
    <n v="9950"/>
    <n v="19900"/>
    <m/>
    <m/>
    <n v="0"/>
    <n v="70000"/>
    <n v="16583.333333333336"/>
    <n v="0"/>
    <n v="0"/>
    <n v="0"/>
    <n v="0"/>
  </r>
  <r>
    <x v="178"/>
    <n v="8"/>
    <x v="50"/>
    <x v="127"/>
    <s v="1376Schefer Alberto8"/>
    <m/>
    <m/>
    <m/>
    <x v="4"/>
    <s v="Desarmar distribución completa, cambiar kit, bomba de agua, armado total puesta a punto. Sacar radiador de agua hidrolavar armado total, cambio líquido refrigerante, cambiar poleas tensoras acanaladas, polea tensora fija superior y correa poliv. Service cambio de aceite y filtros, control general del vehículo regulación de cintas traseras de freno. Controlar niveles de aceite diferenciales delantero y trasero cpmpletar nive y caja velocidad y de transferencia.     "/>
    <m/>
    <s v="Kit de filtros"/>
    <s v="Taller"/>
    <n v="9819"/>
    <m/>
    <n v="3.0737345961910583"/>
    <n v="1"/>
    <n v="40000"/>
    <n v="40000"/>
    <m/>
    <m/>
    <n v="0"/>
    <n v="70000"/>
    <n v="9819"/>
    <n v="0"/>
    <n v="0"/>
    <n v="0"/>
    <n v="0"/>
  </r>
  <r>
    <x v="178"/>
    <n v="9"/>
    <x v="51"/>
    <x v="127"/>
    <s v="1376Schefer Alberto9"/>
    <m/>
    <m/>
    <m/>
    <x v="4"/>
    <s v="Desarmar distribución completa, cambiar kit, bomba de agua, armado total puesta a punto. Sacar radiador de agua hidrolavar armado total, cambio líquido refrigerante, cambiar poleas tensoras acanaladas, polea tensora fija superior y correa poliv. Service cambio de aceite y filtros, control general del vehículo regulación de cintas traseras de freno. Controlar niveles de aceite diferenciales delantero y trasero cpmpletar nive y caja velocidad y de transferencia.      "/>
    <m/>
    <s v="Bolillero de pólea tensora SKF6203"/>
    <s v="Barotto"/>
    <n v="2000"/>
    <m/>
    <n v="0.25"/>
    <n v="1"/>
    <n v="2500"/>
    <n v="2500"/>
    <m/>
    <m/>
    <n v="0"/>
    <n v="70000"/>
    <n v="2000"/>
    <n v="0"/>
    <n v="0"/>
    <n v="0"/>
    <n v="0"/>
  </r>
  <r>
    <x v="179"/>
    <n v="1"/>
    <x v="50"/>
    <x v="22"/>
    <s v="1377Guerrieri Gladys1"/>
    <s v="AB744KG"/>
    <s v="Traker"/>
    <n v="44643"/>
    <x v="393"/>
    <s v="Scanear vehículo, cambiar bujías de encendido."/>
    <s v="Cristian"/>
    <s v="Bujias"/>
    <s v="Barotto"/>
    <n v="3360"/>
    <s v="Otros"/>
    <n v="0.25"/>
    <n v="4"/>
    <n v="4200"/>
    <n v="16800"/>
    <n v="1"/>
    <n v="5000"/>
    <n v="5000"/>
    <n v="5000"/>
    <n v="13440"/>
    <n v="3360"/>
    <n v="16800"/>
    <n v="5000"/>
    <n v="21800"/>
  </r>
  <r>
    <x v="179"/>
    <n v="2"/>
    <x v="50"/>
    <x v="22"/>
    <s v="1377Guerrieri Gladys2"/>
    <m/>
    <m/>
    <m/>
    <x v="394"/>
    <s v="Scanear vehículo, cambiar bujías de encendido. Aislar capuchones de bobina de encendido."/>
    <m/>
    <m/>
    <m/>
    <m/>
    <m/>
    <m/>
    <m/>
    <m/>
    <n v="0"/>
    <m/>
    <m/>
    <n v="0"/>
    <n v="5000"/>
    <n v="0"/>
    <n v="0"/>
    <n v="0"/>
    <n v="0"/>
    <n v="0"/>
  </r>
  <r>
    <x v="180"/>
    <n v="1"/>
    <x v="50"/>
    <x v="1"/>
    <s v="1378Transporte Palloni1"/>
    <s v="HXQ635"/>
    <s v="Renault Kangoo"/>
    <n v="236200"/>
    <x v="395"/>
    <s v="Controlar aceite de caja. Controlar aceite de motor."/>
    <s v="Emanuel - walter"/>
    <m/>
    <m/>
    <m/>
    <s v="Otros"/>
    <m/>
    <m/>
    <m/>
    <n v="0"/>
    <n v="1"/>
    <n v="4000"/>
    <n v="4000"/>
    <n v="4000"/>
    <n v="0"/>
    <n v="0"/>
    <n v="0"/>
    <n v="4000"/>
    <n v="4000"/>
  </r>
  <r>
    <x v="180"/>
    <n v="2"/>
    <x v="50"/>
    <x v="1"/>
    <s v="1378Transporte Palloni2"/>
    <m/>
    <m/>
    <m/>
    <x v="396"/>
    <s v="Controlar aceite de caja. Controlar aceite de motor. Controlar perdidas de agua, de aceite. No se encontró perdida alguna. Cambiar tapa deposito de agua"/>
    <m/>
    <m/>
    <m/>
    <m/>
    <m/>
    <m/>
    <m/>
    <m/>
    <n v="0"/>
    <m/>
    <m/>
    <n v="0"/>
    <n v="4000"/>
    <n v="0"/>
    <n v="0"/>
    <n v="0"/>
    <n v="0"/>
    <n v="0"/>
  </r>
  <r>
    <x v="180"/>
    <n v="3"/>
    <x v="50"/>
    <x v="1"/>
    <s v="1378Transporte Palloni3"/>
    <m/>
    <m/>
    <m/>
    <x v="4"/>
    <s v="Controlar aceite de caja. Controlar aceite de motor. Controlar perdidas de agua, de aceite. No se encontró perdida alguna. Cambiar tapa deposito de agua "/>
    <m/>
    <m/>
    <m/>
    <m/>
    <m/>
    <m/>
    <m/>
    <m/>
    <n v="0"/>
    <m/>
    <m/>
    <n v="0"/>
    <n v="4000"/>
    <n v="0"/>
    <n v="0"/>
    <n v="0"/>
    <n v="0"/>
    <n v="0"/>
  </r>
  <r>
    <x v="181"/>
    <n v="1"/>
    <x v="50"/>
    <x v="128"/>
    <s v="1379Holly Schefer1"/>
    <s v="GID723"/>
    <s v="Ford Ka 1000"/>
    <n v="133175"/>
    <x v="397"/>
    <s v="Sacar tapa de cilindro. Soldar y anular tapón agua bajo múltiple de admisión."/>
    <s v="Pablo"/>
    <s v="Junta tapa de cilindro"/>
    <s v="Barotto"/>
    <n v="19840"/>
    <s v="Otros"/>
    <n v="0.25"/>
    <n v="1"/>
    <n v="24800"/>
    <n v="24800"/>
    <n v="1"/>
    <n v="60000"/>
    <n v="60000"/>
    <n v="60000"/>
    <n v="19840"/>
    <n v="40918.116666666661"/>
    <n v="54800"/>
    <n v="60000"/>
    <n v="114800"/>
  </r>
  <r>
    <x v="181"/>
    <n v="2"/>
    <x v="50"/>
    <x v="128"/>
    <s v="1379Holly Schefer2"/>
    <m/>
    <m/>
    <m/>
    <x v="398"/>
    <s v="Sacar tapa de cilindro. Soldar y anular tapón agua bajo múltiple de admisión. Rearmado con junta nueva. Rearmado admisión y escape. Puesta a punto. Llenado y purgado sistema de refrigeración mas limpieza de circuito."/>
    <m/>
    <s v="Liquido refrigerante + agua destilada"/>
    <s v="Taller"/>
    <n v="2411.4499999999998"/>
    <m/>
    <n v="2.483381368056564"/>
    <n v="1"/>
    <n v="8400"/>
    <n v="8400"/>
    <m/>
    <m/>
    <n v="0"/>
    <n v="60000"/>
    <n v="2411.4499999999998"/>
    <n v="0"/>
    <n v="0"/>
    <n v="0"/>
    <n v="0"/>
  </r>
  <r>
    <x v="181"/>
    <n v="3"/>
    <x v="50"/>
    <x v="128"/>
    <s v="1379Holly Schefer3"/>
    <m/>
    <m/>
    <m/>
    <x v="399"/>
    <s v="Sacar tapa de cilindro. Soldar y anular tapón agua bajo múltiple de admisión. Rearmado con junta nueva. Rearmado admisión y escape. Puesta a punto. Llenado y purgado sistema de refrigeración mas limpieza de circuito. Reparación y reacondicionamiento cuerpo porta termostato."/>
    <m/>
    <s v="Reparacion de tapa soldar fisura alumi y rectif."/>
    <s v="weisek"/>
    <n v="18000"/>
    <m/>
    <n v="0.1111111111111111"/>
    <n v="1"/>
    <n v="20000"/>
    <n v="20000"/>
    <m/>
    <m/>
    <n v="0"/>
    <n v="60000"/>
    <n v="18000"/>
    <n v="0"/>
    <n v="0"/>
    <n v="0"/>
    <n v="0"/>
  </r>
  <r>
    <x v="181"/>
    <n v="4"/>
    <x v="50"/>
    <x v="128"/>
    <s v="1379Holly Schefer4"/>
    <m/>
    <m/>
    <m/>
    <x v="4"/>
    <s v="Sacar tapa de cilindro. Soldar y anular tapón agua bajo múltiple de admisión. Rearmado con junta nueva. Rearmado admisión y escape. Puesta a punto. Llenado y purgado sistema de refrigeración mas limpieza de circuito. Reparación y reacondicionamiento cuerpo porta termostato. "/>
    <m/>
    <m/>
    <m/>
    <m/>
    <m/>
    <m/>
    <m/>
    <m/>
    <n v="0"/>
    <m/>
    <m/>
    <n v="0"/>
    <n v="60000"/>
    <n v="0"/>
    <n v="0"/>
    <n v="0"/>
    <n v="0"/>
    <n v="0"/>
  </r>
  <r>
    <x v="181"/>
    <n v="5"/>
    <x v="50"/>
    <x v="128"/>
    <s v="1379Holly Schefer5"/>
    <m/>
    <m/>
    <m/>
    <x v="4"/>
    <s v="Sacar tapa de cilindro. Soldar y anular tapón agua bajo múltiple de admisión. Rearmado con junta nueva. Rearmado admisión y escape. Puesta a punto. Llenado y purgado sistema de refrigeración mas limpieza de circuito. Reparación y reacondicionamiento cuerpo porta termostato.  "/>
    <m/>
    <s v="Abrazaderas"/>
    <s v="Taller"/>
    <n v="666.66666666666674"/>
    <m/>
    <n v="0.2"/>
    <n v="2"/>
    <n v="800"/>
    <n v="1600"/>
    <m/>
    <m/>
    <n v="0"/>
    <n v="60000"/>
    <n v="1333.3333333333335"/>
    <n v="0"/>
    <n v="0"/>
    <n v="0"/>
    <n v="0"/>
  </r>
  <r>
    <x v="182"/>
    <n v="1"/>
    <x v="51"/>
    <x v="38"/>
    <s v="1380Alvarez Guillermo1"/>
    <s v="MQP326"/>
    <s v="Renault Stepway"/>
    <n v="265753"/>
    <x v="400"/>
    <s v="Service cambio de aceite y filtros. Rotación"/>
    <s v="Emanuel - walter"/>
    <s v="Aceite de motor 10w40"/>
    <s v="Taller"/>
    <n v="1527"/>
    <s v="Service"/>
    <n v="2.0288146692861821"/>
    <n v="5"/>
    <n v="4625"/>
    <n v="23125"/>
    <n v="1"/>
    <n v="55000"/>
    <n v="55000"/>
    <n v="55000"/>
    <n v="7635"/>
    <n v="20943.666666666668"/>
    <n v="58625"/>
    <n v="55000"/>
    <n v="113625"/>
  </r>
  <r>
    <x v="182"/>
    <n v="2"/>
    <x v="51"/>
    <x v="38"/>
    <s v="1380Alvarez Guillermo2"/>
    <m/>
    <m/>
    <m/>
    <x v="1"/>
    <s v="Service cambio de aceite y filtros. Rotación Control general del vehículo."/>
    <m/>
    <s v="Filtro aceite (OC309)"/>
    <s v="Taller"/>
    <n v="1582"/>
    <m/>
    <n v="1.654867256637168"/>
    <n v="1"/>
    <n v="4200"/>
    <n v="4200"/>
    <m/>
    <m/>
    <n v="0"/>
    <n v="55000"/>
    <n v="1582"/>
    <n v="0"/>
    <n v="0"/>
    <n v="0"/>
    <n v="0"/>
  </r>
  <r>
    <x v="182"/>
    <n v="3"/>
    <x v="51"/>
    <x v="38"/>
    <s v="1380Alvarez Guillermo3"/>
    <m/>
    <m/>
    <m/>
    <x v="401"/>
    <s v="Service cambio de aceite y filtros. Rotación Control general del vehículo. Cambiar bujes de parrilla lado conductor."/>
    <m/>
    <s v="Filtro aire (HLT5051)"/>
    <s v="Taller"/>
    <n v="2688"/>
    <m/>
    <n v="0.11607142857142858"/>
    <n v="1"/>
    <n v="3000"/>
    <n v="3000"/>
    <m/>
    <m/>
    <n v="0"/>
    <n v="55000"/>
    <n v="2688"/>
    <n v="0"/>
    <n v="0"/>
    <n v="0"/>
    <n v="0"/>
  </r>
  <r>
    <x v="182"/>
    <n v="4"/>
    <x v="51"/>
    <x v="38"/>
    <s v="1380Alvarez Guillermo4"/>
    <m/>
    <m/>
    <m/>
    <x v="402"/>
    <s v="Service cambio de aceite y filtros. Rotación Control general del vehículo. Cambiar bujes de parrilla lado conductor. Cambio de fuelle y bujes de barra estabilizadora."/>
    <m/>
    <s v="Filtro nafta (KL583)"/>
    <s v="Taller"/>
    <n v="1650"/>
    <m/>
    <n v="1.0606060606060606"/>
    <n v="1"/>
    <n v="3400"/>
    <n v="3400"/>
    <m/>
    <m/>
    <n v="0"/>
    <n v="55000"/>
    <n v="1650"/>
    <n v="0"/>
    <n v="0"/>
    <n v="0"/>
    <n v="0"/>
  </r>
  <r>
    <x v="182"/>
    <n v="5"/>
    <x v="51"/>
    <x v="38"/>
    <s v="1380Alvarez Guillermo5"/>
    <m/>
    <m/>
    <m/>
    <x v="56"/>
    <s v="Service cambio de aceite y filtros. Rotación Control general del vehículo. Cambiar bujes de parrilla lado conductor. Cambio de fuelle y bujes de barra estabilizadora. Regular convergencia."/>
    <m/>
    <s v="Filtro Pólen (LA903)"/>
    <s v="Taller"/>
    <n v="1920"/>
    <m/>
    <n v="0.97916666666666663"/>
    <n v="1"/>
    <n v="3800"/>
    <n v="3800"/>
    <m/>
    <m/>
    <n v="0"/>
    <n v="55000"/>
    <n v="1920"/>
    <n v="0"/>
    <n v="0"/>
    <n v="0"/>
    <n v="0"/>
  </r>
  <r>
    <x v="182"/>
    <n v="6"/>
    <x v="52"/>
    <x v="38"/>
    <s v="1380Alvarez Guillermo6"/>
    <m/>
    <m/>
    <m/>
    <x v="4"/>
    <s v="Service cambio de aceite y filtros. Rotación Control general del vehículo. Cambiar bujes de parrilla lado conductor. Cambio de fuelle y bujes de barra estabilizadora. Regular convergencia. "/>
    <m/>
    <s v="Bujes barra con tornillo central"/>
    <s v="Ferrando"/>
    <n v="4800"/>
    <m/>
    <n v="0.25"/>
    <n v="1"/>
    <n v="6000"/>
    <n v="6000"/>
    <m/>
    <m/>
    <n v="0"/>
    <n v="55000"/>
    <n v="4800"/>
    <n v="0"/>
    <n v="0"/>
    <n v="0"/>
    <n v="0"/>
  </r>
  <r>
    <x v="182"/>
    <n v="7"/>
    <x v="51"/>
    <x v="38"/>
    <s v="1380Alvarez Guillermo7"/>
    <m/>
    <m/>
    <m/>
    <x v="4"/>
    <s v="Service cambio de aceite y filtros. Rotación Control general del vehículo. Cambiar bujes de parrilla lado conductor. Cambio de fuelle y bujes de barra estabilizadora. Regular convergencia.  "/>
    <m/>
    <s v="Buje de parrilla"/>
    <s v="Ferrando"/>
    <n v="3360"/>
    <m/>
    <n v="0.25"/>
    <n v="2"/>
    <n v="4200"/>
    <n v="8400"/>
    <m/>
    <m/>
    <n v="0"/>
    <n v="55000"/>
    <n v="6720"/>
    <n v="0"/>
    <n v="0"/>
    <n v="0"/>
    <n v="0"/>
  </r>
  <r>
    <x v="182"/>
    <n v="8"/>
    <x v="51"/>
    <x v="38"/>
    <s v="1380Alvarez Guillermo8"/>
    <m/>
    <m/>
    <m/>
    <x v="4"/>
    <s v="Service cambio de aceite y filtros. Rotación Control general del vehículo. Cambiar bujes de parrilla lado conductor. Cambio de fuelle y bujes de barra estabilizadora. Regular convergencia.   "/>
    <m/>
    <s v="Fuelle"/>
    <s v="Taller"/>
    <n v="1416.6666666666667"/>
    <m/>
    <n v="0.2"/>
    <n v="1"/>
    <n v="1700"/>
    <n v="1700"/>
    <m/>
    <m/>
    <n v="0"/>
    <n v="55000"/>
    <n v="1416.6666666666667"/>
    <n v="0"/>
    <n v="0"/>
    <n v="0"/>
    <n v="0"/>
  </r>
  <r>
    <x v="182"/>
    <n v="9"/>
    <x v="51"/>
    <x v="38"/>
    <s v="1380Alvarez Guillermo9"/>
    <m/>
    <m/>
    <m/>
    <x v="403"/>
    <s v="Service cambio de aceite y filtros. Rotación Control general del vehículo. Cambiar bujes de parrilla lado conductor. Cambio de fuelle y bujes de barra estabilizadora. Regular convergencia.    Cambiar fuelle de cremallera lado derecho y cambiar bujes barra estabilizadora centrales y puntas."/>
    <m/>
    <s v="Bujes centrales barra estabilizadora."/>
    <s v="Ferrando"/>
    <n v="2000"/>
    <m/>
    <n v="0.25"/>
    <n v="2"/>
    <n v="2500"/>
    <n v="5000"/>
    <m/>
    <m/>
    <n v="0"/>
    <n v="55000"/>
    <n v="4000"/>
    <n v="0"/>
    <n v="0"/>
    <n v="0"/>
    <n v="0"/>
  </r>
  <r>
    <x v="183"/>
    <n v="1"/>
    <x v="51"/>
    <x v="1"/>
    <s v="1381Transporte Palloni1"/>
    <s v="AE613XW"/>
    <s v="FIAT FIORINO"/>
    <n v="391720"/>
    <x v="404"/>
    <s v="Service cambio de aceite y filtros. impieza de depósito líquido refrigerante. Distribución con bomba. Desarmar distribucion completa. Cambiar kit, bomba de agua, liquido refrigerante, correas poliv, puesta punto, armado total. Purgar circuito de refrigeracion"/>
    <m/>
    <m/>
    <m/>
    <m/>
    <s v="Service"/>
    <m/>
    <m/>
    <m/>
    <n v="0"/>
    <n v="1"/>
    <n v="30000"/>
    <n v="30000"/>
    <n v="30000"/>
    <n v="0"/>
    <n v="0"/>
    <n v="0"/>
    <n v="30000"/>
    <n v="30000"/>
  </r>
  <r>
    <x v="183"/>
    <n v="2"/>
    <x v="51"/>
    <x v="1"/>
    <s v="1381Transporte Palloni2"/>
    <m/>
    <m/>
    <m/>
    <x v="4"/>
    <s v="Service cambio de aceite y filtros. impieza de depósito líquido refrigerante. Distribución con bomba. Desarmar distribucion completa. Cambiar kit, bomba de agua, liquido refrigerante, correas poliv, puesta punto, armado total. Purgar circuito de refrigeracion "/>
    <s v="Walter"/>
    <m/>
    <m/>
    <m/>
    <m/>
    <m/>
    <m/>
    <m/>
    <n v="0"/>
    <m/>
    <m/>
    <n v="0"/>
    <n v="30000"/>
    <n v="0"/>
    <n v="0"/>
    <n v="0"/>
    <n v="0"/>
    <n v="0"/>
  </r>
  <r>
    <x v="184"/>
    <n v="1"/>
    <x v="51"/>
    <x v="129"/>
    <s v="1382Pizzarro Jorge1"/>
    <s v="HAV619"/>
    <s v="Fiat Siena"/>
    <n v="188304"/>
    <x v="405"/>
    <s v="Desarmar distribución completa, cambiar kit, bomba de agua."/>
    <s v="Pablo"/>
    <s v="Kit distribución OEM"/>
    <s v="Barotto"/>
    <n v="22880"/>
    <s v="Distribución"/>
    <n v="0.25"/>
    <n v="1"/>
    <n v="28600"/>
    <n v="28600"/>
    <n v="1"/>
    <n v="50000"/>
    <n v="50000"/>
    <n v="50000"/>
    <n v="22880"/>
    <n v="69010.783333333326"/>
    <n v="115100"/>
    <n v="50000"/>
    <n v="165100"/>
  </r>
  <r>
    <x v="184"/>
    <n v="2"/>
    <x v="51"/>
    <x v="129"/>
    <s v="1382Pizzarro Jorge2"/>
    <m/>
    <m/>
    <m/>
    <x v="406"/>
    <s v="Desarmar distribución completa, cambiar kit, bomba de agua. Puesta a punta armado total. Cambiar líquido refrigerante. Lavado motor."/>
    <m/>
    <s v="Bomba de aguaVMG"/>
    <s v="Barotto"/>
    <n v="17440"/>
    <m/>
    <n v="0.25"/>
    <n v="1"/>
    <n v="21800"/>
    <n v="21800"/>
    <m/>
    <m/>
    <n v="0"/>
    <n v="50000"/>
    <n v="17440"/>
    <n v="0"/>
    <n v="0"/>
    <n v="0"/>
    <n v="0"/>
  </r>
  <r>
    <x v="184"/>
    <n v="3"/>
    <x v="51"/>
    <x v="129"/>
    <s v="1382Pizzarro Jorge3"/>
    <m/>
    <m/>
    <m/>
    <x v="407"/>
    <s v="Desarmar distribución completa, cambiar kit, bomba de agua. Puesta a punta armado total. Cambiar líquido refrigerante. Lavado motor. Purgado circuito de refrigeración. Cambiar correas poliv y alternador de D/H. Cambiar bujías."/>
    <m/>
    <s v="Correa poliv 5PK1171"/>
    <s v="Barotto"/>
    <n v="7600"/>
    <m/>
    <n v="0.25"/>
    <n v="1"/>
    <n v="9500"/>
    <n v="9500"/>
    <m/>
    <m/>
    <n v="0"/>
    <n v="50000"/>
    <n v="7600"/>
    <n v="0"/>
    <n v="0"/>
    <n v="0"/>
    <n v="0"/>
  </r>
  <r>
    <x v="184"/>
    <n v="4"/>
    <x v="51"/>
    <x v="129"/>
    <s v="1382Pizzarro Jorge4"/>
    <m/>
    <m/>
    <m/>
    <x v="408"/>
    <s v="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m/>
    <s v="Líquido refrigerante + agua destilada"/>
    <s v="Taller"/>
    <n v="2411.4499999999998"/>
    <s v="Service"/>
    <n v="2.483381368056564"/>
    <n v="1"/>
    <n v="8400"/>
    <n v="8400"/>
    <m/>
    <m/>
    <n v="0"/>
    <n v="50000"/>
    <n v="2411.4499999999998"/>
    <n v="0"/>
    <n v="0"/>
    <n v="0"/>
    <n v="0"/>
  </r>
  <r>
    <x v="184"/>
    <n v="5"/>
    <x v="51"/>
    <x v="129"/>
    <s v="1382Pizzarro Jorge5"/>
    <m/>
    <m/>
    <m/>
    <x v="409"/>
    <s v="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Reparación codo conexión gaseo tapa de válvula a plenum de admisión."/>
    <m/>
    <s v="Aceite motor 10w40"/>
    <s v="Taller"/>
    <n v="1527"/>
    <m/>
    <n v="1.4230517354289456"/>
    <n v="4"/>
    <n v="3700"/>
    <n v="14800"/>
    <m/>
    <m/>
    <n v="0"/>
    <n v="50000"/>
    <n v="6108"/>
    <n v="0"/>
    <n v="0"/>
    <n v="0"/>
    <n v="0"/>
  </r>
  <r>
    <x v="184"/>
    <n v="6"/>
    <x v="51"/>
    <x v="129"/>
    <s v="1382Pizzarro Jorge6"/>
    <m/>
    <m/>
    <m/>
    <x v="410"/>
    <s v="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Reparación codo conexión gaseo tapa de válvula a plenum de admisión. Reparación de soporte radiador lado conductor."/>
    <m/>
    <s v="Filtro aceite BOSCH00B15"/>
    <s v="Taller"/>
    <n v="2016"/>
    <m/>
    <n v="0.48809523809523808"/>
    <n v="1"/>
    <n v="3000"/>
    <n v="3000"/>
    <m/>
    <m/>
    <n v="0"/>
    <n v="50000"/>
    <n v="2016"/>
    <n v="0"/>
    <n v="0"/>
    <n v="0"/>
    <n v="0"/>
  </r>
  <r>
    <x v="184"/>
    <n v="7"/>
    <x v="51"/>
    <x v="129"/>
    <s v="1382Pizzarro Jorge7"/>
    <m/>
    <m/>
    <m/>
    <x v="4"/>
    <s v="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Reparación codo conexión gaseo tapa de válvula a plenum de admisión. Reparación de soporte radiador lado conductor. "/>
    <m/>
    <s v="Filtro aire HLP4150"/>
    <s v="Taller"/>
    <n v="2688"/>
    <m/>
    <n v="0.71130952380952384"/>
    <n v="1"/>
    <n v="4600"/>
    <n v="4600"/>
    <m/>
    <m/>
    <n v="0"/>
    <n v="50000"/>
    <n v="2688"/>
    <n v="0"/>
    <n v="0"/>
    <n v="0"/>
    <n v="0"/>
  </r>
  <r>
    <x v="184"/>
    <n v="8"/>
    <x v="51"/>
    <x v="129"/>
    <s v="1382Pizzarro Jorge8"/>
    <m/>
    <m/>
    <m/>
    <x v="4"/>
    <s v="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Reparación codo conexión gaseo tapa de válvula a plenum de admisión. Reparación de soporte radiador lado conductor.  "/>
    <m/>
    <s v="Filtro nafta VOX F541"/>
    <s v="Taller"/>
    <n v="2688"/>
    <m/>
    <n v="0.19047619047619047"/>
    <n v="1"/>
    <n v="3200"/>
    <n v="3200"/>
    <m/>
    <m/>
    <n v="0"/>
    <n v="50000"/>
    <n v="2688"/>
    <n v="0"/>
    <n v="0"/>
    <n v="0"/>
    <n v="0"/>
  </r>
  <r>
    <x v="184"/>
    <n v="9"/>
    <x v="51"/>
    <x v="129"/>
    <s v="1382Pizzarro Jorge9"/>
    <m/>
    <m/>
    <m/>
    <x v="4"/>
    <s v="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Reparación codo conexión gaseo tapa de válvula a plenum de admisión. Reparación de soporte radiador lado conductor.   "/>
    <m/>
    <s v="Filtro pólen "/>
    <s v="Taller"/>
    <n v="2427"/>
    <m/>
    <n v="0.40090646889163578"/>
    <n v="1"/>
    <n v="3400"/>
    <n v="3400"/>
    <m/>
    <m/>
    <n v="0"/>
    <n v="50000"/>
    <n v="2427"/>
    <n v="0"/>
    <n v="0"/>
    <n v="0"/>
    <n v="0"/>
  </r>
  <r>
    <x v="184"/>
    <n v="10"/>
    <x v="51"/>
    <x v="129"/>
    <s v="1382Pizzarro Jorge10"/>
    <m/>
    <m/>
    <m/>
    <x v="4"/>
    <s v="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Reparación codo conexión gaseo tapa de válvula a plenum de admisión. Reparación de soporte radiador lado conductor.    "/>
    <m/>
    <s v="Bujias"/>
    <s v="Taller"/>
    <n v="2500"/>
    <m/>
    <n v="0.2"/>
    <n v="4"/>
    <n v="3000"/>
    <n v="12000"/>
    <m/>
    <m/>
    <n v="0"/>
    <n v="50000"/>
    <n v="10000"/>
    <n v="0"/>
    <n v="0"/>
    <n v="0"/>
    <n v="0"/>
  </r>
  <r>
    <x v="184"/>
    <n v="11"/>
    <x v="51"/>
    <x v="129"/>
    <s v="1382Pizzarro Jorge11"/>
    <m/>
    <m/>
    <m/>
    <x v="4"/>
    <s v="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Reparación codo conexión gaseo tapa de válvula a plenum de admisión. Reparación de soporte radiador lado conductor.     "/>
    <m/>
    <s v="Correa A/C"/>
    <s v="Taller"/>
    <n v="4833.3333333333339"/>
    <m/>
    <n v="0.2"/>
    <n v="1"/>
    <n v="5800"/>
    <n v="5800"/>
    <m/>
    <m/>
    <n v="0"/>
    <n v="50000"/>
    <n v="4833.3333333333339"/>
    <n v="0"/>
    <n v="0"/>
    <n v="0"/>
    <n v="0"/>
  </r>
  <r>
    <x v="185"/>
    <n v="1"/>
    <x v="52"/>
    <x v="130"/>
    <s v="1383Roman Agustin1"/>
    <s v="AA975UL"/>
    <s v="Ranger 2.2"/>
    <n v="98842"/>
    <x v="6"/>
    <s v="Service cambio de aceite y filtros."/>
    <s v="Emanuel"/>
    <s v="Aceite motor 5w40 sintético"/>
    <s v="Taller"/>
    <n v="5200"/>
    <s v="Service"/>
    <n v="0.25"/>
    <n v="7"/>
    <n v="6500"/>
    <n v="45500"/>
    <n v="1"/>
    <n v="35000"/>
    <n v="35000"/>
    <n v="35000"/>
    <n v="36400"/>
    <n v="15019"/>
    <n v="79300"/>
    <n v="35000"/>
    <n v="114300"/>
  </r>
  <r>
    <x v="185"/>
    <n v="2"/>
    <x v="52"/>
    <x v="130"/>
    <s v="1383Roman Agustin2"/>
    <m/>
    <m/>
    <m/>
    <x v="7"/>
    <s v="Service cambio de aceite y filtros. Control del vehículo."/>
    <m/>
    <s v="kit filtros malhe"/>
    <s v="Taller"/>
    <n v="9819"/>
    <m/>
    <n v="2.4423057337814442"/>
    <n v="1"/>
    <n v="33800"/>
    <n v="33800"/>
    <m/>
    <m/>
    <n v="0"/>
    <n v="35000"/>
    <n v="9819"/>
    <n v="0"/>
    <n v="0"/>
    <n v="0"/>
    <n v="0"/>
  </r>
  <r>
    <x v="185"/>
    <n v="3"/>
    <x v="52"/>
    <x v="130"/>
    <s v="1383Roman Agustin3"/>
    <m/>
    <m/>
    <m/>
    <x v="411"/>
    <s v="Service cambio de aceite y filtros. Control del vehículo. Control del nivel de aceite. Regular cinta de frenos traseras."/>
    <m/>
    <m/>
    <m/>
    <m/>
    <m/>
    <m/>
    <m/>
    <m/>
    <n v="0"/>
    <m/>
    <m/>
    <n v="0"/>
    <n v="35000"/>
    <n v="0"/>
    <n v="0"/>
    <n v="0"/>
    <n v="0"/>
    <n v="0"/>
  </r>
  <r>
    <x v="185"/>
    <n v="4"/>
    <x v="52"/>
    <x v="130"/>
    <s v="1383Roman Agustin4"/>
    <m/>
    <m/>
    <m/>
    <x v="4"/>
    <s v="Service cambio de aceite y filtros. Control del vehículo. Control del nivel de aceite. Regular cinta de frenos traseras. "/>
    <m/>
    <m/>
    <m/>
    <m/>
    <m/>
    <m/>
    <m/>
    <m/>
    <n v="0"/>
    <m/>
    <m/>
    <n v="0"/>
    <n v="35000"/>
    <n v="0"/>
    <n v="0"/>
    <n v="0"/>
    <n v="0"/>
    <n v="0"/>
  </r>
  <r>
    <x v="186"/>
    <n v="1"/>
    <x v="53"/>
    <x v="131"/>
    <s v="1384Cipolla Miren1"/>
    <s v="OAS249"/>
    <s v="Gol Trend"/>
    <n v="104255"/>
    <x v="412"/>
    <s v="Service cambio de aceite y filtro. Rotación"/>
    <s v="Emanuel"/>
    <s v="Aceite motor 10w40"/>
    <s v="Taller"/>
    <n v="1527"/>
    <s v="Service"/>
    <n v="1.4230517354289456"/>
    <n v="4"/>
    <n v="3700"/>
    <n v="14800"/>
    <n v="1"/>
    <n v="30500"/>
    <n v="30500"/>
    <n v="30500"/>
    <n v="6108"/>
    <n v="23812"/>
    <n v="48320"/>
    <n v="30500"/>
    <n v="78820"/>
  </r>
  <r>
    <x v="186"/>
    <n v="2"/>
    <x v="53"/>
    <x v="131"/>
    <s v="1384Cipolla Miren2"/>
    <m/>
    <m/>
    <m/>
    <x v="413"/>
    <s v="Service cambio de aceite y filtro. Rotación Control del vehículo. Lavado del motor."/>
    <m/>
    <s v="Filtro aceite OC250"/>
    <s v="Taller"/>
    <n v="2016"/>
    <m/>
    <n v="0.7857142857142857"/>
    <n v="1"/>
    <n v="3600"/>
    <n v="3600"/>
    <m/>
    <m/>
    <n v="0"/>
    <n v="30500"/>
    <n v="2016"/>
    <n v="0"/>
    <n v="0"/>
    <n v="0"/>
    <n v="0"/>
  </r>
  <r>
    <x v="186"/>
    <n v="3"/>
    <x v="53"/>
    <x v="131"/>
    <s v="1384Cipolla Miren3"/>
    <m/>
    <m/>
    <m/>
    <x v="414"/>
    <s v="Service cambio de aceite y filtro. Rotación Control del vehículo. Lavado del motor. Cambiar depósito de agua."/>
    <m/>
    <s v="Filtro aire HLT6098"/>
    <s v="Taller"/>
    <n v="2688"/>
    <m/>
    <n v="0.9642857142857143"/>
    <n v="1"/>
    <n v="5280"/>
    <n v="5280"/>
    <m/>
    <m/>
    <n v="0"/>
    <n v="30500"/>
    <n v="2688"/>
    <n v="0"/>
    <n v="0"/>
    <n v="0"/>
    <n v="0"/>
  </r>
  <r>
    <x v="186"/>
    <n v="4"/>
    <x v="53"/>
    <x v="131"/>
    <s v="1384Cipolla Miren4"/>
    <m/>
    <m/>
    <m/>
    <x v="4"/>
    <s v="Service cambio de aceite y filtro. Rotación Control del vehículo. Lavado del motor. Cambiar depósito de agua. "/>
    <m/>
    <s v="Filtro nafta KL583"/>
    <s v="Taller"/>
    <n v="1649"/>
    <m/>
    <n v="1.3286840509399636"/>
    <n v="1"/>
    <n v="3840"/>
    <n v="3840"/>
    <m/>
    <m/>
    <n v="0"/>
    <n v="30500"/>
    <n v="1649"/>
    <n v="0"/>
    <n v="0"/>
    <n v="0"/>
    <n v="0"/>
  </r>
  <r>
    <x v="186"/>
    <n v="5"/>
    <x v="53"/>
    <x v="131"/>
    <s v="1384Cipolla Miren5"/>
    <m/>
    <m/>
    <m/>
    <x v="4"/>
    <s v="Service cambio de aceite y filtro. Rotación Control del vehículo. Lavado del motor. Cambiar depósito de agua.  "/>
    <m/>
    <s v="Filtro pólen LA120"/>
    <s v="Taller"/>
    <n v="2332"/>
    <m/>
    <n v="0.6295025728987993"/>
    <n v="1"/>
    <n v="3800"/>
    <n v="3800"/>
    <m/>
    <m/>
    <n v="0"/>
    <n v="30500"/>
    <n v="2332"/>
    <n v="0"/>
    <n v="0"/>
    <n v="0"/>
    <n v="0"/>
  </r>
  <r>
    <x v="186"/>
    <n v="6"/>
    <x v="53"/>
    <x v="131"/>
    <s v="1384Cipolla Miren6"/>
    <m/>
    <m/>
    <m/>
    <x v="4"/>
    <s v="Service cambio de aceite y filtro. Rotación Control del vehículo. Lavado del motor. Cambiar depósito de agua.   "/>
    <m/>
    <s v="Depósito de agua"/>
    <s v="Barotto"/>
    <n v="13600"/>
    <m/>
    <n v="0.25"/>
    <n v="1"/>
    <n v="17000"/>
    <n v="17000"/>
    <m/>
    <m/>
    <n v="0"/>
    <n v="30500"/>
    <n v="13600"/>
    <n v="0"/>
    <n v="0"/>
    <n v="0"/>
    <n v="0"/>
  </r>
  <r>
    <x v="187"/>
    <n v="1"/>
    <x v="53"/>
    <x v="65"/>
    <s v="1385Cane Emiliano1"/>
    <s v="AE269EL"/>
    <s v="Renault Master"/>
    <n v="50148"/>
    <x v="415"/>
    <s v="Service cambio de aceite y filtros. Rotación."/>
    <m/>
    <m/>
    <m/>
    <m/>
    <s v="Service"/>
    <m/>
    <m/>
    <m/>
    <n v="0"/>
    <m/>
    <m/>
    <n v="0"/>
    <n v="0"/>
    <n v="0"/>
    <n v="94619"/>
    <n v="168075"/>
    <n v="42000"/>
    <n v="210075"/>
  </r>
  <r>
    <x v="187"/>
    <n v="2"/>
    <x v="53"/>
    <x v="65"/>
    <s v="1385Cane Emiliano2"/>
    <m/>
    <m/>
    <m/>
    <x v="57"/>
    <s v="Service cambio de aceite y filtros. Rotación. Cambiar pastillas de freno delanteras."/>
    <s v="Emanuel"/>
    <s v="Kit filtros"/>
    <s v="Barotto"/>
    <n v="51840"/>
    <m/>
    <n v="0.25"/>
    <n v="1"/>
    <n v="64800"/>
    <n v="64800"/>
    <n v="1"/>
    <n v="42000"/>
    <n v="42000"/>
    <n v="42000"/>
    <n v="51840"/>
    <n v="0"/>
    <n v="0"/>
    <n v="0"/>
    <n v="0"/>
  </r>
  <r>
    <x v="187"/>
    <n v="3"/>
    <x v="53"/>
    <x v="65"/>
    <s v="1385Cane Emiliano3"/>
    <m/>
    <m/>
    <m/>
    <x v="4"/>
    <s v="Service cambio de aceite y filtros. Rotación. Cambiar pastillas de freno delanteras. "/>
    <m/>
    <s v="Pastillas de freno"/>
    <s v="Taller"/>
    <n v="40000"/>
    <m/>
    <n v="0.2"/>
    <n v="1"/>
    <n v="48000"/>
    <n v="48000"/>
    <m/>
    <m/>
    <n v="0"/>
    <n v="42000"/>
    <n v="40000"/>
    <n v="0"/>
    <n v="0"/>
    <n v="0"/>
    <n v="0"/>
  </r>
  <r>
    <x v="187"/>
    <n v="4"/>
    <x v="53"/>
    <x v="65"/>
    <s v="1385Cane Emiliano4"/>
    <m/>
    <m/>
    <m/>
    <x v="4"/>
    <s v="Service cambio de aceite y filtros. Rotación. Cambiar pastillas de freno delanteras.  "/>
    <m/>
    <s v="Aceite motor"/>
    <s v="Taller"/>
    <n v="2779"/>
    <m/>
    <n v="1.4109391867578265"/>
    <n v="8.25"/>
    <n v="6700"/>
    <n v="55275"/>
    <m/>
    <m/>
    <n v="0"/>
    <n v="42000"/>
    <n v="22926.75"/>
    <n v="0"/>
    <n v="0"/>
    <n v="0"/>
    <n v="0"/>
  </r>
  <r>
    <x v="188"/>
    <n v="1"/>
    <x v="54"/>
    <x v="18"/>
    <s v="1386Martinich Nahuel1"/>
    <s v="AB767DV"/>
    <s v="PALIO"/>
    <n v="46991"/>
    <x v="416"/>
    <s v="Sacar alternador desprender compresor aire acondicionado sacar base de aire acondicionado y alternador.Sacar tornillo cortado reparar roscas armar base colocar compresor aire acondicionado y alternador nuevo con bulón nuevo.Cambiar correa poliv puesta en marcha"/>
    <s v="Cristian"/>
    <s v="Alternador"/>
    <s v="Acotto"/>
    <n v="170000"/>
    <s v="Otros"/>
    <n v="0"/>
    <n v="1"/>
    <n v="170000"/>
    <n v="170000"/>
    <n v="1"/>
    <n v="40000"/>
    <n v="40000"/>
    <n v="40000"/>
    <n v="170000"/>
    <n v="178750"/>
    <n v="180500"/>
    <n v="40000"/>
    <n v="220500"/>
  </r>
  <r>
    <x v="188"/>
    <n v="2"/>
    <x v="54"/>
    <x v="18"/>
    <s v="1386Martinich Nahuel2"/>
    <m/>
    <m/>
    <m/>
    <x v="4"/>
    <s v="Sacar alternador desprender compresor aire acondicionado sacar base de aire acondicionado y alternador.Sacar tornillo cortado reparar roscas armar base colocar compresor aire acondicionado y alternador nuevo con bulón nuevo.Cambiar correa poliv puesta en marcha "/>
    <m/>
    <s v="Correa poliv"/>
    <s v="Taller"/>
    <n v="7333.3333333333339"/>
    <m/>
    <n v="0.2"/>
    <n v="1"/>
    <n v="8800"/>
    <n v="8800"/>
    <m/>
    <m/>
    <n v="0"/>
    <n v="40000"/>
    <n v="7333.3333333333339"/>
    <n v="0"/>
    <n v="0"/>
    <n v="0"/>
    <n v="0"/>
  </r>
  <r>
    <x v="188"/>
    <n v="3"/>
    <x v="54"/>
    <x v="18"/>
    <s v="1386Martinich Nahuel3"/>
    <m/>
    <m/>
    <m/>
    <x v="4"/>
    <s v="Sacar alternador desprender compresor aire acondicionado sacar base de aire acondicionado y alternador.Sacar tornillo cortado reparar roscas armar base colocar compresor aire acondicionado y alternador nuevo con bulón nuevo.Cambiar correa poliv puesta en marcha  "/>
    <m/>
    <s v="Bulón especial de soporte alternador"/>
    <s v="Taller"/>
    <n v="1416.6666666666667"/>
    <m/>
    <n v="0.2"/>
    <n v="1"/>
    <n v="1700"/>
    <n v="1700"/>
    <m/>
    <m/>
    <n v="0"/>
    <n v="40000"/>
    <n v="1416.6666666666667"/>
    <n v="0"/>
    <n v="0"/>
    <n v="0"/>
    <n v="0"/>
  </r>
  <r>
    <x v="189"/>
    <n v="1"/>
    <x v="54"/>
    <x v="132"/>
    <s v="1387Capelleti Liliana1"/>
    <s v="AC172QQ"/>
    <s v="Peugeot 308"/>
    <n v="81077"/>
    <x v="417"/>
    <s v="Cambiar correa distribución con bomba de agua y correa poliv."/>
    <s v="Emanuel"/>
    <s v="Kit distribución con bomba"/>
    <s v="Barotto"/>
    <n v="104800"/>
    <s v="Distribución"/>
    <n v="0.25"/>
    <n v="1"/>
    <n v="131000"/>
    <n v="131000"/>
    <n v="1"/>
    <n v="75000"/>
    <n v="75000"/>
    <n v="75000"/>
    <n v="104800"/>
    <n v="132201.45000000001"/>
    <n v="202500"/>
    <n v="75000"/>
    <n v="277500"/>
  </r>
  <r>
    <x v="189"/>
    <n v="2"/>
    <x v="54"/>
    <x v="132"/>
    <s v="1387Capelleti Liliana2"/>
    <m/>
    <m/>
    <m/>
    <x v="4"/>
    <s v="Cambiar correa distribución con bomba de agua y correa poliv. "/>
    <m/>
    <s v="Correa poliv"/>
    <s v="Barotto"/>
    <n v="8480"/>
    <m/>
    <n v="0.25"/>
    <n v="1"/>
    <n v="10600"/>
    <n v="10600"/>
    <m/>
    <m/>
    <n v="0"/>
    <n v="75000"/>
    <n v="8480"/>
    <n v="0"/>
    <n v="0"/>
    <n v="0"/>
    <n v="0"/>
  </r>
  <r>
    <x v="189"/>
    <n v="3"/>
    <x v="54"/>
    <x v="132"/>
    <s v="1387Capelleti Liliana3"/>
    <m/>
    <m/>
    <m/>
    <x v="4"/>
    <s v="Cambiar correa distribución con bomba de agua y correa poliv.  "/>
    <m/>
    <s v="Liquido refrigerante + agua destilada"/>
    <s v="Taller"/>
    <n v="2411.4499999999998"/>
    <m/>
    <n v="2.483381368056564"/>
    <n v="1"/>
    <n v="8400"/>
    <n v="8400"/>
    <m/>
    <m/>
    <n v="0"/>
    <n v="75000"/>
    <n v="2411.4499999999998"/>
    <n v="0"/>
    <n v="0"/>
    <n v="0"/>
    <n v="0"/>
  </r>
  <r>
    <x v="189"/>
    <n v="4"/>
    <x v="54"/>
    <x v="132"/>
    <s v="1387Capelleti Liliana4"/>
    <m/>
    <m/>
    <m/>
    <x v="258"/>
    <s v="Cambiar correa distribución con bomba de agua y correa poliv.   Service cambio de aceite y filtro. Control del vehículo."/>
    <m/>
    <s v="Aceite motor "/>
    <s v="Taller"/>
    <n v="1315"/>
    <s v="Service"/>
    <n v="1.7186311787072244"/>
    <n v="4"/>
    <n v="3575"/>
    <n v="14300"/>
    <m/>
    <m/>
    <n v="0"/>
    <n v="75000"/>
    <n v="5260"/>
    <n v="0"/>
    <n v="0"/>
    <n v="0"/>
    <n v="0"/>
  </r>
  <r>
    <x v="189"/>
    <n v="5"/>
    <x v="54"/>
    <x v="132"/>
    <s v="1387Capelleti Liliana5"/>
    <m/>
    <m/>
    <m/>
    <x v="4"/>
    <s v="Cambiar correa distribución con bomba de agua y correa poliv.   Service cambio de aceite y filtro. Control del vehículo. "/>
    <m/>
    <s v="Filtro aceite"/>
    <s v="Taller"/>
    <n v="2016"/>
    <m/>
    <n v="1.7281746031746033"/>
    <n v="1"/>
    <n v="5500"/>
    <n v="5500"/>
    <m/>
    <m/>
    <n v="0"/>
    <n v="75000"/>
    <n v="2016"/>
    <n v="0"/>
    <n v="0"/>
    <n v="0"/>
    <n v="0"/>
  </r>
  <r>
    <x v="189"/>
    <n v="6"/>
    <x v="54"/>
    <x v="132"/>
    <s v="1387Capelleti Liliana6"/>
    <m/>
    <m/>
    <m/>
    <x v="4"/>
    <s v="Cambiar correa distribución con bomba de agua y correa poliv.   Service cambio de aceite y filtro. Control del vehículo.  "/>
    <m/>
    <s v="Filtro aire"/>
    <s v="Taller"/>
    <n v="2688"/>
    <m/>
    <n v="1.5297619047619047"/>
    <n v="1"/>
    <n v="6800"/>
    <n v="6800"/>
    <m/>
    <m/>
    <n v="0"/>
    <n v="75000"/>
    <n v="2688"/>
    <n v="0"/>
    <n v="0"/>
    <n v="0"/>
    <n v="0"/>
  </r>
  <r>
    <x v="189"/>
    <n v="7"/>
    <x v="54"/>
    <x v="132"/>
    <s v="1387Capelleti Liliana7"/>
    <m/>
    <m/>
    <m/>
    <x v="4"/>
    <s v="Cambiar correa distribución con bomba de agua y correa poliv.   Service cambio de aceite y filtro. Control del vehículo.   "/>
    <m/>
    <s v="Filtro Gasoil"/>
    <s v="Taller"/>
    <n v="8064"/>
    <m/>
    <n v="1.7901785714285714"/>
    <n v="1"/>
    <n v="22500"/>
    <n v="22500"/>
    <m/>
    <m/>
    <n v="0"/>
    <n v="75000"/>
    <n v="8064"/>
    <n v="0"/>
    <n v="0"/>
    <n v="0"/>
    <n v="0"/>
  </r>
  <r>
    <x v="189"/>
    <n v="8"/>
    <x v="54"/>
    <x v="132"/>
    <s v="1387Capelleti Liliana8"/>
    <m/>
    <m/>
    <m/>
    <x v="4"/>
    <s v="Cambiar correa distribución con bomba de agua y correa poliv.   Service cambio de aceite y filtro. Control del vehículo.    "/>
    <m/>
    <s v="Filtro polen"/>
    <s v="Taller"/>
    <n v="2427"/>
    <m/>
    <n v="0.40090646889163578"/>
    <n v="1"/>
    <n v="3400"/>
    <n v="3400"/>
    <m/>
    <m/>
    <n v="0"/>
    <n v="75000"/>
    <n v="2427"/>
    <n v="0"/>
    <n v="0"/>
    <n v="0"/>
    <n v="0"/>
  </r>
  <r>
    <x v="190"/>
    <n v="1"/>
    <x v="54"/>
    <x v="47"/>
    <s v="1388Creativiti S.A.S1"/>
    <s v="AE573YM"/>
    <s v="Fiat Fiorino"/>
    <n v="64671"/>
    <x v="415"/>
    <s v="Service cambio de aceite y filtros. Rotación."/>
    <s v="Emanuel - walter"/>
    <s v="Aceite motor 10w40"/>
    <s v="Taller"/>
    <n v="1527"/>
    <s v="Service"/>
    <n v="1.4230517354289456"/>
    <n v="4"/>
    <n v="3700"/>
    <n v="14800"/>
    <n v="1"/>
    <n v="35000"/>
    <n v="35000"/>
    <n v="35000"/>
    <n v="6108"/>
    <n v="17870"/>
    <n v="39500"/>
    <n v="35000"/>
    <n v="74500"/>
  </r>
  <r>
    <x v="190"/>
    <n v="2"/>
    <x v="54"/>
    <x v="47"/>
    <s v="1388Creativiti S.A.S2"/>
    <m/>
    <m/>
    <m/>
    <x v="418"/>
    <s v="Service cambio de aceite y filtros. Rotación. Cambiar correa poliv. Lavado de motor."/>
    <m/>
    <s v="Filtro aceite LX3115"/>
    <s v="Taller"/>
    <n v="2701"/>
    <m/>
    <n v="0.25879303961495742"/>
    <n v="1"/>
    <n v="3400"/>
    <n v="3400"/>
    <m/>
    <m/>
    <n v="0"/>
    <n v="35000"/>
    <n v="2701"/>
    <n v="0"/>
    <n v="0"/>
    <n v="0"/>
    <n v="0"/>
  </r>
  <r>
    <x v="190"/>
    <n v="3"/>
    <x v="54"/>
    <x v="47"/>
    <s v="1388Creativiti S.A.S3"/>
    <m/>
    <m/>
    <m/>
    <x v="4"/>
    <s v="Service cambio de aceite y filtros. Rotación. Cambiar correa poliv. Lavado de motor. "/>
    <m/>
    <s v="Filtro aire HK210"/>
    <s v="Taller"/>
    <n v="2688"/>
    <m/>
    <n v="0.7857142857142857"/>
    <n v="1"/>
    <n v="4800"/>
    <n v="4800"/>
    <m/>
    <m/>
    <n v="0"/>
    <n v="35000"/>
    <n v="2688"/>
    <n v="0"/>
    <n v="0"/>
    <n v="0"/>
    <n v="0"/>
  </r>
  <r>
    <x v="190"/>
    <n v="4"/>
    <x v="54"/>
    <x v="47"/>
    <s v="1388Creativiti S.A.S4"/>
    <m/>
    <m/>
    <m/>
    <x v="4"/>
    <s v="Service cambio de aceite y filtros. Rotación. Cambiar correa poliv. Lavado de motor.  "/>
    <m/>
    <s v="Filtro polen OC259"/>
    <s v="Taller"/>
    <n v="1724"/>
    <m/>
    <n v="0.91415313225058004"/>
    <n v="1"/>
    <n v="3300"/>
    <n v="3300"/>
    <m/>
    <m/>
    <n v="0"/>
    <n v="35000"/>
    <n v="1724"/>
    <n v="0"/>
    <n v="0"/>
    <n v="0"/>
    <n v="0"/>
  </r>
  <r>
    <x v="190"/>
    <n v="5"/>
    <x v="54"/>
    <x v="47"/>
    <s v="1388Creativiti S.A.S5"/>
    <m/>
    <m/>
    <m/>
    <x v="4"/>
    <s v="Service cambio de aceite y filtros. Rotación. Cambiar correa poliv. Lavado de motor.   "/>
    <m/>
    <s v="Filtro nafta KL238D"/>
    <s v="Taller"/>
    <n v="2190"/>
    <m/>
    <n v="1.0091324200913243"/>
    <n v="1"/>
    <n v="4400"/>
    <n v="4400"/>
    <m/>
    <m/>
    <n v="0"/>
    <n v="35000"/>
    <n v="2190"/>
    <n v="0"/>
    <n v="0"/>
    <n v="0"/>
    <n v="0"/>
  </r>
  <r>
    <x v="190"/>
    <n v="6"/>
    <x v="54"/>
    <x v="47"/>
    <s v="1388Creativiti S.A.S6"/>
    <m/>
    <m/>
    <m/>
    <x v="4"/>
    <s v="Service cambio de aceite y filtros. Rotación. Cambiar correa poliv. Lavado de motor.    "/>
    <m/>
    <s v="Correa poliv"/>
    <s v="Barotto"/>
    <n v="7040"/>
    <m/>
    <n v="0.25"/>
    <n v="1"/>
    <n v="8800"/>
    <n v="8800"/>
    <m/>
    <m/>
    <n v="0"/>
    <n v="35000"/>
    <n v="7040"/>
    <n v="0"/>
    <n v="0"/>
    <n v="0"/>
    <n v="0"/>
  </r>
  <r>
    <x v="191"/>
    <n v="1"/>
    <x v="54"/>
    <x v="109"/>
    <s v="1389Boiero Ricardo1"/>
    <m/>
    <m/>
    <m/>
    <x v="4"/>
    <n v="0"/>
    <s v="Cristian"/>
    <s v="Controlar bomba de aceite en rectificadora"/>
    <s v="Taller"/>
    <n v="5990"/>
    <m/>
    <n v="0"/>
    <n v="1"/>
    <n v="5990"/>
    <n v="5990"/>
    <n v="1"/>
    <n v="35000"/>
    <n v="35000"/>
    <n v="35000"/>
    <n v="5990"/>
    <n v="46525.833333333336"/>
    <n v="54133"/>
    <n v="35000"/>
    <n v="89133"/>
  </r>
  <r>
    <x v="191"/>
    <n v="2"/>
    <x v="54"/>
    <x v="109"/>
    <s v="1389Boiero Ricardo2"/>
    <m/>
    <m/>
    <m/>
    <x v="4"/>
    <s v="0 "/>
    <m/>
    <s v="Bomba de aceite nueva"/>
    <s v="Taller"/>
    <n v="38035.833333333336"/>
    <m/>
    <n v="0.2"/>
    <n v="1"/>
    <n v="45643"/>
    <n v="45643"/>
    <m/>
    <m/>
    <n v="0"/>
    <n v="35000"/>
    <n v="38035.833333333336"/>
    <n v="0"/>
    <n v="0"/>
    <n v="0"/>
    <n v="0"/>
  </r>
  <r>
    <x v="191"/>
    <n v="3"/>
    <x v="54"/>
    <x v="109"/>
    <s v="1389Boiero Ricardo3"/>
    <m/>
    <m/>
    <m/>
    <x v="4"/>
    <s v="0  "/>
    <m/>
    <s v="comisión a rio cuarto"/>
    <s v="Taller"/>
    <n v="2500"/>
    <m/>
    <n v="0"/>
    <n v="1"/>
    <n v="2500"/>
    <n v="2500"/>
    <m/>
    <m/>
    <n v="0"/>
    <n v="35000"/>
    <n v="2500"/>
    <n v="0"/>
    <n v="0"/>
    <n v="0"/>
    <n v="0"/>
  </r>
  <r>
    <x v="191"/>
    <n v="4"/>
    <x v="54"/>
    <x v="109"/>
    <s v="1389Boiero Ricardo4"/>
    <m/>
    <m/>
    <m/>
    <x v="419"/>
    <s v="0   Desprender cuna bajo motor, sacar carter, limpieza."/>
    <m/>
    <m/>
    <m/>
    <m/>
    <s v="Otros"/>
    <m/>
    <m/>
    <m/>
    <n v="0"/>
    <m/>
    <m/>
    <n v="0"/>
    <n v="35000"/>
    <n v="0"/>
    <n v="0"/>
    <n v="0"/>
    <n v="0"/>
    <n v="0"/>
  </r>
  <r>
    <x v="191"/>
    <n v="5"/>
    <x v="54"/>
    <x v="109"/>
    <s v="1389Boiero Ricardo5"/>
    <m/>
    <m/>
    <m/>
    <x v="420"/>
    <s v="0   Desprender cuna bajo motor, sacar carter, limpieza. Cambiar bomba de aceite controlar cojinete de biela, controlar presión de aceite."/>
    <m/>
    <m/>
    <m/>
    <m/>
    <m/>
    <m/>
    <m/>
    <m/>
    <n v="0"/>
    <m/>
    <m/>
    <n v="0"/>
    <n v="35000"/>
    <n v="0"/>
    <n v="0"/>
    <n v="0"/>
    <n v="0"/>
    <n v="0"/>
  </r>
  <r>
    <x v="191"/>
    <n v="6"/>
    <x v="54"/>
    <x v="109"/>
    <s v="1389Boiero Ricardo6"/>
    <m/>
    <m/>
    <m/>
    <x v="421"/>
    <s v="0   Desprender cuna bajo motor, sacar carter, limpieza. Cambiar bomba de aceite controlar cojinete de biela, controlar presión de aceite. 22"/>
    <m/>
    <m/>
    <m/>
    <m/>
    <m/>
    <m/>
    <m/>
    <m/>
    <n v="0"/>
    <m/>
    <m/>
    <n v="0"/>
    <n v="35000"/>
    <n v="0"/>
    <n v="0"/>
    <n v="0"/>
    <n v="0"/>
    <n v="0"/>
  </r>
  <r>
    <x v="192"/>
    <n v="1"/>
    <x v="55"/>
    <x v="124"/>
    <s v="1390Perviú Jorge1"/>
    <s v="KQQ222"/>
    <s v="Audi Q5 2.0 tfsi"/>
    <n v="133088"/>
    <x v="422"/>
    <s v="Remplazo válvula de control de refrigerante por vacío."/>
    <s v="Pablo"/>
    <s v="Válvula de control de líquido refrigerante"/>
    <s v="Barotto"/>
    <n v="61600"/>
    <s v="Otros"/>
    <n v="0.25"/>
    <n v="1"/>
    <n v="77000"/>
    <n v="77000"/>
    <n v="1"/>
    <n v="4000"/>
    <n v="4000"/>
    <n v="4000"/>
    <n v="61600"/>
    <n v="61600"/>
    <n v="77000"/>
    <n v="4000"/>
    <n v="81000"/>
  </r>
  <r>
    <x v="192"/>
    <n v="2"/>
    <x v="55"/>
    <x v="124"/>
    <s v="1390Perviú Jorge2"/>
    <m/>
    <m/>
    <m/>
    <x v="423"/>
    <s v="Remplazo válvula de control de refrigerante por vacío. Completar nivel del líquido refrigerante y purgado."/>
    <m/>
    <m/>
    <m/>
    <m/>
    <m/>
    <m/>
    <m/>
    <m/>
    <n v="0"/>
    <m/>
    <m/>
    <n v="0"/>
    <n v="4000"/>
    <n v="0"/>
    <n v="0"/>
    <n v="0"/>
    <n v="0"/>
    <n v="0"/>
  </r>
  <r>
    <x v="192"/>
    <n v="3"/>
    <x v="55"/>
    <x v="124"/>
    <s v="1390Perviú Jorge3"/>
    <m/>
    <m/>
    <m/>
    <x v="424"/>
    <s v="Remplazo válvula de control de refrigerante por vacío. Completar nivel del líquido refrigerante y purgado. Control general."/>
    <m/>
    <m/>
    <m/>
    <m/>
    <m/>
    <m/>
    <m/>
    <m/>
    <n v="0"/>
    <m/>
    <m/>
    <n v="0"/>
    <n v="4000"/>
    <n v="0"/>
    <n v="0"/>
    <n v="0"/>
    <n v="0"/>
    <n v="0"/>
  </r>
  <r>
    <x v="193"/>
    <n v="1"/>
    <x v="55"/>
    <x v="64"/>
    <s v="1391Borello Matias1"/>
    <m/>
    <s v="Megane"/>
    <m/>
    <x v="425"/>
    <s v="Cambio de pastillas de freno."/>
    <s v="Cristian"/>
    <s v="Pastillas de freno"/>
    <s v="Barotto"/>
    <n v="10400"/>
    <m/>
    <n v="0.25"/>
    <n v="1"/>
    <n v="13000"/>
    <n v="13000"/>
    <m/>
    <m/>
    <n v="0"/>
    <n v="0"/>
    <n v="10400"/>
    <n v="10400"/>
    <n v="13000"/>
    <n v="0"/>
    <n v="13000"/>
  </r>
  <r>
    <x v="194"/>
    <n v="1"/>
    <x v="55"/>
    <x v="133"/>
    <s v="1392Rosas Alfredo1"/>
    <s v="AB600VO"/>
    <s v="Peugeot 2008"/>
    <n v="190308"/>
    <x v="6"/>
    <s v="Service cambio de aceite y filtros."/>
    <s v="Emanuel - walter"/>
    <s v="Aceite motor 10w40"/>
    <s v="Taller"/>
    <n v="1527"/>
    <s v="Service"/>
    <n v="1.4230517354289456"/>
    <n v="4"/>
    <n v="3700"/>
    <n v="14800"/>
    <n v="1"/>
    <n v="30500"/>
    <n v="30500"/>
    <n v="30500"/>
    <n v="6108"/>
    <n v="11346"/>
    <n v="35800"/>
    <n v="30500"/>
    <n v="66300"/>
  </r>
  <r>
    <x v="194"/>
    <n v="2"/>
    <x v="55"/>
    <x v="133"/>
    <s v="1392Rosas Alfredo2"/>
    <m/>
    <m/>
    <m/>
    <x v="249"/>
    <s v="Service cambio de aceite y filtros. Rotación. Control del vehículo."/>
    <m/>
    <s v="Kit filtros"/>
    <s v="Taller"/>
    <n v="9819"/>
    <m/>
    <n v="1.1387106630003054"/>
    <n v="1"/>
    <n v="21000"/>
    <n v="21000"/>
    <m/>
    <m/>
    <n v="0"/>
    <n v="30500"/>
    <n v="9819"/>
    <n v="0"/>
    <n v="0"/>
    <n v="0"/>
    <n v="0"/>
  </r>
  <r>
    <x v="195"/>
    <n v="1"/>
    <x v="55"/>
    <x v="134"/>
    <s v="1393Gullino Andrea1"/>
    <s v="NSA717"/>
    <s v="Citroen C3"/>
    <n v="89749"/>
    <x v="426"/>
    <s v="Control de poleas en el circuito auxiliar, cambiar correa poliv y polea tensora del tensor móvil."/>
    <s v="Cristian"/>
    <s v="Polea de correa poly v"/>
    <s v="Rep Serrano"/>
    <n v="9756.5"/>
    <s v="Otros"/>
    <n v="0.26582278481012656"/>
    <n v="1"/>
    <n v="12350"/>
    <n v="12350"/>
    <n v="1"/>
    <n v="8000"/>
    <n v="8000"/>
    <n v="8000"/>
    <n v="9756.5"/>
    <n v="17596.5"/>
    <n v="22150"/>
    <n v="8000"/>
    <n v="30150"/>
  </r>
  <r>
    <x v="195"/>
    <n v="2"/>
    <x v="55"/>
    <x v="134"/>
    <s v="1393Gullino Andrea2"/>
    <m/>
    <m/>
    <m/>
    <x v="427"/>
    <s v="Control de poleas en el circuito auxiliar, cambiar correa poliv y polea tensora del tensor móvil. Controlar tren delantero."/>
    <m/>
    <s v="Correa poly v"/>
    <s v="Barotto"/>
    <n v="7840"/>
    <m/>
    <n v="0.25"/>
    <n v="1"/>
    <n v="9800"/>
    <n v="9800"/>
    <m/>
    <m/>
    <n v="0"/>
    <n v="8000"/>
    <n v="7840"/>
    <n v="0"/>
    <n v="0"/>
    <n v="0"/>
    <n v="0"/>
  </r>
  <r>
    <x v="195"/>
    <n v="3"/>
    <x v="55"/>
    <x v="134"/>
    <s v="1393Gullino Andrea3"/>
    <m/>
    <m/>
    <m/>
    <x v="428"/>
    <s v="Control de poleas en el circuito auxiliar, cambiar correa poliv y polea tensora del tensor móvil. Controlar tren delantero. Se hayó bieleta barra estabilizadora lado izquierdo con ruido y juego. Bujes de parrilla con goma despegados."/>
    <m/>
    <m/>
    <m/>
    <m/>
    <m/>
    <m/>
    <m/>
    <m/>
    <n v="0"/>
    <m/>
    <m/>
    <n v="0"/>
    <n v="8000"/>
    <n v="0"/>
    <n v="0"/>
    <n v="0"/>
    <n v="0"/>
    <n v="0"/>
  </r>
  <r>
    <x v="196"/>
    <n v="1"/>
    <x v="55"/>
    <x v="135"/>
    <s v="1394Fernandez Heber1"/>
    <s v="AA697DR"/>
    <s v="Chevrolet Cobal"/>
    <n v="95202"/>
    <x v="429"/>
    <s v="Controlar tren delantero cambiar ambas bieletas de barra estabilizadora( izquierda y derecha)"/>
    <s v="Cristian"/>
    <s v="Bieletas barra estabilizadora alternativas"/>
    <s v="Barotto"/>
    <n v="7600"/>
    <s v="Otros"/>
    <n v="0.25"/>
    <n v="2"/>
    <n v="9500"/>
    <n v="19000"/>
    <n v="1"/>
    <n v="10000"/>
    <n v="10000"/>
    <n v="10000"/>
    <n v="15200"/>
    <n v="7600"/>
    <n v="19000"/>
    <n v="10000"/>
    <n v="29000"/>
  </r>
  <r>
    <x v="196"/>
    <n v="2"/>
    <x v="55"/>
    <x v="135"/>
    <s v="1394Fernandez Heber2"/>
    <m/>
    <m/>
    <m/>
    <x v="430"/>
    <s v="Controlar tren delantero cambiar ambas bieletas de barra estabilizadora( izquierda y derecha) Lavado de motor y parte inferior del vehículo."/>
    <m/>
    <m/>
    <m/>
    <m/>
    <m/>
    <m/>
    <m/>
    <m/>
    <n v="0"/>
    <m/>
    <m/>
    <n v="0"/>
    <n v="10000"/>
    <n v="0"/>
    <n v="0"/>
    <n v="0"/>
    <n v="0"/>
    <n v="0"/>
  </r>
  <r>
    <x v="197"/>
    <n v="1"/>
    <x v="55"/>
    <x v="136"/>
    <s v="1395Issetta Eva1"/>
    <s v="LUY786"/>
    <s v="Peugeot 207"/>
    <n v="96949"/>
    <x v="431"/>
    <s v="Control del vehículo cambiar polea tensora de correa polyv y correa polyv."/>
    <s v="Emanuel - walter"/>
    <s v="Correa poly v"/>
    <s v="Barotto"/>
    <n v="11680"/>
    <s v="Otros"/>
    <n v="0.25"/>
    <n v="1"/>
    <n v="14600"/>
    <n v="14600"/>
    <n v="1"/>
    <n v="8000"/>
    <n v="8000"/>
    <n v="8000"/>
    <n v="11680"/>
    <n v="21283.333333333332"/>
    <n v="26500"/>
    <n v="8000"/>
    <n v="34500"/>
  </r>
  <r>
    <x v="197"/>
    <n v="2"/>
    <x v="55"/>
    <x v="136"/>
    <s v="1395Issetta Eva2"/>
    <m/>
    <m/>
    <m/>
    <x v="432"/>
    <s v="Control del vehículo cambiar polea tensora de correa polyv y correa polyv. (SE HAYÓ TORNILLO CLAVADO EN RUEDA DELANTERA DERECHA HACER ARREGLAR)"/>
    <m/>
    <s v="Pola poly v"/>
    <s v="Barotto"/>
    <n v="7520"/>
    <m/>
    <n v="0.25"/>
    <n v="1"/>
    <n v="9400"/>
    <n v="9400"/>
    <m/>
    <m/>
    <n v="0"/>
    <n v="8000"/>
    <n v="7520"/>
    <n v="0"/>
    <n v="0"/>
    <n v="0"/>
    <n v="0"/>
  </r>
  <r>
    <x v="197"/>
    <n v="3"/>
    <x v="55"/>
    <x v="136"/>
    <s v="1395Issetta Eva3"/>
    <m/>
    <m/>
    <m/>
    <x v="4"/>
    <s v="Control del vehículo cambiar polea tensora de correa polyv y correa polyv. (SE HAYÓ TORNILLO CLAVADO EN RUEDA DELANTERA DERECHA HACER ARREGLAR) "/>
    <m/>
    <s v="foco h7"/>
    <s v="Taller"/>
    <n v="2083.3333333333335"/>
    <m/>
    <n v="0.2"/>
    <n v="1"/>
    <n v="2500"/>
    <n v="2500"/>
    <m/>
    <m/>
    <n v="0"/>
    <n v="8000"/>
    <n v="2083.3333333333335"/>
    <n v="0"/>
    <n v="0"/>
    <n v="0"/>
    <n v="0"/>
  </r>
  <r>
    <x v="197"/>
    <n v="4"/>
    <x v="55"/>
    <x v="136"/>
    <s v="1395Issetta Eva4"/>
    <m/>
    <m/>
    <m/>
    <x v="4"/>
    <s v="Control del vehículo cambiar polea tensora de correa polyv y correa polyv. (SE HAYÓ TORNILLO CLAVADO EN RUEDA DELANTERA DERECHA HACER ARREGLAR)  "/>
    <m/>
    <m/>
    <m/>
    <m/>
    <m/>
    <m/>
    <m/>
    <m/>
    <n v="0"/>
    <m/>
    <m/>
    <n v="0"/>
    <n v="8000"/>
    <n v="0"/>
    <n v="0"/>
    <n v="0"/>
    <n v="0"/>
    <n v="0"/>
  </r>
  <r>
    <x v="198"/>
    <n v="1"/>
    <x v="56"/>
    <x v="137"/>
    <s v="1396Magris Victorio1"/>
    <s v="PHD704"/>
    <s v="Ecosport"/>
    <n v="90624"/>
    <x v="6"/>
    <s v="Service cambio de aceite y filtros."/>
    <s v="Walter"/>
    <s v="Aceite motor 5w30"/>
    <s v="Taller"/>
    <n v="2780"/>
    <s v="Service"/>
    <n v="1.3381294964028776"/>
    <n v="4"/>
    <n v="6500"/>
    <n v="26000"/>
    <n v="1"/>
    <n v="30500"/>
    <n v="30500"/>
    <n v="30500"/>
    <n v="11120"/>
    <n v="13455"/>
    <n v="43200"/>
    <n v="30500"/>
    <n v="73700"/>
  </r>
  <r>
    <x v="198"/>
    <n v="2"/>
    <x v="56"/>
    <x v="137"/>
    <s v="1396Magris Victorio2"/>
    <m/>
    <m/>
    <m/>
    <x v="7"/>
    <s v="Service cambio de aceite y filtros. Control del vehículo."/>
    <m/>
    <s v="Filtro aceite LX2633"/>
    <s v="Taller"/>
    <n v="4615"/>
    <m/>
    <n v="-0.17659804983748645"/>
    <n v="1"/>
    <n v="3800"/>
    <n v="3800"/>
    <m/>
    <m/>
    <n v="0"/>
    <n v="30500"/>
    <n v="4615"/>
    <n v="0"/>
    <n v="0"/>
    <n v="0"/>
    <n v="0"/>
  </r>
  <r>
    <x v="198"/>
    <n v="3"/>
    <x v="56"/>
    <x v="137"/>
    <s v="1396Magris Victorio3"/>
    <m/>
    <m/>
    <m/>
    <x v="433"/>
    <s v="Service cambio de aceite y filtros. Control del vehículo. Control tren delantero. Limpieza y dar luz."/>
    <m/>
    <s v="Filtro aire OC1608"/>
    <s v="Taller"/>
    <n v="1887"/>
    <m/>
    <n v="2.0736618971913088"/>
    <n v="1"/>
    <n v="5800"/>
    <n v="5800"/>
    <m/>
    <m/>
    <n v="0"/>
    <n v="30500"/>
    <n v="1887"/>
    <n v="0"/>
    <n v="0"/>
    <n v="0"/>
    <n v="0"/>
  </r>
  <r>
    <x v="198"/>
    <n v="4"/>
    <x v="56"/>
    <x v="137"/>
    <s v="1396Magris Victorio4"/>
    <m/>
    <m/>
    <m/>
    <x v="434"/>
    <s v="Service cambio de aceite y filtros. Control del vehículo. Control tren delantero. Limpieza y dar luz. Regular palanca de freno de mano."/>
    <m/>
    <s v="Filtro nafta HK258"/>
    <s v="Taller"/>
    <n v="2190"/>
    <m/>
    <n v="0.9178082191780822"/>
    <n v="1"/>
    <n v="4200"/>
    <n v="4200"/>
    <m/>
    <m/>
    <n v="0"/>
    <n v="30500"/>
    <n v="2190"/>
    <n v="0"/>
    <n v="0"/>
    <n v="0"/>
    <n v="0"/>
  </r>
  <r>
    <x v="198"/>
    <n v="5"/>
    <x v="56"/>
    <x v="137"/>
    <s v="1396Magris Victorio5"/>
    <m/>
    <m/>
    <m/>
    <x v="4"/>
    <s v="Service cambio de aceite y filtros. Control del vehículo. Control tren delantero. Limpieza y dar luz. Regular palanca de freno de mano. "/>
    <m/>
    <s v="Filtro pólen KL582"/>
    <s v="Taller"/>
    <n v="1983"/>
    <m/>
    <n v="0.71457387796268279"/>
    <n v="1"/>
    <n v="3400"/>
    <n v="3400"/>
    <m/>
    <m/>
    <n v="0"/>
    <n v="30500"/>
    <n v="1983"/>
    <n v="0"/>
    <n v="0"/>
    <n v="0"/>
    <n v="0"/>
  </r>
  <r>
    <x v="199"/>
    <n v="1"/>
    <x v="56"/>
    <x v="138"/>
    <s v="1397Vallejos Cristian1"/>
    <s v="JDG471"/>
    <s v="VW Voyage"/>
    <n v="222705"/>
    <x v="6"/>
    <s v="Service cambio de aceite y filtros."/>
    <s v="Emanuel"/>
    <s v="Aceite motor 10w40"/>
    <s v="Taller"/>
    <n v="1527"/>
    <s v="Service"/>
    <n v="1.4230517354289456"/>
    <n v="4"/>
    <n v="3700"/>
    <n v="14800"/>
    <n v="1"/>
    <n v="60000"/>
    <n v="60000"/>
    <n v="60000"/>
    <n v="6108"/>
    <n v="55155.666666666664"/>
    <n v="84700"/>
    <n v="60000"/>
    <n v="144700"/>
  </r>
  <r>
    <x v="199"/>
    <n v="2"/>
    <x v="56"/>
    <x v="138"/>
    <s v="1397Vallejos Cristian2"/>
    <m/>
    <m/>
    <m/>
    <x v="435"/>
    <s v="Service cambio de aceite y filtros. Cambiar correas polyV. Control tren delantero, sacar parrilla suspensión lado derecho. Reparar ambos bujes nuevos. Cambiar precap del mismo lado. Y bieleta barra estabilizadora lado izquierdo."/>
    <m/>
    <s v="Filtro aceite OC250"/>
    <s v="Taller"/>
    <n v="2016"/>
    <m/>
    <n v="0.68650793650793651"/>
    <n v="1"/>
    <n v="3400"/>
    <n v="3400"/>
    <m/>
    <m/>
    <n v="0"/>
    <n v="60000"/>
    <n v="2016"/>
    <n v="0"/>
    <n v="0"/>
    <n v="0"/>
    <n v="0"/>
  </r>
  <r>
    <x v="199"/>
    <n v="3"/>
    <x v="56"/>
    <x v="138"/>
    <s v="1397Vallejos Cristian3"/>
    <m/>
    <m/>
    <m/>
    <x v="436"/>
    <s v="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m/>
    <s v="Filtro aire LX998"/>
    <s v="Taller"/>
    <n v="2155"/>
    <m/>
    <n v="1.0417633410672853"/>
    <n v="1"/>
    <n v="4400"/>
    <n v="4400"/>
    <m/>
    <m/>
    <n v="0"/>
    <n v="60000"/>
    <n v="2155"/>
    <n v="0"/>
    <n v="0"/>
    <n v="0"/>
    <n v="0"/>
  </r>
  <r>
    <x v="199"/>
    <n v="4"/>
    <x v="56"/>
    <x v="138"/>
    <s v="1397Vallejos Cristian4"/>
    <m/>
    <m/>
    <m/>
    <x v="437"/>
    <s v="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m/>
    <s v="Filtro nafta KL583"/>
    <s v="Taller"/>
    <n v="1649"/>
    <m/>
    <n v="1.0012128562765312"/>
    <n v="1"/>
    <n v="3300"/>
    <n v="3300"/>
    <m/>
    <m/>
    <n v="0"/>
    <n v="60000"/>
    <n v="1649"/>
    <n v="0"/>
    <n v="0"/>
    <n v="0"/>
    <n v="0"/>
  </r>
  <r>
    <x v="199"/>
    <n v="5"/>
    <x v="56"/>
    <x v="138"/>
    <s v="1397Vallejos Cristian5"/>
    <m/>
    <m/>
    <m/>
    <x v="4"/>
    <s v="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
    <m/>
    <s v="Filtro pólen LA120"/>
    <s v="Taller"/>
    <n v="2332"/>
    <m/>
    <n v="0.45797598627787306"/>
    <n v="1"/>
    <n v="3400"/>
    <n v="3400"/>
    <m/>
    <m/>
    <n v="0"/>
    <n v="60000"/>
    <n v="2332"/>
    <n v="0"/>
    <n v="0"/>
    <n v="0"/>
    <n v="0"/>
  </r>
  <r>
    <x v="199"/>
    <n v="6"/>
    <x v="56"/>
    <x v="138"/>
    <s v="1397Vallejos Cristian6"/>
    <m/>
    <m/>
    <m/>
    <x v="4"/>
    <s v="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
    <m/>
    <s v="Bieleta NAKETA N1084"/>
    <s v="Taller"/>
    <n v="7083.3333333333339"/>
    <m/>
    <n v="0.2"/>
    <n v="1"/>
    <n v="8500"/>
    <n v="8500"/>
    <m/>
    <m/>
    <n v="0"/>
    <n v="60000"/>
    <n v="7083.3333333333339"/>
    <n v="0"/>
    <n v="0"/>
    <n v="0"/>
    <n v="0"/>
  </r>
  <r>
    <x v="199"/>
    <n v="7"/>
    <x v="56"/>
    <x v="138"/>
    <s v="1397Vallejos Cristian7"/>
    <m/>
    <m/>
    <m/>
    <x v="4"/>
    <s v="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
    <m/>
    <s v="Correas 6PK1200+3PK796SF"/>
    <s v="Taller"/>
    <n v="20166.666666666668"/>
    <m/>
    <n v="0.2"/>
    <n v="1"/>
    <n v="24200"/>
    <n v="24200"/>
    <m/>
    <m/>
    <n v="0"/>
    <n v="60000"/>
    <n v="20166.666666666668"/>
    <n v="0"/>
    <n v="0"/>
    <n v="0"/>
    <n v="0"/>
  </r>
  <r>
    <x v="199"/>
    <n v="8"/>
    <x v="56"/>
    <x v="138"/>
    <s v="1397Vallejos Cristian8"/>
    <m/>
    <m/>
    <m/>
    <x v="4"/>
    <s v="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
    <m/>
    <s v="Bujes parrilla"/>
    <s v="Barotto"/>
    <n v="6240"/>
    <m/>
    <n v="0.25"/>
    <n v="1"/>
    <n v="7800"/>
    <n v="7800"/>
    <m/>
    <m/>
    <n v="0"/>
    <n v="60000"/>
    <n v="6240"/>
    <n v="0"/>
    <n v="0"/>
    <n v="0"/>
    <n v="0"/>
  </r>
  <r>
    <x v="199"/>
    <n v="9"/>
    <x v="56"/>
    <x v="138"/>
    <s v="1397Vallejos Cristian9"/>
    <m/>
    <m/>
    <m/>
    <x v="4"/>
    <s v="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
    <m/>
    <s v="Precap "/>
    <s v="Barotto"/>
    <n v="10320"/>
    <m/>
    <n v="0.25"/>
    <n v="1"/>
    <n v="12900"/>
    <n v="12900"/>
    <m/>
    <m/>
    <n v="0"/>
    <n v="60000"/>
    <n v="10320"/>
    <n v="0"/>
    <n v="0"/>
    <n v="0"/>
    <n v="0"/>
  </r>
  <r>
    <x v="199"/>
    <n v="10"/>
    <x v="56"/>
    <x v="138"/>
    <s v="1397Vallejos Cristian10"/>
    <m/>
    <m/>
    <m/>
    <x v="4"/>
    <s v="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
    <m/>
    <s v="Foco piojito"/>
    <s v="Taller"/>
    <n v="1250"/>
    <m/>
    <n v="0.2"/>
    <n v="1"/>
    <n v="1500"/>
    <n v="1500"/>
    <m/>
    <m/>
    <n v="0"/>
    <n v="60000"/>
    <n v="1250"/>
    <n v="0"/>
    <n v="0"/>
    <n v="0"/>
    <n v="0"/>
  </r>
  <r>
    <x v="199"/>
    <n v="11"/>
    <x v="56"/>
    <x v="138"/>
    <s v="1397Vallejos Cristian11"/>
    <m/>
    <m/>
    <m/>
    <x v="4"/>
    <s v="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
    <m/>
    <s v="Lampara stop freno 1 polo"/>
    <s v="Taller"/>
    <n v="416.66666666666669"/>
    <m/>
    <n v="0.2"/>
    <n v="1"/>
    <n v="500"/>
    <n v="500"/>
    <m/>
    <m/>
    <n v="0"/>
    <n v="60000"/>
    <n v="416.66666666666669"/>
    <n v="0"/>
    <n v="0"/>
    <n v="0"/>
    <n v="0"/>
  </r>
  <r>
    <x v="200"/>
    <n v="1"/>
    <x v="57"/>
    <x v="1"/>
    <s v="1398Transporte Palloni1"/>
    <s v="AF044MU"/>
    <s v="Fiat Fiorino"/>
    <n v="148378"/>
    <x v="145"/>
    <s v="Service cambio de aceite y filtros. "/>
    <s v="Walter"/>
    <m/>
    <m/>
    <m/>
    <s v="Service"/>
    <m/>
    <n v="1"/>
    <n v="0"/>
    <n v="0"/>
    <n v="1"/>
    <n v="6000"/>
    <n v="6000"/>
    <n v="6000"/>
    <n v="0"/>
    <n v="0"/>
    <n v="0"/>
    <n v="6000"/>
    <n v="6000"/>
  </r>
  <r>
    <x v="201"/>
    <n v="1"/>
    <x v="57"/>
    <x v="139"/>
    <s v="1399Albarracin German1"/>
    <s v="AA067TV"/>
    <s v="Renault Kangoo"/>
    <n v="113744"/>
    <x v="415"/>
    <s v="Service cambio de aceite y filtros. Rotación."/>
    <s v="Emanuel"/>
    <s v="Filtro de aceite OC309"/>
    <s v="Taller"/>
    <n v="1582"/>
    <s v="Service"/>
    <n v="0.76991150442477874"/>
    <n v="1"/>
    <n v="2800"/>
    <n v="2800"/>
    <n v="1"/>
    <n v="48500"/>
    <n v="48500"/>
    <n v="48500"/>
    <n v="1582"/>
    <n v="33113"/>
    <n v="60250"/>
    <n v="48500"/>
    <n v="108750"/>
  </r>
  <r>
    <x v="201"/>
    <n v="2"/>
    <x v="57"/>
    <x v="139"/>
    <s v="1399Albarracin German2"/>
    <m/>
    <m/>
    <m/>
    <x v="33"/>
    <s v="Service cambio de aceite y filtros. Rotación. Control tren delantero."/>
    <m/>
    <s v="Filtro de aire HLT5051"/>
    <s v="Taller"/>
    <n v="2688"/>
    <m/>
    <n v="0.45089285714285715"/>
    <n v="1"/>
    <n v="3900"/>
    <n v="3900"/>
    <m/>
    <m/>
    <n v="0"/>
    <n v="48500"/>
    <n v="2688"/>
    <n v="0"/>
    <n v="0"/>
    <n v="0"/>
    <n v="0"/>
  </r>
  <r>
    <x v="201"/>
    <n v="3"/>
    <x v="57"/>
    <x v="139"/>
    <s v="1399Albarracin German3"/>
    <m/>
    <s v="                                                                                                               "/>
    <m/>
    <x v="438"/>
    <s v="Service cambio de aceite y filtros. Rotación. Control tren delantero. Cambiar precap, extremo y fuelle lado izquierdo."/>
    <m/>
    <s v="Filtro de nafta KL583"/>
    <s v="Taller"/>
    <n v="1649"/>
    <m/>
    <n v="1.0012128562765312"/>
    <n v="1"/>
    <n v="3300"/>
    <n v="3300"/>
    <m/>
    <m/>
    <n v="0"/>
    <n v="48500"/>
    <n v="1649"/>
    <n v="0"/>
    <n v="0"/>
    <n v="0"/>
    <n v="0"/>
  </r>
  <r>
    <x v="201"/>
    <n v="4"/>
    <x v="57"/>
    <x v="139"/>
    <s v="1399Albarracin German4"/>
    <m/>
    <m/>
    <m/>
    <x v="439"/>
    <s v="Service cambio de aceite y filtros. Rotación. Control tren delantero. Cambiar precap, extremo y fuelle lado izquierdo. Cambiar bujes de barra estabilizadora. Sacar bujias limpiar y regular luz de bujia."/>
    <m/>
    <s v="Filtro pólen HK415"/>
    <s v="Taller"/>
    <n v="2427"/>
    <m/>
    <n v="0.40090646889163578"/>
    <n v="1"/>
    <n v="3400"/>
    <n v="3400"/>
    <m/>
    <m/>
    <n v="0"/>
    <n v="48500"/>
    <n v="2427"/>
    <n v="0"/>
    <n v="0"/>
    <n v="0"/>
    <n v="0"/>
  </r>
  <r>
    <x v="201"/>
    <n v="5"/>
    <x v="57"/>
    <x v="139"/>
    <s v="1399Albarracin German5"/>
    <m/>
    <m/>
    <m/>
    <x v="4"/>
    <s v="Service cambio de aceite y filtros. Rotación. Control tren delantero. Cambiar precap, extremo y fuelle lado izquierdo. Cambiar bujes de barra estabilizadora. Sacar bujias limpiar y regular luz de bujia. "/>
    <m/>
    <s v="Bujes punta barra estabilizadora"/>
    <s v="Taller"/>
    <n v="1000"/>
    <m/>
    <n v="0.2"/>
    <n v="2"/>
    <n v="1200"/>
    <n v="2400"/>
    <m/>
    <m/>
    <n v="0"/>
    <n v="48500"/>
    <n v="2000"/>
    <n v="0"/>
    <n v="0"/>
    <n v="0"/>
    <n v="0"/>
  </r>
  <r>
    <x v="201"/>
    <n v="6"/>
    <x v="57"/>
    <x v="139"/>
    <s v="1399Albarracin German6"/>
    <s v="            "/>
    <m/>
    <m/>
    <x v="440"/>
    <s v="Service cambio de aceite y filtros. Rotación. Control tren delantero. Cambiar precap, extremo y fuelle lado izquierdo. Cambiar bujes de barra estabilizadora. Sacar bujias limpiar y regular luz de bujia.                                                     "/>
    <m/>
    <s v="Precap"/>
    <s v="Barotto"/>
    <n v="9440"/>
    <m/>
    <n v="0.25"/>
    <n v="1"/>
    <n v="11800"/>
    <n v="11800"/>
    <m/>
    <m/>
    <n v="0"/>
    <n v="48500"/>
    <n v="9440"/>
    <n v="0"/>
    <n v="0"/>
    <n v="0"/>
    <n v="0"/>
  </r>
  <r>
    <x v="201"/>
    <n v="7"/>
    <x v="57"/>
    <x v="139"/>
    <s v="1399Albarracin German7"/>
    <m/>
    <m/>
    <m/>
    <x v="4"/>
    <s v="Service cambio de aceite y filtros. Rotación. Control tren delantero. Cambiar precap, extremo y fuelle lado izquierdo. Cambiar bujes de barra estabilizadora. Sacar bujias limpiar y regular luz de bujia.                                                      "/>
    <m/>
    <s v="Fuelle cremallera"/>
    <s v="Barotto"/>
    <n v="1760"/>
    <m/>
    <n v="0.25"/>
    <n v="1"/>
    <n v="2200"/>
    <n v="2200"/>
    <m/>
    <m/>
    <n v="0"/>
    <n v="48500"/>
    <n v="1760"/>
    <n v="0"/>
    <n v="0"/>
    <n v="0"/>
    <n v="0"/>
  </r>
  <r>
    <x v="201"/>
    <n v="8"/>
    <x v="57"/>
    <x v="139"/>
    <s v="1399Albarracin German8"/>
    <m/>
    <m/>
    <m/>
    <x v="4"/>
    <s v="Service cambio de aceite y filtros. Rotación. Control tren delantero. Cambiar precap, extremo y fuelle lado izquierdo. Cambiar bujes de barra estabilizadora. Sacar bujias limpiar y regular luz de bujia.                                                       "/>
    <m/>
    <s v="Extremo "/>
    <s v="Barotto"/>
    <n v="11040"/>
    <m/>
    <n v="0.25"/>
    <n v="1"/>
    <n v="13800"/>
    <n v="13800"/>
    <m/>
    <m/>
    <n v="0"/>
    <n v="48500"/>
    <n v="11040"/>
    <n v="0"/>
    <n v="0"/>
    <n v="0"/>
    <n v="0"/>
  </r>
  <r>
    <x v="201"/>
    <n v="9"/>
    <x v="57"/>
    <x v="139"/>
    <s v="1399Albarracin German9"/>
    <m/>
    <m/>
    <m/>
    <x v="4"/>
    <s v="Service cambio de aceite y filtros. Rotación. Control tren delantero. Cambiar precap, extremo y fuelle lado izquierdo. Cambiar bujes de barra estabilizadora. Sacar bujias limpiar y regular luz de bujia.                                                        "/>
    <m/>
    <s v="Aceite motor 10w40"/>
    <s v="Taller"/>
    <n v="1527"/>
    <m/>
    <n v="1.4230517354289456"/>
    <n v="4.5"/>
    <n v="3700"/>
    <n v="16650"/>
    <m/>
    <m/>
    <n v="0"/>
    <n v="48500"/>
    <n v="6871.5"/>
    <n v="0"/>
    <n v="0"/>
    <n v="0"/>
    <n v="0"/>
  </r>
  <r>
    <x v="202"/>
    <n v="1"/>
    <x v="58"/>
    <x v="61"/>
    <s v="1400Revol Juan1"/>
    <s v="AB102AC"/>
    <s v="VW Suran"/>
    <n v="19869"/>
    <x v="6"/>
    <s v="Service cambio de aceite y filtros."/>
    <s v="Emanuel - walter"/>
    <s v="Aceite motor 10w40"/>
    <s v="Taller"/>
    <n v="1527"/>
    <s v="Service"/>
    <n v="1.2593320235756384"/>
    <n v="4"/>
    <n v="3450"/>
    <n v="13800"/>
    <n v="1"/>
    <n v="30500"/>
    <n v="30500"/>
    <n v="30500"/>
    <n v="6108"/>
    <n v="10987"/>
    <n v="28700"/>
    <n v="30500"/>
    <n v="59200"/>
  </r>
  <r>
    <x v="202"/>
    <n v="2"/>
    <x v="58"/>
    <x v="61"/>
    <s v="1400Revol Juan2"/>
    <m/>
    <m/>
    <m/>
    <x v="441"/>
    <s v="Service cambio de aceite y filtros. Rotación. Control general del vehículo."/>
    <m/>
    <s v="Filtro aceite OC250"/>
    <s v="Taller"/>
    <n v="1752"/>
    <m/>
    <n v="0.94063926940639264"/>
    <n v="1"/>
    <n v="3400"/>
    <n v="3400"/>
    <m/>
    <m/>
    <n v="0"/>
    <n v="30500"/>
    <n v="1752"/>
    <n v="0"/>
    <n v="0"/>
    <n v="0"/>
    <n v="0"/>
  </r>
  <r>
    <x v="202"/>
    <n v="3"/>
    <x v="58"/>
    <x v="61"/>
    <s v="1400Revol Juan3"/>
    <m/>
    <m/>
    <m/>
    <x v="4"/>
    <s v="Service cambio de aceite y filtros. Rotación. Control general del vehículo. "/>
    <m/>
    <s v="Filtro aire MR334"/>
    <s v="Taller"/>
    <n v="2688"/>
    <m/>
    <n v="0.7857142857142857"/>
    <n v="1"/>
    <n v="4800"/>
    <n v="4800"/>
    <m/>
    <m/>
    <n v="0"/>
    <n v="30500"/>
    <n v="2688"/>
    <n v="0"/>
    <n v="0"/>
    <n v="0"/>
    <n v="0"/>
  </r>
  <r>
    <x v="202"/>
    <n v="4"/>
    <x v="58"/>
    <x v="61"/>
    <s v="1400Revol Juan4"/>
    <m/>
    <m/>
    <m/>
    <x v="4"/>
    <s v="Service cambio de aceite y filtros. Rotación. Control general del vehículo.  "/>
    <m/>
    <s v="Filtro nafta 19347709"/>
    <s v="Taller"/>
    <n v="2688"/>
    <m/>
    <n v="0.22767857142857142"/>
    <n v="1"/>
    <n v="3300"/>
    <n v="3300"/>
    <m/>
    <m/>
    <n v="0"/>
    <n v="30500"/>
    <n v="2688"/>
    <n v="0"/>
    <n v="0"/>
    <n v="0"/>
    <n v="0"/>
  </r>
  <r>
    <x v="202"/>
    <n v="5"/>
    <x v="58"/>
    <x v="61"/>
    <s v="1400Revol Juan5"/>
    <m/>
    <m/>
    <m/>
    <x v="4"/>
    <s v="Service cambio de aceite y filtros. Rotación. Control general del vehículo.   "/>
    <m/>
    <s v="Filtro pólen LA120"/>
    <s v="Taller"/>
    <n v="2332"/>
    <m/>
    <n v="0.45797598627787306"/>
    <n v="1"/>
    <n v="3400"/>
    <n v="3400"/>
    <m/>
    <m/>
    <n v="0"/>
    <n v="30500"/>
    <n v="2332"/>
    <n v="0"/>
    <n v="0"/>
    <n v="0"/>
    <n v="0"/>
  </r>
  <r>
    <x v="203"/>
    <n v="1"/>
    <x v="58"/>
    <x v="140"/>
    <s v="1401Fernandez Reyes Mirta1"/>
    <m/>
    <s v="Clio"/>
    <m/>
    <x v="442"/>
    <s v="Control para viaje, completar nivel de aceite D/H. De aceite de motor."/>
    <s v="Cristian"/>
    <m/>
    <m/>
    <m/>
    <s v="Otros"/>
    <m/>
    <m/>
    <m/>
    <n v="0"/>
    <n v="1"/>
    <n v="3000"/>
    <n v="3000"/>
    <n v="3000"/>
    <n v="0"/>
    <n v="0"/>
    <n v="0"/>
    <n v="3000"/>
    <n v="3000"/>
  </r>
  <r>
    <x v="203"/>
    <n v="2"/>
    <x v="58"/>
    <x v="140"/>
    <s v="1401Fernandez Reyes Mirta2"/>
    <m/>
    <m/>
    <m/>
    <x v="443"/>
    <s v="Control para viaje, completar nivel de aceite D/H. De aceite de motor. Cambio de lampara H7"/>
    <m/>
    <m/>
    <m/>
    <m/>
    <m/>
    <m/>
    <m/>
    <m/>
    <n v="0"/>
    <m/>
    <m/>
    <n v="0"/>
    <n v="3000"/>
    <n v="0"/>
    <n v="0"/>
    <n v="0"/>
    <n v="0"/>
    <n v="0"/>
  </r>
  <r>
    <x v="204"/>
    <n v="1"/>
    <x v="58"/>
    <x v="1"/>
    <s v="1402Transporte Palloni1"/>
    <s v="HXQ635"/>
    <s v="Renault Kangoo"/>
    <n v="238590"/>
    <x v="444"/>
    <s v="Realizar cambio de distribución con bomba de agua."/>
    <s v="Emanuel"/>
    <m/>
    <m/>
    <m/>
    <m/>
    <m/>
    <m/>
    <m/>
    <n v="0"/>
    <n v="1"/>
    <n v="35000"/>
    <n v="35000"/>
    <n v="35000"/>
    <n v="0"/>
    <n v="0"/>
    <n v="0"/>
    <n v="35000"/>
    <n v="35000"/>
  </r>
  <r>
    <x v="204"/>
    <n v="2"/>
    <x v="58"/>
    <x v="1"/>
    <s v="1402Transporte Palloni2"/>
    <m/>
    <m/>
    <m/>
    <x v="4"/>
    <s v="Realizar cambio de distribución con bomba de agua. "/>
    <m/>
    <m/>
    <m/>
    <m/>
    <m/>
    <m/>
    <m/>
    <m/>
    <n v="0"/>
    <m/>
    <m/>
    <n v="0"/>
    <n v="35000"/>
    <n v="0"/>
    <n v="0"/>
    <n v="0"/>
    <n v="0"/>
    <n v="0"/>
  </r>
  <r>
    <x v="205"/>
    <n v="1"/>
    <x v="59"/>
    <x v="114"/>
    <s v="1403Silveira Alejandro1"/>
    <m/>
    <m/>
    <m/>
    <x v="4"/>
    <n v="0"/>
    <m/>
    <s v="Filtro aceite 0X33912"/>
    <s v="Taller"/>
    <n v="2016"/>
    <m/>
    <n v="1.3809523809523809"/>
    <n v="1"/>
    <n v="4800"/>
    <n v="4800"/>
    <m/>
    <m/>
    <n v="0"/>
    <n v="0"/>
    <n v="2016"/>
    <n v="4944.13"/>
    <n v="11400"/>
    <n v="0"/>
    <n v="11400"/>
  </r>
  <r>
    <x v="205"/>
    <n v="2"/>
    <x v="59"/>
    <x v="114"/>
    <s v="1403Silveira Alejandro2"/>
    <m/>
    <m/>
    <m/>
    <x v="4"/>
    <s v="0 "/>
    <m/>
    <s v="Filtro de aireLX1451 Mahle"/>
    <m/>
    <n v="2928.13"/>
    <m/>
    <m/>
    <n v="1"/>
    <n v="6600"/>
    <n v="6600"/>
    <m/>
    <m/>
    <n v="0"/>
    <n v="0"/>
    <n v="2928.13"/>
    <n v="0"/>
    <n v="0"/>
    <n v="0"/>
    <n v="0"/>
  </r>
  <r>
    <x v="206"/>
    <n v="1"/>
    <x v="59"/>
    <x v="52"/>
    <s v="1404Municipalidad Laboulaye1"/>
    <m/>
    <s v="Fiat Uno"/>
    <m/>
    <x v="445"/>
    <s v="Cambiar escape y multiple de escape. Desarmar interior de vehiculo parte baul. Sacar aforador completo. Cambiar bomba de nafta y valvula reguladora de presion. Cambiar juego de bujias y cables de bujias. Controlar puesta a punto de motor. Escanear vehiculo en varias oportunidades y medir presion de combustible. Armado total. Puesta en marcha. Cambiar filtro de nafta y filtro de aire."/>
    <m/>
    <s v="Filtro aire LX1451"/>
    <s v="Taller"/>
    <n v="2928"/>
    <m/>
    <n v="0.77595628415300544"/>
    <n v="1"/>
    <n v="5200"/>
    <n v="5200"/>
    <m/>
    <m/>
    <n v="0"/>
    <n v="0"/>
    <n v="2928"/>
    <n v="2928"/>
    <n v="5200"/>
    <n v="0"/>
    <n v="5200"/>
  </r>
  <r>
    <x v="206"/>
    <n v="2"/>
    <x v="59"/>
    <x v="52"/>
    <s v="1404Municipalidad Laboulaye2"/>
    <m/>
    <m/>
    <m/>
    <x v="4"/>
    <s v="Cambiar escape y multiple de escape. Desarmar interior de vehiculo parte baul. Sacar aforador completo. Cambiar bomba de nafta y valvula reguladora de presion. Cambiar juego de bujias y cables de bujias. Controlar puesta a punto de motor. Escanear vehiculo en varias oportunidades y medir presion de combustible. Armado total. Puesta en marcha. Cambiar filtro de nafta y filtro de aire. "/>
    <m/>
    <m/>
    <m/>
    <m/>
    <m/>
    <m/>
    <m/>
    <m/>
    <n v="0"/>
    <m/>
    <m/>
    <n v="0"/>
    <n v="0"/>
    <n v="0"/>
    <n v="0"/>
    <n v="0"/>
    <n v="0"/>
    <n v="0"/>
  </r>
  <r>
    <x v="207"/>
    <n v="1"/>
    <x v="59"/>
    <x v="37"/>
    <s v="1405Weizur1"/>
    <s v="AB818GV"/>
    <s v="Renault Oroch"/>
    <m/>
    <x v="6"/>
    <s v="Service cambio de aceite y filtros."/>
    <m/>
    <s v="Aceite motor 10w40"/>
    <s v="Taller"/>
    <n v="1527"/>
    <s v="Service"/>
    <n v="1.4230517354289456"/>
    <n v="4.5"/>
    <n v="3700"/>
    <n v="16650"/>
    <n v="1"/>
    <n v="72500"/>
    <n v="72500"/>
    <n v="72500"/>
    <n v="6871.5"/>
    <n v="168960.78333333335"/>
    <n v="253050"/>
    <n v="72500"/>
    <n v="325550"/>
  </r>
  <r>
    <x v="207"/>
    <n v="2"/>
    <x v="59"/>
    <x v="37"/>
    <s v="1405Weizur2"/>
    <m/>
    <m/>
    <m/>
    <x v="446"/>
    <s v="Service cambio de aceite y filtros. Desarmar distribución y cambiar Kit nuevo con bomba de agua y correa poliv mas liquido refrigerante. Cambio de bujias."/>
    <m/>
    <s v="Filtro aceite"/>
    <s v="Taller"/>
    <n v="2016"/>
    <m/>
    <n v="0.88492063492063489"/>
    <n v="1"/>
    <n v="3800"/>
    <n v="3800"/>
    <m/>
    <m/>
    <n v="0"/>
    <n v="72500"/>
    <n v="2016"/>
    <n v="0"/>
    <n v="0"/>
    <n v="0"/>
    <n v="0"/>
  </r>
  <r>
    <x v="207"/>
    <n v="3"/>
    <x v="59"/>
    <x v="37"/>
    <s v="1405Weizur3"/>
    <m/>
    <m/>
    <m/>
    <x v="4"/>
    <s v="Service cambio de aceite y filtros. Desarmar distribución y cambiar Kit nuevo con bomba de agua y correa poliv mas liquido refrigerante. Cambio de bujias. "/>
    <m/>
    <s v="Filtro aire"/>
    <s v="Taller"/>
    <n v="2688"/>
    <m/>
    <n v="1.3065476190476191"/>
    <n v="1"/>
    <n v="6200"/>
    <n v="6200"/>
    <m/>
    <m/>
    <n v="0"/>
    <n v="72500"/>
    <n v="2688"/>
    <n v="0"/>
    <n v="0"/>
    <n v="0"/>
    <n v="0"/>
  </r>
  <r>
    <x v="207"/>
    <n v="4"/>
    <x v="59"/>
    <x v="37"/>
    <s v="1405Weizur4"/>
    <m/>
    <m/>
    <m/>
    <x v="4"/>
    <s v="Service cambio de aceite y filtros. Desarmar distribución y cambiar Kit nuevo con bomba de agua y correa poliv mas liquido refrigerante. Cambio de bujias.  "/>
    <m/>
    <s v="Filtro combustible"/>
    <s v="Taller"/>
    <n v="2688"/>
    <m/>
    <n v="1.4553571428571428"/>
    <n v="2"/>
    <n v="6600"/>
    <n v="13200"/>
    <m/>
    <m/>
    <n v="0"/>
    <n v="72500"/>
    <n v="5376"/>
    <n v="0"/>
    <n v="0"/>
    <n v="0"/>
    <n v="0"/>
  </r>
  <r>
    <x v="207"/>
    <n v="5"/>
    <x v="59"/>
    <x v="37"/>
    <s v="1405Weizur5"/>
    <m/>
    <m/>
    <m/>
    <x v="4"/>
    <s v="Service cambio de aceite y filtros. Desarmar distribución y cambiar Kit nuevo con bomba de agua y correa poliv mas liquido refrigerante. Cambio de bujias.   "/>
    <m/>
    <s v="Filtro pólen"/>
    <s v="Taller"/>
    <n v="2427"/>
    <m/>
    <n v="0.40090646889163578"/>
    <n v="1"/>
    <n v="3400"/>
    <n v="3400"/>
    <m/>
    <m/>
    <n v="0"/>
    <n v="72500"/>
    <n v="2427"/>
    <n v="0"/>
    <n v="0"/>
    <n v="0"/>
    <n v="0"/>
  </r>
  <r>
    <x v="207"/>
    <n v="6"/>
    <x v="59"/>
    <x v="37"/>
    <s v="1405Weizur6"/>
    <m/>
    <m/>
    <m/>
    <x v="4"/>
    <s v="Service cambio de aceite y filtros. Desarmar distribución y cambiar Kit nuevo con bomba de agua y correa poliv mas liquido refrigerante. Cambio de bujias.    "/>
    <m/>
    <s v="Kit distribución"/>
    <s v="Barotto"/>
    <n v="79040"/>
    <m/>
    <n v="0.25"/>
    <n v="1"/>
    <n v="98800"/>
    <n v="98800"/>
    <m/>
    <m/>
    <n v="0"/>
    <n v="72500"/>
    <n v="79040"/>
    <n v="0"/>
    <n v="0"/>
    <n v="0"/>
    <n v="0"/>
  </r>
  <r>
    <x v="207"/>
    <n v="7"/>
    <x v="59"/>
    <x v="37"/>
    <s v="1405Weizur7"/>
    <m/>
    <m/>
    <m/>
    <x v="4"/>
    <s v="Service cambio de aceite y filtros. Desarmar distribución y cambiar Kit nuevo con bomba de agua y correa poliv mas liquido refrigerante. Cambio de bujias.     "/>
    <m/>
    <s v="Bomba de agua"/>
    <s v="Barotto"/>
    <n v="55040"/>
    <m/>
    <n v="0.25"/>
    <n v="1"/>
    <n v="68800"/>
    <n v="68800"/>
    <m/>
    <m/>
    <n v="0"/>
    <n v="72500"/>
    <n v="55040"/>
    <n v="0"/>
    <n v="0"/>
    <n v="0"/>
    <n v="0"/>
  </r>
  <r>
    <x v="207"/>
    <n v="8"/>
    <x v="59"/>
    <x v="37"/>
    <s v="1405Weizur8"/>
    <m/>
    <m/>
    <m/>
    <x v="4"/>
    <s v="Service cambio de aceite y filtros. Desarmar distribución y cambiar Kit nuevo con bomba de agua y correa poliv mas liquido refrigerante. Cambio de bujias.      "/>
    <m/>
    <s v="Correa poly V"/>
    <s v="Barotto"/>
    <n v="19040"/>
    <m/>
    <n v="0.25"/>
    <n v="1"/>
    <n v="23800"/>
    <n v="23800"/>
    <m/>
    <m/>
    <n v="0"/>
    <n v="72500"/>
    <n v="19040"/>
    <n v="0"/>
    <n v="0"/>
    <n v="0"/>
    <n v="0"/>
  </r>
  <r>
    <x v="207"/>
    <n v="9"/>
    <x v="59"/>
    <x v="37"/>
    <s v="1405Weizur9"/>
    <m/>
    <m/>
    <m/>
    <x v="4"/>
    <s v="Service cambio de aceite y filtros. Desarmar distribución y cambiar Kit nuevo con bomba de agua y correa poliv mas liquido refrigerante. Cambio de bujias.       "/>
    <m/>
    <s v="Liquido refrigerante + agua destilada"/>
    <s v="Taller"/>
    <n v="2411.4499999999998"/>
    <m/>
    <n v="2.483381368056564"/>
    <n v="1"/>
    <n v="8400"/>
    <n v="8400"/>
    <m/>
    <m/>
    <n v="0"/>
    <n v="72500"/>
    <n v="2411.4499999999998"/>
    <n v="0"/>
    <n v="0"/>
    <n v="0"/>
    <n v="0"/>
  </r>
  <r>
    <x v="207"/>
    <n v="10"/>
    <x v="59"/>
    <x v="37"/>
    <s v="1405Weizur10"/>
    <m/>
    <m/>
    <m/>
    <x v="4"/>
    <s v="Service cambio de aceite y filtros. Desarmar distribución y cambiar Kit nuevo con bomba de agua y correa poliv mas liquido refrigerante. Cambio de bujias.        "/>
    <m/>
    <s v="Bujias"/>
    <s v="Taller"/>
    <n v="2083.3333333333335"/>
    <m/>
    <n v="0.2"/>
    <n v="4"/>
    <n v="2500"/>
    <n v="10000"/>
    <m/>
    <m/>
    <n v="0"/>
    <n v="72500"/>
    <n v="8333.3333333333339"/>
    <n v="0"/>
    <n v="0"/>
    <n v="0"/>
    <n v="0"/>
  </r>
  <r>
    <x v="208"/>
    <n v="1"/>
    <x v="59"/>
    <x v="141"/>
    <s v="1406Filippa Jorge1"/>
    <s v="GJM642"/>
    <s v="VW GolPower"/>
    <n v="163830"/>
    <x v="6"/>
    <s v="Service cambio de aceite y filtros."/>
    <m/>
    <s v="Kit filtros Bosch"/>
    <s v="Cliente"/>
    <n v="0"/>
    <s v="Service"/>
    <n v="0"/>
    <m/>
    <m/>
    <n v="0"/>
    <n v="1"/>
    <n v="85000"/>
    <n v="85000"/>
    <n v="85000"/>
    <n v="0"/>
    <n v="50123.333333333336"/>
    <n v="62800"/>
    <n v="85000"/>
    <n v="147800"/>
  </r>
  <r>
    <x v="208"/>
    <n v="2"/>
    <x v="59"/>
    <x v="141"/>
    <s v="1406Filippa Jorge2"/>
    <m/>
    <m/>
    <m/>
    <x v="447"/>
    <s v="Service cambio de aceite y filtros. Recambio réten árbol de levas. Distribución con bomba y correa poly v."/>
    <s v="Pablo"/>
    <s v="Aceite motor castrol 10w40"/>
    <s v="Cliente"/>
    <n v="0"/>
    <m/>
    <n v="0"/>
    <n v="4"/>
    <m/>
    <n v="0"/>
    <m/>
    <m/>
    <n v="0"/>
    <n v="85000"/>
    <n v="0"/>
    <n v="0"/>
    <n v="0"/>
    <n v="0"/>
    <n v="0"/>
  </r>
  <r>
    <x v="208"/>
    <n v="3"/>
    <x v="59"/>
    <x v="141"/>
    <s v="1406Filippa Jorge3"/>
    <m/>
    <m/>
    <m/>
    <x v="448"/>
    <s v="Service cambio de aceite y filtros. Recambio réten árbol de levas. Distribución con bomba y correa poly v. Recambio radiador y mangueras refrigeración. Limpieza de garganta y recambio de orring."/>
    <m/>
    <s v="Radiador y mangueras"/>
    <s v="Cliente"/>
    <n v="0"/>
    <m/>
    <n v="0"/>
    <n v="1"/>
    <m/>
    <n v="0"/>
    <m/>
    <m/>
    <n v="0"/>
    <n v="85000"/>
    <n v="0"/>
    <n v="0"/>
    <n v="0"/>
    <n v="0"/>
    <n v="0"/>
  </r>
  <r>
    <x v="208"/>
    <n v="4"/>
    <x v="59"/>
    <x v="141"/>
    <s v="1406Filippa Jorge4"/>
    <m/>
    <m/>
    <m/>
    <x v="449"/>
    <s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m/>
    <s v="Liquido refrigerante + agua destilada"/>
    <s v="Cliente"/>
    <n v="0"/>
    <m/>
    <n v="0"/>
    <n v="1"/>
    <m/>
    <n v="0"/>
    <m/>
    <m/>
    <n v="0"/>
    <n v="85000"/>
    <n v="0"/>
    <n v="0"/>
    <n v="0"/>
    <n v="0"/>
    <n v="0"/>
  </r>
  <r>
    <x v="208"/>
    <n v="5"/>
    <x v="59"/>
    <x v="141"/>
    <s v="1406Filippa Jorge5"/>
    <m/>
    <m/>
    <m/>
    <x v="450"/>
    <s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m/>
    <s v="Kit distribución"/>
    <s v="Cliente"/>
    <n v="0"/>
    <m/>
    <n v="0"/>
    <n v="1"/>
    <m/>
    <n v="0"/>
    <m/>
    <m/>
    <n v="0"/>
    <n v="85000"/>
    <n v="0"/>
    <n v="0"/>
    <n v="0"/>
    <n v="0"/>
    <n v="0"/>
  </r>
  <r>
    <x v="208"/>
    <n v="6"/>
    <x v="59"/>
    <x v="141"/>
    <s v="1406Filippa Jorge6"/>
    <m/>
    <m/>
    <m/>
    <x v="451"/>
    <s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m/>
    <s v="Junta tapa de válvula"/>
    <s v="Cliente"/>
    <n v="0"/>
    <m/>
    <n v="0"/>
    <n v="1"/>
    <m/>
    <n v="0"/>
    <m/>
    <m/>
    <n v="0"/>
    <n v="85000"/>
    <n v="0"/>
    <n v="0"/>
    <n v="0"/>
    <n v="0"/>
    <n v="0"/>
  </r>
  <r>
    <x v="208"/>
    <n v="7"/>
    <x v="59"/>
    <x v="141"/>
    <s v="1406Filippa Jorge7"/>
    <m/>
    <m/>
    <m/>
    <x v="4"/>
    <s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
    <m/>
    <s v="Bomba de agua Hellux"/>
    <s v="Cliente"/>
    <n v="0"/>
    <m/>
    <n v="0"/>
    <n v="1"/>
    <m/>
    <n v="0"/>
    <m/>
    <m/>
    <n v="0"/>
    <n v="85000"/>
    <n v="0"/>
    <n v="0"/>
    <n v="0"/>
    <n v="0"/>
    <n v="0"/>
  </r>
  <r>
    <x v="208"/>
    <n v="8"/>
    <x v="59"/>
    <x v="141"/>
    <s v="1406Filippa Jorge8"/>
    <m/>
    <m/>
    <m/>
    <x v="4"/>
    <s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
    <m/>
    <s v="Válvula de gaseo"/>
    <s v="Cliente"/>
    <n v="0"/>
    <m/>
    <n v="0"/>
    <n v="1"/>
    <m/>
    <n v="0"/>
    <m/>
    <m/>
    <n v="0"/>
    <n v="85000"/>
    <n v="0"/>
    <n v="0"/>
    <n v="0"/>
    <n v="0"/>
    <n v="0"/>
  </r>
  <r>
    <x v="208"/>
    <n v="9"/>
    <x v="59"/>
    <x v="141"/>
    <s v="1406Filippa Jorge9"/>
    <m/>
    <m/>
    <m/>
    <x v="4"/>
    <s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
    <m/>
    <s v="Manguera de gaseo"/>
    <s v="Barotto"/>
    <n v="7360"/>
    <m/>
    <n v="0.25"/>
    <n v="1"/>
    <n v="9200"/>
    <n v="9200"/>
    <m/>
    <m/>
    <n v="0"/>
    <n v="85000"/>
    <n v="7360"/>
    <n v="0"/>
    <n v="0"/>
    <n v="0"/>
    <n v="0"/>
  </r>
  <r>
    <x v="208"/>
    <n v="10"/>
    <x v="59"/>
    <x v="141"/>
    <s v="1406Filippa Jorge10"/>
    <m/>
    <m/>
    <m/>
    <x v="4"/>
    <s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
    <m/>
    <s v="Fuelle homocinética Griffo"/>
    <s v="Taller"/>
    <n v="0"/>
    <m/>
    <n v="0.2"/>
    <n v="1"/>
    <m/>
    <n v="0"/>
    <m/>
    <m/>
    <n v="0"/>
    <n v="85000"/>
    <n v="0"/>
    <n v="0"/>
    <n v="0"/>
    <n v="0"/>
    <n v="0"/>
  </r>
  <r>
    <x v="208"/>
    <n v="11"/>
    <x v="59"/>
    <x v="141"/>
    <s v="1406Filippa Jorge11"/>
    <m/>
    <m/>
    <m/>
    <x v="4"/>
    <s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
    <m/>
    <s v="Correa poly v"/>
    <s v="Barotto"/>
    <n v="13120"/>
    <m/>
    <n v="0.25"/>
    <n v="1"/>
    <n v="16400"/>
    <n v="16400"/>
    <m/>
    <m/>
    <n v="0"/>
    <n v="85000"/>
    <n v="13120"/>
    <n v="0"/>
    <n v="0"/>
    <n v="0"/>
    <n v="0"/>
  </r>
  <r>
    <x v="208"/>
    <n v="12"/>
    <x v="59"/>
    <x v="141"/>
    <s v="1406Filippa Jorge12"/>
    <m/>
    <m/>
    <m/>
    <x v="4"/>
    <s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
    <m/>
    <s v="Bolillero SFK BAH0036"/>
    <s v="Barotto"/>
    <n v="17520"/>
    <m/>
    <n v="0.25"/>
    <n v="1"/>
    <n v="21900"/>
    <n v="21900"/>
    <m/>
    <m/>
    <n v="0"/>
    <n v="85000"/>
    <n v="17520"/>
    <n v="0"/>
    <n v="0"/>
    <n v="0"/>
    <n v="0"/>
  </r>
  <r>
    <x v="208"/>
    <n v="13"/>
    <x v="59"/>
    <x v="141"/>
    <s v="1406Filippa Jorge13"/>
    <m/>
    <m/>
    <m/>
    <x v="4"/>
    <s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
    <m/>
    <s v="Retén distribución SABO"/>
    <s v="Barotto"/>
    <n v="4640"/>
    <m/>
    <n v="0.25"/>
    <n v="1"/>
    <n v="5800"/>
    <n v="5800"/>
    <m/>
    <m/>
    <n v="0"/>
    <n v="85000"/>
    <n v="4640"/>
    <n v="0"/>
    <n v="0"/>
    <n v="0"/>
    <n v="0"/>
  </r>
  <r>
    <x v="208"/>
    <n v="14"/>
    <x v="59"/>
    <x v="141"/>
    <s v="1406Filippa Jorge14"/>
    <m/>
    <m/>
    <m/>
    <x v="4"/>
    <s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
    <m/>
    <s v="Bulbo electro MD15777"/>
    <s v="Atilio Lucero"/>
    <n v="5400"/>
    <m/>
    <n v="0.1111111111111111"/>
    <n v="1"/>
    <n v="6000"/>
    <n v="6000"/>
    <m/>
    <m/>
    <n v="0"/>
    <n v="85000"/>
    <n v="5400"/>
    <n v="0"/>
    <n v="0"/>
    <n v="0"/>
    <n v="0"/>
  </r>
  <r>
    <x v="208"/>
    <n v="15"/>
    <x v="59"/>
    <x v="141"/>
    <s v="1406Filippa Jorge15"/>
    <m/>
    <m/>
    <m/>
    <x v="4"/>
    <s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
    <m/>
    <s v="Foco piojito"/>
    <s v="Taller"/>
    <n v="1250"/>
    <m/>
    <n v="0.2"/>
    <n v="1"/>
    <n v="1500"/>
    <n v="1500"/>
    <m/>
    <m/>
    <n v="0"/>
    <n v="85000"/>
    <n v="1250"/>
    <n v="0"/>
    <n v="0"/>
    <n v="0"/>
    <n v="0"/>
  </r>
  <r>
    <x v="208"/>
    <n v="16"/>
    <x v="59"/>
    <x v="141"/>
    <s v="1406Filippa Jorge16"/>
    <m/>
    <m/>
    <m/>
    <x v="4"/>
    <s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
    <m/>
    <s v="Lámparas PZIW12"/>
    <s v="Taller"/>
    <n v="833.33333333333337"/>
    <m/>
    <n v="0.2"/>
    <n v="2"/>
    <n v="1000"/>
    <n v="2000"/>
    <m/>
    <m/>
    <n v="0"/>
    <n v="85000"/>
    <n v="1666.6666666666667"/>
    <n v="0"/>
    <n v="0"/>
    <n v="0"/>
    <n v="0"/>
  </r>
  <r>
    <x v="209"/>
    <n v="1"/>
    <x v="59"/>
    <x v="1"/>
    <s v="1407Transporte Palloni1"/>
    <s v="NHL703"/>
    <s v="KANGOO"/>
    <n v="58113"/>
    <x v="452"/>
    <s v="Sacar chapón bajo motor. Colocar buje nuevo en trasbazador selector de cambios en caja de velocidad. Armado total."/>
    <s v="Cristian"/>
    <m/>
    <m/>
    <m/>
    <s v="Otros"/>
    <m/>
    <m/>
    <m/>
    <n v="0"/>
    <n v="1"/>
    <n v="8000"/>
    <n v="8000"/>
    <n v="8000"/>
    <n v="0"/>
    <n v="0"/>
    <n v="0"/>
    <n v="8000"/>
    <n v="8000"/>
  </r>
  <r>
    <x v="209"/>
    <n v="2"/>
    <x v="59"/>
    <x v="1"/>
    <s v="1407Transporte Palloni2"/>
    <m/>
    <m/>
    <m/>
    <x v="4"/>
    <s v="Sacar chapón bajo motor. Colocar buje nuevo en trasbazador selector de cambios en caja de velocidad. Armado total. "/>
    <m/>
    <m/>
    <m/>
    <m/>
    <m/>
    <m/>
    <m/>
    <m/>
    <n v="0"/>
    <m/>
    <m/>
    <n v="0"/>
    <n v="8000"/>
    <n v="0"/>
    <n v="0"/>
    <n v="0"/>
    <n v="0"/>
    <n v="0"/>
  </r>
  <r>
    <x v="209"/>
    <n v="3"/>
    <x v="59"/>
    <x v="1"/>
    <s v="1407Transporte Palloni3"/>
    <m/>
    <m/>
    <m/>
    <x v="4"/>
    <s v="Sacar chapón bajo motor. Colocar buje nuevo en trasbazador selector de cambios en caja de velocidad. Armado total.  "/>
    <m/>
    <m/>
    <m/>
    <m/>
    <m/>
    <m/>
    <m/>
    <m/>
    <n v="0"/>
    <m/>
    <m/>
    <n v="0"/>
    <n v="8000"/>
    <n v="0"/>
    <n v="0"/>
    <n v="0"/>
    <n v="0"/>
    <n v="0"/>
  </r>
  <r>
    <x v="210"/>
    <n v="1"/>
    <x v="59"/>
    <x v="142"/>
    <s v="1408Giorgis Carlos1"/>
    <s v="AA516SF"/>
    <s v="Ford Ranger"/>
    <n v="177547"/>
    <x v="6"/>
    <s v="Service cambio de aceite y filtros."/>
    <s v="Emanuel"/>
    <s v="Aceite motor 5w30"/>
    <s v="Taller"/>
    <n v="2780"/>
    <s v="Service"/>
    <n v="1.4100719424460431"/>
    <n v="7.5"/>
    <n v="6700"/>
    <n v="50250"/>
    <n v="1"/>
    <n v="35000"/>
    <n v="35000"/>
    <n v="35000"/>
    <n v="20850"/>
    <n v="12599"/>
    <n v="85250"/>
    <n v="35000"/>
    <n v="120250"/>
  </r>
  <r>
    <x v="210"/>
    <n v="2"/>
    <x v="59"/>
    <x v="142"/>
    <s v="1408Giorgis Carlos2"/>
    <m/>
    <m/>
    <m/>
    <x v="441"/>
    <s v="Service cambio de aceite y filtros. Rotación. Control general del vehículo."/>
    <m/>
    <s v="Kit filtros"/>
    <s v="Taller"/>
    <n v="9819"/>
    <m/>
    <n v="2.5645177716671759"/>
    <n v="1"/>
    <n v="35000"/>
    <n v="35000"/>
    <m/>
    <m/>
    <n v="0"/>
    <n v="35000"/>
    <n v="9819"/>
    <n v="0"/>
    <n v="0"/>
    <n v="0"/>
    <n v="0"/>
  </r>
  <r>
    <x v="210"/>
    <n v="3"/>
    <x v="59"/>
    <x v="142"/>
    <s v="1408Giorgis Carlos3"/>
    <m/>
    <m/>
    <m/>
    <x v="453"/>
    <s v="Service cambio de aceite y filtros. Rotación. Control general del vehículo. Control tren delantero, revisar aceite diferencial y caja de velocidad."/>
    <m/>
    <m/>
    <m/>
    <m/>
    <m/>
    <m/>
    <m/>
    <m/>
    <n v="0"/>
    <m/>
    <m/>
    <n v="0"/>
    <n v="35000"/>
    <n v="0"/>
    <n v="0"/>
    <n v="0"/>
    <n v="0"/>
    <n v="0"/>
  </r>
  <r>
    <x v="210"/>
    <n v="4"/>
    <x v="59"/>
    <x v="142"/>
    <s v="1408Giorgis Carlos4"/>
    <m/>
    <m/>
    <m/>
    <x v="4"/>
    <s v="Service cambio de aceite y filtros. Rotación. Control general del vehículo. Control tren delantero, revisar aceite diferencial y caja de velocidad. "/>
    <m/>
    <m/>
    <m/>
    <m/>
    <m/>
    <m/>
    <m/>
    <m/>
    <n v="0"/>
    <m/>
    <m/>
    <n v="0"/>
    <n v="35000"/>
    <n v="0"/>
    <n v="0"/>
    <n v="0"/>
    <n v="0"/>
    <n v="0"/>
  </r>
  <r>
    <x v="210"/>
    <n v="5"/>
    <x v="59"/>
    <x v="142"/>
    <s v="1408Giorgis Carlos5"/>
    <m/>
    <m/>
    <m/>
    <x v="4"/>
    <s v="Service cambio de aceite y filtros. Rotación. Control general del vehículo. Control tren delantero, revisar aceite diferencial y caja de velocidad.  "/>
    <m/>
    <m/>
    <m/>
    <m/>
    <m/>
    <m/>
    <m/>
    <m/>
    <n v="0"/>
    <m/>
    <m/>
    <n v="0"/>
    <n v="35000"/>
    <n v="0"/>
    <n v="0"/>
    <n v="0"/>
    <n v="0"/>
    <n v="0"/>
  </r>
  <r>
    <x v="211"/>
    <n v="1"/>
    <x v="59"/>
    <x v="90"/>
    <s v="1409Molinari Luis1"/>
    <s v="IWS620"/>
    <s v="VW Bora"/>
    <n v="413427"/>
    <x v="454"/>
    <s v="Auxilio. Sacar burro, mandar a reparar y volver a colocar.Reparación burro arranque."/>
    <s v="Pablo"/>
    <s v="Reparación burro arranque."/>
    <s v="Propio cliente"/>
    <n v="0"/>
    <s v="Otros"/>
    <n v="0"/>
    <m/>
    <n v="0"/>
    <n v="0"/>
    <n v="1"/>
    <n v="5500"/>
    <n v="5500"/>
    <n v="5500"/>
    <n v="0"/>
    <n v="0"/>
    <n v="0"/>
    <n v="5500"/>
    <n v="5500"/>
  </r>
  <r>
    <x v="211"/>
    <n v="2"/>
    <x v="59"/>
    <x v="90"/>
    <s v="1409Molinari Luis2"/>
    <m/>
    <m/>
    <m/>
    <x v="4"/>
    <s v="Auxilio. Sacar burro, mandar a reparar y volver a colocar.Reparación burro arranque. "/>
    <m/>
    <m/>
    <m/>
    <m/>
    <m/>
    <m/>
    <m/>
    <m/>
    <n v="0"/>
    <m/>
    <m/>
    <n v="0"/>
    <n v="5500"/>
    <n v="0"/>
    <n v="0"/>
    <n v="0"/>
    <n v="0"/>
    <n v="0"/>
  </r>
  <r>
    <x v="212"/>
    <n v="1"/>
    <x v="59"/>
    <x v="61"/>
    <s v="1410Revol Juan1"/>
    <m/>
    <m/>
    <m/>
    <x v="455"/>
    <s v="Scanear vehículo y cambiar bobina."/>
    <s v="Cristian"/>
    <s v="Bobina encendido Malhe"/>
    <s v="Barotto"/>
    <n v="30240"/>
    <s v="Otros"/>
    <n v="0.25"/>
    <n v="1"/>
    <n v="37800"/>
    <n v="37800"/>
    <n v="1"/>
    <n v="3500"/>
    <n v="3500"/>
    <n v="3500"/>
    <n v="30240"/>
    <n v="30240"/>
    <n v="37800"/>
    <n v="3500"/>
    <n v="41300"/>
  </r>
  <r>
    <x v="213"/>
    <n v="1"/>
    <x v="60"/>
    <x v="143"/>
    <s v="1411Issetta Marcos1"/>
    <s v="DPC705"/>
    <s v="Gol Diesel 1.9"/>
    <n v="32110"/>
    <x v="6"/>
    <s v="Service cambio de aceite y filtros."/>
    <s v="Cristian"/>
    <s v="Aceite motor 15w40"/>
    <s v="Taller"/>
    <n v="1315.8"/>
    <s v="Service"/>
    <n v="0.89998480012159909"/>
    <n v="4"/>
    <n v="2500"/>
    <n v="10000"/>
    <n v="1"/>
    <n v="30500"/>
    <n v="30500"/>
    <n v="30500"/>
    <n v="5263.2"/>
    <n v="8707.7999999999993"/>
    <n v="28200"/>
    <n v="30500"/>
    <n v="58700"/>
  </r>
  <r>
    <x v="213"/>
    <n v="2"/>
    <x v="60"/>
    <x v="143"/>
    <s v="1411Issetta Marcos2"/>
    <m/>
    <m/>
    <m/>
    <x v="456"/>
    <s v="Service cambio de aceite y filtros. Control del vehículo. Controlar correa de distribución."/>
    <m/>
    <s v="Filtro aceite"/>
    <s v="Taller"/>
    <n v="2016"/>
    <m/>
    <n v="2.373015873015873"/>
    <n v="1"/>
    <n v="6800"/>
    <n v="6800"/>
    <m/>
    <m/>
    <n v="0"/>
    <n v="30500"/>
    <n v="2016"/>
    <n v="0"/>
    <n v="0"/>
    <n v="0"/>
    <n v="0"/>
  </r>
  <r>
    <x v="213"/>
    <n v="3"/>
    <x v="60"/>
    <x v="143"/>
    <s v="1411Issetta Marcos3"/>
    <m/>
    <m/>
    <m/>
    <x v="457"/>
    <s v="Service cambio de aceite y filtros. Control del vehículo. Controlar correa de distribución. (cambiar a los 40000km) Medir alineación del tren delantero."/>
    <m/>
    <s v="Filtro aire"/>
    <s v="Taller"/>
    <n v="2688"/>
    <m/>
    <n v="0.3392857142857143"/>
    <n v="1"/>
    <n v="3600"/>
    <n v="3600"/>
    <m/>
    <m/>
    <n v="0"/>
    <n v="30500"/>
    <n v="2688"/>
    <n v="0"/>
    <n v="0"/>
    <n v="0"/>
    <n v="0"/>
  </r>
  <r>
    <x v="213"/>
    <n v="4"/>
    <x v="60"/>
    <x v="143"/>
    <s v="1411Issetta Marcos4"/>
    <m/>
    <m/>
    <m/>
    <x v="4"/>
    <s v="Service cambio de aceite y filtros. Control del vehículo. Controlar correa de distribución. (cambiar a los 40000km) Medir alineación del tren delantero. "/>
    <m/>
    <s v="Filtro gasoil"/>
    <s v="Taller"/>
    <n v="2688"/>
    <m/>
    <n v="1.9017857142857142"/>
    <n v="1"/>
    <n v="7800"/>
    <n v="7800"/>
    <m/>
    <m/>
    <n v="0"/>
    <n v="30500"/>
    <n v="2688"/>
    <n v="0"/>
    <n v="0"/>
    <n v="0"/>
    <n v="0"/>
  </r>
  <r>
    <x v="214"/>
    <n v="1"/>
    <x v="60"/>
    <x v="67"/>
    <s v="1412Moretti Renato1"/>
    <m/>
    <s v="S10"/>
    <m/>
    <x v="458"/>
    <s v="Control freno delantero, cambiar pastillas de freno delantera."/>
    <s v="Cristian"/>
    <s v="Pastillas de freno delantera"/>
    <s v="Barotto"/>
    <n v="24480"/>
    <s v="Otros"/>
    <n v="0.25"/>
    <n v="1"/>
    <n v="30600"/>
    <n v="30600"/>
    <n v="1"/>
    <n v="7500"/>
    <n v="7500"/>
    <n v="7500"/>
    <n v="24480"/>
    <n v="24480"/>
    <n v="30600"/>
    <n v="7500"/>
    <n v="38100"/>
  </r>
  <r>
    <x v="214"/>
    <n v="2"/>
    <x v="60"/>
    <x v="67"/>
    <s v="1412Moretti Renato2"/>
    <m/>
    <m/>
    <m/>
    <x v="459"/>
    <s v="Control freno delantero, cambiar pastillas de freno delantera. Lubricar pernos, corredera de caliper de frenos."/>
    <m/>
    <m/>
    <m/>
    <m/>
    <m/>
    <m/>
    <m/>
    <m/>
    <n v="0"/>
    <m/>
    <m/>
    <n v="0"/>
    <n v="7500"/>
    <n v="0"/>
    <n v="0"/>
    <n v="0"/>
    <n v="0"/>
    <n v="0"/>
  </r>
  <r>
    <x v="214"/>
    <n v="3"/>
    <x v="60"/>
    <x v="67"/>
    <s v="1412Moretti Renato3"/>
    <m/>
    <m/>
    <m/>
    <x v="4"/>
    <s v="Control freno delantero, cambiar pastillas de freno delantera. Lubricar pernos, corredera de caliper de frenos. "/>
    <m/>
    <m/>
    <m/>
    <m/>
    <m/>
    <m/>
    <m/>
    <m/>
    <n v="0"/>
    <m/>
    <m/>
    <n v="0"/>
    <n v="7500"/>
    <n v="0"/>
    <n v="0"/>
    <n v="0"/>
    <n v="0"/>
    <n v="0"/>
  </r>
  <r>
    <x v="215"/>
    <n v="1"/>
    <x v="60"/>
    <x v="108"/>
    <s v="1413Salgado Victor1"/>
    <s v="MWM616"/>
    <s v="Renault Kangoo"/>
    <n v="135616"/>
    <x v="460"/>
    <s v="Cambiar apoyo interior de resorte de ambos amortiguadores delanteros."/>
    <s v="Emanuel"/>
    <s v="Apoyo inferior de resorte de amortiguadores."/>
    <s v="Barotto"/>
    <n v="8800"/>
    <s v="Otros"/>
    <n v="0.25"/>
    <n v="2"/>
    <n v="11000"/>
    <n v="22000"/>
    <n v="1"/>
    <n v="12000"/>
    <n v="12000"/>
    <n v="12000"/>
    <n v="17600"/>
    <n v="8800"/>
    <n v="22000"/>
    <n v="12000"/>
    <n v="34000"/>
  </r>
  <r>
    <x v="215"/>
    <n v="2"/>
    <x v="60"/>
    <x v="108"/>
    <s v="1413Salgado Victor2"/>
    <m/>
    <m/>
    <m/>
    <x v="4"/>
    <s v="Cambiar apoyo interior de resorte de ambos amortiguadores delanteros. "/>
    <m/>
    <m/>
    <m/>
    <m/>
    <m/>
    <m/>
    <m/>
    <m/>
    <n v="0"/>
    <m/>
    <m/>
    <n v="0"/>
    <n v="12000"/>
    <n v="0"/>
    <n v="0"/>
    <n v="0"/>
    <n v="0"/>
    <n v="0"/>
  </r>
  <r>
    <x v="216"/>
    <n v="1"/>
    <x v="60"/>
    <x v="32"/>
    <s v="1414Weizek Susana1"/>
    <s v="JNW454"/>
    <s v="Vw Fox Cross"/>
    <n v="216339"/>
    <x v="30"/>
    <s v="Desarmar distribución completa."/>
    <s v="Emanuel"/>
    <s v="Kit de distribucion con bomba y correa poliv"/>
    <s v="Taller"/>
    <n v="76666.666666666672"/>
    <s v="Distribución"/>
    <n v="0.2"/>
    <n v="1"/>
    <n v="92000"/>
    <n v="92000"/>
    <n v="1"/>
    <n v="35000"/>
    <n v="35000"/>
    <n v="35000"/>
    <n v="76666.666666666672"/>
    <n v="96111.666666666672"/>
    <n v="125800"/>
    <n v="35000"/>
    <n v="160800"/>
  </r>
  <r>
    <x v="216"/>
    <n v="2"/>
    <x v="60"/>
    <x v="32"/>
    <s v="1414Weizek Susana2"/>
    <m/>
    <m/>
    <m/>
    <x v="461"/>
    <s v="Desarmar distribución completa. Limpieza cambiar kit, bomba de agua, líquido refrigerante, armado total."/>
    <m/>
    <s v="juego cable bujias"/>
    <s v="Barotto"/>
    <n v="18240"/>
    <m/>
    <n v="0.25"/>
    <n v="1"/>
    <n v="22800"/>
    <n v="22800"/>
    <m/>
    <m/>
    <n v="0"/>
    <n v="35000"/>
    <n v="18240"/>
    <n v="0"/>
    <n v="0"/>
    <n v="0"/>
    <n v="0"/>
  </r>
  <r>
    <x v="216"/>
    <n v="3"/>
    <x v="60"/>
    <x v="32"/>
    <s v="1414Weizek Susana3"/>
    <m/>
    <m/>
    <m/>
    <x v="462"/>
    <s v="Desarmar distribución completa. Limpieza cambiar kit, bomba de agua, líquido refrigerante, armado total. Puesta a punto. Cambiar correas poliv. Cambiar cables de bujias."/>
    <m/>
    <s v="Liquido refrigerante + agua destilada"/>
    <s v="Taller"/>
    <n v="1205"/>
    <m/>
    <n v="8.1286307053941904"/>
    <n v="1"/>
    <n v="11000"/>
    <n v="11000"/>
    <m/>
    <m/>
    <n v="0"/>
    <n v="35000"/>
    <n v="1205"/>
    <n v="0"/>
    <n v="0"/>
    <n v="0"/>
    <n v="0"/>
  </r>
  <r>
    <x v="216"/>
    <n v="4"/>
    <x v="60"/>
    <x v="32"/>
    <s v="1414Weizek Susana4"/>
    <m/>
    <m/>
    <m/>
    <x v="4"/>
    <s v="Desarmar distribución completa. Limpieza cambiar kit, bomba de agua, líquido refrigerante, armado total. Puesta a punto. Cambiar correas poliv. Cambiar cables de bujias. "/>
    <m/>
    <m/>
    <m/>
    <m/>
    <m/>
    <m/>
    <m/>
    <m/>
    <n v="0"/>
    <m/>
    <m/>
    <n v="0"/>
    <n v="35000"/>
    <n v="0"/>
    <n v="0"/>
    <n v="0"/>
    <n v="0"/>
    <n v="0"/>
  </r>
  <r>
    <x v="217"/>
    <n v="1"/>
    <x v="61"/>
    <x v="144"/>
    <s v="1415Otategui Sergio1"/>
    <s v="PQE375"/>
    <s v="Chevrolet tracker"/>
    <n v="92426"/>
    <x v="463"/>
    <s v="Service cambio de aceite y filtro. Rotacion de ruedas. Cambio de bujias. Cambio de foco stop de freno derecho"/>
    <s v="Emanuel"/>
    <s v="Filtro de aceite (0 x 401 D)"/>
    <s v="Taller"/>
    <n v="2016"/>
    <s v="Service"/>
    <n v="2.5714285714285716"/>
    <n v="1"/>
    <n v="7200"/>
    <n v="7200"/>
    <n v="1"/>
    <n v="40000"/>
    <n v="40000"/>
    <n v="40000"/>
    <n v="2016"/>
    <n v="13350.425837320574"/>
    <n v="67100"/>
    <n v="40000"/>
    <n v="107100"/>
  </r>
  <r>
    <x v="217"/>
    <n v="2"/>
    <x v="61"/>
    <x v="144"/>
    <s v="1415Otategui Sergio2"/>
    <m/>
    <m/>
    <m/>
    <x v="4"/>
    <s v="Service cambio de aceite y filtro. Rotacion de ruedas. Cambio de bujias. Cambio de foco stop de freno derecho "/>
    <m/>
    <s v="Filtro de aire (L x 3579)"/>
    <s v="Taller"/>
    <n v="2688"/>
    <m/>
    <n v="1.0833333333333333"/>
    <n v="1"/>
    <n v="5600"/>
    <n v="5600"/>
    <m/>
    <m/>
    <n v="0"/>
    <n v="40000"/>
    <n v="2688"/>
    <n v="0"/>
    <n v="0"/>
    <n v="0"/>
    <n v="0"/>
  </r>
  <r>
    <x v="217"/>
    <n v="3"/>
    <x v="61"/>
    <x v="144"/>
    <s v="1415Otategui Sergio3"/>
    <m/>
    <m/>
    <m/>
    <x v="4"/>
    <s v="Service cambio de aceite y filtro. Rotacion de ruedas. Cambio de bujias. Cambio de foco stop de freno derecho  "/>
    <m/>
    <s v="Filtro polen (HK 313)"/>
    <s v="Taller"/>
    <n v="2427"/>
    <m/>
    <n v="0.48331273176761436"/>
    <n v="1"/>
    <n v="3600"/>
    <n v="3600"/>
    <m/>
    <m/>
    <n v="0"/>
    <n v="40000"/>
    <n v="2427"/>
    <n v="0"/>
    <n v="0"/>
    <n v="0"/>
    <n v="0"/>
  </r>
  <r>
    <x v="217"/>
    <n v="4"/>
    <x v="61"/>
    <x v="144"/>
    <s v="1415Otategui Sergio4"/>
    <m/>
    <m/>
    <m/>
    <x v="4"/>
    <s v="Service cambio de aceite y filtro. Rotacion de ruedas. Cambio de bujias. Cambio de foco stop de freno derecho   "/>
    <m/>
    <s v="Aceite 5w30"/>
    <s v="Taller"/>
    <n v="2779.4258373205744"/>
    <m/>
    <n v="1.4105698054742639"/>
    <n v="5"/>
    <n v="6700"/>
    <n v="33500"/>
    <m/>
    <m/>
    <n v="0"/>
    <n v="40000"/>
    <n v="13897.129186602871"/>
    <n v="0"/>
    <n v="0"/>
    <n v="0"/>
    <n v="0"/>
  </r>
  <r>
    <x v="217"/>
    <n v="5"/>
    <x v="61"/>
    <x v="144"/>
    <s v="1415Otategui Sergio5"/>
    <m/>
    <m/>
    <m/>
    <x v="4"/>
    <s v="Service cambio de aceite y filtro. Rotacion de ruedas. Cambio de bujias. Cambio de foco stop de freno derecho    "/>
    <m/>
    <s v="Bujias"/>
    <s v="Barotto"/>
    <n v="3440"/>
    <m/>
    <n v="0.25"/>
    <n v="4"/>
    <n v="4300"/>
    <n v="17200"/>
    <m/>
    <m/>
    <n v="0"/>
    <n v="40000"/>
    <n v="13760"/>
    <n v="0"/>
    <n v="0"/>
    <n v="0"/>
    <n v="0"/>
  </r>
  <r>
    <x v="218"/>
    <n v="1"/>
    <x v="61"/>
    <x v="145"/>
    <s v="1416Gomez alejandra1"/>
    <s v="KFF080"/>
    <s v="Gol"/>
    <m/>
    <x v="464"/>
    <s v="Cambio de amortiguadores"/>
    <s v="Cristian"/>
    <s v="Amortiguadores"/>
    <s v="TDI"/>
    <n v="13020"/>
    <s v="Otros"/>
    <n v="0.19047619047619047"/>
    <n v="2"/>
    <n v="15500"/>
    <n v="31000"/>
    <m/>
    <m/>
    <n v="0"/>
    <n v="0"/>
    <n v="26040"/>
    <n v="13020"/>
    <n v="31000"/>
    <n v="0"/>
    <n v="31000"/>
  </r>
  <r>
    <x v="219"/>
    <n v="1"/>
    <x v="62"/>
    <x v="146"/>
    <s v="1417Colombano Rodrigo1"/>
    <s v="LRS429"/>
    <s v="Vw Fox "/>
    <n v="117641"/>
    <x v="465"/>
    <s v="Desmontar trompa completa. Drenaje líquido refrigerante."/>
    <s v="Pablo"/>
    <s v="Motor VW usado"/>
    <s v="Cliente"/>
    <n v="0"/>
    <s v="Distribución"/>
    <n v="0"/>
    <m/>
    <m/>
    <n v="0"/>
    <n v="1"/>
    <n v="180000"/>
    <n v="180000"/>
    <n v="180000"/>
    <n v="0"/>
    <n v="8333.3333333333339"/>
    <n v="13000"/>
    <n v="180000"/>
    <n v="193000"/>
  </r>
  <r>
    <x v="219"/>
    <n v="2"/>
    <x v="62"/>
    <x v="146"/>
    <s v="1417Colombano Rodrigo2"/>
    <m/>
    <m/>
    <m/>
    <x v="466"/>
    <s v="Desmontar trompa completa. Drenaje líquido refrigerante. Sacar motor. Cambiar distribución y bomba de agua motor nuevo."/>
    <m/>
    <s v="Kit distribución original + bomba de agua y correa poliv"/>
    <s v="Cliente"/>
    <n v="0"/>
    <m/>
    <n v="0"/>
    <n v="1"/>
    <m/>
    <n v="0"/>
    <m/>
    <m/>
    <n v="0"/>
    <n v="180000"/>
    <n v="0"/>
    <n v="0"/>
    <n v="0"/>
    <n v="0"/>
    <n v="0"/>
  </r>
  <r>
    <x v="219"/>
    <n v="3"/>
    <x v="62"/>
    <x v="146"/>
    <s v="1417Colombano Rodrigo3"/>
    <m/>
    <m/>
    <m/>
    <x v="467"/>
    <s v="Desmontar trompa completa. Drenaje líquido refrigerante. Sacar motor. Cambiar distribución y bomba de agua motor nuevo. Intercambiar cuerpo de termostato."/>
    <m/>
    <s v="kit de filtros"/>
    <s v="Cliente"/>
    <n v="0"/>
    <m/>
    <n v="0"/>
    <n v="1"/>
    <m/>
    <n v="0"/>
    <m/>
    <m/>
    <n v="0"/>
    <n v="180000"/>
    <n v="0"/>
    <n v="0"/>
    <n v="0"/>
    <n v="0"/>
    <n v="0"/>
  </r>
  <r>
    <x v="219"/>
    <n v="4"/>
    <x v="62"/>
    <x v="146"/>
    <s v="1417Colombano Rodrigo4"/>
    <m/>
    <m/>
    <m/>
    <x v="468"/>
    <s v="Desmontar trompa completa. Drenaje líquido refrigerante. Sacar motor. Cambiar distribución y bomba de agua motor nuevo. Intercambiar cuerpo de termostato. Prueba de termostato. Intercambiar cuerpo de gaseo con orrings nuevos. Poner motor nuevo."/>
    <m/>
    <s v="Liquido refrigerante + agua destilada"/>
    <s v="Cliente"/>
    <n v="0"/>
    <m/>
    <n v="0"/>
    <n v="1"/>
    <m/>
    <n v="0"/>
    <m/>
    <m/>
    <n v="0"/>
    <n v="180000"/>
    <n v="0"/>
    <n v="0"/>
    <n v="0"/>
    <n v="0"/>
    <n v="0"/>
  </r>
  <r>
    <x v="219"/>
    <n v="5"/>
    <x v="62"/>
    <x v="146"/>
    <s v="1417Colombano Rodrigo5"/>
    <m/>
    <m/>
    <m/>
    <x v="469"/>
    <s v="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m/>
    <m/>
    <m/>
    <m/>
    <m/>
    <m/>
    <m/>
    <m/>
    <n v="0"/>
    <m/>
    <m/>
    <n v="0"/>
    <n v="180000"/>
    <n v="0"/>
    <n v="0"/>
    <n v="0"/>
    <n v="0"/>
    <n v="0"/>
  </r>
  <r>
    <x v="219"/>
    <n v="6"/>
    <x v="62"/>
    <x v="146"/>
    <s v="1417Colombano Rodrigo6"/>
    <m/>
    <m/>
    <m/>
    <x v="470"/>
    <s v="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Cambio de correas poliv. Enjuague y purgado del circuito refrigerante."/>
    <m/>
    <m/>
    <m/>
    <m/>
    <m/>
    <m/>
    <m/>
    <m/>
    <n v="0"/>
    <m/>
    <m/>
    <n v="0"/>
    <n v="180000"/>
    <n v="0"/>
    <n v="0"/>
    <n v="0"/>
    <n v="0"/>
    <n v="0"/>
  </r>
  <r>
    <x v="219"/>
    <n v="7"/>
    <x v="62"/>
    <x v="146"/>
    <s v="1417Colombano Rodrigo7"/>
    <m/>
    <m/>
    <m/>
    <x v="471"/>
    <s v="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Cambio de correas poliv. Enjuague y purgado del circuito refrigerante. Cambio de cables de bujias. Lavado motor."/>
    <m/>
    <s v="juego de orring de gasificador de motor"/>
    <s v="Taller"/>
    <n v="4166.666666666667"/>
    <m/>
    <n v="0.2"/>
    <n v="1"/>
    <n v="5000"/>
    <n v="5000"/>
    <m/>
    <m/>
    <n v="0"/>
    <n v="180000"/>
    <n v="4166.666666666667"/>
    <n v="0"/>
    <n v="0"/>
    <n v="0"/>
    <n v="0"/>
  </r>
  <r>
    <x v="219"/>
    <n v="8"/>
    <x v="62"/>
    <x v="146"/>
    <s v="1417Colombano Rodrigo8"/>
    <m/>
    <m/>
    <m/>
    <x v="472"/>
    <s v="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Cambio de correas poliv. Enjuague y purgado del circuito refrigerante. Cambio de cables de bujias. Lavado motor. Cambiar escobillas parabrisa delantero y trasero."/>
    <m/>
    <s v="juego cable bujias"/>
    <s v="Cliente"/>
    <n v="0"/>
    <m/>
    <n v="0"/>
    <m/>
    <m/>
    <n v="0"/>
    <m/>
    <m/>
    <n v="0"/>
    <n v="180000"/>
    <n v="0"/>
    <n v="0"/>
    <n v="0"/>
    <n v="0"/>
    <n v="0"/>
  </r>
  <r>
    <x v="219"/>
    <n v="9"/>
    <x v="62"/>
    <x v="146"/>
    <s v="1417Colombano Rodrigo9"/>
    <m/>
    <m/>
    <m/>
    <x v="4"/>
    <s v="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Cambio de correas poliv. Enjuague y purgado del circuito refrigerante. Cambio de cables de bujias. Lavado motor. Cambiar escobillas parabrisa delantero y trasero. "/>
    <m/>
    <s v="abrazaderas"/>
    <s v="Taller"/>
    <n v="833.33333333333337"/>
    <m/>
    <n v="0.2"/>
    <n v="4"/>
    <n v="1000"/>
    <n v="4000"/>
    <m/>
    <m/>
    <n v="0"/>
    <n v="180000"/>
    <n v="3333.3333333333335"/>
    <n v="0"/>
    <n v="0"/>
    <n v="0"/>
    <n v="0"/>
  </r>
  <r>
    <x v="219"/>
    <n v="10"/>
    <x v="62"/>
    <x v="146"/>
    <s v="1417Colombano Rodrigo10"/>
    <m/>
    <m/>
    <m/>
    <x v="4"/>
    <s v="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Cambio de correas poliv. Enjuague y purgado del circuito refrigerante. Cambio de cables de bujias. Lavado motor. Cambiar escobillas parabrisa delantero y trasero.  "/>
    <m/>
    <s v="aceite 10w40"/>
    <s v="Cliente"/>
    <n v="0"/>
    <m/>
    <n v="0"/>
    <m/>
    <m/>
    <n v="0"/>
    <m/>
    <m/>
    <n v="0"/>
    <n v="180000"/>
    <n v="0"/>
    <n v="0"/>
    <n v="0"/>
    <n v="0"/>
    <n v="0"/>
  </r>
  <r>
    <x v="219"/>
    <n v="11"/>
    <x v="62"/>
    <x v="146"/>
    <s v="1417Colombano Rodrigo11"/>
    <m/>
    <m/>
    <m/>
    <x v="4"/>
    <s v="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Cambio de correas poliv. Enjuague y purgado del circuito refrigerante. Cambio de cables de bujias. Lavado motor. Cambiar escobillas parabrisa delantero y trasero.   "/>
    <m/>
    <s v="Agua destilada"/>
    <s v="Cliente"/>
    <n v="0"/>
    <m/>
    <n v="0"/>
    <m/>
    <m/>
    <n v="0"/>
    <m/>
    <m/>
    <n v="0"/>
    <n v="180000"/>
    <n v="0"/>
    <n v="0"/>
    <n v="0"/>
    <n v="0"/>
    <n v="0"/>
  </r>
  <r>
    <x v="219"/>
    <n v="12"/>
    <x v="62"/>
    <x v="146"/>
    <s v="1417Colombano Rodrigo12"/>
    <m/>
    <m/>
    <m/>
    <x v="4"/>
    <s v="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Cambio de correas poliv. Enjuague y purgado del circuito refrigerante. Cambio de cables de bujias. Lavado motor. Cambiar escobillas parabrisa delantero y trasero.    "/>
    <m/>
    <s v="tornillos varios se hallaron faltantes"/>
    <s v="Taller"/>
    <n v="3333.3333333333335"/>
    <m/>
    <n v="0.2"/>
    <n v="1"/>
    <n v="4000"/>
    <n v="4000"/>
    <m/>
    <m/>
    <n v="0"/>
    <n v="180000"/>
    <n v="3333.3333333333335"/>
    <n v="0"/>
    <n v="0"/>
    <n v="0"/>
    <n v="0"/>
  </r>
  <r>
    <x v="220"/>
    <n v="1"/>
    <x v="62"/>
    <x v="1"/>
    <s v="1418Transporte Palloni1"/>
    <s v="MU"/>
    <s v="FIORINO"/>
    <m/>
    <x v="473"/>
    <s v="Cambio pastillas de freno."/>
    <m/>
    <m/>
    <m/>
    <m/>
    <s v="Otros"/>
    <m/>
    <m/>
    <m/>
    <n v="0"/>
    <n v="1"/>
    <n v="8000"/>
    <n v="8000"/>
    <n v="8000"/>
    <n v="0"/>
    <n v="0"/>
    <n v="0"/>
    <n v="8000"/>
    <n v="8000"/>
  </r>
  <r>
    <x v="221"/>
    <n v="1"/>
    <x v="62"/>
    <x v="1"/>
    <s v="1419Transporte Palloni1"/>
    <s v="KVB553"/>
    <s v="Renault Kangoo"/>
    <n v="313318"/>
    <x v="474"/>
    <s v="Control tren delantero y de perdidas de aceite"/>
    <s v="Walter"/>
    <m/>
    <m/>
    <m/>
    <s v="Otros"/>
    <m/>
    <m/>
    <m/>
    <n v="0"/>
    <n v="1"/>
    <n v="5000"/>
    <n v="5000"/>
    <n v="5000"/>
    <n v="0"/>
    <n v="0"/>
    <n v="0"/>
    <n v="11000"/>
    <n v="11000"/>
  </r>
  <r>
    <x v="221"/>
    <n v="2"/>
    <x v="62"/>
    <x v="1"/>
    <s v="1419Transporte Palloni2"/>
    <m/>
    <m/>
    <m/>
    <x v="4"/>
    <s v="Control tren delantero y de perdidas de aceite "/>
    <m/>
    <m/>
    <m/>
    <m/>
    <m/>
    <m/>
    <m/>
    <m/>
    <n v="0"/>
    <n v="1"/>
    <n v="6000"/>
    <n v="6000"/>
    <n v="11000"/>
    <n v="0"/>
    <n v="0"/>
    <n v="0"/>
    <n v="0"/>
    <n v="0"/>
  </r>
  <r>
    <x v="222"/>
    <n v="1"/>
    <x v="62"/>
    <x v="136"/>
    <s v="1420Issetta Eva1"/>
    <s v="LUY786"/>
    <s v="Peugeot 207"/>
    <n v="97012"/>
    <x v="475"/>
    <s v="Cambio de ambos precap. Cambio de reten salida de caja lado izquierdo. Agregar 1lts de aceite 80w90 a caja. Regular convergencia"/>
    <s v="Emanuel"/>
    <s v="Precap"/>
    <s v="Barotto"/>
    <n v="10240"/>
    <s v="Otros"/>
    <n v="0.25"/>
    <n v="2"/>
    <n v="12800"/>
    <n v="25600"/>
    <n v="1"/>
    <n v="19000"/>
    <n v="19000"/>
    <n v="19000"/>
    <n v="20480"/>
    <n v="17062"/>
    <n v="35700"/>
    <n v="19000"/>
    <n v="54700"/>
  </r>
  <r>
    <x v="222"/>
    <n v="2"/>
    <x v="62"/>
    <x v="136"/>
    <s v="1420Issetta Eva2"/>
    <m/>
    <m/>
    <m/>
    <x v="4"/>
    <s v="Cambio de ambos precap. Cambio de reten salida de caja lado izquierdo. Agregar 1lts de aceite 80w90 a caja. Regular convergencia "/>
    <m/>
    <s v="Reten"/>
    <m/>
    <n v="5120"/>
    <m/>
    <n v="0.25"/>
    <n v="1"/>
    <n v="6400"/>
    <n v="6400"/>
    <m/>
    <m/>
    <n v="0"/>
    <n v="19000"/>
    <n v="5120"/>
    <n v="0"/>
    <n v="0"/>
    <n v="0"/>
    <n v="0"/>
  </r>
  <r>
    <x v="222"/>
    <n v="3"/>
    <x v="62"/>
    <x v="136"/>
    <s v="1420Issetta Eva3"/>
    <m/>
    <m/>
    <m/>
    <x v="4"/>
    <s v="Cambio de ambos precap. Cambio de reten salida de caja lado izquierdo. Agregar 1lts de aceite 80w90 a caja. Regular convergencia  "/>
    <m/>
    <s v="Aceite 80w90"/>
    <s v="Taller"/>
    <n v="1702"/>
    <m/>
    <n v="1.173913043478261"/>
    <n v="1"/>
    <n v="3700"/>
    <n v="3700"/>
    <m/>
    <m/>
    <n v="0"/>
    <n v="19000"/>
    <n v="1702"/>
    <n v="0"/>
    <n v="0"/>
    <n v="0"/>
    <n v="0"/>
  </r>
  <r>
    <x v="223"/>
    <n v="1"/>
    <x v="62"/>
    <x v="147"/>
    <s v="1421Romero Pablo1"/>
    <s v="HZS785"/>
    <s v="Renault Kangoo"/>
    <n v="153399"/>
    <x v="476"/>
    <s v="Control general para viaje. Poner en correcta posicion cable de embrague y ramal de cables motor"/>
    <s v="Cristian"/>
    <m/>
    <m/>
    <m/>
    <s v="Otros"/>
    <m/>
    <m/>
    <m/>
    <n v="0"/>
    <n v="1"/>
    <n v="8000"/>
    <n v="8000"/>
    <n v="8000"/>
    <n v="0"/>
    <n v="0"/>
    <n v="0"/>
    <n v="8000"/>
    <n v="8000"/>
  </r>
  <r>
    <x v="223"/>
    <n v="2"/>
    <x v="62"/>
    <x v="147"/>
    <s v="1421Romero Pablo2"/>
    <m/>
    <m/>
    <m/>
    <x v="4"/>
    <s v="Control general para viaje. Poner en correcta posicion cable de embrague y ramal de cables motor "/>
    <m/>
    <m/>
    <m/>
    <m/>
    <m/>
    <m/>
    <m/>
    <m/>
    <n v="0"/>
    <m/>
    <m/>
    <n v="0"/>
    <n v="8000"/>
    <n v="0"/>
    <n v="0"/>
    <n v="0"/>
    <n v="0"/>
    <n v="0"/>
  </r>
  <r>
    <x v="224"/>
    <n v="1"/>
    <x v="63"/>
    <x v="1"/>
    <s v="1422Transporte Palloni1"/>
    <s v="JGL234"/>
    <s v="FIAT Fiorino"/>
    <n v="567073"/>
    <x v="477"/>
    <s v="Recambio de amortiguadores traseros."/>
    <s v="Pablo"/>
    <m/>
    <m/>
    <m/>
    <s v="Otros"/>
    <m/>
    <m/>
    <m/>
    <n v="0"/>
    <n v="1"/>
    <n v="15000"/>
    <n v="15000"/>
    <n v="15000"/>
    <n v="0"/>
    <n v="0"/>
    <n v="0"/>
    <n v="15000"/>
    <n v="15000"/>
  </r>
  <r>
    <x v="224"/>
    <n v="2"/>
    <x v="63"/>
    <x v="1"/>
    <s v="1422Transporte Palloni2"/>
    <m/>
    <m/>
    <m/>
    <x v="4"/>
    <s v="Recambio de amortiguadores traseros. "/>
    <m/>
    <m/>
    <m/>
    <m/>
    <m/>
    <m/>
    <m/>
    <m/>
    <n v="0"/>
    <m/>
    <m/>
    <n v="0"/>
    <n v="15000"/>
    <n v="0"/>
    <n v="0"/>
    <n v="0"/>
    <n v="0"/>
    <n v="0"/>
  </r>
  <r>
    <x v="225"/>
    <n v="1"/>
    <x v="63"/>
    <x v="25"/>
    <s v="1423Fernandez Gerardo1"/>
    <s v="JLK624"/>
    <s v="Voyage"/>
    <n v="223147"/>
    <x v="478"/>
    <s v="Sacar cremallera de direccion, enviar a reparar a Rio IV y colocar. Regular comergencia. "/>
    <m/>
    <s v="Aceite de direccion hidraulica"/>
    <m/>
    <n v="3800"/>
    <s v="Otros"/>
    <n v="5.2631578947368418E-2"/>
    <n v="1"/>
    <n v="4000"/>
    <n v="4000"/>
    <n v="1"/>
    <n v="120000"/>
    <n v="120000"/>
    <n v="120000"/>
    <n v="3800"/>
    <n v="8800"/>
    <n v="9000"/>
    <n v="120000"/>
    <n v="129000"/>
  </r>
  <r>
    <x v="225"/>
    <n v="2"/>
    <x v="63"/>
    <x v="25"/>
    <s v="1423Fernandez Gerardo2"/>
    <m/>
    <m/>
    <m/>
    <x v="4"/>
    <s v="Sacar cremallera de direccion, enviar a reparar a Rio IV y colocar. Regular comergencia.  "/>
    <m/>
    <s v="Comision a Rio IV"/>
    <m/>
    <n v="5000"/>
    <m/>
    <n v="0"/>
    <n v="1"/>
    <n v="5000"/>
    <n v="5000"/>
    <m/>
    <m/>
    <n v="0"/>
    <n v="120000"/>
    <n v="5000"/>
    <n v="0"/>
    <n v="0"/>
    <n v="0"/>
    <n v="0"/>
  </r>
  <r>
    <x v="226"/>
    <n v="1"/>
    <x v="63"/>
    <x v="148"/>
    <s v="1424Gomez Alejandro1"/>
    <s v="FPI906"/>
    <s v="Chevrolet corsa classic"/>
    <n v="204881"/>
    <x v="479"/>
    <s v="Cambio de cilindro de freno trasero lado conductor. Regulacion freno de mano. Purgado y completar nivel de liquido. Cambio de cables y bujias. Lavado de motor"/>
    <s v="Pablo"/>
    <s v="Cilindro de freno 19,05mm 434H005"/>
    <s v="Barotto"/>
    <n v="8640"/>
    <s v="Otros"/>
    <n v="0.25"/>
    <n v="1"/>
    <n v="10800"/>
    <n v="10800"/>
    <n v="1"/>
    <n v="10000"/>
    <n v="10000"/>
    <n v="10000"/>
    <n v="8640"/>
    <n v="29040"/>
    <n v="36300"/>
    <n v="10000"/>
    <n v="46300"/>
  </r>
  <r>
    <x v="226"/>
    <n v="2"/>
    <x v="63"/>
    <x v="148"/>
    <s v="1424Gomez Alejandro2"/>
    <m/>
    <m/>
    <m/>
    <x v="4"/>
    <s v="Cambio de cilindro de freno trasero lado conductor. Regulacion freno de mano. Purgado y completar nivel de liquido. Cambio de cables y bujias. Lavado de motor "/>
    <m/>
    <s v="200cm3 liquido de freno total HBF4"/>
    <s v="Taller"/>
    <n v="1440"/>
    <m/>
    <n v="0.25"/>
    <n v="1"/>
    <n v="1800"/>
    <n v="1800"/>
    <m/>
    <m/>
    <n v="0"/>
    <n v="10000"/>
    <n v="1440"/>
    <n v="0"/>
    <n v="0"/>
    <n v="0"/>
    <n v="0"/>
  </r>
  <r>
    <x v="226"/>
    <n v="3"/>
    <x v="63"/>
    <x v="148"/>
    <s v="1424Gomez Alejandro3"/>
    <m/>
    <m/>
    <m/>
    <x v="4"/>
    <s v="Cambio de cilindro de freno trasero lado conductor. Regulacion freno de mano. Purgado y completar nivel de liquido. Cambio de cables y bujias. Lavado de motor  "/>
    <m/>
    <s v="Juego de bujias AC delco"/>
    <s v="Taller"/>
    <n v="8000"/>
    <m/>
    <n v="0.25"/>
    <n v="1"/>
    <n v="10000"/>
    <n v="10000"/>
    <m/>
    <m/>
    <n v="0"/>
    <n v="10000"/>
    <n v="8000"/>
    <n v="0"/>
    <n v="0"/>
    <n v="0"/>
    <n v="0"/>
  </r>
  <r>
    <x v="226"/>
    <n v="4"/>
    <x v="63"/>
    <x v="148"/>
    <s v="1424Gomez Alejandro4"/>
    <m/>
    <m/>
    <m/>
    <x v="4"/>
    <s v="Cambio de cilindro de freno trasero lado conductor. Regulacion freno de mano. Purgado y completar nivel de liquido. Cambio de cables y bujias. Lavado de motor   "/>
    <m/>
    <s v="Juego de cables de bujia AC delco"/>
    <s v="Taller"/>
    <n v="10960"/>
    <m/>
    <n v="0.25"/>
    <n v="1"/>
    <n v="13700"/>
    <n v="13700"/>
    <m/>
    <m/>
    <n v="0"/>
    <n v="10000"/>
    <n v="10960"/>
    <n v="0"/>
    <n v="0"/>
    <n v="0"/>
    <n v="0"/>
  </r>
  <r>
    <x v="227"/>
    <n v="1"/>
    <x v="63"/>
    <x v="85"/>
    <s v="1425Saladino Guillermo1"/>
    <m/>
    <s v="Audi A4"/>
    <m/>
    <x v="4"/>
    <n v="0"/>
    <m/>
    <s v="Bujias"/>
    <m/>
    <m/>
    <m/>
    <m/>
    <n v="0"/>
    <n v="0"/>
    <n v="0"/>
    <m/>
    <m/>
    <n v="0"/>
    <n v="0"/>
    <n v="0"/>
    <n v="0"/>
    <n v="0"/>
    <n v="0"/>
    <n v="0"/>
  </r>
  <r>
    <x v="228"/>
    <n v="1"/>
    <x v="63"/>
    <x v="149"/>
    <s v="1426Surjat sergio1"/>
    <s v="AE422XY"/>
    <s v="Toyota Hilux"/>
    <n v="110716"/>
    <x v="480"/>
    <s v="Service completo. Cambio de 4 filtros. Rotacion. Engrase. Control de frenos"/>
    <s v="Emanuel - walter"/>
    <s v="Kit filtros"/>
    <s v="Barotto"/>
    <n v="65440"/>
    <s v="Service"/>
    <n v="0.25"/>
    <n v="1"/>
    <n v="81800"/>
    <n v="81800"/>
    <n v="1"/>
    <n v="40000"/>
    <n v="40000"/>
    <n v="40000"/>
    <n v="65440"/>
    <n v="73890"/>
    <n v="147400"/>
    <n v="40000"/>
    <n v="187400"/>
  </r>
  <r>
    <x v="228"/>
    <n v="2"/>
    <x v="63"/>
    <x v="149"/>
    <s v="1426Surjat sergio2"/>
    <m/>
    <m/>
    <m/>
    <x v="4"/>
    <s v="Service completo. Cambio de 4 filtros. Rotacion. Engrase. Control de frenos "/>
    <m/>
    <s v="Aceite motor 5w30 Dexo2"/>
    <s v="Barotto"/>
    <n v="8450"/>
    <m/>
    <n v="-2.9585798816568046E-2"/>
    <n v="8"/>
    <n v="8200"/>
    <n v="65600"/>
    <m/>
    <m/>
    <n v="0"/>
    <n v="40000"/>
    <n v="67600"/>
    <n v="0"/>
    <n v="0"/>
    <n v="0"/>
    <n v="0"/>
  </r>
  <r>
    <x v="228"/>
    <n v="3"/>
    <x v="63"/>
    <x v="149"/>
    <s v="1426Surjat sergio3"/>
    <m/>
    <m/>
    <m/>
    <x v="4"/>
    <s v="Service completo. Cambio de 4 filtros. Rotacion. Engrase. Control de frenos  "/>
    <m/>
    <m/>
    <m/>
    <m/>
    <m/>
    <m/>
    <m/>
    <m/>
    <n v="0"/>
    <m/>
    <m/>
    <n v="0"/>
    <n v="40000"/>
    <n v="0"/>
    <n v="0"/>
    <n v="0"/>
    <n v="0"/>
    <n v="0"/>
  </r>
  <r>
    <x v="228"/>
    <n v="4"/>
    <x v="63"/>
    <x v="149"/>
    <s v="1426Surjat sergio4"/>
    <m/>
    <m/>
    <m/>
    <x v="4"/>
    <s v="Service completo. Cambio de 4 filtros. Rotacion. Engrase. Control de frenos   "/>
    <m/>
    <m/>
    <m/>
    <m/>
    <m/>
    <m/>
    <m/>
    <m/>
    <n v="0"/>
    <m/>
    <m/>
    <n v="0"/>
    <n v="40000"/>
    <n v="0"/>
    <n v="0"/>
    <n v="0"/>
    <n v="0"/>
    <n v="0"/>
  </r>
  <r>
    <x v="228"/>
    <n v="5"/>
    <x v="63"/>
    <x v="149"/>
    <s v="1426Surjat sergio5"/>
    <m/>
    <m/>
    <m/>
    <x v="4"/>
    <s v="Service completo. Cambio de 4 filtros. Rotacion. Engrase. Control de frenos    "/>
    <m/>
    <m/>
    <m/>
    <m/>
    <m/>
    <m/>
    <m/>
    <m/>
    <n v="0"/>
    <m/>
    <m/>
    <n v="0"/>
    <n v="40000"/>
    <n v="0"/>
    <n v="0"/>
    <n v="0"/>
    <n v="0"/>
    <n v="0"/>
  </r>
  <r>
    <x v="229"/>
    <n v="1"/>
    <x v="63"/>
    <x v="1"/>
    <s v="1427Transporte Palloni1"/>
    <s v="KVB553"/>
    <s v="Renault Kangoo"/>
    <n v="313783"/>
    <x v="481"/>
    <s v="Desarmar suspensión delantera izquierda. Sacar semieje. Limpieza. Reparar con bolillero reten y ambos fuelles nuevos. Armado total. Regular comergencia. Completar aceite de caja de velocidad."/>
    <s v="Emanuel"/>
    <m/>
    <m/>
    <m/>
    <s v="Otros"/>
    <m/>
    <m/>
    <m/>
    <n v="0"/>
    <n v="1"/>
    <n v="15000"/>
    <n v="15000"/>
    <n v="15000"/>
    <n v="0"/>
    <n v="0"/>
    <n v="0"/>
    <n v="15000"/>
    <n v="15000"/>
  </r>
  <r>
    <x v="229"/>
    <n v="2"/>
    <x v="63"/>
    <x v="1"/>
    <s v="1427Transporte Palloni2"/>
    <m/>
    <m/>
    <m/>
    <x v="4"/>
    <s v="Desarmar suspensión delantera izquierda. Sacar semieje. Limpieza. Reparar con bolillero reten y ambos fuelles nuevos. Armado total. Regular comergencia. Completar aceite de caja de velocidad. "/>
    <m/>
    <m/>
    <m/>
    <m/>
    <m/>
    <m/>
    <m/>
    <m/>
    <n v="0"/>
    <m/>
    <m/>
    <n v="0"/>
    <n v="15000"/>
    <n v="0"/>
    <n v="0"/>
    <n v="0"/>
    <n v="0"/>
    <n v="0"/>
  </r>
  <r>
    <x v="230"/>
    <n v="1"/>
    <x v="63"/>
    <x v="150"/>
    <s v="1428Emanuel Boudoux1"/>
    <s v="OGO033"/>
    <s v="Chevrolet s10"/>
    <n v="211214"/>
    <x v="482"/>
    <s v="Service cambio de aceite y filtro. Control general del vehiculo"/>
    <s v="Emanuel"/>
    <s v="Kit de filtros Mahle"/>
    <m/>
    <n v="11066"/>
    <s v="Service"/>
    <n v="2.3255015362371227"/>
    <n v="1"/>
    <n v="36800"/>
    <n v="36800"/>
    <n v="1"/>
    <n v="40000"/>
    <n v="40000"/>
    <n v="40000"/>
    <n v="11066"/>
    <n v="17766"/>
    <n v="83700"/>
    <n v="40000"/>
    <n v="123700"/>
  </r>
  <r>
    <x v="230"/>
    <n v="2"/>
    <x v="63"/>
    <x v="150"/>
    <s v="1428Emanuel Boudoux2"/>
    <m/>
    <m/>
    <m/>
    <x v="4"/>
    <s v="Service cambio de aceite y filtro. Control general del vehiculo "/>
    <m/>
    <s v="Aceite 5w30"/>
    <m/>
    <n v="6700"/>
    <m/>
    <n v="0"/>
    <n v="7"/>
    <n v="6700"/>
    <n v="46900"/>
    <m/>
    <m/>
    <n v="0"/>
    <n v="40000"/>
    <n v="46900"/>
    <n v="0"/>
    <n v="0"/>
    <n v="0"/>
    <n v="0"/>
  </r>
  <r>
    <x v="231"/>
    <n v="1"/>
    <x v="63"/>
    <x v="151"/>
    <s v="1429Marcelo issetta1"/>
    <s v="HIE358"/>
    <s v="Chrysler pt cruiser"/>
    <n v="253258"/>
    <x v="483"/>
    <s v="Desmontar consola central. Desarmar selectora y palanca de cambios. Fabricar buje de cable selector de cambios y colocar con tope arandela el nuevo seguro seger. Rearmado consola control. Prueba y ajuste selección de cambios."/>
    <s v="Cristian - Pablo"/>
    <m/>
    <m/>
    <m/>
    <s v="Otros"/>
    <m/>
    <m/>
    <m/>
    <n v="0"/>
    <n v="1"/>
    <n v="20000"/>
    <n v="20000"/>
    <n v="20000"/>
    <n v="0"/>
    <n v="3700"/>
    <n v="7400"/>
    <n v="20000"/>
    <n v="27400"/>
  </r>
  <r>
    <x v="231"/>
    <n v="2"/>
    <x v="63"/>
    <x v="151"/>
    <s v="1429Marcelo issetta2"/>
    <m/>
    <m/>
    <m/>
    <x v="4"/>
    <s v="Desmontar consola central. Desarmar selectora y palanca de cambios. Fabricar buje de cable selector de cambios y colocar con tope arandela el nuevo seguro seger. Rearmado consola control. Prueba y ajuste selección de cambios. "/>
    <m/>
    <m/>
    <m/>
    <m/>
    <m/>
    <m/>
    <m/>
    <m/>
    <n v="0"/>
    <m/>
    <m/>
    <n v="0"/>
    <n v="20000"/>
    <n v="0"/>
    <n v="0"/>
    <n v="0"/>
    <n v="0"/>
    <n v="0"/>
  </r>
  <r>
    <x v="231"/>
    <n v="3"/>
    <x v="63"/>
    <x v="151"/>
    <s v="1429Marcelo issetta3"/>
    <m/>
    <m/>
    <m/>
    <x v="4"/>
    <s v="Desmontar consola central. Desarmar selectora y palanca de cambios. Fabricar buje de cable selector de cambios y colocar con tope arandela el nuevo seguro seger. Rearmado consola control. Prueba y ajuste selección de cambios.  "/>
    <m/>
    <s v="Aceite 10w40"/>
    <s v="Taller"/>
    <n v="3700"/>
    <m/>
    <n v="0"/>
    <n v="2"/>
    <n v="3700"/>
    <n v="7400"/>
    <m/>
    <m/>
    <n v="0"/>
    <n v="20000"/>
    <n v="7400"/>
    <n v="0"/>
    <n v="0"/>
    <n v="0"/>
    <n v="0"/>
  </r>
  <r>
    <x v="232"/>
    <n v="1"/>
    <x v="64"/>
    <x v="152"/>
    <s v="1430Ferrari Ramiro1"/>
    <m/>
    <m/>
    <m/>
    <x v="4"/>
    <n v="0"/>
    <m/>
    <s v="Aceite de motor"/>
    <s v="Taller"/>
    <n v="3700"/>
    <m/>
    <n v="0.54054054054054057"/>
    <n v="1"/>
    <n v="5700"/>
    <n v="5700"/>
    <m/>
    <m/>
    <n v="0"/>
    <n v="0"/>
    <n v="3700"/>
    <n v="3700"/>
    <n v="5700"/>
    <n v="0"/>
    <n v="5700"/>
  </r>
  <r>
    <x v="233"/>
    <n v="1"/>
    <x v="64"/>
    <x v="134"/>
    <s v="1431Gullino Andrea1"/>
    <s v="NSA717"/>
    <m/>
    <n v="89927"/>
    <x v="484"/>
    <s v="Controlar bieleta barra estabilizadora lado izquierdo.Controlar bolillero."/>
    <s v="Emanuel"/>
    <m/>
    <m/>
    <m/>
    <s v="Otros"/>
    <m/>
    <m/>
    <m/>
    <n v="0"/>
    <n v="1"/>
    <n v="8000"/>
    <n v="8000"/>
    <n v="8000"/>
    <n v="0"/>
    <n v="0"/>
    <n v="0"/>
    <n v="8000"/>
    <n v="8000"/>
  </r>
  <r>
    <x v="233"/>
    <n v="2"/>
    <x v="64"/>
    <x v="134"/>
    <s v="1431Gullino Andrea2"/>
    <m/>
    <m/>
    <m/>
    <x v="485"/>
    <s v="Controlar bieleta barra estabilizadora lado izquierdo.Controlar bolillero. Se hayo bolillero rueda trasera izquierda ruido."/>
    <m/>
    <m/>
    <m/>
    <m/>
    <m/>
    <m/>
    <m/>
    <m/>
    <n v="0"/>
    <m/>
    <m/>
    <n v="0"/>
    <n v="8000"/>
    <n v="0"/>
    <n v="0"/>
    <n v="0"/>
    <n v="0"/>
    <n v="0"/>
  </r>
  <r>
    <x v="234"/>
    <n v="1"/>
    <x v="64"/>
    <x v="153"/>
    <s v="1432Mirta Reyes1"/>
    <m/>
    <s v="Renault Clio"/>
    <n v="133857"/>
    <x v="57"/>
    <s v="Cambiar pastillas de freno delanteras."/>
    <s v="Emanuel"/>
    <s v="juego pastillas de freno"/>
    <s v="Rep Serrano"/>
    <n v="8603.1"/>
    <s v="Otros"/>
    <n v="0.26582278481012656"/>
    <n v="1"/>
    <n v="10890"/>
    <n v="10890"/>
    <n v="1"/>
    <n v="8500"/>
    <n v="8500"/>
    <n v="8500"/>
    <n v="8603.1"/>
    <n v="8603.1"/>
    <n v="13890"/>
    <n v="8500"/>
    <n v="22390"/>
  </r>
  <r>
    <x v="234"/>
    <n v="2"/>
    <x v="64"/>
    <x v="153"/>
    <s v="1432Mirta Reyes2"/>
    <m/>
    <m/>
    <m/>
    <x v="4"/>
    <s v="Cambiar pastillas de freno delanteras. "/>
    <m/>
    <s v="Revisión anterior"/>
    <m/>
    <n v="0"/>
    <m/>
    <n v="1"/>
    <n v="1"/>
    <n v="3000"/>
    <n v="3000"/>
    <m/>
    <m/>
    <n v="0"/>
    <n v="8500"/>
    <n v="0"/>
    <n v="0"/>
    <n v="0"/>
    <n v="0"/>
    <n v="0"/>
  </r>
  <r>
    <x v="235"/>
    <n v="1"/>
    <x v="64"/>
    <x v="154"/>
    <s v="1433Anibal Ojeda1"/>
    <s v="GME935"/>
    <s v="Suzuki Fun"/>
    <n v="205175"/>
    <x v="486"/>
    <s v="Service. Cambio de aceite y filtros. Rotacion. Cambiar distribucion con bomba de agua, refrigerante motor. Lavado del deposito de agua."/>
    <s v="Emanuel - walter"/>
    <s v="kit de filtros"/>
    <s v="Barotto"/>
    <n v="10720"/>
    <s v="Service"/>
    <n v="0.25"/>
    <n v="1"/>
    <n v="13400"/>
    <n v="13400"/>
    <n v="1"/>
    <n v="68000"/>
    <n v="68000"/>
    <n v="68000"/>
    <n v="10720"/>
    <n v="68580"/>
    <n v="98400"/>
    <n v="68000"/>
    <n v="166400"/>
  </r>
  <r>
    <x v="235"/>
    <n v="2"/>
    <x v="64"/>
    <x v="154"/>
    <s v="1433Anibal Ojeda2"/>
    <m/>
    <m/>
    <m/>
    <x v="4"/>
    <s v="Service. Cambio de aceite y filtros. Rotacion. Cambiar distribucion con bomba de agua, refrigerante motor. Lavado del deposito de agua. "/>
    <m/>
    <s v="aceite 10w40"/>
    <s v="Taller"/>
    <n v="3700"/>
    <m/>
    <n v="-6.7567567567567571E-2"/>
    <n v="4"/>
    <n v="3450"/>
    <n v="13800"/>
    <m/>
    <m/>
    <n v="0"/>
    <n v="68000"/>
    <n v="14800"/>
    <n v="0"/>
    <n v="0"/>
    <n v="0"/>
    <n v="0"/>
  </r>
  <r>
    <x v="235"/>
    <n v="3"/>
    <x v="64"/>
    <x v="154"/>
    <s v="1433Anibal Ojeda3"/>
    <m/>
    <m/>
    <m/>
    <x v="4"/>
    <s v="Service. Cambio de aceite y filtros. Rotacion. Cambiar distribucion con bomba de agua, refrigerante motor. Lavado del deposito de agua.  "/>
    <m/>
    <s v="kit distribucion con bomba"/>
    <s v="Barotto"/>
    <n v="37440"/>
    <m/>
    <n v="0.25"/>
    <n v="1"/>
    <n v="46800"/>
    <n v="46800"/>
    <m/>
    <m/>
    <n v="0"/>
    <n v="68000"/>
    <n v="37440"/>
    <n v="0"/>
    <n v="0"/>
    <n v="0"/>
    <n v="0"/>
  </r>
  <r>
    <x v="235"/>
    <n v="4"/>
    <x v="64"/>
    <x v="154"/>
    <s v="1433Anibal Ojeda4"/>
    <m/>
    <m/>
    <m/>
    <x v="4"/>
    <s v="Service. Cambio de aceite y filtros. Rotacion. Cambiar distribucion con bomba de agua, refrigerante motor. Lavado del deposito de agua.   "/>
    <m/>
    <s v="Lampara de posicion delantera derecha"/>
    <s v="Taller"/>
    <n v="480"/>
    <m/>
    <n v="0.25"/>
    <n v="1"/>
    <n v="600"/>
    <n v="600"/>
    <m/>
    <m/>
    <n v="0"/>
    <n v="68000"/>
    <n v="480"/>
    <n v="0"/>
    <n v="0"/>
    <n v="0"/>
    <n v="0"/>
  </r>
  <r>
    <x v="235"/>
    <n v="5"/>
    <x v="64"/>
    <x v="154"/>
    <s v="1433Anibal Ojeda5"/>
    <m/>
    <m/>
    <m/>
    <x v="4"/>
    <s v="Service. Cambio de aceite y filtros. Rotacion. Cambiar distribucion con bomba de agua, refrigerante motor. Lavado del deposito de agua.    "/>
    <m/>
    <s v="liquido refrigerante + destilada"/>
    <s v="Taller"/>
    <n v="6000"/>
    <m/>
    <n v="0.83333333333333337"/>
    <n v="1"/>
    <n v="11000"/>
    <n v="11000"/>
    <m/>
    <m/>
    <n v="0"/>
    <n v="68000"/>
    <n v="6000"/>
    <n v="0"/>
    <n v="0"/>
    <n v="0"/>
    <n v="0"/>
  </r>
  <r>
    <x v="235"/>
    <n v="6"/>
    <x v="64"/>
    <x v="154"/>
    <s v="1433Anibal Ojeda6"/>
    <m/>
    <m/>
    <m/>
    <x v="4"/>
    <s v="Service. Cambio de aceite y filtros. Rotacion. Cambiar distribucion con bomba de agua, refrigerante motor. Lavado del deposito de agua.     "/>
    <m/>
    <s v="termostato"/>
    <s v="Barotto"/>
    <n v="10240"/>
    <m/>
    <n v="0.25"/>
    <n v="1"/>
    <n v="12800"/>
    <n v="12800"/>
    <m/>
    <m/>
    <n v="0"/>
    <n v="68000"/>
    <n v="10240"/>
    <n v="0"/>
    <n v="0"/>
    <n v="0"/>
    <n v="0"/>
  </r>
  <r>
    <x v="236"/>
    <n v="1"/>
    <x v="65"/>
    <x v="44"/>
    <s v="1434Casas Juan Pablo1"/>
    <s v="NXQ974"/>
    <s v="Audi A4"/>
    <n v="71122"/>
    <x v="487"/>
    <s v="Recambio bomba de agua VMG por OEM. Completar nivel y purgado sistema liquido refrigerante."/>
    <s v="Pablo"/>
    <s v="Bomba de agua OEM"/>
    <s v="Cliente"/>
    <n v="0"/>
    <s v="Otros"/>
    <n v="0"/>
    <n v="1"/>
    <m/>
    <n v="0"/>
    <n v="1"/>
    <n v="50000"/>
    <n v="50000"/>
    <n v="50000"/>
    <n v="0"/>
    <n v="0"/>
    <n v="0"/>
    <n v="50000"/>
    <n v="50000"/>
  </r>
  <r>
    <x v="236"/>
    <n v="2"/>
    <x v="65"/>
    <x v="44"/>
    <s v="1434Casas Juan Pablo2"/>
    <m/>
    <m/>
    <m/>
    <x v="4"/>
    <s v="Recambio bomba de agua VMG por OEM. Completar nivel y purgado sistema liquido refrigerante. "/>
    <m/>
    <m/>
    <m/>
    <m/>
    <m/>
    <m/>
    <m/>
    <m/>
    <n v="0"/>
    <m/>
    <m/>
    <n v="0"/>
    <n v="50000"/>
    <n v="0"/>
    <n v="0"/>
    <n v="0"/>
    <n v="0"/>
    <n v="0"/>
  </r>
  <r>
    <x v="237"/>
    <n v="1"/>
    <x v="65"/>
    <x v="155"/>
    <s v="1435Gimenez Martin1"/>
    <s v="OCS442"/>
    <s v="Toyota corolla"/>
    <n v="105626"/>
    <x v="488"/>
    <s v="Control general del vehiculo para viaje."/>
    <s v="Walter - Pablo"/>
    <s v="Aceite 5w30"/>
    <s v="Taller"/>
    <n v="6700"/>
    <s v="Otros"/>
    <n v="0"/>
    <n v="0.5"/>
    <n v="6700"/>
    <n v="3350"/>
    <n v="1"/>
    <n v="10000"/>
    <n v="10000"/>
    <n v="10000"/>
    <n v="3350"/>
    <n v="6700"/>
    <n v="3350"/>
    <n v="10000"/>
    <n v="13350"/>
  </r>
  <r>
    <x v="237"/>
    <n v="2"/>
    <x v="65"/>
    <x v="155"/>
    <s v="1435Gimenez Martin2"/>
    <m/>
    <m/>
    <m/>
    <x v="4"/>
    <s v="Control general del vehiculo para viaje. "/>
    <m/>
    <m/>
    <m/>
    <m/>
    <m/>
    <m/>
    <m/>
    <m/>
    <n v="0"/>
    <m/>
    <m/>
    <n v="0"/>
    <n v="10000"/>
    <n v="0"/>
    <n v="0"/>
    <n v="0"/>
    <n v="0"/>
    <n v="0"/>
  </r>
  <r>
    <x v="238"/>
    <n v="1"/>
    <x v="65"/>
    <x v="59"/>
    <s v="1436Moretti Anabella1"/>
    <s v="KFX524"/>
    <s v="Toyota Hilux"/>
    <n v="412940"/>
    <x v="489"/>
    <s v="Control general del vehiculo para viaje. Cambio de pastillas de freno. Regulacion cinta trasera. Desengranar piston de caliper de freno de rueda delantera derecha."/>
    <s v="Emanuel"/>
    <s v="Pastillas de freno"/>
    <s v="Barotto"/>
    <n v="18240"/>
    <s v="Otros"/>
    <n v="0.25"/>
    <n v="1"/>
    <n v="22800"/>
    <n v="22800"/>
    <n v="1"/>
    <n v="20000"/>
    <n v="20000"/>
    <n v="20000"/>
    <n v="18240"/>
    <n v="21940"/>
    <n v="26500"/>
    <n v="20000"/>
    <n v="46500"/>
  </r>
  <r>
    <x v="238"/>
    <n v="2"/>
    <x v="65"/>
    <x v="59"/>
    <s v="1436Moretti Anabella2"/>
    <m/>
    <m/>
    <m/>
    <x v="4"/>
    <s v="Control general del vehiculo para viaje. Cambio de pastillas de freno. Regulacion cinta trasera. Desengranar piston de caliper de freno de rueda delantera derecha. "/>
    <m/>
    <s v="Aceite 10w40"/>
    <s v="Taller"/>
    <n v="3700"/>
    <m/>
    <n v="0"/>
    <n v="1"/>
    <n v="3700"/>
    <n v="3700"/>
    <m/>
    <m/>
    <n v="0"/>
    <n v="20000"/>
    <n v="3700"/>
    <n v="0"/>
    <n v="0"/>
    <n v="0"/>
    <n v="0"/>
  </r>
  <r>
    <x v="239"/>
    <n v="1"/>
    <x v="66"/>
    <x v="65"/>
    <s v="1437Cane Emiliano1"/>
    <s v="AE629EL"/>
    <s v="Renault master"/>
    <n v="50601"/>
    <x v="490"/>
    <s v="Controlar bomba de direccion hidraulica y cremallera de direccion hidraulica. Ajustar correa de compresor de aire acondicionado de caja termica. Precintar mangueras de aire acondicionado. No se hayaron fallas."/>
    <s v="Cristian"/>
    <m/>
    <m/>
    <m/>
    <s v="Otros"/>
    <m/>
    <m/>
    <m/>
    <n v="0"/>
    <n v="1"/>
    <n v="8500"/>
    <n v="8500"/>
    <n v="8500"/>
    <n v="0"/>
    <n v="0"/>
    <n v="0"/>
    <n v="8500"/>
    <n v="8500"/>
  </r>
  <r>
    <x v="239"/>
    <n v="2"/>
    <x v="66"/>
    <x v="65"/>
    <s v="1437Cane Emiliano2"/>
    <m/>
    <m/>
    <m/>
    <x v="4"/>
    <s v="Controlar bomba de direccion hidraulica y cremallera de direccion hidraulica. Ajustar correa de compresor de aire acondicionado de caja termica. Precintar mangueras de aire acondicionado. No se hayaron fallas. "/>
    <m/>
    <m/>
    <m/>
    <m/>
    <m/>
    <m/>
    <m/>
    <m/>
    <n v="0"/>
    <m/>
    <m/>
    <n v="0"/>
    <n v="8500"/>
    <n v="0"/>
    <n v="0"/>
    <n v="0"/>
    <n v="0"/>
    <n v="0"/>
  </r>
  <r>
    <x v="240"/>
    <n v="1"/>
    <x v="66"/>
    <x v="1"/>
    <s v="1438Transporte Palloni1"/>
    <s v="AF044MU"/>
    <s v="FIAT Fiorino"/>
    <n v="150805"/>
    <x v="491"/>
    <s v="Rectificar gancho en ambos discos de freno delantero. Pulir y limpieza de pastillas de freno"/>
    <s v="Walter"/>
    <m/>
    <m/>
    <m/>
    <s v="Otros"/>
    <m/>
    <m/>
    <m/>
    <n v="0"/>
    <n v="1"/>
    <n v="12000"/>
    <n v="12000"/>
    <n v="12000"/>
    <n v="0"/>
    <n v="0"/>
    <n v="0"/>
    <n v="12000"/>
    <n v="12000"/>
  </r>
  <r>
    <x v="241"/>
    <n v="1"/>
    <x v="66"/>
    <x v="156"/>
    <s v="1439Ale Gomez1"/>
    <s v="AB888AX"/>
    <s v="Renault captur"/>
    <n v="60154"/>
    <x v="492"/>
    <s v="Desarmar distribucion completa. Limpieza. Cambiar kit de distribucion, bomba de agua, puesta a punto. Armado total. Cambiar correa poly-v y liquido refrigerante. Purgar circuito de refrigeracion. Regular cinta de freno trasero y freno de mano."/>
    <s v="Pablo"/>
    <s v="Kit distribucion con bomba"/>
    <s v="Barotto"/>
    <n v="140640"/>
    <s v="Distribución"/>
    <n v="0.25"/>
    <n v="1"/>
    <n v="175800"/>
    <n v="175800"/>
    <n v="1"/>
    <n v="51030"/>
    <n v="51030"/>
    <n v="51030"/>
    <n v="140640"/>
    <n v="162408.79999999999"/>
    <n v="206511"/>
    <n v="51030"/>
    <n v="257541"/>
  </r>
  <r>
    <x v="241"/>
    <n v="2"/>
    <x v="66"/>
    <x v="156"/>
    <s v="1439Ale Gomez2"/>
    <m/>
    <m/>
    <m/>
    <x v="4"/>
    <s v="Desarmar distribucion completa. Limpieza. Cambiar kit de distribucion, bomba de agua, puesta a punto. Armado total. Cambiar correa poly-v y liquido refrigerante. Purgar circuito de refrigeracion. Regular cinta de freno trasero y freno de mano. "/>
    <m/>
    <s v="Correa 7PK1792 SKF"/>
    <s v="Barotto"/>
    <n v="15768.800000000001"/>
    <m/>
    <n v="0.24999999999999992"/>
    <n v="1"/>
    <n v="19711"/>
    <n v="19711"/>
    <m/>
    <m/>
    <n v="0"/>
    <n v="51030"/>
    <n v="15768.800000000001"/>
    <n v="0"/>
    <n v="0"/>
    <n v="0"/>
    <n v="0"/>
  </r>
  <r>
    <x v="241"/>
    <n v="3"/>
    <x v="66"/>
    <x v="156"/>
    <s v="1439Ale Gomez3"/>
    <m/>
    <m/>
    <m/>
    <x v="4"/>
    <s v="Desarmar distribucion completa. Limpieza. Cambiar kit de distribucion, bomba de agua, puesta a punto. Armado total. Cambiar correa poly-v y liquido refrigerante. Purgar circuito de refrigeracion. Regular cinta de freno trasero y freno de mano.  "/>
    <m/>
    <s v="Refrigerante + destilada"/>
    <s v="Taller"/>
    <n v="6000"/>
    <m/>
    <n v="0.83333333333333337"/>
    <n v="1"/>
    <n v="11000"/>
    <n v="11000"/>
    <m/>
    <m/>
    <n v="0"/>
    <n v="51030"/>
    <n v="6000"/>
    <n v="0"/>
    <n v="0"/>
    <n v="0"/>
    <n v="0"/>
  </r>
  <r>
    <x v="242"/>
    <n v="1"/>
    <x v="67"/>
    <x v="157"/>
    <s v="1440Macagno matias1"/>
    <m/>
    <s v="Ranger"/>
    <m/>
    <x v="493"/>
    <s v="Levantar suspensión. Control de temperatura. Trabar biscoso."/>
    <s v="Cristian"/>
    <s v="Parrilla superior izquierda"/>
    <m/>
    <n v="32006.400000000001"/>
    <m/>
    <n v="0.24999999999999994"/>
    <n v="1"/>
    <n v="40008"/>
    <n v="40008"/>
    <n v="1"/>
    <n v="10183.459999999999"/>
    <n v="10183.459999999999"/>
    <n v="10183.459999999999"/>
    <n v="32006.400000000001"/>
    <n v="43950.464"/>
    <n v="59816.429999999993"/>
    <n v="10183.459999999999"/>
    <n v="69999.889999999985"/>
  </r>
  <r>
    <x v="242"/>
    <n v="2"/>
    <x v="67"/>
    <x v="157"/>
    <s v="1440Macagno matias2"/>
    <m/>
    <m/>
    <m/>
    <x v="4"/>
    <s v="Levantar suspensión. Control de temperatura. Trabar biscoso. "/>
    <m/>
    <s v="Rotula inferior izquierda"/>
    <m/>
    <n v="8041.384"/>
    <m/>
    <n v="0.24999999999999994"/>
    <n v="1"/>
    <n v="10051.73"/>
    <n v="10051.73"/>
    <m/>
    <m/>
    <n v="0"/>
    <n v="10183.459999999999"/>
    <n v="8041.384"/>
    <n v="0"/>
    <n v="0"/>
    <n v="0"/>
    <n v="0"/>
  </r>
  <r>
    <x v="242"/>
    <n v="3"/>
    <x v="67"/>
    <x v="157"/>
    <s v="1440Macagno matias3"/>
    <m/>
    <m/>
    <m/>
    <x v="4"/>
    <s v="Levantar suspensión. Control de temperatura. Trabar biscoso.  "/>
    <m/>
    <s v="Bujes de parrilla superior derecha"/>
    <m/>
    <n v="3902.6800000000003"/>
    <m/>
    <n v="0.25"/>
    <n v="2"/>
    <n v="4878.3500000000004"/>
    <n v="9756.7000000000007"/>
    <m/>
    <m/>
    <n v="0"/>
    <n v="10183.459999999999"/>
    <n v="7805.3600000000006"/>
    <n v="0"/>
    <n v="0"/>
    <n v="0"/>
    <n v="0"/>
  </r>
  <r>
    <x v="243"/>
    <n v="1"/>
    <x v="67"/>
    <x v="158"/>
    <s v="1441Russo 1"/>
    <s v="KWV266"/>
    <s v="W Gol"/>
    <n v="126828"/>
    <x v="494"/>
    <s v="Service cambio de aceite y filtros. Control general del vehiculo."/>
    <s v="Walter"/>
    <s v="Filtro de aire AB2308 Bosch"/>
    <s v="Barotto"/>
    <n v="3029.38"/>
    <s v="Service"/>
    <n v="0.28739213964573607"/>
    <n v="1"/>
    <n v="3900"/>
    <n v="3900"/>
    <n v="1"/>
    <n v="20000"/>
    <n v="20000"/>
    <n v="20000"/>
    <n v="3029.38"/>
    <n v="9769.119999999999"/>
    <n v="25000"/>
    <n v="20000"/>
    <n v="45000"/>
  </r>
  <r>
    <x v="243"/>
    <n v="2"/>
    <x v="67"/>
    <x v="158"/>
    <s v="1441Russo 2"/>
    <m/>
    <m/>
    <m/>
    <x v="4"/>
    <s v="Service cambio de aceite y filtros. Control general del vehiculo. "/>
    <m/>
    <s v="Filtro de aceite OC47"/>
    <s v="Taller"/>
    <n v="1390.25"/>
    <m/>
    <n v="1.085955763351915"/>
    <n v="1"/>
    <n v="2900"/>
    <n v="2900"/>
    <m/>
    <m/>
    <n v="0"/>
    <n v="20000"/>
    <n v="1390.25"/>
    <n v="0"/>
    <n v="0"/>
    <n v="0"/>
    <n v="0"/>
  </r>
  <r>
    <x v="243"/>
    <n v="3"/>
    <x v="67"/>
    <x v="158"/>
    <s v="1441Russo 3"/>
    <m/>
    <m/>
    <m/>
    <x v="4"/>
    <s v="Service cambio de aceite y filtros. Control general del vehiculo.  "/>
    <m/>
    <s v="Filtro de nafta KL583"/>
    <s v="Taller"/>
    <n v="1649.49"/>
    <m/>
    <n v="1.0612431721319924"/>
    <n v="1"/>
    <n v="3400"/>
    <n v="3400"/>
    <m/>
    <m/>
    <n v="0"/>
    <n v="20000"/>
    <n v="1649.49"/>
    <n v="0"/>
    <n v="0"/>
    <n v="0"/>
    <n v="0"/>
  </r>
  <r>
    <x v="243"/>
    <n v="4"/>
    <x v="67"/>
    <x v="158"/>
    <s v="1441Russo 4"/>
    <m/>
    <m/>
    <m/>
    <x v="4"/>
    <s v="Service cambio de aceite y filtros. Control general del vehiculo.   "/>
    <m/>
    <s v="Aceite 10w40"/>
    <s v="Taller"/>
    <n v="3700"/>
    <m/>
    <n v="0"/>
    <n v="4"/>
    <n v="3700"/>
    <n v="14800"/>
    <m/>
    <m/>
    <n v="0"/>
    <n v="20000"/>
    <n v="14800"/>
    <n v="0"/>
    <n v="0"/>
    <n v="0"/>
    <n v="0"/>
  </r>
  <r>
    <x v="244"/>
    <n v="1"/>
    <x v="67"/>
    <x v="159"/>
    <s v="1442Gaspar iroulegui1"/>
    <s v="AD907TS"/>
    <s v="Ford Ranger"/>
    <n v="140246"/>
    <x v="495"/>
    <s v="Service cambio de aceite y filtros. Rotacion de ruedas, controlar tren delantero. Cambiar ambos rotulos inferiores. Cambiar manguera de intercooler superior. Cambiar correa poly-v. Control de correas tensoras. Reparar pinchadura en rueda delantera izquierda. Regular cinta de frenos traseros y de mano."/>
    <s v="Emanuel"/>
    <s v="Kit de filtros"/>
    <s v="Barotto"/>
    <n v="31920"/>
    <s v="Service"/>
    <n v="0.25"/>
    <n v="1"/>
    <n v="39900"/>
    <n v="39900"/>
    <n v="1"/>
    <n v="70000"/>
    <n v="70000"/>
    <n v="70000"/>
    <n v="31920"/>
    <n v="102140"/>
    <n v="166550"/>
    <n v="70000"/>
    <n v="236550"/>
  </r>
  <r>
    <x v="244"/>
    <n v="2"/>
    <x v="67"/>
    <x v="159"/>
    <s v="1442Gaspar iroulegui2"/>
    <m/>
    <m/>
    <m/>
    <x v="4"/>
    <s v="Service cambio de aceite y filtros. Rotacion de ruedas, controlar tren delantero. Cambiar ambos rotulos inferiores. Cambiar manguera de intercooler superior. Cambiar correa poly-v. Control de correas tensoras. Reparar pinchadura en rueda delantera izquierda. Regular cinta de frenos traseros y de mano. "/>
    <m/>
    <s v="Manguera intercooler"/>
    <s v="Barotto"/>
    <n v="22240"/>
    <m/>
    <n v="0.25"/>
    <n v="1"/>
    <n v="27800"/>
    <n v="27800"/>
    <m/>
    <m/>
    <n v="0"/>
    <n v="70000"/>
    <n v="22240"/>
    <n v="0"/>
    <n v="0"/>
    <n v="0"/>
    <n v="0"/>
  </r>
  <r>
    <x v="244"/>
    <n v="3"/>
    <x v="67"/>
    <x v="159"/>
    <s v="1442Gaspar iroulegui3"/>
    <m/>
    <m/>
    <m/>
    <x v="4"/>
    <s v="Service cambio de aceite y filtros. Rotacion de ruedas, controlar tren delantero. Cambiar ambos rotulos inferiores. Cambiar manguera de intercooler superior. Cambiar correa poly-v. Control de correas tensoras. Reparar pinchadura en rueda delantera izquierda. Regular cinta de frenos traseros y de mano.  "/>
    <m/>
    <s v="Correa poly-v"/>
    <s v="Barotto"/>
    <n v="39840"/>
    <m/>
    <n v="0.25"/>
    <n v="1"/>
    <n v="49800"/>
    <n v="49800"/>
    <m/>
    <m/>
    <n v="0"/>
    <n v="70000"/>
    <n v="39840"/>
    <n v="0"/>
    <n v="0"/>
    <n v="0"/>
    <n v="0"/>
  </r>
  <r>
    <x v="244"/>
    <n v="4"/>
    <x v="67"/>
    <x v="159"/>
    <s v="1442Gaspar iroulegui4"/>
    <m/>
    <m/>
    <m/>
    <x v="4"/>
    <s v="Service cambio de aceite y filtros. Rotacion de ruedas, controlar tren delantero. Cambiar ambos rotulos inferiores. Cambiar manguera de intercooler superior. Cambiar correa poly-v. Control de correas tensoras. Reparar pinchadura en rueda delantera izquierda. Regular cinta de frenos traseros y de mano.   "/>
    <m/>
    <s v="Pinchadura"/>
    <m/>
    <n v="1440"/>
    <m/>
    <n v="0.25"/>
    <n v="1"/>
    <n v="1800"/>
    <n v="1800"/>
    <m/>
    <m/>
    <n v="0"/>
    <n v="70000"/>
    <n v="1440"/>
    <n v="0"/>
    <n v="0"/>
    <n v="0"/>
    <n v="0"/>
  </r>
  <r>
    <x v="244"/>
    <n v="5"/>
    <x v="67"/>
    <x v="159"/>
    <s v="1442Gaspar iroulegui5"/>
    <m/>
    <m/>
    <m/>
    <x v="4"/>
    <s v="Service cambio de aceite y filtros. Rotacion de ruedas, controlar tren delantero. Cambiar ambos rotulos inferiores. Cambiar manguera de intercooler superior. Cambiar correa poly-v. Control de correas tensoras. Reparar pinchadura en rueda delantera izquierda. Regular cinta de frenos traseros y de mano.    "/>
    <m/>
    <s v="Aceite 5w30"/>
    <s v="Taller"/>
    <n v="6700"/>
    <m/>
    <n v="7.462686567164179E-3"/>
    <n v="7"/>
    <n v="6750"/>
    <n v="47250"/>
    <m/>
    <m/>
    <n v="0"/>
    <n v="70000"/>
    <n v="46900"/>
    <n v="0"/>
    <n v="0"/>
    <n v="0"/>
    <n v="0"/>
  </r>
  <r>
    <x v="245"/>
    <n v="1"/>
    <x v="67"/>
    <x v="116"/>
    <s v="1443Dominguez Marcos1"/>
    <s v="NEN767"/>
    <s v="Chevrolet Aveo"/>
    <n v="108251"/>
    <x v="496"/>
    <s v="Desarmar distribucion completa. Limpieza. Cambiar kit de distribucion, bomba de agua, puesta a punto. Armado total. Cambiar correa poly-v y liquido refrigerante. Purgar circuito de refrigeracion. Sacar tapa de valvula. Limpieza. Cambiar junta tapa de valvula. Armado total. Controlar tren delantero. Suplementar bujes de barra estabilizadora."/>
    <s v="Emanuel"/>
    <s v="Correa de distribucion"/>
    <s v="Barotto"/>
    <n v="21440"/>
    <s v="Distribución"/>
    <n v="0.25"/>
    <n v="1"/>
    <n v="26800"/>
    <n v="26800"/>
    <n v="1"/>
    <n v="67000"/>
    <n v="67000"/>
    <n v="67000"/>
    <n v="21440"/>
    <n v="38560"/>
    <n v="48200"/>
    <n v="67000"/>
    <n v="115200"/>
  </r>
  <r>
    <x v="245"/>
    <n v="2"/>
    <x v="67"/>
    <x v="116"/>
    <s v="1443Dominguez Marcos2"/>
    <m/>
    <m/>
    <m/>
    <x v="4"/>
    <s v="Desarmar distribucion completa. Limpieza. Cambiar kit de distribucion, bomba de agua, puesta a punto. Armado total. Cambiar correa poly-v y liquido refrigerante. Purgar circuito de refrigeracion. Sacar tapa de valvula. Limpieza. Cambiar junta tapa de valvula. Armado total. Controlar tren delantero. Suplementar bujes de barra estabilizadora. "/>
    <m/>
    <s v="Junta tapa de valvula"/>
    <s v="Barotto"/>
    <n v="7120"/>
    <m/>
    <n v="0.25"/>
    <n v="1"/>
    <n v="8900"/>
    <n v="8900"/>
    <m/>
    <m/>
    <n v="0"/>
    <n v="67000"/>
    <n v="7120"/>
    <n v="0"/>
    <n v="0"/>
    <n v="0"/>
    <n v="0"/>
  </r>
  <r>
    <x v="245"/>
    <n v="3"/>
    <x v="67"/>
    <x v="116"/>
    <s v="1443Dominguez Marcos3"/>
    <m/>
    <m/>
    <m/>
    <x v="4"/>
    <s v="Desarmar distribucion completa. Limpieza. Cambiar kit de distribucion, bomba de agua, puesta a punto. Armado total. Cambiar correa poly-v y liquido refrigerante. Purgar circuito de refrigeracion. Sacar tapa de valvula. Limpieza. Cambiar junta tapa de valvula. Armado total. Controlar tren delantero. Suplementar bujes de barra estabilizadora.  "/>
    <m/>
    <s v="Correa Poly-v"/>
    <s v="Barotto"/>
    <n v="10000"/>
    <m/>
    <n v="0.25"/>
    <n v="1"/>
    <n v="12500"/>
    <n v="12500"/>
    <m/>
    <m/>
    <n v="0"/>
    <n v="67000"/>
    <n v="10000"/>
    <n v="0"/>
    <n v="0"/>
    <n v="0"/>
    <n v="0"/>
  </r>
  <r>
    <x v="245"/>
    <n v="4"/>
    <x v="67"/>
    <x v="116"/>
    <s v="1443Dominguez Marcos4"/>
    <m/>
    <m/>
    <m/>
    <x v="4"/>
    <s v="Desarmar distribucion completa. Limpieza. Cambiar kit de distribucion, bomba de agua, puesta a punto. Armado total. Cambiar correa poly-v y liquido refrigerante. Purgar circuito de refrigeracion. Sacar tapa de valvula. Limpieza. Cambiar junta tapa de valvula. Armado total. Controlar tren delantero. Suplementar bujes de barra estabilizadora.   "/>
    <m/>
    <m/>
    <m/>
    <m/>
    <m/>
    <m/>
    <m/>
    <m/>
    <n v="0"/>
    <m/>
    <m/>
    <n v="0"/>
    <n v="67000"/>
    <n v="0"/>
    <n v="0"/>
    <n v="0"/>
    <n v="0"/>
    <n v="0"/>
  </r>
  <r>
    <x v="246"/>
    <n v="1"/>
    <x v="68"/>
    <x v="160"/>
    <s v="1444Birche Ariel1"/>
    <s v="LUE354"/>
    <s v="Peugeot Partner"/>
    <n v="113648"/>
    <x v="497"/>
    <s v="Cambio de fuelle de cremallera lado izquierdo"/>
    <m/>
    <s v="Fuelle"/>
    <m/>
    <n v="2240"/>
    <s v="Otros"/>
    <n v="0.25"/>
    <n v="1"/>
    <n v="2800"/>
    <n v="2800"/>
    <m/>
    <m/>
    <n v="0"/>
    <n v="0"/>
    <n v="2240"/>
    <n v="15915.68"/>
    <n v="36300"/>
    <n v="50000"/>
    <n v="86300"/>
  </r>
  <r>
    <x v="246"/>
    <n v="2"/>
    <x v="68"/>
    <x v="160"/>
    <s v="1444Birche Ariel2"/>
    <m/>
    <m/>
    <m/>
    <x v="498"/>
    <s v="Cambio de fuelle de cremallera lado izquierdo Service cambio de aceite y filtros. Rotacion de ruedas. Control de bujias. Limpieza de cuerpo mariposa. Lavado de motor."/>
    <s v="Pablo"/>
    <s v="Filtro de aire Mahle LX 1451"/>
    <s v="Taller"/>
    <n v="2928.13"/>
    <s v="Service"/>
    <n v="0.98078637218975928"/>
    <n v="1"/>
    <n v="5800"/>
    <n v="5800"/>
    <n v="1"/>
    <n v="50000"/>
    <n v="50000"/>
    <n v="50000"/>
    <n v="2928.13"/>
    <n v="0"/>
    <n v="0"/>
    <n v="0"/>
    <n v="0"/>
  </r>
  <r>
    <x v="246"/>
    <n v="3"/>
    <x v="68"/>
    <x v="160"/>
    <s v="1444Birche Ariel3"/>
    <m/>
    <m/>
    <m/>
    <x v="4"/>
    <s v="Cambio de fuelle de cremallera lado izquierdo Service cambio de aceite y filtros. Rotacion de ruedas. Control de bujias. Limpieza de cuerpo mariposa. Lavado de motor. "/>
    <m/>
    <s v="Filtro de aceite Mahle OX 339/2 "/>
    <s v="Taller"/>
    <n v="2422.83"/>
    <m/>
    <n v="1.0224283172983659"/>
    <n v="1"/>
    <n v="4900"/>
    <n v="4900"/>
    <m/>
    <m/>
    <n v="0"/>
    <n v="50000"/>
    <n v="2422.83"/>
    <n v="0"/>
    <n v="0"/>
    <n v="0"/>
    <n v="0"/>
  </r>
  <r>
    <x v="246"/>
    <n v="4"/>
    <x v="68"/>
    <x v="160"/>
    <s v="1444Birche Ariel4"/>
    <m/>
    <m/>
    <m/>
    <x v="4"/>
    <s v="Cambio de fuelle de cremallera lado izquierdo Service cambio de aceite y filtros. Rotacion de ruedas. Control de bujias. Limpieza de cuerpo mariposa. Lavado de motor.  "/>
    <m/>
    <s v="Filtro de combustible Mahle KL 583"/>
    <s v="Taller"/>
    <n v="1649.49"/>
    <m/>
    <n v="1.0612431721319924"/>
    <n v="1"/>
    <n v="3400"/>
    <n v="3400"/>
    <m/>
    <m/>
    <n v="0"/>
    <n v="50000"/>
    <n v="1649.49"/>
    <n v="0"/>
    <n v="0"/>
    <n v="0"/>
    <n v="0"/>
  </r>
  <r>
    <x v="246"/>
    <n v="5"/>
    <x v="68"/>
    <x v="160"/>
    <s v="1444Birche Ariel5"/>
    <m/>
    <m/>
    <m/>
    <x v="4"/>
    <s v="Cambio de fuelle de cremallera lado izquierdo Service cambio de aceite y filtros. Rotacion de ruedas. Control de bujias. Limpieza de cuerpo mariposa. Lavado de motor.   "/>
    <m/>
    <s v="Filtro habitaculo HK357"/>
    <s v="Taller"/>
    <n v="2735.23"/>
    <m/>
    <n v="0.38927987774337075"/>
    <n v="1"/>
    <n v="3800"/>
    <n v="3800"/>
    <m/>
    <m/>
    <n v="0"/>
    <n v="50000"/>
    <n v="2735.23"/>
    <n v="0"/>
    <n v="0"/>
    <n v="0"/>
    <n v="0"/>
  </r>
  <r>
    <x v="246"/>
    <n v="6"/>
    <x v="68"/>
    <x v="160"/>
    <s v="1444Birche Ariel6"/>
    <m/>
    <m/>
    <m/>
    <x v="4"/>
    <s v="Cambio de fuelle de cremallera lado izquierdo Service cambio de aceite y filtros. Rotacion de ruedas. Control de bujias. Limpieza de cuerpo mariposa. Lavado de motor.    "/>
    <m/>
    <s v="Aceite 10w40"/>
    <s v="Taller"/>
    <n v="3700"/>
    <m/>
    <n v="1.3513513513513514E-2"/>
    <n v="4"/>
    <n v="3750"/>
    <n v="15000"/>
    <m/>
    <m/>
    <n v="0"/>
    <n v="50000"/>
    <n v="14800"/>
    <n v="0"/>
    <n v="0"/>
    <n v="0"/>
    <n v="0"/>
  </r>
  <r>
    <x v="246"/>
    <n v="7"/>
    <x v="68"/>
    <x v="160"/>
    <s v="1444Birche Ariel7"/>
    <m/>
    <m/>
    <m/>
    <x v="4"/>
    <s v="Cambio de fuelle de cremallera lado izquierdo Service cambio de aceite y filtros. Rotacion de ruedas. Control de bujias. Limpieza de cuerpo mariposa. Lavado de motor.     "/>
    <m/>
    <s v="Grampas plastico Wurth"/>
    <s v="Taller"/>
    <n v="240"/>
    <m/>
    <n v="0.25"/>
    <n v="2"/>
    <n v="300"/>
    <n v="600"/>
    <m/>
    <m/>
    <n v="0"/>
    <n v="50000"/>
    <n v="480"/>
    <n v="0"/>
    <n v="0"/>
    <n v="0"/>
    <n v="0"/>
  </r>
  <r>
    <x v="247"/>
    <n v="1"/>
    <x v="68"/>
    <x v="146"/>
    <s v="1445Colombano Rodrigo1"/>
    <s v="NPB091"/>
    <s v="Toyota Hilux"/>
    <n v="169452"/>
    <x v="499"/>
    <s v="Service cambio de aceite y filtros. Control del vehículo. Control tren delantero. Cambiar ambas rotulas inferiores. Sacar barra de mando. Cambiar cruceta delantera. Engrase. Cambiar luz de posicion delanrtera derecha. Controlar correa de distribucion y poly-v. Cambiar precap de direccion lado izquierdo y ambos fuelles de cremayera. Controlar alineacion y regular convergencia."/>
    <s v="Emanuel"/>
    <m/>
    <m/>
    <m/>
    <s v="Service"/>
    <m/>
    <m/>
    <m/>
    <n v="0"/>
    <n v="1"/>
    <n v="103000"/>
    <n v="103000"/>
    <n v="103000"/>
    <n v="0"/>
    <n v="0"/>
    <n v="0"/>
    <n v="103000"/>
    <n v="103000"/>
  </r>
  <r>
    <x v="247"/>
    <n v="2"/>
    <x v="68"/>
    <x v="146"/>
    <s v="1445Colombano Rodrigo2"/>
    <m/>
    <m/>
    <m/>
    <x v="4"/>
    <s v="Service cambio de aceite y filtros. Control del vehículo. Control tren delantero. Cambiar ambas rotulas inferiores. Sacar barra de mando. Cambiar cruceta delantera. Engrase. Cambiar luz de posicion delanrtera derecha. Controlar correa de distribucion y poly-v. Cambiar precap de direccion lado izquierdo y ambos fuelles de cremayera. Controlar alineacion y regular convergencia. "/>
    <m/>
    <m/>
    <m/>
    <m/>
    <m/>
    <m/>
    <m/>
    <m/>
    <n v="0"/>
    <m/>
    <m/>
    <n v="0"/>
    <n v="103000"/>
    <n v="0"/>
    <n v="0"/>
    <n v="0"/>
    <n v="0"/>
    <n v="0"/>
  </r>
  <r>
    <x v="248"/>
    <n v="1"/>
    <x v="68"/>
    <x v="161"/>
    <s v="1446Alvaro Rivas1"/>
    <s v="AB499AM"/>
    <s v="Ford Ka "/>
    <n v="73854"/>
    <x v="500"/>
    <s v="Escaneo del vehiculo. Sacar cuerpo mariposa. Limpieza del mismo. Regulacion de peines endelgas de apertura mariposa. Armado total. Borrado de fallos de motor en ecu."/>
    <s v="Cristian"/>
    <m/>
    <m/>
    <m/>
    <s v="Otros"/>
    <m/>
    <m/>
    <m/>
    <n v="0"/>
    <n v="1"/>
    <n v="30000"/>
    <n v="30000"/>
    <n v="30000"/>
    <n v="0"/>
    <n v="0"/>
    <n v="0"/>
    <n v="30000"/>
    <n v="30000"/>
  </r>
  <r>
    <x v="248"/>
    <n v="2"/>
    <x v="68"/>
    <x v="161"/>
    <s v="1446Alvaro Rivas2"/>
    <m/>
    <m/>
    <m/>
    <x v="4"/>
    <s v="Escaneo del vehiculo. Sacar cuerpo mariposa. Limpieza del mismo. Regulacion de peines endelgas de apertura mariposa. Armado total. Borrado de fallos de motor en ecu. "/>
    <m/>
    <m/>
    <m/>
    <m/>
    <m/>
    <m/>
    <m/>
    <m/>
    <n v="0"/>
    <m/>
    <m/>
    <n v="0"/>
    <n v="30000"/>
    <n v="0"/>
    <n v="0"/>
    <n v="0"/>
    <n v="0"/>
    <n v="0"/>
  </r>
  <r>
    <x v="249"/>
    <n v="1"/>
    <x v="69"/>
    <x v="51"/>
    <s v="1447Integral Agropecuaria1"/>
    <s v="AC890MO"/>
    <s v="Amarok"/>
    <n v="172742"/>
    <x v="501"/>
    <s v="Service completo. Cambio de aceite y filtros. Control general del vehiculo. Rotacion de ruedas. Cambio correa poly-v y polea tensora movil. Balancear 4 ruedas y medir alineacion."/>
    <s v="Cristian"/>
    <s v="Aceite 5w30"/>
    <s v="Taller"/>
    <n v="6700"/>
    <s v="Service"/>
    <n v="7.462686567164179E-3"/>
    <n v="7.5"/>
    <n v="6750"/>
    <n v="50625"/>
    <n v="1"/>
    <n v="48400"/>
    <n v="48400"/>
    <n v="48400"/>
    <n v="50250"/>
    <n v="55825"/>
    <n v="157525"/>
    <n v="48400"/>
    <n v="205925"/>
  </r>
  <r>
    <x v="249"/>
    <n v="2"/>
    <x v="69"/>
    <x v="51"/>
    <s v="1447Integral Agropecuaria2"/>
    <m/>
    <m/>
    <m/>
    <x v="4"/>
    <s v="Service completo. Cambio de aceite y filtros. Control general del vehiculo. Rotacion de ruedas. Cambio correa poly-v y polea tensora movil. Balancear 4 ruedas y medir alineacion. "/>
    <m/>
    <s v="Kit de filtros"/>
    <s v="Taller"/>
    <n v="21205"/>
    <m/>
    <n v="2.3954256071681206"/>
    <n v="1"/>
    <n v="72000"/>
    <n v="72000"/>
    <m/>
    <m/>
    <n v="0"/>
    <n v="48400"/>
    <n v="21205"/>
    <n v="0"/>
    <n v="0"/>
    <n v="0"/>
    <n v="0"/>
  </r>
  <r>
    <x v="249"/>
    <n v="3"/>
    <x v="69"/>
    <x v="51"/>
    <s v="1447Integral Agropecuaria3"/>
    <m/>
    <m/>
    <m/>
    <x v="4"/>
    <s v="Service completo. Cambio de aceite y filtros. Control general del vehiculo. Rotacion de ruedas. Cambio correa poly-v y polea tensora movil. Balancear 4 ruedas y medir alineacion.  "/>
    <m/>
    <s v="Correa poly-v"/>
    <s v="Barotto"/>
    <n v="10000"/>
    <m/>
    <n v="0.25"/>
    <n v="1"/>
    <n v="12500"/>
    <n v="12500"/>
    <m/>
    <m/>
    <n v="0"/>
    <n v="48400"/>
    <n v="10000"/>
    <n v="0"/>
    <n v="0"/>
    <n v="0"/>
    <n v="0"/>
  </r>
  <r>
    <x v="249"/>
    <n v="4"/>
    <x v="69"/>
    <x v="51"/>
    <s v="1447Integral Agropecuaria4"/>
    <m/>
    <m/>
    <m/>
    <x v="4"/>
    <s v="Service completo. Cambio de aceite y filtros. Control general del vehiculo. Rotacion de ruedas. Cambio correa poly-v y polea tensora movil. Balancear 4 ruedas y medir alineacion.   "/>
    <m/>
    <s v="Polea tensora"/>
    <s v="Barotto"/>
    <n v="12320"/>
    <m/>
    <n v="0.25"/>
    <n v="1"/>
    <n v="15400"/>
    <n v="15400"/>
    <m/>
    <m/>
    <n v="0"/>
    <n v="48400"/>
    <n v="12320"/>
    <n v="0"/>
    <n v="0"/>
    <n v="0"/>
    <n v="0"/>
  </r>
  <r>
    <x v="249"/>
    <n v="5"/>
    <x v="69"/>
    <x v="51"/>
    <s v="1447Integral Agropecuaria5"/>
    <m/>
    <m/>
    <m/>
    <x v="4"/>
    <s v="Service completo. Cambio de aceite y filtros. Control general del vehiculo. Rotacion de ruedas. Cambio correa poly-v y polea tensora movil. Balancear 4 ruedas y medir alineacion.    "/>
    <m/>
    <s v="Ruedas"/>
    <m/>
    <n v="5600"/>
    <m/>
    <n v="0.25"/>
    <n v="1"/>
    <n v="7000"/>
    <n v="7000"/>
    <m/>
    <m/>
    <n v="0"/>
    <n v="48400"/>
    <n v="5600"/>
    <n v="0"/>
    <n v="0"/>
    <n v="0"/>
    <n v="0"/>
  </r>
  <r>
    <x v="250"/>
    <n v="1"/>
    <x v="69"/>
    <x v="162"/>
    <s v="1448Juan Pablo Lang1"/>
    <s v="AC042ZV"/>
    <s v="toro"/>
    <n v="131252"/>
    <x v="502"/>
    <s v="Service completo. Cambio de aceite y filtros. Control general del vehiculo. Cambiar bieleta de barra estabilizadora lado derecho. Cambiar foco de stop."/>
    <s v="Emanuel"/>
    <s v="kit de filtros"/>
    <s v="Taller"/>
    <n v="21205"/>
    <s v="Service"/>
    <n v="2.0087243574628624"/>
    <n v="1"/>
    <n v="63800"/>
    <n v="63800"/>
    <n v="1"/>
    <n v="48400"/>
    <n v="48400"/>
    <n v="48400"/>
    <n v="21205"/>
    <n v="38145"/>
    <n v="103600"/>
    <n v="48400"/>
    <n v="152000"/>
  </r>
  <r>
    <x v="250"/>
    <n v="2"/>
    <x v="69"/>
    <x v="162"/>
    <s v="1448Juan Pablo Lang2"/>
    <m/>
    <m/>
    <m/>
    <x v="4"/>
    <s v="Service completo. Cambio de aceite y filtros. Control general del vehiculo. Cambiar bieleta de barra estabilizadora lado derecho. Cambiar foco de stop. "/>
    <m/>
    <s v="Aceite 5w30"/>
    <s v="Taller"/>
    <n v="6700"/>
    <m/>
    <n v="7.462686567164179E-3"/>
    <n v="4"/>
    <n v="6750"/>
    <n v="27000"/>
    <m/>
    <m/>
    <n v="0"/>
    <n v="48400"/>
    <n v="26800"/>
    <n v="0"/>
    <n v="0"/>
    <n v="0"/>
    <n v="0"/>
  </r>
  <r>
    <x v="250"/>
    <n v="3"/>
    <x v="69"/>
    <x v="162"/>
    <s v="1448Juan Pablo Lang3"/>
    <m/>
    <m/>
    <m/>
    <x v="4"/>
    <s v="Service completo. Cambio de aceite y filtros. Control general del vehiculo. Cambiar bieleta de barra estabilizadora lado derecho. Cambiar foco de stop.  "/>
    <m/>
    <s v="Bieleta de barra estabilizadora lado derecho"/>
    <s v="Taller"/>
    <n v="9280"/>
    <m/>
    <n v="0.25"/>
    <n v="1"/>
    <n v="11600"/>
    <n v="11600"/>
    <m/>
    <m/>
    <n v="0"/>
    <n v="48400"/>
    <n v="9280"/>
    <n v="0"/>
    <n v="0"/>
    <n v="0"/>
    <n v="0"/>
  </r>
  <r>
    <x v="250"/>
    <n v="4"/>
    <x v="69"/>
    <x v="162"/>
    <s v="1448Juan Pablo Lang4"/>
    <m/>
    <m/>
    <m/>
    <x v="4"/>
    <s v="Service completo. Cambio de aceite y filtros. Control general del vehiculo. Cambiar bieleta de barra estabilizadora lado derecho. Cambiar foco de stop.   "/>
    <m/>
    <s v="foco de stop"/>
    <s v="Taller"/>
    <n v="960"/>
    <m/>
    <n v="0.25"/>
    <n v="1"/>
    <n v="1200"/>
    <n v="1200"/>
    <m/>
    <m/>
    <n v="0"/>
    <n v="48400"/>
    <n v="960"/>
    <n v="0"/>
    <n v="0"/>
    <n v="0"/>
    <n v="0"/>
  </r>
  <r>
    <x v="251"/>
    <n v="1"/>
    <x v="70"/>
    <x v="47"/>
    <s v="1449Creativiti S.A.S1"/>
    <s v="AE573YM"/>
    <s v="Fiorino evo"/>
    <m/>
    <x v="503"/>
    <s v="Escaneo del vehiculo. Borrar fallo de motor. Cambiar bobina y cables de bujias. Sacar bujias. Limpieza. Dar luz. Armado total."/>
    <s v="Cristian"/>
    <s v="Bobina de encendido"/>
    <s v="Barotto"/>
    <n v="60000"/>
    <s v="Otros"/>
    <n v="0.25"/>
    <n v="1"/>
    <n v="75000"/>
    <n v="75000"/>
    <n v="1"/>
    <n v="18000"/>
    <n v="18000"/>
    <n v="18000"/>
    <n v="60000"/>
    <n v="75120"/>
    <n v="93900"/>
    <n v="18000"/>
    <n v="111900"/>
  </r>
  <r>
    <x v="251"/>
    <n v="2"/>
    <x v="70"/>
    <x v="47"/>
    <s v="1449Creativiti S.A.S2"/>
    <m/>
    <m/>
    <m/>
    <x v="4"/>
    <s v="Escaneo del vehiculo. Borrar fallo de motor. Cambiar bobina y cables de bujias. Sacar bujias. Limpieza. Dar luz. Armado total. "/>
    <m/>
    <s v="Juego de cables de bujia NGK"/>
    <s v="Taller"/>
    <n v="15120"/>
    <m/>
    <n v="0.25"/>
    <n v="1"/>
    <n v="18900"/>
    <n v="18900"/>
    <m/>
    <m/>
    <n v="0"/>
    <n v="18000"/>
    <n v="15120"/>
    <n v="0"/>
    <n v="0"/>
    <n v="0"/>
    <n v="0"/>
  </r>
  <r>
    <x v="252"/>
    <n v="1"/>
    <x v="70"/>
    <x v="163"/>
    <s v="1450Erasi1"/>
    <s v="LQX891"/>
    <s v="Fiat Qubo"/>
    <n v="49681"/>
    <x v="504"/>
    <s v="Sacar tapa de cilindros. Limpieza de superficies de tapa y block. Limpieza de orificios de block. Rearmado de tapa con junta nueva. Rearmado de distribucion y puesta a punto. Lavado y purgado de circuito refrigerante. "/>
    <s v="Pablo"/>
    <s v="Junta de tapa de cilindros"/>
    <s v="Barotto"/>
    <n v="18800"/>
    <s v="Otros"/>
    <n v="0.25"/>
    <n v="1"/>
    <n v="23500"/>
    <n v="23500"/>
    <n v="1"/>
    <n v="120000"/>
    <n v="120000"/>
    <n v="120000"/>
    <n v="18800"/>
    <n v="24800"/>
    <n v="34500"/>
    <n v="120000"/>
    <n v="154500"/>
  </r>
  <r>
    <x v="252"/>
    <n v="2"/>
    <x v="70"/>
    <x v="163"/>
    <s v="1450Erasi2"/>
    <m/>
    <m/>
    <m/>
    <x v="4"/>
    <s v="Sacar tapa de cilindros. Limpieza de superficies de tapa y block. Limpieza de orificios de block. Rearmado de tapa con junta nueva. Rearmado de distribucion y puesta a punto. Lavado y purgado de circuito refrigerante.  "/>
    <m/>
    <s v="liquido refrigerante + agua destilada"/>
    <s v="Taller"/>
    <n v="6000"/>
    <m/>
    <n v="0.83333333333333337"/>
    <n v="1"/>
    <n v="11000"/>
    <n v="11000"/>
    <m/>
    <m/>
    <n v="0"/>
    <n v="120000"/>
    <n v="6000"/>
    <n v="0"/>
    <n v="0"/>
    <n v="0"/>
    <n v="0"/>
  </r>
  <r>
    <x v="253"/>
    <n v="1"/>
    <x v="70"/>
    <x v="164"/>
    <s v="1451Marcos Delvenga1"/>
    <s v="LQX907"/>
    <s v="Saveiro"/>
    <n v="143282"/>
    <x v="505"/>
    <s v="Service completo. Cambio de aceite y filtros. Rotacion de ruedas. Lavado de motor."/>
    <s v="Emanuel - walter"/>
    <s v="Aceite 10w40"/>
    <s v="Taller"/>
    <n v="3700"/>
    <s v="Service"/>
    <n v="1.3513513513513514E-2"/>
    <n v="4"/>
    <n v="3750"/>
    <n v="15000"/>
    <n v="1"/>
    <n v="43000"/>
    <n v="43000"/>
    <n v="43000"/>
    <n v="14800"/>
    <n v="11589.789999999999"/>
    <n v="30300"/>
    <n v="43000"/>
    <n v="73300"/>
  </r>
  <r>
    <x v="253"/>
    <n v="2"/>
    <x v="70"/>
    <x v="164"/>
    <s v="1451Marcos Delvenga2"/>
    <m/>
    <m/>
    <m/>
    <x v="4"/>
    <s v="Service completo. Cambio de aceite y filtros. Rotacion de ruedas. Lavado de motor. "/>
    <m/>
    <s v="Filtro de aire LX 998"/>
    <s v="Taller"/>
    <n v="2155.6799999999998"/>
    <m/>
    <n v="1.4122318711497071"/>
    <n v="1"/>
    <n v="5200"/>
    <n v="5200"/>
    <m/>
    <m/>
    <n v="0"/>
    <n v="43000"/>
    <n v="2155.6799999999998"/>
    <n v="0"/>
    <n v="0"/>
    <n v="0"/>
    <n v="0"/>
  </r>
  <r>
    <x v="253"/>
    <n v="3"/>
    <x v="70"/>
    <x v="164"/>
    <s v="1451Marcos Delvenga3"/>
    <m/>
    <m/>
    <m/>
    <x v="4"/>
    <s v="Service completo. Cambio de aceite y filtros. Rotacion de ruedas. Lavado de motor.  "/>
    <m/>
    <s v="Filtro de aceite OC 250"/>
    <m/>
    <n v="1752.31"/>
    <m/>
    <n v="0.94029595220023865"/>
    <n v="1"/>
    <n v="3400"/>
    <n v="3400"/>
    <m/>
    <m/>
    <n v="0"/>
    <n v="43000"/>
    <n v="1752.31"/>
    <n v="0"/>
    <n v="0"/>
    <n v="0"/>
    <n v="0"/>
  </r>
  <r>
    <x v="253"/>
    <n v="4"/>
    <x v="70"/>
    <x v="164"/>
    <s v="1451Marcos Delvenga4"/>
    <m/>
    <m/>
    <m/>
    <x v="4"/>
    <s v="Service completo. Cambio de aceite y filtros. Rotacion de ruedas. Lavado de motor.   "/>
    <m/>
    <s v="Filtro polen LA 120"/>
    <m/>
    <n v="2332.31"/>
    <m/>
    <n v="0.45778219876431525"/>
    <n v="1"/>
    <n v="3400"/>
    <n v="3400"/>
    <m/>
    <m/>
    <n v="0"/>
    <n v="43000"/>
    <n v="2332.31"/>
    <n v="0"/>
    <n v="0"/>
    <n v="0"/>
    <n v="0"/>
  </r>
  <r>
    <x v="253"/>
    <n v="5"/>
    <x v="70"/>
    <x v="164"/>
    <s v="1451Marcos Delvenga5"/>
    <m/>
    <m/>
    <m/>
    <x v="4"/>
    <s v="Service completo. Cambio de aceite y filtros. Rotacion de ruedas. Lavado de motor.    "/>
    <m/>
    <s v="Filtro nafta KL 583"/>
    <m/>
    <n v="1649.49"/>
    <m/>
    <n v="1.0006183729516396"/>
    <n v="1"/>
    <n v="3300"/>
    <n v="3300"/>
    <m/>
    <m/>
    <n v="0"/>
    <n v="43000"/>
    <n v="1649.49"/>
    <n v="0"/>
    <n v="0"/>
    <n v="0"/>
    <n v="0"/>
  </r>
  <r>
    <x v="254"/>
    <n v="1"/>
    <x v="71"/>
    <x v="7"/>
    <s v="1452Crocinelli Carlos1"/>
    <s v="LQR436"/>
    <s v="Renault Kangoo K4m"/>
    <n v="175933"/>
    <x v="506"/>
    <s v="Control del vehiculo. Escaneo. Cambiar bobina n1. Cambio de bujias. Cambiar caño de agua de base bomba de agua a mangera inferior de radiador. Completar con liquido refrigerante."/>
    <s v="Cristian"/>
    <s v="Bujias"/>
    <s v="Taller"/>
    <n v="2400"/>
    <s v="Otros"/>
    <n v="0.25"/>
    <n v="4"/>
    <n v="3000"/>
    <n v="12000"/>
    <n v="1"/>
    <n v="40000"/>
    <n v="40000"/>
    <n v="40000"/>
    <n v="9600"/>
    <n v="47750"/>
    <n v="62700"/>
    <n v="40000"/>
    <n v="102700"/>
  </r>
  <r>
    <x v="254"/>
    <n v="2"/>
    <x v="71"/>
    <x v="7"/>
    <s v="1452Crocinelli Carlos2"/>
    <m/>
    <m/>
    <m/>
    <x v="4"/>
    <s v="Control del vehiculo. Escaneo. Cambiar bobina n1. Cambio de bujias. Cambiar caño de agua de base bomba de agua a mangera inferior de radiador. Completar con liquido refrigerante. "/>
    <m/>
    <s v="Caño de agua"/>
    <s v="Barotto"/>
    <n v="4640"/>
    <m/>
    <n v="0.25"/>
    <n v="1"/>
    <n v="5800"/>
    <n v="5800"/>
    <m/>
    <m/>
    <n v="0"/>
    <n v="40000"/>
    <n v="4640"/>
    <n v="0"/>
    <n v="0"/>
    <n v="0"/>
    <n v="0"/>
  </r>
  <r>
    <x v="254"/>
    <n v="3"/>
    <x v="71"/>
    <x v="7"/>
    <s v="1452Crocinelli Carlos3"/>
    <m/>
    <m/>
    <m/>
    <x v="4"/>
    <s v="Control del vehiculo. Escaneo. Cambiar bobina n1. Cambio de bujias. Cambiar caño de agua de base bomba de agua a mangera inferior de radiador. Completar con liquido refrigerante.  "/>
    <m/>
    <s v="Liquido refrigerante"/>
    <s v="Taller"/>
    <n v="4800"/>
    <m/>
    <n v="4.1666666666666664E-2"/>
    <n v="1"/>
    <n v="5000"/>
    <n v="5000"/>
    <m/>
    <m/>
    <n v="0"/>
    <n v="40000"/>
    <n v="4800"/>
    <n v="0"/>
    <n v="0"/>
    <n v="0"/>
    <n v="0"/>
  </r>
  <r>
    <x v="254"/>
    <n v="4"/>
    <x v="71"/>
    <x v="7"/>
    <s v="1452Crocinelli Carlos4"/>
    <m/>
    <m/>
    <m/>
    <x v="4"/>
    <s v="Control del vehiculo. Escaneo. Cambiar bobina n1. Cambio de bujias. Cambiar caño de agua de base bomba de agua a mangera inferior de radiador. Completar con liquido refrigerante.   "/>
    <m/>
    <s v="bobina"/>
    <s v="Atilio Lucero"/>
    <n v="35910"/>
    <m/>
    <n v="0.1111111111111111"/>
    <n v="1"/>
    <n v="39900"/>
    <n v="39900"/>
    <m/>
    <m/>
    <n v="0"/>
    <n v="40000"/>
    <n v="35910"/>
    <n v="0"/>
    <n v="0"/>
    <n v="0"/>
    <n v="0"/>
  </r>
  <r>
    <x v="255"/>
    <n v="1"/>
    <x v="71"/>
    <x v="165"/>
    <s v="1453Ferreira Luis1"/>
    <s v="KNR105"/>
    <s v="W Gol power"/>
    <n v="91871"/>
    <x v="507"/>
    <s v="Service completo. Cambio de aceite y filtros. Control general del vehiculo. Cambio de pastillas de freno. Cambio de bujias."/>
    <s v="Walter"/>
    <s v="Filtro de aire AB2308 "/>
    <s v="Barotto"/>
    <n v="3029.38"/>
    <s v="Service"/>
    <n v="0.28739213964573607"/>
    <n v="1"/>
    <n v="3900"/>
    <n v="3900"/>
    <n v="1"/>
    <n v="67540"/>
    <n v="67540"/>
    <n v="67540"/>
    <n v="3029.38"/>
    <n v="51834.130000000005"/>
    <n v="78405"/>
    <n v="67540"/>
    <n v="145945"/>
  </r>
  <r>
    <x v="255"/>
    <n v="2"/>
    <x v="71"/>
    <x v="165"/>
    <s v="1453Ferreira Luis2"/>
    <m/>
    <m/>
    <m/>
    <x v="4"/>
    <s v="Service completo. Cambio de aceite y filtros. Control general del vehiculo. Cambio de pastillas de freno. Cambio de bujias. "/>
    <m/>
    <s v="Filtro de aceite OC250"/>
    <s v="Taller"/>
    <n v="1752.31"/>
    <m/>
    <n v="1.0544310082120174"/>
    <n v="1"/>
    <n v="3600"/>
    <n v="3600"/>
    <m/>
    <m/>
    <n v="0"/>
    <n v="67540"/>
    <n v="1752.31"/>
    <n v="0"/>
    <n v="0"/>
    <n v="0"/>
    <n v="0"/>
  </r>
  <r>
    <x v="255"/>
    <n v="3"/>
    <x v="71"/>
    <x v="165"/>
    <s v="1453Ferreira Luis3"/>
    <m/>
    <m/>
    <m/>
    <x v="4"/>
    <s v="Service completo. Cambio de aceite y filtros. Control general del vehiculo. Cambio de pastillas de freno. Cambio de bujias.  "/>
    <m/>
    <s v="Filtro de nafta KL583"/>
    <s v="Taller"/>
    <n v="1649.49"/>
    <m/>
    <n v="1.0612431721319924"/>
    <n v="1"/>
    <n v="3400"/>
    <n v="3400"/>
    <m/>
    <m/>
    <n v="0"/>
    <n v="67540"/>
    <n v="1649.49"/>
    <n v="0"/>
    <n v="0"/>
    <n v="0"/>
    <n v="0"/>
  </r>
  <r>
    <x v="255"/>
    <n v="4"/>
    <x v="71"/>
    <x v="165"/>
    <s v="1453Ferreira Luis4"/>
    <m/>
    <m/>
    <m/>
    <x v="4"/>
    <s v="Service completo. Cambio de aceite y filtros. Control general del vehiculo. Cambio de pastillas de freno. Cambio de bujias.   "/>
    <m/>
    <s v="Aceite 10w40"/>
    <s v="Taller"/>
    <n v="3700"/>
    <m/>
    <n v="1.3513513513513514E-2"/>
    <n v="4"/>
    <n v="3750"/>
    <n v="15000"/>
    <m/>
    <m/>
    <n v="0"/>
    <n v="67540"/>
    <n v="14800"/>
    <n v="0"/>
    <n v="0"/>
    <n v="0"/>
    <n v="0"/>
  </r>
  <r>
    <x v="255"/>
    <n v="5"/>
    <x v="71"/>
    <x v="165"/>
    <s v="1453Ferreira Luis5"/>
    <m/>
    <m/>
    <m/>
    <x v="4"/>
    <s v="Service completo. Cambio de aceite y filtros. Control general del vehiculo. Cambio de pastillas de freno. Cambio de bujias.    "/>
    <m/>
    <s v="Juego de pastillas de freno"/>
    <s v="Rep Serrano"/>
    <n v="13746"/>
    <m/>
    <n v="0.26582278481012656"/>
    <n v="1"/>
    <n v="17400"/>
    <n v="17400"/>
    <m/>
    <m/>
    <n v="0"/>
    <n v="67540"/>
    <n v="13746"/>
    <n v="0"/>
    <n v="0"/>
    <n v="0"/>
    <n v="0"/>
  </r>
  <r>
    <x v="255"/>
    <n v="6"/>
    <x v="71"/>
    <x v="165"/>
    <s v="1453Ferreira Luis6"/>
    <m/>
    <m/>
    <m/>
    <x v="4"/>
    <s v="Service completo. Cambio de aceite y filtros. Control general del vehiculo. Cambio de pastillas de freno. Cambio de bujias.     "/>
    <m/>
    <s v="Correa poly-v"/>
    <s v="Rep Serrano"/>
    <n v="10036.950000000001"/>
    <m/>
    <n v="0.2658227848101265"/>
    <n v="1"/>
    <n v="12705"/>
    <n v="12705"/>
    <m/>
    <m/>
    <n v="0"/>
    <n v="67540"/>
    <n v="10036.950000000001"/>
    <n v="0"/>
    <n v="0"/>
    <n v="0"/>
    <n v="0"/>
  </r>
  <r>
    <x v="255"/>
    <n v="7"/>
    <x v="71"/>
    <x v="165"/>
    <s v="1453Ferreira Luis7"/>
    <m/>
    <m/>
    <m/>
    <x v="4"/>
    <s v="Service completo. Cambio de aceite y filtros. Control general del vehiculo. Cambio de pastillas de freno. Cambio de bujias.      "/>
    <m/>
    <s v="juego de cable de bujias"/>
    <s v="Barotto"/>
    <n v="17920"/>
    <m/>
    <n v="0.25"/>
    <n v="1"/>
    <n v="22400"/>
    <n v="22400"/>
    <m/>
    <m/>
    <n v="0"/>
    <n v="67540"/>
    <n v="17920"/>
    <n v="0"/>
    <n v="0"/>
    <n v="0"/>
    <n v="0"/>
  </r>
  <r>
    <x v="256"/>
    <n v="1"/>
    <x v="71"/>
    <x v="166"/>
    <s v="1454Maria Elena Bueno1"/>
    <s v="BBS311"/>
    <s v="Chevrolet LUV"/>
    <n v="118983"/>
    <x v="508"/>
    <s v="Sacar cardan/barra de mando. Cambiar dos crucetas. Engrasar. Colocar cardan/barra de mando"/>
    <s v="Pablo"/>
    <s v="Crucetas"/>
    <s v="Cliente"/>
    <n v="0"/>
    <s v="Otros"/>
    <n v="0"/>
    <n v="2"/>
    <n v="0"/>
    <n v="0"/>
    <n v="1"/>
    <n v="35000"/>
    <n v="35000"/>
    <n v="35000"/>
    <n v="0"/>
    <n v="0"/>
    <n v="0"/>
    <n v="35000"/>
    <n v="35000"/>
  </r>
  <r>
    <x v="256"/>
    <n v="2"/>
    <x v="71"/>
    <x v="166"/>
    <s v="1454Maria Elena Bueno2"/>
    <m/>
    <m/>
    <m/>
    <x v="4"/>
    <s v="Sacar cardan/barra de mando. Cambiar dos crucetas. Engrasar. Colocar cardan/barra de mando "/>
    <m/>
    <m/>
    <m/>
    <m/>
    <m/>
    <m/>
    <m/>
    <m/>
    <n v="0"/>
    <m/>
    <m/>
    <n v="0"/>
    <n v="35000"/>
    <n v="0"/>
    <n v="0"/>
    <n v="0"/>
    <n v="0"/>
    <n v="0"/>
  </r>
  <r>
    <x v="257"/>
    <n v="1"/>
    <x v="71"/>
    <x v="167"/>
    <s v="1455Magdalena Trabuco1"/>
    <s v="HWP765"/>
    <s v="VW Gol Trend"/>
    <n v="52940"/>
    <x v="509"/>
    <s v="Desmontar trompa completa. Desagotar sistema de refrigeracion. Cambiar radiador. Montar nuevamente la trompa. Colocar liquido refrigerante nuevo y purgar sistema. Control general para viaje."/>
    <s v="Pablo"/>
    <s v="Radiador VW Original"/>
    <s v="coria"/>
    <n v="54000"/>
    <s v="Otros"/>
    <n v="0.1111111111111111"/>
    <n v="1"/>
    <n v="60000"/>
    <n v="60000"/>
    <n v="1"/>
    <n v="50000"/>
    <n v="50000"/>
    <n v="50000"/>
    <n v="54000"/>
    <n v="64260"/>
    <n v="70950"/>
    <n v="50000"/>
    <n v="120950"/>
  </r>
  <r>
    <x v="257"/>
    <n v="2"/>
    <x v="71"/>
    <x v="167"/>
    <s v="1455Magdalena Trabuco2"/>
    <m/>
    <m/>
    <m/>
    <x v="4"/>
    <s v="Desmontar trompa completa. Desagotar sistema de refrigeracion. Cambiar radiador. Montar nuevamente la trompa. Colocar liquido refrigerante nuevo y purgar sistema. Control general para viaje. "/>
    <m/>
    <s v="Liquido refrigerante"/>
    <s v="Taller"/>
    <n v="4800"/>
    <m/>
    <n v="4.1666666666666664E-2"/>
    <n v="1"/>
    <n v="5000"/>
    <n v="5000"/>
    <m/>
    <m/>
    <n v="0"/>
    <n v="50000"/>
    <n v="4800"/>
    <n v="0"/>
    <n v="0"/>
    <n v="0"/>
    <n v="0"/>
  </r>
  <r>
    <x v="257"/>
    <n v="3"/>
    <x v="71"/>
    <x v="167"/>
    <s v="1455Magdalena Trabuco3"/>
    <m/>
    <m/>
    <m/>
    <x v="4"/>
    <s v="Desmontar trompa completa. Desagotar sistema de refrigeracion. Cambiar radiador. Montar nuevamente la trompa. Colocar liquido refrigerante nuevo y purgar sistema. Control general para viaje.  "/>
    <m/>
    <s v="Agua destilada"/>
    <s v="Taller"/>
    <n v="1200"/>
    <m/>
    <n v="0.25"/>
    <n v="1"/>
    <n v="1500"/>
    <n v="1500"/>
    <m/>
    <m/>
    <n v="0"/>
    <n v="50000"/>
    <n v="1200"/>
    <n v="0"/>
    <n v="0"/>
    <n v="0"/>
    <n v="0"/>
  </r>
  <r>
    <x v="257"/>
    <n v="4"/>
    <x v="71"/>
    <x v="167"/>
    <s v="1455Magdalena Trabuco4"/>
    <m/>
    <m/>
    <m/>
    <x v="4"/>
    <s v="Desmontar trompa completa. Desagotar sistema de refrigeracion. Cambiar radiador. Montar nuevamente la trompa. Colocar liquido refrigerante nuevo y purgar sistema. Control general para viaje.   "/>
    <m/>
    <s v="Aceite 10w40"/>
    <s v="Taller"/>
    <n v="3700"/>
    <m/>
    <n v="1.3513513513513514E-2"/>
    <n v="1"/>
    <n v="3750"/>
    <n v="3750"/>
    <m/>
    <m/>
    <n v="0"/>
    <n v="50000"/>
    <n v="3700"/>
    <n v="0"/>
    <n v="0"/>
    <n v="0"/>
    <n v="0"/>
  </r>
  <r>
    <x v="257"/>
    <n v="5"/>
    <x v="71"/>
    <x v="167"/>
    <s v="1455Magdalena Trabuco5"/>
    <m/>
    <m/>
    <m/>
    <x v="4"/>
    <s v="Desmontar trompa completa. Desagotar sistema de refrigeracion. Cambiar radiador. Montar nuevamente la trompa. Colocar liquido refrigerante nuevo y purgar sistema. Control general para viaje.    "/>
    <m/>
    <s v="Lampara de posicion delantera derecha"/>
    <s v="Taller"/>
    <n v="560"/>
    <m/>
    <n v="0.25"/>
    <n v="1"/>
    <n v="700"/>
    <n v="700"/>
    <m/>
    <m/>
    <n v="0"/>
    <n v="50000"/>
    <n v="560"/>
    <n v="0"/>
    <n v="0"/>
    <n v="0"/>
    <n v="0"/>
  </r>
  <r>
    <x v="258"/>
    <n v="1"/>
    <x v="72"/>
    <x v="168"/>
    <s v="1456Sogno Agostina1"/>
    <s v="AB206GD"/>
    <s v="Chevrolet Prisma"/>
    <n v="106471"/>
    <x v="510"/>
    <s v="Service completo. Cambio de aceite y filtros. Cambio juego de cables de bujias."/>
    <s v="Walter"/>
    <s v="Filtro de aceite OC 90"/>
    <s v="Taller"/>
    <n v="1184.6099999999999"/>
    <s v="Service"/>
    <n v="1.3636471074868524"/>
    <n v="1"/>
    <n v="2800"/>
    <n v="2800"/>
    <n v="1"/>
    <n v="40000"/>
    <n v="40000"/>
    <n v="40000"/>
    <n v="1184.6099999999999"/>
    <n v="23484.61"/>
    <n v="49100"/>
    <n v="40000"/>
    <n v="89100"/>
  </r>
  <r>
    <x v="258"/>
    <n v="2"/>
    <x v="72"/>
    <x v="168"/>
    <s v="1456Sogno Agostina2"/>
    <m/>
    <m/>
    <m/>
    <x v="4"/>
    <s v="Service completo. Cambio de aceite y filtros. Cambio juego de cables de bujias. "/>
    <m/>
    <s v="Aceite 5w30"/>
    <s v="Taller"/>
    <n v="6700"/>
    <m/>
    <n v="0"/>
    <n v="4"/>
    <n v="6700"/>
    <n v="26800"/>
    <m/>
    <m/>
    <n v="0"/>
    <n v="40000"/>
    <n v="26800"/>
    <n v="0"/>
    <n v="0"/>
    <n v="0"/>
    <n v="0"/>
  </r>
  <r>
    <x v="258"/>
    <n v="3"/>
    <x v="72"/>
    <x v="168"/>
    <s v="1456Sogno Agostina3"/>
    <m/>
    <m/>
    <m/>
    <x v="4"/>
    <s v="Service completo. Cambio de aceite y filtros. Cambio juego de cables de bujias.  "/>
    <m/>
    <s v="Juego de cables de bujias"/>
    <s v="Barotto"/>
    <n v="15600"/>
    <m/>
    <n v="0.25"/>
    <n v="1"/>
    <n v="19500"/>
    <n v="19500"/>
    <m/>
    <m/>
    <n v="0"/>
    <n v="40000"/>
    <n v="15600"/>
    <n v="0"/>
    <n v="0"/>
    <n v="0"/>
    <n v="0"/>
  </r>
  <r>
    <x v="259"/>
    <n v="1"/>
    <x v="72"/>
    <x v="169"/>
    <s v="1457Lopez Ines1"/>
    <s v="AC390MJ"/>
    <s v="Peugeot 208"/>
    <n v="50821"/>
    <x v="511"/>
    <s v="Service filtro de aceite y combustible. Revision, limpieza y ajuste de luz en bujias. Control general del vehiculo."/>
    <s v="Pablo"/>
    <s v="Filtro de aceite Mahle OX339/2"/>
    <s v="Taller"/>
    <n v="2422.83"/>
    <s v="Service"/>
    <n v="1.2700726010491863"/>
    <n v="1"/>
    <n v="5500"/>
    <n v="5500"/>
    <n v="1"/>
    <n v="39600"/>
    <n v="39600"/>
    <n v="39600"/>
    <n v="2422.83"/>
    <n v="7772.32"/>
    <n v="22250"/>
    <n v="39600"/>
    <n v="61850"/>
  </r>
  <r>
    <x v="259"/>
    <n v="2"/>
    <x v="72"/>
    <x v="169"/>
    <s v="1457Lopez Ines2"/>
    <m/>
    <m/>
    <m/>
    <x v="4"/>
    <s v="Service filtro de aceite y combustible. Revision, limpieza y ajuste de luz en bujias. Control general del vehiculo. "/>
    <m/>
    <s v="Filtro de combustible Mahle KL 583"/>
    <s v="Taller"/>
    <n v="1649.49"/>
    <m/>
    <n v="1.3037423688534033"/>
    <n v="1"/>
    <n v="3800"/>
    <n v="3800"/>
    <m/>
    <m/>
    <n v="0"/>
    <n v="39600"/>
    <n v="1649.49"/>
    <n v="0"/>
    <n v="0"/>
    <n v="0"/>
    <n v="0"/>
  </r>
  <r>
    <x v="259"/>
    <n v="3"/>
    <x v="72"/>
    <x v="169"/>
    <s v="1457Lopez Ines3"/>
    <m/>
    <m/>
    <m/>
    <x v="4"/>
    <s v="Service filtro de aceite y combustible. Revision, limpieza y ajuste de luz en bujias. Control general del vehiculo.  "/>
    <m/>
    <s v="Aceite 10w40"/>
    <s v="Taller"/>
    <n v="3700"/>
    <m/>
    <n v="0"/>
    <n v="3.5"/>
    <n v="3700"/>
    <n v="12950"/>
    <m/>
    <m/>
    <n v="0"/>
    <n v="39600"/>
    <n v="12950"/>
    <n v="0"/>
    <n v="0"/>
    <n v="0"/>
    <n v="0"/>
  </r>
  <r>
    <x v="260"/>
    <n v="1"/>
    <x v="72"/>
    <x v="170"/>
    <s v="1458Hugo Nicolino1"/>
    <s v="PPC571"/>
    <s v="BMW 435 I"/>
    <n v="205027"/>
    <x v="512"/>
    <s v="Cambio de aceite motor y filtro de aceite. Ajustar abrazadera de toma de aire. Resetear kilometraje para proximo servicio."/>
    <s v="Cristian"/>
    <m/>
    <m/>
    <m/>
    <s v="Otros"/>
    <m/>
    <m/>
    <m/>
    <n v="0"/>
    <n v="1"/>
    <n v="30000"/>
    <n v="30000"/>
    <n v="30000"/>
    <n v="0"/>
    <n v="0"/>
    <n v="0"/>
    <n v="30000"/>
    <n v="30000"/>
  </r>
  <r>
    <x v="260"/>
    <n v="2"/>
    <x v="72"/>
    <x v="170"/>
    <s v="1458Hugo Nicolino2"/>
    <m/>
    <m/>
    <m/>
    <x v="4"/>
    <s v="Cambio de aceite motor y filtro de aceite. Ajustar abrazadera de toma de aire. Resetear kilometraje para proximo servicio. "/>
    <m/>
    <m/>
    <m/>
    <m/>
    <m/>
    <m/>
    <m/>
    <m/>
    <n v="0"/>
    <m/>
    <m/>
    <n v="0"/>
    <n v="30000"/>
    <n v="0"/>
    <n v="0"/>
    <n v="0"/>
    <n v="0"/>
    <n v="0"/>
  </r>
  <r>
    <x v="261"/>
    <n v="1"/>
    <x v="73"/>
    <x v="171"/>
    <s v="1459Mariano Dutto1"/>
    <s v="JTH854"/>
    <s v="Peugeot 307"/>
    <n v="165576"/>
    <x v="513"/>
    <s v="Sacar caja de velocidad, placa, disco y crapodina. Cambiar kit de embrague completo, limpioeza de caja de velocidad. Cambiar guia de crapodina y retenes salidos de semiejes. Completar nivel de aceite de caja."/>
    <s v="Emanuel"/>
    <s v="Kit de embrague"/>
    <s v="TDI"/>
    <n v="75600"/>
    <s v="Otros"/>
    <n v="0.19047619047619047"/>
    <n v="1"/>
    <n v="90000"/>
    <n v="90000"/>
    <n v="1"/>
    <n v="80000"/>
    <n v="80000"/>
    <n v="80000"/>
    <n v="75600"/>
    <n v="98585.94"/>
    <n v="120809"/>
    <n v="80000"/>
    <n v="200809"/>
  </r>
  <r>
    <x v="261"/>
    <n v="2"/>
    <x v="73"/>
    <x v="171"/>
    <s v="1459Mariano Dutto2"/>
    <m/>
    <m/>
    <m/>
    <x v="4"/>
    <s v="Sacar caja de velocidad, placa, disco y crapodina. Cambiar kit de embrague completo, limpioeza de caja de velocidad. Cambiar guia de crapodina y retenes salidos de semiejes. Completar nivel de aceite de caja. "/>
    <m/>
    <s v="Guia de crapodina"/>
    <s v="Rep Serrano"/>
    <n v="17034.77"/>
    <m/>
    <n v="0.26582278481012656"/>
    <n v="1"/>
    <n v="21563"/>
    <n v="21563"/>
    <m/>
    <m/>
    <n v="0"/>
    <n v="80000"/>
    <n v="17034.77"/>
    <n v="0"/>
    <n v="0"/>
    <n v="0"/>
    <n v="0"/>
  </r>
  <r>
    <x v="261"/>
    <n v="3"/>
    <x v="73"/>
    <x v="171"/>
    <s v="1459Mariano Dutto3"/>
    <m/>
    <m/>
    <m/>
    <x v="4"/>
    <s v="Sacar caja de velocidad, placa, disco y crapodina. Cambiar kit de embrague completo, limpioeza de caja de velocidad. Cambiar guia de crapodina y retenes salidos de semiejes. Completar nivel de aceite de caja.  "/>
    <m/>
    <s v="Retenes de caja de velocidad"/>
    <s v="Rep Serrano"/>
    <n v="2151.17"/>
    <m/>
    <n v="0.26582278481012656"/>
    <n v="2"/>
    <n v="2723"/>
    <n v="5446"/>
    <m/>
    <m/>
    <n v="0"/>
    <n v="80000"/>
    <n v="4302.34"/>
    <n v="0"/>
    <n v="0"/>
    <n v="0"/>
    <n v="0"/>
  </r>
  <r>
    <x v="261"/>
    <n v="4"/>
    <x v="73"/>
    <x v="171"/>
    <s v="1459Mariano Dutto4"/>
    <m/>
    <m/>
    <m/>
    <x v="4"/>
    <s v="Sacar caja de velocidad, placa, disco y crapodina. Cambiar kit de embrague completo, limpioeza de caja de velocidad. Cambiar guia de crapodina y retenes salidos de semiejes. Completar nivel de aceite de caja.   "/>
    <m/>
    <s v="Aceite caja 80w90"/>
    <s v="Taller"/>
    <n v="3800"/>
    <m/>
    <n v="0"/>
    <n v="1"/>
    <n v="3800"/>
    <n v="3800"/>
    <m/>
    <m/>
    <n v="0"/>
    <n v="80000"/>
    <n v="3800"/>
    <n v="0"/>
    <n v="0"/>
    <n v="0"/>
    <n v="0"/>
  </r>
  <r>
    <x v="262"/>
    <n v="1"/>
    <x v="73"/>
    <x v="66"/>
    <s v="1460Oyola Alberto1"/>
    <s v="SRF993"/>
    <s v="Renault Fluence"/>
    <n v="167909"/>
    <x v="514"/>
    <s v="Escaneo del vehiculo, prueba de bobinas y control de bujias. Sacar inyectores, enviar a Rio IV, prueba de los mismos.  Reemplazo de caudal, resistencia e inyector n°3. Armado total. Cambiar aforador (flotante de combustible)."/>
    <s v="Cristian"/>
    <s v="Comision Rio IV"/>
    <s v="Morales"/>
    <n v="2500"/>
    <s v="Otros"/>
    <n v="0"/>
    <n v="1"/>
    <n v="2500"/>
    <n v="2500"/>
    <n v="1"/>
    <n v="55000"/>
    <n v="55000"/>
    <n v="55000"/>
    <n v="2500"/>
    <n v="71000"/>
    <n v="72500"/>
    <n v="55000"/>
    <n v="127500"/>
  </r>
  <r>
    <x v="262"/>
    <n v="2"/>
    <x v="73"/>
    <x v="66"/>
    <s v="1460Oyola Alberto2"/>
    <m/>
    <m/>
    <m/>
    <x v="4"/>
    <s v="Escaneo del vehiculo, prueba de bobinas y control de bujias. Sacar inyectores, enviar a Rio IV, prueba de los mismos.  Reemplazo de caudal, resistencia e inyector n°3. Armado total. Cambiar aforador (flotante de combustible). "/>
    <m/>
    <s v="Inyector y prueba del mismo"/>
    <s v="Andreo Toni"/>
    <n v="55000"/>
    <m/>
    <n v="0"/>
    <n v="1"/>
    <n v="55000"/>
    <n v="55000"/>
    <m/>
    <m/>
    <n v="0"/>
    <n v="55000"/>
    <n v="55000"/>
    <n v="0"/>
    <n v="0"/>
    <n v="0"/>
    <n v="0"/>
  </r>
  <r>
    <x v="262"/>
    <n v="3"/>
    <x v="73"/>
    <x v="66"/>
    <s v="1460Oyola Alberto3"/>
    <m/>
    <m/>
    <m/>
    <x v="4"/>
    <s v="Escaneo del vehiculo, prueba de bobinas y control de bujias. Sacar inyectores, enviar a Rio IV, prueba de los mismos.  Reemplazo de caudal, resistencia e inyector n°3. Armado total. Cambiar aforador (flotante de combustible).  "/>
    <m/>
    <s v="Tbjo electronica (escaneo y prueba)"/>
    <s v="Muguerza"/>
    <n v="13500"/>
    <m/>
    <n v="0.1111111111111111"/>
    <n v="1"/>
    <n v="15000"/>
    <n v="15000"/>
    <m/>
    <m/>
    <n v="0"/>
    <n v="55000"/>
    <n v="13500"/>
    <n v="0"/>
    <n v="0"/>
    <n v="0"/>
    <n v="0"/>
  </r>
  <r>
    <x v="263"/>
    <n v="1"/>
    <x v="73"/>
    <x v="172"/>
    <s v="1461Marta Cabrera1"/>
    <s v="AC881JO"/>
    <s v="W Virtus"/>
    <n v="26813"/>
    <x v="515"/>
    <s v="Service completo. Cambio de aceite y filtros. Rotacion. Control general del vehiculo."/>
    <s v="Emanuel - walter"/>
    <s v="Filtro de aire AB 2379"/>
    <m/>
    <n v="3029.38"/>
    <s v="Service"/>
    <n v="0.61749268827284787"/>
    <n v="1"/>
    <n v="4900"/>
    <n v="4900"/>
    <n v="1"/>
    <n v="44100"/>
    <n v="44100"/>
    <n v="44100"/>
    <n v="3029.38"/>
    <n v="15079.46"/>
    <n v="46750"/>
    <n v="44100"/>
    <n v="90850"/>
  </r>
  <r>
    <x v="263"/>
    <n v="2"/>
    <x v="73"/>
    <x v="172"/>
    <s v="1461Marta Cabrera2"/>
    <m/>
    <m/>
    <m/>
    <x v="4"/>
    <s v="Service completo. Cambio de aceite y filtros. Rotacion. Control general del vehiculo. "/>
    <m/>
    <s v="Filtro de aceite OC 977/1"/>
    <m/>
    <n v="3017.77"/>
    <m/>
    <n v="1.6178270709828779"/>
    <n v="1"/>
    <n v="7900"/>
    <n v="7900"/>
    <m/>
    <m/>
    <n v="0"/>
    <n v="44100"/>
    <n v="3017.77"/>
    <n v="0"/>
    <n v="0"/>
    <n v="0"/>
    <n v="0"/>
  </r>
  <r>
    <x v="263"/>
    <n v="3"/>
    <x v="73"/>
    <x v="172"/>
    <s v="1461Marta Cabrera3"/>
    <m/>
    <m/>
    <m/>
    <x v="4"/>
    <s v="Service completo. Cambio de aceite y filtros. Rotacion. Control general del vehiculo.  "/>
    <m/>
    <s v="Filtro polen LA 120"/>
    <m/>
    <n v="2332.31"/>
    <m/>
    <n v="0.62928598685423465"/>
    <n v="1"/>
    <n v="3800"/>
    <n v="3800"/>
    <m/>
    <m/>
    <n v="0"/>
    <n v="44100"/>
    <n v="2332.31"/>
    <n v="0"/>
    <n v="0"/>
    <n v="0"/>
    <n v="0"/>
  </r>
  <r>
    <x v="263"/>
    <n v="4"/>
    <x v="73"/>
    <x v="172"/>
    <s v="1461Marta Cabrera4"/>
    <m/>
    <m/>
    <m/>
    <x v="4"/>
    <s v="Service completo. Cambio de aceite y filtros. Rotacion. Control general del vehiculo.   "/>
    <m/>
    <s v="Aceite 5w30"/>
    <m/>
    <n v="6700"/>
    <m/>
    <n v="0"/>
    <n v="4.5"/>
    <n v="6700"/>
    <n v="30150"/>
    <m/>
    <m/>
    <n v="0"/>
    <n v="44100"/>
    <n v="30150"/>
    <n v="0"/>
    <n v="0"/>
    <n v="0"/>
    <n v="0"/>
  </r>
  <r>
    <x v="264"/>
    <n v="1"/>
    <x v="74"/>
    <x v="173"/>
    <s v="1462Cane Mauricio1"/>
    <s v="LIF727"/>
    <s v="Renault Kangoo"/>
    <n v="160754"/>
    <x v="516"/>
    <s v="Service completo. Cambio fuelle de cremayera lado conductor y ambos bujes de barra estabilizadora. Cambiar dos lamparas piojito. Regular convergencia"/>
    <s v="Emanuel"/>
    <s v="Filtro de aire HLT5051VOX"/>
    <s v="Taller"/>
    <n v="3029.38"/>
    <s v="Service"/>
    <n v="0.45244241395929197"/>
    <n v="1"/>
    <n v="4400"/>
    <n v="4400"/>
    <n v="1"/>
    <n v="64100"/>
    <n v="64100"/>
    <n v="64100"/>
    <n v="3029.38"/>
    <n v="13801.57"/>
    <n v="36900"/>
    <n v="64100"/>
    <n v="101000"/>
  </r>
  <r>
    <x v="264"/>
    <n v="2"/>
    <x v="74"/>
    <x v="173"/>
    <s v="1462Cane Mauricio2"/>
    <m/>
    <m/>
    <m/>
    <x v="4"/>
    <s v="Service completo. Cambio fuelle de cremayera lado conductor y ambos bujes de barra estabilizadora. Cambiar dos lamparas piojito. Regular convergencia "/>
    <m/>
    <s v="Filtro nafta KL583"/>
    <s v="Taller"/>
    <n v="1649.49"/>
    <m/>
    <n v="1.3037423688534033"/>
    <n v="1"/>
    <n v="3800"/>
    <n v="3800"/>
    <m/>
    <m/>
    <n v="0"/>
    <n v="64100"/>
    <n v="1649.49"/>
    <n v="0"/>
    <n v="0"/>
    <n v="0"/>
    <n v="0"/>
  </r>
  <r>
    <x v="264"/>
    <n v="3"/>
    <x v="74"/>
    <x v="173"/>
    <s v="1462Cane Mauricio3"/>
    <m/>
    <m/>
    <m/>
    <x v="4"/>
    <s v="Service completo. Cambio fuelle de cremayera lado conductor y ambos bujes de barra estabilizadora. Cambiar dos lamparas piojito. Regular convergencia  "/>
    <m/>
    <s v="Filtro de aceite OC309"/>
    <s v="Taller"/>
    <n v="1582.7"/>
    <m/>
    <n v="1.0218613761293991"/>
    <n v="1"/>
    <n v="3200"/>
    <n v="3200"/>
    <m/>
    <m/>
    <n v="0"/>
    <n v="64100"/>
    <n v="1582.7"/>
    <n v="0"/>
    <n v="0"/>
    <n v="0"/>
    <n v="0"/>
  </r>
  <r>
    <x v="264"/>
    <n v="4"/>
    <x v="74"/>
    <x v="173"/>
    <s v="1462Cane Mauricio4"/>
    <m/>
    <m/>
    <m/>
    <x v="4"/>
    <s v="Service completo. Cambio fuelle de cremayera lado conductor y ambos bujes de barra estabilizadora. Cambiar dos lamparas piojito. Regular convergencia   "/>
    <m/>
    <s v="Fuelle"/>
    <s v="Taller"/>
    <n v="2080"/>
    <m/>
    <n v="0.25"/>
    <n v="1"/>
    <n v="2600"/>
    <n v="2600"/>
    <m/>
    <m/>
    <n v="0"/>
    <n v="64100"/>
    <n v="2080"/>
    <n v="0"/>
    <n v="0"/>
    <n v="0"/>
    <n v="0"/>
  </r>
  <r>
    <x v="264"/>
    <n v="5"/>
    <x v="74"/>
    <x v="173"/>
    <s v="1462Cane Mauricio5"/>
    <m/>
    <m/>
    <m/>
    <x v="4"/>
    <s v="Service completo. Cambio fuelle de cremayera lado conductor y ambos bujes de barra estabilizadora. Cambiar dos lamparas piojito. Regular convergencia    "/>
    <m/>
    <s v="Bujes"/>
    <s v="Taller"/>
    <n v="1280"/>
    <m/>
    <n v="0.25"/>
    <n v="2"/>
    <n v="1600"/>
    <n v="3200"/>
    <m/>
    <m/>
    <n v="0"/>
    <n v="64100"/>
    <n v="2560"/>
    <n v="0"/>
    <n v="0"/>
    <n v="0"/>
    <n v="0"/>
  </r>
  <r>
    <x v="264"/>
    <n v="6"/>
    <x v="74"/>
    <x v="173"/>
    <s v="1462Cane Mauricio6"/>
    <m/>
    <m/>
    <m/>
    <x v="4"/>
    <s v="Service completo. Cambio fuelle de cremayera lado conductor y ambos bujes de barra estabilizadora. Cambiar dos lamparas piojito. Regular convergencia     "/>
    <m/>
    <s v="Aceite 10w40"/>
    <s v="Taller"/>
    <n v="3700"/>
    <m/>
    <n v="0"/>
    <n v="5"/>
    <n v="3700"/>
    <n v="18500"/>
    <m/>
    <m/>
    <n v="0"/>
    <n v="64100"/>
    <n v="18500"/>
    <n v="0"/>
    <n v="0"/>
    <n v="0"/>
    <n v="0"/>
  </r>
  <r>
    <x v="264"/>
    <n v="7"/>
    <x v="74"/>
    <x v="173"/>
    <s v="1462Cane Mauricio7"/>
    <m/>
    <m/>
    <m/>
    <x v="4"/>
    <s v="Service completo. Cambio fuelle de cremayera lado conductor y ambos bujes de barra estabilizadora. Cambiar dos lamparas piojito. Regular convergencia      "/>
    <m/>
    <s v="Lamparas de estacionamiento"/>
    <s v="Taller"/>
    <n v="480"/>
    <m/>
    <n v="0.25"/>
    <n v="2"/>
    <n v="600"/>
    <n v="1200"/>
    <m/>
    <m/>
    <n v="0"/>
    <n v="64100"/>
    <n v="960"/>
    <n v="0"/>
    <n v="0"/>
    <n v="0"/>
    <n v="0"/>
  </r>
  <r>
    <x v="265"/>
    <n v="1"/>
    <x v="74"/>
    <x v="174"/>
    <s v="1463Fernandez Jorge1"/>
    <s v="CBO989"/>
    <s v="Peugeot 205"/>
    <n v="289906"/>
    <x v="517"/>
    <s v="Service completo. Cambio de aceite y filtros."/>
    <s v="Emanuel - walter"/>
    <s v="Filtro de aire J3340"/>
    <s v="Ferrando"/>
    <n v="3029.38"/>
    <s v="Service"/>
    <n v="1.0466234014880933"/>
    <n v="1"/>
    <n v="6200"/>
    <n v="6200"/>
    <n v="1"/>
    <n v="35000"/>
    <n v="35000"/>
    <n v="35000"/>
    <n v="3029.38"/>
    <n v="11244.83"/>
    <n v="27600"/>
    <n v="35000"/>
    <n v="62600"/>
  </r>
  <r>
    <x v="265"/>
    <n v="2"/>
    <x v="74"/>
    <x v="174"/>
    <s v="1463Fernandez Jorge2"/>
    <m/>
    <m/>
    <m/>
    <x v="4"/>
    <s v="Service completo. Cambio de aceite y filtros. "/>
    <m/>
    <s v="Filtro gasoil PF559"/>
    <s v="Ferrando"/>
    <n v="3029.38"/>
    <m/>
    <n v="0.84856307231182615"/>
    <n v="1"/>
    <n v="5600"/>
    <n v="5600"/>
    <m/>
    <m/>
    <n v="0"/>
    <n v="35000"/>
    <n v="3029.38"/>
    <n v="0"/>
    <n v="0"/>
    <n v="0"/>
    <n v="0"/>
  </r>
  <r>
    <x v="265"/>
    <n v="3"/>
    <x v="74"/>
    <x v="174"/>
    <s v="1463Fernandez Jorge3"/>
    <m/>
    <m/>
    <m/>
    <x v="4"/>
    <s v="Service completo. Cambio de aceite y filtros.  "/>
    <m/>
    <s v="Filtro de aceite OC100"/>
    <s v="Taller"/>
    <n v="1986.07"/>
    <m/>
    <n v="0.51052077721329059"/>
    <n v="1"/>
    <n v="3000"/>
    <n v="3000"/>
    <m/>
    <m/>
    <n v="0"/>
    <n v="35000"/>
    <n v="1986.07"/>
    <n v="0"/>
    <n v="0"/>
    <n v="0"/>
    <n v="0"/>
  </r>
  <r>
    <x v="265"/>
    <n v="4"/>
    <x v="74"/>
    <x v="174"/>
    <s v="1463Fernandez Jorge4"/>
    <m/>
    <m/>
    <m/>
    <x v="4"/>
    <s v="Service completo. Cambio de aceite y filtros.   "/>
    <m/>
    <s v="Aceite motor"/>
    <s v="Taller"/>
    <n v="3200"/>
    <m/>
    <n v="0"/>
    <s v="4"/>
    <n v="3200"/>
    <n v="12800"/>
    <m/>
    <m/>
    <n v="0"/>
    <n v="35000"/>
    <n v="12800"/>
    <n v="0"/>
    <n v="0"/>
    <n v="0"/>
    <n v="0"/>
  </r>
  <r>
    <x v="266"/>
    <n v="1"/>
    <x v="74"/>
    <x v="1"/>
    <s v="1464Transporte Palloni1"/>
    <s v="AF672VS"/>
    <s v="Ford Transy"/>
    <n v="88974"/>
    <x v="518"/>
    <s v="Service completo. Cambio de aceite y filtros. Control general del vehiculo. Rotacion de ruedas."/>
    <s v="Cristian - Emanuel"/>
    <s v="Aceite motor 5w30"/>
    <s v="Taller"/>
    <n v="6700"/>
    <s v="Service"/>
    <n v="0"/>
    <n v="9.75"/>
    <n v="6700"/>
    <n v="65325"/>
    <n v="1"/>
    <n v="30000"/>
    <n v="30000"/>
    <n v="30000"/>
    <n v="65325"/>
    <n v="6700"/>
    <n v="65325"/>
    <n v="30000"/>
    <n v="95325"/>
  </r>
  <r>
    <x v="266"/>
    <n v="2"/>
    <x v="74"/>
    <x v="1"/>
    <s v="1464Transporte Palloni2"/>
    <m/>
    <m/>
    <m/>
    <x v="4"/>
    <s v="Service completo. Cambio de aceite y filtros. Control general del vehiculo. Rotacion de ruedas. "/>
    <m/>
    <m/>
    <m/>
    <m/>
    <m/>
    <m/>
    <m/>
    <m/>
    <n v="0"/>
    <m/>
    <m/>
    <n v="0"/>
    <n v="30000"/>
    <n v="0"/>
    <n v="0"/>
    <n v="0"/>
    <n v="0"/>
    <n v="0"/>
  </r>
  <r>
    <x v="267"/>
    <n v="1"/>
    <x v="74"/>
    <x v="1"/>
    <s v="1465Transporte Palloni1"/>
    <s v="AE613XV"/>
    <s v="FIAT Fiorino"/>
    <n v="359262"/>
    <x v="519"/>
    <s v="Controlar bolilleros de ruedas. Cambiar masa trasera derecha."/>
    <s v="Emanuel"/>
    <m/>
    <m/>
    <m/>
    <s v="Otros"/>
    <m/>
    <m/>
    <m/>
    <n v="0"/>
    <n v="1"/>
    <n v="15000"/>
    <n v="15000"/>
    <n v="15000"/>
    <n v="0"/>
    <n v="0"/>
    <n v="0"/>
    <n v="15000"/>
    <n v="15000"/>
  </r>
  <r>
    <x v="267"/>
    <n v="2"/>
    <x v="74"/>
    <x v="1"/>
    <s v="1465Transporte Palloni2"/>
    <m/>
    <m/>
    <m/>
    <x v="4"/>
    <s v="Controlar bolilleros de ruedas. Cambiar masa trasera derecha. "/>
    <m/>
    <m/>
    <m/>
    <m/>
    <m/>
    <m/>
    <m/>
    <m/>
    <n v="0"/>
    <m/>
    <m/>
    <n v="0"/>
    <n v="15000"/>
    <n v="0"/>
    <n v="0"/>
    <n v="0"/>
    <n v="0"/>
    <n v="0"/>
  </r>
  <r>
    <x v="268"/>
    <n v="1"/>
    <x v="74"/>
    <x v="116"/>
    <s v="1466Dominguez Marcos1"/>
    <s v="NEN767"/>
    <s v="Chevrolet Aveo"/>
    <m/>
    <x v="520"/>
    <s v="Sacar termostato. Colocar en correcta posicion. Cambiar oring especial para termostato. Completar nivel de liquido refrigerante."/>
    <s v="Cristian"/>
    <m/>
    <m/>
    <m/>
    <s v="Otros"/>
    <m/>
    <m/>
    <m/>
    <n v="0"/>
    <n v="1"/>
    <n v="5000"/>
    <n v="5000"/>
    <n v="5000"/>
    <n v="0"/>
    <n v="0"/>
    <n v="0"/>
    <n v="5000"/>
    <n v="5000"/>
  </r>
  <r>
    <x v="268"/>
    <n v="2"/>
    <x v="74"/>
    <x v="116"/>
    <s v="1466Dominguez Marcos2"/>
    <m/>
    <m/>
    <m/>
    <x v="4"/>
    <s v="Sacar termostato. Colocar en correcta posicion. Cambiar oring especial para termostato. Completar nivel de liquido refrigerante. "/>
    <m/>
    <m/>
    <m/>
    <m/>
    <m/>
    <m/>
    <m/>
    <m/>
    <n v="0"/>
    <m/>
    <m/>
    <n v="0"/>
    <n v="5000"/>
    <n v="0"/>
    <n v="0"/>
    <n v="0"/>
    <n v="0"/>
    <n v="0"/>
  </r>
  <r>
    <x v="269"/>
    <n v="1"/>
    <x v="74"/>
    <x v="175"/>
    <s v="1467Garay Elias1"/>
    <s v="ONU240"/>
    <s v="Ford Focus"/>
    <n v="111016"/>
    <x v="521"/>
    <s v="Cambiar oring en manguera de calefaccion lado derecho. Completar liquido refrigerante. Purgar circuito. Eliminar perdida de agua."/>
    <s v="Cristian"/>
    <m/>
    <m/>
    <m/>
    <s v="Otros"/>
    <m/>
    <m/>
    <m/>
    <n v="0"/>
    <n v="1"/>
    <n v="12000"/>
    <n v="12000"/>
    <n v="12000"/>
    <n v="0"/>
    <n v="0"/>
    <n v="0"/>
    <n v="12000"/>
    <n v="12000"/>
  </r>
  <r>
    <x v="269"/>
    <n v="2"/>
    <x v="74"/>
    <x v="175"/>
    <s v="1467Garay Elias2"/>
    <m/>
    <m/>
    <m/>
    <x v="4"/>
    <s v="Cambiar oring en manguera de calefaccion lado derecho. Completar liquido refrigerante. Purgar circuito. Eliminar perdida de agua. "/>
    <m/>
    <m/>
    <m/>
    <m/>
    <m/>
    <m/>
    <m/>
    <m/>
    <n v="0"/>
    <m/>
    <m/>
    <n v="0"/>
    <n v="12000"/>
    <n v="0"/>
    <n v="0"/>
    <n v="0"/>
    <n v="0"/>
    <n v="0"/>
  </r>
  <r>
    <x v="270"/>
    <n v="1"/>
    <x v="75"/>
    <x v="176"/>
    <s v="1468Fernandez Martin1"/>
    <s v="AC429BX"/>
    <s v="Ford Eco Sport Kinetic 1.5"/>
    <n v="38610"/>
    <x v="522"/>
    <s v="Cambio de tapa de cilindros."/>
    <s v="Pablo"/>
    <s v="Tapa de cilindros"/>
    <s v="Moncalvillo"/>
    <n v="0"/>
    <s v="Otros"/>
    <n v="0"/>
    <n v="1"/>
    <n v="0"/>
    <n v="0"/>
    <n v="1"/>
    <n v="220000"/>
    <n v="220000"/>
    <n v="220000"/>
    <n v="0"/>
    <n v="339284.02999999997"/>
    <n v="450400"/>
    <n v="220000"/>
    <n v="670400"/>
  </r>
  <r>
    <x v="270"/>
    <n v="2"/>
    <x v="75"/>
    <x v="176"/>
    <s v="1468Fernandez Martin2"/>
    <m/>
    <m/>
    <m/>
    <x v="4"/>
    <s v="Cambio de tapa de cilindros. "/>
    <m/>
    <s v="Junta de tapa de cilindros original"/>
    <s v="Barotto"/>
    <n v="17600"/>
    <m/>
    <n v="0.25"/>
    <n v="1"/>
    <n v="22000"/>
    <n v="22000"/>
    <m/>
    <m/>
    <n v="0"/>
    <n v="220000"/>
    <n v="17600"/>
    <n v="0"/>
    <n v="0"/>
    <n v="0"/>
    <n v="0"/>
  </r>
  <r>
    <x v="270"/>
    <n v="3"/>
    <x v="75"/>
    <x v="176"/>
    <s v="1468Fernandez Martin3"/>
    <m/>
    <m/>
    <m/>
    <x v="4"/>
    <s v="Cambio de tapa de cilindros.  "/>
    <m/>
    <s v="8 Bulones de tapa de cilindros original"/>
    <s v="Barotto"/>
    <n v="21280"/>
    <m/>
    <n v="0.25"/>
    <n v="1"/>
    <n v="26600"/>
    <n v="26600"/>
    <m/>
    <m/>
    <n v="0"/>
    <n v="220000"/>
    <n v="21280"/>
    <n v="0"/>
    <n v="0"/>
    <n v="0"/>
    <n v="0"/>
  </r>
  <r>
    <x v="270"/>
    <n v="4"/>
    <x v="75"/>
    <x v="176"/>
    <s v="1468Fernandez Martin4"/>
    <m/>
    <m/>
    <m/>
    <x v="4"/>
    <s v="Cambio de tapa de cilindros.   "/>
    <m/>
    <s v="12 Retenes de valvulas aukuro"/>
    <s v="Stabio"/>
    <n v="27900"/>
    <m/>
    <n v="0.1111111111111111"/>
    <n v="1"/>
    <n v="31000"/>
    <n v="31000"/>
    <m/>
    <m/>
    <n v="0"/>
    <n v="220000"/>
    <n v="27900"/>
    <n v="0"/>
    <n v="0"/>
    <n v="0"/>
    <n v="0"/>
  </r>
  <r>
    <x v="270"/>
    <n v="5"/>
    <x v="75"/>
    <x v="176"/>
    <s v="1468Fernandez Martin5"/>
    <m/>
    <m/>
    <m/>
    <x v="4"/>
    <s v="Cambio de tapa de cilindros.    "/>
    <m/>
    <s v="Reten de polea cigüeñal original"/>
    <s v="Barotto"/>
    <n v="6400"/>
    <m/>
    <n v="0.25"/>
    <n v="1"/>
    <n v="8000"/>
    <n v="8000"/>
    <m/>
    <m/>
    <n v="0"/>
    <n v="220000"/>
    <n v="6400"/>
    <n v="0"/>
    <n v="0"/>
    <n v="0"/>
    <n v="0"/>
  </r>
  <r>
    <x v="270"/>
    <n v="6"/>
    <x v="75"/>
    <x v="176"/>
    <s v="1468Fernandez Martin6"/>
    <m/>
    <m/>
    <m/>
    <x v="4"/>
    <s v="Cambio de tapa de cilindros.     "/>
    <m/>
    <s v="Kit de distribucion original"/>
    <s v="Barotto"/>
    <n v="198400"/>
    <m/>
    <n v="0.25"/>
    <n v="1"/>
    <n v="248000"/>
    <n v="248000"/>
    <m/>
    <m/>
    <n v="0"/>
    <n v="220000"/>
    <n v="198400"/>
    <n v="0"/>
    <n v="0"/>
    <n v="0"/>
    <n v="0"/>
  </r>
  <r>
    <x v="270"/>
    <n v="7"/>
    <x v="75"/>
    <x v="176"/>
    <s v="1468Fernandez Martin7"/>
    <m/>
    <m/>
    <m/>
    <x v="4"/>
    <s v="Cambio de tapa de cilindros.      "/>
    <m/>
    <s v="Bomba de agua VWG"/>
    <s v="Barotto"/>
    <n v="47040"/>
    <m/>
    <n v="0.25"/>
    <n v="1"/>
    <n v="58800"/>
    <n v="58800"/>
    <m/>
    <m/>
    <n v="0"/>
    <n v="220000"/>
    <n v="47040"/>
    <n v="0"/>
    <n v="0"/>
    <n v="0"/>
    <n v="0"/>
  </r>
  <r>
    <x v="270"/>
    <n v="8"/>
    <x v="75"/>
    <x v="176"/>
    <s v="1468Fernandez Martin8"/>
    <m/>
    <m/>
    <m/>
    <x v="4"/>
    <s v="Cambio de tapa de cilindros.       "/>
    <m/>
    <s v="Filtro de aceite Mahle OC235"/>
    <s v="Taller"/>
    <n v="1595.88"/>
    <m/>
    <n v="1.3811314133894776"/>
    <n v="1"/>
    <n v="3800"/>
    <n v="3800"/>
    <m/>
    <m/>
    <n v="0"/>
    <n v="220000"/>
    <n v="1595.88"/>
    <n v="0"/>
    <n v="0"/>
    <n v="0"/>
    <n v="0"/>
  </r>
  <r>
    <x v="270"/>
    <n v="9"/>
    <x v="75"/>
    <x v="176"/>
    <s v="1468Fernandez Martin9"/>
    <m/>
    <m/>
    <m/>
    <x v="4"/>
    <s v="Cambio de tapa de cilindros.        "/>
    <m/>
    <s v="Aceite 5w30"/>
    <s v="Taller"/>
    <n v="6700"/>
    <m/>
    <n v="0"/>
    <n v="4"/>
    <n v="6700"/>
    <n v="26800"/>
    <m/>
    <m/>
    <n v="0"/>
    <n v="220000"/>
    <n v="26800"/>
    <n v="0"/>
    <n v="0"/>
    <n v="0"/>
    <n v="0"/>
  </r>
  <r>
    <x v="270"/>
    <n v="10"/>
    <x v="75"/>
    <x v="176"/>
    <s v="1468Fernandez Martin10"/>
    <m/>
    <m/>
    <m/>
    <x v="4"/>
    <s v="Cambio de tapa de cilindros.         "/>
    <m/>
    <s v="Liquido refrigerante"/>
    <s v="Taller"/>
    <n v="4800"/>
    <m/>
    <n v="0"/>
    <n v="1.5"/>
    <n v="4800"/>
    <n v="7200"/>
    <m/>
    <m/>
    <n v="0"/>
    <n v="220000"/>
    <n v="7200"/>
    <n v="0"/>
    <n v="0"/>
    <n v="0"/>
    <n v="0"/>
  </r>
  <r>
    <x v="270"/>
    <n v="11"/>
    <x v="75"/>
    <x v="176"/>
    <s v="1468Fernandez Martin11"/>
    <m/>
    <m/>
    <m/>
    <x v="4"/>
    <s v="Cambio de tapa de cilindros.          "/>
    <m/>
    <s v="Agua destilada"/>
    <s v="Taller"/>
    <n v="1200"/>
    <m/>
    <n v="0"/>
    <n v="5"/>
    <n v="1200"/>
    <n v="6000"/>
    <m/>
    <m/>
    <n v="0"/>
    <n v="220000"/>
    <n v="6000"/>
    <n v="0"/>
    <n v="0"/>
    <n v="0"/>
    <n v="0"/>
  </r>
  <r>
    <x v="270"/>
    <n v="12"/>
    <x v="75"/>
    <x v="176"/>
    <s v="1468Fernandez Martin12"/>
    <m/>
    <m/>
    <m/>
    <x v="4"/>
    <s v="Cambio de tapa de cilindros.           "/>
    <m/>
    <s v="Filtro de combustible Mahle KL582"/>
    <s v="Taller"/>
    <n v="1983.43"/>
    <m/>
    <n v="0.91587300787020454"/>
    <n v="1"/>
    <n v="3800"/>
    <n v="3800"/>
    <m/>
    <m/>
    <n v="0"/>
    <n v="220000"/>
    <n v="1983.43"/>
    <n v="0"/>
    <n v="0"/>
    <n v="0"/>
    <n v="0"/>
  </r>
  <r>
    <x v="270"/>
    <n v="13"/>
    <x v="75"/>
    <x v="176"/>
    <s v="1468Fernandez Martin13"/>
    <m/>
    <m/>
    <m/>
    <x v="4"/>
    <s v="Cambio de tapa de cilindros.            "/>
    <m/>
    <s v="Filtro habitaculo HK258"/>
    <s v="Taller"/>
    <n v="2735.23"/>
    <m/>
    <n v="0.60863985843969248"/>
    <n v="1"/>
    <n v="4400"/>
    <n v="4400"/>
    <m/>
    <m/>
    <n v="0"/>
    <n v="220000"/>
    <n v="2735.23"/>
    <n v="0"/>
    <n v="0"/>
    <n v="0"/>
    <n v="0"/>
  </r>
  <r>
    <x v="270"/>
    <n v="14"/>
    <x v="75"/>
    <x v="176"/>
    <s v="1468Fernandez Martin14"/>
    <m/>
    <m/>
    <m/>
    <x v="4"/>
    <s v="Cambio de tapa de cilindros.             "/>
    <m/>
    <s v="Filtro combustible KL583"/>
    <s v="Taller"/>
    <n v="1649.49"/>
    <m/>
    <n v="1.4249919672141087"/>
    <n v="1"/>
    <n v="4000"/>
    <n v="4000"/>
    <m/>
    <m/>
    <n v="0"/>
    <n v="220000"/>
    <n v="1649.49"/>
    <n v="0"/>
    <n v="0"/>
    <n v="0"/>
    <n v="0"/>
  </r>
  <r>
    <x v="271"/>
    <n v="1"/>
    <x v="75"/>
    <x v="177"/>
    <s v="1469Ana Paula Fossano1"/>
    <s v="AC881JQ"/>
    <s v="Renault Duster"/>
    <n v="39496"/>
    <x v="523"/>
    <s v="Service completo. Cambio de aceite y filtros. Rotacion. Cambiar bujias. Lavado de motor"/>
    <s v="Emanuel - walter"/>
    <s v="Aceite 10w40"/>
    <s v="Taller"/>
    <n v="3700"/>
    <s v="Service"/>
    <n v="0"/>
    <n v="4"/>
    <n v="3700"/>
    <n v="14800"/>
    <n v="1"/>
    <n v="41000"/>
    <n v="41000"/>
    <n v="41000"/>
    <n v="14800"/>
    <n v="14905.67"/>
    <n v="42400"/>
    <n v="41000"/>
    <n v="83400"/>
  </r>
  <r>
    <x v="271"/>
    <n v="2"/>
    <x v="75"/>
    <x v="177"/>
    <s v="1469Ana Paula Fossano2"/>
    <m/>
    <m/>
    <m/>
    <x v="4"/>
    <s v="Service completo. Cambio de aceite y filtros. Rotacion. Cambiar bujias. Lavado de motor "/>
    <m/>
    <s v="Filtro de aceite OC309"/>
    <s v="Taller"/>
    <n v="1582.7"/>
    <m/>
    <n v="1.0850445441334429"/>
    <n v="1"/>
    <n v="3300"/>
    <n v="3300"/>
    <m/>
    <m/>
    <n v="0"/>
    <n v="41000"/>
    <n v="1582.7"/>
    <n v="0"/>
    <n v="0"/>
    <n v="0"/>
    <n v="0"/>
  </r>
  <r>
    <x v="271"/>
    <n v="3"/>
    <x v="75"/>
    <x v="177"/>
    <s v="1469Ana Paula Fossano3"/>
    <m/>
    <m/>
    <m/>
    <x v="4"/>
    <s v="Service completo. Cambio de aceite y filtros. Rotacion. Cambiar bujias. Lavado de motor  "/>
    <m/>
    <s v="Filtro de nafta KL583"/>
    <s v="Taller"/>
    <n v="1649.49"/>
    <m/>
    <n v="1.3643671680337559"/>
    <n v="1"/>
    <n v="3900"/>
    <n v="3900"/>
    <m/>
    <m/>
    <n v="0"/>
    <n v="41000"/>
    <n v="1649.49"/>
    <n v="0"/>
    <n v="0"/>
    <n v="0"/>
    <n v="0"/>
  </r>
  <r>
    <x v="271"/>
    <n v="4"/>
    <x v="75"/>
    <x v="177"/>
    <s v="1469Ana Paula Fossano4"/>
    <m/>
    <m/>
    <m/>
    <x v="4"/>
    <s v="Service completo. Cambio de aceite y filtros. Rotacion. Cambiar bujias. Lavado de motor   "/>
    <m/>
    <s v="Filtro de aire AB2333"/>
    <s v="Taller"/>
    <n v="3029.38"/>
    <m/>
    <n v="0.45244241395929197"/>
    <n v="1"/>
    <n v="4400"/>
    <n v="4400"/>
    <m/>
    <m/>
    <n v="0"/>
    <n v="41000"/>
    <n v="3029.38"/>
    <n v="0"/>
    <n v="0"/>
    <n v="0"/>
    <n v="0"/>
  </r>
  <r>
    <x v="271"/>
    <n v="5"/>
    <x v="75"/>
    <x v="177"/>
    <s v="1469Ana Paula Fossano5"/>
    <m/>
    <m/>
    <m/>
    <x v="4"/>
    <s v="Service completo. Cambio de aceite y filtros. Rotacion. Cambiar bujias. Lavado de motor    "/>
    <m/>
    <s v="Filtro polen LA665"/>
    <s v="Taller"/>
    <n v="2544.1"/>
    <m/>
    <n v="0.57226524114618138"/>
    <n v="1"/>
    <n v="4000"/>
    <n v="4000"/>
    <m/>
    <m/>
    <n v="0"/>
    <n v="41000"/>
    <n v="2544.1"/>
    <n v="0"/>
    <n v="0"/>
    <n v="0"/>
    <n v="0"/>
  </r>
  <r>
    <x v="271"/>
    <n v="6"/>
    <x v="75"/>
    <x v="177"/>
    <s v="1469Ana Paula Fossano6"/>
    <m/>
    <m/>
    <m/>
    <x v="4"/>
    <s v="Service completo. Cambio de aceite y filtros. Rotacion. Cambiar bujias. Lavado de motor     "/>
    <m/>
    <s v="Juego de bujias AC DELCO"/>
    <s v="Taller"/>
    <n v="2400"/>
    <m/>
    <n v="0.25"/>
    <n v="4"/>
    <n v="3000"/>
    <n v="12000"/>
    <m/>
    <m/>
    <n v="0"/>
    <n v="41000"/>
    <n v="9600"/>
    <n v="0"/>
    <n v="0"/>
    <n v="0"/>
    <n v="0"/>
  </r>
  <r>
    <x v="272"/>
    <n v="1"/>
    <x v="75"/>
    <x v="178"/>
    <s v="1470Gaston Garaffo1"/>
    <s v="NHZ885"/>
    <s v="Clio"/>
    <n v="156081"/>
    <x v="524"/>
    <s v="Desarmar suspension lado izquierdo. Sacar semieje, reparar con fuelle nuevo. Trasbasado con aceite de caja de velocidad y completar nivel. Armado total. Control de alineacion. Cambiar cable de embrague."/>
    <s v="Emanuel"/>
    <s v="Fuelle de semieje izquierdo "/>
    <s v="Taller"/>
    <n v="4000"/>
    <s v="Otros"/>
    <n v="0.25"/>
    <n v="1"/>
    <n v="5000"/>
    <n v="5000"/>
    <n v="1"/>
    <n v="42000"/>
    <n v="42000"/>
    <n v="42000"/>
    <n v="4000"/>
    <n v="14013.35"/>
    <n v="14765"/>
    <n v="42000"/>
    <n v="56765"/>
  </r>
  <r>
    <x v="272"/>
    <n v="2"/>
    <x v="75"/>
    <x v="178"/>
    <s v="1470Gaston Garaffo2"/>
    <m/>
    <m/>
    <m/>
    <x v="4"/>
    <s v="Desarmar suspension lado izquierdo. Sacar semieje, reparar con fuelle nuevo. Trasbasado con aceite de caja de velocidad y completar nivel. Armado total. Control de alineacion. Cambiar cable de embrague. "/>
    <m/>
    <s v="Cable embrague"/>
    <s v="Rep Serrano"/>
    <n v="6213.35"/>
    <m/>
    <n v="0.2658227848101265"/>
    <n v="1"/>
    <n v="7865"/>
    <n v="7865"/>
    <m/>
    <m/>
    <n v="0"/>
    <n v="42000"/>
    <n v="6213.35"/>
    <n v="0"/>
    <n v="0"/>
    <n v="0"/>
    <n v="0"/>
  </r>
  <r>
    <x v="272"/>
    <n v="3"/>
    <x v="75"/>
    <x v="178"/>
    <s v="1470Gaston Garaffo3"/>
    <m/>
    <m/>
    <m/>
    <x v="4"/>
    <s v="Desarmar suspension lado izquierdo. Sacar semieje, reparar con fuelle nuevo. Trasbasado con aceite de caja de velocidad y completar nivel. Armado total. Control de alineacion. Cambiar cable de embrague.  "/>
    <m/>
    <s v="Aceite 80w90"/>
    <s v="Taller"/>
    <n v="3800"/>
    <m/>
    <n v="0"/>
    <n v="0.5"/>
    <n v="3800"/>
    <n v="1900"/>
    <m/>
    <m/>
    <n v="0"/>
    <n v="42000"/>
    <n v="1900"/>
    <n v="0"/>
    <n v="0"/>
    <n v="0"/>
    <n v="0"/>
  </r>
  <r>
    <x v="273"/>
    <n v="1"/>
    <x v="76"/>
    <x v="179"/>
    <s v="1471Javier Medina1"/>
    <s v="MBT852"/>
    <s v="Toyota Corolla"/>
    <n v="94174"/>
    <x v="525"/>
    <s v="Service completo. Cambio de aceite y filtros. Control general del vehiuclo."/>
    <s v="Emanuel"/>
    <s v="Kit de filtros"/>
    <m/>
    <n v="11066"/>
    <s v="Service"/>
    <n v="0.2651364540032532"/>
    <n v="1"/>
    <n v="14000"/>
    <n v="14000"/>
    <n v="1"/>
    <n v="38000"/>
    <n v="38000"/>
    <n v="38000"/>
    <n v="11066"/>
    <n v="18246"/>
    <n v="48350"/>
    <n v="38000"/>
    <n v="86350"/>
  </r>
  <r>
    <x v="273"/>
    <n v="2"/>
    <x v="76"/>
    <x v="179"/>
    <s v="1471Javier Medina2"/>
    <m/>
    <m/>
    <m/>
    <x v="4"/>
    <s v="Service completo. Cambio de aceite y filtros. Control general del vehiuclo. "/>
    <m/>
    <s v="Lampara piojito"/>
    <s v="Taller"/>
    <n v="480"/>
    <m/>
    <n v="0.25"/>
    <n v="1"/>
    <n v="600"/>
    <n v="600"/>
    <m/>
    <m/>
    <n v="0"/>
    <n v="38000"/>
    <n v="480"/>
    <n v="0"/>
    <n v="0"/>
    <n v="0"/>
    <n v="0"/>
  </r>
  <r>
    <x v="273"/>
    <n v="3"/>
    <x v="76"/>
    <x v="179"/>
    <s v="1471Javier Medina3"/>
    <m/>
    <m/>
    <m/>
    <x v="4"/>
    <s v="Service completo. Cambio de aceite y filtros. Control general del vehiuclo.  "/>
    <m/>
    <s v="Aceite motor 5w30"/>
    <s v="Taller"/>
    <n v="6700"/>
    <m/>
    <n v="7.462686567164179E-3"/>
    <n v="5"/>
    <n v="6750"/>
    <n v="33750"/>
    <m/>
    <m/>
    <n v="0"/>
    <n v="38000"/>
    <n v="33500"/>
    <n v="0"/>
    <n v="0"/>
    <n v="0"/>
    <n v="0"/>
  </r>
  <r>
    <x v="274"/>
    <n v="1"/>
    <x v="76"/>
    <x v="180"/>
    <s v="1472Ignacio Magra1"/>
    <s v="JHX407"/>
    <s v="Sandero Stepway"/>
    <n v="92496"/>
    <x v="526"/>
    <s v="Control tren delantero. Cambiar bujes de barra estabilizadora. Sacar ambas parrillas de suspension. Reparar con rotulas nuevas. Armado total. Regular convergencia. Rotacion."/>
    <s v="Cristian"/>
    <s v="Bujes de b/estab. centrales"/>
    <s v="Taller"/>
    <n v="1440"/>
    <s v="Otros"/>
    <n v="0.25"/>
    <n v="2"/>
    <n v="1800"/>
    <n v="3600"/>
    <n v="1"/>
    <n v="50000"/>
    <n v="50000"/>
    <n v="50000"/>
    <n v="2880"/>
    <n v="18560"/>
    <n v="46400"/>
    <n v="50000"/>
    <n v="96400"/>
  </r>
  <r>
    <x v="274"/>
    <n v="2"/>
    <x v="76"/>
    <x v="180"/>
    <s v="1472Ignacio Magra2"/>
    <m/>
    <m/>
    <m/>
    <x v="4"/>
    <s v="Control tren delantero. Cambiar bujes de barra estabilizadora. Sacar ambas parrillas de suspension. Reparar con rotulas nuevas. Armado total. Regular convergencia. Rotacion. "/>
    <m/>
    <s v="Bujes punta b/estab. con tornillos"/>
    <s v="Taller"/>
    <n v="3120"/>
    <m/>
    <n v="0.25"/>
    <n v="2"/>
    <n v="3900"/>
    <n v="7800"/>
    <m/>
    <m/>
    <n v="0"/>
    <n v="50000"/>
    <n v="6240"/>
    <n v="0"/>
    <n v="0"/>
    <n v="0"/>
    <n v="0"/>
  </r>
  <r>
    <x v="274"/>
    <n v="3"/>
    <x v="76"/>
    <x v="180"/>
    <s v="1472Ignacio Magra3"/>
    <m/>
    <m/>
    <m/>
    <x v="4"/>
    <s v="Control tren delantero. Cambiar bujes de barra estabilizadora. Sacar ambas parrillas de suspension. Reparar con rotulas nuevas. Armado total. Regular convergencia. Rotacion.  "/>
    <m/>
    <s v="Rotulas inferiores"/>
    <s v="Barotto"/>
    <n v="14000"/>
    <m/>
    <n v="0.25"/>
    <n v="2"/>
    <n v="17500"/>
    <n v="35000"/>
    <m/>
    <m/>
    <n v="0"/>
    <n v="50000"/>
    <n v="28000"/>
    <n v="0"/>
    <n v="0"/>
    <n v="0"/>
    <n v="0"/>
  </r>
  <r>
    <x v="275"/>
    <n v="1"/>
    <x v="76"/>
    <x v="181"/>
    <s v="1473Rodrigo Ameri1"/>
    <s v="EJA511"/>
    <s v="Peugeot 206 Diesel 1.9"/>
    <n v="199635"/>
    <x v="527"/>
    <s v="Control de correcto funcionamiento de circuito de correa poly-v. Cambiar correa poly-v. Dar ajuste según marcas. Service cambio de aceite y filtros. Control general del vehiculo. Control tren delantero. Cambiar bieleta de barra estabilizadora lado derecho. Cambiar varilla de aceite."/>
    <s v="Cristian"/>
    <s v="Varilla de medir aceite"/>
    <s v="Taller"/>
    <n v="3040"/>
    <s v="Otros"/>
    <n v="0.25"/>
    <n v="1"/>
    <n v="3800"/>
    <n v="3800"/>
    <n v="1"/>
    <n v="51000"/>
    <n v="51000"/>
    <n v="51000"/>
    <n v="3040"/>
    <n v="35502.79"/>
    <n v="52600"/>
    <n v="51000"/>
    <n v="103600"/>
  </r>
  <r>
    <x v="275"/>
    <n v="2"/>
    <x v="76"/>
    <x v="181"/>
    <s v="1473Rodrigo Ameri2"/>
    <m/>
    <m/>
    <m/>
    <x v="4"/>
    <s v="Control de correcto funcionamiento de circuito de correa poly-v. Cambiar correa poly-v. Dar ajuste según marcas. Service cambio de aceite y filtros. Control general del vehiculo. Control tren delantero. Cambiar bieleta de barra estabilizadora lado derecho. Cambiar varilla de aceite. "/>
    <m/>
    <s v="Filtro de aceite"/>
    <s v="Taller"/>
    <n v="2272.0300000000002"/>
    <m/>
    <n v="0.67251312702737187"/>
    <n v="1"/>
    <n v="3800"/>
    <n v="3800"/>
    <m/>
    <m/>
    <n v="0"/>
    <n v="51000"/>
    <n v="2272.0300000000002"/>
    <n v="0"/>
    <n v="0"/>
    <n v="0"/>
    <n v="0"/>
  </r>
  <r>
    <x v="275"/>
    <n v="3"/>
    <x v="76"/>
    <x v="181"/>
    <s v="1473Rodrigo Ameri3"/>
    <m/>
    <m/>
    <m/>
    <x v="4"/>
    <s v="Control de correcto funcionamiento de circuito de correa poly-v. Cambiar correa poly-v. Dar ajuste según marcas. Service cambio de aceite y filtros. Control general del vehiculo. Control tren delantero. Cambiar bieleta de barra estabilizadora lado derecho. Cambiar varilla de aceite.  "/>
    <m/>
    <s v="Filtro de aire"/>
    <s v="Barotto"/>
    <n v="3029.38"/>
    <m/>
    <n v="0.91458318203724853"/>
    <n v="1"/>
    <n v="5800"/>
    <n v="5800"/>
    <m/>
    <m/>
    <n v="0"/>
    <n v="51000"/>
    <n v="3029.38"/>
    <n v="0"/>
    <n v="0"/>
    <n v="0"/>
    <n v="0"/>
  </r>
  <r>
    <x v="275"/>
    <n v="4"/>
    <x v="76"/>
    <x v="181"/>
    <s v="1473Rodrigo Ameri4"/>
    <m/>
    <m/>
    <m/>
    <x v="4"/>
    <s v="Control de correcto funcionamiento de circuito de correa poly-v. Cambiar correa poly-v. Dar ajuste según marcas. Service cambio de aceite y filtros. Control general del vehiculo. Control tren delantero. Cambiar bieleta de barra estabilizadora lado derecho. Cambiar varilla de aceite.   "/>
    <m/>
    <s v="Filtro gasoil"/>
    <s v="Barotto"/>
    <n v="3029.38"/>
    <m/>
    <n v="1.9048848279185839"/>
    <n v="1"/>
    <n v="8800"/>
    <n v="8800"/>
    <m/>
    <m/>
    <n v="0"/>
    <n v="51000"/>
    <n v="3029.38"/>
    <n v="0"/>
    <n v="0"/>
    <n v="0"/>
    <n v="0"/>
  </r>
  <r>
    <x v="275"/>
    <n v="5"/>
    <x v="76"/>
    <x v="181"/>
    <s v="1473Rodrigo Ameri5"/>
    <m/>
    <m/>
    <m/>
    <x v="4"/>
    <s v="Control de correcto funcionamiento de circuito de correa poly-v. Cambiar correa poly-v. Dar ajuste según marcas. Service cambio de aceite y filtros. Control general del vehiculo. Control tren delantero. Cambiar bieleta de barra estabilizadora lado derecho. Cambiar varilla de aceite.    "/>
    <m/>
    <s v="Correa poly-v"/>
    <s v="Rep Serrano"/>
    <n v="14852"/>
    <m/>
    <n v="0.26582278481012656"/>
    <n v="1"/>
    <n v="18800"/>
    <n v="18800"/>
    <m/>
    <m/>
    <n v="0"/>
    <n v="51000"/>
    <n v="14852"/>
    <n v="0"/>
    <n v="0"/>
    <n v="0"/>
    <n v="0"/>
  </r>
  <r>
    <x v="275"/>
    <n v="6"/>
    <x v="76"/>
    <x v="181"/>
    <s v="1473Rodrigo Ameri6"/>
    <m/>
    <m/>
    <m/>
    <x v="4"/>
    <s v="Control de correcto funcionamiento de circuito de correa poly-v. Cambiar correa poly-v. Dar ajuste según marcas. Service cambio de aceite y filtros. Control general del vehiculo. Control tren delantero. Cambiar bieleta de barra estabilizadora lado derecho. Cambiar varilla de aceite.     "/>
    <m/>
    <s v="Bieleta de barra estabilizadora l/derecho"/>
    <s v="Taller"/>
    <n v="9280"/>
    <m/>
    <n v="0.25"/>
    <n v="1"/>
    <n v="11600"/>
    <n v="11600"/>
    <m/>
    <m/>
    <n v="0"/>
    <n v="51000"/>
    <n v="9280"/>
    <n v="0"/>
    <n v="0"/>
    <n v="0"/>
    <n v="0"/>
  </r>
  <r>
    <x v="276"/>
    <n v="1"/>
    <x v="77"/>
    <x v="182"/>
    <s v="1474Morales Ariel1"/>
    <s v="JPN619"/>
    <s v="W Boyage"/>
    <n v="168937"/>
    <x v="528"/>
    <s v="Service completo. Cambio de aceite y filtros. Cambio de bujias. Rotacion de cubiertas."/>
    <s v="Walter"/>
    <s v="Kit de bujias bosch"/>
    <s v="Taller"/>
    <n v="4640"/>
    <s v="Service"/>
    <n v="0.25"/>
    <n v="4"/>
    <n v="5800"/>
    <n v="23200"/>
    <n v="1"/>
    <n v="48000"/>
    <n v="48000"/>
    <n v="48000"/>
    <n v="18560"/>
    <n v="16632.71"/>
    <n v="56100"/>
    <n v="48000"/>
    <n v="104100"/>
  </r>
  <r>
    <x v="276"/>
    <n v="2"/>
    <x v="77"/>
    <x v="182"/>
    <s v="1474Morales Ariel2"/>
    <m/>
    <m/>
    <m/>
    <x v="4"/>
    <s v="Service completo. Cambio de aceite y filtros. Cambio de bujias. Rotacion de cubiertas. "/>
    <m/>
    <s v="Aceite 10w40"/>
    <s v="Taller"/>
    <n v="3700"/>
    <m/>
    <n v="0"/>
    <n v="4"/>
    <n v="3700"/>
    <n v="14800"/>
    <m/>
    <m/>
    <n v="0"/>
    <n v="48000"/>
    <n v="14800"/>
    <n v="0"/>
    <n v="0"/>
    <n v="0"/>
    <n v="0"/>
  </r>
  <r>
    <x v="276"/>
    <n v="3"/>
    <x v="77"/>
    <x v="182"/>
    <s v="1474Morales Ariel3"/>
    <m/>
    <m/>
    <m/>
    <x v="4"/>
    <s v="Service completo. Cambio de aceite y filtros. Cambio de bujias. Rotacion de cubiertas.  "/>
    <m/>
    <s v="Filtro de aire LX998"/>
    <s v="Taller"/>
    <n v="2155.6799999999998"/>
    <m/>
    <n v="1.5513990944852669"/>
    <n v="1"/>
    <n v="5500"/>
    <n v="5500"/>
    <m/>
    <m/>
    <n v="0"/>
    <n v="48000"/>
    <n v="2155.6799999999998"/>
    <n v="0"/>
    <n v="0"/>
    <n v="0"/>
    <n v="0"/>
  </r>
  <r>
    <x v="276"/>
    <n v="4"/>
    <x v="77"/>
    <x v="182"/>
    <s v="1474Morales Ariel4"/>
    <m/>
    <m/>
    <m/>
    <x v="4"/>
    <s v="Service completo. Cambio de aceite y filtros. Cambio de bujias. Rotacion de cubiertas.   "/>
    <m/>
    <s v="Filtro de aceite OC250"/>
    <s v="Taller"/>
    <n v="1752.31"/>
    <m/>
    <n v="1.5109712322591322"/>
    <n v="1"/>
    <n v="4400"/>
    <n v="4400"/>
    <m/>
    <m/>
    <n v="0"/>
    <n v="48000"/>
    <n v="1752.31"/>
    <n v="0"/>
    <n v="0"/>
    <n v="0"/>
    <n v="0"/>
  </r>
  <r>
    <x v="276"/>
    <n v="5"/>
    <x v="77"/>
    <x v="182"/>
    <s v="1474Morales Ariel5"/>
    <m/>
    <m/>
    <m/>
    <x v="4"/>
    <s v="Service completo. Cambio de aceite y filtros. Cambio de bujias. Rotacion de cubiertas.    "/>
    <m/>
    <s v="Filtro de nafta KL583"/>
    <s v="Taller"/>
    <n v="1649.49"/>
    <m/>
    <n v="1.5462415655748141"/>
    <n v="1"/>
    <n v="4200"/>
    <n v="4200"/>
    <m/>
    <m/>
    <n v="0"/>
    <n v="48000"/>
    <n v="1649.49"/>
    <n v="0"/>
    <n v="0"/>
    <n v="0"/>
    <n v="0"/>
  </r>
  <r>
    <x v="276"/>
    <n v="6"/>
    <x v="77"/>
    <x v="182"/>
    <s v="1474Morales Ariel6"/>
    <m/>
    <m/>
    <m/>
    <x v="4"/>
    <s v="Service completo. Cambio de aceite y filtros. Cambio de bujias. Rotacion de cubiertas.     "/>
    <m/>
    <s v="Filtro polen BGR35163"/>
    <s v="Taller"/>
    <n v="2735.23"/>
    <m/>
    <n v="0.46239987130881133"/>
    <n v="1"/>
    <n v="4000"/>
    <n v="4000"/>
    <m/>
    <m/>
    <n v="0"/>
    <n v="48000"/>
    <n v="2735.23"/>
    <n v="0"/>
    <n v="0"/>
    <n v="0"/>
    <n v="0"/>
  </r>
  <r>
    <x v="277"/>
    <n v="1"/>
    <x v="77"/>
    <x v="183"/>
    <s v="1475Jani Gigante1"/>
    <s v="IGP215"/>
    <s v="W Gol Trend"/>
    <n v="86296"/>
    <x v="529"/>
    <s v="Service completo. Cambio de aceite y filtros. Cambio de bujias. Reparacion de escobilla trasera."/>
    <s v="Emanuel"/>
    <s v="Aceite 10w40"/>
    <s v="Taller"/>
    <n v="3700"/>
    <s v="Service"/>
    <n v="0"/>
    <n v="4"/>
    <n v="3700"/>
    <n v="14800"/>
    <n v="1"/>
    <n v="48000"/>
    <n v="48000"/>
    <n v="48000"/>
    <n v="14800"/>
    <n v="17103.489999999998"/>
    <n v="56100"/>
    <n v="48000"/>
    <n v="104100"/>
  </r>
  <r>
    <x v="277"/>
    <n v="2"/>
    <x v="77"/>
    <x v="183"/>
    <s v="1475Jani Gigante2"/>
    <m/>
    <m/>
    <m/>
    <x v="4"/>
    <s v="Service completo. Cambio de aceite y filtros. Cambio de bujias. Reparacion de escobilla trasera. "/>
    <m/>
    <s v="Filtro de aire J3664PA"/>
    <s v="Taller"/>
    <n v="3029.38"/>
    <m/>
    <n v="0.8155530174491149"/>
    <n v="1"/>
    <n v="5500"/>
    <n v="5500"/>
    <m/>
    <m/>
    <n v="0"/>
    <n v="48000"/>
    <n v="3029.38"/>
    <n v="0"/>
    <n v="0"/>
    <n v="0"/>
    <n v="0"/>
  </r>
  <r>
    <x v="277"/>
    <n v="3"/>
    <x v="77"/>
    <x v="183"/>
    <s v="1475Jani Gigante3"/>
    <m/>
    <m/>
    <m/>
    <x v="4"/>
    <s v="Service completo. Cambio de aceite y filtros. Cambio de bujias. Reparacion de escobilla trasera.  "/>
    <m/>
    <s v="Filtro de aceite OC250"/>
    <s v="Taller"/>
    <n v="1752.31"/>
    <m/>
    <n v="1.5109712322591322"/>
    <n v="1"/>
    <n v="4400"/>
    <n v="4400"/>
    <m/>
    <m/>
    <n v="0"/>
    <n v="48000"/>
    <n v="1752.31"/>
    <n v="0"/>
    <n v="0"/>
    <n v="0"/>
    <n v="0"/>
  </r>
  <r>
    <x v="277"/>
    <n v="4"/>
    <x v="77"/>
    <x v="183"/>
    <s v="1475Jani Gigante4"/>
    <m/>
    <m/>
    <m/>
    <x v="4"/>
    <s v="Service completo. Cambio de aceite y filtros. Cambio de bujias. Reparacion de escobilla trasera.   "/>
    <m/>
    <s v="Filtro polen LA120"/>
    <s v="Taller"/>
    <n v="2332.31"/>
    <m/>
    <n v="0.7150378808991944"/>
    <n v="1"/>
    <n v="4000"/>
    <n v="4000"/>
    <m/>
    <m/>
    <n v="0"/>
    <n v="48000"/>
    <n v="2332.31"/>
    <n v="0"/>
    <n v="0"/>
    <n v="0"/>
    <n v="0"/>
  </r>
  <r>
    <x v="277"/>
    <n v="5"/>
    <x v="77"/>
    <x v="183"/>
    <s v="1475Jani Gigante5"/>
    <m/>
    <m/>
    <m/>
    <x v="4"/>
    <s v="Service completo. Cambio de aceite y filtros. Cambio de bujias. Reparacion de escobilla trasera.    "/>
    <m/>
    <s v="Filtro de nafta KL583"/>
    <s v="Taller"/>
    <n v="1649.49"/>
    <m/>
    <n v="1.5462415655748141"/>
    <n v="1"/>
    <n v="4200"/>
    <n v="4200"/>
    <m/>
    <m/>
    <n v="0"/>
    <n v="48000"/>
    <n v="1649.49"/>
    <n v="0"/>
    <n v="0"/>
    <n v="0"/>
    <n v="0"/>
  </r>
  <r>
    <x v="277"/>
    <n v="6"/>
    <x v="77"/>
    <x v="183"/>
    <s v="1475Jani Gigante6"/>
    <m/>
    <m/>
    <m/>
    <x v="4"/>
    <s v="Service completo. Cambio de aceite y filtros. Cambio de bujias. Reparacion de escobilla trasera.     "/>
    <m/>
    <s v="Kit de bujias bosch"/>
    <s v="Taller"/>
    <n v="4640"/>
    <m/>
    <n v="0.25"/>
    <n v="4"/>
    <n v="5800"/>
    <n v="23200"/>
    <m/>
    <m/>
    <n v="0"/>
    <n v="48000"/>
    <n v="18560"/>
    <n v="0"/>
    <n v="0"/>
    <n v="0"/>
    <n v="0"/>
  </r>
  <r>
    <x v="278"/>
    <n v="1"/>
    <x v="78"/>
    <x v="184"/>
    <s v="1476Tato Echar1"/>
    <s v="LOB571"/>
    <s v="Fluence"/>
    <n v="152983"/>
    <x v="530"/>
    <s v="Desarmar suspensión de ambos lados. Cambiar ambos amortiguadores delanteros. Bajar cuna bajo motor. Cambiar bujes centrales de barra estabilizadora. Armado total. Cambiar bieleta lado acompañante."/>
    <s v="Emanuel - Pablo"/>
    <s v="Bujes de barra estabilizadora"/>
    <s v="Rep Serrano"/>
    <n v="5161.8600000000006"/>
    <s v="Otros"/>
    <n v="0.26582278481012644"/>
    <n v="2"/>
    <n v="6534"/>
    <n v="13068"/>
    <n v="1"/>
    <n v="55000"/>
    <n v="55000"/>
    <n v="55000"/>
    <n v="10323.720000000001"/>
    <n v="63321.86"/>
    <n v="145768"/>
    <n v="55000"/>
    <n v="200768"/>
  </r>
  <r>
    <x v="278"/>
    <n v="2"/>
    <x v="78"/>
    <x v="184"/>
    <s v="1476Tato Echar2"/>
    <m/>
    <m/>
    <m/>
    <x v="4"/>
    <s v="Desarmar suspensión de ambos lados. Cambiar ambos amortiguadores delanteros. Bajar cuna bajo motor. Cambiar bujes centrales de barra estabilizadora. Armado total. Cambiar bieleta lado acompañante. "/>
    <m/>
    <s v="Amortiguadores corven"/>
    <s v="Taller"/>
    <n v="48000"/>
    <m/>
    <n v="0.25"/>
    <n v="2"/>
    <n v="60000"/>
    <n v="120000"/>
    <m/>
    <m/>
    <n v="0"/>
    <n v="55000"/>
    <n v="96000"/>
    <n v="0"/>
    <n v="0"/>
    <n v="0"/>
    <n v="0"/>
  </r>
  <r>
    <x v="278"/>
    <n v="3"/>
    <x v="78"/>
    <x v="184"/>
    <s v="1476Tato Echar3"/>
    <m/>
    <m/>
    <m/>
    <x v="4"/>
    <s v="Desarmar suspensión de ambos lados. Cambiar ambos amortiguadores delanteros. Bajar cuna bajo motor. Cambiar bujes centrales de barra estabilizadora. Armado total. Cambiar bieleta lado acompañante.  "/>
    <m/>
    <s v="Bieleta 700083"/>
    <s v="Taller"/>
    <n v="10160"/>
    <m/>
    <n v="0.25"/>
    <n v="1"/>
    <n v="12700"/>
    <n v="12700"/>
    <m/>
    <m/>
    <n v="0"/>
    <n v="55000"/>
    <n v="10160"/>
    <n v="0"/>
    <n v="0"/>
    <n v="0"/>
    <n v="0"/>
  </r>
  <r>
    <x v="279"/>
    <n v="1"/>
    <x v="79"/>
    <x v="185"/>
    <s v="1477Carlos Giorgis1"/>
    <s v="AA516SF"/>
    <s v="Ford Ranger"/>
    <n v="180039"/>
    <x v="531"/>
    <s v="Sacar caja de velocidad y placa de disco. Limpieza completa de los mismos. Cambiar crapodina. Armado total."/>
    <s v="Emanuel"/>
    <s v="Crapodina de embrague"/>
    <s v="Barotto"/>
    <n v="152000"/>
    <s v="Otros"/>
    <n v="0.25"/>
    <n v="1"/>
    <n v="190000"/>
    <n v="190000"/>
    <n v="1"/>
    <n v="110000"/>
    <n v="110000"/>
    <n v="110000"/>
    <n v="152000"/>
    <n v="152000"/>
    <n v="190000"/>
    <n v="110000"/>
    <n v="300000"/>
  </r>
  <r>
    <x v="279"/>
    <n v="2"/>
    <x v="79"/>
    <x v="185"/>
    <s v="1477Carlos Giorgis2"/>
    <m/>
    <m/>
    <m/>
    <x v="4"/>
    <s v="Sacar caja de velocidad y placa de disco. Limpieza completa de los mismos. Cambiar crapodina. Armado total. "/>
    <m/>
    <m/>
    <m/>
    <m/>
    <m/>
    <m/>
    <m/>
    <m/>
    <n v="0"/>
    <m/>
    <m/>
    <n v="0"/>
    <n v="110000"/>
    <n v="0"/>
    <n v="0"/>
    <n v="0"/>
    <n v="0"/>
    <n v="0"/>
  </r>
  <r>
    <x v="280"/>
    <n v="1"/>
    <x v="79"/>
    <x v="43"/>
    <s v="1478Castro Martin1"/>
    <s v="OIF372"/>
    <s v="Peugeot 308"/>
    <n v="117624"/>
    <x v="532"/>
    <s v="Cambiar cuerpo de termostato completo. Completar liquido refrigerante. Purgar circuito de refrigeracion. Prueba de temperatura y perdidas de refrigerante. Auxilio."/>
    <s v="Cristian"/>
    <s v="Termostato completo"/>
    <s v="Rep Serrano"/>
    <n v="14338.5"/>
    <s v="Otros"/>
    <n v="0.26582278481012656"/>
    <n v="1"/>
    <n v="18150"/>
    <n v="18150"/>
    <n v="1"/>
    <n v="25000"/>
    <n v="25000"/>
    <n v="25000"/>
    <n v="14338.5"/>
    <n v="14338.5"/>
    <n v="18150"/>
    <n v="25000"/>
    <n v="43150"/>
  </r>
  <r>
    <x v="280"/>
    <n v="2"/>
    <x v="79"/>
    <x v="43"/>
    <s v="1478Castro Martin2"/>
    <m/>
    <m/>
    <m/>
    <x v="4"/>
    <s v="Cambiar cuerpo de termostato completo. Completar liquido refrigerante. Purgar circuito de refrigeracion. Prueba de temperatura y perdidas de refrigerante. Auxilio. "/>
    <m/>
    <m/>
    <m/>
    <m/>
    <m/>
    <m/>
    <m/>
    <m/>
    <n v="0"/>
    <m/>
    <m/>
    <n v="0"/>
    <n v="25000"/>
    <n v="0"/>
    <n v="0"/>
    <n v="0"/>
    <n v="0"/>
    <n v="0"/>
  </r>
  <r>
    <x v="281"/>
    <n v="1"/>
    <x v="79"/>
    <x v="185"/>
    <s v="1479Carlos Giorgis1"/>
    <s v="ENW408"/>
    <s v="Ford Fiesta Max"/>
    <n v="86467"/>
    <x v="533"/>
    <s v="Cambiar cuerpo de termostato completo. Completar liquido refrigerante. Purgar circuito de refrigeracion. "/>
    <s v="Emanuel"/>
    <s v="Cuerpo de termostato completo"/>
    <s v="Rep Serrano"/>
    <n v="21093"/>
    <s v="Otros"/>
    <n v="0.26582278481012656"/>
    <n v="1"/>
    <n v="26700"/>
    <n v="26700"/>
    <n v="1"/>
    <n v="20000"/>
    <n v="20000"/>
    <n v="20000"/>
    <n v="21093"/>
    <n v="27093"/>
    <n v="39900"/>
    <n v="20000"/>
    <n v="59900"/>
  </r>
  <r>
    <x v="281"/>
    <n v="2"/>
    <x v="79"/>
    <x v="185"/>
    <s v="1479Carlos Giorgis2"/>
    <m/>
    <m/>
    <m/>
    <x v="4"/>
    <s v="Cambiar cuerpo de termostato completo. Completar liquido refrigerante. Purgar circuito de refrigeracion.  "/>
    <m/>
    <s v="Liquido refrigerante"/>
    <s v="Taller"/>
    <n v="4800"/>
    <m/>
    <n v="0"/>
    <n v="1.5"/>
    <n v="4800"/>
    <n v="7200"/>
    <m/>
    <m/>
    <n v="0"/>
    <n v="20000"/>
    <n v="7200"/>
    <n v="0"/>
    <n v="0"/>
    <n v="0"/>
    <n v="0"/>
  </r>
  <r>
    <x v="281"/>
    <n v="3"/>
    <x v="79"/>
    <x v="185"/>
    <s v="1479Carlos Giorgis3"/>
    <m/>
    <m/>
    <m/>
    <x v="4"/>
    <s v="Cambiar cuerpo de termostato completo. Completar liquido refrigerante. Purgar circuito de refrigeracion.   "/>
    <m/>
    <s v="Agua destilada"/>
    <s v="Taller"/>
    <n v="1200"/>
    <m/>
    <n v="0"/>
    <n v="5"/>
    <n v="1200"/>
    <n v="6000"/>
    <m/>
    <m/>
    <n v="0"/>
    <n v="20000"/>
    <n v="6000"/>
    <n v="0"/>
    <n v="0"/>
    <n v="0"/>
    <n v="0"/>
  </r>
  <r>
    <x v="282"/>
    <n v="1"/>
    <x v="80"/>
    <x v="1"/>
    <s v="1480Transporte Palloni1"/>
    <s v="AB127DV"/>
    <s v="Renault Kangoo"/>
    <n v="567976"/>
    <x v="534"/>
    <s v="Control tren delantero. Sacar chapon bajo motor. Lavado del mismo. Desarmar suspension lado izquierdo. Sacar semieje. Reparar con bolillero reten y fuelle lado caja nuevo. Trasbasado de aceite de caja. Completar nivel. Colocar arandelas espaciadoras en selector de cambios (dar ajustes a cambios)."/>
    <s v="Emanuel"/>
    <s v="Aceite caja de velocidad "/>
    <s v="Taller"/>
    <n v="3800"/>
    <s v="Otros"/>
    <n v="0"/>
    <n v="2"/>
    <n v="3800"/>
    <n v="7600"/>
    <n v="1"/>
    <n v="21000"/>
    <n v="21000"/>
    <n v="21000"/>
    <n v="7600"/>
    <n v="3960"/>
    <n v="8000"/>
    <n v="21000"/>
    <n v="29000"/>
  </r>
  <r>
    <x v="282"/>
    <n v="2"/>
    <x v="80"/>
    <x v="1"/>
    <s v="1480Transporte Palloni2"/>
    <m/>
    <m/>
    <m/>
    <x v="4"/>
    <s v="Control tren delantero. Sacar chapon bajo motor. Lavado del mismo. Desarmar suspension lado izquierdo. Sacar semieje. Reparar con bolillero reten y fuelle lado caja nuevo. Trasbasado de aceite de caja. Completar nivel. Colocar arandelas espaciadoras en selector de cambios (dar ajustes a cambios). "/>
    <m/>
    <s v="Arandelas espaciadoras"/>
    <s v="Taller"/>
    <n v="160"/>
    <m/>
    <n v="0.25"/>
    <n v="2"/>
    <n v="200"/>
    <n v="400"/>
    <m/>
    <m/>
    <n v="0"/>
    <n v="21000"/>
    <n v="320"/>
    <n v="0"/>
    <n v="0"/>
    <n v="0"/>
    <n v="0"/>
  </r>
  <r>
    <x v="283"/>
    <n v="1"/>
    <x v="81"/>
    <x v="186"/>
    <s v="1481Jorge Acotto1"/>
    <s v="RRK404"/>
    <s v="Fiat 147"/>
    <m/>
    <x v="535"/>
    <s v="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s v="Pablo"/>
    <s v="Cremallera fiat uno/duna "/>
    <s v="Cliente"/>
    <n v="0"/>
    <s v="Otros"/>
    <n v="0"/>
    <m/>
    <m/>
    <n v="0"/>
    <n v="1"/>
    <n v="60000"/>
    <n v="60000"/>
    <n v="60000"/>
    <n v="0"/>
    <n v="7120"/>
    <n v="5000"/>
    <n v="60000"/>
    <n v="65000"/>
  </r>
  <r>
    <x v="283"/>
    <n v="2"/>
    <x v="81"/>
    <x v="186"/>
    <s v="1481Jorge Acotto2"/>
    <m/>
    <m/>
    <m/>
    <x v="4"/>
    <s v="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
    <m/>
    <s v="Extremos de 14mm"/>
    <s v="Cliente"/>
    <n v="0"/>
    <m/>
    <n v="0"/>
    <m/>
    <m/>
    <n v="0"/>
    <m/>
    <m/>
    <n v="0"/>
    <n v="60000"/>
    <n v="0"/>
    <n v="0"/>
    <n v="0"/>
    <n v="0"/>
    <n v="0"/>
  </r>
  <r>
    <x v="283"/>
    <n v="3"/>
    <x v="81"/>
    <x v="186"/>
    <s v="1481Jorge Acotto3"/>
    <m/>
    <m/>
    <m/>
    <x v="4"/>
    <s v="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
    <m/>
    <s v="Junta homocinetica SKF"/>
    <s v="Cliente"/>
    <n v="0"/>
    <m/>
    <n v="0"/>
    <m/>
    <m/>
    <n v="0"/>
    <m/>
    <m/>
    <n v="0"/>
    <n v="60000"/>
    <n v="0"/>
    <n v="0"/>
    <n v="0"/>
    <n v="0"/>
    <n v="0"/>
  </r>
  <r>
    <x v="283"/>
    <n v="4"/>
    <x v="81"/>
    <x v="186"/>
    <s v="1481Jorge Acotto4"/>
    <m/>
    <m/>
    <m/>
    <x v="4"/>
    <s v="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
    <m/>
    <s v="Sellos de deposito liquido de frenos"/>
    <s v="Taller"/>
    <n v="400"/>
    <m/>
    <n v="0.25"/>
    <n v="2"/>
    <n v="500"/>
    <n v="1000"/>
    <m/>
    <m/>
    <n v="0"/>
    <n v="60000"/>
    <n v="800"/>
    <n v="0"/>
    <n v="0"/>
    <n v="0"/>
    <n v="0"/>
  </r>
  <r>
    <x v="283"/>
    <n v="5"/>
    <x v="81"/>
    <x v="186"/>
    <s v="1481Jorge Acotto5"/>
    <m/>
    <m/>
    <m/>
    <x v="4"/>
    <s v="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
    <m/>
    <s v="Liquido de frenos Total HBF"/>
    <s v="Taller"/>
    <n v="5440"/>
    <m/>
    <n v="0.25"/>
    <n v="0.25"/>
    <n v="6800"/>
    <n v="1700"/>
    <m/>
    <m/>
    <n v="0"/>
    <n v="60000"/>
    <n v="1360"/>
    <n v="0"/>
    <n v="0"/>
    <n v="0"/>
    <n v="0"/>
  </r>
  <r>
    <x v="283"/>
    <n v="6"/>
    <x v="81"/>
    <x v="186"/>
    <s v="1481Jorge Acotto6"/>
    <m/>
    <m/>
    <m/>
    <x v="4"/>
    <s v="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
    <m/>
    <s v="Bulones 10x60 con tuercas"/>
    <s v="Taller"/>
    <n v="560"/>
    <m/>
    <n v="0.25"/>
    <n v="2"/>
    <n v="700"/>
    <n v="1400"/>
    <m/>
    <m/>
    <n v="0"/>
    <n v="60000"/>
    <n v="1120"/>
    <n v="0"/>
    <n v="0"/>
    <n v="0"/>
    <n v="0"/>
  </r>
  <r>
    <x v="283"/>
    <n v="7"/>
    <x v="81"/>
    <x v="186"/>
    <s v="1481Jorge Acotto7"/>
    <m/>
    <m/>
    <m/>
    <x v="4"/>
    <s v="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
    <m/>
    <s v="Diafragma bomba de pique"/>
    <s v="Cliente "/>
    <n v="0"/>
    <m/>
    <n v="0"/>
    <m/>
    <m/>
    <n v="0"/>
    <m/>
    <m/>
    <n v="0"/>
    <n v="60000"/>
    <n v="0"/>
    <n v="0"/>
    <n v="0"/>
    <n v="0"/>
    <n v="0"/>
  </r>
  <r>
    <x v="283"/>
    <n v="8"/>
    <x v="81"/>
    <x v="186"/>
    <s v="1481Jorge Acotto8"/>
    <m/>
    <m/>
    <m/>
    <x v="4"/>
    <s v="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
    <m/>
    <s v="Junta de tapa de carburador"/>
    <s v="Taller"/>
    <n v="320"/>
    <m/>
    <n v="0.25"/>
    <n v="1"/>
    <n v="400"/>
    <n v="400"/>
    <m/>
    <m/>
    <n v="0"/>
    <n v="60000"/>
    <n v="320"/>
    <n v="0"/>
    <n v="0"/>
    <n v="0"/>
    <n v="0"/>
  </r>
  <r>
    <x v="283"/>
    <n v="9"/>
    <x v="81"/>
    <x v="186"/>
    <s v="1481Jorge Acotto9"/>
    <m/>
    <m/>
    <m/>
    <x v="4"/>
    <s v="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
    <m/>
    <s v="Abrazadera d8/12mm"/>
    <s v="Taller"/>
    <n v="400"/>
    <m/>
    <n v="0.25"/>
    <n v="1"/>
    <n v="500"/>
    <n v="500"/>
    <m/>
    <m/>
    <n v="0"/>
    <n v="60000"/>
    <n v="400"/>
    <n v="0"/>
    <n v="0"/>
    <n v="0"/>
    <n v="0"/>
  </r>
  <r>
    <x v="284"/>
    <n v="1"/>
    <x v="81"/>
    <x v="187"/>
    <s v="1482Juan Barral1"/>
    <s v="AB767DM"/>
    <s v="Peugeot 308"/>
    <n v="62880"/>
    <x v="477"/>
    <s v="Recambio de amortiguadores traseros."/>
    <s v="Emanuel"/>
    <s v="Amortiguadores traseros"/>
    <s v="Cliente"/>
    <n v="0"/>
    <s v="Otros"/>
    <n v="0"/>
    <m/>
    <m/>
    <n v="0"/>
    <n v="1"/>
    <n v="18000"/>
    <n v="18000"/>
    <n v="18000"/>
    <n v="0"/>
    <n v="0"/>
    <n v="0"/>
    <n v="18000"/>
    <n v="18000"/>
  </r>
  <r>
    <x v="284"/>
    <n v="2"/>
    <x v="81"/>
    <x v="187"/>
    <s v="1482Juan Barral2"/>
    <m/>
    <m/>
    <m/>
    <x v="4"/>
    <s v="Recambio de amortiguadores traseros. "/>
    <m/>
    <m/>
    <m/>
    <m/>
    <m/>
    <m/>
    <m/>
    <m/>
    <n v="0"/>
    <m/>
    <m/>
    <n v="0"/>
    <n v="18000"/>
    <n v="0"/>
    <n v="0"/>
    <n v="0"/>
    <n v="0"/>
    <n v="0"/>
  </r>
  <r>
    <x v="285"/>
    <n v="1"/>
    <x v="81"/>
    <x v="1"/>
    <s v="1483Transporte Palloni1"/>
    <s v="NHL703"/>
    <s v="Renault Kangoo"/>
    <n v="571837"/>
    <x v="536"/>
    <s v="Recambio de torrington en eje trasero. Service cambio de aceite y filtros. Cambio ambas lamparas de posicion."/>
    <s v="Cristian - Emanuel"/>
    <s v="Filtro de aire Hasting"/>
    <s v="Cliente"/>
    <n v="0"/>
    <s v="Otros"/>
    <n v="0"/>
    <m/>
    <m/>
    <n v="0"/>
    <n v="1"/>
    <n v="42000"/>
    <n v="42000"/>
    <n v="42000"/>
    <n v="0"/>
    <n v="0"/>
    <n v="0"/>
    <n v="42000"/>
    <n v="42000"/>
  </r>
  <r>
    <x v="285"/>
    <n v="2"/>
    <x v="81"/>
    <x v="1"/>
    <s v="1483Transporte Palloni2"/>
    <m/>
    <m/>
    <m/>
    <x v="4"/>
    <s v="Recambio de torrington en eje trasero. Service cambio de aceite y filtros. Cambio ambas lamparas de posicion. "/>
    <m/>
    <s v="Filtro de aceite Hasting"/>
    <s v="Cliente"/>
    <n v="0"/>
    <m/>
    <n v="0"/>
    <m/>
    <m/>
    <n v="0"/>
    <m/>
    <m/>
    <n v="0"/>
    <n v="42000"/>
    <n v="0"/>
    <n v="0"/>
    <n v="0"/>
    <n v="0"/>
    <n v="0"/>
  </r>
  <r>
    <x v="285"/>
    <n v="3"/>
    <x v="81"/>
    <x v="1"/>
    <s v="1483Transporte Palloni3"/>
    <m/>
    <m/>
    <m/>
    <x v="4"/>
    <s v="Recambio de torrington en eje trasero. Service cambio de aceite y filtros. Cambio ambas lamparas de posicion.  "/>
    <m/>
    <s v="Kit de rodamientos eje trasero"/>
    <s v="Cliente"/>
    <n v="0"/>
    <m/>
    <n v="0"/>
    <m/>
    <m/>
    <n v="0"/>
    <m/>
    <m/>
    <n v="0"/>
    <n v="42000"/>
    <n v="0"/>
    <n v="0"/>
    <n v="0"/>
    <n v="0"/>
    <n v="0"/>
  </r>
  <r>
    <x v="285"/>
    <n v="4"/>
    <x v="81"/>
    <x v="1"/>
    <s v="1483Transporte Palloni4"/>
    <m/>
    <m/>
    <m/>
    <x v="4"/>
    <s v="Recambio de torrington en eje trasero. Service cambio de aceite y filtros. Cambio ambas lamparas de posicion.   "/>
    <m/>
    <s v="Aceite"/>
    <s v="Cliente"/>
    <n v="0"/>
    <m/>
    <n v="0"/>
    <m/>
    <m/>
    <n v="0"/>
    <m/>
    <m/>
    <n v="0"/>
    <n v="42000"/>
    <n v="0"/>
    <n v="0"/>
    <n v="0"/>
    <n v="0"/>
    <n v="0"/>
  </r>
  <r>
    <x v="285"/>
    <n v="5"/>
    <x v="81"/>
    <x v="1"/>
    <s v="1483Transporte Palloni5"/>
    <m/>
    <m/>
    <m/>
    <x v="4"/>
    <s v="Recambio de torrington en eje trasero. Service cambio de aceite y filtros. Cambio ambas lamparas de posicion.    "/>
    <m/>
    <s v="Lamparas de posicion"/>
    <s v="Taller"/>
    <n v="0"/>
    <m/>
    <m/>
    <m/>
    <m/>
    <n v="0"/>
    <m/>
    <m/>
    <n v="0"/>
    <n v="42000"/>
    <n v="0"/>
    <n v="0"/>
    <n v="0"/>
    <n v="0"/>
    <n v="0"/>
  </r>
  <r>
    <x v="286"/>
    <n v="1"/>
    <x v="82"/>
    <x v="188"/>
    <s v="1484Monica Schmall1"/>
    <s v="GRW751"/>
    <s v="Ford Ka"/>
    <m/>
    <x v="537"/>
    <s v="Cambiar correa poly-v. Auxilio. Control de poleas"/>
    <s v="Cristian"/>
    <s v="Correa poly-v "/>
    <s v="Ferrando"/>
    <n v="19360"/>
    <s v="Otros"/>
    <n v="0.25"/>
    <n v="1"/>
    <n v="24200"/>
    <n v="24200"/>
    <n v="1"/>
    <n v="15000"/>
    <n v="15000"/>
    <n v="15000"/>
    <n v="19360"/>
    <n v="19360"/>
    <n v="24200"/>
    <n v="15000"/>
    <n v="39200"/>
  </r>
  <r>
    <x v="286"/>
    <n v="2"/>
    <x v="82"/>
    <x v="188"/>
    <s v="1484Monica Schmall2"/>
    <m/>
    <m/>
    <m/>
    <x v="4"/>
    <s v="Cambiar correa poly-v. Auxilio. Control de poleas "/>
    <m/>
    <m/>
    <m/>
    <m/>
    <m/>
    <m/>
    <m/>
    <m/>
    <n v="0"/>
    <m/>
    <m/>
    <n v="0"/>
    <n v="15000"/>
    <n v="0"/>
    <n v="0"/>
    <n v="0"/>
    <n v="0"/>
    <n v="0"/>
  </r>
  <r>
    <x v="287"/>
    <n v="1"/>
    <x v="82"/>
    <x v="189"/>
    <s v="1485Gustavo Lang1"/>
    <s v="AF172OT"/>
    <s v="Ford Ranger"/>
    <m/>
    <x v="538"/>
    <s v="Sacar y colocar burro de arranque."/>
    <s v="Emanuel"/>
    <m/>
    <m/>
    <m/>
    <s v="Otros"/>
    <m/>
    <m/>
    <m/>
    <n v="0"/>
    <n v="1"/>
    <n v="14.5"/>
    <n v="14.5"/>
    <n v="14.5"/>
    <n v="0"/>
    <n v="0"/>
    <n v="0"/>
    <n v="14.5"/>
    <n v="14.5"/>
  </r>
  <r>
    <x v="287"/>
    <n v="2"/>
    <x v="82"/>
    <x v="189"/>
    <s v="1485Gustavo Lang2"/>
    <m/>
    <m/>
    <m/>
    <x v="4"/>
    <s v="Sacar y colocar burro de arranque. "/>
    <m/>
    <m/>
    <m/>
    <m/>
    <m/>
    <m/>
    <m/>
    <m/>
    <n v="0"/>
    <m/>
    <m/>
    <n v="0"/>
    <n v="14.5"/>
    <n v="0"/>
    <n v="0"/>
    <n v="0"/>
    <n v="0"/>
    <n v="0"/>
  </r>
  <r>
    <x v="288"/>
    <n v="1"/>
    <x v="82"/>
    <x v="52"/>
    <s v="1486Municipalidad Laboulaye1"/>
    <s v="AD310CN"/>
    <s v="Gol Trend"/>
    <n v="47340"/>
    <x v="539"/>
    <s v="Cambiar bieleta de barra estabilizadora lado derecho. Control tren de alineacion."/>
    <s v="Cristian"/>
    <s v="Bieleta de barra estabilizadora"/>
    <s v="Barotto"/>
    <n v="0"/>
    <s v="Otros"/>
    <m/>
    <n v="1"/>
    <n v="0"/>
    <n v="0"/>
    <n v="1"/>
    <n v="20000"/>
    <n v="20000"/>
    <n v="20000"/>
    <n v="0"/>
    <n v="0"/>
    <n v="0"/>
    <n v="20000"/>
    <n v="20000"/>
  </r>
  <r>
    <x v="288"/>
    <n v="2"/>
    <x v="82"/>
    <x v="52"/>
    <s v="1486Municipalidad Laboulaye2"/>
    <m/>
    <m/>
    <m/>
    <x v="4"/>
    <s v="Cambiar bieleta de barra estabilizadora lado derecho. Control tren de alineacion. "/>
    <m/>
    <m/>
    <m/>
    <m/>
    <m/>
    <m/>
    <m/>
    <m/>
    <n v="0"/>
    <m/>
    <m/>
    <n v="0"/>
    <n v="20000"/>
    <n v="0"/>
    <n v="0"/>
    <n v="0"/>
    <n v="0"/>
    <n v="0"/>
  </r>
  <r>
    <x v="289"/>
    <n v="1"/>
    <x v="82"/>
    <x v="190"/>
    <s v="1487Cristian Dondena1"/>
    <s v="CVB254"/>
    <s v="Corsa"/>
    <m/>
    <x v="540"/>
    <s v="Control de perdidas de aceite. Cambiar bulbo de presion de aceite. Controlar bobina de encendido, buias y cables de bujias. Cambiar cables de bujias. Cambiar bomba de freno, liquido de freno y purgar."/>
    <s v="Cristian"/>
    <s v="Bulbo de presion de aceite"/>
    <s v="Ferrando"/>
    <n v="3840"/>
    <s v="Otros"/>
    <n v="0.25"/>
    <n v="1"/>
    <n v="4800"/>
    <n v="4800"/>
    <n v="1"/>
    <n v="45000"/>
    <n v="45000"/>
    <n v="45000"/>
    <n v="3840"/>
    <n v="58240"/>
    <n v="72800"/>
    <n v="45000"/>
    <n v="117800"/>
  </r>
  <r>
    <x v="289"/>
    <n v="2"/>
    <x v="82"/>
    <x v="190"/>
    <s v="1487Cristian Dondena2"/>
    <m/>
    <m/>
    <m/>
    <x v="4"/>
    <s v="Control de perdidas de aceite. Cambiar bulbo de presion de aceite. Controlar bobina de encendido, buias y cables de bujias. Cambiar cables de bujias. Cambiar bomba de freno, liquido de freno y purgar. "/>
    <m/>
    <s v="Juego de cables de bujias"/>
    <s v="Taller"/>
    <n v="14560"/>
    <m/>
    <n v="0.25"/>
    <n v="1"/>
    <n v="18200"/>
    <n v="18200"/>
    <m/>
    <m/>
    <n v="0"/>
    <n v="45000"/>
    <n v="14560"/>
    <n v="0"/>
    <n v="0"/>
    <n v="0"/>
    <n v="0"/>
  </r>
  <r>
    <x v="289"/>
    <n v="3"/>
    <x v="82"/>
    <x v="190"/>
    <s v="1487Cristian Dondena3"/>
    <m/>
    <m/>
    <m/>
    <x v="4"/>
    <s v="Control de perdidas de aceite. Cambiar bulbo de presion de aceite. Controlar bobina de encendido, buias y cables de bujias. Cambiar cables de bujias. Cambiar bomba de freno, liquido de freno y purgar.  "/>
    <m/>
    <s v="Bomba de freno"/>
    <s v="Aldo repuestos"/>
    <n v="39840"/>
    <m/>
    <n v="0.25"/>
    <n v="1"/>
    <n v="49800"/>
    <n v="49800"/>
    <m/>
    <m/>
    <n v="0"/>
    <n v="45000"/>
    <n v="39840"/>
    <n v="0"/>
    <n v="0"/>
    <n v="0"/>
    <n v="0"/>
  </r>
  <r>
    <x v="290"/>
    <n v="1"/>
    <x v="82"/>
    <x v="176"/>
    <s v="1488Fernandez Martin1"/>
    <s v="AB996UU"/>
    <s v="Eco Sport motor Dragon"/>
    <n v="55195"/>
    <x v="541"/>
    <s v="Service completo. Cambio de aceite y filtros. Control general del vehiculo."/>
    <s v="Emanuel"/>
    <s v="Aceite motorcraft 5w30"/>
    <s v="taller"/>
    <n v="6250"/>
    <s v="Service"/>
    <n v="0"/>
    <n v="4"/>
    <n v="6250"/>
    <n v="25000"/>
    <n v="1"/>
    <n v="44100"/>
    <n v="44100"/>
    <n v="44100"/>
    <n v="25000"/>
    <n v="15259.98"/>
    <n v="45800"/>
    <n v="44100"/>
    <n v="89900"/>
  </r>
  <r>
    <x v="290"/>
    <n v="2"/>
    <x v="82"/>
    <x v="176"/>
    <s v="1488Fernandez Martin2"/>
    <m/>
    <m/>
    <m/>
    <x v="4"/>
    <s v="Service completo. Cambio de aceite y filtros. Control general del vehiculo. "/>
    <m/>
    <s v="Filtro de aceite OC235"/>
    <s v="taller"/>
    <n v="1595.88"/>
    <m/>
    <n v="1.7570995312930795"/>
    <n v="1"/>
    <n v="4400"/>
    <n v="4400"/>
    <m/>
    <m/>
    <n v="0"/>
    <n v="44100"/>
    <n v="1595.88"/>
    <n v="0"/>
    <n v="0"/>
    <n v="0"/>
    <n v="0"/>
  </r>
  <r>
    <x v="290"/>
    <n v="3"/>
    <x v="82"/>
    <x v="176"/>
    <s v="1488Fernandez Martin3"/>
    <m/>
    <m/>
    <m/>
    <x v="4"/>
    <s v="Service completo. Cambio de aceite y filtros. Control general del vehiculo.  "/>
    <m/>
    <s v="Filtro de aire original Ford"/>
    <s v="taller"/>
    <n v="3029.38"/>
    <m/>
    <n v="1.5747842792914721"/>
    <n v="1"/>
    <n v="7800"/>
    <n v="7800"/>
    <m/>
    <m/>
    <n v="0"/>
    <n v="44100"/>
    <n v="3029.38"/>
    <n v="0"/>
    <n v="0"/>
    <n v="0"/>
    <n v="0"/>
  </r>
  <r>
    <x v="290"/>
    <n v="4"/>
    <x v="82"/>
    <x v="176"/>
    <s v="1488Fernandez Martin4"/>
    <m/>
    <m/>
    <m/>
    <x v="4"/>
    <s v="Service completo. Cambio de aceite y filtros. Control general del vehiculo.   "/>
    <m/>
    <s v="Filtro de nafta KL583"/>
    <s v="taller"/>
    <n v="1649.49"/>
    <m/>
    <n v="1.6674911639355197"/>
    <n v="1"/>
    <n v="4400"/>
    <n v="4400"/>
    <m/>
    <m/>
    <n v="0"/>
    <n v="44100"/>
    <n v="1649.49"/>
    <n v="0"/>
    <n v="0"/>
    <n v="0"/>
    <n v="0"/>
  </r>
  <r>
    <x v="290"/>
    <n v="5"/>
    <x v="82"/>
    <x v="176"/>
    <s v="1488Fernandez Martin5"/>
    <m/>
    <m/>
    <m/>
    <x v="4"/>
    <s v="Service completo. Cambio de aceite y filtros. Control general del vehiculo.    "/>
    <m/>
    <s v="Filtro polen HK258"/>
    <s v="taller"/>
    <n v="2735.23"/>
    <m/>
    <n v="0.53551986487425185"/>
    <n v="1"/>
    <n v="4200"/>
    <n v="4200"/>
    <m/>
    <m/>
    <n v="0"/>
    <n v="44100"/>
    <n v="2735.23"/>
    <n v="0"/>
    <n v="0"/>
    <n v="0"/>
    <n v="0"/>
  </r>
  <r>
    <x v="291"/>
    <n v="1"/>
    <x v="83"/>
    <x v="191"/>
    <s v="1489Martinez Fermin1"/>
    <s v="AC253OR"/>
    <s v="Peugeot 308"/>
    <n v="111543"/>
    <x v="542"/>
    <s v="Service completo. Cambio de aceite y filtros. Rotacion de ruedas. Recambio de correa poly-v."/>
    <s v="Pablo"/>
    <s v="Filtro de aire Mahle LX 1451"/>
    <m/>
    <n v="2928.13"/>
    <s v="Service"/>
    <n v="1.5272101990007274"/>
    <n v="1"/>
    <n v="7400"/>
    <n v="7400"/>
    <n v="1"/>
    <n v="50000"/>
    <n v="50000"/>
    <n v="50000"/>
    <n v="2928.13"/>
    <n v="29275.68"/>
    <n v="53740"/>
    <n v="50000"/>
    <n v="103740"/>
  </r>
  <r>
    <x v="291"/>
    <n v="2"/>
    <x v="83"/>
    <x v="191"/>
    <s v="1489Martinez Fermin2"/>
    <m/>
    <m/>
    <m/>
    <x v="4"/>
    <s v="Service completo. Cambio de aceite y filtros. Rotacion de ruedas. Recambio de correa poly-v. "/>
    <m/>
    <s v="Filtro habitaculo HK359"/>
    <m/>
    <n v="2735.23"/>
    <m/>
    <n v="0.60863985843969248"/>
    <n v="1"/>
    <n v="4400"/>
    <n v="4400"/>
    <m/>
    <m/>
    <n v="0"/>
    <n v="50000"/>
    <n v="2735.23"/>
    <n v="0"/>
    <n v="0"/>
    <n v="0"/>
    <n v="0"/>
  </r>
  <r>
    <x v="291"/>
    <n v="3"/>
    <x v="83"/>
    <x v="191"/>
    <s v="1489Martinez Fermin3"/>
    <m/>
    <m/>
    <m/>
    <x v="4"/>
    <s v="Service completo. Cambio de aceite y filtros. Rotacion de ruedas. Recambio de correa poly-v.  "/>
    <m/>
    <s v="Filtro combustible Mahle KL583"/>
    <m/>
    <n v="1649.49"/>
    <m/>
    <n v="1.6674911639355197"/>
    <n v="1"/>
    <n v="4400"/>
    <n v="4400"/>
    <m/>
    <m/>
    <n v="0"/>
    <n v="50000"/>
    <n v="1649.49"/>
    <n v="0"/>
    <n v="0"/>
    <n v="0"/>
    <n v="0"/>
  </r>
  <r>
    <x v="291"/>
    <n v="4"/>
    <x v="83"/>
    <x v="191"/>
    <s v="1489Martinez Fermin4"/>
    <m/>
    <m/>
    <m/>
    <x v="4"/>
    <s v="Service completo. Cambio de aceite y filtros. Rotacion de ruedas. Recambio de correa poly-v.   "/>
    <m/>
    <s v="Filtro de aceite Mahle OX339/2D"/>
    <m/>
    <n v="2422.83"/>
    <m/>
    <n v="1.4351687902163999"/>
    <n v="1"/>
    <n v="5900"/>
    <n v="5900"/>
    <m/>
    <m/>
    <n v="0"/>
    <n v="50000"/>
    <n v="2422.83"/>
    <n v="0"/>
    <n v="0"/>
    <n v="0"/>
    <n v="0"/>
  </r>
  <r>
    <x v="291"/>
    <n v="5"/>
    <x v="83"/>
    <x v="191"/>
    <s v="1489Martinez Fermin5"/>
    <m/>
    <m/>
    <m/>
    <x v="4"/>
    <s v="Service completo. Cambio de aceite y filtros. Rotacion de ruedas. Recambio de correa poly-v.    "/>
    <m/>
    <s v="Aceite Shell 10w40"/>
    <m/>
    <n v="3700"/>
    <m/>
    <n v="0"/>
    <n v="3.2"/>
    <n v="3700"/>
    <n v="11840"/>
    <m/>
    <m/>
    <n v="0"/>
    <n v="50000"/>
    <n v="11840"/>
    <n v="0"/>
    <n v="0"/>
    <n v="0"/>
    <n v="0"/>
  </r>
  <r>
    <x v="291"/>
    <n v="6"/>
    <x v="83"/>
    <x v="191"/>
    <s v="1489Martinez Fermin6"/>
    <m/>
    <m/>
    <m/>
    <x v="4"/>
    <s v="Service completo. Cambio de aceite y filtros. Rotacion de ruedas. Recambio de correa poly-v.     "/>
    <m/>
    <s v="Correa poly-v"/>
    <m/>
    <n v="15840"/>
    <m/>
    <n v="0.25"/>
    <n v="1"/>
    <n v="19800"/>
    <n v="19800"/>
    <m/>
    <m/>
    <n v="0"/>
    <n v="50000"/>
    <n v="15840"/>
    <n v="0"/>
    <n v="0"/>
    <n v="0"/>
    <n v="0"/>
  </r>
  <r>
    <x v="292"/>
    <n v="1"/>
    <x v="83"/>
    <x v="192"/>
    <s v="1490Emanuel Picco1"/>
    <s v="AB072CM"/>
    <s v="Ford Fiesta"/>
    <n v="130145"/>
    <x v="543"/>
    <s v="Control tren delantero. Cambiar ambos bujes de barra estabilizadora."/>
    <s v="Emanuel"/>
    <s v="Buje de goma 449"/>
    <s v="Taller"/>
    <n v="4640"/>
    <s v="Otros"/>
    <n v="0.25"/>
    <n v="2"/>
    <n v="5800"/>
    <n v="11600"/>
    <n v="1"/>
    <n v="15000"/>
    <n v="15000"/>
    <n v="15000"/>
    <n v="9280"/>
    <n v="4640"/>
    <n v="11600"/>
    <n v="15000"/>
    <n v="26600"/>
  </r>
  <r>
    <x v="292"/>
    <n v="2"/>
    <x v="83"/>
    <x v="192"/>
    <s v="1490Emanuel Picco2"/>
    <m/>
    <m/>
    <m/>
    <x v="4"/>
    <s v="Control tren delantero. Cambiar ambos bujes de barra estabilizadora. "/>
    <m/>
    <m/>
    <m/>
    <m/>
    <m/>
    <m/>
    <m/>
    <m/>
    <n v="0"/>
    <m/>
    <m/>
    <n v="0"/>
    <n v="15000"/>
    <n v="0"/>
    <n v="0"/>
    <n v="0"/>
    <n v="0"/>
    <n v="0"/>
  </r>
  <r>
    <x v="293"/>
    <n v="1"/>
    <x v="83"/>
    <x v="193"/>
    <s v="1491Sandra Carrara 1"/>
    <s v="MVE842"/>
    <s v="VW Saveiro"/>
    <n v="180231"/>
    <x v="544"/>
    <s v="Auxilio mecanico. Anular ficha contactor de llave de arranque en burro y reemplazar por un terminal pala hembra forrado en termocontraible. "/>
    <s v="Pablo"/>
    <s v="Terminal pala hembra"/>
    <s v="taller"/>
    <m/>
    <s v="Otros"/>
    <m/>
    <m/>
    <m/>
    <n v="0"/>
    <n v="1"/>
    <n v="15000"/>
    <n v="15000"/>
    <n v="15000"/>
    <n v="0"/>
    <n v="74260"/>
    <n v="90750"/>
    <n v="15000"/>
    <n v="105750"/>
  </r>
  <r>
    <x v="293"/>
    <n v="2"/>
    <x v="83"/>
    <x v="193"/>
    <s v="1491Sandra Carrara 2"/>
    <m/>
    <m/>
    <m/>
    <x v="4"/>
    <s v="Auxilio mecanico. Anular ficha contactor de llave de arranque en burro y reemplazar por un terminal pala hembra forrado en termocontraible.  "/>
    <m/>
    <s v="3cm de termocontraible"/>
    <s v="taller"/>
    <m/>
    <m/>
    <m/>
    <m/>
    <m/>
    <n v="0"/>
    <m/>
    <m/>
    <n v="0"/>
    <n v="15000"/>
    <n v="0"/>
    <n v="0"/>
    <n v="0"/>
    <n v="0"/>
    <n v="0"/>
  </r>
  <r>
    <x v="293"/>
    <n v="3"/>
    <x v="83"/>
    <x v="193"/>
    <s v="1491Sandra Carrara 3"/>
    <m/>
    <m/>
    <m/>
    <x v="4"/>
    <s v="Auxilio mecanico. Anular ficha contactor de llave de arranque en burro y reemplazar por un terminal pala hembra forrado en termocontraible.   "/>
    <m/>
    <s v="Factura RioRep"/>
    <m/>
    <n v="65960"/>
    <m/>
    <n v="0.25"/>
    <n v="1"/>
    <n v="82450"/>
    <n v="82450"/>
    <m/>
    <m/>
    <n v="0"/>
    <n v="15000"/>
    <n v="65960"/>
    <n v="0"/>
    <n v="0"/>
    <n v="0"/>
    <n v="0"/>
  </r>
  <r>
    <x v="293"/>
    <n v="4"/>
    <x v="83"/>
    <x v="193"/>
    <s v="1491Sandra Carrara 4"/>
    <m/>
    <m/>
    <m/>
    <x v="4"/>
    <s v="Auxilio mecanico. Anular ficha contactor de llave de arranque en burro y reemplazar por un terminal pala hembra forrado en termocontraible.    "/>
    <m/>
    <s v="Fiat Turin + comision"/>
    <m/>
    <n v="8300"/>
    <m/>
    <n v="0"/>
    <n v="1"/>
    <n v="8300"/>
    <n v="8300"/>
    <m/>
    <m/>
    <n v="0"/>
    <n v="15000"/>
    <n v="8300"/>
    <n v="0"/>
    <n v="0"/>
    <n v="0"/>
    <n v="0"/>
  </r>
  <r>
    <x v="294"/>
    <n v="1"/>
    <x v="83"/>
    <x v="7"/>
    <s v="1492Crocinelli Carlos1"/>
    <s v="FXV688"/>
    <s v="Gol Trend"/>
    <m/>
    <x v="545"/>
    <s v="Detectar perdida de refrigerante por cuerpo de termostato. Cambiar cuerpo de termostato completo. Completar con refrigerante, purgado y prueba de fugas. Realizar check list para viaje. Rellenar tapa de cilindros con espoacero en superficie de alojamiento de cuerpo de termostato (se encuentra podrido). Detectar perdidas de aceite por multiple fusion."/>
    <s v="Cristian - Emanuel"/>
    <s v="Aceite motor 10w40"/>
    <s v="taller"/>
    <n v="3700"/>
    <s v="Otros"/>
    <n v="0"/>
    <n v="0.5"/>
    <n v="3700"/>
    <n v="1850"/>
    <n v="1"/>
    <n v="16000"/>
    <n v="16000"/>
    <n v="16000"/>
    <n v="1850"/>
    <n v="67226.3"/>
    <n v="87420"/>
    <n v="16000"/>
    <n v="103420"/>
  </r>
  <r>
    <x v="294"/>
    <n v="2"/>
    <x v="83"/>
    <x v="7"/>
    <s v="1492Crocinelli Carlos2"/>
    <m/>
    <m/>
    <m/>
    <x v="4"/>
    <s v="Detectar perdida de refrigerante por cuerpo de termostato. Cambiar cuerpo de termostato completo. Completar con refrigerante, purgado y prueba de fugas. Realizar check list para viaje. Rellenar tapa de cilindros con espoacero en superficie de alojamiento de cuerpo de termostato (se encuentra podrido). Detectar perdidas de aceite por multiple fusion. "/>
    <m/>
    <s v="Cuerpo de termostato completo"/>
    <s v="Rep serrano"/>
    <n v="54486.3"/>
    <m/>
    <n v="0.2658227848101265"/>
    <n v="1"/>
    <n v="68970"/>
    <n v="68970"/>
    <m/>
    <m/>
    <n v="0"/>
    <n v="16000"/>
    <n v="54486.3"/>
    <n v="0"/>
    <n v="0"/>
    <n v="0"/>
    <n v="0"/>
  </r>
  <r>
    <x v="294"/>
    <n v="3"/>
    <x v="83"/>
    <x v="7"/>
    <s v="1492Crocinelli Carlos3"/>
    <m/>
    <m/>
    <m/>
    <x v="4"/>
    <s v="Detectar perdida de refrigerante por cuerpo de termostato. Cambiar cuerpo de termostato completo. Completar con refrigerante, purgado y prueba de fugas. Realizar check list para viaje. Rellenar tapa de cilindros con espoacero en superficie de alojamiento de cuerpo de termostato (se encuentra podrido). Detectar perdidas de aceite por multiple fusion.  "/>
    <m/>
    <s v="focos piojito"/>
    <s v="taller"/>
    <n v="800"/>
    <m/>
    <n v="0.25"/>
    <n v="3"/>
    <n v="1000"/>
    <n v="3000"/>
    <m/>
    <m/>
    <n v="0"/>
    <n v="16000"/>
    <n v="2400"/>
    <n v="0"/>
    <n v="0"/>
    <n v="0"/>
    <n v="0"/>
  </r>
  <r>
    <x v="294"/>
    <n v="4"/>
    <x v="83"/>
    <x v="7"/>
    <s v="1492Crocinelli Carlos4"/>
    <m/>
    <m/>
    <m/>
    <x v="4"/>
    <s v="Detectar perdida de refrigerante por cuerpo de termostato. Cambiar cuerpo de termostato completo. Completar con refrigerante, purgado y prueba de fugas. Realizar check list para viaje. Rellenar tapa de cilindros con espoacero en superficie de alojamiento de cuerpo de termostato (se encuentra podrido). Detectar perdidas de aceite por multiple fusion.   "/>
    <m/>
    <s v="Lampara de 2 polos con patas desiguales"/>
    <s v="taller"/>
    <n v="2240"/>
    <m/>
    <n v="0.25"/>
    <n v="1"/>
    <n v="2800"/>
    <n v="2800"/>
    <m/>
    <m/>
    <n v="0"/>
    <n v="16000"/>
    <n v="2240"/>
    <n v="0"/>
    <n v="0"/>
    <n v="0"/>
    <n v="0"/>
  </r>
  <r>
    <x v="294"/>
    <n v="5"/>
    <x v="83"/>
    <x v="7"/>
    <s v="1492Crocinelli Carlos5"/>
    <m/>
    <m/>
    <m/>
    <x v="4"/>
    <s v="Detectar perdida de refrigerante por cuerpo de termostato. Cambiar cuerpo de termostato completo. Completar con refrigerante, purgado y prueba de fugas. Realizar check list para viaje. Rellenar tapa de cilindros con espoacero en superficie de alojamiento de cuerpo de termostato (se encuentra podrido). Detectar perdidas de aceite por multiple fusion.    "/>
    <m/>
    <s v="liquido refrigerante + agua destilada"/>
    <s v="taller"/>
    <n v="6000"/>
    <m/>
    <n v="0.8"/>
    <n v="1"/>
    <n v="10800"/>
    <n v="10800"/>
    <m/>
    <m/>
    <n v="0"/>
    <n v="16000"/>
    <n v="6000"/>
    <n v="0"/>
    <n v="0"/>
    <n v="0"/>
    <n v="0"/>
  </r>
  <r>
    <x v="295"/>
    <n v="1"/>
    <x v="83"/>
    <x v="1"/>
    <s v="1493Transporte Palloni1"/>
    <s v="HXQ635"/>
    <s v="Renault Kangoo"/>
    <n v="247212"/>
    <x v="546"/>
    <s v="Cambio de aceite y filtros. Control del tren delantero."/>
    <s v="Emanuel"/>
    <m/>
    <m/>
    <m/>
    <s v="Service"/>
    <m/>
    <m/>
    <m/>
    <n v="0"/>
    <n v="1"/>
    <n v="6000"/>
    <n v="6000"/>
    <n v="6000"/>
    <n v="0"/>
    <n v="0"/>
    <n v="0"/>
    <n v="6000"/>
    <n v="6000"/>
  </r>
  <r>
    <x v="295"/>
    <n v="2"/>
    <x v="83"/>
    <x v="1"/>
    <s v="1493Transporte Palloni2"/>
    <m/>
    <m/>
    <m/>
    <x v="4"/>
    <s v="Cambio de aceite y filtros. Control del tren delantero. "/>
    <m/>
    <m/>
    <m/>
    <m/>
    <m/>
    <m/>
    <m/>
    <m/>
    <n v="0"/>
    <m/>
    <m/>
    <n v="0"/>
    <n v="6000"/>
    <n v="0"/>
    <n v="0"/>
    <n v="0"/>
    <n v="0"/>
    <n v="0"/>
  </r>
  <r>
    <x v="296"/>
    <n v="1"/>
    <x v="84"/>
    <x v="67"/>
    <s v="1494Moretti Renato1"/>
    <s v="OQB691"/>
    <s v="Chevrolet S10"/>
    <n v="250723"/>
    <x v="547"/>
    <s v="Control de perdida de aceite. Sacar cardan. Cambiar reten salida de caja. Armado total. Agregar aceite de caja de transferencia. Control de correa poly-v y tensoras. Control de polea de alternador con embrague."/>
    <s v="Emanuel"/>
    <s v="Reten salida de caja "/>
    <s v="Aldo repuestos"/>
    <n v="6800"/>
    <s v="Otros"/>
    <n v="0.25"/>
    <n v="1"/>
    <n v="8500"/>
    <n v="8500"/>
    <n v="1"/>
    <n v="20000"/>
    <n v="20000"/>
    <n v="20000"/>
    <n v="6800"/>
    <n v="18640"/>
    <n v="23300"/>
    <n v="20000"/>
    <n v="43300"/>
  </r>
  <r>
    <x v="296"/>
    <n v="2"/>
    <x v="84"/>
    <x v="67"/>
    <s v="1494Moretti Renato2"/>
    <m/>
    <m/>
    <m/>
    <x v="4"/>
    <s v="Control de perdida de aceite. Sacar cardan. Cambiar reten salida de caja. Armado total. Agregar aceite de caja de transferencia. Control de correa poly-v y tensoras. Control de polea de alternador con embrague. "/>
    <m/>
    <s v="Aceite de caja DEXRON VI"/>
    <s v="taller"/>
    <n v="11840"/>
    <m/>
    <n v="0.25"/>
    <n v="1"/>
    <n v="14800"/>
    <n v="14800"/>
    <m/>
    <m/>
    <n v="0"/>
    <n v="20000"/>
    <n v="11840"/>
    <n v="0"/>
    <n v="0"/>
    <n v="0"/>
    <n v="0"/>
  </r>
  <r>
    <x v="297"/>
    <n v="1"/>
    <x v="84"/>
    <x v="36"/>
    <s v="1495Cuevas jorge1"/>
    <s v="OKV120"/>
    <s v="Chevrolet Prisma"/>
    <n v="158957"/>
    <x v="548"/>
    <s v="Service completo. Cambio de aceite y filtros. Distribucion con bomba y correas accesorias. Cambio de polea tensora poly-v. Cambio de deposito de liquido refrigerante. Reprogramacion sensor CKP."/>
    <s v="Pablo"/>
    <s v="Filtro mahle LX3544"/>
    <s v="taller"/>
    <n v="3591.62"/>
    <s v="Service"/>
    <n v="0.92113865052538968"/>
    <n v="1"/>
    <n v="6900"/>
    <n v="6900"/>
    <n v="1"/>
    <n v="80000"/>
    <n v="80000"/>
    <n v="80000"/>
    <n v="3591.62"/>
    <n v="150611.46"/>
    <n v="229300"/>
    <n v="80000"/>
    <n v="309300"/>
  </r>
  <r>
    <x v="297"/>
    <n v="2"/>
    <x v="84"/>
    <x v="36"/>
    <s v="1495Cuevas jorge2"/>
    <m/>
    <m/>
    <m/>
    <x v="4"/>
    <s v="Service completo. Cambio de aceite y filtros. Distribucion con bomba y correas accesorias. Cambio de polea tensora poly-v. Cambio de deposito de liquido refrigerante. Reprogramacion sensor CKP. "/>
    <m/>
    <s v="Filtro mahle OC90"/>
    <s v="taller"/>
    <n v="1184.6099999999999"/>
    <s v="Distribución"/>
    <n v="2.0389748524830962"/>
    <n v="1"/>
    <n v="3600"/>
    <n v="3600"/>
    <m/>
    <m/>
    <n v="0"/>
    <n v="80000"/>
    <n v="1184.6099999999999"/>
    <n v="0"/>
    <n v="0"/>
    <n v="0"/>
    <n v="0"/>
  </r>
  <r>
    <x v="297"/>
    <n v="3"/>
    <x v="84"/>
    <x v="36"/>
    <s v="1495Cuevas jorge3"/>
    <m/>
    <m/>
    <m/>
    <x v="4"/>
    <s v="Service completo. Cambio de aceite y filtros. Distribucion con bomba y correas accesorias. Cambio de polea tensora poly-v. Cambio de deposito de liquido refrigerante. Reprogramacion sensor CKP.  "/>
    <m/>
    <s v="Filtro habitaculo HK313"/>
    <s v="taller"/>
    <n v="2735.23"/>
    <m/>
    <n v="0.60863985843969248"/>
    <n v="1"/>
    <n v="4400"/>
    <n v="4400"/>
    <m/>
    <m/>
    <n v="0"/>
    <n v="80000"/>
    <n v="2735.23"/>
    <n v="0"/>
    <n v="0"/>
    <n v="0"/>
    <n v="0"/>
  </r>
  <r>
    <x v="297"/>
    <n v="4"/>
    <x v="84"/>
    <x v="36"/>
    <s v="1495Cuevas jorge4"/>
    <m/>
    <m/>
    <m/>
    <x v="4"/>
    <s v="Service completo. Cambio de aceite y filtros. Distribucion con bomba y correas accesorias. Cambio de polea tensora poly-v. Cambio de deposito de liquido refrigerante. Reprogramacion sensor CKP.   "/>
    <m/>
    <s v="Kit de distribucion"/>
    <s v="taller"/>
    <n v="27200"/>
    <m/>
    <n v="0.25"/>
    <n v="1"/>
    <n v="34000"/>
    <n v="34000"/>
    <m/>
    <m/>
    <n v="0"/>
    <n v="80000"/>
    <n v="2735.23"/>
    <n v="0"/>
    <n v="0"/>
    <n v="0"/>
    <n v="0"/>
  </r>
  <r>
    <x v="297"/>
    <n v="5"/>
    <x v="84"/>
    <x v="36"/>
    <s v="1495Cuevas jorge5"/>
    <m/>
    <m/>
    <m/>
    <x v="4"/>
    <s v="Service completo. Cambio de aceite y filtros. Distribucion con bomba y correas accesorias. Cambio de polea tensora poly-v. Cambio de deposito de liquido refrigerante. Reprogramacion sensor CKP.    "/>
    <m/>
    <s v="Bomba de agua AC DELCO"/>
    <s v="taller"/>
    <n v="18240"/>
    <m/>
    <n v="0.25"/>
    <n v="1"/>
    <n v="22800"/>
    <n v="22800"/>
    <m/>
    <m/>
    <n v="0"/>
    <n v="80000"/>
    <n v="27200"/>
    <n v="0"/>
    <n v="0"/>
    <n v="0"/>
    <n v="0"/>
  </r>
  <r>
    <x v="297"/>
    <n v="6"/>
    <x v="84"/>
    <x v="36"/>
    <s v="1495Cuevas jorge6"/>
    <m/>
    <m/>
    <m/>
    <x v="4"/>
    <s v="Service completo. Cambio de aceite y filtros. Distribucion con bomba y correas accesorias. Cambio de polea tensora poly-v. Cambio de deposito de liquido refrigerante. Reprogramacion sensor CKP.     "/>
    <m/>
    <s v="Correa 5PK 1031 GM"/>
    <s v="taller"/>
    <n v="9600"/>
    <m/>
    <n v="0.25"/>
    <n v="1"/>
    <n v="12000"/>
    <n v="12000"/>
    <m/>
    <m/>
    <n v="0"/>
    <n v="80000"/>
    <n v="18240"/>
    <n v="0"/>
    <n v="0"/>
    <n v="0"/>
    <n v="0"/>
  </r>
  <r>
    <x v="297"/>
    <n v="7"/>
    <x v="84"/>
    <x v="36"/>
    <s v="1495Cuevas jorge7"/>
    <m/>
    <m/>
    <m/>
    <x v="4"/>
    <s v="Service completo. Cambio de aceite y filtros. Distribucion con bomba y correas accesorias. Cambio de polea tensora poly-v. Cambio de deposito de liquido refrigerante. Reprogramacion sensor CKP.      "/>
    <m/>
    <s v="Correa 3PK 888 GM"/>
    <s v="taller"/>
    <n v="5600"/>
    <m/>
    <n v="0.25"/>
    <n v="1"/>
    <n v="7000"/>
    <n v="7000"/>
    <m/>
    <m/>
    <n v="0"/>
    <n v="80000"/>
    <n v="9600"/>
    <n v="0"/>
    <n v="0"/>
    <n v="0"/>
    <n v="0"/>
  </r>
  <r>
    <x v="297"/>
    <n v="8"/>
    <x v="84"/>
    <x v="36"/>
    <s v="1495Cuevas jorge8"/>
    <m/>
    <m/>
    <m/>
    <x v="4"/>
    <s v="Service completo. Cambio de aceite y filtros. Distribucion con bomba y correas accesorias. Cambio de polea tensora poly-v. Cambio de deposito de liquido refrigerante. Reprogramacion sensor CKP.       "/>
    <m/>
    <s v="Polea tensor poly-v"/>
    <s v="Barotto"/>
    <n v="15200"/>
    <m/>
    <n v="0.25"/>
    <n v="1"/>
    <n v="19000"/>
    <n v="19000"/>
    <m/>
    <m/>
    <n v="0"/>
    <n v="80000"/>
    <n v="5600"/>
    <n v="0"/>
    <n v="0"/>
    <n v="0"/>
    <n v="0"/>
  </r>
  <r>
    <x v="297"/>
    <n v="9"/>
    <x v="84"/>
    <x v="36"/>
    <s v="1495Cuevas jorge9"/>
    <m/>
    <m/>
    <m/>
    <x v="4"/>
    <s v="Service completo. Cambio de aceite y filtros. Distribucion con bomba y correas accesorias. Cambio de polea tensora poly-v. Cambio de deposito de liquido refrigerante. Reprogramacion sensor CKP.        "/>
    <m/>
    <s v="Deposito de liquido refrigerante"/>
    <s v="Barotto"/>
    <n v="5280"/>
    <m/>
    <n v="0.25"/>
    <n v="1"/>
    <n v="6600"/>
    <n v="6600"/>
    <m/>
    <m/>
    <n v="0"/>
    <n v="80000"/>
    <n v="15200"/>
    <n v="0"/>
    <n v="0"/>
    <n v="0"/>
    <n v="0"/>
  </r>
  <r>
    <x v="297"/>
    <n v="10"/>
    <x v="84"/>
    <x v="36"/>
    <s v="1495Cuevas jorge10"/>
    <m/>
    <m/>
    <m/>
    <x v="4"/>
    <s v="Service completo. Cambio de aceite y filtros. Distribucion con bomba y correas accesorias. Cambio de polea tensora poly-v. Cambio de deposito de liquido refrigerante. Reprogramacion sensor CKP.         "/>
    <m/>
    <s v="Liquido refrigerante + agua destilada"/>
    <s v="taller"/>
    <n v="6000"/>
    <m/>
    <n v="1.6"/>
    <n v="1"/>
    <n v="15600"/>
    <n v="15600"/>
    <m/>
    <m/>
    <n v="0"/>
    <n v="80000"/>
    <n v="5280"/>
    <n v="0"/>
    <n v="0"/>
    <n v="0"/>
    <n v="0"/>
  </r>
  <r>
    <x v="297"/>
    <n v="11"/>
    <x v="84"/>
    <x v="36"/>
    <s v="1495Cuevas jorge11"/>
    <m/>
    <m/>
    <m/>
    <x v="4"/>
    <s v="Service completo. Cambio de aceite y filtros. Distribucion con bomba y correas accesorias. Cambio de polea tensora poly-v. Cambio de deposito de liquido refrigerante. Reprogramacion sensor CKP.          "/>
    <m/>
    <s v="Aceite 5w30 Shell"/>
    <s v="taller"/>
    <n v="6700"/>
    <m/>
    <n v="0"/>
    <n v="4"/>
    <n v="6700"/>
    <n v="26800"/>
    <m/>
    <m/>
    <n v="0"/>
    <n v="80000"/>
    <n v="6000"/>
    <n v="0"/>
    <n v="0"/>
    <n v="0"/>
    <n v="0"/>
  </r>
  <r>
    <x v="297"/>
    <n v="12"/>
    <x v="84"/>
    <x v="36"/>
    <s v="1495Cuevas jorge12"/>
    <m/>
    <m/>
    <m/>
    <x v="4"/>
    <s v="Service completo. Cambio de aceite y filtros. Distribucion con bomba y correas accesorias. Cambio de polea tensora poly-v. Cambio de deposito de liquido refrigerante. Reprogramacion sensor CKP.           "/>
    <m/>
    <s v="Escobilla Bosch Aero"/>
    <s v="Barotto"/>
    <n v="7840"/>
    <m/>
    <n v="0.25"/>
    <n v="1"/>
    <n v="9800"/>
    <n v="9800"/>
    <m/>
    <m/>
    <n v="0"/>
    <n v="80000"/>
    <n v="26800"/>
    <n v="0"/>
    <n v="0"/>
    <n v="0"/>
    <n v="0"/>
  </r>
  <r>
    <x v="297"/>
    <n v="13"/>
    <x v="84"/>
    <x v="36"/>
    <s v="1495Cuevas jorge13"/>
    <m/>
    <m/>
    <m/>
    <x v="4"/>
    <s v="Service completo. Cambio de aceite y filtros. Distribucion con bomba y correas accesorias. Cambio de polea tensora poly-v. Cambio de deposito de liquido refrigerante. Reprogramacion sensor CKP.            "/>
    <m/>
    <s v="Juego de cables de bujias AC DELCO"/>
    <s v="taller"/>
    <n v="15840"/>
    <m/>
    <n v="0.25"/>
    <n v="1"/>
    <n v="19800"/>
    <n v="19800"/>
    <m/>
    <m/>
    <n v="0"/>
    <n v="80000"/>
    <n v="7840"/>
    <n v="0"/>
    <n v="0"/>
    <n v="0"/>
    <n v="0"/>
  </r>
  <r>
    <x v="297"/>
    <n v="14"/>
    <x v="84"/>
    <x v="36"/>
    <s v="1495Cuevas jorge14"/>
    <m/>
    <m/>
    <m/>
    <x v="4"/>
    <s v="Service completo. Cambio de aceite y filtros. Distribucion con bomba y correas accesorias. Cambio de polea tensora poly-v. Cambio de deposito de liquido refrigerante. Reprogramacion sensor CKP.             "/>
    <m/>
    <s v="Termostato"/>
    <m/>
    <n v="13600"/>
    <m/>
    <n v="0.25"/>
    <n v="1"/>
    <n v="17000"/>
    <n v="17000"/>
    <m/>
    <m/>
    <n v="0"/>
    <n v="80000"/>
    <n v="13600"/>
    <n v="0"/>
    <n v="0"/>
    <n v="0"/>
    <n v="0"/>
  </r>
  <r>
    <x v="297"/>
    <n v="15"/>
    <x v="84"/>
    <x v="36"/>
    <s v="1495Cuevas jorge15"/>
    <m/>
    <m/>
    <m/>
    <x v="4"/>
    <s v="Service completo. Cambio de aceite y filtros. Distribucion con bomba y correas accesorias. Cambio de polea tensora poly-v. Cambio de deposito de liquido refrigerante. Reprogramacion sensor CKP.              "/>
    <m/>
    <s v="Reprogramacion"/>
    <m/>
    <n v="9600"/>
    <m/>
    <n v="0.25"/>
    <n v="1"/>
    <n v="12000"/>
    <n v="12000"/>
    <m/>
    <m/>
    <n v="0"/>
    <n v="80000"/>
    <n v="9600"/>
    <n v="0"/>
    <n v="0"/>
    <n v="0"/>
    <n v="0"/>
  </r>
  <r>
    <x v="297"/>
    <n v="16"/>
    <x v="84"/>
    <x v="36"/>
    <s v="1495Cuevas jorge16"/>
    <m/>
    <m/>
    <m/>
    <x v="4"/>
    <s v="Service completo. Cambio de aceite y filtros. Distribucion con bomba y correas accesorias. Cambio de polea tensora poly-v. Cambio de deposito de liquido refrigerante. Reprogramacion sensor CKP.               "/>
    <m/>
    <s v="Juego de bujias"/>
    <m/>
    <n v="2400"/>
    <m/>
    <n v="0.25"/>
    <n v="4"/>
    <n v="3000"/>
    <n v="12000"/>
    <m/>
    <m/>
    <n v="0"/>
    <n v="80000"/>
    <n v="9600"/>
    <n v="0"/>
    <n v="0"/>
    <n v="0"/>
    <n v="0"/>
  </r>
  <r>
    <x v="298"/>
    <n v="1"/>
    <x v="84"/>
    <x v="38"/>
    <s v="1496Alvarez Guillermo1"/>
    <s v="MQP326"/>
    <s v="Renault Sandero"/>
    <n v="268177"/>
    <x v="549"/>
    <s v="Controlar perdidas de aceite. Desarmar suspension delantera izquierda. Sacar semieje. Reparar con fuelle lado caja nuevo. Armado total. Completar nivel de aceite de caja de velocidad."/>
    <s v="Emanuel"/>
    <s v="Aceite 80w90"/>
    <s v="taller"/>
    <n v="3800"/>
    <s v="Otros"/>
    <n v="0"/>
    <n v="1.5"/>
    <n v="3800"/>
    <n v="5700"/>
    <n v="1"/>
    <n v="15000"/>
    <n v="15000"/>
    <n v="15000"/>
    <n v="9600"/>
    <n v="7320"/>
    <n v="10100"/>
    <n v="15000"/>
    <n v="25100"/>
  </r>
  <r>
    <x v="298"/>
    <n v="2"/>
    <x v="84"/>
    <x v="38"/>
    <s v="1496Alvarez Guillermo2"/>
    <m/>
    <m/>
    <m/>
    <x v="4"/>
    <s v="Controlar perdidas de aceite. Desarmar suspension delantera izquierda. Sacar semieje. Reparar con fuelle lado caja nuevo. Armado total. Completar nivel de aceite de caja de velocidad. "/>
    <m/>
    <s v="Fuelle"/>
    <s v="Barotto"/>
    <n v="3520"/>
    <m/>
    <n v="0.25"/>
    <n v="1"/>
    <n v="4400"/>
    <n v="4400"/>
    <m/>
    <m/>
    <n v="0"/>
    <n v="15000"/>
    <n v="3520"/>
    <n v="0"/>
    <n v="0"/>
    <n v="0"/>
    <n v="0"/>
  </r>
  <r>
    <x v="299"/>
    <n v="1"/>
    <x v="84"/>
    <x v="1"/>
    <s v="1497Transporte Palloni1"/>
    <s v="AE993CE"/>
    <s v="Fiat Fiorino"/>
    <n v="343409"/>
    <x v="113"/>
    <s v="Cambio de aceite y filtros."/>
    <s v="Emanuel"/>
    <m/>
    <m/>
    <m/>
    <s v="Service"/>
    <m/>
    <m/>
    <m/>
    <n v="0"/>
    <n v="1"/>
    <n v="7000"/>
    <n v="7000"/>
    <n v="7000"/>
    <n v="0"/>
    <n v="0"/>
    <n v="0"/>
    <n v="7000"/>
    <n v="7000"/>
  </r>
  <r>
    <x v="299"/>
    <n v="2"/>
    <x v="84"/>
    <x v="1"/>
    <s v="1497Transporte Palloni2"/>
    <m/>
    <m/>
    <m/>
    <x v="4"/>
    <s v="Cambio de aceite y filtros. "/>
    <m/>
    <m/>
    <m/>
    <m/>
    <m/>
    <m/>
    <m/>
    <m/>
    <n v="0"/>
    <m/>
    <m/>
    <n v="0"/>
    <n v="7000"/>
    <n v="0"/>
    <n v="0"/>
    <n v="0"/>
    <n v="0"/>
    <n v="0"/>
  </r>
  <r>
    <x v="300"/>
    <n v="1"/>
    <x v="85"/>
    <x v="194"/>
    <s v="1498Alvarez Lautaro1"/>
    <s v="HFA831"/>
    <s v="Fiat Punto 1.4"/>
    <n v="150452"/>
    <x v="204"/>
    <s v="Service. Cambio de aceite y filtros."/>
    <s v="Pablo"/>
    <s v="Kit de filtros"/>
    <s v="taller"/>
    <n v="11066"/>
    <s v="Service"/>
    <n v="1.0422917043195372"/>
    <n v="1"/>
    <n v="22600"/>
    <n v="22600"/>
    <n v="1"/>
    <n v="18000"/>
    <n v="18000"/>
    <n v="18000"/>
    <n v="11066"/>
    <n v="14766"/>
    <n v="33700"/>
    <n v="18000"/>
    <n v="51700"/>
  </r>
  <r>
    <x v="300"/>
    <n v="2"/>
    <x v="85"/>
    <x v="194"/>
    <s v="1498Alvarez Lautaro2"/>
    <m/>
    <m/>
    <m/>
    <x v="4"/>
    <s v="Service. Cambio de aceite y filtros. "/>
    <m/>
    <s v="Aceite 10w40"/>
    <s v="taller"/>
    <n v="3700"/>
    <m/>
    <n v="0"/>
    <n v="3"/>
    <n v="3700"/>
    <n v="11100"/>
    <m/>
    <m/>
    <n v="0"/>
    <n v="18000"/>
    <n v="11100"/>
    <n v="0"/>
    <n v="0"/>
    <n v="0"/>
    <n v="0"/>
  </r>
  <r>
    <x v="301"/>
    <n v="1"/>
    <x v="85"/>
    <x v="195"/>
    <s v="1499Lucero Claudio1"/>
    <s v="LST556"/>
    <s v="Peugeot 307"/>
    <n v="122670"/>
    <x v="541"/>
    <s v="Service completo. Cambio de aceite y filtros. Control general del vehiculo."/>
    <s v="Emanuel"/>
    <s v="Kit de filtros"/>
    <s v="taller"/>
    <n v="11066"/>
    <s v="Service"/>
    <n v="0.98807157057654071"/>
    <n v="1"/>
    <n v="22000"/>
    <n v="22000"/>
    <n v="1"/>
    <n v="43650"/>
    <n v="43650"/>
    <n v="43650"/>
    <n v="11066"/>
    <n v="14766"/>
    <n v="36800"/>
    <n v="43650"/>
    <n v="80450"/>
  </r>
  <r>
    <x v="301"/>
    <n v="2"/>
    <x v="85"/>
    <x v="195"/>
    <s v="1499Lucero Claudio2"/>
    <m/>
    <m/>
    <m/>
    <x v="4"/>
    <s v="Service completo. Cambio de aceite y filtros. Control general del vehiculo. "/>
    <m/>
    <s v="Aceite 10w40"/>
    <s v="taller"/>
    <n v="3700"/>
    <m/>
    <n v="0"/>
    <n v="4"/>
    <n v="3700"/>
    <n v="14800"/>
    <m/>
    <m/>
    <n v="0"/>
    <n v="43650"/>
    <n v="14800"/>
    <n v="0"/>
    <n v="0"/>
    <n v="0"/>
    <n v="0"/>
  </r>
  <r>
    <x v="302"/>
    <n v="1"/>
    <x v="85"/>
    <x v="196"/>
    <s v="1500Erassi1"/>
    <s v="LQX891"/>
    <s v="Fiat Qubo"/>
    <n v="49801"/>
    <x v="550"/>
    <s v="Desarmar admision. Sacar tapa de valvulas. Reajustar tapa de cilindros. Regular valvulas de admision y escape. Rearmado total."/>
    <s v="Pablo"/>
    <m/>
    <m/>
    <m/>
    <s v="Otros"/>
    <m/>
    <m/>
    <m/>
    <n v="0"/>
    <m/>
    <m/>
    <n v="0"/>
    <n v="0"/>
    <n v="0"/>
    <n v="0"/>
    <n v="0"/>
    <n v="0"/>
    <n v="0"/>
  </r>
  <r>
    <x v="302"/>
    <n v="2"/>
    <x v="85"/>
    <x v="196"/>
    <s v="1500Erassi2"/>
    <m/>
    <m/>
    <m/>
    <x v="4"/>
    <s v="Desarmar admision. Sacar tapa de valvulas. Reajustar tapa de cilindros. Regular valvulas de admision y escape. Rearmado total. "/>
    <m/>
    <m/>
    <m/>
    <m/>
    <m/>
    <m/>
    <m/>
    <m/>
    <n v="0"/>
    <m/>
    <m/>
    <n v="0"/>
    <n v="0"/>
    <n v="0"/>
    <n v="0"/>
    <n v="0"/>
    <n v="0"/>
    <n v="0"/>
  </r>
  <r>
    <x v="303"/>
    <n v="1"/>
    <x v="85"/>
    <x v="1"/>
    <s v="1501Transporte Palloni1"/>
    <s v="AE613XW"/>
    <s v="Fiat Fiorino Evo"/>
    <n v="413742"/>
    <x v="551"/>
    <s v="Cambio de aceite y filtros. Control del tren delantero, de frenos y de estado parte inferior del vehiculo. Control aceite de caja de velocidad."/>
    <s v="Emanuel"/>
    <m/>
    <m/>
    <m/>
    <s v="Service"/>
    <m/>
    <m/>
    <m/>
    <n v="0"/>
    <n v="1"/>
    <n v="8000"/>
    <n v="8000"/>
    <n v="8000"/>
    <n v="0"/>
    <n v="0"/>
    <n v="0"/>
    <n v="8000"/>
    <n v="8000"/>
  </r>
  <r>
    <x v="303"/>
    <n v="2"/>
    <x v="85"/>
    <x v="1"/>
    <s v="1501Transporte Palloni2"/>
    <m/>
    <m/>
    <m/>
    <x v="4"/>
    <s v="Cambio de aceite y filtros. Control del tren delantero, de frenos y de estado parte inferior del vehiculo. Control aceite de caja de velocidad. "/>
    <m/>
    <m/>
    <m/>
    <m/>
    <m/>
    <m/>
    <m/>
    <m/>
    <n v="0"/>
    <m/>
    <m/>
    <n v="0"/>
    <n v="8000"/>
    <n v="0"/>
    <n v="0"/>
    <n v="0"/>
    <n v="0"/>
    <n v="0"/>
  </r>
  <r>
    <x v="304"/>
    <n v="1"/>
    <x v="86"/>
    <x v="12"/>
    <s v="1502Barroso Ruben1"/>
    <s v="GJK343"/>
    <s v="Ford Ranger"/>
    <n v="157459"/>
    <x v="552"/>
    <s v="Control de puesta a punto. Escaneo del vehiculo. Control de instalacion electrica vano motor. Detectar averia en ramal al sensor agua en el gasoil. Completar nivel de aceite y refrigerante. Puesta en marcha. Sacar inyector n°1. Cambiar arandela de flectora de calor. Rectificar base de inyector."/>
    <s v="Cristian"/>
    <s v="Aceite motor 15w40"/>
    <s v="taller"/>
    <n v="1600.93"/>
    <s v="Otros"/>
    <n v="0.9988381753106006"/>
    <n v="2"/>
    <n v="3200"/>
    <n v="6400"/>
    <n v="1"/>
    <n v="52000"/>
    <n v="52000"/>
    <n v="52000"/>
    <n v="3201.86"/>
    <n v="4352.93"/>
    <n v="13800"/>
    <n v="52000"/>
    <n v="65800"/>
  </r>
  <r>
    <x v="304"/>
    <n v="2"/>
    <x v="86"/>
    <x v="12"/>
    <s v="1502Barroso Ruben2"/>
    <m/>
    <m/>
    <m/>
    <x v="4"/>
    <s v="Control de puesta a punto. Escaneo del vehiculo. Control de instalacion electrica vano motor. Detectar averia en ramal al sensor agua en el gasoil. Completar nivel de aceite y refrigerante. Puesta en marcha. Sacar inyector n°1. Cambiar arandela de flectora de calor. Rectificar base de inyector. "/>
    <m/>
    <s v="Infinia diesel"/>
    <m/>
    <n v="352"/>
    <m/>
    <n v="0.25"/>
    <n v="10"/>
    <n v="440"/>
    <n v="4400"/>
    <m/>
    <m/>
    <n v="0"/>
    <n v="52000"/>
    <n v="3520"/>
    <n v="0"/>
    <n v="0"/>
    <n v="0"/>
    <n v="0"/>
  </r>
  <r>
    <x v="304"/>
    <n v="3"/>
    <x v="86"/>
    <x v="12"/>
    <s v="1502Barroso Ruben3"/>
    <m/>
    <m/>
    <m/>
    <x v="4"/>
    <s v="Control de puesta a punto. Escaneo del vehiculo. Control de instalacion electrica vano motor. Detectar averia en ramal al sensor agua en el gasoil. Completar nivel de aceite y refrigerante. Puesta en marcha. Sacar inyector n°1. Cambiar arandela de flectora de calor. Rectificar base de inyector.  "/>
    <m/>
    <s v="Fusibles micro (varios)"/>
    <s v="taller"/>
    <n v="2400"/>
    <m/>
    <n v="0.25"/>
    <n v="1"/>
    <n v="3000"/>
    <n v="3000"/>
    <m/>
    <m/>
    <n v="0"/>
    <n v="52000"/>
    <n v="2400"/>
    <n v="0"/>
    <n v="0"/>
    <n v="0"/>
    <n v="0"/>
  </r>
  <r>
    <x v="305"/>
    <n v="1"/>
    <x v="86"/>
    <x v="1"/>
    <s v="1503Transporte Palloni1"/>
    <s v="AE613XV"/>
    <s v="Fiat Fiorino Evo"/>
    <n v="365899"/>
    <x v="553"/>
    <s v="Cambio de aceite y filtros de aire y aceite."/>
    <s v="Pablo"/>
    <s v="Filtro aire Hasting"/>
    <s v="cliente"/>
    <m/>
    <m/>
    <m/>
    <m/>
    <m/>
    <n v="0"/>
    <n v="1"/>
    <n v="7500"/>
    <n v="7500"/>
    <n v="7500"/>
    <n v="0"/>
    <n v="0"/>
    <n v="0"/>
    <n v="7500"/>
    <n v="7500"/>
  </r>
  <r>
    <x v="305"/>
    <n v="2"/>
    <x v="86"/>
    <x v="1"/>
    <s v="1503Transporte Palloni2"/>
    <m/>
    <m/>
    <m/>
    <x v="4"/>
    <s v="Cambio de aceite y filtros de aire y aceite. "/>
    <m/>
    <s v="Filtro de aire Hasting"/>
    <s v="cliente"/>
    <m/>
    <m/>
    <m/>
    <m/>
    <m/>
    <n v="0"/>
    <m/>
    <m/>
    <n v="0"/>
    <n v="7500"/>
    <n v="0"/>
    <n v="0"/>
    <n v="0"/>
    <n v="0"/>
    <n v="0"/>
  </r>
  <r>
    <x v="305"/>
    <n v="3"/>
    <x v="86"/>
    <x v="1"/>
    <s v="1503Transporte Palloni3"/>
    <m/>
    <m/>
    <m/>
    <x v="4"/>
    <s v="Cambio de aceite y filtros de aire y aceite.  "/>
    <m/>
    <s v="Aceite 10w40"/>
    <s v="cliente"/>
    <m/>
    <m/>
    <m/>
    <m/>
    <m/>
    <n v="0"/>
    <m/>
    <m/>
    <n v="0"/>
    <n v="7500"/>
    <n v="0"/>
    <n v="0"/>
    <n v="0"/>
    <n v="0"/>
    <n v="0"/>
  </r>
  <r>
    <x v="306"/>
    <n v="1"/>
    <x v="86"/>
    <x v="197"/>
    <s v="1504Dellafiori Marcelo1"/>
    <s v="KOO129"/>
    <s v="Peugeot 408"/>
    <n v="137927"/>
    <x v="554"/>
    <s v="Service completo. Cambio de aceite y filtros. Control general del vehiculo. Cambio juego de bujias. Desarmar suspension lado izquierdo. Sacar semieje. Cambiar reten salida de caja. Armado total. Trasbasado de aceite de caja de velocidad. Completar nivel de aceite de caja de velocidad."/>
    <s v="Emanuel"/>
    <s v="Aceite 10w40"/>
    <s v="taller"/>
    <n v="2145.85"/>
    <s v="Service"/>
    <n v="0.72425845236153508"/>
    <n v="5"/>
    <n v="3700"/>
    <n v="18500"/>
    <n v="1"/>
    <n v="56200"/>
    <n v="56200"/>
    <n v="56200"/>
    <n v="10729.25"/>
    <n v="23266.059999999998"/>
    <n v="69357"/>
    <n v="56200"/>
    <n v="125557"/>
  </r>
  <r>
    <x v="306"/>
    <n v="2"/>
    <x v="86"/>
    <x v="197"/>
    <s v="1504Dellafiori Marcelo2"/>
    <m/>
    <m/>
    <m/>
    <x v="4"/>
    <s v="Service completo. Cambio de aceite y filtros. Control general del vehiculo. Cambio juego de bujias. Desarmar suspension lado izquierdo. Sacar semieje. Cambiar reten salida de caja. Armado total. Trasbasado de aceite de caja de velocidad. Completar nivel de aceite de caja de velocidad. "/>
    <m/>
    <s v="Filtro de aire "/>
    <s v="Rep serrano"/>
    <n v="3029.38"/>
    <m/>
    <n v="1.3166456502650707"/>
    <n v="1"/>
    <n v="7018"/>
    <n v="7018"/>
    <m/>
    <m/>
    <n v="0"/>
    <n v="56200"/>
    <n v="3029.38"/>
    <n v="0"/>
    <n v="0"/>
    <n v="0"/>
    <n v="0"/>
  </r>
  <r>
    <x v="306"/>
    <n v="3"/>
    <x v="86"/>
    <x v="197"/>
    <s v="1504Dellafiori Marcelo3"/>
    <m/>
    <m/>
    <m/>
    <x v="4"/>
    <s v="Service completo. Cambio de aceite y filtros. Control general del vehiculo. Cambio juego de bujias. Desarmar suspension lado izquierdo. Sacar semieje. Cambiar reten salida de caja. Armado total. Trasbasado de aceite de caja de velocidad. Completar nivel de aceite de caja de velocidad.  "/>
    <m/>
    <s v="Filtro de aceite"/>
    <s v="Taller"/>
    <n v="2272.0300000000002"/>
    <m/>
    <n v="1.5967966972267089"/>
    <n v="1"/>
    <n v="5900"/>
    <n v="5900"/>
    <m/>
    <m/>
    <n v="0"/>
    <n v="56200"/>
    <n v="2272.0300000000002"/>
    <n v="0"/>
    <n v="0"/>
    <n v="0"/>
    <n v="0"/>
  </r>
  <r>
    <x v="306"/>
    <n v="4"/>
    <x v="86"/>
    <x v="197"/>
    <s v="1504Dellafiori Marcelo4"/>
    <m/>
    <m/>
    <m/>
    <x v="4"/>
    <s v="Service completo. Cambio de aceite y filtros. Control general del vehiculo. Cambio juego de bujias. Desarmar suspension lado izquierdo. Sacar semieje. Cambiar reten salida de caja. Armado total. Trasbasado de aceite de caja de velocidad. Completar nivel de aceite de caja de velocidad.   "/>
    <m/>
    <s v="Filtro de nafta"/>
    <s v="Taller"/>
    <n v="3029.38"/>
    <m/>
    <n v="0.58448263341013662"/>
    <n v="1"/>
    <n v="4800"/>
    <n v="4800"/>
    <m/>
    <m/>
    <n v="0"/>
    <n v="56200"/>
    <n v="3029.38"/>
    <n v="0"/>
    <n v="0"/>
    <n v="0"/>
    <n v="0"/>
  </r>
  <r>
    <x v="306"/>
    <n v="5"/>
    <x v="86"/>
    <x v="197"/>
    <s v="1504Dellafiori Marcelo5"/>
    <m/>
    <m/>
    <m/>
    <x v="4"/>
    <s v="Service completo. Cambio de aceite y filtros. Control general del vehiculo. Cambio juego de bujias. Desarmar suspension lado izquierdo. Sacar semieje. Cambiar reten salida de caja. Armado total. Trasbasado de aceite de caja de velocidad. Completar nivel de aceite de caja de velocidad.    "/>
    <m/>
    <s v="Filtro polen "/>
    <s v="Taller"/>
    <n v="2735.23"/>
    <m/>
    <n v="0.7914398423532939"/>
    <n v="1"/>
    <n v="4900"/>
    <n v="4900"/>
    <m/>
    <m/>
    <n v="0"/>
    <n v="56200"/>
    <n v="2735.23"/>
    <n v="0"/>
    <n v="0"/>
    <n v="0"/>
    <n v="0"/>
  </r>
  <r>
    <x v="306"/>
    <n v="6"/>
    <x v="86"/>
    <x v="197"/>
    <s v="1504Dellafiori Marcelo6"/>
    <m/>
    <m/>
    <m/>
    <x v="4"/>
    <s v="Service completo. Cambio de aceite y filtros. Control general del vehiculo. Cambio juego de bujias. Desarmar suspension lado izquierdo. Sacar semieje. Cambiar reten salida de caja. Armado total. Trasbasado de aceite de caja de velocidad. Completar nivel de aceite de caja de velocidad.     "/>
    <m/>
    <s v="Reten salido de semieje lado izquierdo"/>
    <s v="Rep serrano"/>
    <n v="3730"/>
    <m/>
    <n v="0.26514745308310994"/>
    <n v="1"/>
    <n v="4719"/>
    <n v="4719"/>
    <m/>
    <m/>
    <n v="0"/>
    <n v="56200"/>
    <n v="3730"/>
    <n v="0"/>
    <n v="0"/>
    <n v="0"/>
    <n v="0"/>
  </r>
  <r>
    <x v="306"/>
    <n v="7"/>
    <x v="86"/>
    <x v="197"/>
    <s v="1504Dellafiori Marcelo7"/>
    <m/>
    <m/>
    <m/>
    <x v="4"/>
    <s v="Service completo. Cambio de aceite y filtros. Control general del vehiculo. Cambio juego de bujias. Desarmar suspension lado izquierdo. Sacar semieje. Cambiar reten salida de caja. Armado total. Trasbasado de aceite de caja de velocidad. Completar nivel de aceite de caja de velocidad.      "/>
    <m/>
    <s v="Juego de bujias originales"/>
    <s v="Barotto"/>
    <n v="4400"/>
    <m/>
    <n v="0.25"/>
    <n v="4"/>
    <n v="5500"/>
    <n v="22000"/>
    <m/>
    <m/>
    <n v="0"/>
    <n v="56200"/>
    <n v="17600"/>
    <n v="0"/>
    <n v="0"/>
    <n v="0"/>
    <n v="0"/>
  </r>
  <r>
    <x v="306"/>
    <n v="8"/>
    <x v="86"/>
    <x v="197"/>
    <s v="1504Dellafiori Marcelo8"/>
    <m/>
    <m/>
    <m/>
    <x v="4"/>
    <s v="Service completo. Cambio de aceite y filtros. Control general del vehiculo. Cambio juego de bujias. Desarmar suspension lado izquierdo. Sacar semieje. Cambiar reten salida de caja. Armado total. Trasbasado de aceite de caja de velocidad. Completar nivel de aceite de caja de velocidad.       "/>
    <m/>
    <s v="Aceite de caja 80W90"/>
    <s v="taller"/>
    <n v="1924.19"/>
    <m/>
    <n v="0.97485695279572182"/>
    <n v="0.4"/>
    <n v="3800"/>
    <n v="1520"/>
    <m/>
    <m/>
    <n v="0"/>
    <n v="56200"/>
    <n v="769.67600000000004"/>
    <n v="0"/>
    <n v="0"/>
    <n v="0"/>
    <n v="0"/>
  </r>
  <r>
    <x v="307"/>
    <n v="1"/>
    <x v="87"/>
    <x v="51"/>
    <s v="1505Integral Agropecuaria1"/>
    <s v="AD813TG"/>
    <s v="Toyota Hilux"/>
    <n v="220189"/>
    <x v="541"/>
    <s v="Service completo. Cambio de aceite y filtros. Control general del vehiculo."/>
    <s v="Emanuel"/>
    <s v="Aceite motor 5w30 castrol edge"/>
    <s v="Taller"/>
    <n v="3733.95"/>
    <s v="Service"/>
    <n v="1.4705740569638053"/>
    <n v="7"/>
    <n v="9225"/>
    <n v="64575"/>
    <n v="1"/>
    <n v="64000"/>
    <n v="64000"/>
    <n v="64000"/>
    <n v="26137.649999999998"/>
    <n v="42133.95"/>
    <n v="112575"/>
    <n v="64000"/>
    <n v="176575"/>
  </r>
  <r>
    <x v="307"/>
    <n v="2"/>
    <x v="87"/>
    <x v="51"/>
    <s v="1505Integral Agropecuaria2"/>
    <m/>
    <m/>
    <m/>
    <x v="4"/>
    <s v="Service completo. Cambio de aceite y filtros. Control general del vehiculo. "/>
    <m/>
    <s v="Kit de filtros"/>
    <s v="taller"/>
    <n v="38400"/>
    <m/>
    <n v="0.25"/>
    <n v="1"/>
    <n v="48000"/>
    <n v="48000"/>
    <m/>
    <m/>
    <n v="0"/>
    <n v="64000"/>
    <n v="38400"/>
    <n v="0"/>
    <n v="0"/>
    <n v="0"/>
    <n v="0"/>
  </r>
  <r>
    <x v="308"/>
    <n v="1"/>
    <x v="87"/>
    <x v="198"/>
    <s v="1506Altamirano Alicia1"/>
    <s v="AA737HE"/>
    <s v="Peugeot Partner HDI"/>
    <n v="86722"/>
    <x v="555"/>
    <s v="Service completo. Cambio de aceite y filtros. Rotacion de ruedas. Ajuste de palanca selectora de cambios. Cambiar lampara de patente. Regulacion freno de mano."/>
    <s v="Cristian - Pablo"/>
    <s v="Filtro aire mahle LX2995"/>
    <s v="taller"/>
    <n v="6616.42"/>
    <s v="Service"/>
    <n v="0.61129432533001227"/>
    <n v="1"/>
    <n v="10661"/>
    <n v="10661"/>
    <n v="1"/>
    <n v="41700"/>
    <n v="41700"/>
    <n v="41700"/>
    <n v="6616.42"/>
    <n v="28857.477803827751"/>
    <n v="56859"/>
    <n v="41700"/>
    <n v="98559"/>
  </r>
  <r>
    <x v="308"/>
    <n v="2"/>
    <x v="87"/>
    <x v="198"/>
    <s v="1506Altamirano Alicia2"/>
    <m/>
    <m/>
    <m/>
    <x v="4"/>
    <s v="Service completo. Cambio de aceite y filtros. Rotacion de ruedas. Ajuste de palanca selectora de cambios. Cambiar lampara de patente. Regulacion freno de mano. "/>
    <m/>
    <s v="Filtro aceite mahle OX1712D"/>
    <s v="taller"/>
    <n v="2575.7399999999998"/>
    <m/>
    <n v="0.61157570251655846"/>
    <n v="1"/>
    <n v="4151"/>
    <n v="4151"/>
    <m/>
    <m/>
    <n v="0"/>
    <n v="41700"/>
    <n v="2575.7399999999998"/>
    <n v="0"/>
    <n v="0"/>
    <n v="0"/>
    <n v="0"/>
  </r>
  <r>
    <x v="308"/>
    <n v="3"/>
    <x v="87"/>
    <x v="198"/>
    <s v="1506Altamirano Alicia3"/>
    <m/>
    <m/>
    <m/>
    <x v="4"/>
    <s v="Service completo. Cambio de aceite y filtros. Rotacion de ruedas. Ajuste de palanca selectora de cambios. Cambiar lampara de patente. Regulacion freno de mano.  "/>
    <m/>
    <s v="Filtro habitaculo HK357"/>
    <s v="taller"/>
    <n v="2735.2289999999998"/>
    <m/>
    <n v="5.9874694221215191E-2"/>
    <n v="1"/>
    <n v="2899"/>
    <n v="2899"/>
    <m/>
    <m/>
    <n v="0"/>
    <n v="41700"/>
    <n v="2735.2289999999998"/>
    <n v="0"/>
    <n v="0"/>
    <n v="0"/>
    <n v="0"/>
  </r>
  <r>
    <x v="308"/>
    <n v="4"/>
    <x v="87"/>
    <x v="198"/>
    <s v="1506Altamirano Alicia4"/>
    <m/>
    <m/>
    <m/>
    <x v="4"/>
    <s v="Service completo. Cambio de aceite y filtros. Rotacion de ruedas. Ajuste de palanca selectora de cambios. Cambiar lampara de patente. Regulacion freno de mano.   "/>
    <m/>
    <s v="Filtro combustible mahle KL788"/>
    <s v="taller"/>
    <n v="14484.24"/>
    <m/>
    <n v="0.61195892915334182"/>
    <n v="1"/>
    <n v="23348"/>
    <n v="23348"/>
    <m/>
    <m/>
    <n v="0"/>
    <n v="41700"/>
    <n v="14484.24"/>
    <n v="0"/>
    <n v="0"/>
    <n v="0"/>
    <n v="0"/>
  </r>
  <r>
    <x v="308"/>
    <n v="5"/>
    <x v="87"/>
    <x v="198"/>
    <s v="1506Altamirano Alicia5"/>
    <m/>
    <m/>
    <m/>
    <x v="4"/>
    <s v="Service completo. Cambio de aceite y filtros. Rotacion de ruedas. Ajuste de palanca selectora de cambios. Cambiar lampara de patente. Regulacion freno de mano.    "/>
    <m/>
    <s v="Aceite motor 10w40"/>
    <s v="taller"/>
    <n v="2145.8488038277515"/>
    <m/>
    <n v="0.72425941352436551"/>
    <n v="4"/>
    <n v="3700"/>
    <n v="14800"/>
    <m/>
    <m/>
    <n v="0"/>
    <n v="41700"/>
    <n v="8583.3952153110058"/>
    <n v="0"/>
    <n v="0"/>
    <n v="0"/>
    <n v="0"/>
  </r>
  <r>
    <x v="308"/>
    <n v="6"/>
    <x v="87"/>
    <x v="198"/>
    <s v="1506Altamirano Alicia6"/>
    <m/>
    <m/>
    <m/>
    <x v="4"/>
    <s v="Service completo. Cambio de aceite y filtros. Rotacion de ruedas. Ajuste de palanca selectora de cambios. Cambiar lampara de patente. Regulacion freno de mano.     "/>
    <m/>
    <s v="Lampara piojito patente"/>
    <s v="taller"/>
    <n v="300"/>
    <m/>
    <n v="2.3333333333333335"/>
    <n v="1"/>
    <n v="1000"/>
    <n v="1000"/>
    <m/>
    <m/>
    <n v="0"/>
    <n v="41700"/>
    <n v="300"/>
    <n v="0"/>
    <n v="0"/>
    <n v="0"/>
    <n v="0"/>
  </r>
  <r>
    <x v="309"/>
    <n v="1"/>
    <x v="88"/>
    <x v="199"/>
    <s v="1507Bocha Carrara1"/>
    <s v="KNS158"/>
    <s v="Renault Sandero Steepway"/>
    <n v="124792"/>
    <x v="556"/>
    <s v="Auxilio mecanico. Escaneo del vehiculo para detectar averias. Limpieza de terminales en sensor de rotacion (CKP) y senson de detonacion (Knock sensor)."/>
    <s v="Pablo"/>
    <m/>
    <m/>
    <m/>
    <s v="Otros"/>
    <m/>
    <m/>
    <m/>
    <n v="0"/>
    <m/>
    <m/>
    <n v="0"/>
    <n v="0"/>
    <n v="0"/>
    <n v="0"/>
    <n v="0"/>
    <n v="0"/>
    <n v="0"/>
  </r>
  <r>
    <x v="309"/>
    <n v="2"/>
    <x v="88"/>
    <x v="199"/>
    <s v="1507Bocha Carrara2"/>
    <m/>
    <m/>
    <m/>
    <x v="4"/>
    <s v="Auxilio mecanico. Escaneo del vehiculo para detectar averias. Limpieza de terminales en sensor de rotacion (CKP) y senson de detonacion (Knock sensor). "/>
    <m/>
    <m/>
    <m/>
    <m/>
    <m/>
    <m/>
    <m/>
    <m/>
    <n v="0"/>
    <m/>
    <m/>
    <n v="0"/>
    <n v="0"/>
    <n v="0"/>
    <n v="0"/>
    <n v="0"/>
    <n v="0"/>
    <n v="0"/>
  </r>
  <r>
    <x v="310"/>
    <n v="1"/>
    <x v="88"/>
    <x v="166"/>
    <s v="1508Maria Elena Bueno1"/>
    <s v="BBS311"/>
    <s v="Chevrolet LUV"/>
    <n v="118983"/>
    <x v="557"/>
    <s v="Sacar caja de velocidad. Cambiar kit de embrague. Purgar circuito de embrague. Completar nivel de liquido para embrague. Armado total."/>
    <s v="Cristian"/>
    <m/>
    <m/>
    <m/>
    <s v="Otros"/>
    <m/>
    <m/>
    <m/>
    <n v="0"/>
    <n v="1"/>
    <n v="80000"/>
    <n v="80000"/>
    <n v="80000"/>
    <n v="0"/>
    <n v="0"/>
    <n v="0"/>
    <n v="80000"/>
    <n v="80000"/>
  </r>
  <r>
    <x v="310"/>
    <n v="2"/>
    <x v="88"/>
    <x v="166"/>
    <s v="1508Maria Elena Bueno2"/>
    <m/>
    <m/>
    <m/>
    <x v="4"/>
    <s v="Sacar caja de velocidad. Cambiar kit de embrague. Purgar circuito de embrague. Completar nivel de liquido para embrague. Armado total. "/>
    <m/>
    <m/>
    <m/>
    <m/>
    <m/>
    <m/>
    <m/>
    <m/>
    <n v="0"/>
    <m/>
    <m/>
    <n v="0"/>
    <n v="80000"/>
    <n v="0"/>
    <n v="0"/>
    <n v="0"/>
    <n v="0"/>
    <n v="0"/>
  </r>
  <r>
    <x v="311"/>
    <n v="1"/>
    <x v="88"/>
    <x v="200"/>
    <s v="1509Sergio Picco1"/>
    <s v="AF477US"/>
    <s v="Peugeot 208"/>
    <n v="20973"/>
    <x v="541"/>
    <s v="Service completo. Cambio de aceite y filtros. Control general del vehiculo."/>
    <s v="Emanuel"/>
    <s v="Filtro aceite OX339/2D"/>
    <s v="taller"/>
    <n v="2422.83"/>
    <s v="Service"/>
    <n v="1.8066352158426304"/>
    <n v="1"/>
    <n v="6800"/>
    <n v="6800"/>
    <n v="1"/>
    <n v="42000"/>
    <n v="42000"/>
    <n v="42000"/>
    <n v="2422.83"/>
    <n v="16012.608153110046"/>
    <n v="59200"/>
    <n v="42000"/>
    <n v="101200"/>
  </r>
  <r>
    <x v="311"/>
    <n v="2"/>
    <x v="88"/>
    <x v="200"/>
    <s v="1509Sergio Picco2"/>
    <m/>
    <m/>
    <m/>
    <x v="4"/>
    <s v="Service completo. Cambio de aceite y filtros. Control general del vehiculo. "/>
    <m/>
    <s v="Filtro de aire original PSA9835123980"/>
    <s v="taller"/>
    <n v="3029.3760000000007"/>
    <m/>
    <n v="0.8155554147124684"/>
    <n v="1"/>
    <n v="5500"/>
    <n v="5500"/>
    <m/>
    <m/>
    <n v="0"/>
    <n v="42000"/>
    <n v="3029.3760000000007"/>
    <n v="0"/>
    <n v="0"/>
    <n v="0"/>
    <n v="0"/>
  </r>
  <r>
    <x v="311"/>
    <n v="3"/>
    <x v="88"/>
    <x v="200"/>
    <s v="1509Sergio Picco3"/>
    <m/>
    <m/>
    <m/>
    <x v="4"/>
    <s v="Service completo. Cambio de aceite y filtros. Control general del vehiculo.  "/>
    <m/>
    <s v="Filtro nafta KL583"/>
    <s v="taller"/>
    <n v="1649.49"/>
    <m/>
    <n v="1.788740762296225"/>
    <n v="1"/>
    <n v="4600"/>
    <n v="4600"/>
    <m/>
    <m/>
    <n v="0"/>
    <n v="42000"/>
    <n v="1649.49"/>
    <n v="0"/>
    <n v="0"/>
    <n v="0"/>
    <n v="0"/>
  </r>
  <r>
    <x v="311"/>
    <n v="4"/>
    <x v="88"/>
    <x v="200"/>
    <s v="1509Sergio Picco4"/>
    <m/>
    <m/>
    <m/>
    <x v="4"/>
    <s v="Service completo. Cambio de aceite y filtros. Control general del vehiculo.   "/>
    <m/>
    <s v="Filtro polen LA428/S"/>
    <s v="taller"/>
    <n v="5176.96"/>
    <m/>
    <n v="1.9940351094078379"/>
    <n v="1"/>
    <n v="15500"/>
    <n v="15500"/>
    <m/>
    <m/>
    <n v="0"/>
    <n v="42000"/>
    <n v="5176.96"/>
    <n v="0"/>
    <n v="0"/>
    <n v="0"/>
    <n v="0"/>
  </r>
  <r>
    <x v="311"/>
    <n v="5"/>
    <x v="88"/>
    <x v="200"/>
    <s v="1509Sergio Picco5"/>
    <m/>
    <m/>
    <m/>
    <x v="4"/>
    <s v="Service completo. Cambio de aceite y filtros. Control general del vehiculo.    "/>
    <m/>
    <s v="Aceite motor 5w30"/>
    <s v="taller"/>
    <n v="3733.9521531100477"/>
    <m/>
    <n v="0.794345434881778"/>
    <n v="4"/>
    <n v="6700"/>
    <n v="26800"/>
    <m/>
    <m/>
    <n v="0"/>
    <n v="42000"/>
    <n v="14935.808612440191"/>
    <n v="0"/>
    <n v="0"/>
    <n v="0"/>
    <n v="0"/>
  </r>
  <r>
    <x v="312"/>
    <n v="1"/>
    <x v="88"/>
    <x v="123"/>
    <s v="1510Anastasi Dario1"/>
    <s v="GVY959"/>
    <s v="Peugeot Partner 1.9"/>
    <n v="171517"/>
    <x v="541"/>
    <s v="Service completo. Cambio de aceite y filtros. Control general del vehiculo."/>
    <s v="Pablo"/>
    <s v="Filtro de aire hasting J3340"/>
    <s v="Rep serrano"/>
    <n v="4600"/>
    <s v="Service"/>
    <n v="0.21"/>
    <n v="1"/>
    <n v="5566"/>
    <n v="5566"/>
    <n v="1"/>
    <n v="42000"/>
    <n v="42000"/>
    <n v="42000"/>
    <n v="4600"/>
    <n v="12295.003971291866"/>
    <n v="29366"/>
    <n v="42000"/>
    <n v="71366"/>
  </r>
  <r>
    <x v="312"/>
    <n v="2"/>
    <x v="88"/>
    <x v="123"/>
    <s v="1510Anastasi Dario2"/>
    <m/>
    <m/>
    <m/>
    <x v="4"/>
    <s v="Service completo. Cambio de aceite y filtros. Control general del vehiculo. "/>
    <m/>
    <s v="Filtro de aceite mahle OC100"/>
    <s v="taller"/>
    <n v="1986.07"/>
    <m/>
    <n v="1.9203401692790287"/>
    <n v="1"/>
    <n v="5800"/>
    <n v="5800"/>
    <m/>
    <m/>
    <n v="0"/>
    <n v="42000"/>
    <n v="1986.07"/>
    <n v="0"/>
    <n v="0"/>
    <n v="0"/>
    <n v="0"/>
  </r>
  <r>
    <x v="312"/>
    <n v="3"/>
    <x v="88"/>
    <x v="123"/>
    <s v="1510Anastasi Dario3"/>
    <m/>
    <m/>
    <m/>
    <x v="4"/>
    <s v="Service completo. Cambio de aceite y filtros. Control general del vehiculo.  "/>
    <m/>
    <s v="Filtro gasoil"/>
    <s v="Ferrando"/>
    <n v="4108"/>
    <m/>
    <n v="0.26582278481012656"/>
    <n v="1"/>
    <n v="5200"/>
    <n v="5200"/>
    <m/>
    <m/>
    <n v="0"/>
    <n v="42000"/>
    <n v="4108"/>
    <n v="0"/>
    <n v="0"/>
    <n v="0"/>
    <n v="0"/>
  </r>
  <r>
    <x v="312"/>
    <n v="4"/>
    <x v="88"/>
    <x v="123"/>
    <s v="1510Anastasi Dario4"/>
    <m/>
    <m/>
    <m/>
    <x v="4"/>
    <s v="Service completo. Cambio de aceite y filtros. Control general del vehiculo.   "/>
    <m/>
    <s v="Aceite 15w40"/>
    <s v="taller"/>
    <n v="1600.9339712918661"/>
    <m/>
    <n v="0.99883321697382377"/>
    <n v="4"/>
    <n v="3200"/>
    <n v="12800"/>
    <m/>
    <m/>
    <n v="0"/>
    <n v="42000"/>
    <n v="6403.7358851674644"/>
    <n v="0"/>
    <n v="0"/>
    <n v="0"/>
    <n v="0"/>
  </r>
  <r>
    <x v="313"/>
    <n v="1"/>
    <x v="88"/>
    <x v="201"/>
    <s v="1511Proietti Mariano1"/>
    <s v="AA137WS"/>
    <s v="Chevrolet Cruze"/>
    <n v="141423"/>
    <x v="541"/>
    <s v="Service completo. Cambio de aceite y filtros. Control general del vehiculo."/>
    <s v="Emanuel"/>
    <s v="Kit de filtros"/>
    <s v="taller"/>
    <n v="18000"/>
    <m/>
    <n v="0.25"/>
    <n v="1"/>
    <n v="22500"/>
    <n v="22500"/>
    <n v="1"/>
    <n v="42000"/>
    <n v="42000"/>
    <n v="42000"/>
    <n v="18000"/>
    <n v="21733.952153110047"/>
    <n v="52650"/>
    <n v="42000"/>
    <n v="94650"/>
  </r>
  <r>
    <x v="313"/>
    <n v="2"/>
    <x v="88"/>
    <x v="201"/>
    <s v="1511Proietti Mariano2"/>
    <m/>
    <m/>
    <m/>
    <x v="4"/>
    <s v="Service completo. Cambio de aceite y filtros. Control general del vehiculo. "/>
    <m/>
    <s v="Aceite motor 5w30"/>
    <s v="taller"/>
    <n v="3733.9521531100477"/>
    <m/>
    <n v="0.794345434881778"/>
    <n v="4.5"/>
    <n v="6700"/>
    <n v="30150"/>
    <m/>
    <m/>
    <n v="0"/>
    <n v="42000"/>
    <n v="16802.784688995216"/>
    <n v="0"/>
    <n v="0"/>
    <n v="0"/>
    <n v="0"/>
  </r>
  <r>
    <x v="314"/>
    <n v="1"/>
    <x v="88"/>
    <x v="1"/>
    <s v="1512Transporte Palloni1"/>
    <s v="KVB553"/>
    <s v="Renault Kangoo"/>
    <n v="327468"/>
    <x v="558"/>
    <s v="Cambio de aceite y filtros. Cambio distribucion con bomba."/>
    <s v="Cristian"/>
    <m/>
    <m/>
    <m/>
    <s v="Service"/>
    <m/>
    <m/>
    <m/>
    <n v="0"/>
    <n v="1"/>
    <n v="48000"/>
    <n v="48000"/>
    <n v="48000"/>
    <n v="0"/>
    <n v="0"/>
    <n v="0"/>
    <n v="48000"/>
    <n v="48000"/>
  </r>
  <r>
    <x v="314"/>
    <n v="2"/>
    <x v="88"/>
    <x v="1"/>
    <s v="1512Transporte Palloni2"/>
    <m/>
    <m/>
    <m/>
    <x v="4"/>
    <s v="Cambio de aceite y filtros. Cambio distribucion con bomba. "/>
    <m/>
    <m/>
    <m/>
    <m/>
    <m/>
    <m/>
    <m/>
    <m/>
    <n v="0"/>
    <m/>
    <m/>
    <n v="0"/>
    <n v="48000"/>
    <n v="0"/>
    <n v="0"/>
    <n v="0"/>
    <n v="0"/>
    <n v="0"/>
  </r>
  <r>
    <x v="315"/>
    <n v="1"/>
    <x v="88"/>
    <x v="1"/>
    <s v="1513Transporte Palloni1"/>
    <s v="AB127DU"/>
    <s v="Renault Kangoo"/>
    <n v="561644"/>
    <x v="559"/>
    <s v="Control correcta posicion de mangueras de calefaccion. Cambiar liquido refrigerante. Purgar circuito de refrigeracion. Controlar correcto funcionamiento de electroventilador."/>
    <s v="Emanuel"/>
    <m/>
    <m/>
    <m/>
    <s v="Otros"/>
    <m/>
    <m/>
    <m/>
    <n v="0"/>
    <n v="1"/>
    <n v="13000"/>
    <n v="13000"/>
    <n v="13000"/>
    <n v="0"/>
    <n v="0"/>
    <n v="0"/>
    <n v="13000"/>
    <n v="13000"/>
  </r>
  <r>
    <x v="315"/>
    <n v="2"/>
    <x v="88"/>
    <x v="1"/>
    <s v="1513Transporte Palloni2"/>
    <m/>
    <m/>
    <m/>
    <x v="4"/>
    <s v="Control correcta posicion de mangueras de calefaccion. Cambiar liquido refrigerante. Purgar circuito de refrigeracion. Controlar correcto funcionamiento de electroventilador. "/>
    <m/>
    <m/>
    <m/>
    <m/>
    <m/>
    <m/>
    <m/>
    <m/>
    <n v="0"/>
    <m/>
    <m/>
    <n v="0"/>
    <n v="13000"/>
    <n v="0"/>
    <n v="0"/>
    <n v="0"/>
    <n v="0"/>
    <n v="0"/>
  </r>
  <r>
    <x v="316"/>
    <n v="1"/>
    <x v="89"/>
    <x v="202"/>
    <s v="1514Sabaini Ignacio 1"/>
    <s v="AA971WK"/>
    <s v="Citroen Berlingo"/>
    <n v="204362"/>
    <x v="560"/>
    <s v="Service. Cambio de aceite y filtros. Control general del vehiculo. Rotacion. Lavado de motor"/>
    <s v="Pablo"/>
    <s v="Filtro mahle LX2995"/>
    <s v="taller"/>
    <n v="6616.42"/>
    <s v="Service"/>
    <n v="1.9169853183443615"/>
    <n v="1"/>
    <n v="19300"/>
    <n v="19300"/>
    <n v="1"/>
    <n v="41700"/>
    <n v="41700"/>
    <n v="41700"/>
    <n v="6616.42"/>
    <n v="47438.008803827746"/>
    <n v="89198"/>
    <n v="41700"/>
    <n v="130898"/>
  </r>
  <r>
    <x v="316"/>
    <n v="2"/>
    <x v="89"/>
    <x v="202"/>
    <s v="1514Sabaini Ignacio 2"/>
    <m/>
    <m/>
    <m/>
    <x v="4"/>
    <s v="Service. Cambio de aceite y filtros. Control general del vehiculo. Rotacion. Lavado de motor "/>
    <m/>
    <s v="Filtro mahle KX788"/>
    <s v="taller"/>
    <n v="32000"/>
    <m/>
    <n v="0.3125"/>
    <n v="1"/>
    <n v="42000"/>
    <n v="42000"/>
    <m/>
    <m/>
    <n v="0"/>
    <n v="41700"/>
    <n v="32000"/>
    <n v="0"/>
    <n v="0"/>
    <n v="0"/>
    <n v="0"/>
  </r>
  <r>
    <x v="316"/>
    <n v="3"/>
    <x v="89"/>
    <x v="202"/>
    <s v="1514Sabaini Ignacio 3"/>
    <m/>
    <m/>
    <m/>
    <x v="4"/>
    <s v="Service. Cambio de aceite y filtros. Control general del vehiculo. Rotacion. Lavado de motor  "/>
    <m/>
    <s v="Filtro mahle OX171/2D"/>
    <s v="taller"/>
    <n v="2575.7399999999998"/>
    <m/>
    <n v="1.9117845745300381"/>
    <n v="1"/>
    <n v="7500"/>
    <n v="7500"/>
    <m/>
    <m/>
    <n v="0"/>
    <n v="41700"/>
    <n v="2575.7399999999998"/>
    <n v="0"/>
    <n v="0"/>
    <n v="0"/>
    <n v="0"/>
  </r>
  <r>
    <x v="316"/>
    <n v="4"/>
    <x v="89"/>
    <x v="202"/>
    <s v="1514Sabaini Ignacio 4"/>
    <m/>
    <m/>
    <m/>
    <x v="4"/>
    <s v="Service. Cambio de aceite y filtros. Control general del vehiculo. Rotacion. Lavado de motor   "/>
    <m/>
    <s v="Aceite motor 10w40"/>
    <s v="taller"/>
    <n v="2145.8488038277515"/>
    <m/>
    <n v="0.72425941352436551"/>
    <n v="4"/>
    <n v="3700"/>
    <n v="14800"/>
    <m/>
    <m/>
    <n v="0"/>
    <n v="41700"/>
    <n v="8583.3952153110058"/>
    <n v="0"/>
    <n v="0"/>
    <n v="0"/>
    <n v="0"/>
  </r>
  <r>
    <x v="316"/>
    <n v="5"/>
    <x v="89"/>
    <x v="202"/>
    <s v="1514Sabaini Ignacio 5"/>
    <m/>
    <m/>
    <m/>
    <x v="4"/>
    <s v="Service. Cambio de aceite y filtros. Control general del vehiculo. Rotacion. Lavado de motor    "/>
    <m/>
    <s v="Lampara de posicion"/>
    <s v="taller"/>
    <n v="300"/>
    <m/>
    <n v="2.3333333333333335"/>
    <n v="1"/>
    <n v="1000"/>
    <n v="1000"/>
    <m/>
    <m/>
    <n v="0"/>
    <n v="41700"/>
    <n v="300"/>
    <n v="0"/>
    <n v="0"/>
    <n v="0"/>
    <n v="0"/>
  </r>
  <r>
    <x v="316"/>
    <n v="6"/>
    <x v="89"/>
    <x v="202"/>
    <s v="1514Sabaini Ignacio 6"/>
    <m/>
    <m/>
    <m/>
    <x v="4"/>
    <s v="Service. Cambio de aceite y filtros. Control general del vehiculo. Rotacion. Lavado de motor     "/>
    <m/>
    <s v="Filtro habitaculo HK357"/>
    <s v="Rep serrano"/>
    <n v="3800"/>
    <m/>
    <n v="0.21"/>
    <n v="1"/>
    <n v="4598"/>
    <n v="4598"/>
    <m/>
    <m/>
    <n v="0"/>
    <n v="41700"/>
    <n v="3800"/>
    <n v="0"/>
    <n v="0"/>
    <n v="0"/>
    <n v="0"/>
  </r>
  <r>
    <x v="317"/>
    <n v="1"/>
    <x v="89"/>
    <x v="183"/>
    <s v="1515Jani Gigante1"/>
    <s v="PKZ094"/>
    <s v="Ford Ranger 2.2"/>
    <n v="168296"/>
    <x v="561"/>
    <s v="Service. Cambio de aceite y filtros. Control general del vehiculo."/>
    <s v="Emanuel"/>
    <s v="Kit de filtros"/>
    <s v="taller"/>
    <n v="34400"/>
    <s v="Service"/>
    <n v="0.25"/>
    <n v="1"/>
    <n v="43000"/>
    <n v="43000"/>
    <n v="1"/>
    <n v="51000"/>
    <n v="51000"/>
    <n v="51000"/>
    <n v="34400"/>
    <n v="38133.952153110047"/>
    <n v="95125"/>
    <n v="51000"/>
    <n v="146125"/>
  </r>
  <r>
    <x v="317"/>
    <n v="2"/>
    <x v="89"/>
    <x v="183"/>
    <s v="1515Jani Gigante2"/>
    <m/>
    <m/>
    <m/>
    <x v="4"/>
    <s v="Service. Cambio de aceite y filtros. Control general del vehiculo. "/>
    <m/>
    <s v="Aceite motor 5w40 "/>
    <s v="taller"/>
    <n v="3733.9521531100477"/>
    <m/>
    <n v="0.86129862275050106"/>
    <n v="7.5"/>
    <n v="6950"/>
    <n v="52125"/>
    <m/>
    <m/>
    <n v="0"/>
    <n v="51000"/>
    <n v="28004.641148325358"/>
    <n v="0"/>
    <n v="0"/>
    <n v="0"/>
    <n v="0"/>
  </r>
  <r>
    <x v="318"/>
    <n v="1"/>
    <x v="90"/>
    <x v="1"/>
    <s v="1516Transporte Palloni1"/>
    <s v="NHL703"/>
    <s v="Renault Kangoo"/>
    <m/>
    <x v="562"/>
    <s v="Sacar alternador y colocar. Control de poleas y correa poly-v. Cambiar ambas poleas y correa poly-v. Control de bolilleros de ruedas. Cambiar masa trasera izquierda."/>
    <s v="Cristian"/>
    <m/>
    <m/>
    <m/>
    <s v="Otros"/>
    <m/>
    <m/>
    <n v="0"/>
    <n v="0"/>
    <n v="1"/>
    <n v="35000"/>
    <n v="35000"/>
    <n v="35000"/>
    <n v="0"/>
    <n v="0"/>
    <n v="0"/>
    <n v="35000"/>
    <n v="35000"/>
  </r>
  <r>
    <x v="318"/>
    <n v="2"/>
    <x v="90"/>
    <x v="1"/>
    <s v="1516Transporte Palloni2"/>
    <m/>
    <m/>
    <m/>
    <x v="4"/>
    <s v="Sacar alternador y colocar. Control de poleas y correa poly-v. Cambiar ambas poleas y correa poly-v. Control de bolilleros de ruedas. Cambiar masa trasera izquierda. "/>
    <m/>
    <m/>
    <m/>
    <m/>
    <m/>
    <m/>
    <m/>
    <n v="0"/>
    <n v="0"/>
    <m/>
    <m/>
    <n v="0"/>
    <n v="35000"/>
    <n v="0"/>
    <n v="0"/>
    <n v="0"/>
    <n v="0"/>
    <n v="0"/>
  </r>
  <r>
    <x v="319"/>
    <n v="1"/>
    <x v="90"/>
    <x v="203"/>
    <s v="1517AGD1"/>
    <s v="HVO911"/>
    <s v="Toyota Hilux"/>
    <n v="331125"/>
    <x v="563"/>
    <s v="Service completo. Cambio de aceite y filtros. Control general del vehiculo. Control de bolilleros de ruedas. Cambiar masa de rueda delantera derecha. Engrase. Cambiar lampara trasera de stop."/>
    <s v="Emanuel"/>
    <s v="Kit de filtros"/>
    <s v="taller"/>
    <n v="27200"/>
    <s v="Service"/>
    <n v="0.25"/>
    <n v="1"/>
    <n v="34000"/>
    <n v="34000"/>
    <n v="1"/>
    <n v="74000"/>
    <n v="74000"/>
    <n v="74000"/>
    <n v="27200"/>
    <n v="104720.94162679426"/>
    <n v="138700"/>
    <n v="74000"/>
    <n v="212700"/>
  </r>
  <r>
    <x v="319"/>
    <n v="2"/>
    <x v="90"/>
    <x v="203"/>
    <s v="1517AGD2"/>
    <m/>
    <m/>
    <m/>
    <x v="4"/>
    <s v="Service completo. Cambio de aceite y filtros. Control general del vehiculo. Control de bolilleros de ruedas. Cambiar masa de rueda delantera derecha. Engrase. Cambiar lampara trasera de stop. "/>
    <m/>
    <s v="Aceite motor 10w40"/>
    <s v="taller"/>
    <n v="2145.8488038277515"/>
    <m/>
    <n v="0.72425941352436551"/>
    <n v="7"/>
    <n v="3700"/>
    <n v="25900"/>
    <m/>
    <m/>
    <n v="0"/>
    <n v="74000"/>
    <n v="15020.94162679426"/>
    <n v="0"/>
    <n v="0"/>
    <n v="0"/>
    <n v="0"/>
  </r>
  <r>
    <x v="319"/>
    <n v="3"/>
    <x v="90"/>
    <x v="203"/>
    <s v="1517AGD3"/>
    <m/>
    <m/>
    <m/>
    <x v="4"/>
    <s v="Service completo. Cambio de aceite y filtros. Control general del vehiculo. Control de bolilleros de ruedas. Cambiar masa de rueda delantera derecha. Engrase. Cambiar lampara trasera de stop.  "/>
    <m/>
    <s v="Maza de rueda"/>
    <s v="Barotto"/>
    <n v="62000"/>
    <m/>
    <n v="0.25"/>
    <n v="1"/>
    <n v="77500"/>
    <n v="77500"/>
    <m/>
    <m/>
    <n v="0"/>
    <n v="74000"/>
    <n v="62000"/>
    <n v="0"/>
    <n v="0"/>
    <n v="0"/>
    <n v="0"/>
  </r>
  <r>
    <x v="319"/>
    <n v="4"/>
    <x v="90"/>
    <x v="203"/>
    <s v="1517AGD4"/>
    <m/>
    <m/>
    <m/>
    <x v="4"/>
    <s v="Service completo. Cambio de aceite y filtros. Control general del vehiculo. Control de bolilleros de ruedas. Cambiar masa de rueda delantera derecha. Engrase. Cambiar lampara trasera de stop.   "/>
    <m/>
    <s v="Lampara de stop 2 polos"/>
    <s v="taller"/>
    <n v="500"/>
    <m/>
    <n v="1.6"/>
    <n v="1"/>
    <n v="1300"/>
    <n v="1300"/>
    <m/>
    <m/>
    <n v="0"/>
    <n v="74000"/>
    <n v="500"/>
    <n v="0"/>
    <n v="0"/>
    <n v="0"/>
    <n v="0"/>
  </r>
  <r>
    <x v="320"/>
    <n v="1"/>
    <x v="90"/>
    <x v="204"/>
    <s v="1518Victoria Airasca1"/>
    <s v="EHW408"/>
    <s v="Ford Fiesta Max"/>
    <m/>
    <x v="564"/>
    <s v="Cambiar prostato de aire acondicionado. Realizar vacio. Cargar aire acondicionado con gas nuevo. Anular calefaccion."/>
    <s v="Emanuel"/>
    <s v="Trabajo de refrigeracion"/>
    <s v="Bertea"/>
    <n v="72900"/>
    <s v="Otros"/>
    <n v="0.1111111111111111"/>
    <n v="1"/>
    <n v="81000"/>
    <n v="81000"/>
    <n v="1"/>
    <m/>
    <n v="0"/>
    <n v="0"/>
    <n v="72900"/>
    <n v="76900"/>
    <n v="86000"/>
    <n v="0"/>
    <n v="86000"/>
  </r>
  <r>
    <x v="320"/>
    <n v="2"/>
    <x v="90"/>
    <x v="204"/>
    <s v="1518Victoria Airasca2"/>
    <m/>
    <m/>
    <m/>
    <x v="4"/>
    <s v="Cambiar prostato de aire acondicionado. Realizar vacio. Cargar aire acondicionado con gas nuevo. Anular calefaccion. "/>
    <m/>
    <s v="Anulacion de calefaccion"/>
    <m/>
    <n v="4000"/>
    <m/>
    <n v="0.25"/>
    <n v="1"/>
    <n v="5000"/>
    <n v="5000"/>
    <m/>
    <m/>
    <n v="0"/>
    <n v="0"/>
    <n v="4000"/>
    <n v="0"/>
    <n v="0"/>
    <n v="0"/>
    <n v="0"/>
  </r>
  <r>
    <x v="321"/>
    <n v="1"/>
    <x v="90"/>
    <x v="205"/>
    <s v="1519Tosello Joaquin1"/>
    <s v="LFK685"/>
    <s v="Ford Ka"/>
    <n v="113011"/>
    <x v="565"/>
    <s v="Sacar tapa de valvulas. Limpiar al brillo. Limpiar superficie de apoyo en tapa de cilindros. Armar con junta nueva y sellador. Emprolijar vano motor. Lavado parte inferior de motor y caja de velocidad. Desarmar suspension delantera izquierda, sacar semieje. Cambiar reten en caja de velocidad. Armado Total. Completar nivel de aceite en caja de velocidad."/>
    <s v="Pablo"/>
    <s v="Junta tapa de valvulas"/>
    <s v="Barotto"/>
    <n v="7040"/>
    <s v="Motor"/>
    <n v="0.25"/>
    <n v="1"/>
    <n v="8800"/>
    <n v="8800"/>
    <n v="1"/>
    <n v="25000"/>
    <n v="25000"/>
    <n v="25000"/>
    <n v="7040"/>
    <n v="11444.18995215311"/>
    <n v="17646"/>
    <n v="25000"/>
    <n v="42646"/>
  </r>
  <r>
    <x v="321"/>
    <n v="2"/>
    <x v="90"/>
    <x v="205"/>
    <s v="1519Tosello Joaquin2"/>
    <m/>
    <m/>
    <m/>
    <x v="4"/>
    <s v="Sacar tapa de valvulas. Limpiar al brillo. Limpiar superficie de apoyo en tapa de cilindros. Armar con junta nueva y sellador. Emprolijar vano motor. Lavado parte inferior de motor y caja de velocidad. Desarmar suspension delantera izquierda, sacar semieje. Cambiar reten en caja de velocidad. Armado Total. Completar nivel de aceite en caja de velocidad. "/>
    <m/>
    <s v="Reten de semieje izquierdo"/>
    <s v="Rep serrano"/>
    <n v="2480"/>
    <m/>
    <n v="0.2685483870967742"/>
    <n v="1"/>
    <n v="3146"/>
    <n v="3146"/>
    <m/>
    <m/>
    <n v="0"/>
    <n v="25000"/>
    <n v="2480"/>
    <n v="0"/>
    <n v="0"/>
    <n v="0"/>
    <n v="0"/>
  </r>
  <r>
    <x v="321"/>
    <n v="3"/>
    <x v="90"/>
    <x v="205"/>
    <s v="1519Tosello Joaquin3"/>
    <m/>
    <m/>
    <m/>
    <x v="4"/>
    <s v="Sacar tapa de valvulas. Limpiar al brillo. Limpiar superficie de apoyo en tapa de cilindros. Armar con junta nueva y sellador. Emprolijar vano motor. Lavado parte inferior de motor y caja de velocidad. Desarmar suspension delantera izquierda, sacar semieje. Cambiar reten en caja de velocidad. Armado Total. Completar nivel de aceite en caja de velocidad.  "/>
    <m/>
    <s v="Aceite caja de velocidad 80w90"/>
    <s v="taller"/>
    <n v="1924.1899521531097"/>
    <m/>
    <n v="0.97485700190249724"/>
    <n v="1.5"/>
    <n v="3800"/>
    <n v="5700"/>
    <m/>
    <m/>
    <n v="0"/>
    <n v="25000"/>
    <n v="2886.2849282296647"/>
    <n v="0"/>
    <n v="0"/>
    <n v="0"/>
    <n v="0"/>
  </r>
  <r>
    <x v="322"/>
    <n v="1"/>
    <x v="91"/>
    <x v="206"/>
    <s v="1520Larisa Nardin1"/>
    <s v="NOZ302"/>
    <s v="Gol Trend"/>
    <m/>
    <x v="566"/>
    <s v="Sacar caño de direccion hidraulica. Hacer reparar. Armado total. Completar nivel de aceite de direccion hidraulica. Lavado motor. Control general del vehiculo para viaje. Cambio lampara de patente. Cambiar escobillas limpia parabrisas."/>
    <s v="Cristian"/>
    <s v="Aceite ATF"/>
    <s v="Taller"/>
    <n v="1924.19"/>
    <s v="Otros"/>
    <n v="0.97485695279572182"/>
    <n v="1"/>
    <n v="3800"/>
    <n v="3800"/>
    <n v="1"/>
    <n v="23000"/>
    <n v="23000"/>
    <n v="23000"/>
    <n v="1924.19"/>
    <n v="45964.19"/>
    <n v="57000"/>
    <n v="23000"/>
    <n v="80000"/>
  </r>
  <r>
    <x v="322"/>
    <n v="2"/>
    <x v="91"/>
    <x v="206"/>
    <s v="1520Larisa Nardin2"/>
    <m/>
    <m/>
    <m/>
    <x v="4"/>
    <s v="Sacar caño de direccion hidraulica. Hacer reparar. Armado total. Completar nivel de aceite de direccion hidraulica. Lavado motor. Control general del vehiculo para viaje. Cambio lampara de patente. Cambiar escobillas limpia parabrisas. "/>
    <m/>
    <s v="Reparacion caño direc. hidraulica"/>
    <s v="Albornoz"/>
    <n v="14400"/>
    <m/>
    <n v="0.1111111111111111"/>
    <n v="1"/>
    <n v="16000"/>
    <n v="16000"/>
    <m/>
    <m/>
    <n v="0"/>
    <n v="23000"/>
    <n v="14400"/>
    <n v="0"/>
    <n v="0"/>
    <n v="0"/>
    <n v="0"/>
  </r>
  <r>
    <x v="322"/>
    <n v="3"/>
    <x v="91"/>
    <x v="206"/>
    <s v="1520Larisa Nardin3"/>
    <m/>
    <m/>
    <m/>
    <x v="4"/>
    <s v="Sacar caño de direccion hidraulica. Hacer reparar. Armado total. Completar nivel de aceite de direccion hidraulica. Lavado motor. Control general del vehiculo para viaje. Cambio lampara de patente. Cambiar escobillas limpia parabrisas.  "/>
    <m/>
    <s v="Lampara piojito"/>
    <s v="taller"/>
    <n v="200"/>
    <m/>
    <n v="1"/>
    <n v="1"/>
    <n v="400"/>
    <n v="400"/>
    <m/>
    <m/>
    <n v="0"/>
    <n v="23000"/>
    <n v="200"/>
    <n v="0"/>
    <n v="0"/>
    <n v="0"/>
    <n v="0"/>
  </r>
  <r>
    <x v="322"/>
    <n v="4"/>
    <x v="91"/>
    <x v="206"/>
    <s v="1520Larisa Nardin4"/>
    <m/>
    <m/>
    <m/>
    <x v="4"/>
    <s v="Sacar caño de direccion hidraulica. Hacer reparar. Armado total. Completar nivel de aceite de direccion hidraulica. Lavado motor. Control general del vehiculo para viaje. Cambio lampara de patente. Cambiar escobillas limpia parabrisas.   "/>
    <m/>
    <s v="Escobilla Luneta trasera"/>
    <s v="barotto"/>
    <n v="7040"/>
    <m/>
    <n v="0.25"/>
    <n v="1"/>
    <n v="8800"/>
    <n v="8800"/>
    <m/>
    <m/>
    <n v="0"/>
    <n v="23000"/>
    <n v="7040"/>
    <n v="0"/>
    <n v="0"/>
    <n v="0"/>
    <n v="0"/>
  </r>
  <r>
    <x v="322"/>
    <n v="5"/>
    <x v="91"/>
    <x v="206"/>
    <s v="1520Larisa Nardin5"/>
    <m/>
    <m/>
    <m/>
    <x v="4"/>
    <s v="Sacar caño de direccion hidraulica. Hacer reparar. Armado total. Completar nivel de aceite de direccion hidraulica. Lavado motor. Control general del vehiculo para viaje. Cambio lampara de patente. Cambiar escobillas limpia parabrisas.    "/>
    <m/>
    <s v="Juego escobillas delanteras"/>
    <s v="Barotto"/>
    <n v="22400"/>
    <m/>
    <n v="0.25"/>
    <n v="1"/>
    <n v="28000"/>
    <n v="28000"/>
    <m/>
    <m/>
    <n v="0"/>
    <n v="23000"/>
    <n v="22400"/>
    <n v="0"/>
    <n v="0"/>
    <n v="0"/>
    <n v="0"/>
  </r>
  <r>
    <x v="323"/>
    <n v="1"/>
    <x v="91"/>
    <x v="207"/>
    <s v="1521Dellafiori Santiago1"/>
    <s v="JNB146"/>
    <s v="Ford Focus Exe"/>
    <n v="200407"/>
    <x v="567"/>
    <s v="Service completo. Cambio de aceite y filtros. Control general del vehiculo. Cambio juego de pastillas de freno rueda trasera izquierda"/>
    <s v="Emanuel"/>
    <s v="Filtro aire Hasting"/>
    <s v="Rep serrano"/>
    <n v="9500"/>
    <s v="Service"/>
    <n v="0.21"/>
    <n v="1"/>
    <n v="11495"/>
    <n v="11495"/>
    <n v="1"/>
    <n v="57000"/>
    <n v="57000"/>
    <n v="57000"/>
    <n v="9500"/>
    <n v="29715.360153110047"/>
    <n v="72802"/>
    <n v="57000"/>
    <n v="129802"/>
  </r>
  <r>
    <x v="323"/>
    <n v="2"/>
    <x v="91"/>
    <x v="207"/>
    <s v="1521Dellafiori Santiago2"/>
    <m/>
    <m/>
    <m/>
    <x v="4"/>
    <s v="Service completo. Cambio de aceite y filtros. Control general del vehiculo. Cambio juego de pastillas de freno rueda trasera izquierda "/>
    <m/>
    <s v="Filtro de aceite"/>
    <s v="taller"/>
    <n v="2272.0320000000002"/>
    <m/>
    <n v="1.5527809467472287"/>
    <n v="1"/>
    <n v="5800"/>
    <n v="5800"/>
    <m/>
    <m/>
    <n v="0"/>
    <n v="57000"/>
    <n v="2272.0320000000002"/>
    <n v="0"/>
    <n v="0"/>
    <n v="0"/>
    <n v="0"/>
  </r>
  <r>
    <x v="323"/>
    <n v="3"/>
    <x v="91"/>
    <x v="207"/>
    <s v="1521Dellafiori Santiago3"/>
    <m/>
    <m/>
    <m/>
    <x v="4"/>
    <s v="Service completo. Cambio de aceite y filtros. Control general del vehiculo. Cambio juego de pastillas de freno rueda trasera izquierda  "/>
    <m/>
    <s v="Filtro nafta"/>
    <s v="Taller"/>
    <n v="3029.3760000000007"/>
    <m/>
    <n v="1.1786664976549621"/>
    <n v="1"/>
    <n v="6600"/>
    <n v="6600"/>
    <m/>
    <m/>
    <n v="0"/>
    <n v="57000"/>
    <n v="3029.3760000000007"/>
    <n v="0"/>
    <n v="0"/>
    <n v="0"/>
    <n v="0"/>
  </r>
  <r>
    <x v="323"/>
    <n v="4"/>
    <x v="91"/>
    <x v="207"/>
    <s v="1521Dellafiori Santiago4"/>
    <m/>
    <m/>
    <m/>
    <x v="4"/>
    <s v="Service completo. Cambio de aceite y filtros. Control general del vehiculo. Cambio juego de pastillas de freno rueda trasera izquierda   "/>
    <m/>
    <s v="Aceite 5w40"/>
    <s v="taller"/>
    <n v="3733.9521531100477"/>
    <m/>
    <n v="0.86129862275050106"/>
    <n v="5"/>
    <n v="6950"/>
    <n v="34750"/>
    <m/>
    <m/>
    <n v="0"/>
    <n v="57000"/>
    <n v="18669.76076555024"/>
    <n v="0"/>
    <n v="0"/>
    <n v="0"/>
    <n v="0"/>
  </r>
  <r>
    <x v="323"/>
    <n v="5"/>
    <x v="91"/>
    <x v="207"/>
    <s v="1521Dellafiori Santiago5"/>
    <m/>
    <m/>
    <m/>
    <x v="4"/>
    <s v="Service completo. Cambio de aceite y filtros. Control general del vehiculo. Cambio juego de pastillas de freno rueda trasera izquierda    "/>
    <m/>
    <s v="juego pastillas de freno"/>
    <s v="Rep serrano"/>
    <n v="11180"/>
    <m/>
    <n v="0.26627906976744187"/>
    <n v="1"/>
    <n v="14157"/>
    <n v="14157"/>
    <m/>
    <m/>
    <n v="0"/>
    <n v="57000"/>
    <n v="11180"/>
    <n v="0"/>
    <n v="0"/>
    <n v="0"/>
    <n v="0"/>
  </r>
  <r>
    <x v="324"/>
    <n v="1"/>
    <x v="91"/>
    <x v="1"/>
    <s v="1522Transporte Palloni1"/>
    <s v="KVB553"/>
    <s v="Renault Kangoo"/>
    <n v="329792"/>
    <x v="568"/>
    <s v="Cambiar ambos amortiguadores traseros."/>
    <s v="Emanuel"/>
    <m/>
    <m/>
    <m/>
    <s v="Otros"/>
    <m/>
    <m/>
    <m/>
    <n v="0"/>
    <n v="1"/>
    <n v="19000"/>
    <n v="19000"/>
    <n v="19000"/>
    <n v="0"/>
    <n v="0"/>
    <n v="0"/>
    <n v="19000"/>
    <n v="19000"/>
  </r>
  <r>
    <x v="324"/>
    <n v="2"/>
    <x v="91"/>
    <x v="1"/>
    <s v="1522Transporte Palloni2"/>
    <m/>
    <m/>
    <m/>
    <x v="4"/>
    <s v="Cambiar ambos amortiguadores traseros. "/>
    <m/>
    <m/>
    <m/>
    <m/>
    <m/>
    <m/>
    <m/>
    <m/>
    <n v="0"/>
    <m/>
    <m/>
    <n v="0"/>
    <n v="19000"/>
    <n v="0"/>
    <n v="0"/>
    <n v="0"/>
    <n v="0"/>
    <n v="0"/>
  </r>
  <r>
    <x v="325"/>
    <n v="1"/>
    <x v="91"/>
    <x v="1"/>
    <s v="1523Transporte Palloni1"/>
    <s v="AF993CE"/>
    <s v="Fiat Fiorino"/>
    <n v="346278"/>
    <x v="569"/>
    <s v="Recambio manguera inferior de radiador. Completar liquido refrigerante. Purgar circuito de refrigeracion."/>
    <s v="Pablo"/>
    <s v="Manguera inferior radiador"/>
    <s v="cliente"/>
    <m/>
    <s v="Otros"/>
    <m/>
    <m/>
    <m/>
    <n v="0"/>
    <n v="1"/>
    <n v="17000"/>
    <n v="17000"/>
    <n v="17000"/>
    <n v="0"/>
    <n v="0"/>
    <n v="0"/>
    <n v="17000"/>
    <n v="17000"/>
  </r>
  <r>
    <x v="325"/>
    <n v="2"/>
    <x v="91"/>
    <x v="1"/>
    <s v="1523Transporte Palloni2"/>
    <m/>
    <m/>
    <m/>
    <x v="4"/>
    <s v="Recambio manguera inferior de radiador. Completar liquido refrigerante. Purgar circuito de refrigeracion. "/>
    <m/>
    <s v="Liquido refrigerante rojo"/>
    <s v="cliente"/>
    <m/>
    <m/>
    <m/>
    <m/>
    <m/>
    <n v="0"/>
    <m/>
    <m/>
    <n v="0"/>
    <n v="17000"/>
    <n v="0"/>
    <n v="0"/>
    <n v="0"/>
    <n v="0"/>
    <n v="0"/>
  </r>
  <r>
    <x v="325"/>
    <n v="3"/>
    <x v="91"/>
    <x v="1"/>
    <s v="1523Transporte Palloni3"/>
    <m/>
    <m/>
    <m/>
    <x v="4"/>
    <s v="Recambio manguera inferior de radiador. Completar liquido refrigerante. Purgar circuito de refrigeracion.  "/>
    <m/>
    <s v="Agua destilada"/>
    <s v="cliente"/>
    <m/>
    <m/>
    <m/>
    <m/>
    <m/>
    <n v="0"/>
    <m/>
    <m/>
    <n v="0"/>
    <n v="17000"/>
    <n v="0"/>
    <n v="0"/>
    <n v="0"/>
    <n v="0"/>
    <n v="0"/>
  </r>
  <r>
    <x v="325"/>
    <n v="4"/>
    <x v="91"/>
    <x v="1"/>
    <s v="1523Transporte Palloni4"/>
    <m/>
    <m/>
    <m/>
    <x v="4"/>
    <s v="Recambio manguera inferior de radiador. Completar liquido refrigerante. Purgar circuito de refrigeracion.   "/>
    <m/>
    <s v="Abrazaderas"/>
    <s v="cliente"/>
    <m/>
    <m/>
    <m/>
    <m/>
    <m/>
    <n v="0"/>
    <m/>
    <m/>
    <n v="0"/>
    <n v="17000"/>
    <n v="0"/>
    <n v="0"/>
    <n v="0"/>
    <n v="0"/>
    <n v="0"/>
  </r>
  <r>
    <x v="326"/>
    <n v="1"/>
    <x v="92"/>
    <x v="197"/>
    <s v="1524Dellafiori Marcelo1"/>
    <s v="KOO129"/>
    <s v="Peugeot 408"/>
    <n v="138200"/>
    <x v="570"/>
    <s v="Recambio soporte motor lado distribucion. Emprolijado vano motor."/>
    <s v="Pablo"/>
    <s v="Soporte motor"/>
    <s v="Barotto"/>
    <m/>
    <s v="Motor"/>
    <m/>
    <n v="1"/>
    <n v="0"/>
    <n v="0"/>
    <n v="1"/>
    <n v="3000"/>
    <n v="3000"/>
    <n v="3000"/>
    <n v="0"/>
    <n v="0"/>
    <n v="0"/>
    <n v="3000"/>
    <n v="3000"/>
  </r>
  <r>
    <x v="326"/>
    <n v="2"/>
    <x v="92"/>
    <x v="197"/>
    <s v="1524Dellafiori Marcelo2"/>
    <m/>
    <m/>
    <m/>
    <x v="4"/>
    <s v="Recambio soporte motor lado distribucion. Emprolijado vano motor. "/>
    <m/>
    <m/>
    <m/>
    <m/>
    <m/>
    <m/>
    <m/>
    <m/>
    <n v="0"/>
    <m/>
    <m/>
    <n v="0"/>
    <n v="3000"/>
    <n v="0"/>
    <n v="0"/>
    <n v="0"/>
    <n v="0"/>
    <n v="0"/>
  </r>
  <r>
    <x v="327"/>
    <n v="1"/>
    <x v="92"/>
    <x v="208"/>
    <s v="1525Ubeda Jorge1"/>
    <s v="MYD473"/>
    <s v="VW Gol"/>
    <n v="92337"/>
    <x v="571"/>
    <s v="Service. Cambio de aceite y filtros. Control general del vehiculo. Rotacion. Balanceo de ruedas. Lavado motor. Control de alineacion."/>
    <s v="Emanuel"/>
    <s v="Aceite motor 10w40"/>
    <s v="taller"/>
    <n v="2145.8488038277515"/>
    <s v="Service"/>
    <n v="0.72425941352436551"/>
    <n v="4"/>
    <n v="3700"/>
    <n v="14800"/>
    <n v="1"/>
    <n v="43000"/>
    <n v="43000"/>
    <n v="43000"/>
    <n v="8583.3952153110058"/>
    <n v="16214.964803827752"/>
    <n v="38000"/>
    <n v="43000"/>
    <n v="81000"/>
  </r>
  <r>
    <x v="327"/>
    <n v="2"/>
    <x v="92"/>
    <x v="208"/>
    <s v="1525Ubeda Jorge2"/>
    <m/>
    <m/>
    <m/>
    <x v="4"/>
    <s v="Service. Cambio de aceite y filtros. Control general del vehiculo. Rotacion. Balanceo de ruedas. Lavado motor. Control de alineacion. "/>
    <m/>
    <s v="Filtro de aceite OC47"/>
    <s v="taller"/>
    <n v="1390.25"/>
    <m/>
    <n v="1.8771803632440209"/>
    <n v="1"/>
    <n v="4000"/>
    <n v="4000"/>
    <m/>
    <m/>
    <n v="0"/>
    <n v="43000"/>
    <n v="1390.25"/>
    <n v="0"/>
    <n v="0"/>
    <n v="0"/>
    <n v="0"/>
  </r>
  <r>
    <x v="327"/>
    <n v="3"/>
    <x v="92"/>
    <x v="208"/>
    <s v="1525Ubeda Jorge3"/>
    <m/>
    <m/>
    <m/>
    <x v="4"/>
    <s v="Service. Cambio de aceite y filtros. Control general del vehiculo. Rotacion. Balanceo de ruedas. Lavado motor. Control de alineacion.  "/>
    <m/>
    <s v="Filtro de aire Bosch AB2308"/>
    <s v="taller"/>
    <n v="3029.3760000000007"/>
    <m/>
    <n v="0.45244433176997473"/>
    <n v="1"/>
    <n v="4400"/>
    <n v="4400"/>
    <m/>
    <m/>
    <n v="0"/>
    <n v="43000"/>
    <n v="3029.3760000000007"/>
    <n v="0"/>
    <n v="0"/>
    <n v="0"/>
    <n v="0"/>
  </r>
  <r>
    <x v="327"/>
    <n v="4"/>
    <x v="92"/>
    <x v="208"/>
    <s v="1525Ubeda Jorge4"/>
    <m/>
    <m/>
    <m/>
    <x v="4"/>
    <s v="Service. Cambio de aceite y filtros. Control general del vehiculo. Rotacion. Balanceo de ruedas. Lavado motor. Control de alineacion.   "/>
    <m/>
    <s v="Filtro de nafta KL583"/>
    <s v="taller"/>
    <n v="1649.49"/>
    <m/>
    <n v="1.9099903606569304"/>
    <n v="1"/>
    <n v="4800"/>
    <n v="4800"/>
    <m/>
    <m/>
    <n v="0"/>
    <n v="43000"/>
    <n v="1649.49"/>
    <n v="0"/>
    <n v="0"/>
    <n v="0"/>
    <n v="0"/>
  </r>
  <r>
    <x v="327"/>
    <n v="5"/>
    <x v="92"/>
    <x v="208"/>
    <s v="1525Ubeda Jorge5"/>
    <m/>
    <m/>
    <m/>
    <x v="4"/>
    <s v="Service. Cambio de aceite y filtros. Control general del vehiculo. Rotacion. Balanceo de ruedas. Lavado motor. Control de alineacion.    "/>
    <m/>
    <s v="Balanceo de ruedas"/>
    <m/>
    <n v="8000"/>
    <m/>
    <n v="0.25"/>
    <n v="1"/>
    <n v="10000"/>
    <n v="10000"/>
    <m/>
    <m/>
    <n v="0"/>
    <n v="43000"/>
    <n v="8000"/>
    <n v="0"/>
    <n v="0"/>
    <n v="0"/>
    <n v="0"/>
  </r>
  <r>
    <x v="328"/>
    <n v="1"/>
    <x v="93"/>
    <x v="209"/>
    <s v="1526Rodrigo Colombano1"/>
    <s v="LRS429"/>
    <s v="VW Fox Cross"/>
    <n v="118286"/>
    <x v="572"/>
    <s v="Control tren delantero. Sacar ambas parrillas de suspensión. Reparar con bujes nuevos. Cambiar bujes de barra estabilizadora parte central. Armado total. Regular convergencia y correcta posicion de volante."/>
    <s v="Emanuel"/>
    <s v="Bujes grandes de parrilla"/>
    <s v="Barotto"/>
    <n v="10880"/>
    <s v="Otros"/>
    <n v="0.25"/>
    <n v="2"/>
    <n v="13600"/>
    <n v="27200"/>
    <n v="1"/>
    <n v="42000"/>
    <n v="42000"/>
    <n v="42000"/>
    <n v="21760"/>
    <n v="10880"/>
    <n v="27200"/>
    <n v="42000"/>
    <n v="69200"/>
  </r>
  <r>
    <x v="328"/>
    <n v="2"/>
    <x v="93"/>
    <x v="209"/>
    <s v="1526Rodrigo Colombano2"/>
    <m/>
    <m/>
    <m/>
    <x v="4"/>
    <s v="Control tren delantero. Sacar ambas parrillas de suspensión. Reparar con bujes nuevos. Cambiar bujes de barra estabilizadora parte central. Armado total. Regular convergencia y correcta posicion de volante. "/>
    <m/>
    <m/>
    <m/>
    <m/>
    <m/>
    <m/>
    <m/>
    <m/>
    <n v="0"/>
    <m/>
    <m/>
    <n v="0"/>
    <n v="42000"/>
    <n v="0"/>
    <n v="0"/>
    <n v="0"/>
    <n v="0"/>
    <n v="0"/>
  </r>
  <r>
    <x v="329"/>
    <n v="1"/>
    <x v="93"/>
    <x v="1"/>
    <s v="1527Transporte Palloni1"/>
    <s v="AF672US"/>
    <s v="Ford Transit"/>
    <n v="95401"/>
    <x v="573"/>
    <s v="Cambiar masa, bolillero de rueda delantera derecha."/>
    <s v="Cristian"/>
    <m/>
    <m/>
    <m/>
    <s v="Otros"/>
    <m/>
    <m/>
    <m/>
    <n v="0"/>
    <n v="1"/>
    <n v="23000"/>
    <n v="23000"/>
    <n v="23000"/>
    <n v="0"/>
    <n v="0"/>
    <n v="0"/>
    <n v="23000"/>
    <n v="23000"/>
  </r>
  <r>
    <x v="329"/>
    <n v="2"/>
    <x v="93"/>
    <x v="1"/>
    <s v="1527Transporte Palloni2"/>
    <m/>
    <m/>
    <m/>
    <x v="4"/>
    <s v="Cambiar masa, bolillero de rueda delantera derecha. "/>
    <m/>
    <m/>
    <m/>
    <m/>
    <m/>
    <m/>
    <m/>
    <m/>
    <n v="0"/>
    <m/>
    <m/>
    <n v="0"/>
    <n v="23000"/>
    <n v="0"/>
    <n v="0"/>
    <n v="0"/>
    <n v="0"/>
    <n v="0"/>
  </r>
  <r>
    <x v="330"/>
    <n v="1"/>
    <x v="93"/>
    <x v="1"/>
    <s v="1528Transporte Palloni1"/>
    <s v="AF637FJ"/>
    <s v="Mercedes Sprinter"/>
    <n v="27744"/>
    <x v="204"/>
    <s v="Service. Cambio de aceite y filtros."/>
    <s v="Emanuel"/>
    <s v="aceite motor 5w40"/>
    <s v="taller"/>
    <n v="3733.95"/>
    <s v="Service"/>
    <n v="-9.092248155438562E-3"/>
    <n v="12"/>
    <n v="3700"/>
    <n v="44400"/>
    <n v="1"/>
    <n v="42000"/>
    <n v="42000"/>
    <n v="42000"/>
    <n v="44807.399999999994"/>
    <n v="3733.95"/>
    <n v="44400"/>
    <n v="42000"/>
    <n v="86400"/>
  </r>
  <r>
    <x v="330"/>
    <n v="2"/>
    <x v="93"/>
    <x v="1"/>
    <s v="1528Transporte Palloni2"/>
    <m/>
    <m/>
    <m/>
    <x v="4"/>
    <s v="Service. Cambio de aceite y filtros. "/>
    <m/>
    <m/>
    <m/>
    <m/>
    <m/>
    <m/>
    <m/>
    <m/>
    <n v="0"/>
    <m/>
    <m/>
    <n v="0"/>
    <n v="42000"/>
    <n v="0"/>
    <n v="0"/>
    <n v="0"/>
    <n v="0"/>
    <n v="0"/>
  </r>
  <r>
    <x v="331"/>
    <n v="1"/>
    <x v="93"/>
    <x v="114"/>
    <s v="1529Silveira Alejandro1"/>
    <s v="MLD726"/>
    <s v="Peugeot Partner"/>
    <m/>
    <x v="574"/>
    <s v="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s v="Emanuel"/>
    <s v="Bieleta de b/estabilizadora izquierda"/>
    <m/>
    <n v="11800"/>
    <s v="Service"/>
    <n v="0.25423728813559321"/>
    <n v="1"/>
    <n v="14800"/>
    <n v="14800"/>
    <n v="1"/>
    <n v="48000"/>
    <n v="48000"/>
    <n v="48000"/>
    <n v="11800"/>
    <n v="114662.79000000002"/>
    <n v="180850"/>
    <n v="48000"/>
    <n v="228850"/>
  </r>
  <r>
    <x v="331"/>
    <n v="2"/>
    <x v="93"/>
    <x v="114"/>
    <s v="1529Silveira Alejandro2"/>
    <m/>
    <m/>
    <m/>
    <x v="4"/>
    <s v="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
    <m/>
    <s v="Liquido refrigerante"/>
    <m/>
    <n v="2116.4899999999998"/>
    <m/>
    <n v="1.2679058252106084"/>
    <n v="2"/>
    <n v="4800"/>
    <n v="9600"/>
    <m/>
    <m/>
    <n v="0"/>
    <n v="48000"/>
    <n v="4232.9799999999996"/>
    <n v="0"/>
    <n v="0"/>
    <n v="0"/>
    <n v="0"/>
  </r>
  <r>
    <x v="331"/>
    <n v="3"/>
    <x v="93"/>
    <x v="114"/>
    <s v="1529Silveira Alejandro3"/>
    <m/>
    <m/>
    <m/>
    <x v="4"/>
    <s v="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
    <m/>
    <s v="Eje trasero reparado"/>
    <s v="taller"/>
    <n v="80000"/>
    <m/>
    <n v="0.25"/>
    <n v="1"/>
    <n v="100000"/>
    <n v="100000"/>
    <m/>
    <m/>
    <n v="0"/>
    <n v="48000"/>
    <n v="80000"/>
    <n v="0"/>
    <n v="0"/>
    <n v="0"/>
    <n v="0"/>
  </r>
  <r>
    <x v="331"/>
    <n v="4"/>
    <x v="93"/>
    <x v="114"/>
    <s v="1529Silveira Alejandro4"/>
    <m/>
    <m/>
    <m/>
    <x v="4"/>
    <s v="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
    <m/>
    <s v="Aceite motor 10w40"/>
    <m/>
    <n v="2145.85"/>
    <m/>
    <n v="0.72425845236153508"/>
    <n v="4"/>
    <n v="3700"/>
    <n v="14800"/>
    <m/>
    <m/>
    <n v="0"/>
    <n v="48000"/>
    <n v="8583.4"/>
    <n v="0"/>
    <n v="0"/>
    <n v="0"/>
    <n v="0"/>
  </r>
  <r>
    <x v="331"/>
    <n v="5"/>
    <x v="93"/>
    <x v="114"/>
    <s v="1529Silveira Alejandro5"/>
    <m/>
    <m/>
    <m/>
    <x v="4"/>
    <s v="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
    <m/>
    <s v="Filtro de aceite OX339/2D"/>
    <m/>
    <n v="2422.83"/>
    <m/>
    <n v="1.4351687902163999"/>
    <n v="1"/>
    <n v="5900"/>
    <n v="5900"/>
    <m/>
    <m/>
    <n v="0"/>
    <n v="48000"/>
    <n v="2422.83"/>
    <n v="0"/>
    <n v="0"/>
    <n v="0"/>
    <n v="0"/>
  </r>
  <r>
    <x v="331"/>
    <n v="6"/>
    <x v="93"/>
    <x v="114"/>
    <s v="1529Silveira Alejandro6"/>
    <m/>
    <m/>
    <m/>
    <x v="4"/>
    <s v="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
    <m/>
    <s v="Filtro de aire LX1451"/>
    <m/>
    <n v="2928.13"/>
    <m/>
    <n v="1.6296646665277839"/>
    <n v="1"/>
    <n v="7700"/>
    <n v="7700"/>
    <m/>
    <m/>
    <n v="0"/>
    <n v="48000"/>
    <n v="2928.13"/>
    <n v="0"/>
    <n v="0"/>
    <n v="0"/>
    <n v="0"/>
  </r>
  <r>
    <x v="331"/>
    <n v="7"/>
    <x v="93"/>
    <x v="114"/>
    <s v="1529Silveira Alejandro7"/>
    <m/>
    <m/>
    <m/>
    <x v="4"/>
    <s v="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
    <m/>
    <s v="Filtro de nafta KL583"/>
    <m/>
    <n v="1649.49"/>
    <m/>
    <n v="1.9099903606569304"/>
    <n v="1"/>
    <n v="4800"/>
    <n v="4800"/>
    <m/>
    <m/>
    <n v="0"/>
    <n v="48000"/>
    <n v="1649.49"/>
    <n v="0"/>
    <n v="0"/>
    <n v="0"/>
    <n v="0"/>
  </r>
  <r>
    <x v="331"/>
    <n v="8"/>
    <x v="93"/>
    <x v="114"/>
    <s v="1529Silveira Alejandro8"/>
    <m/>
    <m/>
    <m/>
    <x v="4"/>
    <s v="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
    <m/>
    <s v="Filtro polen HK357"/>
    <m/>
    <n v="3800"/>
    <m/>
    <n v="0.15789473684210525"/>
    <n v="1"/>
    <n v="4400"/>
    <n v="4400"/>
    <m/>
    <m/>
    <n v="0"/>
    <n v="48000"/>
    <n v="3800"/>
    <n v="0"/>
    <n v="0"/>
    <n v="0"/>
    <n v="0"/>
  </r>
  <r>
    <x v="331"/>
    <n v="9"/>
    <x v="93"/>
    <x v="114"/>
    <s v="1529Silveira Alejandro9"/>
    <m/>
    <m/>
    <m/>
    <x v="4"/>
    <s v="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
    <m/>
    <s v="Bujes de amortiguadores traseros "/>
    <m/>
    <n v="2600"/>
    <m/>
    <n v="0.25"/>
    <n v="2"/>
    <n v="3250"/>
    <n v="6500"/>
    <m/>
    <m/>
    <n v="0"/>
    <n v="48000"/>
    <n v="5200"/>
    <n v="0"/>
    <n v="0"/>
    <n v="0"/>
    <n v="0"/>
  </r>
  <r>
    <x v="331"/>
    <n v="10"/>
    <x v="93"/>
    <x v="114"/>
    <s v="1529Silveira Alejandro10"/>
    <m/>
    <m/>
    <m/>
    <x v="4"/>
    <s v="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
    <m/>
    <s v="Aceite caja de velocidad 75w80"/>
    <m/>
    <n v="5200"/>
    <m/>
    <n v="0.25"/>
    <n v="1.9"/>
    <n v="6500"/>
    <n v="12350"/>
    <m/>
    <m/>
    <n v="0"/>
    <n v="48000"/>
    <n v="9880"/>
    <n v="0"/>
    <n v="0"/>
    <n v="0"/>
    <n v="0"/>
  </r>
  <r>
    <x v="332"/>
    <n v="1"/>
    <x v="93"/>
    <x v="210"/>
    <s v="1530Domansky Roberto1"/>
    <m/>
    <s v="Gol Trend"/>
    <m/>
    <x v="575"/>
    <s v="Auxilio. Cambiar precap y extremo de direccion lado derecho. Regular convergencia."/>
    <s v="Emanuel"/>
    <s v="Precap de direccion"/>
    <s v="Barotto"/>
    <n v="13120"/>
    <s v="Otros"/>
    <n v="0.25"/>
    <n v="1"/>
    <n v="16400"/>
    <n v="16400"/>
    <n v="1"/>
    <n v="20000"/>
    <n v="20000"/>
    <n v="20000"/>
    <n v="13120"/>
    <n v="28720"/>
    <n v="35900"/>
    <n v="20000"/>
    <n v="55900"/>
  </r>
  <r>
    <x v="332"/>
    <n v="2"/>
    <x v="93"/>
    <x v="210"/>
    <s v="1530Domansky Roberto2"/>
    <m/>
    <m/>
    <m/>
    <x v="4"/>
    <s v="Auxilio. Cambiar precap y extremo de direccion lado derecho. Regular convergencia. "/>
    <m/>
    <s v="Extremo de direccion"/>
    <s v="Barotto"/>
    <n v="15600"/>
    <m/>
    <n v="0.25"/>
    <n v="1"/>
    <n v="19500"/>
    <n v="19500"/>
    <m/>
    <m/>
    <n v="0"/>
    <n v="20000"/>
    <n v="15600"/>
    <n v="0"/>
    <n v="0"/>
    <n v="0"/>
    <n v="0"/>
  </r>
  <r>
    <x v="333"/>
    <n v="1"/>
    <x v="94"/>
    <x v="22"/>
    <s v="1531Guerrieri Gladys1"/>
    <s v="AB744KG"/>
    <s v="Chevrolet tracker"/>
    <n v="47118"/>
    <x v="576"/>
    <s v="Cambio optica trasera izquierda"/>
    <s v="Cristian"/>
    <s v="Optica trasera izquierda"/>
    <s v="Barotto"/>
    <n v="151360"/>
    <s v="Otros"/>
    <n v="0.25"/>
    <n v="1"/>
    <n v="189200"/>
    <n v="189200"/>
    <m/>
    <m/>
    <n v="0"/>
    <n v="0"/>
    <n v="151360"/>
    <n v="151360"/>
    <n v="189200"/>
    <n v="0"/>
    <n v="189200"/>
  </r>
  <r>
    <x v="333"/>
    <n v="2"/>
    <x v="94"/>
    <x v="22"/>
    <s v="1531Guerrieri Gladys2"/>
    <m/>
    <m/>
    <m/>
    <x v="4"/>
    <s v="Cambio optica trasera izquierda "/>
    <m/>
    <m/>
    <m/>
    <m/>
    <m/>
    <m/>
    <m/>
    <m/>
    <n v="0"/>
    <m/>
    <m/>
    <n v="0"/>
    <n v="0"/>
    <n v="0"/>
    <n v="0"/>
    <n v="0"/>
    <n v="0"/>
    <n v="0"/>
  </r>
  <r>
    <x v="334"/>
    <n v="1"/>
    <x v="94"/>
    <x v="211"/>
    <s v="1532Alonso1"/>
    <s v="GFO127"/>
    <s v="Polo Classic"/>
    <n v="242254"/>
    <x v="577"/>
    <s v="Cambio bolilleros rueda delantera. Cambio buje bieleta de barra estabilizadora. Cambiar escobillas limpia parabrisas. Cambiar manguera de gaseo. Sellar grietas."/>
    <s v="Emanuel"/>
    <s v="Bolilleros rueda delantera"/>
    <s v="Barotto / Pastina"/>
    <n v="20800"/>
    <s v="Otros"/>
    <n v="0.25"/>
    <n v="2"/>
    <n v="26000"/>
    <n v="52000"/>
    <n v="1"/>
    <n v="55000"/>
    <n v="55000"/>
    <n v="55000"/>
    <n v="41600"/>
    <n v="40840"/>
    <n v="81300"/>
    <n v="55000"/>
    <n v="136300"/>
  </r>
  <r>
    <x v="334"/>
    <n v="2"/>
    <x v="94"/>
    <x v="211"/>
    <s v="1532Alonso2"/>
    <m/>
    <m/>
    <m/>
    <x v="4"/>
    <s v="Cambio bolilleros rueda delantera. Cambio buje bieleta de barra estabilizadora. Cambiar escobillas limpia parabrisas. Cambiar manguera de gaseo. Sellar grietas. "/>
    <m/>
    <s v="Buje bieleta de barra estabiliadora"/>
    <s v="Ferrando"/>
    <n v="1040"/>
    <m/>
    <n v="0.25"/>
    <n v="1"/>
    <n v="1300"/>
    <n v="1300"/>
    <m/>
    <m/>
    <n v="0"/>
    <n v="55000"/>
    <n v="1040"/>
    <n v="0"/>
    <n v="0"/>
    <n v="0"/>
    <n v="0"/>
  </r>
  <r>
    <x v="334"/>
    <n v="3"/>
    <x v="94"/>
    <x v="211"/>
    <s v="1532Alonso3"/>
    <m/>
    <m/>
    <m/>
    <x v="4"/>
    <s v="Cambio bolilleros rueda delantera. Cambio buje bieleta de barra estabilizadora. Cambiar escobillas limpia parabrisas. Cambiar manguera de gaseo. Sellar grietas.  "/>
    <m/>
    <s v="Escobillas limpia parabrisas"/>
    <s v="Rep serrano"/>
    <n v="3100"/>
    <m/>
    <n v="0.29032258064516131"/>
    <n v="2"/>
    <n v="4000"/>
    <n v="8000"/>
    <m/>
    <m/>
    <n v="0"/>
    <n v="55000"/>
    <n v="6200"/>
    <n v="0"/>
    <n v="0"/>
    <n v="0"/>
    <n v="0"/>
  </r>
  <r>
    <x v="334"/>
    <n v="4"/>
    <x v="94"/>
    <x v="211"/>
    <s v="1532Alonso4"/>
    <m/>
    <m/>
    <m/>
    <x v="4"/>
    <s v="Cambio bolilleros rueda delantera. Cambio buje bieleta de barra estabilizadora. Cambiar escobillas limpia parabrisas. Cambiar manguera de gaseo. Sellar grietas.   "/>
    <m/>
    <s v="Manguera de gaseo"/>
    <s v="Rep serrano"/>
    <n v="7900"/>
    <m/>
    <n v="0.26582278481012656"/>
    <n v="1"/>
    <n v="10000"/>
    <n v="10000"/>
    <m/>
    <m/>
    <n v="0"/>
    <n v="55000"/>
    <n v="7900"/>
    <n v="0"/>
    <n v="0"/>
    <n v="0"/>
    <n v="0"/>
  </r>
  <r>
    <x v="334"/>
    <n v="5"/>
    <x v="94"/>
    <x v="211"/>
    <s v="1532Alonso5"/>
    <m/>
    <m/>
    <m/>
    <x v="4"/>
    <s v="Cambio bolilleros rueda delantera. Cambio buje bieleta de barra estabilizadora. Cambiar escobillas limpia parabrisas. Cambiar manguera de gaseo. Sellar grietas.    "/>
    <m/>
    <s v="Sella grietas Wurth"/>
    <s v="taller"/>
    <n v="8000"/>
    <m/>
    <n v="0.25"/>
    <n v="1"/>
    <n v="10000"/>
    <n v="10000"/>
    <m/>
    <m/>
    <n v="0"/>
    <n v="55000"/>
    <n v="8000"/>
    <n v="0"/>
    <n v="0"/>
    <n v="0"/>
    <n v="0"/>
  </r>
  <r>
    <x v="335"/>
    <n v="1"/>
    <x v="94"/>
    <x v="212"/>
    <s v="1533Oliva Stella1"/>
    <m/>
    <s v="Fiat linea"/>
    <n v="113000"/>
    <x v="578"/>
    <s v="Desregular freno de mano para poder recircular luz cables correctamente. Regular freno de mano. Cambiar topes y guardapolvos amortiguadores traseros. Cambiar bulbo temperatura."/>
    <s v="Pablo"/>
    <s v="Bulbo temperatura original"/>
    <s v="cliente"/>
    <m/>
    <s v="Otros"/>
    <m/>
    <m/>
    <m/>
    <n v="0"/>
    <m/>
    <m/>
    <n v="0"/>
    <n v="0"/>
    <n v="0"/>
    <n v="3745.85"/>
    <n v="5032"/>
    <n v="0"/>
    <n v="5032"/>
  </r>
  <r>
    <x v="335"/>
    <n v="2"/>
    <x v="94"/>
    <x v="212"/>
    <s v="1533Oliva Stella2"/>
    <m/>
    <m/>
    <m/>
    <x v="4"/>
    <s v="Desregular freno de mano para poder recircular luz cables correctamente. Regular freno de mano. Cambiar topes y guardapolvos amortiguadores traseros. Cambiar bulbo temperatura. "/>
    <m/>
    <s v="Tope amortiguador VW Gol"/>
    <s v="Rep serrano"/>
    <n v="1600"/>
    <m/>
    <n v="0.28562500000000002"/>
    <n v="1"/>
    <n v="2057"/>
    <n v="2057"/>
    <m/>
    <m/>
    <n v="0"/>
    <n v="0"/>
    <n v="1600"/>
    <n v="0"/>
    <n v="0"/>
    <n v="0"/>
    <n v="0"/>
  </r>
  <r>
    <x v="335"/>
    <n v="3"/>
    <x v="94"/>
    <x v="212"/>
    <s v="1533Oliva Stella3"/>
    <m/>
    <m/>
    <m/>
    <x v="4"/>
    <s v="Desregular freno de mano para poder recircular luz cables correctamente. Regular freno de mano. Cambiar topes y guardapolvos amortiguadores traseros. Cambiar bulbo temperatura.  "/>
    <m/>
    <s v="Aceite 10w40"/>
    <s v="taller"/>
    <n v="2145.85"/>
    <m/>
    <n v="1.7727939977165228"/>
    <n v="0.5"/>
    <n v="5950"/>
    <n v="2975"/>
    <m/>
    <m/>
    <n v="0"/>
    <n v="0"/>
    <n v="1072.925"/>
    <n v="0"/>
    <n v="0"/>
    <n v="0"/>
    <n v="0"/>
  </r>
  <r>
    <x v="336"/>
    <n v="1"/>
    <x v="95"/>
    <x v="71"/>
    <s v="1534Mansuino Alberto1"/>
    <m/>
    <s v="Gol trend"/>
    <m/>
    <x v="579"/>
    <s v="Trabajo electromecanico. Escaneo general del vehiculo"/>
    <s v="Pablo"/>
    <m/>
    <m/>
    <m/>
    <s v="Otros"/>
    <m/>
    <m/>
    <m/>
    <n v="0"/>
    <n v="1"/>
    <n v="25000"/>
    <n v="25000"/>
    <n v="25000"/>
    <n v="0"/>
    <n v="0"/>
    <n v="0"/>
    <n v="25000"/>
    <n v="25000"/>
  </r>
  <r>
    <x v="336"/>
    <n v="2"/>
    <x v="95"/>
    <x v="71"/>
    <s v="1534Mansuino Alberto2"/>
    <m/>
    <m/>
    <m/>
    <x v="4"/>
    <s v="Trabajo electromecanico. Escaneo general del vehiculo "/>
    <m/>
    <m/>
    <m/>
    <m/>
    <m/>
    <m/>
    <m/>
    <m/>
    <n v="0"/>
    <m/>
    <m/>
    <n v="0"/>
    <n v="25000"/>
    <n v="0"/>
    <n v="0"/>
    <n v="0"/>
    <n v="0"/>
    <n v="0"/>
  </r>
  <r>
    <x v="337"/>
    <n v="1"/>
    <x v="95"/>
    <x v="14"/>
    <s v="1535Lucero Adrian1"/>
    <s v="EFR454"/>
    <s v="Fiat Palio"/>
    <n v="119313"/>
    <x v="580"/>
    <s v="Revision de tren delantero y amortiguadores. Recambio de rotula lado acompañante. Rotacion de ruedas. Regular convergencia."/>
    <s v="Pablo"/>
    <s v="Rotula Nakata"/>
    <s v="Rep serrano"/>
    <n v="14300"/>
    <s v="Otros"/>
    <n v="0.26923076923076922"/>
    <n v="1"/>
    <n v="18150"/>
    <n v="18150"/>
    <m/>
    <m/>
    <n v="0"/>
    <n v="0"/>
    <n v="14300"/>
    <n v="14300"/>
    <n v="18150"/>
    <n v="0"/>
    <n v="18150"/>
  </r>
  <r>
    <x v="337"/>
    <n v="2"/>
    <x v="95"/>
    <x v="14"/>
    <s v="1535Lucero Adrian2"/>
    <m/>
    <m/>
    <m/>
    <x v="4"/>
    <s v="Revision de tren delantero y amortiguadores. Recambio de rotula lado acompañante. Rotacion de ruedas. Regular convergencia. "/>
    <m/>
    <m/>
    <m/>
    <m/>
    <m/>
    <m/>
    <m/>
    <m/>
    <n v="0"/>
    <m/>
    <m/>
    <n v="0"/>
    <n v="0"/>
    <n v="0"/>
    <n v="0"/>
    <n v="0"/>
    <n v="0"/>
    <n v="0"/>
  </r>
  <r>
    <x v="338"/>
    <n v="1"/>
    <x v="96"/>
    <x v="201"/>
    <s v="1536Proietti Mariano1"/>
    <s v="AA137WS"/>
    <s v="Chevrolet Cruze"/>
    <n v="141598"/>
    <x v="581"/>
    <s v="Sacar ambos amortiguadores delanteros. Cambiar fuelles guardapolvos y topes. Armado total. Control alineacion."/>
    <s v="Emanuel"/>
    <s v="Topes fuelles de amort. delanteros"/>
    <s v="barotto"/>
    <n v="11840"/>
    <s v="Otros"/>
    <n v="0.25"/>
    <n v="2"/>
    <n v="14800"/>
    <n v="29600"/>
    <n v="1"/>
    <n v="30000"/>
    <n v="30000"/>
    <n v="30000"/>
    <n v="23680"/>
    <n v="11840"/>
    <n v="29600"/>
    <n v="30000"/>
    <n v="59600"/>
  </r>
  <r>
    <x v="338"/>
    <n v="2"/>
    <x v="96"/>
    <x v="201"/>
    <s v="1536Proietti Mariano2"/>
    <m/>
    <m/>
    <m/>
    <x v="4"/>
    <s v="Sacar ambos amortiguadores delanteros. Cambiar fuelles guardapolvos y topes. Armado total. Control alineacion. "/>
    <m/>
    <m/>
    <m/>
    <m/>
    <m/>
    <m/>
    <m/>
    <m/>
    <n v="0"/>
    <m/>
    <m/>
    <n v="0"/>
    <n v="30000"/>
    <n v="0"/>
    <n v="0"/>
    <n v="0"/>
    <n v="0"/>
    <n v="0"/>
  </r>
  <r>
    <x v="339"/>
    <n v="1"/>
    <x v="97"/>
    <x v="168"/>
    <s v="1537Sogno Agostina1"/>
    <s v="AB206GD"/>
    <s v="Chevrolet Prisma"/>
    <n v="207375"/>
    <x v="582"/>
    <s v="Cambiar juego de pastillas de freno delanteras"/>
    <s v="Emanuel"/>
    <s v="Juego pastillas de freno"/>
    <s v="barotto"/>
    <n v="15040"/>
    <s v="Otros"/>
    <n v="0.25"/>
    <n v="1"/>
    <n v="18800"/>
    <n v="18800"/>
    <n v="1"/>
    <n v="9200"/>
    <n v="9200"/>
    <n v="9200"/>
    <n v="15040"/>
    <n v="15040"/>
    <n v="18800"/>
    <n v="9200"/>
    <n v="28000"/>
  </r>
  <r>
    <x v="339"/>
    <n v="2"/>
    <x v="97"/>
    <x v="168"/>
    <s v="1537Sogno Agostina2"/>
    <m/>
    <m/>
    <m/>
    <x v="4"/>
    <s v="Cambiar juego de pastillas de freno delanteras "/>
    <m/>
    <m/>
    <m/>
    <m/>
    <m/>
    <m/>
    <m/>
    <m/>
    <n v="0"/>
    <m/>
    <m/>
    <n v="0"/>
    <n v="9200"/>
    <n v="0"/>
    <n v="0"/>
    <n v="0"/>
    <n v="0"/>
    <n v="0"/>
  </r>
  <r>
    <x v="340"/>
    <n v="1"/>
    <x v="97"/>
    <x v="213"/>
    <s v="1538Laura Bongiorni1"/>
    <s v="AA866FW"/>
    <s v="Peugeot 208"/>
    <n v="55487"/>
    <x v="583"/>
    <s v="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s v="Pablo"/>
    <s v="Juego de valvulas"/>
    <s v="barotto"/>
    <n v="80800"/>
    <s v="Otros"/>
    <n v="0.25"/>
    <n v="1"/>
    <n v="101000"/>
    <n v="101000"/>
    <n v="1"/>
    <n v="180000"/>
    <n v="180000"/>
    <n v="180000"/>
    <n v="80800"/>
    <n v="294083.3"/>
    <n v="375000"/>
    <n v="180000"/>
    <n v="555000"/>
  </r>
  <r>
    <x v="340"/>
    <n v="2"/>
    <x v="97"/>
    <x v="213"/>
    <s v="1538Laura Bongiorni2"/>
    <m/>
    <m/>
    <m/>
    <x v="4"/>
    <s v="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
    <m/>
    <m/>
    <m/>
    <m/>
    <m/>
    <m/>
    <m/>
    <m/>
    <n v="0"/>
    <m/>
    <m/>
    <n v="0"/>
    <n v="180000"/>
    <n v="0"/>
    <n v="0"/>
    <n v="0"/>
    <n v="0"/>
    <n v="0"/>
  </r>
  <r>
    <x v="340"/>
    <n v="3"/>
    <x v="97"/>
    <x v="213"/>
    <s v="1538Laura Bongiorni3"/>
    <m/>
    <m/>
    <m/>
    <x v="4"/>
    <s v="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
    <m/>
    <s v="Juego retenes de valvulas"/>
    <s v="barotto"/>
    <n v="7200"/>
    <m/>
    <n v="0.25"/>
    <n v="1"/>
    <n v="9000"/>
    <n v="9000"/>
    <m/>
    <m/>
    <n v="0"/>
    <n v="180000"/>
    <n v="7200"/>
    <n v="0"/>
    <n v="0"/>
    <n v="0"/>
    <n v="0"/>
  </r>
  <r>
    <x v="340"/>
    <n v="4"/>
    <x v="97"/>
    <x v="213"/>
    <s v="1538Laura Bongiorni4"/>
    <m/>
    <m/>
    <m/>
    <x v="4"/>
    <s v="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
    <m/>
    <s v="Reten de distribucion"/>
    <s v="barotto"/>
    <n v="6240"/>
    <m/>
    <n v="0.25"/>
    <n v="1"/>
    <n v="7800"/>
    <n v="7800"/>
    <m/>
    <m/>
    <n v="0"/>
    <n v="180000"/>
    <n v="6240"/>
    <n v="0"/>
    <n v="0"/>
    <n v="0"/>
    <n v="0"/>
  </r>
  <r>
    <x v="340"/>
    <n v="5"/>
    <x v="97"/>
    <x v="213"/>
    <s v="1538Laura Bongiorni5"/>
    <m/>
    <m/>
    <m/>
    <x v="4"/>
    <s v="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
    <m/>
    <s v="Juego de juntas superior"/>
    <s v="barotto"/>
    <n v="99920"/>
    <m/>
    <n v="0.25"/>
    <n v="1"/>
    <n v="124900"/>
    <n v="124900"/>
    <m/>
    <m/>
    <n v="0"/>
    <n v="180000"/>
    <n v="99920"/>
    <n v="0"/>
    <n v="0"/>
    <n v="0"/>
    <n v="0"/>
  </r>
  <r>
    <x v="340"/>
    <n v="6"/>
    <x v="97"/>
    <x v="213"/>
    <s v="1538Laura Bongiorni6"/>
    <m/>
    <m/>
    <m/>
    <x v="4"/>
    <s v="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
    <m/>
    <s v="Kit de dsitribucion SKF"/>
    <s v="barotto"/>
    <n v="47200"/>
    <m/>
    <n v="0.25"/>
    <n v="1"/>
    <n v="59000"/>
    <n v="59000"/>
    <m/>
    <m/>
    <n v="0"/>
    <n v="180000"/>
    <n v="47200"/>
    <n v="0"/>
    <n v="0"/>
    <n v="0"/>
    <n v="0"/>
  </r>
  <r>
    <x v="340"/>
    <n v="7"/>
    <x v="97"/>
    <x v="213"/>
    <s v="1538Laura Bongiorni7"/>
    <m/>
    <m/>
    <m/>
    <x v="4"/>
    <s v="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
    <m/>
    <s v="Bomba de agua VMG"/>
    <s v="barotto"/>
    <n v="32000"/>
    <m/>
    <n v="0.25"/>
    <n v="1"/>
    <n v="40000"/>
    <n v="40000"/>
    <m/>
    <m/>
    <n v="0"/>
    <n v="180000"/>
    <n v="32000"/>
    <n v="0"/>
    <n v="0"/>
    <n v="0"/>
    <n v="0"/>
  </r>
  <r>
    <x v="340"/>
    <n v="8"/>
    <x v="97"/>
    <x v="213"/>
    <s v="1538Laura Bongiorni8"/>
    <m/>
    <m/>
    <m/>
    <x v="4"/>
    <s v="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
    <m/>
    <s v="Correa poly-v 6PK1050 Hutchinson"/>
    <s v="barotto"/>
    <n v="18000"/>
    <m/>
    <n v="0.25"/>
    <n v="1"/>
    <n v="22500"/>
    <n v="22500"/>
    <m/>
    <m/>
    <n v="0"/>
    <n v="180000"/>
    <n v="18000"/>
    <n v="0"/>
    <n v="0"/>
    <n v="0"/>
    <n v="0"/>
  </r>
  <r>
    <x v="340"/>
    <n v="9"/>
    <x v="97"/>
    <x v="213"/>
    <s v="1538Laura Bongiorni9"/>
    <m/>
    <m/>
    <m/>
    <x v="4"/>
    <s v="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
    <m/>
    <s v="Liq refrigerante + agua destilada"/>
    <s v="taller"/>
    <n v="2723.3"/>
    <m/>
    <n v="2.9657768148936947"/>
    <n v="1"/>
    <n v="10800"/>
    <n v="10800"/>
    <m/>
    <m/>
    <n v="0"/>
    <n v="180000"/>
    <n v="2723.3"/>
    <n v="0"/>
    <n v="0"/>
    <n v="0"/>
    <n v="0"/>
  </r>
  <r>
    <x v="341"/>
    <n v="1"/>
    <x v="97"/>
    <x v="45"/>
    <s v="1539Suarez Luchi1"/>
    <s v="AA887FX"/>
    <s v="Ford Ranger Limited"/>
    <n v="76528"/>
    <x v="517"/>
    <s v="Service completo. Cambio de aceite y filtros."/>
    <s v="Emanuel"/>
    <s v="Kit de filtros"/>
    <s v="taller"/>
    <n v="39120"/>
    <s v="Service"/>
    <n v="0.25"/>
    <n v="1"/>
    <n v="48900"/>
    <n v="48900"/>
    <n v="1"/>
    <n v="52300"/>
    <n v="52300"/>
    <n v="52300"/>
    <n v="39120"/>
    <n v="44778.142105263156"/>
    <n v="127305"/>
    <n v="52300"/>
    <n v="179605"/>
  </r>
  <r>
    <x v="341"/>
    <n v="2"/>
    <x v="97"/>
    <x v="45"/>
    <s v="1539Suarez Luchi2"/>
    <m/>
    <m/>
    <m/>
    <x v="4"/>
    <s v="Service completo. Cambio de aceite y filtros. "/>
    <m/>
    <s v="Aceite diferencial delantero 80W90"/>
    <s v="taller"/>
    <n v="1924.1899521531097"/>
    <m/>
    <n v="2.2221351083672327"/>
    <n v="0.65"/>
    <n v="6200"/>
    <n v="4030"/>
    <m/>
    <m/>
    <n v="0"/>
    <n v="52300"/>
    <n v="1250.7234688995213"/>
    <n v="0"/>
    <n v="0"/>
    <n v="0"/>
    <n v="0"/>
  </r>
  <r>
    <x v="341"/>
    <n v="3"/>
    <x v="97"/>
    <x v="45"/>
    <s v="1539Suarez Luchi3"/>
    <m/>
    <m/>
    <m/>
    <x v="4"/>
    <s v="Service completo. Cambio de aceite y filtros.  "/>
    <m/>
    <s v="Aceite motor 5w30"/>
    <s v="taller"/>
    <n v="3733.9521531100477"/>
    <m/>
    <n v="1.3433615754053072"/>
    <n v="8.5"/>
    <n v="8750"/>
    <n v="74375"/>
    <m/>
    <m/>
    <n v="0"/>
    <n v="52300"/>
    <n v="31738.593301435405"/>
    <n v="0"/>
    <n v="0"/>
    <n v="0"/>
    <n v="0"/>
  </r>
  <r>
    <x v="342"/>
    <n v="1"/>
    <x v="97"/>
    <x v="214"/>
    <s v="1540Ventura Marcelo1"/>
    <s v="OUA971"/>
    <s v="Ford Eco Sport"/>
    <n v="81017"/>
    <x v="584"/>
    <s v="Desarmar distribucion completa. Cambiar kit, bomba de agua, liquido refrigerante. Purgado de circuito de refrigeracion. Puesta a punto. Cambiar correa poly-v. Armado total. Lavado motor."/>
    <s v="Cristian"/>
    <s v="Correa poly-v"/>
    <s v="barotto"/>
    <n v="14400"/>
    <s v="Distribución"/>
    <n v="0.25"/>
    <n v="1"/>
    <n v="18000"/>
    <n v="18000"/>
    <n v="1"/>
    <n v="59900"/>
    <n v="59900"/>
    <n v="59900"/>
    <n v="14400"/>
    <n v="58723.3"/>
    <n v="83200"/>
    <n v="59900"/>
    <n v="143100"/>
  </r>
  <r>
    <x v="342"/>
    <n v="2"/>
    <x v="97"/>
    <x v="214"/>
    <s v="1540Ventura Marcelo2"/>
    <m/>
    <m/>
    <m/>
    <x v="4"/>
    <s v="Desarmar distribucion completa. Cambiar kit, bomba de agua, liquido refrigerante. Purgado de circuito de refrigeracion. Puesta a punto. Cambiar correa poly-v. Armado total. Lavado motor. "/>
    <m/>
    <s v="Bomba de agua"/>
    <s v="barotto"/>
    <n v="41600"/>
    <m/>
    <n v="0.25"/>
    <n v="1"/>
    <n v="52000"/>
    <n v="52000"/>
    <m/>
    <m/>
    <n v="0"/>
    <n v="59900"/>
    <n v="41600"/>
    <n v="0"/>
    <n v="0"/>
    <n v="0"/>
    <n v="0"/>
  </r>
  <r>
    <x v="342"/>
    <n v="3"/>
    <x v="97"/>
    <x v="214"/>
    <s v="1540Ventura Marcelo3"/>
    <m/>
    <m/>
    <m/>
    <x v="4"/>
    <s v="Desarmar distribucion completa. Cambiar kit, bomba de agua, liquido refrigerante. Purgado de circuito de refrigeracion. Puesta a punto. Cambiar correa poly-v. Armado total. Lavado motor.  "/>
    <m/>
    <s v="Liq refrigerante + agua destilada"/>
    <s v="taller"/>
    <n v="2723.3"/>
    <m/>
    <n v="3.8470605515367384"/>
    <n v="1"/>
    <n v="13200"/>
    <n v="13200"/>
    <m/>
    <m/>
    <n v="0"/>
    <n v="59900"/>
    <n v="2723.3"/>
    <n v="0"/>
    <n v="0"/>
    <n v="0"/>
    <n v="0"/>
  </r>
  <r>
    <x v="343"/>
    <n v="1"/>
    <x v="97"/>
    <x v="7"/>
    <s v="1541Crocinelli Carlos1"/>
    <s v="IXV668"/>
    <s v="Gol Trend"/>
    <n v="151133"/>
    <x v="585"/>
    <s v="Sacar multiple de admision completo. Cambiar kit de oring. Limpieza. Cambiar valvula PCV. Cambiar kit de oring de gaseo. Lavado de la zona. Prueba de arranque en frio."/>
    <s v="Emanuel"/>
    <s v="Valvula PCV"/>
    <s v="barotto"/>
    <n v="2000"/>
    <s v="Otros"/>
    <n v="0.25"/>
    <n v="1"/>
    <n v="2500"/>
    <n v="2500"/>
    <n v="1"/>
    <n v="20000"/>
    <n v="20000"/>
    <n v="20000"/>
    <n v="2000"/>
    <n v="8040"/>
    <n v="10300"/>
    <n v="20000"/>
    <n v="30300"/>
  </r>
  <r>
    <x v="343"/>
    <n v="2"/>
    <x v="97"/>
    <x v="7"/>
    <s v="1541Crocinelli Carlos2"/>
    <m/>
    <m/>
    <m/>
    <x v="4"/>
    <s v="Sacar multiple de admision completo. Cambiar kit de oring. Limpieza. Cambiar valvula PCV. Cambiar kit de oring de gaseo. Lavado de la zona. Prueba de arranque en frio. "/>
    <m/>
    <s v="Juego oring de admision"/>
    <s v="taller"/>
    <n v="3000"/>
    <m/>
    <n v="0.33333333333333331"/>
    <n v="1"/>
    <n v="4000"/>
    <n v="4000"/>
    <m/>
    <m/>
    <n v="0"/>
    <n v="20000"/>
    <n v="3000"/>
    <n v="0"/>
    <n v="0"/>
    <n v="0"/>
    <n v="0"/>
  </r>
  <r>
    <x v="343"/>
    <n v="3"/>
    <x v="97"/>
    <x v="7"/>
    <s v="1541Crocinelli Carlos3"/>
    <m/>
    <m/>
    <m/>
    <x v="4"/>
    <s v="Sacar multiple de admision completo. Cambiar kit de oring. Limpieza. Cambiar valvula PCV. Cambiar kit de oring de gaseo. Lavado de la zona. Prueba de arranque en frio.  "/>
    <m/>
    <s v="Juego oring de gaseo"/>
    <s v="barotto"/>
    <n v="3040"/>
    <m/>
    <n v="0.25"/>
    <n v="1"/>
    <n v="3800"/>
    <n v="3800"/>
    <m/>
    <m/>
    <n v="0"/>
    <n v="20000"/>
    <n v="3040"/>
    <n v="0"/>
    <n v="0"/>
    <n v="0"/>
    <n v="0"/>
  </r>
  <r>
    <x v="344"/>
    <n v="1"/>
    <x v="98"/>
    <x v="215"/>
    <s v="1542Monge Natalia1"/>
    <s v="EXF005"/>
    <s v="Chevrolet Corsa"/>
    <m/>
    <x v="586"/>
    <s v="Control del vehiculo para viaje. Completar nivel de aceite."/>
    <s v="Cristian"/>
    <s v="Aceite 10w40"/>
    <s v="taller"/>
    <n v="2145.8488038277515"/>
    <s v="Otros"/>
    <n v="1.7727955433702636"/>
    <n v="1"/>
    <n v="5950"/>
    <n v="5950"/>
    <m/>
    <m/>
    <n v="0"/>
    <n v="0"/>
    <n v="2145.8488038277515"/>
    <n v="2145.8488038277515"/>
    <n v="5950"/>
    <n v="0"/>
    <n v="5950"/>
  </r>
  <r>
    <x v="344"/>
    <n v="2"/>
    <x v="98"/>
    <x v="215"/>
    <s v="1542Monge Natalia2"/>
    <m/>
    <m/>
    <m/>
    <x v="4"/>
    <s v="Control del vehiculo para viaje. Completar nivel de aceite. "/>
    <m/>
    <m/>
    <m/>
    <m/>
    <m/>
    <m/>
    <m/>
    <m/>
    <n v="0"/>
    <m/>
    <m/>
    <n v="0"/>
    <n v="0"/>
    <n v="0"/>
    <n v="0"/>
    <n v="0"/>
    <n v="0"/>
    <n v="0"/>
  </r>
  <r>
    <x v="345"/>
    <n v="1"/>
    <x v="98"/>
    <x v="216"/>
    <s v="1543Magliano Debora1"/>
    <s v="AA936DI"/>
    <s v="Jeep Renegade"/>
    <n v="39293"/>
    <x v="587"/>
    <s v="Service completo. Cambio de aceite y filtros. Control general del vehiculo. Rotacion de ruedas"/>
    <s v="Pablo"/>
    <s v="Kit de filtros "/>
    <s v="barotto"/>
    <n v="21200"/>
    <s v="Service"/>
    <n v="0.25"/>
    <n v="1"/>
    <n v="26500"/>
    <n v="26500"/>
    <n v="1"/>
    <n v="43000"/>
    <n v="43000"/>
    <n v="43000"/>
    <n v="21200"/>
    <n v="24933.95"/>
    <n v="69375"/>
    <n v="43000"/>
    <n v="112375"/>
  </r>
  <r>
    <x v="345"/>
    <n v="2"/>
    <x v="98"/>
    <x v="216"/>
    <s v="1543Magliano Debora2"/>
    <m/>
    <m/>
    <m/>
    <x v="4"/>
    <s v="Service completo. Cambio de aceite y filtros. Control general del vehiculo. Rotacion de ruedas "/>
    <m/>
    <s v="Aceite motor 5w30"/>
    <s v="taller"/>
    <n v="3733.95"/>
    <m/>
    <n v="1.3433629266594358"/>
    <n v="4.9000000000000004"/>
    <n v="8750"/>
    <n v="42875"/>
    <m/>
    <m/>
    <n v="0"/>
    <n v="43000"/>
    <n v="18296.355"/>
    <n v="0"/>
    <n v="0"/>
    <n v="0"/>
    <n v="0"/>
  </r>
  <r>
    <x v="346"/>
    <n v="1"/>
    <x v="98"/>
    <x v="217"/>
    <s v="1544Astezana Mirta1"/>
    <s v="EZH429"/>
    <s v="Ford Ranger 2.8"/>
    <m/>
    <x v="588"/>
    <s v="Desarmar suspension lado derecho. Sacar parrilla superior. Modificar alojamiento de parrilla superior parte delantera"/>
    <s v="Cristian"/>
    <s v="Alineado del tren delantero"/>
    <s v="Ferrando"/>
    <n v="6400"/>
    <s v="Otros"/>
    <n v="0.25"/>
    <n v="1"/>
    <n v="8000"/>
    <n v="8000"/>
    <n v="1"/>
    <n v="25000"/>
    <n v="25000"/>
    <n v="25000"/>
    <n v="6400"/>
    <n v="6400"/>
    <n v="8000"/>
    <n v="25000"/>
    <n v="33000"/>
  </r>
  <r>
    <x v="346"/>
    <n v="2"/>
    <x v="98"/>
    <x v="217"/>
    <s v="1544Astezana Mirta2"/>
    <m/>
    <m/>
    <m/>
    <x v="4"/>
    <s v="Desarmar suspension lado derecho. Sacar parrilla superior. Modificar alojamiento de parrilla superior parte delantera "/>
    <m/>
    <m/>
    <m/>
    <m/>
    <m/>
    <m/>
    <m/>
    <m/>
    <n v="0"/>
    <m/>
    <m/>
    <n v="0"/>
    <n v="25000"/>
    <n v="0"/>
    <n v="0"/>
    <n v="0"/>
    <n v="0"/>
    <n v="0"/>
  </r>
  <r>
    <x v="347"/>
    <n v="1"/>
    <x v="98"/>
    <x v="218"/>
    <s v="1545Bufarini Alberto1"/>
    <s v="CYH206"/>
    <s v="VW Gol"/>
    <n v="115891"/>
    <x v="589"/>
    <s v="Control estado de aceite. No se hallaron residuos en varilla ni tapa de llenado. Desarmar freno de rueda trasera izquierda. Lavado. Cambiar cilindro de freno. Armado total. Dar ajuste a bolilleros."/>
    <s v="Cristian"/>
    <s v="Cilindro rueda trasera izquierda"/>
    <s v="barotto"/>
    <n v="15800"/>
    <s v="Otros"/>
    <n v="0.25316455696202533"/>
    <n v="1"/>
    <n v="19800"/>
    <n v="19800"/>
    <n v="1"/>
    <n v="6200"/>
    <n v="6200"/>
    <n v="6200"/>
    <n v="15800"/>
    <n v="15800"/>
    <n v="19800"/>
    <n v="6200"/>
    <n v="26000"/>
  </r>
  <r>
    <x v="347"/>
    <n v="2"/>
    <x v="98"/>
    <x v="218"/>
    <s v="1545Bufarini Alberto2"/>
    <m/>
    <m/>
    <m/>
    <x v="4"/>
    <s v="Control estado de aceite. No se hallaron residuos en varilla ni tapa de llenado. Desarmar freno de rueda trasera izquierda. Lavado. Cambiar cilindro de freno. Armado total. Dar ajuste a bolilleros. "/>
    <m/>
    <m/>
    <m/>
    <m/>
    <m/>
    <m/>
    <m/>
    <m/>
    <n v="0"/>
    <m/>
    <m/>
    <n v="0"/>
    <n v="6200"/>
    <n v="0"/>
    <n v="0"/>
    <n v="0"/>
    <n v="0"/>
    <n v="0"/>
  </r>
  <r>
    <x v="348"/>
    <n v="1"/>
    <x v="99"/>
    <x v="52"/>
    <s v="1546Municipalidad Laboulaye1"/>
    <s v="GFL117"/>
    <s v="Astra Maestranza"/>
    <m/>
    <x v="590"/>
    <s v="Sacar caja de velocidad. Cambiar kit de embrague. Crapodina hidraulica. Armado total. Purgar circuito de embrague. Purgar circuito de freno. Colocacion de manguera de calefaccion parte inferior con abrazaderas nuevas."/>
    <s v="Emanuel"/>
    <s v="Kit embrague"/>
    <s v="rio rep"/>
    <m/>
    <s v="Otros"/>
    <m/>
    <m/>
    <m/>
    <n v="0"/>
    <n v="1"/>
    <n v="115000"/>
    <n v="115000"/>
    <n v="115000"/>
    <n v="0"/>
    <n v="0"/>
    <n v="0"/>
    <n v="115000"/>
    <n v="115000"/>
  </r>
  <r>
    <x v="348"/>
    <n v="2"/>
    <x v="99"/>
    <x v="52"/>
    <s v="1546Municipalidad Laboulaye2"/>
    <m/>
    <m/>
    <m/>
    <x v="4"/>
    <s v="Sacar caja de velocidad. Cambiar kit de embrague. Crapodina hidraulica. Armado total. Purgar circuito de embrague. Purgar circuito de freno. Colocacion de manguera de calefaccion parte inferior con abrazaderas nuevas. "/>
    <m/>
    <s v="Crapodina de embrague"/>
    <s v="barotto"/>
    <m/>
    <m/>
    <m/>
    <m/>
    <m/>
    <n v="0"/>
    <m/>
    <m/>
    <n v="0"/>
    <n v="115000"/>
    <n v="0"/>
    <n v="0"/>
    <n v="0"/>
    <n v="0"/>
    <n v="0"/>
  </r>
  <r>
    <x v="349"/>
    <n v="1"/>
    <x v="99"/>
    <x v="219"/>
    <s v="1547Tonello Santiago1"/>
    <s v="NSX246"/>
    <m/>
    <n v="133891"/>
    <x v="204"/>
    <s v="Service. Cambio de aceite y filtros."/>
    <m/>
    <s v="kit de filtros"/>
    <s v="cliente"/>
    <m/>
    <s v="Service"/>
    <m/>
    <m/>
    <m/>
    <n v="0"/>
    <m/>
    <m/>
    <n v="0"/>
    <n v="0"/>
    <n v="0"/>
    <n v="0"/>
    <n v="0"/>
    <n v="0"/>
    <n v="0"/>
  </r>
  <r>
    <x v="349"/>
    <n v="2"/>
    <x v="99"/>
    <x v="219"/>
    <s v="1547Tonello Santiago2"/>
    <m/>
    <m/>
    <m/>
    <x v="4"/>
    <s v="Service. Cambio de aceite y filtros. "/>
    <m/>
    <s v="aceite motor"/>
    <s v="cliente"/>
    <m/>
    <m/>
    <m/>
    <m/>
    <m/>
    <n v="0"/>
    <m/>
    <m/>
    <n v="0"/>
    <n v="0"/>
    <n v="0"/>
    <n v="0"/>
    <n v="0"/>
    <n v="0"/>
    <n v="0"/>
  </r>
  <r>
    <x v="350"/>
    <n v="1"/>
    <x v="100"/>
    <x v="160"/>
    <s v="1548Birche Ariel1"/>
    <s v="AD027NW"/>
    <s v="Gol Trend"/>
    <n v="70486"/>
    <x v="591"/>
    <s v="Service completo. Cambio de aceite y filtros. Control general del vehiculo. Rotacion de ruedas. Sacar bujias de encendido. Control de las mismas. Dar luz."/>
    <s v="Emanuel"/>
    <s v="Kit de filtros"/>
    <s v="taller"/>
    <n v="19200"/>
    <s v="Service"/>
    <n v="0.25"/>
    <n v="1"/>
    <n v="24000"/>
    <n v="24000"/>
    <n v="1"/>
    <n v="45200"/>
    <n v="45200"/>
    <n v="45200"/>
    <n v="19200"/>
    <n v="21345.85"/>
    <n v="47800"/>
    <n v="45200"/>
    <n v="93000"/>
  </r>
  <r>
    <x v="350"/>
    <n v="2"/>
    <x v="100"/>
    <x v="160"/>
    <s v="1548Birche Ariel2"/>
    <m/>
    <m/>
    <m/>
    <x v="4"/>
    <s v="Service completo. Cambio de aceite y filtros. Control general del vehiculo. Rotacion de ruedas. Sacar bujias de encendido. Control de las mismas. Dar luz. "/>
    <m/>
    <s v="Aceite motor 10w40"/>
    <s v="taller"/>
    <n v="2145.85"/>
    <m/>
    <n v="1.7727939977165228"/>
    <n v="4"/>
    <n v="5950"/>
    <n v="23800"/>
    <m/>
    <m/>
    <n v="0"/>
    <n v="45200"/>
    <n v="8583.4"/>
    <n v="0"/>
    <n v="0"/>
    <n v="0"/>
    <n v="0"/>
  </r>
  <r>
    <x v="351"/>
    <n v="1"/>
    <x v="100"/>
    <x v="220"/>
    <s v="1549Ferrando Elba1"/>
    <s v="JJK087"/>
    <s v="Fiat Palio"/>
    <n v="172424"/>
    <x v="592"/>
    <s v="Service completo. Cambio de aceite y filtros. Control general del vehiculo. Limpieza de deposito de liquido refrigerante."/>
    <s v="Cristian"/>
    <s v="Kit de filtros"/>
    <s v="taller"/>
    <n v="17600"/>
    <s v="Service"/>
    <n v="0.25"/>
    <n v="1"/>
    <n v="22000"/>
    <n v="22000"/>
    <n v="1"/>
    <n v="43000"/>
    <n v="43000"/>
    <n v="43000"/>
    <n v="17600"/>
    <n v="19745.849999999999"/>
    <n v="42825"/>
    <n v="43000"/>
    <n v="85825"/>
  </r>
  <r>
    <x v="351"/>
    <n v="2"/>
    <x v="100"/>
    <x v="220"/>
    <s v="1549Ferrando Elba2"/>
    <m/>
    <m/>
    <m/>
    <x v="4"/>
    <s v="Service completo. Cambio de aceite y filtros. Control general del vehiculo. Limpieza de deposito de liquido refrigerante. "/>
    <m/>
    <s v="Aceite motor 10w40"/>
    <s v="taller"/>
    <n v="2145.85"/>
    <m/>
    <n v="1.7727939977165228"/>
    <n v="3.5"/>
    <n v="5950"/>
    <n v="20825"/>
    <m/>
    <m/>
    <n v="0"/>
    <n v="43000"/>
    <n v="7510.4749999999995"/>
    <n v="0"/>
    <n v="0"/>
    <n v="0"/>
    <n v="0"/>
  </r>
  <r>
    <x v="352"/>
    <n v="1"/>
    <x v="101"/>
    <x v="221"/>
    <s v="1550Baravalle Andres1"/>
    <s v="AC572EE"/>
    <s v="Fiat Fiorino Evo"/>
    <n v="89385"/>
    <x v="593"/>
    <s v="Sacar tapa de valvulas. Limpiar brillo y desengrasar superficie. Limpiar y desengrasar superficie de tapa de cilindros. Cambiar junta de tapa de valvulas. Cementar ambas caras de la junta. Armado total. Lavado motor. Reparar y soldar con plastico tapa de valvula en terminacion de galeria de aceite."/>
    <s v="Pablo"/>
    <s v="Junta tapa de valvulas"/>
    <s v="taller"/>
    <n v="7100"/>
    <s v="Otros"/>
    <n v="0.25352112676056338"/>
    <n v="1"/>
    <n v="8900"/>
    <n v="8900"/>
    <n v="1"/>
    <n v="45000"/>
    <n v="45000"/>
    <n v="45000"/>
    <n v="7100"/>
    <n v="7100"/>
    <n v="8900"/>
    <n v="45000"/>
    <n v="53900"/>
  </r>
  <r>
    <x v="352"/>
    <n v="2"/>
    <x v="101"/>
    <x v="221"/>
    <s v="1550Baravalle Andres2"/>
    <m/>
    <m/>
    <m/>
    <x v="4"/>
    <s v="Sacar tapa de valvulas. Limpiar brillo y desengrasar superficie. Limpiar y desengrasar superficie de tapa de cilindros. Cambiar junta de tapa de valvulas. Cementar ambas caras de la junta. Armado total. Lavado motor. Reparar y soldar con plastico tapa de valvula en terminacion de galeria de aceite. "/>
    <m/>
    <m/>
    <m/>
    <m/>
    <m/>
    <m/>
    <m/>
    <m/>
    <n v="0"/>
    <m/>
    <m/>
    <n v="0"/>
    <n v="45000"/>
    <n v="0"/>
    <n v="0"/>
    <n v="0"/>
    <n v="0"/>
    <n v="0"/>
  </r>
  <r>
    <x v="353"/>
    <n v="1"/>
    <x v="101"/>
    <x v="174"/>
    <s v="1551Fernandez Jorge1"/>
    <s v="CBO989"/>
    <s v="Peugeot 205"/>
    <m/>
    <x v="594"/>
    <s v="Desarmar suspension delantera de ambos lados. Sacar semiejes. Hacer alargar. Armar con fuelles nuevos. Armado total. Alineado del tren delantero."/>
    <s v="Cristian"/>
    <s v="Fuelles con chapa lado caja "/>
    <s v="barotto"/>
    <n v="10200"/>
    <s v="Otros"/>
    <n v="0.25490196078431371"/>
    <n v="2"/>
    <n v="12800"/>
    <n v="25600"/>
    <n v="1"/>
    <n v="75000"/>
    <n v="75000"/>
    <n v="75000"/>
    <n v="20400"/>
    <n v="20400"/>
    <n v="38400"/>
    <n v="75000"/>
    <n v="113400"/>
  </r>
  <r>
    <x v="353"/>
    <n v="2"/>
    <x v="101"/>
    <x v="174"/>
    <s v="1551Fernandez Jorge2"/>
    <m/>
    <m/>
    <m/>
    <x v="4"/>
    <s v="Desarmar suspension delantera de ambos lados. Sacar semiejes. Hacer alargar. Armar con fuelles nuevos. Armado total. Alineado del tren delantero. "/>
    <m/>
    <s v="Fuelle homocinetica"/>
    <s v="barotto"/>
    <n v="10200"/>
    <m/>
    <n v="0.25490196078431371"/>
    <n v="1"/>
    <n v="12800"/>
    <n v="12800"/>
    <m/>
    <m/>
    <n v="0"/>
    <n v="75000"/>
    <n v="10200"/>
    <n v="0"/>
    <n v="0"/>
    <n v="0"/>
    <n v="0"/>
  </r>
  <r>
    <x v="354"/>
    <n v="1"/>
    <x v="101"/>
    <x v="222"/>
    <s v="1552Davicino Richard1"/>
    <s v="AE898CK"/>
    <s v="Fiat Cronos"/>
    <n v="20924"/>
    <x v="518"/>
    <s v="Service completo. Cambio de aceite y filtros. Control general del vehiculo. Rotacion de ruedas."/>
    <s v="Emanuel"/>
    <s v="Kit de filtros"/>
    <s v="taller"/>
    <n v="17600"/>
    <s v="Service"/>
    <n v="0.25"/>
    <n v="1"/>
    <n v="22000"/>
    <n v="22000"/>
    <n v="1"/>
    <n v="48400"/>
    <n v="48400"/>
    <n v="48400"/>
    <n v="17600"/>
    <n v="27400"/>
    <n v="64875"/>
    <n v="48400"/>
    <n v="113275"/>
  </r>
  <r>
    <x v="354"/>
    <n v="2"/>
    <x v="101"/>
    <x v="222"/>
    <s v="1552Davicino Richard2"/>
    <m/>
    <m/>
    <m/>
    <x v="4"/>
    <s v="Service completo. Cambio de aceite y filtros. Control general del vehiculo. Rotacion de ruedas. "/>
    <m/>
    <s v="Aceite motor 0w20"/>
    <s v="taller"/>
    <n v="9800"/>
    <m/>
    <n v="0.25"/>
    <n v="3.5"/>
    <n v="12250"/>
    <n v="42875"/>
    <m/>
    <m/>
    <n v="0"/>
    <n v="48400"/>
    <n v="34300"/>
    <n v="0"/>
    <n v="0"/>
    <n v="0"/>
    <n v="0"/>
  </r>
  <r>
    <x v="355"/>
    <n v="1"/>
    <x v="101"/>
    <x v="113"/>
    <s v="1553Moreno Orlando1"/>
    <s v="AB091GB"/>
    <s v="Amarok"/>
    <m/>
    <x v="595"/>
    <s v="Controlar rodamiento de correa poly-v. Cambiar polea tensora de correa poly-v."/>
    <s v="Cristian"/>
    <s v="Polea de correa poly-v"/>
    <s v="barotto"/>
    <n v="14400"/>
    <s v="Otros"/>
    <n v="0.25"/>
    <n v="1"/>
    <n v="18000"/>
    <n v="18000"/>
    <n v="1"/>
    <n v="10000"/>
    <n v="10000"/>
    <n v="10000"/>
    <n v="14400"/>
    <n v="14400"/>
    <n v="18000"/>
    <n v="10000"/>
    <n v="28000"/>
  </r>
  <r>
    <x v="355"/>
    <n v="2"/>
    <x v="101"/>
    <x v="113"/>
    <s v="1553Moreno Orlando2"/>
    <m/>
    <m/>
    <m/>
    <x v="4"/>
    <s v="Controlar rodamiento de correa poly-v. Cambiar polea tensora de correa poly-v. "/>
    <m/>
    <m/>
    <m/>
    <m/>
    <m/>
    <m/>
    <m/>
    <m/>
    <n v="0"/>
    <m/>
    <m/>
    <n v="0"/>
    <n v="10000"/>
    <n v="0"/>
    <n v="0"/>
    <n v="0"/>
    <n v="0"/>
    <n v="0"/>
  </r>
  <r>
    <x v="356"/>
    <n v="1"/>
    <x v="101"/>
    <x v="22"/>
    <s v="1554Guerrieri Gladys1"/>
    <s v="AB744KG"/>
    <s v="Chevrolet tracker"/>
    <m/>
    <x v="596"/>
    <s v="Cambio faro rompeniebla"/>
    <s v="Cristian"/>
    <s v="Faro rompeniebla"/>
    <m/>
    <n v="98000"/>
    <s v="Otros"/>
    <n v="0.25"/>
    <n v="1"/>
    <n v="122500"/>
    <n v="122500"/>
    <m/>
    <m/>
    <n v="0"/>
    <n v="0"/>
    <n v="98000"/>
    <n v="98000"/>
    <n v="122500"/>
    <n v="0"/>
    <n v="122500"/>
  </r>
  <r>
    <x v="356"/>
    <n v="2"/>
    <x v="101"/>
    <x v="22"/>
    <s v="1554Guerrieri Gladys2"/>
    <m/>
    <m/>
    <m/>
    <x v="4"/>
    <s v="Cambio faro rompeniebla "/>
    <m/>
    <m/>
    <m/>
    <m/>
    <m/>
    <m/>
    <m/>
    <m/>
    <n v="0"/>
    <m/>
    <m/>
    <n v="0"/>
    <n v="0"/>
    <n v="0"/>
    <n v="0"/>
    <n v="0"/>
    <n v="0"/>
    <n v="0"/>
  </r>
  <r>
    <x v="357"/>
    <n v="1"/>
    <x v="102"/>
    <x v="1"/>
    <s v="1555Transporte Palloni1"/>
    <s v="AE008SG"/>
    <s v="Mercedes Vito"/>
    <n v="95991"/>
    <x v="597"/>
    <s v="Service. Cambio de aceite y fitros."/>
    <s v="Emanuel"/>
    <s v="aceite motor 5w30"/>
    <s v="taller"/>
    <n v="3733.9521531100477"/>
    <s v="Service"/>
    <m/>
    <n v="7"/>
    <n v="8750"/>
    <n v="61250"/>
    <n v="1"/>
    <n v="42000"/>
    <n v="42000"/>
    <n v="42000"/>
    <n v="26137.665071770334"/>
    <n v="3733.9521531100477"/>
    <n v="61250"/>
    <n v="42000"/>
    <n v="103250"/>
  </r>
  <r>
    <x v="357"/>
    <n v="2"/>
    <x v="102"/>
    <x v="1"/>
    <s v="1555Transporte Palloni2"/>
    <m/>
    <m/>
    <m/>
    <x v="4"/>
    <s v="Service. Cambio de aceite y fitros. "/>
    <m/>
    <m/>
    <m/>
    <m/>
    <m/>
    <m/>
    <m/>
    <m/>
    <n v="0"/>
    <m/>
    <m/>
    <n v="0"/>
    <n v="42000"/>
    <n v="0"/>
    <n v="0"/>
    <n v="0"/>
    <n v="0"/>
    <n v="0"/>
  </r>
  <r>
    <x v="358"/>
    <n v="1"/>
    <x v="102"/>
    <x v="220"/>
    <s v="1556Ferrando Elba1"/>
    <s v="JJK087"/>
    <s v="Fiat Palio"/>
    <n v="172424"/>
    <x v="598"/>
    <s v="Cambio correa poly-v."/>
    <s v="Cristian"/>
    <s v="Correa poly-v"/>
    <s v="Rep serrano"/>
    <n v="15326"/>
    <s v="Otros"/>
    <n v="0.26582278481012656"/>
    <n v="1"/>
    <n v="19400"/>
    <n v="19400"/>
    <n v="1"/>
    <n v="7600"/>
    <n v="7600"/>
    <n v="7600"/>
    <n v="15326"/>
    <n v="15326"/>
    <n v="19400"/>
    <n v="7600"/>
    <n v="27000"/>
  </r>
  <r>
    <x v="358"/>
    <n v="2"/>
    <x v="102"/>
    <x v="220"/>
    <s v="1556Ferrando Elba2"/>
    <m/>
    <m/>
    <m/>
    <x v="4"/>
    <s v="Cambio correa poly-v. "/>
    <m/>
    <m/>
    <m/>
    <m/>
    <m/>
    <m/>
    <m/>
    <m/>
    <n v="0"/>
    <m/>
    <m/>
    <n v="0"/>
    <n v="7600"/>
    <n v="0"/>
    <n v="0"/>
    <n v="0"/>
    <n v="0"/>
    <n v="0"/>
  </r>
  <r>
    <x v="359"/>
    <n v="1"/>
    <x v="103"/>
    <x v="55"/>
    <s v="1557Medic1"/>
    <s v="JWS508"/>
    <s v="Peugeot partner"/>
    <n v="177350"/>
    <x v="599"/>
    <s v="Control general del vehiculo. Service. Cambio de aceite y filtros. Lavado de motor. Cambio oring en manguera de gaseo motor. "/>
    <s v="Cristian"/>
    <s v="Filtro habitaculo HK357"/>
    <s v="Rep serrano"/>
    <n v="4500"/>
    <s v="Service"/>
    <n v="0.21"/>
    <n v="1"/>
    <n v="5445"/>
    <n v="5445"/>
    <n v="1"/>
    <n v="54000"/>
    <n v="54000"/>
    <n v="54000"/>
    <n v="4500"/>
    <n v="36879.068153110049"/>
    <n v="87220"/>
    <n v="54000"/>
    <n v="141220"/>
  </r>
  <r>
    <x v="359"/>
    <n v="2"/>
    <x v="103"/>
    <x v="55"/>
    <s v="1557Medic2"/>
    <m/>
    <m/>
    <m/>
    <x v="4"/>
    <s v="Control general del vehiculo. Service. Cambio de aceite y filtros. Lavado de motor. Cambio oring en manguera de gaseo motor.  "/>
    <m/>
    <s v="Filtro combustible original"/>
    <s v="barotto"/>
    <n v="23040"/>
    <m/>
    <n v="0.25"/>
    <n v="1"/>
    <n v="28800"/>
    <n v="28800"/>
    <m/>
    <m/>
    <n v="0"/>
    <n v="54000"/>
    <n v="23040"/>
    <n v="0"/>
    <n v="0"/>
    <n v="0"/>
    <n v="0"/>
  </r>
  <r>
    <x v="359"/>
    <n v="3"/>
    <x v="103"/>
    <x v="55"/>
    <s v="1557Medic3"/>
    <m/>
    <m/>
    <m/>
    <x v="4"/>
    <s v="Control general del vehiculo. Service. Cambio de aceite y filtros. Lavado de motor. Cambio oring en manguera de gaseo motor.   "/>
    <m/>
    <s v="Filtro aceite mahle OX1712D"/>
    <s v="taller"/>
    <n v="2575.7399999999998"/>
    <m/>
    <n v="1.4847228369322993"/>
    <n v="1"/>
    <n v="6400"/>
    <n v="6400"/>
    <m/>
    <m/>
    <n v="0"/>
    <n v="54000"/>
    <n v="2575.7399999999998"/>
    <n v="0"/>
    <n v="0"/>
    <n v="0"/>
    <n v="0"/>
  </r>
  <r>
    <x v="359"/>
    <n v="4"/>
    <x v="103"/>
    <x v="55"/>
    <s v="1557Medic4"/>
    <m/>
    <m/>
    <m/>
    <x v="4"/>
    <s v="Control general del vehiculo. Service. Cambio de aceite y filtros. Lavado de motor. Cambio oring en manguera de gaseo motor.    "/>
    <m/>
    <s v="Filtro de aire"/>
    <s v="taller"/>
    <n v="3029.3760000000007"/>
    <m/>
    <n v="1.376727088350868"/>
    <n v="1"/>
    <n v="7200"/>
    <n v="7200"/>
    <m/>
    <m/>
    <n v="0"/>
    <n v="54000"/>
    <n v="3029.3760000000007"/>
    <n v="0"/>
    <n v="0"/>
    <n v="0"/>
    <n v="0"/>
  </r>
  <r>
    <x v="359"/>
    <n v="5"/>
    <x v="103"/>
    <x v="55"/>
    <s v="1557Medic5"/>
    <m/>
    <m/>
    <m/>
    <x v="4"/>
    <s v="Control general del vehiculo. Service. Cambio de aceite y filtros. Lavado de motor. Cambio oring en manguera de gaseo motor.     "/>
    <m/>
    <s v="Aceite motor 5w40"/>
    <s v="taller"/>
    <n v="3733.9521531100477"/>
    <m/>
    <n v="1.3433615754053072"/>
    <n v="4.5"/>
    <n v="8750"/>
    <n v="39375"/>
    <m/>
    <m/>
    <n v="0"/>
    <n v="54000"/>
    <n v="16802.784688995216"/>
    <n v="0"/>
    <n v="0"/>
    <n v="0"/>
    <n v="0"/>
  </r>
  <r>
    <x v="360"/>
    <n v="1"/>
    <x v="103"/>
    <x v="223"/>
    <s v="1558Tevez Jonatan1"/>
    <m/>
    <s v="Gol trend"/>
    <m/>
    <x v="600"/>
    <s v="Cambio cilindro mayor, liquido de freno y purgar."/>
    <s v="Cristian"/>
    <s v="Cilindro mayor SKF"/>
    <s v="Barotto"/>
    <n v="54400"/>
    <s v="Otros"/>
    <n v="0.25"/>
    <n v="1"/>
    <n v="68000"/>
    <n v="68000"/>
    <n v="1"/>
    <n v="12000"/>
    <n v="12000"/>
    <n v="12000"/>
    <n v="54400"/>
    <n v="54400"/>
    <n v="68000"/>
    <n v="12000"/>
    <n v="80000"/>
  </r>
  <r>
    <x v="360"/>
    <n v="2"/>
    <x v="103"/>
    <x v="223"/>
    <s v="1558Tevez Jonatan2"/>
    <m/>
    <m/>
    <m/>
    <x v="4"/>
    <s v="Cambio cilindro mayor, liquido de freno y purgar. "/>
    <m/>
    <m/>
    <m/>
    <m/>
    <m/>
    <m/>
    <m/>
    <m/>
    <n v="0"/>
    <m/>
    <m/>
    <n v="0"/>
    <n v="12000"/>
    <n v="0"/>
    <n v="0"/>
    <n v="0"/>
    <n v="0"/>
    <n v="0"/>
  </r>
  <r>
    <x v="361"/>
    <n v="1"/>
    <x v="103"/>
    <x v="224"/>
    <s v="1559Gilli Florencia1"/>
    <s v="HLX329"/>
    <s v="Peugeot 206"/>
    <n v="86742"/>
    <x v="601"/>
    <s v="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s v="Cristian"/>
    <s v="Retenes de salida de embrague"/>
    <s v="Barotto"/>
    <n v="6560"/>
    <s v="Motor"/>
    <n v="0.25"/>
    <n v="2"/>
    <n v="8200"/>
    <n v="16400"/>
    <n v="1"/>
    <n v="130000"/>
    <n v="130000"/>
    <n v="130000"/>
    <n v="13120"/>
    <n v="105490"/>
    <n v="128369.5"/>
    <n v="130000"/>
    <n v="258369.5"/>
  </r>
  <r>
    <x v="361"/>
    <n v="2"/>
    <x v="103"/>
    <x v="224"/>
    <s v="1559Gilli Florencia2"/>
    <m/>
    <m/>
    <m/>
    <x v="4"/>
    <s v="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
    <m/>
    <s v="Disco de embrague original usado"/>
    <s v="taller"/>
    <n v="40000"/>
    <m/>
    <n v="0.25"/>
    <n v="1"/>
    <n v="50000"/>
    <n v="40000"/>
    <m/>
    <m/>
    <n v="0"/>
    <n v="130000"/>
    <n v="40000"/>
    <n v="0"/>
    <n v="0"/>
    <n v="0"/>
    <n v="0"/>
  </r>
  <r>
    <x v="361"/>
    <n v="3"/>
    <x v="103"/>
    <x v="224"/>
    <s v="1559Gilli Florencia3"/>
    <m/>
    <m/>
    <m/>
    <x v="4"/>
    <s v="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
    <m/>
    <s v="Varilla selectora de cambios larga"/>
    <s v="Rep serrano"/>
    <n v="6700"/>
    <m/>
    <n v="0.28223880597014928"/>
    <n v="1"/>
    <n v="8591"/>
    <n v="8591"/>
    <m/>
    <m/>
    <n v="0"/>
    <n v="130000"/>
    <n v="6700"/>
    <n v="0"/>
    <n v="0"/>
    <n v="0"/>
    <n v="0"/>
  </r>
  <r>
    <x v="361"/>
    <n v="4"/>
    <x v="103"/>
    <x v="224"/>
    <s v="1559Gilli Florencia4"/>
    <m/>
    <m/>
    <m/>
    <x v="4"/>
    <s v="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
    <m/>
    <s v="Crapodina de embrague SKF"/>
    <s v="Rep serrano"/>
    <n v="16700"/>
    <m/>
    <n v="0.2679640718562874"/>
    <n v="1"/>
    <n v="21175"/>
    <n v="21175"/>
    <m/>
    <m/>
    <n v="0"/>
    <n v="130000"/>
    <n v="16700"/>
    <n v="0"/>
    <n v="0"/>
    <n v="0"/>
    <n v="0"/>
  </r>
  <r>
    <x v="361"/>
    <n v="5"/>
    <x v="103"/>
    <x v="224"/>
    <s v="1559Gilli Florencia5"/>
    <m/>
    <m/>
    <m/>
    <x v="4"/>
    <s v="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
    <m/>
    <s v="Servicios terceros (escaneo)"/>
    <s v="muguerza"/>
    <n v="18000"/>
    <m/>
    <n v="0.1111111111111111"/>
    <n v="1"/>
    <n v="20000"/>
    <n v="20000"/>
    <m/>
    <m/>
    <n v="0"/>
    <n v="130000"/>
    <n v="18000"/>
    <n v="0"/>
    <n v="0"/>
    <n v="0"/>
    <n v="0"/>
  </r>
  <r>
    <x v="361"/>
    <n v="6"/>
    <x v="103"/>
    <x v="224"/>
    <s v="1559Gilli Florencia6"/>
    <m/>
    <m/>
    <m/>
    <x v="4"/>
    <s v="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
    <m/>
    <s v="Buje de parrilla 048P056"/>
    <s v="Rep serrano"/>
    <n v="4680"/>
    <m/>
    <n v="0.26688034188034188"/>
    <n v="1"/>
    <n v="5929"/>
    <n v="5929"/>
    <m/>
    <m/>
    <n v="0"/>
    <n v="130000"/>
    <n v="4680"/>
    <n v="0"/>
    <n v="0"/>
    <n v="0"/>
    <n v="0"/>
  </r>
  <r>
    <x v="361"/>
    <n v="7"/>
    <x v="103"/>
    <x v="224"/>
    <s v="1559Gilli Florencia7"/>
    <m/>
    <m/>
    <m/>
    <x v="4"/>
    <s v="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
    <m/>
    <s v="Buje de parrilla VTH"/>
    <s v="Rep serrano"/>
    <n v="7260"/>
    <m/>
    <n v="0.26666666666666666"/>
    <n v="1"/>
    <n v="9196"/>
    <n v="9196"/>
    <m/>
    <m/>
    <n v="0"/>
    <n v="130000"/>
    <n v="7260"/>
    <n v="0"/>
    <n v="0"/>
    <n v="0"/>
    <n v="0"/>
  </r>
  <r>
    <x v="361"/>
    <n v="8"/>
    <x v="103"/>
    <x v="224"/>
    <s v="1559Gilli Florencia8"/>
    <m/>
    <m/>
    <m/>
    <x v="4"/>
    <s v="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
    <m/>
    <s v="Varilla selectora de cambios corta"/>
    <s v="Rep serrano"/>
    <n v="5590"/>
    <m/>
    <n v="0.26627906976744187"/>
    <n v="1"/>
    <n v="7078.5"/>
    <n v="7078.5"/>
    <m/>
    <m/>
    <n v="0"/>
    <n v="130000"/>
    <n v="5590"/>
    <n v="0"/>
    <n v="0"/>
    <n v="0"/>
    <n v="0"/>
  </r>
  <r>
    <x v="362"/>
    <n v="1"/>
    <x v="103"/>
    <x v="225"/>
    <s v="1560Rodriguez Osvaldo1"/>
    <s v="JBZ258"/>
    <s v="Renault Symbol"/>
    <n v="148137"/>
    <x v="602"/>
    <s v="Service completo. Cambio de aceite y filtros. Control general del vehiculo. Rotacion de ruedas. Lavado motor y bajo motor. Cambiar lamparas de patente. Control tren delantero. Cambiar rotula inferior derecha. Alineado del tren delantero."/>
    <s v="Pablo"/>
    <s v="Filtro aire Bosch AB2052"/>
    <s v="taller"/>
    <n v="3029.3760000000007"/>
    <s v="Service"/>
    <n v="1.376727088350868"/>
    <n v="1"/>
    <n v="7200"/>
    <n v="7200"/>
    <n v="1"/>
    <n v="62000"/>
    <n v="62000"/>
    <n v="62000"/>
    <n v="3029.3760000000007"/>
    <n v="17941.356"/>
    <n v="52195"/>
    <n v="62000"/>
    <n v="114195"/>
  </r>
  <r>
    <x v="362"/>
    <n v="2"/>
    <x v="103"/>
    <x v="225"/>
    <s v="1560Rodriguez Osvaldo2"/>
    <m/>
    <m/>
    <m/>
    <x v="4"/>
    <s v="Service completo. Cambio de aceite y filtros. Control general del vehiculo. Rotacion de ruedas. Lavado motor y bajo motor. Cambiar lamparas de patente. Control tren delantero. Cambiar rotula inferior derecha. Alineado del tren delantero. "/>
    <m/>
    <s v="Filtro combustible Mahle KL582"/>
    <s v="taller"/>
    <n v="1983.43"/>
    <m/>
    <n v="1.4704678259378954"/>
    <n v="1"/>
    <n v="4900"/>
    <n v="4900"/>
    <m/>
    <m/>
    <n v="0"/>
    <n v="62000"/>
    <n v="1983.43"/>
    <n v="0"/>
    <n v="0"/>
    <n v="0"/>
    <n v="0"/>
  </r>
  <r>
    <x v="362"/>
    <n v="3"/>
    <x v="103"/>
    <x v="225"/>
    <s v="1560Rodriguez Osvaldo3"/>
    <m/>
    <m/>
    <m/>
    <x v="4"/>
    <s v="Service completo. Cambio de aceite y filtros. Control general del vehiculo. Rotacion de ruedas. Lavado motor y bajo motor. Cambiar lamparas de patente. Control tren delantero. Cambiar rotula inferior derecha. Alineado del tren delantero.  "/>
    <m/>
    <s v="Filtro aceite Mahle OC309"/>
    <s v="taller"/>
    <n v="1582.7"/>
    <m/>
    <n v="1.4009603841536615"/>
    <n v="1"/>
    <n v="3800"/>
    <n v="3800"/>
    <m/>
    <m/>
    <n v="0"/>
    <n v="62000"/>
    <n v="1582.7"/>
    <n v="0"/>
    <n v="0"/>
    <n v="0"/>
    <n v="0"/>
  </r>
  <r>
    <x v="362"/>
    <n v="4"/>
    <x v="103"/>
    <x v="225"/>
    <s v="1560Rodriguez Osvaldo4"/>
    <m/>
    <m/>
    <m/>
    <x v="4"/>
    <s v="Service completo. Cambio de aceite y filtros. Control general del vehiculo. Rotacion de ruedas. Lavado motor y bajo motor. Cambiar lamparas de patente. Control tren delantero. Cambiar rotula inferior derecha. Alineado del tren delantero.   "/>
    <m/>
    <s v="Aceite motor 10w40"/>
    <s v="taller"/>
    <n v="2145.85"/>
    <m/>
    <n v="1.7727939977165228"/>
    <n v="4"/>
    <n v="5950"/>
    <n v="23800"/>
    <m/>
    <m/>
    <n v="0"/>
    <n v="62000"/>
    <n v="8583.4"/>
    <n v="0"/>
    <n v="0"/>
    <n v="0"/>
    <n v="0"/>
  </r>
  <r>
    <x v="362"/>
    <n v="5"/>
    <x v="103"/>
    <x v="225"/>
    <s v="1560Rodriguez Osvaldo5"/>
    <m/>
    <m/>
    <m/>
    <x v="4"/>
    <s v="Service completo. Cambio de aceite y filtros. Control general del vehiculo. Rotacion de ruedas. Lavado motor y bajo motor. Cambiar lamparas de patente. Control tren delantero. Cambiar rotula inferior derecha. Alineado del tren delantero.    "/>
    <m/>
    <s v="Lamparas piojito"/>
    <s v="taller"/>
    <n v="200"/>
    <m/>
    <n v="1.5"/>
    <n v="2"/>
    <n v="500"/>
    <n v="1000"/>
    <m/>
    <m/>
    <n v="0"/>
    <n v="62000"/>
    <n v="400"/>
    <n v="0"/>
    <n v="0"/>
    <n v="0"/>
    <n v="0"/>
  </r>
  <r>
    <x v="362"/>
    <n v="6"/>
    <x v="103"/>
    <x v="225"/>
    <s v="1560Rodriguez Osvaldo6"/>
    <m/>
    <m/>
    <m/>
    <x v="4"/>
    <s v="Service completo. Cambio de aceite y filtros. Control general del vehiculo. Rotacion de ruedas. Lavado motor y bajo motor. Cambiar lamparas de patente. Control tren delantero. Cambiar rotula inferior derecha. Alineado del tren delantero.     "/>
    <m/>
    <s v="Rotula inferior derecha"/>
    <s v="rep serrano"/>
    <n v="9000"/>
    <m/>
    <n v="0.2772222222222222"/>
    <n v="1"/>
    <n v="11495"/>
    <n v="11495"/>
    <m/>
    <m/>
    <n v="0"/>
    <n v="62000"/>
    <n v="9000"/>
    <n v="0"/>
    <n v="0"/>
    <n v="0"/>
    <n v="0"/>
  </r>
  <r>
    <x v="363"/>
    <n v="1"/>
    <x v="103"/>
    <x v="226"/>
    <s v="1561Loeiro Daniel1"/>
    <s v="FRR248"/>
    <s v="Chevrolet S10"/>
    <m/>
    <x v="603"/>
    <s v="Cambiar solenoide de arranque. Prueba de encendido."/>
    <s v="Emanuel"/>
    <m/>
    <m/>
    <m/>
    <s v="Otros"/>
    <m/>
    <m/>
    <m/>
    <n v="0"/>
    <n v="1"/>
    <n v="4000"/>
    <n v="4000"/>
    <n v="4000"/>
    <n v="0"/>
    <n v="0"/>
    <n v="0"/>
    <n v="4000"/>
    <n v="4000"/>
  </r>
  <r>
    <x v="363"/>
    <n v="2"/>
    <x v="103"/>
    <x v="226"/>
    <s v="1561Loeiro Daniel2"/>
    <m/>
    <m/>
    <m/>
    <x v="4"/>
    <s v="Cambiar solenoide de arranque. Prueba de encendido. "/>
    <m/>
    <m/>
    <m/>
    <m/>
    <m/>
    <m/>
    <m/>
    <m/>
    <n v="0"/>
    <m/>
    <m/>
    <n v="0"/>
    <n v="4000"/>
    <n v="0"/>
    <n v="0"/>
    <n v="0"/>
    <n v="0"/>
    <n v="0"/>
  </r>
  <r>
    <x v="364"/>
    <n v="1"/>
    <x v="103"/>
    <x v="227"/>
    <s v="1562Gigante Alejandro1"/>
    <m/>
    <s v="VW Gol Trend"/>
    <m/>
    <x v="604"/>
    <s v="Sacar electroventilador con soporte. Reparar 3 brazos quebrados y fabricar 3 refuerzos con planchuela y remaches. Poner electro nuevo en soporte. Volver a colocar en el vehiculo."/>
    <s v="Pablo"/>
    <s v="Electroventilador"/>
    <s v="cliente"/>
    <m/>
    <s v="Otros"/>
    <m/>
    <m/>
    <m/>
    <n v="0"/>
    <n v="1"/>
    <n v="32000"/>
    <n v="32000"/>
    <n v="32000"/>
    <n v="0"/>
    <n v="0"/>
    <n v="0"/>
    <n v="32000"/>
    <n v="32000"/>
  </r>
  <r>
    <x v="364"/>
    <n v="2"/>
    <x v="103"/>
    <x v="227"/>
    <s v="1562Gigante Alejandro2"/>
    <m/>
    <m/>
    <m/>
    <x v="4"/>
    <s v="Sacar electroventilador con soporte. Reparar 3 brazos quebrados y fabricar 3 refuerzos con planchuela y remaches. Poner electro nuevo en soporte. Volver a colocar en el vehiculo. "/>
    <m/>
    <m/>
    <m/>
    <m/>
    <m/>
    <m/>
    <m/>
    <m/>
    <n v="0"/>
    <m/>
    <m/>
    <n v="0"/>
    <n v="32000"/>
    <n v="0"/>
    <n v="0"/>
    <n v="0"/>
    <n v="0"/>
    <n v="0"/>
  </r>
  <r>
    <x v="365"/>
    <n v="1"/>
    <x v="104"/>
    <x v="86"/>
    <s v="1563Dutto Mariano1"/>
    <s v="JRG013"/>
    <s v="VW Surán"/>
    <m/>
    <x v="605"/>
    <s v="Cambiar termostato. Completar con liquido refrigerante. Agregar sella grietas por perdida de agua en radiador. TERMOSTATO EN PRUEBAS DE GARANTIA."/>
    <s v="Cristian"/>
    <s v="Sella grietas "/>
    <s v="taller"/>
    <m/>
    <s v="Otros"/>
    <m/>
    <m/>
    <m/>
    <n v="0"/>
    <n v="1"/>
    <n v="10000"/>
    <n v="10000"/>
    <n v="10000"/>
    <n v="0"/>
    <n v="0"/>
    <n v="0"/>
    <n v="10000"/>
    <n v="10000"/>
  </r>
  <r>
    <x v="365"/>
    <n v="2"/>
    <x v="104"/>
    <x v="86"/>
    <s v="1563Dutto Mariano2"/>
    <m/>
    <m/>
    <m/>
    <x v="4"/>
    <s v="Cambiar termostato. Completar con liquido refrigerante. Agregar sella grietas por perdida de agua en radiador. TERMOSTATO EN PRUEBAS DE GARANTIA. "/>
    <m/>
    <m/>
    <m/>
    <m/>
    <m/>
    <m/>
    <m/>
    <m/>
    <n v="0"/>
    <m/>
    <m/>
    <n v="0"/>
    <n v="10000"/>
    <n v="0"/>
    <n v="0"/>
    <n v="0"/>
    <n v="0"/>
    <n v="0"/>
  </r>
  <r>
    <x v="366"/>
    <n v="1"/>
    <x v="104"/>
    <x v="228"/>
    <s v="1564Magra Ignacio1"/>
    <s v="SHX407"/>
    <s v="Renault Sandero Steepway"/>
    <n v="93088"/>
    <x v="606"/>
    <s v="Desarmar distribucion completa. Cambiar kit, bomba de agua, liquido refrigerante. Purgado de circuito de refrigeracion. Puesta a punto. Cambiar correa poly-v. Armado total. "/>
    <s v="Emanuel"/>
    <s v="Kit distribucion"/>
    <s v="Barotto"/>
    <m/>
    <s v="Distribución"/>
    <m/>
    <m/>
    <m/>
    <n v="0"/>
    <n v="1"/>
    <n v="62700"/>
    <n v="62700"/>
    <n v="62700"/>
    <n v="0"/>
    <n v="0"/>
    <n v="0"/>
    <n v="62700"/>
    <n v="62700"/>
  </r>
  <r>
    <x v="366"/>
    <n v="2"/>
    <x v="104"/>
    <x v="228"/>
    <s v="1564Magra Ignacio2"/>
    <m/>
    <m/>
    <m/>
    <x v="4"/>
    <s v="Desarmar distribucion completa. Cambiar kit, bomba de agua, liquido refrigerante. Purgado de circuito de refrigeracion. Puesta a punto. Cambiar correa poly-v. Armado total.  "/>
    <m/>
    <s v="Bomba de agua"/>
    <s v="Barotto"/>
    <m/>
    <m/>
    <m/>
    <m/>
    <m/>
    <n v="0"/>
    <m/>
    <m/>
    <n v="0"/>
    <n v="62700"/>
    <n v="0"/>
    <n v="0"/>
    <n v="0"/>
    <n v="0"/>
    <n v="0"/>
  </r>
  <r>
    <x v="366"/>
    <n v="3"/>
    <x v="104"/>
    <x v="228"/>
    <s v="1564Magra Ignacio3"/>
    <m/>
    <m/>
    <m/>
    <x v="4"/>
    <s v="Desarmar distribucion completa. Cambiar kit, bomba de agua, liquido refrigerante. Purgado de circuito de refrigeracion. Puesta a punto. Cambiar correa poly-v. Armado total.   "/>
    <m/>
    <s v="Correa poly-v"/>
    <s v="Barotto"/>
    <m/>
    <m/>
    <m/>
    <m/>
    <m/>
    <n v="0"/>
    <m/>
    <m/>
    <n v="0"/>
    <n v="62700"/>
    <n v="0"/>
    <n v="0"/>
    <n v="0"/>
    <n v="0"/>
    <n v="0"/>
  </r>
  <r>
    <x v="366"/>
    <n v="4"/>
    <x v="104"/>
    <x v="228"/>
    <s v="1564Magra Ignacio4"/>
    <m/>
    <m/>
    <m/>
    <x v="4"/>
    <s v="Desarmar distribucion completa. Cambiar kit, bomba de agua, liquido refrigerante. Purgado de circuito de refrigeracion. Puesta a punto. Cambiar correa poly-v. Armado total.    "/>
    <m/>
    <s v="Liquido refrigerante+agua destilada"/>
    <s v="taller"/>
    <m/>
    <m/>
    <m/>
    <m/>
    <m/>
    <n v="0"/>
    <m/>
    <m/>
    <n v="0"/>
    <n v="62700"/>
    <n v="0"/>
    <n v="0"/>
    <n v="0"/>
    <n v="0"/>
    <n v="0"/>
  </r>
  <r>
    <x v="367"/>
    <n v="1"/>
    <x v="104"/>
    <x v="229"/>
    <s v="1565Rodriguez Pablo1"/>
    <s v="AB328TT"/>
    <s v="Ford Eco Sport Kinetic "/>
    <n v="109783"/>
    <x v="607"/>
    <s v="Service completo. Cambio de aceite y filtros. Control general del vehiculo. Sacar tapa de valvulas. Limpiar superficie. Cambiar junta de tapa de valvulas. Cambiar pastillas de freno delanteras. Cambio juego de escobillas limpia parabrisas. Cambio lamparas de patente."/>
    <s v="Pablo"/>
    <s v="Filtro mahle OC235"/>
    <s v="taller"/>
    <n v="1595.88"/>
    <s v="Service"/>
    <n v="1.5064541193573451"/>
    <n v="1"/>
    <n v="4000"/>
    <n v="4000"/>
    <n v="1"/>
    <n v="68000"/>
    <n v="68000"/>
    <n v="68000"/>
    <n v="1595.88"/>
    <n v="82424.570000000007"/>
    <n v="150740"/>
    <n v="68000"/>
    <n v="218740"/>
  </r>
  <r>
    <x v="367"/>
    <n v="2"/>
    <x v="104"/>
    <x v="229"/>
    <s v="1565Rodriguez Pablo2"/>
    <m/>
    <m/>
    <m/>
    <x v="4"/>
    <s v="Service completo. Cambio de aceite y filtros. Control general del vehiculo. Sacar tapa de valvulas. Limpiar superficie. Cambiar junta de tapa de valvulas. Cambiar pastillas de freno delanteras. Cambio juego de escobillas limpia parabrisas. Cambio lamparas de patente. "/>
    <m/>
    <s v="Filtro mahle LX2867"/>
    <s v="taller"/>
    <n v="4183.93"/>
    <m/>
    <n v="2.6329479699708167"/>
    <n v="1"/>
    <n v="15200"/>
    <n v="15200"/>
    <m/>
    <m/>
    <n v="0"/>
    <n v="68000"/>
    <n v="4183.93"/>
    <n v="0"/>
    <n v="0"/>
    <n v="0"/>
    <n v="0"/>
  </r>
  <r>
    <x v="367"/>
    <n v="3"/>
    <x v="104"/>
    <x v="229"/>
    <s v="1565Rodriguez Pablo3"/>
    <m/>
    <m/>
    <m/>
    <x v="4"/>
    <s v="Service completo. Cambio de aceite y filtros. Control general del vehiculo. Sacar tapa de valvulas. Limpiar superficie. Cambiar junta de tapa de valvulas. Cambiar pastillas de freno delanteras. Cambio juego de escobillas limpia parabrisas. Cambio lamparas de patente.  "/>
    <m/>
    <s v="Filtro mahle KL582"/>
    <s v="taller"/>
    <n v="1983.43"/>
    <m/>
    <n v="2.6300751728067033"/>
    <n v="1"/>
    <n v="7200"/>
    <n v="7200"/>
    <m/>
    <m/>
    <n v="0"/>
    <n v="68000"/>
    <n v="1983.43"/>
    <n v="0"/>
    <n v="0"/>
    <n v="0"/>
    <n v="0"/>
  </r>
  <r>
    <x v="367"/>
    <n v="4"/>
    <x v="104"/>
    <x v="229"/>
    <s v="1565Rodriguez Pablo4"/>
    <m/>
    <m/>
    <m/>
    <x v="4"/>
    <s v="Service completo. Cambio de aceite y filtros. Control general del vehiculo. Sacar tapa de valvulas. Limpiar superficie. Cambiar junta de tapa de valvulas. Cambiar pastillas de freno delanteras. Cambio juego de escobillas limpia parabrisas. Cambio lamparas de patente.   "/>
    <m/>
    <s v="Filtro habitaculo LA463"/>
    <s v="Barotto"/>
    <n v="4347.38"/>
    <m/>
    <n v="0.12711564206487583"/>
    <n v="1"/>
    <n v="4900"/>
    <n v="4900"/>
    <m/>
    <m/>
    <n v="0"/>
    <n v="68000"/>
    <n v="4347.38"/>
    <n v="0"/>
    <n v="0"/>
    <n v="0"/>
    <n v="0"/>
  </r>
  <r>
    <x v="367"/>
    <n v="5"/>
    <x v="104"/>
    <x v="229"/>
    <s v="1565Rodriguez Pablo5"/>
    <m/>
    <m/>
    <m/>
    <x v="4"/>
    <s v="Service completo. Cambio de aceite y filtros. Control general del vehiculo. Sacar tapa de valvulas. Limpiar superficie. Cambiar junta de tapa de valvulas. Cambiar pastillas de freno delanteras. Cambio juego de escobillas limpia parabrisas. Cambio lamparas de patente.    "/>
    <m/>
    <s v="Junta tapa de valvulas"/>
    <s v="Barotto"/>
    <n v="21440"/>
    <m/>
    <n v="0.25"/>
    <n v="1"/>
    <n v="26800"/>
    <n v="26800"/>
    <m/>
    <m/>
    <n v="0"/>
    <n v="68000"/>
    <n v="21440"/>
    <n v="0"/>
    <n v="0"/>
    <n v="0"/>
    <n v="0"/>
  </r>
  <r>
    <x v="367"/>
    <n v="6"/>
    <x v="104"/>
    <x v="229"/>
    <s v="1565Rodriguez Pablo6"/>
    <m/>
    <m/>
    <m/>
    <x v="4"/>
    <s v="Service completo. Cambio de aceite y filtros. Control general del vehiculo. Sacar tapa de valvulas. Limpiar superficie. Cambiar junta de tapa de valvulas. Cambiar pastillas de freno delanteras. Cambio juego de escobillas limpia parabrisas. Cambio lamparas de patente.     "/>
    <m/>
    <s v="Juego pastillas de freno Litton"/>
    <s v="Barotto"/>
    <n v="22000"/>
    <m/>
    <n v="0.25454545454545452"/>
    <n v="1"/>
    <n v="27600"/>
    <n v="27600"/>
    <m/>
    <m/>
    <n v="0"/>
    <n v="68000"/>
    <n v="22000"/>
    <n v="0"/>
    <n v="0"/>
    <n v="0"/>
    <n v="0"/>
  </r>
  <r>
    <x v="367"/>
    <n v="7"/>
    <x v="104"/>
    <x v="229"/>
    <s v="1565Rodriguez Pablo7"/>
    <m/>
    <m/>
    <m/>
    <x v="4"/>
    <s v="Service completo. Cambio de aceite y filtros. Control general del vehiculo. Sacar tapa de valvulas. Limpiar superficie. Cambiar junta de tapa de valvulas. Cambiar pastillas de freno delanteras. Cambio juego de escobillas limpia parabrisas. Cambio lamparas de patente.      "/>
    <m/>
    <s v="Aceite motor 5w30"/>
    <s v="taller"/>
    <n v="3733.95"/>
    <m/>
    <n v="1.3433629266594358"/>
    <n v="4"/>
    <n v="8750"/>
    <n v="35000"/>
    <m/>
    <m/>
    <n v="0"/>
    <n v="68000"/>
    <n v="14935.8"/>
    <n v="0"/>
    <n v="0"/>
    <n v="0"/>
    <n v="0"/>
  </r>
  <r>
    <x v="367"/>
    <n v="8"/>
    <x v="104"/>
    <x v="229"/>
    <s v="1565Rodriguez Pablo8"/>
    <m/>
    <m/>
    <m/>
    <x v="4"/>
    <s v="Service completo. Cambio de aceite y filtros. Control general del vehiculo. Sacar tapa de valvulas. Limpiar superficie. Cambiar junta de tapa de valvulas. Cambiar pastillas de freno delanteras. Cambio juego de escobillas limpia parabrisas. Cambio lamparas de patente.       "/>
    <m/>
    <s v="Escobillas limpia parabrisas"/>
    <s v="Rep serrano"/>
    <n v="22940"/>
    <m/>
    <n v="0.26591107236268524"/>
    <n v="1"/>
    <n v="29040"/>
    <n v="29040"/>
    <m/>
    <m/>
    <n v="0"/>
    <n v="68000"/>
    <n v="22940"/>
    <n v="0"/>
    <n v="0"/>
    <n v="0"/>
    <n v="0"/>
  </r>
  <r>
    <x v="367"/>
    <n v="9"/>
    <x v="104"/>
    <x v="229"/>
    <s v="1565Rodriguez Pablo9"/>
    <m/>
    <m/>
    <m/>
    <x v="4"/>
    <s v="Service completo. Cambio de aceite y filtros. Control general del vehiculo. Sacar tapa de valvulas. Limpiar superficie. Cambiar junta de tapa de valvulas. Cambiar pastillas de freno delanteras. Cambio juego de escobillas limpia parabrisas. Cambio lamparas de patente.        "/>
    <m/>
    <s v="Lamparas piojito"/>
    <s v="taller"/>
    <n v="200"/>
    <m/>
    <n v="1.5"/>
    <n v="2"/>
    <n v="500"/>
    <n v="1000"/>
    <m/>
    <m/>
    <n v="0"/>
    <n v="68000"/>
    <n v="400"/>
    <n v="0"/>
    <n v="0"/>
    <n v="0"/>
    <n v="0"/>
  </r>
  <r>
    <x v="368"/>
    <n v="1"/>
    <x v="105"/>
    <x v="47"/>
    <s v="1566Creativiti S.A.S1"/>
    <s v="AE655WE"/>
    <s v="Fiat Strada"/>
    <n v="38633"/>
    <x v="541"/>
    <s v="Service completo. Cambio de aceite y filtros. Control general del vehiculo."/>
    <s v="Emanuel"/>
    <s v="Filtro nafta mahle KL238D"/>
    <s v="taller"/>
    <n v="2190.83"/>
    <s v="Service"/>
    <n v="1.5104640706946684"/>
    <n v="1"/>
    <n v="5500"/>
    <n v="5500"/>
    <n v="1"/>
    <n v="54000"/>
    <n v="54000"/>
    <n v="54000"/>
    <n v="2190.83"/>
    <n v="11498.379000000001"/>
    <n v="39950"/>
    <n v="54000"/>
    <n v="93950"/>
  </r>
  <r>
    <x v="368"/>
    <n v="2"/>
    <x v="105"/>
    <x v="47"/>
    <s v="1566Creativiti S.A.S2"/>
    <m/>
    <m/>
    <m/>
    <x v="4"/>
    <s v="Service completo. Cambio de aceite y filtros. Control general del vehiculo. "/>
    <m/>
    <s v="Filtro aceite mahle OC259"/>
    <s v="taller"/>
    <n v="1724.19"/>
    <m/>
    <n v="1.5519229319274557"/>
    <n v="1"/>
    <n v="4400"/>
    <n v="4400"/>
    <m/>
    <m/>
    <n v="0"/>
    <n v="54000"/>
    <n v="1724.19"/>
    <n v="0"/>
    <n v="0"/>
    <n v="0"/>
    <n v="0"/>
  </r>
  <r>
    <x v="368"/>
    <n v="3"/>
    <x v="105"/>
    <x v="47"/>
    <s v="1566Creativiti S.A.S3"/>
    <m/>
    <m/>
    <m/>
    <x v="4"/>
    <s v="Service completo. Cambio de aceite y filtros. Control general del vehiculo.  "/>
    <m/>
    <s v="Filtro aire mahle LX3115"/>
    <s v="taller"/>
    <n v="2702.28"/>
    <m/>
    <n v="1.8864514410053728"/>
    <n v="1"/>
    <n v="7800"/>
    <n v="7800"/>
    <m/>
    <m/>
    <n v="0"/>
    <n v="54000"/>
    <n v="2702.28"/>
    <n v="0"/>
    <n v="0"/>
    <n v="0"/>
    <n v="0"/>
  </r>
  <r>
    <x v="368"/>
    <n v="4"/>
    <x v="105"/>
    <x v="47"/>
    <s v="1566Creativiti S.A.S4"/>
    <m/>
    <m/>
    <m/>
    <x v="4"/>
    <s v="Service completo. Cambio de aceite y filtros. Control general del vehiculo.   "/>
    <m/>
    <s v="Filtro polen HK210"/>
    <s v="taller"/>
    <n v="2735.2289999999998"/>
    <m/>
    <n v="0.60864044655858807"/>
    <n v="1"/>
    <n v="4400"/>
    <n v="4400"/>
    <m/>
    <m/>
    <n v="0"/>
    <n v="54000"/>
    <n v="2735.2289999999998"/>
    <n v="0"/>
    <n v="0"/>
    <n v="0"/>
    <n v="0"/>
  </r>
  <r>
    <x v="368"/>
    <n v="5"/>
    <x v="105"/>
    <x v="47"/>
    <s v="1566Creativiti S.A.S5"/>
    <m/>
    <m/>
    <m/>
    <x v="4"/>
    <s v="Service completo. Cambio de aceite y filtros. Control general del vehiculo.    "/>
    <m/>
    <s v="Aceite 10w40"/>
    <s v="taller"/>
    <n v="2145.85"/>
    <m/>
    <n v="1.7727939977165228"/>
    <n v="3"/>
    <n v="5950"/>
    <n v="17850"/>
    <m/>
    <m/>
    <n v="0"/>
    <n v="54000"/>
    <n v="6437.5499999999993"/>
    <n v="0"/>
    <n v="0"/>
    <n v="0"/>
    <n v="0"/>
  </r>
  <r>
    <x v="369"/>
    <n v="1"/>
    <x v="105"/>
    <x v="104"/>
    <s v="1567Stap Carlos1"/>
    <s v="AB892VK"/>
    <s v="Ford Ranger"/>
    <n v="660251"/>
    <x v="608"/>
    <s v="Cambio filtro de aceite. Cambio aceite motor."/>
    <s v="Cristian"/>
    <s v="Aceite motor 5w30"/>
    <s v="taller"/>
    <n v="3733.95"/>
    <m/>
    <n v="1.3433629266594358"/>
    <n v="7.5"/>
    <n v="8750"/>
    <n v="65625"/>
    <m/>
    <m/>
    <n v="0"/>
    <n v="0"/>
    <n v="28004.625"/>
    <n v="7989.0599999999995"/>
    <n v="80225"/>
    <n v="0"/>
    <n v="80225"/>
  </r>
  <r>
    <x v="369"/>
    <n v="2"/>
    <x v="105"/>
    <x v="104"/>
    <s v="1567Stap Carlos2"/>
    <m/>
    <m/>
    <m/>
    <x v="4"/>
    <s v="Cambio filtro de aceite. Cambio aceite motor. "/>
    <m/>
    <s v="Filtro aceite mahle OX834D"/>
    <s v="taller"/>
    <n v="4255.1099999999997"/>
    <m/>
    <n v="2.4311686419387515"/>
    <n v="1"/>
    <n v="14600"/>
    <n v="14600"/>
    <m/>
    <m/>
    <n v="0"/>
    <n v="0"/>
    <n v="4255.1099999999997"/>
    <n v="0"/>
    <n v="0"/>
    <n v="0"/>
    <n v="0"/>
  </r>
  <r>
    <x v="370"/>
    <n v="1"/>
    <x v="106"/>
    <x v="230"/>
    <s v="1568Tranquilli Silvio1"/>
    <s v="ICA191"/>
    <s v="Chevrolet Spark"/>
    <m/>
    <x v="609"/>
    <s v="Sacar cable de embrague. Lubricar. Volver a colocar."/>
    <s v="Cristian"/>
    <m/>
    <m/>
    <m/>
    <s v="Otros"/>
    <m/>
    <m/>
    <m/>
    <n v="0"/>
    <n v="1"/>
    <n v="5000"/>
    <n v="5000"/>
    <n v="5000"/>
    <n v="0"/>
    <n v="0"/>
    <n v="0"/>
    <n v="5000"/>
    <n v="5000"/>
  </r>
  <r>
    <x v="370"/>
    <n v="2"/>
    <x v="106"/>
    <x v="230"/>
    <s v="1568Tranquilli Silvio2"/>
    <m/>
    <m/>
    <m/>
    <x v="4"/>
    <s v="Sacar cable de embrague. Lubricar. Volver a colocar. "/>
    <m/>
    <m/>
    <m/>
    <m/>
    <m/>
    <m/>
    <m/>
    <m/>
    <n v="0"/>
    <m/>
    <m/>
    <n v="0"/>
    <n v="5000"/>
    <n v="0"/>
    <n v="0"/>
    <n v="0"/>
    <n v="0"/>
    <n v="0"/>
  </r>
  <r>
    <x v="371"/>
    <n v="1"/>
    <x v="106"/>
    <x v="52"/>
    <s v="1569Municipalidad Laboulaye1"/>
    <s v="AD310CN"/>
    <s v="Gol trend"/>
    <n v="50285"/>
    <x v="610"/>
    <s v="Service completo. Cambio de aceite y filtros. Control general del vehiculo. Desarmar distribucion completa. Cambiar kit, bomba de agua, correa poly-v- y liquido refrigerante. Purgado del circuito de refrigeracion. Puesta a punto. Armado total. Lavado motor."/>
    <s v="Emanuel"/>
    <s v="Kit distribucion"/>
    <s v="barotto"/>
    <m/>
    <m/>
    <m/>
    <m/>
    <m/>
    <n v="0"/>
    <n v="1"/>
    <n v="110000"/>
    <n v="110000"/>
    <n v="110000"/>
    <n v="0"/>
    <n v="11243.276"/>
    <n v="0"/>
    <n v="110000"/>
    <n v="110000"/>
  </r>
  <r>
    <x v="371"/>
    <n v="2"/>
    <x v="106"/>
    <x v="52"/>
    <s v="1569Municipalidad Laboulaye2"/>
    <m/>
    <m/>
    <m/>
    <x v="4"/>
    <s v="Service completo. Cambio de aceite y filtros. Control general del vehiculo. Desarmar distribucion completa. Cambiar kit, bomba de agua, correa poly-v- y liquido refrigerante. Purgado del circuito de refrigeracion. Puesta a punto. Armado total. Lavado motor. "/>
    <m/>
    <s v="Correa poly-v"/>
    <s v="barotto"/>
    <m/>
    <m/>
    <m/>
    <m/>
    <m/>
    <n v="0"/>
    <m/>
    <m/>
    <n v="0"/>
    <n v="110000"/>
    <n v="0"/>
    <n v="0"/>
    <n v="0"/>
    <n v="0"/>
    <n v="0"/>
  </r>
  <r>
    <x v="371"/>
    <n v="3"/>
    <x v="106"/>
    <x v="52"/>
    <s v="1569Municipalidad Laboulaye3"/>
    <m/>
    <m/>
    <m/>
    <x v="4"/>
    <s v="Service completo. Cambio de aceite y filtros. Control general del vehiculo. Desarmar distribucion completa. Cambiar kit, bomba de agua, correa poly-v- y liquido refrigerante. Purgado del circuito de refrigeracion. Puesta a punto. Armado total. Lavado motor.  "/>
    <m/>
    <s v="Bomba de agua"/>
    <s v="barotto"/>
    <m/>
    <m/>
    <m/>
    <m/>
    <m/>
    <n v="0"/>
    <m/>
    <m/>
    <n v="0"/>
    <n v="110000"/>
    <n v="0"/>
    <n v="0"/>
    <n v="0"/>
    <n v="0"/>
    <n v="0"/>
  </r>
  <r>
    <x v="371"/>
    <n v="4"/>
    <x v="106"/>
    <x v="52"/>
    <s v="1569Municipalidad Laboulaye4"/>
    <m/>
    <m/>
    <m/>
    <x v="4"/>
    <s v="Service completo. Cambio de aceite y filtros. Control general del vehiculo. Desarmar distribucion completa. Cambiar kit, bomba de agua, correa poly-v- y liquido refrigerante. Purgado del circuito de refrigeracion. Puesta a punto. Armado total. Lavado motor.   "/>
    <m/>
    <s v="Liquido refrigerante + agua destilada"/>
    <s v="barotto"/>
    <m/>
    <m/>
    <m/>
    <m/>
    <m/>
    <n v="0"/>
    <m/>
    <m/>
    <n v="0"/>
    <n v="110000"/>
    <n v="0"/>
    <n v="0"/>
    <n v="0"/>
    <n v="0"/>
    <n v="0"/>
  </r>
  <r>
    <x v="371"/>
    <n v="5"/>
    <x v="106"/>
    <x v="52"/>
    <s v="1569Municipalidad Laboulaye5"/>
    <m/>
    <m/>
    <m/>
    <x v="4"/>
    <s v="Service completo. Cambio de aceite y filtros. Control general del vehiculo. Desarmar distribucion completa. Cambiar kit, bomba de agua, correa poly-v- y liquido refrigerante. Purgado del circuito de refrigeracion. Puesta a punto. Armado total. Lavado motor.    "/>
    <m/>
    <s v="Aceite motor 10w40"/>
    <s v="barotto"/>
    <n v="2145.85"/>
    <m/>
    <m/>
    <m/>
    <m/>
    <n v="0"/>
    <m/>
    <m/>
    <n v="0"/>
    <n v="110000"/>
    <n v="0"/>
    <n v="0"/>
    <n v="0"/>
    <n v="0"/>
    <n v="0"/>
  </r>
  <r>
    <x v="371"/>
    <n v="6"/>
    <x v="106"/>
    <x v="52"/>
    <s v="1569Municipalidad Laboulaye6"/>
    <m/>
    <m/>
    <m/>
    <x v="4"/>
    <s v="Service completo. Cambio de aceite y filtros. Control general del vehiculo. Desarmar distribucion completa. Cambiar kit, bomba de agua, correa poly-v- y liquido refrigerante. Purgado del circuito de refrigeracion. Puesta a punto. Armado total. Lavado motor.     "/>
    <m/>
    <s v="Filtro aceite mahle OC250"/>
    <s v="barotto"/>
    <n v="1752.31"/>
    <m/>
    <m/>
    <m/>
    <m/>
    <n v="0"/>
    <m/>
    <m/>
    <n v="0"/>
    <n v="110000"/>
    <n v="0"/>
    <n v="0"/>
    <n v="0"/>
    <n v="0"/>
    <n v="0"/>
  </r>
  <r>
    <x v="371"/>
    <n v="7"/>
    <x v="106"/>
    <x v="52"/>
    <s v="1569Municipalidad Laboulaye7"/>
    <m/>
    <m/>
    <m/>
    <x v="4"/>
    <s v="Service completo. Cambio de aceite y filtros. Control general del vehiculo. Desarmar distribucion completa. Cambiar kit, bomba de agua, correa poly-v- y liquido refrigerante. Purgado del circuito de refrigeracion. Puesta a punto. Armado total. Lavado motor.      "/>
    <m/>
    <s v="Filtro combustible mahle KL582"/>
    <s v="barotto"/>
    <n v="1983.43"/>
    <m/>
    <m/>
    <m/>
    <m/>
    <n v="0"/>
    <m/>
    <m/>
    <n v="0"/>
    <n v="110000"/>
    <n v="0"/>
    <n v="0"/>
    <n v="0"/>
    <n v="0"/>
    <n v="0"/>
  </r>
  <r>
    <x v="371"/>
    <n v="8"/>
    <x v="106"/>
    <x v="52"/>
    <s v="1569Municipalidad Laboulaye8"/>
    <m/>
    <m/>
    <m/>
    <x v="4"/>
    <s v="Service completo. Cambio de aceite y filtros. Control general del vehiculo. Desarmar distribucion completa. Cambiar kit, bomba de agua, correa poly-v- y liquido refrigerante. Purgado del circuito de refrigeracion. Puesta a punto. Armado total. Lavado motor.       "/>
    <m/>
    <s v="Filtro aire ACDELCO"/>
    <s v="barotto"/>
    <n v="3029.3760000000007"/>
    <m/>
    <m/>
    <m/>
    <m/>
    <n v="0"/>
    <m/>
    <m/>
    <n v="0"/>
    <n v="110000"/>
    <n v="0"/>
    <n v="0"/>
    <n v="0"/>
    <n v="0"/>
    <n v="0"/>
  </r>
  <r>
    <x v="371"/>
    <n v="9"/>
    <x v="106"/>
    <x v="52"/>
    <s v="1569Municipalidad Laboulaye9"/>
    <m/>
    <m/>
    <m/>
    <x v="4"/>
    <s v="Service completo. Cambio de aceite y filtros. Control general del vehiculo. Desarmar distribucion completa. Cambiar kit, bomba de agua, correa poly-v- y liquido refrigerante. Purgado del circuito de refrigeracion. Puesta a punto. Armado total. Lavado motor.        "/>
    <m/>
    <s v="Filtro habitaculo mahle LA120"/>
    <s v="barotto"/>
    <n v="2332.31"/>
    <m/>
    <m/>
    <m/>
    <m/>
    <n v="0"/>
    <m/>
    <m/>
    <n v="0"/>
    <n v="110000"/>
    <n v="0"/>
    <n v="0"/>
    <n v="0"/>
    <n v="0"/>
    <n v="0"/>
  </r>
  <r>
    <x v="372"/>
    <n v="1"/>
    <x v="106"/>
    <x v="231"/>
    <s v="1570Ojeda Anibal1"/>
    <s v="GME935"/>
    <s v="Suzuki Fun"/>
    <n v="208386"/>
    <x v="611"/>
    <s v="Cambiar bolillero de polea de aire acondicionado. Reparar cable selector de cambios. "/>
    <s v="Cristian"/>
    <s v="Bolillero de aire acond. especial"/>
    <s v="Aldo repuestos"/>
    <n v="26800"/>
    <m/>
    <n v="0.25"/>
    <n v="1"/>
    <n v="33500"/>
    <n v="33500"/>
    <n v="1"/>
    <n v="30000"/>
    <n v="30000"/>
    <n v="30000"/>
    <n v="26800"/>
    <n v="26800"/>
    <n v="33500"/>
    <n v="30000"/>
    <n v="63500"/>
  </r>
  <r>
    <x v="372"/>
    <n v="2"/>
    <x v="106"/>
    <x v="231"/>
    <s v="1570Ojeda Anibal2"/>
    <m/>
    <m/>
    <m/>
    <x v="4"/>
    <s v="Cambiar bolillero de polea de aire acondicionado. Reparar cable selector de cambios.  "/>
    <m/>
    <m/>
    <m/>
    <m/>
    <m/>
    <m/>
    <m/>
    <m/>
    <n v="0"/>
    <m/>
    <m/>
    <n v="0"/>
    <n v="30000"/>
    <n v="0"/>
    <n v="0"/>
    <n v="0"/>
    <n v="0"/>
    <n v="0"/>
  </r>
  <r>
    <x v="373"/>
    <n v="1"/>
    <x v="106"/>
    <x v="232"/>
    <s v="1571Pra Adolfo1"/>
    <s v="AB832SR"/>
    <s v="Ford Fiesta Kinetic"/>
    <n v="49757"/>
    <x v="541"/>
    <s v="Service completo. Cambio de aceite y filtros. Control general del vehiculo."/>
    <s v="Emanuel"/>
    <s v="Filtro aceite OC235"/>
    <m/>
    <n v="1595.88"/>
    <m/>
    <n v="2.1330676491966813"/>
    <n v="1"/>
    <n v="5000"/>
    <n v="5000"/>
    <n v="1"/>
    <n v="49800"/>
    <n v="49800"/>
    <n v="49800"/>
    <n v="1595.88"/>
    <n v="17473.262153110049"/>
    <n v="58700"/>
    <n v="49800"/>
    <n v="108500"/>
  </r>
  <r>
    <x v="373"/>
    <n v="2"/>
    <x v="106"/>
    <x v="232"/>
    <s v="1571Pra Adolfo2"/>
    <m/>
    <m/>
    <m/>
    <x v="4"/>
    <s v="Service completo. Cambio de aceite y filtros. Control general del vehiculo. "/>
    <m/>
    <s v="Filtro aire"/>
    <m/>
    <n v="6240"/>
    <m/>
    <n v="0.25"/>
    <n v="1"/>
    <n v="7800"/>
    <n v="7800"/>
    <m/>
    <m/>
    <n v="0"/>
    <n v="49800"/>
    <n v="6240"/>
    <n v="0"/>
    <n v="0"/>
    <n v="0"/>
    <n v="0"/>
  </r>
  <r>
    <x v="373"/>
    <n v="3"/>
    <x v="106"/>
    <x v="232"/>
    <s v="1571Pra Adolfo3"/>
    <m/>
    <m/>
    <m/>
    <x v="4"/>
    <s v="Service completo. Cambio de aceite y filtros. Control general del vehiculo.  "/>
    <m/>
    <s v="Filltro combustible KL582"/>
    <m/>
    <n v="1983.43"/>
    <m/>
    <n v="2.0250626440055859"/>
    <n v="1"/>
    <n v="6000"/>
    <n v="6000"/>
    <m/>
    <m/>
    <n v="0"/>
    <n v="49800"/>
    <n v="1983.43"/>
    <n v="0"/>
    <n v="0"/>
    <n v="0"/>
    <n v="0"/>
  </r>
  <r>
    <x v="373"/>
    <n v="4"/>
    <x v="106"/>
    <x v="232"/>
    <s v="1571Pra Adolfo4"/>
    <m/>
    <m/>
    <m/>
    <x v="4"/>
    <s v="Service completo. Cambio de aceite y filtros. Control general del vehiculo.   "/>
    <m/>
    <s v="Filtro habitaculo "/>
    <m/>
    <n v="3920"/>
    <m/>
    <n v="0.25"/>
    <n v="1"/>
    <n v="4900"/>
    <n v="4900"/>
    <m/>
    <m/>
    <n v="0"/>
    <n v="49800"/>
    <n v="3920"/>
    <n v="0"/>
    <n v="0"/>
    <n v="0"/>
    <n v="0"/>
  </r>
  <r>
    <x v="373"/>
    <n v="5"/>
    <x v="106"/>
    <x v="232"/>
    <s v="1571Pra Adolfo5"/>
    <m/>
    <m/>
    <m/>
    <x v="4"/>
    <s v="Service completo. Cambio de aceite y filtros. Control general del vehiculo.    "/>
    <m/>
    <s v="Aceite motor 5w40"/>
    <m/>
    <n v="3733.9521531100477"/>
    <m/>
    <n v="1.3433615754053072"/>
    <n v="4"/>
    <n v="8750"/>
    <n v="35000"/>
    <m/>
    <m/>
    <n v="0"/>
    <n v="49800"/>
    <n v="14935.808612440191"/>
    <n v="0"/>
    <n v="0"/>
    <n v="0"/>
    <n v="0"/>
  </r>
  <r>
    <x v="374"/>
    <n v="1"/>
    <x v="107"/>
    <x v="37"/>
    <s v="1572Weizur1"/>
    <s v="AB818GV"/>
    <s v="Renault Oroch"/>
    <m/>
    <x v="612"/>
    <s v="Desarmar frente del vehiculo. Sacar radiador de agua. Hidrolavar radiador de agua, condensador de aire acondicionado y frente completo del vehiculo. Armado total. Completar con liquido refrigerante. Purgar circuito de refrigeracion motor."/>
    <s v="Cristian"/>
    <s v="Liquido refrigerante"/>
    <s v="taller"/>
    <n v="3733.9521531100477"/>
    <m/>
    <n v="0.28550120707948279"/>
    <n v="1"/>
    <n v="4800"/>
    <n v="4800"/>
    <n v="1"/>
    <n v="70000"/>
    <n v="70000"/>
    <n v="70000"/>
    <n v="3733.9521531100477"/>
    <n v="3733.9521531100477"/>
    <n v="4800"/>
    <n v="70000"/>
    <n v="74800"/>
  </r>
  <r>
    <x v="374"/>
    <n v="2"/>
    <x v="107"/>
    <x v="37"/>
    <s v="1572Weizur2"/>
    <m/>
    <m/>
    <m/>
    <x v="4"/>
    <s v="Desarmar frente del vehiculo. Sacar radiador de agua. Hidrolavar radiador de agua, condensador de aire acondicionado y frente completo del vehiculo. Armado total. Completar con liquido refrigerante. Purgar circuito de refrigeracion motor. "/>
    <m/>
    <m/>
    <m/>
    <m/>
    <m/>
    <m/>
    <m/>
    <m/>
    <n v="0"/>
    <m/>
    <m/>
    <n v="0"/>
    <n v="70000"/>
    <n v="0"/>
    <n v="0"/>
    <n v="0"/>
    <n v="0"/>
    <n v="0"/>
  </r>
  <r>
    <x v="375"/>
    <n v="1"/>
    <x v="107"/>
    <x v="47"/>
    <s v="1573Creativiti S.A.S1"/>
    <s v="AE573YM"/>
    <s v="Fiat Fiorino"/>
    <n v="74486"/>
    <x v="518"/>
    <s v="Service completo. Cambio de aceite y filtros. Control general del vehiculo. Rotacion de ruedas."/>
    <s v="Emanuel"/>
    <s v="Filtro aceite mahle OC259"/>
    <s v="taller"/>
    <n v="1724.19"/>
    <m/>
    <n v="2.5958914040795964"/>
    <n v="1"/>
    <n v="6200"/>
    <n v="6200"/>
    <n v="1"/>
    <n v="48000"/>
    <n v="48000"/>
    <n v="48000"/>
    <n v="1724.19"/>
    <n v="12603.148803827751"/>
    <n v="43350"/>
    <n v="48000"/>
    <n v="91350"/>
  </r>
  <r>
    <x v="375"/>
    <n v="2"/>
    <x v="107"/>
    <x v="47"/>
    <s v="1573Creativiti S.A.S2"/>
    <m/>
    <m/>
    <m/>
    <x v="4"/>
    <s v="Service completo. Cambio de aceite y filtros. Control general del vehiculo. Rotacion de ruedas. "/>
    <m/>
    <s v="Filtro combustible mahle KL238"/>
    <s v="taller"/>
    <n v="2190.83"/>
    <m/>
    <n v="2.605939301543251"/>
    <n v="1"/>
    <n v="7900"/>
    <n v="7900"/>
    <m/>
    <m/>
    <n v="0"/>
    <n v="48000"/>
    <n v="2190.83"/>
    <n v="0"/>
    <n v="0"/>
    <n v="0"/>
    <n v="0"/>
  </r>
  <r>
    <x v="375"/>
    <n v="3"/>
    <x v="107"/>
    <x v="47"/>
    <s v="1573Creativiti S.A.S3"/>
    <m/>
    <m/>
    <m/>
    <x v="4"/>
    <s v="Service completo. Cambio de aceite y filtros. Control general del vehiculo. Rotacion de ruedas.  "/>
    <m/>
    <s v="Filtro aire mahle LX3115"/>
    <s v="taller"/>
    <n v="2702.28"/>
    <m/>
    <n v="1.442381988543008"/>
    <n v="1"/>
    <n v="6600"/>
    <n v="6600"/>
    <m/>
    <m/>
    <n v="0"/>
    <n v="48000"/>
    <n v="2702.28"/>
    <n v="0"/>
    <n v="0"/>
    <n v="0"/>
    <n v="0"/>
  </r>
  <r>
    <x v="375"/>
    <n v="4"/>
    <x v="107"/>
    <x v="47"/>
    <s v="1573Creativiti S.A.S4"/>
    <m/>
    <m/>
    <m/>
    <x v="4"/>
    <s v="Service completo. Cambio de aceite y filtros. Control general del vehiculo. Rotacion de ruedas.   "/>
    <m/>
    <s v="Filtro habitaculo HK210"/>
    <s v="taller"/>
    <n v="3840"/>
    <m/>
    <n v="0.25"/>
    <n v="1"/>
    <n v="4800"/>
    <n v="4800"/>
    <m/>
    <m/>
    <n v="0"/>
    <n v="48000"/>
    <n v="3840"/>
    <n v="0"/>
    <n v="0"/>
    <n v="0"/>
    <n v="0"/>
  </r>
  <r>
    <x v="375"/>
    <n v="5"/>
    <x v="107"/>
    <x v="47"/>
    <s v="1573Creativiti S.A.S5"/>
    <m/>
    <m/>
    <m/>
    <x v="4"/>
    <s v="Service completo. Cambio de aceite y filtros. Control general del vehiculo. Rotacion de ruedas.    "/>
    <m/>
    <s v="Aceite motor 10w40"/>
    <s v="taller"/>
    <n v="2145.8488038277515"/>
    <m/>
    <n v="1.7727955433702636"/>
    <n v="3"/>
    <n v="5950"/>
    <n v="17850"/>
    <m/>
    <m/>
    <n v="0"/>
    <n v="48000"/>
    <n v="6437.5464114832539"/>
    <n v="0"/>
    <n v="0"/>
    <n v="0"/>
    <n v="0"/>
  </r>
  <r>
    <x v="376"/>
    <n v="1"/>
    <x v="107"/>
    <x v="203"/>
    <s v="1574AGD1"/>
    <s v="MKZ304"/>
    <s v="Toyota Hilux"/>
    <n v="261423"/>
    <x v="613"/>
    <s v="Sacar parte de columna de direccion. Cambiar cruceta inferior. Armado total. Cambiar escobilla lado conductor. Cambiar viscoso de ventilador. Control tren delantero. Cambio rotula inferior derecha. Regulacion de convergencia."/>
    <s v="Cristian"/>
    <m/>
    <m/>
    <m/>
    <m/>
    <m/>
    <m/>
    <m/>
    <n v="0"/>
    <n v="1"/>
    <n v="100000"/>
    <n v="100000"/>
    <n v="100000"/>
    <n v="0"/>
    <n v="0"/>
    <n v="0"/>
    <n v="100000"/>
    <n v="100000"/>
  </r>
  <r>
    <x v="376"/>
    <n v="2"/>
    <x v="107"/>
    <x v="203"/>
    <s v="1574AGD2"/>
    <m/>
    <m/>
    <m/>
    <x v="4"/>
    <s v="Sacar parte de columna de direccion. Cambiar cruceta inferior. Armado total. Cambiar escobilla lado conductor. Cambiar viscoso de ventilador. Control tren delantero. Cambio rotula inferior derecha. Regulacion de convergencia. "/>
    <m/>
    <m/>
    <m/>
    <m/>
    <m/>
    <m/>
    <m/>
    <m/>
    <n v="0"/>
    <m/>
    <m/>
    <n v="0"/>
    <n v="100000"/>
    <n v="0"/>
    <n v="0"/>
    <n v="0"/>
    <n v="0"/>
    <n v="0"/>
  </r>
  <r>
    <x v="377"/>
    <n v="1"/>
    <x v="107"/>
    <x v="195"/>
    <s v="1575Lucero Claudio1"/>
    <s v="LST556"/>
    <s v="Peugeot 308"/>
    <n v="123692"/>
    <x v="614"/>
    <s v="Colocar ruedas nuevas parte delantera del vehiculo. Rotacion. Control de alineacion. Control tren delantero."/>
    <s v="Cristian"/>
    <s v="Gomero"/>
    <s v="borello"/>
    <n v="6300"/>
    <m/>
    <n v="0.1111111111111111"/>
    <n v="1"/>
    <n v="7000"/>
    <n v="7000"/>
    <n v="1"/>
    <n v="5000"/>
    <n v="5000"/>
    <n v="5000"/>
    <n v="6300"/>
    <n v="6300"/>
    <n v="7000"/>
    <n v="5000"/>
    <n v="12000"/>
  </r>
  <r>
    <x v="377"/>
    <n v="2"/>
    <x v="107"/>
    <x v="195"/>
    <s v="1575Lucero Claudio2"/>
    <m/>
    <m/>
    <m/>
    <x v="4"/>
    <s v="Colocar ruedas nuevas parte delantera del vehiculo. Rotacion. Control de alineacion. Control tren delantero. "/>
    <m/>
    <m/>
    <m/>
    <m/>
    <m/>
    <m/>
    <m/>
    <m/>
    <n v="0"/>
    <m/>
    <m/>
    <n v="0"/>
    <n v="5000"/>
    <n v="0"/>
    <n v="0"/>
    <n v="0"/>
    <n v="0"/>
    <n v="0"/>
  </r>
  <r>
    <x v="378"/>
    <n v="1"/>
    <x v="108"/>
    <x v="1"/>
    <s v="1576Transporte Palloni1"/>
    <s v="AB127DU"/>
    <s v="Renault Kangoo"/>
    <n v="581891"/>
    <x v="615"/>
    <s v="Desarmar distribucion completa. Cambiar kit, bomba de agua, correa poly-v y liquido refrigerante. Purgar circuito de refrigeracion. Puesta a punto. Armado total. Service completo. Cambio de aceite y filtros. Control general del vehiculo."/>
    <s v="Emanuel"/>
    <m/>
    <m/>
    <m/>
    <m/>
    <m/>
    <m/>
    <m/>
    <n v="0"/>
    <n v="1"/>
    <n v="48000"/>
    <n v="48000"/>
    <n v="48000"/>
    <n v="0"/>
    <n v="0"/>
    <n v="0"/>
    <n v="48000"/>
    <n v="48000"/>
  </r>
  <r>
    <x v="378"/>
    <n v="2"/>
    <x v="108"/>
    <x v="1"/>
    <s v="1576Transporte Palloni2"/>
    <m/>
    <m/>
    <m/>
    <x v="4"/>
    <s v="Desarmar distribucion completa. Cambiar kit, bomba de agua, correa poly-v y liquido refrigerante. Purgar circuito de refrigeracion. Puesta a punto. Armado total. Service completo. Cambio de aceite y filtros. Control general del vehiculo. "/>
    <m/>
    <m/>
    <m/>
    <m/>
    <m/>
    <m/>
    <m/>
    <m/>
    <n v="0"/>
    <m/>
    <m/>
    <n v="0"/>
    <n v="48000"/>
    <n v="0"/>
    <n v="0"/>
    <n v="0"/>
    <n v="0"/>
    <n v="0"/>
  </r>
  <r>
    <x v="379"/>
    <n v="1"/>
    <x v="108"/>
    <x v="1"/>
    <s v="1577Transporte Palloni1"/>
    <s v="DOJ086"/>
    <s v="Peugeot Partner"/>
    <n v="405992"/>
    <x v="616"/>
    <s v="Desarmar distribucion completa. Cambiar kit, bomba de agua, correa poly-v y liquido refrigerante. Purgar circuito de refrigeracion. Puesta a punto. Armado total. Service completo. Cambio de aceite y filtros. Control general del vehiculo. Recambio de bujias de calentamiento. Recambio de tapa de deposito de liquido refrigerante. Reparacion de linea de vacio en depresor."/>
    <s v="Pablo"/>
    <m/>
    <m/>
    <m/>
    <m/>
    <m/>
    <m/>
    <m/>
    <n v="0"/>
    <m/>
    <m/>
    <n v="0"/>
    <n v="0"/>
    <n v="0"/>
    <n v="0"/>
    <n v="0"/>
    <n v="0"/>
    <n v="0"/>
  </r>
  <r>
    <x v="379"/>
    <n v="2"/>
    <x v="108"/>
    <x v="1"/>
    <s v="1577Transporte Palloni2"/>
    <m/>
    <m/>
    <m/>
    <x v="4"/>
    <s v="Desarmar distribucion completa. Cambiar kit, bomba de agua, correa poly-v y liquido refrigerante. Purgar circuito de refrigeracion. Puesta a punto. Armado total. Service completo. Cambio de aceite y filtros. Control general del vehiculo. Recambio de bujias de calentamiento. Recambio de tapa de deposito de liquido refrigerante. Reparacion de linea de vacio en depresor. "/>
    <m/>
    <m/>
    <m/>
    <m/>
    <m/>
    <m/>
    <m/>
    <m/>
    <n v="0"/>
    <m/>
    <m/>
    <n v="0"/>
    <n v="0"/>
    <n v="0"/>
    <n v="0"/>
    <n v="0"/>
    <n v="0"/>
    <n v="0"/>
  </r>
  <r>
    <x v="380"/>
    <n v="1"/>
    <x v="109"/>
    <x v="233"/>
    <s v="1578Estevez Jonatan1"/>
    <s v="HQL288"/>
    <s v="Gol trend"/>
    <n v="218625"/>
    <x v="617"/>
    <s v="Cambiar bomba secundaria de embrague. Sacar deposito de liquido de freno. Limpieza. Armado con liquido nuevo. Purgar embrague."/>
    <s v="Cristian"/>
    <s v="Bomba embrague secundaria"/>
    <s v="barotto"/>
    <n v="38400"/>
    <m/>
    <n v="0.25"/>
    <n v="1"/>
    <n v="48000"/>
    <n v="48000"/>
    <m/>
    <m/>
    <n v="0"/>
    <n v="0"/>
    <n v="38400"/>
    <n v="38400"/>
    <n v="48000"/>
    <n v="0"/>
    <n v="48000"/>
  </r>
  <r>
    <x v="380"/>
    <n v="2"/>
    <x v="109"/>
    <x v="233"/>
    <s v="1578Estevez Jonatan2"/>
    <m/>
    <m/>
    <m/>
    <x v="4"/>
    <s v="Cambiar bomba secundaria de embrague. Sacar deposito de liquido de freno. Limpieza. Armado con liquido nuevo. Purgar embrague. "/>
    <m/>
    <m/>
    <m/>
    <m/>
    <m/>
    <m/>
    <m/>
    <m/>
    <n v="0"/>
    <m/>
    <m/>
    <n v="0"/>
    <n v="0"/>
    <n v="0"/>
    <n v="0"/>
    <n v="0"/>
    <n v="0"/>
    <n v="0"/>
  </r>
  <r>
    <x v="381"/>
    <n v="1"/>
    <x v="109"/>
    <x v="234"/>
    <s v="1579Magliano Barbara1"/>
    <s v="GDG901"/>
    <s v="VW Surán"/>
    <m/>
    <x v="618"/>
    <s v="Control de perdidas de aceite por reten de caja de velocidad, oring de gasificador y carter de motor parte inferior."/>
    <s v="Cristian"/>
    <m/>
    <m/>
    <m/>
    <m/>
    <m/>
    <m/>
    <m/>
    <n v="0"/>
    <m/>
    <m/>
    <n v="0"/>
    <n v="0"/>
    <n v="0"/>
    <n v="0"/>
    <n v="0"/>
    <n v="0"/>
    <n v="0"/>
  </r>
  <r>
    <x v="381"/>
    <n v="2"/>
    <x v="109"/>
    <x v="234"/>
    <s v="1579Magliano Barbara2"/>
    <m/>
    <m/>
    <m/>
    <x v="4"/>
    <s v="Control de perdidas de aceite por reten de caja de velocidad, oring de gasificador y carter de motor parte inferior. "/>
    <m/>
    <m/>
    <m/>
    <m/>
    <m/>
    <m/>
    <m/>
    <m/>
    <n v="0"/>
    <m/>
    <m/>
    <n v="0"/>
    <n v="0"/>
    <n v="0"/>
    <n v="0"/>
    <n v="0"/>
    <n v="0"/>
    <n v="0"/>
  </r>
  <r>
    <x v="382"/>
    <n v="1"/>
    <x v="110"/>
    <x v="235"/>
    <s v="1580Salas Jesus1"/>
    <s v="OZP498"/>
    <s v="Renault Duster"/>
    <n v="178154"/>
    <x v="619"/>
    <s v="Cambiar cuerpo mariposa. Colocar sonda lambda banco 1 (adaptar con ficha original)."/>
    <s v="Cristian"/>
    <s v="Filtro de aire"/>
    <s v="taller"/>
    <n v="5501.08"/>
    <s v="Otros"/>
    <n v="0.20274202898550725"/>
    <n v="1"/>
    <n v="6900"/>
    <n v="6900"/>
    <n v="1"/>
    <n v="25000"/>
    <n v="25000"/>
    <n v="25000"/>
    <n v="5501.08"/>
    <n v="62401.08"/>
    <n v="75900"/>
    <n v="25000"/>
    <n v="100900"/>
  </r>
  <r>
    <x v="382"/>
    <n v="2"/>
    <x v="110"/>
    <x v="235"/>
    <s v="1580Salas Jesus2"/>
    <m/>
    <m/>
    <m/>
    <x v="4"/>
    <s v="Cambiar cuerpo mariposa. Colocar sonda lambda banco 1 (adaptar con ficha original). "/>
    <m/>
    <s v="Sonda Lambda"/>
    <s v="Barotto"/>
    <n v="41600"/>
    <m/>
    <n v="0.2"/>
    <n v="1"/>
    <n v="52000"/>
    <n v="52000"/>
    <m/>
    <m/>
    <n v="0"/>
    <n v="25000"/>
    <n v="41600"/>
    <n v="0"/>
    <n v="0"/>
    <n v="0"/>
    <n v="0"/>
  </r>
  <r>
    <x v="382"/>
    <n v="3"/>
    <x v="110"/>
    <x v="235"/>
    <s v="1580Salas Jesus3"/>
    <m/>
    <m/>
    <m/>
    <x v="4"/>
    <s v="Cambiar cuerpo mariposa. Colocar sonda lambda banco 1 (adaptar con ficha original).  "/>
    <m/>
    <s v="Escaneo de 3ros"/>
    <m/>
    <n v="15300"/>
    <m/>
    <n v="0.1"/>
    <n v="1"/>
    <n v="17000"/>
    <n v="17000"/>
    <m/>
    <m/>
    <n v="0"/>
    <n v="25000"/>
    <n v="15300"/>
    <n v="0"/>
    <n v="0"/>
    <n v="0"/>
    <n v="0"/>
  </r>
  <r>
    <x v="383"/>
    <n v="1"/>
    <x v="110"/>
    <x v="146"/>
    <s v="1581Colombano Rodrigo1"/>
    <s v="HID099"/>
    <s v="Ford Ranger"/>
    <m/>
    <x v="620"/>
    <s v="Control tren delantero. Ambos precap y rotular inferior derecha rotos. Cambiar ambos precap de direccion y rotula inferior derecha. Regular convergencia. Cambiar pastillas de freno delanteras. Sacar eje cardan. Cambiar cruceta parte delantera. Armado total. Engrase. Ajustar bolilleros de ruedas delanteras. Cambio dos bujes de amortiguador delanteros derechos parte superior. Sacar columna de direccion. Cambiar cruceta. Armado total. Regulacion de correcta posicion de volante."/>
    <s v="Cristian"/>
    <m/>
    <m/>
    <m/>
    <s v="Otros"/>
    <m/>
    <m/>
    <m/>
    <n v="0"/>
    <n v="1"/>
    <n v="102000"/>
    <n v="102000"/>
    <n v="102000"/>
    <n v="0"/>
    <n v="0"/>
    <n v="0"/>
    <n v="102000"/>
    <n v="102000"/>
  </r>
  <r>
    <x v="383"/>
    <n v="2"/>
    <x v="110"/>
    <x v="146"/>
    <s v="1581Colombano Rodrigo2"/>
    <m/>
    <m/>
    <m/>
    <x v="4"/>
    <s v="Control tren delantero. Ambos precap y rotular inferior derecha rotos. Cambiar ambos precap de direccion y rotula inferior derecha. Regular convergencia. Cambiar pastillas de freno delanteras. Sacar eje cardan. Cambiar cruceta parte delantera. Armado total. Engrase. Ajustar bolilleros de ruedas delanteras. Cambio dos bujes de amortiguador delanteros derechos parte superior. Sacar columna de direccion. Cambiar cruceta. Armado total. Regulacion de correcta posicion de volante. "/>
    <m/>
    <m/>
    <m/>
    <m/>
    <m/>
    <m/>
    <m/>
    <m/>
    <n v="0"/>
    <m/>
    <m/>
    <n v="0"/>
    <n v="102000"/>
    <n v="0"/>
    <n v="0"/>
    <n v="0"/>
    <n v="0"/>
    <n v="0"/>
  </r>
  <r>
    <x v="383"/>
    <n v="3"/>
    <x v="110"/>
    <x v="146"/>
    <s v="1581Colombano Rodrigo3"/>
    <m/>
    <m/>
    <m/>
    <x v="4"/>
    <s v="Control tren delantero. Ambos precap y rotular inferior derecha rotos. Cambiar ambos precap de direccion y rotula inferior derecha. Regular convergencia. Cambiar pastillas de freno delanteras. Sacar eje cardan. Cambiar cruceta parte delantera. Armado total. Engrase. Ajustar bolilleros de ruedas delanteras. Cambio dos bujes de amortiguador delanteros derechos parte superior. Sacar columna de direccion. Cambiar cruceta. Armado total. Regulacion de correcta posicion de volante.  "/>
    <m/>
    <m/>
    <m/>
    <m/>
    <m/>
    <m/>
    <m/>
    <m/>
    <n v="0"/>
    <m/>
    <m/>
    <n v="0"/>
    <n v="102000"/>
    <n v="0"/>
    <n v="0"/>
    <n v="0"/>
    <n v="0"/>
    <n v="0"/>
  </r>
  <r>
    <x v="383"/>
    <n v="4"/>
    <x v="110"/>
    <x v="146"/>
    <s v="1581Colombano Rodrigo4"/>
    <m/>
    <m/>
    <m/>
    <x v="4"/>
    <s v="Control tren delantero. Ambos precap y rotular inferior derecha rotos. Cambiar ambos precap de direccion y rotula inferior derecha. Regular convergencia. Cambiar pastillas de freno delanteras. Sacar eje cardan. Cambiar cruceta parte delantera. Armado total. Engrase. Ajustar bolilleros de ruedas delanteras. Cambio dos bujes de amortiguador delanteros derechos parte superior. Sacar columna de direccion. Cambiar cruceta. Armado total. Regulacion de correcta posicion de volante.   "/>
    <m/>
    <m/>
    <m/>
    <m/>
    <m/>
    <m/>
    <m/>
    <m/>
    <n v="0"/>
    <m/>
    <m/>
    <n v="0"/>
    <n v="102000"/>
    <n v="0"/>
    <n v="0"/>
    <n v="0"/>
    <n v="0"/>
    <n v="0"/>
  </r>
  <r>
    <x v="383"/>
    <n v="5"/>
    <x v="110"/>
    <x v="146"/>
    <s v="1581Colombano Rodrigo5"/>
    <m/>
    <m/>
    <m/>
    <x v="4"/>
    <s v="Control tren delantero. Ambos precap y rotular inferior derecha rotos. Cambiar ambos precap de direccion y rotula inferior derecha. Regular convergencia. Cambiar pastillas de freno delanteras. Sacar eje cardan. Cambiar cruceta parte delantera. Armado total. Engrase. Ajustar bolilleros de ruedas delanteras. Cambio dos bujes de amortiguador delanteros derechos parte superior. Sacar columna de direccion. Cambiar cruceta. Armado total. Regulacion de correcta posicion de volante.    "/>
    <m/>
    <m/>
    <m/>
    <m/>
    <m/>
    <m/>
    <m/>
    <m/>
    <n v="0"/>
    <m/>
    <m/>
    <n v="0"/>
    <n v="102000"/>
    <n v="0"/>
    <n v="0"/>
    <n v="0"/>
    <n v="0"/>
    <n v="0"/>
  </r>
  <r>
    <x v="384"/>
    <n v="1"/>
    <x v="110"/>
    <x v="236"/>
    <s v="1582Cuello Federico1"/>
    <s v="AF092UP"/>
    <s v="Fiat Cronos"/>
    <n v="71420"/>
    <x v="621"/>
    <s v="Service completo. Cambio de aceite y filtros. Control general del vehiculo. Rotacion de ruedas. "/>
    <s v="Cristian - Pablo"/>
    <s v="Kit de filtros"/>
    <s v="taller"/>
    <n v="22200"/>
    <s v="Service"/>
    <n v="0.20143884892086331"/>
    <n v="1"/>
    <n v="27800"/>
    <n v="27800"/>
    <n v="1"/>
    <n v="47000"/>
    <n v="47000"/>
    <n v="47000"/>
    <n v="22200"/>
    <n v="26159.439999999999"/>
    <n v="69800"/>
    <n v="47000"/>
    <n v="116800"/>
  </r>
  <r>
    <x v="384"/>
    <n v="2"/>
    <x v="110"/>
    <x v="236"/>
    <s v="1582Cuello Federico2"/>
    <m/>
    <m/>
    <m/>
    <x v="4"/>
    <s v="Service completo. Cambio de aceite y filtros. Control general del vehiculo. Rotacion de ruedas.  "/>
    <m/>
    <s v="Aceite motor 5w30"/>
    <s v="taller"/>
    <n v="3959.44"/>
    <m/>
    <n v="0.54749257142857133"/>
    <n v="4.8"/>
    <n v="8750"/>
    <n v="42000"/>
    <m/>
    <m/>
    <n v="0"/>
    <n v="47000"/>
    <n v="19005.311999999998"/>
    <n v="0"/>
    <n v="0"/>
    <n v="0"/>
    <n v="0"/>
  </r>
  <r>
    <x v="385"/>
    <n v="1"/>
    <x v="111"/>
    <x v="173"/>
    <s v="1583Cane Mauricio1"/>
    <s v="FKG535"/>
    <s v="Ford Focus"/>
    <n v="81784"/>
    <x v="622"/>
    <s v="Service completo. Cambio de aceite y filtros. Control general del vehiculo. Sacar tapa de valvulas. Limpiar superficie. Cambiar junta de tapa de valvulas. "/>
    <s v="Emanuel"/>
    <s v="Kit de filtros"/>
    <s v="taller"/>
    <n v="18800"/>
    <s v="Service"/>
    <n v="0.2"/>
    <n v="1"/>
    <n v="23500"/>
    <n v="23500"/>
    <n v="1"/>
    <n v="115000"/>
    <n v="115000"/>
    <n v="115000"/>
    <n v="18800"/>
    <n v="29149.439999999999"/>
    <n v="67700"/>
    <n v="115000"/>
    <n v="182700"/>
  </r>
  <r>
    <x v="385"/>
    <n v="2"/>
    <x v="111"/>
    <x v="173"/>
    <s v="1583Cane Mauricio2"/>
    <m/>
    <m/>
    <m/>
    <x v="4"/>
    <s v="Service completo. Cambio de aceite y filtros. Control general del vehiculo. Sacar tapa de valvulas. Limpiar superficie. Cambiar junta de tapa de valvulas.  "/>
    <m/>
    <s v="Aceite motor 5w30"/>
    <s v="taller"/>
    <n v="3959.44"/>
    <m/>
    <n v="0.54749257142857133"/>
    <n v="4"/>
    <n v="8750"/>
    <n v="35000"/>
    <m/>
    <m/>
    <n v="0"/>
    <n v="115000"/>
    <n v="15837.76"/>
    <n v="0"/>
    <n v="0"/>
    <n v="0"/>
    <n v="0"/>
  </r>
  <r>
    <x v="385"/>
    <n v="3"/>
    <x v="111"/>
    <x v="173"/>
    <s v="1583Cane Mauricio3"/>
    <m/>
    <m/>
    <m/>
    <x v="4"/>
    <s v="Service completo. Cambio de aceite y filtros. Control general del vehiculo. Sacar tapa de valvulas. Limpiar superficie. Cambiar junta de tapa de valvulas.   "/>
    <m/>
    <s v="Junta tapa de valvulas"/>
    <s v="taller"/>
    <n v="6240"/>
    <m/>
    <n v="0.2"/>
    <n v="1"/>
    <n v="7800"/>
    <n v="7800"/>
    <m/>
    <m/>
    <n v="0"/>
    <n v="115000"/>
    <n v="6240"/>
    <n v="0"/>
    <n v="0"/>
    <n v="0"/>
    <n v="0"/>
  </r>
  <r>
    <x v="385"/>
    <n v="4"/>
    <x v="111"/>
    <x v="173"/>
    <s v="1583Cane Mauricio4"/>
    <m/>
    <m/>
    <m/>
    <x v="4"/>
    <s v="Service completo. Cambio de aceite y filtros. Control general del vehiculo. Sacar tapa de valvulas. Limpiar superficie. Cambiar junta de tapa de valvulas.    "/>
    <m/>
    <s v="Lamparas piojito"/>
    <s v="taller"/>
    <n v="150"/>
    <m/>
    <n v="0.7857142857142857"/>
    <n v="2"/>
    <n v="700"/>
    <n v="1400"/>
    <m/>
    <m/>
    <n v="0"/>
    <n v="115000"/>
    <n v="300"/>
    <n v="0"/>
    <n v="0"/>
    <n v="0"/>
    <n v="0"/>
  </r>
  <r>
    <x v="386"/>
    <n v="1"/>
    <x v="112"/>
    <x v="119"/>
    <s v="1584Toyos Pato1"/>
    <s v="OJQ515"/>
    <s v="Peugeot Partner"/>
    <n v="86333"/>
    <x v="623"/>
    <s v="Service completo. Cambio de aceite y filtros. Control general del vehiculo. Rotacion de ruedas. Control tren delantero. Cambiar bieleta de barra estabilizadora lado izquierdo. Cambiar refrigerante motor."/>
    <s v="Emanuel"/>
    <s v="Aceite motor 10w40"/>
    <s v="taller"/>
    <n v="2487.0100000000002"/>
    <s v="Service"/>
    <n v="0.58201512605042016"/>
    <n v="4"/>
    <n v="5950"/>
    <n v="23800"/>
    <m/>
    <m/>
    <n v="0"/>
    <n v="0"/>
    <n v="9948.0400000000009"/>
    <n v="49056.131200000003"/>
    <n v="92700"/>
    <n v="68000"/>
    <n v="160700"/>
  </r>
  <r>
    <x v="386"/>
    <n v="2"/>
    <x v="112"/>
    <x v="119"/>
    <s v="1584Toyos Pato2"/>
    <m/>
    <m/>
    <m/>
    <x v="4"/>
    <s v="Service completo. Cambio de aceite y filtros. Control general del vehiculo. Rotacion de ruedas. Control tren delantero. Cambiar bieleta de barra estabilizadora lado izquierdo. Cambiar refrigerante motor. "/>
    <m/>
    <s v="Filtro aceite mahle OC339/2D"/>
    <s v="taller"/>
    <n v="6279.24"/>
    <m/>
    <n v="0.28645000000000004"/>
    <n v="1"/>
    <n v="8800"/>
    <n v="8800"/>
    <n v="1"/>
    <n v="68000"/>
    <n v="68000"/>
    <n v="68000"/>
    <n v="6279.24"/>
    <n v="0"/>
    <n v="0"/>
    <n v="0"/>
    <n v="0"/>
  </r>
  <r>
    <x v="386"/>
    <n v="3"/>
    <x v="112"/>
    <x v="119"/>
    <s v="1584Toyos Pato3"/>
    <m/>
    <m/>
    <m/>
    <x v="4"/>
    <s v="Service completo. Cambio de aceite y filtros. Control general del vehiculo. Rotacion de ruedas. Control tren delantero. Cambiar bieleta de barra estabilizadora lado izquierdo. Cambiar refrigerante motor.  "/>
    <m/>
    <s v="Filtro combustible mahle KL583"/>
    <s v="taller"/>
    <n v="3635.2512000000006"/>
    <m/>
    <n v="0.38385572881355923"/>
    <n v="1"/>
    <n v="5900"/>
    <n v="5900"/>
    <m/>
    <m/>
    <n v="0"/>
    <n v="68000"/>
    <n v="3635.2512000000006"/>
    <n v="0"/>
    <n v="0"/>
    <n v="0"/>
    <n v="0"/>
  </r>
  <r>
    <x v="386"/>
    <n v="4"/>
    <x v="112"/>
    <x v="119"/>
    <s v="1584Toyos Pato4"/>
    <m/>
    <m/>
    <m/>
    <x v="4"/>
    <s v="Service completo. Cambio de aceite y filtros. Control general del vehiculo. Rotacion de ruedas. Control tren delantero. Cambiar bieleta de barra estabilizadora lado izquierdo. Cambiar refrigerante motor.   "/>
    <m/>
    <s v="Filtro aire mahle LX1451"/>
    <s v="taller"/>
    <n v="6279.24"/>
    <m/>
    <n v="0.40761886792452834"/>
    <n v="1"/>
    <n v="10600"/>
    <n v="10600"/>
    <m/>
    <m/>
    <n v="0"/>
    <n v="68000"/>
    <n v="6279.24"/>
    <n v="0"/>
    <n v="0"/>
    <n v="0"/>
    <n v="0"/>
  </r>
  <r>
    <x v="386"/>
    <n v="5"/>
    <x v="112"/>
    <x v="119"/>
    <s v="1584Toyos Pato5"/>
    <m/>
    <m/>
    <m/>
    <x v="4"/>
    <s v="Service completo. Cambio de aceite y filtros. Control general del vehiculo. Rotacion de ruedas. Control tren delantero. Cambiar bieleta de barra estabilizadora lado izquierdo. Cambiar refrigerante motor.    "/>
    <m/>
    <s v="Filtro habitaculo HK357"/>
    <s v="taller"/>
    <n v="4575.3900000000003"/>
    <m/>
    <n v="0.15270555555555548"/>
    <n v="1"/>
    <n v="5400"/>
    <n v="5400"/>
    <m/>
    <m/>
    <n v="0"/>
    <n v="68000"/>
    <n v="4575.3900000000003"/>
    <n v="0"/>
    <n v="0"/>
    <n v="0"/>
    <n v="0"/>
  </r>
  <r>
    <x v="386"/>
    <n v="6"/>
    <x v="112"/>
    <x v="119"/>
    <s v="1584Toyos Pato6"/>
    <m/>
    <m/>
    <m/>
    <x v="4"/>
    <s v="Service completo. Cambio de aceite y filtros. Control general del vehiculo. Rotacion de ruedas. Control tren delantero. Cambiar bieleta de barra estabilizadora lado izquierdo. Cambiar refrigerante motor.     "/>
    <m/>
    <s v="Aceite direccion hidraulica"/>
    <s v="taller"/>
    <n v="3800"/>
    <m/>
    <n v="0.44117647058823528"/>
    <n v="1"/>
    <n v="6800"/>
    <n v="6800"/>
    <m/>
    <m/>
    <n v="0"/>
    <n v="68000"/>
    <n v="3800"/>
    <n v="0"/>
    <n v="0"/>
    <n v="0"/>
    <n v="0"/>
  </r>
  <r>
    <x v="386"/>
    <n v="7"/>
    <x v="112"/>
    <x v="119"/>
    <s v="1584Toyos Pato7"/>
    <m/>
    <m/>
    <m/>
    <x v="4"/>
    <s v="Service completo. Cambio de aceite y filtros. Control general del vehiculo. Rotacion de ruedas. Control tren delantero. Cambiar bieleta de barra estabilizadora lado izquierdo. Cambiar refrigerante motor.      "/>
    <m/>
    <s v="Bieleta b/estabilizadora lado izq."/>
    <s v="taller"/>
    <n v="11800"/>
    <m/>
    <n v="0.20270270270270271"/>
    <n v="1"/>
    <n v="14800"/>
    <n v="14800"/>
    <m/>
    <m/>
    <n v="0"/>
    <n v="68000"/>
    <n v="11800"/>
    <n v="0"/>
    <n v="0"/>
    <n v="0"/>
    <n v="0"/>
  </r>
  <r>
    <x v="386"/>
    <n v="8"/>
    <x v="112"/>
    <x v="119"/>
    <s v="1584Toyos Pato8"/>
    <m/>
    <m/>
    <m/>
    <x v="4"/>
    <s v="Service completo. Cambio de aceite y filtros. Control general del vehiculo. Rotacion de ruedas. Control tren delantero. Cambiar bieleta de barra estabilizadora lado izquierdo. Cambiar refrigerante motor.       "/>
    <m/>
    <s v="Liq refrigerante + agua destilada"/>
    <s v="taller"/>
    <n v="10200"/>
    <m/>
    <n v="0.38554216867469882"/>
    <n v="1"/>
    <n v="16600"/>
    <n v="16600"/>
    <m/>
    <m/>
    <n v="0"/>
    <n v="68000"/>
    <n v="10200"/>
    <n v="0"/>
    <n v="0"/>
    <n v="0"/>
    <n v="0"/>
  </r>
  <r>
    <x v="387"/>
    <n v="1"/>
    <x v="112"/>
    <x v="59"/>
    <s v="1585Moretti Anabella1"/>
    <s v="KFX524"/>
    <s v="Toyota Hilux"/>
    <n v="419918"/>
    <x v="624"/>
    <s v="Service completo. Cambio de aceite y filtros. Control general del vehiculo. "/>
    <s v="Emanuel"/>
    <s v="Filtro combustible Redfil "/>
    <s v="taller"/>
    <n v="7616.58"/>
    <s v="Service"/>
    <n v="0.59912736842105263"/>
    <n v="1"/>
    <n v="19000"/>
    <n v="19000"/>
    <n v="1"/>
    <n v="50000"/>
    <n v="50000"/>
    <n v="50000"/>
    <n v="7616.58"/>
    <n v="26459.300000000003"/>
    <n v="95550"/>
    <n v="50000"/>
    <n v="145550"/>
  </r>
  <r>
    <x v="387"/>
    <n v="2"/>
    <x v="112"/>
    <x v="59"/>
    <s v="1585Moretti Anabella2"/>
    <m/>
    <m/>
    <m/>
    <x v="4"/>
    <s v="Service completo. Cambio de aceite y filtros. Control general del vehiculo.  "/>
    <m/>
    <s v="Filtro aceite mahle OC988"/>
    <s v="taller"/>
    <n v="5501.08"/>
    <m/>
    <n v="0.5174491228070176"/>
    <n v="1"/>
    <n v="11400"/>
    <n v="11400"/>
    <m/>
    <m/>
    <n v="0"/>
    <n v="50000"/>
    <n v="5501.08"/>
    <n v="0"/>
    <n v="0"/>
    <n v="0"/>
    <n v="0"/>
  </r>
  <r>
    <x v="387"/>
    <n v="3"/>
    <x v="112"/>
    <x v="59"/>
    <s v="1585Moretti Anabella3"/>
    <m/>
    <m/>
    <m/>
    <x v="4"/>
    <s v="Service completo. Cambio de aceite y filtros. Control general del vehiculo.   "/>
    <m/>
    <s v="Filtro habitaculo HK953"/>
    <s v="taller"/>
    <n v="4575.3900000000003"/>
    <m/>
    <n v="0.22451016949152536"/>
    <n v="1"/>
    <n v="5900"/>
    <n v="5900"/>
    <m/>
    <m/>
    <n v="0"/>
    <n v="50000"/>
    <n v="4575.3900000000003"/>
    <n v="0"/>
    <n v="0"/>
    <n v="0"/>
    <n v="0"/>
  </r>
  <r>
    <x v="387"/>
    <n v="4"/>
    <x v="112"/>
    <x v="59"/>
    <s v="1585Moretti Anabella4"/>
    <m/>
    <m/>
    <m/>
    <x v="4"/>
    <s v="Service completo. Cambio de aceite y filtros. Control general del vehiculo.    "/>
    <m/>
    <s v="Filtro aire"/>
    <s v="taller"/>
    <n v="6279.24"/>
    <m/>
    <n v="0.64322500000000005"/>
    <n v="1"/>
    <n v="17600"/>
    <n v="17600"/>
    <m/>
    <m/>
    <n v="0"/>
    <n v="50000"/>
    <n v="6279.24"/>
    <n v="0"/>
    <n v="0"/>
    <n v="0"/>
    <n v="0"/>
  </r>
  <r>
    <x v="387"/>
    <n v="5"/>
    <x v="112"/>
    <x v="59"/>
    <s v="1585Moretti Anabella5"/>
    <m/>
    <m/>
    <m/>
    <x v="4"/>
    <s v="Service completo. Cambio de aceite y filtros. Control general del vehiculo.     "/>
    <m/>
    <s v="Aceite motor 10w40"/>
    <s v="taller"/>
    <n v="2487.0100000000002"/>
    <m/>
    <n v="0.58201512605042016"/>
    <n v="7"/>
    <n v="5950"/>
    <n v="41650"/>
    <m/>
    <m/>
    <n v="0"/>
    <n v="50000"/>
    <n v="17409.07"/>
    <n v="0"/>
    <n v="0"/>
    <n v="0"/>
    <n v="0"/>
  </r>
  <r>
    <x v="388"/>
    <n v="1"/>
    <x v="112"/>
    <x v="237"/>
    <s v="1586Bongiorni Laura1"/>
    <s v="AA866FW"/>
    <s v="Peugeot 208"/>
    <n v="55486"/>
    <x v="625"/>
    <s v="Reajustar tapa de cilindros. Regular valvulas. Volver a cementar tapa de valvulas.                                                                                                                                                   SIN CARGO -"/>
    <s v="Pablo"/>
    <m/>
    <m/>
    <m/>
    <s v="Otros"/>
    <m/>
    <m/>
    <m/>
    <n v="0"/>
    <m/>
    <m/>
    <n v="0"/>
    <n v="0"/>
    <n v="0"/>
    <n v="0"/>
    <n v="0"/>
    <n v="0"/>
    <n v="0"/>
  </r>
  <r>
    <x v="388"/>
    <n v="2"/>
    <x v="112"/>
    <x v="237"/>
    <s v="1586Bongiorni Laura2"/>
    <m/>
    <m/>
    <m/>
    <x v="4"/>
    <s v="Reajustar tapa de cilindros. Regular valvulas. Volver a cementar tapa de valvulas.                                                                                                                                                   SIN CARGO - "/>
    <m/>
    <m/>
    <m/>
    <m/>
    <m/>
    <m/>
    <m/>
    <m/>
    <n v="0"/>
    <m/>
    <m/>
    <n v="0"/>
    <n v="0"/>
    <n v="0"/>
    <n v="0"/>
    <n v="0"/>
    <n v="0"/>
    <n v="0"/>
  </r>
  <r>
    <x v="389"/>
    <n v="1"/>
    <x v="112"/>
    <x v="160"/>
    <s v="1587Birche Ariel1"/>
    <s v="AD027NW"/>
    <s v="Gol Trend"/>
    <n v="70942"/>
    <x v="626"/>
    <s v="Escaneo del vehiculo. Cambiar bobina de encendido."/>
    <s v="Cristian"/>
    <s v="Bobina de encendido"/>
    <s v="taller"/>
    <m/>
    <s v="Otros"/>
    <m/>
    <m/>
    <m/>
    <n v="0"/>
    <m/>
    <m/>
    <n v="0"/>
    <n v="0"/>
    <n v="0"/>
    <n v="0"/>
    <n v="0"/>
    <n v="0"/>
    <n v="0"/>
  </r>
  <r>
    <x v="389"/>
    <n v="2"/>
    <x v="112"/>
    <x v="160"/>
    <s v="1587Birche Ariel2"/>
    <m/>
    <m/>
    <m/>
    <x v="4"/>
    <s v="Escaneo del vehiculo. Cambiar bobina de encendido. "/>
    <m/>
    <m/>
    <m/>
    <m/>
    <m/>
    <m/>
    <m/>
    <m/>
    <n v="0"/>
    <m/>
    <m/>
    <n v="0"/>
    <n v="0"/>
    <n v="0"/>
    <n v="0"/>
    <n v="0"/>
    <n v="0"/>
    <n v="0"/>
  </r>
  <r>
    <x v="390"/>
    <n v="1"/>
    <x v="113"/>
    <x v="238"/>
    <s v="1588Scarponi Matias1"/>
    <s v="FMQ152"/>
    <s v="Chevrolet S10"/>
    <n v="320587"/>
    <x v="627"/>
    <s v="Service completo. Cambio de aceite y filtros. Control general del vehiculo. Cambiar lamparas de luz baja lado izquierdo. Cambiar lamparas de posicion lado izquierdo. Cambiar lamparas luz alta lado derecho. Completar nivel de aceite de caja. Completar nivel de aceite diferencial."/>
    <s v="Emanuel"/>
    <s v="Aceite motor 15w40"/>
    <s v="taller"/>
    <n v="1921.12"/>
    <s v="Service"/>
    <n v="0.61189494949494949"/>
    <n v="8"/>
    <n v="4950"/>
    <n v="39600"/>
    <n v="1"/>
    <n v="46000"/>
    <n v="46000"/>
    <n v="46000"/>
    <n v="15368.96"/>
    <n v="16686.120800000001"/>
    <n v="81200"/>
    <n v="46000"/>
    <n v="127200"/>
  </r>
  <r>
    <x v="390"/>
    <n v="2"/>
    <x v="113"/>
    <x v="238"/>
    <s v="1588Scarponi Matias2"/>
    <m/>
    <m/>
    <m/>
    <x v="4"/>
    <s v="Service completo. Cambio de aceite y filtros. Control general del vehiculo. Cambiar lamparas de luz baja lado izquierdo. Cambiar lamparas de posicion lado izquierdo. Cambiar lamparas luz alta lado derecho. Completar nivel de aceite de caja. Completar nivel de aceite diferencial. "/>
    <m/>
    <s v="Filtro de aceite VOX LB340"/>
    <s v="taller"/>
    <n v="2726.4384"/>
    <m/>
    <n v="0.43199199999999999"/>
    <n v="1"/>
    <n v="4800"/>
    <n v="4800"/>
    <m/>
    <m/>
    <n v="0"/>
    <n v="46000"/>
    <n v="2726.4384"/>
    <n v="0"/>
    <n v="0"/>
    <n v="0"/>
    <n v="0"/>
  </r>
  <r>
    <x v="390"/>
    <n v="3"/>
    <x v="113"/>
    <x v="238"/>
    <s v="1588Scarponi Matias3"/>
    <m/>
    <m/>
    <m/>
    <x v="4"/>
    <s v="Service completo. Cambio de aceite y filtros. Control general del vehiculo. Cambiar lamparas de luz baja lado izquierdo. Cambiar lamparas de posicion lado izquierdo. Cambiar lamparas luz alta lado derecho. Completar nivel de aceite de caja. Completar nivel de aceite diferencial.  "/>
    <m/>
    <s v="Filtro de aire VOX HD2868"/>
    <s v="taller"/>
    <n v="3635.2512000000006"/>
    <m/>
    <n v="0.31796412757973724"/>
    <n v="1"/>
    <n v="5330"/>
    <n v="5330"/>
    <m/>
    <m/>
    <n v="0"/>
    <n v="46000"/>
    <n v="3635.2512000000006"/>
    <n v="0"/>
    <n v="0"/>
    <n v="0"/>
    <n v="0"/>
  </r>
  <r>
    <x v="390"/>
    <n v="4"/>
    <x v="113"/>
    <x v="238"/>
    <s v="1588Scarponi Matias4"/>
    <m/>
    <m/>
    <m/>
    <x v="4"/>
    <s v="Service completo. Cambio de aceite y filtros. Control general del vehiculo. Cambiar lamparas de luz baja lado izquierdo. Cambiar lamparas de posicion lado izquierdo. Cambiar lamparas luz alta lado derecho. Completar nivel de aceite de caja. Completar nivel de aceite diferencial.   "/>
    <m/>
    <s v="Filtro combustible VOX FBD498/3"/>
    <s v="taller"/>
    <n v="3635.2512000000006"/>
    <m/>
    <n v="0.22654229787234029"/>
    <n v="1"/>
    <n v="4700"/>
    <n v="4700"/>
    <m/>
    <m/>
    <n v="0"/>
    <n v="46000"/>
    <n v="3635.2512000000006"/>
    <n v="0"/>
    <n v="0"/>
    <n v="0"/>
    <n v="0"/>
  </r>
  <r>
    <x v="390"/>
    <n v="5"/>
    <x v="113"/>
    <x v="238"/>
    <s v="1588Scarponi Matias5"/>
    <m/>
    <m/>
    <m/>
    <x v="4"/>
    <s v="Service completo. Cambio de aceite y filtros. Control general del vehiculo. Cambiar lamparas de luz baja lado izquierdo. Cambiar lamparas de posicion lado izquierdo. Cambiar lamparas luz alta lado derecho. Completar nivel de aceite de caja. Completar nivel de aceite diferencial.    "/>
    <m/>
    <s v="Aceite de caja de velocidad 80w90"/>
    <s v="taller"/>
    <n v="2309.0300000000002"/>
    <m/>
    <n v="0.62757580645161282"/>
    <n v="2.8"/>
    <n v="6200"/>
    <n v="17360"/>
    <m/>
    <m/>
    <n v="0"/>
    <n v="46000"/>
    <n v="6465.2840000000006"/>
    <n v="0"/>
    <n v="0"/>
    <n v="0"/>
    <n v="0"/>
  </r>
  <r>
    <x v="390"/>
    <n v="6"/>
    <x v="113"/>
    <x v="238"/>
    <s v="1588Scarponi Matias6"/>
    <m/>
    <m/>
    <m/>
    <x v="4"/>
    <s v="Service completo. Cambio de aceite y filtros. Control general del vehiculo. Cambiar lamparas de luz baja lado izquierdo. Cambiar lamparas de posicion lado izquierdo. Cambiar lamparas luz alta lado derecho. Completar nivel de aceite de caja. Completar nivel de aceite diferencial.     "/>
    <m/>
    <s v="Aceite diferencial 80w90"/>
    <s v="taller"/>
    <n v="2309.0300000000002"/>
    <m/>
    <n v="0.62757580645161282"/>
    <n v="1.3"/>
    <n v="6200"/>
    <n v="8060"/>
    <m/>
    <m/>
    <n v="0"/>
    <n v="46000"/>
    <n v="3001.7390000000005"/>
    <n v="0"/>
    <n v="0"/>
    <n v="0"/>
    <n v="0"/>
  </r>
  <r>
    <x v="390"/>
    <n v="7"/>
    <x v="113"/>
    <x v="238"/>
    <s v="1588Scarponi Matias7"/>
    <m/>
    <m/>
    <m/>
    <x v="4"/>
    <s v="Service completo. Cambio de aceite y filtros. Control general del vehiculo. Cambiar lamparas de luz baja lado izquierdo. Cambiar lamparas de posicion lado izquierdo. Cambiar lamparas luz alta lado derecho. Completar nivel de aceite de caja. Completar nivel de aceite diferencial.      "/>
    <m/>
    <s v="3 lamparas"/>
    <s v="taller"/>
    <n v="150"/>
    <m/>
    <n v="0.66666666666666663"/>
    <n v="3"/>
    <n v="450"/>
    <n v="1350"/>
    <m/>
    <m/>
    <n v="0"/>
    <n v="46000"/>
    <n v="450"/>
    <n v="0"/>
    <n v="0"/>
    <n v="0"/>
    <n v="0"/>
  </r>
  <r>
    <x v="391"/>
    <n v="1"/>
    <x v="113"/>
    <x v="239"/>
    <s v="1589Largayoli Jorge1"/>
    <s v="PPS071"/>
    <s v="Chevrolet Tracker"/>
    <n v="109596"/>
    <x v="628"/>
    <s v="Escaneo del vehiculo (incoherencia en el punto). Desarmar distribucion integra para controlar el punto. Sacar tapa de valvulas. Intercambiar engranajes invertidos. Rearmar distribucion con herramienta de puesta a punto. Rearmar tapa de valvulas. Borrado de DTC. Reparacion de deposito de liquido hidraulico. Recambio de correa de bomba hidraulica. Purgado del circuito. Cambiar liquido refrigerante. Purgado del circuito de refrigeracion."/>
    <s v="Pablo"/>
    <s v="Correa 4PK643 GM original"/>
    <s v="barotto"/>
    <n v="15000"/>
    <s v="Otros"/>
    <n v="0.20212765957446807"/>
    <n v="1"/>
    <n v="18800"/>
    <n v="18800"/>
    <n v="1"/>
    <n v="100000"/>
    <n v="100000"/>
    <n v="100000"/>
    <n v="15000"/>
    <n v="22567.949999999997"/>
    <n v="39800"/>
    <n v="100000"/>
    <n v="139800"/>
  </r>
  <r>
    <x v="391"/>
    <n v="2"/>
    <x v="113"/>
    <x v="239"/>
    <s v="1589Largayoli Jorge2"/>
    <m/>
    <m/>
    <m/>
    <x v="4"/>
    <s v="Escaneo del vehiculo (incoherencia en el punto). Desarmar distribucion integra para controlar el punto. Sacar tapa de valvulas. Intercambiar engranajes invertidos. Rearmar distribucion con herramienta de puesta a punto. Rearmar tapa de valvulas. Borrado de DTC. Reparacion de deposito de liquido hidraulico. Recambio de correa de bomba hidraulica. Purgado del circuito. Cambiar liquido refrigerante. Purgado del circuito de refrigeracion. "/>
    <m/>
    <s v="Liquido ATF ELF D2"/>
    <s v="taller"/>
    <n v="2309.0300000000002"/>
    <m/>
    <n v="0.62757580645161282"/>
    <n v="1"/>
    <n v="6200"/>
    <n v="6200"/>
    <m/>
    <m/>
    <n v="0"/>
    <n v="100000"/>
    <n v="2309.0300000000002"/>
    <n v="0"/>
    <n v="0"/>
    <n v="0"/>
    <n v="0"/>
  </r>
  <r>
    <x v="391"/>
    <n v="3"/>
    <x v="113"/>
    <x v="239"/>
    <s v="1589Largayoli Jorge3"/>
    <m/>
    <m/>
    <m/>
    <x v="4"/>
    <s v="Escaneo del vehiculo (incoherencia en el punto). Desarmar distribucion integra para controlar el punto. Sacar tapa de valvulas. Intercambiar engranajes invertidos. Rearmar distribucion con herramienta de puesta a punto. Rearmar tapa de valvulas. Borrado de DTC. Reparacion de deposito de liquido hidraulico. Recambio de correa de bomba hidraulica. Purgado del circuito. Cambiar liquido refrigerante. Purgado del circuito de refrigeracion.  "/>
    <m/>
    <s v="Abrazaderas Wurth"/>
    <s v="taller"/>
    <n v="50"/>
    <m/>
    <n v="0.83333333333333337"/>
    <n v="2"/>
    <n v="300"/>
    <n v="600"/>
    <m/>
    <m/>
    <n v="0"/>
    <n v="100000"/>
    <n v="100"/>
    <n v="0"/>
    <n v="0"/>
    <n v="0"/>
    <n v="0"/>
  </r>
  <r>
    <x v="391"/>
    <n v="4"/>
    <x v="113"/>
    <x v="239"/>
    <s v="1589Largayoli Jorge4"/>
    <m/>
    <m/>
    <m/>
    <x v="4"/>
    <s v="Escaneo del vehiculo (incoherencia en el punto). Desarmar distribucion integra para controlar el punto. Sacar tapa de valvulas. Intercambiar engranajes invertidos. Rearmar distribucion con herramienta de puesta a punto. Rearmar tapa de valvulas. Borrado de DTC. Reparacion de deposito de liquido hidraulico. Recambio de correa de bomba hidraulica. Purgado del circuito. Cambiar liquido refrigerante. Purgado del circuito de refrigeracion.   "/>
    <m/>
    <s v="Liquido refrigerante rojo"/>
    <s v="taller"/>
    <n v="4480.74"/>
    <m/>
    <n v="6.6512500000000044E-2"/>
    <n v="1.5"/>
    <n v="4800"/>
    <n v="7200"/>
    <m/>
    <m/>
    <n v="0"/>
    <n v="100000"/>
    <n v="6721.11"/>
    <n v="0"/>
    <n v="0"/>
    <n v="0"/>
    <n v="0"/>
  </r>
  <r>
    <x v="391"/>
    <n v="5"/>
    <x v="113"/>
    <x v="239"/>
    <s v="1589Largayoli Jorge5"/>
    <m/>
    <m/>
    <m/>
    <x v="4"/>
    <s v="Escaneo del vehiculo (incoherencia en el punto). Desarmar distribucion integra para controlar el punto. Sacar tapa de valvulas. Intercambiar engranajes invertidos. Rearmar distribucion con herramienta de puesta a punto. Rearmar tapa de valvulas. Borrado de DTC. Reparacion de deposito de liquido hidraulico. Recambio de correa de bomba hidraulica. Purgado del circuito. Cambiar liquido refrigerante. Purgado del circuito de refrigeracion.    "/>
    <m/>
    <s v="Agua destilada"/>
    <s v="taller"/>
    <n v="728.18"/>
    <m/>
    <n v="0.47987142857142862"/>
    <n v="5"/>
    <n v="1400"/>
    <n v="7000"/>
    <m/>
    <m/>
    <n v="0"/>
    <n v="100000"/>
    <n v="3640.8999999999996"/>
    <n v="0"/>
    <n v="0"/>
    <n v="0"/>
    <n v="0"/>
  </r>
  <r>
    <x v="392"/>
    <n v="1"/>
    <x v="113"/>
    <x v="224"/>
    <s v="1590Gilli Florencia1"/>
    <s v="HLX329"/>
    <s v="Peugeot 206"/>
    <n v="86774"/>
    <x v="629"/>
    <s v="Auxilio mecanico. Cambio de correa poly-v"/>
    <s v="Cristian"/>
    <s v="Correa 6PK1675 SKF"/>
    <s v="Rep serrano"/>
    <n v="16100"/>
    <s v="Otros"/>
    <n v="0.21463414634146341"/>
    <n v="1"/>
    <n v="20500"/>
    <n v="20500"/>
    <n v="1"/>
    <m/>
    <n v="0"/>
    <n v="0"/>
    <n v="16100"/>
    <n v="25780"/>
    <n v="68900"/>
    <n v="0"/>
    <n v="68900"/>
  </r>
  <r>
    <x v="392"/>
    <n v="2"/>
    <x v="113"/>
    <x v="224"/>
    <s v="1590Gilli Florencia2"/>
    <m/>
    <m/>
    <m/>
    <x v="4"/>
    <s v="Auxilio mecanico. Cambio de correa poly-v "/>
    <m/>
    <s v="Bujias"/>
    <m/>
    <n v="9680"/>
    <m/>
    <n v="0.2"/>
    <n v="4"/>
    <n v="12100"/>
    <n v="48400"/>
    <m/>
    <m/>
    <n v="0"/>
    <n v="0"/>
    <n v="38720"/>
    <n v="0"/>
    <n v="0"/>
    <n v="0"/>
    <n v="0"/>
  </r>
  <r>
    <x v="393"/>
    <n v="1"/>
    <x v="113"/>
    <x v="240"/>
    <s v="1591Gilli Cristian1"/>
    <s v="AA331ZE"/>
    <s v="Ford Ka"/>
    <n v="138980"/>
    <x v="630"/>
    <s v="Cambiar ambos espirales traseros. Forrar parte superior e inferior con manguera"/>
    <s v="Cristian"/>
    <m/>
    <m/>
    <m/>
    <s v="Otros"/>
    <m/>
    <m/>
    <m/>
    <n v="0"/>
    <n v="1"/>
    <n v="18000"/>
    <n v="18000"/>
    <n v="18000"/>
    <n v="0"/>
    <n v="0"/>
    <n v="0"/>
    <n v="18000"/>
    <n v="18000"/>
  </r>
  <r>
    <x v="393"/>
    <n v="2"/>
    <x v="113"/>
    <x v="240"/>
    <s v="1591Gilli Cristian2"/>
    <m/>
    <m/>
    <m/>
    <x v="4"/>
    <s v="Cambiar ambos espirales traseros. Forrar parte superior e inferior con manguera "/>
    <m/>
    <m/>
    <m/>
    <m/>
    <m/>
    <m/>
    <m/>
    <m/>
    <n v="0"/>
    <m/>
    <m/>
    <n v="0"/>
    <n v="18000"/>
    <n v="0"/>
    <n v="0"/>
    <n v="0"/>
    <n v="0"/>
    <n v="0"/>
  </r>
  <r>
    <x v="394"/>
    <n v="1"/>
    <x v="113"/>
    <x v="1"/>
    <s v="1592Transporte Palloni1"/>
    <s v="NHL703"/>
    <s v="Renault Kangoo"/>
    <n v="589754"/>
    <x v="631"/>
    <s v="Desarmar frente del vehiculo. Cambiar radiador de agua, manguera superior de radiador. Cambiar refrigerante motor. Purgado circuito de refrigeracion. Control de perdidas. Control tren delantero. Se halló rotula inferior derecha con juego y bujes de barra estabilizadora parte central con holguras. Control tren delantero. Cambio de rotula inferior derecha. Sacar bieleta de barra estabilizadora. Armar con cuatro bujes nuevos. Regular convergencia."/>
    <s v="Cristian"/>
    <m/>
    <m/>
    <m/>
    <s v="Otros"/>
    <m/>
    <m/>
    <m/>
    <n v="0"/>
    <n v="1"/>
    <n v="55000"/>
    <n v="55000"/>
    <n v="55000"/>
    <n v="0"/>
    <n v="0"/>
    <n v="0"/>
    <n v="55000"/>
    <n v="55000"/>
  </r>
  <r>
    <x v="394"/>
    <n v="2"/>
    <x v="113"/>
    <x v="1"/>
    <s v="1592Transporte Palloni2"/>
    <m/>
    <m/>
    <m/>
    <x v="4"/>
    <s v="Desarmar frente del vehiculo. Cambiar radiador de agua, manguera superior de radiador. Cambiar refrigerante motor. Purgado circuito de refrigeracion. Control de perdidas. Control tren delantero. Se halló rotula inferior derecha con juego y bujes de barra estabilizadora parte central con holguras. Control tren delantero. Cambio de rotula inferior derecha. Sacar bieleta de barra estabilizadora. Armar con cuatro bujes nuevos. Regular convergencia. "/>
    <m/>
    <m/>
    <m/>
    <m/>
    <m/>
    <m/>
    <m/>
    <m/>
    <n v="0"/>
    <m/>
    <m/>
    <n v="0"/>
    <n v="55000"/>
    <n v="0"/>
    <n v="0"/>
    <n v="0"/>
    <n v="0"/>
    <n v="0"/>
  </r>
  <r>
    <x v="395"/>
    <n v="1"/>
    <x v="113"/>
    <x v="241"/>
    <s v="1593Turri Rafael1"/>
    <s v="AD383XV"/>
    <s v="Renault Kwid"/>
    <n v="51866"/>
    <x v="541"/>
    <s v="Service completo. Cambio de aceite y filtros. Control general del vehiculo."/>
    <s v="Emanuel"/>
    <s v="Kit de filtros"/>
    <s v="taller"/>
    <n v="21500"/>
    <s v="Service"/>
    <n v="0.20074349442379183"/>
    <n v="1"/>
    <n v="26900"/>
    <n v="26900"/>
    <n v="1"/>
    <n v="50000"/>
    <n v="50000"/>
    <n v="50000"/>
    <n v="21500"/>
    <n v="25459.439999999999"/>
    <n v="53150"/>
    <n v="50000"/>
    <n v="103150"/>
  </r>
  <r>
    <x v="395"/>
    <n v="2"/>
    <x v="113"/>
    <x v="241"/>
    <s v="1593Turri Rafael2"/>
    <m/>
    <m/>
    <m/>
    <x v="4"/>
    <s v="Service completo. Cambio de aceite y filtros. Control general del vehiculo. "/>
    <m/>
    <s v="Aceite motor 5w40"/>
    <s v="taller"/>
    <n v="3959.44"/>
    <m/>
    <n v="0.54749257142857133"/>
    <n v="3"/>
    <n v="8750"/>
    <n v="26250"/>
    <m/>
    <m/>
    <n v="0"/>
    <n v="50000"/>
    <n v="11878.32"/>
    <n v="0"/>
    <n v="0"/>
    <n v="0"/>
    <n v="0"/>
  </r>
  <r>
    <x v="396"/>
    <n v="1"/>
    <x v="114"/>
    <x v="85"/>
    <s v="1594Saladino Guillermo1"/>
    <s v="AC640BS"/>
    <s v="Peugeot 3008"/>
    <n v="112204"/>
    <x v="632"/>
    <s v="Service completo. Cambio de aceite y filtro de aceite. Control general del vehiculo."/>
    <s v="Emanuel"/>
    <s v="Aceite Castrol 5w30"/>
    <s v="taller"/>
    <n v="3959.44"/>
    <s v="Service"/>
    <n v="0.56006222222222213"/>
    <n v="6"/>
    <n v="9000"/>
    <n v="54000"/>
    <n v="1"/>
    <n v="50000"/>
    <n v="50000"/>
    <n v="50000"/>
    <n v="23756.639999999999"/>
    <n v="7231.17"/>
    <n v="59000"/>
    <n v="50000"/>
    <n v="109000"/>
  </r>
  <r>
    <x v="396"/>
    <n v="2"/>
    <x v="114"/>
    <x v="85"/>
    <s v="1594Saladino Guillermo2"/>
    <m/>
    <m/>
    <m/>
    <x v="4"/>
    <s v="Service completo. Cambio de aceite y filtro de aceite. Control general del vehiculo. "/>
    <m/>
    <s v="Filtro de aceite Mahle OC100"/>
    <s v="taller"/>
    <n v="3271.73"/>
    <m/>
    <n v="0.34565400000000002"/>
    <n v="1"/>
    <n v="5000"/>
    <n v="5000"/>
    <m/>
    <m/>
    <n v="0"/>
    <n v="50000"/>
    <n v="3271.73"/>
    <n v="0"/>
    <n v="0"/>
    <n v="0"/>
    <n v="0"/>
  </r>
  <r>
    <x v="397"/>
    <n v="1"/>
    <x v="114"/>
    <x v="242"/>
    <s v="1595Carrara Luis1"/>
    <s v="AD225VD"/>
    <s v="Citroen C4 Lounge"/>
    <n v="78205"/>
    <x v="541"/>
    <s v="Service completo. Cambio de aceite y filtros. Control general del vehiculo."/>
    <s v="Emanuel"/>
    <s v="Kit de filtros"/>
    <s v="taller"/>
    <n v="27200"/>
    <s v="Service"/>
    <n v="0.2"/>
    <n v="1"/>
    <n v="34000"/>
    <n v="34000"/>
    <n v="1"/>
    <n v="86000"/>
    <n v="86000"/>
    <n v="86000"/>
    <n v="27200"/>
    <n v="31159.439999999999"/>
    <n v="69000"/>
    <n v="86000"/>
    <n v="155000"/>
  </r>
  <r>
    <x v="397"/>
    <n v="2"/>
    <x v="114"/>
    <x v="242"/>
    <s v="1595Carrara Luis2"/>
    <m/>
    <m/>
    <m/>
    <x v="4"/>
    <s v="Service completo. Cambio de aceite y filtros. Control general del vehiculo. "/>
    <m/>
    <s v="Aceite motor 5w30"/>
    <s v="taller"/>
    <n v="3959.44"/>
    <m/>
    <n v="0.54749257142857133"/>
    <n v="4"/>
    <n v="8750"/>
    <n v="35000"/>
    <m/>
    <m/>
    <n v="0"/>
    <n v="86000"/>
    <n v="15837.76"/>
    <n v="0"/>
    <n v="0"/>
    <n v="0"/>
    <n v="0"/>
  </r>
  <r>
    <x v="398"/>
    <n v="1"/>
    <x v="114"/>
    <x v="243"/>
    <s v="1596Ruso Jose1"/>
    <s v="UDU811"/>
    <s v="Ford Taunus"/>
    <m/>
    <x v="633"/>
    <s v="Sacar encausador, paleta y radiador. Sacar tapa de distribucion. Sacar bomba de agua. Lavar radiador. Pintar polea bomba de agua. Recuperar mangueras y abrazaderas originales. Rearmar con bomba nueva. Hacer lavaje del circuito. Colocar liquido refrigerante nuevo con agua destilada. Purgar circuito de refrigeracion. Lavado motor."/>
    <s v="Pablo"/>
    <s v="Bomba de agua VMG"/>
    <s v="cliente"/>
    <m/>
    <s v="Otros"/>
    <m/>
    <m/>
    <m/>
    <n v="0"/>
    <n v="1"/>
    <n v="25000"/>
    <n v="25000"/>
    <n v="25000"/>
    <n v="0"/>
    <n v="4480.74"/>
    <n v="4800"/>
    <n v="25000"/>
    <n v="29800"/>
  </r>
  <r>
    <x v="398"/>
    <n v="2"/>
    <x v="114"/>
    <x v="243"/>
    <s v="1596Ruso Jose2"/>
    <m/>
    <m/>
    <m/>
    <x v="4"/>
    <s v="Sacar encausador, paleta y radiador. Sacar tapa de distribucion. Sacar bomba de agua. Lavar radiador. Pintar polea bomba de agua. Recuperar mangueras y abrazaderas originales. Rearmar con bomba nueva. Hacer lavaje del circuito. Colocar liquido refrigerante nuevo con agua destilada. Purgar circuito de refrigeracion. Lavado motor. "/>
    <m/>
    <s v="Liquido refrigerante"/>
    <s v="taller"/>
    <n v="4480.74"/>
    <m/>
    <n v="6.6512500000000044E-2"/>
    <n v="1"/>
    <n v="4800"/>
    <n v="4800"/>
    <m/>
    <m/>
    <n v="0"/>
    <n v="25000"/>
    <n v="4480.74"/>
    <n v="0"/>
    <n v="0"/>
    <n v="0"/>
    <n v="0"/>
  </r>
  <r>
    <x v="398"/>
    <n v="3"/>
    <x v="114"/>
    <x v="243"/>
    <s v="1596Ruso Jose3"/>
    <m/>
    <m/>
    <m/>
    <x v="4"/>
    <s v="Sacar encausador, paleta y radiador. Sacar tapa de distribucion. Sacar bomba de agua. Lavar radiador. Pintar polea bomba de agua. Recuperar mangueras y abrazaderas originales. Rearmar con bomba nueva. Hacer lavaje del circuito. Colocar liquido refrigerante nuevo con agua destilada. Purgar circuito de refrigeracion. Lavado motor.  "/>
    <m/>
    <s v="Agua destilada"/>
    <s v="cliente"/>
    <m/>
    <m/>
    <m/>
    <m/>
    <m/>
    <n v="0"/>
    <m/>
    <m/>
    <n v="0"/>
    <n v="25000"/>
    <n v="0"/>
    <n v="0"/>
    <n v="0"/>
    <n v="0"/>
    <n v="0"/>
  </r>
  <r>
    <x v="399"/>
    <n v="1"/>
    <x v="115"/>
    <x v="52"/>
    <s v="1597Municipalidad Laboulaye1"/>
    <s v="AD310CN"/>
    <s v="Gol Trend"/>
    <m/>
    <x v="634"/>
    <s v="Desarmar puerta delantera derecha. Sacar panel interior. Reemplazar manija de apertura de puerta. Regulacion. Armado total."/>
    <s v="Cristian"/>
    <m/>
    <m/>
    <m/>
    <s v="Otros"/>
    <m/>
    <m/>
    <m/>
    <n v="0"/>
    <n v="1"/>
    <n v="12000"/>
    <n v="12000"/>
    <n v="12000"/>
    <n v="0"/>
    <n v="0"/>
    <n v="0"/>
    <n v="12000"/>
    <n v="12000"/>
  </r>
  <r>
    <x v="399"/>
    <n v="2"/>
    <x v="115"/>
    <x v="52"/>
    <s v="1597Municipalidad Laboulaye2"/>
    <m/>
    <m/>
    <m/>
    <x v="4"/>
    <s v="Desarmar puerta delantera derecha. Sacar panel interior. Reemplazar manija de apertura de puerta. Regulacion. Armado total. "/>
    <m/>
    <m/>
    <m/>
    <m/>
    <m/>
    <m/>
    <m/>
    <m/>
    <n v="0"/>
    <m/>
    <m/>
    <n v="0"/>
    <n v="12000"/>
    <n v="0"/>
    <n v="0"/>
    <n v="0"/>
    <n v="0"/>
    <n v="0"/>
  </r>
  <r>
    <x v="400"/>
    <n v="1"/>
    <x v="115"/>
    <x v="218"/>
    <s v="1598Bufarini Alberto1"/>
    <s v="GLG072"/>
    <s v="Chevrolet Corsa"/>
    <n v="67721"/>
    <x v="635"/>
    <s v="Prueba de presion de aceite. Lavado del interior del circuito de aceite. Cambio de bulbo de presion de aceite. Cambio de aceite y filtro de aceite."/>
    <s v="Cristian"/>
    <s v="Aceite motor 10w40"/>
    <s v="taller"/>
    <n v="2487.0100000000002"/>
    <s v="Otros"/>
    <n v="0.58201512605042016"/>
    <n v="4"/>
    <n v="5950"/>
    <n v="23800"/>
    <n v="1"/>
    <n v="30000"/>
    <n v="30000"/>
    <n v="30000"/>
    <n v="9948.0400000000009"/>
    <n v="11613.448400000001"/>
    <n v="36600"/>
    <n v="30000"/>
    <n v="66600"/>
  </r>
  <r>
    <x v="400"/>
    <n v="2"/>
    <x v="115"/>
    <x v="218"/>
    <s v="1598Bufarini Alberto2"/>
    <m/>
    <m/>
    <m/>
    <x v="4"/>
    <s v="Prueba de presion de aceite. Lavado del interior del circuito de aceite. Cambio de bulbo de presion de aceite. Cambio de aceite y filtro de aceite. "/>
    <m/>
    <s v="Filtro de aceite OC90"/>
    <s v="taller"/>
    <n v="2726.4384"/>
    <m/>
    <n v="0.43199199999999999"/>
    <n v="1"/>
    <n v="4800"/>
    <n v="4800"/>
    <m/>
    <m/>
    <n v="0"/>
    <n v="30000"/>
    <n v="2726.4384"/>
    <n v="0"/>
    <n v="0"/>
    <n v="0"/>
    <n v="0"/>
  </r>
  <r>
    <x v="400"/>
    <n v="3"/>
    <x v="115"/>
    <x v="218"/>
    <s v="1598Bufarini Alberto3"/>
    <m/>
    <m/>
    <m/>
    <x v="4"/>
    <s v="Prueba de presion de aceite. Lavado del interior del circuito de aceite. Cambio de bulbo de presion de aceite. Cambio de aceite y filtro de aceite.  "/>
    <m/>
    <s v="Bulbo de presion de aceite"/>
    <s v="taller"/>
    <n v="6400"/>
    <m/>
    <n v="0.2"/>
    <n v="1"/>
    <n v="8000"/>
    <n v="8000"/>
    <m/>
    <m/>
    <n v="0"/>
    <n v="30000"/>
    <n v="6400"/>
    <n v="0"/>
    <n v="0"/>
    <n v="0"/>
    <n v="0"/>
  </r>
  <r>
    <x v="401"/>
    <n v="1"/>
    <x v="115"/>
    <x v="35"/>
    <s v="1599Carrara Sandra1"/>
    <s v="MVE842"/>
    <s v="VW Saveiro"/>
    <n v="182219"/>
    <x v="636"/>
    <s v="Desarmar distribucion completa. Cambiar bomba de agua. Puesta a punto. Armado total. Prueba de perdidas de agua."/>
    <s v="Emanuel"/>
    <s v="Bomba de agua"/>
    <s v="taller"/>
    <n v="38400"/>
    <s v="Distribución"/>
    <n v="0.2"/>
    <n v="1"/>
    <n v="48000"/>
    <n v="48000"/>
    <n v="1"/>
    <n v="40000"/>
    <n v="40000"/>
    <n v="40000"/>
    <n v="38400"/>
    <n v="48600"/>
    <n v="64600"/>
    <n v="40000"/>
    <n v="104600"/>
  </r>
  <r>
    <x v="401"/>
    <n v="2"/>
    <x v="115"/>
    <x v="35"/>
    <s v="1599Carrara Sandra2"/>
    <m/>
    <m/>
    <m/>
    <x v="4"/>
    <s v="Desarmar distribucion completa. Cambiar bomba de agua. Puesta a punto. Armado total. Prueba de perdidas de agua. "/>
    <m/>
    <s v="Liq refrigerante + agua destilada"/>
    <s v="taller"/>
    <n v="10200"/>
    <m/>
    <n v="0.38554216867469882"/>
    <n v="1"/>
    <n v="16600"/>
    <n v="16600"/>
    <m/>
    <m/>
    <n v="0"/>
    <n v="40000"/>
    <n v="10200"/>
    <n v="0"/>
    <n v="0"/>
    <n v="0"/>
    <n v="0"/>
  </r>
  <r>
    <x v="402"/>
    <n v="1"/>
    <x v="116"/>
    <x v="46"/>
    <s v="1600Mendizabal Alicia1"/>
    <s v="IGI953"/>
    <s v="VW Gol"/>
    <n v="141076"/>
    <x v="637"/>
    <s v="Sacar pasaruedas trasero derecho. Cambiar manguera de respiracion obstruida por una nueva. Armado total."/>
    <s v="Cristian"/>
    <s v="Remaches"/>
    <s v="taller"/>
    <n v="10"/>
    <s v="Otros"/>
    <e v="#DIV/0!"/>
    <m/>
    <m/>
    <n v="0"/>
    <m/>
    <m/>
    <n v="0"/>
    <n v="0"/>
    <n v="0"/>
    <n v="10"/>
    <n v="0"/>
    <n v="0"/>
    <n v="0"/>
  </r>
  <r>
    <x v="402"/>
    <n v="2"/>
    <x v="116"/>
    <x v="46"/>
    <s v="1600Mendizabal Alicia2"/>
    <m/>
    <m/>
    <m/>
    <x v="4"/>
    <s v="Sacar pasaruedas trasero derecho. Cambiar manguera de respiracion obstruida por una nueva. Armado total. "/>
    <m/>
    <s v="Manguera 8mm"/>
    <s v="taller"/>
    <m/>
    <m/>
    <m/>
    <m/>
    <m/>
    <n v="0"/>
    <m/>
    <m/>
    <n v="0"/>
    <n v="0"/>
    <n v="0"/>
    <n v="0"/>
    <n v="0"/>
    <n v="0"/>
    <n v="0"/>
  </r>
  <r>
    <x v="403"/>
    <n v="1"/>
    <x v="116"/>
    <x v="1"/>
    <s v="1601Transporte Palloni1"/>
    <s v="NHL703"/>
    <s v="Renault Kangoo"/>
    <n v="591237"/>
    <x v="638"/>
    <s v="Control de bolilleros de ruedas. Cambiar masa de rueda trasera derecha."/>
    <s v="Cristian"/>
    <m/>
    <m/>
    <m/>
    <s v="Otros"/>
    <m/>
    <m/>
    <m/>
    <n v="0"/>
    <n v="1"/>
    <n v="20000"/>
    <n v="20000"/>
    <n v="20000"/>
    <n v="0"/>
    <n v="0"/>
    <n v="0"/>
    <n v="20000"/>
    <n v="20000"/>
  </r>
  <r>
    <x v="403"/>
    <n v="2"/>
    <x v="116"/>
    <x v="1"/>
    <s v="1601Transporte Palloni2"/>
    <m/>
    <m/>
    <m/>
    <x v="4"/>
    <s v="Control de bolilleros de ruedas. Cambiar masa de rueda trasera derecha. "/>
    <m/>
    <m/>
    <m/>
    <m/>
    <m/>
    <m/>
    <m/>
    <m/>
    <n v="0"/>
    <m/>
    <m/>
    <n v="0"/>
    <n v="20000"/>
    <n v="0"/>
    <n v="0"/>
    <n v="0"/>
    <n v="0"/>
    <n v="0"/>
  </r>
  <r>
    <x v="404"/>
    <n v="1"/>
    <x v="117"/>
    <x v="119"/>
    <s v="1602Toyos Pato1"/>
    <s v="AD505DQ"/>
    <s v="Peugeot 408"/>
    <n v="44284"/>
    <x v="518"/>
    <s v="Service completo. Cambio de aceite y filtros. Control general del vehiculo. Rotacion de ruedas."/>
    <s v="Emanuel"/>
    <s v="Filtro de aire Mahle LX2995"/>
    <s v="taller"/>
    <n v="6279.24"/>
    <s v="Service"/>
    <n v="0.73836500000000005"/>
    <n v="1"/>
    <n v="24000"/>
    <n v="24000"/>
    <n v="1"/>
    <n v="50000"/>
    <n v="50000"/>
    <n v="50000"/>
    <n v="6279.24"/>
    <n v="26459.300000000003"/>
    <n v="89500"/>
    <n v="50000"/>
    <n v="139500"/>
  </r>
  <r>
    <x v="404"/>
    <n v="2"/>
    <x v="117"/>
    <x v="119"/>
    <s v="1602Toyos Pato2"/>
    <m/>
    <m/>
    <m/>
    <x v="4"/>
    <s v="Service completo. Cambio de aceite y filtros. Control general del vehiculo. Rotacion de ruedas. "/>
    <m/>
    <s v="Filtro habitaculo HK354"/>
    <s v="taller"/>
    <n v="4575.3900000000003"/>
    <m/>
    <n v="0.21113965517241373"/>
    <n v="1"/>
    <n v="5800"/>
    <n v="5800"/>
    <m/>
    <m/>
    <n v="0"/>
    <n v="50000"/>
    <n v="4575.3900000000003"/>
    <n v="0"/>
    <n v="0"/>
    <n v="0"/>
    <n v="0"/>
  </r>
  <r>
    <x v="404"/>
    <n v="3"/>
    <x v="117"/>
    <x v="119"/>
    <s v="1602Toyos Pato3"/>
    <m/>
    <m/>
    <m/>
    <x v="4"/>
    <s v="Service completo. Cambio de aceite y filtros. Control general del vehiculo. Rotacion de ruedas.  "/>
    <m/>
    <s v="Filtro aceite OX171/2D"/>
    <s v="taller"/>
    <n v="5501.08"/>
    <m/>
    <n v="0.41477872340425531"/>
    <n v="1"/>
    <n v="9400"/>
    <n v="9400"/>
    <m/>
    <m/>
    <n v="0"/>
    <n v="50000"/>
    <n v="5501.08"/>
    <n v="0"/>
    <n v="0"/>
    <n v="0"/>
    <n v="0"/>
  </r>
  <r>
    <x v="404"/>
    <n v="4"/>
    <x v="117"/>
    <x v="119"/>
    <s v="1602Toyos Pato4"/>
    <m/>
    <m/>
    <m/>
    <x v="4"/>
    <s v="Service completo. Cambio de aceite y filtros. Control general del vehiculo. Rotacion de ruedas.   "/>
    <m/>
    <s v="Filtro gasoil 1906E6"/>
    <s v="taller"/>
    <n v="7616.58"/>
    <m/>
    <n v="0.71258188679245271"/>
    <n v="1"/>
    <n v="26500"/>
    <n v="26500"/>
    <m/>
    <m/>
    <n v="0"/>
    <n v="50000"/>
    <n v="7616.58"/>
    <n v="0"/>
    <n v="0"/>
    <n v="0"/>
    <n v="0"/>
  </r>
  <r>
    <x v="404"/>
    <n v="5"/>
    <x v="117"/>
    <x v="119"/>
    <s v="1602Toyos Pato5"/>
    <m/>
    <m/>
    <m/>
    <x v="4"/>
    <s v="Service completo. Cambio de aceite y filtros. Control general del vehiculo. Rotacion de ruedas.    "/>
    <m/>
    <s v="Aceite motor 10w40"/>
    <s v="taller"/>
    <n v="2487.0100000000002"/>
    <m/>
    <n v="0.58201512605042016"/>
    <n v="4"/>
    <n v="5950"/>
    <n v="23800"/>
    <m/>
    <m/>
    <n v="0"/>
    <n v="50000"/>
    <n v="9948.0400000000009"/>
    <n v="0"/>
    <n v="0"/>
    <n v="0"/>
    <n v="0"/>
  </r>
  <r>
    <x v="405"/>
    <n v="1"/>
    <x v="117"/>
    <x v="57"/>
    <s v="1603Mainero Rodolfo1"/>
    <s v="AA621YA"/>
    <s v="Chevrolet Cruze"/>
    <n v="185418"/>
    <x v="541"/>
    <s v="Service completo. Cambio de aceite y filtros. Control general del vehiculo."/>
    <s v="Cristian"/>
    <s v="kit de filtros"/>
    <s v="taller"/>
    <n v="30400"/>
    <s v="Service"/>
    <n v="0.2"/>
    <n v="1"/>
    <n v="38000"/>
    <n v="38000"/>
    <n v="1"/>
    <n v="50000"/>
    <n v="50000"/>
    <n v="50000"/>
    <n v="30400"/>
    <n v="34359.440000000002"/>
    <n v="78250"/>
    <n v="50000"/>
    <n v="128250"/>
  </r>
  <r>
    <x v="405"/>
    <n v="2"/>
    <x v="117"/>
    <x v="57"/>
    <s v="1603Mainero Rodolfo2"/>
    <m/>
    <m/>
    <m/>
    <x v="4"/>
    <s v="Service completo. Cambio de aceite y filtros. Control general del vehiculo. "/>
    <m/>
    <s v="Aceite motor 5w30"/>
    <s v="taller"/>
    <n v="3959.44"/>
    <m/>
    <n v="0.54749257142857133"/>
    <n v="4.5999999999999996"/>
    <n v="8750"/>
    <n v="40250"/>
    <m/>
    <m/>
    <n v="0"/>
    <n v="50000"/>
    <n v="18213.423999999999"/>
    <n v="0"/>
    <n v="0"/>
    <n v="0"/>
    <n v="0"/>
  </r>
  <r>
    <x v="406"/>
    <n v="1"/>
    <x v="118"/>
    <x v="239"/>
    <s v="1604Largayoli Jorge1"/>
    <s v="PPS071"/>
    <s v="Chevrolet Tracker"/>
    <n v="109596"/>
    <x v="639"/>
    <s v="Diagnostico. Sacar tapa de valvulas. Revision de PVC. Rearmado total."/>
    <s v="Pablo"/>
    <m/>
    <m/>
    <m/>
    <s v="Otros"/>
    <m/>
    <m/>
    <m/>
    <n v="0"/>
    <m/>
    <m/>
    <n v="0"/>
    <n v="0"/>
    <n v="0"/>
    <n v="0"/>
    <n v="0"/>
    <n v="0"/>
    <n v="0"/>
  </r>
  <r>
    <x v="406"/>
    <n v="2"/>
    <x v="118"/>
    <x v="239"/>
    <s v="1604Largayoli Jorge2"/>
    <m/>
    <m/>
    <m/>
    <x v="4"/>
    <s v="Diagnostico. Sacar tapa de valvulas. Revision de PVC. Rearmado total. "/>
    <m/>
    <m/>
    <m/>
    <m/>
    <m/>
    <m/>
    <m/>
    <m/>
    <n v="0"/>
    <m/>
    <m/>
    <n v="0"/>
    <n v="0"/>
    <n v="0"/>
    <n v="0"/>
    <n v="0"/>
    <n v="0"/>
    <n v="0"/>
  </r>
  <r>
    <x v="407"/>
    <n v="1"/>
    <x v="119"/>
    <x v="233"/>
    <s v="1605Estevez Jonatan1"/>
    <m/>
    <s v=" Gol Trend"/>
    <m/>
    <x v="4"/>
    <n v="0"/>
    <m/>
    <s v="Bombin embrague Expoyer "/>
    <s v="barotto"/>
    <n v="41600"/>
    <m/>
    <n v="0.2"/>
    <n v="1"/>
    <n v="52000"/>
    <n v="52000"/>
    <m/>
    <m/>
    <n v="0"/>
    <n v="0"/>
    <n v="41600"/>
    <n v="41600"/>
    <n v="52000"/>
    <n v="0"/>
    <n v="52000"/>
  </r>
  <r>
    <x v="407"/>
    <n v="2"/>
    <x v="119"/>
    <x v="233"/>
    <s v="1605Estevez Jonatan2"/>
    <m/>
    <m/>
    <m/>
    <x v="4"/>
    <s v="0 "/>
    <m/>
    <m/>
    <m/>
    <m/>
    <m/>
    <m/>
    <m/>
    <m/>
    <n v="0"/>
    <m/>
    <m/>
    <n v="0"/>
    <n v="0"/>
    <n v="0"/>
    <n v="0"/>
    <n v="0"/>
    <n v="0"/>
    <n v="0"/>
  </r>
  <r>
    <x v="408"/>
    <n v="1"/>
    <x v="119"/>
    <x v="244"/>
    <s v="1606Suarez Carlos1"/>
    <m/>
    <s v="Chevrolet Prisma"/>
    <m/>
    <x v="640"/>
    <s v="Cambio bieleta de barra estabilizadora"/>
    <s v="Cristian"/>
    <s v="Bieleta de b/estabilizadora "/>
    <m/>
    <n v="11800"/>
    <s v="Otros"/>
    <n v="0.20270270270270271"/>
    <n v="1"/>
    <n v="14800"/>
    <n v="14800"/>
    <n v="1"/>
    <n v="7000"/>
    <n v="7000"/>
    <n v="7000"/>
    <n v="11800"/>
    <n v="11800"/>
    <n v="14800"/>
    <n v="7000"/>
    <n v="21800"/>
  </r>
  <r>
    <x v="408"/>
    <n v="2"/>
    <x v="119"/>
    <x v="244"/>
    <s v="1606Suarez Carlos2"/>
    <m/>
    <m/>
    <m/>
    <x v="4"/>
    <s v="Cambio bieleta de barra estabilizadora "/>
    <m/>
    <m/>
    <m/>
    <m/>
    <m/>
    <m/>
    <m/>
    <m/>
    <n v="0"/>
    <m/>
    <m/>
    <n v="0"/>
    <n v="7000"/>
    <n v="0"/>
    <n v="0"/>
    <n v="0"/>
    <n v="0"/>
    <n v="0"/>
  </r>
  <r>
    <x v="409"/>
    <n v="1"/>
    <x v="119"/>
    <x v="234"/>
    <s v="1607Magliano Barbara1"/>
    <s v="GDG901"/>
    <s v="VW Surán"/>
    <n v="194960"/>
    <x v="641"/>
    <s v="Sacar carter parte inferior. Limpieza y sementar. Sacar semieje lado derecho. Cambiar reten salida de caja. Trasbasado de aceite de caja de velocidad. Armado total. Cambiar kit de oring de gasificador. Cambiar valvula PCV."/>
    <s v="Pablo"/>
    <s v="Valvula PCV"/>
    <s v="taller"/>
    <n v="2200"/>
    <s v="Otros"/>
    <n v="0.37142857142857144"/>
    <n v="1"/>
    <n v="3500"/>
    <n v="3500"/>
    <n v="1"/>
    <n v="70000"/>
    <n v="70000"/>
    <n v="70000"/>
    <n v="2200"/>
    <n v="13887.01"/>
    <n v="22500"/>
    <n v="70000"/>
    <n v="92500"/>
  </r>
  <r>
    <x v="409"/>
    <n v="2"/>
    <x v="119"/>
    <x v="234"/>
    <s v="1607Magliano Barbara2"/>
    <m/>
    <m/>
    <m/>
    <x v="4"/>
    <s v="Sacar carter parte inferior. Limpieza y sementar. Sacar semieje lado derecho. Cambiar reten salida de caja. Trasbasado de aceite de caja de velocidad. Armado total. Cambiar kit de oring de gasificador. Cambiar valvula PCV. "/>
    <m/>
    <s v="Kit de oring"/>
    <s v="taller"/>
    <n v="4500"/>
    <m/>
    <n v="0.35714285714285715"/>
    <n v="1"/>
    <n v="7000"/>
    <n v="7000"/>
    <m/>
    <m/>
    <n v="0"/>
    <n v="70000"/>
    <n v="4500"/>
    <n v="0"/>
    <n v="0"/>
    <n v="0"/>
    <n v="0"/>
  </r>
  <r>
    <x v="409"/>
    <n v="3"/>
    <x v="119"/>
    <x v="234"/>
    <s v="1607Magliano Barbara3"/>
    <m/>
    <m/>
    <m/>
    <x v="4"/>
    <s v="Sacar carter parte inferior. Limpieza y sementar. Sacar semieje lado derecho. Cambiar reten salida de caja. Trasbasado de aceite de caja de velocidad. Armado total. Cambiar kit de oring de gasificador. Cambiar valvula PCV.  "/>
    <m/>
    <s v="Aceite motor 10w40"/>
    <s v="taller"/>
    <n v="2487.0100000000002"/>
    <m/>
    <n v="0.58201512605042016"/>
    <n v="1"/>
    <n v="5950"/>
    <n v="5950"/>
    <m/>
    <m/>
    <n v="0"/>
    <n v="70000"/>
    <n v="2487.0100000000002"/>
    <n v="0"/>
    <n v="0"/>
    <n v="0"/>
    <n v="0"/>
  </r>
  <r>
    <x v="409"/>
    <n v="4"/>
    <x v="119"/>
    <x v="234"/>
    <s v="1607Magliano Barbara4"/>
    <m/>
    <m/>
    <m/>
    <x v="4"/>
    <s v="Sacar carter parte inferior. Limpieza y sementar. Sacar semieje lado derecho. Cambiar reten salida de caja. Trasbasado de aceite de caja de velocidad. Armado total. Cambiar kit de oring de gasificador. Cambiar valvula PCV.   "/>
    <m/>
    <s v="Reten salida de caja "/>
    <s v="Rep serrano"/>
    <n v="4700"/>
    <m/>
    <n v="0.2231404958677686"/>
    <n v="1"/>
    <n v="6050"/>
    <n v="6050"/>
    <m/>
    <m/>
    <n v="0"/>
    <n v="70000"/>
    <n v="4700"/>
    <n v="0"/>
    <n v="0"/>
    <n v="0"/>
    <n v="0"/>
  </r>
  <r>
    <x v="410"/>
    <n v="1"/>
    <x v="119"/>
    <x v="65"/>
    <s v="1608Cane Emiliano1"/>
    <s v="KWZ620"/>
    <s v="Citroen Berlingo"/>
    <n v="188925"/>
    <x v="642"/>
    <s v="Sacar cremallera de direccion. Enviar a reparar. Sacar caja de velocidad. Control de embrague. Lubricacion de crapodina y guia de crapodina. Colocacion caja de velocidad y embrague. Sacar cuna bajo motor. Limpieza profunda. Cambio retenes salida de caja de velocidad. Cambiar bieleta selectora de cambios. Colocacion aceite de direccion hidraulica. Purgar circuito del mismo."/>
    <s v="Emanuel"/>
    <s v="Reten Treze 605P"/>
    <s v="Rep serrano"/>
    <n v="2900"/>
    <s v="Otros"/>
    <n v="0.35555555555555557"/>
    <n v="1"/>
    <n v="4500"/>
    <n v="4500"/>
    <n v="1"/>
    <n v="220000"/>
    <n v="220000"/>
    <n v="220000"/>
    <n v="2900"/>
    <n v="15309.03"/>
    <n v="31040"/>
    <n v="220000"/>
    <n v="251040"/>
  </r>
  <r>
    <x v="410"/>
    <n v="2"/>
    <x v="119"/>
    <x v="65"/>
    <s v="1608Cane Emiliano2"/>
    <m/>
    <m/>
    <m/>
    <x v="4"/>
    <s v="Sacar cremallera de direccion. Enviar a reparar. Sacar caja de velocidad. Control de embrague. Lubricacion de crapodina y guia de crapodina. Colocacion caja de velocidad y embrague. Sacar cuna bajo motor. Limpieza profunda. Cambio retenes salida de caja de velocidad. Cambiar bieleta selectora de cambios. Colocacion aceite de direccion hidraulica. Purgar circuito del mismo. "/>
    <m/>
    <s v="Reten DBH 8490"/>
    <s v="Rep serrano"/>
    <n v="4000"/>
    <m/>
    <n v="0.35483870967741937"/>
    <n v="1"/>
    <n v="6200"/>
    <n v="6200"/>
    <m/>
    <m/>
    <n v="0"/>
    <n v="220000"/>
    <n v="4000"/>
    <n v="0"/>
    <n v="0"/>
    <n v="0"/>
    <n v="0"/>
  </r>
  <r>
    <x v="410"/>
    <n v="3"/>
    <x v="119"/>
    <x v="65"/>
    <s v="1608Cane Emiliano3"/>
    <m/>
    <m/>
    <m/>
    <x v="4"/>
    <s v="Sacar cremallera de direccion. Enviar a reparar. Sacar caja de velocidad. Control de embrague. Lubricacion de crapodina y guia de crapodina. Colocacion caja de velocidad y embrague. Sacar cuna bajo motor. Limpieza profunda. Cambio retenes salida de caja de velocidad. Cambiar bieleta selectora de cambios. Colocacion aceite de direccion hidraulica. Purgar circuito del mismo.  "/>
    <m/>
    <s v="Aceite direccion hidraulica"/>
    <s v="taller"/>
    <n v="2309.0300000000002"/>
    <m/>
    <n v="0.8113537581699346"/>
    <n v="1"/>
    <n v="12240"/>
    <n v="12240"/>
    <m/>
    <m/>
    <n v="0"/>
    <n v="220000"/>
    <n v="2309.0300000000002"/>
    <n v="0"/>
    <n v="0"/>
    <n v="0"/>
    <n v="0"/>
  </r>
  <r>
    <x v="410"/>
    <n v="4"/>
    <x v="119"/>
    <x v="65"/>
    <s v="1608Cane Emiliano4"/>
    <m/>
    <m/>
    <m/>
    <x v="4"/>
    <s v="Sacar cremallera de direccion. Enviar a reparar. Sacar caja de velocidad. Control de embrague. Lubricacion de crapodina y guia de crapodina. Colocacion caja de velocidad y embrague. Sacar cuna bajo motor. Limpieza profunda. Cambio retenes salida de caja de velocidad. Cambiar bieleta selectora de cambios. Colocacion aceite de direccion hidraulica. Purgar circuito del mismo.   "/>
    <m/>
    <s v="Varilla selectora de cambios"/>
    <s v="Rep serrano"/>
    <n v="6100"/>
    <m/>
    <n v="0.24691358024691357"/>
    <n v="1"/>
    <n v="8100"/>
    <n v="8100"/>
    <m/>
    <m/>
    <n v="0"/>
    <n v="220000"/>
    <n v="6100"/>
    <n v="0"/>
    <n v="0"/>
    <n v="0"/>
    <n v="0"/>
  </r>
  <r>
    <x v="410"/>
    <n v="5"/>
    <x v="119"/>
    <x v="65"/>
    <s v="1608Cane Emiliano5"/>
    <m/>
    <m/>
    <m/>
    <x v="4"/>
    <s v="Sacar cremallera de direccion. Enviar a reparar. Sacar caja de velocidad. Control de embrague. Lubricacion de crapodina y guia de crapodina. Colocacion caja de velocidad y embrague. Sacar cuna bajo motor. Limpieza profunda. Cambio retenes salida de caja de velocidad. Cambiar bieleta selectora de cambios. Colocacion aceite de direccion hidraulica. Purgar circuito del mismo.    "/>
    <m/>
    <m/>
    <m/>
    <m/>
    <m/>
    <m/>
    <m/>
    <m/>
    <n v="0"/>
    <m/>
    <m/>
    <n v="0"/>
    <n v="220000"/>
    <n v="0"/>
    <n v="0"/>
    <n v="0"/>
    <n v="0"/>
    <n v="0"/>
  </r>
  <r>
    <x v="411"/>
    <n v="1"/>
    <x v="119"/>
    <x v="245"/>
    <s v="1609Pizzani Nicolas1"/>
    <s v="HBI764"/>
    <s v="Renault Megane"/>
    <n v="180132"/>
    <x v="643"/>
    <s v="Drenar aceite de motor. Desprender cuna bajo motor. Sacar carter. Lavar al brillo. Recambio de bomba de aceite. Instalar carter con junta nueva y pegamento. Rearmado total. Medir presion de aceite. Controlar cojinetes de biela y dar el ajuste correspondiente."/>
    <s v="Pablo"/>
    <s v="Bomba de aceite Fallone"/>
    <s v="debernardi"/>
    <n v="47000"/>
    <s v="Motor"/>
    <n v="0.2587919886453241"/>
    <n v="1"/>
    <n v="63410"/>
    <n v="63410"/>
    <n v="1"/>
    <n v="110000"/>
    <n v="110000"/>
    <n v="110000"/>
    <n v="47000"/>
    <n v="64422.200000000004"/>
    <n v="102510"/>
    <n v="110000"/>
    <n v="212510"/>
  </r>
  <r>
    <x v="411"/>
    <n v="2"/>
    <x v="119"/>
    <x v="245"/>
    <s v="1609Pizzani Nicolas2"/>
    <m/>
    <m/>
    <m/>
    <x v="4"/>
    <s v="Drenar aceite de motor. Desprender cuna bajo motor. Sacar carter. Lavar al brillo. Recambio de bomba de aceite. Instalar carter con junta nueva y pegamento. Rearmado total. Medir presion de aceite. Controlar cojinetes de biela y dar el ajuste correspondiente. "/>
    <m/>
    <s v="aceite motor 15w40"/>
    <s v="taller"/>
    <n v="1921.12"/>
    <m/>
    <n v="0.61189494949494949"/>
    <n v="4"/>
    <n v="4950"/>
    <n v="19800"/>
    <m/>
    <m/>
    <n v="0"/>
    <n v="110000"/>
    <n v="7684.48"/>
    <n v="0"/>
    <n v="0"/>
    <n v="0"/>
    <n v="0"/>
  </r>
  <r>
    <x v="411"/>
    <n v="3"/>
    <x v="119"/>
    <x v="245"/>
    <s v="1609Pizzani Nicolas3"/>
    <m/>
    <m/>
    <m/>
    <x v="4"/>
    <s v="Drenar aceite de motor. Desprender cuna bajo motor. Sacar carter. Lavar al brillo. Recambio de bomba de aceite. Instalar carter con junta nueva y pegamento. Rearmado total. Medir presion de aceite. Controlar cojinetes de biela y dar el ajuste correspondiente.  "/>
    <m/>
    <s v="Filtro de aceite original"/>
    <s v="taller"/>
    <n v="5501.08"/>
    <m/>
    <n v="0.19101764705882354"/>
    <n v="1"/>
    <n v="6800"/>
    <n v="6800"/>
    <m/>
    <m/>
    <n v="0"/>
    <n v="110000"/>
    <n v="5501.08"/>
    <n v="0"/>
    <n v="0"/>
    <n v="0"/>
    <n v="0"/>
  </r>
  <r>
    <x v="411"/>
    <n v="4"/>
    <x v="119"/>
    <x v="245"/>
    <s v="1609Pizzani Nicolas4"/>
    <m/>
    <m/>
    <m/>
    <x v="4"/>
    <s v="Drenar aceite de motor. Desprender cuna bajo motor. Sacar carter. Lavar al brillo. Recambio de bomba de aceite. Instalar carter con junta nueva y pegamento. Rearmado total. Medir presion de aceite. Controlar cojinetes de biela y dar el ajuste correspondiente.   "/>
    <m/>
    <s v="Junta de carter"/>
    <s v="barotto"/>
    <n v="10000"/>
    <m/>
    <n v="0.2"/>
    <n v="1"/>
    <n v="12500"/>
    <n v="12500"/>
    <m/>
    <m/>
    <n v="0"/>
    <n v="110000"/>
    <n v="10000"/>
    <n v="0"/>
    <n v="0"/>
    <n v="0"/>
    <n v="0"/>
  </r>
  <r>
    <x v="412"/>
    <n v="1"/>
    <x v="119"/>
    <x v="215"/>
    <s v="1610Monge Natalia1"/>
    <s v="EXF005"/>
    <s v="Chevrolet Corsa"/>
    <n v="195757"/>
    <x v="644"/>
    <s v="Desarmar distribucion completa. Cambiar kit de distribucion, bomba de agua, correa poly-v y liquido refrigerante. Purgar circuito de refrigerancion. Puesta a punto. Armado total"/>
    <s v="Emanuel"/>
    <s v="Kit distribucion"/>
    <s v="taller"/>
    <n v="38000"/>
    <s v="Distribución"/>
    <n v="0.20833333333333334"/>
    <n v="1"/>
    <n v="48000"/>
    <n v="48000"/>
    <n v="1"/>
    <n v="68000"/>
    <n v="68000"/>
    <n v="68000"/>
    <n v="38000"/>
    <n v="82500"/>
    <n v="110400"/>
    <n v="68000"/>
    <n v="178400"/>
  </r>
  <r>
    <x v="412"/>
    <n v="2"/>
    <x v="119"/>
    <x v="215"/>
    <s v="1610Monge Natalia2"/>
    <m/>
    <m/>
    <m/>
    <x v="4"/>
    <s v="Desarmar distribucion completa. Cambiar kit de distribucion, bomba de agua, correa poly-v y liquido refrigerante. Purgar circuito de refrigerancion. Puesta a punto. Armado total "/>
    <m/>
    <s v="bomba de agua"/>
    <s v="taller"/>
    <n v="19800"/>
    <m/>
    <n v="0.23846153846153847"/>
    <n v="1"/>
    <n v="26000"/>
    <n v="26000"/>
    <m/>
    <m/>
    <n v="0"/>
    <n v="68000"/>
    <n v="19800"/>
    <n v="0"/>
    <n v="0"/>
    <n v="0"/>
    <n v="0"/>
  </r>
  <r>
    <x v="412"/>
    <n v="3"/>
    <x v="119"/>
    <x v="215"/>
    <s v="1610Monge Natalia3"/>
    <m/>
    <m/>
    <m/>
    <x v="4"/>
    <s v="Desarmar distribucion completa. Cambiar kit de distribucion, bomba de agua, correa poly-v y liquido refrigerante. Purgar circuito de refrigerancion. Puesta a punto. Armado total  "/>
    <m/>
    <s v="correa poly-v"/>
    <s v="taller"/>
    <n v="14500"/>
    <m/>
    <n v="0.26767676767676768"/>
    <n v="1"/>
    <n v="19800"/>
    <n v="19800"/>
    <m/>
    <m/>
    <n v="0"/>
    <n v="68000"/>
    <n v="14500"/>
    <n v="0"/>
    <n v="0"/>
    <n v="0"/>
    <n v="0"/>
  </r>
  <r>
    <x v="412"/>
    <n v="4"/>
    <x v="119"/>
    <x v="215"/>
    <s v="1610Monge Natalia4"/>
    <m/>
    <m/>
    <m/>
    <x v="4"/>
    <s v="Desarmar distribucion completa. Cambiar kit de distribucion, bomba de agua, correa poly-v y liquido refrigerante. Purgar circuito de refrigerancion. Puesta a punto. Armado total   "/>
    <m/>
    <s v="Liq refrigerante + agua destilada"/>
    <s v="taller"/>
    <n v="10200"/>
    <m/>
    <n v="0.38554216867469882"/>
    <n v="1"/>
    <n v="16600"/>
    <n v="16600"/>
    <m/>
    <m/>
    <n v="0"/>
    <n v="68000"/>
    <n v="10200"/>
    <n v="0"/>
    <n v="0"/>
    <n v="0"/>
    <n v="0"/>
  </r>
  <r>
    <x v="413"/>
    <n v="1"/>
    <x v="120"/>
    <x v="246"/>
    <s v="1611Chavez Daniel1"/>
    <s v="ONX834"/>
    <s v="Gol Trend"/>
    <n v="91038"/>
    <x v="645"/>
    <s v="Service completo. Cambio de aceite y filtros. Control general del vehiculo. Cambio lampara de posicion."/>
    <s v="Emanuel"/>
    <s v="Kit de filtros"/>
    <s v="taller"/>
    <n v="24000"/>
    <s v="Service"/>
    <n v="0.2"/>
    <n v="1"/>
    <n v="30000"/>
    <n v="30000"/>
    <n v="1"/>
    <n v="58000"/>
    <n v="58000"/>
    <n v="58000"/>
    <n v="24000"/>
    <n v="26587.010000000002"/>
    <n v="54600"/>
    <n v="58000"/>
    <n v="112600"/>
  </r>
  <r>
    <x v="413"/>
    <n v="2"/>
    <x v="120"/>
    <x v="246"/>
    <s v="1611Chavez Daniel2"/>
    <m/>
    <m/>
    <m/>
    <x v="4"/>
    <s v="Service completo. Cambio de aceite y filtros. Control general del vehiculo. Cambio lampara de posicion. "/>
    <m/>
    <s v="Aceite motor 10w40"/>
    <s v="taller"/>
    <n v="2487.0100000000002"/>
    <m/>
    <n v="0.58201512605042016"/>
    <n v="4"/>
    <n v="5950"/>
    <n v="23800"/>
    <m/>
    <m/>
    <n v="0"/>
    <n v="58000"/>
    <n v="9948.0400000000009"/>
    <n v="0"/>
    <n v="0"/>
    <n v="0"/>
    <n v="0"/>
  </r>
  <r>
    <x v="413"/>
    <n v="3"/>
    <x v="120"/>
    <x v="246"/>
    <s v="1611Chavez Daniel3"/>
    <m/>
    <m/>
    <m/>
    <x v="4"/>
    <s v="Service completo. Cambio de aceite y filtros. Control general del vehiculo. Cambio lampara de posicion.  "/>
    <m/>
    <s v="Lampara de posicion"/>
    <s v="taller"/>
    <n v="100"/>
    <m/>
    <n v="0.875"/>
    <n v="1"/>
    <n v="800"/>
    <n v="800"/>
    <m/>
    <m/>
    <n v="0"/>
    <n v="58000"/>
    <n v="100"/>
    <n v="0"/>
    <n v="0"/>
    <n v="0"/>
    <n v="0"/>
  </r>
  <r>
    <x v="414"/>
    <n v="1"/>
    <x v="121"/>
    <x v="247"/>
    <s v="1612Barral Juan1"/>
    <s v="AB767DM"/>
    <s v="Peugeot 308"/>
    <n v="65443"/>
    <x v="541"/>
    <s v="Service completo. Cambio de aceite y filtros. Control general del vehiculo."/>
    <s v="Emanuel"/>
    <m/>
    <m/>
    <m/>
    <s v="Service"/>
    <m/>
    <m/>
    <m/>
    <n v="0"/>
    <n v="1"/>
    <n v="50000"/>
    <n v="50000"/>
    <n v="50000"/>
    <n v="0"/>
    <n v="0"/>
    <n v="0"/>
    <n v="50000"/>
    <n v="50000"/>
  </r>
  <r>
    <x v="414"/>
    <n v="2"/>
    <x v="121"/>
    <x v="247"/>
    <s v="1612Barral Juan2"/>
    <m/>
    <m/>
    <m/>
    <x v="4"/>
    <s v="Service completo. Cambio de aceite y filtros. Control general del vehiculo. "/>
    <m/>
    <m/>
    <m/>
    <m/>
    <m/>
    <m/>
    <m/>
    <m/>
    <n v="0"/>
    <m/>
    <m/>
    <n v="0"/>
    <n v="50000"/>
    <n v="0"/>
    <n v="0"/>
    <n v="0"/>
    <n v="0"/>
    <n v="0"/>
  </r>
  <r>
    <x v="415"/>
    <n v="1"/>
    <x v="121"/>
    <x v="248"/>
    <s v="1613Albarracin Mary1"/>
    <s v="JEY443"/>
    <s v="Sandero Steepway"/>
    <m/>
    <x v="646"/>
    <s v="Desarmar suspensión lado izquierdo. Sacar semieje. Reparar con fuelle nuevo lado caja. Completar nivel de aceite de caja de velocidad. Desarmar distribucion completa. Lavado de la zona. Cambiar reten piñon de cigüeñal. Puesta a punto. Armado total.                                                                                -TRABAJO DE DISTRIBUCION SIN CARGO-"/>
    <s v="Cristian"/>
    <s v="Fuelle semieje lado caja izq."/>
    <s v="Rep serrano"/>
    <n v="3700"/>
    <s v="Otros"/>
    <n v="0.2159355795719432"/>
    <n v="1"/>
    <n v="4719"/>
    <n v="4719"/>
    <n v="1"/>
    <n v="30000"/>
    <n v="30000"/>
    <n v="30000"/>
    <n v="3700"/>
    <n v="9409.0300000000007"/>
    <n v="27675"/>
    <n v="30000"/>
    <n v="57675"/>
  </r>
  <r>
    <x v="415"/>
    <n v="2"/>
    <x v="121"/>
    <x v="248"/>
    <s v="1613Albarracin Mary2"/>
    <m/>
    <m/>
    <m/>
    <x v="4"/>
    <s v="Desarmar suspensión lado izquierdo. Sacar semieje. Reparar con fuelle nuevo lado caja. Completar nivel de aceite de caja de velocidad. Desarmar distribucion completa. Lavado de la zona. Cambiar reten piñon de cigüeñal. Puesta a punto. Armado total.                                                                                -TRABAJO DE DISTRIBUCION SIN CARGO- "/>
    <m/>
    <s v="Reten piñon de cigüeñal"/>
    <s v="Rep serrano"/>
    <n v="3400"/>
    <m/>
    <n v="0.21946740128558309"/>
    <n v="1"/>
    <n v="4356"/>
    <n v="4356"/>
    <m/>
    <m/>
    <n v="0"/>
    <n v="30000"/>
    <n v="3400"/>
    <n v="0"/>
    <n v="0"/>
    <n v="0"/>
    <n v="0"/>
  </r>
  <r>
    <x v="415"/>
    <n v="3"/>
    <x v="121"/>
    <x v="248"/>
    <s v="1613Albarracin Mary3"/>
    <m/>
    <m/>
    <m/>
    <x v="4"/>
    <s v="Desarmar suspensión lado izquierdo. Sacar semieje. Reparar con fuelle nuevo lado caja. Completar nivel de aceite de caja de velocidad. Desarmar distribucion completa. Lavado de la zona. Cambiar reten piñon de cigüeñal. Puesta a punto. Armado total.                                                                                -TRABAJO DE DISTRIBUCION SIN CARGO-  "/>
    <m/>
    <s v="Aceite caja de velocidad"/>
    <s v="taller"/>
    <n v="2309.0300000000002"/>
    <m/>
    <n v="0.62757580645161282"/>
    <n v="3"/>
    <n v="6200"/>
    <n v="18600"/>
    <m/>
    <m/>
    <n v="0"/>
    <n v="30000"/>
    <n v="6927.09"/>
    <n v="0"/>
    <n v="0"/>
    <n v="0"/>
    <n v="0"/>
  </r>
  <r>
    <x v="416"/>
    <n v="1"/>
    <x v="121"/>
    <x v="210"/>
    <s v="1614Domansky Roberto1"/>
    <s v="AE400MH"/>
    <s v="VW T-Cross"/>
    <n v="44748"/>
    <x v="647"/>
    <s v="Service completo. Cambio de aceite y filtros. Control general del vehiculo. Rotacion de ruedas. Cambio juego de pastillas de freno."/>
    <s v="Cristian"/>
    <s v="Aceite motor 5w40"/>
    <s v="taller"/>
    <n v="3959.44"/>
    <s v="Service"/>
    <n v="0.54749257142857133"/>
    <n v="4.5"/>
    <n v="8750"/>
    <n v="39375"/>
    <n v="1"/>
    <n v="58000"/>
    <n v="58000"/>
    <n v="58000"/>
    <n v="17817.48"/>
    <n v="55315.15"/>
    <n v="117675"/>
    <n v="58000"/>
    <n v="175675"/>
  </r>
  <r>
    <x v="416"/>
    <n v="2"/>
    <x v="121"/>
    <x v="210"/>
    <s v="1614Domansky Roberto2"/>
    <m/>
    <m/>
    <m/>
    <x v="4"/>
    <s v="Service completo. Cambio de aceite y filtros. Control general del vehiculo. Rotacion de ruedas. Cambio juego de pastillas de freno. "/>
    <m/>
    <s v="Filtro aceite Mahle OC977/1D"/>
    <s v="taller"/>
    <n v="5501.08"/>
    <m/>
    <n v="0.59846131386861312"/>
    <n v="1"/>
    <n v="13700"/>
    <n v="13700"/>
    <m/>
    <m/>
    <n v="0"/>
    <n v="58000"/>
    <n v="5501.08"/>
    <n v="0"/>
    <n v="0"/>
    <n v="0"/>
    <n v="0"/>
  </r>
  <r>
    <x v="416"/>
    <n v="3"/>
    <x v="121"/>
    <x v="210"/>
    <s v="1614Domansky Roberto3"/>
    <m/>
    <m/>
    <m/>
    <x v="4"/>
    <s v="Service completo. Cambio de aceite y filtros. Control general del vehiculo. Rotacion de ruedas. Cambio juego de pastillas de freno.  "/>
    <m/>
    <s v="Filtro aire Mareno MR403"/>
    <s v="taller"/>
    <n v="6279.24"/>
    <m/>
    <n v="0.38438823529411764"/>
    <n v="1"/>
    <n v="10200"/>
    <n v="10200"/>
    <m/>
    <m/>
    <n v="0"/>
    <n v="58000"/>
    <n v="6279.24"/>
    <n v="0"/>
    <n v="0"/>
    <n v="0"/>
    <n v="0"/>
  </r>
  <r>
    <x v="416"/>
    <n v="4"/>
    <x v="121"/>
    <x v="210"/>
    <s v="1614Domansky Roberto4"/>
    <m/>
    <m/>
    <m/>
    <x v="4"/>
    <s v="Service completo. Cambio de aceite y filtros. Control general del vehiculo. Rotacion de ruedas. Cambio juego de pastillas de freno.   "/>
    <m/>
    <s v="Filtro habitaculo mahle LA120"/>
    <s v="taller"/>
    <n v="4575.3900000000003"/>
    <m/>
    <n v="0.56835943396226407"/>
    <n v="1"/>
    <n v="10600"/>
    <n v="10600"/>
    <m/>
    <m/>
    <n v="0"/>
    <n v="58000"/>
    <n v="4575.3900000000003"/>
    <n v="0"/>
    <n v="0"/>
    <n v="0"/>
    <n v="0"/>
  </r>
  <r>
    <x v="416"/>
    <n v="5"/>
    <x v="121"/>
    <x v="210"/>
    <s v="1614Domansky Roberto5"/>
    <m/>
    <m/>
    <m/>
    <x v="4"/>
    <s v="Service completo. Cambio de aceite y filtros. Control general del vehiculo. Rotacion de ruedas. Cambio juego de pastillas de freno.    "/>
    <m/>
    <s v="Pastillas de freno"/>
    <m/>
    <n v="35000"/>
    <m/>
    <n v="0.20091324200913241"/>
    <n v="1"/>
    <n v="43800"/>
    <n v="43800"/>
    <m/>
    <m/>
    <n v="0"/>
    <n v="58000"/>
    <n v="35000"/>
    <n v="0"/>
    <n v="0"/>
    <n v="0"/>
    <n v="0"/>
  </r>
  <r>
    <x v="417"/>
    <n v="1"/>
    <x v="121"/>
    <x v="1"/>
    <s v="1615Transporte Palloni1"/>
    <s v="DOJ086"/>
    <s v="Peugeot Partner"/>
    <n v="405992"/>
    <x v="648"/>
    <s v="Sacar tapa de cilindros. Limpieza de superficies y orificios de block. Rearmado con tapa nueva, junta de tapa, admision, escape y reten arbol de levas. Fabricar junta de base portafiltros. Armado total con distribucion y bomba nueva. Service completo. Cambio de aceite y filtros. Cambio de bujias. Cambiar bolillero de rueda delantera derecha. Cambiar bieleta delantera derecha. Lavado motor. Hacer ver electro con Acotto. Rueda trasera derecha se desinfla con el tiempo. Limpieza de deposito de agua."/>
    <s v="Pablo"/>
    <m/>
    <m/>
    <m/>
    <s v="Otros"/>
    <m/>
    <m/>
    <m/>
    <n v="0"/>
    <n v="1"/>
    <n v="100000"/>
    <n v="100000"/>
    <n v="100000"/>
    <n v="0"/>
    <n v="0"/>
    <n v="0"/>
    <n v="100000"/>
    <n v="100000"/>
  </r>
  <r>
    <x v="417"/>
    <n v="2"/>
    <x v="121"/>
    <x v="1"/>
    <s v="1615Transporte Palloni2"/>
    <m/>
    <m/>
    <m/>
    <x v="4"/>
    <s v="Sacar tapa de cilindros. Limpieza de superficies y orificios de block. Rearmado con tapa nueva, junta de tapa, admision, escape y reten arbol de levas. Fabricar junta de base portafiltros. Armado total con distribucion y bomba nueva. Service completo. Cambio de aceite y filtros. Cambio de bujias. Cambiar bolillero de rueda delantera derecha. Cambiar bieleta delantera derecha. Lavado motor. Hacer ver electro con Acotto. Rueda trasera derecha se desinfla con el tiempo. Limpieza de deposito de agua. "/>
    <m/>
    <m/>
    <m/>
    <m/>
    <m/>
    <m/>
    <m/>
    <m/>
    <n v="0"/>
    <m/>
    <m/>
    <n v="0"/>
    <n v="100000"/>
    <n v="0"/>
    <n v="0"/>
    <n v="0"/>
    <n v="0"/>
    <n v="0"/>
  </r>
  <r>
    <x v="418"/>
    <n v="1"/>
    <x v="121"/>
    <x v="249"/>
    <s v="1616Wiesek Susana1"/>
    <s v="JNW454"/>
    <s v="Crossfox"/>
    <n v="220536"/>
    <x v="649"/>
    <s v="Sacar cremallera de direccion. Enviar a reparar a Rio IV. Colocar cremallera reparada. Completar con liquido de direccion hidraulica. Purgar circuito de direccion. Sacar termostato. Cambiar caño rigido de agua de termostato a base bomba de agua. Armado total. Completar con liquido refrigerante. Purgar circuito de refrigeracion. RUEDA DE AUXILIO PINCHADA."/>
    <s v="Emanuel"/>
    <s v="Reparacion + comision"/>
    <s v="Oleohidraulica Rio IV"/>
    <n v="135000"/>
    <s v="Otros"/>
    <n v="0.13461538461538461"/>
    <n v="1"/>
    <n v="156000"/>
    <n v="156000"/>
    <n v="1"/>
    <n v="50000"/>
    <n v="50000"/>
    <n v="50000"/>
    <n v="135000"/>
    <n v="144909.03"/>
    <n v="172400"/>
    <n v="50000"/>
    <n v="222400"/>
  </r>
  <r>
    <x v="418"/>
    <n v="2"/>
    <x v="121"/>
    <x v="249"/>
    <s v="1616Wiesek Susana2"/>
    <m/>
    <m/>
    <m/>
    <x v="4"/>
    <s v="Sacar cremallera de direccion. Enviar a reparar a Rio IV. Colocar cremallera reparada. Completar con liquido de direccion hidraulica. Purgar circuito de direccion. Sacar termostato. Cambiar caño rigido de agua de termostato a base bomba de agua. Armado total. Completar con liquido refrigerante. Purgar circuito de refrigeracion. RUEDA DE AUXILIO PINCHADA. "/>
    <m/>
    <s v="Aceite direccion hidraulica"/>
    <s v="taller"/>
    <n v="2309.0300000000002"/>
    <m/>
    <n v="0.66043676470588231"/>
    <n v="1"/>
    <n v="6800"/>
    <n v="6800"/>
    <m/>
    <m/>
    <n v="0"/>
    <n v="50000"/>
    <n v="2309.0300000000002"/>
    <n v="0"/>
    <n v="0"/>
    <n v="0"/>
    <n v="0"/>
  </r>
  <r>
    <x v="418"/>
    <n v="3"/>
    <x v="121"/>
    <x v="249"/>
    <s v="1616Wiesek Susana3"/>
    <m/>
    <m/>
    <m/>
    <x v="4"/>
    <s v="Sacar cremallera de direccion. Enviar a reparar a Rio IV. Colocar cremallera reparada. Completar con liquido de direccion hidraulica. Purgar circuito de direccion. Sacar termostato. Cambiar caño rigido de agua de termostato a base bomba de agua. Armado total. Completar con liquido refrigerante. Purgar circuito de refrigeracion. RUEDA DE AUXILIO PINCHADA.  "/>
    <m/>
    <s v="Caño rigido de termostato"/>
    <s v="barotto"/>
    <n v="7600"/>
    <m/>
    <n v="0.20833333333333334"/>
    <n v="1"/>
    <n v="9600"/>
    <n v="9600"/>
    <m/>
    <m/>
    <n v="0"/>
    <n v="50000"/>
    <n v="7600"/>
    <n v="0"/>
    <n v="0"/>
    <n v="0"/>
    <n v="0"/>
  </r>
  <r>
    <x v="419"/>
    <n v="1"/>
    <x v="122"/>
    <x v="238"/>
    <s v="1617Scarponi Matias1"/>
    <s v="FMQ152"/>
    <s v="Chevrolet S10"/>
    <m/>
    <x v="650"/>
    <s v="Control tren delantero. Sacar ambas parrilas de suspension seperiores. Reparar con bujes y rotulas nuevas. Cambiar ambos extremos lado izquierdo. Regular convergencia."/>
    <s v="Emanuel"/>
    <s v="Bujes de parrilla superiores"/>
    <s v="barotto"/>
    <n v="13400"/>
    <s v="Otros"/>
    <n v="0.20238095238095238"/>
    <n v="4"/>
    <n v="16800"/>
    <n v="67200"/>
    <n v="1"/>
    <m/>
    <n v="0"/>
    <n v="0"/>
    <n v="53600"/>
    <n v="81700"/>
    <n v="182500"/>
    <n v="0"/>
    <n v="182500"/>
  </r>
  <r>
    <x v="419"/>
    <n v="2"/>
    <x v="122"/>
    <x v="238"/>
    <s v="1617Scarponi Matias2"/>
    <m/>
    <m/>
    <m/>
    <x v="4"/>
    <s v="Control tren delantero. Sacar ambas parrilas de suspension seperiores. Reparar con bujes y rotulas nuevas. Cambiar ambos extremos lado izquierdo. Regular convergencia. "/>
    <m/>
    <s v="Rotulas superiores"/>
    <s v="barotto"/>
    <n v="23800"/>
    <m/>
    <n v="0.20134228187919462"/>
    <n v="2"/>
    <n v="29800"/>
    <n v="59600"/>
    <m/>
    <m/>
    <n v="0"/>
    <n v="0"/>
    <n v="47600"/>
    <n v="0"/>
    <n v="0"/>
    <n v="0"/>
    <n v="0"/>
  </r>
  <r>
    <x v="419"/>
    <n v="3"/>
    <x v="122"/>
    <x v="238"/>
    <s v="1617Scarponi Matias3"/>
    <m/>
    <m/>
    <m/>
    <x v="4"/>
    <s v="Control tren delantero. Sacar ambas parrilas de suspension seperiores. Reparar con bujes y rotulas nuevas. Cambiar ambos extremos lado izquierdo. Regular convergencia.  "/>
    <m/>
    <s v="Extremo largo izquierdo"/>
    <s v="barotto"/>
    <n v="23100"/>
    <m/>
    <n v="0.20069204152249134"/>
    <n v="1"/>
    <n v="28900"/>
    <n v="28900"/>
    <m/>
    <m/>
    <n v="0"/>
    <n v="0"/>
    <n v="23100"/>
    <n v="0"/>
    <n v="0"/>
    <n v="0"/>
    <n v="0"/>
  </r>
  <r>
    <x v="419"/>
    <n v="4"/>
    <x v="122"/>
    <x v="238"/>
    <s v="1617Scarponi Matias4"/>
    <m/>
    <m/>
    <m/>
    <x v="4"/>
    <s v="Control tren delantero. Sacar ambas parrilas de suspension seperiores. Reparar con bujes y rotulas nuevas. Cambiar ambos extremos lado izquierdo. Regular convergencia.   "/>
    <m/>
    <s v="Extremo corto izquierdo"/>
    <s v="barotto"/>
    <n v="21400"/>
    <m/>
    <n v="0.20149253731343283"/>
    <n v="1"/>
    <n v="26800"/>
    <n v="26800"/>
    <m/>
    <m/>
    <n v="0"/>
    <n v="0"/>
    <n v="21400"/>
    <n v="0"/>
    <n v="0"/>
    <n v="0"/>
    <n v="0"/>
  </r>
  <r>
    <x v="420"/>
    <n v="1"/>
    <x v="122"/>
    <x v="66"/>
    <s v="1618Oyola Alberto1"/>
    <s v="SRF993"/>
    <s v="Renault Fluence"/>
    <n v="172127"/>
    <x v="541"/>
    <s v="Service completo. Cambio de aceite y filtros. Control general del vehiculo."/>
    <s v="Cristian"/>
    <s v="Filtro aire LX1748"/>
    <s v="taller"/>
    <n v="6279.24"/>
    <s v="Service"/>
    <n v="0.65115333333333336"/>
    <n v="1"/>
    <n v="18000"/>
    <n v="18000"/>
    <n v="1"/>
    <n v="58000"/>
    <n v="58000"/>
    <n v="58000"/>
    <n v="6279.24"/>
    <n v="20315.149999999998"/>
    <n v="76200"/>
    <n v="58000"/>
    <n v="134200"/>
  </r>
  <r>
    <x v="420"/>
    <n v="2"/>
    <x v="122"/>
    <x v="66"/>
    <s v="1618Oyola Alberto2"/>
    <m/>
    <m/>
    <m/>
    <x v="4"/>
    <s v="Service completo. Cambio de aceite y filtros. Control general del vehiculo. "/>
    <m/>
    <s v="Filtro aceite OC309"/>
    <s v="taller"/>
    <n v="5501.08"/>
    <m/>
    <n v="0.23596111111111112"/>
    <n v="1"/>
    <n v="7200"/>
    <n v="7200"/>
    <m/>
    <m/>
    <n v="0"/>
    <n v="58000"/>
    <n v="5501.08"/>
    <n v="0"/>
    <n v="0"/>
    <n v="0"/>
    <n v="0"/>
  </r>
  <r>
    <x v="420"/>
    <n v="3"/>
    <x v="122"/>
    <x v="66"/>
    <s v="1618Oyola Alberto3"/>
    <m/>
    <m/>
    <m/>
    <x v="4"/>
    <s v="Service completo. Cambio de aceite y filtros. Control general del vehiculo.  "/>
    <m/>
    <s v="Filtro habitaculo HK411"/>
    <s v="taller"/>
    <n v="4575.3900000000003"/>
    <m/>
    <n v="0.71403812500000008"/>
    <n v="1"/>
    <n v="16000"/>
    <n v="16000"/>
    <m/>
    <m/>
    <n v="0"/>
    <n v="58000"/>
    <n v="4575.3900000000003"/>
    <n v="0"/>
    <n v="0"/>
    <n v="0"/>
    <n v="0"/>
  </r>
  <r>
    <x v="420"/>
    <n v="4"/>
    <x v="122"/>
    <x v="66"/>
    <s v="1618Oyola Alberto4"/>
    <m/>
    <m/>
    <m/>
    <x v="4"/>
    <s v="Service completo. Cambio de aceite y filtros. Control general del vehiculo.   "/>
    <m/>
    <s v="Aceite motor 5w40"/>
    <s v="taller"/>
    <n v="3959.44"/>
    <m/>
    <n v="0.54749257142857133"/>
    <n v="4"/>
    <n v="8750"/>
    <n v="35000"/>
    <m/>
    <m/>
    <n v="0"/>
    <n v="58000"/>
    <n v="15837.76"/>
    <n v="0"/>
    <n v="0"/>
    <n v="0"/>
    <n v="0"/>
  </r>
  <r>
    <x v="421"/>
    <n v="1"/>
    <x v="123"/>
    <x v="55"/>
    <s v="1619Medic1"/>
    <m/>
    <s v="Fiat Ducato ambulancia "/>
    <m/>
    <x v="651"/>
    <s v="Control de embrague. Cambio cable de embrague. Regulacion"/>
    <s v="Cristian"/>
    <s v="Cable embrague ESEVED 569"/>
    <s v="taller"/>
    <n v="8500"/>
    <s v="Otros"/>
    <n v="0.43333333333333335"/>
    <n v="1"/>
    <n v="15000"/>
    <n v="15000"/>
    <m/>
    <m/>
    <n v="0"/>
    <n v="0"/>
    <n v="8500"/>
    <n v="8500"/>
    <n v="15000"/>
    <n v="0"/>
    <n v="15000"/>
  </r>
  <r>
    <x v="421"/>
    <n v="2"/>
    <x v="123"/>
    <x v="55"/>
    <s v="1619Medic2"/>
    <m/>
    <m/>
    <m/>
    <x v="4"/>
    <s v="Control de embrague. Cambio cable de embrague. Regulacion "/>
    <m/>
    <m/>
    <m/>
    <m/>
    <m/>
    <m/>
    <m/>
    <m/>
    <n v="0"/>
    <m/>
    <m/>
    <n v="0"/>
    <n v="0"/>
    <n v="0"/>
    <n v="0"/>
    <n v="0"/>
    <n v="0"/>
    <n v="0"/>
  </r>
  <r>
    <x v="422"/>
    <n v="1"/>
    <x v="123"/>
    <x v="1"/>
    <s v="1620Transporte Palloni1"/>
    <s v="NHI703"/>
    <s v="Renault Kangoo"/>
    <m/>
    <x v="652"/>
    <s v="Cambio radiador de agua. Control de temperatura. Agregar liquido refrigerante. Pugar circuito de refrigeracion. Desarmar suspension lado derecho. Sacar semieje. Cambiar homocinetica. Engrase. Armado total."/>
    <s v="Cristian"/>
    <m/>
    <m/>
    <m/>
    <s v="Otros"/>
    <m/>
    <m/>
    <m/>
    <n v="0"/>
    <n v="1"/>
    <n v="65000"/>
    <n v="65000"/>
    <n v="65000"/>
    <n v="0"/>
    <n v="0"/>
    <n v="0"/>
    <n v="65000"/>
    <n v="65000"/>
  </r>
  <r>
    <x v="422"/>
    <n v="2"/>
    <x v="123"/>
    <x v="1"/>
    <s v="1620Transporte Palloni2"/>
    <m/>
    <m/>
    <m/>
    <x v="4"/>
    <s v="Cambio radiador de agua. Control de temperatura. Agregar liquido refrigerante. Pugar circuito de refrigeracion. Desarmar suspension lado derecho. Sacar semieje. Cambiar homocinetica. Engrase. Armado total. "/>
    <m/>
    <m/>
    <m/>
    <m/>
    <m/>
    <m/>
    <m/>
    <m/>
    <n v="0"/>
    <m/>
    <m/>
    <n v="0"/>
    <n v="65000"/>
    <n v="0"/>
    <n v="0"/>
    <n v="0"/>
    <n v="0"/>
    <n v="0"/>
  </r>
  <r>
    <x v="423"/>
    <n v="1"/>
    <x v="124"/>
    <x v="74"/>
    <s v="1621Gonzalez Gaston1"/>
    <m/>
    <s v="VW Bora TDI"/>
    <m/>
    <x v="653"/>
    <s v="Desarmar frente completo del vehiculo. Sacar intercooler y cañeria de admision. Lavar vano y bajo motor. Lavar intercooler y probar fugas. Llevar a reparar intercooler. Cambiar todos los orings de los acoples de admision. Limpieza y desobstruccion de valvula de alivio. Rearmado total de intercooler y cañeria de admision. Rearmado del frente del vehiculo reemplazando dos soportes de radiador."/>
    <s v="Pablo"/>
    <s v="Soporte de radiador"/>
    <s v="barotto"/>
    <n v="3300"/>
    <s v="Otros"/>
    <n v="0.21428571428571427"/>
    <n v="2"/>
    <n v="4200"/>
    <n v="8400"/>
    <n v="1"/>
    <n v="65000"/>
    <n v="65000"/>
    <n v="65000"/>
    <n v="6600"/>
    <n v="3510"/>
    <n v="11900.04"/>
    <n v="65000"/>
    <n v="76900.040000000008"/>
  </r>
  <r>
    <x v="423"/>
    <n v="2"/>
    <x v="124"/>
    <x v="74"/>
    <s v="1621Gonzalez Gaston2"/>
    <m/>
    <m/>
    <m/>
    <x v="4"/>
    <s v="Desarmar frente completo del vehiculo. Sacar intercooler y cañeria de admision. Lavar vano y bajo motor. Lavar intercooler y probar fugas. Llevar a reparar intercooler. Cambiar todos los orings de los acoples de admision. Limpieza y desobstruccion de valvula de alivio. Rearmado total de intercooler y cañeria de admision. Rearmado del frente del vehiculo reemplazando dos soportes de radiador. "/>
    <m/>
    <s v="Oring de cañeria de admision"/>
    <s v="taller"/>
    <n v="210"/>
    <m/>
    <n v="0.64000411423869441"/>
    <n v="6"/>
    <n v="583.34"/>
    <n v="3500.04"/>
    <m/>
    <m/>
    <n v="0"/>
    <n v="65000"/>
    <n v="1260"/>
    <n v="0"/>
    <n v="0"/>
    <n v="0"/>
    <n v="0"/>
  </r>
  <r>
    <x v="423"/>
    <n v="3"/>
    <x v="124"/>
    <x v="74"/>
    <s v="1621Gonzalez Gaston3"/>
    <m/>
    <m/>
    <m/>
    <x v="4"/>
    <s v="Desarmar frente completo del vehiculo. Sacar intercooler y cañeria de admision. Lavar vano y bajo motor. Lavar intercooler y probar fugas. Llevar a reparar intercooler. Cambiar todos los orings de los acoples de admision. Limpieza y desobstruccion de valvula de alivio. Rearmado total de intercooler y cañeria de admision. Rearmado del frente del vehiculo reemplazando dos soportes de radiador.  "/>
    <m/>
    <s v="Reparacion intercooler"/>
    <s v="cliente"/>
    <m/>
    <m/>
    <m/>
    <n v="1"/>
    <m/>
    <n v="0"/>
    <m/>
    <m/>
    <n v="0"/>
    <n v="65000"/>
    <n v="0"/>
    <n v="0"/>
    <n v="0"/>
    <n v="0"/>
    <n v="0"/>
  </r>
  <r>
    <x v="424"/>
    <n v="1"/>
    <x v="124"/>
    <x v="250"/>
    <s v="1622Velasquez Rocio1"/>
    <s v="AD434RP"/>
    <s v="Ford Ka 1.5"/>
    <n v="39078"/>
    <x v="541"/>
    <s v="Service completo. Cambio de aceite y filtros. Control general del vehiculo."/>
    <s v="Cristian"/>
    <s v="Kit de filtros"/>
    <s v="taller"/>
    <n v="19500"/>
    <s v="Service"/>
    <n v="0.25"/>
    <n v="1"/>
    <n v="26000"/>
    <n v="26000"/>
    <n v="1"/>
    <n v="49000"/>
    <n v="49000"/>
    <n v="49000"/>
    <n v="19500"/>
    <n v="23459.439999999999"/>
    <n v="61000"/>
    <n v="49000"/>
    <n v="110000"/>
  </r>
  <r>
    <x v="424"/>
    <n v="2"/>
    <x v="124"/>
    <x v="250"/>
    <s v="1622Velasquez Rocio2"/>
    <m/>
    <m/>
    <m/>
    <x v="4"/>
    <s v="Service completo. Cambio de aceite y filtros. Control general del vehiculo. "/>
    <m/>
    <s v="Aceite motor 5w30"/>
    <s v="Rep serrano"/>
    <n v="3959.44"/>
    <m/>
    <n v="0.54749257142857133"/>
    <n v="4"/>
    <n v="8750"/>
    <n v="35000"/>
    <m/>
    <m/>
    <n v="0"/>
    <n v="49000"/>
    <n v="15837.76"/>
    <n v="0"/>
    <n v="0"/>
    <n v="0"/>
    <n v="0"/>
  </r>
  <r>
    <x v="425"/>
    <n v="1"/>
    <x v="125"/>
    <x v="251"/>
    <s v="1623Romeo Mauricio1"/>
    <s v="JSY556"/>
    <s v="Chevrolet corsa classic"/>
    <n v="84127"/>
    <x v="654"/>
    <s v="Desarmar admision completa. Drenar circuito refrigerante. Sacar multiple de admision. Reemplazar orings del multiple. Rearmar y colocar refrigerante nuevo. Purgado del circuito de refrigeracion. Cambio de amortiguadores delanteros."/>
    <s v="Pablo"/>
    <s v="Abrazadera 32/50 fleje 12"/>
    <s v="taller"/>
    <n v="80"/>
    <s v="Otros"/>
    <n v="0.8"/>
    <n v="1"/>
    <n v="400"/>
    <n v="400"/>
    <n v="1"/>
    <n v="33800"/>
    <n v="33800"/>
    <n v="33800"/>
    <n v="80"/>
    <n v="18680"/>
    <n v="36200"/>
    <n v="33800"/>
    <n v="70000"/>
  </r>
  <r>
    <x v="425"/>
    <n v="2"/>
    <x v="125"/>
    <x v="251"/>
    <s v="1623Romeo Mauricio2"/>
    <m/>
    <m/>
    <m/>
    <x v="4"/>
    <s v="Desarmar admision completa. Drenar circuito refrigerante. Sacar multiple de admision. Reemplazar orings del multiple. Rearmar y colocar refrigerante nuevo. Purgado del circuito de refrigeracion. Cambio de amortiguadores delanteros. "/>
    <m/>
    <s v="Liq refrigerante + agua destilada"/>
    <s v="taller"/>
    <n v="12300"/>
    <m/>
    <n v="0.38500000000000001"/>
    <n v="1"/>
    <n v="20000"/>
    <n v="20000"/>
    <m/>
    <m/>
    <n v="0"/>
    <n v="33800"/>
    <n v="12300"/>
    <n v="0"/>
    <n v="0"/>
    <n v="0"/>
    <n v="0"/>
  </r>
  <r>
    <x v="425"/>
    <n v="3"/>
    <x v="125"/>
    <x v="251"/>
    <s v="1623Romeo Mauricio3"/>
    <m/>
    <m/>
    <m/>
    <x v="4"/>
    <s v="Desarmar admision completa. Drenar circuito refrigerante. Sacar multiple de admision. Reemplazar orings del multiple. Rearmar y colocar refrigerante nuevo. Purgado del circuito de refrigeracion. Cambio de amortiguadores delanteros.  "/>
    <m/>
    <s v="Topes de amortiguador"/>
    <s v="taller"/>
    <n v="6300"/>
    <m/>
    <n v="0.20253164556962025"/>
    <n v="2"/>
    <n v="7900"/>
    <n v="15800"/>
    <m/>
    <m/>
    <n v="0"/>
    <n v="33800"/>
    <n v="12600"/>
    <n v="0"/>
    <n v="0"/>
    <n v="0"/>
    <n v="0"/>
  </r>
  <r>
    <x v="426"/>
    <n v="1"/>
    <x v="125"/>
    <x v="252"/>
    <s v="1624Canepa Carlos1"/>
    <s v="AC843IQ"/>
    <s v="Eco Sport 1.5"/>
    <n v="90025"/>
    <x v="655"/>
    <s v="Service completo. Cambio de aceite y filtros. Control general del vehiculo. Ajuste de freno de mano. Lavado motor."/>
    <s v="Cristian"/>
    <s v="Kit de filtros"/>
    <s v="taller"/>
    <n v="26000"/>
    <s v="Service"/>
    <n v="0.28176795580110497"/>
    <n v="1"/>
    <n v="36200"/>
    <n v="36200"/>
    <n v="1"/>
    <n v="58000"/>
    <n v="58000"/>
    <n v="58000"/>
    <n v="26000"/>
    <n v="29959.439999999999"/>
    <n v="88200"/>
    <n v="58000"/>
    <n v="146200"/>
  </r>
  <r>
    <x v="426"/>
    <n v="2"/>
    <x v="125"/>
    <x v="252"/>
    <s v="1624Canepa Carlos2"/>
    <m/>
    <m/>
    <m/>
    <x v="4"/>
    <s v="Service completo. Cambio de aceite y filtros. Control general del vehiculo. Ajuste de freno de mano. Lavado motor. "/>
    <m/>
    <s v="Aceite motor 5w30 Motorcraft"/>
    <s v="Rep serrano"/>
    <n v="3959.44"/>
    <m/>
    <n v="0.6954276923076923"/>
    <n v="4"/>
    <n v="13000"/>
    <n v="52000"/>
    <m/>
    <m/>
    <n v="0"/>
    <n v="58000"/>
    <n v="15837.76"/>
    <n v="0"/>
    <n v="0"/>
    <n v="0"/>
    <n v="0"/>
  </r>
  <r>
    <x v="427"/>
    <n v="1"/>
    <x v="125"/>
    <x v="52"/>
    <s v="1625Municipalidad Laboulaye1"/>
    <s v="AF234VK"/>
    <s v="Fiat Cronos Seg ciudadana"/>
    <n v="9701"/>
    <x v="656"/>
    <s v="Service completo. Cambio de aceite y filtros. Control general del vehiculo. Rotacion de ruedas. Lavado motor."/>
    <s v="Cristian"/>
    <m/>
    <m/>
    <m/>
    <s v="Service"/>
    <m/>
    <m/>
    <m/>
    <n v="0"/>
    <n v="1"/>
    <n v="58000"/>
    <n v="58000"/>
    <n v="58000"/>
    <n v="0"/>
    <n v="0"/>
    <n v="0"/>
    <n v="58000"/>
    <n v="58000"/>
  </r>
  <r>
    <x v="427"/>
    <n v="2"/>
    <x v="125"/>
    <x v="52"/>
    <s v="1625Municipalidad Laboulaye2"/>
    <m/>
    <m/>
    <m/>
    <x v="4"/>
    <s v="Service completo. Cambio de aceite y filtros. Control general del vehiculo. Rotacion de ruedas. Lavado motor. "/>
    <m/>
    <m/>
    <m/>
    <m/>
    <m/>
    <m/>
    <m/>
    <m/>
    <n v="0"/>
    <m/>
    <m/>
    <n v="0"/>
    <n v="58000"/>
    <n v="0"/>
    <n v="0"/>
    <n v="0"/>
    <n v="0"/>
    <n v="0"/>
  </r>
  <r>
    <x v="428"/>
    <n v="1"/>
    <x v="125"/>
    <x v="253"/>
    <s v="1626Hidalgo Carlos1"/>
    <s v="CUE433"/>
    <s v="Fiat Uno"/>
    <n v="181149"/>
    <x v="561"/>
    <s v="Service. Cambio de aceite y filtros. Control general del vehiculo."/>
    <s v="Emanuel"/>
    <s v="Filtro aceite"/>
    <s v="taller"/>
    <n v="5501.08"/>
    <s v="Service"/>
    <n v="0.23596111111111112"/>
    <n v="1"/>
    <n v="7200"/>
    <n v="7200"/>
    <n v="1"/>
    <n v="15000"/>
    <n v="15000"/>
    <n v="15000"/>
    <n v="5501.08"/>
    <n v="13366.4812"/>
    <n v="36050"/>
    <n v="15000"/>
    <n v="51050"/>
  </r>
  <r>
    <x v="428"/>
    <n v="2"/>
    <x v="125"/>
    <x v="253"/>
    <s v="1626Hidalgo Carlos2"/>
    <m/>
    <m/>
    <m/>
    <x v="4"/>
    <s v="Service. Cambio de aceite y filtros. Control general del vehiculo. "/>
    <m/>
    <s v="Filtro nafta KL239/1"/>
    <s v="taller"/>
    <n v="3635.2512000000006"/>
    <m/>
    <n v="0.13446399999999986"/>
    <n v="1"/>
    <n v="4200"/>
    <n v="4200"/>
    <m/>
    <m/>
    <n v="0"/>
    <n v="15000"/>
    <n v="3635.2512000000006"/>
    <n v="0"/>
    <n v="0"/>
    <n v="0"/>
    <n v="0"/>
  </r>
  <r>
    <x v="428"/>
    <n v="3"/>
    <x v="125"/>
    <x v="253"/>
    <s v="1626Hidalgo Carlos3"/>
    <m/>
    <m/>
    <m/>
    <x v="4"/>
    <s v="Service. Cambio de aceite y filtros. Control general del vehiculo.  "/>
    <m/>
    <s v="Aceite motor 15w40"/>
    <s v="taller"/>
    <n v="1921.12"/>
    <m/>
    <n v="0.61189494949494949"/>
    <n v="3"/>
    <n v="4950"/>
    <n v="14850"/>
    <m/>
    <m/>
    <n v="0"/>
    <n v="15000"/>
    <n v="5763.36"/>
    <n v="0"/>
    <n v="0"/>
    <n v="0"/>
    <n v="0"/>
  </r>
  <r>
    <x v="428"/>
    <n v="4"/>
    <x v="125"/>
    <x v="253"/>
    <s v="1626Hidalgo Carlos4"/>
    <m/>
    <m/>
    <m/>
    <x v="4"/>
    <s v="Service. Cambio de aceite y filtros. Control general del vehiculo.   "/>
    <m/>
    <s v="Aceite caja de velocidad"/>
    <s v="taller"/>
    <n v="2309.0300000000002"/>
    <m/>
    <n v="0.76438469387755092"/>
    <n v="1"/>
    <n v="9800"/>
    <n v="9800"/>
    <m/>
    <m/>
    <n v="0"/>
    <n v="15000"/>
    <n v="2309.0300000000002"/>
    <n v="0"/>
    <n v="0"/>
    <n v="0"/>
    <n v="0"/>
  </r>
  <r>
    <x v="429"/>
    <n v="1"/>
    <x v="125"/>
    <x v="1"/>
    <s v="1627Transporte Palloni1"/>
    <s v="AE993CF"/>
    <s v="Fiat Fiorino"/>
    <n v="258105"/>
    <x v="657"/>
    <s v="Service. Cambio de aceite y filtros. Control general del vehiculo. Control perdidas de agua. Control de pastillas de freno. Control tren delantero. Desarmar distribucion completa. Cambiar kit, bomba de agua, correa poly v, liquido refrigerante. Purgado circuito de refrigeracion. Puesta a punto. Armado total"/>
    <s v="Pablo"/>
    <m/>
    <m/>
    <m/>
    <s v="Service"/>
    <m/>
    <m/>
    <m/>
    <n v="0"/>
    <n v="1"/>
    <n v="50000"/>
    <n v="50000"/>
    <n v="50000"/>
    <n v="0"/>
    <n v="0"/>
    <n v="0"/>
    <n v="50000"/>
    <n v="50000"/>
  </r>
  <r>
    <x v="429"/>
    <n v="2"/>
    <x v="125"/>
    <x v="1"/>
    <s v="1627Transporte Palloni2"/>
    <m/>
    <m/>
    <m/>
    <x v="4"/>
    <s v="Service. Cambio de aceite y filtros. Control general del vehiculo. Control perdidas de agua. Control de pastillas de freno. Control tren delantero. Desarmar distribucion completa. Cambiar kit, bomba de agua, correa poly v, liquido refrigerante. Purgado circuito de refrigeracion. Puesta a punto. Armado total "/>
    <m/>
    <m/>
    <m/>
    <m/>
    <m/>
    <m/>
    <m/>
    <m/>
    <n v="0"/>
    <m/>
    <m/>
    <n v="0"/>
    <n v="50000"/>
    <n v="0"/>
    <n v="0"/>
    <n v="0"/>
    <n v="0"/>
    <n v="0"/>
  </r>
  <r>
    <x v="430"/>
    <n v="1"/>
    <x v="125"/>
    <x v="52"/>
    <s v="1628Municipalidad Laboulaye1"/>
    <m/>
    <s v="Fiat Uno Maestranza"/>
    <m/>
    <x v="658"/>
    <s v="Sacar caja de velocidad, placa disco, crapodina de embrague. Control reten de bancada. Limpieza. Armado total con kit de embrague nuevo. Cambiar ambos fuelles lado caja. Completar nivel de aceite en caja de velocidad. Cambiar bujes y soportes de bujes de barra estabilizadora"/>
    <s v="Emanuel"/>
    <m/>
    <m/>
    <m/>
    <s v="Otros"/>
    <m/>
    <m/>
    <m/>
    <n v="0"/>
    <n v="1"/>
    <n v="65000"/>
    <n v="65000"/>
    <n v="65000"/>
    <n v="0"/>
    <n v="0"/>
    <n v="0"/>
    <n v="65000"/>
    <n v="65000"/>
  </r>
  <r>
    <x v="430"/>
    <n v="2"/>
    <x v="125"/>
    <x v="52"/>
    <s v="1628Municipalidad Laboulaye2"/>
    <m/>
    <m/>
    <m/>
    <x v="4"/>
    <s v="Sacar caja de velocidad, placa disco, crapodina de embrague. Control reten de bancada. Limpieza. Armado total con kit de embrague nuevo. Cambiar ambos fuelles lado caja. Completar nivel de aceite en caja de velocidad. Cambiar bujes y soportes de bujes de barra estabilizadora "/>
    <m/>
    <m/>
    <m/>
    <m/>
    <m/>
    <m/>
    <m/>
    <m/>
    <n v="0"/>
    <m/>
    <m/>
    <n v="0"/>
    <n v="65000"/>
    <n v="0"/>
    <n v="0"/>
    <n v="0"/>
    <n v="0"/>
    <n v="0"/>
  </r>
  <r>
    <x v="431"/>
    <n v="1"/>
    <x v="125"/>
    <x v="52"/>
    <s v="1629Municipalidad Laboulaye1"/>
    <s v="AF234VJ"/>
    <s v="Fiat Cronos Seg ciudadana"/>
    <n v="6299"/>
    <x v="659"/>
    <s v="Service completo. Cambio de aceite y filtros. Control general del vehiculo. FAROL TRASERO LADO CAPOT ROTO"/>
    <s v="Emanuel"/>
    <m/>
    <m/>
    <m/>
    <s v="Service"/>
    <m/>
    <m/>
    <m/>
    <n v="0"/>
    <n v="1"/>
    <n v="58000"/>
    <n v="58000"/>
    <n v="58000"/>
    <n v="0"/>
    <n v="0"/>
    <n v="0"/>
    <n v="58000"/>
    <n v="58000"/>
  </r>
  <r>
    <x v="431"/>
    <n v="2"/>
    <x v="125"/>
    <x v="52"/>
    <s v="1629Municipalidad Laboulaye2"/>
    <m/>
    <m/>
    <m/>
    <x v="4"/>
    <s v="Service completo. Cambio de aceite y filtros. Control general del vehiculo. FAROL TRASERO LADO CAPOT ROTO "/>
    <m/>
    <m/>
    <m/>
    <m/>
    <m/>
    <m/>
    <m/>
    <m/>
    <n v="0"/>
    <m/>
    <m/>
    <n v="0"/>
    <n v="58000"/>
    <n v="0"/>
    <n v="0"/>
    <n v="0"/>
    <n v="0"/>
    <n v="0"/>
  </r>
  <r>
    <x v="432"/>
    <n v="1"/>
    <x v="126"/>
    <x v="254"/>
    <s v="1630Razzini Carolina1"/>
    <s v="MBB833"/>
    <s v="Citroen C3 Cross"/>
    <n v="70866"/>
    <x v="660"/>
    <s v="Control tren delantero. Cambio bieleta de barra estabilizadora lado derecho."/>
    <s v="Cristian"/>
    <s v="Bieleta de b/estab derecha "/>
    <s v="taller"/>
    <n v="12500"/>
    <s v="Otros"/>
    <n v="0.21875"/>
    <n v="1"/>
    <n v="16000"/>
    <n v="16000"/>
    <n v="1"/>
    <n v="15000"/>
    <n v="15000"/>
    <n v="15000"/>
    <n v="12500"/>
    <n v="12500"/>
    <n v="16000"/>
    <n v="15000"/>
    <n v="31000"/>
  </r>
  <r>
    <x v="432"/>
    <n v="2"/>
    <x v="126"/>
    <x v="254"/>
    <s v="1630Razzini Carolina2"/>
    <m/>
    <m/>
    <m/>
    <x v="4"/>
    <s v="Control tren delantero. Cambio bieleta de barra estabilizadora lado derecho. "/>
    <m/>
    <m/>
    <m/>
    <m/>
    <m/>
    <m/>
    <m/>
    <m/>
    <n v="0"/>
    <m/>
    <m/>
    <n v="0"/>
    <n v="15000"/>
    <n v="0"/>
    <n v="0"/>
    <n v="0"/>
    <n v="0"/>
    <n v="0"/>
  </r>
  <r>
    <x v="433"/>
    <n v="1"/>
    <x v="126"/>
    <x v="255"/>
    <s v="1631Cuevas Emanuel1"/>
    <s v="NQI279"/>
    <s v="Logan"/>
    <n v="86675"/>
    <x v="541"/>
    <s v="Service completo. Cambio de aceite y filtros. Control general del vehiculo."/>
    <s v="Emanuel"/>
    <s v="Kit de filtros"/>
    <s v="taller"/>
    <n v="20400"/>
    <s v="Service"/>
    <n v="0.23880597014925373"/>
    <n v="1"/>
    <n v="26800"/>
    <n v="26800"/>
    <n v="1"/>
    <n v="58000"/>
    <n v="58000"/>
    <n v="58000"/>
    <n v="20400"/>
    <n v="22887.010000000002"/>
    <n v="51550"/>
    <n v="58000"/>
    <n v="109550"/>
  </r>
  <r>
    <x v="433"/>
    <n v="2"/>
    <x v="126"/>
    <x v="255"/>
    <s v="1631Cuevas Emanuel2"/>
    <m/>
    <m/>
    <m/>
    <x v="4"/>
    <s v="Service completo. Cambio de aceite y filtros. Control general del vehiculo. "/>
    <m/>
    <s v="Aceite motor 10w40"/>
    <s v="taller"/>
    <n v="2487.0100000000002"/>
    <m/>
    <n v="0.49757373737373733"/>
    <n v="5"/>
    <n v="4950"/>
    <n v="24750"/>
    <m/>
    <m/>
    <n v="0"/>
    <n v="58000"/>
    <n v="12435.050000000001"/>
    <n v="0"/>
    <n v="0"/>
    <n v="0"/>
    <n v="0"/>
  </r>
  <r>
    <x v="434"/>
    <n v="1"/>
    <x v="126"/>
    <x v="239"/>
    <s v="1632Largayoli Jorge1"/>
    <s v="PPS071"/>
    <s v="Chevrolet Tracker"/>
    <n v="110100"/>
    <x v="661"/>
    <s v="Auxilio mecanico. Anular refrigeracion de cuerpo mariposa con una manguera directa de termostato a deposito. Completar liquido refrigerante. Purgar circuito de refrigeracion. Sacar tapa de valvulas y reemplazar valvula PCV. Rearmado total."/>
    <s v="Pablo"/>
    <s v="Manguera Yaco 1867-1"/>
    <s v="Aldo repuestos"/>
    <n v="10500"/>
    <s v="Otros"/>
    <n v="0.22222222222222221"/>
    <n v="1"/>
    <n v="13500"/>
    <n v="13500"/>
    <n v="1"/>
    <n v="30000"/>
    <n v="30000"/>
    <n v="30000"/>
    <n v="10500"/>
    <n v="15637.62"/>
    <n v="27275"/>
    <n v="30000"/>
    <n v="57275"/>
  </r>
  <r>
    <x v="434"/>
    <n v="2"/>
    <x v="126"/>
    <x v="239"/>
    <s v="1632Largayoli Jorge2"/>
    <m/>
    <m/>
    <m/>
    <x v="4"/>
    <s v="Auxilio mecanico. Anular refrigeracion de cuerpo mariposa con una manguera directa de termostato a deposito. Completar liquido refrigerante. Purgar circuito de refrigeracion. Sacar tapa de valvulas y reemplazar valvula PCV. Rearmado total. "/>
    <m/>
    <s v="Agua destilada"/>
    <s v="taller"/>
    <n v="728.18"/>
    <m/>
    <n v="0.54488750000000008"/>
    <n v="5"/>
    <n v="1600"/>
    <n v="8000"/>
    <m/>
    <m/>
    <n v="0"/>
    <n v="30000"/>
    <n v="3640.8999999999996"/>
    <n v="0"/>
    <n v="0"/>
    <n v="0"/>
    <n v="0"/>
  </r>
  <r>
    <x v="434"/>
    <n v="3"/>
    <x v="126"/>
    <x v="239"/>
    <s v="1632Largayoli Jorge3"/>
    <m/>
    <m/>
    <m/>
    <x v="4"/>
    <s v="Auxilio mecanico. Anular refrigeracion de cuerpo mariposa con una manguera directa de termostato a deposito. Completar liquido refrigerante. Purgar circuito de refrigeracion. Sacar tapa de valvulas y reemplazar valvula PCV. Rearmado total.  "/>
    <m/>
    <s v="Abrazadera Wurth"/>
    <s v="taller"/>
    <n v="300"/>
    <m/>
    <n v="0.625"/>
    <n v="1"/>
    <n v="800"/>
    <n v="800"/>
    <m/>
    <m/>
    <n v="0"/>
    <n v="30000"/>
    <n v="300"/>
    <n v="0"/>
    <n v="0"/>
    <n v="0"/>
    <n v="0"/>
  </r>
  <r>
    <x v="434"/>
    <n v="4"/>
    <x v="126"/>
    <x v="239"/>
    <s v="1632Largayoli Jorge4"/>
    <m/>
    <m/>
    <m/>
    <x v="4"/>
    <s v="Auxilio mecanico. Anular refrigeracion de cuerpo mariposa con una manguera directa de termostato a deposito. Completar liquido refrigerante. Purgar circuito de refrigeracion. Sacar tapa de valvulas y reemplazar valvula PCV. Rearmado total.   "/>
    <m/>
    <s v="Abrazadera perfecto"/>
    <s v="taller"/>
    <n v="150"/>
    <m/>
    <n v="0.75"/>
    <n v="1"/>
    <n v="600"/>
    <n v="600"/>
    <m/>
    <m/>
    <n v="0"/>
    <n v="30000"/>
    <n v="150"/>
    <n v="0"/>
    <n v="0"/>
    <n v="0"/>
    <n v="0"/>
  </r>
  <r>
    <x v="434"/>
    <n v="5"/>
    <x v="126"/>
    <x v="239"/>
    <s v="1632Largayoli Jorge5"/>
    <m/>
    <m/>
    <m/>
    <x v="4"/>
    <s v="Auxilio mecanico. Anular refrigeracion de cuerpo mariposa con una manguera directa de termostato a deposito. Completar liquido refrigerante. Purgar circuito de refrigeracion. Sacar tapa de valvulas y reemplazar valvula PCV. Rearmado total.    "/>
    <m/>
    <s v="Aceite motor 5w30"/>
    <s v="taller"/>
    <n v="3959.44"/>
    <m/>
    <n v="0.54749257142857133"/>
    <n v="0.5"/>
    <n v="8750"/>
    <n v="4375"/>
    <m/>
    <m/>
    <n v="0"/>
    <n v="30000"/>
    <n v="1979.72"/>
    <n v="0"/>
    <n v="0"/>
    <n v="0"/>
    <n v="0"/>
  </r>
  <r>
    <x v="435"/>
    <n v="1"/>
    <x v="126"/>
    <x v="148"/>
    <s v="1633Gomez Alejandro1"/>
    <s v="FER921"/>
    <s v="Peugeot 206"/>
    <m/>
    <x v="611"/>
    <s v="Cambiar bolillero de polea de aire acondicionado. Reparar cable selector de cambios. "/>
    <s v="Emanuel"/>
    <s v="Bolillero NSK"/>
    <s v="Rep serrano"/>
    <n v="11800"/>
    <s v="Otros"/>
    <n v="0.21333333333333335"/>
    <n v="1"/>
    <n v="15000"/>
    <n v="15000"/>
    <m/>
    <m/>
    <n v="0"/>
    <n v="0"/>
    <n v="11800"/>
    <n v="11800"/>
    <n v="15000"/>
    <n v="0"/>
    <n v="15000"/>
  </r>
  <r>
    <x v="435"/>
    <n v="2"/>
    <x v="126"/>
    <x v="148"/>
    <s v="1633Gomez Alejandro2"/>
    <m/>
    <m/>
    <m/>
    <x v="4"/>
    <s v="Cambiar bolillero de polea de aire acondicionado. Reparar cable selector de cambios.  "/>
    <m/>
    <m/>
    <m/>
    <m/>
    <m/>
    <m/>
    <m/>
    <m/>
    <n v="0"/>
    <m/>
    <m/>
    <n v="0"/>
    <n v="0"/>
    <n v="0"/>
    <n v="0"/>
    <n v="0"/>
    <n v="0"/>
    <n v="0"/>
  </r>
  <r>
    <x v="436"/>
    <n v="1"/>
    <x v="126"/>
    <x v="256"/>
    <s v="1634Schefer Holly1"/>
    <s v="GID723"/>
    <s v="Ford Ka"/>
    <n v="134200"/>
    <x v="662"/>
    <s v="Cambiar cable de acelerador."/>
    <s v="Pablo"/>
    <s v="Cable de acelerador"/>
    <s v="ferrando"/>
    <n v="7600"/>
    <s v="Otros"/>
    <n v="0.20833333333333334"/>
    <n v="1"/>
    <n v="9600"/>
    <n v="9600"/>
    <n v="1"/>
    <n v="10000"/>
    <n v="10000"/>
    <n v="10000"/>
    <n v="7600"/>
    <n v="7600"/>
    <n v="9600"/>
    <n v="10000"/>
    <n v="19600"/>
  </r>
  <r>
    <x v="436"/>
    <n v="2"/>
    <x v="126"/>
    <x v="256"/>
    <s v="1634Schefer Holly2"/>
    <m/>
    <m/>
    <m/>
    <x v="4"/>
    <s v="Cambiar cable de acelerador. "/>
    <m/>
    <m/>
    <m/>
    <m/>
    <m/>
    <m/>
    <m/>
    <m/>
    <n v="0"/>
    <m/>
    <m/>
    <n v="0"/>
    <n v="10000"/>
    <n v="0"/>
    <n v="0"/>
    <n v="0"/>
    <n v="0"/>
    <n v="0"/>
  </r>
  <r>
    <x v="437"/>
    <n v="1"/>
    <x v="126"/>
    <x v="160"/>
    <s v="1635Birche Ariel1"/>
    <s v="AD027NW"/>
    <s v="VW Gol Trend"/>
    <n v="71704"/>
    <x v="663"/>
    <s v="Escaneo DTC'S. Cambiar bobina, cables y bujias. Borrar DTC'S."/>
    <s v="Pablo"/>
    <s v="Bobina NGK"/>
    <s v="barotto"/>
    <n v="57600"/>
    <s v="Otros"/>
    <n v="0.2"/>
    <n v="1"/>
    <n v="72000"/>
    <n v="72000"/>
    <n v="1"/>
    <m/>
    <n v="0"/>
    <n v="0"/>
    <n v="57600"/>
    <n v="130320"/>
    <n v="188200"/>
    <n v="0"/>
    <n v="188200"/>
  </r>
  <r>
    <x v="437"/>
    <n v="2"/>
    <x v="126"/>
    <x v="160"/>
    <s v="1635Birche Ariel2"/>
    <m/>
    <m/>
    <m/>
    <x v="4"/>
    <s v="Escaneo DTC'S. Cambiar bobina, cables y bujias. Borrar DTC'S. "/>
    <m/>
    <s v="Juego de cables de bujias Mahle"/>
    <s v="taller"/>
    <n v="62100"/>
    <m/>
    <n v="0.1"/>
    <n v="1"/>
    <n v="69000"/>
    <n v="69000"/>
    <m/>
    <m/>
    <n v="0"/>
    <n v="0"/>
    <n v="62100"/>
    <n v="0"/>
    <n v="0"/>
    <n v="0"/>
    <n v="0"/>
  </r>
  <r>
    <x v="437"/>
    <n v="3"/>
    <x v="126"/>
    <x v="160"/>
    <s v="1635Birche Ariel3"/>
    <m/>
    <m/>
    <m/>
    <x v="4"/>
    <s v="Escaneo DTC'S. Cambiar bobina, cables y bujias. Borrar DTC'S.  "/>
    <m/>
    <s v="Bujias Bosch"/>
    <s v="taller"/>
    <n v="10620"/>
    <m/>
    <n v="0.1"/>
    <n v="4"/>
    <n v="11800"/>
    <n v="47200"/>
    <m/>
    <m/>
    <n v="0"/>
    <n v="0"/>
    <n v="42480"/>
    <n v="0"/>
    <n v="0"/>
    <n v="0"/>
    <n v="0"/>
  </r>
  <r>
    <x v="437"/>
    <n v="4"/>
    <x v="126"/>
    <x v="160"/>
    <s v="1635Birche Ariel4"/>
    <m/>
    <m/>
    <m/>
    <x v="4"/>
    <s v="Escaneo DTC'S. Cambiar bobina, cables y bujias. Borrar DTC'S.   "/>
    <m/>
    <m/>
    <m/>
    <m/>
    <m/>
    <m/>
    <m/>
    <m/>
    <n v="0"/>
    <m/>
    <m/>
    <n v="0"/>
    <n v="0"/>
    <n v="0"/>
    <n v="0"/>
    <n v="0"/>
    <n v="0"/>
    <n v="0"/>
  </r>
  <r>
    <x v="438"/>
    <n v="1"/>
    <x v="126"/>
    <x v="257"/>
    <s v="1636Rodetti Walter1"/>
    <s v="MWM301"/>
    <s v="Audi A5 TFSI"/>
    <n v="131576"/>
    <x v="113"/>
    <s v="Cambio de aceite y filtros."/>
    <s v="Emanuel"/>
    <s v="Aceite motor 5w30Castrol Edge"/>
    <s v="taller"/>
    <m/>
    <s v="Service"/>
    <m/>
    <m/>
    <m/>
    <n v="0"/>
    <m/>
    <m/>
    <n v="0"/>
    <n v="0"/>
    <n v="0"/>
    <n v="0"/>
    <n v="0"/>
    <n v="0"/>
    <n v="0"/>
  </r>
  <r>
    <x v="438"/>
    <n v="2"/>
    <x v="126"/>
    <x v="257"/>
    <s v="1636Rodetti Walter2"/>
    <m/>
    <m/>
    <m/>
    <x v="4"/>
    <s v="Cambio de aceite y filtros. "/>
    <m/>
    <m/>
    <m/>
    <m/>
    <m/>
    <m/>
    <m/>
    <m/>
    <n v="0"/>
    <m/>
    <m/>
    <n v="0"/>
    <n v="0"/>
    <n v="0"/>
    <n v="0"/>
    <n v="0"/>
    <n v="0"/>
    <n v="0"/>
  </r>
  <r>
    <x v="439"/>
    <n v="1"/>
    <x v="126"/>
    <x v="258"/>
    <s v="1637Constructora Guiar1"/>
    <s v="OKA658"/>
    <s v="Renault Kangoo"/>
    <m/>
    <x v="664"/>
    <s v="Desarmar distribucion completa. Puesta a punto con herramientas. Probar marcha. El vehiculo no tiene compresion."/>
    <s v="Cristian"/>
    <m/>
    <m/>
    <m/>
    <s v="Distribución"/>
    <m/>
    <m/>
    <m/>
    <n v="0"/>
    <n v="1"/>
    <n v="25000"/>
    <n v="25000"/>
    <n v="25000"/>
    <n v="0"/>
    <n v="0"/>
    <n v="0"/>
    <n v="25000"/>
    <n v="25000"/>
  </r>
  <r>
    <x v="439"/>
    <n v="2"/>
    <x v="126"/>
    <x v="258"/>
    <s v="1637Constructora Guiar2"/>
    <m/>
    <m/>
    <m/>
    <x v="4"/>
    <s v="Desarmar distribucion completa. Puesta a punto con herramientas. Probar marcha. El vehiculo no tiene compresion. "/>
    <m/>
    <m/>
    <m/>
    <m/>
    <m/>
    <m/>
    <m/>
    <m/>
    <n v="0"/>
    <m/>
    <m/>
    <n v="0"/>
    <n v="25000"/>
    <n v="0"/>
    <n v="0"/>
    <n v="0"/>
    <n v="0"/>
    <n v="0"/>
  </r>
  <r>
    <x v="440"/>
    <n v="1"/>
    <x v="127"/>
    <x v="259"/>
    <s v="1638Vollertsen Quique1"/>
    <s v="AE259AS"/>
    <s v="Peugeot 3008"/>
    <n v="30542"/>
    <x v="541"/>
    <s v="Service completo. Cambio de aceite y filtros. Control general del vehiculo."/>
    <s v="Emanuel"/>
    <s v="Filtro de aire Original"/>
    <m/>
    <n v="6279.24"/>
    <s v="Service"/>
    <n v="0.72092266666666671"/>
    <n v="1"/>
    <n v="22500"/>
    <n v="22500"/>
    <n v="1"/>
    <n v="58500"/>
    <n v="58500"/>
    <n v="58500"/>
    <n v="6279.24"/>
    <n v="28327.673999999999"/>
    <n v="161500.04"/>
    <n v="58500"/>
    <n v="220000.04"/>
  </r>
  <r>
    <x v="440"/>
    <n v="2"/>
    <x v="127"/>
    <x v="259"/>
    <s v="1638Vollertsen Quique2"/>
    <m/>
    <m/>
    <m/>
    <x v="4"/>
    <s v="Service completo. Cambio de aceite y filtros. Control general del vehiculo. "/>
    <m/>
    <s v="Aceite motor 5w30 castrol Edge"/>
    <s v="taller"/>
    <n v="4355.384"/>
    <m/>
    <n v="0.65779145269059847"/>
    <n v="5.5"/>
    <n v="12727.28"/>
    <n v="70000.040000000008"/>
    <m/>
    <m/>
    <n v="0"/>
    <n v="58500"/>
    <n v="23954.612000000001"/>
    <n v="0"/>
    <n v="0"/>
    <n v="0"/>
    <n v="0"/>
  </r>
  <r>
    <x v="440"/>
    <n v="3"/>
    <x v="127"/>
    <x v="259"/>
    <s v="1638Vollertsen Quique3"/>
    <m/>
    <m/>
    <m/>
    <x v="4"/>
    <s v="Service completo. Cambio de aceite y filtros. Control general del vehiculo.  "/>
    <m/>
    <s v="Filtro habitaculo Original"/>
    <m/>
    <n v="4575.3900000000003"/>
    <m/>
    <n v="0.7920277272727273"/>
    <n v="1"/>
    <n v="22000"/>
    <n v="22000"/>
    <m/>
    <m/>
    <n v="0"/>
    <n v="58500"/>
    <n v="4575.3900000000003"/>
    <n v="0"/>
    <n v="0"/>
    <n v="0"/>
    <n v="0"/>
  </r>
  <r>
    <x v="440"/>
    <n v="4"/>
    <x v="127"/>
    <x v="259"/>
    <s v="1638Vollertsen Quique4"/>
    <m/>
    <m/>
    <m/>
    <x v="4"/>
    <s v="Service completo. Cambio de aceite y filtros. Control general del vehiculo.   "/>
    <m/>
    <s v="Filtro combustible Original"/>
    <m/>
    <n v="7616.58"/>
    <m/>
    <n v="0.73735931034482749"/>
    <n v="1"/>
    <n v="29000"/>
    <n v="29000"/>
    <m/>
    <m/>
    <n v="0"/>
    <n v="58500"/>
    <n v="7616.58"/>
    <n v="0"/>
    <n v="0"/>
    <n v="0"/>
    <n v="0"/>
  </r>
  <r>
    <x v="440"/>
    <n v="5"/>
    <x v="127"/>
    <x v="259"/>
    <s v="1638Vollertsen Quique5"/>
    <m/>
    <m/>
    <m/>
    <x v="4"/>
    <s v="Service completo. Cambio de aceite y filtros. Control general del vehiculo.    "/>
    <m/>
    <s v="Filtro aceite Original"/>
    <m/>
    <n v="5501.08"/>
    <m/>
    <n v="0.69438444444444447"/>
    <n v="1"/>
    <n v="18000"/>
    <n v="18000"/>
    <m/>
    <m/>
    <n v="0"/>
    <n v="58500"/>
    <n v="5501.08"/>
    <n v="0"/>
    <n v="0"/>
    <n v="0"/>
    <n v="0"/>
  </r>
  <r>
    <x v="441"/>
    <n v="1"/>
    <x v="127"/>
    <x v="1"/>
    <s v="1639Transporte Palloni1"/>
    <s v="AB127DU"/>
    <s v="Renault Kangoo"/>
    <n v="591741"/>
    <x v="665"/>
    <s v="Cambio de aceite y filtro de aceite y aire."/>
    <s v="Pablo"/>
    <m/>
    <m/>
    <m/>
    <s v="Service"/>
    <m/>
    <m/>
    <m/>
    <n v="0"/>
    <n v="1"/>
    <n v="8000"/>
    <n v="8000"/>
    <n v="8000"/>
    <n v="0"/>
    <n v="0"/>
    <n v="0"/>
    <n v="8000"/>
    <n v="8000"/>
  </r>
  <r>
    <x v="441"/>
    <n v="2"/>
    <x v="127"/>
    <x v="1"/>
    <s v="1639Transporte Palloni2"/>
    <m/>
    <m/>
    <m/>
    <x v="4"/>
    <s v="Cambio de aceite y filtro de aceite y aire. "/>
    <m/>
    <m/>
    <m/>
    <m/>
    <m/>
    <m/>
    <m/>
    <m/>
    <n v="0"/>
    <m/>
    <m/>
    <n v="0"/>
    <n v="8000"/>
    <e v="#REF!"/>
    <n v="0"/>
    <n v="0"/>
    <n v="0"/>
    <n v="0"/>
  </r>
  <r>
    <x v="441"/>
    <n v="3"/>
    <x v="127"/>
    <x v="1"/>
    <s v="1639Transporte Palloni3"/>
    <m/>
    <m/>
    <m/>
    <x v="4"/>
    <s v="Cambio de aceite y filtro de aceite y aire.  "/>
    <m/>
    <m/>
    <m/>
    <m/>
    <m/>
    <m/>
    <m/>
    <m/>
    <n v="0"/>
    <m/>
    <m/>
    <n v="0"/>
    <n v="8000"/>
    <n v="0"/>
    <n v="0"/>
    <n v="0"/>
    <n v="0"/>
    <n v="0"/>
  </r>
  <r>
    <x v="442"/>
    <n v="1"/>
    <x v="127"/>
    <x v="1"/>
    <s v="1640Transporte Palloni1"/>
    <s v="AE613XW"/>
    <s v="Fiat Fiorino"/>
    <n v="434510"/>
    <x v="666"/>
    <s v="Cambio de aceite y filtro de aceite. Cambio de bujias y cables de bujias. Sacar soporte de motor. Colocar entrerrosca en tapa de cilindros. Armado total."/>
    <s v="Cristian"/>
    <m/>
    <m/>
    <m/>
    <s v="Service"/>
    <m/>
    <m/>
    <m/>
    <n v="0"/>
    <n v="1"/>
    <n v="30000"/>
    <n v="30000"/>
    <n v="30000"/>
    <n v="0"/>
    <n v="0"/>
    <n v="0"/>
    <n v="30000"/>
    <n v="30000"/>
  </r>
  <r>
    <x v="442"/>
    <n v="2"/>
    <x v="127"/>
    <x v="1"/>
    <s v="1640Transporte Palloni2"/>
    <m/>
    <m/>
    <m/>
    <x v="4"/>
    <s v="Cambio de aceite y filtro de aceite. Cambio de bujias y cables de bujias. Sacar soporte de motor. Colocar entrerrosca en tapa de cilindros. Armado total. "/>
    <m/>
    <m/>
    <m/>
    <m/>
    <m/>
    <m/>
    <m/>
    <m/>
    <n v="0"/>
    <m/>
    <m/>
    <n v="0"/>
    <n v="30000"/>
    <n v="0"/>
    <n v="0"/>
    <n v="0"/>
    <n v="0"/>
    <n v="0"/>
  </r>
  <r>
    <x v="443"/>
    <n v="1"/>
    <x v="127"/>
    <x v="260"/>
    <s v="1641Balestrelli Horacio1"/>
    <s v="OAL860"/>
    <s v="Toyota Etios"/>
    <n v="95642"/>
    <x v="667"/>
    <s v="Cambio de amortiguadores delanteros. Regular convergencia."/>
    <s v="Emanuel"/>
    <s v="Amortiguadores corven"/>
    <s v="TDI"/>
    <n v="52668"/>
    <s v="Otros"/>
    <n v="0.16"/>
    <n v="2"/>
    <n v="62700"/>
    <n v="125400"/>
    <n v="1"/>
    <n v="10000"/>
    <n v="10000"/>
    <n v="10000"/>
    <n v="105336"/>
    <n v="52668"/>
    <n v="125400"/>
    <n v="10000"/>
    <n v="135400"/>
  </r>
  <r>
    <x v="443"/>
    <n v="2"/>
    <x v="127"/>
    <x v="260"/>
    <s v="1641Balestrelli Horacio2"/>
    <m/>
    <m/>
    <m/>
    <x v="4"/>
    <s v="Cambio de amortiguadores delanteros. Regular convergencia. "/>
    <m/>
    <m/>
    <m/>
    <m/>
    <m/>
    <m/>
    <m/>
    <m/>
    <n v="0"/>
    <m/>
    <m/>
    <n v="0"/>
    <n v="10000"/>
    <n v="0"/>
    <n v="0"/>
    <n v="0"/>
    <n v="0"/>
    <n v="0"/>
  </r>
  <r>
    <x v="444"/>
    <n v="1"/>
    <x v="128"/>
    <x v="261"/>
    <s v="1642Pico Gabriel1"/>
    <s v="NPQ924"/>
    <s v="VW Fox"/>
    <n v="55753"/>
    <x v="668"/>
    <s v="Service completo. Cambio de aceite y filtros. Control general del vehiculo. Cambio de pastillas de freno."/>
    <s v="Emanuel"/>
    <s v="Kit de filtros"/>
    <s v="taller"/>
    <n v="13000"/>
    <s v="Service"/>
    <n v="0.27777777777777779"/>
    <n v="1"/>
    <n v="18000"/>
    <n v="18000"/>
    <m/>
    <m/>
    <n v="0"/>
    <n v="0"/>
    <n v="13000"/>
    <n v="33735.710999999996"/>
    <n v="51520"/>
    <n v="0"/>
    <n v="51520"/>
  </r>
  <r>
    <x v="444"/>
    <n v="2"/>
    <x v="128"/>
    <x v="261"/>
    <s v="1642Pico Gabriel2"/>
    <m/>
    <m/>
    <m/>
    <x v="4"/>
    <s v="Service completo. Cambio de aceite y filtros. Control general del vehiculo. Cambio de pastillas de freno. "/>
    <m/>
    <s v="Aceite motor 10w40"/>
    <s v="taller"/>
    <n v="2735.7110000000002"/>
    <m/>
    <n v="-0.10310927419354848"/>
    <n v="4"/>
    <n v="2480"/>
    <n v="9920"/>
    <m/>
    <m/>
    <n v="0"/>
    <n v="0"/>
    <n v="10942.844000000001"/>
    <n v="0"/>
    <n v="0"/>
    <n v="0"/>
    <n v="0"/>
  </r>
  <r>
    <x v="444"/>
    <n v="3"/>
    <x v="128"/>
    <x v="261"/>
    <s v="1642Pico Gabriel3"/>
    <m/>
    <m/>
    <m/>
    <x v="4"/>
    <s v="Service completo. Cambio de aceite y filtros. Control general del vehiculo. Cambio de pastillas de freno.  "/>
    <m/>
    <s v="Pastillas de freno"/>
    <s v="taller"/>
    <n v="18000"/>
    <m/>
    <n v="0.23728813559322035"/>
    <n v="1"/>
    <n v="23600"/>
    <n v="23600"/>
    <m/>
    <m/>
    <n v="0"/>
    <n v="0"/>
    <n v="18000"/>
    <n v="0"/>
    <n v="0"/>
    <n v="0"/>
    <n v="0"/>
  </r>
  <r>
    <x v="445"/>
    <n v="1"/>
    <x v="128"/>
    <x v="262"/>
    <s v="1643Gallo Pepe1"/>
    <s v="AB229DZ"/>
    <s v="Chevrolet Cruze"/>
    <n v="121834"/>
    <x v="668"/>
    <s v="Service completo. Cambio de aceite y filtros. Control general del vehiculo. Cambio de pastillas de freno."/>
    <s v="Cristian"/>
    <s v="Kit de filtros mahle"/>
    <s v="taller"/>
    <n v="43400"/>
    <s v="Service"/>
    <n v="0.25172413793103449"/>
    <n v="1"/>
    <n v="58000"/>
    <n v="58000"/>
    <n v="1"/>
    <n v="71000"/>
    <n v="71000"/>
    <n v="71000"/>
    <n v="43400"/>
    <n v="83755.383999999991"/>
    <n v="154187.5"/>
    <n v="71000"/>
    <n v="225187.5"/>
  </r>
  <r>
    <x v="445"/>
    <n v="2"/>
    <x v="128"/>
    <x v="262"/>
    <s v="1643Gallo Pepe2"/>
    <m/>
    <m/>
    <m/>
    <x v="4"/>
    <s v="Service completo. Cambio de aceite y filtros. Control general del vehiculo. Cambio de pastillas de freno. "/>
    <m/>
    <s v="Aceite motor 5w30"/>
    <s v="taller"/>
    <n v="4355.384"/>
    <m/>
    <n v="0.61710909890109888"/>
    <n v="4.5"/>
    <n v="11375"/>
    <n v="51187.5"/>
    <m/>
    <m/>
    <n v="0"/>
    <n v="71000"/>
    <n v="19599.227999999999"/>
    <n v="0"/>
    <n v="0"/>
    <n v="0"/>
    <n v="0"/>
  </r>
  <r>
    <x v="445"/>
    <n v="3"/>
    <x v="128"/>
    <x v="262"/>
    <s v="1643Gallo Pepe3"/>
    <m/>
    <m/>
    <m/>
    <x v="4"/>
    <s v="Service completo. Cambio de aceite y filtros. Control general del vehiculo. Cambio de pastillas de freno.  "/>
    <m/>
    <s v="Pastillas de freno"/>
    <s v="barotto"/>
    <n v="36000"/>
    <m/>
    <n v="0.2"/>
    <n v="1"/>
    <n v="45000"/>
    <n v="45000"/>
    <m/>
    <m/>
    <n v="0"/>
    <n v="71000"/>
    <n v="36000"/>
    <n v="0"/>
    <n v="0"/>
    <n v="0"/>
    <n v="0"/>
  </r>
  <r>
    <x v="446"/>
    <n v="1"/>
    <x v="128"/>
    <x v="51"/>
    <s v="1644Integral Agropecuaria1"/>
    <s v="AC890MO"/>
    <s v="VW Amarok"/>
    <n v="178889"/>
    <x v="669"/>
    <s v="Control frenos traseros. Sacar ambas campanas de freno. Desarmar ambos frenos traseros. Limpieza. Armado con cintas y campanas de freno nuevas. Regular frenos traseros y freno de mano."/>
    <s v="Cristian"/>
    <m/>
    <m/>
    <m/>
    <s v="Otros"/>
    <m/>
    <m/>
    <m/>
    <n v="0"/>
    <m/>
    <m/>
    <n v="0"/>
    <n v="0"/>
    <n v="0"/>
    <n v="0"/>
    <n v="0"/>
    <n v="0"/>
    <n v="0"/>
  </r>
  <r>
    <x v="446"/>
    <n v="2"/>
    <x v="128"/>
    <x v="51"/>
    <s v="1644Integral Agropecuaria2"/>
    <m/>
    <m/>
    <m/>
    <x v="4"/>
    <s v="Control frenos traseros. Sacar ambas campanas de freno. Desarmar ambos frenos traseros. Limpieza. Armado con cintas y campanas de freno nuevas. Regular frenos traseros y freno de mano. "/>
    <m/>
    <m/>
    <m/>
    <m/>
    <m/>
    <m/>
    <m/>
    <m/>
    <n v="0"/>
    <m/>
    <m/>
    <n v="0"/>
    <n v="0"/>
    <n v="0"/>
    <n v="0"/>
    <n v="0"/>
    <n v="0"/>
    <n v="0"/>
  </r>
  <r>
    <x v="447"/>
    <n v="1"/>
    <x v="128"/>
    <x v="1"/>
    <s v="1645Transporte Palloni1"/>
    <s v="AE993CE"/>
    <s v="Fiat Fiorino"/>
    <n v="362688"/>
    <x v="113"/>
    <s v="Cambio de aceite y filtros."/>
    <s v="Emanuel"/>
    <m/>
    <m/>
    <m/>
    <s v="Service"/>
    <m/>
    <m/>
    <m/>
    <n v="0"/>
    <n v="1"/>
    <n v="8000"/>
    <n v="8000"/>
    <n v="8000"/>
    <n v="0"/>
    <n v="0"/>
    <n v="0"/>
    <n v="8000"/>
    <n v="8000"/>
  </r>
  <r>
    <x v="447"/>
    <n v="2"/>
    <x v="128"/>
    <x v="1"/>
    <s v="1645Transporte Palloni2"/>
    <m/>
    <s v="                                                                                                                                                                                                                                                                                                                                                                                                                                                                    "/>
    <m/>
    <x v="4"/>
    <s v="Cambio de aceite y filtros. "/>
    <m/>
    <m/>
    <m/>
    <m/>
    <m/>
    <m/>
    <m/>
    <m/>
    <n v="0"/>
    <m/>
    <m/>
    <n v="0"/>
    <n v="8000"/>
    <n v="0"/>
    <n v="0"/>
    <n v="0"/>
    <n v="0"/>
    <n v="0"/>
  </r>
  <r>
    <x v="448"/>
    <n v="1"/>
    <x v="128"/>
    <x v="250"/>
    <s v="1646Velasquez Rocio1"/>
    <s v="AD434RP"/>
    <s v="Ford Ka 1.5"/>
    <n v="39078"/>
    <x v="670"/>
    <s v="Control de presion de nafta. Cambiar sensor MAF."/>
    <s v="Cristian"/>
    <s v="Sensor MAF"/>
    <s v="barotto"/>
    <n v="49100"/>
    <s v="Otros"/>
    <n v="0.20032573289902281"/>
    <n v="1"/>
    <n v="61400"/>
    <n v="61400"/>
    <n v="1"/>
    <n v="7000"/>
    <n v="7000"/>
    <n v="7000"/>
    <n v="49100"/>
    <n v="62600"/>
    <n v="76400"/>
    <n v="7000"/>
    <n v="83400"/>
  </r>
  <r>
    <x v="448"/>
    <n v="2"/>
    <x v="128"/>
    <x v="250"/>
    <s v="1646Velasquez Rocio2"/>
    <m/>
    <m/>
    <m/>
    <x v="4"/>
    <s v="Control de presion de nafta. Cambiar sensor MAF. "/>
    <m/>
    <s v="Escaneo de 3ros"/>
    <m/>
    <n v="13500"/>
    <m/>
    <n v="0.1"/>
    <n v="1"/>
    <n v="15000"/>
    <n v="15000"/>
    <m/>
    <m/>
    <n v="0"/>
    <n v="7000"/>
    <n v="13500"/>
    <n v="0"/>
    <n v="0"/>
    <n v="0"/>
    <n v="0"/>
  </r>
  <r>
    <x v="449"/>
    <n v="1"/>
    <x v="128"/>
    <x v="1"/>
    <s v="1647Transporte Palloni1"/>
    <s v="AE613XV"/>
    <s v="Fiat Fiorino"/>
    <n v="387950"/>
    <x v="671"/>
    <s v="Cambio de aceite y filtros. Desarmar distribucion completa. Cambir kit, bomba de agua, correa poly-v y liquido refrigerante. Puesta a punto. Armado total."/>
    <s v="Pablo"/>
    <m/>
    <m/>
    <m/>
    <s v="Service"/>
    <m/>
    <m/>
    <m/>
    <n v="0"/>
    <n v="1"/>
    <n v="65000"/>
    <n v="65000"/>
    <n v="65000"/>
    <n v="0"/>
    <n v="0"/>
    <n v="0"/>
    <n v="65000"/>
    <n v="65000"/>
  </r>
  <r>
    <x v="449"/>
    <n v="2"/>
    <x v="128"/>
    <x v="1"/>
    <s v="1647Transporte Palloni2"/>
    <m/>
    <m/>
    <m/>
    <x v="4"/>
    <s v="Cambio de aceite y filtros. Desarmar distribucion completa. Cambir kit, bomba de agua, correa poly-v y liquido refrigerante. Puesta a punto. Armado total. "/>
    <m/>
    <m/>
    <m/>
    <m/>
    <s v="Distribución"/>
    <m/>
    <m/>
    <m/>
    <n v="0"/>
    <m/>
    <m/>
    <n v="0"/>
    <n v="65000"/>
    <n v="0"/>
    <n v="0"/>
    <n v="0"/>
    <n v="0"/>
    <n v="0"/>
  </r>
  <r>
    <x v="450"/>
    <n v="1"/>
    <x v="128"/>
    <x v="263"/>
    <s v="1648Juanita Gualpa1"/>
    <m/>
    <m/>
    <m/>
    <x v="672"/>
    <s v="Completar nivel de aceite"/>
    <s v="Cristian"/>
    <s v="Aceite motor 0w20"/>
    <s v="taller"/>
    <n v="4471.357"/>
    <s v="Otros"/>
    <n v="0.71922405023547886"/>
    <n v="3"/>
    <n v="15925"/>
    <n v="47775"/>
    <m/>
    <m/>
    <n v="0"/>
    <n v="0"/>
    <n v="13414.071"/>
    <n v="4471.357"/>
    <n v="47775"/>
    <n v="0"/>
    <n v="47775"/>
  </r>
  <r>
    <x v="450"/>
    <n v="2"/>
    <x v="128"/>
    <x v="263"/>
    <s v="1648Juanita Gualpa2"/>
    <m/>
    <m/>
    <m/>
    <x v="4"/>
    <s v="Completar nivel de aceite "/>
    <m/>
    <m/>
    <m/>
    <m/>
    <m/>
    <m/>
    <m/>
    <m/>
    <n v="0"/>
    <m/>
    <m/>
    <n v="0"/>
    <n v="0"/>
    <n v="0"/>
    <n v="0"/>
    <n v="0"/>
    <n v="0"/>
    <n v="0"/>
  </r>
  <r>
    <x v="451"/>
    <n v="1"/>
    <x v="129"/>
    <x v="1"/>
    <s v="1649Transporte Palloni1"/>
    <s v="AF672US"/>
    <s v="Transit"/>
    <n v="107610"/>
    <x v="673"/>
    <s v="Cambio de aceite y filtros. Rotacion de ruedas. Control general del vehiculo."/>
    <s v="Emanuel"/>
    <s v="Aceite motor 5w30"/>
    <s v="taller"/>
    <n v="4355.384"/>
    <s v="Otros"/>
    <n v="0.61710909890109888"/>
    <n v="9.75"/>
    <n v="11375"/>
    <n v="110906.25"/>
    <n v="1"/>
    <n v="50000"/>
    <n v="50000"/>
    <n v="50000"/>
    <n v="42464.993999999999"/>
    <n v="4355.384"/>
    <n v="110906.25"/>
    <n v="50000"/>
    <n v="160906.25"/>
  </r>
  <r>
    <x v="451"/>
    <n v="2"/>
    <x v="129"/>
    <x v="1"/>
    <s v="1649Transporte Palloni2"/>
    <m/>
    <m/>
    <m/>
    <x v="4"/>
    <s v="Cambio de aceite y filtros. Rotacion de ruedas. Control general del vehiculo. "/>
    <m/>
    <m/>
    <m/>
    <m/>
    <m/>
    <m/>
    <m/>
    <m/>
    <n v="0"/>
    <m/>
    <m/>
    <n v="0"/>
    <n v="50000"/>
    <n v="0"/>
    <n v="0"/>
    <n v="0"/>
    <n v="0"/>
    <n v="0"/>
  </r>
  <r>
    <x v="452"/>
    <n v="1"/>
    <x v="130"/>
    <x v="1"/>
    <s v="1650Transporte Palloni1"/>
    <s v="AB127DU"/>
    <s v="Renault Kangoo"/>
    <m/>
    <x v="674"/>
    <s v="Desarmar suspension lado izquierdo. Sacar semieje. Reparar con bolillero reten nuevo. Armado total. Trasbasado de aceite de caja. Completar nivel."/>
    <s v="Cristian"/>
    <m/>
    <m/>
    <m/>
    <s v="Otros"/>
    <m/>
    <m/>
    <m/>
    <n v="0"/>
    <n v="1"/>
    <n v="35000"/>
    <n v="35000"/>
    <n v="35000"/>
    <n v="0"/>
    <n v="0"/>
    <n v="0"/>
    <n v="35000"/>
    <n v="35000"/>
  </r>
  <r>
    <x v="452"/>
    <n v="2"/>
    <x v="130"/>
    <x v="1"/>
    <s v="1650Transporte Palloni2"/>
    <m/>
    <m/>
    <m/>
    <x v="4"/>
    <s v="Desarmar suspension lado izquierdo. Sacar semieje. Reparar con bolillero reten nuevo. Armado total. Trasbasado de aceite de caja. Completar nivel. "/>
    <m/>
    <m/>
    <m/>
    <m/>
    <m/>
    <m/>
    <m/>
    <m/>
    <n v="0"/>
    <m/>
    <m/>
    <n v="0"/>
    <n v="35000"/>
    <n v="0"/>
    <n v="0"/>
    <n v="0"/>
    <n v="0"/>
    <n v="0"/>
  </r>
  <r>
    <x v="453"/>
    <n v="1"/>
    <x v="131"/>
    <x v="264"/>
    <s v="1651Martin Axel1"/>
    <s v="FCJ729"/>
    <s v="Gol"/>
    <n v="173853"/>
    <x v="675"/>
    <s v="Ambos fuelles de hmocinetica rotos. Cremallera de direccion con perdidas y juego en su interior. Ambos extremos de direccion rotos. Amortiguador delantero derecho reventado. Amortiguador izquierdo blando. Rotula inferior izquierda con juego"/>
    <s v="Cristian"/>
    <m/>
    <m/>
    <m/>
    <m/>
    <m/>
    <m/>
    <m/>
    <n v="0"/>
    <m/>
    <m/>
    <n v="0"/>
    <n v="0"/>
    <n v="0"/>
    <n v="0"/>
    <n v="0"/>
    <n v="0"/>
    <n v="0"/>
  </r>
  <r>
    <x v="453"/>
    <n v="2"/>
    <x v="131"/>
    <x v="264"/>
    <s v="1651Martin Axel2"/>
    <m/>
    <m/>
    <m/>
    <x v="4"/>
    <s v="Ambos fuelles de hmocinetica rotos. Cremallera de direccion con perdidas y juego en su interior. Ambos extremos de direccion rotos. Amortiguador delantero derecho reventado. Amortiguador izquierdo blando. Rotula inferior izquierda con juego "/>
    <m/>
    <m/>
    <m/>
    <m/>
    <m/>
    <m/>
    <m/>
    <m/>
    <n v="0"/>
    <m/>
    <m/>
    <n v="0"/>
    <n v="0"/>
    <n v="0"/>
    <n v="0"/>
    <n v="0"/>
    <n v="0"/>
    <n v="0"/>
  </r>
  <r>
    <x v="454"/>
    <n v="1"/>
    <x v="131"/>
    <x v="226"/>
    <s v="1652Loeiro Daniel1"/>
    <s v="FRR248"/>
    <s v="Chevrolet S10"/>
    <m/>
    <x v="676"/>
    <s v="Prueba de viscoso. Reemplazar por uno nuevo. Prueba de apertura de termostato. Prueba de electroventilador de aire acondicionado (no funciona, hacer reparar con electricista)."/>
    <s v="Cristian"/>
    <s v="Viscoso"/>
    <s v="barotto"/>
    <n v="120000"/>
    <s v="Otros"/>
    <n v="0.25"/>
    <n v="1"/>
    <n v="150000"/>
    <n v="150000"/>
    <n v="1"/>
    <n v="30000"/>
    <n v="30000"/>
    <n v="30000"/>
    <n v="120000"/>
    <n v="120000"/>
    <n v="150000"/>
    <n v="30000"/>
    <n v="180000"/>
  </r>
  <r>
    <x v="454"/>
    <n v="2"/>
    <x v="131"/>
    <x v="226"/>
    <s v="1652Loeiro Daniel2"/>
    <m/>
    <m/>
    <m/>
    <x v="4"/>
    <s v="Prueba de viscoso. Reemplazar por uno nuevo. Prueba de apertura de termostato. Prueba de electroventilador de aire acondicionado (no funciona, hacer reparar con electricista). "/>
    <m/>
    <m/>
    <m/>
    <m/>
    <m/>
    <m/>
    <m/>
    <m/>
    <n v="0"/>
    <m/>
    <m/>
    <n v="0"/>
    <n v="30000"/>
    <n v="0"/>
    <n v="0"/>
    <n v="0"/>
    <n v="0"/>
    <n v="0"/>
  </r>
  <r>
    <x v="455"/>
    <n v="1"/>
    <x v="132"/>
    <x v="265"/>
    <s v="1653Fenoglio Heber1"/>
    <s v="JSE606"/>
    <s v="VW Voyage"/>
    <n v="104629"/>
    <x v="656"/>
    <s v="Service completo. Cambio de aceite y filtros. Control general del vehiculo. Rotacion de ruedas. Lavado motor."/>
    <s v="Pablo"/>
    <s v="Kit de filtros"/>
    <s v="taller"/>
    <n v="24000"/>
    <s v="Service"/>
    <n v="0.41666666666666669"/>
    <n v="1"/>
    <n v="34000"/>
    <n v="34000"/>
    <n v="1"/>
    <n v="65000"/>
    <n v="65000"/>
    <n v="65000"/>
    <n v="24000"/>
    <n v="29170.62"/>
    <n v="72100"/>
    <n v="65000"/>
    <n v="137100"/>
  </r>
  <r>
    <x v="455"/>
    <n v="2"/>
    <x v="132"/>
    <x v="265"/>
    <s v="1653Fenoglio Heber2"/>
    <m/>
    <m/>
    <m/>
    <x v="4"/>
    <s v="Service completo. Cambio de aceite y filtros. Control general del vehiculo. Rotacion de ruedas. Lavado motor. "/>
    <m/>
    <s v="Tapas de valvulas de ruedas"/>
    <s v="taller"/>
    <n v="300"/>
    <m/>
    <n v="1.3333333333333333"/>
    <n v="2"/>
    <n v="700"/>
    <n v="1400"/>
    <m/>
    <m/>
    <n v="0"/>
    <n v="65000"/>
    <n v="600"/>
    <n v="0"/>
    <n v="0"/>
    <n v="0"/>
    <n v="0"/>
  </r>
  <r>
    <x v="455"/>
    <n v="3"/>
    <x v="132"/>
    <x v="265"/>
    <s v="1653Fenoglio Heber3"/>
    <m/>
    <m/>
    <m/>
    <x v="4"/>
    <s v="Service completo. Cambio de aceite y filtros. Control general del vehiculo. Rotacion de ruedas. Lavado motor.  "/>
    <m/>
    <s v="Lampara de patente"/>
    <s v="taller"/>
    <n v="200"/>
    <m/>
    <n v="4"/>
    <n v="1"/>
    <n v="1000"/>
    <n v="1000"/>
    <m/>
    <m/>
    <n v="0"/>
    <n v="65000"/>
    <n v="200"/>
    <n v="0"/>
    <n v="0"/>
    <n v="0"/>
    <n v="0"/>
  </r>
  <r>
    <x v="455"/>
    <n v="4"/>
    <x v="132"/>
    <x v="265"/>
    <s v="1653Fenoglio Heber4"/>
    <m/>
    <m/>
    <m/>
    <x v="4"/>
    <s v="Service completo. Cambio de aceite y filtros. Control general del vehiculo. Rotacion de ruedas. Lavado motor.   "/>
    <m/>
    <s v="Aceite motor 10w40"/>
    <s v="taller"/>
    <n v="4670.62"/>
    <m/>
    <n v="0.91088121063156502"/>
    <n v="4"/>
    <n v="8925"/>
    <n v="35700"/>
    <m/>
    <m/>
    <n v="0"/>
    <n v="65000"/>
    <n v="18682.48"/>
    <n v="0"/>
    <n v="0"/>
    <n v="0"/>
    <n v="0"/>
  </r>
  <r>
    <x v="455"/>
    <n v="5"/>
    <x v="132"/>
    <x v="265"/>
    <s v="1653Fenoglio Heber5"/>
    <m/>
    <m/>
    <m/>
    <x v="4"/>
    <s v="Service completo. Cambio de aceite y filtros. Control general del vehiculo. Rotacion de ruedas. Lavado motor.    "/>
    <m/>
    <m/>
    <m/>
    <m/>
    <m/>
    <m/>
    <m/>
    <m/>
    <n v="0"/>
    <m/>
    <m/>
    <n v="0"/>
    <n v="65000"/>
    <n v="0"/>
    <n v="0"/>
    <n v="0"/>
    <n v="0"/>
    <n v="0"/>
  </r>
  <r>
    <x v="455"/>
    <n v="6"/>
    <x v="132"/>
    <x v="265"/>
    <s v="1653Fenoglio Heber6"/>
    <m/>
    <m/>
    <m/>
    <x v="4"/>
    <s v="Service completo. Cambio de aceite y filtros. Control general del vehiculo. Rotacion de ruedas. Lavado motor.     "/>
    <m/>
    <m/>
    <m/>
    <m/>
    <m/>
    <m/>
    <m/>
    <m/>
    <n v="0"/>
    <m/>
    <m/>
    <n v="0"/>
    <n v="65000"/>
    <n v="0"/>
    <n v="0"/>
    <n v="0"/>
    <n v="0"/>
    <n v="0"/>
  </r>
  <r>
    <x v="455"/>
    <n v="7"/>
    <x v="132"/>
    <x v="265"/>
    <s v="1653Fenoglio Heber7"/>
    <m/>
    <m/>
    <m/>
    <x v="4"/>
    <s v="Service completo. Cambio de aceite y filtros. Control general del vehiculo. Rotacion de ruedas. Lavado motor.      "/>
    <m/>
    <m/>
    <m/>
    <m/>
    <m/>
    <m/>
    <m/>
    <m/>
    <n v="0"/>
    <m/>
    <m/>
    <n v="0"/>
    <n v="65000"/>
    <n v="0"/>
    <n v="0"/>
    <n v="0"/>
    <n v="0"/>
    <n v="0"/>
  </r>
  <r>
    <x v="456"/>
    <n v="1"/>
    <x v="132"/>
    <x v="266"/>
    <s v="1654Faro Cecilia1"/>
    <s v="PDY602"/>
    <s v="Chevrolet Prisma"/>
    <m/>
    <x v="677"/>
    <s v="Cambiar caño de agua de base de cuerpo mariposa a calefaccion."/>
    <s v="Pablo"/>
    <s v="Caño de agua"/>
    <s v="Rep serrano"/>
    <n v="9500"/>
    <s v="Otros"/>
    <n v="0.21"/>
    <n v="1"/>
    <n v="11495"/>
    <n v="11495"/>
    <m/>
    <m/>
    <n v="0"/>
    <n v="0"/>
    <n v="9500"/>
    <n v="42500"/>
    <n v="58395"/>
    <n v="0"/>
    <n v="58395"/>
  </r>
  <r>
    <x v="456"/>
    <n v="2"/>
    <x v="132"/>
    <x v="266"/>
    <s v="1654Faro Cecilia2"/>
    <m/>
    <m/>
    <m/>
    <x v="4"/>
    <s v="Cambiar caño de agua de base de cuerpo mariposa a calefaccion. "/>
    <m/>
    <s v="Liq refrigerante + agua destilada"/>
    <m/>
    <n v="18000"/>
    <m/>
    <n v="0.38333333333333336"/>
    <n v="1"/>
    <n v="24900"/>
    <n v="24900"/>
    <m/>
    <m/>
    <n v="0"/>
    <n v="0"/>
    <n v="18000"/>
    <n v="0"/>
    <n v="0"/>
    <n v="0"/>
    <n v="0"/>
  </r>
  <r>
    <x v="456"/>
    <n v="3"/>
    <x v="132"/>
    <x v="266"/>
    <s v="1654Faro Cecilia3"/>
    <m/>
    <m/>
    <m/>
    <x v="4"/>
    <s v="Cambiar caño de agua de base de cuerpo mariposa a calefaccion.  "/>
    <m/>
    <s v="Bieleta de b/estabilizadora"/>
    <s v="taller"/>
    <n v="15000"/>
    <m/>
    <n v="0.46666666666666667"/>
    <n v="1"/>
    <n v="22000"/>
    <n v="22000"/>
    <m/>
    <m/>
    <n v="0"/>
    <n v="0"/>
    <n v="15000"/>
    <n v="0"/>
    <n v="0"/>
    <n v="0"/>
    <n v="0"/>
  </r>
  <r>
    <x v="457"/>
    <n v="1"/>
    <x v="132"/>
    <x v="267"/>
    <s v="1655Aranda Pablo1"/>
    <s v="OOF163"/>
    <s v="Ford Ranger 3.2"/>
    <n v="203680"/>
    <x v="678"/>
    <s v="Service completo. Cambio de aceite y filtros. Control general del vehiculo. Control tren delantero. Sacar amortiguadores delanteros. Cambiar bujes de ambos amortiguadores delanteros. Armado total.  Cambiar rotula inferior derecha. Regular convergencia. Poner volante en correcta posicion. Control de aceite de caja, diferencial y caja de transferencia. Cambiar cremallera de direccion hidraulica. Enviar a Rio IV. Colocar cremallera reparada. Cambiar aceite de direccion hidraulica. Purgado del circuito de direccion. "/>
    <s v="Emanuel"/>
    <s v="Kit de filtros"/>
    <m/>
    <m/>
    <s v="Service"/>
    <m/>
    <m/>
    <m/>
    <n v="0"/>
    <n v="1"/>
    <n v="160000"/>
    <n v="160000"/>
    <n v="160000"/>
    <n v="0"/>
    <n v="278953.20999999996"/>
    <n v="351200"/>
    <n v="160000"/>
    <n v="511200"/>
  </r>
  <r>
    <x v="457"/>
    <n v="2"/>
    <x v="132"/>
    <x v="267"/>
    <s v="1655Aranda Pablo2"/>
    <m/>
    <m/>
    <m/>
    <x v="4"/>
    <s v="Service completo. Cambio de aceite y filtros. Control general del vehiculo. Control tren delantero. Sacar amortiguadores delanteros. Cambiar bujes de ambos amortiguadores delanteros. Armado total.  Cambiar rotula inferior derecha. Regular convergencia. Poner volante en correcta posicion. Control de aceite de caja, diferencial y caja de transferencia. Cambiar cremallera de direccion hidraulica. Enviar a Rio IV. Colocar cremallera reparada. Cambiar aceite de direccion hidraulica. Purgado del circuito de direccion.  "/>
    <m/>
    <s v="Aceite motor 5w30"/>
    <m/>
    <m/>
    <m/>
    <m/>
    <m/>
    <m/>
    <n v="0"/>
    <m/>
    <m/>
    <n v="0"/>
    <n v="160000"/>
    <n v="0"/>
    <n v="0"/>
    <n v="0"/>
    <n v="0"/>
    <n v="0"/>
  </r>
  <r>
    <x v="457"/>
    <n v="3"/>
    <x v="132"/>
    <x v="267"/>
    <s v="1655Aranda Pablo3"/>
    <m/>
    <m/>
    <m/>
    <x v="4"/>
    <s v="Service completo. Cambio de aceite y filtros. Control general del vehiculo. Control tren delantero. Sacar amortiguadores delanteros. Cambiar bujes de ambos amortiguadores delanteros. Armado total.  Cambiar rotula inferior derecha. Regular convergencia. Poner volante en correcta posicion. Control de aceite de caja, diferencial y caja de transferencia. Cambiar cremallera de direccion hidraulica. Enviar a Rio IV. Colocar cremallera reparada. Cambiar aceite de direccion hidraulica. Purgado del circuito de direccion.   "/>
    <m/>
    <s v="Reparacion de cremallera"/>
    <s v="Oleohidraulica Rio IV"/>
    <n v="225000"/>
    <m/>
    <n v="0.1111111111111111"/>
    <n v="1"/>
    <n v="250000"/>
    <n v="250000"/>
    <m/>
    <m/>
    <n v="0"/>
    <n v="160000"/>
    <n v="225000"/>
    <n v="0"/>
    <n v="0"/>
    <n v="0"/>
    <n v="0"/>
  </r>
  <r>
    <x v="457"/>
    <n v="4"/>
    <x v="132"/>
    <x v="267"/>
    <s v="1655Aranda Pablo4"/>
    <m/>
    <m/>
    <m/>
    <x v="4"/>
    <s v="Service completo. Cambio de aceite y filtros. Control general del vehiculo. Control tren delantero. Sacar amortiguadores delanteros. Cambiar bujes de ambos amortiguadores delanteros. Armado total.  Cambiar rotula inferior derecha. Regular convergencia. Poner volante en correcta posicion. Control de aceite de caja, diferencial y caja de transferencia. Cambiar cremallera de direccion hidraulica. Enviar a Rio IV. Colocar cremallera reparada. Cambiar aceite de direccion hidraulica. Purgado del circuito de direccion.    "/>
    <m/>
    <s v="Aceite de direccion hidraulica"/>
    <s v="taller"/>
    <n v="5953.21"/>
    <m/>
    <n v="0.71336136302935726"/>
    <n v="1"/>
    <n v="10200"/>
    <n v="10200"/>
    <m/>
    <m/>
    <n v="0"/>
    <n v="160000"/>
    <n v="5953.21"/>
    <n v="0"/>
    <n v="0"/>
    <n v="0"/>
    <n v="0"/>
  </r>
  <r>
    <x v="457"/>
    <n v="5"/>
    <x v="132"/>
    <x v="267"/>
    <s v="1655Aranda Pablo5"/>
    <m/>
    <m/>
    <m/>
    <x v="4"/>
    <s v="Service completo. Cambio de aceite y filtros. Control general del vehiculo. Control tren delantero. Sacar amortiguadores delanteros. Cambiar bujes de ambos amortiguadores delanteros. Armado total.  Cambiar rotula inferior derecha. Regular convergencia. Poner volante en correcta posicion. Control de aceite de caja, diferencial y caja de transferencia. Cambiar cremallera de direccion hidraulica. Enviar a Rio IV. Colocar cremallera reparada. Cambiar aceite de direccion hidraulica. Purgado del circuito de direccion.     "/>
    <m/>
    <s v="Bujes de amortiguadores delanteros"/>
    <s v="taller"/>
    <n v="6000"/>
    <m/>
    <n v="0.75"/>
    <n v="2"/>
    <n v="10500"/>
    <n v="21000"/>
    <m/>
    <m/>
    <n v="0"/>
    <n v="160000"/>
    <n v="12000"/>
    <n v="0"/>
    <n v="0"/>
    <n v="0"/>
    <n v="0"/>
  </r>
  <r>
    <x v="457"/>
    <n v="6"/>
    <x v="132"/>
    <x v="267"/>
    <s v="1655Aranda Pablo6"/>
    <m/>
    <m/>
    <m/>
    <x v="4"/>
    <s v="Service completo. Cambio de aceite y filtros. Control general del vehiculo. Control tren delantero. Sacar amortiguadores delanteros. Cambiar bujes de ambos amortiguadores delanteros. Armado total.  Cambiar rotula inferior derecha. Regular convergencia. Poner volante en correcta posicion. Control de aceite de caja, diferencial y caja de transferencia. Cambiar cremallera de direccion hidraulica. Enviar a Rio IV. Colocar cremallera reparada. Cambiar aceite de direccion hidraulica. Purgado del circuito de direccion.      "/>
    <m/>
    <s v="Rotula inferior"/>
    <s v="taller"/>
    <n v="42000"/>
    <m/>
    <n v="0.66666666666666663"/>
    <n v="1"/>
    <n v="70000"/>
    <n v="70000"/>
    <m/>
    <m/>
    <n v="0"/>
    <n v="160000"/>
    <n v="42000"/>
    <n v="0"/>
    <n v="0"/>
    <n v="0"/>
    <n v="0"/>
  </r>
  <r>
    <x v="458"/>
    <n v="1"/>
    <x v="132"/>
    <x v="231"/>
    <s v="1656Ojeda Anibal1"/>
    <m/>
    <m/>
    <m/>
    <x v="4"/>
    <n v="0"/>
    <m/>
    <s v="Balanceo rueda trasera"/>
    <s v="borello"/>
    <n v="2500"/>
    <m/>
    <n v="0"/>
    <n v="1"/>
    <n v="2500"/>
    <n v="2500"/>
    <m/>
    <m/>
    <n v="0"/>
    <n v="0"/>
    <n v="2500"/>
    <n v="27500"/>
    <n v="34500"/>
    <n v="20000"/>
    <n v="54500"/>
  </r>
  <r>
    <x v="458"/>
    <n v="2"/>
    <x v="132"/>
    <x v="231"/>
    <s v="1656Ojeda Anibal2"/>
    <m/>
    <s v="Suzuki Fun"/>
    <m/>
    <x v="679"/>
    <s v="0 Control de bolilleros de ruedas. Control de ruedas. Cambiar kit de bolilleros de rueda trasera derecha. Engrase. Armado total."/>
    <s v="Cristian"/>
    <s v="Kit de bolilleros"/>
    <s v="barotto"/>
    <n v="25000"/>
    <s v="Otros"/>
    <n v="0.28000000000000003"/>
    <n v="1"/>
    <n v="32000"/>
    <n v="32000"/>
    <n v="1"/>
    <n v="20000"/>
    <n v="20000"/>
    <n v="20000"/>
    <n v="25000"/>
    <n v="0"/>
    <n v="0"/>
    <n v="0"/>
    <n v="0"/>
  </r>
  <r>
    <x v="459"/>
    <n v="1"/>
    <x v="133"/>
    <x v="134"/>
    <s v="1657Gullino Andrea1"/>
    <s v="NSA717"/>
    <s v="Citroen C3"/>
    <n v="94997"/>
    <x v="680"/>
    <s v="Service completo. Cambio de aceite y filtros. Control general del vehiculo. Rotacion de ruedas. Cambiar cuerpo de termostato. Cambiar manguera de calefaccion a base bomba de agua. Completar liquido refrigerante. Purgado de circuito de refrigeracion. Control de perdidas de agua."/>
    <s v="Cristian"/>
    <s v="Kit filtros"/>
    <s v="cliente"/>
    <m/>
    <s v="Service"/>
    <m/>
    <m/>
    <m/>
    <n v="0"/>
    <n v="1"/>
    <n v="80000"/>
    <n v="80000"/>
    <n v="80000"/>
    <n v="0"/>
    <n v="57500"/>
    <n v="71185"/>
    <n v="80000"/>
    <n v="151185"/>
  </r>
  <r>
    <x v="459"/>
    <n v="2"/>
    <x v="133"/>
    <x v="134"/>
    <s v="1657Gullino Andrea2"/>
    <m/>
    <m/>
    <m/>
    <x v="4"/>
    <s v="Service completo. Cambio de aceite y filtros. Control general del vehiculo. Rotacion de ruedas. Cambiar cuerpo de termostato. Cambiar manguera de calefaccion a base bomba de agua. Completar liquido refrigerante. Purgado de circuito de refrigeracion. Control de perdidas de agua. "/>
    <m/>
    <s v="Aceite motor"/>
    <s v="cliente"/>
    <m/>
    <m/>
    <m/>
    <m/>
    <m/>
    <n v="0"/>
    <m/>
    <m/>
    <n v="0"/>
    <n v="80000"/>
    <n v="0"/>
    <n v="0"/>
    <n v="0"/>
    <n v="0"/>
    <n v="0"/>
  </r>
  <r>
    <x v="459"/>
    <n v="3"/>
    <x v="133"/>
    <x v="134"/>
    <s v="1657Gullino Andrea3"/>
    <m/>
    <m/>
    <m/>
    <x v="4"/>
    <s v="Service completo. Cambio de aceite y filtros. Control general del vehiculo. Rotacion de ruedas. Cambiar cuerpo de termostato. Cambiar manguera de calefaccion a base bomba de agua. Completar liquido refrigerante. Purgado de circuito de refrigeracion. Control de perdidas de agua.  "/>
    <m/>
    <s v="Carcaza de termostato"/>
    <s v="Barotto"/>
    <n v="39000"/>
    <m/>
    <n v="0.25128205128205128"/>
    <n v="1"/>
    <n v="48800"/>
    <n v="48800"/>
    <m/>
    <m/>
    <n v="0"/>
    <n v="80000"/>
    <n v="39000"/>
    <n v="0"/>
    <n v="0"/>
    <n v="0"/>
    <n v="0"/>
  </r>
  <r>
    <x v="459"/>
    <n v="4"/>
    <x v="133"/>
    <x v="134"/>
    <s v="1657Gullino Andrea4"/>
    <m/>
    <m/>
    <m/>
    <x v="4"/>
    <s v="Service completo. Cambio de aceite y filtros. Control general del vehiculo. Rotacion de ruedas. Cambiar cuerpo de termostato. Cambiar manguera de calefaccion a base bomba de agua. Completar liquido refrigerante. Purgado de circuito de refrigeracion. Control de perdidas de agua.   "/>
    <m/>
    <s v="Manguera Yaco"/>
    <s v="Rep serrano"/>
    <n v="18500"/>
    <m/>
    <n v="0.21"/>
    <n v="1"/>
    <n v="22385"/>
    <n v="22385"/>
    <m/>
    <m/>
    <n v="0"/>
    <n v="80000"/>
    <n v="18500"/>
    <n v="0"/>
    <n v="0"/>
    <n v="0"/>
    <n v="0"/>
  </r>
  <r>
    <x v="460"/>
    <n v="1"/>
    <x v="133"/>
    <x v="268"/>
    <s v="1658Dellafiori Mariano1"/>
    <s v="LWY389"/>
    <s v="Peugeot 207"/>
    <n v="164078"/>
    <x v="541"/>
    <s v="Service completo. Cambio de aceite y filtros. Control general del vehiculo."/>
    <s v="Cristian"/>
    <s v="Kit de filtros"/>
    <s v="taller"/>
    <n v="25000"/>
    <s v="Service"/>
    <n v="0.45200000000000001"/>
    <n v="1"/>
    <n v="36300"/>
    <n v="36300"/>
    <n v="1"/>
    <n v="65000"/>
    <n v="65000"/>
    <n v="65000"/>
    <n v="25000"/>
    <n v="29670.62"/>
    <n v="72000"/>
    <n v="65000"/>
    <n v="137000"/>
  </r>
  <r>
    <x v="460"/>
    <n v="2"/>
    <x v="133"/>
    <x v="268"/>
    <s v="1658Dellafiori Mariano2"/>
    <m/>
    <m/>
    <m/>
    <x v="4"/>
    <s v="Service completo. Cambio de aceite y filtros. Control general del vehiculo. "/>
    <m/>
    <s v="Aceite motor 10w40"/>
    <s v="taller"/>
    <n v="4670.62"/>
    <m/>
    <n v="0.91088121063156502"/>
    <n v="4"/>
    <n v="8925"/>
    <n v="35700"/>
    <m/>
    <m/>
    <n v="0"/>
    <n v="65000"/>
    <n v="18682.48"/>
    <n v="0"/>
    <n v="0"/>
    <n v="0"/>
    <n v="0"/>
  </r>
  <r>
    <x v="461"/>
    <n v="1"/>
    <x v="133"/>
    <x v="269"/>
    <s v="1659Paz Jose Maria1"/>
    <s v="GSC096"/>
    <s v="Chevrolet S10"/>
    <m/>
    <x v="681"/>
    <s v="Sacar ambas campanas de frenos traseros. Control y regulacion de los mismos. Control tren delantero. Rotulas lado derecho rotas. Rotula inferior izquierda rota. Sacar manguera de toma de aire. Colocar en correcta posicion. Agregar aceite de direccion hidraulica. Cambio rotula derecha inferior y superior. Cambio rotula inferor izquierda. Regular de convergencia. Medir alineacion. Cambio pastillas de freno. Colocar liquido refrigerante. Poner mangueras de vacio en correcta posicion para el correcto funcionamiento de cerbo de freno."/>
    <s v="Emanuel"/>
    <s v="Rotula inferior"/>
    <s v="taller"/>
    <n v="32000"/>
    <s v="Otros"/>
    <n v="0.33750000000000002"/>
    <n v="2"/>
    <n v="42800"/>
    <n v="85600"/>
    <n v="1"/>
    <n v="100000"/>
    <n v="100000"/>
    <n v="100000"/>
    <n v="64000"/>
    <n v="96403.41"/>
    <n v="177020"/>
    <n v="100000"/>
    <n v="277020"/>
  </r>
  <r>
    <x v="461"/>
    <n v="2"/>
    <x v="133"/>
    <x v="269"/>
    <s v="1659Paz Jose Maria2"/>
    <m/>
    <m/>
    <m/>
    <x v="4"/>
    <s v="Sacar ambas campanas de frenos traseros. Control y regulacion de los mismos. Control tren delantero. Rotulas lado derecho rotas. Rotula inferior izquierda rota. Sacar manguera de toma de aire. Colocar en correcta posicion. Agregar aceite de direccion hidraulica. Cambio rotula derecha inferior y superior. Cambio rotula inferor izquierda. Regular de convergencia. Medir alineacion. Cambio pastillas de freno. Colocar liquido refrigerante. Poner mangueras de vacio en correcta posicion para el correcto funcionamiento de cerbo de freno. "/>
    <m/>
    <s v="Rotula superior"/>
    <s v="taller"/>
    <n v="30000"/>
    <m/>
    <n v="0.33333333333333331"/>
    <n v="1"/>
    <n v="40000"/>
    <n v="40000"/>
    <m/>
    <m/>
    <n v="0"/>
    <n v="100000"/>
    <n v="30000"/>
    <n v="0"/>
    <n v="0"/>
    <n v="0"/>
    <n v="0"/>
  </r>
  <r>
    <x v="461"/>
    <n v="3"/>
    <x v="133"/>
    <x v="269"/>
    <s v="1659Paz Jose Maria3"/>
    <m/>
    <m/>
    <m/>
    <x v="4"/>
    <s v="Sacar ambas campanas de frenos traseros. Control y regulacion de los mismos. Control tren delantero. Rotulas lado derecho rotas. Rotula inferior izquierda rota. Sacar manguera de toma de aire. Colocar en correcta posicion. Agregar aceite de direccion hidraulica. Cambio rotula derecha inferior y superior. Cambio rotula inferor izquierda. Regular de convergencia. Medir alineacion. Cambio pastillas de freno. Colocar liquido refrigerante. Poner mangueras de vacio en correcta posicion para el correcto funcionamiento de cerbo de freno.  "/>
    <m/>
    <s v="Aceite de direccion hidraulica"/>
    <s v="taller"/>
    <n v="5953.21"/>
    <m/>
    <n v="0.71336136302935726"/>
    <n v="0.5"/>
    <n v="10200"/>
    <n v="5100"/>
    <m/>
    <m/>
    <n v="0"/>
    <n v="100000"/>
    <n v="2976.605"/>
    <n v="0"/>
    <n v="0"/>
    <n v="0"/>
    <n v="0"/>
  </r>
  <r>
    <x v="461"/>
    <n v="4"/>
    <x v="133"/>
    <x v="269"/>
    <s v="1659Paz Jose Maria4"/>
    <m/>
    <m/>
    <m/>
    <x v="4"/>
    <s v="Sacar ambas campanas de frenos traseros. Control y regulacion de los mismos. Control tren delantero. Rotulas lado derecho rotas. Rotula inferior izquierda rota. Sacar manguera de toma de aire. Colocar en correcta posicion. Agregar aceite de direccion hidraulica. Cambio rotula derecha inferior y superior. Cambio rotula inferor izquierda. Regular de convergencia. Medir alineacion. Cambio pastillas de freno. Colocar liquido refrigerante. Poner mangueras de vacio en correcta posicion para el correcto funcionamiento de cerbo de freno.   "/>
    <m/>
    <s v="Pastillas de freno"/>
    <s v="Rep serrano"/>
    <n v="22000"/>
    <m/>
    <n v="0.32"/>
    <n v="1"/>
    <n v="29040"/>
    <n v="29040"/>
    <m/>
    <m/>
    <n v="0"/>
    <n v="100000"/>
    <n v="22000"/>
    <n v="0"/>
    <n v="0"/>
    <n v="0"/>
    <n v="0"/>
  </r>
  <r>
    <x v="461"/>
    <n v="5"/>
    <x v="133"/>
    <x v="269"/>
    <s v="1659Paz Jose Maria5"/>
    <m/>
    <m/>
    <m/>
    <x v="4"/>
    <s v="Sacar ambas campanas de frenos traseros. Control y regulacion de los mismos. Control tren delantero. Rotulas lado derecho rotas. Rotula inferior izquierda rota. Sacar manguera de toma de aire. Colocar en correcta posicion. Agregar aceite de direccion hidraulica. Cambio rotula derecha inferior y superior. Cambio rotula inferor izquierda. Regular de convergencia. Medir alineacion. Cambio pastillas de freno. Colocar liquido refrigerante. Poner mangueras de vacio en correcta posicion para el correcto funcionamiento de cerbo de freno.    "/>
    <m/>
    <s v="Liquido refrigerante"/>
    <s v="taller"/>
    <n v="6450.2"/>
    <m/>
    <n v="0.33949334904344053"/>
    <n v="2"/>
    <n v="8640"/>
    <n v="17280"/>
    <m/>
    <m/>
    <n v="0"/>
    <n v="100000"/>
    <n v="12900.4"/>
    <n v="0"/>
    <n v="0"/>
    <n v="0"/>
    <n v="0"/>
  </r>
  <r>
    <x v="462"/>
    <n v="1"/>
    <x v="133"/>
    <x v="52"/>
    <s v="1660Municipalidad Laboulaye1"/>
    <s v="AD310CN"/>
    <s v="Gol Trend"/>
    <n v="53810"/>
    <x v="354"/>
    <s v="Control tren delantero. Cambiar bieleta barra estabilizadora lado derecho."/>
    <s v="Cristian"/>
    <s v="bieleta de b/estabilizadora"/>
    <s v="cliente"/>
    <m/>
    <s v="Otros"/>
    <m/>
    <m/>
    <m/>
    <n v="0"/>
    <n v="1"/>
    <n v="30000"/>
    <n v="30000"/>
    <n v="30000"/>
    <n v="0"/>
    <n v="0"/>
    <n v="0"/>
    <n v="30000"/>
    <n v="30000"/>
  </r>
  <r>
    <x v="462"/>
    <n v="2"/>
    <x v="133"/>
    <x v="52"/>
    <s v="1660Municipalidad Laboulaye2"/>
    <m/>
    <m/>
    <m/>
    <x v="4"/>
    <s v="Control tren delantero. Cambiar bieleta barra estabilizadora lado derecho. "/>
    <m/>
    <m/>
    <m/>
    <m/>
    <m/>
    <m/>
    <m/>
    <m/>
    <n v="0"/>
    <m/>
    <m/>
    <n v="0"/>
    <n v="30000"/>
    <n v="0"/>
    <n v="0"/>
    <n v="0"/>
    <n v="0"/>
    <n v="0"/>
  </r>
  <r>
    <x v="463"/>
    <n v="1"/>
    <x v="134"/>
    <x v="270"/>
    <s v="1661Boudoux Emanuel1"/>
    <s v="OGQ033"/>
    <s v="Chevrolet S10"/>
    <n v="220298"/>
    <x v="682"/>
    <s v="Service completo. Cambio de aceite y filtros. Control general del vehiculo. Desarmar distribucion completa. Cambiar kit, correa poly-v- y liquido refrigerante. Purgado del circuito de refrigeracion. Puesta a punto. Armado total. "/>
    <s v="Emanuel"/>
    <s v="Kit de filtros"/>
    <s v="taller"/>
    <n v="65000"/>
    <s v="Service"/>
    <n v="0.41538461538461541"/>
    <n v="1"/>
    <n v="92000"/>
    <n v="92000"/>
    <n v="1"/>
    <n v="155000"/>
    <n v="155000"/>
    <n v="155000"/>
    <n v="65000"/>
    <n v="244292.46000000002"/>
    <n v="445250"/>
    <n v="155000"/>
    <n v="600250"/>
  </r>
  <r>
    <x v="463"/>
    <n v="2"/>
    <x v="134"/>
    <x v="270"/>
    <s v="1661Boudoux Emanuel2"/>
    <m/>
    <m/>
    <m/>
    <x v="4"/>
    <s v="Service completo. Cambio de aceite y filtros. Control general del vehiculo. Desarmar distribucion completa. Cambiar kit, correa poly-v- y liquido refrigerante. Purgado del circuito de refrigeracion. Puesta a punto. Armado total.  "/>
    <m/>
    <s v="Aceite motor 5w30"/>
    <s v="taller"/>
    <n v="7292.46"/>
    <s v="Distribución"/>
    <n v="1.159765017566089"/>
    <n v="7"/>
    <n v="15750"/>
    <n v="110250"/>
    <m/>
    <m/>
    <n v="0"/>
    <n v="155000"/>
    <n v="51047.22"/>
    <n v="0"/>
    <n v="0"/>
    <n v="0"/>
    <n v="0"/>
  </r>
  <r>
    <x v="463"/>
    <n v="3"/>
    <x v="134"/>
    <x v="270"/>
    <s v="1661Boudoux Emanuel3"/>
    <m/>
    <m/>
    <m/>
    <x v="4"/>
    <s v="Service completo. Cambio de aceite y filtros. Control general del vehiculo. Desarmar distribucion completa. Cambiar kit, correa poly-v- y liquido refrigerante. Purgado del circuito de refrigeracion. Puesta a punto. Armado total.   "/>
    <m/>
    <s v="Kit de distribucion"/>
    <s v="taller"/>
    <n v="137000"/>
    <m/>
    <n v="0.29927007299270075"/>
    <n v="1"/>
    <n v="178000"/>
    <n v="178000"/>
    <m/>
    <m/>
    <n v="0"/>
    <n v="155000"/>
    <n v="137000"/>
    <n v="0"/>
    <n v="0"/>
    <n v="0"/>
    <n v="0"/>
  </r>
  <r>
    <x v="463"/>
    <n v="4"/>
    <x v="134"/>
    <x v="270"/>
    <s v="1661Boudoux Emanuel4"/>
    <m/>
    <m/>
    <m/>
    <x v="4"/>
    <s v="Service completo. Cambio de aceite y filtros. Control general del vehiculo. Desarmar distribucion completa. Cambiar kit, correa poly-v- y liquido refrigerante. Purgado del circuito de refrigeracion. Puesta a punto. Armado total.    "/>
    <m/>
    <m/>
    <m/>
    <m/>
    <m/>
    <m/>
    <m/>
    <m/>
    <n v="0"/>
    <m/>
    <m/>
    <n v="0"/>
    <n v="155000"/>
    <n v="0"/>
    <n v="0"/>
    <n v="0"/>
    <n v="0"/>
    <n v="0"/>
  </r>
  <r>
    <x v="463"/>
    <n v="5"/>
    <x v="134"/>
    <x v="270"/>
    <s v="1661Boudoux Emanuel5"/>
    <m/>
    <m/>
    <m/>
    <x v="4"/>
    <s v="Service completo. Cambio de aceite y filtros. Control general del vehiculo. Desarmar distribucion completa. Cambiar kit, correa poly-v- y liquido refrigerante. Purgado del circuito de refrigeracion. Puesta a punto. Armado total.     "/>
    <m/>
    <s v="Correa poly-v"/>
    <s v="taller"/>
    <n v="35000"/>
    <m/>
    <n v="0.8571428571428571"/>
    <n v="1"/>
    <n v="65000"/>
    <n v="65000"/>
    <m/>
    <m/>
    <n v="0"/>
    <n v="155000"/>
    <n v="35000"/>
    <n v="0"/>
    <n v="0"/>
    <n v="0"/>
    <n v="0"/>
  </r>
  <r>
    <x v="463"/>
    <n v="6"/>
    <x v="134"/>
    <x v="270"/>
    <s v="1661Boudoux Emanuel6"/>
    <m/>
    <m/>
    <m/>
    <x v="4"/>
    <s v="Service completo. Cambio de aceite y filtros. Control general del vehiculo. Desarmar distribucion completa. Cambiar kit, correa poly-v- y liquido refrigerante. Purgado del circuito de refrigeracion. Puesta a punto. Armado total.      "/>
    <m/>
    <m/>
    <m/>
    <m/>
    <m/>
    <m/>
    <m/>
    <m/>
    <n v="0"/>
    <m/>
    <m/>
    <n v="0"/>
    <n v="155000"/>
    <n v="0"/>
    <n v="0"/>
    <n v="0"/>
    <n v="0"/>
    <n v="0"/>
  </r>
  <r>
    <x v="464"/>
    <n v="1"/>
    <x v="134"/>
    <x v="1"/>
    <s v="1662Transporte Palloni1"/>
    <s v="AE613XW"/>
    <s v="Fiat fiorino"/>
    <n v="439867"/>
    <x v="683"/>
    <s v="Sacar caño de aire acondicionado. Llevar a reparar. Armado total."/>
    <s v="Emanuel"/>
    <m/>
    <m/>
    <m/>
    <s v="Otros"/>
    <m/>
    <m/>
    <m/>
    <n v="0"/>
    <n v="1"/>
    <n v="40000"/>
    <n v="40000"/>
    <n v="40000"/>
    <n v="0"/>
    <n v="0"/>
    <n v="0"/>
    <n v="40000"/>
    <n v="40000"/>
  </r>
  <r>
    <x v="464"/>
    <n v="2"/>
    <x v="134"/>
    <x v="1"/>
    <s v="1662Transporte Palloni2"/>
    <m/>
    <m/>
    <m/>
    <x v="4"/>
    <s v="Sacar caño de aire acondicionado. Llevar a reparar. Armado total. "/>
    <m/>
    <m/>
    <m/>
    <m/>
    <m/>
    <m/>
    <m/>
    <m/>
    <n v="0"/>
    <m/>
    <m/>
    <n v="0"/>
    <n v="40000"/>
    <n v="0"/>
    <n v="0"/>
    <n v="0"/>
    <n v="0"/>
    <n v="0"/>
  </r>
  <r>
    <x v="465"/>
    <n v="1"/>
    <x v="135"/>
    <x v="1"/>
    <s v="1663Transporte Palloni1"/>
    <s v="HXQ635"/>
    <s v="Renault Kangoo"/>
    <m/>
    <x v="684"/>
    <s v="Cambiar bujes de cremallera de direccion."/>
    <s v="Emanuel"/>
    <m/>
    <m/>
    <m/>
    <s v="Otros"/>
    <m/>
    <m/>
    <m/>
    <n v="0"/>
    <n v="1"/>
    <n v="32000"/>
    <n v="32000"/>
    <n v="32000"/>
    <n v="0"/>
    <n v="0"/>
    <n v="0"/>
    <n v="32000"/>
    <n v="32000"/>
  </r>
  <r>
    <x v="465"/>
    <n v="2"/>
    <x v="135"/>
    <x v="1"/>
    <s v="1663Transporte Palloni2"/>
    <m/>
    <m/>
    <m/>
    <x v="4"/>
    <s v="Cambiar bujes de cremallera de direccion. "/>
    <m/>
    <m/>
    <m/>
    <m/>
    <m/>
    <m/>
    <m/>
    <m/>
    <n v="0"/>
    <m/>
    <m/>
    <n v="0"/>
    <n v="32000"/>
    <n v="0"/>
    <n v="0"/>
    <n v="0"/>
    <n v="0"/>
    <n v="0"/>
  </r>
  <r>
    <x v="466"/>
    <n v="1"/>
    <x v="135"/>
    <x v="246"/>
    <s v="1664Chavez Daniel1"/>
    <s v="ONX834"/>
    <s v="Gol trend"/>
    <n v="91477"/>
    <x v="685"/>
    <s v="Control de bolilleros de ruedas. Cambiar bolillero de rueda delantera derecha."/>
    <s v="Cristian"/>
    <s v="Bolillero "/>
    <s v="Rep serrano"/>
    <n v="150000"/>
    <s v="Otros"/>
    <n v="0"/>
    <n v="1"/>
    <n v="150000"/>
    <n v="150000"/>
    <n v="1"/>
    <n v="30000"/>
    <n v="30000"/>
    <n v="30000"/>
    <n v="150000"/>
    <n v="150000"/>
    <n v="150000"/>
    <n v="30000"/>
    <n v="180000"/>
  </r>
  <r>
    <x v="466"/>
    <n v="2"/>
    <x v="135"/>
    <x v="246"/>
    <s v="1664Chavez Daniel2"/>
    <m/>
    <m/>
    <m/>
    <x v="4"/>
    <s v="Control de bolilleros de ruedas. Cambiar bolillero de rueda delantera derecha. "/>
    <m/>
    <m/>
    <m/>
    <m/>
    <m/>
    <m/>
    <m/>
    <m/>
    <n v="0"/>
    <m/>
    <m/>
    <n v="0"/>
    <n v="30000"/>
    <n v="0"/>
    <n v="0"/>
    <n v="0"/>
    <n v="0"/>
    <n v="0"/>
  </r>
  <r>
    <x v="467"/>
    <n v="1"/>
    <x v="135"/>
    <x v="142"/>
    <s v="1665Giorgis Carlos1"/>
    <s v="AA516SF"/>
    <s v="Ford Ranger 2.2 TDCI"/>
    <n v="182973"/>
    <x v="686"/>
    <s v="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s v="Pablo"/>
    <s v="Junta de tapa Taranto"/>
    <s v="barotto"/>
    <n v="67000"/>
    <s v="Otros"/>
    <n v="1.1194029850746268"/>
    <n v="1"/>
    <n v="142000"/>
    <n v="142000"/>
    <n v="1"/>
    <n v="280000"/>
    <n v="280000"/>
    <n v="280000"/>
    <n v="67000"/>
    <n v="334542.66000000003"/>
    <n v="581400"/>
    <n v="280000"/>
    <n v="861400"/>
  </r>
  <r>
    <x v="467"/>
    <n v="2"/>
    <x v="135"/>
    <x v="142"/>
    <s v="1665Giorgis Carlos2"/>
    <m/>
    <m/>
    <m/>
    <x v="4"/>
    <s v="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
    <m/>
    <s v="Juego de bulones de tapa "/>
    <s v="barotto"/>
    <n v="56000"/>
    <m/>
    <n v="0.25"/>
    <n v="1"/>
    <n v="70000"/>
    <n v="70000"/>
    <m/>
    <m/>
    <n v="0"/>
    <n v="280000"/>
    <n v="56000"/>
    <n v="0"/>
    <n v="0"/>
    <n v="0"/>
    <n v="0"/>
  </r>
  <r>
    <x v="467"/>
    <n v="3"/>
    <x v="135"/>
    <x v="142"/>
    <s v="1665Giorgis Carlos3"/>
    <m/>
    <m/>
    <m/>
    <x v="4"/>
    <s v="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
    <m/>
    <s v="Reten de cigüeñal VR"/>
    <s v="barotto"/>
    <n v="43500"/>
    <m/>
    <n v="0.25287356321839083"/>
    <n v="1"/>
    <n v="54500"/>
    <n v="54500"/>
    <m/>
    <m/>
    <n v="0"/>
    <n v="280000"/>
    <n v="43500"/>
    <n v="0"/>
    <n v="0"/>
    <n v="0"/>
    <n v="0"/>
  </r>
  <r>
    <x v="467"/>
    <n v="4"/>
    <x v="135"/>
    <x v="142"/>
    <s v="1665Giorgis Carlos4"/>
    <m/>
    <m/>
    <m/>
    <x v="4"/>
    <s v="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
    <m/>
    <s v="Juego de retenes de valvulas VR"/>
    <s v="barotto"/>
    <n v="62200"/>
    <m/>
    <n v="0.25080385852090031"/>
    <n v="1"/>
    <n v="77800"/>
    <n v="77800"/>
    <m/>
    <m/>
    <n v="0"/>
    <n v="280000"/>
    <n v="62200"/>
    <n v="0"/>
    <n v="0"/>
    <n v="0"/>
    <n v="0"/>
  </r>
  <r>
    <x v="467"/>
    <n v="5"/>
    <x v="135"/>
    <x v="142"/>
    <s v="1665Giorgis Carlos5"/>
    <m/>
    <m/>
    <m/>
    <x v="4"/>
    <s v="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
    <m/>
    <s v="Bujia de calentamiento Ford"/>
    <s v="barotto"/>
    <n v="38400"/>
    <m/>
    <n v="0.25"/>
    <n v="1"/>
    <n v="48000"/>
    <n v="48000"/>
    <m/>
    <m/>
    <n v="0"/>
    <n v="280000"/>
    <n v="38400"/>
    <n v="0"/>
    <n v="0"/>
    <n v="0"/>
    <n v="0"/>
  </r>
  <r>
    <x v="467"/>
    <n v="6"/>
    <x v="135"/>
    <x v="142"/>
    <s v="1665Giorgis Carlos6"/>
    <m/>
    <m/>
    <m/>
    <x v="4"/>
    <s v="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
    <m/>
    <s v="Polea fija poly-v Ford"/>
    <s v="barotto"/>
    <n v="41600"/>
    <m/>
    <n v="0.25"/>
    <n v="1"/>
    <n v="52000"/>
    <n v="52000"/>
    <m/>
    <m/>
    <n v="0"/>
    <n v="280000"/>
    <n v="41600"/>
    <n v="0"/>
    <n v="0"/>
    <n v="0"/>
    <n v="0"/>
  </r>
  <r>
    <x v="467"/>
    <n v="7"/>
    <x v="135"/>
    <x v="142"/>
    <s v="1665Giorgis Carlos7"/>
    <m/>
    <m/>
    <m/>
    <x v="4"/>
    <s v="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
    <m/>
    <s v="Tapa de deposito Ford"/>
    <s v="barotto"/>
    <n v="10800"/>
    <m/>
    <n v="0.25"/>
    <n v="1"/>
    <n v="13500"/>
    <n v="13500"/>
    <m/>
    <m/>
    <n v="0"/>
    <n v="280000"/>
    <n v="10800"/>
    <n v="0"/>
    <n v="0"/>
    <n v="0"/>
    <n v="0"/>
  </r>
  <r>
    <x v="467"/>
    <n v="8"/>
    <x v="135"/>
    <x v="142"/>
    <s v="1665Giorgis Carlos8"/>
    <m/>
    <m/>
    <m/>
    <x v="4"/>
    <s v="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
    <m/>
    <s v="Aceite motor 5w30"/>
    <s v="taller"/>
    <n v="7292.46"/>
    <m/>
    <n v="1.1666214144472511"/>
    <n v="6.5"/>
    <n v="15800"/>
    <n v="102700"/>
    <m/>
    <m/>
    <n v="0"/>
    <n v="280000"/>
    <n v="47400.99"/>
    <n v="0"/>
    <n v="0"/>
    <n v="0"/>
    <n v="0"/>
  </r>
  <r>
    <x v="467"/>
    <n v="9"/>
    <x v="135"/>
    <x v="142"/>
    <s v="1665Giorgis Carlos9"/>
    <m/>
    <m/>
    <m/>
    <x v="4"/>
    <s v="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
    <m/>
    <s v="Liquido refrigerante"/>
    <s v="taller"/>
    <n v="6450.2"/>
    <m/>
    <n v="0.34879538618957556"/>
    <n v="2"/>
    <n v="8700"/>
    <n v="17400"/>
    <m/>
    <m/>
    <n v="0"/>
    <n v="280000"/>
    <n v="12900.4"/>
    <n v="0"/>
    <n v="0"/>
    <n v="0"/>
    <n v="0"/>
  </r>
  <r>
    <x v="467"/>
    <n v="10"/>
    <x v="135"/>
    <x v="142"/>
    <s v="1665Giorgis Carlos10"/>
    <m/>
    <m/>
    <m/>
    <x v="4"/>
    <s v="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
    <m/>
    <s v="Agua destilada"/>
    <s v="taller"/>
    <n v="1300"/>
    <m/>
    <n v="1.6923076923076923"/>
    <n v="1"/>
    <n v="3500"/>
    <n v="3500"/>
    <m/>
    <m/>
    <n v="0"/>
    <n v="280000"/>
    <n v="1300"/>
    <n v="0"/>
    <n v="0"/>
    <n v="0"/>
    <n v="0"/>
  </r>
  <r>
    <x v="468"/>
    <n v="1"/>
    <x v="136"/>
    <x v="1"/>
    <s v="1666Transporte Palloni1"/>
    <s v="AF044MU"/>
    <s v="Fiat Fiorino"/>
    <n v="168782"/>
    <x v="687"/>
    <s v="Service. Cambio de aceite y filtros. Desarmar distribucion completa. Cambiar kit, bomba de agua, correa poly-v, liquido refrigerante. Purgado de circuito de refrigeracion. Puesta a punto. Armado total."/>
    <s v="Emanuel"/>
    <m/>
    <m/>
    <m/>
    <s v="Service"/>
    <m/>
    <m/>
    <m/>
    <n v="0"/>
    <n v="1"/>
    <n v="65000"/>
    <n v="65000"/>
    <n v="65000"/>
    <n v="0"/>
    <n v="0"/>
    <n v="0"/>
    <n v="65000"/>
    <n v="65000"/>
  </r>
  <r>
    <x v="468"/>
    <n v="2"/>
    <x v="136"/>
    <x v="1"/>
    <s v="1666Transporte Palloni2"/>
    <m/>
    <m/>
    <m/>
    <x v="4"/>
    <s v="Service. Cambio de aceite y filtros. Desarmar distribucion completa. Cambiar kit, bomba de agua, correa poly-v, liquido refrigerante. Purgado de circuito de refrigeracion. Puesta a punto. Armado total. "/>
    <m/>
    <m/>
    <m/>
    <m/>
    <m/>
    <m/>
    <m/>
    <m/>
    <n v="0"/>
    <m/>
    <m/>
    <n v="0"/>
    <n v="65000"/>
    <n v="0"/>
    <n v="0"/>
    <n v="0"/>
    <n v="0"/>
    <n v="0"/>
  </r>
  <r>
    <x v="469"/>
    <n v="1"/>
    <x v="136"/>
    <x v="29"/>
    <s v="1667Beriani Nazarena1"/>
    <s v="NEN775"/>
    <s v="Renault Kangoo"/>
    <n v="129212"/>
    <x v="688"/>
    <s v="Control de bolilleros de ruedas. Cambiar bolillero de rueda delantera derecha. Control tren delantero. Cambiar extremo de direccion lado derecho. Regular convergencia. "/>
    <s v="Cristian"/>
    <s v="Bolillero"/>
    <s v="barotto"/>
    <n v="43200"/>
    <s v="Otros"/>
    <n v="0.25"/>
    <n v="1"/>
    <n v="54000"/>
    <n v="54000"/>
    <n v="1"/>
    <n v="30000"/>
    <n v="30000"/>
    <n v="30000"/>
    <n v="43200"/>
    <n v="63200"/>
    <n v="78200"/>
    <n v="30000"/>
    <n v="108200"/>
  </r>
  <r>
    <x v="469"/>
    <n v="2"/>
    <x v="136"/>
    <x v="29"/>
    <s v="1667Beriani Nazarena2"/>
    <m/>
    <m/>
    <m/>
    <x v="4"/>
    <s v="Control de bolilleros de ruedas. Cambiar bolillero de rueda delantera derecha. Control tren delantero. Cambiar extremo de direccion lado derecho. Regular convergencia.  "/>
    <m/>
    <s v="Extremo de direccion lado derecho"/>
    <s v="Rep serrano"/>
    <n v="20000"/>
    <m/>
    <n v="0.21"/>
    <n v="1"/>
    <n v="24200"/>
    <n v="24200"/>
    <m/>
    <m/>
    <n v="0"/>
    <n v="30000"/>
    <n v="20000"/>
    <n v="0"/>
    <n v="0"/>
    <n v="0"/>
    <n v="0"/>
  </r>
  <r>
    <x v="470"/>
    <n v="1"/>
    <x v="136"/>
    <x v="271"/>
    <s v="1668Fava Carlos1"/>
    <s v="MEY675"/>
    <s v="Chevrolet S10"/>
    <n v="128777"/>
    <x v="689"/>
    <s v="Control de bolilleros de ruedas delanteras. Cambiar pastillas de freno delanteras. Lubricacion y limpieza de guia de bastagos de caliper de frenos. Sacar cardan. Cambiar bolillero central de cardan. Control del tren delantero. Control de alineacion"/>
    <s v="Cristian"/>
    <m/>
    <m/>
    <m/>
    <s v="Otros"/>
    <m/>
    <m/>
    <m/>
    <n v="0"/>
    <n v="1"/>
    <n v="63000"/>
    <n v="63000"/>
    <n v="63000"/>
    <n v="0"/>
    <n v="0"/>
    <n v="0"/>
    <n v="63000"/>
    <n v="63000"/>
  </r>
  <r>
    <x v="470"/>
    <n v="2"/>
    <x v="136"/>
    <x v="271"/>
    <s v="1668Fava Carlos2"/>
    <m/>
    <m/>
    <m/>
    <x v="4"/>
    <s v="Control de bolilleros de ruedas delanteras. Cambiar pastillas de freno delanteras. Lubricacion y limpieza de guia de bastagos de caliper de frenos. Sacar cardan. Cambiar bolillero central de cardan. Control del tren delantero. Control de alineacion "/>
    <m/>
    <m/>
    <m/>
    <m/>
    <m/>
    <m/>
    <m/>
    <m/>
    <n v="0"/>
    <m/>
    <m/>
    <n v="0"/>
    <n v="63000"/>
    <n v="0"/>
    <n v="0"/>
    <n v="0"/>
    <n v="0"/>
    <n v="0"/>
  </r>
  <r>
    <x v="471"/>
    <n v="1"/>
    <x v="136"/>
    <x v="272"/>
    <s v="1669Isasi Luciana1"/>
    <s v="KFM514"/>
    <s v="Gol Trend"/>
    <m/>
    <x v="690"/>
    <s v="Cambio de pastillas de freno de ruedas delanteras"/>
    <s v="Emanuel"/>
    <s v="Pastillas de freno"/>
    <s v="Rep serrano"/>
    <n v="18700"/>
    <s v="Otros"/>
    <n v="0.22994652406417113"/>
    <n v="1"/>
    <n v="23000"/>
    <n v="23000"/>
    <n v="1"/>
    <n v="18000"/>
    <n v="18000"/>
    <n v="18000"/>
    <n v="18700"/>
    <n v="18700"/>
    <n v="23000"/>
    <n v="18000"/>
    <n v="41000"/>
  </r>
  <r>
    <x v="471"/>
    <n v="2"/>
    <x v="136"/>
    <x v="272"/>
    <s v="1669Isasi Luciana2"/>
    <m/>
    <m/>
    <m/>
    <x v="4"/>
    <s v="Cambio de pastillas de freno de ruedas delanteras "/>
    <m/>
    <m/>
    <m/>
    <m/>
    <m/>
    <m/>
    <m/>
    <m/>
    <n v="0"/>
    <m/>
    <m/>
    <n v="0"/>
    <n v="18000"/>
    <n v="0"/>
    <n v="0"/>
    <n v="0"/>
    <n v="0"/>
    <n v="0"/>
  </r>
  <r>
    <x v="472"/>
    <n v="1"/>
    <x v="137"/>
    <x v="133"/>
    <s v="1670Rosas Alfredo1"/>
    <s v="AB600UO"/>
    <s v="Peugeot 2008"/>
    <n v="200075"/>
    <x v="691"/>
    <s v="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
    <s v="Emanuel"/>
    <s v="Aceite motor 10w40"/>
    <s v="taller"/>
    <n v="4670.62"/>
    <s v="Service"/>
    <n v="1.293057452757878"/>
    <n v="4"/>
    <n v="10710"/>
    <n v="42840"/>
    <n v="1"/>
    <n v="180000"/>
    <n v="180000"/>
    <n v="180000"/>
    <n v="18682.48"/>
    <n v="34570.619999999995"/>
    <n v="80440"/>
    <n v="180000"/>
    <n v="260440"/>
  </r>
  <r>
    <x v="472"/>
    <n v="2"/>
    <x v="137"/>
    <x v="133"/>
    <s v="1670Rosas Alfredo2"/>
    <m/>
    <m/>
    <m/>
    <x v="4"/>
    <s v="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 "/>
    <m/>
    <m/>
    <m/>
    <m/>
    <m/>
    <m/>
    <m/>
    <m/>
    <n v="0"/>
    <m/>
    <m/>
    <n v="0"/>
    <n v="180000"/>
    <n v="0"/>
    <n v="0"/>
    <n v="0"/>
    <n v="0"/>
    <n v="0"/>
  </r>
  <r>
    <x v="472"/>
    <n v="3"/>
    <x v="137"/>
    <x v="133"/>
    <s v="1670Rosas Alfredo3"/>
    <m/>
    <m/>
    <m/>
    <x v="4"/>
    <s v="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  "/>
    <m/>
    <s v="Buje de parrilla"/>
    <s v="Rep serrano"/>
    <n v="9600"/>
    <m/>
    <n v="0.21875"/>
    <n v="1"/>
    <n v="11700"/>
    <n v="11700"/>
    <m/>
    <m/>
    <n v="0"/>
    <n v="180000"/>
    <n v="9600"/>
    <n v="0"/>
    <n v="0"/>
    <n v="0"/>
    <n v="0"/>
  </r>
  <r>
    <x v="472"/>
    <n v="4"/>
    <x v="137"/>
    <x v="133"/>
    <s v="1670Rosas Alfredo4"/>
    <m/>
    <m/>
    <m/>
    <x v="4"/>
    <s v="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   "/>
    <m/>
    <s v="Buje de parrilla"/>
    <s v="Rep serrano"/>
    <n v="11500"/>
    <m/>
    <n v="0.21739130434782608"/>
    <n v="1"/>
    <n v="14000"/>
    <n v="14000"/>
    <m/>
    <m/>
    <n v="0"/>
    <n v="180000"/>
    <n v="11500"/>
    <n v="0"/>
    <n v="0"/>
    <n v="0"/>
    <n v="0"/>
  </r>
  <r>
    <x v="472"/>
    <n v="5"/>
    <x v="137"/>
    <x v="133"/>
    <s v="1670Rosas Alfredo5"/>
    <m/>
    <m/>
    <m/>
    <x v="4"/>
    <s v="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    "/>
    <m/>
    <s v="Fuelle"/>
    <s v="Rep serrano"/>
    <n v="8400"/>
    <m/>
    <n v="0.21428571428571427"/>
    <n v="1"/>
    <n v="10200"/>
    <n v="10200"/>
    <m/>
    <m/>
    <n v="0"/>
    <n v="180000"/>
    <n v="8400"/>
    <n v="0"/>
    <n v="0"/>
    <n v="0"/>
    <n v="0"/>
  </r>
  <r>
    <x v="472"/>
    <n v="6"/>
    <x v="137"/>
    <x v="133"/>
    <s v="1670Rosas Alfredo6"/>
    <m/>
    <m/>
    <m/>
    <x v="4"/>
    <s v="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     "/>
    <m/>
    <s v="Clips patente trasera"/>
    <s v="taller"/>
    <n v="50"/>
    <m/>
    <n v="6"/>
    <n v="2"/>
    <n v="350"/>
    <n v="700"/>
    <m/>
    <m/>
    <n v="0"/>
    <n v="180000"/>
    <n v="100"/>
    <n v="0"/>
    <n v="0"/>
    <n v="0"/>
    <n v="0"/>
  </r>
  <r>
    <x v="472"/>
    <n v="7"/>
    <x v="137"/>
    <x v="133"/>
    <s v="1670Rosas Alfredo7"/>
    <m/>
    <m/>
    <m/>
    <x v="4"/>
    <s v="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      "/>
    <m/>
    <s v="Lampara de stop"/>
    <s v="taller"/>
    <n v="350"/>
    <m/>
    <n v="1.8571428571428572"/>
    <n v="1"/>
    <n v="1000"/>
    <n v="1000"/>
    <m/>
    <m/>
    <n v="0"/>
    <n v="180000"/>
    <n v="350"/>
    <n v="0"/>
    <n v="0"/>
    <n v="0"/>
    <n v="0"/>
  </r>
  <r>
    <x v="473"/>
    <n v="1"/>
    <x v="137"/>
    <x v="13"/>
    <s v="1671Barroso Willy1"/>
    <s v="NMP909"/>
    <s v="Citroen C4 Lounge HDI"/>
    <n v="165629"/>
    <x v="692"/>
    <s v="Drenar sistema refrigerante recuperando el liquido. Sacar intercambiador de calor. Limpiar ambas superficies y desengrasar. Colocar orings nuevos con pegamento. Colocar intercambiador con 5 tornillos nuevos originales. Colocar 3 tornillos alternativos en soporte portafiltro. Colocar liquido recuperado y purgar circuito de refrigeracion."/>
    <s v="Pablo"/>
    <s v="Juego orings originales"/>
    <s v="Mandrile"/>
    <n v="32000"/>
    <s v="Otros"/>
    <n v="0"/>
    <n v="1"/>
    <n v="32000"/>
    <n v="32000"/>
    <n v="1"/>
    <n v="40000"/>
    <n v="40000"/>
    <n v="40000"/>
    <n v="32000"/>
    <n v="33200"/>
    <n v="35500"/>
    <n v="40000"/>
    <n v="75500"/>
  </r>
  <r>
    <x v="473"/>
    <n v="2"/>
    <x v="137"/>
    <x v="13"/>
    <s v="1671Barroso Willy2"/>
    <m/>
    <m/>
    <m/>
    <x v="4"/>
    <s v="Drenar sistema refrigerante recuperando el liquido. Sacar intercambiador de calor. Limpiar ambas superficies y desengrasar. Colocar orings nuevos con pegamento. Colocar intercambiador con 5 tornillos nuevos originales. Colocar 3 tornillos alternativos en soporte portafiltro. Colocar liquido recuperado y purgar circuito de refrigeracion. "/>
    <m/>
    <s v="Juego tornillos originales"/>
    <s v="taller"/>
    <n v="1200"/>
    <m/>
    <n v="1.9166666666666667"/>
    <n v="1"/>
    <n v="3500"/>
    <n v="3500"/>
    <m/>
    <m/>
    <n v="0"/>
    <n v="40000"/>
    <n v="1200"/>
    <n v="0"/>
    <n v="0"/>
    <n v="0"/>
    <n v="0"/>
  </r>
  <r>
    <x v="474"/>
    <n v="1"/>
    <x v="138"/>
    <x v="67"/>
    <s v="1672Moretti Renato1"/>
    <s v="OQB691"/>
    <s v="Chevrolet S10"/>
    <n v="254011"/>
    <x v="693"/>
    <s v="Service completo. Cambio de aceite y filtros. Control general del vehiculo. Sacar viscoso, encausador y radiador de agua. Hidrolavar radiador de agua y volver a colocar. Colocar liquido refrigerante recuperado. Purgado del circuito de refrigeracion. Revisar pastillas de freno delanteras. Control tren delantero. Regular convergencia."/>
    <s v="Pablo"/>
    <s v="Kit de filtros"/>
    <s v="taller"/>
    <n v="75000"/>
    <s v="Service"/>
    <n v="0.48133333333333334"/>
    <n v="1"/>
    <n v="111100"/>
    <n v="111100"/>
    <n v="1"/>
    <n v="72000"/>
    <n v="72000"/>
    <n v="72000"/>
    <n v="75000"/>
    <n v="82292.460000000006"/>
    <n v="189850"/>
    <n v="72000"/>
    <n v="261850"/>
  </r>
  <r>
    <x v="474"/>
    <n v="2"/>
    <x v="138"/>
    <x v="67"/>
    <s v="1672Moretti Renato2"/>
    <m/>
    <m/>
    <m/>
    <x v="4"/>
    <s v="Service completo. Cambio de aceite y filtros. Control general del vehiculo. Sacar viscoso, encausador y radiador de agua. Hidrolavar radiador de agua y volver a colocar. Colocar liquido refrigerante recuperado. Purgado del circuito de refrigeracion. Revisar pastillas de freno delanteras. Control tren delantero. Regular convergencia. "/>
    <m/>
    <m/>
    <m/>
    <m/>
    <m/>
    <m/>
    <m/>
    <m/>
    <n v="0"/>
    <m/>
    <m/>
    <n v="0"/>
    <n v="72000"/>
    <n v="0"/>
    <n v="0"/>
    <n v="0"/>
    <n v="0"/>
    <n v="0"/>
  </r>
  <r>
    <x v="474"/>
    <n v="3"/>
    <x v="138"/>
    <x v="67"/>
    <s v="1672Moretti Renato3"/>
    <m/>
    <m/>
    <m/>
    <x v="4"/>
    <s v="Service completo. Cambio de aceite y filtros. Control general del vehiculo. Sacar viscoso, encausador y radiador de agua. Hidrolavar radiador de agua y volver a colocar. Colocar liquido refrigerante recuperado. Purgado del circuito de refrigeracion. Revisar pastillas de freno delanteras. Control tren delantero. Regular convergencia.  "/>
    <m/>
    <s v="Aceite motor 5w30"/>
    <s v="taller"/>
    <n v="7292.46"/>
    <m/>
    <n v="1.159765017566089"/>
    <n v="5"/>
    <n v="15750"/>
    <n v="78750"/>
    <m/>
    <m/>
    <n v="0"/>
    <n v="72000"/>
    <n v="36462.300000000003"/>
    <n v="0"/>
    <n v="0"/>
    <n v="0"/>
    <n v="0"/>
  </r>
  <r>
    <x v="475"/>
    <n v="1"/>
    <x v="138"/>
    <x v="108"/>
    <s v="1673Salgado Victor1"/>
    <s v="MWM641"/>
    <s v="Renault Kangoo"/>
    <n v="138558"/>
    <x v="694"/>
    <s v="Service completo. Cambio de aceite y filtros. Control general del vehiculo. Lavado motor. Limpieza de deposito de liquido refrigerante. Completar nivel de liquido. Purgado del circuito de refrigeracion."/>
    <s v="Pablo"/>
    <s v="Kit de filtros"/>
    <s v="taller"/>
    <n v="21000"/>
    <s v="Service"/>
    <n v="0.52380952380952384"/>
    <n v="1"/>
    <n v="32000"/>
    <n v="32000"/>
    <n v="1"/>
    <n v="65000"/>
    <n v="65000"/>
    <n v="65000"/>
    <n v="21000"/>
    <n v="32120.82"/>
    <n v="94190"/>
    <n v="65000"/>
    <n v="159190"/>
  </r>
  <r>
    <x v="475"/>
    <n v="2"/>
    <x v="138"/>
    <x v="108"/>
    <s v="1673Salgado Victor2"/>
    <m/>
    <m/>
    <m/>
    <x v="4"/>
    <s v="Service completo. Cambio de aceite y filtros. Control general del vehiculo. Lavado motor. Limpieza de deposito de liquido refrigerante. Completar nivel de liquido. Purgado del circuito de refrigeracion. "/>
    <m/>
    <m/>
    <m/>
    <m/>
    <m/>
    <m/>
    <m/>
    <m/>
    <n v="0"/>
    <m/>
    <m/>
    <n v="0"/>
    <n v="65000"/>
    <n v="0"/>
    <n v="0"/>
    <n v="0"/>
    <n v="0"/>
    <n v="0"/>
  </r>
  <r>
    <x v="475"/>
    <n v="3"/>
    <x v="138"/>
    <x v="108"/>
    <s v="1673Salgado Victor3"/>
    <m/>
    <m/>
    <m/>
    <x v="4"/>
    <s v="Service completo. Cambio de aceite y filtros. Control general del vehiculo. Lavado motor. Limpieza de deposito de liquido refrigerante. Completar nivel de liquido. Purgado del circuito de refrigeracion.  "/>
    <m/>
    <s v="Aceite motor 10w40"/>
    <s v="taller"/>
    <n v="4670.62"/>
    <m/>
    <n v="1.293057452757878"/>
    <n v="5"/>
    <n v="10710"/>
    <n v="53550"/>
    <m/>
    <m/>
    <n v="0"/>
    <n v="65000"/>
    <n v="23353.1"/>
    <n v="0"/>
    <n v="0"/>
    <n v="0"/>
    <n v="0"/>
  </r>
  <r>
    <x v="475"/>
    <n v="4"/>
    <x v="138"/>
    <x v="108"/>
    <s v="1673Salgado Victor4"/>
    <m/>
    <m/>
    <m/>
    <x v="4"/>
    <s v="Service completo. Cambio de aceite y filtros. Control general del vehiculo. Lavado motor. Limpieza de deposito de liquido refrigerante. Completar nivel de liquido. Purgado del circuito de refrigeracion.   "/>
    <m/>
    <s v="Liquido refrigerante"/>
    <s v="taller"/>
    <n v="6450.2"/>
    <m/>
    <n v="0.33949334904344053"/>
    <n v="1"/>
    <n v="8640"/>
    <n v="8640"/>
    <m/>
    <m/>
    <n v="0"/>
    <n v="65000"/>
    <n v="6450.2"/>
    <n v="0"/>
    <n v="0"/>
    <n v="0"/>
    <n v="0"/>
  </r>
  <r>
    <x v="476"/>
    <n v="1"/>
    <x v="138"/>
    <x v="175"/>
    <s v="1674Garay Elias1"/>
    <s v="ONU240"/>
    <s v="Ford Focus"/>
    <n v="112715"/>
    <x v="695"/>
    <s v="Sacar tanque de combustible. Sacar aforador. Colocar flotante en correcta posicion. Armado de aforador en tanque. Armado total. Trasbasado de combustible."/>
    <s v="Cristian"/>
    <m/>
    <m/>
    <m/>
    <s v="Otros"/>
    <m/>
    <m/>
    <m/>
    <n v="0"/>
    <n v="1"/>
    <n v="30000"/>
    <n v="30000"/>
    <n v="30000"/>
    <n v="0"/>
    <n v="0"/>
    <n v="0"/>
    <n v="30000"/>
    <n v="30000"/>
  </r>
  <r>
    <x v="476"/>
    <n v="2"/>
    <x v="138"/>
    <x v="175"/>
    <s v="1674Garay Elias2"/>
    <m/>
    <m/>
    <m/>
    <x v="4"/>
    <s v="Sacar tanque de combustible. Sacar aforador. Colocar flotante en correcta posicion. Armado de aforador en tanque. Armado total. Trasbasado de combustible. "/>
    <m/>
    <m/>
    <m/>
    <m/>
    <m/>
    <m/>
    <m/>
    <m/>
    <n v="0"/>
    <m/>
    <m/>
    <n v="0"/>
    <n v="30000"/>
    <n v="0"/>
    <n v="0"/>
    <n v="0"/>
    <n v="0"/>
    <n v="0"/>
  </r>
  <r>
    <x v="477"/>
    <n v="1"/>
    <x v="139"/>
    <x v="273"/>
    <s v="1675Lovera José1"/>
    <s v="AD135TK"/>
    <s v="Chevrolet Tracker"/>
    <n v="63391"/>
    <x v="696"/>
    <s v="Service completo. Cambio de aceite y filtros. Control general del vehiculo. Cambio de bujias. "/>
    <s v="Emanuel"/>
    <s v="Kit de filtros"/>
    <s v="taller"/>
    <n v="21000"/>
    <s v="Service"/>
    <n v="0.33333333333333331"/>
    <n v="1"/>
    <n v="28000"/>
    <n v="28000"/>
    <n v="1"/>
    <n v="65000"/>
    <n v="65000"/>
    <n v="65000"/>
    <n v="21000"/>
    <n v="32792.46"/>
    <n v="115800"/>
    <n v="65000"/>
    <n v="180800"/>
  </r>
  <r>
    <x v="477"/>
    <n v="2"/>
    <x v="139"/>
    <x v="273"/>
    <s v="1675Lovera José2"/>
    <m/>
    <m/>
    <m/>
    <x v="4"/>
    <s v="Service completo. Cambio de aceite y filtros. Control general del vehiculo. Cambio de bujias.  "/>
    <m/>
    <s v="Aceite motor 5w30"/>
    <s v="taller"/>
    <n v="7292.46"/>
    <m/>
    <n v="1.159765017566089"/>
    <n v="4"/>
    <n v="15750"/>
    <n v="63000"/>
    <m/>
    <m/>
    <n v="0"/>
    <n v="65000"/>
    <n v="29169.84"/>
    <n v="0"/>
    <n v="0"/>
    <n v="0"/>
    <n v="0"/>
  </r>
  <r>
    <x v="477"/>
    <n v="3"/>
    <x v="139"/>
    <x v="273"/>
    <s v="1675Lovera José3"/>
    <m/>
    <m/>
    <m/>
    <x v="4"/>
    <s v="Service completo. Cambio de aceite y filtros. Control general del vehiculo. Cambio de bujias.   "/>
    <m/>
    <s v="Bujias"/>
    <s v="taller"/>
    <n v="4500"/>
    <m/>
    <n v="0.37777777777777777"/>
    <n v="4"/>
    <n v="6200"/>
    <n v="24800"/>
    <m/>
    <m/>
    <n v="0"/>
    <n v="65000"/>
    <n v="18000"/>
    <n v="0"/>
    <n v="0"/>
    <n v="0"/>
    <n v="0"/>
  </r>
  <r>
    <x v="478"/>
    <n v="1"/>
    <x v="139"/>
    <x v="274"/>
    <s v="1676Keegan SA1"/>
    <s v="AE358SA"/>
    <s v="Jeep Renegade"/>
    <n v="82565"/>
    <x v="541"/>
    <s v="Service completo. Cambio de aceite y filtros. Control general del vehiculo."/>
    <s v="Emanuel"/>
    <s v="Aceite motor 5w30 Dexo2"/>
    <s v="taller"/>
    <n v="7292.46"/>
    <s v="Service"/>
    <n v="1.900255880731605"/>
    <n v="5"/>
    <n v="21150"/>
    <n v="105750"/>
    <n v="1"/>
    <n v="65000"/>
    <n v="65000"/>
    <n v="65000"/>
    <n v="36462.300000000003"/>
    <n v="92523.700000000012"/>
    <n v="248550"/>
    <n v="65000"/>
    <n v="313550"/>
  </r>
  <r>
    <x v="478"/>
    <n v="2"/>
    <x v="139"/>
    <x v="274"/>
    <s v="1676Keegan SA2"/>
    <m/>
    <m/>
    <m/>
    <x v="4"/>
    <s v="Service completo. Cambio de aceite y filtros. Control general del vehiculo. "/>
    <m/>
    <s v="Filtro combustible Original"/>
    <s v="taller"/>
    <n v="55000"/>
    <m/>
    <n v="0.6"/>
    <n v="1"/>
    <n v="88000"/>
    <n v="88000"/>
    <m/>
    <m/>
    <n v="0"/>
    <n v="65000"/>
    <n v="55000"/>
    <n v="0"/>
    <n v="0"/>
    <n v="0"/>
    <n v="0"/>
  </r>
  <r>
    <x v="478"/>
    <n v="3"/>
    <x v="139"/>
    <x v="274"/>
    <s v="1676Keegan SA3"/>
    <m/>
    <m/>
    <m/>
    <x v="4"/>
    <s v="Service completo. Cambio de aceite y filtros. Control general del vehiculo.  "/>
    <m/>
    <s v="Filtro de aire Mahle LX4365"/>
    <s v="taller"/>
    <n v="8410.31"/>
    <m/>
    <n v="1.0926695924407068"/>
    <n v="1"/>
    <n v="17600"/>
    <n v="17600"/>
    <m/>
    <m/>
    <n v="0"/>
    <n v="65000"/>
    <n v="8410.31"/>
    <n v="0"/>
    <n v="0"/>
    <n v="0"/>
    <n v="0"/>
  </r>
  <r>
    <x v="478"/>
    <n v="4"/>
    <x v="139"/>
    <x v="274"/>
    <s v="1676Keegan SA4"/>
    <m/>
    <m/>
    <m/>
    <x v="4"/>
    <s v="Service completo. Cambio de aceite y filtros. Control general del vehiculo.   "/>
    <m/>
    <s v="Filtro de aceite Mahle OX779D"/>
    <s v="taller"/>
    <n v="12320.93"/>
    <m/>
    <n v="1.0858815040747736"/>
    <n v="1"/>
    <n v="25700"/>
    <n v="25700"/>
    <m/>
    <m/>
    <n v="0"/>
    <n v="65000"/>
    <n v="12320.93"/>
    <n v="0"/>
    <n v="0"/>
    <n v="0"/>
    <n v="0"/>
  </r>
  <r>
    <x v="478"/>
    <n v="5"/>
    <x v="139"/>
    <x v="274"/>
    <s v="1676Keegan SA5"/>
    <m/>
    <m/>
    <m/>
    <x v="4"/>
    <s v="Service completo. Cambio de aceite y filtros. Control general del vehiculo.    "/>
    <m/>
    <s v="Filtro de habitaculo HKC215"/>
    <s v="Rep serrano"/>
    <n v="9500"/>
    <m/>
    <n v="0.21052631578947367"/>
    <n v="1"/>
    <n v="11500"/>
    <n v="11500"/>
    <m/>
    <m/>
    <n v="0"/>
    <n v="65000"/>
    <n v="9500"/>
    <n v="0"/>
    <n v="0"/>
    <n v="0"/>
    <n v="0"/>
  </r>
  <r>
    <x v="479"/>
    <n v="1"/>
    <x v="139"/>
    <x v="275"/>
    <s v="1677Airaudo Alejandro1"/>
    <s v="AD876OQ"/>
    <s v="Jeep Compass"/>
    <n v="66305"/>
    <x v="541"/>
    <s v="Service completo. Cambio de aceite y filtros. Control general del vehiculo."/>
    <s v="Pablo"/>
    <s v="Kit de filtros"/>
    <s v="barotto"/>
    <n v="42400"/>
    <s v="Service"/>
    <n v="0.25"/>
    <n v="1"/>
    <n v="53000"/>
    <n v="53000"/>
    <n v="1"/>
    <n v="48000"/>
    <n v="48000"/>
    <n v="48000"/>
    <n v="42400"/>
    <n v="50414.19"/>
    <n v="163250"/>
    <n v="48000"/>
    <n v="211250"/>
  </r>
  <r>
    <x v="479"/>
    <n v="2"/>
    <x v="139"/>
    <x v="275"/>
    <s v="1677Airaudo Alejandro2"/>
    <m/>
    <m/>
    <m/>
    <x v="4"/>
    <s v="Service completo. Cambio de aceite y filtros. Control general del vehiculo. "/>
    <m/>
    <s v="Aceite motor 0w20"/>
    <s v="taller"/>
    <n v="8014.19"/>
    <m/>
    <n v="1.7513697578919394"/>
    <n v="5"/>
    <n v="22050"/>
    <n v="110250"/>
    <m/>
    <m/>
    <n v="0"/>
    <n v="48000"/>
    <n v="40070.949999999997"/>
    <n v="0"/>
    <n v="0"/>
    <n v="0"/>
    <n v="0"/>
  </r>
  <r>
    <x v="480"/>
    <n v="1"/>
    <x v="139"/>
    <x v="1"/>
    <s v="1678Transporte Palloni1"/>
    <s v="AF613XW"/>
    <s v="Fiat Fiorino"/>
    <n v="442320"/>
    <x v="697"/>
    <s v="Cambio de correa poly-v."/>
    <s v="Cristian"/>
    <m/>
    <m/>
    <m/>
    <s v="Distribución"/>
    <m/>
    <m/>
    <m/>
    <n v="0"/>
    <n v="1"/>
    <n v="15000"/>
    <n v="15000"/>
    <n v="15000"/>
    <n v="0"/>
    <n v="0"/>
    <n v="0"/>
    <n v="15000"/>
    <n v="15000"/>
  </r>
  <r>
    <x v="480"/>
    <n v="2"/>
    <x v="139"/>
    <x v="1"/>
    <s v="1678Transporte Palloni2"/>
    <m/>
    <m/>
    <m/>
    <x v="4"/>
    <s v="Cambio de correa poly-v. "/>
    <m/>
    <m/>
    <m/>
    <m/>
    <m/>
    <m/>
    <m/>
    <m/>
    <n v="0"/>
    <m/>
    <m/>
    <n v="0"/>
    <n v="15000"/>
    <n v="0"/>
    <n v="0"/>
    <n v="0"/>
    <n v="0"/>
    <n v="0"/>
  </r>
  <r>
    <x v="481"/>
    <n v="1"/>
    <x v="139"/>
    <x v="276"/>
    <s v="1679Cometto Franco1"/>
    <s v="LZU901"/>
    <s v="Renault Kangoo"/>
    <n v="204364"/>
    <x v="698"/>
    <s v="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
    <s v="Emanuel"/>
    <s v="Kit de filtros"/>
    <s v="taller"/>
    <n v="18000"/>
    <s v="Service"/>
    <n v="0.3888888888888889"/>
    <n v="1"/>
    <n v="25000"/>
    <n v="25000"/>
    <n v="1"/>
    <n v="90000"/>
    <n v="90000"/>
    <n v="90000"/>
    <n v="18000"/>
    <n v="50995.82"/>
    <n v="143710"/>
    <n v="90000"/>
    <n v="233710"/>
  </r>
  <r>
    <x v="481"/>
    <n v="2"/>
    <x v="139"/>
    <x v="276"/>
    <s v="1679Cometto Franco2"/>
    <m/>
    <m/>
    <m/>
    <x v="4"/>
    <s v="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
    <m/>
    <s v="Aceite motor 10w40"/>
    <s v="taller"/>
    <n v="4670.62"/>
    <m/>
    <n v="1.293057452757878"/>
    <n v="5"/>
    <n v="10710"/>
    <n v="53550"/>
    <m/>
    <m/>
    <n v="0"/>
    <n v="90000"/>
    <n v="23353.1"/>
    <n v="0"/>
    <n v="0"/>
    <n v="0"/>
    <n v="0"/>
  </r>
  <r>
    <x v="481"/>
    <n v="3"/>
    <x v="139"/>
    <x v="276"/>
    <s v="1679Cometto Franco3"/>
    <m/>
    <m/>
    <m/>
    <x v="4"/>
    <s v="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
    <m/>
    <s v="Kit distribucion con bomba"/>
    <m/>
    <m/>
    <m/>
    <m/>
    <m/>
    <m/>
    <n v="0"/>
    <m/>
    <m/>
    <n v="0"/>
    <n v="90000"/>
    <n v="0"/>
    <n v="0"/>
    <n v="0"/>
    <n v="0"/>
    <n v="0"/>
  </r>
  <r>
    <x v="481"/>
    <n v="4"/>
    <x v="139"/>
    <x v="276"/>
    <s v="1679Cometto Franco4"/>
    <m/>
    <m/>
    <m/>
    <x v="4"/>
    <s v="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
    <m/>
    <s v="Correa poly-v"/>
    <m/>
    <m/>
    <m/>
    <m/>
    <m/>
    <m/>
    <n v="0"/>
    <m/>
    <m/>
    <n v="0"/>
    <n v="90000"/>
    <n v="0"/>
    <n v="0"/>
    <n v="0"/>
    <n v="0"/>
    <n v="0"/>
  </r>
  <r>
    <x v="481"/>
    <n v="5"/>
    <x v="139"/>
    <x v="276"/>
    <s v="1679Cometto Franco5"/>
    <m/>
    <m/>
    <m/>
    <x v="4"/>
    <s v="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
    <m/>
    <s v="Liquido refrigerante"/>
    <s v="taller"/>
    <n v="6450.2"/>
    <m/>
    <n v="0.33949334904344053"/>
    <n v="1"/>
    <n v="8640"/>
    <n v="8640"/>
    <m/>
    <m/>
    <n v="0"/>
    <n v="90000"/>
    <n v="6450.2"/>
    <n v="0"/>
    <n v="0"/>
    <n v="0"/>
    <n v="0"/>
  </r>
  <r>
    <x v="481"/>
    <n v="6"/>
    <x v="139"/>
    <x v="276"/>
    <s v="1679Cometto Franco6"/>
    <m/>
    <m/>
    <m/>
    <x v="4"/>
    <s v="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
    <m/>
    <s v="Agua destildada"/>
    <s v="taller"/>
    <n v="675"/>
    <m/>
    <n v="2.7333333333333334"/>
    <n v="1"/>
    <n v="2520"/>
    <n v="2520"/>
    <m/>
    <m/>
    <n v="0"/>
    <n v="90000"/>
    <n v="675"/>
    <n v="0"/>
    <n v="0"/>
    <n v="0"/>
    <n v="0"/>
  </r>
  <r>
    <x v="481"/>
    <n v="7"/>
    <x v="139"/>
    <x v="276"/>
    <s v="1679Cometto Franco7"/>
    <m/>
    <m/>
    <m/>
    <x v="4"/>
    <s v="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
    <m/>
    <s v="Bujes de barra estabilizadora"/>
    <s v="barotto"/>
    <n v="2300"/>
    <m/>
    <n v="0.30434782608695654"/>
    <n v="2"/>
    <n v="3000"/>
    <n v="6000"/>
    <m/>
    <m/>
    <n v="0"/>
    <n v="90000"/>
    <n v="4600"/>
    <n v="0"/>
    <n v="0"/>
    <n v="0"/>
    <n v="0"/>
  </r>
  <r>
    <x v="481"/>
    <n v="8"/>
    <x v="139"/>
    <x v="276"/>
    <s v="1679Cometto Franco8"/>
    <m/>
    <m/>
    <m/>
    <x v="4"/>
    <s v="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
    <m/>
    <s v="Polea SKF"/>
    <s v="Rep serrano"/>
    <n v="18600"/>
    <m/>
    <n v="0.26881720430107525"/>
    <n v="2"/>
    <n v="23600"/>
    <n v="47200"/>
    <m/>
    <m/>
    <n v="0"/>
    <n v="90000"/>
    <n v="37200"/>
    <n v="0"/>
    <n v="0"/>
    <n v="0"/>
    <n v="0"/>
  </r>
  <r>
    <x v="481"/>
    <n v="9"/>
    <x v="139"/>
    <x v="276"/>
    <s v="1679Cometto Franco9"/>
    <m/>
    <m/>
    <m/>
    <x v="4"/>
    <s v="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
    <m/>
    <s v="Lampara de stop"/>
    <s v="taller"/>
    <n v="300"/>
    <m/>
    <n v="1.6666666666666667"/>
    <n v="1"/>
    <n v="800"/>
    <n v="800"/>
    <m/>
    <m/>
    <n v="0"/>
    <n v="90000"/>
    <n v="300"/>
    <n v="0"/>
    <n v="0"/>
    <n v="0"/>
    <n v="0"/>
  </r>
  <r>
    <x v="482"/>
    <n v="1"/>
    <x v="140"/>
    <x v="51"/>
    <s v="1680Integral Agropecuaria1"/>
    <s v="AD813TG"/>
    <s v="Toyota Hilux"/>
    <n v="231201"/>
    <x v="699"/>
    <s v="Service completo. Cambio de aceite y filtros. Control general del vehiculo. Lavado motor. Regular cintas de frenos traseras."/>
    <s v="Emanuel"/>
    <s v="Aceite motor 5w30 Dexo2"/>
    <s v="taller"/>
    <n v="7292.46"/>
    <s v="Service"/>
    <n v="1.900255880731605"/>
    <n v="7.5"/>
    <n v="21150"/>
    <n v="158625"/>
    <n v="1"/>
    <n v="62000"/>
    <n v="62000"/>
    <n v="62000"/>
    <n v="54693.45"/>
    <n v="48560.11"/>
    <n v="229325"/>
    <n v="62000"/>
    <n v="291325"/>
  </r>
  <r>
    <x v="482"/>
    <n v="2"/>
    <x v="140"/>
    <x v="51"/>
    <s v="1680Integral Agropecuaria2"/>
    <m/>
    <m/>
    <m/>
    <x v="4"/>
    <s v="Service completo. Cambio de aceite y filtros. Control general del vehiculo. Lavado motor. Regular cintas de frenos traseras. "/>
    <m/>
    <s v="Filtro habitaculo Mahle LA1045"/>
    <s v="taller"/>
    <n v="4091.88"/>
    <m/>
    <n v="1.1506007018778655"/>
    <n v="1"/>
    <n v="8800"/>
    <n v="8800"/>
    <m/>
    <m/>
    <n v="0"/>
    <n v="62000"/>
    <n v="4091.88"/>
    <n v="0"/>
    <n v="0"/>
    <n v="0"/>
    <n v="0"/>
  </r>
  <r>
    <x v="482"/>
    <n v="3"/>
    <x v="140"/>
    <x v="51"/>
    <s v="1680Integral Agropecuaria3"/>
    <m/>
    <m/>
    <m/>
    <x v="4"/>
    <s v="Service completo. Cambio de aceite y filtros. Control general del vehiculo. Lavado motor. Regular cintas de frenos traseras.  "/>
    <m/>
    <s v="Filtro aceite Toyaco 90915"/>
    <s v="barotto"/>
    <n v="11600"/>
    <m/>
    <n v="0.25"/>
    <n v="1"/>
    <n v="14500"/>
    <n v="14500"/>
    <m/>
    <m/>
    <n v="0"/>
    <n v="62000"/>
    <n v="11600"/>
    <n v="0"/>
    <n v="0"/>
    <n v="0"/>
    <n v="0"/>
  </r>
  <r>
    <x v="482"/>
    <n v="4"/>
    <x v="140"/>
    <x v="51"/>
    <s v="1680Integral Agropecuaria4"/>
    <m/>
    <m/>
    <m/>
    <x v="4"/>
    <s v="Service completo. Cambio de aceite y filtros. Control general del vehiculo. Lavado motor. Regular cintas de frenos traseras.   "/>
    <m/>
    <s v="Filtro gasoil Sakura F-11140"/>
    <s v="taller"/>
    <n v="9520.73"/>
    <m/>
    <n v="1.9199441639454118"/>
    <n v="1"/>
    <n v="27800"/>
    <n v="27800"/>
    <m/>
    <m/>
    <n v="0"/>
    <n v="62000"/>
    <n v="9520.73"/>
    <n v="0"/>
    <n v="0"/>
    <n v="0"/>
    <n v="0"/>
  </r>
  <r>
    <x v="482"/>
    <n v="5"/>
    <x v="140"/>
    <x v="51"/>
    <s v="1680Integral Agropecuaria5"/>
    <m/>
    <m/>
    <m/>
    <x v="4"/>
    <s v="Service completo. Cambio de aceite y filtros. Control general del vehiculo. Lavado motor. Regular cintas de frenos traseras.    "/>
    <m/>
    <s v="Filtro aire Vox HLP 2206"/>
    <s v="Taller"/>
    <n v="16055.04"/>
    <m/>
    <n v="0.22080044646416322"/>
    <n v="1"/>
    <n v="19600"/>
    <n v="19600"/>
    <m/>
    <m/>
    <n v="0"/>
    <n v="62000"/>
    <n v="16055.04"/>
    <n v="0"/>
    <n v="0"/>
    <n v="0"/>
    <n v="0"/>
  </r>
  <r>
    <x v="483"/>
    <n v="1"/>
    <x v="140"/>
    <x v="51"/>
    <s v="1681Integral Agropecuaria1"/>
    <s v="AF823PB"/>
    <s v="Toyota Hilux"/>
    <n v="41896"/>
    <x v="699"/>
    <s v="Service completo. Cambio de aceite y filtros. Control general del vehiculo. Lavado motor. Regular cintas de frenos traseras."/>
    <s v="Emanuel"/>
    <s v="Filtro aire Sakura A-33740"/>
    <s v="Taller"/>
    <n v="7849.05"/>
    <s v="Service"/>
    <n v="1.4971174855555769"/>
    <n v="1"/>
    <n v="19600"/>
    <n v="19600"/>
    <n v="1"/>
    <n v="62000"/>
    <n v="62000"/>
    <n v="62000"/>
    <n v="7849.05"/>
    <n v="39975.61"/>
    <n v="229325"/>
    <n v="62000"/>
    <n v="291325"/>
  </r>
  <r>
    <x v="483"/>
    <n v="2"/>
    <x v="140"/>
    <x v="51"/>
    <s v="1681Integral Agropecuaria2"/>
    <m/>
    <m/>
    <m/>
    <x v="4"/>
    <s v="Service completo. Cambio de aceite y filtros. Control general del vehiculo. Lavado motor. Regular cintas de frenos traseras. "/>
    <m/>
    <s v="Filtro habitaculo Mahle LA1045"/>
    <s v="Taller"/>
    <n v="4091.88"/>
    <m/>
    <n v="1.1506007018778655"/>
    <n v="1"/>
    <n v="8800"/>
    <n v="8800"/>
    <m/>
    <m/>
    <n v="0"/>
    <n v="62000"/>
    <n v="4091.88"/>
    <n v="0"/>
    <n v="0"/>
    <n v="0"/>
    <n v="0"/>
  </r>
  <r>
    <x v="483"/>
    <n v="3"/>
    <x v="140"/>
    <x v="51"/>
    <s v="1681Integral Agropecuaria3"/>
    <m/>
    <m/>
    <m/>
    <x v="4"/>
    <s v="Service completo. Cambio de aceite y filtros. Control general del vehiculo. Lavado motor. Regular cintas de frenos traseras.  "/>
    <m/>
    <s v="Filtro aceite Mahle OC988"/>
    <s v="Taller"/>
    <n v="7434.02"/>
    <m/>
    <n v="0.95049246571841339"/>
    <n v="1"/>
    <n v="14500"/>
    <n v="14500"/>
    <m/>
    <m/>
    <n v="0"/>
    <n v="62000"/>
    <n v="7434.02"/>
    <n v="0"/>
    <n v="0"/>
    <n v="0"/>
    <n v="0"/>
  </r>
  <r>
    <x v="483"/>
    <n v="4"/>
    <x v="140"/>
    <x v="51"/>
    <s v="1681Integral Agropecuaria4"/>
    <m/>
    <m/>
    <m/>
    <x v="4"/>
    <s v="Service completo. Cambio de aceite y filtros. Control general del vehiculo. Lavado motor. Regular cintas de frenos traseras.   "/>
    <m/>
    <s v="Filtro combustible Mahle KX570D"/>
    <s v="Taller"/>
    <n v="13308.2"/>
    <m/>
    <n v="1.0889376474654724"/>
    <n v="1"/>
    <n v="27800"/>
    <n v="27800"/>
    <m/>
    <m/>
    <n v="0"/>
    <n v="62000"/>
    <n v="13308.2"/>
    <n v="0"/>
    <n v="0"/>
    <n v="0"/>
    <n v="0"/>
  </r>
  <r>
    <x v="483"/>
    <n v="5"/>
    <x v="140"/>
    <x v="51"/>
    <s v="1681Integral Agropecuaria5"/>
    <m/>
    <m/>
    <m/>
    <x v="4"/>
    <s v="Service completo. Cambio de aceite y filtros. Control general del vehiculo. Lavado motor. Regular cintas de frenos traseras.    "/>
    <m/>
    <s v="Aceite motor 5w30 Dexo2"/>
    <s v="Taller"/>
    <n v="7292.46"/>
    <m/>
    <n v="1.900255880731605"/>
    <n v="7.5"/>
    <n v="21150"/>
    <n v="158625"/>
    <m/>
    <m/>
    <n v="0"/>
    <n v="62000"/>
    <n v="54693.45"/>
    <n v="0"/>
    <n v="0"/>
    <n v="0"/>
    <n v="0"/>
  </r>
  <r>
    <x v="484"/>
    <n v="1"/>
    <x v="140"/>
    <x v="277"/>
    <s v="1682Barnard Agostina1"/>
    <s v="GSB351"/>
    <s v="Gol Power"/>
    <n v="183351"/>
    <x v="700"/>
    <s v="Service completo. Cambio de aceite y filtros. Control general del vehiculo. Rotacion de ruedas. Cambio de bujias. Cambio de escobilla delantera lado conductor. Desarmar ambos frenos tarseros. Control de los mismos. Armado total. Control cintas de frenos traseros. Ajustar bulbo de electroventilador. Lavado motor."/>
    <s v="Pablo"/>
    <s v="Filtro de aire Bosch AB2308"/>
    <s v="barotto"/>
    <n v="7600"/>
    <s v="Service"/>
    <n v="0.26315789473684209"/>
    <n v="1"/>
    <n v="9600"/>
    <n v="9600"/>
    <n v="1"/>
    <n v="52000"/>
    <n v="52000"/>
    <n v="52000"/>
    <n v="7600"/>
    <n v="36437.040000000001"/>
    <n v="94990"/>
    <n v="52000"/>
    <n v="146990"/>
  </r>
  <r>
    <x v="484"/>
    <n v="2"/>
    <x v="140"/>
    <x v="277"/>
    <s v="1682Barnard Agostina2"/>
    <m/>
    <m/>
    <m/>
    <x v="4"/>
    <s v="Service completo. Cambio de aceite y filtros. Control general del vehiculo. Rotacion de ruedas. Cambio de bujias. Cambio de escobilla delantera lado conductor. Desarmar ambos frenos tarseros. Control de los mismos. Armado total. Control cintas de frenos traseros. Ajustar bulbo de electroventilador. Lavado motor. "/>
    <m/>
    <s v="Filtro de aceite Mahle OC47"/>
    <s v="taller"/>
    <n v="3296.84"/>
    <m/>
    <n v="1.2445735916817315"/>
    <n v="1"/>
    <n v="7400"/>
    <n v="7400"/>
    <m/>
    <m/>
    <n v="0"/>
    <n v="52000"/>
    <n v="3296.84"/>
    <n v="0"/>
    <n v="0"/>
    <n v="0"/>
    <n v="0"/>
  </r>
  <r>
    <x v="484"/>
    <n v="3"/>
    <x v="140"/>
    <x v="277"/>
    <s v="1682Barnard Agostina3"/>
    <m/>
    <m/>
    <m/>
    <x v="4"/>
    <s v="Service completo. Cambio de aceite y filtros. Control general del vehiculo. Rotacion de ruedas. Cambio de bujias. Cambio de escobilla delantera lado conductor. Desarmar ambos frenos tarseros. Control de los mismos. Armado total. Control cintas de frenos traseros. Ajustar bulbo de electroventilador. Lavado motor.  "/>
    <m/>
    <s v="Filtro de combustible Vox FS08/1"/>
    <s v="taller"/>
    <n v="5223"/>
    <m/>
    <n v="1.2975301550832854"/>
    <n v="1"/>
    <n v="12000"/>
    <n v="12000"/>
    <m/>
    <m/>
    <n v="0"/>
    <n v="52000"/>
    <n v="5223"/>
    <n v="0"/>
    <n v="0"/>
    <n v="0"/>
    <n v="0"/>
  </r>
  <r>
    <x v="484"/>
    <n v="4"/>
    <x v="140"/>
    <x v="277"/>
    <s v="1682Barnard Agostina4"/>
    <m/>
    <m/>
    <m/>
    <x v="4"/>
    <s v="Service completo. Cambio de aceite y filtros. Control general del vehiculo. Rotacion de ruedas. Cambio de bujias. Cambio de escobilla delantera lado conductor. Desarmar ambos frenos tarseros. Control de los mismos. Armado total. Control cintas de frenos traseros. Ajustar bulbo de electroventilador. Lavado motor.   "/>
    <m/>
    <s v="Aceite motor 15w40"/>
    <s v="taller"/>
    <n v="6517.2"/>
    <m/>
    <n v="0.36715153747007923"/>
    <n v="4"/>
    <n v="8910"/>
    <n v="35640"/>
    <m/>
    <m/>
    <n v="0"/>
    <n v="52000"/>
    <n v="26068.799999999999"/>
    <n v="0"/>
    <n v="0"/>
    <n v="0"/>
    <n v="0"/>
  </r>
  <r>
    <x v="484"/>
    <n v="5"/>
    <x v="140"/>
    <x v="277"/>
    <s v="1682Barnard Agostina5"/>
    <m/>
    <m/>
    <m/>
    <x v="4"/>
    <s v="Service completo. Cambio de aceite y filtros. Control general del vehiculo. Rotacion de ruedas. Cambio de bujias. Cambio de escobilla delantera lado conductor. Desarmar ambos frenos tarseros. Control de los mismos. Armado total. Control cintas de frenos traseros. Ajustar bulbo de electroventilador. Lavado motor.    "/>
    <m/>
    <s v="Bujias Champion"/>
    <s v="Rep serrano"/>
    <n v="3300"/>
    <m/>
    <n v="0.2878787878787879"/>
    <n v="4"/>
    <n v="4250"/>
    <n v="17000"/>
    <m/>
    <m/>
    <n v="0"/>
    <n v="52000"/>
    <n v="13200"/>
    <n v="0"/>
    <n v="0"/>
    <n v="0"/>
    <n v="0"/>
  </r>
  <r>
    <x v="484"/>
    <n v="6"/>
    <x v="140"/>
    <x v="277"/>
    <s v="1682Barnard Agostina6"/>
    <m/>
    <m/>
    <m/>
    <x v="4"/>
    <s v="Service completo. Cambio de aceite y filtros. Control general del vehiculo. Rotacion de ruedas. Cambio de bujias. Cambio de escobilla delantera lado conductor. Desarmar ambos frenos tarseros. Control de los mismos. Armado total. Control cintas de frenos traseros. Ajustar bulbo de electroventilador. Lavado motor.     "/>
    <m/>
    <s v="Escobilla delantera Trico"/>
    <s v="Rep serrano"/>
    <n v="10500"/>
    <m/>
    <n v="0.27142857142857141"/>
    <n v="1"/>
    <n v="13350"/>
    <n v="13350"/>
    <m/>
    <m/>
    <n v="0"/>
    <n v="52000"/>
    <n v="10500"/>
    <n v="0"/>
    <n v="0"/>
    <n v="0"/>
    <n v="0"/>
  </r>
  <r>
    <x v="485"/>
    <n v="1"/>
    <x v="141"/>
    <x v="234"/>
    <s v="1683Magliano Barbara1"/>
    <s v="GZD980"/>
    <s v="Ford Ka Tattoo"/>
    <n v="76671"/>
    <x v="701"/>
    <s v="Control tren delantero. Sacar ambas parrillas de suspension. Reparar con bujes nuevos. Armado total. Regulacion de convergencia. Regulacion de correcta posicion de volante."/>
    <s v="Emanuel"/>
    <s v="Bujes grandes"/>
    <s v="Rep serrano"/>
    <n v="9500"/>
    <s v="Otros"/>
    <n v="0.27368421052631581"/>
    <n v="2"/>
    <n v="12100"/>
    <n v="24200"/>
    <n v="1"/>
    <n v="30000"/>
    <n v="30000"/>
    <n v="30000"/>
    <n v="19000"/>
    <n v="19500"/>
    <n v="49610"/>
    <n v="30000"/>
    <n v="79610"/>
  </r>
  <r>
    <x v="485"/>
    <n v="2"/>
    <x v="141"/>
    <x v="234"/>
    <s v="1683Magliano Barbara2"/>
    <m/>
    <m/>
    <m/>
    <x v="4"/>
    <s v="Control tren delantero. Sacar ambas parrillas de suspension. Reparar con bujes nuevos. Armado total. Regulacion de convergencia. Regulacion de correcta posicion de volante. "/>
    <m/>
    <s v="Bujes chicos"/>
    <s v="Rep serrano"/>
    <n v="10000"/>
    <m/>
    <n v="0.27050000000000002"/>
    <n v="2"/>
    <n v="12705"/>
    <n v="25410"/>
    <m/>
    <m/>
    <n v="0"/>
    <n v="30000"/>
    <n v="20000"/>
    <n v="0"/>
    <n v="0"/>
    <n v="0"/>
    <n v="0"/>
  </r>
  <r>
    <x v="486"/>
    <n v="1"/>
    <x v="142"/>
    <x v="278"/>
    <s v="1684Aimar Antonio1"/>
    <s v="EEV287"/>
    <s v="Fiat Palio"/>
    <n v="38164"/>
    <x v="632"/>
    <s v="Service completo. Cambio de aceite y filtro de aceite. Control general del vehiculo."/>
    <s v="Emanuel"/>
    <s v="Filtro de aceite Mahle OC100"/>
    <s v="taller"/>
    <n v="4711.1499999999996"/>
    <s v="Service"/>
    <n v="1.0801715080182124"/>
    <n v="1"/>
    <n v="9800"/>
    <n v="9800"/>
    <n v="1"/>
    <n v="20000"/>
    <n v="20000"/>
    <n v="20000"/>
    <n v="4711.1499999999996"/>
    <n v="9381.77"/>
    <n v="39800"/>
    <n v="20000"/>
    <n v="59800"/>
  </r>
  <r>
    <x v="486"/>
    <n v="2"/>
    <x v="142"/>
    <x v="278"/>
    <s v="1684Aimar Antonio2"/>
    <m/>
    <m/>
    <m/>
    <x v="4"/>
    <s v="Service completo. Cambio de aceite y filtro de aceite. Control general del vehiculo. "/>
    <m/>
    <s v="Aceite 10w40"/>
    <s v="taller"/>
    <n v="4670.62"/>
    <m/>
    <n v="5.4231301197699668"/>
    <n v="1"/>
    <n v="30000"/>
    <n v="30000"/>
    <m/>
    <m/>
    <n v="0"/>
    <n v="20000"/>
    <n v="4670.62"/>
    <n v="0"/>
    <n v="0"/>
    <n v="0"/>
    <n v="0"/>
  </r>
  <r>
    <x v="487"/>
    <n v="1"/>
    <x v="142"/>
    <x v="137"/>
    <s v="1685Magris Victorio1"/>
    <s v="PHD704"/>
    <s v="Ford Eco Sport "/>
    <n v="94461"/>
    <x v="702"/>
    <s v="Control de estado de bateria. Cambiar bateria"/>
    <s v="Cristian"/>
    <s v="Bateria"/>
    <s v="cliente"/>
    <m/>
    <s v="Otros"/>
    <m/>
    <m/>
    <m/>
    <n v="0"/>
    <m/>
    <m/>
    <n v="0"/>
    <n v="0"/>
    <n v="0"/>
    <n v="0"/>
    <n v="0"/>
    <n v="0"/>
    <n v="0"/>
  </r>
  <r>
    <x v="487"/>
    <n v="2"/>
    <x v="142"/>
    <x v="137"/>
    <s v="1685Magris Victorio2"/>
    <m/>
    <m/>
    <m/>
    <x v="4"/>
    <s v="Control de estado de bateria. Cambiar bateria "/>
    <m/>
    <m/>
    <m/>
    <m/>
    <m/>
    <m/>
    <m/>
    <m/>
    <n v="0"/>
    <m/>
    <m/>
    <n v="0"/>
    <n v="0"/>
    <n v="0"/>
    <n v="0"/>
    <n v="0"/>
    <n v="0"/>
    <n v="0"/>
  </r>
  <r>
    <x v="488"/>
    <n v="1"/>
    <x v="142"/>
    <x v="1"/>
    <s v="1686Transporte Palloni1"/>
    <s v="NHL703"/>
    <s v="Renault Kangoo"/>
    <n v="604426"/>
    <x v="703"/>
    <s v="Cambio de aceite y filtros. Control tren delantero. Cambio de bujias. Desarmar distribucion completa. Cambiar kit, bomba de agua, correa poly-v y liquido refrigerante. Purgado del circuito de refrigeracion. Puesta a punto. Armado total."/>
    <s v="Cristian"/>
    <m/>
    <m/>
    <m/>
    <s v="Service"/>
    <m/>
    <m/>
    <m/>
    <n v="0"/>
    <n v="1"/>
    <n v="100000"/>
    <n v="100000"/>
    <n v="100000"/>
    <n v="0"/>
    <n v="0"/>
    <n v="0"/>
    <n v="100000"/>
    <n v="100000"/>
  </r>
  <r>
    <x v="488"/>
    <n v="2"/>
    <x v="142"/>
    <x v="1"/>
    <s v="1686Transporte Palloni2"/>
    <m/>
    <m/>
    <m/>
    <x v="4"/>
    <s v="Cambio de aceite y filtros. Control tren delantero. Cambio de bujias. Desarmar distribucion completa. Cambiar kit, bomba de agua, correa poly-v y liquido refrigerante. Purgado del circuito de refrigeracion. Puesta a punto. Armado total. "/>
    <m/>
    <m/>
    <m/>
    <m/>
    <m/>
    <m/>
    <m/>
    <m/>
    <n v="0"/>
    <m/>
    <m/>
    <n v="0"/>
    <n v="100000"/>
    <n v="0"/>
    <n v="0"/>
    <n v="0"/>
    <n v="0"/>
    <n v="0"/>
  </r>
  <r>
    <x v="489"/>
    <n v="1"/>
    <x v="143"/>
    <x v="126"/>
    <s v="1687Dimarco Sebastian1"/>
    <s v="CWM181"/>
    <s v="Fiat Siena"/>
    <n v="165842"/>
    <x v="704"/>
    <s v="Cambio cable de embrague."/>
    <s v="Cristian"/>
    <s v="Cable de embrague"/>
    <s v="Rep serrano"/>
    <n v="33000"/>
    <s v="Otros"/>
    <n v="0.27272727272727271"/>
    <n v="1"/>
    <n v="42000"/>
    <n v="42000"/>
    <m/>
    <m/>
    <n v="0"/>
    <n v="0"/>
    <n v="33000"/>
    <n v="33000"/>
    <n v="42000"/>
    <n v="0"/>
    <n v="42000"/>
  </r>
  <r>
    <x v="489"/>
    <n v="2"/>
    <x v="143"/>
    <x v="126"/>
    <s v="1687Dimarco Sebastian2"/>
    <m/>
    <m/>
    <m/>
    <x v="4"/>
    <s v="Cambio cable de embrague. "/>
    <m/>
    <m/>
    <m/>
    <m/>
    <m/>
    <m/>
    <m/>
    <m/>
    <n v="0"/>
    <m/>
    <m/>
    <n v="0"/>
    <n v="0"/>
    <n v="0"/>
    <n v="0"/>
    <n v="0"/>
    <n v="0"/>
    <n v="0"/>
  </r>
  <r>
    <x v="490"/>
    <n v="1"/>
    <x v="144"/>
    <x v="279"/>
    <s v="1688Verazay Mirta1"/>
    <s v="OKA642"/>
    <s v="Peugeot 308 2.0"/>
    <n v="36764"/>
    <x v="705"/>
    <s v="Service completo. Cambio de aceite y filtros. Control general del vehiculo. Recambio de liquido refrigerante."/>
    <s v="Pablo"/>
    <s v="Filtro de aire Mareno MR326"/>
    <s v="taller"/>
    <n v="7849.05"/>
    <s v="Service"/>
    <n v="0.24855874277778836"/>
    <n v="1"/>
    <n v="9800"/>
    <n v="9800"/>
    <n v="1"/>
    <n v="45000"/>
    <n v="45000"/>
    <n v="45000"/>
    <n v="7849.05"/>
    <n v="31109.21"/>
    <n v="83900"/>
    <n v="45000"/>
    <n v="128900"/>
  </r>
  <r>
    <x v="490"/>
    <n v="2"/>
    <x v="144"/>
    <x v="279"/>
    <s v="1688Verazay Mirta2"/>
    <m/>
    <m/>
    <m/>
    <x v="4"/>
    <s v="Service completo. Cambio de aceite y filtros. Control general del vehiculo. Recambio de liquido refrigerante. "/>
    <m/>
    <s v="Filtro de aceite Mahle OX339/2"/>
    <s v="taller"/>
    <n v="5745.1"/>
    <m/>
    <n v="0.357678717515796"/>
    <n v="1"/>
    <n v="7800"/>
    <n v="7800"/>
    <m/>
    <m/>
    <n v="0"/>
    <n v="45000"/>
    <n v="5745.1"/>
    <n v="0"/>
    <n v="0"/>
    <n v="0"/>
    <n v="0"/>
  </r>
  <r>
    <x v="490"/>
    <n v="3"/>
    <x v="144"/>
    <x v="279"/>
    <s v="1688Verazay Mirta3"/>
    <m/>
    <m/>
    <m/>
    <x v="4"/>
    <s v="Service completo. Cambio de aceite y filtros. Control general del vehiculo. Recambio de liquido refrigerante.  "/>
    <m/>
    <s v="Filtro de habitaculo HK354"/>
    <s v="taller"/>
    <n v="5719.24"/>
    <m/>
    <n v="0.31136304823717842"/>
    <n v="1"/>
    <n v="7500"/>
    <n v="7500"/>
    <m/>
    <m/>
    <n v="0"/>
    <n v="45000"/>
    <n v="5719.24"/>
    <n v="0"/>
    <n v="0"/>
    <n v="0"/>
    <n v="0"/>
  </r>
  <r>
    <x v="490"/>
    <n v="4"/>
    <x v="144"/>
    <x v="279"/>
    <s v="1688Verazay Mirta4"/>
    <m/>
    <m/>
    <m/>
    <x v="4"/>
    <s v="Service completo. Cambio de aceite y filtros. Control general del vehiculo. Recambio de liquido refrigerante.   "/>
    <m/>
    <s v="Aceite motor 10w40"/>
    <s v="taller"/>
    <n v="4670.62"/>
    <m/>
    <n v="1.293057452757878"/>
    <n v="4"/>
    <n v="10710"/>
    <n v="42840"/>
    <m/>
    <m/>
    <n v="0"/>
    <n v="45000"/>
    <n v="18682.48"/>
    <n v="0"/>
    <n v="0"/>
    <n v="0"/>
    <n v="0"/>
  </r>
  <r>
    <x v="490"/>
    <n v="5"/>
    <x v="144"/>
    <x v="279"/>
    <s v="1688Verazay Mirta5"/>
    <m/>
    <m/>
    <m/>
    <x v="4"/>
    <s v="Service completo. Cambio de aceite y filtros. Control general del vehiculo. Recambio de liquido refrigerante.    "/>
    <m/>
    <s v="Liquido refrigerante"/>
    <s v="taller"/>
    <n v="6450.2"/>
    <m/>
    <n v="0.33949334904344053"/>
    <n v="1.5"/>
    <n v="8640"/>
    <n v="12960"/>
    <m/>
    <m/>
    <n v="0"/>
    <n v="45000"/>
    <n v="9675.2999999999993"/>
    <n v="0"/>
    <n v="0"/>
    <n v="0"/>
    <n v="0"/>
  </r>
  <r>
    <x v="490"/>
    <n v="6"/>
    <x v="144"/>
    <x v="279"/>
    <s v="1688Verazay Mirta6"/>
    <m/>
    <m/>
    <m/>
    <x v="4"/>
    <s v="Service completo. Cambio de aceite y filtros. Control general del vehiculo. Recambio de liquido refrigerante.     "/>
    <m/>
    <s v="Agua destilada"/>
    <s v="taller"/>
    <n v="675"/>
    <m/>
    <n v="3.4444444444444446"/>
    <n v="1"/>
    <n v="3000"/>
    <n v="3000"/>
    <m/>
    <m/>
    <n v="0"/>
    <n v="45000"/>
    <n v="675"/>
    <n v="0"/>
    <n v="0"/>
    <n v="0"/>
    <n v="0"/>
  </r>
  <r>
    <x v="491"/>
    <n v="1"/>
    <x v="144"/>
    <x v="7"/>
    <s v="1689Crocinelli Carlos1"/>
    <s v="IXV668"/>
    <s v="Gol Trend"/>
    <n v="152914"/>
    <x v="706"/>
    <s v="Control general para viaje. Control del tren delantero. Cambiar ambas bieletas de barra estabilizadora. Cambiar deposito de agua. Completar con liquido refrigerante. Purgado del circuito de refrigeracion."/>
    <s v="Cristian"/>
    <s v="Bieleta de barra estabilizadora"/>
    <s v="Rep serrano"/>
    <n v="10000"/>
    <s v="Otros"/>
    <n v="0.27"/>
    <n v="2"/>
    <n v="12700"/>
    <n v="25400"/>
    <n v="1"/>
    <n v="30000"/>
    <n v="30000"/>
    <n v="30000"/>
    <n v="20000"/>
    <n v="22400"/>
    <n v="41150"/>
    <n v="30000"/>
    <n v="71150"/>
  </r>
  <r>
    <x v="491"/>
    <n v="2"/>
    <x v="144"/>
    <x v="7"/>
    <s v="1689Crocinelli Carlos2"/>
    <m/>
    <m/>
    <m/>
    <x v="4"/>
    <s v="Control general para viaje. Control del tren delantero. Cambiar ambas bieletas de barra estabilizadora. Cambiar deposito de agua. Completar con liquido refrigerante. Purgado del circuito de refrigeracion. "/>
    <m/>
    <s v="Deposito de agua"/>
    <s v="Rep serrano"/>
    <n v="12400"/>
    <m/>
    <n v="0.27016129032258063"/>
    <n v="1"/>
    <n v="15750"/>
    <n v="15750"/>
    <m/>
    <m/>
    <n v="0"/>
    <n v="30000"/>
    <n v="12400"/>
    <n v="0"/>
    <n v="0"/>
    <n v="0"/>
    <n v="0"/>
  </r>
  <r>
    <x v="492"/>
    <n v="1"/>
    <x v="144"/>
    <x v="280"/>
    <s v="1690Balestrelli Valentina1"/>
    <s v="MXC935"/>
    <s v="Gol Trend"/>
    <n v="92202"/>
    <x v="541"/>
    <s v="Service completo. Cambio de aceite y filtros. Control general del vehiculo."/>
    <s v="Emanuel"/>
    <s v="Aceite motor 10w40"/>
    <s v="taller"/>
    <n v="4670.62"/>
    <s v="Service"/>
    <n v="1.293057452757878"/>
    <n v="4"/>
    <n v="10710"/>
    <n v="42840"/>
    <n v="1"/>
    <n v="50000"/>
    <n v="50000"/>
    <n v="50000"/>
    <n v="18682.48"/>
    <n v="26120.440000000002"/>
    <n v="81940"/>
    <n v="50000"/>
    <n v="131940"/>
  </r>
  <r>
    <x v="492"/>
    <n v="2"/>
    <x v="144"/>
    <x v="280"/>
    <s v="1690Balestrelli Valentina2"/>
    <m/>
    <m/>
    <m/>
    <x v="4"/>
    <s v="Service completo. Cambio de aceite y filtros. Control general del vehiculo. "/>
    <m/>
    <s v="Filtro de aceite Mahle OC250"/>
    <s v="taller"/>
    <n v="4156.6899999999996"/>
    <m/>
    <n v="1.0930115067517667"/>
    <n v="1"/>
    <n v="8700"/>
    <n v="8700"/>
    <m/>
    <m/>
    <n v="0"/>
    <n v="50000"/>
    <n v="4156.6899999999996"/>
    <n v="0"/>
    <n v="0"/>
    <n v="0"/>
    <n v="0"/>
  </r>
  <r>
    <x v="492"/>
    <n v="3"/>
    <x v="144"/>
    <x v="280"/>
    <s v="1690Balestrelli Valentina3"/>
    <m/>
    <m/>
    <m/>
    <x v="4"/>
    <s v="Service completo. Cambio de aceite y filtros. Control general del vehiculo.  "/>
    <m/>
    <s v="Filtro de aire AC DELCO 19347807"/>
    <s v="taller"/>
    <n v="7849.05"/>
    <m/>
    <n v="0.3504819054535262"/>
    <n v="1"/>
    <n v="10600"/>
    <n v="10600"/>
    <m/>
    <m/>
    <n v="0"/>
    <n v="50000"/>
    <n v="7849.05"/>
    <n v="0"/>
    <n v="0"/>
    <n v="0"/>
    <n v="0"/>
  </r>
  <r>
    <x v="492"/>
    <n v="4"/>
    <x v="144"/>
    <x v="280"/>
    <s v="1690Balestrelli Valentina4"/>
    <m/>
    <m/>
    <m/>
    <x v="4"/>
    <s v="Service completo. Cambio de aceite y filtros. Control general del vehiculo.   "/>
    <m/>
    <s v="Filtro de nafta Mahle KL583"/>
    <s v="taller"/>
    <n v="3912.09"/>
    <m/>
    <n v="1.0960662970432684"/>
    <n v="1"/>
    <n v="8200"/>
    <n v="8200"/>
    <m/>
    <m/>
    <n v="0"/>
    <n v="50000"/>
    <n v="3912.09"/>
    <n v="0"/>
    <n v="0"/>
    <n v="0"/>
    <n v="0"/>
  </r>
  <r>
    <x v="492"/>
    <n v="5"/>
    <x v="144"/>
    <x v="280"/>
    <s v="1690Balestrelli Valentina5"/>
    <m/>
    <m/>
    <m/>
    <x v="4"/>
    <s v="Service completo. Cambio de aceite y filtros. Control general del vehiculo.    "/>
    <m/>
    <s v="Filtro de habitaculo Mahle LA120"/>
    <s v="taller"/>
    <n v="5531.99"/>
    <m/>
    <n v="1.09689460754629"/>
    <n v="1"/>
    <n v="11600"/>
    <n v="11600"/>
    <m/>
    <m/>
    <n v="0"/>
    <n v="50000"/>
    <n v="5531.99"/>
    <n v="0"/>
    <n v="0"/>
    <n v="0"/>
    <n v="0"/>
  </r>
  <r>
    <x v="493"/>
    <n v="1"/>
    <x v="144"/>
    <x v="276"/>
    <s v="1691Cometto Franco1"/>
    <s v="LZU901"/>
    <s v="Renault Kangoo"/>
    <n v="205050"/>
    <x v="707"/>
    <s v="Sacar ambos amortiguadores delanteros. Cambiar topes fuelles de amortiguadores. Armado total."/>
    <s v="Cristian"/>
    <s v="Topes fuelles de amortiguadores"/>
    <s v="taller"/>
    <n v="4500"/>
    <s v="Otros"/>
    <n v="0.46666666666666667"/>
    <n v="2"/>
    <n v="6600"/>
    <n v="13200"/>
    <n v="1"/>
    <n v="15000"/>
    <n v="15000"/>
    <n v="15000"/>
    <n v="9000"/>
    <n v="4500"/>
    <n v="13200"/>
    <n v="15000"/>
    <n v="28200"/>
  </r>
  <r>
    <x v="493"/>
    <n v="2"/>
    <x v="144"/>
    <x v="276"/>
    <s v="1691Cometto Franco2"/>
    <m/>
    <m/>
    <m/>
    <x v="4"/>
    <s v="Sacar ambos amortiguadores delanteros. Cambiar topes fuelles de amortiguadores. Armado total. "/>
    <m/>
    <m/>
    <m/>
    <m/>
    <m/>
    <m/>
    <m/>
    <m/>
    <n v="0"/>
    <m/>
    <m/>
    <n v="0"/>
    <n v="15000"/>
    <n v="0"/>
    <n v="0"/>
    <n v="0"/>
    <n v="0"/>
    <n v="0"/>
  </r>
  <r>
    <x v="494"/>
    <n v="1"/>
    <x v="145"/>
    <x v="13"/>
    <s v="1692Barroso Willy1"/>
    <m/>
    <m/>
    <m/>
    <x v="4"/>
    <n v="0"/>
    <m/>
    <s v="Juego orings enfriador de aceite"/>
    <s v="Mandrile"/>
    <n v="34000"/>
    <m/>
    <n v="0"/>
    <n v="1"/>
    <n v="34000"/>
    <n v="34000"/>
    <m/>
    <m/>
    <n v="0"/>
    <n v="0"/>
    <n v="34000"/>
    <n v="37200"/>
    <n v="38000"/>
    <n v="60000"/>
    <n v="98000"/>
  </r>
  <r>
    <x v="494"/>
    <n v="2"/>
    <x v="145"/>
    <x v="13"/>
    <s v="1692Barroso Willy2"/>
    <s v="NMP909"/>
    <s v="Citroen C4 Lounge"/>
    <n v="165629"/>
    <x v="708"/>
    <s v="0 Drenaje de sistema refrigerante. Recuperacion de liquido. Drenaje de aceite. Recuperacion del mismo. Desarmar admision y escape. Sacar turbo. Limpiar superficiesy rearmar con orings nuevos de portafiltro y enfriador de aceite. Cambiar manguera de descarga del turbo. Colocar aceite y liquido refrigerante. Purgado del circuito de refrigeracion."/>
    <s v="Pablo"/>
    <s v="Juego orings portafiltro"/>
    <s v="barotto"/>
    <n v="3200"/>
    <s v="Otros"/>
    <n v="0.25"/>
    <n v="1"/>
    <n v="4000"/>
    <n v="4000"/>
    <n v="1"/>
    <n v="60000"/>
    <n v="60000"/>
    <n v="60000"/>
    <n v="3200"/>
    <n v="0"/>
    <n v="0"/>
    <n v="0"/>
    <n v="0"/>
  </r>
  <r>
    <x v="494"/>
    <n v="3"/>
    <x v="145"/>
    <x v="13"/>
    <s v="1692Barroso Willy3"/>
    <m/>
    <m/>
    <m/>
    <x v="4"/>
    <s v="0 Drenaje de sistema refrigerante. Recuperacion de liquido. Drenaje de aceite. Recuperacion del mismo. Desarmar admision y escape. Sacar turbo. Limpiar superficiesy rearmar con orings nuevos de portafiltro y enfriador de aceite. Cambiar manguera de descarga del turbo. Colocar aceite y liquido refrigerante. Purgado del circuito de refrigeracion. "/>
    <m/>
    <s v="Manguera de descarga turbo"/>
    <s v="cliente"/>
    <m/>
    <m/>
    <m/>
    <m/>
    <m/>
    <n v="0"/>
    <m/>
    <m/>
    <n v="0"/>
    <n v="60000"/>
    <n v="0"/>
    <n v="0"/>
    <n v="0"/>
    <n v="0"/>
    <n v="0"/>
  </r>
  <r>
    <x v="495"/>
    <n v="1"/>
    <x v="145"/>
    <x v="56"/>
    <s v="1693Goico Ana Paula1"/>
    <s v="NYJ522"/>
    <s v="Chevrolet Corsa"/>
    <n v="114360"/>
    <x v="709"/>
    <s v="Control del tren delantero. Cambio de extremo de direccion lado izquierdo. Cambio de aisladores de barra estabilizadora. Cambio de bujes de tensor parte delantera de ambos lados."/>
    <s v="Emanuel"/>
    <s v="Extremo de direccion lado izquierdo"/>
    <s v="Rep serrano"/>
    <n v="15800"/>
    <s v="Otros"/>
    <n v="0.26582278481012656"/>
    <n v="1"/>
    <n v="20000"/>
    <n v="20000"/>
    <n v="1"/>
    <n v="30000"/>
    <n v="30000"/>
    <n v="30000"/>
    <n v="15800"/>
    <n v="22600"/>
    <n v="63000"/>
    <n v="30000"/>
    <n v="93000"/>
  </r>
  <r>
    <x v="495"/>
    <n v="2"/>
    <x v="145"/>
    <x v="56"/>
    <s v="1693Goico Ana Paula2"/>
    <m/>
    <m/>
    <m/>
    <x v="4"/>
    <s v="Control del tren delantero. Cambio de extremo de direccion lado izquierdo. Cambio de aisladores de barra estabilizadora. Cambio de bujes de tensor parte delantera de ambos lados. "/>
    <m/>
    <s v="Aislador de barra estabilizadora"/>
    <s v="Rep serrano"/>
    <n v="2300"/>
    <m/>
    <n v="0.28260869565217389"/>
    <n v="4"/>
    <n v="2950"/>
    <n v="11800"/>
    <m/>
    <m/>
    <n v="0"/>
    <n v="30000"/>
    <n v="9200"/>
    <n v="0"/>
    <n v="0"/>
    <n v="0"/>
    <n v="0"/>
  </r>
  <r>
    <x v="495"/>
    <n v="3"/>
    <x v="145"/>
    <x v="56"/>
    <s v="1693Goico Ana Paula3"/>
    <m/>
    <m/>
    <m/>
    <x v="4"/>
    <s v="Control del tren delantero. Cambio de extremo de direccion lado izquierdo. Cambio de aisladores de barra estabilizadora. Cambio de bujes de tensor parte delantera de ambos lados.  "/>
    <m/>
    <s v="Medios bujes de tensor "/>
    <s v="taller"/>
    <n v="4500"/>
    <m/>
    <n v="0.73333333333333328"/>
    <n v="4"/>
    <n v="7800"/>
    <n v="31200"/>
    <m/>
    <m/>
    <n v="0"/>
    <n v="30000"/>
    <n v="18000"/>
    <n v="0"/>
    <n v="0"/>
    <n v="0"/>
    <n v="0"/>
  </r>
  <r>
    <x v="496"/>
    <n v="1"/>
    <x v="145"/>
    <x v="281"/>
    <s v="1694Prá Nancy1"/>
    <s v="AC168DR"/>
    <s v="Fiat Palio Fire 1.4 Evo"/>
    <n v="61928"/>
    <x v="710"/>
    <s v="Service completo. Cambio de aceite y filtros. Control general del vehiculo. Cambio de bujias. Cambio de pastillas de freno. Lavado motor."/>
    <s v="Emanuel"/>
    <s v="Filtro de aceite Mahle OC259"/>
    <s v="taller"/>
    <n v="4090.04"/>
    <s v="Service"/>
    <n v="1.1026689225533246"/>
    <n v="1"/>
    <n v="8600"/>
    <n v="8600"/>
    <n v="1"/>
    <n v="65000"/>
    <n v="65000"/>
    <n v="65000"/>
    <n v="4090.04"/>
    <n v="56968.030000000006"/>
    <n v="156100"/>
    <n v="65000"/>
    <n v="221100"/>
  </r>
  <r>
    <x v="496"/>
    <n v="2"/>
    <x v="145"/>
    <x v="281"/>
    <s v="1694Prá Nancy2"/>
    <m/>
    <m/>
    <m/>
    <x v="4"/>
    <s v="Service completo. Cambio de aceite y filtros. Control general del vehiculo. Cambio de bujias. Cambio de pastillas de freno. Lavado motor. "/>
    <m/>
    <s v="Filtro de aire Mahle LX3115"/>
    <s v="taller"/>
    <n v="6410.05"/>
    <m/>
    <n v="1.09046731304748"/>
    <n v="1"/>
    <n v="13400"/>
    <n v="13400"/>
    <m/>
    <m/>
    <n v="0"/>
    <n v="65000"/>
    <n v="6410.05"/>
    <n v="0"/>
    <n v="0"/>
    <n v="0"/>
    <n v="0"/>
  </r>
  <r>
    <x v="496"/>
    <n v="3"/>
    <x v="145"/>
    <x v="281"/>
    <s v="1694Prá Nancy3"/>
    <m/>
    <m/>
    <m/>
    <x v="4"/>
    <s v="Service completo. Cambio de aceite y filtros. Control general del vehiculo. Cambio de bujias. Cambio de pastillas de freno. Lavado motor.  "/>
    <m/>
    <s v="Filtro habitaculo original Fiat"/>
    <s v="taller"/>
    <n v="6200"/>
    <m/>
    <n v="0.58064516129032262"/>
    <n v="1"/>
    <n v="9800"/>
    <n v="9800"/>
    <m/>
    <m/>
    <n v="0"/>
    <n v="65000"/>
    <n v="6200"/>
    <n v="0"/>
    <n v="0"/>
    <n v="0"/>
    <n v="0"/>
  </r>
  <r>
    <x v="496"/>
    <n v="4"/>
    <x v="145"/>
    <x v="281"/>
    <s v="1694Prá Nancy4"/>
    <m/>
    <m/>
    <m/>
    <x v="4"/>
    <s v="Service completo. Cambio de aceite y filtros. Control general del vehiculo. Cambio de bujias. Cambio de pastillas de freno. Lavado motor.   "/>
    <m/>
    <s v="Filtro de combustible Mahle KL238D"/>
    <s v="taller"/>
    <n v="5197.32"/>
    <m/>
    <n v="1.0972347286678521"/>
    <n v="1"/>
    <n v="10900"/>
    <n v="10900"/>
    <m/>
    <m/>
    <n v="0"/>
    <n v="65000"/>
    <n v="5197.32"/>
    <n v="0"/>
    <n v="0"/>
    <n v="0"/>
    <n v="0"/>
  </r>
  <r>
    <x v="496"/>
    <n v="5"/>
    <x v="145"/>
    <x v="281"/>
    <s v="1694Prá Nancy5"/>
    <m/>
    <m/>
    <m/>
    <x v="4"/>
    <s v="Service completo. Cambio de aceite y filtros. Control general del vehiculo. Cambio de bujias. Cambio de pastillas de freno. Lavado motor.    "/>
    <m/>
    <s v="Bujias original Fiat"/>
    <s v="taller"/>
    <n v="5600"/>
    <m/>
    <n v="0.7678571428571429"/>
    <n v="4"/>
    <n v="9900"/>
    <n v="39600"/>
    <m/>
    <m/>
    <n v="0"/>
    <n v="65000"/>
    <n v="22400"/>
    <n v="0"/>
    <n v="0"/>
    <n v="0"/>
    <n v="0"/>
  </r>
  <r>
    <x v="496"/>
    <n v="6"/>
    <x v="145"/>
    <x v="281"/>
    <s v="1694Prá Nancy6"/>
    <m/>
    <m/>
    <m/>
    <x v="4"/>
    <s v="Service completo. Cambio de aceite y filtros. Control general del vehiculo. Cambio de bujias. Cambio de pastillas de freno. Lavado motor.     "/>
    <m/>
    <s v="Pastillas de freno"/>
    <s v="Aldo repuestos"/>
    <n v="24800"/>
    <m/>
    <n v="0.25"/>
    <n v="1"/>
    <n v="31000"/>
    <n v="31000"/>
    <m/>
    <m/>
    <n v="0"/>
    <n v="65000"/>
    <n v="24800"/>
    <n v="0"/>
    <n v="0"/>
    <n v="0"/>
    <n v="0"/>
  </r>
  <r>
    <x v="496"/>
    <n v="7"/>
    <x v="145"/>
    <x v="281"/>
    <s v="1694Prá Nancy7"/>
    <m/>
    <m/>
    <m/>
    <x v="4"/>
    <s v="Service completo. Cambio de aceite y filtros. Control general del vehiculo. Cambio de bujias. Cambio de pastillas de freno. Lavado motor.      "/>
    <m/>
    <s v="Aceite motor 10w40"/>
    <s v="taller"/>
    <n v="4670.62"/>
    <m/>
    <n v="1.2909164093846213"/>
    <n v="4"/>
    <n v="10700"/>
    <n v="42800"/>
    <m/>
    <m/>
    <n v="0"/>
    <n v="65000"/>
    <n v="18682.48"/>
    <n v="0"/>
    <n v="0"/>
    <n v="0"/>
    <n v="0"/>
  </r>
  <r>
    <x v="497"/>
    <n v="1"/>
    <x v="145"/>
    <x v="252"/>
    <s v="1695Canepa Carlos1"/>
    <s v="AC834IQ"/>
    <s v="Eco Sport 1.5"/>
    <n v="91377"/>
    <x v="711"/>
    <s v="Desarmar distribucion completa. Cambiar kit, bomba de agua, correa poly-v y liquido refrigerante. Purgado del circuito de refrigeracion. Puesta a punto. Armado total. Lavado motor."/>
    <s v="Pablo"/>
    <m/>
    <m/>
    <m/>
    <s v="Distribución"/>
    <m/>
    <m/>
    <m/>
    <n v="0"/>
    <n v="1"/>
    <n v="100000"/>
    <n v="100000"/>
    <n v="100000"/>
    <n v="0"/>
    <n v="0"/>
    <n v="0"/>
    <n v="100000"/>
    <n v="100000"/>
  </r>
  <r>
    <x v="497"/>
    <n v="2"/>
    <x v="145"/>
    <x v="252"/>
    <s v="1695Canepa Carlos2"/>
    <m/>
    <m/>
    <m/>
    <x v="4"/>
    <s v="Desarmar distribucion completa. Cambiar kit, bomba de agua, correa poly-v y liquido refrigerante. Purgado del circuito de refrigeracion. Puesta a punto. Armado total. Lavado motor. "/>
    <m/>
    <m/>
    <m/>
    <m/>
    <m/>
    <m/>
    <m/>
    <m/>
    <n v="0"/>
    <m/>
    <m/>
    <n v="0"/>
    <n v="100000"/>
    <n v="0"/>
    <n v="0"/>
    <n v="0"/>
    <n v="0"/>
    <n v="0"/>
  </r>
  <r>
    <x v="498"/>
    <n v="1"/>
    <x v="146"/>
    <x v="65"/>
    <s v="1696Cane Emiliano1"/>
    <s v="AD439DV"/>
    <s v="Chevrolet S10 High Country"/>
    <n v="86464"/>
    <x v="712"/>
    <s v="Service completo. Cambio de aceite y filtros. Control general del vehiculo para viaje. Rotacion de ruedas. Control de niveles de aceite en ambos diferenciales, caja de velocidad y caja de transferencia. Reparar herraje de lona cobertora."/>
    <s v="Emanuel"/>
    <s v="Aceite motor 5w30 Dexo2"/>
    <s v="Taller"/>
    <n v="7292.46"/>
    <s v="Service"/>
    <n v="1.8796866900881186"/>
    <n v="7"/>
    <n v="21000"/>
    <n v="147000"/>
    <n v="1"/>
    <n v="70000"/>
    <n v="70000"/>
    <n v="70000"/>
    <n v="51047.22"/>
    <n v="32156.879999999997"/>
    <n v="235800"/>
    <n v="70000"/>
    <n v="305800"/>
  </r>
  <r>
    <x v="498"/>
    <n v="2"/>
    <x v="146"/>
    <x v="65"/>
    <s v="1696Cane Emiliano2"/>
    <m/>
    <m/>
    <m/>
    <x v="4"/>
    <s v="Service completo. Cambio de aceite y filtros. Control general del vehiculo para viaje. Rotacion de ruedas. Control de niveles de aceite en ambos diferenciales, caja de velocidad y caja de transferencia. Reparar herraje de lona cobertora. "/>
    <m/>
    <s v="Filtro de aceite Mahle OX1016D"/>
    <s v="Taller"/>
    <n v="5003.9799999999996"/>
    <m/>
    <n v="1.0983297295352901"/>
    <n v="1"/>
    <n v="10500"/>
    <n v="10500"/>
    <m/>
    <m/>
    <n v="0"/>
    <n v="70000"/>
    <n v="5003.9799999999996"/>
    <n v="0"/>
    <n v="0"/>
    <n v="0"/>
    <n v="0"/>
  </r>
  <r>
    <x v="498"/>
    <n v="3"/>
    <x v="146"/>
    <x v="65"/>
    <s v="1696Cane Emiliano3"/>
    <m/>
    <m/>
    <m/>
    <x v="4"/>
    <s v="Service completo. Cambio de aceite y filtros. Control general del vehiculo para viaje. Rotacion de ruedas. Control de niveles de aceite en ambos diferenciales, caja de velocidad y caja de transferencia. Reparar herraje de lona cobertora.  "/>
    <m/>
    <s v="Filtro de combustible Mahle KX44D"/>
    <s v="Taller"/>
    <n v="6292.15"/>
    <m/>
    <n v="2.4169560484095265"/>
    <n v="2"/>
    <n v="21500"/>
    <n v="43000"/>
    <m/>
    <m/>
    <n v="0"/>
    <n v="70000"/>
    <n v="12584.3"/>
    <n v="0"/>
    <n v="0"/>
    <n v="0"/>
    <n v="0"/>
  </r>
  <r>
    <x v="498"/>
    <n v="4"/>
    <x v="146"/>
    <x v="65"/>
    <s v="1696Cane Emiliano4"/>
    <m/>
    <m/>
    <m/>
    <x v="4"/>
    <s v="Service completo. Cambio de aceite y filtros. Control general del vehiculo para viaje. Rotacion de ruedas. Control de niveles de aceite en ambos diferenciales, caja de velocidad y caja de transferencia. Reparar herraje de lona cobertora.   "/>
    <m/>
    <s v="Filtro de aire AC Delco 19350512"/>
    <s v="Taller"/>
    <n v="7849.05"/>
    <m/>
    <n v="2.0959160662755365"/>
    <n v="1"/>
    <n v="24300"/>
    <n v="24300"/>
    <m/>
    <m/>
    <n v="0"/>
    <n v="70000"/>
    <n v="7849.05"/>
    <n v="0"/>
    <n v="0"/>
    <n v="0"/>
    <n v="0"/>
  </r>
  <r>
    <x v="498"/>
    <n v="5"/>
    <x v="146"/>
    <x v="65"/>
    <s v="1696Cane Emiliano5"/>
    <m/>
    <m/>
    <m/>
    <x v="4"/>
    <s v="Service completo. Cambio de aceite y filtros. Control general del vehiculo para viaje. Rotacion de ruedas. Control de niveles de aceite en ambos diferenciales, caja de velocidad y caja de transferencia. Reparar herraje de lona cobertora.    "/>
    <m/>
    <s v="Filtro de habitaculo HK314"/>
    <s v="taller"/>
    <n v="5719.24"/>
    <m/>
    <n v="0.92333247074786162"/>
    <n v="1"/>
    <n v="11000"/>
    <n v="11000"/>
    <m/>
    <m/>
    <n v="0"/>
    <n v="70000"/>
    <n v="5719.24"/>
    <n v="0"/>
    <n v="0"/>
    <n v="0"/>
    <n v="0"/>
  </r>
  <r>
    <x v="499"/>
    <n v="1"/>
    <x v="146"/>
    <x v="146"/>
    <s v="1697Colombano Rodrigo1"/>
    <s v="IZF113"/>
    <s v="Gol Trend"/>
    <n v="138054"/>
    <x v="713"/>
    <s v="Lavado motor. Cambiar kit de oring en gasificador. Cambiar valvula PCV. Prueba de perdidas de aceite."/>
    <s v="Cristian"/>
    <s v="Kit oring de gaseo"/>
    <s v="barotto"/>
    <n v="4700"/>
    <s v="Otros"/>
    <n v="0.27659574468085107"/>
    <n v="1"/>
    <n v="6000"/>
    <n v="6000"/>
    <n v="1"/>
    <n v="36200"/>
    <n v="36200"/>
    <n v="36200"/>
    <n v="4700"/>
    <n v="6900"/>
    <n v="8800"/>
    <n v="36200"/>
    <n v="45000"/>
  </r>
  <r>
    <x v="499"/>
    <n v="2"/>
    <x v="146"/>
    <x v="146"/>
    <s v="1697Colombano Rodrigo2"/>
    <m/>
    <m/>
    <m/>
    <x v="4"/>
    <s v="Lavado motor. Cambiar kit de oring en gasificador. Cambiar valvula PCV. Prueba de perdidas de aceite. "/>
    <m/>
    <s v="Valvula PCV"/>
    <s v="barotto"/>
    <n v="2200"/>
    <m/>
    <n v="0.27272727272727271"/>
    <n v="1"/>
    <n v="2800"/>
    <n v="2800"/>
    <m/>
    <m/>
    <n v="0"/>
    <n v="36200"/>
    <n v="2200"/>
    <n v="0"/>
    <n v="0"/>
    <n v="0"/>
    <n v="0"/>
  </r>
  <r>
    <x v="500"/>
    <n v="1"/>
    <x v="146"/>
    <x v="37"/>
    <s v="1698Weizur1"/>
    <s v="AB818GV"/>
    <s v="Renault Oroch"/>
    <n v="269589"/>
    <x v="668"/>
    <s v="Service completo. Cambio de aceite y filtros. Control general del vehiculo. Cambio de pastillas de freno."/>
    <s v="Emanuel"/>
    <s v="Filtro aire Mahle LX3542"/>
    <s v="taller"/>
    <n v="11373.02"/>
    <s v="Service"/>
    <n v="1.0882755855524742"/>
    <n v="1"/>
    <n v="23750"/>
    <n v="23750"/>
    <n v="1"/>
    <n v="75000"/>
    <n v="75000"/>
    <n v="75000"/>
    <n v="11373.02"/>
    <n v="53547.07"/>
    <n v="139850"/>
    <n v="75000"/>
    <n v="214850"/>
  </r>
  <r>
    <x v="500"/>
    <n v="2"/>
    <x v="146"/>
    <x v="37"/>
    <s v="1698Weizur2"/>
    <m/>
    <m/>
    <m/>
    <x v="4"/>
    <s v="Service completo. Cambio de aceite y filtros. Control general del vehiculo. Cambio de pastillas de freno. "/>
    <m/>
    <s v="Filtro combustible Mahle KL583"/>
    <s v="taller"/>
    <n v="3912.09"/>
    <m/>
    <n v="1.0960662970432684"/>
    <n v="2"/>
    <n v="8200"/>
    <n v="16400"/>
    <m/>
    <m/>
    <n v="0"/>
    <n v="75000"/>
    <n v="7824.18"/>
    <n v="0"/>
    <n v="0"/>
    <n v="0"/>
    <n v="0"/>
  </r>
  <r>
    <x v="500"/>
    <n v="3"/>
    <x v="146"/>
    <x v="37"/>
    <s v="1698Weizur3"/>
    <m/>
    <m/>
    <m/>
    <x v="4"/>
    <s v="Service completo. Cambio de aceite y filtros. Control general del vehiculo. Cambio de pastillas de freno.  "/>
    <m/>
    <s v="Filtro de aceite Mahle OC475"/>
    <s v="taller"/>
    <n v="4442.29"/>
    <m/>
    <n v="1.0935148313144798"/>
    <n v="1"/>
    <n v="9300"/>
    <n v="9300"/>
    <m/>
    <m/>
    <n v="0"/>
    <n v="75000"/>
    <n v="4442.29"/>
    <n v="0"/>
    <n v="0"/>
    <n v="0"/>
    <n v="0"/>
  </r>
  <r>
    <x v="500"/>
    <n v="4"/>
    <x v="146"/>
    <x v="37"/>
    <s v="1698Weizur4"/>
    <m/>
    <m/>
    <m/>
    <x v="4"/>
    <s v="Service completo. Cambio de aceite y filtros. Control general del vehiculo. Cambio de pastillas de freno.   "/>
    <m/>
    <s v="Filtro de habitaculo Mahle LA230"/>
    <s v="taller"/>
    <n v="7849.05"/>
    <m/>
    <n v="0.26129913811225558"/>
    <n v="1"/>
    <n v="9900"/>
    <n v="9900"/>
    <m/>
    <m/>
    <n v="0"/>
    <n v="75000"/>
    <n v="7849.05"/>
    <n v="0"/>
    <n v="0"/>
    <n v="0"/>
    <n v="0"/>
  </r>
  <r>
    <x v="500"/>
    <n v="5"/>
    <x v="146"/>
    <x v="37"/>
    <s v="1698Weizur5"/>
    <m/>
    <m/>
    <m/>
    <x v="4"/>
    <s v="Service completo. Cambio de aceite y filtros. Control general del vehiculo. Cambio de pastillas de freno.    "/>
    <m/>
    <s v="Aceite motor 10w40"/>
    <s v="taller"/>
    <n v="4670.62"/>
    <m/>
    <n v="1.2909164093846213"/>
    <n v="5"/>
    <n v="10700"/>
    <n v="53500"/>
    <m/>
    <m/>
    <n v="0"/>
    <n v="75000"/>
    <n v="23353.1"/>
    <n v="0"/>
    <n v="0"/>
    <n v="0"/>
    <n v="0"/>
  </r>
  <r>
    <x v="500"/>
    <n v="6"/>
    <x v="146"/>
    <x v="37"/>
    <s v="1698Weizur6"/>
    <m/>
    <m/>
    <m/>
    <x v="4"/>
    <s v="Service completo. Cambio de aceite y filtros. Control general del vehiculo. Cambio de pastillas de freno.     "/>
    <m/>
    <s v="Pastillas de freno"/>
    <s v="Rep serrano"/>
    <n v="21300"/>
    <m/>
    <n v="0.26760563380281688"/>
    <n v="1"/>
    <n v="27000"/>
    <n v="27000"/>
    <m/>
    <m/>
    <n v="0"/>
    <n v="75000"/>
    <n v="21300"/>
    <n v="0"/>
    <n v="0"/>
    <n v="0"/>
    <n v="0"/>
  </r>
  <r>
    <x v="501"/>
    <n v="1"/>
    <x v="147"/>
    <x v="282"/>
    <s v="1699Molinari Quique1"/>
    <s v="AB242IT"/>
    <s v="VW Saveiro"/>
    <n v="161434"/>
    <x v="714"/>
    <s v="Cambio de aceite y filtros de aire y aceite. Control limitado del vehiculo. Sacar tornillos cortados de chapon bajo motor. Enderezar los mismos. Colocacion con tornillos nuevos."/>
    <s v="Emanuel"/>
    <s v="Filtro de aceite Mahle OC250"/>
    <s v="taller"/>
    <n v="4156.6899999999996"/>
    <s v="Service"/>
    <n v="1.1651843173294139"/>
    <n v="1"/>
    <n v="9000"/>
    <n v="10500"/>
    <n v="1"/>
    <n v="32000"/>
    <n v="32000"/>
    <n v="32000"/>
    <n v="4156.6899999999996"/>
    <n v="16676.36"/>
    <n v="66000"/>
    <n v="32000"/>
    <n v="98000"/>
  </r>
  <r>
    <x v="501"/>
    <n v="2"/>
    <x v="147"/>
    <x v="282"/>
    <s v="1699Molinari Quique2"/>
    <m/>
    <m/>
    <m/>
    <x v="4"/>
    <s v="Cambio de aceite y filtros de aire y aceite. Control limitado del vehiculo. Sacar tornillos cortados de chapon bajo motor. Enderezar los mismos. Colocacion con tornillos nuevos. "/>
    <m/>
    <s v="Filtro de aire AC Delco 19347807"/>
    <s v="taller"/>
    <n v="7849.05"/>
    <m/>
    <n v="0.33774151011905895"/>
    <n v="1"/>
    <n v="10500"/>
    <n v="10500"/>
    <m/>
    <m/>
    <n v="0"/>
    <n v="32000"/>
    <n v="7849.05"/>
    <n v="0"/>
    <n v="0"/>
    <n v="0"/>
    <n v="0"/>
  </r>
  <r>
    <x v="501"/>
    <n v="3"/>
    <x v="147"/>
    <x v="282"/>
    <s v="1699Molinari Quique3"/>
    <m/>
    <m/>
    <m/>
    <x v="4"/>
    <s v="Cambio de aceite y filtros de aire y aceite. Control limitado del vehiculo. Sacar tornillos cortados de chapon bajo motor. Enderezar los mismos. Colocacion con tornillos nuevos.  "/>
    <m/>
    <s v="Aceite motor 10w40"/>
    <s v="taller"/>
    <n v="4670.62"/>
    <m/>
    <n v="1.4086737949137373"/>
    <n v="4"/>
    <n v="11250"/>
    <n v="45000"/>
    <m/>
    <m/>
    <n v="0"/>
    <n v="32000"/>
    <n v="18682.48"/>
    <n v="0"/>
    <n v="0"/>
    <n v="0"/>
    <n v="0"/>
  </r>
  <r>
    <x v="502"/>
    <n v="1"/>
    <x v="147"/>
    <x v="233"/>
    <s v="1700Estevez Jonatan1"/>
    <s v="HQL288"/>
    <s v="Gol Trend"/>
    <m/>
    <x v="715"/>
    <s v="Auxilio mecanico. Escaneo del vehiculo. Deteccion de bomba de nafta sin funcionamiento. Arreglo provisorio de la misma. Puesta en marcha."/>
    <s v="Cristian"/>
    <m/>
    <m/>
    <m/>
    <s v="Otros"/>
    <m/>
    <m/>
    <m/>
    <n v="0"/>
    <m/>
    <m/>
    <n v="0"/>
    <n v="0"/>
    <n v="0"/>
    <n v="0"/>
    <n v="0"/>
    <n v="0"/>
    <n v="0"/>
  </r>
  <r>
    <x v="502"/>
    <n v="2"/>
    <x v="147"/>
    <x v="233"/>
    <s v="1700Estevez Jonatan2"/>
    <m/>
    <m/>
    <m/>
    <x v="4"/>
    <s v="Auxilio mecanico. Escaneo del vehiculo. Deteccion de bomba de nafta sin funcionamiento. Arreglo provisorio de la misma. Puesta en marcha. "/>
    <m/>
    <m/>
    <m/>
    <m/>
    <m/>
    <m/>
    <m/>
    <m/>
    <n v="0"/>
    <m/>
    <m/>
    <n v="0"/>
    <n v="0"/>
    <n v="0"/>
    <n v="0"/>
    <n v="0"/>
    <n v="0"/>
    <n v="0"/>
  </r>
  <r>
    <x v="503"/>
    <n v="1"/>
    <x v="147"/>
    <x v="267"/>
    <s v="1701Aranda Pablo1"/>
    <s v="OOF163"/>
    <s v="Ford Ranger"/>
    <m/>
    <x v="716"/>
    <s v="Sacar ambos elasticos traseros. Llevar los mismos a reparar. Colocacion."/>
    <s v="Emanuel"/>
    <s v="Reparacion de elasticos"/>
    <s v="Giordano"/>
    <n v="113556"/>
    <s v="Otros"/>
    <n v="0"/>
    <n v="1"/>
    <n v="113556"/>
    <n v="113556"/>
    <n v="1"/>
    <n v="45000"/>
    <n v="45000"/>
    <n v="45000"/>
    <n v="113556"/>
    <n v="113556"/>
    <n v="113556"/>
    <n v="45000"/>
    <n v="158556"/>
  </r>
  <r>
    <x v="503"/>
    <n v="2"/>
    <x v="147"/>
    <x v="267"/>
    <s v="1701Aranda Pablo2"/>
    <m/>
    <m/>
    <m/>
    <x v="4"/>
    <s v="Sacar ambos elasticos traseros. Llevar los mismos a reparar. Colocacion. "/>
    <m/>
    <m/>
    <m/>
    <m/>
    <m/>
    <m/>
    <m/>
    <m/>
    <n v="0"/>
    <m/>
    <m/>
    <n v="0"/>
    <n v="45000"/>
    <n v="0"/>
    <n v="0"/>
    <n v="0"/>
    <n v="0"/>
    <n v="0"/>
  </r>
  <r>
    <x v="504"/>
    <n v="1"/>
    <x v="147"/>
    <x v="283"/>
    <s v="1702Principi Gabriela1"/>
    <s v="AC393WH"/>
    <s v="Renault Sandero Steepway"/>
    <n v="54758"/>
    <x v="717"/>
    <s v="Service completo. Cambio de aceite y filtros. Control general del vehiculo. Rotacion de ruedas. Desarmar distribucion completa. Cambiar kit, bomba de agua, correa poly-v y liquido refrigerante. Purgado del circuito de refrigeracion. Puesta a punto. Armado total. Lavado motor. Cambio de escobilla trasera."/>
    <s v="Pablo"/>
    <s v="Kit distribucion con bomba"/>
    <s v="taller"/>
    <n v="198000"/>
    <s v="Service"/>
    <n v="0.46464646464646464"/>
    <n v="1"/>
    <n v="290000"/>
    <n v="290000"/>
    <n v="1"/>
    <n v="85000"/>
    <n v="85000"/>
    <n v="85000"/>
    <n v="198000"/>
    <n v="290070.62"/>
    <n v="451225"/>
    <n v="85000"/>
    <n v="536225"/>
  </r>
  <r>
    <x v="504"/>
    <n v="2"/>
    <x v="147"/>
    <x v="283"/>
    <s v="1702Principi Gabriela2"/>
    <m/>
    <m/>
    <m/>
    <x v="4"/>
    <s v="Service completo. Cambio de aceite y filtros. Control general del vehiculo. Rotacion de ruedas. Desarmar distribucion completa. Cambiar kit, bomba de agua, correa poly-v y liquido refrigerante. Purgado del circuito de refrigeracion. Puesta a punto. Armado total. Lavado motor. Cambio de escobilla trasera. "/>
    <m/>
    <s v="Kit de filtros"/>
    <s v="taller"/>
    <n v="24300"/>
    <s v="Distribución"/>
    <n v="0.35802469135802467"/>
    <n v="1"/>
    <n v="33000"/>
    <n v="33000"/>
    <m/>
    <m/>
    <n v="0"/>
    <n v="85000"/>
    <n v="24300"/>
    <n v="0"/>
    <n v="0"/>
    <n v="0"/>
    <n v="0"/>
  </r>
  <r>
    <x v="504"/>
    <n v="3"/>
    <x v="147"/>
    <x v="283"/>
    <s v="1702Principi Gabriela3"/>
    <m/>
    <m/>
    <m/>
    <x v="4"/>
    <s v="Service completo. Cambio de aceite y filtros. Control general del vehiculo. Rotacion de ruedas. Desarmar distribucion completa. Cambiar kit, bomba de agua, correa poly-v y liquido refrigerante. Purgado del circuito de refrigeracion. Puesta a punto. Armado total. Lavado motor. Cambio de escobilla trasera.  "/>
    <m/>
    <s v="Aceite motor 10w40"/>
    <s v="taller"/>
    <n v="4670.62"/>
    <m/>
    <n v="0.91088121063156502"/>
    <n v="5"/>
    <n v="8925"/>
    <n v="44625"/>
    <m/>
    <m/>
    <n v="0"/>
    <n v="85000"/>
    <n v="23353.1"/>
    <n v="0"/>
    <n v="0"/>
    <n v="0"/>
    <n v="0"/>
  </r>
  <r>
    <x v="504"/>
    <n v="4"/>
    <x v="147"/>
    <x v="283"/>
    <s v="1702Principi Gabriela4"/>
    <m/>
    <m/>
    <m/>
    <x v="4"/>
    <s v="Service completo. Cambio de aceite y filtros. Control general del vehiculo. Rotacion de ruedas. Desarmar distribucion completa. Cambiar kit, bomba de agua, correa poly-v y liquido refrigerante. Purgado del circuito de refrigeracion. Puesta a punto. Armado total. Lavado motor. Cambio de escobilla trasera.   "/>
    <m/>
    <s v="Liquido refrigerante + agua destilada"/>
    <s v="taller"/>
    <n v="16500"/>
    <m/>
    <n v="0.50909090909090904"/>
    <n v="1"/>
    <n v="24900"/>
    <n v="24900"/>
    <m/>
    <m/>
    <n v="0"/>
    <n v="85000"/>
    <n v="16500"/>
    <n v="0"/>
    <n v="0"/>
    <n v="0"/>
    <n v="0"/>
  </r>
  <r>
    <x v="504"/>
    <n v="5"/>
    <x v="147"/>
    <x v="283"/>
    <s v="1702Principi Gabriela5"/>
    <m/>
    <m/>
    <m/>
    <x v="4"/>
    <s v="Service completo. Cambio de aceite y filtros. Control general del vehiculo. Rotacion de ruedas. Desarmar distribucion completa. Cambiar kit, bomba de agua, correa poly-v y liquido refrigerante. Purgado del circuito de refrigeracion. Puesta a punto. Armado total. Lavado motor. Cambio de escobilla trasera.    "/>
    <m/>
    <s v="Correa poly-v"/>
    <s v="Aldo repuestos"/>
    <n v="27700"/>
    <m/>
    <n v="0.25270758122743681"/>
    <n v="1"/>
    <n v="34700"/>
    <n v="34700"/>
    <m/>
    <m/>
    <n v="0"/>
    <n v="85000"/>
    <n v="27700"/>
    <n v="0"/>
    <n v="0"/>
    <n v="0"/>
    <n v="0"/>
  </r>
  <r>
    <x v="504"/>
    <n v="6"/>
    <x v="147"/>
    <x v="283"/>
    <s v="1702Principi Gabriela6"/>
    <m/>
    <m/>
    <m/>
    <x v="4"/>
    <s v="Service completo. Cambio de aceite y filtros. Control general del vehiculo. Rotacion de ruedas. Desarmar distribucion completa. Cambiar kit, bomba de agua, correa poly-v y liquido refrigerante. Purgado del circuito de refrigeracion. Puesta a punto. Armado total. Lavado motor. Cambio de escobilla trasera.     "/>
    <m/>
    <s v="Escobilla TR trasera"/>
    <s v="Rep serrano"/>
    <n v="18900"/>
    <m/>
    <n v="0.26984126984126983"/>
    <n v="1"/>
    <n v="24000"/>
    <n v="24000"/>
    <m/>
    <m/>
    <n v="0"/>
    <n v="85000"/>
    <n v="18900"/>
    <n v="0"/>
    <n v="0"/>
    <n v="0"/>
    <n v="0"/>
  </r>
  <r>
    <x v="505"/>
    <n v="1"/>
    <x v="148"/>
    <x v="43"/>
    <s v="1703Castro Martin1"/>
    <s v="OIF372"/>
    <s v="Peugeot 308 2.0"/>
    <n v="122601"/>
    <x v="718"/>
    <s v="Cambio de polea tensora de correa poly-v. Control general para viaje. Agregar aceite motor. Control de bujías. Cambiar filtro de combustible."/>
    <s v="Pablo"/>
    <s v="Filtro combustible Mahle KL583"/>
    <s v="taller"/>
    <n v="3912.09"/>
    <s v="Otros"/>
    <n v="1.0960662970432684"/>
    <n v="1"/>
    <n v="8200"/>
    <n v="8200"/>
    <n v="1"/>
    <n v="18000"/>
    <n v="18000"/>
    <n v="18000"/>
    <n v="3912.09"/>
    <n v="3912.09"/>
    <n v="8200"/>
    <n v="18000"/>
    <n v="26200"/>
  </r>
  <r>
    <x v="505"/>
    <n v="2"/>
    <x v="148"/>
    <x v="43"/>
    <s v="1703Castro Martin2"/>
    <m/>
    <m/>
    <m/>
    <x v="4"/>
    <s v="Cambio de polea tensora de correa poly-v. Control general para viaje. Agregar aceite motor. Control de bujías. Cambiar filtro de combustible. "/>
    <m/>
    <m/>
    <m/>
    <m/>
    <m/>
    <m/>
    <m/>
    <m/>
    <n v="0"/>
    <m/>
    <m/>
    <n v="0"/>
    <n v="18000"/>
    <n v="0"/>
    <n v="0"/>
    <n v="0"/>
    <n v="0"/>
    <n v="0"/>
  </r>
  <r>
    <x v="506"/>
    <n v="1"/>
    <x v="148"/>
    <x v="284"/>
    <s v="1704Airasca Victoria1"/>
    <s v="EHW408"/>
    <s v="Ford Fiesta Max"/>
    <n v="88266"/>
    <x v="719"/>
    <s v="Service completo. Cambio de aceite y filtros. Control general del vehiculo. Cambiar deposito de agua. Completar con liquido refrigerante. Purgado del circuito de refrigeracion. Cambio de manguera de deposito de agua a block motor."/>
    <s v="Emanuel"/>
    <s v="Filtro aire Mahle LX1597"/>
    <s v="taller"/>
    <n v="5265.43"/>
    <s v="Service"/>
    <n v="1.2790161487285938"/>
    <n v="1"/>
    <n v="12000"/>
    <n v="12000"/>
    <n v="1"/>
    <n v="60000"/>
    <n v="60000"/>
    <n v="60000"/>
    <n v="5265.43"/>
    <n v="58174.76"/>
    <n v="131300"/>
    <n v="60000"/>
    <n v="191300"/>
  </r>
  <r>
    <x v="506"/>
    <n v="2"/>
    <x v="148"/>
    <x v="284"/>
    <s v="1704Airasca Victoria2"/>
    <m/>
    <m/>
    <m/>
    <x v="4"/>
    <s v="Service completo. Cambio de aceite y filtros. Control general del vehiculo. Cambiar deposito de agua. Completar con liquido refrigerante. Purgado del circuito de refrigeracion. Cambio de manguera de deposito de agua a block motor. "/>
    <m/>
    <s v="Filtro aceite Mahle OC47"/>
    <s v="taller"/>
    <n v="3296.93"/>
    <m/>
    <n v="1.4871622994725395"/>
    <n v="1"/>
    <n v="8200"/>
    <n v="8200"/>
    <m/>
    <m/>
    <n v="0"/>
    <n v="60000"/>
    <n v="3296.93"/>
    <n v="0"/>
    <n v="0"/>
    <n v="0"/>
    <n v="0"/>
  </r>
  <r>
    <x v="506"/>
    <n v="3"/>
    <x v="148"/>
    <x v="284"/>
    <s v="1704Airasca Victoria3"/>
    <m/>
    <m/>
    <m/>
    <x v="4"/>
    <s v="Service completo. Cambio de aceite y filtros. Control general del vehiculo. Cambiar deposito de agua. Completar con liquido refrigerante. Purgado del circuito de refrigeracion. Cambio de manguera de deposito de agua a block motor.  "/>
    <m/>
    <s v="Filtro nafta Hasting N1006"/>
    <s v="taller"/>
    <n v="7616.58"/>
    <m/>
    <n v="0.15537419681799444"/>
    <n v="1"/>
    <n v="8800"/>
    <n v="8800"/>
    <m/>
    <m/>
    <n v="0"/>
    <n v="60000"/>
    <n v="7616.58"/>
    <n v="0"/>
    <n v="0"/>
    <n v="0"/>
    <n v="0"/>
  </r>
  <r>
    <x v="506"/>
    <n v="4"/>
    <x v="148"/>
    <x v="284"/>
    <s v="1704Airasca Victoria4"/>
    <m/>
    <m/>
    <m/>
    <x v="4"/>
    <s v="Service completo. Cambio de aceite y filtros. Control general del vehiculo. Cambiar deposito de agua. Completar con liquido refrigerante. Purgado del circuito de refrigeracion. Cambio de manguera de deposito de agua a block motor.   "/>
    <m/>
    <s v="Filtro habitaculo Wega"/>
    <s v="Aldo repuestos"/>
    <n v="14000"/>
    <m/>
    <n v="0.25"/>
    <n v="1"/>
    <n v="17500"/>
    <n v="17500"/>
    <m/>
    <m/>
    <n v="0"/>
    <n v="60000"/>
    <n v="14000"/>
    <n v="0"/>
    <n v="0"/>
    <n v="0"/>
    <n v="0"/>
  </r>
  <r>
    <x v="506"/>
    <n v="5"/>
    <x v="148"/>
    <x v="284"/>
    <s v="1704Airasca Victoria5"/>
    <m/>
    <m/>
    <m/>
    <x v="4"/>
    <s v="Service completo. Cambio de aceite y filtros. Control general del vehiculo. Cambiar deposito de agua. Completar con liquido refrigerante. Purgado del circuito de refrigeracion. Cambio de manguera de deposito de agua a block motor.    "/>
    <m/>
    <s v="Aceite motor 10w40"/>
    <s v="taller"/>
    <n v="4670.62"/>
    <m/>
    <n v="1.2909164093846213"/>
    <n v="4"/>
    <n v="10700"/>
    <n v="42800"/>
    <m/>
    <m/>
    <n v="0"/>
    <n v="60000"/>
    <n v="18682.48"/>
    <n v="0"/>
    <n v="0"/>
    <n v="0"/>
    <n v="0"/>
  </r>
  <r>
    <x v="506"/>
    <n v="6"/>
    <x v="148"/>
    <x v="284"/>
    <s v="1704Airasca Victoria6"/>
    <m/>
    <m/>
    <m/>
    <x v="4"/>
    <s v="Service completo. Cambio de aceite y filtros. Control general del vehiculo. Cambiar deposito de agua. Completar con liquido refrigerante. Purgado del circuito de refrigeracion. Cambio de manguera de deposito de agua a block motor.     "/>
    <m/>
    <s v="Deposito de agua"/>
    <s v="taller"/>
    <n v="8600"/>
    <m/>
    <n v="0.45348837209302323"/>
    <n v="1"/>
    <n v="12500"/>
    <n v="12500"/>
    <m/>
    <m/>
    <n v="0"/>
    <n v="60000"/>
    <n v="8600"/>
    <n v="0"/>
    <n v="0"/>
    <n v="0"/>
    <n v="0"/>
  </r>
  <r>
    <x v="506"/>
    <n v="7"/>
    <x v="148"/>
    <x v="284"/>
    <s v="1704Airasca Victoria7"/>
    <m/>
    <m/>
    <m/>
    <x v="4"/>
    <s v="Service completo. Cambio de aceite y filtros. Control general del vehiculo. Cambiar deposito de agua. Completar con liquido refrigerante. Purgado del circuito de refrigeracion. Cambio de manguera de deposito de agua a block motor.      "/>
    <m/>
    <s v="Liquido refrigerante"/>
    <s v="taller"/>
    <n v="6450.2"/>
    <m/>
    <n v="0.31778859570245888"/>
    <n v="2"/>
    <n v="8500"/>
    <n v="17000"/>
    <m/>
    <m/>
    <n v="0"/>
    <n v="60000"/>
    <n v="12900.4"/>
    <n v="0"/>
    <n v="0"/>
    <n v="0"/>
    <n v="0"/>
  </r>
  <r>
    <x v="506"/>
    <n v="8"/>
    <x v="148"/>
    <x v="284"/>
    <s v="1704Airasca Victoria8"/>
    <m/>
    <m/>
    <m/>
    <x v="4"/>
    <s v="Service completo. Cambio de aceite y filtros. Control general del vehiculo. Cambiar deposito de agua. Completar con liquido refrigerante. Purgado del circuito de refrigeracion. Cambio de manguera de deposito de agua a block motor.       "/>
    <m/>
    <s v="Agua destilada"/>
    <s v="taller"/>
    <n v="675"/>
    <m/>
    <n v="3.4444444444444446"/>
    <n v="1"/>
    <n v="3000"/>
    <n v="3000"/>
    <m/>
    <m/>
    <n v="0"/>
    <n v="60000"/>
    <n v="675"/>
    <n v="0"/>
    <n v="0"/>
    <n v="0"/>
    <n v="0"/>
  </r>
  <r>
    <x v="506"/>
    <n v="9"/>
    <x v="148"/>
    <x v="284"/>
    <s v="1704Airasca Victoria9"/>
    <m/>
    <m/>
    <m/>
    <x v="4"/>
    <s v="Service completo. Cambio de aceite y filtros. Control general del vehiculo. Cambiar deposito de agua. Completar con liquido refrigerante. Purgado del circuito de refrigeracion. Cambio de manguera de deposito de agua a block motor.        "/>
    <m/>
    <s v="Manguera deposito a block de motor "/>
    <s v="barotto"/>
    <n v="7600"/>
    <m/>
    <n v="0.25"/>
    <n v="1"/>
    <n v="9500"/>
    <n v="9500"/>
    <m/>
    <m/>
    <n v="0"/>
    <n v="60000"/>
    <n v="7600"/>
    <n v="0"/>
    <n v="0"/>
    <n v="0"/>
    <n v="0"/>
  </r>
  <r>
    <x v="507"/>
    <n v="1"/>
    <x v="148"/>
    <x v="15"/>
    <s v="1705Rodriguez Jorge1"/>
    <s v="AA255TK"/>
    <s v="Fiat Siena"/>
    <n v="91097"/>
    <x v="720"/>
    <s v="Sacar bobina y tapa posterior de distribucion. Sacar termostato. Limpiar superficie. Colocar termostato nuevo con junta y pegamento nuevos. Rearmar. Colocar liquido refrigerante recuperado. Purgado del circuito de refrigeracion."/>
    <s v="Pablo"/>
    <s v="Termostato MD"/>
    <s v="cliente"/>
    <m/>
    <s v="Otros"/>
    <e v="#DIV/0!"/>
    <m/>
    <m/>
    <n v="0"/>
    <n v="1"/>
    <m/>
    <n v="0"/>
    <n v="0"/>
    <n v="0"/>
    <n v="0"/>
    <n v="0"/>
    <n v="0"/>
    <n v="0"/>
  </r>
  <r>
    <x v="507"/>
    <n v="2"/>
    <x v="148"/>
    <x v="15"/>
    <s v="1705Rodriguez Jorge2"/>
    <m/>
    <m/>
    <m/>
    <x v="4"/>
    <s v="Sacar bobina y tapa posterior de distribucion. Sacar termostato. Limpiar superficie. Colocar termostato nuevo con junta y pegamento nuevos. Rearmar. Colocar liquido refrigerante recuperado. Purgado del circuito de refrigeracion. "/>
    <m/>
    <m/>
    <m/>
    <m/>
    <m/>
    <m/>
    <m/>
    <m/>
    <n v="0"/>
    <m/>
    <m/>
    <n v="0"/>
    <n v="0"/>
    <n v="0"/>
    <n v="0"/>
    <n v="0"/>
    <n v="0"/>
    <n v="0"/>
  </r>
  <r>
    <x v="508"/>
    <n v="1"/>
    <x v="148"/>
    <x v="53"/>
    <s v="1706Merlo Teresa1"/>
    <s v="GZC846"/>
    <s v="Peugeot 307"/>
    <n v="121296"/>
    <x v="721"/>
    <s v="Control del tren delantero. Cambiar bieleta de barra estabilizadora lado derecho. Enderezar chapon bajo motor. Colocar tornillos nuevos en pasaruedas lado izquierdo parte delantera. Ajustar restantes plasticos del frente del vehiculo."/>
    <s v="Emanuel"/>
    <s v="Bieleta de barra estabilizadora"/>
    <s v="Rep serrano"/>
    <n v="12000"/>
    <s v="Otros"/>
    <n v="0.27500000000000002"/>
    <n v="1"/>
    <n v="15300"/>
    <n v="15300"/>
    <n v="1"/>
    <n v="22000"/>
    <n v="22000"/>
    <n v="22000"/>
    <n v="12000"/>
    <n v="12000"/>
    <n v="15300"/>
    <n v="22000"/>
    <n v="37300"/>
  </r>
  <r>
    <x v="508"/>
    <n v="2"/>
    <x v="148"/>
    <x v="53"/>
    <s v="1706Merlo Teresa2"/>
    <m/>
    <m/>
    <m/>
    <x v="4"/>
    <s v="Control del tren delantero. Cambiar bieleta de barra estabilizadora lado derecho. Enderezar chapon bajo motor. Colocar tornillos nuevos en pasaruedas lado izquierdo parte delantera. Ajustar restantes plasticos del frente del vehiculo. "/>
    <m/>
    <m/>
    <m/>
    <m/>
    <m/>
    <m/>
    <m/>
    <m/>
    <n v="0"/>
    <m/>
    <m/>
    <n v="0"/>
    <n v="22000"/>
    <n v="0"/>
    <n v="0"/>
    <n v="0"/>
    <n v="0"/>
    <n v="0"/>
  </r>
  <r>
    <x v="509"/>
    <n v="1"/>
    <x v="149"/>
    <x v="285"/>
    <s v="1707Perotti Luciano1"/>
    <s v="KTC819"/>
    <s v="Fiat Strada"/>
    <n v="85364"/>
    <x v="722"/>
    <s v="Service completo. Cambio de aceite y filtros. Control general del vehiculo. Sacar ambas campanas de frenos traseros. Controlar cintas. Regulacion de las mismas. Limpieza. Lavado motor."/>
    <s v="Emanuel"/>
    <s v="Filtro de aire Mahle LX1920"/>
    <s v="ferrando"/>
    <n v="9474.83"/>
    <s v="Service"/>
    <n v="1.4063756289031044"/>
    <n v="1"/>
    <n v="22800"/>
    <n v="22800"/>
    <n v="1"/>
    <n v="55000"/>
    <n v="55000"/>
    <n v="55000"/>
    <n v="9474.83"/>
    <n v="47654.38"/>
    <n v="138900"/>
    <n v="55000"/>
    <n v="193900"/>
  </r>
  <r>
    <x v="509"/>
    <n v="2"/>
    <x v="149"/>
    <x v="285"/>
    <s v="1707Perotti Luciano2"/>
    <m/>
    <m/>
    <m/>
    <x v="4"/>
    <s v="Service completo. Cambio de aceite y filtros. Control general del vehiculo. Sacar ambas campanas de frenos traseros. Controlar cintas. Regulacion de las mismas. Limpieza. Lavado motor. "/>
    <m/>
    <s v="Filtro habitaculo HK205"/>
    <s v="taller"/>
    <n v="5719.24"/>
    <m/>
    <n v="0.66105986110042603"/>
    <n v="1"/>
    <n v="9500"/>
    <n v="9500"/>
    <m/>
    <m/>
    <n v="0"/>
    <n v="55000"/>
    <n v="5719.24"/>
    <n v="0"/>
    <n v="0"/>
    <n v="0"/>
    <n v="0"/>
  </r>
  <r>
    <x v="509"/>
    <n v="3"/>
    <x v="149"/>
    <x v="285"/>
    <s v="1707Perotti Luciano3"/>
    <m/>
    <m/>
    <m/>
    <x v="4"/>
    <s v="Service completo. Cambio de aceite y filtros. Control general del vehiculo. Sacar ambas campanas de frenos traseros. Controlar cintas. Regulacion de las mismas. Limpieza. Lavado motor.  "/>
    <m/>
    <s v="Filtro combustible Mahle KX208D"/>
    <s v="taller"/>
    <n v="18339.64"/>
    <m/>
    <n v="1.0883725089478311"/>
    <n v="1"/>
    <n v="38300"/>
    <n v="38300"/>
    <m/>
    <m/>
    <n v="0"/>
    <n v="55000"/>
    <n v="18339.64"/>
    <n v="0"/>
    <n v="0"/>
    <n v="0"/>
    <n v="0"/>
  </r>
  <r>
    <x v="509"/>
    <n v="4"/>
    <x v="149"/>
    <x v="285"/>
    <s v="1707Perotti Luciano4"/>
    <m/>
    <m/>
    <m/>
    <x v="4"/>
    <s v="Service completo. Cambio de aceite y filtros. Control general del vehiculo. Sacar ambas campanas de frenos traseros. Controlar cintas. Regulacion de las mismas. Limpieza. Lavado motor.   "/>
    <m/>
    <s v="Filtro aceite Mahle OX418D"/>
    <s v="taller"/>
    <n v="6828.21"/>
    <m/>
    <n v="1.0942531058652267"/>
    <n v="1"/>
    <n v="14300"/>
    <n v="14300"/>
    <m/>
    <m/>
    <n v="0"/>
    <n v="55000"/>
    <n v="6828.21"/>
    <n v="0"/>
    <n v="0"/>
    <n v="0"/>
    <n v="0"/>
  </r>
  <r>
    <x v="509"/>
    <n v="5"/>
    <x v="149"/>
    <x v="285"/>
    <s v="1707Perotti Luciano5"/>
    <m/>
    <m/>
    <m/>
    <x v="4"/>
    <s v="Service completo. Cambio de aceite y filtros. Control general del vehiculo. Sacar ambas campanas de frenos traseros. Controlar cintas. Regulacion de las mismas. Limpieza. Lavado motor.    "/>
    <m/>
    <s v="Aceite motor 5w40"/>
    <s v="taller"/>
    <n v="7292.46"/>
    <m/>
    <n v="0.85122715791379044"/>
    <n v="4"/>
    <n v="13500"/>
    <n v="54000"/>
    <m/>
    <m/>
    <n v="0"/>
    <n v="55000"/>
    <n v="29169.84"/>
    <n v="0"/>
    <n v="0"/>
    <n v="0"/>
    <n v="0"/>
  </r>
  <r>
    <x v="510"/>
    <n v="1"/>
    <x v="149"/>
    <x v="1"/>
    <s v="1708Transporte Palloni1"/>
    <s v="AE993CE"/>
    <s v="Fiat Fiorino"/>
    <n v="373501"/>
    <x v="723"/>
    <s v="Cambio de aceite y filtros. Distribucion completa."/>
    <s v="Pablo"/>
    <m/>
    <m/>
    <m/>
    <s v="Service"/>
    <m/>
    <m/>
    <m/>
    <n v="0"/>
    <n v="1"/>
    <n v="65000"/>
    <n v="65000"/>
    <n v="65000"/>
    <n v="0"/>
    <n v="0"/>
    <n v="0"/>
    <n v="65000"/>
    <n v="65000"/>
  </r>
  <r>
    <x v="510"/>
    <n v="2"/>
    <x v="149"/>
    <x v="1"/>
    <s v="1708Transporte Palloni2"/>
    <m/>
    <m/>
    <m/>
    <x v="4"/>
    <s v="Cambio de aceite y filtros. Distribucion completa. "/>
    <m/>
    <m/>
    <m/>
    <m/>
    <s v="Distribución"/>
    <m/>
    <m/>
    <m/>
    <n v="0"/>
    <m/>
    <m/>
    <n v="0"/>
    <n v="65000"/>
    <n v="0"/>
    <n v="0"/>
    <n v="0"/>
    <n v="0"/>
    <n v="0"/>
  </r>
  <r>
    <x v="511"/>
    <n v="1"/>
    <x v="149"/>
    <x v="1"/>
    <s v="1709Transporte Palloni1"/>
    <s v="KVB553"/>
    <s v="Renault Kangoo"/>
    <n v="348361"/>
    <x v="724"/>
    <s v="Desarmar frente del vehiculo. Cambiar radiador de agua. Trasbasado de liquido refrigerante. Completar nivel. Control de perdidas."/>
    <s v="Cristian"/>
    <m/>
    <m/>
    <m/>
    <s v="Otros"/>
    <m/>
    <m/>
    <m/>
    <n v="0"/>
    <n v="1"/>
    <n v="65000"/>
    <n v="65000"/>
    <n v="65000"/>
    <n v="0"/>
    <n v="0"/>
    <n v="0"/>
    <n v="65000"/>
    <n v="65000"/>
  </r>
  <r>
    <x v="511"/>
    <n v="2"/>
    <x v="149"/>
    <x v="1"/>
    <s v="1709Transporte Palloni2"/>
    <m/>
    <m/>
    <m/>
    <x v="4"/>
    <s v="Desarmar frente del vehiculo. Cambiar radiador de agua. Trasbasado de liquido refrigerante. Completar nivel. Control de perdidas. "/>
    <m/>
    <m/>
    <m/>
    <m/>
    <m/>
    <m/>
    <m/>
    <m/>
    <n v="0"/>
    <m/>
    <m/>
    <n v="0"/>
    <n v="65000"/>
    <n v="0"/>
    <n v="0"/>
    <n v="0"/>
    <n v="0"/>
    <n v="0"/>
  </r>
  <r>
    <x v="512"/>
    <n v="1"/>
    <x v="149"/>
    <x v="286"/>
    <s v="1710Curti Carlos1"/>
    <s v="LOS736"/>
    <s v="VW Cross Fox"/>
    <n v="149878"/>
    <x v="725"/>
    <s v="Service completo. Cambio de aceite y filtros. Control general del vehiculo. Cambiar bieleta de barra estabilizadora delantera izquierda. Sacar gasificador. Limpieza del mismo. Cambiar kit de oring de gaseo. Eliminar perdida de aceite. Cambiar valvula PCV."/>
    <s v="Emanuel"/>
    <s v="Filtro aceite Mahle OC250"/>
    <s v="Taller"/>
    <n v="4156.6899999999996"/>
    <s v="Service"/>
    <n v="1.1170691102776491"/>
    <n v="1"/>
    <n v="8800"/>
    <n v="8800"/>
    <n v="1"/>
    <n v="65000"/>
    <n v="65000"/>
    <n v="65000"/>
    <n v="4156.6899999999996"/>
    <n v="48631.35"/>
    <n v="116700"/>
    <n v="65000"/>
    <n v="181700"/>
  </r>
  <r>
    <x v="512"/>
    <n v="2"/>
    <x v="149"/>
    <x v="286"/>
    <s v="1710Curti Carlos2"/>
    <m/>
    <m/>
    <m/>
    <x v="4"/>
    <s v="Service completo. Cambio de aceite y filtros. Control general del vehiculo. Cambiar bieleta de barra estabilizadora delantera izquierda. Sacar gasificador. Limpieza del mismo. Cambiar kit de oring de gaseo. Eliminar perdida de aceite. Cambiar valvula PCV. "/>
    <m/>
    <s v="Filtro habitaculo Mahle LA120"/>
    <s v="Taller"/>
    <n v="5531.99"/>
    <m/>
    <n v="1.09689460754629"/>
    <n v="1"/>
    <n v="11600"/>
    <n v="11600"/>
    <m/>
    <m/>
    <n v="0"/>
    <n v="65000"/>
    <n v="5531.99"/>
    <n v="0"/>
    <n v="0"/>
    <n v="0"/>
    <n v="0"/>
  </r>
  <r>
    <x v="512"/>
    <n v="3"/>
    <x v="149"/>
    <x v="286"/>
    <s v="1710Curti Carlos3"/>
    <m/>
    <m/>
    <m/>
    <x v="4"/>
    <s v="Service completo. Cambio de aceite y filtros. Control general del vehiculo. Cambiar bieleta de barra estabilizadora delantera izquierda. Sacar gasificador. Limpieza del mismo. Cambiar kit de oring de gaseo. Eliminar perdida de aceite. Cambiar valvula PCV.  "/>
    <m/>
    <s v="Filtro aire AC DELCO 19347807"/>
    <s v="Taller"/>
    <n v="7849.05"/>
    <m/>
    <n v="0.33774151011905895"/>
    <n v="1"/>
    <n v="10500"/>
    <n v="10500"/>
    <m/>
    <m/>
    <n v="0"/>
    <n v="65000"/>
    <n v="7849.05"/>
    <n v="0"/>
    <n v="0"/>
    <n v="0"/>
    <n v="0"/>
  </r>
  <r>
    <x v="512"/>
    <n v="4"/>
    <x v="149"/>
    <x v="286"/>
    <s v="1710Curti Carlos4"/>
    <m/>
    <m/>
    <m/>
    <x v="4"/>
    <s v="Service completo. Cambio de aceite y filtros. Control general del vehiculo. Cambiar bieleta de barra estabilizadora delantera izquierda. Sacar gasificador. Limpieza del mismo. Cambiar kit de oring de gaseo. Eliminar perdida de aceite. Cambiar valvula PCV.   "/>
    <m/>
    <s v="Filtro combustible Vox FS08/1"/>
    <s v="Taller"/>
    <n v="5223"/>
    <m/>
    <n v="1.3358223243346736"/>
    <n v="1"/>
    <n v="12200"/>
    <n v="12200"/>
    <m/>
    <m/>
    <n v="0"/>
    <n v="65000"/>
    <n v="5223"/>
    <n v="0"/>
    <n v="0"/>
    <n v="0"/>
    <n v="0"/>
  </r>
  <r>
    <x v="512"/>
    <n v="5"/>
    <x v="149"/>
    <x v="286"/>
    <s v="1710Curti Carlos5"/>
    <m/>
    <m/>
    <m/>
    <x v="4"/>
    <s v="Service completo. Cambio de aceite y filtros. Control general del vehiculo. Cambiar bieleta de barra estabilizadora delantera izquierda. Sacar gasificador. Limpieza del mismo. Cambiar kit de oring de gaseo. Eliminar perdida de aceite. Cambiar valvula PCV.    "/>
    <m/>
    <s v="Aceite motor 10w40"/>
    <s v="Taller"/>
    <n v="4670.62"/>
    <m/>
    <n v="1.2909164093846213"/>
    <n v="4"/>
    <n v="10700"/>
    <n v="42800"/>
    <m/>
    <m/>
    <n v="0"/>
    <n v="65000"/>
    <n v="18682.48"/>
    <n v="0"/>
    <n v="0"/>
    <n v="0"/>
    <n v="0"/>
  </r>
  <r>
    <x v="512"/>
    <n v="6"/>
    <x v="149"/>
    <x v="286"/>
    <s v="1710Curti Carlos6"/>
    <m/>
    <m/>
    <m/>
    <x v="4"/>
    <s v="Service completo. Cambio de aceite y filtros. Control general del vehiculo. Cambiar bieleta de barra estabilizadora delantera izquierda. Sacar gasificador. Limpieza del mismo. Cambiar kit de oring de gaseo. Eliminar perdida de aceite. Cambiar valvula PCV.     "/>
    <m/>
    <s v="Juego oring de gasificador"/>
    <s v="barotto"/>
    <n v="4800"/>
    <m/>
    <n v="0.25"/>
    <n v="1"/>
    <n v="6000"/>
    <n v="6000"/>
    <m/>
    <m/>
    <n v="0"/>
    <n v="65000"/>
    <n v="4800"/>
    <n v="0"/>
    <n v="0"/>
    <n v="0"/>
    <n v="0"/>
  </r>
  <r>
    <x v="512"/>
    <n v="7"/>
    <x v="149"/>
    <x v="286"/>
    <s v="1710Curti Carlos7"/>
    <m/>
    <m/>
    <m/>
    <x v="4"/>
    <s v="Service completo. Cambio de aceite y filtros. Control general del vehiculo. Cambiar bieleta de barra estabilizadora delantera izquierda. Sacar gasificador. Limpieza del mismo. Cambiar kit de oring de gaseo. Eliminar perdida de aceite. Cambiar valvula PCV.      "/>
    <m/>
    <s v="Valvula PCV"/>
    <s v="barotto"/>
    <n v="2200"/>
    <m/>
    <n v="0.27272727272727271"/>
    <n v="1"/>
    <n v="2800"/>
    <n v="2800"/>
    <m/>
    <m/>
    <n v="0"/>
    <n v="65000"/>
    <n v="2200"/>
    <n v="0"/>
    <n v="0"/>
    <n v="0"/>
    <n v="0"/>
  </r>
  <r>
    <x v="512"/>
    <n v="8"/>
    <x v="149"/>
    <x v="286"/>
    <s v="1710Curti Carlos8"/>
    <m/>
    <m/>
    <m/>
    <x v="4"/>
    <s v="Service completo. Cambio de aceite y filtros. Control general del vehiculo. Cambiar bieleta de barra estabilizadora delantera izquierda. Sacar gasificador. Limpieza del mismo. Cambiar kit de oring de gaseo. Eliminar perdida de aceite. Cambiar valvula PCV.       "/>
    <m/>
    <s v="Bieleta de barra estabilizadora "/>
    <s v="taller"/>
    <n v="14200"/>
    <m/>
    <n v="0.54929577464788737"/>
    <n v="1"/>
    <n v="22000"/>
    <n v="22000"/>
    <m/>
    <m/>
    <n v="0"/>
    <n v="65000"/>
    <n v="14200"/>
    <n v="0"/>
    <n v="0"/>
    <n v="0"/>
    <n v="0"/>
  </r>
  <r>
    <x v="513"/>
    <n v="1"/>
    <x v="150"/>
    <x v="25"/>
    <s v="1711Fernandez Gerardo1"/>
    <s v="JLK624"/>
    <s v="VW Voyage"/>
    <n v="226972"/>
    <x v="726"/>
    <s v="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s v="Pablo"/>
    <s v="Filtro aire Hasting"/>
    <s v="taller"/>
    <n v="7849.05"/>
    <s v="Service"/>
    <n v="0.33774151011905895"/>
    <n v="1"/>
    <n v="10500"/>
    <n v="10500"/>
    <n v="1"/>
    <n v="65000"/>
    <n v="65000"/>
    <n v="65000"/>
    <n v="7849.05"/>
    <n v="146620.44"/>
    <n v="262200"/>
    <n v="65000"/>
    <n v="327200"/>
  </r>
  <r>
    <x v="513"/>
    <n v="2"/>
    <x v="150"/>
    <x v="25"/>
    <s v="1711Fernandez Gerardo2"/>
    <m/>
    <m/>
    <m/>
    <x v="4"/>
    <s v="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
    <m/>
    <s v="Filtro aceite Mahle OC250"/>
    <s v="taller"/>
    <n v="4156.6899999999996"/>
    <m/>
    <n v="1.1170691102776491"/>
    <n v="1"/>
    <n v="8800"/>
    <n v="8800"/>
    <m/>
    <m/>
    <n v="0"/>
    <n v="65000"/>
    <n v="4156.6899999999996"/>
    <n v="0"/>
    <n v="0"/>
    <n v="0"/>
    <n v="0"/>
  </r>
  <r>
    <x v="513"/>
    <n v="3"/>
    <x v="150"/>
    <x v="25"/>
    <s v="1711Fernandez Gerardo3"/>
    <m/>
    <m/>
    <m/>
    <x v="4"/>
    <s v="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
    <m/>
    <s v="Filtro combustible Mahle KL583"/>
    <s v="taller"/>
    <n v="3912.09"/>
    <m/>
    <n v="1.0960662970432684"/>
    <n v="1"/>
    <n v="8200"/>
    <n v="8200"/>
    <m/>
    <m/>
    <n v="0"/>
    <n v="65000"/>
    <n v="3912.09"/>
    <n v="0"/>
    <n v="0"/>
    <n v="0"/>
    <n v="0"/>
  </r>
  <r>
    <x v="513"/>
    <n v="4"/>
    <x v="150"/>
    <x v="25"/>
    <s v="1711Fernandez Gerardo4"/>
    <m/>
    <m/>
    <m/>
    <x v="4"/>
    <s v="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
    <m/>
    <s v="Filtro habitaculo Mahle LA120"/>
    <s v="taller"/>
    <n v="5531.99"/>
    <m/>
    <n v="1.09689460754629"/>
    <n v="1"/>
    <n v="11600"/>
    <n v="11600"/>
    <m/>
    <m/>
    <n v="0"/>
    <n v="65000"/>
    <n v="5531.99"/>
    <n v="0"/>
    <n v="0"/>
    <n v="0"/>
    <n v="0"/>
  </r>
  <r>
    <x v="513"/>
    <n v="5"/>
    <x v="150"/>
    <x v="25"/>
    <s v="1711Fernandez Gerardo5"/>
    <m/>
    <m/>
    <m/>
    <x v="4"/>
    <s v="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
    <m/>
    <s v="Aceite motor 10w40"/>
    <s v="taller"/>
    <n v="4670.62"/>
    <m/>
    <n v="1.2909164093846213"/>
    <n v="4"/>
    <n v="10700"/>
    <n v="42800"/>
    <m/>
    <m/>
    <n v="0"/>
    <n v="65000"/>
    <n v="18682.48"/>
    <n v="0"/>
    <n v="0"/>
    <n v="0"/>
    <n v="0"/>
  </r>
  <r>
    <x v="513"/>
    <n v="6"/>
    <x v="150"/>
    <x v="25"/>
    <s v="1711Fernandez Gerardo6"/>
    <m/>
    <m/>
    <m/>
    <x v="4"/>
    <s v="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
    <m/>
    <s v="Bobina"/>
    <s v="taller"/>
    <n v="65000"/>
    <m/>
    <n v="0.35384615384615387"/>
    <n v="1"/>
    <n v="88000"/>
    <n v="88000"/>
    <m/>
    <m/>
    <n v="0"/>
    <n v="65000"/>
    <n v="65000"/>
    <n v="0"/>
    <n v="0"/>
    <n v="0"/>
    <n v="0"/>
  </r>
  <r>
    <x v="513"/>
    <n v="7"/>
    <x v="150"/>
    <x v="25"/>
    <s v="1711Fernandez Gerardo7"/>
    <m/>
    <m/>
    <m/>
    <x v="4"/>
    <s v="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
    <m/>
    <s v="Juego de cables de bujias"/>
    <s v="taller"/>
    <n v="20300"/>
    <m/>
    <n v="0.42857142857142855"/>
    <n v="1"/>
    <n v="29000"/>
    <n v="29000"/>
    <m/>
    <m/>
    <n v="0"/>
    <n v="65000"/>
    <n v="20300"/>
    <n v="0"/>
    <n v="0"/>
    <n v="0"/>
    <n v="0"/>
  </r>
  <r>
    <x v="513"/>
    <n v="8"/>
    <x v="150"/>
    <x v="25"/>
    <s v="1711Fernandez Gerardo8"/>
    <m/>
    <m/>
    <m/>
    <x v="4"/>
    <s v="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
    <m/>
    <s v="Bieleta de barra estabilizadora"/>
    <s v="rep serrano"/>
    <n v="18200"/>
    <m/>
    <n v="0.21428571428571427"/>
    <n v="1"/>
    <n v="22100"/>
    <n v="22100"/>
    <m/>
    <m/>
    <n v="0"/>
    <n v="65000"/>
    <n v="18200"/>
    <n v="0"/>
    <n v="0"/>
    <n v="0"/>
    <n v="0"/>
  </r>
  <r>
    <x v="513"/>
    <n v="9"/>
    <x v="150"/>
    <x v="25"/>
    <s v="1711Fernandez Gerardo9"/>
    <m/>
    <m/>
    <m/>
    <x v="4"/>
    <s v="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
    <m/>
    <s v="Precap de direccion"/>
    <s v="rep serrano"/>
    <n v="17000"/>
    <m/>
    <n v="0.21176470588235294"/>
    <n v="2"/>
    <n v="20600"/>
    <n v="41200"/>
    <m/>
    <m/>
    <n v="0"/>
    <n v="65000"/>
    <n v="34000"/>
    <n v="0"/>
    <n v="0"/>
    <n v="0"/>
    <n v="0"/>
  </r>
  <r>
    <x v="514"/>
    <n v="1"/>
    <x v="150"/>
    <x v="287"/>
    <s v="1712Domansky Mauro1"/>
    <s v="HST831"/>
    <s v="Gol Trend"/>
    <n v="123878"/>
    <x v="727"/>
    <s v="Control del tren delantero. Cambio de axial de direccion lado derecho. Cambio de bujes de barra estabilizadora parte central. Enderezar chapon bajo motor. Regular convergencia."/>
    <s v="Emanuel"/>
    <s v="Bujes de barra estabilizadora"/>
    <s v="taller"/>
    <n v="3500"/>
    <s v="Otros"/>
    <n v="0.7142857142857143"/>
    <n v="2"/>
    <n v="6000"/>
    <n v="12000"/>
    <n v="1"/>
    <n v="25000"/>
    <n v="25000"/>
    <n v="25000"/>
    <n v="7000"/>
    <n v="21500"/>
    <n v="34500"/>
    <n v="25000"/>
    <n v="59500"/>
  </r>
  <r>
    <x v="514"/>
    <n v="2"/>
    <x v="150"/>
    <x v="287"/>
    <s v="1712Domansky Mauro2"/>
    <m/>
    <m/>
    <m/>
    <x v="4"/>
    <s v="Control del tren delantero. Cambio de axial de direccion lado derecho. Cambio de bujes de barra estabilizadora parte central. Enderezar chapon bajo motor. Regular convergencia. "/>
    <m/>
    <s v="Axial de direccion"/>
    <s v="barotto"/>
    <n v="18000"/>
    <m/>
    <n v="0.25"/>
    <n v="1"/>
    <n v="22500"/>
    <n v="22500"/>
    <m/>
    <m/>
    <n v="0"/>
    <n v="25000"/>
    <n v="18000"/>
    <n v="0"/>
    <n v="0"/>
    <n v="0"/>
    <n v="0"/>
  </r>
  <r>
    <x v="515"/>
    <n v="1"/>
    <x v="150"/>
    <x v="288"/>
    <s v="1713Estenssoro Juan1"/>
    <s v="AB242II"/>
    <s v="Fiat Toro"/>
    <n v="98554"/>
    <x v="728"/>
    <s v="Service completo. Cambio de aceite y filtros. Control general del vehiculo. Lavado motor. Limpieza de caja de veocidad. Completar nivel de aceite. Cambiar pastillas de freno delanteras."/>
    <s v="Emanuel"/>
    <s v="Aceite de caja de velocidad"/>
    <s v="barotto"/>
    <n v="12000"/>
    <s v="Service"/>
    <n v="0.66666666666666663"/>
    <n v="1.5"/>
    <n v="20000"/>
    <n v="30000"/>
    <n v="1"/>
    <n v="65000"/>
    <n v="65000"/>
    <n v="65000"/>
    <n v="18000"/>
    <n v="12000"/>
    <n v="30000"/>
    <n v="65000"/>
    <n v="95000"/>
  </r>
  <r>
    <x v="515"/>
    <n v="2"/>
    <x v="150"/>
    <x v="288"/>
    <s v="1713Estenssoro Juan2"/>
    <m/>
    <m/>
    <m/>
    <x v="4"/>
    <s v="Service completo. Cambio de aceite y filtros. Control general del vehiculo. Lavado motor. Limpieza de caja de veocidad. Completar nivel de aceite. Cambiar pastillas de freno delanteras. "/>
    <m/>
    <m/>
    <m/>
    <m/>
    <m/>
    <m/>
    <m/>
    <m/>
    <n v="0"/>
    <m/>
    <m/>
    <n v="0"/>
    <n v="65000"/>
    <n v="0"/>
    <n v="0"/>
    <n v="0"/>
    <n v="0"/>
    <n v="0"/>
  </r>
  <r>
    <x v="516"/>
    <n v="1"/>
    <x v="150"/>
    <x v="289"/>
    <s v="1714Lang Gustavo1"/>
    <s v="AF172OT"/>
    <s v="Ford Ranger"/>
    <m/>
    <x v="729"/>
    <s v="Cambio de manguera de bomba de agua ablock de motor. Completar liquido refrigerante"/>
    <s v="Cristian"/>
    <s v="Manguera"/>
    <s v="taller"/>
    <n v="17000"/>
    <s v="Otros"/>
    <n v="0.47058823529411764"/>
    <n v="1"/>
    <n v="25000"/>
    <n v="25000"/>
    <n v="1"/>
    <n v="25000"/>
    <n v="25000"/>
    <n v="25000"/>
    <n v="17000"/>
    <n v="24125.200000000001"/>
    <n v="45200"/>
    <n v="25000"/>
    <n v="70200"/>
  </r>
  <r>
    <x v="516"/>
    <n v="2"/>
    <x v="150"/>
    <x v="289"/>
    <s v="1714Lang Gustavo2"/>
    <m/>
    <m/>
    <m/>
    <x v="4"/>
    <s v="Cambio de manguera de bomba de agua ablock de motor. Completar liquido refrigerante "/>
    <m/>
    <s v="Liquido refrigerante"/>
    <s v="taller"/>
    <n v="6450.2"/>
    <m/>
    <n v="0.33329199094601719"/>
    <n v="2"/>
    <n v="8600"/>
    <n v="17200"/>
    <m/>
    <m/>
    <n v="0"/>
    <n v="25000"/>
    <n v="12900.4"/>
    <n v="0"/>
    <n v="0"/>
    <n v="0"/>
    <n v="0"/>
  </r>
  <r>
    <x v="516"/>
    <n v="3"/>
    <x v="150"/>
    <x v="289"/>
    <s v="1714Lang Gustavo3"/>
    <m/>
    <m/>
    <m/>
    <x v="4"/>
    <s v="Cambio de manguera de bomba de agua ablock de motor. Completar liquido refrigerante  "/>
    <m/>
    <s v="Agua destilada"/>
    <s v="taller"/>
    <n v="675"/>
    <m/>
    <n v="3.4444444444444446"/>
    <n v="1"/>
    <n v="3000"/>
    <n v="3000"/>
    <m/>
    <m/>
    <n v="0"/>
    <n v="25000"/>
    <n v="675"/>
    <n v="0"/>
    <n v="0"/>
    <n v="0"/>
    <n v="0"/>
  </r>
  <r>
    <x v="517"/>
    <n v="1"/>
    <x v="150"/>
    <x v="1"/>
    <s v="1715Transporte Palloni1"/>
    <s v="AE613XW"/>
    <s v="Fiat Fiorino"/>
    <n v="448098"/>
    <x v="723"/>
    <s v="Cambio de aceite y filtros. Distribucion completa."/>
    <s v="Pablo"/>
    <m/>
    <m/>
    <m/>
    <s v="Service"/>
    <m/>
    <m/>
    <m/>
    <n v="0"/>
    <n v="1"/>
    <n v="65000"/>
    <n v="65000"/>
    <n v="65000"/>
    <n v="0"/>
    <n v="0"/>
    <n v="0"/>
    <n v="65000"/>
    <n v="65000"/>
  </r>
  <r>
    <x v="517"/>
    <n v="2"/>
    <x v="150"/>
    <x v="1"/>
    <s v="1715Transporte Palloni2"/>
    <m/>
    <m/>
    <m/>
    <x v="4"/>
    <s v="Cambio de aceite y filtros. Distribucion completa. "/>
    <m/>
    <m/>
    <m/>
    <m/>
    <s v="Distribución"/>
    <m/>
    <m/>
    <m/>
    <n v="0"/>
    <m/>
    <m/>
    <n v="0"/>
    <n v="65000"/>
    <n v="0"/>
    <n v="0"/>
    <n v="0"/>
    <n v="0"/>
    <n v="0"/>
  </r>
  <r>
    <x v="518"/>
    <n v="1"/>
    <x v="151"/>
    <x v="290"/>
    <s v="1716Manassero Fanny1"/>
    <m/>
    <s v="Peugeot 207"/>
    <m/>
    <x v="730"/>
    <s v="Desarmar suspensión lado izquierdo. Sacar semieje. Reparar con fuelle lado caja nuevo. Engrase. Armado total."/>
    <s v="Cristian"/>
    <s v="Fuelle semieje lado caja izq."/>
    <s v="Aldo repuestos"/>
    <n v="10000"/>
    <s v="Otros"/>
    <n v="0.25"/>
    <n v="1"/>
    <n v="12500"/>
    <n v="12500"/>
    <n v="1"/>
    <n v="20000"/>
    <n v="20000"/>
    <n v="20000"/>
    <n v="10000"/>
    <n v="10000"/>
    <n v="12500"/>
    <n v="20000"/>
    <n v="32500"/>
  </r>
  <r>
    <x v="518"/>
    <n v="2"/>
    <x v="151"/>
    <x v="290"/>
    <s v="1716Manassero Fanny2"/>
    <m/>
    <m/>
    <m/>
    <x v="4"/>
    <s v="Desarmar suspensión lado izquierdo. Sacar semieje. Reparar con fuelle lado caja nuevo. Engrase. Armado total. "/>
    <m/>
    <m/>
    <m/>
    <m/>
    <m/>
    <m/>
    <m/>
    <m/>
    <n v="0"/>
    <m/>
    <m/>
    <n v="0"/>
    <n v="20000"/>
    <n v="0"/>
    <n v="0"/>
    <n v="0"/>
    <n v="0"/>
    <n v="0"/>
  </r>
  <r>
    <x v="519"/>
    <n v="1"/>
    <x v="151"/>
    <x v="291"/>
    <s v="1717Costa Laura 1"/>
    <m/>
    <s v="Corsa II"/>
    <m/>
    <x v="731"/>
    <s v="Control del tren delantero. Suplementar bujes de barra estabilizadora. Cambiar ambos extremos de direccion, rotula inferior derecha y bieleta de barra estabilizadora izquierda. Regulacion de convergencia."/>
    <s v="Cristian"/>
    <s v="Bieleta de barra estabilizadora"/>
    <s v="Rep serrano"/>
    <n v="15800"/>
    <s v="Otros"/>
    <n v="0.21518987341772153"/>
    <n v="1"/>
    <n v="19200"/>
    <n v="19200"/>
    <n v="1"/>
    <n v="25000"/>
    <n v="25000"/>
    <n v="25000"/>
    <n v="15800"/>
    <n v="54800"/>
    <n v="102700"/>
    <n v="25000"/>
    <n v="127700"/>
  </r>
  <r>
    <x v="519"/>
    <n v="2"/>
    <x v="151"/>
    <x v="291"/>
    <s v="1717Costa Laura 2"/>
    <m/>
    <m/>
    <m/>
    <x v="4"/>
    <s v="Control del tren delantero. Suplementar bujes de barra estabilizadora. Cambiar ambos extremos de direccion, rotula inferior derecha y bieleta de barra estabilizadora izquierda. Regulacion de convergencia. "/>
    <m/>
    <s v="Extremo de direccion"/>
    <s v="Rep serrano"/>
    <n v="21000"/>
    <m/>
    <n v="0.21428571428571427"/>
    <n v="2"/>
    <n v="25500"/>
    <n v="51000"/>
    <m/>
    <m/>
    <n v="0"/>
    <n v="25000"/>
    <n v="42000"/>
    <n v="0"/>
    <n v="0"/>
    <n v="0"/>
    <n v="0"/>
  </r>
  <r>
    <x v="519"/>
    <n v="3"/>
    <x v="151"/>
    <x v="291"/>
    <s v="1717Costa Laura 3"/>
    <m/>
    <m/>
    <m/>
    <x v="4"/>
    <s v="Control del tren delantero. Suplementar bujes de barra estabilizadora. Cambiar ambos extremos de direccion, rotula inferior derecha y bieleta de barra estabilizadora izquierda. Regulacion de convergencia.  "/>
    <m/>
    <s v="Rotula derecha"/>
    <s v="taller"/>
    <n v="18000"/>
    <m/>
    <n v="0.80555555555555558"/>
    <n v="1"/>
    <n v="32500"/>
    <n v="32500"/>
    <m/>
    <m/>
    <n v="0"/>
    <n v="25000"/>
    <n v="18000"/>
    <n v="0"/>
    <n v="0"/>
    <n v="0"/>
    <n v="0"/>
  </r>
  <r>
    <x v="520"/>
    <n v="1"/>
    <x v="152"/>
    <x v="7"/>
    <s v="1718Crocinelli Carlos1"/>
    <m/>
    <s v="Renault Kangoo"/>
    <m/>
    <x v="732"/>
    <s v="Escaneo del vehiculo. Se detecto fallo en cuerpo de aceleracion. Control general del vehiculo. Fuelle de homocinetica delantero izquierdo con perdidas de grasa. Colocacion de abrazadera nueva. Engrase."/>
    <s v="Emanuel"/>
    <m/>
    <m/>
    <m/>
    <s v="Otros"/>
    <m/>
    <m/>
    <m/>
    <n v="0"/>
    <n v="1"/>
    <n v="30000"/>
    <n v="30000"/>
    <n v="30000"/>
    <n v="0"/>
    <n v="0"/>
    <n v="0"/>
    <n v="30000"/>
    <n v="30000"/>
  </r>
  <r>
    <x v="520"/>
    <n v="2"/>
    <x v="152"/>
    <x v="7"/>
    <s v="1718Crocinelli Carlos2"/>
    <m/>
    <m/>
    <m/>
    <x v="4"/>
    <s v="Escaneo del vehiculo. Se detecto fallo en cuerpo de aceleracion. Control general del vehiculo. Fuelle de homocinetica delantero izquierdo con perdidas de grasa. Colocacion de abrazadera nueva. Engrase. "/>
    <m/>
    <m/>
    <m/>
    <m/>
    <m/>
    <m/>
    <m/>
    <m/>
    <n v="0"/>
    <m/>
    <m/>
    <n v="0"/>
    <n v="30000"/>
    <n v="0"/>
    <n v="0"/>
    <n v="0"/>
    <n v="0"/>
    <n v="0"/>
  </r>
  <r>
    <x v="521"/>
    <n v="1"/>
    <x v="152"/>
    <x v="292"/>
    <s v="1719Goria Chucho1"/>
    <m/>
    <s v="Gol"/>
    <m/>
    <x v="733"/>
    <s v="Reparacion de palanca de cambios. SIN CARGO"/>
    <s v="Cristian"/>
    <m/>
    <m/>
    <m/>
    <s v="Otros"/>
    <m/>
    <m/>
    <m/>
    <n v="0"/>
    <m/>
    <m/>
    <n v="0"/>
    <n v="0"/>
    <n v="0"/>
    <n v="0"/>
    <n v="0"/>
    <n v="0"/>
    <n v="0"/>
  </r>
  <r>
    <x v="521"/>
    <n v="2"/>
    <x v="152"/>
    <x v="292"/>
    <s v="1719Goria Chucho2"/>
    <m/>
    <m/>
    <m/>
    <x v="4"/>
    <s v="Reparacion de palanca de cambios. SIN CARGO "/>
    <m/>
    <m/>
    <m/>
    <m/>
    <m/>
    <m/>
    <m/>
    <m/>
    <n v="0"/>
    <m/>
    <m/>
    <n v="0"/>
    <n v="0"/>
    <n v="0"/>
    <n v="0"/>
    <n v="0"/>
    <n v="0"/>
    <n v="0"/>
  </r>
  <r>
    <x v="522"/>
    <n v="1"/>
    <x v="152"/>
    <x v="293"/>
    <s v="1720Maurino Walter1"/>
    <m/>
    <s v="Fiat Siena"/>
    <m/>
    <x v="734"/>
    <s v="Cambio junta de tapa de valvulas."/>
    <s v="Cristian"/>
    <s v="Junta tapa de valvulas"/>
    <s v="Aldo repuestos"/>
    <n v="5500"/>
    <s v="Otros"/>
    <n v="0.25454545454545452"/>
    <n v="1"/>
    <n v="6900"/>
    <n v="6900"/>
    <m/>
    <m/>
    <n v="0"/>
    <n v="0"/>
    <n v="5500"/>
    <n v="5500"/>
    <n v="6900"/>
    <n v="0"/>
    <n v="6900"/>
  </r>
  <r>
    <x v="522"/>
    <n v="2"/>
    <x v="152"/>
    <x v="293"/>
    <s v="1720Maurino Walter2"/>
    <m/>
    <m/>
    <m/>
    <x v="4"/>
    <s v="Cambio junta de tapa de valvulas. "/>
    <m/>
    <m/>
    <m/>
    <m/>
    <m/>
    <m/>
    <m/>
    <m/>
    <n v="0"/>
    <m/>
    <m/>
    <n v="0"/>
    <n v="0"/>
    <n v="0"/>
    <n v="0"/>
    <n v="0"/>
    <n v="0"/>
    <n v="0"/>
  </r>
  <r>
    <x v="523"/>
    <n v="1"/>
    <x v="152"/>
    <x v="294"/>
    <s v="1721Fernes Sergio1"/>
    <s v="AC042ZL"/>
    <s v="Citroen C4 HDI"/>
    <n v="97848"/>
    <x v="735"/>
    <s v="Service completo. Cambio de aceite y filtros. Control general del vehiculo. Rotacion de ruedas. Cambio de pastillas de frenos traseras. Cambio de escobillas. Lavado motor."/>
    <s v="Emanuel"/>
    <s v="Filtro aceite mahle OX171/2"/>
    <s v="taller"/>
    <n v="6111.26"/>
    <s v="Service"/>
    <n v="1.0944944250449171"/>
    <n v="1"/>
    <n v="12800"/>
    <n v="12800"/>
    <n v="1"/>
    <n v="80000"/>
    <n v="80000"/>
    <n v="80000"/>
    <n v="6111.26"/>
    <n v="84963.4"/>
    <n v="173950"/>
    <n v="80000"/>
    <n v="253950"/>
  </r>
  <r>
    <x v="523"/>
    <n v="2"/>
    <x v="152"/>
    <x v="294"/>
    <s v="1721Fernes Sergio2"/>
    <m/>
    <m/>
    <m/>
    <x v="4"/>
    <s v="Service completo. Cambio de aceite y filtros. Control general del vehiculo. Rotacion de ruedas. Cambio de pastillas de frenos traseras. Cambio de escobillas. Lavado motor. "/>
    <m/>
    <s v="Filtro aire Mareno MR373"/>
    <s v="taller"/>
    <n v="7459.68"/>
    <m/>
    <n v="0.40756708062544234"/>
    <n v="1"/>
    <n v="10500"/>
    <n v="10500"/>
    <m/>
    <m/>
    <n v="0"/>
    <n v="80000"/>
    <n v="7459.68"/>
    <n v="0"/>
    <n v="0"/>
    <n v="0"/>
    <n v="0"/>
  </r>
  <r>
    <x v="523"/>
    <n v="3"/>
    <x v="152"/>
    <x v="294"/>
    <s v="1721Fernes Sergio3"/>
    <m/>
    <m/>
    <m/>
    <x v="4"/>
    <s v="Service completo. Cambio de aceite y filtros. Control general del vehiculo. Rotacion de ruedas. Cambio de pastillas de frenos traseras. Cambio de escobillas. Lavado motor.  "/>
    <m/>
    <s v="Filtro habitaculo MH354"/>
    <s v="ferrando"/>
    <n v="6600"/>
    <m/>
    <n v="0.25"/>
    <n v="1"/>
    <n v="8250"/>
    <n v="8250"/>
    <m/>
    <m/>
    <n v="0"/>
    <n v="80000"/>
    <n v="6600"/>
    <n v="0"/>
    <n v="0"/>
    <n v="0"/>
    <n v="0"/>
  </r>
  <r>
    <x v="523"/>
    <n v="4"/>
    <x v="152"/>
    <x v="294"/>
    <s v="1721Fernes Sergio4"/>
    <m/>
    <m/>
    <m/>
    <x v="4"/>
    <s v="Service completo. Cambio de aceite y filtros. Control general del vehiculo. Rotacion de ruedas. Cambio de pastillas de frenos traseras. Cambio de escobillas. Lavado motor.   "/>
    <m/>
    <s v="Filtro combustible original 1906E6"/>
    <s v="taller"/>
    <n v="19600"/>
    <m/>
    <n v="0.6428571428571429"/>
    <n v="1"/>
    <n v="32200"/>
    <n v="32200"/>
    <m/>
    <m/>
    <n v="0"/>
    <n v="80000"/>
    <n v="19600"/>
    <n v="0"/>
    <n v="0"/>
    <n v="0"/>
    <n v="0"/>
  </r>
  <r>
    <x v="523"/>
    <n v="5"/>
    <x v="152"/>
    <x v="294"/>
    <s v="1721Fernes Sergio5"/>
    <m/>
    <m/>
    <m/>
    <x v="4"/>
    <s v="Service completo. Cambio de aceite y filtros. Control general del vehiculo. Rotacion de ruedas. Cambio de pastillas de frenos traseras. Cambio de escobillas. Lavado motor.    "/>
    <m/>
    <s v="Aceite motor 5w30"/>
    <s v="taller"/>
    <n v="7292.46"/>
    <m/>
    <n v="1.1529086206849268"/>
    <n v="4"/>
    <n v="15700"/>
    <n v="62800"/>
    <m/>
    <m/>
    <n v="0"/>
    <n v="80000"/>
    <n v="29169.84"/>
    <n v="0"/>
    <n v="0"/>
    <n v="0"/>
    <n v="0"/>
  </r>
  <r>
    <x v="523"/>
    <n v="6"/>
    <x v="152"/>
    <x v="294"/>
    <s v="1721Fernes Sergio6"/>
    <m/>
    <m/>
    <m/>
    <x v="4"/>
    <s v="Service completo. Cambio de aceite y filtros. Control general del vehiculo. Rotacion de ruedas. Cambio de pastillas de frenos traseras. Cambio de escobillas. Lavado motor.     "/>
    <m/>
    <s v="Pastillas de freno"/>
    <s v="Aldo repuestos"/>
    <n v="27600"/>
    <m/>
    <n v="0.25"/>
    <n v="1"/>
    <n v="34500"/>
    <n v="34500"/>
    <m/>
    <m/>
    <n v="0"/>
    <n v="80000"/>
    <n v="27600"/>
    <n v="0"/>
    <n v="0"/>
    <n v="0"/>
    <n v="0"/>
  </r>
  <r>
    <x v="523"/>
    <n v="7"/>
    <x v="152"/>
    <x v="294"/>
    <s v="1721Fernes Sergio7"/>
    <m/>
    <m/>
    <m/>
    <x v="4"/>
    <s v="Service completo. Cambio de aceite y filtros. Control general del vehiculo. Rotacion de ruedas. Cambio de pastillas de frenos traseras. Cambio de escobillas. Lavado motor.      "/>
    <m/>
    <s v="Juego de escobillas"/>
    <s v="ferrando"/>
    <n v="10300"/>
    <m/>
    <n v="0.25242718446601942"/>
    <n v="1"/>
    <n v="12900"/>
    <n v="12900"/>
    <m/>
    <m/>
    <n v="0"/>
    <n v="80000"/>
    <n v="10300"/>
    <n v="0"/>
    <n v="0"/>
    <n v="0"/>
    <n v="0"/>
  </r>
  <r>
    <x v="524"/>
    <n v="1"/>
    <x v="153"/>
    <x v="224"/>
    <s v="1722Gilli Florencia1"/>
    <m/>
    <s v="Peugeot 206"/>
    <m/>
    <x v="736"/>
    <s v="Auxilio mecanico. Cambio de cable de embrague. Regular altura de pedal."/>
    <s v="Cristian"/>
    <s v="Cable de embrague"/>
    <s v="rep serrano"/>
    <n v="10500"/>
    <s v="Otros"/>
    <n v="0.27619047619047621"/>
    <n v="1"/>
    <n v="13400"/>
    <n v="13400"/>
    <n v="1"/>
    <n v="20000"/>
    <n v="20000"/>
    <n v="20000"/>
    <n v="10500"/>
    <n v="10500"/>
    <n v="13400"/>
    <n v="20000"/>
    <n v="33400"/>
  </r>
  <r>
    <x v="524"/>
    <n v="2"/>
    <x v="153"/>
    <x v="224"/>
    <s v="1722Gilli Florencia2"/>
    <m/>
    <m/>
    <m/>
    <x v="4"/>
    <s v="Auxilio mecanico. Cambio de cable de embrague. Regular altura de pedal. "/>
    <m/>
    <m/>
    <m/>
    <m/>
    <m/>
    <m/>
    <m/>
    <m/>
    <n v="0"/>
    <m/>
    <m/>
    <n v="0"/>
    <n v="20000"/>
    <n v="0"/>
    <n v="0"/>
    <n v="0"/>
    <n v="0"/>
    <n v="0"/>
  </r>
  <r>
    <x v="525"/>
    <n v="1"/>
    <x v="153"/>
    <x v="295"/>
    <s v="1723Barbero Cesar1"/>
    <s v="HAI189"/>
    <s v="Chevrolet Astra"/>
    <n v="159749"/>
    <x v="737"/>
    <s v="Service completo. Cambio de aceite y filtros. Control general del vehiculo. Cambiar correa poly-v y bolillero tensor de correa poly-v."/>
    <s v="Emanuel"/>
    <s v="Filtro combustible Mahle KL582"/>
    <s v="Taller"/>
    <n v="4703"/>
    <s v="Service"/>
    <n v="1.0837763129917075"/>
    <n v="1"/>
    <n v="9800"/>
    <n v="9800"/>
    <n v="1"/>
    <n v="55000"/>
    <n v="55000"/>
    <n v="55000"/>
    <n v="4703"/>
    <n v="55616.56"/>
    <n v="124150"/>
    <n v="55000"/>
    <n v="179150"/>
  </r>
  <r>
    <x v="525"/>
    <n v="2"/>
    <x v="153"/>
    <x v="295"/>
    <s v="1723Barbero Cesar2"/>
    <m/>
    <m/>
    <m/>
    <x v="4"/>
    <s v="Service completo. Cambio de aceite y filtros. Control general del vehiculo. Cambiar correa poly-v y bolillero tensor de correa poly-v. "/>
    <m/>
    <s v="Filtro aceite Mahle OC90"/>
    <s v="Taller"/>
    <n v="2811.4"/>
    <m/>
    <n v="1.0630290958241444"/>
    <n v="1"/>
    <n v="5800"/>
    <n v="5800"/>
    <m/>
    <m/>
    <n v="0"/>
    <n v="55000"/>
    <n v="2811.4"/>
    <n v="0"/>
    <n v="0"/>
    <n v="0"/>
    <n v="0"/>
  </r>
  <r>
    <x v="525"/>
    <n v="3"/>
    <x v="153"/>
    <x v="295"/>
    <s v="1723Barbero Cesar3"/>
    <m/>
    <m/>
    <m/>
    <x v="4"/>
    <s v="Service completo. Cambio de aceite y filtros. Control general del vehiculo. Cambiar correa poly-v y bolillero tensor de correa poly-v.  "/>
    <m/>
    <s v="Filtro habitaculo MAH248"/>
    <s v="Taller"/>
    <n v="5719.24"/>
    <m/>
    <n v="0.48621145466880222"/>
    <n v="1"/>
    <n v="8500"/>
    <n v="8500"/>
    <m/>
    <m/>
    <n v="0"/>
    <n v="55000"/>
    <n v="5719.24"/>
    <n v="0"/>
    <n v="0"/>
    <n v="0"/>
    <n v="0"/>
  </r>
  <r>
    <x v="525"/>
    <n v="4"/>
    <x v="153"/>
    <x v="295"/>
    <s v="1723Barbero Cesar4"/>
    <m/>
    <m/>
    <m/>
    <x v="4"/>
    <s v="Service completo. Cambio de aceite y filtros. Control general del vehiculo. Cambiar correa poly-v y bolillero tensor de correa poly-v.   "/>
    <m/>
    <s v="Filtro aire Mahle LX735"/>
    <s v="Taller"/>
    <n v="5312.3"/>
    <m/>
    <n v="1.0894904278749318"/>
    <n v="1"/>
    <n v="11100"/>
    <n v="11100"/>
    <m/>
    <m/>
    <n v="0"/>
    <n v="55000"/>
    <n v="5312.3"/>
    <n v="0"/>
    <n v="0"/>
    <n v="0"/>
    <n v="0"/>
  </r>
  <r>
    <x v="525"/>
    <n v="5"/>
    <x v="153"/>
    <x v="295"/>
    <s v="1723Barbero Cesar5"/>
    <m/>
    <m/>
    <m/>
    <x v="4"/>
    <s v="Service completo. Cambio de aceite y filtros. Control general del vehiculo. Cambiar correa poly-v y bolillero tensor de correa poly-v.    "/>
    <m/>
    <s v="Aceite motor 10w40"/>
    <s v="Taller"/>
    <n v="4670.62"/>
    <m/>
    <n v="1.2909164093846213"/>
    <n v="4.5"/>
    <n v="10700"/>
    <n v="48150"/>
    <m/>
    <m/>
    <n v="0"/>
    <n v="55000"/>
    <n v="21017.79"/>
    <n v="0"/>
    <n v="0"/>
    <n v="0"/>
    <n v="0"/>
  </r>
  <r>
    <x v="525"/>
    <n v="6"/>
    <x v="153"/>
    <x v="295"/>
    <s v="1723Barbero Cesar6"/>
    <m/>
    <m/>
    <m/>
    <x v="4"/>
    <s v="Service completo. Cambio de aceite y filtros. Control general del vehiculo. Cambiar correa poly-v y bolillero tensor de correa poly-v.     "/>
    <m/>
    <s v="Correa poly-v Dayco 6PK1900"/>
    <s v="Aldo repuestos"/>
    <n v="28600"/>
    <m/>
    <n v="0.25174825174825177"/>
    <n v="1"/>
    <n v="35800"/>
    <n v="35800"/>
    <m/>
    <m/>
    <n v="0"/>
    <n v="55000"/>
    <n v="28600"/>
    <n v="0"/>
    <n v="0"/>
    <n v="0"/>
    <n v="0"/>
  </r>
  <r>
    <x v="525"/>
    <n v="7"/>
    <x v="153"/>
    <x v="295"/>
    <s v="1723Barbero Cesar7"/>
    <m/>
    <m/>
    <m/>
    <x v="4"/>
    <s v="Service completo. Cambio de aceite y filtros. Control general del vehiculo. Cambiar correa poly-v y bolillero tensor de correa poly-v.      "/>
    <m/>
    <s v="Bolillero de polea tensora SKF"/>
    <s v="rep serrano"/>
    <n v="3800"/>
    <m/>
    <n v="0.31578947368421051"/>
    <n v="1"/>
    <n v="5000"/>
    <n v="5000"/>
    <m/>
    <m/>
    <n v="0"/>
    <n v="55000"/>
    <n v="3800"/>
    <n v="0"/>
    <n v="0"/>
    <n v="0"/>
    <n v="0"/>
  </r>
  <r>
    <x v="526"/>
    <n v="1"/>
    <x v="154"/>
    <x v="195"/>
    <s v="1724Lucero Claudio1"/>
    <s v="LST556"/>
    <s v="Peugeot 308"/>
    <n v="127814"/>
    <x v="738"/>
    <s v="Sacar ambas ruedas traseras. Cambiar cubiertas. Rotar entre delanteras y traseras. Control parcial para viaje. Cambio de lampara de stop trasera izquierda y de posicion mismo lado. Cambio lampara de posicion delantera derecha."/>
    <s v="Cristian"/>
    <s v="Lamparas"/>
    <s v="Taller"/>
    <n v="200"/>
    <s v="Otros"/>
    <n v="1.5"/>
    <n v="3"/>
    <n v="500"/>
    <n v="1500"/>
    <n v="1"/>
    <n v="6000"/>
    <n v="6000"/>
    <n v="6000"/>
    <n v="600"/>
    <n v="12200"/>
    <n v="14500"/>
    <n v="6000"/>
    <n v="20500"/>
  </r>
  <r>
    <x v="526"/>
    <n v="2"/>
    <x v="154"/>
    <x v="195"/>
    <s v="1724Lucero Claudio2"/>
    <m/>
    <m/>
    <m/>
    <x v="4"/>
    <s v="Sacar ambas ruedas traseras. Cambiar cubiertas. Rotar entre delanteras y traseras. Control parcial para viaje. Cambio de lampara de stop trasera izquierda y de posicion mismo lado. Cambio lampara de posicion delantera derecha. "/>
    <m/>
    <s v="Gomeria"/>
    <s v="Cognini"/>
    <n v="12000"/>
    <m/>
    <n v="8.3333333333333329E-2"/>
    <n v="1"/>
    <n v="13000"/>
    <n v="13000"/>
    <m/>
    <m/>
    <n v="0"/>
    <n v="6000"/>
    <n v="12000"/>
    <n v="0"/>
    <n v="0"/>
    <n v="0"/>
    <n v="0"/>
  </r>
  <r>
    <x v="527"/>
    <n v="1"/>
    <x v="154"/>
    <x v="208"/>
    <s v="1725Ubeda Jorge1"/>
    <s v="MYD473"/>
    <s v="Gol Power"/>
    <n v="94230"/>
    <x v="739"/>
    <s v="Recambio de bobina y cables de bujias. Control de bujias. Ajustar chapon bajo motor."/>
    <s v="Pablo"/>
    <s v="Juego de cables de bujias Bosch"/>
    <s v="barotto"/>
    <n v="46400"/>
    <s v="Otros"/>
    <n v="0.25"/>
    <n v="1"/>
    <n v="58000"/>
    <n v="58000"/>
    <n v="1"/>
    <n v="20000"/>
    <n v="20000"/>
    <n v="20000"/>
    <n v="46400"/>
    <n v="116800"/>
    <n v="146000"/>
    <n v="20000"/>
    <n v="166000"/>
  </r>
  <r>
    <x v="527"/>
    <n v="2"/>
    <x v="154"/>
    <x v="208"/>
    <s v="1725Ubeda Jorge2"/>
    <m/>
    <m/>
    <m/>
    <x v="4"/>
    <s v="Recambio de bobina y cables de bujias. Control de bujias. Ajustar chapon bajo motor. "/>
    <m/>
    <s v="Bobina de encendido Mahle"/>
    <s v="barotto"/>
    <n v="70400"/>
    <m/>
    <n v="0.25"/>
    <n v="1"/>
    <n v="88000"/>
    <n v="88000"/>
    <m/>
    <m/>
    <n v="0"/>
    <n v="20000"/>
    <n v="70400"/>
    <n v="0"/>
    <n v="0"/>
    <n v="0"/>
    <n v="0"/>
  </r>
  <r>
    <x v="528"/>
    <n v="1"/>
    <x v="154"/>
    <x v="285"/>
    <s v="1726Perotti Luciano1"/>
    <s v="KTC819"/>
    <s v="Fiat Strada"/>
    <n v="85602"/>
    <x v="740"/>
    <s v="Cambio manguera de caño de intercooler a admision. Escaneo del vehiculo. Borrar fallos almacenados."/>
    <s v="Emanuel"/>
    <s v="Manguera Yaco"/>
    <s v="rep serrano"/>
    <n v="5040"/>
    <s v="Otros"/>
    <n v="0.21031746031746032"/>
    <n v="1"/>
    <n v="6100"/>
    <n v="6100"/>
    <n v="1"/>
    <n v="25000"/>
    <n v="25000"/>
    <n v="25000"/>
    <n v="5040"/>
    <n v="5040"/>
    <n v="6100"/>
    <n v="25000"/>
    <n v="31100"/>
  </r>
  <r>
    <x v="528"/>
    <n v="2"/>
    <x v="154"/>
    <x v="285"/>
    <s v="1726Perotti Luciano2"/>
    <m/>
    <m/>
    <m/>
    <x v="4"/>
    <s v="Cambio manguera de caño de intercooler a admision. Escaneo del vehiculo. Borrar fallos almacenados. "/>
    <m/>
    <m/>
    <m/>
    <m/>
    <m/>
    <m/>
    <m/>
    <m/>
    <n v="0"/>
    <m/>
    <m/>
    <n v="0"/>
    <n v="25000"/>
    <n v="0"/>
    <n v="0"/>
    <n v="0"/>
    <n v="0"/>
    <n v="0"/>
  </r>
  <r>
    <x v="529"/>
    <n v="1"/>
    <x v="155"/>
    <x v="296"/>
    <s v="1727Gullino Renzo1"/>
    <s v="PMX383"/>
    <s v="Gol Trend"/>
    <n v="94880"/>
    <x v="741"/>
    <s v="Sacar y colocar burro de arranque. Controlar encendido. Escaneo del vehiculo. No se detectaron fallas."/>
    <s v="Cristian"/>
    <s v="Reparacion burro con repuestos incluidos"/>
    <s v="acotto"/>
    <n v="87000"/>
    <s v="Otros"/>
    <m/>
    <n v="1"/>
    <n v="95000"/>
    <n v="95000"/>
    <n v="1"/>
    <n v="28000"/>
    <n v="28000"/>
    <n v="28000"/>
    <n v="87000"/>
    <n v="87000"/>
    <n v="95000"/>
    <n v="28000"/>
    <n v="123000"/>
  </r>
  <r>
    <x v="529"/>
    <n v="2"/>
    <x v="155"/>
    <x v="296"/>
    <s v="1727Gullino Renzo2"/>
    <m/>
    <m/>
    <m/>
    <x v="4"/>
    <s v="Sacar y colocar burro de arranque. Controlar encendido. Escaneo del vehiculo. No se detectaron fallas. "/>
    <m/>
    <s v="Cambio contactor de llave de arraque"/>
    <s v="acotto"/>
    <m/>
    <m/>
    <m/>
    <m/>
    <m/>
    <n v="0"/>
    <m/>
    <m/>
    <n v="0"/>
    <n v="28000"/>
    <n v="0"/>
    <n v="0"/>
    <n v="0"/>
    <n v="0"/>
    <n v="0"/>
  </r>
  <r>
    <x v="530"/>
    <n v="1"/>
    <x v="155"/>
    <x v="157"/>
    <s v="1728Macagno matias1"/>
    <m/>
    <s v="Ford Ranger"/>
    <m/>
    <x v="742"/>
    <s v="Asentar valvulas en asientos. Colocar tapa de cilindros en forma parcial. Dar kilos a la misma. Regular valvulas."/>
    <s v="Cristian"/>
    <s v="Junta tapa de valvulas"/>
    <s v="taller"/>
    <n v="21000"/>
    <s v="Otros"/>
    <m/>
    <n v="1"/>
    <n v="35000"/>
    <n v="35000"/>
    <n v="1"/>
    <n v="70000"/>
    <n v="70000"/>
    <n v="70000"/>
    <n v="21000"/>
    <n v="28624.14"/>
    <n v="52280"/>
    <n v="70000"/>
    <n v="122280"/>
  </r>
  <r>
    <x v="530"/>
    <n v="2"/>
    <x v="155"/>
    <x v="157"/>
    <s v="1728Macagno matias2"/>
    <m/>
    <m/>
    <m/>
    <x v="4"/>
    <s v="Asentar valvulas en asientos. Colocar tapa de cilindros en forma parcial. Dar kilos a la misma. Regular valvulas. "/>
    <m/>
    <s v="Liq refigerante"/>
    <s v="taller"/>
    <n v="7624.14"/>
    <m/>
    <m/>
    <n v="2"/>
    <n v="8640"/>
    <n v="17280"/>
    <m/>
    <m/>
    <n v="0"/>
    <n v="70000"/>
    <n v="15248.28"/>
    <n v="0"/>
    <n v="0"/>
    <n v="0"/>
    <n v="0"/>
  </r>
  <r>
    <x v="531"/>
    <n v="1"/>
    <x v="155"/>
    <x v="71"/>
    <s v="1729Mansuino Alberto1"/>
    <s v="IDR496"/>
    <s v="Gol Trend"/>
    <n v="183011"/>
    <x v="743"/>
    <s v="Control de aceite de caja de velocidad. Control del tren delantero. Cambiar bieletas de barra estabilizadora de ambos lados. Cambiar oring en gasificador de aceite. Cambiar valvula PCV."/>
    <s v="Emanuel"/>
    <s v="Bieletas de barra estabilizadora"/>
    <s v="taller"/>
    <n v="11745.01"/>
    <s v="Otros"/>
    <m/>
    <n v="2"/>
    <n v="23500"/>
    <n v="47000"/>
    <n v="1"/>
    <n v="40000"/>
    <n v="40000"/>
    <n v="40000"/>
    <n v="23490.02"/>
    <n v="19645.010000000002"/>
    <n v="57000"/>
    <n v="40000"/>
    <n v="97000"/>
  </r>
  <r>
    <x v="531"/>
    <n v="2"/>
    <x v="155"/>
    <x v="71"/>
    <s v="1729Mansuino Alberto2"/>
    <m/>
    <m/>
    <m/>
    <x v="4"/>
    <s v="Control de aceite de caja de velocidad. Control del tren delantero. Cambiar bieletas de barra estabilizadora de ambos lados. Cambiar oring en gasificador de aceite. Cambiar valvula PCV. "/>
    <m/>
    <s v="Juego de oring de gaseo"/>
    <s v="barotto"/>
    <n v="5400"/>
    <m/>
    <m/>
    <n v="1"/>
    <n v="6800"/>
    <n v="6800"/>
    <m/>
    <m/>
    <n v="0"/>
    <n v="40000"/>
    <n v="5400"/>
    <n v="0"/>
    <n v="0"/>
    <n v="0"/>
    <n v="0"/>
  </r>
  <r>
    <x v="531"/>
    <n v="3"/>
    <x v="155"/>
    <x v="71"/>
    <s v="1729Mansuino Alberto3"/>
    <m/>
    <m/>
    <m/>
    <x v="4"/>
    <s v="Control de aceite de caja de velocidad. Control del tren delantero. Cambiar bieletas de barra estabilizadora de ambos lados. Cambiar oring en gasificador de aceite. Cambiar valvula PCV.  "/>
    <m/>
    <s v="Valvula PCV"/>
    <s v="barotto"/>
    <n v="2500"/>
    <m/>
    <m/>
    <n v="1"/>
    <n v="3200"/>
    <n v="3200"/>
    <m/>
    <m/>
    <n v="0"/>
    <n v="40000"/>
    <n v="2500"/>
    <n v="0"/>
    <n v="0"/>
    <n v="0"/>
    <n v="0"/>
  </r>
  <r>
    <x v="532"/>
    <n v="1"/>
    <x v="155"/>
    <x v="297"/>
    <s v="1730Ameri Rodrigo1"/>
    <s v="EJA511"/>
    <s v="Peugeot 206"/>
    <n v="202378"/>
    <x v="744"/>
    <s v="Sacar y colocar alternador. Hacer reparar con electromecanico con repuestos incluidos"/>
    <s v="Emanuel"/>
    <m/>
    <m/>
    <m/>
    <s v="Otros"/>
    <m/>
    <m/>
    <m/>
    <n v="0"/>
    <n v="1"/>
    <n v="78000"/>
    <n v="78000"/>
    <n v="78000"/>
    <n v="0"/>
    <n v="0"/>
    <n v="0"/>
    <n v="78000"/>
    <n v="78000"/>
  </r>
  <r>
    <x v="532"/>
    <n v="2"/>
    <x v="155"/>
    <x v="297"/>
    <s v="1730Ameri Rodrigo2"/>
    <m/>
    <m/>
    <m/>
    <x v="4"/>
    <s v="Sacar y colocar alternador. Hacer reparar con electromecanico con repuestos incluidos "/>
    <m/>
    <m/>
    <m/>
    <m/>
    <m/>
    <m/>
    <m/>
    <m/>
    <n v="0"/>
    <m/>
    <m/>
    <n v="0"/>
    <n v="78000"/>
    <n v="0"/>
    <n v="0"/>
    <n v="0"/>
    <n v="0"/>
    <n v="0"/>
  </r>
  <r>
    <x v="533"/>
    <n v="1"/>
    <x v="156"/>
    <x v="298"/>
    <s v="1731Schmit Pablo1"/>
    <s v="NIY061"/>
    <s v="Peugeot 408"/>
    <n v="206367"/>
    <x v="745"/>
    <s v="Control del tren delantero. Cambiar ambas rotulas inferiores. Regular convergencia."/>
    <s v="Cristian"/>
    <s v="Rotulas inferiores Nakata"/>
    <s v="barotto"/>
    <n v="31840"/>
    <s v="Otros"/>
    <m/>
    <n v="2"/>
    <n v="39800"/>
    <n v="79600"/>
    <n v="1"/>
    <n v="20000"/>
    <n v="20000"/>
    <n v="20000"/>
    <n v="63680"/>
    <n v="31840"/>
    <n v="79600"/>
    <n v="20000"/>
    <n v="99600"/>
  </r>
  <r>
    <x v="533"/>
    <n v="2"/>
    <x v="156"/>
    <x v="298"/>
    <s v="1731Schmit Pablo2"/>
    <m/>
    <m/>
    <m/>
    <x v="4"/>
    <s v="Control del tren delantero. Cambiar ambas rotulas inferiores. Regular convergencia. "/>
    <m/>
    <m/>
    <m/>
    <m/>
    <m/>
    <m/>
    <m/>
    <m/>
    <n v="0"/>
    <m/>
    <m/>
    <n v="0"/>
    <n v="20000"/>
    <n v="0"/>
    <n v="0"/>
    <n v="0"/>
    <n v="0"/>
    <n v="0"/>
  </r>
  <r>
    <x v="534"/>
    <n v="1"/>
    <x v="156"/>
    <x v="35"/>
    <s v="1732Carrara Sandra1"/>
    <s v="MVE842"/>
    <s v="VW Saveiro"/>
    <m/>
    <x v="746"/>
    <s v="Sacar y colocar burro de arranque. Reajustar tapa de cilindros. Anular radiador de calefaccion. Eliminar termostato para correcta circulacion de agua."/>
    <s v="Cristian"/>
    <m/>
    <m/>
    <m/>
    <s v="Otros"/>
    <m/>
    <m/>
    <m/>
    <n v="0"/>
    <n v="1"/>
    <n v="35000"/>
    <n v="35000"/>
    <n v="35000"/>
    <n v="0"/>
    <n v="0"/>
    <n v="0"/>
    <n v="35000"/>
    <n v="35000"/>
  </r>
  <r>
    <x v="534"/>
    <n v="2"/>
    <x v="156"/>
    <x v="35"/>
    <s v="1732Carrara Sandra2"/>
    <m/>
    <m/>
    <m/>
    <x v="4"/>
    <s v="Sacar y colocar burro de arranque. Reajustar tapa de cilindros. Anular radiador de calefaccion. Eliminar termostato para correcta circulacion de agua. "/>
    <m/>
    <m/>
    <m/>
    <m/>
    <m/>
    <m/>
    <m/>
    <m/>
    <n v="0"/>
    <m/>
    <m/>
    <n v="0"/>
    <n v="35000"/>
    <n v="0"/>
    <n v="0"/>
    <n v="0"/>
    <n v="0"/>
    <n v="0"/>
  </r>
  <r>
    <x v="535"/>
    <n v="1"/>
    <x v="156"/>
    <x v="299"/>
    <s v="1733Paletti Eduardo1"/>
    <s v="AE373HX"/>
    <s v="VW T-Cross"/>
    <n v="80373"/>
    <x v="518"/>
    <s v="Service completo. Cambio de aceite y filtros. Control general del vehiculo. Rotacion de ruedas."/>
    <s v="Emanuel"/>
    <s v="Filtro de aceite original"/>
    <s v="taller"/>
    <n v="9800"/>
    <s v="Service"/>
    <m/>
    <n v="1"/>
    <n v="14900"/>
    <n v="14900"/>
    <n v="1"/>
    <n v="60000"/>
    <n v="60000"/>
    <n v="60000"/>
    <n v="9800"/>
    <n v="37040"/>
    <n v="126900"/>
    <n v="60000"/>
    <n v="186900"/>
  </r>
  <r>
    <x v="535"/>
    <n v="2"/>
    <x v="156"/>
    <x v="299"/>
    <s v="1733Paletti Eduardo2"/>
    <m/>
    <m/>
    <m/>
    <x v="4"/>
    <s v="Service completo. Cambio de aceite y filtros. Control general del vehiculo. Rotacion de ruedas. "/>
    <m/>
    <s v="Filtro de aire Bosch AB2379"/>
    <s v="barotto"/>
    <n v="11000"/>
    <m/>
    <m/>
    <n v="1"/>
    <n v="13800"/>
    <n v="13800"/>
    <m/>
    <m/>
    <n v="0"/>
    <n v="60000"/>
    <n v="11000"/>
    <n v="0"/>
    <n v="0"/>
    <n v="0"/>
    <n v="0"/>
  </r>
  <r>
    <x v="535"/>
    <n v="3"/>
    <x v="156"/>
    <x v="299"/>
    <s v="1733Paletti Eduardo3"/>
    <m/>
    <m/>
    <m/>
    <x v="4"/>
    <s v="Service completo. Cambio de aceite y filtros. Control general del vehiculo. Rotacion de ruedas.  "/>
    <m/>
    <s v="Filtro habitaculo HK508"/>
    <s v="Rep serrano"/>
    <n v="6400"/>
    <m/>
    <m/>
    <n v="1"/>
    <n v="8200"/>
    <n v="8200"/>
    <m/>
    <m/>
    <n v="0"/>
    <n v="60000"/>
    <n v="6400"/>
    <n v="0"/>
    <n v="0"/>
    <n v="0"/>
    <n v="0"/>
  </r>
  <r>
    <x v="535"/>
    <n v="4"/>
    <x v="156"/>
    <x v="299"/>
    <s v="1733Paletti Eduardo4"/>
    <m/>
    <m/>
    <m/>
    <x v="4"/>
    <s v="Service completo. Cambio de aceite y filtros. Control general del vehiculo. Rotacion de ruedas.   "/>
    <m/>
    <s v="Aceite motor 5w30 castrol Edge"/>
    <s v="taller"/>
    <n v="9840"/>
    <m/>
    <m/>
    <n v="4.5"/>
    <n v="20000"/>
    <n v="90000"/>
    <m/>
    <m/>
    <n v="0"/>
    <n v="60000"/>
    <n v="44280"/>
    <n v="0"/>
    <n v="0"/>
    <n v="0"/>
    <n v="0"/>
  </r>
  <r>
    <x v="536"/>
    <n v="1"/>
    <x v="156"/>
    <x v="148"/>
    <s v="1734Gomez Alejandro1"/>
    <s v="AB888AX"/>
    <s v="Renault Captur"/>
    <n v="63445"/>
    <x v="518"/>
    <s v="Service completo. Cambio de aceite y filtros. Control general del vehiculo. Rotacion de ruedas."/>
    <s v="Emanuel"/>
    <s v="Filtro habitaculo Mahle LA665"/>
    <s v="taller"/>
    <n v="6035.1"/>
    <s v="Service"/>
    <m/>
    <n v="1"/>
    <n v="8900"/>
    <n v="8900"/>
    <n v="1"/>
    <n v="55150"/>
    <n v="55150"/>
    <n v="55150"/>
    <n v="6035.1"/>
    <n v="33376.76"/>
    <n v="148350"/>
    <n v="55150"/>
    <n v="203500"/>
  </r>
  <r>
    <x v="536"/>
    <n v="2"/>
    <x v="156"/>
    <x v="148"/>
    <s v="1734Gomez Alejandro2"/>
    <m/>
    <m/>
    <m/>
    <x v="4"/>
    <s v="Service completo. Cambio de aceite y filtros. Control general del vehiculo. Rotacion de ruedas. "/>
    <m/>
    <s v="Fitro aceite Mahle OC475"/>
    <s v="taller"/>
    <n v="4442.29"/>
    <m/>
    <m/>
    <n v="1"/>
    <n v="11500"/>
    <n v="11500"/>
    <m/>
    <m/>
    <n v="0"/>
    <n v="55150"/>
    <n v="4442.29"/>
    <n v="0"/>
    <n v="0"/>
    <n v="0"/>
    <n v="0"/>
  </r>
  <r>
    <x v="536"/>
    <n v="3"/>
    <x v="156"/>
    <x v="148"/>
    <s v="1734Gomez Alejandro3"/>
    <m/>
    <m/>
    <m/>
    <x v="4"/>
    <s v="Service completo. Cambio de aceite y filtros. Control general del vehiculo. Rotacion de ruedas.  "/>
    <m/>
    <s v="Filtro combustible KL583"/>
    <s v="taller"/>
    <n v="3912.09"/>
    <m/>
    <m/>
    <n v="2"/>
    <n v="8500"/>
    <n v="17000"/>
    <m/>
    <m/>
    <n v="0"/>
    <n v="55150"/>
    <n v="7824.18"/>
    <n v="0"/>
    <n v="0"/>
    <n v="0"/>
    <n v="0"/>
  </r>
  <r>
    <x v="536"/>
    <n v="4"/>
    <x v="156"/>
    <x v="148"/>
    <s v="1734Gomez Alejandro4"/>
    <m/>
    <m/>
    <m/>
    <x v="4"/>
    <s v="Service completo. Cambio de aceite y filtros. Control general del vehiculo. Rotacion de ruedas.   "/>
    <m/>
    <s v="Filtro aire Mahle LX3542"/>
    <s v="taller"/>
    <n v="11373.02"/>
    <m/>
    <m/>
    <n v="1"/>
    <n v="24600"/>
    <n v="24600"/>
    <m/>
    <m/>
    <n v="0"/>
    <n v="55150"/>
    <n v="11373.02"/>
    <n v="0"/>
    <n v="0"/>
    <n v="0"/>
    <n v="0"/>
  </r>
  <r>
    <x v="536"/>
    <n v="5"/>
    <x v="156"/>
    <x v="148"/>
    <s v="1734Gomez Alejandro5"/>
    <m/>
    <m/>
    <m/>
    <x v="4"/>
    <s v="Service completo. Cambio de aceite y filtros. Control general del vehiculo. Rotacion de ruedas.    "/>
    <m/>
    <s v="Aceite motor 5w30"/>
    <s v="taller"/>
    <n v="7614.26"/>
    <m/>
    <m/>
    <n v="5.5"/>
    <n v="15700"/>
    <n v="86350"/>
    <m/>
    <m/>
    <n v="0"/>
    <n v="55150"/>
    <n v="41878.43"/>
    <n v="0"/>
    <n v="0"/>
    <n v="0"/>
    <n v="0"/>
  </r>
  <r>
    <x v="537"/>
    <n v="1"/>
    <x v="156"/>
    <x v="300"/>
    <s v="1735Bonancea Agustina1"/>
    <s v="JUT266"/>
    <s v="VW Voyage"/>
    <m/>
    <x v="747"/>
    <s v="Sacar burro de arranque. Llevar a reparar con electromecanico. Reparacion con repuestos incluidos. Colocacion de burro de arranque. Puesta en marcha. "/>
    <s v="Emanuel"/>
    <m/>
    <m/>
    <m/>
    <s v="Otros"/>
    <m/>
    <m/>
    <m/>
    <n v="0"/>
    <n v="1"/>
    <n v="138000"/>
    <n v="138000"/>
    <n v="138000"/>
    <n v="0"/>
    <n v="0"/>
    <n v="0"/>
    <n v="138000"/>
    <n v="138000"/>
  </r>
  <r>
    <x v="537"/>
    <n v="2"/>
    <x v="156"/>
    <x v="300"/>
    <s v="1735Bonancea Agustina2"/>
    <m/>
    <m/>
    <m/>
    <x v="4"/>
    <s v="Sacar burro de arranque. Llevar a reparar con electromecanico. Reparacion con repuestos incluidos. Colocacion de burro de arranque. Puesta en marcha.  "/>
    <m/>
    <m/>
    <m/>
    <m/>
    <m/>
    <m/>
    <m/>
    <m/>
    <n v="0"/>
    <m/>
    <m/>
    <n v="0"/>
    <n v="138000"/>
    <n v="0"/>
    <n v="0"/>
    <n v="0"/>
    <n v="0"/>
    <n v="0"/>
  </r>
  <r>
    <x v="538"/>
    <n v="1"/>
    <x v="157"/>
    <x v="301"/>
    <s v="1736Romancin Mateo1"/>
    <s v="AA331TY"/>
    <s v="Chevrolet Onix"/>
    <n v="137188"/>
    <x v="748"/>
    <s v="Service completo. Cambio de aceite y filtros. Control general del vehiculo. Lavado motor. Cambiar faro rompenieblas delantero derecho."/>
    <s v="Emanuel"/>
    <s v="Filtro aceite Mahle OC90"/>
    <s v="taller"/>
    <n v="2811.4"/>
    <s v="Service"/>
    <m/>
    <n v="1"/>
    <n v="6200"/>
    <n v="6200"/>
    <n v="1"/>
    <n v="52000"/>
    <n v="52000"/>
    <n v="52000"/>
    <n v="2811.4"/>
    <n v="35744.81"/>
    <n v="103400"/>
    <n v="52000"/>
    <n v="155400"/>
  </r>
  <r>
    <x v="538"/>
    <n v="2"/>
    <x v="157"/>
    <x v="301"/>
    <s v="1736Romancin Mateo2"/>
    <m/>
    <m/>
    <m/>
    <x v="4"/>
    <s v="Service completo. Cambio de aceite y filtros. Control general del vehiculo. Lavado motor. Cambiar faro rompenieblas delantero derecho. "/>
    <m/>
    <s v="Filtro aire Mahle LX3544"/>
    <s v="taller"/>
    <n v="8519.15"/>
    <m/>
    <m/>
    <n v="1"/>
    <n v="11500"/>
    <n v="11500"/>
    <m/>
    <m/>
    <n v="0"/>
    <n v="52000"/>
    <n v="8519.15"/>
    <n v="0"/>
    <n v="0"/>
    <n v="0"/>
    <n v="0"/>
  </r>
  <r>
    <x v="538"/>
    <n v="3"/>
    <x v="157"/>
    <x v="301"/>
    <s v="1736Romancin Mateo3"/>
    <m/>
    <m/>
    <m/>
    <x v="4"/>
    <s v="Service completo. Cambio de aceite y filtros. Control general del vehiculo. Lavado motor. Cambiar faro rompenieblas delantero derecho.  "/>
    <m/>
    <s v="Filtro habitaculo HK313"/>
    <s v="taller"/>
    <n v="5600"/>
    <m/>
    <m/>
    <n v="1"/>
    <n v="8700"/>
    <n v="8700"/>
    <m/>
    <m/>
    <n v="0"/>
    <n v="52000"/>
    <n v="5600"/>
    <n v="0"/>
    <n v="0"/>
    <n v="0"/>
    <n v="0"/>
  </r>
  <r>
    <x v="538"/>
    <n v="4"/>
    <x v="157"/>
    <x v="301"/>
    <s v="1736Romancin Mateo4"/>
    <m/>
    <m/>
    <m/>
    <x v="4"/>
    <s v="Service completo. Cambio de aceite y filtros. Control general del vehiculo. Lavado motor. Cambiar faro rompenieblas delantero derecho.   "/>
    <m/>
    <s v="Aceite motor 5w30"/>
    <s v="taller"/>
    <n v="7614.26"/>
    <m/>
    <m/>
    <n v="4"/>
    <n v="15700"/>
    <n v="62800"/>
    <m/>
    <m/>
    <n v="0"/>
    <n v="52000"/>
    <n v="30457.040000000001"/>
    <n v="0"/>
    <n v="0"/>
    <n v="0"/>
    <n v="0"/>
  </r>
  <r>
    <x v="538"/>
    <n v="5"/>
    <x v="157"/>
    <x v="301"/>
    <s v="1736Romancin Mateo5"/>
    <m/>
    <m/>
    <m/>
    <x v="4"/>
    <s v="Service completo. Cambio de aceite y filtros. Control general del vehiculo. Lavado motor. Cambiar faro rompenieblas delantero derecho.    "/>
    <m/>
    <s v="Faro rompenieblas delatero derecho"/>
    <m/>
    <n v="11200"/>
    <m/>
    <m/>
    <n v="1"/>
    <n v="14200"/>
    <n v="14200"/>
    <m/>
    <m/>
    <n v="0"/>
    <n v="52000"/>
    <n v="11200"/>
    <n v="0"/>
    <n v="0"/>
    <n v="0"/>
    <n v="0"/>
  </r>
  <r>
    <x v="539"/>
    <n v="1"/>
    <x v="157"/>
    <x v="52"/>
    <s v="1737Municipalidad Laboulaye1"/>
    <s v="FVB400"/>
    <s v="Suzuki Fun"/>
    <n v="156970"/>
    <x v="749"/>
    <s v="Service completo. Cambio de aceite y filtros. Control general del vehiculo. Cambio de bujias y cables de bujias. Control del tren delantero. Cambio de extremo de direccion lado conductor. Cambio rotula mismo lado. Cambiar ambos amortiguadores delanteros. "/>
    <s v="Emanuel"/>
    <m/>
    <m/>
    <m/>
    <s v="Service"/>
    <m/>
    <m/>
    <m/>
    <n v="0"/>
    <n v="1"/>
    <n v="135000"/>
    <n v="135000"/>
    <n v="135000"/>
    <n v="0"/>
    <n v="0"/>
    <n v="0"/>
    <n v="135000"/>
    <n v="135000"/>
  </r>
  <r>
    <x v="539"/>
    <n v="2"/>
    <x v="157"/>
    <x v="52"/>
    <s v="1737Municipalidad Laboulaye2"/>
    <m/>
    <m/>
    <m/>
    <x v="4"/>
    <s v="Service completo. Cambio de aceite y filtros. Control general del vehiculo. Cambio de bujias y cables de bujias. Control del tren delantero. Cambio de extremo de direccion lado conductor. Cambio rotula mismo lado. Cambiar ambos amortiguadores delanteros.  "/>
    <m/>
    <m/>
    <m/>
    <m/>
    <m/>
    <m/>
    <m/>
    <m/>
    <n v="0"/>
    <m/>
    <m/>
    <n v="0"/>
    <n v="135000"/>
    <n v="0"/>
    <n v="0"/>
    <n v="0"/>
    <n v="0"/>
    <n v="0"/>
  </r>
  <r>
    <x v="540"/>
    <n v="1"/>
    <x v="157"/>
    <x v="1"/>
    <s v="1738Transporte Palloni1"/>
    <s v="KVB553"/>
    <s v="Renault Kangoo"/>
    <m/>
    <x v="750"/>
    <s v="Desarmar frente del vehiculo. Cambiar radiador de agua."/>
    <s v="Cristian"/>
    <m/>
    <m/>
    <m/>
    <s v="Otros"/>
    <m/>
    <m/>
    <m/>
    <n v="0"/>
    <n v="1"/>
    <n v="75000"/>
    <n v="75000"/>
    <n v="75000"/>
    <n v="0"/>
    <n v="0"/>
    <n v="0"/>
    <n v="75000"/>
    <n v="75000"/>
  </r>
  <r>
    <x v="540"/>
    <n v="2"/>
    <x v="157"/>
    <x v="1"/>
    <s v="1738Transporte Palloni2"/>
    <m/>
    <m/>
    <m/>
    <x v="4"/>
    <s v="Desarmar frente del vehiculo. Cambiar radiador de agua. "/>
    <m/>
    <m/>
    <m/>
    <m/>
    <m/>
    <m/>
    <m/>
    <m/>
    <n v="0"/>
    <m/>
    <m/>
    <n v="0"/>
    <n v="75000"/>
    <n v="0"/>
    <n v="0"/>
    <n v="0"/>
    <n v="0"/>
    <n v="0"/>
  </r>
  <r>
    <x v="541"/>
    <n v="1"/>
    <x v="157"/>
    <x v="247"/>
    <s v="1739Barral Juan1"/>
    <s v="AB767DM"/>
    <s v="Peugeot 308"/>
    <m/>
    <x v="751"/>
    <s v="Cambiar pastillas de freno. Hacer reparar pinchadura en rueda delantera. Balanceo de la misma. Control general para viaje."/>
    <s v="Emanuel"/>
    <s v="Pastillas de freno MA-3221"/>
    <s v="rep serrano"/>
    <n v="35800"/>
    <s v="Otros"/>
    <m/>
    <n v="1"/>
    <n v="45400"/>
    <n v="45400"/>
    <n v="1"/>
    <n v="20000"/>
    <n v="20000"/>
    <n v="20000"/>
    <n v="35800"/>
    <n v="42300"/>
    <n v="51900"/>
    <n v="20000"/>
    <n v="71900"/>
  </r>
  <r>
    <x v="541"/>
    <n v="2"/>
    <x v="157"/>
    <x v="247"/>
    <s v="1739Barral Juan2"/>
    <m/>
    <m/>
    <m/>
    <x v="4"/>
    <s v="Cambiar pastillas de freno. Hacer reparar pinchadura en rueda delantera. Balanceo de la misma. Control general para viaje. "/>
    <m/>
    <s v="Gomero"/>
    <s v="Borello"/>
    <n v="6500"/>
    <m/>
    <m/>
    <n v="1"/>
    <n v="6500"/>
    <n v="6500"/>
    <m/>
    <m/>
    <n v="0"/>
    <n v="20000"/>
    <n v="6500"/>
    <n v="0"/>
    <n v="0"/>
    <n v="0"/>
    <n v="0"/>
  </r>
  <r>
    <x v="542"/>
    <n v="1"/>
    <x v="157"/>
    <x v="84"/>
    <s v="1740Wiesek Pini1"/>
    <s v="CIH998"/>
    <s v="Toyota Hilux LLL"/>
    <n v="349775"/>
    <x v="752"/>
    <s v="Cambio de aceite y filtro de aceite."/>
    <s v="Cristian"/>
    <s v="Filtro aceite motorcraft"/>
    <s v="ferrando"/>
    <n v="7500"/>
    <s v="Service"/>
    <m/>
    <n v="1"/>
    <n v="9400"/>
    <n v="9400"/>
    <m/>
    <m/>
    <n v="0"/>
    <n v="0"/>
    <n v="7500"/>
    <n v="11426.56"/>
    <n v="48100"/>
    <n v="0"/>
    <n v="48100"/>
  </r>
  <r>
    <x v="542"/>
    <n v="2"/>
    <x v="157"/>
    <x v="84"/>
    <s v="1740Wiesek Pini2"/>
    <m/>
    <m/>
    <m/>
    <x v="4"/>
    <s v="Cambio de aceite y filtro de aceite. "/>
    <m/>
    <s v="Aceite motor 15w40"/>
    <s v="Taller"/>
    <n v="3926.56"/>
    <m/>
    <m/>
    <n v="4.5"/>
    <n v="8600"/>
    <n v="38700"/>
    <m/>
    <m/>
    <n v="0"/>
    <n v="0"/>
    <n v="17669.52"/>
    <n v="0"/>
    <n v="0"/>
    <n v="0"/>
    <n v="0"/>
  </r>
  <r>
    <x v="543"/>
    <n v="1"/>
    <x v="158"/>
    <x v="228"/>
    <s v="1741Magra Ignacio1"/>
    <s v="AC985QE"/>
    <s v="Toyota Hilux"/>
    <n v="115015"/>
    <x v="753"/>
    <s v="Service completo. Cambio de aceite y filtros. Control general del vehiculo. Rotacion de ruedas. Regulacion de cintas de frenos. Lavado motor."/>
    <s v="Emanuel"/>
    <s v="Kit de filtros Toyaco"/>
    <s v="Taller"/>
    <n v="51480"/>
    <s v="Service"/>
    <m/>
    <n v="1"/>
    <n v="79200"/>
    <n v="79200"/>
    <n v="1"/>
    <n v="60000"/>
    <n v="60000"/>
    <n v="60000"/>
    <n v="51480"/>
    <n v="59094.26"/>
    <n v="189100"/>
    <n v="60000"/>
    <n v="249100"/>
  </r>
  <r>
    <x v="543"/>
    <n v="2"/>
    <x v="158"/>
    <x v="228"/>
    <s v="1741Magra Ignacio2"/>
    <m/>
    <m/>
    <m/>
    <x v="4"/>
    <s v="Service completo. Cambio de aceite y filtros. Control general del vehiculo. Rotacion de ruedas. Regulacion de cintas de frenos. Lavado motor. "/>
    <m/>
    <s v="Aceite motor 5w30 sintetico"/>
    <s v="Taller"/>
    <n v="7614.26"/>
    <m/>
    <m/>
    <n v="7"/>
    <n v="15700"/>
    <n v="109900"/>
    <m/>
    <m/>
    <n v="0"/>
    <n v="60000"/>
    <n v="53299.82"/>
    <n v="0"/>
    <n v="0"/>
    <n v="0"/>
    <n v="0"/>
  </r>
  <r>
    <x v="544"/>
    <n v="1"/>
    <x v="159"/>
    <x v="302"/>
    <s v="1742Depascuale Carolina1"/>
    <s v="NAJ659"/>
    <s v="Gol Trend"/>
    <m/>
    <x v="754"/>
    <s v="Sacar caja de velocidad, placa disco y volante motor. Limpieza completa de la zona. Cambio de reten de bancada. Puesta a punto con herramienta especifica. Armado total. Puesta en marcha."/>
    <s v="Cristian"/>
    <s v="Reten de bancada"/>
    <s v="Taller"/>
    <n v="60000"/>
    <s v="Motor"/>
    <m/>
    <n v="1"/>
    <n v="75000"/>
    <n v="75000"/>
    <n v="1"/>
    <n v="100000"/>
    <n v="100000"/>
    <n v="100000"/>
    <n v="60000"/>
    <n v="60000"/>
    <n v="75000"/>
    <n v="100000"/>
    <n v="175000"/>
  </r>
  <r>
    <x v="544"/>
    <n v="2"/>
    <x v="159"/>
    <x v="302"/>
    <s v="1742Depascuale Carolina2"/>
    <m/>
    <m/>
    <m/>
    <x v="4"/>
    <s v="Sacar caja de velocidad, placa disco y volante motor. Limpieza completa de la zona. Cambio de reten de bancada. Puesta a punto con herramienta especifica. Armado total. Puesta en marcha. "/>
    <m/>
    <m/>
    <m/>
    <m/>
    <m/>
    <m/>
    <m/>
    <m/>
    <n v="0"/>
    <m/>
    <m/>
    <n v="0"/>
    <n v="100000"/>
    <n v="0"/>
    <n v="0"/>
    <n v="0"/>
    <n v="0"/>
    <n v="0"/>
  </r>
  <r>
    <x v="545"/>
    <n v="1"/>
    <x v="159"/>
    <x v="303"/>
    <s v="1743Paredes Juan1"/>
    <s v="KBI595"/>
    <s v="Chevrolet corsa classic"/>
    <n v="215621"/>
    <x v="755"/>
    <s v="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
    <s v="Pablo"/>
    <s v="Rectificacion de tapa"/>
    <s v="Stabio"/>
    <n v="68206.179999999993"/>
    <s v="Motor"/>
    <m/>
    <n v="1"/>
    <n v="76000"/>
    <n v="76000"/>
    <n v="1"/>
    <n v="135000"/>
    <n v="135000"/>
    <n v="135000"/>
    <n v="68206.179999999993"/>
    <n v="179986.18"/>
    <n v="216800"/>
    <n v="135000"/>
    <n v="351800"/>
  </r>
  <r>
    <x v="545"/>
    <n v="2"/>
    <x v="159"/>
    <x v="303"/>
    <s v="1743Paredes Juan2"/>
    <m/>
    <m/>
    <m/>
    <x v="4"/>
    <s v="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 "/>
    <m/>
    <s v="Juego de bulones de tapa "/>
    <s v="barotto"/>
    <n v="23840"/>
    <m/>
    <m/>
    <n v="1"/>
    <n v="29800"/>
    <n v="29800"/>
    <m/>
    <m/>
    <n v="0"/>
    <n v="135000"/>
    <n v="23840"/>
    <n v="0"/>
    <n v="0"/>
    <n v="0"/>
    <n v="0"/>
  </r>
  <r>
    <x v="545"/>
    <n v="3"/>
    <x v="159"/>
    <x v="303"/>
    <s v="1743Paredes Juan3"/>
    <m/>
    <m/>
    <m/>
    <x v="4"/>
    <s v="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  "/>
    <m/>
    <s v="Juego retenes de valvulas"/>
    <s v="barotto"/>
    <n v="15000"/>
    <m/>
    <m/>
    <n v="1"/>
    <n v="18800"/>
    <n v="18800"/>
    <m/>
    <m/>
    <n v="0"/>
    <n v="135000"/>
    <n v="15000"/>
    <n v="0"/>
    <n v="0"/>
    <n v="0"/>
    <n v="0"/>
  </r>
  <r>
    <x v="545"/>
    <n v="4"/>
    <x v="159"/>
    <x v="303"/>
    <s v="1743Paredes Juan4"/>
    <m/>
    <m/>
    <m/>
    <x v="4"/>
    <s v="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   "/>
    <m/>
    <s v="Junta de tapa de cilindros"/>
    <s v="barotto"/>
    <n v="35840"/>
    <m/>
    <m/>
    <n v="1"/>
    <n v="44800"/>
    <n v="44800"/>
    <m/>
    <m/>
    <n v="0"/>
    <n v="135000"/>
    <n v="35840"/>
    <n v="0"/>
    <n v="0"/>
    <n v="0"/>
    <n v="0"/>
  </r>
  <r>
    <x v="545"/>
    <n v="5"/>
    <x v="159"/>
    <x v="303"/>
    <s v="1743Paredes Juan5"/>
    <m/>
    <m/>
    <m/>
    <x v="4"/>
    <s v="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    "/>
    <m/>
    <s v="Junta de escape Taranto"/>
    <s v="rep serrano"/>
    <n v="6200"/>
    <m/>
    <m/>
    <n v="1"/>
    <n v="7600"/>
    <n v="7600"/>
    <m/>
    <m/>
    <n v="0"/>
    <n v="135000"/>
    <n v="6200"/>
    <n v="0"/>
    <n v="0"/>
    <n v="0"/>
    <n v="0"/>
  </r>
  <r>
    <x v="545"/>
    <n v="6"/>
    <x v="159"/>
    <x v="303"/>
    <s v="1743Paredes Juan6"/>
    <m/>
    <m/>
    <m/>
    <x v="4"/>
    <s v="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     "/>
    <m/>
    <s v="Junta de tapa de valvulas Taranto"/>
    <s v="taller"/>
    <n v="9200"/>
    <m/>
    <m/>
    <n v="1"/>
    <n v="13500"/>
    <n v="13500"/>
    <m/>
    <m/>
    <n v="0"/>
    <n v="135000"/>
    <n v="9200"/>
    <n v="0"/>
    <n v="0"/>
    <n v="0"/>
    <n v="0"/>
  </r>
  <r>
    <x v="545"/>
    <n v="7"/>
    <x v="159"/>
    <x v="303"/>
    <s v="1743Paredes Juan7"/>
    <m/>
    <m/>
    <m/>
    <x v="4"/>
    <s v="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      "/>
    <m/>
    <s v="Correa poly-v 54PK1795 Dayco"/>
    <s v="rep serrano"/>
    <n v="21700"/>
    <m/>
    <m/>
    <n v="1"/>
    <n v="26300"/>
    <n v="26300"/>
    <m/>
    <m/>
    <n v="0"/>
    <n v="135000"/>
    <n v="21700"/>
    <n v="0"/>
    <n v="0"/>
    <n v="0"/>
    <n v="0"/>
  </r>
  <r>
    <x v="546"/>
    <n v="1"/>
    <x v="159"/>
    <x v="304"/>
    <s v="1744Uretta Agustin1"/>
    <s v="FSJ573"/>
    <s v="VW Vento"/>
    <n v="173138"/>
    <x v="756"/>
    <s v="Service completo. Cambio de aceite y filtros. Control general del vehiculo. Cambiar fuelle de homocinetica lado derecho."/>
    <s v="Emanuel"/>
    <s v="Kit de filtros"/>
    <s v="taller"/>
    <n v="63700"/>
    <s v="Service"/>
    <m/>
    <n v="1"/>
    <n v="98000"/>
    <n v="98000"/>
    <n v="1"/>
    <n v="80000"/>
    <n v="80000"/>
    <n v="80000"/>
    <n v="63700"/>
    <n v="81140"/>
    <n v="205700"/>
    <n v="80000"/>
    <n v="285700"/>
  </r>
  <r>
    <x v="546"/>
    <n v="2"/>
    <x v="159"/>
    <x v="304"/>
    <s v="1744Uretta Agustin2"/>
    <m/>
    <m/>
    <m/>
    <x v="4"/>
    <s v="Service completo. Cambio de aceite y filtros. Control general del vehiculo. Cambiar fuelle de homocinetica lado derecho. "/>
    <m/>
    <s v="Aceite motor 5w30 castrol Edge"/>
    <s v="taller"/>
    <n v="9840"/>
    <m/>
    <m/>
    <n v="4"/>
    <n v="24300"/>
    <n v="97200"/>
    <m/>
    <m/>
    <n v="0"/>
    <n v="80000"/>
    <n v="39360"/>
    <n v="0"/>
    <n v="0"/>
    <n v="0"/>
    <n v="0"/>
  </r>
  <r>
    <x v="546"/>
    <n v="3"/>
    <x v="159"/>
    <x v="304"/>
    <s v="1744Uretta Agustin3"/>
    <m/>
    <m/>
    <m/>
    <x v="4"/>
    <s v="Service completo. Cambio de aceite y filtros. Control general del vehiculo. Cambiar fuelle de homocinetica lado derecho.  "/>
    <m/>
    <s v="Fuelle homocinetica"/>
    <s v="taller"/>
    <n v="7600"/>
    <m/>
    <m/>
    <n v="1"/>
    <n v="10500"/>
    <n v="10500"/>
    <m/>
    <m/>
    <n v="0"/>
    <n v="80000"/>
    <n v="7600"/>
    <n v="0"/>
    <n v="0"/>
    <n v="0"/>
    <n v="0"/>
  </r>
  <r>
    <x v="547"/>
    <n v="1"/>
    <x v="160"/>
    <x v="300"/>
    <s v="1745Bonancea Agustina1"/>
    <s v="JUT266"/>
    <s v="VW Voyage"/>
    <n v="109351"/>
    <x v="672"/>
    <s v="Completar nivel de aceite"/>
    <s v="Cristian"/>
    <s v="Aceite motor 10w40"/>
    <s v="taller"/>
    <n v="4437.54"/>
    <s v="Otros"/>
    <m/>
    <n v="0.8"/>
    <n v="10700"/>
    <n v="8560"/>
    <n v="1"/>
    <n v="5000"/>
    <n v="5000"/>
    <n v="5000"/>
    <n v="3550.0320000000002"/>
    <n v="4437.54"/>
    <n v="8560"/>
    <n v="5000"/>
    <n v="13560"/>
  </r>
  <r>
    <x v="547"/>
    <n v="2"/>
    <x v="160"/>
    <x v="300"/>
    <s v="1745Bonancea Agustina2"/>
    <m/>
    <m/>
    <m/>
    <x v="4"/>
    <s v="Completar nivel de aceite "/>
    <m/>
    <m/>
    <m/>
    <m/>
    <m/>
    <m/>
    <m/>
    <m/>
    <n v="0"/>
    <m/>
    <m/>
    <n v="0"/>
    <n v="5000"/>
    <n v="0"/>
    <n v="0"/>
    <n v="0"/>
    <n v="0"/>
    <n v="0"/>
  </r>
  <r>
    <x v="548"/>
    <n v="1"/>
    <x v="160"/>
    <x v="35"/>
    <s v="1746Carrara Sandra1"/>
    <s v="AD434RK"/>
    <s v="Fiat Cronos"/>
    <n v="55817"/>
    <x v="757"/>
    <s v="Service completo. Cambio de aceite y filtros. Control general del vehiculo. Cambio de bujias."/>
    <s v="Emanuel"/>
    <s v="Filtro aceite Mahle OC458"/>
    <s v="taller"/>
    <n v="10376.33"/>
    <s v="Service"/>
    <m/>
    <n v="1"/>
    <n v="10800"/>
    <n v="10800"/>
    <n v="1"/>
    <n v="55000"/>
    <n v="55000"/>
    <n v="55000"/>
    <n v="10376.33"/>
    <n v="51270.229999999996"/>
    <n v="161700"/>
    <n v="55000"/>
    <n v="216700"/>
  </r>
  <r>
    <x v="548"/>
    <n v="2"/>
    <x v="160"/>
    <x v="35"/>
    <s v="1746Carrara Sandra2"/>
    <m/>
    <m/>
    <m/>
    <x v="4"/>
    <s v="Service completo. Cambio de aceite y filtros. Control general del vehiculo. Cambio de bujias. "/>
    <m/>
    <s v="Filtro combustible Mahle KL238D"/>
    <s v="taller"/>
    <n v="5197.32"/>
    <m/>
    <m/>
    <n v="1"/>
    <n v="12600"/>
    <n v="12600"/>
    <m/>
    <m/>
    <n v="0"/>
    <n v="55000"/>
    <n v="5197.32"/>
    <n v="0"/>
    <n v="0"/>
    <n v="0"/>
    <n v="0"/>
  </r>
  <r>
    <x v="548"/>
    <n v="3"/>
    <x v="160"/>
    <x v="35"/>
    <s v="1746Carrara Sandra3"/>
    <m/>
    <m/>
    <m/>
    <x v="4"/>
    <s v="Service completo. Cambio de aceite y filtros. Control general del vehiculo. Cambio de bujias.  "/>
    <m/>
    <s v="Filtro aire Mareno MR431"/>
    <s v="taller"/>
    <n v="10186.58"/>
    <m/>
    <m/>
    <n v="1"/>
    <n v="14000"/>
    <n v="14000"/>
    <m/>
    <m/>
    <n v="0"/>
    <n v="55000"/>
    <n v="10186.58"/>
    <n v="0"/>
    <n v="0"/>
    <n v="0"/>
    <n v="0"/>
  </r>
  <r>
    <x v="548"/>
    <n v="4"/>
    <x v="160"/>
    <x v="35"/>
    <s v="1746Carrara Sandra4"/>
    <m/>
    <m/>
    <m/>
    <x v="4"/>
    <s v="Service completo. Cambio de aceite y filtros. Control general del vehiculo. Cambio de bujias.   "/>
    <m/>
    <s v="Filtro habitaculo original Fiat"/>
    <s v="taller"/>
    <n v="6800"/>
    <m/>
    <m/>
    <n v="1"/>
    <n v="9700"/>
    <n v="9700"/>
    <m/>
    <m/>
    <n v="0"/>
    <n v="55000"/>
    <n v="6800"/>
    <n v="0"/>
    <n v="0"/>
    <n v="0"/>
    <n v="0"/>
  </r>
  <r>
    <x v="548"/>
    <n v="5"/>
    <x v="160"/>
    <x v="35"/>
    <s v="1746Carrara Sandra5"/>
    <m/>
    <m/>
    <m/>
    <x v="4"/>
    <s v="Service completo. Cambio de aceite y filtros. Control general del vehiculo. Cambio de bujias.    "/>
    <m/>
    <s v="Aceite motor 0w20"/>
    <s v="taller"/>
    <n v="10420"/>
    <m/>
    <m/>
    <n v="3.3"/>
    <n v="22000"/>
    <n v="72600"/>
    <m/>
    <m/>
    <n v="0"/>
    <n v="55000"/>
    <n v="34386"/>
    <n v="0"/>
    <n v="0"/>
    <n v="0"/>
    <n v="0"/>
  </r>
  <r>
    <x v="548"/>
    <n v="6"/>
    <x v="160"/>
    <x v="35"/>
    <s v="1746Carrara Sandra6"/>
    <m/>
    <m/>
    <m/>
    <x v="4"/>
    <s v="Service completo. Cambio de aceite y filtros. Control general del vehiculo. Cambio de bujias.     "/>
    <m/>
    <s v="Bujias LSP"/>
    <s v="Rep serrano"/>
    <n v="8290"/>
    <m/>
    <m/>
    <n v="4"/>
    <n v="10500"/>
    <n v="42000"/>
    <m/>
    <m/>
    <n v="0"/>
    <n v="55000"/>
    <n v="33160"/>
    <n v="0"/>
    <n v="0"/>
    <n v="0"/>
    <n v="0"/>
  </r>
  <r>
    <x v="549"/>
    <n v="1"/>
    <x v="160"/>
    <x v="1"/>
    <s v="1747Transporte Palloni1"/>
    <s v="AE613XV"/>
    <s v="Fiat Fiorino"/>
    <n v="408110"/>
    <x v="88"/>
    <s v="Cambiar pastillas de freno."/>
    <s v="Emanuel"/>
    <m/>
    <m/>
    <m/>
    <s v="Otros"/>
    <m/>
    <m/>
    <m/>
    <n v="0"/>
    <n v="1"/>
    <n v="25000"/>
    <n v="25000"/>
    <n v="25000"/>
    <n v="0"/>
    <n v="0"/>
    <n v="0"/>
    <n v="25000"/>
    <n v="25000"/>
  </r>
  <r>
    <x v="549"/>
    <n v="2"/>
    <x v="160"/>
    <x v="1"/>
    <s v="1747Transporte Palloni2"/>
    <m/>
    <m/>
    <m/>
    <x v="4"/>
    <s v="Cambiar pastillas de freno. "/>
    <m/>
    <m/>
    <m/>
    <m/>
    <m/>
    <m/>
    <m/>
    <m/>
    <n v="0"/>
    <m/>
    <m/>
    <n v="0"/>
    <n v="25000"/>
    <n v="0"/>
    <n v="0"/>
    <n v="0"/>
    <n v="0"/>
    <n v="0"/>
  </r>
  <r>
    <x v="550"/>
    <n v="1"/>
    <x v="160"/>
    <x v="305"/>
    <s v="1748Caballero Jorge1"/>
    <s v="OCN264"/>
    <s v="Peugeot 208"/>
    <n v="73460"/>
    <x v="752"/>
    <s v="Cambio de aceite y filtro de aceite."/>
    <s v="Cristian"/>
    <s v="Filtro aceite Mahle OX339/2D"/>
    <s v="taller"/>
    <n v="5745.1"/>
    <s v="Service"/>
    <m/>
    <n v="1"/>
    <n v="10800"/>
    <n v="10800"/>
    <n v="1"/>
    <n v="45000"/>
    <n v="45000"/>
    <n v="45000"/>
    <n v="5745.1"/>
    <n v="10182.64"/>
    <n v="53600"/>
    <n v="45000"/>
    <n v="98600"/>
  </r>
  <r>
    <x v="550"/>
    <n v="2"/>
    <x v="160"/>
    <x v="305"/>
    <s v="1748Caballero Jorge2"/>
    <m/>
    <m/>
    <m/>
    <x v="4"/>
    <s v="Cambio de aceite y filtro de aceite. "/>
    <m/>
    <s v="Aceite motor 10w40"/>
    <s v="taller"/>
    <n v="4437.54"/>
    <m/>
    <m/>
    <n v="4"/>
    <n v="10700"/>
    <n v="42800"/>
    <m/>
    <m/>
    <n v="0"/>
    <n v="45000"/>
    <n v="17750.16"/>
    <n v="0"/>
    <n v="0"/>
    <n v="0"/>
    <n v="0"/>
  </r>
  <r>
    <x v="551"/>
    <n v="1"/>
    <x v="160"/>
    <x v="306"/>
    <s v="1749Gatti Mariana1"/>
    <s v="MCY855"/>
    <s v="Chevrolet Onix"/>
    <n v="65487"/>
    <x v="758"/>
    <s v="Cambiar filtro de habitaculo."/>
    <s v="Emanuel"/>
    <s v="Filtro habitaculo HK313"/>
    <s v="taller"/>
    <n v="5600"/>
    <s v="Service"/>
    <m/>
    <n v="1"/>
    <n v="9500"/>
    <n v="9500"/>
    <n v="1"/>
    <n v="4000"/>
    <n v="4000"/>
    <n v="4000"/>
    <n v="5600"/>
    <n v="5600"/>
    <n v="9500"/>
    <n v="4000"/>
    <n v="13500"/>
  </r>
  <r>
    <x v="551"/>
    <n v="2"/>
    <x v="160"/>
    <x v="306"/>
    <s v="1749Gatti Mariana2"/>
    <m/>
    <m/>
    <m/>
    <x v="4"/>
    <s v="Cambiar filtro de habitaculo. "/>
    <m/>
    <m/>
    <m/>
    <m/>
    <m/>
    <m/>
    <m/>
    <m/>
    <n v="0"/>
    <m/>
    <m/>
    <n v="0"/>
    <n v="4000"/>
    <n v="0"/>
    <n v="0"/>
    <n v="0"/>
    <n v="0"/>
    <n v="0"/>
  </r>
  <r>
    <x v="552"/>
    <n v="1"/>
    <x v="161"/>
    <x v="104"/>
    <s v="1750Stap Carlos1"/>
    <s v="AB892VK"/>
    <s v="Ford Ranger"/>
    <n v="684240"/>
    <x v="541"/>
    <s v="Service completo. Cambio de aceite y filtros. Control general del vehiculo."/>
    <s v="Emanuel"/>
    <s v="Kit de filtros"/>
    <s v="taller"/>
    <n v="57600"/>
    <s v="Service"/>
    <m/>
    <n v="1"/>
    <n v="82400"/>
    <n v="82400"/>
    <n v="1"/>
    <n v="50000"/>
    <n v="50000"/>
    <n v="50000"/>
    <n v="57600"/>
    <n v="65214.26"/>
    <n v="200150"/>
    <n v="50000"/>
    <n v="250150"/>
  </r>
  <r>
    <x v="552"/>
    <n v="2"/>
    <x v="161"/>
    <x v="104"/>
    <s v="1750Stap Carlos2"/>
    <m/>
    <m/>
    <m/>
    <x v="4"/>
    <s v="Service completo. Cambio de aceite y filtros. Control general del vehiculo. "/>
    <m/>
    <s v="Aceite motor 5w30"/>
    <s v="taller"/>
    <n v="7614.26"/>
    <m/>
    <m/>
    <n v="7.5"/>
    <n v="15700"/>
    <n v="117750"/>
    <m/>
    <m/>
    <n v="0"/>
    <n v="50000"/>
    <n v="57106.950000000004"/>
    <n v="0"/>
    <n v="0"/>
    <n v="0"/>
    <n v="0"/>
  </r>
  <r>
    <x v="553"/>
    <n v="1"/>
    <x v="161"/>
    <x v="307"/>
    <s v="1751Borcetti Veronica1"/>
    <s v="GMX606"/>
    <s v="Ford Focus"/>
    <n v="97008"/>
    <x v="759"/>
    <s v="Service completo. Cambio de aceite y filtros. Control general del vehiculo. Cambiar junta de tapa de valvulas. Cambiar escobilla delantera lado conductor. Cambiar lamparas de posicion traseras. Cambiar cilindro de freno de rueda trasera izquierda."/>
    <s v="Emanuel"/>
    <s v="Filtro combustible Mahle KL582"/>
    <s v="taller"/>
    <n v="4703"/>
    <s v="Service"/>
    <m/>
    <n v="1"/>
    <n v="10500"/>
    <n v="10500"/>
    <n v="1"/>
    <n v="80000"/>
    <n v="80000"/>
    <n v="80000"/>
    <n v="4703"/>
    <n v="64217.240000000005"/>
    <n v="137550"/>
    <n v="80000"/>
    <n v="217550"/>
  </r>
  <r>
    <x v="553"/>
    <n v="2"/>
    <x v="161"/>
    <x v="307"/>
    <s v="1751Borcetti Veronica2"/>
    <m/>
    <m/>
    <m/>
    <x v="4"/>
    <s v="Service completo. Cambio de aceite y filtros. Control general del vehiculo. Cambiar junta de tapa de valvulas. Cambiar escobilla delantera lado conductor. Cambiar lamparas de posicion traseras. Cambiar cilindro de freno de rueda trasera izquierda. "/>
    <m/>
    <s v="Filtro aceite Mahle OC47"/>
    <s v="taller"/>
    <n v="3296.93"/>
    <m/>
    <m/>
    <n v="1"/>
    <n v="9000"/>
    <n v="9000"/>
    <m/>
    <m/>
    <n v="0"/>
    <n v="80000"/>
    <n v="3296.93"/>
    <n v="0"/>
    <n v="0"/>
    <n v="0"/>
    <n v="0"/>
  </r>
  <r>
    <x v="553"/>
    <n v="3"/>
    <x v="161"/>
    <x v="307"/>
    <s v="1751Borcetti Veronica3"/>
    <m/>
    <m/>
    <m/>
    <x v="4"/>
    <s v="Service completo. Cambio de aceite y filtros. Control general del vehiculo. Cambiar junta de tapa de valvulas. Cambiar escobilla delantera lado conductor. Cambiar lamparas de posicion traseras. Cambiar cilindro de freno de rueda trasera izquierda.  "/>
    <m/>
    <s v="Filtro aire VOX HLP9607"/>
    <s v="taller"/>
    <n v="5889.77"/>
    <m/>
    <m/>
    <n v="1"/>
    <n v="9300"/>
    <n v="9300"/>
    <m/>
    <m/>
    <n v="0"/>
    <n v="80000"/>
    <n v="5889.77"/>
    <n v="0"/>
    <n v="0"/>
    <n v="0"/>
    <n v="0"/>
  </r>
  <r>
    <x v="553"/>
    <n v="4"/>
    <x v="161"/>
    <x v="307"/>
    <s v="1751Borcetti Veronica4"/>
    <m/>
    <m/>
    <m/>
    <x v="4"/>
    <s v="Service completo. Cambio de aceite y filtros. Control general del vehiculo. Cambiar junta de tapa de valvulas. Cambiar escobilla delantera lado conductor. Cambiar lamparas de posicion traseras. Cambiar cilindro de freno de rueda trasera izquierda.   "/>
    <m/>
    <s v="Filtro habitaculo HK252"/>
    <s v="taller"/>
    <n v="4900"/>
    <m/>
    <m/>
    <n v="1"/>
    <n v="7500"/>
    <n v="7500"/>
    <m/>
    <m/>
    <n v="0"/>
    <n v="80000"/>
    <n v="4900"/>
    <n v="0"/>
    <n v="0"/>
    <n v="0"/>
    <n v="0"/>
  </r>
  <r>
    <x v="553"/>
    <n v="5"/>
    <x v="161"/>
    <x v="307"/>
    <s v="1751Borcetti Veronica5"/>
    <m/>
    <m/>
    <m/>
    <x v="4"/>
    <s v="Service completo. Cambio de aceite y filtros. Control general del vehiculo. Cambiar junta de tapa de valvulas. Cambiar escobilla delantera lado conductor. Cambiar lamparas de posicion traseras. Cambiar cilindro de freno de rueda trasera izquierda.    "/>
    <m/>
    <s v="Aceite motor 10w40"/>
    <s v="taller"/>
    <n v="4437.54"/>
    <m/>
    <m/>
    <n v="4.5"/>
    <n v="10700"/>
    <n v="48150"/>
    <m/>
    <m/>
    <n v="0"/>
    <n v="80000"/>
    <n v="19968.93"/>
    <n v="0"/>
    <n v="0"/>
    <n v="0"/>
    <n v="0"/>
  </r>
  <r>
    <x v="553"/>
    <n v="6"/>
    <x v="161"/>
    <x v="307"/>
    <s v="1751Borcetti Veronica6"/>
    <m/>
    <m/>
    <m/>
    <x v="4"/>
    <s v="Service completo. Cambio de aceite y filtros. Control general del vehiculo. Cambiar junta de tapa de valvulas. Cambiar escobilla delantera lado conductor. Cambiar lamparas de posicion traseras. Cambiar cilindro de freno de rueda trasera izquierda.     "/>
    <m/>
    <s v="Escobilla Trico"/>
    <s v="rep serrano"/>
    <n v="12000"/>
    <m/>
    <m/>
    <n v="1"/>
    <n v="15300"/>
    <n v="15300"/>
    <m/>
    <m/>
    <n v="0"/>
    <n v="80000"/>
    <n v="12000"/>
    <n v="0"/>
    <n v="0"/>
    <n v="0"/>
    <n v="0"/>
  </r>
  <r>
    <x v="553"/>
    <n v="7"/>
    <x v="161"/>
    <x v="307"/>
    <s v="1751Borcetti Veronica7"/>
    <m/>
    <m/>
    <m/>
    <x v="4"/>
    <s v="Service completo. Cambio de aceite y filtros. Control general del vehiculo. Cambiar junta de tapa de valvulas. Cambiar escobilla delantera lado conductor. Cambiar lamparas de posicion traseras. Cambiar cilindro de freno de rueda trasera izquierda.      "/>
    <m/>
    <s v="Junta de tapa de valvulas"/>
    <s v="rep serrano"/>
    <n v="12700"/>
    <m/>
    <m/>
    <n v="1"/>
    <n v="16100"/>
    <n v="16100"/>
    <m/>
    <m/>
    <n v="0"/>
    <n v="80000"/>
    <n v="12700"/>
    <n v="0"/>
    <n v="0"/>
    <n v="0"/>
    <n v="0"/>
  </r>
  <r>
    <x v="553"/>
    <n v="8"/>
    <x v="161"/>
    <x v="307"/>
    <s v="1751Borcetti Veronica8"/>
    <m/>
    <m/>
    <m/>
    <x v="4"/>
    <s v="Service completo. Cambio de aceite y filtros. Control general del vehiculo. Cambiar junta de tapa de valvulas. Cambiar escobilla delantera lado conductor. Cambiar lamparas de posicion traseras. Cambiar cilindro de freno de rueda trasera izquierda.       "/>
    <m/>
    <s v="Lamparas de posicion"/>
    <s v="taller"/>
    <n v="450"/>
    <m/>
    <m/>
    <n v="2"/>
    <n v="950"/>
    <n v="1900"/>
    <m/>
    <m/>
    <n v="0"/>
    <n v="80000"/>
    <n v="900"/>
    <n v="0"/>
    <n v="0"/>
    <n v="0"/>
    <n v="0"/>
  </r>
  <r>
    <x v="553"/>
    <n v="9"/>
    <x v="161"/>
    <x v="307"/>
    <s v="1751Borcetti Veronica9"/>
    <m/>
    <m/>
    <m/>
    <x v="4"/>
    <s v="Service completo. Cambio de aceite y filtros. Control general del vehiculo. Cambiar junta de tapa de valvulas. Cambiar escobilla delantera lado conductor. Cambiar lamparas de posicion traseras. Cambiar cilindro de freno de rueda trasera izquierda.        "/>
    <m/>
    <s v="Cilindro de freno "/>
    <s v="Aldo repuestos"/>
    <n v="15840"/>
    <m/>
    <m/>
    <n v="1"/>
    <n v="19800"/>
    <n v="19800"/>
    <m/>
    <m/>
    <n v="0"/>
    <n v="80000"/>
    <n v="15840"/>
    <n v="0"/>
    <n v="0"/>
    <n v="0"/>
    <n v="0"/>
  </r>
  <r>
    <x v="554"/>
    <n v="1"/>
    <x v="161"/>
    <x v="308"/>
    <s v="1752Pucca Veronica1"/>
    <s v="JFD424"/>
    <s v="Gol Power"/>
    <s v=" "/>
    <x v="760"/>
    <s v="Cambiar ambos amortiguadores traseros.Sacar ambas parrillas de suspension. Reparar con bujes nuevos. Armado total. Regular convergencia. Ajustar bolilleros de ambas ruedas traseras."/>
    <s v="Emanuel"/>
    <s v="Amortiguadores traseros"/>
    <s v="TDI"/>
    <n v="28000"/>
    <s v="Otros"/>
    <m/>
    <n v="2"/>
    <n v="28000"/>
    <n v="56000"/>
    <n v="1"/>
    <n v="70000"/>
    <n v="70000"/>
    <n v="70000"/>
    <n v="56000"/>
    <n v="41269.270000000004"/>
    <n v="91200"/>
    <n v="70000"/>
    <n v="161200"/>
  </r>
  <r>
    <x v="554"/>
    <n v="2"/>
    <x v="161"/>
    <x v="308"/>
    <s v="1752Pucca Veronica2"/>
    <m/>
    <m/>
    <m/>
    <x v="4"/>
    <s v="Cambiar ambos amortiguadores traseros.Sacar ambas parrillas de suspension. Reparar con bujes nuevos. Armado total. Regular convergencia. Ajustar bolilleros de ambas ruedas traseras. "/>
    <m/>
    <s v="Bujes de parrilla"/>
    <s v="TDI"/>
    <n v="4269.2700000000004"/>
    <m/>
    <m/>
    <n v="4"/>
    <n v="4300"/>
    <n v="17200"/>
    <m/>
    <m/>
    <n v="0"/>
    <n v="70000"/>
    <n v="17077.080000000002"/>
    <n v="0"/>
    <n v="0"/>
    <n v="0"/>
    <n v="0"/>
  </r>
  <r>
    <x v="554"/>
    <n v="3"/>
    <x v="161"/>
    <x v="308"/>
    <s v="1752Pucca Veronica3"/>
    <m/>
    <m/>
    <m/>
    <x v="4"/>
    <s v="Cambiar ambos amortiguadores traseros.Sacar ambas parrillas de suspension. Reparar con bujes nuevos. Armado total. Regular convergencia. Ajustar bolilleros de ambas ruedas traseras.  "/>
    <m/>
    <s v="Topes de amortiguadores"/>
    <s v="TDI"/>
    <n v="9000"/>
    <m/>
    <m/>
    <n v="2"/>
    <n v="9000"/>
    <n v="18000"/>
    <m/>
    <m/>
    <n v="0"/>
    <n v="70000"/>
    <n v="18000"/>
    <n v="0"/>
    <n v="0"/>
    <n v="0"/>
    <n v="0"/>
  </r>
  <r>
    <x v="555"/>
    <n v="1"/>
    <x v="162"/>
    <x v="309"/>
    <s v="1753Barral Fernando1"/>
    <s v="AB985LI"/>
    <s v="Peugeot 301"/>
    <n v="63817"/>
    <x v="541"/>
    <s v="Service completo. Cambio de aceite y filtros. Control general del vehiculo."/>
    <s v="Cristian"/>
    <s v="Filtro aire Mahle LX1451"/>
    <s v="Taller"/>
    <n v="6946.12"/>
    <s v="Service"/>
    <m/>
    <n v="1"/>
    <n v="11500"/>
    <n v="11500"/>
    <n v="1"/>
    <n v="55000"/>
    <n v="55000"/>
    <n v="55000"/>
    <n v="6946.12"/>
    <n v="28755.480000000003"/>
    <n v="92800"/>
    <n v="55000"/>
    <n v="147800"/>
  </r>
  <r>
    <x v="555"/>
    <n v="2"/>
    <x v="162"/>
    <x v="309"/>
    <s v="1753Barral Fernando2"/>
    <m/>
    <m/>
    <m/>
    <x v="4"/>
    <s v="Service completo. Cambio de aceite y filtros. Control general del vehiculo. "/>
    <m/>
    <s v="Filtro aceite mahle OX339/2D"/>
    <s v="Taller"/>
    <n v="5745.1"/>
    <m/>
    <m/>
    <n v="1"/>
    <n v="8800"/>
    <n v="8800"/>
    <m/>
    <m/>
    <n v="0"/>
    <n v="55000"/>
    <n v="5745.1"/>
    <n v="0"/>
    <n v="0"/>
    <n v="0"/>
    <n v="0"/>
  </r>
  <r>
    <x v="555"/>
    <n v="3"/>
    <x v="162"/>
    <x v="309"/>
    <s v="1753Barral Fernando3"/>
    <m/>
    <m/>
    <m/>
    <x v="4"/>
    <s v="Service completo. Cambio de aceite y filtros. Control general del vehiculo.  "/>
    <m/>
    <s v="Aceite motor 5w30"/>
    <s v="Taller"/>
    <n v="7614.26"/>
    <m/>
    <m/>
    <n v="4"/>
    <n v="15750"/>
    <n v="63000"/>
    <m/>
    <m/>
    <n v="0"/>
    <n v="55000"/>
    <n v="30457.040000000001"/>
    <n v="0"/>
    <n v="0"/>
    <n v="0"/>
    <n v="0"/>
  </r>
  <r>
    <x v="555"/>
    <n v="4"/>
    <x v="162"/>
    <x v="309"/>
    <s v="1753Barral Fernando4"/>
    <m/>
    <m/>
    <m/>
    <x v="4"/>
    <s v="Service completo. Cambio de aceite y filtros. Control general del vehiculo.   "/>
    <m/>
    <s v="Filtro Habitaculo LA463"/>
    <s v="Taller"/>
    <n v="8450"/>
    <m/>
    <m/>
    <n v="1"/>
    <n v="9500"/>
    <n v="9500"/>
    <m/>
    <m/>
    <n v="0"/>
    <n v="55000"/>
    <n v="8450"/>
    <n v="0"/>
    <n v="0"/>
    <n v="0"/>
    <n v="0"/>
  </r>
  <r>
    <x v="556"/>
    <n v="1"/>
    <x v="162"/>
    <x v="310"/>
    <s v="1754Trivigno Raul1"/>
    <s v="AC954QZ"/>
    <s v="Renault Master"/>
    <n v="156184"/>
    <x v="761"/>
    <s v="Service. Cambio de aceite y filtro de aceite."/>
    <s v="Emanuel"/>
    <s v="Aceite motor 5w30"/>
    <s v="Taller"/>
    <n v="7614.26"/>
    <s v="Service"/>
    <m/>
    <n v="5.25"/>
    <n v="15700"/>
    <n v="82425"/>
    <n v="1"/>
    <n v="20000"/>
    <n v="20000"/>
    <n v="20000"/>
    <n v="39974.864999999998"/>
    <n v="20191.96"/>
    <n v="101425"/>
    <n v="20000"/>
    <n v="121425"/>
  </r>
  <r>
    <x v="556"/>
    <n v="2"/>
    <x v="162"/>
    <x v="310"/>
    <s v="1754Trivigno Raul2"/>
    <m/>
    <m/>
    <m/>
    <x v="4"/>
    <s v="Service. Cambio de aceite y filtro de aceite. "/>
    <m/>
    <s v="Filtro aceite OX389/1D"/>
    <s v="Taller"/>
    <n v="12577.7"/>
    <m/>
    <m/>
    <n v="1"/>
    <n v="19000"/>
    <n v="19000"/>
    <m/>
    <m/>
    <n v="0"/>
    <n v="20000"/>
    <n v="12577.7"/>
    <n v="0"/>
    <n v="0"/>
    <n v="0"/>
    <n v="0"/>
  </r>
  <r>
    <x v="557"/>
    <n v="1"/>
    <x v="163"/>
    <x v="311"/>
    <s v="1755Irouleguy Gaspar1"/>
    <s v="AD907TS"/>
    <s v="Ford Ranger"/>
    <n v="151664"/>
    <x v="762"/>
    <s v="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s v="Cristian"/>
    <s v="Filtro aceite Mahle OX834D"/>
    <s v="Taller"/>
    <n v="10092.92"/>
    <s v="Service"/>
    <m/>
    <n v="1"/>
    <n v="11600"/>
    <n v="11600"/>
    <n v="1"/>
    <n v="240000"/>
    <n v="240000"/>
    <n v="240000"/>
    <n v="10092.92"/>
    <n v="62694.11"/>
    <n v="241650"/>
    <n v="240000"/>
    <n v="481650"/>
  </r>
  <r>
    <x v="557"/>
    <n v="2"/>
    <x v="163"/>
    <x v="311"/>
    <s v="1755Irouleguy Gaspar2"/>
    <m/>
    <m/>
    <m/>
    <x v="4"/>
    <s v="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
    <m/>
    <s v="Filtro aire Mahle LX3680"/>
    <s v="Taller"/>
    <n v="14508.85"/>
    <m/>
    <m/>
    <n v="1"/>
    <n v="15200"/>
    <n v="15200"/>
    <m/>
    <m/>
    <n v="0"/>
    <n v="240000"/>
    <n v="14508.85"/>
    <n v="0"/>
    <n v="0"/>
    <n v="0"/>
    <n v="0"/>
  </r>
  <r>
    <x v="557"/>
    <n v="3"/>
    <x v="163"/>
    <x v="311"/>
    <s v="1755Irouleguy Gaspar3"/>
    <m/>
    <m/>
    <m/>
    <x v="4"/>
    <s v="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
    <m/>
    <s v="Filtro gasoil Mahle KX437D"/>
    <s v="Taller"/>
    <n v="8352.18"/>
    <m/>
    <m/>
    <n v="1"/>
    <n v="25000"/>
    <n v="25000"/>
    <m/>
    <m/>
    <n v="0"/>
    <n v="240000"/>
    <n v="8352.18"/>
    <n v="0"/>
    <n v="0"/>
    <n v="0"/>
    <n v="0"/>
  </r>
  <r>
    <x v="557"/>
    <n v="4"/>
    <x v="163"/>
    <x v="311"/>
    <s v="1755Irouleguy Gaspar4"/>
    <m/>
    <m/>
    <m/>
    <x v="4"/>
    <s v="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
    <m/>
    <s v="Filtro habitaculo HK259"/>
    <s v="Taller"/>
    <n v="5600"/>
    <m/>
    <m/>
    <n v="1"/>
    <n v="8800"/>
    <n v="8800"/>
    <m/>
    <m/>
    <n v="0"/>
    <n v="240000"/>
    <n v="5600"/>
    <n v="0"/>
    <n v="0"/>
    <n v="0"/>
    <n v="0"/>
  </r>
  <r>
    <x v="557"/>
    <n v="5"/>
    <x v="163"/>
    <x v="311"/>
    <s v="1755Irouleguy Gaspar5"/>
    <m/>
    <m/>
    <m/>
    <x v="4"/>
    <s v="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
    <m/>
    <s v="Aceite motor 5w30"/>
    <s v="Taller"/>
    <n v="7614.26"/>
    <m/>
    <m/>
    <n v="7.5"/>
    <n v="15700"/>
    <n v="117750"/>
    <m/>
    <m/>
    <n v="0"/>
    <n v="240000"/>
    <n v="57106.950000000004"/>
    <n v="0"/>
    <n v="0"/>
    <n v="0"/>
    <n v="0"/>
  </r>
  <r>
    <x v="557"/>
    <n v="6"/>
    <x v="163"/>
    <x v="311"/>
    <s v="1755Irouleguy Gaspar6"/>
    <m/>
    <m/>
    <m/>
    <x v="4"/>
    <s v="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
    <m/>
    <s v="Aceite de caja de velocidad"/>
    <s v="Taller"/>
    <n v="11590"/>
    <m/>
    <m/>
    <n v="1"/>
    <n v="26000"/>
    <n v="26000"/>
    <m/>
    <m/>
    <n v="0"/>
    <n v="240000"/>
    <n v="11590"/>
    <n v="0"/>
    <n v="0"/>
    <n v="0"/>
    <n v="0"/>
  </r>
  <r>
    <x v="557"/>
    <n v="7"/>
    <x v="163"/>
    <x v="311"/>
    <s v="1755Irouleguy Gaspar7"/>
    <m/>
    <m/>
    <m/>
    <x v="4"/>
    <s v="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
    <m/>
    <s v="Aceite diferencial 80w90"/>
    <s v="Taller"/>
    <n v="4585.8999999999996"/>
    <m/>
    <m/>
    <n v="3"/>
    <n v="12000"/>
    <n v="36000"/>
    <m/>
    <m/>
    <n v="0"/>
    <n v="240000"/>
    <n v="13757.699999999999"/>
    <n v="0"/>
    <n v="0"/>
    <n v="0"/>
    <n v="0"/>
  </r>
  <r>
    <x v="557"/>
    <n v="8"/>
    <x v="163"/>
    <x v="311"/>
    <s v="1755Irouleguy Gaspar8"/>
    <m/>
    <m/>
    <m/>
    <x v="4"/>
    <s v="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
    <m/>
    <s v="Kit de embrague Original "/>
    <s v="cliente"/>
    <m/>
    <m/>
    <m/>
    <m/>
    <m/>
    <n v="0"/>
    <m/>
    <m/>
    <n v="0"/>
    <n v="240000"/>
    <n v="0"/>
    <n v="0"/>
    <n v="0"/>
    <n v="0"/>
    <n v="0"/>
  </r>
  <r>
    <x v="557"/>
    <n v="9"/>
    <x v="163"/>
    <x v="311"/>
    <s v="1755Irouleguy Gaspar9"/>
    <m/>
    <m/>
    <m/>
    <x v="4"/>
    <s v="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
    <m/>
    <s v="Lamparas de posicion"/>
    <s v="taller"/>
    <n v="350"/>
    <m/>
    <m/>
    <n v="2"/>
    <n v="650"/>
    <n v="1300"/>
    <m/>
    <m/>
    <n v="0"/>
    <n v="240000"/>
    <n v="700"/>
    <n v="0"/>
    <n v="0"/>
    <n v="0"/>
    <n v="0"/>
  </r>
  <r>
    <x v="557"/>
    <n v="10"/>
    <x v="163"/>
    <x v="311"/>
    <s v="1755Irouleguy Gaspar10"/>
    <m/>
    <m/>
    <m/>
    <x v="4"/>
    <s v="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
    <m/>
    <m/>
    <m/>
    <m/>
    <m/>
    <m/>
    <m/>
    <m/>
    <n v="0"/>
    <m/>
    <m/>
    <n v="0"/>
    <n v="240000"/>
    <n v="0"/>
    <n v="0"/>
    <n v="0"/>
    <n v="0"/>
    <n v="0"/>
  </r>
  <r>
    <x v="558"/>
    <n v="1"/>
    <x v="164"/>
    <x v="113"/>
    <s v="1756Moreno Orlando1"/>
    <s v="AB091GB"/>
    <s v="VW Amarok"/>
    <n v="152535"/>
    <x v="763"/>
    <s v="Desarmar distribucion completa. Cambiar kit, bomba de agua, correa poly-v y liquido refrigerante. Purgado del circuito de refrigeracion. Puesta a punto. Cambiar polea de direccion hidraulica. Armado total."/>
    <s v="Cristian"/>
    <s v="Kit distribucion con bomba"/>
    <s v="cliente"/>
    <m/>
    <s v="Distribución"/>
    <m/>
    <m/>
    <m/>
    <n v="0"/>
    <n v="1"/>
    <n v="110000"/>
    <n v="110000"/>
    <n v="110000"/>
    <n v="0"/>
    <n v="52729.14"/>
    <n v="73500"/>
    <n v="110000"/>
    <n v="183500"/>
  </r>
  <r>
    <x v="558"/>
    <n v="2"/>
    <x v="164"/>
    <x v="113"/>
    <s v="1756Moreno Orlando2"/>
    <m/>
    <m/>
    <m/>
    <x v="4"/>
    <s v="Desarmar distribucion completa. Cambiar kit, bomba de agua, correa poly-v y liquido refrigerante. Purgado del circuito de refrigeracion. Puesta a punto. Cambiar polea de direccion hidraulica. Armado total. "/>
    <m/>
    <s v="Correa poly-v"/>
    <s v="cliente"/>
    <m/>
    <m/>
    <m/>
    <m/>
    <m/>
    <n v="0"/>
    <m/>
    <m/>
    <n v="0"/>
    <n v="110000"/>
    <n v="0"/>
    <n v="0"/>
    <n v="0"/>
    <n v="0"/>
    <n v="0"/>
  </r>
  <r>
    <x v="558"/>
    <n v="3"/>
    <x v="164"/>
    <x v="113"/>
    <s v="1756Moreno Orlando3"/>
    <m/>
    <m/>
    <m/>
    <x v="4"/>
    <s v="Desarmar distribucion completa. Cambiar kit, bomba de agua, correa poly-v y liquido refrigerante. Purgado del circuito de refrigeracion. Puesta a punto. Cambiar polea de direccion hidraulica. Armado total.  "/>
    <m/>
    <s v="Liq refigerante"/>
    <s v="taller"/>
    <n v="7624.14"/>
    <m/>
    <m/>
    <n v="2"/>
    <n v="8700"/>
    <n v="17400"/>
    <m/>
    <m/>
    <n v="0"/>
    <n v="110000"/>
    <n v="15248.28"/>
    <n v="0"/>
    <n v="0"/>
    <n v="0"/>
    <n v="0"/>
  </r>
  <r>
    <x v="558"/>
    <n v="4"/>
    <x v="164"/>
    <x v="113"/>
    <s v="1756Moreno Orlando4"/>
    <m/>
    <m/>
    <m/>
    <x v="4"/>
    <s v="Desarmar distribucion completa. Cambiar kit, bomba de agua, correa poly-v y liquido refrigerante. Purgado del circuito de refrigeracion. Puesta a punto. Cambiar polea de direccion hidraulica. Armado total.   "/>
    <m/>
    <s v="Agua destilada"/>
    <s v="taller"/>
    <n v="3105"/>
    <m/>
    <m/>
    <n v="1"/>
    <n v="3500"/>
    <n v="3500"/>
    <m/>
    <m/>
    <n v="0"/>
    <n v="110000"/>
    <n v="3105"/>
    <n v="0"/>
    <n v="0"/>
    <n v="0"/>
    <n v="0"/>
  </r>
  <r>
    <x v="558"/>
    <n v="5"/>
    <x v="164"/>
    <x v="113"/>
    <s v="1756Moreno Orlando5"/>
    <m/>
    <m/>
    <m/>
    <x v="4"/>
    <s v="Desarmar distribucion completa. Cambiar kit, bomba de agua, correa poly-v y liquido refrigerante. Purgado del circuito de refrigeracion. Puesta a punto. Cambiar polea de direccion hidraulica. Armado total.    "/>
    <m/>
    <s v="Polea de direccion hidraulica original"/>
    <s v="ferrando"/>
    <n v="42000"/>
    <m/>
    <m/>
    <n v="1"/>
    <n v="52600"/>
    <n v="52600"/>
    <m/>
    <m/>
    <n v="0"/>
    <n v="110000"/>
    <n v="42000"/>
    <n v="0"/>
    <n v="0"/>
    <n v="0"/>
    <n v="0"/>
  </r>
  <r>
    <x v="559"/>
    <n v="1"/>
    <x v="164"/>
    <x v="312"/>
    <s v="1757Castro Juan Carlos1"/>
    <s v="GQI176"/>
    <s v="Peugeot 307 16V"/>
    <n v="257350"/>
    <x v="764"/>
    <s v="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s v="Pablo"/>
    <s v="Rectificacion de tapa de cilindros"/>
    <s v="Stabio"/>
    <n v="116483.75"/>
    <s v="Otros"/>
    <m/>
    <n v="1"/>
    <n v="150000"/>
    <n v="150000"/>
    <n v="1"/>
    <n v="260000"/>
    <n v="260000"/>
    <n v="260000"/>
    <n v="116483.75"/>
    <n v="258245.41"/>
    <n v="402200"/>
    <n v="260000"/>
    <n v="662200"/>
  </r>
  <r>
    <x v="559"/>
    <n v="2"/>
    <x v="164"/>
    <x v="312"/>
    <s v="1757Castro Juan Carlos2"/>
    <m/>
    <m/>
    <m/>
    <x v="4"/>
    <s v="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
    <m/>
    <s v="Junta de tapa de cilindros"/>
    <s v="barotto"/>
    <n v="52000"/>
    <m/>
    <m/>
    <n v="1"/>
    <n v="71500"/>
    <n v="71500"/>
    <m/>
    <m/>
    <n v="0"/>
    <n v="260000"/>
    <n v="52000"/>
    <n v="0"/>
    <n v="0"/>
    <n v="0"/>
    <n v="0"/>
  </r>
  <r>
    <x v="559"/>
    <n v="3"/>
    <x v="164"/>
    <x v="312"/>
    <s v="1757Castro Juan Carlos3"/>
    <m/>
    <m/>
    <m/>
    <x v="4"/>
    <s v="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
    <m/>
    <s v="Juego de bulones de tapa Taranto"/>
    <s v="Rep serrano"/>
    <n v="28440"/>
    <m/>
    <m/>
    <n v="1"/>
    <n v="39600"/>
    <n v="39600"/>
    <m/>
    <m/>
    <n v="0"/>
    <n v="260000"/>
    <n v="28440"/>
    <n v="0"/>
    <n v="0"/>
    <n v="0"/>
    <n v="0"/>
  </r>
  <r>
    <x v="559"/>
    <n v="4"/>
    <x v="164"/>
    <x v="312"/>
    <s v="1757Castro Juan Carlos4"/>
    <m/>
    <m/>
    <m/>
    <x v="4"/>
    <s v="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
    <m/>
    <s v="Retenes de arbol de levas"/>
    <s v="barotto"/>
    <n v="12400"/>
    <m/>
    <m/>
    <n v="2"/>
    <n v="17100"/>
    <n v="34200"/>
    <m/>
    <m/>
    <n v="0"/>
    <n v="260000"/>
    <n v="24800"/>
    <n v="0"/>
    <n v="0"/>
    <n v="0"/>
    <n v="0"/>
  </r>
  <r>
    <x v="559"/>
    <n v="5"/>
    <x v="164"/>
    <x v="312"/>
    <s v="1757Castro Juan Carlos5"/>
    <m/>
    <m/>
    <m/>
    <x v="4"/>
    <s v="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
    <m/>
    <s v="Ficha (macho y hembra) sensor knock"/>
    <s v="atilio lucero"/>
    <n v="7650"/>
    <m/>
    <m/>
    <n v="1"/>
    <n v="9500"/>
    <n v="9500"/>
    <m/>
    <m/>
    <n v="0"/>
    <n v="260000"/>
    <n v="7650"/>
    <n v="0"/>
    <n v="0"/>
    <n v="0"/>
    <n v="0"/>
  </r>
  <r>
    <x v="559"/>
    <n v="6"/>
    <x v="164"/>
    <x v="312"/>
    <s v="1757Castro Juan Carlos6"/>
    <m/>
    <m/>
    <m/>
    <x v="4"/>
    <s v="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
    <m/>
    <s v="Caño de agua original"/>
    <s v="mandrile"/>
    <n v="20000"/>
    <m/>
    <m/>
    <n v="1"/>
    <n v="33000"/>
    <n v="33000"/>
    <m/>
    <m/>
    <n v="0"/>
    <n v="260000"/>
    <n v="20000"/>
    <n v="0"/>
    <n v="0"/>
    <n v="0"/>
    <n v="0"/>
  </r>
  <r>
    <x v="559"/>
    <n v="7"/>
    <x v="165"/>
    <x v="313"/>
    <s v="1757Castro Juan Pablo7"/>
    <m/>
    <m/>
    <m/>
    <x v="4"/>
    <s v="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
    <m/>
    <s v="Filtro aceite Mahle OX339/2D"/>
    <s v="taller"/>
    <n v="5745.1"/>
    <m/>
    <m/>
    <n v="1"/>
    <n v="8300"/>
    <n v="8300"/>
    <m/>
    <m/>
    <n v="0"/>
    <n v="260000"/>
    <n v="5745.1"/>
    <n v="0"/>
    <n v="0"/>
    <n v="0"/>
    <n v="0"/>
  </r>
  <r>
    <x v="559"/>
    <n v="8"/>
    <x v="165"/>
    <x v="313"/>
    <s v="1757Castro Juan Pablo8"/>
    <m/>
    <m/>
    <m/>
    <x v="4"/>
    <s v="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
    <m/>
    <s v="Aceite motor 15w40"/>
    <s v="taller"/>
    <n v="3926.56"/>
    <m/>
    <m/>
    <n v="4"/>
    <n v="9500"/>
    <n v="38000"/>
    <m/>
    <m/>
    <n v="0"/>
    <n v="260000"/>
    <n v="15706.24"/>
    <n v="0"/>
    <n v="0"/>
    <n v="0"/>
    <n v="0"/>
  </r>
  <r>
    <x v="559"/>
    <n v="9"/>
    <x v="165"/>
    <x v="313"/>
    <s v="1757Castro Juan Pablo9"/>
    <m/>
    <m/>
    <m/>
    <x v="4"/>
    <s v="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
    <m/>
    <s v="Filtro aire original Peugeot"/>
    <s v="taller"/>
    <n v="5600"/>
    <m/>
    <m/>
    <n v="1"/>
    <n v="9600"/>
    <n v="9600"/>
    <m/>
    <m/>
    <n v="0"/>
    <n v="260000"/>
    <n v="5600"/>
    <n v="0"/>
    <n v="0"/>
    <n v="0"/>
    <n v="0"/>
  </r>
  <r>
    <x v="559"/>
    <n v="10"/>
    <x v="164"/>
    <x v="313"/>
    <s v="1757Castro Juan Pablo10"/>
    <m/>
    <m/>
    <m/>
    <x v="4"/>
    <s v="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
    <m/>
    <s v="Gomero"/>
    <s v="borello"/>
    <n v="6000"/>
    <m/>
    <m/>
    <n v="1"/>
    <n v="8500"/>
    <n v="8500"/>
    <m/>
    <m/>
    <n v="0"/>
    <n v="260000"/>
    <n v="6000"/>
    <n v="0"/>
    <n v="0"/>
    <n v="0"/>
    <n v="0"/>
  </r>
  <r>
    <x v="560"/>
    <n v="1"/>
    <x v="165"/>
    <x v="314"/>
    <s v="1758Roca Pedro1"/>
    <s v="KRQ262"/>
    <s v="Gol Trend"/>
    <n v="78584"/>
    <x v="765"/>
    <s v="Service completo. Cambio de aceite y filtros. Control general del vehiculo. Sacar ambas ruedas traseras. Desarmar ambos frenos traseros. Controlar cintas de frenos. Limpieza y regulacion de las mismas. Armado total. Colocar grasa nueva en bolilleros. Dar ajuste a los mismos."/>
    <s v="Emanuel"/>
    <s v="Filtro aire Mahle LX998"/>
    <s v="taller"/>
    <n v="5114.57"/>
    <s v="Service"/>
    <m/>
    <n v="1"/>
    <n v="11800"/>
    <n v="11800"/>
    <n v="1"/>
    <n v="75000"/>
    <n v="75000"/>
    <n v="75000"/>
    <n v="5114.57"/>
    <n v="23405.89"/>
    <n v="81500"/>
    <n v="75000"/>
    <n v="156500"/>
  </r>
  <r>
    <x v="560"/>
    <n v="2"/>
    <x v="165"/>
    <x v="314"/>
    <s v="1758Roca Pedro2"/>
    <m/>
    <m/>
    <m/>
    <x v="4"/>
    <s v="Service completo. Cambio de aceite y filtros. Control general del vehiculo. Sacar ambas ruedas traseras. Desarmar ambos frenos traseros. Controlar cintas de frenos. Limpieza y regulacion de las mismas. Armado total. Colocar grasa nueva en bolilleros. Dar ajuste a los mismos. "/>
    <m/>
    <s v="Filtro combustible Mahle KL583"/>
    <s v="taller"/>
    <n v="3912.09"/>
    <m/>
    <m/>
    <n v="1"/>
    <n v="9000"/>
    <n v="9000"/>
    <m/>
    <m/>
    <n v="0"/>
    <n v="75000"/>
    <n v="3912.09"/>
    <n v="0"/>
    <n v="0"/>
    <n v="0"/>
    <n v="0"/>
  </r>
  <r>
    <x v="560"/>
    <n v="3"/>
    <x v="165"/>
    <x v="314"/>
    <s v="1758Roca Pedro3"/>
    <m/>
    <m/>
    <m/>
    <x v="4"/>
    <s v="Service completo. Cambio de aceite y filtros. Control general del vehiculo. Sacar ambas ruedas traseras. Desarmar ambos frenos traseros. Controlar cintas de frenos. Limpieza y regulacion de las mismas. Armado total. Colocar grasa nueva en bolilleros. Dar ajuste a los mismos.  "/>
    <m/>
    <s v="Filtro aceite Mahle OC250"/>
    <s v="taller"/>
    <n v="4156.6899999999996"/>
    <m/>
    <m/>
    <n v="1"/>
    <n v="9200"/>
    <n v="9200"/>
    <m/>
    <m/>
    <n v="0"/>
    <n v="75000"/>
    <n v="4156.6899999999996"/>
    <n v="0"/>
    <n v="0"/>
    <n v="0"/>
    <n v="0"/>
  </r>
  <r>
    <x v="560"/>
    <n v="4"/>
    <x v="165"/>
    <x v="314"/>
    <s v="1758Roca Pedro4"/>
    <m/>
    <m/>
    <m/>
    <x v="4"/>
    <s v="Service completo. Cambio de aceite y filtros. Control general del vehiculo. Sacar ambas ruedas traseras. Desarmar ambos frenos traseros. Controlar cintas de frenos. Limpieza y regulacion de las mismas. Armado total. Colocar grasa nueva en bolilleros. Dar ajuste a los mismos.   "/>
    <m/>
    <s v="Filtro habitaculo HK508"/>
    <s v="taller"/>
    <n v="5785"/>
    <m/>
    <m/>
    <n v="1"/>
    <n v="8500"/>
    <n v="8500"/>
    <m/>
    <m/>
    <n v="0"/>
    <n v="75000"/>
    <n v="5785"/>
    <n v="0"/>
    <n v="0"/>
    <n v="0"/>
    <n v="0"/>
  </r>
  <r>
    <x v="560"/>
    <n v="5"/>
    <x v="165"/>
    <x v="314"/>
    <s v="1758Roca Pedro5"/>
    <m/>
    <m/>
    <m/>
    <x v="4"/>
    <s v="Service completo. Cambio de aceite y filtros. Control general del vehiculo. Sacar ambas ruedas traseras. Desarmar ambos frenos traseros. Controlar cintas de frenos. Limpieza y regulacion de las mismas. Armado total. Colocar grasa nueva en bolilleros. Dar ajuste a los mismos.    "/>
    <m/>
    <s v="Aceite motor 10w40"/>
    <s v="taller"/>
    <n v="4437.54"/>
    <m/>
    <m/>
    <n v="4"/>
    <n v="10750"/>
    <n v="43000"/>
    <m/>
    <m/>
    <n v="0"/>
    <n v="75000"/>
    <n v="17750.16"/>
    <n v="0"/>
    <n v="0"/>
    <n v="0"/>
    <n v="0"/>
  </r>
  <r>
    <x v="561"/>
    <n v="1"/>
    <x v="165"/>
    <x v="203"/>
    <s v="1759AGD1"/>
    <s v="HVO911"/>
    <s v="Toyota Hilux"/>
    <n v="335685"/>
    <x v="766"/>
    <s v="Reparar ambos frenos de ruedas traseras con cintas nuevas. Regulacion de cintas traseras. Control de frenos delanteros. Cambiar ambos cables de freno de mano. Regulacion de cables de frenos de mano. Purgado del circuito de frenos en general.  Sacar barra de mando. Cambiar ambas crucetas traseras de barra de mando. Engrase. Armado total."/>
    <s v="Cristian"/>
    <s v="Cable de freno de mano izquiedo"/>
    <s v="Aldo repuestos"/>
    <m/>
    <s v="Otros"/>
    <m/>
    <n v="1"/>
    <n v="37000"/>
    <n v="37000"/>
    <n v="1"/>
    <n v="220000"/>
    <n v="220000"/>
    <n v="220000"/>
    <n v="0"/>
    <n v="78200"/>
    <n v="173600"/>
    <n v="220000"/>
    <n v="393600"/>
  </r>
  <r>
    <x v="561"/>
    <n v="2"/>
    <x v="165"/>
    <x v="203"/>
    <s v="1759AGD2"/>
    <m/>
    <m/>
    <m/>
    <x v="4"/>
    <s v="Reparar ambos frenos de ruedas traseras con cintas nuevas. Regulacion de cintas traseras. Control de frenos delanteros. Cambiar ambos cables de freno de mano. Regulacion de cables de frenos de mano. Purgado del circuito de frenos en general.  Sacar barra de mando. Cambiar ambas crucetas traseras de barra de mando. Engrase. Armado total. "/>
    <m/>
    <s v="Cable de freno de mano derecho"/>
    <s v="cliente"/>
    <m/>
    <m/>
    <m/>
    <m/>
    <m/>
    <n v="0"/>
    <m/>
    <m/>
    <n v="0"/>
    <n v="220000"/>
    <n v="0"/>
    <n v="0"/>
    <n v="0"/>
    <n v="0"/>
    <n v="0"/>
  </r>
  <r>
    <x v="561"/>
    <n v="3"/>
    <x v="165"/>
    <x v="203"/>
    <s v="1759AGD3"/>
    <m/>
    <m/>
    <m/>
    <x v="4"/>
    <s v="Reparar ambos frenos de ruedas traseras con cintas nuevas. Regulacion de cintas traseras. Control de frenos delanteros. Cambiar ambos cables de freno de mano. Regulacion de cables de frenos de mano. Purgado del circuito de frenos en general.  Sacar barra de mando. Cambiar ambas crucetas traseras de barra de mando. Engrase. Armado total.  "/>
    <m/>
    <s v="Crucetas traseras"/>
    <s v="taller"/>
    <n v="31000"/>
    <m/>
    <m/>
    <n v="2"/>
    <n v="38800"/>
    <n v="77600"/>
    <m/>
    <m/>
    <n v="0"/>
    <n v="220000"/>
    <n v="62000"/>
    <n v="0"/>
    <n v="0"/>
    <n v="0"/>
    <n v="0"/>
  </r>
  <r>
    <x v="561"/>
    <n v="4"/>
    <x v="165"/>
    <x v="203"/>
    <s v="1759AGD4"/>
    <m/>
    <m/>
    <m/>
    <x v="4"/>
    <s v="Reparar ambos frenos de ruedas traseras con cintas nuevas. Regulacion de cintas traseras. Control de frenos delanteros. Cambiar ambos cables de freno de mano. Regulacion de cables de frenos de mano. Purgado del circuito de frenos en general.  Sacar barra de mando. Cambiar ambas crucetas traseras de barra de mando. Engrase. Armado total.   "/>
    <m/>
    <s v="Cintas de frenos"/>
    <s v="aldo repuestos"/>
    <n v="47200"/>
    <m/>
    <m/>
    <n v="1"/>
    <n v="59000"/>
    <n v="59000"/>
    <m/>
    <m/>
    <n v="0"/>
    <n v="220000"/>
    <n v="47200"/>
    <n v="0"/>
    <n v="0"/>
    <n v="0"/>
    <n v="0"/>
  </r>
  <r>
    <x v="562"/>
    <n v="1"/>
    <x v="165"/>
    <x v="303"/>
    <s v="1760Paredes Juan1"/>
    <s v="KBI595"/>
    <s v="Chevrolet Corsa"/>
    <n v="215837"/>
    <x v="767"/>
    <s v="Desarmar distribucion completa. Cambiar kit y bomba de agua. Recuperar liquido refrigerante. Purgado del circuito de refrigeracion. Puesta a punto. Armado total."/>
    <s v="Pablo"/>
    <s v="Kit distribucion SKF"/>
    <s v="taller"/>
    <n v="63700"/>
    <s v="Distribución"/>
    <m/>
    <n v="1"/>
    <n v="98000"/>
    <n v="98000"/>
    <n v="1"/>
    <m/>
    <n v="0"/>
    <n v="0"/>
    <n v="63700"/>
    <n v="86450"/>
    <n v="133000"/>
    <n v="0"/>
    <n v="133000"/>
  </r>
  <r>
    <x v="562"/>
    <n v="2"/>
    <x v="165"/>
    <x v="303"/>
    <s v="1760Paredes Juan2"/>
    <m/>
    <m/>
    <m/>
    <x v="4"/>
    <s v="Desarmar distribucion completa. Cambiar kit y bomba de agua. Recuperar liquido refrigerante. Purgado del circuito de refrigeracion. Puesta a punto. Armado total. "/>
    <m/>
    <s v="Bomba de agua AC DELCO"/>
    <s v="taller"/>
    <n v="22750"/>
    <m/>
    <m/>
    <n v="1"/>
    <n v="35000"/>
    <n v="35000"/>
    <m/>
    <m/>
    <n v="0"/>
    <n v="0"/>
    <n v="22750"/>
    <n v="0"/>
    <n v="0"/>
    <n v="0"/>
    <n v="0"/>
  </r>
  <r>
    <x v="563"/>
    <n v="1"/>
    <x v="166"/>
    <x v="315"/>
    <s v="1761Alvarez Mauricio1"/>
    <m/>
    <s v="Gol Power"/>
    <m/>
    <x v="768"/>
    <s v="Reparacion de palanca de cambios (selectora) con repuestos incluidos."/>
    <s v="Cristian"/>
    <s v="Kit bujes de selectora de palanca de cambios"/>
    <s v="Aldo repuestos"/>
    <n v="20000"/>
    <s v="Otros"/>
    <m/>
    <n v="1"/>
    <n v="25000"/>
    <n v="25000"/>
    <m/>
    <m/>
    <n v="0"/>
    <n v="0"/>
    <n v="20000"/>
    <n v="20000"/>
    <n v="25000"/>
    <n v="0"/>
    <n v="25000"/>
  </r>
  <r>
    <x v="563"/>
    <n v="2"/>
    <x v="166"/>
    <x v="315"/>
    <s v="1761Alvarez Mauricio2"/>
    <m/>
    <m/>
    <m/>
    <x v="4"/>
    <s v="Reparacion de palanca de cambios (selectora) con repuestos incluidos. "/>
    <m/>
    <m/>
    <m/>
    <m/>
    <m/>
    <m/>
    <m/>
    <m/>
    <n v="0"/>
    <m/>
    <m/>
    <n v="0"/>
    <n v="0"/>
    <n v="0"/>
    <n v="0"/>
    <n v="0"/>
    <n v="0"/>
    <n v="0"/>
  </r>
  <r>
    <x v="564"/>
    <n v="1"/>
    <x v="166"/>
    <x v="176"/>
    <s v="1762Fernandez Martin1"/>
    <s v="AE089ZM"/>
    <s v="VW Saveiro"/>
    <n v="52354"/>
    <x v="769"/>
    <s v="Service completo. Cambio de aceite y filtros. Control general del vehiculo. Cambio de bujias. Rotacion de ruedas. Lavado motor."/>
    <s v="Emanuel"/>
    <s v="Filtro aceite mahle OC250"/>
    <s v="taller"/>
    <n v="4156.6899999999996"/>
    <s v="Service"/>
    <m/>
    <n v="1"/>
    <n v="9200"/>
    <n v="9200"/>
    <n v="1"/>
    <n v="60000"/>
    <n v="60000"/>
    <n v="60000"/>
    <n v="4156.6899999999996"/>
    <n v="28605.89"/>
    <n v="112500"/>
    <n v="60000"/>
    <n v="172500"/>
  </r>
  <r>
    <x v="564"/>
    <n v="2"/>
    <x v="166"/>
    <x v="176"/>
    <s v="1762Fernandez Martin2"/>
    <m/>
    <m/>
    <m/>
    <x v="4"/>
    <s v="Service completo. Cambio de aceite y filtros. Control general del vehiculo. Cambio de bujias. Rotacion de ruedas. Lavado motor. "/>
    <m/>
    <s v="Filtro combustible Mahle KL583"/>
    <s v="taller"/>
    <n v="3912.09"/>
    <m/>
    <m/>
    <n v="1"/>
    <n v="9000"/>
    <n v="9000"/>
    <m/>
    <m/>
    <n v="0"/>
    <n v="60000"/>
    <n v="3912.09"/>
    <n v="0"/>
    <n v="0"/>
    <n v="0"/>
    <n v="0"/>
  </r>
  <r>
    <x v="564"/>
    <n v="3"/>
    <x v="166"/>
    <x v="176"/>
    <s v="1762Fernandez Martin3"/>
    <m/>
    <m/>
    <m/>
    <x v="4"/>
    <s v="Service completo. Cambio de aceite y filtros. Control general del vehiculo. Cambio de bujias. Rotacion de ruedas. Lavado motor.  "/>
    <m/>
    <s v="Filtro aire Mahle LX998"/>
    <s v="taller"/>
    <n v="5114.57"/>
    <m/>
    <m/>
    <n v="1"/>
    <n v="10800"/>
    <n v="10800"/>
    <m/>
    <m/>
    <n v="0"/>
    <n v="60000"/>
    <n v="5114.57"/>
    <n v="0"/>
    <n v="0"/>
    <n v="0"/>
    <n v="0"/>
  </r>
  <r>
    <x v="564"/>
    <n v="4"/>
    <x v="166"/>
    <x v="176"/>
    <s v="1762Fernandez Martin4"/>
    <m/>
    <m/>
    <m/>
    <x v="4"/>
    <s v="Service completo. Cambio de aceite y filtros. Control general del vehiculo. Cambio de bujias. Rotacion de ruedas. Lavado motor.   "/>
    <m/>
    <s v="Filtro habitaculo HK508"/>
    <s v="taller"/>
    <n v="5785"/>
    <m/>
    <m/>
    <n v="1"/>
    <n v="8500"/>
    <n v="8500"/>
    <m/>
    <m/>
    <n v="0"/>
    <n v="60000"/>
    <n v="5785"/>
    <n v="0"/>
    <n v="0"/>
    <n v="0"/>
    <n v="0"/>
  </r>
  <r>
    <x v="564"/>
    <n v="5"/>
    <x v="166"/>
    <x v="176"/>
    <s v="1762Fernandez Martin5"/>
    <m/>
    <m/>
    <m/>
    <x v="4"/>
    <s v="Service completo. Cambio de aceite y filtros. Control general del vehiculo. Cambio de bujias. Rotacion de ruedas. Lavado motor.    "/>
    <m/>
    <s v="Aceite motor 10w40"/>
    <s v="taller"/>
    <n v="4437.54"/>
    <m/>
    <m/>
    <n v="4"/>
    <n v="10750"/>
    <n v="43000"/>
    <m/>
    <m/>
    <n v="0"/>
    <n v="60000"/>
    <n v="17750.16"/>
    <n v="0"/>
    <n v="0"/>
    <n v="0"/>
    <n v="0"/>
  </r>
  <r>
    <x v="564"/>
    <n v="6"/>
    <x v="166"/>
    <x v="176"/>
    <s v="1762Fernandez Martin6"/>
    <m/>
    <m/>
    <m/>
    <x v="4"/>
    <s v="Service completo. Cambio de aceite y filtros. Control general del vehiculo. Cambio de bujias. Rotacion de ruedas. Lavado motor.     "/>
    <m/>
    <s v="Bujias Bosch"/>
    <s v="Taller"/>
    <n v="5200"/>
    <m/>
    <m/>
    <n v="4"/>
    <n v="8000"/>
    <n v="32000"/>
    <m/>
    <m/>
    <n v="0"/>
    <n v="60000"/>
    <n v="20800"/>
    <n v="0"/>
    <n v="0"/>
    <n v="0"/>
    <n v="0"/>
  </r>
  <r>
    <x v="565"/>
    <n v="1"/>
    <x v="166"/>
    <x v="316"/>
    <s v="1763Stap Nahuel1"/>
    <s v="OBS121"/>
    <s v="Peugeot Boxer"/>
    <n v="519338"/>
    <x v="770"/>
    <s v="Sacar masa de rueda delantera derecha. Cambiar bolillero de rueda. Armado total. Desengranar y lubricar guias de caliper de frenos. Prueba de ambos bolilleros de ruedas delanteras."/>
    <s v="Cristian"/>
    <m/>
    <m/>
    <m/>
    <s v="Otros"/>
    <m/>
    <m/>
    <m/>
    <n v="0"/>
    <n v="1"/>
    <n v="35000"/>
    <n v="35000"/>
    <n v="35000"/>
    <n v="0"/>
    <n v="0"/>
    <n v="0"/>
    <n v="35000"/>
    <n v="35000"/>
  </r>
  <r>
    <x v="565"/>
    <n v="2"/>
    <x v="166"/>
    <x v="316"/>
    <s v="1763Stap Nahuel2"/>
    <m/>
    <m/>
    <m/>
    <x v="4"/>
    <s v="Sacar masa de rueda delantera derecha. Cambiar bolillero de rueda. Armado total. Desengranar y lubricar guias de caliper de frenos. Prueba de ambos bolilleros de ruedas delanteras. "/>
    <m/>
    <m/>
    <m/>
    <m/>
    <m/>
    <m/>
    <m/>
    <m/>
    <n v="0"/>
    <m/>
    <m/>
    <n v="0"/>
    <n v="35000"/>
    <n v="0"/>
    <n v="0"/>
    <n v="0"/>
    <n v="0"/>
    <n v="0"/>
  </r>
  <r>
    <x v="566"/>
    <n v="1"/>
    <x v="166"/>
    <x v="233"/>
    <s v="1764Estevez Jonatan1"/>
    <s v="HQL288"/>
    <s v="Gol Trend"/>
    <m/>
    <x v="771"/>
    <s v="Auxilio. Sacar aforador completo. Reparar con ficha en bomba de nafta nueva. Armado total. Colocacion de aforador. Puesta en marcha."/>
    <s v="Cristian"/>
    <m/>
    <m/>
    <m/>
    <s v="Otros"/>
    <m/>
    <m/>
    <m/>
    <n v="0"/>
    <n v="1"/>
    <n v="25000"/>
    <n v="25000"/>
    <n v="25000"/>
    <n v="0"/>
    <n v="0"/>
    <n v="0"/>
    <n v="25000"/>
    <n v="25000"/>
  </r>
  <r>
    <x v="566"/>
    <n v="2"/>
    <x v="166"/>
    <x v="233"/>
    <s v="1764Estevez Jonatan2"/>
    <m/>
    <m/>
    <m/>
    <x v="4"/>
    <s v="Auxilio. Sacar aforador completo. Reparar con ficha en bomba de nafta nueva. Armado total. Colocacion de aforador. Puesta en marcha. "/>
    <m/>
    <m/>
    <m/>
    <m/>
    <m/>
    <m/>
    <m/>
    <m/>
    <n v="0"/>
    <m/>
    <m/>
    <n v="0"/>
    <n v="25000"/>
    <n v="0"/>
    <n v="0"/>
    <n v="0"/>
    <n v="0"/>
    <n v="0"/>
  </r>
  <r>
    <x v="567"/>
    <n v="1"/>
    <x v="167"/>
    <x v="51"/>
    <s v="1765Integral Agropecuaria1"/>
    <s v="AC890MO"/>
    <s v="VW Amarok"/>
    <n v="183574"/>
    <x v="772"/>
    <s v="Service completo. Cambio de aceite y filtros. Control general del vehiculo. Sacar ambas ruedas traseras. Desarmar ambos frenos traseros. Controlar cintas de frenos. Limpieza y regulacion de las mismas. Armado total. Cambiar lampara de posicion delantera izquierda."/>
    <s v="Cristian"/>
    <s v="Filtro aire Mahle LX3234"/>
    <s v="Taller"/>
    <n v="11931.06"/>
    <s v="Service"/>
    <m/>
    <n v="1"/>
    <n v="18500"/>
    <n v="18500"/>
    <n v="1"/>
    <n v="140000"/>
    <n v="140000"/>
    <n v="140000"/>
    <n v="11931.06"/>
    <n v="36076.229999999996"/>
    <n v="164900"/>
    <n v="140000"/>
    <n v="304900"/>
  </r>
  <r>
    <x v="567"/>
    <n v="2"/>
    <x v="167"/>
    <x v="51"/>
    <s v="1765Integral Agropecuaria2"/>
    <m/>
    <m/>
    <m/>
    <x v="4"/>
    <s v="Service completo. Cambio de aceite y filtros. Control general del vehiculo. Sacar ambas ruedas traseras. Desarmar ambos frenos traseros. Controlar cintas de frenos. Limpieza y regulacion de las mismas. Armado total. Cambiar lampara de posicion delantera izquierda. "/>
    <m/>
    <s v="Filtro habitaculo HK515"/>
    <s v="Taller"/>
    <n v="5300"/>
    <m/>
    <m/>
    <n v="1"/>
    <n v="8700"/>
    <n v="8700"/>
    <m/>
    <m/>
    <n v="0"/>
    <n v="140000"/>
    <n v="5300"/>
    <n v="0"/>
    <n v="0"/>
    <n v="0"/>
    <n v="0"/>
  </r>
  <r>
    <x v="567"/>
    <n v="3"/>
    <x v="167"/>
    <x v="51"/>
    <s v="1765Integral Agropecuaria3"/>
    <m/>
    <m/>
    <m/>
    <x v="4"/>
    <s v="Service completo. Cambio de aceite y filtros. Control general del vehiculo. Sacar ambas ruedas traseras. Desarmar ambos frenos traseros. Controlar cintas de frenos. Limpieza y regulacion de las mismas. Armado total. Cambiar lampara de posicion delantera izquierda.  "/>
    <m/>
    <s v="Filtro aceite Mahle OX388"/>
    <s v="Taller"/>
    <n v="6968.82"/>
    <m/>
    <m/>
    <n v="1"/>
    <n v="9500"/>
    <n v="9500"/>
    <m/>
    <m/>
    <n v="0"/>
    <n v="140000"/>
    <n v="6968.82"/>
    <n v="0"/>
    <n v="0"/>
    <n v="0"/>
    <n v="0"/>
  </r>
  <r>
    <x v="567"/>
    <n v="4"/>
    <x v="167"/>
    <x v="51"/>
    <s v="1765Integral Agropecuaria4"/>
    <m/>
    <m/>
    <m/>
    <x v="4"/>
    <s v="Service completo. Cambio de aceite y filtros. Control general del vehiculo. Sacar ambas ruedas traseras. Desarmar ambos frenos traseros. Controlar cintas de frenos. Limpieza y regulacion de las mismas. Armado total. Cambiar lampara de posicion delantera izquierda.   "/>
    <m/>
    <s v="Filtro combustible Mahle KL583"/>
    <s v="Taller"/>
    <n v="3912.09"/>
    <m/>
    <m/>
    <n v="1"/>
    <n v="9000"/>
    <n v="9000"/>
    <m/>
    <m/>
    <n v="0"/>
    <n v="140000"/>
    <n v="3912.09"/>
    <n v="0"/>
    <n v="0"/>
    <n v="0"/>
    <n v="0"/>
  </r>
  <r>
    <x v="567"/>
    <n v="5"/>
    <x v="167"/>
    <x v="51"/>
    <s v="1765Integral Agropecuaria5"/>
    <m/>
    <m/>
    <m/>
    <x v="4"/>
    <s v="Service completo. Cambio de aceite y filtros. Control general del vehiculo. Sacar ambas ruedas traseras. Desarmar ambos frenos traseros. Controlar cintas de frenos. Limpieza y regulacion de las mismas. Armado total. Cambiar lampara de posicion delantera izquierda.    "/>
    <m/>
    <s v="Aceite motor 5w30"/>
    <s v="Taller"/>
    <n v="7614.26"/>
    <m/>
    <m/>
    <n v="7.5"/>
    <n v="15800"/>
    <n v="118500"/>
    <m/>
    <m/>
    <n v="0"/>
    <n v="140000"/>
    <n v="57106.950000000004"/>
    <n v="0"/>
    <n v="0"/>
    <n v="0"/>
    <n v="0"/>
  </r>
  <r>
    <x v="567"/>
    <n v="6"/>
    <x v="167"/>
    <x v="51"/>
    <s v="1765Integral Agropecuaria6"/>
    <m/>
    <m/>
    <m/>
    <x v="4"/>
    <s v="Service completo. Cambio de aceite y filtros. Control general del vehiculo. Sacar ambas ruedas traseras. Desarmar ambos frenos traseros. Controlar cintas de frenos. Limpieza y regulacion de las mismas. Armado total. Cambiar lampara de posicion delantera izquierda.     "/>
    <m/>
    <s v="Lampara de posicion"/>
    <s v="Taller"/>
    <n v="350"/>
    <m/>
    <m/>
    <n v="1"/>
    <n v="700"/>
    <n v="700"/>
    <m/>
    <m/>
    <n v="0"/>
    <n v="140000"/>
    <n v="350"/>
    <n v="0"/>
    <n v="0"/>
    <n v="0"/>
    <n v="0"/>
  </r>
  <r>
    <x v="568"/>
    <n v="1"/>
    <x v="167"/>
    <x v="114"/>
    <s v="1766Silveira Alejandro1"/>
    <s v="MLD725"/>
    <s v="Peugeot Partner"/>
    <m/>
    <x v="773"/>
    <s v="Control del tren delantero. Cambiar reten de salida de caja lado izquierdo. Cambiar bieleta de barra estabilizadora lado derecho. Cambiar fuelle de semieje intermedio. Colocar pastillas de frenos en correcta posicion."/>
    <s v="Emanuel"/>
    <s v="Bieleta de b/estabilizadora"/>
    <s v="Taller"/>
    <n v="13600"/>
    <s v="Otros"/>
    <m/>
    <n v="1"/>
    <n v="22000"/>
    <n v="22000"/>
    <n v="1"/>
    <n v="85000"/>
    <n v="85000"/>
    <n v="85000"/>
    <n v="13600"/>
    <n v="38000"/>
    <n v="61100"/>
    <n v="85000"/>
    <n v="146100"/>
  </r>
  <r>
    <x v="568"/>
    <n v="2"/>
    <x v="167"/>
    <x v="114"/>
    <s v="1766Silveira Alejandro2"/>
    <m/>
    <m/>
    <m/>
    <x v="4"/>
    <s v="Control del tren delantero. Cambiar reten de salida de caja lado izquierdo. Cambiar bieleta de barra estabilizadora lado derecho. Cambiar fuelle de semieje intermedio. Colocar pastillas de frenos en correcta posicion. "/>
    <m/>
    <s v="Reten salida de caja "/>
    <s v="Taller"/>
    <n v="5520"/>
    <m/>
    <m/>
    <n v="1"/>
    <n v="8500"/>
    <n v="8500"/>
    <m/>
    <m/>
    <n v="0"/>
    <n v="85000"/>
    <n v="5520"/>
    <n v="0"/>
    <n v="0"/>
    <n v="0"/>
    <n v="0"/>
  </r>
  <r>
    <x v="568"/>
    <n v="3"/>
    <x v="167"/>
    <x v="114"/>
    <s v="1766Silveira Alejandro3"/>
    <m/>
    <m/>
    <m/>
    <x v="4"/>
    <s v="Control del tren delantero. Cambiar reten de salida de caja lado izquierdo. Cambiar bieleta de barra estabilizadora lado derecho. Cambiar fuelle de semieje intermedio. Colocar pastillas de frenos en correcta posicion.  "/>
    <m/>
    <s v="Fuelle semieje Griffo"/>
    <s v="Aldo repuestos"/>
    <n v="10240"/>
    <m/>
    <m/>
    <n v="1"/>
    <n v="12800"/>
    <n v="12800"/>
    <m/>
    <m/>
    <n v="0"/>
    <n v="85000"/>
    <n v="10240"/>
    <n v="0"/>
    <n v="0"/>
    <n v="0"/>
    <n v="0"/>
  </r>
  <r>
    <x v="568"/>
    <n v="4"/>
    <x v="167"/>
    <x v="114"/>
    <s v="1766Silveira Alejandro4"/>
    <m/>
    <m/>
    <m/>
    <x v="4"/>
    <s v="Control del tren delantero. Cambiar reten de salida de caja lado izquierdo. Cambiar bieleta de barra estabilizadora lado derecho. Cambiar fuelle de semieje intermedio. Colocar pastillas de frenos en correcta posicion.   "/>
    <m/>
    <s v="Aceite 75w80"/>
    <s v="taller"/>
    <n v="8640"/>
    <m/>
    <m/>
    <n v="1"/>
    <n v="17800"/>
    <n v="17800"/>
    <m/>
    <m/>
    <n v="0"/>
    <n v="85000"/>
    <n v="8640"/>
    <n v="0"/>
    <n v="0"/>
    <n v="0"/>
    <n v="0"/>
  </r>
  <r>
    <x v="569"/>
    <n v="1"/>
    <x v="167"/>
    <x v="1"/>
    <s v="1767Transporte Palloni1"/>
    <s v="AF372US"/>
    <s v="Ford Transit"/>
    <n v="139027"/>
    <x v="113"/>
    <s v="Cambio de aceite y filtros."/>
    <s v="Cristian"/>
    <s v="Aceite motor 5w30"/>
    <s v="Taller"/>
    <n v="7614.26"/>
    <s v="Service"/>
    <m/>
    <n v="7.5"/>
    <n v="15800"/>
    <n v="118500"/>
    <n v="1"/>
    <n v="70000"/>
    <n v="70000"/>
    <n v="70000"/>
    <n v="57106.950000000004"/>
    <n v="7614.26"/>
    <n v="118500"/>
    <n v="70000"/>
    <n v="188500"/>
  </r>
  <r>
    <x v="569"/>
    <n v="2"/>
    <x v="167"/>
    <x v="1"/>
    <s v="1767Transporte Palloni2"/>
    <m/>
    <m/>
    <m/>
    <x v="4"/>
    <s v="Cambio de aceite y filtros. "/>
    <m/>
    <m/>
    <m/>
    <m/>
    <m/>
    <m/>
    <m/>
    <m/>
    <n v="0"/>
    <m/>
    <m/>
    <n v="0"/>
    <n v="70000"/>
    <n v="0"/>
    <n v="0"/>
    <n v="0"/>
    <n v="0"/>
    <n v="0"/>
  </r>
  <r>
    <x v="570"/>
    <n v="1"/>
    <x v="168"/>
    <x v="317"/>
    <s v="1768Ristorto Ester1"/>
    <s v="TLY648"/>
    <s v="Peugeot 207"/>
    <n v="142583"/>
    <x v="774"/>
    <s v="Sacar aforador de taque de combustible. Colocar oring nuevo en ficha de bomba de nafta a aforador. Armado. Colocar oring y tapa de aforador en correcta posicion de ficha exterior de aforador."/>
    <s v="Cristian"/>
    <s v="Oring ficha interior de aforador"/>
    <s v="taller"/>
    <n v="300"/>
    <s v="Otros"/>
    <m/>
    <n v="1"/>
    <n v="1000"/>
    <n v="1000"/>
    <n v="1"/>
    <n v="25000"/>
    <n v="25000"/>
    <n v="25000"/>
    <n v="300"/>
    <n v="300"/>
    <n v="1000"/>
    <n v="25000"/>
    <n v="26000"/>
  </r>
  <r>
    <x v="570"/>
    <n v="2"/>
    <x v="168"/>
    <x v="317"/>
    <s v="1768Ristorto Ester2"/>
    <m/>
    <m/>
    <m/>
    <x v="4"/>
    <s v="Sacar aforador de taque de combustible. Colocar oring nuevo en ficha de bomba de nafta a aforador. Armado. Colocar oring y tapa de aforador en correcta posicion de ficha exterior de aforador. "/>
    <m/>
    <m/>
    <m/>
    <m/>
    <m/>
    <m/>
    <m/>
    <m/>
    <n v="0"/>
    <m/>
    <m/>
    <n v="0"/>
    <n v="25000"/>
    <n v="0"/>
    <n v="0"/>
    <n v="0"/>
    <n v="0"/>
    <n v="0"/>
  </r>
  <r>
    <x v="571"/>
    <n v="1"/>
    <x v="168"/>
    <x v="256"/>
    <s v="1769Schefer Holly1"/>
    <s v="OUY877"/>
    <s v="Gol Trend"/>
    <n v="76000"/>
    <x v="775"/>
    <s v="Service completo. Cambio de aceite y filtros. Control general del vehiculo. Colocar gasificador canister en correcta posicion. Control de estado de correa de distribucion."/>
    <s v="Cristian"/>
    <s v="Filtro aceite Mahle OC250"/>
    <s v="taller"/>
    <n v="4156.6899999999996"/>
    <s v="Service"/>
    <m/>
    <n v="1"/>
    <n v="9200"/>
    <n v="9200"/>
    <n v="1"/>
    <n v="60000"/>
    <n v="60000"/>
    <n v="60000"/>
    <n v="4156.6899999999996"/>
    <n v="25941.32"/>
    <n v="84400"/>
    <n v="60000"/>
    <n v="144400"/>
  </r>
  <r>
    <x v="571"/>
    <n v="2"/>
    <x v="168"/>
    <x v="256"/>
    <s v="1769Schefer Holly2"/>
    <m/>
    <m/>
    <m/>
    <x v="4"/>
    <s v="Service completo. Cambio de aceite y filtros. Control general del vehiculo. Colocar gasificador canister en correcta posicion. Control de estado de correa de distribucion. "/>
    <m/>
    <s v="Filtro combustible Mahle KL583"/>
    <s v="taller"/>
    <n v="3912.09"/>
    <m/>
    <m/>
    <n v="1"/>
    <n v="9000"/>
    <n v="9000"/>
    <m/>
    <m/>
    <n v="0"/>
    <n v="60000"/>
    <n v="3912.09"/>
    <n v="0"/>
    <n v="0"/>
    <n v="0"/>
    <n v="0"/>
  </r>
  <r>
    <x v="571"/>
    <n v="3"/>
    <x v="168"/>
    <x v="256"/>
    <s v="1769Schefer Holly3"/>
    <m/>
    <m/>
    <m/>
    <x v="4"/>
    <s v="Service completo. Cambio de aceite y filtros. Control general del vehiculo. Colocar gasificador canister en correcta posicion. Control de estado de correa de distribucion.  "/>
    <m/>
    <s v="Filtro aire Bosch AB2371"/>
    <s v="taller"/>
    <n v="7650"/>
    <m/>
    <m/>
    <n v="1"/>
    <n v="12500"/>
    <n v="12500"/>
    <m/>
    <m/>
    <n v="0"/>
    <n v="60000"/>
    <n v="7650"/>
    <n v="0"/>
    <n v="0"/>
    <n v="0"/>
    <n v="0"/>
  </r>
  <r>
    <x v="571"/>
    <n v="4"/>
    <x v="168"/>
    <x v="256"/>
    <s v="1769Schefer Holly4"/>
    <m/>
    <m/>
    <m/>
    <x v="4"/>
    <s v="Service completo. Cambio de aceite y filtros. Control general del vehiculo. Colocar gasificador canister en correcta posicion. Control de estado de correa de distribucion.   "/>
    <m/>
    <s v="Filtro habitaculo HK508"/>
    <s v="taller"/>
    <n v="5785"/>
    <m/>
    <m/>
    <n v="1"/>
    <n v="8900"/>
    <n v="8900"/>
    <m/>
    <m/>
    <n v="0"/>
    <n v="60000"/>
    <n v="5785"/>
    <n v="0"/>
    <n v="0"/>
    <n v="0"/>
    <n v="0"/>
  </r>
  <r>
    <x v="571"/>
    <n v="5"/>
    <x v="168"/>
    <x v="256"/>
    <s v="1769Schefer Holly5"/>
    <m/>
    <m/>
    <m/>
    <x v="4"/>
    <s v="Service completo. Cambio de aceite y filtros. Control general del vehiculo. Colocar gasificador canister en correcta posicion. Control de estado de correa de distribucion.    "/>
    <m/>
    <s v="Aceite motor 10w40"/>
    <s v="taller"/>
    <n v="4437.54"/>
    <m/>
    <m/>
    <n v="4"/>
    <n v="11200"/>
    <n v="44800"/>
    <m/>
    <m/>
    <n v="0"/>
    <n v="60000"/>
    <n v="17750.16"/>
    <n v="0"/>
    <n v="0"/>
    <n v="0"/>
    <n v="0"/>
  </r>
  <r>
    <x v="572"/>
    <n v="1"/>
    <x v="168"/>
    <x v="318"/>
    <s v="1770Paez Federico1"/>
    <s v="LFE396"/>
    <s v="VW Fox"/>
    <n v="125138"/>
    <x v="776"/>
    <s v="Controlar presion de aceite. Cambiar bulbo de presion de aceite."/>
    <s v="Pablo"/>
    <s v="Bulbo de presion de aceite"/>
    <s v="barotto"/>
    <n v="7840"/>
    <s v="Otros"/>
    <m/>
    <n v="1"/>
    <n v="9800"/>
    <n v="9800"/>
    <n v="1"/>
    <n v="25000"/>
    <n v="25000"/>
    <n v="25000"/>
    <n v="7840"/>
    <n v="7840"/>
    <n v="9800"/>
    <n v="25000"/>
    <n v="34800"/>
  </r>
  <r>
    <x v="572"/>
    <n v="2"/>
    <x v="168"/>
    <x v="318"/>
    <s v="1770Paez Federico2"/>
    <m/>
    <m/>
    <m/>
    <x v="4"/>
    <s v="Controlar presion de aceite. Cambiar bulbo de presion de aceite. "/>
    <m/>
    <m/>
    <m/>
    <m/>
    <m/>
    <m/>
    <m/>
    <m/>
    <n v="0"/>
    <m/>
    <m/>
    <n v="0"/>
    <n v="25000"/>
    <n v="0"/>
    <n v="0"/>
    <n v="0"/>
    <n v="0"/>
    <n v="0"/>
  </r>
  <r>
    <x v="573"/>
    <n v="1"/>
    <x v="168"/>
    <x v="1"/>
    <s v="1771Transporte Palloni1"/>
    <s v="AE993CE"/>
    <s v="Fiat Fiorino"/>
    <n v="382203"/>
    <x v="777"/>
    <s v="Cambiar pastillas de frenos de ruedas delanteras."/>
    <s v="Cristian"/>
    <m/>
    <m/>
    <m/>
    <s v="Otros"/>
    <m/>
    <m/>
    <m/>
    <n v="0"/>
    <n v="1"/>
    <n v="25000"/>
    <n v="25000"/>
    <n v="25000"/>
    <n v="0"/>
    <n v="0"/>
    <n v="0"/>
    <n v="25000"/>
    <n v="25000"/>
  </r>
  <r>
    <x v="573"/>
    <n v="2"/>
    <x v="168"/>
    <x v="1"/>
    <s v="1771Transporte Palloni2"/>
    <m/>
    <m/>
    <m/>
    <x v="4"/>
    <s v="Cambiar pastillas de frenos de ruedas delanteras. "/>
    <m/>
    <m/>
    <m/>
    <m/>
    <m/>
    <m/>
    <m/>
    <m/>
    <n v="0"/>
    <m/>
    <m/>
    <n v="0"/>
    <n v="25000"/>
    <n v="0"/>
    <n v="0"/>
    <n v="0"/>
    <n v="0"/>
    <n v="0"/>
  </r>
  <r>
    <x v="574"/>
    <n v="1"/>
    <x v="168"/>
    <x v="1"/>
    <s v="1772Transporte Palloni1"/>
    <s v="HXQ635"/>
    <s v="Renault Kangoo"/>
    <m/>
    <x v="778"/>
    <s v="Control del tren delantero. Cambiar rotula inferior izquierda. Desarmar suspension mismo lado. Sacar semieje. Reparar con fuelle lado caja nuevo. Armado total. Trasbasado de aceite de caja de velocidad. Completar nivel de aceite de caja de velocidad. Regulacion de convergencia."/>
    <s v="Cristian"/>
    <m/>
    <m/>
    <m/>
    <s v="Otros"/>
    <m/>
    <m/>
    <m/>
    <n v="0"/>
    <n v="1"/>
    <n v="78000"/>
    <n v="78000"/>
    <n v="78000"/>
    <n v="0"/>
    <n v="0"/>
    <n v="0"/>
    <n v="78000"/>
    <n v="78000"/>
  </r>
  <r>
    <x v="574"/>
    <n v="2"/>
    <x v="168"/>
    <x v="1"/>
    <s v="1772Transporte Palloni2"/>
    <m/>
    <m/>
    <m/>
    <x v="4"/>
    <s v="Control del tren delantero. Cambiar rotula inferior izquierda. Desarmar suspension mismo lado. Sacar semieje. Reparar con fuelle lado caja nuevo. Armado total. Trasbasado de aceite de caja de velocidad. Completar nivel de aceite de caja de velocidad. Regulacion de convergencia. "/>
    <m/>
    <m/>
    <m/>
    <m/>
    <m/>
    <m/>
    <m/>
    <m/>
    <n v="0"/>
    <m/>
    <m/>
    <n v="0"/>
    <n v="78000"/>
    <n v="0"/>
    <n v="0"/>
    <n v="0"/>
    <n v="0"/>
    <n v="0"/>
  </r>
  <r>
    <x v="575"/>
    <n v="1"/>
    <x v="168"/>
    <x v="217"/>
    <s v="1773Astezana Mirta1"/>
    <m/>
    <s v="Ford Ranger"/>
    <m/>
    <x v="779"/>
    <s v="Empatillar caño de freno, liquido de freno y purgar."/>
    <s v="Cristian"/>
    <m/>
    <m/>
    <m/>
    <s v="Otros"/>
    <m/>
    <m/>
    <m/>
    <n v="0"/>
    <n v="1"/>
    <n v="30000"/>
    <n v="30000"/>
    <n v="30000"/>
    <n v="0"/>
    <n v="0"/>
    <n v="0"/>
    <n v="30000"/>
    <n v="30000"/>
  </r>
  <r>
    <x v="575"/>
    <n v="2"/>
    <x v="168"/>
    <x v="217"/>
    <s v="1773Astezana Mirta2"/>
    <m/>
    <m/>
    <m/>
    <x v="4"/>
    <s v="Empatillar caño de freno, liquido de freno y purgar. "/>
    <m/>
    <m/>
    <m/>
    <m/>
    <m/>
    <m/>
    <m/>
    <m/>
    <n v="0"/>
    <m/>
    <m/>
    <n v="0"/>
    <n v="30000"/>
    <n v="0"/>
    <n v="0"/>
    <n v="0"/>
    <n v="0"/>
    <n v="0"/>
  </r>
  <r>
    <x v="576"/>
    <n v="1"/>
    <x v="168"/>
    <x v="249"/>
    <s v="1774Wiesek Susana1"/>
    <s v="JNW454"/>
    <s v="VW Cross Fox"/>
    <m/>
    <x v="780"/>
    <s v="Cambiar bobina de encendido. Cambiar bujias y cables de bujias."/>
    <s v="Cristian"/>
    <s v="Bobina de encendido Bosch"/>
    <s v="taller"/>
    <n v="57200"/>
    <s v="Otros"/>
    <m/>
    <n v="1"/>
    <n v="91000"/>
    <n v="91000"/>
    <m/>
    <m/>
    <n v="0"/>
    <n v="0"/>
    <n v="57200"/>
    <n v="103025"/>
    <n v="218000"/>
    <n v="0"/>
    <n v="218000"/>
  </r>
  <r>
    <x v="576"/>
    <n v="2"/>
    <x v="168"/>
    <x v="249"/>
    <s v="1774Wiesek Susana2"/>
    <m/>
    <m/>
    <m/>
    <x v="4"/>
    <s v="Cambiar bobina de encendido. Cambiar bujias y cables de bujias. "/>
    <m/>
    <s v="Bujias Bosch"/>
    <s v="taller"/>
    <n v="8125"/>
    <m/>
    <m/>
    <n v="4"/>
    <n v="15500"/>
    <n v="62000"/>
    <m/>
    <m/>
    <n v="0"/>
    <n v="0"/>
    <n v="32500"/>
    <n v="0"/>
    <n v="0"/>
    <n v="0"/>
    <n v="0"/>
  </r>
  <r>
    <x v="576"/>
    <n v="3"/>
    <x v="168"/>
    <x v="249"/>
    <s v="1774Wiesek Susana3"/>
    <m/>
    <m/>
    <m/>
    <x v="4"/>
    <s v="Cambiar bobina de encendido. Cambiar bujias y cables de bujias.  "/>
    <m/>
    <s v="Cables de bujias Mahle "/>
    <s v="taller"/>
    <n v="37700"/>
    <m/>
    <m/>
    <n v="1"/>
    <n v="65000"/>
    <n v="65000"/>
    <m/>
    <m/>
    <n v="0"/>
    <n v="0"/>
    <n v="37700"/>
    <n v="0"/>
    <n v="0"/>
    <n v="0"/>
    <n v="0"/>
  </r>
  <r>
    <x v="577"/>
    <n v="1"/>
    <x v="169"/>
    <x v="269"/>
    <s v="1775Paz Jose Maria1"/>
    <s v="GSC096"/>
    <s v="Chevrolet S10"/>
    <s v="  "/>
    <x v="781"/>
    <s v="Sacar radiador de agua. Hacer reparar. Colocacion. Cambiar ambas mangueras de calefaccion. Cambiar liquido refrigerante. Purgar circuito de refrigeracion. Cambiar bomba de direccion hidraulica. Lavado del circuito hidraulico. Armado total y purgar circuito. Lavado motor. "/>
    <s v="Cristian"/>
    <s v="Juego mangueras de calefaccion"/>
    <s v="Aldo repuestos"/>
    <n v="11200"/>
    <s v="Otros"/>
    <m/>
    <n v="1"/>
    <n v="14000"/>
    <n v="14000"/>
    <n v="1"/>
    <n v="185000"/>
    <n v="185000"/>
    <n v="185000"/>
    <n v="11200"/>
    <n v="52889.14"/>
    <n v="112400"/>
    <n v="185000"/>
    <n v="297400"/>
  </r>
  <r>
    <x v="577"/>
    <n v="2"/>
    <x v="169"/>
    <x v="269"/>
    <s v="1775Paz Jose Maria2"/>
    <m/>
    <m/>
    <m/>
    <x v="4"/>
    <s v="Sacar radiador de agua. Hacer reparar. Colocacion. Cambiar ambas mangueras de calefaccion. Cambiar liquido refrigerante. Purgar circuito de refrigeracion. Cambiar bomba de direccion hidraulica. Lavado del circuito hidraulico. Armado total y purgar circuito. Lavado motor.  "/>
    <m/>
    <s v="Liquido refrigerante"/>
    <s v="taller"/>
    <n v="7624.14"/>
    <m/>
    <m/>
    <n v="2"/>
    <n v="8700"/>
    <n v="17400"/>
    <m/>
    <m/>
    <n v="0"/>
    <n v="185000"/>
    <n v="15248.28"/>
    <n v="0"/>
    <n v="0"/>
    <n v="0"/>
    <n v="0"/>
  </r>
  <r>
    <x v="577"/>
    <n v="3"/>
    <x v="169"/>
    <x v="269"/>
    <s v="1775Paz Jose Maria3"/>
    <m/>
    <m/>
    <m/>
    <x v="4"/>
    <s v="Sacar radiador de agua. Hacer reparar. Colocacion. Cambiar ambas mangueras de calefaccion. Cambiar liquido refrigerante. Purgar circuito de refrigeracion. Cambiar bomba de direccion hidraulica. Lavado del circuito hidraulico. Armado total y purgar circuito. Lavado motor.   "/>
    <m/>
    <s v="Agua destilada"/>
    <s v="taller"/>
    <n v="3105"/>
    <m/>
    <m/>
    <n v="1"/>
    <n v="3500"/>
    <n v="3500"/>
    <m/>
    <m/>
    <n v="0"/>
    <n v="185000"/>
    <n v="3105"/>
    <n v="0"/>
    <n v="0"/>
    <n v="0"/>
    <n v="0"/>
  </r>
  <r>
    <x v="577"/>
    <n v="4"/>
    <x v="169"/>
    <x v="269"/>
    <s v="1775Paz Jose Maria4"/>
    <m/>
    <m/>
    <m/>
    <x v="4"/>
    <s v="Sacar radiador de agua. Hacer reparar. Colocacion. Cambiar ambas mangueras de calefaccion. Cambiar liquido refrigerante. Purgar circuito de refrigeracion. Cambiar bomba de direccion hidraulica. Lavado del circuito hidraulico. Armado total y purgar circuito. Lavado motor.    "/>
    <m/>
    <s v="Reparacion de radiador"/>
    <s v="Sergio Coria"/>
    <n v="25000"/>
    <m/>
    <m/>
    <n v="1"/>
    <n v="40000"/>
    <n v="40000"/>
    <m/>
    <m/>
    <n v="0"/>
    <n v="185000"/>
    <n v="25000"/>
    <n v="0"/>
    <n v="0"/>
    <n v="0"/>
    <n v="0"/>
  </r>
  <r>
    <x v="577"/>
    <n v="5"/>
    <x v="169"/>
    <x v="269"/>
    <s v="1775Paz Jose Maria5"/>
    <m/>
    <m/>
    <m/>
    <x v="4"/>
    <s v="Sacar radiador de agua. Hacer reparar. Colocacion. Cambiar ambas mangueras de calefaccion. Cambiar liquido refrigerante. Purgar circuito de refrigeracion. Cambiar bomba de direccion hidraulica. Lavado del circuito hidraulico. Armado total y purgar circuito. Lavado motor.     "/>
    <m/>
    <s v="Aceite direccion hidraulica"/>
    <s v="taller"/>
    <n v="5960"/>
    <m/>
    <m/>
    <n v="3"/>
    <n v="12500"/>
    <n v="37500"/>
    <m/>
    <m/>
    <n v="0"/>
    <n v="185000"/>
    <n v="17880"/>
    <n v="0"/>
    <n v="0"/>
    <n v="0"/>
    <n v="0"/>
  </r>
  <r>
    <x v="578"/>
    <n v="1"/>
    <x v="169"/>
    <x v="1"/>
    <s v="1776Transporte Palloni1"/>
    <s v="AE008SG"/>
    <s v="Mercedes Benz Vito"/>
    <n v="101331"/>
    <x v="782"/>
    <s v="Desarmar frente del vehiculo. Enderezar radiador de agua. Hidrolavado del mismo. Enderezar radiador de aire acondicionado. Sopleteo y cepillado del mismo. Lavar piezas correspondientes al frente del vehiculo parte interna. Armado total. Colocar liquido refrigerante. Purgado del circuito de refrigeracion. Fabricar dos soportes superiores de radiador y pintarlos. Colocar cuatro grampas neuvas en guardapolvos."/>
    <s v="Pablo"/>
    <m/>
    <m/>
    <m/>
    <s v="Otros"/>
    <m/>
    <m/>
    <m/>
    <n v="0"/>
    <n v="1"/>
    <n v="180000"/>
    <n v="180000"/>
    <n v="180000"/>
    <n v="0"/>
    <n v="0"/>
    <n v="0"/>
    <n v="180000"/>
    <n v="180000"/>
  </r>
  <r>
    <x v="578"/>
    <n v="2"/>
    <x v="169"/>
    <x v="1"/>
    <s v="1776Transporte Palloni2"/>
    <m/>
    <m/>
    <m/>
    <x v="4"/>
    <s v="Desarmar frente del vehiculo. Enderezar radiador de agua. Hidrolavado del mismo. Enderezar radiador de aire acondicionado. Sopleteo y cepillado del mismo. Lavar piezas correspondientes al frente del vehiculo parte interna. Armado total. Colocar liquido refrigerante. Purgado del circuito de refrigeracion. Fabricar dos soportes superiores de radiador y pintarlos. Colocar cuatro grampas neuvas en guardapolvos. "/>
    <m/>
    <m/>
    <m/>
    <m/>
    <m/>
    <m/>
    <m/>
    <m/>
    <n v="0"/>
    <m/>
    <m/>
    <n v="0"/>
    <n v="180000"/>
    <n v="0"/>
    <n v="0"/>
    <n v="0"/>
    <n v="0"/>
    <n v="0"/>
  </r>
  <r>
    <x v="579"/>
    <n v="1"/>
    <x v="169"/>
    <x v="146"/>
    <s v="1777Colombano Rodrigo1"/>
    <s v="IZF113"/>
    <s v="Gol Trend"/>
    <n v="138626"/>
    <x v="783"/>
    <s v="Control del tren delantero. Cambiar ambas bieletas de barra estabilizadora. Sacar ambas parrillas de suspension. Reparar con bujes nuevos. Armado total. Cambiar bujes de barra estabilizadora parte central. Regular convergencia. Sacar y colocar radiador. Completar con liquido refrigerante. Purgar circuito de refrigeracion. Control de fugas de agua y correcto funcionamiento de electroventilador. "/>
    <s v="Emanuel"/>
    <s v="Bieletas de barra estabilizadora"/>
    <s v="TDI"/>
    <n v="13534.78"/>
    <s v="Otros"/>
    <m/>
    <n v="2"/>
    <n v="24000"/>
    <n v="48000"/>
    <n v="1"/>
    <n v="165000"/>
    <n v="165000"/>
    <n v="165000"/>
    <n v="27069.56"/>
    <n v="26239.78"/>
    <n v="116900"/>
    <n v="165000"/>
    <n v="281900"/>
  </r>
  <r>
    <x v="579"/>
    <n v="2"/>
    <x v="169"/>
    <x v="146"/>
    <s v="1777Colombano Rodrigo2"/>
    <m/>
    <m/>
    <m/>
    <x v="4"/>
    <s v="Control del tren delantero. Cambiar ambas bieletas de barra estabilizadora. Sacar ambas parrillas de suspension. Reparar con bujes nuevos. Armado total. Cambiar bujes de barra estabilizadora parte central. Regular convergencia. Sacar y colocar radiador. Completar con liquido refrigerante. Purgar circuito de refrigeracion. Control de fugas de agua y correcto funcionamiento de electroventilador.  "/>
    <m/>
    <s v="Bujes de parrilla"/>
    <s v="Aldo repuestos"/>
    <n v="9600"/>
    <m/>
    <m/>
    <n v="4"/>
    <n v="12000"/>
    <n v="48000"/>
    <m/>
    <m/>
    <n v="0"/>
    <n v="165000"/>
    <n v="38400"/>
    <n v="0"/>
    <n v="0"/>
    <n v="0"/>
    <n v="0"/>
  </r>
  <r>
    <x v="579"/>
    <n v="3"/>
    <x v="169"/>
    <x v="146"/>
    <s v="1777Colombano Rodrigo3"/>
    <m/>
    <m/>
    <m/>
    <x v="4"/>
    <s v="Control del tren delantero. Cambiar ambas bieletas de barra estabilizadora. Sacar ambas parrillas de suspension. Reparar con bujes nuevos. Armado total. Cambiar bujes de barra estabilizadora parte central. Regular convergencia. Sacar y colocar radiador. Completar con liquido refrigerante. Purgar circuito de refrigeracion. Control de fugas de agua y correcto funcionamiento de electroventilador.   "/>
    <m/>
    <s v="Liquido refrigerante"/>
    <s v="taller"/>
    <m/>
    <m/>
    <m/>
    <n v="2"/>
    <n v="8700"/>
    <n v="17400"/>
    <m/>
    <m/>
    <n v="0"/>
    <n v="165000"/>
    <n v="0"/>
    <n v="0"/>
    <n v="0"/>
    <n v="0"/>
    <n v="0"/>
  </r>
  <r>
    <x v="579"/>
    <n v="4"/>
    <x v="169"/>
    <x v="146"/>
    <s v="1777Colombano Rodrigo4"/>
    <m/>
    <m/>
    <m/>
    <x v="4"/>
    <s v="Control del tren delantero. Cambiar ambas bieletas de barra estabilizadora. Sacar ambas parrillas de suspension. Reparar con bujes nuevos. Armado total. Cambiar bujes de barra estabilizadora parte central. Regular convergencia. Sacar y colocar radiador. Completar con liquido refrigerante. Purgar circuito de refrigeracion. Control de fugas de agua y correcto funcionamiento de electroventilador.    "/>
    <m/>
    <s v="Agua destilada"/>
    <s v="taller"/>
    <n v="3105"/>
    <m/>
    <m/>
    <n v="1"/>
    <n v="3500"/>
    <n v="3500"/>
    <m/>
    <m/>
    <n v="0"/>
    <n v="165000"/>
    <n v="3105"/>
    <n v="0"/>
    <n v="0"/>
    <n v="0"/>
    <n v="0"/>
  </r>
  <r>
    <x v="580"/>
    <n v="1"/>
    <x v="170"/>
    <x v="287"/>
    <s v="1778Domansky Mauro1"/>
    <s v="AB600US"/>
    <s v="Renault Kangoo"/>
    <n v="87813"/>
    <x v="784"/>
    <s v="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s v="Emanuel"/>
    <s v="Filtro combustible Mahle KL583"/>
    <s v="taller"/>
    <n v="3912.09"/>
    <s v="Service"/>
    <m/>
    <n v="1"/>
    <n v="8900"/>
    <n v="8900"/>
    <n v="1"/>
    <n v="275000"/>
    <n v="275000"/>
    <n v="275000"/>
    <n v="3912.09"/>
    <n v="183140.59"/>
    <n v="388000"/>
    <n v="275000"/>
    <n v="663000"/>
  </r>
  <r>
    <x v="580"/>
    <n v="2"/>
    <x v="170"/>
    <x v="287"/>
    <s v="1778Domansky Mauro2"/>
    <m/>
    <m/>
    <m/>
    <x v="4"/>
    <s v="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
    <m/>
    <s v="Filtro aire Mahle LX773"/>
    <s v="taller"/>
    <n v="5605.96"/>
    <m/>
    <m/>
    <n v="1"/>
    <n v="12500"/>
    <n v="12500"/>
    <m/>
    <m/>
    <n v="0"/>
    <n v="275000"/>
    <n v="5605.96"/>
    <n v="0"/>
    <n v="0"/>
    <n v="0"/>
    <n v="0"/>
  </r>
  <r>
    <x v="580"/>
    <n v="3"/>
    <x v="170"/>
    <x v="287"/>
    <s v="1778Domansky Mauro3"/>
    <m/>
    <m/>
    <m/>
    <x v="4"/>
    <s v="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
    <m/>
    <s v="Filtro aceite original Renault"/>
    <s v="taller"/>
    <n v="5220"/>
    <m/>
    <m/>
    <n v="1"/>
    <n v="8800"/>
    <n v="8800"/>
    <m/>
    <m/>
    <n v="0"/>
    <n v="275000"/>
    <n v="5220"/>
    <n v="0"/>
    <n v="0"/>
    <n v="0"/>
    <n v="0"/>
  </r>
  <r>
    <x v="580"/>
    <n v="4"/>
    <x v="170"/>
    <x v="287"/>
    <s v="1778Domansky Mauro4"/>
    <m/>
    <m/>
    <m/>
    <x v="4"/>
    <s v="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
    <m/>
    <s v="Bujias LSP"/>
    <s v="taller"/>
    <n v="5785"/>
    <m/>
    <m/>
    <n v="4"/>
    <n v="8900"/>
    <n v="35600"/>
    <m/>
    <m/>
    <n v="0"/>
    <n v="275000"/>
    <n v="23140"/>
    <n v="0"/>
    <n v="0"/>
    <n v="0"/>
    <n v="0"/>
  </r>
  <r>
    <x v="580"/>
    <n v="5"/>
    <x v="170"/>
    <x v="287"/>
    <s v="1778Domansky Mauro5"/>
    <m/>
    <m/>
    <m/>
    <x v="4"/>
    <s v="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
    <m/>
    <s v="Aceite motor 10w40"/>
    <s v="taller"/>
    <n v="4437.54"/>
    <m/>
    <m/>
    <n v="5"/>
    <n v="10800"/>
    <n v="54000"/>
    <m/>
    <m/>
    <n v="0"/>
    <n v="275000"/>
    <n v="22187.7"/>
    <n v="0"/>
    <n v="0"/>
    <n v="0"/>
    <n v="0"/>
  </r>
  <r>
    <x v="580"/>
    <n v="6"/>
    <x v="170"/>
    <x v="287"/>
    <s v="1778Domansky Mauro6"/>
    <m/>
    <m/>
    <m/>
    <x v="4"/>
    <s v="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
    <m/>
    <s v="Extremos de direccion"/>
    <s v="taller"/>
    <n v="18590"/>
    <m/>
    <m/>
    <n v="2"/>
    <n v="28600"/>
    <n v="57200"/>
    <m/>
    <m/>
    <n v="0"/>
    <n v="275000"/>
    <n v="37180"/>
    <n v="0"/>
    <n v="0"/>
    <n v="0"/>
    <n v="0"/>
  </r>
  <r>
    <x v="580"/>
    <n v="7"/>
    <x v="170"/>
    <x v="287"/>
    <s v="1778Domansky Mauro7"/>
    <m/>
    <m/>
    <m/>
    <x v="4"/>
    <s v="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
    <m/>
    <s v="Torrington"/>
    <s v="ferrando"/>
    <n v="28000"/>
    <m/>
    <m/>
    <n v="1"/>
    <n v="35000"/>
    <n v="35000"/>
    <m/>
    <m/>
    <n v="0"/>
    <n v="275000"/>
    <n v="28000"/>
    <n v="0"/>
    <n v="0"/>
    <n v="0"/>
    <n v="0"/>
  </r>
  <r>
    <x v="580"/>
    <n v="8"/>
    <x v="170"/>
    <x v="287"/>
    <s v="1778Domansky Mauro8"/>
    <m/>
    <m/>
    <m/>
    <x v="4"/>
    <s v="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
    <m/>
    <s v="Aceite caja de velocidad"/>
    <s v="taller"/>
    <n v="11590"/>
    <m/>
    <m/>
    <n v="1"/>
    <n v="26000"/>
    <n v="26000"/>
    <m/>
    <m/>
    <n v="0"/>
    <n v="275000"/>
    <n v="11590"/>
    <n v="0"/>
    <n v="0"/>
    <n v="0"/>
    <n v="0"/>
  </r>
  <r>
    <x v="580"/>
    <n v="9"/>
    <x v="170"/>
    <x v="287"/>
    <s v="1778Domansky Mauro9"/>
    <m/>
    <m/>
    <m/>
    <x v="4"/>
    <s v="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
    <m/>
    <s v="Reparacion de cremallera"/>
    <s v="Oleohidraulica Rio IV"/>
    <n v="100000"/>
    <m/>
    <m/>
    <n v="1"/>
    <n v="150000"/>
    <n v="150000"/>
    <m/>
    <m/>
    <n v="0"/>
    <n v="275000"/>
    <n v="100000"/>
    <n v="0"/>
    <n v="0"/>
    <n v="0"/>
    <n v="0"/>
  </r>
  <r>
    <x v="581"/>
    <n v="1"/>
    <x v="170"/>
    <x v="319"/>
    <s v="1779Bilinsky Miguel1"/>
    <s v="AE032VP"/>
    <s v="Renault Oroch"/>
    <n v="86998"/>
    <x v="785"/>
    <s v="Service completo. Cambio de aceite y filtros. Control general del vehiculo. Cambio de bujias. Cambiar lampara de patente. Lavado motor. "/>
    <s v="Emanuel"/>
    <s v="Filtro aire Mahle LX773"/>
    <s v="Taller"/>
    <n v="5605.96"/>
    <s v="Service"/>
    <m/>
    <n v="1"/>
    <n v="12500"/>
    <n v="12500"/>
    <n v="1"/>
    <n v="60000"/>
    <n v="60000"/>
    <n v="60000"/>
    <n v="5605.96"/>
    <n v="30405.59"/>
    <n v="109650"/>
    <n v="60000"/>
    <n v="169650"/>
  </r>
  <r>
    <x v="581"/>
    <n v="2"/>
    <x v="170"/>
    <x v="319"/>
    <s v="1779Bilinsky Miguel2"/>
    <m/>
    <m/>
    <m/>
    <x v="4"/>
    <s v="Service completo. Cambio de aceite y filtros. Control general del vehiculo. Cambio de bujias. Cambiar lampara de patente. Lavado motor.  "/>
    <m/>
    <s v="Filtro aceite original Renault"/>
    <s v="Taller"/>
    <n v="5220"/>
    <m/>
    <m/>
    <n v="1"/>
    <n v="8800"/>
    <n v="8800"/>
    <m/>
    <m/>
    <n v="0"/>
    <n v="60000"/>
    <n v="5220"/>
    <n v="0"/>
    <n v="0"/>
    <n v="0"/>
    <n v="0"/>
  </r>
  <r>
    <x v="581"/>
    <n v="3"/>
    <x v="170"/>
    <x v="319"/>
    <s v="1779Bilinsky Miguel3"/>
    <m/>
    <m/>
    <m/>
    <x v="4"/>
    <s v="Service completo. Cambio de aceite y filtros. Control general del vehiculo. Cambio de bujias. Cambiar lampara de patente. Lavado motor.   "/>
    <m/>
    <s v="Filtro combustible Mahle KL583"/>
    <s v="Taller"/>
    <n v="3912.09"/>
    <m/>
    <m/>
    <n v="1"/>
    <n v="8900"/>
    <n v="8900"/>
    <m/>
    <m/>
    <n v="0"/>
    <n v="60000"/>
    <n v="3912.09"/>
    <n v="0"/>
    <n v="0"/>
    <n v="0"/>
    <n v="0"/>
  </r>
  <r>
    <x v="581"/>
    <n v="4"/>
    <x v="170"/>
    <x v="319"/>
    <s v="1779Bilinsky Miguel4"/>
    <m/>
    <m/>
    <m/>
    <x v="4"/>
    <s v="Service completo. Cambio de aceite y filtros. Control general del vehiculo. Cambio de bujias. Cambiar lampara de patente. Lavado motor.    "/>
    <m/>
    <s v="Filtro habitaculo MAH282"/>
    <s v="Taller"/>
    <n v="6240"/>
    <m/>
    <m/>
    <n v="1"/>
    <n v="9600"/>
    <n v="9600"/>
    <m/>
    <m/>
    <n v="0"/>
    <n v="60000"/>
    <n v="6240"/>
    <n v="0"/>
    <n v="0"/>
    <n v="0"/>
    <n v="0"/>
  </r>
  <r>
    <x v="581"/>
    <n v="5"/>
    <x v="170"/>
    <x v="319"/>
    <s v="1779Bilinsky Miguel5"/>
    <m/>
    <m/>
    <m/>
    <x v="4"/>
    <s v="Service completo. Cambio de aceite y filtros. Control general del vehiculo. Cambio de bujias. Cambiar lampara de patente. Lavado motor.     "/>
    <m/>
    <s v="Aceite motor 10w40"/>
    <s v="Taller"/>
    <n v="4437.54"/>
    <m/>
    <m/>
    <n v="4"/>
    <n v="10800"/>
    <n v="43200"/>
    <m/>
    <m/>
    <n v="0"/>
    <n v="60000"/>
    <n v="17750.16"/>
    <n v="0"/>
    <n v="0"/>
    <n v="0"/>
    <n v="0"/>
  </r>
  <r>
    <x v="581"/>
    <n v="6"/>
    <x v="170"/>
    <x v="319"/>
    <s v="1779Bilinsky Miguel6"/>
    <m/>
    <m/>
    <m/>
    <x v="4"/>
    <s v="Service completo. Cambio de aceite y filtros. Control general del vehiculo. Cambio de bujias. Cambiar lampara de patente. Lavado motor.      "/>
    <m/>
    <s v="Bujias AC Delco"/>
    <s v="Taller"/>
    <n v="4750"/>
    <m/>
    <m/>
    <n v="4"/>
    <n v="6500"/>
    <n v="26000"/>
    <m/>
    <m/>
    <n v="0"/>
    <n v="60000"/>
    <n v="19000"/>
    <n v="0"/>
    <n v="0"/>
    <n v="0"/>
    <n v="0"/>
  </r>
  <r>
    <x v="581"/>
    <n v="7"/>
    <x v="170"/>
    <x v="319"/>
    <s v="1779Bilinsky Miguel7"/>
    <m/>
    <m/>
    <m/>
    <x v="4"/>
    <s v="Service completo. Cambio de aceite y filtros. Control general del vehiculo. Cambio de bujias. Cambiar lampara de patente. Lavado motor.       "/>
    <m/>
    <s v="Lampara de patente"/>
    <s v="taller"/>
    <n v="240"/>
    <m/>
    <m/>
    <n v="1"/>
    <n v="650"/>
    <n v="650"/>
    <m/>
    <m/>
    <n v="0"/>
    <n v="60000"/>
    <n v="240"/>
    <n v="0"/>
    <n v="0"/>
    <n v="0"/>
    <n v="0"/>
  </r>
  <r>
    <x v="582"/>
    <n v="1"/>
    <x v="170"/>
    <x v="1"/>
    <s v="1780Transporte Palloni1"/>
    <s v="KVB553"/>
    <s v="Renault Kangoo"/>
    <n v="357902"/>
    <x v="786"/>
    <s v="Cambio de aceite y filtros de aceite y aire."/>
    <s v="Emanuel"/>
    <m/>
    <m/>
    <m/>
    <s v="Service"/>
    <m/>
    <m/>
    <m/>
    <n v="0"/>
    <n v="1"/>
    <n v="9500"/>
    <n v="9500"/>
    <n v="9500"/>
    <n v="0"/>
    <n v="0"/>
    <n v="0"/>
    <n v="9500"/>
    <n v="9500"/>
  </r>
  <r>
    <x v="582"/>
    <n v="2"/>
    <x v="170"/>
    <x v="1"/>
    <s v="1780Transporte Palloni2"/>
    <m/>
    <m/>
    <m/>
    <x v="4"/>
    <s v="Cambio de aceite y filtros de aceite y aire. "/>
    <m/>
    <m/>
    <m/>
    <m/>
    <m/>
    <m/>
    <m/>
    <m/>
    <n v="0"/>
    <m/>
    <m/>
    <n v="0"/>
    <n v="9500"/>
    <n v="0"/>
    <n v="0"/>
    <n v="0"/>
    <n v="0"/>
    <n v="0"/>
  </r>
  <r>
    <x v="583"/>
    <n v="1"/>
    <x v="171"/>
    <x v="320"/>
    <s v="1781Navarro Jose Luis1"/>
    <s v="FPW569"/>
    <s v="Renault Kangoo"/>
    <n v="165829"/>
    <x v="787"/>
    <s v="Control del tren delantero. Cambiar cremallera de direccion. Regulacion de convergencia. Dejar volante derecho, en correcta posicion."/>
    <s v="Cristian"/>
    <s v="Cremallera Kangoo"/>
    <s v="Daniel Audicana particular"/>
    <n v="109000"/>
    <s v="Otros"/>
    <m/>
    <n v="1"/>
    <n v="132000"/>
    <n v="132000"/>
    <n v="1"/>
    <n v="35000"/>
    <n v="35000"/>
    <n v="35000"/>
    <n v="109000"/>
    <n v="109000"/>
    <n v="132000"/>
    <n v="35000"/>
    <n v="167000"/>
  </r>
  <r>
    <x v="583"/>
    <n v="2"/>
    <x v="171"/>
    <x v="320"/>
    <s v="1781Navarro Jose Luis2"/>
    <m/>
    <m/>
    <m/>
    <x v="4"/>
    <s v="Control del tren delantero. Cambiar cremallera de direccion. Regulacion de convergencia. Dejar volante derecho, en correcta posicion. "/>
    <m/>
    <m/>
    <m/>
    <m/>
    <m/>
    <m/>
    <m/>
    <m/>
    <n v="0"/>
    <m/>
    <m/>
    <n v="0"/>
    <n v="35000"/>
    <n v="0"/>
    <n v="0"/>
    <n v="0"/>
    <n v="0"/>
    <n v="0"/>
  </r>
  <r>
    <x v="584"/>
    <n v="1"/>
    <x v="171"/>
    <x v="130"/>
    <s v="1782Roman Agustin1"/>
    <s v="AD430PN"/>
    <s v="VW Saveiro"/>
    <n v="62477"/>
    <x v="788"/>
    <s v="Service completo. Cambio de aceite y filtros. Control general del vehiculo. Cambio de bujias. Desarmar distribucion completa. Cambiar kit, bomba de agua, correa poly-v y liquido refrigerante. Purgado del circuito de refrigeracion. Puesta a punto. Armado total."/>
    <s v="Emanuel"/>
    <s v="Kit distribucion con bomba SKF"/>
    <s v="taller"/>
    <n v="128700"/>
    <s v="Service"/>
    <m/>
    <n v="1"/>
    <n v="198000"/>
    <n v="198000"/>
    <n v="1"/>
    <n v="150000"/>
    <n v="150000"/>
    <n v="150000"/>
    <n v="128700"/>
    <n v="213685.46000000002"/>
    <n v="422700"/>
    <n v="150000"/>
    <n v="572700"/>
  </r>
  <r>
    <x v="584"/>
    <n v="2"/>
    <x v="171"/>
    <x v="130"/>
    <s v="1782Roman Agustin2"/>
    <m/>
    <m/>
    <m/>
    <x v="4"/>
    <s v="Service completo. Cambio de aceite y filtros. Control general del vehiculo. Cambio de bujias. Desarmar distribucion completa. Cambiar kit, bomba de agua, correa poly-v y liquido refrigerante. Purgado del circuito de refrigeracion. Puesta a punto. Armado total. "/>
    <m/>
    <s v="Correa poly-v Continental 6PK1200"/>
    <s v="taller"/>
    <n v="22600"/>
    <s v="Distribución"/>
    <m/>
    <n v="1"/>
    <n v="39900"/>
    <n v="39900"/>
    <m/>
    <m/>
    <n v="0"/>
    <n v="150000"/>
    <n v="22600"/>
    <n v="0"/>
    <n v="0"/>
    <n v="0"/>
    <n v="0"/>
  </r>
  <r>
    <x v="584"/>
    <n v="3"/>
    <x v="171"/>
    <x v="130"/>
    <s v="1782Roman Agustin3"/>
    <m/>
    <m/>
    <m/>
    <x v="4"/>
    <s v="Service completo. Cambio de aceite y filtros. Control general del vehiculo. Cambio de bujias. Desarmar distribucion completa. Cambiar kit, bomba de agua, correa poly-v y liquido refrigerante. Purgado del circuito de refrigeracion. Puesta a punto. Armado total.  "/>
    <m/>
    <s v="Correa poly-v Contienental 3PK796"/>
    <s v="taller"/>
    <n v="13800"/>
    <m/>
    <m/>
    <n v="1"/>
    <n v="24000"/>
    <n v="24000"/>
    <m/>
    <m/>
    <n v="0"/>
    <n v="150000"/>
    <n v="13800"/>
    <n v="0"/>
    <n v="0"/>
    <n v="0"/>
    <n v="0"/>
  </r>
  <r>
    <x v="584"/>
    <n v="4"/>
    <x v="171"/>
    <x v="130"/>
    <s v="1782Roman Agustin4"/>
    <m/>
    <m/>
    <m/>
    <x v="4"/>
    <s v="Service completo. Cambio de aceite y filtros. Control general del vehiculo. Cambio de bujias. Desarmar distribucion completa. Cambiar kit, bomba de agua, correa poly-v y liquido refrigerante. Purgado del circuito de refrigeracion. Puesta a punto. Armado total.   "/>
    <m/>
    <s v="Liquido refrigerante"/>
    <s v="taller"/>
    <n v="7624.14"/>
    <m/>
    <m/>
    <n v="2"/>
    <n v="8700"/>
    <n v="17400"/>
    <m/>
    <m/>
    <n v="0"/>
    <n v="150000"/>
    <n v="15248.28"/>
    <n v="0"/>
    <n v="0"/>
    <n v="0"/>
    <n v="0"/>
  </r>
  <r>
    <x v="584"/>
    <n v="5"/>
    <x v="171"/>
    <x v="130"/>
    <s v="1782Roman Agustin5"/>
    <m/>
    <m/>
    <m/>
    <x v="4"/>
    <s v="Service completo. Cambio de aceite y filtros. Control general del vehiculo. Cambio de bujias. Desarmar distribucion completa. Cambiar kit, bomba de agua, correa poly-v y liquido refrigerante. Purgado del circuito de refrigeracion. Puesta a punto. Armado total.    "/>
    <m/>
    <s v="Agua destilada"/>
    <s v="taller"/>
    <n v="3105"/>
    <m/>
    <m/>
    <n v="1"/>
    <n v="3500"/>
    <n v="3500"/>
    <m/>
    <m/>
    <n v="0"/>
    <n v="150000"/>
    <n v="3105"/>
    <n v="0"/>
    <n v="0"/>
    <n v="0"/>
    <n v="0"/>
  </r>
  <r>
    <x v="584"/>
    <n v="6"/>
    <x v="171"/>
    <x v="130"/>
    <s v="1782Roman Agustin6"/>
    <m/>
    <m/>
    <m/>
    <x v="4"/>
    <s v="Service completo. Cambio de aceite y filtros. Control general del vehiculo. Cambio de bujias. Desarmar distribucion completa. Cambiar kit, bomba de agua, correa poly-v y liquido refrigerante. Purgado del circuito de refrigeracion. Puesta a punto. Armado total.     "/>
    <m/>
    <s v="Aceite motor 10w40"/>
    <s v="taller"/>
    <n v="4437.54"/>
    <m/>
    <m/>
    <n v="4"/>
    <n v="10800"/>
    <n v="43200"/>
    <m/>
    <m/>
    <n v="0"/>
    <n v="150000"/>
    <n v="17750.16"/>
    <n v="0"/>
    <n v="0"/>
    <n v="0"/>
    <n v="0"/>
  </r>
  <r>
    <x v="584"/>
    <n v="7"/>
    <x v="171"/>
    <x v="130"/>
    <s v="1782Roman Agustin7"/>
    <m/>
    <m/>
    <m/>
    <x v="4"/>
    <s v="Service completo. Cambio de aceite y filtros. Control general del vehiculo. Cambio de bujias. Desarmar distribucion completa. Cambiar kit, bomba de agua, correa poly-v y liquido refrigerante. Purgado del circuito de refrigeracion. Puesta a punto. Armado total.      "/>
    <m/>
    <s v="Filtro habitaculo HK508"/>
    <s v="taller"/>
    <n v="5785"/>
    <m/>
    <m/>
    <n v="1"/>
    <n v="8900"/>
    <n v="8900"/>
    <m/>
    <m/>
    <n v="0"/>
    <n v="150000"/>
    <n v="5785"/>
    <n v="0"/>
    <n v="0"/>
    <n v="0"/>
    <n v="0"/>
  </r>
  <r>
    <x v="584"/>
    <n v="8"/>
    <x v="171"/>
    <x v="130"/>
    <s v="1782Roman Agustin8"/>
    <m/>
    <m/>
    <m/>
    <x v="4"/>
    <s v="Service completo. Cambio de aceite y filtros. Control general del vehiculo. Cambio de bujias. Desarmar distribucion completa. Cambiar kit, bomba de agua, correa poly-v y liquido refrigerante. Purgado del circuito de refrigeracion. Puesta a punto. Armado total.       "/>
    <m/>
    <s v="Filtro aire Bosch"/>
    <s v="taller"/>
    <n v="8125"/>
    <m/>
    <m/>
    <n v="1"/>
    <n v="12500"/>
    <n v="12500"/>
    <m/>
    <m/>
    <n v="0"/>
    <n v="150000"/>
    <n v="8125"/>
    <n v="0"/>
    <n v="0"/>
    <n v="0"/>
    <n v="0"/>
  </r>
  <r>
    <x v="584"/>
    <n v="9"/>
    <x v="171"/>
    <x v="130"/>
    <s v="1782Roman Agustin9"/>
    <m/>
    <m/>
    <m/>
    <x v="4"/>
    <s v="Service completo. Cambio de aceite y filtros. Control general del vehiculo. Cambio de bujias. Desarmar distribucion completa. Cambiar kit, bomba de agua, correa poly-v y liquido refrigerante. Purgado del circuito de refrigeracion. Puesta a punto. Armado total.        "/>
    <m/>
    <s v="Filtro aceite Mahle OC250"/>
    <s v="taller"/>
    <n v="4156.6899999999996"/>
    <m/>
    <m/>
    <n v="1"/>
    <n v="9200"/>
    <n v="9200"/>
    <m/>
    <m/>
    <n v="0"/>
    <n v="150000"/>
    <n v="4156.6899999999996"/>
    <n v="0"/>
    <n v="0"/>
    <n v="0"/>
    <n v="0"/>
  </r>
  <r>
    <x v="584"/>
    <n v="10"/>
    <x v="171"/>
    <x v="130"/>
    <s v="1782Roman Agustin10"/>
    <m/>
    <m/>
    <m/>
    <x v="4"/>
    <s v="Service completo. Cambio de aceite y filtros. Control general del vehiculo. Cambio de bujias. Desarmar distribucion completa. Cambiar kit, bomba de agua, correa poly-v y liquido refrigerante. Purgado del circuito de refrigeracion. Puesta a punto. Armado total.         "/>
    <m/>
    <s v="Filtro combustible Mahle KL583"/>
    <s v="taller"/>
    <n v="3912.09"/>
    <m/>
    <m/>
    <n v="1"/>
    <n v="8900"/>
    <n v="8900"/>
    <m/>
    <m/>
    <n v="0"/>
    <n v="150000"/>
    <n v="3912.09"/>
    <n v="0"/>
    <n v="0"/>
    <n v="0"/>
    <n v="0"/>
  </r>
  <r>
    <x v="584"/>
    <n v="11"/>
    <x v="171"/>
    <x v="130"/>
    <s v="1782Roman Agustin11"/>
    <m/>
    <m/>
    <m/>
    <x v="4"/>
    <s v="Service completo. Cambio de aceite y filtros. Control general del vehiculo. Cambio de bujias. Desarmar distribucion completa. Cambiar kit, bomba de agua, correa poly-v y liquido refrigerante. Purgado del circuito de refrigeracion. Puesta a punto. Armado total.          "/>
    <m/>
    <s v="Bujias Bosch"/>
    <s v="aldo repuestos"/>
    <n v="11440"/>
    <m/>
    <m/>
    <n v="4"/>
    <n v="14300"/>
    <n v="57200"/>
    <m/>
    <m/>
    <n v="0"/>
    <n v="150000"/>
    <n v="45760"/>
    <n v="0"/>
    <n v="0"/>
    <n v="0"/>
    <n v="0"/>
  </r>
  <r>
    <x v="585"/>
    <n v="1"/>
    <x v="171"/>
    <x v="52"/>
    <s v="1783Municipalidad Laboulaye1"/>
    <s v="LJA290"/>
    <s v="Fiat Uno Maestranza"/>
    <m/>
    <x v="789"/>
    <s v="Cambiar filtro de aceite. Cambiar oring en tapa trasera de arbol de levas. Cambiar junta de escapes en multiple. "/>
    <s v="Cristian"/>
    <s v="Filtro aceite Mahle OC259"/>
    <s v="taller"/>
    <n v="4090.04"/>
    <s v="Otros"/>
    <m/>
    <n v="1"/>
    <n v="8500"/>
    <n v="8500"/>
    <n v="1"/>
    <n v="122000"/>
    <n v="122000"/>
    <n v="122000"/>
    <n v="4090.04"/>
    <n v="4090.04"/>
    <n v="8500"/>
    <n v="122000"/>
    <n v="130500"/>
  </r>
  <r>
    <x v="585"/>
    <n v="2"/>
    <x v="171"/>
    <x v="52"/>
    <s v="1783Municipalidad Laboulaye2"/>
    <m/>
    <m/>
    <m/>
    <x v="4"/>
    <s v="Cambiar filtro de aceite. Cambiar oring en tapa trasera de arbol de levas. Cambiar junta de escapes en multiple.  "/>
    <m/>
    <m/>
    <m/>
    <m/>
    <m/>
    <m/>
    <m/>
    <m/>
    <n v="0"/>
    <m/>
    <m/>
    <n v="0"/>
    <n v="122000"/>
    <n v="0"/>
    <n v="0"/>
    <n v="0"/>
    <n v="0"/>
    <n v="0"/>
  </r>
  <r>
    <x v="586"/>
    <n v="1"/>
    <x v="172"/>
    <x v="321"/>
    <s v="1784Benavidez Matias1"/>
    <s v="AC393WZ"/>
    <s v="Ford Fiesta"/>
    <n v="54811"/>
    <x v="790"/>
    <s v="Service completo. Cambio de aceite y filtros. Control general del vehiculo. Cambiar bujes de barra estabilizadora."/>
    <s v="Emanuel"/>
    <m/>
    <m/>
    <m/>
    <s v="Service"/>
    <m/>
    <m/>
    <m/>
    <n v="0"/>
    <n v="1"/>
    <n v="45000"/>
    <n v="45000"/>
    <n v="45000"/>
    <n v="0"/>
    <n v="0"/>
    <n v="0"/>
    <n v="45000"/>
    <n v="45000"/>
  </r>
  <r>
    <x v="586"/>
    <n v="2"/>
    <x v="172"/>
    <x v="321"/>
    <s v="1784Benavidez Matias2"/>
    <m/>
    <m/>
    <m/>
    <x v="4"/>
    <s v="Service completo. Cambio de aceite y filtros. Control general del vehiculo. Cambiar bujes de barra estabilizadora. "/>
    <m/>
    <m/>
    <m/>
    <m/>
    <m/>
    <m/>
    <m/>
    <m/>
    <n v="0"/>
    <m/>
    <m/>
    <n v="0"/>
    <n v="45000"/>
    <n v="0"/>
    <n v="0"/>
    <n v="0"/>
    <n v="0"/>
    <n v="0"/>
  </r>
  <r>
    <x v="587"/>
    <n v="1"/>
    <x v="172"/>
    <x v="202"/>
    <s v="1785Sabaini Ignacio 1"/>
    <s v="AA971WQ"/>
    <s v="Citroen Berlingo HDI"/>
    <n v="208799"/>
    <x v="791"/>
    <s v="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s v="Pablo"/>
    <s v="Filtro aire Mahle LX2995"/>
    <s v="taller"/>
    <n v="15693.02"/>
    <s v="Motor"/>
    <m/>
    <n v="1"/>
    <n v="33000"/>
    <n v="33000"/>
    <n v="1"/>
    <n v="1000000"/>
    <n v="1000000"/>
    <n v="1000000"/>
    <n v="15693.02"/>
    <n v="672787.68"/>
    <n v="982800"/>
    <n v="1000000"/>
    <n v="1982800"/>
  </r>
  <r>
    <x v="587"/>
    <n v="2"/>
    <x v="172"/>
    <x v="202"/>
    <s v="1785Sabaini Ignacio 2"/>
    <m/>
    <m/>
    <m/>
    <x v="4"/>
    <s v="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
    <m/>
    <s v="Filtro aceite Mahle OX171/2D"/>
    <s v="taller"/>
    <n v="6111.26"/>
    <m/>
    <m/>
    <n v="1"/>
    <n v="12800"/>
    <n v="12800"/>
    <m/>
    <m/>
    <n v="0"/>
    <n v="1000000"/>
    <n v="6111.26"/>
    <n v="0"/>
    <n v="0"/>
    <n v="0"/>
    <n v="0"/>
  </r>
  <r>
    <x v="587"/>
    <n v="3"/>
    <x v="172"/>
    <x v="202"/>
    <s v="1785Sabaini Ignacio 3"/>
    <m/>
    <m/>
    <m/>
    <x v="4"/>
    <s v="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
    <m/>
    <s v="Aceite motor 5w40"/>
    <s v="taller"/>
    <n v="7614.26"/>
    <m/>
    <m/>
    <n v="4"/>
    <n v="15800"/>
    <n v="63200"/>
    <m/>
    <m/>
    <n v="0"/>
    <n v="1000000"/>
    <n v="30457.040000000001"/>
    <n v="0"/>
    <n v="0"/>
    <n v="0"/>
    <n v="0"/>
  </r>
  <r>
    <x v="587"/>
    <n v="4"/>
    <x v="172"/>
    <x v="202"/>
    <s v="1785Sabaini Ignacio 4"/>
    <m/>
    <m/>
    <m/>
    <x v="4"/>
    <s v="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
    <m/>
    <s v="Kit distribucion con bomba Original"/>
    <s v="taller"/>
    <n v="198000"/>
    <m/>
    <m/>
    <n v="1"/>
    <n v="309500"/>
    <n v="309500"/>
    <m/>
    <m/>
    <n v="0"/>
    <n v="1000000"/>
    <n v="198000"/>
    <n v="0"/>
    <n v="0"/>
    <n v="0"/>
    <n v="0"/>
  </r>
  <r>
    <x v="587"/>
    <n v="5"/>
    <x v="172"/>
    <x v="202"/>
    <s v="1785Sabaini Ignacio 5"/>
    <m/>
    <m/>
    <m/>
    <x v="4"/>
    <s v="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
    <m/>
    <s v="Correa poly-v Dayco 6PK1700"/>
    <s v="barotto"/>
    <n v="23000"/>
    <m/>
    <m/>
    <n v="1"/>
    <n v="28800"/>
    <n v="28800"/>
    <m/>
    <m/>
    <n v="0"/>
    <n v="1000000"/>
    <n v="23000"/>
    <n v="0"/>
    <n v="0"/>
    <n v="0"/>
    <n v="0"/>
  </r>
  <r>
    <x v="587"/>
    <n v="6"/>
    <x v="172"/>
    <x v="202"/>
    <s v="1785Sabaini Ignacio 6"/>
    <m/>
    <m/>
    <m/>
    <x v="4"/>
    <s v="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
    <m/>
    <s v="Polea fija poly-v SKF"/>
    <s v="barotto"/>
    <n v="15800"/>
    <m/>
    <m/>
    <n v="1"/>
    <n v="19800"/>
    <n v="19800"/>
    <m/>
    <m/>
    <n v="0"/>
    <n v="1000000"/>
    <n v="15800"/>
    <n v="0"/>
    <n v="0"/>
    <n v="0"/>
    <n v="0"/>
  </r>
  <r>
    <x v="587"/>
    <n v="7"/>
    <x v="172"/>
    <x v="202"/>
    <s v="1785Sabaini Ignacio 7"/>
    <m/>
    <m/>
    <m/>
    <x v="4"/>
    <s v="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
    <m/>
    <s v="Taco de motor"/>
    <s v="barotto"/>
    <n v="27840"/>
    <m/>
    <m/>
    <n v="1"/>
    <n v="34800"/>
    <n v="34800"/>
    <m/>
    <m/>
    <n v="0"/>
    <n v="1000000"/>
    <n v="27840"/>
    <n v="0"/>
    <n v="0"/>
    <n v="0"/>
    <n v="0"/>
  </r>
  <r>
    <x v="587"/>
    <n v="8"/>
    <x v="172"/>
    <x v="202"/>
    <s v="1785Sabaini Ignacio 8"/>
    <m/>
    <m/>
    <m/>
    <x v="4"/>
    <s v="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
    <m/>
    <s v="Juego de aros de rectificacion"/>
    <s v="barotto"/>
    <n v="240000"/>
    <m/>
    <m/>
    <n v="1"/>
    <n v="300000"/>
    <n v="300000"/>
    <m/>
    <m/>
    <n v="0"/>
    <n v="1000000"/>
    <n v="240000"/>
    <n v="0"/>
    <n v="0"/>
    <n v="0"/>
    <n v="0"/>
  </r>
  <r>
    <x v="587"/>
    <n v="9"/>
    <x v="172"/>
    <x v="202"/>
    <s v="1785Sabaini Ignacio 9"/>
    <m/>
    <m/>
    <m/>
    <x v="4"/>
    <s v="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
    <m/>
    <s v="Juego de retenes de valvulas VR"/>
    <s v="barotto"/>
    <n v="36800"/>
    <m/>
    <m/>
    <n v="1"/>
    <n v="46000"/>
    <n v="46000"/>
    <m/>
    <m/>
    <n v="0"/>
    <n v="1000000"/>
    <n v="36800"/>
    <n v="0"/>
    <n v="0"/>
    <n v="0"/>
    <n v="0"/>
  </r>
  <r>
    <x v="587"/>
    <n v="10"/>
    <x v="172"/>
    <x v="202"/>
    <s v="1785Sabaini Ignacio 10"/>
    <m/>
    <m/>
    <m/>
    <x v="4"/>
    <s v="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
    <m/>
    <s v="Junta de tapa de cilindros"/>
    <s v="barotto"/>
    <n v="91200"/>
    <m/>
    <m/>
    <n v="1"/>
    <n v="114000"/>
    <n v="114000"/>
    <m/>
    <m/>
    <n v="0"/>
    <n v="1000000"/>
    <n v="91200"/>
    <n v="0"/>
    <n v="0"/>
    <n v="0"/>
    <n v="0"/>
  </r>
  <r>
    <x v="587"/>
    <n v="11"/>
    <x v="172"/>
    <x v="202"/>
    <s v="1785Sabaini Ignacio 11"/>
    <m/>
    <m/>
    <m/>
    <x v="4"/>
    <s v="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
    <m/>
    <s v="Liquido refrigerante"/>
    <s v="taller"/>
    <n v="7624.14"/>
    <m/>
    <m/>
    <n v="2"/>
    <n v="8700"/>
    <n v="17400"/>
    <m/>
    <m/>
    <n v="0"/>
    <n v="1000000"/>
    <n v="15248.28"/>
    <n v="0"/>
    <n v="0"/>
    <n v="0"/>
    <n v="0"/>
  </r>
  <r>
    <x v="587"/>
    <n v="12"/>
    <x v="172"/>
    <x v="202"/>
    <s v="1785Sabaini Ignacio 12"/>
    <m/>
    <m/>
    <m/>
    <x v="4"/>
    <s v="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
    <m/>
    <s v="Agua destilada"/>
    <s v="taller"/>
    <n v="3105"/>
    <m/>
    <m/>
    <n v="1"/>
    <n v="3500"/>
    <n v="3500"/>
    <m/>
    <m/>
    <n v="0"/>
    <n v="1000000"/>
    <n v="3105"/>
    <n v="0"/>
    <n v="0"/>
    <n v="0"/>
    <n v="0"/>
  </r>
  <r>
    <x v="588"/>
    <n v="1"/>
    <x v="173"/>
    <x v="322"/>
    <s v="1786Barovero Cristian1"/>
    <s v="EEA265"/>
    <s v="Gol Country"/>
    <n v="245002"/>
    <x v="792"/>
    <s v="Medir presion de nafta. Sacar aforador de tanque de nafta. Eemplazar bomba de nafta. Armado total. Control de inyectores. Sacar rampa de inyectores. Cambiar inyector n° 1. Armado total. Corregir punto de distribucion. Se hallo engranaje de arbol de levas con dos dientes atrasados. Puesta a punto del encendido. Cambiar bujias de encendido. Colocar cables de bujias usados en correcta posicion."/>
    <s v="Cristian"/>
    <s v="Inyector Fispa "/>
    <s v="barotto"/>
    <n v="47600"/>
    <s v="Otros"/>
    <m/>
    <n v="1"/>
    <n v="59500"/>
    <n v="59500"/>
    <n v="1"/>
    <n v="110000"/>
    <n v="110000"/>
    <n v="110000"/>
    <n v="47600"/>
    <n v="78680"/>
    <n v="163900"/>
    <n v="110000"/>
    <n v="273900"/>
  </r>
  <r>
    <x v="588"/>
    <n v="2"/>
    <x v="173"/>
    <x v="322"/>
    <s v="1786Barovero Cristian2"/>
    <m/>
    <m/>
    <m/>
    <x v="4"/>
    <s v="Medir presion de nafta. Sacar aforador de tanque de nafta. Eemplazar bomba de nafta. Armado total. Control de inyectores. Sacar rampa de inyectores. Cambiar inyector n° 1. Armado total. Corregir punto de distribucion. Se hallo engranaje de arbol de levas con dos dientes atrasados. Puesta a punto del encendido. Cambiar bujias de encendido. Colocar cables de bujias usados en correcta posicion. "/>
    <m/>
    <s v="Tapa de distribucion "/>
    <s v="barotto"/>
    <n v="2880"/>
    <m/>
    <m/>
    <n v="1"/>
    <n v="3600"/>
    <n v="3600"/>
    <m/>
    <m/>
    <n v="0"/>
    <n v="110000"/>
    <n v="2880"/>
    <n v="0"/>
    <n v="0"/>
    <n v="0"/>
    <n v="0"/>
  </r>
  <r>
    <x v="588"/>
    <n v="3"/>
    <x v="173"/>
    <x v="322"/>
    <s v="1786Barovero Cristian3"/>
    <m/>
    <m/>
    <m/>
    <x v="4"/>
    <s v="Medir presion de nafta. Sacar aforador de tanque de nafta. Eemplazar bomba de nafta. Armado total. Control de inyectores. Sacar rampa de inyectores. Cambiar inyector n° 1. Armado total. Corregir punto de distribucion. Se hallo engranaje de arbol de levas con dos dientes atrasados. Puesta a punto del encendido. Cambiar bujias de encendido. Colocar cables de bujias usados en correcta posicion.  "/>
    <m/>
    <s v="Bujias AC Delco"/>
    <s v="Taller"/>
    <n v="4200"/>
    <m/>
    <m/>
    <n v="4"/>
    <n v="6500"/>
    <n v="26000"/>
    <m/>
    <m/>
    <n v="0"/>
    <n v="110000"/>
    <n v="16800"/>
    <n v="0"/>
    <n v="0"/>
    <n v="0"/>
    <n v="0"/>
  </r>
  <r>
    <x v="588"/>
    <n v="4"/>
    <x v="173"/>
    <x v="322"/>
    <s v="1786Barovero Cristian4"/>
    <m/>
    <m/>
    <m/>
    <x v="4"/>
    <s v="Medir presion de nafta. Sacar aforador de tanque de nafta. Eemplazar bomba de nafta. Armado total. Control de inyectores. Sacar rampa de inyectores. Cambiar inyector n° 1. Armado total. Corregir punto de distribucion. Se hallo engranaje de arbol de levas con dos dientes atrasados. Puesta a punto del encendido. Cambiar bujias de encendido. Colocar cables de bujias usados en correcta posicion.   "/>
    <m/>
    <s v="Bomba de nafta Fispa"/>
    <s v="barotto"/>
    <n v="24000"/>
    <m/>
    <m/>
    <n v="1"/>
    <n v="42800"/>
    <n v="42800"/>
    <m/>
    <m/>
    <n v="0"/>
    <n v="110000"/>
    <n v="24000"/>
    <n v="0"/>
    <n v="0"/>
    <n v="0"/>
    <n v="0"/>
  </r>
  <r>
    <x v="588"/>
    <n v="5"/>
    <x v="173"/>
    <x v="322"/>
    <s v="1786Barovero Cristian5"/>
    <m/>
    <m/>
    <m/>
    <x v="4"/>
    <s v="Medir presion de nafta. Sacar aforador de tanque de nafta. Eemplazar bomba de nafta. Armado total. Control de inyectores. Sacar rampa de inyectores. Cambiar inyector n° 1. Armado total. Corregir punto de distribucion. Se hallo engranaje de arbol de levas con dos dientes atrasados. Puesta a punto del encendido. Cambiar bujias de encendido. Colocar cables de bujias usados en correcta posicion.    "/>
    <m/>
    <s v="Cables de bujias usados en buen estado"/>
    <s v="taller"/>
    <m/>
    <m/>
    <m/>
    <n v="1"/>
    <n v="32000"/>
    <n v="32000"/>
    <m/>
    <m/>
    <n v="0"/>
    <n v="110000"/>
    <n v="0"/>
    <n v="0"/>
    <n v="0"/>
    <n v="0"/>
    <n v="0"/>
  </r>
  <r>
    <x v="589"/>
    <n v="1"/>
    <x v="174"/>
    <x v="115"/>
    <s v="1787Airasca Gustavo1"/>
    <s v="MLI065"/>
    <s v="Fiat Strada"/>
    <n v="134395"/>
    <x v="793"/>
    <s v="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s v="Emanuel"/>
    <s v="Filtro aceite Mahle OC259"/>
    <s v="taller"/>
    <n v="4090.04"/>
    <s v="Service"/>
    <m/>
    <n v="1"/>
    <n v="8500"/>
    <n v="8500"/>
    <n v="1"/>
    <n v="180000"/>
    <n v="180000"/>
    <n v="180000"/>
    <n v="4090.04"/>
    <n v="99296.5"/>
    <n v="234000"/>
    <n v="180000"/>
    <n v="414000"/>
  </r>
  <r>
    <x v="589"/>
    <n v="2"/>
    <x v="174"/>
    <x v="115"/>
    <s v="1787Airasca Gustavo2"/>
    <m/>
    <m/>
    <m/>
    <x v="4"/>
    <s v="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
    <m/>
    <s v="Filtro aire Mahle LX908"/>
    <s v="taller"/>
    <n v="3776.6"/>
    <m/>
    <m/>
    <n v="1"/>
    <n v="8800"/>
    <n v="8800"/>
    <m/>
    <m/>
    <n v="0"/>
    <n v="180000"/>
    <n v="3776.6"/>
    <n v="0"/>
    <n v="0"/>
    <n v="0"/>
    <n v="0"/>
  </r>
  <r>
    <x v="589"/>
    <n v="3"/>
    <x v="174"/>
    <x v="115"/>
    <s v="1787Airasca Gustavo3"/>
    <m/>
    <m/>
    <m/>
    <x v="4"/>
    <s v="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
    <m/>
    <s v="Filtro combustible Mahle KL238D"/>
    <s v="taller"/>
    <n v="5197.32"/>
    <m/>
    <m/>
    <n v="1"/>
    <n v="14000"/>
    <n v="14000"/>
    <m/>
    <m/>
    <n v="0"/>
    <n v="180000"/>
    <n v="5197.32"/>
    <n v="0"/>
    <n v="0"/>
    <n v="0"/>
    <n v="0"/>
  </r>
  <r>
    <x v="589"/>
    <n v="4"/>
    <x v="174"/>
    <x v="115"/>
    <s v="1787Airasca Gustavo4"/>
    <m/>
    <m/>
    <m/>
    <x v="4"/>
    <s v="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
    <m/>
    <s v="Filtro habitaculo HK205"/>
    <s v="taller"/>
    <n v="6175"/>
    <m/>
    <m/>
    <n v="1"/>
    <n v="9500"/>
    <n v="9500"/>
    <m/>
    <m/>
    <n v="0"/>
    <n v="180000"/>
    <n v="6175"/>
    <n v="0"/>
    <n v="0"/>
    <n v="0"/>
    <n v="0"/>
  </r>
  <r>
    <x v="589"/>
    <n v="5"/>
    <x v="174"/>
    <x v="115"/>
    <s v="1787Airasca Gustavo5"/>
    <m/>
    <m/>
    <m/>
    <x v="4"/>
    <s v="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
    <m/>
    <s v="Aceite motor 10w40"/>
    <s v="taller"/>
    <n v="4437.54"/>
    <m/>
    <m/>
    <n v="4"/>
    <n v="10800"/>
    <n v="43200"/>
    <m/>
    <m/>
    <n v="0"/>
    <n v="180000"/>
    <n v="17750.16"/>
    <n v="0"/>
    <n v="0"/>
    <n v="0"/>
    <n v="0"/>
  </r>
  <r>
    <x v="589"/>
    <n v="6"/>
    <x v="174"/>
    <x v="115"/>
    <s v="1787Airasca Gustavo6"/>
    <m/>
    <m/>
    <m/>
    <x v="4"/>
    <s v="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
    <m/>
    <s v="Fuelle salida de caja"/>
    <s v="taller"/>
    <n v="5000"/>
    <m/>
    <m/>
    <n v="1"/>
    <n v="7800"/>
    <n v="7800"/>
    <m/>
    <m/>
    <n v="0"/>
    <n v="180000"/>
    <n v="5000"/>
    <n v="0"/>
    <n v="0"/>
    <n v="0"/>
    <n v="0"/>
  </r>
  <r>
    <x v="589"/>
    <n v="7"/>
    <x v="174"/>
    <x v="115"/>
    <s v="1787Airasca Gustavo7"/>
    <m/>
    <m/>
    <m/>
    <x v="4"/>
    <s v="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
    <m/>
    <s v="Poleas"/>
    <s v="Rep serrano"/>
    <n v="13860"/>
    <m/>
    <m/>
    <n v="2"/>
    <n v="17000"/>
    <n v="34000"/>
    <m/>
    <m/>
    <n v="0"/>
    <n v="180000"/>
    <n v="27720"/>
    <n v="0"/>
    <n v="0"/>
    <n v="0"/>
    <n v="0"/>
  </r>
  <r>
    <x v="589"/>
    <n v="8"/>
    <x v="174"/>
    <x v="115"/>
    <s v="1787Airasca Gustavo8"/>
    <m/>
    <m/>
    <m/>
    <x v="4"/>
    <s v="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
    <m/>
    <s v="Lampara de stop"/>
    <s v="taller"/>
    <n v="350"/>
    <m/>
    <m/>
    <n v="1"/>
    <n v="700"/>
    <n v="700"/>
    <m/>
    <m/>
    <n v="0"/>
    <n v="180000"/>
    <n v="350"/>
    <n v="0"/>
    <n v="0"/>
    <n v="0"/>
    <n v="0"/>
  </r>
  <r>
    <x v="589"/>
    <n v="9"/>
    <x v="174"/>
    <x v="115"/>
    <s v="1787Airasca Gustavo9"/>
    <m/>
    <m/>
    <m/>
    <x v="4"/>
    <s v="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
    <m/>
    <s v="Buje parrilla parte trasera"/>
    <s v="barotto"/>
    <n v="30400"/>
    <m/>
    <m/>
    <n v="2"/>
    <n v="38000"/>
    <n v="76000"/>
    <m/>
    <m/>
    <n v="0"/>
    <n v="180000"/>
    <n v="60800"/>
    <n v="0"/>
    <n v="0"/>
    <n v="0"/>
    <n v="0"/>
  </r>
  <r>
    <x v="589"/>
    <n v="10"/>
    <x v="174"/>
    <x v="115"/>
    <s v="1787Airasca Gustavo10"/>
    <m/>
    <m/>
    <m/>
    <x v="4"/>
    <s v="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
    <m/>
    <s v="Buje parrilla"/>
    <s v="Rep serrano"/>
    <n v="26010"/>
    <m/>
    <m/>
    <n v="1"/>
    <n v="31500"/>
    <n v="31500"/>
    <m/>
    <m/>
    <n v="0"/>
    <n v="180000"/>
    <n v="26010"/>
    <n v="0"/>
    <n v="0"/>
    <n v="0"/>
    <n v="0"/>
  </r>
  <r>
    <x v="590"/>
    <n v="1"/>
    <x v="175"/>
    <x v="323"/>
    <s v="1788Mandrile Sebastian1"/>
    <s v="AF491LJ"/>
    <s v="Ford Ranger 3.2"/>
    <n v="65670"/>
    <x v="794"/>
    <s v="Service completo. Cambio de aceite y filtros. Control general del vehiculo. Cambiar flexible de presion de aceite turbo. "/>
    <s v="Cristian"/>
    <s v="Kit filtros"/>
    <s v="Taller"/>
    <n v="48000"/>
    <s v="Service"/>
    <m/>
    <n v="1"/>
    <n v="82000"/>
    <n v="82000"/>
    <n v="1"/>
    <n v="100000"/>
    <n v="100000"/>
    <n v="100000"/>
    <n v="48000"/>
    <n v="118725"/>
    <n v="297250"/>
    <n v="100000"/>
    <n v="397250"/>
  </r>
  <r>
    <x v="590"/>
    <n v="2"/>
    <x v="175"/>
    <x v="323"/>
    <s v="1788Mandrile Sebastian2"/>
    <m/>
    <m/>
    <m/>
    <x v="4"/>
    <s v="Service completo. Cambio de aceite y filtros. Control general del vehiculo. Cambiar flexible de presion de aceite turbo.  "/>
    <m/>
    <s v="Aceite motor 5w30 sintetico Omnicraft"/>
    <s v="Taller"/>
    <n v="10725"/>
    <m/>
    <m/>
    <n v="8.5"/>
    <n v="16500"/>
    <n v="140250"/>
    <m/>
    <m/>
    <n v="0"/>
    <n v="100000"/>
    <n v="91162.5"/>
    <n v="0"/>
    <n v="0"/>
    <n v="0"/>
    <n v="0"/>
  </r>
  <r>
    <x v="590"/>
    <n v="3"/>
    <x v="175"/>
    <x v="323"/>
    <s v="1788Mandrile Sebastian3"/>
    <m/>
    <m/>
    <m/>
    <x v="4"/>
    <s v="Service completo. Cambio de aceite y filtros. Control general del vehiculo. Cambiar flexible de presion de aceite turbo.   "/>
    <m/>
    <s v="Flexible presion de aceite original"/>
    <s v="barotto"/>
    <n v="60000"/>
    <m/>
    <m/>
    <n v="1"/>
    <n v="75000"/>
    <n v="75000"/>
    <m/>
    <m/>
    <n v="0"/>
    <n v="100000"/>
    <n v="60000"/>
    <n v="0"/>
    <n v="0"/>
    <n v="0"/>
    <n v="0"/>
  </r>
  <r>
    <x v="591"/>
    <n v="1"/>
    <x v="175"/>
    <x v="1"/>
    <s v="1789Transporte Palloni1"/>
    <s v="NHL703"/>
    <s v="Renault Kangoo"/>
    <n v="623309"/>
    <x v="795"/>
    <s v="Cambio de aceite y filtros de aceite y aire. "/>
    <s v="Emanuel"/>
    <m/>
    <m/>
    <m/>
    <s v="Service"/>
    <m/>
    <m/>
    <m/>
    <n v="0"/>
    <n v="1"/>
    <n v="9500"/>
    <n v="9500"/>
    <n v="9500"/>
    <n v="0"/>
    <n v="0"/>
    <n v="0"/>
    <n v="9500"/>
    <n v="9500"/>
  </r>
  <r>
    <x v="591"/>
    <n v="2"/>
    <x v="175"/>
    <x v="1"/>
    <s v="1789Transporte Palloni2"/>
    <m/>
    <m/>
    <m/>
    <x v="4"/>
    <s v="Cambio de aceite y filtros de aceite y aire.  "/>
    <m/>
    <m/>
    <m/>
    <m/>
    <m/>
    <m/>
    <m/>
    <m/>
    <n v="0"/>
    <m/>
    <m/>
    <n v="0"/>
    <n v="9500"/>
    <n v="0"/>
    <n v="0"/>
    <n v="0"/>
    <n v="0"/>
    <n v="0"/>
  </r>
  <r>
    <x v="592"/>
    <n v="1"/>
    <x v="175"/>
    <x v="324"/>
    <s v="1790Molinari Santiago1"/>
    <s v="NWV379"/>
    <s v="Chevrolet Onix"/>
    <n v="119467"/>
    <x v="796"/>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s v="Pablo"/>
    <s v="Tapa de cilindros con valvulas"/>
    <s v="cliente"/>
    <m/>
    <s v="Motor"/>
    <m/>
    <m/>
    <m/>
    <n v="0"/>
    <n v="1"/>
    <n v="420000"/>
    <n v="420000"/>
    <n v="420000"/>
    <n v="0"/>
    <n v="427953.95000000007"/>
    <n v="664500"/>
    <n v="420000"/>
    <n v="1084500"/>
  </r>
  <r>
    <x v="592"/>
    <n v="2"/>
    <x v="175"/>
    <x v="324"/>
    <s v="1790Molinari Santiago2"/>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Juego de aros de rectificacion Mahle"/>
    <s v="barotto"/>
    <n v="77600"/>
    <m/>
    <m/>
    <n v="1"/>
    <n v="97000"/>
    <n v="97000"/>
    <m/>
    <m/>
    <n v="0"/>
    <n v="420000"/>
    <n v="77600"/>
    <n v="0"/>
    <n v="0"/>
    <n v="0"/>
    <n v="0"/>
  </r>
  <r>
    <x v="592"/>
    <n v="3"/>
    <x v="175"/>
    <x v="324"/>
    <s v="1790Molinari Santiago3"/>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Juego de bulones de tapa Reno"/>
    <s v="barotto"/>
    <n v="28000"/>
    <m/>
    <m/>
    <n v="1"/>
    <n v="35000"/>
    <n v="35000"/>
    <m/>
    <m/>
    <n v="0"/>
    <n v="420000"/>
    <n v="28000"/>
    <n v="0"/>
    <n v="0"/>
    <n v="0"/>
    <n v="0"/>
  </r>
  <r>
    <x v="592"/>
    <n v="4"/>
    <x v="175"/>
    <x v="324"/>
    <s v="1790Molinari Santiago4"/>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Junta de tapa Meyro"/>
    <s v="barotto"/>
    <n v="33600"/>
    <m/>
    <m/>
    <n v="1"/>
    <n v="42000"/>
    <n v="42000"/>
    <m/>
    <m/>
    <n v="0"/>
    <n v="420000"/>
    <n v="33600"/>
    <n v="0"/>
    <n v="0"/>
    <n v="0"/>
    <n v="0"/>
  </r>
  <r>
    <x v="592"/>
    <n v="5"/>
    <x v="175"/>
    <x v="324"/>
    <s v="1790Molinari Santiago5"/>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Juego de oring de admision"/>
    <s v="barotto"/>
    <n v="6320"/>
    <m/>
    <m/>
    <n v="1"/>
    <n v="7900"/>
    <n v="7900"/>
    <m/>
    <m/>
    <n v="0"/>
    <n v="420000"/>
    <n v="6320"/>
    <n v="0"/>
    <n v="0"/>
    <n v="0"/>
    <n v="0"/>
  </r>
  <r>
    <x v="592"/>
    <n v="6"/>
    <x v="175"/>
    <x v="324"/>
    <s v="1790Molinari Santiago6"/>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Reten de arbol de levas GM"/>
    <s v="barotto"/>
    <n v="6000"/>
    <m/>
    <m/>
    <n v="1"/>
    <n v="7500"/>
    <n v="7500"/>
    <m/>
    <m/>
    <n v="0"/>
    <n v="420000"/>
    <n v="6000"/>
    <n v="0"/>
    <n v="0"/>
    <n v="0"/>
    <n v="0"/>
  </r>
  <r>
    <x v="592"/>
    <n v="7"/>
    <x v="175"/>
    <x v="324"/>
    <s v="1790Molinari Santiago7"/>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Kit distribucion con bomba GM"/>
    <s v="barotto"/>
    <n v="115200"/>
    <m/>
    <m/>
    <n v="1"/>
    <n v="144000"/>
    <n v="144000"/>
    <m/>
    <m/>
    <n v="0"/>
    <n v="420000"/>
    <n v="115200"/>
    <n v="0"/>
    <n v="0"/>
    <n v="0"/>
    <n v="0"/>
  </r>
  <r>
    <x v="592"/>
    <n v="8"/>
    <x v="175"/>
    <x v="324"/>
    <s v="1790Molinari Santiago8"/>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Termostato GM"/>
    <s v="taller"/>
    <n v="15000"/>
    <m/>
    <m/>
    <n v="1"/>
    <n v="24800"/>
    <n v="24800"/>
    <m/>
    <m/>
    <n v="0"/>
    <n v="420000"/>
    <n v="15000"/>
    <n v="0"/>
    <n v="0"/>
    <n v="0"/>
    <n v="0"/>
  </r>
  <r>
    <x v="592"/>
    <n v="9"/>
    <x v="175"/>
    <x v="324"/>
    <s v="1790Molinari Santiago9"/>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Manguera salida de calefaccion"/>
    <s v="taller"/>
    <n v="10500"/>
    <m/>
    <m/>
    <n v="1"/>
    <n v="16200"/>
    <n v="16200"/>
    <m/>
    <m/>
    <n v="0"/>
    <n v="420000"/>
    <n v="10500"/>
    <n v="0"/>
    <n v="0"/>
    <n v="0"/>
    <n v="0"/>
  </r>
  <r>
    <x v="592"/>
    <n v="10"/>
    <x v="175"/>
    <x v="324"/>
    <s v="1790Molinari Santiago10"/>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Caño superior de agua GM"/>
    <s v="taller"/>
    <n v="14800"/>
    <m/>
    <m/>
    <n v="1"/>
    <n v="22900"/>
    <n v="22900"/>
    <m/>
    <m/>
    <n v="0"/>
    <n v="420000"/>
    <n v="14800"/>
    <n v="0"/>
    <n v="0"/>
    <n v="0"/>
    <n v="0"/>
  </r>
  <r>
    <x v="592"/>
    <n v="11"/>
    <x v="175"/>
    <x v="324"/>
    <s v="1790Molinari Santiago11"/>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Correa accesoria 3PK888 GM"/>
    <s v="taller"/>
    <n v="10800"/>
    <m/>
    <m/>
    <n v="1"/>
    <n v="13600"/>
    <n v="13600"/>
    <m/>
    <m/>
    <n v="0"/>
    <n v="420000"/>
    <n v="10800"/>
    <n v="0"/>
    <n v="0"/>
    <n v="0"/>
    <n v="0"/>
  </r>
  <r>
    <x v="592"/>
    <n v="12"/>
    <x v="175"/>
    <x v="324"/>
    <s v="1790Molinari Santiago12"/>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Correa poly-v 5PK1031"/>
    <s v="taller"/>
    <n v="16700"/>
    <m/>
    <m/>
    <n v="1"/>
    <n v="23000"/>
    <n v="23000"/>
    <m/>
    <m/>
    <n v="0"/>
    <n v="420000"/>
    <n v="16700"/>
    <n v="0"/>
    <n v="0"/>
    <n v="0"/>
    <n v="0"/>
  </r>
  <r>
    <x v="592"/>
    <n v="13"/>
    <x v="175"/>
    <x v="324"/>
    <s v="1790Molinari Santiago13"/>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Filtro aceite Mahle OC90"/>
    <s v="taller"/>
    <n v="2811.4"/>
    <m/>
    <m/>
    <n v="1"/>
    <n v="6000"/>
    <n v="6000"/>
    <m/>
    <m/>
    <n v="0"/>
    <n v="420000"/>
    <n v="2811.4"/>
    <n v="0"/>
    <n v="0"/>
    <n v="0"/>
    <n v="0"/>
  </r>
  <r>
    <x v="592"/>
    <n v="14"/>
    <x v="175"/>
    <x v="324"/>
    <s v="1790Molinari Santiago14"/>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Filtro aire Mahle LX3544"/>
    <s v="taller"/>
    <n v="8519.15"/>
    <m/>
    <m/>
    <n v="1"/>
    <n v="17800"/>
    <n v="17800"/>
    <m/>
    <m/>
    <n v="0"/>
    <n v="420000"/>
    <n v="8519.15"/>
    <n v="0"/>
    <n v="0"/>
    <n v="0"/>
    <n v="0"/>
  </r>
  <r>
    <x v="592"/>
    <n v="15"/>
    <x v="175"/>
    <x v="324"/>
    <s v="1790Molinari Santiago15"/>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Aceite motor 5w30"/>
    <s v="taller"/>
    <n v="7614.26"/>
    <m/>
    <m/>
    <n v="4"/>
    <n v="15800"/>
    <n v="63200"/>
    <m/>
    <m/>
    <n v="0"/>
    <n v="420000"/>
    <n v="30457.040000000001"/>
    <n v="0"/>
    <n v="0"/>
    <n v="0"/>
    <n v="0"/>
  </r>
  <r>
    <x v="592"/>
    <n v="16"/>
    <x v="175"/>
    <x v="324"/>
    <s v="1790Molinari Santiago16"/>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Bujias AC Delco"/>
    <s v="taller"/>
    <n v="4760"/>
    <m/>
    <m/>
    <n v="4"/>
    <n v="6800"/>
    <n v="27200"/>
    <m/>
    <m/>
    <n v="0"/>
    <n v="420000"/>
    <n v="19040"/>
    <n v="0"/>
    <n v="0"/>
    <n v="0"/>
    <n v="0"/>
  </r>
  <r>
    <x v="592"/>
    <n v="17"/>
    <x v="175"/>
    <x v="324"/>
    <s v="1790Molinari Santiago17"/>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Liquido refrigerante"/>
    <s v="taller"/>
    <n v="7624.14"/>
    <m/>
    <m/>
    <n v="2"/>
    <n v="8700"/>
    <n v="17400"/>
    <m/>
    <m/>
    <n v="0"/>
    <n v="420000"/>
    <n v="15248.28"/>
    <n v="0"/>
    <n v="0"/>
    <n v="0"/>
    <n v="0"/>
  </r>
  <r>
    <x v="592"/>
    <n v="18"/>
    <x v="175"/>
    <x v="324"/>
    <s v="1790Molinari Santiago18"/>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Agua destilada"/>
    <s v="taller"/>
    <n v="3105"/>
    <m/>
    <m/>
    <n v="1"/>
    <n v="3500"/>
    <n v="3500"/>
    <m/>
    <m/>
    <n v="0"/>
    <n v="420000"/>
    <n v="3105"/>
    <n v="0"/>
    <n v="0"/>
    <n v="0"/>
    <n v="0"/>
  </r>
  <r>
    <x v="592"/>
    <n v="19"/>
    <x v="175"/>
    <x v="324"/>
    <s v="1790Molinari Santiago19"/>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Rotula"/>
    <s v="rep serrano"/>
    <n v="41000"/>
    <m/>
    <m/>
    <n v="1"/>
    <n v="49700"/>
    <n v="49700"/>
    <m/>
    <m/>
    <n v="0"/>
    <n v="420000"/>
    <n v="41000"/>
    <n v="0"/>
    <n v="0"/>
    <n v="0"/>
    <n v="0"/>
  </r>
  <r>
    <x v="592"/>
    <n v="20"/>
    <x v="175"/>
    <x v="324"/>
    <s v="1790Molinari Santiago20"/>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Buje parrilla"/>
    <s v="rep serrano"/>
    <n v="18000"/>
    <m/>
    <m/>
    <n v="1"/>
    <n v="21800"/>
    <n v="21800"/>
    <m/>
    <m/>
    <n v="0"/>
    <n v="420000"/>
    <n v="18000"/>
    <n v="0"/>
    <n v="0"/>
    <n v="0"/>
    <n v="0"/>
  </r>
  <r>
    <x v="592"/>
    <n v="21"/>
    <x v="175"/>
    <x v="324"/>
    <s v="1790Molinari Santiago21"/>
    <m/>
    <m/>
    <m/>
    <x v="4"/>
    <s v="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
    <m/>
    <s v="Bieleta de barra estabilizadora"/>
    <s v="taller"/>
    <m/>
    <m/>
    <m/>
    <n v="1"/>
    <n v="24000"/>
    <n v="24000"/>
    <m/>
    <m/>
    <n v="0"/>
    <n v="420000"/>
    <n v="0"/>
    <n v="0"/>
    <n v="0"/>
    <n v="0"/>
    <n v="0"/>
  </r>
  <r>
    <x v="593"/>
    <n v="1"/>
    <x v="176"/>
    <x v="325"/>
    <s v="1791Green Carmen1"/>
    <s v="LJU055"/>
    <s v="Chery"/>
    <n v="85270"/>
    <x v="797"/>
    <s v="Colocar en correcta posicion bomba de direccion hidraulica. Cambiar manguera de deposito a bomba de direccion hidraulica. Lavado completo. Colocar tornillo en aire acondicionado (se encontraba salido, rozando en correa). Colocar aceite de direccion hidraulica. Purgado del circuito."/>
    <s v="Emanuel"/>
    <s v="Manguera 5/8"/>
    <s v="FRDiesel"/>
    <n v="6500"/>
    <s v="Otros"/>
    <m/>
    <n v="1"/>
    <n v="8000"/>
    <n v="8000"/>
    <m/>
    <m/>
    <n v="0"/>
    <n v="0"/>
    <n v="6500"/>
    <n v="25660"/>
    <n v="37000"/>
    <n v="0"/>
    <n v="37000"/>
  </r>
  <r>
    <x v="593"/>
    <n v="2"/>
    <x v="176"/>
    <x v="325"/>
    <s v="1791Green Carmen2"/>
    <m/>
    <m/>
    <m/>
    <x v="4"/>
    <s v="Colocar en correcta posicion bomba de direccion hidraulica. Cambiar manguera de deposito a bomba de direccion hidraulica. Lavado completo. Colocar tornillo en aire acondicionado (se encontraba salido, rozando en correa). Colocar aceite de direccion hidraulica. Purgado del circuito. "/>
    <m/>
    <s v="Correa "/>
    <s v="aldo repuestos"/>
    <n v="13200"/>
    <m/>
    <m/>
    <n v="1"/>
    <n v="16500"/>
    <n v="16500"/>
    <m/>
    <m/>
    <n v="0"/>
    <n v="0"/>
    <n v="13200"/>
    <n v="0"/>
    <n v="0"/>
    <n v="0"/>
    <n v="0"/>
  </r>
  <r>
    <x v="593"/>
    <n v="3"/>
    <x v="176"/>
    <x v="325"/>
    <s v="1791Green Carmen3"/>
    <m/>
    <m/>
    <m/>
    <x v="4"/>
    <s v="Colocar en correcta posicion bomba de direccion hidraulica. Cambiar manguera de deposito a bomba de direccion hidraulica. Lavado completo. Colocar tornillo en aire acondicionado (se encontraba salido, rozando en correa). Colocar aceite de direccion hidraulica. Purgado del circuito.  "/>
    <m/>
    <s v="Aceite direccion hidraulica"/>
    <s v="taller"/>
    <n v="5960"/>
    <m/>
    <m/>
    <n v="1"/>
    <n v="12500"/>
    <n v="12500"/>
    <m/>
    <m/>
    <n v="0"/>
    <n v="0"/>
    <n v="5960"/>
    <n v="0"/>
    <n v="0"/>
    <n v="0"/>
    <n v="0"/>
  </r>
  <r>
    <x v="594"/>
    <n v="1"/>
    <x v="176"/>
    <x v="1"/>
    <s v="1792Transporte Palloni1"/>
    <s v="AB127DV"/>
    <s v="Renault Kangoo"/>
    <n v="620815"/>
    <x v="798"/>
    <s v="Colocar correa poly-v en correcta posicion. Cambiar bujes de punta de barra estabilizadora. Regular convergencia. Cambiar filtro de aceite. "/>
    <s v="Cristian"/>
    <m/>
    <m/>
    <m/>
    <s v="Otros"/>
    <m/>
    <m/>
    <m/>
    <n v="0"/>
    <n v="1"/>
    <n v="35000"/>
    <n v="35000"/>
    <n v="35000"/>
    <n v="0"/>
    <n v="0"/>
    <n v="0"/>
    <n v="35000"/>
    <n v="35000"/>
  </r>
  <r>
    <x v="594"/>
    <n v="2"/>
    <x v="176"/>
    <x v="1"/>
    <s v="1792Transporte Palloni2"/>
    <m/>
    <m/>
    <m/>
    <x v="4"/>
    <s v="Colocar correa poly-v en correcta posicion. Cambiar bujes de punta de barra estabilizadora. Regular convergencia. Cambiar filtro de aceite.  "/>
    <m/>
    <m/>
    <m/>
    <m/>
    <m/>
    <m/>
    <m/>
    <m/>
    <n v="0"/>
    <m/>
    <m/>
    <n v="0"/>
    <n v="35000"/>
    <n v="0"/>
    <n v="0"/>
    <n v="0"/>
    <n v="0"/>
    <n v="0"/>
  </r>
  <r>
    <x v="595"/>
    <n v="1"/>
    <x v="177"/>
    <x v="326"/>
    <s v="1793Torres David1"/>
    <s v="AD776WD"/>
    <s v="Toyota Corolla"/>
    <n v="129020"/>
    <x v="799"/>
    <s v="Service completo. Cambio de aceite y filtros. Control general del vehiculo. Cambio de bujias. Lavado motor."/>
    <s v="Emanuel"/>
    <s v="Bujias Bosch"/>
    <s v="barotto"/>
    <n v="18400"/>
    <s v="Service"/>
    <m/>
    <n v="4"/>
    <n v="23000"/>
    <n v="92000"/>
    <n v="1"/>
    <n v="90000"/>
    <n v="90000"/>
    <n v="90000"/>
    <n v="73600"/>
    <n v="48666.560000000005"/>
    <n v="206925"/>
    <n v="90000"/>
    <n v="296925"/>
  </r>
  <r>
    <x v="595"/>
    <n v="2"/>
    <x v="177"/>
    <x v="326"/>
    <s v="1793Torres David2"/>
    <m/>
    <m/>
    <m/>
    <x v="4"/>
    <s v="Service completo. Cambio de aceite y filtros. Control general del vehiculo. Cambio de bujias. Lavado motor. "/>
    <m/>
    <s v="Filtro aire Mahle LX2792"/>
    <s v="taller"/>
    <n v="9140.89"/>
    <m/>
    <m/>
    <n v="1"/>
    <n v="18800"/>
    <n v="18800"/>
    <m/>
    <m/>
    <n v="0"/>
    <n v="90000"/>
    <n v="9140.89"/>
    <n v="0"/>
    <n v="0"/>
    <n v="0"/>
    <n v="0"/>
  </r>
  <r>
    <x v="595"/>
    <n v="3"/>
    <x v="177"/>
    <x v="326"/>
    <s v="1793Torres David3"/>
    <m/>
    <m/>
    <m/>
    <x v="4"/>
    <s v="Service completo. Cambio de aceite y filtros. Control general del vehiculo. Cambio de bujias. Lavado motor.  "/>
    <m/>
    <s v="Filtro aceite Bosch OB0715"/>
    <s v="taller"/>
    <n v="7800"/>
    <m/>
    <m/>
    <n v="1"/>
    <n v="12000"/>
    <n v="12000"/>
    <m/>
    <m/>
    <n v="0"/>
    <n v="90000"/>
    <n v="7800"/>
    <n v="0"/>
    <n v="0"/>
    <n v="0"/>
    <n v="0"/>
  </r>
  <r>
    <x v="595"/>
    <n v="4"/>
    <x v="177"/>
    <x v="326"/>
    <s v="1793Torres David4"/>
    <m/>
    <m/>
    <m/>
    <x v="4"/>
    <s v="Service completo. Cambio de aceite y filtros. Control general del vehiculo. Cambio de bujias. Lavado motor.   "/>
    <m/>
    <s v="Filtro habitaculo LA655"/>
    <s v="taller"/>
    <n v="5711.41"/>
    <m/>
    <m/>
    <n v="1"/>
    <n v="12800"/>
    <n v="12800"/>
    <m/>
    <m/>
    <n v="0"/>
    <n v="90000"/>
    <n v="5711.41"/>
    <n v="0"/>
    <n v="0"/>
    <n v="0"/>
    <n v="0"/>
  </r>
  <r>
    <x v="595"/>
    <n v="5"/>
    <x v="177"/>
    <x v="326"/>
    <s v="1793Torres David5"/>
    <m/>
    <m/>
    <m/>
    <x v="4"/>
    <s v="Service completo. Cambio de aceite y filtros. Control general del vehiculo. Cambio de bujias. Lavado motor.    "/>
    <m/>
    <s v="Aceite motor 5w30"/>
    <s v="taller"/>
    <n v="7614.26"/>
    <m/>
    <m/>
    <n v="4.5"/>
    <n v="15850"/>
    <n v="71325"/>
    <m/>
    <m/>
    <n v="0"/>
    <n v="90000"/>
    <n v="34264.17"/>
    <n v="0"/>
    <n v="0"/>
    <n v="0"/>
    <n v="0"/>
  </r>
  <r>
    <x v="596"/>
    <n v="1"/>
    <x v="177"/>
    <x v="22"/>
    <s v="1794Guerrieri Gladys1"/>
    <s v="AB744KG"/>
    <s v="Chevrolet Tracker"/>
    <n v="51025"/>
    <x v="800"/>
    <s v="Realizar escaneo del vehiculo. Revision y limpieza de bujias. Cambiar bobina de encendido."/>
    <s v="Pablo"/>
    <s v="Bobina de encendido Fispa"/>
    <s v="barotto"/>
    <n v="138240"/>
    <s v="Otros"/>
    <m/>
    <n v="1"/>
    <n v="172800"/>
    <n v="172800"/>
    <n v="1"/>
    <n v="35000"/>
    <n v="35000"/>
    <n v="35000"/>
    <n v="138240"/>
    <n v="138240"/>
    <n v="172800"/>
    <n v="35000"/>
    <n v="207800"/>
  </r>
  <r>
    <x v="596"/>
    <n v="2"/>
    <x v="177"/>
    <x v="22"/>
    <s v="1794Guerrieri Gladys2"/>
    <m/>
    <m/>
    <m/>
    <x v="4"/>
    <s v="Realizar escaneo del vehiculo. Revision y limpieza de bujias. Cambiar bobina de encendido. "/>
    <m/>
    <m/>
    <m/>
    <m/>
    <m/>
    <m/>
    <m/>
    <m/>
    <n v="0"/>
    <m/>
    <m/>
    <n v="0"/>
    <n v="35000"/>
    <n v="0"/>
    <n v="0"/>
    <n v="0"/>
    <n v="0"/>
    <n v="0"/>
  </r>
  <r>
    <x v="597"/>
    <n v="1"/>
    <x v="177"/>
    <x v="327"/>
    <s v="1795Urrutia Susana1"/>
    <m/>
    <s v="Ford Ka"/>
    <m/>
    <x v="801"/>
    <s v="Cambiar bobina de encendido. Trabajo electromecanico."/>
    <s v="Cristian"/>
    <s v="Bobina de encendido Mahle"/>
    <s v="barotto"/>
    <n v="52800"/>
    <s v="Otros"/>
    <m/>
    <n v="1"/>
    <n v="66000"/>
    <n v="66000"/>
    <m/>
    <m/>
    <n v="0"/>
    <n v="0"/>
    <n v="52800"/>
    <n v="82800"/>
    <n v="96000"/>
    <n v="0"/>
    <n v="96000"/>
  </r>
  <r>
    <x v="597"/>
    <n v="2"/>
    <x v="177"/>
    <x v="327"/>
    <s v="1795Urrutia Susana2"/>
    <m/>
    <m/>
    <m/>
    <x v="4"/>
    <s v="Cambiar bobina de encendido. Trabajo electromecanico. "/>
    <m/>
    <s v="Trabajo electromecanico"/>
    <s v="muguerza"/>
    <n v="30000"/>
    <m/>
    <m/>
    <n v="1"/>
    <n v="30000"/>
    <n v="30000"/>
    <m/>
    <m/>
    <n v="0"/>
    <n v="0"/>
    <n v="30000"/>
    <n v="0"/>
    <n v="0"/>
    <n v="0"/>
    <n v="0"/>
  </r>
  <r>
    <x v="598"/>
    <n v="1"/>
    <x v="178"/>
    <x v="328"/>
    <s v="1796Clemente Jose Luis1"/>
    <s v="BJX234"/>
    <s v="Fiat Palio 16V"/>
    <n v="73643"/>
    <x v="802"/>
    <s v="Sacar tapa de cilindros. Limpiar al brillo. Cambiar ocho valvulas dobladas. Esmerilar las dieciseis valvulas y volver a armar colocando retenes nuevos. Colocar tapa con junta nueva reutilizando bulones. Rearmado de distribucion con kit nuevo. Puesta a punto especifica. Lavado de deposito de liquido refrigerante. Colocar liquido refrigerante. Purgar circuito de refrigeracion. Lavado motor."/>
    <s v="Pablo"/>
    <s v="Juego de valvulas de admision Mahle"/>
    <s v="barotto"/>
    <m/>
    <m/>
    <m/>
    <n v="1"/>
    <n v="135200"/>
    <n v="135200"/>
    <n v="1"/>
    <n v="250000"/>
    <n v="250000"/>
    <n v="250000"/>
    <n v="0"/>
    <n v="0"/>
    <n v="491600"/>
    <n v="250000"/>
    <n v="741600"/>
  </r>
  <r>
    <x v="598"/>
    <n v="2"/>
    <x v="178"/>
    <x v="328"/>
    <s v="1796Clemente Jose Luis2"/>
    <m/>
    <m/>
    <m/>
    <x v="4"/>
    <s v="Sacar tapa de cilindros. Limpiar al brillo. Cambiar ocho valvulas dobladas. Esmerilar las dieciseis valvulas y volver a armar colocando retenes nuevos. Colocar tapa con junta nueva reutilizando bulones. Rearmado de distribucion con kit nuevo. Puesta a punto especifica. Lavado de deposito de liquido refrigerante. Colocar liquido refrigerante. Purgar circuito de refrigeracion. Lavado motor. "/>
    <m/>
    <s v="Juego retenes de valvulas"/>
    <s v="barotto"/>
    <m/>
    <m/>
    <m/>
    <n v="1"/>
    <n v="36000"/>
    <n v="36000"/>
    <m/>
    <m/>
    <n v="0"/>
    <n v="250000"/>
    <n v="0"/>
    <n v="0"/>
    <n v="0"/>
    <n v="0"/>
    <n v="0"/>
  </r>
  <r>
    <x v="598"/>
    <n v="3"/>
    <x v="178"/>
    <x v="328"/>
    <s v="1796Clemente Jose Luis3"/>
    <m/>
    <m/>
    <m/>
    <x v="4"/>
    <s v="Sacar tapa de cilindros. Limpiar al brillo. Cambiar ocho valvulas dobladas. Esmerilar las dieciseis valvulas y volver a armar colocando retenes nuevos. Colocar tapa con junta nueva reutilizando bulones. Rearmado de distribucion con kit nuevo. Puesta a punto especifica. Lavado de deposito de liquido refrigerante. Colocar liquido refrigerante. Purgar circuito de refrigeracion. Lavado motor.  "/>
    <m/>
    <s v="Juego de juntas superior"/>
    <s v="barotto"/>
    <m/>
    <m/>
    <m/>
    <n v="1"/>
    <n v="105000"/>
    <n v="105000"/>
    <m/>
    <m/>
    <n v="0"/>
    <n v="250000"/>
    <n v="0"/>
    <n v="0"/>
    <n v="0"/>
    <n v="0"/>
    <n v="0"/>
  </r>
  <r>
    <x v="598"/>
    <n v="4"/>
    <x v="178"/>
    <x v="328"/>
    <s v="1796Clemente Jose Luis4"/>
    <m/>
    <m/>
    <m/>
    <x v="4"/>
    <s v="Sacar tapa de cilindros. Limpiar al brillo. Cambiar ocho valvulas dobladas. Esmerilar las dieciseis valvulas y volver a armar colocando retenes nuevos. Colocar tapa con junta nueva reutilizando bulones. Rearmado de distribucion con kit nuevo. Puesta a punto especifica. Lavado de deposito de liquido refrigerante. Colocar liquido refrigerante. Purgar circuito de refrigeracion. Lavado motor.   "/>
    <m/>
    <s v="Kit distribucion SKF"/>
    <s v="Rep serrano"/>
    <m/>
    <m/>
    <m/>
    <n v="1"/>
    <n v="194000"/>
    <n v="194000"/>
    <m/>
    <m/>
    <n v="0"/>
    <n v="250000"/>
    <n v="0"/>
    <n v="0"/>
    <n v="0"/>
    <n v="0"/>
    <n v="0"/>
  </r>
  <r>
    <x v="598"/>
    <n v="5"/>
    <x v="178"/>
    <x v="328"/>
    <s v="1796Clemente Jose Luis5"/>
    <m/>
    <m/>
    <m/>
    <x v="4"/>
    <s v="Sacar tapa de cilindros. Limpiar al brillo. Cambiar ocho valvulas dobladas. Esmerilar las dieciseis valvulas y volver a armar colocando retenes nuevos. Colocar tapa con junta nueva reutilizando bulones. Rearmado de distribucion con kit nuevo. Puesta a punto especifica. Lavado de deposito de liquido refrigerante. Colocar liquido refrigerante. Purgar circuito de refrigeracion. Lavado motor.    "/>
    <m/>
    <s v="Liquido refrigerante"/>
    <s v="taller"/>
    <m/>
    <m/>
    <m/>
    <n v="2"/>
    <n v="8800"/>
    <n v="17600"/>
    <m/>
    <m/>
    <n v="0"/>
    <n v="250000"/>
    <n v="0"/>
    <n v="0"/>
    <n v="0"/>
    <n v="0"/>
    <n v="0"/>
  </r>
  <r>
    <x v="598"/>
    <n v="6"/>
    <x v="178"/>
    <x v="328"/>
    <s v="1796Clemente Jose Luis6"/>
    <m/>
    <m/>
    <m/>
    <x v="4"/>
    <s v="Sacar tapa de cilindros. Limpiar al brillo. Cambiar ocho valvulas dobladas. Esmerilar las dieciseis valvulas y volver a armar colocando retenes nuevos. Colocar tapa con junta nueva reutilizando bulones. Rearmado de distribucion con kit nuevo. Puesta a punto especifica. Lavado de deposito de liquido refrigerante. Colocar liquido refrigerante. Purgar circuito de refrigeracion. Lavado motor.     "/>
    <m/>
    <s v="Agua destilada"/>
    <s v="taller"/>
    <m/>
    <m/>
    <m/>
    <n v="1"/>
    <n v="3800"/>
    <n v="3800"/>
    <m/>
    <m/>
    <n v="0"/>
    <n v="250000"/>
    <n v="0"/>
    <n v="0"/>
    <n v="0"/>
    <n v="0"/>
    <n v="0"/>
  </r>
  <r>
    <x v="599"/>
    <n v="1"/>
    <x v="178"/>
    <x v="43"/>
    <s v="1797Castro Martin1"/>
    <s v="OIF372"/>
    <s v="Peugeot 308"/>
    <n v="127938"/>
    <x v="541"/>
    <s v="Service completo. Cambio de aceite y filtros. Control general del vehiculo."/>
    <s v="Pablo"/>
    <s v="Filtro combustible Mahle KL583"/>
    <s v="taller"/>
    <m/>
    <m/>
    <m/>
    <n v="1"/>
    <n v="8800"/>
    <n v="8800"/>
    <n v="1"/>
    <n v="70000"/>
    <n v="70000"/>
    <n v="70000"/>
    <n v="0"/>
    <n v="0"/>
    <n v="83275"/>
    <n v="70000"/>
    <n v="153275"/>
  </r>
  <r>
    <x v="599"/>
    <n v="2"/>
    <x v="178"/>
    <x v="43"/>
    <s v="1797Castro Martin2"/>
    <m/>
    <m/>
    <m/>
    <x v="4"/>
    <s v="Service completo. Cambio de aceite y filtros. Control general del vehiculo. "/>
    <m/>
    <s v="Filtro aceite Mahle OX339/2D"/>
    <s v="taller"/>
    <m/>
    <m/>
    <m/>
    <n v="1"/>
    <n v="9000"/>
    <n v="9000"/>
    <m/>
    <m/>
    <n v="0"/>
    <n v="70000"/>
    <n v="0"/>
    <n v="0"/>
    <n v="0"/>
    <n v="0"/>
    <n v="0"/>
  </r>
  <r>
    <x v="599"/>
    <n v="3"/>
    <x v="178"/>
    <x v="43"/>
    <s v="1797Castro Martin3"/>
    <m/>
    <m/>
    <m/>
    <x v="4"/>
    <s v="Service completo. Cambio de aceite y filtros. Control general del vehiculo.  "/>
    <m/>
    <s v="Filtro habitaculo Mahle LA138"/>
    <s v="taller"/>
    <m/>
    <m/>
    <m/>
    <n v="1"/>
    <n v="12000"/>
    <n v="12000"/>
    <m/>
    <m/>
    <n v="0"/>
    <n v="70000"/>
    <n v="0"/>
    <n v="0"/>
    <n v="0"/>
    <n v="0"/>
    <n v="0"/>
  </r>
  <r>
    <x v="599"/>
    <n v="4"/>
    <x v="178"/>
    <x v="43"/>
    <s v="1797Castro Martin4"/>
    <m/>
    <m/>
    <m/>
    <x v="4"/>
    <s v="Service completo. Cambio de aceite y filtros. Control general del vehiculo.   "/>
    <m/>
    <s v="Filtro aire original Peugeot"/>
    <s v="taller"/>
    <m/>
    <m/>
    <m/>
    <n v="1"/>
    <n v="15500"/>
    <n v="15500"/>
    <m/>
    <m/>
    <n v="0"/>
    <n v="70000"/>
    <n v="0"/>
    <n v="0"/>
    <n v="0"/>
    <n v="0"/>
    <n v="0"/>
  </r>
  <r>
    <x v="599"/>
    <n v="5"/>
    <x v="178"/>
    <x v="43"/>
    <s v="1797Castro Martin5"/>
    <m/>
    <m/>
    <m/>
    <x v="4"/>
    <s v="Service completo. Cambio de aceite y filtros. Control general del vehiculo.    "/>
    <m/>
    <s v="Aceite motor 10w40"/>
    <s v="taller"/>
    <m/>
    <m/>
    <m/>
    <n v="3.5"/>
    <n v="10850"/>
    <n v="37975"/>
    <m/>
    <m/>
    <n v="0"/>
    <n v="70000"/>
    <n v="0"/>
    <n v="0"/>
    <n v="0"/>
    <n v="0"/>
    <n v="0"/>
  </r>
  <r>
    <x v="600"/>
    <n v="1"/>
    <x v="178"/>
    <x v="329"/>
    <s v="1798Diorio German1"/>
    <s v="IGP256"/>
    <s v="Ford Ranger"/>
    <m/>
    <x v="803"/>
    <s v="Sacar caja de velocidad. Control de embrague. Cambiar crapodina de embrague. Armado total. Agregar liquido de freno. Purgado del circuito. Controlar nivel de aceite de caja de velocidad."/>
    <s v="Emanuel"/>
    <s v="Crapodina de embrague"/>
    <s v="cliente"/>
    <m/>
    <m/>
    <m/>
    <m/>
    <m/>
    <n v="0"/>
    <n v="1"/>
    <n v="100000"/>
    <n v="100000"/>
    <n v="100000"/>
    <n v="0"/>
    <n v="0"/>
    <n v="0"/>
    <n v="100000"/>
    <n v="100000"/>
  </r>
  <r>
    <x v="600"/>
    <n v="2"/>
    <x v="178"/>
    <x v="329"/>
    <s v="1798Diorio German2"/>
    <m/>
    <m/>
    <m/>
    <x v="4"/>
    <s v="Sacar caja de velocidad. Control de embrague. Cambiar crapodina de embrague. Armado total. Agregar liquido de freno. Purgado del circuito. Controlar nivel de aceite de caja de velocidad. "/>
    <m/>
    <m/>
    <m/>
    <m/>
    <m/>
    <m/>
    <m/>
    <m/>
    <n v="0"/>
    <m/>
    <m/>
    <n v="0"/>
    <n v="100000"/>
    <n v="0"/>
    <n v="0"/>
    <n v="0"/>
    <n v="0"/>
    <n v="0"/>
  </r>
  <r>
    <x v="601"/>
    <n v="1"/>
    <x v="179"/>
    <x v="291"/>
    <s v="1799Costa Laura 1"/>
    <s v="FUH672"/>
    <s v="Chevrolet Corsa"/>
    <n v="249661"/>
    <x v="804"/>
    <s v="Cortar manguera. Limpieza en alojamiento. Colocar en correcta posicion con abrazadera nueva. Completar nivel de refrigerante."/>
    <s v="Cristian"/>
    <m/>
    <m/>
    <m/>
    <m/>
    <m/>
    <m/>
    <m/>
    <n v="0"/>
    <n v="1"/>
    <n v="25000"/>
    <n v="25000"/>
    <n v="25000"/>
    <n v="0"/>
    <n v="0"/>
    <n v="0"/>
    <n v="25000"/>
    <n v="25000"/>
  </r>
  <r>
    <x v="601"/>
    <n v="2"/>
    <x v="179"/>
    <x v="291"/>
    <s v="1799Costa Laura 2"/>
    <m/>
    <m/>
    <m/>
    <x v="4"/>
    <s v="Cortar manguera. Limpieza en alojamiento. Colocar en correcta posicion con abrazadera nueva. Completar nivel de refrigerante. "/>
    <m/>
    <m/>
    <m/>
    <m/>
    <m/>
    <m/>
    <m/>
    <m/>
    <n v="0"/>
    <m/>
    <m/>
    <n v="0"/>
    <n v="25000"/>
    <n v="0"/>
    <n v="0"/>
    <n v="0"/>
    <n v="0"/>
    <n v="0"/>
  </r>
  <r>
    <x v="602"/>
    <n v="1"/>
    <x v="179"/>
    <x v="330"/>
    <s v="1800Bayo Titai1"/>
    <s v="AB229DR"/>
    <s v="Nissan March"/>
    <n v="47220"/>
    <x v="621"/>
    <s v="Service completo. Cambio de aceite y filtros. Control general del vehiculo. Rotacion de ruedas. "/>
    <s v="Emanuel"/>
    <s v="Filtro aire Mahle LX3487"/>
    <s v="barotto"/>
    <m/>
    <m/>
    <m/>
    <n v="1"/>
    <n v="19500"/>
    <n v="19500"/>
    <n v="1"/>
    <n v="52500"/>
    <n v="52500"/>
    <n v="52500"/>
    <n v="0"/>
    <n v="0"/>
    <n v="106200"/>
    <n v="52500"/>
    <n v="158700"/>
  </r>
  <r>
    <x v="602"/>
    <n v="2"/>
    <x v="179"/>
    <x v="330"/>
    <s v="1800Bayo Titai2"/>
    <m/>
    <m/>
    <m/>
    <x v="4"/>
    <s v="Service completo. Cambio de aceite y filtros. Control general del vehiculo. Rotacion de ruedas.  "/>
    <m/>
    <s v="Filtro habitaculo MAH282"/>
    <s v="taller"/>
    <m/>
    <m/>
    <m/>
    <n v="1"/>
    <n v="11000"/>
    <n v="11000"/>
    <m/>
    <m/>
    <n v="0"/>
    <n v="52500"/>
    <n v="0"/>
    <n v="0"/>
    <n v="0"/>
    <n v="0"/>
    <n v="0"/>
  </r>
  <r>
    <x v="602"/>
    <n v="3"/>
    <x v="179"/>
    <x v="330"/>
    <s v="1800Bayo Titai3"/>
    <m/>
    <m/>
    <m/>
    <x v="4"/>
    <s v="Service completo. Cambio de aceite y filtros. Control general del vehiculo. Rotacion de ruedas.   "/>
    <m/>
    <s v="Filtro aceite Mahle OC475"/>
    <s v="taller"/>
    <m/>
    <m/>
    <m/>
    <n v="1"/>
    <n v="12500"/>
    <n v="12500"/>
    <m/>
    <m/>
    <n v="0"/>
    <n v="52500"/>
    <n v="0"/>
    <n v="0"/>
    <n v="0"/>
    <n v="0"/>
    <n v="0"/>
  </r>
  <r>
    <x v="602"/>
    <n v="4"/>
    <x v="179"/>
    <x v="330"/>
    <s v="1800Bayo Titai4"/>
    <m/>
    <m/>
    <m/>
    <x v="4"/>
    <s v="Service completo. Cambio de aceite y filtros. Control general del vehiculo. Rotacion de ruedas.    "/>
    <m/>
    <s v="Aceite motor 5w30"/>
    <s v="taller"/>
    <m/>
    <m/>
    <m/>
    <n v="4"/>
    <n v="15800"/>
    <n v="63200"/>
    <m/>
    <m/>
    <n v="0"/>
    <n v="52500"/>
    <n v="0"/>
    <n v="0"/>
    <n v="0"/>
    <n v="0"/>
    <n v="0"/>
  </r>
  <r>
    <x v="603"/>
    <n v="1"/>
    <x v="180"/>
    <x v="290"/>
    <s v="1801Manassero Fanny1"/>
    <s v="LFY387"/>
    <s v="Peugeot 207"/>
    <m/>
    <x v="805"/>
    <s v="Cambiar rotula inferior izquierda. Regular convergencia."/>
    <s v="Emanuel"/>
    <s v="Rotula inferior"/>
    <s v="tdi"/>
    <m/>
    <m/>
    <m/>
    <n v="1"/>
    <n v="96700"/>
    <n v="96700"/>
    <n v="1"/>
    <n v="30000"/>
    <n v="30000"/>
    <n v="30000"/>
    <n v="0"/>
    <n v="0"/>
    <n v="96700"/>
    <n v="30000"/>
    <n v="126700"/>
  </r>
  <r>
    <x v="603"/>
    <n v="2"/>
    <x v="180"/>
    <x v="290"/>
    <s v="1801Manassero Fanny2"/>
    <m/>
    <m/>
    <m/>
    <x v="4"/>
    <s v="Cambiar rotula inferior izquierda. Regular convergencia. "/>
    <m/>
    <m/>
    <m/>
    <m/>
    <m/>
    <m/>
    <m/>
    <m/>
    <n v="0"/>
    <m/>
    <m/>
    <n v="0"/>
    <n v="30000"/>
    <n v="0"/>
    <n v="0"/>
    <n v="0"/>
    <n v="0"/>
    <n v="0"/>
  </r>
  <r>
    <x v="604"/>
    <n v="1"/>
    <x v="180"/>
    <x v="210"/>
    <s v="1802Domansky Roberto1"/>
    <s v="AE880MH"/>
    <s v="VW T-Cross"/>
    <n v="51144"/>
    <x v="806"/>
    <s v="Sacar pastillas de frenos de rueda delantera derecha. Reparar con encastre en caliper nuevo. Armado total. Prueba. Control del tren delantero."/>
    <s v="Cristian"/>
    <m/>
    <m/>
    <m/>
    <m/>
    <m/>
    <m/>
    <m/>
    <n v="0"/>
    <n v="1"/>
    <n v="15000"/>
    <n v="15000"/>
    <n v="15000"/>
    <n v="0"/>
    <n v="0"/>
    <n v="0"/>
    <n v="15000"/>
    <n v="15000"/>
  </r>
  <r>
    <x v="604"/>
    <n v="2"/>
    <x v="180"/>
    <x v="210"/>
    <s v="1802Domansky Roberto2"/>
    <m/>
    <m/>
    <m/>
    <x v="4"/>
    <s v="Sacar pastillas de frenos de rueda delantera derecha. Reparar con encastre en caliper nuevo. Armado total. Prueba. Control del tren delantero. "/>
    <m/>
    <m/>
    <m/>
    <m/>
    <m/>
    <m/>
    <m/>
    <m/>
    <n v="0"/>
    <m/>
    <m/>
    <n v="0"/>
    <n v="15000"/>
    <n v="0"/>
    <n v="0"/>
    <n v="0"/>
    <n v="0"/>
    <n v="0"/>
  </r>
  <r>
    <x v="605"/>
    <n v="1"/>
    <x v="180"/>
    <x v="331"/>
    <s v="1803Rios Diego1"/>
    <s v="MZU208"/>
    <s v="Peugeot 207"/>
    <m/>
    <x v="807"/>
    <s v="Control del tren delantero. Engrasar eje trasero. Control de bolilleros. Control de amortiguadores. Control de bolillero central de semieje derecho."/>
    <s v="Cristian"/>
    <m/>
    <m/>
    <m/>
    <m/>
    <m/>
    <m/>
    <m/>
    <n v="0"/>
    <n v="1"/>
    <n v="20000"/>
    <n v="20000"/>
    <n v="20000"/>
    <n v="0"/>
    <n v="0"/>
    <n v="0"/>
    <n v="20000"/>
    <n v="20000"/>
  </r>
  <r>
    <x v="605"/>
    <n v="2"/>
    <x v="180"/>
    <x v="331"/>
    <s v="1803Rios Diego2"/>
    <m/>
    <m/>
    <m/>
    <x v="4"/>
    <s v="Control del tren delantero. Engrasar eje trasero. Control de bolilleros. Control de amortiguadores. Control de bolillero central de semieje derecho. "/>
    <m/>
    <m/>
    <m/>
    <m/>
    <m/>
    <m/>
    <m/>
    <m/>
    <n v="0"/>
    <m/>
    <m/>
    <n v="0"/>
    <n v="20000"/>
    <n v="0"/>
    <n v="0"/>
    <n v="0"/>
    <n v="0"/>
    <n v="0"/>
  </r>
  <r>
    <x v="606"/>
    <n v="1"/>
    <x v="180"/>
    <x v="35"/>
    <s v="1804Carrara Sandra1"/>
    <s v="MVE842"/>
    <s v="VW Saveiro"/>
    <n v="185687"/>
    <x v="808"/>
    <s v="Cambiar correa de alternador."/>
    <s v="Emanuel"/>
    <s v="Correa poly-v elastica 6PK1200"/>
    <s v="taller"/>
    <m/>
    <m/>
    <m/>
    <n v="1"/>
    <n v="38000"/>
    <n v="38000"/>
    <n v="1"/>
    <n v="10000"/>
    <n v="10000"/>
    <n v="10000"/>
    <n v="0"/>
    <n v="0"/>
    <n v="38000"/>
    <n v="10000"/>
    <n v="48000"/>
  </r>
  <r>
    <x v="606"/>
    <n v="2"/>
    <x v="180"/>
    <x v="35"/>
    <s v="1804Carrara Sandra2"/>
    <m/>
    <m/>
    <m/>
    <x v="4"/>
    <s v="Cambiar correa de alternador. "/>
    <m/>
    <m/>
    <m/>
    <m/>
    <m/>
    <m/>
    <m/>
    <m/>
    <n v="0"/>
    <m/>
    <m/>
    <n v="0"/>
    <n v="10000"/>
    <n v="0"/>
    <n v="0"/>
    <n v="0"/>
    <n v="0"/>
    <n v="0"/>
  </r>
  <r>
    <x v="607"/>
    <n v="1"/>
    <x v="180"/>
    <x v="226"/>
    <s v="1805Loeiro Daniel1"/>
    <s v="FRR248"/>
    <s v="Chevrolet S10"/>
    <m/>
    <x v="809"/>
    <s v="Desarmar ambas ruedas traseras. Control de frenos. Limpieza y regulacion de cintas de frenos. Cambiar bomba de freno. Cambiar liquido de frenos. Purgado del circuito."/>
    <s v="Cristian"/>
    <s v="Bomba de freno"/>
    <s v="aldo repuestos"/>
    <m/>
    <m/>
    <m/>
    <n v="1"/>
    <n v="92500"/>
    <n v="92500"/>
    <n v="1"/>
    <n v="50000"/>
    <n v="50000"/>
    <n v="50000"/>
    <n v="0"/>
    <n v="0"/>
    <n v="92500"/>
    <n v="50000"/>
    <n v="142500"/>
  </r>
  <r>
    <x v="607"/>
    <n v="2"/>
    <x v="180"/>
    <x v="226"/>
    <s v="1805Loeiro Daniel2"/>
    <m/>
    <m/>
    <m/>
    <x v="4"/>
    <s v="Desarmar ambas ruedas traseras. Control de frenos. Limpieza y regulacion de cintas de frenos. Cambiar bomba de freno. Cambiar liquido de frenos. Purgado del circuito. "/>
    <m/>
    <m/>
    <m/>
    <m/>
    <m/>
    <m/>
    <m/>
    <m/>
    <n v="0"/>
    <m/>
    <m/>
    <n v="0"/>
    <n v="50000"/>
    <n v="0"/>
    <n v="0"/>
    <n v="0"/>
    <n v="0"/>
    <n v="0"/>
  </r>
  <r>
    <x v="608"/>
    <n v="1"/>
    <x v="180"/>
    <x v="55"/>
    <s v="1806Medic1"/>
    <s v="IWY797"/>
    <s v="Renault Kangoo"/>
    <n v="99635"/>
    <x v="541"/>
    <s v="Service completo. Cambio de aceite y filtros. Control general del vehiculo."/>
    <s v="Emanuel"/>
    <s v="Kit de filtros"/>
    <s v="taller"/>
    <m/>
    <m/>
    <m/>
    <n v="1"/>
    <n v="44000"/>
    <n v="44000"/>
    <n v="1"/>
    <n v="85000"/>
    <n v="85000"/>
    <n v="85000"/>
    <n v="0"/>
    <n v="0"/>
    <n v="100700"/>
    <n v="85000"/>
    <n v="185700"/>
  </r>
  <r>
    <x v="608"/>
    <n v="2"/>
    <x v="180"/>
    <x v="55"/>
    <s v="1806Medic2"/>
    <m/>
    <m/>
    <m/>
    <x v="4"/>
    <s v="Service completo. Cambio de aceite y filtros. Control general del vehiculo. "/>
    <m/>
    <s v="Aceite motor 10w40"/>
    <s v="taller"/>
    <m/>
    <m/>
    <m/>
    <n v="5"/>
    <n v="10900"/>
    <n v="54500"/>
    <m/>
    <m/>
    <n v="0"/>
    <n v="85000"/>
    <n v="0"/>
    <n v="0"/>
    <n v="0"/>
    <n v="0"/>
    <n v="0"/>
  </r>
  <r>
    <x v="608"/>
    <n v="3"/>
    <x v="180"/>
    <x v="55"/>
    <s v="1806Medic3"/>
    <m/>
    <m/>
    <m/>
    <x v="4"/>
    <s v="Service completo. Cambio de aceite y filtros. Control general del vehiculo.  "/>
    <m/>
    <s v="Fusibles varios"/>
    <s v="taller"/>
    <m/>
    <m/>
    <m/>
    <n v="1"/>
    <n v="2200"/>
    <n v="2200"/>
    <m/>
    <m/>
    <n v="0"/>
    <n v="85000"/>
    <n v="0"/>
    <n v="0"/>
    <n v="0"/>
    <n v="0"/>
    <n v="0"/>
  </r>
  <r>
    <x v="609"/>
    <n v="1"/>
    <x v="181"/>
    <x v="332"/>
    <s v="1807Sicott Ariel1"/>
    <s v="AD625YH"/>
    <s v="Nissan Kicks"/>
    <m/>
    <x v="810"/>
    <s v="Control del tren delantero. Control de alineacion del tren delantero. Suplementar buje de barra estabilizadora lado derecho parte central. Realizar control para viaje. Destapar descarga de aire acondicionado."/>
    <s v="Cristian"/>
    <m/>
    <m/>
    <m/>
    <m/>
    <m/>
    <m/>
    <m/>
    <n v="0"/>
    <n v="1"/>
    <n v="35000"/>
    <n v="35000"/>
    <n v="35000"/>
    <n v="0"/>
    <n v="0"/>
    <n v="0"/>
    <n v="35000"/>
    <n v="35000"/>
  </r>
  <r>
    <x v="609"/>
    <n v="2"/>
    <x v="181"/>
    <x v="332"/>
    <s v="1807Sicott Ariel2"/>
    <m/>
    <m/>
    <m/>
    <x v="4"/>
    <s v="Control del tren delantero. Control de alineacion del tren delantero. Suplementar buje de barra estabilizadora lado derecho parte central. Realizar control para viaje. Destapar descarga de aire acondicionado. "/>
    <m/>
    <m/>
    <m/>
    <m/>
    <m/>
    <m/>
    <m/>
    <m/>
    <n v="0"/>
    <m/>
    <m/>
    <n v="0"/>
    <n v="35000"/>
    <n v="0"/>
    <n v="0"/>
    <n v="0"/>
    <n v="0"/>
    <n v="0"/>
  </r>
  <r>
    <x v="610"/>
    <n v="1"/>
    <x v="181"/>
    <x v="145"/>
    <s v="1808Gomez Alejandra1"/>
    <m/>
    <s v="Vw Gol 1000"/>
    <m/>
    <x v="811"/>
    <s v="Cambio correa poly-v. Cambio reten de arbol de levas"/>
    <s v="Cristian"/>
    <s v="Correa poly-v"/>
    <s v="barotto"/>
    <m/>
    <m/>
    <m/>
    <n v="1"/>
    <n v="29500"/>
    <n v="29500"/>
    <m/>
    <m/>
    <n v="0"/>
    <n v="0"/>
    <n v="0"/>
    <n v="0"/>
    <n v="39100"/>
    <n v="0"/>
    <n v="39100"/>
  </r>
  <r>
    <x v="610"/>
    <n v="2"/>
    <x v="181"/>
    <x v="145"/>
    <s v="1808Gomez Alejandra2"/>
    <m/>
    <m/>
    <m/>
    <x v="4"/>
    <s v="Cambio correa poly-v. Cambio reten de arbol de levas "/>
    <m/>
    <s v="Reten arbol de levas"/>
    <s v="taller"/>
    <m/>
    <m/>
    <m/>
    <n v="1"/>
    <n v="9600"/>
    <n v="9600"/>
    <m/>
    <m/>
    <n v="0"/>
    <n v="0"/>
    <n v="0"/>
    <n v="0"/>
    <n v="0"/>
    <n v="0"/>
    <n v="0"/>
  </r>
  <r>
    <x v="611"/>
    <n v="1"/>
    <x v="181"/>
    <x v="247"/>
    <s v="1809Barral Juan1"/>
    <m/>
    <s v="Peugeot 301"/>
    <m/>
    <x v="38"/>
    <s v="Cambio liquido refrigerante."/>
    <s v="Cristian"/>
    <s v="Liquido refrigerante"/>
    <s v="taller"/>
    <m/>
    <m/>
    <m/>
    <n v="2"/>
    <n v="8800"/>
    <n v="17600"/>
    <m/>
    <m/>
    <n v="0"/>
    <n v="0"/>
    <n v="0"/>
    <n v="0"/>
    <n v="21400"/>
    <n v="0"/>
    <n v="21400"/>
  </r>
  <r>
    <x v="611"/>
    <n v="2"/>
    <x v="181"/>
    <x v="247"/>
    <s v="1809Barral Juan2"/>
    <m/>
    <m/>
    <m/>
    <x v="4"/>
    <s v="Cambio liquido refrigerante. "/>
    <m/>
    <s v="Agua destilada"/>
    <s v="taller"/>
    <m/>
    <m/>
    <m/>
    <n v="1"/>
    <n v="3800"/>
    <n v="3800"/>
    <m/>
    <m/>
    <n v="0"/>
    <n v="0"/>
    <n v="0"/>
    <n v="0"/>
    <n v="0"/>
    <n v="0"/>
    <n v="0"/>
  </r>
  <r>
    <x v="612"/>
    <n v="1"/>
    <x v="182"/>
    <x v="88"/>
    <s v="1810Andrada Horacio1"/>
    <s v="LHH546"/>
    <s v="Gol Trend"/>
    <n v="145544"/>
    <x v="812"/>
    <s v="Service completo. Cambio de aceite y filtros. Control general del vehiculo. Rotacion de ruedas. Lavado motor"/>
    <s v="Emanuel"/>
    <s v="Kit de filtros"/>
    <s v="taller"/>
    <m/>
    <m/>
    <m/>
    <n v="1"/>
    <n v="42000"/>
    <n v="42000"/>
    <n v="1"/>
    <n v="75000"/>
    <n v="75000"/>
    <n v="75000"/>
    <n v="0"/>
    <n v="0"/>
    <n v="85600"/>
    <n v="75000"/>
    <n v="160600"/>
  </r>
  <r>
    <x v="612"/>
    <n v="2"/>
    <x v="182"/>
    <x v="88"/>
    <s v="1810Andrada Horacio2"/>
    <m/>
    <m/>
    <m/>
    <x v="4"/>
    <s v="Service completo. Cambio de aceite y filtros. Control general del vehiculo. Rotacion de ruedas. Lavado motor "/>
    <m/>
    <s v="Aceite motor 10w40"/>
    <s v="taller"/>
    <m/>
    <m/>
    <m/>
    <n v="4"/>
    <n v="10900"/>
    <n v="43600"/>
    <m/>
    <m/>
    <n v="0"/>
    <n v="75000"/>
    <n v="0"/>
    <n v="0"/>
    <n v="0"/>
    <n v="0"/>
    <n v="0"/>
  </r>
  <r>
    <x v="613"/>
    <n v="1"/>
    <x v="182"/>
    <x v="45"/>
    <s v="1811Suarez Luchi1"/>
    <s v="AA887FX"/>
    <s v="Ford Ranger"/>
    <n v="90913"/>
    <x v="813"/>
    <s v="Control del tren delantero. Cambiar ambas bieletas de barra estabilizadora. Cambiar rotula inferior izquierda. Limpieza y colocacion de abrazadera nueva en fuelle de homocinetica de rueda delantera izquierda."/>
    <s v="Emanuel"/>
    <s v="Bieleta de barra estabilizadora"/>
    <s v="Rep serrano"/>
    <n v="28080"/>
    <m/>
    <m/>
    <n v="1"/>
    <n v="34000"/>
    <n v="34000"/>
    <n v="1"/>
    <n v="100000"/>
    <n v="100000"/>
    <n v="100000"/>
    <n v="28080"/>
    <n v="28080"/>
    <n v="154800"/>
    <n v="100000"/>
    <n v="254800"/>
  </r>
  <r>
    <x v="613"/>
    <n v="2"/>
    <x v="182"/>
    <x v="45"/>
    <s v="1811Suarez Luchi2"/>
    <m/>
    <m/>
    <m/>
    <x v="4"/>
    <s v="Control del tren delantero. Cambiar ambas bieletas de barra estabilizadora. Cambiar rotula inferior izquierda. Limpieza y colocacion de abrazadera nueva en fuelle de homocinetica de rueda delantera izquierda. "/>
    <m/>
    <s v="Bieleta de barra estabilizadora"/>
    <s v="barotto"/>
    <m/>
    <m/>
    <m/>
    <n v="1"/>
    <n v="44800"/>
    <n v="44800"/>
    <m/>
    <m/>
    <n v="0"/>
    <n v="100000"/>
    <n v="0"/>
    <n v="0"/>
    <n v="0"/>
    <n v="0"/>
    <n v="0"/>
  </r>
  <r>
    <x v="613"/>
    <n v="3"/>
    <x v="182"/>
    <x v="45"/>
    <s v="1811Suarez Luchi3"/>
    <m/>
    <m/>
    <m/>
    <x v="4"/>
    <s v="Control del tren delantero. Cambiar ambas bieletas de barra estabilizadora. Cambiar rotula inferior izquierda. Limpieza y colocacion de abrazadera nueva en fuelle de homocinetica de rueda delantera izquierda.  "/>
    <m/>
    <s v="Rotula"/>
    <s v="barotto"/>
    <m/>
    <m/>
    <m/>
    <n v="1"/>
    <n v="76000"/>
    <n v="76000"/>
    <m/>
    <m/>
    <n v="0"/>
    <n v="100000"/>
    <n v="0"/>
    <n v="0"/>
    <n v="0"/>
    <n v="0"/>
    <n v="0"/>
  </r>
  <r>
    <x v="614"/>
    <n v="1"/>
    <x v="182"/>
    <x v="55"/>
    <s v="1812Medic1"/>
    <s v="JWS508"/>
    <s v="Peugeot Partner"/>
    <n v="178341"/>
    <x v="814"/>
    <s v="Cambiar varilla selectora de palanca de cambios larga."/>
    <s v="Cristian"/>
    <s v="Varilla selectora de cambios larga"/>
    <s v="Rep serrano"/>
    <n v="9450"/>
    <m/>
    <m/>
    <n v="1"/>
    <n v="11500"/>
    <n v="11500"/>
    <n v="1"/>
    <n v="20000"/>
    <n v="20000"/>
    <n v="20000"/>
    <n v="9450"/>
    <n v="9450"/>
    <n v="11500"/>
    <n v="20000"/>
    <n v="31500"/>
  </r>
  <r>
    <x v="614"/>
    <n v="2"/>
    <x v="182"/>
    <x v="55"/>
    <s v="1812Medic2"/>
    <m/>
    <m/>
    <m/>
    <x v="4"/>
    <s v="Cambiar varilla selectora de palanca de cambios larga. "/>
    <m/>
    <m/>
    <m/>
    <m/>
    <m/>
    <m/>
    <m/>
    <m/>
    <n v="0"/>
    <m/>
    <m/>
    <n v="0"/>
    <n v="20000"/>
    <n v="0"/>
    <n v="0"/>
    <n v="0"/>
    <n v="0"/>
    <n v="0"/>
  </r>
  <r>
    <x v="615"/>
    <n v="1"/>
    <x v="183"/>
    <x v="74"/>
    <s v="1813Gonzalez Gaston1"/>
    <s v="HFD021"/>
    <s v="Chevrolet Vectra"/>
    <n v="198128"/>
    <x v="815"/>
    <s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s v="Pablo"/>
    <s v="Junta tapa de valvulas"/>
    <s v="rep serrano"/>
    <n v="22050"/>
    <m/>
    <m/>
    <n v="1"/>
    <n v="26700"/>
    <n v="26700"/>
    <n v="1"/>
    <n v="156000"/>
    <n v="156000"/>
    <n v="156000"/>
    <n v="22050"/>
    <n v="68050"/>
    <n v="211400"/>
    <n v="156000"/>
    <n v="367400"/>
  </r>
  <r>
    <x v="615"/>
    <n v="2"/>
    <x v="183"/>
    <x v="74"/>
    <s v="1813Gonzalez Gaston2"/>
    <m/>
    <m/>
    <m/>
    <x v="4"/>
    <s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
    <m/>
    <s v="Filtro aceite AC Delco 9332933"/>
    <s v="taller"/>
    <m/>
    <m/>
    <m/>
    <n v="1"/>
    <n v="13000"/>
    <n v="13000"/>
    <m/>
    <m/>
    <n v="0"/>
    <n v="156000"/>
    <n v="0"/>
    <n v="0"/>
    <n v="0"/>
    <n v="0"/>
    <n v="0"/>
  </r>
  <r>
    <x v="615"/>
    <n v="3"/>
    <x v="183"/>
    <x v="74"/>
    <s v="1813Gonzalez Gaston3"/>
    <m/>
    <m/>
    <m/>
    <x v="4"/>
    <s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
    <m/>
    <s v="Filtro aire AB3513"/>
    <s v="taller"/>
    <m/>
    <m/>
    <m/>
    <n v="1"/>
    <n v="11600"/>
    <n v="11600"/>
    <m/>
    <m/>
    <n v="0"/>
    <n v="156000"/>
    <n v="0"/>
    <n v="0"/>
    <n v="0"/>
    <n v="0"/>
    <n v="0"/>
  </r>
  <r>
    <x v="615"/>
    <n v="4"/>
    <x v="183"/>
    <x v="74"/>
    <s v="1813Gonzalez Gaston4"/>
    <m/>
    <m/>
    <m/>
    <x v="4"/>
    <s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
    <m/>
    <s v="Oring intercambiador de calor"/>
    <s v="taller"/>
    <m/>
    <m/>
    <m/>
    <n v="1"/>
    <n v="500"/>
    <n v="500"/>
    <m/>
    <m/>
    <n v="0"/>
    <n v="156000"/>
    <n v="0"/>
    <n v="0"/>
    <n v="0"/>
    <n v="0"/>
    <n v="0"/>
  </r>
  <r>
    <x v="615"/>
    <n v="5"/>
    <x v="183"/>
    <x v="74"/>
    <s v="1813Gonzalez Gaston5"/>
    <m/>
    <m/>
    <m/>
    <x v="4"/>
    <s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
    <m/>
    <s v="Aceite motor 10w40"/>
    <s v="taller"/>
    <m/>
    <m/>
    <m/>
    <n v="4"/>
    <n v="11250"/>
    <n v="45000"/>
    <m/>
    <m/>
    <n v="0"/>
    <n v="156000"/>
    <n v="0"/>
    <n v="0"/>
    <n v="0"/>
    <n v="0"/>
    <n v="0"/>
  </r>
  <r>
    <x v="615"/>
    <n v="6"/>
    <x v="183"/>
    <x v="74"/>
    <s v="1813Gonzalez Gaston6"/>
    <m/>
    <m/>
    <m/>
    <x v="4"/>
    <s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
    <m/>
    <s v="Manguera agua Yaco"/>
    <s v="taller"/>
    <m/>
    <m/>
    <m/>
    <n v="1"/>
    <n v="9100"/>
    <n v="9100"/>
    <m/>
    <m/>
    <n v="0"/>
    <n v="156000"/>
    <n v="0"/>
    <n v="0"/>
    <n v="0"/>
    <n v="0"/>
    <n v="0"/>
  </r>
  <r>
    <x v="615"/>
    <n v="7"/>
    <x v="183"/>
    <x v="74"/>
    <s v="1813Gonzalez Gaston7"/>
    <m/>
    <m/>
    <m/>
    <x v="4"/>
    <s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
    <m/>
    <s v="Filtro habitaculo HK303"/>
    <s v="taller"/>
    <m/>
    <m/>
    <m/>
    <n v="1"/>
    <n v="12000"/>
    <n v="12000"/>
    <m/>
    <m/>
    <n v="0"/>
    <n v="156000"/>
    <n v="0"/>
    <n v="0"/>
    <n v="0"/>
    <n v="0"/>
    <n v="0"/>
  </r>
  <r>
    <x v="615"/>
    <n v="8"/>
    <x v="183"/>
    <x v="74"/>
    <s v="1813Gonzalez Gaston8"/>
    <m/>
    <m/>
    <m/>
    <x v="4"/>
    <s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
    <m/>
    <s v="Escobilla delantera"/>
    <s v="Rep serrano"/>
    <n v="25000"/>
    <m/>
    <m/>
    <n v="1"/>
    <n v="30300"/>
    <n v="30300"/>
    <m/>
    <m/>
    <n v="0"/>
    <n v="156000"/>
    <n v="25000"/>
    <n v="0"/>
    <n v="0"/>
    <n v="0"/>
    <n v="0"/>
  </r>
  <r>
    <x v="615"/>
    <n v="9"/>
    <x v="183"/>
    <x v="74"/>
    <s v="1813Gonzalez Gaston9"/>
    <m/>
    <m/>
    <m/>
    <x v="4"/>
    <s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
    <m/>
    <s v="Escobilla trasera"/>
    <s v="Rep serrano"/>
    <n v="21000"/>
    <m/>
    <m/>
    <n v="1"/>
    <n v="25500"/>
    <n v="25500"/>
    <m/>
    <m/>
    <n v="0"/>
    <n v="156000"/>
    <n v="21000"/>
    <n v="0"/>
    <n v="0"/>
    <n v="0"/>
    <n v="0"/>
  </r>
  <r>
    <x v="615"/>
    <n v="10"/>
    <x v="183"/>
    <x v="74"/>
    <s v="1813Gonzalez Gaston10"/>
    <m/>
    <m/>
    <m/>
    <x v="4"/>
    <s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
    <m/>
    <s v="Lampara reversa"/>
    <s v="taller"/>
    <m/>
    <m/>
    <m/>
    <n v="1"/>
    <n v="700"/>
    <n v="700"/>
    <m/>
    <m/>
    <n v="0"/>
    <n v="156000"/>
    <n v="0"/>
    <n v="0"/>
    <n v="0"/>
    <n v="0"/>
    <n v="0"/>
  </r>
  <r>
    <x v="615"/>
    <n v="11"/>
    <x v="183"/>
    <x v="74"/>
    <s v="1813Gonzalez Gaston11"/>
    <m/>
    <m/>
    <m/>
    <x v="4"/>
    <s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
    <m/>
    <s v="Filtro combustible Mahle KL582"/>
    <s v="taller"/>
    <m/>
    <m/>
    <m/>
    <n v="1"/>
    <n v="10000"/>
    <n v="10000"/>
    <m/>
    <m/>
    <n v="0"/>
    <n v="156000"/>
    <n v="0"/>
    <n v="0"/>
    <n v="0"/>
    <n v="0"/>
    <n v="0"/>
  </r>
  <r>
    <x v="615"/>
    <n v="12"/>
    <x v="183"/>
    <x v="74"/>
    <s v="1813Gonzalez Gaston12"/>
    <m/>
    <m/>
    <m/>
    <x v="4"/>
    <s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
    <m/>
    <s v="Liquido refrigerante"/>
    <s v="taller"/>
    <m/>
    <m/>
    <m/>
    <n v="2"/>
    <n v="11500"/>
    <n v="23000"/>
    <m/>
    <m/>
    <n v="0"/>
    <n v="156000"/>
    <n v="0"/>
    <n v="0"/>
    <n v="0"/>
    <n v="0"/>
    <n v="0"/>
  </r>
  <r>
    <x v="615"/>
    <n v="13"/>
    <x v="183"/>
    <x v="74"/>
    <s v="1813Gonzalez Gaston13"/>
    <m/>
    <m/>
    <m/>
    <x v="4"/>
    <s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
    <m/>
    <s v="Agua destilada"/>
    <s v="taller"/>
    <m/>
    <m/>
    <m/>
    <n v="1"/>
    <n v="4000"/>
    <n v="4000"/>
    <m/>
    <m/>
    <n v="0"/>
    <n v="156000"/>
    <n v="0"/>
    <n v="0"/>
    <n v="0"/>
    <n v="0"/>
    <n v="0"/>
  </r>
  <r>
    <x v="616"/>
    <n v="1"/>
    <x v="183"/>
    <x v="333"/>
    <s v="1814Gigante Jani1"/>
    <s v="GVV154"/>
    <s v="Chevrolet S10"/>
    <m/>
    <x v="816"/>
    <s v="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
    <s v="Cristian"/>
    <s v="Manguera de turbo"/>
    <s v="barotto"/>
    <m/>
    <m/>
    <m/>
    <n v="1"/>
    <n v="32800"/>
    <n v="32800"/>
    <m/>
    <m/>
    <n v="0"/>
    <n v="0"/>
    <n v="0"/>
    <n v="0"/>
    <n v="372900"/>
    <n v="0"/>
    <n v="372900"/>
  </r>
  <r>
    <x v="616"/>
    <n v="2"/>
    <x v="183"/>
    <x v="333"/>
    <s v="1814Gigante Jani2"/>
    <m/>
    <m/>
    <m/>
    <x v="4"/>
    <s v="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
    <m/>
    <s v="Correa poly-v"/>
    <s v="barotto"/>
    <m/>
    <m/>
    <m/>
    <n v="1"/>
    <n v="29800"/>
    <n v="29800"/>
    <m/>
    <m/>
    <n v="0"/>
    <n v="0"/>
    <n v="0"/>
    <n v="0"/>
    <n v="0"/>
    <n v="0"/>
    <n v="0"/>
  </r>
  <r>
    <x v="616"/>
    <n v="3"/>
    <x v="183"/>
    <x v="333"/>
    <s v="1814Gigante Jani3"/>
    <m/>
    <m/>
    <m/>
    <x v="4"/>
    <s v="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
    <m/>
    <s v="Polea de embrague"/>
    <s v="barotto"/>
    <m/>
    <m/>
    <m/>
    <n v="1"/>
    <n v="118000"/>
    <n v="118000"/>
    <m/>
    <m/>
    <n v="0"/>
    <n v="0"/>
    <n v="0"/>
    <n v="0"/>
    <n v="0"/>
    <n v="0"/>
    <n v="0"/>
  </r>
  <r>
    <x v="616"/>
    <n v="4"/>
    <x v="183"/>
    <x v="333"/>
    <s v="1814Gigante Jani4"/>
    <m/>
    <m/>
    <m/>
    <x v="4"/>
    <s v="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
    <m/>
    <s v="Filtro aire Vox HD2868"/>
    <s v="taller"/>
    <m/>
    <m/>
    <m/>
    <n v="1"/>
    <n v="22000"/>
    <n v="22000"/>
    <m/>
    <m/>
    <n v="0"/>
    <n v="0"/>
    <n v="0"/>
    <n v="0"/>
    <n v="0"/>
    <n v="0"/>
    <n v="0"/>
  </r>
  <r>
    <x v="616"/>
    <n v="5"/>
    <x v="183"/>
    <x v="333"/>
    <s v="1814Gigante Jani5"/>
    <m/>
    <m/>
    <m/>
    <x v="4"/>
    <s v="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
    <m/>
    <s v="Filtro gasoil Mahle KL747"/>
    <s v="taller"/>
    <m/>
    <m/>
    <m/>
    <n v="1"/>
    <n v="41500"/>
    <n v="41500"/>
    <m/>
    <m/>
    <n v="0"/>
    <n v="0"/>
    <n v="0"/>
    <n v="0"/>
    <n v="0"/>
    <n v="0"/>
    <n v="0"/>
  </r>
  <r>
    <x v="616"/>
    <n v="6"/>
    <x v="183"/>
    <x v="333"/>
    <s v="1814Gigante Jani6"/>
    <m/>
    <m/>
    <m/>
    <x v="4"/>
    <s v="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
    <m/>
    <s v="Tensor de correa poly-v"/>
    <s v="taller"/>
    <m/>
    <m/>
    <m/>
    <n v="1"/>
    <n v="115800"/>
    <n v="115800"/>
    <m/>
    <m/>
    <n v="0"/>
    <n v="0"/>
    <n v="0"/>
    <n v="0"/>
    <n v="0"/>
    <n v="0"/>
    <n v="0"/>
  </r>
  <r>
    <x v="616"/>
    <n v="7"/>
    <x v="183"/>
    <x v="333"/>
    <s v="1814Gigante Jani7"/>
    <m/>
    <m/>
    <m/>
    <x v="4"/>
    <s v="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
    <m/>
    <s v="Liquido refrigerante"/>
    <s v="taller"/>
    <m/>
    <m/>
    <m/>
    <n v="1"/>
    <n v="9000"/>
    <n v="9000"/>
    <m/>
    <m/>
    <n v="0"/>
    <n v="0"/>
    <n v="0"/>
    <n v="0"/>
    <n v="0"/>
    <n v="0"/>
    <n v="0"/>
  </r>
  <r>
    <x v="616"/>
    <n v="8"/>
    <x v="183"/>
    <x v="333"/>
    <s v="1814Gigante Jani8"/>
    <m/>
    <m/>
    <m/>
    <x v="4"/>
    <s v="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
    <m/>
    <s v="Agua destilada"/>
    <m/>
    <m/>
    <m/>
    <m/>
    <n v="1"/>
    <n v="4000"/>
    <n v="4000"/>
    <m/>
    <m/>
    <n v="0"/>
    <n v="0"/>
    <n v="0"/>
    <n v="0"/>
    <n v="0"/>
    <n v="0"/>
    <n v="0"/>
  </r>
  <r>
    <x v="617"/>
    <n v="1"/>
    <x v="183"/>
    <x v="65"/>
    <s v="1815Cane Emiliano1"/>
    <s v="LNS611"/>
    <s v="Ford Ranger"/>
    <n v="135185"/>
    <x v="656"/>
    <s v="Service completo. Cambio de aceite y filtros. Control general del vehiculo. Rotacion de ruedas. Lavado motor."/>
    <s v="Emanuel"/>
    <s v="Kit de filtros"/>
    <s v="taller"/>
    <m/>
    <m/>
    <m/>
    <n v="1"/>
    <n v="82400"/>
    <n v="82400"/>
    <n v="1"/>
    <n v="72000"/>
    <n v="72000"/>
    <n v="72000"/>
    <n v="0"/>
    <n v="0"/>
    <n v="232500"/>
    <n v="72000"/>
    <n v="304500"/>
  </r>
  <r>
    <x v="617"/>
    <n v="2"/>
    <x v="183"/>
    <x v="65"/>
    <s v="1815Cane Emiliano2"/>
    <m/>
    <m/>
    <m/>
    <x v="4"/>
    <s v="Service completo. Cambio de aceite y filtros. Control general del vehiculo. Rotacion de ruedas. Lavado motor. "/>
    <m/>
    <s v="Aceite motor 5w30"/>
    <s v="taller"/>
    <m/>
    <m/>
    <m/>
    <n v="9.5"/>
    <n v="15800"/>
    <n v="150100"/>
    <m/>
    <m/>
    <n v="0"/>
    <n v="72000"/>
    <n v="0"/>
    <n v="0"/>
    <n v="0"/>
    <n v="0"/>
    <n v="0"/>
  </r>
  <r>
    <x v="618"/>
    <n v="1"/>
    <x v="183"/>
    <x v="85"/>
    <s v="1816Saladino Guillermo1"/>
    <s v="JOZ832"/>
    <s v="Ford Ka"/>
    <n v="120171"/>
    <x v="817"/>
    <s v="Control de encendido. Cambiar bujias y cables de bujias. Cambiar bobina de encendido."/>
    <s v="Emanuel/Cristian"/>
    <s v="Bujias LSP"/>
    <s v="barotto"/>
    <m/>
    <m/>
    <m/>
    <n v="4"/>
    <n v="6800"/>
    <n v="27200"/>
    <n v="1"/>
    <n v="40000"/>
    <n v="40000"/>
    <n v="40000"/>
    <n v="0"/>
    <n v="0"/>
    <n v="132200"/>
    <n v="40000"/>
    <n v="172200"/>
  </r>
  <r>
    <x v="618"/>
    <n v="2"/>
    <x v="183"/>
    <x v="85"/>
    <s v="1816Saladino Guillermo2"/>
    <m/>
    <m/>
    <m/>
    <x v="4"/>
    <s v="Control de encendido. Cambiar bujias y cables de bujias. Cambiar bobina de encendido. "/>
    <m/>
    <s v="Cables de bujias Mahle "/>
    <s v="barotto"/>
    <m/>
    <m/>
    <m/>
    <n v="1"/>
    <n v="40000"/>
    <n v="40000"/>
    <m/>
    <m/>
    <n v="0"/>
    <n v="40000"/>
    <n v="0"/>
    <n v="0"/>
    <n v="0"/>
    <n v="0"/>
    <n v="0"/>
  </r>
  <r>
    <x v="618"/>
    <n v="3"/>
    <x v="183"/>
    <x v="85"/>
    <s v="1816Saladino Guillermo3"/>
    <m/>
    <m/>
    <m/>
    <x v="4"/>
    <s v="Control de encendido. Cambiar bujias y cables de bujias. Cambiar bobina de encendido.  "/>
    <m/>
    <s v="Bobina de encendido Fispa"/>
    <s v="barotto"/>
    <m/>
    <m/>
    <m/>
    <n v="1"/>
    <n v="65000"/>
    <n v="65000"/>
    <m/>
    <m/>
    <n v="0"/>
    <n v="40000"/>
    <n v="0"/>
    <n v="0"/>
    <n v="0"/>
    <n v="0"/>
    <n v="0"/>
  </r>
  <r>
    <x v="619"/>
    <n v="1"/>
    <x v="183"/>
    <x v="327"/>
    <s v="1817Urrutia Susana1"/>
    <s v="FRZ551"/>
    <s v="Ford Ka"/>
    <n v="69864"/>
    <x v="818"/>
    <s v="Control de encendido. Cambiar juego de bujias."/>
    <s v="Cristian"/>
    <s v="Bujias LSP"/>
    <s v="barotto"/>
    <m/>
    <m/>
    <m/>
    <n v="4"/>
    <n v="12500"/>
    <n v="50000"/>
    <m/>
    <m/>
    <n v="0"/>
    <n v="0"/>
    <n v="0"/>
    <n v="0"/>
    <n v="50000"/>
    <n v="0"/>
    <n v="50000"/>
  </r>
  <r>
    <x v="619"/>
    <n v="2"/>
    <x v="183"/>
    <x v="327"/>
    <s v="1817Urrutia Susana2"/>
    <m/>
    <m/>
    <m/>
    <x v="4"/>
    <s v="Control de encendido. Cambiar juego de bujias. "/>
    <m/>
    <m/>
    <m/>
    <m/>
    <m/>
    <m/>
    <m/>
    <m/>
    <n v="0"/>
    <m/>
    <m/>
    <n v="0"/>
    <n v="0"/>
    <n v="0"/>
    <n v="0"/>
    <n v="0"/>
    <n v="0"/>
    <n v="0"/>
  </r>
  <r>
    <x v="620"/>
    <n v="1"/>
    <x v="184"/>
    <x v="334"/>
    <s v="1818Llanos Raquel1"/>
    <s v="LIF757"/>
    <s v="Chevrolet corsa "/>
    <n v="158782"/>
    <x v="819"/>
    <s v="Service completo. Cambio de aceite y filtros. Control general del vehiculo. Cambiar lampara de posicion lado conductor. Cambiar manguera de calefaccion con bifurcacion. Completar con liquido refrigerante. Armado total. Control, engrase y ajuste de bolilleros de ruedas traseras."/>
    <s v="Emanuel"/>
    <s v="Aceite motor 10w40"/>
    <s v="taller"/>
    <m/>
    <m/>
    <m/>
    <n v="3"/>
    <n v="11250"/>
    <n v="33750"/>
    <n v="1"/>
    <n v="123000"/>
    <n v="123000"/>
    <n v="123000"/>
    <n v="0"/>
    <n v="0"/>
    <n v="102300"/>
    <n v="123000"/>
    <n v="225300"/>
  </r>
  <r>
    <x v="620"/>
    <n v="2"/>
    <x v="184"/>
    <x v="334"/>
    <s v="1818Llanos Raquel2"/>
    <m/>
    <m/>
    <m/>
    <x v="4"/>
    <s v="Service completo. Cambio de aceite y filtros. Control general del vehiculo. Cambiar lampara de posicion lado conductor. Cambiar manguera de calefaccion con bifurcacion. Completar con liquido refrigerante. Armado total. Control, engrase y ajuste de bolilleros de ruedas traseras. "/>
    <m/>
    <s v="Filtro aceite Mahle OC90"/>
    <s v="taller"/>
    <m/>
    <m/>
    <m/>
    <n v="1"/>
    <n v="6000"/>
    <n v="6000"/>
    <m/>
    <m/>
    <n v="0"/>
    <n v="123000"/>
    <n v="0"/>
    <n v="0"/>
    <n v="0"/>
    <n v="0"/>
    <n v="0"/>
  </r>
  <r>
    <x v="620"/>
    <n v="3"/>
    <x v="184"/>
    <x v="334"/>
    <s v="1818Llanos Raquel3"/>
    <m/>
    <m/>
    <m/>
    <x v="4"/>
    <s v="Service completo. Cambio de aceite y filtros. Control general del vehiculo. Cambiar lampara de posicion lado conductor. Cambiar manguera de calefaccion con bifurcacion. Completar con liquido refrigerante. Armado total. Control, engrase y ajuste de bolilleros de ruedas traseras.  "/>
    <m/>
    <s v="Filtro combustible AC Delco 19347706"/>
    <s v="taller"/>
    <m/>
    <m/>
    <m/>
    <n v="1"/>
    <n v="9000"/>
    <n v="9000"/>
    <m/>
    <m/>
    <n v="0"/>
    <n v="123000"/>
    <n v="0"/>
    <n v="0"/>
    <n v="0"/>
    <n v="0"/>
    <n v="0"/>
  </r>
  <r>
    <x v="620"/>
    <n v="4"/>
    <x v="184"/>
    <x v="334"/>
    <s v="1818Llanos Raquel4"/>
    <m/>
    <m/>
    <m/>
    <x v="4"/>
    <s v="Service completo. Cambio de aceite y filtros. Control general del vehiculo. Cambiar lampara de posicion lado conductor. Cambiar manguera de calefaccion con bifurcacion. Completar con liquido refrigerante. Armado total. Control, engrase y ajuste de bolilleros de ruedas traseras.   "/>
    <m/>
    <s v="Filtro aire AC Delco 19347746"/>
    <s v="ferrando"/>
    <m/>
    <m/>
    <m/>
    <n v="1"/>
    <n v="8800"/>
    <n v="8800"/>
    <m/>
    <m/>
    <n v="0"/>
    <n v="123000"/>
    <n v="0"/>
    <n v="0"/>
    <n v="0"/>
    <n v="0"/>
    <n v="0"/>
  </r>
  <r>
    <x v="620"/>
    <n v="5"/>
    <x v="184"/>
    <x v="334"/>
    <s v="1818Llanos Raquel5"/>
    <m/>
    <m/>
    <m/>
    <x v="4"/>
    <s v="Service completo. Cambio de aceite y filtros. Control general del vehiculo. Cambiar lampara de posicion lado conductor. Cambiar manguera de calefaccion con bifurcacion. Completar con liquido refrigerante. Armado total. Control, engrase y ajuste de bolilleros de ruedas traseras.    "/>
    <m/>
    <s v="Filtro habitaculo HK301"/>
    <s v="taller"/>
    <m/>
    <m/>
    <m/>
    <n v="1"/>
    <n v="9800"/>
    <n v="9800"/>
    <m/>
    <m/>
    <n v="0"/>
    <n v="123000"/>
    <n v="0"/>
    <n v="0"/>
    <n v="0"/>
    <n v="0"/>
    <n v="0"/>
  </r>
  <r>
    <x v="620"/>
    <n v="6"/>
    <x v="184"/>
    <x v="334"/>
    <s v="1818Llanos Raquel6"/>
    <m/>
    <m/>
    <m/>
    <x v="4"/>
    <s v="Service completo. Cambio de aceite y filtros. Control general del vehiculo. Cambiar lampara de posicion lado conductor. Cambiar manguera de calefaccion con bifurcacion. Completar con liquido refrigerante. Armado total. Control, engrase y ajuste de bolilleros de ruedas traseras.     "/>
    <m/>
    <s v="Lampara de posicion"/>
    <s v="taller"/>
    <m/>
    <m/>
    <m/>
    <n v="1"/>
    <n v="650"/>
    <n v="650"/>
    <m/>
    <m/>
    <n v="0"/>
    <n v="123000"/>
    <n v="0"/>
    <n v="0"/>
    <n v="0"/>
    <n v="0"/>
    <n v="0"/>
  </r>
  <r>
    <x v="620"/>
    <n v="7"/>
    <x v="184"/>
    <x v="334"/>
    <s v="1818Llanos Raquel7"/>
    <m/>
    <m/>
    <m/>
    <x v="4"/>
    <s v="Service completo. Cambio de aceite y filtros. Control general del vehiculo. Cambiar lampara de posicion lado conductor. Cambiar manguera de calefaccion con bifurcacion. Completar con liquido refrigerante. Armado total. Control, engrase y ajuste de bolilleros de ruedas traseras.      "/>
    <m/>
    <s v="Manguera bifurcada"/>
    <s v="barotto"/>
    <m/>
    <m/>
    <m/>
    <n v="1"/>
    <n v="22800"/>
    <n v="22800"/>
    <m/>
    <m/>
    <n v="0"/>
    <n v="123000"/>
    <n v="0"/>
    <n v="0"/>
    <n v="0"/>
    <n v="0"/>
    <n v="0"/>
  </r>
  <r>
    <x v="620"/>
    <n v="8"/>
    <x v="184"/>
    <x v="334"/>
    <s v="1818Llanos Raquel8"/>
    <m/>
    <m/>
    <m/>
    <x v="4"/>
    <s v="Service completo. Cambio de aceite y filtros. Control general del vehiculo. Cambiar lampara de posicion lado conductor. Cambiar manguera de calefaccion con bifurcacion. Completar con liquido refrigerante. Armado total. Control, engrase y ajuste de bolilleros de ruedas traseras.       "/>
    <m/>
    <s v="Liquido refrigerante"/>
    <s v="taller"/>
    <m/>
    <m/>
    <m/>
    <n v="1"/>
    <n v="11500"/>
    <n v="11500"/>
    <m/>
    <m/>
    <n v="0"/>
    <n v="123000"/>
    <n v="0"/>
    <n v="0"/>
    <n v="0"/>
    <n v="0"/>
    <n v="0"/>
  </r>
  <r>
    <x v="621"/>
    <n v="1"/>
    <x v="184"/>
    <x v="1"/>
    <s v="1819Transporte Palloni1"/>
    <s v="AE315QU"/>
    <s v="Peugeot 208"/>
    <n v="52562"/>
    <x v="820"/>
    <s v="Service completo. Cambio de aceite y filtros. Control general del vehiculo. Cambio de bujias. Cambiar lamparas de patente. Lavado motor. Desarmar distribucion completa. Cambiar kit, bomba de agua, correa poly-v y liquido refrigerante. Purgado del circuito de refrigeracion. Puesta a punto. Armado total."/>
    <s v="Cristian"/>
    <s v="Aceite motor 5w40"/>
    <s v="taller"/>
    <m/>
    <m/>
    <m/>
    <n v="4"/>
    <n v="16000"/>
    <n v="64000"/>
    <m/>
    <m/>
    <n v="0"/>
    <n v="0"/>
    <n v="0"/>
    <n v="0"/>
    <n v="64300"/>
    <n v="0"/>
    <n v="64300"/>
  </r>
  <r>
    <x v="621"/>
    <n v="2"/>
    <x v="184"/>
    <x v="1"/>
    <s v="1819Transporte Palloni2"/>
    <m/>
    <m/>
    <m/>
    <x v="4"/>
    <s v="Service completo. Cambio de aceite y filtros. Control general del vehiculo. Cambio de bujias. Cambiar lamparas de patente. Lavado motor. Desarmar distribucion completa. Cambiar kit, bomba de agua, correa poly-v y liquido refrigerante. Purgado del circuito de refrigeracion. Puesta a punto. Armado total. "/>
    <m/>
    <s v="Lamparas de patente"/>
    <s v="taller"/>
    <m/>
    <m/>
    <m/>
    <n v="2"/>
    <n v="150"/>
    <n v="300"/>
    <m/>
    <m/>
    <n v="0"/>
    <n v="0"/>
    <n v="0"/>
    <n v="0"/>
    <n v="0"/>
    <n v="0"/>
    <n v="0"/>
  </r>
  <r>
    <x v="622"/>
    <n v="1"/>
    <x v="184"/>
    <x v="65"/>
    <s v="1820Cane Emiliano1"/>
    <s v="KWZ620"/>
    <s v="Citroen Berlingo "/>
    <m/>
    <x v="821"/>
    <s v="Sacar pedal de embrague. Cambiar cable de embrague. Regulacion del mismo. Dar altura al pedal."/>
    <s v="Cristian"/>
    <s v="Cable de embrague"/>
    <s v="Rep serrano"/>
    <n v="14130"/>
    <m/>
    <m/>
    <n v="1"/>
    <n v="17100"/>
    <n v="17100"/>
    <n v="1"/>
    <n v="35000"/>
    <n v="35000"/>
    <n v="35000"/>
    <n v="14130"/>
    <n v="14130"/>
    <n v="17100"/>
    <n v="35000"/>
    <n v="52100"/>
  </r>
  <r>
    <x v="622"/>
    <n v="2"/>
    <x v="184"/>
    <x v="65"/>
    <s v="1820Cane Emiliano2"/>
    <m/>
    <m/>
    <m/>
    <x v="4"/>
    <s v="Sacar pedal de embrague. Cambiar cable de embrague. Regulacion del mismo. Dar altura al pedal. "/>
    <m/>
    <m/>
    <m/>
    <m/>
    <m/>
    <m/>
    <m/>
    <m/>
    <n v="0"/>
    <m/>
    <m/>
    <n v="0"/>
    <n v="35000"/>
    <n v="0"/>
    <n v="0"/>
    <n v="0"/>
    <n v="0"/>
    <n v="0"/>
  </r>
  <r>
    <x v="623"/>
    <n v="1"/>
    <x v="184"/>
    <x v="335"/>
    <s v="1821Muñoz Gerardo1"/>
    <s v="AA067TH"/>
    <s v="Peugeot 207"/>
    <n v="112001"/>
    <x v="822"/>
    <s v="Desarmar distribucion completa. Cambiar kit, bomba de agua, correa poly-v y liquido refrigerante. Purgado del circuito de refigeracion. Puesta a punto. Armado total. Limpieza de vano motor. Cambiar polea de tensor movil de correa poly-v."/>
    <s v="Emanuel/Cristian"/>
    <m/>
    <m/>
    <m/>
    <m/>
    <m/>
    <m/>
    <m/>
    <n v="0"/>
    <n v="1"/>
    <n v="105000"/>
    <n v="105000"/>
    <n v="105000"/>
    <n v="0"/>
    <n v="0"/>
    <n v="0"/>
    <n v="105000"/>
    <n v="105000"/>
  </r>
  <r>
    <x v="623"/>
    <n v="2"/>
    <x v="184"/>
    <x v="335"/>
    <s v="1821Muñoz Gerardo2"/>
    <m/>
    <m/>
    <m/>
    <x v="4"/>
    <s v="Desarmar distribucion completa. Cambiar kit, bomba de agua, correa poly-v y liquido refrigerante. Purgado del circuito de refigeracion. Puesta a punto. Armado total. Limpieza de vano motor. Cambiar polea de tensor movil de correa poly-v. "/>
    <m/>
    <m/>
    <m/>
    <m/>
    <m/>
    <m/>
    <m/>
    <m/>
    <n v="0"/>
    <m/>
    <m/>
    <n v="0"/>
    <n v="105000"/>
    <n v="0"/>
    <n v="0"/>
    <n v="0"/>
    <n v="0"/>
    <n v="0"/>
  </r>
  <r>
    <x v="624"/>
    <n v="1"/>
    <x v="185"/>
    <x v="336"/>
    <s v="1822Creativity1"/>
    <s v="AE655WE"/>
    <s v="Fiat Strada"/>
    <n v="48564"/>
    <x v="656"/>
    <s v="Service completo. Cambio de aceite y filtros. Control general del vehiculo. Rotacion de ruedas. Lavado motor."/>
    <s v="Cristian"/>
    <s v="Filtro combustible Mahle KL238D"/>
    <s v="taller"/>
    <m/>
    <m/>
    <m/>
    <n v="1"/>
    <n v="12000"/>
    <n v="12000"/>
    <n v="1"/>
    <n v="95000"/>
    <n v="95000"/>
    <n v="95000"/>
    <n v="0"/>
    <n v="0"/>
    <n v="89600"/>
    <n v="95000"/>
    <n v="184600"/>
  </r>
  <r>
    <x v="624"/>
    <n v="2"/>
    <x v="185"/>
    <x v="336"/>
    <s v="1822Creativity2"/>
    <m/>
    <m/>
    <m/>
    <x v="4"/>
    <s v="Service completo. Cambio de aceite y filtros. Control general del vehiculo. Rotacion de ruedas. Lavado motor. "/>
    <m/>
    <s v="Filtro aire Mahle LX3115"/>
    <s v="taller"/>
    <m/>
    <m/>
    <m/>
    <n v="1"/>
    <n v="13800"/>
    <n v="13800"/>
    <m/>
    <m/>
    <n v="0"/>
    <n v="95000"/>
    <n v="0"/>
    <n v="0"/>
    <n v="0"/>
    <n v="0"/>
    <n v="0"/>
  </r>
  <r>
    <x v="624"/>
    <n v="3"/>
    <x v="185"/>
    <x v="336"/>
    <s v="1822Creativity3"/>
    <m/>
    <m/>
    <m/>
    <x v="4"/>
    <s v="Service completo. Cambio de aceite y filtros. Control general del vehiculo. Rotacion de ruedas. Lavado motor.  "/>
    <m/>
    <s v="Filtro aceite Mahle OC259"/>
    <s v="taller"/>
    <m/>
    <m/>
    <m/>
    <n v="1"/>
    <n v="9000"/>
    <n v="9000"/>
    <m/>
    <m/>
    <n v="0"/>
    <n v="95000"/>
    <n v="0"/>
    <n v="0"/>
    <n v="0"/>
    <n v="0"/>
    <n v="0"/>
  </r>
  <r>
    <x v="624"/>
    <n v="4"/>
    <x v="185"/>
    <x v="336"/>
    <s v="1822Creativity4"/>
    <m/>
    <m/>
    <m/>
    <x v="4"/>
    <s v="Service completo. Cambio de aceite y filtros. Control general del vehiculo. Rotacion de ruedas. Lavado motor.   "/>
    <m/>
    <s v="Filtro habitaculo HK210"/>
    <s v="taller"/>
    <m/>
    <m/>
    <m/>
    <n v="1"/>
    <n v="9800"/>
    <n v="9800"/>
    <m/>
    <m/>
    <n v="0"/>
    <n v="95000"/>
    <n v="0"/>
    <n v="0"/>
    <n v="0"/>
    <n v="0"/>
    <n v="0"/>
  </r>
  <r>
    <x v="624"/>
    <n v="5"/>
    <x v="185"/>
    <x v="336"/>
    <s v="1822Creativity5"/>
    <m/>
    <m/>
    <m/>
    <x v="4"/>
    <s v="Service completo. Cambio de aceite y filtros. Control general del vehiculo. Rotacion de ruedas. Lavado motor.    "/>
    <m/>
    <s v="Aceite motor 10w40"/>
    <s v="taller"/>
    <m/>
    <m/>
    <m/>
    <n v="4"/>
    <n v="11250"/>
    <n v="45000"/>
    <m/>
    <m/>
    <n v="0"/>
    <n v="95000"/>
    <n v="0"/>
    <n v="0"/>
    <n v="0"/>
    <n v="0"/>
    <n v="0"/>
  </r>
  <r>
    <x v="625"/>
    <n v="1"/>
    <x v="185"/>
    <x v="55"/>
    <s v="1823Medic1"/>
    <s v="IWY797"/>
    <s v="Renault Kangoo"/>
    <n v="99642"/>
    <x v="823"/>
    <s v="Sacar bulbo de acete. Medir presion de aceite en TO con manómetro (11 psi). Colocar bulbo nuevo. Limpiar terminal y conectar. Prueba del mismo."/>
    <s v="Pablo"/>
    <s v="Bulbo presion de aceite GBA-448"/>
    <s v="ferrando"/>
    <m/>
    <m/>
    <m/>
    <n v="1"/>
    <n v="13100"/>
    <n v="13100"/>
    <m/>
    <m/>
    <n v="0"/>
    <n v="0"/>
    <n v="0"/>
    <n v="0"/>
    <n v="13100"/>
    <n v="0"/>
    <n v="13100"/>
  </r>
  <r>
    <x v="625"/>
    <n v="2"/>
    <x v="185"/>
    <x v="55"/>
    <s v="1823Medic2"/>
    <m/>
    <m/>
    <m/>
    <x v="4"/>
    <s v="Sacar bulbo de acete. Medir presion de aceite en TO con manómetro (11 psi). Colocar bulbo nuevo. Limpiar terminal y conectar. Prueba del mismo. "/>
    <m/>
    <m/>
    <m/>
    <m/>
    <m/>
    <m/>
    <m/>
    <m/>
    <n v="0"/>
    <m/>
    <m/>
    <n v="0"/>
    <n v="0"/>
    <n v="0"/>
    <n v="0"/>
    <n v="0"/>
    <n v="0"/>
    <n v="0"/>
  </r>
  <r>
    <x v="626"/>
    <n v="1"/>
    <x v="185"/>
    <x v="337"/>
    <s v="1824Irrazabal Miguel1"/>
    <s v="AD940AK"/>
    <s v="Chevrolet Cruze"/>
    <n v="30932"/>
    <x v="656"/>
    <s v="Service completo. Cambio de aceite y filtros. Control general del vehiculo. Rotacion de ruedas. Lavado motor."/>
    <s v="Cristian"/>
    <s v="Filtro aire Mahle LX3015/14"/>
    <s v="taller"/>
    <m/>
    <m/>
    <m/>
    <n v="1"/>
    <n v="12700"/>
    <n v="12700"/>
    <n v="1"/>
    <n v="51000"/>
    <n v="51000"/>
    <n v="51000"/>
    <n v="0"/>
    <n v="0"/>
    <n v="137600"/>
    <n v="51000"/>
    <n v="188600"/>
  </r>
  <r>
    <x v="626"/>
    <n v="2"/>
    <x v="185"/>
    <x v="337"/>
    <s v="1824Irrazabal Miguel2"/>
    <m/>
    <m/>
    <m/>
    <x v="4"/>
    <s v="Service completo. Cambio de aceite y filtros. Control general del vehiculo. Rotacion de ruedas. Lavado motor. "/>
    <m/>
    <s v="Filtro habitaculo HKC311"/>
    <s v="taller"/>
    <m/>
    <m/>
    <m/>
    <n v="1"/>
    <n v="18000"/>
    <n v="18000"/>
    <m/>
    <m/>
    <n v="0"/>
    <n v="51000"/>
    <n v="0"/>
    <n v="0"/>
    <n v="0"/>
    <n v="0"/>
    <n v="0"/>
  </r>
  <r>
    <x v="626"/>
    <n v="3"/>
    <x v="185"/>
    <x v="337"/>
    <s v="1824Irrazabal Miguel3"/>
    <m/>
    <m/>
    <m/>
    <x v="4"/>
    <s v="Service completo. Cambio de aceite y filtros. Control general del vehiculo. Rotacion de ruedas. Lavado motor.  "/>
    <m/>
    <s v="Filtro aceite AC Delco 12706595"/>
    <s v="taller"/>
    <m/>
    <m/>
    <m/>
    <n v="1"/>
    <n v="15900"/>
    <n v="15900"/>
    <m/>
    <m/>
    <n v="0"/>
    <n v="51000"/>
    <n v="0"/>
    <n v="0"/>
    <n v="0"/>
    <n v="0"/>
    <n v="0"/>
  </r>
  <r>
    <x v="626"/>
    <n v="4"/>
    <x v="185"/>
    <x v="337"/>
    <s v="1824Irrazabal Miguel4"/>
    <m/>
    <m/>
    <m/>
    <x v="4"/>
    <s v="Service completo. Cambio de aceite y filtros. Control general del vehiculo. Rotacion de ruedas. Lavado motor.   "/>
    <m/>
    <s v="Aceite motor 0w20"/>
    <s v="taller"/>
    <m/>
    <m/>
    <m/>
    <n v="4"/>
    <n v="22750"/>
    <n v="91000"/>
    <m/>
    <m/>
    <n v="0"/>
    <n v="51000"/>
    <n v="0"/>
    <n v="0"/>
    <n v="0"/>
    <n v="0"/>
    <n v="0"/>
  </r>
  <r>
    <x v="627"/>
    <n v="1"/>
    <x v="185"/>
    <x v="271"/>
    <s v="1825Fava Carlos1"/>
    <s v="MEY675"/>
    <s v="Chevrolet S10"/>
    <n v="132241"/>
    <x v="824"/>
    <s v="Desarmar parte de desincronizacion de correa poly-v. Cambiar polea acanalada inferior fija. Cambiar correa poly-v. Armado total."/>
    <s v="Emanuel"/>
    <s v="Polea acanalada"/>
    <s v="barotto"/>
    <m/>
    <m/>
    <m/>
    <n v="1"/>
    <n v="22800"/>
    <n v="22800"/>
    <n v="1"/>
    <n v="35000"/>
    <n v="35000"/>
    <n v="35000"/>
    <n v="0"/>
    <n v="0"/>
    <n v="98800"/>
    <n v="35000"/>
    <n v="133800"/>
  </r>
  <r>
    <x v="627"/>
    <n v="2"/>
    <x v="185"/>
    <x v="271"/>
    <s v="1825Fava Carlos2"/>
    <m/>
    <m/>
    <m/>
    <x v="4"/>
    <s v="Desarmar parte de desincronizacion de correa poly-v. Cambiar polea acanalada inferior fija. Cambiar correa poly-v. Armado total. "/>
    <m/>
    <s v="Correa poly-v original"/>
    <s v="barotto"/>
    <m/>
    <m/>
    <m/>
    <n v="1"/>
    <n v="76000"/>
    <n v="76000"/>
    <m/>
    <m/>
    <n v="0"/>
    <n v="35000"/>
    <n v="0"/>
    <n v="0"/>
    <n v="0"/>
    <n v="0"/>
    <n v="0"/>
  </r>
  <r>
    <x v="628"/>
    <n v="1"/>
    <x v="186"/>
    <x v="52"/>
    <s v="1826Municipalidad Laboulaye1"/>
    <s v="LJA290"/>
    <s v="Fiat Uno Maestranza"/>
    <n v="138016"/>
    <x v="825"/>
    <s v="Cambiar bujias de encendido."/>
    <s v="Cristian"/>
    <s v="Aceite 15w40"/>
    <s v="taller"/>
    <m/>
    <m/>
    <m/>
    <n v="2"/>
    <n v="9350"/>
    <n v="18700"/>
    <m/>
    <m/>
    <n v="0"/>
    <n v="0"/>
    <n v="0"/>
    <n v="0"/>
    <n v="18700"/>
    <n v="0"/>
    <n v="18700"/>
  </r>
  <r>
    <x v="628"/>
    <n v="2"/>
    <x v="186"/>
    <x v="52"/>
    <s v="1826Municipalidad Laboulaye2"/>
    <m/>
    <m/>
    <m/>
    <x v="4"/>
    <s v="Cambiar bujias de encendido. "/>
    <m/>
    <m/>
    <m/>
    <m/>
    <m/>
    <m/>
    <m/>
    <m/>
    <n v="0"/>
    <m/>
    <m/>
    <n v="0"/>
    <n v="0"/>
    <n v="0"/>
    <n v="0"/>
    <n v="0"/>
    <n v="0"/>
    <n v="0"/>
  </r>
  <r>
    <x v="629"/>
    <n v="1"/>
    <x v="186"/>
    <x v="75"/>
    <s v="1827Cabral Guillermo1"/>
    <s v="LYY120"/>
    <s v="Peugeot 308"/>
    <n v="131691"/>
    <x v="826"/>
    <s v="Service completo. Cambio de aceite y filtros. Control general del vehiculo. Cambiar cazoletas de ambos lados. Cambiar reten salida de caja. Completar nivel de aceite de caja de velocidad. Lavado motor."/>
    <s v="Emanuel"/>
    <s v="Filtro aceite Mahle OX339/2D"/>
    <s v="taller"/>
    <m/>
    <m/>
    <m/>
    <n v="1"/>
    <n v="8800"/>
    <n v="8800"/>
    <n v="1"/>
    <n v="180000"/>
    <n v="180000"/>
    <n v="180000"/>
    <n v="0"/>
    <n v="0"/>
    <n v="155600"/>
    <n v="180000"/>
    <n v="335600"/>
  </r>
  <r>
    <x v="629"/>
    <n v="2"/>
    <x v="186"/>
    <x v="75"/>
    <s v="1827Cabral Guillermo2"/>
    <m/>
    <m/>
    <m/>
    <x v="4"/>
    <s v="Service completo. Cambio de aceite y filtros. Control general del vehiculo. Cambiar cazoletas de ambos lados. Cambiar reten salida de caja. Completar nivel de aceite de caja de velocidad. Lavado motor. "/>
    <m/>
    <s v="Filtro combustible Mahle KL583"/>
    <s v="taller"/>
    <m/>
    <m/>
    <m/>
    <n v="1"/>
    <n v="9500"/>
    <n v="9500"/>
    <m/>
    <m/>
    <n v="0"/>
    <n v="180000"/>
    <n v="0"/>
    <n v="0"/>
    <n v="0"/>
    <n v="0"/>
    <n v="0"/>
  </r>
  <r>
    <x v="629"/>
    <n v="3"/>
    <x v="186"/>
    <x v="75"/>
    <s v="1827Cabral Guillermo3"/>
    <m/>
    <m/>
    <m/>
    <x v="4"/>
    <s v="Service completo. Cambio de aceite y filtros. Control general del vehiculo. Cambiar cazoletas de ambos lados. Cambiar reten salida de caja. Completar nivel de aceite de caja de velocidad. Lavado motor.  "/>
    <m/>
    <s v="Filtro habitaculo HK354"/>
    <s v="taller"/>
    <m/>
    <m/>
    <m/>
    <n v="1"/>
    <n v="12800"/>
    <n v="12800"/>
    <m/>
    <m/>
    <n v="0"/>
    <n v="180000"/>
    <n v="0"/>
    <n v="0"/>
    <n v="0"/>
    <n v="0"/>
    <n v="0"/>
  </r>
  <r>
    <x v="629"/>
    <n v="4"/>
    <x v="186"/>
    <x v="75"/>
    <s v="1827Cabral Guillermo4"/>
    <m/>
    <m/>
    <m/>
    <x v="4"/>
    <s v="Service completo. Cambio de aceite y filtros. Control general del vehiculo. Cambiar cazoletas de ambos lados. Cambiar reten salida de caja. Completar nivel de aceite de caja de velocidad. Lavado motor.   "/>
    <m/>
    <s v="Filtro aire Expoyer"/>
    <s v="ferrando"/>
    <m/>
    <m/>
    <m/>
    <n v="1"/>
    <n v="19000"/>
    <n v="19000"/>
    <m/>
    <m/>
    <n v="0"/>
    <n v="180000"/>
    <n v="0"/>
    <n v="0"/>
    <n v="0"/>
    <n v="0"/>
    <n v="0"/>
  </r>
  <r>
    <x v="629"/>
    <n v="5"/>
    <x v="186"/>
    <x v="75"/>
    <s v="1827Cabral Guillermo5"/>
    <m/>
    <m/>
    <m/>
    <x v="4"/>
    <s v="Service completo. Cambio de aceite y filtros. Control general del vehiculo. Cambiar cazoletas de ambos lados. Cambiar reten salida de caja. Completar nivel de aceite de caja de velocidad. Lavado motor.    "/>
    <m/>
    <s v="Aceite motor 10w40"/>
    <s v="taller"/>
    <m/>
    <m/>
    <m/>
    <n v="4"/>
    <n v="11250"/>
    <n v="45000"/>
    <m/>
    <m/>
    <n v="0"/>
    <n v="180000"/>
    <n v="0"/>
    <n v="0"/>
    <n v="0"/>
    <n v="0"/>
    <n v="0"/>
  </r>
  <r>
    <x v="629"/>
    <n v="6"/>
    <x v="186"/>
    <x v="75"/>
    <s v="1827Cabral Guillermo6"/>
    <m/>
    <m/>
    <m/>
    <x v="4"/>
    <s v="Service completo. Cambio de aceite y filtros. Control general del vehiculo. Cambiar cazoletas de ambos lados. Cambiar reten salida de caja. Completar nivel de aceite de caja de velocidad. Lavado motor.     "/>
    <m/>
    <s v="Cazoletas"/>
    <s v="rep serrano"/>
    <m/>
    <m/>
    <m/>
    <n v="2"/>
    <n v="21000"/>
    <n v="42000"/>
    <m/>
    <m/>
    <n v="0"/>
    <n v="180000"/>
    <n v="0"/>
    <n v="0"/>
    <n v="0"/>
    <n v="0"/>
    <n v="0"/>
  </r>
  <r>
    <x v="629"/>
    <n v="7"/>
    <x v="186"/>
    <x v="75"/>
    <s v="1827Cabral Guillermo7"/>
    <m/>
    <m/>
    <m/>
    <x v="4"/>
    <s v="Service completo. Cambio de aceite y filtros. Control general del vehiculo. Cambiar cazoletas de ambos lados. Cambiar reten salida de caja. Completar nivel de aceite de caja de velocidad. Lavado motor.      "/>
    <m/>
    <s v="Reten salida de caja"/>
    <s v="taller"/>
    <m/>
    <m/>
    <m/>
    <n v="1"/>
    <n v="11000"/>
    <n v="11000"/>
    <m/>
    <m/>
    <n v="0"/>
    <n v="180000"/>
    <n v="0"/>
    <n v="0"/>
    <n v="0"/>
    <n v="0"/>
    <n v="0"/>
  </r>
  <r>
    <x v="629"/>
    <n v="8"/>
    <x v="186"/>
    <x v="75"/>
    <s v="1827Cabral Guillermo8"/>
    <m/>
    <m/>
    <m/>
    <x v="4"/>
    <s v="Service completo. Cambio de aceite y filtros. Control general del vehiculo. Cambiar cazoletas de ambos lados. Cambiar reten salida de caja. Completar nivel de aceite de caja de velocidad. Lavado motor.       "/>
    <m/>
    <s v="Aceite de caja de velocidad"/>
    <s v="taller"/>
    <m/>
    <m/>
    <m/>
    <n v="0.5"/>
    <n v="15000"/>
    <n v="7500"/>
    <m/>
    <m/>
    <n v="0"/>
    <n v="180000"/>
    <n v="0"/>
    <n v="0"/>
    <n v="0"/>
    <n v="0"/>
    <n v="0"/>
  </r>
  <r>
    <x v="630"/>
    <n v="1"/>
    <x v="186"/>
    <x v="1"/>
    <s v="1828Transporte Palloni1"/>
    <s v="HXQ635"/>
    <s v="Renault Kangoo"/>
    <n v="281440"/>
    <x v="827"/>
    <s v="Cambio de aceite y filtros de aceite y aire. Control del tren delantero. Cambiar parrilla completa de suspension derecha. Cambiar bujes de barra estabilizadora. Regulacion de convergencia."/>
    <s v="Cristian"/>
    <m/>
    <m/>
    <m/>
    <m/>
    <m/>
    <m/>
    <m/>
    <n v="0"/>
    <n v="1"/>
    <n v="9500"/>
    <n v="9500"/>
    <n v="9500"/>
    <n v="0"/>
    <n v="0"/>
    <n v="0"/>
    <n v="9500"/>
    <n v="9500"/>
  </r>
  <r>
    <x v="630"/>
    <n v="2"/>
    <x v="186"/>
    <x v="1"/>
    <s v="1828Transporte Palloni2"/>
    <m/>
    <m/>
    <m/>
    <x v="4"/>
    <s v="Cambio de aceite y filtros de aceite y aire. Control del tren delantero. Cambiar parrilla completa de suspension derecha. Cambiar bujes de barra estabilizadora. Regulacion de convergencia. "/>
    <m/>
    <m/>
    <m/>
    <m/>
    <m/>
    <m/>
    <m/>
    <m/>
    <n v="0"/>
    <m/>
    <m/>
    <n v="0"/>
    <n v="9500"/>
    <n v="0"/>
    <n v="0"/>
    <n v="0"/>
    <n v="0"/>
    <n v="0"/>
  </r>
  <r>
    <x v="631"/>
    <n v="1"/>
    <x v="186"/>
    <x v="55"/>
    <s v="1829Medic1"/>
    <s v="JWS508"/>
    <s v="Peugeot Partner"/>
    <n v="178520"/>
    <x v="828"/>
    <s v="Cambiar cable de embrague"/>
    <s v="Cristian"/>
    <s v="Cable de embrague"/>
    <s v="Rep serrano"/>
    <m/>
    <m/>
    <m/>
    <n v="1"/>
    <n v="40000"/>
    <n v="40000"/>
    <n v="1"/>
    <n v="22000"/>
    <n v="22000"/>
    <n v="22000"/>
    <n v="0"/>
    <n v="0"/>
    <n v="40000"/>
    <n v="22000"/>
    <n v="62000"/>
  </r>
  <r>
    <x v="631"/>
    <n v="2"/>
    <x v="186"/>
    <x v="55"/>
    <s v="1829Medic2"/>
    <m/>
    <m/>
    <m/>
    <x v="4"/>
    <s v="Cambiar cable de embrague "/>
    <m/>
    <m/>
    <m/>
    <m/>
    <m/>
    <m/>
    <m/>
    <m/>
    <n v="0"/>
    <m/>
    <m/>
    <n v="0"/>
    <n v="22000"/>
    <n v="0"/>
    <n v="0"/>
    <n v="0"/>
    <n v="0"/>
    <n v="0"/>
  </r>
  <r>
    <x v="632"/>
    <n v="1"/>
    <x v="186"/>
    <x v="55"/>
    <s v="1830Medic1"/>
    <s v="GZE005"/>
    <s v="Fiat Ducato"/>
    <n v="297517"/>
    <x v="829"/>
    <s v="Sacar filtro de aceite. Cambiar manguera parte superior de intercambiador de calor. Completar con liquido refrigerante."/>
    <s v="Cristian"/>
    <m/>
    <m/>
    <m/>
    <m/>
    <m/>
    <m/>
    <m/>
    <n v="0"/>
    <n v="1"/>
    <n v="38000"/>
    <n v="38000"/>
    <n v="38000"/>
    <n v="0"/>
    <n v="0"/>
    <n v="0"/>
    <n v="38000"/>
    <n v="38000"/>
  </r>
  <r>
    <x v="632"/>
    <n v="2"/>
    <x v="186"/>
    <x v="55"/>
    <s v="1830Medic2"/>
    <m/>
    <m/>
    <m/>
    <x v="4"/>
    <s v="Sacar filtro de aceite. Cambiar manguera parte superior de intercambiador de calor. Completar con liquido refrigerante. "/>
    <m/>
    <m/>
    <m/>
    <m/>
    <m/>
    <m/>
    <m/>
    <m/>
    <n v="0"/>
    <m/>
    <m/>
    <n v="0"/>
    <n v="38000"/>
    <n v="0"/>
    <n v="0"/>
    <n v="0"/>
    <n v="0"/>
    <n v="0"/>
  </r>
  <r>
    <x v="633"/>
    <n v="1"/>
    <x v="187"/>
    <x v="119"/>
    <s v="1831Toyos Pato1"/>
    <s v="FRF869"/>
    <s v="Renault Master"/>
    <n v="347130"/>
    <x v="830"/>
    <s v="Service completo. Cambio de aceite y filtros. Control general del vehiculo. Cambiar extremo de direccion lado derecho. Cambiar fuelles de ambos lados de cremallera."/>
    <s v="Emanuel"/>
    <s v="Filtro aceite Mahle OX210"/>
    <s v="taller"/>
    <m/>
    <m/>
    <m/>
    <n v="1"/>
    <n v="20000"/>
    <n v="20000"/>
    <n v="1"/>
    <n v="95000"/>
    <n v="95000"/>
    <n v="95000"/>
    <n v="0"/>
    <n v="49700"/>
    <n v="192700"/>
    <n v="95000"/>
    <n v="287700"/>
  </r>
  <r>
    <x v="633"/>
    <n v="2"/>
    <x v="187"/>
    <x v="119"/>
    <s v="1831Toyos Pato2"/>
    <m/>
    <m/>
    <m/>
    <x v="4"/>
    <s v="Service completo. Cambio de aceite y filtros. Control general del vehiculo. Cambiar extremo de direccion lado derecho. Cambiar fuelles de ambos lados de cremallera. "/>
    <m/>
    <s v="Filtro combustible Mahle KX206D"/>
    <s v="taller"/>
    <m/>
    <m/>
    <m/>
    <n v="1"/>
    <n v="9800"/>
    <n v="9800"/>
    <m/>
    <m/>
    <n v="0"/>
    <n v="95000"/>
    <n v="0"/>
    <n v="0"/>
    <n v="0"/>
    <n v="0"/>
    <n v="0"/>
  </r>
  <r>
    <x v="633"/>
    <n v="3"/>
    <x v="187"/>
    <x v="119"/>
    <s v="1831Toyos Pato3"/>
    <m/>
    <m/>
    <m/>
    <x v="4"/>
    <s v="Service completo. Cambio de aceite y filtros. Control general del vehiculo. Cambiar extremo de direccion lado derecho. Cambiar fuelles de ambos lados de cremallera.  "/>
    <m/>
    <s v="Filtro aire original Renault"/>
    <s v="Rep serrano"/>
    <m/>
    <m/>
    <m/>
    <n v="1"/>
    <n v="20000"/>
    <n v="20000"/>
    <m/>
    <m/>
    <n v="0"/>
    <n v="95000"/>
    <n v="0"/>
    <n v="0"/>
    <n v="0"/>
    <n v="0"/>
    <n v="0"/>
  </r>
  <r>
    <x v="633"/>
    <n v="4"/>
    <x v="187"/>
    <x v="119"/>
    <s v="1831Toyos Pato4"/>
    <m/>
    <m/>
    <m/>
    <x v="4"/>
    <s v="Service completo. Cambio de aceite y filtros. Control general del vehiculo. Cambiar extremo de direccion lado derecho. Cambiar fuelles de ambos lados de cremallera.   "/>
    <m/>
    <s v="Aceite motor 15w40"/>
    <s v="taller"/>
    <m/>
    <m/>
    <m/>
    <n v="8"/>
    <n v="9350"/>
    <n v="74800"/>
    <m/>
    <m/>
    <n v="0"/>
    <n v="95000"/>
    <n v="0"/>
    <n v="0"/>
    <n v="0"/>
    <n v="0"/>
    <n v="0"/>
  </r>
  <r>
    <x v="633"/>
    <n v="5"/>
    <x v="187"/>
    <x v="119"/>
    <s v="1831Toyos Pato5"/>
    <m/>
    <m/>
    <m/>
    <x v="4"/>
    <s v="Service completo. Cambio de aceite y filtros. Control general del vehiculo. Cambiar extremo de direccion lado derecho. Cambiar fuelles de ambos lados de cremallera.    "/>
    <m/>
    <s v="Extremo de direccion"/>
    <s v="Rep serrano"/>
    <n v="43200"/>
    <m/>
    <m/>
    <n v="1"/>
    <n v="52300"/>
    <n v="52300"/>
    <m/>
    <m/>
    <n v="0"/>
    <n v="95000"/>
    <n v="43200"/>
    <n v="0"/>
    <n v="0"/>
    <n v="0"/>
    <n v="0"/>
  </r>
  <r>
    <x v="633"/>
    <n v="6"/>
    <x v="187"/>
    <x v="119"/>
    <s v="1831Toyos Pato6"/>
    <m/>
    <m/>
    <m/>
    <x v="4"/>
    <s v="Service completo. Cambio de aceite y filtros. Control general del vehiculo. Cambiar extremo de direccion lado derecho. Cambiar fuelles de ambos lados de cremallera.     "/>
    <m/>
    <s v="Fuelle"/>
    <s v="Rep serrano"/>
    <n v="6500"/>
    <m/>
    <m/>
    <n v="2"/>
    <n v="7900"/>
    <n v="15800"/>
    <m/>
    <m/>
    <n v="0"/>
    <n v="95000"/>
    <n v="13000"/>
    <n v="0"/>
    <n v="0"/>
    <n v="0"/>
    <n v="0"/>
  </r>
  <r>
    <x v="634"/>
    <n v="1"/>
    <x v="187"/>
    <x v="1"/>
    <s v="1832Transporte Palloni1"/>
    <s v="AE613XV"/>
    <s v="Fiat Fiorino"/>
    <n v="421945"/>
    <x v="113"/>
    <s v="Cambio de aceite y filtros."/>
    <s v="Emanuel"/>
    <m/>
    <m/>
    <m/>
    <m/>
    <m/>
    <m/>
    <m/>
    <n v="0"/>
    <n v="1"/>
    <n v="9500"/>
    <n v="9500"/>
    <n v="9500"/>
    <n v="0"/>
    <n v="0"/>
    <n v="0"/>
    <n v="9500"/>
    <n v="9500"/>
  </r>
  <r>
    <x v="634"/>
    <n v="2"/>
    <x v="187"/>
    <x v="1"/>
    <s v="1832Transporte Palloni2"/>
    <m/>
    <m/>
    <m/>
    <x v="4"/>
    <s v="Cambio de aceite y filtros. "/>
    <m/>
    <m/>
    <m/>
    <m/>
    <m/>
    <m/>
    <m/>
    <m/>
    <n v="0"/>
    <m/>
    <m/>
    <n v="0"/>
    <n v="9500"/>
    <n v="0"/>
    <n v="0"/>
    <n v="0"/>
    <n v="0"/>
    <n v="0"/>
  </r>
  <r>
    <x v="635"/>
    <n v="1"/>
    <x v="187"/>
    <x v="338"/>
    <s v="1833Etchart Tato1"/>
    <s v="AD742DY"/>
    <s v="Renault Captur"/>
    <n v="77749"/>
    <x v="831"/>
    <s v="Service completo. Cambio de aceite y filtros. Control general del vehiculo. Rotacion de ruedas. Cambio de lampara H1 lado derecho. Lavado motor."/>
    <s v="Emanuel"/>
    <s v="Filtro combustible Mahle KL583"/>
    <s v="taller"/>
    <m/>
    <m/>
    <m/>
    <n v="2"/>
    <n v="9500"/>
    <n v="19000"/>
    <n v="1"/>
    <n v="95000"/>
    <n v="95000"/>
    <n v="95000"/>
    <n v="0"/>
    <n v="0"/>
    <n v="160200"/>
    <n v="95000"/>
    <n v="255200"/>
  </r>
  <r>
    <x v="635"/>
    <n v="2"/>
    <x v="187"/>
    <x v="338"/>
    <s v="1833Etchart Tato2"/>
    <m/>
    <m/>
    <m/>
    <x v="4"/>
    <s v="Service completo. Cambio de aceite y filtros. Control general del vehiculo. Rotacion de ruedas. Cambio de lampara H1 lado derecho. Lavado motor. "/>
    <m/>
    <s v="Filtro aceite Omnicraft "/>
    <s v="taller"/>
    <m/>
    <m/>
    <m/>
    <n v="1"/>
    <n v="12800"/>
    <n v="12800"/>
    <m/>
    <m/>
    <n v="0"/>
    <n v="95000"/>
    <n v="0"/>
    <n v="0"/>
    <n v="0"/>
    <n v="0"/>
    <n v="0"/>
  </r>
  <r>
    <x v="635"/>
    <n v="3"/>
    <x v="187"/>
    <x v="338"/>
    <s v="1833Etchart Tato3"/>
    <m/>
    <m/>
    <m/>
    <x v="4"/>
    <s v="Service completo. Cambio de aceite y filtros. Control general del vehiculo. Rotacion de ruedas. Cambio de lampara H1 lado derecho. Lavado motor.  "/>
    <m/>
    <s v="Filtro aire 165467674R"/>
    <s v="taller"/>
    <m/>
    <m/>
    <m/>
    <n v="1"/>
    <n v="14600"/>
    <n v="14600"/>
    <m/>
    <m/>
    <n v="0"/>
    <n v="95000"/>
    <n v="0"/>
    <n v="0"/>
    <n v="0"/>
    <n v="0"/>
    <n v="0"/>
  </r>
  <r>
    <x v="635"/>
    <n v="4"/>
    <x v="187"/>
    <x v="338"/>
    <s v="1833Etchart Tato4"/>
    <m/>
    <m/>
    <m/>
    <x v="4"/>
    <s v="Service completo. Cambio de aceite y filtros. Control general del vehiculo. Rotacion de ruedas. Cambio de lampara H1 lado derecho. Lavado motor.   "/>
    <m/>
    <s v="Filtro habitaculo HK410"/>
    <s v="taller"/>
    <m/>
    <m/>
    <m/>
    <n v="1"/>
    <n v="12000"/>
    <n v="12000"/>
    <m/>
    <m/>
    <n v="0"/>
    <n v="95000"/>
    <n v="0"/>
    <n v="0"/>
    <n v="0"/>
    <n v="0"/>
    <n v="0"/>
  </r>
  <r>
    <x v="635"/>
    <n v="5"/>
    <x v="187"/>
    <x v="338"/>
    <s v="1833Etchart Tato5"/>
    <m/>
    <m/>
    <m/>
    <x v="4"/>
    <s v="Service completo. Cambio de aceite y filtros. Control general del vehiculo. Rotacion de ruedas. Cambio de lampara H1 lado derecho. Lavado motor.    "/>
    <m/>
    <s v="Aceite motor 5w40"/>
    <s v="taller"/>
    <m/>
    <m/>
    <m/>
    <n v="6"/>
    <n v="16550"/>
    <n v="99300"/>
    <m/>
    <m/>
    <n v="0"/>
    <n v="95000"/>
    <n v="0"/>
    <n v="0"/>
    <n v="0"/>
    <n v="0"/>
    <n v="0"/>
  </r>
  <r>
    <x v="635"/>
    <n v="6"/>
    <x v="187"/>
    <x v="338"/>
    <s v="1833Etchart Tato6"/>
    <m/>
    <m/>
    <m/>
    <x v="4"/>
    <s v="Service completo. Cambio de aceite y filtros. Control general del vehiculo. Rotacion de ruedas. Cambio de lampara H1 lado derecho. Lavado motor.     "/>
    <m/>
    <s v="Lampara H1"/>
    <s v="taller"/>
    <m/>
    <m/>
    <m/>
    <n v="1"/>
    <n v="2500"/>
    <n v="2500"/>
    <m/>
    <m/>
    <n v="0"/>
    <n v="95000"/>
    <n v="0"/>
    <n v="0"/>
    <n v="0"/>
    <n v="0"/>
    <n v="0"/>
  </r>
  <r>
    <x v="636"/>
    <n v="1"/>
    <x v="187"/>
    <x v="84"/>
    <s v="1834Wiesek Pini1"/>
    <s v="LQR442"/>
    <s v="Chevrolet Agile"/>
    <m/>
    <x v="832"/>
    <s v="Cambiar correa poly-v. Cambiar deposito de agua. Desarmar, controlar y dar ajuste a pastillas de frenos lado izquierdo."/>
    <s v="Cristian"/>
    <s v="Correa poly-v original"/>
    <s v="barotto"/>
    <m/>
    <m/>
    <m/>
    <n v="1"/>
    <m/>
    <n v="0"/>
    <m/>
    <m/>
    <n v="0"/>
    <n v="0"/>
    <n v="0"/>
    <n v="0"/>
    <n v="0"/>
    <n v="0"/>
    <n v="0"/>
  </r>
  <r>
    <x v="636"/>
    <n v="2"/>
    <x v="187"/>
    <x v="84"/>
    <s v="1834Wiesek Pini2"/>
    <m/>
    <m/>
    <m/>
    <x v="4"/>
    <s v="Cambiar correa poly-v. Cambiar deposito de agua. Desarmar, controlar y dar ajuste a pastillas de frenos lado izquierdo. "/>
    <m/>
    <s v="Deposito de agua"/>
    <s v="barotto"/>
    <m/>
    <m/>
    <m/>
    <n v="1"/>
    <m/>
    <n v="0"/>
    <m/>
    <m/>
    <n v="0"/>
    <n v="0"/>
    <n v="0"/>
    <n v="0"/>
    <n v="0"/>
    <n v="0"/>
    <n v="0"/>
  </r>
  <r>
    <x v="637"/>
    <n v="1"/>
    <x v="187"/>
    <x v="52"/>
    <s v="1835Municipalidad Laboulaye1"/>
    <s v="AD310CN"/>
    <s v="Gol Trend"/>
    <m/>
    <x v="833"/>
    <s v="Enderezar soporte radiador (frente del vehiculo) lado izquierdo. Colocar en correcta posicion."/>
    <s v="Cristian"/>
    <m/>
    <m/>
    <m/>
    <m/>
    <m/>
    <m/>
    <m/>
    <n v="0"/>
    <m/>
    <m/>
    <n v="0"/>
    <n v="0"/>
    <n v="0"/>
    <n v="0"/>
    <n v="0"/>
    <n v="0"/>
    <n v="0"/>
  </r>
  <r>
    <x v="637"/>
    <n v="2"/>
    <x v="187"/>
    <x v="52"/>
    <s v="1835Municipalidad Laboulaye2"/>
    <m/>
    <m/>
    <m/>
    <x v="4"/>
    <s v="Enderezar soporte radiador (frente del vehiculo) lado izquierdo. Colocar en correcta posicion. "/>
    <m/>
    <m/>
    <m/>
    <m/>
    <m/>
    <m/>
    <m/>
    <m/>
    <n v="0"/>
    <m/>
    <m/>
    <n v="0"/>
    <n v="0"/>
    <n v="0"/>
    <n v="0"/>
    <n v="0"/>
    <n v="0"/>
    <n v="0"/>
  </r>
  <r>
    <x v="638"/>
    <n v="1"/>
    <x v="188"/>
    <x v="16"/>
    <s v="1836Lang Juan Pablo1"/>
    <s v="AC042ZV"/>
    <s v="Fiat Toro"/>
    <m/>
    <x v="541"/>
    <s v="Service completo. Cambio de aceite y filtros. Control general del vehiculo."/>
    <s v="Cristian"/>
    <s v="Filtro habitaculo HKC215"/>
    <s v="taller"/>
    <m/>
    <m/>
    <m/>
    <n v="1"/>
    <n v="12500"/>
    <n v="12500"/>
    <n v="1"/>
    <n v="60000"/>
    <n v="60000"/>
    <n v="60000"/>
    <n v="0"/>
    <n v="0"/>
    <n v="243200"/>
    <n v="60000"/>
    <n v="303200"/>
  </r>
  <r>
    <x v="638"/>
    <n v="2"/>
    <x v="188"/>
    <x v="16"/>
    <s v="1836Lang Juan Pablo2"/>
    <m/>
    <m/>
    <m/>
    <x v="4"/>
    <s v="Service completo. Cambio de aceite y filtros. Control general del vehiculo. "/>
    <m/>
    <s v="Filtro aceite Mahle OX779D"/>
    <m/>
    <m/>
    <m/>
    <m/>
    <n v="1"/>
    <n v="25700"/>
    <n v="25700"/>
    <m/>
    <m/>
    <n v="0"/>
    <n v="60000"/>
    <n v="0"/>
    <n v="0"/>
    <n v="0"/>
    <n v="0"/>
    <n v="0"/>
  </r>
  <r>
    <x v="638"/>
    <n v="3"/>
    <x v="188"/>
    <x v="16"/>
    <s v="1836Lang Juan Pablo3"/>
    <m/>
    <m/>
    <m/>
    <x v="4"/>
    <s v="Service completo. Cambio de aceite y filtros. Control general del vehiculo.  "/>
    <m/>
    <s v="Filtro combustible Mahle KX398"/>
    <m/>
    <m/>
    <m/>
    <m/>
    <n v="1"/>
    <n v="88100"/>
    <n v="88100"/>
    <m/>
    <m/>
    <n v="0"/>
    <n v="60000"/>
    <n v="0"/>
    <n v="0"/>
    <n v="0"/>
    <n v="0"/>
    <n v="0"/>
  </r>
  <r>
    <x v="638"/>
    <n v="4"/>
    <x v="188"/>
    <x v="16"/>
    <s v="1836Lang Juan Pablo4"/>
    <m/>
    <m/>
    <m/>
    <x v="4"/>
    <s v="Service completo. Cambio de aceite y filtros. Control general del vehiculo.   "/>
    <m/>
    <s v="Filtro aire Mahle LX4365"/>
    <m/>
    <m/>
    <m/>
    <m/>
    <n v="1"/>
    <n v="17600"/>
    <n v="17600"/>
    <m/>
    <m/>
    <n v="0"/>
    <n v="60000"/>
    <n v="0"/>
    <n v="0"/>
    <n v="0"/>
    <n v="0"/>
    <n v="0"/>
  </r>
  <r>
    <x v="638"/>
    <n v="5"/>
    <x v="188"/>
    <x v="16"/>
    <s v="1836Lang Juan Pablo5"/>
    <m/>
    <m/>
    <m/>
    <x v="4"/>
    <s v="Service completo. Cambio de aceite y filtros. Control general del vehiculo.    "/>
    <m/>
    <s v="Aceite motor 5w30"/>
    <m/>
    <m/>
    <m/>
    <m/>
    <n v="6"/>
    <n v="16550"/>
    <n v="99300"/>
    <m/>
    <m/>
    <n v="0"/>
    <n v="60000"/>
    <n v="0"/>
    <n v="0"/>
    <n v="0"/>
    <n v="0"/>
    <n v="0"/>
  </r>
  <r>
    <x v="639"/>
    <n v="1"/>
    <x v="189"/>
    <x v="339"/>
    <s v="1"/>
    <m/>
    <m/>
    <m/>
    <x v="4"/>
    <n v="0"/>
    <m/>
    <m/>
    <m/>
    <m/>
    <m/>
    <m/>
    <m/>
    <m/>
    <n v="0"/>
    <m/>
    <m/>
    <n v="0"/>
    <n v="0"/>
    <n v="0"/>
    <n v="0"/>
    <n v="0"/>
    <n v="0"/>
    <n v="0"/>
  </r>
  <r>
    <x v="639"/>
    <n v="2"/>
    <x v="189"/>
    <x v="339"/>
    <s v="2"/>
    <m/>
    <m/>
    <m/>
    <x v="4"/>
    <s v="0 "/>
    <m/>
    <m/>
    <m/>
    <m/>
    <m/>
    <m/>
    <m/>
    <m/>
    <n v="0"/>
    <m/>
    <m/>
    <n v="0"/>
    <n v="0"/>
    <n v="0"/>
    <n v="0"/>
    <n v="0"/>
    <n v="0"/>
    <n v="0"/>
  </r>
  <r>
    <x v="639"/>
    <n v="3"/>
    <x v="189"/>
    <x v="339"/>
    <s v="3"/>
    <m/>
    <m/>
    <m/>
    <x v="4"/>
    <s v="0  "/>
    <m/>
    <m/>
    <m/>
    <m/>
    <m/>
    <m/>
    <m/>
    <m/>
    <n v="0"/>
    <m/>
    <m/>
    <n v="0"/>
    <n v="0"/>
    <n v="0"/>
    <n v="0"/>
    <n v="0"/>
    <n v="0"/>
    <n v="0"/>
  </r>
  <r>
    <x v="639"/>
    <n v="4"/>
    <x v="189"/>
    <x v="339"/>
    <s v="4"/>
    <m/>
    <m/>
    <m/>
    <x v="4"/>
    <s v="0   "/>
    <m/>
    <m/>
    <m/>
    <m/>
    <m/>
    <m/>
    <m/>
    <m/>
    <n v="0"/>
    <m/>
    <m/>
    <n v="0"/>
    <n v="0"/>
    <n v="0"/>
    <n v="0"/>
    <n v="0"/>
    <n v="0"/>
    <n v="0"/>
  </r>
  <r>
    <x v="639"/>
    <n v="5"/>
    <x v="189"/>
    <x v="339"/>
    <s v="5"/>
    <m/>
    <m/>
    <m/>
    <x v="4"/>
    <s v="0    "/>
    <m/>
    <m/>
    <m/>
    <m/>
    <m/>
    <m/>
    <m/>
    <m/>
    <n v="0"/>
    <m/>
    <m/>
    <n v="0"/>
    <n v="0"/>
    <n v="0"/>
    <n v="0"/>
    <n v="0"/>
    <n v="0"/>
    <n v="0"/>
  </r>
  <r>
    <x v="639"/>
    <n v="6"/>
    <x v="189"/>
    <x v="339"/>
    <s v="6"/>
    <m/>
    <m/>
    <m/>
    <x v="4"/>
    <s v="0     "/>
    <m/>
    <m/>
    <m/>
    <m/>
    <m/>
    <m/>
    <m/>
    <m/>
    <n v="0"/>
    <m/>
    <m/>
    <n v="0"/>
    <n v="0"/>
    <n v="0"/>
    <n v="0"/>
    <n v="0"/>
    <n v="0"/>
    <n v="0"/>
  </r>
  <r>
    <x v="639"/>
    <n v="7"/>
    <x v="189"/>
    <x v="339"/>
    <s v="7"/>
    <m/>
    <m/>
    <m/>
    <x v="4"/>
    <s v="0      "/>
    <m/>
    <m/>
    <m/>
    <m/>
    <m/>
    <m/>
    <m/>
    <m/>
    <n v="0"/>
    <m/>
    <m/>
    <n v="0"/>
    <n v="0"/>
    <n v="0"/>
    <n v="0"/>
    <n v="0"/>
    <n v="0"/>
    <n v="0"/>
  </r>
  <r>
    <x v="639"/>
    <n v="8"/>
    <x v="189"/>
    <x v="339"/>
    <s v="8"/>
    <m/>
    <m/>
    <m/>
    <x v="4"/>
    <s v="0       "/>
    <m/>
    <m/>
    <m/>
    <m/>
    <m/>
    <m/>
    <m/>
    <m/>
    <n v="0"/>
    <m/>
    <m/>
    <n v="0"/>
    <n v="0"/>
    <n v="0"/>
    <n v="0"/>
    <n v="0"/>
    <n v="0"/>
    <n v="0"/>
  </r>
  <r>
    <x v="639"/>
    <n v="9"/>
    <x v="189"/>
    <x v="339"/>
    <s v="9"/>
    <m/>
    <m/>
    <m/>
    <x v="4"/>
    <s v="0        "/>
    <m/>
    <m/>
    <m/>
    <m/>
    <m/>
    <m/>
    <m/>
    <m/>
    <n v="0"/>
    <m/>
    <m/>
    <n v="0"/>
    <n v="0"/>
    <n v="0"/>
    <n v="0"/>
    <n v="0"/>
    <n v="0"/>
    <n v="0"/>
  </r>
  <r>
    <x v="639"/>
    <n v="10"/>
    <x v="189"/>
    <x v="339"/>
    <s v="10"/>
    <m/>
    <m/>
    <m/>
    <x v="4"/>
    <s v="0         "/>
    <m/>
    <m/>
    <m/>
    <m/>
    <m/>
    <m/>
    <m/>
    <m/>
    <n v="0"/>
    <m/>
    <m/>
    <n v="0"/>
    <n v="0"/>
    <n v="0"/>
    <n v="0"/>
    <n v="0"/>
    <n v="0"/>
    <n v="0"/>
  </r>
  <r>
    <x v="639"/>
    <n v="11"/>
    <x v="189"/>
    <x v="339"/>
    <s v="11"/>
    <m/>
    <m/>
    <m/>
    <x v="4"/>
    <s v="0          "/>
    <m/>
    <m/>
    <m/>
    <m/>
    <m/>
    <m/>
    <m/>
    <m/>
    <n v="0"/>
    <m/>
    <m/>
    <n v="0"/>
    <n v="0"/>
    <n v="0"/>
    <n v="0"/>
    <n v="0"/>
    <n v="0"/>
    <n v="0"/>
  </r>
  <r>
    <x v="639"/>
    <n v="12"/>
    <x v="189"/>
    <x v="339"/>
    <s v="12"/>
    <m/>
    <m/>
    <m/>
    <x v="4"/>
    <s v="0           "/>
    <m/>
    <m/>
    <m/>
    <m/>
    <m/>
    <m/>
    <m/>
    <m/>
    <n v="0"/>
    <m/>
    <m/>
    <n v="0"/>
    <n v="0"/>
    <n v="0"/>
    <n v="0"/>
    <n v="0"/>
    <n v="0"/>
    <n v="0"/>
  </r>
  <r>
    <x v="639"/>
    <n v="13"/>
    <x v="189"/>
    <x v="339"/>
    <s v="13"/>
    <m/>
    <m/>
    <m/>
    <x v="4"/>
    <s v="0            "/>
    <m/>
    <m/>
    <m/>
    <m/>
    <m/>
    <m/>
    <m/>
    <m/>
    <n v="0"/>
    <m/>
    <m/>
    <n v="0"/>
    <n v="0"/>
    <n v="0"/>
    <n v="0"/>
    <n v="0"/>
    <n v="0"/>
    <n v="0"/>
  </r>
  <r>
    <x v="639"/>
    <n v="14"/>
    <x v="189"/>
    <x v="339"/>
    <s v="14"/>
    <m/>
    <m/>
    <m/>
    <x v="4"/>
    <s v="0             "/>
    <m/>
    <m/>
    <m/>
    <m/>
    <m/>
    <m/>
    <m/>
    <m/>
    <n v="0"/>
    <m/>
    <m/>
    <n v="0"/>
    <n v="0"/>
    <n v="0"/>
    <n v="0"/>
    <n v="0"/>
    <n v="0"/>
    <n v="0"/>
  </r>
  <r>
    <x v="639"/>
    <n v="15"/>
    <x v="189"/>
    <x v="339"/>
    <s v="15"/>
    <m/>
    <m/>
    <m/>
    <x v="4"/>
    <s v="0              "/>
    <m/>
    <m/>
    <m/>
    <m/>
    <m/>
    <m/>
    <m/>
    <m/>
    <n v="0"/>
    <m/>
    <m/>
    <n v="0"/>
    <n v="0"/>
    <n v="0"/>
    <n v="0"/>
    <n v="0"/>
    <n v="0"/>
    <n v="0"/>
  </r>
  <r>
    <x v="639"/>
    <n v="16"/>
    <x v="189"/>
    <x v="339"/>
    <s v="16"/>
    <m/>
    <m/>
    <m/>
    <x v="4"/>
    <s v="0               "/>
    <m/>
    <m/>
    <m/>
    <m/>
    <m/>
    <m/>
    <m/>
    <m/>
    <n v="0"/>
    <m/>
    <m/>
    <n v="0"/>
    <n v="0"/>
    <n v="0"/>
    <n v="0"/>
    <n v="0"/>
    <n v="0"/>
    <n v="0"/>
  </r>
  <r>
    <x v="639"/>
    <n v="17"/>
    <x v="189"/>
    <x v="339"/>
    <s v="17"/>
    <m/>
    <m/>
    <m/>
    <x v="4"/>
    <s v="0                "/>
    <m/>
    <m/>
    <m/>
    <m/>
    <m/>
    <m/>
    <m/>
    <m/>
    <n v="0"/>
    <m/>
    <m/>
    <n v="0"/>
    <n v="0"/>
    <n v="0"/>
    <n v="0"/>
    <n v="0"/>
    <n v="0"/>
    <n v="0"/>
  </r>
  <r>
    <x v="639"/>
    <n v="18"/>
    <x v="189"/>
    <x v="339"/>
    <s v="18"/>
    <m/>
    <m/>
    <m/>
    <x v="4"/>
    <s v="0                 "/>
    <m/>
    <m/>
    <m/>
    <m/>
    <m/>
    <m/>
    <m/>
    <m/>
    <n v="0"/>
    <m/>
    <m/>
    <n v="0"/>
    <n v="0"/>
    <n v="0"/>
    <n v="0"/>
    <n v="0"/>
    <n v="0"/>
    <n v="0"/>
  </r>
  <r>
    <x v="639"/>
    <n v="19"/>
    <x v="189"/>
    <x v="339"/>
    <s v="19"/>
    <m/>
    <m/>
    <m/>
    <x v="4"/>
    <s v="0                  "/>
    <m/>
    <m/>
    <m/>
    <m/>
    <m/>
    <m/>
    <m/>
    <m/>
    <n v="0"/>
    <m/>
    <m/>
    <n v="0"/>
    <n v="0"/>
    <n v="0"/>
    <n v="0"/>
    <n v="0"/>
    <n v="0"/>
    <n v="0"/>
  </r>
  <r>
    <x v="639"/>
    <n v="20"/>
    <x v="189"/>
    <x v="339"/>
    <s v="20"/>
    <m/>
    <m/>
    <m/>
    <x v="4"/>
    <s v="0                   "/>
    <m/>
    <m/>
    <m/>
    <m/>
    <m/>
    <m/>
    <m/>
    <m/>
    <n v="0"/>
    <m/>
    <m/>
    <n v="0"/>
    <n v="0"/>
    <n v="0"/>
    <n v="0"/>
    <n v="0"/>
    <n v="0"/>
    <n v="0"/>
  </r>
  <r>
    <x v="639"/>
    <n v="21"/>
    <x v="189"/>
    <x v="339"/>
    <s v="21"/>
    <m/>
    <m/>
    <m/>
    <x v="4"/>
    <s v="0                    "/>
    <m/>
    <m/>
    <m/>
    <m/>
    <m/>
    <m/>
    <m/>
    <m/>
    <n v="0"/>
    <m/>
    <m/>
    <n v="0"/>
    <n v="0"/>
    <n v="0"/>
    <n v="0"/>
    <n v="0"/>
    <n v="0"/>
    <n v="0"/>
  </r>
  <r>
    <x v="639"/>
    <n v="22"/>
    <x v="189"/>
    <x v="339"/>
    <s v="22"/>
    <m/>
    <m/>
    <m/>
    <x v="4"/>
    <s v="0                     "/>
    <m/>
    <m/>
    <m/>
    <m/>
    <m/>
    <m/>
    <m/>
    <m/>
    <n v="0"/>
    <m/>
    <m/>
    <n v="0"/>
    <n v="0"/>
    <n v="0"/>
    <n v="0"/>
    <n v="0"/>
    <n v="0"/>
    <n v="0"/>
  </r>
  <r>
    <x v="639"/>
    <n v="23"/>
    <x v="189"/>
    <x v="339"/>
    <s v="23"/>
    <m/>
    <m/>
    <m/>
    <x v="4"/>
    <s v="0                      "/>
    <m/>
    <m/>
    <m/>
    <m/>
    <m/>
    <m/>
    <m/>
    <m/>
    <n v="0"/>
    <m/>
    <m/>
    <n v="0"/>
    <n v="0"/>
    <n v="0"/>
    <n v="0"/>
    <n v="0"/>
    <n v="0"/>
    <n v="0"/>
  </r>
  <r>
    <x v="639"/>
    <n v="24"/>
    <x v="189"/>
    <x v="339"/>
    <s v="24"/>
    <m/>
    <m/>
    <m/>
    <x v="4"/>
    <s v="0                       "/>
    <m/>
    <m/>
    <m/>
    <m/>
    <m/>
    <m/>
    <m/>
    <m/>
    <n v="0"/>
    <m/>
    <m/>
    <n v="0"/>
    <n v="0"/>
    <n v="0"/>
    <n v="0"/>
    <n v="0"/>
    <n v="0"/>
    <n v="0"/>
  </r>
  <r>
    <x v="639"/>
    <n v="25"/>
    <x v="189"/>
    <x v="339"/>
    <s v="25"/>
    <m/>
    <m/>
    <m/>
    <x v="4"/>
    <s v="0                        "/>
    <m/>
    <m/>
    <m/>
    <m/>
    <m/>
    <m/>
    <m/>
    <m/>
    <n v="0"/>
    <m/>
    <m/>
    <n v="0"/>
    <n v="0"/>
    <n v="0"/>
    <n v="0"/>
    <n v="0"/>
    <n v="0"/>
    <n v="0"/>
  </r>
  <r>
    <x v="639"/>
    <n v="26"/>
    <x v="189"/>
    <x v="339"/>
    <s v="26"/>
    <m/>
    <m/>
    <m/>
    <x v="4"/>
    <s v="0                         "/>
    <m/>
    <m/>
    <m/>
    <m/>
    <m/>
    <m/>
    <m/>
    <m/>
    <n v="0"/>
    <m/>
    <m/>
    <n v="0"/>
    <n v="0"/>
    <n v="0"/>
    <n v="0"/>
    <n v="0"/>
    <n v="0"/>
    <n v="0"/>
  </r>
  <r>
    <x v="639"/>
    <n v="27"/>
    <x v="189"/>
    <x v="339"/>
    <s v="27"/>
    <m/>
    <m/>
    <m/>
    <x v="4"/>
    <s v="0                          "/>
    <m/>
    <m/>
    <m/>
    <m/>
    <m/>
    <m/>
    <m/>
    <m/>
    <n v="0"/>
    <m/>
    <m/>
    <n v="0"/>
    <n v="0"/>
    <n v="0"/>
    <n v="0"/>
    <n v="0"/>
    <n v="0"/>
    <n v="0"/>
  </r>
  <r>
    <x v="639"/>
    <n v="28"/>
    <x v="189"/>
    <x v="339"/>
    <s v="28"/>
    <m/>
    <m/>
    <m/>
    <x v="4"/>
    <s v="0                           "/>
    <m/>
    <m/>
    <m/>
    <m/>
    <m/>
    <m/>
    <m/>
    <m/>
    <n v="0"/>
    <m/>
    <m/>
    <n v="0"/>
    <n v="0"/>
    <n v="0"/>
    <n v="0"/>
    <n v="0"/>
    <n v="0"/>
    <n v="0"/>
  </r>
  <r>
    <x v="639"/>
    <n v="29"/>
    <x v="189"/>
    <x v="339"/>
    <s v="29"/>
    <m/>
    <m/>
    <m/>
    <x v="4"/>
    <s v="0                            "/>
    <m/>
    <m/>
    <m/>
    <m/>
    <m/>
    <m/>
    <m/>
    <m/>
    <n v="0"/>
    <m/>
    <m/>
    <n v="0"/>
    <n v="0"/>
    <n v="0"/>
    <n v="0"/>
    <n v="0"/>
    <n v="0"/>
    <n v="0"/>
  </r>
  <r>
    <x v="639"/>
    <n v="30"/>
    <x v="189"/>
    <x v="339"/>
    <s v="30"/>
    <m/>
    <m/>
    <m/>
    <x v="4"/>
    <s v="0                             "/>
    <m/>
    <m/>
    <m/>
    <m/>
    <m/>
    <m/>
    <m/>
    <m/>
    <n v="0"/>
    <m/>
    <m/>
    <n v="0"/>
    <n v="0"/>
    <n v="0"/>
    <n v="0"/>
    <n v="0"/>
    <n v="0"/>
    <n v="0"/>
  </r>
  <r>
    <x v="639"/>
    <n v="31"/>
    <x v="189"/>
    <x v="339"/>
    <s v="31"/>
    <m/>
    <m/>
    <m/>
    <x v="4"/>
    <s v="0                              "/>
    <m/>
    <m/>
    <m/>
    <m/>
    <m/>
    <m/>
    <m/>
    <m/>
    <n v="0"/>
    <m/>
    <m/>
    <n v="0"/>
    <n v="0"/>
    <n v="0"/>
    <n v="0"/>
    <n v="0"/>
    <n v="0"/>
    <n v="0"/>
  </r>
  <r>
    <x v="639"/>
    <n v="32"/>
    <x v="189"/>
    <x v="339"/>
    <s v="32"/>
    <m/>
    <m/>
    <m/>
    <x v="4"/>
    <s v="0                               "/>
    <m/>
    <m/>
    <m/>
    <m/>
    <m/>
    <m/>
    <m/>
    <m/>
    <n v="0"/>
    <m/>
    <m/>
    <n v="0"/>
    <n v="0"/>
    <n v="0"/>
    <n v="0"/>
    <n v="0"/>
    <n v="0"/>
    <n v="0"/>
  </r>
  <r>
    <x v="639"/>
    <n v="33"/>
    <x v="189"/>
    <x v="339"/>
    <s v="33"/>
    <m/>
    <m/>
    <m/>
    <x v="4"/>
    <s v="0                                "/>
    <m/>
    <m/>
    <m/>
    <m/>
    <m/>
    <m/>
    <m/>
    <m/>
    <n v="0"/>
    <m/>
    <m/>
    <n v="0"/>
    <n v="0"/>
    <n v="0"/>
    <n v="0"/>
    <n v="0"/>
    <n v="0"/>
    <n v="0"/>
  </r>
  <r>
    <x v="639"/>
    <n v="34"/>
    <x v="189"/>
    <x v="339"/>
    <s v="34"/>
    <m/>
    <m/>
    <m/>
    <x v="4"/>
    <s v="0                                 "/>
    <m/>
    <m/>
    <m/>
    <m/>
    <m/>
    <m/>
    <m/>
    <m/>
    <n v="0"/>
    <m/>
    <m/>
    <n v="0"/>
    <n v="0"/>
    <n v="0"/>
    <n v="0"/>
    <n v="0"/>
    <n v="0"/>
    <n v="0"/>
  </r>
  <r>
    <x v="639"/>
    <n v="35"/>
    <x v="189"/>
    <x v="339"/>
    <s v="35"/>
    <m/>
    <m/>
    <m/>
    <x v="4"/>
    <s v="0                                  "/>
    <m/>
    <m/>
    <m/>
    <m/>
    <m/>
    <m/>
    <m/>
    <m/>
    <n v="0"/>
    <m/>
    <m/>
    <n v="0"/>
    <n v="0"/>
    <n v="0"/>
    <n v="0"/>
    <n v="0"/>
    <n v="0"/>
    <n v="0"/>
  </r>
  <r>
    <x v="639"/>
    <n v="36"/>
    <x v="189"/>
    <x v="339"/>
    <s v="36"/>
    <m/>
    <m/>
    <m/>
    <x v="4"/>
    <s v="0                                   "/>
    <m/>
    <m/>
    <m/>
    <m/>
    <m/>
    <m/>
    <m/>
    <m/>
    <n v="0"/>
    <m/>
    <m/>
    <n v="0"/>
    <n v="0"/>
    <n v="0"/>
    <n v="0"/>
    <n v="0"/>
    <n v="0"/>
    <n v="0"/>
  </r>
  <r>
    <x v="639"/>
    <n v="37"/>
    <x v="189"/>
    <x v="339"/>
    <s v="37"/>
    <m/>
    <m/>
    <m/>
    <x v="4"/>
    <s v="0                                    "/>
    <m/>
    <m/>
    <m/>
    <m/>
    <m/>
    <m/>
    <m/>
    <m/>
    <n v="0"/>
    <m/>
    <m/>
    <n v="0"/>
    <n v="0"/>
    <n v="0"/>
    <n v="0"/>
    <n v="0"/>
    <n v="0"/>
    <n v="0"/>
  </r>
  <r>
    <x v="639"/>
    <n v="38"/>
    <x v="189"/>
    <x v="339"/>
    <s v="38"/>
    <m/>
    <m/>
    <m/>
    <x v="4"/>
    <s v="0                                     "/>
    <m/>
    <m/>
    <m/>
    <m/>
    <m/>
    <m/>
    <m/>
    <m/>
    <n v="0"/>
    <m/>
    <m/>
    <n v="0"/>
    <n v="0"/>
    <n v="0"/>
    <n v="0"/>
    <n v="0"/>
    <n v="0"/>
    <n v="0"/>
  </r>
  <r>
    <x v="639"/>
    <n v="39"/>
    <x v="189"/>
    <x v="339"/>
    <s v="39"/>
    <m/>
    <m/>
    <m/>
    <x v="4"/>
    <s v="0                                      "/>
    <m/>
    <m/>
    <m/>
    <m/>
    <m/>
    <m/>
    <m/>
    <m/>
    <n v="0"/>
    <m/>
    <m/>
    <n v="0"/>
    <n v="0"/>
    <n v="0"/>
    <n v="0"/>
    <n v="0"/>
    <n v="0"/>
    <n v="0"/>
  </r>
  <r>
    <x v="639"/>
    <n v="40"/>
    <x v="189"/>
    <x v="339"/>
    <s v="40"/>
    <m/>
    <m/>
    <m/>
    <x v="4"/>
    <s v="0                                       "/>
    <m/>
    <m/>
    <m/>
    <m/>
    <m/>
    <m/>
    <m/>
    <m/>
    <n v="0"/>
    <m/>
    <m/>
    <n v="0"/>
    <n v="0"/>
    <n v="0"/>
    <n v="0"/>
    <n v="0"/>
    <n v="0"/>
    <n v="0"/>
  </r>
  <r>
    <x v="639"/>
    <n v="41"/>
    <x v="189"/>
    <x v="339"/>
    <s v="41"/>
    <m/>
    <m/>
    <m/>
    <x v="4"/>
    <s v="0                                        "/>
    <m/>
    <m/>
    <m/>
    <m/>
    <m/>
    <m/>
    <m/>
    <m/>
    <n v="0"/>
    <m/>
    <m/>
    <n v="0"/>
    <n v="0"/>
    <n v="0"/>
    <n v="0"/>
    <n v="0"/>
    <n v="0"/>
    <n v="0"/>
  </r>
  <r>
    <x v="639"/>
    <n v="42"/>
    <x v="189"/>
    <x v="339"/>
    <s v="42"/>
    <m/>
    <m/>
    <m/>
    <x v="4"/>
    <s v="0                                         "/>
    <m/>
    <m/>
    <m/>
    <m/>
    <m/>
    <m/>
    <m/>
    <m/>
    <n v="0"/>
    <m/>
    <m/>
    <n v="0"/>
    <n v="0"/>
    <n v="0"/>
    <n v="0"/>
    <n v="0"/>
    <n v="0"/>
    <n v="0"/>
  </r>
  <r>
    <x v="639"/>
    <n v="43"/>
    <x v="189"/>
    <x v="339"/>
    <s v="43"/>
    <m/>
    <m/>
    <m/>
    <x v="4"/>
    <s v="0                                          "/>
    <m/>
    <m/>
    <m/>
    <m/>
    <m/>
    <m/>
    <m/>
    <m/>
    <n v="0"/>
    <m/>
    <m/>
    <n v="0"/>
    <n v="0"/>
    <n v="0"/>
    <n v="0"/>
    <n v="0"/>
    <n v="0"/>
    <n v="0"/>
  </r>
  <r>
    <x v="639"/>
    <n v="44"/>
    <x v="189"/>
    <x v="339"/>
    <s v="44"/>
    <m/>
    <m/>
    <m/>
    <x v="4"/>
    <s v="0                                           "/>
    <m/>
    <m/>
    <m/>
    <m/>
    <m/>
    <m/>
    <m/>
    <m/>
    <n v="0"/>
    <m/>
    <m/>
    <n v="0"/>
    <n v="0"/>
    <n v="0"/>
    <n v="0"/>
    <n v="0"/>
    <n v="0"/>
    <n v="0"/>
  </r>
  <r>
    <x v="639"/>
    <n v="45"/>
    <x v="189"/>
    <x v="339"/>
    <s v="45"/>
    <m/>
    <m/>
    <m/>
    <x v="4"/>
    <s v="0                                            "/>
    <m/>
    <m/>
    <m/>
    <m/>
    <m/>
    <m/>
    <m/>
    <m/>
    <n v="0"/>
    <m/>
    <m/>
    <n v="0"/>
    <n v="0"/>
    <n v="0"/>
    <n v="0"/>
    <n v="0"/>
    <n v="0"/>
    <n v="0"/>
  </r>
  <r>
    <x v="639"/>
    <n v="46"/>
    <x v="189"/>
    <x v="339"/>
    <s v="46"/>
    <m/>
    <m/>
    <m/>
    <x v="4"/>
    <s v="0                                             "/>
    <m/>
    <m/>
    <m/>
    <m/>
    <m/>
    <m/>
    <m/>
    <m/>
    <n v="0"/>
    <m/>
    <m/>
    <n v="0"/>
    <n v="0"/>
    <n v="0"/>
    <n v="0"/>
    <n v="0"/>
    <n v="0"/>
    <n v="0"/>
  </r>
  <r>
    <x v="639"/>
    <n v="47"/>
    <x v="189"/>
    <x v="339"/>
    <s v="47"/>
    <m/>
    <m/>
    <m/>
    <x v="4"/>
    <s v="0                                              "/>
    <m/>
    <m/>
    <m/>
    <m/>
    <m/>
    <m/>
    <m/>
    <m/>
    <n v="0"/>
    <m/>
    <m/>
    <n v="0"/>
    <n v="0"/>
    <n v="0"/>
    <n v="0"/>
    <n v="0"/>
    <n v="0"/>
    <n v="0"/>
  </r>
  <r>
    <x v="639"/>
    <n v="48"/>
    <x v="189"/>
    <x v="339"/>
    <s v="48"/>
    <m/>
    <m/>
    <m/>
    <x v="4"/>
    <s v="0                                               "/>
    <m/>
    <m/>
    <m/>
    <m/>
    <m/>
    <m/>
    <m/>
    <m/>
    <n v="0"/>
    <m/>
    <m/>
    <n v="0"/>
    <n v="0"/>
    <n v="0"/>
    <n v="0"/>
    <n v="0"/>
    <n v="0"/>
    <n v="0"/>
  </r>
  <r>
    <x v="639"/>
    <n v="49"/>
    <x v="189"/>
    <x v="339"/>
    <s v="49"/>
    <m/>
    <m/>
    <m/>
    <x v="4"/>
    <s v="0                                                "/>
    <m/>
    <m/>
    <m/>
    <m/>
    <m/>
    <m/>
    <m/>
    <m/>
    <n v="0"/>
    <m/>
    <m/>
    <n v="0"/>
    <n v="0"/>
    <n v="0"/>
    <n v="0"/>
    <n v="0"/>
    <n v="0"/>
    <n v="0"/>
  </r>
  <r>
    <x v="639"/>
    <n v="50"/>
    <x v="189"/>
    <x v="339"/>
    <s v="50"/>
    <m/>
    <m/>
    <m/>
    <x v="4"/>
    <s v="0                                                 "/>
    <m/>
    <m/>
    <m/>
    <m/>
    <m/>
    <m/>
    <m/>
    <m/>
    <n v="0"/>
    <m/>
    <m/>
    <n v="0"/>
    <n v="0"/>
    <n v="0"/>
    <n v="0"/>
    <n v="0"/>
    <n v="0"/>
    <n v="0"/>
  </r>
  <r>
    <x v="639"/>
    <n v="51"/>
    <x v="189"/>
    <x v="339"/>
    <s v="51"/>
    <m/>
    <m/>
    <m/>
    <x v="4"/>
    <s v="0                                                  "/>
    <m/>
    <m/>
    <m/>
    <m/>
    <m/>
    <m/>
    <m/>
    <m/>
    <n v="0"/>
    <m/>
    <m/>
    <n v="0"/>
    <n v="0"/>
    <n v="0"/>
    <n v="0"/>
    <n v="0"/>
    <n v="0"/>
    <n v="0"/>
  </r>
  <r>
    <x v="639"/>
    <n v="52"/>
    <x v="189"/>
    <x v="339"/>
    <s v="52"/>
    <m/>
    <m/>
    <m/>
    <x v="4"/>
    <s v="0                                                   "/>
    <m/>
    <m/>
    <m/>
    <m/>
    <m/>
    <m/>
    <m/>
    <m/>
    <n v="0"/>
    <m/>
    <m/>
    <n v="0"/>
    <n v="0"/>
    <n v="0"/>
    <n v="0"/>
    <n v="0"/>
    <n v="0"/>
    <n v="0"/>
  </r>
  <r>
    <x v="639"/>
    <n v="53"/>
    <x v="189"/>
    <x v="339"/>
    <s v="53"/>
    <m/>
    <m/>
    <m/>
    <x v="4"/>
    <s v="0                                                    "/>
    <m/>
    <m/>
    <m/>
    <m/>
    <m/>
    <m/>
    <m/>
    <m/>
    <n v="0"/>
    <m/>
    <m/>
    <n v="0"/>
    <n v="0"/>
    <n v="0"/>
    <n v="0"/>
    <n v="0"/>
    <n v="0"/>
    <n v="0"/>
  </r>
  <r>
    <x v="639"/>
    <n v="54"/>
    <x v="189"/>
    <x v="339"/>
    <s v="54"/>
    <m/>
    <m/>
    <m/>
    <x v="4"/>
    <s v="0                                                     "/>
    <m/>
    <m/>
    <m/>
    <m/>
    <m/>
    <m/>
    <m/>
    <m/>
    <n v="0"/>
    <m/>
    <m/>
    <n v="0"/>
    <n v="0"/>
    <n v="0"/>
    <n v="0"/>
    <n v="0"/>
    <n v="0"/>
    <n v="0"/>
  </r>
  <r>
    <x v="639"/>
    <n v="55"/>
    <x v="189"/>
    <x v="339"/>
    <s v="55"/>
    <m/>
    <m/>
    <m/>
    <x v="4"/>
    <s v="0                                                      "/>
    <m/>
    <m/>
    <m/>
    <m/>
    <m/>
    <m/>
    <m/>
    <m/>
    <n v="0"/>
    <m/>
    <m/>
    <n v="0"/>
    <n v="0"/>
    <n v="0"/>
    <n v="0"/>
    <n v="0"/>
    <n v="0"/>
    <n v="0"/>
  </r>
  <r>
    <x v="639"/>
    <n v="56"/>
    <x v="189"/>
    <x v="339"/>
    <s v="56"/>
    <m/>
    <m/>
    <m/>
    <x v="4"/>
    <s v="0                                                       "/>
    <m/>
    <m/>
    <m/>
    <m/>
    <m/>
    <m/>
    <m/>
    <m/>
    <n v="0"/>
    <m/>
    <m/>
    <n v="0"/>
    <n v="0"/>
    <n v="0"/>
    <n v="0"/>
    <n v="0"/>
    <n v="0"/>
    <n v="0"/>
  </r>
  <r>
    <x v="639"/>
    <n v="57"/>
    <x v="189"/>
    <x v="339"/>
    <s v="57"/>
    <m/>
    <m/>
    <m/>
    <x v="4"/>
    <s v="0                                                        "/>
    <m/>
    <m/>
    <m/>
    <m/>
    <m/>
    <m/>
    <m/>
    <m/>
    <n v="0"/>
    <m/>
    <m/>
    <n v="0"/>
    <n v="0"/>
    <n v="0"/>
    <n v="0"/>
    <n v="0"/>
    <n v="0"/>
    <n v="0"/>
  </r>
  <r>
    <x v="639"/>
    <n v="58"/>
    <x v="189"/>
    <x v="339"/>
    <s v="58"/>
    <m/>
    <m/>
    <m/>
    <x v="4"/>
    <s v="0                                                         "/>
    <m/>
    <m/>
    <m/>
    <m/>
    <m/>
    <m/>
    <m/>
    <m/>
    <n v="0"/>
    <m/>
    <m/>
    <n v="0"/>
    <n v="0"/>
    <n v="0"/>
    <n v="0"/>
    <n v="0"/>
    <n v="0"/>
    <n v="0"/>
  </r>
  <r>
    <x v="639"/>
    <n v="59"/>
    <x v="189"/>
    <x v="339"/>
    <s v="59"/>
    <m/>
    <m/>
    <m/>
    <x v="4"/>
    <s v="0                                                          "/>
    <m/>
    <m/>
    <m/>
    <m/>
    <m/>
    <m/>
    <m/>
    <m/>
    <n v="0"/>
    <m/>
    <m/>
    <n v="0"/>
    <n v="0"/>
    <n v="0"/>
    <n v="0"/>
    <n v="0"/>
    <n v="0"/>
    <n v="0"/>
  </r>
  <r>
    <x v="639"/>
    <n v="60"/>
    <x v="189"/>
    <x v="339"/>
    <s v="60"/>
    <m/>
    <m/>
    <m/>
    <x v="4"/>
    <s v="0                                                           "/>
    <m/>
    <m/>
    <m/>
    <m/>
    <m/>
    <m/>
    <m/>
    <m/>
    <n v="0"/>
    <m/>
    <m/>
    <n v="0"/>
    <n v="0"/>
    <n v="0"/>
    <n v="0"/>
    <n v="0"/>
    <n v="0"/>
    <n v="0"/>
  </r>
  <r>
    <x v="639"/>
    <n v="61"/>
    <x v="189"/>
    <x v="339"/>
    <s v="61"/>
    <m/>
    <m/>
    <m/>
    <x v="4"/>
    <s v="0                                                            "/>
    <m/>
    <m/>
    <m/>
    <m/>
    <m/>
    <m/>
    <m/>
    <m/>
    <n v="0"/>
    <m/>
    <m/>
    <n v="0"/>
    <n v="0"/>
    <n v="0"/>
    <n v="0"/>
    <n v="0"/>
    <n v="0"/>
    <n v="0"/>
  </r>
  <r>
    <x v="639"/>
    <n v="62"/>
    <x v="189"/>
    <x v="339"/>
    <s v="62"/>
    <m/>
    <m/>
    <m/>
    <x v="4"/>
    <s v="0                                                             "/>
    <m/>
    <m/>
    <m/>
    <m/>
    <m/>
    <m/>
    <m/>
    <m/>
    <n v="0"/>
    <m/>
    <m/>
    <n v="0"/>
    <n v="0"/>
    <n v="0"/>
    <n v="0"/>
    <n v="0"/>
    <n v="0"/>
    <n v="0"/>
  </r>
  <r>
    <x v="639"/>
    <n v="63"/>
    <x v="189"/>
    <x v="339"/>
    <s v="63"/>
    <m/>
    <m/>
    <m/>
    <x v="4"/>
    <s v="0                                                              "/>
    <m/>
    <m/>
    <m/>
    <m/>
    <m/>
    <m/>
    <m/>
    <m/>
    <n v="0"/>
    <m/>
    <m/>
    <n v="0"/>
    <n v="0"/>
    <n v="0"/>
    <n v="0"/>
    <n v="0"/>
    <n v="0"/>
    <n v="0"/>
  </r>
  <r>
    <x v="639"/>
    <n v="64"/>
    <x v="189"/>
    <x v="339"/>
    <s v="64"/>
    <m/>
    <m/>
    <m/>
    <x v="4"/>
    <s v="0                                                               "/>
    <m/>
    <m/>
    <m/>
    <m/>
    <m/>
    <m/>
    <m/>
    <m/>
    <n v="0"/>
    <m/>
    <m/>
    <n v="0"/>
    <n v="0"/>
    <n v="0"/>
    <n v="0"/>
    <n v="0"/>
    <n v="0"/>
    <n v="0"/>
  </r>
  <r>
    <x v="639"/>
    <n v="65"/>
    <x v="189"/>
    <x v="339"/>
    <s v="65"/>
    <m/>
    <m/>
    <m/>
    <x v="4"/>
    <s v="0                                                                "/>
    <m/>
    <m/>
    <m/>
    <m/>
    <m/>
    <m/>
    <m/>
    <m/>
    <n v="0"/>
    <m/>
    <m/>
    <n v="0"/>
    <n v="0"/>
    <n v="0"/>
    <n v="0"/>
    <n v="0"/>
    <n v="0"/>
    <n v="0"/>
  </r>
  <r>
    <x v="639"/>
    <n v="66"/>
    <x v="189"/>
    <x v="339"/>
    <s v="66"/>
    <m/>
    <m/>
    <m/>
    <x v="4"/>
    <s v="0                                                                 "/>
    <m/>
    <m/>
    <m/>
    <m/>
    <m/>
    <m/>
    <m/>
    <m/>
    <n v="0"/>
    <m/>
    <m/>
    <n v="0"/>
    <n v="0"/>
    <n v="0"/>
    <n v="0"/>
    <n v="0"/>
    <n v="0"/>
    <n v="0"/>
  </r>
  <r>
    <x v="639"/>
    <n v="67"/>
    <x v="189"/>
    <x v="339"/>
    <s v="67"/>
    <m/>
    <m/>
    <m/>
    <x v="4"/>
    <s v="0                                                                  "/>
    <m/>
    <m/>
    <m/>
    <m/>
    <m/>
    <m/>
    <m/>
    <m/>
    <n v="0"/>
    <m/>
    <m/>
    <n v="0"/>
    <n v="0"/>
    <n v="0"/>
    <n v="0"/>
    <n v="0"/>
    <n v="0"/>
    <n v="0"/>
  </r>
  <r>
    <x v="639"/>
    <n v="68"/>
    <x v="189"/>
    <x v="339"/>
    <s v="68"/>
    <m/>
    <m/>
    <m/>
    <x v="4"/>
    <s v="0                                                                   "/>
    <m/>
    <m/>
    <m/>
    <m/>
    <m/>
    <m/>
    <m/>
    <m/>
    <n v="0"/>
    <m/>
    <m/>
    <n v="0"/>
    <n v="0"/>
    <n v="0"/>
    <n v="0"/>
    <n v="0"/>
    <n v="0"/>
    <n v="0"/>
  </r>
</pivotCacheRecords>
</file>

<file path=xl/pivotCache/pivotCacheRecords2.xml><?xml version="1.0" encoding="utf-8"?>
<pivotCacheRecords xmlns="http://schemas.openxmlformats.org/spreadsheetml/2006/main" xmlns:r="http://schemas.openxmlformats.org/officeDocument/2006/relationships" count="1268">
  <r>
    <x v="0"/>
    <d v="2023-07-04T00:00:00"/>
    <n v="13"/>
    <x v="0"/>
    <d v="1899-12-30T00:00:00"/>
    <s v="Cronos"/>
    <n v="64450"/>
    <m/>
    <s v="Efectivo"/>
    <n v="0"/>
    <n v="64450"/>
    <d v="2023-07-05T00:00:00"/>
    <m/>
    <m/>
    <m/>
    <m/>
    <m/>
    <m/>
    <m/>
    <m/>
    <m/>
    <m/>
    <m/>
    <m/>
    <m/>
    <m/>
    <m/>
    <m/>
    <m/>
  </r>
  <r>
    <x v="1"/>
    <d v="2023-07-05T00:00:00"/>
    <n v="13"/>
    <x v="1"/>
    <d v="1899-12-30T00:00:00"/>
    <s v="Partner"/>
    <n v="28000"/>
    <m/>
    <s v="Efectivo"/>
    <n v="0"/>
    <n v="28000"/>
    <d v="2023-08-03T00:00:00"/>
    <m/>
    <m/>
    <m/>
    <m/>
    <m/>
    <m/>
    <m/>
    <m/>
    <m/>
    <m/>
    <m/>
    <m/>
    <m/>
    <m/>
    <m/>
    <m/>
    <m/>
  </r>
  <r>
    <x v="2"/>
    <d v="2023-07-05T00:00:00"/>
    <n v="13"/>
    <x v="2"/>
    <d v="1899-12-30T00:00:00"/>
    <s v="Megane"/>
    <n v="51260"/>
    <m/>
    <s v="Efectivo"/>
    <n v="0"/>
    <n v="51260"/>
    <d v="2023-07-27T00:00:00"/>
    <m/>
    <m/>
    <m/>
    <m/>
    <m/>
    <m/>
    <m/>
    <m/>
    <m/>
    <m/>
    <m/>
    <m/>
    <m/>
    <m/>
    <m/>
    <m/>
    <m/>
  </r>
  <r>
    <x v="3"/>
    <d v="2023-07-05T00:00:00"/>
    <n v="13"/>
    <x v="3"/>
    <d v="1899-12-30T00:00:00"/>
    <d v="1900-05-26T00:00:00"/>
    <n v="32040"/>
    <m/>
    <s v="Efectivo"/>
    <n v="0"/>
    <n v="32040"/>
    <d v="2023-07-11T00:00:00"/>
    <m/>
    <m/>
    <m/>
    <m/>
    <m/>
    <m/>
    <m/>
    <m/>
    <m/>
    <m/>
    <m/>
    <m/>
    <m/>
    <m/>
    <m/>
    <m/>
    <m/>
  </r>
  <r>
    <x v="4"/>
    <d v="2023-07-06T00:00:00"/>
    <n v="13"/>
    <x v="4"/>
    <s v="FXU688"/>
    <s v="GolTrend"/>
    <n v="53695"/>
    <m/>
    <m/>
    <n v="0"/>
    <n v="53695"/>
    <d v="2023-07-22T00:00:00"/>
    <m/>
    <m/>
    <m/>
    <m/>
    <m/>
    <m/>
    <m/>
    <m/>
    <m/>
    <m/>
    <m/>
    <m/>
    <m/>
    <m/>
    <m/>
    <m/>
    <m/>
  </r>
  <r>
    <x v="5"/>
    <d v="2023-07-07T00:00:00"/>
    <n v="13"/>
    <x v="5"/>
    <s v="AC369PI"/>
    <d v="1899-12-30T00:00:00"/>
    <n v="102000"/>
    <m/>
    <s v="Efectivo"/>
    <n v="0"/>
    <n v="102000"/>
    <d v="2023-07-07T00:00:00"/>
    <m/>
    <m/>
    <m/>
    <m/>
    <m/>
    <m/>
    <m/>
    <m/>
    <m/>
    <m/>
    <m/>
    <m/>
    <m/>
    <m/>
    <m/>
    <m/>
    <m/>
  </r>
  <r>
    <x v="6"/>
    <d v="2023-07-07T00:00:00"/>
    <n v="13"/>
    <x v="6"/>
    <d v="1899-12-30T00:00:00"/>
    <d v="1899-12-30T00:00:00"/>
    <n v="10900"/>
    <m/>
    <s v="Efectivo"/>
    <n v="0"/>
    <n v="10900"/>
    <d v="2023-07-07T00:00:00"/>
    <m/>
    <m/>
    <m/>
    <m/>
    <m/>
    <m/>
    <m/>
    <m/>
    <m/>
    <m/>
    <m/>
    <m/>
    <m/>
    <m/>
    <m/>
    <m/>
    <m/>
  </r>
  <r>
    <x v="7"/>
    <d v="2023-07-07T00:00:00"/>
    <n v="13"/>
    <x v="7"/>
    <s v="AD225VD"/>
    <s v="Citroen C4 LOUNGE"/>
    <n v="46000"/>
    <m/>
    <m/>
    <n v="0"/>
    <n v="21800"/>
    <d v="2023-08-10T00:00:00"/>
    <m/>
    <n v="4200"/>
    <d v="2023-07-24T00:00:00"/>
    <m/>
    <n v="20000"/>
    <d v="2023-10-28T00:00:00"/>
    <m/>
    <m/>
    <m/>
    <m/>
    <m/>
    <m/>
    <m/>
    <m/>
    <m/>
    <m/>
    <m/>
  </r>
  <r>
    <x v="8"/>
    <d v="2023-07-07T00:00:00"/>
    <n v="13"/>
    <x v="8"/>
    <s v="AO556QH"/>
    <s v="Fiat Movie"/>
    <n v="56700"/>
    <m/>
    <s v="Efectivo"/>
    <n v="0"/>
    <n v="56700"/>
    <d v="2023-07-10T00:00:00"/>
    <m/>
    <m/>
    <m/>
    <m/>
    <m/>
    <m/>
    <m/>
    <m/>
    <m/>
    <m/>
    <m/>
    <m/>
    <m/>
    <m/>
    <m/>
    <m/>
    <m/>
  </r>
  <r>
    <x v="9"/>
    <d v="2023-07-07T00:00:00"/>
    <n v="13"/>
    <x v="9"/>
    <d v="1899-12-30T00:00:00"/>
    <s v="Ford Ranger"/>
    <n v="153300"/>
    <m/>
    <s v="Efectivo"/>
    <n v="0"/>
    <n v="50000"/>
    <d v="2023-08-08T00:00:00"/>
    <m/>
    <n v="50000"/>
    <d v="2023-09-13T00:00:00"/>
    <m/>
    <n v="50000"/>
    <d v="2023-10-09T00:00:00"/>
    <m/>
    <n v="3300"/>
    <d v="2023-11-13T00:00:00"/>
    <m/>
    <m/>
    <m/>
    <m/>
    <m/>
    <m/>
    <m/>
    <m/>
  </r>
  <r>
    <x v="10"/>
    <d v="2023-07-07T00:00:00"/>
    <n v="13"/>
    <x v="10"/>
    <s v="AE154FT"/>
    <s v="Chevrolet Prisma"/>
    <n v="98000"/>
    <m/>
    <m/>
    <n v="0"/>
    <n v="98000"/>
    <d v="2023-11-18T00:00:00"/>
    <m/>
    <m/>
    <m/>
    <m/>
    <m/>
    <m/>
    <m/>
    <m/>
    <m/>
    <m/>
    <m/>
    <m/>
    <m/>
    <m/>
    <m/>
    <m/>
    <m/>
  </r>
  <r>
    <x v="11"/>
    <d v="2023-07-10T00:00:00"/>
    <n v="12"/>
    <x v="10"/>
    <s v="AE154FT"/>
    <s v="Chevrolet Prisma"/>
    <n v="220800"/>
    <m/>
    <m/>
    <n v="0"/>
    <n v="100000"/>
    <d v="2023-11-18T00:00:00"/>
    <m/>
    <n v="100000"/>
    <d v="2024-01-08T00:00:00"/>
    <m/>
    <n v="20800"/>
    <d v="2024-01-19T00:00:00"/>
    <m/>
    <m/>
    <m/>
    <m/>
    <m/>
    <m/>
    <m/>
    <m/>
    <m/>
    <m/>
    <m/>
  </r>
  <r>
    <x v="12"/>
    <d v="2023-07-10T00:00:00"/>
    <n v="12"/>
    <x v="11"/>
    <s v="EFR454"/>
    <s v="Palio"/>
    <n v="59250"/>
    <m/>
    <m/>
    <n v="0"/>
    <n v="59250"/>
    <d v="2023-07-13T00:00:00"/>
    <m/>
    <m/>
    <m/>
    <m/>
    <m/>
    <m/>
    <m/>
    <m/>
    <m/>
    <m/>
    <m/>
    <m/>
    <m/>
    <m/>
    <m/>
    <m/>
    <s v=" se le descontó un 10%"/>
  </r>
  <r>
    <x v="13"/>
    <d v="2023-07-10T00:00:00"/>
    <n v="12"/>
    <x v="12"/>
    <s v="AA255TK"/>
    <s v="Siena"/>
    <n v="103355"/>
    <m/>
    <s v="Transferencia"/>
    <n v="0"/>
    <n v="103355"/>
    <d v="2023-07-12T00:00:00"/>
    <m/>
    <m/>
    <m/>
    <m/>
    <m/>
    <m/>
    <m/>
    <m/>
    <m/>
    <m/>
    <m/>
    <m/>
    <m/>
    <m/>
    <m/>
    <m/>
    <m/>
  </r>
  <r>
    <x v="14"/>
    <d v="2023-07-11T00:00:00"/>
    <n v="12"/>
    <x v="13"/>
    <d v="1899-12-30T00:00:00"/>
    <s v="Toro"/>
    <n v="214300"/>
    <m/>
    <s v="Transferencia"/>
    <n v="0"/>
    <n v="114300"/>
    <d v="2023-07-31T00:00:00"/>
    <m/>
    <n v="100000"/>
    <d v="2023-09-12T00:00:00"/>
    <m/>
    <m/>
    <m/>
    <m/>
    <m/>
    <m/>
    <m/>
    <m/>
    <m/>
    <m/>
    <m/>
    <m/>
    <m/>
    <m/>
  </r>
  <r>
    <x v="15"/>
    <d v="2023-07-10T00:00:00"/>
    <n v="12"/>
    <x v="14"/>
    <d v="1899-12-30T00:00:00"/>
    <s v="Palio Wekend"/>
    <n v="0"/>
    <m/>
    <s v="Efectivo"/>
    <n v="0"/>
    <m/>
    <d v="2023-07-10T00:00:00"/>
    <m/>
    <m/>
    <m/>
    <m/>
    <m/>
    <m/>
    <m/>
    <m/>
    <m/>
    <m/>
    <m/>
    <m/>
    <m/>
    <m/>
    <m/>
    <m/>
    <m/>
  </r>
  <r>
    <x v="16"/>
    <d v="2023-07-12T00:00:00"/>
    <n v="12"/>
    <x v="15"/>
    <s v="AB767DV"/>
    <s v="Palio"/>
    <n v="73155"/>
    <m/>
    <s v="Efectivo"/>
    <n v="0"/>
    <n v="73155"/>
    <d v="2023-07-12T00:00:00"/>
    <m/>
    <m/>
    <m/>
    <m/>
    <m/>
    <m/>
    <m/>
    <m/>
    <m/>
    <m/>
    <m/>
    <m/>
    <m/>
    <m/>
    <m/>
    <m/>
    <m/>
  </r>
  <r>
    <x v="17"/>
    <d v="2023-07-12T00:00:00"/>
    <n v="12"/>
    <x v="16"/>
    <d v="1899-12-30T00:00:00"/>
    <s v="Fiat Strada"/>
    <n v="6500"/>
    <m/>
    <m/>
    <n v="0"/>
    <n v="6500"/>
    <d v="2023-07-18T00:00:00"/>
    <m/>
    <m/>
    <m/>
    <m/>
    <m/>
    <m/>
    <m/>
    <m/>
    <m/>
    <m/>
    <m/>
    <m/>
    <m/>
    <m/>
    <m/>
    <m/>
    <m/>
  </r>
  <r>
    <x v="18"/>
    <d v="2023-07-12T00:00:00"/>
    <n v="12"/>
    <x v="17"/>
    <d v="1899-12-30T00:00:00"/>
    <s v="Clio"/>
    <n v="22000"/>
    <m/>
    <s v="Transferencia"/>
    <n v="0"/>
    <n v="22000"/>
    <d v="2023-08-04T00:00:00"/>
    <m/>
    <m/>
    <m/>
    <m/>
    <m/>
    <m/>
    <m/>
    <m/>
    <m/>
    <m/>
    <m/>
    <m/>
    <m/>
    <m/>
    <m/>
    <m/>
    <m/>
  </r>
  <r>
    <x v="19"/>
    <d v="2023-07-12T00:00:00"/>
    <n v="12"/>
    <x v="18"/>
    <d v="1899-12-30T00:00:00"/>
    <s v="Daster F4R 4X4"/>
    <n v="81800"/>
    <m/>
    <s v="Efectivo"/>
    <n v="0"/>
    <n v="55000"/>
    <d v="2023-07-12T00:00:00"/>
    <m/>
    <n v="26800"/>
    <d v="2023-09-05T00:00:00"/>
    <m/>
    <m/>
    <m/>
    <m/>
    <m/>
    <m/>
    <m/>
    <m/>
    <m/>
    <m/>
    <m/>
    <m/>
    <m/>
    <m/>
  </r>
  <r>
    <x v="20"/>
    <d v="2023-07-12T00:00:00"/>
    <n v="12"/>
    <x v="19"/>
    <s v="AB744KG"/>
    <s v="Traker"/>
    <n v="51620"/>
    <m/>
    <s v="Transferencia"/>
    <n v="0"/>
    <n v="51620"/>
    <d v="2023-07-13T00:00:00"/>
    <m/>
    <m/>
    <m/>
    <m/>
    <m/>
    <m/>
    <m/>
    <m/>
    <m/>
    <m/>
    <m/>
    <m/>
    <m/>
    <m/>
    <m/>
    <m/>
    <m/>
  </r>
  <r>
    <x v="21"/>
    <d v="2023-07-12T00:00:00"/>
    <n v="12"/>
    <x v="20"/>
    <s v="LRY221"/>
    <s v="Aveo"/>
    <n v="313300"/>
    <m/>
    <s v="Efectivo"/>
    <n v="0"/>
    <n v="160000"/>
    <d v="2023-07-14T00:00:00"/>
    <m/>
    <n v="60000"/>
    <d v="2023-07-24T00:00:00"/>
    <m/>
    <n v="80000"/>
    <d v="2023-08-14T00:00:00"/>
    <m/>
    <n v="13300"/>
    <d v="2023-08-22T00:00:00"/>
    <m/>
    <m/>
    <m/>
    <m/>
    <m/>
    <m/>
    <m/>
    <m/>
  </r>
  <r>
    <x v="22"/>
    <d v="2023-07-12T00:00:00"/>
    <n v="12"/>
    <x v="21"/>
    <d v="1899-12-30T00:00:00"/>
    <s v="Saveiro 1,9 Diesel"/>
    <n v="45600"/>
    <m/>
    <m/>
    <n v="0"/>
    <n v="45600"/>
    <d v="2023-08-17T00:00:00"/>
    <m/>
    <m/>
    <m/>
    <m/>
    <m/>
    <m/>
    <m/>
    <m/>
    <m/>
    <m/>
    <m/>
    <m/>
    <m/>
    <m/>
    <m/>
    <m/>
    <m/>
  </r>
  <r>
    <x v="23"/>
    <d v="2023-07-12T00:00:00"/>
    <n v="12"/>
    <x v="22"/>
    <d v="1899-12-30T00:00:00"/>
    <s v="Voyage"/>
    <n v="42187.5"/>
    <m/>
    <m/>
    <n v="0"/>
    <n v="30000"/>
    <d v="2023-07-24T00:00:00"/>
    <m/>
    <n v="12187.5"/>
    <d v="2023-08-22T00:00:00"/>
    <m/>
    <m/>
    <m/>
    <m/>
    <m/>
    <m/>
    <m/>
    <m/>
    <m/>
    <m/>
    <m/>
    <m/>
    <m/>
    <m/>
  </r>
  <r>
    <x v="24"/>
    <d v="2023-07-13T00:00:00"/>
    <n v="12"/>
    <x v="23"/>
    <d v="1899-12-30T00:00:00"/>
    <s v="Gol Trend"/>
    <n v="80700"/>
    <m/>
    <s v="Transferencia"/>
    <n v="0"/>
    <n v="80700"/>
    <d v="2023-07-27T00:00:00"/>
    <m/>
    <m/>
    <m/>
    <m/>
    <m/>
    <m/>
    <m/>
    <m/>
    <m/>
    <m/>
    <m/>
    <m/>
    <m/>
    <m/>
    <m/>
    <m/>
    <m/>
  </r>
  <r>
    <x v="25"/>
    <d v="2023-07-13T00:00:00"/>
    <n v="12"/>
    <x v="24"/>
    <d v="1899-12-30T00:00:00"/>
    <d v="1899-12-30T00:00:00"/>
    <n v="0"/>
    <m/>
    <m/>
    <n v="0"/>
    <m/>
    <m/>
    <m/>
    <m/>
    <m/>
    <m/>
    <m/>
    <m/>
    <m/>
    <m/>
    <m/>
    <m/>
    <m/>
    <m/>
    <m/>
    <m/>
    <m/>
    <m/>
    <m/>
  </r>
  <r>
    <x v="26"/>
    <d v="2023-07-13T00:00:00"/>
    <n v="12"/>
    <x v="25"/>
    <d v="1899-12-30T00:00:00"/>
    <s v="Agile"/>
    <n v="39100"/>
    <m/>
    <m/>
    <n v="0"/>
    <n v="39100"/>
    <d v="2023-07-07T00:00:00"/>
    <m/>
    <m/>
    <m/>
    <m/>
    <m/>
    <m/>
    <m/>
    <m/>
    <m/>
    <m/>
    <m/>
    <m/>
    <m/>
    <m/>
    <m/>
    <m/>
    <m/>
  </r>
  <r>
    <x v="27"/>
    <d v="2023-07-13T00:00:00"/>
    <n v="12"/>
    <x v="26"/>
    <s v="NEN775"/>
    <s v="Kangoo"/>
    <n v="11300"/>
    <m/>
    <m/>
    <n v="0"/>
    <n v="11300"/>
    <d v="2023-07-13T00:00:00"/>
    <m/>
    <m/>
    <m/>
    <m/>
    <m/>
    <m/>
    <m/>
    <m/>
    <m/>
    <m/>
    <m/>
    <m/>
    <m/>
    <m/>
    <m/>
    <m/>
    <m/>
  </r>
  <r>
    <x v="28"/>
    <d v="2023-07-13T00:00:00"/>
    <n v="12"/>
    <x v="27"/>
    <s v="LUX908"/>
    <s v="SIMBOL"/>
    <n v="12000"/>
    <m/>
    <m/>
    <n v="0"/>
    <n v="12000"/>
    <d v="2023-07-25T00:00:00"/>
    <m/>
    <m/>
    <m/>
    <m/>
    <m/>
    <m/>
    <m/>
    <m/>
    <m/>
    <m/>
    <m/>
    <m/>
    <m/>
    <m/>
    <m/>
    <m/>
    <m/>
  </r>
  <r>
    <x v="29"/>
    <d v="2023-07-13T00:00:00"/>
    <n v="12"/>
    <x v="28"/>
    <s v="OHT863"/>
    <s v="Palio"/>
    <n v="10200"/>
    <m/>
    <m/>
    <n v="0"/>
    <n v="10200"/>
    <d v="2023-07-25T00:00:00"/>
    <m/>
    <m/>
    <m/>
    <m/>
    <m/>
    <m/>
    <m/>
    <m/>
    <m/>
    <m/>
    <m/>
    <m/>
    <m/>
    <m/>
    <m/>
    <m/>
    <m/>
  </r>
  <r>
    <x v="30"/>
    <d v="2023-07-13T00:00:00"/>
    <n v="12"/>
    <x v="29"/>
    <s v="JNW454"/>
    <s v="FOX"/>
    <n v="49500"/>
    <m/>
    <s v="Transferencia"/>
    <n v="0"/>
    <n v="49500"/>
    <d v="2023-07-13T00:00:00"/>
    <m/>
    <m/>
    <m/>
    <m/>
    <m/>
    <m/>
    <m/>
    <m/>
    <m/>
    <m/>
    <m/>
    <m/>
    <m/>
    <m/>
    <m/>
    <m/>
    <m/>
  </r>
  <r>
    <x v="31"/>
    <d v="2023-07-14T00:00:00"/>
    <n v="12"/>
    <x v="30"/>
    <d v="1899-12-30T00:00:00"/>
    <d v="1899-12-30T00:00:00"/>
    <n v="36400"/>
    <m/>
    <s v="Efectivo"/>
    <n v="0"/>
    <n v="36400"/>
    <d v="2023-07-14T00:00:00"/>
    <m/>
    <m/>
    <m/>
    <m/>
    <m/>
    <m/>
    <m/>
    <m/>
    <m/>
    <m/>
    <m/>
    <m/>
    <m/>
    <m/>
    <m/>
    <m/>
    <m/>
  </r>
  <r>
    <x v="32"/>
    <d v="2023-07-14T00:00:00"/>
    <n v="12"/>
    <x v="31"/>
    <d v="1899-12-30T00:00:00"/>
    <s v="C3 croos 16v"/>
    <n v="17000"/>
    <m/>
    <s v="Efectivo"/>
    <n v="0"/>
    <n v="17000"/>
    <d v="2023-07-14T00:00:00"/>
    <m/>
    <m/>
    <m/>
    <m/>
    <m/>
    <m/>
    <m/>
    <m/>
    <m/>
    <m/>
    <m/>
    <m/>
    <m/>
    <m/>
    <m/>
    <m/>
    <m/>
  </r>
  <r>
    <x v="33"/>
    <d v="2023-07-14T00:00:00"/>
    <n v="12"/>
    <x v="32"/>
    <d v="1899-12-30T00:00:00"/>
    <s v="Saveiro"/>
    <n v="69961"/>
    <m/>
    <s v="cheque"/>
    <n v="0"/>
    <n v="69961"/>
    <d v="2023-07-27T00:00:00"/>
    <m/>
    <m/>
    <m/>
    <m/>
    <m/>
    <m/>
    <m/>
    <m/>
    <m/>
    <m/>
    <m/>
    <m/>
    <m/>
    <m/>
    <m/>
    <m/>
    <m/>
  </r>
  <r>
    <x v="34"/>
    <d v="2023-07-24T00:00:00"/>
    <n v="12"/>
    <x v="33"/>
    <d v="1899-12-30T00:00:00"/>
    <s v="Onix"/>
    <n v="16500"/>
    <m/>
    <s v="Transferencia"/>
    <n v="0"/>
    <n v="16500"/>
    <d v="2023-07-26T00:00:00"/>
    <m/>
    <m/>
    <m/>
    <m/>
    <m/>
    <m/>
    <m/>
    <m/>
    <m/>
    <m/>
    <m/>
    <m/>
    <m/>
    <m/>
    <m/>
    <m/>
    <m/>
  </r>
  <r>
    <x v="35"/>
    <d v="2023-07-24T00:00:00"/>
    <n v="12"/>
    <x v="34"/>
    <d v="1899-12-30T00:00:00"/>
    <s v="Oroch"/>
    <n v="76800"/>
    <m/>
    <s v="Transferencia"/>
    <n v="0"/>
    <n v="76800"/>
    <d v="2023-09-11T00:00:00"/>
    <m/>
    <m/>
    <m/>
    <m/>
    <m/>
    <m/>
    <m/>
    <m/>
    <m/>
    <m/>
    <m/>
    <m/>
    <m/>
    <m/>
    <m/>
    <m/>
    <m/>
  </r>
  <r>
    <x v="36"/>
    <d v="2023-07-24T00:00:00"/>
    <n v="12"/>
    <x v="35"/>
    <d v="1899-12-30T00:00:00"/>
    <s v="Sandero stepway MK4M"/>
    <n v="13800"/>
    <m/>
    <s v="Efectivo"/>
    <n v="0"/>
    <n v="13800"/>
    <m/>
    <m/>
    <m/>
    <m/>
    <m/>
    <m/>
    <m/>
    <m/>
    <m/>
    <m/>
    <m/>
    <m/>
    <m/>
    <m/>
    <m/>
    <m/>
    <m/>
    <m/>
  </r>
  <r>
    <x v="37"/>
    <d v="2023-07-24T00:00:00"/>
    <n v="12"/>
    <x v="36"/>
    <s v="ORL424"/>
    <s v="Fiat Siena"/>
    <n v="54400"/>
    <m/>
    <s v="Transferencia"/>
    <n v="0"/>
    <n v="54400"/>
    <d v="2023-07-26T00:00:00"/>
    <m/>
    <m/>
    <m/>
    <m/>
    <m/>
    <m/>
    <m/>
    <m/>
    <m/>
    <m/>
    <m/>
    <m/>
    <m/>
    <m/>
    <m/>
    <m/>
    <m/>
  </r>
  <r>
    <x v="38"/>
    <d v="2023-07-25T00:00:00"/>
    <n v="12"/>
    <x v="37"/>
    <d v="1899-12-30T00:00:00"/>
    <s v="Ecosport"/>
    <n v="8000"/>
    <m/>
    <s v="Efectivo"/>
    <n v="0"/>
    <n v="8000"/>
    <d v="2023-07-26T00:00:00"/>
    <m/>
    <m/>
    <m/>
    <m/>
    <m/>
    <m/>
    <m/>
    <m/>
    <m/>
    <m/>
    <m/>
    <m/>
    <m/>
    <m/>
    <m/>
    <m/>
    <m/>
  </r>
  <r>
    <x v="39"/>
    <d v="2023-07-25T00:00:00"/>
    <n v="12"/>
    <x v="38"/>
    <s v="AA464YE"/>
    <s v="Peugeot 408 HDI"/>
    <n v="83800"/>
    <m/>
    <s v="Efectivo"/>
    <n v="0"/>
    <n v="60000"/>
    <d v="2023-07-25T00:00:00"/>
    <m/>
    <n v="23800"/>
    <d v="2023-08-04T00:00:00"/>
    <m/>
    <m/>
    <m/>
    <m/>
    <m/>
    <m/>
    <m/>
    <m/>
    <m/>
    <m/>
    <m/>
    <m/>
    <m/>
    <m/>
  </r>
  <r>
    <x v="40"/>
    <d v="2023-07-25T00:00:00"/>
    <n v="12"/>
    <x v="39"/>
    <s v="JPH200"/>
    <s v="Suran"/>
    <n v="48900"/>
    <m/>
    <m/>
    <n v="0"/>
    <n v="25000"/>
    <d v="2023-07-20T00:00:00"/>
    <m/>
    <n v="23900"/>
    <d v="2023-08-10T00:00:00"/>
    <m/>
    <m/>
    <m/>
    <m/>
    <m/>
    <m/>
    <m/>
    <m/>
    <m/>
    <m/>
    <m/>
    <m/>
    <m/>
    <m/>
  </r>
  <r>
    <x v="41"/>
    <d v="2023-07-25T00:00:00"/>
    <n v="12"/>
    <x v="26"/>
    <s v="NEN775"/>
    <s v="Kangoo"/>
    <n v="223825"/>
    <m/>
    <m/>
    <n v="0"/>
    <n v="223825"/>
    <d v="2023-07-28T00:00:00"/>
    <m/>
    <m/>
    <m/>
    <m/>
    <m/>
    <m/>
    <m/>
    <m/>
    <m/>
    <m/>
    <m/>
    <m/>
    <m/>
    <m/>
    <m/>
    <m/>
    <m/>
  </r>
  <r>
    <x v="42"/>
    <d v="2023-07-26T00:00:00"/>
    <n v="12"/>
    <x v="40"/>
    <d v="1899-12-30T00:00:00"/>
    <d v="1899-12-30T00:00:00"/>
    <n v="50500"/>
    <m/>
    <m/>
    <n v="0"/>
    <n v="50500"/>
    <d v="2023-07-29T00:00:00"/>
    <m/>
    <m/>
    <m/>
    <m/>
    <m/>
    <m/>
    <m/>
    <m/>
    <m/>
    <m/>
    <m/>
    <m/>
    <m/>
    <m/>
    <m/>
    <m/>
    <m/>
  </r>
  <r>
    <x v="43"/>
    <d v="2023-07-26T00:00:00"/>
    <n v="12"/>
    <x v="41"/>
    <s v="NXQ974"/>
    <s v="Audi A4"/>
    <n v="86850"/>
    <m/>
    <m/>
    <n v="0"/>
    <n v="86850"/>
    <d v="2023-07-31T00:00:00"/>
    <m/>
    <m/>
    <m/>
    <m/>
    <m/>
    <m/>
    <m/>
    <m/>
    <m/>
    <m/>
    <m/>
    <m/>
    <m/>
    <m/>
    <m/>
    <m/>
    <m/>
  </r>
  <r>
    <x v="44"/>
    <d v="2023-07-26T00:00:00"/>
    <n v="12"/>
    <x v="42"/>
    <s v="AA887FX"/>
    <s v="Ranger"/>
    <n v="102615"/>
    <m/>
    <s v="cheque"/>
    <n v="0"/>
    <n v="102615"/>
    <d v="2023-08-16T00:00:00"/>
    <m/>
    <m/>
    <m/>
    <m/>
    <m/>
    <m/>
    <m/>
    <m/>
    <m/>
    <m/>
    <m/>
    <m/>
    <m/>
    <m/>
    <m/>
    <m/>
    <m/>
  </r>
  <r>
    <x v="45"/>
    <d v="2023-07-26T00:00:00"/>
    <n v="12"/>
    <x v="43"/>
    <s v="IGI953"/>
    <s v="Gol"/>
    <n v="25000"/>
    <m/>
    <s v="Efectivo"/>
    <n v="0"/>
    <n v="25000"/>
    <d v="2023-07-27T00:00:00"/>
    <m/>
    <m/>
    <m/>
    <m/>
    <m/>
    <m/>
    <m/>
    <m/>
    <m/>
    <m/>
    <m/>
    <m/>
    <m/>
    <m/>
    <m/>
    <m/>
    <m/>
  </r>
  <r>
    <x v="46"/>
    <d v="2023-07-29T00:00:00"/>
    <n v="12"/>
    <x v="44"/>
    <d v="1901-07-06T00:00:00"/>
    <d v="1899-12-30T00:00:00"/>
    <n v="30000"/>
    <m/>
    <s v="cheque"/>
    <n v="0"/>
    <n v="30000"/>
    <m/>
    <m/>
    <m/>
    <m/>
    <m/>
    <m/>
    <m/>
    <m/>
    <m/>
    <m/>
    <m/>
    <m/>
    <m/>
    <m/>
    <m/>
    <m/>
    <m/>
    <m/>
  </r>
  <r>
    <x v="47"/>
    <d v="2023-07-29T00:00:00"/>
    <n v="12"/>
    <x v="44"/>
    <d v="1901-12-03T00:00:00"/>
    <s v="Kangoo"/>
    <n v="100000"/>
    <m/>
    <s v="cheque"/>
    <n v="0"/>
    <n v="100000"/>
    <m/>
    <m/>
    <m/>
    <m/>
    <m/>
    <m/>
    <m/>
    <m/>
    <m/>
    <m/>
    <m/>
    <m/>
    <m/>
    <m/>
    <m/>
    <m/>
    <m/>
    <m/>
  </r>
  <r>
    <x v="48"/>
    <d v="2023-07-29T00:00:00"/>
    <n v="12"/>
    <x v="44"/>
    <s v="AE993CF"/>
    <s v="Fiorino"/>
    <n v="30000"/>
    <m/>
    <s v="cheque"/>
    <n v="0"/>
    <n v="30000"/>
    <m/>
    <m/>
    <m/>
    <m/>
    <m/>
    <m/>
    <m/>
    <m/>
    <m/>
    <m/>
    <m/>
    <m/>
    <m/>
    <m/>
    <m/>
    <m/>
    <m/>
    <m/>
  </r>
  <r>
    <x v="49"/>
    <d v="2023-07-29T00:00:00"/>
    <n v="12"/>
    <x v="44"/>
    <s v="AF044MU"/>
    <s v="Fiorino"/>
    <n v="28000"/>
    <m/>
    <s v="cheque"/>
    <n v="0"/>
    <n v="28000"/>
    <m/>
    <m/>
    <m/>
    <m/>
    <m/>
    <m/>
    <m/>
    <m/>
    <m/>
    <m/>
    <m/>
    <m/>
    <m/>
    <m/>
    <m/>
    <m/>
    <m/>
    <m/>
  </r>
  <r>
    <x v="50"/>
    <d v="2023-07-27T00:00:00"/>
    <n v="12"/>
    <x v="44"/>
    <d v="1899-12-30T00:00:00"/>
    <d v="1899-12-30T00:00:00"/>
    <n v="4500"/>
    <m/>
    <m/>
    <n v="0"/>
    <n v="4500"/>
    <d v="2023-07-13T00:00:00"/>
    <m/>
    <m/>
    <m/>
    <m/>
    <m/>
    <m/>
    <m/>
    <m/>
    <m/>
    <m/>
    <m/>
    <m/>
    <m/>
    <m/>
    <m/>
    <m/>
    <m/>
  </r>
  <r>
    <x v="51"/>
    <d v="2023-07-28T00:00:00"/>
    <n v="12"/>
    <x v="44"/>
    <s v="KVB553"/>
    <s v="Kangoo"/>
    <n v="8000"/>
    <m/>
    <s v="cheque"/>
    <n v="0"/>
    <n v="8000"/>
    <m/>
    <m/>
    <m/>
    <m/>
    <m/>
    <m/>
    <m/>
    <m/>
    <m/>
    <m/>
    <m/>
    <m/>
    <m/>
    <m/>
    <m/>
    <m/>
    <m/>
    <m/>
  </r>
  <r>
    <x v="52"/>
    <d v="2023-07-28T00:00:00"/>
    <n v="12"/>
    <x v="45"/>
    <s v="AE573YM"/>
    <s v="Fiorino"/>
    <n v="89400"/>
    <m/>
    <m/>
    <n v="0"/>
    <n v="89400"/>
    <d v="2023-08-04T00:00:00"/>
    <m/>
    <m/>
    <m/>
    <m/>
    <m/>
    <m/>
    <m/>
    <m/>
    <m/>
    <m/>
    <m/>
    <m/>
    <m/>
    <m/>
    <m/>
    <m/>
    <m/>
  </r>
  <r>
    <x v="53"/>
    <d v="2023-07-28T00:00:00"/>
    <n v="12"/>
    <x v="5"/>
    <s v="AA641WW"/>
    <s v="Tucson"/>
    <n v="68150"/>
    <m/>
    <m/>
    <n v="0"/>
    <n v="68150"/>
    <d v="2023-07-28T00:00:00"/>
    <m/>
    <m/>
    <m/>
    <m/>
    <m/>
    <m/>
    <m/>
    <m/>
    <m/>
    <m/>
    <m/>
    <m/>
    <m/>
    <m/>
    <m/>
    <m/>
    <m/>
  </r>
  <r>
    <x v="54"/>
    <d v="2023-07-28T00:00:00"/>
    <n v="12"/>
    <x v="46"/>
    <s v="ONT985"/>
    <s v="Focus Kinetic"/>
    <n v="70600"/>
    <m/>
    <s v="Efectivo"/>
    <n v="0"/>
    <n v="70600"/>
    <d v="2023-07-31T00:00:00"/>
    <m/>
    <m/>
    <m/>
    <m/>
    <m/>
    <m/>
    <m/>
    <m/>
    <m/>
    <m/>
    <m/>
    <m/>
    <m/>
    <m/>
    <m/>
    <m/>
    <m/>
  </r>
  <r>
    <x v="55"/>
    <d v="2023-07-28T00:00:00"/>
    <n v="12"/>
    <x v="44"/>
    <s v="KVB553"/>
    <d v="1899-12-30T00:00:00"/>
    <n v="4500"/>
    <m/>
    <s v="Efectivo"/>
    <n v="0"/>
    <n v="4500"/>
    <m/>
    <m/>
    <m/>
    <m/>
    <m/>
    <m/>
    <m/>
    <m/>
    <m/>
    <m/>
    <m/>
    <m/>
    <m/>
    <m/>
    <m/>
    <m/>
    <m/>
    <m/>
  </r>
  <r>
    <x v="56"/>
    <d v="2023-07-29T00:00:00"/>
    <n v="12"/>
    <x v="47"/>
    <d v="1899-12-30T00:00:00"/>
    <d v="1900-05-26T00:00:00"/>
    <n v="36800"/>
    <m/>
    <s v="Efectivo"/>
    <n v="0"/>
    <n v="36800"/>
    <d v="2023-08-15T00:00:00"/>
    <m/>
    <m/>
    <m/>
    <m/>
    <m/>
    <m/>
    <m/>
    <m/>
    <m/>
    <m/>
    <m/>
    <m/>
    <m/>
    <m/>
    <m/>
    <m/>
    <m/>
  </r>
  <r>
    <x v="57"/>
    <d v="2023-07-31T00:00:00"/>
    <n v="12"/>
    <x v="48"/>
    <s v="PDP290"/>
    <s v="Ecosport"/>
    <n v="58800"/>
    <m/>
    <s v="Efectivo"/>
    <n v="0"/>
    <n v="58800"/>
    <d v="2023-08-01T00:00:00"/>
    <m/>
    <m/>
    <m/>
    <m/>
    <m/>
    <m/>
    <m/>
    <m/>
    <m/>
    <m/>
    <m/>
    <m/>
    <m/>
    <m/>
    <m/>
    <m/>
    <m/>
  </r>
  <r>
    <x v="58"/>
    <d v="2023-07-31T00:00:00"/>
    <n v="12"/>
    <x v="49"/>
    <s v="AD813TG"/>
    <s v="Toyota"/>
    <n v="96500"/>
    <m/>
    <s v="Transferencia"/>
    <n v="0"/>
    <n v="96500"/>
    <d v="2023-09-08T00:00:00"/>
    <m/>
    <m/>
    <m/>
    <m/>
    <m/>
    <m/>
    <m/>
    <m/>
    <m/>
    <m/>
    <m/>
    <m/>
    <m/>
    <m/>
    <m/>
    <m/>
    <m/>
  </r>
  <r>
    <x v="59"/>
    <d v="2023-07-31T00:00:00"/>
    <n v="12"/>
    <x v="50"/>
    <s v="AD310CN"/>
    <s v="Gol trend"/>
    <n v="51000"/>
    <m/>
    <s v="Efectivo"/>
    <n v="0"/>
    <n v="51000"/>
    <d v="2023-08-02T00:00:00"/>
    <m/>
    <m/>
    <m/>
    <m/>
    <m/>
    <m/>
    <m/>
    <m/>
    <m/>
    <m/>
    <m/>
    <m/>
    <m/>
    <m/>
    <m/>
    <m/>
    <m/>
  </r>
  <r>
    <x v="60"/>
    <d v="2023-07-31T00:00:00"/>
    <n v="12"/>
    <x v="44"/>
    <d v="1902-06-21T00:00:00"/>
    <s v="kangoo roja"/>
    <n v="20000"/>
    <m/>
    <s v="cheque"/>
    <n v="0"/>
    <n v="20000"/>
    <m/>
    <m/>
    <m/>
    <m/>
    <m/>
    <m/>
    <m/>
    <m/>
    <m/>
    <m/>
    <m/>
    <m/>
    <m/>
    <m/>
    <m/>
    <m/>
    <m/>
    <m/>
  </r>
  <r>
    <x v="61"/>
    <d v="2023-08-01T00:00:00"/>
    <n v="12"/>
    <x v="51"/>
    <s v="GZC846"/>
    <s v="Peugeot 307"/>
    <n v="52862.5"/>
    <m/>
    <s v="Efectivo"/>
    <n v="0"/>
    <n v="52862.5"/>
    <d v="2023-08-02T00:00:00"/>
    <m/>
    <m/>
    <m/>
    <m/>
    <m/>
    <m/>
    <m/>
    <m/>
    <m/>
    <m/>
    <m/>
    <m/>
    <m/>
    <m/>
    <m/>
    <m/>
    <m/>
  </r>
  <r>
    <x v="62"/>
    <d v="2023-08-01T00:00:00"/>
    <n v="12"/>
    <x v="52"/>
    <s v="AC618TP"/>
    <s v="Fiesta Kinetic"/>
    <n v="53762.5"/>
    <m/>
    <m/>
    <n v="0"/>
    <n v="53762.5"/>
    <d v="2023-08-11T00:00:00"/>
    <m/>
    <m/>
    <m/>
    <m/>
    <m/>
    <m/>
    <m/>
    <m/>
    <m/>
    <m/>
    <m/>
    <m/>
    <m/>
    <m/>
    <m/>
    <m/>
    <m/>
  </r>
  <r>
    <x v="63"/>
    <d v="2023-08-02T00:00:00"/>
    <n v="12"/>
    <x v="53"/>
    <d v="1899-12-30T00:00:00"/>
    <s v="Techo Alto"/>
    <n v="20000"/>
    <m/>
    <s v="cheque"/>
    <n v="0"/>
    <n v="20000"/>
    <d v="2023-08-22T00:00:00"/>
    <m/>
    <m/>
    <m/>
    <m/>
    <m/>
    <m/>
    <m/>
    <m/>
    <m/>
    <m/>
    <m/>
    <m/>
    <m/>
    <m/>
    <m/>
    <m/>
    <m/>
  </r>
  <r>
    <x v="64"/>
    <d v="2023-08-02T00:00:00"/>
    <n v="12"/>
    <x v="53"/>
    <d v="1899-12-30T00:00:00"/>
    <d v="1899-12-30T00:00:00"/>
    <n v="108000"/>
    <m/>
    <m/>
    <n v="0"/>
    <n v="32000"/>
    <d v="2023-08-22T00:00:00"/>
    <m/>
    <n v="76000"/>
    <d v="2023-09-14T00:00:00"/>
    <m/>
    <m/>
    <m/>
    <m/>
    <m/>
    <m/>
    <m/>
    <m/>
    <m/>
    <m/>
    <m/>
    <m/>
    <m/>
    <m/>
  </r>
  <r>
    <x v="65"/>
    <d v="2023-08-02T00:00:00"/>
    <n v="12"/>
    <x v="54"/>
    <d v="1899-12-30T00:00:00"/>
    <s v="Corsa"/>
    <n v="50000"/>
    <m/>
    <s v="Transferencia"/>
    <n v="0"/>
    <n v="50000"/>
    <d v="2023-07-03T00:00:00"/>
    <m/>
    <m/>
    <m/>
    <m/>
    <m/>
    <m/>
    <m/>
    <m/>
    <m/>
    <m/>
    <m/>
    <m/>
    <m/>
    <m/>
    <m/>
    <m/>
    <m/>
  </r>
  <r>
    <x v="66"/>
    <d v="2023-08-02T00:00:00"/>
    <n v="12"/>
    <x v="55"/>
    <s v="AA621YA"/>
    <s v="Cruze"/>
    <n v="76750"/>
    <m/>
    <s v="Transferencia"/>
    <n v="0"/>
    <n v="76750"/>
    <d v="2023-08-15T00:00:00"/>
    <m/>
    <m/>
    <m/>
    <m/>
    <m/>
    <m/>
    <m/>
    <m/>
    <m/>
    <m/>
    <m/>
    <m/>
    <m/>
    <m/>
    <m/>
    <m/>
    <m/>
  </r>
  <r>
    <x v="67"/>
    <d v="2023-08-02T00:00:00"/>
    <n v="12"/>
    <x v="56"/>
    <d v="1899-12-30T00:00:00"/>
    <s v="Virtus"/>
    <n v="51600"/>
    <m/>
    <s v="Transferencia"/>
    <n v="0"/>
    <n v="51600"/>
    <d v="2023-08-03T00:00:00"/>
    <m/>
    <m/>
    <m/>
    <m/>
    <m/>
    <m/>
    <m/>
    <m/>
    <m/>
    <m/>
    <m/>
    <m/>
    <m/>
    <m/>
    <m/>
    <m/>
    <m/>
  </r>
  <r>
    <x v="68"/>
    <d v="2023-08-02T00:00:00"/>
    <n v="12"/>
    <x v="57"/>
    <s v="KFX524"/>
    <s v="Toyota"/>
    <n v="135925"/>
    <m/>
    <s v="cheque"/>
    <n v="0"/>
    <n v="135925"/>
    <d v="2023-08-17T00:00:00"/>
    <m/>
    <m/>
    <m/>
    <m/>
    <m/>
    <m/>
    <m/>
    <m/>
    <m/>
    <m/>
    <m/>
    <m/>
    <m/>
    <m/>
    <m/>
    <m/>
    <m/>
  </r>
  <r>
    <x v="69"/>
    <d v="2023-08-03T00:00:00"/>
    <n v="12"/>
    <x v="46"/>
    <d v="1899-12-30T00:00:00"/>
    <d v="1899-12-30T00:00:00"/>
    <n v="43700"/>
    <m/>
    <s v="Efectivo"/>
    <n v="0"/>
    <n v="43700"/>
    <d v="2023-08-07T00:00:00"/>
    <m/>
    <m/>
    <m/>
    <m/>
    <m/>
    <m/>
    <m/>
    <m/>
    <m/>
    <m/>
    <m/>
    <m/>
    <m/>
    <m/>
    <m/>
    <m/>
    <m/>
  </r>
  <r>
    <x v="70"/>
    <d v="2023-08-03T00:00:00"/>
    <n v="12"/>
    <x v="46"/>
    <d v="1899-12-30T00:00:00"/>
    <d v="1899-12-30T00:00:00"/>
    <n v="20160"/>
    <m/>
    <m/>
    <n v="0"/>
    <n v="20160"/>
    <d v="2023-08-07T00:00:00"/>
    <m/>
    <m/>
    <m/>
    <m/>
    <m/>
    <m/>
    <m/>
    <m/>
    <m/>
    <m/>
    <m/>
    <m/>
    <m/>
    <m/>
    <m/>
    <m/>
    <m/>
  </r>
  <r>
    <x v="71"/>
    <d v="2023-08-03T00:00:00"/>
    <n v="12"/>
    <x v="58"/>
    <s v="AC172QG"/>
    <s v="Peugeot 208"/>
    <n v="30000"/>
    <m/>
    <s v="cheque"/>
    <n v="0"/>
    <n v="30000"/>
    <d v="2023-08-04T00:00:00"/>
    <m/>
    <m/>
    <m/>
    <m/>
    <m/>
    <m/>
    <m/>
    <m/>
    <m/>
    <m/>
    <m/>
    <m/>
    <m/>
    <m/>
    <m/>
    <m/>
    <m/>
  </r>
  <r>
    <x v="72"/>
    <d v="2023-08-04T00:00:00"/>
    <n v="12"/>
    <x v="59"/>
    <d v="1899-12-30T00:00:00"/>
    <s v="Fox"/>
    <n v="75300"/>
    <m/>
    <m/>
    <n v="0"/>
    <n v="45300"/>
    <d v="2023-08-15T00:00:00"/>
    <m/>
    <n v="25000"/>
    <d v="2023-09-18T00:00:00"/>
    <m/>
    <n v="5000"/>
    <d v="2023-09-20T00:00:00"/>
    <m/>
    <m/>
    <m/>
    <m/>
    <m/>
    <m/>
    <m/>
    <m/>
    <m/>
    <m/>
    <m/>
  </r>
  <r>
    <x v="73"/>
    <d v="2023-08-04T00:00:00"/>
    <n v="12"/>
    <x v="60"/>
    <d v="1899-12-30T00:00:00"/>
    <s v="gol "/>
    <n v="9600"/>
    <m/>
    <s v="Efectivo"/>
    <n v="0"/>
    <n v="9600"/>
    <d v="2023-08-04T00:00:00"/>
    <m/>
    <m/>
    <m/>
    <m/>
    <m/>
    <m/>
    <m/>
    <m/>
    <m/>
    <m/>
    <m/>
    <m/>
    <m/>
    <m/>
    <m/>
    <m/>
    <m/>
  </r>
  <r>
    <x v="74"/>
    <d v="2023-08-04T00:00:00"/>
    <n v="12"/>
    <x v="12"/>
    <s v="FCE245"/>
    <s v="Corsa"/>
    <n v="121900"/>
    <m/>
    <m/>
    <n v="0"/>
    <n v="121900"/>
    <d v="2023-08-09T00:00:00"/>
    <m/>
    <m/>
    <m/>
    <m/>
    <m/>
    <m/>
    <m/>
    <m/>
    <m/>
    <m/>
    <m/>
    <m/>
    <m/>
    <m/>
    <m/>
    <m/>
    <m/>
  </r>
  <r>
    <x v="75"/>
    <d v="2023-07-29T00:00:00"/>
    <n v="12"/>
    <x v="61"/>
    <d v="2047-08-28T00:00:00"/>
    <d v="1900-07-26T00:00:00"/>
    <n v="73100"/>
    <m/>
    <m/>
    <n v="0"/>
    <n v="73100"/>
    <d v="2023-07-18T00:00:00"/>
    <m/>
    <m/>
    <m/>
    <m/>
    <m/>
    <m/>
    <m/>
    <m/>
    <m/>
    <m/>
    <m/>
    <m/>
    <m/>
    <m/>
    <m/>
    <m/>
    <m/>
  </r>
  <r>
    <x v="76"/>
    <d v="2023-08-05T00:00:00"/>
    <n v="12"/>
    <x v="44"/>
    <d v="1901-09-26T00:00:00"/>
    <d v="1899-12-30T00:00:00"/>
    <n v="7500"/>
    <m/>
    <m/>
    <n v="0"/>
    <n v="7500"/>
    <d v="2023-09-11T00:00:00"/>
    <m/>
    <m/>
    <m/>
    <m/>
    <m/>
    <m/>
    <m/>
    <m/>
    <m/>
    <m/>
    <m/>
    <m/>
    <m/>
    <m/>
    <m/>
    <m/>
    <m/>
  </r>
  <r>
    <x v="77"/>
    <d v="2023-08-07T00:00:00"/>
    <n v="12"/>
    <x v="49"/>
    <s v="AC890MO"/>
    <s v="Amarok"/>
    <n v="265200"/>
    <m/>
    <s v="Transferencia"/>
    <n v="0"/>
    <n v="265200"/>
    <d v="2023-09-08T00:00:00"/>
    <m/>
    <m/>
    <m/>
    <m/>
    <m/>
    <m/>
    <m/>
    <m/>
    <m/>
    <m/>
    <m/>
    <m/>
    <m/>
    <m/>
    <m/>
    <m/>
    <m/>
  </r>
  <r>
    <x v="78"/>
    <d v="2023-08-07T00:00:00"/>
    <n v="12"/>
    <x v="62"/>
    <s v="HDI107"/>
    <s v="Megane"/>
    <n v="190050"/>
    <m/>
    <m/>
    <n v="0"/>
    <n v="190050"/>
    <d v="2023-08-16T00:00:00"/>
    <m/>
    <m/>
    <m/>
    <m/>
    <m/>
    <m/>
    <m/>
    <m/>
    <m/>
    <m/>
    <m/>
    <m/>
    <m/>
    <m/>
    <m/>
    <m/>
    <m/>
  </r>
  <r>
    <x v="79"/>
    <d v="2023-08-07T00:00:00"/>
    <n v="12"/>
    <x v="43"/>
    <s v="IGI953"/>
    <d v="1899-12-30T00:00:00"/>
    <n v="18800"/>
    <m/>
    <m/>
    <n v="0"/>
    <n v="18800"/>
    <d v="2023-08-18T00:00:00"/>
    <m/>
    <m/>
    <m/>
    <m/>
    <m/>
    <m/>
    <m/>
    <m/>
    <m/>
    <m/>
    <m/>
    <m/>
    <m/>
    <m/>
    <m/>
    <m/>
    <m/>
  </r>
  <r>
    <x v="80"/>
    <d v="2023-08-07T00:00:00"/>
    <n v="12"/>
    <x v="63"/>
    <d v="1899-12-30T00:00:00"/>
    <d v="1899-12-30T00:00:00"/>
    <n v="67559"/>
    <m/>
    <m/>
    <n v="0"/>
    <n v="67559"/>
    <d v="2023-08-15T00:00:00"/>
    <m/>
    <m/>
    <m/>
    <m/>
    <m/>
    <m/>
    <m/>
    <m/>
    <m/>
    <m/>
    <m/>
    <m/>
    <m/>
    <m/>
    <m/>
    <m/>
    <m/>
  </r>
  <r>
    <x v="81"/>
    <d v="2023-08-08T00:00:00"/>
    <n v="12"/>
    <x v="64"/>
    <d v="1899-12-30T00:00:00"/>
    <s v="Fluence"/>
    <n v="0"/>
    <m/>
    <m/>
    <n v="0"/>
    <m/>
    <m/>
    <m/>
    <m/>
    <m/>
    <m/>
    <m/>
    <m/>
    <m/>
    <m/>
    <m/>
    <m/>
    <m/>
    <m/>
    <m/>
    <m/>
    <m/>
    <m/>
    <m/>
  </r>
  <r>
    <x v="82"/>
    <d v="2023-08-08T00:00:00"/>
    <n v="12"/>
    <x v="65"/>
    <d v="1899-12-30T00:00:00"/>
    <s v="S10"/>
    <n v="363100"/>
    <m/>
    <m/>
    <n v="0"/>
    <n v="150000"/>
    <d v="2023-08-24T00:00:00"/>
    <m/>
    <n v="213100"/>
    <d v="2023-08-31T00:00:00"/>
    <m/>
    <m/>
    <m/>
    <m/>
    <m/>
    <m/>
    <m/>
    <m/>
    <m/>
    <m/>
    <m/>
    <m/>
    <m/>
    <m/>
  </r>
  <r>
    <x v="83"/>
    <d v="2023-08-08T00:00:00"/>
    <n v="12"/>
    <x v="66"/>
    <d v="1899-12-30T00:00:00"/>
    <s v="Palio"/>
    <n v="16850"/>
    <m/>
    <m/>
    <n v="0"/>
    <n v="16850"/>
    <d v="2023-08-09T00:00:00"/>
    <m/>
    <m/>
    <m/>
    <m/>
    <m/>
    <m/>
    <m/>
    <m/>
    <m/>
    <m/>
    <m/>
    <m/>
    <m/>
    <m/>
    <m/>
    <m/>
    <m/>
  </r>
  <r>
    <x v="84"/>
    <d v="2023-08-08T00:00:00"/>
    <n v="12"/>
    <x v="67"/>
    <s v="AF064BA"/>
    <s v="Gol trend"/>
    <n v="52900"/>
    <m/>
    <s v="Transferencia"/>
    <n v="0"/>
    <n v="52900"/>
    <d v="2023-08-10T00:00:00"/>
    <m/>
    <m/>
    <m/>
    <m/>
    <m/>
    <m/>
    <m/>
    <m/>
    <m/>
    <m/>
    <m/>
    <m/>
    <m/>
    <m/>
    <m/>
    <m/>
    <m/>
  </r>
  <r>
    <x v="85"/>
    <d v="2023-08-08T00:00:00"/>
    <n v="12"/>
    <x v="62"/>
    <s v="HDY107"/>
    <s v="Megane"/>
    <n v="0"/>
    <m/>
    <m/>
    <n v="0"/>
    <m/>
    <m/>
    <m/>
    <m/>
    <m/>
    <m/>
    <m/>
    <m/>
    <m/>
    <m/>
    <m/>
    <m/>
    <m/>
    <m/>
    <m/>
    <m/>
    <m/>
    <m/>
    <m/>
  </r>
  <r>
    <x v="86"/>
    <d v="2023-08-09T00:00:00"/>
    <n v="11"/>
    <x v="68"/>
    <s v="JXH549"/>
    <s v="Fiesta"/>
    <n v="63900"/>
    <m/>
    <s v="Efectivo"/>
    <n v="0"/>
    <n v="33900"/>
    <d v="2023-08-11T00:00:00"/>
    <m/>
    <n v="30000"/>
    <d v="2023-09-01T00:00:00"/>
    <m/>
    <m/>
    <m/>
    <m/>
    <m/>
    <m/>
    <m/>
    <m/>
    <m/>
    <m/>
    <m/>
    <m/>
    <m/>
    <m/>
  </r>
  <r>
    <x v="87"/>
    <d v="2023-08-09T00:00:00"/>
    <n v="11"/>
    <x v="44"/>
    <d v="1900-05-06T00:00:00"/>
    <d v="1899-12-30T00:00:00"/>
    <n v="15000"/>
    <m/>
    <m/>
    <n v="0"/>
    <n v="15000"/>
    <d v="2023-09-11T00:00:00"/>
    <m/>
    <m/>
    <m/>
    <m/>
    <m/>
    <m/>
    <m/>
    <m/>
    <m/>
    <m/>
    <m/>
    <m/>
    <m/>
    <m/>
    <m/>
    <m/>
    <m/>
  </r>
  <r>
    <x v="88"/>
    <d v="2023-08-09T00:00:00"/>
    <n v="11"/>
    <x v="44"/>
    <d v="1900-05-06T00:00:00"/>
    <d v="1899-12-30T00:00:00"/>
    <n v="0"/>
    <m/>
    <m/>
    <n v="0"/>
    <m/>
    <m/>
    <m/>
    <m/>
    <m/>
    <m/>
    <m/>
    <m/>
    <m/>
    <m/>
    <m/>
    <m/>
    <m/>
    <m/>
    <m/>
    <m/>
    <m/>
    <m/>
    <m/>
  </r>
  <r>
    <x v="89"/>
    <d v="2023-08-09T00:00:00"/>
    <n v="11"/>
    <x v="44"/>
    <d v="1901-12-03T00:00:00"/>
    <d v="1899-12-30T00:00:00"/>
    <n v="0"/>
    <m/>
    <m/>
    <n v="0"/>
    <m/>
    <m/>
    <m/>
    <m/>
    <m/>
    <m/>
    <m/>
    <m/>
    <m/>
    <m/>
    <m/>
    <m/>
    <m/>
    <m/>
    <m/>
    <m/>
    <m/>
    <m/>
    <m/>
  </r>
  <r>
    <x v="90"/>
    <d v="2023-08-09T00:00:00"/>
    <n v="11"/>
    <x v="44"/>
    <d v="1901-12-03T00:00:00"/>
    <d v="1899-12-30T00:00:00"/>
    <n v="52000"/>
    <m/>
    <m/>
    <n v="0"/>
    <n v="5000"/>
    <m/>
    <m/>
    <n v="47000"/>
    <m/>
    <m/>
    <m/>
    <m/>
    <m/>
    <m/>
    <m/>
    <m/>
    <m/>
    <m/>
    <m/>
    <m/>
    <m/>
    <m/>
    <m/>
  </r>
  <r>
    <x v="91"/>
    <d v="2023-08-09T00:00:00"/>
    <n v="11"/>
    <x v="69"/>
    <d v="1899-12-30T00:00:00"/>
    <s v="gol trend"/>
    <n v="10500"/>
    <m/>
    <s v="Transferencia"/>
    <n v="0"/>
    <n v="10500"/>
    <d v="2023-08-09T00:00:00"/>
    <m/>
    <m/>
    <m/>
    <m/>
    <m/>
    <m/>
    <m/>
    <m/>
    <m/>
    <m/>
    <m/>
    <m/>
    <m/>
    <m/>
    <m/>
    <m/>
    <m/>
  </r>
  <r>
    <x v="92"/>
    <d v="2023-08-10T00:00:00"/>
    <n v="11"/>
    <x v="70"/>
    <s v="PFH269"/>
    <s v="Gol trend"/>
    <n v="100800"/>
    <m/>
    <s v="Efectivo"/>
    <n v="0"/>
    <n v="45000"/>
    <d v="2023-08-10T00:00:00"/>
    <m/>
    <n v="55800"/>
    <d v="2023-08-10T00:00:00"/>
    <m/>
    <m/>
    <m/>
    <m/>
    <m/>
    <m/>
    <m/>
    <m/>
    <m/>
    <m/>
    <m/>
    <m/>
    <m/>
    <m/>
  </r>
  <r>
    <x v="93"/>
    <d v="2023-08-10T00:00:00"/>
    <n v="11"/>
    <x v="71"/>
    <s v="NLV585"/>
    <s v="Gol trend"/>
    <n v="43175"/>
    <e v="#N/A"/>
    <s v="Efectivo"/>
    <n v="0"/>
    <n v="30000"/>
    <d v="2023-08-24T00:00:00"/>
    <m/>
    <n v="13175"/>
    <d v="2023-09-01T00:00:00"/>
    <m/>
    <m/>
    <m/>
    <m/>
    <m/>
    <m/>
    <m/>
    <m/>
    <m/>
    <m/>
    <m/>
    <m/>
    <m/>
    <m/>
  </r>
  <r>
    <x v="94"/>
    <d v="2023-08-10T00:00:00"/>
    <n v="11"/>
    <x v="72"/>
    <s v="MYD516"/>
    <s v="Cruze"/>
    <n v="186342.5"/>
    <m/>
    <s v="Efectivo"/>
    <n v="0"/>
    <n v="50000"/>
    <d v="2023-08-10T00:00:00"/>
    <m/>
    <n v="36300"/>
    <d v="2023-08-16T00:00:00"/>
    <m/>
    <n v="40000"/>
    <d v="2023-10-12T00:00:00"/>
    <m/>
    <n v="30000"/>
    <d v="2023-11-14T00:00:00"/>
    <m/>
    <n v="30042.5"/>
    <m/>
    <m/>
    <m/>
    <m/>
    <m/>
    <m/>
  </r>
  <r>
    <x v="95"/>
    <d v="2023-06-27T00:00:00"/>
    <n v="13"/>
    <x v="73"/>
    <d v="1899-12-30T00:00:00"/>
    <s v="Peugeot 308"/>
    <n v="60000"/>
    <m/>
    <m/>
    <n v="0"/>
    <n v="60000"/>
    <d v="2023-07-08T00:00:00"/>
    <m/>
    <m/>
    <m/>
    <m/>
    <m/>
    <m/>
    <m/>
    <m/>
    <m/>
    <m/>
    <m/>
    <m/>
    <m/>
    <m/>
    <m/>
    <m/>
    <m/>
  </r>
  <r>
    <x v="96"/>
    <d v="2023-06-27T00:00:00"/>
    <n v="13"/>
    <x v="63"/>
    <d v="1899-12-30T00:00:00"/>
    <s v="Ranger"/>
    <n v="169250"/>
    <m/>
    <m/>
    <n v="0"/>
    <n v="169250"/>
    <d v="2023-07-05T00:00:00"/>
    <m/>
    <m/>
    <m/>
    <m/>
    <m/>
    <m/>
    <m/>
    <m/>
    <m/>
    <m/>
    <m/>
    <m/>
    <m/>
    <m/>
    <m/>
    <m/>
    <m/>
  </r>
  <r>
    <x v="97"/>
    <d v="2023-06-27T00:00:00"/>
    <n v="13"/>
    <x v="74"/>
    <d v="1899-12-30T00:00:00"/>
    <s v="weekend"/>
    <n v="10420"/>
    <m/>
    <s v="Efectivo"/>
    <n v="0"/>
    <n v="10420"/>
    <d v="2023-06-27T00:00:00"/>
    <m/>
    <m/>
    <m/>
    <m/>
    <m/>
    <m/>
    <m/>
    <m/>
    <m/>
    <m/>
    <m/>
    <m/>
    <m/>
    <m/>
    <m/>
    <m/>
    <m/>
  </r>
  <r>
    <x v="98"/>
    <d v="2023-06-29T00:00:00"/>
    <n v="13"/>
    <x v="75"/>
    <d v="1899-12-30T00:00:00"/>
    <s v="Onix"/>
    <n v="138445"/>
    <m/>
    <s v="Efectivo"/>
    <n v="0"/>
    <n v="40000"/>
    <d v="2023-07-01T00:00:00"/>
    <m/>
    <n v="98445"/>
    <d v="2023-07-10T00:00:00"/>
    <m/>
    <m/>
    <m/>
    <m/>
    <m/>
    <m/>
    <m/>
    <m/>
    <m/>
    <m/>
    <m/>
    <m/>
    <m/>
    <m/>
  </r>
  <r>
    <x v="99"/>
    <d v="2023-08-10T00:00:00"/>
    <n v="11"/>
    <x v="76"/>
    <s v="MBR256"/>
    <s v="Saveiro"/>
    <n v="77398"/>
    <m/>
    <m/>
    <n v="0"/>
    <n v="77398"/>
    <d v="2023-08-18T00:00:00"/>
    <m/>
    <m/>
    <m/>
    <m/>
    <m/>
    <m/>
    <m/>
    <m/>
    <m/>
    <m/>
    <m/>
    <m/>
    <m/>
    <m/>
    <m/>
    <m/>
    <m/>
  </r>
  <r>
    <x v="100"/>
    <d v="2023-08-11T00:00:00"/>
    <n v="11"/>
    <x v="17"/>
    <s v="kFM514"/>
    <s v="Gol trend"/>
    <n v="68400"/>
    <m/>
    <m/>
    <n v="0"/>
    <n v="68400"/>
    <d v="2023-09-05T00:00:00"/>
    <m/>
    <m/>
    <m/>
    <m/>
    <m/>
    <m/>
    <m/>
    <m/>
    <m/>
    <m/>
    <m/>
    <m/>
    <m/>
    <m/>
    <m/>
    <m/>
    <m/>
  </r>
  <r>
    <x v="101"/>
    <d v="2023-08-11T00:00:00"/>
    <n v="11"/>
    <x v="77"/>
    <s v="EUU817"/>
    <s v="Safira"/>
    <n v="96360"/>
    <m/>
    <s v="cheque"/>
    <n v="0"/>
    <n v="96360"/>
    <d v="2023-08-22T00:00:00"/>
    <m/>
    <m/>
    <m/>
    <m/>
    <m/>
    <m/>
    <m/>
    <m/>
    <m/>
    <m/>
    <m/>
    <m/>
    <m/>
    <m/>
    <m/>
    <m/>
    <m/>
  </r>
  <r>
    <x v="102"/>
    <d v="2023-08-11T00:00:00"/>
    <n v="11"/>
    <x v="78"/>
    <d v="1900-10-23T00:00:00"/>
    <s v="Ford Ranger"/>
    <n v="35000"/>
    <m/>
    <m/>
    <n v="0"/>
    <n v="35000"/>
    <d v="2023-08-16T00:00:00"/>
    <m/>
    <m/>
    <m/>
    <m/>
    <m/>
    <m/>
    <m/>
    <m/>
    <m/>
    <m/>
    <m/>
    <m/>
    <m/>
    <m/>
    <m/>
    <m/>
    <m/>
  </r>
  <r>
    <x v="103"/>
    <d v="2023-08-11T00:00:00"/>
    <n v="11"/>
    <x v="78"/>
    <d v="1900-10-23T00:00:00"/>
    <s v="Ford Ranger"/>
    <n v="21000"/>
    <m/>
    <m/>
    <n v="0"/>
    <n v="21000"/>
    <d v="2023-08-16T00:00:00"/>
    <m/>
    <m/>
    <m/>
    <m/>
    <m/>
    <m/>
    <m/>
    <m/>
    <m/>
    <m/>
    <m/>
    <m/>
    <m/>
    <m/>
    <m/>
    <m/>
    <m/>
  </r>
  <r>
    <x v="104"/>
    <d v="2023-08-14T00:00:00"/>
    <n v="11"/>
    <x v="79"/>
    <s v="GTI472"/>
    <s v="Ford Ka"/>
    <n v="50700"/>
    <m/>
    <s v="Efectivo"/>
    <n v="0"/>
    <n v="50700"/>
    <d v="2023-08-18T00:00:00"/>
    <m/>
    <m/>
    <m/>
    <m/>
    <m/>
    <m/>
    <m/>
    <m/>
    <m/>
    <m/>
    <m/>
    <m/>
    <m/>
    <m/>
    <m/>
    <m/>
    <m/>
  </r>
  <r>
    <x v="105"/>
    <d v="2023-08-14T00:00:00"/>
    <n v="11"/>
    <x v="80"/>
    <s v="AA406YM"/>
    <s v="Focus"/>
    <n v="69000"/>
    <m/>
    <s v="Efectivo"/>
    <n v="0"/>
    <n v="69000"/>
    <d v="2023-08-15T00:00:00"/>
    <m/>
    <m/>
    <m/>
    <m/>
    <m/>
    <m/>
    <m/>
    <m/>
    <m/>
    <m/>
    <m/>
    <m/>
    <m/>
    <m/>
    <m/>
    <m/>
    <m/>
  </r>
  <r>
    <x v="106"/>
    <d v="2023-08-14T00:00:00"/>
    <n v="11"/>
    <x v="81"/>
    <d v="1899-12-30T00:00:00"/>
    <s v="Qubo"/>
    <n v="17000"/>
    <m/>
    <s v="Efectivo"/>
    <n v="0"/>
    <n v="10000"/>
    <d v="2023-08-15T00:00:00"/>
    <m/>
    <n v="7000"/>
    <d v="2023-08-17T00:00:00"/>
    <m/>
    <m/>
    <m/>
    <m/>
    <m/>
    <m/>
    <m/>
    <m/>
    <m/>
    <m/>
    <m/>
    <m/>
    <m/>
    <m/>
  </r>
  <r>
    <x v="107"/>
    <d v="2023-08-15T00:00:00"/>
    <n v="11"/>
    <x v="82"/>
    <d v="1899-12-30T00:00:00"/>
    <s v="Agile"/>
    <n v="28500"/>
    <m/>
    <m/>
    <n v="0"/>
    <n v="28500"/>
    <m/>
    <m/>
    <m/>
    <m/>
    <m/>
    <m/>
    <m/>
    <m/>
    <m/>
    <m/>
    <m/>
    <m/>
    <m/>
    <m/>
    <m/>
    <m/>
    <m/>
    <m/>
  </r>
  <r>
    <x v="108"/>
    <d v="2023-08-15T00:00:00"/>
    <n v="11"/>
    <x v="83"/>
    <s v="MBX058"/>
    <s v="Audi A4"/>
    <n v="126920"/>
    <m/>
    <m/>
    <n v="0"/>
    <n v="126920"/>
    <d v="2023-08-22T00:00:00"/>
    <m/>
    <m/>
    <m/>
    <m/>
    <m/>
    <m/>
    <m/>
    <m/>
    <m/>
    <m/>
    <m/>
    <m/>
    <m/>
    <m/>
    <m/>
    <m/>
    <m/>
  </r>
  <r>
    <x v="109"/>
    <d v="2023-08-15T00:00:00"/>
    <n v="11"/>
    <x v="84"/>
    <s v="JRG013"/>
    <s v="VW SURAN"/>
    <n v="332280"/>
    <m/>
    <s v="Efect - Cheque - transf"/>
    <n v="0"/>
    <n v="100000"/>
    <d v="2023-08-31T00:00:00"/>
    <m/>
    <n v="232280"/>
    <d v="2023-10-02T00:00:00"/>
    <m/>
    <m/>
    <m/>
    <m/>
    <m/>
    <m/>
    <m/>
    <m/>
    <m/>
    <m/>
    <m/>
    <m/>
    <m/>
    <m/>
  </r>
  <r>
    <x v="110"/>
    <d v="2023-08-16T00:00:00"/>
    <n v="11"/>
    <x v="44"/>
    <s v="AF672VS"/>
    <s v="Transil"/>
    <n v="25000"/>
    <m/>
    <m/>
    <n v="0"/>
    <n v="25000"/>
    <d v="2023-09-11T00:00:00"/>
    <m/>
    <m/>
    <m/>
    <m/>
    <m/>
    <m/>
    <m/>
    <m/>
    <m/>
    <m/>
    <m/>
    <m/>
    <m/>
    <m/>
    <m/>
    <m/>
    <m/>
  </r>
  <r>
    <x v="111"/>
    <d v="2023-08-16T00:00:00"/>
    <n v="11"/>
    <x v="85"/>
    <s v="SKW754"/>
    <s v="Vento"/>
    <n v="125200"/>
    <m/>
    <s v="Efectivo"/>
    <n v="0"/>
    <n v="125200"/>
    <d v="2023-08-25T00:00:00"/>
    <m/>
    <m/>
    <m/>
    <m/>
    <m/>
    <m/>
    <m/>
    <m/>
    <m/>
    <m/>
    <m/>
    <m/>
    <m/>
    <m/>
    <m/>
    <m/>
    <m/>
  </r>
  <r>
    <x v="112"/>
    <d v="2023-08-16T00:00:00"/>
    <n v="11"/>
    <x v="86"/>
    <s v="LHH546"/>
    <s v="Gol trend"/>
    <n v="59880"/>
    <m/>
    <m/>
    <n v="0"/>
    <n v="30000"/>
    <d v="2023-08-23T00:00:00"/>
    <m/>
    <n v="29880"/>
    <d v="2023-09-01T00:00:00"/>
    <m/>
    <m/>
    <m/>
    <m/>
    <m/>
    <m/>
    <m/>
    <m/>
    <m/>
    <m/>
    <m/>
    <m/>
    <m/>
    <m/>
  </r>
  <r>
    <x v="113"/>
    <d v="2023-08-16T00:00:00"/>
    <n v="11"/>
    <x v="87"/>
    <s v="MKM197"/>
    <s v="Partner"/>
    <n v="94400"/>
    <m/>
    <m/>
    <n v="0"/>
    <n v="94400"/>
    <d v="2023-09-12T00:00:00"/>
    <m/>
    <m/>
    <m/>
    <m/>
    <m/>
    <m/>
    <m/>
    <m/>
    <m/>
    <m/>
    <m/>
    <m/>
    <m/>
    <m/>
    <m/>
    <m/>
    <m/>
  </r>
  <r>
    <x v="114"/>
    <d v="2023-08-16T00:00:00"/>
    <n v="11"/>
    <x v="44"/>
    <s v="AF044MU"/>
    <s v="FIORINO"/>
    <n v="20000"/>
    <m/>
    <m/>
    <n v="0"/>
    <n v="20000"/>
    <d v="2023-09-11T00:00:00"/>
    <m/>
    <m/>
    <m/>
    <m/>
    <m/>
    <m/>
    <m/>
    <m/>
    <m/>
    <m/>
    <m/>
    <m/>
    <m/>
    <m/>
    <m/>
    <m/>
    <m/>
  </r>
  <r>
    <x v="115"/>
    <d v="2023-08-17T00:00:00"/>
    <n v="11"/>
    <x v="88"/>
    <s v="AB242IT"/>
    <s v="SAVEIRO"/>
    <n v="18500"/>
    <m/>
    <s v="Efectivo"/>
    <n v="0"/>
    <n v="18500"/>
    <d v="2023-08-17T00:00:00"/>
    <m/>
    <m/>
    <m/>
    <m/>
    <m/>
    <m/>
    <m/>
    <m/>
    <m/>
    <m/>
    <m/>
    <m/>
    <m/>
    <m/>
    <m/>
    <m/>
    <m/>
  </r>
  <r>
    <x v="116"/>
    <d v="2023-08-17T00:00:00"/>
    <n v="11"/>
    <x v="89"/>
    <s v="AB499AC"/>
    <s v="Gol trend"/>
    <n v="84580"/>
    <m/>
    <m/>
    <n v="0"/>
    <n v="84580"/>
    <d v="2023-08-17T00:00:00"/>
    <m/>
    <m/>
    <m/>
    <m/>
    <m/>
    <m/>
    <m/>
    <m/>
    <m/>
    <m/>
    <m/>
    <m/>
    <m/>
    <m/>
    <m/>
    <m/>
    <m/>
  </r>
  <r>
    <x v="117"/>
    <d v="2023-08-17T00:00:00"/>
    <n v="11"/>
    <x v="90"/>
    <s v="AC242UO"/>
    <s v="Captur"/>
    <n v="82600"/>
    <m/>
    <m/>
    <n v="0"/>
    <n v="82600"/>
    <d v="2023-08-18T00:00:00"/>
    <m/>
    <m/>
    <m/>
    <m/>
    <m/>
    <m/>
    <m/>
    <m/>
    <m/>
    <m/>
    <m/>
    <m/>
    <m/>
    <m/>
    <m/>
    <m/>
    <m/>
  </r>
  <r>
    <x v="118"/>
    <d v="2023-08-18T00:00:00"/>
    <n v="11"/>
    <x v="91"/>
    <s v="GSW722"/>
    <s v="VW SAVEIRO"/>
    <n v="189920"/>
    <m/>
    <s v="cobra pini wiesek"/>
    <n v="0"/>
    <n v="189920"/>
    <m/>
    <m/>
    <m/>
    <m/>
    <m/>
    <m/>
    <m/>
    <m/>
    <m/>
    <m/>
    <m/>
    <m/>
    <m/>
    <m/>
    <m/>
    <m/>
    <m/>
    <m/>
  </r>
  <r>
    <x v="119"/>
    <d v="2023-08-18T00:00:00"/>
    <n v="11"/>
    <x v="92"/>
    <s v="OMD786"/>
    <s v="SURAN"/>
    <n v="110060"/>
    <m/>
    <s v="Efectivo"/>
    <n v="0"/>
    <n v="110060"/>
    <d v="2023-08-18T00:00:00"/>
    <m/>
    <m/>
    <m/>
    <m/>
    <m/>
    <m/>
    <m/>
    <m/>
    <m/>
    <m/>
    <m/>
    <m/>
    <m/>
    <m/>
    <m/>
    <m/>
    <m/>
  </r>
  <r>
    <x v="120"/>
    <d v="2023-08-18T00:00:00"/>
    <n v="11"/>
    <x v="93"/>
    <d v="1899-12-30T00:00:00"/>
    <d v="1899-12-30T00:00:00"/>
    <n v="83175"/>
    <m/>
    <s v="Efectivo"/>
    <n v="0"/>
    <n v="33500"/>
    <d v="2023-07-18T00:00:00"/>
    <m/>
    <n v="15000"/>
    <d v="2023-08-19T00:00:00"/>
    <m/>
    <n v="34675"/>
    <d v="2023-09-06T00:00:00"/>
    <m/>
    <m/>
    <m/>
    <m/>
    <m/>
    <m/>
    <m/>
    <m/>
    <m/>
    <m/>
    <m/>
  </r>
  <r>
    <x v="121"/>
    <d v="2023-08-19T00:00:00"/>
    <n v="11"/>
    <x v="50"/>
    <s v="GFL117"/>
    <s v="ASTRA"/>
    <n v="49805"/>
    <m/>
    <m/>
    <n v="0"/>
    <n v="49805"/>
    <d v="2023-09-11T00:00:00"/>
    <m/>
    <m/>
    <m/>
    <m/>
    <m/>
    <m/>
    <m/>
    <m/>
    <m/>
    <m/>
    <m/>
    <m/>
    <m/>
    <m/>
    <m/>
    <m/>
    <m/>
  </r>
  <r>
    <x v="122"/>
    <d v="2023-08-22T00:00:00"/>
    <n v="11"/>
    <x v="94"/>
    <s v="AA126RQ"/>
    <s v="Toyota corolla"/>
    <n v="63900"/>
    <m/>
    <m/>
    <n v="0"/>
    <n v="63900"/>
    <d v="2023-08-28T00:00:00"/>
    <m/>
    <m/>
    <m/>
    <m/>
    <m/>
    <m/>
    <m/>
    <m/>
    <m/>
    <m/>
    <m/>
    <m/>
    <m/>
    <m/>
    <m/>
    <m/>
    <m/>
  </r>
  <r>
    <x v="123"/>
    <d v="2023-08-22T00:00:00"/>
    <n v="11"/>
    <x v="95"/>
    <s v="AE543DP"/>
    <s v="Captur"/>
    <n v="80900"/>
    <m/>
    <s v="Efectivo"/>
    <n v="0"/>
    <n v="80900"/>
    <d v="2023-08-30T00:00:00"/>
    <m/>
    <m/>
    <m/>
    <m/>
    <m/>
    <m/>
    <m/>
    <m/>
    <m/>
    <m/>
    <m/>
    <m/>
    <m/>
    <m/>
    <m/>
    <m/>
    <m/>
  </r>
  <r>
    <x v="124"/>
    <d v="2023-08-22T00:00:00"/>
    <n v="11"/>
    <x v="44"/>
    <s v="AE993CE"/>
    <s v="Fiat Fiorino"/>
    <n v="45000"/>
    <m/>
    <m/>
    <n v="0"/>
    <n v="45000"/>
    <d v="2023-09-11T00:00:00"/>
    <m/>
    <m/>
    <m/>
    <m/>
    <m/>
    <m/>
    <m/>
    <m/>
    <m/>
    <m/>
    <m/>
    <m/>
    <m/>
    <m/>
    <m/>
    <m/>
    <m/>
  </r>
  <r>
    <x v="125"/>
    <d v="2023-08-23T00:00:00"/>
    <n v="11"/>
    <x v="7"/>
    <s v="KNS158"/>
    <s v="Sandero Steepway"/>
    <n v="100200"/>
    <m/>
    <s v="Efectivo"/>
    <n v="0"/>
    <n v="40000"/>
    <d v="2023-09-27T00:00:00"/>
    <m/>
    <n v="20000"/>
    <d v="2023-10-28T00:00:00"/>
    <m/>
    <n v="40000"/>
    <d v="2023-12-04T00:00:00"/>
    <m/>
    <n v="200"/>
    <m/>
    <m/>
    <m/>
    <m/>
    <m/>
    <m/>
    <m/>
    <m/>
    <m/>
  </r>
  <r>
    <x v="126"/>
    <d v="2023-08-23T00:00:00"/>
    <n v="11"/>
    <x v="96"/>
    <s v="LGK762"/>
    <s v="Renault Duster"/>
    <n v="12000"/>
    <m/>
    <s v="Efectivo"/>
    <n v="0"/>
    <n v="12000"/>
    <d v="2023-08-23T00:00:00"/>
    <m/>
    <m/>
    <m/>
    <m/>
    <m/>
    <m/>
    <m/>
    <m/>
    <m/>
    <m/>
    <m/>
    <m/>
    <m/>
    <m/>
    <m/>
    <m/>
    <m/>
  </r>
  <r>
    <x v="127"/>
    <d v="2023-08-23T00:00:00"/>
    <n v="11"/>
    <x v="97"/>
    <s v="AE154FR"/>
    <s v="Jeep Renegade"/>
    <n v="30500"/>
    <m/>
    <s v="Efectivo"/>
    <n v="0"/>
    <n v="30500"/>
    <d v="2023-08-25T00:00:00"/>
    <m/>
    <m/>
    <m/>
    <m/>
    <m/>
    <m/>
    <m/>
    <m/>
    <m/>
    <m/>
    <m/>
    <m/>
    <m/>
    <m/>
    <m/>
    <m/>
    <m/>
  </r>
  <r>
    <x v="128"/>
    <d v="2023-08-24T00:00:00"/>
    <n v="11"/>
    <x v="98"/>
    <s v="AC890ME"/>
    <s v="Renault Logan"/>
    <n v="62060"/>
    <m/>
    <s v="Efectivo"/>
    <n v="0"/>
    <n v="31560"/>
    <d v="2023-08-24T00:00:00"/>
    <m/>
    <n v="30500"/>
    <d v="2023-09-04T00:00:00"/>
    <m/>
    <m/>
    <m/>
    <m/>
    <m/>
    <m/>
    <m/>
    <m/>
    <m/>
    <m/>
    <m/>
    <m/>
    <m/>
    <m/>
  </r>
  <r>
    <x v="129"/>
    <d v="2023-08-25T00:00:00"/>
    <n v="11"/>
    <x v="44"/>
    <s v="NHL703"/>
    <s v="Renault Kangoo"/>
    <n v="0"/>
    <m/>
    <m/>
    <n v="0"/>
    <m/>
    <m/>
    <m/>
    <m/>
    <m/>
    <m/>
    <m/>
    <m/>
    <m/>
    <m/>
    <m/>
    <m/>
    <m/>
    <m/>
    <m/>
    <m/>
    <m/>
    <m/>
    <m/>
  </r>
  <r>
    <x v="130"/>
    <d v="2023-08-25T00:00:00"/>
    <n v="11"/>
    <x v="56"/>
    <d v="1899-12-30T00:00:00"/>
    <d v="1899-12-30T00:00:00"/>
    <n v="8500"/>
    <m/>
    <s v="Transferencia"/>
    <n v="0"/>
    <n v="8500"/>
    <d v="2023-08-28T00:00:00"/>
    <m/>
    <m/>
    <m/>
    <m/>
    <m/>
    <m/>
    <m/>
    <m/>
    <m/>
    <m/>
    <m/>
    <m/>
    <m/>
    <m/>
    <m/>
    <m/>
    <m/>
  </r>
  <r>
    <x v="131"/>
    <d v="2023-08-25T00:00:00"/>
    <n v="11"/>
    <x v="99"/>
    <d v="1899-12-30T00:00:00"/>
    <s v="Toyota Hilux"/>
    <n v="76250"/>
    <m/>
    <m/>
    <n v="0"/>
    <n v="76250"/>
    <d v="2023-08-29T00:00:00"/>
    <m/>
    <m/>
    <m/>
    <m/>
    <m/>
    <m/>
    <m/>
    <m/>
    <m/>
    <m/>
    <m/>
    <m/>
    <m/>
    <m/>
    <m/>
    <m/>
    <m/>
  </r>
  <r>
    <x v="132"/>
    <d v="2023-08-25T00:00:00"/>
    <n v="11"/>
    <x v="100"/>
    <d v="1899-12-30T00:00:00"/>
    <d v="1900-07-26T00:00:00"/>
    <n v="25000"/>
    <m/>
    <m/>
    <n v="0"/>
    <n v="25000"/>
    <d v="2023-09-11T00:00:00"/>
    <m/>
    <m/>
    <m/>
    <m/>
    <m/>
    <m/>
    <m/>
    <m/>
    <m/>
    <m/>
    <m/>
    <m/>
    <m/>
    <m/>
    <m/>
    <m/>
    <m/>
  </r>
  <r>
    <x v="133"/>
    <d v="2023-08-25T00:00:00"/>
    <n v="11"/>
    <x v="101"/>
    <d v="1899-12-30T00:00:00"/>
    <s v="Fiat Linea"/>
    <n v="50561.2"/>
    <m/>
    <s v="Transferencia"/>
    <n v="0"/>
    <n v="50561.2"/>
    <d v="2023-09-15T00:00:00"/>
    <m/>
    <m/>
    <m/>
    <m/>
    <m/>
    <m/>
    <m/>
    <m/>
    <m/>
    <m/>
    <m/>
    <m/>
    <m/>
    <m/>
    <m/>
    <m/>
    <m/>
  </r>
  <r>
    <x v="134"/>
    <d v="2023-08-25T00:00:00"/>
    <n v="11"/>
    <x v="100"/>
    <s v="HXQ635"/>
    <s v="Renault Kangoo"/>
    <n v="50000"/>
    <m/>
    <m/>
    <n v="0"/>
    <n v="50000"/>
    <d v="2023-09-11T00:00:00"/>
    <m/>
    <m/>
    <m/>
    <m/>
    <m/>
    <m/>
    <m/>
    <m/>
    <m/>
    <m/>
    <m/>
    <m/>
    <m/>
    <m/>
    <m/>
    <m/>
    <m/>
  </r>
  <r>
    <x v="135"/>
    <d v="2023-08-25T00:00:00"/>
    <n v="11"/>
    <x v="102"/>
    <s v="HIE358"/>
    <s v="Chrysler pt cruiser"/>
    <n v="337430"/>
    <m/>
    <s v="cheque"/>
    <n v="0"/>
    <n v="50000"/>
    <d v="2023-08-31T00:00:00"/>
    <m/>
    <n v="63440"/>
    <d v="2023-08-31T00:00:00"/>
    <m/>
    <n v="30000"/>
    <d v="2023-08-31T00:00:00"/>
    <m/>
    <n v="100000"/>
    <d v="2023-09-07T00:00:00"/>
    <m/>
    <n v="22000"/>
    <d v="2023-09-19T00:00:00"/>
    <m/>
    <n v="71990"/>
    <d v="2023-09-19T00:00:00"/>
    <m/>
    <m/>
  </r>
  <r>
    <x v="136"/>
    <d v="2023-08-26T00:00:00"/>
    <n v="11"/>
    <x v="103"/>
    <s v="AB892VK"/>
    <s v="Ford Ranger"/>
    <n v="110900"/>
    <m/>
    <m/>
    <n v="0"/>
    <n v="101900"/>
    <d v="2023-09-19T00:00:00"/>
    <m/>
    <n v="9000"/>
    <d v="2023-09-20T00:00:00"/>
    <m/>
    <m/>
    <m/>
    <m/>
    <m/>
    <m/>
    <m/>
    <m/>
    <m/>
    <m/>
    <m/>
    <m/>
    <m/>
    <m/>
  </r>
  <r>
    <x v="137"/>
    <d v="2023-08-28T00:00:00"/>
    <n v="11"/>
    <x v="29"/>
    <s v="JNW454"/>
    <s v=" VW FOX"/>
    <n v="74690"/>
    <m/>
    <s v="Transferencia"/>
    <n v="0"/>
    <n v="74690"/>
    <d v="2023-08-29T00:00:00"/>
    <m/>
    <m/>
    <m/>
    <m/>
    <m/>
    <m/>
    <m/>
    <m/>
    <m/>
    <m/>
    <m/>
    <m/>
    <m/>
    <m/>
    <m/>
    <m/>
    <m/>
  </r>
  <r>
    <x v="138"/>
    <d v="2023-08-29T00:00:00"/>
    <n v="11"/>
    <x v="104"/>
    <s v="DKM593"/>
    <s v="Renault Clio"/>
    <n v="33240"/>
    <m/>
    <s v="Efectivo"/>
    <n v="0"/>
    <n v="33240"/>
    <d v="2023-08-31T00:00:00"/>
    <m/>
    <m/>
    <m/>
    <m/>
    <m/>
    <m/>
    <m/>
    <m/>
    <m/>
    <m/>
    <m/>
    <m/>
    <m/>
    <m/>
    <m/>
    <m/>
    <m/>
  </r>
  <r>
    <x v="139"/>
    <d v="2023-08-29T00:00:00"/>
    <n v="11"/>
    <x v="100"/>
    <s v="AF044MU"/>
    <s v="KANGOO"/>
    <n v="7000"/>
    <m/>
    <m/>
    <n v="0"/>
    <n v="7000"/>
    <d v="2023-09-11T00:00:00"/>
    <m/>
    <m/>
    <m/>
    <m/>
    <m/>
    <m/>
    <m/>
    <m/>
    <m/>
    <m/>
    <m/>
    <m/>
    <m/>
    <m/>
    <m/>
    <m/>
    <m/>
  </r>
  <r>
    <x v="140"/>
    <d v="2023-08-29T00:00:00"/>
    <n v="11"/>
    <x v="105"/>
    <s v="MTN006"/>
    <s v="Renault Master"/>
    <n v="135610"/>
    <m/>
    <m/>
    <n v="0"/>
    <n v="135610"/>
    <d v="2023-10-03T00:00:00"/>
    <m/>
    <m/>
    <m/>
    <m/>
    <m/>
    <m/>
    <m/>
    <m/>
    <m/>
    <m/>
    <m/>
    <m/>
    <m/>
    <m/>
    <m/>
    <m/>
    <m/>
  </r>
  <r>
    <x v="141"/>
    <d v="2023-08-29T00:00:00"/>
    <n v="11"/>
    <x v="106"/>
    <s v="AA697DS"/>
    <s v="Renault Kangoo"/>
    <n v="62450"/>
    <m/>
    <s v="Transferencia"/>
    <n v="0"/>
    <n v="62450"/>
    <d v="2023-09-15T00:00:00"/>
    <m/>
    <m/>
    <m/>
    <m/>
    <m/>
    <m/>
    <m/>
    <m/>
    <m/>
    <m/>
    <m/>
    <m/>
    <m/>
    <m/>
    <m/>
    <m/>
    <m/>
  </r>
  <r>
    <x v="142"/>
    <d v="2023-08-29T00:00:00"/>
    <n v="11"/>
    <x v="107"/>
    <s v="MWM641"/>
    <s v="KANGOO"/>
    <n v="133520.5"/>
    <m/>
    <s v="Efectivo"/>
    <n v="0"/>
    <n v="133520.5"/>
    <d v="2023-08-30T00:00:00"/>
    <m/>
    <m/>
    <m/>
    <m/>
    <m/>
    <m/>
    <m/>
    <m/>
    <m/>
    <m/>
    <m/>
    <m/>
    <m/>
    <m/>
    <m/>
    <m/>
    <m/>
  </r>
  <r>
    <x v="143"/>
    <d v="2023-08-30T00:00:00"/>
    <n v="11"/>
    <x v="100"/>
    <s v="NHL703"/>
    <s v="KANGOO"/>
    <n v="0"/>
    <m/>
    <m/>
    <n v="0"/>
    <m/>
    <m/>
    <m/>
    <m/>
    <m/>
    <m/>
    <m/>
    <m/>
    <m/>
    <m/>
    <m/>
    <m/>
    <m/>
    <m/>
    <m/>
    <m/>
    <m/>
    <m/>
    <m/>
  </r>
  <r>
    <x v="144"/>
    <d v="2023-08-30T00:00:00"/>
    <n v="11"/>
    <x v="108"/>
    <s v="AB446BR"/>
    <s v="KANGOO"/>
    <n v="22000"/>
    <m/>
    <s v="Efectivo"/>
    <n v="0"/>
    <n v="22000"/>
    <d v="2023-08-31T00:00:00"/>
    <m/>
    <m/>
    <m/>
    <m/>
    <m/>
    <m/>
    <m/>
    <m/>
    <m/>
    <m/>
    <m/>
    <m/>
    <m/>
    <m/>
    <m/>
    <m/>
    <m/>
  </r>
  <r>
    <x v="145"/>
    <d v="2023-08-30T00:00:00"/>
    <n v="11"/>
    <x v="109"/>
    <s v="AB065DW"/>
    <s v="VW VENTO"/>
    <n v="89150"/>
    <m/>
    <m/>
    <n v="0"/>
    <n v="50000"/>
    <d v="2023-08-30T00:00:00"/>
    <m/>
    <n v="39150"/>
    <d v="2023-09-11T00:00:00"/>
    <m/>
    <m/>
    <m/>
    <m/>
    <m/>
    <m/>
    <m/>
    <m/>
    <m/>
    <m/>
    <m/>
    <m/>
    <m/>
    <m/>
  </r>
  <r>
    <x v="146"/>
    <d v="2023-08-30T00:00:00"/>
    <n v="11"/>
    <x v="110"/>
    <s v="NOZ302"/>
    <s v="Gol trend"/>
    <n v="48100"/>
    <m/>
    <s v="Efectivo"/>
    <n v="0"/>
    <n v="36000"/>
    <d v="2023-08-30T00:00:00"/>
    <m/>
    <n v="12100"/>
    <d v="2023-09-04T00:00:00"/>
    <m/>
    <m/>
    <m/>
    <m/>
    <m/>
    <m/>
    <m/>
    <m/>
    <m/>
    <m/>
    <m/>
    <m/>
    <m/>
    <m/>
  </r>
  <r>
    <x v="147"/>
    <d v="2023-08-31T00:00:00"/>
    <n v="11"/>
    <x v="100"/>
    <s v="AE613XV"/>
    <s v="Fiat Fiorino"/>
    <n v="45000"/>
    <m/>
    <m/>
    <n v="0"/>
    <n v="45000"/>
    <d v="2023-09-11T00:00:00"/>
    <m/>
    <m/>
    <m/>
    <m/>
    <m/>
    <m/>
    <m/>
    <m/>
    <m/>
    <m/>
    <m/>
    <m/>
    <m/>
    <m/>
    <m/>
    <m/>
    <m/>
  </r>
  <r>
    <x v="148"/>
    <d v="2023-08-31T00:00:00"/>
    <n v="11"/>
    <x v="40"/>
    <d v="1899-12-30T00:00:00"/>
    <s v="Peugeot 308"/>
    <n v="24000"/>
    <m/>
    <m/>
    <n v="0"/>
    <n v="24000"/>
    <d v="2023-09-15T00:00:00"/>
    <m/>
    <m/>
    <m/>
    <m/>
    <m/>
    <m/>
    <m/>
    <m/>
    <m/>
    <m/>
    <m/>
    <m/>
    <m/>
    <m/>
    <m/>
    <m/>
    <m/>
  </r>
  <r>
    <x v="149"/>
    <d v="2023-08-31T00:00:00"/>
    <n v="11"/>
    <x v="111"/>
    <s v="AB644RW"/>
    <s v="Nissan"/>
    <n v="20000"/>
    <m/>
    <s v="Transferencia"/>
    <n v="0"/>
    <n v="20000"/>
    <d v="2023-08-31T00:00:00"/>
    <m/>
    <m/>
    <m/>
    <m/>
    <m/>
    <m/>
    <m/>
    <m/>
    <m/>
    <m/>
    <m/>
    <m/>
    <m/>
    <m/>
    <m/>
    <m/>
    <m/>
  </r>
  <r>
    <x v="150"/>
    <d v="2023-09-01T00:00:00"/>
    <n v="11"/>
    <x v="40"/>
    <d v="1899-12-30T00:00:00"/>
    <d v="1899-12-30T00:00:00"/>
    <n v="0"/>
    <m/>
    <m/>
    <n v="0"/>
    <m/>
    <m/>
    <m/>
    <m/>
    <m/>
    <m/>
    <m/>
    <m/>
    <m/>
    <m/>
    <m/>
    <m/>
    <m/>
    <m/>
    <m/>
    <m/>
    <m/>
    <m/>
    <m/>
  </r>
  <r>
    <x v="151"/>
    <d v="2023-09-01T00:00:00"/>
    <n v="11"/>
    <x v="68"/>
    <d v="1899-12-30T00:00:00"/>
    <d v="1899-12-30T00:00:00"/>
    <n v="22000"/>
    <m/>
    <m/>
    <n v="0"/>
    <n v="22000"/>
    <d v="2023-09-01T00:00:00"/>
    <m/>
    <m/>
    <m/>
    <m/>
    <m/>
    <m/>
    <m/>
    <m/>
    <m/>
    <m/>
    <m/>
    <m/>
    <m/>
    <m/>
    <m/>
    <m/>
    <m/>
  </r>
  <r>
    <x v="152"/>
    <d v="2023-09-01T00:00:00"/>
    <n v="11"/>
    <x v="112"/>
    <s v="AB091GB"/>
    <s v="Amarok"/>
    <n v="133750"/>
    <m/>
    <s v="Efectivo"/>
    <n v="0"/>
    <n v="133750"/>
    <d v="2023-09-01T00:00:00"/>
    <m/>
    <m/>
    <m/>
    <m/>
    <m/>
    <m/>
    <m/>
    <m/>
    <m/>
    <m/>
    <m/>
    <m/>
    <m/>
    <m/>
    <m/>
    <m/>
    <m/>
  </r>
  <r>
    <x v="153"/>
    <d v="2023-09-01T00:00:00"/>
    <n v="11"/>
    <x v="100"/>
    <s v="AB127DV"/>
    <s v="KANGOO"/>
    <n v="0"/>
    <m/>
    <m/>
    <n v="0"/>
    <m/>
    <m/>
    <m/>
    <m/>
    <m/>
    <m/>
    <m/>
    <m/>
    <m/>
    <m/>
    <m/>
    <m/>
    <m/>
    <m/>
    <m/>
    <m/>
    <m/>
    <m/>
    <m/>
  </r>
  <r>
    <x v="154"/>
    <d v="2023-09-01T00:00:00"/>
    <n v="11"/>
    <x v="9"/>
    <d v="1899-12-30T00:00:00"/>
    <d v="1899-12-30T00:00:00"/>
    <n v="45375"/>
    <m/>
    <m/>
    <n v="0"/>
    <n v="45375"/>
    <d v="2023-11-13T00:00:00"/>
    <m/>
    <m/>
    <m/>
    <m/>
    <m/>
    <m/>
    <m/>
    <m/>
    <m/>
    <m/>
    <m/>
    <m/>
    <m/>
    <m/>
    <m/>
    <m/>
    <m/>
  </r>
  <r>
    <x v="155"/>
    <d v="2023-09-02T00:00:00"/>
    <n v="11"/>
    <x v="113"/>
    <s v="MLD725"/>
    <s v="Peugeot partner"/>
    <n v="55650"/>
    <m/>
    <m/>
    <n v="0"/>
    <n v="55650"/>
    <d v="2023-09-12T00:00:00"/>
    <m/>
    <m/>
    <m/>
    <m/>
    <m/>
    <m/>
    <m/>
    <m/>
    <m/>
    <m/>
    <m/>
    <m/>
    <m/>
    <m/>
    <m/>
    <m/>
    <m/>
  </r>
  <r>
    <x v="156"/>
    <d v="2023-09-02T00:00:00"/>
    <n v="11"/>
    <x v="114"/>
    <s v="MLI065"/>
    <s v="Fiat strada"/>
    <n v="62300"/>
    <m/>
    <s v="Efectivo"/>
    <n v="0"/>
    <n v="62300"/>
    <d v="2023-09-11T00:00:00"/>
    <m/>
    <m/>
    <m/>
    <m/>
    <m/>
    <m/>
    <m/>
    <m/>
    <m/>
    <m/>
    <m/>
    <m/>
    <m/>
    <m/>
    <m/>
    <m/>
    <m/>
  </r>
  <r>
    <x v="157"/>
    <d v="2023-09-04T00:00:00"/>
    <n v="11"/>
    <x v="115"/>
    <s v="NEN767"/>
    <s v="Aveo"/>
    <n v="28600"/>
    <m/>
    <m/>
    <n v="0"/>
    <n v="28600"/>
    <d v="2023-08-04T00:00:00"/>
    <m/>
    <m/>
    <m/>
    <m/>
    <m/>
    <m/>
    <m/>
    <m/>
    <m/>
    <m/>
    <m/>
    <m/>
    <m/>
    <m/>
    <m/>
    <m/>
    <m/>
  </r>
  <r>
    <x v="158"/>
    <d v="2023-09-04T00:00:00"/>
    <n v="11"/>
    <x v="100"/>
    <s v="AE613XV"/>
    <s v="Fiat Fiorino"/>
    <n v="0"/>
    <m/>
    <m/>
    <n v="0"/>
    <m/>
    <m/>
    <m/>
    <m/>
    <m/>
    <m/>
    <m/>
    <m/>
    <m/>
    <m/>
    <m/>
    <m/>
    <m/>
    <m/>
    <m/>
    <m/>
    <m/>
    <m/>
    <m/>
  </r>
  <r>
    <x v="159"/>
    <d v="2023-09-04T00:00:00"/>
    <n v="11"/>
    <x v="32"/>
    <s v="MVE842"/>
    <s v="VW SAVEIRO"/>
    <n v="310000"/>
    <m/>
    <s v="cheque"/>
    <n v="0"/>
    <n v="85940"/>
    <d v="2023-09-07T00:00:00"/>
    <m/>
    <n v="20070"/>
    <d v="2023-09-08T00:00:00"/>
    <m/>
    <n v="30000"/>
    <d v="2023-09-14T00:00:00"/>
    <m/>
    <n v="50000"/>
    <d v="2023-09-22T00:00:00"/>
    <m/>
    <n v="40000"/>
    <d v="2023-10-02T00:00:00"/>
    <m/>
    <n v="83990"/>
    <d v="2023-10-10T00:00:00"/>
    <m/>
    <m/>
  </r>
  <r>
    <x v="160"/>
    <d v="2023-09-04T00:00:00"/>
    <n v="11"/>
    <x v="116"/>
    <s v="MQD368"/>
    <s v="Fiesta Kinetic"/>
    <n v="244918"/>
    <m/>
    <s v="Transferencia"/>
    <n v="0"/>
    <n v="244918"/>
    <d v="2023-09-08T00:00:00"/>
    <m/>
    <m/>
    <m/>
    <m/>
    <m/>
    <m/>
    <m/>
    <m/>
    <m/>
    <m/>
    <m/>
    <m/>
    <m/>
    <m/>
    <m/>
    <m/>
    <m/>
  </r>
  <r>
    <x v="161"/>
    <d v="2023-09-05T00:00:00"/>
    <n v="11"/>
    <x v="117"/>
    <s v="AE032VP"/>
    <s v="Renault Oroch"/>
    <n v="65850"/>
    <m/>
    <s v="Transferencia"/>
    <n v="0"/>
    <n v="65850"/>
    <d v="2023-09-07T00:00:00"/>
    <m/>
    <m/>
    <m/>
    <m/>
    <m/>
    <m/>
    <m/>
    <m/>
    <m/>
    <m/>
    <m/>
    <m/>
    <m/>
    <m/>
    <m/>
    <m/>
    <m/>
  </r>
  <r>
    <x v="162"/>
    <d v="2023-09-05T00:00:00"/>
    <n v="11"/>
    <x v="118"/>
    <s v="OJQ515"/>
    <s v="Peugeot partner"/>
    <n v="119000"/>
    <m/>
    <m/>
    <n v="0"/>
    <n v="103000"/>
    <m/>
    <m/>
    <n v="16000"/>
    <d v="2023-10-06T00:00:00"/>
    <m/>
    <m/>
    <m/>
    <m/>
    <m/>
    <m/>
    <m/>
    <m/>
    <m/>
    <m/>
    <m/>
    <m/>
    <m/>
    <m/>
  </r>
  <r>
    <x v="163"/>
    <d v="2023-09-05T00:00:00"/>
    <n v="11"/>
    <x v="119"/>
    <s v="LWY389"/>
    <s v="Peugeot 207"/>
    <n v="18712"/>
    <m/>
    <s v="Efectivo"/>
    <n v="0"/>
    <n v="18712"/>
    <m/>
    <m/>
    <m/>
    <m/>
    <m/>
    <m/>
    <m/>
    <m/>
    <m/>
    <m/>
    <m/>
    <m/>
    <m/>
    <m/>
    <m/>
    <m/>
    <m/>
    <m/>
  </r>
  <r>
    <x v="164"/>
    <d v="2023-09-06T00:00:00"/>
    <n v="11"/>
    <x v="50"/>
    <d v="1899-12-30T00:00:00"/>
    <s v="Susuki Fun"/>
    <n v="15000"/>
    <m/>
    <m/>
    <n v="0"/>
    <n v="15000"/>
    <m/>
    <m/>
    <m/>
    <m/>
    <m/>
    <m/>
    <m/>
    <m/>
    <m/>
    <m/>
    <m/>
    <m/>
    <m/>
    <m/>
    <m/>
    <m/>
    <m/>
    <m/>
  </r>
  <r>
    <x v="165"/>
    <d v="2023-09-06T00:00:00"/>
    <n v="11"/>
    <x v="120"/>
    <s v="HLX329"/>
    <s v="Peugeot 206"/>
    <n v="103514"/>
    <m/>
    <s v="Efectivo"/>
    <n v="0"/>
    <n v="103514"/>
    <d v="2023-09-14T00:00:00"/>
    <m/>
    <m/>
    <m/>
    <m/>
    <m/>
    <m/>
    <m/>
    <m/>
    <m/>
    <m/>
    <m/>
    <m/>
    <m/>
    <m/>
    <m/>
    <m/>
    <m/>
  </r>
  <r>
    <x v="166"/>
    <d v="2023-09-06T00:00:00"/>
    <n v="11"/>
    <x v="12"/>
    <d v="1899-12-30T00:00:00"/>
    <d v="1899-12-30T00:00:00"/>
    <n v="30000"/>
    <m/>
    <m/>
    <n v="0"/>
    <n v="30000"/>
    <d v="2023-09-15T00:00:00"/>
    <m/>
    <m/>
    <m/>
    <m/>
    <m/>
    <m/>
    <m/>
    <m/>
    <m/>
    <m/>
    <m/>
    <m/>
    <m/>
    <m/>
    <m/>
    <m/>
    <m/>
  </r>
  <r>
    <x v="167"/>
    <d v="2023-09-07T00:00:00"/>
    <n v="11"/>
    <x v="100"/>
    <s v="NHL703"/>
    <s v="Renault Kangoo"/>
    <n v="0"/>
    <m/>
    <m/>
    <n v="0"/>
    <m/>
    <m/>
    <m/>
    <m/>
    <m/>
    <m/>
    <m/>
    <m/>
    <m/>
    <m/>
    <m/>
    <m/>
    <m/>
    <m/>
    <m/>
    <m/>
    <m/>
    <m/>
    <m/>
  </r>
  <r>
    <x v="168"/>
    <d v="2023-09-07T00:00:00"/>
    <n v="11"/>
    <x v="121"/>
    <s v="GVY959"/>
    <s v="Peugeot Partner"/>
    <n v="46400"/>
    <m/>
    <s v="Transferencia"/>
    <n v="0"/>
    <n v="46400"/>
    <d v="2023-09-16T00:00:00"/>
    <m/>
    <m/>
    <m/>
    <m/>
    <m/>
    <m/>
    <m/>
    <m/>
    <m/>
    <m/>
    <m/>
    <m/>
    <m/>
    <m/>
    <m/>
    <m/>
    <m/>
  </r>
  <r>
    <x v="169"/>
    <d v="2023-09-08T00:00:00"/>
    <n v="10"/>
    <x v="122"/>
    <s v="KQQ222"/>
    <s v="Audi Q5 2.0 tfsi"/>
    <n v="372600"/>
    <m/>
    <m/>
    <n v="0"/>
    <n v="372600"/>
    <d v="2023-09-12T00:00:00"/>
    <m/>
    <m/>
    <m/>
    <m/>
    <m/>
    <m/>
    <m/>
    <m/>
    <m/>
    <m/>
    <m/>
    <m/>
    <m/>
    <m/>
    <m/>
    <m/>
    <m/>
  </r>
  <r>
    <x v="170"/>
    <d v="2023-09-08T00:00:00"/>
    <n v="10"/>
    <x v="104"/>
    <s v="DKM593"/>
    <s v="Renault Clio"/>
    <n v="101960"/>
    <m/>
    <s v="Efectivo"/>
    <n v="0"/>
    <n v="101960"/>
    <d v="2023-09-08T00:00:00"/>
    <m/>
    <m/>
    <m/>
    <m/>
    <m/>
    <m/>
    <m/>
    <m/>
    <m/>
    <m/>
    <m/>
    <m/>
    <m/>
    <m/>
    <m/>
    <m/>
    <m/>
  </r>
  <r>
    <x v="171"/>
    <d v="2023-09-08T00:00:00"/>
    <n v="10"/>
    <x v="118"/>
    <s v="FRF869"/>
    <s v="Renault Master"/>
    <n v="160466"/>
    <m/>
    <m/>
    <n v="0"/>
    <n v="160466"/>
    <d v="2023-09-15T00:00:00"/>
    <m/>
    <m/>
    <m/>
    <m/>
    <m/>
    <m/>
    <m/>
    <m/>
    <m/>
    <m/>
    <m/>
    <m/>
    <m/>
    <m/>
    <m/>
    <m/>
    <m/>
  </r>
  <r>
    <x v="172"/>
    <d v="2023-09-08T00:00:00"/>
    <n v="10"/>
    <x v="123"/>
    <d v="1899-12-30T00:00:00"/>
    <s v="Cronos"/>
    <n v="72200"/>
    <m/>
    <m/>
    <n v="0"/>
    <n v="72200"/>
    <d v="2023-09-12T00:00:00"/>
    <m/>
    <m/>
    <m/>
    <m/>
    <m/>
    <m/>
    <m/>
    <m/>
    <m/>
    <m/>
    <m/>
    <m/>
    <m/>
    <m/>
    <m/>
    <m/>
    <m/>
  </r>
  <r>
    <x v="173"/>
    <d v="2023-09-08T00:00:00"/>
    <n v="10"/>
    <x v="124"/>
    <d v="1899-12-30T00:00:00"/>
    <s v="Siena"/>
    <n v="15000"/>
    <m/>
    <m/>
    <n v="0"/>
    <n v="15000"/>
    <d v="2023-08-09T00:00:00"/>
    <m/>
    <m/>
    <m/>
    <m/>
    <m/>
    <m/>
    <m/>
    <m/>
    <m/>
    <m/>
    <m/>
    <m/>
    <m/>
    <m/>
    <m/>
    <m/>
    <m/>
  </r>
  <r>
    <x v="174"/>
    <d v="2023-09-11T00:00:00"/>
    <n v="10"/>
    <x v="125"/>
    <d v="1899-12-30T00:00:00"/>
    <s v="S10"/>
    <n v="311600"/>
    <m/>
    <m/>
    <n v="0"/>
    <n v="311600"/>
    <d v="2023-09-12T00:00:00"/>
    <m/>
    <m/>
    <m/>
    <m/>
    <m/>
    <m/>
    <m/>
    <m/>
    <m/>
    <m/>
    <m/>
    <m/>
    <m/>
    <m/>
    <m/>
    <m/>
    <m/>
  </r>
  <r>
    <x v="175"/>
    <d v="2023-09-11T00:00:00"/>
    <n v="10"/>
    <x v="19"/>
    <s v="AB744KG"/>
    <s v="Traker"/>
    <n v="21800"/>
    <m/>
    <s v="Transferencia"/>
    <n v="0"/>
    <n v="21800"/>
    <d v="2023-09-12T00:00:00"/>
    <m/>
    <m/>
    <m/>
    <m/>
    <m/>
    <m/>
    <m/>
    <m/>
    <m/>
    <m/>
    <m/>
    <m/>
    <m/>
    <m/>
    <m/>
    <m/>
    <m/>
  </r>
  <r>
    <x v="176"/>
    <d v="2023-09-11T00:00:00"/>
    <n v="10"/>
    <x v="100"/>
    <s v="HXQ635"/>
    <s v="Renault Kangoo"/>
    <n v="4000"/>
    <m/>
    <m/>
    <n v="0"/>
    <n v="4000"/>
    <m/>
    <m/>
    <m/>
    <m/>
    <m/>
    <m/>
    <m/>
    <m/>
    <m/>
    <m/>
    <m/>
    <m/>
    <m/>
    <m/>
    <m/>
    <m/>
    <m/>
    <m/>
  </r>
  <r>
    <x v="177"/>
    <d v="2023-09-11T00:00:00"/>
    <n v="10"/>
    <x v="126"/>
    <s v="GID723"/>
    <s v="Ford Ka 1000"/>
    <n v="114800"/>
    <m/>
    <m/>
    <n v="0"/>
    <n v="114800"/>
    <d v="2023-09-13T00:00:00"/>
    <m/>
    <m/>
    <m/>
    <m/>
    <m/>
    <m/>
    <m/>
    <m/>
    <m/>
    <m/>
    <m/>
    <m/>
    <m/>
    <m/>
    <m/>
    <m/>
    <m/>
  </r>
  <r>
    <x v="178"/>
    <d v="2023-09-12T00:00:00"/>
    <n v="10"/>
    <x v="35"/>
    <s v="MQP326"/>
    <s v="Renault Stepway"/>
    <n v="113625"/>
    <m/>
    <m/>
    <n v="0"/>
    <n v="100000"/>
    <d v="2023-09-15T00:00:00"/>
    <m/>
    <n v="13625"/>
    <d v="2023-09-26T00:00:00"/>
    <m/>
    <m/>
    <m/>
    <m/>
    <m/>
    <m/>
    <m/>
    <m/>
    <m/>
    <m/>
    <m/>
    <m/>
    <m/>
    <m/>
  </r>
  <r>
    <x v="179"/>
    <d v="2023-09-12T00:00:00"/>
    <n v="10"/>
    <x v="100"/>
    <s v="AE613XW"/>
    <s v="FIAT FIORINO"/>
    <n v="30000"/>
    <m/>
    <m/>
    <n v="0"/>
    <n v="30000"/>
    <m/>
    <m/>
    <m/>
    <m/>
    <m/>
    <m/>
    <m/>
    <m/>
    <m/>
    <m/>
    <m/>
    <m/>
    <m/>
    <m/>
    <m/>
    <m/>
    <m/>
    <m/>
  </r>
  <r>
    <x v="180"/>
    <d v="2023-09-12T00:00:00"/>
    <n v="10"/>
    <x v="127"/>
    <s v="HAV619"/>
    <s v="Fiat Siena"/>
    <n v="165100"/>
    <m/>
    <m/>
    <n v="0"/>
    <n v="165100"/>
    <d v="2023-09-14T00:00:00"/>
    <m/>
    <m/>
    <m/>
    <m/>
    <m/>
    <m/>
    <m/>
    <m/>
    <m/>
    <m/>
    <m/>
    <m/>
    <m/>
    <m/>
    <m/>
    <m/>
    <m/>
  </r>
  <r>
    <x v="181"/>
    <d v="2023-09-13T00:00:00"/>
    <n v="10"/>
    <x v="128"/>
    <s v="AA975UL"/>
    <s v="Ranger 2.2"/>
    <n v="114300"/>
    <m/>
    <m/>
    <n v="0"/>
    <n v="114300"/>
    <d v="2023-09-14T00:00:00"/>
    <m/>
    <m/>
    <m/>
    <m/>
    <m/>
    <m/>
    <m/>
    <m/>
    <m/>
    <m/>
    <m/>
    <m/>
    <m/>
    <m/>
    <m/>
    <m/>
    <m/>
  </r>
  <r>
    <x v="182"/>
    <d v="2023-09-14T00:00:00"/>
    <n v="10"/>
    <x v="129"/>
    <s v="OAS249"/>
    <s v="Gol Trend"/>
    <n v="78820"/>
    <m/>
    <m/>
    <n v="0"/>
    <n v="78820"/>
    <d v="2023-09-14T00:00:00"/>
    <m/>
    <m/>
    <m/>
    <m/>
    <m/>
    <m/>
    <m/>
    <m/>
    <m/>
    <m/>
    <m/>
    <m/>
    <m/>
    <m/>
    <m/>
    <m/>
    <m/>
  </r>
  <r>
    <x v="183"/>
    <d v="2023-09-14T00:00:00"/>
    <n v="10"/>
    <x v="63"/>
    <s v="AE269EL"/>
    <s v="Renault Master"/>
    <n v="210075"/>
    <m/>
    <s v="cheque"/>
    <n v="0"/>
    <n v="210075"/>
    <d v="2023-09-29T00:00:00"/>
    <m/>
    <m/>
    <m/>
    <m/>
    <m/>
    <m/>
    <m/>
    <m/>
    <m/>
    <m/>
    <m/>
    <m/>
    <m/>
    <m/>
    <m/>
    <m/>
    <m/>
  </r>
  <r>
    <x v="184"/>
    <d v="2023-09-15T00:00:00"/>
    <n v="10"/>
    <x v="15"/>
    <s v="AB767DV"/>
    <s v="PALIO"/>
    <n v="220500"/>
    <m/>
    <m/>
    <n v="0"/>
    <n v="220500"/>
    <d v="2023-09-15T00:00:00"/>
    <m/>
    <m/>
    <m/>
    <m/>
    <m/>
    <m/>
    <m/>
    <m/>
    <m/>
    <m/>
    <m/>
    <m/>
    <m/>
    <m/>
    <m/>
    <m/>
    <m/>
  </r>
  <r>
    <x v="185"/>
    <d v="2023-09-15T00:00:00"/>
    <n v="10"/>
    <x v="130"/>
    <s v="AC172QQ"/>
    <s v="Peugeot 308"/>
    <n v="277500"/>
    <m/>
    <s v="Transferencia"/>
    <n v="0"/>
    <n v="277500"/>
    <d v="2023-09-18T00:00:00"/>
    <m/>
    <m/>
    <m/>
    <m/>
    <m/>
    <m/>
    <m/>
    <m/>
    <m/>
    <m/>
    <m/>
    <m/>
    <m/>
    <m/>
    <m/>
    <m/>
    <m/>
  </r>
  <r>
    <x v="186"/>
    <d v="2023-09-15T00:00:00"/>
    <n v="10"/>
    <x v="45"/>
    <s v="AE573YM"/>
    <s v="Fiat Fiorino"/>
    <n v="74500"/>
    <m/>
    <s v="transferenscia"/>
    <n v="0"/>
    <n v="74500"/>
    <d v="2023-09-21T00:00:00"/>
    <m/>
    <m/>
    <m/>
    <m/>
    <m/>
    <m/>
    <m/>
    <m/>
    <m/>
    <m/>
    <m/>
    <m/>
    <m/>
    <m/>
    <m/>
    <m/>
    <m/>
  </r>
  <r>
    <x v="187"/>
    <d v="2023-09-15T00:00:00"/>
    <n v="10"/>
    <x v="108"/>
    <d v="1899-12-30T00:00:00"/>
    <d v="1899-12-30T00:00:00"/>
    <n v="89133"/>
    <m/>
    <m/>
    <n v="0"/>
    <n v="82000"/>
    <d v="2023-09-25T00:00:00"/>
    <m/>
    <n v="7133"/>
    <d v="2023-09-26T00:00:00"/>
    <m/>
    <m/>
    <m/>
    <m/>
    <m/>
    <m/>
    <m/>
    <m/>
    <m/>
    <m/>
    <m/>
    <m/>
    <m/>
    <m/>
  </r>
  <r>
    <x v="188"/>
    <d v="2023-09-18T00:00:00"/>
    <n v="10"/>
    <x v="122"/>
    <s v="KQQ222"/>
    <s v="Audi Q5 2.0 tfsi"/>
    <n v="81000"/>
    <m/>
    <s v="Efectivo"/>
    <n v="0"/>
    <n v="81000"/>
    <d v="2023-09-18T00:00:00"/>
    <m/>
    <m/>
    <m/>
    <m/>
    <m/>
    <m/>
    <m/>
    <m/>
    <m/>
    <m/>
    <m/>
    <m/>
    <m/>
    <m/>
    <m/>
    <m/>
    <m/>
  </r>
  <r>
    <x v="189"/>
    <d v="2023-09-18T00:00:00"/>
    <n v="10"/>
    <x v="62"/>
    <d v="1899-12-30T00:00:00"/>
    <s v="Megane"/>
    <n v="13000"/>
    <m/>
    <m/>
    <n v="0"/>
    <n v="7500"/>
    <d v="2023-10-09T00:00:00"/>
    <m/>
    <n v="5500"/>
    <m/>
    <m/>
    <m/>
    <m/>
    <m/>
    <m/>
    <m/>
    <m/>
    <m/>
    <m/>
    <m/>
    <m/>
    <m/>
    <m/>
    <m/>
  </r>
  <r>
    <x v="190"/>
    <d v="2023-09-18T00:00:00"/>
    <n v="10"/>
    <x v="131"/>
    <s v="AB600VO"/>
    <s v="Peugeot 2008"/>
    <n v="66300"/>
    <m/>
    <s v="Efectivo"/>
    <n v="0"/>
    <n v="66300"/>
    <d v="2023-09-18T00:00:00"/>
    <m/>
    <m/>
    <m/>
    <m/>
    <m/>
    <m/>
    <m/>
    <m/>
    <m/>
    <m/>
    <m/>
    <m/>
    <m/>
    <m/>
    <m/>
    <m/>
    <m/>
  </r>
  <r>
    <x v="191"/>
    <d v="2023-09-18T00:00:00"/>
    <n v="10"/>
    <x v="132"/>
    <s v="NSA717"/>
    <s v="Citroen C3"/>
    <n v="30150"/>
    <m/>
    <m/>
    <n v="0"/>
    <n v="30150"/>
    <d v="2023-09-19T00:00:00"/>
    <m/>
    <m/>
    <m/>
    <m/>
    <m/>
    <m/>
    <m/>
    <m/>
    <m/>
    <m/>
    <m/>
    <m/>
    <m/>
    <m/>
    <m/>
    <m/>
    <m/>
  </r>
  <r>
    <x v="192"/>
    <d v="2023-09-18T00:00:00"/>
    <n v="10"/>
    <x v="133"/>
    <s v="AA697DR"/>
    <s v="Chevrolet Cobal"/>
    <n v="29000"/>
    <m/>
    <s v="Transferencia"/>
    <n v="0"/>
    <n v="29000"/>
    <d v="2023-09-18T00:00:00"/>
    <m/>
    <m/>
    <m/>
    <m/>
    <m/>
    <m/>
    <m/>
    <m/>
    <m/>
    <m/>
    <m/>
    <m/>
    <m/>
    <m/>
    <m/>
    <m/>
    <m/>
  </r>
  <r>
    <x v="193"/>
    <d v="2023-09-18T00:00:00"/>
    <n v="10"/>
    <x v="134"/>
    <s v="LUY786"/>
    <s v="Peugeot 207"/>
    <n v="34500"/>
    <m/>
    <s v="Efectivo"/>
    <n v="0"/>
    <n v="34500"/>
    <d v="2023-09-19T00:00:00"/>
    <m/>
    <m/>
    <m/>
    <m/>
    <m/>
    <m/>
    <m/>
    <m/>
    <m/>
    <m/>
    <m/>
    <m/>
    <m/>
    <m/>
    <m/>
    <m/>
    <m/>
  </r>
  <r>
    <x v="194"/>
    <d v="2023-09-19T00:00:00"/>
    <n v="10"/>
    <x v="135"/>
    <s v="PHD704"/>
    <s v="Ecosport"/>
    <n v="73700"/>
    <m/>
    <m/>
    <n v="0"/>
    <n v="73700"/>
    <d v="2023-09-30T00:00:00"/>
    <m/>
    <m/>
    <m/>
    <m/>
    <m/>
    <m/>
    <m/>
    <m/>
    <m/>
    <m/>
    <m/>
    <m/>
    <m/>
    <m/>
    <m/>
    <m/>
    <m/>
  </r>
  <r>
    <x v="195"/>
    <d v="2023-09-19T00:00:00"/>
    <n v="10"/>
    <x v="136"/>
    <s v="JDG471"/>
    <s v="VW Voyage"/>
    <n v="144700"/>
    <m/>
    <m/>
    <n v="0"/>
    <n v="144700"/>
    <d v="2023-09-30T00:00:00"/>
    <m/>
    <m/>
    <m/>
    <m/>
    <m/>
    <m/>
    <m/>
    <m/>
    <m/>
    <m/>
    <m/>
    <m/>
    <m/>
    <m/>
    <m/>
    <m/>
    <m/>
  </r>
  <r>
    <x v="196"/>
    <d v="2023-09-20T00:00:00"/>
    <n v="10"/>
    <x v="100"/>
    <s v="AF044MU"/>
    <s v="Fiat Fiorino"/>
    <n v="6000"/>
    <m/>
    <s v="Efectivo"/>
    <n v="0"/>
    <n v="6000"/>
    <d v="2023-09-20T00:00:00"/>
    <m/>
    <m/>
    <m/>
    <m/>
    <m/>
    <m/>
    <m/>
    <m/>
    <m/>
    <m/>
    <m/>
    <m/>
    <m/>
    <m/>
    <m/>
    <m/>
    <m/>
  </r>
  <r>
    <x v="197"/>
    <d v="2023-09-20T00:00:00"/>
    <n v="10"/>
    <x v="137"/>
    <s v="AA067TV"/>
    <s v="Renault Kangoo"/>
    <n v="108750"/>
    <m/>
    <m/>
    <n v="0"/>
    <n v="108750"/>
    <d v="2023-10-05T00:00:00"/>
    <m/>
    <m/>
    <m/>
    <m/>
    <m/>
    <m/>
    <m/>
    <m/>
    <m/>
    <m/>
    <m/>
    <m/>
    <m/>
    <m/>
    <m/>
    <m/>
    <m/>
  </r>
  <r>
    <x v="198"/>
    <d v="2023-09-21T00:00:00"/>
    <n v="10"/>
    <x v="59"/>
    <s v="AB102AC"/>
    <s v="VW Suran"/>
    <n v="59200"/>
    <m/>
    <m/>
    <n v="0"/>
    <n v="30000"/>
    <d v="2023-09-27T00:00:00"/>
    <m/>
    <n v="29200"/>
    <m/>
    <m/>
    <m/>
    <m/>
    <m/>
    <m/>
    <m/>
    <m/>
    <m/>
    <m/>
    <m/>
    <m/>
    <m/>
    <m/>
    <m/>
  </r>
  <r>
    <x v="199"/>
    <d v="2023-09-21T00:00:00"/>
    <n v="10"/>
    <x v="138"/>
    <d v="1899-12-30T00:00:00"/>
    <s v="Clio"/>
    <n v="3000"/>
    <m/>
    <m/>
    <n v="0"/>
    <n v="3000"/>
    <m/>
    <m/>
    <m/>
    <m/>
    <m/>
    <m/>
    <m/>
    <m/>
    <m/>
    <m/>
    <m/>
    <m/>
    <m/>
    <m/>
    <m/>
    <m/>
    <m/>
    <m/>
  </r>
  <r>
    <x v="200"/>
    <d v="2023-09-21T00:00:00"/>
    <n v="10"/>
    <x v="100"/>
    <s v="HXQ635"/>
    <s v="Renault Kangoo"/>
    <n v="35000"/>
    <m/>
    <m/>
    <n v="0"/>
    <n v="35000"/>
    <m/>
    <m/>
    <m/>
    <m/>
    <m/>
    <m/>
    <m/>
    <m/>
    <m/>
    <m/>
    <m/>
    <m/>
    <m/>
    <m/>
    <m/>
    <m/>
    <m/>
    <m/>
  </r>
  <r>
    <x v="201"/>
    <d v="2023-09-22T00:00:00"/>
    <n v="10"/>
    <x v="113"/>
    <d v="1899-12-30T00:00:00"/>
    <d v="1899-12-30T00:00:00"/>
    <n v="11400"/>
    <m/>
    <m/>
    <n v="0"/>
    <n v="11400"/>
    <d v="2023-10-21T00:00:00"/>
    <m/>
    <m/>
    <m/>
    <m/>
    <m/>
    <m/>
    <m/>
    <m/>
    <m/>
    <m/>
    <m/>
    <m/>
    <m/>
    <m/>
    <m/>
    <m/>
    <m/>
  </r>
  <r>
    <x v="202"/>
    <d v="2023-09-22T00:00:00"/>
    <n v="10"/>
    <x v="50"/>
    <d v="1899-12-30T00:00:00"/>
    <s v="Fiat Uno"/>
    <n v="5200"/>
    <m/>
    <m/>
    <n v="0"/>
    <n v="5200"/>
    <m/>
    <m/>
    <m/>
    <m/>
    <m/>
    <m/>
    <m/>
    <m/>
    <m/>
    <m/>
    <m/>
    <m/>
    <m/>
    <m/>
    <m/>
    <m/>
    <m/>
    <m/>
  </r>
  <r>
    <x v="203"/>
    <d v="2023-09-22T00:00:00"/>
    <n v="10"/>
    <x v="34"/>
    <s v="AB818GV"/>
    <s v="Renault Oroch"/>
    <n v="325550"/>
    <m/>
    <m/>
    <n v="0"/>
    <n v="325550"/>
    <d v="2023-10-27T00:00:00"/>
    <m/>
    <m/>
    <m/>
    <m/>
    <m/>
    <m/>
    <m/>
    <m/>
    <m/>
    <m/>
    <m/>
    <m/>
    <m/>
    <m/>
    <m/>
    <m/>
    <m/>
  </r>
  <r>
    <x v="204"/>
    <d v="2023-09-22T00:00:00"/>
    <n v="10"/>
    <x v="139"/>
    <s v="GJM642"/>
    <s v="VW GolPower"/>
    <n v="147800"/>
    <m/>
    <m/>
    <n v="0"/>
    <n v="147800"/>
    <d v="2023-09-30T00:00:00"/>
    <m/>
    <m/>
    <m/>
    <m/>
    <m/>
    <m/>
    <m/>
    <m/>
    <m/>
    <m/>
    <m/>
    <m/>
    <m/>
    <m/>
    <m/>
    <m/>
    <m/>
  </r>
  <r>
    <x v="205"/>
    <d v="2023-09-22T00:00:00"/>
    <n v="10"/>
    <x v="100"/>
    <s v="NHL703"/>
    <s v="KANGOO"/>
    <n v="8000"/>
    <m/>
    <m/>
    <n v="0"/>
    <n v="8000"/>
    <m/>
    <m/>
    <m/>
    <m/>
    <m/>
    <m/>
    <m/>
    <m/>
    <m/>
    <m/>
    <m/>
    <m/>
    <m/>
    <m/>
    <m/>
    <m/>
    <m/>
    <m/>
  </r>
  <r>
    <x v="206"/>
    <d v="2023-09-22T00:00:00"/>
    <n v="10"/>
    <x v="140"/>
    <s v="AA516SF"/>
    <s v="Ford Ranger"/>
    <n v="120250"/>
    <m/>
    <m/>
    <n v="0"/>
    <n v="120250"/>
    <d v="2023-10-05T00:00:00"/>
    <m/>
    <m/>
    <m/>
    <m/>
    <m/>
    <m/>
    <m/>
    <m/>
    <m/>
    <m/>
    <m/>
    <m/>
    <m/>
    <m/>
    <m/>
    <m/>
    <m/>
  </r>
  <r>
    <x v="207"/>
    <d v="2023-09-22T00:00:00"/>
    <n v="10"/>
    <x v="88"/>
    <s v="IWS620"/>
    <s v="VW Bora"/>
    <n v="5500"/>
    <m/>
    <s v="Efectivo"/>
    <n v="0"/>
    <n v="5500"/>
    <d v="2023-09-22T00:00:00"/>
    <m/>
    <m/>
    <m/>
    <m/>
    <m/>
    <m/>
    <m/>
    <m/>
    <m/>
    <m/>
    <m/>
    <m/>
    <m/>
    <m/>
    <m/>
    <m/>
    <m/>
  </r>
  <r>
    <x v="208"/>
    <d v="2023-09-22T00:00:00"/>
    <n v="10"/>
    <x v="59"/>
    <d v="1899-12-30T00:00:00"/>
    <d v="1899-12-30T00:00:00"/>
    <n v="41300"/>
    <m/>
    <m/>
    <n v="0"/>
    <n v="21300"/>
    <d v="2023-11-06T00:00:00"/>
    <m/>
    <n v="20000"/>
    <d v="2023-11-21T00:00:00"/>
    <m/>
    <m/>
    <m/>
    <m/>
    <m/>
    <m/>
    <m/>
    <m/>
    <m/>
    <m/>
    <m/>
    <m/>
    <m/>
    <m/>
  </r>
  <r>
    <x v="209"/>
    <d v="2023-09-25T00:00:00"/>
    <n v="10"/>
    <x v="141"/>
    <s v="DPC705"/>
    <s v="Gol Diesel 1.9"/>
    <n v="58700"/>
    <m/>
    <s v="Transferencia"/>
    <n v="0"/>
    <n v="58700"/>
    <d v="2023-10-11T00:00:00"/>
    <m/>
    <m/>
    <m/>
    <m/>
    <m/>
    <m/>
    <m/>
    <m/>
    <m/>
    <m/>
    <m/>
    <m/>
    <m/>
    <m/>
    <m/>
    <m/>
    <m/>
  </r>
  <r>
    <x v="210"/>
    <d v="2023-09-25T00:00:00"/>
    <n v="10"/>
    <x v="65"/>
    <d v="1899-12-30T00:00:00"/>
    <s v="S10"/>
    <n v="38100"/>
    <m/>
    <s v="Efectivo"/>
    <n v="0"/>
    <n v="38100"/>
    <d v="2023-10-20T00:00:00"/>
    <m/>
    <m/>
    <m/>
    <m/>
    <m/>
    <m/>
    <m/>
    <m/>
    <m/>
    <m/>
    <m/>
    <m/>
    <m/>
    <m/>
    <m/>
    <m/>
    <m/>
  </r>
  <r>
    <x v="211"/>
    <d v="2023-09-25T00:00:00"/>
    <n v="10"/>
    <x v="107"/>
    <s v="MWM616"/>
    <s v="Renault Kangoo"/>
    <n v="34000"/>
    <m/>
    <m/>
    <n v="0"/>
    <n v="34000"/>
    <d v="2023-09-28T00:00:00"/>
    <m/>
    <m/>
    <m/>
    <m/>
    <m/>
    <m/>
    <m/>
    <m/>
    <m/>
    <m/>
    <m/>
    <m/>
    <m/>
    <m/>
    <m/>
    <m/>
    <m/>
  </r>
  <r>
    <x v="212"/>
    <d v="2023-09-25T00:00:00"/>
    <n v="10"/>
    <x v="29"/>
    <s v="JNW454"/>
    <s v="Vw Fox Cross"/>
    <n v="160800"/>
    <m/>
    <s v="Transferencia"/>
    <n v="0"/>
    <n v="160800"/>
    <m/>
    <m/>
    <m/>
    <m/>
    <m/>
    <m/>
    <m/>
    <m/>
    <m/>
    <m/>
    <m/>
    <m/>
    <m/>
    <m/>
    <m/>
    <m/>
    <m/>
    <m/>
  </r>
  <r>
    <x v="213"/>
    <d v="2023-09-26T00:00:00"/>
    <n v="10"/>
    <x v="142"/>
    <s v="PQE375"/>
    <s v="Chevrolet tracker"/>
    <n v="107100"/>
    <m/>
    <m/>
    <n v="0"/>
    <n v="107100"/>
    <d v="2023-09-27T00:00:00"/>
    <m/>
    <m/>
    <m/>
    <m/>
    <m/>
    <m/>
    <m/>
    <m/>
    <m/>
    <m/>
    <m/>
    <m/>
    <m/>
    <m/>
    <m/>
    <m/>
    <m/>
  </r>
  <r>
    <x v="214"/>
    <d v="2023-09-26T00:00:00"/>
    <n v="10"/>
    <x v="143"/>
    <s v="KFF080"/>
    <s v="Gol"/>
    <n v="31000"/>
    <m/>
    <s v="Transferencia"/>
    <n v="0"/>
    <n v="31000"/>
    <m/>
    <m/>
    <m/>
    <m/>
    <m/>
    <m/>
    <m/>
    <m/>
    <m/>
    <m/>
    <m/>
    <m/>
    <m/>
    <m/>
    <m/>
    <m/>
    <m/>
    <m/>
  </r>
  <r>
    <x v="215"/>
    <d v="2023-09-27T00:00:00"/>
    <n v="10"/>
    <x v="144"/>
    <s v="LRS429"/>
    <s v="Vw Fox "/>
    <n v="193000"/>
    <m/>
    <m/>
    <n v="0"/>
    <n v="125623"/>
    <d v="2023-09-29T00:00:00"/>
    <m/>
    <n v="67377"/>
    <d v="2023-10-06T00:00:00"/>
    <m/>
    <m/>
    <m/>
    <m/>
    <m/>
    <m/>
    <m/>
    <m/>
    <m/>
    <m/>
    <m/>
    <m/>
    <m/>
    <m/>
  </r>
  <r>
    <x v="216"/>
    <d v="2023-09-27T00:00:00"/>
    <n v="10"/>
    <x v="100"/>
    <s v="MU"/>
    <s v="FIORINO"/>
    <n v="8000"/>
    <m/>
    <m/>
    <n v="0"/>
    <n v="8000"/>
    <m/>
    <m/>
    <m/>
    <m/>
    <m/>
    <m/>
    <m/>
    <m/>
    <m/>
    <m/>
    <m/>
    <m/>
    <m/>
    <m/>
    <m/>
    <m/>
    <m/>
    <m/>
  </r>
  <r>
    <x v="217"/>
    <d v="2023-09-27T00:00:00"/>
    <n v="10"/>
    <x v="100"/>
    <s v="KVB553"/>
    <s v="Renault Kangoo"/>
    <n v="11000"/>
    <m/>
    <m/>
    <n v="0"/>
    <n v="11000"/>
    <d v="2023-09-27T00:00:00"/>
    <m/>
    <m/>
    <m/>
    <m/>
    <m/>
    <m/>
    <m/>
    <m/>
    <m/>
    <m/>
    <m/>
    <m/>
    <m/>
    <m/>
    <m/>
    <m/>
    <m/>
  </r>
  <r>
    <x v="218"/>
    <d v="2023-09-27T00:00:00"/>
    <n v="10"/>
    <x v="134"/>
    <s v="LUY786"/>
    <s v="Peugeot 207"/>
    <n v="54700"/>
    <m/>
    <m/>
    <n v="0"/>
    <n v="54700"/>
    <d v="2023-09-28T00:00:00"/>
    <m/>
    <m/>
    <m/>
    <m/>
    <m/>
    <m/>
    <m/>
    <m/>
    <m/>
    <m/>
    <m/>
    <m/>
    <m/>
    <m/>
    <m/>
    <m/>
    <m/>
  </r>
  <r>
    <x v="219"/>
    <d v="2023-09-27T00:00:00"/>
    <n v="10"/>
    <x v="145"/>
    <s v="HZS785"/>
    <s v="Renault Kangoo"/>
    <n v="8000"/>
    <m/>
    <m/>
    <n v="0"/>
    <n v="8000"/>
    <m/>
    <m/>
    <m/>
    <m/>
    <m/>
    <m/>
    <m/>
    <m/>
    <m/>
    <m/>
    <m/>
    <m/>
    <m/>
    <m/>
    <m/>
    <m/>
    <m/>
    <m/>
  </r>
  <r>
    <x v="220"/>
    <d v="2023-09-28T00:00:00"/>
    <n v="10"/>
    <x v="100"/>
    <s v="JGL234"/>
    <s v="FIAT Fiorino"/>
    <n v="15000"/>
    <m/>
    <m/>
    <n v="0"/>
    <n v="15000"/>
    <m/>
    <m/>
    <m/>
    <m/>
    <m/>
    <m/>
    <m/>
    <m/>
    <m/>
    <m/>
    <m/>
    <m/>
    <m/>
    <m/>
    <m/>
    <m/>
    <m/>
    <m/>
  </r>
  <r>
    <x v="221"/>
    <d v="2023-09-28T00:00:00"/>
    <n v="10"/>
    <x v="22"/>
    <s v="JLK624"/>
    <s v="Voyage"/>
    <n v="129000"/>
    <m/>
    <s v="dólar"/>
    <n v="0"/>
    <n v="79250"/>
    <d v="2023-09-29T00:00:00"/>
    <m/>
    <n v="49750"/>
    <d v="2023-10-11T00:00:00"/>
    <m/>
    <m/>
    <m/>
    <m/>
    <m/>
    <m/>
    <m/>
    <m/>
    <m/>
    <m/>
    <m/>
    <m/>
    <m/>
    <m/>
  </r>
  <r>
    <x v="222"/>
    <d v="2023-09-28T00:00:00"/>
    <n v="10"/>
    <x v="146"/>
    <s v="FPI906"/>
    <s v="Chevrolet corsa classic"/>
    <n v="46300"/>
    <m/>
    <s v="Transferencia"/>
    <n v="0"/>
    <n v="46300"/>
    <d v="2023-10-03T00:00:00"/>
    <m/>
    <m/>
    <m/>
    <m/>
    <m/>
    <m/>
    <m/>
    <m/>
    <m/>
    <m/>
    <m/>
    <m/>
    <m/>
    <m/>
    <m/>
    <m/>
    <m/>
  </r>
  <r>
    <x v="223"/>
    <d v="2023-09-28T00:00:00"/>
    <n v="10"/>
    <x v="83"/>
    <d v="1899-12-30T00:00:00"/>
    <s v="Audi A4"/>
    <n v="0"/>
    <m/>
    <m/>
    <n v="0"/>
    <m/>
    <m/>
    <m/>
    <m/>
    <m/>
    <m/>
    <m/>
    <m/>
    <m/>
    <m/>
    <m/>
    <m/>
    <m/>
    <m/>
    <m/>
    <m/>
    <m/>
    <m/>
    <m/>
  </r>
  <r>
    <x v="224"/>
    <d v="2023-09-28T00:00:00"/>
    <n v="10"/>
    <x v="147"/>
    <s v="AE422XY"/>
    <s v="Toyota Hilux"/>
    <n v="187400"/>
    <m/>
    <s v="cheque"/>
    <n v="0"/>
    <n v="187400"/>
    <d v="2023-10-05T00:00:00"/>
    <m/>
    <m/>
    <m/>
    <m/>
    <m/>
    <m/>
    <m/>
    <m/>
    <m/>
    <m/>
    <m/>
    <m/>
    <m/>
    <m/>
    <m/>
    <m/>
    <m/>
  </r>
  <r>
    <x v="225"/>
    <d v="2023-09-28T00:00:00"/>
    <n v="10"/>
    <x v="100"/>
    <s v="KVB553"/>
    <s v="Renault Kangoo"/>
    <n v="15000"/>
    <m/>
    <m/>
    <n v="0"/>
    <n v="15000"/>
    <m/>
    <m/>
    <m/>
    <m/>
    <m/>
    <m/>
    <m/>
    <m/>
    <m/>
    <m/>
    <m/>
    <m/>
    <m/>
    <m/>
    <m/>
    <m/>
    <m/>
    <m/>
  </r>
  <r>
    <x v="226"/>
    <d v="2023-09-28T00:00:00"/>
    <n v="10"/>
    <x v="148"/>
    <s v="OGO033"/>
    <s v="Chevrolet s10"/>
    <n v="123700"/>
    <m/>
    <s v="Transferencia"/>
    <n v="0"/>
    <n v="123700"/>
    <d v="2023-10-04T00:00:00"/>
    <m/>
    <m/>
    <m/>
    <m/>
    <m/>
    <m/>
    <m/>
    <m/>
    <m/>
    <m/>
    <m/>
    <m/>
    <m/>
    <m/>
    <m/>
    <m/>
    <m/>
  </r>
  <r>
    <x v="227"/>
    <d v="2023-09-28T00:00:00"/>
    <n v="10"/>
    <x v="149"/>
    <s v="HIE358"/>
    <s v="Chrysler pt cruiser"/>
    <n v="27400"/>
    <m/>
    <s v="Transferencia"/>
    <n v="0"/>
    <n v="27400"/>
    <d v="2023-10-11T00:00:00"/>
    <m/>
    <m/>
    <m/>
    <m/>
    <m/>
    <m/>
    <m/>
    <m/>
    <m/>
    <m/>
    <m/>
    <m/>
    <m/>
    <m/>
    <m/>
    <m/>
    <m/>
  </r>
  <r>
    <x v="228"/>
    <d v="2023-09-29T00:00:00"/>
    <n v="10"/>
    <x v="150"/>
    <d v="1899-12-30T00:00:00"/>
    <d v="1899-12-30T00:00:00"/>
    <n v="5700"/>
    <m/>
    <s v="Efectivo"/>
    <n v="0"/>
    <n v="5700"/>
    <d v="2023-09-29T00:00:00"/>
    <m/>
    <m/>
    <m/>
    <m/>
    <m/>
    <m/>
    <m/>
    <m/>
    <m/>
    <m/>
    <m/>
    <m/>
    <m/>
    <m/>
    <m/>
    <m/>
    <m/>
  </r>
  <r>
    <x v="229"/>
    <d v="2023-09-29T00:00:00"/>
    <n v="10"/>
    <x v="132"/>
    <s v="NSA717"/>
    <d v="1899-12-30T00:00:00"/>
    <n v="8000"/>
    <m/>
    <m/>
    <n v="0"/>
    <n v="8000"/>
    <d v="2023-09-29T00:00:00"/>
    <m/>
    <m/>
    <m/>
    <m/>
    <m/>
    <m/>
    <m/>
    <m/>
    <m/>
    <m/>
    <m/>
    <m/>
    <m/>
    <m/>
    <m/>
    <m/>
    <m/>
  </r>
  <r>
    <x v="230"/>
    <d v="2023-09-29T00:00:00"/>
    <n v="10"/>
    <x v="151"/>
    <d v="1899-12-30T00:00:00"/>
    <s v="Renault Clio"/>
    <n v="22390"/>
    <m/>
    <m/>
    <n v="0"/>
    <n v="22390"/>
    <d v="2023-09-30T00:00:00"/>
    <m/>
    <m/>
    <m/>
    <m/>
    <m/>
    <m/>
    <m/>
    <m/>
    <m/>
    <m/>
    <m/>
    <m/>
    <m/>
    <m/>
    <m/>
    <m/>
    <m/>
  </r>
  <r>
    <x v="231"/>
    <d v="2023-09-29T00:00:00"/>
    <n v="10"/>
    <x v="152"/>
    <s v="GME935"/>
    <s v="Suzuki Fun"/>
    <n v="166400"/>
    <m/>
    <m/>
    <n v="0"/>
    <n v="100000"/>
    <d v="2023-10-02T00:00:00"/>
    <m/>
    <n v="66400"/>
    <d v="2023-11-06T00:00:00"/>
    <m/>
    <m/>
    <m/>
    <m/>
    <m/>
    <m/>
    <m/>
    <m/>
    <m/>
    <m/>
    <m/>
    <m/>
    <m/>
    <m/>
  </r>
  <r>
    <x v="232"/>
    <d v="2023-10-02T00:00:00"/>
    <n v="10"/>
    <x v="41"/>
    <s v="NXQ974"/>
    <s v="Audi A4"/>
    <n v="50000"/>
    <m/>
    <m/>
    <n v="0"/>
    <n v="50000"/>
    <d v="2023-10-03T00:00:00"/>
    <m/>
    <m/>
    <m/>
    <m/>
    <m/>
    <m/>
    <m/>
    <m/>
    <m/>
    <m/>
    <m/>
    <m/>
    <m/>
    <m/>
    <m/>
    <m/>
    <m/>
  </r>
  <r>
    <x v="233"/>
    <d v="2023-10-02T00:00:00"/>
    <n v="10"/>
    <x v="153"/>
    <s v="OCS442"/>
    <s v="Toyota corolla"/>
    <n v="13350"/>
    <m/>
    <m/>
    <n v="0"/>
    <n v="13350"/>
    <d v="2023-10-02T00:00:00"/>
    <m/>
    <m/>
    <m/>
    <m/>
    <m/>
    <m/>
    <m/>
    <m/>
    <m/>
    <m/>
    <m/>
    <m/>
    <m/>
    <m/>
    <m/>
    <m/>
    <m/>
  </r>
  <r>
    <x v="234"/>
    <d v="2023-10-02T00:00:00"/>
    <n v="10"/>
    <x v="57"/>
    <s v="KFX524"/>
    <s v="Toyota Hilux"/>
    <n v="46500"/>
    <m/>
    <m/>
    <n v="0"/>
    <n v="46500"/>
    <d v="2023-11-07T00:00:00"/>
    <m/>
    <m/>
    <m/>
    <m/>
    <m/>
    <m/>
    <m/>
    <m/>
    <m/>
    <m/>
    <m/>
    <m/>
    <m/>
    <m/>
    <m/>
    <m/>
    <m/>
  </r>
  <r>
    <x v="235"/>
    <d v="2023-10-03T00:00:00"/>
    <n v="10"/>
    <x v="63"/>
    <s v="AE629EL"/>
    <s v="Renault master"/>
    <n v="8500"/>
    <m/>
    <m/>
    <n v="0"/>
    <n v="8500"/>
    <m/>
    <m/>
    <m/>
    <m/>
    <m/>
    <m/>
    <m/>
    <m/>
    <m/>
    <m/>
    <m/>
    <m/>
    <m/>
    <m/>
    <m/>
    <m/>
    <m/>
    <m/>
  </r>
  <r>
    <x v="236"/>
    <d v="2023-10-03T00:00:00"/>
    <n v="10"/>
    <x v="100"/>
    <s v="AF044MU"/>
    <s v="FIAT Fiorino"/>
    <n v="12000"/>
    <m/>
    <m/>
    <n v="0"/>
    <n v="12000"/>
    <d v="2023-11-14T00:00:00"/>
    <m/>
    <m/>
    <m/>
    <m/>
    <m/>
    <m/>
    <m/>
    <m/>
    <m/>
    <m/>
    <m/>
    <m/>
    <m/>
    <m/>
    <m/>
    <m/>
    <m/>
  </r>
  <r>
    <x v="237"/>
    <d v="2023-10-03T00:00:00"/>
    <n v="10"/>
    <x v="154"/>
    <s v="AB888AX"/>
    <s v="Renault captur"/>
    <n v="257541"/>
    <m/>
    <m/>
    <n v="0"/>
    <n v="125000"/>
    <d v="2023-10-09T00:00:00"/>
    <m/>
    <n v="132541"/>
    <d v="2023-11-09T00:00:00"/>
    <m/>
    <m/>
    <m/>
    <m/>
    <m/>
    <m/>
    <m/>
    <m/>
    <m/>
    <m/>
    <m/>
    <m/>
    <m/>
    <m/>
  </r>
  <r>
    <x v="238"/>
    <d v="2023-10-04T00:00:00"/>
    <n v="10"/>
    <x v="155"/>
    <d v="1899-12-30T00:00:00"/>
    <s v="Ranger"/>
    <n v="69999.889999999985"/>
    <m/>
    <s v="Transferencia"/>
    <n v="0"/>
    <n v="69999.89"/>
    <d v="2023-10-04T00:00:00"/>
    <m/>
    <m/>
    <m/>
    <m/>
    <m/>
    <m/>
    <m/>
    <m/>
    <m/>
    <m/>
    <m/>
    <m/>
    <m/>
    <m/>
    <m/>
    <m/>
    <m/>
  </r>
  <r>
    <x v="239"/>
    <d v="2023-10-04T00:00:00"/>
    <n v="10"/>
    <x v="156"/>
    <s v="KWV266"/>
    <s v="W Gol"/>
    <n v="45000"/>
    <m/>
    <m/>
    <n v="0"/>
    <n v="45000"/>
    <d v="2023-10-04T00:00:00"/>
    <m/>
    <m/>
    <m/>
    <m/>
    <m/>
    <m/>
    <m/>
    <m/>
    <m/>
    <m/>
    <m/>
    <m/>
    <m/>
    <m/>
    <m/>
    <m/>
    <m/>
  </r>
  <r>
    <x v="240"/>
    <d v="2023-10-04T00:00:00"/>
    <n v="10"/>
    <x v="157"/>
    <s v="AD907TS"/>
    <s v="Ford Ranger"/>
    <n v="236550"/>
    <m/>
    <s v="cheque"/>
    <n v="0"/>
    <n v="236550"/>
    <d v="2023-10-09T00:00:00"/>
    <m/>
    <m/>
    <m/>
    <m/>
    <m/>
    <m/>
    <m/>
    <m/>
    <m/>
    <m/>
    <m/>
    <m/>
    <m/>
    <m/>
    <m/>
    <m/>
    <m/>
  </r>
  <r>
    <x v="241"/>
    <d v="2023-10-04T00:00:00"/>
    <n v="10"/>
    <x v="115"/>
    <s v="NEN767"/>
    <s v="Chevrolet Aveo"/>
    <n v="115200"/>
    <m/>
    <m/>
    <n v="0"/>
    <n v="115200"/>
    <d v="2023-10-11T00:00:00"/>
    <m/>
    <m/>
    <m/>
    <m/>
    <m/>
    <m/>
    <m/>
    <m/>
    <m/>
    <m/>
    <m/>
    <m/>
    <m/>
    <m/>
    <m/>
    <m/>
    <m/>
  </r>
  <r>
    <x v="242"/>
    <d v="2023-10-05T00:00:00"/>
    <n v="10"/>
    <x v="158"/>
    <s v="LUE354"/>
    <s v="Peugeot Partner"/>
    <n v="86300"/>
    <m/>
    <m/>
    <n v="0"/>
    <n v="85000"/>
    <d v="2023-10-23T00:00:00"/>
    <m/>
    <n v="1300"/>
    <m/>
    <m/>
    <m/>
    <m/>
    <m/>
    <m/>
    <m/>
    <m/>
    <m/>
    <m/>
    <m/>
    <m/>
    <m/>
    <m/>
    <m/>
  </r>
  <r>
    <x v="243"/>
    <d v="2023-10-05T00:00:00"/>
    <n v="10"/>
    <x v="144"/>
    <s v="NPB091"/>
    <s v="Toyota Hilux"/>
    <n v="103000"/>
    <m/>
    <s v="Transferencia"/>
    <n v="0"/>
    <n v="67023"/>
    <d v="2023-10-06T00:00:00"/>
    <m/>
    <n v="35977"/>
    <d v="2023-11-07T00:00:00"/>
    <m/>
    <m/>
    <m/>
    <m/>
    <m/>
    <m/>
    <m/>
    <m/>
    <m/>
    <m/>
    <m/>
    <m/>
    <m/>
    <m/>
  </r>
  <r>
    <x v="244"/>
    <d v="2023-10-05T00:00:00"/>
    <n v="10"/>
    <x v="159"/>
    <s v="AB499AM"/>
    <s v="Ford Ka "/>
    <n v="30000"/>
    <m/>
    <m/>
    <n v="0"/>
    <n v="30000"/>
    <d v="2023-10-05T00:00:00"/>
    <m/>
    <m/>
    <m/>
    <m/>
    <m/>
    <m/>
    <m/>
    <m/>
    <m/>
    <m/>
    <m/>
    <m/>
    <m/>
    <m/>
    <m/>
    <m/>
    <m/>
  </r>
  <r>
    <x v="245"/>
    <d v="2023-10-07T00:00:00"/>
    <n v="10"/>
    <x v="49"/>
    <s v="AC890MO"/>
    <s v="Amarok"/>
    <n v="205925"/>
    <m/>
    <s v="pago a barotto"/>
    <n v="0"/>
    <n v="205925"/>
    <d v="2023-10-25T00:00:00"/>
    <m/>
    <m/>
    <m/>
    <m/>
    <m/>
    <m/>
    <m/>
    <m/>
    <m/>
    <m/>
    <m/>
    <m/>
    <m/>
    <m/>
    <m/>
    <m/>
    <m/>
  </r>
  <r>
    <x v="246"/>
    <d v="2023-10-07T00:00:00"/>
    <n v="10"/>
    <x v="160"/>
    <s v="AC042ZV"/>
    <s v="toro"/>
    <n v="152000"/>
    <m/>
    <s v="Transferencia"/>
    <n v="0"/>
    <n v="100000"/>
    <d v="2023-10-30T00:00:00"/>
    <m/>
    <n v="52000"/>
    <d v="2023-11-28T00:00:00"/>
    <m/>
    <m/>
    <m/>
    <m/>
    <m/>
    <m/>
    <m/>
    <m/>
    <m/>
    <m/>
    <m/>
    <m/>
    <m/>
    <m/>
  </r>
  <r>
    <x v="247"/>
    <d v="2023-10-09T00:00:00"/>
    <n v="9"/>
    <x v="45"/>
    <s v="AE573YM"/>
    <s v="Fiorino evo"/>
    <n v="111900"/>
    <m/>
    <m/>
    <n v="0"/>
    <n v="111900"/>
    <d v="2023-10-19T00:00:00"/>
    <m/>
    <m/>
    <m/>
    <m/>
    <m/>
    <m/>
    <m/>
    <m/>
    <m/>
    <m/>
    <m/>
    <m/>
    <m/>
    <m/>
    <m/>
    <m/>
    <m/>
  </r>
  <r>
    <x v="248"/>
    <d v="2023-10-09T00:00:00"/>
    <n v="9"/>
    <x v="161"/>
    <s v="LQX891"/>
    <s v="Fiat Qubo"/>
    <n v="154500"/>
    <m/>
    <m/>
    <n v="0"/>
    <n v="40000"/>
    <d v="2023-10-10T00:00:00"/>
    <m/>
    <n v="93800"/>
    <d v="2023-10-19T00:00:00"/>
    <m/>
    <n v="20700"/>
    <d v="2023-11-22T00:00:00"/>
    <m/>
    <m/>
    <m/>
    <m/>
    <m/>
    <m/>
    <m/>
    <m/>
    <m/>
    <m/>
    <m/>
  </r>
  <r>
    <x v="249"/>
    <d v="2023-10-09T00:00:00"/>
    <n v="9"/>
    <x v="162"/>
    <s v="LQX907"/>
    <s v="Saveiro"/>
    <n v="73300"/>
    <m/>
    <m/>
    <n v="0"/>
    <n v="73300"/>
    <d v="2023-11-08T00:00:00"/>
    <m/>
    <m/>
    <m/>
    <m/>
    <m/>
    <m/>
    <m/>
    <m/>
    <m/>
    <m/>
    <m/>
    <m/>
    <m/>
    <m/>
    <m/>
    <m/>
    <m/>
  </r>
  <r>
    <x v="250"/>
    <d v="2023-10-10T00:00:00"/>
    <n v="9"/>
    <x v="4"/>
    <s v="LQR436"/>
    <s v="Renault Kangoo K4m"/>
    <n v="102700"/>
    <m/>
    <s v="efectivo - cheque"/>
    <n v="0"/>
    <n v="102700"/>
    <d v="2023-10-24T00:00:00"/>
    <m/>
    <m/>
    <m/>
    <m/>
    <m/>
    <m/>
    <m/>
    <m/>
    <m/>
    <m/>
    <m/>
    <m/>
    <m/>
    <m/>
    <m/>
    <m/>
    <m/>
  </r>
  <r>
    <x v="251"/>
    <d v="2023-10-10T00:00:00"/>
    <n v="9"/>
    <x v="163"/>
    <s v="KNR105"/>
    <s v="W Gol power"/>
    <n v="145945"/>
    <m/>
    <s v="Transferencia"/>
    <n v="0"/>
    <n v="70000"/>
    <m/>
    <m/>
    <n v="75945"/>
    <d v="2023-11-02T00:00:00"/>
    <m/>
    <m/>
    <m/>
    <m/>
    <m/>
    <m/>
    <m/>
    <m/>
    <m/>
    <m/>
    <m/>
    <m/>
    <m/>
    <m/>
  </r>
  <r>
    <x v="252"/>
    <d v="2023-10-10T00:00:00"/>
    <n v="9"/>
    <x v="164"/>
    <s v="BBS311"/>
    <s v="Chevrolet LUV"/>
    <n v="35000"/>
    <m/>
    <s v="Efectivo"/>
    <n v="0"/>
    <n v="35000"/>
    <m/>
    <m/>
    <m/>
    <m/>
    <m/>
    <m/>
    <m/>
    <m/>
    <m/>
    <m/>
    <m/>
    <m/>
    <m/>
    <m/>
    <m/>
    <m/>
    <m/>
    <m/>
  </r>
  <r>
    <x v="253"/>
    <d v="2023-10-10T00:00:00"/>
    <n v="9"/>
    <x v="165"/>
    <s v="HWP765"/>
    <s v="VW Gol Trend"/>
    <n v="120950"/>
    <m/>
    <s v="Transferencia"/>
    <n v="0"/>
    <n v="120950"/>
    <m/>
    <m/>
    <m/>
    <m/>
    <m/>
    <m/>
    <m/>
    <m/>
    <m/>
    <m/>
    <m/>
    <m/>
    <m/>
    <m/>
    <m/>
    <m/>
    <m/>
    <m/>
  </r>
  <r>
    <x v="254"/>
    <d v="2023-10-11T00:00:00"/>
    <n v="9"/>
    <x v="166"/>
    <s v="AB206GD"/>
    <s v="Chevrolet Prisma"/>
    <n v="89100"/>
    <m/>
    <m/>
    <n v="0"/>
    <n v="89100"/>
    <d v="2023-10-11T00:00:00"/>
    <m/>
    <m/>
    <m/>
    <m/>
    <m/>
    <m/>
    <m/>
    <m/>
    <m/>
    <m/>
    <m/>
    <m/>
    <m/>
    <m/>
    <m/>
    <m/>
    <m/>
  </r>
  <r>
    <x v="255"/>
    <d v="2023-10-11T00:00:00"/>
    <n v="9"/>
    <x v="167"/>
    <s v="AC390MJ"/>
    <s v="Peugeot 208"/>
    <n v="61850"/>
    <m/>
    <m/>
    <n v="0"/>
    <n v="40000"/>
    <d v="2023-10-11T00:00:00"/>
    <m/>
    <n v="21850"/>
    <d v="2023-10-24T00:00:00"/>
    <m/>
    <m/>
    <m/>
    <m/>
    <m/>
    <m/>
    <m/>
    <m/>
    <m/>
    <m/>
    <m/>
    <m/>
    <m/>
    <m/>
  </r>
  <r>
    <x v="256"/>
    <d v="2023-10-11T00:00:00"/>
    <n v="9"/>
    <x v="168"/>
    <s v="PPC571"/>
    <s v="BMW 435 I"/>
    <n v="30000"/>
    <m/>
    <m/>
    <n v="0"/>
    <n v="30000"/>
    <d v="2023-10-19T00:00:00"/>
    <m/>
    <m/>
    <m/>
    <m/>
    <m/>
    <m/>
    <m/>
    <m/>
    <m/>
    <m/>
    <m/>
    <m/>
    <m/>
    <m/>
    <m/>
    <m/>
    <m/>
  </r>
  <r>
    <x v="257"/>
    <d v="2023-10-12T00:00:00"/>
    <n v="9"/>
    <x v="84"/>
    <s v="JTH854"/>
    <s v="Peugeot 307"/>
    <n v="200809"/>
    <m/>
    <s v="dolares - efectivo"/>
    <n v="0"/>
    <n v="190000"/>
    <d v="2023-11-09T00:00:00"/>
    <m/>
    <n v="10809"/>
    <d v="2023-11-23T00:00:00"/>
    <m/>
    <m/>
    <m/>
    <m/>
    <m/>
    <m/>
    <m/>
    <m/>
    <m/>
    <m/>
    <m/>
    <m/>
    <m/>
    <m/>
  </r>
  <r>
    <x v="258"/>
    <d v="2023-10-12T00:00:00"/>
    <n v="9"/>
    <x v="64"/>
    <s v="SRF993"/>
    <s v="Renault Fluence"/>
    <n v="127500"/>
    <m/>
    <m/>
    <n v="0"/>
    <n v="127500"/>
    <d v="2023-11-10T00:00:00"/>
    <m/>
    <m/>
    <m/>
    <m/>
    <m/>
    <m/>
    <m/>
    <m/>
    <m/>
    <m/>
    <m/>
    <m/>
    <m/>
    <m/>
    <m/>
    <m/>
    <m/>
  </r>
  <r>
    <x v="259"/>
    <d v="2023-10-12T00:00:00"/>
    <n v="9"/>
    <x v="169"/>
    <s v="AC881JO"/>
    <s v="W Virtus"/>
    <n v="90850"/>
    <m/>
    <m/>
    <n v="0"/>
    <n v="90850"/>
    <d v="2023-10-13T00:00:00"/>
    <m/>
    <m/>
    <m/>
    <m/>
    <m/>
    <m/>
    <m/>
    <m/>
    <m/>
    <m/>
    <m/>
    <m/>
    <m/>
    <m/>
    <m/>
    <m/>
    <m/>
  </r>
  <r>
    <x v="260"/>
    <d v="2023-10-17T00:00:00"/>
    <n v="9"/>
    <x v="170"/>
    <s v="LIF727"/>
    <s v="Renault Kangoo"/>
    <n v="101000"/>
    <m/>
    <s v="cheque"/>
    <n v="0"/>
    <n v="101000"/>
    <d v="2023-10-24T00:00:00"/>
    <m/>
    <m/>
    <m/>
    <m/>
    <m/>
    <m/>
    <m/>
    <m/>
    <m/>
    <m/>
    <m/>
    <m/>
    <m/>
    <m/>
    <m/>
    <m/>
    <m/>
  </r>
  <r>
    <x v="261"/>
    <d v="2023-10-17T00:00:00"/>
    <n v="9"/>
    <x v="171"/>
    <s v="CBO989"/>
    <s v="Peugeot 205"/>
    <n v="62600"/>
    <m/>
    <s v="Transferencia"/>
    <n v="0"/>
    <n v="62600"/>
    <d v="2023-10-13T00:00:00"/>
    <m/>
    <m/>
    <m/>
    <m/>
    <m/>
    <m/>
    <m/>
    <m/>
    <m/>
    <m/>
    <m/>
    <m/>
    <m/>
    <m/>
    <m/>
    <m/>
    <m/>
  </r>
  <r>
    <x v="262"/>
    <d v="2023-10-17T00:00:00"/>
    <n v="9"/>
    <x v="100"/>
    <s v="AF672VS"/>
    <s v="Ford Transy"/>
    <n v="95325"/>
    <m/>
    <m/>
    <n v="0"/>
    <n v="95325"/>
    <d v="2023-11-14T00:00:00"/>
    <m/>
    <m/>
    <m/>
    <m/>
    <m/>
    <m/>
    <m/>
    <m/>
    <m/>
    <m/>
    <m/>
    <m/>
    <m/>
    <m/>
    <m/>
    <m/>
    <m/>
  </r>
  <r>
    <x v="263"/>
    <d v="2023-10-17T00:00:00"/>
    <n v="9"/>
    <x v="100"/>
    <s v="AE613XV"/>
    <s v="FIAT Fiorino"/>
    <n v="15000"/>
    <m/>
    <m/>
    <n v="0"/>
    <n v="15000"/>
    <d v="2023-11-14T00:00:00"/>
    <m/>
    <m/>
    <m/>
    <m/>
    <m/>
    <m/>
    <m/>
    <m/>
    <m/>
    <m/>
    <m/>
    <m/>
    <m/>
    <m/>
    <m/>
    <m/>
    <m/>
  </r>
  <r>
    <x v="264"/>
    <d v="2023-10-17T00:00:00"/>
    <n v="9"/>
    <x v="115"/>
    <s v="NEN767"/>
    <s v="Chevrolet Aveo"/>
    <n v="5000"/>
    <m/>
    <m/>
    <n v="0"/>
    <n v="5000"/>
    <d v="2023-10-17T00:00:00"/>
    <m/>
    <m/>
    <m/>
    <m/>
    <m/>
    <m/>
    <m/>
    <m/>
    <m/>
    <m/>
    <m/>
    <m/>
    <m/>
    <m/>
    <m/>
    <m/>
    <m/>
  </r>
  <r>
    <x v="265"/>
    <d v="2023-10-17T00:00:00"/>
    <n v="9"/>
    <x v="172"/>
    <s v="ONU240"/>
    <s v="Ford Focus"/>
    <n v="12000"/>
    <m/>
    <m/>
    <n v="0"/>
    <n v="12000"/>
    <d v="2023-11-08T00:00:00"/>
    <m/>
    <m/>
    <m/>
    <m/>
    <m/>
    <m/>
    <m/>
    <m/>
    <m/>
    <m/>
    <m/>
    <m/>
    <m/>
    <m/>
    <m/>
    <m/>
    <m/>
  </r>
  <r>
    <x v="266"/>
    <d v="2023-10-18T00:00:00"/>
    <n v="9"/>
    <x v="173"/>
    <s v="AC429BX"/>
    <s v="Ford Eco Sport Kinetic 1.5"/>
    <n v="670400"/>
    <m/>
    <s v="cheques"/>
    <n v="0"/>
    <n v="670400"/>
    <d v="2023-10-24T00:00:00"/>
    <m/>
    <m/>
    <m/>
    <m/>
    <m/>
    <m/>
    <m/>
    <m/>
    <m/>
    <m/>
    <m/>
    <m/>
    <m/>
    <m/>
    <m/>
    <m/>
    <m/>
  </r>
  <r>
    <x v="267"/>
    <d v="2023-10-18T00:00:00"/>
    <n v="9"/>
    <x v="174"/>
    <s v="AC881JQ"/>
    <s v="Renault Duster"/>
    <n v="83400"/>
    <m/>
    <m/>
    <n v="0"/>
    <n v="83400"/>
    <d v="2023-10-18T00:00:00"/>
    <m/>
    <m/>
    <m/>
    <m/>
    <m/>
    <m/>
    <m/>
    <m/>
    <m/>
    <m/>
    <m/>
    <m/>
    <m/>
    <m/>
    <m/>
    <m/>
    <m/>
  </r>
  <r>
    <x v="268"/>
    <d v="2023-10-18T00:00:00"/>
    <n v="9"/>
    <x v="175"/>
    <s v="NHZ885"/>
    <s v="Clio"/>
    <n v="56765"/>
    <m/>
    <s v="Transferencia"/>
    <n v="0"/>
    <n v="56765"/>
    <d v="2023-10-18T00:00:00"/>
    <m/>
    <m/>
    <m/>
    <m/>
    <m/>
    <m/>
    <m/>
    <m/>
    <m/>
    <m/>
    <m/>
    <m/>
    <m/>
    <m/>
    <m/>
    <m/>
    <m/>
  </r>
  <r>
    <x v="269"/>
    <d v="2023-10-19T00:00:00"/>
    <n v="9"/>
    <x v="176"/>
    <s v="MBT852"/>
    <s v="Toyota Corolla"/>
    <n v="86350"/>
    <m/>
    <m/>
    <n v="0"/>
    <n v="86350"/>
    <d v="2023-10-10T00:00:00"/>
    <m/>
    <m/>
    <m/>
    <m/>
    <m/>
    <m/>
    <m/>
    <m/>
    <m/>
    <m/>
    <m/>
    <m/>
    <m/>
    <m/>
    <m/>
    <m/>
    <m/>
  </r>
  <r>
    <x v="270"/>
    <d v="2023-10-19T00:00:00"/>
    <n v="9"/>
    <x v="177"/>
    <s v="JHX407"/>
    <s v="Sandero Stepway"/>
    <n v="96400"/>
    <m/>
    <s v="Transferencia"/>
    <n v="0"/>
    <n v="96400"/>
    <d v="2023-10-19T00:00:00"/>
    <m/>
    <m/>
    <m/>
    <m/>
    <m/>
    <m/>
    <m/>
    <m/>
    <m/>
    <m/>
    <m/>
    <m/>
    <m/>
    <m/>
    <m/>
    <m/>
    <m/>
  </r>
  <r>
    <x v="271"/>
    <d v="2023-10-19T00:00:00"/>
    <n v="9"/>
    <x v="178"/>
    <s v="EJA511"/>
    <s v="Peugeot 206 Diesel 1.9"/>
    <n v="103600"/>
    <m/>
    <s v="Efectivo"/>
    <n v="0"/>
    <n v="103600"/>
    <d v="2023-10-19T00:00:00"/>
    <m/>
    <m/>
    <m/>
    <m/>
    <m/>
    <m/>
    <m/>
    <m/>
    <m/>
    <m/>
    <m/>
    <m/>
    <m/>
    <m/>
    <m/>
    <m/>
    <m/>
  </r>
  <r>
    <x v="272"/>
    <d v="2023-10-20T00:00:00"/>
    <n v="9"/>
    <x v="179"/>
    <s v="JPN619"/>
    <s v="W Boyage"/>
    <n v="104100"/>
    <m/>
    <m/>
    <n v="0"/>
    <n v="104100"/>
    <d v="2023-10-20T00:00:00"/>
    <m/>
    <m/>
    <m/>
    <m/>
    <m/>
    <m/>
    <m/>
    <m/>
    <m/>
    <m/>
    <m/>
    <m/>
    <m/>
    <m/>
    <m/>
    <m/>
    <m/>
  </r>
  <r>
    <x v="273"/>
    <d v="2023-10-20T00:00:00"/>
    <n v="9"/>
    <x v="180"/>
    <s v="IGP215"/>
    <s v="W Gol Trend"/>
    <n v="104100"/>
    <m/>
    <s v="cheque"/>
    <n v="0"/>
    <n v="100000"/>
    <d v="2023-10-06T00:00:00"/>
    <m/>
    <n v="4100"/>
    <d v="2023-11-23T00:00:00"/>
    <m/>
    <m/>
    <m/>
    <m/>
    <m/>
    <m/>
    <m/>
    <m/>
    <m/>
    <m/>
    <m/>
    <m/>
    <m/>
    <m/>
  </r>
  <r>
    <x v="274"/>
    <d v="2023-10-21T00:00:00"/>
    <n v="9"/>
    <x v="181"/>
    <s v="LOB571"/>
    <s v="Fluence"/>
    <n v="200768"/>
    <m/>
    <m/>
    <n v="0"/>
    <n v="200768"/>
    <d v="2023-10-26T00:00:00"/>
    <m/>
    <m/>
    <m/>
    <m/>
    <m/>
    <m/>
    <m/>
    <m/>
    <m/>
    <m/>
    <m/>
    <m/>
    <m/>
    <m/>
    <m/>
    <m/>
    <m/>
  </r>
  <r>
    <x v="275"/>
    <d v="2023-10-23T00:00:00"/>
    <n v="9"/>
    <x v="182"/>
    <s v="AA516SF"/>
    <s v="Ford Ranger"/>
    <n v="300000"/>
    <m/>
    <m/>
    <n v="0"/>
    <n v="300000"/>
    <d v="2023-11-07T00:00:00"/>
    <m/>
    <m/>
    <m/>
    <m/>
    <m/>
    <m/>
    <m/>
    <m/>
    <m/>
    <m/>
    <m/>
    <m/>
    <m/>
    <m/>
    <m/>
    <m/>
    <m/>
  </r>
  <r>
    <x v="276"/>
    <d v="2023-10-23T00:00:00"/>
    <n v="9"/>
    <x v="40"/>
    <s v="OIF372"/>
    <s v="Peugeot 308"/>
    <n v="43150"/>
    <m/>
    <m/>
    <n v="0"/>
    <n v="43150"/>
    <d v="2023-11-02T00:00:00"/>
    <m/>
    <m/>
    <m/>
    <m/>
    <m/>
    <m/>
    <m/>
    <m/>
    <m/>
    <m/>
    <m/>
    <m/>
    <m/>
    <m/>
    <m/>
    <m/>
    <m/>
  </r>
  <r>
    <x v="277"/>
    <d v="2023-10-23T00:00:00"/>
    <n v="9"/>
    <x v="182"/>
    <s v="ENW408"/>
    <s v="Ford Fiesta Max"/>
    <n v="59900"/>
    <m/>
    <m/>
    <n v="0"/>
    <n v="59900"/>
    <d v="2023-11-07T00:00:00"/>
    <m/>
    <m/>
    <m/>
    <m/>
    <m/>
    <m/>
    <m/>
    <m/>
    <m/>
    <m/>
    <m/>
    <m/>
    <m/>
    <m/>
    <m/>
    <m/>
    <m/>
  </r>
  <r>
    <x v="278"/>
    <d v="2023-10-24T00:00:00"/>
    <n v="9"/>
    <x v="100"/>
    <s v="AB127DV"/>
    <s v="Renault Kangoo"/>
    <n v="29000"/>
    <m/>
    <m/>
    <n v="0"/>
    <n v="29000"/>
    <d v="2023-11-14T00:00:00"/>
    <m/>
    <m/>
    <m/>
    <m/>
    <m/>
    <m/>
    <m/>
    <m/>
    <m/>
    <m/>
    <m/>
    <m/>
    <m/>
    <m/>
    <m/>
    <m/>
    <m/>
  </r>
  <r>
    <x v="279"/>
    <d v="2023-10-25T00:00:00"/>
    <n v="9"/>
    <x v="183"/>
    <s v="RRK404"/>
    <s v="Fiat 147"/>
    <n v="65000"/>
    <m/>
    <s v="Transferencia"/>
    <n v="0"/>
    <n v="65000"/>
    <d v="2023-11-07T00:00:00"/>
    <m/>
    <m/>
    <m/>
    <m/>
    <m/>
    <m/>
    <m/>
    <m/>
    <m/>
    <m/>
    <m/>
    <m/>
    <m/>
    <m/>
    <m/>
    <m/>
    <m/>
  </r>
  <r>
    <x v="280"/>
    <d v="2023-10-25T00:00:00"/>
    <n v="9"/>
    <x v="184"/>
    <s v="AB767DM"/>
    <s v="Peugeot 308"/>
    <n v="18000"/>
    <m/>
    <m/>
    <n v="0"/>
    <n v="18000"/>
    <d v="2023-11-28T00:00:00"/>
    <m/>
    <m/>
    <m/>
    <m/>
    <m/>
    <m/>
    <m/>
    <m/>
    <m/>
    <m/>
    <m/>
    <m/>
    <m/>
    <m/>
    <m/>
    <m/>
    <m/>
  </r>
  <r>
    <x v="281"/>
    <d v="2023-10-25T00:00:00"/>
    <n v="9"/>
    <x v="100"/>
    <s v="NHL703"/>
    <s v="Renault Kangoo"/>
    <n v="42000"/>
    <m/>
    <m/>
    <n v="0"/>
    <n v="42000"/>
    <d v="2023-11-14T00:00:00"/>
    <m/>
    <m/>
    <m/>
    <m/>
    <m/>
    <m/>
    <m/>
    <m/>
    <m/>
    <m/>
    <m/>
    <m/>
    <m/>
    <m/>
    <m/>
    <m/>
    <m/>
  </r>
  <r>
    <x v="282"/>
    <d v="2023-10-26T00:00:00"/>
    <n v="9"/>
    <x v="185"/>
    <s v="GRW751"/>
    <s v="Ford Ka"/>
    <n v="39200"/>
    <m/>
    <m/>
    <n v="0"/>
    <n v="39200"/>
    <d v="2023-10-27T00:00:00"/>
    <m/>
    <m/>
    <m/>
    <m/>
    <m/>
    <m/>
    <m/>
    <m/>
    <m/>
    <m/>
    <m/>
    <m/>
    <m/>
    <m/>
    <m/>
    <m/>
    <m/>
  </r>
  <r>
    <x v="283"/>
    <d v="2023-10-26T00:00:00"/>
    <n v="9"/>
    <x v="186"/>
    <s v="AF172OT"/>
    <s v="Ford Ranger"/>
    <n v="14.5"/>
    <m/>
    <s v="dolares / campo cristian"/>
    <n v="0"/>
    <n v="14.5"/>
    <d v="2023-11-22T00:00:00"/>
    <m/>
    <m/>
    <m/>
    <m/>
    <m/>
    <m/>
    <m/>
    <m/>
    <m/>
    <m/>
    <m/>
    <m/>
    <m/>
    <m/>
    <m/>
    <m/>
    <m/>
  </r>
  <r>
    <x v="284"/>
    <d v="2023-10-26T00:00:00"/>
    <n v="9"/>
    <x v="50"/>
    <s v="AD310CN"/>
    <s v="Gol Trend"/>
    <n v="20000"/>
    <m/>
    <m/>
    <n v="0"/>
    <n v="20000"/>
    <m/>
    <m/>
    <m/>
    <m/>
    <m/>
    <m/>
    <m/>
    <m/>
    <m/>
    <m/>
    <m/>
    <m/>
    <m/>
    <m/>
    <m/>
    <m/>
    <m/>
    <m/>
  </r>
  <r>
    <x v="285"/>
    <d v="2023-10-26T00:00:00"/>
    <n v="9"/>
    <x v="187"/>
    <s v="CVB254"/>
    <s v="Corsa"/>
    <n v="117800"/>
    <m/>
    <s v="Efectivo"/>
    <n v="0"/>
    <n v="20000"/>
    <d v="2023-10-27T00:00:00"/>
    <m/>
    <n v="97800"/>
    <d v="2023-10-30T00:00:00"/>
    <m/>
    <m/>
    <m/>
    <m/>
    <m/>
    <m/>
    <m/>
    <m/>
    <m/>
    <m/>
    <m/>
    <m/>
    <m/>
    <m/>
  </r>
  <r>
    <x v="286"/>
    <d v="2023-10-26T00:00:00"/>
    <n v="9"/>
    <x v="173"/>
    <s v="AB996UU"/>
    <s v="Eco Sport motor Dragon"/>
    <n v="89900"/>
    <m/>
    <s v="cheque - efectivo"/>
    <n v="0"/>
    <n v="89900"/>
    <d v="2023-11-03T00:00:00"/>
    <m/>
    <m/>
    <m/>
    <m/>
    <m/>
    <m/>
    <m/>
    <m/>
    <m/>
    <m/>
    <m/>
    <m/>
    <m/>
    <m/>
    <m/>
    <m/>
    <m/>
  </r>
  <r>
    <x v="287"/>
    <d v="2023-10-27T00:00:00"/>
    <n v="9"/>
    <x v="188"/>
    <s v="AC253OR"/>
    <s v="Peugeot 308"/>
    <n v="103740"/>
    <m/>
    <m/>
    <n v="0"/>
    <n v="100000"/>
    <d v="2023-11-02T00:00:00"/>
    <m/>
    <n v="3740"/>
    <m/>
    <m/>
    <m/>
    <m/>
    <m/>
    <m/>
    <m/>
    <m/>
    <m/>
    <m/>
    <m/>
    <m/>
    <m/>
    <m/>
    <m/>
  </r>
  <r>
    <x v="288"/>
    <d v="2023-10-27T00:00:00"/>
    <n v="9"/>
    <x v="189"/>
    <s v="AB072CM"/>
    <s v="Ford Fiesta"/>
    <n v="26600"/>
    <m/>
    <s v="Transferencia"/>
    <n v="0"/>
    <n v="26600"/>
    <d v="2023-10-27T00:00:00"/>
    <m/>
    <m/>
    <m/>
    <m/>
    <m/>
    <m/>
    <m/>
    <m/>
    <m/>
    <m/>
    <m/>
    <m/>
    <m/>
    <m/>
    <m/>
    <m/>
    <m/>
  </r>
  <r>
    <x v="289"/>
    <d v="2023-10-27T00:00:00"/>
    <n v="9"/>
    <x v="190"/>
    <s v="MVE842"/>
    <s v="VW Saveiro"/>
    <n v="105750"/>
    <m/>
    <m/>
    <n v="0"/>
    <n v="105750"/>
    <d v="2023-11-02T00:00:00"/>
    <m/>
    <m/>
    <m/>
    <m/>
    <m/>
    <m/>
    <m/>
    <m/>
    <m/>
    <m/>
    <m/>
    <m/>
    <m/>
    <m/>
    <m/>
    <m/>
    <m/>
  </r>
  <r>
    <x v="290"/>
    <d v="2023-10-27T00:00:00"/>
    <n v="9"/>
    <x v="4"/>
    <s v="FXV688"/>
    <s v="Gol Trend"/>
    <n v="103420"/>
    <m/>
    <s v="cheques"/>
    <n v="0"/>
    <n v="103420"/>
    <d v="2023-11-03T00:00:00"/>
    <m/>
    <m/>
    <m/>
    <m/>
    <m/>
    <m/>
    <m/>
    <m/>
    <m/>
    <m/>
    <m/>
    <m/>
    <m/>
    <m/>
    <m/>
    <m/>
    <m/>
  </r>
  <r>
    <x v="291"/>
    <d v="2023-10-27T00:00:00"/>
    <n v="9"/>
    <x v="100"/>
    <s v="HXQ635"/>
    <s v="Renault Kangoo"/>
    <n v="6000"/>
    <m/>
    <m/>
    <n v="0"/>
    <n v="6000"/>
    <d v="2023-11-14T00:00:00"/>
    <m/>
    <m/>
    <m/>
    <m/>
    <m/>
    <m/>
    <m/>
    <m/>
    <m/>
    <m/>
    <m/>
    <m/>
    <m/>
    <m/>
    <m/>
    <m/>
    <m/>
  </r>
  <r>
    <x v="292"/>
    <d v="2023-10-30T00:00:00"/>
    <n v="9"/>
    <x v="65"/>
    <s v="OQB691"/>
    <s v="Chevrolet S10"/>
    <n v="43300"/>
    <m/>
    <s v="Transferencia"/>
    <n v="0"/>
    <n v="43300"/>
    <d v="2023-11-27T00:00:00"/>
    <m/>
    <m/>
    <m/>
    <m/>
    <m/>
    <m/>
    <m/>
    <m/>
    <m/>
    <m/>
    <m/>
    <m/>
    <m/>
    <m/>
    <m/>
    <m/>
    <m/>
  </r>
  <r>
    <x v="293"/>
    <d v="2023-10-30T00:00:00"/>
    <n v="9"/>
    <x v="33"/>
    <s v="OKV120"/>
    <s v="Chevrolet Prisma"/>
    <n v="309300"/>
    <m/>
    <m/>
    <n v="0"/>
    <n v="100000"/>
    <d v="2023-11-14T00:00:00"/>
    <m/>
    <n v="100000"/>
    <d v="2023-12-09T00:00:00"/>
    <m/>
    <n v="109300"/>
    <m/>
    <m/>
    <m/>
    <m/>
    <m/>
    <m/>
    <m/>
    <m/>
    <m/>
    <m/>
    <m/>
    <m/>
  </r>
  <r>
    <x v="294"/>
    <d v="2023-10-30T00:00:00"/>
    <n v="9"/>
    <x v="35"/>
    <s v="MQP326"/>
    <s v="Renault Sandero"/>
    <n v="25100"/>
    <m/>
    <m/>
    <n v="0"/>
    <n v="25100"/>
    <d v="2023-11-10T00:00:00"/>
    <m/>
    <m/>
    <m/>
    <m/>
    <m/>
    <m/>
    <m/>
    <m/>
    <m/>
    <m/>
    <m/>
    <m/>
    <m/>
    <m/>
    <m/>
    <m/>
    <m/>
  </r>
  <r>
    <x v="295"/>
    <d v="2023-10-30T00:00:00"/>
    <n v="9"/>
    <x v="100"/>
    <s v="AE993CE"/>
    <s v="Fiat Fiorino"/>
    <n v="7000"/>
    <m/>
    <m/>
    <n v="0"/>
    <n v="7000"/>
    <m/>
    <m/>
    <m/>
    <m/>
    <m/>
    <m/>
    <m/>
    <m/>
    <m/>
    <m/>
    <m/>
    <m/>
    <m/>
    <m/>
    <m/>
    <m/>
    <m/>
    <m/>
  </r>
  <r>
    <x v="296"/>
    <d v="2023-10-31T00:00:00"/>
    <n v="9"/>
    <x v="191"/>
    <s v="HFA831"/>
    <s v="Fiat Punto 1.4"/>
    <n v="51700"/>
    <m/>
    <m/>
    <n v="0"/>
    <n v="51700"/>
    <d v="2023-10-31T00:00:00"/>
    <m/>
    <m/>
    <m/>
    <m/>
    <m/>
    <m/>
    <m/>
    <m/>
    <m/>
    <m/>
    <m/>
    <m/>
    <m/>
    <m/>
    <m/>
    <m/>
    <m/>
  </r>
  <r>
    <x v="297"/>
    <d v="2023-10-31T00:00:00"/>
    <n v="9"/>
    <x v="192"/>
    <s v="LST556"/>
    <s v="Peugeot 307"/>
    <n v="80450"/>
    <m/>
    <m/>
    <n v="0"/>
    <n v="80450"/>
    <d v="2023-11-03T00:00:00"/>
    <m/>
    <m/>
    <m/>
    <m/>
    <m/>
    <m/>
    <m/>
    <m/>
    <m/>
    <m/>
    <m/>
    <m/>
    <m/>
    <m/>
    <m/>
    <m/>
    <m/>
  </r>
  <r>
    <x v="298"/>
    <d v="2023-10-31T00:00:00"/>
    <n v="9"/>
    <x v="193"/>
    <s v="LQX891"/>
    <s v="Fiat Qubo"/>
    <n v="0"/>
    <m/>
    <m/>
    <n v="0"/>
    <m/>
    <m/>
    <m/>
    <m/>
    <m/>
    <m/>
    <m/>
    <m/>
    <m/>
    <m/>
    <m/>
    <m/>
    <m/>
    <m/>
    <m/>
    <m/>
    <m/>
    <m/>
    <m/>
  </r>
  <r>
    <x v="299"/>
    <d v="2023-10-31T00:00:00"/>
    <n v="9"/>
    <x v="100"/>
    <s v="AE613XW"/>
    <s v="Fiat Fiorino Evo"/>
    <n v="8000"/>
    <m/>
    <m/>
    <n v="0"/>
    <n v="8000"/>
    <d v="2023-11-14T00:00:00"/>
    <m/>
    <m/>
    <m/>
    <m/>
    <m/>
    <m/>
    <m/>
    <m/>
    <m/>
    <m/>
    <m/>
    <m/>
    <m/>
    <m/>
    <m/>
    <m/>
    <m/>
  </r>
  <r>
    <x v="300"/>
    <d v="2023-11-01T00:00:00"/>
    <n v="9"/>
    <x v="9"/>
    <s v="GJK343"/>
    <s v="Ford Ranger"/>
    <n v="65800"/>
    <m/>
    <m/>
    <n v="0"/>
    <n v="1325"/>
    <d v="2023-11-13T00:00:00"/>
    <m/>
    <n v="64475"/>
    <d v="2023-12-05T00:00:00"/>
    <m/>
    <m/>
    <m/>
    <m/>
    <m/>
    <m/>
    <m/>
    <m/>
    <m/>
    <m/>
    <m/>
    <m/>
    <m/>
    <m/>
  </r>
  <r>
    <x v="301"/>
    <d v="2023-11-01T00:00:00"/>
    <n v="9"/>
    <x v="100"/>
    <s v="AE613XV"/>
    <s v="Fiat Fiorino Evo"/>
    <n v="7500"/>
    <m/>
    <m/>
    <n v="0"/>
    <n v="7500"/>
    <m/>
    <m/>
    <m/>
    <m/>
    <m/>
    <m/>
    <m/>
    <m/>
    <m/>
    <m/>
    <m/>
    <m/>
    <m/>
    <m/>
    <m/>
    <m/>
    <m/>
    <m/>
  </r>
  <r>
    <x v="302"/>
    <d v="2023-11-01T00:00:00"/>
    <n v="9"/>
    <x v="194"/>
    <s v="KOO129"/>
    <s v="Peugeot 408"/>
    <n v="125557"/>
    <m/>
    <s v="Tarjeta / efectivo"/>
    <n v="0"/>
    <n v="69357"/>
    <d v="2023-11-15T00:00:00"/>
    <m/>
    <n v="56200"/>
    <m/>
    <m/>
    <m/>
    <m/>
    <m/>
    <m/>
    <m/>
    <m/>
    <m/>
    <m/>
    <m/>
    <m/>
    <m/>
    <m/>
    <m/>
  </r>
  <r>
    <x v="303"/>
    <d v="2023-11-02T00:00:00"/>
    <n v="9"/>
    <x v="49"/>
    <s v="AD813TG"/>
    <s v="Toyota Hilux"/>
    <n v="176575"/>
    <m/>
    <m/>
    <n v="0"/>
    <n v="176575"/>
    <d v="2023-11-27T00:00:00"/>
    <m/>
    <m/>
    <m/>
    <m/>
    <m/>
    <m/>
    <m/>
    <m/>
    <m/>
    <m/>
    <m/>
    <m/>
    <m/>
    <m/>
    <m/>
    <m/>
    <m/>
  </r>
  <r>
    <x v="304"/>
    <d v="2023-11-02T00:00:00"/>
    <n v="9"/>
    <x v="195"/>
    <s v="AA737HE"/>
    <s v="Peugeot Partner HDI"/>
    <n v="98559"/>
    <m/>
    <m/>
    <n v="0"/>
    <n v="50000"/>
    <d v="2023-11-02T00:00:00"/>
    <m/>
    <n v="48559"/>
    <d v="2023-12-01T00:00:00"/>
    <m/>
    <m/>
    <m/>
    <m/>
    <m/>
    <m/>
    <m/>
    <m/>
    <m/>
    <m/>
    <m/>
    <m/>
    <m/>
    <m/>
  </r>
  <r>
    <x v="305"/>
    <d v="2023-11-03T00:00:00"/>
    <n v="9"/>
    <x v="196"/>
    <s v="KNS158"/>
    <s v="Renault Sandero Steepway"/>
    <n v="0"/>
    <m/>
    <m/>
    <n v="0"/>
    <m/>
    <m/>
    <m/>
    <m/>
    <m/>
    <m/>
    <m/>
    <m/>
    <m/>
    <m/>
    <m/>
    <m/>
    <m/>
    <m/>
    <m/>
    <m/>
    <m/>
    <m/>
    <m/>
  </r>
  <r>
    <x v="306"/>
    <d v="2023-11-03T00:00:00"/>
    <n v="9"/>
    <x v="164"/>
    <s v="BBS311"/>
    <s v="Chevrolet LUV"/>
    <n v="80000"/>
    <m/>
    <s v="Transferencia"/>
    <n v="0"/>
    <n v="80000"/>
    <d v="2023-11-03T00:00:00"/>
    <m/>
    <m/>
    <m/>
    <m/>
    <m/>
    <m/>
    <m/>
    <m/>
    <m/>
    <m/>
    <m/>
    <m/>
    <m/>
    <m/>
    <m/>
    <m/>
    <m/>
  </r>
  <r>
    <x v="307"/>
    <d v="2023-11-03T00:00:00"/>
    <n v="9"/>
    <x v="197"/>
    <s v="AF477US"/>
    <s v="Peugeot 208"/>
    <n v="101200"/>
    <m/>
    <m/>
    <n v="0"/>
    <n v="101200"/>
    <d v="2023-11-09T00:00:00"/>
    <m/>
    <m/>
    <m/>
    <m/>
    <m/>
    <m/>
    <m/>
    <m/>
    <m/>
    <m/>
    <m/>
    <m/>
    <m/>
    <m/>
    <m/>
    <m/>
    <m/>
  </r>
  <r>
    <x v="308"/>
    <d v="2023-11-03T00:00:00"/>
    <n v="9"/>
    <x v="121"/>
    <s v="GVY959"/>
    <s v="Peugeot Partner 1.9"/>
    <n v="71366"/>
    <m/>
    <s v="Transferencia"/>
    <n v="0"/>
    <n v="71366"/>
    <m/>
    <m/>
    <m/>
    <m/>
    <m/>
    <m/>
    <m/>
    <m/>
    <m/>
    <m/>
    <m/>
    <m/>
    <m/>
    <m/>
    <m/>
    <m/>
    <m/>
    <m/>
  </r>
  <r>
    <x v="309"/>
    <d v="2023-11-03T00:00:00"/>
    <n v="9"/>
    <x v="198"/>
    <s v="AA137WS"/>
    <s v="Chevrolet Cruze"/>
    <n v="94650"/>
    <m/>
    <s v="cheque"/>
    <n v="0"/>
    <n v="94650"/>
    <d v="2023-11-15T00:00:00"/>
    <m/>
    <m/>
    <m/>
    <m/>
    <m/>
    <m/>
    <m/>
    <m/>
    <m/>
    <m/>
    <m/>
    <m/>
    <m/>
    <m/>
    <m/>
    <m/>
    <m/>
  </r>
  <r>
    <x v="310"/>
    <d v="2023-11-03T00:00:00"/>
    <n v="9"/>
    <x v="100"/>
    <s v="KVB553"/>
    <s v="Renault Kangoo"/>
    <n v="48000"/>
    <m/>
    <m/>
    <n v="0"/>
    <n v="48000"/>
    <d v="2023-12-14T00:00:00"/>
    <m/>
    <m/>
    <m/>
    <m/>
    <m/>
    <m/>
    <m/>
    <m/>
    <m/>
    <m/>
    <m/>
    <m/>
    <m/>
    <m/>
    <m/>
    <m/>
    <m/>
  </r>
  <r>
    <x v="311"/>
    <d v="2023-11-03T00:00:00"/>
    <n v="9"/>
    <x v="100"/>
    <s v="AB127DU"/>
    <s v="Renault Kangoo"/>
    <n v="13000"/>
    <m/>
    <m/>
    <n v="0"/>
    <n v="13000"/>
    <d v="2023-12-14T00:00:00"/>
    <m/>
    <m/>
    <m/>
    <m/>
    <m/>
    <m/>
    <m/>
    <m/>
    <m/>
    <m/>
    <m/>
    <m/>
    <m/>
    <m/>
    <m/>
    <m/>
    <m/>
  </r>
  <r>
    <x v="312"/>
    <d v="2023-11-06T00:00:00"/>
    <n v="9"/>
    <x v="199"/>
    <s v="AA971WK"/>
    <s v="Citroen Berlingo"/>
    <n v="130898"/>
    <m/>
    <m/>
    <n v="0"/>
    <n v="130898"/>
    <d v="2023-11-07T00:00:00"/>
    <m/>
    <m/>
    <m/>
    <m/>
    <m/>
    <m/>
    <m/>
    <m/>
    <m/>
    <m/>
    <m/>
    <m/>
    <m/>
    <m/>
    <m/>
    <m/>
    <m/>
  </r>
  <r>
    <x v="313"/>
    <d v="2023-11-06T00:00:00"/>
    <n v="9"/>
    <x v="180"/>
    <s v="PKZ094"/>
    <s v="Ford Ranger 2.2"/>
    <n v="146125"/>
    <m/>
    <m/>
    <n v="0"/>
    <n v="6700"/>
    <d v="2023-11-23T00:00:00"/>
    <m/>
    <n v="100000"/>
    <d v="2023-11-27T00:00:00"/>
    <m/>
    <n v="39425"/>
    <d v="2023-12-13T00:00:00"/>
    <m/>
    <m/>
    <m/>
    <m/>
    <m/>
    <m/>
    <m/>
    <m/>
    <m/>
    <m/>
    <m/>
  </r>
  <r>
    <x v="314"/>
    <d v="2023-11-07T00:00:00"/>
    <n v="8"/>
    <x v="100"/>
    <s v="NHL703"/>
    <s v="Renault Kangoo"/>
    <n v="35000"/>
    <m/>
    <m/>
    <n v="0"/>
    <n v="35000"/>
    <d v="2023-12-14T00:00:00"/>
    <m/>
    <m/>
    <m/>
    <m/>
    <m/>
    <m/>
    <m/>
    <m/>
    <m/>
    <m/>
    <m/>
    <m/>
    <m/>
    <m/>
    <m/>
    <m/>
    <m/>
  </r>
  <r>
    <x v="315"/>
    <d v="2023-11-07T00:00:00"/>
    <n v="8"/>
    <x v="200"/>
    <s v="HVO911"/>
    <s v="Toyota Hilux"/>
    <n v="212700"/>
    <m/>
    <m/>
    <n v="0"/>
    <n v="212700"/>
    <d v="2023-11-27T00:00:00"/>
    <m/>
    <m/>
    <m/>
    <m/>
    <m/>
    <m/>
    <m/>
    <m/>
    <m/>
    <m/>
    <m/>
    <m/>
    <m/>
    <m/>
    <m/>
    <m/>
    <m/>
  </r>
  <r>
    <x v="316"/>
    <d v="2023-11-07T00:00:00"/>
    <n v="8"/>
    <x v="201"/>
    <s v="EHW408"/>
    <s v="Ford Fiesta Max"/>
    <n v="86000"/>
    <m/>
    <m/>
    <n v="0"/>
    <n v="86000"/>
    <d v="2023-11-27T00:00:00"/>
    <m/>
    <m/>
    <m/>
    <m/>
    <m/>
    <m/>
    <m/>
    <m/>
    <m/>
    <m/>
    <m/>
    <m/>
    <m/>
    <m/>
    <m/>
    <m/>
    <m/>
  </r>
  <r>
    <x v="317"/>
    <d v="2023-11-07T00:00:00"/>
    <n v="8"/>
    <x v="202"/>
    <s v="LFK685"/>
    <s v="Ford Ka"/>
    <n v="42646"/>
    <m/>
    <m/>
    <n v="0"/>
    <n v="42646"/>
    <d v="2023-11-08T00:00:00"/>
    <m/>
    <m/>
    <m/>
    <m/>
    <m/>
    <m/>
    <m/>
    <m/>
    <m/>
    <m/>
    <m/>
    <m/>
    <m/>
    <m/>
    <m/>
    <m/>
    <m/>
  </r>
  <r>
    <x v="318"/>
    <d v="2023-11-08T00:00:00"/>
    <n v="8"/>
    <x v="203"/>
    <s v="NOZ302"/>
    <s v="Gol Trend"/>
    <n v="80000"/>
    <m/>
    <m/>
    <n v="0"/>
    <n v="80000"/>
    <d v="2023-11-09T00:00:00"/>
    <m/>
    <m/>
    <m/>
    <m/>
    <m/>
    <m/>
    <m/>
    <m/>
    <m/>
    <m/>
    <m/>
    <m/>
    <m/>
    <m/>
    <m/>
    <m/>
    <m/>
  </r>
  <r>
    <x v="319"/>
    <d v="2023-11-08T00:00:00"/>
    <n v="8"/>
    <x v="204"/>
    <s v="JNB146"/>
    <s v="Ford Focus Exe"/>
    <n v="129802"/>
    <m/>
    <m/>
    <n v="0"/>
    <n v="60000"/>
    <d v="2023-11-13T00:00:00"/>
    <m/>
    <n v="69802"/>
    <d v="2023-12-12T00:00:00"/>
    <m/>
    <m/>
    <m/>
    <m/>
    <m/>
    <m/>
    <m/>
    <m/>
    <m/>
    <m/>
    <m/>
    <m/>
    <m/>
    <m/>
  </r>
  <r>
    <x v="320"/>
    <d v="2023-11-08T00:00:00"/>
    <n v="8"/>
    <x v="100"/>
    <s v="KVB553"/>
    <s v="Renault Kangoo"/>
    <n v="19000"/>
    <m/>
    <m/>
    <n v="0"/>
    <n v="19000"/>
    <d v="2023-12-14T00:00:00"/>
    <m/>
    <m/>
    <m/>
    <m/>
    <m/>
    <m/>
    <m/>
    <m/>
    <m/>
    <m/>
    <m/>
    <m/>
    <m/>
    <m/>
    <m/>
    <m/>
    <m/>
  </r>
  <r>
    <x v="321"/>
    <d v="2023-11-08T00:00:00"/>
    <n v="8"/>
    <x v="100"/>
    <s v="AF993CE"/>
    <s v="Fiat Fiorino"/>
    <n v="17000"/>
    <m/>
    <m/>
    <n v="0"/>
    <n v="17000"/>
    <d v="2023-12-14T00:00:00"/>
    <m/>
    <m/>
    <m/>
    <m/>
    <m/>
    <m/>
    <m/>
    <m/>
    <m/>
    <m/>
    <m/>
    <m/>
    <m/>
    <m/>
    <m/>
    <m/>
    <m/>
  </r>
  <r>
    <x v="322"/>
    <d v="2023-11-09T00:00:00"/>
    <n v="8"/>
    <x v="194"/>
    <s v="KOO129"/>
    <s v="Peugeot 408"/>
    <n v="3000"/>
    <m/>
    <m/>
    <n v="0"/>
    <n v="1000"/>
    <m/>
    <m/>
    <n v="2000"/>
    <d v="2023-12-07T00:00:00"/>
    <m/>
    <m/>
    <m/>
    <m/>
    <m/>
    <m/>
    <m/>
    <m/>
    <m/>
    <m/>
    <m/>
    <m/>
    <m/>
    <m/>
  </r>
  <r>
    <x v="323"/>
    <d v="2023-11-09T00:00:00"/>
    <n v="8"/>
    <x v="205"/>
    <s v="MYD473"/>
    <s v="VW Gol"/>
    <n v="81000"/>
    <m/>
    <m/>
    <n v="0"/>
    <n v="81000"/>
    <d v="2023-11-10T00:00:00"/>
    <m/>
    <m/>
    <m/>
    <m/>
    <m/>
    <m/>
    <m/>
    <m/>
    <m/>
    <m/>
    <m/>
    <m/>
    <m/>
    <m/>
    <m/>
    <m/>
    <m/>
  </r>
  <r>
    <x v="324"/>
    <d v="2023-11-10T00:00:00"/>
    <n v="8"/>
    <x v="206"/>
    <s v="LRS429"/>
    <s v="VW Fox Cross"/>
    <n v="69200"/>
    <m/>
    <m/>
    <n v="0"/>
    <n v="44400"/>
    <d v="2023-11-30T00:00:00"/>
    <m/>
    <n v="24800"/>
    <d v="2023-12-22T00:00:00"/>
    <m/>
    <m/>
    <m/>
    <m/>
    <m/>
    <m/>
    <m/>
    <m/>
    <m/>
    <m/>
    <m/>
    <m/>
    <m/>
    <m/>
  </r>
  <r>
    <x v="325"/>
    <d v="2023-11-10T00:00:00"/>
    <n v="8"/>
    <x v="100"/>
    <s v="AF672US"/>
    <s v="Ford Transit"/>
    <n v="23000"/>
    <m/>
    <m/>
    <n v="0"/>
    <n v="23000"/>
    <d v="2023-12-14T00:00:00"/>
    <m/>
    <m/>
    <m/>
    <m/>
    <m/>
    <m/>
    <m/>
    <m/>
    <m/>
    <m/>
    <m/>
    <m/>
    <m/>
    <m/>
    <m/>
    <m/>
    <m/>
  </r>
  <r>
    <x v="326"/>
    <d v="2023-11-10T00:00:00"/>
    <n v="8"/>
    <x v="100"/>
    <s v="AF637FJ"/>
    <s v="Mercedes Sprinter"/>
    <n v="86400"/>
    <m/>
    <m/>
    <n v="0"/>
    <n v="86400"/>
    <d v="2023-12-14T00:00:00"/>
    <m/>
    <m/>
    <m/>
    <m/>
    <m/>
    <m/>
    <m/>
    <m/>
    <m/>
    <m/>
    <m/>
    <m/>
    <m/>
    <m/>
    <m/>
    <m/>
    <m/>
  </r>
  <r>
    <x v="327"/>
    <d v="2023-11-10T00:00:00"/>
    <n v="8"/>
    <x v="113"/>
    <s v="MLD726"/>
    <s v="Peugeot Partner"/>
    <n v="228850"/>
    <m/>
    <m/>
    <n v="0"/>
    <n v="80030"/>
    <d v="2023-11-06T00:00:00"/>
    <m/>
    <n v="110000"/>
    <m/>
    <m/>
    <n v="38820"/>
    <d v="2023-12-08T00:00:00"/>
    <m/>
    <m/>
    <m/>
    <m/>
    <m/>
    <m/>
    <m/>
    <m/>
    <m/>
    <m/>
    <m/>
  </r>
  <r>
    <x v="328"/>
    <d v="2023-11-10T00:00:00"/>
    <n v="8"/>
    <x v="207"/>
    <d v="1899-12-30T00:00:00"/>
    <s v="Gol Trend"/>
    <n v="55900"/>
    <m/>
    <m/>
    <n v="0"/>
    <n v="55900"/>
    <d v="2023-12-09T00:00:00"/>
    <m/>
    <m/>
    <m/>
    <m/>
    <m/>
    <m/>
    <m/>
    <m/>
    <m/>
    <m/>
    <m/>
    <m/>
    <m/>
    <m/>
    <m/>
    <m/>
    <m/>
  </r>
  <r>
    <x v="329"/>
    <d v="2023-11-13T00:00:00"/>
    <n v="8"/>
    <x v="19"/>
    <s v="AB744KG"/>
    <s v="Chevrolet tracker"/>
    <n v="189200"/>
    <m/>
    <s v="Transferencia"/>
    <n v="0"/>
    <n v="189200"/>
    <d v="2023-11-13T00:00:00"/>
    <m/>
    <m/>
    <m/>
    <m/>
    <m/>
    <m/>
    <m/>
    <m/>
    <m/>
    <m/>
    <m/>
    <m/>
    <m/>
    <m/>
    <m/>
    <m/>
    <m/>
  </r>
  <r>
    <x v="330"/>
    <d v="2023-11-13T00:00:00"/>
    <n v="8"/>
    <x v="208"/>
    <s v="GFO127"/>
    <s v="Polo Classic"/>
    <n v="136300"/>
    <m/>
    <m/>
    <n v="0"/>
    <n v="136300"/>
    <d v="2023-11-13T00:00:00"/>
    <m/>
    <m/>
    <m/>
    <m/>
    <m/>
    <m/>
    <m/>
    <m/>
    <m/>
    <m/>
    <m/>
    <m/>
    <m/>
    <m/>
    <m/>
    <m/>
    <m/>
  </r>
  <r>
    <x v="331"/>
    <d v="2023-11-13T00:00:00"/>
    <n v="8"/>
    <x v="209"/>
    <d v="1899-12-30T00:00:00"/>
    <s v="Fiat linea"/>
    <n v="5032"/>
    <m/>
    <m/>
    <n v="0"/>
    <n v="5032"/>
    <d v="2023-11-22T00:00:00"/>
    <m/>
    <m/>
    <m/>
    <m/>
    <m/>
    <m/>
    <m/>
    <m/>
    <m/>
    <m/>
    <m/>
    <m/>
    <m/>
    <m/>
    <m/>
    <m/>
    <m/>
  </r>
  <r>
    <x v="332"/>
    <d v="2023-11-14T00:00:00"/>
    <n v="8"/>
    <x v="69"/>
    <d v="1899-12-30T00:00:00"/>
    <s v="Gol trend"/>
    <n v="25000"/>
    <m/>
    <s v="Tarjeta 2 cuotas"/>
    <n v="0"/>
    <n v="25000"/>
    <d v="2023-11-15T00:00:00"/>
    <m/>
    <m/>
    <m/>
    <m/>
    <m/>
    <m/>
    <m/>
    <m/>
    <m/>
    <m/>
    <m/>
    <m/>
    <m/>
    <m/>
    <m/>
    <m/>
    <m/>
  </r>
  <r>
    <x v="333"/>
    <d v="2023-11-14T00:00:00"/>
    <n v="8"/>
    <x v="11"/>
    <s v="EFR454"/>
    <s v="Fiat Palio"/>
    <n v="18150"/>
    <m/>
    <m/>
    <n v="0"/>
    <n v="18150"/>
    <m/>
    <m/>
    <m/>
    <m/>
    <m/>
    <m/>
    <m/>
    <m/>
    <m/>
    <m/>
    <m/>
    <m/>
    <m/>
    <m/>
    <m/>
    <m/>
    <m/>
    <m/>
  </r>
  <r>
    <x v="334"/>
    <d v="2023-11-15T00:00:00"/>
    <n v="8"/>
    <x v="198"/>
    <s v="AA137WS"/>
    <s v="Chevrolet Cruze"/>
    <n v="59600"/>
    <m/>
    <m/>
    <n v="0"/>
    <n v="51510"/>
    <d v="2023-11-15T00:00:00"/>
    <m/>
    <n v="8090"/>
    <m/>
    <m/>
    <m/>
    <m/>
    <m/>
    <m/>
    <m/>
    <m/>
    <m/>
    <m/>
    <m/>
    <m/>
    <m/>
    <m/>
    <m/>
  </r>
  <r>
    <x v="335"/>
    <d v="2023-11-16T00:00:00"/>
    <n v="8"/>
    <x v="166"/>
    <s v="AB206GD"/>
    <s v="Chevrolet Prisma"/>
    <n v="28000"/>
    <m/>
    <s v="cheque"/>
    <n v="0"/>
    <n v="28000"/>
    <d v="2023-11-16T00:00:00"/>
    <m/>
    <m/>
    <m/>
    <m/>
    <m/>
    <m/>
    <m/>
    <m/>
    <m/>
    <m/>
    <m/>
    <m/>
    <m/>
    <m/>
    <m/>
    <m/>
    <m/>
  </r>
  <r>
    <x v="336"/>
    <d v="2023-11-16T00:00:00"/>
    <n v="8"/>
    <x v="210"/>
    <s v="AA866FW"/>
    <s v="Peugeot 208"/>
    <n v="555000"/>
    <m/>
    <s v="Transferencia"/>
    <n v="0"/>
    <n v="500000"/>
    <d v="2023-11-20T00:00:00"/>
    <m/>
    <n v="55000"/>
    <d v="2023-12-01T00:00:00"/>
    <m/>
    <m/>
    <m/>
    <m/>
    <m/>
    <m/>
    <m/>
    <m/>
    <m/>
    <m/>
    <m/>
    <m/>
    <m/>
    <m/>
  </r>
  <r>
    <x v="337"/>
    <d v="2023-11-16T00:00:00"/>
    <n v="8"/>
    <x v="42"/>
    <s v="AA887FX"/>
    <s v="Ford Ranger Limited"/>
    <n v="179605"/>
    <m/>
    <m/>
    <n v="0"/>
    <n v="179605"/>
    <d v="2023-12-11T00:00:00"/>
    <m/>
    <m/>
    <m/>
    <m/>
    <m/>
    <m/>
    <m/>
    <m/>
    <m/>
    <m/>
    <m/>
    <m/>
    <m/>
    <m/>
    <m/>
    <m/>
    <m/>
  </r>
  <r>
    <x v="338"/>
    <d v="2023-11-16T00:00:00"/>
    <n v="8"/>
    <x v="211"/>
    <s v="OUA971"/>
    <s v="Ford Eco Sport"/>
    <n v="143100"/>
    <m/>
    <m/>
    <n v="0"/>
    <n v="90000"/>
    <d v="2023-11-30T00:00:00"/>
    <m/>
    <n v="53100"/>
    <d v="2023-12-12T00:00:00"/>
    <m/>
    <m/>
    <m/>
    <m/>
    <m/>
    <m/>
    <m/>
    <m/>
    <m/>
    <m/>
    <m/>
    <m/>
    <m/>
    <m/>
  </r>
  <r>
    <x v="339"/>
    <d v="2023-11-16T00:00:00"/>
    <n v="8"/>
    <x v="4"/>
    <s v="IXV668"/>
    <s v="Gol Trend"/>
    <n v="30300"/>
    <m/>
    <m/>
    <n v="0"/>
    <n v="30300"/>
    <d v="2023-12-11T00:00:00"/>
    <m/>
    <m/>
    <m/>
    <m/>
    <m/>
    <m/>
    <m/>
    <m/>
    <m/>
    <m/>
    <m/>
    <m/>
    <m/>
    <m/>
    <m/>
    <m/>
    <m/>
  </r>
  <r>
    <x v="340"/>
    <d v="2023-11-17T00:00:00"/>
    <n v="8"/>
    <x v="212"/>
    <s v="EXF005"/>
    <s v="Chevrolet Corsa"/>
    <n v="5950"/>
    <m/>
    <m/>
    <n v="0"/>
    <n v="5950"/>
    <d v="2023-11-18T00:00:00"/>
    <m/>
    <m/>
    <m/>
    <m/>
    <m/>
    <m/>
    <m/>
    <m/>
    <m/>
    <m/>
    <m/>
    <m/>
    <m/>
    <m/>
    <m/>
    <m/>
    <m/>
  </r>
  <r>
    <x v="341"/>
    <d v="2023-11-17T00:00:00"/>
    <n v="8"/>
    <x v="213"/>
    <s v="AA936DI"/>
    <s v="Jeep Renegade"/>
    <n v="112375"/>
    <m/>
    <m/>
    <n v="0"/>
    <n v="112375"/>
    <d v="2023-11-21T00:00:00"/>
    <m/>
    <m/>
    <m/>
    <m/>
    <m/>
    <m/>
    <m/>
    <m/>
    <m/>
    <m/>
    <m/>
    <m/>
    <m/>
    <m/>
    <m/>
    <m/>
    <m/>
  </r>
  <r>
    <x v="342"/>
    <d v="2023-11-17T00:00:00"/>
    <n v="8"/>
    <x v="214"/>
    <s v="EZH429"/>
    <s v="Ford Ranger 2.8"/>
    <n v="33000"/>
    <m/>
    <m/>
    <n v="0"/>
    <n v="20000"/>
    <d v="2023-12-01T00:00:00"/>
    <m/>
    <n v="13000"/>
    <d v="2023-12-12T00:00:00"/>
    <m/>
    <m/>
    <m/>
    <m/>
    <m/>
    <m/>
    <m/>
    <m/>
    <m/>
    <m/>
    <m/>
    <m/>
    <m/>
    <m/>
  </r>
  <r>
    <x v="343"/>
    <d v="2023-11-17T00:00:00"/>
    <n v="8"/>
    <x v="215"/>
    <s v="CYH206"/>
    <s v="VW Gol"/>
    <n v="26000"/>
    <m/>
    <s v="Transferencia"/>
    <n v="0"/>
    <n v="26000"/>
    <d v="2023-11-18T00:00:00"/>
    <m/>
    <m/>
    <m/>
    <m/>
    <m/>
    <m/>
    <m/>
    <m/>
    <m/>
    <m/>
    <m/>
    <m/>
    <m/>
    <m/>
    <m/>
    <m/>
    <m/>
  </r>
  <r>
    <x v="344"/>
    <d v="2023-11-18T00:00:00"/>
    <n v="8"/>
    <x v="50"/>
    <s v="GFL117"/>
    <s v="Astra Maestranza"/>
    <n v="115000"/>
    <m/>
    <s v="pago con impuestos"/>
    <n v="0"/>
    <n v="115000"/>
    <d v="2023-12-09T00:00:00"/>
    <m/>
    <m/>
    <m/>
    <m/>
    <m/>
    <m/>
    <m/>
    <m/>
    <m/>
    <m/>
    <m/>
    <m/>
    <m/>
    <m/>
    <m/>
    <m/>
    <m/>
  </r>
  <r>
    <x v="345"/>
    <d v="2023-11-18T00:00:00"/>
    <n v="8"/>
    <x v="216"/>
    <s v="NSX246"/>
    <d v="1899-12-30T00:00:00"/>
    <n v="0"/>
    <m/>
    <m/>
    <n v="0"/>
    <m/>
    <m/>
    <m/>
    <m/>
    <m/>
    <m/>
    <m/>
    <m/>
    <m/>
    <m/>
    <m/>
    <m/>
    <m/>
    <m/>
    <m/>
    <m/>
    <m/>
    <m/>
    <m/>
  </r>
  <r>
    <x v="346"/>
    <d v="2023-11-20T00:00:00"/>
    <n v="8"/>
    <x v="158"/>
    <s v="AD027NW"/>
    <s v="Gol Trend"/>
    <n v="93000"/>
    <m/>
    <m/>
    <n v="0"/>
    <n v="93000"/>
    <d v="2023-12-02T00:00:00"/>
    <m/>
    <m/>
    <m/>
    <m/>
    <m/>
    <m/>
    <m/>
    <m/>
    <m/>
    <m/>
    <m/>
    <m/>
    <m/>
    <m/>
    <m/>
    <m/>
    <m/>
  </r>
  <r>
    <x v="347"/>
    <d v="2023-11-20T00:00:00"/>
    <n v="8"/>
    <x v="217"/>
    <s v="JJK087"/>
    <s v="Fiat Palio"/>
    <n v="85825"/>
    <m/>
    <m/>
    <n v="0"/>
    <n v="40000"/>
    <d v="2023-11-21T00:00:00"/>
    <m/>
    <n v="45825"/>
    <d v="2023-12-12T00:00:00"/>
    <m/>
    <m/>
    <m/>
    <m/>
    <m/>
    <m/>
    <m/>
    <m/>
    <m/>
    <m/>
    <m/>
    <m/>
    <m/>
    <m/>
  </r>
  <r>
    <x v="348"/>
    <d v="2023-11-21T00:00:00"/>
    <n v="8"/>
    <x v="218"/>
    <s v="AC572EE"/>
    <s v="Fiat Fiorino Evo"/>
    <n v="53900"/>
    <m/>
    <s v="Transferencia"/>
    <n v="0"/>
    <n v="53900"/>
    <d v="2023-11-22T00:00:00"/>
    <m/>
    <m/>
    <m/>
    <m/>
    <m/>
    <m/>
    <m/>
    <m/>
    <m/>
    <m/>
    <m/>
    <m/>
    <m/>
    <m/>
    <m/>
    <m/>
    <m/>
  </r>
  <r>
    <x v="349"/>
    <d v="2023-11-21T00:00:00"/>
    <n v="8"/>
    <x v="171"/>
    <s v="CBO989"/>
    <s v="Peugeot 205"/>
    <n v="113400"/>
    <m/>
    <s v="Efectivo"/>
    <n v="0"/>
    <n v="113400"/>
    <d v="2023-11-21T00:00:00"/>
    <m/>
    <m/>
    <m/>
    <m/>
    <m/>
    <m/>
    <m/>
    <m/>
    <m/>
    <m/>
    <m/>
    <m/>
    <m/>
    <m/>
    <m/>
    <m/>
    <m/>
  </r>
  <r>
    <x v="350"/>
    <d v="2023-11-21T00:00:00"/>
    <n v="8"/>
    <x v="219"/>
    <s v="AE898CK"/>
    <s v="Fiat Cronos"/>
    <n v="113275"/>
    <m/>
    <s v="Transferencia"/>
    <n v="0"/>
    <n v="113275"/>
    <d v="2023-11-23T00:00:00"/>
    <m/>
    <m/>
    <m/>
    <m/>
    <m/>
    <m/>
    <m/>
    <m/>
    <m/>
    <m/>
    <m/>
    <m/>
    <m/>
    <m/>
    <m/>
    <m/>
    <m/>
  </r>
  <r>
    <x v="351"/>
    <d v="2023-11-21T00:00:00"/>
    <n v="8"/>
    <x v="112"/>
    <s v="AB091GB"/>
    <s v="Amarok"/>
    <n v="28000"/>
    <m/>
    <s v="Transferencia"/>
    <n v="0"/>
    <n v="28000"/>
    <d v="2023-11-23T00:00:00"/>
    <m/>
    <m/>
    <m/>
    <m/>
    <m/>
    <m/>
    <m/>
    <m/>
    <m/>
    <m/>
    <m/>
    <m/>
    <m/>
    <m/>
    <m/>
    <m/>
    <m/>
  </r>
  <r>
    <x v="352"/>
    <d v="2023-11-21T00:00:00"/>
    <n v="8"/>
    <x v="19"/>
    <s v="AB744KG"/>
    <s v="Chevrolet tracker"/>
    <n v="122500"/>
    <m/>
    <s v="Transferencia"/>
    <n v="0"/>
    <n v="122500"/>
    <d v="2023-11-21T00:00:00"/>
    <m/>
    <m/>
    <m/>
    <m/>
    <m/>
    <m/>
    <m/>
    <m/>
    <m/>
    <m/>
    <m/>
    <m/>
    <m/>
    <m/>
    <m/>
    <m/>
    <m/>
  </r>
  <r>
    <x v="353"/>
    <d v="2023-11-22T00:00:00"/>
    <n v="8"/>
    <x v="100"/>
    <s v="AE008SG"/>
    <s v="Mercedes Vito"/>
    <n v="103250"/>
    <m/>
    <m/>
    <n v="0"/>
    <n v="103250"/>
    <d v="2023-12-14T00:00:00"/>
    <m/>
    <m/>
    <m/>
    <m/>
    <m/>
    <m/>
    <m/>
    <m/>
    <m/>
    <m/>
    <m/>
    <m/>
    <m/>
    <m/>
    <m/>
    <m/>
    <m/>
  </r>
  <r>
    <x v="354"/>
    <d v="2023-11-22T00:00:00"/>
    <n v="8"/>
    <x v="217"/>
    <s v="JJK087"/>
    <s v="Fiat Palio"/>
    <n v="27000"/>
    <m/>
    <m/>
    <n v="0"/>
    <n v="27000"/>
    <d v="2023-12-12T00:00:00"/>
    <m/>
    <m/>
    <m/>
    <m/>
    <m/>
    <m/>
    <m/>
    <m/>
    <m/>
    <m/>
    <m/>
    <m/>
    <m/>
    <m/>
    <m/>
    <m/>
    <m/>
  </r>
  <r>
    <x v="355"/>
    <d v="2023-11-23T00:00:00"/>
    <n v="8"/>
    <x v="53"/>
    <s v="JWS508"/>
    <s v="Peugeot partner"/>
    <n v="141220"/>
    <m/>
    <m/>
    <n v="0"/>
    <n v="70000"/>
    <d v="2023-12-06T00:00:00"/>
    <m/>
    <n v="71220"/>
    <d v="2023-12-22T00:00:00"/>
    <m/>
    <m/>
    <m/>
    <m/>
    <m/>
    <m/>
    <m/>
    <m/>
    <m/>
    <m/>
    <m/>
    <m/>
    <m/>
    <m/>
  </r>
  <r>
    <x v="356"/>
    <d v="2023-11-23T00:00:00"/>
    <n v="8"/>
    <x v="220"/>
    <d v="1899-12-30T00:00:00"/>
    <s v="Gol trend"/>
    <n v="80000"/>
    <m/>
    <m/>
    <n v="0"/>
    <n v="80000"/>
    <d v="2023-11-23T00:00:00"/>
    <m/>
    <m/>
    <m/>
    <m/>
    <m/>
    <m/>
    <m/>
    <m/>
    <m/>
    <m/>
    <m/>
    <m/>
    <m/>
    <m/>
    <m/>
    <m/>
    <m/>
  </r>
  <r>
    <x v="357"/>
    <d v="2023-11-23T00:00:00"/>
    <n v="8"/>
    <x v="221"/>
    <s v="HLX329"/>
    <s v="Peugeot 206"/>
    <n v="258369.5"/>
    <m/>
    <m/>
    <n v="0"/>
    <n v="258369.5"/>
    <d v="2023-12-13T00:00:00"/>
    <m/>
    <m/>
    <m/>
    <m/>
    <m/>
    <m/>
    <m/>
    <m/>
    <m/>
    <m/>
    <m/>
    <m/>
    <m/>
    <m/>
    <m/>
    <m/>
    <m/>
  </r>
  <r>
    <x v="358"/>
    <d v="2023-11-23T00:00:00"/>
    <n v="8"/>
    <x v="222"/>
    <s v="JBZ258"/>
    <s v="Renault Symbol"/>
    <n v="114195"/>
    <m/>
    <m/>
    <n v="0"/>
    <n v="60000"/>
    <d v="2023-11-25T00:00:00"/>
    <m/>
    <n v="54195"/>
    <d v="2023-12-11T00:00:00"/>
    <m/>
    <m/>
    <m/>
    <m/>
    <m/>
    <m/>
    <m/>
    <m/>
    <m/>
    <m/>
    <m/>
    <m/>
    <m/>
    <m/>
  </r>
  <r>
    <x v="359"/>
    <d v="2023-11-23T00:00:00"/>
    <n v="8"/>
    <x v="223"/>
    <s v="FRR248"/>
    <s v="Chevrolet S10"/>
    <n v="4000"/>
    <m/>
    <m/>
    <n v="0"/>
    <n v="4000"/>
    <m/>
    <m/>
    <m/>
    <m/>
    <m/>
    <m/>
    <m/>
    <m/>
    <m/>
    <m/>
    <m/>
    <m/>
    <m/>
    <m/>
    <m/>
    <m/>
    <m/>
    <m/>
  </r>
  <r>
    <x v="360"/>
    <d v="2023-11-23T00:00:00"/>
    <n v="8"/>
    <x v="224"/>
    <d v="1899-12-30T00:00:00"/>
    <s v="VW Gol Trend"/>
    <n v="32000"/>
    <m/>
    <m/>
    <n v="0"/>
    <n v="32000"/>
    <d v="2024-01-04T00:00:00"/>
    <m/>
    <m/>
    <m/>
    <m/>
    <m/>
    <m/>
    <m/>
    <m/>
    <m/>
    <m/>
    <m/>
    <m/>
    <m/>
    <m/>
    <m/>
    <m/>
    <m/>
  </r>
  <r>
    <x v="361"/>
    <d v="2023-11-24T00:00:00"/>
    <n v="8"/>
    <x v="84"/>
    <s v="JRG013"/>
    <s v="VW Surán"/>
    <n v="10000"/>
    <m/>
    <s v="Transferencia"/>
    <n v="0"/>
    <n v="10000"/>
    <d v="2023-11-24T00:00:00"/>
    <m/>
    <m/>
    <m/>
    <m/>
    <m/>
    <m/>
    <m/>
    <m/>
    <m/>
    <m/>
    <m/>
    <m/>
    <m/>
    <m/>
    <m/>
    <m/>
    <m/>
  </r>
  <r>
    <x v="362"/>
    <d v="2023-11-24T00:00:00"/>
    <n v="8"/>
    <x v="225"/>
    <s v="SHX407"/>
    <s v="Renault Sandero Steepway"/>
    <n v="62700"/>
    <m/>
    <s v="Transferencia"/>
    <n v="0"/>
    <n v="62700"/>
    <d v="2023-11-24T00:00:00"/>
    <m/>
    <m/>
    <m/>
    <m/>
    <m/>
    <m/>
    <m/>
    <m/>
    <m/>
    <m/>
    <m/>
    <m/>
    <m/>
    <m/>
    <m/>
    <m/>
    <m/>
  </r>
  <r>
    <x v="363"/>
    <d v="2023-11-24T00:00:00"/>
    <n v="8"/>
    <x v="226"/>
    <s v="AB328TT"/>
    <s v="Ford Eco Sport Kinetic "/>
    <n v="218740"/>
    <m/>
    <s v="tarjeta 3 cuotas"/>
    <n v="0"/>
    <n v="218740"/>
    <d v="2023-12-12T00:00:00"/>
    <m/>
    <m/>
    <m/>
    <m/>
    <m/>
    <m/>
    <m/>
    <m/>
    <m/>
    <m/>
    <m/>
    <m/>
    <m/>
    <m/>
    <m/>
    <m/>
    <m/>
  </r>
  <r>
    <x v="364"/>
    <d v="2023-11-25T00:00:00"/>
    <n v="8"/>
    <x v="45"/>
    <s v="AE655WE"/>
    <s v="Fiat Strada"/>
    <n v="93950"/>
    <m/>
    <s v="transferencia acredita barotto"/>
    <n v="0"/>
    <n v="93950"/>
    <d v="2023-12-14T00:00:00"/>
    <m/>
    <m/>
    <m/>
    <m/>
    <m/>
    <m/>
    <m/>
    <m/>
    <m/>
    <m/>
    <m/>
    <m/>
    <m/>
    <m/>
    <m/>
    <m/>
    <m/>
  </r>
  <r>
    <x v="365"/>
    <d v="2023-11-25T00:00:00"/>
    <n v="8"/>
    <x v="103"/>
    <s v="AB892VK"/>
    <s v="Ford Ranger"/>
    <n v="80225"/>
    <m/>
    <m/>
    <n v="0"/>
    <n v="80225"/>
    <d v="2024-01-02T00:00:00"/>
    <m/>
    <m/>
    <m/>
    <m/>
    <m/>
    <m/>
    <m/>
    <m/>
    <m/>
    <m/>
    <m/>
    <m/>
    <m/>
    <m/>
    <m/>
    <m/>
    <m/>
  </r>
  <r>
    <x v="366"/>
    <d v="2023-11-27T00:00:00"/>
    <n v="8"/>
    <x v="227"/>
    <s v="ICA191"/>
    <s v="Chevrolet Spark"/>
    <n v="5000"/>
    <m/>
    <m/>
    <n v="0"/>
    <n v="5000"/>
    <d v="2023-11-27T00:00:00"/>
    <m/>
    <m/>
    <m/>
    <m/>
    <m/>
    <m/>
    <m/>
    <m/>
    <m/>
    <m/>
    <m/>
    <m/>
    <m/>
    <m/>
    <m/>
    <m/>
    <m/>
  </r>
  <r>
    <x v="367"/>
    <d v="2023-11-27T00:00:00"/>
    <n v="8"/>
    <x v="50"/>
    <s v="AD310CN"/>
    <s v="Gol trend"/>
    <n v="110000"/>
    <m/>
    <s v="pago con impuestos"/>
    <n v="0"/>
    <n v="110000"/>
    <d v="2023-12-09T00:00:00"/>
    <m/>
    <m/>
    <m/>
    <m/>
    <m/>
    <m/>
    <m/>
    <m/>
    <m/>
    <m/>
    <m/>
    <m/>
    <m/>
    <m/>
    <m/>
    <m/>
    <m/>
  </r>
  <r>
    <x v="368"/>
    <d v="2023-11-27T00:00:00"/>
    <n v="8"/>
    <x v="228"/>
    <s v="GME935"/>
    <s v="Suzuki Fun"/>
    <n v="63500"/>
    <m/>
    <m/>
    <n v="0"/>
    <n v="63500"/>
    <d v="2023-11-28T00:00:00"/>
    <m/>
    <m/>
    <m/>
    <m/>
    <m/>
    <m/>
    <m/>
    <m/>
    <m/>
    <m/>
    <m/>
    <m/>
    <m/>
    <m/>
    <m/>
    <m/>
    <m/>
  </r>
  <r>
    <x v="369"/>
    <d v="2023-11-27T00:00:00"/>
    <n v="8"/>
    <x v="229"/>
    <s v="AB832SR"/>
    <s v="Ford Fiesta Kinetic"/>
    <n v="108500"/>
    <m/>
    <m/>
    <n v="0"/>
    <n v="108500"/>
    <d v="2023-12-05T00:00:00"/>
    <m/>
    <m/>
    <m/>
    <m/>
    <m/>
    <m/>
    <m/>
    <m/>
    <m/>
    <m/>
    <m/>
    <m/>
    <m/>
    <m/>
    <m/>
    <m/>
    <m/>
  </r>
  <r>
    <x v="370"/>
    <d v="2023-11-28T00:00:00"/>
    <n v="8"/>
    <x v="34"/>
    <s v="AB818GV"/>
    <s v="Renault Oroch"/>
    <n v="74800"/>
    <m/>
    <s v="transferencia acredita barotto"/>
    <n v="0"/>
    <n v="74800"/>
    <d v="2023-12-13T00:00:00"/>
    <m/>
    <m/>
    <m/>
    <m/>
    <m/>
    <m/>
    <m/>
    <m/>
    <m/>
    <m/>
    <m/>
    <m/>
    <m/>
    <m/>
    <m/>
    <m/>
    <m/>
  </r>
  <r>
    <x v="371"/>
    <d v="2023-11-28T00:00:00"/>
    <n v="8"/>
    <x v="45"/>
    <s v="AE573YM"/>
    <s v="Fiat Fiorino"/>
    <n v="91350"/>
    <m/>
    <s v="transferencia acredita barotto"/>
    <n v="0"/>
    <n v="91350"/>
    <d v="2023-12-14T00:00:00"/>
    <m/>
    <m/>
    <m/>
    <m/>
    <m/>
    <m/>
    <m/>
    <m/>
    <m/>
    <m/>
    <m/>
    <m/>
    <m/>
    <m/>
    <m/>
    <m/>
    <m/>
  </r>
  <r>
    <x v="372"/>
    <d v="2023-11-28T00:00:00"/>
    <n v="8"/>
    <x v="200"/>
    <s v="MKZ304"/>
    <s v="Toyota Hilux"/>
    <n v="100000"/>
    <m/>
    <m/>
    <n v="0"/>
    <n v="100000"/>
    <d v="2023-12-11T00:00:00"/>
    <m/>
    <m/>
    <m/>
    <m/>
    <m/>
    <m/>
    <m/>
    <m/>
    <m/>
    <m/>
    <m/>
    <m/>
    <m/>
    <m/>
    <m/>
    <m/>
    <m/>
  </r>
  <r>
    <x v="373"/>
    <d v="2023-11-28T00:00:00"/>
    <n v="8"/>
    <x v="192"/>
    <s v="LST556"/>
    <s v="Peugeot 308"/>
    <n v="12000"/>
    <m/>
    <m/>
    <n v="0"/>
    <n v="12000"/>
    <d v="2023-11-29T00:00:00"/>
    <m/>
    <m/>
    <m/>
    <m/>
    <m/>
    <m/>
    <m/>
    <m/>
    <m/>
    <m/>
    <m/>
    <m/>
    <m/>
    <m/>
    <m/>
    <m/>
    <m/>
  </r>
  <r>
    <x v="374"/>
    <d v="2023-11-29T00:00:00"/>
    <n v="8"/>
    <x v="100"/>
    <s v="AB127DU"/>
    <s v="Renault Kangoo"/>
    <n v="48000"/>
    <m/>
    <m/>
    <n v="0"/>
    <n v="48000"/>
    <d v="2023-12-14T00:00:00"/>
    <m/>
    <m/>
    <m/>
    <m/>
    <m/>
    <m/>
    <m/>
    <m/>
    <m/>
    <m/>
    <m/>
    <m/>
    <m/>
    <m/>
    <m/>
    <m/>
    <m/>
  </r>
  <r>
    <x v="375"/>
    <d v="2023-11-29T00:00:00"/>
    <n v="8"/>
    <x v="100"/>
    <s v="DOJ086"/>
    <s v="Peugeot Partner"/>
    <n v="0"/>
    <m/>
    <m/>
    <n v="0"/>
    <m/>
    <m/>
    <m/>
    <m/>
    <m/>
    <m/>
    <m/>
    <m/>
    <m/>
    <m/>
    <m/>
    <m/>
    <m/>
    <m/>
    <m/>
    <m/>
    <m/>
    <m/>
    <m/>
  </r>
  <r>
    <x v="376"/>
    <d v="2023-11-30T00:00:00"/>
    <n v="8"/>
    <x v="230"/>
    <s v="HQL288"/>
    <s v="Gol trend"/>
    <n v="48000"/>
    <m/>
    <m/>
    <n v="0"/>
    <n v="48000"/>
    <m/>
    <m/>
    <m/>
    <m/>
    <m/>
    <m/>
    <m/>
    <m/>
    <m/>
    <m/>
    <m/>
    <m/>
    <m/>
    <m/>
    <m/>
    <m/>
    <m/>
    <m/>
  </r>
  <r>
    <x v="377"/>
    <d v="2023-11-30T00:00:00"/>
    <n v="8"/>
    <x v="231"/>
    <s v="GDG901"/>
    <s v="VW Surán"/>
    <n v="0"/>
    <m/>
    <m/>
    <n v="0"/>
    <m/>
    <m/>
    <m/>
    <m/>
    <m/>
    <m/>
    <m/>
    <m/>
    <m/>
    <m/>
    <m/>
    <m/>
    <m/>
    <m/>
    <m/>
    <m/>
    <m/>
    <m/>
    <m/>
  </r>
  <r>
    <x v="378"/>
    <d v="2023-12-01T00:00:00"/>
    <n v="8"/>
    <x v="232"/>
    <s v="OZP498"/>
    <s v="Renault Duster"/>
    <n v="100900"/>
    <m/>
    <m/>
    <n v="0"/>
    <n v="100900"/>
    <d v="2023-12-01T00:00:00"/>
    <m/>
    <m/>
    <m/>
    <m/>
    <m/>
    <m/>
    <m/>
    <m/>
    <m/>
    <m/>
    <m/>
    <m/>
    <m/>
    <m/>
    <m/>
    <m/>
    <m/>
  </r>
  <r>
    <x v="379"/>
    <d v="2023-12-01T00:00:00"/>
    <n v="8"/>
    <x v="144"/>
    <s v="HID099"/>
    <s v="Ford Ranger"/>
    <n v="102000"/>
    <m/>
    <m/>
    <n v="0"/>
    <n v="102000"/>
    <d v="2023-12-22T00:00:00"/>
    <m/>
    <m/>
    <m/>
    <m/>
    <m/>
    <m/>
    <m/>
    <m/>
    <m/>
    <m/>
    <m/>
    <m/>
    <m/>
    <m/>
    <m/>
    <m/>
    <m/>
  </r>
  <r>
    <x v="380"/>
    <d v="2023-12-01T00:00:00"/>
    <n v="8"/>
    <x v="233"/>
    <s v="AF092UP"/>
    <s v="Fiat Cronos"/>
    <n v="116800"/>
    <m/>
    <m/>
    <n v="0"/>
    <n v="116800"/>
    <d v="2023-12-01T00:00:00"/>
    <m/>
    <m/>
    <m/>
    <m/>
    <m/>
    <m/>
    <m/>
    <m/>
    <m/>
    <m/>
    <m/>
    <m/>
    <m/>
    <m/>
    <m/>
    <m/>
    <m/>
  </r>
  <r>
    <x v="381"/>
    <d v="2023-12-04T00:00:00"/>
    <n v="8"/>
    <x v="170"/>
    <s v="FKG535"/>
    <s v="Ford Focus"/>
    <n v="182700"/>
    <m/>
    <s v="cheque"/>
    <n v="0"/>
    <n v="182700"/>
    <d v="2024-03-05T00:00:00"/>
    <m/>
    <m/>
    <m/>
    <m/>
    <m/>
    <m/>
    <m/>
    <m/>
    <m/>
    <m/>
    <m/>
    <m/>
    <m/>
    <m/>
    <m/>
    <m/>
    <m/>
  </r>
  <r>
    <x v="382"/>
    <d v="2023-12-05T00:00:00"/>
    <n v="8"/>
    <x v="118"/>
    <s v="OJQ515"/>
    <s v="Peugeot Partner"/>
    <n v="160700"/>
    <m/>
    <m/>
    <n v="0"/>
    <n v="160700"/>
    <d v="2023-12-11T00:00:00"/>
    <m/>
    <m/>
    <m/>
    <m/>
    <m/>
    <m/>
    <m/>
    <m/>
    <m/>
    <m/>
    <m/>
    <m/>
    <m/>
    <m/>
    <m/>
    <m/>
    <m/>
  </r>
  <r>
    <x v="383"/>
    <d v="2023-12-05T00:00:00"/>
    <n v="8"/>
    <x v="57"/>
    <s v="KFX524"/>
    <s v="Toyota Hilux"/>
    <n v="145550"/>
    <m/>
    <m/>
    <n v="0"/>
    <n v="145550"/>
    <d v="2023-12-22T00:00:00"/>
    <m/>
    <m/>
    <m/>
    <m/>
    <m/>
    <m/>
    <m/>
    <m/>
    <m/>
    <m/>
    <m/>
    <m/>
    <m/>
    <m/>
    <m/>
    <m/>
    <m/>
  </r>
  <r>
    <x v="384"/>
    <d v="2023-12-05T00:00:00"/>
    <n v="8"/>
    <x v="234"/>
    <s v="AA866FW"/>
    <s v="Peugeot 208"/>
    <n v="0"/>
    <m/>
    <m/>
    <n v="0"/>
    <m/>
    <m/>
    <m/>
    <m/>
    <m/>
    <m/>
    <m/>
    <m/>
    <m/>
    <m/>
    <m/>
    <m/>
    <m/>
    <m/>
    <m/>
    <m/>
    <m/>
    <m/>
    <m/>
  </r>
  <r>
    <x v="385"/>
    <d v="2023-12-05T00:00:00"/>
    <n v="8"/>
    <x v="158"/>
    <s v="AD027NW"/>
    <s v="Gol Trend"/>
    <n v="0"/>
    <m/>
    <m/>
    <n v="0"/>
    <m/>
    <m/>
    <m/>
    <m/>
    <m/>
    <m/>
    <m/>
    <m/>
    <m/>
    <m/>
    <m/>
    <m/>
    <m/>
    <m/>
    <m/>
    <m/>
    <m/>
    <m/>
    <m/>
  </r>
  <r>
    <x v="386"/>
    <d v="2023-12-06T00:00:00"/>
    <n v="8"/>
    <x v="235"/>
    <s v="FMQ152"/>
    <s v="Chevrolet S10"/>
    <n v="127200"/>
    <m/>
    <m/>
    <n v="0"/>
    <n v="127200"/>
    <d v="2023-12-22T00:00:00"/>
    <m/>
    <m/>
    <m/>
    <m/>
    <m/>
    <m/>
    <m/>
    <m/>
    <m/>
    <m/>
    <m/>
    <m/>
    <m/>
    <m/>
    <m/>
    <m/>
    <m/>
  </r>
  <r>
    <x v="387"/>
    <d v="2023-12-06T00:00:00"/>
    <n v="8"/>
    <x v="236"/>
    <s v="PPS071"/>
    <s v="Chevrolet Tracker"/>
    <n v="139800"/>
    <m/>
    <m/>
    <n v="0"/>
    <n v="139800"/>
    <d v="2023-12-06T00:00:00"/>
    <m/>
    <m/>
    <m/>
    <m/>
    <m/>
    <m/>
    <m/>
    <m/>
    <m/>
    <m/>
    <m/>
    <m/>
    <m/>
    <m/>
    <m/>
    <m/>
    <m/>
  </r>
  <r>
    <x v="388"/>
    <d v="2023-12-06T00:00:00"/>
    <n v="8"/>
    <x v="221"/>
    <s v="HLX329"/>
    <s v="Peugeot 206"/>
    <n v="68900"/>
    <m/>
    <s v="tarjeta 6 s/interes"/>
    <n v="0"/>
    <n v="68900"/>
    <m/>
    <m/>
    <m/>
    <m/>
    <m/>
    <m/>
    <m/>
    <m/>
    <m/>
    <m/>
    <m/>
    <m/>
    <m/>
    <m/>
    <m/>
    <m/>
    <m/>
    <m/>
  </r>
  <r>
    <x v="389"/>
    <d v="2023-12-06T00:00:00"/>
    <n v="8"/>
    <x v="237"/>
    <s v="AA331ZE"/>
    <s v="Ford Ka"/>
    <n v="18000"/>
    <m/>
    <m/>
    <n v="0"/>
    <n v="18000"/>
    <d v="2023-12-06T00:00:00"/>
    <m/>
    <m/>
    <m/>
    <m/>
    <m/>
    <m/>
    <m/>
    <m/>
    <m/>
    <m/>
    <m/>
    <m/>
    <m/>
    <m/>
    <m/>
    <m/>
    <m/>
  </r>
  <r>
    <x v="390"/>
    <d v="2023-12-06T00:00:00"/>
    <n v="8"/>
    <x v="100"/>
    <s v="NHL703"/>
    <s v="Renault Kangoo"/>
    <n v="55000"/>
    <m/>
    <m/>
    <n v="0"/>
    <n v="55000"/>
    <d v="2024-01-19T00:00:00"/>
    <m/>
    <m/>
    <m/>
    <m/>
    <m/>
    <m/>
    <m/>
    <m/>
    <m/>
    <m/>
    <m/>
    <m/>
    <m/>
    <m/>
    <m/>
    <m/>
    <m/>
  </r>
  <r>
    <x v="391"/>
    <d v="2023-12-06T00:00:00"/>
    <n v="8"/>
    <x v="238"/>
    <s v="AD383XV"/>
    <s v="Renault Kwid"/>
    <n v="103150"/>
    <m/>
    <s v="pago adelantado "/>
    <n v="0"/>
    <n v="103150"/>
    <m/>
    <m/>
    <m/>
    <m/>
    <m/>
    <m/>
    <m/>
    <m/>
    <m/>
    <m/>
    <m/>
    <m/>
    <m/>
    <m/>
    <m/>
    <m/>
    <m/>
    <m/>
  </r>
  <r>
    <x v="392"/>
    <d v="2023-12-07T00:00:00"/>
    <n v="7"/>
    <x v="83"/>
    <s v="AC640BS"/>
    <s v="Peugeot 3008"/>
    <n v="109000"/>
    <m/>
    <m/>
    <n v="0"/>
    <n v="109000"/>
    <d v="2023-12-12T00:00:00"/>
    <m/>
    <m/>
    <m/>
    <m/>
    <m/>
    <m/>
    <m/>
    <m/>
    <m/>
    <m/>
    <m/>
    <m/>
    <m/>
    <m/>
    <m/>
    <m/>
    <m/>
  </r>
  <r>
    <x v="393"/>
    <d v="2023-12-07T00:00:00"/>
    <n v="7"/>
    <x v="239"/>
    <s v="AD225VD"/>
    <s v="Citroen C4 Lounge"/>
    <n v="155000"/>
    <m/>
    <m/>
    <n v="0"/>
    <n v="55000"/>
    <d v="2024-01-24T00:00:00"/>
    <m/>
    <n v="50000"/>
    <d v="2024-01-30T00:00:00"/>
    <m/>
    <n v="50000"/>
    <d v="2024-03-18T00:00:00"/>
    <m/>
    <m/>
    <m/>
    <m/>
    <m/>
    <m/>
    <m/>
    <m/>
    <m/>
    <m/>
    <m/>
  </r>
  <r>
    <x v="394"/>
    <d v="2023-12-07T00:00:00"/>
    <n v="7"/>
    <x v="240"/>
    <s v="UDU811"/>
    <s v="Ford Taunus"/>
    <n v="29800"/>
    <m/>
    <m/>
    <n v="0"/>
    <n v="29800"/>
    <d v="2023-12-11T00:00:00"/>
    <m/>
    <m/>
    <m/>
    <m/>
    <m/>
    <m/>
    <m/>
    <m/>
    <m/>
    <m/>
    <m/>
    <m/>
    <m/>
    <m/>
    <m/>
    <m/>
    <m/>
  </r>
  <r>
    <x v="395"/>
    <d v="2023-12-08T00:00:00"/>
    <n v="7"/>
    <x v="50"/>
    <s v="AD310CN"/>
    <s v="Gol Trend"/>
    <n v="12000"/>
    <m/>
    <s v="pago con impuestos"/>
    <n v="0"/>
    <n v="12000"/>
    <d v="2024-01-24T00:00:00"/>
    <m/>
    <m/>
    <m/>
    <m/>
    <m/>
    <m/>
    <m/>
    <m/>
    <m/>
    <m/>
    <m/>
    <m/>
    <m/>
    <m/>
    <m/>
    <m/>
    <m/>
  </r>
  <r>
    <x v="396"/>
    <d v="2023-12-08T00:00:00"/>
    <n v="7"/>
    <x v="215"/>
    <s v="GLG072"/>
    <s v="Chevrolet Corsa"/>
    <n v="66600"/>
    <m/>
    <m/>
    <n v="0"/>
    <n v="66600"/>
    <d v="2023-12-20T00:00:00"/>
    <m/>
    <m/>
    <m/>
    <m/>
    <m/>
    <m/>
    <m/>
    <m/>
    <m/>
    <m/>
    <m/>
    <m/>
    <m/>
    <m/>
    <m/>
    <m/>
    <m/>
  </r>
  <r>
    <x v="397"/>
    <d v="2023-12-08T00:00:00"/>
    <n v="7"/>
    <x v="32"/>
    <s v="MVE842"/>
    <s v="VW Saveiro"/>
    <n v="104600"/>
    <m/>
    <m/>
    <n v="0"/>
    <n v="104600"/>
    <d v="2024-01-19T00:00:00"/>
    <m/>
    <m/>
    <m/>
    <m/>
    <m/>
    <m/>
    <m/>
    <m/>
    <m/>
    <m/>
    <m/>
    <m/>
    <m/>
    <m/>
    <m/>
    <m/>
    <m/>
  </r>
  <r>
    <x v="398"/>
    <d v="2023-12-09T00:00:00"/>
    <n v="7"/>
    <x v="43"/>
    <s v="IGI953"/>
    <s v="VW Gol"/>
    <n v="0"/>
    <m/>
    <m/>
    <n v="0"/>
    <m/>
    <m/>
    <m/>
    <m/>
    <m/>
    <m/>
    <m/>
    <m/>
    <m/>
    <m/>
    <m/>
    <m/>
    <m/>
    <m/>
    <m/>
    <m/>
    <m/>
    <m/>
    <m/>
  </r>
  <r>
    <x v="399"/>
    <d v="2023-12-09T00:00:00"/>
    <n v="7"/>
    <x v="100"/>
    <s v="NHL703"/>
    <s v="Renault Kangoo"/>
    <n v="20000"/>
    <m/>
    <m/>
    <n v="0"/>
    <n v="20000"/>
    <d v="2024-01-19T00:00:00"/>
    <m/>
    <m/>
    <m/>
    <m/>
    <m/>
    <m/>
    <m/>
    <m/>
    <m/>
    <m/>
    <m/>
    <m/>
    <m/>
    <m/>
    <m/>
    <m/>
    <m/>
  </r>
  <r>
    <x v="400"/>
    <d v="2023-12-11T00:00:00"/>
    <n v="7"/>
    <x v="118"/>
    <s v="AD505DQ"/>
    <s v="Peugeot 408"/>
    <n v="139500"/>
    <m/>
    <m/>
    <n v="0"/>
    <n v="11300"/>
    <d v="2023-12-11T00:00:00"/>
    <m/>
    <n v="128200"/>
    <d v="2023-01-02T00:00:00"/>
    <m/>
    <m/>
    <m/>
    <m/>
    <m/>
    <m/>
    <m/>
    <m/>
    <m/>
    <m/>
    <m/>
    <m/>
    <m/>
    <m/>
  </r>
  <r>
    <x v="401"/>
    <d v="2023-12-11T00:00:00"/>
    <n v="7"/>
    <x v="55"/>
    <s v="AA621YA"/>
    <s v="Chevrolet Cruze"/>
    <n v="128250"/>
    <m/>
    <s v="tarjeta 6 s/interes"/>
    <n v="0"/>
    <n v="128250"/>
    <d v="2023-12-14T00:00:00"/>
    <m/>
    <m/>
    <m/>
    <m/>
    <m/>
    <m/>
    <m/>
    <m/>
    <m/>
    <m/>
    <m/>
    <m/>
    <m/>
    <m/>
    <m/>
    <m/>
    <m/>
  </r>
  <r>
    <x v="402"/>
    <d v="2023-12-12T00:00:00"/>
    <n v="7"/>
    <x v="236"/>
    <s v="PPS071"/>
    <s v="Chevrolet Tracker"/>
    <n v="0"/>
    <m/>
    <m/>
    <n v="0"/>
    <m/>
    <m/>
    <m/>
    <m/>
    <m/>
    <m/>
    <m/>
    <m/>
    <m/>
    <m/>
    <m/>
    <m/>
    <m/>
    <m/>
    <m/>
    <m/>
    <m/>
    <m/>
    <m/>
  </r>
  <r>
    <x v="403"/>
    <d v="2023-12-13T00:00:00"/>
    <n v="7"/>
    <x v="230"/>
    <d v="1899-12-30T00:00:00"/>
    <s v=" Gol Trend"/>
    <n v="52000"/>
    <m/>
    <m/>
    <n v="0"/>
    <n v="52000"/>
    <m/>
    <m/>
    <m/>
    <m/>
    <m/>
    <m/>
    <m/>
    <m/>
    <m/>
    <m/>
    <m/>
    <m/>
    <m/>
    <m/>
    <m/>
    <m/>
    <m/>
    <m/>
  </r>
  <r>
    <x v="404"/>
    <d v="2023-12-13T00:00:00"/>
    <n v="7"/>
    <x v="241"/>
    <d v="1899-12-30T00:00:00"/>
    <s v="Chevrolet Prisma"/>
    <n v="21800"/>
    <m/>
    <s v="Transferencia"/>
    <n v="0"/>
    <n v="21800"/>
    <d v="2023-12-13T00:00:00"/>
    <m/>
    <m/>
    <m/>
    <m/>
    <m/>
    <m/>
    <m/>
    <m/>
    <m/>
    <m/>
    <m/>
    <m/>
    <m/>
    <m/>
    <m/>
    <m/>
    <m/>
  </r>
  <r>
    <x v="405"/>
    <d v="2023-12-13T00:00:00"/>
    <n v="7"/>
    <x v="231"/>
    <s v="GDG901"/>
    <s v="VW Surán"/>
    <n v="92500"/>
    <m/>
    <s v="Transferencia"/>
    <n v="0"/>
    <n v="92500"/>
    <d v="2023-12-13T00:00:00"/>
    <m/>
    <m/>
    <m/>
    <m/>
    <m/>
    <m/>
    <m/>
    <m/>
    <m/>
    <m/>
    <m/>
    <m/>
    <m/>
    <m/>
    <m/>
    <m/>
    <m/>
  </r>
  <r>
    <x v="406"/>
    <d v="2023-12-13T00:00:00"/>
    <n v="7"/>
    <x v="63"/>
    <s v="KWZ620"/>
    <s v="Citroen Berlingo"/>
    <n v="251040"/>
    <m/>
    <m/>
    <n v="0"/>
    <n v="251040"/>
    <d v="2024-01-09T00:00:00"/>
    <m/>
    <m/>
    <m/>
    <m/>
    <m/>
    <m/>
    <m/>
    <m/>
    <m/>
    <m/>
    <m/>
    <m/>
    <m/>
    <m/>
    <m/>
    <m/>
    <m/>
  </r>
  <r>
    <x v="407"/>
    <d v="2023-12-13T00:00:00"/>
    <n v="7"/>
    <x v="242"/>
    <s v="HBI764"/>
    <s v="Renault Megane"/>
    <n v="212510"/>
    <m/>
    <m/>
    <n v="0"/>
    <n v="212510"/>
    <d v="2023-12-18T00:00:00"/>
    <m/>
    <m/>
    <m/>
    <m/>
    <m/>
    <m/>
    <m/>
    <m/>
    <m/>
    <m/>
    <m/>
    <m/>
    <m/>
    <m/>
    <m/>
    <m/>
    <m/>
  </r>
  <r>
    <x v="408"/>
    <d v="2023-12-13T00:00:00"/>
    <n v="7"/>
    <x v="212"/>
    <s v="EXF005"/>
    <s v="Chevrolet Corsa"/>
    <n v="178400"/>
    <m/>
    <m/>
    <n v="0"/>
    <n v="93000"/>
    <d v="2023-12-05T00:00:00"/>
    <m/>
    <n v="85400"/>
    <d v="2023-12-14T00:00:00"/>
    <m/>
    <m/>
    <m/>
    <m/>
    <m/>
    <m/>
    <m/>
    <m/>
    <m/>
    <m/>
    <m/>
    <m/>
    <m/>
    <m/>
  </r>
  <r>
    <x v="409"/>
    <d v="2023-12-14T00:00:00"/>
    <n v="7"/>
    <x v="243"/>
    <s v="ONX834"/>
    <s v="Gol Trend"/>
    <n v="112600"/>
    <m/>
    <s v="Transferencia"/>
    <n v="0"/>
    <n v="112600"/>
    <d v="2023-12-14T00:00:00"/>
    <m/>
    <m/>
    <m/>
    <m/>
    <m/>
    <m/>
    <m/>
    <m/>
    <m/>
    <m/>
    <m/>
    <m/>
    <m/>
    <m/>
    <m/>
    <m/>
    <m/>
  </r>
  <r>
    <x v="410"/>
    <d v="2023-12-15T00:00:00"/>
    <n v="7"/>
    <x v="244"/>
    <s v="AB767DM"/>
    <s v="Peugeot 308"/>
    <n v="50000"/>
    <m/>
    <s v="Transferencia"/>
    <n v="0"/>
    <n v="50000"/>
    <d v="2023-12-15T00:00:00"/>
    <m/>
    <m/>
    <m/>
    <m/>
    <m/>
    <m/>
    <m/>
    <m/>
    <m/>
    <m/>
    <m/>
    <m/>
    <m/>
    <m/>
    <m/>
    <m/>
    <m/>
  </r>
  <r>
    <x v="411"/>
    <d v="2023-12-15T00:00:00"/>
    <n v="7"/>
    <x v="245"/>
    <s v="JEY443"/>
    <s v="Sandero Steepway"/>
    <n v="57675"/>
    <m/>
    <m/>
    <n v="0"/>
    <n v="57675"/>
    <d v="2023-12-22T00:00:00"/>
    <m/>
    <m/>
    <m/>
    <m/>
    <m/>
    <m/>
    <m/>
    <m/>
    <m/>
    <m/>
    <m/>
    <m/>
    <m/>
    <m/>
    <m/>
    <m/>
    <m/>
  </r>
  <r>
    <x v="412"/>
    <d v="2023-12-15T00:00:00"/>
    <n v="7"/>
    <x v="207"/>
    <s v="AE400MH"/>
    <s v="VW T-Cross"/>
    <n v="175675"/>
    <m/>
    <m/>
    <n v="0"/>
    <n v="175675"/>
    <d v="2023-12-28T00:00:00"/>
    <m/>
    <m/>
    <m/>
    <m/>
    <m/>
    <m/>
    <m/>
    <m/>
    <m/>
    <m/>
    <m/>
    <m/>
    <m/>
    <m/>
    <m/>
    <m/>
    <m/>
  </r>
  <r>
    <x v="413"/>
    <d v="2023-12-15T00:00:00"/>
    <n v="7"/>
    <x v="100"/>
    <s v="DOJ086"/>
    <s v="Peugeot Partner"/>
    <n v="100000"/>
    <m/>
    <m/>
    <n v="0"/>
    <n v="100000"/>
    <d v="2024-01-19T00:00:00"/>
    <m/>
    <m/>
    <m/>
    <m/>
    <m/>
    <m/>
    <m/>
    <m/>
    <m/>
    <m/>
    <m/>
    <m/>
    <m/>
    <m/>
    <m/>
    <m/>
    <m/>
  </r>
  <r>
    <x v="414"/>
    <d v="2023-12-15T00:00:00"/>
    <n v="7"/>
    <x v="246"/>
    <s v="JNW454"/>
    <s v="Crossfox"/>
    <n v="222400"/>
    <m/>
    <m/>
    <n v="0"/>
    <n v="222400"/>
    <d v="2023-12-21T00:00:00"/>
    <m/>
    <m/>
    <m/>
    <m/>
    <m/>
    <m/>
    <m/>
    <m/>
    <m/>
    <m/>
    <m/>
    <m/>
    <m/>
    <m/>
    <m/>
    <m/>
    <m/>
  </r>
  <r>
    <x v="415"/>
    <d v="2023-12-16T00:00:00"/>
    <n v="7"/>
    <x v="235"/>
    <s v="FMQ152"/>
    <s v="Chevrolet S10"/>
    <n v="182500"/>
    <m/>
    <m/>
    <n v="0"/>
    <n v="182500"/>
    <d v="2023-12-22T00:00:00"/>
    <m/>
    <m/>
    <m/>
    <m/>
    <m/>
    <m/>
    <m/>
    <m/>
    <m/>
    <m/>
    <m/>
    <m/>
    <m/>
    <m/>
    <m/>
    <m/>
    <m/>
  </r>
  <r>
    <x v="416"/>
    <d v="2023-12-16T00:00:00"/>
    <n v="7"/>
    <x v="64"/>
    <s v="SRF993"/>
    <s v="Renault Fluence"/>
    <n v="134200"/>
    <m/>
    <m/>
    <n v="0"/>
    <n v="100000"/>
    <d v="2023-12-20T00:00:00"/>
    <m/>
    <n v="34200"/>
    <d v="2024-01-09T00:00:00"/>
    <m/>
    <m/>
    <m/>
    <m/>
    <m/>
    <m/>
    <m/>
    <m/>
    <m/>
    <m/>
    <m/>
    <m/>
    <m/>
    <m/>
  </r>
  <r>
    <x v="417"/>
    <d v="2023-12-17T00:00:00"/>
    <n v="7"/>
    <x v="53"/>
    <d v="1899-12-30T00:00:00"/>
    <s v="Fiat Ducato ambulancia "/>
    <n v="15000"/>
    <m/>
    <m/>
    <n v="0"/>
    <n v="15000"/>
    <d v="2024-01-26T00:00:00"/>
    <m/>
    <m/>
    <m/>
    <m/>
    <m/>
    <m/>
    <m/>
    <m/>
    <m/>
    <m/>
    <m/>
    <m/>
    <m/>
    <m/>
    <m/>
    <m/>
    <m/>
  </r>
  <r>
    <x v="418"/>
    <d v="2023-12-17T00:00:00"/>
    <n v="7"/>
    <x v="100"/>
    <s v="NHI703"/>
    <s v="Renault Kangoo"/>
    <n v="65000"/>
    <m/>
    <m/>
    <n v="0"/>
    <n v="65000"/>
    <d v="2024-01-19T00:00:00"/>
    <m/>
    <m/>
    <m/>
    <m/>
    <m/>
    <m/>
    <m/>
    <m/>
    <m/>
    <m/>
    <m/>
    <m/>
    <m/>
    <m/>
    <m/>
    <m/>
    <m/>
  </r>
  <r>
    <x v="419"/>
    <d v="2023-12-18T00:00:00"/>
    <n v="7"/>
    <x v="72"/>
    <d v="1899-12-30T00:00:00"/>
    <s v="VW Bora TDI"/>
    <n v="76900.040000000008"/>
    <m/>
    <s v="Transferencia"/>
    <n v="7.2759576141834259E-12"/>
    <n v="35000"/>
    <d v="2023-12-18T00:00:00"/>
    <m/>
    <n v="30000"/>
    <d v="2024-01-22T00:00:00"/>
    <m/>
    <n v="11900.04"/>
    <d v="2024-02-14T00:00:00"/>
    <m/>
    <m/>
    <m/>
    <m/>
    <m/>
    <m/>
    <m/>
    <m/>
    <m/>
    <m/>
    <m/>
  </r>
  <r>
    <x v="420"/>
    <d v="2023-12-18T00:00:00"/>
    <n v="7"/>
    <x v="247"/>
    <s v="AD434RP"/>
    <s v="Ford Ka 1.5"/>
    <n v="110000"/>
    <m/>
    <m/>
    <n v="0"/>
    <n v="110000"/>
    <d v="2023-12-06T00:00:00"/>
    <m/>
    <m/>
    <m/>
    <m/>
    <m/>
    <m/>
    <m/>
    <m/>
    <m/>
    <m/>
    <m/>
    <m/>
    <m/>
    <m/>
    <m/>
    <m/>
    <m/>
  </r>
  <r>
    <x v="421"/>
    <d v="2023-12-19T00:00:00"/>
    <n v="7"/>
    <x v="248"/>
    <s v="JSY556"/>
    <s v="Chevrolet corsa classic"/>
    <n v="70000"/>
    <m/>
    <m/>
    <n v="0"/>
    <n v="70000"/>
    <m/>
    <m/>
    <m/>
    <m/>
    <m/>
    <m/>
    <m/>
    <m/>
    <m/>
    <m/>
    <m/>
    <m/>
    <m/>
    <m/>
    <m/>
    <m/>
    <m/>
    <m/>
  </r>
  <r>
    <x v="422"/>
    <d v="2023-12-19T00:00:00"/>
    <n v="7"/>
    <x v="249"/>
    <s v="AC843IQ"/>
    <s v="Eco Sport 1.5"/>
    <n v="146200"/>
    <m/>
    <m/>
    <n v="0"/>
    <n v="146200"/>
    <d v="2023-12-20T00:00:00"/>
    <m/>
    <m/>
    <m/>
    <m/>
    <m/>
    <m/>
    <m/>
    <m/>
    <m/>
    <m/>
    <m/>
    <m/>
    <m/>
    <m/>
    <m/>
    <m/>
    <m/>
  </r>
  <r>
    <x v="423"/>
    <d v="2023-12-19T00:00:00"/>
    <n v="7"/>
    <x v="50"/>
    <s v="AF234VK"/>
    <s v="Fiat Cronos Seg ciudadana"/>
    <n v="58000"/>
    <m/>
    <s v="pago con impuestos"/>
    <n v="0"/>
    <n v="58000"/>
    <d v="2024-01-24T00:00:00"/>
    <m/>
    <m/>
    <m/>
    <m/>
    <m/>
    <m/>
    <m/>
    <m/>
    <m/>
    <m/>
    <m/>
    <m/>
    <m/>
    <m/>
    <m/>
    <m/>
    <m/>
  </r>
  <r>
    <x v="424"/>
    <d v="2023-12-19T00:00:00"/>
    <n v="7"/>
    <x v="250"/>
    <s v="CUE433"/>
    <s v="Fiat Uno"/>
    <n v="51050"/>
    <m/>
    <m/>
    <n v="0"/>
    <n v="51050"/>
    <d v="2023-12-28T00:00:00"/>
    <m/>
    <m/>
    <m/>
    <m/>
    <m/>
    <m/>
    <m/>
    <m/>
    <m/>
    <m/>
    <m/>
    <m/>
    <m/>
    <m/>
    <m/>
    <m/>
    <m/>
  </r>
  <r>
    <x v="425"/>
    <d v="2023-12-19T00:00:00"/>
    <n v="7"/>
    <x v="100"/>
    <s v="AE993CF"/>
    <s v="Fiat Fiorino"/>
    <n v="50000"/>
    <m/>
    <m/>
    <n v="0"/>
    <n v="50000"/>
    <d v="2024-01-19T00:00:00"/>
    <m/>
    <m/>
    <m/>
    <m/>
    <m/>
    <m/>
    <m/>
    <m/>
    <m/>
    <m/>
    <m/>
    <m/>
    <m/>
    <m/>
    <m/>
    <m/>
    <m/>
  </r>
  <r>
    <x v="426"/>
    <d v="2023-12-19T00:00:00"/>
    <n v="7"/>
    <x v="50"/>
    <d v="1899-12-30T00:00:00"/>
    <s v="Fiat Uno Maestranza"/>
    <n v="65000"/>
    <m/>
    <s v="pago con impuestos"/>
    <n v="0"/>
    <n v="65000"/>
    <d v="2024-01-24T00:00:00"/>
    <m/>
    <m/>
    <m/>
    <m/>
    <m/>
    <m/>
    <m/>
    <m/>
    <m/>
    <m/>
    <m/>
    <m/>
    <m/>
    <m/>
    <m/>
    <m/>
    <m/>
  </r>
  <r>
    <x v="427"/>
    <d v="2023-12-19T00:00:00"/>
    <n v="7"/>
    <x v="50"/>
    <s v="AF234VJ"/>
    <s v="Fiat Cronos Seg ciudadana"/>
    <n v="58000"/>
    <m/>
    <s v="pago con impuestos"/>
    <n v="0"/>
    <n v="58000"/>
    <d v="2024-01-24T00:00:00"/>
    <m/>
    <m/>
    <m/>
    <m/>
    <m/>
    <m/>
    <m/>
    <m/>
    <m/>
    <m/>
    <m/>
    <m/>
    <m/>
    <m/>
    <m/>
    <m/>
    <m/>
  </r>
  <r>
    <x v="428"/>
    <d v="2023-12-20T00:00:00"/>
    <n v="7"/>
    <x v="251"/>
    <s v="MBB833"/>
    <s v="Citroen C3 Cross"/>
    <n v="31000"/>
    <m/>
    <m/>
    <n v="0"/>
    <n v="31000"/>
    <d v="2023-12-20T00:00:00"/>
    <m/>
    <m/>
    <m/>
    <m/>
    <m/>
    <m/>
    <m/>
    <m/>
    <m/>
    <m/>
    <m/>
    <m/>
    <m/>
    <m/>
    <m/>
    <m/>
    <m/>
  </r>
  <r>
    <x v="429"/>
    <d v="2023-12-20T00:00:00"/>
    <n v="7"/>
    <x v="252"/>
    <s v="NQI279"/>
    <s v="Logan"/>
    <n v="109550"/>
    <m/>
    <m/>
    <n v="0"/>
    <n v="109550"/>
    <d v="2023-12-20T00:00:00"/>
    <m/>
    <m/>
    <m/>
    <m/>
    <m/>
    <m/>
    <m/>
    <m/>
    <m/>
    <m/>
    <m/>
    <m/>
    <m/>
    <m/>
    <m/>
    <m/>
    <m/>
  </r>
  <r>
    <x v="430"/>
    <d v="2023-12-20T00:00:00"/>
    <n v="7"/>
    <x v="236"/>
    <s v="PPS071"/>
    <s v="Chevrolet Tracker"/>
    <n v="57275"/>
    <m/>
    <m/>
    <n v="0"/>
    <n v="57275"/>
    <d v="2023-12-20T00:00:00"/>
    <m/>
    <m/>
    <m/>
    <m/>
    <m/>
    <m/>
    <m/>
    <m/>
    <m/>
    <m/>
    <m/>
    <m/>
    <m/>
    <m/>
    <m/>
    <m/>
    <m/>
  </r>
  <r>
    <x v="431"/>
    <d v="2023-12-20T00:00:00"/>
    <n v="7"/>
    <x v="146"/>
    <s v="FER921"/>
    <s v="Peugeot 206"/>
    <n v="15000"/>
    <m/>
    <m/>
    <n v="0"/>
    <n v="15000"/>
    <d v="2023-12-20T00:00:00"/>
    <m/>
    <m/>
    <m/>
    <m/>
    <m/>
    <m/>
    <m/>
    <m/>
    <m/>
    <m/>
    <m/>
    <m/>
    <m/>
    <m/>
    <m/>
    <m/>
    <m/>
  </r>
  <r>
    <x v="432"/>
    <d v="2023-12-20T00:00:00"/>
    <n v="7"/>
    <x v="253"/>
    <s v="GID723"/>
    <s v="Ford Ka"/>
    <n v="19600"/>
    <m/>
    <m/>
    <n v="0"/>
    <n v="19600"/>
    <d v="2023-12-20T00:00:00"/>
    <m/>
    <m/>
    <m/>
    <m/>
    <m/>
    <m/>
    <m/>
    <m/>
    <m/>
    <m/>
    <m/>
    <m/>
    <m/>
    <m/>
    <m/>
    <m/>
    <m/>
  </r>
  <r>
    <x v="433"/>
    <d v="2023-12-20T00:00:00"/>
    <n v="7"/>
    <x v="158"/>
    <s v="AD027NW"/>
    <s v="VW Gol Trend"/>
    <n v="188200"/>
    <m/>
    <m/>
    <n v="0"/>
    <n v="188200"/>
    <d v="2024-01-11T00:00:00"/>
    <m/>
    <m/>
    <m/>
    <m/>
    <m/>
    <m/>
    <m/>
    <m/>
    <m/>
    <m/>
    <m/>
    <m/>
    <m/>
    <m/>
    <m/>
    <m/>
    <m/>
  </r>
  <r>
    <x v="434"/>
    <d v="2023-12-20T00:00:00"/>
    <n v="7"/>
    <x v="254"/>
    <s v="MWM301"/>
    <s v="Audi A5 TFSI"/>
    <n v="0"/>
    <m/>
    <m/>
    <n v="0"/>
    <m/>
    <m/>
    <m/>
    <m/>
    <m/>
    <m/>
    <m/>
    <m/>
    <m/>
    <m/>
    <m/>
    <m/>
    <m/>
    <m/>
    <m/>
    <m/>
    <m/>
    <m/>
    <m/>
  </r>
  <r>
    <x v="435"/>
    <d v="2023-12-20T00:00:00"/>
    <n v="7"/>
    <x v="255"/>
    <s v="OKA658"/>
    <s v="Renault Kangoo"/>
    <n v="25000"/>
    <m/>
    <s v="Transferencia"/>
    <n v="0"/>
    <n v="25000"/>
    <d v="2023-12-21T00:00:00"/>
    <m/>
    <m/>
    <m/>
    <m/>
    <m/>
    <m/>
    <m/>
    <m/>
    <m/>
    <m/>
    <m/>
    <m/>
    <m/>
    <m/>
    <m/>
    <m/>
    <m/>
  </r>
  <r>
    <x v="436"/>
    <d v="2023-12-21T00:00:00"/>
    <n v="7"/>
    <x v="256"/>
    <s v="AE259AS"/>
    <s v="Peugeot 3008"/>
    <n v="220000.04"/>
    <m/>
    <m/>
    <n v="0"/>
    <n v="220000.04"/>
    <d v="2023-12-21T00:00:00"/>
    <m/>
    <m/>
    <m/>
    <m/>
    <m/>
    <m/>
    <m/>
    <m/>
    <m/>
    <m/>
    <m/>
    <m/>
    <m/>
    <m/>
    <m/>
    <m/>
    <m/>
  </r>
  <r>
    <x v="437"/>
    <d v="2023-12-21T00:00:00"/>
    <n v="7"/>
    <x v="100"/>
    <s v="AB127DU"/>
    <s v="Renault Kangoo"/>
    <n v="8000"/>
    <m/>
    <m/>
    <n v="0"/>
    <n v="8000"/>
    <m/>
    <m/>
    <m/>
    <m/>
    <m/>
    <m/>
    <m/>
    <m/>
    <m/>
    <m/>
    <m/>
    <m/>
    <m/>
    <m/>
    <m/>
    <m/>
    <m/>
    <m/>
  </r>
  <r>
    <x v="438"/>
    <d v="2023-12-21T00:00:00"/>
    <n v="7"/>
    <x v="100"/>
    <s v="AE613XW"/>
    <s v="Fiat Fiorino"/>
    <n v="30000"/>
    <m/>
    <m/>
    <n v="0"/>
    <n v="30000"/>
    <d v="2024-01-19T00:00:00"/>
    <m/>
    <m/>
    <m/>
    <m/>
    <m/>
    <m/>
    <m/>
    <m/>
    <m/>
    <m/>
    <m/>
    <m/>
    <m/>
    <m/>
    <m/>
    <m/>
    <m/>
  </r>
  <r>
    <x v="439"/>
    <d v="2023-12-21T00:00:00"/>
    <n v="7"/>
    <x v="257"/>
    <s v="OAL860"/>
    <s v="Toyota Etios"/>
    <n v="135400"/>
    <m/>
    <s v="tarjeta 6 s/interes"/>
    <n v="0"/>
    <n v="135400"/>
    <d v="2023-12-21T00:00:00"/>
    <m/>
    <m/>
    <m/>
    <m/>
    <m/>
    <m/>
    <m/>
    <m/>
    <m/>
    <m/>
    <m/>
    <m/>
    <m/>
    <m/>
    <m/>
    <m/>
    <m/>
  </r>
  <r>
    <x v="440"/>
    <d v="2023-12-22T00:00:00"/>
    <n v="7"/>
    <x v="258"/>
    <s v="NPQ924"/>
    <s v="VW Fox"/>
    <n v="51520"/>
    <m/>
    <m/>
    <n v="0"/>
    <n v="51520"/>
    <d v="2023-12-19T00:00:00"/>
    <m/>
    <m/>
    <m/>
    <m/>
    <m/>
    <m/>
    <m/>
    <m/>
    <m/>
    <m/>
    <m/>
    <m/>
    <m/>
    <m/>
    <m/>
    <m/>
    <m/>
  </r>
  <r>
    <x v="441"/>
    <d v="2023-12-22T00:00:00"/>
    <n v="7"/>
    <x v="259"/>
    <s v="AB229DZ"/>
    <s v="Chevrolet Cruze"/>
    <n v="225187.5"/>
    <m/>
    <s v="tarjeta 6 s/interes"/>
    <n v="0"/>
    <n v="225187.5"/>
    <d v="2023-12-22T00:00:00"/>
    <m/>
    <m/>
    <m/>
    <m/>
    <m/>
    <m/>
    <m/>
    <m/>
    <m/>
    <m/>
    <m/>
    <m/>
    <m/>
    <m/>
    <m/>
    <m/>
    <m/>
  </r>
  <r>
    <x v="442"/>
    <d v="2023-12-22T00:00:00"/>
    <n v="7"/>
    <x v="49"/>
    <s v="AC890MO"/>
    <s v="VW Amarok"/>
    <n v="0"/>
    <m/>
    <m/>
    <n v="0"/>
    <m/>
    <m/>
    <m/>
    <m/>
    <m/>
    <m/>
    <m/>
    <m/>
    <m/>
    <m/>
    <m/>
    <m/>
    <m/>
    <m/>
    <m/>
    <m/>
    <m/>
    <m/>
    <m/>
  </r>
  <r>
    <x v="443"/>
    <d v="2023-12-22T00:00:00"/>
    <n v="7"/>
    <x v="100"/>
    <s v="AE993CE"/>
    <s v="Fiat Fiorino"/>
    <n v="8000"/>
    <m/>
    <m/>
    <n v="0"/>
    <n v="8000"/>
    <m/>
    <m/>
    <m/>
    <m/>
    <m/>
    <m/>
    <m/>
    <m/>
    <m/>
    <m/>
    <m/>
    <m/>
    <m/>
    <m/>
    <m/>
    <m/>
    <m/>
    <m/>
  </r>
  <r>
    <x v="444"/>
    <d v="2023-12-22T00:00:00"/>
    <n v="7"/>
    <x v="247"/>
    <s v="AD434RP"/>
    <s v="Ford Ka 1.5"/>
    <n v="83400"/>
    <m/>
    <s v="Tarjeta 1 pago"/>
    <n v="0"/>
    <n v="83400"/>
    <d v="2023-12-22T00:00:00"/>
    <m/>
    <m/>
    <m/>
    <m/>
    <m/>
    <m/>
    <m/>
    <m/>
    <m/>
    <m/>
    <m/>
    <m/>
    <m/>
    <m/>
    <m/>
    <m/>
    <m/>
  </r>
  <r>
    <x v="445"/>
    <d v="2023-12-22T00:00:00"/>
    <n v="7"/>
    <x v="100"/>
    <s v="AE613XV"/>
    <s v="Fiat Fiorino"/>
    <n v="65000"/>
    <m/>
    <m/>
    <n v="0"/>
    <n v="65000"/>
    <d v="2024-01-19T00:00:00"/>
    <m/>
    <m/>
    <m/>
    <m/>
    <m/>
    <m/>
    <m/>
    <m/>
    <m/>
    <m/>
    <m/>
    <m/>
    <m/>
    <m/>
    <m/>
    <m/>
    <m/>
  </r>
  <r>
    <x v="446"/>
    <d v="2023-12-22T00:00:00"/>
    <n v="7"/>
    <x v="260"/>
    <d v="1899-12-30T00:00:00"/>
    <d v="1899-12-30T00:00:00"/>
    <n v="47775"/>
    <m/>
    <m/>
    <n v="0"/>
    <n v="47775"/>
    <d v="2023-12-23T00:00:00"/>
    <m/>
    <m/>
    <m/>
    <m/>
    <m/>
    <m/>
    <m/>
    <m/>
    <m/>
    <m/>
    <m/>
    <m/>
    <m/>
    <m/>
    <m/>
    <m/>
    <m/>
  </r>
  <r>
    <x v="447"/>
    <d v="2023-12-23T00:00:00"/>
    <n v="7"/>
    <x v="100"/>
    <s v="AF672US"/>
    <s v="Transit"/>
    <n v="160906.25"/>
    <m/>
    <m/>
    <n v="0"/>
    <n v="160906.25"/>
    <d v="2024-01-19T00:00:00"/>
    <m/>
    <m/>
    <m/>
    <m/>
    <m/>
    <m/>
    <m/>
    <m/>
    <m/>
    <m/>
    <m/>
    <m/>
    <m/>
    <m/>
    <m/>
    <m/>
    <m/>
  </r>
  <r>
    <x v="448"/>
    <d v="2023-12-25T00:00:00"/>
    <n v="7"/>
    <x v="100"/>
    <s v="AB127DU"/>
    <s v="Renault Kangoo"/>
    <n v="35000"/>
    <m/>
    <m/>
    <n v="0"/>
    <n v="35000"/>
    <d v="2024-01-19T00:00:00"/>
    <m/>
    <m/>
    <m/>
    <m/>
    <m/>
    <m/>
    <m/>
    <m/>
    <m/>
    <m/>
    <m/>
    <m/>
    <m/>
    <m/>
    <m/>
    <m/>
    <m/>
  </r>
  <r>
    <x v="449"/>
    <d v="2024-01-02T00:00:00"/>
    <n v="7"/>
    <x v="261"/>
    <s v="FCJ729"/>
    <s v="Gol"/>
    <n v="0"/>
    <m/>
    <m/>
    <n v="0"/>
    <m/>
    <m/>
    <m/>
    <m/>
    <m/>
    <m/>
    <m/>
    <m/>
    <m/>
    <m/>
    <m/>
    <m/>
    <m/>
    <m/>
    <m/>
    <m/>
    <m/>
    <m/>
    <m/>
  </r>
  <r>
    <x v="450"/>
    <d v="2024-01-02T00:00:00"/>
    <n v="7"/>
    <x v="223"/>
    <s v="FRR248"/>
    <s v="Chevrolet S10"/>
    <n v="180000"/>
    <m/>
    <m/>
    <n v="0"/>
    <n v="180000"/>
    <d v="2024-01-04T00:00:00"/>
    <m/>
    <m/>
    <m/>
    <m/>
    <m/>
    <m/>
    <m/>
    <m/>
    <m/>
    <m/>
    <m/>
    <m/>
    <m/>
    <m/>
    <m/>
    <m/>
    <m/>
  </r>
  <r>
    <x v="451"/>
    <d v="2024-01-03T00:00:00"/>
    <n v="7"/>
    <x v="262"/>
    <s v="JSE606"/>
    <s v="VW Voyage"/>
    <n v="137100"/>
    <m/>
    <s v="Efectivo"/>
    <n v="0"/>
    <n v="70000"/>
    <d v="2024-01-04T00:00:00"/>
    <m/>
    <n v="67100"/>
    <d v="2024-02-06T00:00:00"/>
    <m/>
    <m/>
    <m/>
    <m/>
    <m/>
    <m/>
    <m/>
    <m/>
    <m/>
    <m/>
    <m/>
    <m/>
    <m/>
    <m/>
  </r>
  <r>
    <x v="452"/>
    <d v="2024-01-03T00:00:00"/>
    <n v="7"/>
    <x v="263"/>
    <s v="PDY602"/>
    <s v="Chevrolet Prisma"/>
    <n v="58395"/>
    <m/>
    <s v="No se cobra el resto "/>
    <n v="0"/>
    <n v="20000"/>
    <d v="2024-01-05T00:00:00"/>
    <m/>
    <n v="38395"/>
    <m/>
    <m/>
    <m/>
    <m/>
    <m/>
    <m/>
    <m/>
    <m/>
    <m/>
    <m/>
    <m/>
    <m/>
    <m/>
    <m/>
    <m/>
  </r>
  <r>
    <x v="453"/>
    <d v="2024-01-03T00:00:00"/>
    <n v="7"/>
    <x v="264"/>
    <s v="OOF163"/>
    <s v="Ford Ranger 3.2"/>
    <n v="511200"/>
    <m/>
    <s v="tarjeta 6 cuotas"/>
    <n v="0"/>
    <n v="261200"/>
    <d v="2024-01-05T00:00:00"/>
    <m/>
    <n v="250000"/>
    <d v="2024-01-09T00:00:00"/>
    <m/>
    <m/>
    <m/>
    <m/>
    <m/>
    <m/>
    <m/>
    <m/>
    <m/>
    <m/>
    <m/>
    <m/>
    <m/>
    <m/>
  </r>
  <r>
    <x v="454"/>
    <d v="2024-01-03T00:00:00"/>
    <n v="7"/>
    <x v="228"/>
    <d v="1899-12-30T00:00:00"/>
    <d v="1899-12-30T00:00:00"/>
    <n v="54500"/>
    <m/>
    <m/>
    <n v="0"/>
    <n v="54500"/>
    <d v="2024-01-08T00:00:00"/>
    <m/>
    <m/>
    <m/>
    <m/>
    <m/>
    <m/>
    <m/>
    <m/>
    <m/>
    <m/>
    <m/>
    <m/>
    <m/>
    <m/>
    <m/>
    <m/>
    <m/>
  </r>
  <r>
    <x v="455"/>
    <d v="2024-01-04T00:00:00"/>
    <n v="7"/>
    <x v="132"/>
    <s v="NSA717"/>
    <s v="Citroen C3"/>
    <n v="151185"/>
    <m/>
    <s v="Transferencia"/>
    <n v="0"/>
    <n v="100000"/>
    <d v="2024-01-06T00:00:00"/>
    <m/>
    <n v="51185"/>
    <d v="2024-01-10T00:00:00"/>
    <m/>
    <m/>
    <m/>
    <m/>
    <m/>
    <m/>
    <m/>
    <m/>
    <m/>
    <m/>
    <m/>
    <m/>
    <m/>
    <m/>
  </r>
  <r>
    <x v="456"/>
    <d v="2024-01-04T00:00:00"/>
    <n v="7"/>
    <x v="265"/>
    <s v="LWY389"/>
    <s v="Peugeot 207"/>
    <n v="137000"/>
    <m/>
    <m/>
    <n v="0"/>
    <n v="137000"/>
    <d v="2024-01-05T00:00:00"/>
    <m/>
    <m/>
    <m/>
    <m/>
    <m/>
    <m/>
    <m/>
    <m/>
    <m/>
    <m/>
    <m/>
    <m/>
    <m/>
    <m/>
    <m/>
    <m/>
    <m/>
  </r>
  <r>
    <x v="457"/>
    <d v="2024-01-04T00:00:00"/>
    <n v="7"/>
    <x v="266"/>
    <s v="GSC096"/>
    <s v="Chevrolet S10"/>
    <n v="277020"/>
    <m/>
    <s v="177000 acredita barotto por factura propia"/>
    <n v="0"/>
    <n v="277020"/>
    <d v="2024-01-11T00:00:00"/>
    <m/>
    <m/>
    <m/>
    <m/>
    <m/>
    <m/>
    <m/>
    <m/>
    <m/>
    <m/>
    <m/>
    <m/>
    <m/>
    <m/>
    <m/>
    <m/>
    <m/>
  </r>
  <r>
    <x v="458"/>
    <d v="2024-01-04T00:00:00"/>
    <n v="7"/>
    <x v="50"/>
    <s v="AD310CN"/>
    <s v="Gol Trend"/>
    <n v="30000"/>
    <m/>
    <s v="pago con impuestos"/>
    <n v="0"/>
    <n v="30000"/>
    <d v="2024-02-09T00:00:00"/>
    <m/>
    <m/>
    <m/>
    <m/>
    <m/>
    <m/>
    <m/>
    <m/>
    <m/>
    <m/>
    <m/>
    <m/>
    <m/>
    <m/>
    <m/>
    <m/>
    <m/>
  </r>
  <r>
    <x v="459"/>
    <d v="2024-01-05T00:00:00"/>
    <n v="7"/>
    <x v="267"/>
    <s v="OGQ033"/>
    <s v="Chevrolet S10"/>
    <n v="600250"/>
    <m/>
    <m/>
    <n v="0"/>
    <n v="600250"/>
    <d v="2024-01-15T00:00:00"/>
    <m/>
    <m/>
    <m/>
    <m/>
    <m/>
    <m/>
    <m/>
    <m/>
    <m/>
    <m/>
    <m/>
    <m/>
    <m/>
    <m/>
    <m/>
    <m/>
    <m/>
  </r>
  <r>
    <x v="460"/>
    <d v="2024-01-05T00:00:00"/>
    <n v="7"/>
    <x v="100"/>
    <s v="AE613XW"/>
    <s v="Fiat fiorino"/>
    <n v="40000"/>
    <m/>
    <m/>
    <n v="0"/>
    <n v="40000"/>
    <d v="2024-02-14T00:00:00"/>
    <m/>
    <m/>
    <m/>
    <m/>
    <m/>
    <m/>
    <m/>
    <m/>
    <m/>
    <m/>
    <m/>
    <m/>
    <m/>
    <m/>
    <m/>
    <m/>
    <m/>
  </r>
  <r>
    <x v="461"/>
    <d v="2024-01-06T00:00:00"/>
    <n v="6"/>
    <x v="100"/>
    <s v="HXQ635"/>
    <s v="Renault Kangoo"/>
    <n v="32000"/>
    <m/>
    <m/>
    <n v="0"/>
    <n v="32000"/>
    <d v="2024-02-14T00:00:00"/>
    <m/>
    <m/>
    <m/>
    <m/>
    <m/>
    <m/>
    <m/>
    <m/>
    <m/>
    <m/>
    <m/>
    <m/>
    <m/>
    <m/>
    <m/>
    <m/>
    <m/>
  </r>
  <r>
    <x v="462"/>
    <d v="2024-01-06T00:00:00"/>
    <n v="6"/>
    <x v="243"/>
    <s v="ONX834"/>
    <s v="Gol trend"/>
    <n v="180000"/>
    <m/>
    <m/>
    <n v="0"/>
    <n v="180000"/>
    <d v="2024-01-06T00:00:00"/>
    <m/>
    <m/>
    <m/>
    <m/>
    <m/>
    <m/>
    <m/>
    <m/>
    <m/>
    <m/>
    <m/>
    <m/>
    <m/>
    <m/>
    <m/>
    <m/>
    <m/>
  </r>
  <r>
    <x v="463"/>
    <d v="2024-01-06T00:00:00"/>
    <n v="6"/>
    <x v="140"/>
    <s v="AA516SF"/>
    <s v="Ford Ranger 2.2 TDCI"/>
    <n v="861400"/>
    <m/>
    <m/>
    <n v="0"/>
    <n v="861400"/>
    <d v="2024-03-01T00:00:00"/>
    <m/>
    <m/>
    <m/>
    <m/>
    <m/>
    <m/>
    <m/>
    <m/>
    <m/>
    <m/>
    <m/>
    <m/>
    <m/>
    <m/>
    <m/>
    <m/>
    <m/>
  </r>
  <r>
    <x v="464"/>
    <d v="2024-01-08T00:00:00"/>
    <n v="6"/>
    <x v="100"/>
    <s v="AF044MU"/>
    <s v="Fiat Fiorino"/>
    <n v="65000"/>
    <m/>
    <s v="service 8mil pagado 10-01"/>
    <n v="0"/>
    <n v="65000"/>
    <d v="2024-01-10T00:00:00"/>
    <d v="2024-01-14T00:00:00"/>
    <m/>
    <m/>
    <m/>
    <m/>
    <m/>
    <m/>
    <m/>
    <m/>
    <m/>
    <m/>
    <m/>
    <m/>
    <m/>
    <m/>
    <m/>
    <m/>
  </r>
  <r>
    <x v="465"/>
    <d v="2024-01-08T00:00:00"/>
    <n v="6"/>
    <x v="26"/>
    <s v="NEN775"/>
    <s v="Renault Kangoo"/>
    <n v="108200"/>
    <m/>
    <m/>
    <n v="0"/>
    <n v="108200"/>
    <d v="2024-01-08T00:00:00"/>
    <m/>
    <m/>
    <m/>
    <m/>
    <m/>
    <m/>
    <m/>
    <m/>
    <m/>
    <m/>
    <m/>
    <m/>
    <m/>
    <m/>
    <m/>
    <m/>
    <m/>
  </r>
  <r>
    <x v="466"/>
    <d v="2024-01-08T00:00:00"/>
    <n v="6"/>
    <x v="268"/>
    <s v="MEY675"/>
    <s v="Chevrolet S10"/>
    <n v="63000"/>
    <m/>
    <s v="Transferencia"/>
    <n v="0"/>
    <n v="63000"/>
    <d v="2024-01-11T00:00:00"/>
    <m/>
    <m/>
    <m/>
    <m/>
    <m/>
    <m/>
    <m/>
    <m/>
    <m/>
    <m/>
    <m/>
    <m/>
    <m/>
    <m/>
    <m/>
    <m/>
    <m/>
  </r>
  <r>
    <x v="467"/>
    <d v="2024-01-08T00:00:00"/>
    <n v="6"/>
    <x v="269"/>
    <s v="KFM514"/>
    <s v="Gol Trend"/>
    <n v="41000"/>
    <m/>
    <m/>
    <n v="0"/>
    <n v="41000"/>
    <d v="2024-01-18T00:00:00"/>
    <m/>
    <m/>
    <m/>
    <m/>
    <m/>
    <m/>
    <m/>
    <m/>
    <m/>
    <m/>
    <m/>
    <m/>
    <m/>
    <m/>
    <m/>
    <m/>
    <m/>
  </r>
  <r>
    <x v="468"/>
    <d v="2024-01-09T00:00:00"/>
    <n v="6"/>
    <x v="131"/>
    <s v="AB600UO"/>
    <s v="Peugeot 2008"/>
    <n v="260440"/>
    <m/>
    <m/>
    <n v="0"/>
    <n v="260440"/>
    <d v="2024-01-10T00:00:00"/>
    <m/>
    <m/>
    <m/>
    <m/>
    <m/>
    <m/>
    <m/>
    <m/>
    <m/>
    <m/>
    <m/>
    <m/>
    <m/>
    <m/>
    <m/>
    <m/>
    <m/>
  </r>
  <r>
    <x v="469"/>
    <d v="2024-01-09T00:00:00"/>
    <n v="6"/>
    <x v="10"/>
    <s v="NMP909"/>
    <s v="Citroen C4 Lounge HDI"/>
    <n v="75500"/>
    <m/>
    <m/>
    <n v="0"/>
    <n v="75500"/>
    <d v="2024-01-19T00:00:00"/>
    <m/>
    <m/>
    <m/>
    <m/>
    <m/>
    <m/>
    <m/>
    <m/>
    <m/>
    <m/>
    <m/>
    <m/>
    <m/>
    <m/>
    <m/>
    <m/>
    <m/>
  </r>
  <r>
    <x v="470"/>
    <d v="2024-01-10T00:00:00"/>
    <n v="6"/>
    <x v="65"/>
    <s v="OQB691"/>
    <s v="Chevrolet S10"/>
    <n v="261850"/>
    <m/>
    <m/>
    <n v="0"/>
    <n v="261850"/>
    <d v="2024-02-07T00:00:00"/>
    <m/>
    <m/>
    <m/>
    <m/>
    <m/>
    <m/>
    <m/>
    <m/>
    <m/>
    <m/>
    <m/>
    <m/>
    <m/>
    <m/>
    <m/>
    <m/>
    <m/>
  </r>
  <r>
    <x v="471"/>
    <d v="2024-01-10T00:00:00"/>
    <n v="6"/>
    <x v="107"/>
    <s v="MWM641"/>
    <s v="Renault Kangoo"/>
    <n v="159190"/>
    <m/>
    <s v="Transferencia"/>
    <n v="0"/>
    <n v="150000"/>
    <d v="2024-01-12T00:00:00"/>
    <m/>
    <n v="9190"/>
    <d v="2024-01-17T00:00:00"/>
    <m/>
    <m/>
    <m/>
    <m/>
    <m/>
    <m/>
    <m/>
    <m/>
    <m/>
    <m/>
    <m/>
    <m/>
    <m/>
    <m/>
  </r>
  <r>
    <x v="472"/>
    <d v="2024-01-10T00:00:00"/>
    <n v="6"/>
    <x v="172"/>
    <s v="ONU240"/>
    <s v="Ford Focus"/>
    <n v="30000"/>
    <m/>
    <m/>
    <n v="0"/>
    <n v="30000"/>
    <d v="2024-02-29T00:00:00"/>
    <m/>
    <m/>
    <m/>
    <m/>
    <m/>
    <m/>
    <m/>
    <m/>
    <m/>
    <m/>
    <m/>
    <m/>
    <m/>
    <m/>
    <m/>
    <m/>
    <m/>
  </r>
  <r>
    <x v="473"/>
    <d v="2024-01-11T00:00:00"/>
    <n v="6"/>
    <x v="270"/>
    <s v="AD135TK"/>
    <s v="Chevrolet Tracker"/>
    <n v="180800"/>
    <m/>
    <s v="Transferencia"/>
    <n v="0"/>
    <n v="180800"/>
    <d v="2024-01-13T00:00:00"/>
    <m/>
    <m/>
    <m/>
    <m/>
    <m/>
    <m/>
    <m/>
    <m/>
    <m/>
    <m/>
    <m/>
    <m/>
    <m/>
    <m/>
    <m/>
    <m/>
    <m/>
  </r>
  <r>
    <x v="474"/>
    <d v="2024-01-11T00:00:00"/>
    <n v="6"/>
    <x v="271"/>
    <s v="AE358SA"/>
    <s v="Jeep Renegade"/>
    <n v="313550"/>
    <m/>
    <m/>
    <n v="0"/>
    <n v="313550"/>
    <d v="2024-01-16T00:00:00"/>
    <m/>
    <m/>
    <m/>
    <m/>
    <m/>
    <m/>
    <m/>
    <m/>
    <m/>
    <m/>
    <m/>
    <m/>
    <m/>
    <m/>
    <m/>
    <m/>
    <m/>
  </r>
  <r>
    <x v="475"/>
    <d v="2024-01-11T00:00:00"/>
    <n v="6"/>
    <x v="272"/>
    <s v="AD876OQ"/>
    <s v="Jeep Compass"/>
    <n v="211250"/>
    <m/>
    <m/>
    <n v="0"/>
    <n v="211250"/>
    <d v="2024-01-18T00:00:00"/>
    <m/>
    <m/>
    <m/>
    <m/>
    <m/>
    <m/>
    <m/>
    <m/>
    <m/>
    <m/>
    <m/>
    <m/>
    <m/>
    <m/>
    <m/>
    <m/>
    <m/>
  </r>
  <r>
    <x v="476"/>
    <d v="2024-01-11T00:00:00"/>
    <n v="6"/>
    <x v="100"/>
    <s v="AF613XW"/>
    <s v="Fiat Fiorino"/>
    <n v="15000"/>
    <m/>
    <m/>
    <n v="0"/>
    <n v="15000"/>
    <d v="2024-02-14T00:00:00"/>
    <m/>
    <m/>
    <m/>
    <m/>
    <m/>
    <m/>
    <m/>
    <m/>
    <m/>
    <m/>
    <m/>
    <m/>
    <m/>
    <m/>
    <m/>
    <m/>
    <m/>
  </r>
  <r>
    <x v="477"/>
    <d v="2024-01-11T00:00:00"/>
    <n v="6"/>
    <x v="273"/>
    <s v="LZU901"/>
    <s v="Renault Kangoo"/>
    <n v="233710"/>
    <m/>
    <s v="dólar / transferencia"/>
    <n v="0"/>
    <n v="233710"/>
    <d v="2024-01-12T00:00:00"/>
    <m/>
    <m/>
    <m/>
    <m/>
    <m/>
    <m/>
    <m/>
    <m/>
    <m/>
    <m/>
    <m/>
    <m/>
    <m/>
    <m/>
    <m/>
    <m/>
    <m/>
  </r>
  <r>
    <x v="478"/>
    <d v="2024-01-12T00:00:00"/>
    <n v="6"/>
    <x v="49"/>
    <s v="AD813TG"/>
    <s v="Toyota Hilux"/>
    <n v="291325"/>
    <m/>
    <s v="Acredita barotto"/>
    <n v="0"/>
    <n v="291325"/>
    <d v="2024-03-21T00:00:00"/>
    <m/>
    <m/>
    <m/>
    <m/>
    <m/>
    <m/>
    <m/>
    <m/>
    <m/>
    <m/>
    <m/>
    <m/>
    <m/>
    <m/>
    <m/>
    <m/>
    <m/>
  </r>
  <r>
    <x v="479"/>
    <d v="2024-01-12T00:00:00"/>
    <n v="6"/>
    <x v="49"/>
    <s v="AF823PB"/>
    <s v="Toyota Hilux"/>
    <n v="291325"/>
    <m/>
    <s v="Acredita barotto"/>
    <n v="0"/>
    <n v="291325"/>
    <d v="2024-03-21T00:00:00"/>
    <m/>
    <m/>
    <m/>
    <m/>
    <m/>
    <m/>
    <m/>
    <m/>
    <m/>
    <m/>
    <m/>
    <m/>
    <m/>
    <m/>
    <m/>
    <m/>
    <m/>
  </r>
  <r>
    <x v="480"/>
    <d v="2024-01-12T00:00:00"/>
    <n v="6"/>
    <x v="274"/>
    <s v="GSB351"/>
    <s v="Gol Power"/>
    <n v="146990"/>
    <m/>
    <m/>
    <n v="0"/>
    <n v="146990"/>
    <d v="2024-01-13T00:00:00"/>
    <m/>
    <m/>
    <m/>
    <m/>
    <m/>
    <m/>
    <m/>
    <m/>
    <m/>
    <m/>
    <m/>
    <m/>
    <m/>
    <m/>
    <m/>
    <m/>
    <m/>
  </r>
  <r>
    <x v="481"/>
    <d v="2024-01-13T00:00:00"/>
    <n v="6"/>
    <x v="231"/>
    <s v="GZD980"/>
    <s v="Ford Ka Tattoo"/>
    <n v="79610"/>
    <m/>
    <m/>
    <n v="0"/>
    <n v="79610"/>
    <d v="2024-01-13T00:00:00"/>
    <m/>
    <m/>
    <m/>
    <m/>
    <m/>
    <m/>
    <m/>
    <m/>
    <m/>
    <m/>
    <m/>
    <m/>
    <m/>
    <m/>
    <m/>
    <m/>
    <m/>
  </r>
  <r>
    <x v="482"/>
    <d v="2024-01-15T00:00:00"/>
    <n v="6"/>
    <x v="275"/>
    <s v="EEV287"/>
    <e v="#N/A"/>
    <n v="59800"/>
    <m/>
    <m/>
    <n v="0"/>
    <n v="59800"/>
    <d v="2024-01-16T00:00:00"/>
    <m/>
    <m/>
    <m/>
    <m/>
    <m/>
    <m/>
    <m/>
    <m/>
    <m/>
    <m/>
    <m/>
    <m/>
    <m/>
    <m/>
    <m/>
    <m/>
    <m/>
  </r>
  <r>
    <x v="483"/>
    <d v="2024-01-15T00:00:00"/>
    <n v="6"/>
    <x v="135"/>
    <s v="PHD704"/>
    <e v="#N/A"/>
    <n v="0"/>
    <m/>
    <m/>
    <n v="0"/>
    <m/>
    <m/>
    <m/>
    <m/>
    <m/>
    <m/>
    <m/>
    <m/>
    <m/>
    <m/>
    <m/>
    <m/>
    <m/>
    <m/>
    <m/>
    <m/>
    <m/>
    <m/>
    <m/>
  </r>
  <r>
    <x v="484"/>
    <d v="2024-01-15T00:00:00"/>
    <n v="6"/>
    <x v="100"/>
    <s v="NHL703"/>
    <e v="#N/A"/>
    <n v="100000"/>
    <m/>
    <m/>
    <n v="0"/>
    <n v="100000"/>
    <d v="2024-02-14T00:00:00"/>
    <m/>
    <m/>
    <m/>
    <m/>
    <m/>
    <m/>
    <m/>
    <m/>
    <m/>
    <m/>
    <m/>
    <m/>
    <m/>
    <m/>
    <m/>
    <m/>
    <m/>
  </r>
  <r>
    <x v="485"/>
    <d v="2024-01-16T00:00:00"/>
    <n v="0"/>
    <x v="124"/>
    <s v="CWM181"/>
    <e v="#N/A"/>
    <n v="42000"/>
    <m/>
    <s v="tarjeta 6 cuotas"/>
    <n v="0"/>
    <n v="42000"/>
    <d v="2024-01-26T00:00:00"/>
    <m/>
    <m/>
    <m/>
    <m/>
    <m/>
    <m/>
    <m/>
    <m/>
    <m/>
    <m/>
    <m/>
    <m/>
    <m/>
    <m/>
    <m/>
    <m/>
    <m/>
  </r>
  <r>
    <x v="486"/>
    <d v="2024-01-17T00:00:00"/>
    <n v="6"/>
    <x v="276"/>
    <s v="OKA642"/>
    <e v="#N/A"/>
    <n v="128900"/>
    <m/>
    <m/>
    <n v="0"/>
    <n v="128900"/>
    <d v="2024-01-22T00:00:00"/>
    <m/>
    <m/>
    <m/>
    <m/>
    <m/>
    <m/>
    <m/>
    <m/>
    <m/>
    <m/>
    <m/>
    <m/>
    <m/>
    <m/>
    <m/>
    <m/>
    <m/>
  </r>
  <r>
    <x v="487"/>
    <d v="2024-01-17T00:00:00"/>
    <n v="6"/>
    <x v="4"/>
    <s v="IXV668"/>
    <e v="#N/A"/>
    <n v="71150"/>
    <m/>
    <s v="cheque"/>
    <n v="0"/>
    <n v="71150"/>
    <d v="2024-01-24T00:00:00"/>
    <m/>
    <m/>
    <m/>
    <m/>
    <m/>
    <m/>
    <m/>
    <m/>
    <m/>
    <m/>
    <m/>
    <m/>
    <m/>
    <m/>
    <m/>
    <m/>
    <m/>
  </r>
  <r>
    <x v="488"/>
    <d v="2024-01-17T00:00:00"/>
    <n v="6"/>
    <x v="277"/>
    <s v="MXC935"/>
    <e v="#N/A"/>
    <n v="131940"/>
    <m/>
    <m/>
    <n v="0"/>
    <n v="131940"/>
    <d v="2024-01-19T00:00:00"/>
    <m/>
    <m/>
    <m/>
    <m/>
    <m/>
    <m/>
    <m/>
    <m/>
    <m/>
    <m/>
    <m/>
    <m/>
    <m/>
    <m/>
    <m/>
    <m/>
    <m/>
  </r>
  <r>
    <x v="489"/>
    <d v="2024-01-17T00:00:00"/>
    <n v="6"/>
    <x v="273"/>
    <s v="LZU901"/>
    <e v="#N/A"/>
    <n v="28200"/>
    <m/>
    <s v="Efectivo"/>
    <n v="0"/>
    <n v="28200"/>
    <d v="2024-01-18T00:00:00"/>
    <m/>
    <m/>
    <m/>
    <m/>
    <m/>
    <m/>
    <m/>
    <m/>
    <m/>
    <m/>
    <m/>
    <m/>
    <m/>
    <m/>
    <m/>
    <m/>
    <m/>
  </r>
  <r>
    <x v="490"/>
    <d v="2024-01-18T00:00:00"/>
    <n v="6"/>
    <x v="10"/>
    <d v="1899-12-30T00:00:00"/>
    <e v="#N/A"/>
    <n v="98000"/>
    <m/>
    <m/>
    <n v="0"/>
    <n v="98000"/>
    <d v="2024-01-19T00:00:00"/>
    <m/>
    <m/>
    <m/>
    <m/>
    <m/>
    <m/>
    <m/>
    <m/>
    <m/>
    <m/>
    <m/>
    <m/>
    <m/>
    <m/>
    <m/>
    <m/>
    <m/>
  </r>
  <r>
    <x v="491"/>
    <d v="2024-01-18T00:00:00"/>
    <n v="6"/>
    <x v="54"/>
    <s v="NYJ522"/>
    <e v="#N/A"/>
    <n v="93000"/>
    <m/>
    <m/>
    <n v="0"/>
    <n v="50000"/>
    <d v="2024-01-19T00:00:00"/>
    <m/>
    <n v="43000"/>
    <d v="2024-01-30T00:00:00"/>
    <m/>
    <m/>
    <m/>
    <m/>
    <m/>
    <m/>
    <m/>
    <m/>
    <m/>
    <m/>
    <m/>
    <m/>
    <m/>
    <m/>
  </r>
  <r>
    <x v="492"/>
    <d v="2024-01-18T00:00:00"/>
    <n v="6"/>
    <x v="278"/>
    <s v="AC168DR"/>
    <e v="#N/A"/>
    <n v="221100"/>
    <m/>
    <s v="Efectivo"/>
    <n v="0"/>
    <n v="210000"/>
    <d v="2024-01-20T00:00:00"/>
    <m/>
    <n v="11100"/>
    <d v="2024-02-09T00:00:00"/>
    <m/>
    <m/>
    <m/>
    <m/>
    <m/>
    <m/>
    <m/>
    <m/>
    <m/>
    <m/>
    <m/>
    <m/>
    <m/>
    <m/>
  </r>
  <r>
    <x v="493"/>
    <d v="2024-01-18T00:00:00"/>
    <n v="6"/>
    <x v="249"/>
    <s v="AC834IQ"/>
    <e v="#N/A"/>
    <n v="100000"/>
    <m/>
    <m/>
    <n v="0"/>
    <n v="100000"/>
    <d v="2024-01-19T00:00:00"/>
    <m/>
    <m/>
    <m/>
    <m/>
    <m/>
    <m/>
    <m/>
    <m/>
    <m/>
    <m/>
    <m/>
    <m/>
    <m/>
    <m/>
    <m/>
    <m/>
    <m/>
  </r>
  <r>
    <x v="494"/>
    <d v="2024-01-19T00:00:00"/>
    <n v="6"/>
    <x v="63"/>
    <s v="AD439DV"/>
    <e v="#N/A"/>
    <n v="305800"/>
    <m/>
    <m/>
    <n v="0"/>
    <n v="305800"/>
    <d v="2024-01-24T00:00:00"/>
    <m/>
    <m/>
    <m/>
    <m/>
    <m/>
    <m/>
    <m/>
    <m/>
    <m/>
    <m/>
    <m/>
    <m/>
    <m/>
    <m/>
    <m/>
    <m/>
    <m/>
  </r>
  <r>
    <x v="495"/>
    <d v="2024-01-19T00:00:00"/>
    <n v="6"/>
    <x v="144"/>
    <s v="IZF113"/>
    <e v="#N/A"/>
    <n v="45000"/>
    <m/>
    <m/>
    <n v="0"/>
    <n v="45000"/>
    <d v="2024-02-15T00:00:00"/>
    <m/>
    <m/>
    <m/>
    <m/>
    <m/>
    <m/>
    <m/>
    <m/>
    <m/>
    <m/>
    <m/>
    <m/>
    <m/>
    <m/>
    <m/>
    <m/>
    <m/>
  </r>
  <r>
    <x v="496"/>
    <d v="2024-01-19T00:00:00"/>
    <n v="6"/>
    <x v="34"/>
    <s v="AB818GV"/>
    <e v="#N/A"/>
    <n v="214850"/>
    <m/>
    <s v="Acredita barotto"/>
    <n v="0"/>
    <n v="214850"/>
    <d v="2024-01-30T00:00:00"/>
    <m/>
    <m/>
    <m/>
    <m/>
    <m/>
    <m/>
    <m/>
    <m/>
    <m/>
    <m/>
    <m/>
    <m/>
    <m/>
    <m/>
    <m/>
    <m/>
    <m/>
  </r>
  <r>
    <x v="497"/>
    <d v="2024-01-22T00:00:00"/>
    <n v="6"/>
    <x v="279"/>
    <s v="AB242IT"/>
    <e v="#N/A"/>
    <n v="98000"/>
    <m/>
    <s v="cheque"/>
    <n v="0"/>
    <n v="98000"/>
    <d v="2024-01-24T00:00:00"/>
    <m/>
    <m/>
    <m/>
    <m/>
    <m/>
    <m/>
    <m/>
    <m/>
    <m/>
    <m/>
    <m/>
    <m/>
    <m/>
    <m/>
    <m/>
    <m/>
    <m/>
  </r>
  <r>
    <x v="498"/>
    <d v="2024-01-22T00:00:00"/>
    <n v="6"/>
    <x v="230"/>
    <s v="HQL288"/>
    <e v="#N/A"/>
    <n v="0"/>
    <m/>
    <m/>
    <n v="0"/>
    <m/>
    <m/>
    <m/>
    <m/>
    <m/>
    <m/>
    <m/>
    <m/>
    <m/>
    <m/>
    <m/>
    <m/>
    <m/>
    <m/>
    <m/>
    <m/>
    <m/>
    <m/>
    <m/>
  </r>
  <r>
    <x v="499"/>
    <d v="2024-01-22T00:00:00"/>
    <n v="6"/>
    <x v="264"/>
    <s v="OOF163"/>
    <e v="#N/A"/>
    <n v="158556"/>
    <m/>
    <s v="tarjeta 6 s/interes"/>
    <n v="0"/>
    <n v="158556"/>
    <d v="2024-01-23T00:00:00"/>
    <m/>
    <m/>
    <m/>
    <m/>
    <m/>
    <m/>
    <m/>
    <m/>
    <m/>
    <m/>
    <m/>
    <m/>
    <m/>
    <m/>
    <m/>
    <m/>
    <m/>
  </r>
  <r>
    <x v="500"/>
    <d v="2024-01-22T00:00:00"/>
    <n v="6"/>
    <x v="280"/>
    <s v="AC393WH"/>
    <e v="#N/A"/>
    <n v="536225"/>
    <m/>
    <s v="pago adelantado "/>
    <n v="0"/>
    <n v="536225"/>
    <d v="2024-01-23T00:00:00"/>
    <m/>
    <m/>
    <m/>
    <m/>
    <m/>
    <m/>
    <m/>
    <m/>
    <m/>
    <m/>
    <m/>
    <m/>
    <m/>
    <m/>
    <m/>
    <m/>
    <m/>
  </r>
  <r>
    <x v="501"/>
    <d v="2024-01-23T00:00:00"/>
    <n v="6"/>
    <x v="40"/>
    <s v="OIF372"/>
    <e v="#N/A"/>
    <n v="26200"/>
    <m/>
    <m/>
    <n v="0"/>
    <n v="26200"/>
    <d v="2024-01-24T00:00:00"/>
    <m/>
    <m/>
    <m/>
    <m/>
    <m/>
    <m/>
    <m/>
    <m/>
    <m/>
    <m/>
    <m/>
    <m/>
    <m/>
    <m/>
    <m/>
    <m/>
    <m/>
  </r>
  <r>
    <x v="502"/>
    <d v="2024-01-23T00:00:00"/>
    <n v="6"/>
    <x v="281"/>
    <s v="EHW408"/>
    <e v="#N/A"/>
    <n v="191300"/>
    <m/>
    <s v="tarjeta 6 cuotas sin interes"/>
    <n v="0"/>
    <n v="191300"/>
    <d v="2024-02-24T00:00:00"/>
    <m/>
    <m/>
    <m/>
    <m/>
    <m/>
    <m/>
    <m/>
    <m/>
    <m/>
    <m/>
    <m/>
    <m/>
    <m/>
    <m/>
    <m/>
    <m/>
    <m/>
  </r>
  <r>
    <x v="503"/>
    <d v="2024-01-23T00:00:00"/>
    <n v="6"/>
    <x v="12"/>
    <s v="AA255TK"/>
    <e v="#N/A"/>
    <n v="0"/>
    <m/>
    <m/>
    <n v="0"/>
    <m/>
    <m/>
    <m/>
    <m/>
    <m/>
    <m/>
    <m/>
    <m/>
    <m/>
    <m/>
    <m/>
    <m/>
    <m/>
    <m/>
    <m/>
    <m/>
    <m/>
    <m/>
    <m/>
  </r>
  <r>
    <x v="504"/>
    <d v="2024-01-23T00:00:00"/>
    <n v="6"/>
    <x v="51"/>
    <s v="GZC846"/>
    <e v="#N/A"/>
    <n v="37300"/>
    <m/>
    <m/>
    <n v="0"/>
    <n v="37300"/>
    <d v="2024-01-26T00:00:00"/>
    <m/>
    <m/>
    <m/>
    <m/>
    <m/>
    <m/>
    <m/>
    <m/>
    <m/>
    <m/>
    <m/>
    <m/>
    <m/>
    <m/>
    <m/>
    <m/>
    <m/>
  </r>
  <r>
    <x v="505"/>
    <d v="2024-01-24T00:00:00"/>
    <n v="6"/>
    <x v="282"/>
    <s v="KTC819"/>
    <e v="#N/A"/>
    <n v="193900"/>
    <m/>
    <m/>
    <n v="0"/>
    <n v="193900"/>
    <d v="2024-01-25T00:00:00"/>
    <m/>
    <m/>
    <m/>
    <m/>
    <m/>
    <m/>
    <m/>
    <m/>
    <m/>
    <m/>
    <m/>
    <m/>
    <m/>
    <m/>
    <m/>
    <m/>
    <m/>
  </r>
  <r>
    <x v="506"/>
    <d v="2024-01-24T00:00:00"/>
    <n v="6"/>
    <x v="100"/>
    <s v="AE993CE"/>
    <e v="#N/A"/>
    <n v="65000"/>
    <m/>
    <m/>
    <n v="0"/>
    <n v="65000"/>
    <d v="2024-02-14T00:00:00"/>
    <m/>
    <m/>
    <m/>
    <m/>
    <m/>
    <m/>
    <m/>
    <m/>
    <m/>
    <m/>
    <m/>
    <m/>
    <m/>
    <m/>
    <m/>
    <m/>
    <m/>
  </r>
  <r>
    <x v="507"/>
    <d v="2024-01-24T00:00:00"/>
    <n v="6"/>
    <x v="100"/>
    <s v="KVB553"/>
    <e v="#N/A"/>
    <n v="65000"/>
    <m/>
    <m/>
    <n v="0"/>
    <n v="65000"/>
    <d v="2024-02-14T00:00:00"/>
    <m/>
    <m/>
    <m/>
    <m/>
    <m/>
    <m/>
    <m/>
    <m/>
    <m/>
    <m/>
    <m/>
    <m/>
    <m/>
    <m/>
    <m/>
    <m/>
    <m/>
  </r>
  <r>
    <x v="508"/>
    <d v="2024-01-24T00:00:00"/>
    <n v="6"/>
    <x v="283"/>
    <s v="LOS736"/>
    <e v="#N/A"/>
    <n v="181700"/>
    <m/>
    <m/>
    <n v="0"/>
    <n v="181700"/>
    <d v="2024-01-25T00:00:00"/>
    <m/>
    <m/>
    <m/>
    <m/>
    <m/>
    <m/>
    <m/>
    <m/>
    <m/>
    <m/>
    <m/>
    <m/>
    <m/>
    <m/>
    <m/>
    <m/>
    <m/>
  </r>
  <r>
    <x v="509"/>
    <d v="2024-01-25T00:00:00"/>
    <n v="6"/>
    <x v="22"/>
    <s v="JLK624"/>
    <e v="#N/A"/>
    <n v="327200"/>
    <m/>
    <s v="tarjeta 3 s/interes - 6 sin interes"/>
    <n v="0"/>
    <n v="200000"/>
    <d v="2024-02-03T00:00:00"/>
    <m/>
    <n v="127200"/>
    <d v="2024-03-07T00:00:00"/>
    <m/>
    <m/>
    <m/>
    <m/>
    <m/>
    <m/>
    <m/>
    <m/>
    <m/>
    <m/>
    <m/>
    <m/>
    <m/>
    <m/>
  </r>
  <r>
    <x v="510"/>
    <d v="2024-01-25T00:00:00"/>
    <n v="6"/>
    <x v="284"/>
    <s v="HST831"/>
    <e v="#N/A"/>
    <n v="59500"/>
    <m/>
    <m/>
    <n v="0"/>
    <n v="59500"/>
    <d v="2024-01-25T00:00:00"/>
    <m/>
    <m/>
    <m/>
    <m/>
    <m/>
    <m/>
    <m/>
    <m/>
    <m/>
    <m/>
    <m/>
    <m/>
    <m/>
    <m/>
    <m/>
    <m/>
    <m/>
  </r>
  <r>
    <x v="511"/>
    <d v="2024-01-25T00:00:00"/>
    <n v="6"/>
    <x v="285"/>
    <s v="AB242II"/>
    <e v="#N/A"/>
    <n v="95000"/>
    <m/>
    <m/>
    <n v="0"/>
    <n v="95000"/>
    <d v="2024-02-07T00:00:00"/>
    <m/>
    <m/>
    <m/>
    <m/>
    <m/>
    <m/>
    <m/>
    <m/>
    <m/>
    <m/>
    <m/>
    <m/>
    <m/>
    <m/>
    <m/>
    <m/>
    <m/>
  </r>
  <r>
    <x v="512"/>
    <d v="2024-01-25T00:00:00"/>
    <n v="6"/>
    <x v="286"/>
    <s v="AF172OT"/>
    <e v="#N/A"/>
    <n v="70200"/>
    <m/>
    <s v="cosecha cristian descontado"/>
    <n v="0"/>
    <n v="70200"/>
    <m/>
    <m/>
    <m/>
    <m/>
    <m/>
    <m/>
    <m/>
    <m/>
    <m/>
    <m/>
    <m/>
    <m/>
    <m/>
    <m/>
    <m/>
    <m/>
    <m/>
    <m/>
  </r>
  <r>
    <x v="513"/>
    <d v="2024-01-25T00:00:00"/>
    <n v="6"/>
    <x v="100"/>
    <s v="AE613XW"/>
    <e v="#N/A"/>
    <n v="65000"/>
    <m/>
    <m/>
    <n v="0"/>
    <n v="65000"/>
    <d v="2024-02-14T00:00:00"/>
    <m/>
    <m/>
    <m/>
    <m/>
    <m/>
    <m/>
    <m/>
    <m/>
    <m/>
    <m/>
    <m/>
    <m/>
    <m/>
    <m/>
    <m/>
    <m/>
    <m/>
  </r>
  <r>
    <x v="514"/>
    <d v="2024-01-26T00:00:00"/>
    <n v="6"/>
    <x v="287"/>
    <d v="1899-12-30T00:00:00"/>
    <e v="#N/A"/>
    <n v="32500"/>
    <m/>
    <m/>
    <n v="0"/>
    <n v="32500"/>
    <d v="2024-01-31T00:00:00"/>
    <m/>
    <m/>
    <m/>
    <m/>
    <m/>
    <m/>
    <m/>
    <m/>
    <m/>
    <m/>
    <m/>
    <m/>
    <m/>
    <m/>
    <m/>
    <m/>
    <m/>
  </r>
  <r>
    <x v="515"/>
    <d v="2024-01-26T00:00:00"/>
    <n v="6"/>
    <x v="288"/>
    <d v="1899-12-30T00:00:00"/>
    <e v="#N/A"/>
    <n v="127700"/>
    <m/>
    <m/>
    <n v="0"/>
    <n v="127700"/>
    <d v="2024-02-02T00:00:00"/>
    <m/>
    <m/>
    <m/>
    <m/>
    <m/>
    <m/>
    <m/>
    <m/>
    <m/>
    <m/>
    <m/>
    <m/>
    <m/>
    <m/>
    <m/>
    <m/>
    <m/>
  </r>
  <r>
    <x v="516"/>
    <d v="2024-01-29T00:00:00"/>
    <n v="6"/>
    <x v="4"/>
    <d v="1899-12-30T00:00:00"/>
    <e v="#N/A"/>
    <n v="30000"/>
    <m/>
    <m/>
    <n v="0"/>
    <n v="5685"/>
    <d v="2024-01-24T00:00:00"/>
    <m/>
    <n v="24315"/>
    <d v="2024-02-19T00:00:00"/>
    <m/>
    <m/>
    <m/>
    <m/>
    <m/>
    <m/>
    <m/>
    <m/>
    <m/>
    <m/>
    <m/>
    <m/>
    <m/>
    <m/>
  </r>
  <r>
    <x v="517"/>
    <d v="2024-01-29T00:00:00"/>
    <n v="6"/>
    <x v="289"/>
    <d v="1899-12-30T00:00:00"/>
    <e v="#N/A"/>
    <n v="0"/>
    <m/>
    <m/>
    <n v="0"/>
    <m/>
    <m/>
    <m/>
    <m/>
    <m/>
    <m/>
    <m/>
    <m/>
    <m/>
    <m/>
    <m/>
    <m/>
    <m/>
    <m/>
    <m/>
    <m/>
    <m/>
    <m/>
    <m/>
  </r>
  <r>
    <x v="518"/>
    <d v="2024-01-29T00:00:00"/>
    <n v="6"/>
    <x v="290"/>
    <d v="1899-12-30T00:00:00"/>
    <e v="#N/A"/>
    <n v="6900"/>
    <m/>
    <m/>
    <n v="0"/>
    <n v="6900"/>
    <m/>
    <m/>
    <m/>
    <m/>
    <m/>
    <m/>
    <m/>
    <m/>
    <m/>
    <m/>
    <m/>
    <m/>
    <m/>
    <m/>
    <m/>
    <m/>
    <m/>
    <m/>
  </r>
  <r>
    <x v="519"/>
    <d v="2024-01-29T00:00:00"/>
    <n v="6"/>
    <x v="291"/>
    <s v="AC042ZL"/>
    <e v="#N/A"/>
    <n v="253950"/>
    <m/>
    <s v="tarjeta 6 s/interes"/>
    <n v="0"/>
    <n v="253950"/>
    <d v="2024-01-31T00:00:00"/>
    <m/>
    <m/>
    <m/>
    <m/>
    <m/>
    <m/>
    <m/>
    <m/>
    <m/>
    <m/>
    <m/>
    <m/>
    <m/>
    <m/>
    <m/>
    <m/>
    <m/>
  </r>
  <r>
    <x v="520"/>
    <d v="2024-01-30T00:00:00"/>
    <n v="6"/>
    <x v="221"/>
    <d v="1899-12-30T00:00:00"/>
    <e v="#N/A"/>
    <n v="33400"/>
    <m/>
    <m/>
    <n v="0"/>
    <n v="33400"/>
    <d v="2024-01-31T00:00:00"/>
    <m/>
    <m/>
    <m/>
    <m/>
    <m/>
    <m/>
    <m/>
    <m/>
    <m/>
    <m/>
    <m/>
    <m/>
    <m/>
    <m/>
    <m/>
    <m/>
    <m/>
  </r>
  <r>
    <x v="521"/>
    <d v="2024-01-30T00:00:00"/>
    <n v="6"/>
    <x v="292"/>
    <s v="HAI189"/>
    <e v="#N/A"/>
    <n v="179150"/>
    <m/>
    <m/>
    <n v="0"/>
    <n v="179150"/>
    <d v="2024-02-02T00:00:00"/>
    <m/>
    <m/>
    <m/>
    <m/>
    <m/>
    <m/>
    <m/>
    <m/>
    <m/>
    <m/>
    <m/>
    <m/>
    <m/>
    <m/>
    <m/>
    <m/>
    <m/>
  </r>
  <r>
    <x v="522"/>
    <d v="2024-01-31T00:00:00"/>
    <n v="6"/>
    <x v="192"/>
    <s v="LST556"/>
    <e v="#N/A"/>
    <n v="20500"/>
    <m/>
    <m/>
    <n v="0"/>
    <n v="20500"/>
    <d v="2024-01-31T00:00:00"/>
    <m/>
    <m/>
    <m/>
    <m/>
    <m/>
    <m/>
    <m/>
    <m/>
    <m/>
    <m/>
    <m/>
    <m/>
    <m/>
    <m/>
    <m/>
    <m/>
    <m/>
  </r>
  <r>
    <x v="523"/>
    <d v="2024-01-31T00:00:00"/>
    <n v="6"/>
    <x v="205"/>
    <s v="MYD473"/>
    <e v="#N/A"/>
    <n v="166000"/>
    <m/>
    <m/>
    <n v="0"/>
    <n v="166000"/>
    <d v="2024-02-02T00:00:00"/>
    <m/>
    <m/>
    <m/>
    <m/>
    <m/>
    <m/>
    <m/>
    <m/>
    <m/>
    <m/>
    <m/>
    <m/>
    <m/>
    <m/>
    <m/>
    <m/>
    <m/>
  </r>
  <r>
    <x v="524"/>
    <d v="2024-01-31T00:00:00"/>
    <n v="6"/>
    <x v="282"/>
    <s v="KTC819"/>
    <e v="#N/A"/>
    <n v="31100"/>
    <m/>
    <s v="transferencia"/>
    <n v="0"/>
    <n v="31100"/>
    <d v="2024-02-03T00:00:00"/>
    <m/>
    <m/>
    <m/>
    <m/>
    <m/>
    <m/>
    <m/>
    <m/>
    <m/>
    <m/>
    <m/>
    <m/>
    <m/>
    <m/>
    <m/>
    <m/>
    <m/>
  </r>
  <r>
    <x v="525"/>
    <d v="2024-02-01T00:00:00"/>
    <n v="6"/>
    <x v="293"/>
    <s v="PMX383"/>
    <e v="#N/A"/>
    <n v="123000"/>
    <m/>
    <s v="importe sumado a lo de AGD"/>
    <n v="0"/>
    <n v="123000"/>
    <m/>
    <m/>
    <m/>
    <m/>
    <m/>
    <m/>
    <m/>
    <m/>
    <m/>
    <m/>
    <m/>
    <m/>
    <m/>
    <m/>
    <m/>
    <m/>
    <m/>
    <m/>
  </r>
  <r>
    <x v="526"/>
    <d v="2024-02-01T00:00:00"/>
    <n v="6"/>
    <x v="155"/>
    <d v="1899-12-30T00:00:00"/>
    <e v="#N/A"/>
    <n v="122280"/>
    <m/>
    <s v="cheque"/>
    <n v="0"/>
    <n v="122280"/>
    <d v="2024-02-01T00:00:00"/>
    <m/>
    <m/>
    <m/>
    <m/>
    <m/>
    <m/>
    <m/>
    <m/>
    <m/>
    <m/>
    <m/>
    <m/>
    <m/>
    <m/>
    <m/>
    <m/>
    <m/>
  </r>
  <r>
    <x v="527"/>
    <d v="2024-02-01T00:00:00"/>
    <n v="6"/>
    <x v="69"/>
    <s v="IDR496"/>
    <e v="#N/A"/>
    <n v="97000"/>
    <m/>
    <s v="tarjeta /efectivo"/>
    <n v="0"/>
    <n v="70000"/>
    <d v="2024-02-01T00:00:00"/>
    <m/>
    <n v="27000"/>
    <d v="2024-02-05T00:00:00"/>
    <m/>
    <m/>
    <m/>
    <m/>
    <m/>
    <m/>
    <m/>
    <m/>
    <m/>
    <m/>
    <m/>
    <m/>
    <m/>
    <m/>
  </r>
  <r>
    <x v="528"/>
    <d v="2024-02-01T00:00:00"/>
    <n v="6"/>
    <x v="294"/>
    <s v="EJA511"/>
    <e v="#N/A"/>
    <n v="78000"/>
    <m/>
    <m/>
    <n v="0"/>
    <n v="78000"/>
    <d v="2024-02-01T00:00:00"/>
    <m/>
    <m/>
    <m/>
    <m/>
    <m/>
    <m/>
    <m/>
    <m/>
    <m/>
    <m/>
    <m/>
    <m/>
    <m/>
    <m/>
    <m/>
    <m/>
    <m/>
  </r>
  <r>
    <x v="529"/>
    <d v="2024-02-02T00:00:00"/>
    <n v="6"/>
    <x v="295"/>
    <s v="NIY061"/>
    <e v="#N/A"/>
    <n v="99600"/>
    <m/>
    <m/>
    <n v="0"/>
    <n v="99600"/>
    <d v="2024-02-06T00:00:00"/>
    <m/>
    <m/>
    <m/>
    <m/>
    <m/>
    <m/>
    <m/>
    <m/>
    <m/>
    <m/>
    <m/>
    <m/>
    <m/>
    <m/>
    <m/>
    <m/>
    <m/>
  </r>
  <r>
    <x v="530"/>
    <d v="2024-02-02T00:00:00"/>
    <n v="6"/>
    <x v="32"/>
    <s v="MVE842"/>
    <e v="#N/A"/>
    <n v="35000"/>
    <m/>
    <m/>
    <n v="0"/>
    <n v="35000"/>
    <d v="2024-02-10T00:00:00"/>
    <m/>
    <m/>
    <m/>
    <m/>
    <m/>
    <m/>
    <m/>
    <m/>
    <m/>
    <m/>
    <m/>
    <m/>
    <m/>
    <m/>
    <m/>
    <m/>
    <m/>
  </r>
  <r>
    <x v="531"/>
    <d v="2024-02-02T00:00:00"/>
    <n v="6"/>
    <x v="296"/>
    <s v="AE373HX"/>
    <e v="#N/A"/>
    <n v="186900"/>
    <m/>
    <s v="cheque"/>
    <n v="0"/>
    <n v="186900"/>
    <d v="2024-02-02T00:00:00"/>
    <m/>
    <m/>
    <m/>
    <m/>
    <m/>
    <m/>
    <m/>
    <m/>
    <m/>
    <m/>
    <m/>
    <m/>
    <m/>
    <m/>
    <m/>
    <m/>
    <m/>
  </r>
  <r>
    <x v="532"/>
    <d v="2024-02-02T00:00:00"/>
    <n v="6"/>
    <x v="146"/>
    <s v="AB888AX"/>
    <e v="#N/A"/>
    <n v="203500"/>
    <m/>
    <s v="efectivo"/>
    <n v="0"/>
    <n v="103500"/>
    <d v="2024-02-05T00:00:00"/>
    <m/>
    <n v="100000"/>
    <d v="2024-03-12T00:00:00"/>
    <m/>
    <m/>
    <m/>
    <m/>
    <m/>
    <m/>
    <m/>
    <m/>
    <m/>
    <m/>
    <m/>
    <m/>
    <m/>
    <m/>
  </r>
  <r>
    <x v="533"/>
    <d v="2024-02-02T00:00:00"/>
    <n v="6"/>
    <x v="297"/>
    <s v="JUT266"/>
    <e v="#N/A"/>
    <n v="138000"/>
    <m/>
    <s v="tarjeta 3 s/interes"/>
    <n v="0"/>
    <n v="138000"/>
    <d v="2024-02-07T00:00:00"/>
    <m/>
    <m/>
    <m/>
    <m/>
    <m/>
    <m/>
    <m/>
    <m/>
    <m/>
    <m/>
    <m/>
    <m/>
    <m/>
    <m/>
    <m/>
    <m/>
    <m/>
  </r>
  <r>
    <x v="534"/>
    <d v="2024-02-05T00:00:00"/>
    <n v="5"/>
    <x v="298"/>
    <s v="AA331TY"/>
    <e v="#N/A"/>
    <n v="155400"/>
    <m/>
    <s v="efectivo"/>
    <n v="0"/>
    <n v="100000"/>
    <d v="2024-02-06T00:00:00"/>
    <m/>
    <n v="55400"/>
    <d v="2024-02-23T00:00:00"/>
    <m/>
    <m/>
    <m/>
    <m/>
    <m/>
    <m/>
    <m/>
    <m/>
    <m/>
    <m/>
    <m/>
    <m/>
    <m/>
    <m/>
  </r>
  <r>
    <x v="535"/>
    <d v="2024-02-05T00:00:00"/>
    <n v="5"/>
    <x v="50"/>
    <s v="FVB400"/>
    <e v="#N/A"/>
    <n v="135000"/>
    <m/>
    <s v="pago con impuestos"/>
    <n v="0"/>
    <n v="135000"/>
    <d v="2024-02-09T00:00:00"/>
    <m/>
    <m/>
    <m/>
    <m/>
    <m/>
    <m/>
    <m/>
    <m/>
    <m/>
    <m/>
    <m/>
    <m/>
    <m/>
    <m/>
    <m/>
    <m/>
    <m/>
  </r>
  <r>
    <x v="536"/>
    <d v="2024-02-05T00:00:00"/>
    <n v="5"/>
    <x v="100"/>
    <s v="KVB553"/>
    <e v="#N/A"/>
    <n v="75000"/>
    <m/>
    <s v="acredita por tachos de aceite"/>
    <n v="0"/>
    <n v="75000"/>
    <m/>
    <m/>
    <m/>
    <m/>
    <m/>
    <m/>
    <m/>
    <m/>
    <m/>
    <m/>
    <m/>
    <m/>
    <m/>
    <m/>
    <m/>
    <m/>
    <m/>
    <m/>
  </r>
  <r>
    <x v="537"/>
    <d v="2024-02-05T00:00:00"/>
    <n v="5"/>
    <x v="244"/>
    <s v="AB767DM"/>
    <e v="#N/A"/>
    <n v="71900"/>
    <m/>
    <m/>
    <n v="0"/>
    <n v="71900"/>
    <d v="2024-02-06T00:00:00"/>
    <m/>
    <m/>
    <m/>
    <m/>
    <m/>
    <m/>
    <m/>
    <m/>
    <m/>
    <m/>
    <m/>
    <m/>
    <m/>
    <m/>
    <m/>
    <m/>
    <m/>
  </r>
  <r>
    <x v="538"/>
    <d v="2024-02-05T00:00:00"/>
    <n v="5"/>
    <x v="82"/>
    <s v="CIH998"/>
    <e v="#N/A"/>
    <n v="48100"/>
    <m/>
    <s v="No se cobra"/>
    <n v="0"/>
    <n v="48100"/>
    <m/>
    <m/>
    <m/>
    <m/>
    <m/>
    <m/>
    <m/>
    <m/>
    <m/>
    <m/>
    <m/>
    <m/>
    <m/>
    <m/>
    <m/>
    <m/>
    <m/>
    <m/>
  </r>
  <r>
    <x v="539"/>
    <d v="2024-02-06T00:00:00"/>
    <n v="5"/>
    <x v="225"/>
    <s v="AC985QE"/>
    <e v="#N/A"/>
    <n v="249100"/>
    <m/>
    <m/>
    <n v="0"/>
    <n v="249100"/>
    <d v="2024-02-08T00:00:00"/>
    <m/>
    <m/>
    <m/>
    <m/>
    <m/>
    <m/>
    <m/>
    <m/>
    <m/>
    <m/>
    <m/>
    <m/>
    <m/>
    <m/>
    <m/>
    <m/>
    <m/>
  </r>
  <r>
    <x v="540"/>
    <d v="2024-02-07T00:00:00"/>
    <n v="5"/>
    <x v="299"/>
    <s v="NAJ659"/>
    <e v="#N/A"/>
    <n v="175000"/>
    <m/>
    <s v="pago adelantado efectivo / transferencia"/>
    <n v="0"/>
    <n v="175000"/>
    <d v="2024-01-29T00:00:00"/>
    <m/>
    <m/>
    <m/>
    <m/>
    <m/>
    <m/>
    <m/>
    <m/>
    <m/>
    <m/>
    <m/>
    <m/>
    <m/>
    <m/>
    <m/>
    <m/>
    <m/>
  </r>
  <r>
    <x v="541"/>
    <d v="2024-02-07T00:00:00"/>
    <n v="5"/>
    <x v="300"/>
    <s v="KBI595"/>
    <e v="#N/A"/>
    <n v="351800"/>
    <m/>
    <m/>
    <n v="0"/>
    <n v="203300"/>
    <d v="2024-02-14T00:00:00"/>
    <m/>
    <n v="100000"/>
    <d v="2024-04-03T00:00:00"/>
    <m/>
    <n v="48500"/>
    <d v="2024-05-06T00:00:00"/>
    <m/>
    <m/>
    <m/>
    <m/>
    <m/>
    <m/>
    <m/>
    <m/>
    <m/>
    <m/>
    <m/>
  </r>
  <r>
    <x v="542"/>
    <d v="2024-02-07T00:00:00"/>
    <n v="5"/>
    <x v="301"/>
    <s v="FSJ573"/>
    <e v="#N/A"/>
    <n v="285700"/>
    <m/>
    <s v="Acredita barotto"/>
    <n v="0"/>
    <n v="285700"/>
    <d v="2024-02-29T00:00:00"/>
    <m/>
    <m/>
    <m/>
    <m/>
    <m/>
    <m/>
    <m/>
    <m/>
    <m/>
    <m/>
    <m/>
    <m/>
    <m/>
    <m/>
    <m/>
    <m/>
    <m/>
  </r>
  <r>
    <x v="543"/>
    <d v="2024-02-08T00:00:00"/>
    <n v="5"/>
    <x v="297"/>
    <s v="JUT266"/>
    <e v="#N/A"/>
    <n v="13560"/>
    <m/>
    <m/>
    <n v="0"/>
    <n v="13560"/>
    <d v="2024-02-08T00:00:00"/>
    <m/>
    <m/>
    <m/>
    <m/>
    <m/>
    <m/>
    <m/>
    <m/>
    <m/>
    <m/>
    <m/>
    <m/>
    <m/>
    <m/>
    <m/>
    <m/>
    <m/>
  </r>
  <r>
    <x v="544"/>
    <d v="2024-02-08T00:00:00"/>
    <n v="5"/>
    <x v="32"/>
    <s v="AD434RK"/>
    <e v="#N/A"/>
    <n v="216700"/>
    <m/>
    <s v="descontado lo de panaderia"/>
    <n v="0"/>
    <n v="111269.38"/>
    <d v="2024-02-10T00:00:00"/>
    <m/>
    <n v="105430.62"/>
    <d v="2024-02-23T00:00:00"/>
    <m/>
    <m/>
    <m/>
    <m/>
    <m/>
    <m/>
    <m/>
    <m/>
    <m/>
    <m/>
    <m/>
    <m/>
    <m/>
    <m/>
  </r>
  <r>
    <x v="545"/>
    <d v="2024-02-08T00:00:00"/>
    <n v="5"/>
    <x v="100"/>
    <s v="AE613XV"/>
    <e v="#N/A"/>
    <n v="25000"/>
    <m/>
    <s v="acredita por tachos de aceite"/>
    <n v="0"/>
    <n v="25000"/>
    <m/>
    <m/>
    <m/>
    <m/>
    <m/>
    <m/>
    <m/>
    <m/>
    <m/>
    <m/>
    <m/>
    <m/>
    <m/>
    <m/>
    <m/>
    <m/>
    <m/>
    <m/>
  </r>
  <r>
    <x v="546"/>
    <d v="2024-02-08T00:00:00"/>
    <n v="5"/>
    <x v="302"/>
    <s v="OCN264"/>
    <e v="#N/A"/>
    <n v="98600"/>
    <m/>
    <s v="tarjeta 6 cuotas con interes / debito"/>
    <n v="0"/>
    <n v="49300"/>
    <d v="2024-02-16T00:00:00"/>
    <m/>
    <n v="49300"/>
    <d v="2024-02-19T00:00:00"/>
    <m/>
    <m/>
    <m/>
    <m/>
    <m/>
    <m/>
    <m/>
    <m/>
    <m/>
    <m/>
    <m/>
    <m/>
    <m/>
    <m/>
  </r>
  <r>
    <x v="547"/>
    <d v="2024-02-08T00:00:00"/>
    <n v="5"/>
    <x v="303"/>
    <s v="MCY855"/>
    <e v="#N/A"/>
    <n v="13500"/>
    <m/>
    <s v="debito"/>
    <n v="0"/>
    <n v="13500"/>
    <d v="2024-02-08T00:00:00"/>
    <m/>
    <m/>
    <m/>
    <m/>
    <m/>
    <m/>
    <m/>
    <m/>
    <m/>
    <m/>
    <m/>
    <m/>
    <m/>
    <m/>
    <m/>
    <m/>
    <m/>
  </r>
  <r>
    <x v="548"/>
    <d v="2024-02-09T00:00:00"/>
    <n v="5"/>
    <x v="103"/>
    <s v="AB892VK"/>
    <e v="#N/A"/>
    <n v="250150"/>
    <m/>
    <s v="pago adelantado tarjeta"/>
    <n v="0"/>
    <n v="250150"/>
    <d v="2024-01-31T00:00:00"/>
    <m/>
    <m/>
    <m/>
    <m/>
    <m/>
    <m/>
    <m/>
    <m/>
    <m/>
    <m/>
    <m/>
    <m/>
    <m/>
    <m/>
    <m/>
    <m/>
    <m/>
  </r>
  <r>
    <x v="549"/>
    <d v="2024-02-09T00:00:00"/>
    <n v="5"/>
    <x v="304"/>
    <s v="GMX606"/>
    <e v="#N/A"/>
    <n v="217550"/>
    <m/>
    <m/>
    <n v="0"/>
    <n v="217550"/>
    <d v="2024-02-16T00:00:00"/>
    <m/>
    <m/>
    <m/>
    <m/>
    <m/>
    <m/>
    <m/>
    <m/>
    <m/>
    <m/>
    <m/>
    <m/>
    <m/>
    <m/>
    <m/>
    <m/>
    <m/>
  </r>
  <r>
    <x v="550"/>
    <d v="2024-02-09T00:00:00"/>
    <n v="5"/>
    <x v="305"/>
    <s v="JFD424"/>
    <e v="#N/A"/>
    <n v="161200"/>
    <m/>
    <s v="pago adelantado"/>
    <n v="0"/>
    <n v="120000"/>
    <d v="2024-02-08T00:00:00"/>
    <m/>
    <n v="41200"/>
    <d v="2024-03-11T00:00:00"/>
    <m/>
    <m/>
    <m/>
    <m/>
    <m/>
    <m/>
    <m/>
    <m/>
    <m/>
    <m/>
    <m/>
    <m/>
    <m/>
    <m/>
  </r>
  <r>
    <x v="551"/>
    <d v="2024-02-10T00:00:00"/>
    <n v="5"/>
    <x v="306"/>
    <s v="AB985LI"/>
    <e v="#N/A"/>
    <n v="147800"/>
    <m/>
    <s v="transferencia"/>
    <n v="0"/>
    <n v="147800"/>
    <d v="2024-02-10T00:00:00"/>
    <m/>
    <m/>
    <m/>
    <m/>
    <m/>
    <m/>
    <m/>
    <m/>
    <m/>
    <m/>
    <m/>
    <m/>
    <m/>
    <m/>
    <m/>
    <m/>
    <m/>
  </r>
  <r>
    <x v="552"/>
    <d v="2024-02-10T00:00:00"/>
    <n v="5"/>
    <x v="307"/>
    <s v="AC954QZ"/>
    <e v="#N/A"/>
    <n v="121425"/>
    <m/>
    <s v="efectivo"/>
    <n v="0"/>
    <n v="100000"/>
    <d v="2024-02-13T00:00:00"/>
    <m/>
    <n v="21425"/>
    <d v="2024-02-14T00:00:00"/>
    <m/>
    <m/>
    <m/>
    <m/>
    <m/>
    <m/>
    <m/>
    <m/>
    <m/>
    <m/>
    <m/>
    <m/>
    <m/>
    <m/>
  </r>
  <r>
    <x v="553"/>
    <d v="2024-02-13T00:00:00"/>
    <n v="5"/>
    <x v="308"/>
    <s v="AD907TS"/>
    <e v="#N/A"/>
    <n v="481650"/>
    <m/>
    <s v="Acredita barotto"/>
    <n v="0"/>
    <n v="481650"/>
    <d v="2024-03-06T00:00:00"/>
    <m/>
    <m/>
    <m/>
    <m/>
    <m/>
    <m/>
    <m/>
    <m/>
    <m/>
    <m/>
    <m/>
    <m/>
    <m/>
    <m/>
    <m/>
    <m/>
    <m/>
  </r>
  <r>
    <x v="554"/>
    <d v="2024-02-14T00:00:00"/>
    <n v="5"/>
    <x v="112"/>
    <s v="AB091GB"/>
    <e v="#N/A"/>
    <n v="183500"/>
    <m/>
    <m/>
    <n v="0"/>
    <n v="100000"/>
    <d v="2024-02-15T00:00:00"/>
    <m/>
    <n v="83500"/>
    <d v="2024-02-21T00:00:00"/>
    <m/>
    <m/>
    <m/>
    <m/>
    <m/>
    <m/>
    <m/>
    <m/>
    <m/>
    <m/>
    <m/>
    <m/>
    <m/>
    <m/>
  </r>
  <r>
    <x v="555"/>
    <d v="2024-02-14T00:00:00"/>
    <n v="5"/>
    <x v="309"/>
    <s v="GQI176"/>
    <e v="#N/A"/>
    <n v="662200"/>
    <m/>
    <m/>
    <n v="0"/>
    <n v="662200"/>
    <d v="2024-03-12T00:00:00"/>
    <m/>
    <m/>
    <m/>
    <m/>
    <m/>
    <m/>
    <m/>
    <m/>
    <m/>
    <m/>
    <m/>
    <m/>
    <m/>
    <m/>
    <m/>
    <m/>
    <m/>
  </r>
  <r>
    <x v="556"/>
    <d v="2024-02-15T00:00:00"/>
    <n v="5"/>
    <x v="310"/>
    <s v="KRQ262"/>
    <e v="#N/A"/>
    <n v="156500"/>
    <m/>
    <m/>
    <n v="0"/>
    <n v="156500"/>
    <d v="2024-03-11T00:00:00"/>
    <m/>
    <m/>
    <m/>
    <m/>
    <m/>
    <m/>
    <m/>
    <m/>
    <m/>
    <m/>
    <m/>
    <m/>
    <m/>
    <m/>
    <m/>
    <m/>
    <m/>
  </r>
  <r>
    <x v="557"/>
    <d v="2024-02-15T00:00:00"/>
    <n v="5"/>
    <x v="200"/>
    <s v="HVO911"/>
    <e v="#N/A"/>
    <n v="393600"/>
    <m/>
    <m/>
    <n v="0"/>
    <n v="393600"/>
    <d v="2024-03-25T00:00:00"/>
    <m/>
    <m/>
    <m/>
    <m/>
    <m/>
    <m/>
    <m/>
    <m/>
    <m/>
    <m/>
    <m/>
    <m/>
    <m/>
    <m/>
    <m/>
    <m/>
    <m/>
  </r>
  <r>
    <x v="558"/>
    <d v="2024-02-15T00:00:00"/>
    <n v="5"/>
    <x v="300"/>
    <s v="KBI595"/>
    <e v="#N/A"/>
    <n v="133000"/>
    <m/>
    <m/>
    <n v="0"/>
    <n v="133000"/>
    <d v="2024-05-06T00:00:00"/>
    <m/>
    <m/>
    <m/>
    <m/>
    <m/>
    <m/>
    <m/>
    <m/>
    <m/>
    <m/>
    <m/>
    <m/>
    <m/>
    <m/>
    <m/>
    <m/>
    <m/>
  </r>
  <r>
    <x v="559"/>
    <d v="2024-02-16T00:00:00"/>
    <n v="5"/>
    <x v="311"/>
    <d v="1899-12-30T00:00:00"/>
    <e v="#N/A"/>
    <n v="25000"/>
    <m/>
    <s v="transferencia"/>
    <n v="0"/>
    <n v="25000"/>
    <d v="2024-02-16T00:00:00"/>
    <m/>
    <m/>
    <m/>
    <m/>
    <m/>
    <m/>
    <m/>
    <m/>
    <m/>
    <m/>
    <m/>
    <m/>
    <m/>
    <m/>
    <m/>
    <m/>
    <m/>
  </r>
  <r>
    <x v="560"/>
    <d v="2024-02-16T00:00:00"/>
    <n v="5"/>
    <x v="173"/>
    <s v="AE089ZM"/>
    <e v="#N/A"/>
    <n v="172500"/>
    <m/>
    <s v="cheque"/>
    <n v="0"/>
    <n v="172500"/>
    <d v="2024-03-23T00:00:00"/>
    <m/>
    <m/>
    <m/>
    <m/>
    <m/>
    <m/>
    <m/>
    <m/>
    <m/>
    <m/>
    <m/>
    <m/>
    <m/>
    <m/>
    <m/>
    <m/>
    <m/>
  </r>
  <r>
    <x v="561"/>
    <d v="2024-02-16T00:00:00"/>
    <n v="5"/>
    <x v="312"/>
    <s v="OBS121"/>
    <e v="#N/A"/>
    <n v="35000"/>
    <m/>
    <s v="transferencia"/>
    <n v="0"/>
    <n v="35000"/>
    <d v="2024-03-07T00:00:00"/>
    <m/>
    <m/>
    <m/>
    <m/>
    <m/>
    <m/>
    <m/>
    <m/>
    <m/>
    <m/>
    <m/>
    <m/>
    <m/>
    <m/>
    <m/>
    <m/>
    <m/>
  </r>
  <r>
    <x v="562"/>
    <d v="2024-02-16T00:00:00"/>
    <n v="5"/>
    <x v="230"/>
    <s v="HQL288"/>
    <e v="#N/A"/>
    <n v="25000"/>
    <m/>
    <s v="efec"/>
    <n v="0"/>
    <n v="25000"/>
    <d v="2024-02-16T00:00:00"/>
    <m/>
    <m/>
    <m/>
    <m/>
    <m/>
    <m/>
    <m/>
    <m/>
    <m/>
    <m/>
    <m/>
    <m/>
    <m/>
    <m/>
    <m/>
    <m/>
    <m/>
  </r>
  <r>
    <x v="563"/>
    <d v="2024-02-17T00:00:00"/>
    <n v="5"/>
    <x v="49"/>
    <s v="AC890MO"/>
    <e v="#N/A"/>
    <n v="304900"/>
    <m/>
    <s v="Acredita barotto"/>
    <n v="0"/>
    <n v="304900"/>
    <d v="2024-03-21T00:00:00"/>
    <m/>
    <m/>
    <m/>
    <m/>
    <m/>
    <m/>
    <m/>
    <m/>
    <m/>
    <m/>
    <m/>
    <m/>
    <m/>
    <m/>
    <m/>
    <m/>
    <m/>
  </r>
  <r>
    <x v="564"/>
    <d v="2024-02-17T00:00:00"/>
    <n v="5"/>
    <x v="113"/>
    <s v="MLD725"/>
    <e v="#N/A"/>
    <n v="158500"/>
    <m/>
    <m/>
    <n v="0"/>
    <n v="70000"/>
    <d v="2024-03-18T00:00:00"/>
    <m/>
    <n v="27500"/>
    <d v="2024-04-04T00:00:00"/>
    <m/>
    <n v="61000"/>
    <d v="2024-04-26T00:00:00"/>
    <m/>
    <m/>
    <m/>
    <m/>
    <m/>
    <m/>
    <m/>
    <m/>
    <m/>
    <m/>
    <m/>
  </r>
  <r>
    <x v="565"/>
    <d v="2024-02-17T00:00:00"/>
    <n v="5"/>
    <x v="100"/>
    <s v="AF372US"/>
    <e v="#N/A"/>
    <n v="188500"/>
    <m/>
    <s v="acredita por tachos de aceite"/>
    <n v="0"/>
    <n v="188500"/>
    <m/>
    <m/>
    <m/>
    <m/>
    <m/>
    <m/>
    <m/>
    <m/>
    <m/>
    <m/>
    <m/>
    <m/>
    <m/>
    <m/>
    <m/>
    <m/>
    <m/>
    <m/>
  </r>
  <r>
    <x v="566"/>
    <d v="2024-02-19T00:00:00"/>
    <n v="5"/>
    <x v="313"/>
    <s v="TLY648"/>
    <e v="#N/A"/>
    <n v="26000"/>
    <m/>
    <m/>
    <n v="0"/>
    <n v="26000"/>
    <d v="2024-02-23T00:00:00"/>
    <m/>
    <m/>
    <m/>
    <m/>
    <m/>
    <m/>
    <m/>
    <m/>
    <m/>
    <m/>
    <m/>
    <m/>
    <m/>
    <m/>
    <m/>
    <m/>
    <m/>
  </r>
  <r>
    <x v="567"/>
    <d v="2024-02-19T00:00:00"/>
    <n v="5"/>
    <x v="253"/>
    <s v="OUY877"/>
    <e v="#N/A"/>
    <n v="144400"/>
    <m/>
    <s v="transferencia"/>
    <n v="0"/>
    <n v="144400"/>
    <d v="2024-02-20T00:00:00"/>
    <m/>
    <m/>
    <m/>
    <m/>
    <m/>
    <m/>
    <m/>
    <m/>
    <m/>
    <m/>
    <m/>
    <m/>
    <m/>
    <m/>
    <m/>
    <m/>
    <m/>
  </r>
  <r>
    <x v="568"/>
    <d v="2024-02-19T00:00:00"/>
    <n v="5"/>
    <x v="314"/>
    <s v="LFE396"/>
    <e v="#N/A"/>
    <n v="34800"/>
    <m/>
    <s v="transferencia"/>
    <n v="0"/>
    <n v="34800"/>
    <d v="2024-02-19T00:00:00"/>
    <m/>
    <m/>
    <m/>
    <m/>
    <m/>
    <m/>
    <m/>
    <m/>
    <m/>
    <m/>
    <m/>
    <m/>
    <m/>
    <m/>
    <m/>
    <m/>
    <m/>
  </r>
  <r>
    <x v="569"/>
    <d v="2024-02-19T00:00:00"/>
    <n v="5"/>
    <x v="100"/>
    <s v="AE993CE"/>
    <e v="#N/A"/>
    <n v="25000"/>
    <m/>
    <s v="acredita por tachos de aceite"/>
    <n v="0"/>
    <n v="25000"/>
    <m/>
    <m/>
    <m/>
    <m/>
    <m/>
    <m/>
    <m/>
    <m/>
    <m/>
    <m/>
    <m/>
    <m/>
    <m/>
    <m/>
    <m/>
    <m/>
    <m/>
    <m/>
  </r>
  <r>
    <x v="570"/>
    <d v="2024-02-19T00:00:00"/>
    <n v="5"/>
    <x v="100"/>
    <s v="HXQ635"/>
    <e v="#N/A"/>
    <n v="78000"/>
    <m/>
    <s v="acredita por tachos de aceite"/>
    <n v="0"/>
    <n v="78000"/>
    <m/>
    <m/>
    <m/>
    <m/>
    <m/>
    <m/>
    <m/>
    <m/>
    <m/>
    <m/>
    <m/>
    <m/>
    <m/>
    <m/>
    <m/>
    <m/>
    <m/>
    <m/>
  </r>
  <r>
    <x v="571"/>
    <d v="2024-02-19T00:00:00"/>
    <n v="5"/>
    <x v="214"/>
    <d v="1899-12-30T00:00:00"/>
    <e v="#N/A"/>
    <n v="30000"/>
    <m/>
    <m/>
    <n v="0"/>
    <n v="30000"/>
    <m/>
    <m/>
    <m/>
    <m/>
    <m/>
    <m/>
    <m/>
    <m/>
    <m/>
    <m/>
    <m/>
    <m/>
    <m/>
    <m/>
    <m/>
    <m/>
    <m/>
    <m/>
  </r>
  <r>
    <x v="572"/>
    <d v="2024-02-19T00:00:00"/>
    <n v="5"/>
    <x v="246"/>
    <s v="JNW454"/>
    <e v="#N/A"/>
    <n v="218000"/>
    <m/>
    <m/>
    <n v="0"/>
    <n v="218000"/>
    <d v="2024-03-12T00:00:00"/>
    <m/>
    <m/>
    <m/>
    <m/>
    <m/>
    <m/>
    <m/>
    <m/>
    <m/>
    <m/>
    <m/>
    <m/>
    <m/>
    <m/>
    <m/>
    <m/>
    <m/>
  </r>
  <r>
    <x v="573"/>
    <d v="2024-02-20T00:00:00"/>
    <n v="5"/>
    <x v="266"/>
    <s v="GSC096"/>
    <e v="#N/A"/>
    <n v="297400"/>
    <m/>
    <m/>
    <n v="0"/>
    <n v="297400"/>
    <d v="2024-03-21T00:00:00"/>
    <m/>
    <m/>
    <m/>
    <m/>
    <m/>
    <m/>
    <m/>
    <m/>
    <m/>
    <m/>
    <m/>
    <m/>
    <m/>
    <m/>
    <m/>
    <m/>
    <m/>
  </r>
  <r>
    <x v="574"/>
    <d v="2024-02-20T00:00:00"/>
    <n v="5"/>
    <x v="100"/>
    <s v="AE008SG"/>
    <e v="#N/A"/>
    <n v="180000"/>
    <m/>
    <s v="acredita por tachos de aceite"/>
    <n v="0"/>
    <n v="180000"/>
    <m/>
    <m/>
    <m/>
    <m/>
    <m/>
    <m/>
    <m/>
    <m/>
    <m/>
    <m/>
    <m/>
    <m/>
    <m/>
    <m/>
    <m/>
    <m/>
    <m/>
    <m/>
  </r>
  <r>
    <x v="575"/>
    <d v="2024-02-20T00:00:00"/>
    <n v="5"/>
    <x v="144"/>
    <s v="IZF113"/>
    <e v="#N/A"/>
    <n v="281900"/>
    <m/>
    <m/>
    <n v="0"/>
    <n v="200000"/>
    <d v="2024-03-07T00:00:00"/>
    <m/>
    <n v="81900"/>
    <d v="2024-03-27T00:00:00"/>
    <m/>
    <m/>
    <m/>
    <m/>
    <m/>
    <m/>
    <m/>
    <m/>
    <m/>
    <m/>
    <m/>
    <m/>
    <m/>
    <m/>
  </r>
  <r>
    <x v="576"/>
    <d v="2024-02-21T00:00:00"/>
    <n v="5"/>
    <x v="284"/>
    <s v="AB600US"/>
    <e v="#N/A"/>
    <n v="663000"/>
    <m/>
    <m/>
    <n v="0"/>
    <n v="663000"/>
    <d v="2024-02-22T00:00:00"/>
    <m/>
    <m/>
    <m/>
    <m/>
    <m/>
    <m/>
    <m/>
    <m/>
    <m/>
    <m/>
    <m/>
    <m/>
    <m/>
    <m/>
    <m/>
    <m/>
    <m/>
  </r>
  <r>
    <x v="577"/>
    <d v="2024-02-21T00:00:00"/>
    <n v="5"/>
    <x v="315"/>
    <s v="AE032VP"/>
    <e v="#N/A"/>
    <n v="169650"/>
    <m/>
    <s v="cheque / transferencia"/>
    <n v="0"/>
    <n v="104000"/>
    <d v="2024-03-05T00:00:00"/>
    <m/>
    <n v="65650"/>
    <d v="2024-03-05T00:00:00"/>
    <m/>
    <m/>
    <m/>
    <m/>
    <m/>
    <m/>
    <m/>
    <m/>
    <m/>
    <m/>
    <m/>
    <m/>
    <m/>
    <m/>
  </r>
  <r>
    <x v="578"/>
    <d v="2024-02-21T00:00:00"/>
    <n v="5"/>
    <x v="100"/>
    <s v="KVB553"/>
    <e v="#N/A"/>
    <n v="9500"/>
    <m/>
    <s v="acredita por tachos de aceite"/>
    <n v="0"/>
    <n v="9500"/>
    <d v="2024-03-04T00:00:00"/>
    <m/>
    <m/>
    <m/>
    <m/>
    <m/>
    <m/>
    <m/>
    <m/>
    <m/>
    <m/>
    <m/>
    <m/>
    <m/>
    <m/>
    <m/>
    <m/>
    <m/>
  </r>
  <r>
    <x v="579"/>
    <d v="2024-02-22T00:00:00"/>
    <n v="5"/>
    <x v="316"/>
    <s v="FPW569"/>
    <e v="#N/A"/>
    <n v="167000"/>
    <m/>
    <m/>
    <n v="0"/>
    <n v="167000"/>
    <d v="2024-02-22T00:00:00"/>
    <m/>
    <m/>
    <m/>
    <m/>
    <m/>
    <m/>
    <m/>
    <m/>
    <m/>
    <m/>
    <m/>
    <m/>
    <m/>
    <m/>
    <m/>
    <m/>
    <m/>
  </r>
  <r>
    <x v="580"/>
    <d v="2024-02-22T00:00:00"/>
    <n v="5"/>
    <x v="128"/>
    <s v="AD430PN"/>
    <e v="#N/A"/>
    <n v="572700"/>
    <m/>
    <s v="tarjeta 6 cuotas sin interes"/>
    <n v="0"/>
    <n v="572700"/>
    <d v="2024-02-28T00:00:00"/>
    <m/>
    <m/>
    <m/>
    <m/>
    <m/>
    <m/>
    <m/>
    <m/>
    <m/>
    <m/>
    <m/>
    <m/>
    <m/>
    <m/>
    <m/>
    <m/>
    <m/>
  </r>
  <r>
    <x v="581"/>
    <d v="2024-02-22T00:00:00"/>
    <n v="5"/>
    <x v="50"/>
    <s v="LJA290"/>
    <e v="#N/A"/>
    <n v="130500"/>
    <m/>
    <s v="pago con impuestos"/>
    <n v="0"/>
    <n v="130500"/>
    <d v="2024-03-05T00:00:00"/>
    <m/>
    <m/>
    <m/>
    <m/>
    <m/>
    <m/>
    <m/>
    <m/>
    <m/>
    <m/>
    <m/>
    <m/>
    <m/>
    <m/>
    <m/>
    <m/>
    <m/>
  </r>
  <r>
    <x v="582"/>
    <d v="2024-02-23T00:00:00"/>
    <n v="5"/>
    <x v="317"/>
    <s v="AC393WZ"/>
    <e v="#N/A"/>
    <n v="45000"/>
    <m/>
    <m/>
    <n v="0"/>
    <n v="45000"/>
    <d v="2024-03-02T00:00:00"/>
    <m/>
    <m/>
    <m/>
    <m/>
    <m/>
    <m/>
    <m/>
    <m/>
    <m/>
    <m/>
    <m/>
    <m/>
    <m/>
    <m/>
    <m/>
    <m/>
    <m/>
  </r>
  <r>
    <x v="583"/>
    <d v="2024-02-23T00:00:00"/>
    <n v="5"/>
    <x v="199"/>
    <s v="AA971WQ"/>
    <e v="#N/A"/>
    <n v="2155000"/>
    <m/>
    <m/>
    <n v="800000"/>
    <n v="700000"/>
    <d v="2024-06-05T00:00:00"/>
    <m/>
    <n v="655000"/>
    <d v="2024-06-25T00:00:00"/>
    <m/>
    <m/>
    <m/>
    <m/>
    <m/>
    <m/>
    <m/>
    <m/>
    <m/>
    <m/>
    <m/>
    <m/>
    <m/>
    <m/>
  </r>
  <r>
    <x v="584"/>
    <d v="2024-02-24T00:00:00"/>
    <n v="5"/>
    <x v="318"/>
    <s v="EEA265"/>
    <e v="#N/A"/>
    <n v="273900"/>
    <m/>
    <m/>
    <n v="0"/>
    <n v="173900"/>
    <d v="2024-02-29T00:00:00"/>
    <m/>
    <n v="100000"/>
    <m/>
    <m/>
    <m/>
    <m/>
    <m/>
    <m/>
    <m/>
    <m/>
    <m/>
    <m/>
    <m/>
    <m/>
    <m/>
    <m/>
    <m/>
  </r>
  <r>
    <x v="585"/>
    <d v="2024-02-26T00:00:00"/>
    <n v="5"/>
    <x v="114"/>
    <s v="MLI065"/>
    <e v="#N/A"/>
    <n v="414000"/>
    <m/>
    <s v="400 dolares"/>
    <n v="0"/>
    <n v="414000"/>
    <d v="2024-03-04T00:00:00"/>
    <m/>
    <m/>
    <m/>
    <m/>
    <m/>
    <m/>
    <m/>
    <m/>
    <m/>
    <m/>
    <m/>
    <m/>
    <m/>
    <m/>
    <m/>
    <m/>
    <m/>
  </r>
  <r>
    <x v="586"/>
    <d v="2024-02-27T00:00:00"/>
    <n v="5"/>
    <x v="319"/>
    <s v="AF491LJ"/>
    <e v="#N/A"/>
    <n v="397250"/>
    <m/>
    <s v="cheque"/>
    <n v="0"/>
    <n v="397250"/>
    <d v="2024-03-20T00:00:00"/>
    <m/>
    <m/>
    <m/>
    <m/>
    <m/>
    <m/>
    <m/>
    <m/>
    <m/>
    <m/>
    <m/>
    <m/>
    <m/>
    <m/>
    <m/>
    <m/>
    <m/>
  </r>
  <r>
    <x v="587"/>
    <d v="2024-02-27T00:00:00"/>
    <n v="5"/>
    <x v="100"/>
    <s v="NHL703"/>
    <e v="#N/A"/>
    <n v="9500"/>
    <m/>
    <s v="acredita por tachos de aceite"/>
    <n v="0"/>
    <n v="9500"/>
    <d v="2024-03-04T00:00:00"/>
    <m/>
    <m/>
    <m/>
    <m/>
    <m/>
    <m/>
    <m/>
    <m/>
    <m/>
    <m/>
    <m/>
    <m/>
    <m/>
    <m/>
    <m/>
    <m/>
    <m/>
  </r>
  <r>
    <x v="588"/>
    <d v="2024-02-27T00:00:00"/>
    <n v="5"/>
    <x v="320"/>
    <s v="NWV379"/>
    <e v="#N/A"/>
    <n v="1084500"/>
    <m/>
    <s v="efectivo / transferencia"/>
    <n v="0"/>
    <n v="500000"/>
    <d v="2024-03-04T00:00:00"/>
    <m/>
    <n v="250000"/>
    <d v="2024-03-20T00:00:00"/>
    <m/>
    <n v="334500"/>
    <d v="2024-03-27T00:00:00"/>
    <m/>
    <m/>
    <m/>
    <m/>
    <m/>
    <m/>
    <m/>
    <m/>
    <m/>
    <m/>
    <m/>
  </r>
  <r>
    <x v="589"/>
    <d v="2024-02-28T00:00:00"/>
    <n v="5"/>
    <x v="321"/>
    <e v="#N/A"/>
    <e v="#N/A"/>
    <n v="37000"/>
    <m/>
    <m/>
    <n v="0"/>
    <n v="37000"/>
    <m/>
    <m/>
    <m/>
    <m/>
    <m/>
    <m/>
    <m/>
    <m/>
    <m/>
    <m/>
    <m/>
    <m/>
    <m/>
    <m/>
    <m/>
    <m/>
    <m/>
    <m/>
  </r>
  <r>
    <x v="590"/>
    <d v="2024-02-28T00:00:00"/>
    <n v="5"/>
    <x v="100"/>
    <e v="#N/A"/>
    <e v="#N/A"/>
    <n v="35000"/>
    <m/>
    <s v="acredita por tachos de aceite"/>
    <n v="0"/>
    <n v="35000"/>
    <m/>
    <m/>
    <m/>
    <m/>
    <m/>
    <m/>
    <m/>
    <m/>
    <m/>
    <m/>
    <m/>
    <m/>
    <m/>
    <m/>
    <m/>
    <m/>
    <m/>
    <m/>
  </r>
  <r>
    <x v="591"/>
    <d v="2024-02-29T00:00:00"/>
    <n v="5"/>
    <x v="322"/>
    <e v="#N/A"/>
    <e v="#N/A"/>
    <n v="296925"/>
    <m/>
    <s v="transferencia"/>
    <n v="0"/>
    <n v="296925"/>
    <d v="2024-03-12T00:00:00"/>
    <m/>
    <m/>
    <m/>
    <m/>
    <m/>
    <m/>
    <m/>
    <m/>
    <m/>
    <m/>
    <m/>
    <m/>
    <m/>
    <m/>
    <m/>
    <m/>
    <m/>
  </r>
  <r>
    <x v="592"/>
    <d v="2024-02-29T00:00:00"/>
    <n v="5"/>
    <x v="19"/>
    <e v="#N/A"/>
    <e v="#N/A"/>
    <n v="207800"/>
    <m/>
    <s v="100 dolares"/>
    <n v="0"/>
    <n v="103000"/>
    <d v="2024-03-01T00:00:00"/>
    <m/>
    <n v="104800"/>
    <d v="2024-03-13T00:00:00"/>
    <m/>
    <m/>
    <m/>
    <m/>
    <m/>
    <m/>
    <m/>
    <m/>
    <m/>
    <m/>
    <m/>
    <m/>
    <m/>
    <m/>
  </r>
  <r>
    <x v="593"/>
    <d v="2024-02-29T00:00:00"/>
    <n v="5"/>
    <x v="323"/>
    <e v="#N/A"/>
    <e v="#N/A"/>
    <n v="96000"/>
    <m/>
    <m/>
    <n v="0"/>
    <n v="66000"/>
    <d v="2024-03-08T00:00:00"/>
    <m/>
    <n v="30000"/>
    <m/>
    <m/>
    <m/>
    <m/>
    <m/>
    <m/>
    <m/>
    <m/>
    <m/>
    <m/>
    <m/>
    <m/>
    <m/>
    <m/>
    <m/>
  </r>
  <r>
    <x v="594"/>
    <d v="2024-03-01T00:00:00"/>
    <n v="5"/>
    <x v="324"/>
    <e v="#N/A"/>
    <e v="#N/A"/>
    <n v="741600"/>
    <m/>
    <s v="efectivo"/>
    <n v="0"/>
    <n v="741600"/>
    <d v="2024-03-02T00:00:00"/>
    <m/>
    <m/>
    <m/>
    <m/>
    <m/>
    <m/>
    <m/>
    <m/>
    <m/>
    <m/>
    <m/>
    <m/>
    <m/>
    <m/>
    <m/>
    <m/>
    <m/>
  </r>
  <r>
    <x v="595"/>
    <d v="2024-03-01T00:00:00"/>
    <n v="5"/>
    <x v="40"/>
    <e v="#N/A"/>
    <e v="#N/A"/>
    <n v="153275"/>
    <m/>
    <m/>
    <n v="0"/>
    <n v="153275"/>
    <d v="2024-03-25T00:00:00"/>
    <m/>
    <m/>
    <m/>
    <m/>
    <m/>
    <m/>
    <m/>
    <m/>
    <m/>
    <m/>
    <m/>
    <m/>
    <m/>
    <m/>
    <m/>
    <m/>
    <m/>
  </r>
  <r>
    <x v="596"/>
    <d v="2024-03-01T00:00:00"/>
    <n v="5"/>
    <x v="325"/>
    <e v="#N/A"/>
    <e v="#N/A"/>
    <n v="100000"/>
    <m/>
    <s v="efectivo"/>
    <n v="0"/>
    <n v="100000"/>
    <d v="2024-03-01T00:00:00"/>
    <m/>
    <m/>
    <m/>
    <m/>
    <m/>
    <m/>
    <m/>
    <m/>
    <m/>
    <m/>
    <m/>
    <m/>
    <m/>
    <m/>
    <m/>
    <m/>
    <m/>
  </r>
  <r>
    <x v="597"/>
    <d v="2024-03-04T00:00:00"/>
    <n v="5"/>
    <x v="288"/>
    <e v="#N/A"/>
    <e v="#N/A"/>
    <n v="25000"/>
    <m/>
    <s v="transferencia"/>
    <n v="0"/>
    <n v="25000"/>
    <d v="2024-03-04T00:00:00"/>
    <m/>
    <m/>
    <m/>
    <m/>
    <m/>
    <m/>
    <m/>
    <m/>
    <m/>
    <m/>
    <m/>
    <m/>
    <m/>
    <m/>
    <m/>
    <m/>
    <m/>
  </r>
  <r>
    <x v="598"/>
    <d v="2024-03-04T00:00:00"/>
    <n v="5"/>
    <x v="326"/>
    <e v="#N/A"/>
    <e v="#N/A"/>
    <n v="158700"/>
    <m/>
    <s v="transferencia"/>
    <n v="0"/>
    <n v="150000"/>
    <d v="2024-03-05T00:00:00"/>
    <m/>
    <n v="8700"/>
    <d v="2024-03-18T00:00:00"/>
    <m/>
    <m/>
    <m/>
    <m/>
    <m/>
    <m/>
    <m/>
    <m/>
    <m/>
    <m/>
    <m/>
    <m/>
    <m/>
    <m/>
  </r>
  <r>
    <x v="599"/>
    <d v="2024-03-05T00:00:00"/>
    <n v="5"/>
    <x v="287"/>
    <e v="#N/A"/>
    <e v="#N/A"/>
    <n v="126700"/>
    <m/>
    <s v="efectivo"/>
    <n v="0"/>
    <n v="126700"/>
    <d v="2024-03-05T00:00:00"/>
    <m/>
    <m/>
    <m/>
    <m/>
    <m/>
    <m/>
    <m/>
    <m/>
    <m/>
    <m/>
    <m/>
    <m/>
    <m/>
    <m/>
    <m/>
    <m/>
    <m/>
  </r>
  <r>
    <x v="600"/>
    <d v="2024-03-05T00:00:00"/>
    <n v="5"/>
    <x v="207"/>
    <e v="#N/A"/>
    <e v="#N/A"/>
    <n v="15000"/>
    <m/>
    <s v="efectivo"/>
    <n v="0"/>
    <n v="15000"/>
    <d v="2024-03-05T00:00:00"/>
    <m/>
    <m/>
    <m/>
    <m/>
    <m/>
    <m/>
    <m/>
    <m/>
    <m/>
    <m/>
    <m/>
    <m/>
    <m/>
    <m/>
    <m/>
    <m/>
    <m/>
  </r>
  <r>
    <x v="601"/>
    <d v="2024-03-05T00:00:00"/>
    <n v="5"/>
    <x v="327"/>
    <e v="#N/A"/>
    <e v="#N/A"/>
    <n v="20000"/>
    <m/>
    <s v="transferencia"/>
    <n v="0"/>
    <n v="20000"/>
    <d v="2024-03-05T00:00:00"/>
    <m/>
    <m/>
    <m/>
    <m/>
    <m/>
    <m/>
    <m/>
    <m/>
    <m/>
    <m/>
    <m/>
    <m/>
    <m/>
    <m/>
    <m/>
    <m/>
    <m/>
  </r>
  <r>
    <x v="602"/>
    <d v="2024-03-05T00:00:00"/>
    <n v="5"/>
    <x v="32"/>
    <e v="#N/A"/>
    <e v="#N/A"/>
    <n v="48000"/>
    <m/>
    <s v="total descontado panaderia"/>
    <n v="0"/>
    <n v="48000"/>
    <d v="2024-03-05T00:00:00"/>
    <m/>
    <m/>
    <m/>
    <m/>
    <m/>
    <m/>
    <m/>
    <m/>
    <m/>
    <m/>
    <m/>
    <m/>
    <m/>
    <m/>
    <m/>
    <m/>
    <m/>
  </r>
  <r>
    <x v="603"/>
    <d v="2024-03-05T00:00:00"/>
    <n v="5"/>
    <x v="223"/>
    <e v="#N/A"/>
    <e v="#N/A"/>
    <n v="142500"/>
    <m/>
    <s v="efectivo"/>
    <n v="0"/>
    <n v="100000"/>
    <d v="2024-03-08T00:00:00"/>
    <m/>
    <n v="42500"/>
    <d v="2024-03-12T00:00:00"/>
    <m/>
    <m/>
    <m/>
    <m/>
    <m/>
    <m/>
    <m/>
    <m/>
    <m/>
    <m/>
    <m/>
    <m/>
    <m/>
    <m/>
  </r>
  <r>
    <x v="604"/>
    <d v="2024-03-05T00:00:00"/>
    <n v="5"/>
    <x v="53"/>
    <e v="#N/A"/>
    <e v="#N/A"/>
    <n v="0"/>
    <m/>
    <m/>
    <n v="0"/>
    <m/>
    <m/>
    <m/>
    <m/>
    <m/>
    <m/>
    <m/>
    <m/>
    <m/>
    <m/>
    <m/>
    <m/>
    <m/>
    <m/>
    <m/>
    <m/>
    <m/>
    <m/>
    <m/>
  </r>
  <r>
    <x v="605"/>
    <d v="2024-03-06T00:00:00"/>
    <n v="4"/>
    <x v="328"/>
    <e v="#N/A"/>
    <e v="#N/A"/>
    <n v="35000"/>
    <m/>
    <s v="transferencia"/>
    <n v="0"/>
    <n v="35000"/>
    <d v="2024-03-06T00:00:00"/>
    <m/>
    <m/>
    <m/>
    <m/>
    <m/>
    <m/>
    <m/>
    <m/>
    <m/>
    <m/>
    <m/>
    <m/>
    <m/>
    <m/>
    <m/>
    <m/>
    <m/>
  </r>
  <r>
    <x v="606"/>
    <d v="2024-03-06T00:00:00"/>
    <n v="4"/>
    <x v="143"/>
    <e v="#N/A"/>
    <e v="#N/A"/>
    <n v="39100"/>
    <m/>
    <m/>
    <n v="0"/>
    <n v="39100"/>
    <d v="2024-03-08T00:00:00"/>
    <m/>
    <m/>
    <m/>
    <m/>
    <m/>
    <m/>
    <m/>
    <m/>
    <m/>
    <m/>
    <m/>
    <m/>
    <m/>
    <m/>
    <m/>
    <m/>
    <m/>
  </r>
  <r>
    <x v="607"/>
    <d v="2024-03-06T00:00:00"/>
    <n v="4"/>
    <x v="244"/>
    <e v="#N/A"/>
    <e v="#N/A"/>
    <n v="21400"/>
    <m/>
    <m/>
    <n v="0"/>
    <n v="21400"/>
    <d v="2024-03-18T00:00:00"/>
    <m/>
    <m/>
    <m/>
    <m/>
    <m/>
    <m/>
    <m/>
    <m/>
    <m/>
    <m/>
    <m/>
    <m/>
    <m/>
    <m/>
    <m/>
    <m/>
    <m/>
  </r>
  <r>
    <x v="608"/>
    <d v="2024-03-07T00:00:00"/>
    <n v="4"/>
    <x v="86"/>
    <e v="#N/A"/>
    <e v="#N/A"/>
    <n v="160600"/>
    <m/>
    <m/>
    <n v="0"/>
    <n v="160600"/>
    <d v="2024-04-11T00:00:00"/>
    <m/>
    <m/>
    <m/>
    <m/>
    <m/>
    <m/>
    <m/>
    <m/>
    <m/>
    <m/>
    <m/>
    <m/>
    <m/>
    <m/>
    <m/>
    <m/>
    <m/>
  </r>
  <r>
    <x v="609"/>
    <d v="2024-03-07T00:00:00"/>
    <n v="4"/>
    <x v="42"/>
    <e v="#N/A"/>
    <e v="#N/A"/>
    <n v="254800"/>
    <m/>
    <s v="transferencia"/>
    <n v="0"/>
    <n v="254800"/>
    <d v="2024-03-26T00:00:00"/>
    <m/>
    <m/>
    <m/>
    <m/>
    <m/>
    <m/>
    <m/>
    <m/>
    <m/>
    <m/>
    <m/>
    <m/>
    <m/>
    <m/>
    <m/>
    <m/>
    <m/>
  </r>
  <r>
    <x v="610"/>
    <d v="2024-03-07T00:00:00"/>
    <n v="4"/>
    <x v="53"/>
    <e v="#N/A"/>
    <e v="#N/A"/>
    <n v="31500"/>
    <m/>
    <m/>
    <n v="0"/>
    <n v="31500"/>
    <d v="2024-03-13T00:00:00"/>
    <m/>
    <m/>
    <m/>
    <m/>
    <m/>
    <m/>
    <m/>
    <m/>
    <m/>
    <m/>
    <m/>
    <m/>
    <m/>
    <m/>
    <m/>
    <m/>
    <m/>
  </r>
  <r>
    <x v="611"/>
    <d v="2024-03-08T00:00:00"/>
    <n v="4"/>
    <x v="72"/>
    <e v="#N/A"/>
    <e v="#N/A"/>
    <n v="367400"/>
    <m/>
    <s v="efectivo"/>
    <n v="0"/>
    <n v="100000"/>
    <d v="2024-03-11T00:00:00"/>
    <m/>
    <n v="200000"/>
    <d v="2024-03-18T00:00:00"/>
    <m/>
    <n v="67400"/>
    <d v="2024-04-16T00:00:00"/>
    <m/>
    <m/>
    <m/>
    <m/>
    <m/>
    <m/>
    <m/>
    <m/>
    <m/>
    <m/>
    <m/>
  </r>
  <r>
    <x v="612"/>
    <d v="2024-03-08T00:00:00"/>
    <n v="4"/>
    <x v="329"/>
    <e v="#N/A"/>
    <e v="#N/A"/>
    <n v="372900"/>
    <m/>
    <s v="Cheque/efectivo  + resumen de cuenta nativa"/>
    <n v="0"/>
    <n v="102970"/>
    <d v="2024-03-09T00:00:00"/>
    <m/>
    <n v="176570"/>
    <d v="2024-03-22T00:00:00"/>
    <m/>
    <n v="93360"/>
    <d v="2024-04-11T00:00:00"/>
    <m/>
    <m/>
    <m/>
    <m/>
    <m/>
    <m/>
    <m/>
    <m/>
    <m/>
    <m/>
    <m/>
  </r>
  <r>
    <x v="613"/>
    <d v="2024-03-08T00:00:00"/>
    <n v="4"/>
    <x v="63"/>
    <e v="#N/A"/>
    <e v="#N/A"/>
    <n v="304500"/>
    <m/>
    <s v="cheque"/>
    <n v="0"/>
    <n v="304500"/>
    <d v="2024-03-26T00:00:00"/>
    <m/>
    <m/>
    <m/>
    <m/>
    <m/>
    <m/>
    <m/>
    <m/>
    <m/>
    <m/>
    <m/>
    <m/>
    <m/>
    <m/>
    <m/>
    <m/>
    <m/>
  </r>
  <r>
    <x v="614"/>
    <d v="2024-03-08T00:00:00"/>
    <n v="4"/>
    <x v="83"/>
    <e v="#N/A"/>
    <e v="#N/A"/>
    <n v="172200"/>
    <m/>
    <m/>
    <n v="0"/>
    <n v="172200"/>
    <d v="2024-03-22T00:00:00"/>
    <m/>
    <m/>
    <m/>
    <m/>
    <m/>
    <m/>
    <m/>
    <m/>
    <m/>
    <m/>
    <m/>
    <m/>
    <m/>
    <m/>
    <m/>
    <m/>
    <m/>
  </r>
  <r>
    <x v="615"/>
    <d v="2024-03-08T00:00:00"/>
    <n v="4"/>
    <x v="323"/>
    <e v="#N/A"/>
    <e v="#N/A"/>
    <n v="50000"/>
    <m/>
    <m/>
    <n v="0"/>
    <n v="50000"/>
    <d v="2024-03-13T00:00:00"/>
    <m/>
    <m/>
    <m/>
    <m/>
    <m/>
    <m/>
    <m/>
    <m/>
    <m/>
    <m/>
    <m/>
    <m/>
    <m/>
    <m/>
    <m/>
    <m/>
    <m/>
  </r>
  <r>
    <x v="616"/>
    <d v="2024-03-11T00:00:00"/>
    <n v="4"/>
    <x v="330"/>
    <e v="#N/A"/>
    <e v="#N/A"/>
    <n v="225300"/>
    <m/>
    <s v="transferencia"/>
    <n v="0"/>
    <n v="225300"/>
    <d v="2024-03-13T00:00:00"/>
    <m/>
    <m/>
    <m/>
    <m/>
    <m/>
    <m/>
    <m/>
    <m/>
    <m/>
    <m/>
    <m/>
    <m/>
    <m/>
    <m/>
    <m/>
    <m/>
    <m/>
  </r>
  <r>
    <x v="617"/>
    <d v="2024-03-11T00:00:00"/>
    <n v="4"/>
    <x v="100"/>
    <e v="#N/A"/>
    <e v="#N/A"/>
    <n v="194300"/>
    <m/>
    <s v="acredita por tachos de aceite"/>
    <n v="0"/>
    <n v="194300"/>
    <m/>
    <m/>
    <m/>
    <m/>
    <m/>
    <m/>
    <m/>
    <m/>
    <m/>
    <m/>
    <m/>
    <m/>
    <m/>
    <m/>
    <m/>
    <m/>
    <m/>
    <m/>
  </r>
  <r>
    <x v="618"/>
    <d v="2024-03-11T00:00:00"/>
    <n v="4"/>
    <x v="63"/>
    <e v="#N/A"/>
    <e v="#N/A"/>
    <n v="52100"/>
    <m/>
    <s v="cheque"/>
    <n v="0"/>
    <n v="52100"/>
    <d v="2024-03-26T00:00:00"/>
    <m/>
    <m/>
    <m/>
    <m/>
    <m/>
    <m/>
    <m/>
    <m/>
    <m/>
    <m/>
    <m/>
    <m/>
    <m/>
    <m/>
    <m/>
    <m/>
    <m/>
  </r>
  <r>
    <x v="619"/>
    <d v="2024-03-11T00:00:00"/>
    <n v="4"/>
    <x v="331"/>
    <e v="#N/A"/>
    <e v="#N/A"/>
    <n v="105000"/>
    <m/>
    <m/>
    <n v="0"/>
    <n v="105000"/>
    <d v="2024-03-18T00:00:00"/>
    <m/>
    <m/>
    <m/>
    <m/>
    <m/>
    <m/>
    <m/>
    <m/>
    <m/>
    <m/>
    <m/>
    <m/>
    <m/>
    <m/>
    <m/>
    <m/>
    <m/>
  </r>
  <r>
    <x v="620"/>
    <d v="2024-03-12T00:00:00"/>
    <n v="4"/>
    <x v="332"/>
    <e v="#N/A"/>
    <e v="#N/A"/>
    <n v="184600"/>
    <m/>
    <s v="Acredita barotto"/>
    <n v="0"/>
    <n v="184600"/>
    <d v="2024-04-03T00:00:00"/>
    <m/>
    <m/>
    <m/>
    <m/>
    <m/>
    <m/>
    <m/>
    <m/>
    <m/>
    <m/>
    <m/>
    <m/>
    <m/>
    <m/>
    <m/>
    <m/>
    <m/>
  </r>
  <r>
    <x v="621"/>
    <d v="2024-03-12T00:00:00"/>
    <n v="4"/>
    <x v="333"/>
    <e v="#N/A"/>
    <e v="#N/A"/>
    <n v="906000"/>
    <m/>
    <s v="pagos adelantados"/>
    <n v="0"/>
    <n v="300000"/>
    <d v="2024-03-13T00:00:00"/>
    <m/>
    <n v="160000"/>
    <d v="2024-03-19T00:00:00"/>
    <m/>
    <n v="446000"/>
    <d v="2024-04-08T00:00:00"/>
    <m/>
    <m/>
    <m/>
    <m/>
    <m/>
    <m/>
    <m/>
    <m/>
    <m/>
    <m/>
    <m/>
  </r>
  <r>
    <x v="622"/>
    <d v="2024-03-12T00:00:00"/>
    <n v="4"/>
    <x v="334"/>
    <e v="#N/A"/>
    <e v="#N/A"/>
    <n v="188600"/>
    <m/>
    <m/>
    <n v="0"/>
    <n v="188600"/>
    <d v="2024-03-14T00:00:00"/>
    <m/>
    <m/>
    <m/>
    <m/>
    <m/>
    <m/>
    <m/>
    <m/>
    <m/>
    <m/>
    <m/>
    <m/>
    <m/>
    <m/>
    <m/>
    <m/>
    <m/>
  </r>
  <r>
    <x v="623"/>
    <d v="2024-03-12T00:00:00"/>
    <n v="4"/>
    <x v="268"/>
    <e v="#N/A"/>
    <e v="#N/A"/>
    <n v="133800"/>
    <m/>
    <m/>
    <n v="0"/>
    <n v="133800"/>
    <d v="2024-03-12T00:00:00"/>
    <m/>
    <m/>
    <m/>
    <m/>
    <m/>
    <m/>
    <m/>
    <m/>
    <m/>
    <m/>
    <m/>
    <m/>
    <m/>
    <m/>
    <m/>
    <m/>
    <m/>
  </r>
  <r>
    <x v="624"/>
    <d v="2024-03-13T00:00:00"/>
    <n v="4"/>
    <x v="50"/>
    <e v="#N/A"/>
    <e v="#N/A"/>
    <n v="71027"/>
    <m/>
    <s v="pago con impuestos"/>
    <n v="0"/>
    <n v="71027"/>
    <m/>
    <m/>
    <m/>
    <m/>
    <m/>
    <m/>
    <m/>
    <m/>
    <m/>
    <m/>
    <m/>
    <m/>
    <m/>
    <m/>
    <m/>
    <m/>
    <m/>
    <m/>
  </r>
  <r>
    <x v="625"/>
    <d v="2024-03-13T00:00:00"/>
    <n v="4"/>
    <x v="73"/>
    <e v="#N/A"/>
    <e v="#N/A"/>
    <n v="335600"/>
    <m/>
    <m/>
    <n v="0"/>
    <n v="200000"/>
    <d v="2024-03-20T00:00:00"/>
    <m/>
    <n v="135600"/>
    <d v="2024-04-24T00:00:00"/>
    <m/>
    <m/>
    <m/>
    <m/>
    <m/>
    <m/>
    <m/>
    <m/>
    <m/>
    <m/>
    <m/>
    <m/>
    <m/>
    <m/>
  </r>
  <r>
    <x v="626"/>
    <d v="2024-03-13T00:00:00"/>
    <n v="4"/>
    <x v="100"/>
    <e v="#N/A"/>
    <e v="#N/A"/>
    <n v="75000"/>
    <m/>
    <s v="acredita por tachos de aceite"/>
    <n v="0"/>
    <n v="9500"/>
    <d v="2024-03-13T00:00:00"/>
    <m/>
    <n v="65500"/>
    <m/>
    <m/>
    <m/>
    <m/>
    <m/>
    <m/>
    <m/>
    <m/>
    <m/>
    <m/>
    <m/>
    <m/>
    <m/>
    <m/>
    <m/>
  </r>
  <r>
    <x v="627"/>
    <d v="2024-03-13T00:00:00"/>
    <n v="4"/>
    <x v="53"/>
    <e v="#N/A"/>
    <e v="#N/A"/>
    <n v="62000"/>
    <m/>
    <m/>
    <n v="0"/>
    <n v="62000"/>
    <d v="2024-04-29T00:00:00"/>
    <m/>
    <m/>
    <m/>
    <m/>
    <m/>
    <m/>
    <m/>
    <m/>
    <m/>
    <m/>
    <m/>
    <m/>
    <m/>
    <m/>
    <m/>
    <m/>
    <m/>
  </r>
  <r>
    <x v="628"/>
    <d v="2024-03-13T00:00:00"/>
    <n v="4"/>
    <x v="53"/>
    <e v="#N/A"/>
    <e v="#N/A"/>
    <n v="38000"/>
    <m/>
    <m/>
    <n v="0"/>
    <n v="38000"/>
    <d v="2024-03-13T00:00:00"/>
    <m/>
    <m/>
    <m/>
    <m/>
    <m/>
    <m/>
    <m/>
    <m/>
    <m/>
    <m/>
    <m/>
    <m/>
    <m/>
    <m/>
    <m/>
    <m/>
    <m/>
  </r>
  <r>
    <x v="629"/>
    <d v="2024-03-14T00:00:00"/>
    <n v="4"/>
    <x v="118"/>
    <e v="#N/A"/>
    <e v="#N/A"/>
    <n v="789200"/>
    <m/>
    <m/>
    <n v="0"/>
    <n v="789200"/>
    <d v="2024-03-23T00:00:00"/>
    <m/>
    <m/>
    <m/>
    <m/>
    <m/>
    <m/>
    <m/>
    <m/>
    <m/>
    <m/>
    <m/>
    <m/>
    <m/>
    <m/>
    <m/>
    <m/>
    <m/>
  </r>
  <r>
    <x v="630"/>
    <d v="2024-03-14T00:00:00"/>
    <n v="4"/>
    <x v="100"/>
    <e v="#N/A"/>
    <e v="#N/A"/>
    <n v="9500"/>
    <m/>
    <s v="acredita por tachos de aceite"/>
    <n v="0"/>
    <n v="9500"/>
    <m/>
    <m/>
    <m/>
    <m/>
    <m/>
    <m/>
    <m/>
    <m/>
    <m/>
    <m/>
    <m/>
    <m/>
    <m/>
    <m/>
    <m/>
    <m/>
    <m/>
    <m/>
  </r>
  <r>
    <x v="631"/>
    <d v="2024-03-14T00:00:00"/>
    <n v="4"/>
    <x v="335"/>
    <e v="#N/A"/>
    <e v="#N/A"/>
    <n v="255200"/>
    <m/>
    <m/>
    <n v="0"/>
    <n v="255200"/>
    <d v="2024-03-25T00:00:00"/>
    <m/>
    <m/>
    <m/>
    <m/>
    <m/>
    <m/>
    <m/>
    <m/>
    <m/>
    <m/>
    <m/>
    <m/>
    <m/>
    <m/>
    <m/>
    <m/>
    <m/>
  </r>
  <r>
    <x v="632"/>
    <d v="2024-03-14T00:00:00"/>
    <n v="4"/>
    <x v="82"/>
    <e v="#N/A"/>
    <e v="#N/A"/>
    <n v="0"/>
    <m/>
    <m/>
    <n v="0"/>
    <m/>
    <m/>
    <m/>
    <m/>
    <m/>
    <m/>
    <m/>
    <m/>
    <m/>
    <m/>
    <m/>
    <m/>
    <m/>
    <m/>
    <m/>
    <m/>
    <m/>
    <m/>
    <m/>
  </r>
  <r>
    <x v="633"/>
    <d v="2024-03-14T00:00:00"/>
    <n v="4"/>
    <x v="50"/>
    <e v="#N/A"/>
    <e v="#N/A"/>
    <n v="48400"/>
    <m/>
    <s v="pago con impuestos"/>
    <n v="0"/>
    <n v="48400"/>
    <m/>
    <m/>
    <m/>
    <m/>
    <m/>
    <m/>
    <m/>
    <m/>
    <m/>
    <m/>
    <m/>
    <m/>
    <m/>
    <m/>
    <m/>
    <m/>
    <m/>
    <m/>
  </r>
  <r>
    <x v="634"/>
    <d v="2024-03-15T00:00:00"/>
    <n v="4"/>
    <x v="13"/>
    <e v="#N/A"/>
    <e v="#N/A"/>
    <n v="306900"/>
    <m/>
    <m/>
    <n v="0"/>
    <n v="200000"/>
    <d v="2024-03-19T00:00:00"/>
    <m/>
    <n v="106900"/>
    <d v="2024-04-15T00:00:00"/>
    <m/>
    <m/>
    <m/>
    <m/>
    <m/>
    <m/>
    <m/>
    <m/>
    <m/>
    <m/>
    <m/>
    <m/>
    <m/>
    <m/>
  </r>
  <r>
    <x v="635"/>
    <d v="2024-03-15T00:00:00"/>
    <n v="4"/>
    <x v="336"/>
    <e v="#N/A"/>
    <e v="#N/A"/>
    <n v="125000"/>
    <m/>
    <s v="transferencia"/>
    <n v="0"/>
    <n v="125000"/>
    <d v="2024-03-14T00:00:00"/>
    <m/>
    <m/>
    <m/>
    <m/>
    <m/>
    <m/>
    <m/>
    <m/>
    <m/>
    <m/>
    <m/>
    <m/>
    <m/>
    <m/>
    <m/>
    <m/>
    <m/>
  </r>
  <r>
    <x v="636"/>
    <d v="2024-03-15T00:00:00"/>
    <n v="4"/>
    <x v="100"/>
    <e v="#N/A"/>
    <e v="#N/A"/>
    <n v="9500"/>
    <m/>
    <s v="acredita por tachos de aceite"/>
    <n v="0"/>
    <n v="9500"/>
    <d v="2024-03-15T00:00:00"/>
    <m/>
    <m/>
    <m/>
    <m/>
    <m/>
    <m/>
    <m/>
    <m/>
    <m/>
    <m/>
    <m/>
    <m/>
    <m/>
    <m/>
    <m/>
    <m/>
    <m/>
  </r>
  <r>
    <x v="637"/>
    <d v="2024-03-15T00:00:00"/>
    <n v="4"/>
    <x v="337"/>
    <e v="#N/A"/>
    <e v="#N/A"/>
    <n v="400000"/>
    <m/>
    <m/>
    <n v="0"/>
    <n v="200000"/>
    <d v="2024-03-18T00:00:00"/>
    <m/>
    <n v="200000"/>
    <d v="2024-04-09T00:00:00"/>
    <m/>
    <m/>
    <m/>
    <m/>
    <m/>
    <m/>
    <m/>
    <m/>
    <m/>
    <m/>
    <m/>
    <m/>
    <m/>
    <m/>
  </r>
  <r>
    <x v="638"/>
    <d v="2024-03-16T00:00:00"/>
    <n v="4"/>
    <x v="100"/>
    <e v="#N/A"/>
    <e v="#N/A"/>
    <n v="70000"/>
    <m/>
    <s v="acredita por tachos de aceite"/>
    <n v="0"/>
    <n v="70000"/>
    <m/>
    <m/>
    <m/>
    <m/>
    <m/>
    <m/>
    <m/>
    <m/>
    <m/>
    <m/>
    <m/>
    <m/>
    <m/>
    <m/>
    <m/>
    <m/>
    <m/>
    <m/>
  </r>
  <r>
    <x v="639"/>
    <d v="2024-03-18T00:00:00"/>
    <n v="4"/>
    <x v="264"/>
    <e v="#N/A"/>
    <e v="#N/A"/>
    <n v="265000"/>
    <m/>
    <s v="tarjeta 6 cuotas"/>
    <n v="0"/>
    <n v="265000"/>
    <d v="2024-03-19T00:00:00"/>
    <m/>
    <m/>
    <m/>
    <m/>
    <m/>
    <m/>
    <m/>
    <m/>
    <m/>
    <m/>
    <m/>
    <m/>
    <m/>
    <m/>
    <m/>
    <m/>
    <m/>
  </r>
  <r>
    <x v="640"/>
    <d v="2024-03-18T00:00:00"/>
    <n v="4"/>
    <x v="286"/>
    <e v="#N/A"/>
    <e v="#N/A"/>
    <n v="84900"/>
    <m/>
    <m/>
    <n v="0"/>
    <n v="84900"/>
    <m/>
    <m/>
    <m/>
    <m/>
    <m/>
    <m/>
    <m/>
    <m/>
    <m/>
    <m/>
    <m/>
    <m/>
    <m/>
    <m/>
    <m/>
    <m/>
    <m/>
    <m/>
  </r>
  <r>
    <x v="641"/>
    <d v="2024-03-19T00:00:00"/>
    <n v="4"/>
    <x v="246"/>
    <e v="#N/A"/>
    <e v="#N/A"/>
    <n v="219300"/>
    <m/>
    <m/>
    <n v="0"/>
    <n v="219300"/>
    <d v="2024-03-25T00:00:00"/>
    <m/>
    <m/>
    <m/>
    <m/>
    <m/>
    <m/>
    <m/>
    <m/>
    <m/>
    <m/>
    <m/>
    <m/>
    <m/>
    <m/>
    <m/>
    <m/>
    <m/>
  </r>
  <r>
    <x v="642"/>
    <d v="2024-03-19T00:00:00"/>
    <n v="4"/>
    <x v="332"/>
    <e v="#N/A"/>
    <e v="#N/A"/>
    <n v="36000"/>
    <m/>
    <s v="Acredita barotto"/>
    <n v="0"/>
    <n v="36000"/>
    <d v="2024-04-03T00:00:00"/>
    <m/>
    <m/>
    <m/>
    <m/>
    <m/>
    <m/>
    <m/>
    <m/>
    <m/>
    <m/>
    <m/>
    <m/>
    <m/>
    <m/>
    <m/>
    <m/>
    <m/>
  </r>
  <r>
    <x v="643"/>
    <d v="2024-03-19T00:00:00"/>
    <n v="4"/>
    <x v="338"/>
    <e v="#N/A"/>
    <e v="#N/A"/>
    <n v="151000"/>
    <m/>
    <m/>
    <n v="0"/>
    <n v="50000"/>
    <d v="2024-03-20T00:00:00"/>
    <m/>
    <n v="101000"/>
    <d v="2024-04-10T00:00:00"/>
    <m/>
    <m/>
    <m/>
    <m/>
    <m/>
    <m/>
    <m/>
    <m/>
    <m/>
    <m/>
    <m/>
    <m/>
    <m/>
    <m/>
  </r>
  <r>
    <x v="644"/>
    <d v="2024-03-19T00:00:00"/>
    <n v="4"/>
    <x v="339"/>
    <e v="#N/A"/>
    <e v="#N/A"/>
    <n v="312800"/>
    <m/>
    <m/>
    <n v="0"/>
    <n v="312800"/>
    <d v="2024-03-20T00:00:00"/>
    <m/>
    <m/>
    <m/>
    <m/>
    <m/>
    <m/>
    <m/>
    <m/>
    <m/>
    <m/>
    <m/>
    <m/>
    <m/>
    <m/>
    <m/>
    <m/>
    <m/>
  </r>
  <r>
    <x v="645"/>
    <d v="2024-03-19T00:00:00"/>
    <n v="4"/>
    <x v="114"/>
    <e v="#N/A"/>
    <e v="#N/A"/>
    <n v="417800"/>
    <m/>
    <m/>
    <n v="0"/>
    <n v="297800"/>
    <d v="2024-03-20T00:00:00"/>
    <m/>
    <n v="120000"/>
    <d v="2024-04-04T00:00:00"/>
    <m/>
    <m/>
    <m/>
    <m/>
    <m/>
    <m/>
    <m/>
    <m/>
    <m/>
    <m/>
    <m/>
    <m/>
    <m/>
    <m/>
  </r>
  <r>
    <x v="646"/>
    <d v="2024-03-20T00:00:00"/>
    <n v="4"/>
    <x v="221"/>
    <e v="#N/A"/>
    <e v="#N/A"/>
    <n v="105000"/>
    <m/>
    <m/>
    <n v="0"/>
    <n v="105000"/>
    <d v="2024-03-22T00:00:00"/>
    <m/>
    <m/>
    <m/>
    <m/>
    <m/>
    <m/>
    <m/>
    <m/>
    <m/>
    <m/>
    <m/>
    <m/>
    <m/>
    <m/>
    <m/>
    <m/>
    <m/>
  </r>
  <r>
    <x v="647"/>
    <d v="2024-03-20T00:00:00"/>
    <n v="4"/>
    <x v="340"/>
    <e v="#N/A"/>
    <e v="#N/A"/>
    <n v="251000"/>
    <m/>
    <m/>
    <n v="0"/>
    <n v="200000"/>
    <d v="2024-04-04T00:00:00"/>
    <m/>
    <n v="51000"/>
    <d v="2024-04-04T00:00:00"/>
    <m/>
    <m/>
    <m/>
    <m/>
    <m/>
    <m/>
    <m/>
    <m/>
    <m/>
    <m/>
    <m/>
    <m/>
    <m/>
    <m/>
  </r>
  <r>
    <x v="648"/>
    <d v="2024-03-20T00:00:00"/>
    <n v="4"/>
    <x v="4"/>
    <e v="#N/A"/>
    <e v="#N/A"/>
    <n v="60000"/>
    <m/>
    <m/>
    <n v="0"/>
    <n v="60000"/>
    <d v="2024-04-04T00:00:00"/>
    <m/>
    <m/>
    <m/>
    <m/>
    <m/>
    <m/>
    <m/>
    <m/>
    <m/>
    <m/>
    <m/>
    <m/>
    <m/>
    <m/>
    <m/>
    <m/>
    <m/>
  </r>
  <r>
    <x v="649"/>
    <d v="2024-03-20T00:00:00"/>
    <n v="4"/>
    <x v="341"/>
    <e v="#N/A"/>
    <e v="#N/A"/>
    <n v="548200"/>
    <m/>
    <s v="adelantado"/>
    <n v="0"/>
    <n v="210500"/>
    <d v="2024-03-01T00:00:00"/>
    <m/>
    <n v="200000"/>
    <d v="2024-04-01T00:00:00"/>
    <m/>
    <n v="137700"/>
    <d v="2024-04-29T00:00:00"/>
    <m/>
    <m/>
    <m/>
    <m/>
    <m/>
    <m/>
    <m/>
    <m/>
    <m/>
    <m/>
    <m/>
  </r>
  <r>
    <x v="650"/>
    <d v="2024-03-21T00:00:00"/>
    <n v="4"/>
    <x v="207"/>
    <e v="#N/A"/>
    <e v="#N/A"/>
    <n v="0"/>
    <m/>
    <m/>
    <n v="0"/>
    <m/>
    <m/>
    <m/>
    <m/>
    <m/>
    <m/>
    <m/>
    <m/>
    <m/>
    <m/>
    <m/>
    <m/>
    <m/>
    <m/>
    <m/>
    <m/>
    <m/>
    <m/>
    <m/>
  </r>
  <r>
    <x v="651"/>
    <d v="2024-03-21T00:00:00"/>
    <n v="4"/>
    <x v="100"/>
    <e v="#N/A"/>
    <e v="#N/A"/>
    <n v="150000"/>
    <m/>
    <s v="acredita por tachos de aceite"/>
    <n v="0"/>
    <n v="150000"/>
    <m/>
    <m/>
    <m/>
    <m/>
    <m/>
    <m/>
    <m/>
    <m/>
    <m/>
    <m/>
    <m/>
    <m/>
    <m/>
    <m/>
    <m/>
    <m/>
    <m/>
    <m/>
  </r>
  <r>
    <x v="652"/>
    <d v="2024-03-21T00:00:00"/>
    <n v="4"/>
    <x v="342"/>
    <e v="#N/A"/>
    <e v="#N/A"/>
    <n v="130000"/>
    <m/>
    <m/>
    <n v="0"/>
    <n v="130000"/>
    <d v="2024-04-29T00:00:00"/>
    <m/>
    <m/>
    <m/>
    <m/>
    <m/>
    <m/>
    <m/>
    <m/>
    <m/>
    <m/>
    <m/>
    <m/>
    <m/>
    <m/>
    <m/>
    <m/>
    <m/>
  </r>
  <r>
    <x v="653"/>
    <d v="2024-03-21T00:00:00"/>
    <n v="4"/>
    <x v="100"/>
    <e v="#N/A"/>
    <e v="#N/A"/>
    <n v="50000"/>
    <m/>
    <s v="acredita por tachos de aceite"/>
    <n v="0"/>
    <n v="50000"/>
    <m/>
    <m/>
    <m/>
    <m/>
    <m/>
    <m/>
    <m/>
    <m/>
    <m/>
    <m/>
    <m/>
    <m/>
    <m/>
    <m/>
    <m/>
    <m/>
    <m/>
    <m/>
  </r>
  <r>
    <x v="654"/>
    <d v="2024-03-22T00:00:00"/>
    <n v="4"/>
    <x v="83"/>
    <e v="#N/A"/>
    <e v="#N/A"/>
    <n v="114550"/>
    <m/>
    <m/>
    <n v="0"/>
    <n v="97800"/>
    <d v="2024-03-22T00:00:00"/>
    <m/>
    <n v="16750"/>
    <d v="2024-03-24T00:00:00"/>
    <m/>
    <m/>
    <m/>
    <m/>
    <m/>
    <m/>
    <m/>
    <m/>
    <m/>
    <m/>
    <m/>
    <m/>
    <m/>
    <m/>
  </r>
  <r>
    <x v="655"/>
    <d v="2024-03-22T00:00:00"/>
    <n v="4"/>
    <x v="200"/>
    <e v="#N/A"/>
    <e v="#N/A"/>
    <n v="165000"/>
    <m/>
    <m/>
    <n v="0"/>
    <n v="165000"/>
    <d v="2024-04-08T00:00:00"/>
    <m/>
    <m/>
    <m/>
    <m/>
    <m/>
    <m/>
    <m/>
    <m/>
    <m/>
    <m/>
    <m/>
    <m/>
    <m/>
    <m/>
    <m/>
    <m/>
    <m/>
  </r>
  <r>
    <x v="656"/>
    <d v="2024-03-22T00:00:00"/>
    <n v="4"/>
    <x v="34"/>
    <e v="#N/A"/>
    <e v="#N/A"/>
    <n v="246560"/>
    <m/>
    <s v="acredita aldo repuestos"/>
    <n v="0"/>
    <n v="246560"/>
    <d v="2024-04-05T00:00:00"/>
    <m/>
    <m/>
    <m/>
    <m/>
    <m/>
    <m/>
    <m/>
    <m/>
    <m/>
    <m/>
    <m/>
    <m/>
    <m/>
    <m/>
    <m/>
    <m/>
    <m/>
  </r>
  <r>
    <x v="657"/>
    <d v="2024-03-22T00:00:00"/>
    <n v="4"/>
    <x v="110"/>
    <e v="#N/A"/>
    <e v="#N/A"/>
    <n v="190100"/>
    <m/>
    <m/>
    <n v="0"/>
    <n v="190100"/>
    <d v="2024-03-25T00:00:00"/>
    <m/>
    <m/>
    <m/>
    <m/>
    <m/>
    <m/>
    <m/>
    <m/>
    <m/>
    <m/>
    <m/>
    <m/>
    <m/>
    <m/>
    <m/>
    <m/>
    <m/>
  </r>
  <r>
    <x v="658"/>
    <d v="2024-03-22T00:00:00"/>
    <n v="4"/>
    <x v="286"/>
    <e v="#N/A"/>
    <e v="#N/A"/>
    <n v="42000"/>
    <m/>
    <m/>
    <n v="0"/>
    <n v="42000"/>
    <m/>
    <m/>
    <m/>
    <m/>
    <m/>
    <m/>
    <m/>
    <m/>
    <m/>
    <m/>
    <m/>
    <m/>
    <m/>
    <m/>
    <m/>
    <m/>
    <m/>
    <m/>
  </r>
  <r>
    <x v="659"/>
    <d v="2024-03-22T00:00:00"/>
    <n v="4"/>
    <x v="268"/>
    <e v="#N/A"/>
    <e v="#N/A"/>
    <n v="417000"/>
    <m/>
    <s v="transferencia"/>
    <n v="0"/>
    <n v="417000"/>
    <d v="2024-03-26T00:00:00"/>
    <m/>
    <m/>
    <m/>
    <m/>
    <m/>
    <m/>
    <m/>
    <m/>
    <m/>
    <m/>
    <m/>
    <m/>
    <m/>
    <m/>
    <m/>
    <m/>
    <m/>
  </r>
  <r>
    <x v="660"/>
    <d v="2024-03-23T00:00:00"/>
    <n v="4"/>
    <x v="216"/>
    <e v="#N/A"/>
    <e v="#N/A"/>
    <n v="0"/>
    <m/>
    <m/>
    <n v="0"/>
    <m/>
    <m/>
    <m/>
    <m/>
    <m/>
    <m/>
    <m/>
    <m/>
    <m/>
    <m/>
    <m/>
    <m/>
    <m/>
    <m/>
    <m/>
    <m/>
    <m/>
    <m/>
    <m/>
  </r>
  <r>
    <x v="661"/>
    <d v="2024-03-25T00:00:00"/>
    <n v="4"/>
    <x v="319"/>
    <e v="#N/A"/>
    <e v="#N/A"/>
    <n v="0"/>
    <m/>
    <m/>
    <n v="0"/>
    <m/>
    <m/>
    <m/>
    <m/>
    <m/>
    <m/>
    <m/>
    <m/>
    <m/>
    <m/>
    <m/>
    <m/>
    <m/>
    <m/>
    <m/>
    <m/>
    <m/>
    <m/>
    <m/>
  </r>
  <r>
    <x v="662"/>
    <d v="2024-03-25T00:00:00"/>
    <n v="0"/>
    <x v="324"/>
    <e v="#N/A"/>
    <e v="#N/A"/>
    <n v="40000"/>
    <m/>
    <m/>
    <n v="0"/>
    <n v="40000"/>
    <d v="2024-03-26T00:00:00"/>
    <m/>
    <m/>
    <m/>
    <m/>
    <m/>
    <m/>
    <m/>
    <m/>
    <m/>
    <m/>
    <m/>
    <m/>
    <m/>
    <m/>
    <m/>
    <m/>
    <m/>
  </r>
  <r>
    <x v="663"/>
    <d v="2024-03-25T00:00:00"/>
    <n v="4"/>
    <x v="343"/>
    <e v="#N/A"/>
    <e v="#N/A"/>
    <n v="25000"/>
    <m/>
    <s v="transferencia"/>
    <n v="0"/>
    <n v="25000"/>
    <d v="2024-03-25T00:00:00"/>
    <m/>
    <m/>
    <m/>
    <m/>
    <m/>
    <m/>
    <m/>
    <m/>
    <m/>
    <m/>
    <m/>
    <m/>
    <m/>
    <m/>
    <m/>
    <m/>
    <m/>
  </r>
  <r>
    <x v="664"/>
    <d v="2024-03-25T00:00:00"/>
    <n v="4"/>
    <x v="100"/>
    <e v="#N/A"/>
    <e v="#N/A"/>
    <n v="82000"/>
    <m/>
    <s v="acredita por tachos de aceite"/>
    <n v="0"/>
    <n v="82000"/>
    <m/>
    <m/>
    <m/>
    <m/>
    <m/>
    <m/>
    <m/>
    <m/>
    <m/>
    <m/>
    <m/>
    <m/>
    <m/>
    <m/>
    <m/>
    <m/>
    <m/>
    <m/>
  </r>
  <r>
    <x v="665"/>
    <d v="2024-03-25T00:00:00"/>
    <n v="4"/>
    <x v="124"/>
    <e v="#N/A"/>
    <e v="#N/A"/>
    <n v="137800"/>
    <m/>
    <s v="adelanto"/>
    <n v="0"/>
    <n v="90000"/>
    <d v="2024-03-22T00:00:00"/>
    <m/>
    <n v="47800"/>
    <d v="2024-04-19T00:00:00"/>
    <m/>
    <m/>
    <m/>
    <m/>
    <m/>
    <m/>
    <m/>
    <m/>
    <m/>
    <m/>
    <m/>
    <m/>
    <m/>
    <m/>
  </r>
  <r>
    <x v="666"/>
    <d v="2024-03-25T00:00:00"/>
    <n v="4"/>
    <x v="50"/>
    <e v="#N/A"/>
    <e v="#N/A"/>
    <n v="114950"/>
    <m/>
    <s v="pago con impuestos"/>
    <n v="0"/>
    <n v="114950"/>
    <m/>
    <m/>
    <m/>
    <m/>
    <m/>
    <m/>
    <m/>
    <m/>
    <m/>
    <m/>
    <m/>
    <m/>
    <m/>
    <m/>
    <m/>
    <m/>
    <m/>
    <m/>
  </r>
  <r>
    <x v="667"/>
    <d v="2024-03-26T00:00:00"/>
    <n v="4"/>
    <x v="228"/>
    <e v="#N/A"/>
    <e v="#N/A"/>
    <n v="654900"/>
    <m/>
    <m/>
    <n v="0"/>
    <n v="250000"/>
    <d v="2024-03-28T00:00:00"/>
    <m/>
    <n v="404900"/>
    <d v="2024-04-09T00:00:00"/>
    <m/>
    <m/>
    <m/>
    <m/>
    <m/>
    <m/>
    <m/>
    <m/>
    <m/>
    <m/>
    <m/>
    <m/>
    <m/>
    <m/>
  </r>
  <r>
    <x v="668"/>
    <d v="2024-03-26T00:00:00"/>
    <n v="4"/>
    <x v="303"/>
    <e v="#N/A"/>
    <e v="#N/A"/>
    <n v="247300"/>
    <m/>
    <m/>
    <n v="0"/>
    <n v="247300"/>
    <d v="2024-04-10T00:00:00"/>
    <m/>
    <m/>
    <m/>
    <m/>
    <m/>
    <m/>
    <m/>
    <m/>
    <m/>
    <m/>
    <m/>
    <m/>
    <m/>
    <m/>
    <m/>
    <m/>
    <m/>
  </r>
  <r>
    <x v="669"/>
    <d v="2024-03-26T00:00:00"/>
    <n v="4"/>
    <x v="344"/>
    <e v="#N/A"/>
    <e v="#N/A"/>
    <n v="0"/>
    <m/>
    <m/>
    <n v="0"/>
    <m/>
    <m/>
    <m/>
    <m/>
    <m/>
    <m/>
    <m/>
    <m/>
    <m/>
    <m/>
    <m/>
    <m/>
    <m/>
    <m/>
    <m/>
    <m/>
    <m/>
    <m/>
    <m/>
  </r>
  <r>
    <x v="670"/>
    <d v="2024-03-27T00:00:00"/>
    <n v="4"/>
    <x v="173"/>
    <e v="#N/A"/>
    <e v="#N/A"/>
    <n v="356950"/>
    <m/>
    <m/>
    <n v="0"/>
    <n v="356950"/>
    <d v="2024-04-18T00:00:00"/>
    <m/>
    <m/>
    <m/>
    <m/>
    <m/>
    <m/>
    <m/>
    <m/>
    <m/>
    <m/>
    <m/>
    <m/>
    <m/>
    <m/>
    <m/>
    <m/>
    <m/>
  </r>
  <r>
    <x v="671"/>
    <d v="2024-03-27T00:00:00"/>
    <n v="4"/>
    <x v="307"/>
    <e v="#N/A"/>
    <e v="#N/A"/>
    <n v="143500"/>
    <m/>
    <m/>
    <n v="0"/>
    <n v="143500"/>
    <d v="2024-04-03T00:00:00"/>
    <m/>
    <m/>
    <m/>
    <m/>
    <m/>
    <m/>
    <m/>
    <m/>
    <m/>
    <m/>
    <m/>
    <m/>
    <m/>
    <m/>
    <m/>
    <m/>
    <m/>
  </r>
  <r>
    <x v="672"/>
    <d v="2024-03-27T00:00:00"/>
    <n v="4"/>
    <x v="100"/>
    <e v="#N/A"/>
    <e v="#N/A"/>
    <n v="36000"/>
    <m/>
    <s v="acredita por tachos de aceite"/>
    <n v="0"/>
    <n v="36000"/>
    <m/>
    <m/>
    <m/>
    <m/>
    <m/>
    <m/>
    <m/>
    <m/>
    <m/>
    <m/>
    <m/>
    <m/>
    <m/>
    <m/>
    <m/>
    <m/>
    <m/>
    <m/>
  </r>
  <r>
    <x v="673"/>
    <d v="2024-03-28T00:00:00"/>
    <n v="4"/>
    <x v="345"/>
    <e v="#N/A"/>
    <e v="#N/A"/>
    <n v="206600"/>
    <m/>
    <m/>
    <n v="0"/>
    <n v="65000"/>
    <d v="2024-04-05T00:00:00"/>
    <m/>
    <n v="141600"/>
    <d v="2024-05-06T00:00:00"/>
    <m/>
    <m/>
    <m/>
    <m/>
    <m/>
    <m/>
    <m/>
    <m/>
    <m/>
    <m/>
    <m/>
    <m/>
    <m/>
    <m/>
  </r>
  <r>
    <x v="674"/>
    <d v="2024-03-28T00:00:00"/>
    <n v="4"/>
    <x v="319"/>
    <e v="#N/A"/>
    <e v="#N/A"/>
    <n v="501787"/>
    <m/>
    <s v="CHEQUE"/>
    <n v="0"/>
    <n v="501787"/>
    <d v="2024-05-03T00:00:00"/>
    <m/>
    <m/>
    <m/>
    <m/>
    <m/>
    <m/>
    <m/>
    <m/>
    <m/>
    <m/>
    <m/>
    <m/>
    <m/>
    <m/>
    <m/>
    <m/>
    <m/>
  </r>
  <r>
    <x v="675"/>
    <d v="2024-03-28T00:00:00"/>
    <n v="4"/>
    <x v="194"/>
    <e v="#N/A"/>
    <e v="#N/A"/>
    <n v="42000"/>
    <m/>
    <m/>
    <n v="0"/>
    <n v="42000"/>
    <d v="2024-04-09T00:00:00"/>
    <m/>
    <m/>
    <m/>
    <m/>
    <m/>
    <m/>
    <m/>
    <m/>
    <m/>
    <m/>
    <m/>
    <m/>
    <m/>
    <m/>
    <m/>
    <m/>
    <m/>
  </r>
  <r>
    <x v="676"/>
    <d v="2024-04-03T00:00:00"/>
    <n v="4"/>
    <x v="346"/>
    <e v="#N/A"/>
    <e v="#N/A"/>
    <n v="197000"/>
    <m/>
    <s v="tarjeta adelantado"/>
    <n v="0"/>
    <n v="197000"/>
    <d v="2024-03-08T00:00:00"/>
    <m/>
    <m/>
    <m/>
    <m/>
    <m/>
    <m/>
    <m/>
    <m/>
    <m/>
    <m/>
    <m/>
    <m/>
    <m/>
    <m/>
    <m/>
    <m/>
    <m/>
  </r>
  <r>
    <x v="677"/>
    <d v="2024-04-03T00:00:00"/>
    <n v="4"/>
    <x v="347"/>
    <e v="#N/A"/>
    <e v="#N/A"/>
    <n v="97000"/>
    <m/>
    <m/>
    <n v="0"/>
    <n v="97000"/>
    <d v="2024-04-08T00:00:00"/>
    <m/>
    <m/>
    <m/>
    <m/>
    <m/>
    <m/>
    <m/>
    <m/>
    <m/>
    <m/>
    <m/>
    <m/>
    <m/>
    <m/>
    <m/>
    <m/>
    <m/>
  </r>
  <r>
    <x v="678"/>
    <d v="2024-04-04T00:00:00"/>
    <n v="4"/>
    <x v="273"/>
    <e v="#N/A"/>
    <e v="#N/A"/>
    <n v="190350"/>
    <m/>
    <m/>
    <n v="0"/>
    <n v="100000"/>
    <d v="2024-04-04T00:00:00"/>
    <m/>
    <n v="90350"/>
    <d v="2024-04-08T00:00:00"/>
    <m/>
    <m/>
    <m/>
    <m/>
    <m/>
    <m/>
    <m/>
    <m/>
    <m/>
    <m/>
    <m/>
    <m/>
    <m/>
    <m/>
  </r>
  <r>
    <x v="679"/>
    <d v="2024-04-04T00:00:00"/>
    <n v="4"/>
    <x v="50"/>
    <e v="#N/A"/>
    <e v="#N/A"/>
    <n v="201465"/>
    <m/>
    <s v="pago con impuestos"/>
    <n v="0"/>
    <n v="201465"/>
    <d v="2024-05-06T00:00:00"/>
    <m/>
    <m/>
    <m/>
    <m/>
    <m/>
    <m/>
    <m/>
    <m/>
    <m/>
    <m/>
    <m/>
    <m/>
    <m/>
    <m/>
    <m/>
    <m/>
    <m/>
  </r>
  <r>
    <x v="680"/>
    <d v="2024-04-04T00:00:00"/>
    <n v="4"/>
    <x v="348"/>
    <e v="#N/A"/>
    <e v="#N/A"/>
    <n v="332375"/>
    <m/>
    <m/>
    <n v="0"/>
    <n v="332375"/>
    <d v="2024-04-16T00:00:00"/>
    <m/>
    <m/>
    <m/>
    <m/>
    <m/>
    <m/>
    <m/>
    <m/>
    <m/>
    <m/>
    <m/>
    <m/>
    <m/>
    <m/>
    <m/>
    <m/>
    <m/>
  </r>
  <r>
    <x v="681"/>
    <d v="2024-04-04T00:00:00"/>
    <n v="4"/>
    <x v="72"/>
    <e v="#N/A"/>
    <e v="#N/A"/>
    <n v="0"/>
    <m/>
    <m/>
    <n v="0"/>
    <m/>
    <m/>
    <m/>
    <m/>
    <m/>
    <m/>
    <m/>
    <m/>
    <m/>
    <m/>
    <m/>
    <m/>
    <m/>
    <m/>
    <m/>
    <m/>
    <m/>
    <m/>
    <m/>
  </r>
  <r>
    <x v="682"/>
    <d v="2024-04-05T00:00:00"/>
    <n v="3"/>
    <x v="147"/>
    <e v="#N/A"/>
    <e v="#N/A"/>
    <n v="0"/>
    <m/>
    <m/>
    <n v="0"/>
    <m/>
    <m/>
    <m/>
    <m/>
    <m/>
    <m/>
    <m/>
    <m/>
    <m/>
    <m/>
    <m/>
    <m/>
    <m/>
    <m/>
    <m/>
    <m/>
    <m/>
    <m/>
    <m/>
  </r>
  <r>
    <x v="683"/>
    <d v="2024-04-05T00:00:00"/>
    <n v="3"/>
    <x v="171"/>
    <e v="#N/A"/>
    <e v="#N/A"/>
    <n v="92000"/>
    <m/>
    <m/>
    <n v="0"/>
    <n v="92000"/>
    <d v="2024-04-25T00:00:00"/>
    <m/>
    <m/>
    <m/>
    <m/>
    <m/>
    <m/>
    <m/>
    <m/>
    <m/>
    <m/>
    <m/>
    <m/>
    <m/>
    <m/>
    <m/>
    <m/>
    <m/>
  </r>
  <r>
    <x v="684"/>
    <d v="2024-04-05T00:00:00"/>
    <n v="3"/>
    <x v="234"/>
    <e v="#N/A"/>
    <e v="#N/A"/>
    <n v="181000"/>
    <m/>
    <s v="transferencia"/>
    <n v="0"/>
    <n v="181000"/>
    <d v="2024-04-06T00:00:00"/>
    <m/>
    <m/>
    <m/>
    <m/>
    <m/>
    <m/>
    <m/>
    <m/>
    <m/>
    <m/>
    <m/>
    <m/>
    <m/>
    <m/>
    <m/>
    <m/>
    <m/>
  </r>
  <r>
    <x v="685"/>
    <d v="2024-04-08T00:00:00"/>
    <n v="3"/>
    <x v="349"/>
    <e v="#N/A"/>
    <e v="#N/A"/>
    <n v="213900"/>
    <m/>
    <m/>
    <n v="0"/>
    <n v="213900"/>
    <d v="2024-04-27T00:00:00"/>
    <m/>
    <m/>
    <m/>
    <m/>
    <m/>
    <m/>
    <m/>
    <m/>
    <m/>
    <m/>
    <m/>
    <m/>
    <m/>
    <m/>
    <m/>
    <m/>
    <m/>
  </r>
  <r>
    <x v="686"/>
    <d v="2024-04-08T00:00:00"/>
    <n v="3"/>
    <x v="339"/>
    <e v="#N/A"/>
    <e v="#N/A"/>
    <n v="75000"/>
    <m/>
    <m/>
    <n v="0"/>
    <n v="75000"/>
    <d v="2024-04-11T00:00:00"/>
    <m/>
    <m/>
    <m/>
    <m/>
    <m/>
    <m/>
    <m/>
    <m/>
    <m/>
    <m/>
    <m/>
    <m/>
    <m/>
    <m/>
    <m/>
    <m/>
    <m/>
  </r>
  <r>
    <x v="687"/>
    <d v="2024-04-08T00:00:00"/>
    <n v="3"/>
    <x v="269"/>
    <e v="#N/A"/>
    <e v="#N/A"/>
    <n v="0"/>
    <m/>
    <m/>
    <n v="0"/>
    <m/>
    <m/>
    <m/>
    <m/>
    <m/>
    <m/>
    <m/>
    <m/>
    <m/>
    <m/>
    <m/>
    <m/>
    <m/>
    <m/>
    <m/>
    <m/>
    <m/>
    <m/>
    <m/>
  </r>
  <r>
    <x v="688"/>
    <d v="2024-04-08T00:00:00"/>
    <n v="3"/>
    <x v="332"/>
    <e v="#N/A"/>
    <e v="#N/A"/>
    <n v="83006"/>
    <m/>
    <m/>
    <n v="0"/>
    <n v="83006"/>
    <d v="2024-05-30T00:00:00"/>
    <m/>
    <m/>
    <m/>
    <m/>
    <m/>
    <m/>
    <m/>
    <m/>
    <m/>
    <m/>
    <m/>
    <m/>
    <m/>
    <m/>
    <m/>
    <m/>
    <m/>
  </r>
  <r>
    <x v="689"/>
    <d v="2024-04-08T00:00:00"/>
    <n v="3"/>
    <x v="158"/>
    <e v="#N/A"/>
    <e v="#N/A"/>
    <n v="244000"/>
    <m/>
    <m/>
    <n v="0"/>
    <n v="244000"/>
    <d v="2024-04-19T00:00:00"/>
    <m/>
    <m/>
    <m/>
    <m/>
    <m/>
    <m/>
    <m/>
    <m/>
    <m/>
    <m/>
    <m/>
    <m/>
    <m/>
    <m/>
    <m/>
    <m/>
    <m/>
  </r>
  <r>
    <x v="690"/>
    <d v="2024-04-09T00:00:00"/>
    <n v="3"/>
    <x v="53"/>
    <e v="#N/A"/>
    <e v="#N/A"/>
    <n v="317000"/>
    <m/>
    <m/>
    <n v="0"/>
    <n v="233814.72"/>
    <d v="2024-04-15T00:00:00"/>
    <m/>
    <n v="14200"/>
    <d v="2024-04-29T00:00:00"/>
    <m/>
    <n v="68985.279999999999"/>
    <m/>
    <m/>
    <m/>
    <m/>
    <m/>
    <m/>
    <m/>
    <m/>
    <m/>
    <m/>
    <m/>
    <m/>
  </r>
  <r>
    <x v="691"/>
    <d v="2024-04-09T00:00:00"/>
    <n v="3"/>
    <x v="49"/>
    <e v="#N/A"/>
    <e v="#N/A"/>
    <n v="597135"/>
    <m/>
    <s v="e-cheq"/>
    <n v="0"/>
    <n v="597135"/>
    <d v="2024-04-18T00:00:00"/>
    <m/>
    <m/>
    <m/>
    <m/>
    <m/>
    <m/>
    <m/>
    <m/>
    <m/>
    <m/>
    <m/>
    <m/>
    <m/>
    <m/>
    <m/>
    <m/>
    <m/>
  </r>
  <r>
    <x v="692"/>
    <d v="2024-04-09T00:00:00"/>
    <n v="3"/>
    <x v="350"/>
    <e v="#N/A"/>
    <e v="#N/A"/>
    <n v="0"/>
    <m/>
    <m/>
    <n v="0"/>
    <m/>
    <m/>
    <m/>
    <m/>
    <m/>
    <m/>
    <m/>
    <m/>
    <m/>
    <m/>
    <m/>
    <m/>
    <m/>
    <m/>
    <m/>
    <m/>
    <m/>
    <m/>
    <m/>
  </r>
  <r>
    <x v="693"/>
    <d v="2024-04-09T00:00:00"/>
    <n v="3"/>
    <x v="351"/>
    <e v="#N/A"/>
    <e v="#N/A"/>
    <n v="0"/>
    <m/>
    <m/>
    <n v="0"/>
    <m/>
    <m/>
    <m/>
    <m/>
    <m/>
    <m/>
    <m/>
    <m/>
    <m/>
    <m/>
    <m/>
    <m/>
    <m/>
    <m/>
    <m/>
    <m/>
    <m/>
    <m/>
    <m/>
  </r>
  <r>
    <x v="694"/>
    <d v="2024-04-09T00:00:00"/>
    <n v="3"/>
    <x v="202"/>
    <e v="#N/A"/>
    <e v="#N/A"/>
    <n v="200625"/>
    <m/>
    <m/>
    <n v="0"/>
    <n v="200625"/>
    <d v="2024-04-19T00:00:00"/>
    <m/>
    <m/>
    <m/>
    <m/>
    <m/>
    <m/>
    <m/>
    <m/>
    <m/>
    <m/>
    <m/>
    <m/>
    <m/>
    <m/>
    <m/>
    <m/>
    <m/>
  </r>
  <r>
    <x v="695"/>
    <d v="2024-04-10T00:00:00"/>
    <n v="3"/>
    <x v="352"/>
    <e v="#N/A"/>
    <e v="#N/A"/>
    <n v="575960"/>
    <m/>
    <m/>
    <n v="0"/>
    <n v="575960"/>
    <d v="2024-04-12T00:00:00"/>
    <m/>
    <m/>
    <m/>
    <m/>
    <m/>
    <m/>
    <m/>
    <m/>
    <m/>
    <m/>
    <m/>
    <m/>
    <m/>
    <m/>
    <m/>
    <m/>
    <m/>
  </r>
  <r>
    <x v="696"/>
    <d v="2024-04-10T00:00:00"/>
    <n v="3"/>
    <x v="100"/>
    <e v="#N/A"/>
    <e v="#N/A"/>
    <n v="40000"/>
    <m/>
    <s v="acredita por tachos de aceite"/>
    <n v="0"/>
    <n v="40000"/>
    <m/>
    <m/>
    <m/>
    <m/>
    <m/>
    <m/>
    <m/>
    <m/>
    <m/>
    <m/>
    <m/>
    <m/>
    <m/>
    <m/>
    <m/>
    <m/>
    <m/>
    <m/>
  </r>
  <r>
    <x v="697"/>
    <d v="2024-04-13T00:00:00"/>
    <n v="3"/>
    <x v="256"/>
    <e v="#N/A"/>
    <e v="#N/A"/>
    <n v="147950"/>
    <m/>
    <s v="efectivo"/>
    <n v="0"/>
    <n v="147950"/>
    <d v="2024-04-23T00:00:00"/>
    <m/>
    <m/>
    <m/>
    <m/>
    <m/>
    <m/>
    <m/>
    <m/>
    <m/>
    <m/>
    <m/>
    <m/>
    <m/>
    <m/>
    <m/>
    <m/>
    <m/>
  </r>
  <r>
    <x v="698"/>
    <d v="2024-04-16T00:00:00"/>
    <n v="3"/>
    <x v="49"/>
    <e v="#N/A"/>
    <e v="#N/A"/>
    <n v="391556"/>
    <m/>
    <s v="e-cheq"/>
    <n v="0"/>
    <n v="391556"/>
    <d v="2024-05-03T00:00:00"/>
    <m/>
    <m/>
    <m/>
    <m/>
    <m/>
    <m/>
    <m/>
    <m/>
    <m/>
    <m/>
    <m/>
    <m/>
    <m/>
    <m/>
    <m/>
    <m/>
    <m/>
  </r>
  <r>
    <x v="699"/>
    <d v="2024-04-16T00:00:00"/>
    <n v="3"/>
    <x v="288"/>
    <e v="#N/A"/>
    <e v="#N/A"/>
    <n v="312300"/>
    <m/>
    <m/>
    <n v="0"/>
    <n v="210000"/>
    <d v="2024-04-30T00:00:00"/>
    <m/>
    <n v="102300"/>
    <d v="2024-05-30T00:00:00"/>
    <m/>
    <m/>
    <m/>
    <m/>
    <m/>
    <m/>
    <m/>
    <m/>
    <m/>
    <m/>
    <m/>
    <m/>
    <m/>
    <m/>
  </r>
  <r>
    <x v="700"/>
    <d v="2024-04-16T00:00:00"/>
    <n v="3"/>
    <x v="353"/>
    <e v="#N/A"/>
    <e v="#N/A"/>
    <n v="83490"/>
    <m/>
    <m/>
    <n v="0"/>
    <n v="70000"/>
    <d v="2024-04-16T00:00:00"/>
    <m/>
    <n v="13490"/>
    <d v="2024-04-17T00:00:00"/>
    <m/>
    <m/>
    <m/>
    <m/>
    <m/>
    <m/>
    <m/>
    <m/>
    <m/>
    <m/>
    <m/>
    <m/>
    <m/>
    <m/>
  </r>
  <r>
    <x v="701"/>
    <d v="2024-04-16T00:00:00"/>
    <n v="3"/>
    <x v="100"/>
    <e v="#N/A"/>
    <e v="#N/A"/>
    <n v="60000"/>
    <m/>
    <s v="acredita por tachos de aceite"/>
    <n v="0"/>
    <n v="60000"/>
    <m/>
    <m/>
    <m/>
    <m/>
    <m/>
    <m/>
    <m/>
    <m/>
    <m/>
    <m/>
    <m/>
    <m/>
    <m/>
    <m/>
    <m/>
    <m/>
    <m/>
    <m/>
  </r>
  <r>
    <x v="702"/>
    <d v="2024-04-17T00:00:00"/>
    <n v="3"/>
    <x v="241"/>
    <e v="#N/A"/>
    <e v="#N/A"/>
    <n v="68000"/>
    <m/>
    <s v="transferencia"/>
    <n v="0"/>
    <n v="68000"/>
    <d v="2024-04-17T00:00:00"/>
    <m/>
    <m/>
    <m/>
    <m/>
    <m/>
    <m/>
    <m/>
    <m/>
    <m/>
    <m/>
    <m/>
    <m/>
    <m/>
    <m/>
    <m/>
    <m/>
    <m/>
  </r>
  <r>
    <x v="703"/>
    <d v="2024-04-17T00:00:00"/>
    <n v="3"/>
    <x v="354"/>
    <e v="#N/A"/>
    <e v="#N/A"/>
    <n v="297902"/>
    <m/>
    <m/>
    <n v="0"/>
    <n v="297902"/>
    <d v="2024-05-06T00:00:00"/>
    <m/>
    <m/>
    <m/>
    <m/>
    <m/>
    <m/>
    <m/>
    <m/>
    <m/>
    <m/>
    <m/>
    <m/>
    <m/>
    <m/>
    <m/>
    <m/>
    <m/>
  </r>
  <r>
    <x v="704"/>
    <d v="2024-04-17T00:00:00"/>
    <n v="3"/>
    <x v="49"/>
    <e v="#N/A"/>
    <e v="#N/A"/>
    <n v="354288"/>
    <m/>
    <s v="e-cheq"/>
    <n v="0"/>
    <n v="354288"/>
    <d v="2024-05-03T00:00:00"/>
    <m/>
    <m/>
    <m/>
    <m/>
    <m/>
    <m/>
    <m/>
    <m/>
    <m/>
    <m/>
    <m/>
    <m/>
    <m/>
    <m/>
    <m/>
    <m/>
    <m/>
  </r>
  <r>
    <x v="705"/>
    <d v="2024-04-17T00:00:00"/>
    <n v="3"/>
    <x v="305"/>
    <e v="#N/A"/>
    <e v="#N/A"/>
    <n v="63000"/>
    <m/>
    <s v="efectivo"/>
    <n v="0"/>
    <n v="40000"/>
    <d v="2024-04-17T00:00:00"/>
    <m/>
    <n v="23000"/>
    <m/>
    <m/>
    <m/>
    <m/>
    <m/>
    <m/>
    <m/>
    <m/>
    <m/>
    <m/>
    <m/>
    <m/>
    <m/>
    <m/>
    <m/>
  </r>
  <r>
    <x v="706"/>
    <d v="2024-04-17T00:00:00"/>
    <n v="3"/>
    <x v="100"/>
    <e v="#N/A"/>
    <e v="#N/A"/>
    <n v="100000"/>
    <m/>
    <s v="acredita por tachos de aceite"/>
    <n v="0"/>
    <n v="100000"/>
    <m/>
    <m/>
    <m/>
    <m/>
    <m/>
    <m/>
    <m/>
    <m/>
    <m/>
    <m/>
    <m/>
    <m/>
    <m/>
    <m/>
    <m/>
    <m/>
    <m/>
    <m/>
  </r>
  <r>
    <x v="707"/>
    <d v="2024-04-18T00:00:00"/>
    <n v="3"/>
    <x v="346"/>
    <e v="#N/A"/>
    <e v="#N/A"/>
    <n v="531300"/>
    <m/>
    <s v="tarjeta adelantado"/>
    <n v="0"/>
    <n v="435000"/>
    <d v="2024-04-05T00:00:00"/>
    <m/>
    <n v="96300"/>
    <d v="2024-04-19T00:00:00"/>
    <m/>
    <m/>
    <m/>
    <m/>
    <m/>
    <m/>
    <m/>
    <m/>
    <m/>
    <m/>
    <m/>
    <m/>
    <m/>
    <m/>
  </r>
  <r>
    <x v="708"/>
    <d v="2024-04-18T00:00:00"/>
    <n v="3"/>
    <x v="320"/>
    <e v="#N/A"/>
    <e v="#N/A"/>
    <n v="40000"/>
    <m/>
    <s v="efectivo"/>
    <n v="0"/>
    <n v="40000"/>
    <d v="2024-04-19T00:00:00"/>
    <m/>
    <m/>
    <m/>
    <m/>
    <m/>
    <m/>
    <m/>
    <m/>
    <m/>
    <m/>
    <m/>
    <m/>
    <m/>
    <m/>
    <m/>
    <m/>
    <m/>
  </r>
  <r>
    <x v="709"/>
    <d v="2024-04-19T00:00:00"/>
    <n v="3"/>
    <x v="57"/>
    <e v="#N/A"/>
    <e v="#N/A"/>
    <n v="332425"/>
    <m/>
    <m/>
    <n v="0"/>
    <n v="332425"/>
    <d v="2024-05-14T00:00:00"/>
    <m/>
    <m/>
    <m/>
    <m/>
    <m/>
    <m/>
    <m/>
    <m/>
    <m/>
    <m/>
    <m/>
    <m/>
    <m/>
    <m/>
    <m/>
    <m/>
    <m/>
  </r>
  <r>
    <x v="710"/>
    <d v="2024-04-19T00:00:00"/>
    <n v="3"/>
    <x v="355"/>
    <e v="#N/A"/>
    <e v="#N/A"/>
    <n v="65000"/>
    <m/>
    <m/>
    <n v="0"/>
    <n v="65000"/>
    <d v="2024-06-04T00:00:00"/>
    <m/>
    <m/>
    <m/>
    <m/>
    <m/>
    <m/>
    <m/>
    <m/>
    <m/>
    <m/>
    <m/>
    <m/>
    <m/>
    <m/>
    <m/>
    <m/>
    <m/>
  </r>
  <r>
    <x v="711"/>
    <d v="2024-04-19T00:00:00"/>
    <n v="3"/>
    <x v="288"/>
    <e v="#N/A"/>
    <e v="#N/A"/>
    <n v="67592"/>
    <m/>
    <m/>
    <n v="0"/>
    <n v="67592"/>
    <d v="2024-05-30T00:00:00"/>
    <m/>
    <m/>
    <m/>
    <m/>
    <m/>
    <m/>
    <m/>
    <m/>
    <m/>
    <m/>
    <m/>
    <m/>
    <m/>
    <m/>
    <m/>
    <m/>
    <m/>
  </r>
  <r>
    <x v="712"/>
    <d v="2024-04-22T00:00:00"/>
    <n v="3"/>
    <x v="100"/>
    <e v="#N/A"/>
    <e v="#N/A"/>
    <n v="65000"/>
    <m/>
    <s v="acredita por tachos de aceite"/>
    <n v="0"/>
    <n v="65000"/>
    <m/>
    <m/>
    <m/>
    <m/>
    <m/>
    <m/>
    <m/>
    <m/>
    <m/>
    <m/>
    <m/>
    <m/>
    <m/>
    <m/>
    <m/>
    <m/>
    <m/>
    <m/>
  </r>
  <r>
    <x v="713"/>
    <d v="2024-04-22T00:00:00"/>
    <n v="3"/>
    <x v="258"/>
    <e v="#N/A"/>
    <e v="#N/A"/>
    <n v="179000"/>
    <m/>
    <m/>
    <n v="0"/>
    <n v="97000"/>
    <d v="2024-05-03T00:00:00"/>
    <m/>
    <n v="82000"/>
    <d v="2024-05-13T00:00:00"/>
    <m/>
    <m/>
    <m/>
    <m/>
    <m/>
    <m/>
    <m/>
    <m/>
    <m/>
    <m/>
    <m/>
    <m/>
    <m/>
    <m/>
  </r>
  <r>
    <x v="714"/>
    <d v="2024-04-22T00:00:00"/>
    <n v="3"/>
    <x v="356"/>
    <e v="#N/A"/>
    <e v="#N/A"/>
    <n v="201400"/>
    <m/>
    <s v="transferencia"/>
    <n v="0"/>
    <n v="201400"/>
    <d v="2024-04-22T00:00:00"/>
    <m/>
    <m/>
    <m/>
    <m/>
    <m/>
    <m/>
    <m/>
    <m/>
    <m/>
    <m/>
    <m/>
    <m/>
    <m/>
    <m/>
    <m/>
    <m/>
    <m/>
  </r>
  <r>
    <x v="715"/>
    <d v="2024-04-22T00:00:00"/>
    <n v="3"/>
    <x v="90"/>
    <e v="#N/A"/>
    <e v="#N/A"/>
    <n v="129000"/>
    <m/>
    <m/>
    <n v="0"/>
    <n v="49000"/>
    <d v="2024-04-19T00:00:00"/>
    <m/>
    <n v="80000"/>
    <d v="2024-04-23T00:00:00"/>
    <m/>
    <m/>
    <m/>
    <m/>
    <m/>
    <m/>
    <m/>
    <m/>
    <m/>
    <m/>
    <m/>
    <m/>
    <m/>
    <m/>
  </r>
  <r>
    <x v="716"/>
    <d v="2024-04-23T00:00:00"/>
    <n v="3"/>
    <x v="98"/>
    <e v="#N/A"/>
    <e v="#N/A"/>
    <n v="346400"/>
    <m/>
    <m/>
    <n v="0"/>
    <n v="346400"/>
    <d v="2024-04-25T00:00:00"/>
    <m/>
    <m/>
    <m/>
    <m/>
    <m/>
    <m/>
    <m/>
    <m/>
    <m/>
    <m/>
    <m/>
    <m/>
    <m/>
    <m/>
    <m/>
    <m/>
    <m/>
  </r>
  <r>
    <x v="717"/>
    <d v="2024-04-23T00:00:00"/>
    <n v="3"/>
    <x v="100"/>
    <e v="#N/A"/>
    <e v="#N/A"/>
    <n v="92000"/>
    <m/>
    <s v="acredita por tachos de aceite"/>
    <n v="0"/>
    <n v="92000"/>
    <m/>
    <m/>
    <m/>
    <m/>
    <m/>
    <m/>
    <m/>
    <m/>
    <m/>
    <m/>
    <m/>
    <m/>
    <m/>
    <m/>
    <m/>
    <m/>
    <m/>
    <m/>
  </r>
  <r>
    <x v="718"/>
    <d v="2024-04-23T00:00:00"/>
    <n v="3"/>
    <x v="351"/>
    <e v="#N/A"/>
    <e v="#N/A"/>
    <n v="215000"/>
    <m/>
    <m/>
    <n v="0"/>
    <n v="215000"/>
    <d v="2024-05-29T00:00:00"/>
    <m/>
    <m/>
    <m/>
    <m/>
    <m/>
    <m/>
    <m/>
    <m/>
    <m/>
    <m/>
    <m/>
    <m/>
    <m/>
    <m/>
    <m/>
    <m/>
    <m/>
  </r>
  <r>
    <x v="719"/>
    <d v="2024-04-24T00:00:00"/>
    <n v="3"/>
    <x v="357"/>
    <e v="#N/A"/>
    <e v="#N/A"/>
    <n v="223779"/>
    <m/>
    <m/>
    <n v="0"/>
    <n v="223779"/>
    <d v="2024-05-10T00:00:00"/>
    <m/>
    <m/>
    <m/>
    <m/>
    <m/>
    <m/>
    <m/>
    <m/>
    <m/>
    <m/>
    <m/>
    <m/>
    <m/>
    <m/>
    <m/>
    <m/>
    <m/>
  </r>
  <r>
    <x v="720"/>
    <d v="2024-04-24T00:00:00"/>
    <n v="3"/>
    <x v="358"/>
    <e v="#N/A"/>
    <e v="#N/A"/>
    <n v="148150"/>
    <m/>
    <m/>
    <n v="0"/>
    <n v="148150"/>
    <d v="2024-04-26T00:00:00"/>
    <m/>
    <m/>
    <m/>
    <m/>
    <m/>
    <m/>
    <m/>
    <m/>
    <m/>
    <m/>
    <m/>
    <m/>
    <m/>
    <m/>
    <m/>
    <m/>
    <m/>
  </r>
  <r>
    <x v="721"/>
    <d v="2024-04-25T00:00:00"/>
    <n v="3"/>
    <x v="299"/>
    <e v="#N/A"/>
    <e v="#N/A"/>
    <n v="637528"/>
    <m/>
    <m/>
    <n v="187528"/>
    <n v="200000"/>
    <d v="2024-04-12T00:00:00"/>
    <m/>
    <n v="100000"/>
    <d v="2024-06-02T00:00:00"/>
    <m/>
    <n v="50000"/>
    <d v="2024-06-12T00:00:00"/>
    <m/>
    <n v="100000"/>
    <d v="2024-06-28T00:00:00"/>
    <m/>
    <m/>
    <m/>
    <m/>
    <m/>
    <m/>
    <m/>
    <m/>
  </r>
  <r>
    <x v="722"/>
    <d v="2024-04-25T00:00:00"/>
    <n v="3"/>
    <x v="42"/>
    <e v="#N/A"/>
    <e v="#N/A"/>
    <n v="201630"/>
    <m/>
    <m/>
    <n v="0"/>
    <n v="201630"/>
    <d v="2024-06-18T00:00:00"/>
    <m/>
    <m/>
    <m/>
    <m/>
    <m/>
    <m/>
    <m/>
    <m/>
    <m/>
    <m/>
    <m/>
    <m/>
    <m/>
    <m/>
    <m/>
    <m/>
    <m/>
  </r>
  <r>
    <x v="723"/>
    <d v="2024-04-25T00:00:00"/>
    <n v="3"/>
    <x v="100"/>
    <e v="#N/A"/>
    <e v="#N/A"/>
    <n v="0"/>
    <m/>
    <m/>
    <n v="0"/>
    <m/>
    <m/>
    <m/>
    <m/>
    <m/>
    <m/>
    <m/>
    <m/>
    <m/>
    <m/>
    <m/>
    <m/>
    <m/>
    <m/>
    <m/>
    <m/>
    <m/>
    <m/>
    <m/>
  </r>
  <r>
    <x v="724"/>
    <d v="2024-04-26T00:00:00"/>
    <n v="3"/>
    <x v="73"/>
    <e v="#N/A"/>
    <e v="#N/A"/>
    <n v="35000"/>
    <m/>
    <m/>
    <n v="0"/>
    <n v="35000"/>
    <d v="2024-05-23T00:00:00"/>
    <m/>
    <m/>
    <m/>
    <m/>
    <m/>
    <m/>
    <m/>
    <m/>
    <m/>
    <m/>
    <m/>
    <m/>
    <m/>
    <m/>
    <m/>
    <m/>
    <m/>
  </r>
  <r>
    <x v="725"/>
    <d v="2024-04-26T00:00:00"/>
    <n v="3"/>
    <x v="269"/>
    <e v="#N/A"/>
    <e v="#N/A"/>
    <n v="33750"/>
    <m/>
    <m/>
    <n v="0"/>
    <n v="33750"/>
    <d v="2024-05-04T00:00:00"/>
    <m/>
    <m/>
    <m/>
    <m/>
    <m/>
    <m/>
    <m/>
    <m/>
    <m/>
    <m/>
    <m/>
    <m/>
    <m/>
    <m/>
    <m/>
    <m/>
    <m/>
  </r>
  <r>
    <x v="726"/>
    <d v="2024-04-26T00:00:00"/>
    <n v="3"/>
    <x v="226"/>
    <e v="#N/A"/>
    <e v="#N/A"/>
    <n v="449255"/>
    <m/>
    <s v="3 pagos con interes"/>
    <n v="0"/>
    <n v="449255"/>
    <d v="2024-05-08T00:00:00"/>
    <m/>
    <m/>
    <m/>
    <m/>
    <m/>
    <m/>
    <m/>
    <m/>
    <m/>
    <m/>
    <m/>
    <m/>
    <m/>
    <m/>
    <m/>
    <m/>
    <m/>
  </r>
  <r>
    <x v="727"/>
    <d v="2024-04-26T00:00:00"/>
    <n v="3"/>
    <x v="188"/>
    <e v="#N/A"/>
    <e v="#N/A"/>
    <n v="797288.09000000008"/>
    <m/>
    <m/>
    <n v="5.8207660913467407E-11"/>
    <n v="297000"/>
    <d v="2024-04-09T00:00:00"/>
    <m/>
    <n v="500288.09"/>
    <d v="2024-05-10T00:00:00"/>
    <m/>
    <m/>
    <m/>
    <m/>
    <m/>
    <m/>
    <m/>
    <m/>
    <m/>
    <m/>
    <m/>
    <m/>
    <m/>
    <m/>
  </r>
  <r>
    <x v="728"/>
    <d v="2024-04-26T00:00:00"/>
    <n v="3"/>
    <x v="337"/>
    <e v="#N/A"/>
    <e v="#N/A"/>
    <n v="429474"/>
    <m/>
    <s v="tarjeta"/>
    <n v="0"/>
    <n v="429474"/>
    <d v="2024-05-06T00:00:00"/>
    <m/>
    <m/>
    <m/>
    <m/>
    <m/>
    <m/>
    <m/>
    <m/>
    <m/>
    <m/>
    <m/>
    <m/>
    <m/>
    <m/>
    <m/>
    <m/>
    <m/>
  </r>
  <r>
    <x v="729"/>
    <d v="2024-04-29T00:00:00"/>
    <n v="3"/>
    <x v="122"/>
    <e v="#N/A"/>
    <e v="#N/A"/>
    <n v="243280"/>
    <m/>
    <m/>
    <n v="0"/>
    <n v="243280"/>
    <d v="2024-04-29T00:00:00"/>
    <m/>
    <m/>
    <m/>
    <m/>
    <m/>
    <m/>
    <m/>
    <m/>
    <m/>
    <m/>
    <m/>
    <m/>
    <m/>
    <m/>
    <m/>
    <m/>
    <m/>
  </r>
  <r>
    <x v="730"/>
    <d v="2024-04-29T00:00:00"/>
    <n v="3"/>
    <x v="267"/>
    <e v="#N/A"/>
    <e v="#N/A"/>
    <n v="250300"/>
    <m/>
    <m/>
    <n v="0"/>
    <n v="250300"/>
    <d v="2024-05-09T00:00:00"/>
    <m/>
    <m/>
    <m/>
    <m/>
    <m/>
    <m/>
    <m/>
    <m/>
    <m/>
    <m/>
    <m/>
    <m/>
    <m/>
    <m/>
    <m/>
    <m/>
    <m/>
  </r>
  <r>
    <x v="731"/>
    <d v="2024-04-29T00:00:00"/>
    <n v="3"/>
    <x v="65"/>
    <e v="#N/A"/>
    <e v="#N/A"/>
    <n v="1518585"/>
    <m/>
    <m/>
    <n v="18585"/>
    <n v="1500000"/>
    <d v="2024-05-13T00:00:00"/>
    <m/>
    <m/>
    <m/>
    <m/>
    <m/>
    <m/>
    <m/>
    <m/>
    <m/>
    <m/>
    <m/>
    <m/>
    <m/>
    <m/>
    <m/>
    <m/>
    <m/>
  </r>
  <r>
    <x v="732"/>
    <d v="2024-04-30T00:00:00"/>
    <n v="3"/>
    <x v="9"/>
    <e v="#N/A"/>
    <e v="#N/A"/>
    <n v="230200"/>
    <m/>
    <s v="tarjeta"/>
    <n v="0"/>
    <n v="230200"/>
    <d v="2024-05-07T00:00:00"/>
    <m/>
    <m/>
    <m/>
    <m/>
    <m/>
    <m/>
    <m/>
    <m/>
    <m/>
    <m/>
    <m/>
    <m/>
    <m/>
    <m/>
    <m/>
    <m/>
    <m/>
  </r>
  <r>
    <x v="733"/>
    <d v="2024-04-30T00:00:00"/>
    <n v="3"/>
    <x v="289"/>
    <e v="#N/A"/>
    <e v="#N/A"/>
    <n v="135200"/>
    <m/>
    <m/>
    <n v="0"/>
    <n v="20000"/>
    <d v="2024-04-30T00:00:00"/>
    <m/>
    <n v="40000"/>
    <d v="2024-05-28T00:00:00"/>
    <m/>
    <n v="75200"/>
    <d v="2024-06-26T00:00:00"/>
    <m/>
    <m/>
    <m/>
    <m/>
    <m/>
    <m/>
    <m/>
    <m/>
    <m/>
    <m/>
    <m/>
  </r>
  <r>
    <x v="734"/>
    <d v="2024-04-30T00:00:00"/>
    <n v="3"/>
    <x v="359"/>
    <e v="#N/A"/>
    <e v="#N/A"/>
    <n v="184200"/>
    <m/>
    <m/>
    <n v="0"/>
    <n v="184200"/>
    <d v="2024-05-06T00:00:00"/>
    <m/>
    <m/>
    <m/>
    <m/>
    <m/>
    <m/>
    <m/>
    <m/>
    <m/>
    <m/>
    <m/>
    <m/>
    <m/>
    <m/>
    <m/>
    <m/>
    <m/>
  </r>
  <r>
    <x v="735"/>
    <d v="2024-04-30T00:00:00"/>
    <n v="3"/>
    <x v="100"/>
    <e v="#N/A"/>
    <e v="#N/A"/>
    <n v="65000"/>
    <m/>
    <s v="acredita por tachos de aceite"/>
    <n v="0"/>
    <n v="65000"/>
    <m/>
    <m/>
    <m/>
    <m/>
    <m/>
    <m/>
    <m/>
    <m/>
    <m/>
    <m/>
    <m/>
    <m/>
    <m/>
    <m/>
    <m/>
    <m/>
    <m/>
    <m/>
  </r>
  <r>
    <x v="736"/>
    <d v="2024-04-30T00:00:00"/>
    <n v="3"/>
    <x v="96"/>
    <e v="#N/A"/>
    <e v="#N/A"/>
    <n v="40000"/>
    <m/>
    <s v="transferencia"/>
    <n v="0"/>
    <n v="40000"/>
    <d v="2024-04-30T00:00:00"/>
    <m/>
    <m/>
    <m/>
    <m/>
    <m/>
    <m/>
    <m/>
    <m/>
    <m/>
    <m/>
    <m/>
    <m/>
    <m/>
    <m/>
    <m/>
    <m/>
    <m/>
  </r>
  <r>
    <x v="737"/>
    <d v="2024-04-30T00:00:00"/>
    <n v="3"/>
    <x v="100"/>
    <e v="#N/A"/>
    <e v="#N/A"/>
    <n v="40000"/>
    <m/>
    <s v="acredita por tachos de aceite"/>
    <n v="0"/>
    <n v="40000"/>
    <m/>
    <m/>
    <m/>
    <m/>
    <m/>
    <m/>
    <m/>
    <m/>
    <m/>
    <m/>
    <m/>
    <m/>
    <m/>
    <m/>
    <m/>
    <m/>
    <m/>
    <m/>
  </r>
  <r>
    <x v="738"/>
    <d v="2024-05-01T00:00:00"/>
    <n v="3"/>
    <x v="360"/>
    <e v="#N/A"/>
    <e v="#N/A"/>
    <n v="83720"/>
    <m/>
    <m/>
    <n v="0"/>
    <n v="83720"/>
    <d v="2024-05-02T00:00:00"/>
    <m/>
    <m/>
    <m/>
    <m/>
    <m/>
    <m/>
    <m/>
    <m/>
    <m/>
    <m/>
    <m/>
    <m/>
    <m/>
    <m/>
    <m/>
    <m/>
    <m/>
  </r>
  <r>
    <x v="739"/>
    <d v="2024-05-02T00:00:00"/>
    <n v="3"/>
    <x v="100"/>
    <e v="#N/A"/>
    <e v="#N/A"/>
    <n v="181500"/>
    <m/>
    <m/>
    <n v="0"/>
    <n v="181500"/>
    <d v="2024-06-25T00:00:00"/>
    <m/>
    <m/>
    <m/>
    <m/>
    <m/>
    <m/>
    <m/>
    <m/>
    <m/>
    <m/>
    <m/>
    <m/>
    <m/>
    <m/>
    <m/>
    <m/>
    <m/>
  </r>
  <r>
    <x v="740"/>
    <d v="2024-05-03T00:00:00"/>
    <n v="3"/>
    <x v="361"/>
    <e v="#N/A"/>
    <e v="#N/A"/>
    <n v="203506"/>
    <m/>
    <m/>
    <n v="0"/>
    <n v="200000"/>
    <d v="2024-05-03T00:00:00"/>
    <m/>
    <n v="3506"/>
    <d v="2024-05-16T00:00:00"/>
    <m/>
    <m/>
    <m/>
    <m/>
    <m/>
    <m/>
    <m/>
    <m/>
    <m/>
    <m/>
    <m/>
    <m/>
    <m/>
    <m/>
  </r>
  <r>
    <x v="741"/>
    <d v="2024-05-03T00:00:00"/>
    <n v="3"/>
    <x v="362"/>
    <e v="#N/A"/>
    <e v="#N/A"/>
    <n v="202063"/>
    <m/>
    <m/>
    <n v="0"/>
    <n v="202063"/>
    <d v="2024-05-15T00:00:00"/>
    <m/>
    <m/>
    <m/>
    <m/>
    <m/>
    <m/>
    <m/>
    <m/>
    <m/>
    <m/>
    <m/>
    <m/>
    <m/>
    <m/>
    <m/>
    <m/>
    <m/>
  </r>
  <r>
    <x v="742"/>
    <d v="2024-05-04T00:00:00"/>
    <n v="3"/>
    <x v="363"/>
    <e v="#N/A"/>
    <e v="#N/A"/>
    <n v="155200"/>
    <m/>
    <m/>
    <n v="0"/>
    <n v="155200"/>
    <d v="2024-05-08T00:00:00"/>
    <m/>
    <m/>
    <m/>
    <m/>
    <m/>
    <m/>
    <m/>
    <m/>
    <m/>
    <m/>
    <m/>
    <m/>
    <m/>
    <m/>
    <m/>
    <m/>
    <m/>
  </r>
  <r>
    <x v="743"/>
    <d v="2024-05-04T00:00:00"/>
    <n v="3"/>
    <x v="364"/>
    <e v="#N/A"/>
    <e v="#N/A"/>
    <n v="57900"/>
    <m/>
    <m/>
    <n v="0"/>
    <n v="57900"/>
    <d v="2024-05-04T00:00:00"/>
    <m/>
    <m/>
    <m/>
    <m/>
    <m/>
    <m/>
    <m/>
    <m/>
    <m/>
    <m/>
    <m/>
    <m/>
    <m/>
    <m/>
    <m/>
    <m/>
    <m/>
  </r>
  <r>
    <x v="744"/>
    <d v="2024-05-06T00:00:00"/>
    <n v="2"/>
    <x v="204"/>
    <e v="#N/A"/>
    <e v="#N/A"/>
    <n v="272710"/>
    <m/>
    <s v="transferencia"/>
    <n v="0"/>
    <n v="272710"/>
    <d v="2024-05-08T00:00:00"/>
    <m/>
    <m/>
    <m/>
    <m/>
    <m/>
    <m/>
    <m/>
    <m/>
    <m/>
    <m/>
    <m/>
    <m/>
    <m/>
    <m/>
    <m/>
    <m/>
    <m/>
  </r>
  <r>
    <x v="745"/>
    <d v="2024-05-06T00:00:00"/>
    <n v="2"/>
    <x v="283"/>
    <e v="#N/A"/>
    <e v="#N/A"/>
    <n v="185340"/>
    <m/>
    <s v="efectivo / transferencia"/>
    <n v="0"/>
    <n v="185340"/>
    <d v="2024-05-07T00:00:00"/>
    <m/>
    <m/>
    <m/>
    <m/>
    <m/>
    <m/>
    <m/>
    <m/>
    <m/>
    <m/>
    <m/>
    <m/>
    <m/>
    <m/>
    <m/>
    <m/>
    <m/>
  </r>
  <r>
    <x v="746"/>
    <d v="2024-05-07T00:00:00"/>
    <n v="2"/>
    <x v="365"/>
    <e v="#N/A"/>
    <e v="#N/A"/>
    <n v="430177"/>
    <m/>
    <m/>
    <n v="0"/>
    <n v="430177"/>
    <d v="2024-05-15T00:00:00"/>
    <m/>
    <m/>
    <m/>
    <m/>
    <m/>
    <m/>
    <m/>
    <m/>
    <m/>
    <m/>
    <m/>
    <m/>
    <m/>
    <m/>
    <m/>
    <m/>
    <m/>
  </r>
  <r>
    <x v="747"/>
    <d v="2024-05-08T00:00:00"/>
    <n v="2"/>
    <x v="35"/>
    <e v="#N/A"/>
    <e v="#N/A"/>
    <n v="130820"/>
    <m/>
    <s v="efectivo"/>
    <n v="0"/>
    <n v="130820"/>
    <d v="2024-05-15T00:00:00"/>
    <m/>
    <m/>
    <m/>
    <m/>
    <m/>
    <m/>
    <m/>
    <m/>
    <m/>
    <m/>
    <m/>
    <m/>
    <m/>
    <m/>
    <m/>
    <m/>
    <m/>
  </r>
  <r>
    <x v="748"/>
    <s v="                "/>
    <e v="#VALUE!"/>
    <x v="366"/>
    <e v="#N/A"/>
    <e v="#N/A"/>
    <n v="242089"/>
    <m/>
    <s v="transferencia"/>
    <n v="0"/>
    <n v="242089"/>
    <d v="2024-05-09T00:00:00"/>
    <m/>
    <m/>
    <m/>
    <m/>
    <m/>
    <m/>
    <m/>
    <m/>
    <m/>
    <m/>
    <m/>
    <m/>
    <m/>
    <m/>
    <m/>
    <m/>
    <m/>
  </r>
  <r>
    <x v="749"/>
    <d v="2024-05-08T00:00:00"/>
    <n v="2"/>
    <x v="171"/>
    <e v="#N/A"/>
    <e v="#N/A"/>
    <n v="345706"/>
    <m/>
    <m/>
    <n v="0"/>
    <n v="345706"/>
    <d v="2024-05-17T00:00:00"/>
    <m/>
    <m/>
    <m/>
    <m/>
    <m/>
    <m/>
    <m/>
    <m/>
    <m/>
    <m/>
    <m/>
    <m/>
    <m/>
    <m/>
    <m/>
    <m/>
    <m/>
  </r>
  <r>
    <x v="750"/>
    <d v="2024-05-09T00:00:00"/>
    <n v="2"/>
    <x v="367"/>
    <e v="#N/A"/>
    <e v="#N/A"/>
    <n v="126800"/>
    <m/>
    <m/>
    <n v="0"/>
    <n v="100000"/>
    <d v="2024-05-11T00:00:00"/>
    <m/>
    <n v="26800"/>
    <d v="2024-06-19T00:00:00"/>
    <m/>
    <m/>
    <m/>
    <m/>
    <m/>
    <m/>
    <m/>
    <m/>
    <m/>
    <m/>
    <m/>
    <m/>
    <m/>
    <m/>
  </r>
  <r>
    <x v="751"/>
    <d v="2024-05-09T00:00:00"/>
    <n v="2"/>
    <x v="355"/>
    <e v="#N/A"/>
    <e v="#N/A"/>
    <n v="40000"/>
    <m/>
    <m/>
    <n v="0"/>
    <n v="40000"/>
    <d v="2024-06-04T00:00:00"/>
    <m/>
    <m/>
    <m/>
    <m/>
    <m/>
    <m/>
    <m/>
    <m/>
    <m/>
    <m/>
    <m/>
    <m/>
    <m/>
    <m/>
    <m/>
    <m/>
    <m/>
  </r>
  <r>
    <x v="752"/>
    <d v="2024-05-10T00:00:00"/>
    <n v="2"/>
    <x v="100"/>
    <e v="#N/A"/>
    <e v="#N/A"/>
    <n v="205700"/>
    <m/>
    <m/>
    <n v="0"/>
    <n v="205700"/>
    <d v="2024-06-25T00:00:00"/>
    <m/>
    <m/>
    <m/>
    <m/>
    <m/>
    <m/>
    <m/>
    <m/>
    <m/>
    <m/>
    <m/>
    <m/>
    <m/>
    <m/>
    <m/>
    <m/>
    <m/>
  </r>
  <r>
    <x v="753"/>
    <d v="2024-05-10T00:00:00"/>
    <n v="2"/>
    <x v="32"/>
    <e v="#N/A"/>
    <e v="#N/A"/>
    <n v="411558"/>
    <m/>
    <s v="transferencia"/>
    <n v="0"/>
    <n v="200000"/>
    <d v="2024-05-10T00:00:00"/>
    <m/>
    <n v="100000"/>
    <d v="2024-05-17T00:00:00"/>
    <m/>
    <n v="111558"/>
    <d v="2024-05-28T00:00:00"/>
    <m/>
    <m/>
    <m/>
    <m/>
    <m/>
    <m/>
    <m/>
    <m/>
    <m/>
    <m/>
    <m/>
  </r>
  <r>
    <x v="754"/>
    <d v="2024-05-10T00:00:00"/>
    <n v="2"/>
    <x v="339"/>
    <e v="#N/A"/>
    <e v="#N/A"/>
    <n v="99100"/>
    <m/>
    <s v="transferencia"/>
    <n v="0"/>
    <n v="99100"/>
    <d v="2024-05-15T00:00:00"/>
    <m/>
    <m/>
    <m/>
    <m/>
    <m/>
    <m/>
    <m/>
    <m/>
    <m/>
    <m/>
    <m/>
    <m/>
    <m/>
    <m/>
    <m/>
    <m/>
    <m/>
  </r>
  <r>
    <x v="755"/>
    <d v="2024-05-10T00:00:00"/>
    <n v="2"/>
    <x v="211"/>
    <e v="#N/A"/>
    <e v="#N/A"/>
    <n v="403413"/>
    <m/>
    <m/>
    <n v="0"/>
    <n v="403413"/>
    <d v="2024-05-15T00:00:00"/>
    <m/>
    <m/>
    <m/>
    <m/>
    <m/>
    <m/>
    <m/>
    <m/>
    <m/>
    <m/>
    <m/>
    <m/>
    <m/>
    <m/>
    <m/>
    <m/>
    <m/>
  </r>
  <r>
    <x v="756"/>
    <d v="2024-05-10T00:00:00"/>
    <n v="2"/>
    <x v="324"/>
    <e v="#N/A"/>
    <e v="#N/A"/>
    <n v="190000"/>
    <m/>
    <m/>
    <n v="0"/>
    <n v="190000"/>
    <d v="2024-05-16T00:00:00"/>
    <m/>
    <m/>
    <m/>
    <m/>
    <m/>
    <m/>
    <m/>
    <m/>
    <m/>
    <m/>
    <m/>
    <m/>
    <m/>
    <m/>
    <m/>
    <m/>
    <m/>
  </r>
  <r>
    <x v="757"/>
    <d v="2024-05-11T00:00:00"/>
    <n v="2"/>
    <x v="100"/>
    <e v="#N/A"/>
    <e v="#N/A"/>
    <n v="121000"/>
    <m/>
    <m/>
    <n v="0"/>
    <n v="121000"/>
    <d v="2024-06-25T00:00:00"/>
    <m/>
    <m/>
    <m/>
    <m/>
    <m/>
    <m/>
    <m/>
    <m/>
    <m/>
    <m/>
    <m/>
    <m/>
    <m/>
    <m/>
    <m/>
    <m/>
    <m/>
  </r>
  <r>
    <x v="758"/>
    <d v="2024-05-13T00:00:00"/>
    <n v="2"/>
    <x v="368"/>
    <e v="#N/A"/>
    <e v="#N/A"/>
    <n v="20000"/>
    <m/>
    <m/>
    <n v="0"/>
    <n v="20000"/>
    <d v="2024-05-17T00:00:00"/>
    <m/>
    <m/>
    <m/>
    <m/>
    <m/>
    <m/>
    <m/>
    <m/>
    <m/>
    <m/>
    <m/>
    <m/>
    <m/>
    <m/>
    <m/>
    <m/>
    <m/>
  </r>
  <r>
    <x v="759"/>
    <d v="2024-05-14T00:00:00"/>
    <n v="2"/>
    <x v="118"/>
    <e v="#N/A"/>
    <e v="#N/A"/>
    <n v="1077123"/>
    <m/>
    <m/>
    <n v="0"/>
    <n v="600000"/>
    <d v="2024-05-31T00:00:00"/>
    <m/>
    <n v="477123"/>
    <d v="2024-06-05T00:00:00"/>
    <m/>
    <m/>
    <m/>
    <m/>
    <m/>
    <m/>
    <m/>
    <m/>
    <m/>
    <m/>
    <m/>
    <m/>
    <m/>
    <m/>
  </r>
  <r>
    <x v="760"/>
    <d v="2024-05-14T00:00:00"/>
    <n v="2"/>
    <x v="369"/>
    <e v="#N/A"/>
    <e v="#N/A"/>
    <n v="260502"/>
    <m/>
    <m/>
    <n v="0"/>
    <n v="130510"/>
    <d v="2024-05-29T00:00:00"/>
    <m/>
    <n v="129992"/>
    <d v="2024-06-10T00:00:00"/>
    <m/>
    <m/>
    <m/>
    <m/>
    <m/>
    <m/>
    <m/>
    <m/>
    <m/>
    <m/>
    <m/>
    <m/>
    <m/>
    <m/>
  </r>
  <r>
    <x v="761"/>
    <d v="2024-05-14T00:00:00"/>
    <n v="2"/>
    <x v="370"/>
    <e v="#N/A"/>
    <e v="#N/A"/>
    <n v="181500"/>
    <m/>
    <m/>
    <n v="0"/>
    <n v="181500"/>
    <d v="2024-05-17T00:00:00"/>
    <m/>
    <m/>
    <m/>
    <m/>
    <m/>
    <m/>
    <m/>
    <m/>
    <m/>
    <m/>
    <m/>
    <m/>
    <m/>
    <m/>
    <m/>
    <m/>
    <m/>
  </r>
  <r>
    <x v="762"/>
    <d v="2024-05-15T00:00:00"/>
    <n v="2"/>
    <x v="344"/>
    <e v="#N/A"/>
    <e v="#N/A"/>
    <n v="95000"/>
    <m/>
    <m/>
    <n v="0"/>
    <n v="95000"/>
    <d v="2024-05-15T00:00:00"/>
    <m/>
    <m/>
    <m/>
    <m/>
    <m/>
    <m/>
    <m/>
    <m/>
    <m/>
    <m/>
    <m/>
    <m/>
    <m/>
    <m/>
    <m/>
    <m/>
    <m/>
  </r>
  <r>
    <x v="763"/>
    <d v="2024-05-15T00:00:00"/>
    <n v="2"/>
    <x v="359"/>
    <e v="#N/A"/>
    <e v="#N/A"/>
    <n v="18000"/>
    <m/>
    <m/>
    <n v="0"/>
    <n v="18000"/>
    <d v="2024-05-16T00:00:00"/>
    <m/>
    <m/>
    <m/>
    <m/>
    <m/>
    <m/>
    <m/>
    <m/>
    <m/>
    <m/>
    <m/>
    <m/>
    <m/>
    <m/>
    <m/>
    <m/>
    <m/>
  </r>
  <r>
    <x v="764"/>
    <d v="2024-05-15T00:00:00"/>
    <n v="2"/>
    <x v="371"/>
    <e v="#N/A"/>
    <e v="#N/A"/>
    <n v="503100"/>
    <m/>
    <m/>
    <n v="0"/>
    <n v="250000"/>
    <d v="2024-05-24T00:00:00"/>
    <m/>
    <n v="253100"/>
    <d v="2024-05-27T00:00:00"/>
    <m/>
    <m/>
    <m/>
    <m/>
    <m/>
    <m/>
    <m/>
    <m/>
    <m/>
    <m/>
    <m/>
    <m/>
    <m/>
    <m/>
  </r>
  <r>
    <x v="765"/>
    <d v="2024-05-15T00:00:00"/>
    <n v="2"/>
    <x v="372"/>
    <e v="#N/A"/>
    <e v="#N/A"/>
    <n v="440642"/>
    <m/>
    <s v="transferencia"/>
    <n v="0"/>
    <n v="440642"/>
    <d v="2024-05-27T00:00:00"/>
    <m/>
    <m/>
    <m/>
    <m/>
    <m/>
    <m/>
    <m/>
    <m/>
    <m/>
    <m/>
    <m/>
    <m/>
    <m/>
    <m/>
    <m/>
    <m/>
    <m/>
  </r>
  <r>
    <x v="766"/>
    <d v="2024-05-15T00:00:00"/>
    <n v="2"/>
    <x v="373"/>
    <e v="#N/A"/>
    <e v="#N/A"/>
    <n v="152240"/>
    <m/>
    <m/>
    <n v="0"/>
    <n v="100000"/>
    <d v="2024-05-21T00:00:00"/>
    <m/>
    <n v="52240"/>
    <d v="2024-05-24T00:00:00"/>
    <m/>
    <m/>
    <m/>
    <m/>
    <m/>
    <m/>
    <m/>
    <m/>
    <m/>
    <m/>
    <m/>
    <m/>
    <m/>
    <m/>
  </r>
  <r>
    <x v="767"/>
    <d v="2024-05-16T00:00:00"/>
    <n v="2"/>
    <x v="374"/>
    <e v="#N/A"/>
    <e v="#N/A"/>
    <n v="96870"/>
    <m/>
    <m/>
    <n v="0"/>
    <n v="96870"/>
    <d v="2024-05-21T00:00:00"/>
    <m/>
    <m/>
    <m/>
    <m/>
    <m/>
    <m/>
    <m/>
    <m/>
    <m/>
    <m/>
    <m/>
    <m/>
    <m/>
    <m/>
    <m/>
    <m/>
    <m/>
  </r>
  <r>
    <x v="768"/>
    <d v="2024-05-16T00:00:00"/>
    <n v="2"/>
    <x v="284"/>
    <e v="#N/A"/>
    <e v="#N/A"/>
    <n v="120000"/>
    <m/>
    <s v="transferencia"/>
    <n v="0"/>
    <n v="120000"/>
    <d v="2024-05-16T00:00:00"/>
    <m/>
    <m/>
    <m/>
    <m/>
    <m/>
    <m/>
    <m/>
    <m/>
    <m/>
    <m/>
    <m/>
    <m/>
    <m/>
    <m/>
    <m/>
    <m/>
    <m/>
  </r>
  <r>
    <x v="769"/>
    <d v="2024-05-16T00:00:00"/>
    <n v="2"/>
    <x v="375"/>
    <e v="#N/A"/>
    <e v="#N/A"/>
    <n v="70146"/>
    <m/>
    <m/>
    <n v="0"/>
    <n v="70146"/>
    <d v="2024-05-16T00:00:00"/>
    <m/>
    <m/>
    <m/>
    <m/>
    <m/>
    <m/>
    <m/>
    <m/>
    <m/>
    <m/>
    <m/>
    <m/>
    <m/>
    <m/>
    <m/>
    <m/>
    <m/>
  </r>
  <r>
    <x v="770"/>
    <d v="2024-05-16T00:00:00"/>
    <n v="2"/>
    <x v="40"/>
    <e v="#N/A"/>
    <e v="#N/A"/>
    <n v="266000"/>
    <m/>
    <m/>
    <n v="0"/>
    <n v="230000"/>
    <d v="2024-06-06T00:00:00"/>
    <m/>
    <n v="36000"/>
    <d v="2024-06-14T00:00:00"/>
    <m/>
    <m/>
    <m/>
    <m/>
    <m/>
    <m/>
    <m/>
    <m/>
    <m/>
    <m/>
    <m/>
    <m/>
    <m/>
    <m/>
  </r>
  <r>
    <x v="771"/>
    <d v="2024-05-16T00:00:00"/>
    <n v="2"/>
    <x v="354"/>
    <e v="#N/A"/>
    <e v="#N/A"/>
    <n v="1519270"/>
    <m/>
    <m/>
    <n v="0"/>
    <n v="1519270"/>
    <d v="2024-07-02T00:00:00"/>
    <m/>
    <m/>
    <m/>
    <m/>
    <m/>
    <m/>
    <m/>
    <m/>
    <m/>
    <m/>
    <m/>
    <m/>
    <m/>
    <m/>
    <m/>
    <m/>
    <m/>
  </r>
  <r>
    <x v="772"/>
    <d v="2024-05-16T00:00:00"/>
    <n v="2"/>
    <x v="100"/>
    <e v="#N/A"/>
    <e v="#N/A"/>
    <n v="360580"/>
    <m/>
    <m/>
    <n v="0"/>
    <n v="360580"/>
    <d v="2024-06-25T00:00:00"/>
    <m/>
    <m/>
    <m/>
    <m/>
    <m/>
    <m/>
    <m/>
    <m/>
    <m/>
    <m/>
    <m/>
    <m/>
    <m/>
    <m/>
    <m/>
    <m/>
    <m/>
  </r>
  <r>
    <x v="773"/>
    <d v="2024-05-17T00:00:00"/>
    <n v="2"/>
    <x v="19"/>
    <e v="#N/A"/>
    <e v="#N/A"/>
    <n v="755975"/>
    <m/>
    <m/>
    <n v="127975"/>
    <n v="200000"/>
    <d v="2024-05-16T00:00:00"/>
    <m/>
    <n v="300000"/>
    <d v="2024-05-21T00:00:00"/>
    <m/>
    <n v="128000"/>
    <d v="2024-06-10T00:00:00"/>
    <m/>
    <m/>
    <m/>
    <m/>
    <m/>
    <m/>
    <m/>
    <m/>
    <m/>
    <m/>
    <m/>
  </r>
  <r>
    <x v="774"/>
    <d v="2024-05-17T00:00:00"/>
    <n v="2"/>
    <x v="50"/>
    <e v="#N/A"/>
    <e v="#N/A"/>
    <n v="159300"/>
    <m/>
    <s v="pago con impuestos"/>
    <n v="0"/>
    <n v="159300"/>
    <m/>
    <m/>
    <m/>
    <m/>
    <m/>
    <m/>
    <m/>
    <m/>
    <m/>
    <m/>
    <m/>
    <m/>
    <m/>
    <m/>
    <m/>
    <m/>
    <m/>
    <m/>
  </r>
  <r>
    <x v="775"/>
    <d v="2024-05-17T00:00:00"/>
    <n v="2"/>
    <x v="376"/>
    <e v="#N/A"/>
    <e v="#N/A"/>
    <n v="453768"/>
    <m/>
    <s v="cheque"/>
    <n v="53768"/>
    <n v="300000"/>
    <d v="2024-05-23T00:00:00"/>
    <m/>
    <n v="100000"/>
    <d v="2024-06-22T00:00:00"/>
    <m/>
    <m/>
    <m/>
    <m/>
    <m/>
    <m/>
    <m/>
    <m/>
    <m/>
    <m/>
    <m/>
    <m/>
    <m/>
    <m/>
  </r>
  <r>
    <x v="776"/>
    <d v="2024-05-18T00:00:00"/>
    <n v="2"/>
    <x v="103"/>
    <e v="#N/A"/>
    <e v="#N/A"/>
    <n v="242125"/>
    <m/>
    <s v="tarjeta"/>
    <n v="0"/>
    <n v="230000"/>
    <d v="2024-05-30T00:00:00"/>
    <m/>
    <n v="12125"/>
    <d v="2024-05-30T00:00:00"/>
    <m/>
    <m/>
    <m/>
    <m/>
    <m/>
    <m/>
    <m/>
    <m/>
    <m/>
    <m/>
    <m/>
    <m/>
    <m/>
    <m/>
  </r>
  <r>
    <x v="777"/>
    <d v="2024-05-18T00:00:00"/>
    <n v="2"/>
    <x v="377"/>
    <e v="#N/A"/>
    <e v="#N/A"/>
    <n v="0"/>
    <m/>
    <m/>
    <n v="0"/>
    <m/>
    <m/>
    <m/>
    <m/>
    <m/>
    <m/>
    <m/>
    <m/>
    <m/>
    <m/>
    <m/>
    <m/>
    <m/>
    <m/>
    <m/>
    <m/>
    <m/>
    <m/>
    <m/>
  </r>
  <r>
    <x v="778"/>
    <d v="2024-05-18T00:00:00"/>
    <n v="2"/>
    <x v="59"/>
    <e v="#N/A"/>
    <e v="#N/A"/>
    <n v="8000"/>
    <m/>
    <m/>
    <n v="8000"/>
    <m/>
    <m/>
    <m/>
    <m/>
    <m/>
    <m/>
    <m/>
    <m/>
    <m/>
    <m/>
    <m/>
    <m/>
    <m/>
    <m/>
    <m/>
    <m/>
    <m/>
    <m/>
    <m/>
  </r>
  <r>
    <x v="779"/>
    <d v="2024-05-20T00:00:00"/>
    <n v="2"/>
    <x v="50"/>
    <e v="#N/A"/>
    <e v="#N/A"/>
    <n v="69000"/>
    <m/>
    <s v="pago con impuestos"/>
    <n v="0"/>
    <n v="69000"/>
    <m/>
    <m/>
    <m/>
    <m/>
    <m/>
    <m/>
    <m/>
    <m/>
    <m/>
    <m/>
    <m/>
    <m/>
    <m/>
    <m/>
    <m/>
    <m/>
    <m/>
    <m/>
  </r>
  <r>
    <x v="780"/>
    <d v="2024-05-20T00:00:00"/>
    <n v="2"/>
    <x v="378"/>
    <e v="#N/A"/>
    <e v="#N/A"/>
    <n v="30000"/>
    <m/>
    <m/>
    <n v="0"/>
    <n v="30000"/>
    <d v="2024-06-24T00:00:00"/>
    <m/>
    <m/>
    <m/>
    <m/>
    <m/>
    <m/>
    <m/>
    <m/>
    <m/>
    <m/>
    <m/>
    <m/>
    <m/>
    <m/>
    <m/>
    <m/>
    <m/>
  </r>
  <r>
    <x v="781"/>
    <d v="2024-05-20T00:00:00"/>
    <n v="2"/>
    <x v="379"/>
    <e v="#N/A"/>
    <e v="#N/A"/>
    <n v="326000"/>
    <m/>
    <m/>
    <n v="0"/>
    <n v="326000"/>
    <d v="2024-05-27T00:00:00"/>
    <m/>
    <m/>
    <m/>
    <m/>
    <m/>
    <m/>
    <m/>
    <m/>
    <m/>
    <m/>
    <m/>
    <m/>
    <m/>
    <m/>
    <m/>
    <m/>
    <m/>
  </r>
  <r>
    <x v="782"/>
    <d v="2024-06-24T00:00:00"/>
    <n v="0"/>
    <x v="53"/>
    <e v="#N/A"/>
    <e v="#N/A"/>
    <n v="848040"/>
    <m/>
    <m/>
    <n v="616940"/>
    <n v="231100"/>
    <d v="2024-06-24T00:00:00"/>
    <m/>
    <m/>
    <m/>
    <m/>
    <m/>
    <m/>
    <m/>
    <m/>
    <m/>
    <m/>
    <m/>
    <m/>
    <m/>
    <m/>
    <m/>
    <m/>
    <m/>
  </r>
  <r>
    <x v="783"/>
    <d v="2024-05-20T00:00:00"/>
    <n v="2"/>
    <x v="54"/>
    <e v="#N/A"/>
    <e v="#N/A"/>
    <n v="176538"/>
    <m/>
    <s v="transferencia"/>
    <n v="0"/>
    <n v="176538"/>
    <d v="2024-06-05T00:00:00"/>
    <m/>
    <m/>
    <m/>
    <m/>
    <m/>
    <m/>
    <m/>
    <m/>
    <m/>
    <m/>
    <m/>
    <m/>
    <m/>
    <m/>
    <m/>
    <m/>
    <m/>
  </r>
  <r>
    <x v="784"/>
    <d v="2024-05-21T00:00:00"/>
    <n v="2"/>
    <x v="100"/>
    <e v="#N/A"/>
    <e v="#N/A"/>
    <n v="56870"/>
    <m/>
    <m/>
    <n v="0"/>
    <n v="56870"/>
    <d v="2024-06-25T00:00:00"/>
    <m/>
    <m/>
    <m/>
    <m/>
    <m/>
    <m/>
    <m/>
    <m/>
    <m/>
    <m/>
    <m/>
    <m/>
    <m/>
    <m/>
    <m/>
    <m/>
    <m/>
  </r>
  <r>
    <x v="785"/>
    <d v="2024-05-21T00:00:00"/>
    <n v="2"/>
    <x v="140"/>
    <e v="#N/A"/>
    <e v="#N/A"/>
    <n v="70000"/>
    <m/>
    <m/>
    <n v="0"/>
    <n v="70000"/>
    <d v="2024-06-12T00:00:00"/>
    <m/>
    <m/>
    <m/>
    <m/>
    <m/>
    <m/>
    <m/>
    <m/>
    <m/>
    <m/>
    <m/>
    <m/>
    <m/>
    <m/>
    <m/>
    <m/>
    <m/>
  </r>
  <r>
    <x v="786"/>
    <d v="2024-05-21T00:00:00"/>
    <n v="2"/>
    <x v="50"/>
    <e v="#N/A"/>
    <e v="#N/A"/>
    <n v="40000"/>
    <m/>
    <s v="pago con impuestos"/>
    <n v="0"/>
    <n v="40000"/>
    <m/>
    <m/>
    <m/>
    <m/>
    <m/>
    <m/>
    <m/>
    <m/>
    <m/>
    <m/>
    <m/>
    <m/>
    <m/>
    <m/>
    <m/>
    <m/>
    <m/>
    <m/>
  </r>
  <r>
    <x v="787"/>
    <d v="2024-05-22T00:00:00"/>
    <n v="2"/>
    <x v="121"/>
    <e v="#N/A"/>
    <e v="#N/A"/>
    <n v="80335"/>
    <m/>
    <m/>
    <n v="0"/>
    <n v="80335"/>
    <d v="2024-05-27T00:00:00"/>
    <m/>
    <m/>
    <m/>
    <m/>
    <m/>
    <m/>
    <m/>
    <m/>
    <m/>
    <m/>
    <m/>
    <m/>
    <m/>
    <m/>
    <m/>
    <m/>
    <m/>
  </r>
  <r>
    <x v="788"/>
    <d v="2024-05-22T00:00:00"/>
    <n v="2"/>
    <x v="351"/>
    <e v="#N/A"/>
    <e v="#N/A"/>
    <n v="138250"/>
    <m/>
    <m/>
    <n v="0"/>
    <n v="138250"/>
    <d v="2024-05-29T00:00:00"/>
    <m/>
    <m/>
    <m/>
    <m/>
    <m/>
    <m/>
    <m/>
    <m/>
    <m/>
    <m/>
    <m/>
    <m/>
    <m/>
    <m/>
    <m/>
    <m/>
    <m/>
  </r>
  <r>
    <x v="789"/>
    <d v="2024-05-22T00:00:00"/>
    <n v="2"/>
    <x v="100"/>
    <e v="#N/A"/>
    <e v="#N/A"/>
    <n v="113740"/>
    <m/>
    <m/>
    <n v="0"/>
    <n v="113740"/>
    <d v="2024-06-25T00:00:00"/>
    <m/>
    <m/>
    <m/>
    <m/>
    <m/>
    <m/>
    <m/>
    <m/>
    <m/>
    <m/>
    <m/>
    <m/>
    <m/>
    <m/>
    <m/>
    <m/>
    <m/>
  </r>
  <r>
    <x v="790"/>
    <d v="2024-05-22T00:00:00"/>
    <n v="2"/>
    <x v="380"/>
    <e v="#N/A"/>
    <e v="#N/A"/>
    <n v="242480"/>
    <m/>
    <m/>
    <n v="0"/>
    <n v="242480"/>
    <d v="2024-05-25T00:00:00"/>
    <m/>
    <m/>
    <m/>
    <m/>
    <m/>
    <m/>
    <m/>
    <m/>
    <m/>
    <m/>
    <m/>
    <m/>
    <m/>
    <m/>
    <m/>
    <m/>
    <m/>
  </r>
  <r>
    <x v="791"/>
    <d v="2024-05-22T00:00:00"/>
    <n v="2"/>
    <x v="381"/>
    <e v="#N/A"/>
    <e v="#N/A"/>
    <n v="60000"/>
    <m/>
    <m/>
    <n v="0"/>
    <n v="60000"/>
    <d v="2024-05-24T00:00:00"/>
    <m/>
    <m/>
    <m/>
    <m/>
    <m/>
    <m/>
    <m/>
    <m/>
    <m/>
    <m/>
    <m/>
    <m/>
    <m/>
    <m/>
    <m/>
    <m/>
    <m/>
  </r>
  <r>
    <x v="792"/>
    <d v="2024-05-23T00:00:00"/>
    <n v="2"/>
    <x v="382"/>
    <e v="#N/A"/>
    <e v="#N/A"/>
    <n v="235000"/>
    <m/>
    <m/>
    <n v="0"/>
    <n v="145000"/>
    <d v="2024-05-23T00:00:00"/>
    <m/>
    <n v="90000"/>
    <d v="2024-05-30T00:00:00"/>
    <m/>
    <m/>
    <m/>
    <m/>
    <m/>
    <m/>
    <m/>
    <m/>
    <m/>
    <m/>
    <m/>
    <m/>
    <m/>
    <m/>
  </r>
  <r>
    <x v="793"/>
    <d v="2024-05-23T00:00:00"/>
    <n v="2"/>
    <x v="344"/>
    <e v="#N/A"/>
    <e v="#N/A"/>
    <n v="0"/>
    <m/>
    <m/>
    <n v="0"/>
    <m/>
    <m/>
    <m/>
    <m/>
    <m/>
    <m/>
    <m/>
    <m/>
    <m/>
    <m/>
    <m/>
    <m/>
    <m/>
    <m/>
    <m/>
    <m/>
    <m/>
    <m/>
    <m/>
  </r>
  <r>
    <x v="794"/>
    <d v="2024-05-23T00:00:00"/>
    <n v="2"/>
    <x v="381"/>
    <e v="#N/A"/>
    <e v="#N/A"/>
    <n v="279500"/>
    <m/>
    <m/>
    <n v="0"/>
    <n v="279500"/>
    <d v="2024-05-30T00:00:00"/>
    <m/>
    <m/>
    <m/>
    <m/>
    <m/>
    <m/>
    <m/>
    <m/>
    <m/>
    <m/>
    <m/>
    <m/>
    <m/>
    <m/>
    <m/>
    <m/>
    <m/>
  </r>
  <r>
    <x v="795"/>
    <d v="2024-05-23T00:00:00"/>
    <n v="2"/>
    <x v="383"/>
    <e v="#N/A"/>
    <e v="#N/A"/>
    <n v="94800"/>
    <m/>
    <s v="transferencia"/>
    <n v="0"/>
    <n v="94800"/>
    <d v="2024-05-24T00:00:00"/>
    <m/>
    <m/>
    <m/>
    <m/>
    <m/>
    <m/>
    <m/>
    <m/>
    <m/>
    <m/>
    <m/>
    <m/>
    <m/>
    <m/>
    <m/>
    <m/>
    <m/>
  </r>
  <r>
    <x v="796"/>
    <d v="2024-05-24T00:00:00"/>
    <n v="2"/>
    <x v="188"/>
    <e v="#N/A"/>
    <e v="#N/A"/>
    <n v="136000"/>
    <m/>
    <m/>
    <n v="0"/>
    <n v="136000"/>
    <d v="2024-06-07T00:00:00"/>
    <m/>
    <m/>
    <m/>
    <m/>
    <m/>
    <m/>
    <m/>
    <m/>
    <m/>
    <m/>
    <m/>
    <m/>
    <m/>
    <m/>
    <m/>
    <m/>
    <m/>
  </r>
  <r>
    <x v="797"/>
    <d v="2024-05-24T00:00:00"/>
    <n v="2"/>
    <x v="70"/>
    <e v="#N/A"/>
    <e v="#N/A"/>
    <n v="101000"/>
    <m/>
    <m/>
    <n v="0"/>
    <n v="51000"/>
    <d v="2024-05-27T00:00:00"/>
    <m/>
    <n v="50000"/>
    <d v="2024-05-31T00:00:00"/>
    <m/>
    <m/>
    <m/>
    <m/>
    <m/>
    <m/>
    <m/>
    <m/>
    <m/>
    <m/>
    <m/>
    <m/>
    <m/>
    <m/>
  </r>
  <r>
    <x v="798"/>
    <d v="2024-05-24T00:00:00"/>
    <n v="2"/>
    <x v="100"/>
    <e v="#N/A"/>
    <e v="#N/A"/>
    <n v="56870"/>
    <m/>
    <m/>
    <n v="0"/>
    <n v="56870"/>
    <d v="2024-06-25T00:00:00"/>
    <m/>
    <m/>
    <m/>
    <m/>
    <m/>
    <m/>
    <m/>
    <m/>
    <m/>
    <m/>
    <m/>
    <m/>
    <m/>
    <m/>
    <m/>
    <m/>
    <m/>
  </r>
  <r>
    <x v="799"/>
    <d v="2024-05-24T00:00:00"/>
    <n v="2"/>
    <x v="50"/>
    <e v="#N/A"/>
    <e v="#N/A"/>
    <n v="388750"/>
    <m/>
    <s v="pago con impuestos"/>
    <n v="0"/>
    <n v="388750"/>
    <m/>
    <m/>
    <m/>
    <m/>
    <m/>
    <m/>
    <m/>
    <m/>
    <m/>
    <m/>
    <m/>
    <m/>
    <m/>
    <m/>
    <m/>
    <m/>
    <m/>
    <m/>
  </r>
  <r>
    <x v="800"/>
    <d v="2024-05-25T00:00:00"/>
    <n v="2"/>
    <x v="384"/>
    <e v="#N/A"/>
    <e v="#N/A"/>
    <n v="179800"/>
    <m/>
    <s v="transferencia"/>
    <n v="0"/>
    <n v="179800"/>
    <d v="2024-05-28T00:00:00"/>
    <m/>
    <m/>
    <m/>
    <m/>
    <m/>
    <m/>
    <m/>
    <m/>
    <m/>
    <m/>
    <m/>
    <m/>
    <m/>
    <m/>
    <m/>
    <m/>
    <m/>
  </r>
  <r>
    <x v="801"/>
    <d v="2024-05-25T00:00:00"/>
    <n v="2"/>
    <x v="385"/>
    <e v="#N/A"/>
    <e v="#N/A"/>
    <n v="92000"/>
    <m/>
    <s v="transferencia"/>
    <n v="0"/>
    <n v="92000"/>
    <d v="2024-05-28T00:00:00"/>
    <m/>
    <m/>
    <m/>
    <m/>
    <m/>
    <m/>
    <m/>
    <m/>
    <m/>
    <m/>
    <m/>
    <m/>
    <m/>
    <m/>
    <m/>
    <m/>
    <m/>
  </r>
  <r>
    <x v="802"/>
    <d v="2024-05-27T00:00:00"/>
    <n v="2"/>
    <x v="386"/>
    <e v="#N/A"/>
    <e v="#N/A"/>
    <n v="185500"/>
    <m/>
    <m/>
    <n v="0"/>
    <n v="185500"/>
    <d v="2024-06-05T00:00:00"/>
    <m/>
    <m/>
    <m/>
    <m/>
    <m/>
    <m/>
    <m/>
    <m/>
    <m/>
    <m/>
    <m/>
    <m/>
    <m/>
    <m/>
    <m/>
    <m/>
    <m/>
  </r>
  <r>
    <x v="803"/>
    <d v="2024-05-27T00:00:00"/>
    <n v="2"/>
    <x v="387"/>
    <e v="#N/A"/>
    <e v="#N/A"/>
    <n v="721920"/>
    <m/>
    <m/>
    <n v="121920"/>
    <n v="350000"/>
    <m/>
    <m/>
    <n v="250000"/>
    <d v="2024-06-18T00:00:00"/>
    <m/>
    <m/>
    <m/>
    <m/>
    <m/>
    <m/>
    <m/>
    <m/>
    <m/>
    <m/>
    <m/>
    <m/>
    <m/>
    <m/>
  </r>
  <r>
    <x v="804"/>
    <d v="2024-05-27T00:00:00"/>
    <n v="2"/>
    <x v="90"/>
    <e v="#N/A"/>
    <e v="#N/A"/>
    <n v="359180"/>
    <m/>
    <m/>
    <n v="0"/>
    <n v="160000"/>
    <d v="2024-06-06T00:00:00"/>
    <m/>
    <n v="199180"/>
    <d v="2024-06-10T00:00:00"/>
    <m/>
    <m/>
    <m/>
    <m/>
    <m/>
    <m/>
    <m/>
    <m/>
    <m/>
    <m/>
    <m/>
    <m/>
    <m/>
    <m/>
  </r>
  <r>
    <x v="805"/>
    <d v="2024-05-27T00:00:00"/>
    <n v="2"/>
    <x v="388"/>
    <e v="#N/A"/>
    <e v="#N/A"/>
    <n v="96670"/>
    <m/>
    <m/>
    <n v="0"/>
    <n v="96670"/>
    <d v="2024-05-30T00:00:00"/>
    <m/>
    <m/>
    <m/>
    <m/>
    <m/>
    <m/>
    <m/>
    <m/>
    <m/>
    <m/>
    <m/>
    <m/>
    <m/>
    <m/>
    <m/>
    <m/>
    <m/>
  </r>
  <r>
    <x v="806"/>
    <d v="2024-05-28T00:00:00"/>
    <n v="2"/>
    <x v="56"/>
    <e v="#N/A"/>
    <e v="#N/A"/>
    <n v="215700"/>
    <m/>
    <m/>
    <n v="0"/>
    <n v="215700"/>
    <d v="2024-05-29T00:00:00"/>
    <m/>
    <m/>
    <m/>
    <m/>
    <m/>
    <m/>
    <m/>
    <m/>
    <m/>
    <m/>
    <m/>
    <m/>
    <m/>
    <m/>
    <m/>
    <m/>
    <m/>
  </r>
  <r>
    <x v="807"/>
    <d v="2024-05-28T00:00:00"/>
    <n v="2"/>
    <x v="146"/>
    <e v="#N/A"/>
    <e v="#N/A"/>
    <n v="139000"/>
    <m/>
    <m/>
    <n v="0"/>
    <n v="139000"/>
    <d v="2024-05-28T00:00:00"/>
    <m/>
    <m/>
    <m/>
    <m/>
    <m/>
    <m/>
    <m/>
    <m/>
    <m/>
    <m/>
    <m/>
    <m/>
    <m/>
    <m/>
    <m/>
    <m/>
    <m/>
  </r>
  <r>
    <x v="808"/>
    <d v="2024-05-29T00:00:00"/>
    <n v="2"/>
    <x v="389"/>
    <e v="#N/A"/>
    <e v="#N/A"/>
    <n v="190750"/>
    <m/>
    <m/>
    <n v="0"/>
    <n v="190750"/>
    <d v="2024-06-06T00:00:00"/>
    <m/>
    <m/>
    <m/>
    <m/>
    <m/>
    <m/>
    <m/>
    <m/>
    <m/>
    <m/>
    <m/>
    <m/>
    <m/>
    <m/>
    <m/>
    <m/>
    <m/>
  </r>
  <r>
    <x v="809"/>
    <d v="2024-05-29T00:00:00"/>
    <n v="2"/>
    <x v="390"/>
    <e v="#N/A"/>
    <e v="#N/A"/>
    <n v="379600"/>
    <m/>
    <m/>
    <n v="0"/>
    <n v="379600"/>
    <d v="2024-06-04T00:00:00"/>
    <m/>
    <m/>
    <m/>
    <m/>
    <m/>
    <m/>
    <m/>
    <m/>
    <m/>
    <m/>
    <m/>
    <m/>
    <m/>
    <m/>
    <m/>
    <m/>
    <m/>
  </r>
  <r>
    <x v="810"/>
    <d v="2024-05-30T00:00:00"/>
    <n v="2"/>
    <x v="391"/>
    <e v="#N/A"/>
    <e v="#N/A"/>
    <n v="42000"/>
    <m/>
    <m/>
    <n v="0"/>
    <n v="42000"/>
    <d v="2024-06-05T00:00:00"/>
    <m/>
    <m/>
    <m/>
    <m/>
    <m/>
    <m/>
    <m/>
    <m/>
    <m/>
    <m/>
    <m/>
    <m/>
    <m/>
    <m/>
    <m/>
    <m/>
    <m/>
  </r>
  <r>
    <x v="811"/>
    <d v="2024-05-31T00:00:00"/>
    <n v="2"/>
    <x v="72"/>
    <e v="#N/A"/>
    <e v="#N/A"/>
    <n v="164300"/>
    <m/>
    <m/>
    <n v="0"/>
    <n v="82000"/>
    <d v="2024-05-31T00:00:00"/>
    <m/>
    <n v="82300"/>
    <d v="2024-07-02T00:00:00"/>
    <m/>
    <m/>
    <m/>
    <m/>
    <m/>
    <m/>
    <m/>
    <m/>
    <m/>
    <m/>
    <m/>
    <m/>
    <m/>
    <m/>
  </r>
  <r>
    <x v="812"/>
    <d v="2024-05-31T00:00:00"/>
    <n v="2"/>
    <x v="97"/>
    <e v="#N/A"/>
    <e v="#N/A"/>
    <n v="243000"/>
    <m/>
    <m/>
    <n v="0"/>
    <n v="243000"/>
    <d v="2024-06-04T00:00:00"/>
    <m/>
    <m/>
    <m/>
    <m/>
    <m/>
    <m/>
    <m/>
    <m/>
    <m/>
    <m/>
    <m/>
    <m/>
    <m/>
    <m/>
    <m/>
    <m/>
    <m/>
  </r>
  <r>
    <x v="813"/>
    <d v="2024-06-01T00:00:00"/>
    <n v="2"/>
    <x v="372"/>
    <e v="#N/A"/>
    <e v="#N/A"/>
    <n v="642800"/>
    <m/>
    <m/>
    <n v="0"/>
    <n v="642800"/>
    <d v="2024-06-05T00:00:00"/>
    <m/>
    <m/>
    <m/>
    <m/>
    <m/>
    <m/>
    <m/>
    <m/>
    <m/>
    <m/>
    <m/>
    <m/>
    <m/>
    <m/>
    <m/>
    <m/>
    <m/>
  </r>
  <r>
    <x v="814"/>
    <d v="2024-06-03T00:00:00"/>
    <n v="2"/>
    <x v="392"/>
    <e v="#N/A"/>
    <e v="#N/A"/>
    <n v="55000"/>
    <m/>
    <m/>
    <n v="0"/>
    <n v="55000"/>
    <d v="2024-06-03T00:00:00"/>
    <m/>
    <m/>
    <m/>
    <m/>
    <m/>
    <m/>
    <m/>
    <m/>
    <m/>
    <m/>
    <m/>
    <m/>
    <m/>
    <m/>
    <m/>
    <m/>
    <m/>
  </r>
  <r>
    <x v="815"/>
    <d v="2024-06-03T00:00:00"/>
    <n v="2"/>
    <x v="100"/>
    <e v="#N/A"/>
    <e v="#N/A"/>
    <n v="62920"/>
    <m/>
    <m/>
    <n v="62920"/>
    <m/>
    <m/>
    <m/>
    <m/>
    <m/>
    <m/>
    <m/>
    <m/>
    <m/>
    <m/>
    <m/>
    <m/>
    <m/>
    <m/>
    <m/>
    <m/>
    <m/>
    <m/>
    <m/>
  </r>
  <r>
    <x v="816"/>
    <d v="2024-06-03T00:00:00"/>
    <n v="2"/>
    <x v="131"/>
    <e v="#N/A"/>
    <e v="#N/A"/>
    <n v="278470.51"/>
    <m/>
    <m/>
    <n v="0"/>
    <n v="278470.51"/>
    <m/>
    <m/>
    <m/>
    <m/>
    <m/>
    <m/>
    <m/>
    <m/>
    <m/>
    <m/>
    <m/>
    <m/>
    <m/>
    <m/>
    <m/>
    <m/>
    <m/>
    <m/>
  </r>
  <r>
    <x v="817"/>
    <d v="2024-06-03T00:00:00"/>
    <n v="2"/>
    <x v="313"/>
    <e v="#N/A"/>
    <e v="#N/A"/>
    <n v="225340"/>
    <m/>
    <m/>
    <n v="0"/>
    <n v="225340"/>
    <d v="2024-06-05T00:00:00"/>
    <m/>
    <m/>
    <m/>
    <m/>
    <m/>
    <m/>
    <m/>
    <m/>
    <m/>
    <m/>
    <m/>
    <m/>
    <m/>
    <m/>
    <m/>
    <m/>
    <m/>
  </r>
  <r>
    <x v="818"/>
    <d v="2024-06-03T00:00:00"/>
    <n v="2"/>
    <x v="100"/>
    <e v="#N/A"/>
    <e v="#N/A"/>
    <n v="145200"/>
    <m/>
    <m/>
    <n v="145200"/>
    <m/>
    <m/>
    <m/>
    <m/>
    <m/>
    <m/>
    <m/>
    <m/>
    <m/>
    <m/>
    <m/>
    <m/>
    <m/>
    <m/>
    <m/>
    <m/>
    <m/>
    <m/>
    <m/>
  </r>
  <r>
    <x v="819"/>
    <d v="2024-06-04T00:00:00"/>
    <n v="1"/>
    <x v="100"/>
    <e v="#N/A"/>
    <e v="#N/A"/>
    <n v="102850"/>
    <m/>
    <m/>
    <n v="102850"/>
    <m/>
    <m/>
    <m/>
    <m/>
    <m/>
    <m/>
    <m/>
    <m/>
    <m/>
    <m/>
    <m/>
    <m/>
    <m/>
    <m/>
    <m/>
    <m/>
    <m/>
    <m/>
    <m/>
  </r>
  <r>
    <x v="820"/>
    <d v="2024-06-04T00:00:00"/>
    <n v="1"/>
    <x v="96"/>
    <e v="#N/A"/>
    <e v="#N/A"/>
    <n v="262600"/>
    <m/>
    <m/>
    <n v="62600"/>
    <n v="100000"/>
    <d v="2024-06-05T00:00:00"/>
    <m/>
    <n v="100000"/>
    <d v="2024-06-12T00:00:00"/>
    <m/>
    <m/>
    <m/>
    <m/>
    <m/>
    <m/>
    <m/>
    <m/>
    <m/>
    <m/>
    <m/>
    <m/>
    <m/>
    <m/>
  </r>
  <r>
    <x v="821"/>
    <d v="2024-06-05T00:00:00"/>
    <n v="0"/>
    <x v="393"/>
    <e v="#N/A"/>
    <e v="#N/A"/>
    <n v="234945"/>
    <m/>
    <m/>
    <n v="0"/>
    <n v="100000"/>
    <d v="2024-06-07T00:00:00"/>
    <m/>
    <n v="134945"/>
    <d v="2024-06-10T00:00:00"/>
    <m/>
    <m/>
    <m/>
    <m/>
    <m/>
    <m/>
    <m/>
    <m/>
    <m/>
    <m/>
    <m/>
    <m/>
    <m/>
    <m/>
  </r>
  <r>
    <x v="822"/>
    <d v="2024-06-06T00:00:00"/>
    <n v="0"/>
    <x v="274"/>
    <e v="#N/A"/>
    <e v="#N/A"/>
    <n v="32800"/>
    <m/>
    <m/>
    <n v="0"/>
    <n v="32800"/>
    <d v="2024-06-07T00:00:00"/>
    <m/>
    <m/>
    <m/>
    <m/>
    <m/>
    <m/>
    <m/>
    <m/>
    <m/>
    <m/>
    <m/>
    <m/>
    <m/>
    <m/>
    <m/>
    <m/>
    <m/>
  </r>
  <r>
    <x v="823"/>
    <d v="2024-06-06T00:00:00"/>
    <n v="0"/>
    <x v="65"/>
    <e v="#N/A"/>
    <e v="#N/A"/>
    <n v="650000"/>
    <m/>
    <m/>
    <n v="0"/>
    <n v="650000"/>
    <d v="2024-06-29T00:00:00"/>
    <m/>
    <m/>
    <m/>
    <m/>
    <m/>
    <m/>
    <m/>
    <m/>
    <m/>
    <m/>
    <m/>
    <m/>
    <m/>
    <m/>
    <m/>
    <m/>
    <m/>
  </r>
  <r>
    <x v="824"/>
    <d v="2024-06-07T00:00:00"/>
    <n v="0"/>
    <x v="394"/>
    <e v="#N/A"/>
    <e v="#N/A"/>
    <n v="275750"/>
    <m/>
    <m/>
    <n v="0"/>
    <n v="275750"/>
    <d v="2024-06-07T00:00:00"/>
    <m/>
    <m/>
    <m/>
    <m/>
    <m/>
    <m/>
    <m/>
    <m/>
    <m/>
    <m/>
    <m/>
    <m/>
    <m/>
    <m/>
    <m/>
    <m/>
    <m/>
  </r>
  <r>
    <x v="825"/>
    <d v="2024-06-07T00:00:00"/>
    <n v="0"/>
    <x v="12"/>
    <e v="#N/A"/>
    <e v="#N/A"/>
    <n v="22500"/>
    <m/>
    <m/>
    <n v="0"/>
    <n v="22500"/>
    <d v="2024-06-14T00:00:00"/>
    <m/>
    <m/>
    <m/>
    <m/>
    <m/>
    <m/>
    <m/>
    <m/>
    <m/>
    <m/>
    <m/>
    <m/>
    <m/>
    <m/>
    <m/>
    <m/>
    <m/>
  </r>
  <r>
    <x v="826"/>
    <d v="2024-06-07T00:00:00"/>
    <n v="0"/>
    <x v="329"/>
    <e v="#N/A"/>
    <e v="#N/A"/>
    <n v="73002.489999999991"/>
    <m/>
    <s v="efectivo + resumen de cuenta nativa"/>
    <n v="0"/>
    <n v="73002.490000000005"/>
    <d v="2024-06-28T00:00:00"/>
    <m/>
    <m/>
    <m/>
    <m/>
    <m/>
    <m/>
    <m/>
    <m/>
    <m/>
    <m/>
    <m/>
    <m/>
    <m/>
    <m/>
    <m/>
    <m/>
    <m/>
  </r>
  <r>
    <x v="827"/>
    <d v="2024-06-10T00:00:00"/>
    <n v="0"/>
    <x v="5"/>
    <e v="#N/A"/>
    <e v="#N/A"/>
    <n v="232675"/>
    <m/>
    <m/>
    <n v="0"/>
    <n v="232675"/>
    <m/>
    <m/>
    <m/>
    <m/>
    <m/>
    <m/>
    <m/>
    <m/>
    <m/>
    <m/>
    <m/>
    <m/>
    <m/>
    <m/>
    <m/>
    <m/>
    <m/>
    <m/>
  </r>
  <r>
    <x v="828"/>
    <d v="2024-06-11T00:00:00"/>
    <n v="0"/>
    <x v="32"/>
    <e v="#N/A"/>
    <e v="#N/A"/>
    <n v="197750"/>
    <m/>
    <m/>
    <n v="0"/>
    <n v="197750"/>
    <d v="2024-06-19T00:00:00"/>
    <m/>
    <m/>
    <m/>
    <m/>
    <m/>
    <m/>
    <m/>
    <m/>
    <m/>
    <m/>
    <m/>
    <m/>
    <m/>
    <m/>
    <m/>
    <m/>
    <m/>
  </r>
  <r>
    <x v="829"/>
    <d v="2024-06-11T00:00:00"/>
    <n v="0"/>
    <x v="4"/>
    <e v="#N/A"/>
    <e v="#N/A"/>
    <n v="147250"/>
    <m/>
    <s v="cheque"/>
    <n v="0"/>
    <n v="147250"/>
    <d v="2024-06-26T00:00:00"/>
    <m/>
    <m/>
    <m/>
    <m/>
    <m/>
    <m/>
    <m/>
    <m/>
    <m/>
    <m/>
    <m/>
    <m/>
    <m/>
    <m/>
    <m/>
    <m/>
    <m/>
  </r>
  <r>
    <x v="830"/>
    <d v="2024-06-11T00:00:00"/>
    <n v="0"/>
    <x v="381"/>
    <e v="#N/A"/>
    <e v="#N/A"/>
    <n v="50000"/>
    <m/>
    <m/>
    <n v="0"/>
    <n v="50000"/>
    <d v="2024-07-01T00:00:00"/>
    <m/>
    <m/>
    <m/>
    <m/>
    <m/>
    <m/>
    <m/>
    <m/>
    <m/>
    <m/>
    <m/>
    <m/>
    <m/>
    <m/>
    <m/>
    <m/>
    <m/>
  </r>
  <r>
    <x v="831"/>
    <d v="2024-06-12T00:00:00"/>
    <n v="0"/>
    <x v="87"/>
    <e v="#N/A"/>
    <e v="#N/A"/>
    <n v="222000"/>
    <m/>
    <m/>
    <n v="100000"/>
    <n v="122000"/>
    <d v="2024-07-02T00:00:00"/>
    <m/>
    <m/>
    <m/>
    <m/>
    <m/>
    <m/>
    <m/>
    <m/>
    <m/>
    <m/>
    <m/>
    <m/>
    <m/>
    <m/>
    <m/>
    <m/>
    <m/>
  </r>
  <r>
    <x v="832"/>
    <d v="2024-06-12T00:00:00"/>
    <n v="0"/>
    <x v="194"/>
    <e v="#N/A"/>
    <e v="#N/A"/>
    <n v="180000"/>
    <m/>
    <s v="tarjeta"/>
    <n v="0"/>
    <n v="180000"/>
    <d v="2024-06-14T00:00:00"/>
    <m/>
    <m/>
    <m/>
    <m/>
    <m/>
    <m/>
    <m/>
    <m/>
    <m/>
    <m/>
    <m/>
    <m/>
    <m/>
    <m/>
    <m/>
    <m/>
    <m/>
  </r>
  <r>
    <x v="833"/>
    <d v="2024-06-12T00:00:00"/>
    <n v="0"/>
    <x v="395"/>
    <e v="#N/A"/>
    <e v="#N/A"/>
    <n v="153000"/>
    <m/>
    <m/>
    <n v="0"/>
    <n v="153000"/>
    <d v="2024-07-02T00:00:00"/>
    <m/>
    <m/>
    <m/>
    <m/>
    <m/>
    <m/>
    <m/>
    <m/>
    <m/>
    <m/>
    <m/>
    <m/>
    <m/>
    <m/>
    <m/>
    <m/>
    <m/>
  </r>
  <r>
    <x v="834"/>
    <d v="2024-06-12T00:00:00"/>
    <n v="0"/>
    <x v="100"/>
    <e v="#N/A"/>
    <e v="#N/A"/>
    <n v="96800"/>
    <m/>
    <m/>
    <n v="96800"/>
    <m/>
    <m/>
    <m/>
    <m/>
    <m/>
    <m/>
    <m/>
    <m/>
    <m/>
    <m/>
    <m/>
    <m/>
    <m/>
    <m/>
    <m/>
    <m/>
    <m/>
    <m/>
    <m/>
  </r>
  <r>
    <x v="835"/>
    <d v="2024-06-13T00:00:00"/>
    <n v="0"/>
    <x v="103"/>
    <e v="#N/A"/>
    <e v="#N/A"/>
    <n v="39000"/>
    <m/>
    <m/>
    <n v="39000"/>
    <m/>
    <m/>
    <m/>
    <m/>
    <m/>
    <m/>
    <m/>
    <m/>
    <m/>
    <m/>
    <m/>
    <m/>
    <m/>
    <m/>
    <m/>
    <m/>
    <m/>
    <m/>
    <m/>
  </r>
  <r>
    <x v="836"/>
    <d v="2024-06-14T00:00:00"/>
    <n v="0"/>
    <x v="171"/>
    <e v="#N/A"/>
    <e v="#N/A"/>
    <n v="131500"/>
    <m/>
    <m/>
    <n v="0"/>
    <n v="131500"/>
    <d v="2024-06-15T00:00:00"/>
    <m/>
    <m/>
    <m/>
    <m/>
    <m/>
    <m/>
    <m/>
    <m/>
    <m/>
    <m/>
    <m/>
    <m/>
    <m/>
    <m/>
    <m/>
    <m/>
    <m/>
  </r>
  <r>
    <x v="837"/>
    <d v="2024-06-14T00:00:00"/>
    <n v="0"/>
    <x v="49"/>
    <e v="#N/A"/>
    <e v="#N/A"/>
    <n v="684250"/>
    <m/>
    <m/>
    <n v="684250"/>
    <m/>
    <m/>
    <m/>
    <m/>
    <m/>
    <m/>
    <m/>
    <m/>
    <m/>
    <m/>
    <m/>
    <m/>
    <m/>
    <m/>
    <m/>
    <m/>
    <m/>
    <m/>
    <m/>
  </r>
  <r>
    <x v="838"/>
    <d v="2024-06-14T00:00:00"/>
    <n v="0"/>
    <x v="396"/>
    <e v="#N/A"/>
    <e v="#N/A"/>
    <n v="1106500"/>
    <m/>
    <m/>
    <n v="0"/>
    <n v="1106500"/>
    <d v="2024-06-25T00:00:00"/>
    <m/>
    <m/>
    <m/>
    <m/>
    <m/>
    <m/>
    <m/>
    <m/>
    <m/>
    <m/>
    <m/>
    <m/>
    <m/>
    <m/>
    <m/>
    <m/>
    <m/>
  </r>
  <r>
    <x v="839"/>
    <d v="2024-06-14T00:00:00"/>
    <n v="0"/>
    <x v="397"/>
    <e v="#N/A"/>
    <e v="#N/A"/>
    <n v="81500"/>
    <m/>
    <m/>
    <n v="0"/>
    <n v="81500"/>
    <d v="2024-06-18T00:00:00"/>
    <m/>
    <m/>
    <m/>
    <m/>
    <m/>
    <m/>
    <m/>
    <m/>
    <m/>
    <m/>
    <m/>
    <m/>
    <m/>
    <m/>
    <m/>
    <m/>
    <m/>
  </r>
  <r>
    <x v="840"/>
    <d v="2024-06-17T00:00:00"/>
    <n v="0"/>
    <x v="266"/>
    <e v="#N/A"/>
    <e v="#N/A"/>
    <n v="284350"/>
    <m/>
    <m/>
    <n v="0"/>
    <n v="284350"/>
    <d v="2024-07-02T00:00:00"/>
    <m/>
    <m/>
    <m/>
    <m/>
    <m/>
    <m/>
    <m/>
    <m/>
    <m/>
    <m/>
    <m/>
    <m/>
    <m/>
    <m/>
    <m/>
    <m/>
    <m/>
  </r>
  <r>
    <x v="841"/>
    <d v="2024-06-17T00:00:00"/>
    <n v="0"/>
    <x v="100"/>
    <e v="#N/A"/>
    <e v="#N/A"/>
    <n v="102850"/>
    <m/>
    <m/>
    <n v="102850"/>
    <m/>
    <m/>
    <m/>
    <m/>
    <m/>
    <m/>
    <m/>
    <m/>
    <m/>
    <m/>
    <m/>
    <m/>
    <m/>
    <m/>
    <m/>
    <m/>
    <m/>
    <m/>
    <m/>
  </r>
  <r>
    <x v="842"/>
    <d v="2024-06-17T00:00:00"/>
    <n v="0"/>
    <x v="202"/>
    <e v="#N/A"/>
    <e v="#N/A"/>
    <n v="105500"/>
    <m/>
    <m/>
    <n v="0"/>
    <n v="105500"/>
    <d v="2024-06-18T00:00:00"/>
    <m/>
    <m/>
    <m/>
    <m/>
    <m/>
    <m/>
    <m/>
    <m/>
    <m/>
    <m/>
    <m/>
    <m/>
    <m/>
    <m/>
    <m/>
    <m/>
    <m/>
  </r>
  <r>
    <x v="843"/>
    <d v="2024-06-18T00:00:00"/>
    <n v="0"/>
    <x v="398"/>
    <e v="#N/A"/>
    <e v="#N/A"/>
    <n v="298500"/>
    <m/>
    <m/>
    <n v="118500"/>
    <n v="180000"/>
    <d v="2024-07-03T00:00:00"/>
    <m/>
    <m/>
    <m/>
    <m/>
    <m/>
    <m/>
    <m/>
    <m/>
    <m/>
    <m/>
    <m/>
    <m/>
    <m/>
    <m/>
    <m/>
    <m/>
    <m/>
  </r>
  <r>
    <x v="844"/>
    <d v="2024-06-18T00:00:00"/>
    <n v="0"/>
    <x v="118"/>
    <e v="#N/A"/>
    <e v="#N/A"/>
    <n v="175000"/>
    <m/>
    <m/>
    <n v="19328.5"/>
    <n v="155671.5"/>
    <d v="2024-06-22T00:00:00"/>
    <m/>
    <m/>
    <m/>
    <m/>
    <m/>
    <m/>
    <m/>
    <m/>
    <m/>
    <m/>
    <m/>
    <m/>
    <m/>
    <m/>
    <m/>
    <m/>
    <m/>
  </r>
  <r>
    <x v="845"/>
    <d v="2024-06-19T00:00:00"/>
    <n v="0"/>
    <x v="135"/>
    <e v="#N/A"/>
    <e v="#N/A"/>
    <n v="276000"/>
    <m/>
    <m/>
    <n v="0"/>
    <n v="276000"/>
    <d v="2024-06-28T00:00:00"/>
    <m/>
    <m/>
    <m/>
    <m/>
    <m/>
    <m/>
    <m/>
    <m/>
    <m/>
    <m/>
    <m/>
    <m/>
    <m/>
    <m/>
    <m/>
    <m/>
    <m/>
  </r>
  <r>
    <x v="846"/>
    <d v="2024-06-19T00:00:00"/>
    <n v="0"/>
    <x v="256"/>
    <e v="#N/A"/>
    <e v="#N/A"/>
    <n v="191000"/>
    <m/>
    <m/>
    <n v="191000"/>
    <m/>
    <m/>
    <m/>
    <m/>
    <m/>
    <m/>
    <m/>
    <m/>
    <m/>
    <m/>
    <m/>
    <m/>
    <m/>
    <m/>
    <m/>
    <m/>
    <m/>
    <m/>
    <m/>
  </r>
  <r>
    <x v="847"/>
    <d v="2024-06-19T00:00:00"/>
    <n v="0"/>
    <x v="100"/>
    <e v="#N/A"/>
    <e v="#N/A"/>
    <n v="170600"/>
    <m/>
    <m/>
    <n v="170600"/>
    <m/>
    <m/>
    <m/>
    <m/>
    <m/>
    <m/>
    <m/>
    <m/>
    <m/>
    <m/>
    <m/>
    <m/>
    <m/>
    <m/>
    <m/>
    <m/>
    <m/>
    <m/>
    <m/>
  </r>
  <r>
    <x v="848"/>
    <d v="2024-06-19T00:00:00"/>
    <n v="0"/>
    <x v="100"/>
    <e v="#N/A"/>
    <e v="#N/A"/>
    <n v="140600"/>
    <m/>
    <m/>
    <n v="140600"/>
    <m/>
    <m/>
    <m/>
    <m/>
    <m/>
    <m/>
    <m/>
    <m/>
    <m/>
    <m/>
    <m/>
    <m/>
    <m/>
    <m/>
    <m/>
    <m/>
    <m/>
    <m/>
    <m/>
  </r>
  <r>
    <x v="849"/>
    <d v="2024-06-21T00:00:00"/>
    <n v="0"/>
    <x v="34"/>
    <e v="#N/A"/>
    <e v="#N/A"/>
    <n v="399200"/>
    <m/>
    <m/>
    <n v="0"/>
    <n v="399200"/>
    <d v="2024-07-02T00:00:00"/>
    <m/>
    <m/>
    <m/>
    <m/>
    <m/>
    <m/>
    <m/>
    <m/>
    <m/>
    <m/>
    <m/>
    <m/>
    <m/>
    <m/>
    <m/>
    <m/>
    <m/>
  </r>
  <r>
    <x v="850"/>
    <d v="2024-06-21T00:00:00"/>
    <n v="0"/>
    <x v="32"/>
    <e v="#N/A"/>
    <e v="#N/A"/>
    <n v="182000"/>
    <m/>
    <m/>
    <n v="0"/>
    <n v="182000"/>
    <d v="2024-07-02T00:00:00"/>
    <m/>
    <m/>
    <m/>
    <m/>
    <m/>
    <m/>
    <m/>
    <m/>
    <m/>
    <m/>
    <m/>
    <m/>
    <m/>
    <m/>
    <m/>
    <m/>
    <m/>
  </r>
  <r>
    <x v="851"/>
    <d v="2024-06-21T00:00:00"/>
    <n v="0"/>
    <x v="300"/>
    <e v="#N/A"/>
    <e v="#N/A"/>
    <n v="149500"/>
    <m/>
    <m/>
    <n v="149500"/>
    <m/>
    <m/>
    <m/>
    <m/>
    <m/>
    <m/>
    <m/>
    <m/>
    <m/>
    <m/>
    <m/>
    <m/>
    <m/>
    <m/>
    <m/>
    <m/>
    <m/>
    <m/>
    <m/>
  </r>
  <r>
    <x v="852"/>
    <d v="2024-06-24T00:00:00"/>
    <n v="0"/>
    <x v="362"/>
    <e v="#N/A"/>
    <e v="#N/A"/>
    <n v="37000"/>
    <m/>
    <m/>
    <n v="0"/>
    <n v="37000"/>
    <d v="2024-06-26T00:00:00"/>
    <m/>
    <m/>
    <m/>
    <m/>
    <m/>
    <m/>
    <m/>
    <m/>
    <m/>
    <m/>
    <m/>
    <m/>
    <m/>
    <m/>
    <m/>
    <m/>
    <m/>
  </r>
  <r>
    <x v="853"/>
    <d v="2024-06-24T00:00:00"/>
    <n v="0"/>
    <x v="332"/>
    <e v="#N/A"/>
    <e v="#N/A"/>
    <n v="427500"/>
    <m/>
    <m/>
    <n v="427500"/>
    <m/>
    <m/>
    <m/>
    <m/>
    <m/>
    <m/>
    <m/>
    <m/>
    <m/>
    <m/>
    <m/>
    <m/>
    <m/>
    <m/>
    <m/>
    <m/>
    <m/>
    <m/>
    <m/>
  </r>
  <r>
    <x v="854"/>
    <d v="2024-06-24T00:00:00"/>
    <n v="0"/>
    <x v="399"/>
    <e v="#N/A"/>
    <e v="#N/A"/>
    <n v="397200"/>
    <m/>
    <s v="adelantado"/>
    <n v="0"/>
    <n v="397200"/>
    <d v="2024-06-07T00:00:00"/>
    <m/>
    <m/>
    <m/>
    <m/>
    <m/>
    <m/>
    <m/>
    <m/>
    <m/>
    <m/>
    <m/>
    <m/>
    <m/>
    <m/>
    <m/>
    <m/>
    <m/>
  </r>
  <r>
    <x v="855"/>
    <d v="2024-06-24T00:00:00"/>
    <n v="0"/>
    <x v="100"/>
    <e v="#N/A"/>
    <e v="#N/A"/>
    <n v="0"/>
    <m/>
    <m/>
    <n v="0"/>
    <m/>
    <m/>
    <m/>
    <m/>
    <m/>
    <m/>
    <m/>
    <m/>
    <m/>
    <m/>
    <m/>
    <m/>
    <m/>
    <m/>
    <m/>
    <m/>
    <m/>
    <m/>
    <m/>
  </r>
  <r>
    <x v="856"/>
    <d v="2024-06-24T00:00:00"/>
    <n v="0"/>
    <x v="63"/>
    <e v="#N/A"/>
    <e v="#N/A"/>
    <n v="292750"/>
    <m/>
    <m/>
    <n v="292750"/>
    <m/>
    <m/>
    <m/>
    <m/>
    <m/>
    <m/>
    <m/>
    <m/>
    <m/>
    <m/>
    <m/>
    <m/>
    <m/>
    <m/>
    <m/>
    <m/>
    <m/>
    <m/>
    <m/>
  </r>
  <r>
    <x v="857"/>
    <d v="2024-06-25T00:00:00"/>
    <n v="0"/>
    <x v="400"/>
    <e v="#N/A"/>
    <e v="#N/A"/>
    <n v="120000"/>
    <m/>
    <m/>
    <n v="0"/>
    <n v="120000"/>
    <d v="2024-07-02T00:00:00"/>
    <m/>
    <m/>
    <m/>
    <m/>
    <m/>
    <m/>
    <m/>
    <m/>
    <m/>
    <m/>
    <m/>
    <m/>
    <m/>
    <m/>
    <m/>
    <m/>
    <m/>
  </r>
  <r>
    <x v="858"/>
    <d v="2024-06-25T00:00:00"/>
    <n v="0"/>
    <x v="401"/>
    <e v="#N/A"/>
    <e v="#N/A"/>
    <n v="105000"/>
    <m/>
    <m/>
    <n v="105000"/>
    <m/>
    <m/>
    <m/>
    <m/>
    <m/>
    <m/>
    <m/>
    <m/>
    <m/>
    <m/>
    <m/>
    <m/>
    <m/>
    <m/>
    <m/>
    <m/>
    <m/>
    <m/>
    <m/>
  </r>
  <r>
    <x v="859"/>
    <d v="2024-06-25T00:00:00"/>
    <n v="0"/>
    <x v="239"/>
    <e v="#N/A"/>
    <e v="#N/A"/>
    <n v="312200"/>
    <m/>
    <m/>
    <n v="312200"/>
    <m/>
    <m/>
    <m/>
    <m/>
    <m/>
    <m/>
    <m/>
    <m/>
    <m/>
    <m/>
    <m/>
    <m/>
    <m/>
    <m/>
    <m/>
    <m/>
    <m/>
    <m/>
    <m/>
  </r>
  <r>
    <x v="860"/>
    <d v="2024-06-25T00:00:00"/>
    <n v="0"/>
    <x v="134"/>
    <e v="#N/A"/>
    <e v="#N/A"/>
    <n v="215500"/>
    <m/>
    <m/>
    <n v="0"/>
    <n v="215500"/>
    <d v="2024-06-26T00:00:00"/>
    <m/>
    <m/>
    <m/>
    <m/>
    <m/>
    <m/>
    <m/>
    <m/>
    <m/>
    <m/>
    <m/>
    <m/>
    <m/>
    <m/>
    <m/>
    <m/>
    <m/>
  </r>
  <r>
    <x v="861"/>
    <d v="2024-06-26T00:00:00"/>
    <n v="0"/>
    <x v="63"/>
    <e v="#N/A"/>
    <e v="#N/A"/>
    <n v="177300"/>
    <m/>
    <m/>
    <n v="177300"/>
    <m/>
    <m/>
    <m/>
    <m/>
    <m/>
    <m/>
    <m/>
    <m/>
    <m/>
    <m/>
    <m/>
    <m/>
    <m/>
    <m/>
    <m/>
    <m/>
    <m/>
    <m/>
    <m/>
  </r>
  <r>
    <x v="862"/>
    <d v="2024-06-26T00:00:00"/>
    <n v="0"/>
    <x v="344"/>
    <e v="#N/A"/>
    <e v="#N/A"/>
    <n v="1092000"/>
    <m/>
    <m/>
    <n v="1092000"/>
    <m/>
    <m/>
    <m/>
    <m/>
    <m/>
    <m/>
    <m/>
    <m/>
    <m/>
    <m/>
    <m/>
    <m/>
    <m/>
    <m/>
    <m/>
    <m/>
    <m/>
    <m/>
    <m/>
  </r>
  <r>
    <x v="863"/>
    <d v="2024-06-26T00:00:00"/>
    <n v="0"/>
    <x v="100"/>
    <e v="#N/A"/>
    <e v="#N/A"/>
    <n v="254100"/>
    <m/>
    <m/>
    <n v="254100"/>
    <m/>
    <m/>
    <m/>
    <m/>
    <m/>
    <m/>
    <m/>
    <m/>
    <m/>
    <m/>
    <m/>
    <m/>
    <m/>
    <m/>
    <m/>
    <m/>
    <m/>
    <m/>
    <m/>
  </r>
  <r>
    <x v="864"/>
    <d v="2024-06-26T00:00:00"/>
    <n v="0"/>
    <x v="38"/>
    <e v="#N/A"/>
    <e v="#N/A"/>
    <n v="192900"/>
    <m/>
    <s v="e-cheq"/>
    <n v="0"/>
    <n v="192900"/>
    <d v="2024-06-27T00:00:00"/>
    <m/>
    <m/>
    <m/>
    <m/>
    <m/>
    <m/>
    <m/>
    <m/>
    <m/>
    <m/>
    <m/>
    <m/>
    <m/>
    <m/>
    <m/>
    <m/>
    <m/>
  </r>
  <r>
    <x v="865"/>
    <d v="2024-06-26T00:00:00"/>
    <n v="0"/>
    <x v="192"/>
    <e v="#N/A"/>
    <e v="#N/A"/>
    <n v="142200"/>
    <m/>
    <m/>
    <n v="0"/>
    <n v="142200"/>
    <m/>
    <m/>
    <m/>
    <m/>
    <m/>
    <m/>
    <m/>
    <m/>
    <m/>
    <m/>
    <m/>
    <m/>
    <m/>
    <m/>
    <m/>
    <m/>
    <m/>
    <m/>
  </r>
  <r>
    <x v="866"/>
    <d v="2024-06-27T00:00:00"/>
    <n v="0"/>
    <x v="146"/>
    <e v="#N/A"/>
    <e v="#N/A"/>
    <n v="434800"/>
    <m/>
    <m/>
    <n v="200800"/>
    <n v="234000"/>
    <d v="2024-06-28T00:00:00"/>
    <m/>
    <m/>
    <m/>
    <m/>
    <m/>
    <m/>
    <m/>
    <m/>
    <m/>
    <m/>
    <m/>
    <m/>
    <m/>
    <m/>
    <m/>
    <m/>
    <m/>
  </r>
  <r>
    <x v="867"/>
    <d v="2024-06-27T00:00:00"/>
    <n v="0"/>
    <x v="249"/>
    <e v="#N/A"/>
    <e v="#N/A"/>
    <n v="185200"/>
    <m/>
    <m/>
    <n v="0"/>
    <n v="185200"/>
    <d v="2024-06-27T00:00:00"/>
    <m/>
    <m/>
    <m/>
    <m/>
    <m/>
    <m/>
    <m/>
    <m/>
    <m/>
    <m/>
    <m/>
    <m/>
    <m/>
    <m/>
    <m/>
    <m/>
    <m/>
  </r>
  <r>
    <x v="868"/>
    <d v="2024-06-27T00:00:00"/>
    <n v="0"/>
    <x v="82"/>
    <e v="#N/A"/>
    <e v="#N/A"/>
    <n v="0"/>
    <m/>
    <m/>
    <n v="0"/>
    <m/>
    <m/>
    <m/>
    <m/>
    <m/>
    <m/>
    <m/>
    <m/>
    <m/>
    <m/>
    <m/>
    <m/>
    <m/>
    <m/>
    <m/>
    <m/>
    <m/>
    <m/>
    <m/>
  </r>
  <r>
    <x v="869"/>
    <d v="2024-06-28T00:00:00"/>
    <n v="0"/>
    <x v="355"/>
    <e v="#N/A"/>
    <e v="#N/A"/>
    <n v="200000"/>
    <m/>
    <m/>
    <n v="200000"/>
    <m/>
    <m/>
    <m/>
    <m/>
    <m/>
    <m/>
    <m/>
    <m/>
    <m/>
    <m/>
    <m/>
    <m/>
    <m/>
    <m/>
    <m/>
    <m/>
    <m/>
    <m/>
    <m/>
  </r>
  <r>
    <x v="870"/>
    <d v="2024-06-28T00:00:00"/>
    <n v="0"/>
    <x v="49"/>
    <e v="#N/A"/>
    <e v="#N/A"/>
    <n v="715625"/>
    <m/>
    <m/>
    <n v="715625"/>
    <m/>
    <m/>
    <m/>
    <m/>
    <m/>
    <m/>
    <m/>
    <m/>
    <m/>
    <m/>
    <m/>
    <m/>
    <m/>
    <m/>
    <m/>
    <m/>
    <m/>
    <m/>
    <m/>
  </r>
  <r>
    <x v="871"/>
    <d v="2024-06-28T00:00:00"/>
    <n v="0"/>
    <x v="50"/>
    <e v="#N/A"/>
    <e v="#N/A"/>
    <n v="122000"/>
    <m/>
    <m/>
    <n v="122000"/>
    <m/>
    <m/>
    <m/>
    <m/>
    <m/>
    <m/>
    <m/>
    <m/>
    <m/>
    <m/>
    <m/>
    <m/>
    <m/>
    <m/>
    <m/>
    <m/>
    <m/>
    <m/>
    <m/>
  </r>
  <r>
    <x v="872"/>
    <d v="2024-07-01T00:00:00"/>
    <n v="0"/>
    <x v="146"/>
    <e v="#N/A"/>
    <e v="#N/A"/>
    <n v="138000"/>
    <m/>
    <m/>
    <n v="138000"/>
    <m/>
    <m/>
    <m/>
    <m/>
    <m/>
    <m/>
    <m/>
    <m/>
    <m/>
    <m/>
    <m/>
    <m/>
    <m/>
    <m/>
    <m/>
    <m/>
    <m/>
    <m/>
    <m/>
  </r>
  <r>
    <x v="873"/>
    <d v="2024-07-01T00:00:00"/>
    <n v="0"/>
    <x v="319"/>
    <e v="#N/A"/>
    <e v="#N/A"/>
    <n v="415930"/>
    <m/>
    <m/>
    <n v="415930"/>
    <m/>
    <m/>
    <m/>
    <m/>
    <m/>
    <m/>
    <m/>
    <m/>
    <m/>
    <m/>
    <m/>
    <m/>
    <m/>
    <m/>
    <m/>
    <m/>
    <m/>
    <m/>
    <m/>
  </r>
  <r>
    <x v="874"/>
    <d v="2024-07-01T00:00:00"/>
    <n v="0"/>
    <x v="402"/>
    <e v="#N/A"/>
    <e v="#N/A"/>
    <n v="188680"/>
    <m/>
    <m/>
    <n v="188680"/>
    <m/>
    <m/>
    <m/>
    <m/>
    <m/>
    <m/>
    <m/>
    <m/>
    <m/>
    <m/>
    <m/>
    <m/>
    <m/>
    <m/>
    <m/>
    <m/>
    <m/>
    <m/>
    <m/>
  </r>
  <r>
    <x v="875"/>
    <d v="2024-07-02T00:00:00"/>
    <n v="0"/>
    <x v="403"/>
    <e v="#N/A"/>
    <e v="#N/A"/>
    <n v="384500"/>
    <m/>
    <m/>
    <n v="0"/>
    <n v="384500"/>
    <d v="2024-07-02T00:00:00"/>
    <m/>
    <m/>
    <m/>
    <m/>
    <m/>
    <m/>
    <m/>
    <m/>
    <m/>
    <m/>
    <m/>
    <m/>
    <m/>
    <m/>
    <m/>
    <m/>
    <m/>
  </r>
  <r>
    <x v="876"/>
    <d v="2024-07-02T00:00:00"/>
    <n v="0"/>
    <x v="211"/>
    <e v="#N/A"/>
    <e v="#N/A"/>
    <n v="233785"/>
    <m/>
    <m/>
    <n v="118785"/>
    <n v="115000"/>
    <d v="2024-07-03T00:00:00"/>
    <m/>
    <m/>
    <m/>
    <m/>
    <m/>
    <m/>
    <m/>
    <m/>
    <m/>
    <m/>
    <m/>
    <m/>
    <m/>
    <m/>
    <m/>
    <m/>
    <m/>
  </r>
  <r>
    <x v="877"/>
    <d v="2024-07-03T00:00:00"/>
    <n v="0"/>
    <x v="404"/>
    <e v="#N/A"/>
    <e v="#N/A"/>
    <n v="282800"/>
    <m/>
    <m/>
    <n v="282800"/>
    <m/>
    <m/>
    <m/>
    <m/>
    <m/>
    <m/>
    <m/>
    <m/>
    <m/>
    <m/>
    <m/>
    <m/>
    <m/>
    <m/>
    <m/>
    <m/>
    <m/>
    <m/>
    <m/>
  </r>
  <r>
    <x v="878"/>
    <d v="2024-07-03T00:00:00"/>
    <n v="0"/>
    <x v="405"/>
    <e v="#N/A"/>
    <e v="#N/A"/>
    <n v="37500"/>
    <m/>
    <m/>
    <n v="0"/>
    <n v="37500"/>
    <d v="2024-07-03T00:00:00"/>
    <m/>
    <m/>
    <m/>
    <m/>
    <m/>
    <m/>
    <m/>
    <m/>
    <m/>
    <m/>
    <m/>
    <m/>
    <m/>
    <m/>
    <m/>
    <m/>
    <m/>
  </r>
  <r>
    <x v="879"/>
    <d v="2024-07-03T00:00:00"/>
    <n v="0"/>
    <x v="264"/>
    <e v="#N/A"/>
    <e v="#N/A"/>
    <n v="484500"/>
    <m/>
    <m/>
    <n v="0"/>
    <n v="484500"/>
    <d v="2024-07-03T00:00:00"/>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s v="Aceite 10w40"/>
    <s v="taller"/>
    <m/>
    <m/>
    <m/>
    <n v="4"/>
    <d v="1910-02-16T00:00:00"/>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r>
    <x v="880"/>
    <e v="#N/A"/>
    <e v="#N/A"/>
    <x v="406"/>
    <e v="#N/A"/>
    <e v="#N/A"/>
    <e v="#N/A"/>
    <m/>
    <m/>
    <e v="#N/A"/>
    <m/>
    <m/>
    <m/>
    <m/>
    <m/>
    <m/>
    <m/>
    <m/>
    <m/>
    <m/>
    <m/>
    <m/>
    <m/>
    <m/>
    <m/>
    <m/>
    <m/>
    <m/>
    <m/>
  </r>
</pivotCacheRecords>
</file>

<file path=xl/pivotCache/pivotCacheRecords3.xml><?xml version="1.0" encoding="utf-8"?>
<pivotCacheRecords xmlns="http://schemas.openxmlformats.org/spreadsheetml/2006/main" xmlns:r="http://schemas.openxmlformats.org/officeDocument/2006/relationships" count="1468">
  <r>
    <n v="1111"/>
    <d v="2023-07-04T00:00:00"/>
    <n v="15"/>
    <x v="0"/>
    <d v="1899-12-30T00:00:00"/>
    <s v="Cronos"/>
    <n v="64450"/>
    <m/>
    <s v="Efectivo"/>
    <x v="0"/>
    <n v="64450"/>
    <d v="2023-07-05T00:00:00"/>
    <m/>
    <m/>
    <m/>
    <m/>
    <m/>
    <m/>
    <m/>
    <m/>
    <m/>
    <m/>
    <m/>
    <m/>
    <m/>
    <m/>
    <m/>
    <m/>
    <m/>
  </r>
  <r>
    <n v="1114"/>
    <d v="2023-07-05T00:00:00"/>
    <n v="15"/>
    <x v="1"/>
    <d v="1899-12-30T00:00:00"/>
    <s v="Partner"/>
    <n v="28000"/>
    <m/>
    <s v="Efectivo"/>
    <x v="0"/>
    <n v="28000"/>
    <d v="2023-08-03T00:00:00"/>
    <m/>
    <m/>
    <m/>
    <m/>
    <m/>
    <m/>
    <m/>
    <m/>
    <m/>
    <m/>
    <m/>
    <m/>
    <m/>
    <m/>
    <m/>
    <m/>
    <m/>
  </r>
  <r>
    <n v="1117"/>
    <d v="2023-07-05T00:00:00"/>
    <n v="15"/>
    <x v="2"/>
    <d v="1899-12-30T00:00:00"/>
    <s v="Megane"/>
    <n v="51260"/>
    <m/>
    <s v="Efectivo"/>
    <x v="0"/>
    <n v="51260"/>
    <d v="2023-07-27T00:00:00"/>
    <m/>
    <m/>
    <m/>
    <m/>
    <m/>
    <m/>
    <m/>
    <m/>
    <m/>
    <m/>
    <m/>
    <m/>
    <m/>
    <m/>
    <m/>
    <m/>
    <m/>
  </r>
  <r>
    <n v="1118"/>
    <d v="2023-07-05T00:00:00"/>
    <n v="15"/>
    <x v="3"/>
    <d v="1899-12-30T00:00:00"/>
    <d v="1900-05-26T00:00:00"/>
    <n v="32040"/>
    <m/>
    <s v="Efectivo"/>
    <x v="0"/>
    <n v="32040"/>
    <d v="2023-07-11T00:00:00"/>
    <m/>
    <m/>
    <m/>
    <m/>
    <m/>
    <m/>
    <m/>
    <m/>
    <m/>
    <m/>
    <m/>
    <m/>
    <m/>
    <m/>
    <m/>
    <m/>
    <m/>
  </r>
  <r>
    <n v="1119"/>
    <d v="2023-07-06T00:00:00"/>
    <n v="15"/>
    <x v="4"/>
    <s v="FXU688"/>
    <s v="GolTrend"/>
    <n v="53695"/>
    <m/>
    <m/>
    <x v="0"/>
    <n v="53695"/>
    <d v="2023-07-22T00:00:00"/>
    <m/>
    <m/>
    <m/>
    <m/>
    <m/>
    <m/>
    <m/>
    <m/>
    <m/>
    <m/>
    <m/>
    <m/>
    <m/>
    <m/>
    <m/>
    <m/>
    <m/>
  </r>
  <r>
    <n v="1120"/>
    <d v="2023-07-07T00:00:00"/>
    <n v="15"/>
    <x v="5"/>
    <s v="AC369PI"/>
    <d v="1899-12-30T00:00:00"/>
    <n v="102000"/>
    <m/>
    <s v="Efectivo"/>
    <x v="0"/>
    <n v="102000"/>
    <d v="2023-07-07T00:00:00"/>
    <m/>
    <m/>
    <m/>
    <m/>
    <m/>
    <m/>
    <m/>
    <m/>
    <m/>
    <m/>
    <m/>
    <m/>
    <m/>
    <m/>
    <m/>
    <m/>
    <m/>
  </r>
  <r>
    <n v="1121"/>
    <d v="2023-07-07T00:00:00"/>
    <n v="15"/>
    <x v="6"/>
    <d v="1899-12-30T00:00:00"/>
    <d v="1899-12-30T00:00:00"/>
    <n v="10900"/>
    <m/>
    <s v="Efectivo"/>
    <x v="0"/>
    <n v="10900"/>
    <d v="2023-07-07T00:00:00"/>
    <m/>
    <m/>
    <m/>
    <m/>
    <m/>
    <m/>
    <m/>
    <m/>
    <m/>
    <m/>
    <m/>
    <m/>
    <m/>
    <m/>
    <m/>
    <m/>
    <m/>
  </r>
  <r>
    <n v="1122"/>
    <d v="2023-07-07T00:00:00"/>
    <n v="15"/>
    <x v="7"/>
    <s v="AD225VD"/>
    <s v="Citroen C4 LOUNGE"/>
    <n v="46000"/>
    <m/>
    <m/>
    <x v="0"/>
    <n v="21800"/>
    <d v="2023-08-10T00:00:00"/>
    <m/>
    <n v="4200"/>
    <d v="2023-07-24T00:00:00"/>
    <m/>
    <n v="20000"/>
    <d v="2023-10-28T00:00:00"/>
    <m/>
    <m/>
    <m/>
    <m/>
    <m/>
    <m/>
    <m/>
    <m/>
    <m/>
    <m/>
    <m/>
  </r>
  <r>
    <n v="1123"/>
    <d v="2023-07-07T00:00:00"/>
    <n v="15"/>
    <x v="8"/>
    <s v="AO556QH"/>
    <s v="Fiat Movie"/>
    <n v="56700"/>
    <m/>
    <s v="Efectivo"/>
    <x v="0"/>
    <n v="56700"/>
    <d v="2023-07-10T00:00:00"/>
    <m/>
    <m/>
    <m/>
    <m/>
    <m/>
    <m/>
    <m/>
    <m/>
    <m/>
    <m/>
    <m/>
    <m/>
    <m/>
    <m/>
    <m/>
    <m/>
    <m/>
  </r>
  <r>
    <n v="1124"/>
    <d v="2023-07-07T00:00:00"/>
    <n v="15"/>
    <x v="9"/>
    <d v="1899-12-30T00:00:00"/>
    <s v="Ford Ranger"/>
    <n v="153300"/>
    <m/>
    <s v="Efectivo"/>
    <x v="0"/>
    <n v="50000"/>
    <d v="2023-08-08T00:00:00"/>
    <m/>
    <n v="50000"/>
    <d v="2023-09-13T00:00:00"/>
    <m/>
    <n v="50000"/>
    <d v="2023-10-09T00:00:00"/>
    <m/>
    <n v="3300"/>
    <d v="2023-11-13T00:00:00"/>
    <m/>
    <m/>
    <m/>
    <m/>
    <m/>
    <m/>
    <m/>
    <m/>
  </r>
  <r>
    <n v="1125"/>
    <d v="2023-07-07T00:00:00"/>
    <n v="15"/>
    <x v="10"/>
    <s v="AE154FT"/>
    <s v="Chevrolet Prisma"/>
    <n v="98000"/>
    <m/>
    <m/>
    <x v="0"/>
    <n v="98000"/>
    <d v="2023-11-18T00:00:00"/>
    <m/>
    <m/>
    <m/>
    <m/>
    <m/>
    <m/>
    <m/>
    <m/>
    <m/>
    <m/>
    <m/>
    <m/>
    <m/>
    <m/>
    <m/>
    <m/>
    <m/>
  </r>
  <r>
    <n v="1126"/>
    <d v="2023-07-10T00:00:00"/>
    <n v="15"/>
    <x v="10"/>
    <s v="AE154FT"/>
    <s v="Chevrolet Prisma"/>
    <n v="220800"/>
    <m/>
    <m/>
    <x v="0"/>
    <n v="100000"/>
    <d v="2023-11-18T00:00:00"/>
    <m/>
    <n v="100000"/>
    <d v="2024-01-08T00:00:00"/>
    <m/>
    <n v="20800"/>
    <d v="2024-01-19T00:00:00"/>
    <m/>
    <m/>
    <m/>
    <m/>
    <m/>
    <m/>
    <m/>
    <m/>
    <m/>
    <m/>
    <m/>
  </r>
  <r>
    <n v="1127"/>
    <d v="2023-07-10T00:00:00"/>
    <n v="15"/>
    <x v="11"/>
    <s v="EFR454"/>
    <s v="Palio"/>
    <n v="59250"/>
    <m/>
    <m/>
    <x v="0"/>
    <n v="59250"/>
    <d v="2023-07-13T00:00:00"/>
    <m/>
    <m/>
    <m/>
    <m/>
    <m/>
    <m/>
    <m/>
    <m/>
    <m/>
    <m/>
    <m/>
    <m/>
    <m/>
    <m/>
    <m/>
    <m/>
    <s v=" se le descontó un 10%"/>
  </r>
  <r>
    <n v="1128"/>
    <d v="2023-07-10T00:00:00"/>
    <n v="15"/>
    <x v="12"/>
    <s v="AA255TK"/>
    <s v="Siena"/>
    <n v="103355"/>
    <m/>
    <s v="Transferencia"/>
    <x v="0"/>
    <n v="103355"/>
    <d v="2023-07-12T00:00:00"/>
    <m/>
    <m/>
    <m/>
    <m/>
    <m/>
    <m/>
    <m/>
    <m/>
    <m/>
    <m/>
    <m/>
    <m/>
    <m/>
    <m/>
    <m/>
    <m/>
    <m/>
  </r>
  <r>
    <n v="1130"/>
    <d v="2023-07-11T00:00:00"/>
    <n v="14"/>
    <x v="13"/>
    <d v="1899-12-30T00:00:00"/>
    <s v="Toro"/>
    <n v="214300"/>
    <m/>
    <s v="Transferencia"/>
    <x v="0"/>
    <n v="114300"/>
    <d v="2023-07-31T00:00:00"/>
    <m/>
    <n v="100000"/>
    <d v="2023-09-12T00:00:00"/>
    <m/>
    <m/>
    <m/>
    <m/>
    <m/>
    <m/>
    <m/>
    <m/>
    <m/>
    <m/>
    <m/>
    <m/>
    <m/>
    <m/>
  </r>
  <r>
    <n v="1131"/>
    <d v="2023-07-10T00:00:00"/>
    <n v="15"/>
    <x v="14"/>
    <d v="1899-12-30T00:00:00"/>
    <s v="Palio Wekend"/>
    <n v="0"/>
    <m/>
    <s v="Efectivo"/>
    <x v="0"/>
    <m/>
    <d v="2023-07-10T00:00:00"/>
    <m/>
    <m/>
    <m/>
    <m/>
    <m/>
    <m/>
    <m/>
    <m/>
    <m/>
    <m/>
    <m/>
    <m/>
    <m/>
    <m/>
    <m/>
    <m/>
    <m/>
  </r>
  <r>
    <n v="1132"/>
    <d v="2023-07-12T00:00:00"/>
    <n v="14"/>
    <x v="15"/>
    <s v="AB767DV"/>
    <s v="Palio"/>
    <n v="73155"/>
    <m/>
    <s v="Efectivo"/>
    <x v="0"/>
    <n v="73155"/>
    <d v="2023-07-12T00:00:00"/>
    <m/>
    <m/>
    <m/>
    <m/>
    <m/>
    <m/>
    <m/>
    <m/>
    <m/>
    <m/>
    <m/>
    <m/>
    <m/>
    <m/>
    <m/>
    <m/>
    <m/>
  </r>
  <r>
    <n v="1133"/>
    <d v="2023-07-12T00:00:00"/>
    <n v="14"/>
    <x v="16"/>
    <d v="1899-12-30T00:00:00"/>
    <s v="Fiat Strada"/>
    <n v="6500"/>
    <m/>
    <m/>
    <x v="0"/>
    <n v="6500"/>
    <d v="2023-07-18T00:00:00"/>
    <m/>
    <m/>
    <m/>
    <m/>
    <m/>
    <m/>
    <m/>
    <m/>
    <m/>
    <m/>
    <m/>
    <m/>
    <m/>
    <m/>
    <m/>
    <m/>
    <m/>
  </r>
  <r>
    <n v="1134"/>
    <d v="2023-07-12T00:00:00"/>
    <n v="14"/>
    <x v="17"/>
    <d v="1899-12-30T00:00:00"/>
    <s v="Clio"/>
    <n v="22000"/>
    <m/>
    <s v="Transferencia"/>
    <x v="0"/>
    <n v="22000"/>
    <d v="2023-08-04T00:00:00"/>
    <m/>
    <m/>
    <m/>
    <m/>
    <m/>
    <m/>
    <m/>
    <m/>
    <m/>
    <m/>
    <m/>
    <m/>
    <m/>
    <m/>
    <m/>
    <m/>
    <m/>
  </r>
  <r>
    <n v="1135"/>
    <d v="2023-07-12T00:00:00"/>
    <n v="14"/>
    <x v="18"/>
    <d v="1899-12-30T00:00:00"/>
    <s v="Daster F4R 4X4"/>
    <n v="81800"/>
    <m/>
    <s v="Efectivo"/>
    <x v="0"/>
    <n v="55000"/>
    <d v="2023-07-12T00:00:00"/>
    <m/>
    <n v="26800"/>
    <d v="2023-09-05T00:00:00"/>
    <m/>
    <m/>
    <m/>
    <m/>
    <m/>
    <m/>
    <m/>
    <m/>
    <m/>
    <m/>
    <m/>
    <m/>
    <m/>
    <m/>
  </r>
  <r>
    <n v="1136"/>
    <d v="2023-07-12T00:00:00"/>
    <n v="14"/>
    <x v="19"/>
    <s v="AB744KG"/>
    <s v="Traker"/>
    <n v="51620"/>
    <m/>
    <s v="Transferencia"/>
    <x v="0"/>
    <n v="51620"/>
    <d v="2023-07-13T00:00:00"/>
    <m/>
    <m/>
    <m/>
    <m/>
    <m/>
    <m/>
    <m/>
    <m/>
    <m/>
    <m/>
    <m/>
    <m/>
    <m/>
    <m/>
    <m/>
    <m/>
    <m/>
  </r>
  <r>
    <n v="1137"/>
    <d v="2023-07-12T00:00:00"/>
    <n v="14"/>
    <x v="20"/>
    <s v="LRY221"/>
    <s v="Aveo"/>
    <n v="313300"/>
    <m/>
    <s v="Efectivo"/>
    <x v="0"/>
    <n v="160000"/>
    <d v="2023-07-14T00:00:00"/>
    <m/>
    <n v="60000"/>
    <d v="2023-07-24T00:00:00"/>
    <m/>
    <n v="80000"/>
    <d v="2023-08-14T00:00:00"/>
    <m/>
    <n v="13300"/>
    <d v="2023-08-22T00:00:00"/>
    <m/>
    <m/>
    <m/>
    <m/>
    <m/>
    <m/>
    <m/>
    <m/>
  </r>
  <r>
    <n v="1138"/>
    <d v="2023-07-12T00:00:00"/>
    <n v="14"/>
    <x v="21"/>
    <d v="1899-12-30T00:00:00"/>
    <s v="Saveiro 1,9 Diesel"/>
    <n v="45600"/>
    <m/>
    <m/>
    <x v="0"/>
    <n v="45600"/>
    <d v="2023-08-17T00:00:00"/>
    <m/>
    <m/>
    <m/>
    <m/>
    <m/>
    <m/>
    <m/>
    <m/>
    <m/>
    <m/>
    <m/>
    <m/>
    <m/>
    <m/>
    <m/>
    <m/>
    <m/>
  </r>
  <r>
    <n v="1139"/>
    <d v="2023-07-12T00:00:00"/>
    <n v="14"/>
    <x v="22"/>
    <d v="1899-12-30T00:00:00"/>
    <s v="Voyage"/>
    <n v="42187.5"/>
    <m/>
    <m/>
    <x v="0"/>
    <n v="30000"/>
    <d v="2023-07-24T00:00:00"/>
    <m/>
    <n v="12187.5"/>
    <d v="2023-08-22T00:00:00"/>
    <m/>
    <m/>
    <m/>
    <m/>
    <m/>
    <m/>
    <m/>
    <m/>
    <m/>
    <m/>
    <m/>
    <m/>
    <m/>
    <m/>
  </r>
  <r>
    <n v="1140"/>
    <d v="2023-07-13T00:00:00"/>
    <n v="14"/>
    <x v="23"/>
    <d v="1899-12-30T00:00:00"/>
    <s v="Gol Trend"/>
    <n v="80700"/>
    <m/>
    <s v="Transferencia"/>
    <x v="0"/>
    <n v="80700"/>
    <d v="2023-07-27T00:00:00"/>
    <m/>
    <m/>
    <m/>
    <m/>
    <m/>
    <m/>
    <m/>
    <m/>
    <m/>
    <m/>
    <m/>
    <m/>
    <m/>
    <m/>
    <m/>
    <m/>
    <m/>
  </r>
  <r>
    <n v="1141"/>
    <d v="2023-07-13T00:00:00"/>
    <n v="14"/>
    <x v="24"/>
    <d v="1899-12-30T00:00:00"/>
    <d v="1899-12-30T00:00:00"/>
    <n v="0"/>
    <m/>
    <m/>
    <x v="0"/>
    <m/>
    <m/>
    <m/>
    <m/>
    <m/>
    <m/>
    <m/>
    <m/>
    <m/>
    <m/>
    <m/>
    <m/>
    <m/>
    <m/>
    <m/>
    <m/>
    <m/>
    <m/>
    <m/>
  </r>
  <r>
    <n v="1142"/>
    <d v="2023-07-13T00:00:00"/>
    <n v="14"/>
    <x v="25"/>
    <d v="1899-12-30T00:00:00"/>
    <s v="Agile"/>
    <n v="39100"/>
    <m/>
    <m/>
    <x v="0"/>
    <n v="39100"/>
    <d v="2023-07-07T00:00:00"/>
    <m/>
    <m/>
    <m/>
    <m/>
    <m/>
    <m/>
    <m/>
    <m/>
    <m/>
    <m/>
    <m/>
    <m/>
    <m/>
    <m/>
    <m/>
    <m/>
    <m/>
  </r>
  <r>
    <n v="1143"/>
    <d v="2023-07-13T00:00:00"/>
    <n v="14"/>
    <x v="26"/>
    <s v="NEN775"/>
    <s v="Kangoo"/>
    <n v="11300"/>
    <m/>
    <m/>
    <x v="0"/>
    <n v="11300"/>
    <d v="2023-07-13T00:00:00"/>
    <m/>
    <m/>
    <m/>
    <m/>
    <m/>
    <m/>
    <m/>
    <m/>
    <m/>
    <m/>
    <m/>
    <m/>
    <m/>
    <m/>
    <m/>
    <m/>
    <m/>
  </r>
  <r>
    <n v="1145"/>
    <d v="2023-07-13T00:00:00"/>
    <n v="14"/>
    <x v="27"/>
    <s v="LUX908"/>
    <s v="SIMBOL"/>
    <n v="12000"/>
    <m/>
    <m/>
    <x v="0"/>
    <n v="12000"/>
    <d v="2023-07-25T00:00:00"/>
    <m/>
    <m/>
    <m/>
    <m/>
    <m/>
    <m/>
    <m/>
    <m/>
    <m/>
    <m/>
    <m/>
    <m/>
    <m/>
    <m/>
    <m/>
    <m/>
    <m/>
  </r>
  <r>
    <n v="1146"/>
    <d v="2023-07-13T00:00:00"/>
    <n v="14"/>
    <x v="28"/>
    <s v="OHT863"/>
    <s v="Palio"/>
    <n v="10200"/>
    <m/>
    <m/>
    <x v="0"/>
    <n v="10200"/>
    <d v="2023-07-25T00:00:00"/>
    <m/>
    <m/>
    <m/>
    <m/>
    <m/>
    <m/>
    <m/>
    <m/>
    <m/>
    <m/>
    <m/>
    <m/>
    <m/>
    <m/>
    <m/>
    <m/>
    <m/>
  </r>
  <r>
    <n v="1147"/>
    <d v="2023-07-13T00:00:00"/>
    <n v="14"/>
    <x v="29"/>
    <s v="JNW454"/>
    <s v="FOX"/>
    <n v="49500"/>
    <m/>
    <s v="Transferencia"/>
    <x v="0"/>
    <n v="49500"/>
    <d v="2023-07-13T00:00:00"/>
    <m/>
    <m/>
    <m/>
    <m/>
    <m/>
    <m/>
    <m/>
    <m/>
    <m/>
    <m/>
    <m/>
    <m/>
    <m/>
    <m/>
    <m/>
    <m/>
    <m/>
  </r>
  <r>
    <n v="1148"/>
    <d v="2023-07-14T00:00:00"/>
    <n v="14"/>
    <x v="30"/>
    <d v="1899-12-30T00:00:00"/>
    <d v="1899-12-30T00:00:00"/>
    <n v="36400"/>
    <m/>
    <s v="Efectivo"/>
    <x v="0"/>
    <n v="36400"/>
    <d v="2023-07-14T00:00:00"/>
    <m/>
    <m/>
    <m/>
    <m/>
    <m/>
    <m/>
    <m/>
    <m/>
    <m/>
    <m/>
    <m/>
    <m/>
    <m/>
    <m/>
    <m/>
    <m/>
    <m/>
  </r>
  <r>
    <n v="1149"/>
    <d v="2023-07-14T00:00:00"/>
    <n v="14"/>
    <x v="31"/>
    <d v="1899-12-30T00:00:00"/>
    <s v="C3 croos 16v"/>
    <n v="17000"/>
    <m/>
    <s v="Efectivo"/>
    <x v="0"/>
    <n v="17000"/>
    <d v="2023-07-14T00:00:00"/>
    <m/>
    <m/>
    <m/>
    <m/>
    <m/>
    <m/>
    <m/>
    <m/>
    <m/>
    <m/>
    <m/>
    <m/>
    <m/>
    <m/>
    <m/>
    <m/>
    <m/>
  </r>
  <r>
    <n v="1150"/>
    <d v="2023-07-14T00:00:00"/>
    <n v="14"/>
    <x v="32"/>
    <d v="1899-12-30T00:00:00"/>
    <s v="Saveiro"/>
    <n v="69961"/>
    <m/>
    <s v="cheque"/>
    <x v="0"/>
    <n v="69961"/>
    <d v="2023-07-27T00:00:00"/>
    <m/>
    <m/>
    <m/>
    <m/>
    <m/>
    <m/>
    <m/>
    <m/>
    <m/>
    <m/>
    <m/>
    <m/>
    <m/>
    <m/>
    <m/>
    <m/>
    <m/>
  </r>
  <r>
    <n v="1151"/>
    <d v="2023-07-24T00:00:00"/>
    <n v="14"/>
    <x v="33"/>
    <d v="1899-12-30T00:00:00"/>
    <s v="Prisma"/>
    <n v="16500"/>
    <m/>
    <s v="Transferencia"/>
    <x v="0"/>
    <n v="16500"/>
    <d v="2023-07-26T00:00:00"/>
    <m/>
    <m/>
    <m/>
    <m/>
    <m/>
    <m/>
    <m/>
    <m/>
    <m/>
    <m/>
    <m/>
    <m/>
    <m/>
    <m/>
    <m/>
    <m/>
    <m/>
  </r>
  <r>
    <n v="1152"/>
    <d v="2023-07-24T00:00:00"/>
    <n v="14"/>
    <x v="34"/>
    <d v="1899-12-30T00:00:00"/>
    <s v="Oroch"/>
    <n v="76800"/>
    <m/>
    <s v="Transferencia"/>
    <x v="0"/>
    <n v="76800"/>
    <d v="2023-09-11T00:00:00"/>
    <m/>
    <m/>
    <m/>
    <m/>
    <m/>
    <m/>
    <m/>
    <m/>
    <m/>
    <m/>
    <m/>
    <m/>
    <m/>
    <m/>
    <m/>
    <m/>
    <m/>
  </r>
  <r>
    <n v="1153"/>
    <d v="2023-07-24T00:00:00"/>
    <n v="14"/>
    <x v="35"/>
    <d v="1899-12-30T00:00:00"/>
    <s v="Sandero stepway MK4M"/>
    <n v="13800"/>
    <m/>
    <s v="Efectivo"/>
    <x v="0"/>
    <n v="13800"/>
    <m/>
    <m/>
    <m/>
    <m/>
    <m/>
    <m/>
    <m/>
    <m/>
    <m/>
    <m/>
    <m/>
    <m/>
    <m/>
    <m/>
    <m/>
    <m/>
    <m/>
    <m/>
  </r>
  <r>
    <n v="1154"/>
    <d v="2023-07-24T00:00:00"/>
    <n v="14"/>
    <x v="36"/>
    <s v="ORL424"/>
    <s v="Fiat Siena"/>
    <n v="54400"/>
    <m/>
    <s v="Transferencia"/>
    <x v="0"/>
    <n v="54400"/>
    <d v="2023-07-26T00:00:00"/>
    <m/>
    <m/>
    <m/>
    <m/>
    <m/>
    <m/>
    <m/>
    <m/>
    <m/>
    <m/>
    <m/>
    <m/>
    <m/>
    <m/>
    <m/>
    <m/>
    <m/>
  </r>
  <r>
    <n v="1155"/>
    <d v="2023-07-25T00:00:00"/>
    <n v="14"/>
    <x v="37"/>
    <d v="1899-12-30T00:00:00"/>
    <s v="Ecosport"/>
    <n v="8000"/>
    <m/>
    <s v="Efectivo"/>
    <x v="0"/>
    <n v="8000"/>
    <d v="2023-07-26T00:00:00"/>
    <m/>
    <m/>
    <m/>
    <m/>
    <m/>
    <m/>
    <m/>
    <m/>
    <m/>
    <m/>
    <m/>
    <m/>
    <m/>
    <m/>
    <m/>
    <m/>
    <m/>
  </r>
  <r>
    <n v="1156"/>
    <d v="2023-07-25T00:00:00"/>
    <n v="14"/>
    <x v="38"/>
    <s v="AA464YE"/>
    <s v="Peugeot 408 HDI"/>
    <n v="83800"/>
    <m/>
    <s v="Efectivo"/>
    <x v="0"/>
    <n v="60000"/>
    <d v="2023-07-25T00:00:00"/>
    <m/>
    <n v="23800"/>
    <d v="2023-08-04T00:00:00"/>
    <m/>
    <m/>
    <m/>
    <m/>
    <m/>
    <m/>
    <m/>
    <m/>
    <m/>
    <m/>
    <m/>
    <m/>
    <m/>
    <m/>
  </r>
  <r>
    <n v="1157"/>
    <d v="2023-07-25T00:00:00"/>
    <n v="14"/>
    <x v="39"/>
    <s v="JPH200"/>
    <s v="Suran"/>
    <n v="48900"/>
    <m/>
    <m/>
    <x v="0"/>
    <n v="25000"/>
    <d v="2023-07-20T00:00:00"/>
    <m/>
    <n v="23900"/>
    <d v="2023-08-10T00:00:00"/>
    <m/>
    <m/>
    <m/>
    <m/>
    <m/>
    <m/>
    <m/>
    <m/>
    <m/>
    <m/>
    <m/>
    <m/>
    <m/>
    <m/>
  </r>
  <r>
    <n v="1158"/>
    <d v="2023-07-25T00:00:00"/>
    <n v="14"/>
    <x v="26"/>
    <s v="NEN775"/>
    <s v="Kangoo"/>
    <n v="223825"/>
    <m/>
    <m/>
    <x v="0"/>
    <n v="223825"/>
    <d v="2023-07-28T00:00:00"/>
    <m/>
    <m/>
    <m/>
    <m/>
    <m/>
    <m/>
    <m/>
    <m/>
    <m/>
    <m/>
    <m/>
    <m/>
    <m/>
    <m/>
    <m/>
    <m/>
    <m/>
  </r>
  <r>
    <n v="1159"/>
    <d v="2023-07-26T00:00:00"/>
    <n v="14"/>
    <x v="40"/>
    <d v="1899-12-30T00:00:00"/>
    <d v="1899-12-30T00:00:00"/>
    <n v="50500"/>
    <m/>
    <m/>
    <x v="0"/>
    <n v="50500"/>
    <d v="2023-07-29T00:00:00"/>
    <m/>
    <m/>
    <m/>
    <m/>
    <m/>
    <m/>
    <m/>
    <m/>
    <m/>
    <m/>
    <m/>
    <m/>
    <m/>
    <m/>
    <m/>
    <m/>
    <m/>
  </r>
  <r>
    <n v="1160"/>
    <d v="2023-07-26T00:00:00"/>
    <n v="14"/>
    <x v="41"/>
    <s v="NXQ974"/>
    <s v="Audi A4"/>
    <n v="86850"/>
    <m/>
    <m/>
    <x v="0"/>
    <n v="86850"/>
    <d v="2023-07-31T00:00:00"/>
    <m/>
    <m/>
    <m/>
    <m/>
    <m/>
    <m/>
    <m/>
    <m/>
    <m/>
    <m/>
    <m/>
    <m/>
    <m/>
    <m/>
    <m/>
    <m/>
    <m/>
  </r>
  <r>
    <n v="1161"/>
    <d v="2023-07-26T00:00:00"/>
    <n v="14"/>
    <x v="42"/>
    <s v="AA887FX"/>
    <s v="Ranger"/>
    <n v="102615"/>
    <m/>
    <s v="cheque"/>
    <x v="0"/>
    <n v="102615"/>
    <d v="2023-08-16T00:00:00"/>
    <m/>
    <m/>
    <m/>
    <m/>
    <m/>
    <m/>
    <m/>
    <m/>
    <m/>
    <m/>
    <m/>
    <m/>
    <m/>
    <m/>
    <m/>
    <m/>
    <m/>
  </r>
  <r>
    <n v="1162"/>
    <d v="2023-07-26T00:00:00"/>
    <n v="14"/>
    <x v="43"/>
    <s v="IGI953"/>
    <s v="Gol"/>
    <n v="25000"/>
    <m/>
    <s v="Efectivo"/>
    <x v="0"/>
    <n v="25000"/>
    <d v="2023-07-27T00:00:00"/>
    <m/>
    <m/>
    <m/>
    <m/>
    <m/>
    <m/>
    <m/>
    <m/>
    <m/>
    <m/>
    <m/>
    <m/>
    <m/>
    <m/>
    <m/>
    <m/>
    <m/>
  </r>
  <r>
    <n v="1163"/>
    <d v="2023-07-29T00:00:00"/>
    <n v="14"/>
    <x v="44"/>
    <d v="1901-07-06T00:00:00"/>
    <d v="1899-12-30T00:00:00"/>
    <n v="30000"/>
    <m/>
    <s v="cheque"/>
    <x v="0"/>
    <n v="30000"/>
    <m/>
    <m/>
    <m/>
    <m/>
    <m/>
    <m/>
    <m/>
    <m/>
    <m/>
    <m/>
    <m/>
    <m/>
    <m/>
    <m/>
    <m/>
    <m/>
    <m/>
    <m/>
  </r>
  <r>
    <n v="1164"/>
    <d v="2023-07-29T00:00:00"/>
    <n v="14"/>
    <x v="44"/>
    <d v="1901-12-03T00:00:00"/>
    <s v="Kangoo"/>
    <n v="100000"/>
    <m/>
    <s v="cheque"/>
    <x v="0"/>
    <n v="100000"/>
    <m/>
    <m/>
    <m/>
    <m/>
    <m/>
    <m/>
    <m/>
    <m/>
    <m/>
    <m/>
    <m/>
    <m/>
    <m/>
    <m/>
    <m/>
    <m/>
    <m/>
    <m/>
  </r>
  <r>
    <n v="1165"/>
    <d v="2023-07-29T00:00:00"/>
    <n v="14"/>
    <x v="44"/>
    <s v="AE993CF"/>
    <s v="Fiorino"/>
    <n v="30000"/>
    <m/>
    <s v="cheque"/>
    <x v="0"/>
    <n v="30000"/>
    <m/>
    <m/>
    <m/>
    <m/>
    <m/>
    <m/>
    <m/>
    <m/>
    <m/>
    <m/>
    <m/>
    <m/>
    <m/>
    <m/>
    <m/>
    <m/>
    <m/>
    <m/>
  </r>
  <r>
    <n v="1166"/>
    <d v="2023-07-29T00:00:00"/>
    <n v="14"/>
    <x v="44"/>
    <s v="AF044MU"/>
    <s v="Fiorino"/>
    <n v="28000"/>
    <m/>
    <s v="cheque"/>
    <x v="0"/>
    <n v="28000"/>
    <m/>
    <m/>
    <m/>
    <m/>
    <m/>
    <m/>
    <m/>
    <m/>
    <m/>
    <m/>
    <m/>
    <m/>
    <m/>
    <m/>
    <m/>
    <m/>
    <m/>
    <m/>
  </r>
  <r>
    <n v="1167"/>
    <d v="2023-07-27T00:00:00"/>
    <n v="14"/>
    <x v="44"/>
    <d v="1899-12-30T00:00:00"/>
    <d v="1899-12-30T00:00:00"/>
    <n v="4500"/>
    <m/>
    <m/>
    <x v="0"/>
    <n v="4500"/>
    <d v="2023-07-13T00:00:00"/>
    <m/>
    <m/>
    <m/>
    <m/>
    <m/>
    <m/>
    <m/>
    <m/>
    <m/>
    <m/>
    <m/>
    <m/>
    <m/>
    <m/>
    <m/>
    <m/>
    <m/>
  </r>
  <r>
    <n v="1168"/>
    <d v="2023-07-28T00:00:00"/>
    <n v="14"/>
    <x v="44"/>
    <s v="KVB553"/>
    <s v="Kangoo"/>
    <n v="8000"/>
    <m/>
    <s v="cheque"/>
    <x v="0"/>
    <n v="8000"/>
    <m/>
    <m/>
    <m/>
    <m/>
    <m/>
    <m/>
    <m/>
    <m/>
    <m/>
    <m/>
    <m/>
    <m/>
    <m/>
    <m/>
    <m/>
    <m/>
    <m/>
    <m/>
  </r>
  <r>
    <n v="1169"/>
    <d v="2023-07-28T00:00:00"/>
    <n v="14"/>
    <x v="45"/>
    <s v="AE573YM"/>
    <s v="Fiorino"/>
    <n v="89400"/>
    <m/>
    <m/>
    <x v="0"/>
    <n v="89400"/>
    <d v="2023-08-04T00:00:00"/>
    <m/>
    <m/>
    <m/>
    <m/>
    <m/>
    <m/>
    <m/>
    <m/>
    <m/>
    <m/>
    <m/>
    <m/>
    <m/>
    <m/>
    <m/>
    <m/>
    <m/>
  </r>
  <r>
    <n v="1170"/>
    <d v="2023-07-28T00:00:00"/>
    <n v="14"/>
    <x v="5"/>
    <s v="AA641WW"/>
    <s v="Tucson"/>
    <n v="68150"/>
    <m/>
    <m/>
    <x v="0"/>
    <n v="68150"/>
    <d v="2023-07-28T00:00:00"/>
    <m/>
    <m/>
    <m/>
    <m/>
    <m/>
    <m/>
    <m/>
    <m/>
    <m/>
    <m/>
    <m/>
    <m/>
    <m/>
    <m/>
    <m/>
    <m/>
    <m/>
  </r>
  <r>
    <n v="1172"/>
    <d v="2023-07-28T00:00:00"/>
    <n v="14"/>
    <x v="46"/>
    <s v="ONT985"/>
    <s v="Focus Kinetic"/>
    <n v="70600"/>
    <m/>
    <s v="Efectivo"/>
    <x v="0"/>
    <n v="70600"/>
    <d v="2023-07-31T00:00:00"/>
    <m/>
    <m/>
    <m/>
    <m/>
    <m/>
    <m/>
    <m/>
    <m/>
    <m/>
    <m/>
    <m/>
    <m/>
    <m/>
    <m/>
    <m/>
    <m/>
    <m/>
  </r>
  <r>
    <n v="1173"/>
    <d v="2023-07-28T00:00:00"/>
    <n v="14"/>
    <x v="44"/>
    <s v="KVB553"/>
    <d v="1899-12-30T00:00:00"/>
    <n v="4500"/>
    <m/>
    <s v="Efectivo"/>
    <x v="0"/>
    <n v="4500"/>
    <m/>
    <m/>
    <m/>
    <m/>
    <m/>
    <m/>
    <m/>
    <m/>
    <m/>
    <m/>
    <m/>
    <m/>
    <m/>
    <m/>
    <m/>
    <m/>
    <m/>
    <m/>
  </r>
  <r>
    <n v="1174"/>
    <d v="2023-07-29T00:00:00"/>
    <n v="14"/>
    <x v="47"/>
    <d v="1899-12-30T00:00:00"/>
    <d v="1900-05-26T00:00:00"/>
    <n v="36800"/>
    <m/>
    <s v="Efectivo"/>
    <x v="0"/>
    <n v="36800"/>
    <d v="2023-08-15T00:00:00"/>
    <m/>
    <m/>
    <m/>
    <m/>
    <m/>
    <m/>
    <m/>
    <m/>
    <m/>
    <m/>
    <m/>
    <m/>
    <m/>
    <m/>
    <m/>
    <m/>
    <m/>
  </r>
  <r>
    <n v="1175"/>
    <d v="2023-07-31T00:00:00"/>
    <n v="14"/>
    <x v="48"/>
    <s v="PDP290"/>
    <s v="Ecosport"/>
    <n v="58800"/>
    <m/>
    <s v="Efectivo"/>
    <x v="0"/>
    <n v="58800"/>
    <d v="2023-08-01T00:00:00"/>
    <m/>
    <m/>
    <m/>
    <m/>
    <m/>
    <m/>
    <m/>
    <m/>
    <m/>
    <m/>
    <m/>
    <m/>
    <m/>
    <m/>
    <m/>
    <m/>
    <m/>
  </r>
  <r>
    <n v="1176"/>
    <d v="2023-07-31T00:00:00"/>
    <n v="14"/>
    <x v="49"/>
    <s v="AD813TG"/>
    <s v="Toyota"/>
    <n v="96500"/>
    <m/>
    <s v="Transferencia"/>
    <x v="0"/>
    <n v="96500"/>
    <d v="2023-09-08T00:00:00"/>
    <m/>
    <m/>
    <m/>
    <m/>
    <m/>
    <m/>
    <m/>
    <m/>
    <m/>
    <m/>
    <m/>
    <m/>
    <m/>
    <m/>
    <m/>
    <m/>
    <m/>
  </r>
  <r>
    <n v="1177"/>
    <d v="2023-07-31T00:00:00"/>
    <n v="14"/>
    <x v="50"/>
    <s v="AD310CN"/>
    <s v="Gol trend"/>
    <n v="51000"/>
    <m/>
    <s v="Efectivo"/>
    <x v="0"/>
    <n v="51000"/>
    <d v="2023-08-02T00:00:00"/>
    <m/>
    <m/>
    <m/>
    <m/>
    <m/>
    <m/>
    <m/>
    <m/>
    <m/>
    <m/>
    <m/>
    <m/>
    <m/>
    <m/>
    <m/>
    <m/>
    <m/>
  </r>
  <r>
    <n v="1178"/>
    <d v="2023-07-31T00:00:00"/>
    <n v="14"/>
    <x v="44"/>
    <d v="1902-06-21T00:00:00"/>
    <s v="kangoo roja"/>
    <n v="20000"/>
    <m/>
    <s v="cheque"/>
    <x v="0"/>
    <n v="20000"/>
    <m/>
    <m/>
    <m/>
    <m/>
    <m/>
    <m/>
    <m/>
    <m/>
    <m/>
    <m/>
    <m/>
    <m/>
    <m/>
    <m/>
    <m/>
    <m/>
    <m/>
    <m/>
  </r>
  <r>
    <n v="1179"/>
    <d v="2023-08-01T00:00:00"/>
    <n v="14"/>
    <x v="51"/>
    <s v="GZC846"/>
    <s v="Peugeot 307"/>
    <n v="52862.5"/>
    <m/>
    <s v="Efectivo"/>
    <x v="0"/>
    <n v="52862.5"/>
    <d v="2023-08-02T00:00:00"/>
    <m/>
    <m/>
    <m/>
    <m/>
    <m/>
    <m/>
    <m/>
    <m/>
    <m/>
    <m/>
    <m/>
    <m/>
    <m/>
    <m/>
    <m/>
    <m/>
    <m/>
  </r>
  <r>
    <n v="1180"/>
    <d v="2023-08-01T00:00:00"/>
    <n v="14"/>
    <x v="52"/>
    <s v="AC618TP"/>
    <s v="Fiesta Kinetic"/>
    <n v="53762.5"/>
    <m/>
    <m/>
    <x v="0"/>
    <n v="53762.5"/>
    <d v="2023-08-11T00:00:00"/>
    <m/>
    <m/>
    <m/>
    <m/>
    <m/>
    <m/>
    <m/>
    <m/>
    <m/>
    <m/>
    <m/>
    <m/>
    <m/>
    <m/>
    <m/>
    <m/>
    <m/>
  </r>
  <r>
    <n v="1181"/>
    <d v="2023-08-02T00:00:00"/>
    <n v="14"/>
    <x v="53"/>
    <d v="1899-12-30T00:00:00"/>
    <s v="Techo Alto"/>
    <n v="20000"/>
    <m/>
    <s v="cheque"/>
    <x v="0"/>
    <n v="20000"/>
    <d v="2023-08-22T00:00:00"/>
    <m/>
    <m/>
    <m/>
    <m/>
    <m/>
    <m/>
    <m/>
    <m/>
    <m/>
    <m/>
    <m/>
    <m/>
    <m/>
    <m/>
    <m/>
    <m/>
    <m/>
  </r>
  <r>
    <n v="1182"/>
    <d v="2023-08-02T00:00:00"/>
    <n v="14"/>
    <x v="53"/>
    <d v="1899-12-30T00:00:00"/>
    <d v="1899-12-30T00:00:00"/>
    <n v="108000"/>
    <m/>
    <m/>
    <x v="0"/>
    <n v="32000"/>
    <d v="2023-08-22T00:00:00"/>
    <m/>
    <n v="76000"/>
    <d v="2023-09-14T00:00:00"/>
    <m/>
    <m/>
    <m/>
    <m/>
    <m/>
    <m/>
    <m/>
    <m/>
    <m/>
    <m/>
    <m/>
    <m/>
    <m/>
    <m/>
  </r>
  <r>
    <n v="1183"/>
    <d v="2023-08-02T00:00:00"/>
    <n v="14"/>
    <x v="54"/>
    <d v="1899-12-30T00:00:00"/>
    <s v="Corsa"/>
    <n v="50000"/>
    <m/>
    <s v="Transferencia"/>
    <x v="0"/>
    <n v="50000"/>
    <d v="2023-07-03T00:00:00"/>
    <m/>
    <m/>
    <m/>
    <m/>
    <m/>
    <m/>
    <m/>
    <m/>
    <m/>
    <m/>
    <m/>
    <m/>
    <m/>
    <m/>
    <m/>
    <m/>
    <m/>
  </r>
  <r>
    <n v="1184"/>
    <d v="2023-08-02T00:00:00"/>
    <n v="14"/>
    <x v="55"/>
    <s v="AA621YA"/>
    <s v="Cruze"/>
    <n v="76750"/>
    <m/>
    <s v="Transferencia"/>
    <x v="0"/>
    <n v="76750"/>
    <d v="2023-08-15T00:00:00"/>
    <m/>
    <m/>
    <m/>
    <m/>
    <m/>
    <m/>
    <m/>
    <m/>
    <m/>
    <m/>
    <m/>
    <m/>
    <m/>
    <m/>
    <m/>
    <m/>
    <m/>
  </r>
  <r>
    <n v="1185"/>
    <d v="2023-08-02T00:00:00"/>
    <n v="14"/>
    <x v="56"/>
    <d v="1899-12-30T00:00:00"/>
    <s v="Virtus"/>
    <n v="51600"/>
    <m/>
    <s v="Transferencia"/>
    <x v="0"/>
    <n v="51600"/>
    <d v="2023-08-03T00:00:00"/>
    <m/>
    <m/>
    <m/>
    <m/>
    <m/>
    <m/>
    <m/>
    <m/>
    <m/>
    <m/>
    <m/>
    <m/>
    <m/>
    <m/>
    <m/>
    <m/>
    <m/>
  </r>
  <r>
    <n v="1186"/>
    <d v="2023-08-02T00:00:00"/>
    <n v="14"/>
    <x v="57"/>
    <s v="KFX524"/>
    <s v="Toyota"/>
    <n v="135925"/>
    <m/>
    <s v="cheque"/>
    <x v="0"/>
    <n v="135925"/>
    <d v="2023-08-17T00:00:00"/>
    <m/>
    <m/>
    <m/>
    <m/>
    <m/>
    <m/>
    <m/>
    <m/>
    <m/>
    <m/>
    <m/>
    <m/>
    <m/>
    <m/>
    <m/>
    <m/>
    <m/>
  </r>
  <r>
    <n v="1187"/>
    <d v="2023-08-03T00:00:00"/>
    <n v="14"/>
    <x v="46"/>
    <d v="1899-12-30T00:00:00"/>
    <d v="1899-12-30T00:00:00"/>
    <n v="43700"/>
    <m/>
    <s v="Efectivo"/>
    <x v="0"/>
    <n v="43700"/>
    <d v="2023-08-07T00:00:00"/>
    <m/>
    <m/>
    <m/>
    <m/>
    <m/>
    <m/>
    <m/>
    <m/>
    <m/>
    <m/>
    <m/>
    <m/>
    <m/>
    <m/>
    <m/>
    <m/>
    <m/>
  </r>
  <r>
    <n v="1188"/>
    <d v="2023-08-03T00:00:00"/>
    <n v="14"/>
    <x v="46"/>
    <d v="1899-12-30T00:00:00"/>
    <d v="1899-12-30T00:00:00"/>
    <n v="20160"/>
    <m/>
    <m/>
    <x v="0"/>
    <n v="20160"/>
    <d v="2023-08-07T00:00:00"/>
    <m/>
    <m/>
    <m/>
    <m/>
    <m/>
    <m/>
    <m/>
    <m/>
    <m/>
    <m/>
    <m/>
    <m/>
    <m/>
    <m/>
    <m/>
    <m/>
    <m/>
  </r>
  <r>
    <n v="1189"/>
    <d v="2023-08-03T00:00:00"/>
    <n v="14"/>
    <x v="58"/>
    <s v="AC172QG"/>
    <s v="Peugeot 208"/>
    <n v="30000"/>
    <m/>
    <s v="cheque"/>
    <x v="0"/>
    <n v="30000"/>
    <d v="2023-08-04T00:00:00"/>
    <m/>
    <m/>
    <m/>
    <m/>
    <m/>
    <m/>
    <m/>
    <m/>
    <m/>
    <m/>
    <m/>
    <m/>
    <m/>
    <m/>
    <m/>
    <m/>
    <m/>
  </r>
  <r>
    <n v="1190"/>
    <d v="2023-08-04T00:00:00"/>
    <n v="14"/>
    <x v="59"/>
    <d v="1899-12-30T00:00:00"/>
    <s v="Fox"/>
    <n v="75300"/>
    <m/>
    <m/>
    <x v="0"/>
    <n v="45300"/>
    <d v="2023-08-15T00:00:00"/>
    <m/>
    <n v="25000"/>
    <d v="2023-09-18T00:00:00"/>
    <m/>
    <n v="5000"/>
    <d v="2023-09-20T00:00:00"/>
    <m/>
    <m/>
    <m/>
    <m/>
    <m/>
    <m/>
    <m/>
    <m/>
    <m/>
    <m/>
    <m/>
  </r>
  <r>
    <n v="1191"/>
    <d v="2023-08-04T00:00:00"/>
    <n v="14"/>
    <x v="60"/>
    <d v="1899-12-30T00:00:00"/>
    <s v="gol "/>
    <n v="9600"/>
    <m/>
    <s v="Efectivo"/>
    <x v="0"/>
    <n v="9600"/>
    <d v="2023-08-04T00:00:00"/>
    <m/>
    <m/>
    <m/>
    <m/>
    <m/>
    <m/>
    <m/>
    <m/>
    <m/>
    <m/>
    <m/>
    <m/>
    <m/>
    <m/>
    <m/>
    <m/>
    <m/>
  </r>
  <r>
    <n v="1192"/>
    <d v="2023-08-04T00:00:00"/>
    <n v="14"/>
    <x v="12"/>
    <s v="FCE245"/>
    <s v="Corsa"/>
    <n v="121900"/>
    <m/>
    <m/>
    <x v="0"/>
    <n v="121900"/>
    <d v="2023-08-09T00:00:00"/>
    <m/>
    <m/>
    <m/>
    <m/>
    <m/>
    <m/>
    <m/>
    <m/>
    <m/>
    <m/>
    <m/>
    <m/>
    <m/>
    <m/>
    <m/>
    <m/>
    <m/>
  </r>
  <r>
    <n v="1193"/>
    <d v="2023-07-29T00:00:00"/>
    <n v="14"/>
    <x v="61"/>
    <d v="2047-08-28T00:00:00"/>
    <d v="1900-07-26T00:00:00"/>
    <n v="73100"/>
    <m/>
    <m/>
    <x v="0"/>
    <n v="73100"/>
    <d v="2023-07-18T00:00:00"/>
    <m/>
    <m/>
    <m/>
    <m/>
    <m/>
    <m/>
    <m/>
    <m/>
    <m/>
    <m/>
    <m/>
    <m/>
    <m/>
    <m/>
    <m/>
    <m/>
    <m/>
  </r>
  <r>
    <n v="1194"/>
    <d v="2023-08-05T00:00:00"/>
    <n v="14"/>
    <x v="44"/>
    <d v="1901-09-26T00:00:00"/>
    <d v="1899-12-30T00:00:00"/>
    <n v="7500"/>
    <m/>
    <m/>
    <x v="0"/>
    <n v="7500"/>
    <d v="2023-09-11T00:00:00"/>
    <m/>
    <m/>
    <m/>
    <m/>
    <m/>
    <m/>
    <m/>
    <m/>
    <m/>
    <m/>
    <m/>
    <m/>
    <m/>
    <m/>
    <m/>
    <m/>
    <m/>
  </r>
  <r>
    <n v="1195"/>
    <d v="2023-08-07T00:00:00"/>
    <n v="14"/>
    <x v="49"/>
    <s v="AC890MO"/>
    <s v="Amarok"/>
    <n v="265200"/>
    <m/>
    <s v="Transferencia"/>
    <x v="0"/>
    <n v="265200"/>
    <d v="2023-09-08T00:00:00"/>
    <m/>
    <m/>
    <m/>
    <m/>
    <m/>
    <m/>
    <m/>
    <m/>
    <m/>
    <m/>
    <m/>
    <m/>
    <m/>
    <m/>
    <m/>
    <m/>
    <m/>
  </r>
  <r>
    <n v="1196"/>
    <d v="2023-08-07T00:00:00"/>
    <n v="14"/>
    <x v="62"/>
    <s v="HDI107"/>
    <s v="Megane"/>
    <n v="190050"/>
    <m/>
    <m/>
    <x v="0"/>
    <n v="190050"/>
    <d v="2023-08-16T00:00:00"/>
    <m/>
    <m/>
    <m/>
    <m/>
    <m/>
    <m/>
    <m/>
    <m/>
    <m/>
    <m/>
    <m/>
    <m/>
    <m/>
    <m/>
    <m/>
    <m/>
    <m/>
  </r>
  <r>
    <n v="1197"/>
    <d v="2023-08-07T00:00:00"/>
    <n v="14"/>
    <x v="43"/>
    <s v="IGI953"/>
    <d v="1899-12-30T00:00:00"/>
    <n v="18800"/>
    <m/>
    <m/>
    <x v="0"/>
    <n v="18800"/>
    <d v="2023-08-18T00:00:00"/>
    <m/>
    <m/>
    <m/>
    <m/>
    <m/>
    <m/>
    <m/>
    <m/>
    <m/>
    <m/>
    <m/>
    <m/>
    <m/>
    <m/>
    <m/>
    <m/>
    <m/>
  </r>
  <r>
    <n v="1198"/>
    <d v="2023-08-07T00:00:00"/>
    <n v="14"/>
    <x v="63"/>
    <d v="1899-12-30T00:00:00"/>
    <d v="1899-12-30T00:00:00"/>
    <n v="67559"/>
    <m/>
    <m/>
    <x v="0"/>
    <n v="67559"/>
    <d v="2023-08-15T00:00:00"/>
    <m/>
    <m/>
    <m/>
    <m/>
    <m/>
    <m/>
    <m/>
    <m/>
    <m/>
    <m/>
    <m/>
    <m/>
    <m/>
    <m/>
    <m/>
    <m/>
    <m/>
  </r>
  <r>
    <n v="1199"/>
    <d v="2023-08-08T00:00:00"/>
    <n v="14"/>
    <x v="64"/>
    <d v="1899-12-30T00:00:00"/>
    <s v="Fluence"/>
    <n v="0"/>
    <m/>
    <m/>
    <x v="0"/>
    <m/>
    <m/>
    <m/>
    <m/>
    <m/>
    <m/>
    <m/>
    <m/>
    <m/>
    <m/>
    <m/>
    <m/>
    <m/>
    <m/>
    <m/>
    <m/>
    <m/>
    <m/>
    <m/>
  </r>
  <r>
    <n v="1200"/>
    <d v="2023-08-08T00:00:00"/>
    <n v="14"/>
    <x v="65"/>
    <d v="1899-12-30T00:00:00"/>
    <s v="S10"/>
    <n v="363100"/>
    <m/>
    <m/>
    <x v="0"/>
    <n v="150000"/>
    <d v="2023-08-24T00:00:00"/>
    <m/>
    <n v="213100"/>
    <d v="2023-08-31T00:00:00"/>
    <m/>
    <m/>
    <m/>
    <m/>
    <m/>
    <m/>
    <m/>
    <m/>
    <m/>
    <m/>
    <m/>
    <m/>
    <m/>
    <m/>
  </r>
  <r>
    <n v="1201"/>
    <d v="2023-08-08T00:00:00"/>
    <n v="14"/>
    <x v="66"/>
    <d v="1899-12-30T00:00:00"/>
    <s v="Palio"/>
    <n v="16850"/>
    <m/>
    <m/>
    <x v="0"/>
    <n v="16850"/>
    <d v="2023-08-09T00:00:00"/>
    <m/>
    <m/>
    <m/>
    <m/>
    <m/>
    <m/>
    <m/>
    <m/>
    <m/>
    <m/>
    <m/>
    <m/>
    <m/>
    <m/>
    <m/>
    <m/>
    <m/>
  </r>
  <r>
    <n v="1202"/>
    <d v="2023-08-08T00:00:00"/>
    <n v="14"/>
    <x v="67"/>
    <s v="AF064BA"/>
    <s v="Gol trend"/>
    <n v="52900"/>
    <m/>
    <s v="Transferencia"/>
    <x v="0"/>
    <n v="52900"/>
    <d v="2023-08-10T00:00:00"/>
    <m/>
    <m/>
    <m/>
    <m/>
    <m/>
    <m/>
    <m/>
    <m/>
    <m/>
    <m/>
    <m/>
    <m/>
    <m/>
    <m/>
    <m/>
    <m/>
    <m/>
  </r>
  <r>
    <n v="1203"/>
    <d v="2023-08-08T00:00:00"/>
    <n v="14"/>
    <x v="62"/>
    <s v="HDY107"/>
    <s v="Megane"/>
    <n v="0"/>
    <m/>
    <m/>
    <x v="0"/>
    <m/>
    <m/>
    <m/>
    <m/>
    <m/>
    <m/>
    <m/>
    <m/>
    <m/>
    <m/>
    <m/>
    <m/>
    <m/>
    <m/>
    <m/>
    <m/>
    <m/>
    <m/>
    <m/>
  </r>
  <r>
    <n v="1204"/>
    <d v="2023-08-09T00:00:00"/>
    <n v="14"/>
    <x v="68"/>
    <s v="JXH549"/>
    <s v="Fiesta"/>
    <n v="63900"/>
    <m/>
    <s v="Efectivo"/>
    <x v="0"/>
    <n v="33900"/>
    <d v="2023-08-11T00:00:00"/>
    <m/>
    <n v="30000"/>
    <d v="2023-09-01T00:00:00"/>
    <m/>
    <m/>
    <m/>
    <m/>
    <m/>
    <m/>
    <m/>
    <m/>
    <m/>
    <m/>
    <m/>
    <m/>
    <m/>
    <m/>
  </r>
  <r>
    <n v="1205"/>
    <d v="2023-08-09T00:00:00"/>
    <n v="14"/>
    <x v="44"/>
    <d v="1900-05-06T00:00:00"/>
    <d v="1899-12-30T00:00:00"/>
    <n v="15000"/>
    <m/>
    <m/>
    <x v="0"/>
    <n v="15000"/>
    <d v="2023-09-11T00:00:00"/>
    <m/>
    <m/>
    <m/>
    <m/>
    <m/>
    <m/>
    <m/>
    <m/>
    <m/>
    <m/>
    <m/>
    <m/>
    <m/>
    <m/>
    <m/>
    <m/>
    <m/>
  </r>
  <r>
    <n v="1206"/>
    <d v="2023-08-09T00:00:00"/>
    <n v="14"/>
    <x v="44"/>
    <d v="1900-05-06T00:00:00"/>
    <d v="1899-12-30T00:00:00"/>
    <n v="0"/>
    <m/>
    <m/>
    <x v="0"/>
    <m/>
    <m/>
    <m/>
    <m/>
    <m/>
    <m/>
    <m/>
    <m/>
    <m/>
    <m/>
    <m/>
    <m/>
    <m/>
    <m/>
    <m/>
    <m/>
    <m/>
    <m/>
    <m/>
  </r>
  <r>
    <n v="1207"/>
    <d v="2023-08-09T00:00:00"/>
    <n v="14"/>
    <x v="44"/>
    <d v="1901-12-03T00:00:00"/>
    <d v="1899-12-30T00:00:00"/>
    <n v="0"/>
    <m/>
    <m/>
    <x v="0"/>
    <m/>
    <m/>
    <m/>
    <m/>
    <m/>
    <m/>
    <m/>
    <m/>
    <m/>
    <m/>
    <m/>
    <m/>
    <m/>
    <m/>
    <m/>
    <m/>
    <m/>
    <m/>
    <m/>
  </r>
  <r>
    <n v="1208"/>
    <d v="2023-08-09T00:00:00"/>
    <n v="14"/>
    <x v="44"/>
    <d v="1901-12-03T00:00:00"/>
    <d v="1899-12-30T00:00:00"/>
    <n v="52000"/>
    <m/>
    <m/>
    <x v="0"/>
    <n v="5000"/>
    <m/>
    <m/>
    <n v="47000"/>
    <m/>
    <m/>
    <m/>
    <m/>
    <m/>
    <m/>
    <m/>
    <m/>
    <m/>
    <m/>
    <m/>
    <m/>
    <m/>
    <m/>
    <m/>
  </r>
  <r>
    <n v="1209"/>
    <d v="2023-08-09T00:00:00"/>
    <n v="14"/>
    <x v="69"/>
    <d v="1899-12-30T00:00:00"/>
    <s v="gol trend"/>
    <n v="10500"/>
    <m/>
    <s v="Transferencia"/>
    <x v="0"/>
    <n v="10500"/>
    <d v="2023-08-09T00:00:00"/>
    <m/>
    <m/>
    <m/>
    <m/>
    <m/>
    <m/>
    <m/>
    <m/>
    <m/>
    <m/>
    <m/>
    <m/>
    <m/>
    <m/>
    <m/>
    <m/>
    <m/>
  </r>
  <r>
    <n v="1210"/>
    <d v="2023-08-10T00:00:00"/>
    <n v="13"/>
    <x v="70"/>
    <s v="PFH269"/>
    <s v="Gol trend"/>
    <n v="100800"/>
    <m/>
    <s v="Efectivo"/>
    <x v="0"/>
    <n v="45000"/>
    <d v="2023-08-10T00:00:00"/>
    <m/>
    <n v="55800"/>
    <d v="2023-08-10T00:00:00"/>
    <m/>
    <m/>
    <m/>
    <m/>
    <m/>
    <m/>
    <m/>
    <m/>
    <m/>
    <m/>
    <m/>
    <m/>
    <m/>
    <m/>
  </r>
  <r>
    <n v="1211"/>
    <d v="2023-08-10T00:00:00"/>
    <n v="13"/>
    <x v="71"/>
    <s v="NLV585"/>
    <s v="Gol trend"/>
    <n v="43175"/>
    <e v="#N/A"/>
    <s v="Efectivo"/>
    <x v="0"/>
    <n v="30000"/>
    <d v="2023-08-24T00:00:00"/>
    <m/>
    <n v="13175"/>
    <d v="2023-09-01T00:00:00"/>
    <m/>
    <m/>
    <m/>
    <m/>
    <m/>
    <m/>
    <m/>
    <m/>
    <m/>
    <m/>
    <m/>
    <m/>
    <m/>
    <m/>
  </r>
  <r>
    <n v="1213"/>
    <d v="2023-08-10T00:00:00"/>
    <n v="13"/>
    <x v="72"/>
    <s v="MYD516"/>
    <s v="Cruze"/>
    <n v="186342.5"/>
    <m/>
    <s v="Efectivo"/>
    <x v="0"/>
    <n v="50000"/>
    <d v="2023-08-10T00:00:00"/>
    <m/>
    <n v="36300"/>
    <d v="2023-08-16T00:00:00"/>
    <m/>
    <n v="40000"/>
    <d v="2023-10-12T00:00:00"/>
    <m/>
    <n v="30000"/>
    <d v="2023-11-14T00:00:00"/>
    <m/>
    <n v="30042.5"/>
    <m/>
    <m/>
    <m/>
    <m/>
    <m/>
    <m/>
  </r>
  <r>
    <n v="1214"/>
    <d v="2023-06-27T00:00:00"/>
    <n v="15"/>
    <x v="73"/>
    <d v="1899-12-30T00:00:00"/>
    <s v="Peugeot 308"/>
    <n v="60000"/>
    <m/>
    <m/>
    <x v="0"/>
    <n v="60000"/>
    <d v="2023-07-08T00:00:00"/>
    <m/>
    <m/>
    <m/>
    <m/>
    <m/>
    <m/>
    <m/>
    <m/>
    <m/>
    <m/>
    <m/>
    <m/>
    <m/>
    <m/>
    <m/>
    <m/>
    <m/>
  </r>
  <r>
    <n v="1215"/>
    <d v="2023-06-27T00:00:00"/>
    <n v="15"/>
    <x v="63"/>
    <d v="1899-12-30T00:00:00"/>
    <s v="Ranger"/>
    <n v="169250"/>
    <m/>
    <m/>
    <x v="0"/>
    <n v="169250"/>
    <d v="2023-07-05T00:00:00"/>
    <m/>
    <m/>
    <m/>
    <m/>
    <m/>
    <m/>
    <m/>
    <m/>
    <m/>
    <m/>
    <m/>
    <m/>
    <m/>
    <m/>
    <m/>
    <m/>
    <m/>
  </r>
  <r>
    <n v="1216"/>
    <d v="2023-06-27T00:00:00"/>
    <n v="15"/>
    <x v="74"/>
    <d v="1899-12-30T00:00:00"/>
    <s v="weekend"/>
    <n v="10420"/>
    <m/>
    <s v="Efectivo"/>
    <x v="0"/>
    <n v="10420"/>
    <d v="2023-06-27T00:00:00"/>
    <m/>
    <m/>
    <m/>
    <m/>
    <m/>
    <m/>
    <m/>
    <m/>
    <m/>
    <m/>
    <m/>
    <m/>
    <m/>
    <m/>
    <m/>
    <m/>
    <m/>
  </r>
  <r>
    <n v="1230"/>
    <d v="2023-06-29T00:00:00"/>
    <n v="15"/>
    <x v="75"/>
    <d v="1899-12-30T00:00:00"/>
    <s v="Onix"/>
    <n v="138445"/>
    <m/>
    <s v="Efectivo"/>
    <x v="0"/>
    <n v="40000"/>
    <d v="2023-07-01T00:00:00"/>
    <m/>
    <n v="98445"/>
    <d v="2023-07-10T00:00:00"/>
    <m/>
    <m/>
    <m/>
    <m/>
    <m/>
    <m/>
    <m/>
    <m/>
    <m/>
    <m/>
    <m/>
    <m/>
    <m/>
    <m/>
  </r>
  <r>
    <n v="1300"/>
    <d v="2023-08-10T00:00:00"/>
    <n v="13"/>
    <x v="76"/>
    <s v="MBR256"/>
    <s v="Saveiro"/>
    <n v="77398"/>
    <m/>
    <m/>
    <x v="0"/>
    <n v="77398"/>
    <d v="2023-08-18T00:00:00"/>
    <m/>
    <m/>
    <m/>
    <m/>
    <m/>
    <m/>
    <m/>
    <m/>
    <m/>
    <m/>
    <m/>
    <m/>
    <m/>
    <m/>
    <m/>
    <m/>
    <m/>
  </r>
  <r>
    <n v="1301"/>
    <d v="2023-08-11T00:00:00"/>
    <n v="13"/>
    <x v="17"/>
    <s v="kFM514"/>
    <s v="Gol trend"/>
    <n v="68400"/>
    <m/>
    <m/>
    <x v="0"/>
    <n v="68400"/>
    <d v="2023-09-05T00:00:00"/>
    <m/>
    <m/>
    <m/>
    <m/>
    <m/>
    <m/>
    <m/>
    <m/>
    <m/>
    <m/>
    <m/>
    <m/>
    <m/>
    <m/>
    <m/>
    <m/>
    <m/>
  </r>
  <r>
    <n v="1302"/>
    <d v="2023-08-11T00:00:00"/>
    <n v="13"/>
    <x v="77"/>
    <s v="EUU817"/>
    <s v="Safira"/>
    <n v="96360"/>
    <m/>
    <s v="cheque"/>
    <x v="0"/>
    <n v="96360"/>
    <d v="2023-08-22T00:00:00"/>
    <m/>
    <m/>
    <m/>
    <m/>
    <m/>
    <m/>
    <m/>
    <m/>
    <m/>
    <m/>
    <m/>
    <m/>
    <m/>
    <m/>
    <m/>
    <m/>
    <m/>
  </r>
  <r>
    <n v="1303"/>
    <d v="2023-08-11T00:00:00"/>
    <n v="13"/>
    <x v="78"/>
    <d v="1900-10-23T00:00:00"/>
    <s v="Ford Ranger"/>
    <n v="35000"/>
    <m/>
    <m/>
    <x v="0"/>
    <n v="35000"/>
    <d v="2023-08-16T00:00:00"/>
    <m/>
    <m/>
    <m/>
    <m/>
    <m/>
    <m/>
    <m/>
    <m/>
    <m/>
    <m/>
    <m/>
    <m/>
    <m/>
    <m/>
    <m/>
    <m/>
    <m/>
  </r>
  <r>
    <n v="1304"/>
    <d v="2023-08-11T00:00:00"/>
    <n v="13"/>
    <x v="78"/>
    <d v="1900-10-23T00:00:00"/>
    <s v="Ford Ranger"/>
    <n v="21000"/>
    <m/>
    <m/>
    <x v="0"/>
    <n v="21000"/>
    <d v="2023-08-16T00:00:00"/>
    <m/>
    <m/>
    <m/>
    <m/>
    <m/>
    <m/>
    <m/>
    <m/>
    <m/>
    <m/>
    <m/>
    <m/>
    <m/>
    <m/>
    <m/>
    <m/>
    <m/>
  </r>
  <r>
    <n v="1305"/>
    <d v="2023-08-14T00:00:00"/>
    <n v="13"/>
    <x v="79"/>
    <s v="GTI472"/>
    <s v="Ford Ka"/>
    <n v="50700"/>
    <m/>
    <s v="Efectivo"/>
    <x v="0"/>
    <n v="50700"/>
    <d v="2023-08-18T00:00:00"/>
    <m/>
    <m/>
    <m/>
    <m/>
    <m/>
    <m/>
    <m/>
    <m/>
    <m/>
    <m/>
    <m/>
    <m/>
    <m/>
    <m/>
    <m/>
    <m/>
    <m/>
  </r>
  <r>
    <n v="1306"/>
    <d v="2023-08-14T00:00:00"/>
    <n v="13"/>
    <x v="80"/>
    <s v="AA406YM"/>
    <s v="Focus"/>
    <n v="69000"/>
    <m/>
    <s v="Efectivo"/>
    <x v="0"/>
    <n v="69000"/>
    <d v="2023-08-15T00:00:00"/>
    <m/>
    <m/>
    <m/>
    <m/>
    <m/>
    <m/>
    <m/>
    <m/>
    <m/>
    <m/>
    <m/>
    <m/>
    <m/>
    <m/>
    <m/>
    <m/>
    <m/>
  </r>
  <r>
    <n v="1307"/>
    <d v="2023-08-14T00:00:00"/>
    <n v="13"/>
    <x v="81"/>
    <d v="1899-12-30T00:00:00"/>
    <s v="Qubo"/>
    <n v="17000"/>
    <m/>
    <s v="Efectivo"/>
    <x v="0"/>
    <n v="10000"/>
    <d v="2023-08-15T00:00:00"/>
    <m/>
    <n v="7000"/>
    <d v="2023-08-17T00:00:00"/>
    <m/>
    <m/>
    <m/>
    <m/>
    <m/>
    <m/>
    <m/>
    <m/>
    <m/>
    <m/>
    <m/>
    <m/>
    <m/>
    <m/>
  </r>
  <r>
    <n v="1308"/>
    <d v="2023-08-15T00:00:00"/>
    <n v="13"/>
    <x v="82"/>
    <d v="1899-12-30T00:00:00"/>
    <s v="Agile"/>
    <n v="28500"/>
    <m/>
    <m/>
    <x v="0"/>
    <n v="28500"/>
    <m/>
    <m/>
    <m/>
    <m/>
    <m/>
    <m/>
    <m/>
    <m/>
    <m/>
    <m/>
    <m/>
    <m/>
    <m/>
    <m/>
    <m/>
    <m/>
    <m/>
    <m/>
  </r>
  <r>
    <n v="1309"/>
    <d v="2023-08-15T00:00:00"/>
    <n v="13"/>
    <x v="83"/>
    <s v="MBX058"/>
    <s v="Audi A4"/>
    <n v="126920"/>
    <m/>
    <m/>
    <x v="0"/>
    <n v="126920"/>
    <d v="2023-08-22T00:00:00"/>
    <m/>
    <m/>
    <m/>
    <m/>
    <m/>
    <m/>
    <m/>
    <m/>
    <m/>
    <m/>
    <m/>
    <m/>
    <m/>
    <m/>
    <m/>
    <m/>
    <m/>
  </r>
  <r>
    <n v="1310"/>
    <d v="2023-08-15T00:00:00"/>
    <n v="13"/>
    <x v="84"/>
    <s v="JRG013"/>
    <s v="VW SURAN"/>
    <n v="332280"/>
    <m/>
    <s v="Efect - Cheque - transf"/>
    <x v="0"/>
    <n v="100000"/>
    <d v="2023-08-31T00:00:00"/>
    <m/>
    <n v="232280"/>
    <d v="2023-10-02T00:00:00"/>
    <m/>
    <m/>
    <m/>
    <m/>
    <m/>
    <m/>
    <m/>
    <m/>
    <m/>
    <m/>
    <m/>
    <m/>
    <m/>
    <m/>
  </r>
  <r>
    <n v="1311"/>
    <d v="2023-08-16T00:00:00"/>
    <n v="13"/>
    <x v="44"/>
    <s v="AF672VS"/>
    <s v="Transil"/>
    <n v="25000"/>
    <m/>
    <m/>
    <x v="0"/>
    <n v="25000"/>
    <d v="2023-09-11T00:00:00"/>
    <m/>
    <m/>
    <m/>
    <m/>
    <m/>
    <m/>
    <m/>
    <m/>
    <m/>
    <m/>
    <m/>
    <m/>
    <m/>
    <m/>
    <m/>
    <m/>
    <m/>
  </r>
  <r>
    <n v="1312"/>
    <d v="2023-08-16T00:00:00"/>
    <n v="13"/>
    <x v="85"/>
    <s v="SKW754"/>
    <s v="Vento"/>
    <n v="125200"/>
    <m/>
    <s v="Efectivo"/>
    <x v="0"/>
    <n v="125200"/>
    <d v="2023-08-25T00:00:00"/>
    <m/>
    <m/>
    <m/>
    <m/>
    <m/>
    <m/>
    <m/>
    <m/>
    <m/>
    <m/>
    <m/>
    <m/>
    <m/>
    <m/>
    <m/>
    <m/>
    <m/>
  </r>
  <r>
    <n v="1313"/>
    <d v="2023-08-16T00:00:00"/>
    <n v="13"/>
    <x v="86"/>
    <s v="LHH546"/>
    <s v="Gol trend"/>
    <n v="59880"/>
    <m/>
    <m/>
    <x v="0"/>
    <n v="30000"/>
    <d v="2023-08-23T00:00:00"/>
    <m/>
    <n v="29880"/>
    <d v="2023-09-01T00:00:00"/>
    <m/>
    <m/>
    <m/>
    <m/>
    <m/>
    <m/>
    <m/>
    <m/>
    <m/>
    <m/>
    <m/>
    <m/>
    <m/>
    <m/>
  </r>
  <r>
    <n v="1314"/>
    <d v="2023-08-16T00:00:00"/>
    <n v="13"/>
    <x v="87"/>
    <s v="MKM197"/>
    <s v="Partner"/>
    <n v="94400"/>
    <m/>
    <m/>
    <x v="0"/>
    <n v="94400"/>
    <d v="2023-09-12T00:00:00"/>
    <m/>
    <m/>
    <m/>
    <m/>
    <m/>
    <m/>
    <m/>
    <m/>
    <m/>
    <m/>
    <m/>
    <m/>
    <m/>
    <m/>
    <m/>
    <m/>
    <m/>
  </r>
  <r>
    <n v="1315"/>
    <d v="2023-08-16T00:00:00"/>
    <n v="13"/>
    <x v="44"/>
    <s v="AF044MU"/>
    <s v="FIORINO"/>
    <n v="20000"/>
    <m/>
    <m/>
    <x v="0"/>
    <n v="20000"/>
    <d v="2023-09-11T00:00:00"/>
    <m/>
    <m/>
    <m/>
    <m/>
    <m/>
    <m/>
    <m/>
    <m/>
    <m/>
    <m/>
    <m/>
    <m/>
    <m/>
    <m/>
    <m/>
    <m/>
    <m/>
  </r>
  <r>
    <n v="1316"/>
    <d v="2023-08-17T00:00:00"/>
    <n v="13"/>
    <x v="88"/>
    <s v="AB242IT"/>
    <s v="SAVEIRO"/>
    <n v="18500"/>
    <m/>
    <s v="Efectivo"/>
    <x v="0"/>
    <n v="18500"/>
    <d v="2023-08-17T00:00:00"/>
    <m/>
    <m/>
    <m/>
    <m/>
    <m/>
    <m/>
    <m/>
    <m/>
    <m/>
    <m/>
    <m/>
    <m/>
    <m/>
    <m/>
    <m/>
    <m/>
    <m/>
  </r>
  <r>
    <n v="1317"/>
    <d v="2023-08-17T00:00:00"/>
    <n v="13"/>
    <x v="89"/>
    <s v="AB499AC"/>
    <s v="Gol trend"/>
    <n v="84580"/>
    <m/>
    <m/>
    <x v="0"/>
    <n v="84580"/>
    <d v="2023-08-17T00:00:00"/>
    <m/>
    <m/>
    <m/>
    <m/>
    <m/>
    <m/>
    <m/>
    <m/>
    <m/>
    <m/>
    <m/>
    <m/>
    <m/>
    <m/>
    <m/>
    <m/>
    <m/>
  </r>
  <r>
    <n v="1318"/>
    <d v="2023-08-17T00:00:00"/>
    <n v="13"/>
    <x v="90"/>
    <s v="AC242UO"/>
    <s v="Captur"/>
    <n v="82600"/>
    <m/>
    <m/>
    <x v="0"/>
    <n v="82600"/>
    <d v="2023-08-18T00:00:00"/>
    <m/>
    <m/>
    <m/>
    <m/>
    <m/>
    <m/>
    <m/>
    <m/>
    <m/>
    <m/>
    <m/>
    <m/>
    <m/>
    <m/>
    <m/>
    <m/>
    <m/>
  </r>
  <r>
    <n v="1319"/>
    <d v="2023-08-18T00:00:00"/>
    <n v="13"/>
    <x v="91"/>
    <s v="GSW722"/>
    <s v="VW SAVEIRO"/>
    <n v="189920"/>
    <m/>
    <s v="cobra pini wiesek"/>
    <x v="0"/>
    <n v="189920"/>
    <m/>
    <m/>
    <m/>
    <m/>
    <m/>
    <m/>
    <m/>
    <m/>
    <m/>
    <m/>
    <m/>
    <m/>
    <m/>
    <m/>
    <m/>
    <m/>
    <m/>
    <m/>
  </r>
  <r>
    <n v="1320"/>
    <d v="2023-08-18T00:00:00"/>
    <n v="13"/>
    <x v="92"/>
    <s v="OMD786"/>
    <s v="SURAN"/>
    <n v="110060"/>
    <m/>
    <s v="Efectivo"/>
    <x v="0"/>
    <n v="110060"/>
    <d v="2023-08-18T00:00:00"/>
    <m/>
    <m/>
    <m/>
    <m/>
    <m/>
    <m/>
    <m/>
    <m/>
    <m/>
    <m/>
    <m/>
    <m/>
    <m/>
    <m/>
    <m/>
    <m/>
    <m/>
  </r>
  <r>
    <n v="1321"/>
    <d v="2023-08-18T00:00:00"/>
    <n v="13"/>
    <x v="93"/>
    <d v="1899-12-30T00:00:00"/>
    <d v="1899-12-30T00:00:00"/>
    <n v="83175"/>
    <m/>
    <s v="Efectivo"/>
    <x v="0"/>
    <n v="33500"/>
    <d v="2023-07-18T00:00:00"/>
    <m/>
    <n v="15000"/>
    <d v="2023-08-19T00:00:00"/>
    <m/>
    <n v="34675"/>
    <d v="2023-09-06T00:00:00"/>
    <m/>
    <m/>
    <m/>
    <m/>
    <m/>
    <m/>
    <m/>
    <m/>
    <m/>
    <m/>
    <m/>
  </r>
  <r>
    <n v="1322"/>
    <d v="2023-08-19T00:00:00"/>
    <n v="13"/>
    <x v="50"/>
    <s v="GFL117"/>
    <s v="ASTRA"/>
    <n v="49805"/>
    <m/>
    <m/>
    <x v="0"/>
    <n v="49805"/>
    <d v="2023-09-11T00:00:00"/>
    <m/>
    <m/>
    <m/>
    <m/>
    <m/>
    <m/>
    <m/>
    <m/>
    <m/>
    <m/>
    <m/>
    <m/>
    <m/>
    <m/>
    <m/>
    <m/>
    <m/>
  </r>
  <r>
    <n v="1323"/>
    <d v="2023-08-22T00:00:00"/>
    <n v="13"/>
    <x v="94"/>
    <s v="AA126RQ"/>
    <s v="Toyota corolla"/>
    <n v="63900"/>
    <m/>
    <m/>
    <x v="0"/>
    <n v="63900"/>
    <d v="2023-08-28T00:00:00"/>
    <m/>
    <m/>
    <m/>
    <m/>
    <m/>
    <m/>
    <m/>
    <m/>
    <m/>
    <m/>
    <m/>
    <m/>
    <m/>
    <m/>
    <m/>
    <m/>
    <m/>
  </r>
  <r>
    <n v="1325"/>
    <d v="2023-08-22T00:00:00"/>
    <n v="13"/>
    <x v="95"/>
    <s v="AE543DP"/>
    <s v="Captur"/>
    <n v="80900"/>
    <m/>
    <s v="Efectivo"/>
    <x v="0"/>
    <n v="80900"/>
    <d v="2023-08-30T00:00:00"/>
    <m/>
    <m/>
    <m/>
    <m/>
    <m/>
    <m/>
    <m/>
    <m/>
    <m/>
    <m/>
    <m/>
    <m/>
    <m/>
    <m/>
    <m/>
    <m/>
    <m/>
  </r>
  <r>
    <n v="1326"/>
    <d v="2023-08-22T00:00:00"/>
    <n v="13"/>
    <x v="44"/>
    <s v="AE993CE"/>
    <s v="Fiat Fiorino"/>
    <n v="45000"/>
    <m/>
    <m/>
    <x v="0"/>
    <n v="45000"/>
    <d v="2023-09-11T00:00:00"/>
    <m/>
    <m/>
    <m/>
    <m/>
    <m/>
    <m/>
    <m/>
    <m/>
    <m/>
    <m/>
    <m/>
    <m/>
    <m/>
    <m/>
    <m/>
    <m/>
    <m/>
  </r>
  <r>
    <n v="1327"/>
    <d v="2023-08-23T00:00:00"/>
    <n v="13"/>
    <x v="7"/>
    <s v="KNS158"/>
    <s v="Sandero Steepway"/>
    <n v="100200"/>
    <m/>
    <s v="Efectivo"/>
    <x v="0"/>
    <n v="40000"/>
    <d v="2023-09-27T00:00:00"/>
    <m/>
    <n v="20000"/>
    <d v="2023-10-28T00:00:00"/>
    <m/>
    <n v="40000"/>
    <d v="2023-12-04T00:00:00"/>
    <m/>
    <n v="200"/>
    <m/>
    <m/>
    <m/>
    <m/>
    <m/>
    <m/>
    <m/>
    <m/>
    <m/>
  </r>
  <r>
    <n v="1328"/>
    <d v="2023-08-23T00:00:00"/>
    <n v="13"/>
    <x v="96"/>
    <s v="LGK762"/>
    <s v="Renault Duster"/>
    <n v="12000"/>
    <m/>
    <s v="Efectivo"/>
    <x v="0"/>
    <n v="12000"/>
    <d v="2023-08-23T00:00:00"/>
    <m/>
    <m/>
    <m/>
    <m/>
    <m/>
    <m/>
    <m/>
    <m/>
    <m/>
    <m/>
    <m/>
    <m/>
    <m/>
    <m/>
    <m/>
    <m/>
    <m/>
  </r>
  <r>
    <n v="1329"/>
    <d v="2023-08-23T00:00:00"/>
    <n v="13"/>
    <x v="97"/>
    <s v="AE154FR"/>
    <s v="Jeep Renegade"/>
    <n v="30500"/>
    <m/>
    <s v="Efectivo"/>
    <x v="0"/>
    <n v="30500"/>
    <d v="2023-08-25T00:00:00"/>
    <m/>
    <m/>
    <m/>
    <m/>
    <m/>
    <m/>
    <m/>
    <m/>
    <m/>
    <m/>
    <m/>
    <m/>
    <m/>
    <m/>
    <m/>
    <m/>
    <m/>
  </r>
  <r>
    <n v="1330"/>
    <d v="2023-08-24T00:00:00"/>
    <n v="13"/>
    <x v="98"/>
    <s v="AC890ME"/>
    <s v="Renault Logan"/>
    <n v="62060"/>
    <m/>
    <s v="Efectivo"/>
    <x v="0"/>
    <n v="31560"/>
    <d v="2023-08-24T00:00:00"/>
    <m/>
    <n v="30500"/>
    <d v="2023-09-04T00:00:00"/>
    <m/>
    <m/>
    <m/>
    <m/>
    <m/>
    <m/>
    <m/>
    <m/>
    <m/>
    <m/>
    <m/>
    <m/>
    <m/>
    <m/>
  </r>
  <r>
    <n v="1331"/>
    <d v="2023-08-25T00:00:00"/>
    <n v="13"/>
    <x v="44"/>
    <s v="NHL703"/>
    <s v="Renault Kangoo"/>
    <n v="0"/>
    <m/>
    <m/>
    <x v="0"/>
    <m/>
    <m/>
    <m/>
    <m/>
    <m/>
    <m/>
    <m/>
    <m/>
    <m/>
    <m/>
    <m/>
    <m/>
    <m/>
    <m/>
    <m/>
    <m/>
    <m/>
    <m/>
    <m/>
  </r>
  <r>
    <n v="1332"/>
    <d v="2023-08-25T00:00:00"/>
    <n v="13"/>
    <x v="56"/>
    <d v="1899-12-30T00:00:00"/>
    <d v="1899-12-30T00:00:00"/>
    <n v="8500"/>
    <m/>
    <s v="Transferencia"/>
    <x v="0"/>
    <n v="8500"/>
    <d v="2023-08-28T00:00:00"/>
    <m/>
    <m/>
    <m/>
    <m/>
    <m/>
    <m/>
    <m/>
    <m/>
    <m/>
    <m/>
    <m/>
    <m/>
    <m/>
    <m/>
    <m/>
    <m/>
    <m/>
  </r>
  <r>
    <n v="1333"/>
    <d v="2023-08-25T00:00:00"/>
    <n v="13"/>
    <x v="99"/>
    <d v="1899-12-30T00:00:00"/>
    <s v="Toyota Hilux"/>
    <n v="76250"/>
    <m/>
    <m/>
    <x v="0"/>
    <n v="76250"/>
    <d v="2023-08-29T00:00:00"/>
    <m/>
    <m/>
    <m/>
    <m/>
    <m/>
    <m/>
    <m/>
    <m/>
    <m/>
    <m/>
    <m/>
    <m/>
    <m/>
    <m/>
    <m/>
    <m/>
    <m/>
  </r>
  <r>
    <n v="1334"/>
    <d v="2023-08-25T00:00:00"/>
    <n v="13"/>
    <x v="100"/>
    <d v="1899-12-30T00:00:00"/>
    <d v="1900-07-26T00:00:00"/>
    <n v="25000"/>
    <m/>
    <m/>
    <x v="0"/>
    <n v="25000"/>
    <d v="2023-09-11T00:00:00"/>
    <m/>
    <m/>
    <m/>
    <m/>
    <m/>
    <m/>
    <m/>
    <m/>
    <m/>
    <m/>
    <m/>
    <m/>
    <m/>
    <m/>
    <m/>
    <m/>
    <m/>
  </r>
  <r>
    <n v="1335"/>
    <d v="2023-08-25T00:00:00"/>
    <n v="13"/>
    <x v="101"/>
    <d v="1899-12-30T00:00:00"/>
    <s v="Fiat Linea"/>
    <n v="50561.2"/>
    <m/>
    <s v="Transferencia"/>
    <x v="0"/>
    <n v="50561.2"/>
    <d v="2023-09-15T00:00:00"/>
    <m/>
    <m/>
    <m/>
    <m/>
    <m/>
    <m/>
    <m/>
    <m/>
    <m/>
    <m/>
    <m/>
    <m/>
    <m/>
    <m/>
    <m/>
    <m/>
    <m/>
  </r>
  <r>
    <n v="1336"/>
    <d v="2023-08-25T00:00:00"/>
    <n v="13"/>
    <x v="100"/>
    <s v="HXQ635"/>
    <s v="Renault Kangoo"/>
    <n v="50000"/>
    <m/>
    <m/>
    <x v="0"/>
    <n v="50000"/>
    <d v="2023-09-11T00:00:00"/>
    <m/>
    <m/>
    <m/>
    <m/>
    <m/>
    <m/>
    <m/>
    <m/>
    <m/>
    <m/>
    <m/>
    <m/>
    <m/>
    <m/>
    <m/>
    <m/>
    <m/>
  </r>
  <r>
    <n v="1337"/>
    <d v="2023-08-25T00:00:00"/>
    <n v="13"/>
    <x v="102"/>
    <s v="HIE358"/>
    <s v="Chrysler pt cruiser"/>
    <n v="337430"/>
    <m/>
    <s v="cheque"/>
    <x v="0"/>
    <n v="50000"/>
    <d v="2023-08-31T00:00:00"/>
    <m/>
    <n v="63440"/>
    <d v="2023-08-31T00:00:00"/>
    <m/>
    <n v="30000"/>
    <d v="2023-08-31T00:00:00"/>
    <m/>
    <n v="100000"/>
    <d v="2023-09-07T00:00:00"/>
    <m/>
    <n v="22000"/>
    <d v="2023-09-19T00:00:00"/>
    <m/>
    <n v="71990"/>
    <d v="2023-09-19T00:00:00"/>
    <m/>
    <m/>
  </r>
  <r>
    <n v="1338"/>
    <d v="2023-08-26T00:00:00"/>
    <n v="13"/>
    <x v="103"/>
    <s v="AB892VK"/>
    <s v="Ford Ranger"/>
    <n v="110900"/>
    <m/>
    <m/>
    <x v="0"/>
    <n v="101900"/>
    <d v="2023-09-19T00:00:00"/>
    <m/>
    <n v="9000"/>
    <d v="2023-09-20T00:00:00"/>
    <m/>
    <m/>
    <m/>
    <m/>
    <m/>
    <m/>
    <m/>
    <m/>
    <m/>
    <m/>
    <m/>
    <m/>
    <m/>
    <m/>
  </r>
  <r>
    <n v="1339"/>
    <d v="2023-08-28T00:00:00"/>
    <n v="13"/>
    <x v="29"/>
    <s v="JNW454"/>
    <s v=" VW FOX"/>
    <n v="74690"/>
    <m/>
    <s v="Transferencia"/>
    <x v="0"/>
    <n v="74690"/>
    <d v="2023-08-29T00:00:00"/>
    <m/>
    <m/>
    <m/>
    <m/>
    <m/>
    <m/>
    <m/>
    <m/>
    <m/>
    <m/>
    <m/>
    <m/>
    <m/>
    <m/>
    <m/>
    <m/>
    <m/>
  </r>
  <r>
    <n v="1340"/>
    <d v="2023-08-29T00:00:00"/>
    <n v="13"/>
    <x v="104"/>
    <s v="DKM593"/>
    <s v="Renault Clio"/>
    <n v="33240"/>
    <m/>
    <s v="Efectivo"/>
    <x v="0"/>
    <n v="33240"/>
    <d v="2023-08-31T00:00:00"/>
    <m/>
    <m/>
    <m/>
    <m/>
    <m/>
    <m/>
    <m/>
    <m/>
    <m/>
    <m/>
    <m/>
    <m/>
    <m/>
    <m/>
    <m/>
    <m/>
    <m/>
  </r>
  <r>
    <n v="1341"/>
    <d v="2023-08-29T00:00:00"/>
    <n v="13"/>
    <x v="100"/>
    <s v="AF044MU"/>
    <s v="KANGOO"/>
    <n v="7000"/>
    <m/>
    <m/>
    <x v="0"/>
    <n v="7000"/>
    <d v="2023-09-11T00:00:00"/>
    <m/>
    <m/>
    <m/>
    <m/>
    <m/>
    <m/>
    <m/>
    <m/>
    <m/>
    <m/>
    <m/>
    <m/>
    <m/>
    <m/>
    <m/>
    <m/>
    <m/>
  </r>
  <r>
    <n v="1342"/>
    <d v="2023-08-29T00:00:00"/>
    <n v="13"/>
    <x v="105"/>
    <s v="MTN006"/>
    <s v="Renault Master"/>
    <n v="135610"/>
    <m/>
    <m/>
    <x v="0"/>
    <n v="135610"/>
    <d v="2023-10-03T00:00:00"/>
    <m/>
    <m/>
    <m/>
    <m/>
    <m/>
    <m/>
    <m/>
    <m/>
    <m/>
    <m/>
    <m/>
    <m/>
    <m/>
    <m/>
    <m/>
    <m/>
    <m/>
  </r>
  <r>
    <n v="1343"/>
    <d v="2023-08-29T00:00:00"/>
    <n v="13"/>
    <x v="106"/>
    <s v="AA697DS"/>
    <s v="Renault Kangoo"/>
    <n v="62450"/>
    <m/>
    <s v="Transferencia"/>
    <x v="0"/>
    <n v="62450"/>
    <d v="2023-09-15T00:00:00"/>
    <m/>
    <m/>
    <m/>
    <m/>
    <m/>
    <m/>
    <m/>
    <m/>
    <m/>
    <m/>
    <m/>
    <m/>
    <m/>
    <m/>
    <m/>
    <m/>
    <m/>
  </r>
  <r>
    <n v="1344"/>
    <d v="2023-08-29T00:00:00"/>
    <n v="13"/>
    <x v="107"/>
    <s v="MWM641"/>
    <s v="KANGOO"/>
    <n v="133520.5"/>
    <m/>
    <s v="Efectivo"/>
    <x v="0"/>
    <n v="133520.5"/>
    <d v="2023-08-30T00:00:00"/>
    <m/>
    <m/>
    <m/>
    <m/>
    <m/>
    <m/>
    <m/>
    <m/>
    <m/>
    <m/>
    <m/>
    <m/>
    <m/>
    <m/>
    <m/>
    <m/>
    <m/>
  </r>
  <r>
    <n v="1345"/>
    <d v="2023-08-30T00:00:00"/>
    <n v="13"/>
    <x v="100"/>
    <s v="NHL703"/>
    <s v="KANGOO"/>
    <n v="0"/>
    <m/>
    <m/>
    <x v="0"/>
    <m/>
    <m/>
    <m/>
    <m/>
    <m/>
    <m/>
    <m/>
    <m/>
    <m/>
    <m/>
    <m/>
    <m/>
    <m/>
    <m/>
    <m/>
    <m/>
    <m/>
    <m/>
    <m/>
  </r>
  <r>
    <n v="1346"/>
    <d v="2023-08-30T00:00:00"/>
    <n v="13"/>
    <x v="108"/>
    <s v="AB446BR"/>
    <s v="KANGOO"/>
    <n v="22000"/>
    <m/>
    <s v="Efectivo"/>
    <x v="0"/>
    <n v="22000"/>
    <d v="2023-08-31T00:00:00"/>
    <m/>
    <m/>
    <m/>
    <m/>
    <m/>
    <m/>
    <m/>
    <m/>
    <m/>
    <m/>
    <m/>
    <m/>
    <m/>
    <m/>
    <m/>
    <m/>
    <m/>
  </r>
  <r>
    <n v="1347"/>
    <d v="2023-08-30T00:00:00"/>
    <n v="13"/>
    <x v="109"/>
    <s v="AB065DW"/>
    <s v="VW VENTO"/>
    <n v="89150"/>
    <m/>
    <m/>
    <x v="0"/>
    <n v="50000"/>
    <d v="2023-08-30T00:00:00"/>
    <m/>
    <n v="39150"/>
    <d v="2023-09-11T00:00:00"/>
    <m/>
    <m/>
    <m/>
    <m/>
    <m/>
    <m/>
    <m/>
    <m/>
    <m/>
    <m/>
    <m/>
    <m/>
    <m/>
    <m/>
  </r>
  <r>
    <n v="1348"/>
    <d v="2023-08-30T00:00:00"/>
    <n v="13"/>
    <x v="110"/>
    <s v="NOZ302"/>
    <s v="Gol trend"/>
    <n v="48100"/>
    <m/>
    <s v="Efectivo"/>
    <x v="0"/>
    <n v="36000"/>
    <d v="2023-08-30T00:00:00"/>
    <m/>
    <n v="12100"/>
    <d v="2023-09-04T00:00:00"/>
    <m/>
    <m/>
    <m/>
    <m/>
    <m/>
    <m/>
    <m/>
    <m/>
    <m/>
    <m/>
    <m/>
    <m/>
    <m/>
    <m/>
  </r>
  <r>
    <n v="1349"/>
    <d v="2023-08-31T00:00:00"/>
    <n v="13"/>
    <x v="100"/>
    <s v="AE613XV"/>
    <s v="Fiat Fiorino"/>
    <n v="45000"/>
    <m/>
    <m/>
    <x v="0"/>
    <n v="45000"/>
    <d v="2023-09-11T00:00:00"/>
    <m/>
    <m/>
    <m/>
    <m/>
    <m/>
    <m/>
    <m/>
    <m/>
    <m/>
    <m/>
    <m/>
    <m/>
    <m/>
    <m/>
    <m/>
    <m/>
    <m/>
  </r>
  <r>
    <n v="1350"/>
    <d v="2023-08-31T00:00:00"/>
    <n v="13"/>
    <x v="40"/>
    <d v="1899-12-30T00:00:00"/>
    <s v="Peugeot 308"/>
    <n v="24000"/>
    <m/>
    <m/>
    <x v="0"/>
    <n v="24000"/>
    <d v="2023-09-15T00:00:00"/>
    <m/>
    <m/>
    <m/>
    <m/>
    <m/>
    <m/>
    <m/>
    <m/>
    <m/>
    <m/>
    <m/>
    <m/>
    <m/>
    <m/>
    <m/>
    <m/>
    <m/>
  </r>
  <r>
    <n v="1351"/>
    <d v="2023-08-31T00:00:00"/>
    <n v="13"/>
    <x v="111"/>
    <s v="AB644RW"/>
    <s v="Nissan"/>
    <n v="20000"/>
    <m/>
    <s v="Transferencia"/>
    <x v="0"/>
    <n v="20000"/>
    <d v="2023-08-31T00:00:00"/>
    <m/>
    <m/>
    <m/>
    <m/>
    <m/>
    <m/>
    <m/>
    <m/>
    <m/>
    <m/>
    <m/>
    <m/>
    <m/>
    <m/>
    <m/>
    <m/>
    <m/>
  </r>
  <r>
    <n v="1352"/>
    <d v="2023-09-01T00:00:00"/>
    <n v="13"/>
    <x v="40"/>
    <d v="1899-12-30T00:00:00"/>
    <d v="1899-12-30T00:00:00"/>
    <n v="0"/>
    <m/>
    <m/>
    <x v="0"/>
    <m/>
    <m/>
    <m/>
    <m/>
    <m/>
    <m/>
    <m/>
    <m/>
    <m/>
    <m/>
    <m/>
    <m/>
    <m/>
    <m/>
    <m/>
    <m/>
    <m/>
    <m/>
    <m/>
  </r>
  <r>
    <n v="1353"/>
    <d v="2023-09-01T00:00:00"/>
    <n v="13"/>
    <x v="68"/>
    <d v="1899-12-30T00:00:00"/>
    <d v="1899-12-30T00:00:00"/>
    <n v="22000"/>
    <m/>
    <m/>
    <x v="0"/>
    <n v="22000"/>
    <d v="2023-09-01T00:00:00"/>
    <m/>
    <m/>
    <m/>
    <m/>
    <m/>
    <m/>
    <m/>
    <m/>
    <m/>
    <m/>
    <m/>
    <m/>
    <m/>
    <m/>
    <m/>
    <m/>
    <m/>
  </r>
  <r>
    <n v="1354"/>
    <d v="2023-09-01T00:00:00"/>
    <n v="13"/>
    <x v="112"/>
    <s v="AB091GB"/>
    <s v="Amarok"/>
    <n v="133750"/>
    <m/>
    <s v="Efectivo"/>
    <x v="0"/>
    <n v="133750"/>
    <d v="2023-09-01T00:00:00"/>
    <m/>
    <m/>
    <m/>
    <m/>
    <m/>
    <m/>
    <m/>
    <m/>
    <m/>
    <m/>
    <m/>
    <m/>
    <m/>
    <m/>
    <m/>
    <m/>
    <m/>
  </r>
  <r>
    <n v="1355"/>
    <d v="2023-09-01T00:00:00"/>
    <n v="13"/>
    <x v="100"/>
    <s v="AB127DV"/>
    <s v="KANGOO"/>
    <n v="0"/>
    <m/>
    <m/>
    <x v="0"/>
    <m/>
    <m/>
    <m/>
    <m/>
    <m/>
    <m/>
    <m/>
    <m/>
    <m/>
    <m/>
    <m/>
    <m/>
    <m/>
    <m/>
    <m/>
    <m/>
    <m/>
    <m/>
    <m/>
  </r>
  <r>
    <n v="1356"/>
    <d v="2023-09-01T00:00:00"/>
    <n v="13"/>
    <x v="9"/>
    <d v="1899-12-30T00:00:00"/>
    <d v="1899-12-30T00:00:00"/>
    <n v="45375"/>
    <m/>
    <m/>
    <x v="0"/>
    <n v="45375"/>
    <d v="2023-11-13T00:00:00"/>
    <m/>
    <m/>
    <m/>
    <m/>
    <m/>
    <m/>
    <m/>
    <m/>
    <m/>
    <m/>
    <m/>
    <m/>
    <m/>
    <m/>
    <m/>
    <m/>
    <m/>
  </r>
  <r>
    <n v="1357"/>
    <d v="2023-09-02T00:00:00"/>
    <n v="13"/>
    <x v="113"/>
    <s v="MLD725"/>
    <s v="Peugeot partner"/>
    <n v="55650"/>
    <m/>
    <m/>
    <x v="0"/>
    <n v="55650"/>
    <d v="2023-09-12T00:00:00"/>
    <m/>
    <m/>
    <m/>
    <m/>
    <m/>
    <m/>
    <m/>
    <m/>
    <m/>
    <m/>
    <m/>
    <m/>
    <m/>
    <m/>
    <m/>
    <m/>
    <m/>
  </r>
  <r>
    <n v="1358"/>
    <d v="2023-09-02T00:00:00"/>
    <n v="13"/>
    <x v="114"/>
    <s v="MLI065"/>
    <s v="Fiat strada"/>
    <n v="62300"/>
    <m/>
    <s v="Efectivo"/>
    <x v="0"/>
    <n v="62300"/>
    <d v="2023-09-11T00:00:00"/>
    <m/>
    <m/>
    <m/>
    <m/>
    <m/>
    <m/>
    <m/>
    <m/>
    <m/>
    <m/>
    <m/>
    <m/>
    <m/>
    <m/>
    <m/>
    <m/>
    <m/>
  </r>
  <r>
    <n v="1359"/>
    <d v="2023-09-04T00:00:00"/>
    <n v="13"/>
    <x v="115"/>
    <s v="NEN767"/>
    <s v="Aveo"/>
    <n v="28600"/>
    <m/>
    <m/>
    <x v="0"/>
    <n v="28600"/>
    <d v="2023-08-04T00:00:00"/>
    <m/>
    <m/>
    <m/>
    <m/>
    <m/>
    <m/>
    <m/>
    <m/>
    <m/>
    <m/>
    <m/>
    <m/>
    <m/>
    <m/>
    <m/>
    <m/>
    <m/>
  </r>
  <r>
    <n v="1360"/>
    <d v="2023-09-04T00:00:00"/>
    <n v="13"/>
    <x v="100"/>
    <s v="AE613XV"/>
    <s v="Fiat Fiorino"/>
    <n v="0"/>
    <m/>
    <m/>
    <x v="0"/>
    <m/>
    <m/>
    <m/>
    <m/>
    <m/>
    <m/>
    <m/>
    <m/>
    <m/>
    <m/>
    <m/>
    <m/>
    <m/>
    <m/>
    <m/>
    <m/>
    <m/>
    <m/>
    <m/>
  </r>
  <r>
    <n v="1361"/>
    <d v="2023-09-04T00:00:00"/>
    <n v="13"/>
    <x v="32"/>
    <s v="MVE842"/>
    <s v="VW SAVEIRO"/>
    <n v="310000"/>
    <m/>
    <s v="cheque"/>
    <x v="0"/>
    <n v="85940"/>
    <d v="2023-09-07T00:00:00"/>
    <m/>
    <n v="20070"/>
    <d v="2023-09-08T00:00:00"/>
    <m/>
    <n v="30000"/>
    <d v="2023-09-14T00:00:00"/>
    <m/>
    <n v="50000"/>
    <d v="2023-09-22T00:00:00"/>
    <m/>
    <n v="40000"/>
    <d v="2023-10-02T00:00:00"/>
    <m/>
    <n v="83990"/>
    <d v="2023-10-10T00:00:00"/>
    <m/>
    <m/>
  </r>
  <r>
    <n v="1362"/>
    <d v="2023-09-04T00:00:00"/>
    <n v="13"/>
    <x v="116"/>
    <s v="MQD368"/>
    <s v="Fiesta Kinetic"/>
    <n v="244918"/>
    <m/>
    <s v="Transferencia"/>
    <x v="0"/>
    <n v="244918"/>
    <d v="2023-09-08T00:00:00"/>
    <m/>
    <m/>
    <m/>
    <m/>
    <m/>
    <m/>
    <m/>
    <m/>
    <m/>
    <m/>
    <m/>
    <m/>
    <m/>
    <m/>
    <m/>
    <m/>
    <m/>
  </r>
  <r>
    <n v="1363"/>
    <d v="2023-09-05T00:00:00"/>
    <n v="13"/>
    <x v="117"/>
    <s v="AE032VP"/>
    <s v="Renault Oroch"/>
    <n v="65850"/>
    <m/>
    <s v="Transferencia"/>
    <x v="0"/>
    <n v="65850"/>
    <d v="2023-09-07T00:00:00"/>
    <m/>
    <m/>
    <m/>
    <m/>
    <m/>
    <m/>
    <m/>
    <m/>
    <m/>
    <m/>
    <m/>
    <m/>
    <m/>
    <m/>
    <m/>
    <m/>
    <m/>
  </r>
  <r>
    <n v="1364"/>
    <d v="2023-09-05T00:00:00"/>
    <n v="13"/>
    <x v="118"/>
    <s v="OJQ515"/>
    <s v="Peugeot partner"/>
    <n v="119000"/>
    <m/>
    <m/>
    <x v="0"/>
    <n v="103000"/>
    <m/>
    <m/>
    <n v="16000"/>
    <d v="2023-10-06T00:00:00"/>
    <m/>
    <m/>
    <m/>
    <m/>
    <m/>
    <m/>
    <m/>
    <m/>
    <m/>
    <m/>
    <m/>
    <m/>
    <m/>
    <m/>
  </r>
  <r>
    <n v="1365"/>
    <d v="2023-09-05T00:00:00"/>
    <n v="13"/>
    <x v="119"/>
    <s v="LWY389"/>
    <s v="Peugeot 207"/>
    <n v="18712"/>
    <m/>
    <s v="Efectivo"/>
    <x v="0"/>
    <n v="18712"/>
    <m/>
    <m/>
    <m/>
    <m/>
    <m/>
    <m/>
    <m/>
    <m/>
    <m/>
    <m/>
    <m/>
    <m/>
    <m/>
    <m/>
    <m/>
    <m/>
    <m/>
    <m/>
  </r>
  <r>
    <n v="1366"/>
    <d v="2023-09-06T00:00:00"/>
    <n v="13"/>
    <x v="50"/>
    <d v="1899-12-30T00:00:00"/>
    <s v="Susuki Fun"/>
    <n v="15000"/>
    <m/>
    <m/>
    <x v="0"/>
    <n v="15000"/>
    <m/>
    <m/>
    <m/>
    <m/>
    <m/>
    <m/>
    <m/>
    <m/>
    <m/>
    <m/>
    <m/>
    <m/>
    <m/>
    <m/>
    <m/>
    <m/>
    <m/>
    <m/>
  </r>
  <r>
    <n v="1367"/>
    <d v="2023-09-06T00:00:00"/>
    <n v="13"/>
    <x v="120"/>
    <s v="HLX329"/>
    <s v="Peugeot 206"/>
    <n v="103514"/>
    <m/>
    <s v="Efectivo"/>
    <x v="0"/>
    <n v="103514"/>
    <d v="2023-09-14T00:00:00"/>
    <m/>
    <m/>
    <m/>
    <m/>
    <m/>
    <m/>
    <m/>
    <m/>
    <m/>
    <m/>
    <m/>
    <m/>
    <m/>
    <m/>
    <m/>
    <m/>
    <m/>
  </r>
  <r>
    <n v="1368"/>
    <d v="2023-09-06T00:00:00"/>
    <n v="13"/>
    <x v="12"/>
    <d v="1899-12-30T00:00:00"/>
    <d v="1899-12-30T00:00:00"/>
    <n v="30000"/>
    <m/>
    <m/>
    <x v="0"/>
    <n v="30000"/>
    <d v="2023-09-15T00:00:00"/>
    <m/>
    <m/>
    <m/>
    <m/>
    <m/>
    <m/>
    <m/>
    <m/>
    <m/>
    <m/>
    <m/>
    <m/>
    <m/>
    <m/>
    <m/>
    <m/>
    <m/>
  </r>
  <r>
    <n v="1369"/>
    <d v="2023-09-07T00:00:00"/>
    <n v="13"/>
    <x v="100"/>
    <s v="NHL703"/>
    <s v="Renault Kangoo"/>
    <n v="0"/>
    <m/>
    <m/>
    <x v="0"/>
    <m/>
    <m/>
    <m/>
    <m/>
    <m/>
    <m/>
    <m/>
    <m/>
    <m/>
    <m/>
    <m/>
    <m/>
    <m/>
    <m/>
    <m/>
    <m/>
    <m/>
    <m/>
    <m/>
  </r>
  <r>
    <n v="1370"/>
    <d v="2023-09-07T00:00:00"/>
    <n v="13"/>
    <x v="121"/>
    <s v="GVY959"/>
    <s v="Peugeot Partner"/>
    <n v="46400"/>
    <m/>
    <s v="Transferencia"/>
    <x v="0"/>
    <n v="46400"/>
    <d v="2023-09-16T00:00:00"/>
    <m/>
    <m/>
    <m/>
    <m/>
    <m/>
    <m/>
    <m/>
    <m/>
    <m/>
    <m/>
    <m/>
    <m/>
    <m/>
    <m/>
    <m/>
    <m/>
    <m/>
  </r>
  <r>
    <n v="1371"/>
    <d v="2023-09-08T00:00:00"/>
    <n v="13"/>
    <x v="122"/>
    <s v="KQQ222"/>
    <s v="Audi Q5 2.0 tfsi"/>
    <n v="372600"/>
    <m/>
    <m/>
    <x v="0"/>
    <n v="372600"/>
    <d v="2023-09-12T00:00:00"/>
    <m/>
    <m/>
    <m/>
    <m/>
    <m/>
    <m/>
    <m/>
    <m/>
    <m/>
    <m/>
    <m/>
    <m/>
    <m/>
    <m/>
    <m/>
    <m/>
    <m/>
  </r>
  <r>
    <n v="1372"/>
    <d v="2023-09-08T00:00:00"/>
    <n v="13"/>
    <x v="104"/>
    <s v="DKM593"/>
    <s v="Renault Clio"/>
    <n v="101960"/>
    <m/>
    <s v="Efectivo"/>
    <x v="0"/>
    <n v="101960"/>
    <d v="2023-09-08T00:00:00"/>
    <m/>
    <m/>
    <m/>
    <m/>
    <m/>
    <m/>
    <m/>
    <m/>
    <m/>
    <m/>
    <m/>
    <m/>
    <m/>
    <m/>
    <m/>
    <m/>
    <m/>
  </r>
  <r>
    <n v="1373"/>
    <d v="2023-09-08T00:00:00"/>
    <n v="13"/>
    <x v="118"/>
    <s v="FRF869"/>
    <s v="Renault Master"/>
    <n v="160466"/>
    <m/>
    <m/>
    <x v="0"/>
    <n v="160466"/>
    <d v="2023-09-15T00:00:00"/>
    <m/>
    <m/>
    <m/>
    <m/>
    <m/>
    <m/>
    <m/>
    <m/>
    <m/>
    <m/>
    <m/>
    <m/>
    <m/>
    <m/>
    <m/>
    <m/>
    <m/>
  </r>
  <r>
    <n v="1374"/>
    <d v="2023-09-08T00:00:00"/>
    <n v="13"/>
    <x v="123"/>
    <d v="1899-12-30T00:00:00"/>
    <s v="Cronos"/>
    <n v="72200"/>
    <m/>
    <m/>
    <x v="0"/>
    <n v="72200"/>
    <d v="2023-09-12T00:00:00"/>
    <m/>
    <m/>
    <m/>
    <m/>
    <m/>
    <m/>
    <m/>
    <m/>
    <m/>
    <m/>
    <m/>
    <m/>
    <m/>
    <m/>
    <m/>
    <m/>
    <m/>
  </r>
  <r>
    <n v="1375"/>
    <d v="2023-09-08T00:00:00"/>
    <n v="13"/>
    <x v="124"/>
    <d v="1899-12-30T00:00:00"/>
    <s v="Siena"/>
    <n v="15000"/>
    <m/>
    <m/>
    <x v="0"/>
    <n v="15000"/>
    <d v="2023-08-09T00:00:00"/>
    <m/>
    <m/>
    <m/>
    <m/>
    <m/>
    <m/>
    <m/>
    <m/>
    <m/>
    <m/>
    <m/>
    <m/>
    <m/>
    <m/>
    <m/>
    <m/>
    <m/>
  </r>
  <r>
    <n v="1376"/>
    <d v="2023-09-11T00:00:00"/>
    <n v="12"/>
    <x v="125"/>
    <d v="1899-12-30T00:00:00"/>
    <s v="S10"/>
    <n v="311600"/>
    <m/>
    <m/>
    <x v="0"/>
    <n v="311600"/>
    <d v="2023-09-12T00:00:00"/>
    <m/>
    <m/>
    <m/>
    <m/>
    <m/>
    <m/>
    <m/>
    <m/>
    <m/>
    <m/>
    <m/>
    <m/>
    <m/>
    <m/>
    <m/>
    <m/>
    <m/>
  </r>
  <r>
    <n v="1377"/>
    <d v="2023-09-11T00:00:00"/>
    <n v="12"/>
    <x v="19"/>
    <s v="AB744KG"/>
    <s v="Traker"/>
    <n v="21800"/>
    <m/>
    <s v="Transferencia"/>
    <x v="0"/>
    <n v="21800"/>
    <d v="2023-09-12T00:00:00"/>
    <m/>
    <m/>
    <m/>
    <m/>
    <m/>
    <m/>
    <m/>
    <m/>
    <m/>
    <m/>
    <m/>
    <m/>
    <m/>
    <m/>
    <m/>
    <m/>
    <m/>
  </r>
  <r>
    <n v="1378"/>
    <d v="2023-09-11T00:00:00"/>
    <n v="12"/>
    <x v="100"/>
    <s v="HXQ635"/>
    <s v="Renault Kangoo"/>
    <n v="4000"/>
    <m/>
    <m/>
    <x v="0"/>
    <n v="4000"/>
    <m/>
    <m/>
    <m/>
    <m/>
    <m/>
    <m/>
    <m/>
    <m/>
    <m/>
    <m/>
    <m/>
    <m/>
    <m/>
    <m/>
    <m/>
    <m/>
    <m/>
    <m/>
  </r>
  <r>
    <n v="1379"/>
    <d v="2023-09-11T00:00:00"/>
    <n v="12"/>
    <x v="126"/>
    <s v="GID723"/>
    <s v="Ford Ka 1000"/>
    <n v="114800"/>
    <m/>
    <m/>
    <x v="0"/>
    <n v="114800"/>
    <d v="2023-09-13T00:00:00"/>
    <m/>
    <m/>
    <m/>
    <m/>
    <m/>
    <m/>
    <m/>
    <m/>
    <m/>
    <m/>
    <m/>
    <m/>
    <m/>
    <m/>
    <m/>
    <m/>
    <m/>
  </r>
  <r>
    <n v="1380"/>
    <d v="2023-09-12T00:00:00"/>
    <n v="12"/>
    <x v="35"/>
    <s v="MQP326"/>
    <s v="Renault Stepway"/>
    <n v="113625"/>
    <m/>
    <m/>
    <x v="0"/>
    <n v="100000"/>
    <d v="2023-09-15T00:00:00"/>
    <m/>
    <n v="13625"/>
    <d v="2023-09-26T00:00:00"/>
    <m/>
    <m/>
    <m/>
    <m/>
    <m/>
    <m/>
    <m/>
    <m/>
    <m/>
    <m/>
    <m/>
    <m/>
    <m/>
    <m/>
  </r>
  <r>
    <n v="1381"/>
    <d v="2023-09-12T00:00:00"/>
    <n v="12"/>
    <x v="100"/>
    <s v="AE613XW"/>
    <s v="FIAT FIORINO"/>
    <n v="30000"/>
    <m/>
    <m/>
    <x v="0"/>
    <n v="30000"/>
    <m/>
    <m/>
    <m/>
    <m/>
    <m/>
    <m/>
    <m/>
    <m/>
    <m/>
    <m/>
    <m/>
    <m/>
    <m/>
    <m/>
    <m/>
    <m/>
    <m/>
    <m/>
  </r>
  <r>
    <n v="1382"/>
    <d v="2023-09-12T00:00:00"/>
    <n v="12"/>
    <x v="127"/>
    <s v="HAV619"/>
    <s v="Fiat Siena"/>
    <n v="165100"/>
    <m/>
    <m/>
    <x v="0"/>
    <n v="165100"/>
    <d v="2023-09-14T00:00:00"/>
    <m/>
    <m/>
    <m/>
    <m/>
    <m/>
    <m/>
    <m/>
    <m/>
    <m/>
    <m/>
    <m/>
    <m/>
    <m/>
    <m/>
    <m/>
    <m/>
    <m/>
  </r>
  <r>
    <n v="1383"/>
    <d v="2023-09-13T00:00:00"/>
    <n v="12"/>
    <x v="128"/>
    <s v="AA975UL"/>
    <s v="Ranger 2.2"/>
    <n v="114300"/>
    <m/>
    <m/>
    <x v="0"/>
    <n v="114300"/>
    <d v="2023-09-14T00:00:00"/>
    <m/>
    <m/>
    <m/>
    <m/>
    <m/>
    <m/>
    <m/>
    <m/>
    <m/>
    <m/>
    <m/>
    <m/>
    <m/>
    <m/>
    <m/>
    <m/>
    <m/>
  </r>
  <r>
    <n v="1384"/>
    <d v="2023-09-14T00:00:00"/>
    <n v="12"/>
    <x v="129"/>
    <s v="OAS249"/>
    <s v="Gol Trend"/>
    <n v="78820"/>
    <m/>
    <m/>
    <x v="0"/>
    <n v="78820"/>
    <d v="2023-09-14T00:00:00"/>
    <m/>
    <m/>
    <m/>
    <m/>
    <m/>
    <m/>
    <m/>
    <m/>
    <m/>
    <m/>
    <m/>
    <m/>
    <m/>
    <m/>
    <m/>
    <m/>
    <m/>
  </r>
  <r>
    <n v="1385"/>
    <d v="2023-09-14T00:00:00"/>
    <n v="12"/>
    <x v="63"/>
    <s v="AE269EL"/>
    <s v="Renault Master"/>
    <n v="210075"/>
    <m/>
    <s v="cheque"/>
    <x v="0"/>
    <n v="210075"/>
    <d v="2023-09-29T00:00:00"/>
    <m/>
    <m/>
    <m/>
    <m/>
    <m/>
    <m/>
    <m/>
    <m/>
    <m/>
    <m/>
    <m/>
    <m/>
    <m/>
    <m/>
    <m/>
    <m/>
    <m/>
  </r>
  <r>
    <n v="1386"/>
    <d v="2023-09-15T00:00:00"/>
    <n v="12"/>
    <x v="15"/>
    <s v="AB767DV"/>
    <s v="PALIO"/>
    <n v="220500"/>
    <m/>
    <m/>
    <x v="0"/>
    <n v="220500"/>
    <d v="2023-09-15T00:00:00"/>
    <m/>
    <m/>
    <m/>
    <m/>
    <m/>
    <m/>
    <m/>
    <m/>
    <m/>
    <m/>
    <m/>
    <m/>
    <m/>
    <m/>
    <m/>
    <m/>
    <m/>
  </r>
  <r>
    <n v="1387"/>
    <d v="2023-09-15T00:00:00"/>
    <n v="12"/>
    <x v="130"/>
    <s v="AC172QQ"/>
    <s v="Peugeot 308"/>
    <n v="277500"/>
    <m/>
    <s v="Transferencia"/>
    <x v="0"/>
    <n v="277500"/>
    <d v="2023-09-18T00:00:00"/>
    <m/>
    <m/>
    <m/>
    <m/>
    <m/>
    <m/>
    <m/>
    <m/>
    <m/>
    <m/>
    <m/>
    <m/>
    <m/>
    <m/>
    <m/>
    <m/>
    <m/>
  </r>
  <r>
    <n v="1388"/>
    <d v="2023-09-15T00:00:00"/>
    <n v="12"/>
    <x v="45"/>
    <s v="AE573YM"/>
    <s v="Fiat Fiorino"/>
    <n v="74500"/>
    <m/>
    <s v="transferenscia"/>
    <x v="0"/>
    <n v="74500"/>
    <d v="2023-09-21T00:00:00"/>
    <m/>
    <m/>
    <m/>
    <m/>
    <m/>
    <m/>
    <m/>
    <m/>
    <m/>
    <m/>
    <m/>
    <m/>
    <m/>
    <m/>
    <m/>
    <m/>
    <m/>
  </r>
  <r>
    <n v="1389"/>
    <d v="2023-09-15T00:00:00"/>
    <n v="12"/>
    <x v="108"/>
    <d v="1899-12-30T00:00:00"/>
    <d v="1899-12-30T00:00:00"/>
    <n v="89133"/>
    <m/>
    <m/>
    <x v="0"/>
    <n v="82000"/>
    <d v="2023-09-25T00:00:00"/>
    <m/>
    <n v="7133"/>
    <d v="2023-09-26T00:00:00"/>
    <m/>
    <m/>
    <m/>
    <m/>
    <m/>
    <m/>
    <m/>
    <m/>
    <m/>
    <m/>
    <m/>
    <m/>
    <m/>
    <m/>
  </r>
  <r>
    <n v="1390"/>
    <d v="2023-09-18T00:00:00"/>
    <n v="12"/>
    <x v="122"/>
    <s v="KQQ222"/>
    <s v="Audi Q5 2.0 tfsi"/>
    <n v="81000"/>
    <m/>
    <s v="Efectivo"/>
    <x v="0"/>
    <n v="81000"/>
    <d v="2023-09-18T00:00:00"/>
    <m/>
    <m/>
    <m/>
    <m/>
    <m/>
    <m/>
    <m/>
    <m/>
    <m/>
    <m/>
    <m/>
    <m/>
    <m/>
    <m/>
    <m/>
    <m/>
    <m/>
  </r>
  <r>
    <n v="1391"/>
    <d v="2023-09-18T00:00:00"/>
    <n v="12"/>
    <x v="62"/>
    <d v="1899-12-30T00:00:00"/>
    <s v="Megane"/>
    <n v="13000"/>
    <m/>
    <m/>
    <x v="0"/>
    <n v="7500"/>
    <d v="2023-10-09T00:00:00"/>
    <m/>
    <n v="5500"/>
    <m/>
    <m/>
    <m/>
    <m/>
    <m/>
    <m/>
    <m/>
    <m/>
    <m/>
    <m/>
    <m/>
    <m/>
    <m/>
    <m/>
    <m/>
  </r>
  <r>
    <n v="1392"/>
    <d v="2023-09-18T00:00:00"/>
    <n v="12"/>
    <x v="131"/>
    <s v="AB600VO"/>
    <s v="Peugeot 2008"/>
    <n v="66300"/>
    <m/>
    <s v="Efectivo"/>
    <x v="0"/>
    <n v="66300"/>
    <d v="2023-09-18T00:00:00"/>
    <m/>
    <m/>
    <m/>
    <m/>
    <m/>
    <m/>
    <m/>
    <m/>
    <m/>
    <m/>
    <m/>
    <m/>
    <m/>
    <m/>
    <m/>
    <m/>
    <m/>
  </r>
  <r>
    <n v="1393"/>
    <d v="2023-09-18T00:00:00"/>
    <n v="12"/>
    <x v="132"/>
    <s v="NSA717"/>
    <s v="Citroen C3"/>
    <n v="30150"/>
    <m/>
    <m/>
    <x v="0"/>
    <n v="30150"/>
    <d v="2023-09-19T00:00:00"/>
    <m/>
    <m/>
    <m/>
    <m/>
    <m/>
    <m/>
    <m/>
    <m/>
    <m/>
    <m/>
    <m/>
    <m/>
    <m/>
    <m/>
    <m/>
    <m/>
    <m/>
  </r>
  <r>
    <n v="1394"/>
    <d v="2023-09-18T00:00:00"/>
    <n v="12"/>
    <x v="133"/>
    <s v="AA697DR"/>
    <s v="Chevrolet Cobal"/>
    <n v="29000"/>
    <m/>
    <s v="Transferencia"/>
    <x v="0"/>
    <n v="29000"/>
    <d v="2023-09-18T00:00:00"/>
    <m/>
    <m/>
    <m/>
    <m/>
    <m/>
    <m/>
    <m/>
    <m/>
    <m/>
    <m/>
    <m/>
    <m/>
    <m/>
    <m/>
    <m/>
    <m/>
    <m/>
  </r>
  <r>
    <n v="1395"/>
    <d v="2023-09-18T00:00:00"/>
    <n v="12"/>
    <x v="134"/>
    <s v="LUY786"/>
    <s v="Peugeot 207"/>
    <n v="34500"/>
    <m/>
    <s v="Efectivo"/>
    <x v="0"/>
    <n v="34500"/>
    <d v="2023-09-19T00:00:00"/>
    <m/>
    <m/>
    <m/>
    <m/>
    <m/>
    <m/>
    <m/>
    <m/>
    <m/>
    <m/>
    <m/>
    <m/>
    <m/>
    <m/>
    <m/>
    <m/>
    <m/>
  </r>
  <r>
    <n v="1396"/>
    <d v="2023-09-19T00:00:00"/>
    <n v="12"/>
    <x v="135"/>
    <s v="PHD704"/>
    <s v="Ecosport"/>
    <n v="73700"/>
    <m/>
    <m/>
    <x v="0"/>
    <n v="73700"/>
    <d v="2023-09-30T00:00:00"/>
    <m/>
    <m/>
    <m/>
    <m/>
    <m/>
    <m/>
    <m/>
    <m/>
    <m/>
    <m/>
    <m/>
    <m/>
    <m/>
    <m/>
    <m/>
    <m/>
    <m/>
  </r>
  <r>
    <n v="1397"/>
    <d v="2023-09-19T00:00:00"/>
    <n v="12"/>
    <x v="136"/>
    <s v="JDG471"/>
    <s v="VW Voyage"/>
    <n v="144700"/>
    <m/>
    <m/>
    <x v="0"/>
    <n v="144700"/>
    <d v="2023-09-30T00:00:00"/>
    <m/>
    <m/>
    <m/>
    <m/>
    <m/>
    <m/>
    <m/>
    <m/>
    <m/>
    <m/>
    <m/>
    <m/>
    <m/>
    <m/>
    <m/>
    <m/>
    <m/>
  </r>
  <r>
    <n v="1398"/>
    <d v="2023-09-20T00:00:00"/>
    <n v="12"/>
    <x v="100"/>
    <s v="AF044MU"/>
    <s v="Fiat Fiorino"/>
    <n v="6000"/>
    <m/>
    <s v="Efectivo"/>
    <x v="0"/>
    <n v="6000"/>
    <d v="2023-09-20T00:00:00"/>
    <m/>
    <m/>
    <m/>
    <m/>
    <m/>
    <m/>
    <m/>
    <m/>
    <m/>
    <m/>
    <m/>
    <m/>
    <m/>
    <m/>
    <m/>
    <m/>
    <m/>
  </r>
  <r>
    <n v="1399"/>
    <d v="2023-09-20T00:00:00"/>
    <n v="12"/>
    <x v="137"/>
    <s v="AA067TV"/>
    <s v="Renault Kangoo"/>
    <n v="108750"/>
    <m/>
    <m/>
    <x v="0"/>
    <n v="108750"/>
    <d v="2023-10-05T00:00:00"/>
    <m/>
    <m/>
    <m/>
    <m/>
    <m/>
    <m/>
    <m/>
    <m/>
    <m/>
    <m/>
    <m/>
    <m/>
    <m/>
    <m/>
    <m/>
    <m/>
    <m/>
  </r>
  <r>
    <n v="1400"/>
    <d v="2023-09-21T00:00:00"/>
    <n v="12"/>
    <x v="59"/>
    <s v="AB102AC"/>
    <s v="VW Suran"/>
    <n v="59200"/>
    <m/>
    <m/>
    <x v="0"/>
    <n v="30000"/>
    <d v="2023-09-27T00:00:00"/>
    <m/>
    <n v="29200"/>
    <m/>
    <m/>
    <m/>
    <m/>
    <m/>
    <m/>
    <m/>
    <m/>
    <m/>
    <m/>
    <m/>
    <m/>
    <m/>
    <m/>
    <m/>
  </r>
  <r>
    <n v="1401"/>
    <d v="2023-09-21T00:00:00"/>
    <n v="12"/>
    <x v="138"/>
    <d v="1899-12-30T00:00:00"/>
    <s v="Clio"/>
    <n v="3000"/>
    <m/>
    <m/>
    <x v="0"/>
    <n v="3000"/>
    <m/>
    <m/>
    <m/>
    <m/>
    <m/>
    <m/>
    <m/>
    <m/>
    <m/>
    <m/>
    <m/>
    <m/>
    <m/>
    <m/>
    <m/>
    <m/>
    <m/>
    <m/>
  </r>
  <r>
    <n v="1402"/>
    <d v="2023-09-21T00:00:00"/>
    <n v="12"/>
    <x v="100"/>
    <s v="HXQ635"/>
    <s v="Renault Kangoo"/>
    <n v="35000"/>
    <m/>
    <m/>
    <x v="0"/>
    <n v="35000"/>
    <m/>
    <m/>
    <m/>
    <m/>
    <m/>
    <m/>
    <m/>
    <m/>
    <m/>
    <m/>
    <m/>
    <m/>
    <m/>
    <m/>
    <m/>
    <m/>
    <m/>
    <m/>
  </r>
  <r>
    <n v="1403"/>
    <d v="2023-09-22T00:00:00"/>
    <n v="12"/>
    <x v="113"/>
    <d v="1899-12-30T00:00:00"/>
    <d v="1899-12-30T00:00:00"/>
    <n v="11400"/>
    <m/>
    <m/>
    <x v="0"/>
    <n v="11400"/>
    <d v="2023-10-21T00:00:00"/>
    <m/>
    <m/>
    <m/>
    <m/>
    <m/>
    <m/>
    <m/>
    <m/>
    <m/>
    <m/>
    <m/>
    <m/>
    <m/>
    <m/>
    <m/>
    <m/>
    <m/>
  </r>
  <r>
    <n v="1404"/>
    <d v="2023-09-22T00:00:00"/>
    <n v="12"/>
    <x v="50"/>
    <d v="1899-12-30T00:00:00"/>
    <s v="Fiat Uno"/>
    <n v="5200"/>
    <m/>
    <m/>
    <x v="0"/>
    <n v="5200"/>
    <m/>
    <m/>
    <m/>
    <m/>
    <m/>
    <m/>
    <m/>
    <m/>
    <m/>
    <m/>
    <m/>
    <m/>
    <m/>
    <m/>
    <m/>
    <m/>
    <m/>
    <m/>
  </r>
  <r>
    <n v="1405"/>
    <d v="2023-09-22T00:00:00"/>
    <n v="12"/>
    <x v="34"/>
    <s v="AB818GV"/>
    <s v="Renault Oroch"/>
    <n v="325550"/>
    <m/>
    <m/>
    <x v="0"/>
    <n v="325550"/>
    <d v="2023-10-27T00:00:00"/>
    <m/>
    <m/>
    <m/>
    <m/>
    <m/>
    <m/>
    <m/>
    <m/>
    <m/>
    <m/>
    <m/>
    <m/>
    <m/>
    <m/>
    <m/>
    <m/>
    <m/>
  </r>
  <r>
    <n v="1406"/>
    <d v="2023-09-22T00:00:00"/>
    <n v="12"/>
    <x v="139"/>
    <s v="GJM642"/>
    <s v="VW GolPower"/>
    <n v="147800"/>
    <m/>
    <m/>
    <x v="0"/>
    <n v="147800"/>
    <d v="2023-09-30T00:00:00"/>
    <m/>
    <m/>
    <m/>
    <m/>
    <m/>
    <m/>
    <m/>
    <m/>
    <m/>
    <m/>
    <m/>
    <m/>
    <m/>
    <m/>
    <m/>
    <m/>
    <m/>
  </r>
  <r>
    <n v="1407"/>
    <d v="2023-09-22T00:00:00"/>
    <n v="12"/>
    <x v="100"/>
    <s v="NHL703"/>
    <s v="KANGOO"/>
    <n v="8000"/>
    <m/>
    <m/>
    <x v="0"/>
    <n v="8000"/>
    <m/>
    <m/>
    <m/>
    <m/>
    <m/>
    <m/>
    <m/>
    <m/>
    <m/>
    <m/>
    <m/>
    <m/>
    <m/>
    <m/>
    <m/>
    <m/>
    <m/>
    <m/>
  </r>
  <r>
    <n v="1408"/>
    <d v="2023-09-22T00:00:00"/>
    <n v="12"/>
    <x v="140"/>
    <s v="AA516SF"/>
    <s v="Ford Ranger"/>
    <n v="120250"/>
    <m/>
    <m/>
    <x v="0"/>
    <n v="120250"/>
    <d v="2023-10-05T00:00:00"/>
    <m/>
    <m/>
    <m/>
    <m/>
    <m/>
    <m/>
    <m/>
    <m/>
    <m/>
    <m/>
    <m/>
    <m/>
    <m/>
    <m/>
    <m/>
    <m/>
    <m/>
  </r>
  <r>
    <n v="1409"/>
    <d v="2023-09-22T00:00:00"/>
    <n v="12"/>
    <x v="88"/>
    <s v="IWS620"/>
    <s v="VW Bora"/>
    <n v="5500"/>
    <m/>
    <s v="Efectivo"/>
    <x v="0"/>
    <n v="5500"/>
    <d v="2023-09-22T00:00:00"/>
    <m/>
    <m/>
    <m/>
    <m/>
    <m/>
    <m/>
    <m/>
    <m/>
    <m/>
    <m/>
    <m/>
    <m/>
    <m/>
    <m/>
    <m/>
    <m/>
    <m/>
  </r>
  <r>
    <n v="1410"/>
    <d v="2023-09-22T00:00:00"/>
    <n v="12"/>
    <x v="59"/>
    <d v="1899-12-30T00:00:00"/>
    <d v="1899-12-30T00:00:00"/>
    <n v="41300"/>
    <m/>
    <m/>
    <x v="0"/>
    <n v="21300"/>
    <d v="2023-11-06T00:00:00"/>
    <m/>
    <n v="20000"/>
    <d v="2023-11-21T00:00:00"/>
    <m/>
    <m/>
    <m/>
    <m/>
    <m/>
    <m/>
    <m/>
    <m/>
    <m/>
    <m/>
    <m/>
    <m/>
    <m/>
    <m/>
  </r>
  <r>
    <n v="1411"/>
    <d v="2023-09-25T00:00:00"/>
    <n v="12"/>
    <x v="141"/>
    <s v="DPC705"/>
    <s v="Gol Diesel 1.9"/>
    <n v="58700"/>
    <m/>
    <s v="Transferencia"/>
    <x v="0"/>
    <n v="58700"/>
    <d v="2023-10-11T00:00:00"/>
    <m/>
    <m/>
    <m/>
    <m/>
    <m/>
    <m/>
    <m/>
    <m/>
    <m/>
    <m/>
    <m/>
    <m/>
    <m/>
    <m/>
    <m/>
    <m/>
    <m/>
  </r>
  <r>
    <n v="1412"/>
    <d v="2023-09-25T00:00:00"/>
    <n v="12"/>
    <x v="65"/>
    <d v="1899-12-30T00:00:00"/>
    <s v="S10"/>
    <n v="38100"/>
    <m/>
    <s v="Efectivo"/>
    <x v="0"/>
    <n v="38100"/>
    <d v="2023-10-20T00:00:00"/>
    <m/>
    <m/>
    <m/>
    <m/>
    <m/>
    <m/>
    <m/>
    <m/>
    <m/>
    <m/>
    <m/>
    <m/>
    <m/>
    <m/>
    <m/>
    <m/>
    <m/>
  </r>
  <r>
    <n v="1413"/>
    <d v="2023-09-25T00:00:00"/>
    <n v="12"/>
    <x v="107"/>
    <s v="MWM616"/>
    <s v="Renault Kangoo"/>
    <n v="34000"/>
    <m/>
    <m/>
    <x v="0"/>
    <n v="34000"/>
    <d v="2023-09-28T00:00:00"/>
    <m/>
    <m/>
    <m/>
    <m/>
    <m/>
    <m/>
    <m/>
    <m/>
    <m/>
    <m/>
    <m/>
    <m/>
    <m/>
    <m/>
    <m/>
    <m/>
    <m/>
  </r>
  <r>
    <n v="1414"/>
    <d v="2023-09-25T00:00:00"/>
    <n v="12"/>
    <x v="29"/>
    <s v="JNW454"/>
    <s v="Vw Fox Cross"/>
    <n v="160800"/>
    <m/>
    <s v="Transferencia"/>
    <x v="0"/>
    <n v="160800"/>
    <m/>
    <m/>
    <m/>
    <m/>
    <m/>
    <m/>
    <m/>
    <m/>
    <m/>
    <m/>
    <m/>
    <m/>
    <m/>
    <m/>
    <m/>
    <m/>
    <m/>
    <m/>
  </r>
  <r>
    <n v="1415"/>
    <d v="2023-09-26T00:00:00"/>
    <n v="12"/>
    <x v="142"/>
    <s v="PQE375"/>
    <s v="Chevrolet tracker"/>
    <n v="107100"/>
    <m/>
    <m/>
    <x v="0"/>
    <n v="107100"/>
    <d v="2023-09-27T00:00:00"/>
    <m/>
    <m/>
    <m/>
    <m/>
    <m/>
    <m/>
    <m/>
    <m/>
    <m/>
    <m/>
    <m/>
    <m/>
    <m/>
    <m/>
    <m/>
    <m/>
    <m/>
  </r>
  <r>
    <n v="1416"/>
    <d v="2023-09-26T00:00:00"/>
    <n v="12"/>
    <x v="143"/>
    <s v="KFF080"/>
    <s v="Gol"/>
    <n v="31000"/>
    <m/>
    <s v="Transferencia"/>
    <x v="0"/>
    <n v="31000"/>
    <m/>
    <m/>
    <m/>
    <m/>
    <m/>
    <m/>
    <m/>
    <m/>
    <m/>
    <m/>
    <m/>
    <m/>
    <m/>
    <m/>
    <m/>
    <m/>
    <m/>
    <m/>
  </r>
  <r>
    <n v="1417"/>
    <d v="2023-09-27T00:00:00"/>
    <n v="12"/>
    <x v="144"/>
    <s v="LRS429"/>
    <s v="Vw Fox "/>
    <n v="193000"/>
    <m/>
    <m/>
    <x v="0"/>
    <n v="125623"/>
    <d v="2023-09-29T00:00:00"/>
    <m/>
    <n v="67377"/>
    <d v="2023-10-06T00:00:00"/>
    <m/>
    <m/>
    <m/>
    <m/>
    <m/>
    <m/>
    <m/>
    <m/>
    <m/>
    <m/>
    <m/>
    <m/>
    <m/>
    <m/>
  </r>
  <r>
    <n v="1418"/>
    <d v="2023-09-27T00:00:00"/>
    <n v="12"/>
    <x v="100"/>
    <s v="MU"/>
    <s v="FIORINO"/>
    <n v="8000"/>
    <m/>
    <m/>
    <x v="0"/>
    <n v="8000"/>
    <m/>
    <m/>
    <m/>
    <m/>
    <m/>
    <m/>
    <m/>
    <m/>
    <m/>
    <m/>
    <m/>
    <m/>
    <m/>
    <m/>
    <m/>
    <m/>
    <m/>
    <m/>
  </r>
  <r>
    <n v="1419"/>
    <d v="2023-09-27T00:00:00"/>
    <n v="12"/>
    <x v="100"/>
    <s v="KVB553"/>
    <s v="Renault Kangoo"/>
    <n v="11000"/>
    <m/>
    <m/>
    <x v="0"/>
    <n v="11000"/>
    <d v="2023-09-27T00:00:00"/>
    <m/>
    <m/>
    <m/>
    <m/>
    <m/>
    <m/>
    <m/>
    <m/>
    <m/>
    <m/>
    <m/>
    <m/>
    <m/>
    <m/>
    <m/>
    <m/>
    <m/>
  </r>
  <r>
    <n v="1420"/>
    <d v="2023-09-27T00:00:00"/>
    <n v="12"/>
    <x v="134"/>
    <s v="LUY786"/>
    <s v="Peugeot 207"/>
    <n v="54700"/>
    <m/>
    <m/>
    <x v="0"/>
    <n v="54700"/>
    <d v="2023-09-28T00:00:00"/>
    <m/>
    <m/>
    <m/>
    <m/>
    <m/>
    <m/>
    <m/>
    <m/>
    <m/>
    <m/>
    <m/>
    <m/>
    <m/>
    <m/>
    <m/>
    <m/>
    <m/>
  </r>
  <r>
    <n v="1421"/>
    <d v="2023-09-27T00:00:00"/>
    <n v="12"/>
    <x v="145"/>
    <s v="HZS785"/>
    <s v="Renault Kangoo"/>
    <n v="8000"/>
    <m/>
    <m/>
    <x v="0"/>
    <n v="8000"/>
    <m/>
    <m/>
    <m/>
    <m/>
    <m/>
    <m/>
    <m/>
    <m/>
    <m/>
    <m/>
    <m/>
    <m/>
    <m/>
    <m/>
    <m/>
    <m/>
    <m/>
    <m/>
  </r>
  <r>
    <n v="1422"/>
    <d v="2023-09-28T00:00:00"/>
    <n v="12"/>
    <x v="100"/>
    <s v="JGL234"/>
    <s v="FIAT Fiorino"/>
    <n v="15000"/>
    <m/>
    <m/>
    <x v="0"/>
    <n v="15000"/>
    <m/>
    <m/>
    <m/>
    <m/>
    <m/>
    <m/>
    <m/>
    <m/>
    <m/>
    <m/>
    <m/>
    <m/>
    <m/>
    <m/>
    <m/>
    <m/>
    <m/>
    <m/>
  </r>
  <r>
    <n v="1423"/>
    <d v="2023-09-28T00:00:00"/>
    <n v="12"/>
    <x v="22"/>
    <s v="JLK624"/>
    <s v="Voyage"/>
    <n v="129000"/>
    <m/>
    <s v="dólar"/>
    <x v="0"/>
    <n v="79250"/>
    <d v="2023-09-29T00:00:00"/>
    <m/>
    <n v="49750"/>
    <d v="2023-10-11T00:00:00"/>
    <m/>
    <m/>
    <m/>
    <m/>
    <m/>
    <m/>
    <m/>
    <m/>
    <m/>
    <m/>
    <m/>
    <m/>
    <m/>
    <m/>
  </r>
  <r>
    <n v="1424"/>
    <d v="2023-09-28T00:00:00"/>
    <n v="12"/>
    <x v="146"/>
    <s v="FPI906"/>
    <s v="Chevrolet corsa classic"/>
    <n v="46300"/>
    <m/>
    <s v="Transferencia"/>
    <x v="0"/>
    <n v="46300"/>
    <d v="2023-10-03T00:00:00"/>
    <m/>
    <m/>
    <m/>
    <m/>
    <m/>
    <m/>
    <m/>
    <m/>
    <m/>
    <m/>
    <m/>
    <m/>
    <m/>
    <m/>
    <m/>
    <m/>
    <m/>
  </r>
  <r>
    <n v="1425"/>
    <d v="2023-09-28T00:00:00"/>
    <n v="12"/>
    <x v="83"/>
    <d v="1899-12-30T00:00:00"/>
    <s v="Audi A4"/>
    <n v="0"/>
    <m/>
    <m/>
    <x v="0"/>
    <m/>
    <m/>
    <m/>
    <m/>
    <m/>
    <m/>
    <m/>
    <m/>
    <m/>
    <m/>
    <m/>
    <m/>
    <m/>
    <m/>
    <m/>
    <m/>
    <m/>
    <m/>
    <m/>
  </r>
  <r>
    <n v="1426"/>
    <d v="2023-09-28T00:00:00"/>
    <n v="12"/>
    <x v="147"/>
    <s v="AE422XY"/>
    <s v="Toyota Hilux"/>
    <n v="187400"/>
    <m/>
    <s v="cheque"/>
    <x v="0"/>
    <n v="187400"/>
    <d v="2023-10-05T00:00:00"/>
    <m/>
    <m/>
    <m/>
    <m/>
    <m/>
    <m/>
    <m/>
    <m/>
    <m/>
    <m/>
    <m/>
    <m/>
    <m/>
    <m/>
    <m/>
    <m/>
    <m/>
  </r>
  <r>
    <n v="1427"/>
    <d v="2023-09-28T00:00:00"/>
    <n v="12"/>
    <x v="100"/>
    <s v="KVB553"/>
    <s v="Renault Kangoo"/>
    <n v="15000"/>
    <m/>
    <m/>
    <x v="0"/>
    <n v="15000"/>
    <m/>
    <m/>
    <m/>
    <m/>
    <m/>
    <m/>
    <m/>
    <m/>
    <m/>
    <m/>
    <m/>
    <m/>
    <m/>
    <m/>
    <m/>
    <m/>
    <m/>
    <m/>
  </r>
  <r>
    <n v="1428"/>
    <d v="2023-09-28T00:00:00"/>
    <n v="12"/>
    <x v="148"/>
    <s v="OGO033"/>
    <s v="Chevrolet s10"/>
    <n v="123700"/>
    <m/>
    <s v="Transferencia"/>
    <x v="0"/>
    <n v="123700"/>
    <d v="2023-10-04T00:00:00"/>
    <m/>
    <m/>
    <m/>
    <m/>
    <m/>
    <m/>
    <m/>
    <m/>
    <m/>
    <m/>
    <m/>
    <m/>
    <m/>
    <m/>
    <m/>
    <m/>
    <m/>
  </r>
  <r>
    <n v="1429"/>
    <d v="2023-09-28T00:00:00"/>
    <n v="12"/>
    <x v="149"/>
    <s v="HIE358"/>
    <s v="Chrysler pt cruiser"/>
    <n v="27400"/>
    <m/>
    <s v="Transferencia"/>
    <x v="0"/>
    <n v="27400"/>
    <d v="2023-10-11T00:00:00"/>
    <m/>
    <m/>
    <m/>
    <m/>
    <m/>
    <m/>
    <m/>
    <m/>
    <m/>
    <m/>
    <m/>
    <m/>
    <m/>
    <m/>
    <m/>
    <m/>
    <m/>
  </r>
  <r>
    <n v="1430"/>
    <d v="2023-09-29T00:00:00"/>
    <n v="12"/>
    <x v="150"/>
    <d v="1899-12-30T00:00:00"/>
    <d v="1899-12-30T00:00:00"/>
    <n v="5700"/>
    <m/>
    <s v="Efectivo"/>
    <x v="0"/>
    <n v="5700"/>
    <d v="2023-09-29T00:00:00"/>
    <m/>
    <m/>
    <m/>
    <m/>
    <m/>
    <m/>
    <m/>
    <m/>
    <m/>
    <m/>
    <m/>
    <m/>
    <m/>
    <m/>
    <m/>
    <m/>
    <m/>
  </r>
  <r>
    <n v="1431"/>
    <d v="2023-09-29T00:00:00"/>
    <n v="12"/>
    <x v="132"/>
    <s v="NSA717"/>
    <d v="1899-12-30T00:00:00"/>
    <n v="8000"/>
    <m/>
    <m/>
    <x v="0"/>
    <n v="8000"/>
    <d v="2023-09-29T00:00:00"/>
    <m/>
    <m/>
    <m/>
    <m/>
    <m/>
    <m/>
    <m/>
    <m/>
    <m/>
    <m/>
    <m/>
    <m/>
    <m/>
    <m/>
    <m/>
    <m/>
    <m/>
  </r>
  <r>
    <n v="1432"/>
    <d v="2023-09-29T00:00:00"/>
    <n v="12"/>
    <x v="151"/>
    <d v="1899-12-30T00:00:00"/>
    <s v="Renault Clio"/>
    <n v="22390"/>
    <m/>
    <m/>
    <x v="0"/>
    <n v="22390"/>
    <d v="2023-09-30T00:00:00"/>
    <m/>
    <m/>
    <m/>
    <m/>
    <m/>
    <m/>
    <m/>
    <m/>
    <m/>
    <m/>
    <m/>
    <m/>
    <m/>
    <m/>
    <m/>
    <m/>
    <m/>
  </r>
  <r>
    <n v="1433"/>
    <d v="2023-09-29T00:00:00"/>
    <n v="12"/>
    <x v="152"/>
    <s v="GME935"/>
    <s v="Suzuki Fun"/>
    <n v="166400"/>
    <m/>
    <m/>
    <x v="0"/>
    <n v="100000"/>
    <d v="2023-10-02T00:00:00"/>
    <m/>
    <n v="66400"/>
    <d v="2023-11-06T00:00:00"/>
    <m/>
    <m/>
    <m/>
    <m/>
    <m/>
    <m/>
    <m/>
    <m/>
    <m/>
    <m/>
    <m/>
    <m/>
    <m/>
    <m/>
  </r>
  <r>
    <n v="1434"/>
    <d v="2023-10-02T00:00:00"/>
    <n v="12"/>
    <x v="41"/>
    <s v="NXQ974"/>
    <s v="Audi A4"/>
    <n v="50000"/>
    <m/>
    <m/>
    <x v="0"/>
    <n v="50000"/>
    <d v="2023-10-03T00:00:00"/>
    <m/>
    <m/>
    <m/>
    <m/>
    <m/>
    <m/>
    <m/>
    <m/>
    <m/>
    <m/>
    <m/>
    <m/>
    <m/>
    <m/>
    <m/>
    <m/>
    <m/>
  </r>
  <r>
    <n v="1435"/>
    <d v="2023-10-02T00:00:00"/>
    <n v="12"/>
    <x v="153"/>
    <s v="OCS442"/>
    <s v="Toyota corolla"/>
    <n v="13350"/>
    <m/>
    <m/>
    <x v="0"/>
    <n v="13350"/>
    <d v="2023-10-02T00:00:00"/>
    <m/>
    <m/>
    <m/>
    <m/>
    <m/>
    <m/>
    <m/>
    <m/>
    <m/>
    <m/>
    <m/>
    <m/>
    <m/>
    <m/>
    <m/>
    <m/>
    <m/>
  </r>
  <r>
    <n v="1436"/>
    <d v="2023-10-02T00:00:00"/>
    <n v="12"/>
    <x v="57"/>
    <s v="KFX524"/>
    <s v="Toyota Hilux"/>
    <n v="46500"/>
    <m/>
    <m/>
    <x v="0"/>
    <n v="46500"/>
    <d v="2023-11-07T00:00:00"/>
    <m/>
    <m/>
    <m/>
    <m/>
    <m/>
    <m/>
    <m/>
    <m/>
    <m/>
    <m/>
    <m/>
    <m/>
    <m/>
    <m/>
    <m/>
    <m/>
    <m/>
  </r>
  <r>
    <n v="1437"/>
    <d v="2023-10-03T00:00:00"/>
    <n v="12"/>
    <x v="63"/>
    <s v="AE629EL"/>
    <s v="Renault master"/>
    <n v="8500"/>
    <m/>
    <m/>
    <x v="0"/>
    <n v="8500"/>
    <m/>
    <m/>
    <m/>
    <m/>
    <m/>
    <m/>
    <m/>
    <m/>
    <m/>
    <m/>
    <m/>
    <m/>
    <m/>
    <m/>
    <m/>
    <m/>
    <m/>
    <m/>
  </r>
  <r>
    <n v="1438"/>
    <d v="2023-10-03T00:00:00"/>
    <n v="12"/>
    <x v="100"/>
    <s v="AF044MU"/>
    <s v="FIAT Fiorino"/>
    <n v="12000"/>
    <m/>
    <m/>
    <x v="0"/>
    <n v="12000"/>
    <d v="2023-11-14T00:00:00"/>
    <m/>
    <m/>
    <m/>
    <m/>
    <m/>
    <m/>
    <m/>
    <m/>
    <m/>
    <m/>
    <m/>
    <m/>
    <m/>
    <m/>
    <m/>
    <m/>
    <m/>
  </r>
  <r>
    <n v="1439"/>
    <d v="2023-10-03T00:00:00"/>
    <n v="12"/>
    <x v="154"/>
    <s v="AB888AX"/>
    <s v="Renault captur"/>
    <n v="257541"/>
    <m/>
    <m/>
    <x v="0"/>
    <n v="125000"/>
    <d v="2023-10-09T00:00:00"/>
    <m/>
    <n v="132541"/>
    <d v="2023-11-09T00:00:00"/>
    <m/>
    <m/>
    <m/>
    <m/>
    <m/>
    <m/>
    <m/>
    <m/>
    <m/>
    <m/>
    <m/>
    <m/>
    <m/>
    <m/>
  </r>
  <r>
    <n v="1440"/>
    <d v="2023-10-04T00:00:00"/>
    <n v="12"/>
    <x v="155"/>
    <d v="1899-12-30T00:00:00"/>
    <s v="Ranger"/>
    <n v="69999.889999999985"/>
    <m/>
    <s v="Transferencia"/>
    <x v="0"/>
    <n v="69999.89"/>
    <d v="2023-10-04T00:00:00"/>
    <m/>
    <m/>
    <m/>
    <m/>
    <m/>
    <m/>
    <m/>
    <m/>
    <m/>
    <m/>
    <m/>
    <m/>
    <m/>
    <m/>
    <m/>
    <m/>
    <m/>
  </r>
  <r>
    <n v="1441"/>
    <d v="2023-10-04T00:00:00"/>
    <n v="12"/>
    <x v="156"/>
    <s v="KWV266"/>
    <s v="W Gol"/>
    <n v="45000"/>
    <m/>
    <m/>
    <x v="0"/>
    <n v="45000"/>
    <d v="2023-10-04T00:00:00"/>
    <m/>
    <m/>
    <m/>
    <m/>
    <m/>
    <m/>
    <m/>
    <m/>
    <m/>
    <m/>
    <m/>
    <m/>
    <m/>
    <m/>
    <m/>
    <m/>
    <m/>
  </r>
  <r>
    <n v="1442"/>
    <d v="2023-10-04T00:00:00"/>
    <n v="12"/>
    <x v="157"/>
    <s v="AD907TS"/>
    <s v="Ford Ranger"/>
    <n v="236550"/>
    <m/>
    <s v="cheque"/>
    <x v="0"/>
    <n v="236550"/>
    <d v="2023-10-09T00:00:00"/>
    <m/>
    <m/>
    <m/>
    <m/>
    <m/>
    <m/>
    <m/>
    <m/>
    <m/>
    <m/>
    <m/>
    <m/>
    <m/>
    <m/>
    <m/>
    <m/>
    <m/>
  </r>
  <r>
    <n v="1443"/>
    <d v="2023-10-04T00:00:00"/>
    <n v="12"/>
    <x v="115"/>
    <s v="NEN767"/>
    <s v="Chevrolet Aveo"/>
    <n v="115200"/>
    <m/>
    <m/>
    <x v="0"/>
    <n v="115200"/>
    <d v="2023-10-11T00:00:00"/>
    <m/>
    <m/>
    <m/>
    <m/>
    <m/>
    <m/>
    <m/>
    <m/>
    <m/>
    <m/>
    <m/>
    <m/>
    <m/>
    <m/>
    <m/>
    <m/>
    <m/>
  </r>
  <r>
    <n v="1444"/>
    <d v="2023-10-05T00:00:00"/>
    <n v="12"/>
    <x v="158"/>
    <s v="LUE354"/>
    <s v="Peugeot Partner"/>
    <n v="86300"/>
    <m/>
    <m/>
    <x v="0"/>
    <n v="85000"/>
    <d v="2023-10-23T00:00:00"/>
    <m/>
    <n v="1300"/>
    <m/>
    <m/>
    <m/>
    <m/>
    <m/>
    <m/>
    <m/>
    <m/>
    <m/>
    <m/>
    <m/>
    <m/>
    <m/>
    <m/>
    <m/>
  </r>
  <r>
    <n v="1445"/>
    <d v="2023-10-05T00:00:00"/>
    <n v="12"/>
    <x v="144"/>
    <s v="NPB091"/>
    <s v="Toyota Hilux"/>
    <n v="103000"/>
    <m/>
    <s v="Transferencia"/>
    <x v="0"/>
    <n v="67023"/>
    <d v="2023-10-06T00:00:00"/>
    <m/>
    <n v="35977"/>
    <d v="2023-11-07T00:00:00"/>
    <m/>
    <m/>
    <m/>
    <m/>
    <m/>
    <m/>
    <m/>
    <m/>
    <m/>
    <m/>
    <m/>
    <m/>
    <m/>
    <m/>
  </r>
  <r>
    <n v="1446"/>
    <d v="2023-10-05T00:00:00"/>
    <n v="12"/>
    <x v="159"/>
    <s v="AB499AM"/>
    <s v="Ford Ka "/>
    <n v="30000"/>
    <m/>
    <m/>
    <x v="0"/>
    <n v="30000"/>
    <d v="2023-10-05T00:00:00"/>
    <m/>
    <m/>
    <m/>
    <m/>
    <m/>
    <m/>
    <m/>
    <m/>
    <m/>
    <m/>
    <m/>
    <m/>
    <m/>
    <m/>
    <m/>
    <m/>
    <m/>
  </r>
  <r>
    <n v="1447"/>
    <d v="2023-10-07T00:00:00"/>
    <n v="12"/>
    <x v="49"/>
    <s v="AC890MO"/>
    <s v="Amarok"/>
    <n v="205925"/>
    <m/>
    <s v="pago a barotto"/>
    <x v="0"/>
    <n v="205925"/>
    <d v="2023-10-25T00:00:00"/>
    <m/>
    <m/>
    <m/>
    <m/>
    <m/>
    <m/>
    <m/>
    <m/>
    <m/>
    <m/>
    <m/>
    <m/>
    <m/>
    <m/>
    <m/>
    <m/>
    <m/>
  </r>
  <r>
    <n v="1448"/>
    <d v="2023-10-07T00:00:00"/>
    <n v="12"/>
    <x v="160"/>
    <s v="AC042ZV"/>
    <s v="toro"/>
    <n v="152000"/>
    <m/>
    <s v="Transferencia"/>
    <x v="0"/>
    <n v="100000"/>
    <d v="2023-10-30T00:00:00"/>
    <m/>
    <n v="52000"/>
    <d v="2023-11-28T00:00:00"/>
    <m/>
    <m/>
    <m/>
    <m/>
    <m/>
    <m/>
    <m/>
    <m/>
    <m/>
    <m/>
    <m/>
    <m/>
    <m/>
    <m/>
  </r>
  <r>
    <n v="1449"/>
    <d v="2023-10-09T00:00:00"/>
    <n v="11"/>
    <x v="45"/>
    <s v="AE573YM"/>
    <s v="Fiorino evo"/>
    <n v="111900"/>
    <m/>
    <m/>
    <x v="0"/>
    <n v="111900"/>
    <d v="2023-10-19T00:00:00"/>
    <m/>
    <m/>
    <m/>
    <m/>
    <m/>
    <m/>
    <m/>
    <m/>
    <m/>
    <m/>
    <m/>
    <m/>
    <m/>
    <m/>
    <m/>
    <m/>
    <m/>
  </r>
  <r>
    <n v="1450"/>
    <d v="2023-10-09T00:00:00"/>
    <n v="11"/>
    <x v="161"/>
    <s v="LQX891"/>
    <s v="Fiat Qubo"/>
    <n v="154500"/>
    <m/>
    <m/>
    <x v="0"/>
    <n v="40000"/>
    <d v="2023-10-10T00:00:00"/>
    <m/>
    <n v="93800"/>
    <d v="2023-10-19T00:00:00"/>
    <m/>
    <n v="20700"/>
    <d v="2023-11-22T00:00:00"/>
    <m/>
    <m/>
    <m/>
    <m/>
    <m/>
    <m/>
    <m/>
    <m/>
    <m/>
    <m/>
    <m/>
  </r>
  <r>
    <n v="1451"/>
    <d v="2023-10-09T00:00:00"/>
    <n v="11"/>
    <x v="162"/>
    <s v="LQX907"/>
    <s v="Saveiro"/>
    <n v="73300"/>
    <m/>
    <m/>
    <x v="0"/>
    <n v="73300"/>
    <d v="2023-11-08T00:00:00"/>
    <m/>
    <m/>
    <m/>
    <m/>
    <m/>
    <m/>
    <m/>
    <m/>
    <m/>
    <m/>
    <m/>
    <m/>
    <m/>
    <m/>
    <m/>
    <m/>
    <m/>
  </r>
  <r>
    <n v="1452"/>
    <d v="2023-10-10T00:00:00"/>
    <n v="11"/>
    <x v="4"/>
    <s v="LQR436"/>
    <s v="Renault Kangoo K4m"/>
    <n v="102700"/>
    <m/>
    <s v="efectivo - cheque"/>
    <x v="0"/>
    <n v="102700"/>
    <d v="2023-10-24T00:00:00"/>
    <m/>
    <m/>
    <m/>
    <m/>
    <m/>
    <m/>
    <m/>
    <m/>
    <m/>
    <m/>
    <m/>
    <m/>
    <m/>
    <m/>
    <m/>
    <m/>
    <m/>
  </r>
  <r>
    <n v="1453"/>
    <d v="2023-10-10T00:00:00"/>
    <n v="11"/>
    <x v="163"/>
    <s v="KNR105"/>
    <s v="W Gol power"/>
    <n v="145945"/>
    <m/>
    <s v="Transferencia"/>
    <x v="0"/>
    <n v="70000"/>
    <m/>
    <m/>
    <n v="75945"/>
    <d v="2023-11-02T00:00:00"/>
    <m/>
    <m/>
    <m/>
    <m/>
    <m/>
    <m/>
    <m/>
    <m/>
    <m/>
    <m/>
    <m/>
    <m/>
    <m/>
    <m/>
  </r>
  <r>
    <n v="1454"/>
    <d v="2023-10-10T00:00:00"/>
    <n v="11"/>
    <x v="164"/>
    <s v="BBS311"/>
    <s v="Chevrolet LUV"/>
    <n v="35000"/>
    <m/>
    <s v="Efectivo"/>
    <x v="0"/>
    <n v="35000"/>
    <m/>
    <m/>
    <m/>
    <m/>
    <m/>
    <m/>
    <m/>
    <m/>
    <m/>
    <m/>
    <m/>
    <m/>
    <m/>
    <m/>
    <m/>
    <m/>
    <m/>
    <m/>
  </r>
  <r>
    <n v="1455"/>
    <d v="2023-10-10T00:00:00"/>
    <n v="11"/>
    <x v="165"/>
    <s v="HWP765"/>
    <s v="VW Gol Trend"/>
    <n v="120950"/>
    <m/>
    <s v="Transferencia"/>
    <x v="0"/>
    <n v="120950"/>
    <m/>
    <m/>
    <m/>
    <m/>
    <m/>
    <m/>
    <m/>
    <m/>
    <m/>
    <m/>
    <m/>
    <m/>
    <m/>
    <m/>
    <m/>
    <m/>
    <m/>
    <m/>
  </r>
  <r>
    <n v="1456"/>
    <d v="2023-10-11T00:00:00"/>
    <n v="11"/>
    <x v="166"/>
    <s v="AB206GD"/>
    <s v="Chevrolet Prisma"/>
    <n v="89100"/>
    <m/>
    <m/>
    <x v="0"/>
    <n v="89100"/>
    <d v="2023-10-11T00:00:00"/>
    <m/>
    <m/>
    <m/>
    <m/>
    <m/>
    <m/>
    <m/>
    <m/>
    <m/>
    <m/>
    <m/>
    <m/>
    <m/>
    <m/>
    <m/>
    <m/>
    <m/>
  </r>
  <r>
    <n v="1457"/>
    <d v="2023-10-11T00:00:00"/>
    <n v="11"/>
    <x v="167"/>
    <s v="AC390MJ"/>
    <s v="Peugeot 208"/>
    <n v="61850"/>
    <m/>
    <m/>
    <x v="0"/>
    <n v="40000"/>
    <d v="2023-10-11T00:00:00"/>
    <m/>
    <n v="21850"/>
    <d v="2023-10-24T00:00:00"/>
    <m/>
    <m/>
    <m/>
    <m/>
    <m/>
    <m/>
    <m/>
    <m/>
    <m/>
    <m/>
    <m/>
    <m/>
    <m/>
    <m/>
  </r>
  <r>
    <n v="1458"/>
    <d v="2023-10-11T00:00:00"/>
    <n v="11"/>
    <x v="168"/>
    <s v="PPC571"/>
    <s v="BMW 435 I"/>
    <n v="30000"/>
    <m/>
    <m/>
    <x v="0"/>
    <n v="30000"/>
    <d v="2023-10-19T00:00:00"/>
    <m/>
    <m/>
    <m/>
    <m/>
    <m/>
    <m/>
    <m/>
    <m/>
    <m/>
    <m/>
    <m/>
    <m/>
    <m/>
    <m/>
    <m/>
    <m/>
    <m/>
  </r>
  <r>
    <n v="1459"/>
    <d v="2023-10-12T00:00:00"/>
    <n v="11"/>
    <x v="84"/>
    <s v="JTH854"/>
    <s v="Peugeot 307"/>
    <n v="200809"/>
    <m/>
    <s v="dolares - efectivo"/>
    <x v="0"/>
    <n v="190000"/>
    <d v="2023-11-09T00:00:00"/>
    <m/>
    <n v="10809"/>
    <d v="2023-11-23T00:00:00"/>
    <m/>
    <m/>
    <m/>
    <m/>
    <m/>
    <m/>
    <m/>
    <m/>
    <m/>
    <m/>
    <m/>
    <m/>
    <m/>
    <m/>
  </r>
  <r>
    <n v="1460"/>
    <d v="2023-10-12T00:00:00"/>
    <n v="11"/>
    <x v="64"/>
    <s v="SRF993"/>
    <s v="Renault Fluence"/>
    <n v="127500"/>
    <m/>
    <m/>
    <x v="0"/>
    <n v="127500"/>
    <d v="2023-11-10T00:00:00"/>
    <m/>
    <m/>
    <m/>
    <m/>
    <m/>
    <m/>
    <m/>
    <m/>
    <m/>
    <m/>
    <m/>
    <m/>
    <m/>
    <m/>
    <m/>
    <m/>
    <m/>
  </r>
  <r>
    <n v="1461"/>
    <d v="2023-10-12T00:00:00"/>
    <n v="11"/>
    <x v="169"/>
    <s v="AC881JO"/>
    <s v="W Virtus"/>
    <n v="90850"/>
    <m/>
    <m/>
    <x v="0"/>
    <n v="90850"/>
    <d v="2023-10-13T00:00:00"/>
    <m/>
    <m/>
    <m/>
    <m/>
    <m/>
    <m/>
    <m/>
    <m/>
    <m/>
    <m/>
    <m/>
    <m/>
    <m/>
    <m/>
    <m/>
    <m/>
    <m/>
  </r>
  <r>
    <n v="1462"/>
    <d v="2023-10-17T00:00:00"/>
    <n v="11"/>
    <x v="170"/>
    <s v="LIF727"/>
    <s v="Renault Kangoo"/>
    <n v="101000"/>
    <m/>
    <s v="cheque"/>
    <x v="0"/>
    <n v="101000"/>
    <d v="2023-10-24T00:00:00"/>
    <m/>
    <m/>
    <m/>
    <m/>
    <m/>
    <m/>
    <m/>
    <m/>
    <m/>
    <m/>
    <m/>
    <m/>
    <m/>
    <m/>
    <m/>
    <m/>
    <m/>
  </r>
  <r>
    <n v="1463"/>
    <d v="2023-10-17T00:00:00"/>
    <n v="11"/>
    <x v="171"/>
    <s v="CBO989"/>
    <s v="Peugeot 205"/>
    <n v="62600"/>
    <m/>
    <s v="Transferencia"/>
    <x v="0"/>
    <n v="62600"/>
    <d v="2023-10-13T00:00:00"/>
    <m/>
    <m/>
    <m/>
    <m/>
    <m/>
    <m/>
    <m/>
    <m/>
    <m/>
    <m/>
    <m/>
    <m/>
    <m/>
    <m/>
    <m/>
    <m/>
    <m/>
  </r>
  <r>
    <n v="1464"/>
    <d v="2023-10-17T00:00:00"/>
    <n v="11"/>
    <x v="100"/>
    <s v="AF672VS"/>
    <s v="Ford Transy"/>
    <n v="95325"/>
    <m/>
    <m/>
    <x v="0"/>
    <n v="95325"/>
    <d v="2023-11-14T00:00:00"/>
    <m/>
    <m/>
    <m/>
    <m/>
    <m/>
    <m/>
    <m/>
    <m/>
    <m/>
    <m/>
    <m/>
    <m/>
    <m/>
    <m/>
    <m/>
    <m/>
    <m/>
  </r>
  <r>
    <n v="1465"/>
    <d v="2023-10-17T00:00:00"/>
    <n v="11"/>
    <x v="100"/>
    <s v="AE613XV"/>
    <s v="FIAT Fiorino"/>
    <n v="15000"/>
    <m/>
    <m/>
    <x v="0"/>
    <n v="15000"/>
    <d v="2023-11-14T00:00:00"/>
    <m/>
    <m/>
    <m/>
    <m/>
    <m/>
    <m/>
    <m/>
    <m/>
    <m/>
    <m/>
    <m/>
    <m/>
    <m/>
    <m/>
    <m/>
    <m/>
    <m/>
  </r>
  <r>
    <n v="1466"/>
    <d v="2023-10-17T00:00:00"/>
    <n v="11"/>
    <x v="115"/>
    <s v="NEN767"/>
    <s v="Chevrolet Aveo"/>
    <n v="5000"/>
    <m/>
    <m/>
    <x v="0"/>
    <n v="5000"/>
    <d v="2023-10-17T00:00:00"/>
    <m/>
    <m/>
    <m/>
    <m/>
    <m/>
    <m/>
    <m/>
    <m/>
    <m/>
    <m/>
    <m/>
    <m/>
    <m/>
    <m/>
    <m/>
    <m/>
    <m/>
  </r>
  <r>
    <n v="1467"/>
    <d v="2023-10-17T00:00:00"/>
    <n v="11"/>
    <x v="172"/>
    <s v="ONU240"/>
    <s v="Ford Focus"/>
    <n v="12000"/>
    <m/>
    <m/>
    <x v="0"/>
    <n v="12000"/>
    <d v="2023-11-08T00:00:00"/>
    <m/>
    <m/>
    <m/>
    <m/>
    <m/>
    <m/>
    <m/>
    <m/>
    <m/>
    <m/>
    <m/>
    <m/>
    <m/>
    <m/>
    <m/>
    <m/>
    <m/>
  </r>
  <r>
    <n v="1468"/>
    <d v="2023-10-18T00:00:00"/>
    <n v="11"/>
    <x v="173"/>
    <s v="AC429BX"/>
    <s v="Ford Eco Sport Kinetic 1.5"/>
    <n v="670400"/>
    <m/>
    <s v="cheques"/>
    <x v="0"/>
    <n v="670400"/>
    <d v="2023-10-24T00:00:00"/>
    <m/>
    <m/>
    <m/>
    <m/>
    <m/>
    <m/>
    <m/>
    <m/>
    <m/>
    <m/>
    <m/>
    <m/>
    <m/>
    <m/>
    <m/>
    <m/>
    <m/>
  </r>
  <r>
    <n v="1469"/>
    <d v="2023-10-18T00:00:00"/>
    <n v="11"/>
    <x v="174"/>
    <s v="AC881JQ"/>
    <s v="Renault Duster"/>
    <n v="83400"/>
    <m/>
    <m/>
    <x v="0"/>
    <n v="83400"/>
    <d v="2023-10-18T00:00:00"/>
    <m/>
    <m/>
    <m/>
    <m/>
    <m/>
    <m/>
    <m/>
    <m/>
    <m/>
    <m/>
    <m/>
    <m/>
    <m/>
    <m/>
    <m/>
    <m/>
    <m/>
  </r>
  <r>
    <n v="1470"/>
    <d v="2023-10-18T00:00:00"/>
    <n v="11"/>
    <x v="175"/>
    <s v="NHZ885"/>
    <s v="Clio"/>
    <n v="56765"/>
    <m/>
    <s v="Transferencia"/>
    <x v="0"/>
    <n v="56765"/>
    <d v="2023-10-18T00:00:00"/>
    <m/>
    <m/>
    <m/>
    <m/>
    <m/>
    <m/>
    <m/>
    <m/>
    <m/>
    <m/>
    <m/>
    <m/>
    <m/>
    <m/>
    <m/>
    <m/>
    <m/>
  </r>
  <r>
    <n v="1471"/>
    <d v="2023-10-19T00:00:00"/>
    <n v="11"/>
    <x v="176"/>
    <s v="MBT852"/>
    <s v="Toyota Corolla"/>
    <n v="86350"/>
    <m/>
    <m/>
    <x v="0"/>
    <n v="86350"/>
    <d v="2023-10-10T00:00:00"/>
    <m/>
    <m/>
    <m/>
    <m/>
    <m/>
    <m/>
    <m/>
    <m/>
    <m/>
    <m/>
    <m/>
    <m/>
    <m/>
    <m/>
    <m/>
    <m/>
    <m/>
  </r>
  <r>
    <n v="1472"/>
    <d v="2023-10-19T00:00:00"/>
    <n v="11"/>
    <x v="177"/>
    <s v="JHX407"/>
    <s v="Sandero Stepway"/>
    <n v="96400"/>
    <m/>
    <s v="Transferencia"/>
    <x v="0"/>
    <n v="96400"/>
    <d v="2023-10-19T00:00:00"/>
    <m/>
    <m/>
    <m/>
    <m/>
    <m/>
    <m/>
    <m/>
    <m/>
    <m/>
    <m/>
    <m/>
    <m/>
    <m/>
    <m/>
    <m/>
    <m/>
    <m/>
  </r>
  <r>
    <n v="1473"/>
    <d v="2023-10-19T00:00:00"/>
    <n v="11"/>
    <x v="178"/>
    <s v="EJA511"/>
    <s v="Peugeot 206 Diesel 1.9"/>
    <n v="103600"/>
    <m/>
    <s v="Efectivo"/>
    <x v="0"/>
    <n v="103600"/>
    <d v="2023-10-19T00:00:00"/>
    <m/>
    <m/>
    <m/>
    <m/>
    <m/>
    <m/>
    <m/>
    <m/>
    <m/>
    <m/>
    <m/>
    <m/>
    <m/>
    <m/>
    <m/>
    <m/>
    <m/>
  </r>
  <r>
    <n v="1474"/>
    <d v="2023-10-20T00:00:00"/>
    <n v="11"/>
    <x v="179"/>
    <s v="JPN619"/>
    <s v="W Boyage"/>
    <n v="104100"/>
    <m/>
    <m/>
    <x v="0"/>
    <n v="104100"/>
    <d v="2023-10-20T00:00:00"/>
    <m/>
    <m/>
    <m/>
    <m/>
    <m/>
    <m/>
    <m/>
    <m/>
    <m/>
    <m/>
    <m/>
    <m/>
    <m/>
    <m/>
    <m/>
    <m/>
    <m/>
  </r>
  <r>
    <n v="1475"/>
    <d v="2023-10-20T00:00:00"/>
    <n v="11"/>
    <x v="180"/>
    <s v="IGP215"/>
    <s v="W Gol Trend"/>
    <n v="104100"/>
    <m/>
    <s v="cheque"/>
    <x v="0"/>
    <n v="100000"/>
    <d v="2023-10-06T00:00:00"/>
    <m/>
    <n v="4100"/>
    <d v="2023-11-23T00:00:00"/>
    <m/>
    <m/>
    <m/>
    <m/>
    <m/>
    <m/>
    <m/>
    <m/>
    <m/>
    <m/>
    <m/>
    <m/>
    <m/>
    <m/>
  </r>
  <r>
    <n v="1476"/>
    <d v="2023-10-21T00:00:00"/>
    <n v="11"/>
    <x v="181"/>
    <s v="LOB571"/>
    <s v="Fluence"/>
    <n v="200768"/>
    <m/>
    <m/>
    <x v="0"/>
    <n v="200768"/>
    <d v="2023-10-26T00:00:00"/>
    <m/>
    <m/>
    <m/>
    <m/>
    <m/>
    <m/>
    <m/>
    <m/>
    <m/>
    <m/>
    <m/>
    <m/>
    <m/>
    <m/>
    <m/>
    <m/>
    <m/>
  </r>
  <r>
    <n v="1477"/>
    <d v="2023-10-23T00:00:00"/>
    <n v="11"/>
    <x v="182"/>
    <s v="AA516SF"/>
    <s v="Ford Ranger"/>
    <n v="300000"/>
    <m/>
    <m/>
    <x v="0"/>
    <n v="300000"/>
    <d v="2023-11-07T00:00:00"/>
    <m/>
    <m/>
    <m/>
    <m/>
    <m/>
    <m/>
    <m/>
    <m/>
    <m/>
    <m/>
    <m/>
    <m/>
    <m/>
    <m/>
    <m/>
    <m/>
    <m/>
  </r>
  <r>
    <n v="1478"/>
    <d v="2023-10-23T00:00:00"/>
    <n v="11"/>
    <x v="40"/>
    <s v="OIF372"/>
    <s v="Peugeot 308"/>
    <n v="43150"/>
    <m/>
    <m/>
    <x v="0"/>
    <n v="43150"/>
    <d v="2023-11-02T00:00:00"/>
    <m/>
    <m/>
    <m/>
    <m/>
    <m/>
    <m/>
    <m/>
    <m/>
    <m/>
    <m/>
    <m/>
    <m/>
    <m/>
    <m/>
    <m/>
    <m/>
    <m/>
  </r>
  <r>
    <n v="1479"/>
    <d v="2023-10-23T00:00:00"/>
    <n v="11"/>
    <x v="182"/>
    <s v="ENW408"/>
    <s v="Ford Fiesta Max"/>
    <n v="59900"/>
    <m/>
    <m/>
    <x v="0"/>
    <n v="59900"/>
    <d v="2023-11-07T00:00:00"/>
    <m/>
    <m/>
    <m/>
    <m/>
    <m/>
    <m/>
    <m/>
    <m/>
    <m/>
    <m/>
    <m/>
    <m/>
    <m/>
    <m/>
    <m/>
    <m/>
    <m/>
  </r>
  <r>
    <n v="1480"/>
    <d v="2023-10-24T00:00:00"/>
    <n v="11"/>
    <x v="100"/>
    <s v="AB127DV"/>
    <s v="Renault Kangoo"/>
    <n v="29000"/>
    <m/>
    <m/>
    <x v="0"/>
    <n v="29000"/>
    <d v="2023-11-14T00:00:00"/>
    <m/>
    <m/>
    <m/>
    <m/>
    <m/>
    <m/>
    <m/>
    <m/>
    <m/>
    <m/>
    <m/>
    <m/>
    <m/>
    <m/>
    <m/>
    <m/>
    <m/>
  </r>
  <r>
    <n v="1481"/>
    <d v="2023-10-25T00:00:00"/>
    <n v="11"/>
    <x v="183"/>
    <s v="RRK404"/>
    <s v="Fiat 147"/>
    <n v="65000"/>
    <m/>
    <s v="Transferencia"/>
    <x v="0"/>
    <n v="65000"/>
    <d v="2023-11-07T00:00:00"/>
    <m/>
    <m/>
    <m/>
    <m/>
    <m/>
    <m/>
    <m/>
    <m/>
    <m/>
    <m/>
    <m/>
    <m/>
    <m/>
    <m/>
    <m/>
    <m/>
    <m/>
  </r>
  <r>
    <n v="1482"/>
    <d v="2023-10-25T00:00:00"/>
    <n v="11"/>
    <x v="184"/>
    <s v="AB767DM"/>
    <s v="Peugeot 308"/>
    <n v="18000"/>
    <m/>
    <m/>
    <x v="0"/>
    <n v="18000"/>
    <d v="2023-11-28T00:00:00"/>
    <m/>
    <m/>
    <m/>
    <m/>
    <m/>
    <m/>
    <m/>
    <m/>
    <m/>
    <m/>
    <m/>
    <m/>
    <m/>
    <m/>
    <m/>
    <m/>
    <m/>
  </r>
  <r>
    <n v="1483"/>
    <d v="2023-10-25T00:00:00"/>
    <n v="11"/>
    <x v="100"/>
    <s v="NHL703"/>
    <s v="Renault Kangoo"/>
    <n v="42000"/>
    <m/>
    <m/>
    <x v="0"/>
    <n v="42000"/>
    <d v="2023-11-14T00:00:00"/>
    <m/>
    <m/>
    <m/>
    <m/>
    <m/>
    <m/>
    <m/>
    <m/>
    <m/>
    <m/>
    <m/>
    <m/>
    <m/>
    <m/>
    <m/>
    <m/>
    <m/>
  </r>
  <r>
    <n v="1484"/>
    <d v="2023-10-26T00:00:00"/>
    <n v="11"/>
    <x v="185"/>
    <s v="GRW751"/>
    <s v="Ford Ka"/>
    <n v="39200"/>
    <m/>
    <m/>
    <x v="0"/>
    <n v="39200"/>
    <d v="2023-10-27T00:00:00"/>
    <m/>
    <m/>
    <m/>
    <m/>
    <m/>
    <m/>
    <m/>
    <m/>
    <m/>
    <m/>
    <m/>
    <m/>
    <m/>
    <m/>
    <m/>
    <m/>
    <m/>
  </r>
  <r>
    <n v="1485"/>
    <d v="2023-10-26T00:00:00"/>
    <n v="11"/>
    <x v="186"/>
    <s v="AF172OT"/>
    <s v="Ford Ranger"/>
    <n v="14.5"/>
    <m/>
    <s v="dolares / campo cristian"/>
    <x v="0"/>
    <n v="14.5"/>
    <d v="2023-11-22T00:00:00"/>
    <m/>
    <m/>
    <m/>
    <m/>
    <m/>
    <m/>
    <m/>
    <m/>
    <m/>
    <m/>
    <m/>
    <m/>
    <m/>
    <m/>
    <m/>
    <m/>
    <m/>
  </r>
  <r>
    <n v="1486"/>
    <d v="2023-10-26T00:00:00"/>
    <n v="11"/>
    <x v="50"/>
    <s v="AD310CN"/>
    <s v="Gol Trend"/>
    <n v="20000"/>
    <m/>
    <m/>
    <x v="0"/>
    <n v="20000"/>
    <m/>
    <m/>
    <m/>
    <m/>
    <m/>
    <m/>
    <m/>
    <m/>
    <m/>
    <m/>
    <m/>
    <m/>
    <m/>
    <m/>
    <m/>
    <m/>
    <m/>
    <m/>
  </r>
  <r>
    <n v="1487"/>
    <d v="2023-10-26T00:00:00"/>
    <n v="11"/>
    <x v="187"/>
    <s v="CVB254"/>
    <s v="Corsa"/>
    <n v="117800"/>
    <m/>
    <s v="Efectivo"/>
    <x v="0"/>
    <n v="20000"/>
    <d v="2023-10-27T00:00:00"/>
    <m/>
    <n v="97800"/>
    <d v="2023-10-30T00:00:00"/>
    <m/>
    <m/>
    <m/>
    <m/>
    <m/>
    <m/>
    <m/>
    <m/>
    <m/>
    <m/>
    <m/>
    <m/>
    <m/>
    <m/>
  </r>
  <r>
    <n v="1488"/>
    <d v="2023-10-26T00:00:00"/>
    <n v="11"/>
    <x v="173"/>
    <s v="AB996UU"/>
    <s v="Eco Sport motor Dragon"/>
    <n v="89900"/>
    <m/>
    <s v="cheque - efectivo"/>
    <x v="0"/>
    <n v="89900"/>
    <d v="2023-11-03T00:00:00"/>
    <m/>
    <m/>
    <m/>
    <m/>
    <m/>
    <m/>
    <m/>
    <m/>
    <m/>
    <m/>
    <m/>
    <m/>
    <m/>
    <m/>
    <m/>
    <m/>
    <m/>
  </r>
  <r>
    <n v="1489"/>
    <d v="2023-10-27T00:00:00"/>
    <n v="11"/>
    <x v="188"/>
    <s v="AC253OR"/>
    <s v="Peugeot 308"/>
    <n v="103740"/>
    <m/>
    <m/>
    <x v="0"/>
    <n v="100000"/>
    <d v="2023-11-02T00:00:00"/>
    <m/>
    <n v="3740"/>
    <m/>
    <m/>
    <m/>
    <m/>
    <m/>
    <m/>
    <m/>
    <m/>
    <m/>
    <m/>
    <m/>
    <m/>
    <m/>
    <m/>
    <m/>
  </r>
  <r>
    <n v="1490"/>
    <d v="2023-10-27T00:00:00"/>
    <n v="11"/>
    <x v="189"/>
    <s v="AB072CM"/>
    <s v="Ford Fiesta"/>
    <n v="26600"/>
    <m/>
    <s v="Transferencia"/>
    <x v="0"/>
    <n v="26600"/>
    <d v="2023-10-27T00:00:00"/>
    <m/>
    <m/>
    <m/>
    <m/>
    <m/>
    <m/>
    <m/>
    <m/>
    <m/>
    <m/>
    <m/>
    <m/>
    <m/>
    <m/>
    <m/>
    <m/>
    <m/>
  </r>
  <r>
    <n v="1491"/>
    <d v="2023-10-27T00:00:00"/>
    <n v="11"/>
    <x v="190"/>
    <s v="MVE842"/>
    <s v="VW Saveiro"/>
    <n v="105750"/>
    <m/>
    <m/>
    <x v="0"/>
    <n v="105750"/>
    <d v="2023-11-02T00:00:00"/>
    <m/>
    <m/>
    <m/>
    <m/>
    <m/>
    <m/>
    <m/>
    <m/>
    <m/>
    <m/>
    <m/>
    <m/>
    <m/>
    <m/>
    <m/>
    <m/>
    <m/>
  </r>
  <r>
    <n v="1492"/>
    <d v="2023-10-27T00:00:00"/>
    <n v="11"/>
    <x v="4"/>
    <s v="FXV688"/>
    <s v="Gol Trend"/>
    <n v="103420"/>
    <m/>
    <s v="cheques"/>
    <x v="0"/>
    <n v="103420"/>
    <d v="2023-11-03T00:00:00"/>
    <m/>
    <m/>
    <m/>
    <m/>
    <m/>
    <m/>
    <m/>
    <m/>
    <m/>
    <m/>
    <m/>
    <m/>
    <m/>
    <m/>
    <m/>
    <m/>
    <m/>
  </r>
  <r>
    <n v="1493"/>
    <d v="2023-10-27T00:00:00"/>
    <n v="11"/>
    <x v="100"/>
    <s v="HXQ635"/>
    <s v="Renault Kangoo"/>
    <n v="6000"/>
    <m/>
    <m/>
    <x v="0"/>
    <n v="6000"/>
    <d v="2023-11-14T00:00:00"/>
    <m/>
    <m/>
    <m/>
    <m/>
    <m/>
    <m/>
    <m/>
    <m/>
    <m/>
    <m/>
    <m/>
    <m/>
    <m/>
    <m/>
    <m/>
    <m/>
    <m/>
  </r>
  <r>
    <n v="1494"/>
    <d v="2023-10-30T00:00:00"/>
    <n v="11"/>
    <x v="65"/>
    <s v="OQB691"/>
    <s v="Chevrolet S10"/>
    <n v="43300"/>
    <m/>
    <s v="Transferencia"/>
    <x v="0"/>
    <n v="43300"/>
    <d v="2023-11-27T00:00:00"/>
    <m/>
    <m/>
    <m/>
    <m/>
    <m/>
    <m/>
    <m/>
    <m/>
    <m/>
    <m/>
    <m/>
    <m/>
    <m/>
    <m/>
    <m/>
    <m/>
    <m/>
  </r>
  <r>
    <n v="1495"/>
    <d v="2023-10-30T00:00:00"/>
    <n v="11"/>
    <x v="33"/>
    <s v="OKU120"/>
    <s v="Chevrolet Prisma"/>
    <n v="309300"/>
    <m/>
    <m/>
    <x v="0"/>
    <n v="100000"/>
    <d v="2023-11-14T00:00:00"/>
    <m/>
    <n v="100000"/>
    <d v="2023-12-09T00:00:00"/>
    <m/>
    <n v="109300"/>
    <m/>
    <m/>
    <m/>
    <m/>
    <m/>
    <m/>
    <m/>
    <m/>
    <m/>
    <m/>
    <m/>
    <m/>
  </r>
  <r>
    <n v="1496"/>
    <d v="2023-10-30T00:00:00"/>
    <n v="11"/>
    <x v="35"/>
    <s v="MQP326"/>
    <s v="Renault Sandero"/>
    <n v="25100"/>
    <m/>
    <m/>
    <x v="0"/>
    <n v="25100"/>
    <d v="2023-11-10T00:00:00"/>
    <m/>
    <m/>
    <m/>
    <m/>
    <m/>
    <m/>
    <m/>
    <m/>
    <m/>
    <m/>
    <m/>
    <m/>
    <m/>
    <m/>
    <m/>
    <m/>
    <m/>
  </r>
  <r>
    <n v="1497"/>
    <d v="2023-10-30T00:00:00"/>
    <n v="11"/>
    <x v="100"/>
    <s v="AE993CE"/>
    <s v="Fiat Fiorino"/>
    <n v="7000"/>
    <m/>
    <m/>
    <x v="0"/>
    <n v="7000"/>
    <m/>
    <m/>
    <m/>
    <m/>
    <m/>
    <m/>
    <m/>
    <m/>
    <m/>
    <m/>
    <m/>
    <m/>
    <m/>
    <m/>
    <m/>
    <m/>
    <m/>
    <m/>
  </r>
  <r>
    <n v="1498"/>
    <d v="2023-10-31T00:00:00"/>
    <n v="11"/>
    <x v="191"/>
    <s v="HFA831"/>
    <s v="Fiat Punto 1.4"/>
    <n v="51700"/>
    <m/>
    <m/>
    <x v="0"/>
    <n v="51700"/>
    <d v="2023-10-31T00:00:00"/>
    <m/>
    <m/>
    <m/>
    <m/>
    <m/>
    <m/>
    <m/>
    <m/>
    <m/>
    <m/>
    <m/>
    <m/>
    <m/>
    <m/>
    <m/>
    <m/>
    <m/>
  </r>
  <r>
    <n v="1499"/>
    <d v="2023-10-31T00:00:00"/>
    <n v="11"/>
    <x v="192"/>
    <s v="LST556"/>
    <s v="Peugeot 307"/>
    <n v="80450"/>
    <m/>
    <m/>
    <x v="0"/>
    <n v="80450"/>
    <d v="2023-11-03T00:00:00"/>
    <m/>
    <m/>
    <m/>
    <m/>
    <m/>
    <m/>
    <m/>
    <m/>
    <m/>
    <m/>
    <m/>
    <m/>
    <m/>
    <m/>
    <m/>
    <m/>
    <m/>
  </r>
  <r>
    <n v="1500"/>
    <d v="2023-10-31T00:00:00"/>
    <n v="11"/>
    <x v="193"/>
    <s v="LQX891"/>
    <s v="Fiat Qubo"/>
    <n v="0"/>
    <m/>
    <m/>
    <x v="0"/>
    <m/>
    <m/>
    <m/>
    <m/>
    <m/>
    <m/>
    <m/>
    <m/>
    <m/>
    <m/>
    <m/>
    <m/>
    <m/>
    <m/>
    <m/>
    <m/>
    <m/>
    <m/>
    <m/>
  </r>
  <r>
    <n v="1501"/>
    <d v="2023-10-31T00:00:00"/>
    <n v="11"/>
    <x v="100"/>
    <s v="AE613XW"/>
    <s v="Fiat Fiorino Evo"/>
    <n v="8000"/>
    <m/>
    <m/>
    <x v="0"/>
    <n v="8000"/>
    <d v="2023-11-14T00:00:00"/>
    <m/>
    <m/>
    <m/>
    <m/>
    <m/>
    <m/>
    <m/>
    <m/>
    <m/>
    <m/>
    <m/>
    <m/>
    <m/>
    <m/>
    <m/>
    <m/>
    <m/>
  </r>
  <r>
    <n v="1502"/>
    <d v="2023-11-01T00:00:00"/>
    <n v="11"/>
    <x v="9"/>
    <s v="GJK343"/>
    <s v="Ford Ranger"/>
    <n v="65800"/>
    <m/>
    <m/>
    <x v="0"/>
    <n v="1325"/>
    <d v="2023-11-13T00:00:00"/>
    <m/>
    <n v="64475"/>
    <d v="2023-12-05T00:00:00"/>
    <m/>
    <m/>
    <m/>
    <m/>
    <m/>
    <m/>
    <m/>
    <m/>
    <m/>
    <m/>
    <m/>
    <m/>
    <m/>
    <m/>
  </r>
  <r>
    <n v="1503"/>
    <d v="2023-11-01T00:00:00"/>
    <n v="11"/>
    <x v="100"/>
    <s v="AE613XV"/>
    <s v="Fiat Fiorino Evo"/>
    <n v="7500"/>
    <m/>
    <m/>
    <x v="0"/>
    <n v="7500"/>
    <m/>
    <m/>
    <m/>
    <m/>
    <m/>
    <m/>
    <m/>
    <m/>
    <m/>
    <m/>
    <m/>
    <m/>
    <m/>
    <m/>
    <m/>
    <m/>
    <m/>
    <m/>
  </r>
  <r>
    <n v="1504"/>
    <d v="2023-11-01T00:00:00"/>
    <n v="11"/>
    <x v="194"/>
    <s v="KOO129"/>
    <s v="Peugeot 408"/>
    <n v="125557"/>
    <m/>
    <s v="Tarjeta / efectivo"/>
    <x v="0"/>
    <n v="69357"/>
    <d v="2023-11-15T00:00:00"/>
    <m/>
    <n v="56200"/>
    <m/>
    <m/>
    <m/>
    <m/>
    <m/>
    <m/>
    <m/>
    <m/>
    <m/>
    <m/>
    <m/>
    <m/>
    <m/>
    <m/>
    <m/>
  </r>
  <r>
    <n v="1505"/>
    <d v="2023-11-02T00:00:00"/>
    <n v="11"/>
    <x v="49"/>
    <s v="AD813TG"/>
    <s v="Toyota Hilux"/>
    <n v="176575"/>
    <m/>
    <m/>
    <x v="0"/>
    <n v="176575"/>
    <d v="2023-11-27T00:00:00"/>
    <m/>
    <m/>
    <m/>
    <m/>
    <m/>
    <m/>
    <m/>
    <m/>
    <m/>
    <m/>
    <m/>
    <m/>
    <m/>
    <m/>
    <m/>
    <m/>
    <m/>
  </r>
  <r>
    <n v="1506"/>
    <d v="2023-11-02T00:00:00"/>
    <n v="11"/>
    <x v="195"/>
    <s v="AA737HE"/>
    <s v="Peugeot Partner HDI"/>
    <n v="98559"/>
    <m/>
    <m/>
    <x v="0"/>
    <n v="50000"/>
    <d v="2023-11-02T00:00:00"/>
    <m/>
    <n v="48559"/>
    <d v="2023-12-01T00:00:00"/>
    <m/>
    <m/>
    <m/>
    <m/>
    <m/>
    <m/>
    <m/>
    <m/>
    <m/>
    <m/>
    <m/>
    <m/>
    <m/>
    <m/>
  </r>
  <r>
    <n v="1507"/>
    <d v="2023-11-03T00:00:00"/>
    <n v="11"/>
    <x v="196"/>
    <s v="KNS158"/>
    <s v="Renault Sandero Steepway"/>
    <n v="0"/>
    <m/>
    <m/>
    <x v="0"/>
    <m/>
    <m/>
    <m/>
    <m/>
    <m/>
    <m/>
    <m/>
    <m/>
    <m/>
    <m/>
    <m/>
    <m/>
    <m/>
    <m/>
    <m/>
    <m/>
    <m/>
    <m/>
    <m/>
  </r>
  <r>
    <n v="1508"/>
    <d v="2023-11-03T00:00:00"/>
    <n v="11"/>
    <x v="164"/>
    <s v="BBS311"/>
    <s v="Chevrolet LUV"/>
    <n v="80000"/>
    <m/>
    <s v="Transferencia"/>
    <x v="0"/>
    <n v="80000"/>
    <d v="2023-11-03T00:00:00"/>
    <m/>
    <m/>
    <m/>
    <m/>
    <m/>
    <m/>
    <m/>
    <m/>
    <m/>
    <m/>
    <m/>
    <m/>
    <m/>
    <m/>
    <m/>
    <m/>
    <m/>
  </r>
  <r>
    <n v="1509"/>
    <d v="2023-11-03T00:00:00"/>
    <n v="11"/>
    <x v="197"/>
    <s v="AF477US"/>
    <s v="Peugeot 208"/>
    <n v="101200"/>
    <m/>
    <m/>
    <x v="0"/>
    <n v="101200"/>
    <d v="2023-11-09T00:00:00"/>
    <m/>
    <m/>
    <m/>
    <m/>
    <m/>
    <m/>
    <m/>
    <m/>
    <m/>
    <m/>
    <m/>
    <m/>
    <m/>
    <m/>
    <m/>
    <m/>
    <m/>
  </r>
  <r>
    <n v="1510"/>
    <d v="2023-11-03T00:00:00"/>
    <n v="11"/>
    <x v="121"/>
    <s v="GVY959"/>
    <s v="Peugeot Partner 1.9"/>
    <n v="71366"/>
    <m/>
    <s v="Transferencia"/>
    <x v="0"/>
    <n v="71366"/>
    <m/>
    <m/>
    <m/>
    <m/>
    <m/>
    <m/>
    <m/>
    <m/>
    <m/>
    <m/>
    <m/>
    <m/>
    <m/>
    <m/>
    <m/>
    <m/>
    <m/>
    <m/>
  </r>
  <r>
    <n v="1511"/>
    <d v="2023-11-03T00:00:00"/>
    <n v="11"/>
    <x v="198"/>
    <s v="AA137WS"/>
    <s v="Chevrolet Cruze"/>
    <n v="94650"/>
    <m/>
    <s v="cheque"/>
    <x v="0"/>
    <n v="94650"/>
    <d v="2023-11-15T00:00:00"/>
    <m/>
    <m/>
    <m/>
    <m/>
    <m/>
    <m/>
    <m/>
    <m/>
    <m/>
    <m/>
    <m/>
    <m/>
    <m/>
    <m/>
    <m/>
    <m/>
    <m/>
  </r>
  <r>
    <n v="1512"/>
    <d v="2023-11-03T00:00:00"/>
    <n v="11"/>
    <x v="100"/>
    <s v="KVB553"/>
    <s v="Renault Kangoo"/>
    <n v="48000"/>
    <m/>
    <m/>
    <x v="0"/>
    <n v="48000"/>
    <d v="2023-12-14T00:00:00"/>
    <m/>
    <m/>
    <m/>
    <m/>
    <m/>
    <m/>
    <m/>
    <m/>
    <m/>
    <m/>
    <m/>
    <m/>
    <m/>
    <m/>
    <m/>
    <m/>
    <m/>
  </r>
  <r>
    <n v="1513"/>
    <d v="2023-11-03T00:00:00"/>
    <n v="11"/>
    <x v="100"/>
    <s v="AB127DU"/>
    <s v="Renault Kangoo"/>
    <n v="13000"/>
    <m/>
    <m/>
    <x v="0"/>
    <n v="13000"/>
    <d v="2023-12-14T00:00:00"/>
    <m/>
    <m/>
    <m/>
    <m/>
    <m/>
    <m/>
    <m/>
    <m/>
    <m/>
    <m/>
    <m/>
    <m/>
    <m/>
    <m/>
    <m/>
    <m/>
    <m/>
  </r>
  <r>
    <n v="1514"/>
    <d v="2023-11-06T00:00:00"/>
    <n v="11"/>
    <x v="199"/>
    <s v="AA971WK"/>
    <s v="Citroen Berlingo"/>
    <n v="130898"/>
    <m/>
    <m/>
    <x v="0"/>
    <n v="130898"/>
    <d v="2023-11-07T00:00:00"/>
    <m/>
    <m/>
    <m/>
    <m/>
    <m/>
    <m/>
    <m/>
    <m/>
    <m/>
    <m/>
    <m/>
    <m/>
    <m/>
    <m/>
    <m/>
    <m/>
    <m/>
  </r>
  <r>
    <n v="1515"/>
    <d v="2023-11-06T00:00:00"/>
    <n v="11"/>
    <x v="180"/>
    <s v="PKZ094"/>
    <s v="Ford Ranger 2.2"/>
    <n v="146125"/>
    <m/>
    <m/>
    <x v="0"/>
    <n v="6700"/>
    <d v="2023-11-23T00:00:00"/>
    <m/>
    <n v="100000"/>
    <d v="2023-11-27T00:00:00"/>
    <m/>
    <n v="39425"/>
    <d v="2023-12-13T00:00:00"/>
    <m/>
    <m/>
    <m/>
    <m/>
    <m/>
    <m/>
    <m/>
    <m/>
    <m/>
    <m/>
    <m/>
  </r>
  <r>
    <n v="1516"/>
    <d v="2023-11-07T00:00:00"/>
    <n v="11"/>
    <x v="100"/>
    <s v="NHL703"/>
    <s v="Renault Kangoo"/>
    <n v="35000"/>
    <m/>
    <m/>
    <x v="0"/>
    <n v="35000"/>
    <d v="2023-12-14T00:00:00"/>
    <m/>
    <m/>
    <m/>
    <m/>
    <m/>
    <m/>
    <m/>
    <m/>
    <m/>
    <m/>
    <m/>
    <m/>
    <m/>
    <m/>
    <m/>
    <m/>
    <m/>
  </r>
  <r>
    <n v="1517"/>
    <d v="2023-11-07T00:00:00"/>
    <n v="11"/>
    <x v="200"/>
    <s v="HVO911"/>
    <s v="Toyota Hilux"/>
    <n v="212700"/>
    <m/>
    <m/>
    <x v="0"/>
    <n v="212700"/>
    <d v="2023-11-27T00:00:00"/>
    <m/>
    <m/>
    <m/>
    <m/>
    <m/>
    <m/>
    <m/>
    <m/>
    <m/>
    <m/>
    <m/>
    <m/>
    <m/>
    <m/>
    <m/>
    <m/>
    <m/>
  </r>
  <r>
    <n v="1518"/>
    <d v="2023-11-07T00:00:00"/>
    <n v="11"/>
    <x v="201"/>
    <s v="EHW408"/>
    <s v="Ford Fiesta Max"/>
    <n v="86000"/>
    <m/>
    <m/>
    <x v="0"/>
    <n v="86000"/>
    <d v="2023-11-27T00:00:00"/>
    <m/>
    <m/>
    <m/>
    <m/>
    <m/>
    <m/>
    <m/>
    <m/>
    <m/>
    <m/>
    <m/>
    <m/>
    <m/>
    <m/>
    <m/>
    <m/>
    <m/>
  </r>
  <r>
    <n v="1519"/>
    <d v="2023-11-07T00:00:00"/>
    <n v="11"/>
    <x v="202"/>
    <s v="LFK685"/>
    <s v="Ford Ka"/>
    <n v="42646"/>
    <m/>
    <m/>
    <x v="0"/>
    <n v="42646"/>
    <d v="2023-11-08T00:00:00"/>
    <m/>
    <m/>
    <m/>
    <m/>
    <m/>
    <m/>
    <m/>
    <m/>
    <m/>
    <m/>
    <m/>
    <m/>
    <m/>
    <m/>
    <m/>
    <m/>
    <m/>
  </r>
  <r>
    <n v="1520"/>
    <d v="2023-11-08T00:00:00"/>
    <n v="10"/>
    <x v="203"/>
    <s v="NOZ302"/>
    <s v="Gol Trend"/>
    <n v="80000"/>
    <m/>
    <m/>
    <x v="0"/>
    <n v="80000"/>
    <d v="2023-11-09T00:00:00"/>
    <m/>
    <m/>
    <m/>
    <m/>
    <m/>
    <m/>
    <m/>
    <m/>
    <m/>
    <m/>
    <m/>
    <m/>
    <m/>
    <m/>
    <m/>
    <m/>
    <m/>
  </r>
  <r>
    <n v="1521"/>
    <d v="2023-11-08T00:00:00"/>
    <n v="10"/>
    <x v="204"/>
    <s v="JNB146"/>
    <s v="Ford Focus Exe"/>
    <n v="129802"/>
    <m/>
    <m/>
    <x v="0"/>
    <n v="60000"/>
    <d v="2023-11-13T00:00:00"/>
    <m/>
    <n v="69802"/>
    <d v="2023-12-12T00:00:00"/>
    <m/>
    <m/>
    <m/>
    <m/>
    <m/>
    <m/>
    <m/>
    <m/>
    <m/>
    <m/>
    <m/>
    <m/>
    <m/>
    <m/>
  </r>
  <r>
    <n v="1522"/>
    <d v="2023-11-08T00:00:00"/>
    <n v="10"/>
    <x v="100"/>
    <s v="KVB553"/>
    <s v="Renault Kangoo"/>
    <n v="19000"/>
    <m/>
    <m/>
    <x v="0"/>
    <n v="19000"/>
    <d v="2023-12-14T00:00:00"/>
    <m/>
    <m/>
    <m/>
    <m/>
    <m/>
    <m/>
    <m/>
    <m/>
    <m/>
    <m/>
    <m/>
    <m/>
    <m/>
    <m/>
    <m/>
    <m/>
    <m/>
  </r>
  <r>
    <n v="1523"/>
    <d v="2023-11-08T00:00:00"/>
    <n v="10"/>
    <x v="100"/>
    <s v="AF993CE"/>
    <s v="Fiat Fiorino"/>
    <n v="17000"/>
    <m/>
    <m/>
    <x v="0"/>
    <n v="17000"/>
    <d v="2023-12-14T00:00:00"/>
    <m/>
    <m/>
    <m/>
    <m/>
    <m/>
    <m/>
    <m/>
    <m/>
    <m/>
    <m/>
    <m/>
    <m/>
    <m/>
    <m/>
    <m/>
    <m/>
    <m/>
  </r>
  <r>
    <n v="1524"/>
    <d v="2023-11-09T00:00:00"/>
    <n v="10"/>
    <x v="194"/>
    <s v="KOO129"/>
    <s v="Peugeot 408"/>
    <n v="3000"/>
    <m/>
    <m/>
    <x v="0"/>
    <n v="1000"/>
    <m/>
    <m/>
    <n v="2000"/>
    <d v="2023-12-07T00:00:00"/>
    <m/>
    <m/>
    <m/>
    <m/>
    <m/>
    <m/>
    <m/>
    <m/>
    <m/>
    <m/>
    <m/>
    <m/>
    <m/>
    <m/>
  </r>
  <r>
    <n v="1525"/>
    <d v="2023-11-09T00:00:00"/>
    <n v="10"/>
    <x v="205"/>
    <s v="MYD473"/>
    <s v="VW Gol"/>
    <n v="81000"/>
    <m/>
    <m/>
    <x v="0"/>
    <n v="81000"/>
    <d v="2023-11-10T00:00:00"/>
    <m/>
    <m/>
    <m/>
    <m/>
    <m/>
    <m/>
    <m/>
    <m/>
    <m/>
    <m/>
    <m/>
    <m/>
    <m/>
    <m/>
    <m/>
    <m/>
    <m/>
  </r>
  <r>
    <n v="1526"/>
    <d v="2023-11-10T00:00:00"/>
    <n v="10"/>
    <x v="206"/>
    <s v="LRS429"/>
    <s v="VW Fox Cross"/>
    <n v="69200"/>
    <m/>
    <m/>
    <x v="0"/>
    <n v="44400"/>
    <d v="2023-11-30T00:00:00"/>
    <m/>
    <n v="24800"/>
    <d v="2023-12-22T00:00:00"/>
    <m/>
    <m/>
    <m/>
    <m/>
    <m/>
    <m/>
    <m/>
    <m/>
    <m/>
    <m/>
    <m/>
    <m/>
    <m/>
    <m/>
  </r>
  <r>
    <n v="1527"/>
    <d v="2023-11-10T00:00:00"/>
    <n v="10"/>
    <x v="100"/>
    <s v="AF672US"/>
    <s v="Ford Transit"/>
    <n v="23000"/>
    <m/>
    <m/>
    <x v="0"/>
    <n v="23000"/>
    <d v="2023-12-14T00:00:00"/>
    <m/>
    <m/>
    <m/>
    <m/>
    <m/>
    <m/>
    <m/>
    <m/>
    <m/>
    <m/>
    <m/>
    <m/>
    <m/>
    <m/>
    <m/>
    <m/>
    <m/>
  </r>
  <r>
    <n v="1528"/>
    <d v="2023-11-10T00:00:00"/>
    <n v="10"/>
    <x v="100"/>
    <s v="AF637FJ"/>
    <s v="Mercedes Sprinter"/>
    <n v="86400"/>
    <m/>
    <m/>
    <x v="0"/>
    <n v="86400"/>
    <d v="2023-12-14T00:00:00"/>
    <m/>
    <m/>
    <m/>
    <m/>
    <m/>
    <m/>
    <m/>
    <m/>
    <m/>
    <m/>
    <m/>
    <m/>
    <m/>
    <m/>
    <m/>
    <m/>
    <m/>
  </r>
  <r>
    <n v="1529"/>
    <d v="2023-11-10T00:00:00"/>
    <n v="10"/>
    <x v="113"/>
    <s v="MLD726"/>
    <s v="Peugeot Partner"/>
    <n v="228850"/>
    <m/>
    <m/>
    <x v="0"/>
    <n v="80030"/>
    <d v="2023-11-06T00:00:00"/>
    <m/>
    <n v="110000"/>
    <m/>
    <m/>
    <n v="38820"/>
    <d v="2023-12-08T00:00:00"/>
    <m/>
    <m/>
    <m/>
    <m/>
    <m/>
    <m/>
    <m/>
    <m/>
    <m/>
    <m/>
    <m/>
  </r>
  <r>
    <n v="1530"/>
    <d v="2023-11-10T00:00:00"/>
    <n v="10"/>
    <x v="207"/>
    <d v="1899-12-30T00:00:00"/>
    <s v="Gol Trend"/>
    <n v="55900"/>
    <m/>
    <m/>
    <x v="0"/>
    <n v="55900"/>
    <d v="2023-12-09T00:00:00"/>
    <m/>
    <m/>
    <m/>
    <m/>
    <m/>
    <m/>
    <m/>
    <m/>
    <m/>
    <m/>
    <m/>
    <m/>
    <m/>
    <m/>
    <m/>
    <m/>
    <m/>
  </r>
  <r>
    <n v="1531"/>
    <d v="2023-11-13T00:00:00"/>
    <n v="10"/>
    <x v="19"/>
    <s v="AB744KG"/>
    <s v="Chevrolet tracker"/>
    <n v="189200"/>
    <m/>
    <s v="Transferencia"/>
    <x v="0"/>
    <n v="189200"/>
    <d v="2023-11-13T00:00:00"/>
    <m/>
    <m/>
    <m/>
    <m/>
    <m/>
    <m/>
    <m/>
    <m/>
    <m/>
    <m/>
    <m/>
    <m/>
    <m/>
    <m/>
    <m/>
    <m/>
    <m/>
  </r>
  <r>
    <n v="1532"/>
    <d v="2023-11-13T00:00:00"/>
    <n v="10"/>
    <x v="208"/>
    <s v="GFO127"/>
    <s v="Polo Classic"/>
    <n v="136300"/>
    <m/>
    <m/>
    <x v="0"/>
    <n v="136300"/>
    <d v="2023-11-13T00:00:00"/>
    <m/>
    <m/>
    <m/>
    <m/>
    <m/>
    <m/>
    <m/>
    <m/>
    <m/>
    <m/>
    <m/>
    <m/>
    <m/>
    <m/>
    <m/>
    <m/>
    <m/>
  </r>
  <r>
    <n v="1533"/>
    <d v="2023-11-13T00:00:00"/>
    <n v="10"/>
    <x v="209"/>
    <d v="1899-12-30T00:00:00"/>
    <s v="Fiat linea"/>
    <n v="5032"/>
    <m/>
    <m/>
    <x v="0"/>
    <n v="5032"/>
    <d v="2023-11-22T00:00:00"/>
    <m/>
    <m/>
    <m/>
    <m/>
    <m/>
    <m/>
    <m/>
    <m/>
    <m/>
    <m/>
    <m/>
    <m/>
    <m/>
    <m/>
    <m/>
    <m/>
    <m/>
  </r>
  <r>
    <n v="1534"/>
    <d v="2023-11-14T00:00:00"/>
    <n v="10"/>
    <x v="69"/>
    <d v="1899-12-30T00:00:00"/>
    <s v="Gol trend"/>
    <n v="25000"/>
    <m/>
    <s v="Tarjeta 2 cuotas"/>
    <x v="0"/>
    <n v="25000"/>
    <d v="2023-11-15T00:00:00"/>
    <m/>
    <m/>
    <m/>
    <m/>
    <m/>
    <m/>
    <m/>
    <m/>
    <m/>
    <m/>
    <m/>
    <m/>
    <m/>
    <m/>
    <m/>
    <m/>
    <m/>
  </r>
  <r>
    <n v="1535"/>
    <d v="2023-11-14T00:00:00"/>
    <n v="10"/>
    <x v="11"/>
    <s v="EFR454"/>
    <s v="Fiat Palio"/>
    <n v="18150"/>
    <m/>
    <m/>
    <x v="0"/>
    <n v="18150"/>
    <m/>
    <m/>
    <m/>
    <m/>
    <m/>
    <m/>
    <m/>
    <m/>
    <m/>
    <m/>
    <m/>
    <m/>
    <m/>
    <m/>
    <m/>
    <m/>
    <m/>
    <m/>
  </r>
  <r>
    <n v="1536"/>
    <d v="2023-11-15T00:00:00"/>
    <n v="10"/>
    <x v="198"/>
    <s v="AA137WS"/>
    <s v="Chevrolet Cruze"/>
    <n v="59600"/>
    <m/>
    <m/>
    <x v="0"/>
    <n v="51510"/>
    <d v="2023-11-15T00:00:00"/>
    <m/>
    <n v="8090"/>
    <m/>
    <m/>
    <m/>
    <m/>
    <m/>
    <m/>
    <m/>
    <m/>
    <m/>
    <m/>
    <m/>
    <m/>
    <m/>
    <m/>
    <m/>
  </r>
  <r>
    <n v="1537"/>
    <d v="2023-11-16T00:00:00"/>
    <n v="10"/>
    <x v="166"/>
    <s v="AB206GD"/>
    <s v="Chevrolet Prisma"/>
    <n v="28000"/>
    <m/>
    <s v="cheque"/>
    <x v="0"/>
    <n v="28000"/>
    <d v="2023-11-16T00:00:00"/>
    <m/>
    <m/>
    <m/>
    <m/>
    <m/>
    <m/>
    <m/>
    <m/>
    <m/>
    <m/>
    <m/>
    <m/>
    <m/>
    <m/>
    <m/>
    <m/>
    <m/>
  </r>
  <r>
    <n v="1538"/>
    <d v="2023-11-16T00:00:00"/>
    <n v="10"/>
    <x v="210"/>
    <s v="AA866FW"/>
    <s v="Peugeot 208"/>
    <n v="555000"/>
    <m/>
    <s v="Transferencia"/>
    <x v="0"/>
    <n v="500000"/>
    <d v="2023-11-20T00:00:00"/>
    <m/>
    <n v="55000"/>
    <d v="2023-12-01T00:00:00"/>
    <m/>
    <m/>
    <m/>
    <m/>
    <m/>
    <m/>
    <m/>
    <m/>
    <m/>
    <m/>
    <m/>
    <m/>
    <m/>
    <m/>
  </r>
  <r>
    <n v="1539"/>
    <d v="2023-11-16T00:00:00"/>
    <n v="10"/>
    <x v="42"/>
    <s v="AA887FX"/>
    <s v="Ford Ranger Limited"/>
    <n v="179605"/>
    <m/>
    <m/>
    <x v="0"/>
    <n v="179605"/>
    <d v="2023-12-11T00:00:00"/>
    <m/>
    <m/>
    <m/>
    <m/>
    <m/>
    <m/>
    <m/>
    <m/>
    <m/>
    <m/>
    <m/>
    <m/>
    <m/>
    <m/>
    <m/>
    <m/>
    <m/>
  </r>
  <r>
    <n v="1540"/>
    <d v="2023-11-16T00:00:00"/>
    <n v="10"/>
    <x v="211"/>
    <s v="OUA971"/>
    <s v="Ford Eco Sport"/>
    <n v="143100"/>
    <m/>
    <m/>
    <x v="0"/>
    <n v="90000"/>
    <d v="2023-11-30T00:00:00"/>
    <m/>
    <n v="53100"/>
    <d v="2023-12-12T00:00:00"/>
    <m/>
    <m/>
    <m/>
    <m/>
    <m/>
    <m/>
    <m/>
    <m/>
    <m/>
    <m/>
    <m/>
    <m/>
    <m/>
    <m/>
  </r>
  <r>
    <n v="1541"/>
    <d v="2023-11-16T00:00:00"/>
    <n v="10"/>
    <x v="4"/>
    <s v="IXV668"/>
    <s v="Gol Trend"/>
    <n v="30300"/>
    <m/>
    <m/>
    <x v="0"/>
    <n v="30300"/>
    <d v="2023-12-11T00:00:00"/>
    <m/>
    <m/>
    <m/>
    <m/>
    <m/>
    <m/>
    <m/>
    <m/>
    <m/>
    <m/>
    <m/>
    <m/>
    <m/>
    <m/>
    <m/>
    <m/>
    <m/>
  </r>
  <r>
    <n v="1542"/>
    <d v="2023-11-17T00:00:00"/>
    <n v="10"/>
    <x v="212"/>
    <s v="EXF005"/>
    <s v="Chevrolet Corsa"/>
    <n v="5950"/>
    <m/>
    <m/>
    <x v="0"/>
    <n v="5950"/>
    <d v="2023-11-18T00:00:00"/>
    <m/>
    <m/>
    <m/>
    <m/>
    <m/>
    <m/>
    <m/>
    <m/>
    <m/>
    <m/>
    <m/>
    <m/>
    <m/>
    <m/>
    <m/>
    <m/>
    <m/>
  </r>
  <r>
    <n v="1543"/>
    <d v="2023-11-17T00:00:00"/>
    <n v="10"/>
    <x v="213"/>
    <s v="AA936DI"/>
    <s v="Jeep Renegade"/>
    <n v="112375"/>
    <m/>
    <m/>
    <x v="0"/>
    <n v="112375"/>
    <d v="2023-11-21T00:00:00"/>
    <m/>
    <m/>
    <m/>
    <m/>
    <m/>
    <m/>
    <m/>
    <m/>
    <m/>
    <m/>
    <m/>
    <m/>
    <m/>
    <m/>
    <m/>
    <m/>
    <m/>
  </r>
  <r>
    <n v="1544"/>
    <d v="2023-11-17T00:00:00"/>
    <n v="10"/>
    <x v="214"/>
    <s v="EZH429"/>
    <s v="Ford Ranger 2.8"/>
    <n v="33000"/>
    <m/>
    <m/>
    <x v="0"/>
    <n v="20000"/>
    <d v="2023-12-01T00:00:00"/>
    <m/>
    <n v="13000"/>
    <d v="2023-12-12T00:00:00"/>
    <m/>
    <m/>
    <m/>
    <m/>
    <m/>
    <m/>
    <m/>
    <m/>
    <m/>
    <m/>
    <m/>
    <m/>
    <m/>
    <m/>
  </r>
  <r>
    <n v="1545"/>
    <d v="2023-11-17T00:00:00"/>
    <n v="10"/>
    <x v="215"/>
    <s v="CYH206"/>
    <s v="VW Gol"/>
    <n v="26000"/>
    <m/>
    <s v="Transferencia"/>
    <x v="0"/>
    <n v="26000"/>
    <d v="2023-11-18T00:00:00"/>
    <m/>
    <m/>
    <m/>
    <m/>
    <m/>
    <m/>
    <m/>
    <m/>
    <m/>
    <m/>
    <m/>
    <m/>
    <m/>
    <m/>
    <m/>
    <m/>
    <m/>
  </r>
  <r>
    <n v="1546"/>
    <d v="2023-11-18T00:00:00"/>
    <n v="10"/>
    <x v="50"/>
    <s v="GFL117"/>
    <s v="Astra Maestranza"/>
    <n v="115000"/>
    <m/>
    <s v="pago con impuestos"/>
    <x v="0"/>
    <n v="115000"/>
    <d v="2023-12-09T00:00:00"/>
    <m/>
    <m/>
    <m/>
    <m/>
    <m/>
    <m/>
    <m/>
    <m/>
    <m/>
    <m/>
    <m/>
    <m/>
    <m/>
    <m/>
    <m/>
    <m/>
    <m/>
  </r>
  <r>
    <n v="1547"/>
    <d v="2023-11-18T00:00:00"/>
    <n v="10"/>
    <x v="216"/>
    <s v="NSX246"/>
    <d v="1899-12-30T00:00:00"/>
    <n v="0"/>
    <m/>
    <m/>
    <x v="0"/>
    <m/>
    <m/>
    <m/>
    <m/>
    <m/>
    <m/>
    <m/>
    <m/>
    <m/>
    <m/>
    <m/>
    <m/>
    <m/>
    <m/>
    <m/>
    <m/>
    <m/>
    <m/>
    <m/>
  </r>
  <r>
    <n v="1548"/>
    <d v="2023-11-20T00:00:00"/>
    <n v="10"/>
    <x v="158"/>
    <s v="AD027NW"/>
    <s v="Gol Trend"/>
    <n v="93000"/>
    <m/>
    <m/>
    <x v="0"/>
    <n v="93000"/>
    <d v="2023-12-02T00:00:00"/>
    <m/>
    <m/>
    <m/>
    <m/>
    <m/>
    <m/>
    <m/>
    <m/>
    <m/>
    <m/>
    <m/>
    <m/>
    <m/>
    <m/>
    <m/>
    <m/>
    <m/>
  </r>
  <r>
    <n v="1549"/>
    <d v="2023-11-20T00:00:00"/>
    <n v="10"/>
    <x v="217"/>
    <s v="JJK087"/>
    <s v="Fiat Palio"/>
    <n v="85825"/>
    <m/>
    <m/>
    <x v="0"/>
    <n v="40000"/>
    <d v="2023-11-21T00:00:00"/>
    <m/>
    <n v="45825"/>
    <d v="2023-12-12T00:00:00"/>
    <m/>
    <m/>
    <m/>
    <m/>
    <m/>
    <m/>
    <m/>
    <m/>
    <m/>
    <m/>
    <m/>
    <m/>
    <m/>
    <m/>
  </r>
  <r>
    <n v="1550"/>
    <d v="2023-11-21T00:00:00"/>
    <n v="10"/>
    <x v="218"/>
    <s v="AC572EE"/>
    <s v="Fiat Fiorino Evo"/>
    <n v="53900"/>
    <m/>
    <s v="Transferencia"/>
    <x v="0"/>
    <n v="53900"/>
    <d v="2023-11-22T00:00:00"/>
    <m/>
    <m/>
    <m/>
    <m/>
    <m/>
    <m/>
    <m/>
    <m/>
    <m/>
    <m/>
    <m/>
    <m/>
    <m/>
    <m/>
    <m/>
    <m/>
    <m/>
  </r>
  <r>
    <n v="1551"/>
    <d v="2023-11-21T00:00:00"/>
    <n v="10"/>
    <x v="171"/>
    <s v="CBO989"/>
    <s v="Peugeot 205"/>
    <n v="113400"/>
    <m/>
    <s v="Efectivo"/>
    <x v="0"/>
    <n v="113400"/>
    <d v="2023-11-21T00:00:00"/>
    <m/>
    <m/>
    <m/>
    <m/>
    <m/>
    <m/>
    <m/>
    <m/>
    <m/>
    <m/>
    <m/>
    <m/>
    <m/>
    <m/>
    <m/>
    <m/>
    <m/>
  </r>
  <r>
    <n v="1552"/>
    <d v="2023-11-21T00:00:00"/>
    <n v="10"/>
    <x v="219"/>
    <s v="AE898CK"/>
    <s v="Fiat Cronos"/>
    <n v="113275"/>
    <m/>
    <s v="Transferencia"/>
    <x v="0"/>
    <n v="113275"/>
    <d v="2023-11-23T00:00:00"/>
    <m/>
    <m/>
    <m/>
    <m/>
    <m/>
    <m/>
    <m/>
    <m/>
    <m/>
    <m/>
    <m/>
    <m/>
    <m/>
    <m/>
    <m/>
    <m/>
    <m/>
  </r>
  <r>
    <n v="1553"/>
    <d v="2023-11-21T00:00:00"/>
    <n v="10"/>
    <x v="112"/>
    <s v="AB091GB"/>
    <s v="Amarok"/>
    <n v="28000"/>
    <m/>
    <s v="Transferencia"/>
    <x v="0"/>
    <n v="28000"/>
    <d v="2023-11-23T00:00:00"/>
    <m/>
    <m/>
    <m/>
    <m/>
    <m/>
    <m/>
    <m/>
    <m/>
    <m/>
    <m/>
    <m/>
    <m/>
    <m/>
    <m/>
    <m/>
    <m/>
    <m/>
  </r>
  <r>
    <n v="1554"/>
    <d v="2023-11-21T00:00:00"/>
    <n v="10"/>
    <x v="19"/>
    <s v="AB744KG"/>
    <s v="Chevrolet tracker"/>
    <n v="122500"/>
    <m/>
    <s v="Transferencia"/>
    <x v="0"/>
    <n v="122500"/>
    <d v="2023-11-21T00:00:00"/>
    <m/>
    <m/>
    <m/>
    <m/>
    <m/>
    <m/>
    <m/>
    <m/>
    <m/>
    <m/>
    <m/>
    <m/>
    <m/>
    <m/>
    <m/>
    <m/>
    <m/>
  </r>
  <r>
    <n v="1555"/>
    <d v="2023-11-22T00:00:00"/>
    <n v="10"/>
    <x v="100"/>
    <s v="AE008SG"/>
    <s v="Mercedes Vito"/>
    <n v="103250"/>
    <m/>
    <m/>
    <x v="0"/>
    <n v="103250"/>
    <d v="2023-12-14T00:00:00"/>
    <m/>
    <m/>
    <m/>
    <m/>
    <m/>
    <m/>
    <m/>
    <m/>
    <m/>
    <m/>
    <m/>
    <m/>
    <m/>
    <m/>
    <m/>
    <m/>
    <m/>
  </r>
  <r>
    <n v="1556"/>
    <d v="2023-11-22T00:00:00"/>
    <n v="10"/>
    <x v="217"/>
    <s v="JJK087"/>
    <s v="Fiat Palio"/>
    <n v="27000"/>
    <m/>
    <m/>
    <x v="0"/>
    <n v="27000"/>
    <d v="2023-12-12T00:00:00"/>
    <m/>
    <m/>
    <m/>
    <m/>
    <m/>
    <m/>
    <m/>
    <m/>
    <m/>
    <m/>
    <m/>
    <m/>
    <m/>
    <m/>
    <m/>
    <m/>
    <m/>
  </r>
  <r>
    <n v="1557"/>
    <d v="2023-11-23T00:00:00"/>
    <n v="10"/>
    <x v="53"/>
    <s v="JWS508"/>
    <s v="Peugeot partner"/>
    <n v="141220"/>
    <m/>
    <m/>
    <x v="0"/>
    <n v="70000"/>
    <d v="2023-12-06T00:00:00"/>
    <m/>
    <n v="71220"/>
    <d v="2023-12-22T00:00:00"/>
    <m/>
    <m/>
    <m/>
    <m/>
    <m/>
    <m/>
    <m/>
    <m/>
    <m/>
    <m/>
    <m/>
    <m/>
    <m/>
    <m/>
  </r>
  <r>
    <n v="1558"/>
    <d v="2023-11-23T00:00:00"/>
    <n v="10"/>
    <x v="220"/>
    <d v="1899-12-30T00:00:00"/>
    <s v="Gol trend"/>
    <n v="80000"/>
    <m/>
    <m/>
    <x v="0"/>
    <n v="80000"/>
    <d v="2023-11-23T00:00:00"/>
    <m/>
    <m/>
    <m/>
    <m/>
    <m/>
    <m/>
    <m/>
    <m/>
    <m/>
    <m/>
    <m/>
    <m/>
    <m/>
    <m/>
    <m/>
    <m/>
    <m/>
  </r>
  <r>
    <n v="1559"/>
    <d v="2023-11-23T00:00:00"/>
    <n v="10"/>
    <x v="221"/>
    <s v="HLX329"/>
    <s v="Peugeot 206"/>
    <n v="258369.5"/>
    <m/>
    <m/>
    <x v="0"/>
    <n v="258369.5"/>
    <d v="2023-12-13T00:00:00"/>
    <m/>
    <m/>
    <m/>
    <m/>
    <m/>
    <m/>
    <m/>
    <m/>
    <m/>
    <m/>
    <m/>
    <m/>
    <m/>
    <m/>
    <m/>
    <m/>
    <m/>
  </r>
  <r>
    <n v="1560"/>
    <d v="2023-11-23T00:00:00"/>
    <n v="10"/>
    <x v="222"/>
    <s v="JBZ258"/>
    <s v="Renault Symbol"/>
    <n v="114195"/>
    <m/>
    <m/>
    <x v="0"/>
    <n v="60000"/>
    <d v="2023-11-25T00:00:00"/>
    <m/>
    <n v="54195"/>
    <d v="2023-12-11T00:00:00"/>
    <m/>
    <m/>
    <m/>
    <m/>
    <m/>
    <m/>
    <m/>
    <m/>
    <m/>
    <m/>
    <m/>
    <m/>
    <m/>
    <m/>
  </r>
  <r>
    <n v="1561"/>
    <d v="2023-11-23T00:00:00"/>
    <n v="10"/>
    <x v="223"/>
    <s v="FRR248"/>
    <s v="Chevrolet S10"/>
    <n v="4000"/>
    <m/>
    <m/>
    <x v="0"/>
    <n v="4000"/>
    <m/>
    <m/>
    <m/>
    <m/>
    <m/>
    <m/>
    <m/>
    <m/>
    <m/>
    <m/>
    <m/>
    <m/>
    <m/>
    <m/>
    <m/>
    <m/>
    <m/>
    <m/>
  </r>
  <r>
    <n v="1562"/>
    <d v="2023-11-23T00:00:00"/>
    <n v="10"/>
    <x v="224"/>
    <d v="1899-12-30T00:00:00"/>
    <s v="VW Gol Trend"/>
    <n v="32000"/>
    <m/>
    <m/>
    <x v="0"/>
    <n v="32000"/>
    <d v="2024-01-04T00:00:00"/>
    <m/>
    <m/>
    <m/>
    <m/>
    <m/>
    <m/>
    <m/>
    <m/>
    <m/>
    <m/>
    <m/>
    <m/>
    <m/>
    <m/>
    <m/>
    <m/>
    <m/>
  </r>
  <r>
    <n v="1563"/>
    <d v="2023-11-24T00:00:00"/>
    <n v="10"/>
    <x v="84"/>
    <s v="JRG013"/>
    <s v="VW Surán"/>
    <n v="10000"/>
    <m/>
    <s v="Transferencia"/>
    <x v="0"/>
    <n v="10000"/>
    <d v="2023-11-24T00:00:00"/>
    <m/>
    <m/>
    <m/>
    <m/>
    <m/>
    <m/>
    <m/>
    <m/>
    <m/>
    <m/>
    <m/>
    <m/>
    <m/>
    <m/>
    <m/>
    <m/>
    <m/>
  </r>
  <r>
    <n v="1564"/>
    <d v="2023-11-24T00:00:00"/>
    <n v="10"/>
    <x v="225"/>
    <s v="SHX407"/>
    <s v="Renault Sandero Steepway"/>
    <n v="62700"/>
    <m/>
    <s v="Transferencia"/>
    <x v="0"/>
    <n v="62700"/>
    <d v="2023-11-24T00:00:00"/>
    <m/>
    <m/>
    <m/>
    <m/>
    <m/>
    <m/>
    <m/>
    <m/>
    <m/>
    <m/>
    <m/>
    <m/>
    <m/>
    <m/>
    <m/>
    <m/>
    <m/>
  </r>
  <r>
    <n v="1565"/>
    <d v="2023-11-24T00:00:00"/>
    <n v="10"/>
    <x v="226"/>
    <s v="AB328TT"/>
    <s v="Ford Eco Sport Kinetic "/>
    <n v="218740"/>
    <m/>
    <s v="tarjeta 3 cuotas"/>
    <x v="0"/>
    <n v="218740"/>
    <d v="2023-12-12T00:00:00"/>
    <m/>
    <m/>
    <m/>
    <m/>
    <m/>
    <m/>
    <m/>
    <m/>
    <m/>
    <m/>
    <m/>
    <m/>
    <m/>
    <m/>
    <m/>
    <m/>
    <m/>
  </r>
  <r>
    <n v="1566"/>
    <d v="2023-11-25T00:00:00"/>
    <n v="10"/>
    <x v="45"/>
    <s v="AE655WE"/>
    <s v="Fiat Strada"/>
    <n v="93950"/>
    <m/>
    <s v="transferencia acredita barotto"/>
    <x v="0"/>
    <n v="93950"/>
    <d v="2023-12-14T00:00:00"/>
    <m/>
    <m/>
    <m/>
    <m/>
    <m/>
    <m/>
    <m/>
    <m/>
    <m/>
    <m/>
    <m/>
    <m/>
    <m/>
    <m/>
    <m/>
    <m/>
    <m/>
  </r>
  <r>
    <n v="1567"/>
    <d v="2023-11-25T00:00:00"/>
    <n v="10"/>
    <x v="103"/>
    <s v="AB892VK"/>
    <s v="Ford Ranger"/>
    <n v="80225"/>
    <m/>
    <m/>
    <x v="0"/>
    <n v="80225"/>
    <d v="2024-01-02T00:00:00"/>
    <m/>
    <m/>
    <m/>
    <m/>
    <m/>
    <m/>
    <m/>
    <m/>
    <m/>
    <m/>
    <m/>
    <m/>
    <m/>
    <m/>
    <m/>
    <m/>
    <m/>
  </r>
  <r>
    <n v="1568"/>
    <d v="2023-11-27T00:00:00"/>
    <n v="10"/>
    <x v="227"/>
    <s v="ICA191"/>
    <s v="Chevrolet Spark"/>
    <n v="5000"/>
    <m/>
    <m/>
    <x v="0"/>
    <n v="5000"/>
    <d v="2023-11-27T00:00:00"/>
    <m/>
    <m/>
    <m/>
    <m/>
    <m/>
    <m/>
    <m/>
    <m/>
    <m/>
    <m/>
    <m/>
    <m/>
    <m/>
    <m/>
    <m/>
    <m/>
    <m/>
  </r>
  <r>
    <n v="1569"/>
    <d v="2023-11-27T00:00:00"/>
    <n v="10"/>
    <x v="50"/>
    <s v="AD310CN"/>
    <s v="Gol trend"/>
    <n v="110000"/>
    <m/>
    <s v="pago con impuestos"/>
    <x v="0"/>
    <n v="110000"/>
    <d v="2023-12-09T00:00:00"/>
    <m/>
    <m/>
    <m/>
    <m/>
    <m/>
    <m/>
    <m/>
    <m/>
    <m/>
    <m/>
    <m/>
    <m/>
    <m/>
    <m/>
    <m/>
    <m/>
    <m/>
  </r>
  <r>
    <n v="1570"/>
    <d v="2023-11-27T00:00:00"/>
    <n v="10"/>
    <x v="228"/>
    <s v="GME935"/>
    <s v="Suzuki Fun"/>
    <n v="63500"/>
    <m/>
    <m/>
    <x v="0"/>
    <n v="63500"/>
    <d v="2023-11-28T00:00:00"/>
    <m/>
    <m/>
    <m/>
    <m/>
    <m/>
    <m/>
    <m/>
    <m/>
    <m/>
    <m/>
    <m/>
    <m/>
    <m/>
    <m/>
    <m/>
    <m/>
    <m/>
  </r>
  <r>
    <n v="1571"/>
    <d v="2023-11-27T00:00:00"/>
    <n v="10"/>
    <x v="229"/>
    <s v="AB832SR"/>
    <s v="Ford Fiesta Kinetic"/>
    <n v="108500"/>
    <m/>
    <m/>
    <x v="0"/>
    <n v="108500"/>
    <d v="2023-12-05T00:00:00"/>
    <m/>
    <m/>
    <m/>
    <m/>
    <m/>
    <m/>
    <m/>
    <m/>
    <m/>
    <m/>
    <m/>
    <m/>
    <m/>
    <m/>
    <m/>
    <m/>
    <m/>
  </r>
  <r>
    <n v="1572"/>
    <d v="2023-11-28T00:00:00"/>
    <n v="10"/>
    <x v="34"/>
    <s v="AB818GV"/>
    <s v="Renault Oroch"/>
    <n v="74800"/>
    <m/>
    <s v="transferencia acredita barotto"/>
    <x v="0"/>
    <n v="74800"/>
    <d v="2023-12-13T00:00:00"/>
    <m/>
    <m/>
    <m/>
    <m/>
    <m/>
    <m/>
    <m/>
    <m/>
    <m/>
    <m/>
    <m/>
    <m/>
    <m/>
    <m/>
    <m/>
    <m/>
    <m/>
  </r>
  <r>
    <n v="1573"/>
    <d v="2023-11-28T00:00:00"/>
    <n v="10"/>
    <x v="45"/>
    <s v="AE573YM"/>
    <s v="Fiat Fiorino"/>
    <n v="91350"/>
    <m/>
    <s v="transferencia acredita barotto"/>
    <x v="0"/>
    <n v="91350"/>
    <d v="2023-12-14T00:00:00"/>
    <m/>
    <m/>
    <m/>
    <m/>
    <m/>
    <m/>
    <m/>
    <m/>
    <m/>
    <m/>
    <m/>
    <m/>
    <m/>
    <m/>
    <m/>
    <m/>
    <m/>
  </r>
  <r>
    <n v="1574"/>
    <d v="2023-11-28T00:00:00"/>
    <n v="10"/>
    <x v="200"/>
    <s v="MKZ304"/>
    <s v="Toyota Hilux"/>
    <n v="100000"/>
    <m/>
    <m/>
    <x v="0"/>
    <n v="100000"/>
    <d v="2023-12-11T00:00:00"/>
    <m/>
    <m/>
    <m/>
    <m/>
    <m/>
    <m/>
    <m/>
    <m/>
    <m/>
    <m/>
    <m/>
    <m/>
    <m/>
    <m/>
    <m/>
    <m/>
    <m/>
  </r>
  <r>
    <n v="1575"/>
    <d v="2023-11-28T00:00:00"/>
    <n v="10"/>
    <x v="192"/>
    <s v="LST556"/>
    <s v="Peugeot 308"/>
    <n v="12000"/>
    <m/>
    <m/>
    <x v="0"/>
    <n v="12000"/>
    <d v="2023-11-29T00:00:00"/>
    <m/>
    <m/>
    <m/>
    <m/>
    <m/>
    <m/>
    <m/>
    <m/>
    <m/>
    <m/>
    <m/>
    <m/>
    <m/>
    <m/>
    <m/>
    <m/>
    <m/>
  </r>
  <r>
    <n v="1576"/>
    <d v="2023-11-29T00:00:00"/>
    <n v="10"/>
    <x v="100"/>
    <s v="AB127DU"/>
    <s v="Renault Kangoo"/>
    <n v="48000"/>
    <m/>
    <m/>
    <x v="0"/>
    <n v="48000"/>
    <d v="2023-12-14T00:00:00"/>
    <m/>
    <m/>
    <m/>
    <m/>
    <m/>
    <m/>
    <m/>
    <m/>
    <m/>
    <m/>
    <m/>
    <m/>
    <m/>
    <m/>
    <m/>
    <m/>
    <m/>
  </r>
  <r>
    <n v="1577"/>
    <d v="2023-11-29T00:00:00"/>
    <n v="10"/>
    <x v="100"/>
    <s v="DOJ086"/>
    <s v="Peugeot Partner"/>
    <n v="0"/>
    <m/>
    <m/>
    <x v="0"/>
    <m/>
    <m/>
    <m/>
    <m/>
    <m/>
    <m/>
    <m/>
    <m/>
    <m/>
    <m/>
    <m/>
    <m/>
    <m/>
    <m/>
    <m/>
    <m/>
    <m/>
    <m/>
    <m/>
  </r>
  <r>
    <n v="1578"/>
    <d v="2023-11-30T00:00:00"/>
    <n v="10"/>
    <x v="230"/>
    <s v="HQL288"/>
    <s v="Gol trend"/>
    <n v="48000"/>
    <m/>
    <m/>
    <x v="0"/>
    <n v="48000"/>
    <m/>
    <m/>
    <m/>
    <m/>
    <m/>
    <m/>
    <m/>
    <m/>
    <m/>
    <m/>
    <m/>
    <m/>
    <m/>
    <m/>
    <m/>
    <m/>
    <m/>
    <m/>
  </r>
  <r>
    <n v="1579"/>
    <d v="2023-11-30T00:00:00"/>
    <n v="10"/>
    <x v="231"/>
    <s v="GDG901"/>
    <s v="VW Surán"/>
    <n v="0"/>
    <m/>
    <m/>
    <x v="0"/>
    <m/>
    <m/>
    <m/>
    <m/>
    <m/>
    <m/>
    <m/>
    <m/>
    <m/>
    <m/>
    <m/>
    <m/>
    <m/>
    <m/>
    <m/>
    <m/>
    <m/>
    <m/>
    <m/>
  </r>
  <r>
    <n v="1580"/>
    <d v="2023-12-01T00:00:00"/>
    <n v="10"/>
    <x v="232"/>
    <s v="OZP498"/>
    <s v="Renault Duster"/>
    <n v="100900"/>
    <m/>
    <m/>
    <x v="0"/>
    <n v="100900"/>
    <d v="2023-12-01T00:00:00"/>
    <m/>
    <m/>
    <m/>
    <m/>
    <m/>
    <m/>
    <m/>
    <m/>
    <m/>
    <m/>
    <m/>
    <m/>
    <m/>
    <m/>
    <m/>
    <m/>
    <m/>
  </r>
  <r>
    <n v="1581"/>
    <d v="2023-12-01T00:00:00"/>
    <n v="10"/>
    <x v="144"/>
    <s v="HID099"/>
    <s v="Ford Ranger"/>
    <n v="102000"/>
    <m/>
    <m/>
    <x v="0"/>
    <n v="102000"/>
    <d v="2023-12-22T00:00:00"/>
    <m/>
    <m/>
    <m/>
    <m/>
    <m/>
    <m/>
    <m/>
    <m/>
    <m/>
    <m/>
    <m/>
    <m/>
    <m/>
    <m/>
    <m/>
    <m/>
    <m/>
  </r>
  <r>
    <n v="1582"/>
    <d v="2023-12-01T00:00:00"/>
    <n v="10"/>
    <x v="233"/>
    <s v="AF092UP"/>
    <s v="Fiat Cronos"/>
    <n v="116800"/>
    <m/>
    <m/>
    <x v="0"/>
    <n v="116800"/>
    <d v="2023-12-01T00:00:00"/>
    <m/>
    <m/>
    <m/>
    <m/>
    <m/>
    <m/>
    <m/>
    <m/>
    <m/>
    <m/>
    <m/>
    <m/>
    <m/>
    <m/>
    <m/>
    <m/>
    <m/>
  </r>
  <r>
    <n v="1583"/>
    <d v="2023-12-04T00:00:00"/>
    <n v="10"/>
    <x v="170"/>
    <s v="FKG535"/>
    <s v="Ford Focus"/>
    <n v="182700"/>
    <m/>
    <s v="cheque"/>
    <x v="0"/>
    <n v="182700"/>
    <d v="2024-03-05T00:00:00"/>
    <m/>
    <m/>
    <m/>
    <m/>
    <m/>
    <m/>
    <m/>
    <m/>
    <m/>
    <m/>
    <m/>
    <m/>
    <m/>
    <m/>
    <m/>
    <m/>
    <m/>
  </r>
  <r>
    <n v="1584"/>
    <d v="2023-12-05T00:00:00"/>
    <n v="10"/>
    <x v="118"/>
    <s v="OJQ515"/>
    <s v="Peugeot Partner"/>
    <n v="160700"/>
    <m/>
    <m/>
    <x v="0"/>
    <n v="160700"/>
    <d v="2023-12-11T00:00:00"/>
    <m/>
    <m/>
    <m/>
    <m/>
    <m/>
    <m/>
    <m/>
    <m/>
    <m/>
    <m/>
    <m/>
    <m/>
    <m/>
    <m/>
    <m/>
    <m/>
    <m/>
  </r>
  <r>
    <n v="1585"/>
    <d v="2023-12-05T00:00:00"/>
    <n v="10"/>
    <x v="57"/>
    <s v="KFX524"/>
    <s v="Toyota Hilux"/>
    <n v="145550"/>
    <m/>
    <m/>
    <x v="0"/>
    <n v="145550"/>
    <d v="2023-12-22T00:00:00"/>
    <m/>
    <m/>
    <m/>
    <m/>
    <m/>
    <m/>
    <m/>
    <m/>
    <m/>
    <m/>
    <m/>
    <m/>
    <m/>
    <m/>
    <m/>
    <m/>
    <m/>
  </r>
  <r>
    <n v="1586"/>
    <d v="2023-12-05T00:00:00"/>
    <n v="10"/>
    <x v="234"/>
    <s v="AA866FW"/>
    <s v="Peugeot 208"/>
    <n v="0"/>
    <m/>
    <m/>
    <x v="0"/>
    <m/>
    <m/>
    <m/>
    <m/>
    <m/>
    <m/>
    <m/>
    <m/>
    <m/>
    <m/>
    <m/>
    <m/>
    <m/>
    <m/>
    <m/>
    <m/>
    <m/>
    <m/>
    <m/>
  </r>
  <r>
    <n v="1587"/>
    <d v="2023-12-05T00:00:00"/>
    <n v="10"/>
    <x v="158"/>
    <s v="AD027NW"/>
    <s v="Gol Trend"/>
    <n v="0"/>
    <m/>
    <m/>
    <x v="0"/>
    <m/>
    <m/>
    <m/>
    <m/>
    <m/>
    <m/>
    <m/>
    <m/>
    <m/>
    <m/>
    <m/>
    <m/>
    <m/>
    <m/>
    <m/>
    <m/>
    <m/>
    <m/>
    <m/>
  </r>
  <r>
    <n v="1588"/>
    <d v="2023-12-06T00:00:00"/>
    <n v="10"/>
    <x v="235"/>
    <s v="FMQ152"/>
    <s v="Chevrolet S10"/>
    <n v="127200"/>
    <m/>
    <m/>
    <x v="0"/>
    <n v="127200"/>
    <d v="2023-12-22T00:00:00"/>
    <m/>
    <m/>
    <m/>
    <m/>
    <m/>
    <m/>
    <m/>
    <m/>
    <m/>
    <m/>
    <m/>
    <m/>
    <m/>
    <m/>
    <m/>
    <m/>
    <m/>
  </r>
  <r>
    <n v="1589"/>
    <d v="2023-12-06T00:00:00"/>
    <n v="10"/>
    <x v="236"/>
    <s v="PPS071"/>
    <s v="Chevrolet Tracker"/>
    <n v="139800"/>
    <m/>
    <m/>
    <x v="0"/>
    <n v="139800"/>
    <d v="2023-12-06T00:00:00"/>
    <m/>
    <m/>
    <m/>
    <m/>
    <m/>
    <m/>
    <m/>
    <m/>
    <m/>
    <m/>
    <m/>
    <m/>
    <m/>
    <m/>
    <m/>
    <m/>
    <m/>
  </r>
  <r>
    <n v="1590"/>
    <d v="2023-12-06T00:00:00"/>
    <n v="10"/>
    <x v="221"/>
    <s v="HLX329"/>
    <s v="Peugeot 206"/>
    <n v="68900"/>
    <m/>
    <s v="tarjeta 6 s/interes"/>
    <x v="0"/>
    <n v="68900"/>
    <m/>
    <m/>
    <m/>
    <m/>
    <m/>
    <m/>
    <m/>
    <m/>
    <m/>
    <m/>
    <m/>
    <m/>
    <m/>
    <m/>
    <m/>
    <m/>
    <m/>
    <m/>
  </r>
  <r>
    <n v="1591"/>
    <d v="2023-12-06T00:00:00"/>
    <n v="10"/>
    <x v="237"/>
    <s v="AA331ZE"/>
    <s v="Ford Ka"/>
    <n v="18000"/>
    <m/>
    <m/>
    <x v="0"/>
    <n v="18000"/>
    <d v="2023-12-06T00:00:00"/>
    <m/>
    <m/>
    <m/>
    <m/>
    <m/>
    <m/>
    <m/>
    <m/>
    <m/>
    <m/>
    <m/>
    <m/>
    <m/>
    <m/>
    <m/>
    <m/>
    <m/>
  </r>
  <r>
    <n v="1592"/>
    <d v="2023-12-06T00:00:00"/>
    <n v="10"/>
    <x v="100"/>
    <s v="NHL703"/>
    <s v="Renault Kangoo"/>
    <n v="55000"/>
    <m/>
    <m/>
    <x v="0"/>
    <n v="55000"/>
    <d v="2024-01-19T00:00:00"/>
    <m/>
    <m/>
    <m/>
    <m/>
    <m/>
    <m/>
    <m/>
    <m/>
    <m/>
    <m/>
    <m/>
    <m/>
    <m/>
    <m/>
    <m/>
    <m/>
    <m/>
  </r>
  <r>
    <n v="1593"/>
    <d v="2023-12-06T00:00:00"/>
    <n v="10"/>
    <x v="238"/>
    <s v="AD383XV"/>
    <s v="Renault Kwid"/>
    <n v="103150"/>
    <m/>
    <s v="pago adelantado "/>
    <x v="0"/>
    <n v="103150"/>
    <m/>
    <m/>
    <m/>
    <m/>
    <m/>
    <m/>
    <m/>
    <m/>
    <m/>
    <m/>
    <m/>
    <m/>
    <m/>
    <m/>
    <m/>
    <m/>
    <m/>
    <m/>
  </r>
  <r>
    <n v="1594"/>
    <d v="2023-12-07T00:00:00"/>
    <n v="10"/>
    <x v="83"/>
    <s v="AC640BS"/>
    <s v="Peugeot 3008"/>
    <n v="109000"/>
    <m/>
    <m/>
    <x v="0"/>
    <n v="109000"/>
    <d v="2023-12-12T00:00:00"/>
    <m/>
    <m/>
    <m/>
    <m/>
    <m/>
    <m/>
    <m/>
    <m/>
    <m/>
    <m/>
    <m/>
    <m/>
    <m/>
    <m/>
    <m/>
    <m/>
    <m/>
  </r>
  <r>
    <n v="1595"/>
    <d v="2023-12-07T00:00:00"/>
    <n v="10"/>
    <x v="239"/>
    <s v="AD225VD"/>
    <s v="Citroen C4 Lounge"/>
    <n v="155000"/>
    <m/>
    <m/>
    <x v="0"/>
    <n v="55000"/>
    <d v="2024-01-24T00:00:00"/>
    <m/>
    <n v="50000"/>
    <d v="2024-01-30T00:00:00"/>
    <m/>
    <n v="50000"/>
    <d v="2024-03-18T00:00:00"/>
    <m/>
    <m/>
    <m/>
    <m/>
    <m/>
    <m/>
    <m/>
    <m/>
    <m/>
    <m/>
    <m/>
  </r>
  <r>
    <n v="1596"/>
    <d v="2023-12-07T00:00:00"/>
    <n v="10"/>
    <x v="240"/>
    <s v="UDU811"/>
    <s v="Ford Taunus"/>
    <n v="29800"/>
    <m/>
    <m/>
    <x v="0"/>
    <n v="29800"/>
    <d v="2023-12-11T00:00:00"/>
    <m/>
    <m/>
    <m/>
    <m/>
    <m/>
    <m/>
    <m/>
    <m/>
    <m/>
    <m/>
    <m/>
    <m/>
    <m/>
    <m/>
    <m/>
    <m/>
    <m/>
  </r>
  <r>
    <n v="1597"/>
    <d v="2023-12-08T00:00:00"/>
    <n v="9"/>
    <x v="50"/>
    <s v="AD310CN"/>
    <s v="Gol Trend"/>
    <n v="12000"/>
    <m/>
    <s v="pago con impuestos"/>
    <x v="0"/>
    <n v="12000"/>
    <d v="2024-01-24T00:00:00"/>
    <m/>
    <m/>
    <m/>
    <m/>
    <m/>
    <m/>
    <m/>
    <m/>
    <m/>
    <m/>
    <m/>
    <m/>
    <m/>
    <m/>
    <m/>
    <m/>
    <m/>
  </r>
  <r>
    <n v="1598"/>
    <d v="2023-12-08T00:00:00"/>
    <n v="9"/>
    <x v="215"/>
    <s v="GLG072"/>
    <s v="Chevrolet Corsa"/>
    <n v="66600"/>
    <m/>
    <m/>
    <x v="0"/>
    <n v="66600"/>
    <d v="2023-12-20T00:00:00"/>
    <m/>
    <m/>
    <m/>
    <m/>
    <m/>
    <m/>
    <m/>
    <m/>
    <m/>
    <m/>
    <m/>
    <m/>
    <m/>
    <m/>
    <m/>
    <m/>
    <m/>
  </r>
  <r>
    <n v="1599"/>
    <d v="2023-12-08T00:00:00"/>
    <n v="9"/>
    <x v="32"/>
    <s v="MVE842"/>
    <s v="VW Saveiro"/>
    <n v="104600"/>
    <m/>
    <m/>
    <x v="0"/>
    <n v="104600"/>
    <d v="2024-01-19T00:00:00"/>
    <m/>
    <m/>
    <m/>
    <m/>
    <m/>
    <m/>
    <m/>
    <m/>
    <m/>
    <m/>
    <m/>
    <m/>
    <m/>
    <m/>
    <m/>
    <m/>
    <m/>
  </r>
  <r>
    <n v="1600"/>
    <d v="2023-12-09T00:00:00"/>
    <n v="9"/>
    <x v="43"/>
    <s v="IGI953"/>
    <s v="VW Gol"/>
    <n v="0"/>
    <m/>
    <m/>
    <x v="0"/>
    <m/>
    <m/>
    <m/>
    <m/>
    <m/>
    <m/>
    <m/>
    <m/>
    <m/>
    <m/>
    <m/>
    <m/>
    <m/>
    <m/>
    <m/>
    <m/>
    <m/>
    <m/>
    <m/>
  </r>
  <r>
    <n v="1601"/>
    <d v="2023-12-09T00:00:00"/>
    <n v="9"/>
    <x v="100"/>
    <s v="NHL703"/>
    <s v="Renault Kangoo"/>
    <n v="20000"/>
    <m/>
    <m/>
    <x v="0"/>
    <n v="20000"/>
    <d v="2024-01-19T00:00:00"/>
    <m/>
    <m/>
    <m/>
    <m/>
    <m/>
    <m/>
    <m/>
    <m/>
    <m/>
    <m/>
    <m/>
    <m/>
    <m/>
    <m/>
    <m/>
    <m/>
    <m/>
  </r>
  <r>
    <n v="1602"/>
    <d v="2023-12-11T00:00:00"/>
    <n v="9"/>
    <x v="118"/>
    <s v="AD505DQ"/>
    <s v="Peugeot 408"/>
    <n v="139500"/>
    <m/>
    <m/>
    <x v="0"/>
    <n v="11300"/>
    <d v="2023-12-11T00:00:00"/>
    <m/>
    <n v="128200"/>
    <d v="2023-01-02T00:00:00"/>
    <m/>
    <m/>
    <m/>
    <m/>
    <m/>
    <m/>
    <m/>
    <m/>
    <m/>
    <m/>
    <m/>
    <m/>
    <m/>
    <m/>
  </r>
  <r>
    <n v="1603"/>
    <d v="2023-12-11T00:00:00"/>
    <n v="9"/>
    <x v="55"/>
    <s v="AA621YA"/>
    <s v="Chevrolet Cruze"/>
    <n v="128250"/>
    <m/>
    <s v="tarjeta 6 s/interes"/>
    <x v="0"/>
    <n v="128250"/>
    <d v="2023-12-14T00:00:00"/>
    <m/>
    <m/>
    <m/>
    <m/>
    <m/>
    <m/>
    <m/>
    <m/>
    <m/>
    <m/>
    <m/>
    <m/>
    <m/>
    <m/>
    <m/>
    <m/>
    <m/>
  </r>
  <r>
    <n v="1604"/>
    <d v="2023-12-12T00:00:00"/>
    <n v="9"/>
    <x v="236"/>
    <s v="PPS071"/>
    <s v="Chevrolet Tracker"/>
    <n v="0"/>
    <m/>
    <m/>
    <x v="0"/>
    <m/>
    <m/>
    <m/>
    <m/>
    <m/>
    <m/>
    <m/>
    <m/>
    <m/>
    <m/>
    <m/>
    <m/>
    <m/>
    <m/>
    <m/>
    <m/>
    <m/>
    <m/>
    <m/>
  </r>
  <r>
    <n v="1605"/>
    <d v="2023-12-13T00:00:00"/>
    <n v="9"/>
    <x v="230"/>
    <d v="1899-12-30T00:00:00"/>
    <s v=" Gol Trend"/>
    <n v="52000"/>
    <m/>
    <m/>
    <x v="0"/>
    <n v="52000"/>
    <m/>
    <m/>
    <m/>
    <m/>
    <m/>
    <m/>
    <m/>
    <m/>
    <m/>
    <m/>
    <m/>
    <m/>
    <m/>
    <m/>
    <m/>
    <m/>
    <m/>
    <m/>
  </r>
  <r>
    <n v="1606"/>
    <d v="2023-12-13T00:00:00"/>
    <n v="9"/>
    <x v="241"/>
    <d v="1899-12-30T00:00:00"/>
    <s v="Chevrolet Prisma"/>
    <n v="21800"/>
    <m/>
    <s v="Transferencia"/>
    <x v="0"/>
    <n v="21800"/>
    <d v="2023-12-13T00:00:00"/>
    <m/>
    <m/>
    <m/>
    <m/>
    <m/>
    <m/>
    <m/>
    <m/>
    <m/>
    <m/>
    <m/>
    <m/>
    <m/>
    <m/>
    <m/>
    <m/>
    <m/>
  </r>
  <r>
    <n v="1607"/>
    <d v="2023-12-13T00:00:00"/>
    <n v="9"/>
    <x v="231"/>
    <s v="GDG901"/>
    <s v="VW Surán"/>
    <n v="92500"/>
    <m/>
    <s v="Transferencia"/>
    <x v="0"/>
    <n v="92500"/>
    <d v="2023-12-13T00:00:00"/>
    <m/>
    <m/>
    <m/>
    <m/>
    <m/>
    <m/>
    <m/>
    <m/>
    <m/>
    <m/>
    <m/>
    <m/>
    <m/>
    <m/>
    <m/>
    <m/>
    <m/>
  </r>
  <r>
    <n v="1608"/>
    <d v="2023-12-13T00:00:00"/>
    <n v="9"/>
    <x v="63"/>
    <s v="KWZ620"/>
    <s v="Citroen Berlingo"/>
    <n v="251040"/>
    <m/>
    <m/>
    <x v="0"/>
    <n v="251040"/>
    <d v="2024-01-09T00:00:00"/>
    <m/>
    <m/>
    <m/>
    <m/>
    <m/>
    <m/>
    <m/>
    <m/>
    <m/>
    <m/>
    <m/>
    <m/>
    <m/>
    <m/>
    <m/>
    <m/>
    <m/>
  </r>
  <r>
    <n v="1609"/>
    <d v="2023-12-13T00:00:00"/>
    <n v="9"/>
    <x v="242"/>
    <s v="HBI764"/>
    <s v="Renault Megane"/>
    <n v="212510"/>
    <m/>
    <m/>
    <x v="0"/>
    <n v="212510"/>
    <d v="2023-12-18T00:00:00"/>
    <m/>
    <m/>
    <m/>
    <m/>
    <m/>
    <m/>
    <m/>
    <m/>
    <m/>
    <m/>
    <m/>
    <m/>
    <m/>
    <m/>
    <m/>
    <m/>
    <m/>
  </r>
  <r>
    <n v="1610"/>
    <d v="2023-12-13T00:00:00"/>
    <n v="9"/>
    <x v="212"/>
    <s v="EXF005"/>
    <s v="Chevrolet Corsa"/>
    <n v="178400"/>
    <m/>
    <m/>
    <x v="0"/>
    <n v="93000"/>
    <d v="2023-12-05T00:00:00"/>
    <m/>
    <n v="85400"/>
    <d v="2023-12-14T00:00:00"/>
    <m/>
    <m/>
    <m/>
    <m/>
    <m/>
    <m/>
    <m/>
    <m/>
    <m/>
    <m/>
    <m/>
    <m/>
    <m/>
    <m/>
  </r>
  <r>
    <n v="1611"/>
    <d v="2023-12-14T00:00:00"/>
    <n v="9"/>
    <x v="243"/>
    <s v="ONX834"/>
    <s v="Gol Trend"/>
    <n v="112600"/>
    <m/>
    <s v="Transferencia"/>
    <x v="0"/>
    <n v="112600"/>
    <d v="2023-12-14T00:00:00"/>
    <m/>
    <m/>
    <m/>
    <m/>
    <m/>
    <m/>
    <m/>
    <m/>
    <m/>
    <m/>
    <m/>
    <m/>
    <m/>
    <m/>
    <m/>
    <m/>
    <m/>
  </r>
  <r>
    <n v="1612"/>
    <d v="2023-12-15T00:00:00"/>
    <n v="9"/>
    <x v="244"/>
    <s v="AB767DM"/>
    <s v="Peugeot 308"/>
    <n v="50000"/>
    <m/>
    <s v="Transferencia"/>
    <x v="0"/>
    <n v="50000"/>
    <d v="2023-12-15T00:00:00"/>
    <m/>
    <m/>
    <m/>
    <m/>
    <m/>
    <m/>
    <m/>
    <m/>
    <m/>
    <m/>
    <m/>
    <m/>
    <m/>
    <m/>
    <m/>
    <m/>
    <m/>
  </r>
  <r>
    <n v="1613"/>
    <d v="2023-12-15T00:00:00"/>
    <n v="9"/>
    <x v="245"/>
    <s v="JEY443"/>
    <s v="Sandero Steepway"/>
    <n v="57675"/>
    <m/>
    <m/>
    <x v="0"/>
    <n v="57675"/>
    <d v="2023-12-22T00:00:00"/>
    <m/>
    <m/>
    <m/>
    <m/>
    <m/>
    <m/>
    <m/>
    <m/>
    <m/>
    <m/>
    <m/>
    <m/>
    <m/>
    <m/>
    <m/>
    <m/>
    <m/>
  </r>
  <r>
    <n v="1614"/>
    <d v="2023-12-15T00:00:00"/>
    <n v="9"/>
    <x v="207"/>
    <s v="AE400MH"/>
    <s v="VW T-Cross"/>
    <n v="175675"/>
    <m/>
    <m/>
    <x v="0"/>
    <n v="175675"/>
    <d v="2023-12-28T00:00:00"/>
    <m/>
    <m/>
    <m/>
    <m/>
    <m/>
    <m/>
    <m/>
    <m/>
    <m/>
    <m/>
    <m/>
    <m/>
    <m/>
    <m/>
    <m/>
    <m/>
    <m/>
  </r>
  <r>
    <n v="1615"/>
    <d v="2023-12-15T00:00:00"/>
    <n v="9"/>
    <x v="100"/>
    <s v="DOJ086"/>
    <s v="Peugeot Partner"/>
    <n v="100000"/>
    <m/>
    <m/>
    <x v="0"/>
    <n v="100000"/>
    <d v="2024-01-19T00:00:00"/>
    <m/>
    <m/>
    <m/>
    <m/>
    <m/>
    <m/>
    <m/>
    <m/>
    <m/>
    <m/>
    <m/>
    <m/>
    <m/>
    <m/>
    <m/>
    <m/>
    <m/>
  </r>
  <r>
    <n v="1616"/>
    <d v="2023-12-15T00:00:00"/>
    <n v="9"/>
    <x v="246"/>
    <s v="JNW454"/>
    <s v="Crossfox"/>
    <n v="222400"/>
    <m/>
    <m/>
    <x v="0"/>
    <n v="222400"/>
    <d v="2023-12-21T00:00:00"/>
    <m/>
    <m/>
    <m/>
    <m/>
    <m/>
    <m/>
    <m/>
    <m/>
    <m/>
    <m/>
    <m/>
    <m/>
    <m/>
    <m/>
    <m/>
    <m/>
    <m/>
  </r>
  <r>
    <n v="1617"/>
    <d v="2023-12-16T00:00:00"/>
    <n v="9"/>
    <x v="235"/>
    <s v="FMQ152"/>
    <s v="Chevrolet S10"/>
    <n v="182500"/>
    <m/>
    <m/>
    <x v="0"/>
    <n v="182500"/>
    <d v="2023-12-22T00:00:00"/>
    <m/>
    <m/>
    <m/>
    <m/>
    <m/>
    <m/>
    <m/>
    <m/>
    <m/>
    <m/>
    <m/>
    <m/>
    <m/>
    <m/>
    <m/>
    <m/>
    <m/>
  </r>
  <r>
    <n v="1618"/>
    <d v="2023-12-16T00:00:00"/>
    <n v="9"/>
    <x v="64"/>
    <s v="SRF993"/>
    <s v="Renault Fluence"/>
    <n v="134200"/>
    <m/>
    <m/>
    <x v="0"/>
    <n v="100000"/>
    <d v="2023-12-20T00:00:00"/>
    <m/>
    <n v="34200"/>
    <d v="2024-01-09T00:00:00"/>
    <m/>
    <m/>
    <m/>
    <m/>
    <m/>
    <m/>
    <m/>
    <m/>
    <m/>
    <m/>
    <m/>
    <m/>
    <m/>
    <m/>
  </r>
  <r>
    <n v="1619"/>
    <d v="2023-12-17T00:00:00"/>
    <n v="9"/>
    <x v="53"/>
    <d v="1899-12-30T00:00:00"/>
    <s v="Fiat Ducato ambulancia "/>
    <n v="15000"/>
    <m/>
    <m/>
    <x v="0"/>
    <n v="15000"/>
    <d v="2024-01-26T00:00:00"/>
    <m/>
    <m/>
    <m/>
    <m/>
    <m/>
    <m/>
    <m/>
    <m/>
    <m/>
    <m/>
    <m/>
    <m/>
    <m/>
    <m/>
    <m/>
    <m/>
    <m/>
  </r>
  <r>
    <n v="1620"/>
    <d v="2023-12-17T00:00:00"/>
    <n v="9"/>
    <x v="100"/>
    <s v="NHI703"/>
    <s v="Renault Kangoo"/>
    <n v="65000"/>
    <m/>
    <m/>
    <x v="0"/>
    <n v="65000"/>
    <d v="2024-01-19T00:00:00"/>
    <m/>
    <m/>
    <m/>
    <m/>
    <m/>
    <m/>
    <m/>
    <m/>
    <m/>
    <m/>
    <m/>
    <m/>
    <m/>
    <m/>
    <m/>
    <m/>
    <m/>
  </r>
  <r>
    <n v="1621"/>
    <d v="2023-12-18T00:00:00"/>
    <n v="9"/>
    <x v="72"/>
    <d v="1899-12-30T00:00:00"/>
    <s v="VW Bora TDI"/>
    <n v="76900.040000000008"/>
    <m/>
    <s v="Transferencia"/>
    <x v="1"/>
    <n v="35000"/>
    <d v="2023-12-18T00:00:00"/>
    <m/>
    <n v="30000"/>
    <d v="2024-01-22T00:00:00"/>
    <m/>
    <n v="11900.04"/>
    <d v="2024-02-14T00:00:00"/>
    <m/>
    <m/>
    <m/>
    <m/>
    <m/>
    <m/>
    <m/>
    <m/>
    <m/>
    <m/>
    <m/>
  </r>
  <r>
    <n v="1622"/>
    <d v="2023-12-18T00:00:00"/>
    <n v="9"/>
    <x v="247"/>
    <s v="AD434RP"/>
    <s v="Ford Ka 1.5"/>
    <n v="110000"/>
    <m/>
    <m/>
    <x v="0"/>
    <n v="110000"/>
    <d v="2023-12-06T00:00:00"/>
    <m/>
    <m/>
    <m/>
    <m/>
    <m/>
    <m/>
    <m/>
    <m/>
    <m/>
    <m/>
    <m/>
    <m/>
    <m/>
    <m/>
    <m/>
    <m/>
    <m/>
  </r>
  <r>
    <n v="1623"/>
    <d v="2023-12-19T00:00:00"/>
    <n v="9"/>
    <x v="248"/>
    <s v="JSY556"/>
    <s v="Chevrolet corsa classic"/>
    <n v="70000"/>
    <m/>
    <m/>
    <x v="0"/>
    <n v="70000"/>
    <m/>
    <m/>
    <m/>
    <m/>
    <m/>
    <m/>
    <m/>
    <m/>
    <m/>
    <m/>
    <m/>
    <m/>
    <m/>
    <m/>
    <m/>
    <m/>
    <m/>
    <m/>
  </r>
  <r>
    <n v="1624"/>
    <d v="2023-12-19T00:00:00"/>
    <n v="9"/>
    <x v="249"/>
    <s v="AC843IQ"/>
    <s v="Eco Sport 1.5"/>
    <n v="146200"/>
    <m/>
    <m/>
    <x v="0"/>
    <n v="146200"/>
    <d v="2023-12-20T00:00:00"/>
    <m/>
    <m/>
    <m/>
    <m/>
    <m/>
    <m/>
    <m/>
    <m/>
    <m/>
    <m/>
    <m/>
    <m/>
    <m/>
    <m/>
    <m/>
    <m/>
    <m/>
  </r>
  <r>
    <n v="1625"/>
    <d v="2023-12-19T00:00:00"/>
    <n v="9"/>
    <x v="50"/>
    <s v="AF234VK"/>
    <s v="Fiat Cronos Seg ciudadana"/>
    <n v="58000"/>
    <m/>
    <s v="pago con impuestos"/>
    <x v="0"/>
    <n v="58000"/>
    <d v="2024-01-24T00:00:00"/>
    <m/>
    <m/>
    <m/>
    <m/>
    <m/>
    <m/>
    <m/>
    <m/>
    <m/>
    <m/>
    <m/>
    <m/>
    <m/>
    <m/>
    <m/>
    <m/>
    <m/>
  </r>
  <r>
    <n v="1626"/>
    <d v="2023-12-19T00:00:00"/>
    <n v="9"/>
    <x v="250"/>
    <s v="CUE433"/>
    <s v="Fiat Uno"/>
    <n v="51050"/>
    <m/>
    <m/>
    <x v="0"/>
    <n v="51050"/>
    <d v="2023-12-28T00:00:00"/>
    <m/>
    <m/>
    <m/>
    <m/>
    <m/>
    <m/>
    <m/>
    <m/>
    <m/>
    <m/>
    <m/>
    <m/>
    <m/>
    <m/>
    <m/>
    <m/>
    <m/>
  </r>
  <r>
    <n v="1627"/>
    <d v="2023-12-19T00:00:00"/>
    <n v="9"/>
    <x v="100"/>
    <s v="AE993CF"/>
    <s v="Fiat Fiorino"/>
    <n v="50000"/>
    <m/>
    <m/>
    <x v="0"/>
    <n v="50000"/>
    <d v="2024-01-19T00:00:00"/>
    <m/>
    <m/>
    <m/>
    <m/>
    <m/>
    <m/>
    <m/>
    <m/>
    <m/>
    <m/>
    <m/>
    <m/>
    <m/>
    <m/>
    <m/>
    <m/>
    <m/>
  </r>
  <r>
    <n v="1628"/>
    <d v="2023-12-19T00:00:00"/>
    <n v="9"/>
    <x v="50"/>
    <d v="1899-12-30T00:00:00"/>
    <s v="Fiat Uno Maestranza"/>
    <n v="65000"/>
    <m/>
    <s v="pago con impuestos"/>
    <x v="0"/>
    <n v="65000"/>
    <d v="2024-01-24T00:00:00"/>
    <m/>
    <m/>
    <m/>
    <m/>
    <m/>
    <m/>
    <m/>
    <m/>
    <m/>
    <m/>
    <m/>
    <m/>
    <m/>
    <m/>
    <m/>
    <m/>
    <m/>
  </r>
  <r>
    <n v="1629"/>
    <d v="2023-12-19T00:00:00"/>
    <n v="9"/>
    <x v="50"/>
    <s v="AF234VJ"/>
    <s v="Fiat Cronos Seg ciudadana"/>
    <n v="58000"/>
    <m/>
    <s v="pago con impuestos"/>
    <x v="0"/>
    <n v="58000"/>
    <d v="2024-01-24T00:00:00"/>
    <m/>
    <m/>
    <m/>
    <m/>
    <m/>
    <m/>
    <m/>
    <m/>
    <m/>
    <m/>
    <m/>
    <m/>
    <m/>
    <m/>
    <m/>
    <m/>
    <m/>
  </r>
  <r>
    <n v="1630"/>
    <d v="2023-12-20T00:00:00"/>
    <n v="9"/>
    <x v="251"/>
    <s v="MBB833"/>
    <s v="Citroen C3 Cross"/>
    <n v="31000"/>
    <m/>
    <m/>
    <x v="0"/>
    <n v="31000"/>
    <d v="2023-12-20T00:00:00"/>
    <m/>
    <m/>
    <m/>
    <m/>
    <m/>
    <m/>
    <m/>
    <m/>
    <m/>
    <m/>
    <m/>
    <m/>
    <m/>
    <m/>
    <m/>
    <m/>
    <m/>
  </r>
  <r>
    <n v="1631"/>
    <d v="2023-12-20T00:00:00"/>
    <n v="9"/>
    <x v="252"/>
    <s v="NQI279"/>
    <s v="Logan"/>
    <n v="109550"/>
    <m/>
    <m/>
    <x v="0"/>
    <n v="109550"/>
    <d v="2023-12-20T00:00:00"/>
    <m/>
    <m/>
    <m/>
    <m/>
    <m/>
    <m/>
    <m/>
    <m/>
    <m/>
    <m/>
    <m/>
    <m/>
    <m/>
    <m/>
    <m/>
    <m/>
    <m/>
  </r>
  <r>
    <n v="1632"/>
    <d v="2023-12-20T00:00:00"/>
    <n v="9"/>
    <x v="236"/>
    <s v="PPS071"/>
    <s v="Chevrolet Tracker"/>
    <n v="57275"/>
    <m/>
    <m/>
    <x v="0"/>
    <n v="57275"/>
    <d v="2023-12-20T00:00:00"/>
    <m/>
    <m/>
    <m/>
    <m/>
    <m/>
    <m/>
    <m/>
    <m/>
    <m/>
    <m/>
    <m/>
    <m/>
    <m/>
    <m/>
    <m/>
    <m/>
    <m/>
  </r>
  <r>
    <n v="1633"/>
    <d v="2023-12-20T00:00:00"/>
    <n v="9"/>
    <x v="146"/>
    <s v="FER921"/>
    <s v="Peugeot 206"/>
    <n v="15000"/>
    <m/>
    <m/>
    <x v="0"/>
    <n v="15000"/>
    <d v="2023-12-20T00:00:00"/>
    <m/>
    <m/>
    <m/>
    <m/>
    <m/>
    <m/>
    <m/>
    <m/>
    <m/>
    <m/>
    <m/>
    <m/>
    <m/>
    <m/>
    <m/>
    <m/>
    <m/>
  </r>
  <r>
    <n v="1634"/>
    <d v="2023-12-20T00:00:00"/>
    <n v="9"/>
    <x v="253"/>
    <s v="GID723"/>
    <s v="Ford Ka"/>
    <n v="19600"/>
    <m/>
    <m/>
    <x v="0"/>
    <n v="19600"/>
    <d v="2023-12-20T00:00:00"/>
    <m/>
    <m/>
    <m/>
    <m/>
    <m/>
    <m/>
    <m/>
    <m/>
    <m/>
    <m/>
    <m/>
    <m/>
    <m/>
    <m/>
    <m/>
    <m/>
    <m/>
  </r>
  <r>
    <n v="1635"/>
    <d v="2023-12-20T00:00:00"/>
    <n v="9"/>
    <x v="158"/>
    <s v="AD027NW"/>
    <s v="VW Gol Trend"/>
    <n v="188200"/>
    <m/>
    <m/>
    <x v="0"/>
    <n v="188200"/>
    <d v="2024-01-11T00:00:00"/>
    <m/>
    <m/>
    <m/>
    <m/>
    <m/>
    <m/>
    <m/>
    <m/>
    <m/>
    <m/>
    <m/>
    <m/>
    <m/>
    <m/>
    <m/>
    <m/>
    <m/>
  </r>
  <r>
    <n v="1636"/>
    <d v="2023-12-20T00:00:00"/>
    <n v="9"/>
    <x v="254"/>
    <s v="MWM301"/>
    <s v="Audi A5 TFSI"/>
    <n v="0"/>
    <m/>
    <m/>
    <x v="0"/>
    <m/>
    <m/>
    <m/>
    <m/>
    <m/>
    <m/>
    <m/>
    <m/>
    <m/>
    <m/>
    <m/>
    <m/>
    <m/>
    <m/>
    <m/>
    <m/>
    <m/>
    <m/>
    <m/>
  </r>
  <r>
    <n v="1637"/>
    <d v="2023-12-20T00:00:00"/>
    <n v="9"/>
    <x v="255"/>
    <s v="OKA658"/>
    <s v="Renault Kangoo"/>
    <n v="25000"/>
    <m/>
    <s v="Transferencia"/>
    <x v="0"/>
    <n v="25000"/>
    <d v="2023-12-21T00:00:00"/>
    <m/>
    <m/>
    <m/>
    <m/>
    <m/>
    <m/>
    <m/>
    <m/>
    <m/>
    <m/>
    <m/>
    <m/>
    <m/>
    <m/>
    <m/>
    <m/>
    <m/>
  </r>
  <r>
    <n v="1638"/>
    <d v="2023-12-21T00:00:00"/>
    <n v="9"/>
    <x v="256"/>
    <s v="AE259AS"/>
    <s v="Peugeot 3008"/>
    <n v="220000.04"/>
    <m/>
    <m/>
    <x v="0"/>
    <n v="220000.04"/>
    <d v="2023-12-21T00:00:00"/>
    <m/>
    <m/>
    <m/>
    <m/>
    <m/>
    <m/>
    <m/>
    <m/>
    <m/>
    <m/>
    <m/>
    <m/>
    <m/>
    <m/>
    <m/>
    <m/>
    <m/>
  </r>
  <r>
    <n v="1639"/>
    <d v="2023-12-21T00:00:00"/>
    <n v="9"/>
    <x v="100"/>
    <s v="AB127DU"/>
    <s v="Renault Kangoo"/>
    <n v="8000"/>
    <m/>
    <m/>
    <x v="0"/>
    <n v="8000"/>
    <m/>
    <m/>
    <m/>
    <m/>
    <m/>
    <m/>
    <m/>
    <m/>
    <m/>
    <m/>
    <m/>
    <m/>
    <m/>
    <m/>
    <m/>
    <m/>
    <m/>
    <m/>
  </r>
  <r>
    <n v="1640"/>
    <d v="2023-12-21T00:00:00"/>
    <n v="9"/>
    <x v="100"/>
    <s v="AE613XW"/>
    <s v="Fiat Fiorino"/>
    <n v="30000"/>
    <m/>
    <m/>
    <x v="0"/>
    <n v="30000"/>
    <d v="2024-01-19T00:00:00"/>
    <m/>
    <m/>
    <m/>
    <m/>
    <m/>
    <m/>
    <m/>
    <m/>
    <m/>
    <m/>
    <m/>
    <m/>
    <m/>
    <m/>
    <m/>
    <m/>
    <m/>
  </r>
  <r>
    <n v="1641"/>
    <d v="2023-12-21T00:00:00"/>
    <n v="9"/>
    <x v="257"/>
    <s v="OAL860"/>
    <s v="Toyota Etios"/>
    <n v="135400"/>
    <m/>
    <s v="tarjeta 6 s/interes"/>
    <x v="0"/>
    <n v="135400"/>
    <d v="2023-12-21T00:00:00"/>
    <m/>
    <m/>
    <m/>
    <m/>
    <m/>
    <m/>
    <m/>
    <m/>
    <m/>
    <m/>
    <m/>
    <m/>
    <m/>
    <m/>
    <m/>
    <m/>
    <m/>
  </r>
  <r>
    <n v="1642"/>
    <d v="2023-12-22T00:00:00"/>
    <n v="9"/>
    <x v="258"/>
    <s v="NPQ924"/>
    <s v="VW Fox"/>
    <n v="51520"/>
    <m/>
    <m/>
    <x v="0"/>
    <n v="51520"/>
    <d v="2023-12-19T00:00:00"/>
    <m/>
    <m/>
    <m/>
    <m/>
    <m/>
    <m/>
    <m/>
    <m/>
    <m/>
    <m/>
    <m/>
    <m/>
    <m/>
    <m/>
    <m/>
    <m/>
    <m/>
  </r>
  <r>
    <n v="1643"/>
    <d v="2023-12-22T00:00:00"/>
    <n v="9"/>
    <x v="259"/>
    <s v="AB229DZ"/>
    <s v="Chevrolet Cruze"/>
    <n v="225187.5"/>
    <m/>
    <s v="tarjeta 6 s/interes"/>
    <x v="0"/>
    <n v="225187.5"/>
    <d v="2023-12-22T00:00:00"/>
    <m/>
    <m/>
    <m/>
    <m/>
    <m/>
    <m/>
    <m/>
    <m/>
    <m/>
    <m/>
    <m/>
    <m/>
    <m/>
    <m/>
    <m/>
    <m/>
    <m/>
  </r>
  <r>
    <n v="1644"/>
    <d v="2023-12-22T00:00:00"/>
    <n v="9"/>
    <x v="49"/>
    <s v="AC890MO"/>
    <s v="VW Amarok"/>
    <n v="0"/>
    <m/>
    <m/>
    <x v="0"/>
    <m/>
    <m/>
    <m/>
    <m/>
    <m/>
    <m/>
    <m/>
    <m/>
    <m/>
    <m/>
    <m/>
    <m/>
    <m/>
    <m/>
    <m/>
    <m/>
    <m/>
    <m/>
    <m/>
  </r>
  <r>
    <n v="1645"/>
    <d v="2023-12-22T00:00:00"/>
    <n v="9"/>
    <x v="100"/>
    <s v="AE993CE"/>
    <s v="Fiat Fiorino"/>
    <n v="8000"/>
    <m/>
    <m/>
    <x v="0"/>
    <n v="8000"/>
    <m/>
    <m/>
    <m/>
    <m/>
    <m/>
    <m/>
    <m/>
    <m/>
    <m/>
    <m/>
    <m/>
    <m/>
    <m/>
    <m/>
    <m/>
    <m/>
    <m/>
    <m/>
  </r>
  <r>
    <n v="1646"/>
    <d v="2023-12-22T00:00:00"/>
    <n v="9"/>
    <x v="247"/>
    <s v="AD434RP"/>
    <s v="Ford Ka 1.5"/>
    <n v="83400"/>
    <m/>
    <s v="Tarjeta 1 pago"/>
    <x v="0"/>
    <n v="83400"/>
    <d v="2023-12-22T00:00:00"/>
    <m/>
    <m/>
    <m/>
    <m/>
    <m/>
    <m/>
    <m/>
    <m/>
    <m/>
    <m/>
    <m/>
    <m/>
    <m/>
    <m/>
    <m/>
    <m/>
    <m/>
  </r>
  <r>
    <n v="1647"/>
    <d v="2023-12-22T00:00:00"/>
    <n v="9"/>
    <x v="100"/>
    <s v="AE613XV"/>
    <s v="Fiat Fiorino"/>
    <n v="65000"/>
    <m/>
    <m/>
    <x v="0"/>
    <n v="65000"/>
    <d v="2024-01-19T00:00:00"/>
    <m/>
    <m/>
    <m/>
    <m/>
    <m/>
    <m/>
    <m/>
    <m/>
    <m/>
    <m/>
    <m/>
    <m/>
    <m/>
    <m/>
    <m/>
    <m/>
    <m/>
  </r>
  <r>
    <n v="1648"/>
    <d v="2023-12-22T00:00:00"/>
    <n v="9"/>
    <x v="260"/>
    <d v="1899-12-30T00:00:00"/>
    <d v="1899-12-30T00:00:00"/>
    <n v="47775"/>
    <m/>
    <m/>
    <x v="0"/>
    <n v="47775"/>
    <d v="2023-12-23T00:00:00"/>
    <m/>
    <m/>
    <m/>
    <m/>
    <m/>
    <m/>
    <m/>
    <m/>
    <m/>
    <m/>
    <m/>
    <m/>
    <m/>
    <m/>
    <m/>
    <m/>
    <m/>
  </r>
  <r>
    <n v="1649"/>
    <d v="2023-12-23T00:00:00"/>
    <n v="9"/>
    <x v="100"/>
    <s v="AF672US"/>
    <s v="Transit"/>
    <n v="160906.25"/>
    <m/>
    <m/>
    <x v="0"/>
    <n v="160906.25"/>
    <d v="2024-01-19T00:00:00"/>
    <m/>
    <m/>
    <m/>
    <m/>
    <m/>
    <m/>
    <m/>
    <m/>
    <m/>
    <m/>
    <m/>
    <m/>
    <m/>
    <m/>
    <m/>
    <m/>
    <m/>
  </r>
  <r>
    <n v="1650"/>
    <d v="2023-12-25T00:00:00"/>
    <n v="9"/>
    <x v="100"/>
    <s v="AB127DU"/>
    <s v="Renault Kangoo"/>
    <n v="35000"/>
    <m/>
    <m/>
    <x v="0"/>
    <n v="35000"/>
    <d v="2024-01-19T00:00:00"/>
    <m/>
    <m/>
    <m/>
    <m/>
    <m/>
    <m/>
    <m/>
    <m/>
    <m/>
    <m/>
    <m/>
    <m/>
    <m/>
    <m/>
    <m/>
    <m/>
    <m/>
  </r>
  <r>
    <n v="1651"/>
    <d v="2024-01-02T00:00:00"/>
    <n v="9"/>
    <x v="261"/>
    <s v="FCJ729"/>
    <s v="Gol"/>
    <n v="0"/>
    <m/>
    <m/>
    <x v="0"/>
    <m/>
    <m/>
    <m/>
    <m/>
    <m/>
    <m/>
    <m/>
    <m/>
    <m/>
    <m/>
    <m/>
    <m/>
    <m/>
    <m/>
    <m/>
    <m/>
    <m/>
    <m/>
    <m/>
  </r>
  <r>
    <n v="1652"/>
    <d v="2024-01-02T00:00:00"/>
    <n v="9"/>
    <x v="223"/>
    <s v="FRR248"/>
    <s v="Chevrolet S10"/>
    <n v="180000"/>
    <m/>
    <m/>
    <x v="0"/>
    <n v="180000"/>
    <d v="2024-01-04T00:00:00"/>
    <m/>
    <m/>
    <m/>
    <m/>
    <m/>
    <m/>
    <m/>
    <m/>
    <m/>
    <m/>
    <m/>
    <m/>
    <m/>
    <m/>
    <m/>
    <m/>
    <m/>
  </r>
  <r>
    <n v="1653"/>
    <d v="2024-01-03T00:00:00"/>
    <n v="9"/>
    <x v="262"/>
    <s v="JSE606"/>
    <s v="VW Voyage"/>
    <n v="137100"/>
    <m/>
    <s v="Efectivo"/>
    <x v="0"/>
    <n v="70000"/>
    <d v="2024-01-04T00:00:00"/>
    <m/>
    <n v="67100"/>
    <d v="2024-02-06T00:00:00"/>
    <m/>
    <m/>
    <m/>
    <m/>
    <m/>
    <m/>
    <m/>
    <m/>
    <m/>
    <m/>
    <m/>
    <m/>
    <m/>
    <m/>
  </r>
  <r>
    <n v="1654"/>
    <d v="2024-01-03T00:00:00"/>
    <n v="9"/>
    <x v="263"/>
    <s v="PDY602"/>
    <s v="Chevrolet Prisma"/>
    <n v="58395"/>
    <m/>
    <s v="No se cobra el resto "/>
    <x v="0"/>
    <n v="20000"/>
    <d v="2024-01-05T00:00:00"/>
    <m/>
    <n v="38395"/>
    <m/>
    <m/>
    <m/>
    <m/>
    <m/>
    <m/>
    <m/>
    <m/>
    <m/>
    <m/>
    <m/>
    <m/>
    <m/>
    <m/>
    <m/>
  </r>
  <r>
    <n v="1655"/>
    <d v="2024-01-03T00:00:00"/>
    <n v="9"/>
    <x v="264"/>
    <s v="OOF163"/>
    <s v="Ford Ranger 3.2"/>
    <n v="511200"/>
    <m/>
    <s v="tarjeta 6 cuotas"/>
    <x v="0"/>
    <n v="261200"/>
    <d v="2024-01-05T00:00:00"/>
    <m/>
    <n v="250000"/>
    <d v="2024-01-09T00:00:00"/>
    <m/>
    <m/>
    <m/>
    <m/>
    <m/>
    <m/>
    <m/>
    <m/>
    <m/>
    <m/>
    <m/>
    <m/>
    <m/>
    <m/>
  </r>
  <r>
    <n v="1656"/>
    <d v="2024-01-03T00:00:00"/>
    <n v="9"/>
    <x v="228"/>
    <d v="1899-12-30T00:00:00"/>
    <d v="1899-12-30T00:00:00"/>
    <n v="54500"/>
    <m/>
    <m/>
    <x v="0"/>
    <n v="54500"/>
    <d v="2024-01-08T00:00:00"/>
    <m/>
    <m/>
    <m/>
    <m/>
    <m/>
    <m/>
    <m/>
    <m/>
    <m/>
    <m/>
    <m/>
    <m/>
    <m/>
    <m/>
    <m/>
    <m/>
    <m/>
  </r>
  <r>
    <n v="1657"/>
    <d v="2024-01-04T00:00:00"/>
    <n v="9"/>
    <x v="132"/>
    <s v="NSA717"/>
    <s v="Citroen C3"/>
    <n v="151185"/>
    <m/>
    <s v="Transferencia"/>
    <x v="0"/>
    <n v="100000"/>
    <d v="2024-01-06T00:00:00"/>
    <m/>
    <n v="51185"/>
    <d v="2024-01-10T00:00:00"/>
    <m/>
    <m/>
    <m/>
    <m/>
    <m/>
    <m/>
    <m/>
    <m/>
    <m/>
    <m/>
    <m/>
    <m/>
    <m/>
    <m/>
  </r>
  <r>
    <n v="1658"/>
    <d v="2024-01-04T00:00:00"/>
    <n v="9"/>
    <x v="265"/>
    <s v="LWY389"/>
    <s v="Peugeot 207"/>
    <n v="137000"/>
    <m/>
    <m/>
    <x v="0"/>
    <n v="137000"/>
    <d v="2024-01-05T00:00:00"/>
    <m/>
    <m/>
    <m/>
    <m/>
    <m/>
    <m/>
    <m/>
    <m/>
    <m/>
    <m/>
    <m/>
    <m/>
    <m/>
    <m/>
    <m/>
    <m/>
    <m/>
  </r>
  <r>
    <n v="1659"/>
    <d v="2024-01-04T00:00:00"/>
    <n v="9"/>
    <x v="266"/>
    <s v="GSC096"/>
    <s v="Chevrolet S10"/>
    <n v="277020"/>
    <m/>
    <s v="177000 acredita barotto por factura propia"/>
    <x v="0"/>
    <n v="277020"/>
    <d v="2024-01-11T00:00:00"/>
    <m/>
    <m/>
    <m/>
    <m/>
    <m/>
    <m/>
    <m/>
    <m/>
    <m/>
    <m/>
    <m/>
    <m/>
    <m/>
    <m/>
    <m/>
    <m/>
    <m/>
  </r>
  <r>
    <n v="1660"/>
    <d v="2024-01-04T00:00:00"/>
    <n v="9"/>
    <x v="50"/>
    <s v="AD310CN"/>
    <s v="Gol Trend"/>
    <n v="30000"/>
    <m/>
    <s v="pago con impuestos"/>
    <x v="0"/>
    <n v="30000"/>
    <d v="2024-02-09T00:00:00"/>
    <m/>
    <m/>
    <m/>
    <m/>
    <m/>
    <m/>
    <m/>
    <m/>
    <m/>
    <m/>
    <m/>
    <m/>
    <m/>
    <m/>
    <m/>
    <m/>
    <m/>
  </r>
  <r>
    <n v="1661"/>
    <d v="2024-01-05T00:00:00"/>
    <n v="9"/>
    <x v="267"/>
    <s v="OGQ033"/>
    <s v="Chevrolet S10"/>
    <n v="600250"/>
    <m/>
    <m/>
    <x v="0"/>
    <n v="600250"/>
    <d v="2024-01-15T00:00:00"/>
    <m/>
    <m/>
    <m/>
    <m/>
    <m/>
    <m/>
    <m/>
    <m/>
    <m/>
    <m/>
    <m/>
    <m/>
    <m/>
    <m/>
    <m/>
    <m/>
    <m/>
  </r>
  <r>
    <n v="1662"/>
    <d v="2024-01-05T00:00:00"/>
    <n v="9"/>
    <x v="100"/>
    <s v="AE613XW"/>
    <s v="Fiat fiorino"/>
    <n v="40000"/>
    <m/>
    <m/>
    <x v="0"/>
    <n v="40000"/>
    <d v="2024-02-14T00:00:00"/>
    <m/>
    <m/>
    <m/>
    <m/>
    <m/>
    <m/>
    <m/>
    <m/>
    <m/>
    <m/>
    <m/>
    <m/>
    <m/>
    <m/>
    <m/>
    <m/>
    <m/>
  </r>
  <r>
    <n v="1663"/>
    <d v="2024-01-06T00:00:00"/>
    <n v="9"/>
    <x v="100"/>
    <s v="HXQ635"/>
    <s v="Renault Kangoo"/>
    <n v="32000"/>
    <m/>
    <m/>
    <x v="0"/>
    <n v="32000"/>
    <d v="2024-02-14T00:00:00"/>
    <m/>
    <m/>
    <m/>
    <m/>
    <m/>
    <m/>
    <m/>
    <m/>
    <m/>
    <m/>
    <m/>
    <m/>
    <m/>
    <m/>
    <m/>
    <m/>
    <m/>
  </r>
  <r>
    <n v="1664"/>
    <d v="2024-01-06T00:00:00"/>
    <n v="9"/>
    <x v="243"/>
    <s v="ONX834"/>
    <s v="Gol trend"/>
    <n v="180000"/>
    <m/>
    <m/>
    <x v="0"/>
    <n v="180000"/>
    <d v="2024-01-06T00:00:00"/>
    <m/>
    <m/>
    <m/>
    <m/>
    <m/>
    <m/>
    <m/>
    <m/>
    <m/>
    <m/>
    <m/>
    <m/>
    <m/>
    <m/>
    <m/>
    <m/>
    <m/>
  </r>
  <r>
    <n v="1665"/>
    <d v="2024-01-06T00:00:00"/>
    <n v="9"/>
    <x v="140"/>
    <s v="AA516SF"/>
    <s v="Ford Ranger 2.2 TDCI"/>
    <n v="861400"/>
    <m/>
    <m/>
    <x v="0"/>
    <n v="861400"/>
    <d v="2024-03-01T00:00:00"/>
    <m/>
    <m/>
    <m/>
    <m/>
    <m/>
    <m/>
    <m/>
    <m/>
    <m/>
    <m/>
    <m/>
    <m/>
    <m/>
    <m/>
    <m/>
    <m/>
    <m/>
  </r>
  <r>
    <n v="1666"/>
    <d v="2024-01-08T00:00:00"/>
    <n v="8"/>
    <x v="100"/>
    <s v="AF044MU"/>
    <s v="Fiat Fiorino"/>
    <n v="65000"/>
    <m/>
    <s v="service 8mil pagado 10-01"/>
    <x v="0"/>
    <n v="65000"/>
    <d v="2024-01-10T00:00:00"/>
    <d v="2024-01-14T00:00:00"/>
    <m/>
    <m/>
    <m/>
    <m/>
    <m/>
    <m/>
    <m/>
    <m/>
    <m/>
    <m/>
    <m/>
    <m/>
    <m/>
    <m/>
    <m/>
    <m/>
  </r>
  <r>
    <n v="1667"/>
    <d v="2024-01-08T00:00:00"/>
    <n v="8"/>
    <x v="26"/>
    <s v="NEN775"/>
    <s v="Renault Kangoo"/>
    <n v="108200"/>
    <m/>
    <m/>
    <x v="0"/>
    <n v="108200"/>
    <d v="2024-01-08T00:00:00"/>
    <m/>
    <m/>
    <m/>
    <m/>
    <m/>
    <m/>
    <m/>
    <m/>
    <m/>
    <m/>
    <m/>
    <m/>
    <m/>
    <m/>
    <m/>
    <m/>
    <m/>
  </r>
  <r>
    <n v="1668"/>
    <d v="2024-01-08T00:00:00"/>
    <n v="8"/>
    <x v="268"/>
    <s v="MEY675"/>
    <s v="Chevrolet S10"/>
    <n v="63000"/>
    <m/>
    <s v="Transferencia"/>
    <x v="0"/>
    <n v="63000"/>
    <d v="2024-01-11T00:00:00"/>
    <m/>
    <m/>
    <m/>
    <m/>
    <m/>
    <m/>
    <m/>
    <m/>
    <m/>
    <m/>
    <m/>
    <m/>
    <m/>
    <m/>
    <m/>
    <m/>
    <m/>
  </r>
  <r>
    <n v="1669"/>
    <d v="2024-01-08T00:00:00"/>
    <n v="8"/>
    <x v="269"/>
    <s v="KFM514"/>
    <s v="Gol Trend"/>
    <n v="41000"/>
    <m/>
    <m/>
    <x v="0"/>
    <n v="41000"/>
    <d v="2024-01-18T00:00:00"/>
    <m/>
    <m/>
    <m/>
    <m/>
    <m/>
    <m/>
    <m/>
    <m/>
    <m/>
    <m/>
    <m/>
    <m/>
    <m/>
    <m/>
    <m/>
    <m/>
    <m/>
  </r>
  <r>
    <n v="1670"/>
    <d v="2024-01-09T00:00:00"/>
    <n v="8"/>
    <x v="131"/>
    <s v="AB600UO"/>
    <s v="Peugeot 2008"/>
    <n v="260440"/>
    <m/>
    <m/>
    <x v="0"/>
    <n v="260440"/>
    <d v="2024-01-10T00:00:00"/>
    <m/>
    <m/>
    <m/>
    <m/>
    <m/>
    <m/>
    <m/>
    <m/>
    <m/>
    <m/>
    <m/>
    <m/>
    <m/>
    <m/>
    <m/>
    <m/>
    <m/>
  </r>
  <r>
    <n v="1671"/>
    <d v="2024-01-09T00:00:00"/>
    <n v="8"/>
    <x v="10"/>
    <s v="NMP909"/>
    <s v="Citroen C4 Lounge HDI"/>
    <n v="75500"/>
    <m/>
    <m/>
    <x v="0"/>
    <n v="75500"/>
    <d v="2024-01-19T00:00:00"/>
    <m/>
    <m/>
    <m/>
    <m/>
    <m/>
    <m/>
    <m/>
    <m/>
    <m/>
    <m/>
    <m/>
    <m/>
    <m/>
    <m/>
    <m/>
    <m/>
    <m/>
  </r>
  <r>
    <n v="1672"/>
    <d v="2024-01-10T00:00:00"/>
    <n v="8"/>
    <x v="65"/>
    <s v="OQB691"/>
    <s v="Chevrolet S10"/>
    <n v="261850"/>
    <m/>
    <m/>
    <x v="0"/>
    <n v="261850"/>
    <d v="2024-02-07T00:00:00"/>
    <m/>
    <m/>
    <m/>
    <m/>
    <m/>
    <m/>
    <m/>
    <m/>
    <m/>
    <m/>
    <m/>
    <m/>
    <m/>
    <m/>
    <m/>
    <m/>
    <m/>
  </r>
  <r>
    <n v="1673"/>
    <d v="2024-01-10T00:00:00"/>
    <n v="8"/>
    <x v="107"/>
    <s v="MWM641"/>
    <s v="Renault Kangoo"/>
    <n v="159190"/>
    <m/>
    <s v="Transferencia"/>
    <x v="0"/>
    <n v="150000"/>
    <d v="2024-01-12T00:00:00"/>
    <m/>
    <n v="9190"/>
    <d v="2024-01-17T00:00:00"/>
    <m/>
    <m/>
    <m/>
    <m/>
    <m/>
    <m/>
    <m/>
    <m/>
    <m/>
    <m/>
    <m/>
    <m/>
    <m/>
    <m/>
  </r>
  <r>
    <n v="1674"/>
    <d v="2024-01-10T00:00:00"/>
    <n v="8"/>
    <x v="172"/>
    <s v="ONU240"/>
    <s v="Ford Focus"/>
    <n v="30000"/>
    <m/>
    <m/>
    <x v="0"/>
    <n v="30000"/>
    <d v="2024-02-29T00:00:00"/>
    <m/>
    <m/>
    <m/>
    <m/>
    <m/>
    <m/>
    <m/>
    <m/>
    <m/>
    <m/>
    <m/>
    <m/>
    <m/>
    <m/>
    <m/>
    <m/>
    <m/>
  </r>
  <r>
    <n v="1675"/>
    <d v="2024-01-11T00:00:00"/>
    <n v="8"/>
    <x v="270"/>
    <s v="AD135TK"/>
    <s v="Chevrolet Tracker"/>
    <n v="180800"/>
    <m/>
    <s v="Transferencia"/>
    <x v="0"/>
    <n v="180800"/>
    <d v="2024-01-13T00:00:00"/>
    <m/>
    <m/>
    <m/>
    <m/>
    <m/>
    <m/>
    <m/>
    <m/>
    <m/>
    <m/>
    <m/>
    <m/>
    <m/>
    <m/>
    <m/>
    <m/>
    <m/>
  </r>
  <r>
    <n v="1676"/>
    <d v="2024-01-11T00:00:00"/>
    <n v="8"/>
    <x v="271"/>
    <s v="AE358SA"/>
    <s v="Jeep Renegade"/>
    <n v="313550"/>
    <m/>
    <m/>
    <x v="0"/>
    <n v="313550"/>
    <d v="2024-01-16T00:00:00"/>
    <m/>
    <m/>
    <m/>
    <m/>
    <m/>
    <m/>
    <m/>
    <m/>
    <m/>
    <m/>
    <m/>
    <m/>
    <m/>
    <m/>
    <m/>
    <m/>
    <m/>
  </r>
  <r>
    <n v="1677"/>
    <d v="2024-01-11T00:00:00"/>
    <n v="8"/>
    <x v="272"/>
    <s v="AD876OQ"/>
    <s v="Jeep Compass"/>
    <n v="211250"/>
    <m/>
    <m/>
    <x v="0"/>
    <n v="211250"/>
    <d v="2024-01-18T00:00:00"/>
    <m/>
    <m/>
    <m/>
    <m/>
    <m/>
    <m/>
    <m/>
    <m/>
    <m/>
    <m/>
    <m/>
    <m/>
    <m/>
    <m/>
    <m/>
    <m/>
    <m/>
  </r>
  <r>
    <n v="1678"/>
    <d v="2024-01-11T00:00:00"/>
    <n v="8"/>
    <x v="100"/>
    <s v="AF613XW"/>
    <s v="Fiat Fiorino"/>
    <n v="15000"/>
    <m/>
    <m/>
    <x v="0"/>
    <n v="15000"/>
    <d v="2024-02-14T00:00:00"/>
    <m/>
    <m/>
    <m/>
    <m/>
    <m/>
    <m/>
    <m/>
    <m/>
    <m/>
    <m/>
    <m/>
    <m/>
    <m/>
    <m/>
    <m/>
    <m/>
    <m/>
  </r>
  <r>
    <n v="1679"/>
    <d v="2024-01-11T00:00:00"/>
    <n v="8"/>
    <x v="273"/>
    <s v="LZU901"/>
    <s v="Renault Kangoo"/>
    <n v="233710"/>
    <m/>
    <s v="dólar / transferencia"/>
    <x v="0"/>
    <n v="233710"/>
    <d v="2024-01-12T00:00:00"/>
    <m/>
    <m/>
    <m/>
    <m/>
    <m/>
    <m/>
    <m/>
    <m/>
    <m/>
    <m/>
    <m/>
    <m/>
    <m/>
    <m/>
    <m/>
    <m/>
    <m/>
  </r>
  <r>
    <n v="1680"/>
    <d v="2024-01-12T00:00:00"/>
    <n v="8"/>
    <x v="49"/>
    <s v="AD813TG"/>
    <s v="Toyota Hilux"/>
    <n v="291325"/>
    <m/>
    <s v="Acredita barotto"/>
    <x v="0"/>
    <n v="291325"/>
    <d v="2024-03-21T00:00:00"/>
    <m/>
    <m/>
    <m/>
    <m/>
    <m/>
    <m/>
    <m/>
    <m/>
    <m/>
    <m/>
    <m/>
    <m/>
    <m/>
    <m/>
    <m/>
    <m/>
    <m/>
  </r>
  <r>
    <n v="1681"/>
    <d v="2024-01-12T00:00:00"/>
    <n v="8"/>
    <x v="49"/>
    <s v="AF823PB"/>
    <s v="Toyota Hilux"/>
    <n v="291325"/>
    <m/>
    <s v="Acredita barotto"/>
    <x v="0"/>
    <n v="291325"/>
    <d v="2024-03-21T00:00:00"/>
    <m/>
    <m/>
    <m/>
    <m/>
    <m/>
    <m/>
    <m/>
    <m/>
    <m/>
    <m/>
    <m/>
    <m/>
    <m/>
    <m/>
    <m/>
    <m/>
    <m/>
  </r>
  <r>
    <n v="1682"/>
    <d v="2024-01-12T00:00:00"/>
    <n v="8"/>
    <x v="274"/>
    <s v="GSB351"/>
    <s v="Gol Power"/>
    <n v="146990"/>
    <m/>
    <m/>
    <x v="0"/>
    <n v="146990"/>
    <d v="2024-01-13T00:00:00"/>
    <m/>
    <m/>
    <m/>
    <m/>
    <m/>
    <m/>
    <m/>
    <m/>
    <m/>
    <m/>
    <m/>
    <m/>
    <m/>
    <m/>
    <m/>
    <m/>
    <m/>
  </r>
  <r>
    <n v="1683"/>
    <d v="2024-01-13T00:00:00"/>
    <n v="8"/>
    <x v="231"/>
    <s v="GZD980"/>
    <s v="Ford Ka Tattoo"/>
    <n v="79610"/>
    <m/>
    <m/>
    <x v="0"/>
    <n v="79610"/>
    <d v="2024-01-13T00:00:00"/>
    <m/>
    <m/>
    <m/>
    <m/>
    <m/>
    <m/>
    <m/>
    <m/>
    <m/>
    <m/>
    <m/>
    <m/>
    <m/>
    <m/>
    <m/>
    <m/>
    <m/>
  </r>
  <r>
    <n v="1684"/>
    <d v="2024-01-15T00:00:00"/>
    <n v="8"/>
    <x v="275"/>
    <s v="EEV287"/>
    <e v="#N/A"/>
    <n v="59800"/>
    <m/>
    <m/>
    <x v="0"/>
    <n v="59800"/>
    <d v="2024-01-16T00:00:00"/>
    <m/>
    <m/>
    <m/>
    <m/>
    <m/>
    <m/>
    <m/>
    <m/>
    <m/>
    <m/>
    <m/>
    <m/>
    <m/>
    <m/>
    <m/>
    <m/>
    <m/>
  </r>
  <r>
    <n v="1685"/>
    <d v="2024-01-15T00:00:00"/>
    <n v="8"/>
    <x v="135"/>
    <s v="PHD704"/>
    <e v="#N/A"/>
    <n v="0"/>
    <m/>
    <m/>
    <x v="0"/>
    <m/>
    <m/>
    <m/>
    <m/>
    <m/>
    <m/>
    <m/>
    <m/>
    <m/>
    <m/>
    <m/>
    <m/>
    <m/>
    <m/>
    <m/>
    <m/>
    <m/>
    <m/>
    <m/>
  </r>
  <r>
    <n v="1686"/>
    <d v="2024-01-15T00:00:00"/>
    <n v="8"/>
    <x v="100"/>
    <s v="NHL703"/>
    <e v="#N/A"/>
    <n v="100000"/>
    <m/>
    <m/>
    <x v="0"/>
    <n v="100000"/>
    <d v="2024-02-14T00:00:00"/>
    <m/>
    <m/>
    <m/>
    <m/>
    <m/>
    <m/>
    <m/>
    <m/>
    <m/>
    <m/>
    <m/>
    <m/>
    <m/>
    <m/>
    <m/>
    <m/>
    <m/>
  </r>
  <r>
    <n v="1687"/>
    <d v="2024-01-16T00:00:00"/>
    <n v="0"/>
    <x v="124"/>
    <s v="CWM181"/>
    <e v="#N/A"/>
    <n v="42000"/>
    <m/>
    <s v="tarjeta 6 cuotas"/>
    <x v="0"/>
    <n v="42000"/>
    <d v="2024-01-26T00:00:00"/>
    <m/>
    <m/>
    <m/>
    <m/>
    <m/>
    <m/>
    <m/>
    <m/>
    <m/>
    <m/>
    <m/>
    <m/>
    <m/>
    <m/>
    <m/>
    <m/>
    <m/>
  </r>
  <r>
    <n v="1688"/>
    <d v="2024-01-17T00:00:00"/>
    <n v="8"/>
    <x v="276"/>
    <s v="OKA642"/>
    <e v="#N/A"/>
    <n v="128900"/>
    <m/>
    <m/>
    <x v="0"/>
    <n v="128900"/>
    <d v="2024-01-22T00:00:00"/>
    <m/>
    <m/>
    <m/>
    <m/>
    <m/>
    <m/>
    <m/>
    <m/>
    <m/>
    <m/>
    <m/>
    <m/>
    <m/>
    <m/>
    <m/>
    <m/>
    <m/>
  </r>
  <r>
    <n v="1689"/>
    <d v="2024-01-17T00:00:00"/>
    <n v="8"/>
    <x v="4"/>
    <s v="IXV668"/>
    <e v="#N/A"/>
    <n v="71150"/>
    <m/>
    <s v="cheque"/>
    <x v="0"/>
    <n v="71150"/>
    <d v="2024-01-24T00:00:00"/>
    <m/>
    <m/>
    <m/>
    <m/>
    <m/>
    <m/>
    <m/>
    <m/>
    <m/>
    <m/>
    <m/>
    <m/>
    <m/>
    <m/>
    <m/>
    <m/>
    <m/>
  </r>
  <r>
    <n v="1690"/>
    <d v="2024-01-17T00:00:00"/>
    <n v="8"/>
    <x v="277"/>
    <s v="MXC935"/>
    <e v="#N/A"/>
    <n v="131940"/>
    <m/>
    <m/>
    <x v="0"/>
    <n v="131940"/>
    <d v="2024-01-19T00:00:00"/>
    <m/>
    <m/>
    <m/>
    <m/>
    <m/>
    <m/>
    <m/>
    <m/>
    <m/>
    <m/>
    <m/>
    <m/>
    <m/>
    <m/>
    <m/>
    <m/>
    <m/>
  </r>
  <r>
    <n v="1691"/>
    <d v="2024-01-17T00:00:00"/>
    <n v="8"/>
    <x v="273"/>
    <s v="LZU901"/>
    <e v="#N/A"/>
    <n v="28200"/>
    <m/>
    <s v="Efectivo"/>
    <x v="0"/>
    <n v="28200"/>
    <d v="2024-01-18T00:00:00"/>
    <m/>
    <m/>
    <m/>
    <m/>
    <m/>
    <m/>
    <m/>
    <m/>
    <m/>
    <m/>
    <m/>
    <m/>
    <m/>
    <m/>
    <m/>
    <m/>
    <m/>
  </r>
  <r>
    <n v="1692"/>
    <d v="2024-01-18T00:00:00"/>
    <n v="8"/>
    <x v="10"/>
    <d v="1899-12-30T00:00:00"/>
    <e v="#N/A"/>
    <n v="98000"/>
    <m/>
    <m/>
    <x v="0"/>
    <n v="98000"/>
    <d v="2024-01-19T00:00:00"/>
    <m/>
    <m/>
    <m/>
    <m/>
    <m/>
    <m/>
    <m/>
    <m/>
    <m/>
    <m/>
    <m/>
    <m/>
    <m/>
    <m/>
    <m/>
    <m/>
    <m/>
  </r>
  <r>
    <n v="1693"/>
    <d v="2024-01-18T00:00:00"/>
    <n v="8"/>
    <x v="54"/>
    <s v="NYJ522"/>
    <e v="#N/A"/>
    <n v="93000"/>
    <m/>
    <m/>
    <x v="0"/>
    <n v="50000"/>
    <d v="2024-01-19T00:00:00"/>
    <m/>
    <n v="43000"/>
    <d v="2024-01-30T00:00:00"/>
    <m/>
    <m/>
    <m/>
    <m/>
    <m/>
    <m/>
    <m/>
    <m/>
    <m/>
    <m/>
    <m/>
    <m/>
    <m/>
    <m/>
  </r>
  <r>
    <n v="1694"/>
    <d v="2024-01-18T00:00:00"/>
    <n v="8"/>
    <x v="278"/>
    <s v="AC168DR"/>
    <e v="#N/A"/>
    <n v="221100"/>
    <m/>
    <s v="Efectivo"/>
    <x v="0"/>
    <n v="210000"/>
    <d v="2024-01-20T00:00:00"/>
    <m/>
    <n v="11100"/>
    <d v="2024-02-09T00:00:00"/>
    <m/>
    <m/>
    <m/>
    <m/>
    <m/>
    <m/>
    <m/>
    <m/>
    <m/>
    <m/>
    <m/>
    <m/>
    <m/>
    <m/>
  </r>
  <r>
    <n v="1695"/>
    <d v="2024-01-18T00:00:00"/>
    <n v="8"/>
    <x v="249"/>
    <s v="AC834IQ"/>
    <e v="#N/A"/>
    <n v="100000"/>
    <m/>
    <m/>
    <x v="0"/>
    <n v="100000"/>
    <d v="2024-01-19T00:00:00"/>
    <m/>
    <m/>
    <m/>
    <m/>
    <m/>
    <m/>
    <m/>
    <m/>
    <m/>
    <m/>
    <m/>
    <m/>
    <m/>
    <m/>
    <m/>
    <m/>
    <m/>
  </r>
  <r>
    <n v="1696"/>
    <d v="2024-01-19T00:00:00"/>
    <n v="8"/>
    <x v="63"/>
    <s v="AD439DV"/>
    <e v="#N/A"/>
    <n v="305800"/>
    <m/>
    <m/>
    <x v="0"/>
    <n v="305800"/>
    <d v="2024-01-24T00:00:00"/>
    <m/>
    <m/>
    <m/>
    <m/>
    <m/>
    <m/>
    <m/>
    <m/>
    <m/>
    <m/>
    <m/>
    <m/>
    <m/>
    <m/>
    <m/>
    <m/>
    <m/>
  </r>
  <r>
    <n v="1697"/>
    <d v="2024-01-19T00:00:00"/>
    <n v="8"/>
    <x v="144"/>
    <s v="IZF113"/>
    <e v="#N/A"/>
    <n v="45000"/>
    <m/>
    <m/>
    <x v="0"/>
    <n v="45000"/>
    <d v="2024-02-15T00:00:00"/>
    <m/>
    <m/>
    <m/>
    <m/>
    <m/>
    <m/>
    <m/>
    <m/>
    <m/>
    <m/>
    <m/>
    <m/>
    <m/>
    <m/>
    <m/>
    <m/>
    <m/>
  </r>
  <r>
    <n v="1698"/>
    <d v="2024-01-19T00:00:00"/>
    <n v="8"/>
    <x v="34"/>
    <s v="AB818GV"/>
    <e v="#N/A"/>
    <n v="214850"/>
    <m/>
    <s v="Acredita barotto"/>
    <x v="0"/>
    <n v="214850"/>
    <d v="2024-01-30T00:00:00"/>
    <m/>
    <m/>
    <m/>
    <m/>
    <m/>
    <m/>
    <m/>
    <m/>
    <m/>
    <m/>
    <m/>
    <m/>
    <m/>
    <m/>
    <m/>
    <m/>
    <m/>
  </r>
  <r>
    <n v="1699"/>
    <d v="2024-01-22T00:00:00"/>
    <n v="8"/>
    <x v="279"/>
    <s v="AB242IT"/>
    <e v="#N/A"/>
    <n v="98000"/>
    <m/>
    <s v="cheque"/>
    <x v="0"/>
    <n v="98000"/>
    <d v="2024-01-24T00:00:00"/>
    <m/>
    <m/>
    <m/>
    <m/>
    <m/>
    <m/>
    <m/>
    <m/>
    <m/>
    <m/>
    <m/>
    <m/>
    <m/>
    <m/>
    <m/>
    <m/>
    <m/>
  </r>
  <r>
    <n v="1700"/>
    <d v="2024-01-22T00:00:00"/>
    <n v="8"/>
    <x v="230"/>
    <s v="HQL288"/>
    <e v="#N/A"/>
    <n v="0"/>
    <m/>
    <m/>
    <x v="0"/>
    <m/>
    <m/>
    <m/>
    <m/>
    <m/>
    <m/>
    <m/>
    <m/>
    <m/>
    <m/>
    <m/>
    <m/>
    <m/>
    <m/>
    <m/>
    <m/>
    <m/>
    <m/>
    <m/>
  </r>
  <r>
    <n v="1701"/>
    <d v="2024-01-22T00:00:00"/>
    <n v="8"/>
    <x v="264"/>
    <s v="OOF163"/>
    <e v="#N/A"/>
    <n v="158556"/>
    <m/>
    <s v="tarjeta 6 s/interes"/>
    <x v="0"/>
    <n v="158556"/>
    <d v="2024-01-23T00:00:00"/>
    <m/>
    <m/>
    <m/>
    <m/>
    <m/>
    <m/>
    <m/>
    <m/>
    <m/>
    <m/>
    <m/>
    <m/>
    <m/>
    <m/>
    <m/>
    <m/>
    <m/>
  </r>
  <r>
    <n v="1702"/>
    <d v="2024-01-22T00:00:00"/>
    <n v="8"/>
    <x v="280"/>
    <s v="AC393WH"/>
    <e v="#N/A"/>
    <n v="536225"/>
    <m/>
    <s v="pago adelantado "/>
    <x v="0"/>
    <n v="536225"/>
    <d v="2024-01-23T00:00:00"/>
    <m/>
    <m/>
    <m/>
    <m/>
    <m/>
    <m/>
    <m/>
    <m/>
    <m/>
    <m/>
    <m/>
    <m/>
    <m/>
    <m/>
    <m/>
    <m/>
    <m/>
  </r>
  <r>
    <n v="1703"/>
    <d v="2024-01-23T00:00:00"/>
    <n v="8"/>
    <x v="40"/>
    <s v="OIF372"/>
    <e v="#N/A"/>
    <n v="26200"/>
    <m/>
    <m/>
    <x v="0"/>
    <n v="26200"/>
    <d v="2024-01-24T00:00:00"/>
    <m/>
    <m/>
    <m/>
    <m/>
    <m/>
    <m/>
    <m/>
    <m/>
    <m/>
    <m/>
    <m/>
    <m/>
    <m/>
    <m/>
    <m/>
    <m/>
    <m/>
  </r>
  <r>
    <n v="1704"/>
    <d v="2024-01-23T00:00:00"/>
    <n v="8"/>
    <x v="281"/>
    <s v="EHW408"/>
    <e v="#N/A"/>
    <n v="191300"/>
    <m/>
    <s v="tarjeta 6 cuotas sin interes"/>
    <x v="0"/>
    <n v="191300"/>
    <d v="2024-02-24T00:00:00"/>
    <m/>
    <m/>
    <m/>
    <m/>
    <m/>
    <m/>
    <m/>
    <m/>
    <m/>
    <m/>
    <m/>
    <m/>
    <m/>
    <m/>
    <m/>
    <m/>
    <m/>
  </r>
  <r>
    <n v="1705"/>
    <d v="2024-01-23T00:00:00"/>
    <n v="8"/>
    <x v="12"/>
    <s v="AA255TK"/>
    <e v="#N/A"/>
    <n v="0"/>
    <m/>
    <m/>
    <x v="0"/>
    <m/>
    <m/>
    <m/>
    <m/>
    <m/>
    <m/>
    <m/>
    <m/>
    <m/>
    <m/>
    <m/>
    <m/>
    <m/>
    <m/>
    <m/>
    <m/>
    <m/>
    <m/>
    <m/>
  </r>
  <r>
    <n v="1706"/>
    <d v="2024-01-23T00:00:00"/>
    <n v="8"/>
    <x v="51"/>
    <s v="GZC846"/>
    <e v="#N/A"/>
    <n v="37300"/>
    <m/>
    <m/>
    <x v="0"/>
    <n v="37300"/>
    <d v="2024-01-26T00:00:00"/>
    <m/>
    <m/>
    <m/>
    <m/>
    <m/>
    <m/>
    <m/>
    <m/>
    <m/>
    <m/>
    <m/>
    <m/>
    <m/>
    <m/>
    <m/>
    <m/>
    <m/>
  </r>
  <r>
    <n v="1707"/>
    <d v="2024-01-24T00:00:00"/>
    <n v="8"/>
    <x v="282"/>
    <s v="KTC819"/>
    <e v="#N/A"/>
    <n v="193900"/>
    <m/>
    <m/>
    <x v="0"/>
    <n v="193900"/>
    <d v="2024-01-25T00:00:00"/>
    <m/>
    <m/>
    <m/>
    <m/>
    <m/>
    <m/>
    <m/>
    <m/>
    <m/>
    <m/>
    <m/>
    <m/>
    <m/>
    <m/>
    <m/>
    <m/>
    <m/>
  </r>
  <r>
    <n v="1708"/>
    <d v="2024-01-24T00:00:00"/>
    <n v="8"/>
    <x v="100"/>
    <s v="AE993CE"/>
    <e v="#N/A"/>
    <n v="65000"/>
    <m/>
    <m/>
    <x v="0"/>
    <n v="65000"/>
    <d v="2024-02-14T00:00:00"/>
    <m/>
    <m/>
    <m/>
    <m/>
    <m/>
    <m/>
    <m/>
    <m/>
    <m/>
    <m/>
    <m/>
    <m/>
    <m/>
    <m/>
    <m/>
    <m/>
    <m/>
  </r>
  <r>
    <n v="1709"/>
    <d v="2024-01-24T00:00:00"/>
    <n v="8"/>
    <x v="100"/>
    <s v="KVB553"/>
    <e v="#N/A"/>
    <n v="65000"/>
    <m/>
    <m/>
    <x v="0"/>
    <n v="65000"/>
    <d v="2024-02-14T00:00:00"/>
    <m/>
    <m/>
    <m/>
    <m/>
    <m/>
    <m/>
    <m/>
    <m/>
    <m/>
    <m/>
    <m/>
    <m/>
    <m/>
    <m/>
    <m/>
    <m/>
    <m/>
  </r>
  <r>
    <n v="1710"/>
    <d v="2024-01-24T00:00:00"/>
    <n v="8"/>
    <x v="283"/>
    <s v="LOS736"/>
    <e v="#N/A"/>
    <n v="181700"/>
    <m/>
    <m/>
    <x v="0"/>
    <n v="181700"/>
    <d v="2024-01-25T00:00:00"/>
    <m/>
    <m/>
    <m/>
    <m/>
    <m/>
    <m/>
    <m/>
    <m/>
    <m/>
    <m/>
    <m/>
    <m/>
    <m/>
    <m/>
    <m/>
    <m/>
    <m/>
  </r>
  <r>
    <n v="1711"/>
    <d v="2024-01-25T00:00:00"/>
    <n v="8"/>
    <x v="22"/>
    <s v="JLK624"/>
    <e v="#N/A"/>
    <n v="327200"/>
    <m/>
    <s v="tarjeta 3 s/interes - 6 sin interes"/>
    <x v="0"/>
    <n v="200000"/>
    <d v="2024-02-03T00:00:00"/>
    <m/>
    <n v="127200"/>
    <d v="2024-03-07T00:00:00"/>
    <m/>
    <m/>
    <m/>
    <m/>
    <m/>
    <m/>
    <m/>
    <m/>
    <m/>
    <m/>
    <m/>
    <m/>
    <m/>
    <m/>
  </r>
  <r>
    <n v="1712"/>
    <d v="2024-01-25T00:00:00"/>
    <n v="8"/>
    <x v="284"/>
    <s v="HST831"/>
    <e v="#N/A"/>
    <n v="59500"/>
    <m/>
    <m/>
    <x v="0"/>
    <n v="59500"/>
    <d v="2024-01-25T00:00:00"/>
    <m/>
    <m/>
    <m/>
    <m/>
    <m/>
    <m/>
    <m/>
    <m/>
    <m/>
    <m/>
    <m/>
    <m/>
    <m/>
    <m/>
    <m/>
    <m/>
    <m/>
  </r>
  <r>
    <n v="1713"/>
    <d v="2024-01-25T00:00:00"/>
    <n v="8"/>
    <x v="285"/>
    <s v="AB242II"/>
    <e v="#N/A"/>
    <n v="95000"/>
    <m/>
    <m/>
    <x v="0"/>
    <n v="95000"/>
    <d v="2024-02-07T00:00:00"/>
    <m/>
    <m/>
    <m/>
    <m/>
    <m/>
    <m/>
    <m/>
    <m/>
    <m/>
    <m/>
    <m/>
    <m/>
    <m/>
    <m/>
    <m/>
    <m/>
    <m/>
  </r>
  <r>
    <n v="1714"/>
    <d v="2024-01-25T00:00:00"/>
    <n v="8"/>
    <x v="286"/>
    <s v="AF172OT"/>
    <e v="#N/A"/>
    <n v="70200"/>
    <m/>
    <s v="cosecha cristian descontado"/>
    <x v="0"/>
    <n v="70200"/>
    <m/>
    <m/>
    <m/>
    <m/>
    <m/>
    <m/>
    <m/>
    <m/>
    <m/>
    <m/>
    <m/>
    <m/>
    <m/>
    <m/>
    <m/>
    <m/>
    <m/>
    <m/>
  </r>
  <r>
    <n v="1715"/>
    <d v="2024-01-25T00:00:00"/>
    <n v="8"/>
    <x v="100"/>
    <s v="AE613XW"/>
    <e v="#N/A"/>
    <n v="65000"/>
    <m/>
    <m/>
    <x v="0"/>
    <n v="65000"/>
    <d v="2024-02-14T00:00:00"/>
    <m/>
    <m/>
    <m/>
    <m/>
    <m/>
    <m/>
    <m/>
    <m/>
    <m/>
    <m/>
    <m/>
    <m/>
    <m/>
    <m/>
    <m/>
    <m/>
    <m/>
  </r>
  <r>
    <n v="1716"/>
    <d v="2024-01-26T00:00:00"/>
    <n v="8"/>
    <x v="287"/>
    <d v="1899-12-30T00:00:00"/>
    <e v="#N/A"/>
    <n v="32500"/>
    <m/>
    <m/>
    <x v="0"/>
    <n v="32500"/>
    <d v="2024-01-31T00:00:00"/>
    <m/>
    <m/>
    <m/>
    <m/>
    <m/>
    <m/>
    <m/>
    <m/>
    <m/>
    <m/>
    <m/>
    <m/>
    <m/>
    <m/>
    <m/>
    <m/>
    <m/>
  </r>
  <r>
    <n v="1717"/>
    <d v="2024-01-26T00:00:00"/>
    <n v="8"/>
    <x v="288"/>
    <d v="1899-12-30T00:00:00"/>
    <e v="#N/A"/>
    <n v="127700"/>
    <m/>
    <m/>
    <x v="0"/>
    <n v="127700"/>
    <d v="2024-02-02T00:00:00"/>
    <m/>
    <m/>
    <m/>
    <m/>
    <m/>
    <m/>
    <m/>
    <m/>
    <m/>
    <m/>
    <m/>
    <m/>
    <m/>
    <m/>
    <m/>
    <m/>
    <m/>
  </r>
  <r>
    <n v="1718"/>
    <d v="2024-01-29T00:00:00"/>
    <n v="8"/>
    <x v="4"/>
    <d v="1899-12-30T00:00:00"/>
    <e v="#N/A"/>
    <n v="30000"/>
    <m/>
    <m/>
    <x v="0"/>
    <n v="5685"/>
    <d v="2024-01-24T00:00:00"/>
    <m/>
    <n v="24315"/>
    <d v="2024-02-19T00:00:00"/>
    <m/>
    <m/>
    <m/>
    <m/>
    <m/>
    <m/>
    <m/>
    <m/>
    <m/>
    <m/>
    <m/>
    <m/>
    <m/>
    <m/>
  </r>
  <r>
    <n v="1719"/>
    <d v="2024-01-29T00:00:00"/>
    <n v="8"/>
    <x v="289"/>
    <d v="1899-12-30T00:00:00"/>
    <e v="#N/A"/>
    <n v="0"/>
    <m/>
    <m/>
    <x v="0"/>
    <m/>
    <m/>
    <m/>
    <m/>
    <m/>
    <m/>
    <m/>
    <m/>
    <m/>
    <m/>
    <m/>
    <m/>
    <m/>
    <m/>
    <m/>
    <m/>
    <m/>
    <m/>
    <m/>
  </r>
  <r>
    <n v="1720"/>
    <d v="2024-01-29T00:00:00"/>
    <n v="8"/>
    <x v="290"/>
    <d v="1899-12-30T00:00:00"/>
    <e v="#N/A"/>
    <n v="6900"/>
    <m/>
    <m/>
    <x v="0"/>
    <n v="6900"/>
    <m/>
    <m/>
    <m/>
    <m/>
    <m/>
    <m/>
    <m/>
    <m/>
    <m/>
    <m/>
    <m/>
    <m/>
    <m/>
    <m/>
    <m/>
    <m/>
    <m/>
    <m/>
  </r>
  <r>
    <n v="1721"/>
    <d v="2024-01-29T00:00:00"/>
    <n v="8"/>
    <x v="291"/>
    <s v="AC042ZL"/>
    <e v="#N/A"/>
    <n v="253950"/>
    <m/>
    <s v="tarjeta 6 s/interes"/>
    <x v="0"/>
    <n v="253950"/>
    <d v="2024-01-31T00:00:00"/>
    <m/>
    <m/>
    <m/>
    <m/>
    <m/>
    <m/>
    <m/>
    <m/>
    <m/>
    <m/>
    <m/>
    <m/>
    <m/>
    <m/>
    <m/>
    <m/>
    <m/>
  </r>
  <r>
    <n v="1722"/>
    <d v="2024-01-30T00:00:00"/>
    <n v="8"/>
    <x v="221"/>
    <s v="HLX329"/>
    <e v="#N/A"/>
    <n v="33400"/>
    <m/>
    <m/>
    <x v="0"/>
    <n v="33400"/>
    <d v="2024-01-31T00:00:00"/>
    <m/>
    <m/>
    <m/>
    <m/>
    <m/>
    <m/>
    <m/>
    <m/>
    <m/>
    <m/>
    <m/>
    <m/>
    <m/>
    <m/>
    <m/>
    <m/>
    <m/>
  </r>
  <r>
    <n v="1723"/>
    <d v="2024-01-30T00:00:00"/>
    <n v="8"/>
    <x v="292"/>
    <s v="HAI189"/>
    <e v="#N/A"/>
    <n v="179150"/>
    <m/>
    <m/>
    <x v="0"/>
    <n v="179150"/>
    <d v="2024-02-02T00:00:00"/>
    <m/>
    <m/>
    <m/>
    <m/>
    <m/>
    <m/>
    <m/>
    <m/>
    <m/>
    <m/>
    <m/>
    <m/>
    <m/>
    <m/>
    <m/>
    <m/>
    <m/>
  </r>
  <r>
    <n v="1724"/>
    <d v="2024-01-31T00:00:00"/>
    <n v="8"/>
    <x v="192"/>
    <s v="LST556"/>
    <e v="#N/A"/>
    <n v="20500"/>
    <m/>
    <m/>
    <x v="0"/>
    <n v="20500"/>
    <d v="2024-01-31T00:00:00"/>
    <m/>
    <m/>
    <m/>
    <m/>
    <m/>
    <m/>
    <m/>
    <m/>
    <m/>
    <m/>
    <m/>
    <m/>
    <m/>
    <m/>
    <m/>
    <m/>
    <m/>
  </r>
  <r>
    <n v="1725"/>
    <d v="2024-01-31T00:00:00"/>
    <n v="8"/>
    <x v="205"/>
    <s v="MYD473"/>
    <e v="#N/A"/>
    <n v="166000"/>
    <m/>
    <m/>
    <x v="0"/>
    <n v="166000"/>
    <d v="2024-02-02T00:00:00"/>
    <m/>
    <m/>
    <m/>
    <m/>
    <m/>
    <m/>
    <m/>
    <m/>
    <m/>
    <m/>
    <m/>
    <m/>
    <m/>
    <m/>
    <m/>
    <m/>
    <m/>
  </r>
  <r>
    <n v="1726"/>
    <d v="2024-01-31T00:00:00"/>
    <n v="8"/>
    <x v="282"/>
    <s v="KTC819"/>
    <e v="#N/A"/>
    <n v="31100"/>
    <m/>
    <s v="transferencia"/>
    <x v="0"/>
    <n v="31100"/>
    <d v="2024-02-03T00:00:00"/>
    <m/>
    <m/>
    <m/>
    <m/>
    <m/>
    <m/>
    <m/>
    <m/>
    <m/>
    <m/>
    <m/>
    <m/>
    <m/>
    <m/>
    <m/>
    <m/>
    <m/>
  </r>
  <r>
    <n v="1727"/>
    <d v="2024-02-01T00:00:00"/>
    <n v="8"/>
    <x v="293"/>
    <s v="PMX383"/>
    <e v="#N/A"/>
    <n v="123000"/>
    <m/>
    <s v="importe sumado a lo de AGD"/>
    <x v="0"/>
    <n v="123000"/>
    <m/>
    <m/>
    <m/>
    <m/>
    <m/>
    <m/>
    <m/>
    <m/>
    <m/>
    <m/>
    <m/>
    <m/>
    <m/>
    <m/>
    <m/>
    <m/>
    <m/>
    <m/>
  </r>
  <r>
    <n v="1728"/>
    <d v="2024-02-01T00:00:00"/>
    <n v="8"/>
    <x v="155"/>
    <d v="1899-12-30T00:00:00"/>
    <e v="#N/A"/>
    <n v="122280"/>
    <m/>
    <s v="cheque"/>
    <x v="0"/>
    <n v="122280"/>
    <d v="2024-02-01T00:00:00"/>
    <m/>
    <m/>
    <m/>
    <m/>
    <m/>
    <m/>
    <m/>
    <m/>
    <m/>
    <m/>
    <m/>
    <m/>
    <m/>
    <m/>
    <m/>
    <m/>
    <m/>
  </r>
  <r>
    <n v="1729"/>
    <d v="2024-02-01T00:00:00"/>
    <n v="8"/>
    <x v="69"/>
    <s v="IDR496"/>
    <e v="#N/A"/>
    <n v="97000"/>
    <m/>
    <s v="tarjeta /efectivo"/>
    <x v="0"/>
    <n v="70000"/>
    <d v="2024-02-01T00:00:00"/>
    <m/>
    <n v="27000"/>
    <d v="2024-02-05T00:00:00"/>
    <m/>
    <m/>
    <m/>
    <m/>
    <m/>
    <m/>
    <m/>
    <m/>
    <m/>
    <m/>
    <m/>
    <m/>
    <m/>
    <m/>
  </r>
  <r>
    <n v="1730"/>
    <d v="2024-02-01T00:00:00"/>
    <n v="8"/>
    <x v="294"/>
    <s v="EJA511"/>
    <e v="#N/A"/>
    <n v="78000"/>
    <m/>
    <m/>
    <x v="0"/>
    <n v="78000"/>
    <d v="2024-02-01T00:00:00"/>
    <m/>
    <m/>
    <m/>
    <m/>
    <m/>
    <m/>
    <m/>
    <m/>
    <m/>
    <m/>
    <m/>
    <m/>
    <m/>
    <m/>
    <m/>
    <m/>
    <m/>
  </r>
  <r>
    <n v="1731"/>
    <d v="2024-02-02T00:00:00"/>
    <n v="8"/>
    <x v="295"/>
    <s v="NIY061"/>
    <e v="#N/A"/>
    <n v="99600"/>
    <m/>
    <m/>
    <x v="0"/>
    <n v="99600"/>
    <d v="2024-02-06T00:00:00"/>
    <m/>
    <m/>
    <m/>
    <m/>
    <m/>
    <m/>
    <m/>
    <m/>
    <m/>
    <m/>
    <m/>
    <m/>
    <m/>
    <m/>
    <m/>
    <m/>
    <m/>
  </r>
  <r>
    <n v="1732"/>
    <d v="2024-02-02T00:00:00"/>
    <n v="8"/>
    <x v="32"/>
    <s v="MVE842"/>
    <e v="#N/A"/>
    <n v="35000"/>
    <m/>
    <m/>
    <x v="0"/>
    <n v="35000"/>
    <d v="2024-02-10T00:00:00"/>
    <m/>
    <m/>
    <m/>
    <m/>
    <m/>
    <m/>
    <m/>
    <m/>
    <m/>
    <m/>
    <m/>
    <m/>
    <m/>
    <m/>
    <m/>
    <m/>
    <m/>
  </r>
  <r>
    <n v="1733"/>
    <d v="2024-02-02T00:00:00"/>
    <n v="8"/>
    <x v="296"/>
    <s v="AE373HX"/>
    <e v="#N/A"/>
    <n v="186900"/>
    <m/>
    <s v="cheque"/>
    <x v="0"/>
    <n v="186900"/>
    <d v="2024-02-02T00:00:00"/>
    <m/>
    <m/>
    <m/>
    <m/>
    <m/>
    <m/>
    <m/>
    <m/>
    <m/>
    <m/>
    <m/>
    <m/>
    <m/>
    <m/>
    <m/>
    <m/>
    <m/>
  </r>
  <r>
    <n v="1734"/>
    <d v="2024-02-02T00:00:00"/>
    <n v="8"/>
    <x v="146"/>
    <s v="AB888AX"/>
    <e v="#N/A"/>
    <n v="203500"/>
    <m/>
    <s v="efectivo"/>
    <x v="0"/>
    <n v="103500"/>
    <d v="2024-02-05T00:00:00"/>
    <m/>
    <n v="100000"/>
    <d v="2024-03-12T00:00:00"/>
    <m/>
    <m/>
    <m/>
    <m/>
    <m/>
    <m/>
    <m/>
    <m/>
    <m/>
    <m/>
    <m/>
    <m/>
    <m/>
    <m/>
  </r>
  <r>
    <n v="1735"/>
    <d v="2024-02-02T00:00:00"/>
    <n v="8"/>
    <x v="297"/>
    <s v="JUT266"/>
    <e v="#N/A"/>
    <n v="138000"/>
    <m/>
    <s v="tarjeta 3 s/interes"/>
    <x v="0"/>
    <n v="138000"/>
    <d v="2024-02-07T00:00:00"/>
    <m/>
    <m/>
    <m/>
    <m/>
    <m/>
    <m/>
    <m/>
    <m/>
    <m/>
    <m/>
    <m/>
    <m/>
    <m/>
    <m/>
    <m/>
    <m/>
    <m/>
  </r>
  <r>
    <n v="1736"/>
    <d v="2024-02-05T00:00:00"/>
    <n v="8"/>
    <x v="298"/>
    <s v="AA331TY"/>
    <e v="#N/A"/>
    <n v="155400"/>
    <m/>
    <s v="efectivo"/>
    <x v="0"/>
    <n v="100000"/>
    <d v="2024-02-06T00:00:00"/>
    <m/>
    <n v="55400"/>
    <d v="2024-02-23T00:00:00"/>
    <m/>
    <m/>
    <m/>
    <m/>
    <m/>
    <m/>
    <m/>
    <m/>
    <m/>
    <m/>
    <m/>
    <m/>
    <m/>
    <m/>
  </r>
  <r>
    <n v="1737"/>
    <d v="2024-02-05T00:00:00"/>
    <n v="8"/>
    <x v="50"/>
    <s v="FVB400"/>
    <e v="#N/A"/>
    <n v="135000"/>
    <m/>
    <s v="pago con impuestos"/>
    <x v="0"/>
    <n v="135000"/>
    <d v="2024-02-09T00:00:00"/>
    <m/>
    <m/>
    <m/>
    <m/>
    <m/>
    <m/>
    <m/>
    <m/>
    <m/>
    <m/>
    <m/>
    <m/>
    <m/>
    <m/>
    <m/>
    <m/>
    <m/>
  </r>
  <r>
    <n v="1738"/>
    <d v="2024-02-05T00:00:00"/>
    <n v="8"/>
    <x v="100"/>
    <s v="KVB553"/>
    <e v="#N/A"/>
    <n v="75000"/>
    <m/>
    <s v="acredita por tachos de aceite"/>
    <x v="0"/>
    <n v="75000"/>
    <m/>
    <m/>
    <m/>
    <m/>
    <m/>
    <m/>
    <m/>
    <m/>
    <m/>
    <m/>
    <m/>
    <m/>
    <m/>
    <m/>
    <m/>
    <m/>
    <m/>
    <m/>
  </r>
  <r>
    <n v="1739"/>
    <d v="2024-02-05T00:00:00"/>
    <n v="8"/>
    <x v="244"/>
    <s v="AB767DM"/>
    <e v="#N/A"/>
    <n v="71900"/>
    <m/>
    <m/>
    <x v="0"/>
    <n v="71900"/>
    <d v="2024-02-06T00:00:00"/>
    <m/>
    <m/>
    <m/>
    <m/>
    <m/>
    <m/>
    <m/>
    <m/>
    <m/>
    <m/>
    <m/>
    <m/>
    <m/>
    <m/>
    <m/>
    <m/>
    <m/>
  </r>
  <r>
    <n v="1740"/>
    <d v="2024-02-05T00:00:00"/>
    <n v="8"/>
    <x v="82"/>
    <s v="CIH998"/>
    <e v="#N/A"/>
    <n v="48100"/>
    <m/>
    <s v="No se cobra"/>
    <x v="0"/>
    <n v="48100"/>
    <m/>
    <m/>
    <m/>
    <m/>
    <m/>
    <m/>
    <m/>
    <m/>
    <m/>
    <m/>
    <m/>
    <m/>
    <m/>
    <m/>
    <m/>
    <m/>
    <m/>
    <m/>
  </r>
  <r>
    <n v="1741"/>
    <d v="2024-02-06T00:00:00"/>
    <n v="7"/>
    <x v="225"/>
    <s v="AC985QE"/>
    <e v="#N/A"/>
    <n v="249100"/>
    <m/>
    <m/>
    <x v="0"/>
    <n v="249100"/>
    <d v="2024-02-08T00:00:00"/>
    <m/>
    <m/>
    <m/>
    <m/>
    <m/>
    <m/>
    <m/>
    <m/>
    <m/>
    <m/>
    <m/>
    <m/>
    <m/>
    <m/>
    <m/>
    <m/>
    <m/>
  </r>
  <r>
    <n v="1742"/>
    <d v="2024-02-07T00:00:00"/>
    <n v="7"/>
    <x v="299"/>
    <s v="NAJ659"/>
    <e v="#N/A"/>
    <n v="175000"/>
    <m/>
    <s v="pago adelantado efectivo / transferencia"/>
    <x v="0"/>
    <n v="175000"/>
    <d v="2024-01-29T00:00:00"/>
    <m/>
    <m/>
    <m/>
    <m/>
    <m/>
    <m/>
    <m/>
    <m/>
    <m/>
    <m/>
    <m/>
    <m/>
    <m/>
    <m/>
    <m/>
    <m/>
    <m/>
  </r>
  <r>
    <n v="1743"/>
    <d v="2024-02-07T00:00:00"/>
    <n v="7"/>
    <x v="300"/>
    <s v="KBI595"/>
    <e v="#N/A"/>
    <n v="351800"/>
    <m/>
    <m/>
    <x v="0"/>
    <n v="203300"/>
    <d v="2024-02-14T00:00:00"/>
    <m/>
    <n v="100000"/>
    <d v="2024-04-03T00:00:00"/>
    <m/>
    <n v="48500"/>
    <d v="2024-05-06T00:00:00"/>
    <m/>
    <m/>
    <m/>
    <m/>
    <m/>
    <m/>
    <m/>
    <m/>
    <m/>
    <m/>
    <m/>
  </r>
  <r>
    <n v="1744"/>
    <d v="2024-02-07T00:00:00"/>
    <n v="7"/>
    <x v="301"/>
    <s v="FSJ573"/>
    <e v="#N/A"/>
    <n v="285700"/>
    <m/>
    <s v="Acredita barotto"/>
    <x v="0"/>
    <n v="285700"/>
    <d v="2024-02-29T00:00:00"/>
    <m/>
    <m/>
    <m/>
    <m/>
    <m/>
    <m/>
    <m/>
    <m/>
    <m/>
    <m/>
    <m/>
    <m/>
    <m/>
    <m/>
    <m/>
    <m/>
    <m/>
  </r>
  <r>
    <n v="1745"/>
    <d v="2024-02-08T00:00:00"/>
    <n v="7"/>
    <x v="297"/>
    <s v="JUT266"/>
    <e v="#N/A"/>
    <n v="13560"/>
    <m/>
    <m/>
    <x v="0"/>
    <n v="13560"/>
    <d v="2024-02-08T00:00:00"/>
    <m/>
    <m/>
    <m/>
    <m/>
    <m/>
    <m/>
    <m/>
    <m/>
    <m/>
    <m/>
    <m/>
    <m/>
    <m/>
    <m/>
    <m/>
    <m/>
    <m/>
  </r>
  <r>
    <n v="1746"/>
    <d v="2024-02-08T00:00:00"/>
    <n v="7"/>
    <x v="32"/>
    <s v="AD434RK"/>
    <e v="#N/A"/>
    <n v="216700"/>
    <m/>
    <s v="descontado lo de panaderia"/>
    <x v="0"/>
    <n v="111269.38"/>
    <d v="2024-02-10T00:00:00"/>
    <m/>
    <n v="105430.62"/>
    <d v="2024-02-23T00:00:00"/>
    <m/>
    <m/>
    <m/>
    <m/>
    <m/>
    <m/>
    <m/>
    <m/>
    <m/>
    <m/>
    <m/>
    <m/>
    <m/>
    <m/>
  </r>
  <r>
    <n v="1747"/>
    <d v="2024-02-08T00:00:00"/>
    <n v="7"/>
    <x v="100"/>
    <s v="AE613XV"/>
    <e v="#N/A"/>
    <n v="25000"/>
    <m/>
    <s v="acredita por tachos de aceite"/>
    <x v="0"/>
    <n v="25000"/>
    <m/>
    <m/>
    <m/>
    <m/>
    <m/>
    <m/>
    <m/>
    <m/>
    <m/>
    <m/>
    <m/>
    <m/>
    <m/>
    <m/>
    <m/>
    <m/>
    <m/>
    <m/>
  </r>
  <r>
    <n v="1748"/>
    <d v="2024-02-08T00:00:00"/>
    <n v="7"/>
    <x v="302"/>
    <s v="OCN264"/>
    <e v="#N/A"/>
    <n v="98600"/>
    <m/>
    <s v="tarjeta 6 cuotas con interes / debito"/>
    <x v="0"/>
    <n v="49300"/>
    <d v="2024-02-16T00:00:00"/>
    <m/>
    <n v="49300"/>
    <d v="2024-02-19T00:00:00"/>
    <m/>
    <m/>
    <m/>
    <m/>
    <m/>
    <m/>
    <m/>
    <m/>
    <m/>
    <m/>
    <m/>
    <m/>
    <m/>
    <m/>
  </r>
  <r>
    <n v="1749"/>
    <d v="2024-02-08T00:00:00"/>
    <n v="7"/>
    <x v="303"/>
    <s v="MCY855"/>
    <e v="#N/A"/>
    <n v="13500"/>
    <m/>
    <s v="debito"/>
    <x v="0"/>
    <n v="13500"/>
    <d v="2024-02-08T00:00:00"/>
    <m/>
    <m/>
    <m/>
    <m/>
    <m/>
    <m/>
    <m/>
    <m/>
    <m/>
    <m/>
    <m/>
    <m/>
    <m/>
    <m/>
    <m/>
    <m/>
    <m/>
  </r>
  <r>
    <n v="1750"/>
    <d v="2024-02-09T00:00:00"/>
    <n v="7"/>
    <x v="103"/>
    <s v="AB892VK"/>
    <e v="#N/A"/>
    <n v="250150"/>
    <m/>
    <s v="pago adelantado tarjeta"/>
    <x v="0"/>
    <n v="250150"/>
    <d v="2024-01-31T00:00:00"/>
    <m/>
    <m/>
    <m/>
    <m/>
    <m/>
    <m/>
    <m/>
    <m/>
    <m/>
    <m/>
    <m/>
    <m/>
    <m/>
    <m/>
    <m/>
    <m/>
    <m/>
  </r>
  <r>
    <n v="1751"/>
    <d v="2024-02-09T00:00:00"/>
    <n v="7"/>
    <x v="304"/>
    <s v="GMX606"/>
    <e v="#N/A"/>
    <n v="217550"/>
    <m/>
    <m/>
    <x v="0"/>
    <n v="217550"/>
    <d v="2024-02-16T00:00:00"/>
    <m/>
    <m/>
    <m/>
    <m/>
    <m/>
    <m/>
    <m/>
    <m/>
    <m/>
    <m/>
    <m/>
    <m/>
    <m/>
    <m/>
    <m/>
    <m/>
    <m/>
  </r>
  <r>
    <n v="1752"/>
    <d v="2024-02-09T00:00:00"/>
    <n v="7"/>
    <x v="305"/>
    <s v="JFD424"/>
    <e v="#N/A"/>
    <n v="161200"/>
    <m/>
    <s v="pago adelantado"/>
    <x v="0"/>
    <n v="120000"/>
    <d v="2024-02-08T00:00:00"/>
    <m/>
    <n v="41200"/>
    <d v="2024-03-11T00:00:00"/>
    <m/>
    <m/>
    <m/>
    <m/>
    <m/>
    <m/>
    <m/>
    <m/>
    <m/>
    <m/>
    <m/>
    <m/>
    <m/>
    <m/>
  </r>
  <r>
    <n v="1753"/>
    <d v="2024-02-10T00:00:00"/>
    <n v="7"/>
    <x v="306"/>
    <s v="AB985LI"/>
    <e v="#N/A"/>
    <n v="147800"/>
    <m/>
    <s v="transferencia"/>
    <x v="0"/>
    <n v="147800"/>
    <d v="2024-02-10T00:00:00"/>
    <m/>
    <m/>
    <m/>
    <m/>
    <m/>
    <m/>
    <m/>
    <m/>
    <m/>
    <m/>
    <m/>
    <m/>
    <m/>
    <m/>
    <m/>
    <m/>
    <m/>
  </r>
  <r>
    <n v="1754"/>
    <d v="2024-02-10T00:00:00"/>
    <n v="7"/>
    <x v="307"/>
    <s v="AC954QZ"/>
    <e v="#N/A"/>
    <n v="121425"/>
    <m/>
    <s v="efectivo"/>
    <x v="0"/>
    <n v="100000"/>
    <d v="2024-02-13T00:00:00"/>
    <m/>
    <n v="21425"/>
    <d v="2024-02-14T00:00:00"/>
    <m/>
    <m/>
    <m/>
    <m/>
    <m/>
    <m/>
    <m/>
    <m/>
    <m/>
    <m/>
    <m/>
    <m/>
    <m/>
    <m/>
  </r>
  <r>
    <n v="1755"/>
    <d v="2024-02-13T00:00:00"/>
    <n v="7"/>
    <x v="308"/>
    <s v="AD907TS"/>
    <e v="#N/A"/>
    <n v="481650"/>
    <m/>
    <s v="Acredita barotto"/>
    <x v="0"/>
    <n v="481650"/>
    <d v="2024-03-06T00:00:00"/>
    <m/>
    <m/>
    <m/>
    <m/>
    <m/>
    <m/>
    <m/>
    <m/>
    <m/>
    <m/>
    <m/>
    <m/>
    <m/>
    <m/>
    <m/>
    <m/>
    <m/>
  </r>
  <r>
    <n v="1756"/>
    <d v="2024-02-14T00:00:00"/>
    <n v="7"/>
    <x v="112"/>
    <s v="AB091GB"/>
    <e v="#N/A"/>
    <n v="183500"/>
    <m/>
    <m/>
    <x v="0"/>
    <n v="100000"/>
    <d v="2024-02-15T00:00:00"/>
    <m/>
    <n v="83500"/>
    <d v="2024-02-21T00:00:00"/>
    <m/>
    <m/>
    <m/>
    <m/>
    <m/>
    <m/>
    <m/>
    <m/>
    <m/>
    <m/>
    <m/>
    <m/>
    <m/>
    <m/>
  </r>
  <r>
    <n v="1757"/>
    <d v="2024-02-14T00:00:00"/>
    <n v="7"/>
    <x v="309"/>
    <s v="GQI176"/>
    <e v="#N/A"/>
    <n v="662200"/>
    <m/>
    <m/>
    <x v="0"/>
    <n v="662200"/>
    <d v="2024-03-12T00:00:00"/>
    <m/>
    <m/>
    <m/>
    <m/>
    <m/>
    <m/>
    <m/>
    <m/>
    <m/>
    <m/>
    <m/>
    <m/>
    <m/>
    <m/>
    <m/>
    <m/>
    <m/>
  </r>
  <r>
    <n v="1758"/>
    <d v="2024-02-15T00:00:00"/>
    <n v="7"/>
    <x v="310"/>
    <s v="KRQ262"/>
    <e v="#N/A"/>
    <n v="156500"/>
    <m/>
    <m/>
    <x v="0"/>
    <n v="156500"/>
    <d v="2024-03-11T00:00:00"/>
    <m/>
    <m/>
    <m/>
    <m/>
    <m/>
    <m/>
    <m/>
    <m/>
    <m/>
    <m/>
    <m/>
    <m/>
    <m/>
    <m/>
    <m/>
    <m/>
    <m/>
  </r>
  <r>
    <n v="1759"/>
    <d v="2024-02-15T00:00:00"/>
    <n v="7"/>
    <x v="200"/>
    <s v="HVO911"/>
    <e v="#N/A"/>
    <n v="393600"/>
    <m/>
    <m/>
    <x v="0"/>
    <n v="393600"/>
    <d v="2024-03-25T00:00:00"/>
    <m/>
    <m/>
    <m/>
    <m/>
    <m/>
    <m/>
    <m/>
    <m/>
    <m/>
    <m/>
    <m/>
    <m/>
    <m/>
    <m/>
    <m/>
    <m/>
    <m/>
  </r>
  <r>
    <n v="1760"/>
    <d v="2024-02-15T00:00:00"/>
    <n v="7"/>
    <x v="300"/>
    <s v="KBI595"/>
    <e v="#N/A"/>
    <n v="133000"/>
    <m/>
    <m/>
    <x v="0"/>
    <n v="133000"/>
    <d v="2024-05-06T00:00:00"/>
    <m/>
    <m/>
    <m/>
    <m/>
    <m/>
    <m/>
    <m/>
    <m/>
    <m/>
    <m/>
    <m/>
    <m/>
    <m/>
    <m/>
    <m/>
    <m/>
    <m/>
  </r>
  <r>
    <n v="1761"/>
    <d v="2024-02-16T00:00:00"/>
    <n v="7"/>
    <x v="311"/>
    <d v="1899-12-30T00:00:00"/>
    <e v="#N/A"/>
    <n v="25000"/>
    <m/>
    <s v="transferencia"/>
    <x v="0"/>
    <n v="25000"/>
    <d v="2024-02-16T00:00:00"/>
    <m/>
    <m/>
    <m/>
    <m/>
    <m/>
    <m/>
    <m/>
    <m/>
    <m/>
    <m/>
    <m/>
    <m/>
    <m/>
    <m/>
    <m/>
    <m/>
    <m/>
  </r>
  <r>
    <n v="1762"/>
    <d v="2024-02-16T00:00:00"/>
    <n v="7"/>
    <x v="173"/>
    <s v="AE089ZM"/>
    <e v="#N/A"/>
    <n v="172500"/>
    <m/>
    <s v="cheque"/>
    <x v="0"/>
    <n v="172500"/>
    <d v="2024-03-23T00:00:00"/>
    <m/>
    <m/>
    <m/>
    <m/>
    <m/>
    <m/>
    <m/>
    <m/>
    <m/>
    <m/>
    <m/>
    <m/>
    <m/>
    <m/>
    <m/>
    <m/>
    <m/>
  </r>
  <r>
    <n v="1763"/>
    <d v="2024-02-16T00:00:00"/>
    <n v="7"/>
    <x v="312"/>
    <s v="OBS121"/>
    <e v="#N/A"/>
    <n v="35000"/>
    <m/>
    <s v="transferencia"/>
    <x v="0"/>
    <n v="35000"/>
    <d v="2024-03-07T00:00:00"/>
    <m/>
    <m/>
    <m/>
    <m/>
    <m/>
    <m/>
    <m/>
    <m/>
    <m/>
    <m/>
    <m/>
    <m/>
    <m/>
    <m/>
    <m/>
    <m/>
    <m/>
  </r>
  <r>
    <n v="1764"/>
    <d v="2024-02-16T00:00:00"/>
    <n v="7"/>
    <x v="230"/>
    <s v="HQL288"/>
    <e v="#N/A"/>
    <n v="25000"/>
    <m/>
    <s v="efec"/>
    <x v="0"/>
    <n v="25000"/>
    <d v="2024-02-16T00:00:00"/>
    <m/>
    <m/>
    <m/>
    <m/>
    <m/>
    <m/>
    <m/>
    <m/>
    <m/>
    <m/>
    <m/>
    <m/>
    <m/>
    <m/>
    <m/>
    <m/>
    <m/>
  </r>
  <r>
    <n v="1765"/>
    <d v="2024-02-17T00:00:00"/>
    <n v="7"/>
    <x v="49"/>
    <s v="AC890MO"/>
    <e v="#N/A"/>
    <n v="304900"/>
    <m/>
    <s v="Acredita barotto"/>
    <x v="0"/>
    <n v="304900"/>
    <d v="2024-03-21T00:00:00"/>
    <m/>
    <m/>
    <m/>
    <m/>
    <m/>
    <m/>
    <m/>
    <m/>
    <m/>
    <m/>
    <m/>
    <m/>
    <m/>
    <m/>
    <m/>
    <m/>
    <m/>
  </r>
  <r>
    <n v="1766"/>
    <d v="2024-02-17T00:00:00"/>
    <n v="7"/>
    <x v="113"/>
    <s v="MLD725"/>
    <e v="#N/A"/>
    <n v="158500"/>
    <m/>
    <m/>
    <x v="0"/>
    <n v="70000"/>
    <d v="2024-03-18T00:00:00"/>
    <m/>
    <n v="27500"/>
    <d v="2024-04-04T00:00:00"/>
    <m/>
    <n v="61000"/>
    <d v="2024-04-26T00:00:00"/>
    <m/>
    <m/>
    <m/>
    <m/>
    <m/>
    <m/>
    <m/>
    <m/>
    <m/>
    <m/>
    <m/>
  </r>
  <r>
    <n v="1767"/>
    <d v="2024-02-17T00:00:00"/>
    <n v="7"/>
    <x v="100"/>
    <s v="AF372US"/>
    <e v="#N/A"/>
    <n v="188500"/>
    <m/>
    <s v="acredita por tachos de aceite"/>
    <x v="0"/>
    <n v="188500"/>
    <m/>
    <m/>
    <m/>
    <m/>
    <m/>
    <m/>
    <m/>
    <m/>
    <m/>
    <m/>
    <m/>
    <m/>
    <m/>
    <m/>
    <m/>
    <m/>
    <m/>
    <m/>
  </r>
  <r>
    <n v="1768"/>
    <d v="2024-02-19T00:00:00"/>
    <n v="7"/>
    <x v="313"/>
    <s v="TLY648"/>
    <e v="#N/A"/>
    <n v="26000"/>
    <m/>
    <m/>
    <x v="0"/>
    <n v="26000"/>
    <d v="2024-02-23T00:00:00"/>
    <m/>
    <m/>
    <m/>
    <m/>
    <m/>
    <m/>
    <m/>
    <m/>
    <m/>
    <m/>
    <m/>
    <m/>
    <m/>
    <m/>
    <m/>
    <m/>
    <m/>
  </r>
  <r>
    <n v="1769"/>
    <d v="2024-02-19T00:00:00"/>
    <n v="7"/>
    <x v="253"/>
    <s v="OUY877"/>
    <e v="#N/A"/>
    <n v="144400"/>
    <m/>
    <s v="transferencia"/>
    <x v="0"/>
    <n v="144400"/>
    <d v="2024-02-20T00:00:00"/>
    <m/>
    <m/>
    <m/>
    <m/>
    <m/>
    <m/>
    <m/>
    <m/>
    <m/>
    <m/>
    <m/>
    <m/>
    <m/>
    <m/>
    <m/>
    <m/>
    <m/>
  </r>
  <r>
    <n v="1770"/>
    <d v="2024-02-19T00:00:00"/>
    <n v="7"/>
    <x v="314"/>
    <s v="LFE396"/>
    <e v="#N/A"/>
    <n v="34800"/>
    <m/>
    <s v="transferencia"/>
    <x v="0"/>
    <n v="34800"/>
    <d v="2024-02-19T00:00:00"/>
    <m/>
    <m/>
    <m/>
    <m/>
    <m/>
    <m/>
    <m/>
    <m/>
    <m/>
    <m/>
    <m/>
    <m/>
    <m/>
    <m/>
    <m/>
    <m/>
    <m/>
  </r>
  <r>
    <n v="1771"/>
    <d v="2024-02-19T00:00:00"/>
    <n v="7"/>
    <x v="100"/>
    <s v="AE993CE"/>
    <e v="#N/A"/>
    <n v="25000"/>
    <m/>
    <s v="acredita por tachos de aceite"/>
    <x v="0"/>
    <n v="25000"/>
    <m/>
    <m/>
    <m/>
    <m/>
    <m/>
    <m/>
    <m/>
    <m/>
    <m/>
    <m/>
    <m/>
    <m/>
    <m/>
    <m/>
    <m/>
    <m/>
    <m/>
    <m/>
  </r>
  <r>
    <n v="1772"/>
    <d v="2024-02-19T00:00:00"/>
    <n v="7"/>
    <x v="100"/>
    <s v="HXQ635"/>
    <e v="#N/A"/>
    <n v="78000"/>
    <m/>
    <s v="acredita por tachos de aceite"/>
    <x v="0"/>
    <n v="78000"/>
    <m/>
    <m/>
    <m/>
    <m/>
    <m/>
    <m/>
    <m/>
    <m/>
    <m/>
    <m/>
    <m/>
    <m/>
    <m/>
    <m/>
    <m/>
    <m/>
    <m/>
    <m/>
  </r>
  <r>
    <n v="1773"/>
    <d v="2024-02-19T00:00:00"/>
    <n v="7"/>
    <x v="214"/>
    <d v="1899-12-30T00:00:00"/>
    <e v="#N/A"/>
    <n v="30000"/>
    <m/>
    <m/>
    <x v="0"/>
    <n v="30000"/>
    <m/>
    <m/>
    <m/>
    <m/>
    <m/>
    <m/>
    <m/>
    <m/>
    <m/>
    <m/>
    <m/>
    <m/>
    <m/>
    <m/>
    <m/>
    <m/>
    <m/>
    <m/>
  </r>
  <r>
    <n v="1774"/>
    <d v="2024-02-19T00:00:00"/>
    <n v="7"/>
    <x v="246"/>
    <s v="JNW454"/>
    <e v="#N/A"/>
    <n v="218000"/>
    <m/>
    <m/>
    <x v="0"/>
    <n v="218000"/>
    <d v="2024-03-12T00:00:00"/>
    <m/>
    <m/>
    <m/>
    <m/>
    <m/>
    <m/>
    <m/>
    <m/>
    <m/>
    <m/>
    <m/>
    <m/>
    <m/>
    <m/>
    <m/>
    <m/>
    <m/>
  </r>
  <r>
    <n v="1775"/>
    <d v="2024-02-20T00:00:00"/>
    <n v="7"/>
    <x v="266"/>
    <s v="GSC096"/>
    <e v="#N/A"/>
    <n v="297400"/>
    <m/>
    <m/>
    <x v="0"/>
    <n v="297400"/>
    <d v="2024-03-21T00:00:00"/>
    <m/>
    <m/>
    <m/>
    <m/>
    <m/>
    <m/>
    <m/>
    <m/>
    <m/>
    <m/>
    <m/>
    <m/>
    <m/>
    <m/>
    <m/>
    <m/>
    <m/>
  </r>
  <r>
    <n v="1776"/>
    <d v="2024-02-20T00:00:00"/>
    <n v="7"/>
    <x v="100"/>
    <s v="AE008SG"/>
    <e v="#N/A"/>
    <n v="180000"/>
    <m/>
    <s v="acredita por tachos de aceite"/>
    <x v="0"/>
    <n v="180000"/>
    <m/>
    <m/>
    <m/>
    <m/>
    <m/>
    <m/>
    <m/>
    <m/>
    <m/>
    <m/>
    <m/>
    <m/>
    <m/>
    <m/>
    <m/>
    <m/>
    <m/>
    <m/>
  </r>
  <r>
    <n v="1777"/>
    <d v="2024-02-20T00:00:00"/>
    <n v="7"/>
    <x v="144"/>
    <s v="IZF113"/>
    <e v="#N/A"/>
    <n v="281900"/>
    <m/>
    <m/>
    <x v="0"/>
    <n v="200000"/>
    <d v="2024-03-07T00:00:00"/>
    <m/>
    <n v="81900"/>
    <d v="2024-03-27T00:00:00"/>
    <m/>
    <m/>
    <m/>
    <m/>
    <m/>
    <m/>
    <m/>
    <m/>
    <m/>
    <m/>
    <m/>
    <m/>
    <m/>
    <m/>
  </r>
  <r>
    <n v="1778"/>
    <d v="2024-02-21T00:00:00"/>
    <n v="7"/>
    <x v="284"/>
    <s v="AB600US"/>
    <e v="#N/A"/>
    <n v="663000"/>
    <m/>
    <m/>
    <x v="0"/>
    <n v="663000"/>
    <d v="2024-02-22T00:00:00"/>
    <m/>
    <m/>
    <m/>
    <m/>
    <m/>
    <m/>
    <m/>
    <m/>
    <m/>
    <m/>
    <m/>
    <m/>
    <m/>
    <m/>
    <m/>
    <m/>
    <m/>
  </r>
  <r>
    <n v="1779"/>
    <d v="2024-02-21T00:00:00"/>
    <n v="7"/>
    <x v="315"/>
    <s v="AE032VP"/>
    <e v="#N/A"/>
    <n v="169650"/>
    <m/>
    <s v="cheque / transferencia"/>
    <x v="0"/>
    <n v="104000"/>
    <d v="2024-03-05T00:00:00"/>
    <m/>
    <n v="65650"/>
    <d v="2024-03-05T00:00:00"/>
    <m/>
    <m/>
    <m/>
    <m/>
    <m/>
    <m/>
    <m/>
    <m/>
    <m/>
    <m/>
    <m/>
    <m/>
    <m/>
    <m/>
  </r>
  <r>
    <n v="1780"/>
    <d v="2024-02-21T00:00:00"/>
    <n v="7"/>
    <x v="100"/>
    <s v="KVB553"/>
    <e v="#N/A"/>
    <n v="9500"/>
    <m/>
    <s v="acredita por tachos de aceite"/>
    <x v="0"/>
    <n v="9500"/>
    <d v="2024-03-04T00:00:00"/>
    <m/>
    <m/>
    <m/>
    <m/>
    <m/>
    <m/>
    <m/>
    <m/>
    <m/>
    <m/>
    <m/>
    <m/>
    <m/>
    <m/>
    <m/>
    <m/>
    <m/>
  </r>
  <r>
    <n v="1781"/>
    <d v="2024-02-22T00:00:00"/>
    <n v="7"/>
    <x v="316"/>
    <s v="FPW569"/>
    <e v="#N/A"/>
    <n v="167000"/>
    <m/>
    <m/>
    <x v="0"/>
    <n v="167000"/>
    <d v="2024-02-22T00:00:00"/>
    <m/>
    <m/>
    <m/>
    <m/>
    <m/>
    <m/>
    <m/>
    <m/>
    <m/>
    <m/>
    <m/>
    <m/>
    <m/>
    <m/>
    <m/>
    <m/>
    <m/>
  </r>
  <r>
    <n v="1782"/>
    <d v="2024-02-22T00:00:00"/>
    <n v="7"/>
    <x v="128"/>
    <s v="AD430PN"/>
    <e v="#N/A"/>
    <n v="572700"/>
    <m/>
    <s v="tarjeta 6 cuotas sin interes"/>
    <x v="0"/>
    <n v="572700"/>
    <d v="2024-02-28T00:00:00"/>
    <m/>
    <m/>
    <m/>
    <m/>
    <m/>
    <m/>
    <m/>
    <m/>
    <m/>
    <m/>
    <m/>
    <m/>
    <m/>
    <m/>
    <m/>
    <m/>
    <m/>
  </r>
  <r>
    <n v="1783"/>
    <d v="2024-02-22T00:00:00"/>
    <n v="7"/>
    <x v="50"/>
    <s v="LJA290"/>
    <e v="#N/A"/>
    <n v="130500"/>
    <m/>
    <s v="pago con impuestos"/>
    <x v="0"/>
    <n v="130500"/>
    <d v="2024-03-05T00:00:00"/>
    <m/>
    <m/>
    <m/>
    <m/>
    <m/>
    <m/>
    <m/>
    <m/>
    <m/>
    <m/>
    <m/>
    <m/>
    <m/>
    <m/>
    <m/>
    <m/>
    <m/>
  </r>
  <r>
    <n v="1784"/>
    <d v="2024-02-23T00:00:00"/>
    <n v="7"/>
    <x v="317"/>
    <s v="AC393WZ"/>
    <e v="#N/A"/>
    <n v="45000"/>
    <m/>
    <m/>
    <x v="0"/>
    <n v="45000"/>
    <d v="2024-03-02T00:00:00"/>
    <m/>
    <m/>
    <m/>
    <m/>
    <m/>
    <m/>
    <m/>
    <m/>
    <m/>
    <m/>
    <m/>
    <m/>
    <m/>
    <m/>
    <m/>
    <m/>
    <m/>
  </r>
  <r>
    <n v="1785"/>
    <d v="2024-02-23T00:00:00"/>
    <n v="7"/>
    <x v="199"/>
    <s v="AA971WQ"/>
    <e v="#N/A"/>
    <n v="2155000"/>
    <m/>
    <m/>
    <x v="0"/>
    <n v="700000"/>
    <d v="2024-06-05T00:00:00"/>
    <m/>
    <n v="655000"/>
    <d v="2024-06-25T00:00:00"/>
    <m/>
    <n v="400000"/>
    <d v="2024-07-16T00:00:00"/>
    <m/>
    <n v="400000"/>
    <d v="2024-08-06T00:00:00"/>
    <m/>
    <m/>
    <m/>
    <m/>
    <m/>
    <m/>
    <m/>
    <m/>
  </r>
  <r>
    <n v="1786"/>
    <d v="2024-02-24T00:00:00"/>
    <n v="7"/>
    <x v="318"/>
    <s v="EEA265"/>
    <e v="#N/A"/>
    <n v="273900"/>
    <m/>
    <m/>
    <x v="0"/>
    <n v="173900"/>
    <d v="2024-02-29T00:00:00"/>
    <m/>
    <n v="100000"/>
    <m/>
    <m/>
    <m/>
    <m/>
    <m/>
    <m/>
    <m/>
    <m/>
    <m/>
    <m/>
    <m/>
    <m/>
    <m/>
    <m/>
    <m/>
  </r>
  <r>
    <n v="1787"/>
    <d v="2024-02-26T00:00:00"/>
    <n v="7"/>
    <x v="114"/>
    <s v="MLI065"/>
    <e v="#N/A"/>
    <n v="414000"/>
    <m/>
    <s v="400 dolares"/>
    <x v="0"/>
    <n v="414000"/>
    <d v="2024-03-04T00:00:00"/>
    <m/>
    <m/>
    <m/>
    <m/>
    <m/>
    <m/>
    <m/>
    <m/>
    <m/>
    <m/>
    <m/>
    <m/>
    <m/>
    <m/>
    <m/>
    <m/>
    <m/>
  </r>
  <r>
    <n v="1788"/>
    <d v="2024-02-27T00:00:00"/>
    <n v="7"/>
    <x v="319"/>
    <s v="AF491LJ"/>
    <e v="#N/A"/>
    <n v="397250"/>
    <m/>
    <s v="cheque"/>
    <x v="0"/>
    <n v="397250"/>
    <d v="2024-03-20T00:00:00"/>
    <m/>
    <m/>
    <m/>
    <m/>
    <m/>
    <m/>
    <m/>
    <m/>
    <m/>
    <m/>
    <m/>
    <m/>
    <m/>
    <m/>
    <m/>
    <m/>
    <m/>
  </r>
  <r>
    <n v="1789"/>
    <d v="2024-02-27T00:00:00"/>
    <n v="7"/>
    <x v="100"/>
    <s v="NHL703"/>
    <e v="#N/A"/>
    <n v="9500"/>
    <m/>
    <s v="acredita por tachos de aceite"/>
    <x v="0"/>
    <n v="9500"/>
    <d v="2024-03-04T00:00:00"/>
    <m/>
    <m/>
    <m/>
    <m/>
    <m/>
    <m/>
    <m/>
    <m/>
    <m/>
    <m/>
    <m/>
    <m/>
    <m/>
    <m/>
    <m/>
    <m/>
    <m/>
  </r>
  <r>
    <n v="1790"/>
    <d v="2024-02-27T00:00:00"/>
    <n v="7"/>
    <x v="320"/>
    <s v="NWV379"/>
    <e v="#N/A"/>
    <n v="1084500"/>
    <m/>
    <s v="efectivo / transferencia"/>
    <x v="0"/>
    <n v="500000"/>
    <d v="2024-03-04T00:00:00"/>
    <m/>
    <n v="250000"/>
    <d v="2024-03-20T00:00:00"/>
    <m/>
    <n v="334500"/>
    <d v="2024-03-27T00:00:00"/>
    <m/>
    <m/>
    <m/>
    <m/>
    <m/>
    <m/>
    <m/>
    <m/>
    <m/>
    <m/>
    <m/>
  </r>
  <r>
    <n v="1791"/>
    <d v="2024-02-28T00:00:00"/>
    <n v="7"/>
    <x v="321"/>
    <e v="#N/A"/>
    <e v="#N/A"/>
    <n v="37000"/>
    <m/>
    <m/>
    <x v="0"/>
    <n v="37000"/>
    <m/>
    <m/>
    <m/>
    <m/>
    <m/>
    <m/>
    <m/>
    <m/>
    <m/>
    <m/>
    <m/>
    <m/>
    <m/>
    <m/>
    <m/>
    <m/>
    <m/>
    <m/>
  </r>
  <r>
    <n v="1792"/>
    <d v="2024-02-28T00:00:00"/>
    <n v="7"/>
    <x v="100"/>
    <e v="#N/A"/>
    <e v="#N/A"/>
    <n v="35000"/>
    <m/>
    <s v="acredita por tachos de aceite"/>
    <x v="0"/>
    <n v="35000"/>
    <m/>
    <m/>
    <m/>
    <m/>
    <m/>
    <m/>
    <m/>
    <m/>
    <m/>
    <m/>
    <m/>
    <m/>
    <m/>
    <m/>
    <m/>
    <m/>
    <m/>
    <m/>
  </r>
  <r>
    <n v="1793"/>
    <d v="2024-02-29T00:00:00"/>
    <n v="7"/>
    <x v="322"/>
    <e v="#N/A"/>
    <e v="#N/A"/>
    <n v="296925"/>
    <m/>
    <s v="transferencia"/>
    <x v="0"/>
    <n v="296925"/>
    <d v="2024-03-12T00:00:00"/>
    <m/>
    <m/>
    <m/>
    <m/>
    <m/>
    <m/>
    <m/>
    <m/>
    <m/>
    <m/>
    <m/>
    <m/>
    <m/>
    <m/>
    <m/>
    <m/>
    <m/>
  </r>
  <r>
    <n v="1794"/>
    <d v="2024-02-29T00:00:00"/>
    <n v="7"/>
    <x v="19"/>
    <e v="#N/A"/>
    <e v="#N/A"/>
    <n v="207800"/>
    <m/>
    <s v="100 dolares"/>
    <x v="0"/>
    <n v="103000"/>
    <d v="2024-03-01T00:00:00"/>
    <m/>
    <n v="104800"/>
    <d v="2024-03-13T00:00:00"/>
    <m/>
    <m/>
    <m/>
    <m/>
    <m/>
    <m/>
    <m/>
    <m/>
    <m/>
    <m/>
    <m/>
    <m/>
    <m/>
    <m/>
  </r>
  <r>
    <n v="1795"/>
    <d v="2024-02-29T00:00:00"/>
    <n v="7"/>
    <x v="323"/>
    <e v="#N/A"/>
    <e v="#N/A"/>
    <n v="96000"/>
    <m/>
    <m/>
    <x v="0"/>
    <n v="66000"/>
    <d v="2024-03-08T00:00:00"/>
    <m/>
    <n v="30000"/>
    <m/>
    <m/>
    <m/>
    <m/>
    <m/>
    <m/>
    <m/>
    <m/>
    <m/>
    <m/>
    <m/>
    <m/>
    <m/>
    <m/>
    <m/>
  </r>
  <r>
    <n v="1796"/>
    <d v="2024-03-01T00:00:00"/>
    <n v="7"/>
    <x v="324"/>
    <e v="#N/A"/>
    <e v="#N/A"/>
    <n v="741600"/>
    <m/>
    <s v="efectivo"/>
    <x v="0"/>
    <n v="741600"/>
    <d v="2024-03-02T00:00:00"/>
    <m/>
    <m/>
    <m/>
    <m/>
    <m/>
    <m/>
    <m/>
    <m/>
    <m/>
    <m/>
    <m/>
    <m/>
    <m/>
    <m/>
    <m/>
    <m/>
    <m/>
  </r>
  <r>
    <n v="1797"/>
    <d v="2024-03-01T00:00:00"/>
    <n v="7"/>
    <x v="40"/>
    <e v="#N/A"/>
    <e v="#N/A"/>
    <n v="153275"/>
    <m/>
    <m/>
    <x v="0"/>
    <n v="153275"/>
    <d v="2024-03-25T00:00:00"/>
    <m/>
    <m/>
    <m/>
    <m/>
    <m/>
    <m/>
    <m/>
    <m/>
    <m/>
    <m/>
    <m/>
    <m/>
    <m/>
    <m/>
    <m/>
    <m/>
    <m/>
  </r>
  <r>
    <n v="1798"/>
    <d v="2024-03-01T00:00:00"/>
    <n v="7"/>
    <x v="325"/>
    <e v="#N/A"/>
    <e v="#N/A"/>
    <n v="100000"/>
    <m/>
    <s v="efectivo"/>
    <x v="0"/>
    <n v="100000"/>
    <d v="2024-03-01T00:00:00"/>
    <m/>
    <m/>
    <m/>
    <m/>
    <m/>
    <m/>
    <m/>
    <m/>
    <m/>
    <m/>
    <m/>
    <m/>
    <m/>
    <m/>
    <m/>
    <m/>
    <m/>
  </r>
  <r>
    <n v="1799"/>
    <d v="2024-03-04T00:00:00"/>
    <n v="7"/>
    <x v="288"/>
    <e v="#N/A"/>
    <e v="#N/A"/>
    <n v="25000"/>
    <m/>
    <s v="transferencia"/>
    <x v="0"/>
    <n v="25000"/>
    <d v="2024-03-04T00:00:00"/>
    <m/>
    <m/>
    <m/>
    <m/>
    <m/>
    <m/>
    <m/>
    <m/>
    <m/>
    <m/>
    <m/>
    <m/>
    <m/>
    <m/>
    <m/>
    <m/>
    <m/>
  </r>
  <r>
    <n v="1800"/>
    <d v="2024-03-04T00:00:00"/>
    <n v="7"/>
    <x v="326"/>
    <e v="#N/A"/>
    <e v="#N/A"/>
    <n v="158700"/>
    <m/>
    <s v="transferencia"/>
    <x v="0"/>
    <n v="150000"/>
    <d v="2024-03-05T00:00:00"/>
    <m/>
    <n v="8700"/>
    <d v="2024-03-18T00:00:00"/>
    <m/>
    <m/>
    <m/>
    <m/>
    <m/>
    <m/>
    <m/>
    <m/>
    <m/>
    <m/>
    <m/>
    <m/>
    <m/>
    <m/>
  </r>
  <r>
    <n v="1801"/>
    <d v="2024-03-05T00:00:00"/>
    <n v="7"/>
    <x v="287"/>
    <e v="#N/A"/>
    <e v="#N/A"/>
    <n v="126700"/>
    <m/>
    <s v="efectivo"/>
    <x v="0"/>
    <n v="126700"/>
    <d v="2024-03-05T00:00:00"/>
    <m/>
    <m/>
    <m/>
    <m/>
    <m/>
    <m/>
    <m/>
    <m/>
    <m/>
    <m/>
    <m/>
    <m/>
    <m/>
    <m/>
    <m/>
    <m/>
    <m/>
  </r>
  <r>
    <n v="1802"/>
    <d v="2024-03-05T00:00:00"/>
    <n v="7"/>
    <x v="207"/>
    <e v="#N/A"/>
    <e v="#N/A"/>
    <n v="15000"/>
    <m/>
    <s v="efectivo"/>
    <x v="0"/>
    <n v="15000"/>
    <d v="2024-03-05T00:00:00"/>
    <m/>
    <m/>
    <m/>
    <m/>
    <m/>
    <m/>
    <m/>
    <m/>
    <m/>
    <m/>
    <m/>
    <m/>
    <m/>
    <m/>
    <m/>
    <m/>
    <m/>
  </r>
  <r>
    <n v="1803"/>
    <d v="2024-03-05T00:00:00"/>
    <n v="7"/>
    <x v="327"/>
    <e v="#N/A"/>
    <e v="#N/A"/>
    <n v="20000"/>
    <m/>
    <s v="transferencia"/>
    <x v="0"/>
    <n v="20000"/>
    <d v="2024-03-05T00:00:00"/>
    <m/>
    <m/>
    <m/>
    <m/>
    <m/>
    <m/>
    <m/>
    <m/>
    <m/>
    <m/>
    <m/>
    <m/>
    <m/>
    <m/>
    <m/>
    <m/>
    <m/>
  </r>
  <r>
    <n v="1804"/>
    <d v="2024-03-05T00:00:00"/>
    <n v="7"/>
    <x v="32"/>
    <e v="#N/A"/>
    <e v="#N/A"/>
    <n v="48000"/>
    <m/>
    <s v="total descontado panaderia"/>
    <x v="0"/>
    <n v="48000"/>
    <d v="2024-03-05T00:00:00"/>
    <m/>
    <m/>
    <m/>
    <m/>
    <m/>
    <m/>
    <m/>
    <m/>
    <m/>
    <m/>
    <m/>
    <m/>
    <m/>
    <m/>
    <m/>
    <m/>
    <m/>
  </r>
  <r>
    <n v="1805"/>
    <d v="2024-03-05T00:00:00"/>
    <n v="7"/>
    <x v="223"/>
    <e v="#N/A"/>
    <e v="#N/A"/>
    <n v="142500"/>
    <m/>
    <s v="efectivo"/>
    <x v="0"/>
    <n v="100000"/>
    <d v="2024-03-08T00:00:00"/>
    <m/>
    <n v="42500"/>
    <d v="2024-03-12T00:00:00"/>
    <m/>
    <m/>
    <m/>
    <m/>
    <m/>
    <m/>
    <m/>
    <m/>
    <m/>
    <m/>
    <m/>
    <m/>
    <m/>
    <m/>
  </r>
  <r>
    <n v="1806"/>
    <d v="2024-03-05T00:00:00"/>
    <n v="7"/>
    <x v="53"/>
    <e v="#N/A"/>
    <e v="#N/A"/>
    <n v="0"/>
    <m/>
    <m/>
    <x v="0"/>
    <m/>
    <m/>
    <m/>
    <m/>
    <m/>
    <m/>
    <m/>
    <m/>
    <m/>
    <m/>
    <m/>
    <m/>
    <m/>
    <m/>
    <m/>
    <m/>
    <m/>
    <m/>
    <m/>
  </r>
  <r>
    <n v="1807"/>
    <d v="2024-03-06T00:00:00"/>
    <n v="7"/>
    <x v="328"/>
    <e v="#N/A"/>
    <e v="#N/A"/>
    <n v="35000"/>
    <m/>
    <s v="transferencia"/>
    <x v="0"/>
    <n v="35000"/>
    <d v="2024-03-06T00:00:00"/>
    <m/>
    <m/>
    <m/>
    <m/>
    <m/>
    <m/>
    <m/>
    <m/>
    <m/>
    <m/>
    <m/>
    <m/>
    <m/>
    <m/>
    <m/>
    <m/>
    <m/>
  </r>
  <r>
    <n v="1808"/>
    <d v="2024-03-06T00:00:00"/>
    <n v="7"/>
    <x v="143"/>
    <e v="#N/A"/>
    <e v="#N/A"/>
    <n v="39100"/>
    <m/>
    <m/>
    <x v="0"/>
    <n v="39100"/>
    <d v="2024-03-08T00:00:00"/>
    <m/>
    <m/>
    <m/>
    <m/>
    <m/>
    <m/>
    <m/>
    <m/>
    <m/>
    <m/>
    <m/>
    <m/>
    <m/>
    <m/>
    <m/>
    <m/>
    <m/>
  </r>
  <r>
    <n v="1809"/>
    <d v="2024-03-06T00:00:00"/>
    <n v="7"/>
    <x v="244"/>
    <e v="#N/A"/>
    <e v="#N/A"/>
    <n v="21400"/>
    <m/>
    <m/>
    <x v="0"/>
    <n v="21400"/>
    <d v="2024-03-18T00:00:00"/>
    <m/>
    <m/>
    <m/>
    <m/>
    <m/>
    <m/>
    <m/>
    <m/>
    <m/>
    <m/>
    <m/>
    <m/>
    <m/>
    <m/>
    <m/>
    <m/>
    <m/>
  </r>
  <r>
    <n v="1810"/>
    <d v="2024-03-07T00:00:00"/>
    <n v="6"/>
    <x v="86"/>
    <e v="#N/A"/>
    <e v="#N/A"/>
    <n v="160600"/>
    <m/>
    <m/>
    <x v="0"/>
    <n v="160600"/>
    <d v="2024-04-11T00:00:00"/>
    <m/>
    <m/>
    <m/>
    <m/>
    <m/>
    <m/>
    <m/>
    <m/>
    <m/>
    <m/>
    <m/>
    <m/>
    <m/>
    <m/>
    <m/>
    <m/>
    <m/>
  </r>
  <r>
    <n v="1811"/>
    <d v="2024-03-07T00:00:00"/>
    <n v="6"/>
    <x v="42"/>
    <e v="#N/A"/>
    <e v="#N/A"/>
    <n v="254800"/>
    <m/>
    <s v="transferencia"/>
    <x v="0"/>
    <n v="254800"/>
    <d v="2024-03-26T00:00:00"/>
    <m/>
    <m/>
    <m/>
    <m/>
    <m/>
    <m/>
    <m/>
    <m/>
    <m/>
    <m/>
    <m/>
    <m/>
    <m/>
    <m/>
    <m/>
    <m/>
    <m/>
  </r>
  <r>
    <n v="1812"/>
    <d v="2024-03-07T00:00:00"/>
    <n v="6"/>
    <x v="53"/>
    <e v="#N/A"/>
    <e v="#N/A"/>
    <n v="31500"/>
    <m/>
    <m/>
    <x v="0"/>
    <n v="31500"/>
    <d v="2024-03-13T00:00:00"/>
    <m/>
    <m/>
    <m/>
    <m/>
    <m/>
    <m/>
    <m/>
    <m/>
    <m/>
    <m/>
    <m/>
    <m/>
    <m/>
    <m/>
    <m/>
    <m/>
    <m/>
  </r>
  <r>
    <n v="1813"/>
    <d v="2024-03-08T00:00:00"/>
    <n v="6"/>
    <x v="72"/>
    <e v="#N/A"/>
    <e v="#N/A"/>
    <n v="367400"/>
    <m/>
    <s v="efectivo"/>
    <x v="0"/>
    <n v="100000"/>
    <d v="2024-03-11T00:00:00"/>
    <m/>
    <n v="200000"/>
    <d v="2024-03-18T00:00:00"/>
    <m/>
    <n v="67400"/>
    <d v="2024-04-16T00:00:00"/>
    <m/>
    <m/>
    <m/>
    <m/>
    <m/>
    <m/>
    <m/>
    <m/>
    <m/>
    <m/>
    <m/>
  </r>
  <r>
    <n v="1814"/>
    <d v="2024-03-08T00:00:00"/>
    <n v="6"/>
    <x v="329"/>
    <e v="#N/A"/>
    <e v="#N/A"/>
    <n v="372900"/>
    <m/>
    <s v="Cheque/efectivo  + resumen de cuenta nativa"/>
    <x v="0"/>
    <n v="102970"/>
    <d v="2024-03-09T00:00:00"/>
    <m/>
    <n v="176570"/>
    <d v="2024-03-22T00:00:00"/>
    <m/>
    <n v="93360"/>
    <d v="2024-04-11T00:00:00"/>
    <m/>
    <m/>
    <m/>
    <m/>
    <m/>
    <m/>
    <m/>
    <m/>
    <m/>
    <m/>
    <m/>
  </r>
  <r>
    <n v="1815"/>
    <d v="2024-03-08T00:00:00"/>
    <n v="6"/>
    <x v="63"/>
    <e v="#N/A"/>
    <e v="#N/A"/>
    <n v="304500"/>
    <m/>
    <s v="cheque"/>
    <x v="0"/>
    <n v="304500"/>
    <d v="2024-03-26T00:00:00"/>
    <m/>
    <m/>
    <m/>
    <m/>
    <m/>
    <m/>
    <m/>
    <m/>
    <m/>
    <m/>
    <m/>
    <m/>
    <m/>
    <m/>
    <m/>
    <m/>
    <m/>
  </r>
  <r>
    <n v="1816"/>
    <d v="2024-03-08T00:00:00"/>
    <n v="6"/>
    <x v="83"/>
    <e v="#N/A"/>
    <e v="#N/A"/>
    <n v="172200"/>
    <m/>
    <m/>
    <x v="0"/>
    <n v="172200"/>
    <d v="2024-03-22T00:00:00"/>
    <m/>
    <m/>
    <m/>
    <m/>
    <m/>
    <m/>
    <m/>
    <m/>
    <m/>
    <m/>
    <m/>
    <m/>
    <m/>
    <m/>
    <m/>
    <m/>
    <m/>
  </r>
  <r>
    <n v="1817"/>
    <d v="2024-03-08T00:00:00"/>
    <n v="6"/>
    <x v="323"/>
    <e v="#N/A"/>
    <e v="#N/A"/>
    <n v="50000"/>
    <m/>
    <m/>
    <x v="0"/>
    <n v="50000"/>
    <d v="2024-03-13T00:00:00"/>
    <m/>
    <m/>
    <m/>
    <m/>
    <m/>
    <m/>
    <m/>
    <m/>
    <m/>
    <m/>
    <m/>
    <m/>
    <m/>
    <m/>
    <m/>
    <m/>
    <m/>
  </r>
  <r>
    <n v="1818"/>
    <d v="2024-03-11T00:00:00"/>
    <n v="6"/>
    <x v="330"/>
    <e v="#N/A"/>
    <e v="#N/A"/>
    <n v="225300"/>
    <m/>
    <s v="transferencia"/>
    <x v="0"/>
    <n v="225300"/>
    <d v="2024-03-13T00:00:00"/>
    <m/>
    <m/>
    <m/>
    <m/>
    <m/>
    <m/>
    <m/>
    <m/>
    <m/>
    <m/>
    <m/>
    <m/>
    <m/>
    <m/>
    <m/>
    <m/>
    <m/>
  </r>
  <r>
    <n v="1819"/>
    <d v="2024-03-11T00:00:00"/>
    <n v="6"/>
    <x v="100"/>
    <e v="#N/A"/>
    <e v="#N/A"/>
    <n v="194300"/>
    <m/>
    <s v="acredita por tachos de aceite"/>
    <x v="0"/>
    <n v="194300"/>
    <m/>
    <m/>
    <m/>
    <m/>
    <m/>
    <m/>
    <m/>
    <m/>
    <m/>
    <m/>
    <m/>
    <m/>
    <m/>
    <m/>
    <m/>
    <m/>
    <m/>
    <m/>
  </r>
  <r>
    <n v="1820"/>
    <d v="2024-03-11T00:00:00"/>
    <n v="6"/>
    <x v="63"/>
    <e v="#N/A"/>
    <e v="#N/A"/>
    <n v="52100"/>
    <m/>
    <s v="cheque"/>
    <x v="0"/>
    <n v="52100"/>
    <d v="2024-03-26T00:00:00"/>
    <m/>
    <m/>
    <m/>
    <m/>
    <m/>
    <m/>
    <m/>
    <m/>
    <m/>
    <m/>
    <m/>
    <m/>
    <m/>
    <m/>
    <m/>
    <m/>
    <m/>
  </r>
  <r>
    <n v="1821"/>
    <d v="2024-03-11T00:00:00"/>
    <n v="6"/>
    <x v="331"/>
    <e v="#N/A"/>
    <e v="#N/A"/>
    <n v="105000"/>
    <m/>
    <m/>
    <x v="0"/>
    <n v="105000"/>
    <d v="2024-03-18T00:00:00"/>
    <m/>
    <m/>
    <m/>
    <m/>
    <m/>
    <m/>
    <m/>
    <m/>
    <m/>
    <m/>
    <m/>
    <m/>
    <m/>
    <m/>
    <m/>
    <m/>
    <m/>
  </r>
  <r>
    <n v="1822"/>
    <d v="2024-03-12T00:00:00"/>
    <n v="6"/>
    <x v="332"/>
    <e v="#N/A"/>
    <e v="#N/A"/>
    <n v="184600"/>
    <m/>
    <s v="Acredita barotto"/>
    <x v="0"/>
    <n v="184600"/>
    <d v="2024-04-03T00:00:00"/>
    <m/>
    <m/>
    <m/>
    <m/>
    <m/>
    <m/>
    <m/>
    <m/>
    <m/>
    <m/>
    <m/>
    <m/>
    <m/>
    <m/>
    <m/>
    <m/>
    <m/>
  </r>
  <r>
    <n v="1823"/>
    <d v="2024-03-12T00:00:00"/>
    <n v="6"/>
    <x v="333"/>
    <e v="#N/A"/>
    <e v="#N/A"/>
    <n v="906000"/>
    <m/>
    <s v="pagos adelantados"/>
    <x v="0"/>
    <n v="300000"/>
    <d v="2024-03-13T00:00:00"/>
    <m/>
    <n v="160000"/>
    <d v="2024-03-19T00:00:00"/>
    <m/>
    <n v="446000"/>
    <d v="2024-04-08T00:00:00"/>
    <m/>
    <m/>
    <m/>
    <m/>
    <m/>
    <m/>
    <m/>
    <m/>
    <m/>
    <m/>
    <m/>
  </r>
  <r>
    <n v="1824"/>
    <d v="2024-03-12T00:00:00"/>
    <n v="6"/>
    <x v="334"/>
    <e v="#N/A"/>
    <e v="#N/A"/>
    <n v="188600"/>
    <m/>
    <m/>
    <x v="0"/>
    <n v="188600"/>
    <d v="2024-03-14T00:00:00"/>
    <m/>
    <m/>
    <m/>
    <m/>
    <m/>
    <m/>
    <m/>
    <m/>
    <m/>
    <m/>
    <m/>
    <m/>
    <m/>
    <m/>
    <m/>
    <m/>
    <m/>
  </r>
  <r>
    <n v="1825"/>
    <d v="2024-03-12T00:00:00"/>
    <n v="6"/>
    <x v="268"/>
    <e v="#N/A"/>
    <e v="#N/A"/>
    <n v="133800"/>
    <m/>
    <m/>
    <x v="0"/>
    <n v="133800"/>
    <d v="2024-03-12T00:00:00"/>
    <m/>
    <m/>
    <m/>
    <m/>
    <m/>
    <m/>
    <m/>
    <m/>
    <m/>
    <m/>
    <m/>
    <m/>
    <m/>
    <m/>
    <m/>
    <m/>
    <m/>
  </r>
  <r>
    <n v="1826"/>
    <d v="2024-03-13T00:00:00"/>
    <n v="6"/>
    <x v="50"/>
    <e v="#N/A"/>
    <e v="#N/A"/>
    <n v="71027"/>
    <m/>
    <s v="pago con impuestos"/>
    <x v="0"/>
    <n v="71027"/>
    <m/>
    <m/>
    <m/>
    <m/>
    <m/>
    <m/>
    <m/>
    <m/>
    <m/>
    <m/>
    <m/>
    <m/>
    <m/>
    <m/>
    <m/>
    <m/>
    <m/>
    <m/>
  </r>
  <r>
    <n v="1827"/>
    <d v="2024-03-13T00:00:00"/>
    <n v="6"/>
    <x v="73"/>
    <e v="#N/A"/>
    <e v="#N/A"/>
    <n v="335600"/>
    <m/>
    <m/>
    <x v="0"/>
    <n v="200000"/>
    <d v="2024-03-20T00:00:00"/>
    <m/>
    <n v="135600"/>
    <d v="2024-04-24T00:00:00"/>
    <m/>
    <m/>
    <m/>
    <m/>
    <m/>
    <m/>
    <m/>
    <m/>
    <m/>
    <m/>
    <m/>
    <m/>
    <m/>
    <m/>
  </r>
  <r>
    <n v="1828"/>
    <d v="2024-03-13T00:00:00"/>
    <n v="6"/>
    <x v="100"/>
    <e v="#N/A"/>
    <e v="#N/A"/>
    <n v="75000"/>
    <m/>
    <s v="acredita por tachos de aceite"/>
    <x v="0"/>
    <n v="9500"/>
    <d v="2024-03-13T00:00:00"/>
    <m/>
    <n v="65500"/>
    <m/>
    <m/>
    <m/>
    <m/>
    <m/>
    <m/>
    <m/>
    <m/>
    <m/>
    <m/>
    <m/>
    <m/>
    <m/>
    <m/>
    <m/>
  </r>
  <r>
    <n v="1829"/>
    <d v="2024-03-13T00:00:00"/>
    <n v="6"/>
    <x v="53"/>
    <e v="#N/A"/>
    <e v="#N/A"/>
    <n v="62000"/>
    <m/>
    <m/>
    <x v="0"/>
    <n v="62000"/>
    <d v="2024-04-29T00:00:00"/>
    <m/>
    <m/>
    <m/>
    <m/>
    <m/>
    <m/>
    <m/>
    <m/>
    <m/>
    <m/>
    <m/>
    <m/>
    <m/>
    <m/>
    <m/>
    <m/>
    <m/>
  </r>
  <r>
    <n v="1830"/>
    <d v="2024-03-13T00:00:00"/>
    <n v="6"/>
    <x v="53"/>
    <e v="#N/A"/>
    <e v="#N/A"/>
    <n v="38000"/>
    <m/>
    <m/>
    <x v="0"/>
    <n v="38000"/>
    <d v="2024-03-13T00:00:00"/>
    <m/>
    <m/>
    <m/>
    <m/>
    <m/>
    <m/>
    <m/>
    <m/>
    <m/>
    <m/>
    <m/>
    <m/>
    <m/>
    <m/>
    <m/>
    <m/>
    <m/>
  </r>
  <r>
    <n v="1831"/>
    <d v="2024-03-14T00:00:00"/>
    <n v="6"/>
    <x v="118"/>
    <e v="#N/A"/>
    <e v="#N/A"/>
    <n v="789200"/>
    <m/>
    <m/>
    <x v="0"/>
    <n v="789200"/>
    <d v="2024-03-23T00:00:00"/>
    <m/>
    <m/>
    <m/>
    <m/>
    <m/>
    <m/>
    <m/>
    <m/>
    <m/>
    <m/>
    <m/>
    <m/>
    <m/>
    <m/>
    <m/>
    <m/>
    <m/>
  </r>
  <r>
    <n v="1832"/>
    <d v="2024-03-14T00:00:00"/>
    <n v="6"/>
    <x v="100"/>
    <e v="#N/A"/>
    <e v="#N/A"/>
    <n v="9500"/>
    <m/>
    <s v="acredita por tachos de aceite"/>
    <x v="0"/>
    <n v="9500"/>
    <m/>
    <m/>
    <m/>
    <m/>
    <m/>
    <m/>
    <m/>
    <m/>
    <m/>
    <m/>
    <m/>
    <m/>
    <m/>
    <m/>
    <m/>
    <m/>
    <m/>
    <m/>
  </r>
  <r>
    <n v="1833"/>
    <d v="2024-03-14T00:00:00"/>
    <n v="6"/>
    <x v="335"/>
    <e v="#N/A"/>
    <e v="#N/A"/>
    <n v="255200"/>
    <m/>
    <m/>
    <x v="0"/>
    <n v="255200"/>
    <d v="2024-03-25T00:00:00"/>
    <m/>
    <m/>
    <m/>
    <m/>
    <m/>
    <m/>
    <m/>
    <m/>
    <m/>
    <m/>
    <m/>
    <m/>
    <m/>
    <m/>
    <m/>
    <m/>
    <m/>
  </r>
  <r>
    <n v="1834"/>
    <d v="2024-03-14T00:00:00"/>
    <n v="6"/>
    <x v="82"/>
    <e v="#N/A"/>
    <e v="#N/A"/>
    <n v="0"/>
    <m/>
    <m/>
    <x v="0"/>
    <m/>
    <m/>
    <m/>
    <m/>
    <m/>
    <m/>
    <m/>
    <m/>
    <m/>
    <m/>
    <m/>
    <m/>
    <m/>
    <m/>
    <m/>
    <m/>
    <m/>
    <m/>
    <m/>
  </r>
  <r>
    <n v="1835"/>
    <d v="2024-03-14T00:00:00"/>
    <n v="6"/>
    <x v="50"/>
    <e v="#N/A"/>
    <e v="#N/A"/>
    <n v="48400"/>
    <m/>
    <s v="pago con impuestos"/>
    <x v="0"/>
    <n v="48400"/>
    <m/>
    <m/>
    <m/>
    <m/>
    <m/>
    <m/>
    <m/>
    <m/>
    <m/>
    <m/>
    <m/>
    <m/>
    <m/>
    <m/>
    <m/>
    <m/>
    <m/>
    <m/>
  </r>
  <r>
    <n v="1836"/>
    <d v="2024-03-15T00:00:00"/>
    <n v="6"/>
    <x v="13"/>
    <e v="#N/A"/>
    <e v="#N/A"/>
    <n v="306900"/>
    <m/>
    <m/>
    <x v="0"/>
    <n v="200000"/>
    <d v="2024-03-19T00:00:00"/>
    <m/>
    <n v="106900"/>
    <d v="2024-04-15T00:00:00"/>
    <m/>
    <m/>
    <m/>
    <m/>
    <m/>
    <m/>
    <m/>
    <m/>
    <m/>
    <m/>
    <m/>
    <m/>
    <m/>
    <m/>
  </r>
  <r>
    <n v="1837"/>
    <d v="2024-03-15T00:00:00"/>
    <n v="6"/>
    <x v="336"/>
    <e v="#N/A"/>
    <e v="#N/A"/>
    <n v="125000"/>
    <m/>
    <s v="transferencia"/>
    <x v="0"/>
    <n v="125000"/>
    <d v="2024-03-14T00:00:00"/>
    <m/>
    <m/>
    <m/>
    <m/>
    <m/>
    <m/>
    <m/>
    <m/>
    <m/>
    <m/>
    <m/>
    <m/>
    <m/>
    <m/>
    <m/>
    <m/>
    <m/>
  </r>
  <r>
    <n v="1838"/>
    <d v="2024-03-15T00:00:00"/>
    <n v="6"/>
    <x v="100"/>
    <e v="#N/A"/>
    <e v="#N/A"/>
    <n v="9500"/>
    <m/>
    <s v="acredita por tachos de aceite"/>
    <x v="0"/>
    <n v="9500"/>
    <d v="2024-03-15T00:00:00"/>
    <m/>
    <m/>
    <m/>
    <m/>
    <m/>
    <m/>
    <m/>
    <m/>
    <m/>
    <m/>
    <m/>
    <m/>
    <m/>
    <m/>
    <m/>
    <m/>
    <m/>
  </r>
  <r>
    <n v="1839"/>
    <d v="2024-03-15T00:00:00"/>
    <n v="6"/>
    <x v="337"/>
    <e v="#N/A"/>
    <e v="#N/A"/>
    <n v="400000"/>
    <m/>
    <m/>
    <x v="0"/>
    <n v="200000"/>
    <d v="2024-03-18T00:00:00"/>
    <m/>
    <n v="200000"/>
    <d v="2024-04-09T00:00:00"/>
    <m/>
    <m/>
    <m/>
    <m/>
    <m/>
    <m/>
    <m/>
    <m/>
    <m/>
    <m/>
    <m/>
    <m/>
    <m/>
    <m/>
  </r>
  <r>
    <n v="1840"/>
    <d v="2024-03-16T00:00:00"/>
    <n v="6"/>
    <x v="100"/>
    <e v="#N/A"/>
    <e v="#N/A"/>
    <n v="70000"/>
    <m/>
    <s v="acredita por tachos de aceite"/>
    <x v="0"/>
    <n v="70000"/>
    <m/>
    <m/>
    <m/>
    <m/>
    <m/>
    <m/>
    <m/>
    <m/>
    <m/>
    <m/>
    <m/>
    <m/>
    <m/>
    <m/>
    <m/>
    <m/>
    <m/>
    <m/>
  </r>
  <r>
    <n v="1841"/>
    <d v="2024-03-18T00:00:00"/>
    <n v="6"/>
    <x v="264"/>
    <e v="#N/A"/>
    <e v="#N/A"/>
    <n v="265000"/>
    <m/>
    <s v="tarjeta 6 cuotas"/>
    <x v="0"/>
    <n v="265000"/>
    <d v="2024-03-19T00:00:00"/>
    <m/>
    <m/>
    <m/>
    <m/>
    <m/>
    <m/>
    <m/>
    <m/>
    <m/>
    <m/>
    <m/>
    <m/>
    <m/>
    <m/>
    <m/>
    <m/>
    <m/>
  </r>
  <r>
    <n v="1842"/>
    <d v="2024-03-18T00:00:00"/>
    <n v="6"/>
    <x v="286"/>
    <e v="#N/A"/>
    <e v="#N/A"/>
    <n v="84900"/>
    <m/>
    <m/>
    <x v="0"/>
    <n v="84900"/>
    <m/>
    <m/>
    <m/>
    <m/>
    <m/>
    <m/>
    <m/>
    <m/>
    <m/>
    <m/>
    <m/>
    <m/>
    <m/>
    <m/>
    <m/>
    <m/>
    <m/>
    <m/>
  </r>
  <r>
    <n v="1843"/>
    <d v="2024-03-19T00:00:00"/>
    <n v="6"/>
    <x v="246"/>
    <e v="#N/A"/>
    <e v="#N/A"/>
    <n v="219300"/>
    <m/>
    <m/>
    <x v="0"/>
    <n v="219300"/>
    <d v="2024-03-25T00:00:00"/>
    <m/>
    <m/>
    <m/>
    <m/>
    <m/>
    <m/>
    <m/>
    <m/>
    <m/>
    <m/>
    <m/>
    <m/>
    <m/>
    <m/>
    <m/>
    <m/>
    <m/>
  </r>
  <r>
    <n v="1844"/>
    <d v="2024-03-19T00:00:00"/>
    <n v="6"/>
    <x v="332"/>
    <e v="#N/A"/>
    <e v="#N/A"/>
    <n v="36000"/>
    <m/>
    <s v="Acredita barotto"/>
    <x v="0"/>
    <n v="36000"/>
    <d v="2024-04-03T00:00:00"/>
    <m/>
    <m/>
    <m/>
    <m/>
    <m/>
    <m/>
    <m/>
    <m/>
    <m/>
    <m/>
    <m/>
    <m/>
    <m/>
    <m/>
    <m/>
    <m/>
    <m/>
  </r>
  <r>
    <n v="1845"/>
    <d v="2024-03-19T00:00:00"/>
    <n v="6"/>
    <x v="338"/>
    <e v="#N/A"/>
    <e v="#N/A"/>
    <n v="151000"/>
    <m/>
    <m/>
    <x v="0"/>
    <n v="50000"/>
    <d v="2024-03-20T00:00:00"/>
    <m/>
    <n v="101000"/>
    <d v="2024-04-10T00:00:00"/>
    <m/>
    <m/>
    <m/>
    <m/>
    <m/>
    <m/>
    <m/>
    <m/>
    <m/>
    <m/>
    <m/>
    <m/>
    <m/>
    <m/>
  </r>
  <r>
    <n v="1846"/>
    <d v="2024-03-19T00:00:00"/>
    <n v="6"/>
    <x v="339"/>
    <e v="#N/A"/>
    <e v="#N/A"/>
    <n v="312800"/>
    <m/>
    <m/>
    <x v="0"/>
    <n v="312800"/>
    <d v="2024-03-20T00:00:00"/>
    <m/>
    <m/>
    <m/>
    <m/>
    <m/>
    <m/>
    <m/>
    <m/>
    <m/>
    <m/>
    <m/>
    <m/>
    <m/>
    <m/>
    <m/>
    <m/>
    <m/>
  </r>
  <r>
    <n v="1847"/>
    <d v="2024-03-19T00:00:00"/>
    <n v="6"/>
    <x v="114"/>
    <e v="#N/A"/>
    <e v="#N/A"/>
    <n v="417800"/>
    <m/>
    <m/>
    <x v="0"/>
    <n v="297800"/>
    <d v="2024-03-20T00:00:00"/>
    <m/>
    <n v="120000"/>
    <d v="2024-04-04T00:00:00"/>
    <m/>
    <m/>
    <m/>
    <m/>
    <m/>
    <m/>
    <m/>
    <m/>
    <m/>
    <m/>
    <m/>
    <m/>
    <m/>
    <m/>
  </r>
  <r>
    <n v="1848"/>
    <d v="2024-03-20T00:00:00"/>
    <n v="6"/>
    <x v="221"/>
    <e v="#N/A"/>
    <e v="#N/A"/>
    <n v="105000"/>
    <m/>
    <m/>
    <x v="0"/>
    <n v="105000"/>
    <d v="2024-03-22T00:00:00"/>
    <m/>
    <m/>
    <m/>
    <m/>
    <m/>
    <m/>
    <m/>
    <m/>
    <m/>
    <m/>
    <m/>
    <m/>
    <m/>
    <m/>
    <m/>
    <m/>
    <m/>
  </r>
  <r>
    <n v="1849"/>
    <d v="2024-03-20T00:00:00"/>
    <n v="6"/>
    <x v="340"/>
    <e v="#N/A"/>
    <e v="#N/A"/>
    <n v="251000"/>
    <m/>
    <m/>
    <x v="0"/>
    <n v="200000"/>
    <d v="2024-04-04T00:00:00"/>
    <m/>
    <n v="51000"/>
    <d v="2024-04-04T00:00:00"/>
    <m/>
    <m/>
    <m/>
    <m/>
    <m/>
    <m/>
    <m/>
    <m/>
    <m/>
    <m/>
    <m/>
    <m/>
    <m/>
    <m/>
  </r>
  <r>
    <n v="1850"/>
    <d v="2024-03-20T00:00:00"/>
    <n v="6"/>
    <x v="4"/>
    <e v="#N/A"/>
    <e v="#N/A"/>
    <n v="60000"/>
    <m/>
    <m/>
    <x v="0"/>
    <n v="60000"/>
    <d v="2024-04-04T00:00:00"/>
    <m/>
    <m/>
    <m/>
    <m/>
    <m/>
    <m/>
    <m/>
    <m/>
    <m/>
    <m/>
    <m/>
    <m/>
    <m/>
    <m/>
    <m/>
    <m/>
    <m/>
  </r>
  <r>
    <n v="1851"/>
    <d v="2024-03-20T00:00:00"/>
    <n v="6"/>
    <x v="341"/>
    <e v="#N/A"/>
    <e v="#N/A"/>
    <n v="548200"/>
    <m/>
    <s v="adelantado"/>
    <x v="0"/>
    <n v="210500"/>
    <d v="2024-03-01T00:00:00"/>
    <m/>
    <n v="200000"/>
    <d v="2024-04-01T00:00:00"/>
    <m/>
    <n v="137700"/>
    <d v="2024-04-29T00:00:00"/>
    <m/>
    <m/>
    <m/>
    <m/>
    <m/>
    <m/>
    <m/>
    <m/>
    <m/>
    <m/>
    <m/>
  </r>
  <r>
    <n v="1852"/>
    <d v="2024-03-21T00:00:00"/>
    <n v="6"/>
    <x v="207"/>
    <e v="#N/A"/>
    <e v="#N/A"/>
    <n v="0"/>
    <m/>
    <m/>
    <x v="0"/>
    <m/>
    <m/>
    <m/>
    <m/>
    <m/>
    <m/>
    <m/>
    <m/>
    <m/>
    <m/>
    <m/>
    <m/>
    <m/>
    <m/>
    <m/>
    <m/>
    <m/>
    <m/>
    <m/>
  </r>
  <r>
    <n v="1853"/>
    <d v="2024-03-21T00:00:00"/>
    <n v="6"/>
    <x v="100"/>
    <e v="#N/A"/>
    <e v="#N/A"/>
    <n v="150000"/>
    <m/>
    <s v="acredita por tachos de aceite"/>
    <x v="0"/>
    <n v="150000"/>
    <m/>
    <m/>
    <m/>
    <m/>
    <m/>
    <m/>
    <m/>
    <m/>
    <m/>
    <m/>
    <m/>
    <m/>
    <m/>
    <m/>
    <m/>
    <m/>
    <m/>
    <m/>
  </r>
  <r>
    <n v="1854"/>
    <d v="2024-03-21T00:00:00"/>
    <n v="6"/>
    <x v="342"/>
    <e v="#N/A"/>
    <e v="#N/A"/>
    <n v="130000"/>
    <m/>
    <m/>
    <x v="0"/>
    <n v="130000"/>
    <d v="2024-04-29T00:00:00"/>
    <m/>
    <m/>
    <m/>
    <m/>
    <m/>
    <m/>
    <m/>
    <m/>
    <m/>
    <m/>
    <m/>
    <m/>
    <m/>
    <m/>
    <m/>
    <m/>
    <m/>
  </r>
  <r>
    <n v="1855"/>
    <d v="2024-03-21T00:00:00"/>
    <n v="6"/>
    <x v="100"/>
    <e v="#N/A"/>
    <e v="#N/A"/>
    <n v="50000"/>
    <m/>
    <s v="acredita por tachos de aceite"/>
    <x v="0"/>
    <n v="50000"/>
    <m/>
    <m/>
    <m/>
    <m/>
    <m/>
    <m/>
    <m/>
    <m/>
    <m/>
    <m/>
    <m/>
    <m/>
    <m/>
    <m/>
    <m/>
    <m/>
    <m/>
    <m/>
  </r>
  <r>
    <n v="1856"/>
    <d v="2024-03-22T00:00:00"/>
    <n v="6"/>
    <x v="83"/>
    <e v="#N/A"/>
    <e v="#N/A"/>
    <n v="114550"/>
    <m/>
    <m/>
    <x v="0"/>
    <n v="97800"/>
    <d v="2024-03-22T00:00:00"/>
    <m/>
    <n v="16750"/>
    <d v="2024-03-24T00:00:00"/>
    <m/>
    <m/>
    <m/>
    <m/>
    <m/>
    <m/>
    <m/>
    <m/>
    <m/>
    <m/>
    <m/>
    <m/>
    <m/>
    <m/>
  </r>
  <r>
    <n v="1857"/>
    <d v="2024-03-22T00:00:00"/>
    <n v="6"/>
    <x v="200"/>
    <e v="#N/A"/>
    <e v="#N/A"/>
    <n v="165000"/>
    <m/>
    <m/>
    <x v="0"/>
    <n v="165000"/>
    <d v="2024-04-08T00:00:00"/>
    <m/>
    <m/>
    <m/>
    <m/>
    <m/>
    <m/>
    <m/>
    <m/>
    <m/>
    <m/>
    <m/>
    <m/>
    <m/>
    <m/>
    <m/>
    <m/>
    <m/>
  </r>
  <r>
    <n v="1858"/>
    <d v="2024-03-22T00:00:00"/>
    <n v="6"/>
    <x v="34"/>
    <e v="#N/A"/>
    <e v="#N/A"/>
    <n v="246560"/>
    <m/>
    <s v="acredita aldo repuestos"/>
    <x v="0"/>
    <n v="246560"/>
    <d v="2024-04-05T00:00:00"/>
    <m/>
    <m/>
    <m/>
    <m/>
    <m/>
    <m/>
    <m/>
    <m/>
    <m/>
    <m/>
    <m/>
    <m/>
    <m/>
    <m/>
    <m/>
    <m/>
    <m/>
  </r>
  <r>
    <n v="1859"/>
    <d v="2024-03-22T00:00:00"/>
    <n v="6"/>
    <x v="110"/>
    <e v="#N/A"/>
    <e v="#N/A"/>
    <n v="190100"/>
    <m/>
    <m/>
    <x v="0"/>
    <n v="190100"/>
    <d v="2024-03-25T00:00:00"/>
    <m/>
    <m/>
    <m/>
    <m/>
    <m/>
    <m/>
    <m/>
    <m/>
    <m/>
    <m/>
    <m/>
    <m/>
    <m/>
    <m/>
    <m/>
    <m/>
    <m/>
  </r>
  <r>
    <n v="1860"/>
    <d v="2024-03-22T00:00:00"/>
    <n v="6"/>
    <x v="286"/>
    <e v="#N/A"/>
    <e v="#N/A"/>
    <n v="42000"/>
    <m/>
    <m/>
    <x v="0"/>
    <n v="42000"/>
    <m/>
    <m/>
    <m/>
    <m/>
    <m/>
    <m/>
    <m/>
    <m/>
    <m/>
    <m/>
    <m/>
    <m/>
    <m/>
    <m/>
    <m/>
    <m/>
    <m/>
    <m/>
  </r>
  <r>
    <n v="1861"/>
    <d v="2024-03-22T00:00:00"/>
    <n v="6"/>
    <x v="268"/>
    <e v="#N/A"/>
    <e v="#N/A"/>
    <n v="417000"/>
    <m/>
    <s v="transferencia"/>
    <x v="0"/>
    <n v="417000"/>
    <d v="2024-03-26T00:00:00"/>
    <m/>
    <m/>
    <m/>
    <m/>
    <m/>
    <m/>
    <m/>
    <m/>
    <m/>
    <m/>
    <m/>
    <m/>
    <m/>
    <m/>
    <m/>
    <m/>
    <m/>
  </r>
  <r>
    <n v="1862"/>
    <d v="2024-03-23T00:00:00"/>
    <n v="6"/>
    <x v="216"/>
    <e v="#N/A"/>
    <e v="#N/A"/>
    <n v="0"/>
    <m/>
    <m/>
    <x v="0"/>
    <m/>
    <m/>
    <m/>
    <m/>
    <m/>
    <m/>
    <m/>
    <m/>
    <m/>
    <m/>
    <m/>
    <m/>
    <m/>
    <m/>
    <m/>
    <m/>
    <m/>
    <m/>
    <m/>
  </r>
  <r>
    <n v="1863"/>
    <d v="2024-03-25T00:00:00"/>
    <n v="6"/>
    <x v="319"/>
    <e v="#N/A"/>
    <e v="#N/A"/>
    <n v="0"/>
    <m/>
    <m/>
    <x v="0"/>
    <m/>
    <m/>
    <m/>
    <m/>
    <m/>
    <m/>
    <m/>
    <m/>
    <m/>
    <m/>
    <m/>
    <m/>
    <m/>
    <m/>
    <m/>
    <m/>
    <m/>
    <m/>
    <m/>
  </r>
  <r>
    <n v="1864"/>
    <d v="2024-03-25T00:00:00"/>
    <n v="0"/>
    <x v="324"/>
    <e v="#N/A"/>
    <e v="#N/A"/>
    <n v="40000"/>
    <m/>
    <m/>
    <x v="0"/>
    <n v="40000"/>
    <d v="2024-03-26T00:00:00"/>
    <m/>
    <m/>
    <m/>
    <m/>
    <m/>
    <m/>
    <m/>
    <m/>
    <m/>
    <m/>
    <m/>
    <m/>
    <m/>
    <m/>
    <m/>
    <m/>
    <m/>
  </r>
  <r>
    <n v="1865"/>
    <d v="2024-03-25T00:00:00"/>
    <n v="6"/>
    <x v="343"/>
    <e v="#N/A"/>
    <e v="#N/A"/>
    <n v="25000"/>
    <m/>
    <s v="transferencia"/>
    <x v="0"/>
    <n v="25000"/>
    <d v="2024-03-25T00:00:00"/>
    <m/>
    <m/>
    <m/>
    <m/>
    <m/>
    <m/>
    <m/>
    <m/>
    <m/>
    <m/>
    <m/>
    <m/>
    <m/>
    <m/>
    <m/>
    <m/>
    <m/>
  </r>
  <r>
    <n v="1866"/>
    <d v="2024-03-25T00:00:00"/>
    <n v="6"/>
    <x v="100"/>
    <e v="#N/A"/>
    <e v="#N/A"/>
    <n v="82000"/>
    <m/>
    <s v="acredita por tachos de aceite"/>
    <x v="0"/>
    <n v="82000"/>
    <m/>
    <m/>
    <m/>
    <m/>
    <m/>
    <m/>
    <m/>
    <m/>
    <m/>
    <m/>
    <m/>
    <m/>
    <m/>
    <m/>
    <m/>
    <m/>
    <m/>
    <m/>
  </r>
  <r>
    <n v="1867"/>
    <d v="2024-03-25T00:00:00"/>
    <n v="6"/>
    <x v="124"/>
    <e v="#N/A"/>
    <e v="#N/A"/>
    <n v="137800"/>
    <m/>
    <s v="adelanto"/>
    <x v="0"/>
    <n v="90000"/>
    <d v="2024-03-22T00:00:00"/>
    <m/>
    <n v="47800"/>
    <d v="2024-04-19T00:00:00"/>
    <m/>
    <m/>
    <m/>
    <m/>
    <m/>
    <m/>
    <m/>
    <m/>
    <m/>
    <m/>
    <m/>
    <m/>
    <m/>
    <m/>
  </r>
  <r>
    <n v="1868"/>
    <d v="2024-03-25T00:00:00"/>
    <n v="6"/>
    <x v="50"/>
    <e v="#N/A"/>
    <e v="#N/A"/>
    <n v="114950"/>
    <m/>
    <s v="pago con impuestos"/>
    <x v="0"/>
    <n v="114950"/>
    <m/>
    <m/>
    <m/>
    <m/>
    <m/>
    <m/>
    <m/>
    <m/>
    <m/>
    <m/>
    <m/>
    <m/>
    <m/>
    <m/>
    <m/>
    <m/>
    <m/>
    <m/>
  </r>
  <r>
    <n v="1869"/>
    <d v="2024-03-26T00:00:00"/>
    <n v="6"/>
    <x v="228"/>
    <e v="#N/A"/>
    <e v="#N/A"/>
    <n v="654900"/>
    <m/>
    <m/>
    <x v="0"/>
    <n v="250000"/>
    <d v="2024-03-28T00:00:00"/>
    <m/>
    <n v="404900"/>
    <d v="2024-04-09T00:00:00"/>
    <m/>
    <m/>
    <m/>
    <m/>
    <m/>
    <m/>
    <m/>
    <m/>
    <m/>
    <m/>
    <m/>
    <m/>
    <m/>
    <m/>
  </r>
  <r>
    <n v="1870"/>
    <d v="2024-03-26T00:00:00"/>
    <n v="6"/>
    <x v="303"/>
    <e v="#N/A"/>
    <e v="#N/A"/>
    <n v="247300"/>
    <m/>
    <m/>
    <x v="0"/>
    <n v="247300"/>
    <d v="2024-04-10T00:00:00"/>
    <m/>
    <m/>
    <m/>
    <m/>
    <m/>
    <m/>
    <m/>
    <m/>
    <m/>
    <m/>
    <m/>
    <m/>
    <m/>
    <m/>
    <m/>
    <m/>
    <m/>
  </r>
  <r>
    <n v="1871"/>
    <d v="2024-03-26T00:00:00"/>
    <n v="6"/>
    <x v="344"/>
    <e v="#N/A"/>
    <e v="#N/A"/>
    <n v="0"/>
    <m/>
    <m/>
    <x v="0"/>
    <m/>
    <m/>
    <m/>
    <m/>
    <m/>
    <m/>
    <m/>
    <m/>
    <m/>
    <m/>
    <m/>
    <m/>
    <m/>
    <m/>
    <m/>
    <m/>
    <m/>
    <m/>
    <m/>
  </r>
  <r>
    <n v="1872"/>
    <d v="2024-03-27T00:00:00"/>
    <n v="6"/>
    <x v="173"/>
    <e v="#N/A"/>
    <e v="#N/A"/>
    <n v="356950"/>
    <m/>
    <m/>
    <x v="0"/>
    <n v="356950"/>
    <d v="2024-04-18T00:00:00"/>
    <m/>
    <m/>
    <m/>
    <m/>
    <m/>
    <m/>
    <m/>
    <m/>
    <m/>
    <m/>
    <m/>
    <m/>
    <m/>
    <m/>
    <m/>
    <m/>
    <m/>
  </r>
  <r>
    <n v="1873"/>
    <d v="2024-03-27T00:00:00"/>
    <n v="6"/>
    <x v="307"/>
    <e v="#N/A"/>
    <e v="#N/A"/>
    <n v="143500"/>
    <m/>
    <m/>
    <x v="0"/>
    <n v="143500"/>
    <d v="2024-04-03T00:00:00"/>
    <m/>
    <m/>
    <m/>
    <m/>
    <m/>
    <m/>
    <m/>
    <m/>
    <m/>
    <m/>
    <m/>
    <m/>
    <m/>
    <m/>
    <m/>
    <m/>
    <m/>
  </r>
  <r>
    <n v="1874"/>
    <d v="2024-03-27T00:00:00"/>
    <n v="6"/>
    <x v="100"/>
    <e v="#N/A"/>
    <e v="#N/A"/>
    <n v="36000"/>
    <m/>
    <s v="acredita por tachos de aceite"/>
    <x v="0"/>
    <n v="36000"/>
    <m/>
    <m/>
    <m/>
    <m/>
    <m/>
    <m/>
    <m/>
    <m/>
    <m/>
    <m/>
    <m/>
    <m/>
    <m/>
    <m/>
    <m/>
    <m/>
    <m/>
    <m/>
  </r>
  <r>
    <n v="1875"/>
    <d v="2024-03-28T00:00:00"/>
    <n v="6"/>
    <x v="345"/>
    <e v="#N/A"/>
    <e v="#N/A"/>
    <n v="206600"/>
    <m/>
    <m/>
    <x v="0"/>
    <n v="65000"/>
    <d v="2024-04-05T00:00:00"/>
    <m/>
    <n v="141600"/>
    <d v="2024-05-06T00:00:00"/>
    <m/>
    <m/>
    <m/>
    <m/>
    <m/>
    <m/>
    <m/>
    <m/>
    <m/>
    <m/>
    <m/>
    <m/>
    <m/>
    <m/>
  </r>
  <r>
    <n v="1876"/>
    <d v="2024-03-28T00:00:00"/>
    <n v="6"/>
    <x v="319"/>
    <e v="#N/A"/>
    <e v="#N/A"/>
    <n v="501787"/>
    <m/>
    <s v="CHEQUE"/>
    <x v="0"/>
    <n v="501787"/>
    <d v="2024-05-03T00:00:00"/>
    <m/>
    <m/>
    <m/>
    <m/>
    <m/>
    <m/>
    <m/>
    <m/>
    <m/>
    <m/>
    <m/>
    <m/>
    <m/>
    <m/>
    <m/>
    <m/>
    <m/>
  </r>
  <r>
    <n v="1877"/>
    <d v="2024-03-28T00:00:00"/>
    <n v="6"/>
    <x v="194"/>
    <e v="#N/A"/>
    <e v="#N/A"/>
    <n v="42000"/>
    <m/>
    <m/>
    <x v="0"/>
    <n v="42000"/>
    <d v="2024-04-09T00:00:00"/>
    <m/>
    <m/>
    <m/>
    <m/>
    <m/>
    <m/>
    <m/>
    <m/>
    <m/>
    <m/>
    <m/>
    <m/>
    <m/>
    <m/>
    <m/>
    <m/>
    <m/>
  </r>
  <r>
    <n v="1878"/>
    <d v="2024-04-03T00:00:00"/>
    <n v="6"/>
    <x v="346"/>
    <e v="#N/A"/>
    <e v="#N/A"/>
    <n v="197000"/>
    <m/>
    <s v="tarjeta adelantado"/>
    <x v="0"/>
    <n v="197000"/>
    <d v="2024-03-08T00:00:00"/>
    <m/>
    <m/>
    <m/>
    <m/>
    <m/>
    <m/>
    <m/>
    <m/>
    <m/>
    <m/>
    <m/>
    <m/>
    <m/>
    <m/>
    <m/>
    <m/>
    <m/>
  </r>
  <r>
    <n v="1879"/>
    <d v="2024-04-03T00:00:00"/>
    <n v="6"/>
    <x v="347"/>
    <e v="#N/A"/>
    <e v="#N/A"/>
    <n v="97000"/>
    <m/>
    <m/>
    <x v="0"/>
    <n v="97000"/>
    <d v="2024-04-08T00:00:00"/>
    <m/>
    <m/>
    <m/>
    <m/>
    <m/>
    <m/>
    <m/>
    <m/>
    <m/>
    <m/>
    <m/>
    <m/>
    <m/>
    <m/>
    <m/>
    <m/>
    <m/>
  </r>
  <r>
    <n v="1880"/>
    <d v="2024-04-04T00:00:00"/>
    <n v="6"/>
    <x v="273"/>
    <e v="#N/A"/>
    <e v="#N/A"/>
    <n v="190350"/>
    <m/>
    <m/>
    <x v="0"/>
    <n v="100000"/>
    <d v="2024-04-04T00:00:00"/>
    <m/>
    <n v="90350"/>
    <d v="2024-04-08T00:00:00"/>
    <m/>
    <m/>
    <m/>
    <m/>
    <m/>
    <m/>
    <m/>
    <m/>
    <m/>
    <m/>
    <m/>
    <m/>
    <m/>
    <m/>
  </r>
  <r>
    <n v="1881"/>
    <d v="2024-04-04T00:00:00"/>
    <n v="6"/>
    <x v="50"/>
    <e v="#N/A"/>
    <e v="#N/A"/>
    <n v="201465"/>
    <m/>
    <s v="pago con impuestos"/>
    <x v="0"/>
    <n v="201465"/>
    <d v="2024-05-06T00:00:00"/>
    <m/>
    <m/>
    <m/>
    <m/>
    <m/>
    <m/>
    <m/>
    <m/>
    <m/>
    <m/>
    <m/>
    <m/>
    <m/>
    <m/>
    <m/>
    <m/>
    <m/>
  </r>
  <r>
    <n v="1882"/>
    <d v="2024-04-04T00:00:00"/>
    <n v="6"/>
    <x v="348"/>
    <e v="#N/A"/>
    <e v="#N/A"/>
    <n v="332375"/>
    <m/>
    <m/>
    <x v="0"/>
    <n v="332375"/>
    <d v="2024-04-16T00:00:00"/>
    <m/>
    <m/>
    <m/>
    <m/>
    <m/>
    <m/>
    <m/>
    <m/>
    <m/>
    <m/>
    <m/>
    <m/>
    <m/>
    <m/>
    <m/>
    <m/>
    <m/>
  </r>
  <r>
    <n v="1883"/>
    <d v="2024-04-04T00:00:00"/>
    <n v="6"/>
    <x v="72"/>
    <e v="#N/A"/>
    <e v="#N/A"/>
    <n v="0"/>
    <m/>
    <m/>
    <x v="0"/>
    <m/>
    <m/>
    <m/>
    <m/>
    <m/>
    <m/>
    <m/>
    <m/>
    <m/>
    <m/>
    <m/>
    <m/>
    <m/>
    <m/>
    <m/>
    <m/>
    <m/>
    <m/>
    <m/>
  </r>
  <r>
    <n v="1884"/>
    <d v="2024-04-05T00:00:00"/>
    <n v="6"/>
    <x v="147"/>
    <e v="#N/A"/>
    <e v="#N/A"/>
    <n v="0"/>
    <m/>
    <m/>
    <x v="0"/>
    <m/>
    <m/>
    <m/>
    <m/>
    <m/>
    <m/>
    <m/>
    <m/>
    <m/>
    <m/>
    <m/>
    <m/>
    <m/>
    <m/>
    <m/>
    <m/>
    <m/>
    <m/>
    <m/>
  </r>
  <r>
    <n v="1885"/>
    <d v="2024-04-05T00:00:00"/>
    <n v="6"/>
    <x v="171"/>
    <e v="#N/A"/>
    <e v="#N/A"/>
    <n v="92000"/>
    <m/>
    <m/>
    <x v="0"/>
    <n v="92000"/>
    <d v="2024-04-25T00:00:00"/>
    <m/>
    <m/>
    <m/>
    <m/>
    <m/>
    <m/>
    <m/>
    <m/>
    <m/>
    <m/>
    <m/>
    <m/>
    <m/>
    <m/>
    <m/>
    <m/>
    <m/>
  </r>
  <r>
    <n v="1886"/>
    <d v="2024-04-05T00:00:00"/>
    <n v="6"/>
    <x v="234"/>
    <e v="#N/A"/>
    <e v="#N/A"/>
    <n v="181000"/>
    <m/>
    <s v="transferencia"/>
    <x v="0"/>
    <n v="181000"/>
    <d v="2024-04-06T00:00:00"/>
    <m/>
    <m/>
    <m/>
    <m/>
    <m/>
    <m/>
    <m/>
    <m/>
    <m/>
    <m/>
    <m/>
    <m/>
    <m/>
    <m/>
    <m/>
    <m/>
    <m/>
  </r>
  <r>
    <n v="1887"/>
    <d v="2024-04-08T00:00:00"/>
    <n v="5"/>
    <x v="349"/>
    <e v="#N/A"/>
    <e v="#N/A"/>
    <n v="213900"/>
    <m/>
    <m/>
    <x v="0"/>
    <n v="213900"/>
    <d v="2024-04-27T00:00:00"/>
    <m/>
    <m/>
    <m/>
    <m/>
    <m/>
    <m/>
    <m/>
    <m/>
    <m/>
    <m/>
    <m/>
    <m/>
    <m/>
    <m/>
    <m/>
    <m/>
    <m/>
  </r>
  <r>
    <n v="1888"/>
    <d v="2024-04-08T00:00:00"/>
    <n v="5"/>
    <x v="339"/>
    <e v="#N/A"/>
    <e v="#N/A"/>
    <n v="75000"/>
    <m/>
    <m/>
    <x v="0"/>
    <n v="75000"/>
    <d v="2024-04-11T00:00:00"/>
    <m/>
    <m/>
    <m/>
    <m/>
    <m/>
    <m/>
    <m/>
    <m/>
    <m/>
    <m/>
    <m/>
    <m/>
    <m/>
    <m/>
    <m/>
    <m/>
    <m/>
  </r>
  <r>
    <n v="1889"/>
    <d v="2024-04-08T00:00:00"/>
    <n v="5"/>
    <x v="269"/>
    <e v="#N/A"/>
    <e v="#N/A"/>
    <n v="0"/>
    <m/>
    <m/>
    <x v="0"/>
    <m/>
    <m/>
    <m/>
    <m/>
    <m/>
    <m/>
    <m/>
    <m/>
    <m/>
    <m/>
    <m/>
    <m/>
    <m/>
    <m/>
    <m/>
    <m/>
    <m/>
    <m/>
    <m/>
  </r>
  <r>
    <n v="1890"/>
    <d v="2024-04-08T00:00:00"/>
    <n v="5"/>
    <x v="332"/>
    <e v="#N/A"/>
    <e v="#N/A"/>
    <n v="83006"/>
    <m/>
    <m/>
    <x v="0"/>
    <n v="83006"/>
    <d v="2024-05-30T00:00:00"/>
    <m/>
    <m/>
    <m/>
    <m/>
    <m/>
    <m/>
    <m/>
    <m/>
    <m/>
    <m/>
    <m/>
    <m/>
    <m/>
    <m/>
    <m/>
    <m/>
    <m/>
  </r>
  <r>
    <n v="1891"/>
    <d v="2024-04-08T00:00:00"/>
    <n v="5"/>
    <x v="158"/>
    <e v="#N/A"/>
    <e v="#N/A"/>
    <n v="244000"/>
    <m/>
    <m/>
    <x v="0"/>
    <n v="244000"/>
    <d v="2024-04-19T00:00:00"/>
    <m/>
    <m/>
    <m/>
    <m/>
    <m/>
    <m/>
    <m/>
    <m/>
    <m/>
    <m/>
    <m/>
    <m/>
    <m/>
    <m/>
    <m/>
    <m/>
    <m/>
  </r>
  <r>
    <n v="1892"/>
    <d v="2024-04-09T00:00:00"/>
    <n v="5"/>
    <x v="53"/>
    <e v="#N/A"/>
    <e v="#N/A"/>
    <n v="317000"/>
    <m/>
    <m/>
    <x v="0"/>
    <n v="233814.72"/>
    <d v="2024-04-15T00:00:00"/>
    <m/>
    <n v="14200"/>
    <d v="2024-04-29T00:00:00"/>
    <m/>
    <n v="68985.279999999999"/>
    <m/>
    <m/>
    <m/>
    <m/>
    <m/>
    <m/>
    <m/>
    <m/>
    <m/>
    <m/>
    <m/>
    <m/>
  </r>
  <r>
    <n v="1893"/>
    <d v="2024-04-09T00:00:00"/>
    <n v="5"/>
    <x v="49"/>
    <e v="#N/A"/>
    <e v="#N/A"/>
    <n v="597135"/>
    <m/>
    <s v="e-cheq"/>
    <x v="0"/>
    <n v="597135"/>
    <d v="2024-04-18T00:00:00"/>
    <m/>
    <m/>
    <m/>
    <m/>
    <m/>
    <m/>
    <m/>
    <m/>
    <m/>
    <m/>
    <m/>
    <m/>
    <m/>
    <m/>
    <m/>
    <m/>
    <m/>
  </r>
  <r>
    <n v="1894"/>
    <d v="2024-04-09T00:00:00"/>
    <n v="5"/>
    <x v="350"/>
    <e v="#N/A"/>
    <e v="#N/A"/>
    <n v="0"/>
    <m/>
    <m/>
    <x v="0"/>
    <m/>
    <m/>
    <m/>
    <m/>
    <m/>
    <m/>
    <m/>
    <m/>
    <m/>
    <m/>
    <m/>
    <m/>
    <m/>
    <m/>
    <m/>
    <m/>
    <m/>
    <m/>
    <m/>
  </r>
  <r>
    <n v="1895"/>
    <d v="2024-04-09T00:00:00"/>
    <n v="5"/>
    <x v="351"/>
    <e v="#N/A"/>
    <e v="#N/A"/>
    <n v="0"/>
    <m/>
    <m/>
    <x v="0"/>
    <m/>
    <m/>
    <m/>
    <m/>
    <m/>
    <m/>
    <m/>
    <m/>
    <m/>
    <m/>
    <m/>
    <m/>
    <m/>
    <m/>
    <m/>
    <m/>
    <m/>
    <m/>
    <m/>
  </r>
  <r>
    <n v="1896"/>
    <d v="2024-04-09T00:00:00"/>
    <n v="5"/>
    <x v="202"/>
    <e v="#N/A"/>
    <e v="#N/A"/>
    <n v="200625"/>
    <m/>
    <m/>
    <x v="0"/>
    <n v="200625"/>
    <d v="2024-04-19T00:00:00"/>
    <m/>
    <m/>
    <m/>
    <m/>
    <m/>
    <m/>
    <m/>
    <m/>
    <m/>
    <m/>
    <m/>
    <m/>
    <m/>
    <m/>
    <m/>
    <m/>
    <m/>
  </r>
  <r>
    <n v="1897"/>
    <d v="2024-04-10T00:00:00"/>
    <n v="5"/>
    <x v="352"/>
    <e v="#N/A"/>
    <e v="#N/A"/>
    <n v="575960"/>
    <m/>
    <m/>
    <x v="0"/>
    <n v="575960"/>
    <d v="2024-04-12T00:00:00"/>
    <m/>
    <m/>
    <m/>
    <m/>
    <m/>
    <m/>
    <m/>
    <m/>
    <m/>
    <m/>
    <m/>
    <m/>
    <m/>
    <m/>
    <m/>
    <m/>
    <m/>
  </r>
  <r>
    <n v="1898"/>
    <d v="2024-04-10T00:00:00"/>
    <n v="5"/>
    <x v="100"/>
    <e v="#N/A"/>
    <e v="#N/A"/>
    <n v="40000"/>
    <m/>
    <s v="acredita por tachos de aceite"/>
    <x v="0"/>
    <n v="40000"/>
    <m/>
    <m/>
    <m/>
    <m/>
    <m/>
    <m/>
    <m/>
    <m/>
    <m/>
    <m/>
    <m/>
    <m/>
    <m/>
    <m/>
    <m/>
    <m/>
    <m/>
    <m/>
  </r>
  <r>
    <n v="1899"/>
    <d v="2024-04-13T00:00:00"/>
    <n v="5"/>
    <x v="256"/>
    <e v="#N/A"/>
    <e v="#N/A"/>
    <n v="147950"/>
    <m/>
    <s v="efectivo"/>
    <x v="0"/>
    <n v="147950"/>
    <d v="2024-04-23T00:00:00"/>
    <m/>
    <m/>
    <m/>
    <m/>
    <m/>
    <m/>
    <m/>
    <m/>
    <m/>
    <m/>
    <m/>
    <m/>
    <m/>
    <m/>
    <m/>
    <m/>
    <m/>
  </r>
  <r>
    <n v="1900"/>
    <d v="2024-04-16T00:00:00"/>
    <n v="5"/>
    <x v="49"/>
    <e v="#N/A"/>
    <e v="#N/A"/>
    <n v="391556"/>
    <m/>
    <s v="e-cheq"/>
    <x v="0"/>
    <n v="391556"/>
    <d v="2024-05-03T00:00:00"/>
    <m/>
    <m/>
    <m/>
    <m/>
    <m/>
    <m/>
    <m/>
    <m/>
    <m/>
    <m/>
    <m/>
    <m/>
    <m/>
    <m/>
    <m/>
    <m/>
    <m/>
  </r>
  <r>
    <n v="1901"/>
    <d v="2024-04-16T00:00:00"/>
    <n v="5"/>
    <x v="288"/>
    <e v="#N/A"/>
    <e v="#N/A"/>
    <n v="312300"/>
    <m/>
    <m/>
    <x v="0"/>
    <n v="210000"/>
    <d v="2024-04-30T00:00:00"/>
    <m/>
    <n v="102300"/>
    <d v="2024-05-30T00:00:00"/>
    <m/>
    <m/>
    <m/>
    <m/>
    <m/>
    <m/>
    <m/>
    <m/>
    <m/>
    <m/>
    <m/>
    <m/>
    <m/>
    <m/>
  </r>
  <r>
    <n v="1902"/>
    <d v="2024-04-16T00:00:00"/>
    <n v="5"/>
    <x v="353"/>
    <e v="#N/A"/>
    <e v="#N/A"/>
    <n v="83490"/>
    <m/>
    <m/>
    <x v="0"/>
    <n v="70000"/>
    <d v="2024-04-16T00:00:00"/>
    <m/>
    <n v="13490"/>
    <d v="2024-04-17T00:00:00"/>
    <m/>
    <m/>
    <m/>
    <m/>
    <m/>
    <m/>
    <m/>
    <m/>
    <m/>
    <m/>
    <m/>
    <m/>
    <m/>
    <m/>
  </r>
  <r>
    <n v="1903"/>
    <d v="2024-04-16T00:00:00"/>
    <n v="5"/>
    <x v="100"/>
    <e v="#N/A"/>
    <e v="#N/A"/>
    <n v="60000"/>
    <m/>
    <s v="acredita por tachos de aceite"/>
    <x v="0"/>
    <n v="60000"/>
    <m/>
    <m/>
    <m/>
    <m/>
    <m/>
    <m/>
    <m/>
    <m/>
    <m/>
    <m/>
    <m/>
    <m/>
    <m/>
    <m/>
    <m/>
    <m/>
    <m/>
    <m/>
  </r>
  <r>
    <n v="1904"/>
    <d v="2024-04-17T00:00:00"/>
    <n v="5"/>
    <x v="241"/>
    <e v="#N/A"/>
    <e v="#N/A"/>
    <n v="68000"/>
    <m/>
    <s v="transferencia"/>
    <x v="0"/>
    <n v="68000"/>
    <d v="2024-04-17T00:00:00"/>
    <m/>
    <m/>
    <m/>
    <m/>
    <m/>
    <m/>
    <m/>
    <m/>
    <m/>
    <m/>
    <m/>
    <m/>
    <m/>
    <m/>
    <m/>
    <m/>
    <m/>
  </r>
  <r>
    <n v="1905"/>
    <d v="2024-04-17T00:00:00"/>
    <n v="5"/>
    <x v="354"/>
    <e v="#N/A"/>
    <e v="#N/A"/>
    <n v="297902"/>
    <m/>
    <m/>
    <x v="0"/>
    <n v="297902"/>
    <d v="2024-05-06T00:00:00"/>
    <m/>
    <m/>
    <m/>
    <m/>
    <m/>
    <m/>
    <m/>
    <m/>
    <m/>
    <m/>
    <m/>
    <m/>
    <m/>
    <m/>
    <m/>
    <m/>
    <m/>
  </r>
  <r>
    <n v="1906"/>
    <d v="2024-04-17T00:00:00"/>
    <n v="5"/>
    <x v="49"/>
    <e v="#N/A"/>
    <e v="#N/A"/>
    <n v="354288"/>
    <m/>
    <s v="e-cheq"/>
    <x v="0"/>
    <n v="354288"/>
    <d v="2024-05-03T00:00:00"/>
    <m/>
    <m/>
    <m/>
    <m/>
    <m/>
    <m/>
    <m/>
    <m/>
    <m/>
    <m/>
    <m/>
    <m/>
    <m/>
    <m/>
    <m/>
    <m/>
    <m/>
  </r>
  <r>
    <n v="1907"/>
    <d v="2024-04-17T00:00:00"/>
    <n v="5"/>
    <x v="305"/>
    <e v="#N/A"/>
    <e v="#N/A"/>
    <n v="63000"/>
    <m/>
    <s v="efectivo"/>
    <x v="0"/>
    <n v="40000"/>
    <d v="2024-04-17T00:00:00"/>
    <m/>
    <n v="23000"/>
    <m/>
    <m/>
    <m/>
    <m/>
    <m/>
    <m/>
    <m/>
    <m/>
    <m/>
    <m/>
    <m/>
    <m/>
    <m/>
    <m/>
    <m/>
  </r>
  <r>
    <n v="1908"/>
    <d v="2024-04-17T00:00:00"/>
    <n v="5"/>
    <x v="100"/>
    <e v="#N/A"/>
    <e v="#N/A"/>
    <n v="100000"/>
    <m/>
    <s v="acredita por tachos de aceite"/>
    <x v="0"/>
    <n v="100000"/>
    <m/>
    <m/>
    <m/>
    <m/>
    <m/>
    <m/>
    <m/>
    <m/>
    <m/>
    <m/>
    <m/>
    <m/>
    <m/>
    <m/>
    <m/>
    <m/>
    <m/>
    <m/>
  </r>
  <r>
    <n v="1909"/>
    <d v="2024-04-18T00:00:00"/>
    <n v="5"/>
    <x v="346"/>
    <e v="#N/A"/>
    <e v="#N/A"/>
    <n v="531300"/>
    <m/>
    <s v="tarjeta adelantado"/>
    <x v="0"/>
    <n v="435000"/>
    <d v="2024-04-05T00:00:00"/>
    <m/>
    <n v="96300"/>
    <d v="2024-04-19T00:00:00"/>
    <m/>
    <m/>
    <m/>
    <m/>
    <m/>
    <m/>
    <m/>
    <m/>
    <m/>
    <m/>
    <m/>
    <m/>
    <m/>
    <m/>
  </r>
  <r>
    <n v="1910"/>
    <d v="2024-04-18T00:00:00"/>
    <n v="5"/>
    <x v="320"/>
    <e v="#N/A"/>
    <e v="#N/A"/>
    <n v="40000"/>
    <m/>
    <s v="efectivo"/>
    <x v="0"/>
    <n v="40000"/>
    <d v="2024-04-19T00:00:00"/>
    <m/>
    <m/>
    <m/>
    <m/>
    <m/>
    <m/>
    <m/>
    <m/>
    <m/>
    <m/>
    <m/>
    <m/>
    <m/>
    <m/>
    <m/>
    <m/>
    <m/>
  </r>
  <r>
    <n v="1911"/>
    <d v="2024-04-19T00:00:00"/>
    <n v="5"/>
    <x v="57"/>
    <e v="#N/A"/>
    <e v="#N/A"/>
    <n v="332425"/>
    <m/>
    <m/>
    <x v="0"/>
    <n v="332425"/>
    <d v="2024-05-14T00:00:00"/>
    <m/>
    <m/>
    <m/>
    <m/>
    <m/>
    <m/>
    <m/>
    <m/>
    <m/>
    <m/>
    <m/>
    <m/>
    <m/>
    <m/>
    <m/>
    <m/>
    <m/>
  </r>
  <r>
    <n v="1912"/>
    <d v="2024-04-19T00:00:00"/>
    <n v="5"/>
    <x v="355"/>
    <e v="#N/A"/>
    <e v="#N/A"/>
    <n v="65000"/>
    <m/>
    <m/>
    <x v="0"/>
    <n v="65000"/>
    <d v="2024-06-04T00:00:00"/>
    <m/>
    <m/>
    <m/>
    <m/>
    <m/>
    <m/>
    <m/>
    <m/>
    <m/>
    <m/>
    <m/>
    <m/>
    <m/>
    <m/>
    <m/>
    <m/>
    <m/>
  </r>
  <r>
    <n v="1913"/>
    <d v="2024-04-19T00:00:00"/>
    <n v="5"/>
    <x v="288"/>
    <e v="#N/A"/>
    <e v="#N/A"/>
    <n v="67592"/>
    <m/>
    <m/>
    <x v="0"/>
    <n v="67592"/>
    <d v="2024-05-30T00:00:00"/>
    <m/>
    <m/>
    <m/>
    <m/>
    <m/>
    <m/>
    <m/>
    <m/>
    <m/>
    <m/>
    <m/>
    <m/>
    <m/>
    <m/>
    <m/>
    <m/>
    <m/>
  </r>
  <r>
    <n v="1914"/>
    <d v="2024-04-22T00:00:00"/>
    <n v="5"/>
    <x v="100"/>
    <e v="#N/A"/>
    <e v="#N/A"/>
    <n v="65000"/>
    <m/>
    <s v="acredita por tachos de aceite"/>
    <x v="0"/>
    <n v="65000"/>
    <m/>
    <m/>
    <m/>
    <m/>
    <m/>
    <m/>
    <m/>
    <m/>
    <m/>
    <m/>
    <m/>
    <m/>
    <m/>
    <m/>
    <m/>
    <m/>
    <m/>
    <m/>
  </r>
  <r>
    <n v="1915"/>
    <d v="2024-04-22T00:00:00"/>
    <n v="5"/>
    <x v="258"/>
    <e v="#N/A"/>
    <e v="#N/A"/>
    <n v="179000"/>
    <m/>
    <m/>
    <x v="0"/>
    <n v="97000"/>
    <d v="2024-05-03T00:00:00"/>
    <m/>
    <n v="82000"/>
    <d v="2024-05-13T00:00:00"/>
    <m/>
    <m/>
    <m/>
    <m/>
    <m/>
    <m/>
    <m/>
    <m/>
    <m/>
    <m/>
    <m/>
    <m/>
    <m/>
    <m/>
  </r>
  <r>
    <n v="1916"/>
    <d v="2024-04-22T00:00:00"/>
    <n v="5"/>
    <x v="356"/>
    <e v="#N/A"/>
    <e v="#N/A"/>
    <n v="201400"/>
    <m/>
    <s v="transferencia"/>
    <x v="0"/>
    <n v="201400"/>
    <d v="2024-04-22T00:00:00"/>
    <m/>
    <m/>
    <m/>
    <m/>
    <m/>
    <m/>
    <m/>
    <m/>
    <m/>
    <m/>
    <m/>
    <m/>
    <m/>
    <m/>
    <m/>
    <m/>
    <m/>
  </r>
  <r>
    <n v="1917"/>
    <d v="2024-04-22T00:00:00"/>
    <n v="5"/>
    <x v="90"/>
    <e v="#N/A"/>
    <e v="#N/A"/>
    <n v="129000"/>
    <m/>
    <m/>
    <x v="0"/>
    <n v="49000"/>
    <d v="2024-04-19T00:00:00"/>
    <m/>
    <n v="80000"/>
    <d v="2024-04-23T00:00:00"/>
    <m/>
    <m/>
    <m/>
    <m/>
    <m/>
    <m/>
    <m/>
    <m/>
    <m/>
    <m/>
    <m/>
    <m/>
    <m/>
    <m/>
  </r>
  <r>
    <n v="1918"/>
    <d v="2024-04-23T00:00:00"/>
    <n v="5"/>
    <x v="98"/>
    <e v="#N/A"/>
    <e v="#N/A"/>
    <n v="346400"/>
    <m/>
    <m/>
    <x v="0"/>
    <n v="346400"/>
    <d v="2024-04-25T00:00:00"/>
    <m/>
    <m/>
    <m/>
    <m/>
    <m/>
    <m/>
    <m/>
    <m/>
    <m/>
    <m/>
    <m/>
    <m/>
    <m/>
    <m/>
    <m/>
    <m/>
    <m/>
  </r>
  <r>
    <n v="1919"/>
    <d v="2024-04-23T00:00:00"/>
    <n v="5"/>
    <x v="100"/>
    <e v="#N/A"/>
    <e v="#N/A"/>
    <n v="92000"/>
    <m/>
    <s v="acredita por tachos de aceite"/>
    <x v="0"/>
    <n v="92000"/>
    <m/>
    <m/>
    <m/>
    <m/>
    <m/>
    <m/>
    <m/>
    <m/>
    <m/>
    <m/>
    <m/>
    <m/>
    <m/>
    <m/>
    <m/>
    <m/>
    <m/>
    <m/>
  </r>
  <r>
    <n v="1920"/>
    <d v="2024-04-23T00:00:00"/>
    <n v="5"/>
    <x v="351"/>
    <e v="#N/A"/>
    <e v="#N/A"/>
    <n v="215000"/>
    <m/>
    <m/>
    <x v="0"/>
    <n v="215000"/>
    <d v="2024-05-29T00:00:00"/>
    <m/>
    <m/>
    <m/>
    <m/>
    <m/>
    <m/>
    <m/>
    <m/>
    <m/>
    <m/>
    <m/>
    <m/>
    <m/>
    <m/>
    <m/>
    <m/>
    <m/>
  </r>
  <r>
    <n v="1921"/>
    <d v="2024-04-24T00:00:00"/>
    <n v="5"/>
    <x v="357"/>
    <e v="#N/A"/>
    <e v="#N/A"/>
    <n v="223779"/>
    <m/>
    <m/>
    <x v="0"/>
    <n v="223779"/>
    <d v="2024-05-10T00:00:00"/>
    <m/>
    <m/>
    <m/>
    <m/>
    <m/>
    <m/>
    <m/>
    <m/>
    <m/>
    <m/>
    <m/>
    <m/>
    <m/>
    <m/>
    <m/>
    <m/>
    <m/>
  </r>
  <r>
    <n v="1922"/>
    <d v="2024-04-24T00:00:00"/>
    <n v="5"/>
    <x v="358"/>
    <e v="#N/A"/>
    <e v="#N/A"/>
    <n v="148150"/>
    <m/>
    <m/>
    <x v="0"/>
    <n v="148150"/>
    <d v="2024-04-26T00:00:00"/>
    <m/>
    <m/>
    <m/>
    <m/>
    <m/>
    <m/>
    <m/>
    <m/>
    <m/>
    <m/>
    <m/>
    <m/>
    <m/>
    <m/>
    <m/>
    <m/>
    <m/>
  </r>
  <r>
    <n v="1923"/>
    <d v="2024-04-25T00:00:00"/>
    <n v="5"/>
    <x v="299"/>
    <e v="#N/A"/>
    <e v="#N/A"/>
    <n v="637528"/>
    <m/>
    <m/>
    <x v="0"/>
    <n v="200000"/>
    <d v="2024-04-12T00:00:00"/>
    <m/>
    <n v="100000"/>
    <d v="2024-06-02T00:00:00"/>
    <m/>
    <n v="50000"/>
    <d v="2024-06-12T00:00:00"/>
    <m/>
    <n v="100000"/>
    <d v="2024-06-28T00:00:00"/>
    <m/>
    <n v="100000"/>
    <d v="2024-07-06T00:00:00"/>
    <m/>
    <n v="87528"/>
    <d v="2024-08-01T00:00:00"/>
    <m/>
    <m/>
  </r>
  <r>
    <n v="1924"/>
    <d v="2024-04-25T00:00:00"/>
    <n v="5"/>
    <x v="42"/>
    <e v="#N/A"/>
    <e v="#N/A"/>
    <n v="201630"/>
    <m/>
    <m/>
    <x v="0"/>
    <n v="201630"/>
    <d v="2024-06-18T00:00:00"/>
    <m/>
    <m/>
    <m/>
    <m/>
    <m/>
    <m/>
    <m/>
    <m/>
    <m/>
    <m/>
    <m/>
    <m/>
    <m/>
    <m/>
    <m/>
    <m/>
    <m/>
  </r>
  <r>
    <n v="1925"/>
    <d v="2024-04-25T00:00:00"/>
    <n v="5"/>
    <x v="100"/>
    <e v="#N/A"/>
    <e v="#N/A"/>
    <n v="0"/>
    <m/>
    <m/>
    <x v="0"/>
    <m/>
    <m/>
    <m/>
    <m/>
    <m/>
    <m/>
    <m/>
    <m/>
    <m/>
    <m/>
    <m/>
    <m/>
    <m/>
    <m/>
    <m/>
    <m/>
    <m/>
    <m/>
    <m/>
  </r>
  <r>
    <n v="1926"/>
    <d v="2024-04-26T00:00:00"/>
    <n v="5"/>
    <x v="73"/>
    <e v="#N/A"/>
    <e v="#N/A"/>
    <n v="35000"/>
    <m/>
    <m/>
    <x v="0"/>
    <n v="35000"/>
    <d v="2024-05-23T00:00:00"/>
    <m/>
    <m/>
    <m/>
    <m/>
    <m/>
    <m/>
    <m/>
    <m/>
    <m/>
    <m/>
    <m/>
    <m/>
    <m/>
    <m/>
    <m/>
    <m/>
    <m/>
  </r>
  <r>
    <n v="1927"/>
    <d v="2024-04-26T00:00:00"/>
    <n v="5"/>
    <x v="269"/>
    <e v="#N/A"/>
    <e v="#N/A"/>
    <n v="33750"/>
    <m/>
    <m/>
    <x v="0"/>
    <n v="33750"/>
    <d v="2024-05-04T00:00:00"/>
    <m/>
    <m/>
    <m/>
    <m/>
    <m/>
    <m/>
    <m/>
    <m/>
    <m/>
    <m/>
    <m/>
    <m/>
    <m/>
    <m/>
    <m/>
    <m/>
    <m/>
  </r>
  <r>
    <n v="1928"/>
    <d v="2024-04-26T00:00:00"/>
    <n v="5"/>
    <x v="226"/>
    <e v="#N/A"/>
    <e v="#N/A"/>
    <n v="449255"/>
    <m/>
    <s v="3 pagos con interes"/>
    <x v="0"/>
    <n v="449255"/>
    <d v="2024-05-08T00:00:00"/>
    <m/>
    <m/>
    <m/>
    <m/>
    <m/>
    <m/>
    <m/>
    <m/>
    <m/>
    <m/>
    <m/>
    <m/>
    <m/>
    <m/>
    <m/>
    <m/>
    <m/>
  </r>
  <r>
    <n v="1929"/>
    <d v="2024-04-26T00:00:00"/>
    <n v="5"/>
    <x v="188"/>
    <e v="#N/A"/>
    <e v="#N/A"/>
    <n v="797288.09000000008"/>
    <m/>
    <m/>
    <x v="2"/>
    <n v="297000"/>
    <d v="2024-04-09T00:00:00"/>
    <m/>
    <n v="500288.09"/>
    <d v="2024-05-10T00:00:00"/>
    <m/>
    <m/>
    <m/>
    <m/>
    <m/>
    <m/>
    <m/>
    <m/>
    <m/>
    <m/>
    <m/>
    <m/>
    <m/>
    <m/>
  </r>
  <r>
    <n v="1930"/>
    <d v="2024-04-26T00:00:00"/>
    <n v="5"/>
    <x v="337"/>
    <e v="#N/A"/>
    <e v="#N/A"/>
    <n v="429474"/>
    <m/>
    <s v="tarjeta"/>
    <x v="0"/>
    <n v="429474"/>
    <d v="2024-05-06T00:00:00"/>
    <m/>
    <m/>
    <m/>
    <m/>
    <m/>
    <m/>
    <m/>
    <m/>
    <m/>
    <m/>
    <m/>
    <m/>
    <m/>
    <m/>
    <m/>
    <m/>
    <m/>
  </r>
  <r>
    <n v="1931"/>
    <d v="2024-04-29T00:00:00"/>
    <n v="5"/>
    <x v="122"/>
    <e v="#N/A"/>
    <e v="#N/A"/>
    <n v="243280"/>
    <m/>
    <m/>
    <x v="0"/>
    <n v="243280"/>
    <d v="2024-04-29T00:00:00"/>
    <m/>
    <m/>
    <m/>
    <m/>
    <m/>
    <m/>
    <m/>
    <m/>
    <m/>
    <m/>
    <m/>
    <m/>
    <m/>
    <m/>
    <m/>
    <m/>
    <m/>
  </r>
  <r>
    <n v="1932"/>
    <d v="2024-04-29T00:00:00"/>
    <n v="5"/>
    <x v="267"/>
    <e v="#N/A"/>
    <e v="#N/A"/>
    <n v="250300"/>
    <m/>
    <m/>
    <x v="0"/>
    <n v="250300"/>
    <d v="2024-05-09T00:00:00"/>
    <m/>
    <m/>
    <m/>
    <m/>
    <m/>
    <m/>
    <m/>
    <m/>
    <m/>
    <m/>
    <m/>
    <m/>
    <m/>
    <m/>
    <m/>
    <m/>
    <m/>
  </r>
  <r>
    <n v="1933"/>
    <d v="2024-04-29T00:00:00"/>
    <n v="5"/>
    <x v="65"/>
    <e v="#N/A"/>
    <e v="#N/A"/>
    <n v="1518585"/>
    <m/>
    <m/>
    <x v="0"/>
    <n v="1518585"/>
    <d v="2024-05-13T00:00:00"/>
    <m/>
    <m/>
    <m/>
    <m/>
    <m/>
    <m/>
    <m/>
    <m/>
    <m/>
    <m/>
    <m/>
    <m/>
    <m/>
    <m/>
    <m/>
    <m/>
    <m/>
  </r>
  <r>
    <n v="1934"/>
    <d v="2024-04-30T00:00:00"/>
    <n v="5"/>
    <x v="9"/>
    <e v="#N/A"/>
    <e v="#N/A"/>
    <n v="230200"/>
    <m/>
    <s v="tarjeta"/>
    <x v="0"/>
    <n v="230200"/>
    <d v="2024-05-07T00:00:00"/>
    <m/>
    <m/>
    <m/>
    <m/>
    <m/>
    <m/>
    <m/>
    <m/>
    <m/>
    <m/>
    <m/>
    <m/>
    <m/>
    <m/>
    <m/>
    <m/>
    <m/>
  </r>
  <r>
    <n v="1935"/>
    <d v="2024-04-30T00:00:00"/>
    <n v="5"/>
    <x v="289"/>
    <e v="#N/A"/>
    <e v="#N/A"/>
    <n v="135200"/>
    <m/>
    <m/>
    <x v="0"/>
    <n v="20000"/>
    <d v="2024-04-30T00:00:00"/>
    <m/>
    <n v="40000"/>
    <d v="2024-05-28T00:00:00"/>
    <m/>
    <n v="75200"/>
    <d v="2024-06-26T00:00:00"/>
    <m/>
    <m/>
    <m/>
    <m/>
    <m/>
    <m/>
    <m/>
    <m/>
    <m/>
    <m/>
    <m/>
  </r>
  <r>
    <n v="1936"/>
    <d v="2024-04-30T00:00:00"/>
    <n v="5"/>
    <x v="359"/>
    <e v="#N/A"/>
    <e v="#N/A"/>
    <n v="184200"/>
    <m/>
    <m/>
    <x v="0"/>
    <n v="184200"/>
    <d v="2024-05-06T00:00:00"/>
    <m/>
    <m/>
    <m/>
    <m/>
    <m/>
    <m/>
    <m/>
    <m/>
    <m/>
    <m/>
    <m/>
    <m/>
    <m/>
    <m/>
    <m/>
    <m/>
    <m/>
  </r>
  <r>
    <n v="1937"/>
    <d v="2024-04-30T00:00:00"/>
    <n v="5"/>
    <x v="100"/>
    <e v="#N/A"/>
    <e v="#N/A"/>
    <n v="65000"/>
    <m/>
    <s v="acredita por tachos de aceite"/>
    <x v="0"/>
    <n v="65000"/>
    <m/>
    <m/>
    <m/>
    <m/>
    <m/>
    <m/>
    <m/>
    <m/>
    <m/>
    <m/>
    <m/>
    <m/>
    <m/>
    <m/>
    <m/>
    <m/>
    <m/>
    <m/>
  </r>
  <r>
    <n v="1938"/>
    <d v="2024-04-30T00:00:00"/>
    <n v="5"/>
    <x v="96"/>
    <e v="#N/A"/>
    <e v="#N/A"/>
    <n v="40000"/>
    <m/>
    <s v="transferencia"/>
    <x v="0"/>
    <n v="40000"/>
    <d v="2024-04-30T00:00:00"/>
    <m/>
    <m/>
    <m/>
    <m/>
    <m/>
    <m/>
    <m/>
    <m/>
    <m/>
    <m/>
    <m/>
    <m/>
    <m/>
    <m/>
    <m/>
    <m/>
    <m/>
  </r>
  <r>
    <n v="1939"/>
    <d v="2024-04-30T00:00:00"/>
    <n v="5"/>
    <x v="100"/>
    <e v="#N/A"/>
    <e v="#N/A"/>
    <n v="40000"/>
    <m/>
    <s v="acredita por tachos de aceite"/>
    <x v="0"/>
    <n v="40000"/>
    <m/>
    <m/>
    <m/>
    <m/>
    <m/>
    <m/>
    <m/>
    <m/>
    <m/>
    <m/>
    <m/>
    <m/>
    <m/>
    <m/>
    <m/>
    <m/>
    <m/>
    <m/>
  </r>
  <r>
    <n v="1940"/>
    <d v="2024-05-01T00:00:00"/>
    <n v="5"/>
    <x v="360"/>
    <e v="#N/A"/>
    <e v="#N/A"/>
    <n v="83720"/>
    <m/>
    <m/>
    <x v="0"/>
    <n v="83720"/>
    <d v="2024-05-02T00:00:00"/>
    <m/>
    <m/>
    <m/>
    <m/>
    <m/>
    <m/>
    <m/>
    <m/>
    <m/>
    <m/>
    <m/>
    <m/>
    <m/>
    <m/>
    <m/>
    <m/>
    <m/>
  </r>
  <r>
    <n v="1941"/>
    <d v="2024-05-02T00:00:00"/>
    <n v="5"/>
    <x v="100"/>
    <e v="#N/A"/>
    <e v="#N/A"/>
    <n v="181500"/>
    <m/>
    <m/>
    <x v="0"/>
    <n v="181500"/>
    <d v="2024-06-25T00:00:00"/>
    <m/>
    <m/>
    <m/>
    <m/>
    <m/>
    <m/>
    <m/>
    <m/>
    <m/>
    <m/>
    <m/>
    <m/>
    <m/>
    <m/>
    <m/>
    <m/>
    <m/>
  </r>
  <r>
    <n v="1942"/>
    <d v="2024-05-03T00:00:00"/>
    <n v="5"/>
    <x v="361"/>
    <e v="#N/A"/>
    <e v="#N/A"/>
    <n v="203506"/>
    <m/>
    <m/>
    <x v="0"/>
    <n v="200000"/>
    <d v="2024-05-03T00:00:00"/>
    <m/>
    <n v="3506"/>
    <d v="2024-05-16T00:00:00"/>
    <m/>
    <m/>
    <m/>
    <m/>
    <m/>
    <m/>
    <m/>
    <m/>
    <m/>
    <m/>
    <m/>
    <m/>
    <m/>
    <m/>
  </r>
  <r>
    <n v="1943"/>
    <d v="2024-05-03T00:00:00"/>
    <n v="5"/>
    <x v="362"/>
    <e v="#N/A"/>
    <e v="#N/A"/>
    <n v="202063"/>
    <m/>
    <m/>
    <x v="0"/>
    <n v="202063"/>
    <d v="2024-05-15T00:00:00"/>
    <m/>
    <m/>
    <m/>
    <m/>
    <m/>
    <m/>
    <m/>
    <m/>
    <m/>
    <m/>
    <m/>
    <m/>
    <m/>
    <m/>
    <m/>
    <m/>
    <m/>
  </r>
  <r>
    <n v="1944"/>
    <d v="2024-05-04T00:00:00"/>
    <n v="5"/>
    <x v="363"/>
    <e v="#N/A"/>
    <e v="#N/A"/>
    <n v="155200"/>
    <m/>
    <m/>
    <x v="0"/>
    <n v="155200"/>
    <d v="2024-05-08T00:00:00"/>
    <m/>
    <m/>
    <m/>
    <m/>
    <m/>
    <m/>
    <m/>
    <m/>
    <m/>
    <m/>
    <m/>
    <m/>
    <m/>
    <m/>
    <m/>
    <m/>
    <m/>
  </r>
  <r>
    <n v="1945"/>
    <d v="2024-05-04T00:00:00"/>
    <n v="5"/>
    <x v="364"/>
    <e v="#N/A"/>
    <e v="#N/A"/>
    <n v="57900"/>
    <m/>
    <m/>
    <x v="0"/>
    <n v="57900"/>
    <d v="2024-05-04T00:00:00"/>
    <m/>
    <m/>
    <m/>
    <m/>
    <m/>
    <m/>
    <m/>
    <m/>
    <m/>
    <m/>
    <m/>
    <m/>
    <m/>
    <m/>
    <m/>
    <m/>
    <m/>
  </r>
  <r>
    <n v="1946"/>
    <d v="2024-05-06T00:00:00"/>
    <n v="4"/>
    <x v="204"/>
    <e v="#N/A"/>
    <e v="#N/A"/>
    <n v="272710"/>
    <m/>
    <s v="transferencia"/>
    <x v="0"/>
    <n v="272710"/>
    <d v="2024-05-08T00:00:00"/>
    <m/>
    <m/>
    <m/>
    <m/>
    <m/>
    <m/>
    <m/>
    <m/>
    <m/>
    <m/>
    <m/>
    <m/>
    <m/>
    <m/>
    <m/>
    <m/>
    <m/>
  </r>
  <r>
    <n v="1947"/>
    <d v="2024-05-06T00:00:00"/>
    <n v="4"/>
    <x v="283"/>
    <e v="#N/A"/>
    <e v="#N/A"/>
    <n v="185340"/>
    <m/>
    <s v="efectivo / transferencia"/>
    <x v="0"/>
    <n v="185340"/>
    <d v="2024-05-07T00:00:00"/>
    <m/>
    <m/>
    <m/>
    <m/>
    <m/>
    <m/>
    <m/>
    <m/>
    <m/>
    <m/>
    <m/>
    <m/>
    <m/>
    <m/>
    <m/>
    <m/>
    <m/>
  </r>
  <r>
    <n v="1948"/>
    <d v="2024-05-07T00:00:00"/>
    <n v="4"/>
    <x v="365"/>
    <e v="#N/A"/>
    <e v="#N/A"/>
    <n v="430177"/>
    <m/>
    <m/>
    <x v="0"/>
    <n v="430177"/>
    <d v="2024-05-15T00:00:00"/>
    <m/>
    <m/>
    <m/>
    <m/>
    <m/>
    <m/>
    <m/>
    <m/>
    <m/>
    <m/>
    <m/>
    <m/>
    <m/>
    <m/>
    <m/>
    <m/>
    <m/>
  </r>
  <r>
    <n v="1949"/>
    <d v="2024-05-08T00:00:00"/>
    <n v="4"/>
    <x v="35"/>
    <e v="#N/A"/>
    <e v="#N/A"/>
    <n v="130820"/>
    <m/>
    <s v="efectivo"/>
    <x v="0"/>
    <n v="130820"/>
    <d v="2024-05-15T00:00:00"/>
    <m/>
    <m/>
    <m/>
    <m/>
    <m/>
    <m/>
    <m/>
    <m/>
    <m/>
    <m/>
    <m/>
    <m/>
    <m/>
    <m/>
    <m/>
    <m/>
    <m/>
  </r>
  <r>
    <n v="1950"/>
    <s v="                "/>
    <e v="#VALUE!"/>
    <x v="366"/>
    <e v="#N/A"/>
    <e v="#N/A"/>
    <n v="242089"/>
    <m/>
    <s v="transferencia"/>
    <x v="0"/>
    <n v="242089"/>
    <d v="2024-05-09T00:00:00"/>
    <m/>
    <m/>
    <m/>
    <m/>
    <m/>
    <m/>
    <m/>
    <m/>
    <m/>
    <m/>
    <m/>
    <m/>
    <m/>
    <m/>
    <m/>
    <m/>
    <m/>
  </r>
  <r>
    <n v="1951"/>
    <d v="2024-05-08T00:00:00"/>
    <n v="4"/>
    <x v="171"/>
    <e v="#N/A"/>
    <e v="#N/A"/>
    <n v="345706"/>
    <m/>
    <m/>
    <x v="0"/>
    <n v="345706"/>
    <d v="2024-05-17T00:00:00"/>
    <m/>
    <m/>
    <m/>
    <m/>
    <m/>
    <m/>
    <m/>
    <m/>
    <m/>
    <m/>
    <m/>
    <m/>
    <m/>
    <m/>
    <m/>
    <m/>
    <m/>
  </r>
  <r>
    <n v="1952"/>
    <d v="2024-05-09T00:00:00"/>
    <n v="4"/>
    <x v="367"/>
    <e v="#N/A"/>
    <e v="#N/A"/>
    <n v="126800"/>
    <m/>
    <m/>
    <x v="0"/>
    <n v="100000"/>
    <d v="2024-05-11T00:00:00"/>
    <m/>
    <n v="26800"/>
    <d v="2024-06-19T00:00:00"/>
    <m/>
    <m/>
    <m/>
    <m/>
    <m/>
    <m/>
    <m/>
    <m/>
    <m/>
    <m/>
    <m/>
    <m/>
    <m/>
    <m/>
  </r>
  <r>
    <n v="1953"/>
    <d v="2024-05-09T00:00:00"/>
    <n v="4"/>
    <x v="355"/>
    <e v="#N/A"/>
    <e v="#N/A"/>
    <n v="40000"/>
    <m/>
    <m/>
    <x v="0"/>
    <n v="40000"/>
    <d v="2024-06-04T00:00:00"/>
    <m/>
    <m/>
    <m/>
    <m/>
    <m/>
    <m/>
    <m/>
    <m/>
    <m/>
    <m/>
    <m/>
    <m/>
    <m/>
    <m/>
    <m/>
    <m/>
    <m/>
  </r>
  <r>
    <n v="1954"/>
    <d v="2024-05-10T00:00:00"/>
    <n v="4"/>
    <x v="100"/>
    <e v="#N/A"/>
    <e v="#N/A"/>
    <n v="205700"/>
    <m/>
    <m/>
    <x v="0"/>
    <n v="205700"/>
    <d v="2024-06-25T00:00:00"/>
    <m/>
    <m/>
    <m/>
    <m/>
    <m/>
    <m/>
    <m/>
    <m/>
    <m/>
    <m/>
    <m/>
    <m/>
    <m/>
    <m/>
    <m/>
    <m/>
    <m/>
  </r>
  <r>
    <n v="1955"/>
    <d v="2024-05-10T00:00:00"/>
    <n v="4"/>
    <x v="32"/>
    <e v="#N/A"/>
    <e v="#N/A"/>
    <n v="411558"/>
    <m/>
    <s v="transferencia"/>
    <x v="0"/>
    <n v="200000"/>
    <d v="2024-05-10T00:00:00"/>
    <m/>
    <n v="100000"/>
    <d v="2024-05-17T00:00:00"/>
    <m/>
    <n v="111558"/>
    <d v="2024-05-28T00:00:00"/>
    <m/>
    <m/>
    <m/>
    <m/>
    <m/>
    <m/>
    <m/>
    <m/>
    <m/>
    <m/>
    <m/>
  </r>
  <r>
    <n v="1956"/>
    <d v="2024-05-10T00:00:00"/>
    <n v="4"/>
    <x v="339"/>
    <e v="#N/A"/>
    <e v="#N/A"/>
    <n v="99100"/>
    <m/>
    <s v="transferencia"/>
    <x v="0"/>
    <n v="99100"/>
    <d v="2024-05-15T00:00:00"/>
    <m/>
    <m/>
    <m/>
    <m/>
    <m/>
    <m/>
    <m/>
    <m/>
    <m/>
    <m/>
    <m/>
    <m/>
    <m/>
    <m/>
    <m/>
    <m/>
    <m/>
  </r>
  <r>
    <n v="1957"/>
    <d v="2024-05-10T00:00:00"/>
    <n v="4"/>
    <x v="211"/>
    <e v="#N/A"/>
    <e v="#N/A"/>
    <n v="403413"/>
    <m/>
    <m/>
    <x v="0"/>
    <n v="403413"/>
    <d v="2024-05-15T00:00:00"/>
    <m/>
    <m/>
    <m/>
    <m/>
    <m/>
    <m/>
    <m/>
    <m/>
    <m/>
    <m/>
    <m/>
    <m/>
    <m/>
    <m/>
    <m/>
    <m/>
    <m/>
  </r>
  <r>
    <n v="1958"/>
    <d v="2024-05-10T00:00:00"/>
    <n v="4"/>
    <x v="324"/>
    <e v="#N/A"/>
    <e v="#N/A"/>
    <n v="190000"/>
    <m/>
    <m/>
    <x v="0"/>
    <n v="190000"/>
    <d v="2024-05-16T00:00:00"/>
    <m/>
    <m/>
    <m/>
    <m/>
    <m/>
    <m/>
    <m/>
    <m/>
    <m/>
    <m/>
    <m/>
    <m/>
    <m/>
    <m/>
    <m/>
    <m/>
    <m/>
  </r>
  <r>
    <n v="1959"/>
    <d v="2024-05-11T00:00:00"/>
    <n v="4"/>
    <x v="100"/>
    <e v="#N/A"/>
    <e v="#N/A"/>
    <n v="121000"/>
    <m/>
    <m/>
    <x v="0"/>
    <n v="121000"/>
    <d v="2024-06-25T00:00:00"/>
    <m/>
    <m/>
    <m/>
    <m/>
    <m/>
    <m/>
    <m/>
    <m/>
    <m/>
    <m/>
    <m/>
    <m/>
    <m/>
    <m/>
    <m/>
    <m/>
    <m/>
  </r>
  <r>
    <n v="1960"/>
    <d v="2024-05-13T00:00:00"/>
    <n v="4"/>
    <x v="368"/>
    <e v="#N/A"/>
    <e v="#N/A"/>
    <n v="20000"/>
    <m/>
    <m/>
    <x v="0"/>
    <n v="20000"/>
    <d v="2024-05-17T00:00:00"/>
    <m/>
    <m/>
    <m/>
    <m/>
    <m/>
    <m/>
    <m/>
    <m/>
    <m/>
    <m/>
    <m/>
    <m/>
    <m/>
    <m/>
    <m/>
    <m/>
    <m/>
  </r>
  <r>
    <n v="1961"/>
    <d v="2024-05-14T00:00:00"/>
    <n v="4"/>
    <x v="118"/>
    <e v="#N/A"/>
    <e v="#N/A"/>
    <n v="1077123"/>
    <m/>
    <m/>
    <x v="0"/>
    <n v="600000"/>
    <d v="2024-05-31T00:00:00"/>
    <m/>
    <n v="477123"/>
    <d v="2024-06-05T00:00:00"/>
    <m/>
    <m/>
    <m/>
    <m/>
    <m/>
    <m/>
    <m/>
    <m/>
    <m/>
    <m/>
    <m/>
    <m/>
    <m/>
    <m/>
  </r>
  <r>
    <n v="1962"/>
    <d v="2024-05-14T00:00:00"/>
    <n v="4"/>
    <x v="369"/>
    <e v="#N/A"/>
    <e v="#N/A"/>
    <n v="260502"/>
    <m/>
    <m/>
    <x v="0"/>
    <n v="130510"/>
    <d v="2024-05-29T00:00:00"/>
    <m/>
    <n v="129992"/>
    <d v="2024-06-10T00:00:00"/>
    <m/>
    <m/>
    <m/>
    <m/>
    <m/>
    <m/>
    <m/>
    <m/>
    <m/>
    <m/>
    <m/>
    <m/>
    <m/>
    <m/>
  </r>
  <r>
    <n v="1963"/>
    <d v="2024-05-14T00:00:00"/>
    <n v="4"/>
    <x v="370"/>
    <e v="#N/A"/>
    <e v="#N/A"/>
    <n v="181500"/>
    <m/>
    <m/>
    <x v="0"/>
    <n v="181500"/>
    <d v="2024-05-17T00:00:00"/>
    <m/>
    <m/>
    <m/>
    <m/>
    <m/>
    <m/>
    <m/>
    <m/>
    <m/>
    <m/>
    <m/>
    <m/>
    <m/>
    <m/>
    <m/>
    <m/>
    <m/>
  </r>
  <r>
    <n v="1964"/>
    <d v="2024-05-15T00:00:00"/>
    <n v="4"/>
    <x v="344"/>
    <e v="#N/A"/>
    <e v="#N/A"/>
    <n v="95000"/>
    <m/>
    <m/>
    <x v="0"/>
    <n v="95000"/>
    <d v="2024-05-15T00:00:00"/>
    <m/>
    <m/>
    <m/>
    <m/>
    <m/>
    <m/>
    <m/>
    <m/>
    <m/>
    <m/>
    <m/>
    <m/>
    <m/>
    <m/>
    <m/>
    <m/>
    <m/>
  </r>
  <r>
    <n v="1965"/>
    <d v="2024-05-15T00:00:00"/>
    <n v="4"/>
    <x v="359"/>
    <e v="#N/A"/>
    <e v="#N/A"/>
    <n v="18000"/>
    <m/>
    <m/>
    <x v="0"/>
    <n v="18000"/>
    <d v="2024-05-16T00:00:00"/>
    <m/>
    <m/>
    <m/>
    <m/>
    <m/>
    <m/>
    <m/>
    <m/>
    <m/>
    <m/>
    <m/>
    <m/>
    <m/>
    <m/>
    <m/>
    <m/>
    <m/>
  </r>
  <r>
    <n v="1966"/>
    <d v="2024-05-15T00:00:00"/>
    <n v="4"/>
    <x v="371"/>
    <e v="#N/A"/>
    <e v="#N/A"/>
    <n v="503100"/>
    <m/>
    <m/>
    <x v="0"/>
    <n v="250000"/>
    <d v="2024-05-24T00:00:00"/>
    <m/>
    <n v="253100"/>
    <d v="2024-05-27T00:00:00"/>
    <m/>
    <m/>
    <m/>
    <m/>
    <m/>
    <m/>
    <m/>
    <m/>
    <m/>
    <m/>
    <m/>
    <m/>
    <m/>
    <m/>
  </r>
  <r>
    <n v="1967"/>
    <d v="2024-05-15T00:00:00"/>
    <n v="4"/>
    <x v="372"/>
    <e v="#N/A"/>
    <e v="#N/A"/>
    <n v="440642"/>
    <m/>
    <s v="transferencia"/>
    <x v="0"/>
    <n v="440642"/>
    <d v="2024-05-27T00:00:00"/>
    <m/>
    <m/>
    <m/>
    <m/>
    <m/>
    <m/>
    <m/>
    <m/>
    <m/>
    <m/>
    <m/>
    <m/>
    <m/>
    <m/>
    <m/>
    <m/>
    <m/>
  </r>
  <r>
    <n v="1968"/>
    <d v="2024-05-15T00:00:00"/>
    <n v="4"/>
    <x v="373"/>
    <e v="#N/A"/>
    <e v="#N/A"/>
    <n v="152240"/>
    <m/>
    <m/>
    <x v="0"/>
    <n v="100000"/>
    <d v="2024-05-21T00:00:00"/>
    <m/>
    <n v="52240"/>
    <d v="2024-05-24T00:00:00"/>
    <m/>
    <m/>
    <m/>
    <m/>
    <m/>
    <m/>
    <m/>
    <m/>
    <m/>
    <m/>
    <m/>
    <m/>
    <m/>
    <m/>
  </r>
  <r>
    <n v="1969"/>
    <d v="2024-05-16T00:00:00"/>
    <n v="4"/>
    <x v="374"/>
    <e v="#N/A"/>
    <e v="#N/A"/>
    <n v="96870"/>
    <m/>
    <m/>
    <x v="0"/>
    <n v="96870"/>
    <d v="2024-05-21T00:00:00"/>
    <m/>
    <m/>
    <m/>
    <m/>
    <m/>
    <m/>
    <m/>
    <m/>
    <m/>
    <m/>
    <m/>
    <m/>
    <m/>
    <m/>
    <m/>
    <m/>
    <m/>
  </r>
  <r>
    <n v="1970"/>
    <d v="2024-05-16T00:00:00"/>
    <n v="4"/>
    <x v="284"/>
    <e v="#N/A"/>
    <e v="#N/A"/>
    <n v="120000"/>
    <m/>
    <s v="transferencia"/>
    <x v="0"/>
    <n v="120000"/>
    <d v="2024-05-16T00:00:00"/>
    <m/>
    <m/>
    <m/>
    <m/>
    <m/>
    <m/>
    <m/>
    <m/>
    <m/>
    <m/>
    <m/>
    <m/>
    <m/>
    <m/>
    <m/>
    <m/>
    <m/>
  </r>
  <r>
    <n v="1971"/>
    <d v="2024-05-16T00:00:00"/>
    <n v="4"/>
    <x v="375"/>
    <e v="#N/A"/>
    <e v="#N/A"/>
    <n v="70146"/>
    <m/>
    <m/>
    <x v="0"/>
    <n v="70146"/>
    <d v="2024-05-16T00:00:00"/>
    <m/>
    <m/>
    <m/>
    <m/>
    <m/>
    <m/>
    <m/>
    <m/>
    <m/>
    <m/>
    <m/>
    <m/>
    <m/>
    <m/>
    <m/>
    <m/>
    <m/>
  </r>
  <r>
    <n v="1972"/>
    <d v="2024-05-16T00:00:00"/>
    <n v="4"/>
    <x v="40"/>
    <e v="#N/A"/>
    <e v="#N/A"/>
    <n v="266000"/>
    <m/>
    <m/>
    <x v="0"/>
    <n v="230000"/>
    <d v="2024-06-06T00:00:00"/>
    <m/>
    <n v="36000"/>
    <d v="2024-06-14T00:00:00"/>
    <m/>
    <m/>
    <m/>
    <m/>
    <m/>
    <m/>
    <m/>
    <m/>
    <m/>
    <m/>
    <m/>
    <m/>
    <m/>
    <m/>
  </r>
  <r>
    <n v="1973"/>
    <d v="2024-05-16T00:00:00"/>
    <n v="4"/>
    <x v="354"/>
    <e v="#N/A"/>
    <e v="#N/A"/>
    <n v="1519270"/>
    <m/>
    <m/>
    <x v="0"/>
    <n v="1519270"/>
    <d v="2024-07-02T00:00:00"/>
    <m/>
    <m/>
    <m/>
    <m/>
    <m/>
    <m/>
    <m/>
    <m/>
    <m/>
    <m/>
    <m/>
    <m/>
    <m/>
    <m/>
    <m/>
    <m/>
    <m/>
  </r>
  <r>
    <n v="1974"/>
    <d v="2024-05-16T00:00:00"/>
    <n v="4"/>
    <x v="100"/>
    <e v="#N/A"/>
    <e v="#N/A"/>
    <n v="360580"/>
    <m/>
    <m/>
    <x v="0"/>
    <n v="360580"/>
    <d v="2024-06-25T00:00:00"/>
    <m/>
    <m/>
    <m/>
    <m/>
    <m/>
    <m/>
    <m/>
    <m/>
    <m/>
    <m/>
    <m/>
    <m/>
    <m/>
    <m/>
    <m/>
    <m/>
    <m/>
  </r>
  <r>
    <n v="1975"/>
    <d v="2024-05-17T00:00:00"/>
    <n v="4"/>
    <x v="19"/>
    <e v="#N/A"/>
    <e v="#N/A"/>
    <n v="755975"/>
    <m/>
    <m/>
    <x v="0"/>
    <n v="200000"/>
    <d v="2024-05-16T00:00:00"/>
    <m/>
    <n v="300000"/>
    <d v="2024-05-21T00:00:00"/>
    <m/>
    <n v="128000"/>
    <d v="2024-06-10T00:00:00"/>
    <m/>
    <n v="127975"/>
    <d v="2024-07-08T00:00:00"/>
    <m/>
    <m/>
    <m/>
    <m/>
    <m/>
    <m/>
    <m/>
    <m/>
  </r>
  <r>
    <n v="1976"/>
    <d v="2024-05-17T00:00:00"/>
    <n v="4"/>
    <x v="50"/>
    <e v="#N/A"/>
    <e v="#N/A"/>
    <n v="159300"/>
    <m/>
    <s v="pago con impuestos"/>
    <x v="0"/>
    <n v="159300"/>
    <m/>
    <m/>
    <m/>
    <m/>
    <m/>
    <m/>
    <m/>
    <m/>
    <m/>
    <m/>
    <m/>
    <m/>
    <m/>
    <m/>
    <m/>
    <m/>
    <m/>
    <m/>
  </r>
  <r>
    <n v="1977"/>
    <d v="2024-05-17T00:00:00"/>
    <n v="4"/>
    <x v="376"/>
    <e v="#N/A"/>
    <e v="#N/A"/>
    <n v="453768"/>
    <m/>
    <s v="cheque"/>
    <x v="0"/>
    <n v="300000"/>
    <d v="2024-05-23T00:00:00"/>
    <m/>
    <n v="100000"/>
    <d v="2024-06-22T00:00:00"/>
    <m/>
    <n v="53768"/>
    <d v="2024-08-23T00:00:00"/>
    <m/>
    <m/>
    <m/>
    <m/>
    <m/>
    <m/>
    <m/>
    <m/>
    <m/>
    <m/>
    <m/>
  </r>
  <r>
    <n v="1978"/>
    <d v="2024-05-18T00:00:00"/>
    <n v="4"/>
    <x v="103"/>
    <e v="#N/A"/>
    <e v="#N/A"/>
    <n v="242125"/>
    <m/>
    <s v="tarjeta"/>
    <x v="0"/>
    <n v="230000"/>
    <d v="2024-05-30T00:00:00"/>
    <m/>
    <n v="12125"/>
    <d v="2024-05-30T00:00:00"/>
    <m/>
    <m/>
    <m/>
    <m/>
    <m/>
    <m/>
    <m/>
    <m/>
    <m/>
    <m/>
    <m/>
    <m/>
    <m/>
    <m/>
  </r>
  <r>
    <n v="1979"/>
    <d v="2024-05-18T00:00:00"/>
    <n v="4"/>
    <x v="377"/>
    <e v="#N/A"/>
    <e v="#N/A"/>
    <n v="0"/>
    <m/>
    <m/>
    <x v="0"/>
    <m/>
    <m/>
    <m/>
    <m/>
    <m/>
    <m/>
    <m/>
    <m/>
    <m/>
    <m/>
    <m/>
    <m/>
    <m/>
    <m/>
    <m/>
    <m/>
    <m/>
    <m/>
    <m/>
  </r>
  <r>
    <n v="1980"/>
    <d v="2024-05-18T00:00:00"/>
    <n v="4"/>
    <x v="59"/>
    <e v="#N/A"/>
    <e v="#N/A"/>
    <n v="9000"/>
    <m/>
    <m/>
    <x v="0"/>
    <n v="9000"/>
    <d v="2024-08-21T00:00:00"/>
    <m/>
    <m/>
    <m/>
    <m/>
    <m/>
    <m/>
    <m/>
    <m/>
    <m/>
    <m/>
    <m/>
    <m/>
    <m/>
    <m/>
    <m/>
    <m/>
    <m/>
  </r>
  <r>
    <n v="1981"/>
    <d v="2024-05-20T00:00:00"/>
    <n v="4"/>
    <x v="50"/>
    <e v="#N/A"/>
    <e v="#N/A"/>
    <n v="69000"/>
    <m/>
    <s v="pago con impuestos"/>
    <x v="0"/>
    <n v="69000"/>
    <m/>
    <m/>
    <m/>
    <m/>
    <m/>
    <m/>
    <m/>
    <m/>
    <m/>
    <m/>
    <m/>
    <m/>
    <m/>
    <m/>
    <m/>
    <m/>
    <m/>
    <m/>
  </r>
  <r>
    <n v="1982"/>
    <d v="2024-05-20T00:00:00"/>
    <n v="4"/>
    <x v="378"/>
    <e v="#N/A"/>
    <e v="#N/A"/>
    <n v="30000"/>
    <m/>
    <m/>
    <x v="0"/>
    <n v="30000"/>
    <d v="2024-06-24T00:00:00"/>
    <m/>
    <m/>
    <m/>
    <m/>
    <m/>
    <m/>
    <m/>
    <m/>
    <m/>
    <m/>
    <m/>
    <m/>
    <m/>
    <m/>
    <m/>
    <m/>
    <m/>
  </r>
  <r>
    <n v="1983"/>
    <d v="2024-05-20T00:00:00"/>
    <n v="4"/>
    <x v="379"/>
    <e v="#N/A"/>
    <e v="#N/A"/>
    <n v="326000"/>
    <m/>
    <m/>
    <x v="0"/>
    <n v="326000"/>
    <d v="2024-05-27T00:00:00"/>
    <m/>
    <m/>
    <m/>
    <m/>
    <m/>
    <m/>
    <m/>
    <m/>
    <m/>
    <m/>
    <m/>
    <m/>
    <m/>
    <m/>
    <m/>
    <m/>
    <m/>
  </r>
  <r>
    <n v="1984"/>
    <d v="2024-05-20T00:00:00"/>
    <n v="4"/>
    <x v="53"/>
    <e v="#N/A"/>
    <e v="#N/A"/>
    <n v="848040"/>
    <m/>
    <m/>
    <x v="0"/>
    <n v="231100"/>
    <d v="2024-06-24T00:00:00"/>
    <m/>
    <n v="300000"/>
    <d v="2024-07-22T00:00:00"/>
    <m/>
    <n v="316940"/>
    <d v="2024-08-13T00:00:00"/>
    <m/>
    <m/>
    <m/>
    <m/>
    <m/>
    <m/>
    <m/>
    <m/>
    <m/>
    <m/>
    <m/>
  </r>
  <r>
    <n v="1985"/>
    <d v="2024-05-20T00:00:00"/>
    <n v="4"/>
    <x v="54"/>
    <e v="#N/A"/>
    <e v="#N/A"/>
    <n v="176538"/>
    <m/>
    <s v="transferencia"/>
    <x v="0"/>
    <n v="176538"/>
    <d v="2024-06-05T00:00:00"/>
    <m/>
    <m/>
    <m/>
    <m/>
    <m/>
    <m/>
    <m/>
    <m/>
    <m/>
    <m/>
    <m/>
    <m/>
    <m/>
    <m/>
    <m/>
    <m/>
    <m/>
  </r>
  <r>
    <n v="1986"/>
    <d v="2024-05-21T00:00:00"/>
    <n v="4"/>
    <x v="100"/>
    <e v="#N/A"/>
    <e v="#N/A"/>
    <n v="56870"/>
    <m/>
    <m/>
    <x v="0"/>
    <n v="56870"/>
    <d v="2024-06-25T00:00:00"/>
    <m/>
    <m/>
    <m/>
    <m/>
    <m/>
    <m/>
    <m/>
    <m/>
    <m/>
    <m/>
    <m/>
    <m/>
    <m/>
    <m/>
    <m/>
    <m/>
    <m/>
  </r>
  <r>
    <n v="1987"/>
    <d v="2024-05-21T00:00:00"/>
    <n v="4"/>
    <x v="140"/>
    <e v="#N/A"/>
    <e v="#N/A"/>
    <n v="70000"/>
    <m/>
    <m/>
    <x v="0"/>
    <n v="70000"/>
    <d v="2024-06-12T00:00:00"/>
    <m/>
    <m/>
    <m/>
    <m/>
    <m/>
    <m/>
    <m/>
    <m/>
    <m/>
    <m/>
    <m/>
    <m/>
    <m/>
    <m/>
    <m/>
    <m/>
    <m/>
  </r>
  <r>
    <n v="1988"/>
    <d v="2024-05-21T00:00:00"/>
    <n v="4"/>
    <x v="50"/>
    <e v="#N/A"/>
    <e v="#N/A"/>
    <n v="40000"/>
    <m/>
    <s v="pago con impuestos"/>
    <x v="0"/>
    <n v="40000"/>
    <m/>
    <m/>
    <m/>
    <m/>
    <m/>
    <m/>
    <m/>
    <m/>
    <m/>
    <m/>
    <m/>
    <m/>
    <m/>
    <m/>
    <m/>
    <m/>
    <m/>
    <m/>
  </r>
  <r>
    <n v="1989"/>
    <d v="2024-05-22T00:00:00"/>
    <n v="4"/>
    <x v="121"/>
    <e v="#N/A"/>
    <e v="#N/A"/>
    <n v="80335"/>
    <m/>
    <m/>
    <x v="0"/>
    <n v="80335"/>
    <d v="2024-05-27T00:00:00"/>
    <m/>
    <m/>
    <m/>
    <m/>
    <m/>
    <m/>
    <m/>
    <m/>
    <m/>
    <m/>
    <m/>
    <m/>
    <m/>
    <m/>
    <m/>
    <m/>
    <m/>
  </r>
  <r>
    <n v="1990"/>
    <d v="2024-05-22T00:00:00"/>
    <n v="4"/>
    <x v="351"/>
    <e v="#N/A"/>
    <e v="#N/A"/>
    <n v="138250"/>
    <m/>
    <m/>
    <x v="0"/>
    <n v="138250"/>
    <d v="2024-05-29T00:00:00"/>
    <m/>
    <m/>
    <m/>
    <m/>
    <m/>
    <m/>
    <m/>
    <m/>
    <m/>
    <m/>
    <m/>
    <m/>
    <m/>
    <m/>
    <m/>
    <m/>
    <m/>
  </r>
  <r>
    <n v="1991"/>
    <d v="2024-05-22T00:00:00"/>
    <n v="4"/>
    <x v="100"/>
    <e v="#N/A"/>
    <e v="#N/A"/>
    <n v="113740"/>
    <m/>
    <m/>
    <x v="0"/>
    <n v="113740"/>
    <d v="2024-06-25T00:00:00"/>
    <m/>
    <m/>
    <m/>
    <m/>
    <m/>
    <m/>
    <m/>
    <m/>
    <m/>
    <m/>
    <m/>
    <m/>
    <m/>
    <m/>
    <m/>
    <m/>
    <m/>
  </r>
  <r>
    <n v="1992"/>
    <d v="2024-05-22T00:00:00"/>
    <n v="4"/>
    <x v="380"/>
    <e v="#N/A"/>
    <e v="#N/A"/>
    <n v="242480"/>
    <m/>
    <m/>
    <x v="0"/>
    <n v="242480"/>
    <d v="2024-05-25T00:00:00"/>
    <m/>
    <m/>
    <m/>
    <m/>
    <m/>
    <m/>
    <m/>
    <m/>
    <m/>
    <m/>
    <m/>
    <m/>
    <m/>
    <m/>
    <m/>
    <m/>
    <m/>
  </r>
  <r>
    <n v="1993"/>
    <d v="2024-05-22T00:00:00"/>
    <n v="4"/>
    <x v="381"/>
    <e v="#N/A"/>
    <e v="#N/A"/>
    <n v="60000"/>
    <m/>
    <m/>
    <x v="0"/>
    <n v="60000"/>
    <d v="2024-05-24T00:00:00"/>
    <m/>
    <m/>
    <m/>
    <m/>
    <m/>
    <m/>
    <m/>
    <m/>
    <m/>
    <m/>
    <m/>
    <m/>
    <m/>
    <m/>
    <m/>
    <m/>
    <m/>
  </r>
  <r>
    <n v="1994"/>
    <d v="2024-05-23T00:00:00"/>
    <n v="4"/>
    <x v="382"/>
    <e v="#N/A"/>
    <e v="#N/A"/>
    <n v="235000"/>
    <m/>
    <m/>
    <x v="0"/>
    <n v="145000"/>
    <d v="2024-05-23T00:00:00"/>
    <m/>
    <n v="90000"/>
    <d v="2024-05-30T00:00:00"/>
    <m/>
    <m/>
    <m/>
    <m/>
    <m/>
    <m/>
    <m/>
    <m/>
    <m/>
    <m/>
    <m/>
    <m/>
    <m/>
    <m/>
  </r>
  <r>
    <n v="1995"/>
    <d v="2024-05-23T00:00:00"/>
    <n v="4"/>
    <x v="344"/>
    <e v="#N/A"/>
    <e v="#N/A"/>
    <n v="0"/>
    <m/>
    <m/>
    <x v="0"/>
    <m/>
    <m/>
    <m/>
    <m/>
    <m/>
    <m/>
    <m/>
    <m/>
    <m/>
    <m/>
    <m/>
    <m/>
    <m/>
    <m/>
    <m/>
    <m/>
    <m/>
    <m/>
    <m/>
  </r>
  <r>
    <n v="1996"/>
    <d v="2024-05-23T00:00:00"/>
    <n v="4"/>
    <x v="381"/>
    <e v="#N/A"/>
    <e v="#N/A"/>
    <n v="279500"/>
    <m/>
    <m/>
    <x v="0"/>
    <n v="279500"/>
    <d v="2024-05-30T00:00:00"/>
    <m/>
    <m/>
    <m/>
    <m/>
    <m/>
    <m/>
    <m/>
    <m/>
    <m/>
    <m/>
    <m/>
    <m/>
    <m/>
    <m/>
    <m/>
    <m/>
    <m/>
  </r>
  <r>
    <n v="1997"/>
    <d v="2024-05-23T00:00:00"/>
    <n v="4"/>
    <x v="383"/>
    <e v="#N/A"/>
    <e v="#N/A"/>
    <n v="94800"/>
    <m/>
    <s v="transferencia"/>
    <x v="0"/>
    <n v="94800"/>
    <d v="2024-05-24T00:00:00"/>
    <m/>
    <m/>
    <m/>
    <m/>
    <m/>
    <m/>
    <m/>
    <m/>
    <m/>
    <m/>
    <m/>
    <m/>
    <m/>
    <m/>
    <m/>
    <m/>
    <m/>
  </r>
  <r>
    <n v="1998"/>
    <d v="2024-05-24T00:00:00"/>
    <n v="4"/>
    <x v="188"/>
    <e v="#N/A"/>
    <e v="#N/A"/>
    <n v="136000"/>
    <m/>
    <m/>
    <x v="0"/>
    <n v="136000"/>
    <d v="2024-06-07T00:00:00"/>
    <m/>
    <m/>
    <m/>
    <m/>
    <m/>
    <m/>
    <m/>
    <m/>
    <m/>
    <m/>
    <m/>
    <m/>
    <m/>
    <m/>
    <m/>
    <m/>
    <m/>
  </r>
  <r>
    <n v="1999"/>
    <d v="2024-05-24T00:00:00"/>
    <n v="4"/>
    <x v="70"/>
    <e v="#N/A"/>
    <e v="#N/A"/>
    <n v="101000"/>
    <m/>
    <m/>
    <x v="0"/>
    <n v="51000"/>
    <d v="2024-05-27T00:00:00"/>
    <m/>
    <n v="50000"/>
    <d v="2024-05-31T00:00:00"/>
    <m/>
    <m/>
    <m/>
    <m/>
    <m/>
    <m/>
    <m/>
    <m/>
    <m/>
    <m/>
    <m/>
    <m/>
    <m/>
    <m/>
  </r>
  <r>
    <n v="2000"/>
    <d v="2024-05-24T00:00:00"/>
    <n v="4"/>
    <x v="100"/>
    <e v="#N/A"/>
    <e v="#N/A"/>
    <n v="56870"/>
    <m/>
    <m/>
    <x v="0"/>
    <n v="56870"/>
    <d v="2024-06-25T00:00:00"/>
    <m/>
    <m/>
    <m/>
    <m/>
    <m/>
    <m/>
    <m/>
    <m/>
    <m/>
    <m/>
    <m/>
    <m/>
    <m/>
    <m/>
    <m/>
    <m/>
    <m/>
  </r>
  <r>
    <n v="2001"/>
    <d v="2024-05-24T00:00:00"/>
    <n v="4"/>
    <x v="50"/>
    <e v="#N/A"/>
    <e v="#N/A"/>
    <n v="388750"/>
    <m/>
    <s v="pago con impuestos"/>
    <x v="0"/>
    <n v="388750"/>
    <m/>
    <m/>
    <m/>
    <m/>
    <m/>
    <m/>
    <m/>
    <m/>
    <m/>
    <m/>
    <m/>
    <m/>
    <m/>
    <m/>
    <m/>
    <m/>
    <m/>
    <m/>
  </r>
  <r>
    <n v="2002"/>
    <d v="2024-05-25T00:00:00"/>
    <n v="4"/>
    <x v="384"/>
    <e v="#N/A"/>
    <e v="#N/A"/>
    <n v="179800"/>
    <m/>
    <s v="transferencia"/>
    <x v="0"/>
    <n v="179800"/>
    <d v="2024-05-28T00:00:00"/>
    <m/>
    <m/>
    <m/>
    <m/>
    <m/>
    <m/>
    <m/>
    <m/>
    <m/>
    <m/>
    <m/>
    <m/>
    <m/>
    <m/>
    <m/>
    <m/>
    <m/>
  </r>
  <r>
    <n v="2003"/>
    <d v="2024-05-25T00:00:00"/>
    <n v="4"/>
    <x v="385"/>
    <e v="#N/A"/>
    <e v="#N/A"/>
    <n v="92000"/>
    <m/>
    <s v="transferencia"/>
    <x v="0"/>
    <n v="92000"/>
    <d v="2024-05-28T00:00:00"/>
    <m/>
    <m/>
    <m/>
    <m/>
    <m/>
    <m/>
    <m/>
    <m/>
    <m/>
    <m/>
    <m/>
    <m/>
    <m/>
    <m/>
    <m/>
    <m/>
    <m/>
  </r>
  <r>
    <n v="2004"/>
    <d v="2024-05-27T00:00:00"/>
    <n v="4"/>
    <x v="386"/>
    <e v="#N/A"/>
    <e v="#N/A"/>
    <n v="185500"/>
    <m/>
    <m/>
    <x v="0"/>
    <n v="185500"/>
    <d v="2024-06-05T00:00:00"/>
    <m/>
    <m/>
    <m/>
    <m/>
    <m/>
    <m/>
    <m/>
    <m/>
    <m/>
    <m/>
    <m/>
    <m/>
    <m/>
    <m/>
    <m/>
    <m/>
    <m/>
  </r>
  <r>
    <n v="2005"/>
    <d v="2024-05-27T00:00:00"/>
    <n v="4"/>
    <x v="387"/>
    <e v="#N/A"/>
    <e v="#N/A"/>
    <n v="721920"/>
    <m/>
    <m/>
    <x v="0"/>
    <n v="350000"/>
    <m/>
    <m/>
    <n v="250000"/>
    <d v="2024-06-18T00:00:00"/>
    <m/>
    <n v="121920"/>
    <d v="2024-07-18T00:00:00"/>
    <m/>
    <m/>
    <m/>
    <m/>
    <m/>
    <m/>
    <m/>
    <m/>
    <m/>
    <m/>
    <m/>
  </r>
  <r>
    <n v="2006"/>
    <d v="2024-05-27T00:00:00"/>
    <n v="4"/>
    <x v="90"/>
    <e v="#N/A"/>
    <e v="#N/A"/>
    <n v="359180"/>
    <m/>
    <m/>
    <x v="0"/>
    <n v="160000"/>
    <d v="2024-06-06T00:00:00"/>
    <m/>
    <n v="199180"/>
    <d v="2024-06-10T00:00:00"/>
    <m/>
    <m/>
    <m/>
    <m/>
    <m/>
    <m/>
    <m/>
    <m/>
    <m/>
    <m/>
    <m/>
    <m/>
    <m/>
    <m/>
  </r>
  <r>
    <n v="2007"/>
    <d v="2024-05-27T00:00:00"/>
    <n v="4"/>
    <x v="388"/>
    <e v="#N/A"/>
    <e v="#N/A"/>
    <n v="96670"/>
    <m/>
    <m/>
    <x v="0"/>
    <n v="96670"/>
    <d v="2024-05-30T00:00:00"/>
    <m/>
    <m/>
    <m/>
    <m/>
    <m/>
    <m/>
    <m/>
    <m/>
    <m/>
    <m/>
    <m/>
    <m/>
    <m/>
    <m/>
    <m/>
    <m/>
    <m/>
  </r>
  <r>
    <n v="2008"/>
    <d v="2024-05-28T00:00:00"/>
    <n v="4"/>
    <x v="56"/>
    <e v="#N/A"/>
    <e v="#N/A"/>
    <n v="215700"/>
    <m/>
    <m/>
    <x v="0"/>
    <n v="215700"/>
    <d v="2024-05-29T00:00:00"/>
    <m/>
    <m/>
    <m/>
    <m/>
    <m/>
    <m/>
    <m/>
    <m/>
    <m/>
    <m/>
    <m/>
    <m/>
    <m/>
    <m/>
    <m/>
    <m/>
    <m/>
  </r>
  <r>
    <n v="2009"/>
    <d v="2024-05-28T00:00:00"/>
    <n v="4"/>
    <x v="146"/>
    <e v="#N/A"/>
    <e v="#N/A"/>
    <n v="139000"/>
    <m/>
    <m/>
    <x v="0"/>
    <n v="139000"/>
    <d v="2024-05-28T00:00:00"/>
    <m/>
    <m/>
    <m/>
    <m/>
    <m/>
    <m/>
    <m/>
    <m/>
    <m/>
    <m/>
    <m/>
    <m/>
    <m/>
    <m/>
    <m/>
    <m/>
    <m/>
  </r>
  <r>
    <n v="2010"/>
    <d v="2024-05-29T00:00:00"/>
    <n v="4"/>
    <x v="389"/>
    <e v="#N/A"/>
    <e v="#N/A"/>
    <n v="190750"/>
    <m/>
    <m/>
    <x v="0"/>
    <n v="190750"/>
    <d v="2024-06-06T00:00:00"/>
    <m/>
    <m/>
    <m/>
    <m/>
    <m/>
    <m/>
    <m/>
    <m/>
    <m/>
    <m/>
    <m/>
    <m/>
    <m/>
    <m/>
    <m/>
    <m/>
    <m/>
  </r>
  <r>
    <n v="2011"/>
    <d v="2024-05-29T00:00:00"/>
    <n v="4"/>
    <x v="390"/>
    <e v="#N/A"/>
    <e v="#N/A"/>
    <n v="379600"/>
    <m/>
    <m/>
    <x v="0"/>
    <n v="379600"/>
    <d v="2024-06-04T00:00:00"/>
    <m/>
    <m/>
    <m/>
    <m/>
    <m/>
    <m/>
    <m/>
    <m/>
    <m/>
    <m/>
    <m/>
    <m/>
    <m/>
    <m/>
    <m/>
    <m/>
    <m/>
  </r>
  <r>
    <n v="2012"/>
    <d v="2024-05-30T00:00:00"/>
    <n v="4"/>
    <x v="391"/>
    <e v="#N/A"/>
    <e v="#N/A"/>
    <n v="42000"/>
    <m/>
    <m/>
    <x v="0"/>
    <n v="42000"/>
    <d v="2024-06-05T00:00:00"/>
    <m/>
    <m/>
    <m/>
    <m/>
    <m/>
    <m/>
    <m/>
    <m/>
    <m/>
    <m/>
    <m/>
    <m/>
    <m/>
    <m/>
    <m/>
    <m/>
    <m/>
  </r>
  <r>
    <n v="2013"/>
    <d v="2024-05-31T00:00:00"/>
    <n v="4"/>
    <x v="72"/>
    <e v="#N/A"/>
    <e v="#N/A"/>
    <n v="164300"/>
    <m/>
    <m/>
    <x v="0"/>
    <n v="82000"/>
    <d v="2024-05-31T00:00:00"/>
    <m/>
    <n v="82300"/>
    <d v="2024-07-02T00:00:00"/>
    <m/>
    <m/>
    <m/>
    <m/>
    <m/>
    <m/>
    <m/>
    <m/>
    <m/>
    <m/>
    <m/>
    <m/>
    <m/>
    <m/>
  </r>
  <r>
    <n v="2014"/>
    <d v="2024-05-31T00:00:00"/>
    <n v="4"/>
    <x v="97"/>
    <e v="#N/A"/>
    <e v="#N/A"/>
    <n v="243000"/>
    <m/>
    <m/>
    <x v="0"/>
    <n v="243000"/>
    <d v="2024-06-04T00:00:00"/>
    <m/>
    <m/>
    <m/>
    <m/>
    <m/>
    <m/>
    <m/>
    <m/>
    <m/>
    <m/>
    <m/>
    <m/>
    <m/>
    <m/>
    <m/>
    <m/>
    <m/>
  </r>
  <r>
    <n v="2015"/>
    <d v="2024-06-01T00:00:00"/>
    <n v="4"/>
    <x v="372"/>
    <e v="#N/A"/>
    <e v="#N/A"/>
    <n v="642800"/>
    <m/>
    <m/>
    <x v="0"/>
    <n v="642800"/>
    <d v="2024-06-05T00:00:00"/>
    <m/>
    <m/>
    <m/>
    <m/>
    <m/>
    <m/>
    <m/>
    <m/>
    <m/>
    <m/>
    <m/>
    <m/>
    <m/>
    <m/>
    <m/>
    <m/>
    <m/>
  </r>
  <r>
    <n v="2016"/>
    <d v="2024-06-03T00:00:00"/>
    <n v="4"/>
    <x v="392"/>
    <e v="#N/A"/>
    <e v="#N/A"/>
    <n v="55000"/>
    <m/>
    <m/>
    <x v="0"/>
    <n v="55000"/>
    <d v="2024-06-03T00:00:00"/>
    <m/>
    <m/>
    <m/>
    <m/>
    <m/>
    <m/>
    <m/>
    <m/>
    <m/>
    <m/>
    <m/>
    <m/>
    <m/>
    <m/>
    <m/>
    <m/>
    <m/>
  </r>
  <r>
    <n v="2017"/>
    <d v="2024-06-03T00:00:00"/>
    <n v="4"/>
    <x v="100"/>
    <e v="#N/A"/>
    <e v="#N/A"/>
    <n v="62920"/>
    <m/>
    <m/>
    <x v="0"/>
    <n v="62920"/>
    <d v="2024-07-08T00:00:00"/>
    <m/>
    <m/>
    <m/>
    <m/>
    <m/>
    <m/>
    <m/>
    <m/>
    <m/>
    <m/>
    <m/>
    <m/>
    <m/>
    <m/>
    <m/>
    <m/>
    <m/>
  </r>
  <r>
    <n v="2018"/>
    <d v="2024-06-03T00:00:00"/>
    <n v="4"/>
    <x v="131"/>
    <e v="#N/A"/>
    <e v="#N/A"/>
    <n v="278470.51"/>
    <m/>
    <m/>
    <x v="0"/>
    <n v="278470.51"/>
    <m/>
    <m/>
    <m/>
    <m/>
    <m/>
    <m/>
    <m/>
    <m/>
    <m/>
    <m/>
    <m/>
    <m/>
    <m/>
    <m/>
    <m/>
    <m/>
    <m/>
    <m/>
  </r>
  <r>
    <n v="2019"/>
    <d v="2024-06-03T00:00:00"/>
    <n v="4"/>
    <x v="313"/>
    <e v="#N/A"/>
    <e v="#N/A"/>
    <n v="225340"/>
    <m/>
    <m/>
    <x v="0"/>
    <n v="225340"/>
    <d v="2024-06-05T00:00:00"/>
    <m/>
    <m/>
    <m/>
    <m/>
    <m/>
    <m/>
    <m/>
    <m/>
    <m/>
    <m/>
    <m/>
    <m/>
    <m/>
    <m/>
    <m/>
    <m/>
    <m/>
  </r>
  <r>
    <n v="2020"/>
    <d v="2024-06-03T00:00:00"/>
    <n v="4"/>
    <x v="100"/>
    <e v="#N/A"/>
    <e v="#N/A"/>
    <n v="145200"/>
    <m/>
    <m/>
    <x v="0"/>
    <n v="145200"/>
    <d v="2024-07-08T00:00:00"/>
    <m/>
    <m/>
    <m/>
    <m/>
    <m/>
    <m/>
    <m/>
    <m/>
    <m/>
    <m/>
    <m/>
    <m/>
    <m/>
    <m/>
    <m/>
    <m/>
    <m/>
  </r>
  <r>
    <n v="2021"/>
    <d v="2024-06-04T00:00:00"/>
    <n v="4"/>
    <x v="100"/>
    <e v="#N/A"/>
    <e v="#N/A"/>
    <n v="102850"/>
    <m/>
    <m/>
    <x v="0"/>
    <n v="102850"/>
    <d v="2024-07-08T00:00:00"/>
    <m/>
    <m/>
    <m/>
    <m/>
    <m/>
    <m/>
    <m/>
    <m/>
    <m/>
    <m/>
    <m/>
    <m/>
    <m/>
    <m/>
    <m/>
    <m/>
    <m/>
  </r>
  <r>
    <n v="2022"/>
    <d v="2024-06-04T00:00:00"/>
    <n v="4"/>
    <x v="96"/>
    <e v="#N/A"/>
    <e v="#N/A"/>
    <n v="262600"/>
    <m/>
    <m/>
    <x v="0"/>
    <n v="100000"/>
    <d v="2024-06-05T00:00:00"/>
    <m/>
    <n v="100000"/>
    <d v="2024-06-12T00:00:00"/>
    <m/>
    <n v="62600"/>
    <d v="2024-07-11T00:00:00"/>
    <m/>
    <m/>
    <m/>
    <m/>
    <m/>
    <m/>
    <m/>
    <m/>
    <m/>
    <m/>
    <m/>
  </r>
  <r>
    <n v="2023"/>
    <d v="2024-06-05T00:00:00"/>
    <n v="3"/>
    <x v="393"/>
    <e v="#N/A"/>
    <e v="#N/A"/>
    <n v="234945"/>
    <m/>
    <m/>
    <x v="0"/>
    <n v="100000"/>
    <d v="2024-06-07T00:00:00"/>
    <m/>
    <n v="134945"/>
    <d v="2024-06-10T00:00:00"/>
    <m/>
    <m/>
    <m/>
    <m/>
    <m/>
    <m/>
    <m/>
    <m/>
    <m/>
    <m/>
    <m/>
    <m/>
    <m/>
    <m/>
  </r>
  <r>
    <n v="2024"/>
    <d v="2024-06-06T00:00:00"/>
    <n v="3"/>
    <x v="274"/>
    <e v="#N/A"/>
    <e v="#N/A"/>
    <n v="32800"/>
    <m/>
    <m/>
    <x v="0"/>
    <n v="32800"/>
    <d v="2024-06-07T00:00:00"/>
    <m/>
    <m/>
    <m/>
    <m/>
    <m/>
    <m/>
    <m/>
    <m/>
    <m/>
    <m/>
    <m/>
    <m/>
    <m/>
    <m/>
    <m/>
    <m/>
    <m/>
  </r>
  <r>
    <n v="2025"/>
    <d v="2024-06-06T00:00:00"/>
    <n v="3"/>
    <x v="65"/>
    <e v="#N/A"/>
    <e v="#N/A"/>
    <n v="650000"/>
    <m/>
    <m/>
    <x v="0"/>
    <n v="650000"/>
    <d v="2024-06-29T00:00:00"/>
    <m/>
    <m/>
    <m/>
    <m/>
    <m/>
    <m/>
    <m/>
    <m/>
    <m/>
    <m/>
    <m/>
    <m/>
    <m/>
    <m/>
    <m/>
    <m/>
    <m/>
  </r>
  <r>
    <n v="2026"/>
    <d v="2024-06-07T00:00:00"/>
    <n v="3"/>
    <x v="394"/>
    <e v="#N/A"/>
    <e v="#N/A"/>
    <n v="275750"/>
    <m/>
    <m/>
    <x v="0"/>
    <n v="275750"/>
    <d v="2024-06-07T00:00:00"/>
    <m/>
    <m/>
    <m/>
    <m/>
    <m/>
    <m/>
    <m/>
    <m/>
    <m/>
    <m/>
    <m/>
    <m/>
    <m/>
    <m/>
    <m/>
    <m/>
    <m/>
  </r>
  <r>
    <n v="2027"/>
    <d v="2024-06-07T00:00:00"/>
    <n v="3"/>
    <x v="12"/>
    <e v="#N/A"/>
    <e v="#N/A"/>
    <n v="22500"/>
    <m/>
    <m/>
    <x v="0"/>
    <n v="22500"/>
    <d v="2024-06-14T00:00:00"/>
    <m/>
    <m/>
    <m/>
    <m/>
    <m/>
    <m/>
    <m/>
    <m/>
    <m/>
    <m/>
    <m/>
    <m/>
    <m/>
    <m/>
    <m/>
    <m/>
    <m/>
  </r>
  <r>
    <n v="2028"/>
    <d v="2024-06-07T00:00:00"/>
    <n v="3"/>
    <x v="329"/>
    <e v="#N/A"/>
    <e v="#N/A"/>
    <n v="73002.489999999991"/>
    <m/>
    <s v="efectivo + resumen de cuenta nativa"/>
    <x v="0"/>
    <n v="73002.490000000005"/>
    <d v="2024-06-28T00:00:00"/>
    <m/>
    <m/>
    <m/>
    <m/>
    <m/>
    <m/>
    <m/>
    <m/>
    <m/>
    <m/>
    <m/>
    <m/>
    <m/>
    <m/>
    <m/>
    <m/>
    <m/>
  </r>
  <r>
    <n v="2029"/>
    <d v="2024-06-10T00:00:00"/>
    <n v="3"/>
    <x v="5"/>
    <e v="#N/A"/>
    <e v="#N/A"/>
    <n v="232675"/>
    <m/>
    <m/>
    <x v="0"/>
    <n v="232675"/>
    <m/>
    <m/>
    <m/>
    <m/>
    <m/>
    <m/>
    <m/>
    <m/>
    <m/>
    <m/>
    <m/>
    <m/>
    <m/>
    <m/>
    <m/>
    <m/>
    <m/>
    <m/>
  </r>
  <r>
    <n v="2030"/>
    <d v="2024-06-11T00:00:00"/>
    <n v="3"/>
    <x v="32"/>
    <e v="#N/A"/>
    <e v="#N/A"/>
    <n v="197750"/>
    <m/>
    <m/>
    <x v="0"/>
    <n v="197750"/>
    <d v="2024-06-19T00:00:00"/>
    <m/>
    <m/>
    <m/>
    <m/>
    <m/>
    <m/>
    <m/>
    <m/>
    <m/>
    <m/>
    <m/>
    <m/>
    <m/>
    <m/>
    <m/>
    <m/>
    <m/>
  </r>
  <r>
    <n v="2031"/>
    <d v="2024-06-11T00:00:00"/>
    <n v="3"/>
    <x v="4"/>
    <e v="#N/A"/>
    <e v="#N/A"/>
    <n v="147250"/>
    <m/>
    <s v="cheque"/>
    <x v="0"/>
    <n v="147250"/>
    <d v="2024-06-26T00:00:00"/>
    <m/>
    <m/>
    <m/>
    <m/>
    <m/>
    <m/>
    <m/>
    <m/>
    <m/>
    <m/>
    <m/>
    <m/>
    <m/>
    <m/>
    <m/>
    <m/>
    <m/>
  </r>
  <r>
    <n v="2032"/>
    <d v="2024-06-11T00:00:00"/>
    <n v="3"/>
    <x v="381"/>
    <e v="#N/A"/>
    <e v="#N/A"/>
    <n v="50000"/>
    <m/>
    <m/>
    <x v="0"/>
    <n v="50000"/>
    <d v="2024-07-01T00:00:00"/>
    <m/>
    <m/>
    <m/>
    <m/>
    <m/>
    <m/>
    <m/>
    <m/>
    <m/>
    <m/>
    <m/>
    <m/>
    <m/>
    <m/>
    <m/>
    <m/>
    <m/>
  </r>
  <r>
    <n v="2033"/>
    <d v="2024-06-12T00:00:00"/>
    <n v="3"/>
    <x v="87"/>
    <e v="#N/A"/>
    <e v="#N/A"/>
    <n v="222000"/>
    <m/>
    <m/>
    <x v="0"/>
    <n v="122000"/>
    <d v="2024-07-02T00:00:00"/>
    <m/>
    <n v="100000"/>
    <d v="2024-07-29T00:00:00"/>
    <m/>
    <m/>
    <m/>
    <m/>
    <m/>
    <m/>
    <m/>
    <m/>
    <m/>
    <m/>
    <m/>
    <m/>
    <m/>
    <m/>
  </r>
  <r>
    <n v="2034"/>
    <d v="2024-06-12T00:00:00"/>
    <n v="3"/>
    <x v="194"/>
    <e v="#N/A"/>
    <e v="#N/A"/>
    <n v="180000"/>
    <m/>
    <s v="tarjeta"/>
    <x v="0"/>
    <n v="180000"/>
    <d v="2024-06-14T00:00:00"/>
    <m/>
    <m/>
    <m/>
    <m/>
    <m/>
    <m/>
    <m/>
    <m/>
    <m/>
    <m/>
    <m/>
    <m/>
    <m/>
    <m/>
    <m/>
    <m/>
    <m/>
  </r>
  <r>
    <n v="2035"/>
    <d v="2024-06-12T00:00:00"/>
    <n v="3"/>
    <x v="395"/>
    <e v="#N/A"/>
    <e v="#N/A"/>
    <n v="153000"/>
    <m/>
    <m/>
    <x v="0"/>
    <n v="153000"/>
    <d v="2024-07-02T00:00:00"/>
    <m/>
    <m/>
    <m/>
    <m/>
    <m/>
    <m/>
    <m/>
    <m/>
    <m/>
    <m/>
    <m/>
    <m/>
    <m/>
    <m/>
    <m/>
    <m/>
    <m/>
  </r>
  <r>
    <n v="2036"/>
    <d v="2024-06-12T00:00:00"/>
    <n v="3"/>
    <x v="100"/>
    <e v="#N/A"/>
    <e v="#N/A"/>
    <n v="96800"/>
    <m/>
    <m/>
    <x v="0"/>
    <n v="96800"/>
    <d v="2024-07-08T00:00:00"/>
    <m/>
    <m/>
    <m/>
    <m/>
    <m/>
    <m/>
    <m/>
    <m/>
    <m/>
    <m/>
    <m/>
    <m/>
    <m/>
    <m/>
    <m/>
    <m/>
    <m/>
  </r>
  <r>
    <n v="2037"/>
    <d v="2024-06-13T00:00:00"/>
    <n v="3"/>
    <x v="103"/>
    <e v="#N/A"/>
    <e v="#N/A"/>
    <n v="0"/>
    <m/>
    <m/>
    <x v="0"/>
    <m/>
    <m/>
    <m/>
    <m/>
    <m/>
    <m/>
    <m/>
    <m/>
    <m/>
    <m/>
    <m/>
    <m/>
    <m/>
    <m/>
    <m/>
    <m/>
    <m/>
    <m/>
    <m/>
  </r>
  <r>
    <n v="2038"/>
    <d v="2024-06-14T00:00:00"/>
    <n v="3"/>
    <x v="171"/>
    <e v="#N/A"/>
    <e v="#N/A"/>
    <n v="131500"/>
    <m/>
    <m/>
    <x v="0"/>
    <n v="131500"/>
    <d v="2024-06-15T00:00:00"/>
    <m/>
    <m/>
    <m/>
    <m/>
    <m/>
    <m/>
    <m/>
    <m/>
    <m/>
    <m/>
    <m/>
    <m/>
    <m/>
    <m/>
    <m/>
    <m/>
    <m/>
  </r>
  <r>
    <n v="2039"/>
    <d v="2024-06-14T00:00:00"/>
    <n v="3"/>
    <x v="49"/>
    <e v="#N/A"/>
    <e v="#N/A"/>
    <n v="684250"/>
    <m/>
    <s v="e-cheq"/>
    <x v="0"/>
    <n v="684250"/>
    <d v="2024-07-12T00:00:00"/>
    <m/>
    <m/>
    <m/>
    <m/>
    <m/>
    <m/>
    <m/>
    <m/>
    <m/>
    <m/>
    <m/>
    <m/>
    <m/>
    <m/>
    <m/>
    <m/>
    <m/>
  </r>
  <r>
    <n v="2040"/>
    <d v="2024-06-14T00:00:00"/>
    <n v="3"/>
    <x v="396"/>
    <e v="#N/A"/>
    <e v="#N/A"/>
    <n v="1106500"/>
    <m/>
    <m/>
    <x v="0"/>
    <n v="1106500"/>
    <d v="2024-06-25T00:00:00"/>
    <m/>
    <m/>
    <m/>
    <m/>
    <m/>
    <m/>
    <m/>
    <m/>
    <m/>
    <m/>
    <m/>
    <m/>
    <m/>
    <m/>
    <m/>
    <m/>
    <m/>
  </r>
  <r>
    <n v="2041"/>
    <d v="2024-06-14T00:00:00"/>
    <n v="3"/>
    <x v="397"/>
    <e v="#N/A"/>
    <e v="#N/A"/>
    <n v="81500"/>
    <m/>
    <m/>
    <x v="0"/>
    <n v="81500"/>
    <d v="2024-06-18T00:00:00"/>
    <m/>
    <m/>
    <m/>
    <m/>
    <m/>
    <m/>
    <m/>
    <m/>
    <m/>
    <m/>
    <m/>
    <m/>
    <m/>
    <m/>
    <m/>
    <m/>
    <m/>
  </r>
  <r>
    <n v="2042"/>
    <d v="2024-06-17T00:00:00"/>
    <n v="3"/>
    <x v="266"/>
    <e v="#N/A"/>
    <e v="#N/A"/>
    <n v="284350"/>
    <m/>
    <m/>
    <x v="0"/>
    <n v="284350"/>
    <d v="2024-07-02T00:00:00"/>
    <m/>
    <m/>
    <m/>
    <m/>
    <m/>
    <m/>
    <m/>
    <m/>
    <m/>
    <m/>
    <m/>
    <m/>
    <m/>
    <m/>
    <m/>
    <m/>
    <m/>
  </r>
  <r>
    <n v="2043"/>
    <d v="2024-06-17T00:00:00"/>
    <n v="3"/>
    <x v="100"/>
    <e v="#N/A"/>
    <e v="#N/A"/>
    <n v="102850"/>
    <m/>
    <m/>
    <x v="0"/>
    <n v="102850"/>
    <d v="2024-07-08T00:00:00"/>
    <m/>
    <m/>
    <m/>
    <m/>
    <m/>
    <m/>
    <m/>
    <m/>
    <m/>
    <m/>
    <m/>
    <m/>
    <m/>
    <m/>
    <m/>
    <m/>
    <m/>
  </r>
  <r>
    <n v="2044"/>
    <d v="2024-06-17T00:00:00"/>
    <n v="3"/>
    <x v="202"/>
    <e v="#N/A"/>
    <e v="#N/A"/>
    <n v="105500"/>
    <m/>
    <m/>
    <x v="0"/>
    <n v="105500"/>
    <d v="2024-06-18T00:00:00"/>
    <m/>
    <m/>
    <m/>
    <m/>
    <m/>
    <m/>
    <m/>
    <m/>
    <m/>
    <m/>
    <m/>
    <m/>
    <m/>
    <m/>
    <m/>
    <m/>
    <m/>
  </r>
  <r>
    <n v="2045"/>
    <d v="2024-06-18T00:00:00"/>
    <n v="3"/>
    <x v="398"/>
    <e v="#N/A"/>
    <e v="#N/A"/>
    <n v="298500"/>
    <m/>
    <m/>
    <x v="0"/>
    <n v="180000"/>
    <d v="2024-07-03T00:00:00"/>
    <m/>
    <n v="100000"/>
    <d v="2024-07-16T00:00:00"/>
    <m/>
    <n v="18500"/>
    <d v="2024-08-28T00:00:00"/>
    <m/>
    <m/>
    <m/>
    <m/>
    <m/>
    <m/>
    <m/>
    <m/>
    <m/>
    <m/>
    <m/>
  </r>
  <r>
    <n v="2046"/>
    <d v="2024-06-18T00:00:00"/>
    <n v="3"/>
    <x v="118"/>
    <e v="#N/A"/>
    <e v="#N/A"/>
    <n v="175000"/>
    <m/>
    <m/>
    <x v="0"/>
    <n v="155671.5"/>
    <d v="2024-06-22T00:00:00"/>
    <m/>
    <n v="19328.5"/>
    <d v="2024-07-19T00:00:00"/>
    <m/>
    <m/>
    <m/>
    <m/>
    <m/>
    <m/>
    <m/>
    <m/>
    <m/>
    <m/>
    <m/>
    <m/>
    <m/>
    <m/>
  </r>
  <r>
    <n v="2047"/>
    <d v="2024-06-19T00:00:00"/>
    <n v="3"/>
    <x v="135"/>
    <e v="#N/A"/>
    <e v="#N/A"/>
    <n v="276000"/>
    <m/>
    <m/>
    <x v="0"/>
    <n v="276000"/>
    <d v="2024-06-28T00:00:00"/>
    <m/>
    <m/>
    <m/>
    <m/>
    <m/>
    <m/>
    <m/>
    <m/>
    <m/>
    <m/>
    <m/>
    <m/>
    <m/>
    <m/>
    <m/>
    <m/>
    <m/>
  </r>
  <r>
    <n v="2048"/>
    <d v="2024-06-19T00:00:00"/>
    <n v="3"/>
    <x v="256"/>
    <e v="#N/A"/>
    <e v="#N/A"/>
    <n v="191000"/>
    <m/>
    <m/>
    <x v="0"/>
    <n v="191000"/>
    <d v="2024-07-22T00:00:00"/>
    <m/>
    <m/>
    <m/>
    <m/>
    <m/>
    <m/>
    <m/>
    <m/>
    <m/>
    <m/>
    <m/>
    <m/>
    <m/>
    <m/>
    <m/>
    <m/>
    <m/>
  </r>
  <r>
    <n v="2049"/>
    <d v="2024-06-19T00:00:00"/>
    <n v="3"/>
    <x v="100"/>
    <e v="#N/A"/>
    <e v="#N/A"/>
    <n v="170600"/>
    <m/>
    <m/>
    <x v="0"/>
    <n v="170600"/>
    <d v="2024-07-08T00:00:00"/>
    <m/>
    <m/>
    <m/>
    <m/>
    <m/>
    <m/>
    <m/>
    <m/>
    <m/>
    <m/>
    <m/>
    <m/>
    <m/>
    <m/>
    <m/>
    <m/>
    <m/>
  </r>
  <r>
    <n v="2050"/>
    <d v="2024-06-19T00:00:00"/>
    <n v="3"/>
    <x v="100"/>
    <e v="#N/A"/>
    <e v="#N/A"/>
    <n v="140600"/>
    <m/>
    <m/>
    <x v="0"/>
    <n v="140600"/>
    <d v="2024-07-08T00:00:00"/>
    <m/>
    <m/>
    <m/>
    <m/>
    <m/>
    <m/>
    <m/>
    <m/>
    <m/>
    <m/>
    <m/>
    <m/>
    <m/>
    <m/>
    <m/>
    <m/>
    <m/>
  </r>
  <r>
    <n v="2051"/>
    <d v="2024-06-21T00:00:00"/>
    <n v="3"/>
    <x v="34"/>
    <e v="#N/A"/>
    <e v="#N/A"/>
    <n v="399200"/>
    <m/>
    <m/>
    <x v="0"/>
    <n v="399200"/>
    <d v="2024-07-02T00:00:00"/>
    <m/>
    <m/>
    <m/>
    <m/>
    <m/>
    <m/>
    <m/>
    <m/>
    <m/>
    <m/>
    <m/>
    <m/>
    <m/>
    <m/>
    <m/>
    <m/>
    <m/>
  </r>
  <r>
    <n v="2052"/>
    <d v="2024-06-21T00:00:00"/>
    <n v="3"/>
    <x v="32"/>
    <e v="#N/A"/>
    <e v="#N/A"/>
    <n v="182000"/>
    <m/>
    <m/>
    <x v="0"/>
    <n v="182000"/>
    <d v="2024-07-02T00:00:00"/>
    <m/>
    <m/>
    <m/>
    <m/>
    <m/>
    <m/>
    <m/>
    <m/>
    <m/>
    <m/>
    <m/>
    <m/>
    <m/>
    <m/>
    <m/>
    <m/>
    <m/>
  </r>
  <r>
    <n v="2053"/>
    <d v="2024-06-21T00:00:00"/>
    <n v="3"/>
    <x v="300"/>
    <e v="#N/A"/>
    <e v="#N/A"/>
    <n v="149500"/>
    <m/>
    <m/>
    <x v="0"/>
    <n v="149500"/>
    <d v="2024-07-23T00:00:00"/>
    <m/>
    <m/>
    <m/>
    <m/>
    <m/>
    <m/>
    <m/>
    <m/>
    <m/>
    <m/>
    <m/>
    <m/>
    <m/>
    <m/>
    <m/>
    <m/>
    <m/>
  </r>
  <r>
    <n v="2054"/>
    <d v="2024-06-24T00:00:00"/>
    <n v="3"/>
    <x v="362"/>
    <e v="#N/A"/>
    <e v="#N/A"/>
    <n v="37000"/>
    <m/>
    <m/>
    <x v="0"/>
    <n v="37000"/>
    <d v="2024-06-26T00:00:00"/>
    <m/>
    <m/>
    <m/>
    <m/>
    <m/>
    <m/>
    <m/>
    <m/>
    <m/>
    <m/>
    <m/>
    <m/>
    <m/>
    <m/>
    <m/>
    <m/>
    <m/>
  </r>
  <r>
    <n v="2055"/>
    <d v="2024-06-24T00:00:00"/>
    <n v="3"/>
    <x v="332"/>
    <e v="#N/A"/>
    <e v="#N/A"/>
    <n v="427500"/>
    <m/>
    <m/>
    <x v="0"/>
    <n v="427500"/>
    <d v="2024-07-04T00:00:00"/>
    <m/>
    <m/>
    <m/>
    <m/>
    <m/>
    <m/>
    <m/>
    <m/>
    <m/>
    <m/>
    <m/>
    <m/>
    <m/>
    <m/>
    <m/>
    <m/>
    <m/>
  </r>
  <r>
    <n v="2056"/>
    <d v="2024-06-24T00:00:00"/>
    <n v="3"/>
    <x v="399"/>
    <e v="#N/A"/>
    <e v="#N/A"/>
    <n v="397200"/>
    <m/>
    <s v="adelantado"/>
    <x v="0"/>
    <n v="397200"/>
    <d v="2024-06-07T00:00:00"/>
    <m/>
    <m/>
    <m/>
    <m/>
    <m/>
    <m/>
    <m/>
    <m/>
    <m/>
    <m/>
    <m/>
    <m/>
    <m/>
    <m/>
    <m/>
    <m/>
    <m/>
  </r>
  <r>
    <n v="2057"/>
    <d v="2024-06-24T00:00:00"/>
    <n v="3"/>
    <x v="100"/>
    <e v="#N/A"/>
    <e v="#N/A"/>
    <n v="0"/>
    <m/>
    <m/>
    <x v="0"/>
    <m/>
    <m/>
    <m/>
    <m/>
    <m/>
    <m/>
    <m/>
    <m/>
    <m/>
    <m/>
    <m/>
    <m/>
    <m/>
    <m/>
    <m/>
    <m/>
    <m/>
    <m/>
    <m/>
  </r>
  <r>
    <n v="2058"/>
    <d v="2024-06-24T00:00:00"/>
    <n v="3"/>
    <x v="63"/>
    <e v="#N/A"/>
    <e v="#N/A"/>
    <n v="292750"/>
    <m/>
    <m/>
    <x v="0"/>
    <n v="292750"/>
    <d v="2024-07-17T00:00:00"/>
    <m/>
    <m/>
    <m/>
    <m/>
    <m/>
    <m/>
    <m/>
    <m/>
    <m/>
    <m/>
    <m/>
    <m/>
    <m/>
    <m/>
    <m/>
    <m/>
    <m/>
  </r>
  <r>
    <n v="2059"/>
    <d v="2024-06-25T00:00:00"/>
    <n v="3"/>
    <x v="400"/>
    <e v="#N/A"/>
    <e v="#N/A"/>
    <n v="120000"/>
    <m/>
    <m/>
    <x v="0"/>
    <n v="120000"/>
    <d v="2024-07-02T00:00:00"/>
    <m/>
    <m/>
    <m/>
    <m/>
    <m/>
    <m/>
    <m/>
    <m/>
    <m/>
    <m/>
    <m/>
    <m/>
    <m/>
    <m/>
    <m/>
    <m/>
    <m/>
  </r>
  <r>
    <n v="2060"/>
    <d v="2024-06-25T00:00:00"/>
    <n v="3"/>
    <x v="401"/>
    <e v="#N/A"/>
    <e v="#N/A"/>
    <n v="105000"/>
    <m/>
    <m/>
    <x v="0"/>
    <n v="105000"/>
    <d v="2024-07-31T00:00:00"/>
    <m/>
    <m/>
    <m/>
    <m/>
    <m/>
    <m/>
    <m/>
    <m/>
    <m/>
    <m/>
    <m/>
    <m/>
    <m/>
    <m/>
    <m/>
    <m/>
    <m/>
  </r>
  <r>
    <n v="2061"/>
    <d v="2024-06-25T00:00:00"/>
    <n v="3"/>
    <x v="239"/>
    <e v="#N/A"/>
    <e v="#N/A"/>
    <n v="312200"/>
    <m/>
    <m/>
    <x v="0"/>
    <n v="150000"/>
    <d v="2024-07-15T00:00:00"/>
    <m/>
    <n v="50000"/>
    <d v="2024-07-22T00:00:00"/>
    <m/>
    <n v="112200"/>
    <d v="2024-08-18T00:00:00"/>
    <m/>
    <m/>
    <m/>
    <m/>
    <m/>
    <m/>
    <m/>
    <m/>
    <m/>
    <m/>
    <m/>
  </r>
  <r>
    <n v="2062"/>
    <d v="2024-06-25T00:00:00"/>
    <n v="3"/>
    <x v="134"/>
    <e v="#N/A"/>
    <e v="#N/A"/>
    <n v="215500"/>
    <m/>
    <m/>
    <x v="0"/>
    <n v="215500"/>
    <d v="2024-06-26T00:00:00"/>
    <m/>
    <m/>
    <m/>
    <m/>
    <m/>
    <m/>
    <m/>
    <m/>
    <m/>
    <m/>
    <m/>
    <m/>
    <m/>
    <m/>
    <m/>
    <m/>
    <m/>
  </r>
  <r>
    <n v="2063"/>
    <d v="2024-06-26T00:00:00"/>
    <n v="3"/>
    <x v="63"/>
    <e v="#N/A"/>
    <e v="#N/A"/>
    <n v="262300"/>
    <m/>
    <m/>
    <x v="0"/>
    <n v="262300"/>
    <d v="2024-07-17T00:00:00"/>
    <m/>
    <m/>
    <m/>
    <m/>
    <m/>
    <m/>
    <m/>
    <m/>
    <m/>
    <m/>
    <m/>
    <m/>
    <m/>
    <m/>
    <m/>
    <m/>
    <m/>
  </r>
  <r>
    <n v="2064"/>
    <d v="2024-06-26T00:00:00"/>
    <n v="3"/>
    <x v="344"/>
    <e v="#N/A"/>
    <e v="#N/A"/>
    <n v="1132000"/>
    <m/>
    <m/>
    <x v="0"/>
    <n v="432000"/>
    <d v="2024-07-22T00:00:00"/>
    <s v="usd"/>
    <n v="100000"/>
    <d v="2024-07-29T00:00:00"/>
    <m/>
    <n v="600000"/>
    <d v="2024-06-24T00:00:00"/>
    <m/>
    <m/>
    <m/>
    <m/>
    <m/>
    <m/>
    <m/>
    <m/>
    <m/>
    <m/>
    <m/>
  </r>
  <r>
    <n v="2065"/>
    <d v="2024-06-26T00:00:00"/>
    <n v="3"/>
    <x v="100"/>
    <e v="#N/A"/>
    <e v="#N/A"/>
    <n v="254100"/>
    <m/>
    <m/>
    <x v="0"/>
    <n v="254100"/>
    <d v="2024-07-08T00:00:00"/>
    <m/>
    <m/>
    <m/>
    <m/>
    <m/>
    <m/>
    <m/>
    <m/>
    <m/>
    <m/>
    <m/>
    <m/>
    <m/>
    <m/>
    <m/>
    <m/>
    <m/>
  </r>
  <r>
    <n v="2066"/>
    <d v="2024-06-26T00:00:00"/>
    <n v="3"/>
    <x v="38"/>
    <e v="#N/A"/>
    <e v="#N/A"/>
    <n v="192900"/>
    <m/>
    <s v="e-cheq"/>
    <x v="0"/>
    <n v="192900"/>
    <d v="2024-06-27T00:00:00"/>
    <m/>
    <m/>
    <m/>
    <m/>
    <m/>
    <m/>
    <m/>
    <m/>
    <m/>
    <m/>
    <m/>
    <m/>
    <m/>
    <m/>
    <m/>
    <m/>
    <m/>
  </r>
  <r>
    <n v="2067"/>
    <d v="2024-06-26T00:00:00"/>
    <n v="3"/>
    <x v="192"/>
    <e v="#N/A"/>
    <e v="#N/A"/>
    <n v="142200"/>
    <m/>
    <m/>
    <x v="0"/>
    <n v="142200"/>
    <m/>
    <m/>
    <m/>
    <m/>
    <m/>
    <m/>
    <m/>
    <m/>
    <m/>
    <m/>
    <m/>
    <m/>
    <m/>
    <m/>
    <m/>
    <m/>
    <m/>
    <m/>
  </r>
  <r>
    <n v="2068"/>
    <d v="2024-06-27T00:00:00"/>
    <n v="3"/>
    <x v="146"/>
    <e v="#N/A"/>
    <e v="#N/A"/>
    <n v="434800"/>
    <m/>
    <m/>
    <x v="0"/>
    <n v="234000"/>
    <d v="2024-06-28T00:00:00"/>
    <m/>
    <n v="200800"/>
    <d v="2024-07-31T00:00:00"/>
    <m/>
    <m/>
    <m/>
    <m/>
    <m/>
    <m/>
    <m/>
    <m/>
    <m/>
    <m/>
    <m/>
    <m/>
    <m/>
    <m/>
  </r>
  <r>
    <n v="2069"/>
    <d v="2024-06-27T00:00:00"/>
    <n v="3"/>
    <x v="249"/>
    <e v="#N/A"/>
    <e v="#N/A"/>
    <n v="185200"/>
    <m/>
    <m/>
    <x v="0"/>
    <n v="185200"/>
    <d v="2024-06-27T00:00:00"/>
    <m/>
    <m/>
    <m/>
    <m/>
    <m/>
    <m/>
    <m/>
    <m/>
    <m/>
    <m/>
    <m/>
    <m/>
    <m/>
    <m/>
    <m/>
    <m/>
    <m/>
  </r>
  <r>
    <n v="2070"/>
    <d v="2024-06-27T00:00:00"/>
    <n v="3"/>
    <x v="82"/>
    <e v="#N/A"/>
    <e v="#N/A"/>
    <n v="0"/>
    <m/>
    <m/>
    <x v="0"/>
    <m/>
    <m/>
    <m/>
    <m/>
    <m/>
    <m/>
    <m/>
    <m/>
    <m/>
    <m/>
    <m/>
    <m/>
    <m/>
    <m/>
    <m/>
    <m/>
    <m/>
    <m/>
    <m/>
  </r>
  <r>
    <n v="2071"/>
    <d v="2024-06-28T00:00:00"/>
    <n v="3"/>
    <x v="355"/>
    <e v="#N/A"/>
    <e v="#N/A"/>
    <n v="200000"/>
    <m/>
    <m/>
    <x v="0"/>
    <n v="200000"/>
    <d v="2024-07-06T00:00:00"/>
    <m/>
    <m/>
    <m/>
    <m/>
    <m/>
    <m/>
    <m/>
    <m/>
    <m/>
    <m/>
    <m/>
    <m/>
    <m/>
    <m/>
    <m/>
    <m/>
    <m/>
  </r>
  <r>
    <n v="2072"/>
    <d v="2024-06-28T00:00:00"/>
    <n v="3"/>
    <x v="49"/>
    <e v="#N/A"/>
    <e v="#N/A"/>
    <n v="715625"/>
    <m/>
    <s v="e-cheq"/>
    <x v="0"/>
    <n v="715625"/>
    <d v="2024-07-12T00:00:00"/>
    <m/>
    <m/>
    <m/>
    <m/>
    <m/>
    <m/>
    <m/>
    <m/>
    <m/>
    <m/>
    <m/>
    <m/>
    <m/>
    <m/>
    <m/>
    <m/>
    <m/>
  </r>
  <r>
    <n v="2073"/>
    <d v="2024-06-28T00:00:00"/>
    <n v="3"/>
    <x v="50"/>
    <e v="#N/A"/>
    <e v="#N/A"/>
    <n v="607000"/>
    <m/>
    <s v="pago con impuestos"/>
    <x v="0"/>
    <n v="607000"/>
    <m/>
    <m/>
    <m/>
    <m/>
    <m/>
    <m/>
    <m/>
    <m/>
    <m/>
    <m/>
    <m/>
    <m/>
    <m/>
    <m/>
    <m/>
    <m/>
    <m/>
    <m/>
  </r>
  <r>
    <n v="2074"/>
    <d v="2024-07-01T00:00:00"/>
    <n v="3"/>
    <x v="146"/>
    <e v="#N/A"/>
    <e v="#N/A"/>
    <n v="138000"/>
    <m/>
    <m/>
    <x v="0"/>
    <n v="138000"/>
    <d v="2024-07-04T00:00:00"/>
    <m/>
    <m/>
    <m/>
    <m/>
    <m/>
    <m/>
    <m/>
    <m/>
    <m/>
    <m/>
    <m/>
    <m/>
    <m/>
    <m/>
    <m/>
    <m/>
    <m/>
  </r>
  <r>
    <n v="2075"/>
    <d v="2024-07-01T00:00:00"/>
    <n v="3"/>
    <x v="319"/>
    <e v="#N/A"/>
    <e v="#N/A"/>
    <n v="415930"/>
    <m/>
    <m/>
    <x v="0"/>
    <n v="415930"/>
    <d v="2024-07-12T00:00:00"/>
    <m/>
    <m/>
    <m/>
    <m/>
    <m/>
    <m/>
    <m/>
    <m/>
    <m/>
    <m/>
    <m/>
    <m/>
    <m/>
    <m/>
    <m/>
    <m/>
    <m/>
  </r>
  <r>
    <n v="2076"/>
    <d v="2024-07-01T00:00:00"/>
    <n v="3"/>
    <x v="402"/>
    <e v="#N/A"/>
    <e v="#N/A"/>
    <n v="188680"/>
    <m/>
    <m/>
    <x v="0"/>
    <n v="188680"/>
    <d v="2024-07-26T00:00:00"/>
    <m/>
    <m/>
    <m/>
    <m/>
    <m/>
    <m/>
    <m/>
    <m/>
    <m/>
    <m/>
    <m/>
    <m/>
    <m/>
    <m/>
    <m/>
    <m/>
    <m/>
  </r>
  <r>
    <n v="2077"/>
    <d v="2024-07-02T00:00:00"/>
    <n v="3"/>
    <x v="403"/>
    <e v="#N/A"/>
    <e v="#N/A"/>
    <n v="384500"/>
    <m/>
    <m/>
    <x v="0"/>
    <n v="384500"/>
    <d v="2024-07-02T00:00:00"/>
    <m/>
    <m/>
    <m/>
    <m/>
    <m/>
    <m/>
    <m/>
    <m/>
    <m/>
    <m/>
    <m/>
    <m/>
    <m/>
    <m/>
    <m/>
    <m/>
    <m/>
  </r>
  <r>
    <n v="2078"/>
    <d v="2024-07-02T00:00:00"/>
    <n v="3"/>
    <x v="211"/>
    <e v="#N/A"/>
    <e v="#N/A"/>
    <n v="233785"/>
    <m/>
    <m/>
    <x v="0"/>
    <n v="115000"/>
    <d v="2024-07-03T00:00:00"/>
    <m/>
    <n v="118785"/>
    <d v="2024-07-15T00:00:00"/>
    <m/>
    <m/>
    <m/>
    <m/>
    <m/>
    <m/>
    <m/>
    <m/>
    <m/>
    <m/>
    <m/>
    <m/>
    <m/>
    <m/>
  </r>
  <r>
    <n v="2079"/>
    <d v="2024-07-03T00:00:00"/>
    <n v="3"/>
    <x v="404"/>
    <e v="#N/A"/>
    <e v="#N/A"/>
    <n v="282800"/>
    <m/>
    <m/>
    <x v="0"/>
    <n v="282800"/>
    <d v="2024-07-04T00:00:00"/>
    <m/>
    <m/>
    <m/>
    <m/>
    <m/>
    <m/>
    <m/>
    <m/>
    <m/>
    <m/>
    <m/>
    <m/>
    <m/>
    <m/>
    <m/>
    <m/>
    <m/>
  </r>
  <r>
    <n v="2080"/>
    <d v="2024-07-03T00:00:00"/>
    <n v="3"/>
    <x v="405"/>
    <e v="#N/A"/>
    <e v="#N/A"/>
    <n v="37500"/>
    <m/>
    <m/>
    <x v="0"/>
    <n v="37500"/>
    <d v="2024-07-03T00:00:00"/>
    <m/>
    <m/>
    <m/>
    <m/>
    <m/>
    <m/>
    <m/>
    <m/>
    <m/>
    <m/>
    <m/>
    <m/>
    <m/>
    <m/>
    <m/>
    <m/>
    <m/>
  </r>
  <r>
    <n v="2081"/>
    <d v="2024-07-03T00:00:00"/>
    <n v="3"/>
    <x v="264"/>
    <e v="#N/A"/>
    <e v="#N/A"/>
    <n v="484500"/>
    <m/>
    <m/>
    <x v="0"/>
    <n v="484500"/>
    <d v="2024-07-03T00:00:00"/>
    <m/>
    <m/>
    <m/>
    <m/>
    <m/>
    <m/>
    <m/>
    <m/>
    <m/>
    <m/>
    <m/>
    <m/>
    <m/>
    <m/>
    <m/>
    <m/>
    <m/>
  </r>
  <r>
    <n v="2082"/>
    <d v="2024-07-03T00:00:00"/>
    <n v="3"/>
    <x v="308"/>
    <e v="#N/A"/>
    <e v="#N/A"/>
    <n v="553425"/>
    <m/>
    <m/>
    <x v="0"/>
    <n v="553425"/>
    <d v="2024-07-15T00:00:00"/>
    <m/>
    <m/>
    <m/>
    <m/>
    <m/>
    <m/>
    <m/>
    <m/>
    <m/>
    <m/>
    <m/>
    <m/>
    <m/>
    <m/>
    <m/>
    <m/>
    <m/>
  </r>
  <r>
    <n v="2083"/>
    <d v="2024-07-04T00:00:00"/>
    <n v="3"/>
    <x v="393"/>
    <e v="#N/A"/>
    <e v="#N/A"/>
    <n v="126400"/>
    <m/>
    <m/>
    <x v="0"/>
    <n v="63200"/>
    <d v="2024-07-04T00:00:00"/>
    <m/>
    <n v="63200"/>
    <d v="2024-07-12T00:00:00"/>
    <m/>
    <m/>
    <m/>
    <m/>
    <m/>
    <m/>
    <m/>
    <m/>
    <m/>
    <m/>
    <m/>
    <m/>
    <m/>
    <m/>
  </r>
  <r>
    <n v="2084"/>
    <d v="2024-07-04T00:00:00"/>
    <n v="3"/>
    <x v="110"/>
    <e v="#N/A"/>
    <e v="#N/A"/>
    <n v="29900"/>
    <m/>
    <m/>
    <x v="0"/>
    <n v="29900"/>
    <d v="2024-07-05T00:00:00"/>
    <m/>
    <m/>
    <m/>
    <m/>
    <m/>
    <m/>
    <m/>
    <m/>
    <m/>
    <m/>
    <m/>
    <m/>
    <m/>
    <m/>
    <m/>
    <m/>
    <m/>
  </r>
  <r>
    <n v="2085"/>
    <d v="2024-07-04T00:00:00"/>
    <n v="3"/>
    <x v="274"/>
    <e v="#N/A"/>
    <e v="#N/A"/>
    <n v="421130"/>
    <m/>
    <m/>
    <x v="0"/>
    <n v="300000"/>
    <d v="2024-07-10T00:00:00"/>
    <m/>
    <n v="121130"/>
    <d v="2024-07-23T00:00:00"/>
    <m/>
    <m/>
    <m/>
    <m/>
    <m/>
    <m/>
    <m/>
    <m/>
    <m/>
    <m/>
    <m/>
    <m/>
    <m/>
    <m/>
  </r>
  <r>
    <n v="2086"/>
    <d v="2024-07-04T00:00:00"/>
    <n v="3"/>
    <x v="406"/>
    <e v="#N/A"/>
    <e v="#N/A"/>
    <n v="228800"/>
    <m/>
    <m/>
    <x v="0"/>
    <n v="228800"/>
    <d v="2024-07-10T00:00:00"/>
    <m/>
    <m/>
    <m/>
    <m/>
    <m/>
    <m/>
    <m/>
    <m/>
    <m/>
    <m/>
    <m/>
    <m/>
    <m/>
    <m/>
    <m/>
    <m/>
    <m/>
  </r>
  <r>
    <n v="2087"/>
    <d v="2024-07-05T00:00:00"/>
    <n v="2"/>
    <x v="259"/>
    <e v="#N/A"/>
    <e v="#N/A"/>
    <n v="187475"/>
    <m/>
    <m/>
    <x v="0"/>
    <n v="187475"/>
    <d v="2024-07-10T00:00:00"/>
    <m/>
    <m/>
    <m/>
    <m/>
    <m/>
    <m/>
    <m/>
    <m/>
    <m/>
    <m/>
    <m/>
    <m/>
    <m/>
    <m/>
    <m/>
    <m/>
    <m/>
  </r>
  <r>
    <n v="2088"/>
    <d v="2024-07-06T00:00:00"/>
    <n v="2"/>
    <x v="83"/>
    <e v="#N/A"/>
    <e v="#N/A"/>
    <n v="205000"/>
    <m/>
    <m/>
    <x v="0"/>
    <n v="205000"/>
    <d v="2024-07-31T00:00:00"/>
    <m/>
    <m/>
    <m/>
    <m/>
    <m/>
    <m/>
    <m/>
    <m/>
    <m/>
    <m/>
    <m/>
    <m/>
    <m/>
    <m/>
    <m/>
    <m/>
    <m/>
  </r>
  <r>
    <n v="2089"/>
    <d v="2024-07-08T00:00:00"/>
    <n v="2"/>
    <x v="360"/>
    <e v="#N/A"/>
    <e v="#N/A"/>
    <n v="135300"/>
    <m/>
    <m/>
    <x v="0"/>
    <n v="135300"/>
    <d v="2024-07-22T00:00:00"/>
    <m/>
    <m/>
    <m/>
    <m/>
    <m/>
    <m/>
    <m/>
    <m/>
    <m/>
    <m/>
    <m/>
    <m/>
    <m/>
    <m/>
    <m/>
    <m/>
    <m/>
  </r>
  <r>
    <n v="2090"/>
    <d v="2024-07-08T00:00:00"/>
    <n v="2"/>
    <x v="100"/>
    <e v="#N/A"/>
    <e v="#N/A"/>
    <n v="72600"/>
    <m/>
    <m/>
    <x v="0"/>
    <n v="72600"/>
    <m/>
    <m/>
    <m/>
    <m/>
    <m/>
    <m/>
    <m/>
    <m/>
    <m/>
    <m/>
    <m/>
    <m/>
    <m/>
    <m/>
    <m/>
    <m/>
    <m/>
    <m/>
  </r>
  <r>
    <n v="2091"/>
    <d v="2024-07-09T00:00:00"/>
    <n v="2"/>
    <x v="136"/>
    <e v="#N/A"/>
    <e v="#N/A"/>
    <n v="340000"/>
    <m/>
    <m/>
    <x v="0"/>
    <n v="340000"/>
    <d v="2024-07-25T00:00:00"/>
    <m/>
    <m/>
    <m/>
    <m/>
    <m/>
    <m/>
    <m/>
    <m/>
    <m/>
    <m/>
    <m/>
    <m/>
    <m/>
    <m/>
    <m/>
    <m/>
    <m/>
  </r>
  <r>
    <n v="2092"/>
    <d v="2024-07-09T00:00:00"/>
    <n v="2"/>
    <x v="358"/>
    <e v="#N/A"/>
    <e v="#N/A"/>
    <n v="0"/>
    <m/>
    <m/>
    <x v="0"/>
    <m/>
    <m/>
    <m/>
    <m/>
    <m/>
    <m/>
    <m/>
    <m/>
    <m/>
    <m/>
    <m/>
    <m/>
    <m/>
    <m/>
    <m/>
    <m/>
    <m/>
    <m/>
    <m/>
  </r>
  <r>
    <n v="2093"/>
    <d v="2024-07-10T00:00:00"/>
    <n v="2"/>
    <x v="221"/>
    <e v="#N/A"/>
    <e v="#N/A"/>
    <n v="110000"/>
    <m/>
    <m/>
    <x v="0"/>
    <n v="110000"/>
    <d v="2024-07-25T00:00:00"/>
    <m/>
    <m/>
    <m/>
    <m/>
    <m/>
    <m/>
    <m/>
    <m/>
    <m/>
    <m/>
    <m/>
    <m/>
    <m/>
    <m/>
    <m/>
    <m/>
    <m/>
  </r>
  <r>
    <n v="2094"/>
    <d v="2024-07-10T00:00:00"/>
    <n v="2"/>
    <x v="407"/>
    <e v="#N/A"/>
    <e v="#N/A"/>
    <n v="140480"/>
    <m/>
    <m/>
    <x v="0"/>
    <n v="100000"/>
    <d v="2024-07-10T00:00:00"/>
    <m/>
    <n v="40480"/>
    <d v="2024-07-11T00:00:00"/>
    <m/>
    <m/>
    <m/>
    <m/>
    <m/>
    <m/>
    <m/>
    <m/>
    <m/>
    <m/>
    <m/>
    <m/>
    <m/>
    <m/>
  </r>
  <r>
    <n v="2095"/>
    <d v="2024-07-10T00:00:00"/>
    <n v="2"/>
    <x v="10"/>
    <e v="#N/A"/>
    <e v="#N/A"/>
    <n v="53909"/>
    <m/>
    <m/>
    <x v="0"/>
    <n v="53909"/>
    <d v="2024-07-10T00:00:00"/>
    <m/>
    <m/>
    <m/>
    <m/>
    <m/>
    <m/>
    <m/>
    <m/>
    <m/>
    <m/>
    <m/>
    <m/>
    <m/>
    <m/>
    <m/>
    <m/>
    <m/>
  </r>
  <r>
    <n v="2096"/>
    <d v="2024-07-10T00:00:00"/>
    <n v="2"/>
    <x v="408"/>
    <e v="#N/A"/>
    <e v="#N/A"/>
    <n v="268000"/>
    <m/>
    <m/>
    <x v="3"/>
    <n v="100000"/>
    <d v="2024-07-10T00:00:00"/>
    <m/>
    <n v="100000"/>
    <d v="2024-07-19T00:00:00"/>
    <m/>
    <m/>
    <m/>
    <m/>
    <m/>
    <m/>
    <m/>
    <m/>
    <m/>
    <m/>
    <m/>
    <m/>
    <m/>
    <m/>
  </r>
  <r>
    <n v="2097"/>
    <d v="2024-07-10T00:00:00"/>
    <n v="2"/>
    <x v="64"/>
    <e v="#N/A"/>
    <e v="#N/A"/>
    <n v="363180"/>
    <m/>
    <m/>
    <x v="4"/>
    <n v="250000"/>
    <d v="2024-07-19T00:00:00"/>
    <m/>
    <n v="80000"/>
    <d v="2024-08-16T00:00:00"/>
    <m/>
    <m/>
    <m/>
    <m/>
    <m/>
    <m/>
    <m/>
    <m/>
    <m/>
    <m/>
    <m/>
    <m/>
    <m/>
    <m/>
  </r>
  <r>
    <n v="2098"/>
    <d v="2024-07-11T00:00:00"/>
    <n v="2"/>
    <x v="287"/>
    <e v="#N/A"/>
    <e v="#N/A"/>
    <n v="103125"/>
    <m/>
    <m/>
    <x v="0"/>
    <n v="103125"/>
    <d v="2024-07-12T00:00:00"/>
    <m/>
    <m/>
    <m/>
    <m/>
    <m/>
    <m/>
    <m/>
    <m/>
    <m/>
    <m/>
    <m/>
    <m/>
    <m/>
    <m/>
    <m/>
    <m/>
    <m/>
  </r>
  <r>
    <n v="2099"/>
    <d v="2024-07-11T00:00:00"/>
    <n v="2"/>
    <x v="341"/>
    <e v="#N/A"/>
    <e v="#N/A"/>
    <n v="277000"/>
    <m/>
    <m/>
    <x v="0"/>
    <n v="277000"/>
    <d v="2024-07-12T00:00:00"/>
    <m/>
    <m/>
    <m/>
    <m/>
    <m/>
    <m/>
    <m/>
    <m/>
    <m/>
    <m/>
    <m/>
    <m/>
    <m/>
    <m/>
    <m/>
    <m/>
    <m/>
  </r>
  <r>
    <n v="2100"/>
    <d v="2024-07-12T00:00:00"/>
    <n v="2"/>
    <x v="207"/>
    <e v="#N/A"/>
    <e v="#N/A"/>
    <n v="234680"/>
    <m/>
    <m/>
    <x v="0"/>
    <n v="234680"/>
    <d v="2024-07-18T00:00:00"/>
    <m/>
    <m/>
    <m/>
    <m/>
    <m/>
    <m/>
    <m/>
    <m/>
    <m/>
    <m/>
    <m/>
    <m/>
    <m/>
    <m/>
    <m/>
    <m/>
    <m/>
  </r>
  <r>
    <n v="2101"/>
    <d v="2024-07-12T00:00:00"/>
    <n v="2"/>
    <x v="374"/>
    <e v="#N/A"/>
    <e v="#N/A"/>
    <n v="259800"/>
    <m/>
    <m/>
    <x v="0"/>
    <n v="259800"/>
    <d v="2024-08-19T00:00:00"/>
    <m/>
    <m/>
    <m/>
    <m/>
    <m/>
    <m/>
    <m/>
    <m/>
    <m/>
    <m/>
    <m/>
    <m/>
    <m/>
    <m/>
    <m/>
    <m/>
    <m/>
  </r>
  <r>
    <n v="2102"/>
    <d v="2024-07-15T00:00:00"/>
    <n v="2"/>
    <x v="100"/>
    <e v="#N/A"/>
    <e v="#N/A"/>
    <n v="74600"/>
    <m/>
    <m/>
    <x v="0"/>
    <n v="74600"/>
    <m/>
    <m/>
    <m/>
    <m/>
    <m/>
    <m/>
    <m/>
    <m/>
    <m/>
    <m/>
    <m/>
    <m/>
    <m/>
    <m/>
    <m/>
    <m/>
    <m/>
    <m/>
  </r>
  <r>
    <n v="2103"/>
    <d v="2024-07-16T00:00:00"/>
    <n v="2"/>
    <x v="304"/>
    <e v="#N/A"/>
    <e v="#N/A"/>
    <n v="0"/>
    <m/>
    <m/>
    <x v="0"/>
    <m/>
    <m/>
    <m/>
    <m/>
    <m/>
    <m/>
    <m/>
    <m/>
    <m/>
    <m/>
    <m/>
    <m/>
    <m/>
    <m/>
    <m/>
    <m/>
    <m/>
    <m/>
    <m/>
  </r>
  <r>
    <n v="2104"/>
    <d v="2024-07-17T00:00:00"/>
    <n v="2"/>
    <x v="100"/>
    <e v="#N/A"/>
    <e v="#N/A"/>
    <n v="72600"/>
    <m/>
    <m/>
    <x v="0"/>
    <n v="72600"/>
    <m/>
    <m/>
    <m/>
    <m/>
    <m/>
    <m/>
    <m/>
    <m/>
    <m/>
    <m/>
    <m/>
    <m/>
    <m/>
    <m/>
    <m/>
    <m/>
    <m/>
    <m/>
  </r>
  <r>
    <n v="2105"/>
    <d v="2024-07-17T00:00:00"/>
    <n v="2"/>
    <x v="205"/>
    <e v="#N/A"/>
    <e v="#N/A"/>
    <n v="570600"/>
    <m/>
    <m/>
    <x v="0"/>
    <n v="570600"/>
    <d v="2024-07-23T00:00:00"/>
    <m/>
    <m/>
    <m/>
    <m/>
    <m/>
    <m/>
    <m/>
    <m/>
    <m/>
    <m/>
    <m/>
    <m/>
    <m/>
    <m/>
    <m/>
    <m/>
    <m/>
  </r>
  <r>
    <n v="2106"/>
    <d v="2024-07-18T00:00:00"/>
    <n v="2"/>
    <x v="100"/>
    <e v="#N/A"/>
    <e v="#N/A"/>
    <n v="653400"/>
    <m/>
    <m/>
    <x v="0"/>
    <n v="653400"/>
    <m/>
    <m/>
    <m/>
    <m/>
    <m/>
    <m/>
    <m/>
    <m/>
    <m/>
    <m/>
    <m/>
    <m/>
    <m/>
    <m/>
    <m/>
    <m/>
    <m/>
    <m/>
  </r>
  <r>
    <n v="2107"/>
    <d v="2024-07-18T00:00:00"/>
    <n v="2"/>
    <x v="332"/>
    <e v="#N/A"/>
    <e v="#N/A"/>
    <n v="245900"/>
    <m/>
    <m/>
    <x v="0"/>
    <n v="245900"/>
    <d v="2024-07-25T00:00:00"/>
    <m/>
    <m/>
    <m/>
    <m/>
    <m/>
    <m/>
    <m/>
    <m/>
    <m/>
    <m/>
    <m/>
    <m/>
    <m/>
    <m/>
    <m/>
    <m/>
    <m/>
  </r>
  <r>
    <n v="2108"/>
    <d v="2024-07-19T00:00:00"/>
    <n v="2"/>
    <x v="268"/>
    <e v="#N/A"/>
    <e v="#N/A"/>
    <n v="184480"/>
    <m/>
    <m/>
    <x v="0"/>
    <n v="184480"/>
    <d v="2024-08-02T00:00:00"/>
    <m/>
    <m/>
    <m/>
    <m/>
    <m/>
    <m/>
    <m/>
    <m/>
    <m/>
    <m/>
    <m/>
    <m/>
    <m/>
    <m/>
    <m/>
    <m/>
    <m/>
  </r>
  <r>
    <n v="2109"/>
    <d v="2024-07-19T00:00:00"/>
    <n v="2"/>
    <x v="373"/>
    <e v="#N/A"/>
    <e v="#N/A"/>
    <n v="86000"/>
    <m/>
    <m/>
    <x v="0"/>
    <n v="86000"/>
    <d v="2024-07-30T00:00:00"/>
    <m/>
    <m/>
    <m/>
    <m/>
    <m/>
    <m/>
    <m/>
    <m/>
    <m/>
    <m/>
    <m/>
    <m/>
    <m/>
    <m/>
    <m/>
    <m/>
    <m/>
  </r>
  <r>
    <n v="2110"/>
    <d v="2024-07-19T00:00:00"/>
    <n v="2"/>
    <x v="152"/>
    <e v="#N/A"/>
    <e v="#N/A"/>
    <n v="1010100"/>
    <m/>
    <m/>
    <x v="5"/>
    <n v="500000"/>
    <d v="2024-07-22T00:00:00"/>
    <m/>
    <n v="300000"/>
    <d v="2024-08-17T00:00:00"/>
    <m/>
    <m/>
    <m/>
    <m/>
    <m/>
    <m/>
    <m/>
    <m/>
    <m/>
    <m/>
    <m/>
    <m/>
    <m/>
    <m/>
  </r>
  <r>
    <n v="2111"/>
    <d v="2024-07-19T00:00:00"/>
    <n v="2"/>
    <x v="40"/>
    <e v="#N/A"/>
    <e v="#N/A"/>
    <n v="89000"/>
    <m/>
    <m/>
    <x v="0"/>
    <n v="89000"/>
    <d v="2024-07-31T00:00:00"/>
    <m/>
    <m/>
    <m/>
    <m/>
    <m/>
    <m/>
    <m/>
    <m/>
    <m/>
    <m/>
    <m/>
    <m/>
    <m/>
    <m/>
    <m/>
    <m/>
    <m/>
  </r>
  <r>
    <n v="2112"/>
    <d v="2024-07-19T00:00:00"/>
    <n v="2"/>
    <x v="100"/>
    <e v="#N/A"/>
    <e v="#N/A"/>
    <n v="104060"/>
    <m/>
    <m/>
    <x v="0"/>
    <n v="104060"/>
    <m/>
    <m/>
    <m/>
    <m/>
    <m/>
    <m/>
    <m/>
    <m/>
    <m/>
    <m/>
    <m/>
    <m/>
    <m/>
    <m/>
    <m/>
    <m/>
    <m/>
    <m/>
  </r>
  <r>
    <n v="2113"/>
    <d v="2024-07-20T00:00:00"/>
    <n v="2"/>
    <x v="223"/>
    <e v="#N/A"/>
    <e v="#N/A"/>
    <n v="145000"/>
    <m/>
    <m/>
    <x v="0"/>
    <n v="145000"/>
    <d v="2024-07-24T00:00:00"/>
    <m/>
    <m/>
    <m/>
    <m/>
    <m/>
    <m/>
    <m/>
    <m/>
    <m/>
    <m/>
    <m/>
    <m/>
    <m/>
    <m/>
    <m/>
    <m/>
    <m/>
  </r>
  <r>
    <n v="2114"/>
    <d v="2024-07-22T00:00:00"/>
    <n v="2"/>
    <x v="352"/>
    <e v="#N/A"/>
    <e v="#N/A"/>
    <n v="50000"/>
    <m/>
    <m/>
    <x v="0"/>
    <n v="50000"/>
    <d v="2024-07-31T00:00:00"/>
    <m/>
    <m/>
    <m/>
    <m/>
    <m/>
    <m/>
    <m/>
    <m/>
    <m/>
    <m/>
    <m/>
    <m/>
    <m/>
    <m/>
    <m/>
    <m/>
    <m/>
  </r>
  <r>
    <n v="2115"/>
    <d v="2024-07-22T00:00:00"/>
    <n v="2"/>
    <x v="352"/>
    <e v="#N/A"/>
    <e v="#N/A"/>
    <n v="315155"/>
    <m/>
    <m/>
    <x v="0"/>
    <n v="315155"/>
    <d v="2024-07-31T00:00:00"/>
    <m/>
    <m/>
    <m/>
    <m/>
    <m/>
    <m/>
    <m/>
    <m/>
    <m/>
    <m/>
    <m/>
    <m/>
    <m/>
    <m/>
    <m/>
    <m/>
    <m/>
  </r>
  <r>
    <n v="2116"/>
    <d v="2024-07-22T00:00:00"/>
    <n v="2"/>
    <x v="271"/>
    <e v="#N/A"/>
    <e v="#N/A"/>
    <n v="367300"/>
    <m/>
    <m/>
    <x v="0"/>
    <n v="367300"/>
    <d v="2024-08-06T00:00:00"/>
    <m/>
    <m/>
    <m/>
    <m/>
    <m/>
    <m/>
    <m/>
    <m/>
    <m/>
    <m/>
    <m/>
    <m/>
    <m/>
    <m/>
    <m/>
    <m/>
    <m/>
  </r>
  <r>
    <n v="2117"/>
    <d v="2024-07-23T00:00:00"/>
    <n v="2"/>
    <x v="220"/>
    <e v="#N/A"/>
    <e v="#N/A"/>
    <n v="130000"/>
    <m/>
    <m/>
    <x v="0"/>
    <n v="130000"/>
    <d v="2024-07-23T00:00:00"/>
    <m/>
    <m/>
    <m/>
    <m/>
    <m/>
    <m/>
    <m/>
    <m/>
    <m/>
    <m/>
    <m/>
    <m/>
    <m/>
    <m/>
    <m/>
    <m/>
    <m/>
  </r>
  <r>
    <n v="2118"/>
    <d v="2024-07-23T00:00:00"/>
    <n v="2"/>
    <x v="266"/>
    <e v="#N/A"/>
    <e v="#N/A"/>
    <n v="134000"/>
    <m/>
    <m/>
    <x v="0"/>
    <n v="134000"/>
    <d v="2024-08-22T00:00:00"/>
    <m/>
    <m/>
    <m/>
    <m/>
    <m/>
    <m/>
    <m/>
    <m/>
    <m/>
    <m/>
    <m/>
    <m/>
    <m/>
    <m/>
    <m/>
    <m/>
    <m/>
  </r>
  <r>
    <n v="2119"/>
    <d v="2024-07-24T00:00:00"/>
    <n v="2"/>
    <x v="409"/>
    <e v="#N/A"/>
    <e v="#N/A"/>
    <n v="541910"/>
    <m/>
    <m/>
    <x v="0"/>
    <n v="541910"/>
    <d v="2024-07-26T00:00:00"/>
    <m/>
    <m/>
    <m/>
    <m/>
    <m/>
    <m/>
    <m/>
    <m/>
    <m/>
    <m/>
    <m/>
    <m/>
    <m/>
    <m/>
    <m/>
    <m/>
    <m/>
  </r>
  <r>
    <n v="2120"/>
    <d v="2024-07-25T00:00:00"/>
    <n v="2"/>
    <x v="229"/>
    <e v="#N/A"/>
    <e v="#N/A"/>
    <n v="569500"/>
    <m/>
    <m/>
    <x v="0"/>
    <n v="300000"/>
    <d v="2024-08-02T00:00:00"/>
    <m/>
    <n v="269500"/>
    <d v="2024-08-26T00:00:00"/>
    <m/>
    <m/>
    <m/>
    <m/>
    <m/>
    <m/>
    <m/>
    <m/>
    <m/>
    <m/>
    <m/>
    <m/>
    <m/>
    <m/>
  </r>
  <r>
    <n v="2121"/>
    <d v="2024-07-26T00:00:00"/>
    <n v="2"/>
    <x v="410"/>
    <e v="#N/A"/>
    <e v="#N/A"/>
    <n v="375500"/>
    <m/>
    <m/>
    <x v="0"/>
    <n v="300000"/>
    <d v="2024-07-26T00:00:00"/>
    <m/>
    <n v="75500"/>
    <d v="2024-07-31T00:00:00"/>
    <m/>
    <m/>
    <m/>
    <m/>
    <m/>
    <m/>
    <m/>
    <m/>
    <m/>
    <m/>
    <m/>
    <m/>
    <m/>
    <m/>
  </r>
  <r>
    <n v="2122"/>
    <d v="2024-07-26T00:00:00"/>
    <n v="2"/>
    <x v="202"/>
    <e v="#N/A"/>
    <e v="#N/A"/>
    <n v="304600"/>
    <m/>
    <m/>
    <x v="0"/>
    <n v="304600"/>
    <d v="2024-07-26T00:00:00"/>
    <m/>
    <m/>
    <m/>
    <m/>
    <m/>
    <m/>
    <m/>
    <m/>
    <m/>
    <m/>
    <m/>
    <m/>
    <m/>
    <m/>
    <m/>
    <m/>
    <m/>
  </r>
  <r>
    <n v="2123"/>
    <d v="2024-07-26T00:00:00"/>
    <n v="2"/>
    <x v="295"/>
    <e v="#N/A"/>
    <e v="#N/A"/>
    <n v="189480"/>
    <m/>
    <m/>
    <x v="0"/>
    <n v="120000"/>
    <d v="2024-07-05T00:00:00"/>
    <m/>
    <n v="69480"/>
    <m/>
    <m/>
    <m/>
    <m/>
    <m/>
    <m/>
    <m/>
    <m/>
    <m/>
    <m/>
    <m/>
    <m/>
    <m/>
    <m/>
    <m/>
  </r>
  <r>
    <n v="2124"/>
    <d v="2024-07-26T00:00:00"/>
    <n v="2"/>
    <x v="12"/>
    <e v="#N/A"/>
    <e v="#N/A"/>
    <n v="289500"/>
    <m/>
    <m/>
    <x v="0"/>
    <n v="289500"/>
    <d v="2024-08-26T00:00:00"/>
    <m/>
    <m/>
    <m/>
    <m/>
    <m/>
    <m/>
    <m/>
    <m/>
    <m/>
    <m/>
    <m/>
    <m/>
    <m/>
    <m/>
    <m/>
    <m/>
    <m/>
  </r>
  <r>
    <n v="2125"/>
    <d v="2024-07-27T00:00:00"/>
    <n v="2"/>
    <x v="411"/>
    <e v="#N/A"/>
    <e v="#N/A"/>
    <n v="50000"/>
    <m/>
    <m/>
    <x v="0"/>
    <n v="50000"/>
    <d v="2024-07-29T00:00:00"/>
    <m/>
    <m/>
    <m/>
    <m/>
    <m/>
    <m/>
    <m/>
    <m/>
    <m/>
    <m/>
    <m/>
    <m/>
    <m/>
    <m/>
    <m/>
    <m/>
    <m/>
  </r>
  <r>
    <n v="2126"/>
    <d v="2024-07-27T00:00:00"/>
    <n v="2"/>
    <x v="100"/>
    <e v="#N/A"/>
    <e v="#N/A"/>
    <n v="32670"/>
    <m/>
    <m/>
    <x v="0"/>
    <n v="32670"/>
    <m/>
    <m/>
    <m/>
    <m/>
    <m/>
    <m/>
    <m/>
    <m/>
    <m/>
    <m/>
    <m/>
    <m/>
    <m/>
    <m/>
    <m/>
    <m/>
    <m/>
    <m/>
  </r>
  <r>
    <n v="2127"/>
    <d v="2024-07-27T00:00:00"/>
    <n v="2"/>
    <x v="172"/>
    <e v="#N/A"/>
    <e v="#N/A"/>
    <n v="210300"/>
    <m/>
    <m/>
    <x v="0"/>
    <n v="210300"/>
    <d v="2024-07-30T00:00:00"/>
    <m/>
    <m/>
    <m/>
    <m/>
    <m/>
    <m/>
    <m/>
    <m/>
    <m/>
    <m/>
    <m/>
    <m/>
    <m/>
    <m/>
    <m/>
    <m/>
    <m/>
  </r>
  <r>
    <n v="2128"/>
    <d v="2024-07-29T00:00:00"/>
    <n v="2"/>
    <x v="86"/>
    <e v="#N/A"/>
    <e v="#N/A"/>
    <n v="290000"/>
    <m/>
    <m/>
    <x v="0"/>
    <n v="290000"/>
    <d v="2024-07-18T00:00:00"/>
    <m/>
    <m/>
    <m/>
    <m/>
    <m/>
    <m/>
    <m/>
    <m/>
    <m/>
    <m/>
    <m/>
    <m/>
    <m/>
    <m/>
    <m/>
    <m/>
    <m/>
  </r>
  <r>
    <n v="2129"/>
    <d v="2024-07-29T00:00:00"/>
    <n v="2"/>
    <x v="100"/>
    <e v="#N/A"/>
    <e v="#N/A"/>
    <n v="157300"/>
    <m/>
    <m/>
    <x v="0"/>
    <n v="157300"/>
    <m/>
    <m/>
    <m/>
    <m/>
    <m/>
    <m/>
    <m/>
    <m/>
    <m/>
    <m/>
    <m/>
    <m/>
    <m/>
    <m/>
    <m/>
    <m/>
    <m/>
    <m/>
  </r>
  <r>
    <n v="2130"/>
    <d v="2024-07-29T00:00:00"/>
    <n v="2"/>
    <x v="113"/>
    <e v="#N/A"/>
    <e v="#N/A"/>
    <n v="51500"/>
    <m/>
    <m/>
    <x v="6"/>
    <m/>
    <m/>
    <m/>
    <m/>
    <m/>
    <m/>
    <m/>
    <m/>
    <m/>
    <m/>
    <m/>
    <m/>
    <m/>
    <m/>
    <m/>
    <m/>
    <m/>
    <m/>
    <m/>
  </r>
  <r>
    <n v="2131"/>
    <d v="2024-07-29T00:00:00"/>
    <n v="2"/>
    <x v="242"/>
    <e v="#N/A"/>
    <e v="#N/A"/>
    <n v="214450"/>
    <m/>
    <m/>
    <x v="7"/>
    <n v="134500"/>
    <d v="2024-08-19T00:00:00"/>
    <m/>
    <m/>
    <m/>
    <m/>
    <m/>
    <m/>
    <m/>
    <m/>
    <m/>
    <m/>
    <m/>
    <m/>
    <m/>
    <m/>
    <m/>
    <m/>
    <m/>
  </r>
  <r>
    <n v="2132"/>
    <d v="2024-07-29T00:00:00"/>
    <n v="2"/>
    <x v="284"/>
    <e v="#N/A"/>
    <e v="#N/A"/>
    <n v="104250"/>
    <m/>
    <m/>
    <x v="0"/>
    <n v="104250"/>
    <d v="2024-08-20T00:00:00"/>
    <m/>
    <m/>
    <m/>
    <m/>
    <m/>
    <m/>
    <m/>
    <m/>
    <m/>
    <m/>
    <m/>
    <m/>
    <m/>
    <m/>
    <m/>
    <m/>
    <m/>
  </r>
  <r>
    <n v="2133"/>
    <d v="2024-07-29T00:00:00"/>
    <n v="2"/>
    <x v="354"/>
    <e v="#N/A"/>
    <e v="#N/A"/>
    <n v="488150"/>
    <m/>
    <m/>
    <x v="0"/>
    <n v="488150"/>
    <d v="2024-08-22T00:00:00"/>
    <m/>
    <m/>
    <m/>
    <m/>
    <m/>
    <m/>
    <m/>
    <m/>
    <m/>
    <m/>
    <m/>
    <m/>
    <m/>
    <m/>
    <m/>
    <m/>
    <m/>
  </r>
  <r>
    <n v="2134"/>
    <d v="2024-07-29T00:00:00"/>
    <n v="2"/>
    <x v="412"/>
    <e v="#N/A"/>
    <e v="#N/A"/>
    <n v="83600"/>
    <m/>
    <m/>
    <x v="0"/>
    <n v="83600"/>
    <d v="2024-07-30T00:00:00"/>
    <m/>
    <m/>
    <m/>
    <m/>
    <m/>
    <m/>
    <m/>
    <m/>
    <m/>
    <m/>
    <m/>
    <m/>
    <m/>
    <m/>
    <m/>
    <m/>
    <m/>
  </r>
  <r>
    <n v="2135"/>
    <d v="2024-07-30T00:00:00"/>
    <n v="2"/>
    <x v="38"/>
    <e v="#N/A"/>
    <e v="#N/A"/>
    <n v="596300"/>
    <m/>
    <m/>
    <x v="0"/>
    <n v="596300"/>
    <d v="2024-07-24T00:00:00"/>
    <m/>
    <m/>
    <m/>
    <m/>
    <m/>
    <m/>
    <m/>
    <m/>
    <m/>
    <m/>
    <m/>
    <m/>
    <m/>
    <m/>
    <m/>
    <m/>
    <m/>
  </r>
  <r>
    <n v="2136"/>
    <d v="2024-07-31T00:00:00"/>
    <n v="2"/>
    <x v="9"/>
    <e v="#N/A"/>
    <e v="#N/A"/>
    <n v="983100"/>
    <m/>
    <m/>
    <x v="8"/>
    <m/>
    <m/>
    <m/>
    <m/>
    <m/>
    <m/>
    <m/>
    <m/>
    <m/>
    <m/>
    <m/>
    <m/>
    <m/>
    <m/>
    <m/>
    <m/>
    <m/>
    <m/>
    <m/>
  </r>
  <r>
    <n v="2137"/>
    <d v="2024-07-31T00:00:00"/>
    <n v="2"/>
    <x v="50"/>
    <e v="#N/A"/>
    <e v="#N/A"/>
    <n v="56000"/>
    <m/>
    <s v="pago con impuestos"/>
    <x v="0"/>
    <n v="56000"/>
    <d v="2024-08-05T00:00:00"/>
    <m/>
    <m/>
    <m/>
    <m/>
    <m/>
    <m/>
    <m/>
    <m/>
    <m/>
    <m/>
    <m/>
    <m/>
    <m/>
    <m/>
    <m/>
    <m/>
    <m/>
  </r>
  <r>
    <n v="2138"/>
    <d v="2024-07-31T00:00:00"/>
    <n v="2"/>
    <x v="50"/>
    <e v="#N/A"/>
    <e v="#N/A"/>
    <n v="45000"/>
    <m/>
    <s v="pago con impuestos"/>
    <x v="0"/>
    <n v="45000"/>
    <d v="2024-08-05T00:00:00"/>
    <m/>
    <m/>
    <m/>
    <m/>
    <m/>
    <m/>
    <m/>
    <m/>
    <m/>
    <m/>
    <m/>
    <m/>
    <m/>
    <m/>
    <m/>
    <m/>
    <m/>
  </r>
  <r>
    <n v="2139"/>
    <d v="2024-07-31T00:00:00"/>
    <n v="2"/>
    <x v="413"/>
    <e v="#N/A"/>
    <e v="#N/A"/>
    <n v="203600"/>
    <m/>
    <m/>
    <x v="0"/>
    <n v="161000"/>
    <d v="2024-08-02T00:00:00"/>
    <m/>
    <n v="42600"/>
    <d v="2024-08-05T00:00:00"/>
    <m/>
    <m/>
    <m/>
    <m/>
    <m/>
    <m/>
    <m/>
    <m/>
    <m/>
    <m/>
    <m/>
    <m/>
    <m/>
    <m/>
  </r>
  <r>
    <n v="2140"/>
    <d v="2024-07-31T00:00:00"/>
    <n v="2"/>
    <x v="239"/>
    <e v="#N/A"/>
    <e v="#N/A"/>
    <n v="286000"/>
    <m/>
    <m/>
    <x v="9"/>
    <m/>
    <m/>
    <m/>
    <m/>
    <m/>
    <m/>
    <m/>
    <m/>
    <m/>
    <m/>
    <m/>
    <m/>
    <m/>
    <m/>
    <m/>
    <m/>
    <m/>
    <m/>
    <m/>
  </r>
  <r>
    <n v="2141"/>
    <d v="2024-08-01T00:00:00"/>
    <n v="2"/>
    <x v="48"/>
    <e v="#N/A"/>
    <e v="#N/A"/>
    <n v="196000"/>
    <m/>
    <m/>
    <x v="0"/>
    <n v="196000"/>
    <d v="2024-08-06T00:00:00"/>
    <m/>
    <m/>
    <m/>
    <m/>
    <m/>
    <m/>
    <m/>
    <m/>
    <m/>
    <m/>
    <m/>
    <m/>
    <m/>
    <m/>
    <m/>
    <m/>
    <m/>
  </r>
  <r>
    <n v="2142"/>
    <d v="2024-08-01T00:00:00"/>
    <n v="2"/>
    <x v="50"/>
    <e v="#N/A"/>
    <e v="#N/A"/>
    <n v="26000"/>
    <m/>
    <s v="pago con impuestos"/>
    <x v="0"/>
    <n v="26000"/>
    <d v="2024-08-05T00:00:00"/>
    <m/>
    <m/>
    <m/>
    <m/>
    <m/>
    <m/>
    <m/>
    <m/>
    <m/>
    <m/>
    <m/>
    <m/>
    <m/>
    <m/>
    <m/>
    <m/>
    <m/>
  </r>
  <r>
    <n v="2143"/>
    <d v="2024-08-01T00:00:00"/>
    <n v="2"/>
    <x v="414"/>
    <e v="#N/A"/>
    <e v="#N/A"/>
    <n v="201000"/>
    <m/>
    <m/>
    <x v="0"/>
    <n v="201000"/>
    <d v="2024-08-02T00:00:00"/>
    <m/>
    <m/>
    <m/>
    <m/>
    <m/>
    <m/>
    <m/>
    <m/>
    <m/>
    <m/>
    <m/>
    <m/>
    <m/>
    <m/>
    <m/>
    <m/>
    <m/>
  </r>
  <r>
    <n v="2144"/>
    <d v="2024-08-02T00:00:00"/>
    <n v="2"/>
    <x v="415"/>
    <e v="#N/A"/>
    <e v="#N/A"/>
    <n v="374200"/>
    <m/>
    <m/>
    <x v="0"/>
    <n v="374200"/>
    <d v="2024-08-05T00:00:00"/>
    <m/>
    <m/>
    <m/>
    <m/>
    <m/>
    <m/>
    <m/>
    <m/>
    <m/>
    <m/>
    <m/>
    <m/>
    <m/>
    <m/>
    <m/>
    <m/>
    <m/>
  </r>
  <r>
    <n v="2145"/>
    <d v="2024-08-03T00:00:00"/>
    <n v="2"/>
    <x v="118"/>
    <e v="#N/A"/>
    <e v="#N/A"/>
    <n v="572500"/>
    <m/>
    <m/>
    <x v="10"/>
    <n v="500000"/>
    <d v="2024-08-22T00:00:00"/>
    <m/>
    <m/>
    <m/>
    <m/>
    <m/>
    <m/>
    <m/>
    <m/>
    <m/>
    <m/>
    <m/>
    <m/>
    <m/>
    <m/>
    <m/>
    <m/>
    <m/>
  </r>
  <r>
    <n v="2146"/>
    <d v="2024-08-05T00:00:00"/>
    <n v="0"/>
    <x v="416"/>
    <e v="#N/A"/>
    <e v="#N/A"/>
    <n v="399900"/>
    <m/>
    <m/>
    <x v="0"/>
    <n v="399900"/>
    <d v="2024-08-15T00:00:00"/>
    <m/>
    <m/>
    <m/>
    <m/>
    <m/>
    <m/>
    <m/>
    <m/>
    <m/>
    <m/>
    <m/>
    <m/>
    <m/>
    <m/>
    <m/>
    <m/>
    <m/>
  </r>
  <r>
    <n v="2147"/>
    <d v="2024-08-05T00:00:00"/>
    <n v="0"/>
    <x v="100"/>
    <e v="#N/A"/>
    <e v="#N/A"/>
    <n v="0"/>
    <m/>
    <m/>
    <x v="0"/>
    <m/>
    <m/>
    <m/>
    <m/>
    <m/>
    <m/>
    <m/>
    <m/>
    <m/>
    <m/>
    <m/>
    <m/>
    <m/>
    <m/>
    <m/>
    <m/>
    <m/>
    <m/>
    <m/>
  </r>
  <r>
    <n v="2148"/>
    <d v="2024-08-05T00:00:00"/>
    <n v="0"/>
    <x v="417"/>
    <e v="#N/A"/>
    <e v="#N/A"/>
    <n v="100000"/>
    <m/>
    <m/>
    <x v="0"/>
    <n v="100000"/>
    <d v="2024-09-03T00:00:00"/>
    <m/>
    <m/>
    <m/>
    <m/>
    <m/>
    <m/>
    <m/>
    <m/>
    <m/>
    <m/>
    <m/>
    <m/>
    <m/>
    <m/>
    <m/>
    <m/>
    <m/>
  </r>
  <r>
    <n v="2149"/>
    <d v="2024-08-05T00:00:00"/>
    <n v="0"/>
    <x v="381"/>
    <e v="#N/A"/>
    <e v="#N/A"/>
    <n v="251000"/>
    <m/>
    <m/>
    <x v="0"/>
    <n v="251000"/>
    <d v="2024-08-06T00:00:00"/>
    <m/>
    <m/>
    <m/>
    <m/>
    <m/>
    <m/>
    <m/>
    <m/>
    <m/>
    <m/>
    <m/>
    <m/>
    <m/>
    <m/>
    <m/>
    <m/>
    <m/>
  </r>
  <r>
    <n v="2150"/>
    <d v="2024-08-06T00:00:00"/>
    <n v="0"/>
    <x v="347"/>
    <e v="#N/A"/>
    <e v="#N/A"/>
    <n v="104000"/>
    <m/>
    <m/>
    <x v="0"/>
    <n v="104000"/>
    <d v="2024-08-06T00:00:00"/>
    <m/>
    <m/>
    <m/>
    <m/>
    <m/>
    <m/>
    <m/>
    <m/>
    <m/>
    <m/>
    <m/>
    <m/>
    <m/>
    <m/>
    <m/>
    <m/>
    <m/>
  </r>
  <r>
    <n v="2151"/>
    <d v="2024-08-06T00:00:00"/>
    <n v="0"/>
    <x v="418"/>
    <e v="#N/A"/>
    <e v="#N/A"/>
    <n v="122800"/>
    <m/>
    <m/>
    <x v="0"/>
    <n v="122800"/>
    <d v="2024-08-09T00:00:00"/>
    <m/>
    <m/>
    <m/>
    <m/>
    <m/>
    <m/>
    <m/>
    <m/>
    <m/>
    <m/>
    <m/>
    <m/>
    <m/>
    <m/>
    <m/>
    <m/>
    <m/>
  </r>
  <r>
    <n v="2152"/>
    <d v="2024-08-06T00:00:00"/>
    <n v="0"/>
    <x v="100"/>
    <e v="#N/A"/>
    <e v="#N/A"/>
    <n v="0"/>
    <m/>
    <m/>
    <x v="0"/>
    <m/>
    <m/>
    <m/>
    <m/>
    <m/>
    <m/>
    <m/>
    <m/>
    <m/>
    <m/>
    <m/>
    <m/>
    <m/>
    <m/>
    <m/>
    <m/>
    <m/>
    <m/>
    <m/>
  </r>
  <r>
    <n v="2153"/>
    <d v="2024-08-07T00:00:00"/>
    <n v="0"/>
    <x v="419"/>
    <e v="#N/A"/>
    <e v="#N/A"/>
    <n v="142000"/>
    <m/>
    <m/>
    <x v="11"/>
    <n v="50000"/>
    <d v="2024-08-28T00:00:00"/>
    <m/>
    <m/>
    <m/>
    <m/>
    <m/>
    <m/>
    <m/>
    <m/>
    <m/>
    <m/>
    <m/>
    <m/>
    <m/>
    <m/>
    <m/>
    <m/>
    <m/>
  </r>
  <r>
    <n v="2154"/>
    <d v="2024-08-08T00:00:00"/>
    <n v="0"/>
    <x v="420"/>
    <e v="#N/A"/>
    <e v="#N/A"/>
    <n v="197000"/>
    <m/>
    <m/>
    <x v="0"/>
    <n v="197000"/>
    <d v="2024-08-09T00:00:00"/>
    <m/>
    <m/>
    <m/>
    <m/>
    <m/>
    <m/>
    <m/>
    <m/>
    <m/>
    <m/>
    <m/>
    <m/>
    <m/>
    <m/>
    <m/>
    <m/>
    <m/>
  </r>
  <r>
    <n v="2155"/>
    <d v="2024-08-08T00:00:00"/>
    <n v="0"/>
    <x v="351"/>
    <e v="#N/A"/>
    <e v="#N/A"/>
    <n v="189000"/>
    <m/>
    <m/>
    <x v="0"/>
    <n v="189000"/>
    <d v="2024-08-26T00:00:00"/>
    <m/>
    <m/>
    <m/>
    <m/>
    <m/>
    <m/>
    <m/>
    <m/>
    <m/>
    <m/>
    <m/>
    <m/>
    <m/>
    <m/>
    <m/>
    <m/>
    <m/>
  </r>
  <r>
    <n v="2156"/>
    <d v="2024-08-09T00:00:00"/>
    <n v="0"/>
    <x v="26"/>
    <e v="#N/A"/>
    <e v="#N/A"/>
    <n v="368500"/>
    <m/>
    <m/>
    <x v="0"/>
    <n v="368500"/>
    <d v="2024-08-12T00:00:00"/>
    <m/>
    <m/>
    <m/>
    <m/>
    <m/>
    <m/>
    <m/>
    <m/>
    <m/>
    <m/>
    <m/>
    <m/>
    <m/>
    <m/>
    <m/>
    <m/>
    <m/>
  </r>
  <r>
    <n v="2157"/>
    <d v="2024-08-09T00:00:00"/>
    <n v="0"/>
    <x v="223"/>
    <e v="#N/A"/>
    <e v="#N/A"/>
    <n v="950000"/>
    <m/>
    <m/>
    <x v="12"/>
    <n v="700000"/>
    <d v="2024-08-12T00:00:00"/>
    <m/>
    <m/>
    <m/>
    <m/>
    <m/>
    <m/>
    <m/>
    <m/>
    <m/>
    <m/>
    <m/>
    <m/>
    <m/>
    <m/>
    <m/>
    <m/>
    <m/>
  </r>
  <r>
    <n v="2158"/>
    <d v="2024-08-12T00:00:00"/>
    <n v="0"/>
    <x v="267"/>
    <e v="#N/A"/>
    <e v="#N/A"/>
    <n v="332600"/>
    <m/>
    <m/>
    <x v="13"/>
    <m/>
    <m/>
    <m/>
    <m/>
    <m/>
    <m/>
    <m/>
    <m/>
    <m/>
    <m/>
    <m/>
    <m/>
    <m/>
    <m/>
    <m/>
    <m/>
    <m/>
    <m/>
    <m/>
  </r>
  <r>
    <n v="2159"/>
    <d v="2024-08-12T00:00:00"/>
    <n v="0"/>
    <x v="329"/>
    <e v="#N/A"/>
    <e v="#N/A"/>
    <n v="321000"/>
    <m/>
    <m/>
    <x v="14"/>
    <m/>
    <m/>
    <m/>
    <m/>
    <m/>
    <m/>
    <m/>
    <m/>
    <m/>
    <m/>
    <m/>
    <m/>
    <m/>
    <m/>
    <m/>
    <m/>
    <m/>
    <m/>
    <m/>
  </r>
  <r>
    <n v="2160"/>
    <d v="2024-08-13T00:00:00"/>
    <n v="0"/>
    <x v="297"/>
    <e v="#N/A"/>
    <e v="#N/A"/>
    <n v="301000"/>
    <m/>
    <m/>
    <x v="0"/>
    <n v="301000"/>
    <d v="2024-08-15T00:00:00"/>
    <m/>
    <m/>
    <m/>
    <m/>
    <m/>
    <m/>
    <m/>
    <m/>
    <m/>
    <m/>
    <m/>
    <m/>
    <m/>
    <m/>
    <m/>
    <m/>
    <m/>
  </r>
  <r>
    <n v="2161"/>
    <d v="2024-08-13T00:00:00"/>
    <n v="0"/>
    <x v="62"/>
    <e v="#N/A"/>
    <e v="#N/A"/>
    <n v="489700"/>
    <m/>
    <m/>
    <x v="0"/>
    <n v="244850"/>
    <d v="2024-08-22T00:00:00"/>
    <m/>
    <n v="244850"/>
    <d v="2024-08-23T00:00:00"/>
    <m/>
    <m/>
    <m/>
    <m/>
    <m/>
    <m/>
    <m/>
    <m/>
    <m/>
    <m/>
    <m/>
    <m/>
    <m/>
    <m/>
  </r>
  <r>
    <n v="2162"/>
    <d v="2024-08-14T00:00:00"/>
    <n v="0"/>
    <x v="234"/>
    <e v="#N/A"/>
    <e v="#N/A"/>
    <n v="100000"/>
    <m/>
    <m/>
    <x v="0"/>
    <n v="100000"/>
    <d v="2024-08-14T00:00:00"/>
    <m/>
    <m/>
    <m/>
    <m/>
    <m/>
    <m/>
    <m/>
    <m/>
    <m/>
    <m/>
    <m/>
    <m/>
    <m/>
    <m/>
    <m/>
    <m/>
    <m/>
  </r>
  <r>
    <n v="2163"/>
    <d v="2024-08-14T00:00:00"/>
    <n v="0"/>
    <x v="49"/>
    <e v="#N/A"/>
    <e v="#N/A"/>
    <n v="311500"/>
    <m/>
    <m/>
    <x v="0"/>
    <n v="311500"/>
    <d v="2024-08-30T00:00:00"/>
    <m/>
    <m/>
    <m/>
    <m/>
    <m/>
    <m/>
    <m/>
    <m/>
    <m/>
    <m/>
    <m/>
    <m/>
    <m/>
    <m/>
    <m/>
    <m/>
    <m/>
  </r>
  <r>
    <n v="2164"/>
    <d v="2024-08-14T00:00:00"/>
    <n v="0"/>
    <x v="100"/>
    <e v="#N/A"/>
    <e v="#N/A"/>
    <n v="0"/>
    <m/>
    <m/>
    <x v="0"/>
    <m/>
    <m/>
    <m/>
    <m/>
    <m/>
    <m/>
    <m/>
    <m/>
    <m/>
    <m/>
    <m/>
    <m/>
    <m/>
    <m/>
    <m/>
    <m/>
    <m/>
    <m/>
    <m/>
  </r>
  <r>
    <n v="2165"/>
    <d v="2024-08-14T00:00:00"/>
    <n v="0"/>
    <x v="97"/>
    <e v="#N/A"/>
    <e v="#N/A"/>
    <n v="1180000"/>
    <m/>
    <m/>
    <x v="0"/>
    <n v="1180000"/>
    <d v="2024-08-16T00:00:00"/>
    <m/>
    <m/>
    <m/>
    <m/>
    <m/>
    <m/>
    <m/>
    <m/>
    <m/>
    <m/>
    <m/>
    <m/>
    <m/>
    <m/>
    <m/>
    <m/>
    <m/>
  </r>
  <r>
    <n v="2166"/>
    <d v="2024-08-15T00:00:00"/>
    <n v="0"/>
    <x v="421"/>
    <e v="#N/A"/>
    <e v="#N/A"/>
    <n v="190000"/>
    <m/>
    <m/>
    <x v="0"/>
    <n v="190000"/>
    <d v="2024-08-16T00:00:00"/>
    <m/>
    <m/>
    <m/>
    <m/>
    <m/>
    <m/>
    <m/>
    <m/>
    <m/>
    <m/>
    <m/>
    <m/>
    <m/>
    <m/>
    <m/>
    <m/>
    <m/>
  </r>
  <r>
    <n v="2167"/>
    <d v="2024-08-15T00:00:00"/>
    <n v="0"/>
    <x v="422"/>
    <e v="#N/A"/>
    <e v="#N/A"/>
    <n v="25000"/>
    <m/>
    <m/>
    <x v="0"/>
    <n v="25000"/>
    <d v="2024-08-15T00:00:00"/>
    <m/>
    <m/>
    <m/>
    <m/>
    <m/>
    <m/>
    <m/>
    <m/>
    <m/>
    <m/>
    <m/>
    <m/>
    <m/>
    <m/>
    <m/>
    <m/>
    <m/>
  </r>
  <r>
    <n v="2168"/>
    <d v="2024-08-16T00:00:00"/>
    <n v="0"/>
    <x v="416"/>
    <e v="#N/A"/>
    <e v="#N/A"/>
    <n v="310000"/>
    <m/>
    <m/>
    <x v="15"/>
    <m/>
    <m/>
    <m/>
    <m/>
    <m/>
    <m/>
    <m/>
    <m/>
    <m/>
    <m/>
    <m/>
    <m/>
    <m/>
    <m/>
    <m/>
    <m/>
    <m/>
    <m/>
    <m/>
  </r>
  <r>
    <n v="2169"/>
    <d v="2024-08-16T00:00:00"/>
    <n v="0"/>
    <x v="408"/>
    <e v="#N/A"/>
    <e v="#N/A"/>
    <n v="447000"/>
    <m/>
    <m/>
    <x v="16"/>
    <m/>
    <m/>
    <m/>
    <m/>
    <m/>
    <m/>
    <m/>
    <m/>
    <m/>
    <m/>
    <m/>
    <m/>
    <m/>
    <m/>
    <m/>
    <m/>
    <m/>
    <m/>
    <m/>
  </r>
  <r>
    <n v="2170"/>
    <d v="2024-08-16T00:00:00"/>
    <n v="0"/>
    <x v="33"/>
    <e v="#N/A"/>
    <e v="#N/A"/>
    <n v="166800"/>
    <m/>
    <m/>
    <x v="17"/>
    <n v="150000"/>
    <d v="2024-09-02T00:00:00"/>
    <m/>
    <m/>
    <m/>
    <m/>
    <m/>
    <m/>
    <m/>
    <m/>
    <m/>
    <m/>
    <m/>
    <m/>
    <m/>
    <m/>
    <m/>
    <m/>
    <m/>
  </r>
  <r>
    <n v="2171"/>
    <d v="2024-08-16T00:00:00"/>
    <n v="0"/>
    <x v="194"/>
    <e v="#N/A"/>
    <e v="#N/A"/>
    <n v="666000"/>
    <m/>
    <m/>
    <x v="18"/>
    <n v="580000"/>
    <d v="2024-08-17T00:00:00"/>
    <m/>
    <m/>
    <m/>
    <m/>
    <m/>
    <m/>
    <m/>
    <m/>
    <m/>
    <m/>
    <m/>
    <m/>
    <m/>
    <m/>
    <m/>
    <m/>
    <m/>
  </r>
  <r>
    <n v="2172"/>
    <d v="2024-08-16T00:00:00"/>
    <n v="0"/>
    <x v="251"/>
    <e v="#N/A"/>
    <e v="#N/A"/>
    <n v="196000"/>
    <m/>
    <m/>
    <x v="0"/>
    <n v="196000"/>
    <d v="2024-08-16T00:00:00"/>
    <m/>
    <m/>
    <m/>
    <m/>
    <m/>
    <m/>
    <m/>
    <m/>
    <m/>
    <m/>
    <m/>
    <m/>
    <m/>
    <m/>
    <m/>
    <m/>
    <m/>
  </r>
  <r>
    <n v="2173"/>
    <d v="2024-08-17T00:00:00"/>
    <n v="0"/>
    <x v="43"/>
    <e v="#N/A"/>
    <e v="#N/A"/>
    <n v="25000"/>
    <m/>
    <m/>
    <x v="0"/>
    <n v="25000"/>
    <d v="2024-08-19T00:00:00"/>
    <m/>
    <m/>
    <m/>
    <m/>
    <m/>
    <m/>
    <m/>
    <m/>
    <m/>
    <m/>
    <m/>
    <m/>
    <m/>
    <m/>
    <m/>
    <m/>
    <m/>
  </r>
  <r>
    <n v="2174"/>
    <d v="2024-08-19T00:00:00"/>
    <n v="0"/>
    <x v="171"/>
    <e v="#N/A"/>
    <e v="#N/A"/>
    <n v="387800"/>
    <m/>
    <m/>
    <x v="0"/>
    <n v="387800"/>
    <d v="2024-08-30T00:00:00"/>
    <m/>
    <m/>
    <m/>
    <m/>
    <m/>
    <m/>
    <m/>
    <m/>
    <m/>
    <m/>
    <m/>
    <m/>
    <m/>
    <m/>
    <m/>
    <m/>
    <m/>
  </r>
  <r>
    <n v="2175"/>
    <d v="2024-08-19T00:00:00"/>
    <n v="0"/>
    <x v="246"/>
    <e v="#N/A"/>
    <e v="#N/A"/>
    <n v="100000"/>
    <m/>
    <m/>
    <x v="0"/>
    <n v="100000"/>
    <d v="2024-08-19T00:00:00"/>
    <m/>
    <m/>
    <m/>
    <m/>
    <m/>
    <m/>
    <m/>
    <m/>
    <m/>
    <m/>
    <m/>
    <m/>
    <m/>
    <m/>
    <m/>
    <m/>
    <m/>
  </r>
  <r>
    <n v="2176"/>
    <d v="2024-08-20T00:00:00"/>
    <n v="0"/>
    <x v="264"/>
    <e v="#N/A"/>
    <e v="#N/A"/>
    <n v="158000"/>
    <m/>
    <m/>
    <x v="0"/>
    <n v="158000"/>
    <d v="2024-08-26T00:00:00"/>
    <m/>
    <m/>
    <m/>
    <m/>
    <m/>
    <m/>
    <m/>
    <m/>
    <m/>
    <m/>
    <m/>
    <m/>
    <m/>
    <m/>
    <m/>
    <m/>
    <m/>
  </r>
  <r>
    <n v="2177"/>
    <d v="2024-08-21T00:00:00"/>
    <n v="0"/>
    <x v="423"/>
    <e v="#N/A"/>
    <e v="#N/A"/>
    <n v="193000"/>
    <m/>
    <m/>
    <x v="0"/>
    <n v="193000"/>
    <d v="2024-08-21T00:00:00"/>
    <m/>
    <m/>
    <m/>
    <m/>
    <m/>
    <m/>
    <m/>
    <m/>
    <m/>
    <m/>
    <m/>
    <m/>
    <m/>
    <m/>
    <m/>
    <m/>
    <m/>
  </r>
  <r>
    <n v="2178"/>
    <d v="2024-08-21T00:00:00"/>
    <n v="0"/>
    <x v="269"/>
    <e v="#N/A"/>
    <e v="#N/A"/>
    <n v="25000"/>
    <m/>
    <m/>
    <x v="0"/>
    <n v="25000"/>
    <d v="2024-09-02T00:00:00"/>
    <m/>
    <m/>
    <m/>
    <m/>
    <m/>
    <m/>
    <m/>
    <m/>
    <m/>
    <m/>
    <m/>
    <m/>
    <m/>
    <m/>
    <m/>
    <m/>
    <m/>
  </r>
  <r>
    <n v="2179"/>
    <d v="2024-08-21T00:00:00"/>
    <n v="0"/>
    <x v="209"/>
    <e v="#N/A"/>
    <e v="#N/A"/>
    <n v="458000"/>
    <m/>
    <m/>
    <x v="19"/>
    <m/>
    <m/>
    <m/>
    <m/>
    <m/>
    <m/>
    <m/>
    <m/>
    <m/>
    <m/>
    <m/>
    <m/>
    <m/>
    <m/>
    <m/>
    <m/>
    <m/>
    <m/>
    <m/>
  </r>
  <r>
    <n v="2180"/>
    <d v="2024-08-22T00:00:00"/>
    <n v="0"/>
    <x v="353"/>
    <e v="#N/A"/>
    <e v="#N/A"/>
    <n v="383000"/>
    <m/>
    <m/>
    <x v="0"/>
    <n v="383000"/>
    <d v="2024-08-22T00:00:00"/>
    <m/>
    <m/>
    <m/>
    <m/>
    <m/>
    <m/>
    <m/>
    <m/>
    <m/>
    <m/>
    <m/>
    <m/>
    <m/>
    <m/>
    <m/>
    <m/>
    <m/>
  </r>
  <r>
    <n v="2181"/>
    <d v="2024-08-22T00:00:00"/>
    <n v="0"/>
    <x v="100"/>
    <e v="#N/A"/>
    <e v="#N/A"/>
    <n v="0"/>
    <m/>
    <m/>
    <x v="0"/>
    <m/>
    <m/>
    <m/>
    <m/>
    <m/>
    <m/>
    <m/>
    <m/>
    <m/>
    <m/>
    <m/>
    <m/>
    <m/>
    <m/>
    <m/>
    <m/>
    <m/>
    <m/>
    <m/>
  </r>
  <r>
    <n v="2182"/>
    <d v="2024-08-23T00:00:00"/>
    <n v="0"/>
    <x v="100"/>
    <e v="#N/A"/>
    <e v="#N/A"/>
    <n v="0"/>
    <m/>
    <m/>
    <x v="0"/>
    <m/>
    <m/>
    <m/>
    <m/>
    <m/>
    <m/>
    <m/>
    <m/>
    <m/>
    <m/>
    <m/>
    <m/>
    <m/>
    <m/>
    <m/>
    <m/>
    <m/>
    <m/>
    <m/>
  </r>
  <r>
    <n v="2183"/>
    <d v="2024-08-23T00:00:00"/>
    <n v="0"/>
    <x v="65"/>
    <e v="#N/A"/>
    <e v="#N/A"/>
    <n v="832000"/>
    <m/>
    <m/>
    <x v="0"/>
    <n v="832000"/>
    <d v="2024-09-02T00:00:00"/>
    <m/>
    <m/>
    <m/>
    <m/>
    <m/>
    <m/>
    <m/>
    <m/>
    <m/>
    <m/>
    <m/>
    <m/>
    <m/>
    <m/>
    <m/>
    <m/>
    <m/>
  </r>
  <r>
    <n v="2184"/>
    <d v="2024-08-23T00:00:00"/>
    <n v="0"/>
    <x v="129"/>
    <e v="#N/A"/>
    <e v="#N/A"/>
    <n v="193000"/>
    <m/>
    <m/>
    <x v="0"/>
    <n v="193000"/>
    <d v="2024-08-30T00:00:00"/>
    <m/>
    <m/>
    <m/>
    <m/>
    <m/>
    <m/>
    <m/>
    <m/>
    <m/>
    <m/>
    <m/>
    <m/>
    <m/>
    <m/>
    <m/>
    <m/>
    <m/>
  </r>
  <r>
    <n v="2185"/>
    <d v="2024-08-26T00:00:00"/>
    <n v="0"/>
    <x v="330"/>
    <e v="#N/A"/>
    <e v="#N/A"/>
    <n v="229000"/>
    <m/>
    <m/>
    <x v="0"/>
    <n v="229000"/>
    <d v="2024-08-28T00:00:00"/>
    <m/>
    <m/>
    <m/>
    <m/>
    <m/>
    <m/>
    <m/>
    <m/>
    <m/>
    <m/>
    <m/>
    <m/>
    <m/>
    <m/>
    <m/>
    <m/>
    <m/>
  </r>
  <r>
    <n v="2186"/>
    <d v="2024-08-26T00:00:00"/>
    <n v="0"/>
    <x v="374"/>
    <e v="#N/A"/>
    <e v="#N/A"/>
    <n v="40000"/>
    <m/>
    <m/>
    <x v="20"/>
    <m/>
    <m/>
    <m/>
    <m/>
    <m/>
    <m/>
    <m/>
    <m/>
    <m/>
    <m/>
    <m/>
    <m/>
    <m/>
    <m/>
    <m/>
    <m/>
    <m/>
    <m/>
    <m/>
  </r>
  <r>
    <n v="2187"/>
    <d v="2024-08-26T00:00:00"/>
    <n v="0"/>
    <x v="50"/>
    <e v="#N/A"/>
    <e v="#N/A"/>
    <n v="42000"/>
    <m/>
    <m/>
    <x v="21"/>
    <m/>
    <m/>
    <m/>
    <m/>
    <m/>
    <m/>
    <m/>
    <m/>
    <m/>
    <m/>
    <m/>
    <m/>
    <m/>
    <m/>
    <m/>
    <m/>
    <m/>
    <m/>
    <m/>
  </r>
  <r>
    <n v="2188"/>
    <d v="2024-08-27T00:00:00"/>
    <n v="0"/>
    <x v="329"/>
    <e v="#N/A"/>
    <e v="#N/A"/>
    <n v="294000"/>
    <m/>
    <m/>
    <x v="22"/>
    <m/>
    <m/>
    <m/>
    <m/>
    <m/>
    <m/>
    <m/>
    <m/>
    <m/>
    <m/>
    <m/>
    <m/>
    <m/>
    <m/>
    <m/>
    <m/>
    <m/>
    <m/>
    <m/>
  </r>
  <r>
    <n v="2189"/>
    <d v="2024-08-27T00:00:00"/>
    <n v="0"/>
    <x v="19"/>
    <e v="#N/A"/>
    <e v="#N/A"/>
    <n v="100800"/>
    <m/>
    <m/>
    <x v="0"/>
    <n v="100800"/>
    <d v="2024-09-03T00:00:00"/>
    <m/>
    <m/>
    <m/>
    <m/>
    <m/>
    <m/>
    <m/>
    <m/>
    <m/>
    <m/>
    <m/>
    <m/>
    <m/>
    <m/>
    <m/>
    <m/>
    <m/>
  </r>
  <r>
    <n v="2190"/>
    <d v="2024-08-28T00:00:00"/>
    <n v="0"/>
    <x v="424"/>
    <e v="#N/A"/>
    <e v="#N/A"/>
    <n v="129200"/>
    <m/>
    <m/>
    <x v="23"/>
    <m/>
    <m/>
    <m/>
    <m/>
    <m/>
    <m/>
    <m/>
    <m/>
    <m/>
    <m/>
    <m/>
    <m/>
    <m/>
    <m/>
    <m/>
    <m/>
    <m/>
    <m/>
    <m/>
  </r>
  <r>
    <n v="2191"/>
    <d v="2024-08-28T00:00:00"/>
    <n v="0"/>
    <x v="425"/>
    <e v="#N/A"/>
    <e v="#N/A"/>
    <n v="104600"/>
    <m/>
    <m/>
    <x v="0"/>
    <n v="104600"/>
    <d v="2024-08-30T00:00:00"/>
    <m/>
    <m/>
    <m/>
    <m/>
    <m/>
    <m/>
    <m/>
    <m/>
    <m/>
    <m/>
    <m/>
    <m/>
    <m/>
    <m/>
    <m/>
    <m/>
    <m/>
  </r>
  <r>
    <n v="2192"/>
    <d v="2024-08-29T00:00:00"/>
    <n v="0"/>
    <x v="273"/>
    <e v="#N/A"/>
    <e v="#N/A"/>
    <n v="241000"/>
    <m/>
    <m/>
    <x v="24"/>
    <n v="133500"/>
    <m/>
    <m/>
    <n v="50000"/>
    <d v="2024-08-30T00:00:00"/>
    <m/>
    <m/>
    <m/>
    <m/>
    <m/>
    <m/>
    <m/>
    <m/>
    <m/>
    <m/>
    <m/>
    <m/>
    <m/>
    <m/>
  </r>
  <r>
    <n v="2193"/>
    <d v="2024-08-29T00:00:00"/>
    <n v="0"/>
    <x v="426"/>
    <e v="#N/A"/>
    <e v="#N/A"/>
    <n v="125000"/>
    <m/>
    <m/>
    <x v="25"/>
    <m/>
    <m/>
    <m/>
    <m/>
    <m/>
    <m/>
    <m/>
    <m/>
    <m/>
    <m/>
    <m/>
    <m/>
    <m/>
    <m/>
    <m/>
    <m/>
    <m/>
    <m/>
    <m/>
  </r>
  <r>
    <n v="2194"/>
    <d v="2024-08-29T00:00:00"/>
    <n v="0"/>
    <x v="50"/>
    <e v="#N/A"/>
    <e v="#N/A"/>
    <n v="115500"/>
    <m/>
    <m/>
    <x v="26"/>
    <m/>
    <m/>
    <m/>
    <m/>
    <m/>
    <m/>
    <m/>
    <m/>
    <m/>
    <m/>
    <m/>
    <m/>
    <m/>
    <m/>
    <m/>
    <m/>
    <m/>
    <m/>
    <m/>
  </r>
  <r>
    <n v="2195"/>
    <d v="2024-08-29T00:00:00"/>
    <n v="0"/>
    <x v="332"/>
    <e v="#N/A"/>
    <e v="#N/A"/>
    <n v="288000"/>
    <m/>
    <m/>
    <x v="27"/>
    <m/>
    <m/>
    <m/>
    <m/>
    <m/>
    <m/>
    <m/>
    <m/>
    <m/>
    <m/>
    <m/>
    <m/>
    <m/>
    <m/>
    <m/>
    <m/>
    <m/>
    <m/>
    <m/>
  </r>
  <r>
    <n v="2196"/>
    <d v="2024-08-29T00:00:00"/>
    <n v="0"/>
    <x v="273"/>
    <e v="#N/A"/>
    <e v="#N/A"/>
    <n v="123800"/>
    <m/>
    <m/>
    <x v="28"/>
    <m/>
    <m/>
    <m/>
    <m/>
    <m/>
    <m/>
    <m/>
    <m/>
    <m/>
    <m/>
    <m/>
    <m/>
    <m/>
    <m/>
    <m/>
    <m/>
    <m/>
    <m/>
    <m/>
  </r>
  <r>
    <n v="2197"/>
    <d v="2024-08-30T00:00:00"/>
    <n v="0"/>
    <x v="427"/>
    <e v="#N/A"/>
    <e v="#N/A"/>
    <n v="164000"/>
    <m/>
    <m/>
    <x v="29"/>
    <m/>
    <m/>
    <m/>
    <m/>
    <m/>
    <m/>
    <m/>
    <m/>
    <m/>
    <m/>
    <m/>
    <m/>
    <m/>
    <m/>
    <m/>
    <m/>
    <m/>
    <m/>
    <m/>
  </r>
  <r>
    <n v="2198"/>
    <d v="2024-08-31T00:00:00"/>
    <n v="0"/>
    <x v="114"/>
    <e v="#N/A"/>
    <e v="#N/A"/>
    <n v="201000"/>
    <m/>
    <m/>
    <x v="30"/>
    <m/>
    <m/>
    <m/>
    <m/>
    <m/>
    <m/>
    <m/>
    <m/>
    <m/>
    <m/>
    <m/>
    <m/>
    <m/>
    <m/>
    <m/>
    <m/>
    <m/>
    <m/>
    <m/>
  </r>
  <r>
    <n v="2199"/>
    <d v="2024-08-31T00:00:00"/>
    <n v="0"/>
    <x v="428"/>
    <e v="#N/A"/>
    <e v="#N/A"/>
    <n v="1159800"/>
    <m/>
    <m/>
    <x v="31"/>
    <m/>
    <m/>
    <m/>
    <m/>
    <m/>
    <m/>
    <m/>
    <m/>
    <m/>
    <m/>
    <m/>
    <m/>
    <m/>
    <m/>
    <m/>
    <m/>
    <m/>
    <m/>
    <m/>
  </r>
  <r>
    <n v="2200"/>
    <d v="2024-09-02T00:00:00"/>
    <n v="0"/>
    <x v="188"/>
    <e v="#N/A"/>
    <e v="#N/A"/>
    <n v="122800"/>
    <m/>
    <m/>
    <x v="32"/>
    <m/>
    <m/>
    <m/>
    <m/>
    <m/>
    <m/>
    <m/>
    <m/>
    <m/>
    <m/>
    <m/>
    <m/>
    <m/>
    <m/>
    <m/>
    <m/>
    <m/>
    <m/>
    <m/>
  </r>
  <r>
    <n v="2201"/>
    <d v="2024-09-02T00:00:00"/>
    <n v="0"/>
    <x v="199"/>
    <e v="#N/A"/>
    <e v="#N/A"/>
    <n v="341000"/>
    <m/>
    <m/>
    <x v="33"/>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s v="Aceite 10w40"/>
    <s v="taller"/>
    <m/>
    <m/>
    <m/>
    <n v="4"/>
    <d v="1910-02-16T00:00:00"/>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r>
    <m/>
    <e v="#N/A"/>
    <e v="#N/A"/>
    <x v="429"/>
    <e v="#N/A"/>
    <e v="#N/A"/>
    <e v="#N/A"/>
    <m/>
    <m/>
    <x v="34"/>
    <m/>
    <m/>
    <m/>
    <m/>
    <m/>
    <m/>
    <m/>
    <m/>
    <m/>
    <m/>
    <m/>
    <m/>
    <m/>
    <m/>
    <m/>
    <m/>
    <m/>
    <m/>
    <m/>
  </r>
</pivotCacheRecords>
</file>

<file path=xl/pivotCache/pivotCacheRecords4.xml><?xml version="1.0" encoding="utf-8"?>
<pivotCacheRecords xmlns="http://schemas.openxmlformats.org/spreadsheetml/2006/main" xmlns:r="http://schemas.openxmlformats.org/officeDocument/2006/relationships" count="2167">
  <r>
    <n v="1111"/>
    <d v="2023-07-04T00:00:00"/>
    <x v="0"/>
    <x v="0"/>
    <d v="1899-12-30T00:00:00"/>
    <s v="Cronos"/>
    <n v="64450"/>
    <m/>
    <s v="Efectivo"/>
    <x v="0"/>
    <n v="64450"/>
    <d v="2023-07-05T00:00:00"/>
    <m/>
    <m/>
    <m/>
    <m/>
    <m/>
    <m/>
    <m/>
    <m/>
    <m/>
    <m/>
    <m/>
    <m/>
    <m/>
    <m/>
    <m/>
    <m/>
    <m/>
  </r>
  <r>
    <n v="1114"/>
    <d v="2023-07-05T00:00:00"/>
    <x v="0"/>
    <x v="1"/>
    <d v="1899-12-30T00:00:00"/>
    <s v="Partner"/>
    <n v="28000"/>
    <m/>
    <s v="Efectivo"/>
    <x v="0"/>
    <n v="28000"/>
    <d v="2023-08-03T00:00:00"/>
    <m/>
    <m/>
    <m/>
    <m/>
    <m/>
    <m/>
    <m/>
    <m/>
    <m/>
    <m/>
    <m/>
    <m/>
    <m/>
    <m/>
    <m/>
    <m/>
    <m/>
  </r>
  <r>
    <n v="1117"/>
    <d v="2023-07-05T00:00:00"/>
    <x v="0"/>
    <x v="2"/>
    <d v="1899-12-30T00:00:00"/>
    <s v="Megane"/>
    <n v="51260"/>
    <m/>
    <s v="Efectivo"/>
    <x v="0"/>
    <n v="51260"/>
    <d v="2023-07-27T00:00:00"/>
    <m/>
    <m/>
    <m/>
    <m/>
    <m/>
    <m/>
    <m/>
    <m/>
    <m/>
    <m/>
    <m/>
    <m/>
    <m/>
    <m/>
    <m/>
    <m/>
    <m/>
  </r>
  <r>
    <n v="1118"/>
    <d v="2023-07-05T00:00:00"/>
    <x v="0"/>
    <x v="3"/>
    <d v="1899-12-30T00:00:00"/>
    <d v="1900-05-26T00:00:00"/>
    <n v="32040"/>
    <m/>
    <s v="Efectivo"/>
    <x v="0"/>
    <n v="32040"/>
    <d v="2023-07-11T00:00:00"/>
    <m/>
    <m/>
    <m/>
    <m/>
    <m/>
    <m/>
    <m/>
    <m/>
    <m/>
    <m/>
    <m/>
    <m/>
    <m/>
    <m/>
    <m/>
    <m/>
    <m/>
  </r>
  <r>
    <n v="1119"/>
    <d v="2023-07-06T00:00:00"/>
    <x v="0"/>
    <x v="4"/>
    <s v="FXU688"/>
    <s v="GolTrend"/>
    <n v="53695"/>
    <m/>
    <m/>
    <x v="0"/>
    <n v="53695"/>
    <d v="2023-07-22T00:00:00"/>
    <m/>
    <m/>
    <m/>
    <m/>
    <m/>
    <m/>
    <m/>
    <m/>
    <m/>
    <m/>
    <m/>
    <m/>
    <m/>
    <m/>
    <m/>
    <m/>
    <m/>
  </r>
  <r>
    <n v="1120"/>
    <d v="2023-07-07T00:00:00"/>
    <x v="0"/>
    <x v="5"/>
    <s v="AC369PI"/>
    <d v="1899-12-30T00:00:00"/>
    <n v="102000"/>
    <m/>
    <s v="Efectivo"/>
    <x v="0"/>
    <n v="102000"/>
    <d v="2023-07-07T00:00:00"/>
    <m/>
    <m/>
    <m/>
    <m/>
    <m/>
    <m/>
    <m/>
    <m/>
    <m/>
    <m/>
    <m/>
    <m/>
    <m/>
    <m/>
    <m/>
    <m/>
    <m/>
  </r>
  <r>
    <n v="1121"/>
    <d v="2023-07-07T00:00:00"/>
    <x v="0"/>
    <x v="6"/>
    <d v="1899-12-30T00:00:00"/>
    <d v="1899-12-30T00:00:00"/>
    <n v="10900"/>
    <m/>
    <s v="Efectivo"/>
    <x v="0"/>
    <n v="10900"/>
    <d v="2023-07-07T00:00:00"/>
    <m/>
    <m/>
    <m/>
    <m/>
    <m/>
    <m/>
    <m/>
    <m/>
    <m/>
    <m/>
    <m/>
    <m/>
    <m/>
    <m/>
    <m/>
    <m/>
    <m/>
  </r>
  <r>
    <n v="1122"/>
    <d v="2023-07-07T00:00:00"/>
    <x v="0"/>
    <x v="7"/>
    <s v="AD225VD"/>
    <s v="Citroen C4 LOUNGE"/>
    <n v="46000"/>
    <m/>
    <m/>
    <x v="0"/>
    <n v="21800"/>
    <d v="2023-08-10T00:00:00"/>
    <m/>
    <n v="4200"/>
    <d v="2023-07-24T00:00:00"/>
    <m/>
    <n v="20000"/>
    <d v="2023-10-28T00:00:00"/>
    <m/>
    <m/>
    <m/>
    <m/>
    <m/>
    <m/>
    <m/>
    <m/>
    <m/>
    <m/>
    <m/>
  </r>
  <r>
    <n v="1123"/>
    <d v="2023-07-07T00:00:00"/>
    <x v="0"/>
    <x v="8"/>
    <s v="AO556QH"/>
    <s v="Fiat Movie"/>
    <n v="56700"/>
    <m/>
    <s v="Efectivo"/>
    <x v="0"/>
    <n v="56700"/>
    <d v="2023-07-10T00:00:00"/>
    <m/>
    <m/>
    <m/>
    <m/>
    <m/>
    <m/>
    <m/>
    <m/>
    <m/>
    <m/>
    <m/>
    <m/>
    <m/>
    <m/>
    <m/>
    <m/>
    <m/>
  </r>
  <r>
    <n v="1124"/>
    <d v="2023-07-07T00:00:00"/>
    <x v="0"/>
    <x v="9"/>
    <d v="1899-12-30T00:00:00"/>
    <s v="Ford Ranger"/>
    <n v="153300"/>
    <m/>
    <s v="Efectivo"/>
    <x v="0"/>
    <n v="50000"/>
    <d v="2023-08-08T00:00:00"/>
    <m/>
    <n v="50000"/>
    <d v="2023-09-13T00:00:00"/>
    <m/>
    <n v="50000"/>
    <d v="2023-10-09T00:00:00"/>
    <m/>
    <n v="3300"/>
    <d v="2023-11-13T00:00:00"/>
    <m/>
    <m/>
    <m/>
    <m/>
    <m/>
    <m/>
    <m/>
    <m/>
  </r>
  <r>
    <n v="1125"/>
    <d v="2023-07-07T00:00:00"/>
    <x v="0"/>
    <x v="10"/>
    <s v="AE154FT"/>
    <s v="Chevrolet Prisma"/>
    <n v="98000"/>
    <m/>
    <m/>
    <x v="0"/>
    <n v="98000"/>
    <d v="2023-11-18T00:00:00"/>
    <m/>
    <m/>
    <m/>
    <m/>
    <m/>
    <m/>
    <m/>
    <m/>
    <m/>
    <m/>
    <m/>
    <m/>
    <m/>
    <m/>
    <m/>
    <m/>
    <m/>
  </r>
  <r>
    <n v="1126"/>
    <d v="2023-07-10T00:00:00"/>
    <x v="0"/>
    <x v="10"/>
    <s v="AE154FT"/>
    <s v="Chevrolet Prisma"/>
    <n v="220800"/>
    <m/>
    <m/>
    <x v="0"/>
    <n v="100000"/>
    <d v="2023-11-18T00:00:00"/>
    <m/>
    <n v="100000"/>
    <d v="2024-01-08T00:00:00"/>
    <m/>
    <n v="20800"/>
    <d v="2024-01-19T00:00:00"/>
    <m/>
    <m/>
    <m/>
    <m/>
    <m/>
    <m/>
    <m/>
    <m/>
    <m/>
    <m/>
    <m/>
  </r>
  <r>
    <n v="1127"/>
    <d v="2023-07-10T00:00:00"/>
    <x v="0"/>
    <x v="11"/>
    <s v="EFR454"/>
    <s v="Palio"/>
    <n v="59250"/>
    <m/>
    <m/>
    <x v="0"/>
    <n v="59250"/>
    <d v="2023-07-13T00:00:00"/>
    <m/>
    <m/>
    <m/>
    <m/>
    <m/>
    <m/>
    <m/>
    <m/>
    <m/>
    <m/>
    <m/>
    <m/>
    <m/>
    <m/>
    <m/>
    <m/>
    <s v=" se le descontó un 10%"/>
  </r>
  <r>
    <n v="1128"/>
    <d v="2023-07-10T00:00:00"/>
    <x v="0"/>
    <x v="12"/>
    <s v="AA255TK"/>
    <s v="Siena"/>
    <n v="103355"/>
    <m/>
    <s v="Transferencia"/>
    <x v="0"/>
    <n v="103355"/>
    <d v="2023-07-12T00:00:00"/>
    <m/>
    <m/>
    <m/>
    <m/>
    <m/>
    <m/>
    <m/>
    <m/>
    <m/>
    <m/>
    <m/>
    <m/>
    <m/>
    <m/>
    <m/>
    <m/>
    <m/>
  </r>
  <r>
    <n v="1130"/>
    <d v="2023-07-11T00:00:00"/>
    <x v="0"/>
    <x v="13"/>
    <d v="1899-12-30T00:00:00"/>
    <s v="Toro"/>
    <n v="214300"/>
    <m/>
    <s v="Transferencia"/>
    <x v="0"/>
    <n v="114300"/>
    <d v="2023-07-31T00:00:00"/>
    <m/>
    <n v="100000"/>
    <d v="2023-09-12T00:00:00"/>
    <m/>
    <m/>
    <m/>
    <m/>
    <m/>
    <m/>
    <m/>
    <m/>
    <m/>
    <m/>
    <m/>
    <m/>
    <m/>
    <m/>
  </r>
  <r>
    <n v="1131"/>
    <d v="2023-07-10T00:00:00"/>
    <x v="0"/>
    <x v="14"/>
    <d v="1899-12-30T00:00:00"/>
    <s v="Palio Wekend"/>
    <n v="0"/>
    <m/>
    <s v="Efectivo"/>
    <x v="0"/>
    <m/>
    <d v="2023-07-10T00:00:00"/>
    <m/>
    <m/>
    <m/>
    <m/>
    <m/>
    <m/>
    <m/>
    <m/>
    <m/>
    <m/>
    <m/>
    <m/>
    <m/>
    <m/>
    <m/>
    <m/>
    <m/>
  </r>
  <r>
    <n v="1132"/>
    <d v="2023-07-12T00:00:00"/>
    <x v="0"/>
    <x v="15"/>
    <s v="AB767DV"/>
    <s v="Palio"/>
    <n v="73155"/>
    <m/>
    <s v="Efectivo"/>
    <x v="0"/>
    <n v="73155"/>
    <d v="2023-07-12T00:00:00"/>
    <m/>
    <m/>
    <m/>
    <m/>
    <m/>
    <m/>
    <m/>
    <m/>
    <m/>
    <m/>
    <m/>
    <m/>
    <m/>
    <m/>
    <m/>
    <m/>
    <m/>
  </r>
  <r>
    <n v="1133"/>
    <d v="2023-07-12T00:00:00"/>
    <x v="0"/>
    <x v="16"/>
    <d v="1899-12-30T00:00:00"/>
    <s v="Fiat Strada"/>
    <n v="6500"/>
    <m/>
    <m/>
    <x v="0"/>
    <n v="6500"/>
    <d v="2023-07-18T00:00:00"/>
    <m/>
    <m/>
    <m/>
    <m/>
    <m/>
    <m/>
    <m/>
    <m/>
    <m/>
    <m/>
    <m/>
    <m/>
    <m/>
    <m/>
    <m/>
    <m/>
    <m/>
  </r>
  <r>
    <n v="1134"/>
    <d v="2023-07-12T00:00:00"/>
    <x v="0"/>
    <x v="17"/>
    <d v="1899-12-30T00:00:00"/>
    <s v="Clio"/>
    <n v="22000"/>
    <m/>
    <s v="Transferencia"/>
    <x v="0"/>
    <n v="22000"/>
    <d v="2023-08-04T00:00:00"/>
    <m/>
    <m/>
    <m/>
    <m/>
    <m/>
    <m/>
    <m/>
    <m/>
    <m/>
    <m/>
    <m/>
    <m/>
    <m/>
    <m/>
    <m/>
    <m/>
    <m/>
  </r>
  <r>
    <n v="1135"/>
    <d v="2023-07-12T00:00:00"/>
    <x v="0"/>
    <x v="18"/>
    <d v="1899-12-30T00:00:00"/>
    <s v="Daster F4R 4X4"/>
    <n v="81800"/>
    <m/>
    <s v="Efectivo"/>
    <x v="0"/>
    <n v="55000"/>
    <d v="2023-07-12T00:00:00"/>
    <m/>
    <n v="26800"/>
    <d v="2023-09-05T00:00:00"/>
    <m/>
    <m/>
    <m/>
    <m/>
    <m/>
    <m/>
    <m/>
    <m/>
    <m/>
    <m/>
    <m/>
    <m/>
    <m/>
    <m/>
  </r>
  <r>
    <n v="1136"/>
    <d v="2023-07-12T00:00:00"/>
    <x v="0"/>
    <x v="19"/>
    <s v="AB744KG"/>
    <s v="Traker"/>
    <n v="51620"/>
    <m/>
    <s v="Transferencia"/>
    <x v="0"/>
    <n v="51620"/>
    <d v="2023-07-13T00:00:00"/>
    <m/>
    <m/>
    <m/>
    <m/>
    <m/>
    <m/>
    <m/>
    <m/>
    <m/>
    <m/>
    <m/>
    <m/>
    <m/>
    <m/>
    <m/>
    <m/>
    <m/>
  </r>
  <r>
    <n v="1137"/>
    <d v="2023-07-12T00:00:00"/>
    <x v="0"/>
    <x v="20"/>
    <s v="LRY221"/>
    <s v="Aveo"/>
    <n v="313300"/>
    <m/>
    <s v="Efectivo"/>
    <x v="0"/>
    <n v="160000"/>
    <d v="2023-07-14T00:00:00"/>
    <m/>
    <n v="60000"/>
    <d v="2023-07-24T00:00:00"/>
    <m/>
    <n v="80000"/>
    <d v="2023-08-14T00:00:00"/>
    <m/>
    <n v="13300"/>
    <d v="2023-08-22T00:00:00"/>
    <m/>
    <m/>
    <m/>
    <m/>
    <m/>
    <m/>
    <m/>
    <m/>
  </r>
  <r>
    <n v="1138"/>
    <d v="2023-07-12T00:00:00"/>
    <x v="0"/>
    <x v="21"/>
    <d v="1899-12-30T00:00:00"/>
    <s v="Saveiro 1,9 Diesel"/>
    <n v="45600"/>
    <m/>
    <m/>
    <x v="0"/>
    <n v="45600"/>
    <d v="2023-08-17T00:00:00"/>
    <m/>
    <m/>
    <m/>
    <m/>
    <m/>
    <m/>
    <m/>
    <m/>
    <m/>
    <m/>
    <m/>
    <m/>
    <m/>
    <m/>
    <m/>
    <m/>
    <m/>
  </r>
  <r>
    <n v="1139"/>
    <d v="2023-07-12T00:00:00"/>
    <x v="0"/>
    <x v="22"/>
    <d v="1899-12-30T00:00:00"/>
    <s v="Voyage"/>
    <n v="42187.5"/>
    <m/>
    <m/>
    <x v="0"/>
    <n v="30000"/>
    <d v="2023-07-24T00:00:00"/>
    <m/>
    <n v="12187.5"/>
    <d v="2023-08-22T00:00:00"/>
    <m/>
    <m/>
    <m/>
    <m/>
    <m/>
    <m/>
    <m/>
    <m/>
    <m/>
    <m/>
    <m/>
    <m/>
    <m/>
    <m/>
  </r>
  <r>
    <n v="1140"/>
    <d v="2023-07-13T00:00:00"/>
    <x v="1"/>
    <x v="23"/>
    <d v="1899-12-30T00:00:00"/>
    <s v="Gol Trend"/>
    <n v="80700"/>
    <m/>
    <s v="Transferencia"/>
    <x v="0"/>
    <n v="80700"/>
    <d v="2023-07-27T00:00:00"/>
    <m/>
    <m/>
    <m/>
    <m/>
    <m/>
    <m/>
    <m/>
    <m/>
    <m/>
    <m/>
    <m/>
    <m/>
    <m/>
    <m/>
    <m/>
    <m/>
    <m/>
  </r>
  <r>
    <n v="1141"/>
    <d v="2023-07-13T00:00:00"/>
    <x v="1"/>
    <x v="24"/>
    <d v="1899-12-30T00:00:00"/>
    <d v="1899-12-30T00:00:00"/>
    <n v="0"/>
    <m/>
    <m/>
    <x v="0"/>
    <m/>
    <m/>
    <m/>
    <m/>
    <m/>
    <m/>
    <m/>
    <m/>
    <m/>
    <m/>
    <m/>
    <m/>
    <m/>
    <m/>
    <m/>
    <m/>
    <m/>
    <m/>
    <m/>
  </r>
  <r>
    <n v="1142"/>
    <d v="2023-07-13T00:00:00"/>
    <x v="1"/>
    <x v="25"/>
    <d v="1899-12-30T00:00:00"/>
    <s v="Agile"/>
    <n v="39100"/>
    <m/>
    <m/>
    <x v="0"/>
    <n v="39100"/>
    <d v="2023-07-07T00:00:00"/>
    <m/>
    <m/>
    <m/>
    <m/>
    <m/>
    <m/>
    <m/>
    <m/>
    <m/>
    <m/>
    <m/>
    <m/>
    <m/>
    <m/>
    <m/>
    <m/>
    <m/>
  </r>
  <r>
    <n v="1143"/>
    <d v="2023-07-13T00:00:00"/>
    <x v="1"/>
    <x v="26"/>
    <s v="NEN775"/>
    <s v="Kangoo"/>
    <n v="11300"/>
    <m/>
    <m/>
    <x v="0"/>
    <n v="11300"/>
    <d v="2023-07-13T00:00:00"/>
    <m/>
    <m/>
    <m/>
    <m/>
    <m/>
    <m/>
    <m/>
    <m/>
    <m/>
    <m/>
    <m/>
    <m/>
    <m/>
    <m/>
    <m/>
    <m/>
    <m/>
  </r>
  <r>
    <n v="1145"/>
    <d v="2023-07-13T00:00:00"/>
    <x v="1"/>
    <x v="27"/>
    <s v="LUX908"/>
    <s v="SIMBOL"/>
    <n v="12000"/>
    <m/>
    <m/>
    <x v="0"/>
    <n v="12000"/>
    <d v="2023-07-25T00:00:00"/>
    <m/>
    <m/>
    <m/>
    <m/>
    <m/>
    <m/>
    <m/>
    <m/>
    <m/>
    <m/>
    <m/>
    <m/>
    <m/>
    <m/>
    <m/>
    <m/>
    <m/>
  </r>
  <r>
    <n v="1146"/>
    <d v="2023-07-13T00:00:00"/>
    <x v="1"/>
    <x v="28"/>
    <s v="OHT863"/>
    <s v="Palio"/>
    <n v="10200"/>
    <m/>
    <m/>
    <x v="0"/>
    <n v="10200"/>
    <d v="2023-07-25T00:00:00"/>
    <m/>
    <m/>
    <m/>
    <m/>
    <m/>
    <m/>
    <m/>
    <m/>
    <m/>
    <m/>
    <m/>
    <m/>
    <m/>
    <m/>
    <m/>
    <m/>
    <m/>
  </r>
  <r>
    <n v="1147"/>
    <d v="2023-07-13T00:00:00"/>
    <x v="1"/>
    <x v="29"/>
    <s v="JNW454"/>
    <s v="FOX"/>
    <n v="49500"/>
    <m/>
    <s v="Transferencia"/>
    <x v="0"/>
    <n v="49500"/>
    <d v="2023-07-13T00:00:00"/>
    <m/>
    <m/>
    <m/>
    <m/>
    <m/>
    <m/>
    <m/>
    <m/>
    <m/>
    <m/>
    <m/>
    <m/>
    <m/>
    <m/>
    <m/>
    <m/>
    <m/>
  </r>
  <r>
    <n v="1148"/>
    <d v="2023-07-14T00:00:00"/>
    <x v="1"/>
    <x v="30"/>
    <d v="1899-12-30T00:00:00"/>
    <d v="1899-12-30T00:00:00"/>
    <n v="36400"/>
    <m/>
    <s v="Efectivo"/>
    <x v="0"/>
    <n v="36400"/>
    <d v="2023-07-14T00:00:00"/>
    <m/>
    <m/>
    <m/>
    <m/>
    <m/>
    <m/>
    <m/>
    <m/>
    <m/>
    <m/>
    <m/>
    <m/>
    <m/>
    <m/>
    <m/>
    <m/>
    <m/>
  </r>
  <r>
    <n v="1149"/>
    <d v="2023-07-14T00:00:00"/>
    <x v="1"/>
    <x v="31"/>
    <d v="1899-12-30T00:00:00"/>
    <s v="C3 croos 16v"/>
    <n v="17000"/>
    <m/>
    <s v="Efectivo"/>
    <x v="0"/>
    <n v="17000"/>
    <d v="2023-07-14T00:00:00"/>
    <m/>
    <m/>
    <m/>
    <m/>
    <m/>
    <m/>
    <m/>
    <m/>
    <m/>
    <m/>
    <m/>
    <m/>
    <m/>
    <m/>
    <m/>
    <m/>
    <m/>
  </r>
  <r>
    <n v="1150"/>
    <d v="2023-07-14T00:00:00"/>
    <x v="1"/>
    <x v="32"/>
    <d v="1899-12-30T00:00:00"/>
    <s v="Saveiro"/>
    <n v="69961"/>
    <m/>
    <s v="cheque"/>
    <x v="0"/>
    <n v="69961"/>
    <d v="2023-07-27T00:00:00"/>
    <m/>
    <m/>
    <m/>
    <m/>
    <m/>
    <m/>
    <m/>
    <m/>
    <m/>
    <m/>
    <m/>
    <m/>
    <m/>
    <m/>
    <m/>
    <m/>
    <m/>
  </r>
  <r>
    <n v="1151"/>
    <d v="2023-07-24T00:00:00"/>
    <x v="1"/>
    <x v="33"/>
    <d v="1899-12-30T00:00:00"/>
    <s v="Prisma"/>
    <n v="16500"/>
    <m/>
    <s v="Transferencia"/>
    <x v="0"/>
    <n v="16500"/>
    <d v="2023-07-26T00:00:00"/>
    <m/>
    <m/>
    <m/>
    <m/>
    <m/>
    <m/>
    <m/>
    <m/>
    <m/>
    <m/>
    <m/>
    <m/>
    <m/>
    <m/>
    <m/>
    <m/>
    <m/>
  </r>
  <r>
    <n v="1152"/>
    <d v="2023-07-24T00:00:00"/>
    <x v="1"/>
    <x v="34"/>
    <d v="1899-12-30T00:00:00"/>
    <s v="Oroch"/>
    <n v="76800"/>
    <m/>
    <s v="Transferencia"/>
    <x v="0"/>
    <n v="76800"/>
    <d v="2023-09-11T00:00:00"/>
    <m/>
    <m/>
    <m/>
    <m/>
    <m/>
    <m/>
    <m/>
    <m/>
    <m/>
    <m/>
    <m/>
    <m/>
    <m/>
    <m/>
    <m/>
    <m/>
    <m/>
  </r>
  <r>
    <n v="1153"/>
    <d v="2023-07-24T00:00:00"/>
    <x v="1"/>
    <x v="35"/>
    <d v="1899-12-30T00:00:00"/>
    <s v="Sandero stepway MK4M"/>
    <n v="13800"/>
    <m/>
    <s v="Efectivo"/>
    <x v="0"/>
    <n v="13800"/>
    <m/>
    <m/>
    <m/>
    <m/>
    <m/>
    <m/>
    <m/>
    <m/>
    <m/>
    <m/>
    <m/>
    <m/>
    <m/>
    <m/>
    <m/>
    <m/>
    <m/>
    <m/>
  </r>
  <r>
    <n v="1154"/>
    <d v="2023-07-24T00:00:00"/>
    <x v="1"/>
    <x v="36"/>
    <s v="ORL424"/>
    <s v="Fiat Siena"/>
    <n v="54400"/>
    <m/>
    <s v="Transferencia"/>
    <x v="0"/>
    <n v="54400"/>
    <d v="2023-07-26T00:00:00"/>
    <m/>
    <m/>
    <m/>
    <m/>
    <m/>
    <m/>
    <m/>
    <m/>
    <m/>
    <m/>
    <m/>
    <m/>
    <m/>
    <m/>
    <m/>
    <m/>
    <m/>
  </r>
  <r>
    <n v="1155"/>
    <d v="2023-07-25T00:00:00"/>
    <x v="1"/>
    <x v="37"/>
    <d v="1899-12-30T00:00:00"/>
    <s v="Ecosport"/>
    <n v="8000"/>
    <m/>
    <s v="Efectivo"/>
    <x v="0"/>
    <n v="8000"/>
    <d v="2023-07-26T00:00:00"/>
    <m/>
    <m/>
    <m/>
    <m/>
    <m/>
    <m/>
    <m/>
    <m/>
    <m/>
    <m/>
    <m/>
    <m/>
    <m/>
    <m/>
    <m/>
    <m/>
    <m/>
  </r>
  <r>
    <n v="1156"/>
    <d v="2023-07-25T00:00:00"/>
    <x v="1"/>
    <x v="38"/>
    <s v="AA464YE"/>
    <s v="Peugeot 408 HDI"/>
    <n v="83800"/>
    <m/>
    <s v="Efectivo"/>
    <x v="0"/>
    <n v="60000"/>
    <d v="2023-07-25T00:00:00"/>
    <m/>
    <n v="23800"/>
    <d v="2023-08-04T00:00:00"/>
    <m/>
    <m/>
    <m/>
    <m/>
    <m/>
    <m/>
    <m/>
    <m/>
    <m/>
    <m/>
    <m/>
    <m/>
    <m/>
    <m/>
  </r>
  <r>
    <n v="1157"/>
    <d v="2023-07-25T00:00:00"/>
    <x v="1"/>
    <x v="39"/>
    <s v="JPH200"/>
    <s v="Suran"/>
    <n v="48900"/>
    <m/>
    <m/>
    <x v="0"/>
    <n v="25000"/>
    <d v="2023-07-20T00:00:00"/>
    <m/>
    <n v="23900"/>
    <d v="2023-08-10T00:00:00"/>
    <m/>
    <m/>
    <m/>
    <m/>
    <m/>
    <m/>
    <m/>
    <m/>
    <m/>
    <m/>
    <m/>
    <m/>
    <m/>
    <m/>
  </r>
  <r>
    <n v="1158"/>
    <d v="2023-07-25T00:00:00"/>
    <x v="1"/>
    <x v="26"/>
    <s v="NEN775"/>
    <s v="Kangoo"/>
    <n v="223825"/>
    <m/>
    <m/>
    <x v="0"/>
    <n v="223825"/>
    <d v="2023-07-28T00:00:00"/>
    <m/>
    <m/>
    <m/>
    <m/>
    <m/>
    <m/>
    <m/>
    <m/>
    <m/>
    <m/>
    <m/>
    <m/>
    <m/>
    <m/>
    <m/>
    <m/>
    <m/>
  </r>
  <r>
    <n v="1159"/>
    <d v="2023-07-26T00:00:00"/>
    <x v="1"/>
    <x v="40"/>
    <d v="1899-12-30T00:00:00"/>
    <d v="1899-12-30T00:00:00"/>
    <n v="50500"/>
    <m/>
    <m/>
    <x v="0"/>
    <n v="50500"/>
    <d v="2023-07-29T00:00:00"/>
    <m/>
    <m/>
    <m/>
    <m/>
    <m/>
    <m/>
    <m/>
    <m/>
    <m/>
    <m/>
    <m/>
    <m/>
    <m/>
    <m/>
    <m/>
    <m/>
    <m/>
  </r>
  <r>
    <n v="1160"/>
    <d v="2023-07-26T00:00:00"/>
    <x v="1"/>
    <x v="41"/>
    <s v="NXQ974"/>
    <s v="Audi A4"/>
    <n v="86850"/>
    <m/>
    <m/>
    <x v="0"/>
    <n v="86850"/>
    <d v="2023-07-31T00:00:00"/>
    <m/>
    <m/>
    <m/>
    <m/>
    <m/>
    <m/>
    <m/>
    <m/>
    <m/>
    <m/>
    <m/>
    <m/>
    <m/>
    <m/>
    <m/>
    <m/>
    <m/>
  </r>
  <r>
    <n v="1161"/>
    <d v="2023-07-26T00:00:00"/>
    <x v="1"/>
    <x v="42"/>
    <s v="AA887FX"/>
    <s v="Ranger"/>
    <n v="102615"/>
    <m/>
    <s v="cheque"/>
    <x v="0"/>
    <n v="102615"/>
    <d v="2023-08-16T00:00:00"/>
    <m/>
    <m/>
    <m/>
    <m/>
    <m/>
    <m/>
    <m/>
    <m/>
    <m/>
    <m/>
    <m/>
    <m/>
    <m/>
    <m/>
    <m/>
    <m/>
    <m/>
  </r>
  <r>
    <n v="1162"/>
    <d v="2023-07-26T00:00:00"/>
    <x v="1"/>
    <x v="43"/>
    <s v="IGI953"/>
    <s v="Gol"/>
    <n v="25000"/>
    <m/>
    <s v="Efectivo"/>
    <x v="0"/>
    <n v="25000"/>
    <d v="2023-07-27T00:00:00"/>
    <m/>
    <m/>
    <m/>
    <m/>
    <m/>
    <m/>
    <m/>
    <m/>
    <m/>
    <m/>
    <m/>
    <m/>
    <m/>
    <m/>
    <m/>
    <m/>
    <m/>
  </r>
  <r>
    <n v="1163"/>
    <d v="2023-07-29T00:00:00"/>
    <x v="1"/>
    <x v="44"/>
    <d v="1901-07-06T00:00:00"/>
    <d v="1899-12-30T00:00:00"/>
    <n v="30000"/>
    <m/>
    <s v="cheque"/>
    <x v="0"/>
    <n v="30000"/>
    <m/>
    <m/>
    <m/>
    <m/>
    <m/>
    <m/>
    <m/>
    <m/>
    <m/>
    <m/>
    <m/>
    <m/>
    <m/>
    <m/>
    <m/>
    <m/>
    <m/>
    <m/>
  </r>
  <r>
    <n v="1164"/>
    <d v="2023-07-29T00:00:00"/>
    <x v="1"/>
    <x v="44"/>
    <d v="1901-12-03T00:00:00"/>
    <s v="Kangoo"/>
    <n v="100000"/>
    <m/>
    <s v="cheque"/>
    <x v="0"/>
    <n v="100000"/>
    <m/>
    <m/>
    <m/>
    <m/>
    <m/>
    <m/>
    <m/>
    <m/>
    <m/>
    <m/>
    <m/>
    <m/>
    <m/>
    <m/>
    <m/>
    <m/>
    <m/>
    <m/>
  </r>
  <r>
    <n v="1165"/>
    <d v="2023-07-29T00:00:00"/>
    <x v="1"/>
    <x v="44"/>
    <s v="AE993CF"/>
    <s v="Fiorino"/>
    <n v="30000"/>
    <m/>
    <s v="cheque"/>
    <x v="0"/>
    <n v="30000"/>
    <m/>
    <m/>
    <m/>
    <m/>
    <m/>
    <m/>
    <m/>
    <m/>
    <m/>
    <m/>
    <m/>
    <m/>
    <m/>
    <m/>
    <m/>
    <m/>
    <m/>
    <m/>
  </r>
  <r>
    <n v="1166"/>
    <d v="2023-07-29T00:00:00"/>
    <x v="1"/>
    <x v="44"/>
    <s v="AF044MU"/>
    <s v="Fiorino"/>
    <n v="28000"/>
    <m/>
    <s v="cheque"/>
    <x v="0"/>
    <n v="28000"/>
    <m/>
    <m/>
    <m/>
    <m/>
    <m/>
    <m/>
    <m/>
    <m/>
    <m/>
    <m/>
    <m/>
    <m/>
    <m/>
    <m/>
    <m/>
    <m/>
    <m/>
    <m/>
  </r>
  <r>
    <n v="1167"/>
    <d v="2023-07-27T00:00:00"/>
    <x v="1"/>
    <x v="44"/>
    <d v="1899-12-30T00:00:00"/>
    <d v="1899-12-30T00:00:00"/>
    <n v="4500"/>
    <m/>
    <m/>
    <x v="0"/>
    <n v="4500"/>
    <d v="2023-07-13T00:00:00"/>
    <m/>
    <m/>
    <m/>
    <m/>
    <m/>
    <m/>
    <m/>
    <m/>
    <m/>
    <m/>
    <m/>
    <m/>
    <m/>
    <m/>
    <m/>
    <m/>
    <m/>
  </r>
  <r>
    <n v="1168"/>
    <d v="2023-07-28T00:00:00"/>
    <x v="1"/>
    <x v="44"/>
    <s v="KVB553"/>
    <s v="Kangoo"/>
    <n v="8000"/>
    <m/>
    <s v="cheque"/>
    <x v="0"/>
    <n v="8000"/>
    <m/>
    <m/>
    <m/>
    <m/>
    <m/>
    <m/>
    <m/>
    <m/>
    <m/>
    <m/>
    <m/>
    <m/>
    <m/>
    <m/>
    <m/>
    <m/>
    <m/>
    <m/>
  </r>
  <r>
    <n v="1169"/>
    <d v="2023-07-28T00:00:00"/>
    <x v="1"/>
    <x v="45"/>
    <s v="AE573YM"/>
    <s v="Fiorino"/>
    <n v="89400"/>
    <m/>
    <m/>
    <x v="0"/>
    <n v="89400"/>
    <d v="2023-08-04T00:00:00"/>
    <m/>
    <m/>
    <m/>
    <m/>
    <m/>
    <m/>
    <m/>
    <m/>
    <m/>
    <m/>
    <m/>
    <m/>
    <m/>
    <m/>
    <m/>
    <m/>
    <m/>
  </r>
  <r>
    <n v="1170"/>
    <d v="2023-07-28T00:00:00"/>
    <x v="1"/>
    <x v="5"/>
    <s v="AA641WW"/>
    <s v="Tucson"/>
    <n v="68150"/>
    <m/>
    <m/>
    <x v="0"/>
    <n v="68150"/>
    <d v="2023-07-28T00:00:00"/>
    <m/>
    <m/>
    <m/>
    <m/>
    <m/>
    <m/>
    <m/>
    <m/>
    <m/>
    <m/>
    <m/>
    <m/>
    <m/>
    <m/>
    <m/>
    <m/>
    <m/>
  </r>
  <r>
    <n v="1172"/>
    <d v="2023-07-28T00:00:00"/>
    <x v="1"/>
    <x v="46"/>
    <s v="ONT985"/>
    <s v="Focus Kinetic"/>
    <n v="70600"/>
    <m/>
    <s v="Efectivo"/>
    <x v="0"/>
    <n v="70600"/>
    <d v="2023-07-31T00:00:00"/>
    <m/>
    <m/>
    <m/>
    <m/>
    <m/>
    <m/>
    <m/>
    <m/>
    <m/>
    <m/>
    <m/>
    <m/>
    <m/>
    <m/>
    <m/>
    <m/>
    <m/>
  </r>
  <r>
    <n v="1173"/>
    <d v="2023-07-28T00:00:00"/>
    <x v="1"/>
    <x v="44"/>
    <s v="KVB553"/>
    <d v="1899-12-30T00:00:00"/>
    <n v="4500"/>
    <m/>
    <s v="Efectivo"/>
    <x v="0"/>
    <n v="4500"/>
    <m/>
    <m/>
    <m/>
    <m/>
    <m/>
    <m/>
    <m/>
    <m/>
    <m/>
    <m/>
    <m/>
    <m/>
    <m/>
    <m/>
    <m/>
    <m/>
    <m/>
    <m/>
  </r>
  <r>
    <n v="1174"/>
    <d v="2023-07-29T00:00:00"/>
    <x v="1"/>
    <x v="47"/>
    <d v="1899-12-30T00:00:00"/>
    <d v="1900-05-26T00:00:00"/>
    <n v="36800"/>
    <m/>
    <s v="Efectivo"/>
    <x v="0"/>
    <n v="36800"/>
    <d v="2023-08-15T00:00:00"/>
    <m/>
    <m/>
    <m/>
    <m/>
    <m/>
    <m/>
    <m/>
    <m/>
    <m/>
    <m/>
    <m/>
    <m/>
    <m/>
    <m/>
    <m/>
    <m/>
    <m/>
  </r>
  <r>
    <n v="1175"/>
    <d v="2023-07-31T00:00:00"/>
    <x v="1"/>
    <x v="48"/>
    <s v="PDP290"/>
    <s v="Ecosport"/>
    <n v="58800"/>
    <m/>
    <s v="Efectivo"/>
    <x v="0"/>
    <n v="58800"/>
    <d v="2023-08-01T00:00:00"/>
    <m/>
    <m/>
    <m/>
    <m/>
    <m/>
    <m/>
    <m/>
    <m/>
    <m/>
    <m/>
    <m/>
    <m/>
    <m/>
    <m/>
    <m/>
    <m/>
    <m/>
  </r>
  <r>
    <n v="1176"/>
    <d v="2023-07-31T00:00:00"/>
    <x v="1"/>
    <x v="49"/>
    <s v="AD813TG"/>
    <s v="Toyota"/>
    <n v="96500"/>
    <m/>
    <s v="Transferencia"/>
    <x v="0"/>
    <n v="96500"/>
    <d v="2023-09-08T00:00:00"/>
    <m/>
    <m/>
    <m/>
    <m/>
    <m/>
    <m/>
    <m/>
    <m/>
    <m/>
    <m/>
    <m/>
    <m/>
    <m/>
    <m/>
    <m/>
    <m/>
    <m/>
  </r>
  <r>
    <n v="1177"/>
    <d v="2023-07-31T00:00:00"/>
    <x v="1"/>
    <x v="50"/>
    <s v="AD310CN"/>
    <s v="Gol trend"/>
    <n v="51000"/>
    <m/>
    <s v="Efectivo"/>
    <x v="0"/>
    <n v="51000"/>
    <d v="2023-08-02T00:00:00"/>
    <m/>
    <m/>
    <m/>
    <m/>
    <m/>
    <m/>
    <m/>
    <m/>
    <m/>
    <m/>
    <m/>
    <m/>
    <m/>
    <m/>
    <m/>
    <m/>
    <m/>
  </r>
  <r>
    <n v="1178"/>
    <d v="2023-07-31T00:00:00"/>
    <x v="1"/>
    <x v="44"/>
    <d v="1902-06-21T00:00:00"/>
    <s v="kangoo roja"/>
    <n v="20000"/>
    <m/>
    <s v="cheque"/>
    <x v="0"/>
    <n v="20000"/>
    <m/>
    <m/>
    <m/>
    <m/>
    <m/>
    <m/>
    <m/>
    <m/>
    <m/>
    <m/>
    <m/>
    <m/>
    <m/>
    <m/>
    <m/>
    <m/>
    <m/>
    <m/>
  </r>
  <r>
    <n v="1179"/>
    <d v="2023-08-01T00:00:00"/>
    <x v="1"/>
    <x v="51"/>
    <s v="GZC846"/>
    <s v="Peugeot 307"/>
    <n v="52862.5"/>
    <m/>
    <s v="Efectivo"/>
    <x v="0"/>
    <n v="52862.5"/>
    <d v="2023-08-02T00:00:00"/>
    <m/>
    <m/>
    <m/>
    <m/>
    <m/>
    <m/>
    <m/>
    <m/>
    <m/>
    <m/>
    <m/>
    <m/>
    <m/>
    <m/>
    <m/>
    <m/>
    <m/>
  </r>
  <r>
    <n v="1180"/>
    <d v="2023-08-01T00:00:00"/>
    <x v="1"/>
    <x v="52"/>
    <s v="AC618TP"/>
    <s v="Fiesta Kinetic"/>
    <n v="53762.5"/>
    <m/>
    <m/>
    <x v="0"/>
    <n v="53762.5"/>
    <d v="2023-08-11T00:00:00"/>
    <m/>
    <m/>
    <m/>
    <m/>
    <m/>
    <m/>
    <m/>
    <m/>
    <m/>
    <m/>
    <m/>
    <m/>
    <m/>
    <m/>
    <m/>
    <m/>
    <m/>
  </r>
  <r>
    <n v="1181"/>
    <d v="2023-08-02T00:00:00"/>
    <x v="1"/>
    <x v="53"/>
    <d v="1899-12-30T00:00:00"/>
    <s v="Techo Alto"/>
    <n v="20000"/>
    <m/>
    <s v="cheque"/>
    <x v="0"/>
    <n v="20000"/>
    <d v="2023-08-22T00:00:00"/>
    <m/>
    <m/>
    <m/>
    <m/>
    <m/>
    <m/>
    <m/>
    <m/>
    <m/>
    <m/>
    <m/>
    <m/>
    <m/>
    <m/>
    <m/>
    <m/>
    <m/>
  </r>
  <r>
    <n v="1182"/>
    <d v="2023-08-02T00:00:00"/>
    <x v="1"/>
    <x v="53"/>
    <d v="1899-12-30T00:00:00"/>
    <d v="1899-12-30T00:00:00"/>
    <n v="108000"/>
    <m/>
    <m/>
    <x v="0"/>
    <n v="32000"/>
    <d v="2023-08-22T00:00:00"/>
    <m/>
    <n v="76000"/>
    <d v="2023-09-14T00:00:00"/>
    <m/>
    <m/>
    <m/>
    <m/>
    <m/>
    <m/>
    <m/>
    <m/>
    <m/>
    <m/>
    <m/>
    <m/>
    <m/>
    <m/>
  </r>
  <r>
    <n v="1183"/>
    <d v="2023-08-02T00:00:00"/>
    <x v="1"/>
    <x v="54"/>
    <d v="1899-12-30T00:00:00"/>
    <s v="Corsa"/>
    <n v="50000"/>
    <m/>
    <s v="Transferencia"/>
    <x v="0"/>
    <n v="50000"/>
    <d v="2023-07-03T00:00:00"/>
    <m/>
    <m/>
    <m/>
    <m/>
    <m/>
    <m/>
    <m/>
    <m/>
    <m/>
    <m/>
    <m/>
    <m/>
    <m/>
    <m/>
    <m/>
    <m/>
    <m/>
  </r>
  <r>
    <n v="1184"/>
    <d v="2023-08-02T00:00:00"/>
    <x v="1"/>
    <x v="55"/>
    <s v="AA621YA"/>
    <s v="Cruze"/>
    <n v="76750"/>
    <m/>
    <s v="Transferencia"/>
    <x v="0"/>
    <n v="76750"/>
    <d v="2023-08-15T00:00:00"/>
    <m/>
    <m/>
    <m/>
    <m/>
    <m/>
    <m/>
    <m/>
    <m/>
    <m/>
    <m/>
    <m/>
    <m/>
    <m/>
    <m/>
    <m/>
    <m/>
    <m/>
  </r>
  <r>
    <n v="1185"/>
    <d v="2023-08-02T00:00:00"/>
    <x v="1"/>
    <x v="56"/>
    <d v="1899-12-30T00:00:00"/>
    <s v="Virtus"/>
    <n v="51600"/>
    <m/>
    <s v="Transferencia"/>
    <x v="0"/>
    <n v="51600"/>
    <d v="2023-08-03T00:00:00"/>
    <m/>
    <m/>
    <m/>
    <m/>
    <m/>
    <m/>
    <m/>
    <m/>
    <m/>
    <m/>
    <m/>
    <m/>
    <m/>
    <m/>
    <m/>
    <m/>
    <m/>
  </r>
  <r>
    <n v="1186"/>
    <d v="2023-08-02T00:00:00"/>
    <x v="1"/>
    <x v="57"/>
    <s v="KFX524"/>
    <s v="Toyota"/>
    <n v="135925"/>
    <m/>
    <s v="cheque"/>
    <x v="0"/>
    <n v="135925"/>
    <d v="2023-08-17T00:00:00"/>
    <m/>
    <m/>
    <m/>
    <m/>
    <m/>
    <m/>
    <m/>
    <m/>
    <m/>
    <m/>
    <m/>
    <m/>
    <m/>
    <m/>
    <m/>
    <m/>
    <m/>
  </r>
  <r>
    <n v="1187"/>
    <d v="2023-08-03T00:00:00"/>
    <x v="1"/>
    <x v="46"/>
    <d v="1899-12-30T00:00:00"/>
    <d v="1899-12-30T00:00:00"/>
    <n v="43700"/>
    <m/>
    <s v="Efectivo"/>
    <x v="0"/>
    <n v="43700"/>
    <d v="2023-08-07T00:00:00"/>
    <m/>
    <m/>
    <m/>
    <m/>
    <m/>
    <m/>
    <m/>
    <m/>
    <m/>
    <m/>
    <m/>
    <m/>
    <m/>
    <m/>
    <m/>
    <m/>
    <m/>
  </r>
  <r>
    <n v="1188"/>
    <d v="2023-08-03T00:00:00"/>
    <x v="1"/>
    <x v="46"/>
    <d v="1899-12-30T00:00:00"/>
    <d v="1899-12-30T00:00:00"/>
    <n v="20160"/>
    <m/>
    <m/>
    <x v="0"/>
    <n v="20160"/>
    <d v="2023-08-07T00:00:00"/>
    <m/>
    <m/>
    <m/>
    <m/>
    <m/>
    <m/>
    <m/>
    <m/>
    <m/>
    <m/>
    <m/>
    <m/>
    <m/>
    <m/>
    <m/>
    <m/>
    <m/>
  </r>
  <r>
    <n v="1189"/>
    <d v="2023-08-03T00:00:00"/>
    <x v="1"/>
    <x v="58"/>
    <s v="AC172QG"/>
    <s v="Peugeot 208"/>
    <n v="30000"/>
    <m/>
    <s v="cheque"/>
    <x v="0"/>
    <n v="30000"/>
    <d v="2023-08-04T00:00:00"/>
    <m/>
    <m/>
    <m/>
    <m/>
    <m/>
    <m/>
    <m/>
    <m/>
    <m/>
    <m/>
    <m/>
    <m/>
    <m/>
    <m/>
    <m/>
    <m/>
    <m/>
  </r>
  <r>
    <n v="1190"/>
    <d v="2023-08-04T00:00:00"/>
    <x v="1"/>
    <x v="59"/>
    <d v="1899-12-30T00:00:00"/>
    <s v="Fox"/>
    <n v="75300"/>
    <m/>
    <m/>
    <x v="0"/>
    <n v="45300"/>
    <d v="2023-08-15T00:00:00"/>
    <m/>
    <n v="25000"/>
    <d v="2023-09-18T00:00:00"/>
    <m/>
    <n v="5000"/>
    <d v="2023-09-20T00:00:00"/>
    <m/>
    <m/>
    <m/>
    <m/>
    <m/>
    <m/>
    <m/>
    <m/>
    <m/>
    <m/>
    <m/>
  </r>
  <r>
    <n v="1191"/>
    <d v="2023-08-04T00:00:00"/>
    <x v="1"/>
    <x v="60"/>
    <d v="1899-12-30T00:00:00"/>
    <s v="gol "/>
    <n v="9600"/>
    <m/>
    <s v="Efectivo"/>
    <x v="0"/>
    <n v="9600"/>
    <d v="2023-08-04T00:00:00"/>
    <m/>
    <m/>
    <m/>
    <m/>
    <m/>
    <m/>
    <m/>
    <m/>
    <m/>
    <m/>
    <m/>
    <m/>
    <m/>
    <m/>
    <m/>
    <m/>
    <m/>
  </r>
  <r>
    <n v="1192"/>
    <d v="2023-08-04T00:00:00"/>
    <x v="1"/>
    <x v="12"/>
    <s v="FCE245"/>
    <s v="Corsa"/>
    <n v="121900"/>
    <m/>
    <m/>
    <x v="0"/>
    <n v="121900"/>
    <d v="2023-08-09T00:00:00"/>
    <m/>
    <m/>
    <m/>
    <m/>
    <m/>
    <m/>
    <m/>
    <m/>
    <m/>
    <m/>
    <m/>
    <m/>
    <m/>
    <m/>
    <m/>
    <m/>
    <m/>
  </r>
  <r>
    <n v="1193"/>
    <d v="2023-07-29T00:00:00"/>
    <x v="1"/>
    <x v="61"/>
    <d v="2047-08-28T00:00:00"/>
    <d v="1900-07-26T00:00:00"/>
    <n v="73100"/>
    <m/>
    <m/>
    <x v="0"/>
    <n v="73100"/>
    <d v="2023-07-18T00:00:00"/>
    <m/>
    <m/>
    <m/>
    <m/>
    <m/>
    <m/>
    <m/>
    <m/>
    <m/>
    <m/>
    <m/>
    <m/>
    <m/>
    <m/>
    <m/>
    <m/>
    <m/>
  </r>
  <r>
    <n v="1194"/>
    <d v="2023-08-05T00:00:00"/>
    <x v="1"/>
    <x v="44"/>
    <d v="1901-09-26T00:00:00"/>
    <d v="1899-12-30T00:00:00"/>
    <n v="7500"/>
    <m/>
    <m/>
    <x v="0"/>
    <n v="7500"/>
    <d v="2023-09-11T00:00:00"/>
    <m/>
    <m/>
    <m/>
    <m/>
    <m/>
    <m/>
    <m/>
    <m/>
    <m/>
    <m/>
    <m/>
    <m/>
    <m/>
    <m/>
    <m/>
    <m/>
    <m/>
  </r>
  <r>
    <n v="1195"/>
    <d v="2023-08-07T00:00:00"/>
    <x v="1"/>
    <x v="49"/>
    <s v="AC890MO"/>
    <s v="Amarok"/>
    <n v="265200"/>
    <m/>
    <s v="Transferencia"/>
    <x v="0"/>
    <n v="265200"/>
    <d v="2023-09-08T00:00:00"/>
    <m/>
    <m/>
    <m/>
    <m/>
    <m/>
    <m/>
    <m/>
    <m/>
    <m/>
    <m/>
    <m/>
    <m/>
    <m/>
    <m/>
    <m/>
    <m/>
    <m/>
  </r>
  <r>
    <n v="1196"/>
    <d v="2023-08-07T00:00:00"/>
    <x v="1"/>
    <x v="62"/>
    <s v="HDI107"/>
    <s v="Megane"/>
    <n v="190050"/>
    <m/>
    <m/>
    <x v="0"/>
    <n v="190050"/>
    <d v="2023-08-16T00:00:00"/>
    <m/>
    <m/>
    <m/>
    <m/>
    <m/>
    <m/>
    <m/>
    <m/>
    <m/>
    <m/>
    <m/>
    <m/>
    <m/>
    <m/>
    <m/>
    <m/>
    <m/>
  </r>
  <r>
    <n v="1197"/>
    <d v="2023-08-07T00:00:00"/>
    <x v="1"/>
    <x v="43"/>
    <s v="IGI953"/>
    <d v="1899-12-30T00:00:00"/>
    <n v="18800"/>
    <m/>
    <m/>
    <x v="0"/>
    <n v="18800"/>
    <d v="2023-08-18T00:00:00"/>
    <m/>
    <m/>
    <m/>
    <m/>
    <m/>
    <m/>
    <m/>
    <m/>
    <m/>
    <m/>
    <m/>
    <m/>
    <m/>
    <m/>
    <m/>
    <m/>
    <m/>
  </r>
  <r>
    <n v="1198"/>
    <d v="2023-08-07T00:00:00"/>
    <x v="1"/>
    <x v="63"/>
    <d v="1899-12-30T00:00:00"/>
    <d v="1899-12-30T00:00:00"/>
    <n v="67559"/>
    <m/>
    <m/>
    <x v="0"/>
    <n v="67559"/>
    <d v="2023-08-15T00:00:00"/>
    <m/>
    <m/>
    <m/>
    <m/>
    <m/>
    <m/>
    <m/>
    <m/>
    <m/>
    <m/>
    <m/>
    <m/>
    <m/>
    <m/>
    <m/>
    <m/>
    <m/>
  </r>
  <r>
    <n v="1199"/>
    <d v="2023-08-08T00:00:00"/>
    <x v="1"/>
    <x v="64"/>
    <d v="1899-12-30T00:00:00"/>
    <s v="Fluence"/>
    <n v="0"/>
    <m/>
    <m/>
    <x v="0"/>
    <m/>
    <m/>
    <m/>
    <m/>
    <m/>
    <m/>
    <m/>
    <m/>
    <m/>
    <m/>
    <m/>
    <m/>
    <m/>
    <m/>
    <m/>
    <m/>
    <m/>
    <m/>
    <m/>
  </r>
  <r>
    <n v="1200"/>
    <d v="2023-08-08T00:00:00"/>
    <x v="1"/>
    <x v="65"/>
    <d v="1899-12-30T00:00:00"/>
    <s v="S10"/>
    <n v="363100"/>
    <m/>
    <m/>
    <x v="0"/>
    <n v="150000"/>
    <d v="2023-08-24T00:00:00"/>
    <m/>
    <n v="213100"/>
    <d v="2023-08-31T00:00:00"/>
    <m/>
    <m/>
    <m/>
    <m/>
    <m/>
    <m/>
    <m/>
    <m/>
    <m/>
    <m/>
    <m/>
    <m/>
    <m/>
    <m/>
  </r>
  <r>
    <n v="1201"/>
    <d v="2023-08-08T00:00:00"/>
    <x v="1"/>
    <x v="66"/>
    <d v="1899-12-30T00:00:00"/>
    <s v="Palio"/>
    <n v="16850"/>
    <m/>
    <m/>
    <x v="0"/>
    <n v="16850"/>
    <d v="2023-08-09T00:00:00"/>
    <m/>
    <m/>
    <m/>
    <m/>
    <m/>
    <m/>
    <m/>
    <m/>
    <m/>
    <m/>
    <m/>
    <m/>
    <m/>
    <m/>
    <m/>
    <m/>
    <m/>
  </r>
  <r>
    <n v="1202"/>
    <d v="2023-08-08T00:00:00"/>
    <x v="1"/>
    <x v="67"/>
    <s v="AF064BA"/>
    <s v="Gol trend"/>
    <n v="52900"/>
    <m/>
    <s v="Transferencia"/>
    <x v="0"/>
    <n v="52900"/>
    <d v="2023-08-10T00:00:00"/>
    <m/>
    <m/>
    <m/>
    <m/>
    <m/>
    <m/>
    <m/>
    <m/>
    <m/>
    <m/>
    <m/>
    <m/>
    <m/>
    <m/>
    <m/>
    <m/>
    <m/>
  </r>
  <r>
    <n v="1203"/>
    <d v="2023-08-08T00:00:00"/>
    <x v="1"/>
    <x v="62"/>
    <s v="HDY107"/>
    <s v="Megane"/>
    <n v="0"/>
    <m/>
    <m/>
    <x v="0"/>
    <m/>
    <m/>
    <m/>
    <m/>
    <m/>
    <m/>
    <m/>
    <m/>
    <m/>
    <m/>
    <m/>
    <m/>
    <m/>
    <m/>
    <m/>
    <m/>
    <m/>
    <m/>
    <m/>
  </r>
  <r>
    <n v="1204"/>
    <d v="2023-08-09T00:00:00"/>
    <x v="1"/>
    <x v="68"/>
    <s v="JXH549"/>
    <s v="Fiesta"/>
    <n v="63900"/>
    <m/>
    <s v="Efectivo"/>
    <x v="0"/>
    <n v="33900"/>
    <d v="2023-08-11T00:00:00"/>
    <m/>
    <n v="30000"/>
    <d v="2023-09-01T00:00:00"/>
    <m/>
    <m/>
    <m/>
    <m/>
    <m/>
    <m/>
    <m/>
    <m/>
    <m/>
    <m/>
    <m/>
    <m/>
    <m/>
    <m/>
  </r>
  <r>
    <n v="1205"/>
    <d v="2023-08-09T00:00:00"/>
    <x v="1"/>
    <x v="44"/>
    <d v="1900-05-06T00:00:00"/>
    <d v="1899-12-30T00:00:00"/>
    <n v="15000"/>
    <m/>
    <m/>
    <x v="0"/>
    <n v="15000"/>
    <d v="2023-09-11T00:00:00"/>
    <m/>
    <m/>
    <m/>
    <m/>
    <m/>
    <m/>
    <m/>
    <m/>
    <m/>
    <m/>
    <m/>
    <m/>
    <m/>
    <m/>
    <m/>
    <m/>
    <m/>
  </r>
  <r>
    <n v="1206"/>
    <d v="2023-08-09T00:00:00"/>
    <x v="1"/>
    <x v="44"/>
    <d v="1900-05-06T00:00:00"/>
    <d v="1899-12-30T00:00:00"/>
    <n v="0"/>
    <m/>
    <m/>
    <x v="0"/>
    <m/>
    <m/>
    <m/>
    <m/>
    <m/>
    <m/>
    <m/>
    <m/>
    <m/>
    <m/>
    <m/>
    <m/>
    <m/>
    <m/>
    <m/>
    <m/>
    <m/>
    <m/>
    <m/>
  </r>
  <r>
    <n v="1207"/>
    <d v="2023-08-09T00:00:00"/>
    <x v="1"/>
    <x v="44"/>
    <d v="1901-12-03T00:00:00"/>
    <d v="1899-12-30T00:00:00"/>
    <n v="0"/>
    <m/>
    <m/>
    <x v="0"/>
    <m/>
    <m/>
    <m/>
    <m/>
    <m/>
    <m/>
    <m/>
    <m/>
    <m/>
    <m/>
    <m/>
    <m/>
    <m/>
    <m/>
    <m/>
    <m/>
    <m/>
    <m/>
    <m/>
  </r>
  <r>
    <n v="1208"/>
    <d v="2023-08-09T00:00:00"/>
    <x v="1"/>
    <x v="44"/>
    <d v="1901-12-03T00:00:00"/>
    <d v="1899-12-30T00:00:00"/>
    <n v="52000"/>
    <m/>
    <m/>
    <x v="0"/>
    <n v="5000"/>
    <m/>
    <m/>
    <n v="47000"/>
    <m/>
    <m/>
    <m/>
    <m/>
    <m/>
    <m/>
    <m/>
    <m/>
    <m/>
    <m/>
    <m/>
    <m/>
    <m/>
    <m/>
    <m/>
  </r>
  <r>
    <n v="1209"/>
    <d v="2023-08-09T00:00:00"/>
    <x v="1"/>
    <x v="69"/>
    <d v="1899-12-30T00:00:00"/>
    <s v="gol trend"/>
    <n v="10500"/>
    <m/>
    <s v="Transferencia"/>
    <x v="0"/>
    <n v="10500"/>
    <d v="2023-08-09T00:00:00"/>
    <m/>
    <m/>
    <m/>
    <m/>
    <m/>
    <m/>
    <m/>
    <m/>
    <m/>
    <m/>
    <m/>
    <m/>
    <m/>
    <m/>
    <m/>
    <m/>
    <m/>
  </r>
  <r>
    <n v="1210"/>
    <d v="2023-08-10T00:00:00"/>
    <x v="1"/>
    <x v="70"/>
    <s v="PFH269"/>
    <s v="Gol trend"/>
    <n v="100800"/>
    <m/>
    <s v="Efectivo"/>
    <x v="0"/>
    <n v="45000"/>
    <d v="2023-08-10T00:00:00"/>
    <m/>
    <n v="55800"/>
    <d v="2023-08-10T00:00:00"/>
    <m/>
    <m/>
    <m/>
    <m/>
    <m/>
    <m/>
    <m/>
    <m/>
    <m/>
    <m/>
    <m/>
    <m/>
    <m/>
    <m/>
  </r>
  <r>
    <n v="1211"/>
    <d v="2023-08-10T00:00:00"/>
    <x v="1"/>
    <x v="71"/>
    <s v="NLV585"/>
    <s v="Gol trend"/>
    <n v="43175"/>
    <e v="#N/A"/>
    <s v="Efectivo"/>
    <x v="0"/>
    <n v="30000"/>
    <d v="2023-08-24T00:00:00"/>
    <m/>
    <n v="13175"/>
    <d v="2023-09-01T00:00:00"/>
    <m/>
    <m/>
    <m/>
    <m/>
    <m/>
    <m/>
    <m/>
    <m/>
    <m/>
    <m/>
    <m/>
    <m/>
    <m/>
    <m/>
  </r>
  <r>
    <n v="1213"/>
    <d v="2023-08-10T00:00:00"/>
    <x v="1"/>
    <x v="72"/>
    <s v="MYD516"/>
    <s v="Cruze"/>
    <n v="186342.5"/>
    <m/>
    <s v="Efectivo"/>
    <x v="0"/>
    <n v="50000"/>
    <d v="2023-08-10T00:00:00"/>
    <m/>
    <n v="36300"/>
    <d v="2023-08-16T00:00:00"/>
    <m/>
    <n v="40000"/>
    <d v="2023-10-12T00:00:00"/>
    <m/>
    <n v="30000"/>
    <d v="2023-11-14T00:00:00"/>
    <m/>
    <n v="30042.5"/>
    <m/>
    <m/>
    <m/>
    <m/>
    <m/>
    <m/>
  </r>
  <r>
    <n v="1214"/>
    <d v="2023-06-27T00:00:00"/>
    <x v="0"/>
    <x v="73"/>
    <d v="1899-12-30T00:00:00"/>
    <s v="Peugeot 308"/>
    <n v="60000"/>
    <m/>
    <m/>
    <x v="0"/>
    <n v="60000"/>
    <d v="2023-07-08T00:00:00"/>
    <m/>
    <m/>
    <m/>
    <m/>
    <m/>
    <m/>
    <m/>
    <m/>
    <m/>
    <m/>
    <m/>
    <m/>
    <m/>
    <m/>
    <m/>
    <m/>
    <m/>
  </r>
  <r>
    <n v="1215"/>
    <d v="2023-06-27T00:00:00"/>
    <x v="0"/>
    <x v="63"/>
    <d v="1899-12-30T00:00:00"/>
    <s v="Ranger"/>
    <n v="169250"/>
    <m/>
    <m/>
    <x v="0"/>
    <n v="169250"/>
    <d v="2023-07-05T00:00:00"/>
    <m/>
    <m/>
    <m/>
    <m/>
    <m/>
    <m/>
    <m/>
    <m/>
    <m/>
    <m/>
    <m/>
    <m/>
    <m/>
    <m/>
    <m/>
    <m/>
    <m/>
  </r>
  <r>
    <n v="1216"/>
    <d v="2023-06-27T00:00:00"/>
    <x v="0"/>
    <x v="74"/>
    <d v="1899-12-30T00:00:00"/>
    <s v="weekend"/>
    <n v="10420"/>
    <m/>
    <s v="Efectivo"/>
    <x v="0"/>
    <n v="10420"/>
    <d v="2023-06-27T00:00:00"/>
    <m/>
    <m/>
    <m/>
    <m/>
    <m/>
    <m/>
    <m/>
    <m/>
    <m/>
    <m/>
    <m/>
    <m/>
    <m/>
    <m/>
    <m/>
    <m/>
    <m/>
  </r>
  <r>
    <n v="1230"/>
    <d v="2023-06-29T00:00:00"/>
    <x v="0"/>
    <x v="75"/>
    <d v="1899-12-30T00:00:00"/>
    <s v="Onix"/>
    <n v="138445"/>
    <m/>
    <s v="Efectivo"/>
    <x v="0"/>
    <n v="40000"/>
    <d v="2023-07-01T00:00:00"/>
    <m/>
    <n v="98445"/>
    <d v="2023-07-10T00:00:00"/>
    <m/>
    <m/>
    <m/>
    <m/>
    <m/>
    <m/>
    <m/>
    <m/>
    <m/>
    <m/>
    <m/>
    <m/>
    <m/>
    <m/>
  </r>
  <r>
    <n v="1300"/>
    <d v="2023-08-10T00:00:00"/>
    <x v="1"/>
    <x v="76"/>
    <s v="MBR256"/>
    <s v="Saveiro"/>
    <n v="77398"/>
    <m/>
    <m/>
    <x v="0"/>
    <n v="77398"/>
    <d v="2023-08-18T00:00:00"/>
    <m/>
    <m/>
    <m/>
    <m/>
    <m/>
    <m/>
    <m/>
    <m/>
    <m/>
    <m/>
    <m/>
    <m/>
    <m/>
    <m/>
    <m/>
    <m/>
    <m/>
  </r>
  <r>
    <n v="1301"/>
    <d v="2023-08-11T00:00:00"/>
    <x v="1"/>
    <x v="17"/>
    <s v="kFM514"/>
    <s v="Gol trend"/>
    <n v="68400"/>
    <m/>
    <m/>
    <x v="0"/>
    <n v="68400"/>
    <d v="2023-09-05T00:00:00"/>
    <m/>
    <m/>
    <m/>
    <m/>
    <m/>
    <m/>
    <m/>
    <m/>
    <m/>
    <m/>
    <m/>
    <m/>
    <m/>
    <m/>
    <m/>
    <m/>
    <m/>
  </r>
  <r>
    <n v="1302"/>
    <d v="2023-08-11T00:00:00"/>
    <x v="1"/>
    <x v="77"/>
    <s v="EUU817"/>
    <s v="Safira"/>
    <n v="96360"/>
    <m/>
    <s v="cheque"/>
    <x v="0"/>
    <n v="96360"/>
    <d v="2023-08-22T00:00:00"/>
    <m/>
    <m/>
    <m/>
    <m/>
    <m/>
    <m/>
    <m/>
    <m/>
    <m/>
    <m/>
    <m/>
    <m/>
    <m/>
    <m/>
    <m/>
    <m/>
    <m/>
  </r>
  <r>
    <n v="1303"/>
    <d v="2023-08-11T00:00:00"/>
    <x v="1"/>
    <x v="78"/>
    <d v="1900-10-23T00:00:00"/>
    <s v="Ford Ranger"/>
    <n v="35000"/>
    <m/>
    <m/>
    <x v="0"/>
    <n v="35000"/>
    <d v="2023-08-16T00:00:00"/>
    <m/>
    <m/>
    <m/>
    <m/>
    <m/>
    <m/>
    <m/>
    <m/>
    <m/>
    <m/>
    <m/>
    <m/>
    <m/>
    <m/>
    <m/>
    <m/>
    <m/>
  </r>
  <r>
    <n v="1304"/>
    <d v="2023-08-11T00:00:00"/>
    <x v="1"/>
    <x v="78"/>
    <d v="1900-10-23T00:00:00"/>
    <s v="Ford Ranger"/>
    <n v="21000"/>
    <m/>
    <m/>
    <x v="0"/>
    <n v="21000"/>
    <d v="2023-08-16T00:00:00"/>
    <m/>
    <m/>
    <m/>
    <m/>
    <m/>
    <m/>
    <m/>
    <m/>
    <m/>
    <m/>
    <m/>
    <m/>
    <m/>
    <m/>
    <m/>
    <m/>
    <m/>
  </r>
  <r>
    <n v="1305"/>
    <d v="2023-08-14T00:00:00"/>
    <x v="2"/>
    <x v="79"/>
    <s v="GTI472"/>
    <s v="Ford Ka"/>
    <n v="50700"/>
    <m/>
    <s v="Efectivo"/>
    <x v="0"/>
    <n v="50700"/>
    <d v="2023-08-18T00:00:00"/>
    <m/>
    <m/>
    <m/>
    <m/>
    <m/>
    <m/>
    <m/>
    <m/>
    <m/>
    <m/>
    <m/>
    <m/>
    <m/>
    <m/>
    <m/>
    <m/>
    <m/>
  </r>
  <r>
    <n v="1306"/>
    <d v="2023-08-14T00:00:00"/>
    <x v="2"/>
    <x v="80"/>
    <s v="AA406YM"/>
    <s v="Focus"/>
    <n v="69000"/>
    <m/>
    <s v="Efectivo"/>
    <x v="0"/>
    <n v="69000"/>
    <d v="2023-08-15T00:00:00"/>
    <m/>
    <m/>
    <m/>
    <m/>
    <m/>
    <m/>
    <m/>
    <m/>
    <m/>
    <m/>
    <m/>
    <m/>
    <m/>
    <m/>
    <m/>
    <m/>
    <m/>
  </r>
  <r>
    <n v="1307"/>
    <d v="2023-08-14T00:00:00"/>
    <x v="2"/>
    <x v="81"/>
    <d v="1899-12-30T00:00:00"/>
    <s v="Qubo"/>
    <n v="17000"/>
    <m/>
    <s v="Efectivo"/>
    <x v="0"/>
    <n v="10000"/>
    <d v="2023-08-15T00:00:00"/>
    <m/>
    <n v="7000"/>
    <d v="2023-08-17T00:00:00"/>
    <m/>
    <m/>
    <m/>
    <m/>
    <m/>
    <m/>
    <m/>
    <m/>
    <m/>
    <m/>
    <m/>
    <m/>
    <m/>
    <m/>
  </r>
  <r>
    <n v="1308"/>
    <d v="2023-08-15T00:00:00"/>
    <x v="2"/>
    <x v="82"/>
    <d v="1899-12-30T00:00:00"/>
    <s v="Agile"/>
    <n v="28500"/>
    <m/>
    <m/>
    <x v="0"/>
    <n v="28500"/>
    <m/>
    <m/>
    <m/>
    <m/>
    <m/>
    <m/>
    <m/>
    <m/>
    <m/>
    <m/>
    <m/>
    <m/>
    <m/>
    <m/>
    <m/>
    <m/>
    <m/>
    <m/>
  </r>
  <r>
    <n v="1309"/>
    <d v="2023-08-15T00:00:00"/>
    <x v="2"/>
    <x v="83"/>
    <s v="MBX058"/>
    <s v="Audi A4"/>
    <n v="126920"/>
    <m/>
    <m/>
    <x v="0"/>
    <n v="126920"/>
    <d v="2023-08-22T00:00:00"/>
    <m/>
    <m/>
    <m/>
    <m/>
    <m/>
    <m/>
    <m/>
    <m/>
    <m/>
    <m/>
    <m/>
    <m/>
    <m/>
    <m/>
    <m/>
    <m/>
    <m/>
  </r>
  <r>
    <n v="1310"/>
    <d v="2023-08-15T00:00:00"/>
    <x v="2"/>
    <x v="84"/>
    <s v="JRG013"/>
    <s v="VW SURAN"/>
    <n v="332280"/>
    <m/>
    <s v="Efect - Cheque - transf"/>
    <x v="0"/>
    <n v="100000"/>
    <d v="2023-08-31T00:00:00"/>
    <m/>
    <n v="232280"/>
    <d v="2023-10-02T00:00:00"/>
    <m/>
    <m/>
    <m/>
    <m/>
    <m/>
    <m/>
    <m/>
    <m/>
    <m/>
    <m/>
    <m/>
    <m/>
    <m/>
    <m/>
  </r>
  <r>
    <n v="1311"/>
    <d v="2023-08-16T00:00:00"/>
    <x v="2"/>
    <x v="44"/>
    <s v="AF672VS"/>
    <s v="Transil"/>
    <n v="25000"/>
    <m/>
    <m/>
    <x v="0"/>
    <n v="25000"/>
    <d v="2023-09-11T00:00:00"/>
    <m/>
    <m/>
    <m/>
    <m/>
    <m/>
    <m/>
    <m/>
    <m/>
    <m/>
    <m/>
    <m/>
    <m/>
    <m/>
    <m/>
    <m/>
    <m/>
    <m/>
  </r>
  <r>
    <n v="1312"/>
    <d v="2023-08-16T00:00:00"/>
    <x v="2"/>
    <x v="85"/>
    <s v="SKW754"/>
    <s v="Vento"/>
    <n v="125200"/>
    <m/>
    <s v="Efectivo"/>
    <x v="0"/>
    <n v="125200"/>
    <d v="2023-08-25T00:00:00"/>
    <m/>
    <m/>
    <m/>
    <m/>
    <m/>
    <m/>
    <m/>
    <m/>
    <m/>
    <m/>
    <m/>
    <m/>
    <m/>
    <m/>
    <m/>
    <m/>
    <m/>
  </r>
  <r>
    <n v="1313"/>
    <d v="2023-08-16T00:00:00"/>
    <x v="2"/>
    <x v="86"/>
    <s v="LHH546"/>
    <s v="Gol trend"/>
    <n v="59880"/>
    <m/>
    <m/>
    <x v="0"/>
    <n v="30000"/>
    <d v="2023-08-23T00:00:00"/>
    <m/>
    <n v="29880"/>
    <d v="2023-09-01T00:00:00"/>
    <m/>
    <m/>
    <m/>
    <m/>
    <m/>
    <m/>
    <m/>
    <m/>
    <m/>
    <m/>
    <m/>
    <m/>
    <m/>
    <m/>
  </r>
  <r>
    <n v="1314"/>
    <d v="2023-08-16T00:00:00"/>
    <x v="2"/>
    <x v="87"/>
    <s v="MKM197"/>
    <s v="Partner"/>
    <n v="94400"/>
    <m/>
    <m/>
    <x v="0"/>
    <n v="94400"/>
    <d v="2023-09-12T00:00:00"/>
    <m/>
    <m/>
    <m/>
    <m/>
    <m/>
    <m/>
    <m/>
    <m/>
    <m/>
    <m/>
    <m/>
    <m/>
    <m/>
    <m/>
    <m/>
    <m/>
    <m/>
  </r>
  <r>
    <n v="1315"/>
    <d v="2023-08-16T00:00:00"/>
    <x v="2"/>
    <x v="44"/>
    <s v="AF044MU"/>
    <s v="FIORINO"/>
    <n v="20000"/>
    <m/>
    <m/>
    <x v="0"/>
    <n v="20000"/>
    <d v="2023-09-11T00:00:00"/>
    <m/>
    <m/>
    <m/>
    <m/>
    <m/>
    <m/>
    <m/>
    <m/>
    <m/>
    <m/>
    <m/>
    <m/>
    <m/>
    <m/>
    <m/>
    <m/>
    <m/>
  </r>
  <r>
    <n v="1316"/>
    <d v="2023-08-17T00:00:00"/>
    <x v="2"/>
    <x v="88"/>
    <s v="AB242IT"/>
    <s v="SAVEIRO"/>
    <n v="18500"/>
    <m/>
    <s v="Efectivo"/>
    <x v="0"/>
    <n v="18500"/>
    <d v="2023-08-17T00:00:00"/>
    <m/>
    <m/>
    <m/>
    <m/>
    <m/>
    <m/>
    <m/>
    <m/>
    <m/>
    <m/>
    <m/>
    <m/>
    <m/>
    <m/>
    <m/>
    <m/>
    <m/>
  </r>
  <r>
    <n v="1317"/>
    <d v="2023-08-17T00:00:00"/>
    <x v="2"/>
    <x v="89"/>
    <s v="AB499AC"/>
    <s v="Gol trend"/>
    <n v="84580"/>
    <m/>
    <m/>
    <x v="0"/>
    <n v="84580"/>
    <d v="2023-08-17T00:00:00"/>
    <m/>
    <m/>
    <m/>
    <m/>
    <m/>
    <m/>
    <m/>
    <m/>
    <m/>
    <m/>
    <m/>
    <m/>
    <m/>
    <m/>
    <m/>
    <m/>
    <m/>
  </r>
  <r>
    <n v="1318"/>
    <d v="2023-08-17T00:00:00"/>
    <x v="2"/>
    <x v="90"/>
    <s v="AC242UO"/>
    <s v="Captur"/>
    <n v="82600"/>
    <m/>
    <m/>
    <x v="0"/>
    <n v="82600"/>
    <d v="2023-08-18T00:00:00"/>
    <m/>
    <m/>
    <m/>
    <m/>
    <m/>
    <m/>
    <m/>
    <m/>
    <m/>
    <m/>
    <m/>
    <m/>
    <m/>
    <m/>
    <m/>
    <m/>
    <m/>
  </r>
  <r>
    <n v="1319"/>
    <d v="2023-08-18T00:00:00"/>
    <x v="2"/>
    <x v="91"/>
    <s v="GSW722"/>
    <s v="VW SAVEIRO"/>
    <n v="189920"/>
    <m/>
    <s v="cobra pini wiesek"/>
    <x v="0"/>
    <n v="189920"/>
    <m/>
    <m/>
    <m/>
    <m/>
    <m/>
    <m/>
    <m/>
    <m/>
    <m/>
    <m/>
    <m/>
    <m/>
    <m/>
    <m/>
    <m/>
    <m/>
    <m/>
    <m/>
  </r>
  <r>
    <n v="1320"/>
    <d v="2023-08-18T00:00:00"/>
    <x v="2"/>
    <x v="92"/>
    <s v="OMD786"/>
    <s v="SURAN"/>
    <n v="110060"/>
    <m/>
    <s v="Efectivo"/>
    <x v="0"/>
    <n v="110060"/>
    <d v="2023-08-18T00:00:00"/>
    <m/>
    <m/>
    <m/>
    <m/>
    <m/>
    <m/>
    <m/>
    <m/>
    <m/>
    <m/>
    <m/>
    <m/>
    <m/>
    <m/>
    <m/>
    <m/>
    <m/>
  </r>
  <r>
    <n v="1321"/>
    <d v="2023-08-18T00:00:00"/>
    <x v="2"/>
    <x v="93"/>
    <d v="1899-12-30T00:00:00"/>
    <d v="1899-12-30T00:00:00"/>
    <n v="83175"/>
    <m/>
    <s v="Efectivo"/>
    <x v="0"/>
    <n v="33500"/>
    <d v="2023-07-18T00:00:00"/>
    <m/>
    <n v="15000"/>
    <d v="2023-08-19T00:00:00"/>
    <m/>
    <n v="34675"/>
    <d v="2023-09-06T00:00:00"/>
    <m/>
    <m/>
    <m/>
    <m/>
    <m/>
    <m/>
    <m/>
    <m/>
    <m/>
    <m/>
    <m/>
  </r>
  <r>
    <n v="1322"/>
    <d v="2023-08-19T00:00:00"/>
    <x v="2"/>
    <x v="50"/>
    <s v="GFL117"/>
    <s v="ASTRA"/>
    <n v="49805"/>
    <m/>
    <m/>
    <x v="0"/>
    <n v="49805"/>
    <d v="2023-09-11T00:00:00"/>
    <m/>
    <m/>
    <m/>
    <m/>
    <m/>
    <m/>
    <m/>
    <m/>
    <m/>
    <m/>
    <m/>
    <m/>
    <m/>
    <m/>
    <m/>
    <m/>
    <m/>
  </r>
  <r>
    <n v="1323"/>
    <d v="2023-08-22T00:00:00"/>
    <x v="2"/>
    <x v="94"/>
    <s v="AA126RQ"/>
    <s v="Toyota corolla"/>
    <n v="63900"/>
    <m/>
    <m/>
    <x v="0"/>
    <n v="63900"/>
    <d v="2023-08-28T00:00:00"/>
    <m/>
    <m/>
    <m/>
    <m/>
    <m/>
    <m/>
    <m/>
    <m/>
    <m/>
    <m/>
    <m/>
    <m/>
    <m/>
    <m/>
    <m/>
    <m/>
    <m/>
  </r>
  <r>
    <n v="1325"/>
    <d v="2023-08-22T00:00:00"/>
    <x v="2"/>
    <x v="95"/>
    <s v="AE543DP"/>
    <s v="Captur"/>
    <n v="80900"/>
    <m/>
    <s v="Efectivo"/>
    <x v="0"/>
    <n v="80900"/>
    <d v="2023-08-30T00:00:00"/>
    <m/>
    <m/>
    <m/>
    <m/>
    <m/>
    <m/>
    <m/>
    <m/>
    <m/>
    <m/>
    <m/>
    <m/>
    <m/>
    <m/>
    <m/>
    <m/>
    <m/>
  </r>
  <r>
    <n v="1326"/>
    <d v="2023-08-22T00:00:00"/>
    <x v="2"/>
    <x v="44"/>
    <s v="AE993CE"/>
    <s v="Fiat Fiorino"/>
    <n v="45000"/>
    <m/>
    <m/>
    <x v="0"/>
    <n v="45000"/>
    <d v="2023-09-11T00:00:00"/>
    <m/>
    <m/>
    <m/>
    <m/>
    <m/>
    <m/>
    <m/>
    <m/>
    <m/>
    <m/>
    <m/>
    <m/>
    <m/>
    <m/>
    <m/>
    <m/>
    <m/>
  </r>
  <r>
    <n v="1327"/>
    <d v="2023-08-23T00:00:00"/>
    <x v="2"/>
    <x v="7"/>
    <s v="KNS158"/>
    <s v="Sandero Steepway"/>
    <n v="100200"/>
    <m/>
    <s v="Efectivo"/>
    <x v="0"/>
    <n v="40000"/>
    <d v="2023-09-27T00:00:00"/>
    <m/>
    <n v="20000"/>
    <d v="2023-10-28T00:00:00"/>
    <m/>
    <n v="40000"/>
    <d v="2023-12-04T00:00:00"/>
    <m/>
    <n v="200"/>
    <m/>
    <m/>
    <m/>
    <m/>
    <m/>
    <m/>
    <m/>
    <m/>
    <m/>
  </r>
  <r>
    <n v="1328"/>
    <d v="2023-08-23T00:00:00"/>
    <x v="2"/>
    <x v="96"/>
    <s v="LGK762"/>
    <s v="Renault Duster"/>
    <n v="12000"/>
    <m/>
    <s v="Efectivo"/>
    <x v="0"/>
    <n v="12000"/>
    <d v="2023-08-23T00:00:00"/>
    <m/>
    <m/>
    <m/>
    <m/>
    <m/>
    <m/>
    <m/>
    <m/>
    <m/>
    <m/>
    <m/>
    <m/>
    <m/>
    <m/>
    <m/>
    <m/>
    <m/>
  </r>
  <r>
    <n v="1329"/>
    <d v="2023-08-23T00:00:00"/>
    <x v="2"/>
    <x v="97"/>
    <s v="AE154FR"/>
    <s v="Jeep Renegade"/>
    <n v="30500"/>
    <m/>
    <s v="Efectivo"/>
    <x v="0"/>
    <n v="30500"/>
    <d v="2023-08-25T00:00:00"/>
    <m/>
    <m/>
    <m/>
    <m/>
    <m/>
    <m/>
    <m/>
    <m/>
    <m/>
    <m/>
    <m/>
    <m/>
    <m/>
    <m/>
    <m/>
    <m/>
    <m/>
  </r>
  <r>
    <n v="1330"/>
    <d v="2023-08-24T00:00:00"/>
    <x v="2"/>
    <x v="98"/>
    <s v="AC890ME"/>
    <s v="Renault Logan"/>
    <n v="62060"/>
    <m/>
    <s v="Efectivo"/>
    <x v="0"/>
    <n v="31560"/>
    <d v="2023-08-24T00:00:00"/>
    <m/>
    <n v="30500"/>
    <d v="2023-09-04T00:00:00"/>
    <m/>
    <m/>
    <m/>
    <m/>
    <m/>
    <m/>
    <m/>
    <m/>
    <m/>
    <m/>
    <m/>
    <m/>
    <m/>
    <m/>
  </r>
  <r>
    <n v="1331"/>
    <d v="2023-08-25T00:00:00"/>
    <x v="2"/>
    <x v="44"/>
    <s v="NHL703"/>
    <s v="Renault Kangoo"/>
    <n v="0"/>
    <m/>
    <m/>
    <x v="0"/>
    <m/>
    <m/>
    <m/>
    <m/>
    <m/>
    <m/>
    <m/>
    <m/>
    <m/>
    <m/>
    <m/>
    <m/>
    <m/>
    <m/>
    <m/>
    <m/>
    <m/>
    <m/>
    <m/>
  </r>
  <r>
    <n v="1332"/>
    <d v="2023-08-25T00:00:00"/>
    <x v="2"/>
    <x v="56"/>
    <d v="1899-12-30T00:00:00"/>
    <d v="1899-12-30T00:00:00"/>
    <n v="8500"/>
    <m/>
    <s v="Transferencia"/>
    <x v="0"/>
    <n v="8500"/>
    <d v="2023-08-28T00:00:00"/>
    <m/>
    <m/>
    <m/>
    <m/>
    <m/>
    <m/>
    <m/>
    <m/>
    <m/>
    <m/>
    <m/>
    <m/>
    <m/>
    <m/>
    <m/>
    <m/>
    <m/>
  </r>
  <r>
    <n v="1333"/>
    <d v="2023-08-25T00:00:00"/>
    <x v="2"/>
    <x v="99"/>
    <d v="1899-12-30T00:00:00"/>
    <s v="Toyota Hilux"/>
    <n v="76250"/>
    <m/>
    <m/>
    <x v="0"/>
    <n v="76250"/>
    <d v="2023-08-29T00:00:00"/>
    <m/>
    <m/>
    <m/>
    <m/>
    <m/>
    <m/>
    <m/>
    <m/>
    <m/>
    <m/>
    <m/>
    <m/>
    <m/>
    <m/>
    <m/>
    <m/>
    <m/>
  </r>
  <r>
    <n v="1334"/>
    <d v="2023-08-25T00:00:00"/>
    <x v="2"/>
    <x v="100"/>
    <d v="1899-12-30T00:00:00"/>
    <d v="1900-07-26T00:00:00"/>
    <n v="25000"/>
    <m/>
    <m/>
    <x v="0"/>
    <n v="25000"/>
    <d v="2023-09-11T00:00:00"/>
    <m/>
    <m/>
    <m/>
    <m/>
    <m/>
    <m/>
    <m/>
    <m/>
    <m/>
    <m/>
    <m/>
    <m/>
    <m/>
    <m/>
    <m/>
    <m/>
    <m/>
  </r>
  <r>
    <n v="1335"/>
    <d v="2023-08-25T00:00:00"/>
    <x v="2"/>
    <x v="101"/>
    <d v="1899-12-30T00:00:00"/>
    <s v="Fiat Linea"/>
    <n v="50561.2"/>
    <m/>
    <s v="Transferencia"/>
    <x v="0"/>
    <n v="50561.2"/>
    <d v="2023-09-15T00:00:00"/>
    <m/>
    <m/>
    <m/>
    <m/>
    <m/>
    <m/>
    <m/>
    <m/>
    <m/>
    <m/>
    <m/>
    <m/>
    <m/>
    <m/>
    <m/>
    <m/>
    <m/>
  </r>
  <r>
    <n v="1336"/>
    <d v="2023-08-25T00:00:00"/>
    <x v="2"/>
    <x v="100"/>
    <s v="HXQ635"/>
    <s v="Renault Kangoo"/>
    <n v="50000"/>
    <m/>
    <m/>
    <x v="0"/>
    <n v="50000"/>
    <d v="2023-09-11T00:00:00"/>
    <m/>
    <m/>
    <m/>
    <m/>
    <m/>
    <m/>
    <m/>
    <m/>
    <m/>
    <m/>
    <m/>
    <m/>
    <m/>
    <m/>
    <m/>
    <m/>
    <m/>
  </r>
  <r>
    <n v="1337"/>
    <d v="2023-08-25T00:00:00"/>
    <x v="2"/>
    <x v="102"/>
    <s v="HIE358"/>
    <s v="Chrysler pt cruiser"/>
    <n v="337430"/>
    <m/>
    <s v="cheque"/>
    <x v="0"/>
    <n v="50000"/>
    <d v="2023-08-31T00:00:00"/>
    <m/>
    <n v="63440"/>
    <d v="2023-08-31T00:00:00"/>
    <m/>
    <n v="30000"/>
    <d v="2023-08-31T00:00:00"/>
    <m/>
    <n v="100000"/>
    <d v="2023-09-07T00:00:00"/>
    <m/>
    <n v="22000"/>
    <d v="2023-09-19T00:00:00"/>
    <m/>
    <n v="71990"/>
    <d v="2023-09-19T00:00:00"/>
    <m/>
    <m/>
  </r>
  <r>
    <n v="1338"/>
    <d v="2023-08-26T00:00:00"/>
    <x v="2"/>
    <x v="103"/>
    <s v="AB892VK"/>
    <s v="Ford Ranger"/>
    <n v="110900"/>
    <m/>
    <m/>
    <x v="0"/>
    <n v="101900"/>
    <d v="2023-09-19T00:00:00"/>
    <m/>
    <n v="9000"/>
    <d v="2023-09-20T00:00:00"/>
    <m/>
    <m/>
    <m/>
    <m/>
    <m/>
    <m/>
    <m/>
    <m/>
    <m/>
    <m/>
    <m/>
    <m/>
    <m/>
    <m/>
  </r>
  <r>
    <n v="1339"/>
    <d v="2023-08-28T00:00:00"/>
    <x v="2"/>
    <x v="29"/>
    <s v="JNW454"/>
    <s v=" VW FOX"/>
    <n v="74690"/>
    <m/>
    <s v="Transferencia"/>
    <x v="0"/>
    <n v="74690"/>
    <d v="2023-08-29T00:00:00"/>
    <m/>
    <m/>
    <m/>
    <m/>
    <m/>
    <m/>
    <m/>
    <m/>
    <m/>
    <m/>
    <m/>
    <m/>
    <m/>
    <m/>
    <m/>
    <m/>
    <m/>
  </r>
  <r>
    <n v="1340"/>
    <d v="2023-08-29T00:00:00"/>
    <x v="2"/>
    <x v="104"/>
    <s v="DKM593"/>
    <s v="Renault Clio"/>
    <n v="33240"/>
    <m/>
    <s v="Efectivo"/>
    <x v="0"/>
    <n v="33240"/>
    <d v="2023-08-31T00:00:00"/>
    <m/>
    <m/>
    <m/>
    <m/>
    <m/>
    <m/>
    <m/>
    <m/>
    <m/>
    <m/>
    <m/>
    <m/>
    <m/>
    <m/>
    <m/>
    <m/>
    <m/>
  </r>
  <r>
    <n v="1341"/>
    <d v="2023-08-29T00:00:00"/>
    <x v="2"/>
    <x v="100"/>
    <s v="AF044MU"/>
    <s v="KANGOO"/>
    <n v="7000"/>
    <m/>
    <m/>
    <x v="0"/>
    <n v="7000"/>
    <d v="2023-09-11T00:00:00"/>
    <m/>
    <m/>
    <m/>
    <m/>
    <m/>
    <m/>
    <m/>
    <m/>
    <m/>
    <m/>
    <m/>
    <m/>
    <m/>
    <m/>
    <m/>
    <m/>
    <m/>
  </r>
  <r>
    <n v="1342"/>
    <d v="2023-08-29T00:00:00"/>
    <x v="2"/>
    <x v="105"/>
    <s v="MTN006"/>
    <s v="Renault Master"/>
    <n v="135610"/>
    <m/>
    <m/>
    <x v="0"/>
    <n v="135610"/>
    <d v="2023-10-03T00:00:00"/>
    <m/>
    <m/>
    <m/>
    <m/>
    <m/>
    <m/>
    <m/>
    <m/>
    <m/>
    <m/>
    <m/>
    <m/>
    <m/>
    <m/>
    <m/>
    <m/>
    <m/>
  </r>
  <r>
    <n v="1343"/>
    <d v="2023-08-29T00:00:00"/>
    <x v="2"/>
    <x v="106"/>
    <s v="AA697DS"/>
    <s v="Renault Kangoo"/>
    <n v="62450"/>
    <m/>
    <s v="Transferencia"/>
    <x v="0"/>
    <n v="62450"/>
    <d v="2023-09-15T00:00:00"/>
    <m/>
    <m/>
    <m/>
    <m/>
    <m/>
    <m/>
    <m/>
    <m/>
    <m/>
    <m/>
    <m/>
    <m/>
    <m/>
    <m/>
    <m/>
    <m/>
    <m/>
  </r>
  <r>
    <n v="1344"/>
    <d v="2023-08-29T00:00:00"/>
    <x v="2"/>
    <x v="107"/>
    <s v="MWM641"/>
    <s v="KANGOO"/>
    <n v="133520.5"/>
    <m/>
    <s v="Efectivo"/>
    <x v="0"/>
    <n v="133520.5"/>
    <d v="2023-08-30T00:00:00"/>
    <m/>
    <m/>
    <m/>
    <m/>
    <m/>
    <m/>
    <m/>
    <m/>
    <m/>
    <m/>
    <m/>
    <m/>
    <m/>
    <m/>
    <m/>
    <m/>
    <m/>
  </r>
  <r>
    <n v="1345"/>
    <d v="2023-08-30T00:00:00"/>
    <x v="2"/>
    <x v="100"/>
    <s v="NHL703"/>
    <s v="KANGOO"/>
    <n v="0"/>
    <m/>
    <m/>
    <x v="0"/>
    <m/>
    <m/>
    <m/>
    <m/>
    <m/>
    <m/>
    <m/>
    <m/>
    <m/>
    <m/>
    <m/>
    <m/>
    <m/>
    <m/>
    <m/>
    <m/>
    <m/>
    <m/>
    <m/>
  </r>
  <r>
    <n v="1346"/>
    <d v="2023-08-30T00:00:00"/>
    <x v="2"/>
    <x v="108"/>
    <s v="AB446BR"/>
    <s v="KANGOO"/>
    <n v="22000"/>
    <m/>
    <s v="Efectivo"/>
    <x v="0"/>
    <n v="22000"/>
    <d v="2023-08-31T00:00:00"/>
    <m/>
    <m/>
    <m/>
    <m/>
    <m/>
    <m/>
    <m/>
    <m/>
    <m/>
    <m/>
    <m/>
    <m/>
    <m/>
    <m/>
    <m/>
    <m/>
    <m/>
  </r>
  <r>
    <n v="1347"/>
    <d v="2023-08-30T00:00:00"/>
    <x v="2"/>
    <x v="109"/>
    <s v="AB065DW"/>
    <s v="VW VENTO"/>
    <n v="89150"/>
    <m/>
    <m/>
    <x v="0"/>
    <n v="50000"/>
    <d v="2023-08-30T00:00:00"/>
    <m/>
    <n v="39150"/>
    <d v="2023-09-11T00:00:00"/>
    <m/>
    <m/>
    <m/>
    <m/>
    <m/>
    <m/>
    <m/>
    <m/>
    <m/>
    <m/>
    <m/>
    <m/>
    <m/>
    <m/>
  </r>
  <r>
    <n v="1348"/>
    <d v="2023-08-30T00:00:00"/>
    <x v="2"/>
    <x v="110"/>
    <s v="NOZ302"/>
    <s v="Gol trend"/>
    <n v="48100"/>
    <m/>
    <s v="Efectivo"/>
    <x v="0"/>
    <n v="36000"/>
    <d v="2023-08-30T00:00:00"/>
    <m/>
    <n v="12100"/>
    <d v="2023-09-04T00:00:00"/>
    <m/>
    <m/>
    <m/>
    <m/>
    <m/>
    <m/>
    <m/>
    <m/>
    <m/>
    <m/>
    <m/>
    <m/>
    <m/>
    <m/>
  </r>
  <r>
    <n v="1349"/>
    <d v="2023-08-31T00:00:00"/>
    <x v="2"/>
    <x v="100"/>
    <s v="AE613XV"/>
    <s v="Fiat Fiorino"/>
    <n v="45000"/>
    <m/>
    <m/>
    <x v="0"/>
    <n v="45000"/>
    <d v="2023-09-11T00:00:00"/>
    <m/>
    <m/>
    <m/>
    <m/>
    <m/>
    <m/>
    <m/>
    <m/>
    <m/>
    <m/>
    <m/>
    <m/>
    <m/>
    <m/>
    <m/>
    <m/>
    <m/>
  </r>
  <r>
    <n v="1350"/>
    <d v="2023-08-31T00:00:00"/>
    <x v="2"/>
    <x v="40"/>
    <d v="1899-12-30T00:00:00"/>
    <s v="Peugeot 308"/>
    <n v="24000"/>
    <m/>
    <m/>
    <x v="0"/>
    <n v="24000"/>
    <d v="2023-09-15T00:00:00"/>
    <m/>
    <m/>
    <m/>
    <m/>
    <m/>
    <m/>
    <m/>
    <m/>
    <m/>
    <m/>
    <m/>
    <m/>
    <m/>
    <m/>
    <m/>
    <m/>
    <m/>
  </r>
  <r>
    <n v="1351"/>
    <d v="2023-08-31T00:00:00"/>
    <x v="2"/>
    <x v="111"/>
    <s v="AB644RW"/>
    <s v="Nissan"/>
    <n v="20000"/>
    <m/>
    <s v="Transferencia"/>
    <x v="0"/>
    <n v="20000"/>
    <d v="2023-08-31T00:00:00"/>
    <m/>
    <m/>
    <m/>
    <m/>
    <m/>
    <m/>
    <m/>
    <m/>
    <m/>
    <m/>
    <m/>
    <m/>
    <m/>
    <m/>
    <m/>
    <m/>
    <m/>
  </r>
  <r>
    <n v="1352"/>
    <d v="2023-09-01T00:00:00"/>
    <x v="2"/>
    <x v="40"/>
    <d v="1899-12-30T00:00:00"/>
    <d v="1899-12-30T00:00:00"/>
    <n v="0"/>
    <m/>
    <m/>
    <x v="0"/>
    <m/>
    <m/>
    <m/>
    <m/>
    <m/>
    <m/>
    <m/>
    <m/>
    <m/>
    <m/>
    <m/>
    <m/>
    <m/>
    <m/>
    <m/>
    <m/>
    <m/>
    <m/>
    <m/>
  </r>
  <r>
    <n v="1353"/>
    <d v="2023-09-01T00:00:00"/>
    <x v="2"/>
    <x v="68"/>
    <d v="1899-12-30T00:00:00"/>
    <d v="1899-12-30T00:00:00"/>
    <n v="22000"/>
    <m/>
    <m/>
    <x v="0"/>
    <n v="22000"/>
    <d v="2023-09-01T00:00:00"/>
    <m/>
    <m/>
    <m/>
    <m/>
    <m/>
    <m/>
    <m/>
    <m/>
    <m/>
    <m/>
    <m/>
    <m/>
    <m/>
    <m/>
    <m/>
    <m/>
    <m/>
  </r>
  <r>
    <n v="1354"/>
    <d v="2023-09-01T00:00:00"/>
    <x v="2"/>
    <x v="112"/>
    <s v="AB091GB"/>
    <s v="Amarok"/>
    <n v="133750"/>
    <m/>
    <s v="Efectivo"/>
    <x v="0"/>
    <n v="133750"/>
    <d v="2023-09-01T00:00:00"/>
    <m/>
    <m/>
    <m/>
    <m/>
    <m/>
    <m/>
    <m/>
    <m/>
    <m/>
    <m/>
    <m/>
    <m/>
    <m/>
    <m/>
    <m/>
    <m/>
    <m/>
  </r>
  <r>
    <n v="1355"/>
    <d v="2023-09-01T00:00:00"/>
    <x v="2"/>
    <x v="100"/>
    <s v="AB127DV"/>
    <s v="KANGOO"/>
    <n v="0"/>
    <m/>
    <m/>
    <x v="0"/>
    <m/>
    <m/>
    <m/>
    <m/>
    <m/>
    <m/>
    <m/>
    <m/>
    <m/>
    <m/>
    <m/>
    <m/>
    <m/>
    <m/>
    <m/>
    <m/>
    <m/>
    <m/>
    <m/>
  </r>
  <r>
    <n v="1356"/>
    <d v="2023-09-01T00:00:00"/>
    <x v="2"/>
    <x v="9"/>
    <d v="1899-12-30T00:00:00"/>
    <d v="1899-12-30T00:00:00"/>
    <n v="45375"/>
    <m/>
    <m/>
    <x v="0"/>
    <n v="45375"/>
    <d v="2023-11-13T00:00:00"/>
    <m/>
    <m/>
    <m/>
    <m/>
    <m/>
    <m/>
    <m/>
    <m/>
    <m/>
    <m/>
    <m/>
    <m/>
    <m/>
    <m/>
    <m/>
    <m/>
    <m/>
  </r>
  <r>
    <n v="1357"/>
    <d v="2023-09-02T00:00:00"/>
    <x v="2"/>
    <x v="113"/>
    <s v="MLD725"/>
    <s v="Peugeot partner"/>
    <n v="55650"/>
    <m/>
    <m/>
    <x v="0"/>
    <n v="55650"/>
    <d v="2023-09-12T00:00:00"/>
    <m/>
    <m/>
    <m/>
    <m/>
    <m/>
    <m/>
    <m/>
    <m/>
    <m/>
    <m/>
    <m/>
    <m/>
    <m/>
    <m/>
    <m/>
    <m/>
    <m/>
  </r>
  <r>
    <n v="1358"/>
    <d v="2023-09-02T00:00:00"/>
    <x v="2"/>
    <x v="114"/>
    <s v="MLI065"/>
    <s v="Fiat strada"/>
    <n v="62300"/>
    <m/>
    <s v="Efectivo"/>
    <x v="0"/>
    <n v="62300"/>
    <d v="2023-09-11T00:00:00"/>
    <m/>
    <m/>
    <m/>
    <m/>
    <m/>
    <m/>
    <m/>
    <m/>
    <m/>
    <m/>
    <m/>
    <m/>
    <m/>
    <m/>
    <m/>
    <m/>
    <m/>
  </r>
  <r>
    <n v="1359"/>
    <d v="2023-09-04T00:00:00"/>
    <x v="2"/>
    <x v="115"/>
    <s v="NEN767"/>
    <s v="Aveo"/>
    <n v="28600"/>
    <m/>
    <m/>
    <x v="0"/>
    <n v="28600"/>
    <d v="2023-08-04T00:00:00"/>
    <m/>
    <m/>
    <m/>
    <m/>
    <m/>
    <m/>
    <m/>
    <m/>
    <m/>
    <m/>
    <m/>
    <m/>
    <m/>
    <m/>
    <m/>
    <m/>
    <m/>
  </r>
  <r>
    <n v="1360"/>
    <d v="2023-09-04T00:00:00"/>
    <x v="2"/>
    <x v="100"/>
    <s v="AE613XV"/>
    <s v="Fiat Fiorino"/>
    <n v="0"/>
    <m/>
    <m/>
    <x v="0"/>
    <m/>
    <m/>
    <m/>
    <m/>
    <m/>
    <m/>
    <m/>
    <m/>
    <m/>
    <m/>
    <m/>
    <m/>
    <m/>
    <m/>
    <m/>
    <m/>
    <m/>
    <m/>
    <m/>
  </r>
  <r>
    <n v="1361"/>
    <d v="2023-09-04T00:00:00"/>
    <x v="2"/>
    <x v="32"/>
    <s v="MVE842"/>
    <s v="VW SAVEIRO"/>
    <n v="310000"/>
    <m/>
    <s v="cheque"/>
    <x v="0"/>
    <n v="85940"/>
    <d v="2023-09-07T00:00:00"/>
    <m/>
    <n v="20070"/>
    <d v="2023-09-08T00:00:00"/>
    <m/>
    <n v="30000"/>
    <d v="2023-09-14T00:00:00"/>
    <m/>
    <n v="50000"/>
    <d v="2023-09-22T00:00:00"/>
    <m/>
    <n v="40000"/>
    <d v="2023-10-02T00:00:00"/>
    <m/>
    <n v="83990"/>
    <d v="2023-10-10T00:00:00"/>
    <m/>
    <m/>
  </r>
  <r>
    <n v="1362"/>
    <d v="2023-09-04T00:00:00"/>
    <x v="2"/>
    <x v="116"/>
    <s v="MQD368"/>
    <s v="Fiesta Kinetic"/>
    <n v="244918"/>
    <m/>
    <s v="Transferencia"/>
    <x v="0"/>
    <n v="244918"/>
    <d v="2023-09-08T00:00:00"/>
    <m/>
    <m/>
    <m/>
    <m/>
    <m/>
    <m/>
    <m/>
    <m/>
    <m/>
    <m/>
    <m/>
    <m/>
    <m/>
    <m/>
    <m/>
    <m/>
    <m/>
  </r>
  <r>
    <n v="1363"/>
    <d v="2023-09-05T00:00:00"/>
    <x v="2"/>
    <x v="117"/>
    <s v="AE032VP"/>
    <s v="Renault Oroch"/>
    <n v="65850"/>
    <m/>
    <s v="Transferencia"/>
    <x v="0"/>
    <n v="65850"/>
    <d v="2023-09-07T00:00:00"/>
    <m/>
    <m/>
    <m/>
    <m/>
    <m/>
    <m/>
    <m/>
    <m/>
    <m/>
    <m/>
    <m/>
    <m/>
    <m/>
    <m/>
    <m/>
    <m/>
    <m/>
  </r>
  <r>
    <n v="1364"/>
    <d v="2023-09-05T00:00:00"/>
    <x v="2"/>
    <x v="118"/>
    <s v="OJQ515"/>
    <s v="Peugeot partner"/>
    <n v="119000"/>
    <m/>
    <m/>
    <x v="0"/>
    <n v="103000"/>
    <m/>
    <m/>
    <n v="16000"/>
    <d v="2023-10-06T00:00:00"/>
    <m/>
    <m/>
    <m/>
    <m/>
    <m/>
    <m/>
    <m/>
    <m/>
    <m/>
    <m/>
    <m/>
    <m/>
    <m/>
    <m/>
  </r>
  <r>
    <n v="1365"/>
    <d v="2023-09-05T00:00:00"/>
    <x v="2"/>
    <x v="119"/>
    <s v="LWY389"/>
    <s v="Peugeot 207"/>
    <n v="18712"/>
    <m/>
    <s v="Efectivo"/>
    <x v="0"/>
    <n v="18712"/>
    <m/>
    <m/>
    <m/>
    <m/>
    <m/>
    <m/>
    <m/>
    <m/>
    <m/>
    <m/>
    <m/>
    <m/>
    <m/>
    <m/>
    <m/>
    <m/>
    <m/>
    <m/>
  </r>
  <r>
    <n v="1366"/>
    <d v="2023-09-06T00:00:00"/>
    <x v="2"/>
    <x v="50"/>
    <d v="1899-12-30T00:00:00"/>
    <s v="Susuki Fun"/>
    <n v="15000"/>
    <m/>
    <m/>
    <x v="0"/>
    <n v="15000"/>
    <m/>
    <m/>
    <m/>
    <m/>
    <m/>
    <m/>
    <m/>
    <m/>
    <m/>
    <m/>
    <m/>
    <m/>
    <m/>
    <m/>
    <m/>
    <m/>
    <m/>
    <m/>
  </r>
  <r>
    <n v="1367"/>
    <d v="2023-09-06T00:00:00"/>
    <x v="2"/>
    <x v="120"/>
    <s v="HLX329"/>
    <s v="Peugeot 206"/>
    <n v="103514"/>
    <m/>
    <s v="Efectivo"/>
    <x v="0"/>
    <n v="103514"/>
    <d v="2023-09-14T00:00:00"/>
    <m/>
    <m/>
    <m/>
    <m/>
    <m/>
    <m/>
    <m/>
    <m/>
    <m/>
    <m/>
    <m/>
    <m/>
    <m/>
    <m/>
    <m/>
    <m/>
    <m/>
  </r>
  <r>
    <n v="1368"/>
    <d v="2023-09-06T00:00:00"/>
    <x v="2"/>
    <x v="12"/>
    <d v="1899-12-30T00:00:00"/>
    <d v="1899-12-30T00:00:00"/>
    <n v="30000"/>
    <m/>
    <m/>
    <x v="0"/>
    <n v="30000"/>
    <d v="2023-09-15T00:00:00"/>
    <m/>
    <m/>
    <m/>
    <m/>
    <m/>
    <m/>
    <m/>
    <m/>
    <m/>
    <m/>
    <m/>
    <m/>
    <m/>
    <m/>
    <m/>
    <m/>
    <m/>
  </r>
  <r>
    <n v="1369"/>
    <d v="2023-09-07T00:00:00"/>
    <x v="2"/>
    <x v="100"/>
    <s v="NHL703"/>
    <s v="Renault Kangoo"/>
    <n v="0"/>
    <m/>
    <m/>
    <x v="0"/>
    <m/>
    <m/>
    <m/>
    <m/>
    <m/>
    <m/>
    <m/>
    <m/>
    <m/>
    <m/>
    <m/>
    <m/>
    <m/>
    <m/>
    <m/>
    <m/>
    <m/>
    <m/>
    <m/>
  </r>
  <r>
    <n v="1370"/>
    <d v="2023-09-07T00:00:00"/>
    <x v="2"/>
    <x v="121"/>
    <s v="GVY959"/>
    <s v="Peugeot Partner"/>
    <n v="46400"/>
    <m/>
    <s v="Transferencia"/>
    <x v="0"/>
    <n v="46400"/>
    <d v="2023-09-16T00:00:00"/>
    <m/>
    <m/>
    <m/>
    <m/>
    <m/>
    <m/>
    <m/>
    <m/>
    <m/>
    <m/>
    <m/>
    <m/>
    <m/>
    <m/>
    <m/>
    <m/>
    <m/>
  </r>
  <r>
    <n v="1371"/>
    <d v="2023-09-08T00:00:00"/>
    <x v="2"/>
    <x v="122"/>
    <s v="KQQ222"/>
    <s v="Audi Q5 2.0 tfsi"/>
    <n v="372600"/>
    <m/>
    <m/>
    <x v="0"/>
    <n v="372600"/>
    <d v="2023-09-12T00:00:00"/>
    <m/>
    <m/>
    <m/>
    <m/>
    <m/>
    <m/>
    <m/>
    <m/>
    <m/>
    <m/>
    <m/>
    <m/>
    <m/>
    <m/>
    <m/>
    <m/>
    <m/>
  </r>
  <r>
    <n v="1372"/>
    <d v="2023-09-08T00:00:00"/>
    <x v="2"/>
    <x v="104"/>
    <s v="DKM593"/>
    <s v="Renault Clio"/>
    <n v="101960"/>
    <m/>
    <s v="Efectivo"/>
    <x v="0"/>
    <n v="101960"/>
    <d v="2023-09-08T00:00:00"/>
    <m/>
    <m/>
    <m/>
    <m/>
    <m/>
    <m/>
    <m/>
    <m/>
    <m/>
    <m/>
    <m/>
    <m/>
    <m/>
    <m/>
    <m/>
    <m/>
    <m/>
  </r>
  <r>
    <n v="1373"/>
    <d v="2023-09-08T00:00:00"/>
    <x v="2"/>
    <x v="118"/>
    <s v="FRF869"/>
    <s v="Renault Master"/>
    <n v="160466"/>
    <m/>
    <m/>
    <x v="0"/>
    <n v="160466"/>
    <d v="2023-09-15T00:00:00"/>
    <m/>
    <m/>
    <m/>
    <m/>
    <m/>
    <m/>
    <m/>
    <m/>
    <m/>
    <m/>
    <m/>
    <m/>
    <m/>
    <m/>
    <m/>
    <m/>
    <m/>
  </r>
  <r>
    <n v="1374"/>
    <d v="2023-09-08T00:00:00"/>
    <x v="2"/>
    <x v="123"/>
    <d v="1899-12-30T00:00:00"/>
    <s v="Cronos"/>
    <n v="72200"/>
    <m/>
    <m/>
    <x v="0"/>
    <n v="72200"/>
    <d v="2023-09-12T00:00:00"/>
    <m/>
    <m/>
    <m/>
    <m/>
    <m/>
    <m/>
    <m/>
    <m/>
    <m/>
    <m/>
    <m/>
    <m/>
    <m/>
    <m/>
    <m/>
    <m/>
    <m/>
  </r>
  <r>
    <n v="1375"/>
    <d v="2023-09-08T00:00:00"/>
    <x v="2"/>
    <x v="124"/>
    <d v="1899-12-30T00:00:00"/>
    <s v="Siena"/>
    <n v="15000"/>
    <m/>
    <m/>
    <x v="0"/>
    <n v="15000"/>
    <d v="2023-08-09T00:00:00"/>
    <m/>
    <m/>
    <m/>
    <m/>
    <m/>
    <m/>
    <m/>
    <m/>
    <m/>
    <m/>
    <m/>
    <m/>
    <m/>
    <m/>
    <m/>
    <m/>
    <m/>
  </r>
  <r>
    <n v="1376"/>
    <d v="2023-09-11T00:00:00"/>
    <x v="3"/>
    <x v="125"/>
    <d v="1899-12-30T00:00:00"/>
    <s v="S10"/>
    <n v="311600"/>
    <m/>
    <m/>
    <x v="0"/>
    <n v="311600"/>
    <d v="2023-09-12T00:00:00"/>
    <m/>
    <m/>
    <m/>
    <m/>
    <m/>
    <m/>
    <m/>
    <m/>
    <m/>
    <m/>
    <m/>
    <m/>
    <m/>
    <m/>
    <m/>
    <m/>
    <m/>
  </r>
  <r>
    <n v="1377"/>
    <d v="2023-09-11T00:00:00"/>
    <x v="3"/>
    <x v="19"/>
    <s v="AB744KG"/>
    <s v="Traker"/>
    <n v="21800"/>
    <m/>
    <s v="Transferencia"/>
    <x v="0"/>
    <n v="21800"/>
    <d v="2023-09-12T00:00:00"/>
    <m/>
    <m/>
    <m/>
    <m/>
    <m/>
    <m/>
    <m/>
    <m/>
    <m/>
    <m/>
    <m/>
    <m/>
    <m/>
    <m/>
    <m/>
    <m/>
    <m/>
  </r>
  <r>
    <n v="1378"/>
    <d v="2023-09-11T00:00:00"/>
    <x v="3"/>
    <x v="100"/>
    <s v="HXQ635"/>
    <s v="Renault Kangoo"/>
    <n v="4000"/>
    <m/>
    <m/>
    <x v="0"/>
    <n v="4000"/>
    <m/>
    <m/>
    <m/>
    <m/>
    <m/>
    <m/>
    <m/>
    <m/>
    <m/>
    <m/>
    <m/>
    <m/>
    <m/>
    <m/>
    <m/>
    <m/>
    <m/>
    <m/>
  </r>
  <r>
    <n v="1379"/>
    <d v="2023-09-11T00:00:00"/>
    <x v="3"/>
    <x v="126"/>
    <s v="GID723"/>
    <s v="Ford Ka 1000"/>
    <n v="114800"/>
    <m/>
    <m/>
    <x v="0"/>
    <n v="114800"/>
    <d v="2023-09-13T00:00:00"/>
    <m/>
    <m/>
    <m/>
    <m/>
    <m/>
    <m/>
    <m/>
    <m/>
    <m/>
    <m/>
    <m/>
    <m/>
    <m/>
    <m/>
    <m/>
    <m/>
    <m/>
  </r>
  <r>
    <n v="1380"/>
    <d v="2023-09-12T00:00:00"/>
    <x v="3"/>
    <x v="35"/>
    <s v="MQP326"/>
    <s v="Renault Stepway"/>
    <n v="113625"/>
    <m/>
    <m/>
    <x v="0"/>
    <n v="100000"/>
    <d v="2023-09-15T00:00:00"/>
    <m/>
    <n v="13625"/>
    <d v="2023-09-26T00:00:00"/>
    <m/>
    <m/>
    <m/>
    <m/>
    <m/>
    <m/>
    <m/>
    <m/>
    <m/>
    <m/>
    <m/>
    <m/>
    <m/>
    <m/>
  </r>
  <r>
    <n v="1381"/>
    <d v="2023-09-12T00:00:00"/>
    <x v="3"/>
    <x v="100"/>
    <s v="AE613XW"/>
    <s v="FIAT FIORINO"/>
    <n v="30000"/>
    <m/>
    <m/>
    <x v="0"/>
    <n v="30000"/>
    <m/>
    <m/>
    <m/>
    <m/>
    <m/>
    <m/>
    <m/>
    <m/>
    <m/>
    <m/>
    <m/>
    <m/>
    <m/>
    <m/>
    <m/>
    <m/>
    <m/>
    <m/>
  </r>
  <r>
    <n v="1382"/>
    <d v="2023-09-12T00:00:00"/>
    <x v="3"/>
    <x v="127"/>
    <s v="HAV619"/>
    <s v="Fiat Siena"/>
    <n v="165100"/>
    <m/>
    <m/>
    <x v="0"/>
    <n v="165100"/>
    <d v="2023-09-14T00:00:00"/>
    <m/>
    <m/>
    <m/>
    <m/>
    <m/>
    <m/>
    <m/>
    <m/>
    <m/>
    <m/>
    <m/>
    <m/>
    <m/>
    <m/>
    <m/>
    <m/>
    <m/>
  </r>
  <r>
    <n v="1383"/>
    <d v="2023-09-13T00:00:00"/>
    <x v="3"/>
    <x v="128"/>
    <s v="AA975UL"/>
    <s v="Ranger 2.2"/>
    <n v="114300"/>
    <m/>
    <m/>
    <x v="0"/>
    <n v="114300"/>
    <d v="2023-09-14T00:00:00"/>
    <m/>
    <m/>
    <m/>
    <m/>
    <m/>
    <m/>
    <m/>
    <m/>
    <m/>
    <m/>
    <m/>
    <m/>
    <m/>
    <m/>
    <m/>
    <m/>
    <m/>
  </r>
  <r>
    <n v="1384"/>
    <d v="2023-09-14T00:00:00"/>
    <x v="3"/>
    <x v="129"/>
    <s v="OAS249"/>
    <s v="Gol Trend"/>
    <n v="78820"/>
    <m/>
    <m/>
    <x v="0"/>
    <n v="78820"/>
    <d v="2023-09-14T00:00:00"/>
    <m/>
    <m/>
    <m/>
    <m/>
    <m/>
    <m/>
    <m/>
    <m/>
    <m/>
    <m/>
    <m/>
    <m/>
    <m/>
    <m/>
    <m/>
    <m/>
    <m/>
  </r>
  <r>
    <n v="1385"/>
    <d v="2023-09-14T00:00:00"/>
    <x v="3"/>
    <x v="63"/>
    <s v="AE269EL"/>
    <s v="Renault Master"/>
    <n v="210075"/>
    <m/>
    <s v="cheque"/>
    <x v="0"/>
    <n v="210075"/>
    <d v="2023-09-29T00:00:00"/>
    <m/>
    <m/>
    <m/>
    <m/>
    <m/>
    <m/>
    <m/>
    <m/>
    <m/>
    <m/>
    <m/>
    <m/>
    <m/>
    <m/>
    <m/>
    <m/>
    <m/>
  </r>
  <r>
    <n v="1386"/>
    <d v="2023-09-15T00:00:00"/>
    <x v="3"/>
    <x v="15"/>
    <s v="AB767DV"/>
    <s v="PALIO"/>
    <n v="220500"/>
    <m/>
    <m/>
    <x v="0"/>
    <n v="220500"/>
    <d v="2023-09-15T00:00:00"/>
    <m/>
    <m/>
    <m/>
    <m/>
    <m/>
    <m/>
    <m/>
    <m/>
    <m/>
    <m/>
    <m/>
    <m/>
    <m/>
    <m/>
    <m/>
    <m/>
    <m/>
  </r>
  <r>
    <n v="1387"/>
    <d v="2023-09-15T00:00:00"/>
    <x v="3"/>
    <x v="130"/>
    <s v="AC172QQ"/>
    <s v="Peugeot 308"/>
    <n v="277500"/>
    <m/>
    <s v="Transferencia"/>
    <x v="0"/>
    <n v="277500"/>
    <d v="2023-09-18T00:00:00"/>
    <m/>
    <m/>
    <m/>
    <m/>
    <m/>
    <m/>
    <m/>
    <m/>
    <m/>
    <m/>
    <m/>
    <m/>
    <m/>
    <m/>
    <m/>
    <m/>
    <m/>
  </r>
  <r>
    <n v="1388"/>
    <d v="2023-09-15T00:00:00"/>
    <x v="3"/>
    <x v="45"/>
    <s v="AE573YM"/>
    <s v="Fiat Fiorino"/>
    <n v="74500"/>
    <m/>
    <s v="transferenscia"/>
    <x v="0"/>
    <n v="74500"/>
    <d v="2023-09-21T00:00:00"/>
    <m/>
    <m/>
    <m/>
    <m/>
    <m/>
    <m/>
    <m/>
    <m/>
    <m/>
    <m/>
    <m/>
    <m/>
    <m/>
    <m/>
    <m/>
    <m/>
    <m/>
  </r>
  <r>
    <n v="1389"/>
    <d v="2023-09-15T00:00:00"/>
    <x v="3"/>
    <x v="108"/>
    <d v="1899-12-30T00:00:00"/>
    <d v="1899-12-30T00:00:00"/>
    <n v="89133"/>
    <m/>
    <m/>
    <x v="0"/>
    <n v="82000"/>
    <d v="2023-09-25T00:00:00"/>
    <m/>
    <n v="7133"/>
    <d v="2023-09-26T00:00:00"/>
    <m/>
    <m/>
    <m/>
    <m/>
    <m/>
    <m/>
    <m/>
    <m/>
    <m/>
    <m/>
    <m/>
    <m/>
    <m/>
    <m/>
  </r>
  <r>
    <n v="1390"/>
    <d v="2023-09-18T00:00:00"/>
    <x v="3"/>
    <x v="122"/>
    <s v="KQQ222"/>
    <s v="Audi Q5 2.0 tfsi"/>
    <n v="81000"/>
    <m/>
    <s v="Efectivo"/>
    <x v="0"/>
    <n v="81000"/>
    <d v="2023-09-18T00:00:00"/>
    <m/>
    <m/>
    <m/>
    <m/>
    <m/>
    <m/>
    <m/>
    <m/>
    <m/>
    <m/>
    <m/>
    <m/>
    <m/>
    <m/>
    <m/>
    <m/>
    <m/>
  </r>
  <r>
    <n v="1391"/>
    <d v="2023-09-18T00:00:00"/>
    <x v="3"/>
    <x v="62"/>
    <d v="1899-12-30T00:00:00"/>
    <s v="Megane"/>
    <n v="13000"/>
    <m/>
    <m/>
    <x v="0"/>
    <n v="7500"/>
    <d v="2023-10-09T00:00:00"/>
    <m/>
    <n v="5500"/>
    <m/>
    <m/>
    <m/>
    <m/>
    <m/>
    <m/>
    <m/>
    <m/>
    <m/>
    <m/>
    <m/>
    <m/>
    <m/>
    <m/>
    <m/>
  </r>
  <r>
    <n v="1392"/>
    <d v="2023-09-18T00:00:00"/>
    <x v="3"/>
    <x v="131"/>
    <s v="AB600VO"/>
    <s v="Peugeot 2008"/>
    <n v="66300"/>
    <m/>
    <s v="Efectivo"/>
    <x v="0"/>
    <n v="66300"/>
    <d v="2023-09-18T00:00:00"/>
    <m/>
    <m/>
    <m/>
    <m/>
    <m/>
    <m/>
    <m/>
    <m/>
    <m/>
    <m/>
    <m/>
    <m/>
    <m/>
    <m/>
    <m/>
    <m/>
    <m/>
  </r>
  <r>
    <n v="1393"/>
    <d v="2023-09-18T00:00:00"/>
    <x v="3"/>
    <x v="132"/>
    <s v="NSA717"/>
    <s v="Citroen C3"/>
    <n v="30150"/>
    <m/>
    <m/>
    <x v="0"/>
    <n v="30150"/>
    <d v="2023-09-19T00:00:00"/>
    <m/>
    <m/>
    <m/>
    <m/>
    <m/>
    <m/>
    <m/>
    <m/>
    <m/>
    <m/>
    <m/>
    <m/>
    <m/>
    <m/>
    <m/>
    <m/>
    <m/>
  </r>
  <r>
    <n v="1394"/>
    <d v="2023-09-18T00:00:00"/>
    <x v="3"/>
    <x v="133"/>
    <s v="AA697DR"/>
    <s v="Chevrolet Cobal"/>
    <n v="29000"/>
    <m/>
    <s v="Transferencia"/>
    <x v="0"/>
    <n v="29000"/>
    <d v="2023-09-18T00:00:00"/>
    <m/>
    <m/>
    <m/>
    <m/>
    <m/>
    <m/>
    <m/>
    <m/>
    <m/>
    <m/>
    <m/>
    <m/>
    <m/>
    <m/>
    <m/>
    <m/>
    <m/>
  </r>
  <r>
    <n v="1395"/>
    <d v="2023-09-18T00:00:00"/>
    <x v="3"/>
    <x v="134"/>
    <s v="LUY786"/>
    <s v="Peugeot 207"/>
    <n v="34500"/>
    <m/>
    <s v="Efectivo"/>
    <x v="0"/>
    <n v="34500"/>
    <d v="2023-09-19T00:00:00"/>
    <m/>
    <m/>
    <m/>
    <m/>
    <m/>
    <m/>
    <m/>
    <m/>
    <m/>
    <m/>
    <m/>
    <m/>
    <m/>
    <m/>
    <m/>
    <m/>
    <m/>
  </r>
  <r>
    <n v="1396"/>
    <d v="2023-09-19T00:00:00"/>
    <x v="3"/>
    <x v="135"/>
    <s v="PHD704"/>
    <s v="Ecosport"/>
    <n v="73700"/>
    <m/>
    <m/>
    <x v="0"/>
    <n v="73700"/>
    <d v="2023-09-30T00:00:00"/>
    <m/>
    <m/>
    <m/>
    <m/>
    <m/>
    <m/>
    <m/>
    <m/>
    <m/>
    <m/>
    <m/>
    <m/>
    <m/>
    <m/>
    <m/>
    <m/>
    <m/>
  </r>
  <r>
    <n v="1397"/>
    <d v="2023-09-19T00:00:00"/>
    <x v="3"/>
    <x v="136"/>
    <s v="JDG471"/>
    <s v="VW Voyage"/>
    <n v="144700"/>
    <m/>
    <m/>
    <x v="0"/>
    <n v="144700"/>
    <d v="2023-09-30T00:00:00"/>
    <m/>
    <m/>
    <m/>
    <m/>
    <m/>
    <m/>
    <m/>
    <m/>
    <m/>
    <m/>
    <m/>
    <m/>
    <m/>
    <m/>
    <m/>
    <m/>
    <m/>
  </r>
  <r>
    <n v="1398"/>
    <d v="2023-09-20T00:00:00"/>
    <x v="3"/>
    <x v="100"/>
    <s v="AF044MU"/>
    <s v="Fiat Fiorino"/>
    <n v="6000"/>
    <m/>
    <s v="Efectivo"/>
    <x v="0"/>
    <n v="6000"/>
    <d v="2023-09-20T00:00:00"/>
    <m/>
    <m/>
    <m/>
    <m/>
    <m/>
    <m/>
    <m/>
    <m/>
    <m/>
    <m/>
    <m/>
    <m/>
    <m/>
    <m/>
    <m/>
    <m/>
    <m/>
  </r>
  <r>
    <n v="1399"/>
    <d v="2023-09-20T00:00:00"/>
    <x v="3"/>
    <x v="137"/>
    <s v="AA067TV"/>
    <s v="Renault Kangoo"/>
    <n v="108750"/>
    <m/>
    <m/>
    <x v="0"/>
    <n v="108750"/>
    <d v="2023-10-05T00:00:00"/>
    <m/>
    <m/>
    <m/>
    <m/>
    <m/>
    <m/>
    <m/>
    <m/>
    <m/>
    <m/>
    <m/>
    <m/>
    <m/>
    <m/>
    <m/>
    <m/>
    <m/>
  </r>
  <r>
    <n v="1400"/>
    <d v="2023-09-21T00:00:00"/>
    <x v="3"/>
    <x v="59"/>
    <s v="AB102AC"/>
    <s v="VW Suran"/>
    <n v="59200"/>
    <m/>
    <m/>
    <x v="0"/>
    <n v="30000"/>
    <d v="2023-09-27T00:00:00"/>
    <m/>
    <n v="29200"/>
    <m/>
    <m/>
    <m/>
    <m/>
    <m/>
    <m/>
    <m/>
    <m/>
    <m/>
    <m/>
    <m/>
    <m/>
    <m/>
    <m/>
    <m/>
  </r>
  <r>
    <n v="1401"/>
    <d v="2023-09-21T00:00:00"/>
    <x v="3"/>
    <x v="138"/>
    <s v="FTF443"/>
    <s v="Clio"/>
    <n v="3000"/>
    <m/>
    <m/>
    <x v="0"/>
    <n v="3000"/>
    <m/>
    <m/>
    <m/>
    <m/>
    <m/>
    <m/>
    <m/>
    <m/>
    <m/>
    <m/>
    <m/>
    <m/>
    <m/>
    <m/>
    <m/>
    <m/>
    <m/>
    <m/>
  </r>
  <r>
    <n v="1402"/>
    <d v="2023-09-21T00:00:00"/>
    <x v="3"/>
    <x v="100"/>
    <s v="HXQ635"/>
    <s v="Renault Kangoo"/>
    <n v="35000"/>
    <m/>
    <m/>
    <x v="0"/>
    <n v="35000"/>
    <m/>
    <m/>
    <m/>
    <m/>
    <m/>
    <m/>
    <m/>
    <m/>
    <m/>
    <m/>
    <m/>
    <m/>
    <m/>
    <m/>
    <m/>
    <m/>
    <m/>
    <m/>
  </r>
  <r>
    <n v="1403"/>
    <d v="2023-09-22T00:00:00"/>
    <x v="3"/>
    <x v="113"/>
    <d v="1899-12-30T00:00:00"/>
    <d v="1899-12-30T00:00:00"/>
    <n v="11400"/>
    <m/>
    <m/>
    <x v="0"/>
    <n v="11400"/>
    <d v="2023-10-21T00:00:00"/>
    <m/>
    <m/>
    <m/>
    <m/>
    <m/>
    <m/>
    <m/>
    <m/>
    <m/>
    <m/>
    <m/>
    <m/>
    <m/>
    <m/>
    <m/>
    <m/>
    <m/>
  </r>
  <r>
    <n v="1404"/>
    <d v="2023-09-22T00:00:00"/>
    <x v="3"/>
    <x v="50"/>
    <d v="1899-12-30T00:00:00"/>
    <s v="Fiat Uno"/>
    <n v="5200"/>
    <m/>
    <m/>
    <x v="0"/>
    <n v="5200"/>
    <m/>
    <m/>
    <m/>
    <m/>
    <m/>
    <m/>
    <m/>
    <m/>
    <m/>
    <m/>
    <m/>
    <m/>
    <m/>
    <m/>
    <m/>
    <m/>
    <m/>
    <m/>
  </r>
  <r>
    <n v="1405"/>
    <d v="2023-09-22T00:00:00"/>
    <x v="3"/>
    <x v="34"/>
    <s v="AB818GV"/>
    <s v="Renault Oroch"/>
    <n v="325550"/>
    <m/>
    <m/>
    <x v="0"/>
    <n v="325550"/>
    <d v="2023-10-27T00:00:00"/>
    <m/>
    <m/>
    <m/>
    <m/>
    <m/>
    <m/>
    <m/>
    <m/>
    <m/>
    <m/>
    <m/>
    <m/>
    <m/>
    <m/>
    <m/>
    <m/>
    <m/>
  </r>
  <r>
    <n v="1406"/>
    <d v="2023-09-22T00:00:00"/>
    <x v="3"/>
    <x v="139"/>
    <s v="GJM642"/>
    <s v="VW GolPower"/>
    <n v="147800"/>
    <m/>
    <m/>
    <x v="0"/>
    <n v="147800"/>
    <d v="2023-09-30T00:00:00"/>
    <m/>
    <m/>
    <m/>
    <m/>
    <m/>
    <m/>
    <m/>
    <m/>
    <m/>
    <m/>
    <m/>
    <m/>
    <m/>
    <m/>
    <m/>
    <m/>
    <m/>
  </r>
  <r>
    <n v="1407"/>
    <d v="2023-09-22T00:00:00"/>
    <x v="3"/>
    <x v="100"/>
    <s v="NHL703"/>
    <s v="KANGOO"/>
    <n v="8000"/>
    <m/>
    <m/>
    <x v="0"/>
    <n v="8000"/>
    <m/>
    <m/>
    <m/>
    <m/>
    <m/>
    <m/>
    <m/>
    <m/>
    <m/>
    <m/>
    <m/>
    <m/>
    <m/>
    <m/>
    <m/>
    <m/>
    <m/>
    <m/>
  </r>
  <r>
    <n v="1408"/>
    <d v="2023-09-22T00:00:00"/>
    <x v="3"/>
    <x v="140"/>
    <s v="AA516SF"/>
    <s v="Ford Ranger"/>
    <n v="120250"/>
    <m/>
    <m/>
    <x v="0"/>
    <n v="120250"/>
    <d v="2023-10-05T00:00:00"/>
    <m/>
    <m/>
    <m/>
    <m/>
    <m/>
    <m/>
    <m/>
    <m/>
    <m/>
    <m/>
    <m/>
    <m/>
    <m/>
    <m/>
    <m/>
    <m/>
    <m/>
  </r>
  <r>
    <n v="1409"/>
    <d v="2023-09-22T00:00:00"/>
    <x v="3"/>
    <x v="88"/>
    <s v="IWS620"/>
    <s v="VW Bora"/>
    <n v="5500"/>
    <m/>
    <s v="Efectivo"/>
    <x v="0"/>
    <n v="5500"/>
    <d v="2023-09-22T00:00:00"/>
    <m/>
    <m/>
    <m/>
    <m/>
    <m/>
    <m/>
    <m/>
    <m/>
    <m/>
    <m/>
    <m/>
    <m/>
    <m/>
    <m/>
    <m/>
    <m/>
    <m/>
  </r>
  <r>
    <n v="1410"/>
    <d v="2023-09-22T00:00:00"/>
    <x v="3"/>
    <x v="59"/>
    <d v="1899-12-30T00:00:00"/>
    <d v="1899-12-30T00:00:00"/>
    <n v="41300"/>
    <m/>
    <m/>
    <x v="0"/>
    <n v="21300"/>
    <d v="2023-11-06T00:00:00"/>
    <m/>
    <n v="20000"/>
    <d v="2023-11-21T00:00:00"/>
    <m/>
    <m/>
    <m/>
    <m/>
    <m/>
    <m/>
    <m/>
    <m/>
    <m/>
    <m/>
    <m/>
    <m/>
    <m/>
    <m/>
  </r>
  <r>
    <n v="1411"/>
    <d v="2023-09-25T00:00:00"/>
    <x v="3"/>
    <x v="141"/>
    <s v="DPC705"/>
    <s v="Gol Diesel 1.9"/>
    <n v="58700"/>
    <m/>
    <s v="Transferencia"/>
    <x v="0"/>
    <n v="58700"/>
    <d v="2023-10-11T00:00:00"/>
    <m/>
    <m/>
    <m/>
    <m/>
    <m/>
    <m/>
    <m/>
    <m/>
    <m/>
    <m/>
    <m/>
    <m/>
    <m/>
    <m/>
    <m/>
    <m/>
    <m/>
  </r>
  <r>
    <n v="1412"/>
    <d v="2023-09-25T00:00:00"/>
    <x v="3"/>
    <x v="65"/>
    <d v="1899-12-30T00:00:00"/>
    <s v="S10"/>
    <n v="38100"/>
    <m/>
    <s v="Efectivo"/>
    <x v="0"/>
    <n v="38100"/>
    <d v="2023-10-20T00:00:00"/>
    <m/>
    <m/>
    <m/>
    <m/>
    <m/>
    <m/>
    <m/>
    <m/>
    <m/>
    <m/>
    <m/>
    <m/>
    <m/>
    <m/>
    <m/>
    <m/>
    <m/>
  </r>
  <r>
    <n v="1413"/>
    <d v="2023-09-25T00:00:00"/>
    <x v="3"/>
    <x v="107"/>
    <s v="MWM616"/>
    <s v="Renault Kangoo"/>
    <n v="34000"/>
    <m/>
    <m/>
    <x v="0"/>
    <n v="34000"/>
    <d v="2023-09-28T00:00:00"/>
    <m/>
    <m/>
    <m/>
    <m/>
    <m/>
    <m/>
    <m/>
    <m/>
    <m/>
    <m/>
    <m/>
    <m/>
    <m/>
    <m/>
    <m/>
    <m/>
    <m/>
  </r>
  <r>
    <n v="1414"/>
    <d v="2023-09-25T00:00:00"/>
    <x v="3"/>
    <x v="29"/>
    <s v="JNW454"/>
    <s v="Vw Fox Cross"/>
    <n v="160800"/>
    <m/>
    <s v="Transferencia"/>
    <x v="0"/>
    <n v="160800"/>
    <m/>
    <m/>
    <m/>
    <m/>
    <m/>
    <m/>
    <m/>
    <m/>
    <m/>
    <m/>
    <m/>
    <m/>
    <m/>
    <m/>
    <m/>
    <m/>
    <m/>
    <m/>
  </r>
  <r>
    <n v="1415"/>
    <d v="2023-09-26T00:00:00"/>
    <x v="3"/>
    <x v="142"/>
    <s v="PQE375"/>
    <s v="Chevrolet tracker"/>
    <n v="107100"/>
    <m/>
    <m/>
    <x v="0"/>
    <n v="107100"/>
    <d v="2023-09-27T00:00:00"/>
    <m/>
    <m/>
    <m/>
    <m/>
    <m/>
    <m/>
    <m/>
    <m/>
    <m/>
    <m/>
    <m/>
    <m/>
    <m/>
    <m/>
    <m/>
    <m/>
    <m/>
  </r>
  <r>
    <n v="1416"/>
    <d v="2023-09-26T00:00:00"/>
    <x v="3"/>
    <x v="143"/>
    <s v="KFF080"/>
    <s v="Gol"/>
    <n v="31000"/>
    <m/>
    <s v="Transferencia"/>
    <x v="0"/>
    <n v="31000"/>
    <m/>
    <m/>
    <m/>
    <m/>
    <m/>
    <m/>
    <m/>
    <m/>
    <m/>
    <m/>
    <m/>
    <m/>
    <m/>
    <m/>
    <m/>
    <m/>
    <m/>
    <m/>
  </r>
  <r>
    <n v="1417"/>
    <d v="2023-09-27T00:00:00"/>
    <x v="3"/>
    <x v="144"/>
    <s v="LRS429"/>
    <s v="Vw Fox "/>
    <n v="193000"/>
    <m/>
    <m/>
    <x v="0"/>
    <n v="125623"/>
    <d v="2023-09-29T00:00:00"/>
    <m/>
    <n v="67377"/>
    <d v="2023-10-06T00:00:00"/>
    <m/>
    <m/>
    <m/>
    <m/>
    <m/>
    <m/>
    <m/>
    <m/>
    <m/>
    <m/>
    <m/>
    <m/>
    <m/>
    <m/>
  </r>
  <r>
    <n v="1418"/>
    <d v="2023-09-27T00:00:00"/>
    <x v="3"/>
    <x v="100"/>
    <s v="MU"/>
    <s v="FIORINO"/>
    <n v="8000"/>
    <m/>
    <m/>
    <x v="0"/>
    <n v="8000"/>
    <m/>
    <m/>
    <m/>
    <m/>
    <m/>
    <m/>
    <m/>
    <m/>
    <m/>
    <m/>
    <m/>
    <m/>
    <m/>
    <m/>
    <m/>
    <m/>
    <m/>
    <m/>
  </r>
  <r>
    <n v="1419"/>
    <d v="2023-09-27T00:00:00"/>
    <x v="3"/>
    <x v="100"/>
    <s v="KVB553"/>
    <s v="Renault Kangoo"/>
    <n v="11000"/>
    <m/>
    <m/>
    <x v="0"/>
    <n v="11000"/>
    <d v="2023-09-27T00:00:00"/>
    <m/>
    <m/>
    <m/>
    <m/>
    <m/>
    <m/>
    <m/>
    <m/>
    <m/>
    <m/>
    <m/>
    <m/>
    <m/>
    <m/>
    <m/>
    <m/>
    <m/>
  </r>
  <r>
    <n v="1420"/>
    <d v="2023-09-27T00:00:00"/>
    <x v="3"/>
    <x v="134"/>
    <s v="LUY786"/>
    <s v="Peugeot 207"/>
    <n v="54700"/>
    <m/>
    <m/>
    <x v="0"/>
    <n v="54700"/>
    <d v="2023-09-28T00:00:00"/>
    <m/>
    <m/>
    <m/>
    <m/>
    <m/>
    <m/>
    <m/>
    <m/>
    <m/>
    <m/>
    <m/>
    <m/>
    <m/>
    <m/>
    <m/>
    <m/>
    <m/>
  </r>
  <r>
    <n v="1421"/>
    <d v="2023-09-27T00:00:00"/>
    <x v="3"/>
    <x v="145"/>
    <s v="HZS785"/>
    <s v="Renault Kangoo"/>
    <n v="8000"/>
    <m/>
    <m/>
    <x v="0"/>
    <n v="8000"/>
    <m/>
    <m/>
    <m/>
    <m/>
    <m/>
    <m/>
    <m/>
    <m/>
    <m/>
    <m/>
    <m/>
    <m/>
    <m/>
    <m/>
    <m/>
    <m/>
    <m/>
    <m/>
  </r>
  <r>
    <n v="1422"/>
    <d v="2023-09-28T00:00:00"/>
    <x v="3"/>
    <x v="100"/>
    <s v="JGL234"/>
    <s v="FIAT Fiorino"/>
    <n v="15000"/>
    <m/>
    <m/>
    <x v="0"/>
    <n v="15000"/>
    <m/>
    <m/>
    <m/>
    <m/>
    <m/>
    <m/>
    <m/>
    <m/>
    <m/>
    <m/>
    <m/>
    <m/>
    <m/>
    <m/>
    <m/>
    <m/>
    <m/>
    <m/>
  </r>
  <r>
    <n v="1423"/>
    <d v="2023-09-28T00:00:00"/>
    <x v="3"/>
    <x v="22"/>
    <s v="JLK624"/>
    <s v="Voyage"/>
    <n v="129000"/>
    <m/>
    <s v="dólar"/>
    <x v="0"/>
    <n v="79250"/>
    <d v="2023-09-29T00:00:00"/>
    <m/>
    <n v="49750"/>
    <d v="2023-10-11T00:00:00"/>
    <m/>
    <m/>
    <m/>
    <m/>
    <m/>
    <m/>
    <m/>
    <m/>
    <m/>
    <m/>
    <m/>
    <m/>
    <m/>
    <m/>
  </r>
  <r>
    <n v="1424"/>
    <d v="2023-09-28T00:00:00"/>
    <x v="3"/>
    <x v="146"/>
    <s v="FPI906"/>
    <s v="Chevrolet corsa classic"/>
    <n v="46300"/>
    <m/>
    <s v="Transferencia"/>
    <x v="0"/>
    <n v="46300"/>
    <d v="2023-10-03T00:00:00"/>
    <m/>
    <m/>
    <m/>
    <m/>
    <m/>
    <m/>
    <m/>
    <m/>
    <m/>
    <m/>
    <m/>
    <m/>
    <m/>
    <m/>
    <m/>
    <m/>
    <m/>
  </r>
  <r>
    <n v="1425"/>
    <d v="2023-09-28T00:00:00"/>
    <x v="3"/>
    <x v="83"/>
    <d v="1899-12-30T00:00:00"/>
    <s v="Audi A4"/>
    <n v="0"/>
    <m/>
    <m/>
    <x v="0"/>
    <m/>
    <m/>
    <m/>
    <m/>
    <m/>
    <m/>
    <m/>
    <m/>
    <m/>
    <m/>
    <m/>
    <m/>
    <m/>
    <m/>
    <m/>
    <m/>
    <m/>
    <m/>
    <m/>
  </r>
  <r>
    <n v="1426"/>
    <d v="2023-09-28T00:00:00"/>
    <x v="3"/>
    <x v="147"/>
    <s v="AE422XY"/>
    <s v="Toyota Hilux"/>
    <n v="187400"/>
    <m/>
    <s v="cheque"/>
    <x v="0"/>
    <n v="187400"/>
    <d v="2023-10-05T00:00:00"/>
    <m/>
    <m/>
    <m/>
    <m/>
    <m/>
    <m/>
    <m/>
    <m/>
    <m/>
    <m/>
    <m/>
    <m/>
    <m/>
    <m/>
    <m/>
    <m/>
    <m/>
  </r>
  <r>
    <n v="1427"/>
    <d v="2023-09-28T00:00:00"/>
    <x v="3"/>
    <x v="100"/>
    <s v="KVB553"/>
    <s v="Renault Kangoo"/>
    <n v="15000"/>
    <m/>
    <m/>
    <x v="0"/>
    <n v="15000"/>
    <m/>
    <m/>
    <m/>
    <m/>
    <m/>
    <m/>
    <m/>
    <m/>
    <m/>
    <m/>
    <m/>
    <m/>
    <m/>
    <m/>
    <m/>
    <m/>
    <m/>
    <m/>
  </r>
  <r>
    <n v="1428"/>
    <d v="2023-09-28T00:00:00"/>
    <x v="3"/>
    <x v="148"/>
    <s v="OGO033"/>
    <s v="Chevrolet s10"/>
    <n v="123700"/>
    <m/>
    <s v="Transferencia"/>
    <x v="0"/>
    <n v="123700"/>
    <d v="2023-10-04T00:00:00"/>
    <m/>
    <m/>
    <m/>
    <m/>
    <m/>
    <m/>
    <m/>
    <m/>
    <m/>
    <m/>
    <m/>
    <m/>
    <m/>
    <m/>
    <m/>
    <m/>
    <m/>
  </r>
  <r>
    <n v="1429"/>
    <d v="2023-09-28T00:00:00"/>
    <x v="3"/>
    <x v="149"/>
    <s v="HIE358"/>
    <s v="Chrysler pt cruiser"/>
    <n v="27400"/>
    <m/>
    <s v="Transferencia"/>
    <x v="0"/>
    <n v="27400"/>
    <d v="2023-10-11T00:00:00"/>
    <m/>
    <m/>
    <m/>
    <m/>
    <m/>
    <m/>
    <m/>
    <m/>
    <m/>
    <m/>
    <m/>
    <m/>
    <m/>
    <m/>
    <m/>
    <m/>
    <m/>
  </r>
  <r>
    <n v="1430"/>
    <d v="2023-09-29T00:00:00"/>
    <x v="3"/>
    <x v="150"/>
    <d v="1899-12-30T00:00:00"/>
    <d v="1899-12-30T00:00:00"/>
    <n v="5700"/>
    <m/>
    <s v="Efectivo"/>
    <x v="0"/>
    <n v="5700"/>
    <d v="2023-09-29T00:00:00"/>
    <m/>
    <m/>
    <m/>
    <m/>
    <m/>
    <m/>
    <m/>
    <m/>
    <m/>
    <m/>
    <m/>
    <m/>
    <m/>
    <m/>
    <m/>
    <m/>
    <m/>
  </r>
  <r>
    <n v="1431"/>
    <d v="2023-09-29T00:00:00"/>
    <x v="3"/>
    <x v="132"/>
    <s v="NSA717"/>
    <d v="1899-12-30T00:00:00"/>
    <n v="8000"/>
    <m/>
    <m/>
    <x v="0"/>
    <n v="8000"/>
    <d v="2023-09-29T00:00:00"/>
    <m/>
    <m/>
    <m/>
    <m/>
    <m/>
    <m/>
    <m/>
    <m/>
    <m/>
    <m/>
    <m/>
    <m/>
    <m/>
    <m/>
    <m/>
    <m/>
    <m/>
  </r>
  <r>
    <n v="1432"/>
    <d v="2023-09-29T00:00:00"/>
    <x v="3"/>
    <x v="151"/>
    <s v="FTF443"/>
    <s v="Renault Clio"/>
    <n v="22390"/>
    <m/>
    <m/>
    <x v="0"/>
    <n v="22390"/>
    <d v="2023-09-30T00:00:00"/>
    <m/>
    <m/>
    <m/>
    <m/>
    <m/>
    <m/>
    <m/>
    <m/>
    <m/>
    <m/>
    <m/>
    <m/>
    <m/>
    <m/>
    <m/>
    <m/>
    <m/>
  </r>
  <r>
    <n v="1433"/>
    <d v="2023-09-29T00:00:00"/>
    <x v="3"/>
    <x v="152"/>
    <s v="GME935"/>
    <s v="Suzuki Fun"/>
    <n v="166400"/>
    <m/>
    <m/>
    <x v="0"/>
    <n v="100000"/>
    <d v="2023-10-02T00:00:00"/>
    <m/>
    <n v="66400"/>
    <d v="2023-11-06T00:00:00"/>
    <m/>
    <m/>
    <m/>
    <m/>
    <m/>
    <m/>
    <m/>
    <m/>
    <m/>
    <m/>
    <m/>
    <m/>
    <m/>
    <m/>
  </r>
  <r>
    <n v="1434"/>
    <d v="2023-10-02T00:00:00"/>
    <x v="3"/>
    <x v="41"/>
    <s v="NXQ974"/>
    <s v="Audi A4"/>
    <n v="50000"/>
    <m/>
    <m/>
    <x v="0"/>
    <n v="50000"/>
    <d v="2023-10-03T00:00:00"/>
    <m/>
    <m/>
    <m/>
    <m/>
    <m/>
    <m/>
    <m/>
    <m/>
    <m/>
    <m/>
    <m/>
    <m/>
    <m/>
    <m/>
    <m/>
    <m/>
    <m/>
  </r>
  <r>
    <n v="1435"/>
    <d v="2023-10-02T00:00:00"/>
    <x v="3"/>
    <x v="153"/>
    <s v="OCS442"/>
    <s v="Toyota corolla"/>
    <n v="13350"/>
    <m/>
    <m/>
    <x v="0"/>
    <n v="13350"/>
    <d v="2023-10-02T00:00:00"/>
    <m/>
    <m/>
    <m/>
    <m/>
    <m/>
    <m/>
    <m/>
    <m/>
    <m/>
    <m/>
    <m/>
    <m/>
    <m/>
    <m/>
    <m/>
    <m/>
    <m/>
  </r>
  <r>
    <n v="1436"/>
    <d v="2023-10-02T00:00:00"/>
    <x v="3"/>
    <x v="57"/>
    <s v="KFX524"/>
    <s v="Toyota Hilux"/>
    <n v="46500"/>
    <m/>
    <m/>
    <x v="0"/>
    <n v="46500"/>
    <d v="2023-11-07T00:00:00"/>
    <m/>
    <m/>
    <m/>
    <m/>
    <m/>
    <m/>
    <m/>
    <m/>
    <m/>
    <m/>
    <m/>
    <m/>
    <m/>
    <m/>
    <m/>
    <m/>
    <m/>
  </r>
  <r>
    <n v="1437"/>
    <d v="2023-10-03T00:00:00"/>
    <x v="3"/>
    <x v="63"/>
    <s v="AE629EL"/>
    <s v="Renault master"/>
    <n v="8500"/>
    <m/>
    <m/>
    <x v="0"/>
    <n v="8500"/>
    <m/>
    <m/>
    <m/>
    <m/>
    <m/>
    <m/>
    <m/>
    <m/>
    <m/>
    <m/>
    <m/>
    <m/>
    <m/>
    <m/>
    <m/>
    <m/>
    <m/>
    <m/>
  </r>
  <r>
    <n v="1438"/>
    <d v="2023-10-03T00:00:00"/>
    <x v="3"/>
    <x v="100"/>
    <s v="AF044MU"/>
    <s v="FIAT Fiorino"/>
    <n v="12000"/>
    <m/>
    <m/>
    <x v="0"/>
    <n v="12000"/>
    <d v="2023-11-14T00:00:00"/>
    <m/>
    <m/>
    <m/>
    <m/>
    <m/>
    <m/>
    <m/>
    <m/>
    <m/>
    <m/>
    <m/>
    <m/>
    <m/>
    <m/>
    <m/>
    <m/>
    <m/>
  </r>
  <r>
    <n v="1439"/>
    <d v="2023-10-03T00:00:00"/>
    <x v="3"/>
    <x v="154"/>
    <s v="AB888AX"/>
    <s v="Renault captur"/>
    <n v="257541"/>
    <m/>
    <m/>
    <x v="0"/>
    <n v="125000"/>
    <d v="2023-10-09T00:00:00"/>
    <m/>
    <n v="132541"/>
    <d v="2023-11-09T00:00:00"/>
    <m/>
    <m/>
    <m/>
    <m/>
    <m/>
    <m/>
    <m/>
    <m/>
    <m/>
    <m/>
    <m/>
    <m/>
    <m/>
    <m/>
  </r>
  <r>
    <n v="1440"/>
    <d v="2023-10-04T00:00:00"/>
    <x v="3"/>
    <x v="155"/>
    <d v="1899-12-30T00:00:00"/>
    <s v="Ranger"/>
    <n v="69999.889999999985"/>
    <m/>
    <s v="Transferencia"/>
    <x v="0"/>
    <n v="69999.89"/>
    <d v="2023-10-04T00:00:00"/>
    <m/>
    <m/>
    <m/>
    <m/>
    <m/>
    <m/>
    <m/>
    <m/>
    <m/>
    <m/>
    <m/>
    <m/>
    <m/>
    <m/>
    <m/>
    <m/>
    <m/>
  </r>
  <r>
    <n v="1441"/>
    <d v="2023-10-04T00:00:00"/>
    <x v="3"/>
    <x v="156"/>
    <s v="KWV266"/>
    <s v="W Gol"/>
    <n v="45000"/>
    <m/>
    <m/>
    <x v="0"/>
    <n v="45000"/>
    <d v="2023-10-04T00:00:00"/>
    <m/>
    <m/>
    <m/>
    <m/>
    <m/>
    <m/>
    <m/>
    <m/>
    <m/>
    <m/>
    <m/>
    <m/>
    <m/>
    <m/>
    <m/>
    <m/>
    <m/>
  </r>
  <r>
    <n v="1442"/>
    <d v="2023-10-04T00:00:00"/>
    <x v="3"/>
    <x v="157"/>
    <s v="AD907TS"/>
    <s v="Ford Ranger"/>
    <n v="236550"/>
    <m/>
    <s v="cheque"/>
    <x v="0"/>
    <n v="236550"/>
    <d v="2023-10-09T00:00:00"/>
    <m/>
    <m/>
    <m/>
    <m/>
    <m/>
    <m/>
    <m/>
    <m/>
    <m/>
    <m/>
    <m/>
    <m/>
    <m/>
    <m/>
    <m/>
    <m/>
    <m/>
  </r>
  <r>
    <n v="1443"/>
    <d v="2023-10-04T00:00:00"/>
    <x v="3"/>
    <x v="115"/>
    <s v="NEN767"/>
    <s v="Chevrolet Aveo"/>
    <n v="115200"/>
    <m/>
    <m/>
    <x v="0"/>
    <n v="115200"/>
    <d v="2023-10-11T00:00:00"/>
    <m/>
    <m/>
    <m/>
    <m/>
    <m/>
    <m/>
    <m/>
    <m/>
    <m/>
    <m/>
    <m/>
    <m/>
    <m/>
    <m/>
    <m/>
    <m/>
    <m/>
  </r>
  <r>
    <n v="1444"/>
    <d v="2023-10-05T00:00:00"/>
    <x v="3"/>
    <x v="158"/>
    <s v="LUE354"/>
    <s v="Peugeot Partner"/>
    <n v="86300"/>
    <m/>
    <m/>
    <x v="0"/>
    <n v="85000"/>
    <d v="2023-10-23T00:00:00"/>
    <m/>
    <n v="1300"/>
    <m/>
    <m/>
    <m/>
    <m/>
    <m/>
    <m/>
    <m/>
    <m/>
    <m/>
    <m/>
    <m/>
    <m/>
    <m/>
    <m/>
    <m/>
  </r>
  <r>
    <n v="1445"/>
    <d v="2023-10-05T00:00:00"/>
    <x v="3"/>
    <x v="144"/>
    <s v="NPB091"/>
    <s v="Toyota Hilux"/>
    <n v="103000"/>
    <m/>
    <s v="Transferencia"/>
    <x v="0"/>
    <n v="67023"/>
    <d v="2023-10-06T00:00:00"/>
    <m/>
    <n v="35977"/>
    <d v="2023-11-07T00:00:00"/>
    <m/>
    <m/>
    <m/>
    <m/>
    <m/>
    <m/>
    <m/>
    <m/>
    <m/>
    <m/>
    <m/>
    <m/>
    <m/>
    <m/>
  </r>
  <r>
    <n v="1446"/>
    <d v="2023-10-05T00:00:00"/>
    <x v="3"/>
    <x v="159"/>
    <s v="AB499AM"/>
    <s v="Ford Ka "/>
    <n v="30000"/>
    <m/>
    <m/>
    <x v="0"/>
    <n v="30000"/>
    <d v="2023-10-05T00:00:00"/>
    <m/>
    <m/>
    <m/>
    <m/>
    <m/>
    <m/>
    <m/>
    <m/>
    <m/>
    <m/>
    <m/>
    <m/>
    <m/>
    <m/>
    <m/>
    <m/>
    <m/>
  </r>
  <r>
    <n v="1447"/>
    <d v="2023-10-07T00:00:00"/>
    <x v="3"/>
    <x v="49"/>
    <s v="AC890MO"/>
    <s v="Amarok"/>
    <n v="205925"/>
    <m/>
    <s v="pago a barotto"/>
    <x v="0"/>
    <n v="205925"/>
    <d v="2023-10-25T00:00:00"/>
    <m/>
    <m/>
    <m/>
    <m/>
    <m/>
    <m/>
    <m/>
    <m/>
    <m/>
    <m/>
    <m/>
    <m/>
    <m/>
    <m/>
    <m/>
    <m/>
    <m/>
  </r>
  <r>
    <n v="1448"/>
    <d v="2023-10-07T00:00:00"/>
    <x v="3"/>
    <x v="160"/>
    <s v="AC042ZV"/>
    <s v="toro"/>
    <n v="152000"/>
    <m/>
    <s v="Transferencia"/>
    <x v="0"/>
    <n v="100000"/>
    <d v="2023-10-30T00:00:00"/>
    <m/>
    <n v="52000"/>
    <d v="2023-11-28T00:00:00"/>
    <m/>
    <m/>
    <m/>
    <m/>
    <m/>
    <m/>
    <m/>
    <m/>
    <m/>
    <m/>
    <m/>
    <m/>
    <m/>
    <m/>
  </r>
  <r>
    <n v="1449"/>
    <d v="2023-10-09T00:00:00"/>
    <x v="3"/>
    <x v="45"/>
    <s v="AE573YM"/>
    <s v="Fiorino evo"/>
    <n v="111900"/>
    <m/>
    <m/>
    <x v="0"/>
    <n v="111900"/>
    <d v="2023-10-19T00:00:00"/>
    <m/>
    <m/>
    <m/>
    <m/>
    <m/>
    <m/>
    <m/>
    <m/>
    <m/>
    <m/>
    <m/>
    <m/>
    <m/>
    <m/>
    <m/>
    <m/>
    <m/>
  </r>
  <r>
    <n v="1450"/>
    <d v="2023-10-09T00:00:00"/>
    <x v="3"/>
    <x v="161"/>
    <s v="LQX891"/>
    <s v="Fiat Qubo"/>
    <n v="154500"/>
    <m/>
    <m/>
    <x v="0"/>
    <n v="40000"/>
    <d v="2023-10-10T00:00:00"/>
    <m/>
    <n v="93800"/>
    <d v="2023-10-19T00:00:00"/>
    <m/>
    <n v="20700"/>
    <d v="2023-11-22T00:00:00"/>
    <m/>
    <m/>
    <m/>
    <m/>
    <m/>
    <m/>
    <m/>
    <m/>
    <m/>
    <m/>
    <m/>
  </r>
  <r>
    <n v="1451"/>
    <d v="2023-10-09T00:00:00"/>
    <x v="3"/>
    <x v="162"/>
    <s v="LQX907"/>
    <s v="Saveiro"/>
    <n v="73300"/>
    <m/>
    <m/>
    <x v="0"/>
    <n v="73300"/>
    <d v="2023-11-08T00:00:00"/>
    <m/>
    <m/>
    <m/>
    <m/>
    <m/>
    <m/>
    <m/>
    <m/>
    <m/>
    <m/>
    <m/>
    <m/>
    <m/>
    <m/>
    <m/>
    <m/>
    <m/>
  </r>
  <r>
    <n v="1452"/>
    <d v="2023-10-10T00:00:00"/>
    <x v="3"/>
    <x v="4"/>
    <s v="LQR436"/>
    <s v="Renault Kangoo K4m"/>
    <n v="102700"/>
    <m/>
    <s v="efectivo - cheque"/>
    <x v="0"/>
    <n v="102700"/>
    <d v="2023-10-24T00:00:00"/>
    <m/>
    <m/>
    <m/>
    <m/>
    <m/>
    <m/>
    <m/>
    <m/>
    <m/>
    <m/>
    <m/>
    <m/>
    <m/>
    <m/>
    <m/>
    <m/>
    <m/>
  </r>
  <r>
    <n v="1453"/>
    <d v="2023-10-10T00:00:00"/>
    <x v="3"/>
    <x v="163"/>
    <s v="KNR105"/>
    <s v="W Gol power"/>
    <n v="145945"/>
    <m/>
    <s v="Transferencia"/>
    <x v="0"/>
    <n v="70000"/>
    <m/>
    <m/>
    <n v="75945"/>
    <d v="2023-11-02T00:00:00"/>
    <m/>
    <m/>
    <m/>
    <m/>
    <m/>
    <m/>
    <m/>
    <m/>
    <m/>
    <m/>
    <m/>
    <m/>
    <m/>
    <m/>
  </r>
  <r>
    <n v="1454"/>
    <d v="2023-10-10T00:00:00"/>
    <x v="3"/>
    <x v="164"/>
    <s v="BBS311"/>
    <s v="Chevrolet LUV"/>
    <n v="35000"/>
    <m/>
    <s v="Efectivo"/>
    <x v="0"/>
    <n v="35000"/>
    <m/>
    <m/>
    <m/>
    <m/>
    <m/>
    <m/>
    <m/>
    <m/>
    <m/>
    <m/>
    <m/>
    <m/>
    <m/>
    <m/>
    <m/>
    <m/>
    <m/>
    <m/>
  </r>
  <r>
    <n v="1455"/>
    <d v="2023-10-10T00:00:00"/>
    <x v="3"/>
    <x v="165"/>
    <s v="HWP765"/>
    <s v="VW Gol Trend"/>
    <n v="120950"/>
    <m/>
    <s v="Transferencia"/>
    <x v="0"/>
    <n v="120950"/>
    <m/>
    <m/>
    <m/>
    <m/>
    <m/>
    <m/>
    <m/>
    <m/>
    <m/>
    <m/>
    <m/>
    <m/>
    <m/>
    <m/>
    <m/>
    <m/>
    <m/>
    <m/>
  </r>
  <r>
    <n v="1456"/>
    <d v="2023-10-11T00:00:00"/>
    <x v="4"/>
    <x v="166"/>
    <s v="AB206GD"/>
    <s v="Chevrolet Prisma"/>
    <n v="89100"/>
    <m/>
    <m/>
    <x v="0"/>
    <n v="89100"/>
    <d v="2023-10-11T00:00:00"/>
    <m/>
    <m/>
    <m/>
    <m/>
    <m/>
    <m/>
    <m/>
    <m/>
    <m/>
    <m/>
    <m/>
    <m/>
    <m/>
    <m/>
    <m/>
    <m/>
    <m/>
  </r>
  <r>
    <n v="1457"/>
    <d v="2023-10-11T00:00:00"/>
    <x v="4"/>
    <x v="167"/>
    <s v="AC390MJ"/>
    <s v="Peugeot 208"/>
    <n v="61850"/>
    <m/>
    <m/>
    <x v="0"/>
    <n v="40000"/>
    <d v="2023-10-11T00:00:00"/>
    <m/>
    <n v="21850"/>
    <d v="2023-10-24T00:00:00"/>
    <m/>
    <m/>
    <m/>
    <m/>
    <m/>
    <m/>
    <m/>
    <m/>
    <m/>
    <m/>
    <m/>
    <m/>
    <m/>
    <m/>
  </r>
  <r>
    <n v="1458"/>
    <d v="2023-10-11T00:00:00"/>
    <x v="4"/>
    <x v="168"/>
    <s v="PPC571"/>
    <s v="BMW 435 I"/>
    <n v="30000"/>
    <m/>
    <m/>
    <x v="0"/>
    <n v="30000"/>
    <d v="2023-10-19T00:00:00"/>
    <m/>
    <m/>
    <m/>
    <m/>
    <m/>
    <m/>
    <m/>
    <m/>
    <m/>
    <m/>
    <m/>
    <m/>
    <m/>
    <m/>
    <m/>
    <m/>
    <m/>
  </r>
  <r>
    <n v="1459"/>
    <d v="2023-10-12T00:00:00"/>
    <x v="4"/>
    <x v="84"/>
    <s v="JTH854"/>
    <s v="Peugeot 307"/>
    <n v="200809"/>
    <m/>
    <s v="dolares - efectivo"/>
    <x v="0"/>
    <n v="190000"/>
    <d v="2023-11-09T00:00:00"/>
    <m/>
    <n v="10809"/>
    <d v="2023-11-23T00:00:00"/>
    <m/>
    <m/>
    <m/>
    <m/>
    <m/>
    <m/>
    <m/>
    <m/>
    <m/>
    <m/>
    <m/>
    <m/>
    <m/>
    <m/>
  </r>
  <r>
    <n v="1460"/>
    <d v="2023-10-12T00:00:00"/>
    <x v="4"/>
    <x v="64"/>
    <s v="SRF993"/>
    <s v="Renault Fluence"/>
    <n v="127500"/>
    <m/>
    <m/>
    <x v="0"/>
    <n v="127500"/>
    <d v="2023-11-10T00:00:00"/>
    <m/>
    <m/>
    <m/>
    <m/>
    <m/>
    <m/>
    <m/>
    <m/>
    <m/>
    <m/>
    <m/>
    <m/>
    <m/>
    <m/>
    <m/>
    <m/>
    <m/>
  </r>
  <r>
    <n v="1461"/>
    <d v="2023-10-12T00:00:00"/>
    <x v="4"/>
    <x v="169"/>
    <s v="AC881JO"/>
    <s v="W Virtus"/>
    <n v="90850"/>
    <m/>
    <m/>
    <x v="0"/>
    <n v="90850"/>
    <d v="2023-10-13T00:00:00"/>
    <m/>
    <m/>
    <m/>
    <m/>
    <m/>
    <m/>
    <m/>
    <m/>
    <m/>
    <m/>
    <m/>
    <m/>
    <m/>
    <m/>
    <m/>
    <m/>
    <m/>
  </r>
  <r>
    <n v="1462"/>
    <d v="2023-10-17T00:00:00"/>
    <x v="4"/>
    <x v="170"/>
    <s v="LIF727"/>
    <s v="Renault Kangoo"/>
    <n v="101000"/>
    <m/>
    <s v="cheque"/>
    <x v="0"/>
    <n v="101000"/>
    <d v="2023-10-24T00:00:00"/>
    <m/>
    <m/>
    <m/>
    <m/>
    <m/>
    <m/>
    <m/>
    <m/>
    <m/>
    <m/>
    <m/>
    <m/>
    <m/>
    <m/>
    <m/>
    <m/>
    <m/>
  </r>
  <r>
    <n v="1463"/>
    <d v="2023-10-17T00:00:00"/>
    <x v="4"/>
    <x v="171"/>
    <s v="CBO989"/>
    <s v="Peugeot 205"/>
    <n v="62600"/>
    <m/>
    <s v="Transferencia"/>
    <x v="0"/>
    <n v="62600"/>
    <d v="2023-10-13T00:00:00"/>
    <m/>
    <m/>
    <m/>
    <m/>
    <m/>
    <m/>
    <m/>
    <m/>
    <m/>
    <m/>
    <m/>
    <m/>
    <m/>
    <m/>
    <m/>
    <m/>
    <m/>
  </r>
  <r>
    <n v="1464"/>
    <d v="2023-10-17T00:00:00"/>
    <x v="4"/>
    <x v="100"/>
    <s v="AF672VS"/>
    <s v="Ford Transy"/>
    <n v="95325"/>
    <m/>
    <m/>
    <x v="0"/>
    <n v="95325"/>
    <d v="2023-11-14T00:00:00"/>
    <m/>
    <m/>
    <m/>
    <m/>
    <m/>
    <m/>
    <m/>
    <m/>
    <m/>
    <m/>
    <m/>
    <m/>
    <m/>
    <m/>
    <m/>
    <m/>
    <m/>
  </r>
  <r>
    <n v="1465"/>
    <d v="2023-10-17T00:00:00"/>
    <x v="4"/>
    <x v="100"/>
    <s v="AE613XV"/>
    <s v="FIAT Fiorino"/>
    <n v="15000"/>
    <m/>
    <m/>
    <x v="0"/>
    <n v="15000"/>
    <d v="2023-11-14T00:00:00"/>
    <m/>
    <m/>
    <m/>
    <m/>
    <m/>
    <m/>
    <m/>
    <m/>
    <m/>
    <m/>
    <m/>
    <m/>
    <m/>
    <m/>
    <m/>
    <m/>
    <m/>
  </r>
  <r>
    <n v="1466"/>
    <d v="2023-10-17T00:00:00"/>
    <x v="4"/>
    <x v="115"/>
    <s v="NEN767"/>
    <s v="Chevrolet Aveo"/>
    <n v="5000"/>
    <m/>
    <m/>
    <x v="0"/>
    <n v="5000"/>
    <d v="2023-10-17T00:00:00"/>
    <m/>
    <m/>
    <m/>
    <m/>
    <m/>
    <m/>
    <m/>
    <m/>
    <m/>
    <m/>
    <m/>
    <m/>
    <m/>
    <m/>
    <m/>
    <m/>
    <m/>
  </r>
  <r>
    <n v="1467"/>
    <d v="2023-10-17T00:00:00"/>
    <x v="4"/>
    <x v="172"/>
    <s v="ONU240"/>
    <s v="Ford Focus"/>
    <n v="12000"/>
    <m/>
    <m/>
    <x v="0"/>
    <n v="12000"/>
    <d v="2023-11-08T00:00:00"/>
    <m/>
    <m/>
    <m/>
    <m/>
    <m/>
    <m/>
    <m/>
    <m/>
    <m/>
    <m/>
    <m/>
    <m/>
    <m/>
    <m/>
    <m/>
    <m/>
    <m/>
  </r>
  <r>
    <n v="1468"/>
    <d v="2023-10-18T00:00:00"/>
    <x v="4"/>
    <x v="173"/>
    <s v="AC429BX"/>
    <s v="Ford Eco Sport Kinetic 1.5"/>
    <n v="670400"/>
    <m/>
    <s v="cheques"/>
    <x v="0"/>
    <n v="670400"/>
    <d v="2023-10-24T00:00:00"/>
    <m/>
    <m/>
    <m/>
    <m/>
    <m/>
    <m/>
    <m/>
    <m/>
    <m/>
    <m/>
    <m/>
    <m/>
    <m/>
    <m/>
    <m/>
    <m/>
    <m/>
  </r>
  <r>
    <n v="1469"/>
    <d v="2023-10-18T00:00:00"/>
    <x v="4"/>
    <x v="174"/>
    <s v="AC881JQ"/>
    <s v="Renault Duster"/>
    <n v="83400"/>
    <m/>
    <m/>
    <x v="0"/>
    <n v="83400"/>
    <d v="2023-10-18T00:00:00"/>
    <m/>
    <m/>
    <m/>
    <m/>
    <m/>
    <m/>
    <m/>
    <m/>
    <m/>
    <m/>
    <m/>
    <m/>
    <m/>
    <m/>
    <m/>
    <m/>
    <m/>
  </r>
  <r>
    <n v="1470"/>
    <d v="2023-10-18T00:00:00"/>
    <x v="4"/>
    <x v="175"/>
    <s v="NHZ885"/>
    <s v="Clio"/>
    <n v="56765"/>
    <m/>
    <s v="Transferencia"/>
    <x v="0"/>
    <n v="56765"/>
    <d v="2023-10-18T00:00:00"/>
    <m/>
    <m/>
    <m/>
    <m/>
    <m/>
    <m/>
    <m/>
    <m/>
    <m/>
    <m/>
    <m/>
    <m/>
    <m/>
    <m/>
    <m/>
    <m/>
    <m/>
  </r>
  <r>
    <n v="1471"/>
    <d v="2023-10-19T00:00:00"/>
    <x v="4"/>
    <x v="176"/>
    <s v="MBT852"/>
    <s v="Toyota Corolla"/>
    <n v="86350"/>
    <m/>
    <m/>
    <x v="0"/>
    <n v="86350"/>
    <d v="2023-10-10T00:00:00"/>
    <m/>
    <m/>
    <m/>
    <m/>
    <m/>
    <m/>
    <m/>
    <m/>
    <m/>
    <m/>
    <m/>
    <m/>
    <m/>
    <m/>
    <m/>
    <m/>
    <m/>
  </r>
  <r>
    <n v="1472"/>
    <d v="2023-10-19T00:00:00"/>
    <x v="4"/>
    <x v="177"/>
    <s v="JHX407"/>
    <s v="Sandero Stepway"/>
    <n v="96400"/>
    <m/>
    <s v="Transferencia"/>
    <x v="0"/>
    <n v="96400"/>
    <d v="2023-10-19T00:00:00"/>
    <m/>
    <m/>
    <m/>
    <m/>
    <m/>
    <m/>
    <m/>
    <m/>
    <m/>
    <m/>
    <m/>
    <m/>
    <m/>
    <m/>
    <m/>
    <m/>
    <m/>
  </r>
  <r>
    <n v="1473"/>
    <d v="2023-10-19T00:00:00"/>
    <x v="4"/>
    <x v="178"/>
    <s v="EJA511"/>
    <s v="Peugeot 206 Diesel 1.9"/>
    <n v="103600"/>
    <m/>
    <s v="Efectivo"/>
    <x v="0"/>
    <n v="103600"/>
    <d v="2023-10-19T00:00:00"/>
    <m/>
    <m/>
    <m/>
    <m/>
    <m/>
    <m/>
    <m/>
    <m/>
    <m/>
    <m/>
    <m/>
    <m/>
    <m/>
    <m/>
    <m/>
    <m/>
    <m/>
  </r>
  <r>
    <n v="1474"/>
    <d v="2023-10-20T00:00:00"/>
    <x v="4"/>
    <x v="179"/>
    <s v="JPN619"/>
    <s v="W Boyage"/>
    <n v="104100"/>
    <m/>
    <m/>
    <x v="0"/>
    <n v="104100"/>
    <d v="2023-10-20T00:00:00"/>
    <m/>
    <m/>
    <m/>
    <m/>
    <m/>
    <m/>
    <m/>
    <m/>
    <m/>
    <m/>
    <m/>
    <m/>
    <m/>
    <m/>
    <m/>
    <m/>
    <m/>
  </r>
  <r>
    <n v="1475"/>
    <d v="2023-10-20T00:00:00"/>
    <x v="4"/>
    <x v="180"/>
    <s v="IGP215"/>
    <s v="W Gol Trend"/>
    <n v="104100"/>
    <m/>
    <s v="cheque"/>
    <x v="0"/>
    <n v="100000"/>
    <d v="2023-10-06T00:00:00"/>
    <m/>
    <n v="4100"/>
    <d v="2023-11-23T00:00:00"/>
    <m/>
    <m/>
    <m/>
    <m/>
    <m/>
    <m/>
    <m/>
    <m/>
    <m/>
    <m/>
    <m/>
    <m/>
    <m/>
    <m/>
  </r>
  <r>
    <n v="1476"/>
    <d v="2023-10-21T00:00:00"/>
    <x v="4"/>
    <x v="181"/>
    <s v="LOB571"/>
    <s v="Fluence"/>
    <n v="200768"/>
    <m/>
    <m/>
    <x v="0"/>
    <n v="200768"/>
    <d v="2023-10-26T00:00:00"/>
    <m/>
    <m/>
    <m/>
    <m/>
    <m/>
    <m/>
    <m/>
    <m/>
    <m/>
    <m/>
    <m/>
    <m/>
    <m/>
    <m/>
    <m/>
    <m/>
    <m/>
  </r>
  <r>
    <n v="1477"/>
    <d v="2023-10-23T00:00:00"/>
    <x v="4"/>
    <x v="182"/>
    <s v="AA516SF"/>
    <s v="Ford Ranger"/>
    <n v="300000"/>
    <m/>
    <m/>
    <x v="0"/>
    <n v="300000"/>
    <d v="2023-11-07T00:00:00"/>
    <m/>
    <m/>
    <m/>
    <m/>
    <m/>
    <m/>
    <m/>
    <m/>
    <m/>
    <m/>
    <m/>
    <m/>
    <m/>
    <m/>
    <m/>
    <m/>
    <m/>
  </r>
  <r>
    <n v="1478"/>
    <d v="2023-10-23T00:00:00"/>
    <x v="4"/>
    <x v="40"/>
    <s v="OIF372"/>
    <s v="Peugeot 308"/>
    <n v="43150"/>
    <m/>
    <m/>
    <x v="0"/>
    <n v="43150"/>
    <d v="2023-11-02T00:00:00"/>
    <m/>
    <m/>
    <m/>
    <m/>
    <m/>
    <m/>
    <m/>
    <m/>
    <m/>
    <m/>
    <m/>
    <m/>
    <m/>
    <m/>
    <m/>
    <m/>
    <m/>
  </r>
  <r>
    <n v="1479"/>
    <d v="2023-10-23T00:00:00"/>
    <x v="4"/>
    <x v="182"/>
    <s v="ENW408"/>
    <s v="Ford Fiesta Max"/>
    <n v="59900"/>
    <m/>
    <m/>
    <x v="0"/>
    <n v="59900"/>
    <d v="2023-11-07T00:00:00"/>
    <m/>
    <m/>
    <m/>
    <m/>
    <m/>
    <m/>
    <m/>
    <m/>
    <m/>
    <m/>
    <m/>
    <m/>
    <m/>
    <m/>
    <m/>
    <m/>
    <m/>
  </r>
  <r>
    <n v="1480"/>
    <d v="2023-10-24T00:00:00"/>
    <x v="4"/>
    <x v="100"/>
    <s v="AB127DV"/>
    <s v="Renault Kangoo"/>
    <n v="29000"/>
    <m/>
    <m/>
    <x v="0"/>
    <n v="29000"/>
    <d v="2023-11-14T00:00:00"/>
    <m/>
    <m/>
    <m/>
    <m/>
    <m/>
    <m/>
    <m/>
    <m/>
    <m/>
    <m/>
    <m/>
    <m/>
    <m/>
    <m/>
    <m/>
    <m/>
    <m/>
  </r>
  <r>
    <n v="1481"/>
    <d v="2023-10-25T00:00:00"/>
    <x v="4"/>
    <x v="183"/>
    <s v="RRK404"/>
    <s v="Fiat 147"/>
    <n v="65000"/>
    <m/>
    <s v="Transferencia"/>
    <x v="0"/>
    <n v="65000"/>
    <d v="2023-11-07T00:00:00"/>
    <m/>
    <m/>
    <m/>
    <m/>
    <m/>
    <m/>
    <m/>
    <m/>
    <m/>
    <m/>
    <m/>
    <m/>
    <m/>
    <m/>
    <m/>
    <m/>
    <m/>
  </r>
  <r>
    <n v="1482"/>
    <d v="2023-10-25T00:00:00"/>
    <x v="4"/>
    <x v="184"/>
    <s v="AB767DM"/>
    <s v="Peugeot 308"/>
    <n v="18000"/>
    <m/>
    <m/>
    <x v="0"/>
    <n v="18000"/>
    <d v="2023-11-28T00:00:00"/>
    <m/>
    <m/>
    <m/>
    <m/>
    <m/>
    <m/>
    <m/>
    <m/>
    <m/>
    <m/>
    <m/>
    <m/>
    <m/>
    <m/>
    <m/>
    <m/>
    <m/>
  </r>
  <r>
    <n v="1483"/>
    <d v="2023-10-25T00:00:00"/>
    <x v="4"/>
    <x v="100"/>
    <s v="NHL703"/>
    <s v="Renault Kangoo"/>
    <n v="42000"/>
    <m/>
    <m/>
    <x v="0"/>
    <n v="42000"/>
    <d v="2023-11-14T00:00:00"/>
    <m/>
    <m/>
    <m/>
    <m/>
    <m/>
    <m/>
    <m/>
    <m/>
    <m/>
    <m/>
    <m/>
    <m/>
    <m/>
    <m/>
    <m/>
    <m/>
    <m/>
  </r>
  <r>
    <n v="1484"/>
    <d v="2023-10-26T00:00:00"/>
    <x v="4"/>
    <x v="185"/>
    <s v="GRW751"/>
    <s v="Ford Ka"/>
    <n v="39200"/>
    <m/>
    <m/>
    <x v="0"/>
    <n v="39200"/>
    <d v="2023-10-27T00:00:00"/>
    <m/>
    <m/>
    <m/>
    <m/>
    <m/>
    <m/>
    <m/>
    <m/>
    <m/>
    <m/>
    <m/>
    <m/>
    <m/>
    <m/>
    <m/>
    <m/>
    <m/>
  </r>
  <r>
    <n v="1485"/>
    <d v="2023-10-26T00:00:00"/>
    <x v="4"/>
    <x v="186"/>
    <s v="AF172OT"/>
    <s v="Ford Ranger"/>
    <n v="14.5"/>
    <m/>
    <s v="dolares / campo cristian"/>
    <x v="0"/>
    <n v="14.5"/>
    <d v="2023-11-22T00:00:00"/>
    <m/>
    <m/>
    <m/>
    <m/>
    <m/>
    <m/>
    <m/>
    <m/>
    <m/>
    <m/>
    <m/>
    <m/>
    <m/>
    <m/>
    <m/>
    <m/>
    <m/>
  </r>
  <r>
    <n v="1486"/>
    <d v="2023-10-26T00:00:00"/>
    <x v="4"/>
    <x v="50"/>
    <s v="AD310CN"/>
    <s v="Gol Trend"/>
    <n v="20000"/>
    <m/>
    <m/>
    <x v="0"/>
    <n v="20000"/>
    <m/>
    <m/>
    <m/>
    <m/>
    <m/>
    <m/>
    <m/>
    <m/>
    <m/>
    <m/>
    <m/>
    <m/>
    <m/>
    <m/>
    <m/>
    <m/>
    <m/>
    <m/>
  </r>
  <r>
    <n v="1487"/>
    <d v="2023-10-26T00:00:00"/>
    <x v="4"/>
    <x v="187"/>
    <s v="CVB254"/>
    <s v="Corsa"/>
    <n v="117800"/>
    <m/>
    <s v="Efectivo"/>
    <x v="0"/>
    <n v="20000"/>
    <d v="2023-10-27T00:00:00"/>
    <m/>
    <n v="97800"/>
    <d v="2023-10-30T00:00:00"/>
    <m/>
    <m/>
    <m/>
    <m/>
    <m/>
    <m/>
    <m/>
    <m/>
    <m/>
    <m/>
    <m/>
    <m/>
    <m/>
    <m/>
  </r>
  <r>
    <n v="1488"/>
    <d v="2023-10-26T00:00:00"/>
    <x v="4"/>
    <x v="173"/>
    <s v="AB996UU"/>
    <s v="Eco Sport motor Dragon"/>
    <n v="89900"/>
    <m/>
    <s v="cheque - efectivo"/>
    <x v="0"/>
    <n v="89900"/>
    <d v="2023-11-03T00:00:00"/>
    <m/>
    <m/>
    <m/>
    <m/>
    <m/>
    <m/>
    <m/>
    <m/>
    <m/>
    <m/>
    <m/>
    <m/>
    <m/>
    <m/>
    <m/>
    <m/>
    <m/>
  </r>
  <r>
    <n v="1489"/>
    <d v="2023-10-27T00:00:00"/>
    <x v="4"/>
    <x v="188"/>
    <s v="AC253OR"/>
    <s v="Peugeot 308"/>
    <n v="103740"/>
    <m/>
    <m/>
    <x v="0"/>
    <n v="100000"/>
    <d v="2023-11-02T00:00:00"/>
    <m/>
    <n v="3740"/>
    <m/>
    <m/>
    <m/>
    <m/>
    <m/>
    <m/>
    <m/>
    <m/>
    <m/>
    <m/>
    <m/>
    <m/>
    <m/>
    <m/>
    <m/>
  </r>
  <r>
    <n v="1490"/>
    <d v="2023-10-27T00:00:00"/>
    <x v="4"/>
    <x v="189"/>
    <s v="AB072CM"/>
    <s v="Ford Fiesta"/>
    <n v="26600"/>
    <m/>
    <s v="Transferencia"/>
    <x v="0"/>
    <n v="26600"/>
    <d v="2023-10-27T00:00:00"/>
    <m/>
    <m/>
    <m/>
    <m/>
    <m/>
    <m/>
    <m/>
    <m/>
    <m/>
    <m/>
    <m/>
    <m/>
    <m/>
    <m/>
    <m/>
    <m/>
    <m/>
  </r>
  <r>
    <n v="1491"/>
    <d v="2023-10-27T00:00:00"/>
    <x v="4"/>
    <x v="190"/>
    <s v="MVE842"/>
    <s v="VW Saveiro"/>
    <n v="105750"/>
    <m/>
    <m/>
    <x v="0"/>
    <n v="105750"/>
    <d v="2023-11-02T00:00:00"/>
    <m/>
    <m/>
    <m/>
    <m/>
    <m/>
    <m/>
    <m/>
    <m/>
    <m/>
    <m/>
    <m/>
    <m/>
    <m/>
    <m/>
    <m/>
    <m/>
    <m/>
  </r>
  <r>
    <n v="1492"/>
    <d v="2023-10-27T00:00:00"/>
    <x v="4"/>
    <x v="4"/>
    <s v="FXV688"/>
    <s v="Gol Trend"/>
    <n v="103420"/>
    <m/>
    <s v="cheques"/>
    <x v="0"/>
    <n v="103420"/>
    <d v="2023-11-03T00:00:00"/>
    <m/>
    <m/>
    <m/>
    <m/>
    <m/>
    <m/>
    <m/>
    <m/>
    <m/>
    <m/>
    <m/>
    <m/>
    <m/>
    <m/>
    <m/>
    <m/>
    <m/>
  </r>
  <r>
    <n v="1493"/>
    <d v="2023-10-27T00:00:00"/>
    <x v="4"/>
    <x v="100"/>
    <s v="HXQ635"/>
    <s v="Renault Kangoo"/>
    <n v="6000"/>
    <m/>
    <m/>
    <x v="0"/>
    <n v="6000"/>
    <d v="2023-11-14T00:00:00"/>
    <m/>
    <m/>
    <m/>
    <m/>
    <m/>
    <m/>
    <m/>
    <m/>
    <m/>
    <m/>
    <m/>
    <m/>
    <m/>
    <m/>
    <m/>
    <m/>
    <m/>
  </r>
  <r>
    <n v="1494"/>
    <d v="2023-10-30T00:00:00"/>
    <x v="4"/>
    <x v="65"/>
    <s v="OQB691"/>
    <s v="Chevrolet S10"/>
    <n v="43300"/>
    <m/>
    <s v="Transferencia"/>
    <x v="0"/>
    <n v="43300"/>
    <d v="2023-11-27T00:00:00"/>
    <m/>
    <m/>
    <m/>
    <m/>
    <m/>
    <m/>
    <m/>
    <m/>
    <m/>
    <m/>
    <m/>
    <m/>
    <m/>
    <m/>
    <m/>
    <m/>
    <m/>
  </r>
  <r>
    <n v="1495"/>
    <d v="2023-10-30T00:00:00"/>
    <x v="4"/>
    <x v="33"/>
    <s v="OKU120"/>
    <s v="Chevrolet Prisma"/>
    <n v="309300"/>
    <m/>
    <m/>
    <x v="0"/>
    <n v="100000"/>
    <d v="2023-11-14T00:00:00"/>
    <m/>
    <n v="100000"/>
    <d v="2023-12-09T00:00:00"/>
    <m/>
    <n v="109300"/>
    <m/>
    <m/>
    <m/>
    <m/>
    <m/>
    <m/>
    <m/>
    <m/>
    <m/>
    <m/>
    <m/>
    <m/>
  </r>
  <r>
    <n v="1496"/>
    <d v="2023-10-30T00:00:00"/>
    <x v="4"/>
    <x v="35"/>
    <s v="MQP326"/>
    <s v="Renault Sandero"/>
    <n v="25100"/>
    <m/>
    <m/>
    <x v="0"/>
    <n v="25100"/>
    <d v="2023-11-10T00:00:00"/>
    <m/>
    <m/>
    <m/>
    <m/>
    <m/>
    <m/>
    <m/>
    <m/>
    <m/>
    <m/>
    <m/>
    <m/>
    <m/>
    <m/>
    <m/>
    <m/>
    <m/>
  </r>
  <r>
    <n v="1497"/>
    <d v="2023-10-30T00:00:00"/>
    <x v="4"/>
    <x v="100"/>
    <s v="AE993CE"/>
    <s v="Fiat Fiorino"/>
    <n v="7000"/>
    <m/>
    <m/>
    <x v="0"/>
    <n v="7000"/>
    <m/>
    <m/>
    <m/>
    <m/>
    <m/>
    <m/>
    <m/>
    <m/>
    <m/>
    <m/>
    <m/>
    <m/>
    <m/>
    <m/>
    <m/>
    <m/>
    <m/>
    <m/>
  </r>
  <r>
    <n v="1498"/>
    <d v="2023-10-31T00:00:00"/>
    <x v="4"/>
    <x v="191"/>
    <s v="HFA831"/>
    <s v="Fiat Punto 1.4"/>
    <n v="51700"/>
    <m/>
    <m/>
    <x v="0"/>
    <n v="51700"/>
    <d v="2023-10-31T00:00:00"/>
    <m/>
    <m/>
    <m/>
    <m/>
    <m/>
    <m/>
    <m/>
    <m/>
    <m/>
    <m/>
    <m/>
    <m/>
    <m/>
    <m/>
    <m/>
    <m/>
    <m/>
  </r>
  <r>
    <n v="1499"/>
    <d v="2023-10-31T00:00:00"/>
    <x v="4"/>
    <x v="192"/>
    <s v="LST556"/>
    <s v="Peugeot 307"/>
    <n v="80450"/>
    <m/>
    <m/>
    <x v="0"/>
    <n v="80450"/>
    <d v="2023-11-03T00:00:00"/>
    <m/>
    <m/>
    <m/>
    <m/>
    <m/>
    <m/>
    <m/>
    <m/>
    <m/>
    <m/>
    <m/>
    <m/>
    <m/>
    <m/>
    <m/>
    <m/>
    <m/>
  </r>
  <r>
    <n v="1500"/>
    <d v="2023-10-31T00:00:00"/>
    <x v="4"/>
    <x v="193"/>
    <s v="LQX891"/>
    <s v="Fiat Qubo"/>
    <n v="0"/>
    <m/>
    <m/>
    <x v="0"/>
    <m/>
    <m/>
    <m/>
    <m/>
    <m/>
    <m/>
    <m/>
    <m/>
    <m/>
    <m/>
    <m/>
    <m/>
    <m/>
    <m/>
    <m/>
    <m/>
    <m/>
    <m/>
    <m/>
  </r>
  <r>
    <n v="1501"/>
    <d v="2023-10-31T00:00:00"/>
    <x v="4"/>
    <x v="100"/>
    <s v="AE613XW"/>
    <s v="Fiat Fiorino Evo"/>
    <n v="8000"/>
    <m/>
    <m/>
    <x v="0"/>
    <n v="8000"/>
    <d v="2023-11-14T00:00:00"/>
    <m/>
    <m/>
    <m/>
    <m/>
    <m/>
    <m/>
    <m/>
    <m/>
    <m/>
    <m/>
    <m/>
    <m/>
    <m/>
    <m/>
    <m/>
    <m/>
    <m/>
  </r>
  <r>
    <n v="1502"/>
    <d v="2023-11-01T00:00:00"/>
    <x v="4"/>
    <x v="9"/>
    <s v="GJK343"/>
    <s v="Ford Ranger"/>
    <n v="65800"/>
    <m/>
    <m/>
    <x v="0"/>
    <n v="1325"/>
    <d v="2023-11-13T00:00:00"/>
    <m/>
    <n v="64475"/>
    <d v="2023-12-05T00:00:00"/>
    <m/>
    <m/>
    <m/>
    <m/>
    <m/>
    <m/>
    <m/>
    <m/>
    <m/>
    <m/>
    <m/>
    <m/>
    <m/>
    <m/>
  </r>
  <r>
    <n v="1503"/>
    <d v="2023-11-01T00:00:00"/>
    <x v="4"/>
    <x v="100"/>
    <s v="AE613XV"/>
    <s v="Fiat Fiorino Evo"/>
    <n v="7500"/>
    <m/>
    <m/>
    <x v="0"/>
    <n v="7500"/>
    <m/>
    <m/>
    <m/>
    <m/>
    <m/>
    <m/>
    <m/>
    <m/>
    <m/>
    <m/>
    <m/>
    <m/>
    <m/>
    <m/>
    <m/>
    <m/>
    <m/>
    <m/>
  </r>
  <r>
    <n v="1504"/>
    <d v="2023-11-01T00:00:00"/>
    <x v="4"/>
    <x v="194"/>
    <s v="KOO129"/>
    <s v="Peugeot 408"/>
    <n v="125557"/>
    <m/>
    <s v="Tarjeta / efectivo"/>
    <x v="0"/>
    <n v="69357"/>
    <d v="2023-11-15T00:00:00"/>
    <m/>
    <n v="56200"/>
    <m/>
    <m/>
    <m/>
    <m/>
    <m/>
    <m/>
    <m/>
    <m/>
    <m/>
    <m/>
    <m/>
    <m/>
    <m/>
    <m/>
    <m/>
  </r>
  <r>
    <n v="1505"/>
    <d v="2023-11-02T00:00:00"/>
    <x v="4"/>
    <x v="49"/>
    <s v="AD813TG"/>
    <s v="Toyota Hilux"/>
    <n v="176575"/>
    <m/>
    <m/>
    <x v="0"/>
    <n v="176575"/>
    <d v="2023-11-27T00:00:00"/>
    <m/>
    <m/>
    <m/>
    <m/>
    <m/>
    <m/>
    <m/>
    <m/>
    <m/>
    <m/>
    <m/>
    <m/>
    <m/>
    <m/>
    <m/>
    <m/>
    <m/>
  </r>
  <r>
    <n v="1506"/>
    <d v="2023-11-02T00:00:00"/>
    <x v="4"/>
    <x v="195"/>
    <s v="AA737HE"/>
    <s v="Peugeot Partner HDI"/>
    <n v="98559"/>
    <m/>
    <m/>
    <x v="0"/>
    <n v="50000"/>
    <d v="2023-11-02T00:00:00"/>
    <m/>
    <n v="48559"/>
    <d v="2023-12-01T00:00:00"/>
    <m/>
    <m/>
    <m/>
    <m/>
    <m/>
    <m/>
    <m/>
    <m/>
    <m/>
    <m/>
    <m/>
    <m/>
    <m/>
    <m/>
  </r>
  <r>
    <n v="1507"/>
    <d v="2023-11-03T00:00:00"/>
    <x v="4"/>
    <x v="196"/>
    <s v="KNS158"/>
    <s v="Renault Sandero Steepway"/>
    <n v="0"/>
    <m/>
    <m/>
    <x v="0"/>
    <m/>
    <m/>
    <m/>
    <m/>
    <m/>
    <m/>
    <m/>
    <m/>
    <m/>
    <m/>
    <m/>
    <m/>
    <m/>
    <m/>
    <m/>
    <m/>
    <m/>
    <m/>
    <m/>
  </r>
  <r>
    <n v="1508"/>
    <d v="2023-11-03T00:00:00"/>
    <x v="4"/>
    <x v="164"/>
    <s v="BBS311"/>
    <s v="Chevrolet LUV"/>
    <n v="80000"/>
    <m/>
    <s v="Transferencia"/>
    <x v="0"/>
    <n v="80000"/>
    <d v="2023-11-03T00:00:00"/>
    <m/>
    <m/>
    <m/>
    <m/>
    <m/>
    <m/>
    <m/>
    <m/>
    <m/>
    <m/>
    <m/>
    <m/>
    <m/>
    <m/>
    <m/>
    <m/>
    <m/>
  </r>
  <r>
    <n v="1509"/>
    <d v="2023-11-03T00:00:00"/>
    <x v="4"/>
    <x v="197"/>
    <s v="AF477US"/>
    <s v="Peugeot 208"/>
    <n v="101200"/>
    <m/>
    <m/>
    <x v="0"/>
    <n v="101200"/>
    <d v="2023-11-09T00:00:00"/>
    <m/>
    <m/>
    <m/>
    <m/>
    <m/>
    <m/>
    <m/>
    <m/>
    <m/>
    <m/>
    <m/>
    <m/>
    <m/>
    <m/>
    <m/>
    <m/>
    <m/>
  </r>
  <r>
    <n v="1510"/>
    <d v="2023-11-03T00:00:00"/>
    <x v="4"/>
    <x v="121"/>
    <s v="GVY959"/>
    <s v="Peugeot Partner 1.9"/>
    <n v="71366"/>
    <m/>
    <s v="Transferencia"/>
    <x v="0"/>
    <n v="71366"/>
    <m/>
    <m/>
    <m/>
    <m/>
    <m/>
    <m/>
    <m/>
    <m/>
    <m/>
    <m/>
    <m/>
    <m/>
    <m/>
    <m/>
    <m/>
    <m/>
    <m/>
    <m/>
  </r>
  <r>
    <n v="1511"/>
    <d v="2023-11-03T00:00:00"/>
    <x v="4"/>
    <x v="198"/>
    <s v="AA137WS"/>
    <s v="Chevrolet Cruze"/>
    <n v="94650"/>
    <m/>
    <s v="cheque"/>
    <x v="0"/>
    <n v="94650"/>
    <d v="2023-11-15T00:00:00"/>
    <m/>
    <m/>
    <m/>
    <m/>
    <m/>
    <m/>
    <m/>
    <m/>
    <m/>
    <m/>
    <m/>
    <m/>
    <m/>
    <m/>
    <m/>
    <m/>
    <m/>
  </r>
  <r>
    <n v="1512"/>
    <d v="2023-11-03T00:00:00"/>
    <x v="4"/>
    <x v="100"/>
    <s v="KVB553"/>
    <s v="Renault Kangoo"/>
    <n v="48000"/>
    <m/>
    <m/>
    <x v="0"/>
    <n v="48000"/>
    <d v="2023-12-14T00:00:00"/>
    <m/>
    <m/>
    <m/>
    <m/>
    <m/>
    <m/>
    <m/>
    <m/>
    <m/>
    <m/>
    <m/>
    <m/>
    <m/>
    <m/>
    <m/>
    <m/>
    <m/>
  </r>
  <r>
    <n v="1513"/>
    <d v="2023-11-03T00:00:00"/>
    <x v="4"/>
    <x v="100"/>
    <s v="AB127DU"/>
    <s v="Renault Kangoo"/>
    <n v="13000"/>
    <m/>
    <m/>
    <x v="0"/>
    <n v="13000"/>
    <d v="2023-12-14T00:00:00"/>
    <m/>
    <m/>
    <m/>
    <m/>
    <m/>
    <m/>
    <m/>
    <m/>
    <m/>
    <m/>
    <m/>
    <m/>
    <m/>
    <m/>
    <m/>
    <m/>
    <m/>
  </r>
  <r>
    <n v="1514"/>
    <d v="2023-11-06T00:00:00"/>
    <x v="4"/>
    <x v="199"/>
    <s v="AA971WK"/>
    <s v="Citroen Berlingo"/>
    <n v="130898"/>
    <m/>
    <m/>
    <x v="0"/>
    <n v="130898"/>
    <d v="2023-11-07T00:00:00"/>
    <m/>
    <m/>
    <m/>
    <m/>
    <m/>
    <m/>
    <m/>
    <m/>
    <m/>
    <m/>
    <m/>
    <m/>
    <m/>
    <m/>
    <m/>
    <m/>
    <m/>
  </r>
  <r>
    <n v="1515"/>
    <d v="2023-11-06T00:00:00"/>
    <x v="4"/>
    <x v="180"/>
    <s v="PKZ094"/>
    <s v="Ford Ranger 2.2"/>
    <n v="146125"/>
    <m/>
    <m/>
    <x v="0"/>
    <n v="6700"/>
    <d v="2023-11-23T00:00:00"/>
    <m/>
    <n v="100000"/>
    <d v="2023-11-27T00:00:00"/>
    <m/>
    <n v="39425"/>
    <d v="2023-12-13T00:00:00"/>
    <m/>
    <m/>
    <m/>
    <m/>
    <m/>
    <m/>
    <m/>
    <m/>
    <m/>
    <m/>
    <m/>
  </r>
  <r>
    <n v="1516"/>
    <d v="2023-11-07T00:00:00"/>
    <x v="4"/>
    <x v="100"/>
    <s v="NHL703"/>
    <s v="Renault Kangoo"/>
    <n v="35000"/>
    <m/>
    <m/>
    <x v="0"/>
    <n v="35000"/>
    <d v="2023-12-14T00:00:00"/>
    <m/>
    <m/>
    <m/>
    <m/>
    <m/>
    <m/>
    <m/>
    <m/>
    <m/>
    <m/>
    <m/>
    <m/>
    <m/>
    <m/>
    <m/>
    <m/>
    <m/>
  </r>
  <r>
    <n v="1517"/>
    <d v="2023-11-07T00:00:00"/>
    <x v="4"/>
    <x v="200"/>
    <s v="HVO911"/>
    <s v="Toyota Hilux"/>
    <n v="212700"/>
    <m/>
    <m/>
    <x v="0"/>
    <n v="212700"/>
    <d v="2023-11-27T00:00:00"/>
    <m/>
    <m/>
    <m/>
    <m/>
    <m/>
    <m/>
    <m/>
    <m/>
    <m/>
    <m/>
    <m/>
    <m/>
    <m/>
    <m/>
    <m/>
    <m/>
    <m/>
  </r>
  <r>
    <n v="1518"/>
    <d v="2023-11-07T00:00:00"/>
    <x v="4"/>
    <x v="201"/>
    <s v="EHW408"/>
    <s v="Ford Fiesta Max"/>
    <n v="86000"/>
    <m/>
    <m/>
    <x v="0"/>
    <n v="86000"/>
    <d v="2023-11-27T00:00:00"/>
    <m/>
    <m/>
    <m/>
    <m/>
    <m/>
    <m/>
    <m/>
    <m/>
    <m/>
    <m/>
    <m/>
    <m/>
    <m/>
    <m/>
    <m/>
    <m/>
    <m/>
  </r>
  <r>
    <n v="1519"/>
    <d v="2023-11-07T00:00:00"/>
    <x v="4"/>
    <x v="202"/>
    <s v="LFK685"/>
    <s v="Ford Ka"/>
    <n v="42646"/>
    <m/>
    <m/>
    <x v="0"/>
    <n v="42646"/>
    <d v="2023-11-08T00:00:00"/>
    <m/>
    <m/>
    <m/>
    <m/>
    <m/>
    <m/>
    <m/>
    <m/>
    <m/>
    <m/>
    <m/>
    <m/>
    <m/>
    <m/>
    <m/>
    <m/>
    <m/>
  </r>
  <r>
    <n v="1520"/>
    <d v="2023-11-08T00:00:00"/>
    <x v="4"/>
    <x v="203"/>
    <s v="NOZ302"/>
    <s v="Gol Trend"/>
    <n v="80000"/>
    <m/>
    <m/>
    <x v="0"/>
    <n v="80000"/>
    <d v="2023-11-09T00:00:00"/>
    <m/>
    <m/>
    <m/>
    <m/>
    <m/>
    <m/>
    <m/>
    <m/>
    <m/>
    <m/>
    <m/>
    <m/>
    <m/>
    <m/>
    <m/>
    <m/>
    <m/>
  </r>
  <r>
    <n v="1521"/>
    <d v="2023-11-08T00:00:00"/>
    <x v="4"/>
    <x v="204"/>
    <s v="JNB146"/>
    <s v="Ford Focus Exe"/>
    <n v="129802"/>
    <m/>
    <m/>
    <x v="0"/>
    <n v="60000"/>
    <d v="2023-11-13T00:00:00"/>
    <m/>
    <n v="69802"/>
    <d v="2023-12-12T00:00:00"/>
    <m/>
    <m/>
    <m/>
    <m/>
    <m/>
    <m/>
    <m/>
    <m/>
    <m/>
    <m/>
    <m/>
    <m/>
    <m/>
    <m/>
  </r>
  <r>
    <n v="1522"/>
    <d v="2023-11-08T00:00:00"/>
    <x v="4"/>
    <x v="100"/>
    <s v="KVB553"/>
    <s v="Renault Kangoo"/>
    <n v="19000"/>
    <m/>
    <m/>
    <x v="0"/>
    <n v="19000"/>
    <d v="2023-12-14T00:00:00"/>
    <m/>
    <m/>
    <m/>
    <m/>
    <m/>
    <m/>
    <m/>
    <m/>
    <m/>
    <m/>
    <m/>
    <m/>
    <m/>
    <m/>
    <m/>
    <m/>
    <m/>
  </r>
  <r>
    <n v="1523"/>
    <d v="2023-11-08T00:00:00"/>
    <x v="4"/>
    <x v="100"/>
    <s v="AF993CE"/>
    <s v="Fiat Fiorino"/>
    <n v="17000"/>
    <m/>
    <m/>
    <x v="0"/>
    <n v="17000"/>
    <d v="2023-12-14T00:00:00"/>
    <m/>
    <m/>
    <m/>
    <m/>
    <m/>
    <m/>
    <m/>
    <m/>
    <m/>
    <m/>
    <m/>
    <m/>
    <m/>
    <m/>
    <m/>
    <m/>
    <m/>
  </r>
  <r>
    <n v="1524"/>
    <d v="2023-11-09T00:00:00"/>
    <x v="4"/>
    <x v="194"/>
    <s v="KOO129"/>
    <s v="Peugeot 408"/>
    <n v="3000"/>
    <m/>
    <m/>
    <x v="0"/>
    <n v="1000"/>
    <m/>
    <m/>
    <n v="2000"/>
    <d v="2023-12-07T00:00:00"/>
    <m/>
    <m/>
    <m/>
    <m/>
    <m/>
    <m/>
    <m/>
    <m/>
    <m/>
    <m/>
    <m/>
    <m/>
    <m/>
    <m/>
  </r>
  <r>
    <n v="1525"/>
    <d v="2023-11-09T00:00:00"/>
    <x v="4"/>
    <x v="205"/>
    <s v="MYD473"/>
    <s v="VW Gol"/>
    <n v="81000"/>
    <m/>
    <m/>
    <x v="0"/>
    <n v="81000"/>
    <d v="2023-11-10T00:00:00"/>
    <m/>
    <m/>
    <m/>
    <m/>
    <m/>
    <m/>
    <m/>
    <m/>
    <m/>
    <m/>
    <m/>
    <m/>
    <m/>
    <m/>
    <m/>
    <m/>
    <m/>
  </r>
  <r>
    <n v="1526"/>
    <d v="2023-11-10T00:00:00"/>
    <x v="5"/>
    <x v="206"/>
    <s v="LRS429"/>
    <s v="VW Fox Cross"/>
    <n v="69200"/>
    <m/>
    <m/>
    <x v="0"/>
    <n v="44400"/>
    <d v="2023-11-30T00:00:00"/>
    <m/>
    <n v="24800"/>
    <d v="2023-12-22T00:00:00"/>
    <m/>
    <m/>
    <m/>
    <m/>
    <m/>
    <m/>
    <m/>
    <m/>
    <m/>
    <m/>
    <m/>
    <m/>
    <m/>
    <m/>
  </r>
  <r>
    <n v="1527"/>
    <d v="2023-11-10T00:00:00"/>
    <x v="5"/>
    <x v="100"/>
    <s v="AF672US"/>
    <s v="Ford Transit"/>
    <n v="23000"/>
    <m/>
    <m/>
    <x v="0"/>
    <n v="23000"/>
    <d v="2023-12-14T00:00:00"/>
    <m/>
    <m/>
    <m/>
    <m/>
    <m/>
    <m/>
    <m/>
    <m/>
    <m/>
    <m/>
    <m/>
    <m/>
    <m/>
    <m/>
    <m/>
    <m/>
    <m/>
  </r>
  <r>
    <n v="1528"/>
    <d v="2023-11-10T00:00:00"/>
    <x v="5"/>
    <x v="100"/>
    <s v="AF637FJ"/>
    <s v="Mercedes Sprinter"/>
    <n v="86400"/>
    <m/>
    <m/>
    <x v="0"/>
    <n v="86400"/>
    <d v="2023-12-14T00:00:00"/>
    <m/>
    <m/>
    <m/>
    <m/>
    <m/>
    <m/>
    <m/>
    <m/>
    <m/>
    <m/>
    <m/>
    <m/>
    <m/>
    <m/>
    <m/>
    <m/>
    <m/>
  </r>
  <r>
    <n v="1529"/>
    <d v="2023-11-10T00:00:00"/>
    <x v="5"/>
    <x v="113"/>
    <s v="MLD726"/>
    <s v="Peugeot Partner"/>
    <n v="228850"/>
    <m/>
    <m/>
    <x v="0"/>
    <n v="80030"/>
    <d v="2023-11-06T00:00:00"/>
    <m/>
    <n v="110000"/>
    <m/>
    <m/>
    <n v="38820"/>
    <d v="2023-12-08T00:00:00"/>
    <m/>
    <m/>
    <m/>
    <m/>
    <m/>
    <m/>
    <m/>
    <m/>
    <m/>
    <m/>
    <m/>
  </r>
  <r>
    <n v="1530"/>
    <d v="2023-11-10T00:00:00"/>
    <x v="5"/>
    <x v="207"/>
    <d v="1899-12-30T00:00:00"/>
    <s v="Gol Trend"/>
    <n v="55900"/>
    <m/>
    <m/>
    <x v="0"/>
    <n v="55900"/>
    <d v="2023-12-09T00:00:00"/>
    <m/>
    <m/>
    <m/>
    <m/>
    <m/>
    <m/>
    <m/>
    <m/>
    <m/>
    <m/>
    <m/>
    <m/>
    <m/>
    <m/>
    <m/>
    <m/>
    <m/>
  </r>
  <r>
    <n v="1531"/>
    <d v="2023-11-13T00:00:00"/>
    <x v="5"/>
    <x v="19"/>
    <s v="AB744KG"/>
    <s v="Chevrolet tracker"/>
    <n v="189200"/>
    <m/>
    <s v="Transferencia"/>
    <x v="0"/>
    <n v="189200"/>
    <d v="2023-11-13T00:00:00"/>
    <m/>
    <m/>
    <m/>
    <m/>
    <m/>
    <m/>
    <m/>
    <m/>
    <m/>
    <m/>
    <m/>
    <m/>
    <m/>
    <m/>
    <m/>
    <m/>
    <m/>
  </r>
  <r>
    <n v="1532"/>
    <d v="2023-11-13T00:00:00"/>
    <x v="5"/>
    <x v="208"/>
    <s v="GFO127"/>
    <s v="Polo Classic"/>
    <n v="136300"/>
    <m/>
    <m/>
    <x v="0"/>
    <n v="136300"/>
    <d v="2023-11-13T00:00:00"/>
    <m/>
    <m/>
    <m/>
    <m/>
    <m/>
    <m/>
    <m/>
    <m/>
    <m/>
    <m/>
    <m/>
    <m/>
    <m/>
    <m/>
    <m/>
    <m/>
    <m/>
  </r>
  <r>
    <n v="1533"/>
    <d v="2023-11-13T00:00:00"/>
    <x v="5"/>
    <x v="209"/>
    <d v="1899-12-30T00:00:00"/>
    <s v="Fiat linea"/>
    <n v="5032"/>
    <m/>
    <m/>
    <x v="0"/>
    <n v="5032"/>
    <d v="2023-11-22T00:00:00"/>
    <m/>
    <m/>
    <m/>
    <m/>
    <m/>
    <m/>
    <m/>
    <m/>
    <m/>
    <m/>
    <m/>
    <m/>
    <m/>
    <m/>
    <m/>
    <m/>
    <m/>
  </r>
  <r>
    <n v="1534"/>
    <d v="2023-11-14T00:00:00"/>
    <x v="5"/>
    <x v="69"/>
    <d v="1899-12-30T00:00:00"/>
    <s v="Gol trend"/>
    <n v="25000"/>
    <m/>
    <s v="Tarjeta 2 cuotas"/>
    <x v="0"/>
    <n v="25000"/>
    <d v="2023-11-15T00:00:00"/>
    <m/>
    <m/>
    <m/>
    <m/>
    <m/>
    <m/>
    <m/>
    <m/>
    <m/>
    <m/>
    <m/>
    <m/>
    <m/>
    <m/>
    <m/>
    <m/>
    <m/>
  </r>
  <r>
    <n v="1535"/>
    <d v="2023-11-14T00:00:00"/>
    <x v="5"/>
    <x v="11"/>
    <s v="EFR454"/>
    <s v="Fiat Palio"/>
    <n v="18150"/>
    <m/>
    <m/>
    <x v="0"/>
    <n v="18150"/>
    <m/>
    <m/>
    <m/>
    <m/>
    <m/>
    <m/>
    <m/>
    <m/>
    <m/>
    <m/>
    <m/>
    <m/>
    <m/>
    <m/>
    <m/>
    <m/>
    <m/>
    <m/>
  </r>
  <r>
    <n v="1536"/>
    <d v="2023-11-15T00:00:00"/>
    <x v="5"/>
    <x v="198"/>
    <s v="AA137WS"/>
    <s v="Chevrolet Cruze"/>
    <n v="59600"/>
    <m/>
    <m/>
    <x v="0"/>
    <n v="51510"/>
    <d v="2023-11-15T00:00:00"/>
    <m/>
    <n v="8090"/>
    <m/>
    <m/>
    <m/>
    <m/>
    <m/>
    <m/>
    <m/>
    <m/>
    <m/>
    <m/>
    <m/>
    <m/>
    <m/>
    <m/>
    <m/>
  </r>
  <r>
    <n v="1537"/>
    <d v="2023-11-16T00:00:00"/>
    <x v="5"/>
    <x v="166"/>
    <s v="AB206GD"/>
    <s v="Chevrolet Prisma"/>
    <n v="28000"/>
    <m/>
    <s v="cheque"/>
    <x v="0"/>
    <n v="28000"/>
    <d v="2023-11-16T00:00:00"/>
    <m/>
    <m/>
    <m/>
    <m/>
    <m/>
    <m/>
    <m/>
    <m/>
    <m/>
    <m/>
    <m/>
    <m/>
    <m/>
    <m/>
    <m/>
    <m/>
    <m/>
  </r>
  <r>
    <n v="1538"/>
    <d v="2023-11-16T00:00:00"/>
    <x v="5"/>
    <x v="210"/>
    <s v="AA866FW"/>
    <s v="Peugeot 208"/>
    <n v="555000"/>
    <m/>
    <s v="Transferencia"/>
    <x v="0"/>
    <n v="500000"/>
    <d v="2023-11-20T00:00:00"/>
    <m/>
    <n v="55000"/>
    <d v="2023-12-01T00:00:00"/>
    <m/>
    <m/>
    <m/>
    <m/>
    <m/>
    <m/>
    <m/>
    <m/>
    <m/>
    <m/>
    <m/>
    <m/>
    <m/>
    <m/>
  </r>
  <r>
    <n v="1539"/>
    <d v="2023-11-16T00:00:00"/>
    <x v="5"/>
    <x v="42"/>
    <s v="AA887FX"/>
    <s v="Ford Ranger Limited"/>
    <n v="179605"/>
    <m/>
    <m/>
    <x v="0"/>
    <n v="179605"/>
    <d v="2023-12-11T00:00:00"/>
    <m/>
    <m/>
    <m/>
    <m/>
    <m/>
    <m/>
    <m/>
    <m/>
    <m/>
    <m/>
    <m/>
    <m/>
    <m/>
    <m/>
    <m/>
    <m/>
    <m/>
  </r>
  <r>
    <n v="1540"/>
    <d v="2023-11-16T00:00:00"/>
    <x v="5"/>
    <x v="211"/>
    <s v="OUA971"/>
    <s v="Ford Eco Sport"/>
    <n v="143100"/>
    <m/>
    <m/>
    <x v="0"/>
    <n v="90000"/>
    <d v="2023-11-30T00:00:00"/>
    <m/>
    <n v="53100"/>
    <d v="2023-12-12T00:00:00"/>
    <m/>
    <m/>
    <m/>
    <m/>
    <m/>
    <m/>
    <m/>
    <m/>
    <m/>
    <m/>
    <m/>
    <m/>
    <m/>
    <m/>
  </r>
  <r>
    <n v="1541"/>
    <d v="2023-11-16T00:00:00"/>
    <x v="5"/>
    <x v="4"/>
    <s v="IXV668"/>
    <s v="Gol Trend"/>
    <n v="30300"/>
    <m/>
    <m/>
    <x v="0"/>
    <n v="30300"/>
    <d v="2023-12-11T00:00:00"/>
    <m/>
    <m/>
    <m/>
    <m/>
    <m/>
    <m/>
    <m/>
    <m/>
    <m/>
    <m/>
    <m/>
    <m/>
    <m/>
    <m/>
    <m/>
    <m/>
    <m/>
  </r>
  <r>
    <n v="1542"/>
    <d v="2023-11-17T00:00:00"/>
    <x v="5"/>
    <x v="212"/>
    <s v="EXF005"/>
    <s v="Chevrolet Corsa"/>
    <n v="5950"/>
    <m/>
    <m/>
    <x v="0"/>
    <n v="5950"/>
    <d v="2023-11-18T00:00:00"/>
    <m/>
    <m/>
    <m/>
    <m/>
    <m/>
    <m/>
    <m/>
    <m/>
    <m/>
    <m/>
    <m/>
    <m/>
    <m/>
    <m/>
    <m/>
    <m/>
    <m/>
  </r>
  <r>
    <n v="1543"/>
    <d v="2023-11-17T00:00:00"/>
    <x v="5"/>
    <x v="213"/>
    <s v="AA936DI"/>
    <s v="Jeep Renegade"/>
    <n v="112375"/>
    <m/>
    <m/>
    <x v="0"/>
    <n v="112375"/>
    <d v="2023-11-21T00:00:00"/>
    <m/>
    <m/>
    <m/>
    <m/>
    <m/>
    <m/>
    <m/>
    <m/>
    <m/>
    <m/>
    <m/>
    <m/>
    <m/>
    <m/>
    <m/>
    <m/>
    <m/>
  </r>
  <r>
    <n v="1544"/>
    <d v="2023-11-17T00:00:00"/>
    <x v="5"/>
    <x v="214"/>
    <s v="EZH429"/>
    <s v="Ford Ranger 2.8"/>
    <n v="33000"/>
    <m/>
    <m/>
    <x v="0"/>
    <n v="20000"/>
    <d v="2023-12-01T00:00:00"/>
    <m/>
    <n v="13000"/>
    <d v="2023-12-12T00:00:00"/>
    <m/>
    <m/>
    <m/>
    <m/>
    <m/>
    <m/>
    <m/>
    <m/>
    <m/>
    <m/>
    <m/>
    <m/>
    <m/>
    <m/>
  </r>
  <r>
    <n v="1545"/>
    <d v="2023-11-17T00:00:00"/>
    <x v="5"/>
    <x v="215"/>
    <s v="CYH206"/>
    <s v="VW Gol"/>
    <n v="26000"/>
    <m/>
    <s v="Transferencia"/>
    <x v="0"/>
    <n v="26000"/>
    <d v="2023-11-18T00:00:00"/>
    <m/>
    <m/>
    <m/>
    <m/>
    <m/>
    <m/>
    <m/>
    <m/>
    <m/>
    <m/>
    <m/>
    <m/>
    <m/>
    <m/>
    <m/>
    <m/>
    <m/>
  </r>
  <r>
    <n v="1546"/>
    <d v="2023-11-18T00:00:00"/>
    <x v="5"/>
    <x v="50"/>
    <s v="GFL117"/>
    <s v="Astra Maestranza"/>
    <n v="115000"/>
    <m/>
    <s v="pago con impuestos"/>
    <x v="0"/>
    <n v="115000"/>
    <d v="2023-12-09T00:00:00"/>
    <m/>
    <m/>
    <m/>
    <m/>
    <m/>
    <m/>
    <m/>
    <m/>
    <m/>
    <m/>
    <m/>
    <m/>
    <m/>
    <m/>
    <m/>
    <m/>
    <m/>
  </r>
  <r>
    <n v="1547"/>
    <d v="2023-11-18T00:00:00"/>
    <x v="5"/>
    <x v="216"/>
    <s v="NSX246"/>
    <d v="1899-12-30T00:00:00"/>
    <n v="0"/>
    <m/>
    <m/>
    <x v="0"/>
    <m/>
    <m/>
    <m/>
    <m/>
    <m/>
    <m/>
    <m/>
    <m/>
    <m/>
    <m/>
    <m/>
    <m/>
    <m/>
    <m/>
    <m/>
    <m/>
    <m/>
    <m/>
    <m/>
  </r>
  <r>
    <n v="1548"/>
    <d v="2023-11-20T00:00:00"/>
    <x v="5"/>
    <x v="158"/>
    <s v="AD027NW"/>
    <s v="Gol Trend"/>
    <n v="93000"/>
    <m/>
    <m/>
    <x v="0"/>
    <n v="93000"/>
    <d v="2023-12-02T00:00:00"/>
    <m/>
    <m/>
    <m/>
    <m/>
    <m/>
    <m/>
    <m/>
    <m/>
    <m/>
    <m/>
    <m/>
    <m/>
    <m/>
    <m/>
    <m/>
    <m/>
    <m/>
  </r>
  <r>
    <n v="1549"/>
    <d v="2023-11-20T00:00:00"/>
    <x v="5"/>
    <x v="217"/>
    <s v="JJK087"/>
    <s v="Fiat Palio"/>
    <n v="85825"/>
    <m/>
    <m/>
    <x v="0"/>
    <n v="40000"/>
    <d v="2023-11-21T00:00:00"/>
    <m/>
    <n v="45825"/>
    <d v="2023-12-12T00:00:00"/>
    <m/>
    <m/>
    <m/>
    <m/>
    <m/>
    <m/>
    <m/>
    <m/>
    <m/>
    <m/>
    <m/>
    <m/>
    <m/>
    <m/>
  </r>
  <r>
    <n v="1550"/>
    <d v="2023-11-21T00:00:00"/>
    <x v="5"/>
    <x v="218"/>
    <s v="AC572EE"/>
    <s v="Fiat Fiorino Evo"/>
    <n v="53900"/>
    <m/>
    <s v="Transferencia"/>
    <x v="0"/>
    <n v="53900"/>
    <d v="2023-11-22T00:00:00"/>
    <m/>
    <m/>
    <m/>
    <m/>
    <m/>
    <m/>
    <m/>
    <m/>
    <m/>
    <m/>
    <m/>
    <m/>
    <m/>
    <m/>
    <m/>
    <m/>
    <m/>
  </r>
  <r>
    <n v="1551"/>
    <d v="2023-11-21T00:00:00"/>
    <x v="5"/>
    <x v="171"/>
    <s v="CBO989"/>
    <s v="Peugeot 205"/>
    <n v="113400"/>
    <m/>
    <s v="Efectivo"/>
    <x v="0"/>
    <n v="113400"/>
    <d v="2023-11-21T00:00:00"/>
    <m/>
    <m/>
    <m/>
    <m/>
    <m/>
    <m/>
    <m/>
    <m/>
    <m/>
    <m/>
    <m/>
    <m/>
    <m/>
    <m/>
    <m/>
    <m/>
    <m/>
  </r>
  <r>
    <n v="1552"/>
    <d v="2023-11-21T00:00:00"/>
    <x v="5"/>
    <x v="219"/>
    <s v="AE898CK"/>
    <s v="Fiat Cronos"/>
    <n v="113275"/>
    <m/>
    <s v="Transferencia"/>
    <x v="0"/>
    <n v="113275"/>
    <d v="2023-11-23T00:00:00"/>
    <m/>
    <m/>
    <m/>
    <m/>
    <m/>
    <m/>
    <m/>
    <m/>
    <m/>
    <m/>
    <m/>
    <m/>
    <m/>
    <m/>
    <m/>
    <m/>
    <m/>
  </r>
  <r>
    <n v="1553"/>
    <d v="2023-11-21T00:00:00"/>
    <x v="5"/>
    <x v="112"/>
    <s v="AB091GB"/>
    <s v="Amarok"/>
    <n v="28000"/>
    <m/>
    <s v="Transferencia"/>
    <x v="0"/>
    <n v="28000"/>
    <d v="2023-11-23T00:00:00"/>
    <m/>
    <m/>
    <m/>
    <m/>
    <m/>
    <m/>
    <m/>
    <m/>
    <m/>
    <m/>
    <m/>
    <m/>
    <m/>
    <m/>
    <m/>
    <m/>
    <m/>
  </r>
  <r>
    <n v="1554"/>
    <d v="2023-11-21T00:00:00"/>
    <x v="5"/>
    <x v="19"/>
    <s v="AB744KG"/>
    <s v="Chevrolet tracker"/>
    <n v="122500"/>
    <m/>
    <s v="Transferencia"/>
    <x v="0"/>
    <n v="122500"/>
    <d v="2023-11-21T00:00:00"/>
    <m/>
    <m/>
    <m/>
    <m/>
    <m/>
    <m/>
    <m/>
    <m/>
    <m/>
    <m/>
    <m/>
    <m/>
    <m/>
    <m/>
    <m/>
    <m/>
    <m/>
  </r>
  <r>
    <n v="1555"/>
    <d v="2023-11-22T00:00:00"/>
    <x v="5"/>
    <x v="100"/>
    <s v="AE008SG"/>
    <s v="Mercedes Vito"/>
    <n v="103250"/>
    <m/>
    <m/>
    <x v="0"/>
    <n v="103250"/>
    <d v="2023-12-14T00:00:00"/>
    <m/>
    <m/>
    <m/>
    <m/>
    <m/>
    <m/>
    <m/>
    <m/>
    <m/>
    <m/>
    <m/>
    <m/>
    <m/>
    <m/>
    <m/>
    <m/>
    <m/>
  </r>
  <r>
    <n v="1556"/>
    <d v="2023-11-22T00:00:00"/>
    <x v="5"/>
    <x v="217"/>
    <s v="JJK087"/>
    <s v="Fiat Palio"/>
    <n v="27000"/>
    <m/>
    <m/>
    <x v="0"/>
    <n v="27000"/>
    <d v="2023-12-12T00:00:00"/>
    <m/>
    <m/>
    <m/>
    <m/>
    <m/>
    <m/>
    <m/>
    <m/>
    <m/>
    <m/>
    <m/>
    <m/>
    <m/>
    <m/>
    <m/>
    <m/>
    <m/>
  </r>
  <r>
    <n v="1557"/>
    <d v="2023-11-23T00:00:00"/>
    <x v="5"/>
    <x v="53"/>
    <s v="JWS508"/>
    <s v="Peugeot partner"/>
    <n v="141220"/>
    <m/>
    <m/>
    <x v="0"/>
    <n v="70000"/>
    <d v="2023-12-06T00:00:00"/>
    <m/>
    <n v="71220"/>
    <d v="2023-12-22T00:00:00"/>
    <m/>
    <m/>
    <m/>
    <m/>
    <m/>
    <m/>
    <m/>
    <m/>
    <m/>
    <m/>
    <m/>
    <m/>
    <m/>
    <m/>
  </r>
  <r>
    <n v="1558"/>
    <d v="2023-11-23T00:00:00"/>
    <x v="5"/>
    <x v="220"/>
    <d v="1899-12-30T00:00:00"/>
    <s v="Gol trend"/>
    <n v="80000"/>
    <m/>
    <m/>
    <x v="0"/>
    <n v="80000"/>
    <d v="2023-11-23T00:00:00"/>
    <m/>
    <m/>
    <m/>
    <m/>
    <m/>
    <m/>
    <m/>
    <m/>
    <m/>
    <m/>
    <m/>
    <m/>
    <m/>
    <m/>
    <m/>
    <m/>
    <m/>
  </r>
  <r>
    <n v="1559"/>
    <d v="2023-11-23T00:00:00"/>
    <x v="5"/>
    <x v="221"/>
    <s v="HLX329"/>
    <s v="Peugeot 206"/>
    <n v="258369.5"/>
    <m/>
    <m/>
    <x v="0"/>
    <n v="258369.5"/>
    <d v="2023-12-13T00:00:00"/>
    <m/>
    <m/>
    <m/>
    <m/>
    <m/>
    <m/>
    <m/>
    <m/>
    <m/>
    <m/>
    <m/>
    <m/>
    <m/>
    <m/>
    <m/>
    <m/>
    <m/>
  </r>
  <r>
    <n v="1560"/>
    <d v="2023-11-23T00:00:00"/>
    <x v="5"/>
    <x v="222"/>
    <s v="JBZ258"/>
    <s v="Renault Symbol"/>
    <n v="114195"/>
    <m/>
    <m/>
    <x v="0"/>
    <n v="60000"/>
    <d v="2023-11-25T00:00:00"/>
    <m/>
    <n v="54195"/>
    <d v="2023-12-11T00:00:00"/>
    <m/>
    <m/>
    <m/>
    <m/>
    <m/>
    <m/>
    <m/>
    <m/>
    <m/>
    <m/>
    <m/>
    <m/>
    <m/>
    <m/>
  </r>
  <r>
    <n v="1561"/>
    <d v="2023-11-23T00:00:00"/>
    <x v="5"/>
    <x v="223"/>
    <s v="FRR248"/>
    <s v="Chevrolet S10"/>
    <n v="4000"/>
    <m/>
    <m/>
    <x v="0"/>
    <n v="4000"/>
    <m/>
    <m/>
    <m/>
    <m/>
    <m/>
    <m/>
    <m/>
    <m/>
    <m/>
    <m/>
    <m/>
    <m/>
    <m/>
    <m/>
    <m/>
    <m/>
    <m/>
    <m/>
  </r>
  <r>
    <n v="1562"/>
    <d v="2023-11-23T00:00:00"/>
    <x v="5"/>
    <x v="224"/>
    <d v="1899-12-30T00:00:00"/>
    <s v="VW Gol Trend"/>
    <n v="32000"/>
    <m/>
    <m/>
    <x v="0"/>
    <n v="32000"/>
    <d v="2024-01-04T00:00:00"/>
    <m/>
    <m/>
    <m/>
    <m/>
    <m/>
    <m/>
    <m/>
    <m/>
    <m/>
    <m/>
    <m/>
    <m/>
    <m/>
    <m/>
    <m/>
    <m/>
    <m/>
  </r>
  <r>
    <n v="1563"/>
    <d v="2023-11-24T00:00:00"/>
    <x v="5"/>
    <x v="84"/>
    <s v="JRG013"/>
    <s v="VW Surán"/>
    <n v="10000"/>
    <m/>
    <s v="Transferencia"/>
    <x v="0"/>
    <n v="10000"/>
    <d v="2023-11-24T00:00:00"/>
    <m/>
    <m/>
    <m/>
    <m/>
    <m/>
    <m/>
    <m/>
    <m/>
    <m/>
    <m/>
    <m/>
    <m/>
    <m/>
    <m/>
    <m/>
    <m/>
    <m/>
  </r>
  <r>
    <n v="1564"/>
    <d v="2023-11-24T00:00:00"/>
    <x v="5"/>
    <x v="225"/>
    <s v="SHX407"/>
    <s v="Renault Sandero Steepway"/>
    <n v="62700"/>
    <m/>
    <s v="Transferencia"/>
    <x v="0"/>
    <n v="62700"/>
    <d v="2023-11-24T00:00:00"/>
    <m/>
    <m/>
    <m/>
    <m/>
    <m/>
    <m/>
    <m/>
    <m/>
    <m/>
    <m/>
    <m/>
    <m/>
    <m/>
    <m/>
    <m/>
    <m/>
    <m/>
  </r>
  <r>
    <n v="1565"/>
    <d v="2023-11-24T00:00:00"/>
    <x v="5"/>
    <x v="226"/>
    <s v="AB328TT"/>
    <s v="Ford Eco Sport Kinetic "/>
    <n v="218740"/>
    <m/>
    <s v="tarjeta 3 cuotas"/>
    <x v="0"/>
    <n v="218740"/>
    <d v="2023-12-12T00:00:00"/>
    <m/>
    <m/>
    <m/>
    <m/>
    <m/>
    <m/>
    <m/>
    <m/>
    <m/>
    <m/>
    <m/>
    <m/>
    <m/>
    <m/>
    <m/>
    <m/>
    <m/>
  </r>
  <r>
    <n v="1566"/>
    <d v="2023-11-25T00:00:00"/>
    <x v="5"/>
    <x v="45"/>
    <s v="AE655WE"/>
    <s v="Fiat Strada"/>
    <n v="93950"/>
    <m/>
    <s v="transferencia acredita barotto"/>
    <x v="0"/>
    <n v="93950"/>
    <d v="2023-12-14T00:00:00"/>
    <m/>
    <m/>
    <m/>
    <m/>
    <m/>
    <m/>
    <m/>
    <m/>
    <m/>
    <m/>
    <m/>
    <m/>
    <m/>
    <m/>
    <m/>
    <m/>
    <m/>
  </r>
  <r>
    <n v="1567"/>
    <d v="2023-11-25T00:00:00"/>
    <x v="5"/>
    <x v="103"/>
    <s v="AB892VK"/>
    <s v="Ford Ranger"/>
    <n v="80225"/>
    <m/>
    <m/>
    <x v="0"/>
    <n v="80225"/>
    <d v="2024-01-02T00:00:00"/>
    <m/>
    <m/>
    <m/>
    <m/>
    <m/>
    <m/>
    <m/>
    <m/>
    <m/>
    <m/>
    <m/>
    <m/>
    <m/>
    <m/>
    <m/>
    <m/>
    <m/>
  </r>
  <r>
    <n v="1568"/>
    <d v="2023-11-27T00:00:00"/>
    <x v="5"/>
    <x v="227"/>
    <s v="ICA191"/>
    <s v="Chevrolet Spark"/>
    <n v="5000"/>
    <m/>
    <m/>
    <x v="0"/>
    <n v="5000"/>
    <d v="2023-11-27T00:00:00"/>
    <m/>
    <m/>
    <m/>
    <m/>
    <m/>
    <m/>
    <m/>
    <m/>
    <m/>
    <m/>
    <m/>
    <m/>
    <m/>
    <m/>
    <m/>
    <m/>
    <m/>
  </r>
  <r>
    <n v="1569"/>
    <d v="2023-11-27T00:00:00"/>
    <x v="5"/>
    <x v="50"/>
    <s v="AD310CN"/>
    <s v="Gol trend"/>
    <n v="110000"/>
    <m/>
    <s v="pago con impuestos"/>
    <x v="0"/>
    <n v="110000"/>
    <d v="2023-12-09T00:00:00"/>
    <m/>
    <m/>
    <m/>
    <m/>
    <m/>
    <m/>
    <m/>
    <m/>
    <m/>
    <m/>
    <m/>
    <m/>
    <m/>
    <m/>
    <m/>
    <m/>
    <m/>
  </r>
  <r>
    <n v="1570"/>
    <d v="2023-11-27T00:00:00"/>
    <x v="5"/>
    <x v="228"/>
    <s v="GME935"/>
    <s v="Suzuki Fun"/>
    <n v="63500"/>
    <m/>
    <m/>
    <x v="0"/>
    <n v="63500"/>
    <d v="2023-11-28T00:00:00"/>
    <m/>
    <m/>
    <m/>
    <m/>
    <m/>
    <m/>
    <m/>
    <m/>
    <m/>
    <m/>
    <m/>
    <m/>
    <m/>
    <m/>
    <m/>
    <m/>
    <m/>
  </r>
  <r>
    <n v="1571"/>
    <d v="2023-11-27T00:00:00"/>
    <x v="5"/>
    <x v="229"/>
    <s v="AB832SR"/>
    <s v="Ford Fiesta Kinetic"/>
    <n v="108500"/>
    <m/>
    <m/>
    <x v="0"/>
    <n v="108500"/>
    <d v="2023-12-05T00:00:00"/>
    <m/>
    <m/>
    <m/>
    <m/>
    <m/>
    <m/>
    <m/>
    <m/>
    <m/>
    <m/>
    <m/>
    <m/>
    <m/>
    <m/>
    <m/>
    <m/>
    <m/>
  </r>
  <r>
    <n v="1572"/>
    <d v="2023-11-28T00:00:00"/>
    <x v="5"/>
    <x v="34"/>
    <s v="AB818GV"/>
    <s v="Renault Oroch"/>
    <n v="74800"/>
    <m/>
    <s v="transferencia acredita barotto"/>
    <x v="0"/>
    <n v="74800"/>
    <d v="2023-12-13T00:00:00"/>
    <m/>
    <m/>
    <m/>
    <m/>
    <m/>
    <m/>
    <m/>
    <m/>
    <m/>
    <m/>
    <m/>
    <m/>
    <m/>
    <m/>
    <m/>
    <m/>
    <m/>
  </r>
  <r>
    <n v="1573"/>
    <d v="2023-11-28T00:00:00"/>
    <x v="5"/>
    <x v="45"/>
    <s v="AE573YM"/>
    <s v="Fiat Fiorino"/>
    <n v="91350"/>
    <m/>
    <s v="transferencia acredita barotto"/>
    <x v="0"/>
    <n v="91350"/>
    <d v="2023-12-14T00:00:00"/>
    <m/>
    <m/>
    <m/>
    <m/>
    <m/>
    <m/>
    <m/>
    <m/>
    <m/>
    <m/>
    <m/>
    <m/>
    <m/>
    <m/>
    <m/>
    <m/>
    <m/>
  </r>
  <r>
    <n v="1574"/>
    <d v="2023-11-28T00:00:00"/>
    <x v="5"/>
    <x v="200"/>
    <s v="MKZ304"/>
    <s v="Toyota Hilux"/>
    <n v="100000"/>
    <m/>
    <m/>
    <x v="0"/>
    <n v="100000"/>
    <d v="2023-12-11T00:00:00"/>
    <m/>
    <m/>
    <m/>
    <m/>
    <m/>
    <m/>
    <m/>
    <m/>
    <m/>
    <m/>
    <m/>
    <m/>
    <m/>
    <m/>
    <m/>
    <m/>
    <m/>
  </r>
  <r>
    <n v="1575"/>
    <d v="2023-11-28T00:00:00"/>
    <x v="5"/>
    <x v="192"/>
    <s v="LST556"/>
    <s v="Peugeot 308"/>
    <n v="12000"/>
    <m/>
    <m/>
    <x v="0"/>
    <n v="12000"/>
    <d v="2023-11-29T00:00:00"/>
    <m/>
    <m/>
    <m/>
    <m/>
    <m/>
    <m/>
    <m/>
    <m/>
    <m/>
    <m/>
    <m/>
    <m/>
    <m/>
    <m/>
    <m/>
    <m/>
    <m/>
  </r>
  <r>
    <n v="1576"/>
    <d v="2023-11-29T00:00:00"/>
    <x v="5"/>
    <x v="100"/>
    <s v="AB127DU"/>
    <s v="Renault Kangoo"/>
    <n v="48000"/>
    <m/>
    <m/>
    <x v="0"/>
    <n v="48000"/>
    <d v="2023-12-14T00:00:00"/>
    <m/>
    <m/>
    <m/>
    <m/>
    <m/>
    <m/>
    <m/>
    <m/>
    <m/>
    <m/>
    <m/>
    <m/>
    <m/>
    <m/>
    <m/>
    <m/>
    <m/>
  </r>
  <r>
    <n v="1577"/>
    <d v="2023-11-29T00:00:00"/>
    <x v="5"/>
    <x v="100"/>
    <s v="DOJ086"/>
    <s v="Peugeot Partner"/>
    <n v="0"/>
    <m/>
    <m/>
    <x v="0"/>
    <m/>
    <m/>
    <m/>
    <m/>
    <m/>
    <m/>
    <m/>
    <m/>
    <m/>
    <m/>
    <m/>
    <m/>
    <m/>
    <m/>
    <m/>
    <m/>
    <m/>
    <m/>
    <m/>
  </r>
  <r>
    <n v="1578"/>
    <d v="2023-11-30T00:00:00"/>
    <x v="5"/>
    <x v="230"/>
    <s v="HQL288"/>
    <s v="Gol trend"/>
    <n v="48000"/>
    <m/>
    <m/>
    <x v="0"/>
    <n v="48000"/>
    <m/>
    <m/>
    <m/>
    <m/>
    <m/>
    <m/>
    <m/>
    <m/>
    <m/>
    <m/>
    <m/>
    <m/>
    <m/>
    <m/>
    <m/>
    <m/>
    <m/>
    <m/>
  </r>
  <r>
    <n v="1579"/>
    <d v="2023-11-30T00:00:00"/>
    <x v="5"/>
    <x v="231"/>
    <s v="GDG901"/>
    <s v="VW Surán"/>
    <n v="0"/>
    <m/>
    <m/>
    <x v="0"/>
    <m/>
    <m/>
    <m/>
    <m/>
    <m/>
    <m/>
    <m/>
    <m/>
    <m/>
    <m/>
    <m/>
    <m/>
    <m/>
    <m/>
    <m/>
    <m/>
    <m/>
    <m/>
    <m/>
  </r>
  <r>
    <n v="1580"/>
    <d v="2023-12-01T00:00:00"/>
    <x v="5"/>
    <x v="232"/>
    <s v="OZP498"/>
    <s v="Renault Duster"/>
    <n v="100900"/>
    <m/>
    <m/>
    <x v="0"/>
    <n v="100900"/>
    <d v="2023-12-01T00:00:00"/>
    <m/>
    <m/>
    <m/>
    <m/>
    <m/>
    <m/>
    <m/>
    <m/>
    <m/>
    <m/>
    <m/>
    <m/>
    <m/>
    <m/>
    <m/>
    <m/>
    <m/>
  </r>
  <r>
    <n v="1581"/>
    <d v="2023-12-01T00:00:00"/>
    <x v="5"/>
    <x v="144"/>
    <s v="HID099"/>
    <s v="Ford Ranger"/>
    <n v="102000"/>
    <m/>
    <m/>
    <x v="0"/>
    <n v="102000"/>
    <d v="2023-12-22T00:00:00"/>
    <m/>
    <m/>
    <m/>
    <m/>
    <m/>
    <m/>
    <m/>
    <m/>
    <m/>
    <m/>
    <m/>
    <m/>
    <m/>
    <m/>
    <m/>
    <m/>
    <m/>
  </r>
  <r>
    <n v="1582"/>
    <d v="2023-12-01T00:00:00"/>
    <x v="5"/>
    <x v="233"/>
    <s v="AF092UP"/>
    <s v="Fiat Cronos"/>
    <n v="116800"/>
    <m/>
    <m/>
    <x v="0"/>
    <n v="116800"/>
    <d v="2023-12-01T00:00:00"/>
    <m/>
    <m/>
    <m/>
    <m/>
    <m/>
    <m/>
    <m/>
    <m/>
    <m/>
    <m/>
    <m/>
    <m/>
    <m/>
    <m/>
    <m/>
    <m/>
    <m/>
  </r>
  <r>
    <n v="1583"/>
    <d v="2023-12-04T00:00:00"/>
    <x v="5"/>
    <x v="170"/>
    <s v="FKG535"/>
    <s v="Ford Focus"/>
    <n v="182700"/>
    <m/>
    <s v="cheque"/>
    <x v="0"/>
    <n v="182700"/>
    <d v="2024-03-05T00:00:00"/>
    <m/>
    <m/>
    <m/>
    <m/>
    <m/>
    <m/>
    <m/>
    <m/>
    <m/>
    <m/>
    <m/>
    <m/>
    <m/>
    <m/>
    <m/>
    <m/>
    <m/>
  </r>
  <r>
    <n v="1584"/>
    <d v="2023-12-05T00:00:00"/>
    <x v="5"/>
    <x v="118"/>
    <s v="OJQ515"/>
    <s v="Peugeot Partner"/>
    <n v="160700"/>
    <m/>
    <m/>
    <x v="0"/>
    <n v="160700"/>
    <d v="2023-12-11T00:00:00"/>
    <m/>
    <m/>
    <m/>
    <m/>
    <m/>
    <m/>
    <m/>
    <m/>
    <m/>
    <m/>
    <m/>
    <m/>
    <m/>
    <m/>
    <m/>
    <m/>
    <m/>
  </r>
  <r>
    <n v="1585"/>
    <d v="2023-12-05T00:00:00"/>
    <x v="5"/>
    <x v="57"/>
    <s v="KFX524"/>
    <s v="Toyota Hilux"/>
    <n v="145550"/>
    <m/>
    <m/>
    <x v="0"/>
    <n v="145550"/>
    <d v="2023-12-22T00:00:00"/>
    <m/>
    <m/>
    <m/>
    <m/>
    <m/>
    <m/>
    <m/>
    <m/>
    <m/>
    <m/>
    <m/>
    <m/>
    <m/>
    <m/>
    <m/>
    <m/>
    <m/>
  </r>
  <r>
    <n v="1586"/>
    <d v="2023-12-05T00:00:00"/>
    <x v="5"/>
    <x v="234"/>
    <s v="AA866FW"/>
    <s v="Peugeot 208"/>
    <n v="0"/>
    <m/>
    <m/>
    <x v="0"/>
    <m/>
    <m/>
    <m/>
    <m/>
    <m/>
    <m/>
    <m/>
    <m/>
    <m/>
    <m/>
    <m/>
    <m/>
    <m/>
    <m/>
    <m/>
    <m/>
    <m/>
    <m/>
    <m/>
  </r>
  <r>
    <n v="1587"/>
    <d v="2023-12-05T00:00:00"/>
    <x v="5"/>
    <x v="158"/>
    <s v="AD027NW"/>
    <s v="Gol Trend"/>
    <n v="0"/>
    <m/>
    <m/>
    <x v="0"/>
    <m/>
    <m/>
    <m/>
    <m/>
    <m/>
    <m/>
    <m/>
    <m/>
    <m/>
    <m/>
    <m/>
    <m/>
    <m/>
    <m/>
    <m/>
    <m/>
    <m/>
    <m/>
    <m/>
  </r>
  <r>
    <n v="1588"/>
    <d v="2023-12-06T00:00:00"/>
    <x v="5"/>
    <x v="235"/>
    <s v="FMQ152"/>
    <s v="Chevrolet S10"/>
    <n v="127200"/>
    <m/>
    <m/>
    <x v="0"/>
    <n v="127200"/>
    <d v="2023-12-22T00:00:00"/>
    <m/>
    <m/>
    <m/>
    <m/>
    <m/>
    <m/>
    <m/>
    <m/>
    <m/>
    <m/>
    <m/>
    <m/>
    <m/>
    <m/>
    <m/>
    <m/>
    <m/>
  </r>
  <r>
    <n v="1589"/>
    <d v="2023-12-06T00:00:00"/>
    <x v="5"/>
    <x v="236"/>
    <s v="PPS071"/>
    <s v="Chevrolet Tracker"/>
    <n v="139800"/>
    <m/>
    <m/>
    <x v="0"/>
    <n v="139800"/>
    <d v="2023-12-06T00:00:00"/>
    <m/>
    <m/>
    <m/>
    <m/>
    <m/>
    <m/>
    <m/>
    <m/>
    <m/>
    <m/>
    <m/>
    <m/>
    <m/>
    <m/>
    <m/>
    <m/>
    <m/>
  </r>
  <r>
    <n v="1590"/>
    <d v="2023-12-06T00:00:00"/>
    <x v="5"/>
    <x v="221"/>
    <s v="HLX329"/>
    <s v="Peugeot 206"/>
    <n v="68900"/>
    <m/>
    <s v="tarjeta 6 s/interes"/>
    <x v="0"/>
    <n v="68900"/>
    <m/>
    <m/>
    <m/>
    <m/>
    <m/>
    <m/>
    <m/>
    <m/>
    <m/>
    <m/>
    <m/>
    <m/>
    <m/>
    <m/>
    <m/>
    <m/>
    <m/>
    <m/>
  </r>
  <r>
    <n v="1591"/>
    <d v="2023-12-06T00:00:00"/>
    <x v="5"/>
    <x v="237"/>
    <s v="AA331ZE"/>
    <s v="Ford Ka"/>
    <n v="18000"/>
    <m/>
    <m/>
    <x v="0"/>
    <n v="18000"/>
    <d v="2023-12-06T00:00:00"/>
    <m/>
    <m/>
    <m/>
    <m/>
    <m/>
    <m/>
    <m/>
    <m/>
    <m/>
    <m/>
    <m/>
    <m/>
    <m/>
    <m/>
    <m/>
    <m/>
    <m/>
  </r>
  <r>
    <n v="1592"/>
    <d v="2023-12-06T00:00:00"/>
    <x v="5"/>
    <x v="100"/>
    <s v="NHL703"/>
    <s v="Renault Kangoo"/>
    <n v="55000"/>
    <m/>
    <m/>
    <x v="0"/>
    <n v="55000"/>
    <d v="2024-01-19T00:00:00"/>
    <m/>
    <m/>
    <m/>
    <m/>
    <m/>
    <m/>
    <m/>
    <m/>
    <m/>
    <m/>
    <m/>
    <m/>
    <m/>
    <m/>
    <m/>
    <m/>
    <m/>
  </r>
  <r>
    <n v="1593"/>
    <d v="2023-12-06T00:00:00"/>
    <x v="5"/>
    <x v="238"/>
    <s v="AD383XV"/>
    <s v="Renault Kwid"/>
    <n v="103150"/>
    <m/>
    <s v="pago adelantado "/>
    <x v="0"/>
    <n v="103150"/>
    <m/>
    <m/>
    <m/>
    <m/>
    <m/>
    <m/>
    <m/>
    <m/>
    <m/>
    <m/>
    <m/>
    <m/>
    <m/>
    <m/>
    <m/>
    <m/>
    <m/>
    <m/>
  </r>
  <r>
    <n v="1594"/>
    <d v="2023-12-07T00:00:00"/>
    <x v="5"/>
    <x v="83"/>
    <s v="AC640BS"/>
    <s v="Peugeot 3008"/>
    <n v="109000"/>
    <m/>
    <m/>
    <x v="0"/>
    <n v="109000"/>
    <d v="2023-12-12T00:00:00"/>
    <m/>
    <m/>
    <m/>
    <m/>
    <m/>
    <m/>
    <m/>
    <m/>
    <m/>
    <m/>
    <m/>
    <m/>
    <m/>
    <m/>
    <m/>
    <m/>
    <m/>
  </r>
  <r>
    <n v="1595"/>
    <d v="2023-12-07T00:00:00"/>
    <x v="5"/>
    <x v="239"/>
    <s v="AD225VD"/>
    <s v="Citroen C4 Lounge"/>
    <n v="155000"/>
    <m/>
    <m/>
    <x v="0"/>
    <n v="55000"/>
    <d v="2024-01-24T00:00:00"/>
    <m/>
    <n v="50000"/>
    <d v="2024-01-30T00:00:00"/>
    <m/>
    <n v="50000"/>
    <d v="2024-03-18T00:00:00"/>
    <m/>
    <m/>
    <m/>
    <m/>
    <m/>
    <m/>
    <m/>
    <m/>
    <m/>
    <m/>
    <m/>
  </r>
  <r>
    <n v="1596"/>
    <d v="2023-12-07T00:00:00"/>
    <x v="5"/>
    <x v="240"/>
    <s v="UDU811"/>
    <s v="Ford Taunus"/>
    <n v="29800"/>
    <m/>
    <m/>
    <x v="0"/>
    <n v="29800"/>
    <d v="2023-12-11T00:00:00"/>
    <m/>
    <m/>
    <m/>
    <m/>
    <m/>
    <m/>
    <m/>
    <m/>
    <m/>
    <m/>
    <m/>
    <m/>
    <m/>
    <m/>
    <m/>
    <m/>
    <m/>
  </r>
  <r>
    <n v="1597"/>
    <d v="2023-12-08T00:00:00"/>
    <x v="5"/>
    <x v="50"/>
    <s v="AD310CN"/>
    <s v="Gol Trend"/>
    <n v="12000"/>
    <m/>
    <s v="pago con impuestos"/>
    <x v="0"/>
    <n v="12000"/>
    <d v="2024-01-24T00:00:00"/>
    <m/>
    <m/>
    <m/>
    <m/>
    <m/>
    <m/>
    <m/>
    <m/>
    <m/>
    <m/>
    <m/>
    <m/>
    <m/>
    <m/>
    <m/>
    <m/>
    <m/>
  </r>
  <r>
    <n v="1598"/>
    <d v="2023-12-08T00:00:00"/>
    <x v="5"/>
    <x v="215"/>
    <s v="GLG072"/>
    <s v="Chevrolet Corsa"/>
    <n v="66600"/>
    <m/>
    <m/>
    <x v="0"/>
    <n v="66600"/>
    <d v="2023-12-20T00:00:00"/>
    <m/>
    <m/>
    <m/>
    <m/>
    <m/>
    <m/>
    <m/>
    <m/>
    <m/>
    <m/>
    <m/>
    <m/>
    <m/>
    <m/>
    <m/>
    <m/>
    <m/>
  </r>
  <r>
    <n v="1599"/>
    <d v="2023-12-08T00:00:00"/>
    <x v="5"/>
    <x v="32"/>
    <s v="MVE842"/>
    <s v="VW Saveiro"/>
    <n v="104600"/>
    <m/>
    <m/>
    <x v="0"/>
    <n v="104600"/>
    <d v="2024-01-19T00:00:00"/>
    <m/>
    <m/>
    <m/>
    <m/>
    <m/>
    <m/>
    <m/>
    <m/>
    <m/>
    <m/>
    <m/>
    <m/>
    <m/>
    <m/>
    <m/>
    <m/>
    <m/>
  </r>
  <r>
    <n v="1600"/>
    <d v="2023-12-09T00:00:00"/>
    <x v="5"/>
    <x v="43"/>
    <s v="IGI953"/>
    <s v="VW Gol"/>
    <n v="0"/>
    <m/>
    <m/>
    <x v="0"/>
    <m/>
    <m/>
    <m/>
    <m/>
    <m/>
    <m/>
    <m/>
    <m/>
    <m/>
    <m/>
    <m/>
    <m/>
    <m/>
    <m/>
    <m/>
    <m/>
    <m/>
    <m/>
    <m/>
  </r>
  <r>
    <n v="1601"/>
    <d v="2023-12-09T00:00:00"/>
    <x v="5"/>
    <x v="100"/>
    <s v="NHL703"/>
    <s v="Renault Kangoo"/>
    <n v="20000"/>
    <m/>
    <m/>
    <x v="0"/>
    <n v="20000"/>
    <d v="2024-01-19T00:00:00"/>
    <m/>
    <m/>
    <m/>
    <m/>
    <m/>
    <m/>
    <m/>
    <m/>
    <m/>
    <m/>
    <m/>
    <m/>
    <m/>
    <m/>
    <m/>
    <m/>
    <m/>
  </r>
  <r>
    <n v="1602"/>
    <d v="2023-12-11T00:00:00"/>
    <x v="6"/>
    <x v="118"/>
    <s v="AD505DQ"/>
    <s v="Peugeot 408"/>
    <n v="139500"/>
    <m/>
    <m/>
    <x v="0"/>
    <n v="11300"/>
    <d v="2023-12-11T00:00:00"/>
    <m/>
    <n v="128200"/>
    <d v="2023-01-02T00:00:00"/>
    <m/>
    <m/>
    <m/>
    <m/>
    <m/>
    <m/>
    <m/>
    <m/>
    <m/>
    <m/>
    <m/>
    <m/>
    <m/>
    <m/>
  </r>
  <r>
    <n v="1603"/>
    <d v="2023-12-11T00:00:00"/>
    <x v="6"/>
    <x v="55"/>
    <s v="AA621YA"/>
    <s v="Chevrolet Cruze"/>
    <n v="128250"/>
    <m/>
    <s v="tarjeta 6 s/interes"/>
    <x v="0"/>
    <n v="128250"/>
    <d v="2023-12-14T00:00:00"/>
    <m/>
    <m/>
    <m/>
    <m/>
    <m/>
    <m/>
    <m/>
    <m/>
    <m/>
    <m/>
    <m/>
    <m/>
    <m/>
    <m/>
    <m/>
    <m/>
    <m/>
  </r>
  <r>
    <n v="1604"/>
    <d v="2023-12-12T00:00:00"/>
    <x v="6"/>
    <x v="236"/>
    <s v="PPS071"/>
    <s v="Chevrolet Tracker"/>
    <n v="0"/>
    <m/>
    <m/>
    <x v="0"/>
    <m/>
    <m/>
    <m/>
    <m/>
    <m/>
    <m/>
    <m/>
    <m/>
    <m/>
    <m/>
    <m/>
    <m/>
    <m/>
    <m/>
    <m/>
    <m/>
    <m/>
    <m/>
    <m/>
  </r>
  <r>
    <n v="1605"/>
    <d v="2023-12-13T00:00:00"/>
    <x v="6"/>
    <x v="230"/>
    <d v="1899-12-30T00:00:00"/>
    <s v=" Gol Trend"/>
    <n v="52000"/>
    <m/>
    <m/>
    <x v="0"/>
    <n v="52000"/>
    <m/>
    <m/>
    <m/>
    <m/>
    <m/>
    <m/>
    <m/>
    <m/>
    <m/>
    <m/>
    <m/>
    <m/>
    <m/>
    <m/>
    <m/>
    <m/>
    <m/>
    <m/>
  </r>
  <r>
    <n v="1606"/>
    <d v="2023-12-13T00:00:00"/>
    <x v="6"/>
    <x v="241"/>
    <d v="1899-12-30T00:00:00"/>
    <s v="Chevrolet Prisma"/>
    <n v="21800"/>
    <m/>
    <s v="Transferencia"/>
    <x v="0"/>
    <n v="21800"/>
    <d v="2023-12-13T00:00:00"/>
    <m/>
    <m/>
    <m/>
    <m/>
    <m/>
    <m/>
    <m/>
    <m/>
    <m/>
    <m/>
    <m/>
    <m/>
    <m/>
    <m/>
    <m/>
    <m/>
    <m/>
  </r>
  <r>
    <n v="1607"/>
    <d v="2023-12-13T00:00:00"/>
    <x v="6"/>
    <x v="231"/>
    <s v="GDG901"/>
    <s v="VW Surán"/>
    <n v="92500"/>
    <m/>
    <s v="Transferencia"/>
    <x v="0"/>
    <n v="92500"/>
    <d v="2023-12-13T00:00:00"/>
    <m/>
    <m/>
    <m/>
    <m/>
    <m/>
    <m/>
    <m/>
    <m/>
    <m/>
    <m/>
    <m/>
    <m/>
    <m/>
    <m/>
    <m/>
    <m/>
    <m/>
  </r>
  <r>
    <n v="1608"/>
    <d v="2023-12-13T00:00:00"/>
    <x v="6"/>
    <x v="63"/>
    <s v="KWZ620"/>
    <s v="Citroen Berlingo"/>
    <n v="251040"/>
    <m/>
    <m/>
    <x v="0"/>
    <n v="251040"/>
    <d v="2024-01-09T00:00:00"/>
    <m/>
    <m/>
    <m/>
    <m/>
    <m/>
    <m/>
    <m/>
    <m/>
    <m/>
    <m/>
    <m/>
    <m/>
    <m/>
    <m/>
    <m/>
    <m/>
    <m/>
  </r>
  <r>
    <n v="1609"/>
    <d v="2023-12-13T00:00:00"/>
    <x v="6"/>
    <x v="242"/>
    <s v="HBI764"/>
    <s v="Renault Megane"/>
    <n v="212510"/>
    <m/>
    <m/>
    <x v="0"/>
    <n v="212510"/>
    <d v="2023-12-18T00:00:00"/>
    <m/>
    <m/>
    <m/>
    <m/>
    <m/>
    <m/>
    <m/>
    <m/>
    <m/>
    <m/>
    <m/>
    <m/>
    <m/>
    <m/>
    <m/>
    <m/>
    <m/>
  </r>
  <r>
    <n v="1610"/>
    <d v="2023-12-13T00:00:00"/>
    <x v="6"/>
    <x v="212"/>
    <s v="EXF005"/>
    <s v="Chevrolet Corsa"/>
    <n v="178400"/>
    <m/>
    <m/>
    <x v="0"/>
    <n v="93000"/>
    <d v="2023-12-05T00:00:00"/>
    <m/>
    <n v="85400"/>
    <d v="2023-12-14T00:00:00"/>
    <m/>
    <m/>
    <m/>
    <m/>
    <m/>
    <m/>
    <m/>
    <m/>
    <m/>
    <m/>
    <m/>
    <m/>
    <m/>
    <m/>
  </r>
  <r>
    <n v="1611"/>
    <d v="2023-12-14T00:00:00"/>
    <x v="6"/>
    <x v="243"/>
    <s v="ONX834"/>
    <s v="Gol Trend"/>
    <n v="112600"/>
    <m/>
    <s v="Transferencia"/>
    <x v="0"/>
    <n v="112600"/>
    <d v="2023-12-14T00:00:00"/>
    <m/>
    <m/>
    <m/>
    <m/>
    <m/>
    <m/>
    <m/>
    <m/>
    <m/>
    <m/>
    <m/>
    <m/>
    <m/>
    <m/>
    <m/>
    <m/>
    <m/>
  </r>
  <r>
    <n v="1612"/>
    <d v="2023-12-15T00:00:00"/>
    <x v="6"/>
    <x v="244"/>
    <s v="AB767DM"/>
    <s v="Peugeot 308"/>
    <n v="50000"/>
    <m/>
    <s v="Transferencia"/>
    <x v="0"/>
    <n v="50000"/>
    <d v="2023-12-15T00:00:00"/>
    <m/>
    <m/>
    <m/>
    <m/>
    <m/>
    <m/>
    <m/>
    <m/>
    <m/>
    <m/>
    <m/>
    <m/>
    <m/>
    <m/>
    <m/>
    <m/>
    <m/>
  </r>
  <r>
    <n v="1613"/>
    <d v="2023-12-15T00:00:00"/>
    <x v="6"/>
    <x v="245"/>
    <s v="JEY443"/>
    <s v="Sandero Steepway"/>
    <n v="57675"/>
    <m/>
    <m/>
    <x v="0"/>
    <n v="57675"/>
    <d v="2023-12-22T00:00:00"/>
    <m/>
    <m/>
    <m/>
    <m/>
    <m/>
    <m/>
    <m/>
    <m/>
    <m/>
    <m/>
    <m/>
    <m/>
    <m/>
    <m/>
    <m/>
    <m/>
    <m/>
  </r>
  <r>
    <n v="1614"/>
    <d v="2023-12-15T00:00:00"/>
    <x v="6"/>
    <x v="207"/>
    <s v="AE400MH"/>
    <s v="VW T-Cross"/>
    <n v="175675"/>
    <m/>
    <m/>
    <x v="0"/>
    <n v="175675"/>
    <d v="2023-12-28T00:00:00"/>
    <m/>
    <m/>
    <m/>
    <m/>
    <m/>
    <m/>
    <m/>
    <m/>
    <m/>
    <m/>
    <m/>
    <m/>
    <m/>
    <m/>
    <m/>
    <m/>
    <m/>
  </r>
  <r>
    <n v="1615"/>
    <d v="2023-12-15T00:00:00"/>
    <x v="6"/>
    <x v="100"/>
    <s v="DOJ086"/>
    <s v="Peugeot Partner"/>
    <n v="100000"/>
    <m/>
    <m/>
    <x v="0"/>
    <n v="100000"/>
    <d v="2024-01-19T00:00:00"/>
    <m/>
    <m/>
    <m/>
    <m/>
    <m/>
    <m/>
    <m/>
    <m/>
    <m/>
    <m/>
    <m/>
    <m/>
    <m/>
    <m/>
    <m/>
    <m/>
    <m/>
  </r>
  <r>
    <n v="1616"/>
    <d v="2023-12-15T00:00:00"/>
    <x v="6"/>
    <x v="246"/>
    <s v="JNW454"/>
    <s v="Crossfox"/>
    <n v="222400"/>
    <m/>
    <m/>
    <x v="0"/>
    <n v="222400"/>
    <d v="2023-12-21T00:00:00"/>
    <m/>
    <m/>
    <m/>
    <m/>
    <m/>
    <m/>
    <m/>
    <m/>
    <m/>
    <m/>
    <m/>
    <m/>
    <m/>
    <m/>
    <m/>
    <m/>
    <m/>
  </r>
  <r>
    <n v="1617"/>
    <d v="2023-12-16T00:00:00"/>
    <x v="6"/>
    <x v="235"/>
    <s v="FMQ152"/>
    <s v="Chevrolet S10"/>
    <n v="182500"/>
    <m/>
    <m/>
    <x v="0"/>
    <n v="182500"/>
    <d v="2023-12-22T00:00:00"/>
    <m/>
    <m/>
    <m/>
    <m/>
    <m/>
    <m/>
    <m/>
    <m/>
    <m/>
    <m/>
    <m/>
    <m/>
    <m/>
    <m/>
    <m/>
    <m/>
    <m/>
  </r>
  <r>
    <n v="1618"/>
    <d v="2023-12-16T00:00:00"/>
    <x v="6"/>
    <x v="64"/>
    <s v="SRF993"/>
    <s v="Renault Fluence"/>
    <n v="134200"/>
    <m/>
    <m/>
    <x v="0"/>
    <n v="100000"/>
    <d v="2023-12-20T00:00:00"/>
    <m/>
    <n v="34200"/>
    <d v="2024-01-09T00:00:00"/>
    <m/>
    <m/>
    <m/>
    <m/>
    <m/>
    <m/>
    <m/>
    <m/>
    <m/>
    <m/>
    <m/>
    <m/>
    <m/>
    <m/>
  </r>
  <r>
    <n v="1619"/>
    <d v="2023-12-17T00:00:00"/>
    <x v="6"/>
    <x v="53"/>
    <d v="1899-12-30T00:00:00"/>
    <s v="Fiat Ducato ambulancia "/>
    <n v="15000"/>
    <m/>
    <m/>
    <x v="0"/>
    <n v="15000"/>
    <d v="2024-01-26T00:00:00"/>
    <m/>
    <m/>
    <m/>
    <m/>
    <m/>
    <m/>
    <m/>
    <m/>
    <m/>
    <m/>
    <m/>
    <m/>
    <m/>
    <m/>
    <m/>
    <m/>
    <m/>
  </r>
  <r>
    <n v="1620"/>
    <d v="2023-12-17T00:00:00"/>
    <x v="6"/>
    <x v="100"/>
    <s v="NHI703"/>
    <s v="Renault Kangoo"/>
    <n v="65000"/>
    <m/>
    <m/>
    <x v="0"/>
    <n v="65000"/>
    <d v="2024-01-19T00:00:00"/>
    <m/>
    <m/>
    <m/>
    <m/>
    <m/>
    <m/>
    <m/>
    <m/>
    <m/>
    <m/>
    <m/>
    <m/>
    <m/>
    <m/>
    <m/>
    <m/>
    <m/>
  </r>
  <r>
    <n v="1621"/>
    <d v="2023-12-18T00:00:00"/>
    <x v="6"/>
    <x v="72"/>
    <d v="1899-12-30T00:00:00"/>
    <s v="VW Bora TDI"/>
    <n v="76900.040000000008"/>
    <m/>
    <s v="Transferencia"/>
    <x v="1"/>
    <n v="35000"/>
    <d v="2023-12-18T00:00:00"/>
    <m/>
    <n v="30000"/>
    <d v="2024-01-22T00:00:00"/>
    <m/>
    <n v="11900.04"/>
    <d v="2024-02-14T00:00:00"/>
    <m/>
    <m/>
    <m/>
    <m/>
    <m/>
    <m/>
    <m/>
    <m/>
    <m/>
    <m/>
    <m/>
  </r>
  <r>
    <n v="1622"/>
    <d v="2023-12-18T00:00:00"/>
    <x v="6"/>
    <x v="247"/>
    <s v="AD434RP"/>
    <s v="Ford Ka 1.5"/>
    <n v="110000"/>
    <m/>
    <m/>
    <x v="0"/>
    <n v="110000"/>
    <d v="2023-12-06T00:00:00"/>
    <m/>
    <m/>
    <m/>
    <m/>
    <m/>
    <m/>
    <m/>
    <m/>
    <m/>
    <m/>
    <m/>
    <m/>
    <m/>
    <m/>
    <m/>
    <m/>
    <m/>
  </r>
  <r>
    <n v="1623"/>
    <d v="2023-12-19T00:00:00"/>
    <x v="6"/>
    <x v="248"/>
    <s v="JSY556"/>
    <s v="Chevrolet corsa classic"/>
    <n v="70000"/>
    <m/>
    <m/>
    <x v="0"/>
    <n v="70000"/>
    <m/>
    <m/>
    <m/>
    <m/>
    <m/>
    <m/>
    <m/>
    <m/>
    <m/>
    <m/>
    <m/>
    <m/>
    <m/>
    <m/>
    <m/>
    <m/>
    <m/>
    <m/>
  </r>
  <r>
    <n v="1624"/>
    <d v="2023-12-19T00:00:00"/>
    <x v="6"/>
    <x v="249"/>
    <s v="AC843IQ"/>
    <s v="Eco Sport 1.5"/>
    <n v="146200"/>
    <m/>
    <m/>
    <x v="0"/>
    <n v="146200"/>
    <d v="2023-12-20T00:00:00"/>
    <m/>
    <m/>
    <m/>
    <m/>
    <m/>
    <m/>
    <m/>
    <m/>
    <m/>
    <m/>
    <m/>
    <m/>
    <m/>
    <m/>
    <m/>
    <m/>
    <m/>
  </r>
  <r>
    <n v="1625"/>
    <d v="2023-12-19T00:00:00"/>
    <x v="6"/>
    <x v="50"/>
    <s v="AF234VK"/>
    <s v="Fiat Cronos Seg ciudadana"/>
    <n v="58000"/>
    <m/>
    <s v="pago con impuestos"/>
    <x v="0"/>
    <n v="58000"/>
    <d v="2024-01-24T00:00:00"/>
    <m/>
    <m/>
    <m/>
    <m/>
    <m/>
    <m/>
    <m/>
    <m/>
    <m/>
    <m/>
    <m/>
    <m/>
    <m/>
    <m/>
    <m/>
    <m/>
    <m/>
  </r>
  <r>
    <n v="1626"/>
    <d v="2023-12-19T00:00:00"/>
    <x v="6"/>
    <x v="250"/>
    <s v="CUE433"/>
    <s v="Fiat Uno"/>
    <n v="51050"/>
    <m/>
    <m/>
    <x v="0"/>
    <n v="51050"/>
    <d v="2023-12-28T00:00:00"/>
    <m/>
    <m/>
    <m/>
    <m/>
    <m/>
    <m/>
    <m/>
    <m/>
    <m/>
    <m/>
    <m/>
    <m/>
    <m/>
    <m/>
    <m/>
    <m/>
    <m/>
  </r>
  <r>
    <n v="1627"/>
    <d v="2023-12-19T00:00:00"/>
    <x v="6"/>
    <x v="100"/>
    <s v="AE993CF"/>
    <s v="Fiat Fiorino"/>
    <n v="50000"/>
    <m/>
    <m/>
    <x v="0"/>
    <n v="50000"/>
    <d v="2024-01-19T00:00:00"/>
    <m/>
    <m/>
    <m/>
    <m/>
    <m/>
    <m/>
    <m/>
    <m/>
    <m/>
    <m/>
    <m/>
    <m/>
    <m/>
    <m/>
    <m/>
    <m/>
    <m/>
  </r>
  <r>
    <n v="1628"/>
    <d v="2023-12-19T00:00:00"/>
    <x v="6"/>
    <x v="50"/>
    <d v="1899-12-30T00:00:00"/>
    <s v="Fiat Uno Maestranza"/>
    <n v="65000"/>
    <m/>
    <s v="pago con impuestos"/>
    <x v="0"/>
    <n v="65000"/>
    <d v="2024-01-24T00:00:00"/>
    <m/>
    <m/>
    <m/>
    <m/>
    <m/>
    <m/>
    <m/>
    <m/>
    <m/>
    <m/>
    <m/>
    <m/>
    <m/>
    <m/>
    <m/>
    <m/>
    <m/>
  </r>
  <r>
    <n v="1629"/>
    <d v="2023-12-19T00:00:00"/>
    <x v="6"/>
    <x v="50"/>
    <s v="AF234VJ"/>
    <s v="Fiat Cronos Seg ciudadana"/>
    <n v="58000"/>
    <m/>
    <s v="pago con impuestos"/>
    <x v="0"/>
    <n v="58000"/>
    <d v="2024-01-24T00:00:00"/>
    <m/>
    <m/>
    <m/>
    <m/>
    <m/>
    <m/>
    <m/>
    <m/>
    <m/>
    <m/>
    <m/>
    <m/>
    <m/>
    <m/>
    <m/>
    <m/>
    <m/>
  </r>
  <r>
    <n v="1630"/>
    <d v="2023-12-20T00:00:00"/>
    <x v="6"/>
    <x v="251"/>
    <s v="MBB833"/>
    <s v="Citroen C3 Cross"/>
    <n v="31000"/>
    <m/>
    <m/>
    <x v="0"/>
    <n v="31000"/>
    <d v="2023-12-20T00:00:00"/>
    <m/>
    <m/>
    <m/>
    <m/>
    <m/>
    <m/>
    <m/>
    <m/>
    <m/>
    <m/>
    <m/>
    <m/>
    <m/>
    <m/>
    <m/>
    <m/>
    <m/>
  </r>
  <r>
    <n v="1631"/>
    <d v="2023-12-20T00:00:00"/>
    <x v="6"/>
    <x v="252"/>
    <s v="NQI279"/>
    <s v="Logan"/>
    <n v="109550"/>
    <m/>
    <m/>
    <x v="0"/>
    <n v="109550"/>
    <d v="2023-12-20T00:00:00"/>
    <m/>
    <m/>
    <m/>
    <m/>
    <m/>
    <m/>
    <m/>
    <m/>
    <m/>
    <m/>
    <m/>
    <m/>
    <m/>
    <m/>
    <m/>
    <m/>
    <m/>
  </r>
  <r>
    <n v="1632"/>
    <d v="2023-12-20T00:00:00"/>
    <x v="6"/>
    <x v="236"/>
    <s v="PPS071"/>
    <s v="Chevrolet Tracker"/>
    <n v="57275"/>
    <m/>
    <m/>
    <x v="0"/>
    <n v="57275"/>
    <d v="2023-12-20T00:00:00"/>
    <m/>
    <m/>
    <m/>
    <m/>
    <m/>
    <m/>
    <m/>
    <m/>
    <m/>
    <m/>
    <m/>
    <m/>
    <m/>
    <m/>
    <m/>
    <m/>
    <m/>
  </r>
  <r>
    <n v="1633"/>
    <d v="2023-12-20T00:00:00"/>
    <x v="6"/>
    <x v="146"/>
    <s v="FER921"/>
    <s v="Peugeot 206"/>
    <n v="15000"/>
    <m/>
    <m/>
    <x v="0"/>
    <n v="15000"/>
    <d v="2023-12-20T00:00:00"/>
    <m/>
    <m/>
    <m/>
    <m/>
    <m/>
    <m/>
    <m/>
    <m/>
    <m/>
    <m/>
    <m/>
    <m/>
    <m/>
    <m/>
    <m/>
    <m/>
    <m/>
  </r>
  <r>
    <n v="1634"/>
    <d v="2023-12-20T00:00:00"/>
    <x v="6"/>
    <x v="253"/>
    <s v="GID723"/>
    <s v="Ford Ka"/>
    <n v="19600"/>
    <m/>
    <m/>
    <x v="0"/>
    <n v="19600"/>
    <d v="2023-12-20T00:00:00"/>
    <m/>
    <m/>
    <m/>
    <m/>
    <m/>
    <m/>
    <m/>
    <m/>
    <m/>
    <m/>
    <m/>
    <m/>
    <m/>
    <m/>
    <m/>
    <m/>
    <m/>
  </r>
  <r>
    <n v="1635"/>
    <d v="2023-12-20T00:00:00"/>
    <x v="6"/>
    <x v="158"/>
    <s v="AD027NW"/>
    <s v="VW Gol Trend"/>
    <n v="188200"/>
    <m/>
    <m/>
    <x v="0"/>
    <n v="188200"/>
    <d v="2024-01-11T00:00:00"/>
    <m/>
    <m/>
    <m/>
    <m/>
    <m/>
    <m/>
    <m/>
    <m/>
    <m/>
    <m/>
    <m/>
    <m/>
    <m/>
    <m/>
    <m/>
    <m/>
    <m/>
  </r>
  <r>
    <n v="1636"/>
    <d v="2023-12-20T00:00:00"/>
    <x v="6"/>
    <x v="254"/>
    <s v="MWM301"/>
    <s v="Audi A5 TFSI"/>
    <n v="0"/>
    <m/>
    <m/>
    <x v="0"/>
    <m/>
    <m/>
    <m/>
    <m/>
    <m/>
    <m/>
    <m/>
    <m/>
    <m/>
    <m/>
    <m/>
    <m/>
    <m/>
    <m/>
    <m/>
    <m/>
    <m/>
    <m/>
    <m/>
  </r>
  <r>
    <n v="1637"/>
    <d v="2023-12-20T00:00:00"/>
    <x v="6"/>
    <x v="255"/>
    <s v="OKA658"/>
    <s v="Renault Kangoo"/>
    <n v="25000"/>
    <m/>
    <s v="Transferencia"/>
    <x v="0"/>
    <n v="25000"/>
    <d v="2023-12-21T00:00:00"/>
    <m/>
    <m/>
    <m/>
    <m/>
    <m/>
    <m/>
    <m/>
    <m/>
    <m/>
    <m/>
    <m/>
    <m/>
    <m/>
    <m/>
    <m/>
    <m/>
    <m/>
  </r>
  <r>
    <n v="1638"/>
    <d v="2023-12-21T00:00:00"/>
    <x v="6"/>
    <x v="256"/>
    <s v="AE259AS"/>
    <s v="Peugeot 3008"/>
    <n v="220000.04"/>
    <m/>
    <m/>
    <x v="0"/>
    <n v="220000.04"/>
    <d v="2023-12-21T00:00:00"/>
    <m/>
    <m/>
    <m/>
    <m/>
    <m/>
    <m/>
    <m/>
    <m/>
    <m/>
    <m/>
    <m/>
    <m/>
    <m/>
    <m/>
    <m/>
    <m/>
    <m/>
  </r>
  <r>
    <n v="1639"/>
    <d v="2023-12-21T00:00:00"/>
    <x v="6"/>
    <x v="100"/>
    <s v="AB127DU"/>
    <s v="Renault Kangoo"/>
    <n v="8000"/>
    <m/>
    <m/>
    <x v="0"/>
    <n v="8000"/>
    <m/>
    <m/>
    <m/>
    <m/>
    <m/>
    <m/>
    <m/>
    <m/>
    <m/>
    <m/>
    <m/>
    <m/>
    <m/>
    <m/>
    <m/>
    <m/>
    <m/>
    <m/>
  </r>
  <r>
    <n v="1640"/>
    <d v="2023-12-21T00:00:00"/>
    <x v="6"/>
    <x v="100"/>
    <s v="AE613XW"/>
    <s v="Fiat Fiorino"/>
    <n v="30000"/>
    <m/>
    <m/>
    <x v="0"/>
    <n v="30000"/>
    <d v="2024-01-19T00:00:00"/>
    <m/>
    <m/>
    <m/>
    <m/>
    <m/>
    <m/>
    <m/>
    <m/>
    <m/>
    <m/>
    <m/>
    <m/>
    <m/>
    <m/>
    <m/>
    <m/>
    <m/>
  </r>
  <r>
    <n v="1641"/>
    <d v="2023-12-21T00:00:00"/>
    <x v="6"/>
    <x v="257"/>
    <s v="OAL860"/>
    <s v="Toyota Etios"/>
    <n v="135400"/>
    <m/>
    <s v="tarjeta 6 s/interes"/>
    <x v="0"/>
    <n v="135400"/>
    <d v="2023-12-21T00:00:00"/>
    <m/>
    <m/>
    <m/>
    <m/>
    <m/>
    <m/>
    <m/>
    <m/>
    <m/>
    <m/>
    <m/>
    <m/>
    <m/>
    <m/>
    <m/>
    <m/>
    <m/>
  </r>
  <r>
    <n v="1642"/>
    <d v="2023-12-22T00:00:00"/>
    <x v="6"/>
    <x v="258"/>
    <s v="NPQ924"/>
    <s v="VW Fox"/>
    <n v="51520"/>
    <m/>
    <m/>
    <x v="0"/>
    <n v="51520"/>
    <d v="2023-12-19T00:00:00"/>
    <m/>
    <m/>
    <m/>
    <m/>
    <m/>
    <m/>
    <m/>
    <m/>
    <m/>
    <m/>
    <m/>
    <m/>
    <m/>
    <m/>
    <m/>
    <m/>
    <m/>
  </r>
  <r>
    <n v="1643"/>
    <d v="2023-12-22T00:00:00"/>
    <x v="6"/>
    <x v="259"/>
    <s v="AB229DZ"/>
    <s v="Chevrolet Cruze"/>
    <n v="225187.5"/>
    <m/>
    <s v="tarjeta 6 s/interes"/>
    <x v="0"/>
    <n v="225187.5"/>
    <d v="2023-12-22T00:00:00"/>
    <m/>
    <m/>
    <m/>
    <m/>
    <m/>
    <m/>
    <m/>
    <m/>
    <m/>
    <m/>
    <m/>
    <m/>
    <m/>
    <m/>
    <m/>
    <m/>
    <m/>
  </r>
  <r>
    <n v="1644"/>
    <d v="2023-12-22T00:00:00"/>
    <x v="6"/>
    <x v="49"/>
    <s v="AC890MO"/>
    <s v="VW Amarok"/>
    <n v="0"/>
    <m/>
    <m/>
    <x v="0"/>
    <m/>
    <m/>
    <m/>
    <m/>
    <m/>
    <m/>
    <m/>
    <m/>
    <m/>
    <m/>
    <m/>
    <m/>
    <m/>
    <m/>
    <m/>
    <m/>
    <m/>
    <m/>
    <m/>
  </r>
  <r>
    <n v="1645"/>
    <d v="2023-12-22T00:00:00"/>
    <x v="6"/>
    <x v="100"/>
    <s v="AE993CE"/>
    <s v="Fiat Fiorino"/>
    <n v="8000"/>
    <m/>
    <m/>
    <x v="0"/>
    <n v="8000"/>
    <m/>
    <m/>
    <m/>
    <m/>
    <m/>
    <m/>
    <m/>
    <m/>
    <m/>
    <m/>
    <m/>
    <m/>
    <m/>
    <m/>
    <m/>
    <m/>
    <m/>
    <m/>
  </r>
  <r>
    <n v="1646"/>
    <d v="2023-12-22T00:00:00"/>
    <x v="6"/>
    <x v="247"/>
    <s v="AD434RP"/>
    <s v="Ford Ka 1.5"/>
    <n v="83400"/>
    <m/>
    <s v="Tarjeta 1 pago"/>
    <x v="0"/>
    <n v="83400"/>
    <d v="2023-12-22T00:00:00"/>
    <m/>
    <m/>
    <m/>
    <m/>
    <m/>
    <m/>
    <m/>
    <m/>
    <m/>
    <m/>
    <m/>
    <m/>
    <m/>
    <m/>
    <m/>
    <m/>
    <m/>
  </r>
  <r>
    <n v="1647"/>
    <d v="2023-12-22T00:00:00"/>
    <x v="6"/>
    <x v="100"/>
    <s v="AE613XV"/>
    <s v="Fiat Fiorino"/>
    <n v="65000"/>
    <m/>
    <m/>
    <x v="0"/>
    <n v="65000"/>
    <d v="2024-01-19T00:00:00"/>
    <m/>
    <m/>
    <m/>
    <m/>
    <m/>
    <m/>
    <m/>
    <m/>
    <m/>
    <m/>
    <m/>
    <m/>
    <m/>
    <m/>
    <m/>
    <m/>
    <m/>
  </r>
  <r>
    <n v="1648"/>
    <d v="2023-12-22T00:00:00"/>
    <x v="6"/>
    <x v="260"/>
    <d v="1899-12-30T00:00:00"/>
    <d v="1899-12-30T00:00:00"/>
    <n v="47775"/>
    <m/>
    <m/>
    <x v="0"/>
    <n v="47775"/>
    <d v="2023-12-23T00:00:00"/>
    <m/>
    <m/>
    <m/>
    <m/>
    <m/>
    <m/>
    <m/>
    <m/>
    <m/>
    <m/>
    <m/>
    <m/>
    <m/>
    <m/>
    <m/>
    <m/>
    <m/>
  </r>
  <r>
    <n v="1649"/>
    <d v="2023-12-23T00:00:00"/>
    <x v="6"/>
    <x v="100"/>
    <s v="AF672US"/>
    <s v="Transit"/>
    <n v="160906.25"/>
    <m/>
    <m/>
    <x v="0"/>
    <n v="160906.25"/>
    <d v="2024-01-19T00:00:00"/>
    <m/>
    <m/>
    <m/>
    <m/>
    <m/>
    <m/>
    <m/>
    <m/>
    <m/>
    <m/>
    <m/>
    <m/>
    <m/>
    <m/>
    <m/>
    <m/>
    <m/>
  </r>
  <r>
    <n v="1650"/>
    <d v="2023-12-25T00:00:00"/>
    <x v="6"/>
    <x v="100"/>
    <s v="AB127DU"/>
    <s v="Renault Kangoo"/>
    <n v="35000"/>
    <m/>
    <m/>
    <x v="0"/>
    <n v="35000"/>
    <d v="2024-01-19T00:00:00"/>
    <m/>
    <m/>
    <m/>
    <m/>
    <m/>
    <m/>
    <m/>
    <m/>
    <m/>
    <m/>
    <m/>
    <m/>
    <m/>
    <m/>
    <m/>
    <m/>
    <m/>
  </r>
  <r>
    <n v="1651"/>
    <d v="2024-01-02T00:00:00"/>
    <x v="6"/>
    <x v="261"/>
    <s v="FCJ729"/>
    <s v="Gol"/>
    <n v="0"/>
    <m/>
    <m/>
    <x v="0"/>
    <m/>
    <m/>
    <m/>
    <m/>
    <m/>
    <m/>
    <m/>
    <m/>
    <m/>
    <m/>
    <m/>
    <m/>
    <m/>
    <m/>
    <m/>
    <m/>
    <m/>
    <m/>
    <m/>
  </r>
  <r>
    <n v="1652"/>
    <d v="2024-01-02T00:00:00"/>
    <x v="6"/>
    <x v="223"/>
    <s v="FRR248"/>
    <s v="Chevrolet S10"/>
    <n v="180000"/>
    <m/>
    <m/>
    <x v="0"/>
    <n v="180000"/>
    <d v="2024-01-04T00:00:00"/>
    <m/>
    <m/>
    <m/>
    <m/>
    <m/>
    <m/>
    <m/>
    <m/>
    <m/>
    <m/>
    <m/>
    <m/>
    <m/>
    <m/>
    <m/>
    <m/>
    <m/>
  </r>
  <r>
    <n v="1653"/>
    <d v="2024-01-03T00:00:00"/>
    <x v="6"/>
    <x v="262"/>
    <s v="JSE606"/>
    <s v="VW Voyage"/>
    <n v="137100"/>
    <m/>
    <s v="Efectivo"/>
    <x v="0"/>
    <n v="70000"/>
    <d v="2024-01-04T00:00:00"/>
    <m/>
    <n v="67100"/>
    <d v="2024-02-06T00:00:00"/>
    <m/>
    <m/>
    <m/>
    <m/>
    <m/>
    <m/>
    <m/>
    <m/>
    <m/>
    <m/>
    <m/>
    <m/>
    <m/>
    <m/>
  </r>
  <r>
    <n v="1654"/>
    <d v="2024-01-03T00:00:00"/>
    <x v="6"/>
    <x v="263"/>
    <s v="PDY602"/>
    <s v="Chevrolet Prisma"/>
    <n v="58395"/>
    <m/>
    <s v="No se cobra el resto "/>
    <x v="0"/>
    <n v="20000"/>
    <d v="2024-01-05T00:00:00"/>
    <m/>
    <n v="38395"/>
    <m/>
    <m/>
    <m/>
    <m/>
    <m/>
    <m/>
    <m/>
    <m/>
    <m/>
    <m/>
    <m/>
    <m/>
    <m/>
    <m/>
    <m/>
  </r>
  <r>
    <n v="1655"/>
    <d v="2024-01-03T00:00:00"/>
    <x v="6"/>
    <x v="264"/>
    <s v="OOF163"/>
    <s v="Ford Ranger 3.2"/>
    <n v="511200"/>
    <m/>
    <s v="tarjeta 6 cuotas"/>
    <x v="0"/>
    <n v="261200"/>
    <d v="2024-01-05T00:00:00"/>
    <m/>
    <n v="250000"/>
    <d v="2024-01-09T00:00:00"/>
    <m/>
    <m/>
    <m/>
    <m/>
    <m/>
    <m/>
    <m/>
    <m/>
    <m/>
    <m/>
    <m/>
    <m/>
    <m/>
    <m/>
  </r>
  <r>
    <n v="1656"/>
    <d v="2024-01-03T00:00:00"/>
    <x v="6"/>
    <x v="228"/>
    <d v="1899-12-30T00:00:00"/>
    <d v="1899-12-30T00:00:00"/>
    <n v="54500"/>
    <m/>
    <m/>
    <x v="0"/>
    <n v="54500"/>
    <d v="2024-01-08T00:00:00"/>
    <m/>
    <m/>
    <m/>
    <m/>
    <m/>
    <m/>
    <m/>
    <m/>
    <m/>
    <m/>
    <m/>
    <m/>
    <m/>
    <m/>
    <m/>
    <m/>
    <m/>
  </r>
  <r>
    <n v="1657"/>
    <d v="2024-01-04T00:00:00"/>
    <x v="6"/>
    <x v="132"/>
    <s v="NSA717"/>
    <s v="Citroen C3"/>
    <n v="151185"/>
    <m/>
    <s v="Transferencia"/>
    <x v="0"/>
    <n v="100000"/>
    <d v="2024-01-06T00:00:00"/>
    <m/>
    <n v="51185"/>
    <d v="2024-01-10T00:00:00"/>
    <m/>
    <m/>
    <m/>
    <m/>
    <m/>
    <m/>
    <m/>
    <m/>
    <m/>
    <m/>
    <m/>
    <m/>
    <m/>
    <m/>
  </r>
  <r>
    <n v="1658"/>
    <d v="2024-01-04T00:00:00"/>
    <x v="6"/>
    <x v="265"/>
    <s v="LWY389"/>
    <s v="Peugeot 207"/>
    <n v="137000"/>
    <m/>
    <m/>
    <x v="0"/>
    <n v="137000"/>
    <d v="2024-01-05T00:00:00"/>
    <m/>
    <m/>
    <m/>
    <m/>
    <m/>
    <m/>
    <m/>
    <m/>
    <m/>
    <m/>
    <m/>
    <m/>
    <m/>
    <m/>
    <m/>
    <m/>
    <m/>
  </r>
  <r>
    <n v="1659"/>
    <d v="2024-01-04T00:00:00"/>
    <x v="6"/>
    <x v="266"/>
    <s v="GSC096"/>
    <s v="Chevrolet S10"/>
    <n v="277020"/>
    <m/>
    <s v="177000 acredita barotto por factura propia"/>
    <x v="0"/>
    <n v="277020"/>
    <d v="2024-01-11T00:00:00"/>
    <m/>
    <m/>
    <m/>
    <m/>
    <m/>
    <m/>
    <m/>
    <m/>
    <m/>
    <m/>
    <m/>
    <m/>
    <m/>
    <m/>
    <m/>
    <m/>
    <m/>
  </r>
  <r>
    <n v="1660"/>
    <d v="2024-01-04T00:00:00"/>
    <x v="6"/>
    <x v="50"/>
    <s v="AD310CN"/>
    <s v="Gol Trend"/>
    <n v="30000"/>
    <m/>
    <s v="pago con impuestos"/>
    <x v="0"/>
    <n v="30000"/>
    <d v="2024-02-09T00:00:00"/>
    <m/>
    <m/>
    <m/>
    <m/>
    <m/>
    <m/>
    <m/>
    <m/>
    <m/>
    <m/>
    <m/>
    <m/>
    <m/>
    <m/>
    <m/>
    <m/>
    <m/>
  </r>
  <r>
    <n v="1661"/>
    <d v="2024-01-05T00:00:00"/>
    <x v="6"/>
    <x v="267"/>
    <s v="OGQ033"/>
    <s v="Chevrolet S10"/>
    <n v="600250"/>
    <m/>
    <m/>
    <x v="0"/>
    <n v="600250"/>
    <d v="2024-01-15T00:00:00"/>
    <m/>
    <m/>
    <m/>
    <m/>
    <m/>
    <m/>
    <m/>
    <m/>
    <m/>
    <m/>
    <m/>
    <m/>
    <m/>
    <m/>
    <m/>
    <m/>
    <m/>
  </r>
  <r>
    <n v="1662"/>
    <d v="2024-01-05T00:00:00"/>
    <x v="6"/>
    <x v="100"/>
    <s v="AE613XW"/>
    <s v="Fiat fiorino"/>
    <n v="40000"/>
    <m/>
    <m/>
    <x v="0"/>
    <n v="40000"/>
    <d v="2024-02-14T00:00:00"/>
    <m/>
    <m/>
    <m/>
    <m/>
    <m/>
    <m/>
    <m/>
    <m/>
    <m/>
    <m/>
    <m/>
    <m/>
    <m/>
    <m/>
    <m/>
    <m/>
    <m/>
  </r>
  <r>
    <n v="1663"/>
    <d v="2024-01-06T00:00:00"/>
    <x v="6"/>
    <x v="100"/>
    <s v="HXQ635"/>
    <s v="Renault Kangoo"/>
    <n v="32000"/>
    <m/>
    <m/>
    <x v="0"/>
    <n v="32000"/>
    <d v="2024-02-14T00:00:00"/>
    <m/>
    <m/>
    <m/>
    <m/>
    <m/>
    <m/>
    <m/>
    <m/>
    <m/>
    <m/>
    <m/>
    <m/>
    <m/>
    <m/>
    <m/>
    <m/>
    <m/>
  </r>
  <r>
    <n v="1664"/>
    <d v="2024-01-06T00:00:00"/>
    <x v="6"/>
    <x v="243"/>
    <s v="ONX834"/>
    <s v="Gol trend"/>
    <n v="180000"/>
    <m/>
    <m/>
    <x v="0"/>
    <n v="180000"/>
    <d v="2024-01-06T00:00:00"/>
    <m/>
    <m/>
    <m/>
    <m/>
    <m/>
    <m/>
    <m/>
    <m/>
    <m/>
    <m/>
    <m/>
    <m/>
    <m/>
    <m/>
    <m/>
    <m/>
    <m/>
  </r>
  <r>
    <n v="1665"/>
    <d v="2024-01-06T00:00:00"/>
    <x v="6"/>
    <x v="140"/>
    <s v="AA516SF"/>
    <s v="Ford Ranger 2.2 TDCI"/>
    <n v="861400"/>
    <m/>
    <m/>
    <x v="0"/>
    <n v="861400"/>
    <d v="2024-03-01T00:00:00"/>
    <m/>
    <m/>
    <m/>
    <m/>
    <m/>
    <m/>
    <m/>
    <m/>
    <m/>
    <m/>
    <m/>
    <m/>
    <m/>
    <m/>
    <m/>
    <m/>
    <m/>
  </r>
  <r>
    <n v="1666"/>
    <d v="2024-01-08T00:00:00"/>
    <x v="6"/>
    <x v="100"/>
    <s v="AF044MU"/>
    <s v="Fiat Fiorino"/>
    <n v="65000"/>
    <m/>
    <s v="service 8mil pagado 10-01"/>
    <x v="0"/>
    <n v="65000"/>
    <d v="2024-01-10T00:00:00"/>
    <d v="2024-01-14T00:00:00"/>
    <m/>
    <m/>
    <m/>
    <m/>
    <m/>
    <m/>
    <m/>
    <m/>
    <m/>
    <m/>
    <m/>
    <m/>
    <m/>
    <m/>
    <m/>
    <m/>
  </r>
  <r>
    <n v="1667"/>
    <d v="2024-01-08T00:00:00"/>
    <x v="6"/>
    <x v="26"/>
    <s v="NEN775"/>
    <s v="Renault Kangoo"/>
    <n v="108200"/>
    <m/>
    <m/>
    <x v="0"/>
    <n v="108200"/>
    <d v="2024-01-08T00:00:00"/>
    <m/>
    <m/>
    <m/>
    <m/>
    <m/>
    <m/>
    <m/>
    <m/>
    <m/>
    <m/>
    <m/>
    <m/>
    <m/>
    <m/>
    <m/>
    <m/>
    <m/>
  </r>
  <r>
    <n v="1668"/>
    <d v="2024-01-08T00:00:00"/>
    <x v="6"/>
    <x v="268"/>
    <s v="MEY675"/>
    <s v="Chevrolet S10"/>
    <n v="63000"/>
    <m/>
    <s v="Transferencia"/>
    <x v="0"/>
    <n v="63000"/>
    <d v="2024-01-11T00:00:00"/>
    <m/>
    <m/>
    <m/>
    <m/>
    <m/>
    <m/>
    <m/>
    <m/>
    <m/>
    <m/>
    <m/>
    <m/>
    <m/>
    <m/>
    <m/>
    <m/>
    <m/>
  </r>
  <r>
    <n v="1669"/>
    <d v="2024-01-08T00:00:00"/>
    <x v="6"/>
    <x v="269"/>
    <s v="KFM514"/>
    <s v="Gol Trend"/>
    <n v="41000"/>
    <m/>
    <m/>
    <x v="0"/>
    <n v="41000"/>
    <d v="2024-01-18T00:00:00"/>
    <m/>
    <m/>
    <m/>
    <m/>
    <m/>
    <m/>
    <m/>
    <m/>
    <m/>
    <m/>
    <m/>
    <m/>
    <m/>
    <m/>
    <m/>
    <m/>
    <m/>
  </r>
  <r>
    <n v="1670"/>
    <d v="2024-01-09T00:00:00"/>
    <x v="7"/>
    <x v="131"/>
    <s v="AB600UO"/>
    <s v="Peugeot 2008"/>
    <n v="260440"/>
    <m/>
    <m/>
    <x v="0"/>
    <n v="260440"/>
    <d v="2024-01-10T00:00:00"/>
    <m/>
    <m/>
    <m/>
    <m/>
    <m/>
    <m/>
    <m/>
    <m/>
    <m/>
    <m/>
    <m/>
    <m/>
    <m/>
    <m/>
    <m/>
    <m/>
    <m/>
  </r>
  <r>
    <n v="1671"/>
    <d v="2024-01-09T00:00:00"/>
    <x v="7"/>
    <x v="10"/>
    <s v="NMP909"/>
    <s v="Citroen C4 Lounge HDI"/>
    <n v="75500"/>
    <m/>
    <m/>
    <x v="0"/>
    <n v="75500"/>
    <d v="2024-01-19T00:00:00"/>
    <m/>
    <m/>
    <m/>
    <m/>
    <m/>
    <m/>
    <m/>
    <m/>
    <m/>
    <m/>
    <m/>
    <m/>
    <m/>
    <m/>
    <m/>
    <m/>
    <m/>
  </r>
  <r>
    <n v="1672"/>
    <d v="2024-01-10T00:00:00"/>
    <x v="7"/>
    <x v="65"/>
    <s v="OQB691"/>
    <s v="Chevrolet S10"/>
    <n v="261850"/>
    <m/>
    <m/>
    <x v="0"/>
    <n v="261850"/>
    <d v="2024-02-07T00:00:00"/>
    <m/>
    <m/>
    <m/>
    <m/>
    <m/>
    <m/>
    <m/>
    <m/>
    <m/>
    <m/>
    <m/>
    <m/>
    <m/>
    <m/>
    <m/>
    <m/>
    <m/>
  </r>
  <r>
    <n v="1673"/>
    <d v="2024-01-10T00:00:00"/>
    <x v="7"/>
    <x v="107"/>
    <s v="MWM641"/>
    <s v="Renault Kangoo"/>
    <n v="159190"/>
    <m/>
    <s v="Transferencia"/>
    <x v="0"/>
    <n v="150000"/>
    <d v="2024-01-12T00:00:00"/>
    <m/>
    <n v="9190"/>
    <d v="2024-01-17T00:00:00"/>
    <m/>
    <m/>
    <m/>
    <m/>
    <m/>
    <m/>
    <m/>
    <m/>
    <m/>
    <m/>
    <m/>
    <m/>
    <m/>
    <m/>
  </r>
  <r>
    <n v="1674"/>
    <d v="2024-01-10T00:00:00"/>
    <x v="7"/>
    <x v="172"/>
    <s v="ONU240"/>
    <s v="Ford Focus"/>
    <n v="30000"/>
    <m/>
    <m/>
    <x v="0"/>
    <n v="30000"/>
    <d v="2024-02-29T00:00:00"/>
    <m/>
    <m/>
    <m/>
    <m/>
    <m/>
    <m/>
    <m/>
    <m/>
    <m/>
    <m/>
    <m/>
    <m/>
    <m/>
    <m/>
    <m/>
    <m/>
    <m/>
  </r>
  <r>
    <n v="1675"/>
    <d v="2024-01-11T00:00:00"/>
    <x v="7"/>
    <x v="270"/>
    <s v="AD135TK"/>
    <s v="Chevrolet Tracker"/>
    <n v="180800"/>
    <m/>
    <s v="Transferencia"/>
    <x v="0"/>
    <n v="180800"/>
    <d v="2024-01-13T00:00:00"/>
    <m/>
    <m/>
    <m/>
    <m/>
    <m/>
    <m/>
    <m/>
    <m/>
    <m/>
    <m/>
    <m/>
    <m/>
    <m/>
    <m/>
    <m/>
    <m/>
    <m/>
  </r>
  <r>
    <n v="1676"/>
    <d v="2024-01-11T00:00:00"/>
    <x v="7"/>
    <x v="271"/>
    <s v="AE358SA"/>
    <s v="Jeep Renegade"/>
    <n v="313550"/>
    <m/>
    <m/>
    <x v="0"/>
    <n v="313550"/>
    <d v="2024-01-16T00:00:00"/>
    <m/>
    <m/>
    <m/>
    <m/>
    <m/>
    <m/>
    <m/>
    <m/>
    <m/>
    <m/>
    <m/>
    <m/>
    <m/>
    <m/>
    <m/>
    <m/>
    <m/>
  </r>
  <r>
    <n v="1677"/>
    <d v="2024-01-11T00:00:00"/>
    <x v="7"/>
    <x v="272"/>
    <s v="AD876OQ"/>
    <s v="Jeep Compass"/>
    <n v="211250"/>
    <m/>
    <m/>
    <x v="0"/>
    <n v="211250"/>
    <d v="2024-01-18T00:00:00"/>
    <m/>
    <m/>
    <m/>
    <m/>
    <m/>
    <m/>
    <m/>
    <m/>
    <m/>
    <m/>
    <m/>
    <m/>
    <m/>
    <m/>
    <m/>
    <m/>
    <m/>
  </r>
  <r>
    <n v="1678"/>
    <d v="2024-01-11T00:00:00"/>
    <x v="7"/>
    <x v="100"/>
    <s v="AF613XW"/>
    <s v="Fiat Fiorino"/>
    <n v="15000"/>
    <m/>
    <m/>
    <x v="0"/>
    <n v="15000"/>
    <d v="2024-02-14T00:00:00"/>
    <m/>
    <m/>
    <m/>
    <m/>
    <m/>
    <m/>
    <m/>
    <m/>
    <m/>
    <m/>
    <m/>
    <m/>
    <m/>
    <m/>
    <m/>
    <m/>
    <m/>
  </r>
  <r>
    <n v="1679"/>
    <d v="2024-01-11T00:00:00"/>
    <x v="7"/>
    <x v="273"/>
    <s v="LZU901"/>
    <s v="Renault Kangoo"/>
    <n v="233710"/>
    <m/>
    <s v="dólar / transferencia"/>
    <x v="0"/>
    <n v="233710"/>
    <d v="2024-01-12T00:00:00"/>
    <m/>
    <m/>
    <m/>
    <m/>
    <m/>
    <m/>
    <m/>
    <m/>
    <m/>
    <m/>
    <m/>
    <m/>
    <m/>
    <m/>
    <m/>
    <m/>
    <m/>
  </r>
  <r>
    <n v="1680"/>
    <d v="2024-01-12T00:00:00"/>
    <x v="7"/>
    <x v="49"/>
    <s v="AD813TG"/>
    <s v="Toyota Hilux"/>
    <n v="291325"/>
    <m/>
    <s v="Acredita barotto"/>
    <x v="0"/>
    <n v="291325"/>
    <d v="2024-03-21T00:00:00"/>
    <m/>
    <m/>
    <m/>
    <m/>
    <m/>
    <m/>
    <m/>
    <m/>
    <m/>
    <m/>
    <m/>
    <m/>
    <m/>
    <m/>
    <m/>
    <m/>
    <m/>
  </r>
  <r>
    <n v="1681"/>
    <d v="2024-01-12T00:00:00"/>
    <x v="7"/>
    <x v="49"/>
    <s v="AF823PB"/>
    <s v="Toyota Hilux"/>
    <n v="291325"/>
    <m/>
    <s v="Acredita barotto"/>
    <x v="0"/>
    <n v="291325"/>
    <d v="2024-03-21T00:00:00"/>
    <m/>
    <m/>
    <m/>
    <m/>
    <m/>
    <m/>
    <m/>
    <m/>
    <m/>
    <m/>
    <m/>
    <m/>
    <m/>
    <m/>
    <m/>
    <m/>
    <m/>
  </r>
  <r>
    <n v="1682"/>
    <d v="2024-01-12T00:00:00"/>
    <x v="7"/>
    <x v="274"/>
    <s v="GSB351"/>
    <s v="Gol Power"/>
    <n v="146990"/>
    <m/>
    <m/>
    <x v="0"/>
    <n v="146990"/>
    <d v="2024-01-13T00:00:00"/>
    <m/>
    <m/>
    <m/>
    <m/>
    <m/>
    <m/>
    <m/>
    <m/>
    <m/>
    <m/>
    <m/>
    <m/>
    <m/>
    <m/>
    <m/>
    <m/>
    <m/>
  </r>
  <r>
    <n v="1683"/>
    <d v="2024-01-13T00:00:00"/>
    <x v="7"/>
    <x v="231"/>
    <s v="GZD980"/>
    <s v="Ford Ka Tattoo"/>
    <n v="79610"/>
    <m/>
    <m/>
    <x v="0"/>
    <n v="79610"/>
    <d v="2024-01-13T00:00:00"/>
    <m/>
    <m/>
    <m/>
    <m/>
    <m/>
    <m/>
    <m/>
    <m/>
    <m/>
    <m/>
    <m/>
    <m/>
    <m/>
    <m/>
    <m/>
    <m/>
    <m/>
  </r>
  <r>
    <n v="1684"/>
    <d v="2024-01-15T00:00:00"/>
    <x v="7"/>
    <x v="275"/>
    <s v="EEV287"/>
    <e v="#N/A"/>
    <n v="59800"/>
    <m/>
    <m/>
    <x v="0"/>
    <n v="59800"/>
    <d v="2024-01-16T00:00:00"/>
    <m/>
    <m/>
    <m/>
    <m/>
    <m/>
    <m/>
    <m/>
    <m/>
    <m/>
    <m/>
    <m/>
    <m/>
    <m/>
    <m/>
    <m/>
    <m/>
    <m/>
  </r>
  <r>
    <n v="1685"/>
    <d v="2024-01-15T00:00:00"/>
    <x v="7"/>
    <x v="135"/>
    <s v="PHD704"/>
    <e v="#N/A"/>
    <n v="0"/>
    <m/>
    <m/>
    <x v="0"/>
    <m/>
    <m/>
    <m/>
    <m/>
    <m/>
    <m/>
    <m/>
    <m/>
    <m/>
    <m/>
    <m/>
    <m/>
    <m/>
    <m/>
    <m/>
    <m/>
    <m/>
    <m/>
    <m/>
  </r>
  <r>
    <n v="1686"/>
    <d v="2024-01-15T00:00:00"/>
    <x v="7"/>
    <x v="100"/>
    <s v="NHL703"/>
    <e v="#N/A"/>
    <n v="100000"/>
    <m/>
    <m/>
    <x v="0"/>
    <n v="100000"/>
    <d v="2024-02-14T00:00:00"/>
    <m/>
    <m/>
    <m/>
    <m/>
    <m/>
    <m/>
    <m/>
    <m/>
    <m/>
    <m/>
    <m/>
    <m/>
    <m/>
    <m/>
    <m/>
    <m/>
    <m/>
  </r>
  <r>
    <n v="1687"/>
    <d v="2024-01-16T00:00:00"/>
    <x v="8"/>
    <x v="124"/>
    <s v="CWM181"/>
    <e v="#N/A"/>
    <n v="42000"/>
    <m/>
    <s v="tarjeta 6 cuotas"/>
    <x v="0"/>
    <n v="42000"/>
    <d v="2024-01-26T00:00:00"/>
    <m/>
    <m/>
    <m/>
    <m/>
    <m/>
    <m/>
    <m/>
    <m/>
    <m/>
    <m/>
    <m/>
    <m/>
    <m/>
    <m/>
    <m/>
    <m/>
    <m/>
  </r>
  <r>
    <n v="1688"/>
    <d v="2024-01-17T00:00:00"/>
    <x v="7"/>
    <x v="276"/>
    <s v="OKA642"/>
    <e v="#N/A"/>
    <n v="128900"/>
    <m/>
    <m/>
    <x v="0"/>
    <n v="128900"/>
    <d v="2024-01-22T00:00:00"/>
    <m/>
    <m/>
    <m/>
    <m/>
    <m/>
    <m/>
    <m/>
    <m/>
    <m/>
    <m/>
    <m/>
    <m/>
    <m/>
    <m/>
    <m/>
    <m/>
    <m/>
  </r>
  <r>
    <n v="1689"/>
    <d v="2024-01-17T00:00:00"/>
    <x v="7"/>
    <x v="4"/>
    <s v="IXV668"/>
    <e v="#N/A"/>
    <n v="71150"/>
    <m/>
    <s v="cheque"/>
    <x v="0"/>
    <n v="71150"/>
    <d v="2024-01-24T00:00:00"/>
    <m/>
    <m/>
    <m/>
    <m/>
    <m/>
    <m/>
    <m/>
    <m/>
    <m/>
    <m/>
    <m/>
    <m/>
    <m/>
    <m/>
    <m/>
    <m/>
    <m/>
  </r>
  <r>
    <n v="1690"/>
    <d v="2024-01-17T00:00:00"/>
    <x v="7"/>
    <x v="277"/>
    <s v="MXC935"/>
    <e v="#N/A"/>
    <n v="131940"/>
    <m/>
    <m/>
    <x v="0"/>
    <n v="131940"/>
    <d v="2024-01-19T00:00:00"/>
    <m/>
    <m/>
    <m/>
    <m/>
    <m/>
    <m/>
    <m/>
    <m/>
    <m/>
    <m/>
    <m/>
    <m/>
    <m/>
    <m/>
    <m/>
    <m/>
    <m/>
  </r>
  <r>
    <n v="1691"/>
    <d v="2024-01-17T00:00:00"/>
    <x v="7"/>
    <x v="273"/>
    <s v="LZU901"/>
    <e v="#N/A"/>
    <n v="28200"/>
    <m/>
    <s v="Efectivo"/>
    <x v="0"/>
    <n v="28200"/>
    <d v="2024-01-18T00:00:00"/>
    <m/>
    <m/>
    <m/>
    <m/>
    <m/>
    <m/>
    <m/>
    <m/>
    <m/>
    <m/>
    <m/>
    <m/>
    <m/>
    <m/>
    <m/>
    <m/>
    <m/>
  </r>
  <r>
    <n v="1692"/>
    <d v="2024-01-18T00:00:00"/>
    <x v="7"/>
    <x v="10"/>
    <d v="1899-12-30T00:00:00"/>
    <e v="#N/A"/>
    <n v="98000"/>
    <m/>
    <m/>
    <x v="0"/>
    <n v="98000"/>
    <d v="2024-01-19T00:00:00"/>
    <m/>
    <m/>
    <m/>
    <m/>
    <m/>
    <m/>
    <m/>
    <m/>
    <m/>
    <m/>
    <m/>
    <m/>
    <m/>
    <m/>
    <m/>
    <m/>
    <m/>
  </r>
  <r>
    <n v="1693"/>
    <d v="2024-01-18T00:00:00"/>
    <x v="7"/>
    <x v="54"/>
    <s v="NYJ522"/>
    <e v="#N/A"/>
    <n v="93000"/>
    <m/>
    <m/>
    <x v="0"/>
    <n v="50000"/>
    <d v="2024-01-19T00:00:00"/>
    <m/>
    <n v="43000"/>
    <d v="2024-01-30T00:00:00"/>
    <m/>
    <m/>
    <m/>
    <m/>
    <m/>
    <m/>
    <m/>
    <m/>
    <m/>
    <m/>
    <m/>
    <m/>
    <m/>
    <m/>
  </r>
  <r>
    <n v="1694"/>
    <d v="2024-01-18T00:00:00"/>
    <x v="7"/>
    <x v="278"/>
    <s v="AC168DR"/>
    <e v="#N/A"/>
    <n v="221100"/>
    <m/>
    <s v="Efectivo"/>
    <x v="0"/>
    <n v="210000"/>
    <d v="2024-01-20T00:00:00"/>
    <m/>
    <n v="11100"/>
    <d v="2024-02-09T00:00:00"/>
    <m/>
    <m/>
    <m/>
    <m/>
    <m/>
    <m/>
    <m/>
    <m/>
    <m/>
    <m/>
    <m/>
    <m/>
    <m/>
    <m/>
  </r>
  <r>
    <n v="1695"/>
    <d v="2024-01-18T00:00:00"/>
    <x v="7"/>
    <x v="249"/>
    <s v="AC834IQ"/>
    <e v="#N/A"/>
    <n v="100000"/>
    <m/>
    <m/>
    <x v="0"/>
    <n v="100000"/>
    <d v="2024-01-19T00:00:00"/>
    <m/>
    <m/>
    <m/>
    <m/>
    <m/>
    <m/>
    <m/>
    <m/>
    <m/>
    <m/>
    <m/>
    <m/>
    <m/>
    <m/>
    <m/>
    <m/>
    <m/>
  </r>
  <r>
    <n v="1696"/>
    <d v="2024-01-19T00:00:00"/>
    <x v="7"/>
    <x v="63"/>
    <s v="AD439DV"/>
    <e v="#N/A"/>
    <n v="305800"/>
    <m/>
    <m/>
    <x v="0"/>
    <n v="305800"/>
    <d v="2024-01-24T00:00:00"/>
    <m/>
    <m/>
    <m/>
    <m/>
    <m/>
    <m/>
    <m/>
    <m/>
    <m/>
    <m/>
    <m/>
    <m/>
    <m/>
    <m/>
    <m/>
    <m/>
    <m/>
  </r>
  <r>
    <n v="1697"/>
    <d v="2024-01-19T00:00:00"/>
    <x v="7"/>
    <x v="144"/>
    <s v="IZF113"/>
    <e v="#N/A"/>
    <n v="45000"/>
    <m/>
    <m/>
    <x v="0"/>
    <n v="45000"/>
    <d v="2024-02-15T00:00:00"/>
    <m/>
    <m/>
    <m/>
    <m/>
    <m/>
    <m/>
    <m/>
    <m/>
    <m/>
    <m/>
    <m/>
    <m/>
    <m/>
    <m/>
    <m/>
    <m/>
    <m/>
  </r>
  <r>
    <n v="1698"/>
    <d v="2024-01-19T00:00:00"/>
    <x v="7"/>
    <x v="34"/>
    <s v="AB818GV"/>
    <e v="#N/A"/>
    <n v="214850"/>
    <m/>
    <s v="Acredita barotto"/>
    <x v="0"/>
    <n v="214850"/>
    <d v="2024-01-30T00:00:00"/>
    <m/>
    <m/>
    <m/>
    <m/>
    <m/>
    <m/>
    <m/>
    <m/>
    <m/>
    <m/>
    <m/>
    <m/>
    <m/>
    <m/>
    <m/>
    <m/>
    <m/>
  </r>
  <r>
    <n v="1699"/>
    <d v="2024-01-22T00:00:00"/>
    <x v="7"/>
    <x v="279"/>
    <s v="AB242IT"/>
    <e v="#N/A"/>
    <n v="98000"/>
    <m/>
    <s v="cheque"/>
    <x v="0"/>
    <n v="98000"/>
    <d v="2024-01-24T00:00:00"/>
    <m/>
    <m/>
    <m/>
    <m/>
    <m/>
    <m/>
    <m/>
    <m/>
    <m/>
    <m/>
    <m/>
    <m/>
    <m/>
    <m/>
    <m/>
    <m/>
    <m/>
  </r>
  <r>
    <n v="1700"/>
    <d v="2024-01-22T00:00:00"/>
    <x v="7"/>
    <x v="230"/>
    <s v="HQL288"/>
    <e v="#N/A"/>
    <n v="0"/>
    <m/>
    <m/>
    <x v="0"/>
    <m/>
    <m/>
    <m/>
    <m/>
    <m/>
    <m/>
    <m/>
    <m/>
    <m/>
    <m/>
    <m/>
    <m/>
    <m/>
    <m/>
    <m/>
    <m/>
    <m/>
    <m/>
    <m/>
  </r>
  <r>
    <n v="1701"/>
    <d v="2024-01-22T00:00:00"/>
    <x v="7"/>
    <x v="264"/>
    <s v="OOF163"/>
    <e v="#N/A"/>
    <n v="158556"/>
    <m/>
    <s v="tarjeta 6 s/interes"/>
    <x v="0"/>
    <n v="158556"/>
    <d v="2024-01-23T00:00:00"/>
    <m/>
    <m/>
    <m/>
    <m/>
    <m/>
    <m/>
    <m/>
    <m/>
    <m/>
    <m/>
    <m/>
    <m/>
    <m/>
    <m/>
    <m/>
    <m/>
    <m/>
  </r>
  <r>
    <n v="1702"/>
    <d v="2024-01-22T00:00:00"/>
    <x v="7"/>
    <x v="280"/>
    <s v="AC393WH"/>
    <e v="#N/A"/>
    <n v="536225"/>
    <m/>
    <s v="pago adelantado "/>
    <x v="0"/>
    <n v="536225"/>
    <d v="2024-01-23T00:00:00"/>
    <m/>
    <m/>
    <m/>
    <m/>
    <m/>
    <m/>
    <m/>
    <m/>
    <m/>
    <m/>
    <m/>
    <m/>
    <m/>
    <m/>
    <m/>
    <m/>
    <m/>
  </r>
  <r>
    <n v="1703"/>
    <d v="2024-01-23T00:00:00"/>
    <x v="7"/>
    <x v="40"/>
    <s v="OIF372"/>
    <e v="#N/A"/>
    <n v="26200"/>
    <m/>
    <m/>
    <x v="0"/>
    <n v="26200"/>
    <d v="2024-01-24T00:00:00"/>
    <m/>
    <m/>
    <m/>
    <m/>
    <m/>
    <m/>
    <m/>
    <m/>
    <m/>
    <m/>
    <m/>
    <m/>
    <m/>
    <m/>
    <m/>
    <m/>
    <m/>
  </r>
  <r>
    <n v="1704"/>
    <d v="2024-01-23T00:00:00"/>
    <x v="7"/>
    <x v="281"/>
    <s v="EHW408"/>
    <e v="#N/A"/>
    <n v="191300"/>
    <m/>
    <s v="tarjeta 6 cuotas sin interes"/>
    <x v="0"/>
    <n v="191300"/>
    <d v="2024-02-24T00:00:00"/>
    <m/>
    <m/>
    <m/>
    <m/>
    <m/>
    <m/>
    <m/>
    <m/>
    <m/>
    <m/>
    <m/>
    <m/>
    <m/>
    <m/>
    <m/>
    <m/>
    <m/>
  </r>
  <r>
    <n v="1705"/>
    <d v="2024-01-23T00:00:00"/>
    <x v="7"/>
    <x v="12"/>
    <s v="AA255TK"/>
    <e v="#N/A"/>
    <n v="0"/>
    <m/>
    <m/>
    <x v="0"/>
    <m/>
    <m/>
    <m/>
    <m/>
    <m/>
    <m/>
    <m/>
    <m/>
    <m/>
    <m/>
    <m/>
    <m/>
    <m/>
    <m/>
    <m/>
    <m/>
    <m/>
    <m/>
    <m/>
  </r>
  <r>
    <n v="1706"/>
    <d v="2024-01-23T00:00:00"/>
    <x v="7"/>
    <x v="51"/>
    <s v="GZC846"/>
    <e v="#N/A"/>
    <n v="37300"/>
    <m/>
    <m/>
    <x v="0"/>
    <n v="37300"/>
    <d v="2024-01-26T00:00:00"/>
    <m/>
    <m/>
    <m/>
    <m/>
    <m/>
    <m/>
    <m/>
    <m/>
    <m/>
    <m/>
    <m/>
    <m/>
    <m/>
    <m/>
    <m/>
    <m/>
    <m/>
  </r>
  <r>
    <n v="1707"/>
    <d v="2024-01-24T00:00:00"/>
    <x v="7"/>
    <x v="282"/>
    <s v="KTC819"/>
    <e v="#N/A"/>
    <n v="193900"/>
    <m/>
    <m/>
    <x v="0"/>
    <n v="193900"/>
    <d v="2024-01-25T00:00:00"/>
    <m/>
    <m/>
    <m/>
    <m/>
    <m/>
    <m/>
    <m/>
    <m/>
    <m/>
    <m/>
    <m/>
    <m/>
    <m/>
    <m/>
    <m/>
    <m/>
    <m/>
  </r>
  <r>
    <n v="1708"/>
    <d v="2024-01-24T00:00:00"/>
    <x v="7"/>
    <x v="100"/>
    <s v="AE993CE"/>
    <e v="#N/A"/>
    <n v="65000"/>
    <m/>
    <m/>
    <x v="0"/>
    <n v="65000"/>
    <d v="2024-02-14T00:00:00"/>
    <m/>
    <m/>
    <m/>
    <m/>
    <m/>
    <m/>
    <m/>
    <m/>
    <m/>
    <m/>
    <m/>
    <m/>
    <m/>
    <m/>
    <m/>
    <m/>
    <m/>
  </r>
  <r>
    <n v="1709"/>
    <d v="2024-01-24T00:00:00"/>
    <x v="7"/>
    <x v="100"/>
    <s v="KVB553"/>
    <e v="#N/A"/>
    <n v="65000"/>
    <m/>
    <m/>
    <x v="0"/>
    <n v="65000"/>
    <d v="2024-02-14T00:00:00"/>
    <m/>
    <m/>
    <m/>
    <m/>
    <m/>
    <m/>
    <m/>
    <m/>
    <m/>
    <m/>
    <m/>
    <m/>
    <m/>
    <m/>
    <m/>
    <m/>
    <m/>
  </r>
  <r>
    <n v="1710"/>
    <d v="2024-01-24T00:00:00"/>
    <x v="7"/>
    <x v="283"/>
    <s v="LOS736"/>
    <e v="#N/A"/>
    <n v="181700"/>
    <m/>
    <m/>
    <x v="0"/>
    <n v="181700"/>
    <d v="2024-01-25T00:00:00"/>
    <m/>
    <m/>
    <m/>
    <m/>
    <m/>
    <m/>
    <m/>
    <m/>
    <m/>
    <m/>
    <m/>
    <m/>
    <m/>
    <m/>
    <m/>
    <m/>
    <m/>
  </r>
  <r>
    <n v="1711"/>
    <d v="2024-01-25T00:00:00"/>
    <x v="7"/>
    <x v="22"/>
    <s v="JLK624"/>
    <e v="#N/A"/>
    <n v="327200"/>
    <m/>
    <s v="tarjeta 3 s/interes - 6 sin interes"/>
    <x v="0"/>
    <n v="200000"/>
    <d v="2024-02-03T00:00:00"/>
    <m/>
    <n v="127200"/>
    <d v="2024-03-07T00:00:00"/>
    <m/>
    <m/>
    <m/>
    <m/>
    <m/>
    <m/>
    <m/>
    <m/>
    <m/>
    <m/>
    <m/>
    <m/>
    <m/>
    <m/>
  </r>
  <r>
    <n v="1712"/>
    <d v="2024-01-25T00:00:00"/>
    <x v="7"/>
    <x v="284"/>
    <s v="HST831"/>
    <e v="#N/A"/>
    <n v="59500"/>
    <m/>
    <m/>
    <x v="0"/>
    <n v="59500"/>
    <d v="2024-01-25T00:00:00"/>
    <m/>
    <m/>
    <m/>
    <m/>
    <m/>
    <m/>
    <m/>
    <m/>
    <m/>
    <m/>
    <m/>
    <m/>
    <m/>
    <m/>
    <m/>
    <m/>
    <m/>
  </r>
  <r>
    <n v="1713"/>
    <d v="2024-01-25T00:00:00"/>
    <x v="7"/>
    <x v="285"/>
    <s v="AB242II"/>
    <e v="#N/A"/>
    <n v="95000"/>
    <m/>
    <m/>
    <x v="0"/>
    <n v="95000"/>
    <d v="2024-02-07T00:00:00"/>
    <m/>
    <m/>
    <m/>
    <m/>
    <m/>
    <m/>
    <m/>
    <m/>
    <m/>
    <m/>
    <m/>
    <m/>
    <m/>
    <m/>
    <m/>
    <m/>
    <m/>
  </r>
  <r>
    <n v="1714"/>
    <d v="2024-01-25T00:00:00"/>
    <x v="7"/>
    <x v="286"/>
    <s v="AF172OT"/>
    <e v="#N/A"/>
    <n v="70200"/>
    <m/>
    <s v="cosecha cristian descontado"/>
    <x v="0"/>
    <n v="70200"/>
    <m/>
    <m/>
    <m/>
    <m/>
    <m/>
    <m/>
    <m/>
    <m/>
    <m/>
    <m/>
    <m/>
    <m/>
    <m/>
    <m/>
    <m/>
    <m/>
    <m/>
    <m/>
  </r>
  <r>
    <n v="1715"/>
    <d v="2024-01-25T00:00:00"/>
    <x v="7"/>
    <x v="100"/>
    <s v="AE613XW"/>
    <e v="#N/A"/>
    <n v="65000"/>
    <m/>
    <m/>
    <x v="0"/>
    <n v="65000"/>
    <d v="2024-02-14T00:00:00"/>
    <m/>
    <m/>
    <m/>
    <m/>
    <m/>
    <m/>
    <m/>
    <m/>
    <m/>
    <m/>
    <m/>
    <m/>
    <m/>
    <m/>
    <m/>
    <m/>
    <m/>
  </r>
  <r>
    <n v="1716"/>
    <d v="2024-01-26T00:00:00"/>
    <x v="7"/>
    <x v="287"/>
    <d v="1899-12-30T00:00:00"/>
    <e v="#N/A"/>
    <n v="32500"/>
    <m/>
    <m/>
    <x v="0"/>
    <n v="32500"/>
    <d v="2024-01-31T00:00:00"/>
    <m/>
    <m/>
    <m/>
    <m/>
    <m/>
    <m/>
    <m/>
    <m/>
    <m/>
    <m/>
    <m/>
    <m/>
    <m/>
    <m/>
    <m/>
    <m/>
    <m/>
  </r>
  <r>
    <n v="1717"/>
    <d v="2024-01-26T00:00:00"/>
    <x v="7"/>
    <x v="288"/>
    <d v="1899-12-30T00:00:00"/>
    <e v="#N/A"/>
    <n v="127700"/>
    <m/>
    <m/>
    <x v="0"/>
    <n v="127700"/>
    <d v="2024-02-02T00:00:00"/>
    <m/>
    <m/>
    <m/>
    <m/>
    <m/>
    <m/>
    <m/>
    <m/>
    <m/>
    <m/>
    <m/>
    <m/>
    <m/>
    <m/>
    <m/>
    <m/>
    <m/>
  </r>
  <r>
    <n v="1718"/>
    <d v="2024-01-29T00:00:00"/>
    <x v="7"/>
    <x v="4"/>
    <d v="1899-12-30T00:00:00"/>
    <e v="#N/A"/>
    <n v="30000"/>
    <m/>
    <m/>
    <x v="0"/>
    <n v="5685"/>
    <d v="2024-01-24T00:00:00"/>
    <m/>
    <n v="24315"/>
    <d v="2024-02-19T00:00:00"/>
    <m/>
    <m/>
    <m/>
    <m/>
    <m/>
    <m/>
    <m/>
    <m/>
    <m/>
    <m/>
    <m/>
    <m/>
    <m/>
    <m/>
  </r>
  <r>
    <n v="1719"/>
    <d v="2024-01-29T00:00:00"/>
    <x v="7"/>
    <x v="289"/>
    <d v="1899-12-30T00:00:00"/>
    <e v="#N/A"/>
    <n v="0"/>
    <m/>
    <m/>
    <x v="0"/>
    <m/>
    <m/>
    <m/>
    <m/>
    <m/>
    <m/>
    <m/>
    <m/>
    <m/>
    <m/>
    <m/>
    <m/>
    <m/>
    <m/>
    <m/>
    <m/>
    <m/>
    <m/>
    <m/>
  </r>
  <r>
    <n v="1720"/>
    <d v="2024-01-29T00:00:00"/>
    <x v="7"/>
    <x v="290"/>
    <d v="1899-12-30T00:00:00"/>
    <e v="#N/A"/>
    <n v="6900"/>
    <m/>
    <m/>
    <x v="0"/>
    <n v="6900"/>
    <m/>
    <m/>
    <m/>
    <m/>
    <m/>
    <m/>
    <m/>
    <m/>
    <m/>
    <m/>
    <m/>
    <m/>
    <m/>
    <m/>
    <m/>
    <m/>
    <m/>
    <m/>
  </r>
  <r>
    <n v="1721"/>
    <d v="2024-01-29T00:00:00"/>
    <x v="7"/>
    <x v="291"/>
    <s v="AC042ZL"/>
    <e v="#N/A"/>
    <n v="253950"/>
    <m/>
    <s v="tarjeta 6 s/interes"/>
    <x v="0"/>
    <n v="253950"/>
    <d v="2024-01-31T00:00:00"/>
    <m/>
    <m/>
    <m/>
    <m/>
    <m/>
    <m/>
    <m/>
    <m/>
    <m/>
    <m/>
    <m/>
    <m/>
    <m/>
    <m/>
    <m/>
    <m/>
    <m/>
  </r>
  <r>
    <n v="1722"/>
    <d v="2024-01-30T00:00:00"/>
    <x v="7"/>
    <x v="221"/>
    <s v="HLX329"/>
    <e v="#N/A"/>
    <n v="33400"/>
    <m/>
    <m/>
    <x v="0"/>
    <n v="33400"/>
    <d v="2024-01-31T00:00:00"/>
    <m/>
    <m/>
    <m/>
    <m/>
    <m/>
    <m/>
    <m/>
    <m/>
    <m/>
    <m/>
    <m/>
    <m/>
    <m/>
    <m/>
    <m/>
    <m/>
    <m/>
  </r>
  <r>
    <n v="1723"/>
    <d v="2024-01-30T00:00:00"/>
    <x v="7"/>
    <x v="292"/>
    <s v="HAI189"/>
    <e v="#N/A"/>
    <n v="179150"/>
    <m/>
    <m/>
    <x v="0"/>
    <n v="179150"/>
    <d v="2024-02-02T00:00:00"/>
    <m/>
    <m/>
    <m/>
    <m/>
    <m/>
    <m/>
    <m/>
    <m/>
    <m/>
    <m/>
    <m/>
    <m/>
    <m/>
    <m/>
    <m/>
    <m/>
    <m/>
  </r>
  <r>
    <n v="1724"/>
    <d v="2024-01-31T00:00:00"/>
    <x v="7"/>
    <x v="192"/>
    <s v="LST556"/>
    <e v="#N/A"/>
    <n v="20500"/>
    <m/>
    <m/>
    <x v="0"/>
    <n v="20500"/>
    <d v="2024-01-31T00:00:00"/>
    <m/>
    <m/>
    <m/>
    <m/>
    <m/>
    <m/>
    <m/>
    <m/>
    <m/>
    <m/>
    <m/>
    <m/>
    <m/>
    <m/>
    <m/>
    <m/>
    <m/>
  </r>
  <r>
    <n v="1725"/>
    <d v="2024-01-31T00:00:00"/>
    <x v="7"/>
    <x v="205"/>
    <s v="MYD473"/>
    <e v="#N/A"/>
    <n v="166000"/>
    <m/>
    <m/>
    <x v="0"/>
    <n v="166000"/>
    <d v="2024-02-02T00:00:00"/>
    <m/>
    <m/>
    <m/>
    <m/>
    <m/>
    <m/>
    <m/>
    <m/>
    <m/>
    <m/>
    <m/>
    <m/>
    <m/>
    <m/>
    <m/>
    <m/>
    <m/>
  </r>
  <r>
    <n v="1726"/>
    <d v="2024-01-31T00:00:00"/>
    <x v="7"/>
    <x v="282"/>
    <s v="KTC819"/>
    <e v="#N/A"/>
    <n v="31100"/>
    <m/>
    <s v="transferencia"/>
    <x v="0"/>
    <n v="31100"/>
    <d v="2024-02-03T00:00:00"/>
    <m/>
    <m/>
    <m/>
    <m/>
    <m/>
    <m/>
    <m/>
    <m/>
    <m/>
    <m/>
    <m/>
    <m/>
    <m/>
    <m/>
    <m/>
    <m/>
    <m/>
  </r>
  <r>
    <n v="1727"/>
    <d v="2024-02-01T00:00:00"/>
    <x v="7"/>
    <x v="293"/>
    <s v="PMX383"/>
    <e v="#N/A"/>
    <n v="123000"/>
    <m/>
    <s v="importe sumado a lo de AGD"/>
    <x v="0"/>
    <n v="123000"/>
    <m/>
    <m/>
    <m/>
    <m/>
    <m/>
    <m/>
    <m/>
    <m/>
    <m/>
    <m/>
    <m/>
    <m/>
    <m/>
    <m/>
    <m/>
    <m/>
    <m/>
    <m/>
  </r>
  <r>
    <n v="1728"/>
    <d v="2024-02-01T00:00:00"/>
    <x v="7"/>
    <x v="155"/>
    <d v="1899-12-30T00:00:00"/>
    <e v="#N/A"/>
    <n v="122280"/>
    <m/>
    <s v="cheque"/>
    <x v="0"/>
    <n v="122280"/>
    <d v="2024-02-01T00:00:00"/>
    <m/>
    <m/>
    <m/>
    <m/>
    <m/>
    <m/>
    <m/>
    <m/>
    <m/>
    <m/>
    <m/>
    <m/>
    <m/>
    <m/>
    <m/>
    <m/>
    <m/>
  </r>
  <r>
    <n v="1729"/>
    <d v="2024-02-01T00:00:00"/>
    <x v="7"/>
    <x v="69"/>
    <s v="IDR496"/>
    <e v="#N/A"/>
    <n v="97000"/>
    <m/>
    <s v="tarjeta /efectivo"/>
    <x v="0"/>
    <n v="70000"/>
    <d v="2024-02-01T00:00:00"/>
    <m/>
    <n v="27000"/>
    <d v="2024-02-05T00:00:00"/>
    <m/>
    <m/>
    <m/>
    <m/>
    <m/>
    <m/>
    <m/>
    <m/>
    <m/>
    <m/>
    <m/>
    <m/>
    <m/>
    <m/>
  </r>
  <r>
    <n v="1730"/>
    <d v="2024-02-01T00:00:00"/>
    <x v="7"/>
    <x v="294"/>
    <s v="EJA511"/>
    <e v="#N/A"/>
    <n v="78000"/>
    <m/>
    <m/>
    <x v="0"/>
    <n v="78000"/>
    <d v="2024-02-01T00:00:00"/>
    <m/>
    <m/>
    <m/>
    <m/>
    <m/>
    <m/>
    <m/>
    <m/>
    <m/>
    <m/>
    <m/>
    <m/>
    <m/>
    <m/>
    <m/>
    <m/>
    <m/>
  </r>
  <r>
    <n v="1731"/>
    <d v="2024-02-02T00:00:00"/>
    <x v="7"/>
    <x v="295"/>
    <s v="NIY061"/>
    <e v="#N/A"/>
    <n v="99600"/>
    <m/>
    <m/>
    <x v="0"/>
    <n v="99600"/>
    <d v="2024-02-06T00:00:00"/>
    <m/>
    <m/>
    <m/>
    <m/>
    <m/>
    <m/>
    <m/>
    <m/>
    <m/>
    <m/>
    <m/>
    <m/>
    <m/>
    <m/>
    <m/>
    <m/>
    <m/>
  </r>
  <r>
    <n v="1732"/>
    <d v="2024-02-02T00:00:00"/>
    <x v="7"/>
    <x v="32"/>
    <s v="MVE842"/>
    <e v="#N/A"/>
    <n v="35000"/>
    <m/>
    <m/>
    <x v="0"/>
    <n v="35000"/>
    <d v="2024-02-10T00:00:00"/>
    <m/>
    <m/>
    <m/>
    <m/>
    <m/>
    <m/>
    <m/>
    <m/>
    <m/>
    <m/>
    <m/>
    <m/>
    <m/>
    <m/>
    <m/>
    <m/>
    <m/>
  </r>
  <r>
    <n v="1733"/>
    <d v="2024-02-02T00:00:00"/>
    <x v="7"/>
    <x v="296"/>
    <s v="AE373HX"/>
    <e v="#N/A"/>
    <n v="186900"/>
    <m/>
    <s v="cheque"/>
    <x v="0"/>
    <n v="186900"/>
    <d v="2024-02-02T00:00:00"/>
    <m/>
    <m/>
    <m/>
    <m/>
    <m/>
    <m/>
    <m/>
    <m/>
    <m/>
    <m/>
    <m/>
    <m/>
    <m/>
    <m/>
    <m/>
    <m/>
    <m/>
  </r>
  <r>
    <n v="1734"/>
    <d v="2024-02-02T00:00:00"/>
    <x v="7"/>
    <x v="146"/>
    <s v="AB888AX"/>
    <e v="#N/A"/>
    <n v="203500"/>
    <m/>
    <s v="efectivo"/>
    <x v="0"/>
    <n v="103500"/>
    <d v="2024-02-05T00:00:00"/>
    <m/>
    <n v="100000"/>
    <d v="2024-03-12T00:00:00"/>
    <m/>
    <m/>
    <m/>
    <m/>
    <m/>
    <m/>
    <m/>
    <m/>
    <m/>
    <m/>
    <m/>
    <m/>
    <m/>
    <m/>
  </r>
  <r>
    <n v="1735"/>
    <d v="2024-02-02T00:00:00"/>
    <x v="7"/>
    <x v="297"/>
    <s v="JUT266"/>
    <e v="#N/A"/>
    <n v="138000"/>
    <m/>
    <s v="tarjeta 3 s/interes"/>
    <x v="0"/>
    <n v="138000"/>
    <d v="2024-02-07T00:00:00"/>
    <m/>
    <m/>
    <m/>
    <m/>
    <m/>
    <m/>
    <m/>
    <m/>
    <m/>
    <m/>
    <m/>
    <m/>
    <m/>
    <m/>
    <m/>
    <m/>
    <m/>
  </r>
  <r>
    <n v="1736"/>
    <d v="2024-02-05T00:00:00"/>
    <x v="7"/>
    <x v="298"/>
    <s v="AA331TY"/>
    <e v="#N/A"/>
    <n v="155400"/>
    <m/>
    <s v="efectivo"/>
    <x v="0"/>
    <n v="100000"/>
    <d v="2024-02-06T00:00:00"/>
    <m/>
    <n v="55400"/>
    <d v="2024-02-23T00:00:00"/>
    <m/>
    <m/>
    <m/>
    <m/>
    <m/>
    <m/>
    <m/>
    <m/>
    <m/>
    <m/>
    <m/>
    <m/>
    <m/>
    <m/>
  </r>
  <r>
    <n v="1737"/>
    <d v="2024-02-05T00:00:00"/>
    <x v="7"/>
    <x v="50"/>
    <s v="FVB400"/>
    <e v="#N/A"/>
    <n v="135000"/>
    <m/>
    <s v="pago con impuestos"/>
    <x v="0"/>
    <n v="135000"/>
    <d v="2024-02-09T00:00:00"/>
    <m/>
    <m/>
    <m/>
    <m/>
    <m/>
    <m/>
    <m/>
    <m/>
    <m/>
    <m/>
    <m/>
    <m/>
    <m/>
    <m/>
    <m/>
    <m/>
    <m/>
  </r>
  <r>
    <n v="1738"/>
    <d v="2024-02-05T00:00:00"/>
    <x v="7"/>
    <x v="100"/>
    <s v="KVB553"/>
    <e v="#N/A"/>
    <n v="75000"/>
    <m/>
    <s v="acredita por tachos de aceite"/>
    <x v="0"/>
    <n v="75000"/>
    <m/>
    <m/>
    <m/>
    <m/>
    <m/>
    <m/>
    <m/>
    <m/>
    <m/>
    <m/>
    <m/>
    <m/>
    <m/>
    <m/>
    <m/>
    <m/>
    <m/>
    <m/>
  </r>
  <r>
    <n v="1739"/>
    <d v="2024-02-05T00:00:00"/>
    <x v="7"/>
    <x v="244"/>
    <s v="AB767DM"/>
    <e v="#N/A"/>
    <n v="71900"/>
    <m/>
    <m/>
    <x v="0"/>
    <n v="71900"/>
    <d v="2024-02-06T00:00:00"/>
    <m/>
    <m/>
    <m/>
    <m/>
    <m/>
    <m/>
    <m/>
    <m/>
    <m/>
    <m/>
    <m/>
    <m/>
    <m/>
    <m/>
    <m/>
    <m/>
    <m/>
  </r>
  <r>
    <n v="1740"/>
    <d v="2024-02-05T00:00:00"/>
    <x v="7"/>
    <x v="82"/>
    <s v="CIH998"/>
    <e v="#N/A"/>
    <n v="48100"/>
    <m/>
    <s v="No se cobra"/>
    <x v="0"/>
    <n v="48100"/>
    <m/>
    <m/>
    <m/>
    <m/>
    <m/>
    <m/>
    <m/>
    <m/>
    <m/>
    <m/>
    <m/>
    <m/>
    <m/>
    <m/>
    <m/>
    <m/>
    <m/>
    <m/>
  </r>
  <r>
    <n v="1741"/>
    <d v="2024-02-06T00:00:00"/>
    <x v="7"/>
    <x v="225"/>
    <s v="AC985QE"/>
    <e v="#N/A"/>
    <n v="249100"/>
    <m/>
    <m/>
    <x v="0"/>
    <n v="249100"/>
    <d v="2024-02-08T00:00:00"/>
    <m/>
    <m/>
    <m/>
    <m/>
    <m/>
    <m/>
    <m/>
    <m/>
    <m/>
    <m/>
    <m/>
    <m/>
    <m/>
    <m/>
    <m/>
    <m/>
    <m/>
  </r>
  <r>
    <n v="1742"/>
    <d v="2024-02-07T00:00:00"/>
    <x v="7"/>
    <x v="299"/>
    <s v="NAJ659"/>
    <e v="#N/A"/>
    <n v="175000"/>
    <m/>
    <s v="pago adelantado efectivo / transferencia"/>
    <x v="0"/>
    <n v="175000"/>
    <d v="2024-01-29T00:00:00"/>
    <m/>
    <m/>
    <m/>
    <m/>
    <m/>
    <m/>
    <m/>
    <m/>
    <m/>
    <m/>
    <m/>
    <m/>
    <m/>
    <m/>
    <m/>
    <m/>
    <m/>
  </r>
  <r>
    <n v="1743"/>
    <d v="2024-02-07T00:00:00"/>
    <x v="7"/>
    <x v="300"/>
    <s v="KBI595"/>
    <e v="#N/A"/>
    <n v="351800"/>
    <m/>
    <m/>
    <x v="0"/>
    <n v="203300"/>
    <d v="2024-02-14T00:00:00"/>
    <m/>
    <n v="100000"/>
    <d v="2024-04-03T00:00:00"/>
    <m/>
    <n v="48500"/>
    <d v="2024-05-06T00:00:00"/>
    <m/>
    <m/>
    <m/>
    <m/>
    <m/>
    <m/>
    <m/>
    <m/>
    <m/>
    <m/>
    <m/>
  </r>
  <r>
    <n v="1744"/>
    <d v="2024-02-07T00:00:00"/>
    <x v="7"/>
    <x v="301"/>
    <s v="FSJ573"/>
    <e v="#N/A"/>
    <n v="285700"/>
    <m/>
    <s v="Acredita barotto"/>
    <x v="0"/>
    <n v="285700"/>
    <d v="2024-02-29T00:00:00"/>
    <m/>
    <m/>
    <m/>
    <m/>
    <m/>
    <m/>
    <m/>
    <m/>
    <m/>
    <m/>
    <m/>
    <m/>
    <m/>
    <m/>
    <m/>
    <m/>
    <m/>
  </r>
  <r>
    <n v="1745"/>
    <d v="2024-02-08T00:00:00"/>
    <x v="9"/>
    <x v="297"/>
    <s v="JUT266"/>
    <e v="#N/A"/>
    <n v="13560"/>
    <m/>
    <m/>
    <x v="0"/>
    <n v="13560"/>
    <d v="2024-02-08T00:00:00"/>
    <m/>
    <m/>
    <m/>
    <m/>
    <m/>
    <m/>
    <m/>
    <m/>
    <m/>
    <m/>
    <m/>
    <m/>
    <m/>
    <m/>
    <m/>
    <m/>
    <m/>
  </r>
  <r>
    <n v="1746"/>
    <d v="2024-02-08T00:00:00"/>
    <x v="9"/>
    <x v="32"/>
    <s v="AD434RK"/>
    <e v="#N/A"/>
    <n v="216700"/>
    <m/>
    <s v="descontado lo de panaderia"/>
    <x v="0"/>
    <n v="111269.38"/>
    <d v="2024-02-10T00:00:00"/>
    <m/>
    <n v="105430.62"/>
    <d v="2024-02-23T00:00:00"/>
    <m/>
    <m/>
    <m/>
    <m/>
    <m/>
    <m/>
    <m/>
    <m/>
    <m/>
    <m/>
    <m/>
    <m/>
    <m/>
    <m/>
  </r>
  <r>
    <n v="1747"/>
    <d v="2024-02-08T00:00:00"/>
    <x v="9"/>
    <x v="100"/>
    <s v="AE613XV"/>
    <e v="#N/A"/>
    <n v="25000"/>
    <m/>
    <s v="acredita por tachos de aceite"/>
    <x v="0"/>
    <n v="25000"/>
    <m/>
    <m/>
    <m/>
    <m/>
    <m/>
    <m/>
    <m/>
    <m/>
    <m/>
    <m/>
    <m/>
    <m/>
    <m/>
    <m/>
    <m/>
    <m/>
    <m/>
    <m/>
  </r>
  <r>
    <n v="1748"/>
    <d v="2024-02-08T00:00:00"/>
    <x v="9"/>
    <x v="302"/>
    <s v="OCN264"/>
    <e v="#N/A"/>
    <n v="98600"/>
    <m/>
    <s v="tarjeta 6 cuotas con interes / debito"/>
    <x v="0"/>
    <n v="49300"/>
    <d v="2024-02-16T00:00:00"/>
    <m/>
    <n v="49300"/>
    <d v="2024-02-19T00:00:00"/>
    <m/>
    <m/>
    <m/>
    <m/>
    <m/>
    <m/>
    <m/>
    <m/>
    <m/>
    <m/>
    <m/>
    <m/>
    <m/>
    <m/>
  </r>
  <r>
    <n v="1749"/>
    <d v="2024-02-08T00:00:00"/>
    <x v="9"/>
    <x v="303"/>
    <s v="MCY855"/>
    <e v="#N/A"/>
    <n v="13500"/>
    <m/>
    <s v="debito"/>
    <x v="0"/>
    <n v="13500"/>
    <d v="2024-02-08T00:00:00"/>
    <m/>
    <m/>
    <m/>
    <m/>
    <m/>
    <m/>
    <m/>
    <m/>
    <m/>
    <m/>
    <m/>
    <m/>
    <m/>
    <m/>
    <m/>
    <m/>
    <m/>
  </r>
  <r>
    <n v="1750"/>
    <d v="2024-02-09T00:00:00"/>
    <x v="9"/>
    <x v="103"/>
    <s v="AB892VK"/>
    <e v="#N/A"/>
    <n v="250150"/>
    <m/>
    <s v="pago adelantado tarjeta"/>
    <x v="0"/>
    <n v="250150"/>
    <d v="2024-01-31T00:00:00"/>
    <m/>
    <m/>
    <m/>
    <m/>
    <m/>
    <m/>
    <m/>
    <m/>
    <m/>
    <m/>
    <m/>
    <m/>
    <m/>
    <m/>
    <m/>
    <m/>
    <m/>
  </r>
  <r>
    <n v="1751"/>
    <d v="2024-02-09T00:00:00"/>
    <x v="9"/>
    <x v="304"/>
    <s v="GMX606"/>
    <e v="#N/A"/>
    <n v="217550"/>
    <m/>
    <m/>
    <x v="0"/>
    <n v="217550"/>
    <d v="2024-02-16T00:00:00"/>
    <m/>
    <m/>
    <m/>
    <m/>
    <m/>
    <m/>
    <m/>
    <m/>
    <m/>
    <m/>
    <m/>
    <m/>
    <m/>
    <m/>
    <m/>
    <m/>
    <m/>
  </r>
  <r>
    <n v="1752"/>
    <d v="2024-02-09T00:00:00"/>
    <x v="9"/>
    <x v="305"/>
    <s v="JFD424"/>
    <e v="#N/A"/>
    <n v="161200"/>
    <m/>
    <s v="pago adelantado"/>
    <x v="0"/>
    <n v="120000"/>
    <d v="2024-02-08T00:00:00"/>
    <m/>
    <n v="41200"/>
    <d v="2024-03-11T00:00:00"/>
    <m/>
    <m/>
    <m/>
    <m/>
    <m/>
    <m/>
    <m/>
    <m/>
    <m/>
    <m/>
    <m/>
    <m/>
    <m/>
    <m/>
  </r>
  <r>
    <n v="1753"/>
    <d v="2024-02-10T00:00:00"/>
    <x v="9"/>
    <x v="306"/>
    <s v="AB985LI"/>
    <e v="#N/A"/>
    <n v="147800"/>
    <m/>
    <s v="transferencia"/>
    <x v="0"/>
    <n v="147800"/>
    <d v="2024-02-10T00:00:00"/>
    <m/>
    <m/>
    <m/>
    <m/>
    <m/>
    <m/>
    <m/>
    <m/>
    <m/>
    <m/>
    <m/>
    <m/>
    <m/>
    <m/>
    <m/>
    <m/>
    <m/>
  </r>
  <r>
    <n v="1754"/>
    <d v="2024-02-10T00:00:00"/>
    <x v="9"/>
    <x v="307"/>
    <s v="AC954QZ"/>
    <e v="#N/A"/>
    <n v="121425"/>
    <m/>
    <s v="efectivo"/>
    <x v="0"/>
    <n v="100000"/>
    <d v="2024-02-13T00:00:00"/>
    <m/>
    <n v="21425"/>
    <d v="2024-02-14T00:00:00"/>
    <m/>
    <m/>
    <m/>
    <m/>
    <m/>
    <m/>
    <m/>
    <m/>
    <m/>
    <m/>
    <m/>
    <m/>
    <m/>
    <m/>
  </r>
  <r>
    <n v="1755"/>
    <d v="2024-02-13T00:00:00"/>
    <x v="9"/>
    <x v="308"/>
    <s v="AD907TS"/>
    <e v="#N/A"/>
    <n v="481650"/>
    <m/>
    <s v="Acredita barotto"/>
    <x v="0"/>
    <n v="481650"/>
    <d v="2024-03-06T00:00:00"/>
    <m/>
    <m/>
    <m/>
    <m/>
    <m/>
    <m/>
    <m/>
    <m/>
    <m/>
    <m/>
    <m/>
    <m/>
    <m/>
    <m/>
    <m/>
    <m/>
    <m/>
  </r>
  <r>
    <n v="1756"/>
    <d v="2024-02-14T00:00:00"/>
    <x v="9"/>
    <x v="112"/>
    <s v="AB091GB"/>
    <e v="#N/A"/>
    <n v="183500"/>
    <m/>
    <m/>
    <x v="0"/>
    <n v="100000"/>
    <d v="2024-02-15T00:00:00"/>
    <m/>
    <n v="83500"/>
    <d v="2024-02-21T00:00:00"/>
    <m/>
    <m/>
    <m/>
    <m/>
    <m/>
    <m/>
    <m/>
    <m/>
    <m/>
    <m/>
    <m/>
    <m/>
    <m/>
    <m/>
  </r>
  <r>
    <n v="1757"/>
    <d v="2024-02-14T00:00:00"/>
    <x v="9"/>
    <x v="309"/>
    <s v="GQI176"/>
    <e v="#N/A"/>
    <n v="662200"/>
    <m/>
    <m/>
    <x v="0"/>
    <n v="662200"/>
    <d v="2024-03-12T00:00:00"/>
    <m/>
    <m/>
    <m/>
    <m/>
    <m/>
    <m/>
    <m/>
    <m/>
    <m/>
    <m/>
    <m/>
    <m/>
    <m/>
    <m/>
    <m/>
    <m/>
    <m/>
  </r>
  <r>
    <n v="1758"/>
    <d v="2024-02-15T00:00:00"/>
    <x v="9"/>
    <x v="310"/>
    <s v="KRQ262"/>
    <e v="#N/A"/>
    <n v="156500"/>
    <m/>
    <m/>
    <x v="0"/>
    <n v="156500"/>
    <d v="2024-03-11T00:00:00"/>
    <m/>
    <m/>
    <m/>
    <m/>
    <m/>
    <m/>
    <m/>
    <m/>
    <m/>
    <m/>
    <m/>
    <m/>
    <m/>
    <m/>
    <m/>
    <m/>
    <m/>
  </r>
  <r>
    <n v="1759"/>
    <d v="2024-02-15T00:00:00"/>
    <x v="9"/>
    <x v="200"/>
    <s v="HVO911"/>
    <e v="#N/A"/>
    <n v="393600"/>
    <m/>
    <m/>
    <x v="0"/>
    <n v="393600"/>
    <d v="2024-03-25T00:00:00"/>
    <m/>
    <m/>
    <m/>
    <m/>
    <m/>
    <m/>
    <m/>
    <m/>
    <m/>
    <m/>
    <m/>
    <m/>
    <m/>
    <m/>
    <m/>
    <m/>
    <m/>
  </r>
  <r>
    <n v="1760"/>
    <d v="2024-02-15T00:00:00"/>
    <x v="9"/>
    <x v="300"/>
    <s v="KBI595"/>
    <e v="#N/A"/>
    <n v="133000"/>
    <m/>
    <m/>
    <x v="0"/>
    <n v="133000"/>
    <d v="2024-05-06T00:00:00"/>
    <m/>
    <m/>
    <m/>
    <m/>
    <m/>
    <m/>
    <m/>
    <m/>
    <m/>
    <m/>
    <m/>
    <m/>
    <m/>
    <m/>
    <m/>
    <m/>
    <m/>
  </r>
  <r>
    <n v="1761"/>
    <d v="2024-02-16T00:00:00"/>
    <x v="9"/>
    <x v="311"/>
    <d v="1899-12-30T00:00:00"/>
    <e v="#N/A"/>
    <n v="25000"/>
    <m/>
    <s v="transferencia"/>
    <x v="0"/>
    <n v="25000"/>
    <d v="2024-02-16T00:00:00"/>
    <m/>
    <m/>
    <m/>
    <m/>
    <m/>
    <m/>
    <m/>
    <m/>
    <m/>
    <m/>
    <m/>
    <m/>
    <m/>
    <m/>
    <m/>
    <m/>
    <m/>
  </r>
  <r>
    <n v="1762"/>
    <d v="2024-02-16T00:00:00"/>
    <x v="9"/>
    <x v="173"/>
    <s v="AE089ZM"/>
    <e v="#N/A"/>
    <n v="172500"/>
    <m/>
    <s v="cheque"/>
    <x v="0"/>
    <n v="172500"/>
    <d v="2024-03-23T00:00:00"/>
    <m/>
    <m/>
    <m/>
    <m/>
    <m/>
    <m/>
    <m/>
    <m/>
    <m/>
    <m/>
    <m/>
    <m/>
    <m/>
    <m/>
    <m/>
    <m/>
    <m/>
  </r>
  <r>
    <n v="1763"/>
    <d v="2024-02-16T00:00:00"/>
    <x v="9"/>
    <x v="312"/>
    <s v="OBS121"/>
    <e v="#N/A"/>
    <n v="35000"/>
    <m/>
    <s v="transferencia"/>
    <x v="0"/>
    <n v="35000"/>
    <d v="2024-03-07T00:00:00"/>
    <m/>
    <m/>
    <m/>
    <m/>
    <m/>
    <m/>
    <m/>
    <m/>
    <m/>
    <m/>
    <m/>
    <m/>
    <m/>
    <m/>
    <m/>
    <m/>
    <m/>
  </r>
  <r>
    <n v="1764"/>
    <d v="2024-02-16T00:00:00"/>
    <x v="9"/>
    <x v="230"/>
    <s v="HQL288"/>
    <e v="#N/A"/>
    <n v="25000"/>
    <m/>
    <s v="efec"/>
    <x v="0"/>
    <n v="25000"/>
    <d v="2024-02-16T00:00:00"/>
    <m/>
    <m/>
    <m/>
    <m/>
    <m/>
    <m/>
    <m/>
    <m/>
    <m/>
    <m/>
    <m/>
    <m/>
    <m/>
    <m/>
    <m/>
    <m/>
    <m/>
  </r>
  <r>
    <n v="1765"/>
    <d v="2024-02-17T00:00:00"/>
    <x v="9"/>
    <x v="49"/>
    <s v="AC890MO"/>
    <e v="#N/A"/>
    <n v="304900"/>
    <m/>
    <s v="Acredita barotto"/>
    <x v="0"/>
    <n v="304900"/>
    <d v="2024-03-21T00:00:00"/>
    <m/>
    <m/>
    <m/>
    <m/>
    <m/>
    <m/>
    <m/>
    <m/>
    <m/>
    <m/>
    <m/>
    <m/>
    <m/>
    <m/>
    <m/>
    <m/>
    <m/>
  </r>
  <r>
    <n v="1766"/>
    <d v="2024-02-17T00:00:00"/>
    <x v="9"/>
    <x v="113"/>
    <s v="MLD725"/>
    <e v="#N/A"/>
    <n v="158500"/>
    <m/>
    <m/>
    <x v="0"/>
    <n v="70000"/>
    <d v="2024-03-18T00:00:00"/>
    <m/>
    <n v="27500"/>
    <d v="2024-04-04T00:00:00"/>
    <m/>
    <n v="61000"/>
    <d v="2024-04-26T00:00:00"/>
    <m/>
    <m/>
    <m/>
    <m/>
    <m/>
    <m/>
    <m/>
    <m/>
    <m/>
    <m/>
    <m/>
  </r>
  <r>
    <n v="1767"/>
    <d v="2024-02-17T00:00:00"/>
    <x v="9"/>
    <x v="100"/>
    <s v="AF372US"/>
    <e v="#N/A"/>
    <n v="188500"/>
    <m/>
    <s v="acredita por tachos de aceite"/>
    <x v="0"/>
    <n v="188500"/>
    <m/>
    <m/>
    <m/>
    <m/>
    <m/>
    <m/>
    <m/>
    <m/>
    <m/>
    <m/>
    <m/>
    <m/>
    <m/>
    <m/>
    <m/>
    <m/>
    <m/>
    <m/>
  </r>
  <r>
    <n v="1768"/>
    <d v="2024-02-19T00:00:00"/>
    <x v="9"/>
    <x v="313"/>
    <s v="TLY648"/>
    <e v="#N/A"/>
    <n v="26000"/>
    <m/>
    <m/>
    <x v="0"/>
    <n v="26000"/>
    <d v="2024-02-23T00:00:00"/>
    <m/>
    <m/>
    <m/>
    <m/>
    <m/>
    <m/>
    <m/>
    <m/>
    <m/>
    <m/>
    <m/>
    <m/>
    <m/>
    <m/>
    <m/>
    <m/>
    <m/>
  </r>
  <r>
    <n v="1769"/>
    <d v="2024-02-19T00:00:00"/>
    <x v="9"/>
    <x v="253"/>
    <s v="OUY877"/>
    <e v="#N/A"/>
    <n v="144400"/>
    <m/>
    <s v="transferencia"/>
    <x v="0"/>
    <n v="144400"/>
    <d v="2024-02-20T00:00:00"/>
    <m/>
    <m/>
    <m/>
    <m/>
    <m/>
    <m/>
    <m/>
    <m/>
    <m/>
    <m/>
    <m/>
    <m/>
    <m/>
    <m/>
    <m/>
    <m/>
    <m/>
  </r>
  <r>
    <n v="1770"/>
    <d v="2024-02-19T00:00:00"/>
    <x v="9"/>
    <x v="314"/>
    <s v="LFE396"/>
    <e v="#N/A"/>
    <n v="34800"/>
    <m/>
    <s v="transferencia"/>
    <x v="0"/>
    <n v="34800"/>
    <d v="2024-02-19T00:00:00"/>
    <m/>
    <m/>
    <m/>
    <m/>
    <m/>
    <m/>
    <m/>
    <m/>
    <m/>
    <m/>
    <m/>
    <m/>
    <m/>
    <m/>
    <m/>
    <m/>
    <m/>
  </r>
  <r>
    <n v="1771"/>
    <d v="2024-02-19T00:00:00"/>
    <x v="9"/>
    <x v="100"/>
    <s v="AE993CE"/>
    <e v="#N/A"/>
    <n v="25000"/>
    <m/>
    <s v="acredita por tachos de aceite"/>
    <x v="0"/>
    <n v="25000"/>
    <m/>
    <m/>
    <m/>
    <m/>
    <m/>
    <m/>
    <m/>
    <m/>
    <m/>
    <m/>
    <m/>
    <m/>
    <m/>
    <m/>
    <m/>
    <m/>
    <m/>
    <m/>
  </r>
  <r>
    <n v="1772"/>
    <d v="2024-02-19T00:00:00"/>
    <x v="9"/>
    <x v="100"/>
    <s v="HXQ635"/>
    <e v="#N/A"/>
    <n v="78000"/>
    <m/>
    <s v="acredita por tachos de aceite"/>
    <x v="0"/>
    <n v="78000"/>
    <m/>
    <m/>
    <m/>
    <m/>
    <m/>
    <m/>
    <m/>
    <m/>
    <m/>
    <m/>
    <m/>
    <m/>
    <m/>
    <m/>
    <m/>
    <m/>
    <m/>
    <m/>
  </r>
  <r>
    <n v="1773"/>
    <d v="2024-02-19T00:00:00"/>
    <x v="9"/>
    <x v="214"/>
    <d v="1899-12-30T00:00:00"/>
    <e v="#N/A"/>
    <n v="30000"/>
    <m/>
    <m/>
    <x v="0"/>
    <n v="30000"/>
    <m/>
    <m/>
    <m/>
    <m/>
    <m/>
    <m/>
    <m/>
    <m/>
    <m/>
    <m/>
    <m/>
    <m/>
    <m/>
    <m/>
    <m/>
    <m/>
    <m/>
    <m/>
  </r>
  <r>
    <n v="1774"/>
    <d v="2024-02-19T00:00:00"/>
    <x v="9"/>
    <x v="246"/>
    <s v="JNW454"/>
    <e v="#N/A"/>
    <n v="218000"/>
    <m/>
    <m/>
    <x v="0"/>
    <n v="218000"/>
    <d v="2024-03-12T00:00:00"/>
    <m/>
    <m/>
    <m/>
    <m/>
    <m/>
    <m/>
    <m/>
    <m/>
    <m/>
    <m/>
    <m/>
    <m/>
    <m/>
    <m/>
    <m/>
    <m/>
    <m/>
  </r>
  <r>
    <n v="1775"/>
    <d v="2024-02-20T00:00:00"/>
    <x v="9"/>
    <x v="266"/>
    <s v="GSC096"/>
    <e v="#N/A"/>
    <n v="297400"/>
    <m/>
    <m/>
    <x v="0"/>
    <n v="297400"/>
    <d v="2024-03-21T00:00:00"/>
    <m/>
    <m/>
    <m/>
    <m/>
    <m/>
    <m/>
    <m/>
    <m/>
    <m/>
    <m/>
    <m/>
    <m/>
    <m/>
    <m/>
    <m/>
    <m/>
    <m/>
  </r>
  <r>
    <n v="1776"/>
    <d v="2024-02-20T00:00:00"/>
    <x v="9"/>
    <x v="100"/>
    <s v="AE008SG"/>
    <e v="#N/A"/>
    <n v="180000"/>
    <m/>
    <s v="acredita por tachos de aceite"/>
    <x v="0"/>
    <n v="180000"/>
    <m/>
    <m/>
    <m/>
    <m/>
    <m/>
    <m/>
    <m/>
    <m/>
    <m/>
    <m/>
    <m/>
    <m/>
    <m/>
    <m/>
    <m/>
    <m/>
    <m/>
    <m/>
  </r>
  <r>
    <n v="1777"/>
    <d v="2024-02-20T00:00:00"/>
    <x v="9"/>
    <x v="144"/>
    <s v="IZF113"/>
    <e v="#N/A"/>
    <n v="281900"/>
    <m/>
    <m/>
    <x v="0"/>
    <n v="200000"/>
    <d v="2024-03-07T00:00:00"/>
    <m/>
    <n v="81900"/>
    <d v="2024-03-27T00:00:00"/>
    <m/>
    <m/>
    <m/>
    <m/>
    <m/>
    <m/>
    <m/>
    <m/>
    <m/>
    <m/>
    <m/>
    <m/>
    <m/>
    <m/>
  </r>
  <r>
    <n v="1778"/>
    <d v="2024-02-21T00:00:00"/>
    <x v="9"/>
    <x v="284"/>
    <s v="AB600US"/>
    <e v="#N/A"/>
    <n v="663000"/>
    <m/>
    <m/>
    <x v="0"/>
    <n v="663000"/>
    <d v="2024-02-22T00:00:00"/>
    <m/>
    <m/>
    <m/>
    <m/>
    <m/>
    <m/>
    <m/>
    <m/>
    <m/>
    <m/>
    <m/>
    <m/>
    <m/>
    <m/>
    <m/>
    <m/>
    <m/>
  </r>
  <r>
    <n v="1779"/>
    <d v="2024-02-21T00:00:00"/>
    <x v="9"/>
    <x v="315"/>
    <s v="AE032VP"/>
    <e v="#N/A"/>
    <n v="169650"/>
    <m/>
    <s v="cheque / transferencia"/>
    <x v="0"/>
    <n v="104000"/>
    <d v="2024-03-05T00:00:00"/>
    <m/>
    <n v="65650"/>
    <d v="2024-03-05T00:00:00"/>
    <m/>
    <m/>
    <m/>
    <m/>
    <m/>
    <m/>
    <m/>
    <m/>
    <m/>
    <m/>
    <m/>
    <m/>
    <m/>
    <m/>
  </r>
  <r>
    <n v="1780"/>
    <d v="2024-02-21T00:00:00"/>
    <x v="9"/>
    <x v="100"/>
    <s v="KVB553"/>
    <e v="#N/A"/>
    <n v="9500"/>
    <m/>
    <s v="acredita por tachos de aceite"/>
    <x v="0"/>
    <n v="9500"/>
    <d v="2024-03-04T00:00:00"/>
    <m/>
    <m/>
    <m/>
    <m/>
    <m/>
    <m/>
    <m/>
    <m/>
    <m/>
    <m/>
    <m/>
    <m/>
    <m/>
    <m/>
    <m/>
    <m/>
    <m/>
  </r>
  <r>
    <n v="1781"/>
    <d v="2024-02-22T00:00:00"/>
    <x v="9"/>
    <x v="316"/>
    <s v="FPW569"/>
    <e v="#N/A"/>
    <n v="167000"/>
    <m/>
    <m/>
    <x v="0"/>
    <n v="167000"/>
    <d v="2024-02-22T00:00:00"/>
    <m/>
    <m/>
    <m/>
    <m/>
    <m/>
    <m/>
    <m/>
    <m/>
    <m/>
    <m/>
    <m/>
    <m/>
    <m/>
    <m/>
    <m/>
    <m/>
    <m/>
  </r>
  <r>
    <n v="1782"/>
    <d v="2024-02-22T00:00:00"/>
    <x v="9"/>
    <x v="128"/>
    <s v="AD430PN"/>
    <e v="#N/A"/>
    <n v="572700"/>
    <m/>
    <s v="tarjeta 6 cuotas sin interes"/>
    <x v="0"/>
    <n v="572700"/>
    <d v="2024-02-28T00:00:00"/>
    <m/>
    <m/>
    <m/>
    <m/>
    <m/>
    <m/>
    <m/>
    <m/>
    <m/>
    <m/>
    <m/>
    <m/>
    <m/>
    <m/>
    <m/>
    <m/>
    <m/>
  </r>
  <r>
    <n v="1783"/>
    <d v="2024-02-22T00:00:00"/>
    <x v="9"/>
    <x v="50"/>
    <s v="LJA290"/>
    <e v="#N/A"/>
    <n v="130500"/>
    <m/>
    <s v="pago con impuestos"/>
    <x v="0"/>
    <n v="130500"/>
    <d v="2024-03-05T00:00:00"/>
    <m/>
    <m/>
    <m/>
    <m/>
    <m/>
    <m/>
    <m/>
    <m/>
    <m/>
    <m/>
    <m/>
    <m/>
    <m/>
    <m/>
    <m/>
    <m/>
    <m/>
  </r>
  <r>
    <n v="1784"/>
    <d v="2024-02-23T00:00:00"/>
    <x v="9"/>
    <x v="317"/>
    <s v="AC393WZ"/>
    <e v="#N/A"/>
    <n v="45000"/>
    <m/>
    <m/>
    <x v="0"/>
    <n v="45000"/>
    <d v="2024-03-02T00:00:00"/>
    <m/>
    <m/>
    <m/>
    <m/>
    <m/>
    <m/>
    <m/>
    <m/>
    <m/>
    <m/>
    <m/>
    <m/>
    <m/>
    <m/>
    <m/>
    <m/>
    <m/>
  </r>
  <r>
    <n v="1785"/>
    <d v="2024-02-23T00:00:00"/>
    <x v="9"/>
    <x v="199"/>
    <s v="AA971WQ"/>
    <e v="#N/A"/>
    <n v="2155000"/>
    <m/>
    <m/>
    <x v="0"/>
    <n v="700000"/>
    <d v="2024-06-05T00:00:00"/>
    <m/>
    <n v="655000"/>
    <d v="2024-06-25T00:00:00"/>
    <m/>
    <n v="400000"/>
    <d v="2024-07-16T00:00:00"/>
    <m/>
    <n v="400000"/>
    <d v="2024-08-06T00:00:00"/>
    <m/>
    <m/>
    <m/>
    <m/>
    <m/>
    <m/>
    <m/>
    <m/>
  </r>
  <r>
    <n v="1786"/>
    <d v="2024-02-24T00:00:00"/>
    <x v="9"/>
    <x v="318"/>
    <s v="EEA265"/>
    <e v="#N/A"/>
    <n v="273900"/>
    <m/>
    <m/>
    <x v="0"/>
    <n v="173900"/>
    <d v="2024-02-29T00:00:00"/>
    <m/>
    <n v="100000"/>
    <m/>
    <m/>
    <m/>
    <m/>
    <m/>
    <m/>
    <m/>
    <m/>
    <m/>
    <m/>
    <m/>
    <m/>
    <m/>
    <m/>
    <m/>
  </r>
  <r>
    <n v="1787"/>
    <d v="2024-02-26T00:00:00"/>
    <x v="9"/>
    <x v="114"/>
    <s v="MLI065"/>
    <e v="#N/A"/>
    <n v="414000"/>
    <m/>
    <s v="400 dolares"/>
    <x v="0"/>
    <n v="414000"/>
    <d v="2024-03-04T00:00:00"/>
    <m/>
    <m/>
    <m/>
    <m/>
    <m/>
    <m/>
    <m/>
    <m/>
    <m/>
    <m/>
    <m/>
    <m/>
    <m/>
    <m/>
    <m/>
    <m/>
    <m/>
  </r>
  <r>
    <n v="1788"/>
    <d v="2024-02-27T00:00:00"/>
    <x v="9"/>
    <x v="319"/>
    <s v="AF491LJ"/>
    <e v="#N/A"/>
    <n v="397250"/>
    <m/>
    <s v="cheque"/>
    <x v="0"/>
    <n v="397250"/>
    <d v="2024-03-20T00:00:00"/>
    <m/>
    <m/>
    <m/>
    <m/>
    <m/>
    <m/>
    <m/>
    <m/>
    <m/>
    <m/>
    <m/>
    <m/>
    <m/>
    <m/>
    <m/>
    <m/>
    <m/>
  </r>
  <r>
    <n v="1789"/>
    <d v="2024-02-27T00:00:00"/>
    <x v="9"/>
    <x v="100"/>
    <s v="NHL703"/>
    <e v="#N/A"/>
    <n v="9500"/>
    <m/>
    <s v="acredita por tachos de aceite"/>
    <x v="0"/>
    <n v="9500"/>
    <d v="2024-03-04T00:00:00"/>
    <m/>
    <m/>
    <m/>
    <m/>
    <m/>
    <m/>
    <m/>
    <m/>
    <m/>
    <m/>
    <m/>
    <m/>
    <m/>
    <m/>
    <m/>
    <m/>
    <m/>
  </r>
  <r>
    <n v="1790"/>
    <d v="2024-02-27T00:00:00"/>
    <x v="9"/>
    <x v="320"/>
    <s v="NWV379"/>
    <e v="#N/A"/>
    <n v="1084500"/>
    <m/>
    <s v="efectivo / transferencia"/>
    <x v="0"/>
    <n v="500000"/>
    <d v="2024-03-04T00:00:00"/>
    <m/>
    <n v="250000"/>
    <d v="2024-03-20T00:00:00"/>
    <m/>
    <n v="334500"/>
    <d v="2024-03-27T00:00:00"/>
    <m/>
    <m/>
    <m/>
    <m/>
    <m/>
    <m/>
    <m/>
    <m/>
    <m/>
    <m/>
    <m/>
  </r>
  <r>
    <n v="1791"/>
    <d v="2024-02-28T00:00:00"/>
    <x v="9"/>
    <x v="321"/>
    <e v="#N/A"/>
    <e v="#N/A"/>
    <n v="37000"/>
    <m/>
    <m/>
    <x v="0"/>
    <n v="37000"/>
    <m/>
    <m/>
    <m/>
    <m/>
    <m/>
    <m/>
    <m/>
    <m/>
    <m/>
    <m/>
    <m/>
    <m/>
    <m/>
    <m/>
    <m/>
    <m/>
    <m/>
    <m/>
  </r>
  <r>
    <n v="1792"/>
    <d v="2024-02-28T00:00:00"/>
    <x v="9"/>
    <x v="100"/>
    <e v="#N/A"/>
    <e v="#N/A"/>
    <n v="35000"/>
    <m/>
    <s v="acredita por tachos de aceite"/>
    <x v="0"/>
    <n v="35000"/>
    <m/>
    <m/>
    <m/>
    <m/>
    <m/>
    <m/>
    <m/>
    <m/>
    <m/>
    <m/>
    <m/>
    <m/>
    <m/>
    <m/>
    <m/>
    <m/>
    <m/>
    <m/>
  </r>
  <r>
    <n v="1793"/>
    <d v="2024-02-29T00:00:00"/>
    <x v="9"/>
    <x v="322"/>
    <e v="#N/A"/>
    <e v="#N/A"/>
    <n v="296925"/>
    <m/>
    <s v="transferencia"/>
    <x v="0"/>
    <n v="296925"/>
    <d v="2024-03-12T00:00:00"/>
    <m/>
    <m/>
    <m/>
    <m/>
    <m/>
    <m/>
    <m/>
    <m/>
    <m/>
    <m/>
    <m/>
    <m/>
    <m/>
    <m/>
    <m/>
    <m/>
    <m/>
  </r>
  <r>
    <n v="1794"/>
    <d v="2024-02-29T00:00:00"/>
    <x v="9"/>
    <x v="19"/>
    <e v="#N/A"/>
    <e v="#N/A"/>
    <n v="207800"/>
    <m/>
    <s v="100 dolares"/>
    <x v="0"/>
    <n v="103000"/>
    <d v="2024-03-01T00:00:00"/>
    <m/>
    <n v="104800"/>
    <d v="2024-03-13T00:00:00"/>
    <m/>
    <m/>
    <m/>
    <m/>
    <m/>
    <m/>
    <m/>
    <m/>
    <m/>
    <m/>
    <m/>
    <m/>
    <m/>
    <m/>
  </r>
  <r>
    <n v="1795"/>
    <d v="2024-02-29T00:00:00"/>
    <x v="9"/>
    <x v="323"/>
    <e v="#N/A"/>
    <e v="#N/A"/>
    <n v="96000"/>
    <m/>
    <m/>
    <x v="0"/>
    <n v="66000"/>
    <d v="2024-03-08T00:00:00"/>
    <m/>
    <n v="30000"/>
    <m/>
    <m/>
    <m/>
    <m/>
    <m/>
    <m/>
    <m/>
    <m/>
    <m/>
    <m/>
    <m/>
    <m/>
    <m/>
    <m/>
    <m/>
  </r>
  <r>
    <n v="1796"/>
    <d v="2024-03-01T00:00:00"/>
    <x v="9"/>
    <x v="324"/>
    <e v="#N/A"/>
    <e v="#N/A"/>
    <n v="741600"/>
    <m/>
    <s v="efectivo"/>
    <x v="0"/>
    <n v="741600"/>
    <d v="2024-03-02T00:00:00"/>
    <m/>
    <m/>
    <m/>
    <m/>
    <m/>
    <m/>
    <m/>
    <m/>
    <m/>
    <m/>
    <m/>
    <m/>
    <m/>
    <m/>
    <m/>
    <m/>
    <m/>
  </r>
  <r>
    <n v="1797"/>
    <d v="2024-03-01T00:00:00"/>
    <x v="9"/>
    <x v="40"/>
    <e v="#N/A"/>
    <e v="#N/A"/>
    <n v="153275"/>
    <m/>
    <m/>
    <x v="0"/>
    <n v="153275"/>
    <d v="2024-03-25T00:00:00"/>
    <m/>
    <m/>
    <m/>
    <m/>
    <m/>
    <m/>
    <m/>
    <m/>
    <m/>
    <m/>
    <m/>
    <m/>
    <m/>
    <m/>
    <m/>
    <m/>
    <m/>
  </r>
  <r>
    <n v="1798"/>
    <d v="2024-03-01T00:00:00"/>
    <x v="9"/>
    <x v="325"/>
    <e v="#N/A"/>
    <e v="#N/A"/>
    <n v="100000"/>
    <m/>
    <s v="efectivo"/>
    <x v="0"/>
    <n v="100000"/>
    <d v="2024-03-01T00:00:00"/>
    <m/>
    <m/>
    <m/>
    <m/>
    <m/>
    <m/>
    <m/>
    <m/>
    <m/>
    <m/>
    <m/>
    <m/>
    <m/>
    <m/>
    <m/>
    <m/>
    <m/>
  </r>
  <r>
    <n v="1799"/>
    <d v="2024-03-04T00:00:00"/>
    <x v="9"/>
    <x v="288"/>
    <e v="#N/A"/>
    <e v="#N/A"/>
    <n v="25000"/>
    <m/>
    <s v="transferencia"/>
    <x v="0"/>
    <n v="25000"/>
    <d v="2024-03-04T00:00:00"/>
    <m/>
    <m/>
    <m/>
    <m/>
    <m/>
    <m/>
    <m/>
    <m/>
    <m/>
    <m/>
    <m/>
    <m/>
    <m/>
    <m/>
    <m/>
    <m/>
    <m/>
  </r>
  <r>
    <n v="1800"/>
    <d v="2024-03-04T00:00:00"/>
    <x v="9"/>
    <x v="326"/>
    <e v="#N/A"/>
    <e v="#N/A"/>
    <n v="158700"/>
    <m/>
    <s v="transferencia"/>
    <x v="0"/>
    <n v="150000"/>
    <d v="2024-03-05T00:00:00"/>
    <m/>
    <n v="8700"/>
    <d v="2024-03-18T00:00:00"/>
    <m/>
    <m/>
    <m/>
    <m/>
    <m/>
    <m/>
    <m/>
    <m/>
    <m/>
    <m/>
    <m/>
    <m/>
    <m/>
    <m/>
  </r>
  <r>
    <n v="1801"/>
    <d v="2024-03-05T00:00:00"/>
    <x v="9"/>
    <x v="287"/>
    <e v="#N/A"/>
    <e v="#N/A"/>
    <n v="126700"/>
    <m/>
    <s v="efectivo"/>
    <x v="0"/>
    <n v="126700"/>
    <d v="2024-03-05T00:00:00"/>
    <m/>
    <m/>
    <m/>
    <m/>
    <m/>
    <m/>
    <m/>
    <m/>
    <m/>
    <m/>
    <m/>
    <m/>
    <m/>
    <m/>
    <m/>
    <m/>
    <m/>
  </r>
  <r>
    <n v="1802"/>
    <d v="2024-03-05T00:00:00"/>
    <x v="9"/>
    <x v="207"/>
    <e v="#N/A"/>
    <e v="#N/A"/>
    <n v="15000"/>
    <m/>
    <s v="efectivo"/>
    <x v="0"/>
    <n v="15000"/>
    <d v="2024-03-05T00:00:00"/>
    <m/>
    <m/>
    <m/>
    <m/>
    <m/>
    <m/>
    <m/>
    <m/>
    <m/>
    <m/>
    <m/>
    <m/>
    <m/>
    <m/>
    <m/>
    <m/>
    <m/>
  </r>
  <r>
    <n v="1803"/>
    <d v="2024-03-05T00:00:00"/>
    <x v="9"/>
    <x v="327"/>
    <e v="#N/A"/>
    <e v="#N/A"/>
    <n v="20000"/>
    <m/>
    <s v="transferencia"/>
    <x v="0"/>
    <n v="20000"/>
    <d v="2024-03-05T00:00:00"/>
    <m/>
    <m/>
    <m/>
    <m/>
    <m/>
    <m/>
    <m/>
    <m/>
    <m/>
    <m/>
    <m/>
    <m/>
    <m/>
    <m/>
    <m/>
    <m/>
    <m/>
  </r>
  <r>
    <n v="1804"/>
    <d v="2024-03-05T00:00:00"/>
    <x v="9"/>
    <x v="32"/>
    <e v="#N/A"/>
    <e v="#N/A"/>
    <n v="48000"/>
    <m/>
    <s v="total descontado panaderia"/>
    <x v="0"/>
    <n v="48000"/>
    <d v="2024-03-05T00:00:00"/>
    <m/>
    <m/>
    <m/>
    <m/>
    <m/>
    <m/>
    <m/>
    <m/>
    <m/>
    <m/>
    <m/>
    <m/>
    <m/>
    <m/>
    <m/>
    <m/>
    <m/>
  </r>
  <r>
    <n v="1805"/>
    <d v="2024-03-05T00:00:00"/>
    <x v="9"/>
    <x v="223"/>
    <e v="#N/A"/>
    <e v="#N/A"/>
    <n v="142500"/>
    <m/>
    <s v="efectivo"/>
    <x v="0"/>
    <n v="100000"/>
    <d v="2024-03-08T00:00:00"/>
    <m/>
    <n v="42500"/>
    <d v="2024-03-12T00:00:00"/>
    <m/>
    <m/>
    <m/>
    <m/>
    <m/>
    <m/>
    <m/>
    <m/>
    <m/>
    <m/>
    <m/>
    <m/>
    <m/>
    <m/>
  </r>
  <r>
    <n v="1806"/>
    <d v="2024-03-05T00:00:00"/>
    <x v="9"/>
    <x v="53"/>
    <e v="#N/A"/>
    <e v="#N/A"/>
    <n v="0"/>
    <m/>
    <m/>
    <x v="0"/>
    <m/>
    <m/>
    <m/>
    <m/>
    <m/>
    <m/>
    <m/>
    <m/>
    <m/>
    <m/>
    <m/>
    <m/>
    <m/>
    <m/>
    <m/>
    <m/>
    <m/>
    <m/>
    <m/>
  </r>
  <r>
    <n v="1807"/>
    <d v="2024-03-06T00:00:00"/>
    <x v="9"/>
    <x v="328"/>
    <e v="#N/A"/>
    <e v="#N/A"/>
    <n v="35000"/>
    <m/>
    <s v="transferencia"/>
    <x v="0"/>
    <n v="35000"/>
    <d v="2024-03-06T00:00:00"/>
    <m/>
    <m/>
    <m/>
    <m/>
    <m/>
    <m/>
    <m/>
    <m/>
    <m/>
    <m/>
    <m/>
    <m/>
    <m/>
    <m/>
    <m/>
    <m/>
    <m/>
  </r>
  <r>
    <n v="1808"/>
    <d v="2024-03-06T00:00:00"/>
    <x v="9"/>
    <x v="143"/>
    <e v="#N/A"/>
    <e v="#N/A"/>
    <n v="39100"/>
    <m/>
    <m/>
    <x v="0"/>
    <n v="39100"/>
    <d v="2024-03-08T00:00:00"/>
    <m/>
    <m/>
    <m/>
    <m/>
    <m/>
    <m/>
    <m/>
    <m/>
    <m/>
    <m/>
    <m/>
    <m/>
    <m/>
    <m/>
    <m/>
    <m/>
    <m/>
  </r>
  <r>
    <n v="1809"/>
    <d v="2024-03-06T00:00:00"/>
    <x v="9"/>
    <x v="244"/>
    <e v="#N/A"/>
    <e v="#N/A"/>
    <n v="21400"/>
    <m/>
    <m/>
    <x v="0"/>
    <n v="21400"/>
    <d v="2024-03-18T00:00:00"/>
    <m/>
    <m/>
    <m/>
    <m/>
    <m/>
    <m/>
    <m/>
    <m/>
    <m/>
    <m/>
    <m/>
    <m/>
    <m/>
    <m/>
    <m/>
    <m/>
    <m/>
  </r>
  <r>
    <n v="1810"/>
    <d v="2024-03-07T00:00:00"/>
    <x v="9"/>
    <x v="86"/>
    <e v="#N/A"/>
    <e v="#N/A"/>
    <n v="160600"/>
    <m/>
    <m/>
    <x v="0"/>
    <n v="160600"/>
    <d v="2024-04-11T00:00:00"/>
    <m/>
    <m/>
    <m/>
    <m/>
    <m/>
    <m/>
    <m/>
    <m/>
    <m/>
    <m/>
    <m/>
    <m/>
    <m/>
    <m/>
    <m/>
    <m/>
    <m/>
  </r>
  <r>
    <n v="1811"/>
    <d v="2024-03-07T00:00:00"/>
    <x v="9"/>
    <x v="42"/>
    <e v="#N/A"/>
    <e v="#N/A"/>
    <n v="254800"/>
    <m/>
    <s v="transferencia"/>
    <x v="0"/>
    <n v="254800"/>
    <d v="2024-03-26T00:00:00"/>
    <m/>
    <m/>
    <m/>
    <m/>
    <m/>
    <m/>
    <m/>
    <m/>
    <m/>
    <m/>
    <m/>
    <m/>
    <m/>
    <m/>
    <m/>
    <m/>
    <m/>
  </r>
  <r>
    <n v="1812"/>
    <d v="2024-03-07T00:00:00"/>
    <x v="9"/>
    <x v="53"/>
    <e v="#N/A"/>
    <e v="#N/A"/>
    <n v="31500"/>
    <m/>
    <m/>
    <x v="0"/>
    <n v="31500"/>
    <d v="2024-03-13T00:00:00"/>
    <m/>
    <m/>
    <m/>
    <m/>
    <m/>
    <m/>
    <m/>
    <m/>
    <m/>
    <m/>
    <m/>
    <m/>
    <m/>
    <m/>
    <m/>
    <m/>
    <m/>
  </r>
  <r>
    <n v="1813"/>
    <d v="2024-03-08T00:00:00"/>
    <x v="9"/>
    <x v="72"/>
    <e v="#N/A"/>
    <e v="#N/A"/>
    <n v="367400"/>
    <m/>
    <s v="efectivo"/>
    <x v="0"/>
    <n v="100000"/>
    <d v="2024-03-11T00:00:00"/>
    <m/>
    <n v="200000"/>
    <d v="2024-03-18T00:00:00"/>
    <m/>
    <n v="67400"/>
    <d v="2024-04-16T00:00:00"/>
    <m/>
    <m/>
    <m/>
    <m/>
    <m/>
    <m/>
    <m/>
    <m/>
    <m/>
    <m/>
    <m/>
  </r>
  <r>
    <n v="1814"/>
    <d v="2024-03-08T00:00:00"/>
    <x v="9"/>
    <x v="329"/>
    <e v="#N/A"/>
    <e v="#N/A"/>
    <n v="372900"/>
    <m/>
    <s v="Cheque/efectivo  + resumen de cuenta nativa"/>
    <x v="0"/>
    <n v="102970"/>
    <d v="2024-03-09T00:00:00"/>
    <m/>
    <n v="176570"/>
    <d v="2024-03-22T00:00:00"/>
    <m/>
    <n v="93360"/>
    <d v="2024-04-11T00:00:00"/>
    <m/>
    <m/>
    <m/>
    <m/>
    <m/>
    <m/>
    <m/>
    <m/>
    <m/>
    <m/>
    <m/>
  </r>
  <r>
    <n v="1815"/>
    <d v="2024-03-08T00:00:00"/>
    <x v="9"/>
    <x v="63"/>
    <e v="#N/A"/>
    <e v="#N/A"/>
    <n v="304500"/>
    <m/>
    <s v="cheque"/>
    <x v="0"/>
    <n v="304500"/>
    <d v="2024-03-26T00:00:00"/>
    <m/>
    <m/>
    <m/>
    <m/>
    <m/>
    <m/>
    <m/>
    <m/>
    <m/>
    <m/>
    <m/>
    <m/>
    <m/>
    <m/>
    <m/>
    <m/>
    <m/>
  </r>
  <r>
    <n v="1816"/>
    <d v="2024-03-08T00:00:00"/>
    <x v="9"/>
    <x v="83"/>
    <e v="#N/A"/>
    <e v="#N/A"/>
    <n v="172200"/>
    <m/>
    <m/>
    <x v="0"/>
    <n v="172200"/>
    <d v="2024-03-22T00:00:00"/>
    <m/>
    <m/>
    <m/>
    <m/>
    <m/>
    <m/>
    <m/>
    <m/>
    <m/>
    <m/>
    <m/>
    <m/>
    <m/>
    <m/>
    <m/>
    <m/>
    <m/>
  </r>
  <r>
    <n v="1817"/>
    <d v="2024-03-08T00:00:00"/>
    <x v="9"/>
    <x v="323"/>
    <e v="#N/A"/>
    <e v="#N/A"/>
    <n v="50000"/>
    <m/>
    <m/>
    <x v="0"/>
    <n v="50000"/>
    <d v="2024-03-13T00:00:00"/>
    <m/>
    <m/>
    <m/>
    <m/>
    <m/>
    <m/>
    <m/>
    <m/>
    <m/>
    <m/>
    <m/>
    <m/>
    <m/>
    <m/>
    <m/>
    <m/>
    <m/>
  </r>
  <r>
    <n v="1818"/>
    <d v="2024-03-11T00:00:00"/>
    <x v="10"/>
    <x v="330"/>
    <e v="#N/A"/>
    <e v="#N/A"/>
    <n v="225300"/>
    <m/>
    <s v="transferencia"/>
    <x v="0"/>
    <n v="225300"/>
    <d v="2024-03-13T00:00:00"/>
    <m/>
    <m/>
    <m/>
    <m/>
    <m/>
    <m/>
    <m/>
    <m/>
    <m/>
    <m/>
    <m/>
    <m/>
    <m/>
    <m/>
    <m/>
    <m/>
    <m/>
  </r>
  <r>
    <n v="1819"/>
    <d v="2024-03-11T00:00:00"/>
    <x v="10"/>
    <x v="100"/>
    <e v="#N/A"/>
    <e v="#N/A"/>
    <n v="194300"/>
    <m/>
    <s v="acredita por tachos de aceite"/>
    <x v="0"/>
    <n v="194300"/>
    <m/>
    <m/>
    <m/>
    <m/>
    <m/>
    <m/>
    <m/>
    <m/>
    <m/>
    <m/>
    <m/>
    <m/>
    <m/>
    <m/>
    <m/>
    <m/>
    <m/>
    <m/>
  </r>
  <r>
    <n v="1820"/>
    <d v="2024-03-11T00:00:00"/>
    <x v="10"/>
    <x v="63"/>
    <e v="#N/A"/>
    <e v="#N/A"/>
    <n v="52100"/>
    <m/>
    <s v="cheque"/>
    <x v="0"/>
    <n v="52100"/>
    <d v="2024-03-26T00:00:00"/>
    <m/>
    <m/>
    <m/>
    <m/>
    <m/>
    <m/>
    <m/>
    <m/>
    <m/>
    <m/>
    <m/>
    <m/>
    <m/>
    <m/>
    <m/>
    <m/>
    <m/>
  </r>
  <r>
    <n v="1821"/>
    <d v="2024-03-11T00:00:00"/>
    <x v="10"/>
    <x v="331"/>
    <e v="#N/A"/>
    <e v="#N/A"/>
    <n v="105000"/>
    <m/>
    <m/>
    <x v="0"/>
    <n v="105000"/>
    <d v="2024-03-18T00:00:00"/>
    <m/>
    <m/>
    <m/>
    <m/>
    <m/>
    <m/>
    <m/>
    <m/>
    <m/>
    <m/>
    <m/>
    <m/>
    <m/>
    <m/>
    <m/>
    <m/>
    <m/>
  </r>
  <r>
    <n v="1822"/>
    <d v="2024-03-12T00:00:00"/>
    <x v="10"/>
    <x v="332"/>
    <e v="#N/A"/>
    <e v="#N/A"/>
    <n v="184600"/>
    <m/>
    <s v="Acredita barotto"/>
    <x v="0"/>
    <n v="184600"/>
    <d v="2024-04-03T00:00:00"/>
    <m/>
    <m/>
    <m/>
    <m/>
    <m/>
    <m/>
    <m/>
    <m/>
    <m/>
    <m/>
    <m/>
    <m/>
    <m/>
    <m/>
    <m/>
    <m/>
    <m/>
  </r>
  <r>
    <n v="1823"/>
    <d v="2024-03-12T00:00:00"/>
    <x v="10"/>
    <x v="333"/>
    <e v="#N/A"/>
    <e v="#N/A"/>
    <n v="906000"/>
    <m/>
    <s v="pagos adelantados"/>
    <x v="0"/>
    <n v="300000"/>
    <d v="2024-03-13T00:00:00"/>
    <m/>
    <n v="160000"/>
    <d v="2024-03-19T00:00:00"/>
    <m/>
    <n v="446000"/>
    <d v="2024-04-08T00:00:00"/>
    <m/>
    <m/>
    <m/>
    <m/>
    <m/>
    <m/>
    <m/>
    <m/>
    <m/>
    <m/>
    <m/>
  </r>
  <r>
    <n v="1824"/>
    <d v="2024-03-12T00:00:00"/>
    <x v="10"/>
    <x v="334"/>
    <e v="#N/A"/>
    <e v="#N/A"/>
    <n v="188600"/>
    <m/>
    <m/>
    <x v="0"/>
    <n v="188600"/>
    <d v="2024-03-14T00:00:00"/>
    <m/>
    <m/>
    <m/>
    <m/>
    <m/>
    <m/>
    <m/>
    <m/>
    <m/>
    <m/>
    <m/>
    <m/>
    <m/>
    <m/>
    <m/>
    <m/>
    <m/>
  </r>
  <r>
    <n v="1825"/>
    <d v="2024-03-12T00:00:00"/>
    <x v="10"/>
    <x v="268"/>
    <e v="#N/A"/>
    <e v="#N/A"/>
    <n v="133800"/>
    <m/>
    <m/>
    <x v="0"/>
    <n v="133800"/>
    <d v="2024-03-12T00:00:00"/>
    <m/>
    <m/>
    <m/>
    <m/>
    <m/>
    <m/>
    <m/>
    <m/>
    <m/>
    <m/>
    <m/>
    <m/>
    <m/>
    <m/>
    <m/>
    <m/>
    <m/>
  </r>
  <r>
    <n v="1826"/>
    <d v="2024-03-13T00:00:00"/>
    <x v="10"/>
    <x v="50"/>
    <e v="#N/A"/>
    <e v="#N/A"/>
    <n v="71027"/>
    <m/>
    <s v="pago con impuestos"/>
    <x v="0"/>
    <n v="71027"/>
    <m/>
    <m/>
    <m/>
    <m/>
    <m/>
    <m/>
    <m/>
    <m/>
    <m/>
    <m/>
    <m/>
    <m/>
    <m/>
    <m/>
    <m/>
    <m/>
    <m/>
    <m/>
  </r>
  <r>
    <n v="1827"/>
    <d v="2024-03-13T00:00:00"/>
    <x v="10"/>
    <x v="73"/>
    <e v="#N/A"/>
    <e v="#N/A"/>
    <n v="335600"/>
    <m/>
    <m/>
    <x v="0"/>
    <n v="200000"/>
    <d v="2024-03-20T00:00:00"/>
    <m/>
    <n v="135600"/>
    <d v="2024-04-24T00:00:00"/>
    <m/>
    <m/>
    <m/>
    <m/>
    <m/>
    <m/>
    <m/>
    <m/>
    <m/>
    <m/>
    <m/>
    <m/>
    <m/>
    <m/>
  </r>
  <r>
    <n v="1828"/>
    <d v="2024-03-13T00:00:00"/>
    <x v="10"/>
    <x v="100"/>
    <e v="#N/A"/>
    <e v="#N/A"/>
    <n v="75000"/>
    <m/>
    <s v="acredita por tachos de aceite"/>
    <x v="0"/>
    <n v="9500"/>
    <d v="2024-03-13T00:00:00"/>
    <m/>
    <n v="65500"/>
    <m/>
    <m/>
    <m/>
    <m/>
    <m/>
    <m/>
    <m/>
    <m/>
    <m/>
    <m/>
    <m/>
    <m/>
    <m/>
    <m/>
    <m/>
  </r>
  <r>
    <n v="1829"/>
    <d v="2024-03-13T00:00:00"/>
    <x v="10"/>
    <x v="53"/>
    <e v="#N/A"/>
    <e v="#N/A"/>
    <n v="62000"/>
    <m/>
    <m/>
    <x v="0"/>
    <n v="62000"/>
    <d v="2024-04-29T00:00:00"/>
    <m/>
    <m/>
    <m/>
    <m/>
    <m/>
    <m/>
    <m/>
    <m/>
    <m/>
    <m/>
    <m/>
    <m/>
    <m/>
    <m/>
    <m/>
    <m/>
    <m/>
  </r>
  <r>
    <n v="1830"/>
    <d v="2024-03-13T00:00:00"/>
    <x v="10"/>
    <x v="53"/>
    <e v="#N/A"/>
    <e v="#N/A"/>
    <n v="38000"/>
    <m/>
    <m/>
    <x v="0"/>
    <n v="38000"/>
    <d v="2024-03-13T00:00:00"/>
    <m/>
    <m/>
    <m/>
    <m/>
    <m/>
    <m/>
    <m/>
    <m/>
    <m/>
    <m/>
    <m/>
    <m/>
    <m/>
    <m/>
    <m/>
    <m/>
    <m/>
  </r>
  <r>
    <n v="1831"/>
    <d v="2024-03-14T00:00:00"/>
    <x v="10"/>
    <x v="118"/>
    <e v="#N/A"/>
    <e v="#N/A"/>
    <n v="789200"/>
    <m/>
    <m/>
    <x v="0"/>
    <n v="789200"/>
    <d v="2024-03-23T00:00:00"/>
    <m/>
    <m/>
    <m/>
    <m/>
    <m/>
    <m/>
    <m/>
    <m/>
    <m/>
    <m/>
    <m/>
    <m/>
    <m/>
    <m/>
    <m/>
    <m/>
    <m/>
  </r>
  <r>
    <n v="1832"/>
    <d v="2024-03-14T00:00:00"/>
    <x v="10"/>
    <x v="100"/>
    <e v="#N/A"/>
    <e v="#N/A"/>
    <n v="9500"/>
    <m/>
    <s v="acredita por tachos de aceite"/>
    <x v="0"/>
    <n v="9500"/>
    <m/>
    <m/>
    <m/>
    <m/>
    <m/>
    <m/>
    <m/>
    <m/>
    <m/>
    <m/>
    <m/>
    <m/>
    <m/>
    <m/>
    <m/>
    <m/>
    <m/>
    <m/>
  </r>
  <r>
    <n v="1833"/>
    <d v="2024-03-14T00:00:00"/>
    <x v="10"/>
    <x v="335"/>
    <e v="#N/A"/>
    <e v="#N/A"/>
    <n v="255200"/>
    <m/>
    <m/>
    <x v="0"/>
    <n v="255200"/>
    <d v="2024-03-25T00:00:00"/>
    <m/>
    <m/>
    <m/>
    <m/>
    <m/>
    <m/>
    <m/>
    <m/>
    <m/>
    <m/>
    <m/>
    <m/>
    <m/>
    <m/>
    <m/>
    <m/>
    <m/>
  </r>
  <r>
    <n v="1834"/>
    <d v="2024-03-14T00:00:00"/>
    <x v="10"/>
    <x v="82"/>
    <e v="#N/A"/>
    <e v="#N/A"/>
    <n v="0"/>
    <m/>
    <m/>
    <x v="0"/>
    <m/>
    <m/>
    <m/>
    <m/>
    <m/>
    <m/>
    <m/>
    <m/>
    <m/>
    <m/>
    <m/>
    <m/>
    <m/>
    <m/>
    <m/>
    <m/>
    <m/>
    <m/>
    <m/>
  </r>
  <r>
    <n v="1835"/>
    <d v="2024-03-14T00:00:00"/>
    <x v="10"/>
    <x v="50"/>
    <e v="#N/A"/>
    <e v="#N/A"/>
    <n v="48400"/>
    <m/>
    <s v="pago con impuestos"/>
    <x v="0"/>
    <n v="48400"/>
    <m/>
    <m/>
    <m/>
    <m/>
    <m/>
    <m/>
    <m/>
    <m/>
    <m/>
    <m/>
    <m/>
    <m/>
    <m/>
    <m/>
    <m/>
    <m/>
    <m/>
    <m/>
  </r>
  <r>
    <n v="1836"/>
    <d v="2024-03-15T00:00:00"/>
    <x v="10"/>
    <x v="13"/>
    <e v="#N/A"/>
    <e v="#N/A"/>
    <n v="306900"/>
    <m/>
    <m/>
    <x v="0"/>
    <n v="200000"/>
    <d v="2024-03-19T00:00:00"/>
    <m/>
    <n v="106900"/>
    <d v="2024-04-15T00:00:00"/>
    <m/>
    <m/>
    <m/>
    <m/>
    <m/>
    <m/>
    <m/>
    <m/>
    <m/>
    <m/>
    <m/>
    <m/>
    <m/>
    <m/>
  </r>
  <r>
    <n v="1837"/>
    <d v="2024-03-15T00:00:00"/>
    <x v="10"/>
    <x v="336"/>
    <e v="#N/A"/>
    <e v="#N/A"/>
    <n v="125000"/>
    <m/>
    <s v="transferencia"/>
    <x v="0"/>
    <n v="125000"/>
    <d v="2024-03-14T00:00:00"/>
    <m/>
    <m/>
    <m/>
    <m/>
    <m/>
    <m/>
    <m/>
    <m/>
    <m/>
    <m/>
    <m/>
    <m/>
    <m/>
    <m/>
    <m/>
    <m/>
    <m/>
  </r>
  <r>
    <n v="1838"/>
    <d v="2024-03-15T00:00:00"/>
    <x v="10"/>
    <x v="100"/>
    <e v="#N/A"/>
    <e v="#N/A"/>
    <n v="9500"/>
    <m/>
    <s v="acredita por tachos de aceite"/>
    <x v="0"/>
    <n v="9500"/>
    <d v="2024-03-15T00:00:00"/>
    <m/>
    <m/>
    <m/>
    <m/>
    <m/>
    <m/>
    <m/>
    <m/>
    <m/>
    <m/>
    <m/>
    <m/>
    <m/>
    <m/>
    <m/>
    <m/>
    <m/>
  </r>
  <r>
    <n v="1839"/>
    <d v="2024-03-15T00:00:00"/>
    <x v="10"/>
    <x v="337"/>
    <e v="#N/A"/>
    <e v="#N/A"/>
    <n v="400000"/>
    <m/>
    <m/>
    <x v="0"/>
    <n v="200000"/>
    <d v="2024-03-18T00:00:00"/>
    <m/>
    <n v="200000"/>
    <d v="2024-04-09T00:00:00"/>
    <m/>
    <m/>
    <m/>
    <m/>
    <m/>
    <m/>
    <m/>
    <m/>
    <m/>
    <m/>
    <m/>
    <m/>
    <m/>
    <m/>
  </r>
  <r>
    <n v="1840"/>
    <d v="2024-03-16T00:00:00"/>
    <x v="10"/>
    <x v="100"/>
    <e v="#N/A"/>
    <e v="#N/A"/>
    <n v="70000"/>
    <m/>
    <s v="acredita por tachos de aceite"/>
    <x v="0"/>
    <n v="70000"/>
    <m/>
    <m/>
    <m/>
    <m/>
    <m/>
    <m/>
    <m/>
    <m/>
    <m/>
    <m/>
    <m/>
    <m/>
    <m/>
    <m/>
    <m/>
    <m/>
    <m/>
    <m/>
  </r>
  <r>
    <n v="1841"/>
    <d v="2024-03-18T00:00:00"/>
    <x v="10"/>
    <x v="264"/>
    <e v="#N/A"/>
    <e v="#N/A"/>
    <n v="265000"/>
    <m/>
    <s v="tarjeta 6 cuotas"/>
    <x v="0"/>
    <n v="265000"/>
    <d v="2024-03-19T00:00:00"/>
    <m/>
    <m/>
    <m/>
    <m/>
    <m/>
    <m/>
    <m/>
    <m/>
    <m/>
    <m/>
    <m/>
    <m/>
    <m/>
    <m/>
    <m/>
    <m/>
    <m/>
  </r>
  <r>
    <n v="1842"/>
    <d v="2024-03-18T00:00:00"/>
    <x v="10"/>
    <x v="286"/>
    <e v="#N/A"/>
    <e v="#N/A"/>
    <n v="84900"/>
    <m/>
    <m/>
    <x v="0"/>
    <n v="84900"/>
    <m/>
    <m/>
    <m/>
    <m/>
    <m/>
    <m/>
    <m/>
    <m/>
    <m/>
    <m/>
    <m/>
    <m/>
    <m/>
    <m/>
    <m/>
    <m/>
    <m/>
    <m/>
  </r>
  <r>
    <n v="1843"/>
    <d v="2024-03-19T00:00:00"/>
    <x v="10"/>
    <x v="246"/>
    <e v="#N/A"/>
    <e v="#N/A"/>
    <n v="219300"/>
    <m/>
    <m/>
    <x v="0"/>
    <n v="219300"/>
    <d v="2024-03-25T00:00:00"/>
    <m/>
    <m/>
    <m/>
    <m/>
    <m/>
    <m/>
    <m/>
    <m/>
    <m/>
    <m/>
    <m/>
    <m/>
    <m/>
    <m/>
    <m/>
    <m/>
    <m/>
  </r>
  <r>
    <n v="1844"/>
    <d v="2024-03-19T00:00:00"/>
    <x v="10"/>
    <x v="332"/>
    <e v="#N/A"/>
    <e v="#N/A"/>
    <n v="36000"/>
    <m/>
    <s v="Acredita barotto"/>
    <x v="0"/>
    <n v="36000"/>
    <d v="2024-04-03T00:00:00"/>
    <m/>
    <m/>
    <m/>
    <m/>
    <m/>
    <m/>
    <m/>
    <m/>
    <m/>
    <m/>
    <m/>
    <m/>
    <m/>
    <m/>
    <m/>
    <m/>
    <m/>
  </r>
  <r>
    <n v="1845"/>
    <d v="2024-03-19T00:00:00"/>
    <x v="10"/>
    <x v="338"/>
    <e v="#N/A"/>
    <e v="#N/A"/>
    <n v="151000"/>
    <m/>
    <m/>
    <x v="0"/>
    <n v="50000"/>
    <d v="2024-03-20T00:00:00"/>
    <m/>
    <n v="101000"/>
    <d v="2024-04-10T00:00:00"/>
    <m/>
    <m/>
    <m/>
    <m/>
    <m/>
    <m/>
    <m/>
    <m/>
    <m/>
    <m/>
    <m/>
    <m/>
    <m/>
    <m/>
  </r>
  <r>
    <n v="1846"/>
    <d v="2024-03-19T00:00:00"/>
    <x v="10"/>
    <x v="339"/>
    <e v="#N/A"/>
    <e v="#N/A"/>
    <n v="312800"/>
    <m/>
    <m/>
    <x v="0"/>
    <n v="312800"/>
    <d v="2024-03-20T00:00:00"/>
    <m/>
    <m/>
    <m/>
    <m/>
    <m/>
    <m/>
    <m/>
    <m/>
    <m/>
    <m/>
    <m/>
    <m/>
    <m/>
    <m/>
    <m/>
    <m/>
    <m/>
  </r>
  <r>
    <n v="1847"/>
    <d v="2024-03-19T00:00:00"/>
    <x v="10"/>
    <x v="114"/>
    <e v="#N/A"/>
    <e v="#N/A"/>
    <n v="417800"/>
    <m/>
    <m/>
    <x v="0"/>
    <n v="297800"/>
    <d v="2024-03-20T00:00:00"/>
    <m/>
    <n v="120000"/>
    <d v="2024-04-04T00:00:00"/>
    <m/>
    <m/>
    <m/>
    <m/>
    <m/>
    <m/>
    <m/>
    <m/>
    <m/>
    <m/>
    <m/>
    <m/>
    <m/>
    <m/>
  </r>
  <r>
    <n v="1848"/>
    <d v="2024-03-20T00:00:00"/>
    <x v="10"/>
    <x v="221"/>
    <e v="#N/A"/>
    <e v="#N/A"/>
    <n v="105000"/>
    <m/>
    <m/>
    <x v="0"/>
    <n v="105000"/>
    <d v="2024-03-22T00:00:00"/>
    <m/>
    <m/>
    <m/>
    <m/>
    <m/>
    <m/>
    <m/>
    <m/>
    <m/>
    <m/>
    <m/>
    <m/>
    <m/>
    <m/>
    <m/>
    <m/>
    <m/>
  </r>
  <r>
    <n v="1849"/>
    <d v="2024-03-20T00:00:00"/>
    <x v="10"/>
    <x v="340"/>
    <e v="#N/A"/>
    <e v="#N/A"/>
    <n v="251000"/>
    <m/>
    <m/>
    <x v="0"/>
    <n v="200000"/>
    <d v="2024-04-04T00:00:00"/>
    <m/>
    <n v="51000"/>
    <d v="2024-04-04T00:00:00"/>
    <m/>
    <m/>
    <m/>
    <m/>
    <m/>
    <m/>
    <m/>
    <m/>
    <m/>
    <m/>
    <m/>
    <m/>
    <m/>
    <m/>
  </r>
  <r>
    <n v="1850"/>
    <d v="2024-03-20T00:00:00"/>
    <x v="10"/>
    <x v="4"/>
    <e v="#N/A"/>
    <e v="#N/A"/>
    <n v="60000"/>
    <m/>
    <m/>
    <x v="0"/>
    <n v="60000"/>
    <d v="2024-04-04T00:00:00"/>
    <m/>
    <m/>
    <m/>
    <m/>
    <m/>
    <m/>
    <m/>
    <m/>
    <m/>
    <m/>
    <m/>
    <m/>
    <m/>
    <m/>
    <m/>
    <m/>
    <m/>
  </r>
  <r>
    <n v="1851"/>
    <d v="2024-03-20T00:00:00"/>
    <x v="10"/>
    <x v="341"/>
    <e v="#N/A"/>
    <e v="#N/A"/>
    <n v="548200"/>
    <m/>
    <s v="adelantado"/>
    <x v="0"/>
    <n v="210500"/>
    <d v="2024-03-01T00:00:00"/>
    <m/>
    <n v="200000"/>
    <d v="2024-04-01T00:00:00"/>
    <m/>
    <n v="137700"/>
    <d v="2024-04-29T00:00:00"/>
    <m/>
    <m/>
    <m/>
    <m/>
    <m/>
    <m/>
    <m/>
    <m/>
    <m/>
    <m/>
    <m/>
  </r>
  <r>
    <n v="1852"/>
    <d v="2024-03-21T00:00:00"/>
    <x v="10"/>
    <x v="207"/>
    <e v="#N/A"/>
    <e v="#N/A"/>
    <n v="0"/>
    <m/>
    <m/>
    <x v="0"/>
    <m/>
    <m/>
    <m/>
    <m/>
    <m/>
    <m/>
    <m/>
    <m/>
    <m/>
    <m/>
    <m/>
    <m/>
    <m/>
    <m/>
    <m/>
    <m/>
    <m/>
    <m/>
    <m/>
  </r>
  <r>
    <n v="1853"/>
    <d v="2024-03-21T00:00:00"/>
    <x v="10"/>
    <x v="100"/>
    <e v="#N/A"/>
    <e v="#N/A"/>
    <n v="150000"/>
    <m/>
    <s v="acredita por tachos de aceite"/>
    <x v="0"/>
    <n v="150000"/>
    <m/>
    <m/>
    <m/>
    <m/>
    <m/>
    <m/>
    <m/>
    <m/>
    <m/>
    <m/>
    <m/>
    <m/>
    <m/>
    <m/>
    <m/>
    <m/>
    <m/>
    <m/>
  </r>
  <r>
    <n v="1854"/>
    <d v="2024-03-21T00:00:00"/>
    <x v="10"/>
    <x v="342"/>
    <e v="#N/A"/>
    <e v="#N/A"/>
    <n v="130000"/>
    <m/>
    <m/>
    <x v="0"/>
    <n v="130000"/>
    <d v="2024-04-29T00:00:00"/>
    <m/>
    <m/>
    <m/>
    <m/>
    <m/>
    <m/>
    <m/>
    <m/>
    <m/>
    <m/>
    <m/>
    <m/>
    <m/>
    <m/>
    <m/>
    <m/>
    <m/>
  </r>
  <r>
    <n v="1855"/>
    <d v="2024-03-21T00:00:00"/>
    <x v="10"/>
    <x v="100"/>
    <e v="#N/A"/>
    <e v="#N/A"/>
    <n v="50000"/>
    <m/>
    <s v="acredita por tachos de aceite"/>
    <x v="0"/>
    <n v="50000"/>
    <m/>
    <m/>
    <m/>
    <m/>
    <m/>
    <m/>
    <m/>
    <m/>
    <m/>
    <m/>
    <m/>
    <m/>
    <m/>
    <m/>
    <m/>
    <m/>
    <m/>
    <m/>
  </r>
  <r>
    <n v="1856"/>
    <d v="2024-03-22T00:00:00"/>
    <x v="10"/>
    <x v="83"/>
    <e v="#N/A"/>
    <e v="#N/A"/>
    <n v="114550"/>
    <m/>
    <m/>
    <x v="0"/>
    <n v="97800"/>
    <d v="2024-03-22T00:00:00"/>
    <m/>
    <n v="16750"/>
    <d v="2024-03-24T00:00:00"/>
    <m/>
    <m/>
    <m/>
    <m/>
    <m/>
    <m/>
    <m/>
    <m/>
    <m/>
    <m/>
    <m/>
    <m/>
    <m/>
    <m/>
  </r>
  <r>
    <n v="1857"/>
    <d v="2024-03-22T00:00:00"/>
    <x v="10"/>
    <x v="200"/>
    <e v="#N/A"/>
    <e v="#N/A"/>
    <n v="165000"/>
    <m/>
    <m/>
    <x v="0"/>
    <n v="165000"/>
    <d v="2024-04-08T00:00:00"/>
    <m/>
    <m/>
    <m/>
    <m/>
    <m/>
    <m/>
    <m/>
    <m/>
    <m/>
    <m/>
    <m/>
    <m/>
    <m/>
    <m/>
    <m/>
    <m/>
    <m/>
  </r>
  <r>
    <n v="1858"/>
    <d v="2024-03-22T00:00:00"/>
    <x v="10"/>
    <x v="34"/>
    <e v="#N/A"/>
    <e v="#N/A"/>
    <n v="246560"/>
    <m/>
    <s v="acredita aldo repuestos"/>
    <x v="0"/>
    <n v="246560"/>
    <d v="2024-04-05T00:00:00"/>
    <m/>
    <m/>
    <m/>
    <m/>
    <m/>
    <m/>
    <m/>
    <m/>
    <m/>
    <m/>
    <m/>
    <m/>
    <m/>
    <m/>
    <m/>
    <m/>
    <m/>
  </r>
  <r>
    <n v="1859"/>
    <d v="2024-03-22T00:00:00"/>
    <x v="10"/>
    <x v="110"/>
    <e v="#N/A"/>
    <e v="#N/A"/>
    <n v="190100"/>
    <m/>
    <m/>
    <x v="0"/>
    <n v="190100"/>
    <d v="2024-03-25T00:00:00"/>
    <m/>
    <m/>
    <m/>
    <m/>
    <m/>
    <m/>
    <m/>
    <m/>
    <m/>
    <m/>
    <m/>
    <m/>
    <m/>
    <m/>
    <m/>
    <m/>
    <m/>
  </r>
  <r>
    <n v="1860"/>
    <d v="2024-03-22T00:00:00"/>
    <x v="10"/>
    <x v="286"/>
    <e v="#N/A"/>
    <e v="#N/A"/>
    <n v="42000"/>
    <m/>
    <m/>
    <x v="0"/>
    <n v="42000"/>
    <m/>
    <m/>
    <m/>
    <m/>
    <m/>
    <m/>
    <m/>
    <m/>
    <m/>
    <m/>
    <m/>
    <m/>
    <m/>
    <m/>
    <m/>
    <m/>
    <m/>
    <m/>
  </r>
  <r>
    <n v="1861"/>
    <d v="2024-03-22T00:00:00"/>
    <x v="10"/>
    <x v="268"/>
    <e v="#N/A"/>
    <e v="#N/A"/>
    <n v="417000"/>
    <m/>
    <s v="transferencia"/>
    <x v="0"/>
    <n v="417000"/>
    <d v="2024-03-26T00:00:00"/>
    <m/>
    <m/>
    <m/>
    <m/>
    <m/>
    <m/>
    <m/>
    <m/>
    <m/>
    <m/>
    <m/>
    <m/>
    <m/>
    <m/>
    <m/>
    <m/>
    <m/>
  </r>
  <r>
    <n v="1862"/>
    <d v="2024-03-23T00:00:00"/>
    <x v="10"/>
    <x v="216"/>
    <e v="#N/A"/>
    <e v="#N/A"/>
    <n v="0"/>
    <m/>
    <m/>
    <x v="0"/>
    <m/>
    <m/>
    <m/>
    <m/>
    <m/>
    <m/>
    <m/>
    <m/>
    <m/>
    <m/>
    <m/>
    <m/>
    <m/>
    <m/>
    <m/>
    <m/>
    <m/>
    <m/>
    <m/>
  </r>
  <r>
    <n v="1863"/>
    <d v="2024-03-25T00:00:00"/>
    <x v="10"/>
    <x v="319"/>
    <e v="#N/A"/>
    <e v="#N/A"/>
    <n v="0"/>
    <m/>
    <m/>
    <x v="0"/>
    <m/>
    <m/>
    <m/>
    <m/>
    <m/>
    <m/>
    <m/>
    <m/>
    <m/>
    <m/>
    <m/>
    <m/>
    <m/>
    <m/>
    <m/>
    <m/>
    <m/>
    <m/>
    <m/>
  </r>
  <r>
    <n v="1864"/>
    <d v="2024-03-25T00:00:00"/>
    <x v="8"/>
    <x v="324"/>
    <e v="#N/A"/>
    <e v="#N/A"/>
    <n v="40000"/>
    <m/>
    <m/>
    <x v="0"/>
    <n v="40000"/>
    <d v="2024-03-26T00:00:00"/>
    <m/>
    <m/>
    <m/>
    <m/>
    <m/>
    <m/>
    <m/>
    <m/>
    <m/>
    <m/>
    <m/>
    <m/>
    <m/>
    <m/>
    <m/>
    <m/>
    <m/>
  </r>
  <r>
    <n v="1865"/>
    <d v="2024-03-25T00:00:00"/>
    <x v="10"/>
    <x v="343"/>
    <e v="#N/A"/>
    <e v="#N/A"/>
    <n v="25000"/>
    <m/>
    <s v="transferencia"/>
    <x v="0"/>
    <n v="25000"/>
    <d v="2024-03-25T00:00:00"/>
    <m/>
    <m/>
    <m/>
    <m/>
    <m/>
    <m/>
    <m/>
    <m/>
    <m/>
    <m/>
    <m/>
    <m/>
    <m/>
    <m/>
    <m/>
    <m/>
    <m/>
  </r>
  <r>
    <n v="1866"/>
    <d v="2024-03-25T00:00:00"/>
    <x v="10"/>
    <x v="100"/>
    <e v="#N/A"/>
    <e v="#N/A"/>
    <n v="82000"/>
    <m/>
    <s v="acredita por tachos de aceite"/>
    <x v="0"/>
    <n v="82000"/>
    <m/>
    <m/>
    <m/>
    <m/>
    <m/>
    <m/>
    <m/>
    <m/>
    <m/>
    <m/>
    <m/>
    <m/>
    <m/>
    <m/>
    <m/>
    <m/>
    <m/>
    <m/>
  </r>
  <r>
    <n v="1867"/>
    <d v="2024-03-25T00:00:00"/>
    <x v="10"/>
    <x v="124"/>
    <e v="#N/A"/>
    <e v="#N/A"/>
    <n v="137800"/>
    <m/>
    <s v="adelanto"/>
    <x v="0"/>
    <n v="90000"/>
    <d v="2024-03-22T00:00:00"/>
    <m/>
    <n v="47800"/>
    <d v="2024-04-19T00:00:00"/>
    <m/>
    <m/>
    <m/>
    <m/>
    <m/>
    <m/>
    <m/>
    <m/>
    <m/>
    <m/>
    <m/>
    <m/>
    <m/>
    <m/>
  </r>
  <r>
    <n v="1868"/>
    <d v="2024-03-25T00:00:00"/>
    <x v="10"/>
    <x v="50"/>
    <e v="#N/A"/>
    <e v="#N/A"/>
    <n v="114950"/>
    <m/>
    <s v="pago con impuestos"/>
    <x v="0"/>
    <n v="114950"/>
    <m/>
    <m/>
    <m/>
    <m/>
    <m/>
    <m/>
    <m/>
    <m/>
    <m/>
    <m/>
    <m/>
    <m/>
    <m/>
    <m/>
    <m/>
    <m/>
    <m/>
    <m/>
  </r>
  <r>
    <n v="1869"/>
    <d v="2024-03-26T00:00:00"/>
    <x v="10"/>
    <x v="228"/>
    <e v="#N/A"/>
    <e v="#N/A"/>
    <n v="654900"/>
    <m/>
    <m/>
    <x v="0"/>
    <n v="250000"/>
    <d v="2024-03-28T00:00:00"/>
    <m/>
    <n v="404900"/>
    <d v="2024-04-09T00:00:00"/>
    <m/>
    <m/>
    <m/>
    <m/>
    <m/>
    <m/>
    <m/>
    <m/>
    <m/>
    <m/>
    <m/>
    <m/>
    <m/>
    <m/>
  </r>
  <r>
    <n v="1870"/>
    <d v="2024-03-26T00:00:00"/>
    <x v="10"/>
    <x v="303"/>
    <e v="#N/A"/>
    <e v="#N/A"/>
    <n v="247300"/>
    <m/>
    <m/>
    <x v="0"/>
    <n v="247300"/>
    <d v="2024-04-10T00:00:00"/>
    <m/>
    <m/>
    <m/>
    <m/>
    <m/>
    <m/>
    <m/>
    <m/>
    <m/>
    <m/>
    <m/>
    <m/>
    <m/>
    <m/>
    <m/>
    <m/>
    <m/>
  </r>
  <r>
    <n v="1871"/>
    <d v="2024-03-26T00:00:00"/>
    <x v="10"/>
    <x v="344"/>
    <e v="#N/A"/>
    <e v="#N/A"/>
    <n v="0"/>
    <m/>
    <m/>
    <x v="0"/>
    <m/>
    <m/>
    <m/>
    <m/>
    <m/>
    <m/>
    <m/>
    <m/>
    <m/>
    <m/>
    <m/>
    <m/>
    <m/>
    <m/>
    <m/>
    <m/>
    <m/>
    <m/>
    <m/>
  </r>
  <r>
    <n v="1872"/>
    <d v="2024-03-27T00:00:00"/>
    <x v="10"/>
    <x v="173"/>
    <e v="#N/A"/>
    <e v="#N/A"/>
    <n v="356950"/>
    <m/>
    <m/>
    <x v="0"/>
    <n v="356950"/>
    <d v="2024-04-18T00:00:00"/>
    <m/>
    <m/>
    <m/>
    <m/>
    <m/>
    <m/>
    <m/>
    <m/>
    <m/>
    <m/>
    <m/>
    <m/>
    <m/>
    <m/>
    <m/>
    <m/>
    <m/>
  </r>
  <r>
    <n v="1873"/>
    <d v="2024-03-27T00:00:00"/>
    <x v="10"/>
    <x v="307"/>
    <e v="#N/A"/>
    <e v="#N/A"/>
    <n v="143500"/>
    <m/>
    <m/>
    <x v="0"/>
    <n v="143500"/>
    <d v="2024-04-03T00:00:00"/>
    <m/>
    <m/>
    <m/>
    <m/>
    <m/>
    <m/>
    <m/>
    <m/>
    <m/>
    <m/>
    <m/>
    <m/>
    <m/>
    <m/>
    <m/>
    <m/>
    <m/>
  </r>
  <r>
    <n v="1874"/>
    <d v="2024-03-27T00:00:00"/>
    <x v="10"/>
    <x v="100"/>
    <e v="#N/A"/>
    <e v="#N/A"/>
    <n v="36000"/>
    <m/>
    <s v="acredita por tachos de aceite"/>
    <x v="0"/>
    <n v="36000"/>
    <m/>
    <m/>
    <m/>
    <m/>
    <m/>
    <m/>
    <m/>
    <m/>
    <m/>
    <m/>
    <m/>
    <m/>
    <m/>
    <m/>
    <m/>
    <m/>
    <m/>
    <m/>
  </r>
  <r>
    <n v="1875"/>
    <d v="2024-03-28T00:00:00"/>
    <x v="10"/>
    <x v="345"/>
    <e v="#N/A"/>
    <e v="#N/A"/>
    <n v="206600"/>
    <m/>
    <m/>
    <x v="0"/>
    <n v="65000"/>
    <d v="2024-04-05T00:00:00"/>
    <m/>
    <n v="141600"/>
    <d v="2024-05-06T00:00:00"/>
    <m/>
    <m/>
    <m/>
    <m/>
    <m/>
    <m/>
    <m/>
    <m/>
    <m/>
    <m/>
    <m/>
    <m/>
    <m/>
    <m/>
  </r>
  <r>
    <n v="1876"/>
    <d v="2024-03-28T00:00:00"/>
    <x v="10"/>
    <x v="319"/>
    <e v="#N/A"/>
    <e v="#N/A"/>
    <n v="501787"/>
    <m/>
    <s v="CHEQUE"/>
    <x v="0"/>
    <n v="501787"/>
    <d v="2024-05-03T00:00:00"/>
    <m/>
    <m/>
    <m/>
    <m/>
    <m/>
    <m/>
    <m/>
    <m/>
    <m/>
    <m/>
    <m/>
    <m/>
    <m/>
    <m/>
    <m/>
    <m/>
    <m/>
  </r>
  <r>
    <n v="1877"/>
    <d v="2024-03-28T00:00:00"/>
    <x v="10"/>
    <x v="194"/>
    <e v="#N/A"/>
    <e v="#N/A"/>
    <n v="42000"/>
    <m/>
    <m/>
    <x v="0"/>
    <n v="42000"/>
    <d v="2024-04-09T00:00:00"/>
    <m/>
    <m/>
    <m/>
    <m/>
    <m/>
    <m/>
    <m/>
    <m/>
    <m/>
    <m/>
    <m/>
    <m/>
    <m/>
    <m/>
    <m/>
    <m/>
    <m/>
  </r>
  <r>
    <n v="1878"/>
    <d v="2024-04-03T00:00:00"/>
    <x v="10"/>
    <x v="346"/>
    <e v="#N/A"/>
    <e v="#N/A"/>
    <n v="197000"/>
    <m/>
    <s v="tarjeta adelantado"/>
    <x v="0"/>
    <n v="197000"/>
    <d v="2024-03-08T00:00:00"/>
    <m/>
    <m/>
    <m/>
    <m/>
    <m/>
    <m/>
    <m/>
    <m/>
    <m/>
    <m/>
    <m/>
    <m/>
    <m/>
    <m/>
    <m/>
    <m/>
    <m/>
  </r>
  <r>
    <n v="1879"/>
    <d v="2024-04-03T00:00:00"/>
    <x v="10"/>
    <x v="347"/>
    <e v="#N/A"/>
    <e v="#N/A"/>
    <n v="97000"/>
    <m/>
    <m/>
    <x v="0"/>
    <n v="97000"/>
    <d v="2024-04-08T00:00:00"/>
    <m/>
    <m/>
    <m/>
    <m/>
    <m/>
    <m/>
    <m/>
    <m/>
    <m/>
    <m/>
    <m/>
    <m/>
    <m/>
    <m/>
    <m/>
    <m/>
    <m/>
  </r>
  <r>
    <n v="1880"/>
    <d v="2024-04-04T00:00:00"/>
    <x v="10"/>
    <x v="273"/>
    <e v="#N/A"/>
    <e v="#N/A"/>
    <n v="190350"/>
    <m/>
    <m/>
    <x v="0"/>
    <n v="100000"/>
    <d v="2024-04-04T00:00:00"/>
    <m/>
    <n v="90350"/>
    <d v="2024-04-08T00:00:00"/>
    <m/>
    <m/>
    <m/>
    <m/>
    <m/>
    <m/>
    <m/>
    <m/>
    <m/>
    <m/>
    <m/>
    <m/>
    <m/>
    <m/>
  </r>
  <r>
    <n v="1881"/>
    <d v="2024-04-04T00:00:00"/>
    <x v="10"/>
    <x v="50"/>
    <e v="#N/A"/>
    <e v="#N/A"/>
    <n v="201465"/>
    <m/>
    <s v="pago con impuestos"/>
    <x v="0"/>
    <n v="201465"/>
    <d v="2024-05-06T00:00:00"/>
    <m/>
    <m/>
    <m/>
    <m/>
    <m/>
    <m/>
    <m/>
    <m/>
    <m/>
    <m/>
    <m/>
    <m/>
    <m/>
    <m/>
    <m/>
    <m/>
    <m/>
  </r>
  <r>
    <n v="1882"/>
    <d v="2024-04-04T00:00:00"/>
    <x v="10"/>
    <x v="348"/>
    <e v="#N/A"/>
    <e v="#N/A"/>
    <n v="332375"/>
    <m/>
    <m/>
    <x v="0"/>
    <n v="332375"/>
    <d v="2024-04-16T00:00:00"/>
    <m/>
    <m/>
    <m/>
    <m/>
    <m/>
    <m/>
    <m/>
    <m/>
    <m/>
    <m/>
    <m/>
    <m/>
    <m/>
    <m/>
    <m/>
    <m/>
    <m/>
  </r>
  <r>
    <n v="1883"/>
    <d v="2024-04-04T00:00:00"/>
    <x v="10"/>
    <x v="72"/>
    <e v="#N/A"/>
    <e v="#N/A"/>
    <n v="0"/>
    <m/>
    <m/>
    <x v="0"/>
    <m/>
    <m/>
    <m/>
    <m/>
    <m/>
    <m/>
    <m/>
    <m/>
    <m/>
    <m/>
    <m/>
    <m/>
    <m/>
    <m/>
    <m/>
    <m/>
    <m/>
    <m/>
    <m/>
  </r>
  <r>
    <n v="1884"/>
    <d v="2024-04-05T00:00:00"/>
    <x v="10"/>
    <x v="147"/>
    <e v="#N/A"/>
    <e v="#N/A"/>
    <n v="0"/>
    <m/>
    <m/>
    <x v="0"/>
    <m/>
    <m/>
    <m/>
    <m/>
    <m/>
    <m/>
    <m/>
    <m/>
    <m/>
    <m/>
    <m/>
    <m/>
    <m/>
    <m/>
    <m/>
    <m/>
    <m/>
    <m/>
    <m/>
  </r>
  <r>
    <n v="1885"/>
    <d v="2024-04-05T00:00:00"/>
    <x v="10"/>
    <x v="171"/>
    <e v="#N/A"/>
    <e v="#N/A"/>
    <n v="92000"/>
    <m/>
    <m/>
    <x v="0"/>
    <n v="92000"/>
    <d v="2024-04-25T00:00:00"/>
    <m/>
    <m/>
    <m/>
    <m/>
    <m/>
    <m/>
    <m/>
    <m/>
    <m/>
    <m/>
    <m/>
    <m/>
    <m/>
    <m/>
    <m/>
    <m/>
    <m/>
  </r>
  <r>
    <n v="1886"/>
    <d v="2024-04-05T00:00:00"/>
    <x v="10"/>
    <x v="234"/>
    <e v="#N/A"/>
    <e v="#N/A"/>
    <n v="181000"/>
    <m/>
    <s v="transferencia"/>
    <x v="0"/>
    <n v="181000"/>
    <d v="2024-04-06T00:00:00"/>
    <m/>
    <m/>
    <m/>
    <m/>
    <m/>
    <m/>
    <m/>
    <m/>
    <m/>
    <m/>
    <m/>
    <m/>
    <m/>
    <m/>
    <m/>
    <m/>
    <m/>
  </r>
  <r>
    <n v="1887"/>
    <d v="2024-04-08T00:00:00"/>
    <x v="11"/>
    <x v="349"/>
    <e v="#N/A"/>
    <e v="#N/A"/>
    <n v="213900"/>
    <m/>
    <m/>
    <x v="0"/>
    <n v="213900"/>
    <d v="2024-04-27T00:00:00"/>
    <m/>
    <m/>
    <m/>
    <m/>
    <m/>
    <m/>
    <m/>
    <m/>
    <m/>
    <m/>
    <m/>
    <m/>
    <m/>
    <m/>
    <m/>
    <m/>
    <m/>
  </r>
  <r>
    <n v="1888"/>
    <d v="2024-04-08T00:00:00"/>
    <x v="11"/>
    <x v="339"/>
    <e v="#N/A"/>
    <e v="#N/A"/>
    <n v="75000"/>
    <m/>
    <m/>
    <x v="0"/>
    <n v="75000"/>
    <d v="2024-04-11T00:00:00"/>
    <m/>
    <m/>
    <m/>
    <m/>
    <m/>
    <m/>
    <m/>
    <m/>
    <m/>
    <m/>
    <m/>
    <m/>
    <m/>
    <m/>
    <m/>
    <m/>
    <m/>
  </r>
  <r>
    <n v="1889"/>
    <d v="2024-04-08T00:00:00"/>
    <x v="11"/>
    <x v="269"/>
    <e v="#N/A"/>
    <e v="#N/A"/>
    <n v="0"/>
    <m/>
    <m/>
    <x v="0"/>
    <m/>
    <m/>
    <m/>
    <m/>
    <m/>
    <m/>
    <m/>
    <m/>
    <m/>
    <m/>
    <m/>
    <m/>
    <m/>
    <m/>
    <m/>
    <m/>
    <m/>
    <m/>
    <m/>
  </r>
  <r>
    <n v="1890"/>
    <d v="2024-04-08T00:00:00"/>
    <x v="11"/>
    <x v="332"/>
    <e v="#N/A"/>
    <e v="#N/A"/>
    <n v="83006"/>
    <m/>
    <m/>
    <x v="0"/>
    <n v="83006"/>
    <d v="2024-05-30T00:00:00"/>
    <m/>
    <m/>
    <m/>
    <m/>
    <m/>
    <m/>
    <m/>
    <m/>
    <m/>
    <m/>
    <m/>
    <m/>
    <m/>
    <m/>
    <m/>
    <m/>
    <m/>
  </r>
  <r>
    <n v="1891"/>
    <d v="2024-04-08T00:00:00"/>
    <x v="11"/>
    <x v="158"/>
    <e v="#N/A"/>
    <e v="#N/A"/>
    <n v="244000"/>
    <m/>
    <m/>
    <x v="0"/>
    <n v="244000"/>
    <d v="2024-04-19T00:00:00"/>
    <m/>
    <m/>
    <m/>
    <m/>
    <m/>
    <m/>
    <m/>
    <m/>
    <m/>
    <m/>
    <m/>
    <m/>
    <m/>
    <m/>
    <m/>
    <m/>
    <m/>
  </r>
  <r>
    <n v="1892"/>
    <d v="2024-04-09T00:00:00"/>
    <x v="11"/>
    <x v="53"/>
    <e v="#N/A"/>
    <e v="#N/A"/>
    <n v="317000"/>
    <m/>
    <m/>
    <x v="0"/>
    <n v="233814.72"/>
    <d v="2024-04-15T00:00:00"/>
    <m/>
    <n v="14200"/>
    <d v="2024-04-29T00:00:00"/>
    <m/>
    <n v="68985.279999999999"/>
    <m/>
    <m/>
    <m/>
    <m/>
    <m/>
    <m/>
    <m/>
    <m/>
    <m/>
    <m/>
    <m/>
    <m/>
  </r>
  <r>
    <n v="1893"/>
    <d v="2024-04-09T00:00:00"/>
    <x v="11"/>
    <x v="49"/>
    <e v="#N/A"/>
    <e v="#N/A"/>
    <n v="597135"/>
    <m/>
    <s v="e-cheq"/>
    <x v="0"/>
    <n v="597135"/>
    <d v="2024-04-18T00:00:00"/>
    <m/>
    <m/>
    <m/>
    <m/>
    <m/>
    <m/>
    <m/>
    <m/>
    <m/>
    <m/>
    <m/>
    <m/>
    <m/>
    <m/>
    <m/>
    <m/>
    <m/>
  </r>
  <r>
    <n v="1894"/>
    <d v="2024-04-09T00:00:00"/>
    <x v="11"/>
    <x v="350"/>
    <e v="#N/A"/>
    <e v="#N/A"/>
    <n v="0"/>
    <m/>
    <m/>
    <x v="0"/>
    <m/>
    <m/>
    <m/>
    <m/>
    <m/>
    <m/>
    <m/>
    <m/>
    <m/>
    <m/>
    <m/>
    <m/>
    <m/>
    <m/>
    <m/>
    <m/>
    <m/>
    <m/>
    <m/>
  </r>
  <r>
    <n v="1895"/>
    <d v="2024-04-09T00:00:00"/>
    <x v="11"/>
    <x v="351"/>
    <e v="#N/A"/>
    <e v="#N/A"/>
    <n v="0"/>
    <m/>
    <m/>
    <x v="0"/>
    <m/>
    <m/>
    <m/>
    <m/>
    <m/>
    <m/>
    <m/>
    <m/>
    <m/>
    <m/>
    <m/>
    <m/>
    <m/>
    <m/>
    <m/>
    <m/>
    <m/>
    <m/>
    <m/>
  </r>
  <r>
    <n v="1896"/>
    <d v="2024-04-09T00:00:00"/>
    <x v="11"/>
    <x v="202"/>
    <e v="#N/A"/>
    <e v="#N/A"/>
    <n v="200625"/>
    <m/>
    <m/>
    <x v="0"/>
    <n v="200625"/>
    <d v="2024-04-19T00:00:00"/>
    <m/>
    <m/>
    <m/>
    <m/>
    <m/>
    <m/>
    <m/>
    <m/>
    <m/>
    <m/>
    <m/>
    <m/>
    <m/>
    <m/>
    <m/>
    <m/>
    <m/>
  </r>
  <r>
    <n v="1897"/>
    <d v="2024-04-10T00:00:00"/>
    <x v="11"/>
    <x v="352"/>
    <e v="#N/A"/>
    <e v="#N/A"/>
    <n v="575960"/>
    <m/>
    <m/>
    <x v="0"/>
    <n v="575960"/>
    <d v="2024-04-12T00:00:00"/>
    <m/>
    <m/>
    <m/>
    <m/>
    <m/>
    <m/>
    <m/>
    <m/>
    <m/>
    <m/>
    <m/>
    <m/>
    <m/>
    <m/>
    <m/>
    <m/>
    <m/>
  </r>
  <r>
    <n v="1898"/>
    <d v="2024-04-10T00:00:00"/>
    <x v="11"/>
    <x v="100"/>
    <e v="#N/A"/>
    <e v="#N/A"/>
    <n v="40000"/>
    <m/>
    <s v="acredita por tachos de aceite"/>
    <x v="0"/>
    <n v="40000"/>
    <m/>
    <m/>
    <m/>
    <m/>
    <m/>
    <m/>
    <m/>
    <m/>
    <m/>
    <m/>
    <m/>
    <m/>
    <m/>
    <m/>
    <m/>
    <m/>
    <m/>
    <m/>
  </r>
  <r>
    <n v="1899"/>
    <d v="2024-04-13T00:00:00"/>
    <x v="11"/>
    <x v="256"/>
    <e v="#N/A"/>
    <e v="#N/A"/>
    <n v="147950"/>
    <m/>
    <s v="efectivo"/>
    <x v="0"/>
    <n v="147950"/>
    <d v="2024-04-23T00:00:00"/>
    <m/>
    <m/>
    <m/>
    <m/>
    <m/>
    <m/>
    <m/>
    <m/>
    <m/>
    <m/>
    <m/>
    <m/>
    <m/>
    <m/>
    <m/>
    <m/>
    <m/>
  </r>
  <r>
    <n v="1900"/>
    <d v="2024-04-16T00:00:00"/>
    <x v="11"/>
    <x v="49"/>
    <e v="#N/A"/>
    <e v="#N/A"/>
    <n v="391556"/>
    <m/>
    <s v="e-cheq"/>
    <x v="0"/>
    <n v="391556"/>
    <d v="2024-05-03T00:00:00"/>
    <m/>
    <m/>
    <m/>
    <m/>
    <m/>
    <m/>
    <m/>
    <m/>
    <m/>
    <m/>
    <m/>
    <m/>
    <m/>
    <m/>
    <m/>
    <m/>
    <m/>
  </r>
  <r>
    <n v="1901"/>
    <d v="2024-04-16T00:00:00"/>
    <x v="11"/>
    <x v="288"/>
    <e v="#N/A"/>
    <e v="#N/A"/>
    <n v="312300"/>
    <m/>
    <m/>
    <x v="0"/>
    <n v="210000"/>
    <d v="2024-04-30T00:00:00"/>
    <m/>
    <n v="102300"/>
    <d v="2024-05-30T00:00:00"/>
    <m/>
    <m/>
    <m/>
    <m/>
    <m/>
    <m/>
    <m/>
    <m/>
    <m/>
    <m/>
    <m/>
    <m/>
    <m/>
    <m/>
  </r>
  <r>
    <n v="1902"/>
    <d v="2024-04-16T00:00:00"/>
    <x v="11"/>
    <x v="353"/>
    <e v="#N/A"/>
    <e v="#N/A"/>
    <n v="83490"/>
    <m/>
    <m/>
    <x v="0"/>
    <n v="70000"/>
    <d v="2024-04-16T00:00:00"/>
    <m/>
    <n v="13490"/>
    <d v="2024-04-17T00:00:00"/>
    <m/>
    <m/>
    <m/>
    <m/>
    <m/>
    <m/>
    <m/>
    <m/>
    <m/>
    <m/>
    <m/>
    <m/>
    <m/>
    <m/>
  </r>
  <r>
    <n v="1903"/>
    <d v="2024-04-16T00:00:00"/>
    <x v="11"/>
    <x v="100"/>
    <e v="#N/A"/>
    <e v="#N/A"/>
    <n v="60000"/>
    <m/>
    <s v="acredita por tachos de aceite"/>
    <x v="0"/>
    <n v="60000"/>
    <m/>
    <m/>
    <m/>
    <m/>
    <m/>
    <m/>
    <m/>
    <m/>
    <m/>
    <m/>
    <m/>
    <m/>
    <m/>
    <m/>
    <m/>
    <m/>
    <m/>
    <m/>
  </r>
  <r>
    <n v="1904"/>
    <d v="2024-04-17T00:00:00"/>
    <x v="11"/>
    <x v="241"/>
    <e v="#N/A"/>
    <e v="#N/A"/>
    <n v="68000"/>
    <m/>
    <s v="transferencia"/>
    <x v="0"/>
    <n v="68000"/>
    <d v="2024-04-17T00:00:00"/>
    <m/>
    <m/>
    <m/>
    <m/>
    <m/>
    <m/>
    <m/>
    <m/>
    <m/>
    <m/>
    <m/>
    <m/>
    <m/>
    <m/>
    <m/>
    <m/>
    <m/>
  </r>
  <r>
    <n v="1905"/>
    <d v="2024-04-17T00:00:00"/>
    <x v="11"/>
    <x v="354"/>
    <e v="#N/A"/>
    <e v="#N/A"/>
    <n v="297902"/>
    <m/>
    <m/>
    <x v="0"/>
    <n v="297902"/>
    <d v="2024-05-06T00:00:00"/>
    <m/>
    <m/>
    <m/>
    <m/>
    <m/>
    <m/>
    <m/>
    <m/>
    <m/>
    <m/>
    <m/>
    <m/>
    <m/>
    <m/>
    <m/>
    <m/>
    <m/>
  </r>
  <r>
    <n v="1906"/>
    <d v="2024-04-17T00:00:00"/>
    <x v="11"/>
    <x v="49"/>
    <e v="#N/A"/>
    <e v="#N/A"/>
    <n v="354288"/>
    <m/>
    <s v="e-cheq"/>
    <x v="0"/>
    <n v="354288"/>
    <d v="2024-05-03T00:00:00"/>
    <m/>
    <m/>
    <m/>
    <m/>
    <m/>
    <m/>
    <m/>
    <m/>
    <m/>
    <m/>
    <m/>
    <m/>
    <m/>
    <m/>
    <m/>
    <m/>
    <m/>
  </r>
  <r>
    <n v="1907"/>
    <d v="2024-04-17T00:00:00"/>
    <x v="11"/>
    <x v="305"/>
    <e v="#N/A"/>
    <e v="#N/A"/>
    <n v="63000"/>
    <m/>
    <s v="efectivo"/>
    <x v="0"/>
    <n v="40000"/>
    <d v="2024-04-17T00:00:00"/>
    <m/>
    <n v="23000"/>
    <m/>
    <m/>
    <m/>
    <m/>
    <m/>
    <m/>
    <m/>
    <m/>
    <m/>
    <m/>
    <m/>
    <m/>
    <m/>
    <m/>
    <m/>
  </r>
  <r>
    <n v="1908"/>
    <d v="2024-04-17T00:00:00"/>
    <x v="11"/>
    <x v="100"/>
    <e v="#N/A"/>
    <e v="#N/A"/>
    <n v="100000"/>
    <m/>
    <s v="acredita por tachos de aceite"/>
    <x v="0"/>
    <n v="100000"/>
    <m/>
    <m/>
    <m/>
    <m/>
    <m/>
    <m/>
    <m/>
    <m/>
    <m/>
    <m/>
    <m/>
    <m/>
    <m/>
    <m/>
    <m/>
    <m/>
    <m/>
    <m/>
  </r>
  <r>
    <n v="1909"/>
    <d v="2024-04-18T00:00:00"/>
    <x v="11"/>
    <x v="346"/>
    <e v="#N/A"/>
    <e v="#N/A"/>
    <n v="531300"/>
    <m/>
    <s v="tarjeta adelantado"/>
    <x v="0"/>
    <n v="435000"/>
    <d v="2024-04-05T00:00:00"/>
    <m/>
    <n v="96300"/>
    <d v="2024-04-19T00:00:00"/>
    <m/>
    <m/>
    <m/>
    <m/>
    <m/>
    <m/>
    <m/>
    <m/>
    <m/>
    <m/>
    <m/>
    <m/>
    <m/>
    <m/>
  </r>
  <r>
    <n v="1910"/>
    <d v="2024-04-18T00:00:00"/>
    <x v="11"/>
    <x v="320"/>
    <e v="#N/A"/>
    <e v="#N/A"/>
    <n v="40000"/>
    <m/>
    <s v="efectivo"/>
    <x v="0"/>
    <n v="40000"/>
    <d v="2024-04-19T00:00:00"/>
    <m/>
    <m/>
    <m/>
    <m/>
    <m/>
    <m/>
    <m/>
    <m/>
    <m/>
    <m/>
    <m/>
    <m/>
    <m/>
    <m/>
    <m/>
    <m/>
    <m/>
  </r>
  <r>
    <n v="1911"/>
    <d v="2024-04-19T00:00:00"/>
    <x v="11"/>
    <x v="57"/>
    <e v="#N/A"/>
    <e v="#N/A"/>
    <n v="332425"/>
    <m/>
    <m/>
    <x v="0"/>
    <n v="332425"/>
    <d v="2024-05-14T00:00:00"/>
    <m/>
    <m/>
    <m/>
    <m/>
    <m/>
    <m/>
    <m/>
    <m/>
    <m/>
    <m/>
    <m/>
    <m/>
    <m/>
    <m/>
    <m/>
    <m/>
    <m/>
  </r>
  <r>
    <n v="1912"/>
    <d v="2024-04-19T00:00:00"/>
    <x v="11"/>
    <x v="355"/>
    <e v="#N/A"/>
    <e v="#N/A"/>
    <n v="65000"/>
    <m/>
    <m/>
    <x v="0"/>
    <n v="65000"/>
    <d v="2024-06-04T00:00:00"/>
    <m/>
    <m/>
    <m/>
    <m/>
    <m/>
    <m/>
    <m/>
    <m/>
    <m/>
    <m/>
    <m/>
    <m/>
    <m/>
    <m/>
    <m/>
    <m/>
    <m/>
  </r>
  <r>
    <n v="1913"/>
    <d v="2024-04-19T00:00:00"/>
    <x v="11"/>
    <x v="288"/>
    <e v="#N/A"/>
    <e v="#N/A"/>
    <n v="67592"/>
    <m/>
    <m/>
    <x v="0"/>
    <n v="67592"/>
    <d v="2024-05-30T00:00:00"/>
    <m/>
    <m/>
    <m/>
    <m/>
    <m/>
    <m/>
    <m/>
    <m/>
    <m/>
    <m/>
    <m/>
    <m/>
    <m/>
    <m/>
    <m/>
    <m/>
    <m/>
  </r>
  <r>
    <n v="1914"/>
    <d v="2024-04-22T00:00:00"/>
    <x v="11"/>
    <x v="100"/>
    <e v="#N/A"/>
    <e v="#N/A"/>
    <n v="65000"/>
    <m/>
    <s v="acredita por tachos de aceite"/>
    <x v="0"/>
    <n v="65000"/>
    <m/>
    <m/>
    <m/>
    <m/>
    <m/>
    <m/>
    <m/>
    <m/>
    <m/>
    <m/>
    <m/>
    <m/>
    <m/>
    <m/>
    <m/>
    <m/>
    <m/>
    <m/>
  </r>
  <r>
    <n v="1915"/>
    <d v="2024-04-22T00:00:00"/>
    <x v="11"/>
    <x v="258"/>
    <e v="#N/A"/>
    <e v="#N/A"/>
    <n v="179000"/>
    <m/>
    <m/>
    <x v="0"/>
    <n v="97000"/>
    <d v="2024-05-03T00:00:00"/>
    <m/>
    <n v="82000"/>
    <d v="2024-05-13T00:00:00"/>
    <m/>
    <m/>
    <m/>
    <m/>
    <m/>
    <m/>
    <m/>
    <m/>
    <m/>
    <m/>
    <m/>
    <m/>
    <m/>
    <m/>
  </r>
  <r>
    <n v="1916"/>
    <d v="2024-04-22T00:00:00"/>
    <x v="11"/>
    <x v="356"/>
    <e v="#N/A"/>
    <e v="#N/A"/>
    <n v="201400"/>
    <m/>
    <s v="transferencia"/>
    <x v="0"/>
    <n v="201400"/>
    <d v="2024-04-22T00:00:00"/>
    <m/>
    <m/>
    <m/>
    <m/>
    <m/>
    <m/>
    <m/>
    <m/>
    <m/>
    <m/>
    <m/>
    <m/>
    <m/>
    <m/>
    <m/>
    <m/>
    <m/>
  </r>
  <r>
    <n v="1917"/>
    <d v="2024-04-22T00:00:00"/>
    <x v="11"/>
    <x v="90"/>
    <e v="#N/A"/>
    <e v="#N/A"/>
    <n v="129000"/>
    <m/>
    <m/>
    <x v="0"/>
    <n v="49000"/>
    <d v="2024-04-19T00:00:00"/>
    <m/>
    <n v="80000"/>
    <d v="2024-04-23T00:00:00"/>
    <m/>
    <m/>
    <m/>
    <m/>
    <m/>
    <m/>
    <m/>
    <m/>
    <m/>
    <m/>
    <m/>
    <m/>
    <m/>
    <m/>
  </r>
  <r>
    <n v="1918"/>
    <d v="2024-04-23T00:00:00"/>
    <x v="11"/>
    <x v="98"/>
    <e v="#N/A"/>
    <e v="#N/A"/>
    <n v="346400"/>
    <m/>
    <m/>
    <x v="0"/>
    <n v="346400"/>
    <d v="2024-04-25T00:00:00"/>
    <m/>
    <m/>
    <m/>
    <m/>
    <m/>
    <m/>
    <m/>
    <m/>
    <m/>
    <m/>
    <m/>
    <m/>
    <m/>
    <m/>
    <m/>
    <m/>
    <m/>
  </r>
  <r>
    <n v="1919"/>
    <d v="2024-04-23T00:00:00"/>
    <x v="11"/>
    <x v="100"/>
    <e v="#N/A"/>
    <e v="#N/A"/>
    <n v="92000"/>
    <m/>
    <s v="acredita por tachos de aceite"/>
    <x v="0"/>
    <n v="92000"/>
    <m/>
    <m/>
    <m/>
    <m/>
    <m/>
    <m/>
    <m/>
    <m/>
    <m/>
    <m/>
    <m/>
    <m/>
    <m/>
    <m/>
    <m/>
    <m/>
    <m/>
    <m/>
  </r>
  <r>
    <n v="1920"/>
    <d v="2024-04-23T00:00:00"/>
    <x v="11"/>
    <x v="351"/>
    <e v="#N/A"/>
    <e v="#N/A"/>
    <n v="215000"/>
    <m/>
    <m/>
    <x v="0"/>
    <n v="215000"/>
    <d v="2024-05-29T00:00:00"/>
    <m/>
    <m/>
    <m/>
    <m/>
    <m/>
    <m/>
    <m/>
    <m/>
    <m/>
    <m/>
    <m/>
    <m/>
    <m/>
    <m/>
    <m/>
    <m/>
    <m/>
  </r>
  <r>
    <n v="1921"/>
    <d v="2024-04-24T00:00:00"/>
    <x v="11"/>
    <x v="357"/>
    <e v="#N/A"/>
    <e v="#N/A"/>
    <n v="223779"/>
    <m/>
    <m/>
    <x v="0"/>
    <n v="223779"/>
    <d v="2024-05-10T00:00:00"/>
    <m/>
    <m/>
    <m/>
    <m/>
    <m/>
    <m/>
    <m/>
    <m/>
    <m/>
    <m/>
    <m/>
    <m/>
    <m/>
    <m/>
    <m/>
    <m/>
    <m/>
  </r>
  <r>
    <n v="1922"/>
    <d v="2024-04-24T00:00:00"/>
    <x v="11"/>
    <x v="358"/>
    <e v="#N/A"/>
    <e v="#N/A"/>
    <n v="148150"/>
    <m/>
    <m/>
    <x v="0"/>
    <n v="148150"/>
    <d v="2024-04-26T00:00:00"/>
    <m/>
    <m/>
    <m/>
    <m/>
    <m/>
    <m/>
    <m/>
    <m/>
    <m/>
    <m/>
    <m/>
    <m/>
    <m/>
    <m/>
    <m/>
    <m/>
    <m/>
  </r>
  <r>
    <n v="1923"/>
    <d v="2024-04-25T00:00:00"/>
    <x v="11"/>
    <x v="299"/>
    <e v="#N/A"/>
    <e v="#N/A"/>
    <n v="637528"/>
    <m/>
    <m/>
    <x v="0"/>
    <n v="200000"/>
    <d v="2024-04-12T00:00:00"/>
    <m/>
    <n v="100000"/>
    <d v="2024-06-02T00:00:00"/>
    <m/>
    <n v="50000"/>
    <d v="2024-06-12T00:00:00"/>
    <m/>
    <n v="100000"/>
    <d v="2024-06-28T00:00:00"/>
    <m/>
    <n v="100000"/>
    <d v="2024-07-06T00:00:00"/>
    <m/>
    <n v="87528"/>
    <d v="2024-08-01T00:00:00"/>
    <m/>
    <m/>
  </r>
  <r>
    <n v="1924"/>
    <d v="2024-04-25T00:00:00"/>
    <x v="11"/>
    <x v="42"/>
    <e v="#N/A"/>
    <e v="#N/A"/>
    <n v="201630"/>
    <m/>
    <m/>
    <x v="0"/>
    <n v="201630"/>
    <d v="2024-06-18T00:00:00"/>
    <m/>
    <m/>
    <m/>
    <m/>
    <m/>
    <m/>
    <m/>
    <m/>
    <m/>
    <m/>
    <m/>
    <m/>
    <m/>
    <m/>
    <m/>
    <m/>
    <m/>
  </r>
  <r>
    <n v="1925"/>
    <d v="2024-04-25T00:00:00"/>
    <x v="11"/>
    <x v="100"/>
    <e v="#N/A"/>
    <e v="#N/A"/>
    <n v="0"/>
    <m/>
    <m/>
    <x v="0"/>
    <m/>
    <m/>
    <m/>
    <m/>
    <m/>
    <m/>
    <m/>
    <m/>
    <m/>
    <m/>
    <m/>
    <m/>
    <m/>
    <m/>
    <m/>
    <m/>
    <m/>
    <m/>
    <m/>
  </r>
  <r>
    <n v="1926"/>
    <d v="2024-04-26T00:00:00"/>
    <x v="11"/>
    <x v="73"/>
    <e v="#N/A"/>
    <e v="#N/A"/>
    <n v="35000"/>
    <m/>
    <m/>
    <x v="0"/>
    <n v="35000"/>
    <d v="2024-05-23T00:00:00"/>
    <m/>
    <m/>
    <m/>
    <m/>
    <m/>
    <m/>
    <m/>
    <m/>
    <m/>
    <m/>
    <m/>
    <m/>
    <m/>
    <m/>
    <m/>
    <m/>
    <m/>
  </r>
  <r>
    <n v="1927"/>
    <d v="2024-04-26T00:00:00"/>
    <x v="11"/>
    <x v="269"/>
    <e v="#N/A"/>
    <e v="#N/A"/>
    <n v="33750"/>
    <m/>
    <m/>
    <x v="0"/>
    <n v="33750"/>
    <d v="2024-05-04T00:00:00"/>
    <m/>
    <m/>
    <m/>
    <m/>
    <m/>
    <m/>
    <m/>
    <m/>
    <m/>
    <m/>
    <m/>
    <m/>
    <m/>
    <m/>
    <m/>
    <m/>
    <m/>
  </r>
  <r>
    <n v="1928"/>
    <d v="2024-04-26T00:00:00"/>
    <x v="11"/>
    <x v="226"/>
    <e v="#N/A"/>
    <e v="#N/A"/>
    <n v="449255"/>
    <m/>
    <s v="3 pagos con interes"/>
    <x v="0"/>
    <n v="449255"/>
    <d v="2024-05-08T00:00:00"/>
    <m/>
    <m/>
    <m/>
    <m/>
    <m/>
    <m/>
    <m/>
    <m/>
    <m/>
    <m/>
    <m/>
    <m/>
    <m/>
    <m/>
    <m/>
    <m/>
    <m/>
  </r>
  <r>
    <n v="1929"/>
    <d v="2024-04-26T00:00:00"/>
    <x v="11"/>
    <x v="188"/>
    <e v="#N/A"/>
    <e v="#N/A"/>
    <n v="797288.09000000008"/>
    <m/>
    <m/>
    <x v="2"/>
    <n v="297000"/>
    <d v="2024-04-09T00:00:00"/>
    <m/>
    <n v="500288.09"/>
    <d v="2024-05-10T00:00:00"/>
    <m/>
    <m/>
    <m/>
    <m/>
    <m/>
    <m/>
    <m/>
    <m/>
    <m/>
    <m/>
    <m/>
    <m/>
    <m/>
    <m/>
  </r>
  <r>
    <n v="1930"/>
    <d v="2024-04-26T00:00:00"/>
    <x v="11"/>
    <x v="337"/>
    <e v="#N/A"/>
    <e v="#N/A"/>
    <n v="429474"/>
    <m/>
    <s v="tarjeta"/>
    <x v="0"/>
    <n v="429474"/>
    <d v="2024-05-06T00:00:00"/>
    <m/>
    <m/>
    <m/>
    <m/>
    <m/>
    <m/>
    <m/>
    <m/>
    <m/>
    <m/>
    <m/>
    <m/>
    <m/>
    <m/>
    <m/>
    <m/>
    <m/>
  </r>
  <r>
    <n v="1931"/>
    <d v="2024-04-29T00:00:00"/>
    <x v="11"/>
    <x v="122"/>
    <e v="#N/A"/>
    <e v="#N/A"/>
    <n v="243280"/>
    <m/>
    <m/>
    <x v="0"/>
    <n v="243280"/>
    <d v="2024-04-29T00:00:00"/>
    <m/>
    <m/>
    <m/>
    <m/>
    <m/>
    <m/>
    <m/>
    <m/>
    <m/>
    <m/>
    <m/>
    <m/>
    <m/>
    <m/>
    <m/>
    <m/>
    <m/>
  </r>
  <r>
    <n v="1932"/>
    <d v="2024-04-29T00:00:00"/>
    <x v="11"/>
    <x v="267"/>
    <e v="#N/A"/>
    <e v="#N/A"/>
    <n v="250300"/>
    <m/>
    <m/>
    <x v="0"/>
    <n v="250300"/>
    <d v="2024-05-09T00:00:00"/>
    <m/>
    <m/>
    <m/>
    <m/>
    <m/>
    <m/>
    <m/>
    <m/>
    <m/>
    <m/>
    <m/>
    <m/>
    <m/>
    <m/>
    <m/>
    <m/>
    <m/>
  </r>
  <r>
    <n v="1933"/>
    <d v="2024-04-29T00:00:00"/>
    <x v="11"/>
    <x v="65"/>
    <e v="#N/A"/>
    <e v="#N/A"/>
    <n v="1518585"/>
    <m/>
    <m/>
    <x v="0"/>
    <n v="1518585"/>
    <d v="2024-05-13T00:00:00"/>
    <m/>
    <m/>
    <m/>
    <m/>
    <m/>
    <m/>
    <m/>
    <m/>
    <m/>
    <m/>
    <m/>
    <m/>
    <m/>
    <m/>
    <m/>
    <m/>
    <m/>
  </r>
  <r>
    <n v="1934"/>
    <d v="2024-04-30T00:00:00"/>
    <x v="11"/>
    <x v="9"/>
    <e v="#N/A"/>
    <e v="#N/A"/>
    <n v="230200"/>
    <m/>
    <s v="tarjeta"/>
    <x v="0"/>
    <n v="230200"/>
    <d v="2024-05-07T00:00:00"/>
    <m/>
    <m/>
    <m/>
    <m/>
    <m/>
    <m/>
    <m/>
    <m/>
    <m/>
    <m/>
    <m/>
    <m/>
    <m/>
    <m/>
    <m/>
    <m/>
    <m/>
  </r>
  <r>
    <n v="1935"/>
    <d v="2024-04-30T00:00:00"/>
    <x v="11"/>
    <x v="289"/>
    <e v="#N/A"/>
    <e v="#N/A"/>
    <n v="135200"/>
    <m/>
    <m/>
    <x v="0"/>
    <n v="20000"/>
    <d v="2024-04-30T00:00:00"/>
    <m/>
    <n v="40000"/>
    <d v="2024-05-28T00:00:00"/>
    <m/>
    <n v="75200"/>
    <d v="2024-06-26T00:00:00"/>
    <m/>
    <m/>
    <m/>
    <m/>
    <m/>
    <m/>
    <m/>
    <m/>
    <m/>
    <m/>
    <m/>
  </r>
  <r>
    <n v="1936"/>
    <d v="2024-04-30T00:00:00"/>
    <x v="11"/>
    <x v="359"/>
    <e v="#N/A"/>
    <e v="#N/A"/>
    <n v="184200"/>
    <m/>
    <m/>
    <x v="0"/>
    <n v="184200"/>
    <d v="2024-05-06T00:00:00"/>
    <m/>
    <m/>
    <m/>
    <m/>
    <m/>
    <m/>
    <m/>
    <m/>
    <m/>
    <m/>
    <m/>
    <m/>
    <m/>
    <m/>
    <m/>
    <m/>
    <m/>
  </r>
  <r>
    <n v="1937"/>
    <d v="2024-04-30T00:00:00"/>
    <x v="11"/>
    <x v="100"/>
    <e v="#N/A"/>
    <e v="#N/A"/>
    <n v="65000"/>
    <m/>
    <s v="acredita por tachos de aceite"/>
    <x v="0"/>
    <n v="65000"/>
    <m/>
    <m/>
    <m/>
    <m/>
    <m/>
    <m/>
    <m/>
    <m/>
    <m/>
    <m/>
    <m/>
    <m/>
    <m/>
    <m/>
    <m/>
    <m/>
    <m/>
    <m/>
  </r>
  <r>
    <n v="1938"/>
    <d v="2024-04-30T00:00:00"/>
    <x v="11"/>
    <x v="96"/>
    <e v="#N/A"/>
    <e v="#N/A"/>
    <n v="40000"/>
    <m/>
    <s v="transferencia"/>
    <x v="0"/>
    <n v="40000"/>
    <d v="2024-04-30T00:00:00"/>
    <m/>
    <m/>
    <m/>
    <m/>
    <m/>
    <m/>
    <m/>
    <m/>
    <m/>
    <m/>
    <m/>
    <m/>
    <m/>
    <m/>
    <m/>
    <m/>
    <m/>
  </r>
  <r>
    <n v="1939"/>
    <d v="2024-04-30T00:00:00"/>
    <x v="11"/>
    <x v="100"/>
    <e v="#N/A"/>
    <e v="#N/A"/>
    <n v="40000"/>
    <m/>
    <s v="acredita por tachos de aceite"/>
    <x v="0"/>
    <n v="40000"/>
    <m/>
    <m/>
    <m/>
    <m/>
    <m/>
    <m/>
    <m/>
    <m/>
    <m/>
    <m/>
    <m/>
    <m/>
    <m/>
    <m/>
    <m/>
    <m/>
    <m/>
    <m/>
  </r>
  <r>
    <n v="1940"/>
    <d v="2024-05-01T00:00:00"/>
    <x v="11"/>
    <x v="360"/>
    <e v="#N/A"/>
    <e v="#N/A"/>
    <n v="83720"/>
    <m/>
    <m/>
    <x v="0"/>
    <n v="83720"/>
    <d v="2024-05-02T00:00:00"/>
    <m/>
    <m/>
    <m/>
    <m/>
    <m/>
    <m/>
    <m/>
    <m/>
    <m/>
    <m/>
    <m/>
    <m/>
    <m/>
    <m/>
    <m/>
    <m/>
    <m/>
  </r>
  <r>
    <n v="1941"/>
    <d v="2024-05-02T00:00:00"/>
    <x v="11"/>
    <x v="100"/>
    <e v="#N/A"/>
    <e v="#N/A"/>
    <n v="181500"/>
    <m/>
    <m/>
    <x v="0"/>
    <n v="181500"/>
    <d v="2024-06-25T00:00:00"/>
    <m/>
    <m/>
    <m/>
    <m/>
    <m/>
    <m/>
    <m/>
    <m/>
    <m/>
    <m/>
    <m/>
    <m/>
    <m/>
    <m/>
    <m/>
    <m/>
    <m/>
  </r>
  <r>
    <n v="1942"/>
    <d v="2024-05-03T00:00:00"/>
    <x v="11"/>
    <x v="361"/>
    <e v="#N/A"/>
    <e v="#N/A"/>
    <n v="203506"/>
    <m/>
    <m/>
    <x v="0"/>
    <n v="200000"/>
    <d v="2024-05-03T00:00:00"/>
    <m/>
    <n v="3506"/>
    <d v="2024-05-16T00:00:00"/>
    <m/>
    <m/>
    <m/>
    <m/>
    <m/>
    <m/>
    <m/>
    <m/>
    <m/>
    <m/>
    <m/>
    <m/>
    <m/>
    <m/>
  </r>
  <r>
    <n v="1943"/>
    <d v="2024-05-03T00:00:00"/>
    <x v="11"/>
    <x v="362"/>
    <e v="#N/A"/>
    <e v="#N/A"/>
    <n v="202063"/>
    <m/>
    <m/>
    <x v="0"/>
    <n v="202063"/>
    <d v="2024-05-15T00:00:00"/>
    <m/>
    <m/>
    <m/>
    <m/>
    <m/>
    <m/>
    <m/>
    <m/>
    <m/>
    <m/>
    <m/>
    <m/>
    <m/>
    <m/>
    <m/>
    <m/>
    <m/>
  </r>
  <r>
    <n v="1944"/>
    <d v="2024-05-04T00:00:00"/>
    <x v="11"/>
    <x v="363"/>
    <e v="#N/A"/>
    <e v="#N/A"/>
    <n v="155200"/>
    <m/>
    <m/>
    <x v="0"/>
    <n v="155200"/>
    <d v="2024-05-08T00:00:00"/>
    <m/>
    <m/>
    <m/>
    <m/>
    <m/>
    <m/>
    <m/>
    <m/>
    <m/>
    <m/>
    <m/>
    <m/>
    <m/>
    <m/>
    <m/>
    <m/>
    <m/>
  </r>
  <r>
    <n v="1945"/>
    <d v="2024-05-04T00:00:00"/>
    <x v="11"/>
    <x v="364"/>
    <e v="#N/A"/>
    <e v="#N/A"/>
    <n v="57900"/>
    <m/>
    <m/>
    <x v="0"/>
    <n v="57900"/>
    <d v="2024-05-04T00:00:00"/>
    <m/>
    <m/>
    <m/>
    <m/>
    <m/>
    <m/>
    <m/>
    <m/>
    <m/>
    <m/>
    <m/>
    <m/>
    <m/>
    <m/>
    <m/>
    <m/>
    <m/>
  </r>
  <r>
    <n v="1946"/>
    <d v="2024-05-06T00:00:00"/>
    <x v="11"/>
    <x v="204"/>
    <e v="#N/A"/>
    <e v="#N/A"/>
    <n v="272710"/>
    <m/>
    <s v="transferencia"/>
    <x v="0"/>
    <n v="272710"/>
    <d v="2024-05-08T00:00:00"/>
    <m/>
    <m/>
    <m/>
    <m/>
    <m/>
    <m/>
    <m/>
    <m/>
    <m/>
    <m/>
    <m/>
    <m/>
    <m/>
    <m/>
    <m/>
    <m/>
    <m/>
  </r>
  <r>
    <n v="1947"/>
    <d v="2024-05-06T00:00:00"/>
    <x v="11"/>
    <x v="283"/>
    <e v="#N/A"/>
    <e v="#N/A"/>
    <n v="185340"/>
    <m/>
    <s v="efectivo / transferencia"/>
    <x v="0"/>
    <n v="185340"/>
    <d v="2024-05-07T00:00:00"/>
    <m/>
    <m/>
    <m/>
    <m/>
    <m/>
    <m/>
    <m/>
    <m/>
    <m/>
    <m/>
    <m/>
    <m/>
    <m/>
    <m/>
    <m/>
    <m/>
    <m/>
  </r>
  <r>
    <n v="1948"/>
    <d v="2024-05-07T00:00:00"/>
    <x v="11"/>
    <x v="365"/>
    <e v="#N/A"/>
    <e v="#N/A"/>
    <n v="430177"/>
    <m/>
    <m/>
    <x v="0"/>
    <n v="430177"/>
    <d v="2024-05-15T00:00:00"/>
    <m/>
    <m/>
    <m/>
    <m/>
    <m/>
    <m/>
    <m/>
    <m/>
    <m/>
    <m/>
    <m/>
    <m/>
    <m/>
    <m/>
    <m/>
    <m/>
    <m/>
  </r>
  <r>
    <n v="1949"/>
    <d v="2024-05-08T00:00:00"/>
    <x v="12"/>
    <x v="35"/>
    <e v="#N/A"/>
    <e v="#N/A"/>
    <n v="130820"/>
    <m/>
    <s v="efectivo"/>
    <x v="0"/>
    <n v="130820"/>
    <d v="2024-05-15T00:00:00"/>
    <m/>
    <m/>
    <m/>
    <m/>
    <m/>
    <m/>
    <m/>
    <m/>
    <m/>
    <m/>
    <m/>
    <m/>
    <m/>
    <m/>
    <m/>
    <m/>
    <m/>
  </r>
  <r>
    <n v="1950"/>
    <s v="                "/>
    <x v="13"/>
    <x v="366"/>
    <e v="#N/A"/>
    <e v="#N/A"/>
    <n v="242089"/>
    <m/>
    <s v="transferencia"/>
    <x v="0"/>
    <n v="242089"/>
    <d v="2024-05-09T00:00:00"/>
    <m/>
    <m/>
    <m/>
    <m/>
    <m/>
    <m/>
    <m/>
    <m/>
    <m/>
    <m/>
    <m/>
    <m/>
    <m/>
    <m/>
    <m/>
    <m/>
    <m/>
  </r>
  <r>
    <n v="1951"/>
    <d v="2024-05-08T00:00:00"/>
    <x v="12"/>
    <x v="171"/>
    <e v="#N/A"/>
    <e v="#N/A"/>
    <n v="345706"/>
    <m/>
    <m/>
    <x v="0"/>
    <n v="345706"/>
    <d v="2024-05-17T00:00:00"/>
    <m/>
    <m/>
    <m/>
    <m/>
    <m/>
    <m/>
    <m/>
    <m/>
    <m/>
    <m/>
    <m/>
    <m/>
    <m/>
    <m/>
    <m/>
    <m/>
    <m/>
  </r>
  <r>
    <n v="1952"/>
    <d v="2024-05-09T00:00:00"/>
    <x v="12"/>
    <x v="367"/>
    <e v="#N/A"/>
    <e v="#N/A"/>
    <n v="126800"/>
    <m/>
    <m/>
    <x v="0"/>
    <n v="100000"/>
    <d v="2024-05-11T00:00:00"/>
    <m/>
    <n v="26800"/>
    <d v="2024-06-19T00:00:00"/>
    <m/>
    <m/>
    <m/>
    <m/>
    <m/>
    <m/>
    <m/>
    <m/>
    <m/>
    <m/>
    <m/>
    <m/>
    <m/>
    <m/>
  </r>
  <r>
    <n v="1953"/>
    <d v="2024-05-09T00:00:00"/>
    <x v="12"/>
    <x v="355"/>
    <e v="#N/A"/>
    <e v="#N/A"/>
    <n v="40000"/>
    <m/>
    <m/>
    <x v="0"/>
    <n v="40000"/>
    <d v="2024-06-04T00:00:00"/>
    <m/>
    <m/>
    <m/>
    <m/>
    <m/>
    <m/>
    <m/>
    <m/>
    <m/>
    <m/>
    <m/>
    <m/>
    <m/>
    <m/>
    <m/>
    <m/>
    <m/>
  </r>
  <r>
    <n v="1954"/>
    <d v="2024-05-10T00:00:00"/>
    <x v="12"/>
    <x v="100"/>
    <e v="#N/A"/>
    <e v="#N/A"/>
    <n v="205700"/>
    <m/>
    <m/>
    <x v="0"/>
    <n v="205700"/>
    <d v="2024-06-25T00:00:00"/>
    <m/>
    <m/>
    <m/>
    <m/>
    <m/>
    <m/>
    <m/>
    <m/>
    <m/>
    <m/>
    <m/>
    <m/>
    <m/>
    <m/>
    <m/>
    <m/>
    <m/>
  </r>
  <r>
    <n v="1955"/>
    <d v="2024-05-10T00:00:00"/>
    <x v="12"/>
    <x v="32"/>
    <e v="#N/A"/>
    <e v="#N/A"/>
    <n v="411558"/>
    <m/>
    <s v="transferencia"/>
    <x v="0"/>
    <n v="200000"/>
    <d v="2024-05-10T00:00:00"/>
    <m/>
    <n v="100000"/>
    <d v="2024-05-17T00:00:00"/>
    <m/>
    <n v="111558"/>
    <d v="2024-05-28T00:00:00"/>
    <m/>
    <m/>
    <m/>
    <m/>
    <m/>
    <m/>
    <m/>
    <m/>
    <m/>
    <m/>
    <m/>
  </r>
  <r>
    <n v="1956"/>
    <d v="2024-05-10T00:00:00"/>
    <x v="12"/>
    <x v="339"/>
    <e v="#N/A"/>
    <e v="#N/A"/>
    <n v="99100"/>
    <m/>
    <s v="transferencia"/>
    <x v="0"/>
    <n v="99100"/>
    <d v="2024-05-15T00:00:00"/>
    <m/>
    <m/>
    <m/>
    <m/>
    <m/>
    <m/>
    <m/>
    <m/>
    <m/>
    <m/>
    <m/>
    <m/>
    <m/>
    <m/>
    <m/>
    <m/>
    <m/>
  </r>
  <r>
    <n v="1957"/>
    <d v="2024-05-10T00:00:00"/>
    <x v="12"/>
    <x v="211"/>
    <e v="#N/A"/>
    <e v="#N/A"/>
    <n v="403413"/>
    <m/>
    <m/>
    <x v="0"/>
    <n v="403413"/>
    <d v="2024-05-15T00:00:00"/>
    <m/>
    <m/>
    <m/>
    <m/>
    <m/>
    <m/>
    <m/>
    <m/>
    <m/>
    <m/>
    <m/>
    <m/>
    <m/>
    <m/>
    <m/>
    <m/>
    <m/>
  </r>
  <r>
    <n v="1958"/>
    <d v="2024-05-10T00:00:00"/>
    <x v="12"/>
    <x v="324"/>
    <e v="#N/A"/>
    <e v="#N/A"/>
    <n v="190000"/>
    <m/>
    <m/>
    <x v="0"/>
    <n v="190000"/>
    <d v="2024-05-16T00:00:00"/>
    <m/>
    <m/>
    <m/>
    <m/>
    <m/>
    <m/>
    <m/>
    <m/>
    <m/>
    <m/>
    <m/>
    <m/>
    <m/>
    <m/>
    <m/>
    <m/>
    <m/>
  </r>
  <r>
    <n v="1959"/>
    <d v="2024-05-11T00:00:00"/>
    <x v="12"/>
    <x v="100"/>
    <e v="#N/A"/>
    <e v="#N/A"/>
    <n v="121000"/>
    <m/>
    <m/>
    <x v="0"/>
    <n v="121000"/>
    <d v="2024-06-25T00:00:00"/>
    <m/>
    <m/>
    <m/>
    <m/>
    <m/>
    <m/>
    <m/>
    <m/>
    <m/>
    <m/>
    <m/>
    <m/>
    <m/>
    <m/>
    <m/>
    <m/>
    <m/>
  </r>
  <r>
    <n v="1960"/>
    <d v="2024-05-13T00:00:00"/>
    <x v="12"/>
    <x v="368"/>
    <e v="#N/A"/>
    <e v="#N/A"/>
    <n v="20000"/>
    <m/>
    <m/>
    <x v="0"/>
    <n v="20000"/>
    <d v="2024-05-17T00:00:00"/>
    <m/>
    <m/>
    <m/>
    <m/>
    <m/>
    <m/>
    <m/>
    <m/>
    <m/>
    <m/>
    <m/>
    <m/>
    <m/>
    <m/>
    <m/>
    <m/>
    <m/>
  </r>
  <r>
    <n v="1961"/>
    <d v="2024-05-14T00:00:00"/>
    <x v="12"/>
    <x v="118"/>
    <e v="#N/A"/>
    <e v="#N/A"/>
    <n v="1077123"/>
    <m/>
    <m/>
    <x v="0"/>
    <n v="600000"/>
    <d v="2024-05-31T00:00:00"/>
    <m/>
    <n v="477123"/>
    <d v="2024-06-05T00:00:00"/>
    <m/>
    <m/>
    <m/>
    <m/>
    <m/>
    <m/>
    <m/>
    <m/>
    <m/>
    <m/>
    <m/>
    <m/>
    <m/>
    <m/>
  </r>
  <r>
    <n v="1962"/>
    <d v="2024-05-14T00:00:00"/>
    <x v="12"/>
    <x v="369"/>
    <e v="#N/A"/>
    <e v="#N/A"/>
    <n v="260502"/>
    <m/>
    <m/>
    <x v="0"/>
    <n v="130510"/>
    <d v="2024-05-29T00:00:00"/>
    <m/>
    <n v="129992"/>
    <d v="2024-06-10T00:00:00"/>
    <m/>
    <m/>
    <m/>
    <m/>
    <m/>
    <m/>
    <m/>
    <m/>
    <m/>
    <m/>
    <m/>
    <m/>
    <m/>
    <m/>
  </r>
  <r>
    <n v="1963"/>
    <d v="2024-05-14T00:00:00"/>
    <x v="12"/>
    <x v="370"/>
    <e v="#N/A"/>
    <e v="#N/A"/>
    <n v="181500"/>
    <m/>
    <m/>
    <x v="0"/>
    <n v="181500"/>
    <d v="2024-05-17T00:00:00"/>
    <m/>
    <m/>
    <m/>
    <m/>
    <m/>
    <m/>
    <m/>
    <m/>
    <m/>
    <m/>
    <m/>
    <m/>
    <m/>
    <m/>
    <m/>
    <m/>
    <m/>
  </r>
  <r>
    <n v="1964"/>
    <d v="2024-05-15T00:00:00"/>
    <x v="12"/>
    <x v="344"/>
    <e v="#N/A"/>
    <e v="#N/A"/>
    <n v="95000"/>
    <m/>
    <m/>
    <x v="0"/>
    <n v="95000"/>
    <d v="2024-05-15T00:00:00"/>
    <m/>
    <m/>
    <m/>
    <m/>
    <m/>
    <m/>
    <m/>
    <m/>
    <m/>
    <m/>
    <m/>
    <m/>
    <m/>
    <m/>
    <m/>
    <m/>
    <m/>
  </r>
  <r>
    <n v="1965"/>
    <d v="2024-05-15T00:00:00"/>
    <x v="12"/>
    <x v="359"/>
    <e v="#N/A"/>
    <e v="#N/A"/>
    <n v="18000"/>
    <m/>
    <m/>
    <x v="0"/>
    <n v="18000"/>
    <d v="2024-05-16T00:00:00"/>
    <m/>
    <m/>
    <m/>
    <m/>
    <m/>
    <m/>
    <m/>
    <m/>
    <m/>
    <m/>
    <m/>
    <m/>
    <m/>
    <m/>
    <m/>
    <m/>
    <m/>
  </r>
  <r>
    <n v="1966"/>
    <d v="2024-05-15T00:00:00"/>
    <x v="12"/>
    <x v="371"/>
    <e v="#N/A"/>
    <e v="#N/A"/>
    <n v="503100"/>
    <m/>
    <m/>
    <x v="0"/>
    <n v="250000"/>
    <d v="2024-05-24T00:00:00"/>
    <m/>
    <n v="253100"/>
    <d v="2024-05-27T00:00:00"/>
    <m/>
    <m/>
    <m/>
    <m/>
    <m/>
    <m/>
    <m/>
    <m/>
    <m/>
    <m/>
    <m/>
    <m/>
    <m/>
    <m/>
  </r>
  <r>
    <n v="1967"/>
    <d v="2024-05-15T00:00:00"/>
    <x v="12"/>
    <x v="372"/>
    <e v="#N/A"/>
    <e v="#N/A"/>
    <n v="440642"/>
    <m/>
    <s v="transferencia"/>
    <x v="0"/>
    <n v="440642"/>
    <d v="2024-05-27T00:00:00"/>
    <m/>
    <m/>
    <m/>
    <m/>
    <m/>
    <m/>
    <m/>
    <m/>
    <m/>
    <m/>
    <m/>
    <m/>
    <m/>
    <m/>
    <m/>
    <m/>
    <m/>
  </r>
  <r>
    <n v="1968"/>
    <d v="2024-05-15T00:00:00"/>
    <x v="12"/>
    <x v="373"/>
    <e v="#N/A"/>
    <e v="#N/A"/>
    <n v="152240"/>
    <m/>
    <m/>
    <x v="0"/>
    <n v="100000"/>
    <d v="2024-05-21T00:00:00"/>
    <m/>
    <n v="52240"/>
    <d v="2024-05-24T00:00:00"/>
    <m/>
    <m/>
    <m/>
    <m/>
    <m/>
    <m/>
    <m/>
    <m/>
    <m/>
    <m/>
    <m/>
    <m/>
    <m/>
    <m/>
  </r>
  <r>
    <n v="1969"/>
    <d v="2024-05-16T00:00:00"/>
    <x v="12"/>
    <x v="374"/>
    <e v="#N/A"/>
    <e v="#N/A"/>
    <n v="96870"/>
    <m/>
    <m/>
    <x v="0"/>
    <n v="96870"/>
    <d v="2024-05-21T00:00:00"/>
    <m/>
    <m/>
    <m/>
    <m/>
    <m/>
    <m/>
    <m/>
    <m/>
    <m/>
    <m/>
    <m/>
    <m/>
    <m/>
    <m/>
    <m/>
    <m/>
    <m/>
  </r>
  <r>
    <n v="1970"/>
    <d v="2024-05-16T00:00:00"/>
    <x v="12"/>
    <x v="284"/>
    <e v="#N/A"/>
    <e v="#N/A"/>
    <n v="120000"/>
    <m/>
    <s v="transferencia"/>
    <x v="0"/>
    <n v="120000"/>
    <d v="2024-05-16T00:00:00"/>
    <m/>
    <m/>
    <m/>
    <m/>
    <m/>
    <m/>
    <m/>
    <m/>
    <m/>
    <m/>
    <m/>
    <m/>
    <m/>
    <m/>
    <m/>
    <m/>
    <m/>
  </r>
  <r>
    <n v="1971"/>
    <d v="2024-05-16T00:00:00"/>
    <x v="12"/>
    <x v="375"/>
    <e v="#N/A"/>
    <e v="#N/A"/>
    <n v="70146"/>
    <m/>
    <m/>
    <x v="0"/>
    <n v="70146"/>
    <d v="2024-05-16T00:00:00"/>
    <m/>
    <m/>
    <m/>
    <m/>
    <m/>
    <m/>
    <m/>
    <m/>
    <m/>
    <m/>
    <m/>
    <m/>
    <m/>
    <m/>
    <m/>
    <m/>
    <m/>
  </r>
  <r>
    <n v="1972"/>
    <d v="2024-05-16T00:00:00"/>
    <x v="12"/>
    <x v="40"/>
    <e v="#N/A"/>
    <e v="#N/A"/>
    <n v="266000"/>
    <m/>
    <m/>
    <x v="0"/>
    <n v="230000"/>
    <d v="2024-06-06T00:00:00"/>
    <m/>
    <n v="36000"/>
    <d v="2024-06-14T00:00:00"/>
    <m/>
    <m/>
    <m/>
    <m/>
    <m/>
    <m/>
    <m/>
    <m/>
    <m/>
    <m/>
    <m/>
    <m/>
    <m/>
    <m/>
  </r>
  <r>
    <n v="1973"/>
    <d v="2024-05-16T00:00:00"/>
    <x v="12"/>
    <x v="354"/>
    <e v="#N/A"/>
    <e v="#N/A"/>
    <n v="1519270"/>
    <m/>
    <m/>
    <x v="0"/>
    <n v="1519270"/>
    <d v="2024-07-02T00:00:00"/>
    <m/>
    <m/>
    <m/>
    <m/>
    <m/>
    <m/>
    <m/>
    <m/>
    <m/>
    <m/>
    <m/>
    <m/>
    <m/>
    <m/>
    <m/>
    <m/>
    <m/>
  </r>
  <r>
    <n v="1974"/>
    <d v="2024-05-16T00:00:00"/>
    <x v="12"/>
    <x v="100"/>
    <e v="#N/A"/>
    <e v="#N/A"/>
    <n v="360580"/>
    <m/>
    <m/>
    <x v="0"/>
    <n v="360580"/>
    <d v="2024-06-25T00:00:00"/>
    <m/>
    <m/>
    <m/>
    <m/>
    <m/>
    <m/>
    <m/>
    <m/>
    <m/>
    <m/>
    <m/>
    <m/>
    <m/>
    <m/>
    <m/>
    <m/>
    <m/>
  </r>
  <r>
    <n v="1975"/>
    <d v="2024-05-17T00:00:00"/>
    <x v="12"/>
    <x v="19"/>
    <e v="#N/A"/>
    <e v="#N/A"/>
    <n v="755975"/>
    <m/>
    <m/>
    <x v="0"/>
    <n v="200000"/>
    <d v="2024-05-16T00:00:00"/>
    <m/>
    <n v="300000"/>
    <d v="2024-05-21T00:00:00"/>
    <m/>
    <n v="128000"/>
    <d v="2024-06-10T00:00:00"/>
    <m/>
    <n v="127975"/>
    <d v="2024-07-08T00:00:00"/>
    <m/>
    <m/>
    <m/>
    <m/>
    <m/>
    <m/>
    <m/>
    <m/>
  </r>
  <r>
    <n v="1976"/>
    <d v="2024-05-17T00:00:00"/>
    <x v="12"/>
    <x v="50"/>
    <e v="#N/A"/>
    <e v="#N/A"/>
    <n v="159300"/>
    <m/>
    <s v="pago con impuestos"/>
    <x v="0"/>
    <n v="159300"/>
    <m/>
    <m/>
    <m/>
    <m/>
    <m/>
    <m/>
    <m/>
    <m/>
    <m/>
    <m/>
    <m/>
    <m/>
    <m/>
    <m/>
    <m/>
    <m/>
    <m/>
    <m/>
  </r>
  <r>
    <n v="1977"/>
    <d v="2024-05-17T00:00:00"/>
    <x v="12"/>
    <x v="376"/>
    <e v="#N/A"/>
    <e v="#N/A"/>
    <n v="453768"/>
    <m/>
    <s v="cheque"/>
    <x v="0"/>
    <n v="300000"/>
    <d v="2024-05-23T00:00:00"/>
    <m/>
    <n v="100000"/>
    <d v="2024-06-22T00:00:00"/>
    <m/>
    <n v="53768"/>
    <d v="2024-08-23T00:00:00"/>
    <m/>
    <m/>
    <m/>
    <m/>
    <m/>
    <m/>
    <m/>
    <m/>
    <m/>
    <m/>
    <m/>
  </r>
  <r>
    <n v="1978"/>
    <d v="2024-05-18T00:00:00"/>
    <x v="12"/>
    <x v="103"/>
    <e v="#N/A"/>
    <e v="#N/A"/>
    <n v="242125"/>
    <m/>
    <s v="tarjeta"/>
    <x v="0"/>
    <n v="230000"/>
    <d v="2024-05-30T00:00:00"/>
    <m/>
    <n v="12125"/>
    <d v="2024-05-30T00:00:00"/>
    <m/>
    <m/>
    <m/>
    <m/>
    <m/>
    <m/>
    <m/>
    <m/>
    <m/>
    <m/>
    <m/>
    <m/>
    <m/>
    <m/>
  </r>
  <r>
    <n v="1979"/>
    <d v="2024-05-18T00:00:00"/>
    <x v="12"/>
    <x v="377"/>
    <e v="#N/A"/>
    <e v="#N/A"/>
    <n v="0"/>
    <m/>
    <m/>
    <x v="0"/>
    <m/>
    <m/>
    <m/>
    <m/>
    <m/>
    <m/>
    <m/>
    <m/>
    <m/>
    <m/>
    <m/>
    <m/>
    <m/>
    <m/>
    <m/>
    <m/>
    <m/>
    <m/>
    <m/>
  </r>
  <r>
    <n v="1980"/>
    <d v="2024-05-18T00:00:00"/>
    <x v="12"/>
    <x v="59"/>
    <e v="#N/A"/>
    <e v="#N/A"/>
    <n v="9000"/>
    <m/>
    <m/>
    <x v="0"/>
    <n v="9000"/>
    <d v="2024-08-21T00:00:00"/>
    <m/>
    <m/>
    <m/>
    <m/>
    <m/>
    <m/>
    <m/>
    <m/>
    <m/>
    <m/>
    <m/>
    <m/>
    <m/>
    <m/>
    <m/>
    <m/>
    <m/>
  </r>
  <r>
    <n v="1981"/>
    <d v="2024-05-20T00:00:00"/>
    <x v="12"/>
    <x v="50"/>
    <e v="#N/A"/>
    <e v="#N/A"/>
    <n v="69000"/>
    <m/>
    <s v="pago con impuestos"/>
    <x v="0"/>
    <n v="69000"/>
    <m/>
    <m/>
    <m/>
    <m/>
    <m/>
    <m/>
    <m/>
    <m/>
    <m/>
    <m/>
    <m/>
    <m/>
    <m/>
    <m/>
    <m/>
    <m/>
    <m/>
    <m/>
  </r>
  <r>
    <n v="1982"/>
    <d v="2024-05-20T00:00:00"/>
    <x v="12"/>
    <x v="378"/>
    <e v="#N/A"/>
    <e v="#N/A"/>
    <n v="30000"/>
    <m/>
    <m/>
    <x v="0"/>
    <n v="30000"/>
    <d v="2024-06-24T00:00:00"/>
    <m/>
    <m/>
    <m/>
    <m/>
    <m/>
    <m/>
    <m/>
    <m/>
    <m/>
    <m/>
    <m/>
    <m/>
    <m/>
    <m/>
    <m/>
    <m/>
    <m/>
  </r>
  <r>
    <n v="1983"/>
    <d v="2024-05-20T00:00:00"/>
    <x v="12"/>
    <x v="379"/>
    <e v="#N/A"/>
    <e v="#N/A"/>
    <n v="326000"/>
    <m/>
    <m/>
    <x v="0"/>
    <n v="326000"/>
    <d v="2024-05-27T00:00:00"/>
    <m/>
    <m/>
    <m/>
    <m/>
    <m/>
    <m/>
    <m/>
    <m/>
    <m/>
    <m/>
    <m/>
    <m/>
    <m/>
    <m/>
    <m/>
    <m/>
    <m/>
  </r>
  <r>
    <n v="1984"/>
    <d v="2024-05-20T00:00:00"/>
    <x v="12"/>
    <x v="53"/>
    <e v="#N/A"/>
    <e v="#N/A"/>
    <n v="848040"/>
    <m/>
    <m/>
    <x v="0"/>
    <n v="231100"/>
    <d v="2024-06-24T00:00:00"/>
    <m/>
    <n v="300000"/>
    <d v="2024-07-22T00:00:00"/>
    <m/>
    <n v="316940"/>
    <d v="2024-08-13T00:00:00"/>
    <m/>
    <m/>
    <m/>
    <m/>
    <m/>
    <m/>
    <m/>
    <m/>
    <m/>
    <m/>
    <m/>
  </r>
  <r>
    <n v="1985"/>
    <d v="2024-05-20T00:00:00"/>
    <x v="12"/>
    <x v="54"/>
    <e v="#N/A"/>
    <e v="#N/A"/>
    <n v="176538"/>
    <m/>
    <s v="transferencia"/>
    <x v="0"/>
    <n v="176538"/>
    <d v="2024-06-05T00:00:00"/>
    <m/>
    <m/>
    <m/>
    <m/>
    <m/>
    <m/>
    <m/>
    <m/>
    <m/>
    <m/>
    <m/>
    <m/>
    <m/>
    <m/>
    <m/>
    <m/>
    <m/>
  </r>
  <r>
    <n v="1986"/>
    <d v="2024-05-21T00:00:00"/>
    <x v="12"/>
    <x v="100"/>
    <e v="#N/A"/>
    <e v="#N/A"/>
    <n v="56870"/>
    <m/>
    <m/>
    <x v="0"/>
    <n v="56870"/>
    <d v="2024-06-25T00:00:00"/>
    <m/>
    <m/>
    <m/>
    <m/>
    <m/>
    <m/>
    <m/>
    <m/>
    <m/>
    <m/>
    <m/>
    <m/>
    <m/>
    <m/>
    <m/>
    <m/>
    <m/>
  </r>
  <r>
    <n v="1987"/>
    <d v="2024-05-21T00:00:00"/>
    <x v="12"/>
    <x v="140"/>
    <e v="#N/A"/>
    <e v="#N/A"/>
    <n v="70000"/>
    <m/>
    <m/>
    <x v="0"/>
    <n v="70000"/>
    <d v="2024-06-12T00:00:00"/>
    <m/>
    <m/>
    <m/>
    <m/>
    <m/>
    <m/>
    <m/>
    <m/>
    <m/>
    <m/>
    <m/>
    <m/>
    <m/>
    <m/>
    <m/>
    <m/>
    <m/>
  </r>
  <r>
    <n v="1988"/>
    <d v="2024-05-21T00:00:00"/>
    <x v="12"/>
    <x v="50"/>
    <e v="#N/A"/>
    <e v="#N/A"/>
    <n v="40000"/>
    <m/>
    <s v="pago con impuestos"/>
    <x v="0"/>
    <n v="40000"/>
    <m/>
    <m/>
    <m/>
    <m/>
    <m/>
    <m/>
    <m/>
    <m/>
    <m/>
    <m/>
    <m/>
    <m/>
    <m/>
    <m/>
    <m/>
    <m/>
    <m/>
    <m/>
  </r>
  <r>
    <n v="1989"/>
    <d v="2024-05-22T00:00:00"/>
    <x v="12"/>
    <x v="121"/>
    <e v="#N/A"/>
    <e v="#N/A"/>
    <n v="80335"/>
    <m/>
    <m/>
    <x v="0"/>
    <n v="80335"/>
    <d v="2024-05-27T00:00:00"/>
    <m/>
    <m/>
    <m/>
    <m/>
    <m/>
    <m/>
    <m/>
    <m/>
    <m/>
    <m/>
    <m/>
    <m/>
    <m/>
    <m/>
    <m/>
    <m/>
    <m/>
  </r>
  <r>
    <n v="1990"/>
    <d v="2024-05-22T00:00:00"/>
    <x v="12"/>
    <x v="351"/>
    <e v="#N/A"/>
    <e v="#N/A"/>
    <n v="138250"/>
    <m/>
    <m/>
    <x v="0"/>
    <n v="138250"/>
    <d v="2024-05-29T00:00:00"/>
    <m/>
    <m/>
    <m/>
    <m/>
    <m/>
    <m/>
    <m/>
    <m/>
    <m/>
    <m/>
    <m/>
    <m/>
    <m/>
    <m/>
    <m/>
    <m/>
    <m/>
  </r>
  <r>
    <n v="1991"/>
    <d v="2024-05-22T00:00:00"/>
    <x v="12"/>
    <x v="100"/>
    <e v="#N/A"/>
    <e v="#N/A"/>
    <n v="113740"/>
    <m/>
    <m/>
    <x v="0"/>
    <n v="113740"/>
    <d v="2024-06-25T00:00:00"/>
    <m/>
    <m/>
    <m/>
    <m/>
    <m/>
    <m/>
    <m/>
    <m/>
    <m/>
    <m/>
    <m/>
    <m/>
    <m/>
    <m/>
    <m/>
    <m/>
    <m/>
  </r>
  <r>
    <n v="1992"/>
    <d v="2024-05-22T00:00:00"/>
    <x v="12"/>
    <x v="380"/>
    <e v="#N/A"/>
    <e v="#N/A"/>
    <n v="242480"/>
    <m/>
    <m/>
    <x v="0"/>
    <n v="242480"/>
    <d v="2024-05-25T00:00:00"/>
    <m/>
    <m/>
    <m/>
    <m/>
    <m/>
    <m/>
    <m/>
    <m/>
    <m/>
    <m/>
    <m/>
    <m/>
    <m/>
    <m/>
    <m/>
    <m/>
    <m/>
  </r>
  <r>
    <n v="1993"/>
    <d v="2024-05-22T00:00:00"/>
    <x v="12"/>
    <x v="381"/>
    <e v="#N/A"/>
    <e v="#N/A"/>
    <n v="60000"/>
    <m/>
    <m/>
    <x v="0"/>
    <n v="60000"/>
    <d v="2024-05-24T00:00:00"/>
    <m/>
    <m/>
    <m/>
    <m/>
    <m/>
    <m/>
    <m/>
    <m/>
    <m/>
    <m/>
    <m/>
    <m/>
    <m/>
    <m/>
    <m/>
    <m/>
    <m/>
  </r>
  <r>
    <n v="1994"/>
    <d v="2024-05-23T00:00:00"/>
    <x v="12"/>
    <x v="382"/>
    <e v="#N/A"/>
    <e v="#N/A"/>
    <n v="235000"/>
    <m/>
    <m/>
    <x v="0"/>
    <n v="145000"/>
    <d v="2024-05-23T00:00:00"/>
    <m/>
    <n v="90000"/>
    <d v="2024-05-30T00:00:00"/>
    <m/>
    <m/>
    <m/>
    <m/>
    <m/>
    <m/>
    <m/>
    <m/>
    <m/>
    <m/>
    <m/>
    <m/>
    <m/>
    <m/>
  </r>
  <r>
    <n v="1995"/>
    <d v="2024-05-23T00:00:00"/>
    <x v="12"/>
    <x v="344"/>
    <e v="#N/A"/>
    <e v="#N/A"/>
    <n v="0"/>
    <m/>
    <m/>
    <x v="0"/>
    <m/>
    <m/>
    <m/>
    <m/>
    <m/>
    <m/>
    <m/>
    <m/>
    <m/>
    <m/>
    <m/>
    <m/>
    <m/>
    <m/>
    <m/>
    <m/>
    <m/>
    <m/>
    <m/>
  </r>
  <r>
    <n v="1996"/>
    <d v="2024-05-23T00:00:00"/>
    <x v="12"/>
    <x v="381"/>
    <e v="#N/A"/>
    <e v="#N/A"/>
    <n v="279500"/>
    <m/>
    <m/>
    <x v="0"/>
    <n v="279500"/>
    <d v="2024-05-30T00:00:00"/>
    <m/>
    <m/>
    <m/>
    <m/>
    <m/>
    <m/>
    <m/>
    <m/>
    <m/>
    <m/>
    <m/>
    <m/>
    <m/>
    <m/>
    <m/>
    <m/>
    <m/>
  </r>
  <r>
    <n v="1997"/>
    <d v="2024-05-23T00:00:00"/>
    <x v="12"/>
    <x v="383"/>
    <e v="#N/A"/>
    <e v="#N/A"/>
    <n v="94800"/>
    <m/>
    <s v="transferencia"/>
    <x v="0"/>
    <n v="94800"/>
    <d v="2024-05-24T00:00:00"/>
    <m/>
    <m/>
    <m/>
    <m/>
    <m/>
    <m/>
    <m/>
    <m/>
    <m/>
    <m/>
    <m/>
    <m/>
    <m/>
    <m/>
    <m/>
    <m/>
    <m/>
  </r>
  <r>
    <n v="1998"/>
    <d v="2024-05-24T00:00:00"/>
    <x v="12"/>
    <x v="188"/>
    <e v="#N/A"/>
    <e v="#N/A"/>
    <n v="136000"/>
    <m/>
    <m/>
    <x v="0"/>
    <n v="136000"/>
    <d v="2024-06-07T00:00:00"/>
    <m/>
    <m/>
    <m/>
    <m/>
    <m/>
    <m/>
    <m/>
    <m/>
    <m/>
    <m/>
    <m/>
    <m/>
    <m/>
    <m/>
    <m/>
    <m/>
    <m/>
  </r>
  <r>
    <n v="1999"/>
    <d v="2024-05-24T00:00:00"/>
    <x v="12"/>
    <x v="70"/>
    <e v="#N/A"/>
    <e v="#N/A"/>
    <n v="101000"/>
    <m/>
    <m/>
    <x v="0"/>
    <n v="51000"/>
    <d v="2024-05-27T00:00:00"/>
    <m/>
    <n v="50000"/>
    <d v="2024-05-31T00:00:00"/>
    <m/>
    <m/>
    <m/>
    <m/>
    <m/>
    <m/>
    <m/>
    <m/>
    <m/>
    <m/>
    <m/>
    <m/>
    <m/>
    <m/>
  </r>
  <r>
    <n v="2000"/>
    <d v="2024-05-24T00:00:00"/>
    <x v="12"/>
    <x v="100"/>
    <e v="#N/A"/>
    <e v="#N/A"/>
    <n v="56870"/>
    <m/>
    <m/>
    <x v="0"/>
    <n v="56870"/>
    <d v="2024-06-25T00:00:00"/>
    <m/>
    <m/>
    <m/>
    <m/>
    <m/>
    <m/>
    <m/>
    <m/>
    <m/>
    <m/>
    <m/>
    <m/>
    <m/>
    <m/>
    <m/>
    <m/>
    <m/>
  </r>
  <r>
    <n v="2001"/>
    <d v="2024-05-24T00:00:00"/>
    <x v="12"/>
    <x v="50"/>
    <e v="#N/A"/>
    <e v="#N/A"/>
    <n v="388750"/>
    <m/>
    <s v="pago con impuestos"/>
    <x v="0"/>
    <n v="388750"/>
    <m/>
    <m/>
    <m/>
    <m/>
    <m/>
    <m/>
    <m/>
    <m/>
    <m/>
    <m/>
    <m/>
    <m/>
    <m/>
    <m/>
    <m/>
    <m/>
    <m/>
    <m/>
  </r>
  <r>
    <n v="2002"/>
    <d v="2024-05-25T00:00:00"/>
    <x v="12"/>
    <x v="384"/>
    <e v="#N/A"/>
    <e v="#N/A"/>
    <n v="179800"/>
    <m/>
    <s v="transferencia"/>
    <x v="0"/>
    <n v="179800"/>
    <d v="2024-05-28T00:00:00"/>
    <m/>
    <m/>
    <m/>
    <m/>
    <m/>
    <m/>
    <m/>
    <m/>
    <m/>
    <m/>
    <m/>
    <m/>
    <m/>
    <m/>
    <m/>
    <m/>
    <m/>
  </r>
  <r>
    <n v="2003"/>
    <d v="2024-05-25T00:00:00"/>
    <x v="12"/>
    <x v="385"/>
    <e v="#N/A"/>
    <e v="#N/A"/>
    <n v="92000"/>
    <m/>
    <s v="transferencia"/>
    <x v="0"/>
    <n v="92000"/>
    <d v="2024-05-28T00:00:00"/>
    <m/>
    <m/>
    <m/>
    <m/>
    <m/>
    <m/>
    <m/>
    <m/>
    <m/>
    <m/>
    <m/>
    <m/>
    <m/>
    <m/>
    <m/>
    <m/>
    <m/>
  </r>
  <r>
    <n v="2004"/>
    <d v="2024-05-27T00:00:00"/>
    <x v="12"/>
    <x v="386"/>
    <e v="#N/A"/>
    <e v="#N/A"/>
    <n v="185500"/>
    <m/>
    <m/>
    <x v="0"/>
    <n v="185500"/>
    <d v="2024-06-05T00:00:00"/>
    <m/>
    <m/>
    <m/>
    <m/>
    <m/>
    <m/>
    <m/>
    <m/>
    <m/>
    <m/>
    <m/>
    <m/>
    <m/>
    <m/>
    <m/>
    <m/>
    <m/>
  </r>
  <r>
    <n v="2005"/>
    <d v="2024-05-27T00:00:00"/>
    <x v="12"/>
    <x v="387"/>
    <e v="#N/A"/>
    <e v="#N/A"/>
    <n v="721920"/>
    <m/>
    <m/>
    <x v="0"/>
    <n v="350000"/>
    <m/>
    <m/>
    <n v="250000"/>
    <d v="2024-06-18T00:00:00"/>
    <m/>
    <n v="121920"/>
    <d v="2024-07-18T00:00:00"/>
    <m/>
    <m/>
    <m/>
    <m/>
    <m/>
    <m/>
    <m/>
    <m/>
    <m/>
    <m/>
    <m/>
  </r>
  <r>
    <n v="2006"/>
    <d v="2024-05-27T00:00:00"/>
    <x v="12"/>
    <x v="90"/>
    <e v="#N/A"/>
    <e v="#N/A"/>
    <n v="359180"/>
    <m/>
    <m/>
    <x v="0"/>
    <n v="160000"/>
    <d v="2024-06-06T00:00:00"/>
    <m/>
    <n v="199180"/>
    <d v="2024-06-10T00:00:00"/>
    <m/>
    <m/>
    <m/>
    <m/>
    <m/>
    <m/>
    <m/>
    <m/>
    <m/>
    <m/>
    <m/>
    <m/>
    <m/>
    <m/>
  </r>
  <r>
    <n v="2007"/>
    <d v="2024-05-27T00:00:00"/>
    <x v="12"/>
    <x v="388"/>
    <e v="#N/A"/>
    <e v="#N/A"/>
    <n v="96670"/>
    <m/>
    <m/>
    <x v="0"/>
    <n v="96670"/>
    <d v="2024-05-30T00:00:00"/>
    <m/>
    <m/>
    <m/>
    <m/>
    <m/>
    <m/>
    <m/>
    <m/>
    <m/>
    <m/>
    <m/>
    <m/>
    <m/>
    <m/>
    <m/>
    <m/>
    <m/>
  </r>
  <r>
    <n v="2008"/>
    <d v="2024-05-28T00:00:00"/>
    <x v="12"/>
    <x v="56"/>
    <e v="#N/A"/>
    <e v="#N/A"/>
    <n v="215700"/>
    <m/>
    <m/>
    <x v="0"/>
    <n v="215700"/>
    <d v="2024-05-29T00:00:00"/>
    <m/>
    <m/>
    <m/>
    <m/>
    <m/>
    <m/>
    <m/>
    <m/>
    <m/>
    <m/>
    <m/>
    <m/>
    <m/>
    <m/>
    <m/>
    <m/>
    <m/>
  </r>
  <r>
    <n v="2009"/>
    <d v="2024-05-28T00:00:00"/>
    <x v="12"/>
    <x v="146"/>
    <e v="#N/A"/>
    <e v="#N/A"/>
    <n v="139000"/>
    <m/>
    <m/>
    <x v="0"/>
    <n v="139000"/>
    <d v="2024-05-28T00:00:00"/>
    <m/>
    <m/>
    <m/>
    <m/>
    <m/>
    <m/>
    <m/>
    <m/>
    <m/>
    <m/>
    <m/>
    <m/>
    <m/>
    <m/>
    <m/>
    <m/>
    <m/>
  </r>
  <r>
    <n v="2010"/>
    <d v="2024-05-29T00:00:00"/>
    <x v="12"/>
    <x v="389"/>
    <e v="#N/A"/>
    <e v="#N/A"/>
    <n v="190750"/>
    <m/>
    <m/>
    <x v="0"/>
    <n v="190750"/>
    <d v="2024-06-06T00:00:00"/>
    <m/>
    <m/>
    <m/>
    <m/>
    <m/>
    <m/>
    <m/>
    <m/>
    <m/>
    <m/>
    <m/>
    <m/>
    <m/>
    <m/>
    <m/>
    <m/>
    <m/>
  </r>
  <r>
    <n v="2011"/>
    <d v="2024-05-29T00:00:00"/>
    <x v="12"/>
    <x v="390"/>
    <e v="#N/A"/>
    <e v="#N/A"/>
    <n v="379600"/>
    <m/>
    <m/>
    <x v="0"/>
    <n v="379600"/>
    <d v="2024-06-04T00:00:00"/>
    <m/>
    <m/>
    <m/>
    <m/>
    <m/>
    <m/>
    <m/>
    <m/>
    <m/>
    <m/>
    <m/>
    <m/>
    <m/>
    <m/>
    <m/>
    <m/>
    <m/>
  </r>
  <r>
    <n v="2012"/>
    <d v="2024-05-30T00:00:00"/>
    <x v="12"/>
    <x v="391"/>
    <e v="#N/A"/>
    <e v="#N/A"/>
    <n v="42000"/>
    <m/>
    <m/>
    <x v="0"/>
    <n v="42000"/>
    <d v="2024-06-05T00:00:00"/>
    <m/>
    <m/>
    <m/>
    <m/>
    <m/>
    <m/>
    <m/>
    <m/>
    <m/>
    <m/>
    <m/>
    <m/>
    <m/>
    <m/>
    <m/>
    <m/>
    <m/>
  </r>
  <r>
    <n v="2013"/>
    <d v="2024-05-31T00:00:00"/>
    <x v="12"/>
    <x v="72"/>
    <e v="#N/A"/>
    <e v="#N/A"/>
    <n v="164300"/>
    <m/>
    <m/>
    <x v="0"/>
    <n v="82000"/>
    <d v="2024-05-31T00:00:00"/>
    <m/>
    <n v="82300"/>
    <d v="2024-07-02T00:00:00"/>
    <m/>
    <m/>
    <m/>
    <m/>
    <m/>
    <m/>
    <m/>
    <m/>
    <m/>
    <m/>
    <m/>
    <m/>
    <m/>
    <m/>
  </r>
  <r>
    <n v="2014"/>
    <d v="2024-05-31T00:00:00"/>
    <x v="12"/>
    <x v="97"/>
    <e v="#N/A"/>
    <e v="#N/A"/>
    <n v="243000"/>
    <m/>
    <m/>
    <x v="0"/>
    <n v="243000"/>
    <d v="2024-06-04T00:00:00"/>
    <m/>
    <m/>
    <m/>
    <m/>
    <m/>
    <m/>
    <m/>
    <m/>
    <m/>
    <m/>
    <m/>
    <m/>
    <m/>
    <m/>
    <m/>
    <m/>
    <m/>
  </r>
  <r>
    <n v="2015"/>
    <d v="2024-06-01T00:00:00"/>
    <x v="12"/>
    <x v="372"/>
    <e v="#N/A"/>
    <e v="#N/A"/>
    <n v="642800"/>
    <m/>
    <m/>
    <x v="0"/>
    <n v="642800"/>
    <d v="2024-06-05T00:00:00"/>
    <m/>
    <m/>
    <m/>
    <m/>
    <m/>
    <m/>
    <m/>
    <m/>
    <m/>
    <m/>
    <m/>
    <m/>
    <m/>
    <m/>
    <m/>
    <m/>
    <m/>
  </r>
  <r>
    <n v="2016"/>
    <d v="2024-06-03T00:00:00"/>
    <x v="12"/>
    <x v="392"/>
    <e v="#N/A"/>
    <e v="#N/A"/>
    <n v="55000"/>
    <m/>
    <m/>
    <x v="0"/>
    <n v="55000"/>
    <d v="2024-06-03T00:00:00"/>
    <m/>
    <m/>
    <m/>
    <m/>
    <m/>
    <m/>
    <m/>
    <m/>
    <m/>
    <m/>
    <m/>
    <m/>
    <m/>
    <m/>
    <m/>
    <m/>
    <m/>
  </r>
  <r>
    <n v="2017"/>
    <d v="2024-06-03T00:00:00"/>
    <x v="12"/>
    <x v="100"/>
    <e v="#N/A"/>
    <e v="#N/A"/>
    <n v="62920"/>
    <m/>
    <m/>
    <x v="0"/>
    <n v="62920"/>
    <d v="2024-07-08T00:00:00"/>
    <m/>
    <m/>
    <m/>
    <m/>
    <m/>
    <m/>
    <m/>
    <m/>
    <m/>
    <m/>
    <m/>
    <m/>
    <m/>
    <m/>
    <m/>
    <m/>
    <m/>
  </r>
  <r>
    <n v="2018"/>
    <d v="2024-06-03T00:00:00"/>
    <x v="12"/>
    <x v="131"/>
    <e v="#N/A"/>
    <e v="#N/A"/>
    <n v="278470.51"/>
    <m/>
    <m/>
    <x v="0"/>
    <n v="278470.51"/>
    <m/>
    <m/>
    <m/>
    <m/>
    <m/>
    <m/>
    <m/>
    <m/>
    <m/>
    <m/>
    <m/>
    <m/>
    <m/>
    <m/>
    <m/>
    <m/>
    <m/>
    <m/>
  </r>
  <r>
    <n v="2019"/>
    <d v="2024-06-03T00:00:00"/>
    <x v="12"/>
    <x v="313"/>
    <e v="#N/A"/>
    <e v="#N/A"/>
    <n v="225340"/>
    <m/>
    <m/>
    <x v="0"/>
    <n v="225340"/>
    <d v="2024-06-05T00:00:00"/>
    <m/>
    <m/>
    <m/>
    <m/>
    <m/>
    <m/>
    <m/>
    <m/>
    <m/>
    <m/>
    <m/>
    <m/>
    <m/>
    <m/>
    <m/>
    <m/>
    <m/>
  </r>
  <r>
    <n v="2020"/>
    <d v="2024-06-03T00:00:00"/>
    <x v="12"/>
    <x v="100"/>
    <e v="#N/A"/>
    <e v="#N/A"/>
    <n v="145200"/>
    <m/>
    <m/>
    <x v="0"/>
    <n v="145200"/>
    <d v="2024-07-08T00:00:00"/>
    <m/>
    <m/>
    <m/>
    <m/>
    <m/>
    <m/>
    <m/>
    <m/>
    <m/>
    <m/>
    <m/>
    <m/>
    <m/>
    <m/>
    <m/>
    <m/>
    <m/>
  </r>
  <r>
    <n v="2021"/>
    <d v="2024-06-04T00:00:00"/>
    <x v="12"/>
    <x v="100"/>
    <e v="#N/A"/>
    <e v="#N/A"/>
    <n v="102850"/>
    <m/>
    <m/>
    <x v="0"/>
    <n v="102850"/>
    <d v="2024-07-08T00:00:00"/>
    <m/>
    <m/>
    <m/>
    <m/>
    <m/>
    <m/>
    <m/>
    <m/>
    <m/>
    <m/>
    <m/>
    <m/>
    <m/>
    <m/>
    <m/>
    <m/>
    <m/>
  </r>
  <r>
    <n v="2022"/>
    <d v="2024-06-04T00:00:00"/>
    <x v="12"/>
    <x v="96"/>
    <e v="#N/A"/>
    <e v="#N/A"/>
    <n v="262600"/>
    <m/>
    <m/>
    <x v="0"/>
    <n v="100000"/>
    <d v="2024-06-05T00:00:00"/>
    <m/>
    <n v="100000"/>
    <d v="2024-06-12T00:00:00"/>
    <m/>
    <n v="62600"/>
    <d v="2024-07-11T00:00:00"/>
    <m/>
    <m/>
    <m/>
    <m/>
    <m/>
    <m/>
    <m/>
    <m/>
    <m/>
    <m/>
    <m/>
  </r>
  <r>
    <n v="2023"/>
    <d v="2024-06-05T00:00:00"/>
    <x v="12"/>
    <x v="393"/>
    <e v="#N/A"/>
    <e v="#N/A"/>
    <n v="234945"/>
    <m/>
    <m/>
    <x v="0"/>
    <n v="100000"/>
    <d v="2024-06-07T00:00:00"/>
    <m/>
    <n v="134945"/>
    <d v="2024-06-10T00:00:00"/>
    <m/>
    <m/>
    <m/>
    <m/>
    <m/>
    <m/>
    <m/>
    <m/>
    <m/>
    <m/>
    <m/>
    <m/>
    <m/>
    <m/>
  </r>
  <r>
    <n v="2024"/>
    <d v="2024-06-06T00:00:00"/>
    <x v="12"/>
    <x v="274"/>
    <e v="#N/A"/>
    <e v="#N/A"/>
    <n v="32800"/>
    <m/>
    <m/>
    <x v="0"/>
    <n v="32800"/>
    <d v="2024-06-07T00:00:00"/>
    <m/>
    <m/>
    <m/>
    <m/>
    <m/>
    <m/>
    <m/>
    <m/>
    <m/>
    <m/>
    <m/>
    <m/>
    <m/>
    <m/>
    <m/>
    <m/>
    <m/>
  </r>
  <r>
    <n v="2025"/>
    <d v="2024-06-06T00:00:00"/>
    <x v="12"/>
    <x v="65"/>
    <e v="#N/A"/>
    <e v="#N/A"/>
    <n v="650000"/>
    <m/>
    <m/>
    <x v="0"/>
    <n v="650000"/>
    <d v="2024-06-29T00:00:00"/>
    <m/>
    <m/>
    <m/>
    <m/>
    <m/>
    <m/>
    <m/>
    <m/>
    <m/>
    <m/>
    <m/>
    <m/>
    <m/>
    <m/>
    <m/>
    <m/>
    <m/>
  </r>
  <r>
    <n v="2026"/>
    <d v="2024-06-07T00:00:00"/>
    <x v="14"/>
    <x v="394"/>
    <e v="#N/A"/>
    <e v="#N/A"/>
    <n v="275750"/>
    <m/>
    <m/>
    <x v="0"/>
    <n v="275750"/>
    <d v="2024-06-07T00:00:00"/>
    <m/>
    <m/>
    <m/>
    <m/>
    <m/>
    <m/>
    <m/>
    <m/>
    <m/>
    <m/>
    <m/>
    <m/>
    <m/>
    <m/>
    <m/>
    <m/>
    <m/>
  </r>
  <r>
    <n v="2027"/>
    <d v="2024-06-07T00:00:00"/>
    <x v="14"/>
    <x v="12"/>
    <e v="#N/A"/>
    <e v="#N/A"/>
    <n v="22500"/>
    <m/>
    <m/>
    <x v="0"/>
    <n v="22500"/>
    <d v="2024-06-14T00:00:00"/>
    <m/>
    <m/>
    <m/>
    <m/>
    <m/>
    <m/>
    <m/>
    <m/>
    <m/>
    <m/>
    <m/>
    <m/>
    <m/>
    <m/>
    <m/>
    <m/>
    <m/>
  </r>
  <r>
    <n v="2028"/>
    <d v="2024-06-07T00:00:00"/>
    <x v="14"/>
    <x v="329"/>
    <e v="#N/A"/>
    <e v="#N/A"/>
    <n v="73002.489999999991"/>
    <m/>
    <s v="efectivo + resumen de cuenta nativa"/>
    <x v="0"/>
    <n v="73002.490000000005"/>
    <d v="2024-06-28T00:00:00"/>
    <m/>
    <m/>
    <m/>
    <m/>
    <m/>
    <m/>
    <m/>
    <m/>
    <m/>
    <m/>
    <m/>
    <m/>
    <m/>
    <m/>
    <m/>
    <m/>
    <m/>
  </r>
  <r>
    <n v="2029"/>
    <d v="2024-06-10T00:00:00"/>
    <x v="14"/>
    <x v="5"/>
    <e v="#N/A"/>
    <e v="#N/A"/>
    <n v="232675"/>
    <m/>
    <m/>
    <x v="0"/>
    <n v="232675"/>
    <m/>
    <m/>
    <m/>
    <m/>
    <m/>
    <m/>
    <m/>
    <m/>
    <m/>
    <m/>
    <m/>
    <m/>
    <m/>
    <m/>
    <m/>
    <m/>
    <m/>
    <m/>
  </r>
  <r>
    <n v="2030"/>
    <d v="2024-06-11T00:00:00"/>
    <x v="14"/>
    <x v="32"/>
    <e v="#N/A"/>
    <e v="#N/A"/>
    <n v="197750"/>
    <m/>
    <m/>
    <x v="0"/>
    <n v="197750"/>
    <d v="2024-06-19T00:00:00"/>
    <m/>
    <m/>
    <m/>
    <m/>
    <m/>
    <m/>
    <m/>
    <m/>
    <m/>
    <m/>
    <m/>
    <m/>
    <m/>
    <m/>
    <m/>
    <m/>
    <m/>
  </r>
  <r>
    <n v="2031"/>
    <d v="2024-06-11T00:00:00"/>
    <x v="14"/>
    <x v="4"/>
    <e v="#N/A"/>
    <e v="#N/A"/>
    <n v="147250"/>
    <m/>
    <s v="cheque"/>
    <x v="0"/>
    <n v="147250"/>
    <d v="2024-06-26T00:00:00"/>
    <m/>
    <m/>
    <m/>
    <m/>
    <m/>
    <m/>
    <m/>
    <m/>
    <m/>
    <m/>
    <m/>
    <m/>
    <m/>
    <m/>
    <m/>
    <m/>
    <m/>
  </r>
  <r>
    <n v="2032"/>
    <d v="2024-06-11T00:00:00"/>
    <x v="14"/>
    <x v="381"/>
    <e v="#N/A"/>
    <e v="#N/A"/>
    <n v="50000"/>
    <m/>
    <m/>
    <x v="0"/>
    <n v="50000"/>
    <d v="2024-07-01T00:00:00"/>
    <m/>
    <m/>
    <m/>
    <m/>
    <m/>
    <m/>
    <m/>
    <m/>
    <m/>
    <m/>
    <m/>
    <m/>
    <m/>
    <m/>
    <m/>
    <m/>
    <m/>
  </r>
  <r>
    <n v="2033"/>
    <d v="2024-06-12T00:00:00"/>
    <x v="14"/>
    <x v="87"/>
    <e v="#N/A"/>
    <e v="#N/A"/>
    <n v="222000"/>
    <m/>
    <m/>
    <x v="0"/>
    <n v="122000"/>
    <d v="2024-07-02T00:00:00"/>
    <m/>
    <n v="100000"/>
    <d v="2024-07-29T00:00:00"/>
    <m/>
    <m/>
    <m/>
    <m/>
    <m/>
    <m/>
    <m/>
    <m/>
    <m/>
    <m/>
    <m/>
    <m/>
    <m/>
    <m/>
  </r>
  <r>
    <n v="2034"/>
    <d v="2024-06-12T00:00:00"/>
    <x v="14"/>
    <x v="194"/>
    <e v="#N/A"/>
    <e v="#N/A"/>
    <n v="180000"/>
    <m/>
    <s v="tarjeta"/>
    <x v="0"/>
    <n v="180000"/>
    <d v="2024-06-14T00:00:00"/>
    <m/>
    <m/>
    <m/>
    <m/>
    <m/>
    <m/>
    <m/>
    <m/>
    <m/>
    <m/>
    <m/>
    <m/>
    <m/>
    <m/>
    <m/>
    <m/>
    <m/>
  </r>
  <r>
    <n v="2035"/>
    <d v="2024-06-12T00:00:00"/>
    <x v="14"/>
    <x v="395"/>
    <e v="#N/A"/>
    <e v="#N/A"/>
    <n v="153000"/>
    <m/>
    <m/>
    <x v="0"/>
    <n v="153000"/>
    <d v="2024-07-02T00:00:00"/>
    <m/>
    <m/>
    <m/>
    <m/>
    <m/>
    <m/>
    <m/>
    <m/>
    <m/>
    <m/>
    <m/>
    <m/>
    <m/>
    <m/>
    <m/>
    <m/>
    <m/>
  </r>
  <r>
    <n v="2036"/>
    <d v="2024-06-12T00:00:00"/>
    <x v="14"/>
    <x v="100"/>
    <e v="#N/A"/>
    <e v="#N/A"/>
    <n v="96800"/>
    <m/>
    <m/>
    <x v="0"/>
    <n v="96800"/>
    <d v="2024-07-08T00:00:00"/>
    <m/>
    <m/>
    <m/>
    <m/>
    <m/>
    <m/>
    <m/>
    <m/>
    <m/>
    <m/>
    <m/>
    <m/>
    <m/>
    <m/>
    <m/>
    <m/>
    <m/>
  </r>
  <r>
    <n v="2037"/>
    <d v="2024-06-13T00:00:00"/>
    <x v="14"/>
    <x v="103"/>
    <e v="#N/A"/>
    <e v="#N/A"/>
    <n v="0"/>
    <m/>
    <m/>
    <x v="0"/>
    <m/>
    <m/>
    <m/>
    <m/>
    <m/>
    <m/>
    <m/>
    <m/>
    <m/>
    <m/>
    <m/>
    <m/>
    <m/>
    <m/>
    <m/>
    <m/>
    <m/>
    <m/>
    <m/>
  </r>
  <r>
    <n v="2038"/>
    <d v="2024-06-14T00:00:00"/>
    <x v="14"/>
    <x v="171"/>
    <e v="#N/A"/>
    <e v="#N/A"/>
    <n v="131500"/>
    <m/>
    <m/>
    <x v="0"/>
    <n v="131500"/>
    <d v="2024-06-15T00:00:00"/>
    <m/>
    <m/>
    <m/>
    <m/>
    <m/>
    <m/>
    <m/>
    <m/>
    <m/>
    <m/>
    <m/>
    <m/>
    <m/>
    <m/>
    <m/>
    <m/>
    <m/>
  </r>
  <r>
    <n v="2039"/>
    <d v="2024-06-14T00:00:00"/>
    <x v="14"/>
    <x v="49"/>
    <e v="#N/A"/>
    <e v="#N/A"/>
    <n v="684250"/>
    <m/>
    <s v="e-cheq"/>
    <x v="0"/>
    <n v="684250"/>
    <d v="2024-07-12T00:00:00"/>
    <m/>
    <m/>
    <m/>
    <m/>
    <m/>
    <m/>
    <m/>
    <m/>
    <m/>
    <m/>
    <m/>
    <m/>
    <m/>
    <m/>
    <m/>
    <m/>
    <m/>
  </r>
  <r>
    <n v="2040"/>
    <d v="2024-06-14T00:00:00"/>
    <x v="14"/>
    <x v="396"/>
    <e v="#N/A"/>
    <e v="#N/A"/>
    <n v="1106500"/>
    <m/>
    <m/>
    <x v="0"/>
    <n v="1106500"/>
    <d v="2024-06-25T00:00:00"/>
    <m/>
    <m/>
    <m/>
    <m/>
    <m/>
    <m/>
    <m/>
    <m/>
    <m/>
    <m/>
    <m/>
    <m/>
    <m/>
    <m/>
    <m/>
    <m/>
    <m/>
  </r>
  <r>
    <n v="2041"/>
    <d v="2024-06-14T00:00:00"/>
    <x v="14"/>
    <x v="397"/>
    <e v="#N/A"/>
    <e v="#N/A"/>
    <n v="81500"/>
    <m/>
    <m/>
    <x v="0"/>
    <n v="81500"/>
    <d v="2024-06-18T00:00:00"/>
    <m/>
    <m/>
    <m/>
    <m/>
    <m/>
    <m/>
    <m/>
    <m/>
    <m/>
    <m/>
    <m/>
    <m/>
    <m/>
    <m/>
    <m/>
    <m/>
    <m/>
  </r>
  <r>
    <n v="2042"/>
    <d v="2024-06-17T00:00:00"/>
    <x v="14"/>
    <x v="266"/>
    <e v="#N/A"/>
    <e v="#N/A"/>
    <n v="284350"/>
    <m/>
    <m/>
    <x v="0"/>
    <n v="284350"/>
    <d v="2024-07-02T00:00:00"/>
    <m/>
    <m/>
    <m/>
    <m/>
    <m/>
    <m/>
    <m/>
    <m/>
    <m/>
    <m/>
    <m/>
    <m/>
    <m/>
    <m/>
    <m/>
    <m/>
    <m/>
  </r>
  <r>
    <n v="2043"/>
    <d v="2024-06-17T00:00:00"/>
    <x v="14"/>
    <x v="100"/>
    <e v="#N/A"/>
    <e v="#N/A"/>
    <n v="102850"/>
    <m/>
    <m/>
    <x v="0"/>
    <n v="102850"/>
    <d v="2024-07-08T00:00:00"/>
    <m/>
    <m/>
    <m/>
    <m/>
    <m/>
    <m/>
    <m/>
    <m/>
    <m/>
    <m/>
    <m/>
    <m/>
    <m/>
    <m/>
    <m/>
    <m/>
    <m/>
  </r>
  <r>
    <n v="2044"/>
    <d v="2024-06-17T00:00:00"/>
    <x v="14"/>
    <x v="202"/>
    <e v="#N/A"/>
    <e v="#N/A"/>
    <n v="105500"/>
    <m/>
    <m/>
    <x v="0"/>
    <n v="105500"/>
    <d v="2024-06-18T00:00:00"/>
    <m/>
    <m/>
    <m/>
    <m/>
    <m/>
    <m/>
    <m/>
    <m/>
    <m/>
    <m/>
    <m/>
    <m/>
    <m/>
    <m/>
    <m/>
    <m/>
    <m/>
  </r>
  <r>
    <n v="2045"/>
    <d v="2024-06-18T00:00:00"/>
    <x v="14"/>
    <x v="398"/>
    <e v="#N/A"/>
    <e v="#N/A"/>
    <n v="298500"/>
    <m/>
    <m/>
    <x v="0"/>
    <n v="180000"/>
    <d v="2024-07-03T00:00:00"/>
    <m/>
    <n v="100000"/>
    <d v="2024-07-16T00:00:00"/>
    <m/>
    <n v="18500"/>
    <d v="2024-08-28T00:00:00"/>
    <m/>
    <m/>
    <m/>
    <m/>
    <m/>
    <m/>
    <m/>
    <m/>
    <m/>
    <m/>
    <m/>
  </r>
  <r>
    <n v="2046"/>
    <d v="2024-06-18T00:00:00"/>
    <x v="14"/>
    <x v="118"/>
    <e v="#N/A"/>
    <e v="#N/A"/>
    <n v="175000"/>
    <m/>
    <m/>
    <x v="0"/>
    <n v="155671.5"/>
    <d v="2024-06-22T00:00:00"/>
    <m/>
    <n v="19328.5"/>
    <d v="2024-07-19T00:00:00"/>
    <m/>
    <m/>
    <m/>
    <m/>
    <m/>
    <m/>
    <m/>
    <m/>
    <m/>
    <m/>
    <m/>
    <m/>
    <m/>
    <m/>
  </r>
  <r>
    <n v="2047"/>
    <d v="2024-06-19T00:00:00"/>
    <x v="14"/>
    <x v="135"/>
    <e v="#N/A"/>
    <e v="#N/A"/>
    <n v="276000"/>
    <m/>
    <m/>
    <x v="0"/>
    <n v="276000"/>
    <d v="2024-06-28T00:00:00"/>
    <m/>
    <m/>
    <m/>
    <m/>
    <m/>
    <m/>
    <m/>
    <m/>
    <m/>
    <m/>
    <m/>
    <m/>
    <m/>
    <m/>
    <m/>
    <m/>
    <m/>
  </r>
  <r>
    <n v="2048"/>
    <d v="2024-06-19T00:00:00"/>
    <x v="14"/>
    <x v="256"/>
    <e v="#N/A"/>
    <e v="#N/A"/>
    <n v="191000"/>
    <m/>
    <m/>
    <x v="0"/>
    <n v="191000"/>
    <d v="2024-07-22T00:00:00"/>
    <m/>
    <m/>
    <m/>
    <m/>
    <m/>
    <m/>
    <m/>
    <m/>
    <m/>
    <m/>
    <m/>
    <m/>
    <m/>
    <m/>
    <m/>
    <m/>
    <m/>
  </r>
  <r>
    <n v="2049"/>
    <d v="2024-06-19T00:00:00"/>
    <x v="14"/>
    <x v="100"/>
    <e v="#N/A"/>
    <e v="#N/A"/>
    <n v="170600"/>
    <m/>
    <m/>
    <x v="0"/>
    <n v="170600"/>
    <d v="2024-07-08T00:00:00"/>
    <m/>
    <m/>
    <m/>
    <m/>
    <m/>
    <m/>
    <m/>
    <m/>
    <m/>
    <m/>
    <m/>
    <m/>
    <m/>
    <m/>
    <m/>
    <m/>
    <m/>
  </r>
  <r>
    <n v="2050"/>
    <d v="2024-06-19T00:00:00"/>
    <x v="14"/>
    <x v="100"/>
    <e v="#N/A"/>
    <e v="#N/A"/>
    <n v="140600"/>
    <m/>
    <m/>
    <x v="0"/>
    <n v="140600"/>
    <d v="2024-07-08T00:00:00"/>
    <m/>
    <m/>
    <m/>
    <m/>
    <m/>
    <m/>
    <m/>
    <m/>
    <m/>
    <m/>
    <m/>
    <m/>
    <m/>
    <m/>
    <m/>
    <m/>
    <m/>
  </r>
  <r>
    <n v="2051"/>
    <d v="2024-06-21T00:00:00"/>
    <x v="14"/>
    <x v="34"/>
    <e v="#N/A"/>
    <e v="#N/A"/>
    <n v="399200"/>
    <m/>
    <m/>
    <x v="0"/>
    <n v="399200"/>
    <d v="2024-07-02T00:00:00"/>
    <m/>
    <m/>
    <m/>
    <m/>
    <m/>
    <m/>
    <m/>
    <m/>
    <m/>
    <m/>
    <m/>
    <m/>
    <m/>
    <m/>
    <m/>
    <m/>
    <m/>
  </r>
  <r>
    <n v="2052"/>
    <d v="2024-06-21T00:00:00"/>
    <x v="14"/>
    <x v="32"/>
    <e v="#N/A"/>
    <e v="#N/A"/>
    <n v="182000"/>
    <m/>
    <m/>
    <x v="0"/>
    <n v="182000"/>
    <d v="2024-07-02T00:00:00"/>
    <m/>
    <m/>
    <m/>
    <m/>
    <m/>
    <m/>
    <m/>
    <m/>
    <m/>
    <m/>
    <m/>
    <m/>
    <m/>
    <m/>
    <m/>
    <m/>
    <m/>
  </r>
  <r>
    <n v="2053"/>
    <d v="2024-06-21T00:00:00"/>
    <x v="14"/>
    <x v="300"/>
    <e v="#N/A"/>
    <e v="#N/A"/>
    <n v="149500"/>
    <m/>
    <m/>
    <x v="0"/>
    <n v="149500"/>
    <d v="2024-07-23T00:00:00"/>
    <m/>
    <m/>
    <m/>
    <m/>
    <m/>
    <m/>
    <m/>
    <m/>
    <m/>
    <m/>
    <m/>
    <m/>
    <m/>
    <m/>
    <m/>
    <m/>
    <m/>
  </r>
  <r>
    <n v="2054"/>
    <d v="2024-06-24T00:00:00"/>
    <x v="14"/>
    <x v="362"/>
    <e v="#N/A"/>
    <e v="#N/A"/>
    <n v="37000"/>
    <m/>
    <m/>
    <x v="0"/>
    <n v="37000"/>
    <d v="2024-06-26T00:00:00"/>
    <m/>
    <m/>
    <m/>
    <m/>
    <m/>
    <m/>
    <m/>
    <m/>
    <m/>
    <m/>
    <m/>
    <m/>
    <m/>
    <m/>
    <m/>
    <m/>
    <m/>
  </r>
  <r>
    <n v="2055"/>
    <d v="2024-06-24T00:00:00"/>
    <x v="14"/>
    <x v="332"/>
    <e v="#N/A"/>
    <e v="#N/A"/>
    <n v="427500"/>
    <m/>
    <m/>
    <x v="0"/>
    <n v="427500"/>
    <d v="2024-07-04T00:00:00"/>
    <m/>
    <m/>
    <m/>
    <m/>
    <m/>
    <m/>
    <m/>
    <m/>
    <m/>
    <m/>
    <m/>
    <m/>
    <m/>
    <m/>
    <m/>
    <m/>
    <m/>
  </r>
  <r>
    <n v="2056"/>
    <d v="2024-06-24T00:00:00"/>
    <x v="14"/>
    <x v="399"/>
    <e v="#N/A"/>
    <e v="#N/A"/>
    <n v="397200"/>
    <m/>
    <s v="adelantado"/>
    <x v="0"/>
    <n v="397200"/>
    <d v="2024-06-07T00:00:00"/>
    <m/>
    <m/>
    <m/>
    <m/>
    <m/>
    <m/>
    <m/>
    <m/>
    <m/>
    <m/>
    <m/>
    <m/>
    <m/>
    <m/>
    <m/>
    <m/>
    <m/>
  </r>
  <r>
    <n v="2057"/>
    <d v="2024-06-24T00:00:00"/>
    <x v="14"/>
    <x v="100"/>
    <e v="#N/A"/>
    <e v="#N/A"/>
    <n v="0"/>
    <m/>
    <m/>
    <x v="0"/>
    <m/>
    <m/>
    <m/>
    <m/>
    <m/>
    <m/>
    <m/>
    <m/>
    <m/>
    <m/>
    <m/>
    <m/>
    <m/>
    <m/>
    <m/>
    <m/>
    <m/>
    <m/>
    <m/>
  </r>
  <r>
    <n v="2058"/>
    <d v="2024-06-24T00:00:00"/>
    <x v="14"/>
    <x v="63"/>
    <e v="#N/A"/>
    <e v="#N/A"/>
    <n v="292750"/>
    <m/>
    <m/>
    <x v="0"/>
    <n v="292750"/>
    <d v="2024-07-17T00:00:00"/>
    <m/>
    <m/>
    <m/>
    <m/>
    <m/>
    <m/>
    <m/>
    <m/>
    <m/>
    <m/>
    <m/>
    <m/>
    <m/>
    <m/>
    <m/>
    <m/>
    <m/>
  </r>
  <r>
    <n v="2059"/>
    <d v="2024-06-25T00:00:00"/>
    <x v="14"/>
    <x v="400"/>
    <e v="#N/A"/>
    <e v="#N/A"/>
    <n v="120000"/>
    <m/>
    <m/>
    <x v="0"/>
    <n v="120000"/>
    <d v="2024-07-02T00:00:00"/>
    <m/>
    <m/>
    <m/>
    <m/>
    <m/>
    <m/>
    <m/>
    <m/>
    <m/>
    <m/>
    <m/>
    <m/>
    <m/>
    <m/>
    <m/>
    <m/>
    <m/>
  </r>
  <r>
    <n v="2060"/>
    <d v="2024-06-25T00:00:00"/>
    <x v="14"/>
    <x v="401"/>
    <e v="#N/A"/>
    <e v="#N/A"/>
    <n v="105000"/>
    <m/>
    <m/>
    <x v="0"/>
    <n v="105000"/>
    <d v="2024-07-31T00:00:00"/>
    <m/>
    <m/>
    <m/>
    <m/>
    <m/>
    <m/>
    <m/>
    <m/>
    <m/>
    <m/>
    <m/>
    <m/>
    <m/>
    <m/>
    <m/>
    <m/>
    <m/>
  </r>
  <r>
    <n v="2061"/>
    <d v="2024-06-25T00:00:00"/>
    <x v="14"/>
    <x v="239"/>
    <e v="#N/A"/>
    <e v="#N/A"/>
    <n v="312200"/>
    <m/>
    <m/>
    <x v="0"/>
    <n v="150000"/>
    <d v="2024-07-15T00:00:00"/>
    <m/>
    <n v="50000"/>
    <d v="2024-07-22T00:00:00"/>
    <m/>
    <n v="112200"/>
    <d v="2024-08-18T00:00:00"/>
    <m/>
    <m/>
    <m/>
    <m/>
    <m/>
    <m/>
    <m/>
    <m/>
    <m/>
    <m/>
    <m/>
  </r>
  <r>
    <n v="2062"/>
    <d v="2024-06-25T00:00:00"/>
    <x v="14"/>
    <x v="134"/>
    <e v="#N/A"/>
    <e v="#N/A"/>
    <n v="215500"/>
    <m/>
    <m/>
    <x v="0"/>
    <n v="215500"/>
    <d v="2024-06-26T00:00:00"/>
    <m/>
    <m/>
    <m/>
    <m/>
    <m/>
    <m/>
    <m/>
    <m/>
    <m/>
    <m/>
    <m/>
    <m/>
    <m/>
    <m/>
    <m/>
    <m/>
    <m/>
  </r>
  <r>
    <n v="2063"/>
    <d v="2024-06-26T00:00:00"/>
    <x v="14"/>
    <x v="63"/>
    <e v="#N/A"/>
    <e v="#N/A"/>
    <n v="262300"/>
    <m/>
    <m/>
    <x v="0"/>
    <n v="262300"/>
    <d v="2024-07-17T00:00:00"/>
    <m/>
    <m/>
    <m/>
    <m/>
    <m/>
    <m/>
    <m/>
    <m/>
    <m/>
    <m/>
    <m/>
    <m/>
    <m/>
    <m/>
    <m/>
    <m/>
    <m/>
  </r>
  <r>
    <n v="2064"/>
    <d v="2024-06-26T00:00:00"/>
    <x v="14"/>
    <x v="344"/>
    <e v="#N/A"/>
    <e v="#N/A"/>
    <n v="1132000"/>
    <m/>
    <m/>
    <x v="0"/>
    <n v="432000"/>
    <d v="2024-07-22T00:00:00"/>
    <s v="usd"/>
    <n v="100000"/>
    <d v="2024-07-29T00:00:00"/>
    <m/>
    <n v="600000"/>
    <d v="2024-06-24T00:00:00"/>
    <m/>
    <m/>
    <m/>
    <m/>
    <m/>
    <m/>
    <m/>
    <m/>
    <m/>
    <m/>
    <m/>
  </r>
  <r>
    <n v="2065"/>
    <d v="2024-06-26T00:00:00"/>
    <x v="14"/>
    <x v="100"/>
    <e v="#N/A"/>
    <e v="#N/A"/>
    <n v="254100"/>
    <m/>
    <m/>
    <x v="0"/>
    <n v="254100"/>
    <d v="2024-07-08T00:00:00"/>
    <m/>
    <m/>
    <m/>
    <m/>
    <m/>
    <m/>
    <m/>
    <m/>
    <m/>
    <m/>
    <m/>
    <m/>
    <m/>
    <m/>
    <m/>
    <m/>
    <m/>
  </r>
  <r>
    <n v="2066"/>
    <d v="2024-06-26T00:00:00"/>
    <x v="14"/>
    <x v="38"/>
    <e v="#N/A"/>
    <e v="#N/A"/>
    <n v="192900"/>
    <m/>
    <s v="e-cheq"/>
    <x v="0"/>
    <n v="192900"/>
    <d v="2024-06-27T00:00:00"/>
    <m/>
    <m/>
    <m/>
    <m/>
    <m/>
    <m/>
    <m/>
    <m/>
    <m/>
    <m/>
    <m/>
    <m/>
    <m/>
    <m/>
    <m/>
    <m/>
    <m/>
  </r>
  <r>
    <n v="2067"/>
    <d v="2024-06-26T00:00:00"/>
    <x v="14"/>
    <x v="192"/>
    <e v="#N/A"/>
    <e v="#N/A"/>
    <n v="142200"/>
    <m/>
    <m/>
    <x v="0"/>
    <n v="142200"/>
    <m/>
    <m/>
    <m/>
    <m/>
    <m/>
    <m/>
    <m/>
    <m/>
    <m/>
    <m/>
    <m/>
    <m/>
    <m/>
    <m/>
    <m/>
    <m/>
    <m/>
    <m/>
  </r>
  <r>
    <n v="2068"/>
    <d v="2024-06-27T00:00:00"/>
    <x v="14"/>
    <x v="146"/>
    <e v="#N/A"/>
    <e v="#N/A"/>
    <n v="434800"/>
    <m/>
    <m/>
    <x v="0"/>
    <n v="234000"/>
    <d v="2024-06-28T00:00:00"/>
    <m/>
    <n v="200800"/>
    <d v="2024-07-31T00:00:00"/>
    <m/>
    <m/>
    <m/>
    <m/>
    <m/>
    <m/>
    <m/>
    <m/>
    <m/>
    <m/>
    <m/>
    <m/>
    <m/>
    <m/>
  </r>
  <r>
    <n v="2069"/>
    <d v="2024-06-27T00:00:00"/>
    <x v="14"/>
    <x v="249"/>
    <e v="#N/A"/>
    <e v="#N/A"/>
    <n v="185200"/>
    <m/>
    <m/>
    <x v="0"/>
    <n v="185200"/>
    <d v="2024-06-27T00:00:00"/>
    <m/>
    <m/>
    <m/>
    <m/>
    <m/>
    <m/>
    <m/>
    <m/>
    <m/>
    <m/>
    <m/>
    <m/>
    <m/>
    <m/>
    <m/>
    <m/>
    <m/>
  </r>
  <r>
    <n v="2070"/>
    <d v="2024-06-27T00:00:00"/>
    <x v="14"/>
    <x v="82"/>
    <e v="#N/A"/>
    <e v="#N/A"/>
    <n v="0"/>
    <m/>
    <m/>
    <x v="0"/>
    <m/>
    <m/>
    <m/>
    <m/>
    <m/>
    <m/>
    <m/>
    <m/>
    <m/>
    <m/>
    <m/>
    <m/>
    <m/>
    <m/>
    <m/>
    <m/>
    <m/>
    <m/>
    <m/>
  </r>
  <r>
    <n v="2071"/>
    <d v="2024-06-28T00:00:00"/>
    <x v="14"/>
    <x v="355"/>
    <e v="#N/A"/>
    <e v="#N/A"/>
    <n v="200000"/>
    <m/>
    <m/>
    <x v="0"/>
    <n v="200000"/>
    <d v="2024-07-06T00:00:00"/>
    <m/>
    <m/>
    <m/>
    <m/>
    <m/>
    <m/>
    <m/>
    <m/>
    <m/>
    <m/>
    <m/>
    <m/>
    <m/>
    <m/>
    <m/>
    <m/>
    <m/>
  </r>
  <r>
    <n v="2072"/>
    <d v="2024-06-28T00:00:00"/>
    <x v="14"/>
    <x v="49"/>
    <e v="#N/A"/>
    <e v="#N/A"/>
    <n v="715625"/>
    <m/>
    <s v="e-cheq"/>
    <x v="0"/>
    <n v="715625"/>
    <d v="2024-07-12T00:00:00"/>
    <m/>
    <m/>
    <m/>
    <m/>
    <m/>
    <m/>
    <m/>
    <m/>
    <m/>
    <m/>
    <m/>
    <m/>
    <m/>
    <m/>
    <m/>
    <m/>
    <m/>
  </r>
  <r>
    <n v="2073"/>
    <d v="2024-06-28T00:00:00"/>
    <x v="14"/>
    <x v="50"/>
    <e v="#N/A"/>
    <e v="#N/A"/>
    <n v="607000"/>
    <m/>
    <s v="pago con impuestos"/>
    <x v="0"/>
    <n v="607000"/>
    <m/>
    <m/>
    <m/>
    <m/>
    <m/>
    <m/>
    <m/>
    <m/>
    <m/>
    <m/>
    <m/>
    <m/>
    <m/>
    <m/>
    <m/>
    <m/>
    <m/>
    <m/>
  </r>
  <r>
    <n v="2074"/>
    <d v="2024-07-01T00:00:00"/>
    <x v="14"/>
    <x v="146"/>
    <e v="#N/A"/>
    <e v="#N/A"/>
    <n v="138000"/>
    <m/>
    <m/>
    <x v="0"/>
    <n v="138000"/>
    <d v="2024-07-04T00:00:00"/>
    <m/>
    <m/>
    <m/>
    <m/>
    <m/>
    <m/>
    <m/>
    <m/>
    <m/>
    <m/>
    <m/>
    <m/>
    <m/>
    <m/>
    <m/>
    <m/>
    <m/>
  </r>
  <r>
    <n v="2075"/>
    <d v="2024-07-01T00:00:00"/>
    <x v="14"/>
    <x v="319"/>
    <e v="#N/A"/>
    <e v="#N/A"/>
    <n v="415930"/>
    <m/>
    <m/>
    <x v="0"/>
    <n v="415930"/>
    <d v="2024-07-12T00:00:00"/>
    <m/>
    <m/>
    <m/>
    <m/>
    <m/>
    <m/>
    <m/>
    <m/>
    <m/>
    <m/>
    <m/>
    <m/>
    <m/>
    <m/>
    <m/>
    <m/>
    <m/>
  </r>
  <r>
    <n v="2076"/>
    <d v="2024-07-01T00:00:00"/>
    <x v="14"/>
    <x v="402"/>
    <e v="#N/A"/>
    <e v="#N/A"/>
    <n v="188680"/>
    <m/>
    <m/>
    <x v="0"/>
    <n v="188680"/>
    <d v="2024-07-26T00:00:00"/>
    <m/>
    <m/>
    <m/>
    <m/>
    <m/>
    <m/>
    <m/>
    <m/>
    <m/>
    <m/>
    <m/>
    <m/>
    <m/>
    <m/>
    <m/>
    <m/>
    <m/>
  </r>
  <r>
    <n v="2077"/>
    <d v="2024-07-02T00:00:00"/>
    <x v="14"/>
    <x v="403"/>
    <e v="#N/A"/>
    <e v="#N/A"/>
    <n v="384500"/>
    <m/>
    <m/>
    <x v="0"/>
    <n v="384500"/>
    <d v="2024-07-02T00:00:00"/>
    <m/>
    <m/>
    <m/>
    <m/>
    <m/>
    <m/>
    <m/>
    <m/>
    <m/>
    <m/>
    <m/>
    <m/>
    <m/>
    <m/>
    <m/>
    <m/>
    <m/>
  </r>
  <r>
    <n v="2078"/>
    <d v="2024-07-02T00:00:00"/>
    <x v="14"/>
    <x v="211"/>
    <e v="#N/A"/>
    <e v="#N/A"/>
    <n v="233785"/>
    <m/>
    <m/>
    <x v="0"/>
    <n v="115000"/>
    <d v="2024-07-03T00:00:00"/>
    <m/>
    <n v="118785"/>
    <d v="2024-07-15T00:00:00"/>
    <m/>
    <m/>
    <m/>
    <m/>
    <m/>
    <m/>
    <m/>
    <m/>
    <m/>
    <m/>
    <m/>
    <m/>
    <m/>
    <m/>
  </r>
  <r>
    <n v="2079"/>
    <d v="2024-07-03T00:00:00"/>
    <x v="14"/>
    <x v="404"/>
    <e v="#N/A"/>
    <e v="#N/A"/>
    <n v="282800"/>
    <m/>
    <m/>
    <x v="0"/>
    <n v="282800"/>
    <d v="2024-07-04T00:00:00"/>
    <m/>
    <m/>
    <m/>
    <m/>
    <m/>
    <m/>
    <m/>
    <m/>
    <m/>
    <m/>
    <m/>
    <m/>
    <m/>
    <m/>
    <m/>
    <m/>
    <m/>
  </r>
  <r>
    <n v="2080"/>
    <d v="2024-07-03T00:00:00"/>
    <x v="14"/>
    <x v="405"/>
    <e v="#N/A"/>
    <e v="#N/A"/>
    <n v="37500"/>
    <m/>
    <m/>
    <x v="0"/>
    <n v="37500"/>
    <d v="2024-07-03T00:00:00"/>
    <m/>
    <m/>
    <m/>
    <m/>
    <m/>
    <m/>
    <m/>
    <m/>
    <m/>
    <m/>
    <m/>
    <m/>
    <m/>
    <m/>
    <m/>
    <m/>
    <m/>
  </r>
  <r>
    <n v="2081"/>
    <d v="2024-07-03T00:00:00"/>
    <x v="14"/>
    <x v="264"/>
    <e v="#N/A"/>
    <e v="#N/A"/>
    <n v="484500"/>
    <m/>
    <m/>
    <x v="0"/>
    <n v="484500"/>
    <d v="2024-07-03T00:00:00"/>
    <m/>
    <m/>
    <m/>
    <m/>
    <m/>
    <m/>
    <m/>
    <m/>
    <m/>
    <m/>
    <m/>
    <m/>
    <m/>
    <m/>
    <m/>
    <m/>
    <m/>
  </r>
  <r>
    <n v="2082"/>
    <d v="2024-07-03T00:00:00"/>
    <x v="14"/>
    <x v="308"/>
    <e v="#N/A"/>
    <e v="#N/A"/>
    <n v="553425"/>
    <m/>
    <m/>
    <x v="0"/>
    <n v="553425"/>
    <d v="2024-07-15T00:00:00"/>
    <m/>
    <m/>
    <m/>
    <m/>
    <m/>
    <m/>
    <m/>
    <m/>
    <m/>
    <m/>
    <m/>
    <m/>
    <m/>
    <m/>
    <m/>
    <m/>
    <m/>
  </r>
  <r>
    <n v="2083"/>
    <d v="2024-07-04T00:00:00"/>
    <x v="14"/>
    <x v="393"/>
    <e v="#N/A"/>
    <e v="#N/A"/>
    <n v="126400"/>
    <m/>
    <m/>
    <x v="0"/>
    <n v="63200"/>
    <d v="2024-07-04T00:00:00"/>
    <m/>
    <n v="63200"/>
    <d v="2024-07-12T00:00:00"/>
    <m/>
    <m/>
    <m/>
    <m/>
    <m/>
    <m/>
    <m/>
    <m/>
    <m/>
    <m/>
    <m/>
    <m/>
    <m/>
    <m/>
  </r>
  <r>
    <n v="2084"/>
    <d v="2024-07-04T00:00:00"/>
    <x v="14"/>
    <x v="110"/>
    <e v="#N/A"/>
    <e v="#N/A"/>
    <n v="29900"/>
    <m/>
    <m/>
    <x v="0"/>
    <n v="29900"/>
    <d v="2024-07-05T00:00:00"/>
    <m/>
    <m/>
    <m/>
    <m/>
    <m/>
    <m/>
    <m/>
    <m/>
    <m/>
    <m/>
    <m/>
    <m/>
    <m/>
    <m/>
    <m/>
    <m/>
    <m/>
  </r>
  <r>
    <n v="2085"/>
    <d v="2024-07-04T00:00:00"/>
    <x v="14"/>
    <x v="274"/>
    <e v="#N/A"/>
    <e v="#N/A"/>
    <n v="421130"/>
    <m/>
    <m/>
    <x v="0"/>
    <n v="300000"/>
    <d v="2024-07-10T00:00:00"/>
    <m/>
    <n v="121130"/>
    <d v="2024-07-23T00:00:00"/>
    <m/>
    <m/>
    <m/>
    <m/>
    <m/>
    <m/>
    <m/>
    <m/>
    <m/>
    <m/>
    <m/>
    <m/>
    <m/>
    <m/>
  </r>
  <r>
    <n v="2086"/>
    <d v="2024-07-04T00:00:00"/>
    <x v="14"/>
    <x v="406"/>
    <e v="#N/A"/>
    <e v="#N/A"/>
    <n v="228800"/>
    <m/>
    <m/>
    <x v="0"/>
    <n v="228800"/>
    <d v="2024-07-10T00:00:00"/>
    <m/>
    <m/>
    <m/>
    <m/>
    <m/>
    <m/>
    <m/>
    <m/>
    <m/>
    <m/>
    <m/>
    <m/>
    <m/>
    <m/>
    <m/>
    <m/>
    <m/>
  </r>
  <r>
    <n v="2087"/>
    <d v="2024-07-05T00:00:00"/>
    <x v="14"/>
    <x v="259"/>
    <e v="#N/A"/>
    <e v="#N/A"/>
    <n v="187475"/>
    <m/>
    <m/>
    <x v="0"/>
    <n v="187475"/>
    <d v="2024-07-10T00:00:00"/>
    <m/>
    <m/>
    <m/>
    <m/>
    <m/>
    <m/>
    <m/>
    <m/>
    <m/>
    <m/>
    <m/>
    <m/>
    <m/>
    <m/>
    <m/>
    <m/>
    <m/>
  </r>
  <r>
    <n v="2088"/>
    <d v="2024-07-06T00:00:00"/>
    <x v="14"/>
    <x v="83"/>
    <e v="#N/A"/>
    <e v="#N/A"/>
    <n v="205000"/>
    <m/>
    <m/>
    <x v="0"/>
    <n v="205000"/>
    <d v="2024-07-31T00:00:00"/>
    <m/>
    <m/>
    <m/>
    <m/>
    <m/>
    <m/>
    <m/>
    <m/>
    <m/>
    <m/>
    <m/>
    <m/>
    <m/>
    <m/>
    <m/>
    <m/>
    <m/>
  </r>
  <r>
    <n v="2089"/>
    <d v="2024-07-08T00:00:00"/>
    <x v="15"/>
    <x v="360"/>
    <e v="#N/A"/>
    <e v="#N/A"/>
    <n v="135300"/>
    <m/>
    <m/>
    <x v="0"/>
    <n v="135300"/>
    <d v="2024-07-22T00:00:00"/>
    <m/>
    <m/>
    <m/>
    <m/>
    <m/>
    <m/>
    <m/>
    <m/>
    <m/>
    <m/>
    <m/>
    <m/>
    <m/>
    <m/>
    <m/>
    <m/>
    <m/>
  </r>
  <r>
    <n v="2090"/>
    <d v="2024-07-08T00:00:00"/>
    <x v="15"/>
    <x v="100"/>
    <e v="#N/A"/>
    <e v="#N/A"/>
    <n v="72600"/>
    <m/>
    <m/>
    <x v="0"/>
    <n v="72600"/>
    <m/>
    <m/>
    <m/>
    <m/>
    <m/>
    <m/>
    <m/>
    <m/>
    <m/>
    <m/>
    <m/>
    <m/>
    <m/>
    <m/>
    <m/>
    <m/>
    <m/>
    <m/>
  </r>
  <r>
    <n v="2091"/>
    <d v="2024-07-09T00:00:00"/>
    <x v="15"/>
    <x v="136"/>
    <e v="#N/A"/>
    <e v="#N/A"/>
    <n v="340000"/>
    <m/>
    <m/>
    <x v="0"/>
    <n v="340000"/>
    <d v="2024-07-25T00:00:00"/>
    <m/>
    <m/>
    <m/>
    <m/>
    <m/>
    <m/>
    <m/>
    <m/>
    <m/>
    <m/>
    <m/>
    <m/>
    <m/>
    <m/>
    <m/>
    <m/>
    <m/>
  </r>
  <r>
    <n v="2092"/>
    <d v="2024-07-09T00:00:00"/>
    <x v="15"/>
    <x v="358"/>
    <e v="#N/A"/>
    <e v="#N/A"/>
    <n v="0"/>
    <m/>
    <m/>
    <x v="0"/>
    <m/>
    <m/>
    <m/>
    <m/>
    <m/>
    <m/>
    <m/>
    <m/>
    <m/>
    <m/>
    <m/>
    <m/>
    <m/>
    <m/>
    <m/>
    <m/>
    <m/>
    <m/>
    <m/>
  </r>
  <r>
    <n v="2093"/>
    <d v="2024-07-10T00:00:00"/>
    <x v="15"/>
    <x v="221"/>
    <e v="#N/A"/>
    <e v="#N/A"/>
    <n v="110000"/>
    <m/>
    <m/>
    <x v="0"/>
    <n v="110000"/>
    <d v="2024-07-25T00:00:00"/>
    <m/>
    <m/>
    <m/>
    <m/>
    <m/>
    <m/>
    <m/>
    <m/>
    <m/>
    <m/>
    <m/>
    <m/>
    <m/>
    <m/>
    <m/>
    <m/>
    <m/>
  </r>
  <r>
    <n v="2094"/>
    <d v="2024-07-10T00:00:00"/>
    <x v="15"/>
    <x v="407"/>
    <e v="#N/A"/>
    <e v="#N/A"/>
    <n v="140480"/>
    <m/>
    <m/>
    <x v="0"/>
    <n v="100000"/>
    <d v="2024-07-10T00:00:00"/>
    <m/>
    <n v="40480"/>
    <d v="2024-07-11T00:00:00"/>
    <m/>
    <m/>
    <m/>
    <m/>
    <m/>
    <m/>
    <m/>
    <m/>
    <m/>
    <m/>
    <m/>
    <m/>
    <m/>
    <m/>
  </r>
  <r>
    <n v="2095"/>
    <d v="2024-07-10T00:00:00"/>
    <x v="15"/>
    <x v="10"/>
    <e v="#N/A"/>
    <e v="#N/A"/>
    <n v="53909"/>
    <m/>
    <m/>
    <x v="0"/>
    <n v="53909"/>
    <d v="2024-07-10T00:00:00"/>
    <m/>
    <m/>
    <m/>
    <m/>
    <m/>
    <m/>
    <m/>
    <m/>
    <m/>
    <m/>
    <m/>
    <m/>
    <m/>
    <m/>
    <m/>
    <m/>
    <m/>
  </r>
  <r>
    <n v="2096"/>
    <d v="2024-07-10T00:00:00"/>
    <x v="15"/>
    <x v="408"/>
    <e v="#N/A"/>
    <e v="#N/A"/>
    <n v="268000"/>
    <m/>
    <m/>
    <x v="0"/>
    <n v="100000"/>
    <d v="2024-07-10T00:00:00"/>
    <m/>
    <n v="100000"/>
    <d v="2024-07-19T00:00:00"/>
    <m/>
    <n v="68000"/>
    <d v="2024-09-06T00:00:00"/>
    <m/>
    <m/>
    <m/>
    <m/>
    <m/>
    <m/>
    <m/>
    <m/>
    <m/>
    <m/>
    <m/>
  </r>
  <r>
    <n v="2097"/>
    <d v="2024-07-10T00:00:00"/>
    <x v="15"/>
    <x v="64"/>
    <e v="#N/A"/>
    <e v="#N/A"/>
    <n v="363180"/>
    <m/>
    <m/>
    <x v="0"/>
    <n v="250000"/>
    <d v="2024-07-19T00:00:00"/>
    <m/>
    <n v="80000"/>
    <d v="2024-08-16T00:00:00"/>
    <m/>
    <n v="33180"/>
    <d v="2024-09-05T00:00:00"/>
    <m/>
    <m/>
    <m/>
    <m/>
    <m/>
    <m/>
    <m/>
    <m/>
    <m/>
    <m/>
    <m/>
  </r>
  <r>
    <n v="2098"/>
    <d v="2024-07-11T00:00:00"/>
    <x v="15"/>
    <x v="287"/>
    <e v="#N/A"/>
    <e v="#N/A"/>
    <n v="103125"/>
    <m/>
    <m/>
    <x v="0"/>
    <n v="103125"/>
    <d v="2024-07-12T00:00:00"/>
    <m/>
    <m/>
    <m/>
    <m/>
    <m/>
    <m/>
    <m/>
    <m/>
    <m/>
    <m/>
    <m/>
    <m/>
    <m/>
    <m/>
    <m/>
    <m/>
    <m/>
  </r>
  <r>
    <n v="2099"/>
    <d v="2024-07-11T00:00:00"/>
    <x v="15"/>
    <x v="341"/>
    <e v="#N/A"/>
    <e v="#N/A"/>
    <n v="277000"/>
    <m/>
    <m/>
    <x v="0"/>
    <n v="277000"/>
    <d v="2024-07-12T00:00:00"/>
    <m/>
    <m/>
    <m/>
    <m/>
    <m/>
    <m/>
    <m/>
    <m/>
    <m/>
    <m/>
    <m/>
    <m/>
    <m/>
    <m/>
    <m/>
    <m/>
    <m/>
  </r>
  <r>
    <n v="2100"/>
    <d v="2024-07-12T00:00:00"/>
    <x v="15"/>
    <x v="207"/>
    <e v="#N/A"/>
    <e v="#N/A"/>
    <n v="234680"/>
    <m/>
    <m/>
    <x v="0"/>
    <n v="234680"/>
    <d v="2024-07-18T00:00:00"/>
    <m/>
    <m/>
    <m/>
    <m/>
    <m/>
    <m/>
    <m/>
    <m/>
    <m/>
    <m/>
    <m/>
    <m/>
    <m/>
    <m/>
    <m/>
    <m/>
    <m/>
  </r>
  <r>
    <n v="2101"/>
    <d v="2024-07-12T00:00:00"/>
    <x v="15"/>
    <x v="374"/>
    <e v="#N/A"/>
    <e v="#N/A"/>
    <n v="259800"/>
    <m/>
    <m/>
    <x v="0"/>
    <n v="259800"/>
    <d v="2024-08-19T00:00:00"/>
    <m/>
    <m/>
    <m/>
    <m/>
    <m/>
    <m/>
    <m/>
    <m/>
    <m/>
    <m/>
    <m/>
    <m/>
    <m/>
    <m/>
    <m/>
    <m/>
    <m/>
  </r>
  <r>
    <n v="2102"/>
    <d v="2024-07-15T00:00:00"/>
    <x v="15"/>
    <x v="100"/>
    <e v="#N/A"/>
    <e v="#N/A"/>
    <n v="74600"/>
    <m/>
    <m/>
    <x v="0"/>
    <n v="74600"/>
    <m/>
    <m/>
    <m/>
    <m/>
    <m/>
    <m/>
    <m/>
    <m/>
    <m/>
    <m/>
    <m/>
    <m/>
    <m/>
    <m/>
    <m/>
    <m/>
    <m/>
    <m/>
  </r>
  <r>
    <n v="2103"/>
    <d v="2024-07-16T00:00:00"/>
    <x v="15"/>
    <x v="304"/>
    <e v="#N/A"/>
    <e v="#N/A"/>
    <n v="0"/>
    <m/>
    <m/>
    <x v="0"/>
    <m/>
    <m/>
    <m/>
    <m/>
    <m/>
    <m/>
    <m/>
    <m/>
    <m/>
    <m/>
    <m/>
    <m/>
    <m/>
    <m/>
    <m/>
    <m/>
    <m/>
    <m/>
    <m/>
  </r>
  <r>
    <n v="2104"/>
    <d v="2024-07-17T00:00:00"/>
    <x v="15"/>
    <x v="100"/>
    <e v="#N/A"/>
    <e v="#N/A"/>
    <n v="72600"/>
    <m/>
    <m/>
    <x v="0"/>
    <n v="72600"/>
    <m/>
    <m/>
    <m/>
    <m/>
    <m/>
    <m/>
    <m/>
    <m/>
    <m/>
    <m/>
    <m/>
    <m/>
    <m/>
    <m/>
    <m/>
    <m/>
    <m/>
    <m/>
  </r>
  <r>
    <n v="2105"/>
    <d v="2024-07-17T00:00:00"/>
    <x v="15"/>
    <x v="205"/>
    <e v="#N/A"/>
    <e v="#N/A"/>
    <n v="570600"/>
    <m/>
    <m/>
    <x v="0"/>
    <n v="570600"/>
    <d v="2024-07-23T00:00:00"/>
    <m/>
    <m/>
    <m/>
    <m/>
    <m/>
    <m/>
    <m/>
    <m/>
    <m/>
    <m/>
    <m/>
    <m/>
    <m/>
    <m/>
    <m/>
    <m/>
    <m/>
  </r>
  <r>
    <n v="2106"/>
    <d v="2024-07-18T00:00:00"/>
    <x v="15"/>
    <x v="100"/>
    <e v="#N/A"/>
    <e v="#N/A"/>
    <n v="653400"/>
    <m/>
    <m/>
    <x v="0"/>
    <n v="653400"/>
    <m/>
    <m/>
    <m/>
    <m/>
    <m/>
    <m/>
    <m/>
    <m/>
    <m/>
    <m/>
    <m/>
    <m/>
    <m/>
    <m/>
    <m/>
    <m/>
    <m/>
    <m/>
  </r>
  <r>
    <n v="2107"/>
    <d v="2024-07-18T00:00:00"/>
    <x v="15"/>
    <x v="332"/>
    <e v="#N/A"/>
    <e v="#N/A"/>
    <n v="245900"/>
    <m/>
    <m/>
    <x v="0"/>
    <n v="245900"/>
    <d v="2024-07-25T00:00:00"/>
    <m/>
    <m/>
    <m/>
    <m/>
    <m/>
    <m/>
    <m/>
    <m/>
    <m/>
    <m/>
    <m/>
    <m/>
    <m/>
    <m/>
    <m/>
    <m/>
    <m/>
  </r>
  <r>
    <n v="2108"/>
    <d v="2024-07-19T00:00:00"/>
    <x v="15"/>
    <x v="268"/>
    <e v="#N/A"/>
    <e v="#N/A"/>
    <n v="184480"/>
    <m/>
    <m/>
    <x v="0"/>
    <n v="184480"/>
    <d v="2024-08-02T00:00:00"/>
    <m/>
    <m/>
    <m/>
    <m/>
    <m/>
    <m/>
    <m/>
    <m/>
    <m/>
    <m/>
    <m/>
    <m/>
    <m/>
    <m/>
    <m/>
    <m/>
    <m/>
  </r>
  <r>
    <n v="2109"/>
    <d v="2024-07-19T00:00:00"/>
    <x v="15"/>
    <x v="373"/>
    <e v="#N/A"/>
    <e v="#N/A"/>
    <n v="86000"/>
    <m/>
    <m/>
    <x v="0"/>
    <n v="86000"/>
    <d v="2024-07-30T00:00:00"/>
    <m/>
    <m/>
    <m/>
    <m/>
    <m/>
    <m/>
    <m/>
    <m/>
    <m/>
    <m/>
    <m/>
    <m/>
    <m/>
    <m/>
    <m/>
    <m/>
    <m/>
  </r>
  <r>
    <n v="2110"/>
    <d v="2024-07-19T00:00:00"/>
    <x v="15"/>
    <x v="152"/>
    <e v="#N/A"/>
    <e v="#N/A"/>
    <n v="1010100"/>
    <m/>
    <m/>
    <x v="0"/>
    <n v="500000"/>
    <d v="2024-07-22T00:00:00"/>
    <m/>
    <n v="300000"/>
    <d v="2024-08-17T00:00:00"/>
    <m/>
    <n v="210100"/>
    <d v="2024-09-03T00:00:00"/>
    <m/>
    <m/>
    <m/>
    <m/>
    <m/>
    <m/>
    <m/>
    <m/>
    <m/>
    <m/>
    <m/>
  </r>
  <r>
    <n v="2111"/>
    <d v="2024-07-19T00:00:00"/>
    <x v="15"/>
    <x v="40"/>
    <e v="#N/A"/>
    <e v="#N/A"/>
    <n v="89000"/>
    <m/>
    <m/>
    <x v="0"/>
    <n v="89000"/>
    <d v="2024-07-31T00:00:00"/>
    <m/>
    <m/>
    <m/>
    <m/>
    <m/>
    <m/>
    <m/>
    <m/>
    <m/>
    <m/>
    <m/>
    <m/>
    <m/>
    <m/>
    <m/>
    <m/>
    <m/>
  </r>
  <r>
    <n v="2112"/>
    <d v="2024-07-19T00:00:00"/>
    <x v="15"/>
    <x v="100"/>
    <e v="#N/A"/>
    <e v="#N/A"/>
    <n v="104060"/>
    <m/>
    <m/>
    <x v="0"/>
    <n v="104060"/>
    <m/>
    <m/>
    <m/>
    <m/>
    <m/>
    <m/>
    <m/>
    <m/>
    <m/>
    <m/>
    <m/>
    <m/>
    <m/>
    <m/>
    <m/>
    <m/>
    <m/>
    <m/>
  </r>
  <r>
    <n v="2113"/>
    <d v="2024-07-20T00:00:00"/>
    <x v="15"/>
    <x v="223"/>
    <e v="#N/A"/>
    <e v="#N/A"/>
    <n v="145000"/>
    <m/>
    <m/>
    <x v="0"/>
    <n v="145000"/>
    <d v="2024-07-24T00:00:00"/>
    <m/>
    <m/>
    <m/>
    <m/>
    <m/>
    <m/>
    <m/>
    <m/>
    <m/>
    <m/>
    <m/>
    <m/>
    <m/>
    <m/>
    <m/>
    <m/>
    <m/>
  </r>
  <r>
    <n v="2114"/>
    <d v="2024-07-22T00:00:00"/>
    <x v="15"/>
    <x v="352"/>
    <e v="#N/A"/>
    <e v="#N/A"/>
    <n v="50000"/>
    <m/>
    <m/>
    <x v="0"/>
    <n v="50000"/>
    <d v="2024-07-31T00:00:00"/>
    <m/>
    <m/>
    <m/>
    <m/>
    <m/>
    <m/>
    <m/>
    <m/>
    <m/>
    <m/>
    <m/>
    <m/>
    <m/>
    <m/>
    <m/>
    <m/>
    <m/>
  </r>
  <r>
    <n v="2115"/>
    <d v="2024-07-22T00:00:00"/>
    <x v="15"/>
    <x v="352"/>
    <e v="#N/A"/>
    <e v="#N/A"/>
    <n v="315155"/>
    <m/>
    <m/>
    <x v="0"/>
    <n v="315155"/>
    <d v="2024-07-31T00:00:00"/>
    <m/>
    <m/>
    <m/>
    <m/>
    <m/>
    <m/>
    <m/>
    <m/>
    <m/>
    <m/>
    <m/>
    <m/>
    <m/>
    <m/>
    <m/>
    <m/>
    <m/>
  </r>
  <r>
    <n v="2116"/>
    <d v="2024-07-22T00:00:00"/>
    <x v="15"/>
    <x v="271"/>
    <e v="#N/A"/>
    <e v="#N/A"/>
    <n v="367300"/>
    <m/>
    <m/>
    <x v="0"/>
    <n v="367300"/>
    <d v="2024-08-06T00:00:00"/>
    <m/>
    <m/>
    <m/>
    <m/>
    <m/>
    <m/>
    <m/>
    <m/>
    <m/>
    <m/>
    <m/>
    <m/>
    <m/>
    <m/>
    <m/>
    <m/>
    <m/>
  </r>
  <r>
    <n v="2117"/>
    <d v="2024-07-23T00:00:00"/>
    <x v="15"/>
    <x v="220"/>
    <e v="#N/A"/>
    <e v="#N/A"/>
    <n v="130000"/>
    <m/>
    <m/>
    <x v="0"/>
    <n v="130000"/>
    <d v="2024-07-23T00:00:00"/>
    <m/>
    <m/>
    <m/>
    <m/>
    <m/>
    <m/>
    <m/>
    <m/>
    <m/>
    <m/>
    <m/>
    <m/>
    <m/>
    <m/>
    <m/>
    <m/>
    <m/>
  </r>
  <r>
    <n v="2118"/>
    <d v="2024-07-23T00:00:00"/>
    <x v="15"/>
    <x v="266"/>
    <e v="#N/A"/>
    <e v="#N/A"/>
    <n v="134000"/>
    <m/>
    <m/>
    <x v="0"/>
    <n v="134000"/>
    <d v="2024-08-22T00:00:00"/>
    <m/>
    <m/>
    <m/>
    <m/>
    <m/>
    <m/>
    <m/>
    <m/>
    <m/>
    <m/>
    <m/>
    <m/>
    <m/>
    <m/>
    <m/>
    <m/>
    <m/>
  </r>
  <r>
    <n v="2119"/>
    <d v="2024-07-24T00:00:00"/>
    <x v="15"/>
    <x v="409"/>
    <e v="#N/A"/>
    <e v="#N/A"/>
    <n v="541910"/>
    <m/>
    <m/>
    <x v="0"/>
    <n v="541910"/>
    <d v="2024-07-26T00:00:00"/>
    <m/>
    <m/>
    <m/>
    <m/>
    <m/>
    <m/>
    <m/>
    <m/>
    <m/>
    <m/>
    <m/>
    <m/>
    <m/>
    <m/>
    <m/>
    <m/>
    <m/>
  </r>
  <r>
    <n v="2120"/>
    <d v="2024-07-25T00:00:00"/>
    <x v="15"/>
    <x v="229"/>
    <e v="#N/A"/>
    <e v="#N/A"/>
    <n v="569500"/>
    <m/>
    <m/>
    <x v="0"/>
    <n v="300000"/>
    <d v="2024-08-02T00:00:00"/>
    <m/>
    <n v="269500"/>
    <d v="2024-08-26T00:00:00"/>
    <m/>
    <m/>
    <m/>
    <m/>
    <m/>
    <m/>
    <m/>
    <m/>
    <m/>
    <m/>
    <m/>
    <m/>
    <m/>
    <m/>
  </r>
  <r>
    <n v="2121"/>
    <d v="2024-07-26T00:00:00"/>
    <x v="15"/>
    <x v="410"/>
    <e v="#N/A"/>
    <e v="#N/A"/>
    <n v="375500"/>
    <m/>
    <m/>
    <x v="0"/>
    <n v="300000"/>
    <d v="2024-07-26T00:00:00"/>
    <m/>
    <n v="75500"/>
    <d v="2024-07-31T00:00:00"/>
    <m/>
    <m/>
    <m/>
    <m/>
    <m/>
    <m/>
    <m/>
    <m/>
    <m/>
    <m/>
    <m/>
    <m/>
    <m/>
    <m/>
  </r>
  <r>
    <n v="2122"/>
    <d v="2024-07-26T00:00:00"/>
    <x v="15"/>
    <x v="202"/>
    <e v="#N/A"/>
    <e v="#N/A"/>
    <n v="304600"/>
    <m/>
    <m/>
    <x v="0"/>
    <n v="304600"/>
    <d v="2024-07-26T00:00:00"/>
    <m/>
    <m/>
    <m/>
    <m/>
    <m/>
    <m/>
    <m/>
    <m/>
    <m/>
    <m/>
    <m/>
    <m/>
    <m/>
    <m/>
    <m/>
    <m/>
    <m/>
  </r>
  <r>
    <n v="2123"/>
    <d v="2024-07-26T00:00:00"/>
    <x v="15"/>
    <x v="295"/>
    <e v="#N/A"/>
    <e v="#N/A"/>
    <n v="189480"/>
    <m/>
    <m/>
    <x v="0"/>
    <n v="120000"/>
    <d v="2024-07-05T00:00:00"/>
    <m/>
    <n v="69480"/>
    <m/>
    <m/>
    <m/>
    <m/>
    <m/>
    <m/>
    <m/>
    <m/>
    <m/>
    <m/>
    <m/>
    <m/>
    <m/>
    <m/>
    <m/>
  </r>
  <r>
    <n v="2124"/>
    <d v="2024-07-26T00:00:00"/>
    <x v="15"/>
    <x v="12"/>
    <e v="#N/A"/>
    <e v="#N/A"/>
    <n v="289500"/>
    <m/>
    <m/>
    <x v="0"/>
    <n v="289500"/>
    <d v="2024-08-26T00:00:00"/>
    <m/>
    <m/>
    <m/>
    <m/>
    <m/>
    <m/>
    <m/>
    <m/>
    <m/>
    <m/>
    <m/>
    <m/>
    <m/>
    <m/>
    <m/>
    <m/>
    <m/>
  </r>
  <r>
    <n v="2125"/>
    <d v="2024-07-27T00:00:00"/>
    <x v="15"/>
    <x v="411"/>
    <e v="#N/A"/>
    <e v="#N/A"/>
    <n v="50000"/>
    <m/>
    <m/>
    <x v="0"/>
    <n v="50000"/>
    <d v="2024-07-29T00:00:00"/>
    <m/>
    <m/>
    <m/>
    <m/>
    <m/>
    <m/>
    <m/>
    <m/>
    <m/>
    <m/>
    <m/>
    <m/>
    <m/>
    <m/>
    <m/>
    <m/>
    <m/>
  </r>
  <r>
    <n v="2126"/>
    <d v="2024-07-27T00:00:00"/>
    <x v="15"/>
    <x v="100"/>
    <e v="#N/A"/>
    <e v="#N/A"/>
    <n v="32670"/>
    <m/>
    <m/>
    <x v="0"/>
    <n v="32670"/>
    <m/>
    <m/>
    <m/>
    <m/>
    <m/>
    <m/>
    <m/>
    <m/>
    <m/>
    <m/>
    <m/>
    <m/>
    <m/>
    <m/>
    <m/>
    <m/>
    <m/>
    <m/>
  </r>
  <r>
    <n v="2127"/>
    <d v="2024-07-27T00:00:00"/>
    <x v="15"/>
    <x v="172"/>
    <e v="#N/A"/>
    <e v="#N/A"/>
    <n v="210300"/>
    <m/>
    <m/>
    <x v="0"/>
    <n v="210300"/>
    <d v="2024-07-30T00:00:00"/>
    <m/>
    <m/>
    <m/>
    <m/>
    <m/>
    <m/>
    <m/>
    <m/>
    <m/>
    <m/>
    <m/>
    <m/>
    <m/>
    <m/>
    <m/>
    <m/>
    <m/>
  </r>
  <r>
    <n v="2128"/>
    <d v="2024-07-29T00:00:00"/>
    <x v="15"/>
    <x v="86"/>
    <e v="#N/A"/>
    <e v="#N/A"/>
    <n v="290000"/>
    <m/>
    <m/>
    <x v="0"/>
    <n v="290000"/>
    <d v="2024-07-18T00:00:00"/>
    <m/>
    <m/>
    <m/>
    <m/>
    <m/>
    <m/>
    <m/>
    <m/>
    <m/>
    <m/>
    <m/>
    <m/>
    <m/>
    <m/>
    <m/>
    <m/>
    <m/>
  </r>
  <r>
    <n v="2129"/>
    <d v="2024-07-29T00:00:00"/>
    <x v="15"/>
    <x v="100"/>
    <e v="#N/A"/>
    <e v="#N/A"/>
    <n v="157300"/>
    <m/>
    <m/>
    <x v="0"/>
    <n v="157300"/>
    <m/>
    <m/>
    <m/>
    <m/>
    <m/>
    <m/>
    <m/>
    <m/>
    <m/>
    <m/>
    <m/>
    <m/>
    <m/>
    <m/>
    <m/>
    <m/>
    <m/>
    <m/>
  </r>
  <r>
    <n v="2130"/>
    <d v="2024-07-29T00:00:00"/>
    <x v="15"/>
    <x v="113"/>
    <e v="#N/A"/>
    <e v="#N/A"/>
    <n v="51500"/>
    <m/>
    <m/>
    <x v="0"/>
    <n v="51500"/>
    <d v="2024-10-26T00:00:00"/>
    <m/>
    <m/>
    <m/>
    <m/>
    <m/>
    <m/>
    <m/>
    <m/>
    <m/>
    <m/>
    <m/>
    <m/>
    <m/>
    <m/>
    <m/>
    <m/>
    <m/>
  </r>
  <r>
    <n v="2131"/>
    <d v="2024-07-29T00:00:00"/>
    <x v="15"/>
    <x v="242"/>
    <e v="#N/A"/>
    <e v="#N/A"/>
    <n v="214450"/>
    <m/>
    <m/>
    <x v="0"/>
    <n v="134500"/>
    <d v="2024-08-19T00:00:00"/>
    <m/>
    <n v="79950"/>
    <m/>
    <m/>
    <m/>
    <m/>
    <m/>
    <m/>
    <m/>
    <m/>
    <m/>
    <m/>
    <m/>
    <m/>
    <m/>
    <m/>
    <m/>
  </r>
  <r>
    <n v="2132"/>
    <d v="2024-07-29T00:00:00"/>
    <x v="15"/>
    <x v="284"/>
    <e v="#N/A"/>
    <e v="#N/A"/>
    <n v="104250"/>
    <m/>
    <m/>
    <x v="0"/>
    <n v="104250"/>
    <d v="2024-08-20T00:00:00"/>
    <m/>
    <m/>
    <m/>
    <m/>
    <m/>
    <m/>
    <m/>
    <m/>
    <m/>
    <m/>
    <m/>
    <m/>
    <m/>
    <m/>
    <m/>
    <m/>
    <m/>
  </r>
  <r>
    <n v="2133"/>
    <d v="2024-07-29T00:00:00"/>
    <x v="15"/>
    <x v="354"/>
    <e v="#N/A"/>
    <e v="#N/A"/>
    <n v="488150"/>
    <m/>
    <m/>
    <x v="0"/>
    <n v="488150"/>
    <d v="2024-08-22T00:00:00"/>
    <m/>
    <m/>
    <m/>
    <m/>
    <m/>
    <m/>
    <m/>
    <m/>
    <m/>
    <m/>
    <m/>
    <m/>
    <m/>
    <m/>
    <m/>
    <m/>
    <m/>
  </r>
  <r>
    <n v="2134"/>
    <d v="2024-07-29T00:00:00"/>
    <x v="15"/>
    <x v="412"/>
    <e v="#N/A"/>
    <e v="#N/A"/>
    <n v="83600"/>
    <m/>
    <m/>
    <x v="0"/>
    <n v="83600"/>
    <d v="2024-07-30T00:00:00"/>
    <m/>
    <m/>
    <m/>
    <m/>
    <m/>
    <m/>
    <m/>
    <m/>
    <m/>
    <m/>
    <m/>
    <m/>
    <m/>
    <m/>
    <m/>
    <m/>
    <m/>
  </r>
  <r>
    <n v="2135"/>
    <d v="2024-07-30T00:00:00"/>
    <x v="15"/>
    <x v="38"/>
    <e v="#N/A"/>
    <e v="#N/A"/>
    <n v="596300"/>
    <m/>
    <m/>
    <x v="0"/>
    <n v="596300"/>
    <d v="2024-07-24T00:00:00"/>
    <m/>
    <m/>
    <m/>
    <m/>
    <m/>
    <m/>
    <m/>
    <m/>
    <m/>
    <m/>
    <m/>
    <m/>
    <m/>
    <m/>
    <m/>
    <m/>
    <m/>
  </r>
  <r>
    <n v="2136"/>
    <d v="2024-07-31T00:00:00"/>
    <x v="15"/>
    <x v="9"/>
    <e v="#N/A"/>
    <e v="#N/A"/>
    <n v="980000"/>
    <m/>
    <m/>
    <x v="3"/>
    <m/>
    <m/>
    <m/>
    <m/>
    <m/>
    <m/>
    <m/>
    <m/>
    <m/>
    <m/>
    <m/>
    <m/>
    <m/>
    <m/>
    <m/>
    <m/>
    <m/>
    <m/>
    <m/>
  </r>
  <r>
    <n v="2137"/>
    <d v="2024-07-31T00:00:00"/>
    <x v="15"/>
    <x v="50"/>
    <e v="#N/A"/>
    <e v="#N/A"/>
    <n v="56000"/>
    <m/>
    <s v="pago con impuestos"/>
    <x v="0"/>
    <n v="56000"/>
    <d v="2024-08-05T00:00:00"/>
    <m/>
    <m/>
    <m/>
    <m/>
    <m/>
    <m/>
    <m/>
    <m/>
    <m/>
    <m/>
    <m/>
    <m/>
    <m/>
    <m/>
    <m/>
    <m/>
    <m/>
  </r>
  <r>
    <n v="2138"/>
    <d v="2024-07-31T00:00:00"/>
    <x v="15"/>
    <x v="50"/>
    <e v="#N/A"/>
    <e v="#N/A"/>
    <n v="45000"/>
    <m/>
    <s v="pago con impuestos"/>
    <x v="0"/>
    <n v="45000"/>
    <d v="2024-08-05T00:00:00"/>
    <m/>
    <m/>
    <m/>
    <m/>
    <m/>
    <m/>
    <m/>
    <m/>
    <m/>
    <m/>
    <m/>
    <m/>
    <m/>
    <m/>
    <m/>
    <m/>
    <m/>
  </r>
  <r>
    <n v="2139"/>
    <d v="2024-07-31T00:00:00"/>
    <x v="15"/>
    <x v="413"/>
    <e v="#N/A"/>
    <e v="#N/A"/>
    <n v="203600"/>
    <m/>
    <m/>
    <x v="0"/>
    <n v="161000"/>
    <d v="2024-08-02T00:00:00"/>
    <m/>
    <n v="42600"/>
    <d v="2024-08-05T00:00:00"/>
    <m/>
    <m/>
    <m/>
    <m/>
    <m/>
    <m/>
    <m/>
    <m/>
    <m/>
    <m/>
    <m/>
    <m/>
    <m/>
    <m/>
  </r>
  <r>
    <n v="2140"/>
    <d v="2024-07-31T00:00:00"/>
    <x v="15"/>
    <x v="239"/>
    <e v="#N/A"/>
    <e v="#N/A"/>
    <n v="286000"/>
    <m/>
    <m/>
    <x v="0"/>
    <n v="200000"/>
    <d v="2024-09-11T00:00:00"/>
    <m/>
    <n v="86000"/>
    <d v="2024-10-07T00:00:00"/>
    <m/>
    <m/>
    <m/>
    <m/>
    <m/>
    <m/>
    <m/>
    <m/>
    <m/>
    <m/>
    <m/>
    <m/>
    <m/>
    <m/>
  </r>
  <r>
    <n v="2141"/>
    <d v="2024-08-01T00:00:00"/>
    <x v="15"/>
    <x v="48"/>
    <e v="#N/A"/>
    <e v="#N/A"/>
    <n v="196000"/>
    <m/>
    <m/>
    <x v="0"/>
    <n v="196000"/>
    <d v="2024-08-06T00:00:00"/>
    <m/>
    <m/>
    <m/>
    <m/>
    <m/>
    <m/>
    <m/>
    <m/>
    <m/>
    <m/>
    <m/>
    <m/>
    <m/>
    <m/>
    <m/>
    <m/>
    <m/>
  </r>
  <r>
    <n v="2142"/>
    <d v="2024-08-01T00:00:00"/>
    <x v="15"/>
    <x v="50"/>
    <e v="#N/A"/>
    <e v="#N/A"/>
    <n v="26000"/>
    <m/>
    <s v="pago con impuestos"/>
    <x v="0"/>
    <n v="26000"/>
    <d v="2024-08-05T00:00:00"/>
    <m/>
    <m/>
    <m/>
    <m/>
    <m/>
    <m/>
    <m/>
    <m/>
    <m/>
    <m/>
    <m/>
    <m/>
    <m/>
    <m/>
    <m/>
    <m/>
    <m/>
  </r>
  <r>
    <n v="2143"/>
    <d v="2024-08-01T00:00:00"/>
    <x v="15"/>
    <x v="414"/>
    <e v="#N/A"/>
    <e v="#N/A"/>
    <n v="201000"/>
    <m/>
    <m/>
    <x v="0"/>
    <n v="201000"/>
    <d v="2024-08-02T00:00:00"/>
    <m/>
    <m/>
    <m/>
    <m/>
    <m/>
    <m/>
    <m/>
    <m/>
    <m/>
    <m/>
    <m/>
    <m/>
    <m/>
    <m/>
    <m/>
    <m/>
    <m/>
  </r>
  <r>
    <n v="2144"/>
    <d v="2024-08-02T00:00:00"/>
    <x v="15"/>
    <x v="415"/>
    <e v="#N/A"/>
    <e v="#N/A"/>
    <n v="374200"/>
    <m/>
    <m/>
    <x v="0"/>
    <n v="374200"/>
    <d v="2024-08-05T00:00:00"/>
    <m/>
    <m/>
    <m/>
    <m/>
    <m/>
    <m/>
    <m/>
    <m/>
    <m/>
    <m/>
    <m/>
    <m/>
    <m/>
    <m/>
    <m/>
    <m/>
    <m/>
  </r>
  <r>
    <n v="2145"/>
    <d v="2024-08-03T00:00:00"/>
    <x v="15"/>
    <x v="118"/>
    <e v="#N/A"/>
    <e v="#N/A"/>
    <n v="572500"/>
    <m/>
    <m/>
    <x v="0"/>
    <n v="500000"/>
    <d v="2024-08-22T00:00:00"/>
    <m/>
    <n v="72500"/>
    <d v="2024-09-06T00:00:00"/>
    <m/>
    <m/>
    <m/>
    <m/>
    <m/>
    <m/>
    <m/>
    <m/>
    <m/>
    <m/>
    <m/>
    <m/>
    <m/>
    <m/>
  </r>
  <r>
    <n v="2146"/>
    <d v="2024-08-05T00:00:00"/>
    <x v="15"/>
    <x v="416"/>
    <e v="#N/A"/>
    <e v="#N/A"/>
    <n v="399900"/>
    <m/>
    <m/>
    <x v="0"/>
    <n v="399900"/>
    <d v="2024-08-15T00:00:00"/>
    <m/>
    <m/>
    <m/>
    <m/>
    <m/>
    <m/>
    <m/>
    <m/>
    <m/>
    <m/>
    <m/>
    <m/>
    <m/>
    <m/>
    <m/>
    <m/>
    <m/>
  </r>
  <r>
    <n v="2147"/>
    <d v="2024-08-05T00:00:00"/>
    <x v="15"/>
    <x v="100"/>
    <e v="#N/A"/>
    <e v="#N/A"/>
    <n v="0"/>
    <m/>
    <m/>
    <x v="0"/>
    <m/>
    <m/>
    <m/>
    <m/>
    <m/>
    <m/>
    <m/>
    <m/>
    <m/>
    <m/>
    <m/>
    <m/>
    <m/>
    <m/>
    <m/>
    <m/>
    <m/>
    <m/>
    <m/>
  </r>
  <r>
    <n v="2148"/>
    <d v="2024-08-05T00:00:00"/>
    <x v="15"/>
    <x v="417"/>
    <e v="#N/A"/>
    <e v="#N/A"/>
    <n v="100000"/>
    <m/>
    <m/>
    <x v="0"/>
    <n v="100000"/>
    <d v="2024-09-03T00:00:00"/>
    <m/>
    <m/>
    <m/>
    <m/>
    <m/>
    <m/>
    <m/>
    <m/>
    <m/>
    <m/>
    <m/>
    <m/>
    <m/>
    <m/>
    <m/>
    <m/>
    <m/>
  </r>
  <r>
    <n v="2149"/>
    <d v="2024-08-05T00:00:00"/>
    <x v="15"/>
    <x v="381"/>
    <e v="#N/A"/>
    <e v="#N/A"/>
    <n v="251000"/>
    <m/>
    <m/>
    <x v="0"/>
    <n v="251000"/>
    <d v="2024-08-06T00:00:00"/>
    <m/>
    <m/>
    <m/>
    <m/>
    <m/>
    <m/>
    <m/>
    <m/>
    <m/>
    <m/>
    <m/>
    <m/>
    <m/>
    <m/>
    <m/>
    <m/>
    <m/>
  </r>
  <r>
    <n v="2150"/>
    <d v="2024-08-06T00:00:00"/>
    <x v="16"/>
    <x v="347"/>
    <e v="#N/A"/>
    <e v="#N/A"/>
    <n v="104000"/>
    <m/>
    <m/>
    <x v="0"/>
    <n v="104000"/>
    <d v="2024-08-06T00:00:00"/>
    <m/>
    <m/>
    <m/>
    <m/>
    <m/>
    <m/>
    <m/>
    <m/>
    <m/>
    <m/>
    <m/>
    <m/>
    <m/>
    <m/>
    <m/>
    <m/>
    <m/>
  </r>
  <r>
    <n v="2151"/>
    <d v="2024-08-06T00:00:00"/>
    <x v="16"/>
    <x v="418"/>
    <e v="#N/A"/>
    <e v="#N/A"/>
    <n v="122800"/>
    <m/>
    <m/>
    <x v="0"/>
    <n v="122800"/>
    <d v="2024-08-09T00:00:00"/>
    <m/>
    <m/>
    <m/>
    <m/>
    <m/>
    <m/>
    <m/>
    <m/>
    <m/>
    <m/>
    <m/>
    <m/>
    <m/>
    <m/>
    <m/>
    <m/>
    <m/>
  </r>
  <r>
    <n v="2152"/>
    <d v="2024-08-06T00:00:00"/>
    <x v="16"/>
    <x v="100"/>
    <e v="#N/A"/>
    <e v="#N/A"/>
    <n v="296450"/>
    <m/>
    <m/>
    <x v="0"/>
    <n v="296450"/>
    <d v="2024-09-25T00:00:00"/>
    <m/>
    <m/>
    <m/>
    <m/>
    <m/>
    <m/>
    <m/>
    <m/>
    <m/>
    <m/>
    <m/>
    <m/>
    <m/>
    <m/>
    <m/>
    <m/>
    <m/>
  </r>
  <r>
    <n v="2153"/>
    <d v="2024-08-07T00:00:00"/>
    <x v="16"/>
    <x v="419"/>
    <e v="#N/A"/>
    <e v="#N/A"/>
    <n v="142000"/>
    <m/>
    <m/>
    <x v="0"/>
    <n v="50000"/>
    <d v="2024-08-28T00:00:00"/>
    <m/>
    <n v="92000"/>
    <d v="2024-09-21T00:00:00"/>
    <m/>
    <m/>
    <m/>
    <m/>
    <m/>
    <m/>
    <m/>
    <m/>
    <m/>
    <m/>
    <m/>
    <m/>
    <m/>
    <m/>
  </r>
  <r>
    <n v="2154"/>
    <d v="2024-08-08T00:00:00"/>
    <x v="16"/>
    <x v="420"/>
    <e v="#N/A"/>
    <e v="#N/A"/>
    <n v="197000"/>
    <m/>
    <m/>
    <x v="0"/>
    <n v="197000"/>
    <d v="2024-08-09T00:00:00"/>
    <m/>
    <m/>
    <m/>
    <m/>
    <m/>
    <m/>
    <m/>
    <m/>
    <m/>
    <m/>
    <m/>
    <m/>
    <m/>
    <m/>
    <m/>
    <m/>
    <m/>
  </r>
  <r>
    <n v="2155"/>
    <d v="2024-08-08T00:00:00"/>
    <x v="16"/>
    <x v="351"/>
    <e v="#N/A"/>
    <e v="#N/A"/>
    <n v="189000"/>
    <m/>
    <m/>
    <x v="0"/>
    <n v="189000"/>
    <d v="2024-08-26T00:00:00"/>
    <m/>
    <m/>
    <m/>
    <m/>
    <m/>
    <m/>
    <m/>
    <m/>
    <m/>
    <m/>
    <m/>
    <m/>
    <m/>
    <m/>
    <m/>
    <m/>
    <m/>
  </r>
  <r>
    <n v="2156"/>
    <d v="2024-08-09T00:00:00"/>
    <x v="16"/>
    <x v="26"/>
    <e v="#N/A"/>
    <e v="#N/A"/>
    <n v="368500"/>
    <m/>
    <m/>
    <x v="0"/>
    <n v="368500"/>
    <d v="2024-08-12T00:00:00"/>
    <m/>
    <m/>
    <m/>
    <m/>
    <m/>
    <m/>
    <m/>
    <m/>
    <m/>
    <m/>
    <m/>
    <m/>
    <m/>
    <m/>
    <m/>
    <m/>
    <m/>
  </r>
  <r>
    <n v="2157"/>
    <d v="2024-08-09T00:00:00"/>
    <x v="16"/>
    <x v="223"/>
    <e v="#N/A"/>
    <e v="#N/A"/>
    <n v="950000"/>
    <m/>
    <m/>
    <x v="0"/>
    <n v="700000"/>
    <d v="2024-08-12T00:00:00"/>
    <m/>
    <n v="250000"/>
    <d v="2024-09-09T00:00:00"/>
    <m/>
    <m/>
    <m/>
    <m/>
    <m/>
    <m/>
    <m/>
    <m/>
    <m/>
    <m/>
    <m/>
    <m/>
    <m/>
    <m/>
  </r>
  <r>
    <n v="2158"/>
    <d v="2024-08-12T00:00:00"/>
    <x v="16"/>
    <x v="267"/>
    <e v="#N/A"/>
    <e v="#N/A"/>
    <n v="332600"/>
    <m/>
    <m/>
    <x v="0"/>
    <n v="332600"/>
    <d v="2024-09-03T00:00:00"/>
    <m/>
    <m/>
    <m/>
    <m/>
    <m/>
    <m/>
    <m/>
    <m/>
    <m/>
    <m/>
    <m/>
    <m/>
    <m/>
    <m/>
    <m/>
    <m/>
    <m/>
  </r>
  <r>
    <n v="2159"/>
    <d v="2024-08-12T00:00:00"/>
    <x v="16"/>
    <x v="329"/>
    <e v="#N/A"/>
    <e v="#N/A"/>
    <n v="321000"/>
    <m/>
    <m/>
    <x v="0"/>
    <n v="321000"/>
    <d v="2024-10-11T00:00:00"/>
    <m/>
    <m/>
    <m/>
    <m/>
    <m/>
    <m/>
    <m/>
    <m/>
    <m/>
    <m/>
    <m/>
    <m/>
    <m/>
    <m/>
    <m/>
    <m/>
    <m/>
  </r>
  <r>
    <n v="2160"/>
    <d v="2024-08-13T00:00:00"/>
    <x v="16"/>
    <x v="297"/>
    <e v="#N/A"/>
    <e v="#N/A"/>
    <n v="301000"/>
    <m/>
    <m/>
    <x v="0"/>
    <n v="301000"/>
    <d v="2024-08-15T00:00:00"/>
    <m/>
    <m/>
    <m/>
    <m/>
    <m/>
    <m/>
    <m/>
    <m/>
    <m/>
    <m/>
    <m/>
    <m/>
    <m/>
    <m/>
    <m/>
    <m/>
    <m/>
  </r>
  <r>
    <n v="2161"/>
    <d v="2024-08-13T00:00:00"/>
    <x v="16"/>
    <x v="62"/>
    <e v="#N/A"/>
    <e v="#N/A"/>
    <n v="489700"/>
    <m/>
    <m/>
    <x v="0"/>
    <n v="244850"/>
    <d v="2024-08-22T00:00:00"/>
    <m/>
    <n v="244850"/>
    <d v="2024-08-23T00:00:00"/>
    <m/>
    <m/>
    <m/>
    <m/>
    <m/>
    <m/>
    <m/>
    <m/>
    <m/>
    <m/>
    <m/>
    <m/>
    <m/>
    <m/>
  </r>
  <r>
    <n v="2162"/>
    <d v="2024-08-14T00:00:00"/>
    <x v="16"/>
    <x v="234"/>
    <e v="#N/A"/>
    <e v="#N/A"/>
    <n v="100000"/>
    <m/>
    <m/>
    <x v="0"/>
    <n v="100000"/>
    <d v="2024-08-14T00:00:00"/>
    <m/>
    <m/>
    <m/>
    <m/>
    <m/>
    <m/>
    <m/>
    <m/>
    <m/>
    <m/>
    <m/>
    <m/>
    <m/>
    <m/>
    <m/>
    <m/>
    <m/>
  </r>
  <r>
    <n v="2163"/>
    <d v="2024-08-14T00:00:00"/>
    <x v="16"/>
    <x v="49"/>
    <e v="#N/A"/>
    <e v="#N/A"/>
    <n v="311500"/>
    <m/>
    <m/>
    <x v="0"/>
    <n v="311500"/>
    <d v="2024-08-30T00:00:00"/>
    <m/>
    <m/>
    <m/>
    <m/>
    <m/>
    <m/>
    <m/>
    <m/>
    <m/>
    <m/>
    <m/>
    <m/>
    <m/>
    <m/>
    <m/>
    <m/>
    <m/>
  </r>
  <r>
    <n v="2164"/>
    <d v="2024-08-14T00:00:00"/>
    <x v="16"/>
    <x v="100"/>
    <e v="#N/A"/>
    <e v="#N/A"/>
    <n v="78650"/>
    <m/>
    <m/>
    <x v="0"/>
    <n v="78650"/>
    <d v="2024-09-25T00:00:00"/>
    <m/>
    <m/>
    <m/>
    <m/>
    <m/>
    <m/>
    <m/>
    <m/>
    <m/>
    <m/>
    <m/>
    <m/>
    <m/>
    <m/>
    <m/>
    <m/>
    <m/>
  </r>
  <r>
    <n v="2165"/>
    <d v="2024-08-14T00:00:00"/>
    <x v="16"/>
    <x v="97"/>
    <e v="#N/A"/>
    <e v="#N/A"/>
    <n v="1180000"/>
    <m/>
    <m/>
    <x v="0"/>
    <n v="1180000"/>
    <d v="2024-08-16T00:00:00"/>
    <m/>
    <m/>
    <m/>
    <m/>
    <m/>
    <m/>
    <m/>
    <m/>
    <m/>
    <m/>
    <m/>
    <m/>
    <m/>
    <m/>
    <m/>
    <m/>
    <m/>
  </r>
  <r>
    <n v="2166"/>
    <d v="2024-08-15T00:00:00"/>
    <x v="16"/>
    <x v="421"/>
    <e v="#N/A"/>
    <e v="#N/A"/>
    <n v="190000"/>
    <m/>
    <m/>
    <x v="0"/>
    <n v="190000"/>
    <d v="2024-08-16T00:00:00"/>
    <m/>
    <m/>
    <m/>
    <m/>
    <m/>
    <m/>
    <m/>
    <m/>
    <m/>
    <m/>
    <m/>
    <m/>
    <m/>
    <m/>
    <m/>
    <m/>
    <m/>
  </r>
  <r>
    <n v="2167"/>
    <d v="2024-08-15T00:00:00"/>
    <x v="16"/>
    <x v="422"/>
    <e v="#N/A"/>
    <e v="#N/A"/>
    <n v="25000"/>
    <m/>
    <m/>
    <x v="0"/>
    <n v="25000"/>
    <d v="2024-08-15T00:00:00"/>
    <m/>
    <m/>
    <m/>
    <m/>
    <m/>
    <m/>
    <m/>
    <m/>
    <m/>
    <m/>
    <m/>
    <m/>
    <m/>
    <m/>
    <m/>
    <m/>
    <m/>
  </r>
  <r>
    <n v="2168"/>
    <d v="2024-08-16T00:00:00"/>
    <x v="16"/>
    <x v="416"/>
    <e v="#N/A"/>
    <e v="#N/A"/>
    <n v="310000"/>
    <m/>
    <m/>
    <x v="0"/>
    <n v="310000"/>
    <d v="2024-09-04T00:00:00"/>
    <m/>
    <m/>
    <m/>
    <m/>
    <m/>
    <m/>
    <m/>
    <m/>
    <m/>
    <m/>
    <m/>
    <m/>
    <m/>
    <m/>
    <m/>
    <m/>
    <m/>
  </r>
  <r>
    <n v="2169"/>
    <d v="2024-08-16T00:00:00"/>
    <x v="16"/>
    <x v="408"/>
    <e v="#N/A"/>
    <e v="#N/A"/>
    <n v="447000"/>
    <m/>
    <m/>
    <x v="0"/>
    <n v="132000"/>
    <d v="2024-09-06T00:00:00"/>
    <m/>
    <n v="100000"/>
    <d v="2024-09-17T00:00:00"/>
    <m/>
    <n v="100000"/>
    <d v="2024-10-04T00:00:00"/>
    <m/>
    <n v="115000"/>
    <d v="2024-10-28T00:00:00"/>
    <m/>
    <m/>
    <m/>
    <m/>
    <m/>
    <m/>
    <m/>
    <m/>
  </r>
  <r>
    <n v="2170"/>
    <d v="2024-08-16T00:00:00"/>
    <x v="16"/>
    <x v="33"/>
    <e v="#N/A"/>
    <e v="#N/A"/>
    <n v="166800"/>
    <m/>
    <m/>
    <x v="0"/>
    <n v="100000"/>
    <d v="2024-09-03T00:00:00"/>
    <m/>
    <n v="66800"/>
    <d v="2024-09-27T00:00:00"/>
    <m/>
    <m/>
    <m/>
    <m/>
    <m/>
    <m/>
    <m/>
    <m/>
    <m/>
    <m/>
    <m/>
    <m/>
    <m/>
    <m/>
  </r>
  <r>
    <n v="2171"/>
    <d v="2024-08-16T00:00:00"/>
    <x v="16"/>
    <x v="194"/>
    <e v="#N/A"/>
    <e v="#N/A"/>
    <n v="666000"/>
    <m/>
    <m/>
    <x v="0"/>
    <n v="580000"/>
    <d v="2024-08-17T00:00:00"/>
    <m/>
    <n v="86000"/>
    <d v="2024-09-10T00:00:00"/>
    <m/>
    <m/>
    <m/>
    <m/>
    <m/>
    <m/>
    <m/>
    <m/>
    <m/>
    <m/>
    <m/>
    <m/>
    <m/>
    <m/>
  </r>
  <r>
    <n v="2172"/>
    <d v="2024-08-16T00:00:00"/>
    <x v="16"/>
    <x v="251"/>
    <e v="#N/A"/>
    <e v="#N/A"/>
    <n v="196000"/>
    <m/>
    <m/>
    <x v="0"/>
    <n v="196000"/>
    <d v="2024-08-16T00:00:00"/>
    <m/>
    <m/>
    <m/>
    <m/>
    <m/>
    <m/>
    <m/>
    <m/>
    <m/>
    <m/>
    <m/>
    <m/>
    <m/>
    <m/>
    <m/>
    <m/>
    <m/>
  </r>
  <r>
    <n v="2173"/>
    <d v="2024-08-17T00:00:00"/>
    <x v="16"/>
    <x v="43"/>
    <e v="#N/A"/>
    <e v="#N/A"/>
    <n v="25000"/>
    <m/>
    <m/>
    <x v="0"/>
    <n v="25000"/>
    <d v="2024-08-19T00:00:00"/>
    <m/>
    <m/>
    <m/>
    <m/>
    <m/>
    <m/>
    <m/>
    <m/>
    <m/>
    <m/>
    <m/>
    <m/>
    <m/>
    <m/>
    <m/>
    <m/>
    <m/>
  </r>
  <r>
    <n v="2174"/>
    <d v="2024-08-19T00:00:00"/>
    <x v="16"/>
    <x v="171"/>
    <e v="#N/A"/>
    <e v="#N/A"/>
    <n v="387800"/>
    <m/>
    <m/>
    <x v="0"/>
    <n v="387800"/>
    <d v="2024-08-30T00:00:00"/>
    <m/>
    <m/>
    <m/>
    <m/>
    <m/>
    <m/>
    <m/>
    <m/>
    <m/>
    <m/>
    <m/>
    <m/>
    <m/>
    <m/>
    <m/>
    <m/>
    <m/>
  </r>
  <r>
    <n v="2175"/>
    <d v="2024-08-19T00:00:00"/>
    <x v="16"/>
    <x v="246"/>
    <e v="#N/A"/>
    <e v="#N/A"/>
    <n v="100000"/>
    <m/>
    <m/>
    <x v="0"/>
    <n v="100000"/>
    <d v="2024-08-19T00:00:00"/>
    <m/>
    <m/>
    <m/>
    <m/>
    <m/>
    <m/>
    <m/>
    <m/>
    <m/>
    <m/>
    <m/>
    <m/>
    <m/>
    <m/>
    <m/>
    <m/>
    <m/>
  </r>
  <r>
    <n v="2176"/>
    <d v="2024-08-20T00:00:00"/>
    <x v="16"/>
    <x v="264"/>
    <e v="#N/A"/>
    <e v="#N/A"/>
    <n v="158000"/>
    <m/>
    <m/>
    <x v="0"/>
    <n v="158000"/>
    <d v="2024-08-26T00:00:00"/>
    <m/>
    <m/>
    <m/>
    <m/>
    <m/>
    <m/>
    <m/>
    <m/>
    <m/>
    <m/>
    <m/>
    <m/>
    <m/>
    <m/>
    <m/>
    <m/>
    <m/>
  </r>
  <r>
    <n v="2177"/>
    <d v="2024-08-21T00:00:00"/>
    <x v="16"/>
    <x v="423"/>
    <e v="#N/A"/>
    <e v="#N/A"/>
    <n v="193000"/>
    <m/>
    <m/>
    <x v="0"/>
    <n v="193000"/>
    <d v="2024-08-21T00:00:00"/>
    <m/>
    <m/>
    <m/>
    <m/>
    <m/>
    <m/>
    <m/>
    <m/>
    <m/>
    <m/>
    <m/>
    <m/>
    <m/>
    <m/>
    <m/>
    <m/>
    <m/>
  </r>
  <r>
    <n v="2178"/>
    <d v="2024-08-21T00:00:00"/>
    <x v="16"/>
    <x v="269"/>
    <e v="#N/A"/>
    <e v="#N/A"/>
    <n v="25000"/>
    <m/>
    <m/>
    <x v="0"/>
    <n v="25000"/>
    <d v="2024-09-02T00:00:00"/>
    <m/>
    <m/>
    <m/>
    <m/>
    <m/>
    <m/>
    <m/>
    <m/>
    <m/>
    <m/>
    <m/>
    <m/>
    <m/>
    <m/>
    <m/>
    <m/>
    <m/>
  </r>
  <r>
    <n v="2179"/>
    <d v="2024-08-21T00:00:00"/>
    <x v="16"/>
    <x v="209"/>
    <e v="#N/A"/>
    <e v="#N/A"/>
    <n v="458000"/>
    <m/>
    <m/>
    <x v="0"/>
    <n v="258000"/>
    <d v="2024-09-09T00:00:00"/>
    <m/>
    <n v="200000"/>
    <d v="2024-10-14T00:00:00"/>
    <m/>
    <m/>
    <m/>
    <m/>
    <m/>
    <m/>
    <m/>
    <m/>
    <m/>
    <m/>
    <m/>
    <m/>
    <m/>
    <m/>
  </r>
  <r>
    <n v="2180"/>
    <d v="2024-08-22T00:00:00"/>
    <x v="16"/>
    <x v="353"/>
    <e v="#N/A"/>
    <e v="#N/A"/>
    <n v="383000"/>
    <m/>
    <m/>
    <x v="0"/>
    <n v="383000"/>
    <d v="2024-08-22T00:00:00"/>
    <m/>
    <m/>
    <m/>
    <m/>
    <m/>
    <m/>
    <m/>
    <m/>
    <m/>
    <m/>
    <m/>
    <m/>
    <m/>
    <m/>
    <m/>
    <m/>
    <m/>
  </r>
  <r>
    <n v="2181"/>
    <d v="2024-08-22T00:00:00"/>
    <x v="16"/>
    <x v="100"/>
    <e v="#N/A"/>
    <e v="#N/A"/>
    <n v="72600"/>
    <m/>
    <m/>
    <x v="0"/>
    <n v="72600"/>
    <d v="2024-09-25T00:00:00"/>
    <m/>
    <m/>
    <m/>
    <m/>
    <m/>
    <m/>
    <m/>
    <m/>
    <m/>
    <m/>
    <m/>
    <m/>
    <m/>
    <m/>
    <m/>
    <m/>
    <m/>
  </r>
  <r>
    <n v="2182"/>
    <d v="2024-08-23T00:00:00"/>
    <x v="16"/>
    <x v="100"/>
    <e v="#N/A"/>
    <e v="#N/A"/>
    <n v="60500"/>
    <m/>
    <m/>
    <x v="0"/>
    <n v="60500"/>
    <d v="2024-09-25T00:00:00"/>
    <m/>
    <m/>
    <m/>
    <m/>
    <m/>
    <m/>
    <m/>
    <m/>
    <m/>
    <m/>
    <m/>
    <m/>
    <m/>
    <m/>
    <m/>
    <m/>
    <m/>
  </r>
  <r>
    <n v="2183"/>
    <d v="2024-08-23T00:00:00"/>
    <x v="16"/>
    <x v="65"/>
    <e v="#N/A"/>
    <e v="#N/A"/>
    <n v="832000"/>
    <m/>
    <m/>
    <x v="0"/>
    <n v="832000"/>
    <d v="2024-09-02T00:00:00"/>
    <m/>
    <m/>
    <m/>
    <m/>
    <m/>
    <m/>
    <m/>
    <m/>
    <m/>
    <m/>
    <m/>
    <m/>
    <m/>
    <m/>
    <m/>
    <m/>
    <m/>
  </r>
  <r>
    <n v="2184"/>
    <d v="2024-08-23T00:00:00"/>
    <x v="16"/>
    <x v="129"/>
    <e v="#N/A"/>
    <e v="#N/A"/>
    <n v="193000"/>
    <m/>
    <m/>
    <x v="0"/>
    <n v="193000"/>
    <d v="2024-08-30T00:00:00"/>
    <m/>
    <m/>
    <m/>
    <m/>
    <m/>
    <m/>
    <m/>
    <m/>
    <m/>
    <m/>
    <m/>
    <m/>
    <m/>
    <m/>
    <m/>
    <m/>
    <m/>
  </r>
  <r>
    <n v="2185"/>
    <d v="2024-08-26T00:00:00"/>
    <x v="16"/>
    <x v="330"/>
    <e v="#N/A"/>
    <e v="#N/A"/>
    <n v="229000"/>
    <m/>
    <m/>
    <x v="0"/>
    <n v="229000"/>
    <d v="2024-08-28T00:00:00"/>
    <m/>
    <m/>
    <m/>
    <m/>
    <m/>
    <m/>
    <m/>
    <m/>
    <m/>
    <m/>
    <m/>
    <m/>
    <m/>
    <m/>
    <m/>
    <m/>
    <m/>
  </r>
  <r>
    <n v="2186"/>
    <d v="2024-08-26T00:00:00"/>
    <x v="16"/>
    <x v="374"/>
    <e v="#N/A"/>
    <e v="#N/A"/>
    <n v="180000"/>
    <m/>
    <m/>
    <x v="0"/>
    <n v="180000"/>
    <d v="2024-11-01T00:00:00"/>
    <m/>
    <m/>
    <m/>
    <m/>
    <m/>
    <m/>
    <m/>
    <m/>
    <m/>
    <m/>
    <m/>
    <m/>
    <m/>
    <m/>
    <m/>
    <m/>
    <m/>
  </r>
  <r>
    <n v="2187"/>
    <d v="2024-08-26T00:00:00"/>
    <x v="16"/>
    <x v="50"/>
    <e v="#N/A"/>
    <e v="#N/A"/>
    <n v="102000"/>
    <m/>
    <m/>
    <x v="0"/>
    <n v="102000"/>
    <d v="2024-09-07T00:00:00"/>
    <m/>
    <m/>
    <m/>
    <m/>
    <m/>
    <m/>
    <m/>
    <m/>
    <m/>
    <m/>
    <m/>
    <m/>
    <m/>
    <m/>
    <m/>
    <m/>
    <m/>
  </r>
  <r>
    <n v="2188"/>
    <d v="2024-08-27T00:00:00"/>
    <x v="16"/>
    <x v="329"/>
    <e v="#N/A"/>
    <e v="#N/A"/>
    <n v="294000"/>
    <m/>
    <m/>
    <x v="0"/>
    <n v="294000"/>
    <d v="2024-09-13T00:00:00"/>
    <m/>
    <m/>
    <m/>
    <m/>
    <m/>
    <m/>
    <m/>
    <m/>
    <m/>
    <m/>
    <m/>
    <m/>
    <m/>
    <m/>
    <m/>
    <m/>
    <m/>
  </r>
  <r>
    <n v="2189"/>
    <d v="2024-08-27T00:00:00"/>
    <x v="16"/>
    <x v="19"/>
    <e v="#N/A"/>
    <e v="#N/A"/>
    <n v="100800"/>
    <m/>
    <m/>
    <x v="0"/>
    <n v="100800"/>
    <d v="2024-09-03T00:00:00"/>
    <m/>
    <m/>
    <m/>
    <m/>
    <m/>
    <m/>
    <m/>
    <m/>
    <m/>
    <m/>
    <m/>
    <m/>
    <m/>
    <m/>
    <m/>
    <m/>
    <m/>
  </r>
  <r>
    <n v="2190"/>
    <d v="2024-08-28T00:00:00"/>
    <x v="16"/>
    <x v="424"/>
    <e v="#N/A"/>
    <e v="#N/A"/>
    <n v="129200"/>
    <m/>
    <m/>
    <x v="0"/>
    <n v="129200"/>
    <d v="2024-10-09T00:00:00"/>
    <m/>
    <m/>
    <m/>
    <m/>
    <m/>
    <m/>
    <m/>
    <m/>
    <m/>
    <m/>
    <m/>
    <m/>
    <m/>
    <m/>
    <m/>
    <m/>
    <m/>
  </r>
  <r>
    <n v="2191"/>
    <d v="2024-08-28T00:00:00"/>
    <x v="16"/>
    <x v="425"/>
    <e v="#N/A"/>
    <e v="#N/A"/>
    <n v="104600"/>
    <m/>
    <m/>
    <x v="0"/>
    <n v="104600"/>
    <d v="2024-08-30T00:00:00"/>
    <m/>
    <m/>
    <m/>
    <m/>
    <m/>
    <m/>
    <m/>
    <m/>
    <m/>
    <m/>
    <m/>
    <m/>
    <m/>
    <m/>
    <m/>
    <m/>
    <m/>
  </r>
  <r>
    <n v="2192"/>
    <d v="2024-08-29T00:00:00"/>
    <x v="16"/>
    <x v="273"/>
    <e v="#N/A"/>
    <e v="#N/A"/>
    <n v="241000"/>
    <m/>
    <m/>
    <x v="0"/>
    <n v="133500"/>
    <m/>
    <m/>
    <n v="50000"/>
    <d v="2024-08-30T00:00:00"/>
    <m/>
    <n v="57500"/>
    <d v="2024-09-05T00:00:00"/>
    <m/>
    <m/>
    <m/>
    <m/>
    <m/>
    <m/>
    <m/>
    <m/>
    <m/>
    <m/>
    <m/>
  </r>
  <r>
    <n v="2193"/>
    <d v="2024-08-29T00:00:00"/>
    <x v="16"/>
    <x v="426"/>
    <e v="#N/A"/>
    <e v="#N/A"/>
    <n v="125000"/>
    <m/>
    <m/>
    <x v="0"/>
    <n v="125000"/>
    <d v="2024-09-05T00:00:00"/>
    <m/>
    <m/>
    <m/>
    <m/>
    <m/>
    <m/>
    <m/>
    <m/>
    <m/>
    <m/>
    <m/>
    <m/>
    <m/>
    <m/>
    <m/>
    <m/>
    <m/>
  </r>
  <r>
    <n v="2194"/>
    <d v="2024-08-29T00:00:00"/>
    <x v="16"/>
    <x v="50"/>
    <e v="#N/A"/>
    <e v="#N/A"/>
    <n v="115500"/>
    <m/>
    <m/>
    <x v="0"/>
    <n v="115500"/>
    <d v="2024-09-07T00:00:00"/>
    <m/>
    <m/>
    <m/>
    <m/>
    <m/>
    <m/>
    <m/>
    <m/>
    <m/>
    <m/>
    <m/>
    <m/>
    <m/>
    <m/>
    <m/>
    <m/>
    <m/>
  </r>
  <r>
    <n v="2195"/>
    <d v="2024-08-29T00:00:00"/>
    <x v="16"/>
    <x v="332"/>
    <e v="#N/A"/>
    <e v="#N/A"/>
    <n v="388000"/>
    <m/>
    <m/>
    <x v="0"/>
    <n v="388000"/>
    <d v="2024-09-19T00:00:00"/>
    <m/>
    <m/>
    <m/>
    <m/>
    <m/>
    <m/>
    <m/>
    <m/>
    <m/>
    <m/>
    <m/>
    <m/>
    <m/>
    <m/>
    <m/>
    <m/>
    <m/>
  </r>
  <r>
    <n v="2196"/>
    <d v="2024-08-29T00:00:00"/>
    <x v="16"/>
    <x v="273"/>
    <e v="#N/A"/>
    <e v="#N/A"/>
    <n v="123800"/>
    <m/>
    <m/>
    <x v="0"/>
    <n v="123800"/>
    <d v="2024-09-25T00:00:00"/>
    <m/>
    <m/>
    <m/>
    <m/>
    <m/>
    <m/>
    <m/>
    <m/>
    <m/>
    <m/>
    <m/>
    <m/>
    <m/>
    <m/>
    <m/>
    <m/>
    <m/>
  </r>
  <r>
    <n v="2197"/>
    <d v="2024-08-30T00:00:00"/>
    <x v="16"/>
    <x v="427"/>
    <e v="#N/A"/>
    <e v="#N/A"/>
    <n v="164000"/>
    <m/>
    <m/>
    <x v="0"/>
    <n v="164000"/>
    <d v="2024-09-21T00:00:00"/>
    <m/>
    <m/>
    <m/>
    <m/>
    <m/>
    <m/>
    <m/>
    <m/>
    <m/>
    <m/>
    <m/>
    <m/>
    <m/>
    <m/>
    <m/>
    <m/>
    <m/>
  </r>
  <r>
    <n v="2198"/>
    <d v="2024-08-31T00:00:00"/>
    <x v="16"/>
    <x v="114"/>
    <e v="#N/A"/>
    <e v="#N/A"/>
    <n v="201000"/>
    <m/>
    <m/>
    <x v="0"/>
    <n v="201000"/>
    <d v="2024-09-06T00:00:00"/>
    <m/>
    <m/>
    <m/>
    <m/>
    <m/>
    <m/>
    <m/>
    <m/>
    <m/>
    <m/>
    <m/>
    <m/>
    <m/>
    <m/>
    <m/>
    <m/>
    <m/>
  </r>
  <r>
    <n v="2199"/>
    <d v="2024-08-31T00:00:00"/>
    <x v="16"/>
    <x v="428"/>
    <e v="#N/A"/>
    <e v="#N/A"/>
    <n v="1339400"/>
    <m/>
    <m/>
    <x v="0"/>
    <n v="1339400"/>
    <d v="2024-09-18T00:00:00"/>
    <m/>
    <m/>
    <m/>
    <m/>
    <m/>
    <m/>
    <m/>
    <m/>
    <m/>
    <m/>
    <m/>
    <m/>
    <m/>
    <m/>
    <m/>
    <m/>
    <m/>
  </r>
  <r>
    <n v="2200"/>
    <d v="2024-09-02T00:00:00"/>
    <x v="16"/>
    <x v="188"/>
    <e v="#N/A"/>
    <e v="#N/A"/>
    <n v="192800"/>
    <m/>
    <m/>
    <x v="0"/>
    <n v="192800"/>
    <d v="2024-09-05T00:00:00"/>
    <m/>
    <m/>
    <m/>
    <m/>
    <m/>
    <m/>
    <m/>
    <m/>
    <m/>
    <m/>
    <m/>
    <m/>
    <m/>
    <m/>
    <m/>
    <m/>
    <m/>
  </r>
  <r>
    <n v="2201"/>
    <d v="2024-09-02T00:00:00"/>
    <x v="16"/>
    <x v="199"/>
    <e v="#N/A"/>
    <e v="#N/A"/>
    <n v="606000"/>
    <m/>
    <m/>
    <x v="0"/>
    <n v="606000"/>
    <d v="2024-09-04T00:00:00"/>
    <m/>
    <m/>
    <m/>
    <m/>
    <m/>
    <m/>
    <m/>
    <m/>
    <m/>
    <m/>
    <m/>
    <m/>
    <m/>
    <m/>
    <m/>
    <m/>
    <m/>
  </r>
  <r>
    <n v="2202"/>
    <d v="2024-09-03T00:00:00"/>
    <x v="16"/>
    <x v="179"/>
    <e v="#N/A"/>
    <e v="#N/A"/>
    <n v="733100"/>
    <m/>
    <m/>
    <x v="0"/>
    <n v="733100"/>
    <d v="2024-09-05T00:00:00"/>
    <m/>
    <m/>
    <m/>
    <m/>
    <m/>
    <m/>
    <m/>
    <m/>
    <m/>
    <m/>
    <m/>
    <m/>
    <m/>
    <m/>
    <m/>
    <m/>
    <m/>
  </r>
  <r>
    <n v="2203"/>
    <d v="2024-09-04T00:00:00"/>
    <x v="16"/>
    <x v="429"/>
    <e v="#N/A"/>
    <e v="#N/A"/>
    <n v="80000"/>
    <m/>
    <m/>
    <x v="0"/>
    <n v="80000"/>
    <d v="2024-09-06T00:00:00"/>
    <m/>
    <m/>
    <m/>
    <m/>
    <m/>
    <m/>
    <m/>
    <m/>
    <m/>
    <m/>
    <m/>
    <m/>
    <m/>
    <m/>
    <m/>
    <m/>
    <m/>
  </r>
  <r>
    <n v="2204"/>
    <d v="2024-09-04T00:00:00"/>
    <x v="16"/>
    <x v="412"/>
    <e v="#N/A"/>
    <e v="#N/A"/>
    <n v="285500"/>
    <m/>
    <m/>
    <x v="0"/>
    <n v="130000"/>
    <m/>
    <m/>
    <n v="155500"/>
    <d v="2024-09-12T00:00:00"/>
    <m/>
    <m/>
    <m/>
    <m/>
    <m/>
    <m/>
    <m/>
    <m/>
    <m/>
    <m/>
    <m/>
    <m/>
    <m/>
    <m/>
  </r>
  <r>
    <n v="2205"/>
    <d v="2024-08-31T00:00:00"/>
    <x v="16"/>
    <x v="100"/>
    <e v="#N/A"/>
    <e v="#N/A"/>
    <n v="54450"/>
    <m/>
    <m/>
    <x v="0"/>
    <n v="54450"/>
    <d v="2024-09-25T00:00:00"/>
    <m/>
    <m/>
    <m/>
    <m/>
    <m/>
    <m/>
    <m/>
    <m/>
    <m/>
    <m/>
    <m/>
    <m/>
    <m/>
    <m/>
    <m/>
    <m/>
    <m/>
  </r>
  <r>
    <n v="2206"/>
    <d v="2024-09-05T00:00:00"/>
    <x v="17"/>
    <x v="12"/>
    <e v="#N/A"/>
    <e v="#N/A"/>
    <n v="144000"/>
    <m/>
    <m/>
    <x v="0"/>
    <n v="144000"/>
    <d v="2024-09-12T00:00:00"/>
    <m/>
    <m/>
    <m/>
    <m/>
    <m/>
    <m/>
    <m/>
    <m/>
    <m/>
    <m/>
    <m/>
    <m/>
    <m/>
    <m/>
    <m/>
    <m/>
    <m/>
  </r>
  <r>
    <n v="2207"/>
    <d v="2024-09-05T00:00:00"/>
    <x v="17"/>
    <x v="332"/>
    <e v="#N/A"/>
    <e v="#N/A"/>
    <n v="168000"/>
    <m/>
    <m/>
    <x v="0"/>
    <n v="168000"/>
    <d v="2024-09-19T00:00:00"/>
    <m/>
    <m/>
    <m/>
    <m/>
    <m/>
    <m/>
    <m/>
    <m/>
    <m/>
    <m/>
    <m/>
    <m/>
    <m/>
    <m/>
    <m/>
    <m/>
    <m/>
  </r>
  <r>
    <n v="2208"/>
    <d v="2024-09-05T00:00:00"/>
    <x v="17"/>
    <x v="430"/>
    <e v="#N/A"/>
    <e v="#N/A"/>
    <n v="296000"/>
    <m/>
    <m/>
    <x v="0"/>
    <n v="296000"/>
    <d v="2024-09-07T00:00:00"/>
    <m/>
    <m/>
    <m/>
    <m/>
    <m/>
    <m/>
    <m/>
    <m/>
    <m/>
    <m/>
    <m/>
    <m/>
    <m/>
    <m/>
    <m/>
    <m/>
    <m/>
  </r>
  <r>
    <n v="2209"/>
    <d v="2024-09-05T00:00:00"/>
    <x v="17"/>
    <x v="100"/>
    <e v="#N/A"/>
    <e v="#N/A"/>
    <n v="145200"/>
    <m/>
    <m/>
    <x v="0"/>
    <n v="145200"/>
    <d v="2024-10-15T00:00:00"/>
    <m/>
    <m/>
    <m/>
    <m/>
    <m/>
    <m/>
    <m/>
    <m/>
    <m/>
    <m/>
    <m/>
    <m/>
    <m/>
    <m/>
    <m/>
    <m/>
    <m/>
  </r>
  <r>
    <n v="2210"/>
    <d v="2024-09-06T00:00:00"/>
    <x v="17"/>
    <x v="57"/>
    <e v="#N/A"/>
    <e v="#N/A"/>
    <n v="334750"/>
    <m/>
    <m/>
    <x v="0"/>
    <n v="334750"/>
    <d v="2024-10-01T00:00:00"/>
    <m/>
    <m/>
    <m/>
    <m/>
    <m/>
    <m/>
    <m/>
    <m/>
    <m/>
    <m/>
    <m/>
    <m/>
    <m/>
    <m/>
    <m/>
    <m/>
    <m/>
  </r>
  <r>
    <n v="2211"/>
    <d v="2024-09-06T00:00:00"/>
    <x v="17"/>
    <x v="431"/>
    <e v="#N/A"/>
    <e v="#N/A"/>
    <n v="369000"/>
    <m/>
    <m/>
    <x v="0"/>
    <n v="300000"/>
    <d v="2024-09-11T00:00:00"/>
    <m/>
    <n v="69000"/>
    <d v="2024-10-04T00:00:00"/>
    <m/>
    <m/>
    <m/>
    <m/>
    <m/>
    <m/>
    <m/>
    <m/>
    <m/>
    <m/>
    <m/>
    <m/>
    <m/>
    <m/>
  </r>
  <r>
    <n v="2212"/>
    <d v="2024-09-06T00:00:00"/>
    <x v="17"/>
    <x v="339"/>
    <e v="#N/A"/>
    <e v="#N/A"/>
    <n v="70000"/>
    <m/>
    <m/>
    <x v="0"/>
    <n v="70000"/>
    <d v="2024-09-12T00:00:00"/>
    <m/>
    <m/>
    <m/>
    <m/>
    <m/>
    <m/>
    <m/>
    <m/>
    <m/>
    <m/>
    <m/>
    <m/>
    <m/>
    <m/>
    <m/>
    <m/>
    <m/>
  </r>
  <r>
    <n v="2213"/>
    <d v="2024-09-06T00:00:00"/>
    <x v="17"/>
    <x v="100"/>
    <e v="#N/A"/>
    <e v="#N/A"/>
    <n v="48400"/>
    <m/>
    <m/>
    <x v="0"/>
    <n v="48400"/>
    <d v="2024-10-15T00:00:00"/>
    <m/>
    <m/>
    <m/>
    <m/>
    <m/>
    <m/>
    <m/>
    <m/>
    <m/>
    <m/>
    <m/>
    <m/>
    <m/>
    <m/>
    <m/>
    <m/>
    <m/>
  </r>
  <r>
    <n v="2214"/>
    <d v="2024-09-07T00:00:00"/>
    <x v="17"/>
    <x v="297"/>
    <e v="#N/A"/>
    <e v="#N/A"/>
    <n v="126000"/>
    <m/>
    <m/>
    <x v="0"/>
    <n v="126000"/>
    <d v="2024-09-16T00:00:00"/>
    <m/>
    <m/>
    <m/>
    <m/>
    <m/>
    <m/>
    <m/>
    <m/>
    <m/>
    <m/>
    <m/>
    <m/>
    <m/>
    <m/>
    <m/>
    <m/>
    <m/>
  </r>
  <r>
    <n v="2215"/>
    <d v="2024-09-09T00:00:00"/>
    <x v="17"/>
    <x v="266"/>
    <e v="#N/A"/>
    <e v="#N/A"/>
    <n v="74000"/>
    <m/>
    <m/>
    <x v="0"/>
    <n v="74000"/>
    <d v="2024-11-01T00:00:00"/>
    <m/>
    <m/>
    <m/>
    <m/>
    <m/>
    <m/>
    <m/>
    <m/>
    <m/>
    <m/>
    <m/>
    <m/>
    <m/>
    <m/>
    <m/>
    <m/>
    <m/>
  </r>
  <r>
    <n v="2216"/>
    <d v="2024-09-09T00:00:00"/>
    <x v="17"/>
    <x v="158"/>
    <e v="#N/A"/>
    <e v="#N/A"/>
    <n v="637000"/>
    <m/>
    <m/>
    <x v="0"/>
    <n v="500000"/>
    <d v="2024-09-30T00:00:00"/>
    <m/>
    <n v="137000"/>
    <d v="2024-10-07T00:00:00"/>
    <m/>
    <m/>
    <m/>
    <m/>
    <m/>
    <m/>
    <m/>
    <m/>
    <m/>
    <m/>
    <m/>
    <m/>
    <m/>
    <m/>
  </r>
  <r>
    <n v="2217"/>
    <d v="2024-09-09T00:00:00"/>
    <x v="17"/>
    <x v="235"/>
    <e v="#N/A"/>
    <e v="#N/A"/>
    <n v="298500"/>
    <m/>
    <m/>
    <x v="0"/>
    <n v="298500"/>
    <d v="2024-10-01T00:00:00"/>
    <m/>
    <m/>
    <m/>
    <m/>
    <m/>
    <m/>
    <m/>
    <m/>
    <m/>
    <m/>
    <m/>
    <m/>
    <m/>
    <m/>
    <m/>
    <m/>
    <m/>
  </r>
  <r>
    <n v="2218"/>
    <d v="2024-09-10T00:00:00"/>
    <x v="17"/>
    <x v="432"/>
    <e v="#N/A"/>
    <e v="#N/A"/>
    <n v="109800"/>
    <m/>
    <m/>
    <x v="0"/>
    <n v="109800"/>
    <d v="2024-09-18T00:00:00"/>
    <m/>
    <m/>
    <m/>
    <m/>
    <m/>
    <m/>
    <m/>
    <m/>
    <m/>
    <m/>
    <m/>
    <m/>
    <m/>
    <m/>
    <m/>
    <m/>
    <m/>
  </r>
  <r>
    <n v="2219"/>
    <d v="2024-09-10T00:00:00"/>
    <x v="17"/>
    <x v="433"/>
    <e v="#N/A"/>
    <e v="#N/A"/>
    <n v="339500"/>
    <m/>
    <m/>
    <x v="0"/>
    <n v="339500"/>
    <d v="2024-09-12T00:00:00"/>
    <m/>
    <m/>
    <m/>
    <m/>
    <m/>
    <m/>
    <m/>
    <m/>
    <m/>
    <m/>
    <m/>
    <m/>
    <m/>
    <m/>
    <m/>
    <m/>
    <m/>
  </r>
  <r>
    <n v="2220"/>
    <d v="2024-09-11T00:00:00"/>
    <x v="17"/>
    <x v="100"/>
    <e v="#N/A"/>
    <e v="#N/A"/>
    <n v="42350"/>
    <m/>
    <m/>
    <x v="0"/>
    <n v="42350"/>
    <d v="2024-10-15T00:00:00"/>
    <m/>
    <m/>
    <m/>
    <m/>
    <m/>
    <m/>
    <m/>
    <m/>
    <m/>
    <m/>
    <m/>
    <m/>
    <m/>
    <m/>
    <m/>
    <m/>
    <m/>
  </r>
  <r>
    <n v="2221"/>
    <d v="2024-09-11T00:00:00"/>
    <x v="17"/>
    <x v="314"/>
    <e v="#N/A"/>
    <e v="#N/A"/>
    <n v="957500"/>
    <m/>
    <m/>
    <x v="0"/>
    <n v="490000"/>
    <d v="2024-10-16T00:00:00"/>
    <m/>
    <n v="467500"/>
    <d v="2024-11-05T00:00:00"/>
    <m/>
    <m/>
    <m/>
    <m/>
    <m/>
    <m/>
    <m/>
    <m/>
    <m/>
    <m/>
    <m/>
    <m/>
    <m/>
    <m/>
  </r>
  <r>
    <n v="2222"/>
    <d v="2024-09-11T00:00:00"/>
    <x v="17"/>
    <x v="434"/>
    <e v="#N/A"/>
    <e v="#N/A"/>
    <n v="186000"/>
    <m/>
    <m/>
    <x v="0"/>
    <n v="186000"/>
    <d v="2024-09-11T00:00:00"/>
    <m/>
    <m/>
    <m/>
    <m/>
    <m/>
    <m/>
    <m/>
    <m/>
    <m/>
    <m/>
    <m/>
    <m/>
    <m/>
    <m/>
    <m/>
    <m/>
    <m/>
  </r>
  <r>
    <n v="2223"/>
    <d v="2024-09-12T00:00:00"/>
    <x v="17"/>
    <x v="435"/>
    <e v="#N/A"/>
    <e v="#N/A"/>
    <n v="525300"/>
    <m/>
    <m/>
    <x v="0"/>
    <n v="300000"/>
    <d v="2024-09-12T00:00:00"/>
    <m/>
    <n v="225300"/>
    <d v="2024-09-28T00:00:00"/>
    <m/>
    <m/>
    <m/>
    <m/>
    <m/>
    <m/>
    <m/>
    <m/>
    <m/>
    <m/>
    <m/>
    <m/>
    <m/>
    <m/>
  </r>
  <r>
    <n v="2224"/>
    <d v="2024-09-13T00:00:00"/>
    <x v="17"/>
    <x v="13"/>
    <e v="#N/A"/>
    <e v="#N/A"/>
    <n v="166800"/>
    <m/>
    <m/>
    <x v="0"/>
    <n v="166800"/>
    <d v="2024-09-23T00:00:00"/>
    <m/>
    <m/>
    <m/>
    <m/>
    <m/>
    <m/>
    <m/>
    <m/>
    <m/>
    <m/>
    <m/>
    <m/>
    <m/>
    <m/>
    <m/>
    <m/>
    <m/>
  </r>
  <r>
    <n v="2225"/>
    <d v="2024-09-13T00:00:00"/>
    <x v="17"/>
    <x v="103"/>
    <e v="#N/A"/>
    <e v="#N/A"/>
    <n v="293000"/>
    <m/>
    <m/>
    <x v="0"/>
    <n v="293000"/>
    <d v="2024-09-18T00:00:00"/>
    <m/>
    <m/>
    <m/>
    <m/>
    <m/>
    <m/>
    <m/>
    <m/>
    <m/>
    <m/>
    <m/>
    <m/>
    <m/>
    <m/>
    <m/>
    <m/>
    <m/>
  </r>
  <r>
    <n v="2226"/>
    <d v="2024-09-14T00:00:00"/>
    <x v="17"/>
    <x v="247"/>
    <e v="#N/A"/>
    <e v="#N/A"/>
    <n v="772500"/>
    <m/>
    <m/>
    <x v="0"/>
    <n v="376000"/>
    <d v="2024-07-31T00:00:00"/>
    <m/>
    <n v="396500"/>
    <d v="2024-09-19T00:00:00"/>
    <m/>
    <m/>
    <m/>
    <m/>
    <m/>
    <m/>
    <m/>
    <m/>
    <m/>
    <m/>
    <m/>
    <m/>
    <m/>
    <m/>
  </r>
  <r>
    <n v="2227"/>
    <d v="2024-09-16T00:00:00"/>
    <x v="17"/>
    <x v="405"/>
    <e v="#N/A"/>
    <e v="#N/A"/>
    <n v="358500"/>
    <m/>
    <m/>
    <x v="0"/>
    <n v="358500"/>
    <d v="2024-09-17T00:00:00"/>
    <m/>
    <m/>
    <m/>
    <m/>
    <m/>
    <m/>
    <m/>
    <m/>
    <m/>
    <m/>
    <m/>
    <m/>
    <m/>
    <m/>
    <m/>
    <m/>
    <m/>
  </r>
  <r>
    <n v="2228"/>
    <d v="2024-07-31T00:00:00"/>
    <x v="15"/>
    <x v="436"/>
    <e v="#N/A"/>
    <e v="#N/A"/>
    <n v="5480871"/>
    <m/>
    <m/>
    <x v="0"/>
    <n v="5480871"/>
    <d v="2024-09-12T00:00:00"/>
    <m/>
    <m/>
    <m/>
    <m/>
    <m/>
    <m/>
    <m/>
    <m/>
    <m/>
    <m/>
    <m/>
    <m/>
    <m/>
    <m/>
    <m/>
    <m/>
    <m/>
  </r>
  <r>
    <n v="2229"/>
    <d v="2024-09-02T00:00:00"/>
    <x v="16"/>
    <x v="436"/>
    <e v="#N/A"/>
    <e v="#N/A"/>
    <n v="8845100"/>
    <m/>
    <m/>
    <x v="0"/>
    <n v="8845100"/>
    <d v="2024-11-08T00:00:00"/>
    <m/>
    <m/>
    <m/>
    <m/>
    <m/>
    <m/>
    <m/>
    <m/>
    <m/>
    <m/>
    <m/>
    <m/>
    <m/>
    <m/>
    <m/>
    <m/>
    <m/>
  </r>
  <r>
    <n v="2230"/>
    <d v="2024-09-17T00:00:00"/>
    <x v="17"/>
    <x v="40"/>
    <e v="#N/A"/>
    <e v="#N/A"/>
    <n v="224000"/>
    <m/>
    <m/>
    <x v="0"/>
    <n v="224000"/>
    <d v="2024-09-20T00:00:00"/>
    <m/>
    <m/>
    <m/>
    <m/>
    <m/>
    <m/>
    <m/>
    <m/>
    <m/>
    <m/>
    <m/>
    <m/>
    <m/>
    <m/>
    <m/>
    <m/>
    <m/>
  </r>
  <r>
    <n v="2231"/>
    <d v="2024-09-17T00:00:00"/>
    <x v="17"/>
    <x v="414"/>
    <e v="#N/A"/>
    <e v="#N/A"/>
    <n v="53500"/>
    <m/>
    <m/>
    <x v="0"/>
    <n v="53500"/>
    <m/>
    <m/>
    <m/>
    <m/>
    <m/>
    <m/>
    <m/>
    <m/>
    <m/>
    <m/>
    <m/>
    <m/>
    <m/>
    <m/>
    <m/>
    <m/>
    <m/>
    <m/>
  </r>
  <r>
    <n v="2232"/>
    <d v="2024-09-18T00:00:00"/>
    <x v="17"/>
    <x v="437"/>
    <e v="#N/A"/>
    <e v="#N/A"/>
    <n v="146000"/>
    <m/>
    <m/>
    <x v="0"/>
    <n v="146000"/>
    <d v="2024-09-18T00:00:00"/>
    <m/>
    <m/>
    <m/>
    <m/>
    <m/>
    <m/>
    <m/>
    <m/>
    <m/>
    <m/>
    <m/>
    <m/>
    <m/>
    <m/>
    <m/>
    <m/>
    <m/>
  </r>
  <r>
    <n v="2233"/>
    <d v="2024-09-18T00:00:00"/>
    <x v="17"/>
    <x v="199"/>
    <e v="#N/A"/>
    <e v="#N/A"/>
    <n v="210000"/>
    <m/>
    <m/>
    <x v="0"/>
    <n v="210000"/>
    <d v="2024-09-19T00:00:00"/>
    <m/>
    <m/>
    <m/>
    <m/>
    <m/>
    <m/>
    <m/>
    <m/>
    <m/>
    <m/>
    <m/>
    <m/>
    <m/>
    <m/>
    <m/>
    <m/>
    <m/>
  </r>
  <r>
    <n v="2234"/>
    <d v="2024-09-18T00:00:00"/>
    <x v="17"/>
    <x v="421"/>
    <e v="#N/A"/>
    <e v="#N/A"/>
    <n v="288000"/>
    <m/>
    <m/>
    <x v="0"/>
    <n v="288000"/>
    <d v="2024-10-15T00:00:00"/>
    <m/>
    <m/>
    <m/>
    <m/>
    <m/>
    <m/>
    <m/>
    <m/>
    <m/>
    <m/>
    <m/>
    <m/>
    <m/>
    <m/>
    <m/>
    <m/>
    <m/>
  </r>
  <r>
    <n v="2235"/>
    <d v="2024-09-19T00:00:00"/>
    <x v="17"/>
    <x v="158"/>
    <e v="#N/A"/>
    <e v="#N/A"/>
    <n v="165000"/>
    <m/>
    <m/>
    <x v="0"/>
    <n v="165000"/>
    <d v="2024-09-20T00:00:00"/>
    <m/>
    <m/>
    <m/>
    <m/>
    <m/>
    <m/>
    <m/>
    <m/>
    <m/>
    <m/>
    <m/>
    <m/>
    <m/>
    <m/>
    <m/>
    <m/>
    <m/>
  </r>
  <r>
    <n v="2236"/>
    <d v="2024-09-19T00:00:00"/>
    <x v="17"/>
    <x v="100"/>
    <e v="#N/A"/>
    <e v="#N/A"/>
    <n v="42350"/>
    <m/>
    <m/>
    <x v="0"/>
    <n v="42350"/>
    <d v="2024-10-15T00:00:00"/>
    <m/>
    <m/>
    <m/>
    <m/>
    <m/>
    <m/>
    <m/>
    <m/>
    <m/>
    <m/>
    <m/>
    <m/>
    <m/>
    <m/>
    <m/>
    <m/>
    <m/>
  </r>
  <r>
    <n v="2237"/>
    <d v="2024-09-19T00:00:00"/>
    <x v="17"/>
    <x v="97"/>
    <e v="#N/A"/>
    <e v="#N/A"/>
    <n v="320000"/>
    <m/>
    <m/>
    <x v="0"/>
    <n v="320000"/>
    <d v="2024-08-16T00:00:00"/>
    <m/>
    <m/>
    <m/>
    <m/>
    <m/>
    <m/>
    <m/>
    <m/>
    <m/>
    <m/>
    <m/>
    <m/>
    <m/>
    <m/>
    <m/>
    <m/>
    <m/>
  </r>
  <r>
    <n v="2238"/>
    <d v="2024-09-19T00:00:00"/>
    <x v="17"/>
    <x v="100"/>
    <e v="#N/A"/>
    <e v="#N/A"/>
    <n v="48400"/>
    <m/>
    <m/>
    <x v="0"/>
    <n v="48400"/>
    <d v="2024-10-15T00:00:00"/>
    <m/>
    <m/>
    <m/>
    <m/>
    <m/>
    <m/>
    <m/>
    <m/>
    <m/>
    <m/>
    <m/>
    <m/>
    <m/>
    <m/>
    <m/>
    <m/>
    <m/>
  </r>
  <r>
    <n v="2239"/>
    <d v="2024-09-20T00:00:00"/>
    <x v="17"/>
    <x v="438"/>
    <e v="#N/A"/>
    <e v="#N/A"/>
    <n v="164000"/>
    <m/>
    <m/>
    <x v="0"/>
    <n v="164000"/>
    <d v="2024-10-14T00:00:00"/>
    <m/>
    <m/>
    <m/>
    <m/>
    <m/>
    <m/>
    <m/>
    <m/>
    <m/>
    <m/>
    <m/>
    <m/>
    <m/>
    <m/>
    <m/>
    <m/>
    <m/>
  </r>
  <r>
    <n v="2240"/>
    <d v="2024-09-20T00:00:00"/>
    <x v="17"/>
    <x v="100"/>
    <e v="#N/A"/>
    <e v="#N/A"/>
    <n v="187550"/>
    <m/>
    <m/>
    <x v="0"/>
    <n v="187550"/>
    <d v="2024-10-15T00:00:00"/>
    <m/>
    <m/>
    <m/>
    <m/>
    <m/>
    <m/>
    <m/>
    <m/>
    <m/>
    <m/>
    <m/>
    <m/>
    <m/>
    <m/>
    <m/>
    <m/>
    <m/>
  </r>
  <r>
    <n v="2241"/>
    <d v="2024-09-23T00:00:00"/>
    <x v="17"/>
    <x v="439"/>
    <e v="#N/A"/>
    <e v="#N/A"/>
    <n v="146000"/>
    <m/>
    <m/>
    <x v="0"/>
    <n v="146000"/>
    <d v="2024-09-24T00:00:00"/>
    <m/>
    <m/>
    <m/>
    <m/>
    <m/>
    <m/>
    <m/>
    <m/>
    <m/>
    <m/>
    <m/>
    <m/>
    <m/>
    <m/>
    <m/>
    <m/>
    <m/>
  </r>
  <r>
    <n v="2242"/>
    <d v="2024-09-24T00:00:00"/>
    <x v="17"/>
    <x v="87"/>
    <e v="#N/A"/>
    <e v="#N/A"/>
    <n v="1201500"/>
    <m/>
    <m/>
    <x v="4"/>
    <n v="400000"/>
    <d v="2024-10-09T00:00:00"/>
    <m/>
    <n v="200000"/>
    <d v="2024-10-28T00:00:00"/>
    <m/>
    <n v="200000"/>
    <d v="2024-11-11T00:00:00"/>
    <m/>
    <n v="200000"/>
    <m/>
    <m/>
    <m/>
    <m/>
    <m/>
    <m/>
    <m/>
    <m/>
    <m/>
  </r>
  <r>
    <n v="2243"/>
    <d v="2024-09-24T00:00:00"/>
    <x v="17"/>
    <x v="96"/>
    <e v="#N/A"/>
    <e v="#N/A"/>
    <n v="0"/>
    <m/>
    <m/>
    <x v="0"/>
    <m/>
    <m/>
    <m/>
    <m/>
    <m/>
    <m/>
    <m/>
    <m/>
    <m/>
    <m/>
    <m/>
    <m/>
    <m/>
    <m/>
    <m/>
    <m/>
    <m/>
    <m/>
    <m/>
  </r>
  <r>
    <n v="2244"/>
    <d v="2024-09-24T00:00:00"/>
    <x v="17"/>
    <x v="273"/>
    <e v="#N/A"/>
    <e v="#N/A"/>
    <n v="164500"/>
    <m/>
    <m/>
    <x v="0"/>
    <n v="164500"/>
    <d v="2024-09-25T00:00:00"/>
    <m/>
    <m/>
    <m/>
    <m/>
    <m/>
    <m/>
    <m/>
    <m/>
    <m/>
    <m/>
    <m/>
    <m/>
    <m/>
    <m/>
    <m/>
    <m/>
    <m/>
  </r>
  <r>
    <n v="2245"/>
    <d v="2024-09-24T00:00:00"/>
    <x v="17"/>
    <x v="360"/>
    <e v="#N/A"/>
    <e v="#N/A"/>
    <n v="307000"/>
    <m/>
    <m/>
    <x v="0"/>
    <n v="150000"/>
    <d v="2024-10-03T00:00:00"/>
    <m/>
    <n v="90000"/>
    <d v="2024-10-07T00:00:00"/>
    <m/>
    <n v="67000"/>
    <d v="2024-10-09T00:00:00"/>
    <m/>
    <m/>
    <m/>
    <m/>
    <m/>
    <m/>
    <m/>
    <m/>
    <m/>
    <m/>
    <m/>
  </r>
  <r>
    <n v="2246"/>
    <d v="2024-09-24T00:00:00"/>
    <x v="17"/>
    <x v="409"/>
    <e v="#N/A"/>
    <e v="#N/A"/>
    <n v="541800"/>
    <m/>
    <m/>
    <x v="0"/>
    <n v="541800"/>
    <d v="2024-09-26T00:00:00"/>
    <m/>
    <m/>
    <m/>
    <m/>
    <m/>
    <m/>
    <m/>
    <m/>
    <m/>
    <m/>
    <m/>
    <m/>
    <m/>
    <m/>
    <m/>
    <m/>
    <m/>
  </r>
  <r>
    <n v="2247"/>
    <d v="2024-09-25T00:00:00"/>
    <x v="17"/>
    <x v="82"/>
    <e v="#N/A"/>
    <e v="#N/A"/>
    <n v="154000"/>
    <m/>
    <m/>
    <x v="0"/>
    <n v="154000"/>
    <d v="2024-09-26T00:00:00"/>
    <m/>
    <m/>
    <m/>
    <m/>
    <m/>
    <m/>
    <m/>
    <m/>
    <m/>
    <m/>
    <m/>
    <m/>
    <m/>
    <m/>
    <m/>
    <m/>
    <m/>
  </r>
  <r>
    <n v="2248"/>
    <d v="2024-09-25T00:00:00"/>
    <x v="17"/>
    <x v="320"/>
    <e v="#N/A"/>
    <e v="#N/A"/>
    <n v="178000"/>
    <m/>
    <m/>
    <x v="0"/>
    <n v="178000"/>
    <d v="2024-09-25T00:00:00"/>
    <m/>
    <m/>
    <m/>
    <m/>
    <m/>
    <m/>
    <m/>
    <m/>
    <m/>
    <m/>
    <m/>
    <m/>
    <m/>
    <m/>
    <m/>
    <m/>
    <m/>
  </r>
  <r>
    <n v="2249"/>
    <d v="2024-09-25T00:00:00"/>
    <x v="17"/>
    <x v="63"/>
    <e v="#N/A"/>
    <e v="#N/A"/>
    <n v="246800"/>
    <m/>
    <m/>
    <x v="0"/>
    <n v="246800"/>
    <d v="2024-11-07T00:00:00"/>
    <m/>
    <m/>
    <m/>
    <m/>
    <m/>
    <m/>
    <m/>
    <m/>
    <m/>
    <m/>
    <m/>
    <m/>
    <m/>
    <m/>
    <m/>
    <m/>
    <m/>
  </r>
  <r>
    <n v="2250"/>
    <d v="2024-09-26T00:00:00"/>
    <x v="17"/>
    <x v="81"/>
    <e v="#N/A"/>
    <e v="#N/A"/>
    <n v="335800"/>
    <m/>
    <m/>
    <x v="0"/>
    <n v="80000"/>
    <d v="2024-09-27T00:00:00"/>
    <m/>
    <n v="255800"/>
    <d v="2024-09-27T00:00:00"/>
    <m/>
    <m/>
    <m/>
    <m/>
    <m/>
    <m/>
    <m/>
    <m/>
    <m/>
    <m/>
    <m/>
    <m/>
    <m/>
    <m/>
  </r>
  <r>
    <n v="2251"/>
    <d v="2024-09-26T00:00:00"/>
    <x v="17"/>
    <x v="94"/>
    <e v="#N/A"/>
    <e v="#N/A"/>
    <n v="118250"/>
    <m/>
    <m/>
    <x v="0"/>
    <n v="118250"/>
    <d v="2024-09-30T00:00:00"/>
    <m/>
    <m/>
    <m/>
    <m/>
    <m/>
    <m/>
    <m/>
    <m/>
    <m/>
    <m/>
    <m/>
    <m/>
    <m/>
    <m/>
    <m/>
    <m/>
    <m/>
  </r>
  <r>
    <n v="2252"/>
    <d v="2024-09-26T00:00:00"/>
    <x v="17"/>
    <x v="100"/>
    <e v="#N/A"/>
    <e v="#N/A"/>
    <n v="30250"/>
    <m/>
    <m/>
    <x v="0"/>
    <n v="30250"/>
    <d v="2024-10-15T00:00:00"/>
    <m/>
    <m/>
    <m/>
    <m/>
    <m/>
    <m/>
    <m/>
    <m/>
    <m/>
    <m/>
    <m/>
    <m/>
    <m/>
    <m/>
    <m/>
    <m/>
    <m/>
  </r>
  <r>
    <n v="2253"/>
    <d v="2024-09-26T00:00:00"/>
    <x v="17"/>
    <x v="100"/>
    <e v="#N/A"/>
    <e v="#N/A"/>
    <n v="175450"/>
    <m/>
    <m/>
    <x v="0"/>
    <n v="175450"/>
    <d v="2024-10-15T00:00:00"/>
    <m/>
    <m/>
    <m/>
    <m/>
    <m/>
    <m/>
    <m/>
    <m/>
    <m/>
    <m/>
    <m/>
    <m/>
    <m/>
    <m/>
    <m/>
    <m/>
    <m/>
  </r>
  <r>
    <n v="2254"/>
    <d v="2024-09-27T00:00:00"/>
    <x v="17"/>
    <x v="333"/>
    <e v="#N/A"/>
    <e v="#N/A"/>
    <n v="181500"/>
    <m/>
    <m/>
    <x v="0"/>
    <n v="181500"/>
    <d v="2024-10-10T00:00:00"/>
    <m/>
    <m/>
    <m/>
    <m/>
    <m/>
    <m/>
    <m/>
    <m/>
    <m/>
    <m/>
    <m/>
    <m/>
    <m/>
    <m/>
    <m/>
    <m/>
    <m/>
  </r>
  <r>
    <n v="2255"/>
    <d v="2024-09-27T00:00:00"/>
    <x v="17"/>
    <x v="171"/>
    <e v="#N/A"/>
    <e v="#N/A"/>
    <n v="30000"/>
    <m/>
    <m/>
    <x v="0"/>
    <n v="30000"/>
    <m/>
    <m/>
    <m/>
    <m/>
    <m/>
    <m/>
    <m/>
    <m/>
    <m/>
    <m/>
    <m/>
    <m/>
    <m/>
    <m/>
    <m/>
    <m/>
    <m/>
    <m/>
  </r>
  <r>
    <n v="2256"/>
    <d v="2024-09-30T00:00:00"/>
    <x v="17"/>
    <x v="100"/>
    <e v="#N/A"/>
    <e v="#N/A"/>
    <n v="84700"/>
    <m/>
    <m/>
    <x v="0"/>
    <n v="84700"/>
    <d v="2024-10-15T00:00:00"/>
    <m/>
    <m/>
    <m/>
    <m/>
    <m/>
    <m/>
    <m/>
    <m/>
    <m/>
    <m/>
    <m/>
    <m/>
    <m/>
    <m/>
    <m/>
    <m/>
    <m/>
  </r>
  <r>
    <n v="2257"/>
    <d v="2024-09-30T00:00:00"/>
    <x v="17"/>
    <x v="420"/>
    <e v="#N/A"/>
    <e v="#N/A"/>
    <n v="423000"/>
    <m/>
    <m/>
    <x v="0"/>
    <n v="423000"/>
    <d v="2024-10-02T00:00:00"/>
    <m/>
    <m/>
    <m/>
    <m/>
    <m/>
    <m/>
    <m/>
    <m/>
    <m/>
    <m/>
    <m/>
    <m/>
    <m/>
    <m/>
    <m/>
    <m/>
    <m/>
  </r>
  <r>
    <n v="2258"/>
    <d v="2024-10-01T00:00:00"/>
    <x v="17"/>
    <x v="63"/>
    <e v="#N/A"/>
    <e v="#N/A"/>
    <n v="394000"/>
    <m/>
    <m/>
    <x v="0"/>
    <n v="394000"/>
    <d v="2024-11-07T00:00:00"/>
    <m/>
    <m/>
    <m/>
    <m/>
    <m/>
    <m/>
    <m/>
    <m/>
    <m/>
    <m/>
    <m/>
    <m/>
    <m/>
    <m/>
    <m/>
    <m/>
    <m/>
  </r>
  <r>
    <n v="2259"/>
    <d v="2024-10-02T00:00:00"/>
    <x v="17"/>
    <x v="332"/>
    <e v="#N/A"/>
    <e v="#N/A"/>
    <n v="172000"/>
    <m/>
    <m/>
    <x v="0"/>
    <n v="172000"/>
    <d v="2024-10-03T00:00:00"/>
    <m/>
    <m/>
    <m/>
    <m/>
    <m/>
    <m/>
    <m/>
    <m/>
    <m/>
    <m/>
    <m/>
    <m/>
    <m/>
    <m/>
    <m/>
    <m/>
    <m/>
  </r>
  <r>
    <n v="2260"/>
    <d v="2024-10-02T00:00:00"/>
    <x v="17"/>
    <x v="84"/>
    <e v="#N/A"/>
    <e v="#N/A"/>
    <n v="681000"/>
    <m/>
    <m/>
    <x v="0"/>
    <n v="421000"/>
    <d v="2024-10-15T00:00:00"/>
    <m/>
    <n v="260000"/>
    <d v="2024-11-22T00:00:00"/>
    <m/>
    <m/>
    <m/>
    <m/>
    <m/>
    <m/>
    <m/>
    <m/>
    <m/>
    <m/>
    <m/>
    <m/>
    <m/>
    <m/>
  </r>
  <r>
    <n v="2261"/>
    <d v="2024-10-03T00:00:00"/>
    <x v="17"/>
    <x v="83"/>
    <e v="#N/A"/>
    <e v="#N/A"/>
    <n v="261000"/>
    <m/>
    <m/>
    <x v="0"/>
    <n v="261000"/>
    <d v="2024-11-04T00:00:00"/>
    <m/>
    <m/>
    <m/>
    <m/>
    <m/>
    <m/>
    <m/>
    <m/>
    <m/>
    <m/>
    <m/>
    <m/>
    <m/>
    <m/>
    <m/>
    <m/>
    <m/>
  </r>
  <r>
    <n v="2262"/>
    <d v="2024-10-04T00:00:00"/>
    <x v="17"/>
    <x v="440"/>
    <e v="#N/A"/>
    <e v="#N/A"/>
    <n v="389000"/>
    <m/>
    <m/>
    <x v="0"/>
    <n v="389000"/>
    <d v="2024-10-14T00:00:00"/>
    <m/>
    <m/>
    <m/>
    <m/>
    <m/>
    <m/>
    <m/>
    <m/>
    <m/>
    <m/>
    <m/>
    <m/>
    <m/>
    <m/>
    <m/>
    <m/>
    <m/>
  </r>
  <r>
    <n v="2263"/>
    <d v="2024-10-04T00:00:00"/>
    <x v="17"/>
    <x v="319"/>
    <e v="#N/A"/>
    <e v="#N/A"/>
    <n v="403800"/>
    <m/>
    <m/>
    <x v="0"/>
    <n v="403800"/>
    <d v="2024-10-21T00:00:00"/>
    <m/>
    <m/>
    <m/>
    <m/>
    <m/>
    <m/>
    <m/>
    <m/>
    <m/>
    <m/>
    <m/>
    <m/>
    <m/>
    <m/>
    <m/>
    <m/>
    <m/>
  </r>
  <r>
    <n v="2264"/>
    <d v="2024-10-05T00:00:00"/>
    <x v="18"/>
    <x v="89"/>
    <e v="#N/A"/>
    <e v="#N/A"/>
    <n v="172000"/>
    <m/>
    <m/>
    <x v="0"/>
    <n v="172000"/>
    <d v="2024-10-08T00:00:00"/>
    <m/>
    <m/>
    <m/>
    <m/>
    <m/>
    <m/>
    <m/>
    <m/>
    <m/>
    <m/>
    <m/>
    <m/>
    <m/>
    <m/>
    <m/>
    <m/>
    <m/>
  </r>
  <r>
    <n v="2265"/>
    <d v="2024-10-07T00:00:00"/>
    <x v="18"/>
    <x v="413"/>
    <e v="#N/A"/>
    <e v="#N/A"/>
    <n v="252000"/>
    <m/>
    <m/>
    <x v="0"/>
    <n v="252000"/>
    <d v="2024-10-07T00:00:00"/>
    <m/>
    <m/>
    <m/>
    <m/>
    <m/>
    <m/>
    <m/>
    <m/>
    <m/>
    <m/>
    <m/>
    <m/>
    <m/>
    <m/>
    <m/>
    <m/>
    <m/>
  </r>
  <r>
    <n v="2266"/>
    <d v="2024-10-08T00:00:00"/>
    <x v="18"/>
    <x v="217"/>
    <e v="#N/A"/>
    <e v="#N/A"/>
    <n v="165000"/>
    <m/>
    <m/>
    <x v="0"/>
    <n v="70000"/>
    <d v="2024-10-18T00:00:00"/>
    <m/>
    <n v="95000"/>
    <d v="2024-11-14T00:00:00"/>
    <m/>
    <m/>
    <m/>
    <m/>
    <m/>
    <m/>
    <m/>
    <m/>
    <m/>
    <m/>
    <m/>
    <m/>
    <m/>
    <m/>
  </r>
  <r>
    <n v="2267"/>
    <d v="2024-10-09T00:00:00"/>
    <x v="18"/>
    <x v="33"/>
    <e v="#N/A"/>
    <e v="#N/A"/>
    <n v="212000"/>
    <m/>
    <m/>
    <x v="0"/>
    <n v="110000"/>
    <d v="2024-10-29T00:00:00"/>
    <m/>
    <n v="102000"/>
    <d v="2024-11-27T00:00:00"/>
    <m/>
    <m/>
    <m/>
    <m/>
    <m/>
    <m/>
    <m/>
    <m/>
    <m/>
    <m/>
    <m/>
    <m/>
    <m/>
    <m/>
  </r>
  <r>
    <n v="2268"/>
    <d v="2024-10-09T00:00:00"/>
    <x v="18"/>
    <x v="43"/>
    <e v="#N/A"/>
    <e v="#N/A"/>
    <n v="293000"/>
    <m/>
    <m/>
    <x v="0"/>
    <n v="250000"/>
    <m/>
    <m/>
    <n v="43000"/>
    <d v="2024-10-17T00:00:00"/>
    <m/>
    <m/>
    <m/>
    <m/>
    <m/>
    <m/>
    <m/>
    <m/>
    <m/>
    <m/>
    <m/>
    <m/>
    <m/>
    <m/>
  </r>
  <r>
    <n v="2269"/>
    <d v="2024-10-10T00:00:00"/>
    <x v="18"/>
    <x v="100"/>
    <e v="#N/A"/>
    <e v="#N/A"/>
    <n v="169400"/>
    <m/>
    <m/>
    <x v="5"/>
    <m/>
    <m/>
    <m/>
    <m/>
    <m/>
    <m/>
    <m/>
    <m/>
    <m/>
    <m/>
    <m/>
    <m/>
    <m/>
    <m/>
    <m/>
    <m/>
    <m/>
    <m/>
    <m/>
  </r>
  <r>
    <n v="2270"/>
    <d v="2024-10-11T00:00:00"/>
    <x v="18"/>
    <x v="396"/>
    <e v="#N/A"/>
    <e v="#N/A"/>
    <n v="1481800"/>
    <m/>
    <m/>
    <x v="6"/>
    <n v="800000"/>
    <d v="2024-11-25T00:00:00"/>
    <m/>
    <m/>
    <m/>
    <m/>
    <m/>
    <m/>
    <m/>
    <m/>
    <m/>
    <m/>
    <m/>
    <m/>
    <m/>
    <m/>
    <m/>
    <m/>
    <m/>
  </r>
  <r>
    <n v="2271"/>
    <d v="2024-10-12T00:00:00"/>
    <x v="18"/>
    <x v="246"/>
    <e v="#N/A"/>
    <e v="#N/A"/>
    <n v="482000"/>
    <m/>
    <m/>
    <x v="0"/>
    <n v="482000"/>
    <d v="2024-10-16T00:00:00"/>
    <m/>
    <m/>
    <m/>
    <m/>
    <m/>
    <m/>
    <m/>
    <m/>
    <m/>
    <m/>
    <m/>
    <m/>
    <m/>
    <m/>
    <m/>
    <m/>
    <m/>
  </r>
  <r>
    <n v="2272"/>
    <d v="2024-10-14T00:00:00"/>
    <x v="18"/>
    <x v="441"/>
    <e v="#N/A"/>
    <e v="#N/A"/>
    <n v="51500"/>
    <m/>
    <m/>
    <x v="0"/>
    <n v="51500"/>
    <d v="2024-11-05T00:00:00"/>
    <m/>
    <m/>
    <m/>
    <m/>
    <m/>
    <m/>
    <m/>
    <m/>
    <m/>
    <m/>
    <m/>
    <m/>
    <m/>
    <m/>
    <m/>
    <m/>
    <m/>
  </r>
  <r>
    <n v="2273"/>
    <d v="2024-10-14T00:00:00"/>
    <x v="18"/>
    <x v="100"/>
    <e v="#N/A"/>
    <e v="#N/A"/>
    <n v="30250"/>
    <m/>
    <m/>
    <x v="7"/>
    <m/>
    <m/>
    <m/>
    <m/>
    <m/>
    <m/>
    <m/>
    <m/>
    <m/>
    <m/>
    <m/>
    <m/>
    <m/>
    <m/>
    <m/>
    <m/>
    <m/>
    <m/>
    <m/>
  </r>
  <r>
    <n v="2274"/>
    <d v="2024-10-15T00:00:00"/>
    <x v="18"/>
    <x v="374"/>
    <e v="#N/A"/>
    <e v="#N/A"/>
    <n v="240000"/>
    <m/>
    <m/>
    <x v="0"/>
    <n v="20000"/>
    <d v="2024-11-01T00:00:00"/>
    <m/>
    <n v="220000"/>
    <d v="2024-11-12T00:00:00"/>
    <m/>
    <m/>
    <m/>
    <m/>
    <m/>
    <m/>
    <m/>
    <m/>
    <m/>
    <m/>
    <m/>
    <m/>
    <m/>
    <m/>
  </r>
  <r>
    <n v="2275"/>
    <d v="2024-10-15T00:00:00"/>
    <x v="18"/>
    <x v="100"/>
    <e v="#N/A"/>
    <e v="#N/A"/>
    <n v="94250"/>
    <m/>
    <m/>
    <x v="8"/>
    <m/>
    <m/>
    <m/>
    <m/>
    <m/>
    <m/>
    <m/>
    <m/>
    <m/>
    <m/>
    <m/>
    <m/>
    <m/>
    <m/>
    <m/>
    <m/>
    <m/>
    <m/>
    <m/>
  </r>
  <r>
    <n v="2276"/>
    <d v="2024-10-15T00:00:00"/>
    <x v="18"/>
    <x v="427"/>
    <e v="#N/A"/>
    <e v="#N/A"/>
    <n v="185000"/>
    <m/>
    <m/>
    <x v="0"/>
    <n v="185000"/>
    <d v="2024-10-31T00:00:00"/>
    <m/>
    <m/>
    <m/>
    <m/>
    <m/>
    <m/>
    <m/>
    <m/>
    <m/>
    <m/>
    <m/>
    <m/>
    <m/>
    <m/>
    <m/>
    <m/>
    <m/>
  </r>
  <r>
    <n v="2277"/>
    <d v="2024-10-16T00:00:00"/>
    <x v="18"/>
    <x v="442"/>
    <e v="#N/A"/>
    <e v="#N/A"/>
    <n v="559000"/>
    <m/>
    <m/>
    <x v="0"/>
    <n v="559000"/>
    <d v="2024-10-16T00:00:00"/>
    <m/>
    <m/>
    <m/>
    <m/>
    <m/>
    <m/>
    <m/>
    <m/>
    <m/>
    <m/>
    <m/>
    <m/>
    <m/>
    <m/>
    <m/>
    <m/>
    <m/>
  </r>
  <r>
    <n v="2278"/>
    <d v="2024-10-16T00:00:00"/>
    <x v="18"/>
    <x v="269"/>
    <e v="#N/A"/>
    <e v="#N/A"/>
    <n v="220000"/>
    <m/>
    <m/>
    <x v="0"/>
    <n v="220000"/>
    <d v="2024-11-07T00:00:00"/>
    <m/>
    <m/>
    <m/>
    <m/>
    <m/>
    <m/>
    <m/>
    <m/>
    <m/>
    <m/>
    <m/>
    <m/>
    <m/>
    <m/>
    <m/>
    <m/>
    <m/>
  </r>
  <r>
    <n v="2279"/>
    <d v="2024-10-17T00:00:00"/>
    <x v="18"/>
    <x v="50"/>
    <e v="#N/A"/>
    <e v="#N/A"/>
    <n v="209750"/>
    <m/>
    <m/>
    <x v="0"/>
    <n v="209750"/>
    <m/>
    <m/>
    <m/>
    <m/>
    <m/>
    <m/>
    <m/>
    <m/>
    <m/>
    <m/>
    <m/>
    <m/>
    <m/>
    <m/>
    <m/>
    <m/>
    <m/>
    <m/>
  </r>
  <r>
    <n v="2280"/>
    <d v="2024-10-21T00:00:00"/>
    <x v="18"/>
    <x v="443"/>
    <e v="#N/A"/>
    <e v="#N/A"/>
    <n v="574200"/>
    <m/>
    <m/>
    <x v="0"/>
    <n v="574200"/>
    <m/>
    <m/>
    <m/>
    <m/>
    <m/>
    <m/>
    <m/>
    <m/>
    <m/>
    <m/>
    <m/>
    <m/>
    <m/>
    <m/>
    <m/>
    <m/>
    <m/>
    <m/>
  </r>
  <r>
    <n v="2281"/>
    <d v="2024-10-21T00:00:00"/>
    <x v="18"/>
    <x v="63"/>
    <e v="#N/A"/>
    <e v="#N/A"/>
    <n v="260000"/>
    <m/>
    <m/>
    <x v="0"/>
    <n v="260000"/>
    <d v="2024-11-07T00:00:00"/>
    <m/>
    <m/>
    <m/>
    <m/>
    <m/>
    <m/>
    <m/>
    <m/>
    <m/>
    <m/>
    <m/>
    <m/>
    <m/>
    <m/>
    <m/>
    <m/>
    <m/>
  </r>
  <r>
    <n v="2282"/>
    <d v="2024-10-21T00:00:00"/>
    <x v="18"/>
    <x v="324"/>
    <e v="#N/A"/>
    <e v="#N/A"/>
    <n v="270000"/>
    <m/>
    <m/>
    <x v="0"/>
    <n v="270000"/>
    <d v="2024-11-22T00:00:00"/>
    <m/>
    <m/>
    <m/>
    <m/>
    <m/>
    <m/>
    <m/>
    <m/>
    <m/>
    <m/>
    <m/>
    <m/>
    <m/>
    <m/>
    <m/>
    <m/>
    <m/>
  </r>
  <r>
    <n v="2283"/>
    <d v="2024-10-22T00:00:00"/>
    <x v="18"/>
    <x v="100"/>
    <e v="#N/A"/>
    <e v="#N/A"/>
    <n v="26620"/>
    <m/>
    <m/>
    <x v="9"/>
    <m/>
    <m/>
    <m/>
    <m/>
    <m/>
    <m/>
    <m/>
    <m/>
    <m/>
    <m/>
    <m/>
    <m/>
    <m/>
    <m/>
    <m/>
    <m/>
    <m/>
    <m/>
    <m/>
  </r>
  <r>
    <n v="2284"/>
    <d v="2024-10-22T00:00:00"/>
    <x v="18"/>
    <x v="425"/>
    <e v="#N/A"/>
    <e v="#N/A"/>
    <n v="601000"/>
    <m/>
    <m/>
    <x v="0"/>
    <n v="601000"/>
    <d v="2024-10-24T00:00:00"/>
    <m/>
    <m/>
    <m/>
    <m/>
    <m/>
    <m/>
    <m/>
    <m/>
    <m/>
    <m/>
    <m/>
    <m/>
    <m/>
    <m/>
    <m/>
    <m/>
    <m/>
  </r>
  <r>
    <n v="2285"/>
    <d v="2024-10-22T00:00:00"/>
    <x v="18"/>
    <x v="198"/>
    <e v="#N/A"/>
    <e v="#N/A"/>
    <n v="451500"/>
    <m/>
    <m/>
    <x v="10"/>
    <n v="435071.92"/>
    <d v="2024-11-14T00:00:00"/>
    <m/>
    <n v="16428.080000000002"/>
    <m/>
    <m/>
    <m/>
    <m/>
    <m/>
    <m/>
    <m/>
    <m/>
    <m/>
    <m/>
    <m/>
    <m/>
    <m/>
    <m/>
    <m/>
  </r>
  <r>
    <n v="2286"/>
    <d v="2024-10-22T00:00:00"/>
    <x v="18"/>
    <x v="444"/>
    <e v="#N/A"/>
    <e v="#N/A"/>
    <n v="298500"/>
    <m/>
    <m/>
    <x v="0"/>
    <n v="298500"/>
    <d v="2024-10-31T00:00:00"/>
    <m/>
    <m/>
    <m/>
    <m/>
    <m/>
    <m/>
    <m/>
    <m/>
    <m/>
    <m/>
    <m/>
    <m/>
    <m/>
    <m/>
    <m/>
    <m/>
    <m/>
  </r>
  <r>
    <n v="2287"/>
    <d v="2024-10-22T00:00:00"/>
    <x v="18"/>
    <x v="100"/>
    <e v="#N/A"/>
    <e v="#N/A"/>
    <n v="12100"/>
    <m/>
    <m/>
    <x v="11"/>
    <m/>
    <m/>
    <m/>
    <m/>
    <m/>
    <m/>
    <m/>
    <m/>
    <m/>
    <m/>
    <m/>
    <m/>
    <m/>
    <m/>
    <m/>
    <m/>
    <m/>
    <m/>
    <m/>
  </r>
  <r>
    <n v="2288"/>
    <d v="2024-10-23T00:00:00"/>
    <x v="18"/>
    <x v="429"/>
    <e v="#N/A"/>
    <e v="#N/A"/>
    <n v="409000"/>
    <m/>
    <m/>
    <x v="0"/>
    <n v="409000"/>
    <d v="2024-10-29T00:00:00"/>
    <m/>
    <m/>
    <m/>
    <m/>
    <m/>
    <m/>
    <m/>
    <m/>
    <m/>
    <m/>
    <m/>
    <m/>
    <m/>
    <m/>
    <m/>
    <m/>
    <m/>
  </r>
  <r>
    <n v="2289"/>
    <d v="2024-10-24T00:00:00"/>
    <x v="18"/>
    <x v="445"/>
    <e v="#N/A"/>
    <e v="#N/A"/>
    <n v="115000"/>
    <m/>
    <m/>
    <x v="0"/>
    <n v="115000"/>
    <d v="2024-10-24T00:00:00"/>
    <m/>
    <m/>
    <m/>
    <m/>
    <m/>
    <m/>
    <m/>
    <m/>
    <m/>
    <m/>
    <m/>
    <m/>
    <m/>
    <m/>
    <m/>
    <m/>
    <m/>
  </r>
  <r>
    <n v="2290"/>
    <d v="2024-10-24T00:00:00"/>
    <x v="18"/>
    <x v="315"/>
    <e v="#N/A"/>
    <e v="#N/A"/>
    <n v="182000"/>
    <m/>
    <m/>
    <x v="0"/>
    <n v="182000"/>
    <d v="2024-10-28T00:00:00"/>
    <m/>
    <m/>
    <m/>
    <m/>
    <m/>
    <m/>
    <m/>
    <m/>
    <m/>
    <m/>
    <m/>
    <m/>
    <m/>
    <m/>
    <m/>
    <m/>
    <m/>
  </r>
  <r>
    <n v="2291"/>
    <d v="2024-10-24T00:00:00"/>
    <x v="18"/>
    <x v="100"/>
    <e v="#N/A"/>
    <e v="#N/A"/>
    <n v="121000"/>
    <m/>
    <m/>
    <x v="12"/>
    <m/>
    <m/>
    <m/>
    <m/>
    <m/>
    <m/>
    <m/>
    <m/>
    <m/>
    <m/>
    <m/>
    <m/>
    <m/>
    <m/>
    <m/>
    <m/>
    <m/>
    <m/>
    <m/>
  </r>
  <r>
    <n v="2292"/>
    <d v="2024-10-24T00:00:00"/>
    <x v="18"/>
    <x v="121"/>
    <e v="#N/A"/>
    <e v="#N/A"/>
    <n v="758800"/>
    <m/>
    <m/>
    <x v="0"/>
    <n v="758800"/>
    <d v="2024-11-04T00:00:00"/>
    <m/>
    <m/>
    <m/>
    <m/>
    <m/>
    <m/>
    <m/>
    <m/>
    <m/>
    <m/>
    <m/>
    <m/>
    <m/>
    <m/>
    <m/>
    <m/>
    <m/>
  </r>
  <r>
    <n v="2293"/>
    <d v="2024-10-24T00:00:00"/>
    <x v="18"/>
    <x v="12"/>
    <e v="#N/A"/>
    <e v="#N/A"/>
    <n v="69300"/>
    <m/>
    <m/>
    <x v="0"/>
    <n v="69300"/>
    <d v="2024-10-31T00:00:00"/>
    <m/>
    <m/>
    <m/>
    <m/>
    <m/>
    <m/>
    <m/>
    <m/>
    <m/>
    <m/>
    <m/>
    <m/>
    <m/>
    <m/>
    <m/>
    <m/>
    <m/>
  </r>
  <r>
    <n v="2294"/>
    <d v="2024-10-24T00:00:00"/>
    <x v="18"/>
    <x v="100"/>
    <e v="#N/A"/>
    <e v="#N/A"/>
    <n v="393250"/>
    <m/>
    <m/>
    <x v="13"/>
    <m/>
    <m/>
    <m/>
    <m/>
    <m/>
    <m/>
    <m/>
    <m/>
    <m/>
    <m/>
    <m/>
    <m/>
    <m/>
    <m/>
    <m/>
    <m/>
    <m/>
    <m/>
    <m/>
  </r>
  <r>
    <n v="2295"/>
    <d v="2024-10-25T00:00:00"/>
    <x v="18"/>
    <x v="332"/>
    <e v="#N/A"/>
    <e v="#N/A"/>
    <n v="197000"/>
    <m/>
    <m/>
    <x v="0"/>
    <n v="197000"/>
    <d v="2024-11-01T00:00:00"/>
    <m/>
    <m/>
    <m/>
    <m/>
    <m/>
    <m/>
    <m/>
    <m/>
    <m/>
    <m/>
    <m/>
    <m/>
    <m/>
    <m/>
    <m/>
    <m/>
    <m/>
  </r>
  <r>
    <n v="2296"/>
    <d v="2024-10-25T00:00:00"/>
    <x v="18"/>
    <x v="446"/>
    <e v="#N/A"/>
    <e v="#N/A"/>
    <n v="195300"/>
    <m/>
    <m/>
    <x v="0"/>
    <n v="195300"/>
    <d v="2024-11-04T00:00:00"/>
    <m/>
    <m/>
    <m/>
    <m/>
    <m/>
    <m/>
    <m/>
    <m/>
    <m/>
    <m/>
    <m/>
    <m/>
    <m/>
    <m/>
    <m/>
    <m/>
    <m/>
  </r>
  <r>
    <n v="2297"/>
    <d v="2024-10-25T00:00:00"/>
    <x v="18"/>
    <x v="242"/>
    <e v="#N/A"/>
    <e v="#N/A"/>
    <n v="116000"/>
    <m/>
    <m/>
    <x v="0"/>
    <n v="116000"/>
    <d v="2024-11-19T00:00:00"/>
    <m/>
    <m/>
    <m/>
    <m/>
    <m/>
    <m/>
    <m/>
    <m/>
    <m/>
    <m/>
    <m/>
    <m/>
    <m/>
    <m/>
    <m/>
    <m/>
    <m/>
  </r>
  <r>
    <n v="2298"/>
    <d v="2024-10-26T00:00:00"/>
    <x v="18"/>
    <x v="408"/>
    <e v="#N/A"/>
    <e v="#N/A"/>
    <n v="235000"/>
    <m/>
    <m/>
    <x v="14"/>
    <n v="35000"/>
    <d v="2024-10-28T00:00:00"/>
    <m/>
    <m/>
    <m/>
    <m/>
    <m/>
    <m/>
    <m/>
    <m/>
    <m/>
    <m/>
    <m/>
    <m/>
    <m/>
    <m/>
    <m/>
    <m/>
    <m/>
  </r>
  <r>
    <n v="2299"/>
    <d v="2024-10-26T00:00:00"/>
    <x v="18"/>
    <x v="242"/>
    <e v="#N/A"/>
    <e v="#N/A"/>
    <n v="91100"/>
    <m/>
    <m/>
    <x v="0"/>
    <n v="91100"/>
    <d v="2024-12-04T00:00:00"/>
    <m/>
    <m/>
    <m/>
    <m/>
    <m/>
    <m/>
    <m/>
    <m/>
    <m/>
    <m/>
    <m/>
    <m/>
    <m/>
    <m/>
    <m/>
    <m/>
    <m/>
  </r>
  <r>
    <n v="2300"/>
    <d v="2024-10-26T00:00:00"/>
    <x v="18"/>
    <x v="34"/>
    <e v="#N/A"/>
    <e v="#N/A"/>
    <n v="242200"/>
    <m/>
    <m/>
    <x v="0"/>
    <n v="242200"/>
    <d v="2024-11-05T00:00:00"/>
    <m/>
    <m/>
    <m/>
    <m/>
    <m/>
    <m/>
    <m/>
    <m/>
    <m/>
    <m/>
    <m/>
    <m/>
    <m/>
    <m/>
    <m/>
    <m/>
    <m/>
  </r>
  <r>
    <n v="2301"/>
    <d v="2024-10-28T00:00:00"/>
    <x v="18"/>
    <x v="340"/>
    <e v="#N/A"/>
    <e v="#N/A"/>
    <n v="235000"/>
    <m/>
    <m/>
    <x v="0"/>
    <n v="235000"/>
    <d v="2024-11-04T00:00:00"/>
    <m/>
    <m/>
    <m/>
    <m/>
    <m/>
    <m/>
    <m/>
    <m/>
    <m/>
    <m/>
    <m/>
    <m/>
    <m/>
    <m/>
    <m/>
    <m/>
    <m/>
  </r>
  <r>
    <n v="2302"/>
    <d v="2024-10-28T00:00:00"/>
    <x v="18"/>
    <x v="447"/>
    <e v="#N/A"/>
    <e v="#N/A"/>
    <n v="167000"/>
    <m/>
    <m/>
    <x v="0"/>
    <n v="167000"/>
    <d v="2024-11-07T00:00:00"/>
    <m/>
    <m/>
    <m/>
    <m/>
    <m/>
    <m/>
    <m/>
    <m/>
    <m/>
    <m/>
    <m/>
    <m/>
    <m/>
    <m/>
    <m/>
    <m/>
    <m/>
  </r>
  <r>
    <n v="2303"/>
    <d v="2024-10-28T00:00:00"/>
    <x v="18"/>
    <x v="83"/>
    <e v="#N/A"/>
    <e v="#N/A"/>
    <n v="150000"/>
    <m/>
    <m/>
    <x v="0"/>
    <n v="150000"/>
    <d v="2024-11-04T00:00:00"/>
    <m/>
    <m/>
    <m/>
    <m/>
    <m/>
    <m/>
    <m/>
    <m/>
    <m/>
    <m/>
    <m/>
    <m/>
    <m/>
    <m/>
    <m/>
    <m/>
    <m/>
  </r>
  <r>
    <n v="2304"/>
    <d v="2024-10-29T00:00:00"/>
    <x v="18"/>
    <x v="370"/>
    <e v="#N/A"/>
    <e v="#N/A"/>
    <n v="706500"/>
    <m/>
    <m/>
    <x v="0"/>
    <n v="706500"/>
    <d v="2024-11-07T00:00:00"/>
    <m/>
    <m/>
    <m/>
    <m/>
    <m/>
    <m/>
    <m/>
    <m/>
    <m/>
    <m/>
    <m/>
    <m/>
    <m/>
    <m/>
    <m/>
    <m/>
    <m/>
  </r>
  <r>
    <n v="2305"/>
    <d v="2024-10-29T00:00:00"/>
    <x v="18"/>
    <x v="53"/>
    <e v="#N/A"/>
    <e v="#N/A"/>
    <n v="251500"/>
    <m/>
    <m/>
    <x v="0"/>
    <n v="251500"/>
    <d v="2024-11-05T00:00:00"/>
    <m/>
    <m/>
    <m/>
    <m/>
    <m/>
    <m/>
    <m/>
    <m/>
    <m/>
    <m/>
    <m/>
    <m/>
    <m/>
    <m/>
    <m/>
    <m/>
    <m/>
  </r>
  <r>
    <n v="2306"/>
    <d v="2024-10-29T00:00:00"/>
    <x v="18"/>
    <x v="439"/>
    <e v="#N/A"/>
    <e v="#N/A"/>
    <n v="302000"/>
    <m/>
    <m/>
    <x v="0"/>
    <n v="152000"/>
    <m/>
    <m/>
    <n v="150000"/>
    <d v="2024-11-25T00:00:00"/>
    <m/>
    <m/>
    <m/>
    <m/>
    <m/>
    <m/>
    <m/>
    <m/>
    <m/>
    <m/>
    <m/>
    <m/>
    <m/>
    <m/>
  </r>
  <r>
    <n v="2307"/>
    <d v="2024-10-30T00:00:00"/>
    <x v="18"/>
    <x v="335"/>
    <e v="#N/A"/>
    <e v="#N/A"/>
    <n v="604700"/>
    <m/>
    <m/>
    <x v="0"/>
    <n v="604700"/>
    <d v="2024-11-04T00:00:00"/>
    <m/>
    <m/>
    <m/>
    <m/>
    <m/>
    <m/>
    <m/>
    <m/>
    <m/>
    <m/>
    <m/>
    <m/>
    <m/>
    <m/>
    <m/>
    <m/>
    <m/>
  </r>
  <r>
    <n v="2308"/>
    <d v="2024-10-30T00:00:00"/>
    <x v="18"/>
    <x v="100"/>
    <e v="#N/A"/>
    <e v="#N/A"/>
    <n v="2200000"/>
    <m/>
    <m/>
    <x v="15"/>
    <m/>
    <m/>
    <m/>
    <m/>
    <m/>
    <m/>
    <m/>
    <m/>
    <m/>
    <m/>
    <m/>
    <m/>
    <m/>
    <m/>
    <m/>
    <m/>
    <m/>
    <m/>
    <m/>
  </r>
  <r>
    <n v="2309"/>
    <d v="2024-10-30T00:00:00"/>
    <x v="18"/>
    <x v="100"/>
    <e v="#N/A"/>
    <e v="#N/A"/>
    <n v="242000"/>
    <m/>
    <m/>
    <x v="16"/>
    <m/>
    <m/>
    <m/>
    <m/>
    <m/>
    <m/>
    <m/>
    <m/>
    <m/>
    <m/>
    <m/>
    <m/>
    <m/>
    <m/>
    <m/>
    <m/>
    <m/>
    <m/>
    <m/>
  </r>
  <r>
    <n v="2310"/>
    <d v="2024-10-30T00:00:00"/>
    <x v="18"/>
    <x v="100"/>
    <e v="#N/A"/>
    <e v="#N/A"/>
    <n v="169400"/>
    <m/>
    <m/>
    <x v="5"/>
    <m/>
    <m/>
    <m/>
    <m/>
    <m/>
    <m/>
    <m/>
    <m/>
    <m/>
    <m/>
    <m/>
    <m/>
    <m/>
    <m/>
    <m/>
    <m/>
    <m/>
    <m/>
    <m/>
  </r>
  <r>
    <n v="2311"/>
    <d v="2024-10-30T00:00:00"/>
    <x v="18"/>
    <x v="200"/>
    <e v="#N/A"/>
    <e v="#N/A"/>
    <n v="145000"/>
    <m/>
    <m/>
    <x v="0"/>
    <n v="145000"/>
    <d v="2024-12-03T00:00:00"/>
    <m/>
    <m/>
    <m/>
    <m/>
    <m/>
    <m/>
    <m/>
    <m/>
    <m/>
    <m/>
    <m/>
    <m/>
    <m/>
    <m/>
    <m/>
    <m/>
    <m/>
  </r>
  <r>
    <n v="2312"/>
    <d v="2024-10-31T00:00:00"/>
    <x v="18"/>
    <x v="387"/>
    <e v="#N/A"/>
    <e v="#N/A"/>
    <n v="220000"/>
    <m/>
    <m/>
    <x v="0"/>
    <n v="220000"/>
    <d v="2024-11-07T00:00:00"/>
    <m/>
    <m/>
    <m/>
    <m/>
    <m/>
    <m/>
    <m/>
    <m/>
    <m/>
    <m/>
    <m/>
    <m/>
    <m/>
    <m/>
    <m/>
    <m/>
    <m/>
  </r>
  <r>
    <n v="2313"/>
    <d v="2024-10-31T00:00:00"/>
    <x v="18"/>
    <x v="332"/>
    <e v="#N/A"/>
    <e v="#N/A"/>
    <n v="169000"/>
    <m/>
    <m/>
    <x v="0"/>
    <n v="169000"/>
    <d v="2024-11-14T00:00:00"/>
    <m/>
    <m/>
    <m/>
    <m/>
    <m/>
    <m/>
    <m/>
    <m/>
    <m/>
    <m/>
    <m/>
    <m/>
    <m/>
    <m/>
    <m/>
    <m/>
    <m/>
  </r>
  <r>
    <n v="2314"/>
    <d v="2024-10-31T00:00:00"/>
    <x v="18"/>
    <x v="94"/>
    <e v="#N/A"/>
    <e v="#N/A"/>
    <n v="151000"/>
    <m/>
    <m/>
    <x v="0"/>
    <n v="151000"/>
    <d v="2024-11-27T00:00:00"/>
    <m/>
    <m/>
    <m/>
    <m/>
    <m/>
    <m/>
    <m/>
    <m/>
    <m/>
    <m/>
    <m/>
    <m/>
    <m/>
    <m/>
    <m/>
    <m/>
    <m/>
  </r>
  <r>
    <n v="2315"/>
    <d v="2024-10-31T00:00:00"/>
    <x v="18"/>
    <x v="431"/>
    <e v="#N/A"/>
    <e v="#N/A"/>
    <n v="155000"/>
    <m/>
    <m/>
    <x v="0"/>
    <n v="155000"/>
    <d v="2024-11-05T00:00:00"/>
    <m/>
    <m/>
    <m/>
    <m/>
    <m/>
    <m/>
    <m/>
    <m/>
    <m/>
    <m/>
    <m/>
    <m/>
    <m/>
    <m/>
    <m/>
    <m/>
    <m/>
  </r>
  <r>
    <n v="2316"/>
    <d v="2024-11-01T00:00:00"/>
    <x v="18"/>
    <x v="448"/>
    <e v="#N/A"/>
    <e v="#N/A"/>
    <n v="1121300"/>
    <m/>
    <m/>
    <x v="17"/>
    <n v="200000"/>
    <d v="2024-10-15T00:00:00"/>
    <m/>
    <n v="300000"/>
    <d v="2024-10-24T00:00:00"/>
    <m/>
    <n v="265000"/>
    <d v="2024-11-06T00:00:00"/>
    <m/>
    <m/>
    <m/>
    <m/>
    <m/>
    <m/>
    <m/>
    <m/>
    <m/>
    <m/>
    <m/>
  </r>
  <r>
    <n v="2317"/>
    <d v="2024-11-01T00:00:00"/>
    <x v="18"/>
    <x v="100"/>
    <e v="#N/A"/>
    <e v="#N/A"/>
    <n v="0"/>
    <m/>
    <m/>
    <x v="0"/>
    <m/>
    <m/>
    <m/>
    <m/>
    <m/>
    <m/>
    <m/>
    <m/>
    <m/>
    <m/>
    <m/>
    <m/>
    <m/>
    <m/>
    <m/>
    <m/>
    <m/>
    <m/>
    <m/>
  </r>
  <r>
    <n v="2318"/>
    <d v="2024-11-01T00:00:00"/>
    <x v="18"/>
    <x v="449"/>
    <e v="#N/A"/>
    <e v="#N/A"/>
    <n v="608700"/>
    <m/>
    <m/>
    <x v="0"/>
    <n v="608700"/>
    <d v="2024-11-05T00:00:00"/>
    <m/>
    <m/>
    <m/>
    <m/>
    <m/>
    <m/>
    <m/>
    <m/>
    <m/>
    <m/>
    <m/>
    <m/>
    <m/>
    <m/>
    <m/>
    <m/>
    <m/>
  </r>
  <r>
    <n v="2319"/>
    <d v="2024-11-02T00:00:00"/>
    <x v="18"/>
    <x v="429"/>
    <e v="#N/A"/>
    <e v="#N/A"/>
    <n v="77500"/>
    <m/>
    <m/>
    <x v="0"/>
    <n v="77500"/>
    <d v="2024-11-15T00:00:00"/>
    <m/>
    <m/>
    <m/>
    <m/>
    <m/>
    <m/>
    <m/>
    <m/>
    <m/>
    <m/>
    <m/>
    <m/>
    <m/>
    <m/>
    <m/>
    <m/>
    <m/>
  </r>
  <r>
    <n v="2320"/>
    <d v="2024-11-02T00:00:00"/>
    <x v="18"/>
    <x v="217"/>
    <e v="#N/A"/>
    <e v="#N/A"/>
    <n v="173500"/>
    <m/>
    <m/>
    <x v="18"/>
    <n v="2000"/>
    <d v="2024-11-14T00:00:00"/>
    <m/>
    <m/>
    <m/>
    <m/>
    <m/>
    <m/>
    <m/>
    <m/>
    <m/>
    <m/>
    <m/>
    <m/>
    <m/>
    <m/>
    <m/>
    <m/>
    <m/>
  </r>
  <r>
    <n v="2321"/>
    <d v="2024-11-02T00:00:00"/>
    <x v="18"/>
    <x v="192"/>
    <e v="#N/A"/>
    <e v="#N/A"/>
    <n v="124500"/>
    <m/>
    <m/>
    <x v="0"/>
    <n v="124500"/>
    <d v="2024-11-06T00:00:00"/>
    <m/>
    <m/>
    <m/>
    <m/>
    <m/>
    <m/>
    <m/>
    <m/>
    <m/>
    <m/>
    <m/>
    <m/>
    <m/>
    <m/>
    <m/>
    <m/>
    <m/>
  </r>
  <r>
    <n v="2322"/>
    <d v="2024-11-04T00:00:00"/>
    <x v="19"/>
    <x v="450"/>
    <e v="#N/A"/>
    <e v="#N/A"/>
    <n v="288000"/>
    <m/>
    <m/>
    <x v="0"/>
    <n v="288000"/>
    <d v="2024-11-07T00:00:00"/>
    <m/>
    <m/>
    <m/>
    <m/>
    <m/>
    <m/>
    <m/>
    <m/>
    <m/>
    <m/>
    <m/>
    <m/>
    <m/>
    <m/>
    <m/>
    <m/>
    <m/>
  </r>
  <r>
    <n v="2323"/>
    <d v="2024-11-04T00:00:00"/>
    <x v="19"/>
    <x v="49"/>
    <e v="#N/A"/>
    <e v="#N/A"/>
    <n v="3880800"/>
    <m/>
    <m/>
    <x v="0"/>
    <n v="3880800"/>
    <d v="2024-11-22T00:00:00"/>
    <m/>
    <m/>
    <m/>
    <m/>
    <m/>
    <m/>
    <m/>
    <m/>
    <m/>
    <m/>
    <m/>
    <m/>
    <m/>
    <m/>
    <m/>
    <m/>
    <m/>
  </r>
  <r>
    <n v="2324"/>
    <d v="2024-11-05T00:00:00"/>
    <x v="8"/>
    <x v="240"/>
    <e v="#N/A"/>
    <e v="#N/A"/>
    <n v="83000"/>
    <m/>
    <m/>
    <x v="0"/>
    <n v="83000"/>
    <d v="2024-11-11T00:00:00"/>
    <m/>
    <m/>
    <m/>
    <m/>
    <m/>
    <m/>
    <m/>
    <m/>
    <m/>
    <m/>
    <m/>
    <m/>
    <m/>
    <m/>
    <m/>
    <m/>
    <m/>
  </r>
  <r>
    <n v="2325"/>
    <d v="2024-11-05T00:00:00"/>
    <x v="8"/>
    <x v="100"/>
    <e v="#N/A"/>
    <e v="#N/A"/>
    <n v="0"/>
    <m/>
    <m/>
    <x v="0"/>
    <m/>
    <m/>
    <m/>
    <m/>
    <m/>
    <m/>
    <m/>
    <m/>
    <m/>
    <m/>
    <m/>
    <m/>
    <m/>
    <m/>
    <m/>
    <m/>
    <m/>
    <m/>
    <m/>
  </r>
  <r>
    <n v="2326"/>
    <d v="2024-11-05T00:00:00"/>
    <x v="8"/>
    <x v="351"/>
    <e v="#N/A"/>
    <e v="#N/A"/>
    <n v="256000"/>
    <m/>
    <m/>
    <x v="0"/>
    <n v="256000"/>
    <d v="2024-11-07T00:00:00"/>
    <m/>
    <m/>
    <m/>
    <m/>
    <m/>
    <m/>
    <m/>
    <m/>
    <m/>
    <m/>
    <m/>
    <m/>
    <m/>
    <m/>
    <m/>
    <m/>
    <m/>
  </r>
  <r>
    <n v="2327"/>
    <d v="2024-11-06T00:00:00"/>
    <x v="8"/>
    <x v="4"/>
    <e v="#N/A"/>
    <e v="#N/A"/>
    <n v="270500"/>
    <m/>
    <m/>
    <x v="0"/>
    <n v="270500"/>
    <d v="2024-11-23T00:00:00"/>
    <m/>
    <m/>
    <m/>
    <m/>
    <m/>
    <m/>
    <m/>
    <m/>
    <m/>
    <m/>
    <m/>
    <m/>
    <m/>
    <m/>
    <m/>
    <m/>
    <m/>
  </r>
  <r>
    <n v="2328"/>
    <d v="2024-11-06T00:00:00"/>
    <x v="8"/>
    <x v="218"/>
    <e v="#N/A"/>
    <e v="#N/A"/>
    <n v="245000"/>
    <m/>
    <m/>
    <x v="0"/>
    <n v="245000"/>
    <d v="2024-11-07T00:00:00"/>
    <m/>
    <m/>
    <m/>
    <m/>
    <m/>
    <m/>
    <m/>
    <m/>
    <m/>
    <m/>
    <m/>
    <m/>
    <m/>
    <m/>
    <m/>
    <m/>
    <m/>
  </r>
  <r>
    <n v="2329"/>
    <d v="2024-11-07T00:00:00"/>
    <x v="8"/>
    <x v="451"/>
    <e v="#N/A"/>
    <e v="#N/A"/>
    <n v="471700"/>
    <m/>
    <m/>
    <x v="0"/>
    <n v="471700"/>
    <d v="2024-11-08T00:00:00"/>
    <m/>
    <m/>
    <m/>
    <m/>
    <m/>
    <m/>
    <m/>
    <m/>
    <m/>
    <m/>
    <m/>
    <m/>
    <m/>
    <m/>
    <m/>
    <m/>
    <m/>
  </r>
  <r>
    <n v="2330"/>
    <d v="2024-11-07T00:00:00"/>
    <x v="8"/>
    <x v="258"/>
    <e v="#N/A"/>
    <e v="#N/A"/>
    <n v="0"/>
    <m/>
    <m/>
    <x v="0"/>
    <m/>
    <m/>
    <m/>
    <m/>
    <m/>
    <m/>
    <m/>
    <m/>
    <m/>
    <m/>
    <m/>
    <m/>
    <m/>
    <m/>
    <m/>
    <m/>
    <m/>
    <m/>
    <m/>
  </r>
  <r>
    <n v="2331"/>
    <d v="2024-11-08T00:00:00"/>
    <x v="8"/>
    <x v="100"/>
    <e v="#N/A"/>
    <e v="#N/A"/>
    <n v="0"/>
    <m/>
    <m/>
    <x v="0"/>
    <m/>
    <m/>
    <m/>
    <m/>
    <m/>
    <m/>
    <m/>
    <m/>
    <m/>
    <m/>
    <m/>
    <m/>
    <m/>
    <m/>
    <m/>
    <m/>
    <m/>
    <m/>
    <m/>
  </r>
  <r>
    <n v="2332"/>
    <d v="2024-11-08T00:00:00"/>
    <x v="8"/>
    <x v="141"/>
    <e v="#N/A"/>
    <e v="#N/A"/>
    <n v="405500"/>
    <m/>
    <m/>
    <x v="0"/>
    <n v="380000"/>
    <d v="2024-11-12T00:00:00"/>
    <m/>
    <n v="25500"/>
    <d v="2024-11-12T00:00:00"/>
    <m/>
    <m/>
    <m/>
    <m/>
    <m/>
    <m/>
    <m/>
    <m/>
    <m/>
    <m/>
    <m/>
    <m/>
    <m/>
    <m/>
  </r>
  <r>
    <n v="2333"/>
    <d v="2024-11-08T00:00:00"/>
    <x v="8"/>
    <x v="100"/>
    <e v="#N/A"/>
    <e v="#N/A"/>
    <n v="0"/>
    <m/>
    <m/>
    <x v="0"/>
    <m/>
    <m/>
    <m/>
    <m/>
    <m/>
    <m/>
    <m/>
    <m/>
    <m/>
    <m/>
    <m/>
    <m/>
    <m/>
    <m/>
    <m/>
    <m/>
    <m/>
    <m/>
    <m/>
  </r>
  <r>
    <n v="2334"/>
    <d v="2024-11-09T00:00:00"/>
    <x v="8"/>
    <x v="452"/>
    <e v="#N/A"/>
    <e v="#N/A"/>
    <n v="94500"/>
    <m/>
    <m/>
    <x v="0"/>
    <n v="94500"/>
    <d v="2024-11-09T00:00:00"/>
    <m/>
    <m/>
    <m/>
    <m/>
    <m/>
    <m/>
    <m/>
    <m/>
    <m/>
    <m/>
    <m/>
    <m/>
    <m/>
    <m/>
    <m/>
    <m/>
    <m/>
  </r>
  <r>
    <n v="2335"/>
    <d v="2024-11-09T00:00:00"/>
    <x v="8"/>
    <x v="453"/>
    <e v="#N/A"/>
    <e v="#N/A"/>
    <n v="150000"/>
    <m/>
    <m/>
    <x v="0"/>
    <n v="100000"/>
    <d v="2024-11-11T00:00:00"/>
    <m/>
    <n v="50000"/>
    <d v="2024-12-01T00:00:00"/>
    <m/>
    <m/>
    <m/>
    <m/>
    <m/>
    <m/>
    <m/>
    <m/>
    <m/>
    <m/>
    <m/>
    <m/>
    <m/>
    <m/>
  </r>
  <r>
    <n v="2336"/>
    <d v="2024-11-11T00:00:00"/>
    <x v="8"/>
    <x v="454"/>
    <e v="#N/A"/>
    <e v="#N/A"/>
    <n v="183000"/>
    <m/>
    <m/>
    <x v="0"/>
    <n v="183000"/>
    <d v="2024-11-21T00:00:00"/>
    <m/>
    <m/>
    <m/>
    <m/>
    <m/>
    <m/>
    <m/>
    <m/>
    <m/>
    <m/>
    <m/>
    <m/>
    <m/>
    <m/>
    <m/>
    <m/>
    <m/>
  </r>
  <r>
    <n v="2337"/>
    <d v="2024-11-11T00:00:00"/>
    <x v="8"/>
    <x v="53"/>
    <e v="#N/A"/>
    <e v="#N/A"/>
    <n v="260000"/>
    <m/>
    <m/>
    <x v="19"/>
    <m/>
    <m/>
    <m/>
    <m/>
    <m/>
    <m/>
    <m/>
    <m/>
    <m/>
    <m/>
    <m/>
    <m/>
    <m/>
    <m/>
    <m/>
    <m/>
    <m/>
    <m/>
    <m/>
  </r>
  <r>
    <n v="2338"/>
    <d v="2024-11-11T00:00:00"/>
    <x v="8"/>
    <x v="50"/>
    <e v="#N/A"/>
    <e v="#N/A"/>
    <n v="205000"/>
    <m/>
    <m/>
    <x v="20"/>
    <m/>
    <m/>
    <m/>
    <m/>
    <m/>
    <m/>
    <m/>
    <m/>
    <m/>
    <m/>
    <m/>
    <m/>
    <m/>
    <m/>
    <m/>
    <m/>
    <m/>
    <m/>
    <m/>
  </r>
  <r>
    <n v="2339"/>
    <d v="2024-11-12T00:00:00"/>
    <x v="8"/>
    <x v="267"/>
    <e v="#N/A"/>
    <e v="#N/A"/>
    <n v="452500"/>
    <m/>
    <m/>
    <x v="0"/>
    <n v="452500"/>
    <d v="2024-11-22T00:00:00"/>
    <m/>
    <m/>
    <m/>
    <m/>
    <m/>
    <m/>
    <m/>
    <m/>
    <m/>
    <m/>
    <m/>
    <m/>
    <m/>
    <m/>
    <m/>
    <m/>
    <m/>
  </r>
  <r>
    <n v="2340"/>
    <d v="2024-11-12T00:00:00"/>
    <x v="8"/>
    <x v="273"/>
    <e v="#N/A"/>
    <e v="#N/A"/>
    <n v="544500"/>
    <m/>
    <m/>
    <x v="0"/>
    <n v="544500"/>
    <d v="2024-11-12T00:00:00"/>
    <m/>
    <m/>
    <m/>
    <m/>
    <m/>
    <m/>
    <m/>
    <m/>
    <m/>
    <m/>
    <m/>
    <m/>
    <m/>
    <m/>
    <m/>
    <m/>
    <m/>
  </r>
  <r>
    <n v="2341"/>
    <d v="2024-11-12T00:00:00"/>
    <x v="8"/>
    <x v="455"/>
    <e v="#N/A"/>
    <e v="#N/A"/>
    <n v="338000"/>
    <m/>
    <m/>
    <x v="0"/>
    <n v="338000"/>
    <d v="2024-11-12T00:00:00"/>
    <m/>
    <m/>
    <m/>
    <m/>
    <m/>
    <m/>
    <m/>
    <m/>
    <m/>
    <m/>
    <m/>
    <m/>
    <m/>
    <m/>
    <m/>
    <m/>
    <m/>
  </r>
  <r>
    <n v="2342"/>
    <d v="2024-11-12T00:00:00"/>
    <x v="8"/>
    <x v="121"/>
    <e v="#N/A"/>
    <e v="#N/A"/>
    <n v="270000"/>
    <m/>
    <m/>
    <x v="0"/>
    <n v="270000"/>
    <d v="2024-11-19T00:00:00"/>
    <m/>
    <m/>
    <m/>
    <m/>
    <m/>
    <m/>
    <m/>
    <m/>
    <m/>
    <m/>
    <m/>
    <m/>
    <m/>
    <m/>
    <m/>
    <m/>
    <m/>
  </r>
  <r>
    <n v="2343"/>
    <d v="2024-11-13T00:00:00"/>
    <x v="8"/>
    <x v="447"/>
    <e v="#N/A"/>
    <e v="#N/A"/>
    <n v="588500"/>
    <m/>
    <m/>
    <x v="0"/>
    <n v="588500"/>
    <d v="2024-11-27T00:00:00"/>
    <m/>
    <m/>
    <m/>
    <m/>
    <m/>
    <m/>
    <m/>
    <m/>
    <m/>
    <m/>
    <m/>
    <m/>
    <m/>
    <m/>
    <m/>
    <m/>
    <m/>
  </r>
  <r>
    <n v="2344"/>
    <d v="2024-11-13T00:00:00"/>
    <x v="8"/>
    <x v="332"/>
    <e v="#N/A"/>
    <e v="#N/A"/>
    <n v="533500"/>
    <m/>
    <m/>
    <x v="0"/>
    <n v="533500"/>
    <d v="2024-11-14T00:00:00"/>
    <m/>
    <m/>
    <m/>
    <m/>
    <m/>
    <m/>
    <m/>
    <m/>
    <m/>
    <m/>
    <m/>
    <m/>
    <m/>
    <m/>
    <m/>
    <m/>
    <m/>
  </r>
  <r>
    <n v="2345"/>
    <d v="2024-11-13T00:00:00"/>
    <x v="8"/>
    <x v="438"/>
    <e v="#N/A"/>
    <e v="#N/A"/>
    <n v="0"/>
    <m/>
    <m/>
    <x v="0"/>
    <m/>
    <m/>
    <m/>
    <m/>
    <m/>
    <m/>
    <m/>
    <m/>
    <m/>
    <m/>
    <m/>
    <m/>
    <m/>
    <m/>
    <m/>
    <m/>
    <m/>
    <m/>
    <m/>
  </r>
  <r>
    <n v="2346"/>
    <d v="2024-11-14T00:00:00"/>
    <x v="8"/>
    <x v="456"/>
    <e v="#N/A"/>
    <e v="#N/A"/>
    <n v="555000"/>
    <m/>
    <m/>
    <x v="0"/>
    <n v="555000"/>
    <d v="2024-11-14T00:00:00"/>
    <m/>
    <m/>
    <m/>
    <m/>
    <m/>
    <m/>
    <m/>
    <m/>
    <m/>
    <m/>
    <m/>
    <m/>
    <m/>
    <m/>
    <m/>
    <m/>
    <m/>
  </r>
  <r>
    <n v="2347"/>
    <d v="2024-11-14T00:00:00"/>
    <x v="8"/>
    <x v="81"/>
    <e v="#N/A"/>
    <e v="#N/A"/>
    <n v="280000"/>
    <m/>
    <m/>
    <x v="0"/>
    <n v="195000"/>
    <d v="2024-11-15T00:00:00"/>
    <m/>
    <n v="85000"/>
    <d v="2024-11-15T00:00:00"/>
    <m/>
    <m/>
    <m/>
    <m/>
    <m/>
    <m/>
    <m/>
    <m/>
    <m/>
    <m/>
    <m/>
    <m/>
    <m/>
    <m/>
  </r>
  <r>
    <n v="2348"/>
    <d v="2024-11-15T00:00:00"/>
    <x v="8"/>
    <x v="246"/>
    <e v="#N/A"/>
    <e v="#N/A"/>
    <n v="284000"/>
    <m/>
    <m/>
    <x v="0"/>
    <n v="284000"/>
    <d v="2024-11-15T00:00:00"/>
    <m/>
    <m/>
    <m/>
    <m/>
    <m/>
    <m/>
    <m/>
    <m/>
    <m/>
    <m/>
    <m/>
    <m/>
    <m/>
    <m/>
    <m/>
    <m/>
    <m/>
  </r>
  <r>
    <n v="2349"/>
    <d v="2024-11-15T00:00:00"/>
    <x v="8"/>
    <x v="50"/>
    <e v="#N/A"/>
    <e v="#N/A"/>
    <n v="218500"/>
    <m/>
    <m/>
    <x v="21"/>
    <m/>
    <m/>
    <m/>
    <m/>
    <m/>
    <m/>
    <m/>
    <m/>
    <m/>
    <m/>
    <m/>
    <m/>
    <m/>
    <m/>
    <m/>
    <m/>
    <m/>
    <m/>
    <m/>
  </r>
  <r>
    <n v="2350"/>
    <d v="2024-11-15T00:00:00"/>
    <x v="8"/>
    <x v="166"/>
    <e v="#N/A"/>
    <e v="#N/A"/>
    <n v="485000"/>
    <m/>
    <m/>
    <x v="0"/>
    <n v="157105"/>
    <d v="2024-11-28T00:00:00"/>
    <m/>
    <n v="327895"/>
    <d v="2024-11-28T00:00:00"/>
    <m/>
    <m/>
    <m/>
    <m/>
    <m/>
    <m/>
    <m/>
    <m/>
    <m/>
    <m/>
    <m/>
    <m/>
    <m/>
    <m/>
  </r>
  <r>
    <n v="2351"/>
    <d v="2024-11-15T00:00:00"/>
    <x v="8"/>
    <x v="50"/>
    <e v="#N/A"/>
    <e v="#N/A"/>
    <n v="310000"/>
    <m/>
    <m/>
    <x v="22"/>
    <m/>
    <m/>
    <m/>
    <m/>
    <m/>
    <m/>
    <m/>
    <m/>
    <m/>
    <m/>
    <m/>
    <m/>
    <m/>
    <m/>
    <m/>
    <m/>
    <m/>
    <m/>
    <m/>
  </r>
  <r>
    <n v="2352"/>
    <d v="2024-11-15T00:00:00"/>
    <x v="8"/>
    <x v="329"/>
    <e v="#N/A"/>
    <e v="#N/A"/>
    <n v="0"/>
    <m/>
    <m/>
    <x v="0"/>
    <m/>
    <m/>
    <m/>
    <m/>
    <m/>
    <m/>
    <m/>
    <m/>
    <m/>
    <m/>
    <m/>
    <m/>
    <m/>
    <m/>
    <m/>
    <m/>
    <m/>
    <m/>
    <m/>
  </r>
  <r>
    <n v="2353"/>
    <d v="2024-11-15T00:00:00"/>
    <x v="8"/>
    <x v="457"/>
    <e v="#N/A"/>
    <e v="#N/A"/>
    <n v="70000"/>
    <m/>
    <m/>
    <x v="0"/>
    <n v="70000"/>
    <d v="2024-11-25T00:00:00"/>
    <m/>
    <m/>
    <m/>
    <m/>
    <m/>
    <m/>
    <m/>
    <m/>
    <m/>
    <m/>
    <m/>
    <m/>
    <m/>
    <m/>
    <m/>
    <m/>
    <m/>
  </r>
  <r>
    <n v="2354"/>
    <d v="2024-11-15T00:00:00"/>
    <x v="8"/>
    <x v="300"/>
    <e v="#N/A"/>
    <e v="#N/A"/>
    <n v="891150"/>
    <m/>
    <m/>
    <x v="23"/>
    <m/>
    <m/>
    <m/>
    <m/>
    <m/>
    <m/>
    <m/>
    <m/>
    <m/>
    <m/>
    <m/>
    <m/>
    <m/>
    <m/>
    <m/>
    <m/>
    <m/>
    <m/>
    <m/>
  </r>
  <r>
    <n v="2355"/>
    <d v="2024-11-16T00:00:00"/>
    <x v="8"/>
    <x v="49"/>
    <e v="#N/A"/>
    <e v="#N/A"/>
    <n v="179000"/>
    <m/>
    <m/>
    <x v="24"/>
    <m/>
    <m/>
    <m/>
    <m/>
    <m/>
    <m/>
    <m/>
    <m/>
    <m/>
    <m/>
    <m/>
    <m/>
    <m/>
    <m/>
    <m/>
    <m/>
    <m/>
    <m/>
    <m/>
  </r>
  <r>
    <n v="2356"/>
    <d v="2024-11-16T00:00:00"/>
    <x v="8"/>
    <x v="147"/>
    <e v="#N/A"/>
    <e v="#N/A"/>
    <n v="1998600"/>
    <m/>
    <m/>
    <x v="0"/>
    <n v="1020600"/>
    <d v="2024-11-21T00:00:00"/>
    <m/>
    <n v="978000"/>
    <d v="2024-11-25T00:00:00"/>
    <m/>
    <m/>
    <m/>
    <m/>
    <m/>
    <m/>
    <m/>
    <m/>
    <m/>
    <m/>
    <m/>
    <m/>
    <m/>
    <m/>
  </r>
  <r>
    <n v="2357"/>
    <d v="2024-11-18T00:00:00"/>
    <x v="8"/>
    <x v="271"/>
    <e v="#N/A"/>
    <e v="#N/A"/>
    <n v="200000"/>
    <m/>
    <m/>
    <x v="0"/>
    <n v="200000"/>
    <d v="2024-11-29T00:00:00"/>
    <m/>
    <m/>
    <m/>
    <m/>
    <m/>
    <m/>
    <m/>
    <m/>
    <m/>
    <m/>
    <m/>
    <m/>
    <m/>
    <m/>
    <m/>
    <m/>
    <m/>
  </r>
  <r>
    <n v="2358"/>
    <d v="2024-11-20T00:00:00"/>
    <x v="8"/>
    <x v="458"/>
    <e v="#N/A"/>
    <e v="#N/A"/>
    <n v="75000"/>
    <m/>
    <m/>
    <x v="0"/>
    <n v="75000"/>
    <d v="2024-11-20T00:00:00"/>
    <m/>
    <m/>
    <m/>
    <m/>
    <m/>
    <m/>
    <m/>
    <m/>
    <m/>
    <m/>
    <m/>
    <m/>
    <m/>
    <m/>
    <m/>
    <m/>
    <m/>
  </r>
  <r>
    <n v="2359"/>
    <d v="2024-11-21T00:00:00"/>
    <x v="8"/>
    <x v="459"/>
    <e v="#N/A"/>
    <e v="#N/A"/>
    <n v="224000"/>
    <m/>
    <m/>
    <x v="0"/>
    <n v="224000"/>
    <d v="2024-11-21T00:00:00"/>
    <m/>
    <m/>
    <m/>
    <m/>
    <m/>
    <m/>
    <m/>
    <m/>
    <m/>
    <m/>
    <m/>
    <m/>
    <m/>
    <m/>
    <m/>
    <m/>
    <m/>
  </r>
  <r>
    <n v="2360"/>
    <d v="2024-11-21T00:00:00"/>
    <x v="8"/>
    <x v="460"/>
    <e v="#N/A"/>
    <e v="#N/A"/>
    <n v="1668000"/>
    <m/>
    <m/>
    <x v="25"/>
    <m/>
    <m/>
    <m/>
    <m/>
    <m/>
    <m/>
    <m/>
    <m/>
    <m/>
    <m/>
    <m/>
    <m/>
    <m/>
    <m/>
    <m/>
    <m/>
    <m/>
    <m/>
    <m/>
  </r>
  <r>
    <n v="2361"/>
    <d v="2024-11-21T00:00:00"/>
    <x v="8"/>
    <x v="200"/>
    <e v="#N/A"/>
    <e v="#N/A"/>
    <n v="310000"/>
    <m/>
    <m/>
    <x v="0"/>
    <n v="310000"/>
    <d v="2024-12-03T00:00:00"/>
    <m/>
    <m/>
    <m/>
    <m/>
    <m/>
    <m/>
    <m/>
    <m/>
    <m/>
    <m/>
    <m/>
    <m/>
    <m/>
    <m/>
    <m/>
    <m/>
    <m/>
  </r>
  <r>
    <n v="2362"/>
    <d v="2024-11-21T00:00:00"/>
    <x v="8"/>
    <x v="461"/>
    <e v="#N/A"/>
    <e v="#N/A"/>
    <n v="200000"/>
    <m/>
    <m/>
    <x v="0"/>
    <n v="200000"/>
    <d v="2024-11-22T00:00:00"/>
    <m/>
    <m/>
    <m/>
    <m/>
    <m/>
    <m/>
    <m/>
    <m/>
    <m/>
    <m/>
    <m/>
    <m/>
    <m/>
    <m/>
    <m/>
    <m/>
    <m/>
  </r>
  <r>
    <n v="2363"/>
    <d v="2024-11-21T00:00:00"/>
    <x v="8"/>
    <x v="427"/>
    <e v="#N/A"/>
    <e v="#N/A"/>
    <n v="120000"/>
    <m/>
    <m/>
    <x v="26"/>
    <m/>
    <m/>
    <m/>
    <m/>
    <m/>
    <m/>
    <m/>
    <m/>
    <m/>
    <m/>
    <m/>
    <m/>
    <m/>
    <m/>
    <m/>
    <m/>
    <m/>
    <m/>
    <m/>
  </r>
  <r>
    <n v="2364"/>
    <d v="2024-11-22T00:00:00"/>
    <x v="8"/>
    <x v="142"/>
    <e v="#N/A"/>
    <e v="#N/A"/>
    <n v="130000"/>
    <m/>
    <m/>
    <x v="0"/>
    <n v="130000"/>
    <d v="2024-11-22T00:00:00"/>
    <m/>
    <m/>
    <m/>
    <m/>
    <m/>
    <m/>
    <m/>
    <m/>
    <m/>
    <m/>
    <m/>
    <m/>
    <m/>
    <m/>
    <m/>
    <m/>
    <m/>
  </r>
  <r>
    <n v="2365"/>
    <d v="2024-11-22T00:00:00"/>
    <x v="8"/>
    <x v="462"/>
    <e v="#N/A"/>
    <e v="#N/A"/>
    <n v="408000"/>
    <m/>
    <m/>
    <x v="27"/>
    <m/>
    <m/>
    <m/>
    <m/>
    <m/>
    <m/>
    <m/>
    <m/>
    <m/>
    <m/>
    <m/>
    <m/>
    <m/>
    <m/>
    <m/>
    <m/>
    <m/>
    <m/>
    <m/>
  </r>
  <r>
    <n v="2366"/>
    <d v="2024-11-22T00:00:00"/>
    <x v="8"/>
    <x v="49"/>
    <e v="#N/A"/>
    <e v="#N/A"/>
    <n v="398000"/>
    <m/>
    <m/>
    <x v="28"/>
    <m/>
    <m/>
    <m/>
    <m/>
    <m/>
    <m/>
    <m/>
    <m/>
    <m/>
    <m/>
    <m/>
    <m/>
    <m/>
    <m/>
    <m/>
    <m/>
    <m/>
    <m/>
    <m/>
  </r>
  <r>
    <n v="2367"/>
    <d v="2024-11-22T00:00:00"/>
    <x v="8"/>
    <x v="412"/>
    <e v="#N/A"/>
    <e v="#N/A"/>
    <n v="124000"/>
    <m/>
    <m/>
    <x v="0"/>
    <n v="124000"/>
    <d v="2024-11-23T00:00:00"/>
    <m/>
    <m/>
    <m/>
    <m/>
    <m/>
    <m/>
    <m/>
    <m/>
    <m/>
    <m/>
    <m/>
    <m/>
    <m/>
    <m/>
    <m/>
    <m/>
    <m/>
  </r>
  <r>
    <n v="2368"/>
    <d v="2024-11-22T00:00:00"/>
    <x v="8"/>
    <x v="463"/>
    <e v="#N/A"/>
    <e v="#N/A"/>
    <n v="85000"/>
    <m/>
    <m/>
    <x v="0"/>
    <n v="85000"/>
    <d v="2024-11-22T00:00:00"/>
    <m/>
    <m/>
    <m/>
    <m/>
    <m/>
    <m/>
    <m/>
    <m/>
    <m/>
    <m/>
    <m/>
    <m/>
    <m/>
    <m/>
    <m/>
    <m/>
    <m/>
  </r>
  <r>
    <n v="2369"/>
    <d v="2024-11-22T00:00:00"/>
    <x v="8"/>
    <x v="266"/>
    <e v="#N/A"/>
    <e v="#N/A"/>
    <n v="215000"/>
    <m/>
    <m/>
    <x v="29"/>
    <m/>
    <m/>
    <m/>
    <m/>
    <m/>
    <m/>
    <m/>
    <m/>
    <m/>
    <m/>
    <m/>
    <m/>
    <m/>
    <m/>
    <m/>
    <m/>
    <m/>
    <m/>
    <m/>
  </r>
  <r>
    <n v="2370"/>
    <d v="2024-11-23T00:00:00"/>
    <x v="8"/>
    <x v="390"/>
    <e v="#N/A"/>
    <e v="#N/A"/>
    <n v="300000"/>
    <m/>
    <m/>
    <x v="30"/>
    <m/>
    <m/>
    <m/>
    <m/>
    <m/>
    <m/>
    <m/>
    <m/>
    <m/>
    <m/>
    <m/>
    <m/>
    <m/>
    <m/>
    <m/>
    <m/>
    <m/>
    <m/>
    <m/>
  </r>
  <r>
    <n v="2371"/>
    <d v="2024-11-23T00:00:00"/>
    <x v="8"/>
    <x v="273"/>
    <e v="#N/A"/>
    <e v="#N/A"/>
    <n v="208000"/>
    <m/>
    <m/>
    <x v="0"/>
    <n v="208000"/>
    <d v="2024-11-29T00:00:00"/>
    <m/>
    <m/>
    <m/>
    <m/>
    <m/>
    <m/>
    <m/>
    <m/>
    <m/>
    <m/>
    <m/>
    <m/>
    <m/>
    <m/>
    <m/>
    <m/>
    <m/>
  </r>
  <r>
    <n v="2372"/>
    <d v="2024-11-25T00:00:00"/>
    <x v="8"/>
    <x v="366"/>
    <e v="#N/A"/>
    <e v="#N/A"/>
    <n v="160000"/>
    <m/>
    <m/>
    <x v="0"/>
    <n v="160000"/>
    <d v="2024-11-25T00:00:00"/>
    <m/>
    <m/>
    <m/>
    <m/>
    <m/>
    <m/>
    <m/>
    <m/>
    <m/>
    <m/>
    <m/>
    <m/>
    <m/>
    <m/>
    <m/>
    <m/>
    <m/>
  </r>
  <r>
    <n v="2373"/>
    <d v="2024-11-25T00:00:00"/>
    <x v="8"/>
    <x v="294"/>
    <e v="#N/A"/>
    <e v="#N/A"/>
    <n v="349000"/>
    <m/>
    <m/>
    <x v="0"/>
    <n v="349000"/>
    <d v="2024-11-25T00:00:00"/>
    <m/>
    <m/>
    <m/>
    <m/>
    <m/>
    <m/>
    <m/>
    <m/>
    <m/>
    <m/>
    <m/>
    <m/>
    <m/>
    <m/>
    <m/>
    <m/>
    <m/>
  </r>
  <r>
    <n v="2374"/>
    <d v="2024-11-25T00:00:00"/>
    <x v="8"/>
    <x v="100"/>
    <e v="#N/A"/>
    <e v="#N/A"/>
    <n v="121000"/>
    <m/>
    <m/>
    <x v="12"/>
    <m/>
    <m/>
    <m/>
    <m/>
    <m/>
    <m/>
    <m/>
    <m/>
    <m/>
    <m/>
    <m/>
    <m/>
    <m/>
    <m/>
    <m/>
    <m/>
    <m/>
    <m/>
    <m/>
  </r>
  <r>
    <n v="2375"/>
    <d v="2024-11-26T00:00:00"/>
    <x v="8"/>
    <x v="227"/>
    <e v="#N/A"/>
    <e v="#N/A"/>
    <n v="107000"/>
    <m/>
    <m/>
    <x v="0"/>
    <n v="107000"/>
    <d v="2024-11-26T00:00:00"/>
    <m/>
    <m/>
    <m/>
    <m/>
    <m/>
    <m/>
    <m/>
    <m/>
    <m/>
    <m/>
    <m/>
    <m/>
    <m/>
    <m/>
    <m/>
    <m/>
    <m/>
  </r>
  <r>
    <n v="2376"/>
    <d v="2024-11-26T00:00:00"/>
    <x v="8"/>
    <x v="136"/>
    <e v="#N/A"/>
    <e v="#N/A"/>
    <n v="147000"/>
    <m/>
    <m/>
    <x v="0"/>
    <n v="147000"/>
    <d v="2024-11-30T00:00:00"/>
    <m/>
    <m/>
    <m/>
    <m/>
    <m/>
    <m/>
    <m/>
    <m/>
    <m/>
    <m/>
    <m/>
    <m/>
    <m/>
    <m/>
    <m/>
    <m/>
    <m/>
  </r>
  <r>
    <n v="2377"/>
    <d v="2024-11-26T00:00:00"/>
    <x v="8"/>
    <x v="445"/>
    <e v="#N/A"/>
    <e v="#N/A"/>
    <n v="114000"/>
    <m/>
    <m/>
    <x v="0"/>
    <n v="114000"/>
    <d v="2024-11-26T00:00:00"/>
    <m/>
    <m/>
    <m/>
    <m/>
    <m/>
    <m/>
    <m/>
    <m/>
    <m/>
    <m/>
    <m/>
    <m/>
    <m/>
    <m/>
    <m/>
    <m/>
    <m/>
  </r>
  <r>
    <n v="2378"/>
    <d v="2024-11-26T00:00:00"/>
    <x v="8"/>
    <x v="110"/>
    <e v="#N/A"/>
    <e v="#N/A"/>
    <n v="35000"/>
    <m/>
    <m/>
    <x v="0"/>
    <n v="35000"/>
    <d v="2024-11-27T00:00:00"/>
    <m/>
    <m/>
    <m/>
    <m/>
    <m/>
    <m/>
    <m/>
    <m/>
    <m/>
    <m/>
    <m/>
    <m/>
    <m/>
    <m/>
    <m/>
    <m/>
    <m/>
  </r>
  <r>
    <n v="2379"/>
    <d v="2024-11-27T00:00:00"/>
    <x v="8"/>
    <x v="464"/>
    <e v="#N/A"/>
    <e v="#N/A"/>
    <n v="155000"/>
    <m/>
    <m/>
    <x v="31"/>
    <m/>
    <m/>
    <m/>
    <m/>
    <m/>
    <m/>
    <m/>
    <m/>
    <m/>
    <m/>
    <m/>
    <m/>
    <m/>
    <m/>
    <m/>
    <m/>
    <m/>
    <m/>
    <m/>
  </r>
  <r>
    <n v="2380"/>
    <d v="2024-11-27T00:00:00"/>
    <x v="8"/>
    <x v="57"/>
    <e v="#N/A"/>
    <e v="#N/A"/>
    <n v="700500"/>
    <m/>
    <m/>
    <x v="32"/>
    <m/>
    <m/>
    <m/>
    <m/>
    <m/>
    <m/>
    <m/>
    <m/>
    <m/>
    <m/>
    <m/>
    <m/>
    <m/>
    <m/>
    <m/>
    <m/>
    <m/>
    <m/>
    <m/>
  </r>
  <r>
    <n v="2381"/>
    <d v="2024-11-27T00:00:00"/>
    <x v="8"/>
    <x v="425"/>
    <e v="#N/A"/>
    <e v="#N/A"/>
    <n v="94000"/>
    <m/>
    <m/>
    <x v="0"/>
    <n v="94000"/>
    <d v="2024-11-29T00:00:00"/>
    <m/>
    <m/>
    <m/>
    <m/>
    <m/>
    <m/>
    <m/>
    <m/>
    <m/>
    <m/>
    <m/>
    <m/>
    <m/>
    <m/>
    <m/>
    <m/>
    <m/>
  </r>
  <r>
    <n v="2382"/>
    <d v="2024-11-27T00:00:00"/>
    <x v="8"/>
    <x v="315"/>
    <e v="#N/A"/>
    <e v="#N/A"/>
    <n v="491000"/>
    <m/>
    <m/>
    <x v="0"/>
    <n v="491000"/>
    <d v="2024-11-28T00:00:00"/>
    <m/>
    <m/>
    <m/>
    <m/>
    <m/>
    <m/>
    <m/>
    <m/>
    <m/>
    <m/>
    <m/>
    <m/>
    <m/>
    <m/>
    <m/>
    <m/>
    <m/>
  </r>
  <r>
    <n v="2383"/>
    <d v="2024-11-28T00:00:00"/>
    <x v="8"/>
    <x v="465"/>
    <e v="#N/A"/>
    <e v="#N/A"/>
    <n v="214000"/>
    <m/>
    <m/>
    <x v="0"/>
    <n v="214000"/>
    <d v="2024-11-29T00:00:00"/>
    <m/>
    <m/>
    <m/>
    <m/>
    <m/>
    <m/>
    <m/>
    <m/>
    <m/>
    <m/>
    <m/>
    <m/>
    <m/>
    <m/>
    <m/>
    <m/>
    <m/>
  </r>
  <r>
    <n v="2384"/>
    <d v="2024-11-28T00:00:00"/>
    <x v="8"/>
    <x v="466"/>
    <e v="#N/A"/>
    <e v="#N/A"/>
    <n v="266000"/>
    <m/>
    <m/>
    <x v="33"/>
    <m/>
    <m/>
    <m/>
    <m/>
    <m/>
    <m/>
    <m/>
    <m/>
    <m/>
    <m/>
    <m/>
    <m/>
    <m/>
    <m/>
    <m/>
    <m/>
    <m/>
    <m/>
    <m/>
  </r>
  <r>
    <n v="2385"/>
    <d v="2024-11-28T00:00:00"/>
    <x v="8"/>
    <x v="269"/>
    <e v="#N/A"/>
    <e v="#N/A"/>
    <n v="489500"/>
    <m/>
    <m/>
    <x v="34"/>
    <m/>
    <m/>
    <m/>
    <m/>
    <m/>
    <m/>
    <m/>
    <m/>
    <m/>
    <m/>
    <m/>
    <m/>
    <m/>
    <m/>
    <m/>
    <m/>
    <m/>
    <m/>
    <m/>
  </r>
  <r>
    <n v="2386"/>
    <d v="2024-11-28T00:00:00"/>
    <x v="8"/>
    <x v="351"/>
    <e v="#N/A"/>
    <e v="#N/A"/>
    <n v="686000"/>
    <m/>
    <m/>
    <x v="35"/>
    <m/>
    <m/>
    <m/>
    <m/>
    <m/>
    <m/>
    <m/>
    <m/>
    <m/>
    <m/>
    <m/>
    <m/>
    <m/>
    <m/>
    <m/>
    <m/>
    <m/>
    <m/>
    <m/>
  </r>
  <r>
    <n v="2387"/>
    <d v="2024-11-28T00:00:00"/>
    <x v="8"/>
    <x v="95"/>
    <e v="#N/A"/>
    <e v="#N/A"/>
    <n v="186000"/>
    <m/>
    <m/>
    <x v="36"/>
    <m/>
    <m/>
    <m/>
    <m/>
    <m/>
    <m/>
    <m/>
    <m/>
    <m/>
    <m/>
    <m/>
    <m/>
    <m/>
    <m/>
    <m/>
    <m/>
    <m/>
    <m/>
    <m/>
  </r>
  <r>
    <n v="2388"/>
    <d v="2024-11-29T00:00:00"/>
    <x v="8"/>
    <x v="441"/>
    <e v="#N/A"/>
    <e v="#N/A"/>
    <n v="265000"/>
    <m/>
    <m/>
    <x v="37"/>
    <m/>
    <m/>
    <m/>
    <m/>
    <m/>
    <m/>
    <m/>
    <m/>
    <m/>
    <m/>
    <m/>
    <m/>
    <m/>
    <m/>
    <m/>
    <m/>
    <m/>
    <m/>
    <m/>
  </r>
  <r>
    <n v="2389"/>
    <d v="2024-11-29T00:00:00"/>
    <x v="8"/>
    <x v="49"/>
    <e v="#N/A"/>
    <e v="#N/A"/>
    <n v="442500"/>
    <m/>
    <m/>
    <x v="38"/>
    <m/>
    <m/>
    <m/>
    <m/>
    <m/>
    <m/>
    <m/>
    <m/>
    <m/>
    <m/>
    <m/>
    <m/>
    <m/>
    <m/>
    <m/>
    <m/>
    <m/>
    <m/>
    <m/>
  </r>
  <r>
    <n v="2390"/>
    <d v="2024-12-02T00:00:00"/>
    <x v="8"/>
    <x v="467"/>
    <e v="#N/A"/>
    <e v="#N/A"/>
    <n v="488840"/>
    <m/>
    <m/>
    <x v="39"/>
    <m/>
    <m/>
    <m/>
    <m/>
    <m/>
    <m/>
    <m/>
    <m/>
    <m/>
    <m/>
    <m/>
    <m/>
    <m/>
    <m/>
    <m/>
    <m/>
    <m/>
    <m/>
    <m/>
  </r>
  <r>
    <n v="2391"/>
    <d v="2024-12-02T00:00:00"/>
    <x v="8"/>
    <x v="100"/>
    <e v="#N/A"/>
    <e v="#N/A"/>
    <n v="0"/>
    <m/>
    <m/>
    <x v="0"/>
    <m/>
    <m/>
    <m/>
    <m/>
    <m/>
    <m/>
    <m/>
    <m/>
    <m/>
    <m/>
    <m/>
    <m/>
    <m/>
    <m/>
    <m/>
    <m/>
    <m/>
    <m/>
    <m/>
  </r>
  <r>
    <n v="2392"/>
    <d v="2024-12-02T00:00:00"/>
    <x v="8"/>
    <x v="195"/>
    <e v="#N/A"/>
    <e v="#N/A"/>
    <n v="270750"/>
    <m/>
    <m/>
    <x v="40"/>
    <m/>
    <m/>
    <m/>
    <m/>
    <m/>
    <m/>
    <m/>
    <m/>
    <m/>
    <m/>
    <m/>
    <m/>
    <m/>
    <m/>
    <m/>
    <m/>
    <m/>
    <m/>
    <m/>
  </r>
  <r>
    <n v="2393"/>
    <d v="2024-12-02T00:00:00"/>
    <x v="8"/>
    <x v="65"/>
    <e v="#N/A"/>
    <e v="#N/A"/>
    <n v="805000"/>
    <m/>
    <m/>
    <x v="41"/>
    <m/>
    <m/>
    <m/>
    <m/>
    <m/>
    <m/>
    <m/>
    <m/>
    <m/>
    <m/>
    <m/>
    <m/>
    <m/>
    <m/>
    <m/>
    <m/>
    <m/>
    <m/>
    <m/>
  </r>
  <r>
    <n v="2394"/>
    <d v="2024-12-03T00:00:00"/>
    <x v="8"/>
    <x v="414"/>
    <e v="#N/A"/>
    <e v="#N/A"/>
    <n v="149500"/>
    <m/>
    <m/>
    <x v="42"/>
    <m/>
    <m/>
    <m/>
    <m/>
    <m/>
    <m/>
    <m/>
    <m/>
    <m/>
    <m/>
    <m/>
    <m/>
    <m/>
    <m/>
    <m/>
    <m/>
    <m/>
    <m/>
    <m/>
  </r>
  <r>
    <n v="2395"/>
    <d v="2024-12-03T00:00:00"/>
    <x v="8"/>
    <x v="232"/>
    <e v="#N/A"/>
    <e v="#N/A"/>
    <n v="484600"/>
    <m/>
    <m/>
    <x v="43"/>
    <m/>
    <m/>
    <m/>
    <m/>
    <m/>
    <m/>
    <m/>
    <m/>
    <m/>
    <m/>
    <m/>
    <m/>
    <m/>
    <m/>
    <m/>
    <m/>
    <m/>
    <m/>
    <m/>
  </r>
  <r>
    <n v="2396"/>
    <d v="2024-12-03T00:00:00"/>
    <x v="8"/>
    <x v="222"/>
    <e v="#N/A"/>
    <e v="#N/A"/>
    <n v="108800"/>
    <m/>
    <m/>
    <x v="44"/>
    <m/>
    <m/>
    <m/>
    <m/>
    <m/>
    <m/>
    <m/>
    <m/>
    <m/>
    <m/>
    <m/>
    <m/>
    <m/>
    <m/>
    <m/>
    <m/>
    <m/>
    <m/>
    <m/>
  </r>
  <r>
    <n v="2397"/>
    <d v="2024-12-03T00:00:00"/>
    <x v="8"/>
    <x v="468"/>
    <e v="#N/A"/>
    <e v="#N/A"/>
    <n v="249600"/>
    <m/>
    <m/>
    <x v="45"/>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n v="4"/>
    <d v="1910-02-16T00:00:00"/>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r>
    <m/>
    <e v="#N/A"/>
    <x v="20"/>
    <x v="469"/>
    <e v="#N/A"/>
    <e v="#N/A"/>
    <e v="#N/A"/>
    <m/>
    <m/>
    <x v="46"/>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la dinámica1" cacheId="0" applyNumberFormats="0" applyBorderFormats="0" applyFontFormats="0" applyPatternFormats="0" applyAlignmentFormats="0" applyWidthHeightFormats="1" dataCaption="Valores" updatedVersion="6" minRefreshableVersion="3" useAutoFormatting="1" itemPrintTitles="1" createdVersion="5" indent="0" outline="1" outlineData="1" multipleFieldFilters="0">
  <location ref="Q4:T49" firstHeaderRow="0" firstDataRow="1" firstDataCol="1" rowPageCount="2" colPageCount="1"/>
  <pivotFields count="28">
    <pivotField axis="axisRow" showAll="0">
      <items count="643">
        <item x="0"/>
        <item x="1"/>
        <item x="2"/>
        <item x="3"/>
        <item x="4"/>
        <item x="5"/>
        <item x="6"/>
        <item x="7"/>
        <item x="8"/>
        <item x="9"/>
        <item x="10"/>
        <item x="11"/>
        <item x="12"/>
        <item x="13"/>
        <item x="14"/>
        <item x="15"/>
        <item x="16"/>
        <item x="17"/>
        <item m="1" x="640"/>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m="1" x="641"/>
        <item x="58"/>
        <item x="59"/>
        <item x="60"/>
        <item x="61"/>
        <item x="62"/>
        <item x="63"/>
        <item x="64"/>
        <item x="65"/>
        <item x="66"/>
        <item x="67"/>
        <item x="68"/>
        <item x="69"/>
        <item x="70"/>
        <item x="71"/>
        <item x="72"/>
        <item x="99"/>
        <item x="100"/>
        <item x="101"/>
        <item x="102"/>
        <item x="639"/>
        <item x="73"/>
        <item x="74"/>
        <item x="75"/>
        <item x="76"/>
        <item x="77"/>
        <item x="78"/>
        <item x="79"/>
        <item x="80"/>
        <item x="81"/>
        <item x="82"/>
        <item x="83"/>
        <item x="84"/>
        <item x="85"/>
        <item x="86"/>
        <item x="87"/>
        <item x="88"/>
        <item x="89"/>
        <item x="90"/>
        <item x="91"/>
        <item x="92"/>
        <item x="93"/>
        <item x="94"/>
        <item x="95"/>
        <item x="96"/>
        <item x="97"/>
        <item x="98"/>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t="default"/>
      </items>
    </pivotField>
    <pivotField showAll="0"/>
    <pivotField axis="axisPage" multipleItemSelectionAllowed="1" showAll="0">
      <items count="192">
        <item x="189"/>
        <item h="1" x="25"/>
        <item h="1" x="26"/>
        <item x="0"/>
        <item x="1"/>
        <item x="2"/>
        <item x="3"/>
        <item x="4"/>
        <item x="5"/>
        <item x="6"/>
        <item x="7"/>
        <item x="8"/>
        <item x="9"/>
        <item x="10"/>
        <item x="11"/>
        <item x="12"/>
        <item x="14"/>
        <item x="13"/>
        <item x="15"/>
        <item h="1" x="16"/>
        <item h="1" x="17"/>
        <item m="1" x="190"/>
        <item h="1" x="18"/>
        <item h="1" x="19"/>
        <item h="1" x="20"/>
        <item h="1" x="21"/>
        <item h="1" x="22"/>
        <item h="1" x="23"/>
        <item h="1" x="24"/>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t="default"/>
      </items>
    </pivotField>
    <pivotField axis="axisPage" multipleItemSelectionAllowed="1" showAll="0">
      <items count="349">
        <item h="1" x="339"/>
        <item h="1" x="6"/>
        <item h="1" x="39"/>
        <item h="1" x="38"/>
        <item h="1" x="76"/>
        <item h="1" x="26"/>
        <item h="1" m="1" x="347"/>
        <item h="1" x="29"/>
        <item h="1" x="19"/>
        <item h="1" x="54"/>
        <item h="1" x="63"/>
        <item h="1" x="75"/>
        <item h="1" m="1" x="346"/>
        <item h="1" x="35"/>
        <item h="1" x="44"/>
        <item h="1" x="43"/>
        <item h="1" x="47"/>
        <item h="1" m="1" x="342"/>
        <item h="1" x="36"/>
        <item h="1" x="48"/>
        <item h="1" m="1" x="345"/>
        <item h="1" x="58"/>
        <item h="1" m="1" x="343"/>
        <item h="1" x="25"/>
        <item h="1" x="42"/>
        <item h="1" x="9"/>
        <item h="1" x="24"/>
        <item h="1" x="56"/>
        <item h="1" x="0"/>
        <item h="1" x="22"/>
        <item h="1" x="2"/>
        <item h="1" x="51"/>
        <item h="1" x="49"/>
        <item h="1" x="20"/>
        <item h="1" x="77"/>
        <item h="1" x="16"/>
        <item h="1" x="14"/>
        <item h="1" x="30"/>
        <item h="1" x="31"/>
        <item h="1" x="57"/>
        <item h="1" x="8"/>
        <item h="1" x="18"/>
        <item h="1" x="55"/>
        <item h="1" x="46"/>
        <item h="1" x="53"/>
        <item h="1" m="1" x="344"/>
        <item h="1" x="52"/>
        <item h="1" x="11"/>
        <item h="1" x="27"/>
        <item h="1" x="17"/>
        <item h="1" x="21"/>
        <item h="1" x="34"/>
        <item h="1" x="40"/>
        <item h="1" x="41"/>
        <item h="1" x="5"/>
        <item h="1" x="33"/>
        <item h="1" x="4"/>
        <item h="1" x="15"/>
        <item h="1" x="45"/>
        <item x="1"/>
        <item h="1" x="23"/>
        <item h="1" x="50"/>
        <item h="1" x="32"/>
        <item h="1" x="37"/>
        <item h="1" x="28"/>
        <item h="1" m="1" x="341"/>
        <item h="1" m="1" x="340"/>
        <item h="1" x="60"/>
        <item h="1" x="61"/>
        <item h="1" x="62"/>
        <item h="1" x="64"/>
        <item h="1" x="65"/>
        <item h="1" x="66"/>
        <item h="1" x="67"/>
        <item h="1" x="68"/>
        <item h="1" x="69"/>
        <item h="1" x="70"/>
        <item h="1" x="3"/>
        <item h="1" x="7"/>
        <item h="1" x="10"/>
        <item h="1" x="12"/>
        <item h="1" x="13"/>
        <item h="1" x="59"/>
        <item h="1" x="71"/>
        <item h="1" x="72"/>
        <item h="1" x="73"/>
        <item h="1" x="74"/>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t="default"/>
      </items>
    </pivotField>
    <pivotField showAll="0"/>
    <pivotField showAll="0"/>
    <pivotField showAll="0"/>
    <pivotField showAll="0"/>
    <pivotField axis="axisRow" showAll="0">
      <items count="841">
        <item x="101"/>
        <item x="109"/>
        <item x="75"/>
        <item x="99"/>
        <item x="153"/>
        <item x="86"/>
        <item x="49"/>
        <item x="25"/>
        <item x="149"/>
        <item x="124"/>
        <item x="119"/>
        <item x="154"/>
        <item x="46"/>
        <item x="35"/>
        <item x="118"/>
        <item x="122"/>
        <item x="69"/>
        <item x="29"/>
        <item x="100"/>
        <item x="143"/>
        <item x="34"/>
        <item x="148"/>
        <item x="52"/>
        <item x="125"/>
        <item x="129"/>
        <item x="10"/>
        <item x="91"/>
        <item x="229"/>
        <item x="81"/>
        <item x="5"/>
        <item x="121"/>
        <item x="231"/>
        <item x="84"/>
        <item x="72"/>
        <item x="225"/>
        <item x="155"/>
        <item x="67"/>
        <item x="114"/>
        <item x="31"/>
        <item m="1" x="839"/>
        <item x="51"/>
        <item x="230"/>
        <item x="77"/>
        <item x="137"/>
        <item x="142"/>
        <item m="1" x="837"/>
        <item x="59"/>
        <item x="105"/>
        <item x="159"/>
        <item x="16"/>
        <item x="57"/>
        <item x="88"/>
        <item x="60"/>
        <item x="138"/>
        <item x="26"/>
        <item x="103"/>
        <item x="158"/>
        <item x="144"/>
        <item x="36"/>
        <item x="113"/>
        <item x="221"/>
        <item x="13"/>
        <item m="1" x="834"/>
        <item x="133"/>
        <item x="12"/>
        <item x="38"/>
        <item x="141"/>
        <item x="78"/>
        <item x="21"/>
        <item m="1" x="838"/>
        <item x="70"/>
        <item x="104"/>
        <item x="68"/>
        <item x="222"/>
        <item x="94"/>
        <item x="63"/>
        <item x="90"/>
        <item x="93"/>
        <item x="65"/>
        <item x="80"/>
        <item x="92"/>
        <item x="146"/>
        <item x="157"/>
        <item x="110"/>
        <item x="7"/>
        <item x="11"/>
        <item x="82"/>
        <item x="1"/>
        <item x="74"/>
        <item x="28"/>
        <item x="33"/>
        <item x="95"/>
        <item x="228"/>
        <item m="1" x="835"/>
        <item x="131"/>
        <item x="17"/>
        <item x="27"/>
        <item x="85"/>
        <item x="96"/>
        <item x="130"/>
        <item x="136"/>
        <item x="30"/>
        <item x="120"/>
        <item x="42"/>
        <item x="147"/>
        <item x="20"/>
        <item x="22"/>
        <item x="102"/>
        <item x="140"/>
        <item x="89"/>
        <item x="111"/>
        <item x="2"/>
        <item x="37"/>
        <item x="223"/>
        <item x="53"/>
        <item x="79"/>
        <item x="39"/>
        <item m="1" x="836"/>
        <item x="58"/>
        <item x="9"/>
        <item x="175"/>
        <item x="50"/>
        <item x="15"/>
        <item x="41"/>
        <item x="48"/>
        <item x="117"/>
        <item x="32"/>
        <item x="232"/>
        <item x="115"/>
        <item x="108"/>
        <item x="156"/>
        <item x="71"/>
        <item x="151"/>
        <item x="19"/>
        <item x="123"/>
        <item x="43"/>
        <item x="128"/>
        <item x="132"/>
        <item x="112"/>
        <item x="76"/>
        <item x="61"/>
        <item x="126"/>
        <item x="87"/>
        <item x="152"/>
        <item x="97"/>
        <item x="224"/>
        <item x="56"/>
        <item x="55"/>
        <item x="24"/>
        <item x="18"/>
        <item x="3"/>
        <item x="62"/>
        <item x="98"/>
        <item x="150"/>
        <item x="54"/>
        <item x="23"/>
        <item x="40"/>
        <item x="47"/>
        <item x="116"/>
        <item x="66"/>
        <item x="14"/>
        <item x="83"/>
        <item x="8"/>
        <item x="107"/>
        <item x="134"/>
        <item x="226"/>
        <item x="135"/>
        <item x="0"/>
        <item x="6"/>
        <item x="145"/>
        <item x="139"/>
        <item x="227"/>
        <item x="174"/>
        <item x="64"/>
        <item x="73"/>
        <item x="127"/>
        <item x="4"/>
        <item x="160"/>
        <item x="161"/>
        <item x="162"/>
        <item x="163"/>
        <item x="164"/>
        <item x="165"/>
        <item x="166"/>
        <item x="167"/>
        <item x="168"/>
        <item x="169"/>
        <item x="170"/>
        <item x="171"/>
        <item x="172"/>
        <item x="173"/>
        <item x="176"/>
        <item x="177"/>
        <item x="178"/>
        <item x="179"/>
        <item x="180"/>
        <item x="181"/>
        <item x="182"/>
        <item x="183"/>
        <item x="184"/>
        <item x="185"/>
        <item x="186"/>
        <item x="187"/>
        <item x="188"/>
        <item x="190"/>
        <item x="191"/>
        <item x="192"/>
        <item x="193"/>
        <item x="194"/>
        <item x="195"/>
        <item x="196"/>
        <item x="197"/>
        <item x="198"/>
        <item x="199"/>
        <item x="200"/>
        <item x="201"/>
        <item x="202"/>
        <item x="203"/>
        <item x="204"/>
        <item x="44"/>
        <item x="45"/>
        <item x="106"/>
        <item x="189"/>
        <item x="205"/>
        <item x="206"/>
        <item x="207"/>
        <item x="208"/>
        <item x="209"/>
        <item x="210"/>
        <item x="211"/>
        <item x="212"/>
        <item x="213"/>
        <item x="214"/>
        <item x="215"/>
        <item x="216"/>
        <item x="217"/>
        <item x="218"/>
        <item x="219"/>
        <item x="220"/>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t="default"/>
      </items>
    </pivotField>
    <pivotField showAll="0"/>
    <pivotField showAll="0" defaultSubtota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Fields count="2">
    <field x="0"/>
    <field x="8"/>
  </rowFields>
  <rowItems count="45">
    <i>
      <x v="1"/>
    </i>
    <i r="1">
      <x v="29"/>
    </i>
    <i>
      <x v="2"/>
    </i>
    <i r="1">
      <x v="84"/>
    </i>
    <i r="1">
      <x v="150"/>
    </i>
    <i r="1">
      <x v="168"/>
    </i>
    <i r="1">
      <x v="176"/>
    </i>
    <i>
      <x v="51"/>
    </i>
    <i r="1">
      <x v="37"/>
    </i>
    <i r="1">
      <x v="59"/>
    </i>
    <i r="1">
      <x v="101"/>
    </i>
    <i r="1">
      <x v="128"/>
    </i>
    <i>
      <x v="52"/>
    </i>
    <i r="1">
      <x v="10"/>
    </i>
    <i r="1">
      <x v="14"/>
    </i>
    <i r="1">
      <x v="46"/>
    </i>
    <i r="1">
      <x v="125"/>
    </i>
    <i r="1">
      <x v="158"/>
    </i>
    <i>
      <x v="53"/>
    </i>
    <i r="1">
      <x v="9"/>
    </i>
    <i r="1">
      <x v="15"/>
    </i>
    <i r="1">
      <x v="30"/>
    </i>
    <i r="1">
      <x v="102"/>
    </i>
    <i r="1">
      <x v="134"/>
    </i>
    <i>
      <x v="54"/>
    </i>
    <i r="1">
      <x v="23"/>
    </i>
    <i r="1">
      <x v="101"/>
    </i>
    <i r="1">
      <x v="136"/>
    </i>
    <i r="1">
      <x v="141"/>
    </i>
    <i r="1">
      <x v="175"/>
    </i>
    <i>
      <x v="55"/>
    </i>
    <i r="1">
      <x v="59"/>
    </i>
    <i r="1">
      <x v="176"/>
    </i>
    <i>
      <x v="56"/>
    </i>
    <i r="1">
      <x v="24"/>
    </i>
    <i r="1">
      <x v="89"/>
    </i>
    <i r="1">
      <x v="90"/>
    </i>
    <i>
      <x v="61"/>
    </i>
    <i r="1">
      <x v="166"/>
    </i>
    <i>
      <x v="66"/>
    </i>
    <i r="1">
      <x v="19"/>
    </i>
    <i r="1">
      <x v="57"/>
    </i>
    <i r="1">
      <x v="90"/>
    </i>
    <i r="1">
      <x v="106"/>
    </i>
    <i t="grand">
      <x/>
    </i>
  </rowItems>
  <colFields count="1">
    <field x="-2"/>
  </colFields>
  <colItems count="3">
    <i>
      <x/>
    </i>
    <i i="1">
      <x v="1"/>
    </i>
    <i i="2">
      <x v="2"/>
    </i>
  </colItems>
  <pageFields count="2">
    <pageField fld="3" hier="-1"/>
    <pageField fld="2" hier="-1"/>
  </pageFields>
  <dataFields count="3">
    <dataField name="Suma de Total precio repuesto" fld="25" baseField="8" baseItem="29" numFmtId="165"/>
    <dataField name="Suma de Total MO" fld="26" baseField="8" baseItem="29" numFmtId="165"/>
    <dataField name="Suma de Total trabajo" fld="27" baseField="8" baseItem="29"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abla dinámica4" cacheId="2" applyNumberFormats="0" applyBorderFormats="0" applyFontFormats="0" applyPatternFormats="0" applyAlignmentFormats="0" applyWidthHeightFormats="1" dataCaption="Valores" updatedVersion="6" minRefreshableVersion="3" useAutoFormatting="1" itemPrintTitles="1" createdVersion="5" indent="0" outline="1" outlineData="1" multipleFieldFilters="0">
  <location ref="A7:B320" firstHeaderRow="1" firstDataRow="1" firstDataCol="1" rowPageCount="1" colPageCount="1"/>
  <pivotFields count="29">
    <pivotField showAll="0"/>
    <pivotField showAll="0"/>
    <pivotField showAll="0" defaultSubtotal="0"/>
    <pivotField axis="axisRow" showAll="0">
      <items count="463">
        <item x="3"/>
        <item m="1" x="442"/>
        <item n="Antonio Orsa" x="74"/>
        <item x="23"/>
        <item m="1" x="447"/>
        <item x="26"/>
        <item x="16"/>
        <item m="1" x="451"/>
        <item x="87"/>
        <item x="73"/>
        <item m="1" x="444"/>
        <item m="1" x="445"/>
        <item m="1" x="438"/>
        <item m="1" x="432"/>
        <item x="22"/>
        <item m="1" x="457"/>
        <item x="6"/>
        <item x="21"/>
        <item x="0"/>
        <item x="19"/>
        <item x="118"/>
        <item x="1"/>
        <item x="47"/>
        <item n="Isasi Luciana" x="17"/>
        <item x="75"/>
        <item x="13"/>
        <item x="330"/>
        <item x="11"/>
        <item x="27"/>
        <item x="28"/>
        <item x="5"/>
        <item x="15"/>
        <item x="53"/>
        <item m="1" x="455"/>
        <item x="8"/>
        <item x="24"/>
        <item x="14"/>
        <item x="18"/>
        <item x="421"/>
        <item x="2"/>
        <item m="1" x="437"/>
        <item x="59"/>
        <item x="12"/>
        <item x="99"/>
        <item m="1" x="450"/>
        <item x="103"/>
        <item x="312"/>
        <item m="1" x="433"/>
        <item m="1" x="435"/>
        <item m="1" x="452"/>
        <item m="1" x="448"/>
        <item x="20"/>
        <item x="29"/>
        <item x="25"/>
        <item m="1" x="459"/>
        <item h="1" x="429"/>
        <item m="1" x="439"/>
        <item x="30"/>
        <item n="Rasini Carolina" x="31"/>
        <item x="32"/>
        <item x="33"/>
        <item x="34"/>
        <item x="35"/>
        <item x="36"/>
        <item x="37"/>
        <item x="38"/>
        <item x="39"/>
        <item x="40"/>
        <item x="41"/>
        <item x="42"/>
        <item x="43"/>
        <item x="100"/>
        <item x="61"/>
        <item x="45"/>
        <item x="46"/>
        <item x="48"/>
        <item x="49"/>
        <item x="50"/>
        <item x="51"/>
        <item x="52"/>
        <item x="54"/>
        <item x="55"/>
        <item x="56"/>
        <item m="1" x="454"/>
        <item x="58"/>
        <item x="60"/>
        <item x="62"/>
        <item x="63"/>
        <item x="64"/>
        <item x="65"/>
        <item x="66"/>
        <item x="67"/>
        <item x="68"/>
        <item m="1" x="458"/>
        <item x="69"/>
        <item x="70"/>
        <item x="71"/>
        <item x="72"/>
        <item x="76"/>
        <item x="77"/>
        <item x="78"/>
        <item x="79"/>
        <item x="80"/>
        <item x="81"/>
        <item x="82"/>
        <item x="83"/>
        <item x="84"/>
        <item x="85"/>
        <item x="86"/>
        <item x="88"/>
        <item x="89"/>
        <item x="90"/>
        <item x="91"/>
        <item x="92"/>
        <item x="93"/>
        <item m="1" x="431"/>
        <item x="94"/>
        <item x="95"/>
        <item x="7"/>
        <item x="96"/>
        <item x="97"/>
        <item x="98"/>
        <item m="1" x="434"/>
        <item x="101"/>
        <item x="102"/>
        <item x="104"/>
        <item x="105"/>
        <item x="106"/>
        <item x="107"/>
        <item m="1" x="443"/>
        <item x="109"/>
        <item x="110"/>
        <item x="111"/>
        <item x="112"/>
        <item x="113"/>
        <item x="114"/>
        <item x="115"/>
        <item x="116"/>
        <item x="117"/>
        <item x="119"/>
        <item x="120"/>
        <item m="1" x="430"/>
        <item x="121"/>
        <item x="122"/>
        <item x="123"/>
        <item x="124"/>
        <item x="125"/>
        <item x="126"/>
        <item x="127"/>
        <item x="128"/>
        <item x="129"/>
        <item x="130"/>
        <item x="332"/>
        <item x="108"/>
        <item x="131"/>
        <item x="132"/>
        <item x="133"/>
        <item x="134"/>
        <item x="135"/>
        <item x="136"/>
        <item x="137"/>
        <item x="138"/>
        <item x="139"/>
        <item m="1" x="436"/>
        <item x="141"/>
        <item x="142"/>
        <item x="143"/>
        <item x="144"/>
        <item x="145"/>
        <item x="146"/>
        <item x="147"/>
        <item m="1" x="449"/>
        <item m="1" x="460"/>
        <item x="149"/>
        <item x="150"/>
        <item x="151"/>
        <item x="152"/>
        <item x="153"/>
        <item m="1" x="446"/>
        <item x="154"/>
        <item x="155"/>
        <item x="156"/>
        <item x="157"/>
        <item m="1" x="440"/>
        <item x="159"/>
        <item x="160"/>
        <item x="161"/>
        <item x="162"/>
        <item x="4"/>
        <item x="163"/>
        <item x="164"/>
        <item x="165"/>
        <item x="166"/>
        <item x="167"/>
        <item x="168"/>
        <item m="1" x="453"/>
        <item x="169"/>
        <item x="170"/>
        <item x="171"/>
        <item x="172"/>
        <item x="173"/>
        <item x="174"/>
        <item x="175"/>
        <item x="176"/>
        <item x="177"/>
        <item x="178"/>
        <item x="179"/>
        <item m="1" x="441"/>
        <item x="10"/>
        <item x="140"/>
        <item x="180"/>
        <item x="181"/>
        <item x="182"/>
        <item x="183"/>
        <item x="184"/>
        <item x="185"/>
        <item x="186"/>
        <item x="187"/>
        <item x="188"/>
        <item x="189"/>
        <item x="190"/>
        <item x="191"/>
        <item x="192"/>
        <item x="193"/>
        <item x="9"/>
        <item x="265"/>
        <item x="195"/>
        <item x="196"/>
        <item x="197"/>
        <item x="198"/>
        <item x="199"/>
        <item x="57"/>
        <item x="200"/>
        <item x="201"/>
        <item x="202"/>
        <item x="203"/>
        <item x="204"/>
        <item x="194"/>
        <item x="205"/>
        <item x="206"/>
        <item x="207"/>
        <item x="208"/>
        <item x="209"/>
        <item x="210"/>
        <item x="211"/>
        <item x="212"/>
        <item x="213"/>
        <item x="214"/>
        <item x="215"/>
        <item x="216"/>
        <item x="158"/>
        <item x="217"/>
        <item x="218"/>
        <item x="219"/>
        <item x="220"/>
        <item x="221"/>
        <item x="222"/>
        <item x="223"/>
        <item x="224"/>
        <item x="225"/>
        <item x="226"/>
        <item x="227"/>
        <item x="228"/>
        <item x="229"/>
        <item x="230"/>
        <item x="231"/>
        <item x="232"/>
        <item x="148"/>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6"/>
        <item m="1" x="456"/>
        <item x="268"/>
        <item n="Isasi Luciana2" x="269"/>
        <item x="267"/>
        <item x="270"/>
        <item x="271"/>
        <item x="272"/>
        <item x="273"/>
        <item x="274"/>
        <item x="275"/>
        <item x="276"/>
        <item n="Balestrelli Valeria"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m="1" x="461"/>
        <item h="1" x="310"/>
        <item h="1" x="311"/>
        <item h="1" x="313"/>
        <item h="1" x="314"/>
        <item h="1" x="315"/>
        <item h="1" x="309"/>
        <item h="1" x="316"/>
        <item h="1" x="317"/>
        <item h="1" x="318"/>
        <item h="1" x="319"/>
        <item h="1" x="320"/>
        <item h="1" x="321"/>
        <item h="1" x="322"/>
        <item h="1" x="323"/>
        <item h="1" x="324"/>
        <item h="1" x="325"/>
        <item h="1" x="326"/>
        <item h="1" x="327"/>
        <item h="1" x="328"/>
        <item h="1" x="329"/>
        <item h="1" x="331"/>
        <item h="1" x="334"/>
        <item h="1" x="333"/>
        <item h="1" x="335"/>
        <item h="1" x="336"/>
        <item h="1" x="337"/>
        <item h="1" x="338"/>
        <item h="1" x="339"/>
        <item h="1" x="340"/>
        <item h="1" x="341"/>
        <item h="1" x="342"/>
        <item h="1" x="343"/>
        <item h="1" x="344"/>
        <item h="1" x="345"/>
        <item h="1" x="346"/>
        <item h="1" x="347"/>
        <item h="1" x="348"/>
        <item h="1" x="349"/>
        <item h="1" x="350"/>
        <item h="1" x="351"/>
        <item h="1" x="352"/>
        <item h="1" x="353"/>
        <item h="1" x="390"/>
        <item h="1" x="44"/>
        <item h="1" x="354"/>
        <item h="1" x="356"/>
        <item h="1" x="357"/>
        <item h="1" x="358"/>
        <item h="1" x="359"/>
        <item h="1" x="360"/>
        <item h="1" x="361"/>
        <item h="1" x="362"/>
        <item h="1" x="363"/>
        <item h="1" x="364"/>
        <item h="1" x="365"/>
        <item h="1" x="366"/>
        <item h="1" x="367"/>
        <item h="1" x="355"/>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2"/>
        <item h="1" x="423"/>
        <item n="Balestrelli Valeria2" h="1" x="426"/>
        <item h="1" x="424"/>
        <item h="1" x="425"/>
        <item h="1" x="427"/>
        <item h="1" x="428"/>
        <item t="default"/>
      </items>
    </pivotField>
    <pivotField showAll="0"/>
    <pivotField showAll="0"/>
    <pivotField showAll="0"/>
    <pivotField showAll="0"/>
    <pivotField showAll="0"/>
    <pivotField axis="axisPage" dataField="1" multipleItemSelectionAllowed="1" showAll="0">
      <items count="631">
        <item m="1" x="309"/>
        <item x="0"/>
        <item m="1" x="511"/>
        <item m="1" x="424"/>
        <item m="1" x="525"/>
        <item m="1" x="503"/>
        <item m="1" x="186"/>
        <item m="1" x="413"/>
        <item m="1" x="72"/>
        <item m="1" x="185"/>
        <item m="1" x="569"/>
        <item m="1" x="308"/>
        <item m="1" x="314"/>
        <item m="1" x="494"/>
        <item m="1" x="539"/>
        <item m="1" x="344"/>
        <item m="1" x="261"/>
        <item m="1" x="394"/>
        <item m="1" x="364"/>
        <item m="1" x="378"/>
        <item m="1" x="461"/>
        <item m="1" x="76"/>
        <item m="1" x="391"/>
        <item m="1" x="390"/>
        <item m="1" x="337"/>
        <item m="1" x="244"/>
        <item m="1" x="124"/>
        <item m="1" x="236"/>
        <item m="1" x="199"/>
        <item m="1" x="57"/>
        <item m="1" x="145"/>
        <item m="1" x="604"/>
        <item m="1" x="336"/>
        <item m="1" x="340"/>
        <item m="1" x="43"/>
        <item m="1" x="493"/>
        <item m="1" x="491"/>
        <item m="1" x="213"/>
        <item m="1" x="89"/>
        <item m="1" x="385"/>
        <item m="1" x="41"/>
        <item m="1" x="399"/>
        <item m="1" x="457"/>
        <item m="1" x="106"/>
        <item m="1" x="181"/>
        <item m="1" x="60"/>
        <item m="1" x="215"/>
        <item m="1" x="175"/>
        <item m="1" x="621"/>
        <item m="1" x="155"/>
        <item x="34"/>
        <item m="1" x="395"/>
        <item m="1" x="112"/>
        <item m="1" x="226"/>
        <item m="1" x="438"/>
        <item m="1" x="449"/>
        <item m="1" x="613"/>
        <item m="1" x="627"/>
        <item h="1" m="1" x="580"/>
        <item m="1" x="184"/>
        <item h="1" m="1" x="440"/>
        <item h="1" m="1" x="97"/>
        <item m="1" x="603"/>
        <item m="1" x="250"/>
        <item m="1" x="203"/>
        <item h="1" m="1" x="238"/>
        <item m="1" x="52"/>
        <item m="1" x="379"/>
        <item m="1" x="80"/>
        <item h="1" m="1" x="121"/>
        <item m="1" x="301"/>
        <item m="1" x="291"/>
        <item h="1" m="1" x="404"/>
        <item h="1" m="1" x="335"/>
        <item m="1" x="119"/>
        <item m="1" x="570"/>
        <item h="1" m="1" x="397"/>
        <item m="1" x="526"/>
        <item m="1" x="84"/>
        <item m="1" x="369"/>
        <item h="1" m="1" x="74"/>
        <item m="1" x="481"/>
        <item m="1" x="487"/>
        <item m="1" x="320"/>
        <item m="1" x="268"/>
        <item m="1" x="221"/>
        <item m="1" x="195"/>
        <item m="1" x="514"/>
        <item m="1" x="94"/>
        <item m="1" x="120"/>
        <item m="1" x="409"/>
        <item m="1" x="455"/>
        <item m="1" x="607"/>
        <item m="1" x="502"/>
        <item m="1" x="220"/>
        <item h="1" m="1" x="265"/>
        <item h="1" m="1" x="170"/>
        <item h="1" m="1" x="39"/>
        <item h="1" m="1" x="545"/>
        <item h="1" m="1" x="615"/>
        <item h="1" m="1" x="109"/>
        <item h="1" m="1" x="372"/>
        <item h="1" m="1" x="85"/>
        <item h="1" m="1" x="606"/>
        <item h="1" m="1" x="305"/>
        <item h="1" m="1" x="370"/>
        <item h="1" m="1" x="40"/>
        <item h="1" m="1" x="513"/>
        <item h="1" m="1" x="509"/>
        <item h="1" m="1" x="590"/>
        <item h="1" m="1" x="401"/>
        <item h="1" m="1" x="374"/>
        <item h="1" m="1" x="70"/>
        <item h="1" m="1" x="350"/>
        <item h="1" m="1" x="68"/>
        <item h="1" m="1" x="594"/>
        <item h="1" m="1" x="69"/>
        <item h="1" m="1" x="611"/>
        <item h="1" m="1" x="182"/>
        <item h="1" m="1" x="498"/>
        <item h="1" m="1" x="359"/>
        <item h="1" m="1" x="93"/>
        <item h="1" m="1" x="464"/>
        <item h="1" m="1" x="540"/>
        <item h="1" m="1" x="357"/>
        <item h="1" m="1" x="473"/>
        <item h="1" m="1" x="191"/>
        <item h="1" m="1" x="471"/>
        <item h="1" m="1" x="410"/>
        <item h="1" m="1" x="99"/>
        <item h="1" m="1" x="456"/>
        <item h="1" m="1" x="598"/>
        <item h="1" m="1" x="531"/>
        <item h="1" m="1" x="276"/>
        <item h="1" m="1" x="211"/>
        <item h="1" m="1" x="194"/>
        <item h="1" m="1" x="619"/>
        <item h="1" m="1" x="253"/>
        <item h="1" m="1" x="201"/>
        <item h="1" m="1" x="267"/>
        <item h="1" m="1" x="608"/>
        <item h="1" m="1" x="45"/>
        <item h="1" m="1" x="116"/>
        <item h="1" m="1" x="172"/>
        <item h="1" m="1" x="405"/>
        <item h="1" m="1" x="329"/>
        <item h="1" m="1" x="561"/>
        <item h="1" m="1" x="143"/>
        <item h="1" m="1" x="628"/>
        <item h="1" m="1" x="66"/>
        <item h="1" m="1" x="547"/>
        <item h="1" m="1" x="388"/>
        <item h="1" m="1" x="622"/>
        <item h="1" m="1" x="289"/>
        <item h="1" m="1" x="555"/>
        <item h="1" m="1" x="63"/>
        <item h="1" m="1" x="233"/>
        <item h="1" m="1" x="273"/>
        <item h="1" m="1" x="588"/>
        <item h="1" m="1" x="212"/>
        <item h="1" m="1" x="292"/>
        <item h="1" m="1" x="263"/>
        <item h="1" m="1" x="334"/>
        <item h="1" m="1" x="436"/>
        <item h="1" x="15"/>
        <item h="1" m="1" x="287"/>
        <item h="1" m="1" x="326"/>
        <item m="1" x="323"/>
        <item h="1" m="1" x="117"/>
        <item h="1" m="1" x="294"/>
        <item h="1" m="1" x="193"/>
        <item m="1" x="159"/>
        <item h="1" m="1" x="626"/>
        <item h="1" m="1" x="462"/>
        <item h="1" m="1" x="126"/>
        <item h="1" m="1" x="86"/>
        <item h="1" m="1" x="311"/>
        <item h="1" m="1" x="278"/>
        <item h="1" m="1" x="62"/>
        <item h="1" m="1" x="506"/>
        <item h="1" m="1" x="306"/>
        <item h="1" m="1" x="553"/>
        <item h="1" m="1" x="557"/>
        <item h="1" m="1" x="316"/>
        <item h="1" m="1" x="535"/>
        <item h="1" m="1" x="528"/>
        <item h="1" m="1" x="91"/>
        <item h="1" m="1" x="103"/>
        <item h="1" m="1" x="173"/>
        <item h="1" m="1" x="371"/>
        <item h="1" m="1" x="157"/>
        <item h="1" m="1" x="146"/>
        <item h="1" m="1" x="102"/>
        <item h="1" m="1" x="88"/>
        <item h="1" m="1" x="576"/>
        <item h="1" m="1" x="160"/>
        <item m="1" x="441"/>
        <item h="1" m="1" x="77"/>
        <item h="1" m="1" x="589"/>
        <item h="1" m="1" x="448"/>
        <item h="1" m="1" x="153"/>
        <item h="1" m="1" x="512"/>
        <item h="1" m="1" x="319"/>
        <item h="1" m="1" x="229"/>
        <item h="1" m="1" x="560"/>
        <item h="1" m="1" x="426"/>
        <item h="1" m="1" x="180"/>
        <item h="1" m="1" x="51"/>
        <item h="1" m="1" x="623"/>
        <item h="1" m="1" x="251"/>
        <item h="1" m="1" x="614"/>
        <item h="1" m="1" x="327"/>
        <item h="1" m="1" x="358"/>
        <item h="1" m="1" x="468"/>
        <item h="1" m="1" x="446"/>
        <item h="1" m="1" x="501"/>
        <item h="1" m="1" x="256"/>
        <item h="1" m="1" x="586"/>
        <item h="1" m="1" x="322"/>
        <item h="1" m="1" x="58"/>
        <item h="1" m="1" x="312"/>
        <item h="1" m="1" x="288"/>
        <item h="1" m="1" x="135"/>
        <item h="1" m="1" x="465"/>
        <item m="1" x="284"/>
        <item h="1" m="1" x="620"/>
        <item h="1" m="1" x="169"/>
        <item h="1" m="1" x="362"/>
        <item h="1" m="1" x="508"/>
        <item h="1" m="1" x="142"/>
        <item h="1" m="1" x="548"/>
        <item h="1" m="1" x="629"/>
        <item h="1" m="1" x="600"/>
        <item h="1" m="1" x="451"/>
        <item h="1" m="1" x="482"/>
        <item h="1" m="1" x="617"/>
        <item h="1" m="1" x="460"/>
        <item h="1" m="1" x="67"/>
        <item h="1" m="1" x="490"/>
        <item h="1" m="1" x="559"/>
        <item h="1" m="1" x="504"/>
        <item h="1" m="1" x="283"/>
        <item h="1" m="1" x="393"/>
        <item h="1" m="1" x="515"/>
        <item h="1" m="1" x="392"/>
        <item h="1" m="1" x="610"/>
        <item h="1" m="1" x="542"/>
        <item h="1" m="1" x="53"/>
        <item h="1" m="1" x="382"/>
        <item h="1" m="1" x="453"/>
        <item h="1" m="1" x="313"/>
        <item h="1" x="24"/>
        <item h="1" m="1" x="234"/>
        <item h="1" m="1" x="432"/>
        <item h="1" m="1" x="168"/>
        <item h="1" m="1" x="324"/>
        <item h="1" m="1" x="583"/>
        <item h="1" m="1" x="345"/>
        <item h="1" m="1" x="529"/>
        <item h="1" m="1" x="581"/>
        <item h="1" m="1" x="188"/>
        <item h="1" m="1" x="354"/>
        <item h="1" m="1" x="222"/>
        <item h="1" m="1" x="56"/>
        <item h="1" m="1" x="520"/>
        <item h="1" m="1" x="387"/>
        <item h="1" m="1" x="376"/>
        <item h="1" m="1" x="330"/>
        <item h="1" m="1" x="355"/>
        <item h="1" x="21"/>
        <item h="1" m="1" x="92"/>
        <item h="1" m="1" x="136"/>
        <item h="1" m="1" x="151"/>
        <item h="1" m="1" x="176"/>
        <item h="1" m="1" x="190"/>
        <item h="1" m="1" x="527"/>
        <item h="1" m="1" x="90"/>
        <item h="1" m="1" x="111"/>
        <item h="1" m="1" x="279"/>
        <item h="1" m="1" x="434"/>
        <item h="1" m="1" x="582"/>
        <item h="1" m="1" x="187"/>
        <item h="1" m="1" x="612"/>
        <item h="1" m="1" x="47"/>
        <item h="1" m="1" x="325"/>
        <item h="1" m="1" x="380"/>
        <item h="1" m="1" x="415"/>
        <item h="1" m="1" x="544"/>
        <item h="1" m="1" x="254"/>
        <item h="1" m="1" x="315"/>
        <item h="1" x="18"/>
        <item h="1" m="1" x="510"/>
        <item h="1" m="1" x="296"/>
        <item h="1" m="1" x="246"/>
        <item h="1" m="1" x="442"/>
        <item h="1" m="1" x="79"/>
        <item h="1" m="1" x="445"/>
        <item h="1" m="1" x="232"/>
        <item h="1" m="1" x="162"/>
        <item h="1" m="1" x="430"/>
        <item h="1" m="1" x="37"/>
        <item h="1" m="1" x="127"/>
        <item h="1" m="1" x="144"/>
        <item h="1" m="1" x="568"/>
        <item h="1" m="1" x="248"/>
        <item h="1" m="1" x="538"/>
        <item h="1" m="1" x="209"/>
        <item h="1" m="1" x="192"/>
        <item h="1" m="1" x="114"/>
        <item h="1" m="1" x="235"/>
        <item h="1" m="1" x="216"/>
        <item h="1" m="1" x="300"/>
        <item h="1" m="1" x="346"/>
        <item h="1" m="1" x="541"/>
        <item h="1" m="1" x="255"/>
        <item h="1" m="1" x="383"/>
        <item h="1" m="1" x="524"/>
        <item h="1" m="1" x="363"/>
        <item h="1" m="1" x="518"/>
        <item h="1" m="1" x="260"/>
        <item h="1" m="1" x="551"/>
        <item h="1" m="1" x="605"/>
        <item h="1" m="1" x="65"/>
        <item h="1" m="1" x="478"/>
        <item h="1" m="1" x="223"/>
        <item h="1" m="1" x="130"/>
        <item h="1" m="1" x="454"/>
        <item h="1" m="1" x="338"/>
        <item h="1" m="1" x="206"/>
        <item h="1" m="1" x="104"/>
        <item h="1" m="1" x="110"/>
        <item h="1" m="1" x="495"/>
        <item h="1" m="1" x="82"/>
        <item h="1" m="1" x="492"/>
        <item h="1" m="1" x="389"/>
        <item h="1" m="1" x="272"/>
        <item h="1" m="1" x="343"/>
        <item h="1" m="1" x="463"/>
        <item h="1" m="1" x="522"/>
        <item h="1" m="1" x="497"/>
        <item h="1" m="1" x="507"/>
        <item h="1" m="1" x="349"/>
        <item h="1" m="1" x="571"/>
        <item h="1" m="1" x="259"/>
        <item h="1" m="1" x="100"/>
        <item h="1" m="1" x="562"/>
        <item h="1" m="1" x="484"/>
        <item h="1" m="1" x="452"/>
        <item h="1" m="1" x="618"/>
        <item h="1" m="1" x="546"/>
        <item h="1" m="1" x="332"/>
        <item h="1" m="1" x="307"/>
        <item h="1" m="1" x="342"/>
        <item h="1" m="1" x="549"/>
        <item h="1" m="1" x="579"/>
        <item h="1" m="1" x="373"/>
        <item h="1" m="1" x="280"/>
        <item h="1" m="1" x="277"/>
        <item h="1" x="12"/>
        <item h="1" m="1" x="584"/>
        <item h="1" m="1" x="231"/>
        <item h="1" m="1" x="183"/>
        <item h="1" m="1" x="593"/>
        <item m="1" x="341"/>
        <item h="1" m="1" x="163"/>
        <item h="1" m="1" x="302"/>
        <item h="1" m="1" x="474"/>
        <item h="1" m="1" x="64"/>
        <item h="1" m="1" x="377"/>
        <item h="1" m="1" x="472"/>
        <item h="1" m="1" x="563"/>
        <item h="1" m="1" x="298"/>
        <item h="1" m="1" x="425"/>
        <item h="1" m="1" x="38"/>
        <item h="1" m="1" x="264"/>
        <item h="1" m="1" x="365"/>
        <item h="1" m="1" x="422"/>
        <item h="1" m="1" x="353"/>
        <item h="1" m="1" x="227"/>
        <item h="1" m="1" x="609"/>
        <item h="1" m="1" x="230"/>
        <item h="1" m="1" x="310"/>
        <item h="1" m="1" x="599"/>
        <item h="1" m="1" x="367"/>
        <item h="1" m="1" x="137"/>
        <item h="1" m="1" x="564"/>
        <item h="1" m="1" x="423"/>
        <item h="1" m="1" x="73"/>
        <item h="1" m="1" x="500"/>
        <item h="1" m="1" x="245"/>
        <item h="1" m="1" x="107"/>
        <item h="1" m="1" x="59"/>
        <item h="1" m="1" x="133"/>
        <item h="1" m="1" x="179"/>
        <item x="20"/>
        <item h="1" m="1" x="381"/>
        <item h="1" m="1" x="400"/>
        <item h="1" m="1" x="485"/>
        <item h="1" m="1" x="134"/>
        <item h="1" m="1" x="470"/>
        <item h="1" m="1" x="282"/>
        <item h="1" m="1" x="537"/>
        <item h="1" m="1" x="161"/>
        <item h="1" m="1" x="249"/>
        <item h="1" m="1" x="158"/>
        <item x="1"/>
        <item h="1" m="1" x="585"/>
        <item h="1" m="1" x="258"/>
        <item h="1" m="1" x="304"/>
        <item h="1" m="1" x="488"/>
        <item h="1" m="1" x="207"/>
        <item h="1" m="1" x="554"/>
        <item h="1" m="1" x="189"/>
        <item h="1" m="1" x="333"/>
        <item h="1" m="1" x="174"/>
        <item h="1" m="1" x="71"/>
        <item h="1" m="1" x="299"/>
        <item h="1" m="1" x="178"/>
        <item h="1" m="1" x="237"/>
        <item h="1" m="1" x="152"/>
        <item h="1" m="1" x="247"/>
        <item h="1" m="1" x="318"/>
        <item h="1" m="1" x="125"/>
        <item m="1" x="262"/>
        <item h="1" m="1" x="271"/>
        <item h="1" m="1" x="205"/>
        <item h="1" m="1" x="435"/>
        <item h="1" m="1" x="131"/>
        <item h="1" m="1" x="566"/>
        <item h="1" m="1" x="83"/>
        <item h="1" m="1" x="35"/>
        <item h="1" m="1" x="429"/>
        <item h="1" m="1" x="496"/>
        <item h="1" m="1" x="295"/>
        <item h="1" m="1" x="339"/>
        <item h="1" m="1" x="352"/>
        <item h="1" m="1" x="427"/>
        <item h="1" m="1" x="556"/>
        <item h="1" m="1" x="433"/>
        <item h="1" m="1" x="595"/>
        <item h="1" m="1" x="517"/>
        <item h="1" m="1" x="431"/>
        <item h="1" m="1" x="443"/>
        <item h="1" m="1" x="228"/>
        <item h="1" m="1" x="597"/>
        <item h="1" m="1" x="417"/>
        <item h="1" m="1" x="356"/>
        <item h="1" m="1" x="290"/>
        <item h="1" m="1" x="625"/>
        <item h="1" m="1" x="402"/>
        <item h="1" m="1" x="140"/>
        <item h="1" m="1" x="150"/>
        <item h="1" m="1" x="476"/>
        <item h="1" m="1" x="36"/>
        <item h="1" m="1" x="270"/>
        <item h="1" m="1" x="536"/>
        <item h="1" m="1" x="149"/>
        <item h="1" m="1" x="550"/>
        <item h="1" m="1" x="483"/>
        <item h="1" m="1" x="285"/>
        <item h="1" m="1" x="577"/>
        <item h="1" m="1" x="466"/>
        <item h="1" m="1" x="224"/>
        <item h="1" m="1" x="479"/>
        <item h="1" m="1" x="505"/>
        <item h="1" m="1" x="532"/>
        <item h="1" m="1" x="214"/>
        <item h="1" m="1" x="113"/>
        <item h="1" m="1" x="398"/>
        <item h="1" m="1" x="138"/>
        <item h="1" m="1" x="128"/>
        <item h="1" m="1" x="558"/>
        <item h="1" m="1" x="403"/>
        <item h="1" m="1" x="574"/>
        <item h="1" m="1" x="412"/>
        <item h="1" m="1" x="129"/>
        <item h="1" m="1" x="200"/>
        <item h="1" m="1" x="48"/>
        <item h="1" m="1" x="624"/>
        <item h="1" m="1" x="269"/>
        <item h="1" m="1" x="208"/>
        <item h="1" m="1" x="499"/>
        <item h="1" m="1" x="348"/>
        <item h="1" m="1" x="361"/>
        <item h="1" m="1" x="475"/>
        <item h="1" m="1" x="96"/>
        <item h="1" m="1" x="274"/>
        <item h="1" m="1" x="202"/>
        <item h="1" x="11"/>
        <item h="1" m="1" x="196"/>
        <item h="1" m="1" x="519"/>
        <item h="1" m="1" x="154"/>
        <item h="1" m="1" x="166"/>
        <item h="1" m="1" x="331"/>
        <item h="1" m="1" x="167"/>
        <item h="1" m="1" x="156"/>
        <item h="1" m="1" x="108"/>
        <item m="1" x="447"/>
        <item m="1" x="386"/>
        <item m="1" x="411"/>
        <item m="1" x="420"/>
        <item m="1" x="225"/>
        <item m="1" x="360"/>
        <item h="1" m="1" x="419"/>
        <item x="2"/>
        <item m="1" x="95"/>
        <item h="1" m="1" x="81"/>
        <item h="1" m="1" x="55"/>
        <item m="1" x="177"/>
        <item h="1" m="1" x="533"/>
        <item h="1" m="1" x="530"/>
        <item h="1" m="1" x="366"/>
        <item m="1" x="266"/>
        <item h="1" m="1" x="54"/>
        <item m="1" x="534"/>
        <item h="1" m="1" x="489"/>
        <item h="1" m="1" x="458"/>
        <item h="1" m="1" x="565"/>
        <item m="1" x="486"/>
        <item m="1" x="467"/>
        <item m="1" x="437"/>
        <item m="1" x="416"/>
        <item m="1" x="198"/>
        <item m="1" x="572"/>
        <item m="1" x="242"/>
        <item m="1" x="164"/>
        <item m="1" x="243"/>
        <item m="1" x="78"/>
        <item m="1" x="46"/>
        <item m="1" x="139"/>
        <item m="1" x="286"/>
        <item m="1" x="523"/>
        <item m="1" x="123"/>
        <item m="1" x="480"/>
        <item m="1" x="543"/>
        <item m="1" x="147"/>
        <item m="1" x="217"/>
        <item m="1" x="351"/>
        <item h="1" m="1" x="115"/>
        <item h="1" m="1" x="303"/>
        <item m="1" x="218"/>
        <item h="1" m="1" x="321"/>
        <item h="1" m="1" x="197"/>
        <item m="1" x="275"/>
        <item h="1" m="1" x="450"/>
        <item h="1" m="1" x="368"/>
        <item h="1" m="1" x="616"/>
        <item h="1" m="1" x="240"/>
        <item h="1" m="1" x="44"/>
        <item h="1" m="1" x="293"/>
        <item h="1" m="1" x="408"/>
        <item h="1" m="1" x="252"/>
        <item h="1" m="1" x="42"/>
        <item h="1" m="1" x="87"/>
        <item h="1" m="1" x="421"/>
        <item h="1" m="1" x="122"/>
        <item m="1" x="573"/>
        <item h="1" m="1" x="241"/>
        <item h="1" m="1" x="101"/>
        <item h="1" m="1" x="516"/>
        <item m="1" x="521"/>
        <item h="1" m="1" x="439"/>
        <item m="1" x="281"/>
        <item m="1" x="141"/>
        <item h="1" m="1" x="148"/>
        <item x="3"/>
        <item m="1" x="601"/>
        <item h="1" m="1" x="428"/>
        <item h="1" m="1" x="132"/>
        <item m="1" x="317"/>
        <item h="1" m="1" x="118"/>
        <item h="1" m="1" x="105"/>
        <item h="1" m="1" x="552"/>
        <item h="1" m="1" x="347"/>
        <item h="1" m="1" x="297"/>
        <item h="1" m="1" x="210"/>
        <item m="1" x="469"/>
        <item m="1" x="49"/>
        <item m="1" x="61"/>
        <item m="1" x="578"/>
        <item m="1" x="418"/>
        <item m="1" x="396"/>
        <item m="1" x="239"/>
        <item m="1" x="50"/>
        <item m="1" x="575"/>
        <item x="6"/>
        <item m="1" x="375"/>
        <item m="1" x="219"/>
        <item x="8"/>
        <item m="1" x="459"/>
        <item m="1" x="257"/>
        <item m="1" x="591"/>
        <item m="1" x="592"/>
        <item m="1" x="407"/>
        <item h="1" m="1" x="98"/>
        <item h="1" m="1" x="602"/>
        <item h="1" m="1" x="171"/>
        <item h="1" m="1" x="414"/>
        <item h="1" x="4"/>
        <item h="1" x="5"/>
        <item h="1" x="7"/>
        <item h="1" x="9"/>
        <item h="1" x="10"/>
        <item h="1" m="1" x="75"/>
        <item h="1" x="14"/>
        <item h="1" m="1" x="406"/>
        <item h="1" x="16"/>
        <item h="1" m="1" x="384"/>
        <item h="1" m="1" x="596"/>
        <item h="1" m="1" x="444"/>
        <item h="1" m="1" x="587"/>
        <item h="1" m="1" x="328"/>
        <item h="1" m="1" x="204"/>
        <item h="1" x="19"/>
        <item h="1" m="1" x="567"/>
        <item h="1" m="1" x="477"/>
        <item h="1" x="26"/>
        <item h="1" m="1" x="165"/>
        <item h="1" x="28"/>
        <item h="1" x="13"/>
        <item h="1" x="17"/>
        <item h="1" x="22"/>
        <item h="1" x="23"/>
        <item h="1" x="25"/>
        <item h="1" x="27"/>
        <item h="1" x="29"/>
        <item h="1" x="30"/>
        <item h="1" x="31"/>
        <item h="1" x="32"/>
        <item h="1" x="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13">
    <i>
      <x/>
    </i>
    <i>
      <x v="2"/>
    </i>
    <i>
      <x v="3"/>
    </i>
    <i>
      <x v="5"/>
    </i>
    <i>
      <x v="6"/>
    </i>
    <i>
      <x v="8"/>
    </i>
    <i>
      <x v="9"/>
    </i>
    <i>
      <x v="14"/>
    </i>
    <i>
      <x v="16"/>
    </i>
    <i>
      <x v="17"/>
    </i>
    <i>
      <x v="18"/>
    </i>
    <i>
      <x v="19"/>
    </i>
    <i>
      <x v="20"/>
    </i>
    <i>
      <x v="21"/>
    </i>
    <i>
      <x v="22"/>
    </i>
    <i>
      <x v="23"/>
    </i>
    <i>
      <x v="24"/>
    </i>
    <i>
      <x v="25"/>
    </i>
    <i>
      <x v="26"/>
    </i>
    <i>
      <x v="27"/>
    </i>
    <i>
      <x v="28"/>
    </i>
    <i>
      <x v="29"/>
    </i>
    <i>
      <x v="30"/>
    </i>
    <i>
      <x v="31"/>
    </i>
    <i>
      <x v="32"/>
    </i>
    <i>
      <x v="34"/>
    </i>
    <i>
      <x v="35"/>
    </i>
    <i>
      <x v="36"/>
    </i>
    <i>
      <x v="37"/>
    </i>
    <i>
      <x v="38"/>
    </i>
    <i>
      <x v="39"/>
    </i>
    <i>
      <x v="41"/>
    </i>
    <i>
      <x v="42"/>
    </i>
    <i>
      <x v="43"/>
    </i>
    <i>
      <x v="45"/>
    </i>
    <i>
      <x v="46"/>
    </i>
    <i>
      <x v="51"/>
    </i>
    <i>
      <x v="52"/>
    </i>
    <i>
      <x v="53"/>
    </i>
    <i>
      <x v="57"/>
    </i>
    <i>
      <x v="58"/>
    </i>
    <i>
      <x v="59"/>
    </i>
    <i>
      <x v="60"/>
    </i>
    <i>
      <x v="61"/>
    </i>
    <i>
      <x v="62"/>
    </i>
    <i>
      <x v="63"/>
    </i>
    <i>
      <x v="64"/>
    </i>
    <i>
      <x v="65"/>
    </i>
    <i>
      <x v="66"/>
    </i>
    <i>
      <x v="67"/>
    </i>
    <i>
      <x v="68"/>
    </i>
    <i>
      <x v="69"/>
    </i>
    <i>
      <x v="70"/>
    </i>
    <i>
      <x v="71"/>
    </i>
    <i>
      <x v="72"/>
    </i>
    <i>
      <x v="73"/>
    </i>
    <i>
      <x v="74"/>
    </i>
    <i>
      <x v="75"/>
    </i>
    <i>
      <x v="76"/>
    </i>
    <i>
      <x v="77"/>
    </i>
    <i>
      <x v="78"/>
    </i>
    <i>
      <x v="79"/>
    </i>
    <i>
      <x v="80"/>
    </i>
    <i>
      <x v="81"/>
    </i>
    <i>
      <x v="82"/>
    </i>
    <i>
      <x v="84"/>
    </i>
    <i>
      <x v="85"/>
    </i>
    <i>
      <x v="86"/>
    </i>
    <i>
      <x v="87"/>
    </i>
    <i>
      <x v="88"/>
    </i>
    <i>
      <x v="89"/>
    </i>
    <i>
      <x v="90"/>
    </i>
    <i>
      <x v="91"/>
    </i>
    <i>
      <x v="92"/>
    </i>
    <i>
      <x v="94"/>
    </i>
    <i>
      <x v="95"/>
    </i>
    <i>
      <x v="96"/>
    </i>
    <i>
      <x v="97"/>
    </i>
    <i>
      <x v="98"/>
    </i>
    <i>
      <x v="99"/>
    </i>
    <i>
      <x v="100"/>
    </i>
    <i>
      <x v="101"/>
    </i>
    <i>
      <x v="102"/>
    </i>
    <i>
      <x v="103"/>
    </i>
    <i>
      <x v="104"/>
    </i>
    <i>
      <x v="105"/>
    </i>
    <i>
      <x v="106"/>
    </i>
    <i>
      <x v="107"/>
    </i>
    <i>
      <x v="108"/>
    </i>
    <i>
      <x v="109"/>
    </i>
    <i>
      <x v="110"/>
    </i>
    <i>
      <x v="111"/>
    </i>
    <i>
      <x v="112"/>
    </i>
    <i>
      <x v="113"/>
    </i>
    <i>
      <x v="114"/>
    </i>
    <i>
      <x v="116"/>
    </i>
    <i>
      <x v="117"/>
    </i>
    <i>
      <x v="118"/>
    </i>
    <i>
      <x v="119"/>
    </i>
    <i>
      <x v="120"/>
    </i>
    <i>
      <x v="121"/>
    </i>
    <i>
      <x v="123"/>
    </i>
    <i>
      <x v="124"/>
    </i>
    <i>
      <x v="125"/>
    </i>
    <i>
      <x v="126"/>
    </i>
    <i>
      <x v="127"/>
    </i>
    <i>
      <x v="128"/>
    </i>
    <i>
      <x v="130"/>
    </i>
    <i>
      <x v="131"/>
    </i>
    <i>
      <x v="132"/>
    </i>
    <i>
      <x v="133"/>
    </i>
    <i>
      <x v="134"/>
    </i>
    <i>
      <x v="135"/>
    </i>
    <i>
      <x v="136"/>
    </i>
    <i>
      <x v="137"/>
    </i>
    <i>
      <x v="138"/>
    </i>
    <i>
      <x v="139"/>
    </i>
    <i>
      <x v="140"/>
    </i>
    <i>
      <x v="142"/>
    </i>
    <i>
      <x v="143"/>
    </i>
    <i>
      <x v="144"/>
    </i>
    <i>
      <x v="145"/>
    </i>
    <i>
      <x v="146"/>
    </i>
    <i>
      <x v="147"/>
    </i>
    <i>
      <x v="148"/>
    </i>
    <i>
      <x v="149"/>
    </i>
    <i>
      <x v="150"/>
    </i>
    <i>
      <x v="151"/>
    </i>
    <i>
      <x v="152"/>
    </i>
    <i>
      <x v="153"/>
    </i>
    <i>
      <x v="154"/>
    </i>
    <i>
      <x v="155"/>
    </i>
    <i>
      <x v="156"/>
    </i>
    <i>
      <x v="157"/>
    </i>
    <i>
      <x v="158"/>
    </i>
    <i>
      <x v="159"/>
    </i>
    <i>
      <x v="160"/>
    </i>
    <i>
      <x v="161"/>
    </i>
    <i>
      <x v="162"/>
    </i>
    <i>
      <x v="164"/>
    </i>
    <i>
      <x v="165"/>
    </i>
    <i>
      <x v="166"/>
    </i>
    <i>
      <x v="167"/>
    </i>
    <i>
      <x v="168"/>
    </i>
    <i>
      <x v="169"/>
    </i>
    <i>
      <x v="170"/>
    </i>
    <i>
      <x v="173"/>
    </i>
    <i>
      <x v="174"/>
    </i>
    <i>
      <x v="175"/>
    </i>
    <i>
      <x v="176"/>
    </i>
    <i>
      <x v="177"/>
    </i>
    <i>
      <x v="179"/>
    </i>
    <i>
      <x v="180"/>
    </i>
    <i>
      <x v="181"/>
    </i>
    <i>
      <x v="182"/>
    </i>
    <i>
      <x v="184"/>
    </i>
    <i>
      <x v="185"/>
    </i>
    <i>
      <x v="186"/>
    </i>
    <i>
      <x v="187"/>
    </i>
    <i>
      <x v="188"/>
    </i>
    <i>
      <x v="189"/>
    </i>
    <i>
      <x v="190"/>
    </i>
    <i>
      <x v="191"/>
    </i>
    <i>
      <x v="192"/>
    </i>
    <i>
      <x v="193"/>
    </i>
    <i>
      <x v="194"/>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t="grand">
      <x/>
    </i>
  </rowItems>
  <colItems count="1">
    <i/>
  </colItems>
  <pageFields count="1">
    <pageField fld="9" hier="-1"/>
  </pageFields>
  <dataFields count="1">
    <dataField name="Suma de Deuda" fld="9" baseField="2" baseItem="0"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Tabla dinámica2" cacheId="11" applyNumberFormats="0" applyBorderFormats="0" applyFontFormats="0" applyPatternFormats="0" applyAlignmentFormats="0" applyWidthHeightFormats="1" dataCaption="Valores" updatedVersion="6" minRefreshableVersion="3" useAutoFormatting="1" itemPrintTitles="1" createdVersion="5" indent="0" outline="1" outlineData="1" multipleFieldFilters="0">
  <location ref="E7:F46" firstHeaderRow="1" firstDataRow="1" firstDataCol="1" rowPageCount="1" colPageCount="1"/>
  <pivotFields count="29">
    <pivotField showAll="0"/>
    <pivotField showAll="0"/>
    <pivotField axis="axisRow" showAll="0" sortType="ascending">
      <items count="215">
        <item x="8"/>
        <item x="19"/>
        <item m="1" x="144"/>
        <item m="1" x="110"/>
        <item m="1" x="191"/>
        <item m="1" x="156"/>
        <item m="1" x="55"/>
        <item m="1" x="207"/>
        <item m="1" x="100"/>
        <item m="1" x="71"/>
        <item m="1" x="32"/>
        <item m="1" x="115"/>
        <item m="1" x="84"/>
        <item m="1" x="159"/>
        <item m="1" x="127"/>
        <item m="1" x="211"/>
        <item m="1" x="172"/>
        <item m="1" x="75"/>
        <item m="1" x="39"/>
        <item m="1" x="121"/>
        <item m="1" x="88"/>
        <item m="1" x="163"/>
        <item m="1" x="131"/>
        <item m="1" x="24"/>
        <item m="1" x="176"/>
        <item m="1" x="142"/>
        <item m="1" x="41"/>
        <item m="1" x="187"/>
        <item m="1" x="91"/>
        <item m="1" x="52"/>
        <item m="1" x="134"/>
        <item x="18"/>
        <item m="1" x="139"/>
        <item m="1" x="180"/>
        <item m="1" x="104"/>
        <item m="1" x="145"/>
        <item m="1" x="183"/>
        <item m="1" x="46"/>
        <item m="1" x="148"/>
        <item m="1" x="193"/>
        <item m="1" x="49"/>
        <item m="1" x="94"/>
        <item m="1" x="200"/>
        <item m="1" x="57"/>
        <item m="1" x="96"/>
        <item m="1" x="136"/>
        <item m="1" x="64"/>
        <item m="1" x="101"/>
        <item m="1" x="143"/>
        <item m="1" x="72"/>
        <item m="1" x="108"/>
        <item m="1" x="147"/>
        <item m="1" x="189"/>
        <item m="1" x="116"/>
        <item m="1" x="154"/>
        <item m="1" x="197"/>
        <item m="1" x="54"/>
        <item m="1" x="161"/>
        <item m="1" x="206"/>
        <item m="1" x="61"/>
        <item m="1" x="98"/>
        <item x="17"/>
        <item m="1" x="68"/>
        <item m="1" x="106"/>
        <item m="1" x="29"/>
        <item m="1" x="76"/>
        <item m="1" x="113"/>
        <item m="1" x="151"/>
        <item m="1" x="83"/>
        <item m="1" x="123"/>
        <item m="1" x="158"/>
        <item m="1" x="203"/>
        <item m="1" x="126"/>
        <item m="1" x="166"/>
        <item m="1" x="210"/>
        <item m="1" x="66"/>
        <item m="1" x="170"/>
        <item m="1" x="25"/>
        <item m="1" x="74"/>
        <item m="1" x="178"/>
        <item m="1" x="37"/>
        <item m="1" x="78"/>
        <item m="1" x="120"/>
        <item m="1" x="42"/>
        <item m="1" x="86"/>
        <item m="1" x="124"/>
        <item m="1" x="162"/>
        <item m="1" x="92"/>
        <item m="1" x="129"/>
        <item m="1" x="167"/>
        <item m="1" x="23"/>
        <item x="16"/>
        <item m="1" x="153"/>
        <item m="1" x="175"/>
        <item m="1" x="196"/>
        <item m="1" x="33"/>
        <item m="1" x="53"/>
        <item m="1" x="140"/>
        <item m="1" x="160"/>
        <item m="1" x="181"/>
        <item m="1" x="205"/>
        <item m="1" x="40"/>
        <item m="1" x="59"/>
        <item m="1" x="85"/>
        <item m="1" x="97"/>
        <item m="1" x="185"/>
        <item m="1" x="21"/>
        <item m="1" x="47"/>
        <item m="1" x="67"/>
        <item m="1" x="90"/>
        <item m="1" x="105"/>
        <item m="1" x="128"/>
        <item m="1" x="28"/>
        <item m="1" x="51"/>
        <item m="1" x="95"/>
        <item m="1" x="112"/>
        <item m="1" x="133"/>
        <item m="1" x="150"/>
        <item m="1" x="173"/>
        <item m="1" x="81"/>
        <item sd="0" x="15"/>
        <item m="1" x="122"/>
        <item m="1" x="138"/>
        <item m="1" x="157"/>
        <item m="1" x="179"/>
        <item m="1" x="202"/>
        <item m="1" x="103"/>
        <item m="1" x="125"/>
        <item m="1" x="165"/>
        <item m="1" x="182"/>
        <item m="1" x="209"/>
        <item m="1" x="45"/>
        <item m="1" x="65"/>
        <item m="1" x="169"/>
        <item m="1" x="192"/>
        <item m="1" x="93"/>
        <item m="1" x="199"/>
        <item m="1" x="36"/>
        <item m="1" x="56"/>
        <item m="1" x="119"/>
        <item sd="0" x="14"/>
        <item sd="0" x="12"/>
        <item sd="0" x="11"/>
        <item sd="0" x="10"/>
        <item sd="0" x="9"/>
        <item sd="0" x="7"/>
        <item m="1" x="212"/>
        <item m="1" x="194"/>
        <item m="1" x="111"/>
        <item m="1" x="26"/>
        <item m="1" x="132"/>
        <item m="1" x="50"/>
        <item m="1" x="171"/>
        <item m="1" x="80"/>
        <item x="6"/>
        <item m="1" x="38"/>
        <item m="1" x="137"/>
        <item m="1" x="58"/>
        <item m="1" x="79"/>
        <item m="1" x="201"/>
        <item m="1" x="102"/>
        <item m="1" x="208"/>
        <item m="1" x="164"/>
        <item m="1" x="87"/>
        <item m="1" x="43"/>
        <item m="1" x="48"/>
        <item x="5"/>
        <item m="1" x="109"/>
        <item m="1" x="130"/>
        <item m="1" x="73"/>
        <item m="1" x="190"/>
        <item m="1" x="177"/>
        <item m="1" x="118"/>
        <item m="1" x="35"/>
        <item m="1" x="135"/>
        <item m="1" x="155"/>
        <item m="1" x="198"/>
        <item m="1" x="34"/>
        <item x="4"/>
        <item m="1" x="141"/>
        <item m="1" x="188"/>
        <item m="1" x="107"/>
        <item m="1" x="22"/>
        <item m="1" x="146"/>
        <item m="1" x="69"/>
        <item m="1" x="30"/>
        <item x="3"/>
        <item m="1" x="174"/>
        <item m="1" x="195"/>
        <item m="1" x="114"/>
        <item m="1" x="31"/>
        <item m="1" x="152"/>
        <item x="2"/>
        <item x="1"/>
        <item x="0"/>
        <item m="1" x="44"/>
        <item m="1" x="168"/>
        <item m="1" x="117"/>
        <item m="1" x="63"/>
        <item m="1" x="186"/>
        <item m="1" x="89"/>
        <item m="1" x="27"/>
        <item m="1" x="149"/>
        <item m="1" x="213"/>
        <item m="1" x="82"/>
        <item m="1" x="70"/>
        <item m="1" x="62"/>
        <item m="1" x="99"/>
        <item m="1" x="60"/>
        <item m="1" x="204"/>
        <item m="1" x="184"/>
        <item m="1" x="77"/>
        <item x="20"/>
        <item x="13"/>
        <item t="default"/>
      </items>
    </pivotField>
    <pivotField axis="axisRow" showAll="0">
      <items count="512">
        <item m="1" x="470"/>
        <item x="345"/>
        <item x="3"/>
        <item x="200"/>
        <item x="428"/>
        <item x="373"/>
        <item x="275"/>
        <item x="114"/>
        <item x="281"/>
        <item x="272"/>
        <item x="137"/>
        <item x="245"/>
        <item x="154"/>
        <item x="36"/>
        <item x="208"/>
        <item x="195"/>
        <item x="35"/>
        <item x="191"/>
        <item x="311"/>
        <item x="364"/>
        <item x="159"/>
        <item x="392"/>
        <item x="294"/>
        <item x="418"/>
        <item x="174"/>
        <item x="121"/>
        <item x="363"/>
        <item x="389"/>
        <item x="104"/>
        <item x="86"/>
        <item x="89"/>
        <item m="1" x="490"/>
        <item x="152"/>
        <item x="264"/>
        <item m="1" x="486"/>
        <item x="214"/>
        <item x="74"/>
        <item x="367"/>
        <item x="419"/>
        <item x="257"/>
        <item x="277"/>
        <item x="426"/>
        <item x="359"/>
        <item x="23"/>
        <item x="218"/>
        <item x="358"/>
        <item x="292"/>
        <item x="274"/>
        <item x="394"/>
        <item x="318"/>
        <item x="306"/>
        <item x="244"/>
        <item m="1" x="491"/>
        <item x="9"/>
        <item x="10"/>
        <item x="404"/>
        <item x="326"/>
        <item x="411"/>
        <item x="317"/>
        <item x="387"/>
        <item x="26"/>
        <item x="347"/>
        <item x="16"/>
        <item x="52"/>
        <item x="402"/>
        <item x="117"/>
        <item x="315"/>
        <item m="1" x="484"/>
        <item x="158"/>
        <item m="1" x="497"/>
        <item x="196"/>
        <item m="1" x="487"/>
        <item x="108"/>
        <item x="297"/>
        <item x="234"/>
        <item x="304"/>
        <item x="62"/>
        <item x="403"/>
        <item x="61"/>
        <item m="1" x="503"/>
        <item x="267"/>
        <item x="96"/>
        <item x="215"/>
        <item x="87"/>
        <item x="302"/>
        <item x="73"/>
        <item x="422"/>
        <item x="66"/>
        <item x="63"/>
        <item x="170"/>
        <item x="249"/>
        <item x="130"/>
        <item x="355"/>
        <item x="385"/>
        <item x="410"/>
        <item x="182"/>
        <item x="351"/>
        <item m="1" x="488"/>
        <item x="400"/>
        <item x="239"/>
        <item x="7"/>
        <item x="362"/>
        <item x="32"/>
        <item x="41"/>
        <item m="1" x="489"/>
        <item x="309"/>
        <item m="1" x="510"/>
        <item x="40"/>
        <item x="243"/>
        <item x="79"/>
        <item x="129"/>
        <item x="324"/>
        <item x="144"/>
        <item x="273"/>
        <item x="383"/>
        <item x="427"/>
        <item x="255"/>
        <item x="95"/>
        <item x="288"/>
        <item x="45"/>
        <item x="332"/>
        <item x="187"/>
        <item m="1" x="482"/>
        <item x="4"/>
        <item x="233"/>
        <item x="252"/>
        <item x="33"/>
        <item x="283"/>
        <item x="219"/>
        <item x="119"/>
        <item x="194"/>
        <item x="265"/>
        <item x="204"/>
        <item x="406"/>
        <item x="299"/>
        <item x="46"/>
        <item x="399"/>
        <item x="333"/>
        <item x="124"/>
        <item x="325"/>
        <item x="76"/>
        <item x="284"/>
        <item x="207"/>
        <item x="368"/>
        <item x="434"/>
        <item x="115"/>
        <item x="349"/>
        <item x="414"/>
        <item x="56"/>
        <item x="84"/>
        <item x="148"/>
        <item m="1" x="509"/>
        <item x="189"/>
        <item m="1" x="472"/>
        <item x="116"/>
        <item x="161"/>
        <item x="193"/>
        <item x="424"/>
        <item x="285"/>
        <item x="230"/>
        <item x="335"/>
        <item x="92"/>
        <item x="263"/>
        <item x="268"/>
        <item x="353"/>
        <item x="372"/>
        <item x="262"/>
        <item x="105"/>
        <item x="348"/>
        <item x="22"/>
        <item x="133"/>
        <item x="171"/>
        <item x="173"/>
        <item x="138"/>
        <item x="291"/>
        <item x="217"/>
        <item x="150"/>
        <item x="163"/>
        <item x="336"/>
        <item x="139"/>
        <item x="90"/>
        <item x="81"/>
        <item m="1" x="506"/>
        <item x="39"/>
        <item x="6"/>
        <item x="259"/>
        <item x="415"/>
        <item x="172"/>
        <item x="340"/>
        <item x="344"/>
        <item x="157"/>
        <item x="175"/>
        <item x="303"/>
        <item x="393"/>
        <item x="437"/>
        <item x="224"/>
        <item x="329"/>
        <item x="21"/>
        <item x="237"/>
        <item x="221"/>
        <item x="58"/>
        <item x="153"/>
        <item x="98"/>
        <item m="1" x="478"/>
        <item x="140"/>
        <item x="371"/>
        <item x="54"/>
        <item x="378"/>
        <item x="143"/>
        <item x="146"/>
        <item x="0"/>
        <item x="72"/>
        <item x="289"/>
        <item x="321"/>
        <item x="417"/>
        <item x="19"/>
        <item x="60"/>
        <item x="132"/>
        <item x="293"/>
        <item x="186"/>
        <item x="433"/>
        <item x="250"/>
        <item x="126"/>
        <item x="1"/>
        <item x="168"/>
        <item x="177"/>
        <item x="49"/>
        <item x="47"/>
        <item x="308"/>
        <item x="334"/>
        <item x="269"/>
        <item x="17"/>
        <item x="350"/>
        <item x="102"/>
        <item x="111"/>
        <item x="134"/>
        <item x="379"/>
        <item x="141"/>
        <item x="180"/>
        <item x="176"/>
        <item m="1" x="485"/>
        <item x="183"/>
        <item m="1" x="473"/>
        <item x="75"/>
        <item x="184"/>
        <item x="160"/>
        <item x="123"/>
        <item x="260"/>
        <item m="1" x="502"/>
        <item x="271"/>
        <item x="286"/>
        <item x="13"/>
        <item x="236"/>
        <item x="203"/>
        <item x="210"/>
        <item x="436"/>
        <item x="330"/>
        <item x="223"/>
        <item x="357"/>
        <item x="167"/>
        <item x="94"/>
        <item x="270"/>
        <item x="11"/>
        <item x="192"/>
        <item x="390"/>
        <item x="27"/>
        <item x="155"/>
        <item x="28"/>
        <item x="165"/>
        <item x="231"/>
        <item x="213"/>
        <item x="342"/>
        <item x="225"/>
        <item x="97"/>
        <item x="135"/>
        <item x="91"/>
        <item x="55"/>
        <item x="287"/>
        <item x="319"/>
        <item x="67"/>
        <item m="1" x="496"/>
        <item x="69"/>
        <item x="408"/>
        <item x="149"/>
        <item x="68"/>
        <item x="162"/>
        <item x="164"/>
        <item x="377"/>
        <item m="1" x="499"/>
        <item m="1" x="481"/>
        <item x="261"/>
        <item x="5"/>
        <item x="93"/>
        <item x="188"/>
        <item x="15"/>
        <item x="397"/>
        <item x="290"/>
        <item x="53"/>
        <item x="346"/>
        <item x="43"/>
        <item x="51"/>
        <item x="151"/>
        <item x="429"/>
        <item x="374"/>
        <item x="88"/>
        <item x="279"/>
        <item x="320"/>
        <item x="212"/>
        <item x="185"/>
        <item x="179"/>
        <item x="112"/>
        <item m="1" x="501"/>
        <item x="57"/>
        <item m="1" x="500"/>
        <item x="438"/>
        <item x="65"/>
        <item x="50"/>
        <item x="8"/>
        <item x="331"/>
        <item x="110"/>
        <item x="375"/>
        <item x="316"/>
        <item x="388"/>
        <item m="1" x="504"/>
        <item x="384"/>
        <item m="1" x="505"/>
        <item x="78"/>
        <item x="24"/>
        <item x="228"/>
        <item x="101"/>
        <item x="209"/>
        <item x="365"/>
        <item x="14"/>
        <item x="142"/>
        <item x="18"/>
        <item x="64"/>
        <item x="314"/>
        <item x="296"/>
        <item x="382"/>
        <item x="300"/>
        <item x="31"/>
        <item x="266"/>
        <item x="420"/>
        <item x="421"/>
        <item x="37"/>
        <item x="366"/>
        <item x="435"/>
        <item x="38"/>
        <item m="1" x="477"/>
        <item x="376"/>
        <item x="405"/>
        <item x="282"/>
        <item x="396"/>
        <item x="122"/>
        <item x="430"/>
        <item x="386"/>
        <item x="258"/>
        <item x="2"/>
        <item x="242"/>
        <item x="127"/>
        <item x="413"/>
        <item m="1" x="479"/>
        <item x="229"/>
        <item x="380"/>
        <item x="370"/>
        <item x="278"/>
        <item x="280"/>
        <item x="198"/>
        <item x="352"/>
        <item x="305"/>
        <item x="30"/>
        <item x="361"/>
        <item x="343"/>
        <item m="1" x="480"/>
        <item x="341"/>
        <item x="251"/>
        <item x="407"/>
        <item x="59"/>
        <item x="360"/>
        <item x="70"/>
        <item x="327"/>
        <item x="313"/>
        <item x="310"/>
        <item x="398"/>
        <item x="254"/>
        <item x="178"/>
        <item x="206"/>
        <item x="12"/>
        <item x="423"/>
        <item x="222"/>
        <item x="226"/>
        <item x="128"/>
        <item x="298"/>
        <item x="248"/>
        <item m="1" x="494"/>
        <item x="409"/>
        <item x="145"/>
        <item x="131"/>
        <item x="381"/>
        <item x="338"/>
        <item x="240"/>
        <item x="156"/>
        <item x="199"/>
        <item x="83"/>
        <item x="232"/>
        <item x="107"/>
        <item x="71"/>
        <item m="1" x="475"/>
        <item x="99"/>
        <item x="190"/>
        <item x="235"/>
        <item x="125"/>
        <item x="253"/>
        <item x="395"/>
        <item x="432"/>
        <item x="295"/>
        <item x="197"/>
        <item x="328"/>
        <item x="113"/>
        <item x="77"/>
        <item x="416"/>
        <item x="166"/>
        <item m="1" x="495"/>
        <item x="103"/>
        <item x="312"/>
        <item m="1" x="474"/>
        <item x="241"/>
        <item m="1" x="483"/>
        <item x="42"/>
        <item x="401"/>
        <item x="147"/>
        <item x="181"/>
        <item x="220"/>
        <item m="1" x="476"/>
        <item x="356"/>
        <item x="216"/>
        <item x="322"/>
        <item x="106"/>
        <item x="337"/>
        <item x="202"/>
        <item x="118"/>
        <item x="227"/>
        <item x="44"/>
        <item m="1" x="493"/>
        <item x="100"/>
        <item x="307"/>
        <item x="425"/>
        <item x="354"/>
        <item x="238"/>
        <item x="205"/>
        <item x="391"/>
        <item x="301"/>
        <item x="80"/>
        <item x="323"/>
        <item x="85"/>
        <item x="136"/>
        <item x="247"/>
        <item x="211"/>
        <item x="109"/>
        <item m="1" x="498"/>
        <item m="1" x="492"/>
        <item x="276"/>
        <item x="20"/>
        <item x="339"/>
        <item x="431"/>
        <item x="201"/>
        <item x="48"/>
        <item x="256"/>
        <item x="29"/>
        <item x="34"/>
        <item x="25"/>
        <item x="82"/>
        <item x="412"/>
        <item x="246"/>
        <item m="1" x="508"/>
        <item x="120"/>
        <item x="369"/>
        <item x="469"/>
        <item m="1" x="507"/>
        <item m="1" x="471"/>
        <item x="439"/>
        <item x="440"/>
        <item x="441"/>
        <item x="442"/>
        <item x="169"/>
        <item x="443"/>
        <item x="444"/>
        <item x="445"/>
        <item x="446"/>
        <item x="447"/>
        <item x="448"/>
        <item x="449"/>
        <item x="450"/>
        <item x="451"/>
        <item x="452"/>
        <item x="453"/>
        <item x="454"/>
        <item x="455"/>
        <item x="456"/>
        <item x="457"/>
        <item x="458"/>
        <item x="459"/>
        <item x="460"/>
        <item x="461"/>
        <item x="462"/>
        <item x="463"/>
        <item x="464"/>
        <item x="465"/>
        <item x="466"/>
        <item x="467"/>
        <item x="468"/>
        <item t="default"/>
      </items>
    </pivotField>
    <pivotField showAll="0"/>
    <pivotField showAll="0"/>
    <pivotField showAll="0"/>
    <pivotField showAll="0"/>
    <pivotField showAll="0"/>
    <pivotField axis="axisPage" dataField="1" multipleItemSelectionAllowed="1" showAll="0">
      <items count="1154">
        <item m="1" x="582"/>
        <item h="1" x="0"/>
        <item m="1" x="931"/>
        <item m="1" x="776"/>
        <item m="1" x="958"/>
        <item m="1" x="916"/>
        <item m="1" x="336"/>
        <item m="1" x="761"/>
        <item m="1" x="120"/>
        <item m="1" x="331"/>
        <item m="1" x="1040"/>
        <item m="1" x="581"/>
        <item m="1" x="592"/>
        <item m="1" x="895"/>
        <item m="1" x="986"/>
        <item m="1" x="642"/>
        <item m="1" x="489"/>
        <item m="1" x="722"/>
        <item m="1" x="673"/>
        <item m="1" x="698"/>
        <item m="1" x="844"/>
        <item m="1" x="129"/>
        <item m="1" x="717"/>
        <item m="1" x="716"/>
        <item m="1" x="631"/>
        <item m="1" x="453"/>
        <item m="1" x="215"/>
        <item m="1" x="434"/>
        <item m="1" x="368"/>
        <item m="1" x="95"/>
        <item m="1" x="251"/>
        <item m="1" x="1105"/>
        <item m="1" x="630"/>
        <item m="1" x="637"/>
        <item m="1" x="64"/>
        <item m="1" x="893"/>
        <item m="1" x="889"/>
        <item m="1" x="391"/>
        <item m="1" x="154"/>
        <item m="1" x="708"/>
        <item m="1" x="60"/>
        <item m="1" x="739"/>
        <item m="1" x="835"/>
        <item m="1" x="184"/>
        <item m="1" x="325"/>
        <item m="1" x="98"/>
        <item m="1" x="394"/>
        <item m="1" x="309"/>
        <item m="1" x="1134"/>
        <item m="1" x="267"/>
        <item h="1" x="46"/>
        <item m="1" x="727"/>
        <item h="1" m="1" x="196"/>
        <item m="1" x="418"/>
        <item m="1" x="797"/>
        <item h="1" m="1" x="820"/>
        <item m="1" x="1114"/>
        <item m="1" x="1144"/>
        <item m="1" x="1062"/>
        <item m="1" x="330"/>
        <item h="1" m="1" x="802"/>
        <item m="1" x="165"/>
        <item m="1" x="1102"/>
        <item m="1" x="469"/>
        <item m="1" x="377"/>
        <item m="1" x="436"/>
        <item m="1" x="87"/>
        <item m="1" x="700"/>
        <item m="1" x="133"/>
        <item m="1" x="210"/>
        <item m="1" x="567"/>
        <item m="1" x="538"/>
        <item m="1" x="747"/>
        <item m="1" x="627"/>
        <item m="1" x="207"/>
        <item m="1" x="1041"/>
        <item m="1" x="733"/>
        <item m="1" x="877"/>
        <item m="1" x="959"/>
        <item m="1" x="141"/>
        <item m="1" x="683"/>
        <item m="1" x="123"/>
        <item m="1" x="884"/>
        <item m="1" x="601"/>
        <item m="1" x="503"/>
        <item m="1" x="407"/>
        <item m="1" x="361"/>
        <item m="1" x="934"/>
        <item m="1" x="159"/>
        <item m="1" x="208"/>
        <item m="1" x="755"/>
        <item m="1" x="1108"/>
        <item m="1" x="403"/>
        <item m="1" x="912"/>
        <item m="1" x="497"/>
        <item m="1" x="300"/>
        <item m="1" x="57"/>
        <item m="1" x="998"/>
        <item m="1" x="1124"/>
        <item m="1" x="187"/>
        <item m="1" x="689"/>
        <item m="1" x="142"/>
        <item m="1" x="1107"/>
        <item m="1" x="573"/>
        <item m="1" x="684"/>
        <item m="1" x="59"/>
        <item m="1" x="933"/>
        <item m="1" x="929"/>
        <item m="1" x="1082"/>
        <item m="1" x="742"/>
        <item m="1" x="692"/>
        <item m="1" x="114"/>
        <item m="1" x="648"/>
        <item m="1" x="110"/>
        <item m="1" x="1091"/>
        <item m="1" x="112"/>
        <item m="1" x="1112"/>
        <item m="1" x="328"/>
        <item m="1" x="904"/>
        <item m="1" x="667"/>
        <item m="1" x="158"/>
        <item m="1" x="850"/>
        <item m="1" x="990"/>
        <item m="1" x="663"/>
        <item m="1" x="863"/>
        <item m="1" x="351"/>
        <item m="1" x="857"/>
        <item m="1" x="756"/>
        <item m="1" x="169"/>
        <item m="1" x="834"/>
        <item m="1" x="1096"/>
        <item m="1" x="967"/>
        <item m="1" x="516"/>
        <item m="1" x="389"/>
        <item m="1" x="359"/>
        <item m="1" x="1128"/>
        <item m="1" x="475"/>
        <item m="1" x="373"/>
        <item m="1" x="498"/>
        <item m="1" x="1109"/>
        <item m="1" x="68"/>
        <item m="1" x="204"/>
        <item m="1" x="304"/>
        <item m="1" x="749"/>
        <item m="1" x="613"/>
        <item m="1" x="1027"/>
        <item m="1" x="245"/>
        <item m="1" x="1149"/>
        <item m="1" x="107"/>
        <item m="1" x="1001"/>
        <item m="1" x="714"/>
        <item m="1" x="1136"/>
        <item m="1" x="536"/>
        <item m="1" x="1019"/>
        <item m="1" x="104"/>
        <item m="1" x="431"/>
        <item x="11"/>
        <item m="1" x="1079"/>
        <item m="1" x="390"/>
        <item m="1" x="539"/>
        <item m="1" x="493"/>
        <item m="1" x="626"/>
        <item m="1" x="795"/>
        <item x="22"/>
        <item m="1" x="531"/>
        <item m="1" x="610"/>
        <item m="1" x="605"/>
        <item m="1" x="205"/>
        <item m="1" x="546"/>
        <item m="1" x="355"/>
        <item m="1" x="273"/>
        <item m="1" x="1143"/>
        <item m="1" x="845"/>
        <item m="1" x="218"/>
        <item m="1" x="147"/>
        <item h="1" m="1" x="587"/>
        <item m="1" x="519"/>
        <item x="26"/>
        <item m="1" x="924"/>
        <item m="1" x="575"/>
        <item m="1" x="1009"/>
        <item m="1" x="1022"/>
        <item m="1" x="594"/>
        <item m="1" x="977"/>
        <item m="1" x="962"/>
        <item m="1" x="156"/>
        <item m="1" x="178"/>
        <item m="1" x="307"/>
        <item m="1" x="685"/>
        <item h="1" m="1" x="269"/>
        <item m="1" x="253"/>
        <item m="1" x="177"/>
        <item m="1" x="152"/>
        <item m="1" x="1054"/>
        <item m="1" x="279"/>
        <item m="1" x="804"/>
        <item m="1" x="130"/>
        <item m="1" x="1081"/>
        <item m="1" x="819"/>
        <item m="1" x="264"/>
        <item m="1" x="932"/>
        <item m="1" x="600"/>
        <item m="1" x="422"/>
        <item m="1" x="1026"/>
        <item m="1" x="778"/>
        <item m="1" x="324"/>
        <item m="1" x="86"/>
        <item m="1" x="1139"/>
        <item m="1" x="471"/>
        <item m="1" x="1118"/>
        <item m="1" x="611"/>
        <item m="1" x="665"/>
        <item m="1" x="854"/>
        <item m="1" x="811"/>
        <item m="1" x="911"/>
        <item m="1" x="479"/>
        <item m="1" x="1075"/>
        <item m="1" x="604"/>
        <item m="1" x="96"/>
        <item m="1" x="589"/>
        <item h="1" m="1" x="532"/>
        <item m="1" x="232"/>
        <item m="1" x="851"/>
        <item m="1" x="526"/>
        <item m="1" x="1132"/>
        <item m="1" x="298"/>
        <item m="1" x="671"/>
        <item m="1" x="927"/>
        <item m="1" x="244"/>
        <item m="1" x="1003"/>
        <item m="1" x="1150"/>
        <item m="1" x="1098"/>
        <item m="1" x="826"/>
        <item h="1" m="1" x="878"/>
        <item m="1" x="1126"/>
        <item m="1" x="843"/>
        <item m="1" x="108"/>
        <item m="1" x="888"/>
        <item m="1" x="1024"/>
        <item m="1" x="919"/>
        <item m="1" x="525"/>
        <item m="1" x="719"/>
        <item m="1" x="939"/>
        <item m="1" x="718"/>
        <item m="1" x="1111"/>
        <item m="1" x="993"/>
        <item m="1" x="89"/>
        <item m="1" x="703"/>
        <item m="1" x="829"/>
        <item m="1" x="590"/>
        <item m="1" x="629"/>
        <item m="1" x="432"/>
        <item m="1" x="789"/>
        <item m="1" x="438"/>
        <item m="1" x="837"/>
        <item m="1" x="996"/>
        <item m="1" x="297"/>
        <item m="1" x="608"/>
        <item m="1" x="973"/>
        <item m="1" x="1069"/>
        <item m="1" x="1063"/>
        <item m="1" x="655"/>
        <item m="1" x="409"/>
        <item x="30"/>
        <item m="1" x="988"/>
        <item m="1" x="713"/>
        <item m="1" x="340"/>
        <item m="1" x="408"/>
        <item m="1" x="694"/>
        <item m="1" x="617"/>
        <item m="1" x="658"/>
        <item m="1" x="732"/>
        <item m="1" x="157"/>
        <item m="1" x="364"/>
        <item m="1" x="126"/>
        <item m="1" x="731"/>
        <item m="1" x="260"/>
        <item m="1" x="311"/>
        <item m="1" x="347"/>
        <item m="1" x="598"/>
        <item m="1" x="412"/>
        <item m="1" x="155"/>
        <item m="1" x="194"/>
        <item m="1" x="643"/>
        <item m="1" x="964"/>
        <item m="1" x="94"/>
        <item m="1" x="234"/>
        <item m="1" x="961"/>
        <item m="1" x="520"/>
        <item m="1" x="791"/>
        <item m="1" x="1065"/>
        <item m="1" x="337"/>
        <item m="1" x="1113"/>
        <item m="1" x="75"/>
        <item m="1" x="609"/>
        <item m="1" x="701"/>
        <item m="1" x="763"/>
        <item m="1" x="995"/>
        <item m="1" x="476"/>
        <item m="1" x="500"/>
        <item m="1" x="930"/>
        <item m="1" x="550"/>
        <item m="1" x="593"/>
        <item m="1" x="443"/>
        <item m="1" x="458"/>
        <item m="1" x="805"/>
        <item m="1" x="132"/>
        <item m="1" x="810"/>
        <item m="1" x="430"/>
        <item m="1" x="950"/>
        <item m="1" x="985"/>
        <item m="1" x="352"/>
        <item m="1" x="198"/>
        <item m="1" x="283"/>
        <item m="1" x="433"/>
        <item m="1" x="785"/>
        <item m="1" x="398"/>
        <item m="1" x="464"/>
        <item m="1" x="246"/>
        <item m="1" x="52"/>
        <item m="1" x="786"/>
        <item m="1" x="220"/>
        <item m="1" x="1039"/>
        <item m="1" x="385"/>
        <item m="1" x="561"/>
        <item m="1" x="644"/>
        <item m="1" x="992"/>
        <item m="1" x="478"/>
        <item m="1" x="704"/>
        <item m="1" x="957"/>
        <item h="1" m="1" x="672"/>
        <item m="1" x="949"/>
        <item m="1" x="487"/>
        <item m="1" x="1007"/>
        <item h="1" m="1" x="1106"/>
        <item m="1" x="380"/>
        <item h="1" m="1" x="823"/>
        <item m="1" x="180"/>
        <item m="1" x="191"/>
        <item m="1" x="782"/>
        <item h="1" m="1" x="462"/>
        <item m="1" x="58"/>
        <item m="1" x="224"/>
        <item m="1" x="1151"/>
        <item m="1" x="547"/>
        <item m="1" x="138"/>
        <item m="1" x="715"/>
        <item m="1" x="511"/>
        <item m="1" x="641"/>
        <item m="1" x="106"/>
        <item m="1" x="872"/>
        <item m="1" x="831"/>
        <item m="1" x="891"/>
        <item m="1" x="846"/>
        <item m="1" x="953"/>
        <item m="1" x="900"/>
        <item m="1" x="410"/>
        <item m="1" x="632"/>
        <item m="1" x="897"/>
        <item m="1" x="925"/>
        <item m="1" x="647"/>
        <item m="1" x="736"/>
        <item m="1" x="240"/>
        <item m="1" x="360"/>
        <item m="1" x="942"/>
        <item m="1" x="268"/>
        <item m="1" x="628"/>
        <item m="1" x="250"/>
        <item m="1" x="151"/>
        <item m="1" x="936"/>
        <item m="1" x="869"/>
        <item m="1" x="1044"/>
        <item m="1" x="494"/>
        <item m="1" x="393"/>
        <item m="1" x="231"/>
        <item m="1" x="1012"/>
        <item m="1" x="486"/>
        <item m="1" x="914"/>
        <item m="1" x="174"/>
        <item m="1" x="1123"/>
        <item m="1" x="1085"/>
        <item m="1" x="908"/>
        <item m="1" x="881"/>
        <item m="1" x="397"/>
        <item m="1" x="148"/>
        <item m="1" x="302"/>
        <item m="1" x="1025"/>
        <item m="1" x="699"/>
        <item m="1" x="638"/>
        <item m="1" x="383"/>
        <item h="1" m="1" x="910"/>
        <item m="1" x="1127"/>
        <item m="1" x="909"/>
        <item m="1" x="168"/>
        <item m="1" x="997"/>
        <item m="1" x="371"/>
        <item m="1" x="623"/>
        <item m="1" x="710"/>
        <item m="1" x="343"/>
        <item m="1" x="999"/>
        <item m="1" x="557"/>
        <item m="1" x="257"/>
        <item m="1" x="639"/>
        <item m="1" x="540"/>
        <item m="1" x="1004"/>
        <item m="1" x="1029"/>
        <item m="1" x="1058"/>
        <item m="1" x="691"/>
        <item m="1" x="521"/>
        <item m="1" x="809"/>
        <item m="1" x="1119"/>
        <item m="1" x="1070"/>
        <item m="1" x="491"/>
        <item h="1" m="1" x="252"/>
        <item m="1" x="828"/>
        <item m="1" x="578"/>
        <item m="1" x="518"/>
        <item m="1" x="696"/>
        <item m="1" x="329"/>
        <item m="1" x="429"/>
        <item m="1" x="1090"/>
        <item m="1" x="569"/>
        <item m="1" x="865"/>
        <item m="1" x="285"/>
        <item m="1" x="896"/>
        <item m="1" x="1137"/>
        <item m="1" x="105"/>
        <item m="1" x="697"/>
        <item m="1" x="508"/>
        <item m="1" x="203"/>
        <item m="1" x="172"/>
        <item m="1" x="841"/>
        <item m="1" x="1030"/>
        <item m="1" x="167"/>
        <item m="1" x="860"/>
        <item m="1" x="815"/>
        <item m="1" x="555"/>
        <item m="1" x="777"/>
        <item m="1" x="817"/>
        <item m="1" x="54"/>
        <item h="1" m="1" x="1129"/>
        <item m="1" x="674"/>
        <item m="1" x="774"/>
        <item m="1" x="653"/>
        <item m="1" x="419"/>
        <item m="1" x="495"/>
        <item m="1" x="1110"/>
        <item m="1" x="424"/>
        <item m="1" x="585"/>
        <item m="1" x="678"/>
        <item m="1" x="1097"/>
        <item m="1" x="235"/>
        <item m="1" x="1083"/>
        <item m="1" x="1032"/>
        <item m="1" x="861"/>
        <item m="1" x="454"/>
        <item m="1" x="185"/>
        <item m="1" x="97"/>
        <item m="1" x="775"/>
        <item m="1" x="121"/>
        <item m="1" x="906"/>
        <item m="1" x="230"/>
        <item m="1" x="323"/>
        <item m="1" x="882"/>
        <item m="1" x="356"/>
        <item m="1" x="513"/>
        <item m="1" x="55"/>
        <item m="1" x="760"/>
        <item m="1" x="192"/>
        <item m="1" x="524"/>
        <item m="1" x="327"/>
        <item m="1" x="236"/>
        <item m="1" x="989"/>
        <item m="1" x="741"/>
        <item m="1" x="883"/>
        <item m="1" x="856"/>
        <item m="1" x="679"/>
        <item m="1" x="517"/>
        <item m="1" x="291"/>
        <item m="1" x="980"/>
        <item m="1" x="1018"/>
        <item m="1" x="702"/>
        <item m="1" x="726"/>
        <item m="1" x="303"/>
        <item m="1" x="401"/>
        <item m="1" x="664"/>
        <item m="1" x="465"/>
        <item m="1" x="282"/>
        <item m="1" x="270"/>
        <item m="1" x="485"/>
        <item m="1" x="61"/>
        <item m="1" x="463"/>
        <item m="1" x="572"/>
        <item h="1" m="1" x="117"/>
        <item m="1" x="614"/>
        <item m="1" x="381"/>
        <item m="1" x="565"/>
        <item m="1" x="885"/>
        <item m="1" x="1015"/>
        <item m="1" x="459"/>
        <item x="1"/>
        <item m="1" x="1073"/>
        <item m="1" x="344"/>
        <item m="1" x="625"/>
        <item m="1" x="308"/>
        <item m="1" x="317"/>
        <item m="1" x="357"/>
        <item m="1" x="435"/>
        <item m="1" x="470"/>
        <item m="1" x="529"/>
        <item m="1" x="571"/>
        <item m="1" x="827"/>
        <item m="1" x="263"/>
        <item m="1" x="560"/>
        <item m="1" x="460"/>
        <item m="1" x="272"/>
        <item m="1" x="216"/>
        <item m="1" x="490"/>
        <item m="1" x="119"/>
        <item m="1" x="752"/>
        <item m="1" x="597"/>
        <item m="1" x="506"/>
        <item m="1" x="379"/>
        <item m="1" x="792"/>
        <item m="1" x="226"/>
        <item m="1" x="406"/>
        <item m="1" x="326"/>
        <item m="1" x="1036"/>
        <item m="1" x="744"/>
        <item m="1" x="1031"/>
        <item m="1" x="280"/>
        <item m="1" x="507"/>
        <item h="1" m="1" x="290"/>
        <item m="1" x="346"/>
        <item h="1" m="1" x="468"/>
        <item x="33"/>
        <item m="1" x="549"/>
        <item m="1" x="651"/>
        <item m="1" x="1076"/>
        <item m="1" x="122"/>
        <item m="1" x="1046"/>
        <item m="1" x="918"/>
        <item m="1" x="1103"/>
        <item m="1" x="248"/>
        <item m="1" x="788"/>
        <item m="1" x="807"/>
        <item m="1" x="369"/>
        <item m="1" x="847"/>
        <item m="1" x="588"/>
        <item h="1" m="1" x="915"/>
        <item h="1" m="1" x="894"/>
        <item m="1" x="150"/>
        <item m="1" x="1095"/>
        <item m="1" x="790"/>
        <item m="1" x="440"/>
        <item m="1" x="472"/>
        <item m="1" x="855"/>
        <item m="1" x="421"/>
        <item m="1" x="566"/>
        <item m="1" x="139"/>
        <item m="1" x="779"/>
        <item m="1" x="1021"/>
        <item m="1" x="1093"/>
        <item m="1" x="765"/>
        <item m="1" x="599"/>
        <item m="1" x="1145"/>
        <item m="1" x="276"/>
        <item m="1" x="946"/>
        <item m="1" x="661"/>
        <item m="1" x="787"/>
        <item m="1" x="523"/>
        <item m="1" x="652"/>
        <item m="1" x="537"/>
        <item m="1" x="1142"/>
        <item m="1" x="743"/>
        <item m="1" x="1052"/>
        <item m="1" x="688"/>
        <item m="1" x="496"/>
        <item m="1" x="868"/>
        <item m="1" x="562"/>
        <item m="1" x="258"/>
        <item m="1" x="50"/>
        <item m="1" x="241"/>
        <item m="1" x="737"/>
        <item m="1" x="505"/>
        <item m="1" x="48"/>
        <item m="1" x="899"/>
        <item m="1" x="636"/>
        <item m="1" x="979"/>
        <item m="1" x="256"/>
        <item m="1" x="1005"/>
        <item m="1" x="363"/>
        <item m="1" x="818"/>
        <item m="1" x="870"/>
        <item m="1" x="880"/>
        <item m="1" x="527"/>
        <item m="1" x="1056"/>
        <item m="1" x="534"/>
        <item m="1" x="512"/>
        <item m="1" x="277"/>
        <item m="1" x="392"/>
        <item m="1" x="239"/>
        <item m="1" x="935"/>
        <item m="1" x="111"/>
        <item m="1" x="563"/>
        <item x="14"/>
        <item m="1" x="920"/>
        <item m="1" x="387"/>
        <item m="1" x="616"/>
        <item m="1" x="125"/>
        <item m="1" x="116"/>
        <item m="1" x="738"/>
        <item x="37"/>
        <item m="1" x="197"/>
        <item m="1" x="941"/>
        <item m="1" x="278"/>
        <item m="1" x="541"/>
        <item m="1" x="320"/>
        <item m="1" x="968"/>
        <item m="1" x="448"/>
        <item m="1" x="659"/>
        <item m="1" x="233"/>
        <item m="1" x="848"/>
        <item m="1" x="1023"/>
        <item m="1" x="131"/>
        <item m="1" x="318"/>
        <item m="1" x="707"/>
        <item m="1" x="552"/>
        <item m="1" x="1152"/>
        <item m="1" x="983"/>
        <item m="1" x="1067"/>
        <item m="1" x="1072"/>
        <item m="1" x="466"/>
        <item m="1" x="746"/>
        <item m="1" x="221"/>
        <item h="1" m="1" x="140"/>
        <item m="1" x="480"/>
        <item m="1" x="488"/>
        <item m="1" x="189"/>
        <item x="20"/>
        <item m="1" x="965"/>
        <item m="1" x="1010"/>
        <item h="1" m="1" x="242"/>
        <item m="1" x="852"/>
        <item m="1" x="237"/>
        <item m="1" x="991"/>
        <item m="1" x="1100"/>
        <item m="1" x="223"/>
        <item m="1" x="413"/>
        <item m="1" x="222"/>
        <item m="1" x="551"/>
        <item m="1" x="982"/>
        <item m="1" x="370"/>
        <item m="1" x="875"/>
        <item m="1" x="76"/>
        <item m="1" x="1141"/>
        <item m="1" x="784"/>
        <item m="1" x="542"/>
        <item m="1" x="1104"/>
        <item m="1" x="735"/>
        <item m="1" x="1080"/>
        <item m="1" x="759"/>
        <item m="1" x="1033"/>
        <item m="1" x="905"/>
        <item m="1" x="153"/>
        <item m="1" x="867"/>
        <item m="1" x="1055"/>
        <item m="1" x="1051"/>
        <item m="1" x="504"/>
        <item m="1" x="384"/>
        <item m="1" x="646"/>
        <item m="1" x="669"/>
        <item m="1" x="163"/>
        <item m="1" x="362"/>
        <item m="1" x="376"/>
        <item m="1" x="1087"/>
        <item h="1" m="1" x="568"/>
        <item m="1" x="266"/>
        <item m="1" x="293"/>
        <item h="1" m="1" x="740"/>
        <item m="1" x="243"/>
        <item h="1" m="1" x="656"/>
        <item m="1" x="295"/>
        <item m="1" x="951"/>
        <item m="1" x="622"/>
        <item h="1" m="1" x="586"/>
        <item h="1" m="1" x="289"/>
        <item h="1" m="1" x="1084"/>
        <item h="1" m="1" x="1121"/>
        <item m="1" x="345"/>
        <item m="1" x="186"/>
        <item m="1" x="423"/>
        <item m="1" x="414"/>
        <item m="1" x="948"/>
        <item x="24"/>
        <item m="1" x="963"/>
        <item m="1" x="971"/>
        <item m="1" x="411"/>
        <item m="1" x="960"/>
        <item m="1" x="695"/>
        <item h="1" m="1" x="71"/>
        <item m="1" x="668"/>
        <item h="1" m="1" x="1117"/>
        <item m="1" x="770"/>
        <item m="1" x="840"/>
        <item m="1" x="720"/>
        <item m="1" x="78"/>
        <item m="1" x="88"/>
        <item m="1" x="940"/>
        <item h="1" m="1" x="339"/>
        <item m="1" x="758"/>
        <item m="1" x="299"/>
        <item h="1" m="1" x="978"/>
        <item h="1" m="1" x="335"/>
        <item m="1" x="103"/>
        <item m="1" x="771"/>
        <item m="1" x="890"/>
        <item h="1" m="1" x="333"/>
        <item h="1" m="1" x="745"/>
        <item h="1" m="1" x="654"/>
        <item h="1" m="1" x="1047"/>
        <item m="1" x="725"/>
        <item m="1" x="816"/>
        <item h="1" m="1" x="709"/>
        <item m="1" x="624"/>
        <item m="1" x="887"/>
        <item m="1" x="976"/>
        <item m="1" x="687"/>
        <item h="1" m="1" x="118"/>
        <item h="1" m="1" x="501"/>
        <item m="1" x="822"/>
        <item m="1" x="1002"/>
        <item h="1" m="1" x="183"/>
        <item m="1" x="80"/>
        <item h="1" m="1" x="173"/>
        <item h="1" m="1" x="1122"/>
        <item h="1" m="1" x="274"/>
        <item m="1" x="1064"/>
        <item x="2"/>
        <item m="1" x="554"/>
        <item m="1" x="1130"/>
        <item m="1" x="1048"/>
        <item m="1" x="873"/>
        <item m="1" x="113"/>
        <item m="1" x="160"/>
        <item m="1" x="161"/>
        <item h="1" m="1" x="558"/>
        <item m="1" x="296"/>
        <item m="1" x="338"/>
        <item m="1" x="1148"/>
        <item m="1" x="681"/>
        <item m="1" x="711"/>
        <item h="1" m="1" x="1020"/>
        <item h="1" m="1" x="871"/>
        <item m="1" x="315"/>
        <item m="1" x="93"/>
        <item m="1" x="1037"/>
        <item h="1" m="1" x="1050"/>
        <item m="1" x="969"/>
        <item m="1" x="966"/>
        <item m="1" x="533"/>
        <item m="1" x="730"/>
        <item m="1" x="675"/>
        <item m="1" x="574"/>
        <item m="1" x="137"/>
        <item m="1" x="456"/>
        <item m="1" x="970"/>
        <item m="1" x="902"/>
        <item m="1" x="838"/>
        <item h="1" m="1" x="91"/>
        <item m="1" x="886"/>
        <item h="1" m="1" x="1035"/>
        <item m="1" x="128"/>
        <item m="1" x="484"/>
        <item m="1" x="286"/>
        <item m="1" x="366"/>
        <item m="1" x="728"/>
        <item x="29"/>
        <item m="1" x="261"/>
        <item m="1" x="450"/>
        <item m="1" x="874"/>
        <item m="1" x="70"/>
        <item m="1" x="1045"/>
        <item m="1" x="764"/>
        <item m="1" x="238"/>
        <item h="1" m="1" x="314"/>
        <item m="1" x="214"/>
        <item m="1" x="853"/>
        <item h="1" m="1" x="721"/>
        <item m="1" x="1017"/>
        <item h="1" m="1" x="858"/>
        <item m="1" x="530"/>
        <item m="1" x="954"/>
        <item m="1" x="146"/>
        <item m="1" x="509"/>
        <item m="1" x="449"/>
        <item m="1" x="876"/>
        <item m="1" x="994"/>
        <item m="1" x="796"/>
        <item m="1" x="213"/>
        <item m="1" x="254"/>
        <item m="1" x="399"/>
        <item h="1" m="1" x="85"/>
        <item m="1" x="649"/>
        <item m="1" x="405"/>
        <item m="1" x="690"/>
        <item m="1" x="1140"/>
        <item m="1" x="757"/>
        <item h="1" m="1" x="1131"/>
        <item m="1" x="806"/>
        <item m="1" x="136"/>
        <item m="1" x="1138"/>
        <item m="1" x="322"/>
        <item m="1" x="943"/>
        <item m="1" x="193"/>
        <item m="1" x="579"/>
        <item m="1" x="937"/>
        <item m="1" x="1135"/>
        <item m="1" x="1078"/>
        <item m="1" x="502"/>
        <item m="1" x="47"/>
        <item m="1" x="170"/>
        <item m="1" x="1006"/>
        <item m="1" x="510"/>
        <item m="1" x="135"/>
        <item m="1" x="66"/>
        <item m="1" x="319"/>
        <item m="1" x="396"/>
        <item m="1" x="404"/>
        <item m="1" x="144"/>
        <item m="1" x="535"/>
        <item m="1" x="938"/>
        <item m="1" x="288"/>
        <item m="1" x="444"/>
        <item m="1" x="102"/>
        <item m="1" x="109"/>
        <item m="1" x="987"/>
        <item m="1" x="62"/>
        <item h="1" m="1" x="686"/>
        <item h="1" m="1" x="77"/>
        <item h="1" m="1" x="956"/>
        <item m="1" x="350"/>
        <item m="1" x="1014"/>
        <item x="12"/>
        <item m="1" x="984"/>
        <item m="1" x="1116"/>
        <item m="1" x="767"/>
        <item m="1" x="634"/>
        <item m="1" x="492"/>
        <item h="1" m="1" x="556"/>
        <item m="1" x="149"/>
        <item m="1" x="365"/>
        <item m="1" x="310"/>
        <item m="1" x="275"/>
        <item m="1" x="907"/>
        <item m="1" x="981"/>
        <item m="1" x="162"/>
        <item m="1" x="306"/>
        <item m="1" x="400"/>
        <item m="1" x="821"/>
        <item m="1" x="680"/>
        <item m="1" x="292"/>
        <item m="1" x="682"/>
        <item m="1" x="602"/>
        <item m="1" x="635"/>
        <item m="1" x="49"/>
        <item m="1" x="833"/>
        <item m="1" x="134"/>
        <item m="1" x="51"/>
        <item m="1" x="271"/>
        <item m="1" x="548"/>
        <item h="1" m="1" x="461"/>
        <item m="1" x="1013"/>
        <item m="1" x="69"/>
        <item m="1" x="312"/>
        <item m="1" x="67"/>
        <item m="1" x="1011"/>
        <item m="1" x="926"/>
        <item x="42"/>
        <item m="1" x="543"/>
        <item m="1" x="79"/>
        <item m="1" x="662"/>
        <item m="1" x="799"/>
        <item m="1" x="1059"/>
        <item m="1" x="211"/>
        <item m="1" x="849"/>
        <item m="1" x="473"/>
        <item m="1" x="348"/>
        <item m="1" x="514"/>
        <item m="1" x="618"/>
        <item m="1" x="1060"/>
        <item m="1" x="53"/>
        <item m="1" x="65"/>
        <item m="1" x="781"/>
        <item m="1" x="794"/>
        <item m="1" x="975"/>
        <item m="1" x="442"/>
        <item m="1" x="832"/>
        <item m="1" x="570"/>
        <item m="1" x="754"/>
        <item m="1" x="620"/>
        <item m="1" x="944"/>
        <item m="1" x="202"/>
        <item m="1" x="63"/>
        <item m="1" x="1043"/>
        <item m="1" x="773"/>
        <item m="1" x="1049"/>
        <item m="1" x="447"/>
        <item m="1" x="353"/>
        <item m="1" x="176"/>
        <item h="1" m="1" x="284"/>
        <item h="1" m="1" x="723"/>
        <item m="1" x="945"/>
        <item m="1" x="952"/>
        <item m="1" x="441"/>
        <item m="1" x="212"/>
        <item m="1" x="200"/>
        <item m="1" x="515"/>
        <item h="1" m="1" x="801"/>
        <item m="1" x="666"/>
        <item m="1" x="1099"/>
        <item m="1" x="650"/>
        <item m="1" x="813"/>
        <item m="1" x="229"/>
        <item m="1" x="595"/>
        <item m="1" x="522"/>
        <item m="1" x="255"/>
        <item m="1" x="780"/>
        <item m="1" x="206"/>
        <item m="1" x="182"/>
        <item m="1" x="1008"/>
        <item m="1" x="645"/>
        <item m="1" x="417"/>
        <item h="1" m="1" x="145"/>
        <item m="1" x="81"/>
        <item m="1" x="1016"/>
        <item m="1" x="553"/>
        <item m="1" x="386"/>
        <item m="1" x="179"/>
        <item m="1" x="426"/>
        <item m="1" x="693"/>
        <item m="1" x="402"/>
        <item m="1" x="101"/>
        <item m="1" x="1057"/>
        <item m="1" x="769"/>
        <item m="1" x="729"/>
        <item m="1" x="374"/>
        <item m="1" x="437"/>
        <item m="1" x="84"/>
        <item m="1" x="1053"/>
        <item m="1" x="72"/>
        <item m="1" x="670"/>
        <item m="1" x="839"/>
        <item m="1" x="481"/>
        <item m="1" x="1125"/>
        <item h="1" m="1" x="1086"/>
        <item h="1" m="1" x="1088"/>
        <item h="1" m="1" x="753"/>
        <item m="1" x="166"/>
        <item m="1" x="1101"/>
        <item m="1" x="301"/>
        <item m="1" x="762"/>
        <item h="1" m="1" x="864"/>
        <item m="1" x="803"/>
        <item h="1" m="1" x="559"/>
        <item m="1" x="115"/>
        <item m="1" x="124"/>
        <item m="1" x="580"/>
        <item m="1" x="445"/>
        <item m="1" x="477"/>
        <item m="1" x="446"/>
        <item m="1" x="706"/>
        <item h="1" m="1" x="199"/>
        <item m="1" x="528"/>
        <item m="1" x="427"/>
        <item m="1" x="452"/>
        <item h="1" m="1" x="814"/>
        <item m="1" x="1094"/>
        <item h="1" m="1" x="499"/>
        <item h="1" m="1" x="922"/>
        <item h="1" m="1" x="74"/>
        <item m="1" x="750"/>
        <item m="1" x="808"/>
        <item m="1" x="334"/>
        <item m="1" x="1147"/>
        <item m="1" x="1077"/>
        <item m="1" x="612"/>
        <item h="1" m="1" x="378"/>
        <item m="1" x="225"/>
        <item m="1" x="1038"/>
        <item m="1" x="1071"/>
        <item m="1" x="866"/>
        <item m="1" x="82"/>
        <item m="1" x="457"/>
        <item m="1" x="73"/>
        <item m="1" x="262"/>
        <item m="1" x="859"/>
        <item m="1" x="584"/>
        <item m="1" x="583"/>
        <item m="1" x="596"/>
        <item m="1" x="313"/>
        <item m="1" x="751"/>
        <item m="1" x="341"/>
        <item m="1" x="195"/>
        <item m="1" x="90"/>
        <item m="1" x="56"/>
        <item m="1" x="830"/>
        <item m="1" x="766"/>
        <item h="1" m="1" x="544"/>
        <item h="1" m="1" x="354"/>
        <item h="1" m="1" x="913"/>
        <item m="1" x="439"/>
        <item m="1" x="974"/>
        <item m="1" x="793"/>
        <item h="1" m="1" x="416"/>
        <item m="1" x="1115"/>
        <item m="1" x="676"/>
        <item h="1" m="1" x="591"/>
        <item m="1" x="281"/>
        <item h="1" m="1" x="947"/>
        <item m="1" x="901"/>
        <item m="1" x="92"/>
        <item m="1" x="171"/>
        <item m="1" x="545"/>
        <item m="1" x="190"/>
        <item m="1" x="603"/>
        <item m="1" x="217"/>
        <item h="1" m="1" x="783"/>
        <item m="1" x="100"/>
        <item m="1" x="928"/>
        <item m="1" x="800"/>
        <item m="1" x="127"/>
        <item m="1" x="201"/>
        <item m="1" x="247"/>
        <item x="36"/>
        <item m="1" x="862"/>
        <item m="1" x="265"/>
        <item m="1" x="677"/>
        <item m="1" x="633"/>
        <item m="1" x="564"/>
        <item m="1" x="1092"/>
        <item m="1" x="305"/>
        <item h="1" m="1" x="921"/>
        <item h="1" m="1" x="576"/>
        <item m="1" x="577"/>
        <item m="1" x="619"/>
        <item h="1" m="1" x="482"/>
        <item m="1" x="395"/>
        <item m="1" x="825"/>
        <item m="1" x="879"/>
        <item m="1" x="342"/>
        <item m="1" x="705"/>
        <item x="7"/>
        <item m="1" x="1042"/>
        <item m="1" x="1034"/>
        <item m="1" x="836"/>
        <item m="1" x="316"/>
        <item m="1" x="209"/>
        <item m="1" x="227"/>
        <item m="1" x="1028"/>
        <item m="1" x="606"/>
        <item m="1" x="83"/>
        <item m="1" x="903"/>
        <item m="1" x="842"/>
        <item m="1" x="420"/>
        <item m="1" x="798"/>
        <item m="1" x="1000"/>
        <item m="1" x="425"/>
        <item h="1" m="1" x="181"/>
        <item m="1" x="259"/>
        <item m="1" x="1146"/>
        <item m="1" x="287"/>
        <item m="1" x="451"/>
        <item m="1" x="892"/>
        <item m="1" x="712"/>
        <item m="1" x="955"/>
        <item m="1" x="372"/>
        <item x="19"/>
        <item m="1" x="358"/>
        <item m="1" x="467"/>
        <item h="1" m="1" x="1066"/>
        <item h="1" m="1" x="474"/>
        <item m="1" x="349"/>
        <item h="1" m="1" x="1133"/>
        <item m="1" x="249"/>
        <item m="1" x="219"/>
        <item m="1" x="748"/>
        <item m="1" x="415"/>
        <item m="1" x="1120"/>
        <item m="1" x="772"/>
        <item m="1" x="143"/>
        <item m="1" x="483"/>
        <item m="1" x="382"/>
        <item m="1" x="640"/>
        <item m="1" x="660"/>
        <item m="1" x="455"/>
        <item x="15"/>
        <item x="16"/>
        <item x="31"/>
        <item m="1" x="321"/>
        <item m="1" x="1089"/>
        <item x="17"/>
        <item m="1" x="1061"/>
        <item m="1" x="228"/>
        <item m="1" x="367"/>
        <item m="1" x="657"/>
        <item m="1" x="724"/>
        <item m="1" x="164"/>
        <item m="1" x="923"/>
        <item m="1" x="1068"/>
        <item m="1" x="621"/>
        <item m="1" x="99"/>
        <item m="1" x="972"/>
        <item x="3"/>
        <item x="5"/>
        <item x="8"/>
        <item m="1" x="428"/>
        <item x="9"/>
        <item x="10"/>
        <item x="13"/>
        <item x="18"/>
        <item m="1" x="898"/>
        <item m="1" x="375"/>
        <item x="21"/>
        <item m="1" x="824"/>
        <item m="1" x="812"/>
        <item m="1" x="607"/>
        <item m="1" x="388"/>
        <item m="1" x="332"/>
        <item x="4"/>
        <item m="1" x="917"/>
        <item x="23"/>
        <item m="1" x="615"/>
        <item x="25"/>
        <item x="27"/>
        <item m="1" x="768"/>
        <item h="1" m="1" x="188"/>
        <item h="1" m="1" x="1074"/>
        <item x="6"/>
        <item h="1" m="1" x="734"/>
        <item h="1" m="1" x="294"/>
        <item x="32"/>
        <item h="1" m="1" x="175"/>
        <item x="28"/>
        <item x="34"/>
        <item x="35"/>
        <item x="38"/>
        <item x="39"/>
        <item x="40"/>
        <item x="41"/>
        <item x="43"/>
        <item x="44"/>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3"/>
  </rowFields>
  <rowItems count="39">
    <i>
      <x/>
    </i>
    <i r="1">
      <x v="15"/>
    </i>
    <i r="1">
      <x v="96"/>
    </i>
    <i r="1">
      <x v="115"/>
    </i>
    <i r="1">
      <x v="117"/>
    </i>
    <i r="1">
      <x v="147"/>
    </i>
    <i r="1">
      <x v="226"/>
    </i>
    <i r="1">
      <x v="230"/>
    </i>
    <i r="1">
      <x v="264"/>
    </i>
    <i r="1">
      <x v="297"/>
    </i>
    <i r="1">
      <x v="312"/>
    </i>
    <i r="1">
      <x v="315"/>
    </i>
    <i r="1">
      <x v="316"/>
    </i>
    <i r="1">
      <x v="339"/>
    </i>
    <i r="1">
      <x v="341"/>
    </i>
    <i r="1">
      <x v="389"/>
    </i>
    <i r="1">
      <x v="404"/>
    </i>
    <i r="1">
      <x v="444"/>
    </i>
    <i r="1">
      <x v="482"/>
    </i>
    <i r="1">
      <x v="502"/>
    </i>
    <i r="1">
      <x v="504"/>
    </i>
    <i r="1">
      <x v="506"/>
    </i>
    <i r="1">
      <x v="508"/>
    </i>
    <i r="1">
      <x v="509"/>
    </i>
    <i r="1">
      <x v="510"/>
    </i>
    <i>
      <x v="31"/>
    </i>
    <i r="1">
      <x v="175"/>
    </i>
    <i r="1">
      <x v="282"/>
    </i>
    <i r="1">
      <x v="352"/>
    </i>
    <i r="1">
      <x v="367"/>
    </i>
    <i r="1">
      <x v="444"/>
    </i>
    <i r="1">
      <x v="490"/>
    </i>
    <i>
      <x v="61"/>
    </i>
    <i r="1">
      <x v="83"/>
    </i>
    <i>
      <x v="120"/>
    </i>
    <i>
      <x v="142"/>
    </i>
    <i>
      <x v="154"/>
    </i>
    <i r="1">
      <x v="211"/>
    </i>
    <i t="grand">
      <x/>
    </i>
  </rowItems>
  <colItems count="1">
    <i/>
  </colItems>
  <pageFields count="1">
    <pageField fld="9" hier="-1"/>
  </pageFields>
  <dataFields count="1">
    <dataField name="Suma de Deuda" fld="9" baseField="2" baseItem="7" numFmtId="165"/>
  </dataFields>
  <formats count="158">
    <format dxfId="157">
      <pivotArea dataOnly="0" labelOnly="1" fieldPosition="0">
        <references count="1">
          <reference field="3" count="42">
            <x v="36"/>
            <x v="43"/>
            <x v="52"/>
            <x v="60"/>
            <x v="62"/>
            <x v="69"/>
            <x v="83"/>
            <x v="85"/>
            <x v="97"/>
            <x v="104"/>
            <x v="122"/>
            <x v="153"/>
            <x v="169"/>
            <x v="182"/>
            <x v="184"/>
            <x v="197"/>
            <x v="223"/>
            <x v="227"/>
            <x v="231"/>
            <x v="243"/>
            <x v="251"/>
            <x v="256"/>
            <x v="262"/>
            <x v="265"/>
            <x v="267"/>
            <x v="297"/>
            <x v="332"/>
            <x v="334"/>
            <x v="357"/>
            <x v="373"/>
            <x v="387"/>
            <x v="408"/>
            <x v="422"/>
            <x v="423"/>
            <x v="424"/>
            <x v="425"/>
            <x v="459"/>
            <x v="460"/>
            <x v="462"/>
            <x v="468"/>
            <x v="470"/>
            <x v="474"/>
          </reference>
        </references>
      </pivotArea>
    </format>
    <format dxfId="156">
      <pivotArea dataOnly="0" labelOnly="1" fieldPosition="0">
        <references count="2">
          <reference field="2" count="8">
            <x v="0"/>
            <x v="3"/>
            <x v="8"/>
            <x v="9"/>
            <x v="15"/>
            <x v="26"/>
            <x v="146"/>
            <x v="200"/>
          </reference>
          <reference field="3" count="1" selected="0">
            <x v="34"/>
          </reference>
        </references>
      </pivotArea>
    </format>
    <format dxfId="155">
      <pivotArea dataOnly="0" labelOnly="1" fieldPosition="0">
        <references count="1">
          <reference field="2" count="1">
            <x v="200"/>
          </reference>
        </references>
      </pivotArea>
    </format>
    <format dxfId="154">
      <pivotArea dataOnly="0" labelOnly="1" fieldPosition="0">
        <references count="1">
          <reference field="2" count="1">
            <x v="26"/>
          </reference>
        </references>
      </pivotArea>
    </format>
    <format dxfId="153">
      <pivotArea dataOnly="0" labelOnly="1" fieldPosition="0">
        <references count="1">
          <reference field="2" count="1">
            <x v="15"/>
          </reference>
        </references>
      </pivotArea>
    </format>
    <format dxfId="152">
      <pivotArea dataOnly="0" labelOnly="1" fieldPosition="0">
        <references count="1">
          <reference field="2" count="1">
            <x v="9"/>
          </reference>
        </references>
      </pivotArea>
    </format>
    <format dxfId="151">
      <pivotArea dataOnly="0" labelOnly="1" fieldPosition="0">
        <references count="1">
          <reference field="2" count="1">
            <x v="8"/>
          </reference>
        </references>
      </pivotArea>
    </format>
    <format dxfId="150">
      <pivotArea dataOnly="0" labelOnly="1" fieldPosition="0">
        <references count="1">
          <reference field="2" count="1">
            <x v="3"/>
          </reference>
        </references>
      </pivotArea>
    </format>
    <format dxfId="149">
      <pivotArea collapsedLevelsAreSubtotals="1" fieldPosition="0">
        <references count="2">
          <reference field="2" count="1" selected="0">
            <x v="0"/>
          </reference>
          <reference field="3" count="1">
            <x v="35"/>
          </reference>
        </references>
      </pivotArea>
    </format>
    <format dxfId="148">
      <pivotArea dataOnly="0" labelOnly="1" fieldPosition="0">
        <references count="2">
          <reference field="2" count="1" selected="0">
            <x v="0"/>
          </reference>
          <reference field="3" count="1">
            <x v="35"/>
          </reference>
        </references>
      </pivotArea>
    </format>
    <format dxfId="147">
      <pivotArea collapsedLevelsAreSubtotals="1" fieldPosition="0">
        <references count="2">
          <reference field="2" count="1" selected="0">
            <x v="0"/>
          </reference>
          <reference field="3" count="1">
            <x v="213"/>
          </reference>
        </references>
      </pivotArea>
    </format>
    <format dxfId="146">
      <pivotArea dataOnly="0" labelOnly="1" fieldPosition="0">
        <references count="2">
          <reference field="2" count="1" selected="0">
            <x v="0"/>
          </reference>
          <reference field="3" count="1">
            <x v="213"/>
          </reference>
        </references>
      </pivotArea>
    </format>
    <format dxfId="145">
      <pivotArea collapsedLevelsAreSubtotals="1" fieldPosition="0">
        <references count="2">
          <reference field="2" count="1" selected="0">
            <x v="31"/>
          </reference>
          <reference field="3" count="1">
            <x v="226"/>
          </reference>
        </references>
      </pivotArea>
    </format>
    <format dxfId="144">
      <pivotArea dataOnly="0" labelOnly="1" fieldPosition="0">
        <references count="2">
          <reference field="2" count="1" selected="0">
            <x v="31"/>
          </reference>
          <reference field="3" count="1">
            <x v="226"/>
          </reference>
        </references>
      </pivotArea>
    </format>
    <format dxfId="143">
      <pivotArea collapsedLevelsAreSubtotals="1" fieldPosition="0">
        <references count="2">
          <reference field="2" count="1" selected="0">
            <x v="61"/>
          </reference>
          <reference field="3" count="1">
            <x v="162"/>
          </reference>
        </references>
      </pivotArea>
    </format>
    <format dxfId="142">
      <pivotArea dataOnly="0" labelOnly="1" fieldPosition="0">
        <references count="2">
          <reference field="2" count="1" selected="0">
            <x v="61"/>
          </reference>
          <reference field="3" count="1">
            <x v="162"/>
          </reference>
        </references>
      </pivotArea>
    </format>
    <format dxfId="141">
      <pivotArea collapsedLevelsAreSubtotals="1" fieldPosition="0">
        <references count="2">
          <reference field="2" count="1" selected="0">
            <x v="61"/>
          </reference>
          <reference field="3" count="1">
            <x v="226"/>
          </reference>
        </references>
      </pivotArea>
    </format>
    <format dxfId="140">
      <pivotArea dataOnly="0" labelOnly="1" fieldPosition="0">
        <references count="2">
          <reference field="2" count="1" selected="0">
            <x v="61"/>
          </reference>
          <reference field="3" count="1">
            <x v="226"/>
          </reference>
        </references>
      </pivotArea>
    </format>
    <format dxfId="139">
      <pivotArea dataOnly="0" labelOnly="1" fieldPosition="0">
        <references count="2">
          <reference field="2" count="1" selected="0">
            <x v="0"/>
          </reference>
          <reference field="3" count="1">
            <x v="469"/>
          </reference>
        </references>
      </pivotArea>
    </format>
    <format dxfId="138">
      <pivotArea dataOnly="0" labelOnly="1" fieldPosition="0">
        <references count="2">
          <reference field="2" count="1" selected="0">
            <x v="0"/>
          </reference>
          <reference field="3" count="1">
            <x v="120"/>
          </reference>
        </references>
      </pivotArea>
    </format>
    <format dxfId="137">
      <pivotArea dataOnly="0" labelOnly="1" fieldPosition="0">
        <references count="1">
          <reference field="3" count="0"/>
        </references>
      </pivotArea>
    </format>
    <format dxfId="136">
      <pivotArea dataOnly="0" labelOnly="1" fieldPosition="0">
        <references count="1">
          <reference field="2" count="5">
            <x v="1"/>
            <x v="31"/>
            <x v="61"/>
            <x v="120"/>
            <x v="141"/>
          </reference>
        </references>
      </pivotArea>
    </format>
    <format dxfId="135">
      <pivotArea dataOnly="0" labelOnly="1" fieldPosition="0">
        <references count="2">
          <reference field="2" count="1" selected="0">
            <x v="0"/>
          </reference>
          <reference field="3" count="23">
            <x v="81"/>
            <x v="83"/>
            <x v="88"/>
            <x v="98"/>
            <x v="101"/>
            <x v="120"/>
            <x v="123"/>
            <x v="196"/>
            <x v="211"/>
            <x v="226"/>
            <x v="274"/>
            <x v="297"/>
            <x v="315"/>
            <x v="339"/>
            <x v="341"/>
            <x v="383"/>
            <x v="413"/>
            <x v="423"/>
            <x v="429"/>
            <x v="440"/>
            <x v="444"/>
            <x v="467"/>
            <x v="469"/>
          </reference>
        </references>
      </pivotArea>
    </format>
    <format dxfId="134">
      <pivotArea dataOnly="0" labelOnly="1" fieldPosition="0">
        <references count="2">
          <reference field="2" count="1" selected="0">
            <x v="1"/>
          </reference>
          <reference field="3" count="1">
            <x v="59"/>
          </reference>
        </references>
      </pivotArea>
    </format>
    <format dxfId="133">
      <pivotArea dataOnly="0" labelOnly="1" fieldPosition="0">
        <references count="2">
          <reference field="2" count="1" selected="0">
            <x v="31"/>
          </reference>
          <reference field="3" count="5">
            <x v="215"/>
            <x v="315"/>
            <x v="349"/>
            <x v="377"/>
            <x v="447"/>
          </reference>
        </references>
      </pivotArea>
    </format>
    <format dxfId="132">
      <pivotArea dataOnly="0" labelOnly="1" fieldPosition="0">
        <references count="2">
          <reference field="2" count="1" selected="0">
            <x v="61"/>
          </reference>
          <reference field="3" count="2">
            <x v="134"/>
            <x v="293"/>
          </reference>
        </references>
      </pivotArea>
    </format>
    <format dxfId="131">
      <pivotArea dataOnly="0" labelOnly="1" fieldPosition="0">
        <references count="2">
          <reference field="2" count="1" selected="0">
            <x v="120"/>
          </reference>
          <reference field="3" count="1">
            <x v="402"/>
          </reference>
        </references>
      </pivotArea>
    </format>
    <format dxfId="130">
      <pivotArea dataOnly="0" labelOnly="1" fieldPosition="0">
        <references count="2">
          <reference field="2" count="1" selected="0">
            <x v="141"/>
          </reference>
          <reference field="3" count="1">
            <x v="211"/>
          </reference>
        </references>
      </pivotArea>
    </format>
    <format dxfId="129">
      <pivotArea dataOnly="0" labelOnly="1" fieldPosition="0">
        <references count="2">
          <reference field="2" count="1" selected="0">
            <x v="0"/>
          </reference>
          <reference field="3" count="1">
            <x v="226"/>
          </reference>
        </references>
      </pivotArea>
    </format>
    <format dxfId="128">
      <pivotArea dataOnly="0" labelOnly="1" fieldPosition="0">
        <references count="2">
          <reference field="2" count="1" selected="0">
            <x v="0"/>
          </reference>
          <reference field="3" count="1">
            <x v="469"/>
          </reference>
        </references>
      </pivotArea>
    </format>
    <format dxfId="127">
      <pivotArea dataOnly="0" labelOnly="1" fieldPosition="0">
        <references count="2">
          <reference field="2" count="1" selected="0">
            <x v="0"/>
          </reference>
          <reference field="3" count="1">
            <x v="120"/>
          </reference>
        </references>
      </pivotArea>
    </format>
    <format dxfId="126">
      <pivotArea dataOnly="0" labelOnly="1" fieldPosition="0">
        <references count="2">
          <reference field="2" count="1" selected="0">
            <x v="31"/>
          </reference>
          <reference field="3" count="1">
            <x v="59"/>
          </reference>
        </references>
      </pivotArea>
    </format>
    <format dxfId="125">
      <pivotArea dataOnly="0" labelOnly="1" fieldPosition="0">
        <references count="2">
          <reference field="2" count="1" selected="0">
            <x v="0"/>
          </reference>
          <reference field="3" count="1">
            <x v="209"/>
          </reference>
        </references>
      </pivotArea>
    </format>
    <format dxfId="124">
      <pivotArea dataOnly="0" labelOnly="1" fieldPosition="0">
        <references count="2">
          <reference field="2" count="1" selected="0">
            <x v="0"/>
          </reference>
          <reference field="3" count="2">
            <x v="99"/>
            <x v="102"/>
          </reference>
        </references>
      </pivotArea>
    </format>
    <format dxfId="123">
      <pivotArea dataOnly="0" labelOnly="1" fieldPosition="0">
        <references count="2">
          <reference field="2" count="1" selected="0">
            <x v="0"/>
          </reference>
          <reference field="3" count="1">
            <x v="189"/>
          </reference>
        </references>
      </pivotArea>
    </format>
    <format dxfId="122">
      <pivotArea dataOnly="0" labelOnly="1" fieldPosition="0">
        <references count="2">
          <reference field="2" count="1" selected="0">
            <x v="0"/>
          </reference>
          <reference field="3" count="1">
            <x v="263"/>
          </reference>
        </references>
      </pivotArea>
    </format>
    <format dxfId="121">
      <pivotArea dataOnly="0" labelOnly="1" fieldPosition="0">
        <references count="2">
          <reference field="2" count="1" selected="0">
            <x v="0"/>
          </reference>
          <reference field="3" count="1">
            <x v="226"/>
          </reference>
        </references>
      </pivotArea>
    </format>
    <format dxfId="120">
      <pivotArea dataOnly="0" labelOnly="1" fieldPosition="0">
        <references count="2">
          <reference field="2" count="1" selected="0">
            <x v="0"/>
          </reference>
          <reference field="3" count="1">
            <x v="469"/>
          </reference>
        </references>
      </pivotArea>
    </format>
    <format dxfId="119">
      <pivotArea dataOnly="0" labelOnly="1" fieldPosition="0">
        <references count="2">
          <reference field="2" count="1" selected="0">
            <x v="0"/>
          </reference>
          <reference field="3" count="1">
            <x v="120"/>
          </reference>
        </references>
      </pivotArea>
    </format>
    <format dxfId="118">
      <pivotArea dataOnly="0" labelOnly="1" fieldPosition="0">
        <references count="2">
          <reference field="2" count="1" selected="0">
            <x v="0"/>
          </reference>
          <reference field="3" count="1">
            <x v="92"/>
          </reference>
        </references>
      </pivotArea>
    </format>
    <format dxfId="117">
      <pivotArea dataOnly="0" labelOnly="1" fieldPosition="0">
        <references count="2">
          <reference field="2" count="1" selected="0">
            <x v="31"/>
          </reference>
          <reference field="3" count="1">
            <x v="211"/>
          </reference>
        </references>
      </pivotArea>
    </format>
    <format dxfId="116">
      <pivotArea dataOnly="0" labelOnly="1" fieldPosition="0">
        <references count="2">
          <reference field="2" count="1" selected="0">
            <x v="61"/>
          </reference>
          <reference field="3" count="1">
            <x v="315"/>
          </reference>
        </references>
      </pivotArea>
    </format>
    <format dxfId="115">
      <pivotArea dataOnly="0" labelOnly="1" fieldPosition="0">
        <references count="2">
          <reference field="2" count="1" selected="0">
            <x v="0"/>
          </reference>
          <reference field="3" count="1">
            <x v="64"/>
          </reference>
        </references>
      </pivotArea>
    </format>
    <format dxfId="114">
      <pivotArea dataOnly="0" labelOnly="1" fieldPosition="0">
        <references count="2">
          <reference field="2" count="1" selected="0">
            <x v="0"/>
          </reference>
          <reference field="3" count="1">
            <x v="457"/>
          </reference>
        </references>
      </pivotArea>
    </format>
    <format dxfId="113">
      <pivotArea dataOnly="0" labelOnly="1" fieldPosition="0">
        <references count="2">
          <reference field="2" count="1" selected="0">
            <x v="0"/>
          </reference>
          <reference field="3" count="1">
            <x v="55"/>
          </reference>
        </references>
      </pivotArea>
    </format>
    <format dxfId="112">
      <pivotArea dataOnly="0" labelOnly="1" fieldPosition="0">
        <references count="1">
          <reference field="2" count="1">
            <x v="31"/>
          </reference>
        </references>
      </pivotArea>
    </format>
    <format dxfId="111">
      <pivotArea dataOnly="0" labelOnly="1" fieldPosition="0">
        <references count="2">
          <reference field="2" count="1" selected="0">
            <x v="1"/>
          </reference>
          <reference field="3" count="2">
            <x v="81"/>
            <x v="444"/>
          </reference>
        </references>
      </pivotArea>
    </format>
    <format dxfId="110">
      <pivotArea dataOnly="0" labelOnly="1" fieldPosition="0">
        <references count="2">
          <reference field="2" count="1" selected="0">
            <x v="31"/>
          </reference>
          <reference field="3" count="5">
            <x v="59"/>
            <x v="215"/>
            <x v="349"/>
            <x v="377"/>
            <x v="444"/>
          </reference>
        </references>
      </pivotArea>
    </format>
    <format dxfId="109">
      <pivotArea dataOnly="0" labelOnly="1" fieldPosition="0">
        <references count="2">
          <reference field="2" count="1" selected="0">
            <x v="0"/>
          </reference>
          <reference field="3" count="1">
            <x v="278"/>
          </reference>
        </references>
      </pivotArea>
    </format>
    <format dxfId="108">
      <pivotArea dataOnly="0" labelOnly="1" fieldPosition="0">
        <references count="2">
          <reference field="2" count="1" selected="0">
            <x v="31"/>
          </reference>
          <reference field="3" count="3">
            <x v="59"/>
            <x v="81"/>
            <x v="297"/>
          </reference>
        </references>
      </pivotArea>
    </format>
    <format dxfId="107">
      <pivotArea dataOnly="0" labelOnly="1" fieldPosition="0">
        <references count="2">
          <reference field="2" count="1" selected="0">
            <x v="31"/>
          </reference>
          <reference field="3" count="3">
            <x v="59"/>
            <x v="81"/>
            <x v="297"/>
          </reference>
        </references>
      </pivotArea>
    </format>
    <format dxfId="106">
      <pivotArea dataOnly="0" labelOnly="1" fieldPosition="0">
        <references count="1">
          <reference field="2" count="1">
            <x v="1"/>
          </reference>
        </references>
      </pivotArea>
    </format>
    <format dxfId="105">
      <pivotArea dataOnly="0" labelOnly="1" fieldPosition="0">
        <references count="2">
          <reference field="2" count="1" selected="0">
            <x v="0"/>
          </reference>
          <reference field="3" count="11">
            <x v="199"/>
            <x v="209"/>
            <x v="278"/>
            <x v="339"/>
            <x v="383"/>
            <x v="423"/>
            <x v="429"/>
            <x v="440"/>
            <x v="455"/>
            <x v="457"/>
            <x v="467"/>
          </reference>
        </references>
      </pivotArea>
    </format>
    <format dxfId="104">
      <pivotArea dataOnly="0" labelOnly="1" fieldPosition="0">
        <references count="2">
          <reference field="2" count="1" selected="0">
            <x v="1"/>
          </reference>
          <reference field="3" count="1">
            <x v="83"/>
          </reference>
        </references>
      </pivotArea>
    </format>
    <format dxfId="103">
      <pivotArea field="9" type="button" dataOnly="0" labelOnly="1" outline="0" axis="axisPage" fieldPosition="0"/>
    </format>
    <format dxfId="102">
      <pivotArea field="2" type="button" dataOnly="0" labelOnly="1" outline="0" axis="axisRow" fieldPosition="0"/>
    </format>
    <format dxfId="101">
      <pivotArea dataOnly="0" labelOnly="1" fieldPosition="0">
        <references count="1">
          <reference field="2" count="6">
            <x v="0"/>
            <x v="1"/>
            <x v="31"/>
            <x v="61"/>
            <x v="120"/>
            <x v="141"/>
          </reference>
        </references>
      </pivotArea>
    </format>
    <format dxfId="100">
      <pivotArea dataOnly="0" labelOnly="1" grandRow="1" outline="0" fieldPosition="0"/>
    </format>
    <format dxfId="99">
      <pivotArea dataOnly="0" labelOnly="1" fieldPosition="0">
        <references count="2">
          <reference field="2" count="1" selected="0">
            <x v="0"/>
          </reference>
          <reference field="3" count="24">
            <x v="47"/>
            <x v="54"/>
            <x v="64"/>
            <x v="88"/>
            <x v="99"/>
            <x v="189"/>
            <x v="193"/>
            <x v="199"/>
            <x v="209"/>
            <x v="228"/>
            <x v="278"/>
            <x v="282"/>
            <x v="316"/>
            <x v="319"/>
            <x v="339"/>
            <x v="378"/>
            <x v="383"/>
            <x v="403"/>
            <x v="423"/>
            <x v="429"/>
            <x v="440"/>
            <x v="455"/>
            <x v="457"/>
            <x v="467"/>
          </reference>
        </references>
      </pivotArea>
    </format>
    <format dxfId="98">
      <pivotArea dataOnly="0" labelOnly="1" fieldPosition="0">
        <references count="2">
          <reference field="2" count="1" selected="0">
            <x v="1"/>
          </reference>
          <reference field="3" count="1">
            <x v="83"/>
          </reference>
        </references>
      </pivotArea>
    </format>
    <format dxfId="97">
      <pivotArea dataOnly="0" labelOnly="1" fieldPosition="0">
        <references count="2">
          <reference field="2" count="1" selected="0">
            <x v="31"/>
          </reference>
          <reference field="3" count="4">
            <x v="59"/>
            <x v="297"/>
            <x v="349"/>
            <x v="377"/>
          </reference>
        </references>
      </pivotArea>
    </format>
    <format dxfId="96">
      <pivotArea dataOnly="0" labelOnly="1" fieldPosition="0">
        <references count="2">
          <reference field="2" count="1" selected="0">
            <x v="61"/>
          </reference>
          <reference field="3" count="3">
            <x v="134"/>
            <x v="293"/>
            <x v="315"/>
          </reference>
        </references>
      </pivotArea>
    </format>
    <format dxfId="95">
      <pivotArea dataOnly="0" labelOnly="1" fieldPosition="0">
        <references count="2">
          <reference field="2" count="1" selected="0">
            <x v="120"/>
          </reference>
          <reference field="3" count="1">
            <x v="402"/>
          </reference>
        </references>
      </pivotArea>
    </format>
    <format dxfId="94">
      <pivotArea dataOnly="0" labelOnly="1" fieldPosition="0">
        <references count="2">
          <reference field="2" count="1" selected="0">
            <x v="141"/>
          </reference>
          <reference field="3" count="1">
            <x v="211"/>
          </reference>
        </references>
      </pivotArea>
    </format>
    <format dxfId="93">
      <pivotArea field="9" type="button" dataOnly="0" labelOnly="1" outline="0" axis="axisPage" fieldPosition="0"/>
    </format>
    <format dxfId="92">
      <pivotArea field="2" type="button" dataOnly="0" labelOnly="1" outline="0" axis="axisRow" fieldPosition="0"/>
    </format>
    <format dxfId="91">
      <pivotArea dataOnly="0" labelOnly="1" fieldPosition="0">
        <references count="1">
          <reference field="2" count="0"/>
        </references>
      </pivotArea>
    </format>
    <format dxfId="90">
      <pivotArea dataOnly="0" labelOnly="1" grandRow="1" outline="0" fieldPosition="0"/>
    </format>
    <format dxfId="89">
      <pivotArea dataOnly="0" labelOnly="1" fieldPosition="0">
        <references count="2">
          <reference field="2" count="1" selected="0">
            <x v="0"/>
          </reference>
          <reference field="3" count="50">
            <x v="33"/>
            <x v="45"/>
            <x v="47"/>
            <x v="54"/>
            <x v="55"/>
            <x v="64"/>
            <x v="77"/>
            <x v="88"/>
            <x v="90"/>
            <x v="92"/>
            <x v="98"/>
            <x v="99"/>
            <x v="101"/>
            <x v="102"/>
            <x v="111"/>
            <x v="120"/>
            <x v="133"/>
            <x v="136"/>
            <x v="138"/>
            <x v="171"/>
            <x v="185"/>
            <x v="189"/>
            <x v="193"/>
            <x v="199"/>
            <x v="209"/>
            <x v="226"/>
            <x v="228"/>
            <x v="235"/>
            <x v="263"/>
            <x v="274"/>
            <x v="278"/>
            <x v="282"/>
            <x v="295"/>
            <x v="316"/>
            <x v="319"/>
            <x v="339"/>
            <x v="341"/>
            <x v="347"/>
            <x v="350"/>
            <x v="352"/>
            <x v="376"/>
            <x v="378"/>
            <x v="383"/>
            <x v="403"/>
            <x v="423"/>
            <x v="429"/>
            <x v="439"/>
            <x v="440"/>
            <x v="444"/>
            <x v="455"/>
          </reference>
        </references>
      </pivotArea>
    </format>
    <format dxfId="88">
      <pivotArea dataOnly="0" labelOnly="1" fieldPosition="0">
        <references count="2">
          <reference field="2" count="1" selected="0">
            <x v="0"/>
          </reference>
          <reference field="3" count="4">
            <x v="457"/>
            <x v="467"/>
            <x v="469"/>
            <x v="471"/>
          </reference>
        </references>
      </pivotArea>
    </format>
    <format dxfId="87">
      <pivotArea dataOnly="0" labelOnly="1" fieldPosition="0">
        <references count="2">
          <reference field="2" count="1" selected="0">
            <x v="1"/>
          </reference>
          <reference field="3" count="4">
            <x v="83"/>
            <x v="130"/>
            <x v="413"/>
            <x v="444"/>
          </reference>
        </references>
      </pivotArea>
    </format>
    <format dxfId="86">
      <pivotArea dataOnly="0" labelOnly="1" fieldPosition="0">
        <references count="2">
          <reference field="2" count="1" selected="0">
            <x v="31"/>
          </reference>
          <reference field="3" count="50">
            <x v="5"/>
            <x v="21"/>
            <x v="25"/>
            <x v="27"/>
            <x v="42"/>
            <x v="47"/>
            <x v="48"/>
            <x v="59"/>
            <x v="81"/>
            <x v="93"/>
            <x v="96"/>
            <x v="102"/>
            <x v="107"/>
            <x v="114"/>
            <x v="123"/>
            <x v="141"/>
            <x v="143"/>
            <x v="148"/>
            <x v="165"/>
            <x v="180"/>
            <x v="189"/>
            <x v="193"/>
            <x v="196"/>
            <x v="204"/>
            <x v="205"/>
            <x v="206"/>
            <x v="207"/>
            <x v="209"/>
            <x v="211"/>
            <x v="215"/>
            <x v="236"/>
            <x v="264"/>
            <x v="273"/>
            <x v="287"/>
            <x v="291"/>
            <x v="293"/>
            <x v="297"/>
            <x v="303"/>
            <x v="315"/>
            <x v="316"/>
            <x v="320"/>
            <x v="322"/>
            <x v="324"/>
            <x v="338"/>
            <x v="349"/>
            <x v="355"/>
            <x v="363"/>
            <x v="364"/>
            <x v="377"/>
            <x v="379"/>
          </reference>
        </references>
      </pivotArea>
    </format>
    <format dxfId="85">
      <pivotArea dataOnly="0" labelOnly="1" fieldPosition="0">
        <references count="2">
          <reference field="2" count="1" selected="0">
            <x v="31"/>
          </reference>
          <reference field="3" count="10">
            <x v="381"/>
            <x v="387"/>
            <x v="397"/>
            <x v="398"/>
            <x v="423"/>
            <x v="440"/>
            <x v="444"/>
            <x v="447"/>
            <x v="450"/>
            <x v="476"/>
          </reference>
        </references>
      </pivotArea>
    </format>
    <format dxfId="84">
      <pivotArea dataOnly="0" labelOnly="1" fieldPosition="0">
        <references count="2">
          <reference field="2" count="1" selected="0">
            <x v="61"/>
          </reference>
          <reference field="3" count="48">
            <x v="16"/>
            <x v="19"/>
            <x v="26"/>
            <x v="37"/>
            <x v="42"/>
            <x v="45"/>
            <x v="53"/>
            <x v="80"/>
            <x v="81"/>
            <x v="85"/>
            <x v="92"/>
            <x v="96"/>
            <x v="101"/>
            <x v="102"/>
            <x v="111"/>
            <x v="118"/>
            <x v="127"/>
            <x v="132"/>
            <x v="134"/>
            <x v="164"/>
            <x v="171"/>
            <x v="180"/>
            <x v="202"/>
            <x v="212"/>
            <x v="226"/>
            <x v="230"/>
            <x v="258"/>
            <x v="293"/>
            <x v="298"/>
            <x v="306"/>
            <x v="312"/>
            <x v="315"/>
            <x v="331"/>
            <x v="353"/>
            <x v="356"/>
            <x v="369"/>
            <x v="371"/>
            <x v="378"/>
            <x v="390"/>
            <x v="426"/>
            <x v="428"/>
            <x v="434"/>
            <x v="438"/>
            <x v="444"/>
            <x v="447"/>
            <x v="457"/>
            <x v="463"/>
            <x v="467"/>
          </reference>
        </references>
      </pivotArea>
    </format>
    <format dxfId="83">
      <pivotArea dataOnly="0" labelOnly="1" fieldPosition="0">
        <references count="2">
          <reference field="2" count="1" selected="0">
            <x v="91"/>
          </reference>
          <reference field="3" count="50">
            <x v="1"/>
            <x v="3"/>
            <x v="7"/>
            <x v="33"/>
            <x v="61"/>
            <x v="68"/>
            <x v="74"/>
            <x v="96"/>
            <x v="113"/>
            <x v="120"/>
            <x v="123"/>
            <x v="130"/>
            <x v="138"/>
            <x v="142"/>
            <x v="146"/>
            <x v="160"/>
            <x v="163"/>
            <x v="168"/>
            <x v="171"/>
            <x v="172"/>
            <x v="178"/>
            <x v="188"/>
            <x v="189"/>
            <x v="192"/>
            <x v="199"/>
            <x v="211"/>
            <x v="226"/>
            <x v="230"/>
            <x v="232"/>
            <x v="250"/>
            <x v="251"/>
            <x v="271"/>
            <x v="278"/>
            <x v="297"/>
            <x v="298"/>
            <x v="316"/>
            <x v="319"/>
            <x v="328"/>
            <x v="368"/>
            <x v="372"/>
            <x v="374"/>
            <x v="399"/>
            <x v="403"/>
            <x v="430"/>
            <x v="435"/>
            <x v="438"/>
            <x v="439"/>
            <x v="440"/>
            <x v="444"/>
            <x v="445"/>
          </reference>
        </references>
      </pivotArea>
    </format>
    <format dxfId="82">
      <pivotArea dataOnly="0" labelOnly="1" fieldPosition="0">
        <references count="2">
          <reference field="2" count="1" selected="0">
            <x v="91"/>
          </reference>
          <reference field="3" count="4">
            <x v="463"/>
            <x v="469"/>
            <x v="471"/>
            <x v="473"/>
          </reference>
        </references>
      </pivotArea>
    </format>
    <format dxfId="81">
      <pivotArea dataOnly="0" labelOnly="1" fieldPosition="0">
        <references count="2">
          <reference field="2" count="1" selected="0">
            <x v="120"/>
          </reference>
          <reference field="3" count="50">
            <x v="3"/>
            <x v="7"/>
            <x v="18"/>
            <x v="29"/>
            <x v="35"/>
            <x v="49"/>
            <x v="51"/>
            <x v="56"/>
            <x v="58"/>
            <x v="66"/>
            <x v="85"/>
            <x v="88"/>
            <x v="102"/>
            <x v="105"/>
            <x v="107"/>
            <x v="111"/>
            <x v="112"/>
            <x v="118"/>
            <x v="120"/>
            <x v="137"/>
            <x v="139"/>
            <x v="141"/>
            <x v="142"/>
            <x v="159"/>
            <x v="163"/>
            <x v="172"/>
            <x v="196"/>
            <x v="208"/>
            <x v="211"/>
            <x v="213"/>
            <x v="215"/>
            <x v="226"/>
            <x v="228"/>
            <x v="229"/>
            <x v="256"/>
            <x v="257"/>
            <x v="277"/>
            <x v="278"/>
            <x v="297"/>
            <x v="306"/>
            <x v="310"/>
            <x v="316"/>
            <x v="318"/>
            <x v="321"/>
            <x v="336"/>
            <x v="339"/>
            <x v="341"/>
            <x v="380"/>
            <x v="381"/>
            <x v="382"/>
          </reference>
        </references>
      </pivotArea>
    </format>
    <format dxfId="80">
      <pivotArea dataOnly="0" labelOnly="1" fieldPosition="0">
        <references count="2">
          <reference field="2" count="1" selected="0">
            <x v="120"/>
          </reference>
          <reference field="3" count="12">
            <x v="391"/>
            <x v="402"/>
            <x v="403"/>
            <x v="412"/>
            <x v="417"/>
            <x v="418"/>
            <x v="424"/>
            <x v="428"/>
            <x v="436"/>
            <x v="444"/>
            <x v="453"/>
            <x v="473"/>
          </reference>
        </references>
      </pivotArea>
    </format>
    <format dxfId="79">
      <pivotArea dataOnly="0" labelOnly="1" fieldPosition="0">
        <references count="2">
          <reference field="2" count="1" selected="0">
            <x v="141"/>
          </reference>
          <reference field="3" count="50">
            <x v="9"/>
            <x v="11"/>
            <x v="33"/>
            <x v="39"/>
            <x v="47"/>
            <x v="51"/>
            <x v="54"/>
            <x v="60"/>
            <x v="68"/>
            <x v="80"/>
            <x v="90"/>
            <x v="108"/>
            <x v="113"/>
            <x v="116"/>
            <x v="125"/>
            <x v="131"/>
            <x v="142"/>
            <x v="162"/>
            <x v="163"/>
            <x v="166"/>
            <x v="185"/>
            <x v="187"/>
            <x v="204"/>
            <x v="209"/>
            <x v="211"/>
            <x v="217"/>
            <x v="221"/>
            <x v="226"/>
            <x v="230"/>
            <x v="247"/>
            <x v="249"/>
            <x v="252"/>
            <x v="257"/>
            <x v="261"/>
            <x v="269"/>
            <x v="290"/>
            <x v="297"/>
            <x v="315"/>
            <x v="316"/>
            <x v="328"/>
            <x v="335"/>
            <x v="341"/>
            <x v="356"/>
            <x v="375"/>
            <x v="384"/>
            <x v="393"/>
            <x v="397"/>
            <x v="405"/>
            <x v="410"/>
            <x v="412"/>
          </reference>
        </references>
      </pivotArea>
    </format>
    <format dxfId="78">
      <pivotArea dataOnly="0" labelOnly="1" fieldPosition="0">
        <references count="2">
          <reference field="2" count="1" selected="0">
            <x v="141"/>
          </reference>
          <reference field="3" count="4">
            <x v="444"/>
            <x v="456"/>
            <x v="467"/>
            <x v="473"/>
          </reference>
        </references>
      </pivotArea>
    </format>
    <format dxfId="77">
      <pivotArea dataOnly="0" labelOnly="1" fieldPosition="0">
        <references count="2">
          <reference field="2" count="1" selected="0">
            <x v="142"/>
          </reference>
          <reference field="3" count="50">
            <x v="3"/>
            <x v="35"/>
            <x v="44"/>
            <x v="68"/>
            <x v="74"/>
            <x v="82"/>
            <x v="88"/>
            <x v="89"/>
            <x v="99"/>
            <x v="102"/>
            <x v="108"/>
            <x v="112"/>
            <x v="119"/>
            <x v="123"/>
            <x v="124"/>
            <x v="128"/>
            <x v="149"/>
            <x v="159"/>
            <x v="171"/>
            <x v="175"/>
            <x v="195"/>
            <x v="198"/>
            <x v="199"/>
            <x v="215"/>
            <x v="252"/>
            <x v="254"/>
            <x v="257"/>
            <x v="263"/>
            <x v="269"/>
            <x v="270"/>
            <x v="272"/>
            <x v="276"/>
            <x v="297"/>
            <x v="299"/>
            <x v="307"/>
            <x v="310"/>
            <x v="312"/>
            <x v="316"/>
            <x v="328"/>
            <x v="358"/>
            <x v="362"/>
            <x v="367"/>
            <x v="389"/>
            <x v="390"/>
            <x v="400"/>
            <x v="403"/>
            <x v="404"/>
            <x v="410"/>
            <x v="421"/>
            <x v="423"/>
          </reference>
        </references>
      </pivotArea>
    </format>
    <format dxfId="76">
      <pivotArea dataOnly="0" labelOnly="1" fieldPosition="0">
        <references count="2">
          <reference field="2" count="1" selected="0">
            <x v="142"/>
          </reference>
          <reference field="3" count="10">
            <x v="426"/>
            <x v="428"/>
            <x v="432"/>
            <x v="435"/>
            <x v="440"/>
            <x v="441"/>
            <x v="444"/>
            <x v="448"/>
            <x v="457"/>
            <x v="469"/>
          </reference>
        </references>
      </pivotArea>
    </format>
    <format dxfId="75">
      <pivotArea dataOnly="0" labelOnly="1" fieldPosition="0">
        <references count="2">
          <reference field="2" count="1" selected="0">
            <x v="143"/>
          </reference>
          <reference field="3" count="50">
            <x v="3"/>
            <x v="14"/>
            <x v="15"/>
            <x v="16"/>
            <x v="17"/>
            <x v="24"/>
            <x v="25"/>
            <x v="53"/>
            <x v="70"/>
            <x v="89"/>
            <x v="95"/>
            <x v="107"/>
            <x v="121"/>
            <x v="123"/>
            <x v="126"/>
            <x v="130"/>
            <x v="132"/>
            <x v="142"/>
            <x v="145"/>
            <x v="152"/>
            <x v="156"/>
            <x v="171"/>
            <x v="172"/>
            <x v="187"/>
            <x v="191"/>
            <x v="215"/>
            <x v="219"/>
            <x v="225"/>
            <x v="226"/>
            <x v="238"/>
            <x v="239"/>
            <x v="241"/>
            <x v="244"/>
            <x v="253"/>
            <x v="262"/>
            <x v="263"/>
            <x v="281"/>
            <x v="286"/>
            <x v="293"/>
            <x v="308"/>
            <x v="309"/>
            <x v="315"/>
            <x v="316"/>
            <x v="330"/>
            <x v="367"/>
            <x v="385"/>
            <x v="386"/>
            <x v="402"/>
            <x v="409"/>
            <x v="416"/>
          </reference>
        </references>
      </pivotArea>
    </format>
    <format dxfId="74">
      <pivotArea dataOnly="0" labelOnly="1" fieldPosition="0">
        <references count="2">
          <reference field="2" count="1" selected="0">
            <x v="143"/>
          </reference>
          <reference field="3" count="6">
            <x v="418"/>
            <x v="431"/>
            <x v="439"/>
            <x v="444"/>
            <x v="449"/>
            <x v="465"/>
          </reference>
        </references>
      </pivotArea>
    </format>
    <format dxfId="73">
      <pivotArea dataOnly="0" labelOnly="1" fieldPosition="0">
        <references count="2">
          <reference field="2" count="1" selected="0">
            <x v="144"/>
          </reference>
          <reference field="3" count="50">
            <x v="10"/>
            <x v="12"/>
            <x v="20"/>
            <x v="32"/>
            <x v="68"/>
            <x v="76"/>
            <x v="88"/>
            <x v="103"/>
            <x v="112"/>
            <x v="119"/>
            <x v="123"/>
            <x v="145"/>
            <x v="149"/>
            <x v="150"/>
            <x v="155"/>
            <x v="169"/>
            <x v="170"/>
            <x v="173"/>
            <x v="176"/>
            <x v="177"/>
            <x v="179"/>
            <x v="190"/>
            <x v="201"/>
            <x v="204"/>
            <x v="208"/>
            <x v="209"/>
            <x v="217"/>
            <x v="224"/>
            <x v="226"/>
            <x v="235"/>
            <x v="237"/>
            <x v="245"/>
            <x v="259"/>
            <x v="266"/>
            <x v="268"/>
            <x v="274"/>
            <x v="283"/>
            <x v="285"/>
            <x v="286"/>
            <x v="289"/>
            <x v="301"/>
            <x v="304"/>
            <x v="312"/>
            <x v="315"/>
            <x v="316"/>
            <x v="333"/>
            <x v="335"/>
            <x v="353"/>
            <x v="377"/>
            <x v="396"/>
          </reference>
        </references>
      </pivotArea>
    </format>
    <format dxfId="72">
      <pivotArea dataOnly="0" labelOnly="1" fieldPosition="0">
        <references count="2">
          <reference field="2" count="1" selected="0">
            <x v="144"/>
          </reference>
          <reference field="3" count="11">
            <x v="397"/>
            <x v="401"/>
            <x v="403"/>
            <x v="405"/>
            <x v="418"/>
            <x v="421"/>
            <x v="430"/>
            <x v="444"/>
            <x v="455"/>
            <x v="468"/>
            <x v="469"/>
          </reference>
        </references>
      </pivotArea>
    </format>
    <format dxfId="71">
      <pivotArea dataOnly="0" labelOnly="1" fieldPosition="0">
        <references count="2">
          <reference field="2" count="1" selected="0">
            <x v="145"/>
          </reference>
          <reference field="3" count="50">
            <x v="7"/>
            <x v="16"/>
            <x v="25"/>
            <x v="28"/>
            <x v="30"/>
            <x v="53"/>
            <x v="65"/>
            <x v="72"/>
            <x v="81"/>
            <x v="88"/>
            <x v="91"/>
            <x v="100"/>
            <x v="102"/>
            <x v="107"/>
            <x v="110"/>
            <x v="117"/>
            <x v="119"/>
            <x v="129"/>
            <x v="138"/>
            <x v="145"/>
            <x v="148"/>
            <x v="154"/>
            <x v="161"/>
            <x v="167"/>
            <x v="180"/>
            <x v="202"/>
            <x v="215"/>
            <x v="222"/>
            <x v="233"/>
            <x v="234"/>
            <x v="246"/>
            <x v="260"/>
            <x v="273"/>
            <x v="275"/>
            <x v="284"/>
            <x v="292"/>
            <x v="294"/>
            <x v="304"/>
            <x v="310"/>
            <x v="316"/>
            <x v="319"/>
            <x v="329"/>
            <x v="353"/>
            <x v="359"/>
            <x v="387"/>
            <x v="391"/>
            <x v="405"/>
            <x v="408"/>
            <x v="411"/>
            <x v="418"/>
          </reference>
        </references>
      </pivotArea>
    </format>
    <format dxfId="70">
      <pivotArea dataOnly="0" labelOnly="1" fieldPosition="0">
        <references count="2">
          <reference field="2" count="1" selected="0">
            <x v="145"/>
          </reference>
          <reference field="3" count="8">
            <x v="423"/>
            <x v="437"/>
            <x v="440"/>
            <x v="442"/>
            <x v="444"/>
            <x v="458"/>
            <x v="468"/>
            <x v="475"/>
          </reference>
        </references>
      </pivotArea>
    </format>
    <format dxfId="69">
      <pivotArea dataOnly="0" labelOnly="1" fieldPosition="0">
        <references count="2">
          <reference field="2" count="1" selected="0">
            <x v="154"/>
          </reference>
          <reference field="3" count="50">
            <x v="13"/>
            <x v="16"/>
            <x v="29"/>
            <x v="60"/>
            <x v="63"/>
            <x v="76"/>
            <x v="78"/>
            <x v="83"/>
            <x v="87"/>
            <x v="88"/>
            <x v="103"/>
            <x v="107"/>
            <x v="109"/>
            <x v="119"/>
            <x v="126"/>
            <x v="135"/>
            <x v="140"/>
            <x v="148"/>
            <x v="149"/>
            <x v="181"/>
            <x v="183"/>
            <x v="200"/>
            <x v="206"/>
            <x v="211"/>
            <x v="216"/>
            <x v="226"/>
            <x v="227"/>
            <x v="231"/>
            <x v="276"/>
            <x v="279"/>
            <x v="281"/>
            <x v="284"/>
            <x v="291"/>
            <x v="297"/>
            <x v="299"/>
            <x v="300"/>
            <x v="312"/>
            <x v="315"/>
            <x v="316"/>
            <x v="326"/>
            <x v="335"/>
            <x v="344"/>
            <x v="347"/>
            <x v="377"/>
            <x v="379"/>
            <x v="387"/>
            <x v="403"/>
            <x v="406"/>
            <x v="419"/>
            <x v="428"/>
          </reference>
        </references>
      </pivotArea>
    </format>
    <format dxfId="68">
      <pivotArea dataOnly="0" labelOnly="1" fieldPosition="0">
        <references count="2">
          <reference field="2" count="1" selected="0">
            <x v="154"/>
          </reference>
          <reference field="3" count="6">
            <x v="442"/>
            <x v="452"/>
            <x v="454"/>
            <x v="466"/>
            <x v="469"/>
            <x v="471"/>
          </reference>
        </references>
      </pivotArea>
    </format>
    <format dxfId="67">
      <pivotArea dataOnly="0" labelOnly="1" fieldPosition="0">
        <references count="2">
          <reference field="2" count="1" selected="0">
            <x v="166"/>
          </reference>
          <reference field="3" count="37">
            <x v="2"/>
            <x v="36"/>
            <x v="43"/>
            <x v="53"/>
            <x v="54"/>
            <x v="60"/>
            <x v="62"/>
            <x v="85"/>
            <x v="88"/>
            <x v="100"/>
            <x v="102"/>
            <x v="123"/>
            <x v="169"/>
            <x v="184"/>
            <x v="197"/>
            <x v="210"/>
            <x v="215"/>
            <x v="223"/>
            <x v="231"/>
            <x v="243"/>
            <x v="251"/>
            <x v="262"/>
            <x v="265"/>
            <x v="267"/>
            <x v="291"/>
            <x v="294"/>
            <x v="317"/>
            <x v="327"/>
            <x v="332"/>
            <x v="334"/>
            <x v="340"/>
            <x v="357"/>
            <x v="370"/>
            <x v="387"/>
            <x v="462"/>
            <x v="468"/>
            <x v="470"/>
          </reference>
        </references>
      </pivotArea>
    </format>
    <format dxfId="66">
      <pivotArea dataOnly="0" labelOnly="1" fieldPosition="0">
        <references count="2">
          <reference field="2" count="1" selected="0">
            <x v="212"/>
          </reference>
          <reference field="3" count="1">
            <x v="477"/>
          </reference>
        </references>
      </pivotArea>
    </format>
    <format dxfId="65">
      <pivotArea dataOnly="0" labelOnly="1" fieldPosition="0">
        <references count="2">
          <reference field="2" count="1" selected="0">
            <x v="213"/>
          </reference>
          <reference field="3" count="1">
            <x v="345"/>
          </reference>
        </references>
      </pivotArea>
    </format>
    <format dxfId="64">
      <pivotArea dataOnly="0" labelOnly="1" fieldPosition="0">
        <references count="2">
          <reference field="2" count="1" selected="0">
            <x v="0"/>
          </reference>
          <reference field="3" count="9">
            <x v="142"/>
            <x v="189"/>
            <x v="199"/>
            <x v="209"/>
            <x v="228"/>
            <x v="282"/>
            <x v="316"/>
            <x v="319"/>
            <x v="335"/>
          </reference>
        </references>
      </pivotArea>
    </format>
    <format dxfId="63">
      <pivotArea dataOnly="0" labelOnly="1" fieldPosition="0">
        <references count="2">
          <reference field="2" count="1" selected="0">
            <x v="31"/>
          </reference>
          <reference field="3" count="1">
            <x v="83"/>
          </reference>
        </references>
      </pivotArea>
    </format>
    <format dxfId="62">
      <pivotArea dataOnly="0" labelOnly="1" fieldPosition="0">
        <references count="2">
          <reference field="2" count="1" selected="0">
            <x v="142"/>
          </reference>
          <reference field="3" count="1">
            <x v="211"/>
          </reference>
        </references>
      </pivotArea>
    </format>
    <format dxfId="61">
      <pivotArea dataOnly="0" labelOnly="1" fieldPosition="0">
        <references count="2">
          <reference field="2" count="1" selected="0">
            <x v="61"/>
          </reference>
          <reference field="3" count="1">
            <x v="349"/>
          </reference>
        </references>
      </pivotArea>
    </format>
    <format dxfId="60">
      <pivotArea dataOnly="0" labelOnly="1" fieldPosition="0">
        <references count="2">
          <reference field="2" count="1" selected="0">
            <x v="1"/>
          </reference>
          <reference field="3" count="1">
            <x v="440"/>
          </reference>
        </references>
      </pivotArea>
    </format>
    <format dxfId="59">
      <pivotArea dataOnly="0" labelOnly="1" fieldPosition="0">
        <references count="2">
          <reference field="2" count="1" selected="0">
            <x v="61"/>
          </reference>
          <reference field="3" count="1">
            <x v="377"/>
          </reference>
        </references>
      </pivotArea>
    </format>
    <format dxfId="58">
      <pivotArea dataOnly="0" labelOnly="1" fieldPosition="0">
        <references count="2">
          <reference field="2" count="1" selected="0">
            <x v="1"/>
          </reference>
          <reference field="3" count="1">
            <x v="467"/>
          </reference>
        </references>
      </pivotArea>
    </format>
    <format dxfId="57">
      <pivotArea dataOnly="0" labelOnly="1" fieldPosition="0">
        <references count="1">
          <reference field="2" count="2">
            <x v="31"/>
            <x v="61"/>
          </reference>
        </references>
      </pivotArea>
    </format>
    <format dxfId="56">
      <pivotArea dataOnly="0" labelOnly="1" fieldPosition="0">
        <references count="2">
          <reference field="2" count="1" selected="0">
            <x v="0"/>
          </reference>
          <reference field="3" count="12">
            <x v="5"/>
            <x v="47"/>
            <x v="54"/>
            <x v="64"/>
            <x v="189"/>
            <x v="199"/>
            <x v="209"/>
            <x v="316"/>
            <x v="378"/>
            <x v="403"/>
            <x v="429"/>
            <x v="444"/>
          </reference>
        </references>
      </pivotArea>
    </format>
    <format dxfId="55">
      <pivotArea dataOnly="0" labelOnly="1" fieldPosition="0">
        <references count="2">
          <reference field="2" count="1" selected="0">
            <x v="31"/>
          </reference>
          <reference field="3" count="2">
            <x v="83"/>
            <x v="339"/>
          </reference>
        </references>
      </pivotArea>
    </format>
    <format dxfId="54">
      <pivotArea dataOnly="0" labelOnly="1" fieldPosition="0">
        <references count="2">
          <reference field="2" count="1" selected="0">
            <x v="61"/>
          </reference>
          <reference field="3" count="3">
            <x v="134"/>
            <x v="293"/>
            <x v="297"/>
          </reference>
        </references>
      </pivotArea>
    </format>
    <format dxfId="53">
      <pivotArea field="9" type="button" dataOnly="0" labelOnly="1" outline="0" axis="axisPage" fieldPosition="0"/>
    </format>
    <format dxfId="52">
      <pivotArea field="2" type="button" dataOnly="0" labelOnly="1" outline="0" axis="axisRow" fieldPosition="0"/>
    </format>
    <format dxfId="51">
      <pivotArea dataOnly="0" labelOnly="1" fieldPosition="0">
        <references count="1">
          <reference field="2" count="5">
            <x v="0"/>
            <x v="31"/>
            <x v="61"/>
            <x v="120"/>
            <x v="142"/>
          </reference>
        </references>
      </pivotArea>
    </format>
    <format dxfId="50">
      <pivotArea dataOnly="0" labelOnly="1" grandRow="1" outline="0" fieldPosition="0"/>
    </format>
    <format dxfId="49">
      <pivotArea dataOnly="0" labelOnly="1" fieldPosition="0">
        <references count="2">
          <reference field="2" count="1" selected="0">
            <x v="0"/>
          </reference>
          <reference field="3" count="21">
            <x v="5"/>
            <x v="32"/>
            <x v="47"/>
            <x v="54"/>
            <x v="64"/>
            <x v="99"/>
            <x v="120"/>
            <x v="163"/>
            <x v="189"/>
            <x v="199"/>
            <x v="209"/>
            <x v="282"/>
            <x v="303"/>
            <x v="316"/>
            <x v="335"/>
            <x v="378"/>
            <x v="403"/>
            <x v="429"/>
            <x v="444"/>
            <x v="449"/>
            <x v="455"/>
          </reference>
        </references>
      </pivotArea>
    </format>
    <format dxfId="48">
      <pivotArea dataOnly="0" labelOnly="1" fieldPosition="0">
        <references count="2">
          <reference field="2" count="1" selected="0">
            <x v="31"/>
          </reference>
          <reference field="3" count="3">
            <x v="83"/>
            <x v="339"/>
            <x v="383"/>
          </reference>
        </references>
      </pivotArea>
    </format>
    <format dxfId="47">
      <pivotArea dataOnly="0" labelOnly="1" fieldPosition="0">
        <references count="2">
          <reference field="2" count="1" selected="0">
            <x v="61"/>
          </reference>
          <reference field="3" count="5">
            <x v="134"/>
            <x v="293"/>
            <x v="297"/>
            <x v="315"/>
            <x v="349"/>
          </reference>
        </references>
      </pivotArea>
    </format>
    <format dxfId="46">
      <pivotArea dataOnly="0" labelOnly="1" fieldPosition="0">
        <references count="2">
          <reference field="2" count="1" selected="0">
            <x v="120"/>
          </reference>
          <reference field="3" count="1">
            <x v="402"/>
          </reference>
        </references>
      </pivotArea>
    </format>
    <format dxfId="45">
      <pivotArea dataOnly="0" labelOnly="1" fieldPosition="0">
        <references count="2">
          <reference field="2" count="1" selected="0">
            <x v="142"/>
          </reference>
          <reference field="3" count="1">
            <x v="211"/>
          </reference>
        </references>
      </pivotArea>
    </format>
    <format dxfId="44">
      <pivotArea dataOnly="0" labelOnly="1" fieldPosition="0">
        <references count="2">
          <reference field="2" count="1" selected="0">
            <x v="140"/>
          </reference>
          <reference field="3" count="1">
            <x v="402"/>
          </reference>
        </references>
      </pivotArea>
    </format>
    <format dxfId="43">
      <pivotArea dataOnly="0" labelOnly="1" fieldPosition="0">
        <references count="2">
          <reference field="2" count="1" selected="0">
            <x v="0"/>
          </reference>
          <reference field="3" count="1">
            <x v="368"/>
          </reference>
        </references>
      </pivotArea>
    </format>
    <format dxfId="42">
      <pivotArea dataOnly="0" labelOnly="1" fieldPosition="0">
        <references count="2">
          <reference field="2" count="1" selected="0">
            <x v="0"/>
          </reference>
          <reference field="3" count="8">
            <x v="107"/>
            <x v="120"/>
            <x v="163"/>
            <x v="189"/>
            <x v="199"/>
            <x v="209"/>
            <x v="249"/>
            <x v="257"/>
          </reference>
        </references>
      </pivotArea>
    </format>
    <format dxfId="41">
      <pivotArea dataOnly="0" labelOnly="1" fieldPosition="0">
        <references count="1">
          <reference field="2" count="3">
            <x v="31"/>
            <x v="61"/>
            <x v="91"/>
          </reference>
        </references>
      </pivotArea>
    </format>
    <format dxfId="40">
      <pivotArea dataOnly="0" labelOnly="1" fieldPosition="0">
        <references count="2">
          <reference field="2" count="1" selected="0">
            <x v="1"/>
          </reference>
          <reference field="3" count="2">
            <x v="99"/>
            <x v="429"/>
          </reference>
        </references>
      </pivotArea>
    </format>
    <format dxfId="39">
      <pivotArea dataOnly="0" labelOnly="1" fieldPosition="0">
        <references count="2">
          <reference field="2" count="1" selected="0">
            <x v="31"/>
          </reference>
          <reference field="3" count="2">
            <x v="83"/>
            <x v="383"/>
          </reference>
        </references>
      </pivotArea>
    </format>
    <format dxfId="38">
      <pivotArea dataOnly="0" labelOnly="1" fieldPosition="0">
        <references count="2">
          <reference field="2" count="1" selected="0">
            <x v="61"/>
          </reference>
          <reference field="3" count="4">
            <x v="293"/>
            <x v="297"/>
            <x v="315"/>
            <x v="349"/>
          </reference>
        </references>
      </pivotArea>
    </format>
    <format dxfId="37">
      <pivotArea dataOnly="0" labelOnly="1" fieldPosition="0">
        <references count="2">
          <reference field="2" count="1" selected="0">
            <x v="91"/>
          </reference>
          <reference field="3" count="1">
            <x v="134"/>
          </reference>
        </references>
      </pivotArea>
    </format>
    <format dxfId="36">
      <pivotArea dataOnly="0" labelOnly="1" fieldPosition="0">
        <references count="1">
          <reference field="2" count="1">
            <x v="31"/>
          </reference>
        </references>
      </pivotArea>
    </format>
    <format dxfId="35">
      <pivotArea dataOnly="0" labelOnly="1" fieldPosition="0">
        <references count="2">
          <reference field="2" count="1" selected="0">
            <x v="1"/>
          </reference>
          <reference field="3" count="1">
            <x v="189"/>
          </reference>
        </references>
      </pivotArea>
    </format>
    <format dxfId="34">
      <pivotArea dataOnly="0" labelOnly="1" fieldPosition="0">
        <references count="2">
          <reference field="2" count="1" selected="0">
            <x v="31"/>
          </reference>
          <reference field="3" count="4">
            <x v="83"/>
            <x v="99"/>
            <x v="383"/>
            <x v="429"/>
          </reference>
        </references>
      </pivotArea>
    </format>
    <format dxfId="33">
      <pivotArea dataOnly="0" labelOnly="1" fieldPosition="0">
        <references count="2">
          <reference field="2" count="1" selected="0">
            <x v="91"/>
          </reference>
          <reference field="3" count="1">
            <x v="293"/>
          </reference>
        </references>
      </pivotArea>
    </format>
    <format dxfId="32">
      <pivotArea dataOnly="0" labelOnly="1" fieldPosition="0">
        <references count="2">
          <reference field="2" count="1" selected="0">
            <x v="0"/>
          </reference>
          <reference field="3" count="10">
            <x v="94"/>
            <x v="107"/>
            <x v="163"/>
            <x v="249"/>
            <x v="282"/>
            <x v="303"/>
            <x v="335"/>
            <x v="341"/>
            <x v="368"/>
            <x v="387"/>
          </reference>
        </references>
      </pivotArea>
    </format>
    <format dxfId="31">
      <pivotArea dataOnly="0" labelOnly="1" fieldPosition="0">
        <references count="2">
          <reference field="2" count="1" selected="0">
            <x v="0"/>
          </reference>
          <reference field="3" count="11">
            <x v="187"/>
            <x v="249"/>
            <x v="282"/>
            <x v="303"/>
            <x v="335"/>
            <x v="341"/>
            <x v="362"/>
            <x v="368"/>
            <x v="387"/>
            <x v="403"/>
            <x v="415"/>
          </reference>
        </references>
      </pivotArea>
    </format>
    <format dxfId="30">
      <pivotArea dataOnly="0" labelOnly="1" fieldPosition="0">
        <references count="2">
          <reference field="2" count="1" selected="0">
            <x v="0"/>
          </reference>
          <reference field="3" count="13">
            <x v="141"/>
            <x v="163"/>
            <x v="249"/>
            <x v="282"/>
            <x v="303"/>
            <x v="335"/>
            <x v="341"/>
            <x v="358"/>
            <x v="362"/>
            <x v="387"/>
            <x v="418"/>
            <x v="444"/>
            <x v="447"/>
          </reference>
        </references>
      </pivotArea>
    </format>
    <format dxfId="29">
      <pivotArea dataOnly="0" labelOnly="1" fieldPosition="0">
        <references count="2">
          <reference field="2" count="1" selected="0">
            <x v="91"/>
          </reference>
          <reference field="3" count="1">
            <x v="315"/>
          </reference>
        </references>
      </pivotArea>
    </format>
    <format dxfId="28">
      <pivotArea dataOnly="0" labelOnly="1" fieldPosition="0">
        <references count="2">
          <reference field="2" count="1" selected="0">
            <x v="0"/>
          </reference>
          <reference field="3" count="19">
            <x v="53"/>
            <x v="54"/>
            <x v="99"/>
            <x v="141"/>
            <x v="186"/>
            <x v="249"/>
            <x v="282"/>
            <x v="303"/>
            <x v="316"/>
            <x v="335"/>
            <x v="341"/>
            <x v="347"/>
            <x v="358"/>
            <x v="362"/>
            <x v="387"/>
            <x v="418"/>
            <x v="444"/>
            <x v="447"/>
            <x v="466"/>
          </reference>
        </references>
      </pivotArea>
    </format>
    <format dxfId="27">
      <pivotArea dataOnly="0" labelOnly="1" fieldPosition="0">
        <references count="2">
          <reference field="2" count="1" selected="0">
            <x v="0"/>
          </reference>
          <reference field="3" count="1">
            <x v="214"/>
          </reference>
        </references>
      </pivotArea>
    </format>
    <format dxfId="26">
      <pivotArea dataOnly="0" labelOnly="1" fieldPosition="0">
        <references count="2">
          <reference field="2" count="1" selected="0">
            <x v="31"/>
          </reference>
          <reference field="3" count="6">
            <x v="54"/>
            <x v="99"/>
            <x v="189"/>
            <x v="282"/>
            <x v="303"/>
            <x v="335"/>
          </reference>
        </references>
      </pivotArea>
    </format>
    <format dxfId="25">
      <pivotArea dataOnly="0" labelOnly="1" fieldPosition="0">
        <references count="2">
          <reference field="2" count="1" selected="0">
            <x v="0"/>
          </reference>
          <reference field="3" count="1">
            <x v="420"/>
          </reference>
        </references>
      </pivotArea>
    </format>
    <format dxfId="24">
      <pivotArea dataOnly="0" labelOnly="1" fieldPosition="0">
        <references count="1">
          <reference field="2" count="1">
            <x v="143"/>
          </reference>
        </references>
      </pivotArea>
    </format>
    <format dxfId="23">
      <pivotArea dataOnly="0" labelOnly="1" fieldPosition="0">
        <references count="2">
          <reference field="2" count="1" selected="0">
            <x v="91"/>
          </reference>
          <reference field="3" count="2">
            <x v="349"/>
            <x v="377"/>
          </reference>
        </references>
      </pivotArea>
    </format>
    <format dxfId="22">
      <pivotArea dataOnly="0" labelOnly="1" fieldPosition="0">
        <references count="2">
          <reference field="2" count="1" selected="0">
            <x v="143"/>
          </reference>
          <reference field="3" count="1">
            <x v="211"/>
          </reference>
        </references>
      </pivotArea>
    </format>
    <format dxfId="21">
      <pivotArea dataOnly="0" labelOnly="1" fieldPosition="0">
        <references count="2">
          <reference field="2" count="1" selected="0">
            <x v="0"/>
          </reference>
          <reference field="3" count="1">
            <x v="130"/>
          </reference>
        </references>
      </pivotArea>
    </format>
    <format dxfId="20">
      <pivotArea dataOnly="0" labelOnly="1" fieldPosition="0">
        <references count="2">
          <reference field="2" count="1" selected="0">
            <x v="0"/>
          </reference>
          <reference field="3" count="7">
            <x v="38"/>
            <x v="53"/>
            <x v="76"/>
            <x v="80"/>
            <x v="96"/>
            <x v="99"/>
            <x v="126"/>
          </reference>
        </references>
      </pivotArea>
    </format>
    <format dxfId="19">
      <pivotArea dataOnly="0" labelOnly="1" fieldPosition="0">
        <references count="1">
          <reference field="2" count="2">
            <x v="31"/>
            <x v="61"/>
          </reference>
        </references>
      </pivotArea>
    </format>
    <format dxfId="18">
      <pivotArea dataOnly="0" labelOnly="1" fieldPosition="0">
        <references count="2">
          <reference field="2" count="1" selected="0">
            <x v="0"/>
          </reference>
          <reference field="3" count="9">
            <x v="230"/>
            <x v="257"/>
            <x v="282"/>
            <x v="358"/>
            <x v="362"/>
            <x v="387"/>
            <x v="418"/>
            <x v="420"/>
            <x v="440"/>
          </reference>
        </references>
      </pivotArea>
    </format>
    <format dxfId="17">
      <pivotArea dataOnly="0" labelOnly="1" fieldPosition="0">
        <references count="2">
          <reference field="2" count="1" selected="0">
            <x v="31"/>
          </reference>
          <reference field="3" count="4">
            <x v="32"/>
            <x v="54"/>
            <x v="282"/>
            <x v="335"/>
          </reference>
        </references>
      </pivotArea>
    </format>
    <format dxfId="16">
      <pivotArea dataOnly="0" labelOnly="1" fieldPosition="0">
        <references count="2">
          <reference field="2" count="1" selected="0">
            <x v="61"/>
          </reference>
          <reference field="3" count="1">
            <x v="383"/>
          </reference>
        </references>
      </pivotArea>
    </format>
    <format dxfId="15">
      <pivotArea dataOnly="0" labelOnly="1" fieldPosition="0">
        <references count="1">
          <reference field="2" count="3">
            <x v="61"/>
            <x v="91"/>
            <x v="120"/>
          </reference>
        </references>
      </pivotArea>
    </format>
    <format dxfId="14">
      <pivotArea dataOnly="0" labelOnly="1" fieldPosition="0">
        <references count="2">
          <reference field="2" count="1" selected="0">
            <x v="31"/>
          </reference>
          <reference field="3" count="1">
            <x v="362"/>
          </reference>
        </references>
      </pivotArea>
    </format>
    <format dxfId="13">
      <pivotArea dataOnly="0" labelOnly="1" fieldPosition="0">
        <references count="2">
          <reference field="2" count="1" selected="0">
            <x v="61"/>
          </reference>
          <reference field="3" count="1">
            <x v="383"/>
          </reference>
        </references>
      </pivotArea>
    </format>
    <format dxfId="12">
      <pivotArea dataOnly="0" labelOnly="1" fieldPosition="0">
        <references count="2">
          <reference field="2" count="1" selected="0">
            <x v="91"/>
          </reference>
          <reference field="3" count="1">
            <x v="315"/>
          </reference>
        </references>
      </pivotArea>
    </format>
    <format dxfId="11">
      <pivotArea dataOnly="0" labelOnly="1" fieldPosition="0">
        <references count="2">
          <reference field="2" count="1" selected="0">
            <x v="120"/>
          </reference>
          <reference field="3" count="1">
            <x v="293"/>
          </reference>
        </references>
      </pivotArea>
    </format>
    <format dxfId="10">
      <pivotArea dataOnly="0" labelOnly="1" fieldPosition="0">
        <references count="2">
          <reference field="2" count="1" selected="0">
            <x v="0"/>
          </reference>
          <reference field="3" count="1">
            <x v="330"/>
          </reference>
        </references>
      </pivotArea>
    </format>
    <format dxfId="9">
      <pivotArea dataOnly="0" labelOnly="1" fieldPosition="0">
        <references count="1">
          <reference field="2" count="1">
            <x v="120"/>
          </reference>
        </references>
      </pivotArea>
    </format>
    <format dxfId="8">
      <pivotArea dataOnly="0" labelOnly="1" fieldPosition="0">
        <references count="2">
          <reference field="2" count="1" selected="0">
            <x v="31"/>
          </reference>
          <reference field="3" count="2">
            <x v="358"/>
            <x v="418"/>
          </reference>
        </references>
      </pivotArea>
    </format>
    <format dxfId="7">
      <pivotArea dataOnly="0" labelOnly="1" fieldPosition="0">
        <references count="2">
          <reference field="2" count="1" selected="0">
            <x v="0"/>
          </reference>
          <reference field="3" count="2">
            <x v="110"/>
            <x v="113"/>
          </reference>
        </references>
      </pivotArea>
    </format>
    <format dxfId="6">
      <pivotArea dataOnly="0" labelOnly="1" fieldPosition="0">
        <references count="1">
          <reference field="2" count="1">
            <x v="1"/>
          </reference>
        </references>
      </pivotArea>
    </format>
    <format dxfId="5">
      <pivotArea dataOnly="0" labelOnly="1" fieldPosition="0">
        <references count="2">
          <reference field="2" count="1" selected="0">
            <x v="0"/>
          </reference>
          <reference field="3" count="18">
            <x v="41"/>
            <x v="80"/>
            <x v="110"/>
            <x v="113"/>
            <x v="126"/>
            <x v="130"/>
            <x v="171"/>
            <x v="196"/>
            <x v="214"/>
            <x v="230"/>
            <x v="257"/>
            <x v="282"/>
            <x v="303"/>
            <x v="315"/>
            <x v="316"/>
            <x v="330"/>
            <x v="420"/>
            <x v="440"/>
          </reference>
        </references>
      </pivotArea>
    </format>
    <format dxfId="4">
      <pivotArea dataOnly="0" labelOnly="1" fieldPosition="0">
        <references count="2">
          <reference field="2" count="1" selected="0">
            <x v="1"/>
          </reference>
          <reference field="3" count="1">
            <x v="53"/>
          </reference>
        </references>
      </pivotArea>
    </format>
    <format dxfId="3">
      <pivotArea dataOnly="0" labelOnly="1" fieldPosition="0">
        <references count="2">
          <reference field="2" count="1" selected="0">
            <x v="0"/>
          </reference>
          <reference field="3" count="4">
            <x v="157"/>
            <x v="196"/>
            <x v="214"/>
            <x v="215"/>
          </reference>
        </references>
      </pivotArea>
    </format>
    <format dxfId="2">
      <pivotArea dataOnly="0" labelOnly="1" fieldPosition="0">
        <references count="1">
          <reference field="3" count="0"/>
        </references>
      </pivotArea>
    </format>
    <format dxfId="1">
      <pivotArea dataOnly="0" labelOnly="1" fieldPosition="0">
        <references count="1">
          <reference field="3" count="0"/>
        </references>
      </pivotArea>
    </format>
    <format dxfId="0">
      <pivotArea dataOnly="0" labelOnly="1" fieldPosition="0">
        <references count="1">
          <reference field="3" count="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abla dinámica6" cacheId="1" applyNumberFormats="0" applyBorderFormats="0" applyFontFormats="0" applyPatternFormats="0" applyAlignmentFormats="0" applyWidthHeightFormats="1" dataCaption="Valores" updatedVersion="6" minRefreshableVersion="3" useAutoFormatting="1" itemPrintTitles="1" createdVersion="5" indent="0" outline="1" outlineData="1" multipleFieldFilters="0">
  <location ref="H3:M101" firstHeaderRow="0" firstDataRow="1" firstDataCol="1" rowPageCount="1" colPageCount="1"/>
  <pivotFields count="29">
    <pivotField axis="axisRow" showAll="0">
      <items count="887">
        <item x="0"/>
        <item x="1"/>
        <item m="1" x="882"/>
        <item x="2"/>
        <item x="3"/>
        <item x="4"/>
        <item x="5"/>
        <item x="6"/>
        <item x="7"/>
        <item x="8"/>
        <item x="9"/>
        <item x="10"/>
        <item x="11"/>
        <item x="12"/>
        <item x="13"/>
        <item m="1" x="881"/>
        <item x="14"/>
        <item x="15"/>
        <item x="16"/>
        <item x="17"/>
        <item x="18"/>
        <item x="19"/>
        <item x="20"/>
        <item x="21"/>
        <item x="22"/>
        <item x="23"/>
        <item x="24"/>
        <item x="25"/>
        <item x="26"/>
        <item x="27"/>
        <item x="28"/>
        <item x="29"/>
        <item x="30"/>
        <item x="95"/>
        <item x="96"/>
        <item x="97"/>
        <item x="98"/>
        <item m="1" x="883"/>
        <item x="880"/>
        <item x="31"/>
        <item x="32"/>
        <item x="33"/>
        <item x="34"/>
        <item x="35"/>
        <item x="36"/>
        <item x="37"/>
        <item x="38"/>
        <item x="39"/>
        <item x="40"/>
        <item x="41"/>
        <item x="42"/>
        <item x="43"/>
        <item x="44"/>
        <item x="45"/>
        <item x="46"/>
        <item x="47"/>
        <item x="48"/>
        <item x="49"/>
        <item x="50"/>
        <item x="51"/>
        <item x="52"/>
        <item x="53"/>
        <item x="54"/>
        <item x="55"/>
        <item x="56"/>
        <item x="57"/>
        <item x="58"/>
        <item m="1" x="885"/>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m="1" x="884"/>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t="default"/>
      </items>
    </pivotField>
    <pivotField showAll="0"/>
    <pivotField showAll="0"/>
    <pivotField axis="axisPage" multipleItemSelectionAllowed="1" showAll="0">
      <items count="439">
        <item h="1" x="3"/>
        <item h="1" m="1" x="419"/>
        <item h="1" x="74"/>
        <item h="1" x="23"/>
        <item h="1" m="1" x="423"/>
        <item h="1" x="26"/>
        <item h="1" x="16"/>
        <item h="1" m="1" x="428"/>
        <item h="1" x="87"/>
        <item h="1" x="73"/>
        <item h="1" m="1" x="420"/>
        <item h="1" m="1" x="421"/>
        <item h="1" m="1" x="415"/>
        <item m="1" x="409"/>
        <item h="1" x="22"/>
        <item m="1" x="434"/>
        <item h="1" x="6"/>
        <item h="1" x="21"/>
        <item h="1" x="0"/>
        <item h="1" x="19"/>
        <item h="1" x="1"/>
        <item h="1" x="47"/>
        <item h="1" x="17"/>
        <item h="1" x="75"/>
        <item h="1" x="13"/>
        <item h="1" x="330"/>
        <item h="1" x="11"/>
        <item h="1" x="27"/>
        <item h="1" x="28"/>
        <item h="1" x="5"/>
        <item h="1" x="15"/>
        <item h="1" x="53"/>
        <item h="1" m="1" x="432"/>
        <item h="1" x="8"/>
        <item h="1" x="24"/>
        <item h="1" x="14"/>
        <item h="1" x="18"/>
        <item h="1" m="1" x="416"/>
        <item h="1" x="2"/>
        <item h="1" m="1" x="414"/>
        <item h="1" x="59"/>
        <item h="1" x="12"/>
        <item h="1" x="99"/>
        <item h="1" m="1" x="427"/>
        <item h="1" x="103"/>
        <item h="1" x="312"/>
        <item m="1" x="410"/>
        <item h="1" m="1" x="411"/>
        <item h="1" m="1" x="429"/>
        <item h="1" m="1" x="424"/>
        <item h="1" x="20"/>
        <item h="1" x="29"/>
        <item h="1" x="25"/>
        <item h="1" m="1" x="435"/>
        <item h="1" x="406"/>
        <item h="1" m="1" x="417"/>
        <item h="1" x="7"/>
        <item h="1" x="63"/>
        <item h="1" x="30"/>
        <item h="1" x="31"/>
        <item h="1" x="32"/>
        <item h="1" x="33"/>
        <item h="1" x="34"/>
        <item h="1" x="35"/>
        <item h="1" x="36"/>
        <item h="1" x="37"/>
        <item h="1" x="38"/>
        <item h="1" x="39"/>
        <item h="1" x="40"/>
        <item h="1" x="41"/>
        <item h="1" x="42"/>
        <item h="1" x="43"/>
        <item x="100"/>
        <item h="1" x="45"/>
        <item h="1" x="46"/>
        <item h="1" x="48"/>
        <item h="1" x="49"/>
        <item h="1" x="50"/>
        <item h="1" x="51"/>
        <item h="1" x="52"/>
        <item h="1" x="54"/>
        <item h="1" x="55"/>
        <item h="1" x="56"/>
        <item h="1" m="1" x="431"/>
        <item h="1" x="58"/>
        <item h="1" x="60"/>
        <item h="1" x="61"/>
        <item h="1" x="62"/>
        <item h="1" x="64"/>
        <item h="1" x="65"/>
        <item h="1" x="66"/>
        <item h="1" x="67"/>
        <item h="1" x="68"/>
        <item h="1" x="69"/>
        <item h="1" x="70"/>
        <item h="1" x="71"/>
        <item h="1" x="72"/>
        <item h="1" x="76"/>
        <item h="1" x="77"/>
        <item h="1" x="78"/>
        <item h="1" x="79"/>
        <item h="1" x="80"/>
        <item h="1" x="81"/>
        <item h="1" x="82"/>
        <item h="1" x="83"/>
        <item h="1" x="84"/>
        <item h="1" x="85"/>
        <item h="1" x="86"/>
        <item h="1" x="88"/>
        <item h="1" x="89"/>
        <item h="1" x="90"/>
        <item h="1" x="91"/>
        <item h="1" x="92"/>
        <item h="1" x="93"/>
        <item h="1" x="94"/>
        <item h="1" x="95"/>
        <item h="1" x="96"/>
        <item h="1" x="97"/>
        <item h="1" x="98"/>
        <item h="1" x="101"/>
        <item h="1" x="102"/>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m="1" x="413"/>
        <item h="1" x="141"/>
        <item h="1" x="142"/>
        <item h="1" x="143"/>
        <item h="1" x="144"/>
        <item h="1" x="145"/>
        <item h="1" x="146"/>
        <item h="1" x="147"/>
        <item m="1" x="425"/>
        <item h="1" m="1" x="436"/>
        <item h="1" x="149"/>
        <item h="1" x="150"/>
        <item h="1" x="151"/>
        <item h="1" x="152"/>
        <item h="1" x="153"/>
        <item h="1" m="1" x="422"/>
        <item h="1" x="154"/>
        <item h="1" x="155"/>
        <item h="1" x="156"/>
        <item h="1" x="157"/>
        <item h="1" m="1" x="418"/>
        <item h="1" x="159"/>
        <item h="1" x="160"/>
        <item h="1" x="161"/>
        <item h="1" x="162"/>
        <item h="1" x="4"/>
        <item h="1" x="163"/>
        <item h="1" x="164"/>
        <item h="1" x="165"/>
        <item h="1" x="10"/>
        <item h="1" x="140"/>
        <item h="1" x="166"/>
        <item h="1" x="167"/>
        <item h="1" x="168"/>
        <item h="1" m="1" x="430"/>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9"/>
        <item h="1" x="265"/>
        <item h="1" x="195"/>
        <item h="1" x="196"/>
        <item h="1" x="197"/>
        <item h="1" x="198"/>
        <item h="1" x="199"/>
        <item h="1" x="57"/>
        <item h="1" x="200"/>
        <item h="1" x="201"/>
        <item h="1" x="202"/>
        <item h="1" m="1" x="408"/>
        <item h="1" x="158"/>
        <item h="1" x="194"/>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m="1" x="412"/>
        <item h="1" x="241"/>
        <item h="1" x="242"/>
        <item h="1" x="243"/>
        <item h="1" x="244"/>
        <item h="1" x="245"/>
        <item h="1" x="246"/>
        <item h="1" x="247"/>
        <item h="1" m="1" x="426"/>
        <item h="1" x="248"/>
        <item h="1" x="249"/>
        <item h="1" x="250"/>
        <item h="1" x="251"/>
        <item h="1" x="252"/>
        <item h="1" x="253"/>
        <item h="1" x="254"/>
        <item h="1" x="255"/>
        <item h="1" x="256"/>
        <item h="1" x="257"/>
        <item h="1" x="258"/>
        <item h="1" x="259"/>
        <item h="1" x="260"/>
        <item h="1" x="261"/>
        <item h="1" x="262"/>
        <item h="1" x="263"/>
        <item h="1" x="264"/>
        <item h="1" x="148"/>
        <item h="1" x="266"/>
        <item h="1" m="1" x="433"/>
        <item h="1" x="268"/>
        <item h="1" x="269"/>
        <item h="1" x="267"/>
        <item h="1" x="270"/>
        <item h="1" x="271"/>
        <item h="1" x="272"/>
        <item h="1" x="273"/>
        <item h="1" x="274"/>
        <item h="1" x="275"/>
        <item h="1" x="276"/>
        <item h="1" x="277"/>
        <item h="1" x="278"/>
        <item h="1" m="1" x="407"/>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m="1" x="437"/>
        <item h="1" x="310"/>
        <item h="1" x="311"/>
        <item h="1" x="313"/>
        <item h="1" x="314"/>
        <item h="1" x="315"/>
        <item h="1" x="309"/>
        <item h="1" x="316"/>
        <item h="1" x="317"/>
        <item h="1" x="318"/>
        <item h="1" x="319"/>
        <item h="1" x="320"/>
        <item h="1" x="321"/>
        <item h="1" x="322"/>
        <item h="1" x="323"/>
        <item h="1" x="324"/>
        <item h="1" x="325"/>
        <item h="1" x="326"/>
        <item h="1" x="327"/>
        <item h="1" x="328"/>
        <item h="1" x="329"/>
        <item h="1" x="331"/>
        <item h="1" x="332"/>
        <item h="1" x="334"/>
        <item h="1" x="333"/>
        <item h="1" x="335"/>
        <item h="1" x="336"/>
        <item h="1" x="337"/>
        <item h="1" x="338"/>
        <item h="1" x="339"/>
        <item h="1" x="340"/>
        <item h="1" x="341"/>
        <item h="1" x="342"/>
        <item h="1" x="343"/>
        <item h="1" x="344"/>
        <item h="1" x="345"/>
        <item h="1" x="346"/>
        <item h="1" x="347"/>
        <item h="1" x="348"/>
        <item h="1" x="349"/>
        <item h="1" x="350"/>
        <item h="1" x="351"/>
        <item h="1" x="352"/>
        <item h="1" x="353"/>
        <item h="1" x="390"/>
        <item h="1" x="355"/>
        <item h="1" x="356"/>
        <item h="1" x="44"/>
        <item h="1" x="357"/>
        <item h="1" x="358"/>
        <item h="1" x="359"/>
        <item h="1" x="360"/>
        <item h="1" x="354"/>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1"/>
        <item h="1" x="392"/>
        <item h="1" x="393"/>
        <item h="1" x="394"/>
        <item h="1" x="395"/>
        <item h="1" x="396"/>
        <item h="1" x="397"/>
        <item h="1" x="398"/>
        <item h="1" x="399"/>
        <item h="1" x="400"/>
        <item h="1" x="401"/>
        <item h="1" x="402"/>
        <item h="1" x="403"/>
        <item h="1" x="404"/>
        <item h="1" x="405"/>
        <item t="default"/>
      </items>
    </pivotField>
    <pivotField showAll="0"/>
    <pivotField showAll="0"/>
    <pivotField dataField="1" showAll="0"/>
    <pivotField showAll="0"/>
    <pivotField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98">
    <i>
      <x v="137"/>
    </i>
    <i>
      <x v="139"/>
    </i>
    <i>
      <x v="144"/>
    </i>
    <i>
      <x v="148"/>
    </i>
    <i>
      <x v="152"/>
    </i>
    <i>
      <x v="158"/>
    </i>
    <i>
      <x v="163"/>
    </i>
    <i>
      <x v="172"/>
    </i>
    <i>
      <x v="181"/>
    </i>
    <i>
      <x v="184"/>
    </i>
    <i>
      <x v="201"/>
    </i>
    <i>
      <x v="205"/>
    </i>
    <i>
      <x v="210"/>
    </i>
    <i>
      <x v="221"/>
    </i>
    <i>
      <x v="222"/>
    </i>
    <i>
      <x v="225"/>
    </i>
    <i>
      <x v="230"/>
    </i>
    <i>
      <x v="241"/>
    </i>
    <i>
      <x v="267"/>
    </i>
    <i>
      <x v="268"/>
    </i>
    <i>
      <x v="283"/>
    </i>
    <i>
      <x v="286"/>
    </i>
    <i>
      <x v="296"/>
    </i>
    <i>
      <x v="300"/>
    </i>
    <i>
      <x v="304"/>
    </i>
    <i>
      <x v="306"/>
    </i>
    <i>
      <x v="315"/>
    </i>
    <i>
      <x v="316"/>
    </i>
    <i>
      <x v="319"/>
    </i>
    <i>
      <x v="325"/>
    </i>
    <i>
      <x v="326"/>
    </i>
    <i>
      <x v="330"/>
    </i>
    <i>
      <x v="331"/>
    </i>
    <i>
      <x v="358"/>
    </i>
    <i>
      <x v="379"/>
    </i>
    <i>
      <x v="380"/>
    </i>
    <i>
      <x v="395"/>
    </i>
    <i>
      <x v="404"/>
    </i>
    <i>
      <x v="418"/>
    </i>
    <i>
      <x v="423"/>
    </i>
    <i>
      <x v="430"/>
    </i>
    <i>
      <x v="442"/>
    </i>
    <i>
      <x v="443"/>
    </i>
    <i>
      <x v="448"/>
    </i>
    <i>
      <x v="450"/>
    </i>
    <i>
      <x v="452"/>
    </i>
    <i>
      <x v="453"/>
    </i>
    <i>
      <x v="465"/>
    </i>
    <i>
      <x v="466"/>
    </i>
    <i>
      <x v="469"/>
    </i>
    <i>
      <x v="481"/>
    </i>
    <i>
      <x v="489"/>
    </i>
    <i>
      <x v="511"/>
    </i>
    <i>
      <x v="512"/>
    </i>
    <i>
      <x v="518"/>
    </i>
    <i>
      <x v="541"/>
    </i>
    <i>
      <x v="551"/>
    </i>
    <i>
      <x v="571"/>
    </i>
    <i>
      <x v="575"/>
    </i>
    <i>
      <x v="576"/>
    </i>
    <i>
      <x v="580"/>
    </i>
    <i>
      <x v="584"/>
    </i>
    <i>
      <x v="593"/>
    </i>
    <i>
      <x v="596"/>
    </i>
    <i>
      <x v="623"/>
    </i>
    <i>
      <x v="632"/>
    </i>
    <i>
      <x v="636"/>
    </i>
    <i>
      <x v="642"/>
    </i>
    <i>
      <x v="644"/>
    </i>
    <i>
      <x v="657"/>
    </i>
    <i>
      <x v="659"/>
    </i>
    <i>
      <x v="670"/>
    </i>
    <i>
      <x v="678"/>
    </i>
    <i>
      <x v="702"/>
    </i>
    <i>
      <x v="707"/>
    </i>
    <i>
      <x v="712"/>
    </i>
    <i>
      <x v="718"/>
    </i>
    <i>
      <x v="723"/>
    </i>
    <i>
      <x v="729"/>
    </i>
    <i>
      <x v="741"/>
    </i>
    <i>
      <x v="743"/>
    </i>
    <i>
      <x v="745"/>
    </i>
    <i>
      <x v="758"/>
    </i>
    <i>
      <x v="763"/>
    </i>
    <i>
      <x v="778"/>
    </i>
    <i>
      <x v="790"/>
    </i>
    <i>
      <x v="795"/>
    </i>
    <i>
      <x v="804"/>
    </i>
    <i>
      <x v="821"/>
    </i>
    <i>
      <x v="824"/>
    </i>
    <i>
      <x v="825"/>
    </i>
    <i>
      <x v="840"/>
    </i>
    <i>
      <x v="847"/>
    </i>
    <i>
      <x v="853"/>
    </i>
    <i>
      <x v="854"/>
    </i>
    <i>
      <x v="861"/>
    </i>
    <i>
      <x v="869"/>
    </i>
    <i t="grand">
      <x/>
    </i>
  </rowItems>
  <colFields count="1">
    <field x="-2"/>
  </colFields>
  <colItems count="5">
    <i>
      <x/>
    </i>
    <i i="1">
      <x v="1"/>
    </i>
    <i i="2">
      <x v="2"/>
    </i>
    <i i="3">
      <x v="3"/>
    </i>
    <i i="4">
      <x v="4"/>
    </i>
  </colItems>
  <pageFields count="1">
    <pageField fld="3" hier="-1"/>
  </pageFields>
  <dataFields count="5">
    <dataField name="Suma de Total trabajo" fld="6" baseField="0" baseItem="0" numFmtId="165"/>
    <dataField name="Suma de Entrega 1" fld="10" baseField="0" baseItem="0" numFmtId="165"/>
    <dataField name="Suma de Fecha 1" fld="11" baseField="3" baseItem="0" numFmtId="14"/>
    <dataField name="Suma de Entrega 2" fld="13" baseField="0" baseItem="5" numFmtId="165"/>
    <dataField name="Suma de Fecha 2" fld="14" baseField="0" baseItem="4" numFmtId="14"/>
  </dataFields>
  <formats count="14">
    <format dxfId="171">
      <pivotArea field="0" grandRow="1" outline="0" collapsedLevelsAreSubtotals="1" axis="axisRow" fieldPosition="0">
        <references count="1">
          <reference field="4294967294" count="1" selected="0">
            <x v="2"/>
          </reference>
        </references>
      </pivotArea>
    </format>
    <format dxfId="170">
      <pivotArea field="0" grandRow="1" outline="0" collapsedLevelsAreSubtotals="1" axis="axisRow" fieldPosition="0">
        <references count="1">
          <reference field="4294967294" count="1" selected="0">
            <x v="2"/>
          </reference>
        </references>
      </pivotArea>
    </format>
    <format dxfId="169">
      <pivotArea field="3" type="button" dataOnly="0" labelOnly="1" outline="0" axis="axisPage" fieldPosition="0"/>
    </format>
    <format dxfId="168">
      <pivotArea dataOnly="0" labelOnly="1" outline="0" fieldPosition="0">
        <references count="1">
          <reference field="3" count="0"/>
        </references>
      </pivotArea>
    </format>
    <format dxfId="167">
      <pivotArea dataOnly="0" labelOnly="1" outline="0" fieldPosition="0">
        <references count="1">
          <reference field="3" count="0"/>
        </references>
      </pivotArea>
    </format>
    <format dxfId="166">
      <pivotArea dataOnly="0" labelOnly="1" outline="0" fieldPosition="0">
        <references count="1">
          <reference field="3" count="0"/>
        </references>
      </pivotArea>
    </format>
    <format dxfId="165">
      <pivotArea field="3" type="button" dataOnly="0" labelOnly="1" outline="0" axis="axisPage" fieldPosition="0"/>
    </format>
    <format dxfId="164">
      <pivotArea dataOnly="0" labelOnly="1" outline="0" fieldPosition="0">
        <references count="1">
          <reference field="3" count="0"/>
        </references>
      </pivotArea>
    </format>
    <format dxfId="163">
      <pivotArea dataOnly="0" labelOnly="1" outline="0" fieldPosition="0">
        <references count="1">
          <reference field="3" count="0"/>
        </references>
      </pivotArea>
    </format>
    <format dxfId="162">
      <pivotArea dataOnly="0" labelOnly="1" outline="0" fieldPosition="0">
        <references count="1">
          <reference field="3" count="0"/>
        </references>
      </pivotArea>
    </format>
    <format dxfId="161">
      <pivotArea dataOnly="0" labelOnly="1" outline="0" fieldPosition="0">
        <references count="1">
          <reference field="3" count="0"/>
        </references>
      </pivotArea>
    </format>
    <format dxfId="160">
      <pivotArea dataOnly="0" labelOnly="1" outline="0" fieldPosition="0">
        <references count="1">
          <reference field="3" count="0"/>
        </references>
      </pivotArea>
    </format>
    <format dxfId="159">
      <pivotArea dataOnly="0" labelOnly="1" outline="0" fieldPosition="0">
        <references count="1">
          <reference field="3" count="0"/>
        </references>
      </pivotArea>
    </format>
    <format dxfId="158">
      <pivotArea field="3" type="button" dataOnly="0" labelOnly="1" outline="0" axis="axisPage"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212"/>
  <sheetViews>
    <sheetView zoomScale="90" zoomScaleNormal="90" zoomScalePageLayoutView="80" workbookViewId="0">
      <pane xSplit="7" ySplit="4" topLeftCell="I863" activePane="bottomRight" state="frozen"/>
      <selection activeCell="T1276" sqref="T1276"/>
      <selection pane="topRight" activeCell="T1276" sqref="T1276"/>
      <selection pane="bottomLeft" activeCell="T1276" sqref="T1276"/>
      <selection pane="bottomRight" activeCell="A1201" sqref="A1201"/>
    </sheetView>
  </sheetViews>
  <sheetFormatPr baseColWidth="10" defaultRowHeight="15.75" x14ac:dyDescent="0.25"/>
  <cols>
    <col min="1" max="1" width="12.375" style="128" customWidth="1"/>
    <col min="2" max="2" width="13" style="130" customWidth="1"/>
    <col min="3" max="3" width="9.5" style="130" customWidth="1"/>
    <col min="4" max="4" width="25.125" style="23" customWidth="1"/>
    <col min="5" max="5" width="16.125" style="23" customWidth="1"/>
    <col min="6" max="6" width="25.875" style="23" customWidth="1"/>
    <col min="7" max="7" width="14" style="25" customWidth="1"/>
    <col min="8" max="8" width="15.125" style="23" hidden="1" customWidth="1"/>
    <col min="9" max="9" width="32.125" customWidth="1"/>
    <col min="10" max="10" width="16.625" customWidth="1"/>
    <col min="11" max="11" width="13.875" style="31" customWidth="1"/>
    <col min="12" max="12" width="12" style="23" customWidth="1"/>
    <col min="13" max="13" width="10.875" style="24"/>
    <col min="14" max="14" width="12.375" style="31" bestFit="1" customWidth="1"/>
    <col min="15" max="15" width="13.125" style="23" customWidth="1"/>
    <col min="16" max="16" width="10.875" style="24"/>
    <col min="17" max="17" width="11.375" style="31" bestFit="1" customWidth="1"/>
    <col min="18" max="18" width="12.5" style="23" customWidth="1"/>
    <col min="19" max="19" width="10.875" style="24"/>
    <col min="20" max="20" width="12.375" style="31" bestFit="1" customWidth="1"/>
    <col min="21" max="21" width="13" style="23" customWidth="1"/>
    <col min="22" max="22" width="10.875" style="24"/>
    <col min="23" max="23" width="11.375" style="31" bestFit="1" customWidth="1"/>
    <col min="24" max="24" width="10.875" style="23"/>
    <col min="25" max="25" width="10.875" style="24"/>
    <col min="26" max="26" width="10.875" style="31"/>
    <col min="27" max="27" width="11.375" style="23" customWidth="1"/>
    <col min="28" max="28" width="10.875" style="24"/>
    <col min="29" max="29" width="20.125" style="24" customWidth="1"/>
  </cols>
  <sheetData>
    <row r="1" spans="1:29" x14ac:dyDescent="0.25">
      <c r="A1" s="127"/>
      <c r="B1" s="127"/>
      <c r="C1" s="127"/>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29" s="3" customFormat="1" ht="27" customHeight="1" x14ac:dyDescent="0.25">
      <c r="A2" s="118"/>
      <c r="B2" s="127"/>
      <c r="C2" s="127"/>
      <c r="D2" s="180" t="s">
        <v>55</v>
      </c>
      <c r="E2" s="26"/>
      <c r="F2" s="26"/>
      <c r="G2" s="12"/>
      <c r="H2" s="29"/>
      <c r="I2" s="12"/>
      <c r="J2" s="12"/>
      <c r="K2" s="30"/>
      <c r="L2" s="29"/>
      <c r="M2" s="12"/>
      <c r="N2" s="30"/>
      <c r="O2" s="29"/>
      <c r="P2" s="12"/>
      <c r="Q2" s="30"/>
      <c r="R2" s="29"/>
      <c r="S2" s="12"/>
      <c r="T2" s="30"/>
      <c r="U2" s="29"/>
      <c r="V2" s="12"/>
      <c r="W2" s="30"/>
      <c r="X2" s="29"/>
      <c r="Y2" s="12"/>
      <c r="Z2" s="30"/>
      <c r="AA2" s="29"/>
      <c r="AB2" s="12"/>
      <c r="AC2" s="12"/>
    </row>
    <row r="3" spans="1:29" s="3" customFormat="1" ht="27" customHeight="1" x14ac:dyDescent="0.25">
      <c r="A3" s="118"/>
      <c r="B3" s="127"/>
      <c r="C3" s="127"/>
      <c r="D3" s="32"/>
      <c r="E3" s="26"/>
      <c r="F3" s="26"/>
      <c r="G3" s="12">
        <f>MATCH(G4,'Carga Remito.'!A3:AQ3,0)</f>
        <v>37</v>
      </c>
      <c r="H3" s="29"/>
      <c r="I3" s="12"/>
      <c r="J3" s="12"/>
      <c r="K3" s="30"/>
      <c r="L3" s="29"/>
      <c r="M3" s="12"/>
      <c r="N3" s="30"/>
      <c r="O3" s="29"/>
      <c r="P3" s="12"/>
      <c r="Q3" s="30"/>
      <c r="R3" s="29"/>
      <c r="S3" s="12"/>
      <c r="T3" s="30"/>
      <c r="U3" s="29"/>
      <c r="V3" s="12"/>
      <c r="W3" s="30"/>
      <c r="X3" s="29"/>
      <c r="Y3" s="12"/>
      <c r="Z3" s="30"/>
      <c r="AA3" s="29"/>
      <c r="AB3" s="12"/>
      <c r="AC3" s="12"/>
    </row>
    <row r="4" spans="1:29" s="3" customFormat="1" ht="18.75" customHeight="1" x14ac:dyDescent="0.25">
      <c r="A4" s="34" t="s">
        <v>12</v>
      </c>
      <c r="B4" s="44" t="s">
        <v>0</v>
      </c>
      <c r="C4" s="74" t="s">
        <v>855</v>
      </c>
      <c r="D4" s="34" t="s">
        <v>1</v>
      </c>
      <c r="E4" s="34" t="s">
        <v>25</v>
      </c>
      <c r="F4" s="34" t="s">
        <v>8</v>
      </c>
      <c r="G4" s="45" t="s">
        <v>43</v>
      </c>
      <c r="H4" s="46" t="s">
        <v>50</v>
      </c>
      <c r="I4" s="47" t="s">
        <v>53</v>
      </c>
      <c r="J4" s="43" t="s">
        <v>45</v>
      </c>
      <c r="K4" s="48" t="s">
        <v>46</v>
      </c>
      <c r="L4" s="49" t="s">
        <v>57</v>
      </c>
      <c r="M4" s="50" t="s">
        <v>54</v>
      </c>
      <c r="N4" s="48" t="s">
        <v>47</v>
      </c>
      <c r="O4" s="49" t="s">
        <v>58</v>
      </c>
      <c r="P4" s="50" t="s">
        <v>54</v>
      </c>
      <c r="Q4" s="48" t="s">
        <v>48</v>
      </c>
      <c r="R4" s="49" t="s">
        <v>59</v>
      </c>
      <c r="S4" s="50" t="s">
        <v>54</v>
      </c>
      <c r="T4" s="48" t="s">
        <v>49</v>
      </c>
      <c r="U4" s="49" t="s">
        <v>60</v>
      </c>
      <c r="V4" s="50" t="s">
        <v>54</v>
      </c>
      <c r="W4" s="48" t="s">
        <v>51</v>
      </c>
      <c r="X4" s="49" t="s">
        <v>61</v>
      </c>
      <c r="Y4" s="50" t="s">
        <v>54</v>
      </c>
      <c r="Z4" s="48" t="s">
        <v>52</v>
      </c>
      <c r="AA4" s="49" t="s">
        <v>62</v>
      </c>
      <c r="AB4" s="50" t="s">
        <v>54</v>
      </c>
      <c r="AC4" s="45" t="s">
        <v>56</v>
      </c>
    </row>
    <row r="5" spans="1:29" x14ac:dyDescent="0.25">
      <c r="A5" s="128">
        <v>1111</v>
      </c>
      <c r="B5" s="129">
        <f>VLOOKUP(A5,'Carga Remito.'!A$4:AK$16957,3,0)</f>
        <v>45111</v>
      </c>
      <c r="C5" s="131">
        <f t="shared" ref="C5:C68" ca="1" si="0">ROUNDUP(IF((TODAY()-B5)&lt;30,0,(TODAY()-B5)/30),0)</f>
        <v>18</v>
      </c>
      <c r="D5" s="28" t="str">
        <f>VLOOKUP(A5,'Carga Remito.'!A$4:AK$15957,4,0)</f>
        <v>Gonzalez Alberto</v>
      </c>
      <c r="E5" s="28">
        <f>VLOOKUP(A5,'Carga Remito.'!A$4:AK$2258,6,0)</f>
        <v>0</v>
      </c>
      <c r="F5" s="28" t="str">
        <f>VLOOKUP(A5,'Carga Remito.'!A$4:AK$1858,7,0)</f>
        <v>Cronos</v>
      </c>
      <c r="G5" s="27">
        <f>VLOOKUP(A5,'Carga Remito.'!A$4:AK$20957,MATCH(G$4,'Carga Remito.'!A$3:AQ$3,0),0)</f>
        <v>64450</v>
      </c>
      <c r="I5" t="s">
        <v>744</v>
      </c>
      <c r="J5" s="15">
        <f t="shared" ref="J5:J68" si="1">+G5-K5-N5-Q5-T5-W5-Z5</f>
        <v>0</v>
      </c>
      <c r="K5" s="31">
        <v>64450</v>
      </c>
      <c r="L5" s="23">
        <v>45112</v>
      </c>
    </row>
    <row r="6" spans="1:29" x14ac:dyDescent="0.25">
      <c r="A6" s="128">
        <v>1114</v>
      </c>
      <c r="B6" s="129">
        <f>VLOOKUP(A6,'Carga Remito.'!A$4:AK$16957,3,0)</f>
        <v>45112</v>
      </c>
      <c r="C6" s="131">
        <f t="shared" ca="1" si="0"/>
        <v>18</v>
      </c>
      <c r="D6" s="28" t="str">
        <f>VLOOKUP(A6,'Carga Remito.'!A$4:AK$15957,4,0)</f>
        <v>Hoyos Pato</v>
      </c>
      <c r="E6" s="28">
        <f>VLOOKUP(A6,'Carga Remito.'!A$4:AK$2258,6,0)</f>
        <v>0</v>
      </c>
      <c r="F6" s="28" t="str">
        <f>VLOOKUP(A6,'Carga Remito.'!A$4:AK$1858,7,0)</f>
        <v>Partner</v>
      </c>
      <c r="G6" s="27">
        <f>VLOOKUP(A6,'Carga Remito.'!A$4:AK$20957,MATCH(G$4,'Carga Remito.'!A$3:AQ$3,0),0)</f>
        <v>28000</v>
      </c>
      <c r="I6" t="s">
        <v>744</v>
      </c>
      <c r="J6" s="15">
        <f t="shared" si="1"/>
        <v>0</v>
      </c>
      <c r="K6" s="31">
        <v>28000</v>
      </c>
      <c r="L6" s="23">
        <v>45141</v>
      </c>
    </row>
    <row r="7" spans="1:29" x14ac:dyDescent="0.25">
      <c r="A7" s="128">
        <v>1117</v>
      </c>
      <c r="B7" s="129">
        <f>VLOOKUP(A7,'Carga Remito.'!A$4:AK$16957,3,0)</f>
        <v>45112</v>
      </c>
      <c r="C7" s="131">
        <f t="shared" ca="1" si="0"/>
        <v>18</v>
      </c>
      <c r="D7" s="28" t="str">
        <f>VLOOKUP(A7,'Carga Remito.'!A$4:AK$15957,4,0)</f>
        <v>Pisani Nicolas</v>
      </c>
      <c r="E7" s="28">
        <f>VLOOKUP(A7,'Carga Remito.'!A$4:AK$2258,6,0)</f>
        <v>0</v>
      </c>
      <c r="F7" s="28" t="str">
        <f>VLOOKUP(A7,'Carga Remito.'!A$4:AK$1858,7,0)</f>
        <v>Megane</v>
      </c>
      <c r="G7" s="27">
        <f>VLOOKUP(A7,'Carga Remito.'!A$4:AK$20957,MATCH(G$4,'Carga Remito.'!A$3:AQ$3,0),0)</f>
        <v>51260</v>
      </c>
      <c r="I7" t="s">
        <v>744</v>
      </c>
      <c r="J7" s="15">
        <f t="shared" si="1"/>
        <v>0</v>
      </c>
      <c r="K7" s="31">
        <v>51260</v>
      </c>
      <c r="L7" s="23">
        <v>45134</v>
      </c>
    </row>
    <row r="8" spans="1:29" x14ac:dyDescent="0.25">
      <c r="A8" s="128">
        <v>1118</v>
      </c>
      <c r="B8" s="129">
        <f>VLOOKUP(A8,'Carga Remito.'!A$4:AK$16957,3,0)</f>
        <v>45112</v>
      </c>
      <c r="C8" s="131">
        <f t="shared" ca="1" si="0"/>
        <v>18</v>
      </c>
      <c r="D8" s="28" t="str">
        <f>VLOOKUP(A8,'Carga Remito.'!A$4:AK$15957,4,0)</f>
        <v>Acotto Jorge</v>
      </c>
      <c r="E8" s="28">
        <f>VLOOKUP(A8,'Carga Remito.'!A$4:AK$2258,6,0)</f>
        <v>0</v>
      </c>
      <c r="F8" s="28">
        <f>VLOOKUP(A8,'Carga Remito.'!A$4:AK$1858,7,0)</f>
        <v>147</v>
      </c>
      <c r="G8" s="27">
        <f>VLOOKUP(A8,'Carga Remito.'!A$4:AK$20957,MATCH(G$4,'Carga Remito.'!A$3:AQ$3,0),0)</f>
        <v>32040</v>
      </c>
      <c r="I8" t="s">
        <v>744</v>
      </c>
      <c r="J8" s="15">
        <f t="shared" si="1"/>
        <v>0</v>
      </c>
      <c r="K8" s="31">
        <v>32040</v>
      </c>
      <c r="L8" s="23">
        <v>45118</v>
      </c>
    </row>
    <row r="9" spans="1:29" x14ac:dyDescent="0.25">
      <c r="A9" s="128">
        <v>1119</v>
      </c>
      <c r="B9" s="129">
        <f>VLOOKUP(A9,'Carga Remito.'!A$4:AK$16957,3,0)</f>
        <v>45113</v>
      </c>
      <c r="C9" s="131">
        <f t="shared" ca="1" si="0"/>
        <v>18</v>
      </c>
      <c r="D9" s="28" t="str">
        <f>VLOOKUP(A9,'Carga Remito.'!A$4:AK$15957,4,0)</f>
        <v>Crocinelli Carlos</v>
      </c>
      <c r="E9" s="28" t="str">
        <f>VLOOKUP(A9,'Carga Remito.'!A$4:AK$2258,6,0)</f>
        <v>FXU688</v>
      </c>
      <c r="F9" s="28" t="str">
        <f>VLOOKUP(A9,'Carga Remito.'!A$4:AK$1858,7,0)</f>
        <v>GolTrend</v>
      </c>
      <c r="G9" s="27">
        <f>VLOOKUP(A9,'Carga Remito.'!A$4:AK$20957,MATCH(G$4,'Carga Remito.'!A$3:AQ$3,0),0)</f>
        <v>53695</v>
      </c>
      <c r="J9" s="15">
        <f t="shared" si="1"/>
        <v>0</v>
      </c>
      <c r="K9" s="31">
        <v>53695</v>
      </c>
      <c r="L9" s="23">
        <v>45129</v>
      </c>
    </row>
    <row r="10" spans="1:29" x14ac:dyDescent="0.25">
      <c r="A10" s="128">
        <v>1120</v>
      </c>
      <c r="B10" s="129">
        <f>VLOOKUP(A10,'Carga Remito.'!A$4:AK$16957,3,0)</f>
        <v>45114</v>
      </c>
      <c r="C10" s="131">
        <f t="shared" ca="1" si="0"/>
        <v>18</v>
      </c>
      <c r="D10" s="28" t="str">
        <f>VLOOKUP(A10,'Carga Remito.'!A$4:AK$15957,4,0)</f>
        <v>Martin Jose</v>
      </c>
      <c r="E10" s="28" t="str">
        <f>VLOOKUP(A10,'Carga Remito.'!A$4:AK$2258,6,0)</f>
        <v>AC369PI</v>
      </c>
      <c r="F10" s="28">
        <f>VLOOKUP(A10,'Carga Remito.'!A$4:AK$1858,7,0)</f>
        <v>0</v>
      </c>
      <c r="G10" s="27">
        <f>VLOOKUP(A10,'Carga Remito.'!A$4:AK$20957,MATCH(G$4,'Carga Remito.'!A$3:AQ$3,0),0)</f>
        <v>102000</v>
      </c>
      <c r="I10" t="s">
        <v>744</v>
      </c>
      <c r="J10" s="15">
        <f t="shared" si="1"/>
        <v>0</v>
      </c>
      <c r="K10" s="31">
        <v>102000</v>
      </c>
      <c r="L10" s="23">
        <v>45114</v>
      </c>
    </row>
    <row r="11" spans="1:29" x14ac:dyDescent="0.25">
      <c r="A11" s="128">
        <v>1121</v>
      </c>
      <c r="B11" s="129">
        <f>VLOOKUP(A11,'Carga Remito.'!A$4:AK$16957,3,0)</f>
        <v>45114</v>
      </c>
      <c r="C11" s="131">
        <f t="shared" ca="1" si="0"/>
        <v>18</v>
      </c>
      <c r="D11" s="28" t="str">
        <f>VLOOKUP(A11,'Carga Remito.'!A$4:AK$15957,4,0)</f>
        <v>Formini Victor</v>
      </c>
      <c r="E11" s="28">
        <f>VLOOKUP(A11,'Carga Remito.'!A$4:AK$2258,6,0)</f>
        <v>0</v>
      </c>
      <c r="F11" s="28">
        <f>VLOOKUP(A11,'Carga Remito.'!A$4:AK$1858,7,0)</f>
        <v>0</v>
      </c>
      <c r="G11" s="27">
        <f>VLOOKUP(A11,'Carga Remito.'!A$4:AK$20957,MATCH(G$4,'Carga Remito.'!A$3:AQ$3,0),0)</f>
        <v>10900</v>
      </c>
      <c r="I11" t="s">
        <v>744</v>
      </c>
      <c r="J11" s="15">
        <f t="shared" si="1"/>
        <v>0</v>
      </c>
      <c r="K11" s="31">
        <v>10900</v>
      </c>
      <c r="L11" s="23">
        <v>45114</v>
      </c>
    </row>
    <row r="12" spans="1:29" x14ac:dyDescent="0.25">
      <c r="A12" s="128">
        <v>1122</v>
      </c>
      <c r="B12" s="129">
        <f>VLOOKUP(A12,'Carga Remito.'!A$4:AK$16957,3,0)</f>
        <v>45114</v>
      </c>
      <c r="C12" s="131">
        <f t="shared" ca="1" si="0"/>
        <v>18</v>
      </c>
      <c r="D12" s="28" t="str">
        <f>VLOOKUP(A12,'Carga Remito.'!A$4:AK$15957,4,0)</f>
        <v>Carrara Luis (bocha)</v>
      </c>
      <c r="E12" s="28" t="str">
        <f>VLOOKUP(A12,'Carga Remito.'!A$4:AK$2258,6,0)</f>
        <v>AD225VD</v>
      </c>
      <c r="F12" s="28" t="str">
        <f>VLOOKUP(A12,'Carga Remito.'!A$4:AK$1858,7,0)</f>
        <v>Citroen C4 LOUNGE</v>
      </c>
      <c r="G12" s="27">
        <f>VLOOKUP(A12,'Carga Remito.'!A$4:AK$20957,MATCH(G$4,'Carga Remito.'!A$3:AQ$3,0),0)</f>
        <v>46000</v>
      </c>
      <c r="J12" s="15">
        <f t="shared" si="1"/>
        <v>0</v>
      </c>
      <c r="K12" s="31">
        <v>21800</v>
      </c>
      <c r="L12" s="23">
        <v>45148</v>
      </c>
      <c r="N12" s="31">
        <v>4200</v>
      </c>
      <c r="O12" s="23">
        <v>45131</v>
      </c>
      <c r="Q12" s="31">
        <v>20000</v>
      </c>
      <c r="R12" s="23">
        <v>45227</v>
      </c>
    </row>
    <row r="13" spans="1:29" x14ac:dyDescent="0.25">
      <c r="A13" s="128">
        <v>1123</v>
      </c>
      <c r="B13" s="129">
        <f>VLOOKUP(A13,'Carga Remito.'!A$4:AK$16957,3,0)</f>
        <v>45114</v>
      </c>
      <c r="C13" s="131">
        <f t="shared" ca="1" si="0"/>
        <v>18</v>
      </c>
      <c r="D13" s="28" t="str">
        <f>VLOOKUP(A13,'Carga Remito.'!A$4:AK$15957,4,0)</f>
        <v>Muñoz</v>
      </c>
      <c r="E13" s="28" t="str">
        <f>VLOOKUP(A13,'Carga Remito.'!A$4:AK$2258,6,0)</f>
        <v>AO556QH</v>
      </c>
      <c r="F13" s="28" t="str">
        <f>VLOOKUP(A13,'Carga Remito.'!A$4:AK$1858,7,0)</f>
        <v>Fiat Movie</v>
      </c>
      <c r="G13" s="27">
        <f>VLOOKUP(A13,'Carga Remito.'!A$4:AK$20957,MATCH(G$4,'Carga Remito.'!A$3:AQ$3,0),0)</f>
        <v>56700</v>
      </c>
      <c r="I13" t="s">
        <v>744</v>
      </c>
      <c r="J13" s="15">
        <f t="shared" si="1"/>
        <v>0</v>
      </c>
      <c r="K13" s="31">
        <v>56700</v>
      </c>
      <c r="L13" s="23">
        <v>45117</v>
      </c>
    </row>
    <row r="14" spans="1:29" x14ac:dyDescent="0.25">
      <c r="A14" s="128">
        <v>1124</v>
      </c>
      <c r="B14" s="129">
        <f>VLOOKUP(A14,'Carga Remito.'!A$4:AK$16957,3,0)</f>
        <v>45114</v>
      </c>
      <c r="C14" s="131">
        <f t="shared" ca="1" si="0"/>
        <v>18</v>
      </c>
      <c r="D14" s="28" t="str">
        <f>VLOOKUP(A14,'Carga Remito.'!A$4:AK$15957,4,0)</f>
        <v>Barroso Ruben</v>
      </c>
      <c r="E14" s="28">
        <f>VLOOKUP(A14,'Carga Remito.'!A$4:AK$2258,6,0)</f>
        <v>0</v>
      </c>
      <c r="F14" s="28" t="str">
        <f>VLOOKUP(A14,'Carga Remito.'!A$4:AK$1858,7,0)</f>
        <v>Ford Ranger</v>
      </c>
      <c r="G14" s="27">
        <f>VLOOKUP(A14,'Carga Remito.'!A$4:AK$20957,MATCH(G$4,'Carga Remito.'!A$3:AQ$3,0),0)</f>
        <v>153300</v>
      </c>
      <c r="I14" t="s">
        <v>744</v>
      </c>
      <c r="J14" s="15">
        <f t="shared" si="1"/>
        <v>0</v>
      </c>
      <c r="K14" s="31">
        <v>50000</v>
      </c>
      <c r="L14" s="23">
        <v>45146</v>
      </c>
      <c r="N14" s="31">
        <v>50000</v>
      </c>
      <c r="O14" s="23">
        <v>45182</v>
      </c>
      <c r="Q14" s="31">
        <v>50000</v>
      </c>
      <c r="R14" s="23">
        <v>45208</v>
      </c>
      <c r="T14" s="31">
        <v>3300</v>
      </c>
      <c r="U14" s="23">
        <v>45243</v>
      </c>
    </row>
    <row r="15" spans="1:29" x14ac:dyDescent="0.25">
      <c r="A15" s="128">
        <v>1125</v>
      </c>
      <c r="B15" s="129">
        <f>VLOOKUP(A15,'Carga Remito.'!A$4:AK$16957,3,0)</f>
        <v>45114</v>
      </c>
      <c r="C15" s="131">
        <f t="shared" ca="1" si="0"/>
        <v>18</v>
      </c>
      <c r="D15" s="28" t="str">
        <f>VLOOKUP(A15,'Carga Remito.'!A$4:AK$15957,4,0)</f>
        <v>Barroso Willy</v>
      </c>
      <c r="E15" s="28" t="str">
        <f>VLOOKUP(A15,'Carga Remito.'!A$4:AK$2258,6,0)</f>
        <v>AE154FT</v>
      </c>
      <c r="F15" s="28" t="str">
        <f>VLOOKUP(A15,'Carga Remito.'!A$4:AK$1858,7,0)</f>
        <v>Chevrolet Prisma</v>
      </c>
      <c r="G15" s="27">
        <f>VLOOKUP(A15,'Carga Remito.'!A$4:AK$20957,MATCH(G$4,'Carga Remito.'!A$3:AQ$3,0),0)</f>
        <v>98000</v>
      </c>
      <c r="J15" s="15">
        <f t="shared" si="1"/>
        <v>0</v>
      </c>
      <c r="K15" s="31">
        <v>98000</v>
      </c>
      <c r="L15" s="23">
        <v>45248</v>
      </c>
    </row>
    <row r="16" spans="1:29" x14ac:dyDescent="0.25">
      <c r="A16" s="128">
        <v>1126</v>
      </c>
      <c r="B16" s="129">
        <f>VLOOKUP(A16,'Carga Remito.'!A$4:AK$16957,3,0)</f>
        <v>45117</v>
      </c>
      <c r="C16" s="131">
        <f t="shared" ca="1" si="0"/>
        <v>18</v>
      </c>
      <c r="D16" s="28" t="str">
        <f>VLOOKUP(A16,'Carga Remito.'!A$4:AK$15957,4,0)</f>
        <v>Barroso Willy</v>
      </c>
      <c r="E16" s="28" t="str">
        <f>VLOOKUP(A16,'Carga Remito.'!A$4:AK$2258,6,0)</f>
        <v>AE154FT</v>
      </c>
      <c r="F16" s="28" t="str">
        <f>VLOOKUP(A16,'Carga Remito.'!A$4:AK$1858,7,0)</f>
        <v>Chevrolet Prisma</v>
      </c>
      <c r="G16" s="27">
        <f>VLOOKUP(A16,'Carga Remito.'!A$4:AK$20957,MATCH(G$4,'Carga Remito.'!A$3:AQ$3,0),0)</f>
        <v>220800</v>
      </c>
      <c r="J16" s="15">
        <f t="shared" si="1"/>
        <v>0</v>
      </c>
      <c r="K16" s="31">
        <v>100000</v>
      </c>
      <c r="L16" s="23">
        <v>45248</v>
      </c>
      <c r="N16" s="31">
        <v>100000</v>
      </c>
      <c r="O16" s="23">
        <v>45299</v>
      </c>
      <c r="Q16" s="31">
        <v>20800</v>
      </c>
      <c r="R16" s="23">
        <v>45310</v>
      </c>
    </row>
    <row r="17" spans="1:29" x14ac:dyDescent="0.25">
      <c r="A17" s="128">
        <v>1127</v>
      </c>
      <c r="B17" s="129">
        <f>VLOOKUP(A17,'Carga Remito.'!A$4:AK$16957,3,0)</f>
        <v>45117</v>
      </c>
      <c r="C17" s="131">
        <f t="shared" ca="1" si="0"/>
        <v>18</v>
      </c>
      <c r="D17" s="28" t="str">
        <f>VLOOKUP(A17,'Carga Remito.'!A$4:AK$15957,4,0)</f>
        <v>Lucero Adrian</v>
      </c>
      <c r="E17" s="28" t="str">
        <f>VLOOKUP(A17,'Carga Remito.'!A$4:AK$2258,6,0)</f>
        <v>EFR454</v>
      </c>
      <c r="F17" s="28" t="str">
        <f>VLOOKUP(A17,'Carga Remito.'!A$4:AK$1858,7,0)</f>
        <v>Palio</v>
      </c>
      <c r="G17" s="27">
        <f>VLOOKUP(A17,'Carga Remito.'!A$4:AK$20957,MATCH(G$4,'Carga Remito.'!A$3:AQ$3,0),0)</f>
        <v>59250</v>
      </c>
      <c r="J17" s="15">
        <f t="shared" si="1"/>
        <v>0</v>
      </c>
      <c r="K17" s="31">
        <v>59250</v>
      </c>
      <c r="L17" s="23">
        <v>45120</v>
      </c>
      <c r="AC17" s="24" t="s">
        <v>867</v>
      </c>
    </row>
    <row r="18" spans="1:29" x14ac:dyDescent="0.25">
      <c r="A18" s="128">
        <v>1128</v>
      </c>
      <c r="B18" s="129">
        <f>VLOOKUP(A18,'Carga Remito.'!A$4:AK$16957,3,0)</f>
        <v>45117</v>
      </c>
      <c r="C18" s="131">
        <f t="shared" ca="1" si="0"/>
        <v>18</v>
      </c>
      <c r="D18" s="28" t="str">
        <f>VLOOKUP(A18,'Carga Remito.'!A$4:AK$15957,4,0)</f>
        <v>Rodriguez Jorge</v>
      </c>
      <c r="E18" s="28" t="str">
        <f>VLOOKUP(A18,'Carga Remito.'!A$4:AK$2258,6,0)</f>
        <v>AA255TK</v>
      </c>
      <c r="F18" s="28" t="str">
        <f>VLOOKUP(A18,'Carga Remito.'!A$4:AK$1858,7,0)</f>
        <v>Siena</v>
      </c>
      <c r="G18" s="27">
        <f>VLOOKUP(A18,'Carga Remito.'!A$4:AK$20957,MATCH(G$4,'Carga Remito.'!A$3:AQ$3,0),0)</f>
        <v>103355</v>
      </c>
      <c r="I18" t="s">
        <v>764</v>
      </c>
      <c r="J18" s="15">
        <f t="shared" si="1"/>
        <v>0</v>
      </c>
      <c r="K18" s="31">
        <v>103355</v>
      </c>
      <c r="L18" s="23">
        <v>45119</v>
      </c>
    </row>
    <row r="19" spans="1:29" x14ac:dyDescent="0.25">
      <c r="A19" s="128">
        <v>1130</v>
      </c>
      <c r="B19" s="129">
        <f>VLOOKUP(A19,'Carga Remito.'!A$4:AK$16957,3,0)</f>
        <v>45118</v>
      </c>
      <c r="C19" s="131">
        <f t="shared" ca="1" si="0"/>
        <v>18</v>
      </c>
      <c r="D19" s="28" t="str">
        <f>VLOOKUP(A19,'Carga Remito.'!A$4:AK$15957,4,0)</f>
        <v>Lang Juan Pablo</v>
      </c>
      <c r="E19" s="28">
        <f>VLOOKUP(A19,'Carga Remito.'!A$4:AK$2258,6,0)</f>
        <v>0</v>
      </c>
      <c r="F19" s="28" t="str">
        <f>VLOOKUP(A19,'Carga Remito.'!A$4:AK$1858,7,0)</f>
        <v>Toro</v>
      </c>
      <c r="G19" s="27">
        <f>VLOOKUP(A19,'Carga Remito.'!A$4:AK$20957,MATCH(G$4,'Carga Remito.'!A$3:AQ$3,0),0)</f>
        <v>214300</v>
      </c>
      <c r="I19" t="s">
        <v>990</v>
      </c>
      <c r="J19" s="15">
        <f t="shared" si="1"/>
        <v>0</v>
      </c>
      <c r="K19" s="31">
        <v>114300</v>
      </c>
      <c r="L19" s="23">
        <v>45138</v>
      </c>
      <c r="N19" s="31">
        <v>100000</v>
      </c>
      <c r="O19" s="23">
        <v>45181</v>
      </c>
    </row>
    <row r="20" spans="1:29" x14ac:dyDescent="0.25">
      <c r="A20" s="128">
        <v>1131</v>
      </c>
      <c r="B20" s="129">
        <f>VLOOKUP(A20,'Carga Remito.'!A$4:AK$16957,3,0)</f>
        <v>45117</v>
      </c>
      <c r="C20" s="131">
        <f t="shared" ca="1" si="0"/>
        <v>18</v>
      </c>
      <c r="D20" s="28" t="str">
        <f>VLOOKUP(A20,'Carga Remito.'!A$4:AK$15957,4,0)</f>
        <v>Orsa Antonio</v>
      </c>
      <c r="E20" s="28">
        <f>VLOOKUP(A20,'Carga Remito.'!A$4:AK$2258,6,0)</f>
        <v>0</v>
      </c>
      <c r="F20" s="28" t="str">
        <f>VLOOKUP(A20,'Carga Remito.'!A$4:AK$1858,7,0)</f>
        <v>Palio Wekend</v>
      </c>
      <c r="G20" s="27">
        <f>VLOOKUP(A20,'Carga Remito.'!A$4:AK$20957,MATCH(G$4,'Carga Remito.'!A$3:AQ$3,0),0)</f>
        <v>0</v>
      </c>
      <c r="I20" t="s">
        <v>744</v>
      </c>
      <c r="J20" s="15">
        <f t="shared" si="1"/>
        <v>0</v>
      </c>
      <c r="L20" s="23">
        <v>45117</v>
      </c>
    </row>
    <row r="21" spans="1:29" x14ac:dyDescent="0.25">
      <c r="A21" s="128">
        <v>1132</v>
      </c>
      <c r="B21" s="129">
        <f>VLOOKUP(A21,'Carga Remito.'!A$4:AK$16957,3,0)</f>
        <v>45119</v>
      </c>
      <c r="C21" s="131">
        <f t="shared" ca="1" si="0"/>
        <v>18</v>
      </c>
      <c r="D21" s="28" t="str">
        <f>VLOOKUP(A21,'Carga Remito.'!A$4:AK$15957,4,0)</f>
        <v>Martinich Nahuel</v>
      </c>
      <c r="E21" s="28" t="str">
        <f>VLOOKUP(A21,'Carga Remito.'!A$4:AK$2258,6,0)</f>
        <v>AB767DV</v>
      </c>
      <c r="F21" s="28" t="str">
        <f>VLOOKUP(A21,'Carga Remito.'!A$4:AK$1858,7,0)</f>
        <v>Palio</v>
      </c>
      <c r="G21" s="27">
        <f>VLOOKUP(A21,'Carga Remito.'!A$4:AK$20957,MATCH(G$4,'Carga Remito.'!A$3:AQ$3,0),0)</f>
        <v>73155</v>
      </c>
      <c r="I21" t="s">
        <v>744</v>
      </c>
      <c r="J21" s="15">
        <f t="shared" si="1"/>
        <v>0</v>
      </c>
      <c r="K21" s="31">
        <v>73155</v>
      </c>
      <c r="L21" s="23">
        <v>45119</v>
      </c>
    </row>
    <row r="22" spans="1:29" x14ac:dyDescent="0.25">
      <c r="A22" s="128">
        <v>1133</v>
      </c>
      <c r="B22" s="129">
        <f>VLOOKUP(A22,'Carga Remito.'!A$4:AK$16957,3,0)</f>
        <v>45119</v>
      </c>
      <c r="C22" s="131">
        <f t="shared" ca="1" si="0"/>
        <v>18</v>
      </c>
      <c r="D22" s="28" t="str">
        <f>VLOOKUP(A22,'Carga Remito.'!A$4:AK$15957,4,0)</f>
        <v>Bertaina Damian</v>
      </c>
      <c r="E22" s="28">
        <f>VLOOKUP(A22,'Carga Remito.'!A$4:AK$2258,6,0)</f>
        <v>0</v>
      </c>
      <c r="F22" s="28" t="str">
        <f>VLOOKUP(A22,'Carga Remito.'!A$4:AK$1858,7,0)</f>
        <v>Fiat Strada</v>
      </c>
      <c r="G22" s="27">
        <f>VLOOKUP(A22,'Carga Remito.'!A$4:AK$20957,MATCH(G$4,'Carga Remito.'!A$3:AQ$3,0),0)</f>
        <v>6500</v>
      </c>
      <c r="J22" s="15">
        <f t="shared" si="1"/>
        <v>0</v>
      </c>
      <c r="K22" s="31">
        <v>6500</v>
      </c>
      <c r="L22" s="23">
        <v>45125</v>
      </c>
    </row>
    <row r="23" spans="1:29" x14ac:dyDescent="0.25">
      <c r="A23" s="128">
        <v>1134</v>
      </c>
      <c r="B23" s="129">
        <f>VLOOKUP(A23,'Carga Remito.'!A$4:AK$16957,3,0)</f>
        <v>45119</v>
      </c>
      <c r="C23" s="131">
        <f t="shared" ca="1" si="0"/>
        <v>18</v>
      </c>
      <c r="D23" s="28" t="str">
        <f>VLOOKUP(A23,'Carga Remito.'!A$4:AK$15957,4,0)</f>
        <v>Isasis Luciana</v>
      </c>
      <c r="E23" s="28">
        <f>VLOOKUP(A23,'Carga Remito.'!A$4:AK$2258,6,0)</f>
        <v>0</v>
      </c>
      <c r="F23" s="28" t="str">
        <f>VLOOKUP(A23,'Carga Remito.'!A$4:AK$1858,7,0)</f>
        <v>Clio</v>
      </c>
      <c r="G23" s="27">
        <f>VLOOKUP(A23,'Carga Remito.'!A$4:AK$20957,MATCH(G$4,'Carga Remito.'!A$3:AQ$3,0),0)</f>
        <v>22000</v>
      </c>
      <c r="I23" t="s">
        <v>990</v>
      </c>
      <c r="J23" s="15">
        <f t="shared" si="1"/>
        <v>0</v>
      </c>
      <c r="K23" s="31">
        <v>22000</v>
      </c>
      <c r="L23" s="23">
        <v>45142</v>
      </c>
    </row>
    <row r="24" spans="1:29" x14ac:dyDescent="0.25">
      <c r="A24" s="128">
        <v>1135</v>
      </c>
      <c r="B24" s="129">
        <f>VLOOKUP(A24,'Carga Remito.'!A$4:AK$16957,3,0)</f>
        <v>45119</v>
      </c>
      <c r="C24" s="131">
        <f t="shared" ca="1" si="0"/>
        <v>18</v>
      </c>
      <c r="D24" s="28" t="str">
        <f>VLOOKUP(A24,'Carga Remito.'!A$4:AK$15957,4,0)</f>
        <v>Oviedo Jose Luis</v>
      </c>
      <c r="E24" s="28">
        <f>VLOOKUP(A24,'Carga Remito.'!A$4:AK$2258,6,0)</f>
        <v>0</v>
      </c>
      <c r="F24" s="28" t="str">
        <f>VLOOKUP(A24,'Carga Remito.'!A$4:AK$1858,7,0)</f>
        <v>Daster F4R 4X4</v>
      </c>
      <c r="G24" s="27">
        <f>VLOOKUP(A24,'Carga Remito.'!A$4:AK$20957,MATCH(G$4,'Carga Remito.'!A$3:AQ$3,0),0)</f>
        <v>81800</v>
      </c>
      <c r="I24" t="s">
        <v>744</v>
      </c>
      <c r="J24" s="15">
        <f t="shared" si="1"/>
        <v>0</v>
      </c>
      <c r="K24" s="31">
        <v>55000</v>
      </c>
      <c r="L24" s="23">
        <v>45119</v>
      </c>
      <c r="N24" s="31">
        <v>26800</v>
      </c>
      <c r="O24" s="23">
        <v>45174</v>
      </c>
    </row>
    <row r="25" spans="1:29" x14ac:dyDescent="0.25">
      <c r="A25" s="128">
        <v>1136</v>
      </c>
      <c r="B25" s="129">
        <f>VLOOKUP(A25,'Carga Remito.'!A$4:AK$16957,3,0)</f>
        <v>45119</v>
      </c>
      <c r="C25" s="131">
        <f t="shared" ca="1" si="0"/>
        <v>18</v>
      </c>
      <c r="D25" s="28" t="str">
        <f>VLOOKUP(A25,'Carga Remito.'!A$4:AK$15957,4,0)</f>
        <v>Guerrieri Gladys</v>
      </c>
      <c r="E25" s="28" t="str">
        <f>VLOOKUP(A25,'Carga Remito.'!A$4:AK$2258,6,0)</f>
        <v>AB744KG</v>
      </c>
      <c r="F25" s="28" t="str">
        <f>VLOOKUP(A25,'Carga Remito.'!A$4:AK$1858,7,0)</f>
        <v>Traker</v>
      </c>
      <c r="G25" s="27">
        <f>VLOOKUP(A25,'Carga Remito.'!A$4:AK$20957,MATCH(G$4,'Carga Remito.'!A$3:AQ$3,0),0)</f>
        <v>51620</v>
      </c>
      <c r="I25" t="s">
        <v>764</v>
      </c>
      <c r="J25" s="15">
        <f t="shared" si="1"/>
        <v>0</v>
      </c>
      <c r="K25" s="31">
        <v>51620</v>
      </c>
      <c r="L25" s="23">
        <v>45120</v>
      </c>
    </row>
    <row r="26" spans="1:29" x14ac:dyDescent="0.25">
      <c r="A26" s="128">
        <v>1137</v>
      </c>
      <c r="B26" s="129">
        <f>VLOOKUP(A26,'Carga Remito.'!A$4:AK$16957,3,0)</f>
        <v>45119</v>
      </c>
      <c r="C26" s="131">
        <f t="shared" ca="1" si="0"/>
        <v>18</v>
      </c>
      <c r="D26" s="28" t="str">
        <f>VLOOKUP(A26,'Carga Remito.'!A$4:AK$15957,4,0)</f>
        <v>Verdus Silvio</v>
      </c>
      <c r="E26" s="28" t="str">
        <f>VLOOKUP(A26,'Carga Remito.'!A$4:AK$2258,6,0)</f>
        <v>LRY221</v>
      </c>
      <c r="F26" s="28" t="str">
        <f>VLOOKUP(A26,'Carga Remito.'!A$4:AK$1858,7,0)</f>
        <v>Aveo</v>
      </c>
      <c r="G26" s="27">
        <f>VLOOKUP(A26,'Carga Remito.'!A$4:AK$20957,MATCH(G$4,'Carga Remito.'!A$3:AQ$3,0),0)</f>
        <v>313300</v>
      </c>
      <c r="I26" t="s">
        <v>744</v>
      </c>
      <c r="J26" s="15">
        <f t="shared" si="1"/>
        <v>0</v>
      </c>
      <c r="K26" s="31">
        <v>160000</v>
      </c>
      <c r="L26" s="23">
        <v>45121</v>
      </c>
      <c r="N26" s="31">
        <v>60000</v>
      </c>
      <c r="O26" s="23">
        <v>45131</v>
      </c>
      <c r="Q26" s="31">
        <v>80000</v>
      </c>
      <c r="R26" s="23">
        <v>45152</v>
      </c>
      <c r="T26" s="31">
        <v>13300</v>
      </c>
      <c r="U26" s="23">
        <v>45160</v>
      </c>
    </row>
    <row r="27" spans="1:29" x14ac:dyDescent="0.25">
      <c r="A27" s="128">
        <v>1138</v>
      </c>
      <c r="B27" s="129">
        <f>VLOOKUP(A27,'Carga Remito.'!A$4:AK$16957,3,0)</f>
        <v>45119</v>
      </c>
      <c r="C27" s="131">
        <f t="shared" ca="1" si="0"/>
        <v>18</v>
      </c>
      <c r="D27" s="28" t="str">
        <f>VLOOKUP(A27,'Carga Remito.'!A$4:AK$15957,4,0)</f>
        <v>Gigante Joni</v>
      </c>
      <c r="E27" s="28">
        <f>VLOOKUP(A27,'Carga Remito.'!A$4:AK$2258,6,0)</f>
        <v>0</v>
      </c>
      <c r="F27" s="28" t="str">
        <f>VLOOKUP(A27,'Carga Remito.'!A$4:AK$1858,7,0)</f>
        <v>Saveiro 1,9 Diesel</v>
      </c>
      <c r="G27" s="27">
        <f>VLOOKUP(A27,'Carga Remito.'!A$4:AK$20957,MATCH(G$4,'Carga Remito.'!A$3:AQ$3,0),0)</f>
        <v>45600</v>
      </c>
      <c r="J27" s="15">
        <f t="shared" si="1"/>
        <v>0</v>
      </c>
      <c r="K27" s="31">
        <v>45600</v>
      </c>
      <c r="L27" s="23">
        <v>45155</v>
      </c>
    </row>
    <row r="28" spans="1:29" x14ac:dyDescent="0.25">
      <c r="A28" s="128">
        <v>1139</v>
      </c>
      <c r="B28" s="129">
        <f>VLOOKUP(A28,'Carga Remito.'!A$4:AK$16957,3,0)</f>
        <v>45119</v>
      </c>
      <c r="C28" s="131">
        <f t="shared" ca="1" si="0"/>
        <v>18</v>
      </c>
      <c r="D28" s="28" t="str">
        <f>VLOOKUP(A28,'Carga Remito.'!A$4:AK$15957,4,0)</f>
        <v>Fernandez Gerardo</v>
      </c>
      <c r="E28" s="28">
        <f>VLOOKUP(A28,'Carga Remito.'!A$4:AK$2258,6,0)</f>
        <v>0</v>
      </c>
      <c r="F28" s="28" t="str">
        <f>VLOOKUP(A28,'Carga Remito.'!A$4:AK$1858,7,0)</f>
        <v>Voyage</v>
      </c>
      <c r="G28" s="27">
        <f>VLOOKUP(A28,'Carga Remito.'!A$4:AK$20957,MATCH(G$4,'Carga Remito.'!A$3:AQ$3,0),0)</f>
        <v>42187.5</v>
      </c>
      <c r="J28" s="15">
        <f t="shared" si="1"/>
        <v>0</v>
      </c>
      <c r="K28" s="31">
        <v>30000</v>
      </c>
      <c r="L28" s="23">
        <v>45131</v>
      </c>
      <c r="N28" s="31">
        <v>12187.5</v>
      </c>
      <c r="O28" s="23">
        <v>45160</v>
      </c>
    </row>
    <row r="29" spans="1:29" x14ac:dyDescent="0.25">
      <c r="A29" s="128">
        <v>1140</v>
      </c>
      <c r="B29" s="129">
        <f>VLOOKUP(A29,'Carga Remito.'!A$4:AK$16957,3,0)</f>
        <v>45120</v>
      </c>
      <c r="C29" s="131">
        <f t="shared" ca="1" si="0"/>
        <v>17</v>
      </c>
      <c r="D29" s="28" t="str">
        <f>VLOOKUP(A29,'Carga Remito.'!A$4:AK$15957,4,0)</f>
        <v>Baner Abu Grillo</v>
      </c>
      <c r="E29" s="28">
        <f>VLOOKUP(A29,'Carga Remito.'!A$4:AK$2258,6,0)</f>
        <v>0</v>
      </c>
      <c r="F29" s="28" t="str">
        <f>VLOOKUP(A29,'Carga Remito.'!A$4:AK$1858,7,0)</f>
        <v>Gol Trend</v>
      </c>
      <c r="G29" s="27">
        <f>VLOOKUP(A29,'Carga Remito.'!A$4:AK$20957,MATCH(G$4,'Carga Remito.'!A$3:AQ$3,0),0)</f>
        <v>80700</v>
      </c>
      <c r="I29" t="s">
        <v>990</v>
      </c>
      <c r="J29" s="15">
        <f t="shared" si="1"/>
        <v>0</v>
      </c>
      <c r="K29" s="31">
        <v>80700</v>
      </c>
      <c r="L29" s="23">
        <v>45134</v>
      </c>
    </row>
    <row r="30" spans="1:29" x14ac:dyDescent="0.25">
      <c r="A30" s="128">
        <v>1141</v>
      </c>
      <c r="B30" s="129">
        <f>VLOOKUP(A30,'Carga Remito.'!A$4:AK$16957,3,0)</f>
        <v>45120</v>
      </c>
      <c r="C30" s="131">
        <f t="shared" ca="1" si="0"/>
        <v>17</v>
      </c>
      <c r="D30" s="28" t="str">
        <f>VLOOKUP(A30,'Carga Remito.'!A$4:AK$15957,4,0)</f>
        <v>Ocampo Manolo</v>
      </c>
      <c r="E30" s="28">
        <f>VLOOKUP(A30,'Carga Remito.'!A$4:AK$2258,6,0)</f>
        <v>0</v>
      </c>
      <c r="F30" s="28">
        <f>VLOOKUP(A30,'Carga Remito.'!A$4:AK$1858,7,0)</f>
        <v>0</v>
      </c>
      <c r="G30" s="27">
        <f>VLOOKUP(A30,'Carga Remito.'!A$4:AK$20957,MATCH(G$4,'Carga Remito.'!A$3:AQ$3,0),0)</f>
        <v>0</v>
      </c>
      <c r="J30" s="15">
        <f t="shared" si="1"/>
        <v>0</v>
      </c>
    </row>
    <row r="31" spans="1:29" x14ac:dyDescent="0.25">
      <c r="A31" s="128">
        <v>1142</v>
      </c>
      <c r="B31" s="129">
        <f>VLOOKUP(A31,'Carga Remito.'!A$4:AK$16957,3,0)</f>
        <v>45120</v>
      </c>
      <c r="C31" s="131">
        <f t="shared" ca="1" si="0"/>
        <v>17</v>
      </c>
      <c r="D31" s="28" t="str">
        <f>VLOOKUP(A31,'Carga Remito.'!A$4:AK$15957,4,0)</f>
        <v>Wesek Pini</v>
      </c>
      <c r="E31" s="28">
        <f>VLOOKUP(A31,'Carga Remito.'!A$4:AK$2258,6,0)</f>
        <v>0</v>
      </c>
      <c r="F31" s="28" t="str">
        <f>VLOOKUP(A31,'Carga Remito.'!A$4:AK$1858,7,0)</f>
        <v>Agile</v>
      </c>
      <c r="G31" s="27">
        <f>VLOOKUP(A31,'Carga Remito.'!A$4:AK$20957,MATCH(G$4,'Carga Remito.'!A$3:AQ$3,0),0)</f>
        <v>39100</v>
      </c>
      <c r="J31" s="15">
        <f t="shared" si="1"/>
        <v>0</v>
      </c>
      <c r="K31" s="31">
        <v>39100</v>
      </c>
      <c r="L31" s="23">
        <v>45114</v>
      </c>
    </row>
    <row r="32" spans="1:29" x14ac:dyDescent="0.25">
      <c r="A32" s="128">
        <v>1143</v>
      </c>
      <c r="B32" s="129">
        <f>VLOOKUP(A32,'Carga Remito.'!A$4:AK$16957,3,0)</f>
        <v>45120</v>
      </c>
      <c r="C32" s="131">
        <f t="shared" ca="1" si="0"/>
        <v>17</v>
      </c>
      <c r="D32" s="28" t="str">
        <f>VLOOKUP(A32,'Carga Remito.'!A$4:AK$15957,4,0)</f>
        <v>Beriani Nazarena</v>
      </c>
      <c r="E32" s="28" t="str">
        <f>VLOOKUP(A32,'Carga Remito.'!A$4:AK$2258,6,0)</f>
        <v>NEN775</v>
      </c>
      <c r="F32" s="28" t="str">
        <f>VLOOKUP(A32,'Carga Remito.'!A$4:AK$1858,7,0)</f>
        <v>Kangoo</v>
      </c>
      <c r="G32" s="27">
        <f>VLOOKUP(A32,'Carga Remito.'!A$4:AK$20957,MATCH(G$4,'Carga Remito.'!A$3:AQ$3,0),0)</f>
        <v>11300</v>
      </c>
      <c r="J32" s="15">
        <f t="shared" si="1"/>
        <v>0</v>
      </c>
      <c r="K32" s="31">
        <v>11300</v>
      </c>
      <c r="L32" s="23">
        <v>45120</v>
      </c>
    </row>
    <row r="33" spans="1:15" x14ac:dyDescent="0.25">
      <c r="A33" s="128">
        <v>1145</v>
      </c>
      <c r="B33" s="129">
        <f>VLOOKUP(A33,'Carga Remito.'!A$4:AK$16957,3,0)</f>
        <v>45120</v>
      </c>
      <c r="C33" s="131">
        <f t="shared" ca="1" si="0"/>
        <v>17</v>
      </c>
      <c r="D33" s="28" t="str">
        <f>VLOOKUP(A33,'Carga Remito.'!A$4:AK$15957,4,0)</f>
        <v>Macagno Dante</v>
      </c>
      <c r="E33" s="28" t="str">
        <f>VLOOKUP(A33,'Carga Remito.'!A$4:AK$2258,6,0)</f>
        <v>LUX908</v>
      </c>
      <c r="F33" s="28" t="str">
        <f>VLOOKUP(A33,'Carga Remito.'!A$4:AK$1858,7,0)</f>
        <v>SIMBOL</v>
      </c>
      <c r="G33" s="27">
        <f>VLOOKUP(A33,'Carga Remito.'!A$4:AK$20957,MATCH(G$4,'Carga Remito.'!A$3:AQ$3,0),0)</f>
        <v>12000</v>
      </c>
      <c r="J33" s="15">
        <f t="shared" si="1"/>
        <v>0</v>
      </c>
      <c r="K33" s="31">
        <v>12000</v>
      </c>
      <c r="L33" s="23">
        <v>45132</v>
      </c>
    </row>
    <row r="34" spans="1:15" x14ac:dyDescent="0.25">
      <c r="A34" s="128">
        <v>1146</v>
      </c>
      <c r="B34" s="129">
        <f>VLOOKUP(A34,'Carga Remito.'!A$4:AK$16957,3,0)</f>
        <v>45120</v>
      </c>
      <c r="C34" s="131">
        <f t="shared" ca="1" si="0"/>
        <v>17</v>
      </c>
      <c r="D34" s="28" t="str">
        <f>VLOOKUP(A34,'Carga Remito.'!A$4:AK$15957,4,0)</f>
        <v>Macagno Omar</v>
      </c>
      <c r="E34" s="28" t="str">
        <f>VLOOKUP(A34,'Carga Remito.'!A$4:AK$2258,6,0)</f>
        <v>OHT863</v>
      </c>
      <c r="F34" s="28" t="str">
        <f>VLOOKUP(A34,'Carga Remito.'!A$4:AK$1858,7,0)</f>
        <v>PALIO</v>
      </c>
      <c r="G34" s="27">
        <f>VLOOKUP(A34,'Carga Remito.'!A$4:AK$20957,MATCH(G$4,'Carga Remito.'!A$3:AQ$3,0),0)</f>
        <v>10200</v>
      </c>
      <c r="J34" s="15">
        <f t="shared" si="1"/>
        <v>0</v>
      </c>
      <c r="K34" s="31">
        <v>10200</v>
      </c>
      <c r="L34" s="23">
        <v>45132</v>
      </c>
    </row>
    <row r="35" spans="1:15" x14ac:dyDescent="0.25">
      <c r="A35" s="128">
        <v>1147</v>
      </c>
      <c r="B35" s="129">
        <f>VLOOKUP(A35,'Carga Remito.'!A$4:AK$16957,3,0)</f>
        <v>45120</v>
      </c>
      <c r="C35" s="131">
        <f t="shared" ca="1" si="0"/>
        <v>17</v>
      </c>
      <c r="D35" s="28" t="str">
        <f>VLOOKUP(A35,'Carga Remito.'!A$4:AK$15957,4,0)</f>
        <v>Weizek Susana</v>
      </c>
      <c r="E35" s="28" t="str">
        <f>VLOOKUP(A35,'Carga Remito.'!A$4:AK$2258,6,0)</f>
        <v>JNW454</v>
      </c>
      <c r="F35" s="28" t="str">
        <f>VLOOKUP(A35,'Carga Remito.'!A$4:AK$1858,7,0)</f>
        <v>FOX</v>
      </c>
      <c r="G35" s="27">
        <f>VLOOKUP(A35,'Carga Remito.'!A$4:AK$20957,MATCH(G$4,'Carga Remito.'!A$3:AQ$3,0),0)</f>
        <v>49500</v>
      </c>
      <c r="I35" t="s">
        <v>990</v>
      </c>
      <c r="J35" s="15">
        <f t="shared" si="1"/>
        <v>0</v>
      </c>
      <c r="K35" s="31">
        <v>49500</v>
      </c>
      <c r="L35" s="23">
        <v>45120</v>
      </c>
    </row>
    <row r="36" spans="1:15" x14ac:dyDescent="0.25">
      <c r="A36" s="128">
        <v>1148</v>
      </c>
      <c r="B36" s="129">
        <f>VLOOKUP(A36,'Carga Remito.'!A$4:AK$16957,3,0)</f>
        <v>45121</v>
      </c>
      <c r="C36" s="131">
        <f t="shared" ca="1" si="0"/>
        <v>17</v>
      </c>
      <c r="D36" s="28" t="str">
        <f>VLOOKUP(A36,'Carga Remito.'!A$4:AK$15957,4,0)</f>
        <v>Pujol Jorge</v>
      </c>
      <c r="E36" s="28">
        <f>VLOOKUP(A36,'Carga Remito.'!A$4:AK$2258,6,0)</f>
        <v>0</v>
      </c>
      <c r="F36" s="28">
        <f>VLOOKUP(A36,'Carga Remito.'!A$4:AK$1858,7,0)</f>
        <v>0</v>
      </c>
      <c r="G36" s="27">
        <f>VLOOKUP(A36,'Carga Remito.'!A$4:AK$20957,MATCH(G$4,'Carga Remito.'!A$3:AQ$3,0),0)</f>
        <v>36400</v>
      </c>
      <c r="I36" t="s">
        <v>744</v>
      </c>
      <c r="J36" s="15">
        <f t="shared" si="1"/>
        <v>0</v>
      </c>
      <c r="K36" s="31">
        <v>36400</v>
      </c>
      <c r="L36" s="23">
        <v>45121</v>
      </c>
    </row>
    <row r="37" spans="1:15" x14ac:dyDescent="0.25">
      <c r="A37" s="128">
        <v>1149</v>
      </c>
      <c r="B37" s="129">
        <f>VLOOKUP(A37,'Carga Remito.'!A$4:AK$16957,3,0)</f>
        <v>45121</v>
      </c>
      <c r="C37" s="131">
        <f t="shared" ca="1" si="0"/>
        <v>17</v>
      </c>
      <c r="D37" s="28" t="str">
        <f>VLOOKUP(A37,'Carga Remito.'!A$4:AK$15957,4,0)</f>
        <v>Pasini Carolina</v>
      </c>
      <c r="E37" s="28">
        <f>VLOOKUP(A37,'Carga Remito.'!A$4:AK$2258,6,0)</f>
        <v>0</v>
      </c>
      <c r="F37" s="28" t="str">
        <f>VLOOKUP(A37,'Carga Remito.'!A$4:AK$1858,7,0)</f>
        <v>C3 croos 16v</v>
      </c>
      <c r="G37" s="27">
        <f>VLOOKUP(A37,'Carga Remito.'!A$4:AK$20957,MATCH(G$4,'Carga Remito.'!A$3:AQ$3,0),0)</f>
        <v>17000</v>
      </c>
      <c r="I37" t="s">
        <v>744</v>
      </c>
      <c r="J37" s="15">
        <f t="shared" si="1"/>
        <v>0</v>
      </c>
      <c r="K37" s="31">
        <v>17000</v>
      </c>
      <c r="L37" s="23">
        <v>45121</v>
      </c>
    </row>
    <row r="38" spans="1:15" x14ac:dyDescent="0.25">
      <c r="A38" s="128">
        <v>1150</v>
      </c>
      <c r="B38" s="129">
        <f>VLOOKUP(A38,'Carga Remito.'!A$4:AK$16957,3,0)</f>
        <v>45121</v>
      </c>
      <c r="C38" s="131">
        <f t="shared" ca="1" si="0"/>
        <v>17</v>
      </c>
      <c r="D38" s="28" t="str">
        <f>VLOOKUP(A38,'Carga Remito.'!A$4:AK$15957,4,0)</f>
        <v>Carrara Sandra</v>
      </c>
      <c r="E38" s="28">
        <f>VLOOKUP(A38,'Carga Remito.'!A$4:AK$2258,6,0)</f>
        <v>0</v>
      </c>
      <c r="F38" s="28" t="str">
        <f>VLOOKUP(A38,'Carga Remito.'!A$4:AK$1858,7,0)</f>
        <v>Saveiro</v>
      </c>
      <c r="G38" s="27">
        <f>VLOOKUP(A38,'Carga Remito.'!A$4:AK$20957,MATCH(G$4,'Carga Remito.'!A$3:AQ$3,0),0)</f>
        <v>69961</v>
      </c>
      <c r="I38" t="s">
        <v>766</v>
      </c>
      <c r="J38" s="15">
        <f t="shared" si="1"/>
        <v>0</v>
      </c>
      <c r="K38" s="31">
        <v>69961</v>
      </c>
      <c r="L38" s="23">
        <v>45134</v>
      </c>
    </row>
    <row r="39" spans="1:15" x14ac:dyDescent="0.25">
      <c r="A39" s="128">
        <v>1151</v>
      </c>
      <c r="B39" s="129">
        <f>VLOOKUP(A39,'Carga Remito.'!A$4:AK$16957,3,0)</f>
        <v>45131</v>
      </c>
      <c r="C39" s="131">
        <f t="shared" ca="1" si="0"/>
        <v>17</v>
      </c>
      <c r="D39" s="28" t="str">
        <f>VLOOKUP(A39,'Carga Remito.'!A$4:AK$15957,4,0)</f>
        <v>Cuevas Jorge</v>
      </c>
      <c r="E39" s="28">
        <f>VLOOKUP(A39,'Carga Remito.'!A$4:AK$2258,6,0)</f>
        <v>0</v>
      </c>
      <c r="F39" s="28" t="str">
        <f>VLOOKUP(A39,'Carga Remito.'!A$4:AK$1858,7,0)</f>
        <v>Prisma</v>
      </c>
      <c r="G39" s="27">
        <f>VLOOKUP(A39,'Carga Remito.'!A$4:AK$20957,MATCH(G$4,'Carga Remito.'!A$3:AQ$3,0),0)</f>
        <v>16500</v>
      </c>
      <c r="I39" t="s">
        <v>764</v>
      </c>
      <c r="J39" s="15">
        <f t="shared" si="1"/>
        <v>0</v>
      </c>
      <c r="K39" s="31">
        <v>16500</v>
      </c>
      <c r="L39" s="23">
        <v>45133</v>
      </c>
    </row>
    <row r="40" spans="1:15" x14ac:dyDescent="0.25">
      <c r="A40" s="128">
        <v>1152</v>
      </c>
      <c r="B40" s="129">
        <f>VLOOKUP(A40,'Carga Remito.'!A$4:AK$16957,3,0)</f>
        <v>45131</v>
      </c>
      <c r="C40" s="131">
        <f t="shared" ca="1" si="0"/>
        <v>17</v>
      </c>
      <c r="D40" s="28" t="str">
        <f>VLOOKUP(A40,'Carga Remito.'!A$4:AK$15957,4,0)</f>
        <v>Weizur</v>
      </c>
      <c r="E40" s="28">
        <f>VLOOKUP(A40,'Carga Remito.'!A$4:AK$2258,6,0)</f>
        <v>0</v>
      </c>
      <c r="F40" s="28" t="str">
        <f>VLOOKUP(A40,'Carga Remito.'!A$4:AK$1858,7,0)</f>
        <v>Oroch</v>
      </c>
      <c r="G40" s="27">
        <f>VLOOKUP(A40,'Carga Remito.'!A$4:AK$20957,MATCH(G$4,'Carga Remito.'!A$3:AQ$3,0),0)</f>
        <v>76800</v>
      </c>
      <c r="I40" t="s">
        <v>990</v>
      </c>
      <c r="J40" s="15">
        <f t="shared" si="1"/>
        <v>0</v>
      </c>
      <c r="K40" s="31">
        <v>76800</v>
      </c>
      <c r="L40" s="23">
        <v>45180</v>
      </c>
    </row>
    <row r="41" spans="1:15" x14ac:dyDescent="0.25">
      <c r="A41" s="128">
        <v>1153</v>
      </c>
      <c r="B41" s="129">
        <f>VLOOKUP(A41,'Carga Remito.'!A$4:AK$16957,3,0)</f>
        <v>45131</v>
      </c>
      <c r="C41" s="131">
        <f t="shared" ca="1" si="0"/>
        <v>17</v>
      </c>
      <c r="D41" s="28" t="str">
        <f>VLOOKUP(A41,'Carga Remito.'!A$4:AK$15957,4,0)</f>
        <v>Alvarez Guillermo</v>
      </c>
      <c r="E41" s="28">
        <f>VLOOKUP(A41,'Carga Remito.'!A$4:AK$2258,6,0)</f>
        <v>0</v>
      </c>
      <c r="F41" s="28" t="str">
        <f>VLOOKUP(A41,'Carga Remito.'!A$4:AK$1858,7,0)</f>
        <v>Sandero stepway MK4M</v>
      </c>
      <c r="G41" s="27">
        <f>VLOOKUP(A41,'Carga Remito.'!A$4:AK$20957,MATCH(G$4,'Carga Remito.'!A$3:AQ$3,0),0)</f>
        <v>13800</v>
      </c>
      <c r="I41" t="s">
        <v>744</v>
      </c>
      <c r="J41" s="15">
        <f t="shared" si="1"/>
        <v>0</v>
      </c>
      <c r="K41" s="31">
        <v>13800</v>
      </c>
    </row>
    <row r="42" spans="1:15" x14ac:dyDescent="0.25">
      <c r="A42" s="128">
        <v>1154</v>
      </c>
      <c r="B42" s="129">
        <f>VLOOKUP(A42,'Carga Remito.'!A$4:AK$16957,3,0)</f>
        <v>45131</v>
      </c>
      <c r="C42" s="131">
        <f t="shared" ca="1" si="0"/>
        <v>17</v>
      </c>
      <c r="D42" s="28" t="str">
        <f>VLOOKUP(A42,'Carga Remito.'!A$4:AK$15957,4,0)</f>
        <v>Alemandi Vanina</v>
      </c>
      <c r="E42" s="28" t="str">
        <f>VLOOKUP(A42,'Carga Remito.'!A$4:AK$2258,6,0)</f>
        <v>ORL424</v>
      </c>
      <c r="F42" s="28" t="str">
        <f>VLOOKUP(A42,'Carga Remito.'!A$4:AK$1858,7,0)</f>
        <v>Fiat Siena</v>
      </c>
      <c r="G42" s="27">
        <f>VLOOKUP(A42,'Carga Remito.'!A$4:AK$20957,MATCH(G$4,'Carga Remito.'!A$3:AQ$3,0),0)</f>
        <v>54400</v>
      </c>
      <c r="I42" t="s">
        <v>764</v>
      </c>
      <c r="J42" s="15">
        <f t="shared" si="1"/>
        <v>0</v>
      </c>
      <c r="K42" s="31">
        <v>54400</v>
      </c>
      <c r="L42" s="23">
        <v>45133</v>
      </c>
    </row>
    <row r="43" spans="1:15" x14ac:dyDescent="0.25">
      <c r="A43" s="128">
        <v>1155</v>
      </c>
      <c r="B43" s="129">
        <f>VLOOKUP(A43,'Carga Remito.'!A$4:AK$16957,3,0)</f>
        <v>45132</v>
      </c>
      <c r="C43" s="131">
        <f t="shared" ca="1" si="0"/>
        <v>17</v>
      </c>
      <c r="D43" s="28" t="str">
        <f>VLOOKUP(A43,'Carga Remito.'!A$4:AK$15957,4,0)</f>
        <v>Penocello Vanesa</v>
      </c>
      <c r="E43" s="28">
        <f>VLOOKUP(A43,'Carga Remito.'!A$4:AK$2258,6,0)</f>
        <v>0</v>
      </c>
      <c r="F43" s="28" t="str">
        <f>VLOOKUP(A43,'Carga Remito.'!A$4:AK$1858,7,0)</f>
        <v>Ecosport</v>
      </c>
      <c r="G43" s="27">
        <f>VLOOKUP(A43,'Carga Remito.'!A$4:AK$20957,MATCH(G$4,'Carga Remito.'!A$3:AQ$3,0),0)</f>
        <v>8000</v>
      </c>
      <c r="I43" t="s">
        <v>910</v>
      </c>
      <c r="J43" s="15">
        <f t="shared" si="1"/>
        <v>0</v>
      </c>
      <c r="K43" s="31">
        <v>8000</v>
      </c>
      <c r="L43" s="23">
        <v>45133</v>
      </c>
    </row>
    <row r="44" spans="1:15" x14ac:dyDescent="0.25">
      <c r="A44" s="128">
        <v>1156</v>
      </c>
      <c r="B44" s="129">
        <f>VLOOKUP(A44,'Carga Remito.'!A$4:AK$16957,3,0)</f>
        <v>45132</v>
      </c>
      <c r="C44" s="131">
        <f t="shared" ca="1" si="0"/>
        <v>17</v>
      </c>
      <c r="D44" s="28" t="str">
        <f>VLOOKUP(A44,'Carga Remito.'!A$4:AK$15957,4,0)</f>
        <v>Pereyra Miguel</v>
      </c>
      <c r="E44" s="28" t="str">
        <f>VLOOKUP(A44,'Carga Remito.'!A$4:AK$2258,6,0)</f>
        <v>AA464YE</v>
      </c>
      <c r="F44" s="28" t="str">
        <f>VLOOKUP(A44,'Carga Remito.'!A$4:AK$1858,7,0)</f>
        <v>Peugeot 408 HDI</v>
      </c>
      <c r="G44" s="27">
        <f>VLOOKUP(A44,'Carga Remito.'!A$4:AK$20957,MATCH(G$4,'Carga Remito.'!A$3:AQ$3,0),0)</f>
        <v>83800</v>
      </c>
      <c r="I44" t="s">
        <v>910</v>
      </c>
      <c r="J44" s="15">
        <f t="shared" si="1"/>
        <v>0</v>
      </c>
      <c r="K44" s="31">
        <v>60000</v>
      </c>
      <c r="L44" s="23">
        <v>45132</v>
      </c>
      <c r="N44" s="31">
        <v>23800</v>
      </c>
      <c r="O44" s="23">
        <v>45142</v>
      </c>
    </row>
    <row r="45" spans="1:15" x14ac:dyDescent="0.25">
      <c r="A45" s="128">
        <v>1157</v>
      </c>
      <c r="B45" s="129">
        <f>VLOOKUP(A45,'Carga Remito.'!A$4:AK$16957,3,0)</f>
        <v>45132</v>
      </c>
      <c r="C45" s="131">
        <f t="shared" ca="1" si="0"/>
        <v>17</v>
      </c>
      <c r="D45" s="28" t="str">
        <f>VLOOKUP(A45,'Carga Remito.'!A$4:AK$15957,4,0)</f>
        <v>Flores Juanis</v>
      </c>
      <c r="E45" s="28" t="str">
        <f>VLOOKUP(A45,'Carga Remito.'!A$4:AK$2258,6,0)</f>
        <v>JPH200</v>
      </c>
      <c r="F45" s="28" t="str">
        <f>VLOOKUP(A45,'Carga Remito.'!A$4:AK$1858,7,0)</f>
        <v>Suran</v>
      </c>
      <c r="G45" s="27">
        <f>VLOOKUP(A45,'Carga Remito.'!A$4:AK$20957,MATCH(G$4,'Carga Remito.'!A$3:AQ$3,0),0)</f>
        <v>48900</v>
      </c>
      <c r="J45" s="15">
        <f t="shared" si="1"/>
        <v>0</v>
      </c>
      <c r="K45" s="31">
        <v>25000</v>
      </c>
      <c r="L45" s="23">
        <v>45127</v>
      </c>
      <c r="N45" s="31">
        <v>23900</v>
      </c>
      <c r="O45" s="23">
        <v>45148</v>
      </c>
    </row>
    <row r="46" spans="1:15" x14ac:dyDescent="0.25">
      <c r="A46" s="128">
        <v>1158</v>
      </c>
      <c r="B46" s="129">
        <f>VLOOKUP(A46,'Carga Remito.'!A$4:AK$16957,3,0)</f>
        <v>45132</v>
      </c>
      <c r="C46" s="131">
        <f t="shared" ca="1" si="0"/>
        <v>17</v>
      </c>
      <c r="D46" s="28" t="str">
        <f>VLOOKUP(A46,'Carga Remito.'!A$4:AK$15957,4,0)</f>
        <v>Beriani Nazarena</v>
      </c>
      <c r="E46" s="28" t="str">
        <f>VLOOKUP(A46,'Carga Remito.'!A$4:AK$2258,6,0)</f>
        <v>NEN775</v>
      </c>
      <c r="F46" s="28" t="str">
        <f>VLOOKUP(A46,'Carga Remito.'!A$4:AK$1858,7,0)</f>
        <v>Kangoo</v>
      </c>
      <c r="G46" s="27">
        <f>VLOOKUP(A46,'Carga Remito.'!A$4:AK$20957,MATCH(G$4,'Carga Remito.'!A$3:AQ$3,0),0)</f>
        <v>223825</v>
      </c>
      <c r="J46" s="15">
        <f t="shared" si="1"/>
        <v>0</v>
      </c>
      <c r="K46" s="31">
        <v>223825</v>
      </c>
      <c r="L46" s="23">
        <v>45135</v>
      </c>
    </row>
    <row r="47" spans="1:15" x14ac:dyDescent="0.25">
      <c r="A47" s="128">
        <v>1159</v>
      </c>
      <c r="B47" s="129">
        <f>VLOOKUP(A47,'Carga Remito.'!A$4:AK$16957,3,0)</f>
        <v>45133</v>
      </c>
      <c r="C47" s="131">
        <f t="shared" ca="1" si="0"/>
        <v>17</v>
      </c>
      <c r="D47" s="28" t="str">
        <f>VLOOKUP(A47,'Carga Remito.'!A$4:AK$15957,4,0)</f>
        <v>Castro Martin</v>
      </c>
      <c r="E47" s="28">
        <f>VLOOKUP(A47,'Carga Remito.'!A$4:AK$2258,6,0)</f>
        <v>0</v>
      </c>
      <c r="F47" s="28">
        <f>VLOOKUP(A47,'Carga Remito.'!A$4:AK$1858,7,0)</f>
        <v>0</v>
      </c>
      <c r="G47" s="27">
        <f>VLOOKUP(A47,'Carga Remito.'!A$4:AK$20957,MATCH(G$4,'Carga Remito.'!A$3:AQ$3,0),0)</f>
        <v>50500</v>
      </c>
      <c r="J47" s="15">
        <f t="shared" si="1"/>
        <v>0</v>
      </c>
      <c r="K47" s="31">
        <v>50500</v>
      </c>
      <c r="L47" s="23">
        <v>45136</v>
      </c>
    </row>
    <row r="48" spans="1:15" x14ac:dyDescent="0.25">
      <c r="A48" s="128">
        <v>1160</v>
      </c>
      <c r="B48" s="129">
        <f>VLOOKUP(A48,'Carga Remito.'!A$4:AK$16957,3,0)</f>
        <v>45133</v>
      </c>
      <c r="C48" s="131">
        <f t="shared" ca="1" si="0"/>
        <v>17</v>
      </c>
      <c r="D48" s="28" t="str">
        <f>VLOOKUP(A48,'Carga Remito.'!A$4:AK$15957,4,0)</f>
        <v>Casas Juan Pablo</v>
      </c>
      <c r="E48" s="28" t="str">
        <f>VLOOKUP(A48,'Carga Remito.'!A$4:AK$2258,6,0)</f>
        <v>NXQ974</v>
      </c>
      <c r="F48" s="28" t="str">
        <f>VLOOKUP(A48,'Carga Remito.'!A$4:AK$1858,7,0)</f>
        <v>Audi A4</v>
      </c>
      <c r="G48" s="27">
        <f>VLOOKUP(A48,'Carga Remito.'!A$4:AK$20957,MATCH(G$4,'Carga Remito.'!A$3:AQ$3,0),0)</f>
        <v>86850</v>
      </c>
      <c r="J48" s="15">
        <f t="shared" si="1"/>
        <v>0</v>
      </c>
      <c r="K48" s="31">
        <v>86850</v>
      </c>
      <c r="L48" s="23">
        <v>45138</v>
      </c>
    </row>
    <row r="49" spans="1:12" x14ac:dyDescent="0.25">
      <c r="A49" s="128">
        <v>1161</v>
      </c>
      <c r="B49" s="129">
        <f>VLOOKUP(A49,'Carga Remito.'!A$4:AK$16957,3,0)</f>
        <v>45133</v>
      </c>
      <c r="C49" s="131">
        <f t="shared" ca="1" si="0"/>
        <v>17</v>
      </c>
      <c r="D49" s="28" t="str">
        <f>VLOOKUP(A49,'Carga Remito.'!A$4:AK$15957,4,0)</f>
        <v>Suarez Luchi</v>
      </c>
      <c r="E49" s="28" t="str">
        <f>VLOOKUP(A49,'Carga Remito.'!A$4:AK$2258,6,0)</f>
        <v>AA887FX</v>
      </c>
      <c r="F49" s="28" t="str">
        <f>VLOOKUP(A49,'Carga Remito.'!A$4:AK$1858,7,0)</f>
        <v>Ranger</v>
      </c>
      <c r="G49" s="27">
        <f>VLOOKUP(A49,'Carga Remito.'!A$4:AK$20957,MATCH(G$4,'Carga Remito.'!A$3:AQ$3,0),0)</f>
        <v>102615</v>
      </c>
      <c r="I49" t="s">
        <v>766</v>
      </c>
      <c r="J49" s="15">
        <f t="shared" si="1"/>
        <v>0</v>
      </c>
      <c r="K49" s="31">
        <v>102615</v>
      </c>
      <c r="L49" s="23">
        <v>45154</v>
      </c>
    </row>
    <row r="50" spans="1:12" x14ac:dyDescent="0.25">
      <c r="A50" s="128">
        <v>1162</v>
      </c>
      <c r="B50" s="129">
        <f>VLOOKUP(A50,'Carga Remito.'!A$4:AK$16957,3,0)</f>
        <v>45133</v>
      </c>
      <c r="C50" s="131">
        <f t="shared" ca="1" si="0"/>
        <v>17</v>
      </c>
      <c r="D50" s="28" t="str">
        <f>VLOOKUP(A50,'Carga Remito.'!A$4:AK$15957,4,0)</f>
        <v>Mendizabal Alicia</v>
      </c>
      <c r="E50" s="28" t="str">
        <f>VLOOKUP(A50,'Carga Remito.'!A$4:AK$2258,6,0)</f>
        <v>IGI953</v>
      </c>
      <c r="F50" s="28" t="str">
        <f>VLOOKUP(A50,'Carga Remito.'!A$4:AK$1858,7,0)</f>
        <v>Gol</v>
      </c>
      <c r="G50" s="27">
        <f>VLOOKUP(A50,'Carga Remito.'!A$4:AK$20957,MATCH(G$4,'Carga Remito.'!A$3:AQ$3,0),0)</f>
        <v>25000</v>
      </c>
      <c r="I50" t="s">
        <v>744</v>
      </c>
      <c r="J50" s="15">
        <f t="shared" si="1"/>
        <v>0</v>
      </c>
      <c r="K50" s="31">
        <v>25000</v>
      </c>
      <c r="L50" s="23">
        <v>45134</v>
      </c>
    </row>
    <row r="51" spans="1:12" x14ac:dyDescent="0.25">
      <c r="A51" s="128">
        <v>1163</v>
      </c>
      <c r="B51" s="129">
        <f>VLOOKUP(A51,'Carga Remito.'!A$4:AK$16957,3,0)</f>
        <v>45136</v>
      </c>
      <c r="C51" s="131">
        <f t="shared" ca="1" si="0"/>
        <v>17</v>
      </c>
      <c r="D51" s="28" t="str">
        <f>VLOOKUP(A51,'Carga Remito.'!A$4:AK$15957,4,0)</f>
        <v>Transporte del Interior</v>
      </c>
      <c r="E51" s="28">
        <f>VLOOKUP(A51,'Carga Remito.'!A$4:AK$2258,6,0)</f>
        <v>553</v>
      </c>
      <c r="F51" s="28">
        <f>VLOOKUP(A51,'Carga Remito.'!A$4:AK$1858,7,0)</f>
        <v>0</v>
      </c>
      <c r="G51" s="27">
        <f>VLOOKUP(A51,'Carga Remito.'!A$4:AK$20957,MATCH(G$4,'Carga Remito.'!A$3:AQ$3,0),0)</f>
        <v>30000</v>
      </c>
      <c r="I51" t="s">
        <v>766</v>
      </c>
      <c r="J51" s="15">
        <f t="shared" si="1"/>
        <v>0</v>
      </c>
      <c r="K51" s="31">
        <v>30000</v>
      </c>
    </row>
    <row r="52" spans="1:12" x14ac:dyDescent="0.25">
      <c r="A52" s="128">
        <v>1164</v>
      </c>
      <c r="B52" s="129">
        <f>VLOOKUP(A52,'Carga Remito.'!A$4:AK$16957,3,0)</f>
        <v>45136</v>
      </c>
      <c r="C52" s="131">
        <f t="shared" ca="1" si="0"/>
        <v>17</v>
      </c>
      <c r="D52" s="28" t="str">
        <f>VLOOKUP(A52,'Carga Remito.'!A$4:AK$15957,4,0)</f>
        <v>Transporte del Interior</v>
      </c>
      <c r="E52" s="28">
        <f>VLOOKUP(A52,'Carga Remito.'!A$4:AK$2258,6,0)</f>
        <v>703</v>
      </c>
      <c r="F52" s="28" t="str">
        <f>VLOOKUP(A52,'Carga Remito.'!A$4:AK$1858,7,0)</f>
        <v>Kangoo</v>
      </c>
      <c r="G52" s="27">
        <f>VLOOKUP(A52,'Carga Remito.'!A$4:AK$20957,MATCH(G$4,'Carga Remito.'!A$3:AQ$3,0),0)</f>
        <v>100000</v>
      </c>
      <c r="I52" t="s">
        <v>766</v>
      </c>
      <c r="J52" s="15">
        <f t="shared" si="1"/>
        <v>0</v>
      </c>
      <c r="K52" s="31">
        <v>100000</v>
      </c>
    </row>
    <row r="53" spans="1:12" x14ac:dyDescent="0.25">
      <c r="A53" s="128">
        <v>1165</v>
      </c>
      <c r="B53" s="129">
        <f>VLOOKUP(A53,'Carga Remito.'!A$4:AK$16957,3,0)</f>
        <v>45136</v>
      </c>
      <c r="C53" s="131">
        <f t="shared" ca="1" si="0"/>
        <v>17</v>
      </c>
      <c r="D53" s="28" t="str">
        <f>VLOOKUP(A53,'Carga Remito.'!A$4:AK$15957,4,0)</f>
        <v>Transporte del Interior</v>
      </c>
      <c r="E53" s="28" t="str">
        <f>VLOOKUP(A53,'Carga Remito.'!A$4:AK$2258,6,0)</f>
        <v>AE993CF</v>
      </c>
      <c r="F53" s="28" t="str">
        <f>VLOOKUP(A53,'Carga Remito.'!A$4:AK$1858,7,0)</f>
        <v>Fiorino</v>
      </c>
      <c r="G53" s="27">
        <f>VLOOKUP(A53,'Carga Remito.'!A$4:AK$20957,MATCH(G$4,'Carga Remito.'!A$3:AQ$3,0),0)</f>
        <v>30000</v>
      </c>
      <c r="I53" t="s">
        <v>766</v>
      </c>
      <c r="J53" s="15">
        <f t="shared" si="1"/>
        <v>0</v>
      </c>
      <c r="K53" s="31">
        <v>30000</v>
      </c>
    </row>
    <row r="54" spans="1:12" x14ac:dyDescent="0.25">
      <c r="A54" s="128">
        <v>1166</v>
      </c>
      <c r="B54" s="129">
        <f>VLOOKUP(A54,'Carga Remito.'!A$4:AK$16957,3,0)</f>
        <v>45136</v>
      </c>
      <c r="C54" s="131">
        <f t="shared" ca="1" si="0"/>
        <v>17</v>
      </c>
      <c r="D54" s="28" t="str">
        <f>VLOOKUP(A54,'Carga Remito.'!A$4:AK$15957,4,0)</f>
        <v>Transporte del Interior</v>
      </c>
      <c r="E54" s="28" t="str">
        <f>VLOOKUP(A54,'Carga Remito.'!A$4:AK$2258,6,0)</f>
        <v>AF044MU</v>
      </c>
      <c r="F54" s="28" t="str">
        <f>VLOOKUP(A54,'Carga Remito.'!A$4:AK$1858,7,0)</f>
        <v>Fiorino</v>
      </c>
      <c r="G54" s="27">
        <f>VLOOKUP(A54,'Carga Remito.'!A$4:AK$20957,MATCH(G$4,'Carga Remito.'!A$3:AQ$3,0),0)</f>
        <v>28000</v>
      </c>
      <c r="I54" t="s">
        <v>766</v>
      </c>
      <c r="J54" s="15">
        <f t="shared" si="1"/>
        <v>0</v>
      </c>
      <c r="K54" s="31">
        <v>28000</v>
      </c>
    </row>
    <row r="55" spans="1:12" x14ac:dyDescent="0.25">
      <c r="A55" s="128">
        <v>1167</v>
      </c>
      <c r="B55" s="129">
        <f>VLOOKUP(A55,'Carga Remito.'!A$4:AK$16957,3,0)</f>
        <v>45134</v>
      </c>
      <c r="C55" s="131">
        <f t="shared" ca="1" si="0"/>
        <v>17</v>
      </c>
      <c r="D55" s="28" t="str">
        <f>VLOOKUP(A55,'Carga Remito.'!A$4:AK$15957,4,0)</f>
        <v>Transporte del Interior</v>
      </c>
      <c r="E55" s="28">
        <f>VLOOKUP(A55,'Carga Remito.'!A$4:AK$2258,6,0)</f>
        <v>0</v>
      </c>
      <c r="F55" s="28">
        <f>VLOOKUP(A55,'Carga Remito.'!A$4:AK$1858,7,0)</f>
        <v>0</v>
      </c>
      <c r="G55" s="27">
        <f>VLOOKUP(A55,'Carga Remito.'!A$4:AK$20957,MATCH(G$4,'Carga Remito.'!A$3:AQ$3,0),0)</f>
        <v>4500</v>
      </c>
      <c r="J55" s="15">
        <f t="shared" si="1"/>
        <v>0</v>
      </c>
      <c r="K55" s="31">
        <v>4500</v>
      </c>
      <c r="L55" s="23">
        <v>45120</v>
      </c>
    </row>
    <row r="56" spans="1:12" x14ac:dyDescent="0.25">
      <c r="A56" s="128">
        <v>1168</v>
      </c>
      <c r="B56" s="129">
        <f>VLOOKUP(A56,'Carga Remito.'!A$4:AK$16957,3,0)</f>
        <v>45135</v>
      </c>
      <c r="C56" s="131">
        <f t="shared" ca="1" si="0"/>
        <v>17</v>
      </c>
      <c r="D56" s="28" t="str">
        <f>VLOOKUP(A56,'Carga Remito.'!A$4:AK$15957,4,0)</f>
        <v>Transporte del Interior</v>
      </c>
      <c r="E56" s="28" t="str">
        <f>VLOOKUP(A56,'Carga Remito.'!A$4:AK$2258,6,0)</f>
        <v>KVB553</v>
      </c>
      <c r="F56" s="28" t="str">
        <f>VLOOKUP(A56,'Carga Remito.'!A$4:AK$1858,7,0)</f>
        <v>Kangoo</v>
      </c>
      <c r="G56" s="27">
        <f>VLOOKUP(A56,'Carga Remito.'!A$4:AK$20957,MATCH(G$4,'Carga Remito.'!A$3:AQ$3,0),0)</f>
        <v>8000</v>
      </c>
      <c r="I56" t="s">
        <v>766</v>
      </c>
      <c r="J56" s="15">
        <f t="shared" si="1"/>
        <v>0</v>
      </c>
      <c r="K56" s="31">
        <v>8000</v>
      </c>
    </row>
    <row r="57" spans="1:12" x14ac:dyDescent="0.25">
      <c r="A57" s="128">
        <v>1169</v>
      </c>
      <c r="B57" s="129">
        <f>VLOOKUP(A57,'Carga Remito.'!A$4:AK$16957,3,0)</f>
        <v>45135</v>
      </c>
      <c r="C57" s="131">
        <f t="shared" ca="1" si="0"/>
        <v>17</v>
      </c>
      <c r="D57" s="28" t="str">
        <f>VLOOKUP(A57,'Carga Remito.'!A$4:AK$15957,4,0)</f>
        <v>Creativiti S.A.S</v>
      </c>
      <c r="E57" s="28" t="str">
        <f>VLOOKUP(A57,'Carga Remito.'!A$4:AK$2258,6,0)</f>
        <v>AE573YM</v>
      </c>
      <c r="F57" s="28" t="str">
        <f>VLOOKUP(A57,'Carga Remito.'!A$4:AK$1858,7,0)</f>
        <v>Fiorino</v>
      </c>
      <c r="G57" s="27">
        <f>VLOOKUP(A57,'Carga Remito.'!A$4:AK$20957,MATCH(G$4,'Carga Remito.'!A$3:AQ$3,0),0)</f>
        <v>89400</v>
      </c>
      <c r="J57" s="15">
        <f t="shared" si="1"/>
        <v>0</v>
      </c>
      <c r="K57" s="31">
        <v>89400</v>
      </c>
      <c r="L57" s="23">
        <v>45142</v>
      </c>
    </row>
    <row r="58" spans="1:12" x14ac:dyDescent="0.25">
      <c r="A58" s="128">
        <v>1170</v>
      </c>
      <c r="B58" s="129">
        <f>VLOOKUP(A58,'Carga Remito.'!A$4:AK$16957,3,0)</f>
        <v>45135</v>
      </c>
      <c r="C58" s="131">
        <f t="shared" ca="1" si="0"/>
        <v>17</v>
      </c>
      <c r="D58" s="28" t="str">
        <f>VLOOKUP(A58,'Carga Remito.'!A$4:AK$15957,4,0)</f>
        <v>Martin Jose</v>
      </c>
      <c r="E58" s="28" t="str">
        <f>VLOOKUP(A58,'Carga Remito.'!A$4:AK$2258,6,0)</f>
        <v>AA641WW</v>
      </c>
      <c r="F58" s="28" t="str">
        <f>VLOOKUP(A58,'Carga Remito.'!A$4:AK$1858,7,0)</f>
        <v>Tucson</v>
      </c>
      <c r="G58" s="27">
        <f>VLOOKUP(A58,'Carga Remito.'!A$4:AK$20957,MATCH(G$4,'Carga Remito.'!A$3:AQ$3,0),0)</f>
        <v>68150</v>
      </c>
      <c r="J58" s="15">
        <f t="shared" si="1"/>
        <v>0</v>
      </c>
      <c r="K58" s="31">
        <v>68150</v>
      </c>
      <c r="L58" s="23">
        <v>45135</v>
      </c>
    </row>
    <row r="59" spans="1:12" x14ac:dyDescent="0.25">
      <c r="A59" s="128">
        <v>1172</v>
      </c>
      <c r="B59" s="129">
        <f>VLOOKUP(A59,'Carga Remito.'!A$4:AK$16957,3,0)</f>
        <v>45135</v>
      </c>
      <c r="C59" s="131">
        <f t="shared" ca="1" si="0"/>
        <v>17</v>
      </c>
      <c r="D59" s="28" t="str">
        <f>VLOOKUP(A59,'Carga Remito.'!A$4:AK$15957,4,0)</f>
        <v>Di Genaro Julio</v>
      </c>
      <c r="E59" s="28" t="str">
        <f>VLOOKUP(A59,'Carga Remito.'!A$4:AK$2258,6,0)</f>
        <v>ONT985</v>
      </c>
      <c r="F59" s="28" t="str">
        <f>VLOOKUP(A59,'Carga Remito.'!A$4:AK$1858,7,0)</f>
        <v>Focus Kinetic</v>
      </c>
      <c r="G59" s="27">
        <f>VLOOKUP(A59,'Carga Remito.'!A$4:AK$20957,MATCH(G$4,'Carga Remito.'!A$3:AQ$3,0),0)</f>
        <v>70600</v>
      </c>
      <c r="I59" t="s">
        <v>744</v>
      </c>
      <c r="J59" s="15">
        <f t="shared" si="1"/>
        <v>0</v>
      </c>
      <c r="K59" s="31">
        <v>70600</v>
      </c>
      <c r="L59" s="23">
        <v>45138</v>
      </c>
    </row>
    <row r="60" spans="1:12" x14ac:dyDescent="0.25">
      <c r="A60" s="128">
        <v>1173</v>
      </c>
      <c r="B60" s="129">
        <f>VLOOKUP(A60,'Carga Remito.'!A$4:AK$16957,3,0)</f>
        <v>45135</v>
      </c>
      <c r="C60" s="131">
        <f t="shared" ca="1" si="0"/>
        <v>17</v>
      </c>
      <c r="D60" s="28" t="str">
        <f>VLOOKUP(A60,'Carga Remito.'!A$4:AK$15957,4,0)</f>
        <v>Transporte del Interior</v>
      </c>
      <c r="E60" s="28" t="str">
        <f>VLOOKUP(A60,'Carga Remito.'!A$4:AK$2258,6,0)</f>
        <v>KVB553</v>
      </c>
      <c r="F60" s="28">
        <f>VLOOKUP(A60,'Carga Remito.'!A$4:AK$1858,7,0)</f>
        <v>0</v>
      </c>
      <c r="G60" s="27">
        <f>VLOOKUP(A60,'Carga Remito.'!A$4:AK$20957,MATCH(G$4,'Carga Remito.'!A$3:AQ$3,0),0)</f>
        <v>4500</v>
      </c>
      <c r="I60" t="s">
        <v>910</v>
      </c>
      <c r="J60" s="15">
        <f t="shared" si="1"/>
        <v>0</v>
      </c>
      <c r="K60" s="31">
        <v>4500</v>
      </c>
    </row>
    <row r="61" spans="1:12" x14ac:dyDescent="0.25">
      <c r="A61" s="128">
        <v>1174</v>
      </c>
      <c r="B61" s="129">
        <f>VLOOKUP(A61,'Carga Remito.'!A$4:AK$16957,3,0)</f>
        <v>45136</v>
      </c>
      <c r="C61" s="131">
        <f t="shared" ca="1" si="0"/>
        <v>17</v>
      </c>
      <c r="D61" s="28" t="str">
        <f>VLOOKUP(A61,'Carga Remito.'!A$4:AK$15957,4,0)</f>
        <v>Irouleguy Daniel</v>
      </c>
      <c r="E61" s="28">
        <f>VLOOKUP(A61,'Carga Remito.'!A$4:AK$2258,6,0)</f>
        <v>0</v>
      </c>
      <c r="F61" s="28">
        <f>VLOOKUP(A61,'Carga Remito.'!A$4:AK$1858,7,0)</f>
        <v>147</v>
      </c>
      <c r="G61" s="27">
        <f>VLOOKUP(A61,'Carga Remito.'!A$4:AK$20957,MATCH(G$4,'Carga Remito.'!A$3:AQ$3,0),0)</f>
        <v>36800</v>
      </c>
      <c r="I61" t="s">
        <v>744</v>
      </c>
      <c r="J61" s="15">
        <f t="shared" si="1"/>
        <v>0</v>
      </c>
      <c r="K61" s="31">
        <v>36800</v>
      </c>
      <c r="L61" s="23">
        <v>45153</v>
      </c>
    </row>
    <row r="62" spans="1:12" x14ac:dyDescent="0.25">
      <c r="A62" s="128">
        <v>1175</v>
      </c>
      <c r="B62" s="129">
        <f>VLOOKUP(A62,'Carga Remito.'!A$4:AK$16957,3,0)</f>
        <v>45138</v>
      </c>
      <c r="C62" s="131">
        <f t="shared" ca="1" si="0"/>
        <v>17</v>
      </c>
      <c r="D62" s="28" t="str">
        <f>VLOOKUP(A62,'Carga Remito.'!A$4:AK$15957,4,0)</f>
        <v>Vilares Roberto</v>
      </c>
      <c r="E62" s="28" t="str">
        <f>VLOOKUP(A62,'Carga Remito.'!A$4:AK$2258,6,0)</f>
        <v>PDP290</v>
      </c>
      <c r="F62" s="28" t="str">
        <f>VLOOKUP(A62,'Carga Remito.'!A$4:AK$1858,7,0)</f>
        <v>Ecosport</v>
      </c>
      <c r="G62" s="27">
        <f>VLOOKUP(A62,'Carga Remito.'!A$4:AK$20957,MATCH(G$4,'Carga Remito.'!A$3:AQ$3,0),0)</f>
        <v>58800</v>
      </c>
      <c r="I62" t="s">
        <v>744</v>
      </c>
      <c r="J62" s="15">
        <f t="shared" si="1"/>
        <v>0</v>
      </c>
      <c r="K62" s="31">
        <v>58800</v>
      </c>
      <c r="L62" s="23">
        <v>45139</v>
      </c>
    </row>
    <row r="63" spans="1:12" x14ac:dyDescent="0.25">
      <c r="A63" s="128">
        <v>1176</v>
      </c>
      <c r="B63" s="129">
        <f>VLOOKUP(A63,'Carga Remito.'!A$4:AK$16957,3,0)</f>
        <v>45138</v>
      </c>
      <c r="C63" s="131">
        <f t="shared" ca="1" si="0"/>
        <v>17</v>
      </c>
      <c r="D63" s="28" t="str">
        <f>VLOOKUP(A63,'Carga Remito.'!A$4:AK$15957,4,0)</f>
        <v>Integral Agropecuaria</v>
      </c>
      <c r="E63" s="28" t="str">
        <f>VLOOKUP(A63,'Carga Remito.'!A$4:AK$2258,6,0)</f>
        <v>AD813TG</v>
      </c>
      <c r="F63" s="28" t="str">
        <f>VLOOKUP(A63,'Carga Remito.'!A$4:AK$1858,7,0)</f>
        <v>Toyota</v>
      </c>
      <c r="G63" s="27">
        <f>VLOOKUP(A63,'Carga Remito.'!A$4:AK$20957,MATCH(G$4,'Carga Remito.'!A$3:AQ$3,0),0)</f>
        <v>96500</v>
      </c>
      <c r="I63" t="s">
        <v>990</v>
      </c>
      <c r="J63" s="15">
        <f t="shared" si="1"/>
        <v>0</v>
      </c>
      <c r="K63" s="31">
        <v>96500</v>
      </c>
      <c r="L63" s="23">
        <v>45177</v>
      </c>
    </row>
    <row r="64" spans="1:12" x14ac:dyDescent="0.25">
      <c r="A64" s="128">
        <v>1177</v>
      </c>
      <c r="B64" s="129">
        <f>VLOOKUP(A64,'Carga Remito.'!A$4:AK$16957,3,0)</f>
        <v>45138</v>
      </c>
      <c r="C64" s="131">
        <f t="shared" ca="1" si="0"/>
        <v>17</v>
      </c>
      <c r="D64" s="28" t="str">
        <f>VLOOKUP(A64,'Carga Remito.'!A$4:AK$15957,4,0)</f>
        <v>Municipalidad Laboulaye</v>
      </c>
      <c r="E64" s="28" t="str">
        <f>VLOOKUP(A64,'Carga Remito.'!A$4:AK$2258,6,0)</f>
        <v>AD310CN</v>
      </c>
      <c r="F64" s="28" t="str">
        <f>VLOOKUP(A64,'Carga Remito.'!A$4:AK$1858,7,0)</f>
        <v>Gol trend</v>
      </c>
      <c r="G64" s="27">
        <f>VLOOKUP(A64,'Carga Remito.'!A$4:AK$20957,MATCH(G$4,'Carga Remito.'!A$3:AQ$3,0),0)</f>
        <v>51000</v>
      </c>
      <c r="I64" t="s">
        <v>744</v>
      </c>
      <c r="J64" s="15">
        <f t="shared" si="1"/>
        <v>0</v>
      </c>
      <c r="K64" s="31">
        <v>51000</v>
      </c>
      <c r="L64" s="23">
        <v>45140</v>
      </c>
    </row>
    <row r="65" spans="1:18" x14ac:dyDescent="0.25">
      <c r="A65" s="128">
        <v>1178</v>
      </c>
      <c r="B65" s="129">
        <f>VLOOKUP(A65,'Carga Remito.'!A$4:AK$16957,3,0)</f>
        <v>45138</v>
      </c>
      <c r="C65" s="131">
        <f t="shared" ca="1" si="0"/>
        <v>17</v>
      </c>
      <c r="D65" s="28" t="str">
        <f>VLOOKUP(A65,'Carga Remito.'!A$4:AK$15957,4,0)</f>
        <v>Transporte del Interior</v>
      </c>
      <c r="E65" s="28">
        <f>VLOOKUP(A65,'Carga Remito.'!A$4:AK$2258,6,0)</f>
        <v>903</v>
      </c>
      <c r="F65" s="28" t="str">
        <f>VLOOKUP(A65,'Carga Remito.'!A$4:AK$1858,7,0)</f>
        <v>kangoo roja</v>
      </c>
      <c r="G65" s="27">
        <f>VLOOKUP(A65,'Carga Remito.'!A$4:AK$20957,MATCH(G$4,'Carga Remito.'!A$3:AQ$3,0),0)</f>
        <v>20000</v>
      </c>
      <c r="I65" t="s">
        <v>766</v>
      </c>
      <c r="J65" s="15">
        <f t="shared" si="1"/>
        <v>0</v>
      </c>
      <c r="K65" s="31">
        <v>20000</v>
      </c>
    </row>
    <row r="66" spans="1:18" x14ac:dyDescent="0.25">
      <c r="A66" s="128">
        <v>1179</v>
      </c>
      <c r="B66" s="129">
        <f>VLOOKUP(A66,'Carga Remito.'!A$4:AK$16957,3,0)</f>
        <v>45139</v>
      </c>
      <c r="C66" s="131">
        <f t="shared" ca="1" si="0"/>
        <v>17</v>
      </c>
      <c r="D66" s="28" t="str">
        <f>VLOOKUP(A66,'Carga Remito.'!A$4:AK$15957,4,0)</f>
        <v>Merlo Teresa</v>
      </c>
      <c r="E66" s="28" t="str">
        <f>VLOOKUP(A66,'Carga Remito.'!A$4:AK$2258,6,0)</f>
        <v>GZC846</v>
      </c>
      <c r="F66" s="28" t="str">
        <f>VLOOKUP(A66,'Carga Remito.'!A$4:AK$1858,7,0)</f>
        <v>Peugeot 307</v>
      </c>
      <c r="G66" s="27">
        <f>VLOOKUP(A66,'Carga Remito.'!A$4:AK$20957,MATCH(G$4,'Carga Remito.'!A$3:AQ$3,0),0)</f>
        <v>52862.5</v>
      </c>
      <c r="I66" t="s">
        <v>744</v>
      </c>
      <c r="J66" s="15">
        <f t="shared" si="1"/>
        <v>0</v>
      </c>
      <c r="K66" s="31">
        <v>52862.5</v>
      </c>
      <c r="L66" s="23">
        <v>45140</v>
      </c>
    </row>
    <row r="67" spans="1:18" x14ac:dyDescent="0.25">
      <c r="A67" s="128">
        <v>1180</v>
      </c>
      <c r="B67" s="129">
        <f>VLOOKUP(A67,'Carga Remito.'!A$4:AK$16957,3,0)</f>
        <v>45139</v>
      </c>
      <c r="C67" s="131">
        <f t="shared" ca="1" si="0"/>
        <v>17</v>
      </c>
      <c r="D67" s="28" t="str">
        <f>VLOOKUP(A67,'Carga Remito.'!A$4:AK$15957,4,0)</f>
        <v>Bertaina Jesica</v>
      </c>
      <c r="E67" s="28" t="str">
        <f>VLOOKUP(A67,'Carga Remito.'!A$4:AK$2258,6,0)</f>
        <v>AC618TP</v>
      </c>
      <c r="F67" s="28" t="str">
        <f>VLOOKUP(A67,'Carga Remito.'!A$4:AK$1858,7,0)</f>
        <v>Fiesta Kinetic</v>
      </c>
      <c r="G67" s="27">
        <f>VLOOKUP(A67,'Carga Remito.'!A$4:AK$20957,MATCH(G$4,'Carga Remito.'!A$3:AQ$3,0),0)</f>
        <v>53762.5</v>
      </c>
      <c r="J67" s="15">
        <f t="shared" si="1"/>
        <v>0</v>
      </c>
      <c r="K67" s="31">
        <v>53762.5</v>
      </c>
      <c r="L67" s="23">
        <v>45149</v>
      </c>
    </row>
    <row r="68" spans="1:18" x14ac:dyDescent="0.25">
      <c r="A68" s="128">
        <v>1181</v>
      </c>
      <c r="B68" s="129">
        <f>VLOOKUP(A68,'Carga Remito.'!A$4:AK$16957,3,0)</f>
        <v>45140</v>
      </c>
      <c r="C68" s="131">
        <f t="shared" ca="1" si="0"/>
        <v>17</v>
      </c>
      <c r="D68" s="28" t="str">
        <f>VLOOKUP(A68,'Carga Remito.'!A$4:AK$15957,4,0)</f>
        <v>Medic</v>
      </c>
      <c r="E68" s="28">
        <f>VLOOKUP(A68,'Carga Remito.'!A$4:AK$2258,6,0)</f>
        <v>0</v>
      </c>
      <c r="F68" s="28" t="str">
        <f>VLOOKUP(A68,'Carga Remito.'!A$4:AK$1858,7,0)</f>
        <v>Techo Alto</v>
      </c>
      <c r="G68" s="27">
        <f>VLOOKUP(A68,'Carga Remito.'!A$4:AK$20957,MATCH(G$4,'Carga Remito.'!A$3:AQ$3,0),0)</f>
        <v>20000</v>
      </c>
      <c r="I68" t="s">
        <v>766</v>
      </c>
      <c r="J68" s="15">
        <f t="shared" si="1"/>
        <v>0</v>
      </c>
      <c r="K68" s="31">
        <v>20000</v>
      </c>
      <c r="L68" s="23">
        <v>45160</v>
      </c>
    </row>
    <row r="69" spans="1:18" x14ac:dyDescent="0.25">
      <c r="A69" s="128">
        <v>1182</v>
      </c>
      <c r="B69" s="129">
        <f>VLOOKUP(A69,'Carga Remito.'!A$4:AK$16957,3,0)</f>
        <v>45140</v>
      </c>
      <c r="C69" s="131">
        <f t="shared" ref="C69:C132" ca="1" si="2">ROUNDUP(IF((TODAY()-B69)&lt;30,0,(TODAY()-B69)/30),0)</f>
        <v>17</v>
      </c>
      <c r="D69" s="28" t="str">
        <f>VLOOKUP(A69,'Carga Remito.'!A$4:AK$15957,4,0)</f>
        <v>Medic</v>
      </c>
      <c r="E69" s="28">
        <f>VLOOKUP(A69,'Carga Remito.'!A$4:AK$2258,6,0)</f>
        <v>0</v>
      </c>
      <c r="F69" s="28">
        <f>VLOOKUP(A69,'Carga Remito.'!A$4:AK$1858,7,0)</f>
        <v>0</v>
      </c>
      <c r="G69" s="27">
        <f>VLOOKUP(A69,'Carga Remito.'!A$4:AK$20957,MATCH(G$4,'Carga Remito.'!A$3:AQ$3,0),0)</f>
        <v>108000</v>
      </c>
      <c r="J69" s="15">
        <f t="shared" ref="J69:J132" si="3">+G69-K69-N69-Q69-T69-W69-Z69</f>
        <v>0</v>
      </c>
      <c r="K69" s="31">
        <v>32000</v>
      </c>
      <c r="L69" s="23">
        <v>45160</v>
      </c>
      <c r="N69" s="31">
        <v>76000</v>
      </c>
      <c r="O69" s="23">
        <v>45183</v>
      </c>
    </row>
    <row r="70" spans="1:18" x14ac:dyDescent="0.25">
      <c r="A70" s="128">
        <v>1183</v>
      </c>
      <c r="B70" s="129">
        <f>VLOOKUP(A70,'Carga Remito.'!A$4:AK$16957,3,0)</f>
        <v>45140</v>
      </c>
      <c r="C70" s="131">
        <f t="shared" ca="1" si="2"/>
        <v>17</v>
      </c>
      <c r="D70" s="28" t="str">
        <f>VLOOKUP(A70,'Carga Remito.'!A$4:AK$15957,4,0)</f>
        <v>Goico Ana Paula</v>
      </c>
      <c r="E70" s="28">
        <f>VLOOKUP(A70,'Carga Remito.'!A$4:AK$2258,6,0)</f>
        <v>0</v>
      </c>
      <c r="F70" s="28" t="str">
        <f>VLOOKUP(A70,'Carga Remito.'!A$4:AK$1858,7,0)</f>
        <v>Corsa</v>
      </c>
      <c r="G70" s="27">
        <f>VLOOKUP(A70,'Carga Remito.'!A$4:AK$20957,MATCH(G$4,'Carga Remito.'!A$3:AQ$3,0),0)</f>
        <v>50000</v>
      </c>
      <c r="I70" t="s">
        <v>764</v>
      </c>
      <c r="J70" s="15">
        <f t="shared" si="3"/>
        <v>0</v>
      </c>
      <c r="K70" s="31">
        <v>50000</v>
      </c>
      <c r="L70" s="23">
        <v>45110</v>
      </c>
    </row>
    <row r="71" spans="1:18" x14ac:dyDescent="0.25">
      <c r="A71" s="128">
        <v>1184</v>
      </c>
      <c r="B71" s="129">
        <f>VLOOKUP(A71,'Carga Remito.'!A$4:AK$16957,3,0)</f>
        <v>45140</v>
      </c>
      <c r="C71" s="131">
        <f t="shared" ca="1" si="2"/>
        <v>17</v>
      </c>
      <c r="D71" s="28" t="str">
        <f>VLOOKUP(A71,'Carga Remito.'!A$4:AK$15957,4,0)</f>
        <v>Mainero Rodolfo</v>
      </c>
      <c r="E71" s="28" t="str">
        <f>VLOOKUP(A71,'Carga Remito.'!A$4:AK$2258,6,0)</f>
        <v>AA621YA</v>
      </c>
      <c r="F71" s="28" t="str">
        <f>VLOOKUP(A71,'Carga Remito.'!A$4:AK$1858,7,0)</f>
        <v>Cruze</v>
      </c>
      <c r="G71" s="27">
        <f>VLOOKUP(A71,'Carga Remito.'!A$4:AK$20957,MATCH(G$4,'Carga Remito.'!A$3:AQ$3,0),0)</f>
        <v>76750</v>
      </c>
      <c r="I71" t="s">
        <v>990</v>
      </c>
      <c r="J71" s="15">
        <f t="shared" si="3"/>
        <v>0</v>
      </c>
      <c r="K71" s="31">
        <v>76750</v>
      </c>
      <c r="L71" s="23">
        <v>45153</v>
      </c>
    </row>
    <row r="72" spans="1:18" x14ac:dyDescent="0.25">
      <c r="A72" s="128">
        <v>1185</v>
      </c>
      <c r="B72" s="129">
        <f>VLOOKUP(A72,'Carga Remito.'!A$4:AK$16957,3,0)</f>
        <v>45140</v>
      </c>
      <c r="C72" s="131">
        <f t="shared" ca="1" si="2"/>
        <v>17</v>
      </c>
      <c r="D72" s="28" t="str">
        <f>VLOOKUP(A72,'Carga Remito.'!A$4:AK$15957,4,0)</f>
        <v>Duran</v>
      </c>
      <c r="E72" s="28">
        <f>VLOOKUP(A72,'Carga Remito.'!A$4:AK$2258,6,0)</f>
        <v>0</v>
      </c>
      <c r="F72" s="28" t="str">
        <f>VLOOKUP(A72,'Carga Remito.'!A$4:AK$1858,7,0)</f>
        <v>Virtus</v>
      </c>
      <c r="G72" s="27">
        <f>VLOOKUP(A72,'Carga Remito.'!A$4:AK$20957,MATCH(G$4,'Carga Remito.'!A$3:AQ$3,0),0)</f>
        <v>51600</v>
      </c>
      <c r="I72" t="s">
        <v>990</v>
      </c>
      <c r="J72" s="15">
        <f t="shared" si="3"/>
        <v>0</v>
      </c>
      <c r="K72" s="31">
        <v>51600</v>
      </c>
      <c r="L72" s="23">
        <v>45141</v>
      </c>
    </row>
    <row r="73" spans="1:18" x14ac:dyDescent="0.25">
      <c r="A73" s="128">
        <v>1186</v>
      </c>
      <c r="B73" s="129">
        <f>VLOOKUP(A73,'Carga Remito.'!A$4:AK$16957,3,0)</f>
        <v>45140</v>
      </c>
      <c r="C73" s="131">
        <f t="shared" ca="1" si="2"/>
        <v>17</v>
      </c>
      <c r="D73" s="28" t="str">
        <f>VLOOKUP(A73,'Carga Remito.'!A$4:AK$15957,4,0)</f>
        <v>Moretti Anabella</v>
      </c>
      <c r="E73" s="28" t="str">
        <f>VLOOKUP(A73,'Carga Remito.'!A$4:AK$2258,6,0)</f>
        <v>KFX524</v>
      </c>
      <c r="F73" s="28" t="str">
        <f>VLOOKUP(A73,'Carga Remito.'!A$4:AK$1858,7,0)</f>
        <v>Toyota</v>
      </c>
      <c r="G73" s="27">
        <f>VLOOKUP(A73,'Carga Remito.'!A$4:AK$20957,MATCH(G$4,'Carga Remito.'!A$3:AQ$3,0),0)</f>
        <v>135925</v>
      </c>
      <c r="I73" t="s">
        <v>766</v>
      </c>
      <c r="J73" s="15">
        <f t="shared" si="3"/>
        <v>0</v>
      </c>
      <c r="K73" s="31">
        <v>135925</v>
      </c>
      <c r="L73" s="23">
        <v>45155</v>
      </c>
    </row>
    <row r="74" spans="1:18" x14ac:dyDescent="0.25">
      <c r="A74" s="128">
        <v>1187</v>
      </c>
      <c r="B74" s="129">
        <f>VLOOKUP(A74,'Carga Remito.'!A$4:AK$16957,3,0)</f>
        <v>45141</v>
      </c>
      <c r="C74" s="131">
        <f t="shared" ca="1" si="2"/>
        <v>17</v>
      </c>
      <c r="D74" s="28" t="str">
        <f>VLOOKUP(A74,'Carga Remito.'!A$4:AK$15957,4,0)</f>
        <v>Di Genaro Julio</v>
      </c>
      <c r="E74" s="28">
        <f>VLOOKUP(A74,'Carga Remito.'!A$4:AK$2258,6,0)</f>
        <v>0</v>
      </c>
      <c r="F74" s="28">
        <f>VLOOKUP(A74,'Carga Remito.'!A$4:AK$1858,7,0)</f>
        <v>0</v>
      </c>
      <c r="G74" s="27">
        <f>VLOOKUP(A74,'Carga Remito.'!A$4:AK$20957,MATCH(G$4,'Carga Remito.'!A$3:AQ$3,0),0)</f>
        <v>43700</v>
      </c>
      <c r="I74" t="s">
        <v>744</v>
      </c>
      <c r="J74" s="15">
        <f t="shared" si="3"/>
        <v>0</v>
      </c>
      <c r="K74" s="31">
        <v>43700</v>
      </c>
      <c r="L74" s="23">
        <v>45145</v>
      </c>
    </row>
    <row r="75" spans="1:18" x14ac:dyDescent="0.25">
      <c r="A75" s="128">
        <v>1188</v>
      </c>
      <c r="B75" s="129">
        <f>VLOOKUP(A75,'Carga Remito.'!A$4:AK$16957,3,0)</f>
        <v>45141</v>
      </c>
      <c r="C75" s="131">
        <f t="shared" ca="1" si="2"/>
        <v>17</v>
      </c>
      <c r="D75" s="28" t="str">
        <f>VLOOKUP(A75,'Carga Remito.'!A$4:AK$15957,4,0)</f>
        <v>Di Genaro Julio</v>
      </c>
      <c r="E75" s="28">
        <f>VLOOKUP(A75,'Carga Remito.'!A$4:AK$2258,6,0)</f>
        <v>0</v>
      </c>
      <c r="F75" s="28">
        <f>VLOOKUP(A75,'Carga Remito.'!A$4:AK$1858,7,0)</f>
        <v>0</v>
      </c>
      <c r="G75" s="27">
        <f>VLOOKUP(A75,'Carga Remito.'!A$4:AK$20957,MATCH(G$4,'Carga Remito.'!A$3:AQ$3,0),0)</f>
        <v>20160</v>
      </c>
      <c r="J75" s="15">
        <f t="shared" si="3"/>
        <v>0</v>
      </c>
      <c r="K75" s="31">
        <v>20160</v>
      </c>
      <c r="L75" s="23">
        <v>45145</v>
      </c>
    </row>
    <row r="76" spans="1:18" x14ac:dyDescent="0.25">
      <c r="A76" s="128">
        <v>1189</v>
      </c>
      <c r="B76" s="129">
        <f>VLOOKUP(A76,'Carga Remito.'!A$4:AK$16957,3,0)</f>
        <v>45141</v>
      </c>
      <c r="C76" s="131">
        <f t="shared" ca="1" si="2"/>
        <v>17</v>
      </c>
      <c r="D76" s="28" t="str">
        <f>VLOOKUP(A76,'Carga Remito.'!A$4:AK$15957,4,0)</f>
        <v>Gimenez Javier</v>
      </c>
      <c r="E76" s="28" t="str">
        <f>VLOOKUP(A76,'Carga Remito.'!A$4:AK$2258,6,0)</f>
        <v>AC172QG</v>
      </c>
      <c r="F76" s="28" t="str">
        <f>VLOOKUP(A76,'Carga Remito.'!A$4:AK$1858,7,0)</f>
        <v>Peugeot 208</v>
      </c>
      <c r="G76" s="27">
        <f>VLOOKUP(A76,'Carga Remito.'!A$4:AK$20957,MATCH(G$4,'Carga Remito.'!A$3:AQ$3,0),0)</f>
        <v>30000</v>
      </c>
      <c r="I76" t="s">
        <v>1063</v>
      </c>
      <c r="J76" s="15">
        <f t="shared" si="3"/>
        <v>0</v>
      </c>
      <c r="K76" s="31">
        <v>30000</v>
      </c>
      <c r="L76" s="23">
        <v>45142</v>
      </c>
    </row>
    <row r="77" spans="1:18" x14ac:dyDescent="0.25">
      <c r="A77" s="128">
        <v>1190</v>
      </c>
      <c r="B77" s="129">
        <f>VLOOKUP(A77,'Carga Remito.'!A$4:AK$16957,3,0)</f>
        <v>45142</v>
      </c>
      <c r="C77" s="131">
        <f t="shared" ca="1" si="2"/>
        <v>17</v>
      </c>
      <c r="D77" s="28" t="str">
        <f>VLOOKUP(A77,'Carga Remito.'!A$4:AK$15957,4,0)</f>
        <v>Revol Juan</v>
      </c>
      <c r="E77" s="28">
        <f>VLOOKUP(A77,'Carga Remito.'!A$4:AK$2258,6,0)</f>
        <v>0</v>
      </c>
      <c r="F77" s="28" t="str">
        <f>VLOOKUP(A77,'Carga Remito.'!A$4:AK$1858,7,0)</f>
        <v>Fox</v>
      </c>
      <c r="G77" s="27">
        <f>VLOOKUP(A77,'Carga Remito.'!A$4:AK$20957,MATCH(G$4,'Carga Remito.'!A$3:AQ$3,0),0)</f>
        <v>75300</v>
      </c>
      <c r="J77" s="15">
        <f t="shared" si="3"/>
        <v>0</v>
      </c>
      <c r="K77" s="31">
        <v>45300</v>
      </c>
      <c r="L77" s="23">
        <v>45153</v>
      </c>
      <c r="N77" s="31">
        <v>25000</v>
      </c>
      <c r="O77" s="23">
        <v>45187</v>
      </c>
      <c r="Q77" s="31">
        <v>5000</v>
      </c>
      <c r="R77" s="23">
        <v>45189</v>
      </c>
    </row>
    <row r="78" spans="1:18" x14ac:dyDescent="0.25">
      <c r="A78" s="128">
        <v>1191</v>
      </c>
      <c r="B78" s="129">
        <f>VLOOKUP(A78,'Carga Remito.'!A$4:AK$16957,3,0)</f>
        <v>45142</v>
      </c>
      <c r="C78" s="131">
        <f t="shared" ca="1" si="2"/>
        <v>17</v>
      </c>
      <c r="D78" s="28" t="str">
        <f>VLOOKUP(A78,'Carga Remito.'!A$4:AK$15957,4,0)</f>
        <v>Guevara Mario</v>
      </c>
      <c r="E78" s="28">
        <f>VLOOKUP(A78,'Carga Remito.'!A$4:AK$2258,6,0)</f>
        <v>0</v>
      </c>
      <c r="F78" s="28" t="str">
        <f>VLOOKUP(A78,'Carga Remito.'!A$4:AK$1858,7,0)</f>
        <v xml:space="preserve">gol </v>
      </c>
      <c r="G78" s="27">
        <f>VLOOKUP(A78,'Carga Remito.'!A$4:AK$20957,MATCH(G$4,'Carga Remito.'!A$3:AQ$3,0),0)</f>
        <v>9600</v>
      </c>
      <c r="I78" t="s">
        <v>910</v>
      </c>
      <c r="J78" s="15">
        <f t="shared" si="3"/>
        <v>0</v>
      </c>
      <c r="K78" s="31">
        <v>9600</v>
      </c>
      <c r="L78" s="23">
        <v>45142</v>
      </c>
    </row>
    <row r="79" spans="1:18" x14ac:dyDescent="0.25">
      <c r="A79" s="128">
        <v>1192</v>
      </c>
      <c r="B79" s="129">
        <f>VLOOKUP(A79,'Carga Remito.'!A$4:AK$16957,3,0)</f>
        <v>45142</v>
      </c>
      <c r="C79" s="131">
        <f t="shared" ca="1" si="2"/>
        <v>17</v>
      </c>
      <c r="D79" s="28" t="str">
        <f>VLOOKUP(A79,'Carga Remito.'!A$4:AK$15957,4,0)</f>
        <v>Rodriguez Jorge</v>
      </c>
      <c r="E79" s="28" t="str">
        <f>VLOOKUP(A79,'Carga Remito.'!A$4:AK$2258,6,0)</f>
        <v>FCE245</v>
      </c>
      <c r="F79" s="28" t="str">
        <f>VLOOKUP(A79,'Carga Remito.'!A$4:AK$1858,7,0)</f>
        <v>Corsa</v>
      </c>
      <c r="G79" s="27">
        <f>VLOOKUP(A79,'Carga Remito.'!A$4:AK$20957,MATCH(G$4,'Carga Remito.'!A$3:AQ$3,0),0)</f>
        <v>121900</v>
      </c>
      <c r="J79" s="15">
        <f t="shared" si="3"/>
        <v>0</v>
      </c>
      <c r="K79" s="31">
        <v>121900</v>
      </c>
      <c r="L79" s="23">
        <v>45147</v>
      </c>
    </row>
    <row r="80" spans="1:18" x14ac:dyDescent="0.25">
      <c r="A80" s="128">
        <v>1193</v>
      </c>
      <c r="B80" s="129">
        <f>VLOOKUP(A80,'Carga Remito.'!A$4:AK$16957,3,0)</f>
        <v>45136</v>
      </c>
      <c r="C80" s="131">
        <f t="shared" ca="1" si="2"/>
        <v>17</v>
      </c>
      <c r="D80" s="28" t="str">
        <f>VLOOKUP(A80,'Carga Remito.'!A$4:AK$15957,4,0)</f>
        <v>Borzolino Celeste</v>
      </c>
      <c r="E80" s="28">
        <f>VLOOKUP(A80,'Carga Remito.'!A$4:AK$2258,6,0)</f>
        <v>53932</v>
      </c>
      <c r="F80" s="28">
        <f>VLOOKUP(A80,'Carga Remito.'!A$4:AK$1858,7,0)</f>
        <v>208</v>
      </c>
      <c r="G80" s="27">
        <f>VLOOKUP(A80,'Carga Remito.'!A$4:AK$20957,MATCH(G$4,'Carga Remito.'!A$3:AQ$3,0),0)</f>
        <v>73100</v>
      </c>
      <c r="J80" s="15">
        <f t="shared" si="3"/>
        <v>0</v>
      </c>
      <c r="K80" s="31">
        <v>73100</v>
      </c>
      <c r="L80" s="23">
        <v>45125</v>
      </c>
    </row>
    <row r="81" spans="1:15" x14ac:dyDescent="0.25">
      <c r="A81" s="128">
        <v>1194</v>
      </c>
      <c r="B81" s="129">
        <f>VLOOKUP(A81,'Carga Remito.'!A$4:AK$16957,3,0)</f>
        <v>45143</v>
      </c>
      <c r="C81" s="131">
        <f t="shared" ca="1" si="2"/>
        <v>17</v>
      </c>
      <c r="D81" s="28" t="str">
        <f>VLOOKUP(A81,'Carga Remito.'!A$4:AK$15957,4,0)</f>
        <v>Transporte del Interior</v>
      </c>
      <c r="E81" s="28">
        <f>VLOOKUP(A81,'Carga Remito.'!A$4:AK$2258,6,0)</f>
        <v>635</v>
      </c>
      <c r="F81" s="28">
        <f>VLOOKUP(A81,'Carga Remito.'!A$4:AK$1858,7,0)</f>
        <v>0</v>
      </c>
      <c r="G81" s="27">
        <f>VLOOKUP(A81,'Carga Remito.'!A$4:AK$20957,MATCH(G$4,'Carga Remito.'!A$3:AQ$3,0),0)</f>
        <v>7500</v>
      </c>
      <c r="J81" s="15">
        <f t="shared" si="3"/>
        <v>0</v>
      </c>
      <c r="K81" s="31">
        <v>7500</v>
      </c>
      <c r="L81" s="23">
        <v>45180</v>
      </c>
    </row>
    <row r="82" spans="1:15" x14ac:dyDescent="0.25">
      <c r="A82" s="128">
        <v>1195</v>
      </c>
      <c r="B82" s="129">
        <f>VLOOKUP(A82,'Carga Remito.'!A$4:AK$16957,3,0)</f>
        <v>45145</v>
      </c>
      <c r="C82" s="131">
        <f t="shared" ca="1" si="2"/>
        <v>17</v>
      </c>
      <c r="D82" s="28" t="str">
        <f>VLOOKUP(A82,'Carga Remito.'!A$4:AK$15957,4,0)</f>
        <v>Integral Agropecuaria</v>
      </c>
      <c r="E82" s="28" t="str">
        <f>VLOOKUP(A82,'Carga Remito.'!A$4:AK$2258,6,0)</f>
        <v>AC890MO</v>
      </c>
      <c r="F82" s="28" t="str">
        <f>VLOOKUP(A82,'Carga Remito.'!A$4:AK$1858,7,0)</f>
        <v>Amarok</v>
      </c>
      <c r="G82" s="27">
        <f>VLOOKUP(A82,'Carga Remito.'!A$4:AK$20957,MATCH(G$4,'Carga Remito.'!A$3:AQ$3,0),0)</f>
        <v>265200</v>
      </c>
      <c r="I82" t="s">
        <v>990</v>
      </c>
      <c r="J82" s="15">
        <f t="shared" si="3"/>
        <v>0</v>
      </c>
      <c r="K82" s="31">
        <v>265200</v>
      </c>
      <c r="L82" s="23">
        <v>45177</v>
      </c>
    </row>
    <row r="83" spans="1:15" x14ac:dyDescent="0.25">
      <c r="A83" s="128">
        <v>1196</v>
      </c>
      <c r="B83" s="129">
        <f>VLOOKUP(A83,'Carga Remito.'!A$4:AK$16957,3,0)</f>
        <v>45145</v>
      </c>
      <c r="C83" s="131">
        <f t="shared" ca="1" si="2"/>
        <v>17</v>
      </c>
      <c r="D83" s="28" t="str">
        <f>VLOOKUP(A83,'Carga Remito.'!A$4:AK$15957,4,0)</f>
        <v>Borello Matias</v>
      </c>
      <c r="E83" s="28" t="str">
        <f>VLOOKUP(A83,'Carga Remito.'!A$4:AK$2258,6,0)</f>
        <v>HDI107</v>
      </c>
      <c r="F83" s="28" t="str">
        <f>VLOOKUP(A83,'Carga Remito.'!A$4:AK$1858,7,0)</f>
        <v>Megane</v>
      </c>
      <c r="G83" s="27">
        <f>VLOOKUP(A83,'Carga Remito.'!A$4:AK$20957,MATCH(G$4,'Carga Remito.'!A$3:AQ$3,0),0)</f>
        <v>190050</v>
      </c>
      <c r="J83" s="15">
        <f t="shared" si="3"/>
        <v>0</v>
      </c>
      <c r="K83" s="31">
        <v>190050</v>
      </c>
      <c r="L83" s="23">
        <v>45154</v>
      </c>
    </row>
    <row r="84" spans="1:15" x14ac:dyDescent="0.25">
      <c r="A84" s="128">
        <v>1197</v>
      </c>
      <c r="B84" s="129">
        <f>VLOOKUP(A84,'Carga Remito.'!A$4:AK$16957,3,0)</f>
        <v>45145</v>
      </c>
      <c r="C84" s="131">
        <f t="shared" ca="1" si="2"/>
        <v>17</v>
      </c>
      <c r="D84" s="28" t="str">
        <f>VLOOKUP(A84,'Carga Remito.'!A$4:AK$15957,4,0)</f>
        <v>Mendizabal Alicia</v>
      </c>
      <c r="E84" s="28" t="str">
        <f>VLOOKUP(A84,'Carga Remito.'!A$4:AK$2258,6,0)</f>
        <v>IGI953</v>
      </c>
      <c r="F84" s="28">
        <f>VLOOKUP(A84,'Carga Remito.'!A$4:AK$1858,7,0)</f>
        <v>0</v>
      </c>
      <c r="G84" s="27">
        <f>VLOOKUP(A84,'Carga Remito.'!A$4:AK$20957,MATCH(G$4,'Carga Remito.'!A$3:AQ$3,0),0)</f>
        <v>18800</v>
      </c>
      <c r="J84" s="15">
        <f t="shared" si="3"/>
        <v>0</v>
      </c>
      <c r="K84" s="31">
        <v>18800</v>
      </c>
      <c r="L84" s="23">
        <v>45156</v>
      </c>
    </row>
    <row r="85" spans="1:15" x14ac:dyDescent="0.25">
      <c r="A85" s="128">
        <v>1198</v>
      </c>
      <c r="B85" s="129">
        <f>VLOOKUP(A85,'Carga Remito.'!A$4:AK$16957,3,0)</f>
        <v>45145</v>
      </c>
      <c r="C85" s="131">
        <f t="shared" ca="1" si="2"/>
        <v>17</v>
      </c>
      <c r="D85" s="28" t="str">
        <f>VLOOKUP(A85,'Carga Remito.'!A$4:AK$15957,4,0)</f>
        <v>Cane Emiliano</v>
      </c>
      <c r="E85" s="28">
        <f>VLOOKUP(A85,'Carga Remito.'!A$4:AK$2258,6,0)</f>
        <v>0</v>
      </c>
      <c r="F85" s="28">
        <f>VLOOKUP(A85,'Carga Remito.'!A$4:AK$1858,7,0)</f>
        <v>0</v>
      </c>
      <c r="G85" s="27">
        <f>VLOOKUP(A85,'Carga Remito.'!A$4:AK$20957,MATCH(G$4,'Carga Remito.'!A$3:AQ$3,0),0)</f>
        <v>67559</v>
      </c>
      <c r="J85" s="15">
        <f t="shared" si="3"/>
        <v>0</v>
      </c>
      <c r="K85" s="31">
        <v>67559</v>
      </c>
      <c r="L85" s="23">
        <v>45153</v>
      </c>
    </row>
    <row r="86" spans="1:15" x14ac:dyDescent="0.25">
      <c r="A86" s="128">
        <v>1199</v>
      </c>
      <c r="B86" s="129">
        <f>VLOOKUP(A86,'Carga Remito.'!A$4:AK$16957,3,0)</f>
        <v>45146</v>
      </c>
      <c r="C86" s="131">
        <f t="shared" ca="1" si="2"/>
        <v>17</v>
      </c>
      <c r="D86" s="28" t="str">
        <f>VLOOKUP(A86,'Carga Remito.'!A$4:AK$15957,4,0)</f>
        <v>Oyola Alberto</v>
      </c>
      <c r="E86" s="28">
        <f>VLOOKUP(A86,'Carga Remito.'!A$4:AK$2258,6,0)</f>
        <v>0</v>
      </c>
      <c r="F86" s="28" t="str">
        <f>VLOOKUP(A86,'Carga Remito.'!A$4:AK$1858,7,0)</f>
        <v>Fluence</v>
      </c>
      <c r="G86" s="27">
        <f>VLOOKUP(A86,'Carga Remito.'!A$4:AK$20957,MATCH(G$4,'Carga Remito.'!A$3:AQ$3,0),0)</f>
        <v>0</v>
      </c>
      <c r="J86" s="15">
        <f t="shared" si="3"/>
        <v>0</v>
      </c>
    </row>
    <row r="87" spans="1:15" x14ac:dyDescent="0.25">
      <c r="A87" s="128">
        <v>1200</v>
      </c>
      <c r="B87" s="129">
        <f>VLOOKUP(A87,'Carga Remito.'!A$4:AK$16957,3,0)</f>
        <v>45146</v>
      </c>
      <c r="C87" s="131">
        <f t="shared" ca="1" si="2"/>
        <v>17</v>
      </c>
      <c r="D87" s="28" t="str">
        <f>VLOOKUP(A87,'Carga Remito.'!A$4:AK$15957,4,0)</f>
        <v>Moretti Renato</v>
      </c>
      <c r="E87" s="28">
        <f>VLOOKUP(A87,'Carga Remito.'!A$4:AK$2258,6,0)</f>
        <v>0</v>
      </c>
      <c r="F87" s="28" t="str">
        <f>VLOOKUP(A87,'Carga Remito.'!A$4:AK$1858,7,0)</f>
        <v>S10</v>
      </c>
      <c r="G87" s="27">
        <f>VLOOKUP(A87,'Carga Remito.'!A$4:AK$20957,MATCH(G$4,'Carga Remito.'!A$3:AQ$3,0),0)</f>
        <v>363100</v>
      </c>
      <c r="J87" s="15">
        <f t="shared" si="3"/>
        <v>0</v>
      </c>
      <c r="K87" s="31">
        <v>150000</v>
      </c>
      <c r="L87" s="23">
        <v>45162</v>
      </c>
      <c r="N87" s="31">
        <v>213100</v>
      </c>
      <c r="O87" s="23">
        <v>45169</v>
      </c>
    </row>
    <row r="88" spans="1:15" x14ac:dyDescent="0.25">
      <c r="A88" s="128">
        <v>1201</v>
      </c>
      <c r="B88" s="129">
        <f>VLOOKUP(A88,'Carga Remito.'!A$4:AK$16957,3,0)</f>
        <v>45146</v>
      </c>
      <c r="C88" s="131">
        <f t="shared" ca="1" si="2"/>
        <v>17</v>
      </c>
      <c r="D88" s="28" t="str">
        <f>VLOOKUP(A88,'Carga Remito.'!A$4:AK$15957,4,0)</f>
        <v>Calderon Daniel</v>
      </c>
      <c r="E88" s="28">
        <f>VLOOKUP(A88,'Carga Remito.'!A$4:AK$2258,6,0)</f>
        <v>0</v>
      </c>
      <c r="F88" s="28" t="str">
        <f>VLOOKUP(A88,'Carga Remito.'!A$4:AK$1858,7,0)</f>
        <v>Palio</v>
      </c>
      <c r="G88" s="27">
        <f>VLOOKUP(A88,'Carga Remito.'!A$4:AK$20957,MATCH(G$4,'Carga Remito.'!A$3:AQ$3,0),0)</f>
        <v>16850</v>
      </c>
      <c r="J88" s="15">
        <f t="shared" si="3"/>
        <v>0</v>
      </c>
      <c r="K88" s="31">
        <v>16850</v>
      </c>
      <c r="L88" s="23">
        <v>45147</v>
      </c>
    </row>
    <row r="89" spans="1:15" x14ac:dyDescent="0.25">
      <c r="A89" s="128">
        <v>1202</v>
      </c>
      <c r="B89" s="129">
        <f>VLOOKUP(A89,'Carga Remito.'!A$4:AK$16957,3,0)</f>
        <v>45146</v>
      </c>
      <c r="C89" s="131">
        <f t="shared" ca="1" si="2"/>
        <v>17</v>
      </c>
      <c r="D89" s="28" t="str">
        <f>VLOOKUP(A89,'Carga Remito.'!A$4:AK$15957,4,0)</f>
        <v>Manitto Rosana</v>
      </c>
      <c r="E89" s="28" t="str">
        <f>VLOOKUP(A89,'Carga Remito.'!A$4:AK$2258,6,0)</f>
        <v>AF064BA</v>
      </c>
      <c r="F89" s="28" t="str">
        <f>VLOOKUP(A89,'Carga Remito.'!A$4:AK$1858,7,0)</f>
        <v>Gol trend</v>
      </c>
      <c r="G89" s="27">
        <f>VLOOKUP(A89,'Carga Remito.'!A$4:AK$20957,MATCH(G$4,'Carga Remito.'!A$3:AQ$3,0),0)</f>
        <v>52900</v>
      </c>
      <c r="I89" t="s">
        <v>764</v>
      </c>
      <c r="J89" s="15">
        <f t="shared" si="3"/>
        <v>0</v>
      </c>
      <c r="K89" s="31">
        <v>52900</v>
      </c>
      <c r="L89" s="23">
        <v>45148</v>
      </c>
    </row>
    <row r="90" spans="1:15" x14ac:dyDescent="0.25">
      <c r="A90" s="128">
        <v>1203</v>
      </c>
      <c r="B90" s="129">
        <f>VLOOKUP(A90,'Carga Remito.'!A$4:AK$16957,3,0)</f>
        <v>45146</v>
      </c>
      <c r="C90" s="131">
        <f t="shared" ca="1" si="2"/>
        <v>17</v>
      </c>
      <c r="D90" s="28" t="str">
        <f>VLOOKUP(A90,'Carga Remito.'!A$4:AK$15957,4,0)</f>
        <v>Borello Matias</v>
      </c>
      <c r="E90" s="28" t="str">
        <f>VLOOKUP(A90,'Carga Remito.'!A$4:AK$2258,6,0)</f>
        <v>HDY107</v>
      </c>
      <c r="F90" s="28" t="str">
        <f>VLOOKUP(A90,'Carga Remito.'!A$4:AK$1858,7,0)</f>
        <v>Megane</v>
      </c>
      <c r="G90" s="27">
        <f>VLOOKUP(A90,'Carga Remito.'!A$4:AK$20957,MATCH(G$4,'Carga Remito.'!A$3:AQ$3,0),0)</f>
        <v>0</v>
      </c>
      <c r="J90" s="15">
        <f t="shared" si="3"/>
        <v>0</v>
      </c>
    </row>
    <row r="91" spans="1:15" x14ac:dyDescent="0.25">
      <c r="A91" s="128">
        <v>1204</v>
      </c>
      <c r="B91" s="129">
        <f>VLOOKUP(A91,'Carga Remito.'!A$4:AK$16957,3,0)</f>
        <v>45147</v>
      </c>
      <c r="C91" s="131">
        <f t="shared" ca="1" si="2"/>
        <v>17</v>
      </c>
      <c r="D91" s="28" t="str">
        <f>VLOOKUP(A91,'Carga Remito.'!A$4:AK$15957,4,0)</f>
        <v>Marciali Veronica</v>
      </c>
      <c r="E91" s="28" t="str">
        <f>VLOOKUP(A91,'Carga Remito.'!A$4:AK$2258,6,0)</f>
        <v>JXH549</v>
      </c>
      <c r="F91" s="28" t="str">
        <f>VLOOKUP(A91,'Carga Remito.'!A$4:AK$1858,7,0)</f>
        <v>Fiesta</v>
      </c>
      <c r="G91" s="27">
        <f>VLOOKUP(A91,'Carga Remito.'!A$4:AK$20957,MATCH(G$4,'Carga Remito.'!A$3:AQ$3,0),0)</f>
        <v>63900</v>
      </c>
      <c r="I91" t="s">
        <v>910</v>
      </c>
      <c r="J91" s="15">
        <f t="shared" si="3"/>
        <v>0</v>
      </c>
      <c r="K91" s="31">
        <v>33900</v>
      </c>
      <c r="L91" s="23">
        <v>45149</v>
      </c>
      <c r="N91" s="31">
        <v>30000</v>
      </c>
      <c r="O91" s="23">
        <v>45170</v>
      </c>
    </row>
    <row r="92" spans="1:15" x14ac:dyDescent="0.25">
      <c r="A92" s="128">
        <v>1205</v>
      </c>
      <c r="B92" s="129">
        <f>VLOOKUP(A92,'Carga Remito.'!A$4:AK$16957,3,0)</f>
        <v>45147</v>
      </c>
      <c r="C92" s="131">
        <f t="shared" ca="1" si="2"/>
        <v>17</v>
      </c>
      <c r="D92" s="28" t="str">
        <f>VLOOKUP(A92,'Carga Remito.'!A$4:AK$15957,4,0)</f>
        <v>Transporte del Interior</v>
      </c>
      <c r="E92" s="28">
        <f>VLOOKUP(A92,'Carga Remito.'!A$4:AK$2258,6,0)</f>
        <v>127</v>
      </c>
      <c r="F92" s="28">
        <f>VLOOKUP(A92,'Carga Remito.'!A$4:AK$1858,7,0)</f>
        <v>0</v>
      </c>
      <c r="G92" s="27">
        <f>VLOOKUP(A92,'Carga Remito.'!A$4:AK$20957,MATCH(G$4,'Carga Remito.'!A$3:AQ$3,0),0)</f>
        <v>15000</v>
      </c>
      <c r="J92" s="15">
        <f t="shared" si="3"/>
        <v>0</v>
      </c>
      <c r="K92" s="31">
        <v>15000</v>
      </c>
      <c r="L92" s="23">
        <v>45180</v>
      </c>
    </row>
    <row r="93" spans="1:15" x14ac:dyDescent="0.25">
      <c r="A93" s="128">
        <v>1206</v>
      </c>
      <c r="B93" s="129">
        <f>VLOOKUP(A93,'Carga Remito.'!A$4:AK$16957,3,0)</f>
        <v>45147</v>
      </c>
      <c r="C93" s="131">
        <f t="shared" ca="1" si="2"/>
        <v>17</v>
      </c>
      <c r="D93" s="28" t="str">
        <f>VLOOKUP(A93,'Carga Remito.'!A$4:AK$15957,4,0)</f>
        <v>Transporte del Interior</v>
      </c>
      <c r="E93" s="28">
        <f>VLOOKUP(A93,'Carga Remito.'!A$4:AK$2258,6,0)</f>
        <v>127</v>
      </c>
      <c r="F93" s="28">
        <f>VLOOKUP(A93,'Carga Remito.'!A$4:AK$1858,7,0)</f>
        <v>0</v>
      </c>
      <c r="G93" s="27">
        <f>VLOOKUP(A93,'Carga Remito.'!A$4:AK$20957,MATCH(G$4,'Carga Remito.'!A$3:AQ$3,0),0)</f>
        <v>0</v>
      </c>
      <c r="J93" s="15">
        <f t="shared" si="3"/>
        <v>0</v>
      </c>
    </row>
    <row r="94" spans="1:15" x14ac:dyDescent="0.25">
      <c r="A94" s="128">
        <v>1207</v>
      </c>
      <c r="B94" s="129">
        <f>VLOOKUP(A94,'Carga Remito.'!A$4:AK$16957,3,0)</f>
        <v>45147</v>
      </c>
      <c r="C94" s="131">
        <f t="shared" ca="1" si="2"/>
        <v>17</v>
      </c>
      <c r="D94" s="28" t="str">
        <f>VLOOKUP(A94,'Carga Remito.'!A$4:AK$15957,4,0)</f>
        <v>Transporte del Interior</v>
      </c>
      <c r="E94" s="28">
        <f>VLOOKUP(A94,'Carga Remito.'!A$4:AK$2258,6,0)</f>
        <v>703</v>
      </c>
      <c r="F94" s="28">
        <f>VLOOKUP(A94,'Carga Remito.'!A$4:AK$1858,7,0)</f>
        <v>0</v>
      </c>
      <c r="G94" s="27">
        <f>VLOOKUP(A94,'Carga Remito.'!A$4:AK$20957,MATCH(G$4,'Carga Remito.'!A$3:AQ$3,0),0)</f>
        <v>0</v>
      </c>
      <c r="J94" s="15">
        <f t="shared" si="3"/>
        <v>0</v>
      </c>
    </row>
    <row r="95" spans="1:15" x14ac:dyDescent="0.25">
      <c r="A95" s="128">
        <v>1208</v>
      </c>
      <c r="B95" s="129">
        <f>VLOOKUP(A95,'Carga Remito.'!A$4:AK$16957,3,0)</f>
        <v>45147</v>
      </c>
      <c r="C95" s="131">
        <f t="shared" ca="1" si="2"/>
        <v>17</v>
      </c>
      <c r="D95" s="28" t="str">
        <f>VLOOKUP(A95,'Carga Remito.'!A$4:AK$15957,4,0)</f>
        <v>Transporte del Interior</v>
      </c>
      <c r="E95" s="28">
        <f>VLOOKUP(A95,'Carga Remito.'!A$4:AK$2258,6,0)</f>
        <v>703</v>
      </c>
      <c r="F95" s="28">
        <f>VLOOKUP(A95,'Carga Remito.'!A$4:AK$1858,7,0)</f>
        <v>0</v>
      </c>
      <c r="G95" s="27">
        <f>VLOOKUP(A95,'Carga Remito.'!A$4:AK$20957,MATCH(G$4,'Carga Remito.'!A$3:AQ$3,0),0)</f>
        <v>52000</v>
      </c>
      <c r="J95" s="15">
        <f t="shared" si="3"/>
        <v>0</v>
      </c>
      <c r="K95" s="31">
        <v>5000</v>
      </c>
      <c r="N95" s="31">
        <v>47000</v>
      </c>
    </row>
    <row r="96" spans="1:15" x14ac:dyDescent="0.25">
      <c r="A96" s="128">
        <v>1209</v>
      </c>
      <c r="B96" s="129">
        <f>VLOOKUP(A96,'Carga Remito.'!A$4:AK$16957,3,0)</f>
        <v>45147</v>
      </c>
      <c r="C96" s="131">
        <f t="shared" ca="1" si="2"/>
        <v>17</v>
      </c>
      <c r="D96" s="28" t="str">
        <f>VLOOKUP(A96,'Carga Remito.'!A$4:AK$15957,4,0)</f>
        <v>Mansuino Alberto</v>
      </c>
      <c r="E96" s="28">
        <f>VLOOKUP(A96,'Carga Remito.'!A$4:AK$2258,6,0)</f>
        <v>0</v>
      </c>
      <c r="F96" s="28" t="str">
        <f>VLOOKUP(A96,'Carga Remito.'!A$4:AK$1858,7,0)</f>
        <v>gol trend</v>
      </c>
      <c r="G96" s="27">
        <f>VLOOKUP(A96,'Carga Remito.'!A$4:AK$20957,MATCH(G$4,'Carga Remito.'!A$3:AQ$3,0),0)</f>
        <v>10500</v>
      </c>
      <c r="I96" t="s">
        <v>990</v>
      </c>
      <c r="J96" s="15">
        <f t="shared" si="3"/>
        <v>0</v>
      </c>
      <c r="K96" s="31">
        <v>10500</v>
      </c>
      <c r="L96" s="23">
        <v>45147</v>
      </c>
    </row>
    <row r="97" spans="1:23" x14ac:dyDescent="0.25">
      <c r="A97" s="128">
        <v>1210</v>
      </c>
      <c r="B97" s="129">
        <f>VLOOKUP(A97,'Carga Remito.'!A$4:AK$16957,3,0)</f>
        <v>45148</v>
      </c>
      <c r="C97" s="131">
        <f t="shared" ca="1" si="2"/>
        <v>17</v>
      </c>
      <c r="D97" s="28" t="str">
        <f>VLOOKUP(A97,'Carga Remito.'!A$4:AK$15957,4,0)</f>
        <v>Ricci Arturo</v>
      </c>
      <c r="E97" s="28" t="str">
        <f>VLOOKUP(A97,'Carga Remito.'!A$4:AK$2258,6,0)</f>
        <v>PFH269</v>
      </c>
      <c r="F97" s="28" t="str">
        <f>VLOOKUP(A97,'Carga Remito.'!A$4:AK$1858,7,0)</f>
        <v>Gol trend</v>
      </c>
      <c r="G97" s="27">
        <f>VLOOKUP(A97,'Carga Remito.'!A$4:AK$20957,MATCH(G$4,'Carga Remito.'!A$3:AQ$3,0),0)</f>
        <v>100800</v>
      </c>
      <c r="I97" t="s">
        <v>744</v>
      </c>
      <c r="J97" s="15">
        <f t="shared" si="3"/>
        <v>0</v>
      </c>
      <c r="K97" s="31">
        <v>45000</v>
      </c>
      <c r="L97" s="23">
        <v>45148</v>
      </c>
      <c r="N97" s="31">
        <v>55800</v>
      </c>
      <c r="O97" s="23">
        <v>45148</v>
      </c>
    </row>
    <row r="98" spans="1:23" x14ac:dyDescent="0.25">
      <c r="A98" s="128">
        <v>1211</v>
      </c>
      <c r="B98" s="129">
        <f>VLOOKUP(A98,'Carga Remito.'!A$4:AK$16957,3,0)</f>
        <v>45148</v>
      </c>
      <c r="C98" s="131">
        <f t="shared" ca="1" si="2"/>
        <v>17</v>
      </c>
      <c r="D98" s="28" t="str">
        <f>VLOOKUP(A98,'Carga Remito.'!A$4:AK$15957,4,0)</f>
        <v>Sambruno Guillermo</v>
      </c>
      <c r="E98" s="28" t="str">
        <f>VLOOKUP(A98,'Carga Remito.'!A$4:AK$2258,6,0)</f>
        <v>NLV585</v>
      </c>
      <c r="F98" s="28" t="str">
        <f>VLOOKUP(A98,'Carga Remito.'!A$4:AK$1858,7,0)</f>
        <v>Gol trend</v>
      </c>
      <c r="G98" s="27">
        <f>VLOOKUP(A98,'Carga Remito.'!A$4:AK$20957,MATCH(G$4,'Carga Remito.'!A$3:AQ$3,0),0)</f>
        <v>43175</v>
      </c>
      <c r="H98" s="28" t="e">
        <f>VLOOKUP(G98,'[1]Carga Remito.'!G$4:AH$16960,3,0)</f>
        <v>#N/A</v>
      </c>
      <c r="I98" t="s">
        <v>744</v>
      </c>
      <c r="J98" s="15">
        <f t="shared" si="3"/>
        <v>0</v>
      </c>
      <c r="K98" s="31">
        <v>30000</v>
      </c>
      <c r="L98" s="23">
        <v>45162</v>
      </c>
      <c r="N98" s="31">
        <v>13175</v>
      </c>
      <c r="O98" s="23">
        <v>45170</v>
      </c>
    </row>
    <row r="99" spans="1:23" x14ac:dyDescent="0.25">
      <c r="A99" s="128">
        <v>1213</v>
      </c>
      <c r="B99" s="129">
        <f>VLOOKUP(A99,'Carga Remito.'!A$4:AK$16957,3,0)</f>
        <v>45148</v>
      </c>
      <c r="C99" s="131">
        <f t="shared" ca="1" si="2"/>
        <v>17</v>
      </c>
      <c r="D99" s="28" t="str">
        <f>VLOOKUP(A99,'Carga Remito.'!A$4:AK$15957,4,0)</f>
        <v>Gonzalez Gaston</v>
      </c>
      <c r="E99" s="28" t="str">
        <f>VLOOKUP(A99,'Carga Remito.'!A$4:AK$2258,6,0)</f>
        <v>MYD516</v>
      </c>
      <c r="F99" s="28" t="str">
        <f>VLOOKUP(A99,'Carga Remito.'!A$4:AK$1858,7,0)</f>
        <v>Cruze</v>
      </c>
      <c r="G99" s="27">
        <f>VLOOKUP(A99,'Carga Remito.'!A$4:AK$20957,MATCH(G$4,'Carga Remito.'!A$3:AQ$3,0),0)</f>
        <v>186342.5</v>
      </c>
      <c r="I99" t="s">
        <v>744</v>
      </c>
      <c r="J99" s="15">
        <f t="shared" si="3"/>
        <v>0</v>
      </c>
      <c r="K99" s="31">
        <v>50000</v>
      </c>
      <c r="L99" s="23">
        <v>45148</v>
      </c>
      <c r="N99" s="31">
        <v>36300</v>
      </c>
      <c r="O99" s="23">
        <v>45154</v>
      </c>
      <c r="Q99" s="31">
        <v>40000</v>
      </c>
      <c r="R99" s="23">
        <v>45211</v>
      </c>
      <c r="T99" s="31">
        <v>30000</v>
      </c>
      <c r="U99" s="23">
        <v>45244</v>
      </c>
      <c r="W99" s="31">
        <v>30042.5</v>
      </c>
    </row>
    <row r="100" spans="1:23" x14ac:dyDescent="0.25">
      <c r="A100" s="128">
        <v>1214</v>
      </c>
      <c r="B100" s="129">
        <f>VLOOKUP(A100,'Carga Remito.'!A$4:AK$16957,3,0)</f>
        <v>45104</v>
      </c>
      <c r="C100" s="131">
        <f t="shared" ca="1" si="2"/>
        <v>18</v>
      </c>
      <c r="D100" s="28" t="str">
        <f>VLOOKUP(A100,'Carga Remito.'!A$4:AK$15957,4,0)</f>
        <v>Cabral Guillermo</v>
      </c>
      <c r="E100" s="28">
        <f>VLOOKUP(A100,'Carga Remito.'!A$4:AK$2258,6,0)</f>
        <v>0</v>
      </c>
      <c r="F100" s="28" t="str">
        <f>VLOOKUP(A100,'Carga Remito.'!A$4:AK$1858,7,0)</f>
        <v>Peugeot 308</v>
      </c>
      <c r="G100" s="27">
        <f>VLOOKUP(A100,'Carga Remito.'!A$4:AK$20957,MATCH(G$4,'Carga Remito.'!A$3:AQ$3,0),0)</f>
        <v>60000</v>
      </c>
      <c r="J100" s="15">
        <f t="shared" si="3"/>
        <v>0</v>
      </c>
      <c r="K100" s="31">
        <v>60000</v>
      </c>
      <c r="L100" s="23">
        <v>45115</v>
      </c>
    </row>
    <row r="101" spans="1:23" x14ac:dyDescent="0.25">
      <c r="A101" s="128">
        <v>1215</v>
      </c>
      <c r="B101" s="129">
        <f>VLOOKUP(A101,'Carga Remito.'!A$4:AK$16957,3,0)</f>
        <v>45104</v>
      </c>
      <c r="C101" s="131">
        <f t="shared" ca="1" si="2"/>
        <v>18</v>
      </c>
      <c r="D101" s="28" t="str">
        <f>VLOOKUP(A101,'Carga Remito.'!A$4:AK$15957,4,0)</f>
        <v>Cane Emiliano</v>
      </c>
      <c r="E101" s="28">
        <f>VLOOKUP(A101,'Carga Remito.'!A$4:AK$2258,6,0)</f>
        <v>0</v>
      </c>
      <c r="F101" s="28" t="str">
        <f>VLOOKUP(A101,'Carga Remito.'!A$4:AK$1858,7,0)</f>
        <v>Ranger</v>
      </c>
      <c r="G101" s="27">
        <f>VLOOKUP(A101,'Carga Remito.'!A$4:AK$20957,MATCH(G$4,'Carga Remito.'!A$3:AQ$3,0),0)</f>
        <v>169250</v>
      </c>
      <c r="J101" s="15">
        <f t="shared" si="3"/>
        <v>0</v>
      </c>
      <c r="K101" s="31">
        <v>169250</v>
      </c>
      <c r="L101" s="23">
        <v>45112</v>
      </c>
    </row>
    <row r="102" spans="1:23" x14ac:dyDescent="0.25">
      <c r="A102" s="128">
        <v>1216</v>
      </c>
      <c r="B102" s="129">
        <f>VLOOKUP(A102,'Carga Remito.'!A$4:AK$16957,3,0)</f>
        <v>45104</v>
      </c>
      <c r="C102" s="131">
        <f t="shared" ca="1" si="2"/>
        <v>18</v>
      </c>
      <c r="D102" s="28" t="str">
        <f>VLOOKUP(A102,'Carga Remito.'!A$4:AK$15957,4,0)</f>
        <v>Atonio Orsa</v>
      </c>
      <c r="E102" s="28">
        <f>VLOOKUP(A102,'Carga Remito.'!A$4:AK$2258,6,0)</f>
        <v>0</v>
      </c>
      <c r="F102" s="28" t="str">
        <f>VLOOKUP(A102,'Carga Remito.'!A$4:AK$1858,7,0)</f>
        <v>weekend</v>
      </c>
      <c r="G102" s="27">
        <f>VLOOKUP(A102,'Carga Remito.'!A$4:AK$20957,MATCH(G$4,'Carga Remito.'!A$3:AQ$3,0),0)</f>
        <v>10420</v>
      </c>
      <c r="I102" t="s">
        <v>744</v>
      </c>
      <c r="J102" s="15">
        <f t="shared" si="3"/>
        <v>0</v>
      </c>
      <c r="K102" s="31">
        <v>10420</v>
      </c>
      <c r="L102" s="23">
        <v>45104</v>
      </c>
    </row>
    <row r="103" spans="1:23" x14ac:dyDescent="0.25">
      <c r="A103" s="128">
        <v>1230</v>
      </c>
      <c r="B103" s="129">
        <f>VLOOKUP(A103,'Carga Remito.'!A$4:AK$16957,3,0)</f>
        <v>45106</v>
      </c>
      <c r="C103" s="131">
        <f t="shared" ca="1" si="2"/>
        <v>18</v>
      </c>
      <c r="D103" s="28" t="str">
        <f>VLOOKUP(A103,'Carga Remito.'!A$4:AK$15957,4,0)</f>
        <v>Juan Achabal</v>
      </c>
      <c r="E103" s="28">
        <f>VLOOKUP(A103,'Carga Remito.'!A$4:AK$2258,6,0)</f>
        <v>0</v>
      </c>
      <c r="F103" s="28" t="str">
        <f>VLOOKUP(A103,'Carga Remito.'!A$4:AK$1858,7,0)</f>
        <v>Onix</v>
      </c>
      <c r="G103" s="27">
        <f>VLOOKUP(A103,'Carga Remito.'!A$4:AK$20957,MATCH(G$4,'Carga Remito.'!A$3:AQ$3,0),0)</f>
        <v>138445</v>
      </c>
      <c r="I103" t="s">
        <v>744</v>
      </c>
      <c r="J103" s="15">
        <f t="shared" si="3"/>
        <v>0</v>
      </c>
      <c r="K103" s="31">
        <v>40000</v>
      </c>
      <c r="L103" s="23">
        <v>45108</v>
      </c>
      <c r="N103" s="31">
        <v>98445</v>
      </c>
      <c r="O103" s="23">
        <v>45117</v>
      </c>
    </row>
    <row r="104" spans="1:23" x14ac:dyDescent="0.25">
      <c r="A104" s="128">
        <v>1300</v>
      </c>
      <c r="B104" s="129">
        <f>VLOOKUP(A104,'Carga Remito.'!A$4:AK$16957,3,0)</f>
        <v>45148</v>
      </c>
      <c r="C104" s="131">
        <f t="shared" ca="1" si="2"/>
        <v>17</v>
      </c>
      <c r="D104" s="28" t="str">
        <f>VLOOKUP(A104,'Carga Remito.'!A$4:AK$15957,4,0)</f>
        <v>Domanski</v>
      </c>
      <c r="E104" s="28" t="str">
        <f>VLOOKUP(A104,'Carga Remito.'!A$4:AK$2258,6,0)</f>
        <v>MBR256</v>
      </c>
      <c r="F104" s="28" t="str">
        <f>VLOOKUP(A104,'Carga Remito.'!A$4:AK$1858,7,0)</f>
        <v>Saveiro</v>
      </c>
      <c r="G104" s="27">
        <f>VLOOKUP(A104,'Carga Remito.'!A$4:AK$20957,MATCH(G$4,'Carga Remito.'!A$3:AQ$3,0),0)</f>
        <v>77398</v>
      </c>
      <c r="J104" s="15">
        <f t="shared" si="3"/>
        <v>0</v>
      </c>
      <c r="K104" s="31">
        <v>77398</v>
      </c>
      <c r="L104" s="23">
        <v>45156</v>
      </c>
    </row>
    <row r="105" spans="1:23" x14ac:dyDescent="0.25">
      <c r="A105" s="128">
        <v>1301</v>
      </c>
      <c r="B105" s="129">
        <f>VLOOKUP(A105,'Carga Remito.'!A$4:AK$16957,3,0)</f>
        <v>45149</v>
      </c>
      <c r="C105" s="131">
        <f t="shared" ca="1" si="2"/>
        <v>17</v>
      </c>
      <c r="D105" s="28" t="str">
        <f>VLOOKUP(A105,'Carga Remito.'!A$4:AK$15957,4,0)</f>
        <v>Isasis Luciana</v>
      </c>
      <c r="E105" s="28" t="str">
        <f>VLOOKUP(A105,'Carga Remito.'!A$4:AK$2258,6,0)</f>
        <v>kFM514</v>
      </c>
      <c r="F105" s="28" t="str">
        <f>VLOOKUP(A105,'Carga Remito.'!A$4:AK$1858,7,0)</f>
        <v>Gol trend</v>
      </c>
      <c r="G105" s="27">
        <f>VLOOKUP(A105,'Carga Remito.'!A$4:AK$20957,MATCH(G$4,'Carga Remito.'!A$3:AQ$3,0),0)</f>
        <v>68400</v>
      </c>
      <c r="J105" s="15">
        <f t="shared" si="3"/>
        <v>0</v>
      </c>
      <c r="K105" s="31">
        <v>68400</v>
      </c>
      <c r="L105" s="23">
        <v>45174</v>
      </c>
    </row>
    <row r="106" spans="1:23" x14ac:dyDescent="0.25">
      <c r="A106" s="128">
        <v>1302</v>
      </c>
      <c r="B106" s="129">
        <f>VLOOKUP(A106,'Carga Remito.'!A$4:AK$16957,3,0)</f>
        <v>45149</v>
      </c>
      <c r="C106" s="131">
        <f t="shared" ca="1" si="2"/>
        <v>17</v>
      </c>
      <c r="D106" s="28" t="str">
        <f>VLOOKUP(A106,'Carga Remito.'!A$4:AK$15957,4,0)</f>
        <v>Silveira Pililo</v>
      </c>
      <c r="E106" s="28" t="str">
        <f>VLOOKUP(A106,'Carga Remito.'!A$4:AK$2258,6,0)</f>
        <v>EUU817</v>
      </c>
      <c r="F106" s="28" t="str">
        <f>VLOOKUP(A106,'Carga Remito.'!A$4:AK$1858,7,0)</f>
        <v>Safira</v>
      </c>
      <c r="G106" s="27">
        <f>VLOOKUP(A106,'Carga Remito.'!A$4:AK$20957,MATCH(G$4,'Carga Remito.'!A$3:AQ$3,0),0)</f>
        <v>96360</v>
      </c>
      <c r="I106" t="s">
        <v>766</v>
      </c>
      <c r="J106" s="15">
        <f t="shared" si="3"/>
        <v>0</v>
      </c>
      <c r="K106" s="31">
        <v>96360</v>
      </c>
      <c r="L106" s="23">
        <v>45160</v>
      </c>
    </row>
    <row r="107" spans="1:23" x14ac:dyDescent="0.25">
      <c r="A107" s="128">
        <v>1303</v>
      </c>
      <c r="B107" s="129">
        <f>VLOOKUP(A107,'Carga Remito.'!A$4:AK$16957,3,0)</f>
        <v>45149</v>
      </c>
      <c r="C107" s="131">
        <f t="shared" ca="1" si="2"/>
        <v>17</v>
      </c>
      <c r="D107" s="28" t="str">
        <f>VLOOKUP(A107,'Carga Remito.'!A$4:AK$15957,4,0)</f>
        <v>Oca Log S.A</v>
      </c>
      <c r="E107" s="28">
        <f>VLOOKUP(A107,'Carga Remito.'!A$4:AK$2258,6,0)</f>
        <v>297</v>
      </c>
      <c r="F107" s="28" t="str">
        <f>VLOOKUP(A107,'Carga Remito.'!A$4:AK$1858,7,0)</f>
        <v>Ford Ranger</v>
      </c>
      <c r="G107" s="27">
        <f>VLOOKUP(A107,'Carga Remito.'!A$4:AK$20957,MATCH(G$4,'Carga Remito.'!A$3:AQ$3,0),0)</f>
        <v>35000</v>
      </c>
      <c r="J107" s="15">
        <f t="shared" si="3"/>
        <v>0</v>
      </c>
      <c r="K107" s="31">
        <v>35000</v>
      </c>
      <c r="L107" s="23">
        <v>45154</v>
      </c>
    </row>
    <row r="108" spans="1:23" x14ac:dyDescent="0.25">
      <c r="A108" s="128">
        <v>1304</v>
      </c>
      <c r="B108" s="129">
        <f>VLOOKUP(A108,'Carga Remito.'!A$4:AK$16957,3,0)</f>
        <v>45149</v>
      </c>
      <c r="C108" s="131">
        <f t="shared" ca="1" si="2"/>
        <v>17</v>
      </c>
      <c r="D108" s="28" t="str">
        <f>VLOOKUP(A108,'Carga Remito.'!A$4:AK$15957,4,0)</f>
        <v>Oca Log S.A</v>
      </c>
      <c r="E108" s="28">
        <f>VLOOKUP(A108,'Carga Remito.'!A$4:AK$2258,6,0)</f>
        <v>297</v>
      </c>
      <c r="F108" s="28" t="str">
        <f>VLOOKUP(A108,'Carga Remito.'!A$4:AK$1858,7,0)</f>
        <v>Ford Ranger</v>
      </c>
      <c r="G108" s="27">
        <f>VLOOKUP(A108,'Carga Remito.'!A$4:AK$20957,MATCH(G$4,'Carga Remito.'!A$3:AQ$3,0),0)</f>
        <v>21000</v>
      </c>
      <c r="J108" s="15">
        <f t="shared" si="3"/>
        <v>0</v>
      </c>
      <c r="K108" s="31">
        <v>21000</v>
      </c>
      <c r="L108" s="23">
        <v>45154</v>
      </c>
    </row>
    <row r="109" spans="1:23" x14ac:dyDescent="0.25">
      <c r="A109" s="128">
        <v>1305</v>
      </c>
      <c r="B109" s="129">
        <f>VLOOKUP(A109,'Carga Remito.'!A$4:AK$16957,3,0)</f>
        <v>45152</v>
      </c>
      <c r="C109" s="131">
        <f t="shared" ca="1" si="2"/>
        <v>16</v>
      </c>
      <c r="D109" s="28" t="str">
        <f>VLOOKUP(A109,'Carga Remito.'!A$4:AK$15957,4,0)</f>
        <v>Chirino Roberto</v>
      </c>
      <c r="E109" s="28" t="str">
        <f>VLOOKUP(A109,'Carga Remito.'!A$4:AK$2258,6,0)</f>
        <v>GTI472</v>
      </c>
      <c r="F109" s="28" t="str">
        <f>VLOOKUP(A109,'Carga Remito.'!A$4:AK$1858,7,0)</f>
        <v>Ford Ka</v>
      </c>
      <c r="G109" s="27">
        <f>VLOOKUP(A109,'Carga Remito.'!A$4:AK$20957,MATCH(G$4,'Carga Remito.'!A$3:AQ$3,0),0)</f>
        <v>50700</v>
      </c>
      <c r="I109" t="s">
        <v>744</v>
      </c>
      <c r="J109" s="15">
        <f t="shared" si="3"/>
        <v>0</v>
      </c>
      <c r="K109" s="31">
        <v>50700</v>
      </c>
      <c r="L109" s="23">
        <v>45156</v>
      </c>
    </row>
    <row r="110" spans="1:23" x14ac:dyDescent="0.25">
      <c r="A110" s="128">
        <v>1306</v>
      </c>
      <c r="B110" s="129">
        <f>VLOOKUP(A110,'Carga Remito.'!A$4:AK$16957,3,0)</f>
        <v>45152</v>
      </c>
      <c r="C110" s="131">
        <f t="shared" ca="1" si="2"/>
        <v>16</v>
      </c>
      <c r="D110" s="28" t="str">
        <f>VLOOKUP(A110,'Carga Remito.'!A$4:AK$15957,4,0)</f>
        <v>Urieltin</v>
      </c>
      <c r="E110" s="28" t="str">
        <f>VLOOKUP(A110,'Carga Remito.'!A$4:AK$2258,6,0)</f>
        <v>AA406YM</v>
      </c>
      <c r="F110" s="28" t="str">
        <f>VLOOKUP(A110,'Carga Remito.'!A$4:AK$1858,7,0)</f>
        <v>Focus</v>
      </c>
      <c r="G110" s="27">
        <f>VLOOKUP(A110,'Carga Remito.'!A$4:AK$20957,MATCH(G$4,'Carga Remito.'!A$3:AQ$3,0),0)</f>
        <v>69000</v>
      </c>
      <c r="I110" t="s">
        <v>744</v>
      </c>
      <c r="J110" s="15">
        <f t="shared" si="3"/>
        <v>0</v>
      </c>
      <c r="K110" s="31">
        <v>69000</v>
      </c>
      <c r="L110" s="23">
        <v>45153</v>
      </c>
    </row>
    <row r="111" spans="1:23" x14ac:dyDescent="0.25">
      <c r="A111" s="128">
        <v>1307</v>
      </c>
      <c r="B111" s="129">
        <f>VLOOKUP(A111,'Carga Remito.'!A$4:AK$16957,3,0)</f>
        <v>45152</v>
      </c>
      <c r="C111" s="131">
        <f t="shared" ca="1" si="2"/>
        <v>16</v>
      </c>
      <c r="D111" s="28" t="str">
        <f>VLOOKUP(A111,'Carga Remito.'!A$4:AK$15957,4,0)</f>
        <v>Flores Carlos</v>
      </c>
      <c r="E111" s="28">
        <f>VLOOKUP(A111,'Carga Remito.'!A$4:AK$2258,6,0)</f>
        <v>0</v>
      </c>
      <c r="F111" s="28" t="str">
        <f>VLOOKUP(A111,'Carga Remito.'!A$4:AK$1858,7,0)</f>
        <v>Qubo</v>
      </c>
      <c r="G111" s="27">
        <f>VLOOKUP(A111,'Carga Remito.'!A$4:AK$20957,MATCH(G$4,'Carga Remito.'!A$3:AQ$3,0),0)</f>
        <v>17000</v>
      </c>
      <c r="I111" t="s">
        <v>744</v>
      </c>
      <c r="J111" s="15">
        <f t="shared" si="3"/>
        <v>0</v>
      </c>
      <c r="K111" s="31">
        <v>10000</v>
      </c>
      <c r="L111" s="23">
        <v>45153</v>
      </c>
      <c r="N111" s="31">
        <v>7000</v>
      </c>
      <c r="O111" s="23">
        <v>45155</v>
      </c>
    </row>
    <row r="112" spans="1:23" x14ac:dyDescent="0.25">
      <c r="A112" s="128">
        <v>1308</v>
      </c>
      <c r="B112" s="129">
        <f>VLOOKUP(A112,'Carga Remito.'!A$4:AK$16957,3,0)</f>
        <v>45153</v>
      </c>
      <c r="C112" s="131">
        <f t="shared" ca="1" si="2"/>
        <v>16</v>
      </c>
      <c r="D112" s="28" t="str">
        <f>VLOOKUP(A112,'Carga Remito.'!A$4:AK$15957,4,0)</f>
        <v>Wiesek Pini</v>
      </c>
      <c r="E112" s="28">
        <f>VLOOKUP(A112,'Carga Remito.'!A$4:AK$2258,6,0)</f>
        <v>0</v>
      </c>
      <c r="F112" s="28" t="str">
        <f>VLOOKUP(A112,'Carga Remito.'!A$4:AK$1858,7,0)</f>
        <v>Agile</v>
      </c>
      <c r="G112" s="27">
        <f>VLOOKUP(A112,'Carga Remito.'!A$4:AK$20957,MATCH(G$4,'Carga Remito.'!A$3:AQ$3,0),0)</f>
        <v>28500</v>
      </c>
      <c r="J112" s="15">
        <f t="shared" si="3"/>
        <v>0</v>
      </c>
      <c r="K112" s="31">
        <v>28500</v>
      </c>
    </row>
    <row r="113" spans="1:18" x14ac:dyDescent="0.25">
      <c r="A113" s="128">
        <v>1309</v>
      </c>
      <c r="B113" s="129">
        <f>VLOOKUP(A113,'Carga Remito.'!A$4:AK$16957,3,0)</f>
        <v>45153</v>
      </c>
      <c r="C113" s="131">
        <f t="shared" ca="1" si="2"/>
        <v>16</v>
      </c>
      <c r="D113" s="28" t="str">
        <f>VLOOKUP(A113,'Carga Remito.'!A$4:AK$15957,4,0)</f>
        <v>Saladino Guillermo</v>
      </c>
      <c r="E113" s="28" t="str">
        <f>VLOOKUP(A113,'Carga Remito.'!A$4:AK$2258,6,0)</f>
        <v>MBX058</v>
      </c>
      <c r="F113" s="28" t="str">
        <f>VLOOKUP(A113,'Carga Remito.'!A$4:AK$1858,7,0)</f>
        <v>Audi A4</v>
      </c>
      <c r="G113" s="27">
        <f>VLOOKUP(A113,'Carga Remito.'!A$4:AK$20957,MATCH(G$4,'Carga Remito.'!A$3:AQ$3,0),0)</f>
        <v>126920</v>
      </c>
      <c r="J113" s="15">
        <f t="shared" si="3"/>
        <v>0</v>
      </c>
      <c r="K113" s="31">
        <v>126920</v>
      </c>
      <c r="L113" s="23">
        <v>45160</v>
      </c>
    </row>
    <row r="114" spans="1:18" x14ac:dyDescent="0.25">
      <c r="A114" s="128">
        <v>1310</v>
      </c>
      <c r="B114" s="129">
        <f>VLOOKUP(A114,'Carga Remito.'!A$4:AK$16957,3,0)</f>
        <v>45153</v>
      </c>
      <c r="C114" s="131">
        <f t="shared" ca="1" si="2"/>
        <v>16</v>
      </c>
      <c r="D114" s="28" t="str">
        <f>VLOOKUP(A114,'Carga Remito.'!A$4:AK$15957,4,0)</f>
        <v>Dutto Mariano</v>
      </c>
      <c r="E114" s="28" t="str">
        <f>VLOOKUP(A114,'Carga Remito.'!A$4:AK$2258,6,0)</f>
        <v>JRG013</v>
      </c>
      <c r="F114" s="28" t="str">
        <f>VLOOKUP(A114,'Carga Remito.'!A$4:AK$1858,7,0)</f>
        <v>VW SURAN</v>
      </c>
      <c r="G114" s="27">
        <f>VLOOKUP(A114,'Carga Remito.'!A$4:AK$20957,MATCH(G$4,'Carga Remito.'!A$3:AQ$3,0),0)</f>
        <v>332280</v>
      </c>
      <c r="I114" t="s">
        <v>1887</v>
      </c>
      <c r="J114" s="15">
        <f t="shared" si="3"/>
        <v>0</v>
      </c>
      <c r="K114" s="31">
        <v>100000</v>
      </c>
      <c r="L114" s="23">
        <v>45169</v>
      </c>
      <c r="N114" s="31">
        <v>232280</v>
      </c>
      <c r="O114" s="23">
        <v>45201</v>
      </c>
    </row>
    <row r="115" spans="1:18" x14ac:dyDescent="0.25">
      <c r="A115" s="128">
        <v>1311</v>
      </c>
      <c r="B115" s="129">
        <f>VLOOKUP(A115,'Carga Remito.'!A$4:AK$16957,3,0)</f>
        <v>45154</v>
      </c>
      <c r="C115" s="131">
        <f t="shared" ca="1" si="2"/>
        <v>16</v>
      </c>
      <c r="D115" s="28" t="str">
        <f>VLOOKUP(A115,'Carga Remito.'!A$4:AK$15957,4,0)</f>
        <v>Transporte del Interior</v>
      </c>
      <c r="E115" s="28" t="str">
        <f>VLOOKUP(A115,'Carga Remito.'!A$4:AK$2258,6,0)</f>
        <v>AF672VS</v>
      </c>
      <c r="F115" s="28" t="str">
        <f>VLOOKUP(A115,'Carga Remito.'!A$4:AK$1858,7,0)</f>
        <v>Transil</v>
      </c>
      <c r="G115" s="27">
        <f>VLOOKUP(A115,'Carga Remito.'!A$4:AK$20957,MATCH(G$4,'Carga Remito.'!A$3:AQ$3,0),0)</f>
        <v>25000</v>
      </c>
      <c r="J115" s="15">
        <f t="shared" si="3"/>
        <v>0</v>
      </c>
      <c r="K115" s="31">
        <v>25000</v>
      </c>
      <c r="L115" s="23">
        <v>45180</v>
      </c>
    </row>
    <row r="116" spans="1:18" x14ac:dyDescent="0.25">
      <c r="A116" s="128">
        <v>1312</v>
      </c>
      <c r="B116" s="129">
        <f>VLOOKUP(A116,'Carga Remito.'!A$4:AK$16957,3,0)</f>
        <v>45154</v>
      </c>
      <c r="C116" s="131">
        <f t="shared" ca="1" si="2"/>
        <v>16</v>
      </c>
      <c r="D116" s="28" t="str">
        <f>VLOOKUP(A116,'Carga Remito.'!A$4:AK$15957,4,0)</f>
        <v>Valdenbraben Pepe</v>
      </c>
      <c r="E116" s="28" t="str">
        <f>VLOOKUP(A116,'Carga Remito.'!A$4:AK$2258,6,0)</f>
        <v>SKW754</v>
      </c>
      <c r="F116" s="28" t="str">
        <f>VLOOKUP(A116,'Carga Remito.'!A$4:AK$1858,7,0)</f>
        <v>Vento</v>
      </c>
      <c r="G116" s="27">
        <f>VLOOKUP(A116,'Carga Remito.'!A$4:AK$20957,MATCH(G$4,'Carga Remito.'!A$3:AQ$3,0),0)</f>
        <v>125200</v>
      </c>
      <c r="I116" t="s">
        <v>744</v>
      </c>
      <c r="J116" s="15">
        <f t="shared" si="3"/>
        <v>0</v>
      </c>
      <c r="K116" s="31">
        <v>125200</v>
      </c>
      <c r="L116" s="23">
        <v>45163</v>
      </c>
    </row>
    <row r="117" spans="1:18" x14ac:dyDescent="0.25">
      <c r="A117" s="128">
        <v>1313</v>
      </c>
      <c r="B117" s="129">
        <f>VLOOKUP(A117,'Carga Remito.'!A$4:AK$16957,3,0)</f>
        <v>45154</v>
      </c>
      <c r="C117" s="131">
        <f t="shared" ca="1" si="2"/>
        <v>16</v>
      </c>
      <c r="D117" s="28" t="str">
        <f>VLOOKUP(A117,'Carga Remito.'!A$4:AK$15957,4,0)</f>
        <v>Andrada Horacio</v>
      </c>
      <c r="E117" s="28" t="str">
        <f>VLOOKUP(A117,'Carga Remito.'!A$4:AK$2258,6,0)</f>
        <v>LHH546</v>
      </c>
      <c r="F117" s="28" t="str">
        <f>VLOOKUP(A117,'Carga Remito.'!A$4:AK$1858,7,0)</f>
        <v>Gol trend</v>
      </c>
      <c r="G117" s="27">
        <f>VLOOKUP(A117,'Carga Remito.'!A$4:AK$20957,MATCH(G$4,'Carga Remito.'!A$3:AQ$3,0),0)</f>
        <v>59880</v>
      </c>
      <c r="J117" s="15">
        <f t="shared" si="3"/>
        <v>0</v>
      </c>
      <c r="K117" s="31">
        <v>30000</v>
      </c>
      <c r="L117" s="23">
        <v>45161</v>
      </c>
      <c r="N117" s="31">
        <v>29880</v>
      </c>
      <c r="O117" s="23">
        <v>45170</v>
      </c>
    </row>
    <row r="118" spans="1:18" x14ac:dyDescent="0.25">
      <c r="A118" s="128">
        <v>1314</v>
      </c>
      <c r="B118" s="129">
        <f>VLOOKUP(A118,'Carga Remito.'!A$4:AK$16957,3,0)</f>
        <v>45154</v>
      </c>
      <c r="C118" s="131">
        <f t="shared" ca="1" si="2"/>
        <v>16</v>
      </c>
      <c r="D118" s="28" t="str">
        <f>VLOOKUP(A118,'Carga Remito.'!A$4:AK$15957,4,0)</f>
        <v>Bustos Lolo</v>
      </c>
      <c r="E118" s="28" t="str">
        <f>VLOOKUP(A118,'Carga Remito.'!A$4:AK$2258,6,0)</f>
        <v>MKM197</v>
      </c>
      <c r="F118" s="28" t="str">
        <f>VLOOKUP(A118,'Carga Remito.'!A$4:AK$1858,7,0)</f>
        <v>Partner</v>
      </c>
      <c r="G118" s="27">
        <f>VLOOKUP(A118,'Carga Remito.'!A$4:AK$20957,MATCH(G$4,'Carga Remito.'!A$3:AQ$3,0),0)</f>
        <v>94400</v>
      </c>
      <c r="J118" s="15">
        <f t="shared" si="3"/>
        <v>0</v>
      </c>
      <c r="K118" s="31">
        <v>94400</v>
      </c>
      <c r="L118" s="23">
        <v>45181</v>
      </c>
    </row>
    <row r="119" spans="1:18" x14ac:dyDescent="0.25">
      <c r="A119" s="128">
        <v>1315</v>
      </c>
      <c r="B119" s="129">
        <f>VLOOKUP(A119,'Carga Remito.'!A$4:AK$16957,3,0)</f>
        <v>45154</v>
      </c>
      <c r="C119" s="131">
        <f t="shared" ca="1" si="2"/>
        <v>16</v>
      </c>
      <c r="D119" s="28" t="str">
        <f>VLOOKUP(A119,'Carga Remito.'!A$4:AK$15957,4,0)</f>
        <v>Transporte del Interior</v>
      </c>
      <c r="E119" s="28" t="str">
        <f>VLOOKUP(A119,'Carga Remito.'!A$4:AK$2258,6,0)</f>
        <v>AF044MU</v>
      </c>
      <c r="F119" s="28" t="str">
        <f>VLOOKUP(A119,'Carga Remito.'!A$4:AK$1858,7,0)</f>
        <v>FIORINO</v>
      </c>
      <c r="G119" s="27">
        <f>VLOOKUP(A119,'Carga Remito.'!A$4:AK$20957,MATCH(G$4,'Carga Remito.'!A$3:AQ$3,0),0)</f>
        <v>20000</v>
      </c>
      <c r="J119" s="15">
        <f t="shared" si="3"/>
        <v>0</v>
      </c>
      <c r="K119" s="31">
        <v>20000</v>
      </c>
      <c r="L119" s="23">
        <v>45180</v>
      </c>
    </row>
    <row r="120" spans="1:18" x14ac:dyDescent="0.25">
      <c r="A120" s="128">
        <v>1316</v>
      </c>
      <c r="B120" s="129">
        <f>VLOOKUP(A120,'Carga Remito.'!A$4:AK$16957,3,0)</f>
        <v>45155</v>
      </c>
      <c r="C120" s="131">
        <f t="shared" ca="1" si="2"/>
        <v>16</v>
      </c>
      <c r="D120" s="28" t="str">
        <f>VLOOKUP(A120,'Carga Remito.'!A$4:AK$15957,4,0)</f>
        <v>Molinari Luis</v>
      </c>
      <c r="E120" s="28" t="str">
        <f>VLOOKUP(A120,'Carga Remito.'!A$4:AK$2258,6,0)</f>
        <v>AB242IT</v>
      </c>
      <c r="F120" s="28" t="str">
        <f>VLOOKUP(A120,'Carga Remito.'!A$4:AK$1858,7,0)</f>
        <v>SAVEIRO</v>
      </c>
      <c r="G120" s="27">
        <f>VLOOKUP(A120,'Carga Remito.'!A$4:AK$20957,MATCH(G$4,'Carga Remito.'!A$3:AQ$3,0),0)</f>
        <v>18500</v>
      </c>
      <c r="I120" t="s">
        <v>744</v>
      </c>
      <c r="J120" s="15">
        <f t="shared" si="3"/>
        <v>0</v>
      </c>
      <c r="K120" s="31">
        <v>18500</v>
      </c>
      <c r="L120" s="23">
        <v>45155</v>
      </c>
    </row>
    <row r="121" spans="1:18" x14ac:dyDescent="0.25">
      <c r="A121" s="128">
        <v>1317</v>
      </c>
      <c r="B121" s="129">
        <f>VLOOKUP(A121,'Carga Remito.'!A$4:AK$16957,3,0)</f>
        <v>45155</v>
      </c>
      <c r="C121" s="131">
        <f t="shared" ca="1" si="2"/>
        <v>16</v>
      </c>
      <c r="D121" s="28" t="str">
        <f>VLOOKUP(A121,'Carga Remito.'!A$4:AK$15957,4,0)</f>
        <v>Angeleri Monica</v>
      </c>
      <c r="E121" s="28" t="str">
        <f>VLOOKUP(A121,'Carga Remito.'!A$4:AK$2258,6,0)</f>
        <v>AB499AC</v>
      </c>
      <c r="F121" s="28" t="str">
        <f>VLOOKUP(A121,'Carga Remito.'!A$4:AK$1858,7,0)</f>
        <v>Gol trend</v>
      </c>
      <c r="G121" s="27">
        <f>VLOOKUP(A121,'Carga Remito.'!A$4:AK$20957,MATCH(G$4,'Carga Remito.'!A$3:AQ$3,0),0)</f>
        <v>84580</v>
      </c>
      <c r="J121" s="15">
        <f t="shared" si="3"/>
        <v>0</v>
      </c>
      <c r="K121" s="31">
        <v>84580</v>
      </c>
      <c r="L121" s="23">
        <v>45155</v>
      </c>
    </row>
    <row r="122" spans="1:18" x14ac:dyDescent="0.25">
      <c r="A122" s="128">
        <v>1318</v>
      </c>
      <c r="B122" s="129">
        <f>VLOOKUP(A122,'Carga Remito.'!A$4:AK$16957,3,0)</f>
        <v>45155</v>
      </c>
      <c r="C122" s="131">
        <f t="shared" ca="1" si="2"/>
        <v>16</v>
      </c>
      <c r="D122" s="28" t="str">
        <f>VLOOKUP(A122,'Carga Remito.'!A$4:AK$15957,4,0)</f>
        <v>Fiore Martin</v>
      </c>
      <c r="E122" s="28" t="str">
        <f>VLOOKUP(A122,'Carga Remito.'!A$4:AK$2258,6,0)</f>
        <v>AC242UO</v>
      </c>
      <c r="F122" s="28" t="str">
        <f>VLOOKUP(A122,'Carga Remito.'!A$4:AK$1858,7,0)</f>
        <v>Captur</v>
      </c>
      <c r="G122" s="27">
        <f>VLOOKUP(A122,'Carga Remito.'!A$4:AK$20957,MATCH(G$4,'Carga Remito.'!A$3:AQ$3,0),0)</f>
        <v>82600</v>
      </c>
      <c r="J122" s="15">
        <f t="shared" si="3"/>
        <v>0</v>
      </c>
      <c r="K122" s="31">
        <v>82600</v>
      </c>
      <c r="L122" s="23">
        <v>45156</v>
      </c>
    </row>
    <row r="123" spans="1:18" x14ac:dyDescent="0.25">
      <c r="A123" s="128">
        <v>1319</v>
      </c>
      <c r="B123" s="129">
        <f>VLOOKUP(A123,'Carga Remito.'!A$4:AK$16957,3,0)</f>
        <v>45156</v>
      </c>
      <c r="C123" s="131">
        <f t="shared" ca="1" si="2"/>
        <v>16</v>
      </c>
      <c r="D123" s="28" t="str">
        <f>VLOOKUP(A123,'Carga Remito.'!A$4:AK$15957,4,0)</f>
        <v>Mainero Ariel</v>
      </c>
      <c r="E123" s="28" t="str">
        <f>VLOOKUP(A123,'Carga Remito.'!A$4:AK$2258,6,0)</f>
        <v>GSW722</v>
      </c>
      <c r="F123" s="28" t="str">
        <f>VLOOKUP(A123,'Carga Remito.'!A$4:AK$1858,7,0)</f>
        <v>VW SAVEIRO</v>
      </c>
      <c r="G123" s="27">
        <f>VLOOKUP(A123,'Carga Remito.'!A$4:AK$20957,MATCH(G$4,'Carga Remito.'!A$3:AQ$3,0),0)</f>
        <v>189920</v>
      </c>
      <c r="I123" t="s">
        <v>2386</v>
      </c>
      <c r="J123" s="15">
        <f t="shared" si="3"/>
        <v>0</v>
      </c>
      <c r="K123" s="31">
        <v>189920</v>
      </c>
    </row>
    <row r="124" spans="1:18" x14ac:dyDescent="0.25">
      <c r="A124" s="128">
        <v>1320</v>
      </c>
      <c r="B124" s="129">
        <f>VLOOKUP(A124,'Carga Remito.'!A$4:AK$16957,3,0)</f>
        <v>45156</v>
      </c>
      <c r="C124" s="131">
        <f t="shared" ca="1" si="2"/>
        <v>16</v>
      </c>
      <c r="D124" s="28" t="str">
        <f>VLOOKUP(A124,'Carga Remito.'!A$4:AK$15957,4,0)</f>
        <v>Falcón Corcho</v>
      </c>
      <c r="E124" s="28" t="str">
        <f>VLOOKUP(A124,'Carga Remito.'!A$4:AK$2258,6,0)</f>
        <v>OMD786</v>
      </c>
      <c r="F124" s="28" t="str">
        <f>VLOOKUP(A124,'Carga Remito.'!A$4:AK$1858,7,0)</f>
        <v>SURAN</v>
      </c>
      <c r="G124" s="27">
        <f>VLOOKUP(A124,'Carga Remito.'!A$4:AK$20957,MATCH(G$4,'Carga Remito.'!A$3:AQ$3,0),0)</f>
        <v>110060</v>
      </c>
      <c r="I124" t="s">
        <v>744</v>
      </c>
      <c r="J124" s="15">
        <f t="shared" si="3"/>
        <v>0</v>
      </c>
      <c r="K124" s="31">
        <v>110060</v>
      </c>
      <c r="L124" s="23">
        <v>45156</v>
      </c>
    </row>
    <row r="125" spans="1:18" x14ac:dyDescent="0.25">
      <c r="A125" s="128">
        <v>1321</v>
      </c>
      <c r="B125" s="129">
        <f>VLOOKUP(A125,'Carga Remito.'!A$4:AK$16957,3,0)</f>
        <v>45156</v>
      </c>
      <c r="C125" s="131">
        <f t="shared" ca="1" si="2"/>
        <v>16</v>
      </c>
      <c r="D125" s="28" t="str">
        <f>VLOOKUP(A125,'Carga Remito.'!A$4:AK$15957,4,0)</f>
        <v>Martina Carlitos</v>
      </c>
      <c r="E125" s="28">
        <f>VLOOKUP(A125,'Carga Remito.'!A$4:AK$2258,6,0)</f>
        <v>0</v>
      </c>
      <c r="F125" s="28">
        <f>VLOOKUP(A125,'Carga Remito.'!A$4:AK$1858,7,0)</f>
        <v>0</v>
      </c>
      <c r="G125" s="27">
        <f>VLOOKUP(A125,'Carga Remito.'!A$4:AK$20957,MATCH(G$4,'Carga Remito.'!A$3:AQ$3,0),0)</f>
        <v>83175</v>
      </c>
      <c r="I125" t="s">
        <v>744</v>
      </c>
      <c r="J125" s="15">
        <f t="shared" si="3"/>
        <v>0</v>
      </c>
      <c r="K125" s="31">
        <v>33500</v>
      </c>
      <c r="L125" s="23">
        <v>45125</v>
      </c>
      <c r="N125" s="31">
        <v>15000</v>
      </c>
      <c r="O125" s="23">
        <v>45157</v>
      </c>
      <c r="Q125" s="31">
        <v>34675</v>
      </c>
      <c r="R125" s="23">
        <v>45175</v>
      </c>
    </row>
    <row r="126" spans="1:18" x14ac:dyDescent="0.25">
      <c r="A126" s="128">
        <v>1322</v>
      </c>
      <c r="B126" s="129">
        <f>VLOOKUP(A126,'Carga Remito.'!A$4:AK$16957,3,0)</f>
        <v>45157</v>
      </c>
      <c r="C126" s="131">
        <f t="shared" ca="1" si="2"/>
        <v>16</v>
      </c>
      <c r="D126" s="28" t="str">
        <f>VLOOKUP(A126,'Carga Remito.'!A$4:AK$15957,4,0)</f>
        <v>Municipalidad Laboulaye</v>
      </c>
      <c r="E126" s="28" t="str">
        <f>VLOOKUP(A126,'Carga Remito.'!A$4:AK$2258,6,0)</f>
        <v>GFL117</v>
      </c>
      <c r="F126" s="28" t="str">
        <f>VLOOKUP(A126,'Carga Remito.'!A$4:AK$1858,7,0)</f>
        <v>ASTRA</v>
      </c>
      <c r="G126" s="27">
        <f>VLOOKUP(A126,'Carga Remito.'!A$4:AK$20957,MATCH(G$4,'Carga Remito.'!A$3:AQ$3,0),0)</f>
        <v>49805</v>
      </c>
      <c r="J126" s="15">
        <f t="shared" si="3"/>
        <v>0</v>
      </c>
      <c r="K126" s="31">
        <v>49805</v>
      </c>
      <c r="L126" s="23">
        <v>45180</v>
      </c>
    </row>
    <row r="127" spans="1:18" x14ac:dyDescent="0.25">
      <c r="A127" s="128">
        <v>1323</v>
      </c>
      <c r="B127" s="129">
        <f>VLOOKUP(A127,'Carga Remito.'!A$4:AK$16957,3,0)</f>
        <v>45160</v>
      </c>
      <c r="C127" s="131">
        <f t="shared" ca="1" si="2"/>
        <v>16</v>
      </c>
      <c r="D127" s="28" t="str">
        <f>VLOOKUP(A127,'Carga Remito.'!A$4:AK$15957,4,0)</f>
        <v>Lopez Kako</v>
      </c>
      <c r="E127" s="28" t="str">
        <f>VLOOKUP(A127,'Carga Remito.'!A$4:AK$2258,6,0)</f>
        <v>AA126RQ</v>
      </c>
      <c r="F127" s="28" t="str">
        <f>VLOOKUP(A127,'Carga Remito.'!A$4:AK$1858,7,0)</f>
        <v>Toyota corolla</v>
      </c>
      <c r="G127" s="27">
        <f>VLOOKUP(A127,'Carga Remito.'!A$4:AK$20957,MATCH(G$4,'Carga Remito.'!A$3:AQ$3,0),0)</f>
        <v>63900</v>
      </c>
      <c r="J127" s="15">
        <f t="shared" si="3"/>
        <v>0</v>
      </c>
      <c r="K127" s="31">
        <v>63900</v>
      </c>
      <c r="L127" s="23">
        <v>45166</v>
      </c>
    </row>
    <row r="128" spans="1:18" x14ac:dyDescent="0.25">
      <c r="A128" s="128">
        <v>1325</v>
      </c>
      <c r="B128" s="129">
        <f>VLOOKUP(A128,'Carga Remito.'!A$4:AK$16957,3,0)</f>
        <v>45160</v>
      </c>
      <c r="C128" s="131">
        <f t="shared" ca="1" si="2"/>
        <v>16</v>
      </c>
      <c r="D128" s="28" t="str">
        <f>VLOOKUP(A128,'Carga Remito.'!A$4:AK$15957,4,0)</f>
        <v>Cosaro Juan</v>
      </c>
      <c r="E128" s="28" t="str">
        <f>VLOOKUP(A128,'Carga Remito.'!A$4:AK$2258,6,0)</f>
        <v>AE543DP</v>
      </c>
      <c r="F128" s="28" t="str">
        <f>VLOOKUP(A128,'Carga Remito.'!A$4:AK$1858,7,0)</f>
        <v>Captur</v>
      </c>
      <c r="G128" s="27">
        <f>VLOOKUP(A128,'Carga Remito.'!A$4:AK$20957,MATCH(G$4,'Carga Remito.'!A$3:AQ$3,0),0)</f>
        <v>80900</v>
      </c>
      <c r="I128" t="s">
        <v>744</v>
      </c>
      <c r="J128" s="15">
        <f t="shared" si="3"/>
        <v>0</v>
      </c>
      <c r="K128" s="31">
        <v>80900</v>
      </c>
      <c r="L128" s="23">
        <v>45168</v>
      </c>
    </row>
    <row r="129" spans="1:27" x14ac:dyDescent="0.25">
      <c r="A129" s="128">
        <v>1326</v>
      </c>
      <c r="B129" s="129">
        <f>VLOOKUP(A129,'Carga Remito.'!A$4:AK$16957,3,0)</f>
        <v>45160</v>
      </c>
      <c r="C129" s="131">
        <f t="shared" ca="1" si="2"/>
        <v>16</v>
      </c>
      <c r="D129" s="28" t="str">
        <f>VLOOKUP(A129,'Carga Remito.'!A$4:AK$15957,4,0)</f>
        <v>Transporte del Interior</v>
      </c>
      <c r="E129" s="28" t="str">
        <f>VLOOKUP(A129,'Carga Remito.'!A$4:AK$2258,6,0)</f>
        <v>AE993CE</v>
      </c>
      <c r="F129" s="28" t="str">
        <f>VLOOKUP(A129,'Carga Remito.'!A$4:AK$1858,7,0)</f>
        <v>Fiat Fiorino</v>
      </c>
      <c r="G129" s="27">
        <f>VLOOKUP(A129,'Carga Remito.'!A$4:AK$20957,MATCH(G$4,'Carga Remito.'!A$3:AQ$3,0),0)</f>
        <v>45000</v>
      </c>
      <c r="J129" s="15">
        <f t="shared" si="3"/>
        <v>0</v>
      </c>
      <c r="K129" s="31">
        <v>45000</v>
      </c>
      <c r="L129" s="23">
        <v>45180</v>
      </c>
    </row>
    <row r="130" spans="1:27" x14ac:dyDescent="0.25">
      <c r="A130" s="128">
        <v>1327</v>
      </c>
      <c r="B130" s="129">
        <f>VLOOKUP(A130,'Carga Remito.'!A$4:AK$16957,3,0)</f>
        <v>45161</v>
      </c>
      <c r="C130" s="131">
        <f t="shared" ca="1" si="2"/>
        <v>16</v>
      </c>
      <c r="D130" s="28" t="str">
        <f>VLOOKUP(A130,'Carga Remito.'!A$4:AK$15957,4,0)</f>
        <v>Carrara Luis (bocha)</v>
      </c>
      <c r="E130" s="28" t="str">
        <f>VLOOKUP(A130,'Carga Remito.'!A$4:AK$2258,6,0)</f>
        <v>KNS158</v>
      </c>
      <c r="F130" s="28" t="str">
        <f>VLOOKUP(A130,'Carga Remito.'!A$4:AK$1858,7,0)</f>
        <v>Sandero Steepway</v>
      </c>
      <c r="G130" s="27">
        <f>VLOOKUP(A130,'Carga Remito.'!A$4:AK$20957,MATCH(G$4,'Carga Remito.'!A$3:AQ$3,0),0)</f>
        <v>100200</v>
      </c>
      <c r="I130" t="s">
        <v>910</v>
      </c>
      <c r="J130" s="15">
        <f t="shared" si="3"/>
        <v>0</v>
      </c>
      <c r="K130" s="31">
        <v>40000</v>
      </c>
      <c r="L130" s="23">
        <v>45196</v>
      </c>
      <c r="N130" s="31">
        <v>20000</v>
      </c>
      <c r="O130" s="23">
        <v>45227</v>
      </c>
      <c r="Q130" s="31">
        <v>40000</v>
      </c>
      <c r="R130" s="23">
        <v>45264</v>
      </c>
      <c r="T130" s="31">
        <v>200</v>
      </c>
    </row>
    <row r="131" spans="1:27" x14ac:dyDescent="0.25">
      <c r="A131" s="128">
        <v>1328</v>
      </c>
      <c r="B131" s="129">
        <f>VLOOKUP(A131,'Carga Remito.'!A$4:AK$16957,3,0)</f>
        <v>45161</v>
      </c>
      <c r="C131" s="131">
        <f t="shared" ca="1" si="2"/>
        <v>16</v>
      </c>
      <c r="D131" s="28" t="str">
        <f>VLOOKUP(A131,'Carga Remito.'!A$4:AK$15957,4,0)</f>
        <v>Bueno Maria Elena</v>
      </c>
      <c r="E131" s="28" t="str">
        <f>VLOOKUP(A131,'Carga Remito.'!A$4:AK$2258,6,0)</f>
        <v>LGK762</v>
      </c>
      <c r="F131" s="28" t="str">
        <f>VLOOKUP(A131,'Carga Remito.'!A$4:AK$1858,7,0)</f>
        <v>Renault Duster</v>
      </c>
      <c r="G131" s="27">
        <f>VLOOKUP(A131,'Carga Remito.'!A$4:AK$20957,MATCH(G$4,'Carga Remito.'!A$3:AQ$3,0),0)</f>
        <v>12000</v>
      </c>
      <c r="I131" t="s">
        <v>910</v>
      </c>
      <c r="J131" s="15">
        <f t="shared" si="3"/>
        <v>0</v>
      </c>
      <c r="K131" s="31">
        <v>12000</v>
      </c>
      <c r="L131" s="23">
        <v>45161</v>
      </c>
    </row>
    <row r="132" spans="1:27" x14ac:dyDescent="0.25">
      <c r="A132" s="128">
        <v>1329</v>
      </c>
      <c r="B132" s="129">
        <f>VLOOKUP(A132,'Carga Remito.'!A$4:AK$16957,3,0)</f>
        <v>45161</v>
      </c>
      <c r="C132" s="131">
        <f t="shared" ca="1" si="2"/>
        <v>16</v>
      </c>
      <c r="D132" s="28" t="str">
        <f>VLOOKUP(A132,'Carga Remito.'!A$4:AK$15957,4,0)</f>
        <v>Magra Roberto</v>
      </c>
      <c r="E132" s="28" t="str">
        <f>VLOOKUP(A132,'Carga Remito.'!A$4:AK$2258,6,0)</f>
        <v>AE154FR</v>
      </c>
      <c r="F132" s="28" t="str">
        <f>VLOOKUP(A132,'Carga Remito.'!A$4:AK$1858,7,0)</f>
        <v>Jeep Renegade</v>
      </c>
      <c r="G132" s="27">
        <f>VLOOKUP(A132,'Carga Remito.'!A$4:AK$20957,MATCH(G$4,'Carga Remito.'!A$3:AQ$3,0),0)</f>
        <v>30500</v>
      </c>
      <c r="I132" t="s">
        <v>910</v>
      </c>
      <c r="J132" s="15">
        <f t="shared" si="3"/>
        <v>0</v>
      </c>
      <c r="K132" s="31">
        <v>30500</v>
      </c>
      <c r="L132" s="23">
        <v>45163</v>
      </c>
    </row>
    <row r="133" spans="1:27" x14ac:dyDescent="0.25">
      <c r="A133" s="128">
        <v>1330</v>
      </c>
      <c r="B133" s="129">
        <f>VLOOKUP(A133,'Carga Remito.'!A$4:AK$16957,3,0)</f>
        <v>45162</v>
      </c>
      <c r="C133" s="131">
        <f t="shared" ref="C133:C196" ca="1" si="4">ROUNDUP(IF((TODAY()-B133)&lt;30,0,(TODAY()-B133)/30),0)</f>
        <v>16</v>
      </c>
      <c r="D133" s="28" t="str">
        <f>VLOOKUP(A133,'Carga Remito.'!A$4:AK$15957,4,0)</f>
        <v>Giordano Hugo</v>
      </c>
      <c r="E133" s="28" t="str">
        <f>VLOOKUP(A133,'Carga Remito.'!A$4:AK$2258,6,0)</f>
        <v>AC890ME</v>
      </c>
      <c r="F133" s="28" t="str">
        <f>VLOOKUP(A133,'Carga Remito.'!A$4:AK$1858,7,0)</f>
        <v>Renault Logan</v>
      </c>
      <c r="G133" s="27">
        <f>VLOOKUP(A133,'Carga Remito.'!A$4:AK$20957,MATCH(G$4,'Carga Remito.'!A$3:AQ$3,0),0)</f>
        <v>62060</v>
      </c>
      <c r="I133" t="s">
        <v>910</v>
      </c>
      <c r="J133" s="15">
        <f t="shared" ref="J133:J196" si="5">+G133-K133-N133-Q133-T133-W133-Z133</f>
        <v>0</v>
      </c>
      <c r="K133" s="31">
        <v>31560</v>
      </c>
      <c r="L133" s="23">
        <v>45162</v>
      </c>
      <c r="N133" s="31">
        <v>30500</v>
      </c>
      <c r="O133" s="23">
        <v>45173</v>
      </c>
    </row>
    <row r="134" spans="1:27" x14ac:dyDescent="0.25">
      <c r="A134" s="128">
        <v>1331</v>
      </c>
      <c r="B134" s="129">
        <f>VLOOKUP(A134,'Carga Remito.'!A$4:AK$16957,3,0)</f>
        <v>45163</v>
      </c>
      <c r="C134" s="131">
        <f t="shared" ca="1" si="4"/>
        <v>16</v>
      </c>
      <c r="D134" s="28" t="str">
        <f>VLOOKUP(A134,'Carga Remito.'!A$4:AK$15957,4,0)</f>
        <v>Transporte del Interior</v>
      </c>
      <c r="E134" s="28" t="str">
        <f>VLOOKUP(A134,'Carga Remito.'!A$4:AK$2258,6,0)</f>
        <v>NHL703</v>
      </c>
      <c r="F134" s="28" t="str">
        <f>VLOOKUP(A134,'Carga Remito.'!A$4:AK$1858,7,0)</f>
        <v>Renault Kangoo</v>
      </c>
      <c r="G134" s="27">
        <f>VLOOKUP(A134,'Carga Remito.'!A$4:AK$20957,MATCH(G$4,'Carga Remito.'!A$3:AQ$3,0),0)</f>
        <v>0</v>
      </c>
      <c r="J134" s="15">
        <f t="shared" si="5"/>
        <v>0</v>
      </c>
    </row>
    <row r="135" spans="1:27" x14ac:dyDescent="0.25">
      <c r="A135" s="128">
        <v>1332</v>
      </c>
      <c r="B135" s="129">
        <f>VLOOKUP(A135,'Carga Remito.'!A$4:AK$16957,3,0)</f>
        <v>45163</v>
      </c>
      <c r="C135" s="131">
        <f t="shared" ca="1" si="4"/>
        <v>16</v>
      </c>
      <c r="D135" s="28" t="str">
        <f>VLOOKUP(A135,'Carga Remito.'!A$4:AK$15957,4,0)</f>
        <v>Duran</v>
      </c>
      <c r="E135" s="28">
        <f>VLOOKUP(A135,'Carga Remito.'!A$4:AK$2258,6,0)</f>
        <v>0</v>
      </c>
      <c r="F135" s="28">
        <f>VLOOKUP(A135,'Carga Remito.'!A$4:AK$1858,7,0)</f>
        <v>0</v>
      </c>
      <c r="G135" s="27">
        <f>VLOOKUP(A135,'Carga Remito.'!A$4:AK$20957,MATCH(G$4,'Carga Remito.'!A$3:AQ$3,0),0)</f>
        <v>8500</v>
      </c>
      <c r="I135" t="s">
        <v>990</v>
      </c>
      <c r="J135" s="15">
        <f t="shared" si="5"/>
        <v>0</v>
      </c>
      <c r="K135" s="31">
        <v>8500</v>
      </c>
      <c r="L135" s="23">
        <v>45166</v>
      </c>
    </row>
    <row r="136" spans="1:27" x14ac:dyDescent="0.25">
      <c r="A136" s="128">
        <v>1333</v>
      </c>
      <c r="B136" s="129">
        <f>VLOOKUP(A136,'Carga Remito.'!A$4:AK$16957,3,0)</f>
        <v>45163</v>
      </c>
      <c r="C136" s="131">
        <f t="shared" ca="1" si="4"/>
        <v>16</v>
      </c>
      <c r="D136" s="28" t="str">
        <f>VLOOKUP(A136,'Carga Remito.'!A$4:AK$15957,4,0)</f>
        <v>San Jose Agropecuaria</v>
      </c>
      <c r="E136" s="28">
        <f>VLOOKUP(A136,'Carga Remito.'!A$4:AK$2258,6,0)</f>
        <v>0</v>
      </c>
      <c r="F136" s="28" t="str">
        <f>VLOOKUP(A136,'Carga Remito.'!A$4:AK$1858,7,0)</f>
        <v>Toyota Hilux</v>
      </c>
      <c r="G136" s="27">
        <f>VLOOKUP(A136,'Carga Remito.'!A$4:AK$20957,MATCH(G$4,'Carga Remito.'!A$3:AQ$3,0),0)</f>
        <v>76250</v>
      </c>
      <c r="J136" s="15">
        <f t="shared" si="5"/>
        <v>0</v>
      </c>
      <c r="K136" s="31">
        <v>76250</v>
      </c>
      <c r="L136" s="23">
        <v>45167</v>
      </c>
    </row>
    <row r="137" spans="1:27" x14ac:dyDescent="0.25">
      <c r="A137" s="128">
        <v>1334</v>
      </c>
      <c r="B137" s="129">
        <f>VLOOKUP(A137,'Carga Remito.'!A$4:AK$16957,3,0)</f>
        <v>45163</v>
      </c>
      <c r="C137" s="131">
        <f t="shared" ca="1" si="4"/>
        <v>16</v>
      </c>
      <c r="D137" s="28" t="str">
        <f>VLOOKUP(A137,'Carga Remito.'!A$4:AK$15957,4,0)</f>
        <v>Transporte Palloni</v>
      </c>
      <c r="E137" s="28">
        <f>VLOOKUP(A137,'Carga Remito.'!A$4:AK$2258,6,0)</f>
        <v>0</v>
      </c>
      <c r="F137" s="28">
        <f>VLOOKUP(A137,'Carga Remito.'!A$4:AK$1858,7,0)</f>
        <v>208</v>
      </c>
      <c r="G137" s="27">
        <f>VLOOKUP(A137,'Carga Remito.'!A$4:AK$20957,MATCH(G$4,'Carga Remito.'!A$3:AQ$3,0),0)</f>
        <v>25000</v>
      </c>
      <c r="J137" s="15">
        <f t="shared" si="5"/>
        <v>0</v>
      </c>
      <c r="K137" s="31">
        <v>25000</v>
      </c>
      <c r="L137" s="23">
        <v>45180</v>
      </c>
    </row>
    <row r="138" spans="1:27" x14ac:dyDescent="0.25">
      <c r="A138" s="128">
        <v>1335</v>
      </c>
      <c r="B138" s="129">
        <f>VLOOKUP(A138,'Carga Remito.'!A$4:AK$16957,3,0)</f>
        <v>45163</v>
      </c>
      <c r="C138" s="131">
        <f t="shared" ca="1" si="4"/>
        <v>16</v>
      </c>
      <c r="D138" s="28" t="str">
        <f>VLOOKUP(A138,'Carga Remito.'!A$4:AK$15957,4,0)</f>
        <v>Oliva Estela</v>
      </c>
      <c r="E138" s="28">
        <f>VLOOKUP(A138,'Carga Remito.'!A$4:AK$2258,6,0)</f>
        <v>0</v>
      </c>
      <c r="F138" s="28" t="str">
        <f>VLOOKUP(A138,'Carga Remito.'!A$4:AK$1858,7,0)</f>
        <v>Fiat Linea</v>
      </c>
      <c r="G138" s="27">
        <f>VLOOKUP(A138,'Carga Remito.'!A$4:AK$20957,MATCH(G$4,'Carga Remito.'!A$3:AQ$3,0),0)</f>
        <v>50561.2</v>
      </c>
      <c r="I138" t="s">
        <v>764</v>
      </c>
      <c r="J138" s="15">
        <f t="shared" si="5"/>
        <v>0</v>
      </c>
      <c r="K138" s="31">
        <v>50561.2</v>
      </c>
      <c r="L138" s="23">
        <v>45184</v>
      </c>
    </row>
    <row r="139" spans="1:27" x14ac:dyDescent="0.25">
      <c r="A139" s="128">
        <v>1336</v>
      </c>
      <c r="B139" s="129">
        <f>VLOOKUP(A139,'Carga Remito.'!A$4:AK$16957,3,0)</f>
        <v>45163</v>
      </c>
      <c r="C139" s="131">
        <f t="shared" ca="1" si="4"/>
        <v>16</v>
      </c>
      <c r="D139" s="28" t="str">
        <f>VLOOKUP(A139,'Carga Remito.'!A$4:AK$15957,4,0)</f>
        <v>transporte Palloni</v>
      </c>
      <c r="E139" s="28" t="str">
        <f>VLOOKUP(A139,'Carga Remito.'!A$4:AK$2258,6,0)</f>
        <v>HXQ635</v>
      </c>
      <c r="F139" s="28" t="str">
        <f>VLOOKUP(A139,'Carga Remito.'!A$4:AK$1858,7,0)</f>
        <v>Renault Kangoo</v>
      </c>
      <c r="G139" s="27">
        <f>VLOOKUP(A139,'Carga Remito.'!A$4:AK$20957,MATCH(G$4,'Carga Remito.'!A$3:AQ$3,0),0)</f>
        <v>50000</v>
      </c>
      <c r="J139" s="15">
        <f t="shared" si="5"/>
        <v>0</v>
      </c>
      <c r="K139" s="31">
        <v>50000</v>
      </c>
      <c r="L139" s="23">
        <v>45180</v>
      </c>
    </row>
    <row r="140" spans="1:27" x14ac:dyDescent="0.25">
      <c r="A140" s="128">
        <v>1337</v>
      </c>
      <c r="B140" s="129">
        <f>VLOOKUP(A140,'Carga Remito.'!A$4:AK$16957,3,0)</f>
        <v>45163</v>
      </c>
      <c r="C140" s="131">
        <f t="shared" ca="1" si="4"/>
        <v>16</v>
      </c>
      <c r="D140" s="28" t="str">
        <f>VLOOKUP(A140,'Carga Remito.'!A$4:AK$15957,4,0)</f>
        <v>Isseta Marcelo</v>
      </c>
      <c r="E140" s="28" t="str">
        <f>VLOOKUP(A140,'Carga Remito.'!A$4:AK$2258,6,0)</f>
        <v>HIE358</v>
      </c>
      <c r="F140" s="28" t="str">
        <f>VLOOKUP(A140,'Carga Remito.'!A$4:AK$1858,7,0)</f>
        <v>Chrysler pt cruiser</v>
      </c>
      <c r="G140" s="27">
        <f>VLOOKUP(A140,'Carga Remito.'!A$4:AK$20957,MATCH(G$4,'Carga Remito.'!A$3:AQ$3,0),0)</f>
        <v>337430</v>
      </c>
      <c r="I140" t="s">
        <v>766</v>
      </c>
      <c r="J140" s="15">
        <f t="shared" si="5"/>
        <v>0</v>
      </c>
      <c r="K140" s="31">
        <v>50000</v>
      </c>
      <c r="L140" s="23">
        <v>45169</v>
      </c>
      <c r="N140" s="31">
        <v>63440</v>
      </c>
      <c r="O140" s="23">
        <v>45169</v>
      </c>
      <c r="Q140" s="31">
        <v>30000</v>
      </c>
      <c r="R140" s="23">
        <v>45169</v>
      </c>
      <c r="T140" s="31">
        <v>100000</v>
      </c>
      <c r="U140" s="23">
        <v>45176</v>
      </c>
      <c r="W140" s="31">
        <v>22000</v>
      </c>
      <c r="X140" s="23">
        <v>45188</v>
      </c>
      <c r="Z140" s="31">
        <v>71990</v>
      </c>
      <c r="AA140" s="23">
        <v>45188</v>
      </c>
    </row>
    <row r="141" spans="1:27" x14ac:dyDescent="0.25">
      <c r="A141" s="128">
        <v>1338</v>
      </c>
      <c r="B141" s="129">
        <f>VLOOKUP(A141,'Carga Remito.'!A$4:AK$16957,3,0)</f>
        <v>45164</v>
      </c>
      <c r="C141" s="131">
        <f t="shared" ca="1" si="4"/>
        <v>16</v>
      </c>
      <c r="D141" s="28" t="str">
        <f>VLOOKUP(A141,'Carga Remito.'!A$4:AK$15957,4,0)</f>
        <v>Stap Carlos</v>
      </c>
      <c r="E141" s="28" t="str">
        <f>VLOOKUP(A141,'Carga Remito.'!A$4:AK$2258,6,0)</f>
        <v>AB892VK</v>
      </c>
      <c r="F141" s="28" t="str">
        <f>VLOOKUP(A141,'Carga Remito.'!A$4:AK$1858,7,0)</f>
        <v>Ford Ranger</v>
      </c>
      <c r="G141" s="27">
        <f>VLOOKUP(A141,'Carga Remito.'!A$4:AK$20957,MATCH(G$4,'Carga Remito.'!A$3:AQ$3,0),0)</f>
        <v>110900</v>
      </c>
      <c r="J141" s="15">
        <f t="shared" si="5"/>
        <v>0</v>
      </c>
      <c r="K141" s="31">
        <v>101900</v>
      </c>
      <c r="L141" s="23">
        <v>45188</v>
      </c>
      <c r="N141" s="31">
        <v>9000</v>
      </c>
      <c r="O141" s="23">
        <v>45189</v>
      </c>
    </row>
    <row r="142" spans="1:27" x14ac:dyDescent="0.25">
      <c r="A142" s="128">
        <v>1339</v>
      </c>
      <c r="B142" s="129">
        <f>VLOOKUP(A142,'Carga Remito.'!A$4:AK$16957,3,0)</f>
        <v>45166</v>
      </c>
      <c r="C142" s="131">
        <f t="shared" ca="1" si="4"/>
        <v>16</v>
      </c>
      <c r="D142" s="28" t="str">
        <f>VLOOKUP(A142,'Carga Remito.'!A$4:AK$15957,4,0)</f>
        <v>Weizek Susana</v>
      </c>
      <c r="E142" s="28" t="str">
        <f>VLOOKUP(A142,'Carga Remito.'!A$4:AK$2258,6,0)</f>
        <v>JNW454</v>
      </c>
      <c r="F142" s="28" t="str">
        <f>VLOOKUP(A142,'Carga Remito.'!A$4:AK$1858,7,0)</f>
        <v xml:space="preserve"> VW FOX</v>
      </c>
      <c r="G142" s="27">
        <f>VLOOKUP(A142,'Carga Remito.'!A$4:AK$20957,MATCH(G$4,'Carga Remito.'!A$3:AQ$3,0),0)</f>
        <v>74690</v>
      </c>
      <c r="I142" t="s">
        <v>990</v>
      </c>
      <c r="J142" s="15">
        <f t="shared" si="5"/>
        <v>0</v>
      </c>
      <c r="K142" s="31">
        <v>74690</v>
      </c>
      <c r="L142" s="23">
        <v>45167</v>
      </c>
    </row>
    <row r="143" spans="1:27" x14ac:dyDescent="0.25">
      <c r="A143" s="128">
        <v>1340</v>
      </c>
      <c r="B143" s="129">
        <f>VLOOKUP(A143,'Carga Remito.'!A$4:AK$16957,3,0)</f>
        <v>45167</v>
      </c>
      <c r="C143" s="131">
        <f t="shared" ca="1" si="4"/>
        <v>16</v>
      </c>
      <c r="D143" s="28" t="str">
        <f>VLOOKUP(A143,'Carga Remito.'!A$4:AK$15957,4,0)</f>
        <v>Anconetani Teresa</v>
      </c>
      <c r="E143" s="28" t="str">
        <f>VLOOKUP(A143,'Carga Remito.'!A$4:AK$2258,6,0)</f>
        <v>DKM593</v>
      </c>
      <c r="F143" s="28" t="str">
        <f>VLOOKUP(A143,'Carga Remito.'!A$4:AK$1858,7,0)</f>
        <v>Renault Clio</v>
      </c>
      <c r="G143" s="27">
        <f>VLOOKUP(A143,'Carga Remito.'!A$4:AK$20957,MATCH(G$4,'Carga Remito.'!A$3:AQ$3,0),0)</f>
        <v>33240</v>
      </c>
      <c r="I143" t="s">
        <v>910</v>
      </c>
      <c r="J143" s="15">
        <f t="shared" si="5"/>
        <v>0</v>
      </c>
      <c r="K143" s="31">
        <v>33240</v>
      </c>
      <c r="L143" s="23">
        <v>45169</v>
      </c>
    </row>
    <row r="144" spans="1:27" x14ac:dyDescent="0.25">
      <c r="A144" s="128">
        <v>1341</v>
      </c>
      <c r="B144" s="129">
        <f>VLOOKUP(A144,'Carga Remito.'!A$4:AK$16957,3,0)</f>
        <v>45167</v>
      </c>
      <c r="C144" s="131">
        <f t="shared" ca="1" si="4"/>
        <v>16</v>
      </c>
      <c r="D144" s="28" t="str">
        <f>VLOOKUP(A144,'Carga Remito.'!A$4:AK$15957,4,0)</f>
        <v>Transporte Palloni</v>
      </c>
      <c r="E144" s="28" t="str">
        <f>VLOOKUP(A144,'Carga Remito.'!A$4:AK$2258,6,0)</f>
        <v>AF044MU</v>
      </c>
      <c r="F144" s="28" t="str">
        <f>VLOOKUP(A144,'Carga Remito.'!A$4:AK$1858,7,0)</f>
        <v>KANGOO</v>
      </c>
      <c r="G144" s="27">
        <f>VLOOKUP(A144,'Carga Remito.'!A$4:AK$20957,MATCH(G$4,'Carga Remito.'!A$3:AQ$3,0),0)</f>
        <v>7000</v>
      </c>
      <c r="J144" s="15">
        <f t="shared" si="5"/>
        <v>0</v>
      </c>
      <c r="K144" s="31">
        <v>7000</v>
      </c>
      <c r="L144" s="23">
        <v>45180</v>
      </c>
    </row>
    <row r="145" spans="1:15" x14ac:dyDescent="0.25">
      <c r="A145" s="128">
        <v>1342</v>
      </c>
      <c r="B145" s="129">
        <f>VLOOKUP(A145,'Carga Remito.'!A$4:AK$16957,3,0)</f>
        <v>45167</v>
      </c>
      <c r="C145" s="131">
        <f t="shared" ca="1" si="4"/>
        <v>16</v>
      </c>
      <c r="D145" s="28" t="str">
        <f>VLOOKUP(A145,'Carga Remito.'!A$4:AK$15957,4,0)</f>
        <v>Feraudo Roberto</v>
      </c>
      <c r="E145" s="28" t="str">
        <f>VLOOKUP(A145,'Carga Remito.'!A$4:AK$2258,6,0)</f>
        <v>MTN006</v>
      </c>
      <c r="F145" s="28" t="str">
        <f>VLOOKUP(A145,'Carga Remito.'!A$4:AK$1858,7,0)</f>
        <v>Renault Master</v>
      </c>
      <c r="G145" s="27">
        <f>VLOOKUP(A145,'Carga Remito.'!A$4:AK$20957,MATCH(G$4,'Carga Remito.'!A$3:AQ$3,0),0)</f>
        <v>135610</v>
      </c>
      <c r="J145" s="15">
        <f t="shared" si="5"/>
        <v>0</v>
      </c>
      <c r="K145" s="31">
        <v>135610</v>
      </c>
      <c r="L145" s="23">
        <v>45202</v>
      </c>
    </row>
    <row r="146" spans="1:15" x14ac:dyDescent="0.25">
      <c r="A146" s="128">
        <v>1343</v>
      </c>
      <c r="B146" s="129">
        <f>VLOOKUP(A146,'Carga Remito.'!A$4:AK$16957,3,0)</f>
        <v>45167</v>
      </c>
      <c r="C146" s="131">
        <f t="shared" ca="1" si="4"/>
        <v>16</v>
      </c>
      <c r="D146" s="28" t="str">
        <f>VLOOKUP(A146,'Carga Remito.'!A$4:AK$15957,4,0)</f>
        <v>Torres Fausto</v>
      </c>
      <c r="E146" s="28" t="str">
        <f>VLOOKUP(A146,'Carga Remito.'!A$4:AK$2258,6,0)</f>
        <v>AA697DS</v>
      </c>
      <c r="F146" s="28" t="str">
        <f>VLOOKUP(A146,'Carga Remito.'!A$4:AK$1858,7,0)</f>
        <v>Renault Kangoo</v>
      </c>
      <c r="G146" s="27">
        <f>VLOOKUP(A146,'Carga Remito.'!A$4:AK$20957,MATCH(G$4,'Carga Remito.'!A$3:AQ$3,0),0)</f>
        <v>62450</v>
      </c>
      <c r="I146" t="s">
        <v>764</v>
      </c>
      <c r="J146" s="15">
        <f t="shared" si="5"/>
        <v>0</v>
      </c>
      <c r="K146" s="31">
        <v>62450</v>
      </c>
      <c r="L146" s="23">
        <v>45184</v>
      </c>
    </row>
    <row r="147" spans="1:15" x14ac:dyDescent="0.25">
      <c r="A147" s="128">
        <v>1344</v>
      </c>
      <c r="B147" s="129">
        <f>VLOOKUP(A147,'Carga Remito.'!A$4:AK$16957,3,0)</f>
        <v>45167</v>
      </c>
      <c r="C147" s="131">
        <f t="shared" ca="1" si="4"/>
        <v>16</v>
      </c>
      <c r="D147" s="28" t="str">
        <f>VLOOKUP(A147,'Carga Remito.'!A$4:AK$15957,4,0)</f>
        <v>Salgado Victor</v>
      </c>
      <c r="E147" s="28" t="str">
        <f>VLOOKUP(A147,'Carga Remito.'!A$4:AK$2258,6,0)</f>
        <v>MWM641</v>
      </c>
      <c r="F147" s="28" t="str">
        <f>VLOOKUP(A147,'Carga Remito.'!A$4:AK$1858,7,0)</f>
        <v>KANGOO</v>
      </c>
      <c r="G147" s="27">
        <f>VLOOKUP(A147,'Carga Remito.'!A$4:AK$20957,MATCH(G$4,'Carga Remito.'!A$3:AQ$3,0),0)</f>
        <v>133520.5</v>
      </c>
      <c r="I147" t="s">
        <v>744</v>
      </c>
      <c r="J147" s="15">
        <f t="shared" si="5"/>
        <v>0</v>
      </c>
      <c r="K147" s="31">
        <v>133520.5</v>
      </c>
      <c r="L147" s="23">
        <v>45168</v>
      </c>
    </row>
    <row r="148" spans="1:15" x14ac:dyDescent="0.25">
      <c r="A148" s="128">
        <v>1345</v>
      </c>
      <c r="B148" s="129">
        <f>VLOOKUP(A148,'Carga Remito.'!A$4:AK$16957,3,0)</f>
        <v>45168</v>
      </c>
      <c r="C148" s="131">
        <f t="shared" ca="1" si="4"/>
        <v>16</v>
      </c>
      <c r="D148" s="28" t="str">
        <f>VLOOKUP(A148,'Carga Remito.'!A$4:AK$15957,4,0)</f>
        <v>transporte Palloni</v>
      </c>
      <c r="E148" s="28" t="str">
        <f>VLOOKUP(A148,'Carga Remito.'!A$4:AK$2258,6,0)</f>
        <v>NHL703</v>
      </c>
      <c r="F148" s="28" t="str">
        <f>VLOOKUP(A148,'Carga Remito.'!A$4:AK$1858,7,0)</f>
        <v>KANGOO</v>
      </c>
      <c r="G148" s="27">
        <f>VLOOKUP(A148,'Carga Remito.'!A$4:AK$20957,MATCH(G$4,'Carga Remito.'!A$3:AQ$3,0),0)</f>
        <v>0</v>
      </c>
      <c r="J148" s="15">
        <f t="shared" si="5"/>
        <v>0</v>
      </c>
    </row>
    <row r="149" spans="1:15" x14ac:dyDescent="0.25">
      <c r="A149" s="128">
        <v>1346</v>
      </c>
      <c r="B149" s="129">
        <f>VLOOKUP(A149,'Carga Remito.'!A$4:AK$16957,3,0)</f>
        <v>45168</v>
      </c>
      <c r="C149" s="131">
        <f t="shared" ca="1" si="4"/>
        <v>16</v>
      </c>
      <c r="D149" s="28" t="str">
        <f>VLOOKUP(A149,'Carga Remito.'!A$4:AK$15957,4,0)</f>
        <v>Boiero Ricardo</v>
      </c>
      <c r="E149" s="28" t="str">
        <f>VLOOKUP(A149,'Carga Remito.'!A$4:AK$2258,6,0)</f>
        <v>AB446BR</v>
      </c>
      <c r="F149" s="28" t="str">
        <f>VLOOKUP(A149,'Carga Remito.'!A$4:AK$1858,7,0)</f>
        <v>KANGOO</v>
      </c>
      <c r="G149" s="27">
        <f>VLOOKUP(A149,'Carga Remito.'!A$4:AK$20957,MATCH(G$4,'Carga Remito.'!A$3:AQ$3,0),0)</f>
        <v>22000</v>
      </c>
      <c r="I149" t="s">
        <v>744</v>
      </c>
      <c r="J149" s="15">
        <f t="shared" si="5"/>
        <v>0</v>
      </c>
      <c r="K149" s="31">
        <v>22000</v>
      </c>
      <c r="L149" s="23">
        <v>45169</v>
      </c>
    </row>
    <row r="150" spans="1:15" x14ac:dyDescent="0.25">
      <c r="A150" s="128">
        <v>1347</v>
      </c>
      <c r="B150" s="129">
        <f>VLOOKUP(A150,'Carga Remito.'!A$4:AK$16957,3,0)</f>
        <v>45168</v>
      </c>
      <c r="C150" s="131">
        <f t="shared" ca="1" si="4"/>
        <v>16</v>
      </c>
      <c r="D150" s="28" t="str">
        <f>VLOOKUP(A150,'Carga Remito.'!A$4:AK$15957,4,0)</f>
        <v>Ventura Marcelo (padre)</v>
      </c>
      <c r="E150" s="28" t="str">
        <f>VLOOKUP(A150,'Carga Remito.'!A$4:AK$2258,6,0)</f>
        <v>AB065DW</v>
      </c>
      <c r="F150" s="28" t="str">
        <f>VLOOKUP(A150,'Carga Remito.'!A$4:AK$1858,7,0)</f>
        <v>VW VENTO</v>
      </c>
      <c r="G150" s="27">
        <f>VLOOKUP(A150,'Carga Remito.'!A$4:AK$20957,MATCH(G$4,'Carga Remito.'!A$3:AQ$3,0),0)</f>
        <v>89150</v>
      </c>
      <c r="J150" s="15">
        <f t="shared" si="5"/>
        <v>0</v>
      </c>
      <c r="K150" s="31">
        <v>50000</v>
      </c>
      <c r="L150" s="23">
        <v>45168</v>
      </c>
      <c r="N150" s="31">
        <v>39150</v>
      </c>
      <c r="O150" s="23">
        <v>45180</v>
      </c>
    </row>
    <row r="151" spans="1:15" x14ac:dyDescent="0.25">
      <c r="A151" s="128">
        <v>1348</v>
      </c>
      <c r="B151" s="129">
        <f>VLOOKUP(A151,'Carga Remito.'!A$4:AK$16957,3,0)</f>
        <v>45168</v>
      </c>
      <c r="C151" s="131">
        <f t="shared" ca="1" si="4"/>
        <v>16</v>
      </c>
      <c r="D151" s="28" t="str">
        <f>VLOOKUP(A151,'Carga Remito.'!A$4:AK$15957,4,0)</f>
        <v>Nardin Larisa</v>
      </c>
      <c r="E151" s="28" t="str">
        <f>VLOOKUP(A151,'Carga Remito.'!A$4:AK$2258,6,0)</f>
        <v>NOZ302</v>
      </c>
      <c r="F151" s="28" t="str">
        <f>VLOOKUP(A151,'Carga Remito.'!A$4:AK$1858,7,0)</f>
        <v>Gol trend</v>
      </c>
      <c r="G151" s="27">
        <f>VLOOKUP(A151,'Carga Remito.'!A$4:AK$20957,MATCH(G$4,'Carga Remito.'!A$3:AQ$3,0),0)</f>
        <v>48100</v>
      </c>
      <c r="I151" t="s">
        <v>744</v>
      </c>
      <c r="J151" s="15">
        <f t="shared" si="5"/>
        <v>0</v>
      </c>
      <c r="K151" s="31">
        <v>36000</v>
      </c>
      <c r="L151" s="23">
        <v>45168</v>
      </c>
      <c r="N151" s="31">
        <v>12100</v>
      </c>
      <c r="O151" s="23">
        <v>45173</v>
      </c>
    </row>
    <row r="152" spans="1:15" x14ac:dyDescent="0.25">
      <c r="A152" s="128">
        <v>1349</v>
      </c>
      <c r="B152" s="129">
        <f>VLOOKUP(A152,'Carga Remito.'!A$4:AK$16957,3,0)</f>
        <v>45169</v>
      </c>
      <c r="C152" s="131">
        <f t="shared" ca="1" si="4"/>
        <v>16</v>
      </c>
      <c r="D152" s="28" t="str">
        <f>VLOOKUP(A152,'Carga Remito.'!A$4:AK$15957,4,0)</f>
        <v>transporte Palloni</v>
      </c>
      <c r="E152" s="28" t="str">
        <f>VLOOKUP(A152,'Carga Remito.'!A$4:AK$2258,6,0)</f>
        <v>AE613XV</v>
      </c>
      <c r="F152" s="28" t="str">
        <f>VLOOKUP(A152,'Carga Remito.'!A$4:AK$1858,7,0)</f>
        <v>Fiat Fiorino</v>
      </c>
      <c r="G152" s="27">
        <f>VLOOKUP(A152,'Carga Remito.'!A$4:AK$20957,MATCH(G$4,'Carga Remito.'!A$3:AQ$3,0),0)</f>
        <v>45000</v>
      </c>
      <c r="J152" s="15">
        <f t="shared" si="5"/>
        <v>0</v>
      </c>
      <c r="K152" s="31">
        <v>45000</v>
      </c>
      <c r="L152" s="23">
        <v>45180</v>
      </c>
    </row>
    <row r="153" spans="1:15" x14ac:dyDescent="0.25">
      <c r="A153" s="128">
        <v>1350</v>
      </c>
      <c r="B153" s="129">
        <f>VLOOKUP(A153,'Carga Remito.'!A$4:AK$16957,3,0)</f>
        <v>45169</v>
      </c>
      <c r="C153" s="131">
        <f t="shared" ca="1" si="4"/>
        <v>16</v>
      </c>
      <c r="D153" s="28" t="str">
        <f>VLOOKUP(A153,'Carga Remito.'!A$4:AK$15957,4,0)</f>
        <v>Castro Martin</v>
      </c>
      <c r="E153" s="28">
        <f>VLOOKUP(A153,'Carga Remito.'!A$4:AK$2258,6,0)</f>
        <v>0</v>
      </c>
      <c r="F153" s="28" t="str">
        <f>VLOOKUP(A153,'Carga Remito.'!A$4:AK$1858,7,0)</f>
        <v>Peugeot 308</v>
      </c>
      <c r="G153" s="27">
        <f>VLOOKUP(A153,'Carga Remito.'!A$4:AK$20957,MATCH(G$4,'Carga Remito.'!A$3:AQ$3,0),0)</f>
        <v>24000</v>
      </c>
      <c r="J153" s="15">
        <f t="shared" si="5"/>
        <v>0</v>
      </c>
      <c r="K153" s="31">
        <v>24000</v>
      </c>
      <c r="L153" s="23">
        <v>45184</v>
      </c>
    </row>
    <row r="154" spans="1:15" x14ac:dyDescent="0.25">
      <c r="A154" s="128">
        <v>1351</v>
      </c>
      <c r="B154" s="129">
        <f>VLOOKUP(A154,'Carga Remito.'!A$4:AK$16957,3,0)</f>
        <v>45169</v>
      </c>
      <c r="C154" s="131">
        <f t="shared" ca="1" si="4"/>
        <v>16</v>
      </c>
      <c r="D154" s="28" t="str">
        <f>VLOOKUP(A154,'Carga Remito.'!A$4:AK$15957,4,0)</f>
        <v>Isseta Marcos</v>
      </c>
      <c r="E154" s="28" t="str">
        <f>VLOOKUP(A154,'Carga Remito.'!A$4:AK$2258,6,0)</f>
        <v>AB644RW</v>
      </c>
      <c r="F154" s="28" t="str">
        <f>VLOOKUP(A154,'Carga Remito.'!A$4:AK$1858,7,0)</f>
        <v>Nissan</v>
      </c>
      <c r="G154" s="27">
        <f>VLOOKUP(A154,'Carga Remito.'!A$4:AK$20957,MATCH(G$4,'Carga Remito.'!A$3:AQ$3,0),0)</f>
        <v>20000</v>
      </c>
      <c r="I154" t="s">
        <v>990</v>
      </c>
      <c r="J154" s="15">
        <f t="shared" si="5"/>
        <v>0</v>
      </c>
      <c r="K154" s="31">
        <v>20000</v>
      </c>
      <c r="L154" s="23">
        <v>45169</v>
      </c>
    </row>
    <row r="155" spans="1:15" x14ac:dyDescent="0.25">
      <c r="A155" s="128">
        <v>1352</v>
      </c>
      <c r="B155" s="129">
        <f>VLOOKUP(A155,'Carga Remito.'!A$4:AK$16957,3,0)</f>
        <v>45170</v>
      </c>
      <c r="C155" s="131">
        <f t="shared" ca="1" si="4"/>
        <v>16</v>
      </c>
      <c r="D155" s="28" t="str">
        <f>VLOOKUP(A155,'Carga Remito.'!A$4:AK$15957,4,0)</f>
        <v>Castro Martin</v>
      </c>
      <c r="E155" s="28">
        <f>VLOOKUP(A155,'Carga Remito.'!A$4:AK$2258,6,0)</f>
        <v>0</v>
      </c>
      <c r="F155" s="28">
        <f>VLOOKUP(A155,'Carga Remito.'!A$4:AK$1858,7,0)</f>
        <v>0</v>
      </c>
      <c r="G155" s="27">
        <f>VLOOKUP(A155,'Carga Remito.'!A$4:AK$20957,MATCH(G$4,'Carga Remito.'!A$3:AQ$3,0),0)</f>
        <v>0</v>
      </c>
      <c r="J155" s="15">
        <f t="shared" si="5"/>
        <v>0</v>
      </c>
    </row>
    <row r="156" spans="1:15" x14ac:dyDescent="0.25">
      <c r="A156" s="128">
        <v>1353</v>
      </c>
      <c r="B156" s="129">
        <f>VLOOKUP(A156,'Carga Remito.'!A$4:AK$16957,3,0)</f>
        <v>45170</v>
      </c>
      <c r="C156" s="131">
        <f t="shared" ca="1" si="4"/>
        <v>16</v>
      </c>
      <c r="D156" s="28" t="str">
        <f>VLOOKUP(A156,'Carga Remito.'!A$4:AK$15957,4,0)</f>
        <v>Marciali Veronica</v>
      </c>
      <c r="E156" s="28">
        <f>VLOOKUP(A156,'Carga Remito.'!A$4:AK$2258,6,0)</f>
        <v>0</v>
      </c>
      <c r="F156" s="28">
        <f>VLOOKUP(A156,'Carga Remito.'!A$4:AK$1858,7,0)</f>
        <v>0</v>
      </c>
      <c r="G156" s="27">
        <f>VLOOKUP(A156,'Carga Remito.'!A$4:AK$20957,MATCH(G$4,'Carga Remito.'!A$3:AQ$3,0),0)</f>
        <v>22000</v>
      </c>
      <c r="J156" s="15">
        <f t="shared" si="5"/>
        <v>0</v>
      </c>
      <c r="K156" s="31">
        <v>22000</v>
      </c>
      <c r="L156" s="23">
        <v>45170</v>
      </c>
    </row>
    <row r="157" spans="1:15" x14ac:dyDescent="0.25">
      <c r="A157" s="128">
        <v>1354</v>
      </c>
      <c r="B157" s="129">
        <f>VLOOKUP(A157,'Carga Remito.'!A$4:AK$16957,3,0)</f>
        <v>45170</v>
      </c>
      <c r="C157" s="131">
        <f t="shared" ca="1" si="4"/>
        <v>16</v>
      </c>
      <c r="D157" s="28" t="str">
        <f>VLOOKUP(A157,'Carga Remito.'!A$4:AK$15957,4,0)</f>
        <v>Moreno Orlando</v>
      </c>
      <c r="E157" s="28" t="str">
        <f>VLOOKUP(A157,'Carga Remito.'!A$4:AK$2258,6,0)</f>
        <v>AB091GB</v>
      </c>
      <c r="F157" s="28" t="str">
        <f>VLOOKUP(A157,'Carga Remito.'!A$4:AK$1858,7,0)</f>
        <v>Amarok</v>
      </c>
      <c r="G157" s="27">
        <f>VLOOKUP(A157,'Carga Remito.'!A$4:AK$20957,MATCH(G$4,'Carga Remito.'!A$3:AQ$3,0),0)</f>
        <v>133750</v>
      </c>
      <c r="I157" t="s">
        <v>744</v>
      </c>
      <c r="J157" s="15">
        <f t="shared" si="5"/>
        <v>0</v>
      </c>
      <c r="K157" s="31">
        <v>133750</v>
      </c>
      <c r="L157" s="23">
        <v>45170</v>
      </c>
    </row>
    <row r="158" spans="1:15" x14ac:dyDescent="0.25">
      <c r="A158" s="128">
        <v>1355</v>
      </c>
      <c r="B158" s="129">
        <f>VLOOKUP(A158,'Carga Remito.'!A$4:AK$16957,3,0)</f>
        <v>45170</v>
      </c>
      <c r="C158" s="131">
        <f t="shared" ca="1" si="4"/>
        <v>16</v>
      </c>
      <c r="D158" s="28" t="str">
        <f>VLOOKUP(A158,'Carga Remito.'!A$4:AK$15957,4,0)</f>
        <v>Transporte Palloni</v>
      </c>
      <c r="E158" s="28" t="str">
        <f>VLOOKUP(A158,'Carga Remito.'!A$4:AK$2258,6,0)</f>
        <v>AB127DV</v>
      </c>
      <c r="F158" s="28" t="str">
        <f>VLOOKUP(A158,'Carga Remito.'!A$4:AK$1858,7,0)</f>
        <v>KANGOO</v>
      </c>
      <c r="G158" s="27">
        <f>VLOOKUP(A158,'Carga Remito.'!A$4:AK$20957,MATCH(G$4,'Carga Remito.'!A$3:AQ$3,0),0)</f>
        <v>0</v>
      </c>
      <c r="J158" s="15">
        <f t="shared" si="5"/>
        <v>0</v>
      </c>
    </row>
    <row r="159" spans="1:15" x14ac:dyDescent="0.25">
      <c r="A159" s="128">
        <v>1356</v>
      </c>
      <c r="B159" s="129">
        <f>VLOOKUP(A159,'Carga Remito.'!A$4:AK$16957,3,0)</f>
        <v>45170</v>
      </c>
      <c r="C159" s="131">
        <f t="shared" ca="1" si="4"/>
        <v>16</v>
      </c>
      <c r="D159" s="28" t="str">
        <f>VLOOKUP(A159,'Carga Remito.'!A$4:AK$15957,4,0)</f>
        <v>Barroso Ruben</v>
      </c>
      <c r="E159" s="28">
        <f>VLOOKUP(A159,'Carga Remito.'!A$4:AK$2258,6,0)</f>
        <v>0</v>
      </c>
      <c r="F159" s="28">
        <f>VLOOKUP(A159,'Carga Remito.'!A$4:AK$1858,7,0)</f>
        <v>0</v>
      </c>
      <c r="G159" s="27">
        <f>VLOOKUP(A159,'Carga Remito.'!A$4:AK$20957,MATCH(G$4,'Carga Remito.'!A$3:AQ$3,0),0)</f>
        <v>45375</v>
      </c>
      <c r="J159" s="15">
        <f t="shared" si="5"/>
        <v>0</v>
      </c>
      <c r="K159" s="31">
        <v>45375</v>
      </c>
      <c r="L159" s="23">
        <v>45243</v>
      </c>
    </row>
    <row r="160" spans="1:15" x14ac:dyDescent="0.25">
      <c r="A160" s="128">
        <v>1357</v>
      </c>
      <c r="B160" s="129">
        <f>VLOOKUP(A160,'Carga Remito.'!A$4:AK$16957,3,0)</f>
        <v>45171</v>
      </c>
      <c r="C160" s="131">
        <f t="shared" ca="1" si="4"/>
        <v>16</v>
      </c>
      <c r="D160" s="28" t="str">
        <f>VLOOKUP(A160,'Carga Remito.'!A$4:AK$15957,4,0)</f>
        <v>Silveira Alejandro</v>
      </c>
      <c r="E160" s="28" t="str">
        <f>VLOOKUP(A160,'Carga Remito.'!A$4:AK$2258,6,0)</f>
        <v>MLD725</v>
      </c>
      <c r="F160" s="28" t="str">
        <f>VLOOKUP(A160,'Carga Remito.'!A$4:AK$1858,7,0)</f>
        <v>Peugeot partner</v>
      </c>
      <c r="G160" s="27">
        <f>VLOOKUP(A160,'Carga Remito.'!A$4:AK$20957,MATCH(G$4,'Carga Remito.'!A$3:AQ$3,0),0)</f>
        <v>55650</v>
      </c>
      <c r="J160" s="15">
        <f t="shared" si="5"/>
        <v>0</v>
      </c>
      <c r="K160" s="31">
        <v>55650</v>
      </c>
      <c r="L160" s="23">
        <v>45181</v>
      </c>
    </row>
    <row r="161" spans="1:27" x14ac:dyDescent="0.25">
      <c r="A161" s="128">
        <v>1358</v>
      </c>
      <c r="B161" s="129">
        <f>VLOOKUP(A161,'Carga Remito.'!A$4:AK$16957,3,0)</f>
        <v>45171</v>
      </c>
      <c r="C161" s="131">
        <f t="shared" ca="1" si="4"/>
        <v>16</v>
      </c>
      <c r="D161" s="28" t="str">
        <f>VLOOKUP(A161,'Carga Remito.'!A$4:AK$15957,4,0)</f>
        <v>Airasca Gustavo</v>
      </c>
      <c r="E161" s="28" t="str">
        <f>VLOOKUP(A161,'Carga Remito.'!A$4:AK$2258,6,0)</f>
        <v>MLI065</v>
      </c>
      <c r="F161" s="28" t="str">
        <f>VLOOKUP(A161,'Carga Remito.'!A$4:AK$1858,7,0)</f>
        <v>Fiat strada</v>
      </c>
      <c r="G161" s="27">
        <f>VLOOKUP(A161,'Carga Remito.'!A$4:AK$20957,MATCH(G$4,'Carga Remito.'!A$3:AQ$3,0),0)</f>
        <v>62300</v>
      </c>
      <c r="I161" t="s">
        <v>744</v>
      </c>
      <c r="J161" s="15">
        <f t="shared" si="5"/>
        <v>0</v>
      </c>
      <c r="K161" s="31">
        <v>62300</v>
      </c>
      <c r="L161" s="23">
        <v>45180</v>
      </c>
    </row>
    <row r="162" spans="1:27" x14ac:dyDescent="0.25">
      <c r="A162" s="128">
        <v>1359</v>
      </c>
      <c r="B162" s="129">
        <f>VLOOKUP(A162,'Carga Remito.'!A$4:AK$16957,3,0)</f>
        <v>45173</v>
      </c>
      <c r="C162" s="131">
        <f t="shared" ca="1" si="4"/>
        <v>16</v>
      </c>
      <c r="D162" s="28" t="str">
        <f>VLOOKUP(A162,'Carga Remito.'!A$4:AK$15957,4,0)</f>
        <v>Dominguez Marcos</v>
      </c>
      <c r="E162" s="28" t="str">
        <f>VLOOKUP(A162,'Carga Remito.'!A$4:AK$2258,6,0)</f>
        <v>NEN767</v>
      </c>
      <c r="F162" s="28" t="str">
        <f>VLOOKUP(A162,'Carga Remito.'!A$4:AK$1858,7,0)</f>
        <v>Aveo</v>
      </c>
      <c r="G162" s="27">
        <f>VLOOKUP(A162,'Carga Remito.'!A$4:AK$20957,MATCH(G$4,'Carga Remito.'!A$3:AQ$3,0),0)</f>
        <v>28600</v>
      </c>
      <c r="J162" s="15">
        <f t="shared" si="5"/>
        <v>0</v>
      </c>
      <c r="K162" s="31">
        <v>28600</v>
      </c>
      <c r="L162" s="23">
        <v>45142</v>
      </c>
    </row>
    <row r="163" spans="1:27" x14ac:dyDescent="0.25">
      <c r="A163" s="128">
        <v>1360</v>
      </c>
      <c r="B163" s="129">
        <f>VLOOKUP(A163,'Carga Remito.'!A$4:AK$16957,3,0)</f>
        <v>45173</v>
      </c>
      <c r="C163" s="131">
        <f t="shared" ca="1" si="4"/>
        <v>16</v>
      </c>
      <c r="D163" s="28" t="str">
        <f>VLOOKUP(A163,'Carga Remito.'!A$4:AK$15957,4,0)</f>
        <v>Transporte Palloni</v>
      </c>
      <c r="E163" s="28" t="str">
        <f>VLOOKUP(A163,'Carga Remito.'!A$4:AK$2258,6,0)</f>
        <v>AE613XV</v>
      </c>
      <c r="F163" s="28" t="str">
        <f>VLOOKUP(A163,'Carga Remito.'!A$4:AK$1858,7,0)</f>
        <v>Fiat Fiorino</v>
      </c>
      <c r="G163" s="27">
        <f>VLOOKUP(A163,'Carga Remito.'!A$4:AK$20957,MATCH(G$4,'Carga Remito.'!A$3:AQ$3,0),0)</f>
        <v>0</v>
      </c>
      <c r="J163" s="15">
        <f t="shared" si="5"/>
        <v>0</v>
      </c>
    </row>
    <row r="164" spans="1:27" x14ac:dyDescent="0.25">
      <c r="A164" s="128">
        <v>1361</v>
      </c>
      <c r="B164" s="129">
        <f>VLOOKUP(A164,'Carga Remito.'!A$4:AK$16957,3,0)</f>
        <v>45173</v>
      </c>
      <c r="C164" s="131">
        <f t="shared" ca="1" si="4"/>
        <v>16</v>
      </c>
      <c r="D164" s="28" t="str">
        <f>VLOOKUP(A164,'Carga Remito.'!A$4:AK$15957,4,0)</f>
        <v>Carrara Sandra</v>
      </c>
      <c r="E164" s="28" t="str">
        <f>VLOOKUP(A164,'Carga Remito.'!A$4:AK$2258,6,0)</f>
        <v>MVE842</v>
      </c>
      <c r="F164" s="28" t="str">
        <f>VLOOKUP(A164,'Carga Remito.'!A$4:AK$1858,7,0)</f>
        <v>VW SAVEIRO</v>
      </c>
      <c r="G164" s="27">
        <f>VLOOKUP(A164,'Carga Remito.'!A$4:AK$20957,MATCH(G$4,'Carga Remito.'!A$3:AQ$3,0),0)</f>
        <v>310000</v>
      </c>
      <c r="I164" t="s">
        <v>766</v>
      </c>
      <c r="J164" s="15">
        <f t="shared" si="5"/>
        <v>0</v>
      </c>
      <c r="K164" s="31">
        <v>85940</v>
      </c>
      <c r="L164" s="23">
        <v>45176</v>
      </c>
      <c r="N164" s="31">
        <v>20070</v>
      </c>
      <c r="O164" s="23">
        <v>45177</v>
      </c>
      <c r="Q164" s="31">
        <v>30000</v>
      </c>
      <c r="R164" s="23">
        <v>45183</v>
      </c>
      <c r="T164" s="31">
        <v>50000</v>
      </c>
      <c r="U164" s="23">
        <v>45191</v>
      </c>
      <c r="W164" s="31">
        <v>40000</v>
      </c>
      <c r="X164" s="23">
        <v>45201</v>
      </c>
      <c r="Z164" s="31">
        <v>83990</v>
      </c>
      <c r="AA164" s="23">
        <v>45209</v>
      </c>
    </row>
    <row r="165" spans="1:27" x14ac:dyDescent="0.25">
      <c r="A165" s="128">
        <v>1362</v>
      </c>
      <c r="B165" s="129">
        <f>VLOOKUP(A165,'Carga Remito.'!A$4:AK$16957,3,0)</f>
        <v>45173</v>
      </c>
      <c r="C165" s="131">
        <f t="shared" ca="1" si="4"/>
        <v>16</v>
      </c>
      <c r="D165" s="28" t="str">
        <f>VLOOKUP(A165,'Carga Remito.'!A$4:AK$15957,4,0)</f>
        <v>Eracci Jose</v>
      </c>
      <c r="E165" s="28" t="str">
        <f>VLOOKUP(A165,'Carga Remito.'!A$4:AK$2258,6,0)</f>
        <v>MQD368</v>
      </c>
      <c r="F165" s="28" t="str">
        <f>VLOOKUP(A165,'Carga Remito.'!A$4:AK$1858,7,0)</f>
        <v>Fiesta Kinetic</v>
      </c>
      <c r="G165" s="27">
        <f>VLOOKUP(A165,'Carga Remito.'!A$4:AK$20957,MATCH(G$4,'Carga Remito.'!A$3:AQ$3,0),0)</f>
        <v>244918</v>
      </c>
      <c r="I165" t="s">
        <v>990</v>
      </c>
      <c r="J165" s="15">
        <f t="shared" si="5"/>
        <v>0</v>
      </c>
      <c r="K165" s="31">
        <v>244918</v>
      </c>
      <c r="L165" s="23">
        <v>45177</v>
      </c>
    </row>
    <row r="166" spans="1:27" x14ac:dyDescent="0.25">
      <c r="A166" s="128">
        <v>1363</v>
      </c>
      <c r="B166" s="129">
        <f>VLOOKUP(A166,'Carga Remito.'!A$4:AK$16957,3,0)</f>
        <v>45174</v>
      </c>
      <c r="C166" s="131">
        <f t="shared" ca="1" si="4"/>
        <v>16</v>
      </c>
      <c r="D166" s="28" t="str">
        <f>VLOOKUP(A166,'Carga Remito.'!A$4:AK$15957,4,0)</f>
        <v>Bilinski Miguel</v>
      </c>
      <c r="E166" s="28" t="str">
        <f>VLOOKUP(A166,'Carga Remito.'!A$4:AK$2258,6,0)</f>
        <v>AE032VP</v>
      </c>
      <c r="F166" s="28" t="str">
        <f>VLOOKUP(A166,'Carga Remito.'!A$4:AK$1858,7,0)</f>
        <v>Renault Oroch</v>
      </c>
      <c r="G166" s="27">
        <f>VLOOKUP(A166,'Carga Remito.'!A$4:AK$20957,MATCH(G$4,'Carga Remito.'!A$3:AQ$3,0),0)</f>
        <v>65850</v>
      </c>
      <c r="I166" t="s">
        <v>990</v>
      </c>
      <c r="J166" s="15">
        <f t="shared" si="5"/>
        <v>0</v>
      </c>
      <c r="K166" s="31">
        <v>65850</v>
      </c>
      <c r="L166" s="23">
        <v>45176</v>
      </c>
    </row>
    <row r="167" spans="1:27" x14ac:dyDescent="0.25">
      <c r="A167" s="128">
        <v>1364</v>
      </c>
      <c r="B167" s="129">
        <f>VLOOKUP(A167,'Carga Remito.'!A$4:AK$16957,3,0)</f>
        <v>45174</v>
      </c>
      <c r="C167" s="131">
        <f t="shared" ca="1" si="4"/>
        <v>16</v>
      </c>
      <c r="D167" s="28" t="str">
        <f>VLOOKUP(A167,'Carga Remito.'!A$4:AK$15957,4,0)</f>
        <v>Toyos Pato</v>
      </c>
      <c r="E167" s="28" t="str">
        <f>VLOOKUP(A167,'Carga Remito.'!A$4:AK$2258,6,0)</f>
        <v>OJQ515</v>
      </c>
      <c r="F167" s="28" t="str">
        <f>VLOOKUP(A167,'Carga Remito.'!A$4:AK$1858,7,0)</f>
        <v>Peugeot partner</v>
      </c>
      <c r="G167" s="27">
        <f>VLOOKUP(A167,'Carga Remito.'!A$4:AK$20957,MATCH(G$4,'Carga Remito.'!A$3:AQ$3,0),0)</f>
        <v>119000</v>
      </c>
      <c r="J167" s="15">
        <f t="shared" si="5"/>
        <v>0</v>
      </c>
      <c r="K167" s="31">
        <v>103000</v>
      </c>
      <c r="N167" s="31">
        <v>16000</v>
      </c>
      <c r="O167" s="23">
        <v>45205</v>
      </c>
    </row>
    <row r="168" spans="1:27" x14ac:dyDescent="0.25">
      <c r="A168" s="128">
        <v>1365</v>
      </c>
      <c r="B168" s="129">
        <f>VLOOKUP(A168,'Carga Remito.'!A$4:AK$16957,3,0)</f>
        <v>45174</v>
      </c>
      <c r="C168" s="131">
        <f t="shared" ca="1" si="4"/>
        <v>16</v>
      </c>
      <c r="D168" s="28" t="str">
        <f>VLOOKUP(A168,'Carga Remito.'!A$4:AK$15957,4,0)</f>
        <v>Dellafiore Mariano</v>
      </c>
      <c r="E168" s="28" t="str">
        <f>VLOOKUP(A168,'Carga Remito.'!A$4:AK$2258,6,0)</f>
        <v>LWY389</v>
      </c>
      <c r="F168" s="28" t="str">
        <f>VLOOKUP(A168,'Carga Remito.'!A$4:AK$1858,7,0)</f>
        <v>Peugeot 207</v>
      </c>
      <c r="G168" s="27">
        <f>VLOOKUP(A168,'Carga Remito.'!A$4:AK$20957,MATCH(G$4,'Carga Remito.'!A$3:AQ$3,0),0)</f>
        <v>18712</v>
      </c>
      <c r="I168" t="s">
        <v>910</v>
      </c>
      <c r="J168" s="15">
        <f t="shared" si="5"/>
        <v>0</v>
      </c>
      <c r="K168" s="31">
        <v>18712</v>
      </c>
    </row>
    <row r="169" spans="1:27" x14ac:dyDescent="0.25">
      <c r="A169" s="128">
        <v>1366</v>
      </c>
      <c r="B169" s="129">
        <f>VLOOKUP(A169,'Carga Remito.'!A$4:AK$16957,3,0)</f>
        <v>45175</v>
      </c>
      <c r="C169" s="131">
        <f t="shared" ca="1" si="4"/>
        <v>16</v>
      </c>
      <c r="D169" s="28" t="str">
        <f>VLOOKUP(A169,'Carga Remito.'!A$4:AK$15957,4,0)</f>
        <v>Municipalidad Laboulaye</v>
      </c>
      <c r="E169" s="28">
        <f>VLOOKUP(A169,'Carga Remito.'!A$4:AK$2258,6,0)</f>
        <v>0</v>
      </c>
      <c r="F169" s="28" t="str">
        <f>VLOOKUP(A169,'Carga Remito.'!A$4:AK$1858,7,0)</f>
        <v>Susuki Fun</v>
      </c>
      <c r="G169" s="27">
        <f>VLOOKUP(A169,'Carga Remito.'!A$4:AK$20957,MATCH(G$4,'Carga Remito.'!A$3:AQ$3,0),0)</f>
        <v>15000</v>
      </c>
      <c r="J169" s="15">
        <f t="shared" si="5"/>
        <v>0</v>
      </c>
      <c r="K169" s="31">
        <v>15000</v>
      </c>
    </row>
    <row r="170" spans="1:27" x14ac:dyDescent="0.25">
      <c r="A170" s="128">
        <v>1367</v>
      </c>
      <c r="B170" s="129">
        <f>VLOOKUP(A170,'Carga Remito.'!A$4:AK$16957,3,0)</f>
        <v>45175</v>
      </c>
      <c r="C170" s="131">
        <f t="shared" ca="1" si="4"/>
        <v>16</v>
      </c>
      <c r="D170" s="28" t="str">
        <f>VLOOKUP(A170,'Carga Remito.'!A$4:AK$15957,4,0)</f>
        <v>Yili Florencia</v>
      </c>
      <c r="E170" s="28" t="str">
        <f>VLOOKUP(A170,'Carga Remito.'!A$4:AK$2258,6,0)</f>
        <v>HLX329</v>
      </c>
      <c r="F170" s="28" t="str">
        <f>VLOOKUP(A170,'Carga Remito.'!A$4:AK$1858,7,0)</f>
        <v>Peugeot 206</v>
      </c>
      <c r="G170" s="27">
        <f>VLOOKUP(A170,'Carga Remito.'!A$4:AK$20957,MATCH(G$4,'Carga Remito.'!A$3:AQ$3,0),0)</f>
        <v>103514</v>
      </c>
      <c r="I170" t="s">
        <v>910</v>
      </c>
      <c r="J170" s="15">
        <f t="shared" si="5"/>
        <v>0</v>
      </c>
      <c r="K170" s="31">
        <v>103514</v>
      </c>
      <c r="L170" s="23">
        <v>45183</v>
      </c>
    </row>
    <row r="171" spans="1:27" x14ac:dyDescent="0.25">
      <c r="A171" s="128">
        <v>1368</v>
      </c>
      <c r="B171" s="129">
        <v>45175</v>
      </c>
      <c r="C171" s="131">
        <f t="shared" ca="1" si="4"/>
        <v>16</v>
      </c>
      <c r="D171" s="28" t="s">
        <v>585</v>
      </c>
      <c r="E171" s="28">
        <f>VLOOKUP(A171,'Carga Remito.'!A$4:AK$2258,6,0)</f>
        <v>0</v>
      </c>
      <c r="F171" s="28">
        <f>VLOOKUP(A171,'Carga Remito.'!A$4:AK$1858,7,0)</f>
        <v>0</v>
      </c>
      <c r="G171" s="27">
        <f>VLOOKUP(A171,'Carga Remito.'!A$4:AK$20957,MATCH(G$4,'Carga Remito.'!A$3:AQ$3,0),0)</f>
        <v>30000</v>
      </c>
      <c r="J171" s="15">
        <f t="shared" si="5"/>
        <v>0</v>
      </c>
      <c r="K171" s="31">
        <v>30000</v>
      </c>
      <c r="L171" s="23">
        <v>45184</v>
      </c>
    </row>
    <row r="172" spans="1:27" x14ac:dyDescent="0.25">
      <c r="A172" s="128">
        <v>1369</v>
      </c>
      <c r="B172" s="129">
        <f>VLOOKUP(A172,'Carga Remito.'!A$4:AK$16957,3,0)</f>
        <v>45176</v>
      </c>
      <c r="C172" s="131">
        <f t="shared" ca="1" si="4"/>
        <v>16</v>
      </c>
      <c r="D172" s="28" t="str">
        <f>VLOOKUP(A172,'Carga Remito.'!A$4:AK$15957,4,0)</f>
        <v>Transporte Palloni</v>
      </c>
      <c r="E172" s="28" t="str">
        <f>VLOOKUP(A172,'Carga Remito.'!A$4:AK$2258,6,0)</f>
        <v>NHL703</v>
      </c>
      <c r="F172" s="28" t="str">
        <f>VLOOKUP(A172,'Carga Remito.'!A$4:AK$1858,7,0)</f>
        <v>Renault Kangoo</v>
      </c>
      <c r="G172" s="27">
        <f>VLOOKUP(A172,'Carga Remito.'!A$4:AK$20957,MATCH(G$4,'Carga Remito.'!A$3:AQ$3,0),0)</f>
        <v>0</v>
      </c>
      <c r="J172" s="15">
        <f t="shared" si="5"/>
        <v>0</v>
      </c>
    </row>
    <row r="173" spans="1:27" x14ac:dyDescent="0.25">
      <c r="A173" s="128">
        <v>1370</v>
      </c>
      <c r="B173" s="129">
        <f>VLOOKUP(A173,'Carga Remito.'!A$4:AK$16957,3,0)</f>
        <v>45176</v>
      </c>
      <c r="C173" s="131">
        <f t="shared" ca="1" si="4"/>
        <v>16</v>
      </c>
      <c r="D173" s="28" t="str">
        <f>VLOOKUP(A173,'Carga Remito.'!A$4:AK$15957,4,0)</f>
        <v>Anastasi Dario</v>
      </c>
      <c r="E173" s="28" t="str">
        <f>VLOOKUP(A173,'Carga Remito.'!A$4:AK$2258,6,0)</f>
        <v>GVY959</v>
      </c>
      <c r="F173" s="28" t="str">
        <f>VLOOKUP(A173,'Carga Remito.'!A$4:AK$1858,7,0)</f>
        <v>Peugeot Partner</v>
      </c>
      <c r="G173" s="27">
        <f>VLOOKUP(A173,'Carga Remito.'!A$4:AK$20957,MATCH(G$4,'Carga Remito.'!A$3:AQ$3,0),0)</f>
        <v>46400</v>
      </c>
      <c r="I173" t="s">
        <v>990</v>
      </c>
      <c r="J173" s="15">
        <f t="shared" si="5"/>
        <v>0</v>
      </c>
      <c r="K173" s="31">
        <v>46400</v>
      </c>
      <c r="L173" s="23">
        <v>45185</v>
      </c>
    </row>
    <row r="174" spans="1:27" x14ac:dyDescent="0.25">
      <c r="A174" s="128">
        <v>1371</v>
      </c>
      <c r="B174" s="129">
        <f>VLOOKUP(A174,'Carga Remito.'!A$4:AK$16957,3,0)</f>
        <v>45177</v>
      </c>
      <c r="C174" s="131">
        <f t="shared" ca="1" si="4"/>
        <v>16</v>
      </c>
      <c r="D174" s="28" t="str">
        <f>VLOOKUP(A174,'Carga Remito.'!A$4:AK$15957,4,0)</f>
        <v>Perviú Jorge</v>
      </c>
      <c r="E174" s="28" t="str">
        <f>VLOOKUP(A174,'Carga Remito.'!A$4:AK$2258,6,0)</f>
        <v>KQQ222</v>
      </c>
      <c r="F174" s="28" t="str">
        <f>VLOOKUP(A174,'Carga Remito.'!A$4:AK$1858,7,0)</f>
        <v>Audi Q5 2.0 tfsi</v>
      </c>
      <c r="G174" s="27">
        <f>VLOOKUP(A174,'Carga Remito.'!A$4:AK$20957,MATCH(G$4,'Carga Remito.'!A$3:AQ$3,0),0)</f>
        <v>372600</v>
      </c>
      <c r="J174" s="15">
        <f t="shared" si="5"/>
        <v>0</v>
      </c>
      <c r="K174" s="31">
        <v>372600</v>
      </c>
      <c r="L174" s="23">
        <v>45181</v>
      </c>
    </row>
    <row r="175" spans="1:27" x14ac:dyDescent="0.25">
      <c r="A175" s="128">
        <v>1372</v>
      </c>
      <c r="B175" s="129">
        <f>VLOOKUP(A175,'Carga Remito.'!A$4:AK$16957,3,0)</f>
        <v>45177</v>
      </c>
      <c r="C175" s="131">
        <f t="shared" ca="1" si="4"/>
        <v>16</v>
      </c>
      <c r="D175" s="28" t="str">
        <f>VLOOKUP(A175,'Carga Remito.'!A$4:AK$15957,4,0)</f>
        <v>Anconetani Teresa</v>
      </c>
      <c r="E175" s="28" t="str">
        <f>VLOOKUP(A175,'Carga Remito.'!A$4:AK$2258,6,0)</f>
        <v>DKM593</v>
      </c>
      <c r="F175" s="28" t="str">
        <f>VLOOKUP(A175,'Carga Remito.'!A$4:AK$1858,7,0)</f>
        <v>Renault Clio</v>
      </c>
      <c r="G175" s="27">
        <f>VLOOKUP(A175,'Carga Remito.'!A$4:AK$20957,MATCH(G$4,'Carga Remito.'!A$3:AQ$3,0),0)</f>
        <v>101960</v>
      </c>
      <c r="I175" t="s">
        <v>910</v>
      </c>
      <c r="J175" s="15">
        <f t="shared" si="5"/>
        <v>0</v>
      </c>
      <c r="K175" s="31">
        <v>101960</v>
      </c>
      <c r="L175" s="23">
        <v>45177</v>
      </c>
    </row>
    <row r="176" spans="1:27" x14ac:dyDescent="0.25">
      <c r="A176" s="128">
        <v>1373</v>
      </c>
      <c r="B176" s="129">
        <f>VLOOKUP(A176,'Carga Remito.'!A$4:AK$16957,3,0)</f>
        <v>45177</v>
      </c>
      <c r="C176" s="131">
        <f t="shared" ca="1" si="4"/>
        <v>16</v>
      </c>
      <c r="D176" s="28" t="str">
        <f>VLOOKUP(A176,'Carga Remito.'!A$4:AK$15957,4,0)</f>
        <v>Toyos Pato</v>
      </c>
      <c r="E176" s="28" t="str">
        <f>VLOOKUP(A176,'Carga Remito.'!A$4:AK$2258,6,0)</f>
        <v>FRF869</v>
      </c>
      <c r="F176" s="28" t="str">
        <f>VLOOKUP(A176,'Carga Remito.'!A$4:AK$1858,7,0)</f>
        <v>Renault Master</v>
      </c>
      <c r="G176" s="27">
        <f>VLOOKUP(A176,'Carga Remito.'!A$4:AK$20957,MATCH(G$4,'Carga Remito.'!A$3:AQ$3,0),0)</f>
        <v>160466</v>
      </c>
      <c r="J176" s="15">
        <f t="shared" si="5"/>
        <v>0</v>
      </c>
      <c r="K176" s="31">
        <v>160466</v>
      </c>
      <c r="L176" s="23">
        <v>45184</v>
      </c>
    </row>
    <row r="177" spans="1:15" x14ac:dyDescent="0.25">
      <c r="A177" s="128">
        <v>1374</v>
      </c>
      <c r="B177" s="129">
        <f>VLOOKUP(A177,'Carga Remito.'!A$4:AK$16957,3,0)</f>
        <v>45177</v>
      </c>
      <c r="C177" s="131">
        <f t="shared" ca="1" si="4"/>
        <v>16</v>
      </c>
      <c r="D177" s="28" t="str">
        <f>VLOOKUP(A177,'Carga Remito.'!A$4:AK$15957,4,0)</f>
        <v>Juanita</v>
      </c>
      <c r="E177" s="28">
        <f>VLOOKUP(A177,'Carga Remito.'!A$4:AK$2258,6,0)</f>
        <v>0</v>
      </c>
      <c r="F177" s="28" t="str">
        <f>VLOOKUP(A177,'Carga Remito.'!A$4:AK$1858,7,0)</f>
        <v>Cronos</v>
      </c>
      <c r="G177" s="27">
        <f>VLOOKUP(A177,'Carga Remito.'!A$4:AK$20957,MATCH(G$4,'Carga Remito.'!A$3:AQ$3,0),0)</f>
        <v>72200</v>
      </c>
      <c r="J177" s="15">
        <f t="shared" si="5"/>
        <v>0</v>
      </c>
      <c r="K177" s="31">
        <v>72200</v>
      </c>
      <c r="L177" s="23">
        <v>45181</v>
      </c>
    </row>
    <row r="178" spans="1:15" x14ac:dyDescent="0.25">
      <c r="A178" s="128">
        <v>1375</v>
      </c>
      <c r="B178" s="129">
        <f>VLOOKUP(A178,'Carga Remito.'!A$4:AK$16957,3,0)</f>
        <v>45177</v>
      </c>
      <c r="C178" s="131">
        <f t="shared" ca="1" si="4"/>
        <v>16</v>
      </c>
      <c r="D178" s="28" t="str">
        <f>VLOOKUP(A178,'Carga Remito.'!A$4:AK$15957,4,0)</f>
        <v>Dimarco Sebastian</v>
      </c>
      <c r="E178" s="28">
        <f>VLOOKUP(A178,'Carga Remito.'!A$4:AK$2258,6,0)</f>
        <v>0</v>
      </c>
      <c r="F178" s="28" t="str">
        <f>VLOOKUP(A178,'Carga Remito.'!A$4:AK$1858,7,0)</f>
        <v>Siena</v>
      </c>
      <c r="G178" s="27">
        <f>VLOOKUP(A178,'Carga Remito.'!A$4:AK$20957,MATCH(G$4,'Carga Remito.'!A$3:AQ$3,0),0)</f>
        <v>15000</v>
      </c>
      <c r="J178" s="15">
        <f t="shared" si="5"/>
        <v>0</v>
      </c>
      <c r="K178" s="31">
        <v>15000</v>
      </c>
      <c r="L178" s="23">
        <v>45147</v>
      </c>
    </row>
    <row r="179" spans="1:15" x14ac:dyDescent="0.25">
      <c r="A179" s="128">
        <v>1376</v>
      </c>
      <c r="B179" s="129">
        <f>VLOOKUP(A179,'Carga Remito.'!A$4:AK$16957,3,0)</f>
        <v>45180</v>
      </c>
      <c r="C179" s="131">
        <f t="shared" ca="1" si="4"/>
        <v>15</v>
      </c>
      <c r="D179" s="28" t="str">
        <f>VLOOKUP(A179,'Carga Remito.'!A$4:AK$15957,4,0)</f>
        <v>Schefer Alberto</v>
      </c>
      <c r="E179" s="28">
        <f>VLOOKUP(A179,'Carga Remito.'!A$4:AK$2258,6,0)</f>
        <v>0</v>
      </c>
      <c r="F179" s="28" t="str">
        <f>VLOOKUP(A179,'Carga Remito.'!A$4:AK$1858,7,0)</f>
        <v>S10</v>
      </c>
      <c r="G179" s="27">
        <f>VLOOKUP(A179,'Carga Remito.'!A$4:AK$20957,MATCH(G$4,'Carga Remito.'!A$3:AQ$3,0),0)</f>
        <v>311600</v>
      </c>
      <c r="J179" s="15">
        <f t="shared" si="5"/>
        <v>0</v>
      </c>
      <c r="K179" s="31">
        <v>311600</v>
      </c>
      <c r="L179" s="23">
        <v>45181</v>
      </c>
    </row>
    <row r="180" spans="1:15" x14ac:dyDescent="0.25">
      <c r="A180" s="128">
        <v>1377</v>
      </c>
      <c r="B180" s="129">
        <f>VLOOKUP(A180,'Carga Remito.'!A$4:AK$16957,3,0)</f>
        <v>45180</v>
      </c>
      <c r="C180" s="131">
        <f t="shared" ca="1" si="4"/>
        <v>15</v>
      </c>
      <c r="D180" s="28" t="str">
        <f>VLOOKUP(A180,'Carga Remito.'!A$4:AK$15957,4,0)</f>
        <v>Guerrieri Gladys</v>
      </c>
      <c r="E180" s="28" t="str">
        <f>VLOOKUP(A180,'Carga Remito.'!A$4:AK$2258,6,0)</f>
        <v>AB744KG</v>
      </c>
      <c r="F180" s="28" t="str">
        <f>VLOOKUP(A180,'Carga Remito.'!A$4:AK$1858,7,0)</f>
        <v>Traker</v>
      </c>
      <c r="G180" s="27">
        <f>VLOOKUP(A180,'Carga Remito.'!A$4:AK$20957,MATCH(G$4,'Carga Remito.'!A$3:AQ$3,0),0)</f>
        <v>21800</v>
      </c>
      <c r="I180" t="s">
        <v>990</v>
      </c>
      <c r="J180" s="15">
        <f t="shared" si="5"/>
        <v>0</v>
      </c>
      <c r="K180" s="31">
        <v>21800</v>
      </c>
      <c r="L180" s="23">
        <v>45181</v>
      </c>
    </row>
    <row r="181" spans="1:15" x14ac:dyDescent="0.25">
      <c r="A181" s="128">
        <v>1378</v>
      </c>
      <c r="B181" s="129">
        <f>VLOOKUP(A181,'Carga Remito.'!A$4:AK$16957,3,0)</f>
        <v>45180</v>
      </c>
      <c r="C181" s="131">
        <f t="shared" ca="1" si="4"/>
        <v>15</v>
      </c>
      <c r="D181" s="28" t="str">
        <f>VLOOKUP(A181,'Carga Remito.'!A$4:AK$15957,4,0)</f>
        <v>Transporte Palloni</v>
      </c>
      <c r="E181" s="28" t="str">
        <f>VLOOKUP(A181,'Carga Remito.'!A$4:AK$2258,6,0)</f>
        <v>HXQ635</v>
      </c>
      <c r="F181" s="28" t="str">
        <f>VLOOKUP(A181,'Carga Remito.'!A$4:AK$1858,7,0)</f>
        <v>Renault Kangoo</v>
      </c>
      <c r="G181" s="27">
        <f>VLOOKUP(A181,'Carga Remito.'!A$4:AK$20957,MATCH(G$4,'Carga Remito.'!A$3:AQ$3,0),0)</f>
        <v>4000</v>
      </c>
      <c r="J181" s="15">
        <f t="shared" si="5"/>
        <v>0</v>
      </c>
      <c r="K181" s="31">
        <v>4000</v>
      </c>
    </row>
    <row r="182" spans="1:15" x14ac:dyDescent="0.25">
      <c r="A182" s="128">
        <v>1379</v>
      </c>
      <c r="B182" s="129">
        <f>VLOOKUP(A182,'Carga Remito.'!A$4:AK$16957,3,0)</f>
        <v>45180</v>
      </c>
      <c r="C182" s="131">
        <f t="shared" ca="1" si="4"/>
        <v>15</v>
      </c>
      <c r="D182" s="28" t="str">
        <f>VLOOKUP(A182,'Carga Remito.'!A$4:AK$15957,4,0)</f>
        <v>Holly Schefer</v>
      </c>
      <c r="E182" s="28" t="str">
        <f>VLOOKUP(A182,'Carga Remito.'!A$4:AK$2258,6,0)</f>
        <v>GID723</v>
      </c>
      <c r="F182" s="28" t="str">
        <f>VLOOKUP(A182,'Carga Remito.'!A$4:AK$1858,7,0)</f>
        <v>Ford Ka 1000</v>
      </c>
      <c r="G182" s="27">
        <f>VLOOKUP(A182,'Carga Remito.'!A$4:AK$20957,MATCH(G$4,'Carga Remito.'!A$3:AQ$3,0),0)</f>
        <v>114800</v>
      </c>
      <c r="J182" s="15">
        <f t="shared" si="5"/>
        <v>0</v>
      </c>
      <c r="K182" s="31">
        <v>114800</v>
      </c>
      <c r="L182" s="23">
        <v>45182</v>
      </c>
    </row>
    <row r="183" spans="1:15" x14ac:dyDescent="0.25">
      <c r="A183" s="128">
        <v>1380</v>
      </c>
      <c r="B183" s="129">
        <f>VLOOKUP(A183,'Carga Remito.'!A$4:AK$16957,3,0)</f>
        <v>45181</v>
      </c>
      <c r="C183" s="131">
        <f t="shared" ca="1" si="4"/>
        <v>15</v>
      </c>
      <c r="D183" s="28" t="str">
        <f>VLOOKUP(A183,'Carga Remito.'!A$4:AK$15957,4,0)</f>
        <v>Alvarez Guillermo</v>
      </c>
      <c r="E183" s="28" t="str">
        <f>VLOOKUP(A183,'Carga Remito.'!A$4:AK$2258,6,0)</f>
        <v>MQP326</v>
      </c>
      <c r="F183" s="28" t="str">
        <f>VLOOKUP(A183,'Carga Remito.'!A$4:AK$1858,7,0)</f>
        <v>Renault Stepway</v>
      </c>
      <c r="G183" s="27">
        <f>VLOOKUP(A183,'Carga Remito.'!A$4:AK$20957,MATCH(G$4,'Carga Remito.'!A$3:AQ$3,0),0)</f>
        <v>113625</v>
      </c>
      <c r="J183" s="15">
        <f t="shared" si="5"/>
        <v>0</v>
      </c>
      <c r="K183" s="31">
        <v>100000</v>
      </c>
      <c r="L183" s="23">
        <v>45184</v>
      </c>
      <c r="N183" s="31">
        <v>13625</v>
      </c>
      <c r="O183" s="23">
        <v>45195</v>
      </c>
    </row>
    <row r="184" spans="1:15" x14ac:dyDescent="0.25">
      <c r="A184" s="128">
        <v>1381</v>
      </c>
      <c r="B184" s="129">
        <f>VLOOKUP(A184,'Carga Remito.'!A$4:AK$16957,3,0)</f>
        <v>45181</v>
      </c>
      <c r="C184" s="131">
        <f t="shared" ca="1" si="4"/>
        <v>15</v>
      </c>
      <c r="D184" s="28" t="str">
        <f>VLOOKUP(A184,'Carga Remito.'!A$4:AK$15957,4,0)</f>
        <v>Transporte Palloni</v>
      </c>
      <c r="E184" s="28" t="str">
        <f>VLOOKUP(A184,'Carga Remito.'!A$4:AK$2258,6,0)</f>
        <v>AE613XW</v>
      </c>
      <c r="F184" s="28" t="str">
        <f>VLOOKUP(A184,'Carga Remito.'!A$4:AK$1858,7,0)</f>
        <v>FIAT FIORINO</v>
      </c>
      <c r="G184" s="27">
        <f>VLOOKUP(A184,'Carga Remito.'!A$4:AK$20957,MATCH(G$4,'Carga Remito.'!A$3:AQ$3,0),0)</f>
        <v>30000</v>
      </c>
      <c r="J184" s="15">
        <f t="shared" si="5"/>
        <v>0</v>
      </c>
      <c r="K184" s="31">
        <v>30000</v>
      </c>
    </row>
    <row r="185" spans="1:15" x14ac:dyDescent="0.25">
      <c r="A185" s="128">
        <v>1382</v>
      </c>
      <c r="B185" s="129">
        <f>VLOOKUP(A185,'Carga Remito.'!A$4:AK$16957,3,0)</f>
        <v>45181</v>
      </c>
      <c r="C185" s="131">
        <f t="shared" ca="1" si="4"/>
        <v>15</v>
      </c>
      <c r="D185" s="28" t="str">
        <f>VLOOKUP(A185,'Carga Remito.'!A$4:AK$15957,4,0)</f>
        <v>Pizzarro Jorge</v>
      </c>
      <c r="E185" s="28" t="str">
        <f>VLOOKUP(A185,'Carga Remito.'!A$4:AK$2258,6,0)</f>
        <v>HAV619</v>
      </c>
      <c r="F185" s="28" t="str">
        <f>VLOOKUP(A185,'Carga Remito.'!A$4:AK$1858,7,0)</f>
        <v>Fiat Siena</v>
      </c>
      <c r="G185" s="27">
        <f>VLOOKUP(A185,'Carga Remito.'!A$4:AK$20957,MATCH(G$4,'Carga Remito.'!A$3:AQ$3,0),0)</f>
        <v>165100</v>
      </c>
      <c r="J185" s="15">
        <f t="shared" si="5"/>
        <v>0</v>
      </c>
      <c r="K185" s="31">
        <v>165100</v>
      </c>
      <c r="L185" s="23">
        <v>45183</v>
      </c>
    </row>
    <row r="186" spans="1:15" x14ac:dyDescent="0.25">
      <c r="A186" s="128">
        <v>1383</v>
      </c>
      <c r="B186" s="129">
        <f>VLOOKUP(A186,'Carga Remito.'!A$4:AK$16957,3,0)</f>
        <v>45182</v>
      </c>
      <c r="C186" s="131">
        <f t="shared" ca="1" si="4"/>
        <v>15</v>
      </c>
      <c r="D186" s="28" t="str">
        <f>VLOOKUP(A186,'Carga Remito.'!A$4:AK$15957,4,0)</f>
        <v>Roman Agustin</v>
      </c>
      <c r="E186" s="28" t="str">
        <f>VLOOKUP(A186,'Carga Remito.'!A$4:AK$2258,6,0)</f>
        <v>AA975UL</v>
      </c>
      <c r="F186" s="28" t="str">
        <f>VLOOKUP(A186,'Carga Remito.'!A$4:AK$1858,7,0)</f>
        <v>Ranger 2.2</v>
      </c>
      <c r="G186" s="27">
        <f>VLOOKUP(A186,'Carga Remito.'!A$4:AK$20957,MATCH(G$4,'Carga Remito.'!A$3:AQ$3,0),0)</f>
        <v>114300</v>
      </c>
      <c r="J186" s="15">
        <f t="shared" si="5"/>
        <v>0</v>
      </c>
      <c r="K186" s="31">
        <v>114300</v>
      </c>
      <c r="L186" s="23">
        <v>45183</v>
      </c>
    </row>
    <row r="187" spans="1:15" x14ac:dyDescent="0.25">
      <c r="A187" s="128">
        <v>1384</v>
      </c>
      <c r="B187" s="129">
        <f>VLOOKUP(A187,'Carga Remito.'!A$4:AK$16957,3,0)</f>
        <v>45183</v>
      </c>
      <c r="C187" s="131">
        <f t="shared" ca="1" si="4"/>
        <v>15</v>
      </c>
      <c r="D187" s="28" t="str">
        <f>VLOOKUP(A187,'Carga Remito.'!A$4:AK$15957,4,0)</f>
        <v>Cipolla Miren</v>
      </c>
      <c r="E187" s="28" t="str">
        <f>VLOOKUP(A187,'Carga Remito.'!A$4:AK$2258,6,0)</f>
        <v>OAS249</v>
      </c>
      <c r="F187" s="28" t="str">
        <f>VLOOKUP(A187,'Carga Remito.'!A$4:AK$1858,7,0)</f>
        <v>Gol Trend</v>
      </c>
      <c r="G187" s="27">
        <f>VLOOKUP(A187,'Carga Remito.'!A$4:AK$20957,MATCH(G$4,'Carga Remito.'!A$3:AQ$3,0),0)</f>
        <v>78820</v>
      </c>
      <c r="J187" s="15">
        <f t="shared" si="5"/>
        <v>0</v>
      </c>
      <c r="K187" s="31">
        <v>78820</v>
      </c>
      <c r="L187" s="23">
        <v>45183</v>
      </c>
    </row>
    <row r="188" spans="1:15" x14ac:dyDescent="0.25">
      <c r="A188" s="128">
        <v>1385</v>
      </c>
      <c r="B188" s="129">
        <f>VLOOKUP(A188,'Carga Remito.'!A$4:AK$16957,3,0)</f>
        <v>45183</v>
      </c>
      <c r="C188" s="131">
        <f t="shared" ca="1" si="4"/>
        <v>15</v>
      </c>
      <c r="D188" s="28" t="str">
        <f>VLOOKUP(A188,'Carga Remito.'!A$4:AK$15957,4,0)</f>
        <v>Cane Emiliano</v>
      </c>
      <c r="E188" s="28" t="str">
        <f>VLOOKUP(A188,'Carga Remito.'!A$4:AK$2258,6,0)</f>
        <v>AE269EL</v>
      </c>
      <c r="F188" s="28" t="str">
        <f>VLOOKUP(A188,'Carga Remito.'!A$4:AK$1858,7,0)</f>
        <v>Renault Master</v>
      </c>
      <c r="G188" s="27">
        <f>VLOOKUP(A188,'Carga Remito.'!A$4:AK$20957,MATCH(G$4,'Carga Remito.'!A$3:AQ$3,0),0)</f>
        <v>210075</v>
      </c>
      <c r="I188" t="s">
        <v>766</v>
      </c>
      <c r="J188" s="15">
        <f t="shared" si="5"/>
        <v>0</v>
      </c>
      <c r="K188" s="31">
        <v>210075</v>
      </c>
      <c r="L188" s="23">
        <v>45198</v>
      </c>
    </row>
    <row r="189" spans="1:15" x14ac:dyDescent="0.25">
      <c r="A189" s="128">
        <v>1386</v>
      </c>
      <c r="B189" s="129">
        <f>VLOOKUP(A189,'Carga Remito.'!A$4:AK$16957,3,0)</f>
        <v>45184</v>
      </c>
      <c r="C189" s="131">
        <f t="shared" ca="1" si="4"/>
        <v>15</v>
      </c>
      <c r="D189" s="28" t="str">
        <f>VLOOKUP(A189,'Carga Remito.'!A$4:AK$15957,4,0)</f>
        <v>Martinich Nahuel</v>
      </c>
      <c r="E189" s="28" t="str">
        <f>VLOOKUP(A189,'Carga Remito.'!A$4:AK$2258,6,0)</f>
        <v>AB767DV</v>
      </c>
      <c r="F189" s="28" t="str">
        <f>VLOOKUP(A189,'Carga Remito.'!A$4:AK$1858,7,0)</f>
        <v>PALIO</v>
      </c>
      <c r="G189" s="27">
        <f>VLOOKUP(A189,'Carga Remito.'!A$4:AK$20957,MATCH(G$4,'Carga Remito.'!A$3:AQ$3,0),0)</f>
        <v>220500</v>
      </c>
      <c r="J189" s="15">
        <f t="shared" si="5"/>
        <v>0</v>
      </c>
      <c r="K189" s="31">
        <v>220500</v>
      </c>
      <c r="L189" s="23">
        <v>45184</v>
      </c>
    </row>
    <row r="190" spans="1:15" x14ac:dyDescent="0.25">
      <c r="A190" s="128">
        <v>1387</v>
      </c>
      <c r="B190" s="129">
        <f>VLOOKUP(A190,'Carga Remito.'!A$4:AK$16957,3,0)</f>
        <v>45184</v>
      </c>
      <c r="C190" s="131">
        <f t="shared" ca="1" si="4"/>
        <v>15</v>
      </c>
      <c r="D190" s="28" t="str">
        <f>VLOOKUP(A190,'Carga Remito.'!A$4:AK$15957,4,0)</f>
        <v>Capelleti Liliana</v>
      </c>
      <c r="E190" s="28" t="str">
        <f>VLOOKUP(A190,'Carga Remito.'!A$4:AK$2258,6,0)</f>
        <v>AC172QQ</v>
      </c>
      <c r="F190" s="28" t="str">
        <f>VLOOKUP(A190,'Carga Remito.'!A$4:AK$1858,7,0)</f>
        <v>Peugeot 308</v>
      </c>
      <c r="G190" s="27">
        <f>VLOOKUP(A190,'Carga Remito.'!A$4:AK$20957,MATCH(G$4,'Carga Remito.'!A$3:AQ$3,0),0)</f>
        <v>277500</v>
      </c>
      <c r="I190" t="s">
        <v>990</v>
      </c>
      <c r="J190" s="15">
        <f t="shared" si="5"/>
        <v>0</v>
      </c>
      <c r="K190" s="31">
        <v>277500</v>
      </c>
      <c r="L190" s="23">
        <v>45187</v>
      </c>
    </row>
    <row r="191" spans="1:15" x14ac:dyDescent="0.25">
      <c r="A191" s="128">
        <v>1388</v>
      </c>
      <c r="B191" s="129">
        <f>VLOOKUP(A191,'Carga Remito.'!A$4:AK$16957,3,0)</f>
        <v>45184</v>
      </c>
      <c r="C191" s="131">
        <f t="shared" ca="1" si="4"/>
        <v>15</v>
      </c>
      <c r="D191" s="28" t="str">
        <f>VLOOKUP(A191,'Carga Remito.'!A$4:AK$15957,4,0)</f>
        <v>Creativiti S.A.S</v>
      </c>
      <c r="E191" s="28" t="str">
        <f>VLOOKUP(A191,'Carga Remito.'!A$4:AK$2258,6,0)</f>
        <v>AE573YM</v>
      </c>
      <c r="F191" s="28" t="str">
        <f>VLOOKUP(A191,'Carga Remito.'!A$4:AK$1858,7,0)</f>
        <v>Fiat Fiorino</v>
      </c>
      <c r="G191" s="27">
        <f>VLOOKUP(A191,'Carga Remito.'!A$4:AK$20957,MATCH(G$4,'Carga Remito.'!A$3:AQ$3,0),0)</f>
        <v>74500</v>
      </c>
      <c r="I191" t="s">
        <v>1752</v>
      </c>
      <c r="J191" s="15">
        <f t="shared" si="5"/>
        <v>0</v>
      </c>
      <c r="K191" s="31">
        <v>74500</v>
      </c>
      <c r="L191" s="23">
        <v>45190</v>
      </c>
    </row>
    <row r="192" spans="1:15" x14ac:dyDescent="0.25">
      <c r="A192" s="128">
        <v>1389</v>
      </c>
      <c r="B192" s="129">
        <f>VLOOKUP(A192,'Carga Remito.'!A$4:AK$16957,3,0)</f>
        <v>45184</v>
      </c>
      <c r="C192" s="131">
        <f t="shared" ca="1" si="4"/>
        <v>15</v>
      </c>
      <c r="D192" s="28" t="str">
        <f>VLOOKUP(A192,'Carga Remito.'!A$4:AK$15957,4,0)</f>
        <v>Boiero Ricardo</v>
      </c>
      <c r="E192" s="28">
        <f>VLOOKUP(A192,'Carga Remito.'!A$4:AK$2258,6,0)</f>
        <v>0</v>
      </c>
      <c r="F192" s="28">
        <f>VLOOKUP(A192,'Carga Remito.'!A$4:AK$1858,7,0)</f>
        <v>0</v>
      </c>
      <c r="G192" s="27">
        <f>VLOOKUP(A192,'Carga Remito.'!A$4:AK$20957,MATCH(G$4,'Carga Remito.'!A$3:AQ$3,0),0)</f>
        <v>89133</v>
      </c>
      <c r="J192" s="15">
        <f t="shared" si="5"/>
        <v>0</v>
      </c>
      <c r="K192" s="31">
        <v>82000</v>
      </c>
      <c r="L192" s="23">
        <v>45194</v>
      </c>
      <c r="N192" s="31">
        <v>7133</v>
      </c>
      <c r="O192" s="23">
        <v>45195</v>
      </c>
    </row>
    <row r="193" spans="1:14" x14ac:dyDescent="0.25">
      <c r="A193" s="128">
        <v>1390</v>
      </c>
      <c r="B193" s="129">
        <f>VLOOKUP(A193,'Carga Remito.'!A$4:AK$16957,3,0)</f>
        <v>45187</v>
      </c>
      <c r="C193" s="131">
        <f t="shared" ca="1" si="4"/>
        <v>15</v>
      </c>
      <c r="D193" s="28" t="str">
        <f>VLOOKUP(A193,'Carga Remito.'!A$4:AK$15957,4,0)</f>
        <v>Perviú Jorge</v>
      </c>
      <c r="E193" s="28" t="str">
        <f>VLOOKUP(A193,'Carga Remito.'!A$4:AK$2258,6,0)</f>
        <v>KQQ222</v>
      </c>
      <c r="F193" s="28" t="str">
        <f>VLOOKUP(A193,'Carga Remito.'!A$4:AK$1858,7,0)</f>
        <v>Audi Q5 2.0 tfsi</v>
      </c>
      <c r="G193" s="27">
        <f>VLOOKUP(A193,'Carga Remito.'!A$4:AK$20957,MATCH(G$4,'Carga Remito.'!A$3:AQ$3,0),0)</f>
        <v>81000</v>
      </c>
      <c r="I193" t="s">
        <v>910</v>
      </c>
      <c r="J193" s="15">
        <f t="shared" si="5"/>
        <v>0</v>
      </c>
      <c r="K193" s="31">
        <v>81000</v>
      </c>
      <c r="L193" s="23">
        <v>45187</v>
      </c>
    </row>
    <row r="194" spans="1:14" x14ac:dyDescent="0.25">
      <c r="A194" s="128">
        <v>1391</v>
      </c>
      <c r="B194" s="129">
        <f>VLOOKUP(A194,'Carga Remito.'!A$4:AK$16957,3,0)</f>
        <v>45187</v>
      </c>
      <c r="C194" s="131">
        <f t="shared" ca="1" si="4"/>
        <v>15</v>
      </c>
      <c r="D194" s="28" t="str">
        <f>VLOOKUP(A194,'Carga Remito.'!A$4:AK$15957,4,0)</f>
        <v>Borello Matias</v>
      </c>
      <c r="E194" s="28">
        <f>VLOOKUP(A194,'Carga Remito.'!A$4:AK$2258,6,0)</f>
        <v>0</v>
      </c>
      <c r="F194" s="28" t="str">
        <f>VLOOKUP(A194,'Carga Remito.'!A$4:AK$1858,7,0)</f>
        <v>Megane</v>
      </c>
      <c r="G194" s="27">
        <f>VLOOKUP(A194,'Carga Remito.'!A$4:AK$20957,MATCH(G$4,'Carga Remito.'!A$3:AQ$3,0),0)</f>
        <v>13000</v>
      </c>
      <c r="J194" s="15">
        <f t="shared" si="5"/>
        <v>0</v>
      </c>
      <c r="K194" s="31">
        <v>7500</v>
      </c>
      <c r="L194" s="23">
        <v>45208</v>
      </c>
      <c r="N194" s="31">
        <v>5500</v>
      </c>
    </row>
    <row r="195" spans="1:14" x14ac:dyDescent="0.25">
      <c r="A195" s="128">
        <v>1392</v>
      </c>
      <c r="B195" s="129">
        <f>VLOOKUP(A195,'Carga Remito.'!A$4:AK$16957,3,0)</f>
        <v>45187</v>
      </c>
      <c r="C195" s="131">
        <f t="shared" ca="1" si="4"/>
        <v>15</v>
      </c>
      <c r="D195" s="28" t="str">
        <f>VLOOKUP(A195,'Carga Remito.'!A$4:AK$15957,4,0)</f>
        <v>Rosas Alfredo</v>
      </c>
      <c r="E195" s="28" t="str">
        <f>VLOOKUP(A195,'Carga Remito.'!A$4:AK$2258,6,0)</f>
        <v>AB600VO</v>
      </c>
      <c r="F195" s="28" t="str">
        <f>VLOOKUP(A195,'Carga Remito.'!A$4:AK$1858,7,0)</f>
        <v>Peugeot 2008</v>
      </c>
      <c r="G195" s="27">
        <f>VLOOKUP(A195,'Carga Remito.'!A$4:AK$20957,MATCH(G$4,'Carga Remito.'!A$3:AQ$3,0),0)</f>
        <v>66300</v>
      </c>
      <c r="I195" t="s">
        <v>910</v>
      </c>
      <c r="J195" s="15">
        <f t="shared" si="5"/>
        <v>0</v>
      </c>
      <c r="K195" s="31">
        <v>66300</v>
      </c>
      <c r="L195" s="23">
        <v>45187</v>
      </c>
    </row>
    <row r="196" spans="1:14" x14ac:dyDescent="0.25">
      <c r="A196" s="128">
        <v>1393</v>
      </c>
      <c r="B196" s="129">
        <f>VLOOKUP(A196,'Carga Remito.'!A$4:AK$16957,3,0)</f>
        <v>45187</v>
      </c>
      <c r="C196" s="131">
        <f t="shared" ca="1" si="4"/>
        <v>15</v>
      </c>
      <c r="D196" s="28" t="str">
        <f>VLOOKUP(A196,'Carga Remito.'!A$4:AK$15957,4,0)</f>
        <v>Gullino Andrea</v>
      </c>
      <c r="E196" s="28" t="str">
        <f>VLOOKUP(A196,'Carga Remito.'!A$4:AK$2258,6,0)</f>
        <v>NSA717</v>
      </c>
      <c r="F196" s="28" t="str">
        <f>VLOOKUP(A196,'Carga Remito.'!A$4:AK$1858,7,0)</f>
        <v>Citroen C3</v>
      </c>
      <c r="G196" s="27">
        <f>VLOOKUP(A196,'Carga Remito.'!A$4:AK$20957,MATCH(G$4,'Carga Remito.'!A$3:AQ$3,0),0)</f>
        <v>30150</v>
      </c>
      <c r="J196" s="15">
        <f t="shared" si="5"/>
        <v>0</v>
      </c>
      <c r="K196" s="31">
        <v>30150</v>
      </c>
      <c r="L196" s="23">
        <v>45188</v>
      </c>
    </row>
    <row r="197" spans="1:14" x14ac:dyDescent="0.25">
      <c r="A197" s="128">
        <v>1394</v>
      </c>
      <c r="B197" s="129">
        <f>VLOOKUP(A197,'Carga Remito.'!A$4:AK$16957,3,0)</f>
        <v>45187</v>
      </c>
      <c r="C197" s="131">
        <f t="shared" ref="C197:C260" ca="1" si="6">ROUNDUP(IF((TODAY()-B197)&lt;30,0,(TODAY()-B197)/30),0)</f>
        <v>15</v>
      </c>
      <c r="D197" s="28" t="str">
        <f>VLOOKUP(A197,'Carga Remito.'!A$4:AK$15957,4,0)</f>
        <v>Fernandez Heber</v>
      </c>
      <c r="E197" s="28" t="str">
        <f>VLOOKUP(A197,'Carga Remito.'!A$4:AK$2258,6,0)</f>
        <v>AA697DR</v>
      </c>
      <c r="F197" s="28" t="str">
        <f>VLOOKUP(A197,'Carga Remito.'!A$4:AK$1858,7,0)</f>
        <v>Chevrolet Cobal</v>
      </c>
      <c r="G197" s="27">
        <f>VLOOKUP(A197,'Carga Remito.'!A$4:AK$20957,MATCH(G$4,'Carga Remito.'!A$3:AQ$3,0),0)</f>
        <v>29000</v>
      </c>
      <c r="I197" t="s">
        <v>990</v>
      </c>
      <c r="J197" s="15">
        <f t="shared" ref="J197:J242" si="7">+G197-K197-N197-Q197-T197-W197-Z197</f>
        <v>0</v>
      </c>
      <c r="K197" s="31">
        <v>29000</v>
      </c>
      <c r="L197" s="23">
        <v>45187</v>
      </c>
    </row>
    <row r="198" spans="1:14" x14ac:dyDescent="0.25">
      <c r="A198" s="128">
        <v>1395</v>
      </c>
      <c r="B198" s="129">
        <f>VLOOKUP(A198,'Carga Remito.'!A$4:AK$16957,3,0)</f>
        <v>45187</v>
      </c>
      <c r="C198" s="131">
        <f t="shared" ca="1" si="6"/>
        <v>15</v>
      </c>
      <c r="D198" s="28" t="str">
        <f>VLOOKUP(A198,'Carga Remito.'!A$4:AK$15957,4,0)</f>
        <v>Issetta Eva</v>
      </c>
      <c r="E198" s="28" t="str">
        <f>VLOOKUP(A198,'Carga Remito.'!A$4:AK$2258,6,0)</f>
        <v>LUY786</v>
      </c>
      <c r="F198" s="28" t="str">
        <f>VLOOKUP(A198,'Carga Remito.'!A$4:AK$1858,7,0)</f>
        <v>Peugeot 207</v>
      </c>
      <c r="G198" s="27">
        <f>VLOOKUP(A198,'Carga Remito.'!A$4:AK$20957,MATCH(G$4,'Carga Remito.'!A$3:AQ$3,0),0)</f>
        <v>34500</v>
      </c>
      <c r="I198" t="s">
        <v>744</v>
      </c>
      <c r="J198" s="15">
        <f t="shared" si="7"/>
        <v>0</v>
      </c>
      <c r="K198" s="31">
        <v>34500</v>
      </c>
      <c r="L198" s="23">
        <v>45188</v>
      </c>
    </row>
    <row r="199" spans="1:14" x14ac:dyDescent="0.25">
      <c r="A199" s="128">
        <v>1396</v>
      </c>
      <c r="B199" s="129">
        <f>VLOOKUP(A199,'Carga Remito.'!A$4:AK$16957,3,0)</f>
        <v>45188</v>
      </c>
      <c r="C199" s="131">
        <f t="shared" ca="1" si="6"/>
        <v>15</v>
      </c>
      <c r="D199" s="28" t="str">
        <f>VLOOKUP(A199,'Carga Remito.'!A$4:AK$15957,4,0)</f>
        <v>Magris Victorio</v>
      </c>
      <c r="E199" s="28" t="str">
        <f>VLOOKUP(A199,'Carga Remito.'!A$4:AK$2258,6,0)</f>
        <v>PHD704</v>
      </c>
      <c r="F199" s="28" t="str">
        <f>VLOOKUP(A199,'Carga Remito.'!A$4:AK$1858,7,0)</f>
        <v>Ecosport</v>
      </c>
      <c r="G199" s="27">
        <f>VLOOKUP(A199,'Carga Remito.'!A$4:AK$20957,MATCH(G$4,'Carga Remito.'!A$3:AQ$3,0),0)</f>
        <v>73700</v>
      </c>
      <c r="J199" s="15">
        <f t="shared" si="7"/>
        <v>0</v>
      </c>
      <c r="K199" s="31">
        <v>73700</v>
      </c>
      <c r="L199" s="23">
        <v>45199</v>
      </c>
    </row>
    <row r="200" spans="1:14" x14ac:dyDescent="0.25">
      <c r="A200" s="128">
        <v>1397</v>
      </c>
      <c r="B200" s="129">
        <f>VLOOKUP(A200,'Carga Remito.'!A$4:AK$16957,3,0)</f>
        <v>45188</v>
      </c>
      <c r="C200" s="131">
        <f t="shared" ca="1" si="6"/>
        <v>15</v>
      </c>
      <c r="D200" s="28" t="str">
        <f>VLOOKUP(A200,'Carga Remito.'!A$4:AK$15957,4,0)</f>
        <v>Vallejos Cristian</v>
      </c>
      <c r="E200" s="28" t="str">
        <f>VLOOKUP(A200,'Carga Remito.'!A$4:AK$2258,6,0)</f>
        <v>JDG471</v>
      </c>
      <c r="F200" s="28" t="str">
        <f>VLOOKUP(A200,'Carga Remito.'!A$4:AK$1858,7,0)</f>
        <v>VW Voyage</v>
      </c>
      <c r="G200" s="27">
        <f>VLOOKUP(A200,'Carga Remito.'!A$4:AK$20957,MATCH(G$4,'Carga Remito.'!A$3:AQ$3,0),0)</f>
        <v>144700</v>
      </c>
      <c r="J200" s="15">
        <f t="shared" si="7"/>
        <v>0</v>
      </c>
      <c r="K200" s="31">
        <v>144700</v>
      </c>
      <c r="L200" s="23">
        <v>45199</v>
      </c>
    </row>
    <row r="201" spans="1:14" x14ac:dyDescent="0.25">
      <c r="A201" s="128">
        <v>1398</v>
      </c>
      <c r="B201" s="129">
        <f>VLOOKUP(A201,'Carga Remito.'!A$4:AK$16957,3,0)</f>
        <v>45189</v>
      </c>
      <c r="C201" s="131">
        <f t="shared" ca="1" si="6"/>
        <v>15</v>
      </c>
      <c r="D201" s="28" t="str">
        <f>VLOOKUP(A201,'Carga Remito.'!A$4:AK$15957,4,0)</f>
        <v>Transporte Palloni</v>
      </c>
      <c r="E201" s="28" t="str">
        <f>VLOOKUP(A201,'Carga Remito.'!A$4:AK$2258,6,0)</f>
        <v>AF044MU</v>
      </c>
      <c r="F201" s="28" t="str">
        <f>VLOOKUP(A201,'Carga Remito.'!A$4:AK$1858,7,0)</f>
        <v>Fiat Fiorino</v>
      </c>
      <c r="G201" s="27">
        <f>VLOOKUP(A201,'Carga Remito.'!A$4:AK$20957,MATCH(G$4,'Carga Remito.'!A$3:AQ$3,0),0)</f>
        <v>6000</v>
      </c>
      <c r="I201" t="s">
        <v>744</v>
      </c>
      <c r="J201" s="15">
        <f t="shared" si="7"/>
        <v>0</v>
      </c>
      <c r="K201" s="31">
        <v>6000</v>
      </c>
      <c r="L201" s="23">
        <v>45189</v>
      </c>
    </row>
    <row r="202" spans="1:14" x14ac:dyDescent="0.25">
      <c r="A202" s="128">
        <v>1399</v>
      </c>
      <c r="B202" s="129">
        <f>VLOOKUP(A202,'Carga Remito.'!A$4:AK$16957,3,0)</f>
        <v>45189</v>
      </c>
      <c r="C202" s="131">
        <f t="shared" ca="1" si="6"/>
        <v>15</v>
      </c>
      <c r="D202" s="28" t="str">
        <f>VLOOKUP(A202,'Carga Remito.'!A$4:AK$15957,4,0)</f>
        <v>Albarracin German</v>
      </c>
      <c r="E202" s="28" t="str">
        <f>VLOOKUP(A202,'Carga Remito.'!A$4:AK$2258,6,0)</f>
        <v>AA067TV</v>
      </c>
      <c r="F202" s="28" t="str">
        <f>VLOOKUP(A202,'Carga Remito.'!A$4:AK$1858,7,0)</f>
        <v>Renault Kangoo</v>
      </c>
      <c r="G202" s="27">
        <f>VLOOKUP(A202,'Carga Remito.'!A$4:AK$20957,MATCH(G$4,'Carga Remito.'!A$3:AQ$3,0),0)</f>
        <v>108750</v>
      </c>
      <c r="J202" s="15">
        <f t="shared" si="7"/>
        <v>0</v>
      </c>
      <c r="K202" s="31">
        <v>108750</v>
      </c>
      <c r="L202" s="23">
        <v>45204</v>
      </c>
    </row>
    <row r="203" spans="1:14" x14ac:dyDescent="0.25">
      <c r="A203" s="128">
        <v>1400</v>
      </c>
      <c r="B203" s="129">
        <f>VLOOKUP(A203,'Carga Remito.'!A$4:AK$16957,3,0)</f>
        <v>45190</v>
      </c>
      <c r="C203" s="131">
        <f t="shared" ca="1" si="6"/>
        <v>15</v>
      </c>
      <c r="D203" s="28" t="str">
        <f>VLOOKUP(A203,'Carga Remito.'!A$4:AK$15957,4,0)</f>
        <v>Revol Juan</v>
      </c>
      <c r="E203" s="28" t="str">
        <f>VLOOKUP(A203,'Carga Remito.'!A$4:AK$2258,6,0)</f>
        <v>AB102AC</v>
      </c>
      <c r="F203" s="28" t="str">
        <f>VLOOKUP(A203,'Carga Remito.'!A$4:AK$1858,7,0)</f>
        <v>VW Suran</v>
      </c>
      <c r="G203" s="27">
        <f>VLOOKUP(A203,'Carga Remito.'!A$4:AK$20957,MATCH(G$4,'Carga Remito.'!A$3:AQ$3,0),0)</f>
        <v>59200</v>
      </c>
      <c r="J203" s="15">
        <f t="shared" si="7"/>
        <v>0</v>
      </c>
      <c r="K203" s="31">
        <v>30000</v>
      </c>
      <c r="L203" s="23">
        <v>45196</v>
      </c>
      <c r="N203" s="31">
        <v>29200</v>
      </c>
    </row>
    <row r="204" spans="1:14" x14ac:dyDescent="0.25">
      <c r="A204" s="128">
        <v>1401</v>
      </c>
      <c r="B204" s="129">
        <f>VLOOKUP(A204,'Carga Remito.'!A$4:AK$16957,3,0)</f>
        <v>45190</v>
      </c>
      <c r="C204" s="131">
        <f t="shared" ca="1" si="6"/>
        <v>15</v>
      </c>
      <c r="D204" s="28" t="str">
        <f>VLOOKUP(A204,'Carga Remito.'!A$4:AK$15957,4,0)</f>
        <v>Fernandez Reyes Mirta</v>
      </c>
      <c r="E204" s="28" t="str">
        <f>VLOOKUP(A204,'Carga Remito.'!A$4:AK$2258,6,0)</f>
        <v>FTF443</v>
      </c>
      <c r="F204" s="28" t="str">
        <f>VLOOKUP(A204,'Carga Remito.'!A$4:AK$1858,7,0)</f>
        <v>Clio</v>
      </c>
      <c r="G204" s="27">
        <f>VLOOKUP(A204,'Carga Remito.'!A$4:AK$20957,MATCH(G$4,'Carga Remito.'!A$3:AQ$3,0),0)</f>
        <v>3000</v>
      </c>
      <c r="J204" s="15">
        <f t="shared" si="7"/>
        <v>0</v>
      </c>
      <c r="K204" s="31">
        <v>3000</v>
      </c>
    </row>
    <row r="205" spans="1:14" x14ac:dyDescent="0.25">
      <c r="A205" s="128">
        <v>1402</v>
      </c>
      <c r="B205" s="129">
        <f>VLOOKUP(A205,'Carga Remito.'!A$4:AK$16957,3,0)</f>
        <v>45190</v>
      </c>
      <c r="C205" s="131">
        <f t="shared" ca="1" si="6"/>
        <v>15</v>
      </c>
      <c r="D205" s="28" t="str">
        <f>VLOOKUP(A205,'Carga Remito.'!A$4:AK$15957,4,0)</f>
        <v>Transporte Palloni</v>
      </c>
      <c r="E205" s="28" t="str">
        <f>VLOOKUP(A205,'Carga Remito.'!A$4:AK$2258,6,0)</f>
        <v>HXQ635</v>
      </c>
      <c r="F205" s="28" t="str">
        <f>VLOOKUP(A205,'Carga Remito.'!A$4:AK$1858,7,0)</f>
        <v>Renault Kangoo</v>
      </c>
      <c r="G205" s="27">
        <f>VLOOKUP(A205,'Carga Remito.'!A$4:AK$20957,MATCH(G$4,'Carga Remito.'!A$3:AQ$3,0),0)</f>
        <v>35000</v>
      </c>
      <c r="J205" s="15">
        <f t="shared" si="7"/>
        <v>0</v>
      </c>
      <c r="K205" s="31">
        <v>35000</v>
      </c>
    </row>
    <row r="206" spans="1:14" x14ac:dyDescent="0.25">
      <c r="A206" s="128">
        <v>1403</v>
      </c>
      <c r="B206" s="129">
        <f>VLOOKUP(A206,'Carga Remito.'!A$4:AK$16957,3,0)</f>
        <v>45191</v>
      </c>
      <c r="C206" s="131">
        <f t="shared" ca="1" si="6"/>
        <v>15</v>
      </c>
      <c r="D206" s="28" t="str">
        <f>VLOOKUP(A206,'Carga Remito.'!A$4:AK$15957,4,0)</f>
        <v>Silveira Alejandro</v>
      </c>
      <c r="E206" s="28">
        <f>VLOOKUP(A206,'Carga Remito.'!A$4:AK$2258,6,0)</f>
        <v>0</v>
      </c>
      <c r="F206" s="28">
        <f>VLOOKUP(A206,'Carga Remito.'!A$4:AK$1858,7,0)</f>
        <v>0</v>
      </c>
      <c r="G206" s="27">
        <f>VLOOKUP(A206,'Carga Remito.'!A$4:AK$20957,MATCH(G$4,'Carga Remito.'!A$3:AQ$3,0),0)</f>
        <v>11400</v>
      </c>
      <c r="J206" s="15">
        <f t="shared" si="7"/>
        <v>0</v>
      </c>
      <c r="K206" s="31">
        <v>11400</v>
      </c>
      <c r="L206" s="23">
        <v>45220</v>
      </c>
    </row>
    <row r="207" spans="1:14" x14ac:dyDescent="0.25">
      <c r="A207" s="128">
        <v>1404</v>
      </c>
      <c r="B207" s="129">
        <f>VLOOKUP(A207,'Carga Remito.'!A$4:AK$16957,3,0)</f>
        <v>45191</v>
      </c>
      <c r="C207" s="131">
        <f t="shared" ca="1" si="6"/>
        <v>15</v>
      </c>
      <c r="D207" s="28" t="str">
        <f>VLOOKUP(A207,'Carga Remito.'!A$4:AK$15957,4,0)</f>
        <v>Municipalidad Laboulaye</v>
      </c>
      <c r="E207" s="28">
        <f>VLOOKUP(A207,'Carga Remito.'!A$4:AK$2258,6,0)</f>
        <v>0</v>
      </c>
      <c r="F207" s="28" t="str">
        <f>VLOOKUP(A207,'Carga Remito.'!A$4:AK$1858,7,0)</f>
        <v>Fiat Uno</v>
      </c>
      <c r="G207" s="27">
        <f>VLOOKUP(A207,'Carga Remito.'!A$4:AK$20957,MATCH(G$4,'Carga Remito.'!A$3:AQ$3,0),0)</f>
        <v>5200</v>
      </c>
      <c r="J207" s="15">
        <f t="shared" si="7"/>
        <v>0</v>
      </c>
      <c r="K207" s="31">
        <v>5200</v>
      </c>
    </row>
    <row r="208" spans="1:14" x14ac:dyDescent="0.25">
      <c r="A208" s="128">
        <v>1405</v>
      </c>
      <c r="B208" s="129">
        <f>VLOOKUP(A208,'Carga Remito.'!A$4:AK$16957,3,0)</f>
        <v>45191</v>
      </c>
      <c r="C208" s="131">
        <f t="shared" ca="1" si="6"/>
        <v>15</v>
      </c>
      <c r="D208" s="28" t="str">
        <f>VLOOKUP(A208,'Carga Remito.'!A$4:AK$15957,4,0)</f>
        <v>Weizur</v>
      </c>
      <c r="E208" s="28" t="str">
        <f>VLOOKUP(A208,'Carga Remito.'!A$4:AK$2258,6,0)</f>
        <v>AB818GV</v>
      </c>
      <c r="F208" s="28" t="str">
        <f>VLOOKUP(A208,'Carga Remito.'!A$4:AK$1858,7,0)</f>
        <v>Renault Oroch</v>
      </c>
      <c r="G208" s="27">
        <f>VLOOKUP(A208,'Carga Remito.'!A$4:AK$20957,MATCH(G$4,'Carga Remito.'!A$3:AQ$3,0),0)</f>
        <v>325550</v>
      </c>
      <c r="J208" s="15">
        <f t="shared" si="7"/>
        <v>0</v>
      </c>
      <c r="K208" s="31">
        <v>325550</v>
      </c>
      <c r="L208" s="23">
        <v>45226</v>
      </c>
    </row>
    <row r="209" spans="1:15" x14ac:dyDescent="0.25">
      <c r="A209" s="128">
        <v>1406</v>
      </c>
      <c r="B209" s="129">
        <f>VLOOKUP(A209,'Carga Remito.'!A$4:AK$16957,3,0)</f>
        <v>45191</v>
      </c>
      <c r="C209" s="131">
        <f t="shared" ca="1" si="6"/>
        <v>15</v>
      </c>
      <c r="D209" s="28" t="str">
        <f>VLOOKUP(A209,'Carga Remito.'!A$4:AK$15957,4,0)</f>
        <v>Filippa Jorge</v>
      </c>
      <c r="E209" s="28" t="str">
        <f>VLOOKUP(A209,'Carga Remito.'!A$4:AK$2258,6,0)</f>
        <v>GJM642</v>
      </c>
      <c r="F209" s="28" t="str">
        <f>VLOOKUP(A209,'Carga Remito.'!A$4:AK$1858,7,0)</f>
        <v>VW GolPower</v>
      </c>
      <c r="G209" s="27">
        <f>VLOOKUP(A209,'Carga Remito.'!A$4:AK$20957,MATCH(G$4,'Carga Remito.'!A$3:AQ$3,0),0)</f>
        <v>147800</v>
      </c>
      <c r="J209" s="15">
        <f t="shared" si="7"/>
        <v>0</v>
      </c>
      <c r="K209" s="31">
        <v>147800</v>
      </c>
      <c r="L209" s="23">
        <v>45199</v>
      </c>
    </row>
    <row r="210" spans="1:15" x14ac:dyDescent="0.25">
      <c r="A210" s="128">
        <v>1407</v>
      </c>
      <c r="B210" s="129">
        <f>VLOOKUP(A210,'Carga Remito.'!A$4:AK$16957,3,0)</f>
        <v>45191</v>
      </c>
      <c r="C210" s="131">
        <f t="shared" ca="1" si="6"/>
        <v>15</v>
      </c>
      <c r="D210" s="28" t="str">
        <f>VLOOKUP(A210,'Carga Remito.'!A$4:AK$15957,4,0)</f>
        <v>Transporte Palloni</v>
      </c>
      <c r="E210" s="28" t="str">
        <f>VLOOKUP(A210,'Carga Remito.'!A$4:AK$2258,6,0)</f>
        <v>NHL703</v>
      </c>
      <c r="F210" s="28" t="str">
        <f>VLOOKUP(A210,'Carga Remito.'!A$4:AK$1858,7,0)</f>
        <v>KANGOO</v>
      </c>
      <c r="G210" s="27">
        <f>VLOOKUP(A210,'Carga Remito.'!A$4:AK$20957,MATCH(G$4,'Carga Remito.'!A$3:AQ$3,0),0)</f>
        <v>8000</v>
      </c>
      <c r="J210" s="15">
        <f t="shared" si="7"/>
        <v>0</v>
      </c>
      <c r="K210" s="31">
        <v>8000</v>
      </c>
    </row>
    <row r="211" spans="1:15" x14ac:dyDescent="0.25">
      <c r="A211" s="128">
        <v>1408</v>
      </c>
      <c r="B211" s="129">
        <f>VLOOKUP(A211,'Carga Remito.'!A$4:AK$16957,3,0)</f>
        <v>45191</v>
      </c>
      <c r="C211" s="131">
        <f t="shared" ca="1" si="6"/>
        <v>15</v>
      </c>
      <c r="D211" s="28" t="str">
        <f>VLOOKUP(A211,'Carga Remito.'!A$4:AK$15957,4,0)</f>
        <v>Giorgis Carlos</v>
      </c>
      <c r="E211" s="28" t="str">
        <f>VLOOKUP(A211,'Carga Remito.'!A$4:AK$2258,6,0)</f>
        <v>AA516SF</v>
      </c>
      <c r="F211" s="28" t="str">
        <f>VLOOKUP(A211,'Carga Remito.'!A$4:AK$1858,7,0)</f>
        <v>Ford Ranger</v>
      </c>
      <c r="G211" s="27">
        <f>VLOOKUP(A211,'Carga Remito.'!A$4:AK$20957,MATCH(G$4,'Carga Remito.'!A$3:AQ$3,0),0)</f>
        <v>120250</v>
      </c>
      <c r="J211" s="15">
        <f t="shared" si="7"/>
        <v>0</v>
      </c>
      <c r="K211" s="31">
        <v>120250</v>
      </c>
      <c r="L211" s="23">
        <v>45204</v>
      </c>
    </row>
    <row r="212" spans="1:15" x14ac:dyDescent="0.25">
      <c r="A212" s="128">
        <v>1409</v>
      </c>
      <c r="B212" s="129">
        <f>VLOOKUP(A212,'Carga Remito.'!A$4:AK$16957,3,0)</f>
        <v>45191</v>
      </c>
      <c r="C212" s="131">
        <f t="shared" ca="1" si="6"/>
        <v>15</v>
      </c>
      <c r="D212" s="28" t="str">
        <f>VLOOKUP(A212,'Carga Remito.'!A$4:AK$15957,4,0)</f>
        <v>Molinari Luis</v>
      </c>
      <c r="E212" s="28" t="str">
        <f>VLOOKUP(A212,'Carga Remito.'!A$4:AK$2258,6,0)</f>
        <v>IWS620</v>
      </c>
      <c r="F212" s="28" t="str">
        <f>VLOOKUP(A212,'Carga Remito.'!A$4:AK$1858,7,0)</f>
        <v>VW Bora</v>
      </c>
      <c r="G212" s="27">
        <f>VLOOKUP(A212,'Carga Remito.'!A$4:AK$20957,MATCH(G$4,'Carga Remito.'!A$3:AQ$3,0),0)</f>
        <v>5500</v>
      </c>
      <c r="I212" t="s">
        <v>910</v>
      </c>
      <c r="J212" s="15">
        <f t="shared" si="7"/>
        <v>0</v>
      </c>
      <c r="K212" s="31">
        <v>5500</v>
      </c>
      <c r="L212" s="23">
        <v>45191</v>
      </c>
    </row>
    <row r="213" spans="1:15" x14ac:dyDescent="0.25">
      <c r="A213" s="128">
        <v>1410</v>
      </c>
      <c r="B213" s="129">
        <f>VLOOKUP(A213,'Carga Remito.'!A$4:AK$16957,3,0)</f>
        <v>45191</v>
      </c>
      <c r="C213" s="131">
        <f t="shared" ca="1" si="6"/>
        <v>15</v>
      </c>
      <c r="D213" s="28" t="str">
        <f>VLOOKUP(A213,'Carga Remito.'!A$4:AK$15957,4,0)</f>
        <v>Revol Juan</v>
      </c>
      <c r="E213" s="28">
        <f>VLOOKUP(A213,'Carga Remito.'!A$4:AK$2258,6,0)</f>
        <v>0</v>
      </c>
      <c r="F213" s="28">
        <f>VLOOKUP(A213,'Carga Remito.'!A$4:AK$1858,7,0)</f>
        <v>0</v>
      </c>
      <c r="G213" s="27">
        <f>VLOOKUP(A213,'Carga Remito.'!A$4:AK$20957,MATCH(G$4,'Carga Remito.'!A$3:AQ$3,0),0)</f>
        <v>41300</v>
      </c>
      <c r="J213" s="15">
        <f t="shared" si="7"/>
        <v>0</v>
      </c>
      <c r="K213" s="31">
        <v>21300</v>
      </c>
      <c r="L213" s="23">
        <v>45236</v>
      </c>
      <c r="N213" s="31">
        <v>20000</v>
      </c>
      <c r="O213" s="23">
        <v>45251</v>
      </c>
    </row>
    <row r="214" spans="1:15" x14ac:dyDescent="0.25">
      <c r="A214" s="128">
        <v>1411</v>
      </c>
      <c r="B214" s="129">
        <f>VLOOKUP(A214,'Carga Remito.'!A$4:AK$16957,3,0)</f>
        <v>45194</v>
      </c>
      <c r="C214" s="131">
        <f t="shared" ca="1" si="6"/>
        <v>15</v>
      </c>
      <c r="D214" s="28" t="str">
        <f>VLOOKUP(A214,'Carga Remito.'!A$4:AK$15957,4,0)</f>
        <v>Issetta Marcos</v>
      </c>
      <c r="E214" s="28" t="str">
        <f>VLOOKUP(A214,'Carga Remito.'!A$4:AK$2258,6,0)</f>
        <v>DPC705</v>
      </c>
      <c r="F214" s="28" t="str">
        <f>VLOOKUP(A214,'Carga Remito.'!A$4:AK$1858,7,0)</f>
        <v>Gol Diesel 1.9</v>
      </c>
      <c r="G214" s="27">
        <f>VLOOKUP(A214,'Carga Remito.'!A$4:AK$20957,MATCH(G$4,'Carga Remito.'!A$3:AQ$3,0),0)</f>
        <v>58700</v>
      </c>
      <c r="I214" t="s">
        <v>990</v>
      </c>
      <c r="J214" s="15">
        <f t="shared" si="7"/>
        <v>0</v>
      </c>
      <c r="K214" s="31">
        <v>58700</v>
      </c>
      <c r="L214" s="23">
        <v>45210</v>
      </c>
    </row>
    <row r="215" spans="1:15" x14ac:dyDescent="0.25">
      <c r="A215" s="128">
        <v>1412</v>
      </c>
      <c r="B215" s="129">
        <f>VLOOKUP(A215,'Carga Remito.'!A$4:AK$16957,3,0)</f>
        <v>45194</v>
      </c>
      <c r="C215" s="131">
        <f t="shared" ca="1" si="6"/>
        <v>15</v>
      </c>
      <c r="D215" s="28" t="str">
        <f>VLOOKUP(A215,'Carga Remito.'!A$4:AK$15957,4,0)</f>
        <v>Moretti Renato</v>
      </c>
      <c r="E215" s="28">
        <f>VLOOKUP(A215,'Carga Remito.'!A$4:AK$2258,6,0)</f>
        <v>0</v>
      </c>
      <c r="F215" s="28" t="str">
        <f>VLOOKUP(A215,'Carga Remito.'!A$4:AK$1858,7,0)</f>
        <v>S10</v>
      </c>
      <c r="G215" s="27">
        <f>VLOOKUP(A215,'Carga Remito.'!A$4:AK$20957,MATCH(G$4,'Carga Remito.'!A$3:AQ$3,0),0)</f>
        <v>38100</v>
      </c>
      <c r="I215" t="s">
        <v>910</v>
      </c>
      <c r="J215" s="15">
        <f t="shared" si="7"/>
        <v>0</v>
      </c>
      <c r="K215" s="31">
        <v>38100</v>
      </c>
      <c r="L215" s="23">
        <v>45219</v>
      </c>
    </row>
    <row r="216" spans="1:15" x14ac:dyDescent="0.25">
      <c r="A216" s="128">
        <v>1413</v>
      </c>
      <c r="B216" s="129">
        <f>VLOOKUP(A216,'Carga Remito.'!A$4:AK$16957,3,0)</f>
        <v>45194</v>
      </c>
      <c r="C216" s="131">
        <f t="shared" ca="1" si="6"/>
        <v>15</v>
      </c>
      <c r="D216" s="28" t="str">
        <f>VLOOKUP(A216,'Carga Remito.'!A$4:AK$15957,4,0)</f>
        <v>Salgado Victor</v>
      </c>
      <c r="E216" s="28" t="str">
        <f>VLOOKUP(A216,'Carga Remito.'!A$4:AK$2258,6,0)</f>
        <v>MWM616</v>
      </c>
      <c r="F216" s="28" t="str">
        <f>VLOOKUP(A216,'Carga Remito.'!A$4:AK$1858,7,0)</f>
        <v>Renault Kangoo</v>
      </c>
      <c r="G216" s="27">
        <f>VLOOKUP(A216,'Carga Remito.'!A$4:AK$20957,MATCH(G$4,'Carga Remito.'!A$3:AQ$3,0),0)</f>
        <v>34000</v>
      </c>
      <c r="J216" s="15">
        <f t="shared" si="7"/>
        <v>0</v>
      </c>
      <c r="K216" s="31">
        <v>34000</v>
      </c>
      <c r="L216" s="23">
        <v>45197</v>
      </c>
    </row>
    <row r="217" spans="1:15" x14ac:dyDescent="0.25">
      <c r="A217" s="128">
        <v>1414</v>
      </c>
      <c r="B217" s="129">
        <f>VLOOKUP(A217,'Carga Remito.'!A$4:AK$16957,3,0)</f>
        <v>45194</v>
      </c>
      <c r="C217" s="131">
        <f t="shared" ca="1" si="6"/>
        <v>15</v>
      </c>
      <c r="D217" s="28" t="str">
        <f>VLOOKUP(A217,'Carga Remito.'!A$4:AK$15957,4,0)</f>
        <v>Weizek Susana</v>
      </c>
      <c r="E217" s="28" t="str">
        <f>VLOOKUP(A217,'Carga Remito.'!A$4:AK$2258,6,0)</f>
        <v>JNW454</v>
      </c>
      <c r="F217" s="28" t="str">
        <f>VLOOKUP(A217,'Carga Remito.'!A$4:AK$1858,7,0)</f>
        <v>Vw Fox Cross</v>
      </c>
      <c r="G217" s="27">
        <f>VLOOKUP(A217,'Carga Remito.'!A$4:AK$20957,MATCH(G$4,'Carga Remito.'!A$3:AQ$3,0),0)</f>
        <v>160800</v>
      </c>
      <c r="I217" t="s">
        <v>990</v>
      </c>
      <c r="J217" s="15">
        <f t="shared" si="7"/>
        <v>0</v>
      </c>
      <c r="K217" s="31">
        <v>160800</v>
      </c>
    </row>
    <row r="218" spans="1:15" x14ac:dyDescent="0.25">
      <c r="A218" s="128">
        <v>1415</v>
      </c>
      <c r="B218" s="129">
        <v>45195</v>
      </c>
      <c r="C218" s="131">
        <f t="shared" ca="1" si="6"/>
        <v>15</v>
      </c>
      <c r="D218" s="28" t="str">
        <f>VLOOKUP(A218,'Carga Remito.'!A$4:AK$15957,4,0)</f>
        <v>Otategui Sergio</v>
      </c>
      <c r="E218" s="28" t="str">
        <f>VLOOKUP(A218,'Carga Remito.'!A$4:AK$2258,6,0)</f>
        <v>PQE375</v>
      </c>
      <c r="F218" s="28" t="str">
        <f>VLOOKUP(A218,'Carga Remito.'!A$4:AK$1858,7,0)</f>
        <v>Chevrolet tracker</v>
      </c>
      <c r="G218" s="27">
        <f>VLOOKUP(A218,'Carga Remito.'!A$4:AK$20957,MATCH(G$4,'Carga Remito.'!A$3:AQ$3,0),0)</f>
        <v>107100</v>
      </c>
      <c r="J218" s="15">
        <f t="shared" si="7"/>
        <v>0</v>
      </c>
      <c r="K218" s="31">
        <v>107100</v>
      </c>
      <c r="L218" s="23">
        <v>45196</v>
      </c>
    </row>
    <row r="219" spans="1:15" x14ac:dyDescent="0.25">
      <c r="A219" s="128">
        <v>1416</v>
      </c>
      <c r="B219" s="129">
        <f>VLOOKUP(A219,'Carga Remito.'!A$4:AK$16957,3,0)</f>
        <v>45195</v>
      </c>
      <c r="C219" s="131">
        <f t="shared" ca="1" si="6"/>
        <v>15</v>
      </c>
      <c r="D219" s="28" t="str">
        <f>VLOOKUP(A219,'Carga Remito.'!A$4:AK$15957,4,0)</f>
        <v>Gomez alejandra</v>
      </c>
      <c r="E219" s="28" t="str">
        <f>VLOOKUP(A219,'Carga Remito.'!A$4:AK$2258,6,0)</f>
        <v>KFF080</v>
      </c>
      <c r="F219" s="28" t="str">
        <f>VLOOKUP(A219,'Carga Remito.'!A$4:AK$1858,7,0)</f>
        <v>Gol</v>
      </c>
      <c r="G219" s="27">
        <f>VLOOKUP(A219,'Carga Remito.'!A$4:AK$20957,MATCH(G$4,'Carga Remito.'!A$3:AQ$3,0),0)</f>
        <v>31000</v>
      </c>
      <c r="I219" t="s">
        <v>990</v>
      </c>
      <c r="J219" s="15">
        <f t="shared" si="7"/>
        <v>0</v>
      </c>
      <c r="K219" s="31">
        <v>31000</v>
      </c>
    </row>
    <row r="220" spans="1:15" x14ac:dyDescent="0.25">
      <c r="A220" s="128">
        <v>1417</v>
      </c>
      <c r="B220" s="129">
        <f>VLOOKUP(A220,'Carga Remito.'!A$4:AK$16957,3,0)</f>
        <v>45196</v>
      </c>
      <c r="C220" s="131">
        <f t="shared" ca="1" si="6"/>
        <v>15</v>
      </c>
      <c r="D220" s="28" t="str">
        <f>VLOOKUP(A220,'Carga Remito.'!A$4:AK$15957,4,0)</f>
        <v>Colombano Rodrigo</v>
      </c>
      <c r="E220" s="28" t="str">
        <f>VLOOKUP(A220,'Carga Remito.'!A$4:AK$2258,6,0)</f>
        <v>LRS429</v>
      </c>
      <c r="F220" s="28" t="str">
        <f>VLOOKUP(A220,'Carga Remito.'!A$4:AK$1858,7,0)</f>
        <v xml:space="preserve">Vw Fox </v>
      </c>
      <c r="G220" s="27">
        <f>VLOOKUP(A220,'Carga Remito.'!A$4:AK$20957,MATCH(G$4,'Carga Remito.'!A$3:AQ$3,0),0)</f>
        <v>193000</v>
      </c>
      <c r="J220" s="15">
        <f t="shared" si="7"/>
        <v>0</v>
      </c>
      <c r="K220" s="31">
        <v>125623</v>
      </c>
      <c r="L220" s="23">
        <v>45198</v>
      </c>
      <c r="N220" s="31">
        <v>67377</v>
      </c>
      <c r="O220" s="23">
        <v>45205</v>
      </c>
    </row>
    <row r="221" spans="1:15" x14ac:dyDescent="0.25">
      <c r="A221" s="128">
        <v>1418</v>
      </c>
      <c r="B221" s="129">
        <f>VLOOKUP(A221,'Carga Remito.'!A$4:AK$16957,3,0)</f>
        <v>45196</v>
      </c>
      <c r="C221" s="131">
        <f t="shared" ca="1" si="6"/>
        <v>15</v>
      </c>
      <c r="D221" s="28" t="str">
        <f>VLOOKUP(A221,'Carga Remito.'!A$4:AK$15957,4,0)</f>
        <v>Transporte Palloni</v>
      </c>
      <c r="E221" s="28" t="str">
        <f>VLOOKUP(A221,'Carga Remito.'!A$4:AK$2258,6,0)</f>
        <v>MU</v>
      </c>
      <c r="F221" s="28" t="str">
        <f>VLOOKUP(A221,'Carga Remito.'!A$4:AK$1858,7,0)</f>
        <v>FIORINO</v>
      </c>
      <c r="G221" s="27">
        <f>VLOOKUP(A221,'Carga Remito.'!A$4:AK$20957,MATCH(G$4,'Carga Remito.'!A$3:AQ$3,0),0)</f>
        <v>8000</v>
      </c>
      <c r="J221" s="15">
        <f t="shared" si="7"/>
        <v>0</v>
      </c>
      <c r="K221" s="31">
        <v>8000</v>
      </c>
    </row>
    <row r="222" spans="1:15" x14ac:dyDescent="0.25">
      <c r="A222" s="128">
        <v>1419</v>
      </c>
      <c r="B222" s="129">
        <f>VLOOKUP(A222,'Carga Remito.'!A$4:AK$16957,3,0)</f>
        <v>45196</v>
      </c>
      <c r="C222" s="131">
        <f t="shared" ca="1" si="6"/>
        <v>15</v>
      </c>
      <c r="D222" s="28" t="str">
        <f>VLOOKUP(A222,'Carga Remito.'!A$4:AK$15957,4,0)</f>
        <v>Transporte Palloni</v>
      </c>
      <c r="E222" s="28" t="str">
        <f>VLOOKUP(A222,'Carga Remito.'!A$4:AK$2258,6,0)</f>
        <v>KVB553</v>
      </c>
      <c r="F222" s="28" t="str">
        <f>VLOOKUP(A222,'Carga Remito.'!A$4:AK$1858,7,0)</f>
        <v>Renault Kangoo</v>
      </c>
      <c r="G222" s="27">
        <f>VLOOKUP(A222,'Carga Remito.'!A$4:AK$20957,MATCH(G$4,'Carga Remito.'!A$3:AQ$3,0),0)</f>
        <v>11000</v>
      </c>
      <c r="J222" s="15">
        <f t="shared" si="7"/>
        <v>0</v>
      </c>
      <c r="K222" s="31">
        <v>11000</v>
      </c>
      <c r="L222" s="23">
        <v>45196</v>
      </c>
    </row>
    <row r="223" spans="1:15" x14ac:dyDescent="0.25">
      <c r="A223" s="128">
        <v>1420</v>
      </c>
      <c r="B223" s="129">
        <f>VLOOKUP(A223,'Carga Remito.'!A$4:AK$16957,3,0)</f>
        <v>45196</v>
      </c>
      <c r="C223" s="131">
        <f t="shared" ca="1" si="6"/>
        <v>15</v>
      </c>
      <c r="D223" s="28" t="str">
        <f>VLOOKUP(A223,'Carga Remito.'!A$4:AK$15957,4,0)</f>
        <v>Issetta Eva</v>
      </c>
      <c r="E223" s="28" t="str">
        <f>VLOOKUP(A223,'Carga Remito.'!A$4:AK$2258,6,0)</f>
        <v>LUY786</v>
      </c>
      <c r="F223" s="28" t="str">
        <f>VLOOKUP(A223,'Carga Remito.'!A$4:AK$1858,7,0)</f>
        <v>Peugeot 207</v>
      </c>
      <c r="G223" s="27">
        <f>VLOOKUP(A223,'Carga Remito.'!A$4:AK$20957,MATCH(G$4,'Carga Remito.'!A$3:AQ$3,0),0)</f>
        <v>54700</v>
      </c>
      <c r="J223" s="15">
        <f t="shared" si="7"/>
        <v>0</v>
      </c>
      <c r="K223" s="31">
        <v>54700</v>
      </c>
      <c r="L223" s="23">
        <v>45197</v>
      </c>
    </row>
    <row r="224" spans="1:15" x14ac:dyDescent="0.25">
      <c r="A224" s="128">
        <v>1421</v>
      </c>
      <c r="B224" s="129">
        <f>VLOOKUP(A224,'Carga Remito.'!A$4:AK$16957,3,0)</f>
        <v>45196</v>
      </c>
      <c r="C224" s="131">
        <f t="shared" ca="1" si="6"/>
        <v>15</v>
      </c>
      <c r="D224" s="28" t="str">
        <f>VLOOKUP(A224,'Carga Remito.'!A$4:AK$15957,4,0)</f>
        <v>Romero Pablo</v>
      </c>
      <c r="E224" s="28" t="str">
        <f>VLOOKUP(A224,'Carga Remito.'!A$4:AK$2258,6,0)</f>
        <v>HZS785</v>
      </c>
      <c r="F224" s="28" t="str">
        <f>VLOOKUP(A224,'Carga Remito.'!A$4:AK$1858,7,0)</f>
        <v>Renault Kangoo</v>
      </c>
      <c r="G224" s="27">
        <f>VLOOKUP(A224,'Carga Remito.'!A$4:AK$20957,MATCH(G$4,'Carga Remito.'!A$3:AQ$3,0),0)</f>
        <v>8000</v>
      </c>
      <c r="J224" s="15">
        <f t="shared" si="7"/>
        <v>0</v>
      </c>
      <c r="K224" s="31">
        <v>8000</v>
      </c>
    </row>
    <row r="225" spans="1:15" x14ac:dyDescent="0.25">
      <c r="A225" s="128">
        <v>1422</v>
      </c>
      <c r="B225" s="129">
        <f>VLOOKUP(A225,'Carga Remito.'!A$4:AK$16957,3,0)</f>
        <v>45197</v>
      </c>
      <c r="C225" s="131">
        <f t="shared" ca="1" si="6"/>
        <v>15</v>
      </c>
      <c r="D225" s="28" t="str">
        <f>VLOOKUP(A225,'Carga Remito.'!A$4:AK$15957,4,0)</f>
        <v>Transporte Palloni</v>
      </c>
      <c r="E225" s="28" t="str">
        <f>VLOOKUP(A225,'Carga Remito.'!A$4:AK$2258,6,0)</f>
        <v>JGL234</v>
      </c>
      <c r="F225" s="28" t="str">
        <f>VLOOKUP(A225,'Carga Remito.'!A$4:AK$1858,7,0)</f>
        <v>FIAT Fiorino</v>
      </c>
      <c r="G225" s="27">
        <f>VLOOKUP(A225,'Carga Remito.'!A$4:AK$20957,MATCH(G$4,'Carga Remito.'!A$3:AQ$3,0),0)</f>
        <v>15000</v>
      </c>
      <c r="J225" s="15">
        <f t="shared" si="7"/>
        <v>0</v>
      </c>
      <c r="K225" s="31">
        <v>15000</v>
      </c>
    </row>
    <row r="226" spans="1:15" x14ac:dyDescent="0.25">
      <c r="A226" s="128">
        <v>1423</v>
      </c>
      <c r="B226" s="129">
        <f>VLOOKUP(A226,'Carga Remito.'!A$4:AK$16957,3,0)</f>
        <v>45197</v>
      </c>
      <c r="C226" s="131">
        <f t="shared" ca="1" si="6"/>
        <v>15</v>
      </c>
      <c r="D226" s="28" t="str">
        <f>VLOOKUP(A226,'Carga Remito.'!A$4:AK$15957,4,0)</f>
        <v>Fernandez Gerardo</v>
      </c>
      <c r="E226" s="28" t="str">
        <f>VLOOKUP(A226,'Carga Remito.'!A$4:AK$2258,6,0)</f>
        <v>JLK624</v>
      </c>
      <c r="F226" s="28" t="str">
        <f>VLOOKUP(A226,'Carga Remito.'!A$4:AK$1858,7,0)</f>
        <v>Voyage</v>
      </c>
      <c r="G226" s="27">
        <f>VLOOKUP(A226,'Carga Remito.'!A$4:AK$20957,MATCH(G$4,'Carga Remito.'!A$3:AQ$3,0),0)</f>
        <v>129000</v>
      </c>
      <c r="I226" t="s">
        <v>2007</v>
      </c>
      <c r="J226" s="15">
        <f t="shared" si="7"/>
        <v>0</v>
      </c>
      <c r="K226" s="31">
        <v>79250</v>
      </c>
      <c r="L226" s="23">
        <v>45198</v>
      </c>
      <c r="N226" s="31">
        <v>49750</v>
      </c>
      <c r="O226" s="23">
        <v>45210</v>
      </c>
    </row>
    <row r="227" spans="1:15" x14ac:dyDescent="0.25">
      <c r="A227" s="128">
        <v>1424</v>
      </c>
      <c r="B227" s="129">
        <f>VLOOKUP(A227,'Carga Remito.'!A$4:AK$16957,3,0)</f>
        <v>45197</v>
      </c>
      <c r="C227" s="131">
        <f t="shared" ca="1" si="6"/>
        <v>15</v>
      </c>
      <c r="D227" s="28" t="str">
        <f>VLOOKUP(A227,'Carga Remito.'!A$4:AK$15957,4,0)</f>
        <v>Gomez Alejandro</v>
      </c>
      <c r="E227" s="28" t="str">
        <f>VLOOKUP(A227,'Carga Remito.'!A$4:AK$2258,6,0)</f>
        <v>FPI906</v>
      </c>
      <c r="F227" s="28" t="str">
        <f>VLOOKUP(A227,'Carga Remito.'!A$4:AK$1858,7,0)</f>
        <v>Chevrolet corsa classic</v>
      </c>
      <c r="G227" s="27">
        <f>VLOOKUP(A227,'Carga Remito.'!A$4:AK$20957,MATCH(G$4,'Carga Remito.'!A$3:AQ$3,0),0)</f>
        <v>46300</v>
      </c>
      <c r="I227" t="s">
        <v>764</v>
      </c>
      <c r="J227" s="15">
        <f t="shared" si="7"/>
        <v>0</v>
      </c>
      <c r="K227" s="31">
        <v>46300</v>
      </c>
      <c r="L227" s="23">
        <v>45202</v>
      </c>
    </row>
    <row r="228" spans="1:15" x14ac:dyDescent="0.25">
      <c r="A228" s="128">
        <v>1425</v>
      </c>
      <c r="B228" s="129">
        <f>VLOOKUP(A228,'Carga Remito.'!A$4:AK$16957,3,0)</f>
        <v>45197</v>
      </c>
      <c r="C228" s="131">
        <f t="shared" ca="1" si="6"/>
        <v>15</v>
      </c>
      <c r="D228" s="28" t="str">
        <f>VLOOKUP(A228,'Carga Remito.'!A$4:AK$15957,4,0)</f>
        <v>Saladino Guillermo</v>
      </c>
      <c r="E228" s="28">
        <f>VLOOKUP(A228,'Carga Remito.'!A$4:AK$2258,6,0)</f>
        <v>0</v>
      </c>
      <c r="F228" s="28" t="str">
        <f>VLOOKUP(A228,'Carga Remito.'!A$4:AK$1858,7,0)</f>
        <v>Audi A4</v>
      </c>
      <c r="G228" s="27">
        <f>VLOOKUP(A228,'Carga Remito.'!A$4:AK$20957,MATCH(G$4,'Carga Remito.'!A$3:AQ$3,0),0)</f>
        <v>0</v>
      </c>
      <c r="J228" s="15">
        <f t="shared" si="7"/>
        <v>0</v>
      </c>
    </row>
    <row r="229" spans="1:15" x14ac:dyDescent="0.25">
      <c r="A229" s="128">
        <v>1426</v>
      </c>
      <c r="B229" s="129">
        <f>VLOOKUP(A229,'Carga Remito.'!A$4:AK$16957,3,0)</f>
        <v>45197</v>
      </c>
      <c r="C229" s="131">
        <f t="shared" ca="1" si="6"/>
        <v>15</v>
      </c>
      <c r="D229" s="28" t="str">
        <f>VLOOKUP(A229,'Carga Remito.'!A$4:AK$15957,4,0)</f>
        <v>Surjat sergio</v>
      </c>
      <c r="E229" s="28" t="str">
        <f>VLOOKUP(A229,'Carga Remito.'!A$4:AK$2258,6,0)</f>
        <v>AE422XY</v>
      </c>
      <c r="F229" s="28" t="str">
        <f>VLOOKUP(A229,'Carga Remito.'!A$4:AK$1858,7,0)</f>
        <v>Toyota Hilux</v>
      </c>
      <c r="G229" s="27">
        <f>VLOOKUP(A229,'Carga Remito.'!A$4:AK$20957,MATCH(G$4,'Carga Remito.'!A$3:AQ$3,0),0)</f>
        <v>187400</v>
      </c>
      <c r="I229" t="s">
        <v>766</v>
      </c>
      <c r="J229" s="15">
        <f t="shared" si="7"/>
        <v>0</v>
      </c>
      <c r="K229" s="31">
        <v>187400</v>
      </c>
      <c r="L229" s="23">
        <v>45204</v>
      </c>
    </row>
    <row r="230" spans="1:15" x14ac:dyDescent="0.25">
      <c r="A230" s="128">
        <v>1427</v>
      </c>
      <c r="B230" s="129">
        <f>VLOOKUP(A230,'Carga Remito.'!A$4:AK$16957,3,0)</f>
        <v>45197</v>
      </c>
      <c r="C230" s="131">
        <f t="shared" ca="1" si="6"/>
        <v>15</v>
      </c>
      <c r="D230" s="28" t="s">
        <v>116</v>
      </c>
      <c r="E230" s="28" t="str">
        <f>VLOOKUP(A230,'Carga Remito.'!A$4:AK$2258,6,0)</f>
        <v>KVB553</v>
      </c>
      <c r="F230" s="28" t="str">
        <f>VLOOKUP(A230,'Carga Remito.'!A$4:AK$1858,7,0)</f>
        <v>Renault Kangoo</v>
      </c>
      <c r="G230" s="27">
        <f>VLOOKUP(A230,'Carga Remito.'!A$4:AK$20957,MATCH(G$4,'Carga Remito.'!A$3:AQ$3,0),0)</f>
        <v>15000</v>
      </c>
      <c r="J230" s="15">
        <f t="shared" si="7"/>
        <v>0</v>
      </c>
      <c r="K230" s="31">
        <v>15000</v>
      </c>
    </row>
    <row r="231" spans="1:15" x14ac:dyDescent="0.25">
      <c r="A231" s="128">
        <v>1428</v>
      </c>
      <c r="B231" s="129">
        <f>VLOOKUP(A231,'Carga Remito.'!A$4:AK$16957,3,0)</f>
        <v>45197</v>
      </c>
      <c r="C231" s="131">
        <f t="shared" ca="1" si="6"/>
        <v>15</v>
      </c>
      <c r="D231" s="28" t="str">
        <f>VLOOKUP(A231,'Carga Remito.'!A$4:AK$15957,4,0)</f>
        <v>Emanuel Boudoux</v>
      </c>
      <c r="E231" s="28" t="str">
        <f>VLOOKUP(A231,'Carga Remito.'!A$4:AK$2258,6,0)</f>
        <v>OGO033</v>
      </c>
      <c r="F231" s="28" t="str">
        <f>VLOOKUP(A231,'Carga Remito.'!A$4:AK$1858,7,0)</f>
        <v>Chevrolet s10</v>
      </c>
      <c r="G231" s="27">
        <f>VLOOKUP(A231,'Carga Remito.'!A$4:AK$20957,MATCH(G$4,'Carga Remito.'!A$3:AQ$3,0),0)</f>
        <v>123700</v>
      </c>
      <c r="I231" t="s">
        <v>990</v>
      </c>
      <c r="J231" s="15">
        <f t="shared" si="7"/>
        <v>0</v>
      </c>
      <c r="K231" s="31">
        <v>123700</v>
      </c>
      <c r="L231" s="23">
        <v>45203</v>
      </c>
    </row>
    <row r="232" spans="1:15" x14ac:dyDescent="0.25">
      <c r="A232" s="128">
        <v>1429</v>
      </c>
      <c r="B232" s="129">
        <f>VLOOKUP(A232,'Carga Remito.'!A$4:AK$16957,3,0)</f>
        <v>45197</v>
      </c>
      <c r="C232" s="131">
        <f t="shared" ca="1" si="6"/>
        <v>15</v>
      </c>
      <c r="D232" s="28" t="str">
        <f>VLOOKUP(A232,'Carga Remito.'!A$4:AK$15957,4,0)</f>
        <v>Marcelo issetta</v>
      </c>
      <c r="E232" s="28" t="str">
        <f>VLOOKUP(A232,'Carga Remito.'!A$4:AK$2258,6,0)</f>
        <v>HIE358</v>
      </c>
      <c r="F232" s="28" t="str">
        <f>VLOOKUP(A232,'Carga Remito.'!A$4:AK$1858,7,0)</f>
        <v>Chrysler pt cruiser</v>
      </c>
      <c r="G232" s="27">
        <f>VLOOKUP(A232,'Carga Remito.'!A$4:AK$20957,MATCH(G$4,'Carga Remito.'!A$3:AQ$3,0),0)</f>
        <v>27400</v>
      </c>
      <c r="I232" t="s">
        <v>990</v>
      </c>
      <c r="J232" s="15">
        <f t="shared" si="7"/>
        <v>0</v>
      </c>
      <c r="K232" s="31">
        <v>27400</v>
      </c>
      <c r="L232" s="23">
        <v>45210</v>
      </c>
    </row>
    <row r="233" spans="1:15" x14ac:dyDescent="0.25">
      <c r="A233" s="128">
        <v>1430</v>
      </c>
      <c r="B233" s="129">
        <f>VLOOKUP(A233,'Carga Remito.'!A$4:AK$16957,3,0)</f>
        <v>45198</v>
      </c>
      <c r="C233" s="131">
        <f t="shared" ca="1" si="6"/>
        <v>15</v>
      </c>
      <c r="D233" s="28" t="str">
        <f>VLOOKUP(A233,'Carga Remito.'!A$4:AK$15957,4,0)</f>
        <v>Ferrari Ramiro</v>
      </c>
      <c r="E233" s="28">
        <f>VLOOKUP(A233,'Carga Remito.'!A$4:AK$2258,6,0)</f>
        <v>0</v>
      </c>
      <c r="F233" s="28">
        <f>VLOOKUP(A233,'Carga Remito.'!A$4:AK$1858,7,0)</f>
        <v>0</v>
      </c>
      <c r="G233" s="27">
        <f>VLOOKUP(A233,'Carga Remito.'!A$4:AK$20957,MATCH(G$4,'Carga Remito.'!A$3:AQ$3,0),0)</f>
        <v>5700</v>
      </c>
      <c r="I233" t="s">
        <v>910</v>
      </c>
      <c r="J233" s="15">
        <f t="shared" si="7"/>
        <v>0</v>
      </c>
      <c r="K233" s="31">
        <v>5700</v>
      </c>
      <c r="L233" s="23">
        <v>45198</v>
      </c>
    </row>
    <row r="234" spans="1:15" x14ac:dyDescent="0.25">
      <c r="A234" s="128">
        <v>1431</v>
      </c>
      <c r="B234" s="129">
        <f>VLOOKUP(A234,'Carga Remito.'!A$4:AK$16957,3,0)</f>
        <v>45198</v>
      </c>
      <c r="C234" s="131">
        <f t="shared" ca="1" si="6"/>
        <v>15</v>
      </c>
      <c r="D234" s="28" t="str">
        <f>VLOOKUP(A234,'Carga Remito.'!A$4:AK$15957,4,0)</f>
        <v>Gullino Andrea</v>
      </c>
      <c r="E234" s="28" t="str">
        <f>VLOOKUP(A234,'Carga Remito.'!A$4:AK$2258,6,0)</f>
        <v>NSA717</v>
      </c>
      <c r="F234" s="28">
        <f>VLOOKUP(A234,'Carga Remito.'!A$4:AK$1858,7,0)</f>
        <v>0</v>
      </c>
      <c r="G234" s="27">
        <f>VLOOKUP(A234,'Carga Remito.'!A$4:AK$20957,MATCH(G$4,'Carga Remito.'!A$3:AQ$3,0),0)</f>
        <v>8000</v>
      </c>
      <c r="J234" s="15">
        <f t="shared" si="7"/>
        <v>0</v>
      </c>
      <c r="K234" s="31">
        <v>8000</v>
      </c>
      <c r="L234" s="23">
        <v>45198</v>
      </c>
    </row>
    <row r="235" spans="1:15" x14ac:dyDescent="0.25">
      <c r="A235" s="128">
        <v>1432</v>
      </c>
      <c r="B235" s="129">
        <f>VLOOKUP(A235,'Carga Remito.'!A$4:AK$16957,3,0)</f>
        <v>45198</v>
      </c>
      <c r="C235" s="131">
        <f t="shared" ca="1" si="6"/>
        <v>15</v>
      </c>
      <c r="D235" s="28" t="str">
        <f>VLOOKUP(A235,'Carga Remito.'!A$4:AK$15957,4,0)</f>
        <v>Mirta Reyes</v>
      </c>
      <c r="E235" s="28" t="str">
        <f>VLOOKUP(A235,'Carga Remito.'!A$4:AK$2258,6,0)</f>
        <v>FTF443</v>
      </c>
      <c r="F235" s="28" t="str">
        <f>VLOOKUP(A235,'Carga Remito.'!A$4:AK$1858,7,0)</f>
        <v>Renault Clio</v>
      </c>
      <c r="G235" s="27">
        <f>VLOOKUP(A235,'Carga Remito.'!A$4:AK$20957,MATCH(G$4,'Carga Remito.'!A$3:AQ$3,0),0)</f>
        <v>22390</v>
      </c>
      <c r="J235" s="15">
        <f t="shared" si="7"/>
        <v>0</v>
      </c>
      <c r="K235" s="31">
        <v>22390</v>
      </c>
      <c r="L235" s="23">
        <v>45199</v>
      </c>
    </row>
    <row r="236" spans="1:15" x14ac:dyDescent="0.25">
      <c r="A236" s="128">
        <v>1433</v>
      </c>
      <c r="B236" s="129">
        <f>VLOOKUP(A236,'Carga Remito.'!A$4:AK$16957,3,0)</f>
        <v>45198</v>
      </c>
      <c r="C236" s="131">
        <f t="shared" ca="1" si="6"/>
        <v>15</v>
      </c>
      <c r="D236" s="28" t="str">
        <f>VLOOKUP(A236,'Carga Remito.'!A$4:AK$15957,4,0)</f>
        <v>Anibal Ojeda</v>
      </c>
      <c r="E236" s="28" t="str">
        <f>VLOOKUP(A236,'Carga Remito.'!A$4:AK$2258,6,0)</f>
        <v>GME935</v>
      </c>
      <c r="F236" s="28" t="str">
        <f>VLOOKUP(A236,'Carga Remito.'!A$4:AK$1858,7,0)</f>
        <v>Suzuki Fun</v>
      </c>
      <c r="G236" s="27">
        <f>VLOOKUP(A236,'Carga Remito.'!A$4:AK$20957,MATCH(G$4,'Carga Remito.'!A$3:AQ$3,0),0)</f>
        <v>166400</v>
      </c>
      <c r="J236" s="15">
        <f t="shared" si="7"/>
        <v>0</v>
      </c>
      <c r="K236" s="31">
        <v>100000</v>
      </c>
      <c r="L236" s="23">
        <v>45201</v>
      </c>
      <c r="N236" s="31">
        <v>66400</v>
      </c>
      <c r="O236" s="23">
        <v>45236</v>
      </c>
    </row>
    <row r="237" spans="1:15" x14ac:dyDescent="0.25">
      <c r="A237" s="128">
        <v>1434</v>
      </c>
      <c r="B237" s="129">
        <f>VLOOKUP(A237,'Carga Remito.'!A$4:AK$16957,3,0)</f>
        <v>45201</v>
      </c>
      <c r="C237" s="131">
        <f t="shared" ca="1" si="6"/>
        <v>15</v>
      </c>
      <c r="D237" s="28" t="str">
        <f>VLOOKUP(A237,'Carga Remito.'!A$4:AK$15957,4,0)</f>
        <v>Casas Juan Pablo</v>
      </c>
      <c r="E237" s="28" t="str">
        <f>VLOOKUP(A237,'Carga Remito.'!A$4:AK$2258,6,0)</f>
        <v>NXQ974</v>
      </c>
      <c r="F237" s="28" t="str">
        <f>VLOOKUP(A237,'Carga Remito.'!A$4:AK$1858,7,0)</f>
        <v>Audi A4</v>
      </c>
      <c r="G237" s="27">
        <f>VLOOKUP(A237,'Carga Remito.'!A$4:AK$20957,MATCH(G$4,'Carga Remito.'!A$3:AQ$3,0),0)</f>
        <v>50000</v>
      </c>
      <c r="J237" s="15">
        <f t="shared" si="7"/>
        <v>0</v>
      </c>
      <c r="K237" s="31">
        <v>50000</v>
      </c>
      <c r="L237" s="23">
        <v>45202</v>
      </c>
    </row>
    <row r="238" spans="1:15" x14ac:dyDescent="0.25">
      <c r="A238" s="128">
        <v>1435</v>
      </c>
      <c r="B238" s="129">
        <f>VLOOKUP(A238,'Carga Remito.'!A$4:AK$16957,3,0)</f>
        <v>45201</v>
      </c>
      <c r="C238" s="131">
        <f t="shared" ca="1" si="6"/>
        <v>15</v>
      </c>
      <c r="D238" s="28" t="str">
        <f>VLOOKUP(A238,'Carga Remito.'!A$4:AK$15957,4,0)</f>
        <v>Gimenez Martin</v>
      </c>
      <c r="E238" s="28" t="str">
        <f>VLOOKUP(A238,'Carga Remito.'!A$4:AK$2258,6,0)</f>
        <v>OCS442</v>
      </c>
      <c r="F238" s="28" t="str">
        <f>VLOOKUP(A238,'Carga Remito.'!A$4:AK$1858,7,0)</f>
        <v>Toyota corolla</v>
      </c>
      <c r="G238" s="27">
        <f>VLOOKUP(A238,'Carga Remito.'!A$4:AK$20957,MATCH(G$4,'Carga Remito.'!A$3:AQ$3,0),0)</f>
        <v>13350</v>
      </c>
      <c r="J238" s="15">
        <f t="shared" si="7"/>
        <v>0</v>
      </c>
      <c r="K238" s="31">
        <v>13350</v>
      </c>
      <c r="L238" s="23">
        <v>45201</v>
      </c>
    </row>
    <row r="239" spans="1:15" x14ac:dyDescent="0.25">
      <c r="A239" s="128">
        <v>1436</v>
      </c>
      <c r="B239" s="129">
        <f>VLOOKUP(A239,'Carga Remito.'!A$4:AK$16957,3,0)</f>
        <v>45201</v>
      </c>
      <c r="C239" s="131">
        <f t="shared" ca="1" si="6"/>
        <v>15</v>
      </c>
      <c r="D239" s="28" t="str">
        <f>VLOOKUP(A239,'Carga Remito.'!A$4:AK$15957,4,0)</f>
        <v>Moretti Anabella</v>
      </c>
      <c r="E239" s="28" t="str">
        <f>VLOOKUP(A239,'Carga Remito.'!A$4:AK$2258,6,0)</f>
        <v>KFX524</v>
      </c>
      <c r="F239" s="28" t="str">
        <f>VLOOKUP(A239,'Carga Remito.'!A$4:AK$1858,7,0)</f>
        <v>Toyota Hilux</v>
      </c>
      <c r="G239" s="27">
        <f>VLOOKUP(A239,'Carga Remito.'!A$4:AK$20957,MATCH(G$4,'Carga Remito.'!A$3:AQ$3,0),0)</f>
        <v>46500</v>
      </c>
      <c r="J239" s="15">
        <f t="shared" si="7"/>
        <v>0</v>
      </c>
      <c r="K239" s="31">
        <v>46500</v>
      </c>
      <c r="L239" s="23">
        <v>45237</v>
      </c>
    </row>
    <row r="240" spans="1:15" x14ac:dyDescent="0.25">
      <c r="A240" s="128">
        <v>1437</v>
      </c>
      <c r="B240" s="129">
        <f>VLOOKUP(A240,'Carga Remito.'!A$4:AK$16957,3,0)</f>
        <v>45202</v>
      </c>
      <c r="C240" s="131">
        <f t="shared" ca="1" si="6"/>
        <v>15</v>
      </c>
      <c r="D240" s="28" t="str">
        <f>VLOOKUP(A240,'Carga Remito.'!A$4:AK$15957,4,0)</f>
        <v>Cane Emiliano</v>
      </c>
      <c r="E240" s="28" t="str">
        <f>VLOOKUP(A240,'Carga Remito.'!A$4:AK$2258,6,0)</f>
        <v>AE629EL</v>
      </c>
      <c r="F240" s="28" t="str">
        <f>VLOOKUP(A240,'Carga Remito.'!A$4:AK$1858,7,0)</f>
        <v>Renault master</v>
      </c>
      <c r="G240" s="27">
        <f>VLOOKUP(A240,'Carga Remito.'!A$4:AK$20957,MATCH(G$4,'Carga Remito.'!A$3:AQ$3,0),0)</f>
        <v>8500</v>
      </c>
      <c r="J240" s="15">
        <f t="shared" si="7"/>
        <v>0</v>
      </c>
      <c r="K240" s="31">
        <v>8500</v>
      </c>
    </row>
    <row r="241" spans="1:18" x14ac:dyDescent="0.25">
      <c r="A241" s="128">
        <v>1438</v>
      </c>
      <c r="B241" s="129">
        <f>VLOOKUP(A241,'Carga Remito.'!A$4:AK$16957,3,0)</f>
        <v>45202</v>
      </c>
      <c r="C241" s="131">
        <f t="shared" ca="1" si="6"/>
        <v>15</v>
      </c>
      <c r="D241" s="28" t="s">
        <v>116</v>
      </c>
      <c r="E241" s="28" t="str">
        <f>VLOOKUP(A241,'Carga Remito.'!A$4:AK$2258,6,0)</f>
        <v>AF044MU</v>
      </c>
      <c r="F241" s="28" t="str">
        <f>VLOOKUP(A241,'Carga Remito.'!A$4:AK$1858,7,0)</f>
        <v>FIAT Fiorino</v>
      </c>
      <c r="G241" s="27">
        <f>VLOOKUP(A241,'Carga Remito.'!A$4:AK$20957,MATCH(G$4,'Carga Remito.'!A$3:AQ$3,0),0)</f>
        <v>12000</v>
      </c>
      <c r="J241" s="15">
        <f t="shared" si="7"/>
        <v>0</v>
      </c>
      <c r="K241" s="31">
        <v>12000</v>
      </c>
      <c r="L241" s="23">
        <v>45244</v>
      </c>
    </row>
    <row r="242" spans="1:18" x14ac:dyDescent="0.25">
      <c r="A242" s="128">
        <v>1439</v>
      </c>
      <c r="B242" s="129">
        <f>VLOOKUP(A242,'Carga Remito.'!A$4:AK$16957,3,0)</f>
        <v>45202</v>
      </c>
      <c r="C242" s="131">
        <f t="shared" ca="1" si="6"/>
        <v>15</v>
      </c>
      <c r="D242" s="28" t="str">
        <f>VLOOKUP(A242,'Carga Remito.'!A$4:AK$15957,4,0)</f>
        <v>Ale Gomez</v>
      </c>
      <c r="E242" s="28" t="str">
        <f>VLOOKUP(A242,'Carga Remito.'!A$4:AK$2258,6,0)</f>
        <v>AB888AX</v>
      </c>
      <c r="F242" s="28" t="str">
        <f>VLOOKUP(A242,'Carga Remito.'!A$4:AK$1858,7,0)</f>
        <v>Renault captur</v>
      </c>
      <c r="G242" s="27">
        <f>VLOOKUP(A242,'Carga Remito.'!A$4:AK$20957,MATCH(G$4,'Carga Remito.'!A$3:AQ$3,0),0)</f>
        <v>257541</v>
      </c>
      <c r="J242" s="15">
        <f t="shared" si="7"/>
        <v>0</v>
      </c>
      <c r="K242" s="31">
        <v>125000</v>
      </c>
      <c r="L242" s="23">
        <v>45208</v>
      </c>
      <c r="N242" s="31">
        <v>132541</v>
      </c>
      <c r="O242" s="23">
        <v>45239</v>
      </c>
    </row>
    <row r="243" spans="1:18" x14ac:dyDescent="0.25">
      <c r="A243" s="128">
        <v>1440</v>
      </c>
      <c r="B243" s="129">
        <f>VLOOKUP(A243,'Carga Remito.'!A$4:AK$16957,3,0)</f>
        <v>45203</v>
      </c>
      <c r="C243" s="131">
        <f t="shared" ca="1" si="6"/>
        <v>15</v>
      </c>
      <c r="D243" s="28" t="str">
        <f>VLOOKUP(A243,'Carga Remito.'!A$4:AK$15957,4,0)</f>
        <v>Macagno matias</v>
      </c>
      <c r="E243" s="28">
        <f>VLOOKUP(A243,'Carga Remito.'!A$4:AK$2258,6,0)</f>
        <v>0</v>
      </c>
      <c r="F243" s="28" t="str">
        <f>VLOOKUP(A243,'Carga Remito.'!A$4:AK$1858,7,0)</f>
        <v>Ranger</v>
      </c>
      <c r="G243" s="27">
        <f>VLOOKUP(A243,'Carga Remito.'!A$4:AK$20957,MATCH(G$4,'Carga Remito.'!A$3:AQ$3,0),0)</f>
        <v>69999.889999999985</v>
      </c>
      <c r="I243" t="s">
        <v>990</v>
      </c>
      <c r="J243" s="15">
        <v>0</v>
      </c>
      <c r="K243" s="31">
        <v>69999.89</v>
      </c>
      <c r="L243" s="23">
        <v>45203</v>
      </c>
    </row>
    <row r="244" spans="1:18" x14ac:dyDescent="0.25">
      <c r="A244" s="128">
        <v>1441</v>
      </c>
      <c r="B244" s="129">
        <f>VLOOKUP(A244,'Carga Remito.'!A$4:AK$16957,3,0)</f>
        <v>45203</v>
      </c>
      <c r="C244" s="131">
        <f t="shared" ca="1" si="6"/>
        <v>15</v>
      </c>
      <c r="D244" s="28" t="str">
        <f>VLOOKUP(A244,'Carga Remito.'!A$4:AK$15957,4,0)</f>
        <v xml:space="preserve">Russo </v>
      </c>
      <c r="E244" s="28" t="str">
        <f>VLOOKUP(A244,'Carga Remito.'!A$4:AK$2258,6,0)</f>
        <v>KWV266</v>
      </c>
      <c r="F244" s="28" t="str">
        <f>VLOOKUP(A244,'Carga Remito.'!A$4:AK$1858,7,0)</f>
        <v>W Gol</v>
      </c>
      <c r="G244" s="27">
        <f>VLOOKUP(A244,'Carga Remito.'!A$4:AK$20957,MATCH(G$4,'Carga Remito.'!A$3:AQ$3,0),0)</f>
        <v>45000</v>
      </c>
      <c r="J244" s="15">
        <f t="shared" ref="J244:J307" si="8">+G244-K244-N244-Q244-T244-W244-Z244</f>
        <v>0</v>
      </c>
      <c r="K244" s="31">
        <v>45000</v>
      </c>
      <c r="L244" s="23">
        <v>45203</v>
      </c>
    </row>
    <row r="245" spans="1:18" x14ac:dyDescent="0.25">
      <c r="A245" s="128">
        <v>1442</v>
      </c>
      <c r="B245" s="129">
        <f>VLOOKUP(A245,'Carga Remito.'!A$4:AK$16957,3,0)</f>
        <v>45203</v>
      </c>
      <c r="C245" s="131">
        <f t="shared" ca="1" si="6"/>
        <v>15</v>
      </c>
      <c r="D245" s="28" t="str">
        <f>VLOOKUP(A245,'Carga Remito.'!A$4:AK$15957,4,0)</f>
        <v>Gaspar iroulegui</v>
      </c>
      <c r="E245" s="28" t="str">
        <f>VLOOKUP(A245,'Carga Remito.'!A$4:AK$2258,6,0)</f>
        <v>AD907TS</v>
      </c>
      <c r="F245" s="28" t="str">
        <f>VLOOKUP(A245,'Carga Remito.'!A$4:AK$1858,7,0)</f>
        <v>Ford Ranger</v>
      </c>
      <c r="G245" s="27">
        <f>VLOOKUP(A245,'Carga Remito.'!A$4:AK$20957,MATCH(G$4,'Carga Remito.'!A$3:AQ$3,0),0)</f>
        <v>236550</v>
      </c>
      <c r="I245" t="s">
        <v>766</v>
      </c>
      <c r="J245" s="15">
        <f t="shared" si="8"/>
        <v>0</v>
      </c>
      <c r="K245" s="31">
        <v>236550</v>
      </c>
      <c r="L245" s="23">
        <v>45208</v>
      </c>
    </row>
    <row r="246" spans="1:18" x14ac:dyDescent="0.25">
      <c r="A246" s="128">
        <v>1443</v>
      </c>
      <c r="B246" s="129">
        <f>VLOOKUP(A246,'Carga Remito.'!A$4:AK$16957,3,0)</f>
        <v>45203</v>
      </c>
      <c r="C246" s="131">
        <f t="shared" ca="1" si="6"/>
        <v>15</v>
      </c>
      <c r="D246" s="28" t="str">
        <f>VLOOKUP(A246,'Carga Remito.'!A$4:AK$15957,4,0)</f>
        <v>Dominguez Marcos</v>
      </c>
      <c r="E246" s="28" t="str">
        <f>VLOOKUP(A246,'Carga Remito.'!A$4:AK$2258,6,0)</f>
        <v>NEN767</v>
      </c>
      <c r="F246" s="28" t="str">
        <f>VLOOKUP(A246,'Carga Remito.'!A$4:AK$1858,7,0)</f>
        <v>Chevrolet Aveo</v>
      </c>
      <c r="G246" s="27">
        <f>VLOOKUP(A246,'Carga Remito.'!A$4:AK$20957,MATCH(G$4,'Carga Remito.'!A$3:AQ$3,0),0)</f>
        <v>115200</v>
      </c>
      <c r="J246" s="15">
        <f t="shared" si="8"/>
        <v>0</v>
      </c>
      <c r="K246" s="31">
        <v>115200</v>
      </c>
      <c r="L246" s="23">
        <v>45210</v>
      </c>
    </row>
    <row r="247" spans="1:18" x14ac:dyDescent="0.25">
      <c r="A247" s="128">
        <v>1444</v>
      </c>
      <c r="B247" s="129">
        <f>VLOOKUP(A247,'Carga Remito.'!A$4:AK$16957,3,0)</f>
        <v>45204</v>
      </c>
      <c r="C247" s="131">
        <f t="shared" ca="1" si="6"/>
        <v>15</v>
      </c>
      <c r="D247" s="28" t="str">
        <f>VLOOKUP(A247,'Carga Remito.'!A$4:AK$15957,4,0)</f>
        <v>Birche Ariel</v>
      </c>
      <c r="E247" s="28" t="str">
        <f>VLOOKUP(A247,'Carga Remito.'!A$4:AK$2258,6,0)</f>
        <v>LUE354</v>
      </c>
      <c r="F247" s="28" t="str">
        <f>VLOOKUP(A247,'Carga Remito.'!A$4:AK$1858,7,0)</f>
        <v>Peugeot Partner</v>
      </c>
      <c r="G247" s="27">
        <f>VLOOKUP(A247,'Carga Remito.'!A$4:AK$20957,MATCH(G$4,'Carga Remito.'!A$3:AQ$3,0),0)</f>
        <v>86300</v>
      </c>
      <c r="J247" s="15">
        <f t="shared" si="8"/>
        <v>0</v>
      </c>
      <c r="K247" s="31">
        <v>85000</v>
      </c>
      <c r="L247" s="23">
        <v>45222</v>
      </c>
      <c r="N247" s="31">
        <v>1300</v>
      </c>
    </row>
    <row r="248" spans="1:18" x14ac:dyDescent="0.25">
      <c r="A248" s="128">
        <v>1445</v>
      </c>
      <c r="B248" s="129">
        <f>VLOOKUP(A248,'Carga Remito.'!A$4:AK$16957,3,0)</f>
        <v>45204</v>
      </c>
      <c r="C248" s="131">
        <f t="shared" ca="1" si="6"/>
        <v>15</v>
      </c>
      <c r="D248" s="28" t="str">
        <f>VLOOKUP(A248,'Carga Remito.'!A$4:AK$15957,4,0)</f>
        <v>Colombano Rodrigo</v>
      </c>
      <c r="E248" s="28" t="str">
        <f>VLOOKUP(A248,'Carga Remito.'!A$4:AK$2258,6,0)</f>
        <v>NPB091</v>
      </c>
      <c r="F248" s="28" t="str">
        <f>VLOOKUP(A248,'Carga Remito.'!A$4:AK$1858,7,0)</f>
        <v>Toyota Hilux</v>
      </c>
      <c r="G248" s="27">
        <f>VLOOKUP(A248,'Carga Remito.'!A$4:AK$20957,MATCH(G$4,'Carga Remito.'!A$3:AQ$3,0),0)</f>
        <v>103000</v>
      </c>
      <c r="I248" t="s">
        <v>764</v>
      </c>
      <c r="J248" s="15">
        <f t="shared" si="8"/>
        <v>0</v>
      </c>
      <c r="K248" s="31">
        <v>67023</v>
      </c>
      <c r="L248" s="23">
        <v>45205</v>
      </c>
      <c r="N248" s="31">
        <v>35977</v>
      </c>
      <c r="O248" s="23">
        <v>45237</v>
      </c>
    </row>
    <row r="249" spans="1:18" x14ac:dyDescent="0.25">
      <c r="A249" s="128">
        <v>1446</v>
      </c>
      <c r="B249" s="129">
        <f>VLOOKUP(A249,'Carga Remito.'!A$4:AK$16957,3,0)</f>
        <v>45204</v>
      </c>
      <c r="C249" s="131">
        <f t="shared" ca="1" si="6"/>
        <v>15</v>
      </c>
      <c r="D249" s="28" t="str">
        <f>VLOOKUP(A249,'Carga Remito.'!A$4:AK$15957,4,0)</f>
        <v>Alvaro Rivas</v>
      </c>
      <c r="E249" s="28" t="str">
        <f>VLOOKUP(A249,'Carga Remito.'!A$4:AK$2258,6,0)</f>
        <v>AB499AM</v>
      </c>
      <c r="F249" s="28" t="str">
        <f>VLOOKUP(A249,'Carga Remito.'!A$4:AK$1858,7,0)</f>
        <v xml:space="preserve">Ford Ka </v>
      </c>
      <c r="G249" s="27">
        <f>VLOOKUP(A249,'Carga Remito.'!A$4:AK$20957,MATCH(G$4,'Carga Remito.'!A$3:AQ$3,0),0)</f>
        <v>30000</v>
      </c>
      <c r="J249" s="15">
        <f t="shared" si="8"/>
        <v>0</v>
      </c>
      <c r="K249" s="31">
        <v>30000</v>
      </c>
      <c r="L249" s="23">
        <v>45204</v>
      </c>
    </row>
    <row r="250" spans="1:18" x14ac:dyDescent="0.25">
      <c r="A250" s="128">
        <v>1447</v>
      </c>
      <c r="B250" s="129">
        <f>VLOOKUP(A250,'Carga Remito.'!A$4:AK$16957,3,0)</f>
        <v>45206</v>
      </c>
      <c r="C250" s="131">
        <f t="shared" ca="1" si="6"/>
        <v>15</v>
      </c>
      <c r="D250" s="28" t="str">
        <f>VLOOKUP(A250,'Carga Remito.'!A$4:AK$15957,4,0)</f>
        <v>Integral Agropecuaria</v>
      </c>
      <c r="E250" s="28" t="str">
        <f>VLOOKUP(A250,'Carga Remito.'!A$4:AK$2258,6,0)</f>
        <v>AC890MO</v>
      </c>
      <c r="F250" s="28" t="str">
        <f>VLOOKUP(A250,'Carga Remito.'!A$4:AK$1858,7,0)</f>
        <v>Amarok</v>
      </c>
      <c r="G250" s="27">
        <f>VLOOKUP(A250,'Carga Remito.'!A$4:AK$20957,MATCH(G$4,'Carga Remito.'!A$3:AQ$3,0),0)</f>
        <v>205925</v>
      </c>
      <c r="I250" t="s">
        <v>2149</v>
      </c>
      <c r="J250" s="15">
        <f t="shared" si="8"/>
        <v>0</v>
      </c>
      <c r="K250" s="31">
        <v>205925</v>
      </c>
      <c r="L250" s="23">
        <v>45224</v>
      </c>
    </row>
    <row r="251" spans="1:18" x14ac:dyDescent="0.25">
      <c r="A251" s="128">
        <v>1448</v>
      </c>
      <c r="B251" s="129">
        <f>VLOOKUP(A251,'Carga Remito.'!A$4:AK$16957,3,0)</f>
        <v>45206</v>
      </c>
      <c r="C251" s="131">
        <f t="shared" ca="1" si="6"/>
        <v>15</v>
      </c>
      <c r="D251" s="28" t="str">
        <f>VLOOKUP(A251,'Carga Remito.'!A$4:AK$15957,4,0)</f>
        <v>Juan Pablo Lang</v>
      </c>
      <c r="E251" s="28" t="str">
        <f>VLOOKUP(A251,'Carga Remito.'!A$4:AK$2258,6,0)</f>
        <v>AC042ZV</v>
      </c>
      <c r="F251" s="28" t="str">
        <f>VLOOKUP(A251,'Carga Remito.'!A$4:AK$1858,7,0)</f>
        <v>toro</v>
      </c>
      <c r="G251" s="27">
        <f>VLOOKUP(A251,'Carga Remito.'!A$4:AK$20957,MATCH(G$4,'Carga Remito.'!A$3:AQ$3,0),0)</f>
        <v>152000</v>
      </c>
      <c r="I251" t="s">
        <v>990</v>
      </c>
      <c r="J251" s="15">
        <f t="shared" si="8"/>
        <v>0</v>
      </c>
      <c r="K251" s="31">
        <v>100000</v>
      </c>
      <c r="L251" s="23">
        <v>45229</v>
      </c>
      <c r="N251" s="31">
        <v>52000</v>
      </c>
      <c r="O251" s="23">
        <v>45258</v>
      </c>
    </row>
    <row r="252" spans="1:18" x14ac:dyDescent="0.25">
      <c r="A252" s="128">
        <v>1449</v>
      </c>
      <c r="B252" s="129">
        <f>VLOOKUP(A252,'Carga Remito.'!A$4:AK$16957,3,0)</f>
        <v>45208</v>
      </c>
      <c r="C252" s="131">
        <f t="shared" ca="1" si="6"/>
        <v>15</v>
      </c>
      <c r="D252" s="28" t="str">
        <f>VLOOKUP(A252,'Carga Remito.'!A$4:AK$15957,4,0)</f>
        <v>Creativiti S.A.S</v>
      </c>
      <c r="E252" s="28" t="str">
        <f>VLOOKUP(A252,'Carga Remito.'!A$4:AK$2258,6,0)</f>
        <v>AE573YM</v>
      </c>
      <c r="F252" s="28" t="str">
        <f>VLOOKUP(A252,'Carga Remito.'!A$4:AK$1858,7,0)</f>
        <v>Fiorino evo</v>
      </c>
      <c r="G252" s="27">
        <f>VLOOKUP(A252,'Carga Remito.'!A$4:AK$20957,MATCH(G$4,'Carga Remito.'!A$3:AQ$3,0),0)</f>
        <v>111900</v>
      </c>
      <c r="J252" s="15">
        <f t="shared" si="8"/>
        <v>0</v>
      </c>
      <c r="K252" s="31">
        <v>111900</v>
      </c>
      <c r="L252" s="23">
        <v>45218</v>
      </c>
    </row>
    <row r="253" spans="1:18" x14ac:dyDescent="0.25">
      <c r="A253" s="128">
        <v>1450</v>
      </c>
      <c r="B253" s="129">
        <f>VLOOKUP(A253,'Carga Remito.'!A$4:AK$16957,3,0)</f>
        <v>45208</v>
      </c>
      <c r="C253" s="131">
        <f t="shared" ca="1" si="6"/>
        <v>15</v>
      </c>
      <c r="D253" s="28" t="str">
        <f>VLOOKUP(A253,'Carga Remito.'!A$4:AK$15957,4,0)</f>
        <v>Erasi</v>
      </c>
      <c r="E253" s="28" t="str">
        <f>VLOOKUP(A253,'Carga Remito.'!A$4:AK$2258,6,0)</f>
        <v>LQX891</v>
      </c>
      <c r="F253" s="28" t="str">
        <f>VLOOKUP(A253,'Carga Remito.'!A$4:AK$1858,7,0)</f>
        <v>Fiat Qubo</v>
      </c>
      <c r="G253" s="27">
        <f>VLOOKUP(A253,'Carga Remito.'!A$4:AK$20957,MATCH(G$4,'Carga Remito.'!A$3:AQ$3,0),0)</f>
        <v>154500</v>
      </c>
      <c r="J253" s="15">
        <f t="shared" si="8"/>
        <v>0</v>
      </c>
      <c r="K253" s="31">
        <v>40000</v>
      </c>
      <c r="L253" s="23">
        <v>45209</v>
      </c>
      <c r="N253" s="31">
        <v>93800</v>
      </c>
      <c r="O253" s="23">
        <v>45218</v>
      </c>
      <c r="Q253" s="31">
        <v>20700</v>
      </c>
      <c r="R253" s="23">
        <v>45252</v>
      </c>
    </row>
    <row r="254" spans="1:18" x14ac:dyDescent="0.25">
      <c r="A254" s="128">
        <v>1451</v>
      </c>
      <c r="B254" s="129">
        <f>VLOOKUP(A254,'Carga Remito.'!A$4:AK$16957,3,0)</f>
        <v>45208</v>
      </c>
      <c r="C254" s="131">
        <f t="shared" ca="1" si="6"/>
        <v>15</v>
      </c>
      <c r="D254" s="28" t="str">
        <f>VLOOKUP(A254,'Carga Remito.'!A$4:AK$15957,4,0)</f>
        <v>Marcos Delvenga</v>
      </c>
      <c r="E254" s="28" t="str">
        <f>VLOOKUP(A254,'Carga Remito.'!A$4:AK$2258,6,0)</f>
        <v>LQX907</v>
      </c>
      <c r="F254" s="28" t="str">
        <f>VLOOKUP(A254,'Carga Remito.'!A$4:AK$1858,7,0)</f>
        <v>Saveiro</v>
      </c>
      <c r="G254" s="27">
        <f>VLOOKUP(A254,'Carga Remito.'!A$4:AK$20957,MATCH(G$4,'Carga Remito.'!A$3:AQ$3,0),0)</f>
        <v>73300</v>
      </c>
      <c r="J254" s="15">
        <f t="shared" si="8"/>
        <v>0</v>
      </c>
      <c r="K254" s="31">
        <v>73300</v>
      </c>
      <c r="L254" s="23">
        <v>45238</v>
      </c>
    </row>
    <row r="255" spans="1:18" x14ac:dyDescent="0.25">
      <c r="A255" s="128">
        <v>1452</v>
      </c>
      <c r="B255" s="129">
        <f>VLOOKUP(A255,'Carga Remito.'!A$4:AK$16957,3,0)</f>
        <v>45209</v>
      </c>
      <c r="C255" s="131">
        <f t="shared" ca="1" si="6"/>
        <v>15</v>
      </c>
      <c r="D255" s="28" t="str">
        <f>VLOOKUP(A255,'Carga Remito.'!A$4:AK$15957,4,0)</f>
        <v>Crocinelli Carlos</v>
      </c>
      <c r="E255" s="28" t="str">
        <f>VLOOKUP(A255,'Carga Remito.'!A$4:AK$2258,6,0)</f>
        <v>LQR436</v>
      </c>
      <c r="F255" s="28" t="str">
        <f>VLOOKUP(A255,'Carga Remito.'!A$4:AK$1858,7,0)</f>
        <v>Renault Kangoo K4m</v>
      </c>
      <c r="G255" s="27">
        <f>VLOOKUP(A255,'Carga Remito.'!A$4:AK$20957,MATCH(G$4,'Carga Remito.'!A$3:AQ$3,0),0)</f>
        <v>102700</v>
      </c>
      <c r="I255" t="s">
        <v>2130</v>
      </c>
      <c r="J255" s="15">
        <f t="shared" si="8"/>
        <v>0</v>
      </c>
      <c r="K255" s="31">
        <v>102700</v>
      </c>
      <c r="L255" s="23">
        <v>45223</v>
      </c>
    </row>
    <row r="256" spans="1:18" x14ac:dyDescent="0.25">
      <c r="A256" s="128">
        <v>1453</v>
      </c>
      <c r="B256" s="129">
        <f>VLOOKUP(A256,'Carga Remito.'!A$4:AK$16957,3,0)</f>
        <v>45209</v>
      </c>
      <c r="C256" s="131">
        <f t="shared" ca="1" si="6"/>
        <v>15</v>
      </c>
      <c r="D256" s="28" t="str">
        <f>VLOOKUP(A256,'Carga Remito.'!A$4:AK$15957,4,0)</f>
        <v>Ferreira Luis</v>
      </c>
      <c r="E256" s="28" t="str">
        <f>VLOOKUP(A256,'Carga Remito.'!A$4:AK$2258,6,0)</f>
        <v>KNR105</v>
      </c>
      <c r="F256" s="28" t="str">
        <f>VLOOKUP(A256,'Carga Remito.'!A$4:AK$1858,7,0)</f>
        <v>W Gol power</v>
      </c>
      <c r="G256" s="27">
        <f>VLOOKUP(A256,'Carga Remito.'!A$4:AK$20957,MATCH(G$4,'Carga Remito.'!A$3:AQ$3,0),0)</f>
        <v>145945</v>
      </c>
      <c r="I256" t="s">
        <v>990</v>
      </c>
      <c r="J256" s="15">
        <f t="shared" si="8"/>
        <v>0</v>
      </c>
      <c r="K256" s="31">
        <v>70000</v>
      </c>
      <c r="N256" s="31">
        <v>75945</v>
      </c>
      <c r="O256" s="23">
        <v>45232</v>
      </c>
    </row>
    <row r="257" spans="1:15" x14ac:dyDescent="0.25">
      <c r="A257" s="128">
        <v>1454</v>
      </c>
      <c r="B257" s="129">
        <f>VLOOKUP(A257,'Carga Remito.'!A$4:AK$16957,3,0)</f>
        <v>45209</v>
      </c>
      <c r="C257" s="131">
        <f t="shared" ca="1" si="6"/>
        <v>15</v>
      </c>
      <c r="D257" s="28" t="str">
        <f>VLOOKUP(A257,'Carga Remito.'!A$4:AK$15957,4,0)</f>
        <v>Maria Elena Bueno</v>
      </c>
      <c r="E257" s="28" t="str">
        <f>VLOOKUP(A257,'Carga Remito.'!A$4:AK$2258,6,0)</f>
        <v>BBS311</v>
      </c>
      <c r="F257" s="28" t="str">
        <f>VLOOKUP(A257,'Carga Remito.'!A$4:AK$1858,7,0)</f>
        <v>Chevrolet LUV</v>
      </c>
      <c r="G257" s="27">
        <f>VLOOKUP(A257,'Carga Remito.'!A$4:AK$20957,MATCH(G$4,'Carga Remito.'!A$3:AQ$3,0),0)</f>
        <v>35000</v>
      </c>
      <c r="I257" t="s">
        <v>910</v>
      </c>
      <c r="J257" s="15">
        <f t="shared" si="8"/>
        <v>0</v>
      </c>
      <c r="K257" s="31">
        <v>35000</v>
      </c>
    </row>
    <row r="258" spans="1:15" x14ac:dyDescent="0.25">
      <c r="A258" s="128">
        <v>1455</v>
      </c>
      <c r="B258" s="129">
        <f>VLOOKUP(A258,'Carga Remito.'!A$4:AK$16957,3,0)</f>
        <v>45209</v>
      </c>
      <c r="C258" s="131">
        <f t="shared" ca="1" si="6"/>
        <v>15</v>
      </c>
      <c r="D258" s="28" t="str">
        <f>VLOOKUP(A258,'Carga Remito.'!A$4:AK$15957,4,0)</f>
        <v>Magdalena Trabuco</v>
      </c>
      <c r="E258" s="28" t="str">
        <f>VLOOKUP(A258,'Carga Remito.'!A$4:AK$2258,6,0)</f>
        <v>HWP765</v>
      </c>
      <c r="F258" s="28" t="str">
        <f>VLOOKUP(A258,'Carga Remito.'!A$4:AK$1858,7,0)</f>
        <v>VW Gol Trend</v>
      </c>
      <c r="G258" s="27">
        <f>VLOOKUP(A258,'Carga Remito.'!A$4:AK$20957,MATCH(G$4,'Carga Remito.'!A$3:AQ$3,0),0)</f>
        <v>120950</v>
      </c>
      <c r="I258" t="s">
        <v>990</v>
      </c>
      <c r="J258" s="15">
        <f t="shared" si="8"/>
        <v>0</v>
      </c>
      <c r="K258" s="31">
        <v>120950</v>
      </c>
    </row>
    <row r="259" spans="1:15" x14ac:dyDescent="0.25">
      <c r="A259" s="128">
        <v>1456</v>
      </c>
      <c r="B259" s="129">
        <f>VLOOKUP(A259,'Carga Remito.'!A$4:AK$16957,3,0)</f>
        <v>45210</v>
      </c>
      <c r="C259" s="131">
        <f t="shared" ca="1" si="6"/>
        <v>14</v>
      </c>
      <c r="D259" s="28" t="str">
        <f>VLOOKUP(A259,'Carga Remito.'!A$4:AK$15957,4,0)</f>
        <v>Sogno Agostina</v>
      </c>
      <c r="E259" s="28" t="str">
        <f>VLOOKUP(A259,'Carga Remito.'!A$4:AK$2258,6,0)</f>
        <v>AB206GD</v>
      </c>
      <c r="F259" s="28" t="str">
        <f>VLOOKUP(A259,'Carga Remito.'!A$4:AK$1858,7,0)</f>
        <v>Chevrolet Prisma</v>
      </c>
      <c r="G259" s="27">
        <f>VLOOKUP(A259,'Carga Remito.'!A$4:AK$20957,MATCH(G$4,'Carga Remito.'!A$3:AQ$3,0),0)</f>
        <v>89100</v>
      </c>
      <c r="J259" s="15">
        <f t="shared" si="8"/>
        <v>0</v>
      </c>
      <c r="K259" s="31">
        <v>89100</v>
      </c>
      <c r="L259" s="23">
        <v>45210</v>
      </c>
    </row>
    <row r="260" spans="1:15" x14ac:dyDescent="0.25">
      <c r="A260" s="128">
        <v>1457</v>
      </c>
      <c r="B260" s="129">
        <f>VLOOKUP(A260,'Carga Remito.'!A$4:AK$16957,3,0)</f>
        <v>45210</v>
      </c>
      <c r="C260" s="131">
        <f t="shared" ca="1" si="6"/>
        <v>14</v>
      </c>
      <c r="D260" s="28" t="str">
        <f>VLOOKUP(A260,'Carga Remito.'!A$4:AK$15957,4,0)</f>
        <v>Lopez Ines</v>
      </c>
      <c r="E260" s="28" t="str">
        <f>VLOOKUP(A260,'Carga Remito.'!A$4:AK$2258,6,0)</f>
        <v>AC390MJ</v>
      </c>
      <c r="F260" s="28" t="str">
        <f>VLOOKUP(A260,'Carga Remito.'!A$4:AK$1858,7,0)</f>
        <v>Peugeot 208</v>
      </c>
      <c r="G260" s="27">
        <f>VLOOKUP(A260,'Carga Remito.'!A$4:AK$20957,MATCH(G$4,'Carga Remito.'!A$3:AQ$3,0),0)</f>
        <v>61850</v>
      </c>
      <c r="J260" s="15">
        <f t="shared" si="8"/>
        <v>0</v>
      </c>
      <c r="K260" s="31">
        <v>40000</v>
      </c>
      <c r="L260" s="23">
        <v>45210</v>
      </c>
      <c r="N260" s="31">
        <v>21850</v>
      </c>
      <c r="O260" s="23">
        <v>45223</v>
      </c>
    </row>
    <row r="261" spans="1:15" x14ac:dyDescent="0.25">
      <c r="A261" s="128">
        <v>1458</v>
      </c>
      <c r="B261" s="129">
        <f>VLOOKUP(A261,'Carga Remito.'!A$4:AK$16957,3,0)</f>
        <v>45210</v>
      </c>
      <c r="C261" s="131">
        <f t="shared" ref="C261:C324" ca="1" si="9">ROUNDUP(IF((TODAY()-B261)&lt;30,0,(TODAY()-B261)/30),0)</f>
        <v>14</v>
      </c>
      <c r="D261" s="28" t="str">
        <f>VLOOKUP(A261,'Carga Remito.'!A$4:AK$15957,4,0)</f>
        <v>Hugo Nicolino</v>
      </c>
      <c r="E261" s="28" t="str">
        <f>VLOOKUP(A261,'Carga Remito.'!A$4:AK$2258,6,0)</f>
        <v>PPC571</v>
      </c>
      <c r="F261" s="28" t="str">
        <f>VLOOKUP(A261,'Carga Remito.'!A$4:AK$1858,7,0)</f>
        <v>BMW 435 I</v>
      </c>
      <c r="G261" s="27">
        <f>VLOOKUP(A261,'Carga Remito.'!A$4:AK$20957,MATCH(G$4,'Carga Remito.'!A$3:AQ$3,0),0)</f>
        <v>30000</v>
      </c>
      <c r="J261" s="15">
        <f t="shared" si="8"/>
        <v>0</v>
      </c>
      <c r="K261" s="31">
        <v>30000</v>
      </c>
      <c r="L261" s="23">
        <v>45218</v>
      </c>
    </row>
    <row r="262" spans="1:15" x14ac:dyDescent="0.25">
      <c r="A262" s="128">
        <v>1459</v>
      </c>
      <c r="B262" s="129">
        <f>VLOOKUP(A262,'Carga Remito.'!A$4:AK$16957,3,0)</f>
        <v>45211</v>
      </c>
      <c r="C262" s="131">
        <f t="shared" ca="1" si="9"/>
        <v>14</v>
      </c>
      <c r="D262" s="28" t="s">
        <v>714</v>
      </c>
      <c r="E262" s="28" t="str">
        <f>VLOOKUP(A262,'Carga Remito.'!A$4:AK$2258,6,0)</f>
        <v>JTH854</v>
      </c>
      <c r="F262" s="28" t="str">
        <f>VLOOKUP(A262,'Carga Remito.'!A$4:AK$1858,7,0)</f>
        <v>Peugeot 307</v>
      </c>
      <c r="G262" s="27">
        <f>VLOOKUP(A262,'Carga Remito.'!A$4:AK$20957,MATCH(G$4,'Carga Remito.'!A$3:AQ$3,0),0)</f>
        <v>200809</v>
      </c>
      <c r="I262" t="s">
        <v>2474</v>
      </c>
      <c r="J262" s="15">
        <f t="shared" si="8"/>
        <v>0</v>
      </c>
      <c r="K262" s="31">
        <v>190000</v>
      </c>
      <c r="L262" s="23">
        <v>45239</v>
      </c>
      <c r="N262" s="31">
        <v>10809</v>
      </c>
      <c r="O262" s="23">
        <v>45253</v>
      </c>
    </row>
    <row r="263" spans="1:15" x14ac:dyDescent="0.25">
      <c r="A263" s="128">
        <v>1460</v>
      </c>
      <c r="B263" s="129">
        <f>VLOOKUP(A263,'Carga Remito.'!A$4:AK$16957,3,0)</f>
        <v>45211</v>
      </c>
      <c r="C263" s="131">
        <f t="shared" ca="1" si="9"/>
        <v>14</v>
      </c>
      <c r="D263" s="28" t="str">
        <f>VLOOKUP(A263,'Carga Remito.'!A$4:AK$15957,4,0)</f>
        <v>Oyola Alberto</v>
      </c>
      <c r="E263" s="28" t="str">
        <f>VLOOKUP(A263,'Carga Remito.'!A$4:AK$2258,6,0)</f>
        <v>SRF993</v>
      </c>
      <c r="F263" s="28" t="str">
        <f>VLOOKUP(A263,'Carga Remito.'!A$4:AK$1858,7,0)</f>
        <v>Renault Fluence</v>
      </c>
      <c r="G263" s="27">
        <f>VLOOKUP(A263,'Carga Remito.'!A$4:AK$20957,MATCH(G$4,'Carga Remito.'!A$3:AQ$3,0),0)</f>
        <v>127500</v>
      </c>
      <c r="J263" s="15">
        <f t="shared" si="8"/>
        <v>0</v>
      </c>
      <c r="K263" s="31">
        <v>127500</v>
      </c>
      <c r="L263" s="23">
        <v>45240</v>
      </c>
    </row>
    <row r="264" spans="1:15" x14ac:dyDescent="0.25">
      <c r="A264" s="128">
        <v>1461</v>
      </c>
      <c r="B264" s="129">
        <f>VLOOKUP(A264,'Carga Remito.'!A$4:AK$16957,3,0)</f>
        <v>45211</v>
      </c>
      <c r="C264" s="131">
        <f t="shared" ca="1" si="9"/>
        <v>14</v>
      </c>
      <c r="D264" s="28" t="str">
        <f>VLOOKUP(A264,'Carga Remito.'!A$4:AK$15957,4,0)</f>
        <v>Marta Cabrero</v>
      </c>
      <c r="E264" s="28" t="str">
        <f>VLOOKUP(A264,'Carga Remito.'!A$4:AK$2258,6,0)</f>
        <v>AC881JO</v>
      </c>
      <c r="F264" s="28" t="str">
        <f>VLOOKUP(A264,'Carga Remito.'!A$4:AK$1858,7,0)</f>
        <v>W Virtus</v>
      </c>
      <c r="G264" s="27">
        <f>VLOOKUP(A264,'Carga Remito.'!A$4:AK$20957,MATCH(G$4,'Carga Remito.'!A$3:AQ$3,0),0)</f>
        <v>90850</v>
      </c>
      <c r="J264" s="15">
        <f t="shared" si="8"/>
        <v>0</v>
      </c>
      <c r="K264" s="31">
        <v>90850</v>
      </c>
      <c r="L264" s="23">
        <v>45212</v>
      </c>
    </row>
    <row r="265" spans="1:15" x14ac:dyDescent="0.25">
      <c r="A265" s="128">
        <v>1462</v>
      </c>
      <c r="B265" s="129">
        <f>VLOOKUP(A265,'Carga Remito.'!A$4:AK$16957,3,0)</f>
        <v>45216</v>
      </c>
      <c r="C265" s="131">
        <f t="shared" ca="1" si="9"/>
        <v>14</v>
      </c>
      <c r="D265" s="28" t="str">
        <f>VLOOKUP(A265,'Carga Remito.'!A$4:AK$15957,4,0)</f>
        <v>Cane Mauricio</v>
      </c>
      <c r="E265" s="28" t="str">
        <f>VLOOKUP(A265,'Carga Remito.'!A$4:AK$2258,6,0)</f>
        <v>LIF727</v>
      </c>
      <c r="F265" s="28" t="str">
        <f>VLOOKUP(A265,'Carga Remito.'!A$4:AK$1858,7,0)</f>
        <v>Renault Kangoo</v>
      </c>
      <c r="G265" s="27">
        <f>VLOOKUP(A265,'Carga Remito.'!A$4:AK$20957,MATCH(G$4,'Carga Remito.'!A$3:AQ$3,0),0)</f>
        <v>101000</v>
      </c>
      <c r="I265" t="s">
        <v>766</v>
      </c>
      <c r="J265" s="15">
        <f t="shared" si="8"/>
        <v>0</v>
      </c>
      <c r="K265" s="31">
        <v>101000</v>
      </c>
      <c r="L265" s="23">
        <v>45223</v>
      </c>
    </row>
    <row r="266" spans="1:15" x14ac:dyDescent="0.25">
      <c r="A266" s="128">
        <v>1463</v>
      </c>
      <c r="B266" s="129">
        <f>VLOOKUP(A266,'Carga Remito.'!A$4:AK$16957,3,0)</f>
        <v>45216</v>
      </c>
      <c r="C266" s="131">
        <f t="shared" ca="1" si="9"/>
        <v>14</v>
      </c>
      <c r="D266" s="28" t="str">
        <f>VLOOKUP(A266,'Carga Remito.'!A$4:AK$15957,4,0)</f>
        <v>Fernandez Jorge</v>
      </c>
      <c r="E266" s="28" t="str">
        <f>VLOOKUP(A266,'Carga Remito.'!A$4:AK$2258,6,0)</f>
        <v>CBO989</v>
      </c>
      <c r="F266" s="28" t="str">
        <f>VLOOKUP(A266,'Carga Remito.'!A$4:AK$1858,7,0)</f>
        <v>Peugeot 205</v>
      </c>
      <c r="G266" s="27">
        <f>VLOOKUP(A266,'Carga Remito.'!A$4:AK$20957,MATCH(G$4,'Carga Remito.'!A$3:AQ$3,0),0)</f>
        <v>62600</v>
      </c>
      <c r="I266" t="s">
        <v>990</v>
      </c>
      <c r="J266" s="15">
        <f t="shared" si="8"/>
        <v>0</v>
      </c>
      <c r="K266" s="31">
        <v>62600</v>
      </c>
      <c r="L266" s="23">
        <v>45212</v>
      </c>
    </row>
    <row r="267" spans="1:15" x14ac:dyDescent="0.25">
      <c r="A267" s="128">
        <v>1464</v>
      </c>
      <c r="B267" s="129">
        <f>VLOOKUP(A267,'Carga Remito.'!A$4:AK$16957,3,0)</f>
        <v>45216</v>
      </c>
      <c r="C267" s="131">
        <f t="shared" ca="1" si="9"/>
        <v>14</v>
      </c>
      <c r="D267" s="28" t="str">
        <f>VLOOKUP(A267,'Carga Remito.'!A$4:AK$15957,4,0)</f>
        <v>Transporte Palloni</v>
      </c>
      <c r="E267" s="28" t="str">
        <f>VLOOKUP(A267,'Carga Remito.'!A$4:AK$2258,6,0)</f>
        <v>AF672VS</v>
      </c>
      <c r="F267" s="28" t="str">
        <f>VLOOKUP(A267,'Carga Remito.'!A$4:AK$1858,7,0)</f>
        <v>Ford Transy</v>
      </c>
      <c r="G267" s="27">
        <f>VLOOKUP(A267,'Carga Remito.'!A$4:AK$20957,MATCH(G$4,'Carga Remito.'!A$3:AQ$3,0),0)</f>
        <v>95325</v>
      </c>
      <c r="J267" s="15">
        <f t="shared" si="8"/>
        <v>0</v>
      </c>
      <c r="K267" s="31">
        <v>95325</v>
      </c>
      <c r="L267" s="23">
        <v>45244</v>
      </c>
    </row>
    <row r="268" spans="1:15" x14ac:dyDescent="0.25">
      <c r="A268" s="128">
        <v>1465</v>
      </c>
      <c r="B268" s="129">
        <f>VLOOKUP(A268,'Carga Remito.'!A$4:AK$16957,3,0)</f>
        <v>45216</v>
      </c>
      <c r="C268" s="131">
        <f t="shared" ca="1" si="9"/>
        <v>14</v>
      </c>
      <c r="D268" s="28" t="str">
        <f>VLOOKUP(A268,'Carga Remito.'!A$4:AK$15957,4,0)</f>
        <v>Transporte Palloni</v>
      </c>
      <c r="E268" s="28" t="str">
        <f>VLOOKUP(A268,'Carga Remito.'!A$4:AK$2258,6,0)</f>
        <v>AE613XV</v>
      </c>
      <c r="F268" s="28" t="str">
        <f>VLOOKUP(A268,'Carga Remito.'!A$4:AK$1858,7,0)</f>
        <v>FIAT Fiorino</v>
      </c>
      <c r="G268" s="27">
        <f>VLOOKUP(A268,'Carga Remito.'!A$4:AK$20957,MATCH(G$4,'Carga Remito.'!A$3:AQ$3,0),0)</f>
        <v>15000</v>
      </c>
      <c r="J268" s="15">
        <f t="shared" si="8"/>
        <v>0</v>
      </c>
      <c r="K268" s="31">
        <v>15000</v>
      </c>
      <c r="L268" s="23">
        <v>45244</v>
      </c>
    </row>
    <row r="269" spans="1:15" x14ac:dyDescent="0.25">
      <c r="A269" s="128">
        <v>1466</v>
      </c>
      <c r="B269" s="129">
        <f>VLOOKUP(A269,'Carga Remito.'!A$4:AK$16957,3,0)</f>
        <v>45216</v>
      </c>
      <c r="C269" s="131">
        <f t="shared" ca="1" si="9"/>
        <v>14</v>
      </c>
      <c r="D269" s="28" t="str">
        <f>VLOOKUP(A269,'Carga Remito.'!A$4:AK$15957,4,0)</f>
        <v>Dominguez Marcos</v>
      </c>
      <c r="E269" s="28" t="str">
        <f>VLOOKUP(A269,'Carga Remito.'!A$4:AK$2258,6,0)</f>
        <v>NEN767</v>
      </c>
      <c r="F269" s="28" t="str">
        <f>VLOOKUP(A269,'Carga Remito.'!A$4:AK$1858,7,0)</f>
        <v>Chevrolet Aveo</v>
      </c>
      <c r="G269" s="27">
        <f>VLOOKUP(A269,'Carga Remito.'!A$4:AK$20957,MATCH(G$4,'Carga Remito.'!A$3:AQ$3,0),0)</f>
        <v>5000</v>
      </c>
      <c r="J269" s="15">
        <f t="shared" si="8"/>
        <v>0</v>
      </c>
      <c r="K269" s="31">
        <v>5000</v>
      </c>
      <c r="L269" s="23">
        <v>45216</v>
      </c>
    </row>
    <row r="270" spans="1:15" x14ac:dyDescent="0.25">
      <c r="A270" s="128">
        <v>1467</v>
      </c>
      <c r="B270" s="129">
        <f>VLOOKUP(A270,'Carga Remito.'!A$4:AK$16957,3,0)</f>
        <v>45216</v>
      </c>
      <c r="C270" s="131">
        <f t="shared" ca="1" si="9"/>
        <v>14</v>
      </c>
      <c r="D270" s="28" t="str">
        <f>VLOOKUP(A270,'Carga Remito.'!A$4:AK$15957,4,0)</f>
        <v>Garay Elias</v>
      </c>
      <c r="E270" s="28" t="str">
        <f>VLOOKUP(A270,'Carga Remito.'!A$4:AK$2258,6,0)</f>
        <v>ONU240</v>
      </c>
      <c r="F270" s="28" t="str">
        <f>VLOOKUP(A270,'Carga Remito.'!A$4:AK$1858,7,0)</f>
        <v>Ford Focus</v>
      </c>
      <c r="G270" s="27">
        <f>VLOOKUP(A270,'Carga Remito.'!A$4:AK$20957,MATCH(G$4,'Carga Remito.'!A$3:AQ$3,0),0)</f>
        <v>12000</v>
      </c>
      <c r="J270" s="15">
        <f t="shared" si="8"/>
        <v>0</v>
      </c>
      <c r="K270" s="31">
        <v>12000</v>
      </c>
      <c r="L270" s="23">
        <v>45238</v>
      </c>
    </row>
    <row r="271" spans="1:15" x14ac:dyDescent="0.25">
      <c r="A271" s="128">
        <v>1468</v>
      </c>
      <c r="B271" s="129">
        <f>VLOOKUP(A271,'Carga Remito.'!A$4:AK$16957,3,0)</f>
        <v>45217</v>
      </c>
      <c r="C271" s="131">
        <f t="shared" ca="1" si="9"/>
        <v>14</v>
      </c>
      <c r="D271" s="28" t="str">
        <f>VLOOKUP(A271,'Carga Remito.'!A$4:AK$15957,4,0)</f>
        <v>Fernandez Martin</v>
      </c>
      <c r="E271" s="28" t="str">
        <f>VLOOKUP(A271,'Carga Remito.'!A$4:AK$2258,6,0)</f>
        <v>AC429BX</v>
      </c>
      <c r="F271" s="28" t="str">
        <f>VLOOKUP(A271,'Carga Remito.'!A$4:AK$1858,7,0)</f>
        <v>Ford Eco Sport Kinetic 1.5</v>
      </c>
      <c r="G271" s="27">
        <f>VLOOKUP(A271,'Carga Remito.'!A$4:AK$20957,MATCH(G$4,'Carga Remito.'!A$3:AQ$3,0),0)</f>
        <v>670400</v>
      </c>
      <c r="I271" t="s">
        <v>2134</v>
      </c>
      <c r="J271" s="15">
        <f t="shared" si="8"/>
        <v>0</v>
      </c>
      <c r="K271" s="31">
        <v>670400</v>
      </c>
      <c r="L271" s="23">
        <v>45223</v>
      </c>
    </row>
    <row r="272" spans="1:15" x14ac:dyDescent="0.25">
      <c r="A272" s="128">
        <v>1469</v>
      </c>
      <c r="B272" s="129">
        <f>VLOOKUP(A272,'Carga Remito.'!A$4:AK$16957,3,0)</f>
        <v>45217</v>
      </c>
      <c r="C272" s="131">
        <f t="shared" ca="1" si="9"/>
        <v>14</v>
      </c>
      <c r="D272" s="28" t="str">
        <f>VLOOKUP(A272,'Carga Remito.'!A$4:AK$15957,4,0)</f>
        <v>Ana Paula Fossano</v>
      </c>
      <c r="E272" s="28" t="str">
        <f>VLOOKUP(A272,'Carga Remito.'!A$4:AK$2258,6,0)</f>
        <v>AC881JQ</v>
      </c>
      <c r="F272" s="28" t="str">
        <f>VLOOKUP(A272,'Carga Remito.'!A$4:AK$1858,7,0)</f>
        <v>Renault Duster</v>
      </c>
      <c r="G272" s="27">
        <f>VLOOKUP(A272,'Carga Remito.'!A$4:AK$20957,MATCH(G$4,'Carga Remito.'!A$3:AQ$3,0),0)</f>
        <v>83400</v>
      </c>
      <c r="J272" s="15">
        <f t="shared" si="8"/>
        <v>0</v>
      </c>
      <c r="K272" s="31">
        <v>83400</v>
      </c>
      <c r="L272" s="23">
        <v>45217</v>
      </c>
    </row>
    <row r="273" spans="1:15" x14ac:dyDescent="0.25">
      <c r="A273" s="128">
        <v>1470</v>
      </c>
      <c r="B273" s="129">
        <f>VLOOKUP(A273,'Carga Remito.'!A$4:AK$16957,3,0)</f>
        <v>45217</v>
      </c>
      <c r="C273" s="131">
        <f t="shared" ca="1" si="9"/>
        <v>14</v>
      </c>
      <c r="D273" s="28" t="str">
        <f>VLOOKUP(A273,'Carga Remito.'!A$4:AK$15957,4,0)</f>
        <v>Gaston Garaffo</v>
      </c>
      <c r="E273" s="28" t="str">
        <f>VLOOKUP(A273,'Carga Remito.'!A$4:AK$2258,6,0)</f>
        <v>NHZ885</v>
      </c>
      <c r="F273" s="28" t="str">
        <f>VLOOKUP(A273,'Carga Remito.'!A$4:AK$1858,7,0)</f>
        <v>Clio</v>
      </c>
      <c r="G273" s="27">
        <f>VLOOKUP(A273,'Carga Remito.'!A$4:AK$20957,MATCH(G$4,'Carga Remito.'!A$3:AQ$3,0),0)</f>
        <v>56765</v>
      </c>
      <c r="I273" t="s">
        <v>990</v>
      </c>
      <c r="J273" s="15">
        <f t="shared" si="8"/>
        <v>0</v>
      </c>
      <c r="K273" s="31">
        <v>56765</v>
      </c>
      <c r="L273" s="23">
        <v>45217</v>
      </c>
    </row>
    <row r="274" spans="1:15" x14ac:dyDescent="0.25">
      <c r="A274" s="128">
        <v>1471</v>
      </c>
      <c r="B274" s="129">
        <f>VLOOKUP(A274,'Carga Remito.'!A$4:AK$16957,3,0)</f>
        <v>45218</v>
      </c>
      <c r="C274" s="131">
        <f t="shared" ca="1" si="9"/>
        <v>14</v>
      </c>
      <c r="D274" s="28" t="str">
        <f>VLOOKUP(A274,'Carga Remito.'!A$4:AK$15957,4,0)</f>
        <v>Javier Medina</v>
      </c>
      <c r="E274" s="28" t="str">
        <f>VLOOKUP(A274,'Carga Remito.'!A$4:AK$2258,6,0)</f>
        <v>MBT852</v>
      </c>
      <c r="F274" s="28" t="str">
        <f>VLOOKUP(A274,'Carga Remito.'!A$4:AK$1858,7,0)</f>
        <v>Toyota Corolla</v>
      </c>
      <c r="G274" s="27">
        <f>VLOOKUP(A274,'Carga Remito.'!A$4:AK$20957,MATCH(G$4,'Carga Remito.'!A$3:AQ$3,0),0)</f>
        <v>86350</v>
      </c>
      <c r="J274" s="15">
        <f t="shared" si="8"/>
        <v>0</v>
      </c>
      <c r="K274" s="31">
        <v>86350</v>
      </c>
      <c r="L274" s="23">
        <v>45209</v>
      </c>
    </row>
    <row r="275" spans="1:15" x14ac:dyDescent="0.25">
      <c r="A275" s="128">
        <v>1472</v>
      </c>
      <c r="B275" s="129">
        <f>VLOOKUP(A275,'Carga Remito.'!A$4:AK$16957,3,0)</f>
        <v>45218</v>
      </c>
      <c r="C275" s="131">
        <f t="shared" ca="1" si="9"/>
        <v>14</v>
      </c>
      <c r="D275" s="28" t="str">
        <f>VLOOKUP(A275,'Carga Remito.'!A$4:AK$15957,4,0)</f>
        <v>Ignacio Magra</v>
      </c>
      <c r="E275" s="28" t="str">
        <f>VLOOKUP(A275,'Carga Remito.'!A$4:AK$2258,6,0)</f>
        <v>JHX407</v>
      </c>
      <c r="F275" s="28" t="str">
        <f>VLOOKUP(A275,'Carga Remito.'!A$4:AK$1858,7,0)</f>
        <v>Sandero Stepway</v>
      </c>
      <c r="G275" s="27">
        <f>VLOOKUP(A275,'Carga Remito.'!A$4:AK$20957,MATCH(G$4,'Carga Remito.'!A$3:AQ$3,0),0)</f>
        <v>96400</v>
      </c>
      <c r="I275" t="s">
        <v>990</v>
      </c>
      <c r="J275" s="15">
        <f t="shared" si="8"/>
        <v>0</v>
      </c>
      <c r="K275" s="31">
        <v>96400</v>
      </c>
      <c r="L275" s="23">
        <v>45218</v>
      </c>
    </row>
    <row r="276" spans="1:15" x14ac:dyDescent="0.25">
      <c r="A276" s="128">
        <v>1473</v>
      </c>
      <c r="B276" s="129">
        <f>VLOOKUP(A276,'Carga Remito.'!A$4:AK$16957,3,0)</f>
        <v>45218</v>
      </c>
      <c r="C276" s="131">
        <f t="shared" ca="1" si="9"/>
        <v>14</v>
      </c>
      <c r="D276" s="28" t="str">
        <f>VLOOKUP(A276,'Carga Remito.'!A$4:AK$15957,4,0)</f>
        <v>Rodrigo Ameri</v>
      </c>
      <c r="E276" s="28" t="str">
        <f>VLOOKUP(A276,'Carga Remito.'!A$4:AK$2258,6,0)</f>
        <v>EJA511</v>
      </c>
      <c r="F276" s="28" t="str">
        <f>VLOOKUP(A276,'Carga Remito.'!A$4:AK$1858,7,0)</f>
        <v>Peugeot 206 Diesel 1.9</v>
      </c>
      <c r="G276" s="27">
        <f>VLOOKUP(A276,'Carga Remito.'!A$4:AK$20957,MATCH(G$4,'Carga Remito.'!A$3:AQ$3,0),0)</f>
        <v>103600</v>
      </c>
      <c r="I276" t="s">
        <v>910</v>
      </c>
      <c r="J276" s="15">
        <f t="shared" si="8"/>
        <v>0</v>
      </c>
      <c r="K276" s="31">
        <v>103600</v>
      </c>
      <c r="L276" s="23">
        <v>45218</v>
      </c>
    </row>
    <row r="277" spans="1:15" x14ac:dyDescent="0.25">
      <c r="A277" s="128">
        <v>1474</v>
      </c>
      <c r="B277" s="129">
        <f>VLOOKUP(A277,'Carga Remito.'!A$4:AK$16957,3,0)</f>
        <v>45219</v>
      </c>
      <c r="C277" s="131">
        <f t="shared" ca="1" si="9"/>
        <v>14</v>
      </c>
      <c r="D277" s="28" t="str">
        <f>VLOOKUP(A277,'Carga Remito.'!A$4:AK$15957,4,0)</f>
        <v>Morales Ariel</v>
      </c>
      <c r="E277" s="28" t="str">
        <f>VLOOKUP(A277,'Carga Remito.'!A$4:AK$2258,6,0)</f>
        <v>JPN619</v>
      </c>
      <c r="F277" s="28" t="str">
        <f>VLOOKUP(A277,'Carga Remito.'!A$4:AK$1858,7,0)</f>
        <v>W Boyage</v>
      </c>
      <c r="G277" s="27">
        <f>VLOOKUP(A277,'Carga Remito.'!A$4:AK$20957,MATCH(G$4,'Carga Remito.'!A$3:AQ$3,0),0)</f>
        <v>104100</v>
      </c>
      <c r="J277" s="15">
        <f t="shared" si="8"/>
        <v>0</v>
      </c>
      <c r="K277" s="31">
        <v>104100</v>
      </c>
      <c r="L277" s="23">
        <v>45219</v>
      </c>
    </row>
    <row r="278" spans="1:15" x14ac:dyDescent="0.25">
      <c r="A278" s="128">
        <v>1475</v>
      </c>
      <c r="B278" s="129">
        <f>VLOOKUP(A278,'Carga Remito.'!A$4:AK$16957,3,0)</f>
        <v>45219</v>
      </c>
      <c r="C278" s="131">
        <f t="shared" ca="1" si="9"/>
        <v>14</v>
      </c>
      <c r="D278" s="28" t="str">
        <f>VLOOKUP(A278,'Carga Remito.'!A$4:AK$15957,4,0)</f>
        <v>Jani Gigante</v>
      </c>
      <c r="E278" s="28" t="str">
        <f>VLOOKUP(A278,'Carga Remito.'!A$4:AK$2258,6,0)</f>
        <v>IGP215</v>
      </c>
      <c r="F278" s="28" t="str">
        <f>VLOOKUP(A278,'Carga Remito.'!A$4:AK$1858,7,0)</f>
        <v>W Gol Trend</v>
      </c>
      <c r="G278" s="27">
        <f>VLOOKUP(A278,'Carga Remito.'!A$4:AK$20957,MATCH(G$4,'Carga Remito.'!A$3:AQ$3,0),0)</f>
        <v>104100</v>
      </c>
      <c r="I278" t="s">
        <v>766</v>
      </c>
      <c r="J278" s="15">
        <f t="shared" si="8"/>
        <v>0</v>
      </c>
      <c r="K278" s="31">
        <v>100000</v>
      </c>
      <c r="L278" s="23">
        <v>45205</v>
      </c>
      <c r="N278" s="31">
        <v>4100</v>
      </c>
      <c r="O278" s="23">
        <v>45253</v>
      </c>
    </row>
    <row r="279" spans="1:15" x14ac:dyDescent="0.25">
      <c r="A279" s="128">
        <v>1476</v>
      </c>
      <c r="B279" s="129">
        <f>VLOOKUP(A279,'Carga Remito.'!A$4:AK$16957,3,0)</f>
        <v>45220</v>
      </c>
      <c r="C279" s="131">
        <f t="shared" ca="1" si="9"/>
        <v>14</v>
      </c>
      <c r="D279" s="28" t="str">
        <f>VLOOKUP(A279,'Carga Remito.'!A$4:AK$15957,4,0)</f>
        <v>Tato Echar</v>
      </c>
      <c r="E279" s="28" t="str">
        <f>VLOOKUP(A279,'Carga Remito.'!A$4:AK$2258,6,0)</f>
        <v>LOB571</v>
      </c>
      <c r="F279" s="28" t="str">
        <f>VLOOKUP(A279,'Carga Remito.'!A$4:AK$1858,7,0)</f>
        <v>Fluence</v>
      </c>
      <c r="G279" s="27">
        <f>VLOOKUP(A279,'Carga Remito.'!A$4:AK$20957,MATCH(G$4,'Carga Remito.'!A$3:AQ$3,0),0)</f>
        <v>200768</v>
      </c>
      <c r="J279" s="15">
        <f t="shared" si="8"/>
        <v>0</v>
      </c>
      <c r="K279" s="31">
        <v>200768</v>
      </c>
      <c r="L279" s="23">
        <v>45225</v>
      </c>
    </row>
    <row r="280" spans="1:15" x14ac:dyDescent="0.25">
      <c r="A280" s="128">
        <v>1477</v>
      </c>
      <c r="B280" s="129">
        <f>VLOOKUP(A280,'Carga Remito.'!A$4:AK$16957,3,0)</f>
        <v>45222</v>
      </c>
      <c r="C280" s="131">
        <f t="shared" ca="1" si="9"/>
        <v>14</v>
      </c>
      <c r="D280" s="28" t="str">
        <f>VLOOKUP(A280,'Carga Remito.'!A$4:AK$15957,4,0)</f>
        <v>Carlos Giorgis</v>
      </c>
      <c r="E280" s="28" t="str">
        <f>VLOOKUP(A280,'Carga Remito.'!A$4:AK$2258,6,0)</f>
        <v>AA516SF</v>
      </c>
      <c r="F280" s="28" t="str">
        <f>VLOOKUP(A280,'Carga Remito.'!A$4:AK$1858,7,0)</f>
        <v>Ford Ranger</v>
      </c>
      <c r="G280" s="27">
        <f>VLOOKUP(A280,'Carga Remito.'!A$4:AK$20957,MATCH(G$4,'Carga Remito.'!A$3:AQ$3,0),0)</f>
        <v>300000</v>
      </c>
      <c r="J280" s="15">
        <f t="shared" si="8"/>
        <v>0</v>
      </c>
      <c r="K280" s="31">
        <v>300000</v>
      </c>
      <c r="L280" s="23">
        <v>45237</v>
      </c>
    </row>
    <row r="281" spans="1:15" x14ac:dyDescent="0.25">
      <c r="A281" s="128">
        <v>1478</v>
      </c>
      <c r="B281" s="129">
        <f>VLOOKUP(A281,'Carga Remito.'!A$4:AK$16957,3,0)</f>
        <v>45222</v>
      </c>
      <c r="C281" s="131">
        <f t="shared" ca="1" si="9"/>
        <v>14</v>
      </c>
      <c r="D281" s="28" t="str">
        <f>VLOOKUP(A281,'Carga Remito.'!A$4:AK$15957,4,0)</f>
        <v>Castro Martin</v>
      </c>
      <c r="E281" s="28" t="str">
        <f>VLOOKUP(A281,'Carga Remito.'!A$4:AK$2258,6,0)</f>
        <v>OIF372</v>
      </c>
      <c r="F281" s="28" t="str">
        <f>VLOOKUP(A281,'Carga Remito.'!A$4:AK$1858,7,0)</f>
        <v>Peugeot 308</v>
      </c>
      <c r="G281" s="27">
        <f>VLOOKUP(A281,'Carga Remito.'!A$4:AK$20957,MATCH(G$4,'Carga Remito.'!A$3:AQ$3,0),0)</f>
        <v>43150</v>
      </c>
      <c r="J281" s="15">
        <f t="shared" si="8"/>
        <v>0</v>
      </c>
      <c r="K281" s="31">
        <v>43150</v>
      </c>
      <c r="L281" s="23">
        <v>45232</v>
      </c>
    </row>
    <row r="282" spans="1:15" x14ac:dyDescent="0.25">
      <c r="A282" s="128">
        <v>1479</v>
      </c>
      <c r="B282" s="129">
        <f>VLOOKUP(A282,'Carga Remito.'!A$4:AK$16957,3,0)</f>
        <v>45222</v>
      </c>
      <c r="C282" s="131">
        <f t="shared" ca="1" si="9"/>
        <v>14</v>
      </c>
      <c r="D282" s="28" t="str">
        <f>VLOOKUP(A282,'Carga Remito.'!A$4:AK$15957,4,0)</f>
        <v>Carlos Giorgis</v>
      </c>
      <c r="E282" s="28" t="str">
        <f>VLOOKUP(A282,'Carga Remito.'!A$4:AK$2258,6,0)</f>
        <v>ENW408</v>
      </c>
      <c r="F282" s="28" t="str">
        <f>VLOOKUP(A282,'Carga Remito.'!A$4:AK$1858,7,0)</f>
        <v>Ford Fiesta Max</v>
      </c>
      <c r="G282" s="27">
        <f>VLOOKUP(A282,'Carga Remito.'!A$4:AK$20957,MATCH(G$4,'Carga Remito.'!A$3:AQ$3,0),0)</f>
        <v>59900</v>
      </c>
      <c r="J282" s="15">
        <f t="shared" si="8"/>
        <v>0</v>
      </c>
      <c r="K282" s="31">
        <v>59900</v>
      </c>
      <c r="L282" s="23">
        <v>45237</v>
      </c>
    </row>
    <row r="283" spans="1:15" x14ac:dyDescent="0.25">
      <c r="A283" s="128">
        <v>1480</v>
      </c>
      <c r="B283" s="129">
        <f>VLOOKUP(A283,'Carga Remito.'!A$4:AK$16957,3,0)</f>
        <v>45223</v>
      </c>
      <c r="C283" s="131">
        <f t="shared" ca="1" si="9"/>
        <v>14</v>
      </c>
      <c r="D283" s="28" t="str">
        <f>VLOOKUP(A283,'Carga Remito.'!A$4:AK$15957,4,0)</f>
        <v>Transporte Palloni</v>
      </c>
      <c r="E283" s="28" t="str">
        <f>VLOOKUP(A283,'Carga Remito.'!A$4:AK$2258,6,0)</f>
        <v>AB127DV</v>
      </c>
      <c r="F283" s="28" t="str">
        <f>VLOOKUP(A283,'Carga Remito.'!A$4:AK$1858,7,0)</f>
        <v>Renault Kangoo</v>
      </c>
      <c r="G283" s="27">
        <f>VLOOKUP(A283,'Carga Remito.'!A$4:AK$20957,MATCH(G$4,'Carga Remito.'!A$3:AQ$3,0),0)</f>
        <v>29000</v>
      </c>
      <c r="J283" s="15">
        <f t="shared" si="8"/>
        <v>0</v>
      </c>
      <c r="K283" s="31">
        <v>29000</v>
      </c>
      <c r="L283" s="23">
        <v>45244</v>
      </c>
    </row>
    <row r="284" spans="1:15" x14ac:dyDescent="0.25">
      <c r="A284" s="128">
        <v>1481</v>
      </c>
      <c r="B284" s="129">
        <f>VLOOKUP(A284,'Carga Remito.'!A$4:AK$16957,3,0)</f>
        <v>45224</v>
      </c>
      <c r="C284" s="131">
        <f t="shared" ca="1" si="9"/>
        <v>14</v>
      </c>
      <c r="D284" s="28" t="str">
        <f>VLOOKUP(A284,'Carga Remito.'!A$4:AK$15957,4,0)</f>
        <v>Jorge Acotto</v>
      </c>
      <c r="E284" s="28" t="str">
        <f>VLOOKUP(A284,'Carga Remito.'!A$4:AK$2258,6,0)</f>
        <v>RRK404</v>
      </c>
      <c r="F284" s="28" t="str">
        <f>VLOOKUP(A284,'Carga Remito.'!A$4:AK$1858,7,0)</f>
        <v>Fiat 147</v>
      </c>
      <c r="G284" s="27">
        <f>VLOOKUP(A284,'Carga Remito.'!A$4:AK$20957,MATCH(G$4,'Carga Remito.'!A$3:AQ$3,0),0)</f>
        <v>65000</v>
      </c>
      <c r="I284" t="s">
        <v>990</v>
      </c>
      <c r="J284" s="15">
        <f t="shared" si="8"/>
        <v>0</v>
      </c>
      <c r="K284" s="31">
        <v>65000</v>
      </c>
      <c r="L284" s="23">
        <v>45237</v>
      </c>
    </row>
    <row r="285" spans="1:15" x14ac:dyDescent="0.25">
      <c r="A285" s="128">
        <v>1482</v>
      </c>
      <c r="B285" s="129">
        <f>VLOOKUP(A285,'Carga Remito.'!A$4:AK$16957,3,0)</f>
        <v>45224</v>
      </c>
      <c r="C285" s="131">
        <f t="shared" ca="1" si="9"/>
        <v>14</v>
      </c>
      <c r="D285" s="28" t="str">
        <f>VLOOKUP(A285,'Carga Remito.'!A$4:AK$15957,4,0)</f>
        <v>Juan Barral</v>
      </c>
      <c r="E285" s="28" t="str">
        <f>VLOOKUP(A285,'Carga Remito.'!A$4:AK$2258,6,0)</f>
        <v>AB767DM</v>
      </c>
      <c r="F285" s="28" t="str">
        <f>VLOOKUP(A285,'Carga Remito.'!A$4:AK$1858,7,0)</f>
        <v>Peugeot 308</v>
      </c>
      <c r="G285" s="27">
        <f>VLOOKUP(A285,'Carga Remito.'!A$4:AK$20957,MATCH(G$4,'Carga Remito.'!A$3:AQ$3,0),0)</f>
        <v>18000</v>
      </c>
      <c r="J285" s="15">
        <f t="shared" si="8"/>
        <v>0</v>
      </c>
      <c r="K285" s="31">
        <v>18000</v>
      </c>
      <c r="L285" s="23">
        <v>45258</v>
      </c>
    </row>
    <row r="286" spans="1:15" x14ac:dyDescent="0.25">
      <c r="A286" s="128">
        <v>1483</v>
      </c>
      <c r="B286" s="129">
        <f>VLOOKUP(A286,'Carga Remito.'!A$4:AK$16957,3,0)</f>
        <v>45224</v>
      </c>
      <c r="C286" s="131">
        <f t="shared" ca="1" si="9"/>
        <v>14</v>
      </c>
      <c r="D286" s="28" t="str">
        <f>VLOOKUP(A286,'Carga Remito.'!A$4:AK$15957,4,0)</f>
        <v>Transporte Palloni</v>
      </c>
      <c r="E286" s="28" t="str">
        <f>VLOOKUP(A286,'Carga Remito.'!A$4:AK$2258,6,0)</f>
        <v>NHL703</v>
      </c>
      <c r="F286" s="28" t="str">
        <f>VLOOKUP(A286,'Carga Remito.'!A$4:AK$1858,7,0)</f>
        <v>Renault Kangoo</v>
      </c>
      <c r="G286" s="27">
        <f>VLOOKUP(A286,'Carga Remito.'!A$4:AK$20957,MATCH(G$4,'Carga Remito.'!A$3:AQ$3,0),0)</f>
        <v>42000</v>
      </c>
      <c r="J286" s="15">
        <f t="shared" si="8"/>
        <v>0</v>
      </c>
      <c r="K286" s="31">
        <v>42000</v>
      </c>
      <c r="L286" s="23">
        <v>45244</v>
      </c>
    </row>
    <row r="287" spans="1:15" x14ac:dyDescent="0.25">
      <c r="A287" s="128">
        <v>1484</v>
      </c>
      <c r="B287" s="129">
        <f>VLOOKUP(A287,'Carga Remito.'!A$4:AK$16957,3,0)</f>
        <v>45225</v>
      </c>
      <c r="C287" s="131">
        <f t="shared" ca="1" si="9"/>
        <v>14</v>
      </c>
      <c r="D287" s="28" t="str">
        <f>VLOOKUP(A287,'Carga Remito.'!A$4:AK$15957,4,0)</f>
        <v>Monica Schmall</v>
      </c>
      <c r="E287" s="28" t="str">
        <f>VLOOKUP(A287,'Carga Remito.'!A$4:AK$2258,6,0)</f>
        <v>GRW751</v>
      </c>
      <c r="F287" s="28" t="str">
        <f>VLOOKUP(A287,'Carga Remito.'!A$4:AK$1858,7,0)</f>
        <v>Ford Ka</v>
      </c>
      <c r="G287" s="27">
        <f>VLOOKUP(A287,'Carga Remito.'!A$4:AK$20957,MATCH(G$4,'Carga Remito.'!A$3:AQ$3,0),0)</f>
        <v>39200</v>
      </c>
      <c r="J287" s="15">
        <f t="shared" si="8"/>
        <v>0</v>
      </c>
      <c r="K287" s="31">
        <v>39200</v>
      </c>
      <c r="L287" s="23">
        <v>45226</v>
      </c>
    </row>
    <row r="288" spans="1:15" x14ac:dyDescent="0.25">
      <c r="A288" s="128">
        <v>1485</v>
      </c>
      <c r="B288" s="129">
        <f>VLOOKUP(A288,'Carga Remito.'!A$4:AK$16957,3,0)</f>
        <v>45225</v>
      </c>
      <c r="C288" s="131">
        <f t="shared" ca="1" si="9"/>
        <v>14</v>
      </c>
      <c r="D288" s="28" t="str">
        <f>VLOOKUP(A288,'Carga Remito.'!A$4:AK$15957,4,0)</f>
        <v>Gustavo Lang</v>
      </c>
      <c r="E288" s="28" t="str">
        <f>VLOOKUP(A288,'Carga Remito.'!A$4:AK$2258,6,0)</f>
        <v>AF172OT</v>
      </c>
      <c r="F288" s="28" t="str">
        <f>VLOOKUP(A288,'Carga Remito.'!A$4:AK$1858,7,0)</f>
        <v>Ford Ranger</v>
      </c>
      <c r="G288" s="27">
        <f>VLOOKUP(A288,'Carga Remito.'!A$4:AK$20957,MATCH(G$4,'Carga Remito.'!A$3:AQ$3,0),0)</f>
        <v>14.5</v>
      </c>
      <c r="I288" t="s">
        <v>2452</v>
      </c>
      <c r="J288" s="15">
        <f t="shared" si="8"/>
        <v>0</v>
      </c>
      <c r="K288" s="31">
        <v>14.5</v>
      </c>
      <c r="L288" s="23">
        <v>45252</v>
      </c>
    </row>
    <row r="289" spans="1:17" x14ac:dyDescent="0.25">
      <c r="A289" s="128">
        <v>1486</v>
      </c>
      <c r="B289" s="129">
        <f>VLOOKUP(A289,'Carga Remito.'!A$4:AK$16957,3,0)</f>
        <v>45225</v>
      </c>
      <c r="C289" s="131">
        <f t="shared" ca="1" si="9"/>
        <v>14</v>
      </c>
      <c r="D289" s="28" t="str">
        <f>VLOOKUP(A289,'Carga Remito.'!A$4:AK$15957,4,0)</f>
        <v>Municipalidad Laboulaye</v>
      </c>
      <c r="E289" s="28" t="str">
        <f>VLOOKUP(A289,'Carga Remito.'!A$4:AK$2258,6,0)</f>
        <v>AD310CN</v>
      </c>
      <c r="F289" s="28" t="str">
        <f>VLOOKUP(A289,'Carga Remito.'!A$4:AK$1858,7,0)</f>
        <v>Gol Trend</v>
      </c>
      <c r="G289" s="27">
        <f>VLOOKUP(A289,'Carga Remito.'!A$4:AK$20957,MATCH(G$4,'Carga Remito.'!A$3:AQ$3,0),0)</f>
        <v>20000</v>
      </c>
      <c r="J289" s="15">
        <f t="shared" si="8"/>
        <v>0</v>
      </c>
      <c r="K289" s="31">
        <v>20000</v>
      </c>
    </row>
    <row r="290" spans="1:17" x14ac:dyDescent="0.25">
      <c r="A290" s="128">
        <v>1487</v>
      </c>
      <c r="B290" s="129">
        <f>VLOOKUP(A290,'Carga Remito.'!A$4:AK$16957,3,0)</f>
        <v>45225</v>
      </c>
      <c r="C290" s="131">
        <f t="shared" ca="1" si="9"/>
        <v>14</v>
      </c>
      <c r="D290" s="28" t="str">
        <f>VLOOKUP(A290,'Carga Remito.'!A$4:AK$15957,4,0)</f>
        <v>Cristian Dondena</v>
      </c>
      <c r="E290" s="28" t="str">
        <f>VLOOKUP(A290,'Carga Remito.'!A$4:AK$2258,6,0)</f>
        <v>CVB254</v>
      </c>
      <c r="F290" s="28" t="str">
        <f>VLOOKUP(A290,'Carga Remito.'!A$4:AK$1858,7,0)</f>
        <v>Corsa</v>
      </c>
      <c r="G290" s="27">
        <f>VLOOKUP(A290,'Carga Remito.'!A$4:AK$20957,MATCH(G$4,'Carga Remito.'!A$3:AQ$3,0),0)</f>
        <v>117800</v>
      </c>
      <c r="I290" t="s">
        <v>910</v>
      </c>
      <c r="J290" s="15">
        <f t="shared" si="8"/>
        <v>0</v>
      </c>
      <c r="K290" s="31">
        <v>20000</v>
      </c>
      <c r="L290" s="23">
        <v>45226</v>
      </c>
      <c r="N290" s="31">
        <v>97800</v>
      </c>
      <c r="O290" s="23">
        <v>45229</v>
      </c>
    </row>
    <row r="291" spans="1:17" x14ac:dyDescent="0.25">
      <c r="A291" s="128">
        <v>1488</v>
      </c>
      <c r="B291" s="129">
        <f>VLOOKUP(A291,'Carga Remito.'!A$4:AK$16957,3,0)</f>
        <v>45225</v>
      </c>
      <c r="C291" s="131">
        <f t="shared" ca="1" si="9"/>
        <v>14</v>
      </c>
      <c r="D291" s="28" t="str">
        <f>VLOOKUP(A291,'Carga Remito.'!A$4:AK$15957,4,0)</f>
        <v>Fernandez Martin</v>
      </c>
      <c r="E291" s="28" t="str">
        <f>VLOOKUP(A291,'Carga Remito.'!A$4:AK$2258,6,0)</f>
        <v>AB996UU</v>
      </c>
      <c r="F291" s="28" t="str">
        <f>VLOOKUP(A291,'Carga Remito.'!A$4:AK$1858,7,0)</f>
        <v>Eco Sport motor Dragon</v>
      </c>
      <c r="G291" s="27">
        <f>VLOOKUP(A291,'Carga Remito.'!A$4:AK$20957,MATCH(G$4,'Carga Remito.'!A$3:AQ$3,0),0)</f>
        <v>89900</v>
      </c>
      <c r="I291" t="s">
        <v>2276</v>
      </c>
      <c r="J291" s="15">
        <f t="shared" si="8"/>
        <v>0</v>
      </c>
      <c r="K291" s="31">
        <v>89900</v>
      </c>
      <c r="L291" s="23">
        <v>45233</v>
      </c>
    </row>
    <row r="292" spans="1:17" x14ac:dyDescent="0.25">
      <c r="A292" s="128">
        <v>1489</v>
      </c>
      <c r="B292" s="129">
        <f>VLOOKUP(A292,'Carga Remito.'!A$4:AK$16957,3,0)</f>
        <v>45226</v>
      </c>
      <c r="C292" s="131">
        <f t="shared" ca="1" si="9"/>
        <v>14</v>
      </c>
      <c r="D292" s="28" t="str">
        <f>VLOOKUP(A292,'Carga Remito.'!A$4:AK$15957,4,0)</f>
        <v>Martinez Fermin</v>
      </c>
      <c r="E292" s="28" t="str">
        <f>VLOOKUP(A292,'Carga Remito.'!A$4:AK$2258,6,0)</f>
        <v>AC253OR</v>
      </c>
      <c r="F292" s="28" t="str">
        <f>VLOOKUP(A292,'Carga Remito.'!A$4:AK$1858,7,0)</f>
        <v>Peugeot 308</v>
      </c>
      <c r="G292" s="27">
        <f>VLOOKUP(A292,'Carga Remito.'!A$4:AK$20957,MATCH(G$4,'Carga Remito.'!A$3:AQ$3,0),0)</f>
        <v>103740</v>
      </c>
      <c r="J292" s="15">
        <f t="shared" si="8"/>
        <v>0</v>
      </c>
      <c r="K292" s="31">
        <v>100000</v>
      </c>
      <c r="L292" s="23">
        <v>45232</v>
      </c>
      <c r="N292" s="31">
        <v>3740</v>
      </c>
    </row>
    <row r="293" spans="1:17" x14ac:dyDescent="0.25">
      <c r="A293" s="128">
        <v>1490</v>
      </c>
      <c r="B293" s="129">
        <f>VLOOKUP(A293,'Carga Remito.'!A$4:AK$16957,3,0)</f>
        <v>45226</v>
      </c>
      <c r="C293" s="131">
        <f t="shared" ca="1" si="9"/>
        <v>14</v>
      </c>
      <c r="D293" s="28" t="str">
        <f>VLOOKUP(A293,'Carga Remito.'!A$4:AK$15957,4,0)</f>
        <v>Emanuel Picco</v>
      </c>
      <c r="E293" s="28" t="str">
        <f>VLOOKUP(A293,'Carga Remito.'!A$4:AK$2258,6,0)</f>
        <v>AB072CM</v>
      </c>
      <c r="F293" s="28" t="str">
        <f>VLOOKUP(A293,'Carga Remito.'!A$4:AK$1858,7,0)</f>
        <v>Ford Fiesta</v>
      </c>
      <c r="G293" s="27">
        <f>VLOOKUP(A293,'Carga Remito.'!A$4:AK$20957,MATCH(G$4,'Carga Remito.'!A$3:AQ$3,0),0)</f>
        <v>26600</v>
      </c>
      <c r="I293" t="s">
        <v>990</v>
      </c>
      <c r="J293" s="15">
        <f t="shared" si="8"/>
        <v>0</v>
      </c>
      <c r="K293" s="31">
        <v>26600</v>
      </c>
      <c r="L293" s="23">
        <v>45226</v>
      </c>
    </row>
    <row r="294" spans="1:17" x14ac:dyDescent="0.25">
      <c r="A294" s="128">
        <v>1491</v>
      </c>
      <c r="B294" s="129">
        <f>VLOOKUP(A294,'Carga Remito.'!A$4:AK$16957,3,0)</f>
        <v>45226</v>
      </c>
      <c r="C294" s="131">
        <f t="shared" ca="1" si="9"/>
        <v>14</v>
      </c>
      <c r="D294" s="28" t="str">
        <f>VLOOKUP(A294,'Carga Remito.'!A$4:AK$15957,4,0)</f>
        <v xml:space="preserve">Sandra Carrara </v>
      </c>
      <c r="E294" s="28" t="str">
        <f>VLOOKUP(A294,'Carga Remito.'!A$4:AK$2258,6,0)</f>
        <v>MVE842</v>
      </c>
      <c r="F294" s="28" t="str">
        <f>VLOOKUP(A294,'Carga Remito.'!A$4:AK$1858,7,0)</f>
        <v>VW Saveiro</v>
      </c>
      <c r="G294" s="27">
        <f>VLOOKUP(A294,'Carga Remito.'!A$4:AK$20957,MATCH(G$4,'Carga Remito.'!A$3:AQ$3,0),0)</f>
        <v>105750</v>
      </c>
      <c r="J294" s="15">
        <f t="shared" si="8"/>
        <v>0</v>
      </c>
      <c r="K294" s="31">
        <v>105750</v>
      </c>
      <c r="L294" s="23">
        <v>45232</v>
      </c>
    </row>
    <row r="295" spans="1:17" x14ac:dyDescent="0.25">
      <c r="A295" s="128">
        <v>1492</v>
      </c>
      <c r="B295" s="129">
        <f>VLOOKUP(A295,'Carga Remito.'!A$4:AK$16957,3,0)</f>
        <v>45226</v>
      </c>
      <c r="C295" s="131">
        <f t="shared" ca="1" si="9"/>
        <v>14</v>
      </c>
      <c r="D295" s="28" t="str">
        <f>VLOOKUP(A295,'Carga Remito.'!A$4:AK$15957,4,0)</f>
        <v>Crocinelli Carlos</v>
      </c>
      <c r="E295" s="28" t="str">
        <f>VLOOKUP(A295,'Carga Remito.'!A$4:AK$2258,6,0)</f>
        <v>FXV688</v>
      </c>
      <c r="F295" s="28" t="str">
        <f>VLOOKUP(A295,'Carga Remito.'!A$4:AK$1858,7,0)</f>
        <v>Gol Trend</v>
      </c>
      <c r="G295" s="27">
        <f>VLOOKUP(A295,'Carga Remito.'!A$4:AK$20957,MATCH(G$4,'Carga Remito.'!A$3:AQ$3,0),0)</f>
        <v>103420</v>
      </c>
      <c r="I295" t="s">
        <v>2134</v>
      </c>
      <c r="J295" s="15">
        <f t="shared" si="8"/>
        <v>0</v>
      </c>
      <c r="K295" s="31">
        <v>103420</v>
      </c>
      <c r="L295" s="23">
        <v>45233</v>
      </c>
    </row>
    <row r="296" spans="1:17" x14ac:dyDescent="0.25">
      <c r="A296" s="128">
        <v>1493</v>
      </c>
      <c r="B296" s="129">
        <f>VLOOKUP(A296,'Carga Remito.'!A$4:AK$16957,3,0)</f>
        <v>45226</v>
      </c>
      <c r="C296" s="131">
        <f t="shared" ca="1" si="9"/>
        <v>14</v>
      </c>
      <c r="D296" s="28" t="str">
        <f>VLOOKUP(A296,'Carga Remito.'!A$4:AK$15957,4,0)</f>
        <v>Transporte Palloni</v>
      </c>
      <c r="E296" s="28" t="str">
        <f>VLOOKUP(A296,'Carga Remito.'!A$4:AK$2258,6,0)</f>
        <v>HXQ635</v>
      </c>
      <c r="F296" s="28" t="str">
        <f>VLOOKUP(A296,'Carga Remito.'!A$4:AK$1858,7,0)</f>
        <v>Renault Kangoo</v>
      </c>
      <c r="G296" s="27">
        <f>VLOOKUP(A296,'Carga Remito.'!A$4:AK$20957,MATCH(G$4,'Carga Remito.'!A$3:AQ$3,0),0)</f>
        <v>6000</v>
      </c>
      <c r="J296" s="15">
        <f t="shared" si="8"/>
        <v>0</v>
      </c>
      <c r="K296" s="31">
        <v>6000</v>
      </c>
      <c r="L296" s="23">
        <v>45244</v>
      </c>
    </row>
    <row r="297" spans="1:17" x14ac:dyDescent="0.25">
      <c r="A297" s="128">
        <v>1494</v>
      </c>
      <c r="B297" s="129">
        <f>VLOOKUP(A297,'Carga Remito.'!A$4:AK$16957,3,0)</f>
        <v>45229</v>
      </c>
      <c r="C297" s="131">
        <f t="shared" ca="1" si="9"/>
        <v>14</v>
      </c>
      <c r="D297" s="28" t="str">
        <f>VLOOKUP(A297,'Carga Remito.'!A$4:AK$15957,4,0)</f>
        <v>Moretti Renato</v>
      </c>
      <c r="E297" s="28" t="str">
        <f>VLOOKUP(A297,'Carga Remito.'!A$4:AK$2258,6,0)</f>
        <v>OQB691</v>
      </c>
      <c r="F297" s="28" t="str">
        <f>VLOOKUP(A297,'Carga Remito.'!A$4:AK$1858,7,0)</f>
        <v>Chevrolet S10</v>
      </c>
      <c r="G297" s="27">
        <f>VLOOKUP(A297,'Carga Remito.'!A$4:AK$20957,MATCH(G$4,'Carga Remito.'!A$3:AQ$3,0),0)</f>
        <v>43300</v>
      </c>
      <c r="I297" t="s">
        <v>990</v>
      </c>
      <c r="J297" s="15">
        <f t="shared" si="8"/>
        <v>0</v>
      </c>
      <c r="K297" s="31">
        <v>43300</v>
      </c>
      <c r="L297" s="23">
        <v>45257</v>
      </c>
    </row>
    <row r="298" spans="1:17" x14ac:dyDescent="0.25">
      <c r="A298" s="128">
        <v>1495</v>
      </c>
      <c r="B298" s="129">
        <f>VLOOKUP(A298,'Carga Remito.'!A$4:AK$16957,3,0)</f>
        <v>45229</v>
      </c>
      <c r="C298" s="131">
        <f t="shared" ca="1" si="9"/>
        <v>14</v>
      </c>
      <c r="D298" s="28" t="str">
        <f>VLOOKUP(A298,'Carga Remito.'!A$4:AK$15957,4,0)</f>
        <v>Cuevas jorge</v>
      </c>
      <c r="E298" s="28" t="str">
        <f>VLOOKUP(A298,'Carga Remito.'!A$4:AK$2258,6,0)</f>
        <v>OKU120</v>
      </c>
      <c r="F298" s="28" t="str">
        <f>VLOOKUP(A298,'Carga Remito.'!A$4:AK$1858,7,0)</f>
        <v>Chevrolet Prisma</v>
      </c>
      <c r="G298" s="27">
        <f>VLOOKUP(A298,'Carga Remito.'!A$4:AK$20957,MATCH(G$4,'Carga Remito.'!A$3:AQ$3,0),0)</f>
        <v>309300</v>
      </c>
      <c r="J298" s="15">
        <f t="shared" si="8"/>
        <v>0</v>
      </c>
      <c r="K298" s="31">
        <v>100000</v>
      </c>
      <c r="L298" s="23">
        <v>45244</v>
      </c>
      <c r="N298" s="31">
        <v>100000</v>
      </c>
      <c r="O298" s="23">
        <v>45269</v>
      </c>
      <c r="Q298" s="31">
        <v>109300</v>
      </c>
    </row>
    <row r="299" spans="1:17" x14ac:dyDescent="0.25">
      <c r="A299" s="128">
        <v>1496</v>
      </c>
      <c r="B299" s="129">
        <f>VLOOKUP(A299,'Carga Remito.'!A$4:AK$16957,3,0)</f>
        <v>45229</v>
      </c>
      <c r="C299" s="131">
        <f t="shared" ca="1" si="9"/>
        <v>14</v>
      </c>
      <c r="D299" s="28" t="str">
        <f>VLOOKUP(A299,'Carga Remito.'!A$4:AK$15957,4,0)</f>
        <v>Alvarez Guillermo</v>
      </c>
      <c r="E299" s="28" t="str">
        <f>VLOOKUP(A299,'Carga Remito.'!A$4:AK$2258,6,0)</f>
        <v>MQP326</v>
      </c>
      <c r="F299" s="28" t="str">
        <f>VLOOKUP(A299,'Carga Remito.'!A$4:AK$1858,7,0)</f>
        <v>Renault Sandero</v>
      </c>
      <c r="G299" s="27">
        <f>VLOOKUP(A299,'Carga Remito.'!A$4:AK$20957,MATCH(G$4,'Carga Remito.'!A$3:AQ$3,0),0)</f>
        <v>25100</v>
      </c>
      <c r="J299" s="15">
        <f t="shared" si="8"/>
        <v>0</v>
      </c>
      <c r="K299" s="31">
        <v>25100</v>
      </c>
      <c r="L299" s="23">
        <v>45240</v>
      </c>
    </row>
    <row r="300" spans="1:17" x14ac:dyDescent="0.25">
      <c r="A300" s="128">
        <v>1497</v>
      </c>
      <c r="B300" s="129">
        <f>VLOOKUP(A300,'Carga Remito.'!A$4:AK$16957,3,0)</f>
        <v>45229</v>
      </c>
      <c r="C300" s="131">
        <f t="shared" ca="1" si="9"/>
        <v>14</v>
      </c>
      <c r="D300" s="28" t="str">
        <f>VLOOKUP(A300,'Carga Remito.'!A$4:AK$15957,4,0)</f>
        <v>Transporte Palloni</v>
      </c>
      <c r="E300" s="28" t="str">
        <f>VLOOKUP(A300,'Carga Remito.'!A$4:AK$2258,6,0)</f>
        <v>AE993CE</v>
      </c>
      <c r="F300" s="28" t="str">
        <f>VLOOKUP(A300,'Carga Remito.'!A$4:AK$1858,7,0)</f>
        <v>Fiat Fiorino</v>
      </c>
      <c r="G300" s="27">
        <f>VLOOKUP(A300,'Carga Remito.'!A$4:AK$20957,MATCH(G$4,'Carga Remito.'!A$3:AQ$3,0),0)</f>
        <v>7000</v>
      </c>
      <c r="J300" s="15">
        <f t="shared" si="8"/>
        <v>0</v>
      </c>
      <c r="K300" s="31">
        <v>7000</v>
      </c>
    </row>
    <row r="301" spans="1:17" x14ac:dyDescent="0.25">
      <c r="A301" s="128">
        <v>1498</v>
      </c>
      <c r="B301" s="129">
        <f>VLOOKUP(A301,'Carga Remito.'!A$4:AK$16957,3,0)</f>
        <v>45230</v>
      </c>
      <c r="C301" s="131">
        <f t="shared" ca="1" si="9"/>
        <v>14</v>
      </c>
      <c r="D301" s="28" t="str">
        <f>VLOOKUP(A301,'Carga Remito.'!A$4:AK$15957,4,0)</f>
        <v>Alvarez Lautaro</v>
      </c>
      <c r="E301" s="28" t="str">
        <f>VLOOKUP(A301,'Carga Remito.'!A$4:AK$2258,6,0)</f>
        <v>HFA831</v>
      </c>
      <c r="F301" s="28" t="str">
        <f>VLOOKUP(A301,'Carga Remito.'!A$4:AK$1858,7,0)</f>
        <v>Fiat Punto 1.4</v>
      </c>
      <c r="G301" s="27">
        <f>VLOOKUP(A301,'Carga Remito.'!A$4:AK$20957,MATCH(G$4,'Carga Remito.'!A$3:AQ$3,0),0)</f>
        <v>51700</v>
      </c>
      <c r="J301" s="15">
        <f t="shared" si="8"/>
        <v>0</v>
      </c>
      <c r="K301" s="31">
        <v>51700</v>
      </c>
      <c r="L301" s="23">
        <v>45230</v>
      </c>
    </row>
    <row r="302" spans="1:17" x14ac:dyDescent="0.25">
      <c r="A302" s="128">
        <v>1499</v>
      </c>
      <c r="B302" s="129">
        <f>VLOOKUP(A302,'Carga Remito.'!A$4:AK$16957,3,0)</f>
        <v>45230</v>
      </c>
      <c r="C302" s="131">
        <f t="shared" ca="1" si="9"/>
        <v>14</v>
      </c>
      <c r="D302" s="28" t="str">
        <f>VLOOKUP(A302,'Carga Remito.'!A$4:AK$15957,4,0)</f>
        <v>Lucero Claudio</v>
      </c>
      <c r="E302" s="28" t="str">
        <f>VLOOKUP(A302,'Carga Remito.'!A$4:AK$2258,6,0)</f>
        <v>LST556</v>
      </c>
      <c r="F302" s="28" t="str">
        <f>VLOOKUP(A302,'Carga Remito.'!A$4:AK$1858,7,0)</f>
        <v>Peugeot 307</v>
      </c>
      <c r="G302" s="27">
        <f>VLOOKUP(A302,'Carga Remito.'!A$4:AK$20957,MATCH(G$4,'Carga Remito.'!A$3:AQ$3,0),0)</f>
        <v>80450</v>
      </c>
      <c r="J302" s="15">
        <f t="shared" si="8"/>
        <v>0</v>
      </c>
      <c r="K302" s="31">
        <v>80450</v>
      </c>
      <c r="L302" s="23">
        <v>45233</v>
      </c>
    </row>
    <row r="303" spans="1:17" x14ac:dyDescent="0.25">
      <c r="A303" s="128">
        <v>1500</v>
      </c>
      <c r="B303" s="129">
        <f>VLOOKUP(A303,'Carga Remito.'!A$4:AK$16957,3,0)</f>
        <v>45230</v>
      </c>
      <c r="C303" s="131">
        <f t="shared" ca="1" si="9"/>
        <v>14</v>
      </c>
      <c r="D303" s="28" t="str">
        <f>VLOOKUP(A303,'Carga Remito.'!A$4:AK$15957,4,0)</f>
        <v>Erassi</v>
      </c>
      <c r="E303" s="28" t="str">
        <f>VLOOKUP(A303,'Carga Remito.'!A$4:AK$2258,6,0)</f>
        <v>LQX891</v>
      </c>
      <c r="F303" s="28" t="str">
        <f>VLOOKUP(A303,'Carga Remito.'!A$4:AK$1858,7,0)</f>
        <v>Fiat Qubo</v>
      </c>
      <c r="G303" s="27">
        <f>VLOOKUP(A303,'Carga Remito.'!A$4:AK$20957,MATCH(G$4,'Carga Remito.'!A$3:AQ$3,0),0)</f>
        <v>0</v>
      </c>
      <c r="J303" s="15">
        <f t="shared" si="8"/>
        <v>0</v>
      </c>
    </row>
    <row r="304" spans="1:17" x14ac:dyDescent="0.25">
      <c r="A304" s="128">
        <v>1501</v>
      </c>
      <c r="B304" s="129">
        <f>VLOOKUP(A304,'Carga Remito.'!A$4:AK$16957,3,0)</f>
        <v>45230</v>
      </c>
      <c r="C304" s="131">
        <f t="shared" ca="1" si="9"/>
        <v>14</v>
      </c>
      <c r="D304" s="28" t="str">
        <f>VLOOKUP(A304,'Carga Remito.'!A$4:AK$15957,4,0)</f>
        <v>Transporte Palloni</v>
      </c>
      <c r="E304" s="28" t="str">
        <f>VLOOKUP(A304,'Carga Remito.'!A$4:AK$2258,6,0)</f>
        <v>AE613XW</v>
      </c>
      <c r="F304" s="28" t="str">
        <f>VLOOKUP(A304,'Carga Remito.'!A$4:AK$1858,7,0)</f>
        <v>Fiat Fiorino Evo</v>
      </c>
      <c r="G304" s="27">
        <f>VLOOKUP(A304,'Carga Remito.'!A$4:AK$20957,MATCH(G$4,'Carga Remito.'!A$3:AQ$3,0),0)</f>
        <v>8000</v>
      </c>
      <c r="J304" s="15">
        <f t="shared" si="8"/>
        <v>0</v>
      </c>
      <c r="K304" s="31">
        <v>8000</v>
      </c>
      <c r="L304" s="23">
        <v>45244</v>
      </c>
    </row>
    <row r="305" spans="1:18" x14ac:dyDescent="0.25">
      <c r="A305" s="128">
        <v>1502</v>
      </c>
      <c r="B305" s="129">
        <f>VLOOKUP(A305,'Carga Remito.'!A$4:AK$16957,3,0)</f>
        <v>45231</v>
      </c>
      <c r="C305" s="131">
        <f t="shared" ca="1" si="9"/>
        <v>14</v>
      </c>
      <c r="D305" s="28" t="str">
        <f>VLOOKUP(A305,'Carga Remito.'!A$4:AK$15957,4,0)</f>
        <v>Barroso Ruben</v>
      </c>
      <c r="E305" s="28" t="str">
        <f>VLOOKUP(A305,'Carga Remito.'!A$4:AK$2258,6,0)</f>
        <v>GJK343</v>
      </c>
      <c r="F305" s="28" t="str">
        <f>VLOOKUP(A305,'Carga Remito.'!A$4:AK$1858,7,0)</f>
        <v>Ford Ranger</v>
      </c>
      <c r="G305" s="27">
        <f>VLOOKUP(A305,'Carga Remito.'!A$4:AK$20957,MATCH(G$4,'Carga Remito.'!A$3:AQ$3,0),0)</f>
        <v>65800</v>
      </c>
      <c r="J305" s="15">
        <f t="shared" si="8"/>
        <v>0</v>
      </c>
      <c r="K305" s="31">
        <v>1325</v>
      </c>
      <c r="L305" s="23">
        <v>45243</v>
      </c>
      <c r="N305" s="31">
        <v>64475</v>
      </c>
      <c r="O305" s="23">
        <v>45265</v>
      </c>
    </row>
    <row r="306" spans="1:18" x14ac:dyDescent="0.25">
      <c r="A306" s="128">
        <v>1503</v>
      </c>
      <c r="B306" s="129">
        <f>VLOOKUP(A306,'Carga Remito.'!A$4:AK$16957,3,0)</f>
        <v>45231</v>
      </c>
      <c r="C306" s="131">
        <f t="shared" ca="1" si="9"/>
        <v>14</v>
      </c>
      <c r="D306" s="28" t="str">
        <f>VLOOKUP(A306,'Carga Remito.'!A$4:AK$15957,4,0)</f>
        <v>Transporte Palloni</v>
      </c>
      <c r="E306" s="28" t="str">
        <f>VLOOKUP(A306,'Carga Remito.'!A$4:AK$2258,6,0)</f>
        <v>AE613XV</v>
      </c>
      <c r="F306" s="28" t="str">
        <f>VLOOKUP(A306,'Carga Remito.'!A$4:AK$1858,7,0)</f>
        <v>Fiat Fiorino Evo</v>
      </c>
      <c r="G306" s="27">
        <f>VLOOKUP(A306,'Carga Remito.'!A$4:AK$20957,MATCH(G$4,'Carga Remito.'!A$3:AQ$3,0),0)</f>
        <v>7500</v>
      </c>
      <c r="J306" s="15">
        <f t="shared" si="8"/>
        <v>0</v>
      </c>
      <c r="K306" s="31">
        <v>7500</v>
      </c>
    </row>
    <row r="307" spans="1:18" x14ac:dyDescent="0.25">
      <c r="A307" s="128">
        <v>1504</v>
      </c>
      <c r="B307" s="129">
        <f>VLOOKUP(A307,'Carga Remito.'!A$4:AK$16957,3,0)</f>
        <v>45231</v>
      </c>
      <c r="C307" s="131">
        <f t="shared" ca="1" si="9"/>
        <v>14</v>
      </c>
      <c r="D307" s="28" t="s">
        <v>2324</v>
      </c>
      <c r="E307" s="28" t="str">
        <f>VLOOKUP(A307,'Carga Remito.'!A$4:AK$2258,6,0)</f>
        <v>KOO129</v>
      </c>
      <c r="F307" s="28" t="str">
        <f>VLOOKUP(A307,'Carga Remito.'!A$4:AK$1858,7,0)</f>
        <v>Peugeot 408</v>
      </c>
      <c r="G307" s="27">
        <f>VLOOKUP(A307,'Carga Remito.'!A$4:AK$20957,MATCH(G$4,'Carga Remito.'!A$3:AQ$3,0),0)</f>
        <v>125557</v>
      </c>
      <c r="I307" t="s">
        <v>2599</v>
      </c>
      <c r="J307" s="15">
        <f t="shared" si="8"/>
        <v>0</v>
      </c>
      <c r="K307" s="31">
        <v>69357</v>
      </c>
      <c r="L307" s="23">
        <v>45245</v>
      </c>
      <c r="N307" s="31">
        <v>56200</v>
      </c>
    </row>
    <row r="308" spans="1:18" x14ac:dyDescent="0.25">
      <c r="A308" s="128">
        <v>1505</v>
      </c>
      <c r="B308" s="129">
        <f>VLOOKUP(A308,'Carga Remito.'!A$4:AK$16957,3,0)</f>
        <v>45232</v>
      </c>
      <c r="C308" s="131">
        <f t="shared" ca="1" si="9"/>
        <v>14</v>
      </c>
      <c r="D308" s="28" t="str">
        <f>VLOOKUP(A308,'Carga Remito.'!A$4:AK$15957,4,0)</f>
        <v>Integral Agropecuaria</v>
      </c>
      <c r="E308" s="28" t="str">
        <f>VLOOKUP(A308,'Carga Remito.'!A$4:AK$2258,6,0)</f>
        <v>AD813TG</v>
      </c>
      <c r="F308" s="28" t="str">
        <f>VLOOKUP(A308,'Carga Remito.'!A$4:AK$1858,7,0)</f>
        <v>Toyota Hilux</v>
      </c>
      <c r="G308" s="27">
        <f>VLOOKUP(A308,'Carga Remito.'!A$4:AK$20957,MATCH(G$4,'Carga Remito.'!A$3:AQ$3,0),0)</f>
        <v>176575</v>
      </c>
      <c r="J308" s="15">
        <f t="shared" ref="J308:J371" si="10">+G308-K308-N308-Q308-T308-W308-Z308</f>
        <v>0</v>
      </c>
      <c r="K308" s="31">
        <v>176575</v>
      </c>
      <c r="L308" s="23">
        <v>45257</v>
      </c>
    </row>
    <row r="309" spans="1:18" x14ac:dyDescent="0.25">
      <c r="A309" s="128">
        <v>1506</v>
      </c>
      <c r="B309" s="129">
        <f>VLOOKUP(A309,'Carga Remito.'!A$4:AK$16957,3,0)</f>
        <v>45232</v>
      </c>
      <c r="C309" s="131">
        <f t="shared" ca="1" si="9"/>
        <v>14</v>
      </c>
      <c r="D309" s="28" t="str">
        <f>VLOOKUP(A309,'Carga Remito.'!A$4:AK$15957,4,0)</f>
        <v>Altamirano Alicia</v>
      </c>
      <c r="E309" s="28" t="str">
        <f>VLOOKUP(A309,'Carga Remito.'!A$4:AK$2258,6,0)</f>
        <v>AA737HE</v>
      </c>
      <c r="F309" s="28" t="str">
        <f>VLOOKUP(A309,'Carga Remito.'!A$4:AK$1858,7,0)</f>
        <v>Peugeot Partner HDI</v>
      </c>
      <c r="G309" s="27">
        <f>VLOOKUP(A309,'Carga Remito.'!A$4:AK$20957,MATCH(G$4,'Carga Remito.'!A$3:AQ$3,0),0)</f>
        <v>98559</v>
      </c>
      <c r="J309" s="15">
        <f t="shared" si="10"/>
        <v>0</v>
      </c>
      <c r="K309" s="31">
        <v>50000</v>
      </c>
      <c r="L309" s="23">
        <v>45232</v>
      </c>
      <c r="N309" s="31">
        <v>48559</v>
      </c>
      <c r="O309" s="23">
        <v>45261</v>
      </c>
    </row>
    <row r="310" spans="1:18" x14ac:dyDescent="0.25">
      <c r="A310" s="128">
        <v>1507</v>
      </c>
      <c r="B310" s="129">
        <f>VLOOKUP(A310,'Carga Remito.'!A$4:AK$16957,3,0)</f>
        <v>45233</v>
      </c>
      <c r="C310" s="131">
        <f t="shared" ca="1" si="9"/>
        <v>14</v>
      </c>
      <c r="D310" s="28" t="str">
        <f>VLOOKUP(A310,'Carga Remito.'!A$4:AK$15957,4,0)</f>
        <v>Bocha Carrara</v>
      </c>
      <c r="E310" s="28" t="str">
        <f>VLOOKUP(A310,'Carga Remito.'!A$4:AK$2258,6,0)</f>
        <v>KNS158</v>
      </c>
      <c r="F310" s="28" t="str">
        <f>VLOOKUP(A310,'Carga Remito.'!A$4:AK$1858,7,0)</f>
        <v>Renault Sandero Steepway</v>
      </c>
      <c r="G310" s="27">
        <f>VLOOKUP(A310,'Carga Remito.'!A$4:AK$20957,MATCH(G$4,'Carga Remito.'!A$3:AQ$3,0),0)</f>
        <v>0</v>
      </c>
      <c r="J310" s="15">
        <f t="shared" si="10"/>
        <v>0</v>
      </c>
    </row>
    <row r="311" spans="1:18" x14ac:dyDescent="0.25">
      <c r="A311" s="128">
        <v>1508</v>
      </c>
      <c r="B311" s="129">
        <f>VLOOKUP(A311,'Carga Remito.'!A$4:AK$16957,3,0)</f>
        <v>45233</v>
      </c>
      <c r="C311" s="131">
        <f t="shared" ca="1" si="9"/>
        <v>14</v>
      </c>
      <c r="D311" s="28" t="str">
        <f>VLOOKUP(A311,'Carga Remito.'!A$4:AK$15957,4,0)</f>
        <v>Maria Elena Bueno</v>
      </c>
      <c r="E311" s="28" t="str">
        <f>VLOOKUP(A311,'Carga Remito.'!A$4:AK$2258,6,0)</f>
        <v>BBS311</v>
      </c>
      <c r="F311" s="28" t="str">
        <f>VLOOKUP(A311,'Carga Remito.'!A$4:AK$1858,7,0)</f>
        <v>Chevrolet LUV</v>
      </c>
      <c r="G311" s="27">
        <f>VLOOKUP(A311,'Carga Remito.'!A$4:AK$20957,MATCH(G$4,'Carga Remito.'!A$3:AQ$3,0),0)</f>
        <v>80000</v>
      </c>
      <c r="I311" t="s">
        <v>990</v>
      </c>
      <c r="J311" s="15">
        <f t="shared" si="10"/>
        <v>0</v>
      </c>
      <c r="K311" s="31">
        <v>80000</v>
      </c>
      <c r="L311" s="23">
        <v>45233</v>
      </c>
    </row>
    <row r="312" spans="1:18" x14ac:dyDescent="0.25">
      <c r="A312" s="128">
        <v>1509</v>
      </c>
      <c r="B312" s="129">
        <f>VLOOKUP(A312,'Carga Remito.'!A$4:AK$16957,3,0)</f>
        <v>45233</v>
      </c>
      <c r="C312" s="131">
        <f t="shared" ca="1" si="9"/>
        <v>14</v>
      </c>
      <c r="D312" s="28" t="str">
        <f>VLOOKUP(A312,'Carga Remito.'!A$4:AK$15957,4,0)</f>
        <v>Sergio Picco</v>
      </c>
      <c r="E312" s="28" t="str">
        <f>VLOOKUP(A312,'Carga Remito.'!A$4:AK$2258,6,0)</f>
        <v>AF477US</v>
      </c>
      <c r="F312" s="28" t="str">
        <f>VLOOKUP(A312,'Carga Remito.'!A$4:AK$1858,7,0)</f>
        <v>Peugeot 208</v>
      </c>
      <c r="G312" s="27">
        <f>VLOOKUP(A312,'Carga Remito.'!A$4:AK$20957,MATCH(G$4,'Carga Remito.'!A$3:AQ$3,0),0)</f>
        <v>101200</v>
      </c>
      <c r="J312" s="15">
        <f t="shared" si="10"/>
        <v>0</v>
      </c>
      <c r="K312" s="31">
        <v>101200</v>
      </c>
      <c r="L312" s="23">
        <v>45239</v>
      </c>
    </row>
    <row r="313" spans="1:18" x14ac:dyDescent="0.25">
      <c r="A313" s="128">
        <v>1510</v>
      </c>
      <c r="B313" s="129">
        <f>VLOOKUP(A313,'Carga Remito.'!A$4:AK$16957,3,0)</f>
        <v>45233</v>
      </c>
      <c r="C313" s="131">
        <f t="shared" ca="1" si="9"/>
        <v>14</v>
      </c>
      <c r="D313" s="28" t="str">
        <f>VLOOKUP(A313,'Carga Remito.'!A$4:AK$15957,4,0)</f>
        <v>Anastasi Dario</v>
      </c>
      <c r="E313" s="28" t="str">
        <f>VLOOKUP(A313,'Carga Remito.'!A$4:AK$2258,6,0)</f>
        <v>GVY959</v>
      </c>
      <c r="F313" s="28" t="str">
        <f>VLOOKUP(A313,'Carga Remito.'!A$4:AK$1858,7,0)</f>
        <v>Peugeot Partner 1.9</v>
      </c>
      <c r="G313" s="27">
        <f>VLOOKUP(A313,'Carga Remito.'!A$4:AK$20957,MATCH(G$4,'Carga Remito.'!A$3:AQ$3,0),0)</f>
        <v>71366</v>
      </c>
      <c r="I313" t="s">
        <v>990</v>
      </c>
      <c r="J313" s="15">
        <f t="shared" si="10"/>
        <v>0</v>
      </c>
      <c r="K313" s="31">
        <v>71366</v>
      </c>
    </row>
    <row r="314" spans="1:18" x14ac:dyDescent="0.25">
      <c r="A314" s="128">
        <v>1511</v>
      </c>
      <c r="B314" s="129">
        <f>VLOOKUP(A314,'Carga Remito.'!A$4:AK$16957,3,0)</f>
        <v>45233</v>
      </c>
      <c r="C314" s="131">
        <f t="shared" ca="1" si="9"/>
        <v>14</v>
      </c>
      <c r="D314" s="28" t="str">
        <f>VLOOKUP(A314,'Carga Remito.'!A$4:AK$15957,4,0)</f>
        <v>Proietti Mariano</v>
      </c>
      <c r="E314" s="28" t="str">
        <f>VLOOKUP(A314,'Carga Remito.'!A$4:AK$2258,6,0)</f>
        <v>AA137WS</v>
      </c>
      <c r="F314" s="28" t="str">
        <f>VLOOKUP(A314,'Carga Remito.'!A$4:AK$1858,7,0)</f>
        <v>Chevrolet Cruze</v>
      </c>
      <c r="G314" s="27">
        <f>VLOOKUP(A314,'Carga Remito.'!A$4:AK$20957,MATCH(G$4,'Carga Remito.'!A$3:AQ$3,0),0)</f>
        <v>94650</v>
      </c>
      <c r="I314" t="s">
        <v>766</v>
      </c>
      <c r="J314" s="15">
        <f t="shared" si="10"/>
        <v>0</v>
      </c>
      <c r="K314" s="31">
        <v>94650</v>
      </c>
      <c r="L314" s="23">
        <v>45245</v>
      </c>
    </row>
    <row r="315" spans="1:18" x14ac:dyDescent="0.25">
      <c r="A315" s="128">
        <v>1512</v>
      </c>
      <c r="B315" s="129">
        <f>VLOOKUP(A315,'Carga Remito.'!A$4:AK$16957,3,0)</f>
        <v>45233</v>
      </c>
      <c r="C315" s="131">
        <f t="shared" ca="1" si="9"/>
        <v>14</v>
      </c>
      <c r="D315" s="28" t="str">
        <f>VLOOKUP(A315,'Carga Remito.'!A$4:AK$15957,4,0)</f>
        <v>Transporte Palloni</v>
      </c>
      <c r="E315" s="28" t="str">
        <f>VLOOKUP(A315,'Carga Remito.'!A$4:AK$2258,6,0)</f>
        <v>KVB553</v>
      </c>
      <c r="F315" s="28" t="str">
        <f>VLOOKUP(A315,'Carga Remito.'!A$4:AK$1858,7,0)</f>
        <v>Renault Kangoo</v>
      </c>
      <c r="G315" s="27">
        <f>VLOOKUP(A315,'Carga Remito.'!A$4:AK$20957,MATCH(G$4,'Carga Remito.'!A$3:AQ$3,0),0)</f>
        <v>48000</v>
      </c>
      <c r="J315" s="15">
        <f t="shared" si="10"/>
        <v>0</v>
      </c>
      <c r="K315" s="31">
        <v>48000</v>
      </c>
      <c r="L315" s="23">
        <v>45274</v>
      </c>
    </row>
    <row r="316" spans="1:18" x14ac:dyDescent="0.25">
      <c r="A316" s="128">
        <v>1513</v>
      </c>
      <c r="B316" s="129">
        <f>VLOOKUP(A316,'Carga Remito.'!A$4:AK$16957,3,0)</f>
        <v>45233</v>
      </c>
      <c r="C316" s="131">
        <f t="shared" ca="1" si="9"/>
        <v>14</v>
      </c>
      <c r="D316" s="28" t="str">
        <f>VLOOKUP(A316,'Carga Remito.'!A$4:AK$15957,4,0)</f>
        <v>Transporte Palloni</v>
      </c>
      <c r="E316" s="28" t="str">
        <f>VLOOKUP(A316,'Carga Remito.'!A$4:AK$2258,6,0)</f>
        <v>AB127DU</v>
      </c>
      <c r="F316" s="28" t="str">
        <f>VLOOKUP(A316,'Carga Remito.'!A$4:AK$1858,7,0)</f>
        <v>Renault Kangoo</v>
      </c>
      <c r="G316" s="27">
        <f>VLOOKUP(A316,'Carga Remito.'!A$4:AK$20957,MATCH(G$4,'Carga Remito.'!A$3:AQ$3,0),0)</f>
        <v>13000</v>
      </c>
      <c r="J316" s="15">
        <f t="shared" si="10"/>
        <v>0</v>
      </c>
      <c r="K316" s="31">
        <v>13000</v>
      </c>
      <c r="L316" s="23">
        <v>45274</v>
      </c>
    </row>
    <row r="317" spans="1:18" x14ac:dyDescent="0.25">
      <c r="A317" s="128">
        <v>1514</v>
      </c>
      <c r="B317" s="129">
        <f>VLOOKUP(A317,'Carga Remito.'!A$4:AK$16957,3,0)</f>
        <v>45236</v>
      </c>
      <c r="C317" s="131">
        <f t="shared" ca="1" si="9"/>
        <v>14</v>
      </c>
      <c r="D317" s="28" t="str">
        <f>VLOOKUP(A317,'Carga Remito.'!A$4:AK$15957,4,0)</f>
        <v xml:space="preserve">Sabaini Ignacio </v>
      </c>
      <c r="E317" s="28" t="str">
        <f>VLOOKUP(A317,'Carga Remito.'!A$4:AK$2258,6,0)</f>
        <v>AA971WK</v>
      </c>
      <c r="F317" s="28" t="str">
        <f>VLOOKUP(A317,'Carga Remito.'!A$4:AK$1858,7,0)</f>
        <v>Citroen Berlingo</v>
      </c>
      <c r="G317" s="27">
        <f>VLOOKUP(A317,'Carga Remito.'!A$4:AK$20957,MATCH(G$4,'Carga Remito.'!A$3:AQ$3,0),0)</f>
        <v>130898</v>
      </c>
      <c r="J317" s="15">
        <f t="shared" si="10"/>
        <v>0</v>
      </c>
      <c r="K317" s="31">
        <v>130898</v>
      </c>
      <c r="L317" s="23">
        <v>45237</v>
      </c>
    </row>
    <row r="318" spans="1:18" x14ac:dyDescent="0.25">
      <c r="A318" s="128">
        <v>1515</v>
      </c>
      <c r="B318" s="129">
        <f>VLOOKUP(A318,'Carga Remito.'!A$4:AK$16957,3,0)</f>
        <v>45236</v>
      </c>
      <c r="C318" s="131">
        <f t="shared" ca="1" si="9"/>
        <v>14</v>
      </c>
      <c r="D318" s="28" t="str">
        <f>VLOOKUP(A318,'Carga Remito.'!A$4:AK$15957,4,0)</f>
        <v>Jani Gigante</v>
      </c>
      <c r="E318" s="28" t="str">
        <f>VLOOKUP(A318,'Carga Remito.'!A$4:AK$2258,6,0)</f>
        <v>PKZ094</v>
      </c>
      <c r="F318" s="28" t="str">
        <f>VLOOKUP(A318,'Carga Remito.'!A$4:AK$1858,7,0)</f>
        <v>Ford Ranger 2.2</v>
      </c>
      <c r="G318" s="27">
        <f>VLOOKUP(A318,'Carga Remito.'!A$4:AK$20957,MATCH(G$4,'Carga Remito.'!A$3:AQ$3,0),0)</f>
        <v>146125</v>
      </c>
      <c r="J318" s="15">
        <f t="shared" si="10"/>
        <v>0</v>
      </c>
      <c r="K318" s="31">
        <v>6700</v>
      </c>
      <c r="L318" s="23">
        <v>45253</v>
      </c>
      <c r="N318" s="31">
        <v>100000</v>
      </c>
      <c r="O318" s="23">
        <v>45257</v>
      </c>
      <c r="Q318" s="31">
        <v>39425</v>
      </c>
      <c r="R318" s="23">
        <v>45273</v>
      </c>
    </row>
    <row r="319" spans="1:18" x14ac:dyDescent="0.25">
      <c r="A319" s="128">
        <v>1516</v>
      </c>
      <c r="B319" s="129">
        <f>VLOOKUP(A319,'Carga Remito.'!A$4:AK$16957,3,0)</f>
        <v>45237</v>
      </c>
      <c r="C319" s="131">
        <f t="shared" ca="1" si="9"/>
        <v>14</v>
      </c>
      <c r="D319" s="28" t="str">
        <f>VLOOKUP(A319,'Carga Remito.'!A$4:AK$15957,4,0)</f>
        <v>Transporte Palloni</v>
      </c>
      <c r="E319" s="28" t="str">
        <f>VLOOKUP(A319,'Carga Remito.'!A$4:AK$2258,6,0)</f>
        <v>NHL703</v>
      </c>
      <c r="F319" s="28" t="str">
        <f>VLOOKUP(A319,'Carga Remito.'!A$4:AK$1858,7,0)</f>
        <v>Renault Kangoo</v>
      </c>
      <c r="G319" s="27">
        <f>VLOOKUP(A319,'Carga Remito.'!A$4:AK$20957,MATCH(G$4,'Carga Remito.'!A$3:AQ$3,0),0)</f>
        <v>35000</v>
      </c>
      <c r="J319" s="15">
        <f t="shared" si="10"/>
        <v>0</v>
      </c>
      <c r="K319" s="31">
        <v>35000</v>
      </c>
      <c r="L319" s="23">
        <v>45274</v>
      </c>
    </row>
    <row r="320" spans="1:18" x14ac:dyDescent="0.25">
      <c r="A320" s="128">
        <v>1517</v>
      </c>
      <c r="B320" s="129">
        <f>VLOOKUP(A320,'Carga Remito.'!A$4:AK$16957,3,0)</f>
        <v>45237</v>
      </c>
      <c r="C320" s="131">
        <f t="shared" ca="1" si="9"/>
        <v>14</v>
      </c>
      <c r="D320" s="28" t="str">
        <f>VLOOKUP(A320,'Carga Remito.'!A$4:AK$15957,4,0)</f>
        <v>AGD</v>
      </c>
      <c r="E320" s="28" t="str">
        <f>VLOOKUP(A320,'Carga Remito.'!A$4:AK$2258,6,0)</f>
        <v>HVO911</v>
      </c>
      <c r="F320" s="28" t="str">
        <f>VLOOKUP(A320,'Carga Remito.'!A$4:AK$1858,7,0)</f>
        <v>Toyota Hilux</v>
      </c>
      <c r="G320" s="27">
        <f>VLOOKUP(A320,'Carga Remito.'!A$4:AK$20957,MATCH(G$4,'Carga Remito.'!A$3:AQ$3,0),0)</f>
        <v>212700</v>
      </c>
      <c r="J320" s="15">
        <f t="shared" si="10"/>
        <v>0</v>
      </c>
      <c r="K320" s="31">
        <v>212700</v>
      </c>
      <c r="L320" s="23">
        <v>45257</v>
      </c>
    </row>
    <row r="321" spans="1:18" x14ac:dyDescent="0.25">
      <c r="A321" s="128">
        <v>1518</v>
      </c>
      <c r="B321" s="129">
        <f>VLOOKUP(A321,'Carga Remito.'!A$4:AK$16957,3,0)</f>
        <v>45237</v>
      </c>
      <c r="C321" s="131">
        <f t="shared" ca="1" si="9"/>
        <v>14</v>
      </c>
      <c r="D321" s="28" t="str">
        <f>VLOOKUP(A321,'Carga Remito.'!A$4:AK$15957,4,0)</f>
        <v>Victoria Airasca</v>
      </c>
      <c r="E321" s="28" t="str">
        <f>VLOOKUP(A321,'Carga Remito.'!A$4:AK$2258,6,0)</f>
        <v>EHW408</v>
      </c>
      <c r="F321" s="28" t="str">
        <f>VLOOKUP(A321,'Carga Remito.'!A$4:AK$1858,7,0)</f>
        <v>Ford Fiesta Max</v>
      </c>
      <c r="G321" s="27">
        <f>VLOOKUP(A321,'Carga Remito.'!A$4:AK$20957,MATCH(G$4,'Carga Remito.'!A$3:AQ$3,0),0)</f>
        <v>86000</v>
      </c>
      <c r="J321" s="15">
        <f t="shared" si="10"/>
        <v>0</v>
      </c>
      <c r="K321" s="31">
        <v>86000</v>
      </c>
      <c r="L321" s="23">
        <v>45257</v>
      </c>
    </row>
    <row r="322" spans="1:18" x14ac:dyDescent="0.25">
      <c r="A322" s="128">
        <v>1519</v>
      </c>
      <c r="B322" s="129">
        <f>VLOOKUP(A322,'Carga Remito.'!A$4:AK$16957,3,0)</f>
        <v>45237</v>
      </c>
      <c r="C322" s="131">
        <f t="shared" ca="1" si="9"/>
        <v>14</v>
      </c>
      <c r="D322" s="28" t="str">
        <f>VLOOKUP(A322,'Carga Remito.'!A$4:AK$15957,4,0)</f>
        <v>Tosello Joaquin</v>
      </c>
      <c r="E322" s="28" t="str">
        <f>VLOOKUP(A322,'Carga Remito.'!A$4:AK$2258,6,0)</f>
        <v>LFK685</v>
      </c>
      <c r="F322" s="28" t="str">
        <f>VLOOKUP(A322,'Carga Remito.'!A$4:AK$1858,7,0)</f>
        <v>Ford Ka</v>
      </c>
      <c r="G322" s="27">
        <f>VLOOKUP(A322,'Carga Remito.'!A$4:AK$20957,MATCH(G$4,'Carga Remito.'!A$3:AQ$3,0),0)</f>
        <v>42646</v>
      </c>
      <c r="J322" s="15">
        <f t="shared" si="10"/>
        <v>0</v>
      </c>
      <c r="K322" s="31">
        <v>42646</v>
      </c>
      <c r="L322" s="23">
        <v>45238</v>
      </c>
    </row>
    <row r="323" spans="1:18" x14ac:dyDescent="0.25">
      <c r="A323" s="128">
        <v>1520</v>
      </c>
      <c r="B323" s="129">
        <f>VLOOKUP(A323,'Carga Remito.'!A$4:AK$16957,3,0)</f>
        <v>45238</v>
      </c>
      <c r="C323" s="131">
        <f t="shared" ca="1" si="9"/>
        <v>14</v>
      </c>
      <c r="D323" s="28" t="str">
        <f>VLOOKUP(A323,'Carga Remito.'!A$4:AK$15957,4,0)</f>
        <v>Larisa Nardin</v>
      </c>
      <c r="E323" s="28" t="str">
        <f>VLOOKUP(A323,'Carga Remito.'!A$4:AK$2258,6,0)</f>
        <v>NOZ302</v>
      </c>
      <c r="F323" s="28" t="str">
        <f>VLOOKUP(A323,'Carga Remito.'!A$4:AK$1858,7,0)</f>
        <v>Gol Trend</v>
      </c>
      <c r="G323" s="27">
        <f>VLOOKUP(A323,'Carga Remito.'!A$4:AK$20957,MATCH(G$4,'Carga Remito.'!A$3:AQ$3,0),0)</f>
        <v>80000</v>
      </c>
      <c r="J323" s="15">
        <f t="shared" si="10"/>
        <v>0</v>
      </c>
      <c r="K323" s="31">
        <v>80000</v>
      </c>
      <c r="L323" s="23">
        <v>45239</v>
      </c>
    </row>
    <row r="324" spans="1:18" x14ac:dyDescent="0.25">
      <c r="A324" s="128">
        <v>1521</v>
      </c>
      <c r="B324" s="129">
        <f>VLOOKUP(A324,'Carga Remito.'!A$4:AK$16957,3,0)</f>
        <v>45238</v>
      </c>
      <c r="C324" s="131">
        <f t="shared" ca="1" si="9"/>
        <v>14</v>
      </c>
      <c r="D324" s="28" t="str">
        <f>VLOOKUP(A324,'Carga Remito.'!A$4:AK$15957,4,0)</f>
        <v>Dellafiori Santiago</v>
      </c>
      <c r="E324" s="28" t="str">
        <f>VLOOKUP(A324,'Carga Remito.'!A$4:AK$2258,6,0)</f>
        <v>JNB146</v>
      </c>
      <c r="F324" s="28" t="str">
        <f>VLOOKUP(A324,'Carga Remito.'!A$4:AK$1858,7,0)</f>
        <v>Ford Focus Exe</v>
      </c>
      <c r="G324" s="27">
        <f>VLOOKUP(A324,'Carga Remito.'!A$4:AK$20957,MATCH(G$4,'Carga Remito.'!A$3:AQ$3,0),0)</f>
        <v>129802</v>
      </c>
      <c r="J324" s="15">
        <f t="shared" si="10"/>
        <v>0</v>
      </c>
      <c r="K324" s="31">
        <v>60000</v>
      </c>
      <c r="L324" s="23">
        <v>45243</v>
      </c>
      <c r="N324" s="31">
        <v>69802</v>
      </c>
      <c r="O324" s="23">
        <v>45272</v>
      </c>
    </row>
    <row r="325" spans="1:18" x14ac:dyDescent="0.25">
      <c r="A325" s="128">
        <v>1522</v>
      </c>
      <c r="B325" s="129">
        <f>VLOOKUP(A325,'Carga Remito.'!A$4:AK$16957,3,0)</f>
        <v>45238</v>
      </c>
      <c r="C325" s="131">
        <f t="shared" ref="C325:C388" ca="1" si="11">ROUNDUP(IF((TODAY()-B325)&lt;30,0,(TODAY()-B325)/30),0)</f>
        <v>14</v>
      </c>
      <c r="D325" s="28" t="str">
        <f>VLOOKUP(A325,'Carga Remito.'!A$4:AK$15957,4,0)</f>
        <v>Transporte Palloni</v>
      </c>
      <c r="E325" s="28" t="str">
        <f>VLOOKUP(A325,'Carga Remito.'!A$4:AK$2258,6,0)</f>
        <v>KVB553</v>
      </c>
      <c r="F325" s="28" t="str">
        <f>VLOOKUP(A325,'Carga Remito.'!A$4:AK$1858,7,0)</f>
        <v>Renault Kangoo</v>
      </c>
      <c r="G325" s="27">
        <f>VLOOKUP(A325,'Carga Remito.'!A$4:AK$20957,MATCH(G$4,'Carga Remito.'!A$3:AQ$3,0),0)</f>
        <v>19000</v>
      </c>
      <c r="J325" s="15">
        <f t="shared" si="10"/>
        <v>0</v>
      </c>
      <c r="K325" s="31">
        <v>19000</v>
      </c>
      <c r="L325" s="23">
        <v>45274</v>
      </c>
    </row>
    <row r="326" spans="1:18" x14ac:dyDescent="0.25">
      <c r="A326" s="128">
        <v>1523</v>
      </c>
      <c r="B326" s="129">
        <f>VLOOKUP(A326,'Carga Remito.'!A$4:AK$16957,3,0)</f>
        <v>45238</v>
      </c>
      <c r="C326" s="131">
        <f t="shared" ca="1" si="11"/>
        <v>14</v>
      </c>
      <c r="D326" s="28" t="str">
        <f>VLOOKUP(A326,'Carga Remito.'!A$4:AK$15957,4,0)</f>
        <v>Transporte Palloni</v>
      </c>
      <c r="E326" s="28" t="str">
        <f>VLOOKUP(A326,'Carga Remito.'!A$4:AK$2258,6,0)</f>
        <v>AF993CE</v>
      </c>
      <c r="F326" s="28" t="str">
        <f>VLOOKUP(A326,'Carga Remito.'!A$4:AK$1858,7,0)</f>
        <v>Fiat Fiorino</v>
      </c>
      <c r="G326" s="27">
        <f>VLOOKUP(A326,'Carga Remito.'!A$4:AK$20957,MATCH(G$4,'Carga Remito.'!A$3:AQ$3,0),0)</f>
        <v>17000</v>
      </c>
      <c r="J326" s="15">
        <f t="shared" si="10"/>
        <v>0</v>
      </c>
      <c r="K326" s="31">
        <v>17000</v>
      </c>
      <c r="L326" s="23">
        <v>45274</v>
      </c>
    </row>
    <row r="327" spans="1:18" x14ac:dyDescent="0.25">
      <c r="A327" s="128">
        <v>1524</v>
      </c>
      <c r="B327" s="129">
        <f>VLOOKUP(A327,'Carga Remito.'!A$4:AK$16957,3,0)</f>
        <v>45239</v>
      </c>
      <c r="C327" s="131">
        <f t="shared" ca="1" si="11"/>
        <v>14</v>
      </c>
      <c r="D327" s="28" t="str">
        <f>VLOOKUP(A327,'Carga Remito.'!A$4:AK$15957,4,0)</f>
        <v>Dellafiori Marcelo</v>
      </c>
      <c r="E327" s="28" t="str">
        <f>VLOOKUP(A327,'Carga Remito.'!A$4:AK$2258,6,0)</f>
        <v>KOO129</v>
      </c>
      <c r="F327" s="28" t="str">
        <f>VLOOKUP(A327,'Carga Remito.'!A$4:AK$1858,7,0)</f>
        <v>Peugeot 408</v>
      </c>
      <c r="G327" s="27">
        <f>VLOOKUP(A327,'Carga Remito.'!A$4:AK$20957,MATCH(G$4,'Carga Remito.'!A$3:AQ$3,0),0)</f>
        <v>3000</v>
      </c>
      <c r="J327" s="15">
        <f t="shared" si="10"/>
        <v>0</v>
      </c>
      <c r="K327" s="31">
        <v>1000</v>
      </c>
      <c r="N327" s="31">
        <v>2000</v>
      </c>
      <c r="O327" s="23">
        <v>45267</v>
      </c>
    </row>
    <row r="328" spans="1:18" x14ac:dyDescent="0.25">
      <c r="A328" s="128">
        <v>1525</v>
      </c>
      <c r="B328" s="129">
        <f>VLOOKUP(A328,'Carga Remito.'!A$4:AK$16957,3,0)</f>
        <v>45239</v>
      </c>
      <c r="C328" s="131">
        <f t="shared" ca="1" si="11"/>
        <v>14</v>
      </c>
      <c r="D328" s="28" t="str">
        <f>VLOOKUP(A328,'Carga Remito.'!A$4:AK$15957,4,0)</f>
        <v>Ubeda Jorge</v>
      </c>
      <c r="E328" s="28" t="str">
        <f>VLOOKUP(A328,'Carga Remito.'!A$4:AK$2258,6,0)</f>
        <v>MYD473</v>
      </c>
      <c r="F328" s="28" t="str">
        <f>VLOOKUP(A328,'Carga Remito.'!A$4:AK$1858,7,0)</f>
        <v>VW Gol</v>
      </c>
      <c r="G328" s="27">
        <f>VLOOKUP(A328,'Carga Remito.'!A$4:AK$20957,MATCH(G$4,'Carga Remito.'!A$3:AQ$3,0),0)</f>
        <v>81000</v>
      </c>
      <c r="J328" s="15">
        <f t="shared" si="10"/>
        <v>0</v>
      </c>
      <c r="K328" s="31">
        <v>81000</v>
      </c>
      <c r="L328" s="23">
        <v>45240</v>
      </c>
    </row>
    <row r="329" spans="1:18" x14ac:dyDescent="0.25">
      <c r="A329" s="128">
        <v>1526</v>
      </c>
      <c r="B329" s="129">
        <f>VLOOKUP(A329,'Carga Remito.'!A$4:AK$16957,3,0)</f>
        <v>45240</v>
      </c>
      <c r="C329" s="131">
        <f t="shared" ca="1" si="11"/>
        <v>13</v>
      </c>
      <c r="D329" s="28" t="str">
        <f>VLOOKUP(A329,'Carga Remito.'!A$4:AK$15957,4,0)</f>
        <v>Rodrigo Colombano</v>
      </c>
      <c r="E329" s="28" t="str">
        <f>VLOOKUP(A329,'Carga Remito.'!A$4:AK$2258,6,0)</f>
        <v>LRS429</v>
      </c>
      <c r="F329" s="28" t="str">
        <f>VLOOKUP(A329,'Carga Remito.'!A$4:AK$1858,7,0)</f>
        <v>VW Fox Cross</v>
      </c>
      <c r="G329" s="27">
        <f>VLOOKUP(A329,'Carga Remito.'!A$4:AK$20957,MATCH(G$4,'Carga Remito.'!A$3:AQ$3,0),0)</f>
        <v>69200</v>
      </c>
      <c r="J329" s="15">
        <f t="shared" si="10"/>
        <v>0</v>
      </c>
      <c r="K329" s="31">
        <v>44400</v>
      </c>
      <c r="L329" s="23">
        <v>45260</v>
      </c>
      <c r="N329" s="31">
        <v>24800</v>
      </c>
      <c r="O329" s="23">
        <v>45282</v>
      </c>
    </row>
    <row r="330" spans="1:18" x14ac:dyDescent="0.25">
      <c r="A330" s="128">
        <v>1527</v>
      </c>
      <c r="B330" s="129">
        <f>VLOOKUP(A330,'Carga Remito.'!A$4:AK$16957,3,0)</f>
        <v>45240</v>
      </c>
      <c r="C330" s="131">
        <f t="shared" ca="1" si="11"/>
        <v>13</v>
      </c>
      <c r="D330" s="28" t="str">
        <f>VLOOKUP(A330,'Carga Remito.'!A$4:AK$15957,4,0)</f>
        <v>Transporte Palloni</v>
      </c>
      <c r="E330" s="28" t="str">
        <f>VLOOKUP(A330,'Carga Remito.'!A$4:AK$2258,6,0)</f>
        <v>AF672US</v>
      </c>
      <c r="F330" s="28" t="str">
        <f>VLOOKUP(A330,'Carga Remito.'!A$4:AK$1858,7,0)</f>
        <v>Ford Transit</v>
      </c>
      <c r="G330" s="27">
        <f>VLOOKUP(A330,'Carga Remito.'!A$4:AK$20957,MATCH(G$4,'Carga Remito.'!A$3:AQ$3,0),0)</f>
        <v>23000</v>
      </c>
      <c r="J330" s="15">
        <f t="shared" si="10"/>
        <v>0</v>
      </c>
      <c r="K330" s="31">
        <v>23000</v>
      </c>
      <c r="L330" s="23">
        <v>45274</v>
      </c>
    </row>
    <row r="331" spans="1:18" x14ac:dyDescent="0.25">
      <c r="A331" s="128">
        <v>1528</v>
      </c>
      <c r="B331" s="129">
        <f>VLOOKUP(A331,'Carga Remito.'!A$4:AK$16957,3,0)</f>
        <v>45240</v>
      </c>
      <c r="C331" s="131">
        <f t="shared" ca="1" si="11"/>
        <v>13</v>
      </c>
      <c r="D331" s="28" t="str">
        <f>VLOOKUP(A331,'Carga Remito.'!A$4:AK$15957,4,0)</f>
        <v>Transporte Palloni</v>
      </c>
      <c r="E331" s="28" t="str">
        <f>VLOOKUP(A331,'Carga Remito.'!A$4:AK$2258,6,0)</f>
        <v>AF637FJ</v>
      </c>
      <c r="F331" s="28" t="str">
        <f>VLOOKUP(A331,'Carga Remito.'!A$4:AK$1858,7,0)</f>
        <v>Mercedes Sprinter</v>
      </c>
      <c r="G331" s="27">
        <f>VLOOKUP(A331,'Carga Remito.'!A$4:AK$20957,MATCH(G$4,'Carga Remito.'!A$3:AQ$3,0),0)</f>
        <v>86400</v>
      </c>
      <c r="J331" s="15">
        <f t="shared" si="10"/>
        <v>0</v>
      </c>
      <c r="K331" s="31">
        <v>86400</v>
      </c>
      <c r="L331" s="23">
        <v>45274</v>
      </c>
    </row>
    <row r="332" spans="1:18" x14ac:dyDescent="0.25">
      <c r="A332" s="128">
        <v>1529</v>
      </c>
      <c r="B332" s="129">
        <f>VLOOKUP(A332,'Carga Remito.'!A$4:AK$16957,3,0)</f>
        <v>45240</v>
      </c>
      <c r="C332" s="131">
        <f t="shared" ca="1" si="11"/>
        <v>13</v>
      </c>
      <c r="D332" s="28" t="str">
        <f>VLOOKUP(A332,'Carga Remito.'!A$4:AK$15957,4,0)</f>
        <v>Silveira Alejandro</v>
      </c>
      <c r="E332" s="28" t="str">
        <f>VLOOKUP(A332,'Carga Remito.'!A$4:AK$2258,6,0)</f>
        <v>MLD726</v>
      </c>
      <c r="F332" s="28" t="str">
        <f>VLOOKUP(A332,'Carga Remito.'!A$4:AK$1858,7,0)</f>
        <v>Peugeot Partner</v>
      </c>
      <c r="G332" s="27">
        <f>VLOOKUP(A332,'Carga Remito.'!A$4:AK$20957,MATCH(G$4,'Carga Remito.'!A$3:AQ$3,0),0)</f>
        <v>228850</v>
      </c>
      <c r="J332" s="15">
        <f t="shared" si="10"/>
        <v>0</v>
      </c>
      <c r="K332" s="31">
        <v>80030</v>
      </c>
      <c r="L332" s="23">
        <v>45236</v>
      </c>
      <c r="N332" s="31">
        <v>110000</v>
      </c>
      <c r="Q332" s="31">
        <v>38820</v>
      </c>
      <c r="R332" s="23">
        <v>45268</v>
      </c>
    </row>
    <row r="333" spans="1:18" x14ac:dyDescent="0.25">
      <c r="A333" s="128">
        <v>1530</v>
      </c>
      <c r="B333" s="129">
        <f>VLOOKUP(A333,'Carga Remito.'!A$4:AK$16957,3,0)</f>
        <v>45240</v>
      </c>
      <c r="C333" s="131">
        <f t="shared" ca="1" si="11"/>
        <v>13</v>
      </c>
      <c r="D333" s="28" t="str">
        <f>VLOOKUP(A333,'Carga Remito.'!A$4:AK$15957,4,0)</f>
        <v>Domansky Roberto</v>
      </c>
      <c r="E333" s="28">
        <f>VLOOKUP(A333,'Carga Remito.'!A$4:AK$2258,6,0)</f>
        <v>0</v>
      </c>
      <c r="F333" s="28" t="str">
        <f>VLOOKUP(A333,'Carga Remito.'!A$4:AK$1858,7,0)</f>
        <v>Gol Trend</v>
      </c>
      <c r="G333" s="27">
        <f>VLOOKUP(A333,'Carga Remito.'!A$4:AK$20957,MATCH(G$4,'Carga Remito.'!A$3:AQ$3,0),0)</f>
        <v>55900</v>
      </c>
      <c r="J333" s="15">
        <f t="shared" si="10"/>
        <v>0</v>
      </c>
      <c r="K333" s="31">
        <v>55900</v>
      </c>
      <c r="L333" s="23">
        <v>45269</v>
      </c>
    </row>
    <row r="334" spans="1:18" x14ac:dyDescent="0.25">
      <c r="A334" s="128">
        <v>1531</v>
      </c>
      <c r="B334" s="129">
        <f>VLOOKUP(A334,'Carga Remito.'!A$4:AK$16957,3,0)</f>
        <v>45243</v>
      </c>
      <c r="C334" s="131">
        <f t="shared" ca="1" si="11"/>
        <v>13</v>
      </c>
      <c r="D334" s="28" t="str">
        <f>VLOOKUP(A334,'Carga Remito.'!A$4:AK$15957,4,0)</f>
        <v>Guerrieri Gladys</v>
      </c>
      <c r="E334" s="28" t="str">
        <f>VLOOKUP(A334,'Carga Remito.'!A$4:AK$2258,6,0)</f>
        <v>AB744KG</v>
      </c>
      <c r="F334" s="28" t="str">
        <f>VLOOKUP(A334,'Carga Remito.'!A$4:AK$1858,7,0)</f>
        <v>Chevrolet tracker</v>
      </c>
      <c r="G334" s="27">
        <f>VLOOKUP(A334,'Carga Remito.'!A$4:AK$20957,MATCH(G$4,'Carga Remito.'!A$3:AQ$3,0),0)</f>
        <v>189200</v>
      </c>
      <c r="I334" t="s">
        <v>990</v>
      </c>
      <c r="J334" s="15">
        <f t="shared" si="10"/>
        <v>0</v>
      </c>
      <c r="K334" s="31">
        <v>189200</v>
      </c>
      <c r="L334" s="23">
        <v>45243</v>
      </c>
    </row>
    <row r="335" spans="1:18" x14ac:dyDescent="0.25">
      <c r="A335" s="128">
        <v>1532</v>
      </c>
      <c r="B335" s="129">
        <f>VLOOKUP(A335,'Carga Remito.'!A$4:AK$16957,3,0)</f>
        <v>45243</v>
      </c>
      <c r="C335" s="131">
        <f t="shared" ca="1" si="11"/>
        <v>13</v>
      </c>
      <c r="D335" s="28" t="str">
        <f>VLOOKUP(A335,'Carga Remito.'!A$4:AK$15957,4,0)</f>
        <v>Alonso</v>
      </c>
      <c r="E335" s="28" t="str">
        <f>VLOOKUP(A335,'Carga Remito.'!A$4:AK$2258,6,0)</f>
        <v>GFO127</v>
      </c>
      <c r="F335" s="28" t="str">
        <f>VLOOKUP(A335,'Carga Remito.'!A$4:AK$1858,7,0)</f>
        <v>Polo Classic</v>
      </c>
      <c r="G335" s="27">
        <f>VLOOKUP(A335,'Carga Remito.'!A$4:AK$20957,MATCH(G$4,'Carga Remito.'!A$3:AQ$3,0),0)</f>
        <v>136300</v>
      </c>
      <c r="J335" s="15">
        <f t="shared" si="10"/>
        <v>0</v>
      </c>
      <c r="K335" s="31">
        <v>136300</v>
      </c>
      <c r="L335" s="23">
        <v>45243</v>
      </c>
    </row>
    <row r="336" spans="1:18" x14ac:dyDescent="0.25">
      <c r="A336" s="128">
        <v>1533</v>
      </c>
      <c r="B336" s="129">
        <f>VLOOKUP(A336,'Carga Remito.'!A$4:AK$16957,3,0)</f>
        <v>45243</v>
      </c>
      <c r="C336" s="131">
        <f t="shared" ca="1" si="11"/>
        <v>13</v>
      </c>
      <c r="D336" s="28" t="str">
        <f>VLOOKUP(A336,'Carga Remito.'!A$4:AK$15957,4,0)</f>
        <v>Oliva Stella</v>
      </c>
      <c r="E336" s="28">
        <f>VLOOKUP(A336,'Carga Remito.'!A$4:AK$2258,6,0)</f>
        <v>0</v>
      </c>
      <c r="F336" s="28" t="str">
        <f>VLOOKUP(A336,'Carga Remito.'!A$4:AK$1858,7,0)</f>
        <v>Fiat linea</v>
      </c>
      <c r="G336" s="27">
        <f>VLOOKUP(A336,'Carga Remito.'!A$4:AK$20957,MATCH(G$4,'Carga Remito.'!A$3:AQ$3,0),0)</f>
        <v>5032</v>
      </c>
      <c r="J336" s="15">
        <f t="shared" si="10"/>
        <v>0</v>
      </c>
      <c r="K336" s="31">
        <v>5032</v>
      </c>
      <c r="L336" s="23">
        <v>45252</v>
      </c>
    </row>
    <row r="337" spans="1:15" x14ac:dyDescent="0.25">
      <c r="A337" s="128">
        <v>1534</v>
      </c>
      <c r="B337" s="129">
        <f>VLOOKUP(A337,'Carga Remito.'!A$4:AK$16957,3,0)</f>
        <v>45244</v>
      </c>
      <c r="C337" s="131">
        <f t="shared" ca="1" si="11"/>
        <v>13</v>
      </c>
      <c r="D337" s="28" t="str">
        <f>VLOOKUP(A337,'Carga Remito.'!A$4:AK$15957,4,0)</f>
        <v>Mansuino Alberto</v>
      </c>
      <c r="E337" s="28">
        <f>VLOOKUP(A337,'Carga Remito.'!A$4:AK$2258,6,0)</f>
        <v>0</v>
      </c>
      <c r="F337" s="28" t="str">
        <f>VLOOKUP(A337,'Carga Remito.'!A$4:AK$1858,7,0)</f>
        <v>Gol trend</v>
      </c>
      <c r="G337" s="27">
        <f>VLOOKUP(A337,'Carga Remito.'!A$4:AK$20957,MATCH(G$4,'Carga Remito.'!A$3:AQ$3,0),0)</f>
        <v>25000</v>
      </c>
      <c r="I337" t="s">
        <v>2387</v>
      </c>
      <c r="J337" s="15">
        <f t="shared" si="10"/>
        <v>0</v>
      </c>
      <c r="K337" s="31">
        <v>25000</v>
      </c>
      <c r="L337" s="23">
        <v>45245</v>
      </c>
    </row>
    <row r="338" spans="1:15" x14ac:dyDescent="0.25">
      <c r="A338" s="128">
        <v>1535</v>
      </c>
      <c r="B338" s="129">
        <f>VLOOKUP(A338,'Carga Remito.'!A$4:AK$16957,3,0)</f>
        <v>45244</v>
      </c>
      <c r="C338" s="131">
        <f t="shared" ca="1" si="11"/>
        <v>13</v>
      </c>
      <c r="D338" s="28" t="str">
        <f>VLOOKUP(A338,'Carga Remito.'!A$4:AK$15957,4,0)</f>
        <v>Lucero Adrian</v>
      </c>
      <c r="E338" s="28" t="str">
        <f>VLOOKUP(A338,'Carga Remito.'!A$4:AK$2258,6,0)</f>
        <v>EFR454</v>
      </c>
      <c r="F338" s="28" t="str">
        <f>VLOOKUP(A338,'Carga Remito.'!A$4:AK$1858,7,0)</f>
        <v>Fiat Palio</v>
      </c>
      <c r="G338" s="27">
        <f>VLOOKUP(A338,'Carga Remito.'!A$4:AK$20957,MATCH(G$4,'Carga Remito.'!A$3:AQ$3,0),0)</f>
        <v>18150</v>
      </c>
      <c r="J338" s="15">
        <f t="shared" si="10"/>
        <v>0</v>
      </c>
      <c r="K338" s="31">
        <v>18150</v>
      </c>
    </row>
    <row r="339" spans="1:15" x14ac:dyDescent="0.25">
      <c r="A339" s="128">
        <v>1536</v>
      </c>
      <c r="B339" s="129">
        <f>VLOOKUP(A339,'Carga Remito.'!A$4:AK$16957,3,0)</f>
        <v>45245</v>
      </c>
      <c r="C339" s="131">
        <f t="shared" ca="1" si="11"/>
        <v>13</v>
      </c>
      <c r="D339" s="28" t="str">
        <f>VLOOKUP(A339,'Carga Remito.'!A$4:AK$15957,4,0)</f>
        <v>Proietti Mariano</v>
      </c>
      <c r="E339" s="28" t="str">
        <f>VLOOKUP(A339,'Carga Remito.'!A$4:AK$2258,6,0)</f>
        <v>AA137WS</v>
      </c>
      <c r="F339" s="28" t="str">
        <f>VLOOKUP(A339,'Carga Remito.'!A$4:AK$1858,7,0)</f>
        <v>Chevrolet Cruze</v>
      </c>
      <c r="G339" s="27">
        <f>VLOOKUP(A339,'Carga Remito.'!A$4:AK$20957,MATCH(G$4,'Carga Remito.'!A$3:AQ$3,0),0)</f>
        <v>59600</v>
      </c>
      <c r="J339" s="15">
        <f t="shared" si="10"/>
        <v>0</v>
      </c>
      <c r="K339" s="31">
        <v>51510</v>
      </c>
      <c r="L339" s="23">
        <v>45245</v>
      </c>
      <c r="N339" s="31">
        <v>8090</v>
      </c>
    </row>
    <row r="340" spans="1:15" x14ac:dyDescent="0.25">
      <c r="A340" s="128">
        <v>1537</v>
      </c>
      <c r="B340" s="129">
        <f>VLOOKUP(A340,'Carga Remito.'!A$4:AK$16957,3,0)</f>
        <v>45246</v>
      </c>
      <c r="C340" s="131">
        <f t="shared" ca="1" si="11"/>
        <v>13</v>
      </c>
      <c r="D340" s="28" t="str">
        <f>VLOOKUP(A340,'Carga Remito.'!A$4:AK$15957,4,0)</f>
        <v>Sogno Agostina</v>
      </c>
      <c r="E340" s="28" t="str">
        <f>VLOOKUP(A340,'Carga Remito.'!A$4:AK$2258,6,0)</f>
        <v>AB206GD</v>
      </c>
      <c r="F340" s="28" t="str">
        <f>VLOOKUP(A340,'Carga Remito.'!A$4:AK$1858,7,0)</f>
        <v>Chevrolet Prisma</v>
      </c>
      <c r="G340" s="27">
        <f>VLOOKUP(A340,'Carga Remito.'!A$4:AK$20957,MATCH(G$4,'Carga Remito.'!A$3:AQ$3,0),0)</f>
        <v>28000</v>
      </c>
      <c r="I340" t="s">
        <v>766</v>
      </c>
      <c r="J340" s="15">
        <f t="shared" si="10"/>
        <v>0</v>
      </c>
      <c r="K340" s="31">
        <v>28000</v>
      </c>
      <c r="L340" s="23">
        <v>45246</v>
      </c>
    </row>
    <row r="341" spans="1:15" x14ac:dyDescent="0.25">
      <c r="A341" s="128">
        <v>1538</v>
      </c>
      <c r="B341" s="129">
        <f>VLOOKUP(A341,'Carga Remito.'!A$4:AK$16957,3,0)</f>
        <v>45246</v>
      </c>
      <c r="C341" s="131">
        <f t="shared" ca="1" si="11"/>
        <v>13</v>
      </c>
      <c r="D341" s="28" t="str">
        <f>VLOOKUP(A341,'Carga Remito.'!A$4:AK$15957,4,0)</f>
        <v>Laura Bongiorni</v>
      </c>
      <c r="E341" s="28" t="str">
        <f>VLOOKUP(A341,'Carga Remito.'!A$4:AK$2258,6,0)</f>
        <v>AA866FW</v>
      </c>
      <c r="F341" s="28" t="str">
        <f>VLOOKUP(A341,'Carga Remito.'!A$4:AK$1858,7,0)</f>
        <v>Peugeot 208</v>
      </c>
      <c r="G341" s="27">
        <f>VLOOKUP(A341,'Carga Remito.'!A$4:AK$20957,MATCH(G$4,'Carga Remito.'!A$3:AQ$3,0),0)</f>
        <v>555000</v>
      </c>
      <c r="I341" t="s">
        <v>990</v>
      </c>
      <c r="J341" s="15">
        <f t="shared" si="10"/>
        <v>0</v>
      </c>
      <c r="K341" s="31">
        <v>500000</v>
      </c>
      <c r="L341" s="23">
        <v>45250</v>
      </c>
      <c r="N341" s="31">
        <v>55000</v>
      </c>
      <c r="O341" s="23">
        <v>45261</v>
      </c>
    </row>
    <row r="342" spans="1:15" x14ac:dyDescent="0.25">
      <c r="A342" s="128">
        <v>1539</v>
      </c>
      <c r="B342" s="129">
        <f>VLOOKUP(A342,'Carga Remito.'!A$4:AK$16957,3,0)</f>
        <v>45246</v>
      </c>
      <c r="C342" s="131">
        <f t="shared" ca="1" si="11"/>
        <v>13</v>
      </c>
      <c r="D342" s="28" t="str">
        <f>VLOOKUP(A342,'Carga Remito.'!A$4:AK$15957,4,0)</f>
        <v>Suarez Luchi</v>
      </c>
      <c r="E342" s="28" t="str">
        <f>VLOOKUP(A342,'Carga Remito.'!A$4:AK$2258,6,0)</f>
        <v>AA887FX</v>
      </c>
      <c r="F342" s="28" t="str">
        <f>VLOOKUP(A342,'Carga Remito.'!A$4:AK$1858,7,0)</f>
        <v>Ford Ranger Limited</v>
      </c>
      <c r="G342" s="27">
        <f>VLOOKUP(A342,'Carga Remito.'!A$4:AK$20957,MATCH(G$4,'Carga Remito.'!A$3:AQ$3,0),0)</f>
        <v>179605</v>
      </c>
      <c r="J342" s="15">
        <f t="shared" si="10"/>
        <v>0</v>
      </c>
      <c r="K342" s="31">
        <v>179605</v>
      </c>
      <c r="L342" s="23">
        <v>45271</v>
      </c>
    </row>
    <row r="343" spans="1:15" x14ac:dyDescent="0.25">
      <c r="A343" s="128">
        <v>1540</v>
      </c>
      <c r="B343" s="129">
        <f>VLOOKUP(A343,'Carga Remito.'!A$4:AK$16957,3,0)</f>
        <v>45246</v>
      </c>
      <c r="C343" s="131">
        <f t="shared" ca="1" si="11"/>
        <v>13</v>
      </c>
      <c r="D343" s="28" t="str">
        <f>VLOOKUP(A343,'Carga Remito.'!A$4:AK$15957,4,0)</f>
        <v>Ventura Marcelo</v>
      </c>
      <c r="E343" s="28" t="str">
        <f>VLOOKUP(A343,'Carga Remito.'!A$4:AK$2258,6,0)</f>
        <v>OUA971</v>
      </c>
      <c r="F343" s="28" t="str">
        <f>VLOOKUP(A343,'Carga Remito.'!A$4:AK$1858,7,0)</f>
        <v>Ford Eco Sport</v>
      </c>
      <c r="G343" s="27">
        <f>VLOOKUP(A343,'Carga Remito.'!A$4:AK$20957,MATCH(G$4,'Carga Remito.'!A$3:AQ$3,0),0)</f>
        <v>143100</v>
      </c>
      <c r="J343" s="15">
        <f t="shared" si="10"/>
        <v>0</v>
      </c>
      <c r="K343" s="31">
        <v>90000</v>
      </c>
      <c r="L343" s="23">
        <v>45260</v>
      </c>
      <c r="N343" s="31">
        <v>53100</v>
      </c>
      <c r="O343" s="23">
        <v>45272</v>
      </c>
    </row>
    <row r="344" spans="1:15" x14ac:dyDescent="0.25">
      <c r="A344" s="128">
        <v>1541</v>
      </c>
      <c r="B344" s="129">
        <f>VLOOKUP(A344,'Carga Remito.'!A$4:AK$16957,3,0)</f>
        <v>45246</v>
      </c>
      <c r="C344" s="131">
        <f t="shared" ca="1" si="11"/>
        <v>13</v>
      </c>
      <c r="D344" s="28" t="str">
        <f>VLOOKUP(A344,'Carga Remito.'!A$4:AK$15957,4,0)</f>
        <v>Crocinelli Carlos</v>
      </c>
      <c r="E344" s="28" t="str">
        <f>VLOOKUP(A344,'Carga Remito.'!A$4:AK$2258,6,0)</f>
        <v>IXV668</v>
      </c>
      <c r="F344" s="28" t="str">
        <f>VLOOKUP(A344,'Carga Remito.'!A$4:AK$1858,7,0)</f>
        <v>Gol Trend</v>
      </c>
      <c r="G344" s="27">
        <f>VLOOKUP(A344,'Carga Remito.'!A$4:AK$20957,MATCH(G$4,'Carga Remito.'!A$3:AQ$3,0),0)</f>
        <v>30300</v>
      </c>
      <c r="J344" s="15">
        <f t="shared" si="10"/>
        <v>0</v>
      </c>
      <c r="K344" s="31">
        <v>30300</v>
      </c>
      <c r="L344" s="23">
        <v>45271</v>
      </c>
    </row>
    <row r="345" spans="1:15" x14ac:dyDescent="0.25">
      <c r="A345" s="128">
        <v>1542</v>
      </c>
      <c r="B345" s="129">
        <f>VLOOKUP(A345,'Carga Remito.'!A$4:AK$16957,3,0)</f>
        <v>45247</v>
      </c>
      <c r="C345" s="131">
        <f t="shared" ca="1" si="11"/>
        <v>13</v>
      </c>
      <c r="D345" s="28" t="str">
        <f>VLOOKUP(A345,'Carga Remito.'!A$4:AK$15957,4,0)</f>
        <v>Monge Natalia</v>
      </c>
      <c r="E345" s="28" t="str">
        <f>VLOOKUP(A345,'Carga Remito.'!A$4:AK$2258,6,0)</f>
        <v>EXF005</v>
      </c>
      <c r="F345" s="28" t="str">
        <f>VLOOKUP(A345,'Carga Remito.'!A$4:AK$1858,7,0)</f>
        <v>Chevrolet Corsa</v>
      </c>
      <c r="G345" s="27">
        <f>VLOOKUP(A345,'Carga Remito.'!A$4:AK$20957,MATCH(G$4,'Carga Remito.'!A$3:AQ$3,0),0)</f>
        <v>5950</v>
      </c>
      <c r="J345" s="15">
        <f t="shared" si="10"/>
        <v>0</v>
      </c>
      <c r="K345" s="31">
        <v>5950</v>
      </c>
      <c r="L345" s="23">
        <v>45248</v>
      </c>
    </row>
    <row r="346" spans="1:15" x14ac:dyDescent="0.25">
      <c r="A346" s="128">
        <v>1543</v>
      </c>
      <c r="B346" s="129">
        <f>VLOOKUP(A346,'Carga Remito.'!A$4:AK$16957,3,0)</f>
        <v>45247</v>
      </c>
      <c r="C346" s="131">
        <f t="shared" ca="1" si="11"/>
        <v>13</v>
      </c>
      <c r="D346" s="28" t="str">
        <f>VLOOKUP(A346,'Carga Remito.'!A$4:AK$15957,4,0)</f>
        <v>Magliano Debora</v>
      </c>
      <c r="E346" s="28" t="str">
        <f>VLOOKUP(A346,'Carga Remito.'!A$4:AK$2258,6,0)</f>
        <v>AA936DI</v>
      </c>
      <c r="F346" s="28" t="str">
        <f>VLOOKUP(A346,'Carga Remito.'!A$4:AK$1858,7,0)</f>
        <v>Jeep Renegade</v>
      </c>
      <c r="G346" s="27">
        <f>VLOOKUP(A346,'Carga Remito.'!A$4:AK$20957,MATCH(G$4,'Carga Remito.'!A$3:AQ$3,0),0)</f>
        <v>112375</v>
      </c>
      <c r="J346" s="15">
        <f t="shared" si="10"/>
        <v>0</v>
      </c>
      <c r="K346" s="31">
        <v>112375</v>
      </c>
      <c r="L346" s="23">
        <v>45251</v>
      </c>
    </row>
    <row r="347" spans="1:15" x14ac:dyDescent="0.25">
      <c r="A347" s="128">
        <v>1544</v>
      </c>
      <c r="B347" s="129">
        <f>VLOOKUP(A347,'Carga Remito.'!A$4:AK$16957,3,0)</f>
        <v>45247</v>
      </c>
      <c r="C347" s="131">
        <f t="shared" ca="1" si="11"/>
        <v>13</v>
      </c>
      <c r="D347" s="28" t="str">
        <f>VLOOKUP(A347,'Carga Remito.'!A$4:AK$15957,4,0)</f>
        <v>Astezana Mirta</v>
      </c>
      <c r="E347" s="28" t="str">
        <f>VLOOKUP(A347,'Carga Remito.'!A$4:AK$2258,6,0)</f>
        <v>EZH429</v>
      </c>
      <c r="F347" s="28" t="str">
        <f>VLOOKUP(A347,'Carga Remito.'!A$4:AK$1858,7,0)</f>
        <v>Ford Ranger 2.8</v>
      </c>
      <c r="G347" s="27">
        <f>VLOOKUP(A347,'Carga Remito.'!A$4:AK$20957,MATCH(G$4,'Carga Remito.'!A$3:AQ$3,0),0)</f>
        <v>33000</v>
      </c>
      <c r="J347" s="15">
        <f t="shared" si="10"/>
        <v>0</v>
      </c>
      <c r="K347" s="31">
        <v>20000</v>
      </c>
      <c r="L347" s="23">
        <v>45261</v>
      </c>
      <c r="N347" s="31">
        <v>13000</v>
      </c>
      <c r="O347" s="23">
        <v>45272</v>
      </c>
    </row>
    <row r="348" spans="1:15" x14ac:dyDescent="0.25">
      <c r="A348" s="128">
        <v>1545</v>
      </c>
      <c r="B348" s="129">
        <f>VLOOKUP(A348,'Carga Remito.'!A$4:AK$16957,3,0)</f>
        <v>45247</v>
      </c>
      <c r="C348" s="131">
        <f t="shared" ca="1" si="11"/>
        <v>13</v>
      </c>
      <c r="D348" s="28" t="str">
        <f>VLOOKUP(A348,'Carga Remito.'!A$4:AK$15957,4,0)</f>
        <v>Bufarini Alberto</v>
      </c>
      <c r="E348" s="28" t="str">
        <f>VLOOKUP(A348,'Carga Remito.'!A$4:AK$2258,6,0)</f>
        <v>CYH206</v>
      </c>
      <c r="F348" s="28" t="str">
        <f>VLOOKUP(A348,'Carga Remito.'!A$4:AK$1858,7,0)</f>
        <v>VW Gol</v>
      </c>
      <c r="G348" s="27">
        <f>VLOOKUP(A348,'Carga Remito.'!A$4:AK$20957,MATCH(G$4,'Carga Remito.'!A$3:AQ$3,0),0)</f>
        <v>26000</v>
      </c>
      <c r="I348" t="s">
        <v>990</v>
      </c>
      <c r="J348" s="15">
        <f t="shared" si="10"/>
        <v>0</v>
      </c>
      <c r="K348" s="31">
        <v>26000</v>
      </c>
      <c r="L348" s="23">
        <v>45248</v>
      </c>
    </row>
    <row r="349" spans="1:15" x14ac:dyDescent="0.25">
      <c r="A349" s="128">
        <v>1546</v>
      </c>
      <c r="B349" s="129">
        <f>VLOOKUP(A349,'Carga Remito.'!A$4:AK$16957,3,0)</f>
        <v>45248</v>
      </c>
      <c r="C349" s="131">
        <f t="shared" ca="1" si="11"/>
        <v>13</v>
      </c>
      <c r="D349" s="28" t="str">
        <f>VLOOKUP(A349,'Carga Remito.'!A$4:AK$15957,4,0)</f>
        <v>Municipalidad Laboulaye</v>
      </c>
      <c r="E349" s="28" t="str">
        <f>VLOOKUP(A349,'Carga Remito.'!A$4:AK$2258,6,0)</f>
        <v>GFL117</v>
      </c>
      <c r="F349" s="28" t="str">
        <f>VLOOKUP(A349,'Carga Remito.'!A$4:AK$1858,7,0)</f>
        <v>Astra Maestranza</v>
      </c>
      <c r="G349" s="27">
        <f>VLOOKUP(A349,'Carga Remito.'!A$4:AK$20957,MATCH(G$4,'Carga Remito.'!A$3:AQ$3,0),0)</f>
        <v>115000</v>
      </c>
      <c r="I349" t="s">
        <v>3150</v>
      </c>
      <c r="J349" s="15">
        <f t="shared" si="10"/>
        <v>0</v>
      </c>
      <c r="K349" s="31">
        <v>115000</v>
      </c>
      <c r="L349" s="23">
        <v>45269</v>
      </c>
    </row>
    <row r="350" spans="1:15" x14ac:dyDescent="0.25">
      <c r="A350" s="128">
        <v>1547</v>
      </c>
      <c r="B350" s="129">
        <f>VLOOKUP(A350,'Carga Remito.'!A$4:AK$16957,3,0)</f>
        <v>45248</v>
      </c>
      <c r="C350" s="131">
        <f t="shared" ca="1" si="11"/>
        <v>13</v>
      </c>
      <c r="D350" s="28" t="str">
        <f>VLOOKUP(A350,'Carga Remito.'!A$4:AK$15957,4,0)</f>
        <v>Tonello Santiago</v>
      </c>
      <c r="E350" s="28" t="str">
        <f>VLOOKUP(A350,'Carga Remito.'!A$4:AK$2258,6,0)</f>
        <v>NSX246</v>
      </c>
      <c r="F350" s="28">
        <f>VLOOKUP(A350,'Carga Remito.'!A$4:AK$1858,7,0)</f>
        <v>0</v>
      </c>
      <c r="G350" s="27">
        <f>VLOOKUP(A350,'Carga Remito.'!A$4:AK$20957,MATCH(G$4,'Carga Remito.'!A$3:AQ$3,0),0)</f>
        <v>0</v>
      </c>
      <c r="J350" s="15">
        <f t="shared" si="10"/>
        <v>0</v>
      </c>
    </row>
    <row r="351" spans="1:15" x14ac:dyDescent="0.25">
      <c r="A351" s="128">
        <v>1548</v>
      </c>
      <c r="B351" s="129">
        <f>VLOOKUP(A351,'Carga Remito.'!A$4:AK$16957,3,0)</f>
        <v>45250</v>
      </c>
      <c r="C351" s="131">
        <f t="shared" ca="1" si="11"/>
        <v>13</v>
      </c>
      <c r="D351" s="28" t="str">
        <f>VLOOKUP(A351,'Carga Remito.'!A$4:AK$15957,4,0)</f>
        <v>Birche Ariel</v>
      </c>
      <c r="E351" s="28" t="str">
        <f>VLOOKUP(A351,'Carga Remito.'!A$4:AK$2258,6,0)</f>
        <v>AD027NW</v>
      </c>
      <c r="F351" s="28" t="str">
        <f>VLOOKUP(A351,'Carga Remito.'!A$4:AK$1858,7,0)</f>
        <v>Gol Trend</v>
      </c>
      <c r="G351" s="27">
        <f>VLOOKUP(A351,'Carga Remito.'!A$4:AK$20957,MATCH(G$4,'Carga Remito.'!A$3:AQ$3,0),0)</f>
        <v>93000</v>
      </c>
      <c r="J351" s="15">
        <f t="shared" si="10"/>
        <v>0</v>
      </c>
      <c r="K351" s="31">
        <v>93000</v>
      </c>
      <c r="L351" s="23">
        <v>45262</v>
      </c>
    </row>
    <row r="352" spans="1:15" x14ac:dyDescent="0.25">
      <c r="A352" s="128">
        <v>1549</v>
      </c>
      <c r="B352" s="129">
        <f>VLOOKUP(A352,'Carga Remito.'!A$4:AK$16957,3,0)</f>
        <v>45250</v>
      </c>
      <c r="C352" s="131">
        <f t="shared" ca="1" si="11"/>
        <v>13</v>
      </c>
      <c r="D352" s="28" t="str">
        <f>VLOOKUP(A352,'Carga Remito.'!A$4:AK$15957,4,0)</f>
        <v>Ferrando Elba</v>
      </c>
      <c r="E352" s="28" t="str">
        <f>VLOOKUP(A352,'Carga Remito.'!A$4:AK$2258,6,0)</f>
        <v>JJK087</v>
      </c>
      <c r="F352" s="28" t="str">
        <f>VLOOKUP(A352,'Carga Remito.'!A$4:AK$1858,7,0)</f>
        <v>Fiat Palio</v>
      </c>
      <c r="G352" s="27">
        <f>VLOOKUP(A352,'Carga Remito.'!A$4:AK$20957,MATCH(G$4,'Carga Remito.'!A$3:AQ$3,0),0)</f>
        <v>85825</v>
      </c>
      <c r="J352" s="15">
        <f t="shared" si="10"/>
        <v>0</v>
      </c>
      <c r="K352" s="31">
        <v>40000</v>
      </c>
      <c r="L352" s="23">
        <v>45251</v>
      </c>
      <c r="N352" s="31">
        <v>45825</v>
      </c>
      <c r="O352" s="23">
        <v>45272</v>
      </c>
    </row>
    <row r="353" spans="1:15" x14ac:dyDescent="0.25">
      <c r="A353" s="128">
        <v>1550</v>
      </c>
      <c r="B353" s="129">
        <f>VLOOKUP(A353,'Carga Remito.'!A$4:AK$16957,3,0)</f>
        <v>45251</v>
      </c>
      <c r="C353" s="131">
        <f t="shared" ca="1" si="11"/>
        <v>13</v>
      </c>
      <c r="D353" s="28" t="str">
        <f>VLOOKUP(A353,'Carga Remito.'!A$4:AK$15957,4,0)</f>
        <v>Baravalle Andres</v>
      </c>
      <c r="E353" s="28" t="str">
        <f>VLOOKUP(A353,'Carga Remito.'!A$4:AK$2258,6,0)</f>
        <v>AC572EE</v>
      </c>
      <c r="F353" s="28" t="str">
        <f>VLOOKUP(A353,'Carga Remito.'!A$4:AK$1858,7,0)</f>
        <v>Fiat Fiorino Evo</v>
      </c>
      <c r="G353" s="27">
        <f>VLOOKUP(A353,'Carga Remito.'!A$4:AK$20957,MATCH(G$4,'Carga Remito.'!A$3:AQ$3,0),0)</f>
        <v>53900</v>
      </c>
      <c r="I353" t="s">
        <v>990</v>
      </c>
      <c r="J353" s="15">
        <f t="shared" si="10"/>
        <v>0</v>
      </c>
      <c r="K353" s="31">
        <v>53900</v>
      </c>
      <c r="L353" s="23">
        <v>45252</v>
      </c>
    </row>
    <row r="354" spans="1:15" x14ac:dyDescent="0.25">
      <c r="A354" s="128">
        <v>1551</v>
      </c>
      <c r="B354" s="129">
        <f>VLOOKUP(A354,'Carga Remito.'!A$4:AK$16957,3,0)</f>
        <v>45251</v>
      </c>
      <c r="C354" s="131">
        <f t="shared" ca="1" si="11"/>
        <v>13</v>
      </c>
      <c r="D354" s="28" t="str">
        <f>VLOOKUP(A354,'Carga Remito.'!A$4:AK$15957,4,0)</f>
        <v>Fernandez Jorge</v>
      </c>
      <c r="E354" s="28" t="str">
        <f>VLOOKUP(A354,'Carga Remito.'!A$4:AK$2258,6,0)</f>
        <v>CBO989</v>
      </c>
      <c r="F354" s="28" t="str">
        <f>VLOOKUP(A354,'Carga Remito.'!A$4:AK$1858,7,0)</f>
        <v>Peugeot 205</v>
      </c>
      <c r="G354" s="27">
        <f>VLOOKUP(A354,'Carga Remito.'!A$4:AK$20957,MATCH(G$4,'Carga Remito.'!A$3:AQ$3,0),0)</f>
        <v>113400</v>
      </c>
      <c r="I354" t="s">
        <v>910</v>
      </c>
      <c r="J354" s="15">
        <f t="shared" si="10"/>
        <v>0</v>
      </c>
      <c r="K354" s="31">
        <v>113400</v>
      </c>
      <c r="L354" s="23">
        <v>45251</v>
      </c>
    </row>
    <row r="355" spans="1:15" x14ac:dyDescent="0.25">
      <c r="A355" s="128">
        <v>1552</v>
      </c>
      <c r="B355" s="129">
        <f>VLOOKUP(A355,'Carga Remito.'!A$4:AK$16957,3,0)</f>
        <v>45251</v>
      </c>
      <c r="C355" s="131">
        <f t="shared" ca="1" si="11"/>
        <v>13</v>
      </c>
      <c r="D355" s="28" t="str">
        <f>VLOOKUP(A355,'Carga Remito.'!A$4:AK$15957,4,0)</f>
        <v>Davicino Richard</v>
      </c>
      <c r="E355" s="28" t="str">
        <f>VLOOKUP(A355,'Carga Remito.'!A$4:AK$2258,6,0)</f>
        <v>AE898CK</v>
      </c>
      <c r="F355" s="28" t="str">
        <f>VLOOKUP(A355,'Carga Remito.'!A$4:AK$1858,7,0)</f>
        <v>Fiat Cronos</v>
      </c>
      <c r="G355" s="27">
        <f>VLOOKUP(A355,'Carga Remito.'!A$4:AK$20957,MATCH(G$4,'Carga Remito.'!A$3:AQ$3,0),0)</f>
        <v>113275</v>
      </c>
      <c r="I355" t="s">
        <v>990</v>
      </c>
      <c r="J355" s="15">
        <f t="shared" si="10"/>
        <v>0</v>
      </c>
      <c r="K355" s="31">
        <v>113275</v>
      </c>
      <c r="L355" s="23">
        <v>45253</v>
      </c>
    </row>
    <row r="356" spans="1:15" x14ac:dyDescent="0.25">
      <c r="A356" s="128">
        <v>1553</v>
      </c>
      <c r="B356" s="129">
        <f>VLOOKUP(A356,'Carga Remito.'!A$4:AK$16957,3,0)</f>
        <v>45251</v>
      </c>
      <c r="C356" s="131">
        <f t="shared" ca="1" si="11"/>
        <v>13</v>
      </c>
      <c r="D356" s="28" t="str">
        <f>VLOOKUP(A356,'Carga Remito.'!A$4:AK$15957,4,0)</f>
        <v>Moreno Orlando</v>
      </c>
      <c r="E356" s="28" t="str">
        <f>VLOOKUP(A356,'Carga Remito.'!A$4:AK$2258,6,0)</f>
        <v>AB091GB</v>
      </c>
      <c r="F356" s="28" t="str">
        <f>VLOOKUP(A356,'Carga Remito.'!A$4:AK$1858,7,0)</f>
        <v>Amarok</v>
      </c>
      <c r="G356" s="27">
        <f>VLOOKUP(A356,'Carga Remito.'!A$4:AK$20957,MATCH(G$4,'Carga Remito.'!A$3:AQ$3,0),0)</f>
        <v>28000</v>
      </c>
      <c r="I356" t="s">
        <v>990</v>
      </c>
      <c r="J356" s="15">
        <f t="shared" si="10"/>
        <v>0</v>
      </c>
      <c r="K356" s="31">
        <v>28000</v>
      </c>
      <c r="L356" s="23">
        <v>45253</v>
      </c>
    </row>
    <row r="357" spans="1:15" x14ac:dyDescent="0.25">
      <c r="A357" s="128">
        <v>1554</v>
      </c>
      <c r="B357" s="129">
        <f>VLOOKUP(A357,'Carga Remito.'!A$4:AK$16957,3,0)</f>
        <v>45251</v>
      </c>
      <c r="C357" s="131">
        <f t="shared" ca="1" si="11"/>
        <v>13</v>
      </c>
      <c r="D357" s="28" t="str">
        <f>VLOOKUP(A357,'Carga Remito.'!A$4:AK$15957,4,0)</f>
        <v>Guerrieri Gladys</v>
      </c>
      <c r="E357" s="28" t="str">
        <f>VLOOKUP(A357,'Carga Remito.'!A$4:AK$2258,6,0)</f>
        <v>AB744KG</v>
      </c>
      <c r="F357" s="28" t="str">
        <f>VLOOKUP(A357,'Carga Remito.'!A$4:AK$1858,7,0)</f>
        <v>Chevrolet tracker</v>
      </c>
      <c r="G357" s="27">
        <f>VLOOKUP(A357,'Carga Remito.'!A$4:AK$20957,MATCH(G$4,'Carga Remito.'!A$3:AQ$3,0),0)</f>
        <v>122500</v>
      </c>
      <c r="I357" t="s">
        <v>990</v>
      </c>
      <c r="J357" s="15">
        <f t="shared" si="10"/>
        <v>0</v>
      </c>
      <c r="K357" s="31">
        <v>122500</v>
      </c>
      <c r="L357" s="23">
        <v>45251</v>
      </c>
    </row>
    <row r="358" spans="1:15" x14ac:dyDescent="0.25">
      <c r="A358" s="128">
        <v>1555</v>
      </c>
      <c r="B358" s="129">
        <f>VLOOKUP(A358,'Carga Remito.'!A$4:AK$16957,3,0)</f>
        <v>45252</v>
      </c>
      <c r="C358" s="131">
        <f t="shared" ca="1" si="11"/>
        <v>13</v>
      </c>
      <c r="D358" s="28" t="str">
        <f>VLOOKUP(A358,'Carga Remito.'!A$4:AK$15957,4,0)</f>
        <v>Transporte Palloni</v>
      </c>
      <c r="E358" s="28" t="str">
        <f>VLOOKUP(A358,'Carga Remito.'!A$4:AK$2258,6,0)</f>
        <v>AE008SG</v>
      </c>
      <c r="F358" s="28" t="str">
        <f>VLOOKUP(A358,'Carga Remito.'!A$4:AK$1858,7,0)</f>
        <v>Mercedes Vito</v>
      </c>
      <c r="G358" s="27">
        <f>VLOOKUP(A358,'Carga Remito.'!A$4:AK$20957,MATCH(G$4,'Carga Remito.'!A$3:AQ$3,0),0)</f>
        <v>103250</v>
      </c>
      <c r="J358" s="15">
        <f t="shared" si="10"/>
        <v>0</v>
      </c>
      <c r="K358" s="31">
        <v>103250</v>
      </c>
      <c r="L358" s="23">
        <v>45274</v>
      </c>
    </row>
    <row r="359" spans="1:15" x14ac:dyDescent="0.25">
      <c r="A359" s="128">
        <v>1556</v>
      </c>
      <c r="B359" s="129">
        <f>VLOOKUP(A359,'Carga Remito.'!A$4:AK$16957,3,0)</f>
        <v>45252</v>
      </c>
      <c r="C359" s="131">
        <f t="shared" ca="1" si="11"/>
        <v>13</v>
      </c>
      <c r="D359" s="28" t="str">
        <f>VLOOKUP(A359,'Carga Remito.'!A$4:AK$15957,4,0)</f>
        <v>Ferrando Elba</v>
      </c>
      <c r="E359" s="28" t="str">
        <f>VLOOKUP(A359,'Carga Remito.'!A$4:AK$2258,6,0)</f>
        <v>JJK087</v>
      </c>
      <c r="F359" s="28" t="str">
        <f>VLOOKUP(A359,'Carga Remito.'!A$4:AK$1858,7,0)</f>
        <v>Fiat Palio</v>
      </c>
      <c r="G359" s="27">
        <f>VLOOKUP(A359,'Carga Remito.'!A$4:AK$20957,MATCH(G$4,'Carga Remito.'!A$3:AQ$3,0),0)</f>
        <v>27000</v>
      </c>
      <c r="J359" s="15">
        <f t="shared" si="10"/>
        <v>0</v>
      </c>
      <c r="K359" s="31">
        <v>27000</v>
      </c>
      <c r="L359" s="23">
        <v>45272</v>
      </c>
    </row>
    <row r="360" spans="1:15" x14ac:dyDescent="0.25">
      <c r="A360" s="128">
        <v>1557</v>
      </c>
      <c r="B360" s="129">
        <f>VLOOKUP(A360,'Carga Remito.'!A$4:AK$16957,3,0)</f>
        <v>45253</v>
      </c>
      <c r="C360" s="131">
        <f t="shared" ca="1" si="11"/>
        <v>13</v>
      </c>
      <c r="D360" s="28" t="str">
        <f>VLOOKUP(A360,'Carga Remito.'!A$4:AK$15957,4,0)</f>
        <v>Medic</v>
      </c>
      <c r="E360" s="28" t="str">
        <f>VLOOKUP(A360,'Carga Remito.'!A$4:AK$2258,6,0)</f>
        <v>JWS508</v>
      </c>
      <c r="F360" s="28" t="str">
        <f>VLOOKUP(A360,'Carga Remito.'!A$4:AK$1858,7,0)</f>
        <v>Peugeot partner</v>
      </c>
      <c r="G360" s="27">
        <f>VLOOKUP(A360,'Carga Remito.'!A$4:AK$20957,MATCH(G$4,'Carga Remito.'!A$3:AQ$3,0),0)</f>
        <v>141220</v>
      </c>
      <c r="J360" s="15">
        <f t="shared" si="10"/>
        <v>0</v>
      </c>
      <c r="K360" s="31">
        <v>70000</v>
      </c>
      <c r="L360" s="23">
        <v>45266</v>
      </c>
      <c r="N360" s="31">
        <v>71220</v>
      </c>
      <c r="O360" s="23">
        <v>45282</v>
      </c>
    </row>
    <row r="361" spans="1:15" x14ac:dyDescent="0.25">
      <c r="A361" s="128">
        <v>1558</v>
      </c>
      <c r="B361" s="129">
        <f>VLOOKUP(A361,'Carga Remito.'!A$4:AK$16957,3,0)</f>
        <v>45253</v>
      </c>
      <c r="C361" s="131">
        <f t="shared" ca="1" si="11"/>
        <v>13</v>
      </c>
      <c r="D361" s="28" t="str">
        <f>VLOOKUP(A361,'Carga Remito.'!A$4:AK$15957,4,0)</f>
        <v>Tevez Jonatan</v>
      </c>
      <c r="E361" s="28">
        <f>VLOOKUP(A361,'Carga Remito.'!A$4:AK$2258,6,0)</f>
        <v>0</v>
      </c>
      <c r="F361" s="28" t="str">
        <f>VLOOKUP(A361,'Carga Remito.'!A$4:AK$1858,7,0)</f>
        <v>Gol trend</v>
      </c>
      <c r="G361" s="27">
        <f>VLOOKUP(A361,'Carga Remito.'!A$4:AK$20957,MATCH(G$4,'Carga Remito.'!A$3:AQ$3,0),0)</f>
        <v>80000</v>
      </c>
      <c r="J361" s="15">
        <f t="shared" si="10"/>
        <v>0</v>
      </c>
      <c r="K361" s="31">
        <v>80000</v>
      </c>
      <c r="L361" s="23">
        <v>45253</v>
      </c>
    </row>
    <row r="362" spans="1:15" x14ac:dyDescent="0.25">
      <c r="A362" s="128">
        <v>1559</v>
      </c>
      <c r="B362" s="130">
        <f>VLOOKUP(A362,'Carga Remito.'!A$4:AK$16957,3,0)</f>
        <v>45253</v>
      </c>
      <c r="C362" s="144">
        <f t="shared" ca="1" si="11"/>
        <v>13</v>
      </c>
      <c r="D362" s="28" t="str">
        <f>VLOOKUP(A362,'Carga Remito.'!A$4:AK$15957,4,0)</f>
        <v>Gilli Florencia</v>
      </c>
      <c r="E362" s="28" t="str">
        <f>VLOOKUP(A362,'Carga Remito.'!A$4:AK$2258,6,0)</f>
        <v>HLX329</v>
      </c>
      <c r="F362" s="23" t="str">
        <f>VLOOKUP(A362,'Carga Remito.'!A$4:AK$1858,7,0)</f>
        <v>Peugeot 206</v>
      </c>
      <c r="G362" s="27">
        <f>VLOOKUP(A362,'Carga Remito.'!A$4:AK$20957,MATCH(G$4,'Carga Remito.'!A$3:AQ$3,0),0)</f>
        <v>258369.5</v>
      </c>
      <c r="J362" s="15">
        <f t="shared" si="10"/>
        <v>0</v>
      </c>
      <c r="K362" s="31">
        <v>258369.5</v>
      </c>
      <c r="L362" s="23">
        <v>45273</v>
      </c>
    </row>
    <row r="363" spans="1:15" x14ac:dyDescent="0.25">
      <c r="A363" s="128">
        <v>1560</v>
      </c>
      <c r="B363" s="129">
        <f>VLOOKUP(A363,'Carga Remito.'!A$4:AK$16957,3,0)</f>
        <v>45253</v>
      </c>
      <c r="C363" s="131">
        <f t="shared" ca="1" si="11"/>
        <v>13</v>
      </c>
      <c r="D363" s="28" t="str">
        <f>VLOOKUP(A363,'Carga Remito.'!A$4:AK$15957,4,0)</f>
        <v>Rodriguez Osvaldo</v>
      </c>
      <c r="E363" s="28" t="str">
        <f>VLOOKUP(A363,'Carga Remito.'!A$4:AK$2258,6,0)</f>
        <v>JBZ258</v>
      </c>
      <c r="F363" s="28" t="str">
        <f>VLOOKUP(A363,'Carga Remito.'!A$4:AK$1858,7,0)</f>
        <v>Renault Symbol</v>
      </c>
      <c r="G363" s="27">
        <f>VLOOKUP(A363,'Carga Remito.'!A$4:AK$20957,MATCH(G$4,'Carga Remito.'!A$3:AQ$3,0),0)</f>
        <v>114195</v>
      </c>
      <c r="J363" s="15">
        <f t="shared" si="10"/>
        <v>0</v>
      </c>
      <c r="K363" s="31">
        <v>60000</v>
      </c>
      <c r="L363" s="23">
        <v>45255</v>
      </c>
      <c r="N363" s="31">
        <v>54195</v>
      </c>
      <c r="O363" s="23">
        <v>45271</v>
      </c>
    </row>
    <row r="364" spans="1:15" x14ac:dyDescent="0.25">
      <c r="A364" s="128">
        <v>1561</v>
      </c>
      <c r="B364" s="129">
        <f>VLOOKUP(A364,'Carga Remito.'!A$4:AK$16957,3,0)</f>
        <v>45253</v>
      </c>
      <c r="C364" s="131">
        <f t="shared" ca="1" si="11"/>
        <v>13</v>
      </c>
      <c r="D364" s="28" t="str">
        <f>VLOOKUP(A364,'Carga Remito.'!A$4:AK$15957,4,0)</f>
        <v>Loeiro Daniel</v>
      </c>
      <c r="E364" s="28" t="str">
        <f>VLOOKUP(A364,'Carga Remito.'!A$4:AK$2258,6,0)</f>
        <v>FRR248</v>
      </c>
      <c r="F364" s="28" t="str">
        <f>VLOOKUP(A364,'Carga Remito.'!A$4:AK$1858,7,0)</f>
        <v>Chevrolet S10</v>
      </c>
      <c r="G364" s="27">
        <f>VLOOKUP(A364,'Carga Remito.'!A$4:AK$20957,MATCH(G$4,'Carga Remito.'!A$3:AQ$3,0),0)</f>
        <v>4000</v>
      </c>
      <c r="J364" s="15">
        <f t="shared" si="10"/>
        <v>0</v>
      </c>
      <c r="K364" s="31">
        <v>4000</v>
      </c>
    </row>
    <row r="365" spans="1:15" x14ac:dyDescent="0.25">
      <c r="A365" s="128">
        <v>1562</v>
      </c>
      <c r="B365" s="129">
        <f>VLOOKUP(A365,'Carga Remito.'!A$4:AK$16957,3,0)</f>
        <v>45253</v>
      </c>
      <c r="C365" s="131">
        <f t="shared" ca="1" si="11"/>
        <v>13</v>
      </c>
      <c r="D365" s="28" t="str">
        <f>VLOOKUP(A365,'Carga Remito.'!A$4:AK$15957,4,0)</f>
        <v>Gigante Alejandro</v>
      </c>
      <c r="E365" s="28">
        <f>VLOOKUP(A365,'Carga Remito.'!A$4:AK$2258,6,0)</f>
        <v>0</v>
      </c>
      <c r="F365" s="28" t="str">
        <f>VLOOKUP(A365,'Carga Remito.'!A$4:AK$1858,7,0)</f>
        <v>VW Gol Trend</v>
      </c>
      <c r="G365" s="27">
        <f>VLOOKUP(A365,'Carga Remito.'!A$4:AK$20957,MATCH(G$4,'Carga Remito.'!A$3:AQ$3,0),0)</f>
        <v>32000</v>
      </c>
      <c r="J365" s="15">
        <f t="shared" si="10"/>
        <v>0</v>
      </c>
      <c r="K365" s="31">
        <v>32000</v>
      </c>
      <c r="L365" s="23">
        <v>45295</v>
      </c>
    </row>
    <row r="366" spans="1:15" x14ac:dyDescent="0.25">
      <c r="A366" s="128">
        <v>1563</v>
      </c>
      <c r="B366" s="129">
        <f>VLOOKUP(A366,'Carga Remito.'!A$4:AK$16957,3,0)</f>
        <v>45254</v>
      </c>
      <c r="C366" s="131">
        <f t="shared" ca="1" si="11"/>
        <v>13</v>
      </c>
      <c r="D366" s="28" t="str">
        <f>VLOOKUP(A366,'Carga Remito.'!A$4:AK$15957,4,0)</f>
        <v>Dutto Mariano</v>
      </c>
      <c r="E366" s="28" t="str">
        <f>VLOOKUP(A366,'Carga Remito.'!A$4:AK$2258,6,0)</f>
        <v>JRG013</v>
      </c>
      <c r="F366" s="28" t="str">
        <f>VLOOKUP(A366,'Carga Remito.'!A$4:AK$1858,7,0)</f>
        <v>VW Surán</v>
      </c>
      <c r="G366" s="27">
        <f>VLOOKUP(A366,'Carga Remito.'!A$4:AK$20957,MATCH(G$4,'Carga Remito.'!A$3:AQ$3,0),0)</f>
        <v>10000</v>
      </c>
      <c r="I366" t="s">
        <v>990</v>
      </c>
      <c r="J366" s="15">
        <f t="shared" si="10"/>
        <v>0</v>
      </c>
      <c r="K366" s="31">
        <v>10000</v>
      </c>
      <c r="L366" s="23">
        <v>45254</v>
      </c>
    </row>
    <row r="367" spans="1:15" x14ac:dyDescent="0.25">
      <c r="A367" s="128">
        <v>1564</v>
      </c>
      <c r="B367" s="129">
        <f>VLOOKUP(A367,'Carga Remito.'!A$4:AK$16957,3,0)</f>
        <v>45254</v>
      </c>
      <c r="C367" s="131">
        <f t="shared" ca="1" si="11"/>
        <v>13</v>
      </c>
      <c r="D367" s="28" t="str">
        <f>VLOOKUP(A367,'Carga Remito.'!A$4:AK$15957,4,0)</f>
        <v>Magra Ignacio</v>
      </c>
      <c r="E367" s="28" t="str">
        <f>VLOOKUP(A367,'Carga Remito.'!A$4:AK$2258,6,0)</f>
        <v>SHX407</v>
      </c>
      <c r="F367" s="28" t="str">
        <f>VLOOKUP(A367,'Carga Remito.'!A$4:AK$1858,7,0)</f>
        <v>Renault Sandero Steepway</v>
      </c>
      <c r="G367" s="27">
        <f>VLOOKUP(A367,'Carga Remito.'!A$4:AK$20957,MATCH(G$4,'Carga Remito.'!A$3:AQ$3,0),0)</f>
        <v>62700</v>
      </c>
      <c r="I367" t="s">
        <v>990</v>
      </c>
      <c r="J367" s="15">
        <f t="shared" si="10"/>
        <v>0</v>
      </c>
      <c r="K367" s="31">
        <v>62700</v>
      </c>
      <c r="L367" s="23">
        <v>45254</v>
      </c>
    </row>
    <row r="368" spans="1:15" x14ac:dyDescent="0.25">
      <c r="A368" s="128">
        <v>1565</v>
      </c>
      <c r="B368" s="129">
        <f>VLOOKUP(A368,'Carga Remito.'!A$4:AK$16957,3,0)</f>
        <v>45254</v>
      </c>
      <c r="C368" s="131">
        <f t="shared" ca="1" si="11"/>
        <v>13</v>
      </c>
      <c r="D368" s="28" t="str">
        <f>VLOOKUP(A368,'Carga Remito.'!A$4:AK$15957,4,0)</f>
        <v>Rodriguez Pablo</v>
      </c>
      <c r="E368" s="28" t="str">
        <f>VLOOKUP(A368,'Carga Remito.'!A$4:AK$2258,6,0)</f>
        <v>AB328TT</v>
      </c>
      <c r="F368" s="28" t="str">
        <f>VLOOKUP(A368,'Carga Remito.'!A$4:AK$1858,7,0)</f>
        <v xml:space="preserve">Ford Eco Sport Kinetic </v>
      </c>
      <c r="G368" s="27">
        <f>VLOOKUP(A368,'Carga Remito.'!A$4:AK$20957,MATCH(G$4,'Carga Remito.'!A$3:AQ$3,0),0)</f>
        <v>218740</v>
      </c>
      <c r="I368" t="s">
        <v>2628</v>
      </c>
      <c r="J368" s="15">
        <f t="shared" si="10"/>
        <v>0</v>
      </c>
      <c r="K368" s="31">
        <v>218740</v>
      </c>
      <c r="L368" s="23">
        <v>45272</v>
      </c>
    </row>
    <row r="369" spans="1:12" x14ac:dyDescent="0.25">
      <c r="A369" s="128">
        <v>1566</v>
      </c>
      <c r="B369" s="129">
        <f>VLOOKUP(A369,'Carga Remito.'!A$4:AK$16957,3,0)</f>
        <v>45255</v>
      </c>
      <c r="C369" s="131">
        <f t="shared" ca="1" si="11"/>
        <v>13</v>
      </c>
      <c r="D369" s="28" t="str">
        <f>VLOOKUP(A369,'Carga Remito.'!A$4:AK$15957,4,0)</f>
        <v>Creativiti S.A.S</v>
      </c>
      <c r="E369" s="28" t="str">
        <f>VLOOKUP(A369,'Carga Remito.'!A$4:AK$2258,6,0)</f>
        <v>AE655WE</v>
      </c>
      <c r="F369" s="28" t="str">
        <f>VLOOKUP(A369,'Carga Remito.'!A$4:AK$1858,7,0)</f>
        <v>Fiat Strada</v>
      </c>
      <c r="G369" s="27">
        <f>VLOOKUP(A369,'Carga Remito.'!A$4:AK$20957,MATCH(G$4,'Carga Remito.'!A$3:AQ$3,0),0)</f>
        <v>93950</v>
      </c>
      <c r="I369" t="s">
        <v>2843</v>
      </c>
      <c r="J369" s="15">
        <f t="shared" si="10"/>
        <v>0</v>
      </c>
      <c r="K369" s="31">
        <v>93950</v>
      </c>
      <c r="L369" s="23">
        <v>45274</v>
      </c>
    </row>
    <row r="370" spans="1:12" x14ac:dyDescent="0.25">
      <c r="A370" s="128">
        <v>1567</v>
      </c>
      <c r="B370" s="129">
        <f>VLOOKUP(A370,'Carga Remito.'!A$4:AK$16957,3,0)</f>
        <v>45255</v>
      </c>
      <c r="C370" s="131">
        <f t="shared" ca="1" si="11"/>
        <v>13</v>
      </c>
      <c r="D370" s="28" t="str">
        <f>VLOOKUP(A370,'Carga Remito.'!A$4:AK$15957,4,0)</f>
        <v>Stap Carlos</v>
      </c>
      <c r="E370" s="28" t="str">
        <f>VLOOKUP(A370,'Carga Remito.'!A$4:AK$2258,6,0)</f>
        <v>AB892VK</v>
      </c>
      <c r="F370" s="28" t="str">
        <f>VLOOKUP(A370,'Carga Remito.'!A$4:AK$1858,7,0)</f>
        <v>Ford Ranger</v>
      </c>
      <c r="G370" s="27">
        <f>VLOOKUP(A370,'Carga Remito.'!A$4:AK$20957,MATCH(G$4,'Carga Remito.'!A$3:AQ$3,0),0)</f>
        <v>80225</v>
      </c>
      <c r="J370" s="15">
        <f t="shared" si="10"/>
        <v>0</v>
      </c>
      <c r="K370" s="31">
        <v>80225</v>
      </c>
      <c r="L370" s="23">
        <v>45293</v>
      </c>
    </row>
    <row r="371" spans="1:12" x14ac:dyDescent="0.25">
      <c r="A371" s="128">
        <v>1568</v>
      </c>
      <c r="B371" s="129">
        <f>VLOOKUP(A371,'Carga Remito.'!A$4:AK$16957,3,0)</f>
        <v>45257</v>
      </c>
      <c r="C371" s="131">
        <f t="shared" ca="1" si="11"/>
        <v>13</v>
      </c>
      <c r="D371" s="28" t="str">
        <f>VLOOKUP(A371,'Carga Remito.'!A$4:AK$15957,4,0)</f>
        <v>Tranquilli Silvio</v>
      </c>
      <c r="E371" s="28" t="str">
        <f>VLOOKUP(A371,'Carga Remito.'!A$4:AK$2258,6,0)</f>
        <v>ICA191</v>
      </c>
      <c r="F371" s="28" t="str">
        <f>VLOOKUP(A371,'Carga Remito.'!A$4:AK$1858,7,0)</f>
        <v>Chevrolet Spark</v>
      </c>
      <c r="G371" s="27">
        <f>VLOOKUP(A371,'Carga Remito.'!A$4:AK$20957,MATCH(G$4,'Carga Remito.'!A$3:AQ$3,0),0)</f>
        <v>5000</v>
      </c>
      <c r="J371" s="15">
        <f t="shared" si="10"/>
        <v>0</v>
      </c>
      <c r="K371" s="31">
        <v>5000</v>
      </c>
      <c r="L371" s="23">
        <v>45257</v>
      </c>
    </row>
    <row r="372" spans="1:12" x14ac:dyDescent="0.25">
      <c r="A372" s="128">
        <v>1569</v>
      </c>
      <c r="B372" s="129">
        <f>VLOOKUP(A372,'Carga Remito.'!A$4:AK$16957,3,0)</f>
        <v>45257</v>
      </c>
      <c r="C372" s="131">
        <f t="shared" ca="1" si="11"/>
        <v>13</v>
      </c>
      <c r="D372" s="28" t="str">
        <f>VLOOKUP(A372,'Carga Remito.'!A$4:AK$15957,4,0)</f>
        <v>Municipalidad Laboulaye</v>
      </c>
      <c r="E372" s="28" t="str">
        <f>VLOOKUP(A372,'Carga Remito.'!A$4:AK$2258,6,0)</f>
        <v>AD310CN</v>
      </c>
      <c r="F372" s="28" t="str">
        <f>VLOOKUP(A372,'Carga Remito.'!A$4:AK$1858,7,0)</f>
        <v>Gol trend</v>
      </c>
      <c r="G372" s="27">
        <f>VLOOKUP(A372,'Carga Remito.'!A$4:AK$20957,MATCH(G$4,'Carga Remito.'!A$3:AQ$3,0),0)</f>
        <v>110000</v>
      </c>
      <c r="I372" t="s">
        <v>3150</v>
      </c>
      <c r="J372" s="15">
        <f t="shared" ref="J372:J435" si="12">+G372-K372-N372-Q372-T372-W372-Z372</f>
        <v>0</v>
      </c>
      <c r="K372" s="31">
        <v>110000</v>
      </c>
      <c r="L372" s="23">
        <v>45269</v>
      </c>
    </row>
    <row r="373" spans="1:12" x14ac:dyDescent="0.25">
      <c r="A373" s="128">
        <v>1570</v>
      </c>
      <c r="B373" s="129">
        <f>VLOOKUP(A373,'Carga Remito.'!A$4:AK$16957,3,0)</f>
        <v>45257</v>
      </c>
      <c r="C373" s="131">
        <f t="shared" ca="1" si="11"/>
        <v>13</v>
      </c>
      <c r="D373" s="28" t="str">
        <f>VLOOKUP(A373,'Carga Remito.'!A$4:AK$15957,4,0)</f>
        <v>Ojeda Anibal</v>
      </c>
      <c r="E373" s="28" t="str">
        <f>VLOOKUP(A373,'Carga Remito.'!A$4:AK$2258,6,0)</f>
        <v>GME935</v>
      </c>
      <c r="F373" s="28" t="str">
        <f>VLOOKUP(A373,'Carga Remito.'!A$4:AK$1858,7,0)</f>
        <v>Suzuki Fun</v>
      </c>
      <c r="G373" s="27">
        <f>VLOOKUP(A373,'Carga Remito.'!A$4:AK$20957,MATCH(G$4,'Carga Remito.'!A$3:AQ$3,0),0)</f>
        <v>63500</v>
      </c>
      <c r="J373" s="15">
        <f t="shared" si="12"/>
        <v>0</v>
      </c>
      <c r="K373" s="31">
        <v>63500</v>
      </c>
      <c r="L373" s="23">
        <v>45258</v>
      </c>
    </row>
    <row r="374" spans="1:12" x14ac:dyDescent="0.25">
      <c r="A374" s="128">
        <v>1571</v>
      </c>
      <c r="B374" s="129">
        <f>VLOOKUP(A374,'Carga Remito.'!A$4:AK$16957,3,0)</f>
        <v>45257</v>
      </c>
      <c r="C374" s="131">
        <f t="shared" ca="1" si="11"/>
        <v>13</v>
      </c>
      <c r="D374" s="28" t="str">
        <f>VLOOKUP(A374,'Carga Remito.'!A$4:AK$15957,4,0)</f>
        <v>Pra Adolfo</v>
      </c>
      <c r="E374" s="28" t="str">
        <f>VLOOKUP(A374,'Carga Remito.'!A$4:AK$2258,6,0)</f>
        <v>AB832SR</v>
      </c>
      <c r="F374" s="28" t="str">
        <f>VLOOKUP(A374,'Carga Remito.'!A$4:AK$1858,7,0)</f>
        <v>Ford Fiesta Kinetic</v>
      </c>
      <c r="G374" s="27">
        <f>VLOOKUP(A374,'Carga Remito.'!A$4:AK$20957,MATCH(G$4,'Carga Remito.'!A$3:AQ$3,0),0)</f>
        <v>108500</v>
      </c>
      <c r="J374" s="15">
        <f t="shared" si="12"/>
        <v>0</v>
      </c>
      <c r="K374" s="31">
        <v>108500</v>
      </c>
      <c r="L374" s="23">
        <v>45265</v>
      </c>
    </row>
    <row r="375" spans="1:12" x14ac:dyDescent="0.25">
      <c r="A375" s="128">
        <v>1572</v>
      </c>
      <c r="B375" s="129">
        <f>VLOOKUP(A375,'Carga Remito.'!A$4:AK$16957,3,0)</f>
        <v>45258</v>
      </c>
      <c r="C375" s="131">
        <f t="shared" ca="1" si="11"/>
        <v>13</v>
      </c>
      <c r="D375" s="28" t="str">
        <f>VLOOKUP(A375,'Carga Remito.'!A$4:AK$15957,4,0)</f>
        <v>Weizur</v>
      </c>
      <c r="E375" s="28" t="str">
        <f>VLOOKUP(A375,'Carga Remito.'!A$4:AK$2258,6,0)</f>
        <v>AB818GV</v>
      </c>
      <c r="F375" s="28" t="str">
        <f>VLOOKUP(A375,'Carga Remito.'!A$4:AK$1858,7,0)</f>
        <v>Renault Oroch</v>
      </c>
      <c r="G375" s="27">
        <f>VLOOKUP(A375,'Carga Remito.'!A$4:AK$20957,MATCH(G$4,'Carga Remito.'!A$3:AQ$3,0),0)</f>
        <v>74800</v>
      </c>
      <c r="I375" t="s">
        <v>2843</v>
      </c>
      <c r="J375" s="15">
        <f t="shared" si="12"/>
        <v>0</v>
      </c>
      <c r="K375" s="31">
        <v>74800</v>
      </c>
      <c r="L375" s="23">
        <v>45273</v>
      </c>
    </row>
    <row r="376" spans="1:12" x14ac:dyDescent="0.25">
      <c r="A376" s="128">
        <v>1573</v>
      </c>
      <c r="B376" s="129">
        <f>VLOOKUP(A376,'Carga Remito.'!A$4:AK$16957,3,0)</f>
        <v>45258</v>
      </c>
      <c r="C376" s="131">
        <f t="shared" ca="1" si="11"/>
        <v>13</v>
      </c>
      <c r="D376" s="28" t="str">
        <f>VLOOKUP(A376,'Carga Remito.'!A$4:AK$15957,4,0)</f>
        <v>Creativiti S.A.S</v>
      </c>
      <c r="E376" s="28" t="str">
        <f>VLOOKUP(A376,'Carga Remito.'!A$4:AK$2258,6,0)</f>
        <v>AE573YM</v>
      </c>
      <c r="F376" s="28" t="str">
        <f>VLOOKUP(A376,'Carga Remito.'!A$4:AK$1858,7,0)</f>
        <v>Fiat Fiorino</v>
      </c>
      <c r="G376" s="27">
        <f>VLOOKUP(A376,'Carga Remito.'!A$4:AK$20957,MATCH(G$4,'Carga Remito.'!A$3:AQ$3,0),0)</f>
        <v>91350</v>
      </c>
      <c r="I376" t="s">
        <v>2844</v>
      </c>
      <c r="J376" s="15">
        <f t="shared" si="12"/>
        <v>0</v>
      </c>
      <c r="K376" s="31">
        <v>91350</v>
      </c>
      <c r="L376" s="23">
        <v>45274</v>
      </c>
    </row>
    <row r="377" spans="1:12" x14ac:dyDescent="0.25">
      <c r="A377" s="128">
        <v>1574</v>
      </c>
      <c r="B377" s="129">
        <f>VLOOKUP(A377,'Carga Remito.'!A$4:AK$16957,3,0)</f>
        <v>45258</v>
      </c>
      <c r="C377" s="131">
        <f t="shared" ca="1" si="11"/>
        <v>13</v>
      </c>
      <c r="D377" s="28" t="str">
        <f>VLOOKUP(A377,'Carga Remito.'!A$4:AK$15957,4,0)</f>
        <v>AGD</v>
      </c>
      <c r="E377" s="28" t="str">
        <f>VLOOKUP(A377,'Carga Remito.'!A$4:AK$2258,6,0)</f>
        <v>MKZ304</v>
      </c>
      <c r="F377" s="28" t="str">
        <f>VLOOKUP(A377,'Carga Remito.'!A$4:AK$1858,7,0)</f>
        <v>Toyota Hilux</v>
      </c>
      <c r="G377" s="27">
        <f>VLOOKUP(A377,'Carga Remito.'!A$4:AK$20957,MATCH(G$4,'Carga Remito.'!A$3:AQ$3,0),0)</f>
        <v>100000</v>
      </c>
      <c r="J377" s="15">
        <f t="shared" si="12"/>
        <v>0</v>
      </c>
      <c r="K377" s="31">
        <v>100000</v>
      </c>
      <c r="L377" s="23">
        <v>45271</v>
      </c>
    </row>
    <row r="378" spans="1:12" x14ac:dyDescent="0.25">
      <c r="A378" s="128">
        <v>1575</v>
      </c>
      <c r="B378" s="129">
        <f>VLOOKUP(A378,'Carga Remito.'!A$4:AK$16957,3,0)</f>
        <v>45258</v>
      </c>
      <c r="C378" s="131">
        <f t="shared" ca="1" si="11"/>
        <v>13</v>
      </c>
      <c r="D378" s="28" t="str">
        <f>VLOOKUP(A378,'Carga Remito.'!A$4:AK$15957,4,0)</f>
        <v>Lucero Claudio</v>
      </c>
      <c r="E378" s="28" t="str">
        <f>VLOOKUP(A378,'Carga Remito.'!A$4:AK$2258,6,0)</f>
        <v>LST556</v>
      </c>
      <c r="F378" s="28" t="str">
        <f>VLOOKUP(A378,'Carga Remito.'!A$4:AK$1858,7,0)</f>
        <v>Peugeot 308</v>
      </c>
      <c r="G378" s="27">
        <f>VLOOKUP(A378,'Carga Remito.'!A$4:AK$20957,MATCH(G$4,'Carga Remito.'!A$3:AQ$3,0),0)</f>
        <v>12000</v>
      </c>
      <c r="J378" s="15">
        <f t="shared" si="12"/>
        <v>0</v>
      </c>
      <c r="K378" s="31">
        <v>12000</v>
      </c>
      <c r="L378" s="23">
        <v>45259</v>
      </c>
    </row>
    <row r="379" spans="1:12" x14ac:dyDescent="0.25">
      <c r="A379" s="128">
        <v>1576</v>
      </c>
      <c r="B379" s="129">
        <f>VLOOKUP(A379,'Carga Remito.'!A$4:AK$16957,3,0)</f>
        <v>45259</v>
      </c>
      <c r="C379" s="131">
        <f t="shared" ca="1" si="11"/>
        <v>13</v>
      </c>
      <c r="D379" s="28" t="str">
        <f>VLOOKUP(A379,'Carga Remito.'!A$4:AK$15957,4,0)</f>
        <v>Transporte Palloni</v>
      </c>
      <c r="E379" s="28" t="str">
        <f>VLOOKUP(A379,'Carga Remito.'!A$4:AK$2258,6,0)</f>
        <v>AB127DU</v>
      </c>
      <c r="F379" s="28" t="str">
        <f>VLOOKUP(A379,'Carga Remito.'!A$4:AK$1858,7,0)</f>
        <v>Renault Kangoo</v>
      </c>
      <c r="G379" s="27">
        <f>VLOOKUP(A379,'Carga Remito.'!A$4:AK$20957,MATCH(G$4,'Carga Remito.'!A$3:AQ$3,0),0)</f>
        <v>48000</v>
      </c>
      <c r="J379" s="15">
        <f t="shared" si="12"/>
        <v>0</v>
      </c>
      <c r="K379" s="31">
        <v>48000</v>
      </c>
      <c r="L379" s="23">
        <v>45274</v>
      </c>
    </row>
    <row r="380" spans="1:12" x14ac:dyDescent="0.25">
      <c r="A380" s="128">
        <v>1577</v>
      </c>
      <c r="B380" s="129">
        <f>VLOOKUP(A380,'Carga Remito.'!A$4:AK$16957,3,0)</f>
        <v>45259</v>
      </c>
      <c r="C380" s="131">
        <f t="shared" ca="1" si="11"/>
        <v>13</v>
      </c>
      <c r="D380" s="28" t="str">
        <f>VLOOKUP(A380,'Carga Remito.'!A$4:AK$15957,4,0)</f>
        <v>Transporte Palloni</v>
      </c>
      <c r="E380" s="28" t="str">
        <f>VLOOKUP(A380,'Carga Remito.'!A$4:AK$2258,6,0)</f>
        <v>DOJ086</v>
      </c>
      <c r="F380" s="28" t="str">
        <f>VLOOKUP(A380,'Carga Remito.'!A$4:AK$1858,7,0)</f>
        <v>Peugeot Partner</v>
      </c>
      <c r="G380" s="27">
        <f>VLOOKUP(A380,'Carga Remito.'!A$4:AK$20957,MATCH(G$4,'Carga Remito.'!A$3:AQ$3,0),0)</f>
        <v>0</v>
      </c>
      <c r="J380" s="15">
        <f t="shared" si="12"/>
        <v>0</v>
      </c>
    </row>
    <row r="381" spans="1:12" x14ac:dyDescent="0.25">
      <c r="A381" s="128">
        <v>1578</v>
      </c>
      <c r="B381" s="129">
        <f>VLOOKUP(A381,'Carga Remito.'!A$4:AK$16957,3,0)</f>
        <v>45260</v>
      </c>
      <c r="C381" s="131">
        <f t="shared" ca="1" si="11"/>
        <v>13</v>
      </c>
      <c r="D381" s="28" t="str">
        <f>VLOOKUP(A381,'Carga Remito.'!A$4:AK$15957,4,0)</f>
        <v>Estevez Jonatan</v>
      </c>
      <c r="E381" s="28" t="str">
        <f>VLOOKUP(A381,'Carga Remito.'!A$4:AK$2258,6,0)</f>
        <v>HQL288</v>
      </c>
      <c r="F381" s="28" t="str">
        <f>VLOOKUP(A381,'Carga Remito.'!A$4:AK$1858,7,0)</f>
        <v>Gol trend</v>
      </c>
      <c r="G381" s="27">
        <f>VLOOKUP(A381,'Carga Remito.'!A$4:AK$20957,MATCH(G$4,'Carga Remito.'!A$3:AQ$3,0),0)</f>
        <v>48000</v>
      </c>
      <c r="J381" s="15">
        <f t="shared" si="12"/>
        <v>0</v>
      </c>
      <c r="K381" s="31">
        <v>48000</v>
      </c>
    </row>
    <row r="382" spans="1:12" x14ac:dyDescent="0.25">
      <c r="A382" s="128">
        <v>1579</v>
      </c>
      <c r="B382" s="129">
        <f>VLOOKUP(A382,'Carga Remito.'!A$4:AK$16957,3,0)</f>
        <v>45260</v>
      </c>
      <c r="C382" s="131">
        <f t="shared" ca="1" si="11"/>
        <v>13</v>
      </c>
      <c r="D382" s="28" t="str">
        <f>VLOOKUP(A382,'Carga Remito.'!A$4:AK$15957,4,0)</f>
        <v>Magliano Barbara</v>
      </c>
      <c r="E382" s="28" t="str">
        <f>VLOOKUP(A382,'Carga Remito.'!A$4:AK$2258,6,0)</f>
        <v>GDG901</v>
      </c>
      <c r="F382" s="28" t="str">
        <f>VLOOKUP(A382,'Carga Remito.'!A$4:AK$1858,7,0)</f>
        <v>VW Surán</v>
      </c>
      <c r="G382" s="27">
        <f>VLOOKUP(A382,'Carga Remito.'!A$4:AK$20957,MATCH(G$4,'Carga Remito.'!A$3:AQ$3,0),0)</f>
        <v>0</v>
      </c>
      <c r="J382" s="15">
        <f t="shared" si="12"/>
        <v>0</v>
      </c>
    </row>
    <row r="383" spans="1:12" x14ac:dyDescent="0.25">
      <c r="A383" s="128">
        <v>1580</v>
      </c>
      <c r="B383" s="129">
        <f>VLOOKUP(A383,'Carga Remito.'!A$4:AK$16957,3,0)</f>
        <v>45261</v>
      </c>
      <c r="C383" s="131">
        <f t="shared" ca="1" si="11"/>
        <v>13</v>
      </c>
      <c r="D383" s="28" t="str">
        <f>VLOOKUP(A383,'Carga Remito.'!A$4:AK$15957,4,0)</f>
        <v>Salas Jesus</v>
      </c>
      <c r="E383" s="28" t="str">
        <f>VLOOKUP(A383,'Carga Remito.'!A$4:AK$2258,6,0)</f>
        <v>OZP498</v>
      </c>
      <c r="F383" s="28" t="str">
        <f>VLOOKUP(A383,'Carga Remito.'!A$4:AK$1858,7,0)</f>
        <v>Renault Duster</v>
      </c>
      <c r="G383" s="27">
        <f>VLOOKUP(A383,'Carga Remito.'!A$4:AK$20957,MATCH(G$4,'Carga Remito.'!A$3:AQ$3,0),0)</f>
        <v>100900</v>
      </c>
      <c r="J383" s="15">
        <f t="shared" si="12"/>
        <v>0</v>
      </c>
      <c r="K383" s="31">
        <v>100900</v>
      </c>
      <c r="L383" s="23">
        <v>45261</v>
      </c>
    </row>
    <row r="384" spans="1:12" x14ac:dyDescent="0.25">
      <c r="A384" s="128">
        <v>1581</v>
      </c>
      <c r="B384" s="129">
        <f>VLOOKUP(A384,'Carga Remito.'!A$4:AK$16957,3,0)</f>
        <v>45261</v>
      </c>
      <c r="C384" s="131">
        <f t="shared" ca="1" si="11"/>
        <v>13</v>
      </c>
      <c r="D384" s="28" t="str">
        <f>VLOOKUP(A384,'Carga Remito.'!A$4:AK$15957,4,0)</f>
        <v>Colombano Rodrigo</v>
      </c>
      <c r="E384" s="28" t="str">
        <f>VLOOKUP(A384,'Carga Remito.'!A$4:AK$2258,6,0)</f>
        <v>HID099</v>
      </c>
      <c r="F384" s="28" t="str">
        <f>VLOOKUP(A384,'Carga Remito.'!A$4:AK$1858,7,0)</f>
        <v>Ford Ranger</v>
      </c>
      <c r="G384" s="27">
        <f>VLOOKUP(A384,'Carga Remito.'!A$4:AK$20957,MATCH(G$4,'Carga Remito.'!A$3:AQ$3,0),0)</f>
        <v>102000</v>
      </c>
      <c r="J384" s="15">
        <f t="shared" si="12"/>
        <v>0</v>
      </c>
      <c r="K384" s="31">
        <v>102000</v>
      </c>
      <c r="L384" s="23">
        <v>45282</v>
      </c>
    </row>
    <row r="385" spans="1:18" x14ac:dyDescent="0.25">
      <c r="A385" s="128">
        <v>1582</v>
      </c>
      <c r="B385" s="129">
        <f>VLOOKUP(A385,'Carga Remito.'!A$4:AK$16957,3,0)</f>
        <v>45261</v>
      </c>
      <c r="C385" s="131">
        <f t="shared" ca="1" si="11"/>
        <v>13</v>
      </c>
      <c r="D385" s="28" t="str">
        <f>VLOOKUP(A385,'Carga Remito.'!A$4:AK$15957,4,0)</f>
        <v>Cuello Federico</v>
      </c>
      <c r="E385" s="28" t="str">
        <f>VLOOKUP(A385,'Carga Remito.'!A$4:AK$2258,6,0)</f>
        <v>AF092UP</v>
      </c>
      <c r="F385" s="28" t="str">
        <f>VLOOKUP(A385,'Carga Remito.'!A$4:AK$1858,7,0)</f>
        <v>Fiat Cronos</v>
      </c>
      <c r="G385" s="27">
        <f>VLOOKUP(A385,'Carga Remito.'!A$4:AK$20957,MATCH(G$4,'Carga Remito.'!A$3:AQ$3,0),0)</f>
        <v>116800</v>
      </c>
      <c r="J385" s="15">
        <f t="shared" si="12"/>
        <v>0</v>
      </c>
      <c r="K385" s="31">
        <v>116800</v>
      </c>
      <c r="L385" s="23">
        <v>45261</v>
      </c>
    </row>
    <row r="386" spans="1:18" x14ac:dyDescent="0.25">
      <c r="A386" s="128">
        <v>1583</v>
      </c>
      <c r="B386" s="129">
        <f>VLOOKUP(A386,'Carga Remito.'!A$4:AK$16957,3,0)</f>
        <v>45264</v>
      </c>
      <c r="C386" s="131">
        <f t="shared" ca="1" si="11"/>
        <v>13</v>
      </c>
      <c r="D386" s="28" t="str">
        <f>VLOOKUP(A386,'Carga Remito.'!A$4:AK$15957,4,0)</f>
        <v>Cane Mauricio</v>
      </c>
      <c r="E386" s="28" t="str">
        <f>VLOOKUP(A386,'Carga Remito.'!A$4:AK$2258,6,0)</f>
        <v>FKG535</v>
      </c>
      <c r="F386" s="28" t="str">
        <f>VLOOKUP(A386,'Carga Remito.'!A$4:AK$1858,7,0)</f>
        <v>Ford Focus</v>
      </c>
      <c r="G386" s="27">
        <f>VLOOKUP(A386,'Carga Remito.'!A$4:AK$20957,MATCH(G$4,'Carga Remito.'!A$3:AQ$3,0),0)</f>
        <v>182700</v>
      </c>
      <c r="I386" t="s">
        <v>766</v>
      </c>
      <c r="J386" s="15">
        <f t="shared" si="12"/>
        <v>0</v>
      </c>
      <c r="K386" s="31">
        <v>182700</v>
      </c>
      <c r="L386" s="23">
        <v>45356</v>
      </c>
    </row>
    <row r="387" spans="1:18" x14ac:dyDescent="0.25">
      <c r="A387" s="128">
        <v>1584</v>
      </c>
      <c r="B387" s="129">
        <f>VLOOKUP(A387,'Carga Remito.'!A$4:AK$16957,3,0)</f>
        <v>45265</v>
      </c>
      <c r="C387" s="131">
        <f t="shared" ca="1" si="11"/>
        <v>13</v>
      </c>
      <c r="D387" s="28" t="str">
        <f>VLOOKUP(A387,'Carga Remito.'!A$4:AK$15957,4,0)</f>
        <v>Toyos Pato</v>
      </c>
      <c r="E387" s="28" t="str">
        <f>VLOOKUP(A387,'Carga Remito.'!A$4:AK$2258,6,0)</f>
        <v>OJQ515</v>
      </c>
      <c r="F387" s="28" t="str">
        <f>VLOOKUP(A387,'Carga Remito.'!A$4:AK$1858,7,0)</f>
        <v>Peugeot Partner</v>
      </c>
      <c r="G387" s="27">
        <f>VLOOKUP(A387,'Carga Remito.'!A$4:AK$20957,MATCH(G$4,'Carga Remito.'!A$3:AQ$3,0),0)</f>
        <v>160700</v>
      </c>
      <c r="J387" s="15">
        <f t="shared" si="12"/>
        <v>0</v>
      </c>
      <c r="K387" s="31">
        <v>160700</v>
      </c>
      <c r="L387" s="23">
        <v>45271</v>
      </c>
    </row>
    <row r="388" spans="1:18" x14ac:dyDescent="0.25">
      <c r="A388" s="128">
        <v>1585</v>
      </c>
      <c r="B388" s="129">
        <f>VLOOKUP(A388,'Carga Remito.'!A$4:AK$16957,3,0)</f>
        <v>45265</v>
      </c>
      <c r="C388" s="131">
        <f t="shared" ca="1" si="11"/>
        <v>13</v>
      </c>
      <c r="D388" s="28" t="str">
        <f>VLOOKUP(A388,'Carga Remito.'!A$4:AK$15957,4,0)</f>
        <v>Moretti Anabella</v>
      </c>
      <c r="E388" s="28" t="str">
        <f>VLOOKUP(A388,'Carga Remito.'!A$4:AK$2258,6,0)</f>
        <v>KFX524</v>
      </c>
      <c r="F388" s="28" t="str">
        <f>VLOOKUP(A388,'Carga Remito.'!A$4:AK$1858,7,0)</f>
        <v>Toyota Hilux</v>
      </c>
      <c r="G388" s="27">
        <f>VLOOKUP(A388,'Carga Remito.'!A$4:AK$20957,MATCH(G$4,'Carga Remito.'!A$3:AQ$3,0),0)</f>
        <v>145550</v>
      </c>
      <c r="J388" s="15">
        <f t="shared" si="12"/>
        <v>0</v>
      </c>
      <c r="K388" s="31">
        <v>145550</v>
      </c>
      <c r="L388" s="23">
        <v>45282</v>
      </c>
    </row>
    <row r="389" spans="1:18" x14ac:dyDescent="0.25">
      <c r="A389" s="128">
        <v>1586</v>
      </c>
      <c r="B389" s="129">
        <f>VLOOKUP(A389,'Carga Remito.'!A$4:AK$16957,3,0)</f>
        <v>45265</v>
      </c>
      <c r="C389" s="131">
        <f t="shared" ref="C389:C452" ca="1" si="13">ROUNDUP(IF((TODAY()-B389)&lt;30,0,(TODAY()-B389)/30),0)</f>
        <v>13</v>
      </c>
      <c r="D389" s="28" t="str">
        <f>VLOOKUP(A389,'Carga Remito.'!A$4:AK$15957,4,0)</f>
        <v>Bongiorni Laura</v>
      </c>
      <c r="E389" s="28" t="str">
        <f>VLOOKUP(A389,'Carga Remito.'!A$4:AK$2258,6,0)</f>
        <v>AA866FW</v>
      </c>
      <c r="F389" s="28" t="str">
        <f>VLOOKUP(A389,'Carga Remito.'!A$4:AK$1858,7,0)</f>
        <v>Peugeot 208</v>
      </c>
      <c r="G389" s="27">
        <f>VLOOKUP(A389,'Carga Remito.'!A$4:AK$20957,MATCH(G$4,'Carga Remito.'!A$3:AQ$3,0),0)</f>
        <v>0</v>
      </c>
      <c r="J389" s="15">
        <f t="shared" si="12"/>
        <v>0</v>
      </c>
    </row>
    <row r="390" spans="1:18" x14ac:dyDescent="0.25">
      <c r="A390" s="128">
        <v>1587</v>
      </c>
      <c r="B390" s="129">
        <f>VLOOKUP(A390,'Carga Remito.'!A$4:AK$16957,3,0)</f>
        <v>45265</v>
      </c>
      <c r="C390" s="131">
        <f t="shared" ca="1" si="13"/>
        <v>13</v>
      </c>
      <c r="D390" s="28" t="str">
        <f>VLOOKUP(A390,'Carga Remito.'!A$4:AK$15957,4,0)</f>
        <v>Birche Ariel</v>
      </c>
      <c r="E390" s="28" t="str">
        <f>VLOOKUP(A390,'Carga Remito.'!A$4:AK$2258,6,0)</f>
        <v>AD027NW</v>
      </c>
      <c r="F390" s="28" t="str">
        <f>VLOOKUP(A390,'Carga Remito.'!A$4:AK$1858,7,0)</f>
        <v>Gol Trend</v>
      </c>
      <c r="G390" s="27">
        <f>VLOOKUP(A390,'Carga Remito.'!A$4:AK$20957,MATCH(G$4,'Carga Remito.'!A$3:AQ$3,0),0)</f>
        <v>0</v>
      </c>
      <c r="J390" s="15">
        <f t="shared" si="12"/>
        <v>0</v>
      </c>
    </row>
    <row r="391" spans="1:18" x14ac:dyDescent="0.25">
      <c r="A391" s="128">
        <v>1588</v>
      </c>
      <c r="B391" s="129">
        <f>VLOOKUP(A391,'Carga Remito.'!A$4:AK$16957,3,0)</f>
        <v>45266</v>
      </c>
      <c r="C391" s="131">
        <f t="shared" ca="1" si="13"/>
        <v>13</v>
      </c>
      <c r="D391" s="28" t="str">
        <f>VLOOKUP(A391,'Carga Remito.'!A$4:AK$15957,4,0)</f>
        <v>Scarponi Matias</v>
      </c>
      <c r="E391" s="28" t="str">
        <f>VLOOKUP(A391,'Carga Remito.'!A$4:AK$2258,6,0)</f>
        <v>FMQ152</v>
      </c>
      <c r="F391" s="28" t="str">
        <f>VLOOKUP(A391,'Carga Remito.'!A$4:AK$1858,7,0)</f>
        <v>Chevrolet S10</v>
      </c>
      <c r="G391" s="27">
        <f>VLOOKUP(A391,'Carga Remito.'!A$4:AK$20957,MATCH(G$4,'Carga Remito.'!A$3:AQ$3,0),0)</f>
        <v>127200</v>
      </c>
      <c r="J391" s="15">
        <f t="shared" si="12"/>
        <v>0</v>
      </c>
      <c r="K391" s="31">
        <v>127200</v>
      </c>
      <c r="L391" s="23">
        <v>45282</v>
      </c>
    </row>
    <row r="392" spans="1:18" x14ac:dyDescent="0.25">
      <c r="A392" s="128">
        <v>1589</v>
      </c>
      <c r="B392" s="129">
        <f>VLOOKUP(A392,'Carga Remito.'!A$4:AK$16957,3,0)</f>
        <v>45266</v>
      </c>
      <c r="C392" s="131">
        <f t="shared" ca="1" si="13"/>
        <v>13</v>
      </c>
      <c r="D392" s="28" t="str">
        <f>VLOOKUP(A392,'Carga Remito.'!A$4:AK$15957,4,0)</f>
        <v>Largayoli Jorge</v>
      </c>
      <c r="E392" s="28" t="str">
        <f>VLOOKUP(A392,'Carga Remito.'!A$4:AK$2258,6,0)</f>
        <v>PPS071</v>
      </c>
      <c r="F392" s="28" t="str">
        <f>VLOOKUP(A392,'Carga Remito.'!A$4:AK$1858,7,0)</f>
        <v>Chevrolet Tracker</v>
      </c>
      <c r="G392" s="27">
        <f>VLOOKUP(A392,'Carga Remito.'!A$4:AK$20957,MATCH(G$4,'Carga Remito.'!A$3:AQ$3,0),0)</f>
        <v>139800</v>
      </c>
      <c r="J392" s="15">
        <f t="shared" si="12"/>
        <v>0</v>
      </c>
      <c r="K392" s="31">
        <v>139800</v>
      </c>
      <c r="L392" s="23">
        <v>45266</v>
      </c>
    </row>
    <row r="393" spans="1:18" x14ac:dyDescent="0.25">
      <c r="A393" s="128">
        <v>1590</v>
      </c>
      <c r="B393" s="129">
        <f>VLOOKUP(A393,'Carga Remito.'!A$4:AK$16957,3,0)</f>
        <v>45266</v>
      </c>
      <c r="C393" s="131">
        <f t="shared" ca="1" si="13"/>
        <v>13</v>
      </c>
      <c r="D393" s="28" t="str">
        <f>VLOOKUP(A393,'Carga Remito.'!A$4:AK$15957,4,0)</f>
        <v>Gilli Florencia</v>
      </c>
      <c r="E393" s="28" t="str">
        <f>VLOOKUP(A393,'Carga Remito.'!A$4:AK$2258,6,0)</f>
        <v>HLX329</v>
      </c>
      <c r="F393" s="28" t="str">
        <f>VLOOKUP(A393,'Carga Remito.'!A$4:AK$1858,7,0)</f>
        <v>Peugeot 206</v>
      </c>
      <c r="G393" s="27">
        <f>VLOOKUP(A393,'Carga Remito.'!A$4:AK$20957,MATCH(G$4,'Carga Remito.'!A$3:AQ$3,0),0)</f>
        <v>68900</v>
      </c>
      <c r="I393" t="s">
        <v>2651</v>
      </c>
      <c r="J393" s="15">
        <f t="shared" si="12"/>
        <v>0</v>
      </c>
      <c r="K393" s="31">
        <v>68900</v>
      </c>
    </row>
    <row r="394" spans="1:18" x14ac:dyDescent="0.25">
      <c r="A394" s="128">
        <v>1591</v>
      </c>
      <c r="B394" s="130">
        <f>VLOOKUP(A394,'Carga Remito.'!A$4:AK$16957,3,0)</f>
        <v>45266</v>
      </c>
      <c r="C394" s="144">
        <f t="shared" ca="1" si="13"/>
        <v>13</v>
      </c>
      <c r="D394" s="28" t="str">
        <f>VLOOKUP(A394,'Carga Remito.'!A$4:AK$15957,4,0)</f>
        <v>Gilli Cristian</v>
      </c>
      <c r="E394" s="28" t="str">
        <f>VLOOKUP(A394,'Carga Remito.'!A$4:AK$2258,6,0)</f>
        <v>AA331ZE</v>
      </c>
      <c r="F394" s="23" t="str">
        <f>VLOOKUP(A394,'Carga Remito.'!A$4:AK$1858,7,0)</f>
        <v>Ford Ka</v>
      </c>
      <c r="G394" s="27">
        <f>VLOOKUP(A394,'Carga Remito.'!A$4:AK$20957,MATCH(G$4,'Carga Remito.'!A$3:AQ$3,0),0)</f>
        <v>18000</v>
      </c>
      <c r="J394" s="145">
        <f t="shared" si="12"/>
        <v>0</v>
      </c>
      <c r="K394" s="31">
        <v>18000</v>
      </c>
      <c r="L394" s="23">
        <v>45266</v>
      </c>
    </row>
    <row r="395" spans="1:18" x14ac:dyDescent="0.25">
      <c r="A395" s="128">
        <v>1592</v>
      </c>
      <c r="B395" s="129">
        <f>VLOOKUP(A395,'Carga Remito.'!A$4:AK$16957,3,0)</f>
        <v>45266</v>
      </c>
      <c r="C395" s="131">
        <f t="shared" ca="1" si="13"/>
        <v>13</v>
      </c>
      <c r="D395" s="28" t="str">
        <f>VLOOKUP(A395,'Carga Remito.'!A$4:AK$15957,4,0)</f>
        <v>Transporte Palloni</v>
      </c>
      <c r="E395" s="28" t="str">
        <f>VLOOKUP(A395,'Carga Remito.'!A$4:AK$2258,6,0)</f>
        <v>NHL703</v>
      </c>
      <c r="F395" s="28" t="str">
        <f>VLOOKUP(A395,'Carga Remito.'!A$4:AK$1858,7,0)</f>
        <v>Renault Kangoo</v>
      </c>
      <c r="G395" s="27">
        <f>VLOOKUP(A395,'Carga Remito.'!A$4:AK$20957,MATCH(G$4,'Carga Remito.'!A$3:AQ$3,0),0)</f>
        <v>55000</v>
      </c>
      <c r="J395" s="15">
        <f t="shared" si="12"/>
        <v>0</v>
      </c>
      <c r="K395" s="31">
        <v>55000</v>
      </c>
      <c r="L395" s="23">
        <v>45310</v>
      </c>
    </row>
    <row r="396" spans="1:18" x14ac:dyDescent="0.25">
      <c r="A396" s="128">
        <v>1593</v>
      </c>
      <c r="B396" s="129">
        <f>VLOOKUP(A396,'Carga Remito.'!A$4:AK$16957,3,0)</f>
        <v>45266</v>
      </c>
      <c r="C396" s="131">
        <f t="shared" ca="1" si="13"/>
        <v>13</v>
      </c>
      <c r="D396" s="28" t="str">
        <f>VLOOKUP(A396,'Carga Remito.'!A$4:AK$15957,4,0)</f>
        <v>Turri Rafael</v>
      </c>
      <c r="E396" s="28" t="str">
        <f>VLOOKUP(A396,'Carga Remito.'!A$4:AK$2258,6,0)</f>
        <v>AD383XV</v>
      </c>
      <c r="F396" s="28" t="str">
        <f>VLOOKUP(A396,'Carga Remito.'!A$4:AK$1858,7,0)</f>
        <v>Renault Kwid</v>
      </c>
      <c r="G396" s="27">
        <f>VLOOKUP(A396,'Carga Remito.'!A$4:AK$20957,MATCH(G$4,'Carga Remito.'!A$3:AQ$3,0),0)</f>
        <v>103150</v>
      </c>
      <c r="I396" t="s">
        <v>2852</v>
      </c>
      <c r="J396" s="15">
        <f t="shared" si="12"/>
        <v>0</v>
      </c>
      <c r="K396" s="31">
        <v>103150</v>
      </c>
    </row>
    <row r="397" spans="1:18" x14ac:dyDescent="0.25">
      <c r="A397" s="128">
        <v>1594</v>
      </c>
      <c r="B397" s="129">
        <f>VLOOKUP(A397,'Carga Remito.'!A$4:AK$16957,3,0)</f>
        <v>45267</v>
      </c>
      <c r="C397" s="131">
        <f t="shared" ca="1" si="13"/>
        <v>13</v>
      </c>
      <c r="D397" s="28" t="str">
        <f>VLOOKUP(A397,'Carga Remito.'!A$4:AK$15957,4,0)</f>
        <v>Saladino Guillermo</v>
      </c>
      <c r="E397" s="28" t="str">
        <f>VLOOKUP(A397,'Carga Remito.'!A$4:AK$2258,6,0)</f>
        <v>AC640BS</v>
      </c>
      <c r="F397" s="28" t="str">
        <f>VLOOKUP(A397,'Carga Remito.'!A$4:AK$1858,7,0)</f>
        <v>Peugeot 3008</v>
      </c>
      <c r="G397" s="27">
        <f>VLOOKUP(A397,'Carga Remito.'!A$4:AK$20957,MATCH(G$4,'Carga Remito.'!A$3:AQ$3,0),0)</f>
        <v>109000</v>
      </c>
      <c r="J397" s="15">
        <f t="shared" si="12"/>
        <v>0</v>
      </c>
      <c r="K397" s="31">
        <v>109000</v>
      </c>
      <c r="L397" s="23">
        <v>45272</v>
      </c>
    </row>
    <row r="398" spans="1:18" x14ac:dyDescent="0.25">
      <c r="A398" s="128">
        <v>1595</v>
      </c>
      <c r="B398" s="129">
        <f>VLOOKUP(A398,'Carga Remito.'!A$4:AK$16957,3,0)</f>
        <v>45267</v>
      </c>
      <c r="C398" s="131">
        <f t="shared" ca="1" si="13"/>
        <v>13</v>
      </c>
      <c r="D398" s="28" t="str">
        <f>VLOOKUP(A398,'Carga Remito.'!A$4:AK$15957,4,0)</f>
        <v>Carrara Luis</v>
      </c>
      <c r="E398" s="28" t="str">
        <f>VLOOKUP(A398,'Carga Remito.'!A$4:AK$2258,6,0)</f>
        <v>AD225VD</v>
      </c>
      <c r="F398" s="28" t="str">
        <f>VLOOKUP(A398,'Carga Remito.'!A$4:AK$1858,7,0)</f>
        <v>Citroen C4 Lounge</v>
      </c>
      <c r="G398" s="27">
        <f>VLOOKUP(A398,'Carga Remito.'!A$4:AK$20957,MATCH(G$4,'Carga Remito.'!A$3:AQ$3,0),0)</f>
        <v>155000</v>
      </c>
      <c r="J398" s="15">
        <f t="shared" si="12"/>
        <v>0</v>
      </c>
      <c r="K398" s="31">
        <v>55000</v>
      </c>
      <c r="L398" s="23">
        <v>45315</v>
      </c>
      <c r="N398" s="31">
        <v>50000</v>
      </c>
      <c r="O398" s="23">
        <v>45321</v>
      </c>
      <c r="Q398" s="31">
        <v>50000</v>
      </c>
      <c r="R398" s="23">
        <v>45369</v>
      </c>
    </row>
    <row r="399" spans="1:18" x14ac:dyDescent="0.25">
      <c r="A399" s="128">
        <v>1596</v>
      </c>
      <c r="B399" s="129">
        <f>VLOOKUP(A399,'Carga Remito.'!A$4:AK$16957,3,0)</f>
        <v>45267</v>
      </c>
      <c r="C399" s="131">
        <f t="shared" ca="1" si="13"/>
        <v>13</v>
      </c>
      <c r="D399" s="28" t="str">
        <f>VLOOKUP(A399,'Carga Remito.'!A$4:AK$15957,4,0)</f>
        <v>Ruso Jose</v>
      </c>
      <c r="E399" s="28" t="str">
        <f>VLOOKUP(A399,'Carga Remito.'!A$4:AK$2258,6,0)</f>
        <v>UDU811</v>
      </c>
      <c r="F399" s="28" t="str">
        <f>VLOOKUP(A399,'Carga Remito.'!A$4:AK$1858,7,0)</f>
        <v>Ford Taunus</v>
      </c>
      <c r="G399" s="27">
        <f>VLOOKUP(A399,'Carga Remito.'!A$4:AK$20957,MATCH(G$4,'Carga Remito.'!A$3:AQ$3,0),0)</f>
        <v>29800</v>
      </c>
      <c r="J399" s="15">
        <f t="shared" si="12"/>
        <v>0</v>
      </c>
      <c r="K399" s="31">
        <v>29800</v>
      </c>
      <c r="L399" s="23">
        <v>45271</v>
      </c>
    </row>
    <row r="400" spans="1:18" x14ac:dyDescent="0.25">
      <c r="A400" s="128">
        <v>1597</v>
      </c>
      <c r="B400" s="129">
        <f>VLOOKUP(A400,'Carga Remito.'!A$4:AK$16957,3,0)</f>
        <v>45268</v>
      </c>
      <c r="C400" s="131">
        <f t="shared" ca="1" si="13"/>
        <v>13</v>
      </c>
      <c r="D400" s="28" t="str">
        <f>VLOOKUP(A400,'Carga Remito.'!A$4:AK$15957,4,0)</f>
        <v>Municipalidad Laboulaye</v>
      </c>
      <c r="E400" s="28" t="str">
        <f>VLOOKUP(A400,'Carga Remito.'!A$4:AK$2258,6,0)</f>
        <v>AD310CN</v>
      </c>
      <c r="F400" s="28" t="str">
        <f>VLOOKUP(A400,'Carga Remito.'!A$4:AK$1858,7,0)</f>
        <v>Gol Trend</v>
      </c>
      <c r="G400" s="27">
        <f>VLOOKUP(A400,'Carga Remito.'!A$4:AK$20957,MATCH(G$4,'Carga Remito.'!A$3:AQ$3,0),0)</f>
        <v>12000</v>
      </c>
      <c r="I400" t="s">
        <v>3150</v>
      </c>
      <c r="J400" s="15">
        <f t="shared" si="12"/>
        <v>0</v>
      </c>
      <c r="K400" s="31">
        <v>12000</v>
      </c>
      <c r="L400" s="23">
        <v>45315</v>
      </c>
    </row>
    <row r="401" spans="1:15" x14ac:dyDescent="0.25">
      <c r="A401" s="128">
        <v>1598</v>
      </c>
      <c r="B401" s="129">
        <f>VLOOKUP(A401,'Carga Remito.'!A$4:AK$16957,3,0)</f>
        <v>45268</v>
      </c>
      <c r="C401" s="131">
        <f t="shared" ca="1" si="13"/>
        <v>13</v>
      </c>
      <c r="D401" s="28" t="str">
        <f>VLOOKUP(A401,'Carga Remito.'!A$4:AK$15957,4,0)</f>
        <v>Bufarini Alberto</v>
      </c>
      <c r="E401" s="28" t="str">
        <f>VLOOKUP(A401,'Carga Remito.'!A$4:AK$2258,6,0)</f>
        <v>GLG072</v>
      </c>
      <c r="F401" s="28" t="str">
        <f>VLOOKUP(A401,'Carga Remito.'!A$4:AK$1858,7,0)</f>
        <v>Chevrolet Corsa</v>
      </c>
      <c r="G401" s="27">
        <f>VLOOKUP(A401,'Carga Remito.'!A$4:AK$20957,MATCH(G$4,'Carga Remito.'!A$3:AQ$3,0),0)</f>
        <v>66600</v>
      </c>
      <c r="J401" s="15">
        <f t="shared" si="12"/>
        <v>0</v>
      </c>
      <c r="K401" s="31">
        <v>66600</v>
      </c>
      <c r="L401" s="23">
        <v>45280</v>
      </c>
    </row>
    <row r="402" spans="1:15" x14ac:dyDescent="0.25">
      <c r="A402" s="128">
        <v>1599</v>
      </c>
      <c r="B402" s="129">
        <f>VLOOKUP(A402,'Carga Remito.'!A$4:AK$16957,3,0)</f>
        <v>45268</v>
      </c>
      <c r="C402" s="131">
        <f t="shared" ca="1" si="13"/>
        <v>13</v>
      </c>
      <c r="D402" s="28" t="str">
        <f>VLOOKUP(A402,'Carga Remito.'!A$4:AK$15957,4,0)</f>
        <v>Carrara Sandra</v>
      </c>
      <c r="E402" s="28" t="str">
        <f>VLOOKUP(A402,'Carga Remito.'!A$4:AK$2258,6,0)</f>
        <v>MVE842</v>
      </c>
      <c r="F402" s="28" t="str">
        <f>VLOOKUP(A402,'Carga Remito.'!A$4:AK$1858,7,0)</f>
        <v>VW Saveiro</v>
      </c>
      <c r="G402" s="27">
        <f>VLOOKUP(A402,'Carga Remito.'!A$4:AK$20957,MATCH(G$4,'Carga Remito.'!A$3:AQ$3,0),0)</f>
        <v>104600</v>
      </c>
      <c r="J402" s="15">
        <f t="shared" si="12"/>
        <v>0</v>
      </c>
      <c r="K402" s="31">
        <v>104600</v>
      </c>
      <c r="L402" s="23">
        <v>45310</v>
      </c>
    </row>
    <row r="403" spans="1:15" x14ac:dyDescent="0.25">
      <c r="A403" s="128">
        <v>1600</v>
      </c>
      <c r="B403" s="129">
        <f>VLOOKUP(A403,'Carga Remito.'!A$4:AK$16957,3,0)</f>
        <v>45269</v>
      </c>
      <c r="C403" s="131">
        <f t="shared" ca="1" si="13"/>
        <v>13</v>
      </c>
      <c r="D403" s="28" t="str">
        <f>VLOOKUP(A403,'Carga Remito.'!A$4:AK$15957,4,0)</f>
        <v>Mendizabal Alicia</v>
      </c>
      <c r="E403" s="28" t="str">
        <f>VLOOKUP(A403,'Carga Remito.'!A$4:AK$2258,6,0)</f>
        <v>IGI953</v>
      </c>
      <c r="F403" s="28" t="str">
        <f>VLOOKUP(A403,'Carga Remito.'!A$4:AK$1858,7,0)</f>
        <v>VW Gol</v>
      </c>
      <c r="G403" s="27">
        <f>VLOOKUP(A403,'Carga Remito.'!A$4:AK$20957,MATCH(G$4,'Carga Remito.'!A$3:AQ$3,0),0)</f>
        <v>0</v>
      </c>
      <c r="J403" s="15">
        <f t="shared" si="12"/>
        <v>0</v>
      </c>
    </row>
    <row r="404" spans="1:15" x14ac:dyDescent="0.25">
      <c r="A404" s="128">
        <v>1601</v>
      </c>
      <c r="B404" s="129">
        <f>VLOOKUP(A404,'Carga Remito.'!A$4:AK$16957,3,0)</f>
        <v>45269</v>
      </c>
      <c r="C404" s="131">
        <f t="shared" ca="1" si="13"/>
        <v>13</v>
      </c>
      <c r="D404" s="28" t="str">
        <f>VLOOKUP(A404,'Carga Remito.'!A$4:AK$15957,4,0)</f>
        <v>Transporte Palloni</v>
      </c>
      <c r="E404" s="28" t="str">
        <f>VLOOKUP(A404,'Carga Remito.'!A$4:AK$2258,6,0)</f>
        <v>NHL703</v>
      </c>
      <c r="F404" s="28" t="str">
        <f>VLOOKUP(A404,'Carga Remito.'!A$4:AK$1858,7,0)</f>
        <v>Renault Kangoo</v>
      </c>
      <c r="G404" s="27">
        <f>VLOOKUP(A404,'Carga Remito.'!A$4:AK$20957,MATCH(G$4,'Carga Remito.'!A$3:AQ$3,0),0)</f>
        <v>20000</v>
      </c>
      <c r="J404" s="15">
        <f t="shared" si="12"/>
        <v>0</v>
      </c>
      <c r="K404" s="31">
        <v>20000</v>
      </c>
      <c r="L404" s="23">
        <v>45310</v>
      </c>
    </row>
    <row r="405" spans="1:15" x14ac:dyDescent="0.25">
      <c r="A405" s="128">
        <v>1602</v>
      </c>
      <c r="B405" s="129">
        <f>VLOOKUP(A405,'Carga Remito.'!A$4:AK$16957,3,0)</f>
        <v>45271</v>
      </c>
      <c r="C405" s="131">
        <f t="shared" ca="1" si="13"/>
        <v>12</v>
      </c>
      <c r="D405" s="28" t="str">
        <f>VLOOKUP(A405,'Carga Remito.'!A$4:AK$15957,4,0)</f>
        <v>Toyos Pato</v>
      </c>
      <c r="E405" s="28" t="str">
        <f>VLOOKUP(A405,'Carga Remito.'!A$4:AK$2258,6,0)</f>
        <v>AD505DQ</v>
      </c>
      <c r="F405" s="28" t="str">
        <f>VLOOKUP(A405,'Carga Remito.'!A$4:AK$1858,7,0)</f>
        <v>Peugeot 408</v>
      </c>
      <c r="G405" s="27">
        <f>VLOOKUP(A405,'Carga Remito.'!A$4:AK$20957,MATCH(G$4,'Carga Remito.'!A$3:AQ$3,0),0)</f>
        <v>139500</v>
      </c>
      <c r="J405" s="15">
        <f t="shared" si="12"/>
        <v>0</v>
      </c>
      <c r="K405" s="31">
        <v>11300</v>
      </c>
      <c r="L405" s="23">
        <v>45271</v>
      </c>
      <c r="N405" s="31">
        <v>128200</v>
      </c>
      <c r="O405" s="23">
        <v>44928</v>
      </c>
    </row>
    <row r="406" spans="1:15" x14ac:dyDescent="0.25">
      <c r="A406" s="128">
        <v>1603</v>
      </c>
      <c r="B406" s="129">
        <f>VLOOKUP(A406,'Carga Remito.'!A$4:AK$16957,3,0)</f>
        <v>45271</v>
      </c>
      <c r="C406" s="131">
        <f t="shared" ca="1" si="13"/>
        <v>12</v>
      </c>
      <c r="D406" s="28" t="str">
        <f>VLOOKUP(A406,'Carga Remito.'!A$4:AK$15957,4,0)</f>
        <v>Mainero Rodolfo</v>
      </c>
      <c r="E406" s="28" t="str">
        <f>VLOOKUP(A406,'Carga Remito.'!A$4:AK$2258,6,0)</f>
        <v>AA621YA</v>
      </c>
      <c r="F406" s="28" t="str">
        <f>VLOOKUP(A406,'Carga Remito.'!A$4:AK$1858,7,0)</f>
        <v>Chevrolet Cruze</v>
      </c>
      <c r="G406" s="27">
        <f>VLOOKUP(A406,'Carga Remito.'!A$4:AK$20957,MATCH(G$4,'Carga Remito.'!A$3:AQ$3,0),0)</f>
        <v>128250</v>
      </c>
      <c r="I406" t="s">
        <v>2651</v>
      </c>
      <c r="J406" s="15">
        <f t="shared" si="12"/>
        <v>0</v>
      </c>
      <c r="K406" s="31">
        <v>128250</v>
      </c>
      <c r="L406" s="23">
        <v>45274</v>
      </c>
    </row>
    <row r="407" spans="1:15" x14ac:dyDescent="0.25">
      <c r="A407" s="128">
        <v>1604</v>
      </c>
      <c r="B407" s="129">
        <f>VLOOKUP(A407,'Carga Remito.'!A$4:AK$16957,3,0)</f>
        <v>45272</v>
      </c>
      <c r="C407" s="131">
        <f t="shared" ca="1" si="13"/>
        <v>12</v>
      </c>
      <c r="D407" s="28" t="str">
        <f>VLOOKUP(A407,'Carga Remito.'!A$4:AK$15957,4,0)</f>
        <v>Largayoli Jorge</v>
      </c>
      <c r="E407" s="28" t="str">
        <f>VLOOKUP(A407,'Carga Remito.'!A$4:AK$2258,6,0)</f>
        <v>PPS071</v>
      </c>
      <c r="F407" s="28" t="str">
        <f>VLOOKUP(A407,'Carga Remito.'!A$4:AK$1858,7,0)</f>
        <v>Chevrolet Tracker</v>
      </c>
      <c r="G407" s="27">
        <f>VLOOKUP(A407,'Carga Remito.'!A$4:AK$20957,MATCH(G$4,'Carga Remito.'!A$3:AQ$3,0),0)</f>
        <v>0</v>
      </c>
      <c r="J407" s="15">
        <f t="shared" si="12"/>
        <v>0</v>
      </c>
    </row>
    <row r="408" spans="1:15" x14ac:dyDescent="0.25">
      <c r="A408" s="128">
        <v>1605</v>
      </c>
      <c r="B408" s="129">
        <f>VLOOKUP(A408,'Carga Remito.'!A$4:AK$16957,3,0)</f>
        <v>45273</v>
      </c>
      <c r="C408" s="131">
        <f t="shared" ca="1" si="13"/>
        <v>12</v>
      </c>
      <c r="D408" s="28" t="str">
        <f>VLOOKUP(A408,'Carga Remito.'!A$4:AK$15957,4,0)</f>
        <v>Estevez Jonatan</v>
      </c>
      <c r="E408" s="28">
        <f>VLOOKUP(A408,'Carga Remito.'!A$4:AK$2258,6,0)</f>
        <v>0</v>
      </c>
      <c r="F408" s="28" t="str">
        <f>VLOOKUP(A408,'Carga Remito.'!A$4:AK$1858,7,0)</f>
        <v xml:space="preserve"> Gol Trend</v>
      </c>
      <c r="G408" s="27">
        <f>VLOOKUP(A408,'Carga Remito.'!A$4:AK$20957,MATCH(G$4,'Carga Remito.'!A$3:AQ$3,0),0)</f>
        <v>52000</v>
      </c>
      <c r="J408" s="15">
        <f t="shared" si="12"/>
        <v>0</v>
      </c>
      <c r="K408" s="31">
        <v>52000</v>
      </c>
    </row>
    <row r="409" spans="1:15" x14ac:dyDescent="0.25">
      <c r="A409" s="128">
        <v>1606</v>
      </c>
      <c r="B409" s="129">
        <f>VLOOKUP(A409,'Carga Remito.'!A$4:AK$16957,3,0)</f>
        <v>45273</v>
      </c>
      <c r="C409" s="131">
        <f t="shared" ca="1" si="13"/>
        <v>12</v>
      </c>
      <c r="D409" s="28" t="str">
        <f>VLOOKUP(A409,'Carga Remito.'!A$4:AK$15957,4,0)</f>
        <v>Suarez Carlos</v>
      </c>
      <c r="E409" s="28">
        <f>VLOOKUP(A409,'Carga Remito.'!A$4:AK$2258,6,0)</f>
        <v>0</v>
      </c>
      <c r="F409" s="28" t="str">
        <f>VLOOKUP(A409,'Carga Remito.'!A$4:AK$1858,7,0)</f>
        <v>Chevrolet Prisma</v>
      </c>
      <c r="G409" s="27">
        <f>VLOOKUP(A409,'Carga Remito.'!A$4:AK$20957,MATCH(G$4,'Carga Remito.'!A$3:AQ$3,0),0)</f>
        <v>21800</v>
      </c>
      <c r="I409" t="s">
        <v>990</v>
      </c>
      <c r="J409" s="15">
        <f t="shared" si="12"/>
        <v>0</v>
      </c>
      <c r="K409" s="31">
        <v>21800</v>
      </c>
      <c r="L409" s="23">
        <v>45273</v>
      </c>
    </row>
    <row r="410" spans="1:15" x14ac:dyDescent="0.25">
      <c r="A410" s="128">
        <v>1607</v>
      </c>
      <c r="B410" s="129">
        <f>VLOOKUP(A410,'Carga Remito.'!A$4:AK$16957,3,0)</f>
        <v>45273</v>
      </c>
      <c r="C410" s="131">
        <f t="shared" ca="1" si="13"/>
        <v>12</v>
      </c>
      <c r="D410" s="28" t="str">
        <f>VLOOKUP(A410,'Carga Remito.'!A$4:AK$15957,4,0)</f>
        <v>Magliano Barbara</v>
      </c>
      <c r="E410" s="28" t="str">
        <f>VLOOKUP(A410,'Carga Remito.'!A$4:AK$2258,6,0)</f>
        <v>GDG901</v>
      </c>
      <c r="F410" s="28" t="str">
        <f>VLOOKUP(A410,'Carga Remito.'!A$4:AK$1858,7,0)</f>
        <v>VW Surán</v>
      </c>
      <c r="G410" s="27">
        <f>VLOOKUP(A410,'Carga Remito.'!A$4:AK$20957,MATCH(G$4,'Carga Remito.'!A$3:AQ$3,0),0)</f>
        <v>92500</v>
      </c>
      <c r="I410" t="s">
        <v>990</v>
      </c>
      <c r="J410" s="15">
        <f t="shared" si="12"/>
        <v>0</v>
      </c>
      <c r="K410" s="31">
        <v>92500</v>
      </c>
      <c r="L410" s="23">
        <v>45273</v>
      </c>
    </row>
    <row r="411" spans="1:15" x14ac:dyDescent="0.25">
      <c r="A411" s="128">
        <v>1608</v>
      </c>
      <c r="B411" s="129">
        <f>VLOOKUP(A411,'Carga Remito.'!A$4:AK$16957,3,0)</f>
        <v>45273</v>
      </c>
      <c r="C411" s="131">
        <f t="shared" ca="1" si="13"/>
        <v>12</v>
      </c>
      <c r="D411" s="28" t="str">
        <f>VLOOKUP(A411,'Carga Remito.'!A$4:AK$15957,4,0)</f>
        <v>Cane Emiliano</v>
      </c>
      <c r="E411" s="28" t="str">
        <f>VLOOKUP(A411,'Carga Remito.'!A$4:AK$2258,6,0)</f>
        <v>KWZ620</v>
      </c>
      <c r="F411" s="28" t="str">
        <f>VLOOKUP(A411,'Carga Remito.'!A$4:AK$1858,7,0)</f>
        <v>Citroen Berlingo</v>
      </c>
      <c r="G411" s="27">
        <f>VLOOKUP(A411,'Carga Remito.'!A$4:AK$20957,MATCH(G$4,'Carga Remito.'!A$3:AQ$3,0),0)</f>
        <v>251040</v>
      </c>
      <c r="J411" s="15">
        <f t="shared" si="12"/>
        <v>0</v>
      </c>
      <c r="K411" s="31">
        <v>251040</v>
      </c>
      <c r="L411" s="23">
        <v>45300</v>
      </c>
    </row>
    <row r="412" spans="1:15" x14ac:dyDescent="0.25">
      <c r="A412" s="128">
        <v>1609</v>
      </c>
      <c r="B412" s="129">
        <f>VLOOKUP(A412,'Carga Remito.'!A$4:AK$16957,3,0)</f>
        <v>45273</v>
      </c>
      <c r="C412" s="131">
        <f t="shared" ca="1" si="13"/>
        <v>12</v>
      </c>
      <c r="D412" s="28" t="str">
        <f>VLOOKUP(A412,'Carga Remito.'!A$4:AK$15957,4,0)</f>
        <v>Pizzani Nicolas</v>
      </c>
      <c r="E412" s="28" t="str">
        <f>VLOOKUP(A412,'Carga Remito.'!A$4:AK$2258,6,0)</f>
        <v>HBI764</v>
      </c>
      <c r="F412" s="28" t="str">
        <f>VLOOKUP(A412,'Carga Remito.'!A$4:AK$1858,7,0)</f>
        <v>Renault Megane</v>
      </c>
      <c r="G412" s="27">
        <f>VLOOKUP(A412,'Carga Remito.'!A$4:AK$20957,MATCH(G$4,'Carga Remito.'!A$3:AQ$3,0),0)</f>
        <v>212510</v>
      </c>
      <c r="J412" s="15">
        <f t="shared" si="12"/>
        <v>0</v>
      </c>
      <c r="K412" s="31">
        <v>212510</v>
      </c>
      <c r="L412" s="23">
        <v>45278</v>
      </c>
    </row>
    <row r="413" spans="1:15" x14ac:dyDescent="0.25">
      <c r="A413" s="128">
        <v>1610</v>
      </c>
      <c r="B413" s="129">
        <f>VLOOKUP(A413,'Carga Remito.'!A$4:AK$16957,3,0)</f>
        <v>45273</v>
      </c>
      <c r="C413" s="131">
        <f t="shared" ca="1" si="13"/>
        <v>12</v>
      </c>
      <c r="D413" s="28" t="str">
        <f>VLOOKUP(A413,'Carga Remito.'!A$4:AK$15957,4,0)</f>
        <v>Monge Natalia</v>
      </c>
      <c r="E413" s="28" t="str">
        <f>VLOOKUP(A413,'Carga Remito.'!A$4:AK$2258,6,0)</f>
        <v>EXF005</v>
      </c>
      <c r="F413" s="28" t="str">
        <f>VLOOKUP(A413,'Carga Remito.'!A$4:AK$1858,7,0)</f>
        <v>Chevrolet Corsa</v>
      </c>
      <c r="G413" s="27">
        <f>VLOOKUP(A413,'Carga Remito.'!A$4:AK$20957,MATCH(G$4,'Carga Remito.'!A$3:AQ$3,0),0)</f>
        <v>178400</v>
      </c>
      <c r="J413" s="15">
        <f t="shared" si="12"/>
        <v>0</v>
      </c>
      <c r="K413" s="31">
        <v>93000</v>
      </c>
      <c r="L413" s="23">
        <v>45265</v>
      </c>
      <c r="N413" s="31">
        <v>85400</v>
      </c>
      <c r="O413" s="23">
        <v>45274</v>
      </c>
    </row>
    <row r="414" spans="1:15" x14ac:dyDescent="0.25">
      <c r="A414" s="128">
        <v>1611</v>
      </c>
      <c r="B414" s="129">
        <f>VLOOKUP(A414,'Carga Remito.'!A$4:AK$16957,3,0)</f>
        <v>45274</v>
      </c>
      <c r="C414" s="131">
        <f t="shared" ca="1" si="13"/>
        <v>12</v>
      </c>
      <c r="D414" s="28" t="str">
        <f>VLOOKUP(A414,'Carga Remito.'!A$4:AK$15957,4,0)</f>
        <v>Chavez Daniel</v>
      </c>
      <c r="E414" s="28" t="str">
        <f>VLOOKUP(A414,'Carga Remito.'!A$4:AK$2258,6,0)</f>
        <v>ONX834</v>
      </c>
      <c r="F414" s="28" t="str">
        <f>VLOOKUP(A414,'Carga Remito.'!A$4:AK$1858,7,0)</f>
        <v>Gol Trend</v>
      </c>
      <c r="G414" s="27">
        <f>VLOOKUP(A414,'Carga Remito.'!A$4:AK$20957,MATCH(G$4,'Carga Remito.'!A$3:AQ$3,0),0)</f>
        <v>112600</v>
      </c>
      <c r="I414" t="s">
        <v>990</v>
      </c>
      <c r="J414" s="15">
        <f t="shared" si="12"/>
        <v>0</v>
      </c>
      <c r="K414" s="31">
        <v>112600</v>
      </c>
      <c r="L414" s="23">
        <v>45274</v>
      </c>
    </row>
    <row r="415" spans="1:15" x14ac:dyDescent="0.25">
      <c r="A415" s="128">
        <v>1612</v>
      </c>
      <c r="B415" s="129">
        <f>VLOOKUP(A415,'Carga Remito.'!A$4:AK$16957,3,0)</f>
        <v>45275</v>
      </c>
      <c r="C415" s="131">
        <f t="shared" ca="1" si="13"/>
        <v>12</v>
      </c>
      <c r="D415" s="28" t="str">
        <f>VLOOKUP(A415,'Carga Remito.'!A$4:AK$15957,4,0)</f>
        <v>Barral Juan</v>
      </c>
      <c r="E415" s="28" t="str">
        <f>VLOOKUP(A415,'Carga Remito.'!A$4:AK$2258,6,0)</f>
        <v>AB767DM</v>
      </c>
      <c r="F415" s="28" t="str">
        <f>VLOOKUP(A415,'Carga Remito.'!A$4:AK$1858,7,0)</f>
        <v>Peugeot 308</v>
      </c>
      <c r="G415" s="27">
        <f>VLOOKUP(A415,'Carga Remito.'!A$4:AK$20957,MATCH(G$4,'Carga Remito.'!A$3:AQ$3,0),0)</f>
        <v>50000</v>
      </c>
      <c r="I415" t="s">
        <v>990</v>
      </c>
      <c r="J415" s="15">
        <f t="shared" si="12"/>
        <v>0</v>
      </c>
      <c r="K415" s="31">
        <v>50000</v>
      </c>
      <c r="L415" s="23">
        <v>45275</v>
      </c>
    </row>
    <row r="416" spans="1:15" x14ac:dyDescent="0.25">
      <c r="A416" s="128">
        <v>1613</v>
      </c>
      <c r="B416" s="129">
        <f>VLOOKUP(A416,'Carga Remito.'!A$4:AK$16957,3,0)</f>
        <v>45275</v>
      </c>
      <c r="C416" s="131">
        <f t="shared" ca="1" si="13"/>
        <v>12</v>
      </c>
      <c r="D416" s="28" t="str">
        <f>VLOOKUP(A416,'Carga Remito.'!A$4:AK$15957,4,0)</f>
        <v>Albarracin Mary</v>
      </c>
      <c r="E416" s="28" t="str">
        <f>VLOOKUP(A416,'Carga Remito.'!A$4:AK$2258,6,0)</f>
        <v>JEY443</v>
      </c>
      <c r="F416" s="28" t="str">
        <f>VLOOKUP(A416,'Carga Remito.'!A$4:AK$1858,7,0)</f>
        <v>Sandero Steepway</v>
      </c>
      <c r="G416" s="27">
        <f>VLOOKUP(A416,'Carga Remito.'!A$4:AK$20957,MATCH(G$4,'Carga Remito.'!A$3:AQ$3,0),0)</f>
        <v>57675</v>
      </c>
      <c r="J416" s="15">
        <f t="shared" si="12"/>
        <v>0</v>
      </c>
      <c r="K416" s="31">
        <v>57675</v>
      </c>
      <c r="L416" s="23">
        <v>45282</v>
      </c>
    </row>
    <row r="417" spans="1:18" x14ac:dyDescent="0.25">
      <c r="A417" s="128">
        <v>1614</v>
      </c>
      <c r="B417" s="129">
        <f>VLOOKUP(A417,'Carga Remito.'!A$4:AK$16957,3,0)</f>
        <v>45275</v>
      </c>
      <c r="C417" s="131">
        <f t="shared" ca="1" si="13"/>
        <v>12</v>
      </c>
      <c r="D417" s="28" t="str">
        <f>VLOOKUP(A417,'Carga Remito.'!A$4:AK$15957,4,0)</f>
        <v>Domansky Roberto</v>
      </c>
      <c r="E417" s="28" t="str">
        <f>VLOOKUP(A417,'Carga Remito.'!A$4:AK$2258,6,0)</f>
        <v>AE400MH</v>
      </c>
      <c r="F417" s="28" t="str">
        <f>VLOOKUP(A417,'Carga Remito.'!A$4:AK$1858,7,0)</f>
        <v>VW T-Cross</v>
      </c>
      <c r="G417" s="27">
        <f>VLOOKUP(A417,'Carga Remito.'!A$4:AK$20957,MATCH(G$4,'Carga Remito.'!A$3:AQ$3,0),0)</f>
        <v>175675</v>
      </c>
      <c r="J417" s="15">
        <f t="shared" si="12"/>
        <v>0</v>
      </c>
      <c r="K417" s="31">
        <v>175675</v>
      </c>
      <c r="L417" s="23">
        <v>45288</v>
      </c>
    </row>
    <row r="418" spans="1:18" x14ac:dyDescent="0.25">
      <c r="A418" s="128">
        <v>1615</v>
      </c>
      <c r="B418" s="129">
        <f>VLOOKUP(A418,'Carga Remito.'!A$4:AK$16957,3,0)</f>
        <v>45275</v>
      </c>
      <c r="C418" s="131">
        <f t="shared" ca="1" si="13"/>
        <v>12</v>
      </c>
      <c r="D418" s="28" t="str">
        <f>VLOOKUP(A418,'Carga Remito.'!A$4:AK$15957,4,0)</f>
        <v>Transporte Palloni</v>
      </c>
      <c r="E418" s="28" t="str">
        <f>VLOOKUP(A418,'Carga Remito.'!A$4:AK$2258,6,0)</f>
        <v>DOJ086</v>
      </c>
      <c r="F418" s="28" t="str">
        <f>VLOOKUP(A418,'Carga Remito.'!A$4:AK$1858,7,0)</f>
        <v>Peugeot Partner</v>
      </c>
      <c r="G418" s="27">
        <f>VLOOKUP(A418,'Carga Remito.'!A$4:AK$20957,MATCH(G$4,'Carga Remito.'!A$3:AQ$3,0),0)</f>
        <v>100000</v>
      </c>
      <c r="J418" s="15">
        <f t="shared" si="12"/>
        <v>0</v>
      </c>
      <c r="K418" s="31">
        <v>100000</v>
      </c>
      <c r="L418" s="23">
        <v>45310</v>
      </c>
    </row>
    <row r="419" spans="1:18" x14ac:dyDescent="0.25">
      <c r="A419" s="128">
        <v>1616</v>
      </c>
      <c r="B419" s="129">
        <f>VLOOKUP(A419,'Carga Remito.'!A$4:AK$16957,3,0)</f>
        <v>45275</v>
      </c>
      <c r="C419" s="131">
        <f t="shared" ca="1" si="13"/>
        <v>12</v>
      </c>
      <c r="D419" s="28" t="str">
        <f>VLOOKUP(A419,'Carga Remito.'!A$4:AK$15957,4,0)</f>
        <v>Wiesek Susana</v>
      </c>
      <c r="E419" s="28" t="str">
        <f>VLOOKUP(A419,'Carga Remito.'!A$4:AK$2258,6,0)</f>
        <v>JNW454</v>
      </c>
      <c r="F419" s="28" t="str">
        <f>VLOOKUP(A419,'Carga Remito.'!A$4:AK$1858,7,0)</f>
        <v>Crossfox</v>
      </c>
      <c r="G419" s="27">
        <f>VLOOKUP(A419,'Carga Remito.'!A$4:AK$20957,MATCH(G$4,'Carga Remito.'!A$3:AQ$3,0),0)</f>
        <v>222400</v>
      </c>
      <c r="J419" s="15">
        <f t="shared" si="12"/>
        <v>0</v>
      </c>
      <c r="K419" s="31">
        <v>222400</v>
      </c>
      <c r="L419" s="23">
        <v>45281</v>
      </c>
    </row>
    <row r="420" spans="1:18" x14ac:dyDescent="0.25">
      <c r="A420" s="128">
        <v>1617</v>
      </c>
      <c r="B420" s="129">
        <f>VLOOKUP(A420,'Carga Remito.'!A$4:AK$16957,3,0)</f>
        <v>45276</v>
      </c>
      <c r="C420" s="131">
        <f t="shared" ca="1" si="13"/>
        <v>12</v>
      </c>
      <c r="D420" s="28" t="str">
        <f>VLOOKUP(A420,'Carga Remito.'!A$4:AK$15957,4,0)</f>
        <v>Scarponi Matias</v>
      </c>
      <c r="E420" s="28" t="str">
        <f>VLOOKUP(A420,'Carga Remito.'!A$4:AK$2258,6,0)</f>
        <v>FMQ152</v>
      </c>
      <c r="F420" s="28" t="str">
        <f>VLOOKUP(A420,'Carga Remito.'!A$4:AK$1858,7,0)</f>
        <v>Chevrolet S10</v>
      </c>
      <c r="G420" s="27">
        <f>VLOOKUP(A420,'Carga Remito.'!A$4:AK$20957,MATCH(G$4,'Carga Remito.'!A$3:AQ$3,0),0)</f>
        <v>182500</v>
      </c>
      <c r="J420" s="15">
        <f t="shared" si="12"/>
        <v>0</v>
      </c>
      <c r="K420" s="31">
        <v>182500</v>
      </c>
      <c r="L420" s="23">
        <v>45282</v>
      </c>
    </row>
    <row r="421" spans="1:18" x14ac:dyDescent="0.25">
      <c r="A421" s="128">
        <v>1618</v>
      </c>
      <c r="B421" s="129">
        <f>VLOOKUP(A421,'Carga Remito.'!A$4:AK$16957,3,0)</f>
        <v>45276</v>
      </c>
      <c r="C421" s="131">
        <f t="shared" ca="1" si="13"/>
        <v>12</v>
      </c>
      <c r="D421" s="28" t="str">
        <f>VLOOKUP(A421,'Carga Remito.'!A$4:AK$15957,4,0)</f>
        <v>Oyola Alberto</v>
      </c>
      <c r="E421" s="28" t="str">
        <f>VLOOKUP(A421,'Carga Remito.'!A$4:AK$2258,6,0)</f>
        <v>SRF993</v>
      </c>
      <c r="F421" s="28" t="str">
        <f>VLOOKUP(A421,'Carga Remito.'!A$4:AK$1858,7,0)</f>
        <v>Renault Fluence</v>
      </c>
      <c r="G421" s="27">
        <f>VLOOKUP(A421,'Carga Remito.'!A$4:AK$20957,MATCH(G$4,'Carga Remito.'!A$3:AQ$3,0),0)</f>
        <v>134200</v>
      </c>
      <c r="J421" s="15">
        <f t="shared" si="12"/>
        <v>0</v>
      </c>
      <c r="K421" s="31">
        <v>100000</v>
      </c>
      <c r="L421" s="23">
        <v>45280</v>
      </c>
      <c r="N421" s="31">
        <v>34200</v>
      </c>
      <c r="O421" s="23">
        <v>45300</v>
      </c>
    </row>
    <row r="422" spans="1:18" x14ac:dyDescent="0.25">
      <c r="A422" s="128">
        <v>1619</v>
      </c>
      <c r="B422" s="129">
        <f>VLOOKUP(A422,'Carga Remito.'!A$4:AK$16957,3,0)</f>
        <v>45277</v>
      </c>
      <c r="C422" s="131">
        <f t="shared" ca="1" si="13"/>
        <v>12</v>
      </c>
      <c r="D422" s="28" t="str">
        <f>VLOOKUP(A422,'Carga Remito.'!A$4:AK$15957,4,0)</f>
        <v>Medic</v>
      </c>
      <c r="E422" s="28">
        <f>VLOOKUP(A422,'Carga Remito.'!A$4:AK$2258,6,0)</f>
        <v>0</v>
      </c>
      <c r="F422" s="28" t="str">
        <f>VLOOKUP(A422,'Carga Remito.'!A$4:AK$1858,7,0)</f>
        <v xml:space="preserve">Fiat Ducato ambulancia </v>
      </c>
      <c r="G422" s="27">
        <f>VLOOKUP(A422,'Carga Remito.'!A$4:AK$20957,MATCH(G$4,'Carga Remito.'!A$3:AQ$3,0),0)</f>
        <v>15000</v>
      </c>
      <c r="J422" s="15">
        <f t="shared" si="12"/>
        <v>0</v>
      </c>
      <c r="K422" s="31">
        <v>15000</v>
      </c>
      <c r="L422" s="23">
        <v>45317</v>
      </c>
    </row>
    <row r="423" spans="1:18" x14ac:dyDescent="0.25">
      <c r="A423" s="128">
        <v>1620</v>
      </c>
      <c r="B423" s="129">
        <f>VLOOKUP(A423,'Carga Remito.'!A$4:AK$16957,3,0)</f>
        <v>45277</v>
      </c>
      <c r="C423" s="131">
        <f t="shared" ca="1" si="13"/>
        <v>12</v>
      </c>
      <c r="D423" s="28" t="str">
        <f>VLOOKUP(A423,'Carga Remito.'!A$4:AK$15957,4,0)</f>
        <v>Transporte Palloni</v>
      </c>
      <c r="E423" s="28" t="str">
        <f>VLOOKUP(A423,'Carga Remito.'!A$4:AK$2258,6,0)</f>
        <v>NHI703</v>
      </c>
      <c r="F423" s="28" t="str">
        <f>VLOOKUP(A423,'Carga Remito.'!A$4:AK$1858,7,0)</f>
        <v>Renault Kangoo</v>
      </c>
      <c r="G423" s="27">
        <f>VLOOKUP(A423,'Carga Remito.'!A$4:AK$20957,MATCH(G$4,'Carga Remito.'!A$3:AQ$3,0),0)</f>
        <v>65000</v>
      </c>
      <c r="J423" s="15">
        <f t="shared" si="12"/>
        <v>0</v>
      </c>
      <c r="K423" s="31">
        <v>65000</v>
      </c>
      <c r="L423" s="23">
        <v>45310</v>
      </c>
    </row>
    <row r="424" spans="1:18" x14ac:dyDescent="0.25">
      <c r="A424" s="128">
        <v>1621</v>
      </c>
      <c r="B424" s="129">
        <f>VLOOKUP(A424,'Carga Remito.'!A$4:AK$16957,3,0)</f>
        <v>45278</v>
      </c>
      <c r="C424" s="131">
        <f t="shared" ca="1" si="13"/>
        <v>12</v>
      </c>
      <c r="D424" s="28" t="str">
        <f>VLOOKUP(A424,'Carga Remito.'!A$4:AK$15957,4,0)</f>
        <v>Gonzalez Gaston</v>
      </c>
      <c r="E424" s="28">
        <f>VLOOKUP(A424,'Carga Remito.'!A$4:AK$2258,6,0)</f>
        <v>0</v>
      </c>
      <c r="F424" s="28" t="str">
        <f>VLOOKUP(A424,'Carga Remito.'!A$4:AK$1858,7,0)</f>
        <v>VW Bora TDI</v>
      </c>
      <c r="G424" s="27">
        <f>VLOOKUP(A424,'Carga Remito.'!A$4:AK$20957,MATCH(G$4,'Carga Remito.'!A$3:AQ$3,0),0)</f>
        <v>76900.040000000008</v>
      </c>
      <c r="I424" t="s">
        <v>990</v>
      </c>
      <c r="J424" s="15">
        <f t="shared" si="12"/>
        <v>7.2759576141834259E-12</v>
      </c>
      <c r="K424" s="31">
        <v>35000</v>
      </c>
      <c r="L424" s="23">
        <v>45278</v>
      </c>
      <c r="N424" s="31">
        <v>30000</v>
      </c>
      <c r="O424" s="23">
        <v>45313</v>
      </c>
      <c r="Q424" s="31">
        <v>11900.04</v>
      </c>
      <c r="R424" s="23">
        <v>45336</v>
      </c>
    </row>
    <row r="425" spans="1:18" x14ac:dyDescent="0.25">
      <c r="A425" s="128">
        <v>1622</v>
      </c>
      <c r="B425" s="129">
        <f>VLOOKUP(A425,'Carga Remito.'!A$4:AK$16957,3,0)</f>
        <v>45278</v>
      </c>
      <c r="C425" s="131">
        <f t="shared" ca="1" si="13"/>
        <v>12</v>
      </c>
      <c r="D425" s="28" t="str">
        <f>VLOOKUP(A425,'Carga Remito.'!A$4:AK$15957,4,0)</f>
        <v>Velasquez Rocio</v>
      </c>
      <c r="E425" s="28" t="str">
        <f>VLOOKUP(A425,'Carga Remito.'!A$4:AK$2258,6,0)</f>
        <v>AD434RP</v>
      </c>
      <c r="F425" s="28" t="str">
        <f>VLOOKUP(A425,'Carga Remito.'!A$4:AK$1858,7,0)</f>
        <v>Ford Ka 1.5</v>
      </c>
      <c r="G425" s="27">
        <f>VLOOKUP(A425,'Carga Remito.'!A$4:AK$20957,MATCH(G$4,'Carga Remito.'!A$3:AQ$3,0),0)</f>
        <v>110000</v>
      </c>
      <c r="J425" s="15">
        <f t="shared" si="12"/>
        <v>0</v>
      </c>
      <c r="K425" s="31">
        <v>110000</v>
      </c>
      <c r="L425" s="23">
        <v>45266</v>
      </c>
    </row>
    <row r="426" spans="1:18" x14ac:dyDescent="0.25">
      <c r="A426" s="128">
        <v>1623</v>
      </c>
      <c r="B426" s="129">
        <f>VLOOKUP(A426,'Carga Remito.'!A$4:AK$16957,3,0)</f>
        <v>45279</v>
      </c>
      <c r="C426" s="131">
        <f t="shared" ca="1" si="13"/>
        <v>12</v>
      </c>
      <c r="D426" s="28" t="str">
        <f>VLOOKUP(A426,'Carga Remito.'!A$4:AK$15957,4,0)</f>
        <v>Romeo Mauricio</v>
      </c>
      <c r="E426" s="28" t="str">
        <f>VLOOKUP(A426,'Carga Remito.'!A$4:AK$2258,6,0)</f>
        <v>JSY556</v>
      </c>
      <c r="F426" s="28" t="str">
        <f>VLOOKUP(A426,'Carga Remito.'!A$4:AK$1858,7,0)</f>
        <v>Chevrolet corsa classic</v>
      </c>
      <c r="G426" s="27">
        <f>VLOOKUP(A426,'Carga Remito.'!A$4:AK$20957,MATCH(G$4,'Carga Remito.'!A$3:AQ$3,0),0)</f>
        <v>70000</v>
      </c>
      <c r="J426" s="15">
        <f t="shared" si="12"/>
        <v>0</v>
      </c>
      <c r="K426" s="31">
        <v>70000</v>
      </c>
    </row>
    <row r="427" spans="1:18" x14ac:dyDescent="0.25">
      <c r="A427" s="128">
        <v>1624</v>
      </c>
      <c r="B427" s="129">
        <f>VLOOKUP(A427,'Carga Remito.'!A$4:AK$16957,3,0)</f>
        <v>45279</v>
      </c>
      <c r="C427" s="131">
        <f t="shared" ca="1" si="13"/>
        <v>12</v>
      </c>
      <c r="D427" s="28" t="str">
        <f>VLOOKUP(A427,'Carga Remito.'!A$4:AK$15957,4,0)</f>
        <v>Canepa Carlos</v>
      </c>
      <c r="E427" s="28" t="str">
        <f>VLOOKUP(A427,'Carga Remito.'!A$4:AK$2258,6,0)</f>
        <v>AC843IQ</v>
      </c>
      <c r="F427" s="28" t="str">
        <f>VLOOKUP(A427,'Carga Remito.'!A$4:AK$1858,7,0)</f>
        <v>Eco Sport 1.5</v>
      </c>
      <c r="G427" s="27">
        <f>VLOOKUP(A427,'Carga Remito.'!A$4:AK$20957,MATCH(G$4,'Carga Remito.'!A$3:AQ$3,0),0)</f>
        <v>146200</v>
      </c>
      <c r="J427" s="15">
        <f t="shared" si="12"/>
        <v>0</v>
      </c>
      <c r="K427" s="31">
        <v>146200</v>
      </c>
      <c r="L427" s="23">
        <v>45280</v>
      </c>
    </row>
    <row r="428" spans="1:18" x14ac:dyDescent="0.25">
      <c r="A428" s="128">
        <v>1625</v>
      </c>
      <c r="B428" s="129">
        <f>VLOOKUP(A428,'Carga Remito.'!A$4:AK$16957,3,0)</f>
        <v>45279</v>
      </c>
      <c r="C428" s="131">
        <f t="shared" ca="1" si="13"/>
        <v>12</v>
      </c>
      <c r="D428" s="28" t="str">
        <f>VLOOKUP(A428,'Carga Remito.'!A$4:AK$15957,4,0)</f>
        <v>Municipalidad Laboulaye</v>
      </c>
      <c r="E428" s="28" t="str">
        <f>VLOOKUP(A428,'Carga Remito.'!A$4:AK$2258,6,0)</f>
        <v>AF234VK</v>
      </c>
      <c r="F428" s="28" t="str">
        <f>VLOOKUP(A428,'Carga Remito.'!A$4:AK$1858,7,0)</f>
        <v>Fiat Cronos Seg ciudadana</v>
      </c>
      <c r="G428" s="27">
        <f>VLOOKUP(A428,'Carga Remito.'!A$4:AK$20957,MATCH(G$4,'Carga Remito.'!A$3:AQ$3,0),0)</f>
        <v>58000</v>
      </c>
      <c r="I428" t="s">
        <v>3150</v>
      </c>
      <c r="J428" s="15">
        <f t="shared" si="12"/>
        <v>0</v>
      </c>
      <c r="K428" s="31">
        <v>58000</v>
      </c>
      <c r="L428" s="23">
        <v>45315</v>
      </c>
    </row>
    <row r="429" spans="1:18" x14ac:dyDescent="0.25">
      <c r="A429" s="128">
        <v>1626</v>
      </c>
      <c r="B429" s="129">
        <f>VLOOKUP(A429,'Carga Remito.'!A$4:AK$16957,3,0)</f>
        <v>45279</v>
      </c>
      <c r="C429" s="131">
        <f t="shared" ca="1" si="13"/>
        <v>12</v>
      </c>
      <c r="D429" s="28" t="str">
        <f>VLOOKUP(A429,'Carga Remito.'!A$4:AK$15957,4,0)</f>
        <v>Hidalgo Carlos</v>
      </c>
      <c r="E429" s="28" t="str">
        <f>VLOOKUP(A429,'Carga Remito.'!A$4:AK$2258,6,0)</f>
        <v>CUE433</v>
      </c>
      <c r="F429" s="28" t="str">
        <f>VLOOKUP(A429,'Carga Remito.'!A$4:AK$1858,7,0)</f>
        <v>Fiat Uno</v>
      </c>
      <c r="G429" s="27">
        <f>VLOOKUP(A429,'Carga Remito.'!A$4:AK$20957,MATCH(G$4,'Carga Remito.'!A$3:AQ$3,0),0)</f>
        <v>51050</v>
      </c>
      <c r="J429" s="15">
        <f t="shared" si="12"/>
        <v>0</v>
      </c>
      <c r="K429" s="31">
        <v>51050</v>
      </c>
      <c r="L429" s="23">
        <v>45288</v>
      </c>
    </row>
    <row r="430" spans="1:18" x14ac:dyDescent="0.25">
      <c r="A430" s="128">
        <v>1627</v>
      </c>
      <c r="B430" s="129">
        <f>VLOOKUP(A430,'Carga Remito.'!A$4:AK$16957,3,0)</f>
        <v>45279</v>
      </c>
      <c r="C430" s="131">
        <f t="shared" ca="1" si="13"/>
        <v>12</v>
      </c>
      <c r="D430" s="28" t="str">
        <f>VLOOKUP(A430,'Carga Remito.'!A$4:AK$15957,4,0)</f>
        <v>Transporte Palloni</v>
      </c>
      <c r="E430" s="28" t="str">
        <f>VLOOKUP(A430,'Carga Remito.'!A$4:AK$2258,6,0)</f>
        <v>AE993CF</v>
      </c>
      <c r="F430" s="28" t="str">
        <f>VLOOKUP(A430,'Carga Remito.'!A$4:AK$1858,7,0)</f>
        <v>Fiat Fiorino</v>
      </c>
      <c r="G430" s="27">
        <f>VLOOKUP(A430,'Carga Remito.'!A$4:AK$20957,MATCH(G$4,'Carga Remito.'!A$3:AQ$3,0),0)</f>
        <v>50000</v>
      </c>
      <c r="J430" s="15">
        <f t="shared" si="12"/>
        <v>0</v>
      </c>
      <c r="K430" s="31">
        <v>50000</v>
      </c>
      <c r="L430" s="23">
        <v>45310</v>
      </c>
    </row>
    <row r="431" spans="1:18" x14ac:dyDescent="0.25">
      <c r="A431" s="128">
        <v>1628</v>
      </c>
      <c r="B431" s="129">
        <f>VLOOKUP(A431,'Carga Remito.'!A$4:AK$16957,3,0)</f>
        <v>45279</v>
      </c>
      <c r="C431" s="131">
        <f t="shared" ca="1" si="13"/>
        <v>12</v>
      </c>
      <c r="D431" s="28" t="str">
        <f>VLOOKUP(A431,'Carga Remito.'!A$4:AK$15957,4,0)</f>
        <v>Municipalidad Laboulaye</v>
      </c>
      <c r="E431" s="28">
        <f>VLOOKUP(A431,'Carga Remito.'!A$4:AK$2258,6,0)</f>
        <v>0</v>
      </c>
      <c r="F431" s="28" t="str">
        <f>VLOOKUP(A431,'Carga Remito.'!A$4:AK$1858,7,0)</f>
        <v>Fiat Uno Maestranza</v>
      </c>
      <c r="G431" s="27">
        <f>VLOOKUP(A431,'Carga Remito.'!A$4:AK$20957,MATCH(G$4,'Carga Remito.'!A$3:AQ$3,0),0)</f>
        <v>65000</v>
      </c>
      <c r="I431" t="s">
        <v>3150</v>
      </c>
      <c r="J431" s="15">
        <f t="shared" si="12"/>
        <v>0</v>
      </c>
      <c r="K431" s="31">
        <v>65000</v>
      </c>
      <c r="L431" s="23">
        <v>45315</v>
      </c>
    </row>
    <row r="432" spans="1:18" x14ac:dyDescent="0.25">
      <c r="A432" s="128">
        <v>1629</v>
      </c>
      <c r="B432" s="129">
        <f>VLOOKUP(A432,'Carga Remito.'!A$4:AK$16957,3,0)</f>
        <v>45279</v>
      </c>
      <c r="C432" s="131">
        <f t="shared" ca="1" si="13"/>
        <v>12</v>
      </c>
      <c r="D432" s="28" t="str">
        <f>VLOOKUP(A432,'Carga Remito.'!A$4:AK$15957,4,0)</f>
        <v>Municipalidad Laboulaye</v>
      </c>
      <c r="E432" s="28" t="str">
        <f>VLOOKUP(A432,'Carga Remito.'!A$4:AK$2258,6,0)</f>
        <v>AF234VJ</v>
      </c>
      <c r="F432" s="28" t="str">
        <f>VLOOKUP(A432,'Carga Remito.'!A$4:AK$1858,7,0)</f>
        <v>Fiat Cronos Seg ciudadana</v>
      </c>
      <c r="G432" s="27">
        <f>VLOOKUP(A432,'Carga Remito.'!A$4:AK$20957,MATCH(G$4,'Carga Remito.'!A$3:AQ$3,0),0)</f>
        <v>58000</v>
      </c>
      <c r="I432" t="s">
        <v>3150</v>
      </c>
      <c r="J432" s="15">
        <f t="shared" si="12"/>
        <v>0</v>
      </c>
      <c r="K432" s="31">
        <v>58000</v>
      </c>
      <c r="L432" s="23">
        <v>45315</v>
      </c>
    </row>
    <row r="433" spans="1:12" x14ac:dyDescent="0.25">
      <c r="A433" s="128">
        <v>1630</v>
      </c>
      <c r="B433" s="129">
        <f>VLOOKUP(A433,'Carga Remito.'!A$4:AK$16957,3,0)</f>
        <v>45280</v>
      </c>
      <c r="C433" s="131">
        <f t="shared" ca="1" si="13"/>
        <v>12</v>
      </c>
      <c r="D433" s="28" t="str">
        <f>VLOOKUP(A433,'Carga Remito.'!A$4:AK$15957,4,0)</f>
        <v>Razzini Carolina</v>
      </c>
      <c r="E433" s="28" t="str">
        <f>VLOOKUP(A433,'Carga Remito.'!A$4:AK$2258,6,0)</f>
        <v>MBB833</v>
      </c>
      <c r="F433" s="28" t="str">
        <f>VLOOKUP(A433,'Carga Remito.'!A$4:AK$1858,7,0)</f>
        <v>Citroen C3 Cross</v>
      </c>
      <c r="G433" s="27">
        <f>VLOOKUP(A433,'Carga Remito.'!A$4:AK$20957,MATCH(G$4,'Carga Remito.'!A$3:AQ$3,0),0)</f>
        <v>31000</v>
      </c>
      <c r="J433" s="15">
        <f t="shared" si="12"/>
        <v>0</v>
      </c>
      <c r="K433" s="31">
        <v>31000</v>
      </c>
      <c r="L433" s="23">
        <v>45280</v>
      </c>
    </row>
    <row r="434" spans="1:12" x14ac:dyDescent="0.25">
      <c r="A434" s="128">
        <v>1631</v>
      </c>
      <c r="B434" s="129">
        <f>VLOOKUP(A434,'Carga Remito.'!A$4:AK$16957,3,0)</f>
        <v>45280</v>
      </c>
      <c r="C434" s="131">
        <f t="shared" ca="1" si="13"/>
        <v>12</v>
      </c>
      <c r="D434" s="28" t="str">
        <f>VLOOKUP(A434,'Carga Remito.'!A$4:AK$15957,4,0)</f>
        <v>Cuevas Emanuel</v>
      </c>
      <c r="E434" s="28" t="str">
        <f>VLOOKUP(A434,'Carga Remito.'!A$4:AK$2258,6,0)</f>
        <v>NQI279</v>
      </c>
      <c r="F434" s="28" t="str">
        <f>VLOOKUP(A434,'Carga Remito.'!A$4:AK$1858,7,0)</f>
        <v>Logan</v>
      </c>
      <c r="G434" s="27">
        <f>VLOOKUP(A434,'Carga Remito.'!A$4:AK$20957,MATCH(G$4,'Carga Remito.'!A$3:AQ$3,0),0)</f>
        <v>109550</v>
      </c>
      <c r="J434" s="15">
        <f t="shared" si="12"/>
        <v>0</v>
      </c>
      <c r="K434" s="31">
        <v>109550</v>
      </c>
      <c r="L434" s="23">
        <v>45280</v>
      </c>
    </row>
    <row r="435" spans="1:12" x14ac:dyDescent="0.25">
      <c r="A435" s="128">
        <v>1632</v>
      </c>
      <c r="B435" s="129">
        <f>VLOOKUP(A435,'Carga Remito.'!A$4:AK$16957,3,0)</f>
        <v>45280</v>
      </c>
      <c r="C435" s="131">
        <f t="shared" ca="1" si="13"/>
        <v>12</v>
      </c>
      <c r="D435" s="28" t="str">
        <f>VLOOKUP(A435,'Carga Remito.'!A$4:AK$15957,4,0)</f>
        <v>Largayoli Jorge</v>
      </c>
      <c r="E435" s="28" t="str">
        <f>VLOOKUP(A435,'Carga Remito.'!A$4:AK$2258,6,0)</f>
        <v>PPS071</v>
      </c>
      <c r="F435" s="28" t="str">
        <f>VLOOKUP(A435,'Carga Remito.'!A$4:AK$1858,7,0)</f>
        <v>Chevrolet Tracker</v>
      </c>
      <c r="G435" s="27">
        <f>VLOOKUP(A435,'Carga Remito.'!A$4:AK$20957,MATCH(G$4,'Carga Remito.'!A$3:AQ$3,0),0)</f>
        <v>57275</v>
      </c>
      <c r="J435" s="15">
        <f t="shared" si="12"/>
        <v>0</v>
      </c>
      <c r="K435" s="31">
        <v>57275</v>
      </c>
      <c r="L435" s="23">
        <v>45280</v>
      </c>
    </row>
    <row r="436" spans="1:12" x14ac:dyDescent="0.25">
      <c r="A436" s="128">
        <v>1633</v>
      </c>
      <c r="B436" s="129">
        <f>VLOOKUP(A436,'Carga Remito.'!A$4:AK$16957,3,0)</f>
        <v>45280</v>
      </c>
      <c r="C436" s="131">
        <f t="shared" ca="1" si="13"/>
        <v>12</v>
      </c>
      <c r="D436" s="28" t="str">
        <f>VLOOKUP(A436,'Carga Remito.'!A$4:AK$15957,4,0)</f>
        <v>Gomez Alejandro</v>
      </c>
      <c r="E436" s="28" t="str">
        <f>VLOOKUP(A436,'Carga Remito.'!A$4:AK$2258,6,0)</f>
        <v>FER921</v>
      </c>
      <c r="F436" s="28" t="str">
        <f>VLOOKUP(A436,'Carga Remito.'!A$4:AK$1858,7,0)</f>
        <v>Peugeot 206</v>
      </c>
      <c r="G436" s="27">
        <f>VLOOKUP(A436,'Carga Remito.'!A$4:AK$20957,MATCH(G$4,'Carga Remito.'!A$3:AQ$3,0),0)</f>
        <v>15000</v>
      </c>
      <c r="J436" s="15">
        <f t="shared" ref="J436:J499" si="14">+G436-K436-N436-Q436-T436-W436-Z436</f>
        <v>0</v>
      </c>
      <c r="K436" s="31">
        <v>15000</v>
      </c>
      <c r="L436" s="23">
        <v>45280</v>
      </c>
    </row>
    <row r="437" spans="1:12" x14ac:dyDescent="0.25">
      <c r="A437" s="128">
        <v>1634</v>
      </c>
      <c r="B437" s="129">
        <f>VLOOKUP(A437,'Carga Remito.'!A$4:AK$16957,3,0)</f>
        <v>45280</v>
      </c>
      <c r="C437" s="131">
        <f t="shared" ca="1" si="13"/>
        <v>12</v>
      </c>
      <c r="D437" s="28" t="str">
        <f>VLOOKUP(A437,'Carga Remito.'!A$4:AK$15957,4,0)</f>
        <v>Schefer Holly</v>
      </c>
      <c r="E437" s="28" t="str">
        <f>VLOOKUP(A437,'Carga Remito.'!A$4:AK$2258,6,0)</f>
        <v>GID723</v>
      </c>
      <c r="F437" s="28" t="str">
        <f>VLOOKUP(A437,'Carga Remito.'!A$4:AK$1858,7,0)</f>
        <v>Ford Ka</v>
      </c>
      <c r="G437" s="27">
        <f>VLOOKUP(A437,'Carga Remito.'!A$4:AK$20957,MATCH(G$4,'Carga Remito.'!A$3:AQ$3,0),0)</f>
        <v>19600</v>
      </c>
      <c r="J437" s="15">
        <f t="shared" si="14"/>
        <v>0</v>
      </c>
      <c r="K437" s="31">
        <v>19600</v>
      </c>
      <c r="L437" s="23">
        <v>45280</v>
      </c>
    </row>
    <row r="438" spans="1:12" x14ac:dyDescent="0.25">
      <c r="A438" s="128">
        <v>1635</v>
      </c>
      <c r="B438" s="129">
        <f>VLOOKUP(A438,'Carga Remito.'!A$4:AK$16957,3,0)</f>
        <v>45280</v>
      </c>
      <c r="C438" s="131">
        <f t="shared" ca="1" si="13"/>
        <v>12</v>
      </c>
      <c r="D438" s="28" t="str">
        <f>VLOOKUP(A438,'Carga Remito.'!A$4:AK$15957,4,0)</f>
        <v>Birche Ariel</v>
      </c>
      <c r="E438" s="28" t="str">
        <f>VLOOKUP(A438,'Carga Remito.'!A$4:AK$2258,6,0)</f>
        <v>AD027NW</v>
      </c>
      <c r="F438" s="28" t="str">
        <f>VLOOKUP(A438,'Carga Remito.'!A$4:AK$1858,7,0)</f>
        <v>VW Gol Trend</v>
      </c>
      <c r="G438" s="27">
        <f>VLOOKUP(A438,'Carga Remito.'!A$4:AK$20957,MATCH(G$4,'Carga Remito.'!A$3:AQ$3,0),0)</f>
        <v>188200</v>
      </c>
      <c r="J438" s="15">
        <f t="shared" si="14"/>
        <v>0</v>
      </c>
      <c r="K438" s="31">
        <v>188200</v>
      </c>
      <c r="L438" s="23">
        <v>45302</v>
      </c>
    </row>
    <row r="439" spans="1:12" x14ac:dyDescent="0.25">
      <c r="A439" s="128">
        <v>1636</v>
      </c>
      <c r="B439" s="129">
        <f>VLOOKUP(A439,'Carga Remito.'!A$4:AK$16957,3,0)</f>
        <v>45280</v>
      </c>
      <c r="C439" s="131">
        <f t="shared" ca="1" si="13"/>
        <v>12</v>
      </c>
      <c r="D439" s="28" t="str">
        <f>VLOOKUP(A439,'Carga Remito.'!A$4:AK$15957,4,0)</f>
        <v>Rodetti Walter</v>
      </c>
      <c r="E439" s="28" t="str">
        <f>VLOOKUP(A439,'Carga Remito.'!A$4:AK$2258,6,0)</f>
        <v>MWM301</v>
      </c>
      <c r="F439" s="28" t="str">
        <f>VLOOKUP(A439,'Carga Remito.'!A$4:AK$1858,7,0)</f>
        <v>Audi A5 TFSI</v>
      </c>
      <c r="G439" s="27">
        <f>VLOOKUP(A439,'Carga Remito.'!A$4:AK$20957,MATCH(G$4,'Carga Remito.'!A$3:AQ$3,0),0)</f>
        <v>0</v>
      </c>
      <c r="J439" s="15">
        <f t="shared" si="14"/>
        <v>0</v>
      </c>
    </row>
    <row r="440" spans="1:12" x14ac:dyDescent="0.25">
      <c r="A440" s="128">
        <v>1637</v>
      </c>
      <c r="B440" s="129">
        <f>VLOOKUP(A440,'Carga Remito.'!A$4:AK$16957,3,0)</f>
        <v>45280</v>
      </c>
      <c r="C440" s="131">
        <f t="shared" ca="1" si="13"/>
        <v>12</v>
      </c>
      <c r="D440" s="28" t="str">
        <f>VLOOKUP(A440,'Carga Remito.'!A$4:AK$15957,4,0)</f>
        <v>Constructora Guiar</v>
      </c>
      <c r="E440" s="28" t="str">
        <f>VLOOKUP(A440,'Carga Remito.'!A$4:AK$2258,6,0)</f>
        <v>OKA658</v>
      </c>
      <c r="F440" s="28" t="str">
        <f>VLOOKUP(A440,'Carga Remito.'!A$4:AK$1858,7,0)</f>
        <v>Renault Kangoo</v>
      </c>
      <c r="G440" s="27">
        <f>VLOOKUP(A440,'Carga Remito.'!A$4:AK$20957,MATCH(G$4,'Carga Remito.'!A$3:AQ$3,0),0)</f>
        <v>25000</v>
      </c>
      <c r="I440" t="s">
        <v>990</v>
      </c>
      <c r="J440" s="15">
        <f t="shared" si="14"/>
        <v>0</v>
      </c>
      <c r="K440" s="31">
        <v>25000</v>
      </c>
      <c r="L440" s="23">
        <v>45281</v>
      </c>
    </row>
    <row r="441" spans="1:12" x14ac:dyDescent="0.25">
      <c r="A441" s="128">
        <v>1638</v>
      </c>
      <c r="B441" s="129">
        <f>VLOOKUP(A441,'Carga Remito.'!A$4:AK$16957,3,0)</f>
        <v>45281</v>
      </c>
      <c r="C441" s="131">
        <f t="shared" ca="1" si="13"/>
        <v>12</v>
      </c>
      <c r="D441" s="28" t="str">
        <f>VLOOKUP(A441,'Carga Remito.'!A$4:AK$15957,4,0)</f>
        <v>Vollertsen Quique</v>
      </c>
      <c r="E441" s="28" t="str">
        <f>VLOOKUP(A441,'Carga Remito.'!A$4:AK$2258,6,0)</f>
        <v>AE259AS</v>
      </c>
      <c r="F441" s="28" t="str">
        <f>VLOOKUP(A441,'Carga Remito.'!A$4:AK$1858,7,0)</f>
        <v>Peugeot 3008</v>
      </c>
      <c r="G441" s="27">
        <f>VLOOKUP(A441,'Carga Remito.'!A$4:AK$20957,MATCH(G$4,'Carga Remito.'!A$3:AQ$3,0),0)</f>
        <v>220000.04</v>
      </c>
      <c r="J441" s="15">
        <f t="shared" si="14"/>
        <v>0</v>
      </c>
      <c r="K441" s="31">
        <v>220000.04</v>
      </c>
      <c r="L441" s="23">
        <v>45281</v>
      </c>
    </row>
    <row r="442" spans="1:12" x14ac:dyDescent="0.25">
      <c r="A442" s="128">
        <v>1639</v>
      </c>
      <c r="B442" s="129">
        <f>VLOOKUP(A442,'Carga Remito.'!A$4:AK$16957,3,0)</f>
        <v>45281</v>
      </c>
      <c r="C442" s="131">
        <f t="shared" ca="1" si="13"/>
        <v>12</v>
      </c>
      <c r="D442" s="28" t="str">
        <f>VLOOKUP(A442,'Carga Remito.'!A$4:AK$15957,4,0)</f>
        <v>Transporte Palloni</v>
      </c>
      <c r="E442" s="28" t="str">
        <f>VLOOKUP(A442,'Carga Remito.'!A$4:AK$2258,6,0)</f>
        <v>AB127DU</v>
      </c>
      <c r="F442" s="28" t="str">
        <f>VLOOKUP(A442,'Carga Remito.'!A$4:AK$1858,7,0)</f>
        <v>Renault Kangoo</v>
      </c>
      <c r="G442" s="27">
        <f>VLOOKUP(A442,'Carga Remito.'!A$4:AK$20957,MATCH(G$4,'Carga Remito.'!A$3:AQ$3,0),0)</f>
        <v>8000</v>
      </c>
      <c r="J442" s="15">
        <f t="shared" si="14"/>
        <v>0</v>
      </c>
      <c r="K442" s="31">
        <v>8000</v>
      </c>
    </row>
    <row r="443" spans="1:12" x14ac:dyDescent="0.25">
      <c r="A443" s="128">
        <v>1640</v>
      </c>
      <c r="B443" s="129">
        <f>VLOOKUP(A443,'Carga Remito.'!A$4:AK$16957,3,0)</f>
        <v>45281</v>
      </c>
      <c r="C443" s="131">
        <f t="shared" ca="1" si="13"/>
        <v>12</v>
      </c>
      <c r="D443" s="28" t="str">
        <f>VLOOKUP(A443,'Carga Remito.'!A$4:AK$15957,4,0)</f>
        <v>Transporte Palloni</v>
      </c>
      <c r="E443" s="28" t="str">
        <f>VLOOKUP(A443,'Carga Remito.'!A$4:AK$2258,6,0)</f>
        <v>AE613XW</v>
      </c>
      <c r="F443" s="28" t="str">
        <f>VLOOKUP(A443,'Carga Remito.'!A$4:AK$1858,7,0)</f>
        <v>Fiat Fiorino</v>
      </c>
      <c r="G443" s="27">
        <f>VLOOKUP(A443,'Carga Remito.'!A$4:AK$20957,MATCH(G$4,'Carga Remito.'!A$3:AQ$3,0),0)</f>
        <v>30000</v>
      </c>
      <c r="J443" s="15">
        <f t="shared" si="14"/>
        <v>0</v>
      </c>
      <c r="K443" s="31">
        <v>30000</v>
      </c>
      <c r="L443" s="23">
        <v>45310</v>
      </c>
    </row>
    <row r="444" spans="1:12" x14ac:dyDescent="0.25">
      <c r="A444" s="128">
        <v>1641</v>
      </c>
      <c r="B444" s="129">
        <f>VLOOKUP(A444,'Carga Remito.'!A$4:AK$16957,3,0)</f>
        <v>45281</v>
      </c>
      <c r="C444" s="131">
        <f t="shared" ca="1" si="13"/>
        <v>12</v>
      </c>
      <c r="D444" s="28" t="str">
        <f>VLOOKUP(A444,'Carga Remito.'!A$4:AK$15957,4,0)</f>
        <v>Balestrelli Horacio</v>
      </c>
      <c r="E444" s="28" t="str">
        <f>VLOOKUP(A444,'Carga Remito.'!A$4:AK$2258,6,0)</f>
        <v>OAL860</v>
      </c>
      <c r="F444" s="28" t="str">
        <f>VLOOKUP(A444,'Carga Remito.'!A$4:AK$1858,7,0)</f>
        <v>Toyota Etios</v>
      </c>
      <c r="G444" s="27">
        <f>VLOOKUP(A444,'Carga Remito.'!A$4:AK$20957,MATCH(G$4,'Carga Remito.'!A$3:AQ$3,0),0)</f>
        <v>135400</v>
      </c>
      <c r="I444" t="s">
        <v>2651</v>
      </c>
      <c r="J444" s="15">
        <f t="shared" si="14"/>
        <v>0</v>
      </c>
      <c r="K444" s="31">
        <v>135400</v>
      </c>
      <c r="L444" s="23">
        <v>45281</v>
      </c>
    </row>
    <row r="445" spans="1:12" x14ac:dyDescent="0.25">
      <c r="A445" s="128">
        <v>1642</v>
      </c>
      <c r="B445" s="129">
        <f>VLOOKUP(A445,'Carga Remito.'!A$4:AK$16957,3,0)</f>
        <v>45282</v>
      </c>
      <c r="C445" s="131">
        <f t="shared" ca="1" si="13"/>
        <v>12</v>
      </c>
      <c r="D445" s="28" t="str">
        <f>VLOOKUP(A445,'Carga Remito.'!A$4:AK$15957,4,0)</f>
        <v>Pico Gabriel</v>
      </c>
      <c r="E445" s="28" t="str">
        <f>VLOOKUP(A445,'Carga Remito.'!A$4:AK$2258,6,0)</f>
        <v>NPQ924</v>
      </c>
      <c r="F445" s="28" t="str">
        <f>VLOOKUP(A445,'Carga Remito.'!A$4:AK$1858,7,0)</f>
        <v>VW Fox</v>
      </c>
      <c r="G445" s="27">
        <f>VLOOKUP(A445,'Carga Remito.'!A$4:AK$20957,MATCH(G$4,'Carga Remito.'!A$3:AQ$3,0),0)</f>
        <v>51520</v>
      </c>
      <c r="J445" s="15">
        <f t="shared" si="14"/>
        <v>0</v>
      </c>
      <c r="K445" s="31">
        <v>51520</v>
      </c>
      <c r="L445" s="23">
        <v>45279</v>
      </c>
    </row>
    <row r="446" spans="1:12" x14ac:dyDescent="0.25">
      <c r="A446" s="128">
        <v>1643</v>
      </c>
      <c r="B446" s="129">
        <f>VLOOKUP(A446,'Carga Remito.'!A$4:AK$16957,3,0)</f>
        <v>45282</v>
      </c>
      <c r="C446" s="131">
        <f t="shared" ca="1" si="13"/>
        <v>12</v>
      </c>
      <c r="D446" s="28" t="str">
        <f>VLOOKUP(A446,'Carga Remito.'!A$4:AK$15957,4,0)</f>
        <v>Gallo Pepe</v>
      </c>
      <c r="E446" s="28" t="str">
        <f>VLOOKUP(A446,'Carga Remito.'!A$4:AK$2258,6,0)</f>
        <v>AB229DZ</v>
      </c>
      <c r="F446" s="28" t="str">
        <f>VLOOKUP(A446,'Carga Remito.'!A$4:AK$1858,7,0)</f>
        <v>Chevrolet Cruze</v>
      </c>
      <c r="G446" s="27">
        <f>VLOOKUP(A446,'Carga Remito.'!A$4:AK$20957,MATCH(G$4,'Carga Remito.'!A$3:AQ$3,0),0)</f>
        <v>225187.5</v>
      </c>
      <c r="I446" t="s">
        <v>2651</v>
      </c>
      <c r="J446" s="15">
        <f t="shared" si="14"/>
        <v>0</v>
      </c>
      <c r="K446" s="31">
        <v>225187.5</v>
      </c>
      <c r="L446" s="23">
        <v>45282</v>
      </c>
    </row>
    <row r="447" spans="1:12" x14ac:dyDescent="0.25">
      <c r="A447" s="128">
        <v>1644</v>
      </c>
      <c r="B447" s="129">
        <f>VLOOKUP(A447,'Carga Remito.'!A$4:AK$16957,3,0)</f>
        <v>45282</v>
      </c>
      <c r="C447" s="131">
        <f t="shared" ca="1" si="13"/>
        <v>12</v>
      </c>
      <c r="D447" s="28" t="str">
        <f>VLOOKUP(A447,'Carga Remito.'!A$4:AK$15957,4,0)</f>
        <v>Integral Agropecuaria</v>
      </c>
      <c r="E447" s="28" t="str">
        <f>VLOOKUP(A447,'Carga Remito.'!A$4:AK$2258,6,0)</f>
        <v>AC890MO</v>
      </c>
      <c r="F447" s="28" t="str">
        <f>VLOOKUP(A447,'Carga Remito.'!A$4:AK$1858,7,0)</f>
        <v>VW Amarok</v>
      </c>
      <c r="G447" s="27">
        <f>VLOOKUP(A447,'Carga Remito.'!A$4:AK$20957,MATCH(G$4,'Carga Remito.'!A$3:AQ$3,0),0)</f>
        <v>0</v>
      </c>
      <c r="J447" s="15">
        <f t="shared" si="14"/>
        <v>0</v>
      </c>
    </row>
    <row r="448" spans="1:12" x14ac:dyDescent="0.25">
      <c r="A448" s="128">
        <v>1645</v>
      </c>
      <c r="B448" s="129">
        <f>VLOOKUP(A448,'Carga Remito.'!A$4:AK$16957,3,0)</f>
        <v>45282</v>
      </c>
      <c r="C448" s="131">
        <f t="shared" ca="1" si="13"/>
        <v>12</v>
      </c>
      <c r="D448" s="28" t="str">
        <f>VLOOKUP(A448,'Carga Remito.'!A$4:AK$15957,4,0)</f>
        <v>Transporte Palloni</v>
      </c>
      <c r="E448" s="28" t="str">
        <f>VLOOKUP(A448,'Carga Remito.'!A$4:AK$2258,6,0)</f>
        <v>AE993CE</v>
      </c>
      <c r="F448" s="28" t="str">
        <f>VLOOKUP(A448,'Carga Remito.'!A$4:AK$1858,7,0)</f>
        <v>Fiat Fiorino</v>
      </c>
      <c r="G448" s="27">
        <f>VLOOKUP(A448,'Carga Remito.'!A$4:AK$20957,MATCH(G$4,'Carga Remito.'!A$3:AQ$3,0),0)</f>
        <v>8000</v>
      </c>
      <c r="J448" s="15">
        <f t="shared" si="14"/>
        <v>0</v>
      </c>
      <c r="K448" s="31">
        <v>8000</v>
      </c>
    </row>
    <row r="449" spans="1:15" x14ac:dyDescent="0.25">
      <c r="A449" s="128">
        <v>1646</v>
      </c>
      <c r="B449" s="129">
        <f>VLOOKUP(A449,'Carga Remito.'!A$4:AK$16957,3,0)</f>
        <v>45282</v>
      </c>
      <c r="C449" s="131">
        <f t="shared" ca="1" si="13"/>
        <v>12</v>
      </c>
      <c r="D449" s="28" t="str">
        <f>VLOOKUP(A449,'Carga Remito.'!A$4:AK$15957,4,0)</f>
        <v>Velasquez Rocio</v>
      </c>
      <c r="E449" s="28" t="str">
        <f>VLOOKUP(A449,'Carga Remito.'!A$4:AK$2258,6,0)</f>
        <v>AD434RP</v>
      </c>
      <c r="F449" s="28" t="str">
        <f>VLOOKUP(A449,'Carga Remito.'!A$4:AK$1858,7,0)</f>
        <v>Ford Ka 1.5</v>
      </c>
      <c r="G449" s="27">
        <f>VLOOKUP(A449,'Carga Remito.'!A$4:AK$20957,MATCH(G$4,'Carga Remito.'!A$3:AQ$3,0),0)</f>
        <v>83400</v>
      </c>
      <c r="I449" t="s">
        <v>2760</v>
      </c>
      <c r="J449" s="15">
        <f t="shared" si="14"/>
        <v>0</v>
      </c>
      <c r="K449" s="31">
        <v>83400</v>
      </c>
      <c r="L449" s="23">
        <v>45282</v>
      </c>
    </row>
    <row r="450" spans="1:15" x14ac:dyDescent="0.25">
      <c r="A450" s="128">
        <v>1647</v>
      </c>
      <c r="B450" s="129">
        <f>VLOOKUP(A450,'Carga Remito.'!A$4:AK$16957,3,0)</f>
        <v>45282</v>
      </c>
      <c r="C450" s="131">
        <f t="shared" ca="1" si="13"/>
        <v>12</v>
      </c>
      <c r="D450" s="28" t="str">
        <f>VLOOKUP(A450,'Carga Remito.'!A$4:AK$15957,4,0)</f>
        <v>Transporte Palloni</v>
      </c>
      <c r="E450" s="28" t="str">
        <f>VLOOKUP(A450,'Carga Remito.'!A$4:AK$2258,6,0)</f>
        <v>AE613XV</v>
      </c>
      <c r="F450" s="28" t="str">
        <f>VLOOKUP(A450,'Carga Remito.'!A$4:AK$1858,7,0)</f>
        <v>Fiat Fiorino</v>
      </c>
      <c r="G450" s="27">
        <f>VLOOKUP(A450,'Carga Remito.'!A$4:AK$20957,MATCH(G$4,'Carga Remito.'!A$3:AQ$3,0),0)</f>
        <v>65000</v>
      </c>
      <c r="J450" s="15">
        <f t="shared" si="14"/>
        <v>0</v>
      </c>
      <c r="K450" s="31">
        <v>65000</v>
      </c>
      <c r="L450" s="23">
        <v>45310</v>
      </c>
    </row>
    <row r="451" spans="1:15" x14ac:dyDescent="0.25">
      <c r="A451" s="128">
        <v>1648</v>
      </c>
      <c r="B451" s="129">
        <f>VLOOKUP(A451,'Carga Remito.'!A$4:AK$16957,3,0)</f>
        <v>45282</v>
      </c>
      <c r="C451" s="131">
        <f t="shared" ca="1" si="13"/>
        <v>12</v>
      </c>
      <c r="D451" s="28" t="str">
        <f>VLOOKUP(A451,'Carga Remito.'!A$4:AK$15957,4,0)</f>
        <v>Juanita Gualpa</v>
      </c>
      <c r="E451" s="28">
        <f>VLOOKUP(A451,'Carga Remito.'!A$4:AK$2258,6,0)</f>
        <v>0</v>
      </c>
      <c r="F451" s="28">
        <f>VLOOKUP(A451,'Carga Remito.'!A$4:AK$1858,7,0)</f>
        <v>0</v>
      </c>
      <c r="G451" s="27">
        <f>VLOOKUP(A451,'Carga Remito.'!A$4:AK$20957,MATCH(G$4,'Carga Remito.'!A$3:AQ$3,0),0)</f>
        <v>47775</v>
      </c>
      <c r="J451" s="15">
        <f t="shared" si="14"/>
        <v>0</v>
      </c>
      <c r="K451" s="31">
        <v>47775</v>
      </c>
      <c r="L451" s="23">
        <v>45283</v>
      </c>
    </row>
    <row r="452" spans="1:15" x14ac:dyDescent="0.25">
      <c r="A452" s="128">
        <v>1649</v>
      </c>
      <c r="B452" s="129">
        <f>VLOOKUP(A452,'Carga Remito.'!A$4:AK$16957,3,0)</f>
        <v>45283</v>
      </c>
      <c r="C452" s="131">
        <f t="shared" ca="1" si="13"/>
        <v>12</v>
      </c>
      <c r="D452" s="28" t="str">
        <f>VLOOKUP(A452,'Carga Remito.'!A$4:AK$15957,4,0)</f>
        <v>Transporte Palloni</v>
      </c>
      <c r="E452" s="28" t="str">
        <f>VLOOKUP(A452,'Carga Remito.'!A$4:AK$2258,6,0)</f>
        <v>AF672US</v>
      </c>
      <c r="F452" s="28" t="str">
        <f>VLOOKUP(A452,'Carga Remito.'!A$4:AK$1858,7,0)</f>
        <v>Transit</v>
      </c>
      <c r="G452" s="27">
        <f>VLOOKUP(A452,'Carga Remito.'!A$4:AK$20957,MATCH(G$4,'Carga Remito.'!A$3:AQ$3,0),0)</f>
        <v>160906.25</v>
      </c>
      <c r="J452" s="15">
        <f t="shared" si="14"/>
        <v>0</v>
      </c>
      <c r="K452" s="31">
        <v>160906.25</v>
      </c>
      <c r="L452" s="23">
        <v>45310</v>
      </c>
    </row>
    <row r="453" spans="1:15" x14ac:dyDescent="0.25">
      <c r="A453" s="128">
        <v>1650</v>
      </c>
      <c r="B453" s="129">
        <f>VLOOKUP(A453,'Carga Remito.'!A$4:AK$16957,3,0)</f>
        <v>45285</v>
      </c>
      <c r="C453" s="131">
        <f t="shared" ref="C453:C489" ca="1" si="15">ROUNDUP(IF((TODAY()-B453)&lt;30,0,(TODAY()-B453)/30),0)</f>
        <v>12</v>
      </c>
      <c r="D453" s="28" t="str">
        <f>VLOOKUP(A453,'Carga Remito.'!A$4:AK$15957,4,0)</f>
        <v>Transporte Palloni</v>
      </c>
      <c r="E453" s="28" t="str">
        <f>VLOOKUP(A453,'Carga Remito.'!A$4:AK$2258,6,0)</f>
        <v>AB127DU</v>
      </c>
      <c r="F453" s="28" t="str">
        <f>VLOOKUP(A453,'Carga Remito.'!A$4:AK$1858,7,0)</f>
        <v>Renault Kangoo</v>
      </c>
      <c r="G453" s="27">
        <f>VLOOKUP(A453,'Carga Remito.'!A$4:AK$20957,MATCH(G$4,'Carga Remito.'!A$3:AQ$3,0),0)</f>
        <v>35000</v>
      </c>
      <c r="J453" s="15">
        <f t="shared" si="14"/>
        <v>0</v>
      </c>
      <c r="K453" s="31">
        <v>35000</v>
      </c>
      <c r="L453" s="23">
        <v>45310</v>
      </c>
    </row>
    <row r="454" spans="1:15" x14ac:dyDescent="0.25">
      <c r="A454" s="128">
        <v>1651</v>
      </c>
      <c r="B454" s="129">
        <f>VLOOKUP(A454,'Carga Remito.'!A$4:AK$16957,3,0)</f>
        <v>45293</v>
      </c>
      <c r="C454" s="131">
        <f t="shared" ca="1" si="15"/>
        <v>12</v>
      </c>
      <c r="D454" s="28" t="str">
        <f>VLOOKUP(A454,'Carga Remito.'!A$4:AK$15957,4,0)</f>
        <v>Martin Axel</v>
      </c>
      <c r="E454" s="28" t="str">
        <f>VLOOKUP(A454,'Carga Remito.'!A$4:AK$2258,6,0)</f>
        <v>FCJ729</v>
      </c>
      <c r="F454" s="28" t="str">
        <f>VLOOKUP(A454,'Carga Remito.'!A$4:AK$1858,7,0)</f>
        <v>Gol</v>
      </c>
      <c r="G454" s="27">
        <f>VLOOKUP(A454,'Carga Remito.'!A$4:AK$20957,MATCH(G$4,'Carga Remito.'!A$3:AQ$3,0),0)</f>
        <v>0</v>
      </c>
      <c r="J454" s="15">
        <f t="shared" si="14"/>
        <v>0</v>
      </c>
    </row>
    <row r="455" spans="1:15" x14ac:dyDescent="0.25">
      <c r="A455" s="128">
        <v>1652</v>
      </c>
      <c r="B455" s="129">
        <f>VLOOKUP(A455,'Carga Remito.'!A$4:AK$16957,3,0)</f>
        <v>45293</v>
      </c>
      <c r="C455" s="131">
        <f t="shared" ca="1" si="15"/>
        <v>12</v>
      </c>
      <c r="D455" s="28" t="str">
        <f>VLOOKUP(A455,'Carga Remito.'!A$4:AK$15957,4,0)</f>
        <v>Loeiro Daniel</v>
      </c>
      <c r="E455" s="28" t="str">
        <f>VLOOKUP(A455,'Carga Remito.'!A$4:AK$2258,6,0)</f>
        <v>FRR248</v>
      </c>
      <c r="F455" s="28" t="str">
        <f>VLOOKUP(A455,'Carga Remito.'!A$4:AK$1858,7,0)</f>
        <v>Chevrolet S10</v>
      </c>
      <c r="G455" s="27">
        <f>VLOOKUP(A455,'Carga Remito.'!A$4:AK$20957,MATCH(G$4,'Carga Remito.'!A$3:AQ$3,0),0)</f>
        <v>180000</v>
      </c>
      <c r="J455" s="15">
        <f t="shared" si="14"/>
        <v>0</v>
      </c>
      <c r="K455" s="31">
        <v>180000</v>
      </c>
      <c r="L455" s="23">
        <v>45295</v>
      </c>
    </row>
    <row r="456" spans="1:15" x14ac:dyDescent="0.25">
      <c r="A456" s="128">
        <v>1653</v>
      </c>
      <c r="B456" s="129">
        <f>VLOOKUP(A456,'Carga Remito.'!A$4:AK$16957,3,0)</f>
        <v>45294</v>
      </c>
      <c r="C456" s="131">
        <f t="shared" ca="1" si="15"/>
        <v>12</v>
      </c>
      <c r="D456" s="28" t="str">
        <f>VLOOKUP(A456,'Carga Remito.'!A$4:AK$15957,4,0)</f>
        <v>Fenoglio Heber</v>
      </c>
      <c r="E456" s="28" t="str">
        <f>VLOOKUP(A456,'Carga Remito.'!A$4:AK$2258,6,0)</f>
        <v>JSE606</v>
      </c>
      <c r="F456" s="28" t="str">
        <f>VLOOKUP(A456,'Carga Remito.'!A$4:AK$1858,7,0)</f>
        <v>VW Voyage</v>
      </c>
      <c r="G456" s="27">
        <f>VLOOKUP(A456,'Carga Remito.'!A$4:AK$20957,MATCH(G$4,'Carga Remito.'!A$3:AQ$3,0),0)</f>
        <v>137100</v>
      </c>
      <c r="I456" t="s">
        <v>910</v>
      </c>
      <c r="J456" s="15">
        <f t="shared" si="14"/>
        <v>0</v>
      </c>
      <c r="K456" s="31">
        <v>70000</v>
      </c>
      <c r="L456" s="23">
        <v>45295</v>
      </c>
      <c r="N456" s="31">
        <v>67100</v>
      </c>
      <c r="O456" s="23">
        <v>45328</v>
      </c>
    </row>
    <row r="457" spans="1:15" x14ac:dyDescent="0.25">
      <c r="A457" s="128">
        <v>1654</v>
      </c>
      <c r="B457" s="129">
        <f>VLOOKUP(A457,'Carga Remito.'!A$4:AK$16957,3,0)</f>
        <v>45294</v>
      </c>
      <c r="C457" s="131">
        <f t="shared" ca="1" si="15"/>
        <v>12</v>
      </c>
      <c r="D457" s="28" t="str">
        <f>VLOOKUP(A457,'Carga Remito.'!A$4:AK$15957,4,0)</f>
        <v>Faro Cecilia</v>
      </c>
      <c r="E457" s="28" t="str">
        <f>VLOOKUP(A457,'Carga Remito.'!A$4:AK$2258,6,0)</f>
        <v>PDY602</v>
      </c>
      <c r="F457" s="28" t="str">
        <f>VLOOKUP(A457,'Carga Remito.'!A$4:AK$1858,7,0)</f>
        <v>Chevrolet Prisma</v>
      </c>
      <c r="G457" s="27">
        <f>VLOOKUP(A457,'Carga Remito.'!A$4:AK$20957,MATCH(G$4,'Carga Remito.'!A$3:AQ$3,0),0)</f>
        <v>58395</v>
      </c>
      <c r="I457" t="s">
        <v>3193</v>
      </c>
      <c r="J457" s="15">
        <f t="shared" si="14"/>
        <v>0</v>
      </c>
      <c r="K457" s="31">
        <v>20000</v>
      </c>
      <c r="L457" s="23">
        <v>45296</v>
      </c>
      <c r="N457" s="31">
        <v>38395</v>
      </c>
    </row>
    <row r="458" spans="1:15" x14ac:dyDescent="0.25">
      <c r="A458" s="128">
        <v>1655</v>
      </c>
      <c r="B458" s="129">
        <f>VLOOKUP(A458,'Carga Remito.'!A$4:AK$16957,3,0)</f>
        <v>45294</v>
      </c>
      <c r="C458" s="131">
        <f t="shared" ca="1" si="15"/>
        <v>12</v>
      </c>
      <c r="D458" s="28" t="str">
        <f>VLOOKUP(A458,'Carga Remito.'!A$4:AK$15957,4,0)</f>
        <v>Aranda Pablo</v>
      </c>
      <c r="E458" s="28" t="str">
        <f>VLOOKUP(A458,'Carga Remito.'!A$4:AK$2258,6,0)</f>
        <v>OOF163</v>
      </c>
      <c r="F458" s="28" t="str">
        <f>VLOOKUP(A458,'Carga Remito.'!A$4:AK$1858,7,0)</f>
        <v>Ford Ranger 3.2</v>
      </c>
      <c r="G458" s="27">
        <f>VLOOKUP(A458,'Carga Remito.'!A$4:AK$20957,MATCH(G$4,'Carga Remito.'!A$3:AQ$3,0),0)</f>
        <v>511200</v>
      </c>
      <c r="I458" t="s">
        <v>2804</v>
      </c>
      <c r="J458" s="15">
        <f t="shared" si="14"/>
        <v>0</v>
      </c>
      <c r="K458" s="31">
        <v>261200</v>
      </c>
      <c r="L458" s="23">
        <v>45296</v>
      </c>
      <c r="N458" s="31">
        <v>250000</v>
      </c>
      <c r="O458" s="23">
        <v>45300</v>
      </c>
    </row>
    <row r="459" spans="1:15" x14ac:dyDescent="0.25">
      <c r="A459" s="128">
        <v>1656</v>
      </c>
      <c r="B459" s="129">
        <f>VLOOKUP(A459,'Carga Remito.'!A$4:AK$16957,3,0)</f>
        <v>45294</v>
      </c>
      <c r="C459" s="131">
        <f t="shared" ca="1" si="15"/>
        <v>12</v>
      </c>
      <c r="D459" s="28" t="str">
        <f>VLOOKUP(A459,'Carga Remito.'!A$4:AK$15957,4,0)</f>
        <v>Ojeda Anibal</v>
      </c>
      <c r="E459" s="28">
        <f>VLOOKUP(A459,'Carga Remito.'!A$4:AK$2258,6,0)</f>
        <v>0</v>
      </c>
      <c r="F459" s="28">
        <f>VLOOKUP(A459,'Carga Remito.'!A$4:AK$1858,7,0)</f>
        <v>0</v>
      </c>
      <c r="G459" s="27">
        <f>VLOOKUP(A459,'Carga Remito.'!A$4:AK$20957,MATCH(G$4,'Carga Remito.'!A$3:AQ$3,0),0)</f>
        <v>54500</v>
      </c>
      <c r="J459" s="15">
        <f t="shared" si="14"/>
        <v>0</v>
      </c>
      <c r="K459" s="31">
        <v>54500</v>
      </c>
      <c r="L459" s="23">
        <v>45299</v>
      </c>
    </row>
    <row r="460" spans="1:15" x14ac:dyDescent="0.25">
      <c r="A460" s="128">
        <v>1657</v>
      </c>
      <c r="B460" s="129">
        <f>VLOOKUP(A460,'Carga Remito.'!A$4:AK$16957,3,0)</f>
        <v>45295</v>
      </c>
      <c r="C460" s="131">
        <f t="shared" ca="1" si="15"/>
        <v>12</v>
      </c>
      <c r="D460" s="28" t="str">
        <f>VLOOKUP(A460,'Carga Remito.'!A$4:AK$15957,4,0)</f>
        <v>Gullino Andrea</v>
      </c>
      <c r="E460" s="28" t="str">
        <f>VLOOKUP(A460,'Carga Remito.'!A$4:AK$2258,6,0)</f>
        <v>NSA717</v>
      </c>
      <c r="F460" s="28" t="str">
        <f>VLOOKUP(A460,'Carga Remito.'!A$4:AK$1858,7,0)</f>
        <v>Citroen C3</v>
      </c>
      <c r="G460" s="27">
        <f>VLOOKUP(A460,'Carga Remito.'!A$4:AK$20957,MATCH(G$4,'Carga Remito.'!A$3:AQ$3,0),0)</f>
        <v>151185</v>
      </c>
      <c r="I460" t="s">
        <v>990</v>
      </c>
      <c r="J460" s="15">
        <f t="shared" si="14"/>
        <v>0</v>
      </c>
      <c r="K460" s="31">
        <v>100000</v>
      </c>
      <c r="L460" s="23">
        <v>45297</v>
      </c>
      <c r="N460" s="31">
        <v>51185</v>
      </c>
      <c r="O460" s="23">
        <v>45301</v>
      </c>
    </row>
    <row r="461" spans="1:15" x14ac:dyDescent="0.25">
      <c r="A461" s="128">
        <v>1658</v>
      </c>
      <c r="B461" s="129">
        <f>VLOOKUP(A461,'Carga Remito.'!A$4:AK$16957,3,0)</f>
        <v>45295</v>
      </c>
      <c r="C461" s="131">
        <f t="shared" ca="1" si="15"/>
        <v>12</v>
      </c>
      <c r="D461" s="28" t="str">
        <f>VLOOKUP(A461,'Carga Remito.'!A$4:AK$15957,4,0)</f>
        <v>Dellafiori Mariano</v>
      </c>
      <c r="E461" s="28" t="str">
        <f>VLOOKUP(A461,'Carga Remito.'!A$4:AK$2258,6,0)</f>
        <v>LWY389</v>
      </c>
      <c r="F461" s="28" t="str">
        <f>VLOOKUP(A461,'Carga Remito.'!A$4:AK$1858,7,0)</f>
        <v>Peugeot 207</v>
      </c>
      <c r="G461" s="27">
        <f>VLOOKUP(A461,'Carga Remito.'!A$4:AK$20957,MATCH(G$4,'Carga Remito.'!A$3:AQ$3,0),0)</f>
        <v>137000</v>
      </c>
      <c r="J461" s="15">
        <f t="shared" si="14"/>
        <v>0</v>
      </c>
      <c r="K461" s="31">
        <v>137000</v>
      </c>
      <c r="L461" s="23">
        <v>45296</v>
      </c>
    </row>
    <row r="462" spans="1:15" x14ac:dyDescent="0.25">
      <c r="A462" s="128">
        <v>1659</v>
      </c>
      <c r="B462" s="129">
        <f>VLOOKUP(A462,'Carga Remito.'!A$4:AK$16957,3,0)</f>
        <v>45295</v>
      </c>
      <c r="C462" s="131">
        <f t="shared" ca="1" si="15"/>
        <v>12</v>
      </c>
      <c r="D462" s="28" t="str">
        <f>VLOOKUP(A462,'Carga Remito.'!A$4:AK$15957,4,0)</f>
        <v>Paz Jose Maria</v>
      </c>
      <c r="E462" s="28" t="str">
        <f>VLOOKUP(A462,'Carga Remito.'!A$4:AK$2258,6,0)</f>
        <v>GSC096</v>
      </c>
      <c r="F462" s="28" t="str">
        <f>VLOOKUP(A462,'Carga Remito.'!A$4:AK$1858,7,0)</f>
        <v>Chevrolet S10</v>
      </c>
      <c r="G462" s="27">
        <f>VLOOKUP(A462,'Carga Remito.'!A$4:AK$20957,MATCH(G$4,'Carga Remito.'!A$3:AQ$3,0),0)</f>
        <v>277020</v>
      </c>
      <c r="I462" t="s">
        <v>2853</v>
      </c>
      <c r="J462" s="15">
        <f t="shared" si="14"/>
        <v>0</v>
      </c>
      <c r="K462" s="31">
        <v>277020</v>
      </c>
      <c r="L462" s="23">
        <v>45302</v>
      </c>
    </row>
    <row r="463" spans="1:15" x14ac:dyDescent="0.25">
      <c r="A463" s="128">
        <v>1660</v>
      </c>
      <c r="B463" s="129">
        <f>VLOOKUP(A463,'Carga Remito.'!A$4:AK$16957,3,0)</f>
        <v>45295</v>
      </c>
      <c r="C463" s="131">
        <f t="shared" ca="1" si="15"/>
        <v>12</v>
      </c>
      <c r="D463" s="28" t="str">
        <f>VLOOKUP(A463,'Carga Remito.'!A$4:AK$15957,4,0)</f>
        <v>Municipalidad Laboulaye</v>
      </c>
      <c r="E463" s="28" t="str">
        <f>VLOOKUP(A463,'Carga Remito.'!A$4:AK$2258,6,0)</f>
        <v>AD310CN</v>
      </c>
      <c r="F463" s="28" t="str">
        <f>VLOOKUP(A463,'Carga Remito.'!A$4:AK$1858,7,0)</f>
        <v>Gol Trend</v>
      </c>
      <c r="G463" s="27">
        <f>VLOOKUP(A463,'Carga Remito.'!A$4:AK$20957,MATCH(G$4,'Carga Remito.'!A$3:AQ$3,0),0)</f>
        <v>30000</v>
      </c>
      <c r="I463" t="s">
        <v>3150</v>
      </c>
      <c r="J463" s="15">
        <f t="shared" si="14"/>
        <v>0</v>
      </c>
      <c r="K463" s="31">
        <v>30000</v>
      </c>
      <c r="L463" s="23">
        <v>45331</v>
      </c>
    </row>
    <row r="464" spans="1:15" x14ac:dyDescent="0.25">
      <c r="A464" s="128">
        <v>1661</v>
      </c>
      <c r="B464" s="129">
        <f>VLOOKUP(A464,'Carga Remito.'!A$4:AK$16957,3,0)</f>
        <v>45296</v>
      </c>
      <c r="C464" s="131">
        <f t="shared" ca="1" si="15"/>
        <v>12</v>
      </c>
      <c r="D464" s="28" t="str">
        <f>VLOOKUP(A464,'Carga Remito.'!A$4:AK$15957,4,0)</f>
        <v>Boudoux Emanuel</v>
      </c>
      <c r="E464" s="28" t="str">
        <f>VLOOKUP(A464,'Carga Remito.'!A$4:AK$2258,6,0)</f>
        <v>OGQ033</v>
      </c>
      <c r="F464" s="28" t="str">
        <f>VLOOKUP(A464,'Carga Remito.'!A$4:AK$1858,7,0)</f>
        <v>Chevrolet S10</v>
      </c>
      <c r="G464" s="27">
        <f>VLOOKUP(A464,'Carga Remito.'!A$4:AK$20957,MATCH(G$4,'Carga Remito.'!A$3:AQ$3,0),0)</f>
        <v>600250</v>
      </c>
      <c r="J464" s="15">
        <f t="shared" si="14"/>
        <v>0</v>
      </c>
      <c r="K464" s="31">
        <v>600250</v>
      </c>
      <c r="L464" s="23">
        <v>45306</v>
      </c>
    </row>
    <row r="465" spans="1:15" x14ac:dyDescent="0.25">
      <c r="A465" s="128">
        <v>1662</v>
      </c>
      <c r="B465" s="129">
        <f>VLOOKUP(A465,'Carga Remito.'!A$4:AK$16957,3,0)</f>
        <v>45296</v>
      </c>
      <c r="C465" s="131">
        <f t="shared" ca="1" si="15"/>
        <v>12</v>
      </c>
      <c r="D465" s="28" t="str">
        <f>VLOOKUP(A465,'Carga Remito.'!A$4:AK$15957,4,0)</f>
        <v>Transporte Palloni</v>
      </c>
      <c r="E465" s="28" t="str">
        <f>VLOOKUP(A465,'Carga Remito.'!A$4:AK$2258,6,0)</f>
        <v>AE613XW</v>
      </c>
      <c r="F465" s="28" t="str">
        <f>VLOOKUP(A465,'Carga Remito.'!A$4:AK$1858,7,0)</f>
        <v>Fiat fiorino</v>
      </c>
      <c r="G465" s="27">
        <f>VLOOKUP(A465,'Carga Remito.'!A$4:AK$20957,MATCH(G$4,'Carga Remito.'!A$3:AQ$3,0),0)</f>
        <v>40000</v>
      </c>
      <c r="J465" s="15">
        <f t="shared" si="14"/>
        <v>0</v>
      </c>
      <c r="K465" s="31">
        <v>40000</v>
      </c>
      <c r="L465" s="23">
        <v>45336</v>
      </c>
    </row>
    <row r="466" spans="1:15" x14ac:dyDescent="0.25">
      <c r="A466" s="128">
        <v>1663</v>
      </c>
      <c r="B466" s="129">
        <f>VLOOKUP(A466,'Carga Remito.'!A$4:AK$16957,3,0)</f>
        <v>45297</v>
      </c>
      <c r="C466" s="131">
        <f t="shared" ca="1" si="15"/>
        <v>12</v>
      </c>
      <c r="D466" s="28" t="str">
        <f>VLOOKUP(A466,'Carga Remito.'!A$4:AK$15957,4,0)</f>
        <v>Transporte Palloni</v>
      </c>
      <c r="E466" s="28" t="str">
        <f>VLOOKUP(A466,'Carga Remito.'!A$4:AK$2258,6,0)</f>
        <v>HXQ635</v>
      </c>
      <c r="F466" s="28" t="str">
        <f>VLOOKUP(A466,'Carga Remito.'!A$4:AK$1858,7,0)</f>
        <v>Renault Kangoo</v>
      </c>
      <c r="G466" s="27">
        <f>VLOOKUP(A466,'Carga Remito.'!A$4:AK$20957,MATCH(G$4,'Carga Remito.'!A$3:AQ$3,0),0)</f>
        <v>32000</v>
      </c>
      <c r="J466" s="15">
        <f t="shared" si="14"/>
        <v>0</v>
      </c>
      <c r="K466" s="31">
        <v>32000</v>
      </c>
      <c r="L466" s="23">
        <v>45336</v>
      </c>
    </row>
    <row r="467" spans="1:15" x14ac:dyDescent="0.25">
      <c r="A467" s="128">
        <v>1664</v>
      </c>
      <c r="B467" s="129">
        <f>VLOOKUP(A467,'Carga Remito.'!A$4:AK$16957,3,0)</f>
        <v>45297</v>
      </c>
      <c r="C467" s="131">
        <f t="shared" ca="1" si="15"/>
        <v>12</v>
      </c>
      <c r="D467" s="28" t="str">
        <f>VLOOKUP(A467,'Carga Remito.'!A$4:AK$15957,4,0)</f>
        <v>Chavez Daniel</v>
      </c>
      <c r="E467" s="28" t="str">
        <f>VLOOKUP(A467,'Carga Remito.'!A$4:AK$2258,6,0)</f>
        <v>ONX834</v>
      </c>
      <c r="F467" s="28" t="str">
        <f>VLOOKUP(A467,'Carga Remito.'!A$4:AK$1858,7,0)</f>
        <v>Gol trend</v>
      </c>
      <c r="G467" s="27">
        <f>VLOOKUP(A467,'Carga Remito.'!A$4:AK$20957,MATCH(G$4,'Carga Remito.'!A$3:AQ$3,0),0)</f>
        <v>180000</v>
      </c>
      <c r="J467" s="15">
        <f t="shared" si="14"/>
        <v>0</v>
      </c>
      <c r="K467" s="31">
        <v>180000</v>
      </c>
      <c r="L467" s="23">
        <v>45297</v>
      </c>
    </row>
    <row r="468" spans="1:15" x14ac:dyDescent="0.25">
      <c r="A468" s="128">
        <v>1665</v>
      </c>
      <c r="B468" s="129">
        <f>VLOOKUP(A468,'Carga Remito.'!A$4:AK$16957,3,0)</f>
        <v>45297</v>
      </c>
      <c r="C468" s="131">
        <f t="shared" ca="1" si="15"/>
        <v>12</v>
      </c>
      <c r="D468" s="28" t="str">
        <f>VLOOKUP(A468,'Carga Remito.'!A$4:AK$15957,4,0)</f>
        <v>Giorgis Carlos</v>
      </c>
      <c r="E468" s="28" t="str">
        <f>VLOOKUP(A468,'Carga Remito.'!A$4:AK$2258,6,0)</f>
        <v>AA516SF</v>
      </c>
      <c r="F468" s="28" t="str">
        <f>VLOOKUP(A468,'Carga Remito.'!A$4:AK$1858,7,0)</f>
        <v>Ford Ranger 2.2 TDCI</v>
      </c>
      <c r="G468" s="27">
        <f>VLOOKUP(A468,'Carga Remito.'!A$4:AK$20957,MATCH(G$4,'Carga Remito.'!A$3:AQ$3,0),0)</f>
        <v>861400</v>
      </c>
      <c r="J468" s="15">
        <f t="shared" si="14"/>
        <v>0</v>
      </c>
      <c r="K468" s="31">
        <v>861400</v>
      </c>
      <c r="L468" s="23">
        <v>45352</v>
      </c>
    </row>
    <row r="469" spans="1:15" x14ac:dyDescent="0.25">
      <c r="A469" s="128">
        <v>1666</v>
      </c>
      <c r="B469" s="129">
        <f>VLOOKUP(A469,'Carga Remito.'!A$4:AK$16957,3,0)</f>
        <v>45299</v>
      </c>
      <c r="C469" s="131">
        <f t="shared" ca="1" si="15"/>
        <v>12</v>
      </c>
      <c r="D469" s="28" t="str">
        <f>VLOOKUP(A469,'Carga Remito.'!A$4:AK$15957,4,0)</f>
        <v>Transporte Palloni</v>
      </c>
      <c r="E469" s="28" t="str">
        <f>VLOOKUP(A469,'Carga Remito.'!A$4:AK$2258,6,0)</f>
        <v>AF044MU</v>
      </c>
      <c r="F469" s="28" t="str">
        <f>VLOOKUP(A469,'Carga Remito.'!A$4:AK$1858,7,0)</f>
        <v>Fiat Fiorino</v>
      </c>
      <c r="G469" s="27">
        <f>VLOOKUP(A469,'Carga Remito.'!A$4:AK$20957,MATCH(G$4,'Carga Remito.'!A$3:AQ$3,0),0)</f>
        <v>65000</v>
      </c>
      <c r="I469" t="s">
        <v>3153</v>
      </c>
      <c r="J469" s="15">
        <f t="shared" si="14"/>
        <v>0</v>
      </c>
      <c r="K469" s="31">
        <v>65000</v>
      </c>
      <c r="L469" s="23">
        <v>45301</v>
      </c>
      <c r="M469" s="151">
        <v>45305</v>
      </c>
    </row>
    <row r="470" spans="1:15" x14ac:dyDescent="0.25">
      <c r="A470" s="128">
        <v>1667</v>
      </c>
      <c r="B470" s="129">
        <f>VLOOKUP(A470,'Carga Remito.'!A$4:AK$16957,3,0)</f>
        <v>45299</v>
      </c>
      <c r="C470" s="131">
        <f t="shared" ca="1" si="15"/>
        <v>12</v>
      </c>
      <c r="D470" s="28" t="str">
        <f>VLOOKUP(A470,'Carga Remito.'!A$4:AK$15957,4,0)</f>
        <v>Beriani Nazarena</v>
      </c>
      <c r="E470" s="28" t="str">
        <f>VLOOKUP(A470,'Carga Remito.'!A$4:AK$2258,6,0)</f>
        <v>NEN775</v>
      </c>
      <c r="F470" s="28" t="str">
        <f>VLOOKUP(A470,'Carga Remito.'!A$4:AK$1858,7,0)</f>
        <v>Renault Kangoo</v>
      </c>
      <c r="G470" s="27">
        <f>VLOOKUP(A470,'Carga Remito.'!A$4:AK$20957,MATCH(G$4,'Carga Remito.'!A$3:AQ$3,0),0)</f>
        <v>108200</v>
      </c>
      <c r="J470" s="15">
        <f t="shared" si="14"/>
        <v>0</v>
      </c>
      <c r="K470" s="31">
        <v>108200</v>
      </c>
      <c r="L470" s="23">
        <v>45299</v>
      </c>
    </row>
    <row r="471" spans="1:15" x14ac:dyDescent="0.25">
      <c r="A471" s="128">
        <v>1668</v>
      </c>
      <c r="B471" s="129">
        <f>VLOOKUP(A471,'Carga Remito.'!A$4:AK$16957,3,0)</f>
        <v>45299</v>
      </c>
      <c r="C471" s="131">
        <f t="shared" ca="1" si="15"/>
        <v>12</v>
      </c>
      <c r="D471" s="28" t="str">
        <f>VLOOKUP(A471,'Carga Remito.'!A$4:AK$15957,4,0)</f>
        <v>Fava Carlos</v>
      </c>
      <c r="E471" s="28" t="str">
        <f>VLOOKUP(A471,'Carga Remito.'!A$4:AK$2258,6,0)</f>
        <v>MEY675</v>
      </c>
      <c r="F471" s="28" t="str">
        <f>VLOOKUP(A471,'Carga Remito.'!A$4:AK$1858,7,0)</f>
        <v>Chevrolet S10</v>
      </c>
      <c r="G471" s="27">
        <f>VLOOKUP(A471,'Carga Remito.'!A$4:AK$20957,MATCH(G$4,'Carga Remito.'!A$3:AQ$3,0),0)</f>
        <v>63000</v>
      </c>
      <c r="I471" t="s">
        <v>2861</v>
      </c>
      <c r="J471" s="15">
        <f t="shared" si="14"/>
        <v>0</v>
      </c>
      <c r="K471" s="31">
        <v>63000</v>
      </c>
      <c r="L471" s="23">
        <v>45302</v>
      </c>
    </row>
    <row r="472" spans="1:15" x14ac:dyDescent="0.25">
      <c r="A472" s="128">
        <v>1669</v>
      </c>
      <c r="B472" s="129">
        <f>VLOOKUP(A472,'Carga Remito.'!A$4:AK$16957,3,0)</f>
        <v>45299</v>
      </c>
      <c r="C472" s="131">
        <f t="shared" ca="1" si="15"/>
        <v>12</v>
      </c>
      <c r="D472" s="28" t="str">
        <f>VLOOKUP(A472,'Carga Remito.'!A$4:AK$15957,4,0)</f>
        <v>Isasi Luciana</v>
      </c>
      <c r="E472" s="28" t="str">
        <f>VLOOKUP(A472,'Carga Remito.'!A$4:AK$2258,6,0)</f>
        <v>KFM514</v>
      </c>
      <c r="F472" s="28" t="str">
        <f>VLOOKUP(A472,'Carga Remito.'!A$4:AK$1858,7,0)</f>
        <v>Gol Trend</v>
      </c>
      <c r="G472" s="27">
        <f>VLOOKUP(A472,'Carga Remito.'!A$4:AK$20957,MATCH(G$4,'Carga Remito.'!A$3:AQ$3,0),0)</f>
        <v>41000</v>
      </c>
      <c r="J472" s="15">
        <f t="shared" si="14"/>
        <v>0</v>
      </c>
      <c r="K472" s="31">
        <v>41000</v>
      </c>
      <c r="L472" s="23">
        <v>45309</v>
      </c>
    </row>
    <row r="473" spans="1:15" x14ac:dyDescent="0.25">
      <c r="A473" s="128">
        <v>1670</v>
      </c>
      <c r="B473" s="129">
        <f>VLOOKUP(A473,'Carga Remito.'!A$4:AK$16957,3,0)</f>
        <v>45300</v>
      </c>
      <c r="C473" s="131">
        <f t="shared" ca="1" si="15"/>
        <v>11</v>
      </c>
      <c r="D473" s="28" t="str">
        <f>VLOOKUP(A473,'Carga Remito.'!A$4:AK$15957,4,0)</f>
        <v>Rosas Alfredo</v>
      </c>
      <c r="E473" s="28" t="str">
        <f>VLOOKUP(A473,'Carga Remito.'!A$4:AK$2258,6,0)</f>
        <v>AB600UO</v>
      </c>
      <c r="F473" s="28" t="str">
        <f>VLOOKUP(A473,'Carga Remito.'!A$4:AK$1858,7,0)</f>
        <v>Peugeot 2008</v>
      </c>
      <c r="G473" s="27">
        <f>VLOOKUP(A473,'Carga Remito.'!A$4:AK$20957,MATCH(G$4,'Carga Remito.'!A$3:AQ$3,0),0)</f>
        <v>260440</v>
      </c>
      <c r="J473" s="15">
        <f t="shared" si="14"/>
        <v>0</v>
      </c>
      <c r="K473" s="31">
        <v>260440</v>
      </c>
      <c r="L473" s="23">
        <v>45301</v>
      </c>
    </row>
    <row r="474" spans="1:15" x14ac:dyDescent="0.25">
      <c r="A474" s="128">
        <v>1671</v>
      </c>
      <c r="B474" s="129">
        <f>VLOOKUP(A474,'Carga Remito.'!A$4:AK$16957,3,0)</f>
        <v>45300</v>
      </c>
      <c r="C474" s="131">
        <f t="shared" ca="1" si="15"/>
        <v>11</v>
      </c>
      <c r="D474" s="28" t="str">
        <f>VLOOKUP(A474,'Carga Remito.'!A$4:AK$15957,4,0)</f>
        <v>Barroso Willy</v>
      </c>
      <c r="E474" s="28" t="str">
        <f>VLOOKUP(A474,'Carga Remito.'!A$4:AK$2258,6,0)</f>
        <v>NMP909</v>
      </c>
      <c r="F474" s="28" t="str">
        <f>VLOOKUP(A474,'Carga Remito.'!A$4:AK$1858,7,0)</f>
        <v>Citroen C4 Lounge HDI</v>
      </c>
      <c r="G474" s="27">
        <f>VLOOKUP(A474,'Carga Remito.'!A$4:AK$20957,MATCH(G$4,'Carga Remito.'!A$3:AQ$3,0),0)</f>
        <v>75500</v>
      </c>
      <c r="J474" s="15">
        <f t="shared" si="14"/>
        <v>0</v>
      </c>
      <c r="K474" s="31">
        <v>75500</v>
      </c>
      <c r="L474" s="23">
        <v>45310</v>
      </c>
    </row>
    <row r="475" spans="1:15" x14ac:dyDescent="0.25">
      <c r="A475" s="128">
        <v>1672</v>
      </c>
      <c r="B475" s="129">
        <f>VLOOKUP(A475,'Carga Remito.'!A$4:AK$16957,3,0)</f>
        <v>45301</v>
      </c>
      <c r="C475" s="131">
        <f t="shared" ca="1" si="15"/>
        <v>11</v>
      </c>
      <c r="D475" s="28" t="str">
        <f>VLOOKUP(A475,'Carga Remito.'!A$4:AK$15957,4,0)</f>
        <v>Moretti Renato</v>
      </c>
      <c r="E475" s="28" t="str">
        <f>VLOOKUP(A475,'Carga Remito.'!A$4:AK$2258,6,0)</f>
        <v>OQB691</v>
      </c>
      <c r="F475" s="28" t="str">
        <f>VLOOKUP(A475,'Carga Remito.'!A$4:AK$1858,7,0)</f>
        <v>Chevrolet S10</v>
      </c>
      <c r="G475" s="27">
        <f>VLOOKUP(A475,'Carga Remito.'!A$4:AK$20957,MATCH(G$4,'Carga Remito.'!A$3:AQ$3,0),0)</f>
        <v>261850</v>
      </c>
      <c r="J475" s="15">
        <f t="shared" si="14"/>
        <v>0</v>
      </c>
      <c r="K475" s="31">
        <v>261850</v>
      </c>
      <c r="L475" s="23">
        <v>45329</v>
      </c>
    </row>
    <row r="476" spans="1:15" x14ac:dyDescent="0.25">
      <c r="A476" s="128">
        <v>1673</v>
      </c>
      <c r="B476" s="129">
        <f>VLOOKUP(A476,'Carga Remito.'!A$4:AK$16957,3,0)</f>
        <v>45301</v>
      </c>
      <c r="C476" s="131">
        <f t="shared" ca="1" si="15"/>
        <v>11</v>
      </c>
      <c r="D476" s="28" t="str">
        <f>VLOOKUP(A476,'Carga Remito.'!A$4:AK$15957,4,0)</f>
        <v>Salgado Victor</v>
      </c>
      <c r="E476" s="28" t="str">
        <f>VLOOKUP(A476,'Carga Remito.'!A$4:AK$2258,6,0)</f>
        <v>MWM641</v>
      </c>
      <c r="F476" s="28" t="str">
        <f>VLOOKUP(A476,'Carga Remito.'!A$4:AK$1858,7,0)</f>
        <v>Renault Kangoo</v>
      </c>
      <c r="G476" s="27">
        <f>VLOOKUP(A476,'Carga Remito.'!A$4:AK$20957,MATCH(G$4,'Carga Remito.'!A$3:AQ$3,0),0)</f>
        <v>159190</v>
      </c>
      <c r="I476" t="s">
        <v>990</v>
      </c>
      <c r="J476" s="15">
        <f t="shared" si="14"/>
        <v>0</v>
      </c>
      <c r="K476" s="31">
        <v>150000</v>
      </c>
      <c r="L476" s="23">
        <v>45303</v>
      </c>
      <c r="N476" s="31">
        <v>9190</v>
      </c>
      <c r="O476" s="23">
        <v>45308</v>
      </c>
    </row>
    <row r="477" spans="1:15" x14ac:dyDescent="0.25">
      <c r="A477" s="128">
        <v>1674</v>
      </c>
      <c r="B477" s="129">
        <f>VLOOKUP(A477,'Carga Remito.'!A$4:AK$16957,3,0)</f>
        <v>45301</v>
      </c>
      <c r="C477" s="131">
        <f t="shared" ca="1" si="15"/>
        <v>11</v>
      </c>
      <c r="D477" s="28" t="str">
        <f>VLOOKUP(A477,'Carga Remito.'!A$4:AK$15957,4,0)</f>
        <v>Garay Elias</v>
      </c>
      <c r="E477" s="28" t="str">
        <f>VLOOKUP(A477,'Carga Remito.'!A$4:AK$2258,6,0)</f>
        <v>ONU240</v>
      </c>
      <c r="F477" s="28" t="str">
        <f>VLOOKUP(A477,'Carga Remito.'!A$4:AK$1858,7,0)</f>
        <v>Ford Focus</v>
      </c>
      <c r="G477" s="27">
        <f>VLOOKUP(A477,'Carga Remito.'!A$4:AK$20957,MATCH(G$4,'Carga Remito.'!A$3:AQ$3,0),0)</f>
        <v>30000</v>
      </c>
      <c r="J477" s="15">
        <f t="shared" si="14"/>
        <v>0</v>
      </c>
      <c r="K477" s="31">
        <v>30000</v>
      </c>
      <c r="L477" s="23">
        <v>45351</v>
      </c>
    </row>
    <row r="478" spans="1:15" x14ac:dyDescent="0.25">
      <c r="A478" s="128">
        <v>1675</v>
      </c>
      <c r="B478" s="129">
        <f>VLOOKUP(A478,'Carga Remito.'!A$4:AK$16957,3,0)</f>
        <v>45302</v>
      </c>
      <c r="C478" s="131">
        <f t="shared" ca="1" si="15"/>
        <v>11</v>
      </c>
      <c r="D478" s="28" t="str">
        <f>VLOOKUP(A478,'Carga Remito.'!A$4:AK$15957,4,0)</f>
        <v>Lovera José</v>
      </c>
      <c r="E478" s="28" t="str">
        <f>VLOOKUP(A478,'Carga Remito.'!A$4:AK$2258,6,0)</f>
        <v>AD135TK</v>
      </c>
      <c r="F478" s="28" t="str">
        <f>VLOOKUP(A478,'Carga Remito.'!A$4:AK$1858,7,0)</f>
        <v>Chevrolet Tracker</v>
      </c>
      <c r="G478" s="27">
        <f>VLOOKUP(A478,'Carga Remito.'!A$4:AK$20957,MATCH(G$4,'Carga Remito.'!A$3:AQ$3,0),0)</f>
        <v>180800</v>
      </c>
      <c r="I478" t="s">
        <v>990</v>
      </c>
      <c r="J478" s="15">
        <f t="shared" si="14"/>
        <v>0</v>
      </c>
      <c r="K478" s="31">
        <v>180800</v>
      </c>
      <c r="L478" s="23">
        <v>45304</v>
      </c>
    </row>
    <row r="479" spans="1:15" x14ac:dyDescent="0.25">
      <c r="A479" s="128">
        <v>1676</v>
      </c>
      <c r="B479" s="129">
        <f>VLOOKUP(A479,'Carga Remito.'!A$4:AK$16957,3,0)</f>
        <v>45302</v>
      </c>
      <c r="C479" s="131">
        <f t="shared" ca="1" si="15"/>
        <v>11</v>
      </c>
      <c r="D479" s="28" t="str">
        <f>VLOOKUP(A479,'Carga Remito.'!A$4:AK$15957,4,0)</f>
        <v>Keegan SA</v>
      </c>
      <c r="E479" s="28" t="str">
        <f>VLOOKUP(A479,'Carga Remito.'!A$4:AK$2258,6,0)</f>
        <v>AE358SA</v>
      </c>
      <c r="F479" s="28" t="str">
        <f>VLOOKUP(A479,'Carga Remito.'!A$4:AK$1858,7,0)</f>
        <v>Jeep Renegade</v>
      </c>
      <c r="G479" s="27">
        <f>VLOOKUP(A479,'Carga Remito.'!A$4:AK$20957,MATCH(G$4,'Carga Remito.'!A$3:AQ$3,0),0)</f>
        <v>313550</v>
      </c>
      <c r="J479" s="15">
        <f t="shared" si="14"/>
        <v>0</v>
      </c>
      <c r="K479" s="31">
        <v>313550</v>
      </c>
      <c r="L479" s="23">
        <v>45307</v>
      </c>
    </row>
    <row r="480" spans="1:15" x14ac:dyDescent="0.25">
      <c r="A480" s="128">
        <v>1677</v>
      </c>
      <c r="B480" s="129">
        <f>VLOOKUP(A480,'Carga Remito.'!A$4:AK$16957,3,0)</f>
        <v>45302</v>
      </c>
      <c r="C480" s="131">
        <f t="shared" ca="1" si="15"/>
        <v>11</v>
      </c>
      <c r="D480" s="28" t="str">
        <f>VLOOKUP(A480,'Carga Remito.'!A$4:AK$15957,4,0)</f>
        <v>Airaudo Alejandro</v>
      </c>
      <c r="E480" s="28" t="str">
        <f>VLOOKUP(A480,'Carga Remito.'!A$4:AK$2258,6,0)</f>
        <v>AD876OQ</v>
      </c>
      <c r="F480" s="28" t="str">
        <f>VLOOKUP(A480,'Carga Remito.'!A$4:AK$1858,7,0)</f>
        <v>Jeep Compass</v>
      </c>
      <c r="G480" s="27">
        <f>VLOOKUP(A480,'Carga Remito.'!A$4:AK$20957,MATCH(G$4,'Carga Remito.'!A$3:AQ$3,0),0)</f>
        <v>211250</v>
      </c>
      <c r="J480" s="15">
        <f t="shared" si="14"/>
        <v>0</v>
      </c>
      <c r="K480" s="31">
        <v>211250</v>
      </c>
      <c r="L480" s="23">
        <v>45309</v>
      </c>
    </row>
    <row r="481" spans="1:15" x14ac:dyDescent="0.25">
      <c r="A481" s="128">
        <v>1678</v>
      </c>
      <c r="B481" s="129">
        <f>VLOOKUP(A481,'Carga Remito.'!A$4:AK$16957,3,0)</f>
        <v>45302</v>
      </c>
      <c r="C481" s="131">
        <f t="shared" ca="1" si="15"/>
        <v>11</v>
      </c>
      <c r="D481" s="28" t="str">
        <f>VLOOKUP(A481,'Carga Remito.'!A$4:AK$15957,4,0)</f>
        <v>Transporte Palloni</v>
      </c>
      <c r="E481" s="28" t="str">
        <f>VLOOKUP(A481,'Carga Remito.'!A$4:AK$2258,6,0)</f>
        <v>AF613XW</v>
      </c>
      <c r="F481" s="28" t="str">
        <f>VLOOKUP(A481,'Carga Remito.'!A$4:AK$1858,7,0)</f>
        <v>Fiat Fiorino</v>
      </c>
      <c r="G481" s="27">
        <f>VLOOKUP(A481,'Carga Remito.'!A$4:AK$20957,MATCH(G$4,'Carga Remito.'!A$3:AQ$3,0),0)</f>
        <v>15000</v>
      </c>
      <c r="J481" s="15">
        <f t="shared" si="14"/>
        <v>0</v>
      </c>
      <c r="K481" s="31">
        <v>15000</v>
      </c>
      <c r="L481" s="23">
        <v>45336</v>
      </c>
    </row>
    <row r="482" spans="1:15" x14ac:dyDescent="0.25">
      <c r="A482" s="128">
        <v>1679</v>
      </c>
      <c r="B482" s="129">
        <f>VLOOKUP(A482,'Carga Remito.'!A$4:AK$16957,3,0)</f>
        <v>45302</v>
      </c>
      <c r="C482" s="131">
        <f t="shared" ca="1" si="15"/>
        <v>11</v>
      </c>
      <c r="D482" s="28" t="str">
        <f>VLOOKUP(A482,'Carga Remito.'!A$4:AK$15957,4,0)</f>
        <v>Cometto Franco</v>
      </c>
      <c r="E482" s="28" t="str">
        <f>VLOOKUP(A482,'Carga Remito.'!A$4:AK$2258,6,0)</f>
        <v>LZU901</v>
      </c>
      <c r="F482" s="28" t="str">
        <f>VLOOKUP(A482,'Carga Remito.'!A$4:AK$1858,7,0)</f>
        <v>Renault Kangoo</v>
      </c>
      <c r="G482" s="27">
        <f>VLOOKUP(A482,'Carga Remito.'!A$4:AK$20957,MATCH(G$4,'Carga Remito.'!A$3:AQ$3,0),0)</f>
        <v>233710</v>
      </c>
      <c r="I482" t="s">
        <v>2872</v>
      </c>
      <c r="J482" s="15">
        <f t="shared" si="14"/>
        <v>0</v>
      </c>
      <c r="K482" s="31">
        <v>233710</v>
      </c>
      <c r="L482" s="23">
        <v>45303</v>
      </c>
    </row>
    <row r="483" spans="1:15" x14ac:dyDescent="0.25">
      <c r="A483" s="128">
        <v>1680</v>
      </c>
      <c r="B483" s="129">
        <f>VLOOKUP(A483,'Carga Remito.'!A$4:AK$16957,3,0)</f>
        <v>45303</v>
      </c>
      <c r="C483" s="131">
        <f t="shared" ca="1" si="15"/>
        <v>11</v>
      </c>
      <c r="D483" s="28" t="str">
        <f>VLOOKUP(A483,'Carga Remito.'!A$4:AK$15957,4,0)</f>
        <v>Integral Agropecuaria</v>
      </c>
      <c r="E483" s="28" t="str">
        <f>VLOOKUP(A483,'Carga Remito.'!A$4:AK$2258,6,0)</f>
        <v>AD813TG</v>
      </c>
      <c r="F483" s="28" t="str">
        <f>VLOOKUP(A483,'Carga Remito.'!A$4:AK$1858,7,0)</f>
        <v>Toyota Hilux</v>
      </c>
      <c r="G483" s="27">
        <f>VLOOKUP(A483,'Carga Remito.'!A$4:AK$20957,MATCH(G$4,'Carga Remito.'!A$3:AQ$3,0),0)</f>
        <v>291325</v>
      </c>
      <c r="I483" t="s">
        <v>3004</v>
      </c>
      <c r="J483" s="15">
        <f t="shared" si="14"/>
        <v>0</v>
      </c>
      <c r="K483" s="31">
        <v>291325</v>
      </c>
      <c r="L483" s="23">
        <v>45372</v>
      </c>
    </row>
    <row r="484" spans="1:15" x14ac:dyDescent="0.25">
      <c r="A484" s="128">
        <v>1681</v>
      </c>
      <c r="B484" s="129">
        <f>VLOOKUP(A484,'Carga Remito.'!A$4:AK$16957,3,0)</f>
        <v>45303</v>
      </c>
      <c r="C484" s="131">
        <f t="shared" ca="1" si="15"/>
        <v>11</v>
      </c>
      <c r="D484" s="28" t="str">
        <f>VLOOKUP(A484,'Carga Remito.'!A$4:AK$15957,4,0)</f>
        <v>Integral Agropecuaria</v>
      </c>
      <c r="E484" s="28" t="str">
        <f>VLOOKUP(A484,'Carga Remito.'!A$4:AK$2258,6,0)</f>
        <v>AF823PB</v>
      </c>
      <c r="F484" s="28" t="str">
        <f>VLOOKUP(A484,'Carga Remito.'!A$4:AK$1858,7,0)</f>
        <v>Toyota Hilux</v>
      </c>
      <c r="G484" s="27">
        <f>VLOOKUP(A484,'Carga Remito.'!A$4:AK$20957,MATCH(G$4,'Carga Remito.'!A$3:AQ$3,0),0)</f>
        <v>291325</v>
      </c>
      <c r="I484" t="s">
        <v>3004</v>
      </c>
      <c r="J484" s="15">
        <f t="shared" si="14"/>
        <v>0</v>
      </c>
      <c r="K484" s="31">
        <v>291325</v>
      </c>
      <c r="L484" s="23">
        <v>45372</v>
      </c>
    </row>
    <row r="485" spans="1:15" x14ac:dyDescent="0.25">
      <c r="A485" s="128">
        <v>1682</v>
      </c>
      <c r="B485" s="129">
        <f>VLOOKUP(A485,'Carga Remito.'!A$4:AK$16957,3,0)</f>
        <v>45303</v>
      </c>
      <c r="C485" s="131">
        <f t="shared" ca="1" si="15"/>
        <v>11</v>
      </c>
      <c r="D485" s="28" t="str">
        <f>VLOOKUP(A485,'Carga Remito.'!A$4:AK$15957,4,0)</f>
        <v>Barnard Agostina</v>
      </c>
      <c r="E485" s="28" t="str">
        <f>VLOOKUP(A485,'Carga Remito.'!A$4:AK$2258,6,0)</f>
        <v>GSB351</v>
      </c>
      <c r="F485" s="28" t="str">
        <f>VLOOKUP(A485,'Carga Remito.'!A$4:AK$1858,7,0)</f>
        <v>Gol Power</v>
      </c>
      <c r="G485" s="27">
        <f>VLOOKUP(A485,'Carga Remito.'!A$4:AK$20957,MATCH(G$4,'Carga Remito.'!A$3:AQ$3,0),0)</f>
        <v>146990</v>
      </c>
      <c r="J485" s="15">
        <f t="shared" si="14"/>
        <v>0</v>
      </c>
      <c r="K485" s="31">
        <v>146990</v>
      </c>
      <c r="L485" s="23">
        <v>45304</v>
      </c>
    </row>
    <row r="486" spans="1:15" x14ac:dyDescent="0.25">
      <c r="A486" s="128">
        <v>1683</v>
      </c>
      <c r="B486" s="129">
        <f>VLOOKUP(A486,'Carga Remito.'!A$4:AK$16957,3,0)</f>
        <v>45304</v>
      </c>
      <c r="C486" s="131">
        <f t="shared" ca="1" si="15"/>
        <v>11</v>
      </c>
      <c r="D486" s="28" t="str">
        <f>VLOOKUP(A486,'Carga Remito.'!A$4:AK$15957,4,0)</f>
        <v>Magliano Barbara</v>
      </c>
      <c r="E486" s="28" t="str">
        <f>VLOOKUP(A486,'Carga Remito.'!A$4:AK$2258,6,0)</f>
        <v>GZD980</v>
      </c>
      <c r="F486" s="28" t="str">
        <f>VLOOKUP(A486,'Carga Remito.'!A$4:AK$1858,7,0)</f>
        <v>Ford Ka Tattoo</v>
      </c>
      <c r="G486" s="27">
        <f>VLOOKUP(A486,'Carga Remito.'!A$4:AK$20957,MATCH(G$4,'Carga Remito.'!A$3:AQ$3,0),0)</f>
        <v>79610</v>
      </c>
      <c r="J486" s="15">
        <f t="shared" si="14"/>
        <v>0</v>
      </c>
      <c r="K486" s="31">
        <v>79610</v>
      </c>
      <c r="L486" s="23">
        <v>45304</v>
      </c>
    </row>
    <row r="487" spans="1:15" x14ac:dyDescent="0.25">
      <c r="A487" s="128">
        <v>1684</v>
      </c>
      <c r="B487" s="129">
        <f>VLOOKUP(A487,'Carga Remito.'!A$4:AK$16957,3,0)</f>
        <v>45306</v>
      </c>
      <c r="C487" s="131">
        <f t="shared" ca="1" si="15"/>
        <v>11</v>
      </c>
      <c r="D487" s="28" t="str">
        <f>VLOOKUP(A487,'Carga Remito.'!A$4:AK$15957,4,0)</f>
        <v>Aimar Antonio</v>
      </c>
      <c r="E487" s="28" t="str">
        <f>VLOOKUP(A487,'Carga Remito.'!A$4:AK$2258,6,0)</f>
        <v>EEV287</v>
      </c>
      <c r="F487" s="28" t="e">
        <f>VLOOKUP(A487,'Carga Remito.'!A$4:AK$1858,7,0)</f>
        <v>#N/A</v>
      </c>
      <c r="G487" s="27">
        <f>VLOOKUP(A487,'Carga Remito.'!A$4:AK$20957,MATCH(G$4,'Carga Remito.'!A$3:AQ$3,0),0)</f>
        <v>59800</v>
      </c>
      <c r="J487" s="15">
        <f t="shared" si="14"/>
        <v>0</v>
      </c>
      <c r="K487" s="31">
        <v>59800</v>
      </c>
      <c r="L487" s="23">
        <v>45307</v>
      </c>
    </row>
    <row r="488" spans="1:15" x14ac:dyDescent="0.25">
      <c r="A488" s="128">
        <v>1685</v>
      </c>
      <c r="B488" s="129">
        <f>VLOOKUP(A488,'Carga Remito.'!A$4:AK$16957,3,0)</f>
        <v>45306</v>
      </c>
      <c r="C488" s="131">
        <f t="shared" ca="1" si="15"/>
        <v>11</v>
      </c>
      <c r="D488" s="28" t="str">
        <f>VLOOKUP(A488,'Carga Remito.'!A$4:AK$15957,4,0)</f>
        <v>Magris Victorio</v>
      </c>
      <c r="E488" s="28" t="str">
        <f>VLOOKUP(A488,'Carga Remito.'!A$4:AK$2258,6,0)</f>
        <v>PHD704</v>
      </c>
      <c r="F488" s="28" t="e">
        <f>VLOOKUP(A488,'Carga Remito.'!A$4:AK$1858,7,0)</f>
        <v>#N/A</v>
      </c>
      <c r="G488" s="27">
        <f>VLOOKUP(A488,'Carga Remito.'!A$4:AK$20957,MATCH(G$4,'Carga Remito.'!A$3:AQ$3,0),0)</f>
        <v>0</v>
      </c>
      <c r="J488" s="15">
        <f t="shared" si="14"/>
        <v>0</v>
      </c>
    </row>
    <row r="489" spans="1:15" x14ac:dyDescent="0.25">
      <c r="A489" s="128">
        <v>1686</v>
      </c>
      <c r="B489" s="129">
        <f>VLOOKUP(A489,'Carga Remito.'!A$4:AK$16957,3,0)</f>
        <v>45306</v>
      </c>
      <c r="C489" s="131">
        <f t="shared" ca="1" si="15"/>
        <v>11</v>
      </c>
      <c r="D489" s="28" t="str">
        <f>VLOOKUP(A489,'Carga Remito.'!A$4:AK$15957,4,0)</f>
        <v>Transporte Palloni</v>
      </c>
      <c r="E489" s="28" t="str">
        <f>VLOOKUP(A489,'Carga Remito.'!A$4:AK$2258,6,0)</f>
        <v>NHL703</v>
      </c>
      <c r="F489" s="28" t="e">
        <f>VLOOKUP(A489,'Carga Remito.'!A$4:AK$1858,7,0)</f>
        <v>#N/A</v>
      </c>
      <c r="G489" s="27">
        <f>VLOOKUP(A489,'Carga Remito.'!A$4:AK$20957,MATCH(G$4,'Carga Remito.'!A$3:AQ$3,0),0)</f>
        <v>100000</v>
      </c>
      <c r="J489" s="15">
        <f t="shared" si="14"/>
        <v>0</v>
      </c>
      <c r="K489" s="31">
        <v>100000</v>
      </c>
      <c r="L489" s="23">
        <v>45336</v>
      </c>
    </row>
    <row r="490" spans="1:15" x14ac:dyDescent="0.25">
      <c r="A490" s="128">
        <v>1687</v>
      </c>
      <c r="B490" s="129">
        <v>45307</v>
      </c>
      <c r="C490" s="131">
        <v>0</v>
      </c>
      <c r="D490" s="28" t="str">
        <f>VLOOKUP(A490,'Carga Remito.'!A$4:AK$15957,4,0)</f>
        <v>Dimarco Sebastian</v>
      </c>
      <c r="E490" s="28" t="str">
        <f>VLOOKUP(A490,'Carga Remito.'!A$4:AK$2258,6,0)</f>
        <v>CWM181</v>
      </c>
      <c r="F490" s="28" t="e">
        <f>VLOOKUP(A490,'Carga Remito.'!A$4:AK$1858,7,0)</f>
        <v>#N/A</v>
      </c>
      <c r="G490" s="27">
        <f>VLOOKUP(A490,'Carga Remito.'!A$4:AK$20957,MATCH(G$4,'Carga Remito.'!A$3:AQ$3,0),0)</f>
        <v>42000</v>
      </c>
      <c r="I490" t="s">
        <v>2804</v>
      </c>
      <c r="J490" s="15">
        <f t="shared" si="14"/>
        <v>0</v>
      </c>
      <c r="K490" s="31">
        <v>42000</v>
      </c>
      <c r="L490" s="23">
        <v>45317</v>
      </c>
    </row>
    <row r="491" spans="1:15" x14ac:dyDescent="0.25">
      <c r="A491" s="128">
        <v>1688</v>
      </c>
      <c r="B491" s="129">
        <f>VLOOKUP(A491,'Carga Remito.'!A$4:AK$16957,3,0)</f>
        <v>45308</v>
      </c>
      <c r="C491" s="131">
        <f t="shared" ref="C491:C522" ca="1" si="16">ROUNDUP(IF((TODAY()-B491)&lt;30,0,(TODAY()-B491)/30),0)</f>
        <v>11</v>
      </c>
      <c r="D491" s="28" t="str">
        <f>VLOOKUP(A491,'Carga Remito.'!A$4:AK$15957,4,0)</f>
        <v>Verazay Mirta</v>
      </c>
      <c r="E491" s="28" t="str">
        <f>VLOOKUP(A491,'Carga Remito.'!A$4:AK$2258,6,0)</f>
        <v>OKA642</v>
      </c>
      <c r="F491" s="28" t="e">
        <f>VLOOKUP(A491,'Carga Remito.'!A$4:AK$1858,7,0)</f>
        <v>#N/A</v>
      </c>
      <c r="G491" s="27">
        <f>VLOOKUP(A491,'Carga Remito.'!A$4:AK$20957,MATCH(G$4,'Carga Remito.'!A$3:AQ$3,0),0)</f>
        <v>128900</v>
      </c>
      <c r="J491" s="15">
        <f t="shared" si="14"/>
        <v>0</v>
      </c>
      <c r="K491" s="31">
        <v>128900</v>
      </c>
      <c r="L491" s="23">
        <v>45313</v>
      </c>
    </row>
    <row r="492" spans="1:15" x14ac:dyDescent="0.25">
      <c r="A492" s="128">
        <v>1689</v>
      </c>
      <c r="B492" s="129">
        <f>VLOOKUP(A492,'Carga Remito.'!A$4:AK$16957,3,0)</f>
        <v>45308</v>
      </c>
      <c r="C492" s="131">
        <f t="shared" ca="1" si="16"/>
        <v>11</v>
      </c>
      <c r="D492" s="28" t="str">
        <f>VLOOKUP(A492,'Carga Remito.'!A$4:AK$15957,4,0)</f>
        <v>Crocinelli Carlos</v>
      </c>
      <c r="E492" s="28" t="str">
        <f>VLOOKUP(A492,'Carga Remito.'!A$4:AK$2258,6,0)</f>
        <v>IXV668</v>
      </c>
      <c r="F492" s="28" t="e">
        <f>VLOOKUP(A492,'Carga Remito.'!A$4:AK$1858,7,0)</f>
        <v>#N/A</v>
      </c>
      <c r="G492" s="27">
        <f>VLOOKUP(A492,'Carga Remito.'!A$4:AK$20957,MATCH(G$4,'Carga Remito.'!A$3:AQ$3,0),0)</f>
        <v>71150</v>
      </c>
      <c r="I492" t="s">
        <v>766</v>
      </c>
      <c r="J492" s="15">
        <f t="shared" si="14"/>
        <v>0</v>
      </c>
      <c r="K492" s="31">
        <v>71150</v>
      </c>
      <c r="L492" s="23">
        <v>45315</v>
      </c>
    </row>
    <row r="493" spans="1:15" x14ac:dyDescent="0.25">
      <c r="A493" s="128">
        <v>1690</v>
      </c>
      <c r="B493" s="129">
        <f>VLOOKUP(A493,'Carga Remito.'!A$4:AK$16957,3,0)</f>
        <v>45308</v>
      </c>
      <c r="C493" s="131">
        <f t="shared" ca="1" si="16"/>
        <v>11</v>
      </c>
      <c r="D493" s="28" t="str">
        <f>VLOOKUP(A493,'Carga Remito.'!A$4:AK$15957,4,0)</f>
        <v>Balestrelli Valentina</v>
      </c>
      <c r="E493" s="28" t="str">
        <f>VLOOKUP(A493,'Carga Remito.'!A$4:AK$2258,6,0)</f>
        <v>MXC935</v>
      </c>
      <c r="F493" s="28" t="e">
        <f>VLOOKUP(A493,'Carga Remito.'!A$4:AK$1858,7,0)</f>
        <v>#N/A</v>
      </c>
      <c r="G493" s="27">
        <f>VLOOKUP(A493,'Carga Remito.'!A$4:AK$20957,MATCH(G$4,'Carga Remito.'!A$3:AQ$3,0),0)</f>
        <v>131940</v>
      </c>
      <c r="J493" s="15">
        <f t="shared" si="14"/>
        <v>0</v>
      </c>
      <c r="K493" s="31">
        <v>131940</v>
      </c>
      <c r="L493" s="23">
        <v>45310</v>
      </c>
    </row>
    <row r="494" spans="1:15" x14ac:dyDescent="0.25">
      <c r="A494" s="128">
        <v>1691</v>
      </c>
      <c r="B494" s="129">
        <f>VLOOKUP(A494,'Carga Remito.'!A$4:AK$16957,3,0)</f>
        <v>45308</v>
      </c>
      <c r="C494" s="131">
        <f t="shared" ca="1" si="16"/>
        <v>11</v>
      </c>
      <c r="D494" s="28" t="str">
        <f>VLOOKUP(A494,'Carga Remito.'!A$4:AK$15957,4,0)</f>
        <v>Cometto Franco</v>
      </c>
      <c r="E494" s="28" t="str">
        <f>VLOOKUP(A494,'Carga Remito.'!A$4:AK$2258,6,0)</f>
        <v>LZU901</v>
      </c>
      <c r="F494" s="28" t="e">
        <f>VLOOKUP(A494,'Carga Remito.'!A$4:AK$1858,7,0)</f>
        <v>#N/A</v>
      </c>
      <c r="G494" s="27">
        <f>VLOOKUP(A494,'Carga Remito.'!A$4:AK$20957,MATCH(G$4,'Carga Remito.'!A$3:AQ$3,0),0)</f>
        <v>28200</v>
      </c>
      <c r="I494" t="s">
        <v>910</v>
      </c>
      <c r="J494" s="15">
        <f t="shared" si="14"/>
        <v>0</v>
      </c>
      <c r="K494" s="31">
        <v>28200</v>
      </c>
      <c r="L494" s="23">
        <v>45309</v>
      </c>
    </row>
    <row r="495" spans="1:15" x14ac:dyDescent="0.25">
      <c r="A495" s="128">
        <v>1692</v>
      </c>
      <c r="B495" s="129">
        <f>VLOOKUP(A495,'Carga Remito.'!A$4:AK$16957,3,0)</f>
        <v>45309</v>
      </c>
      <c r="C495" s="131">
        <f t="shared" ca="1" si="16"/>
        <v>11</v>
      </c>
      <c r="D495" s="28" t="str">
        <f>VLOOKUP(A495,'Carga Remito.'!A$4:AK$15957,4,0)</f>
        <v>Barroso Willy</v>
      </c>
      <c r="E495" s="28">
        <f>VLOOKUP(A495,'Carga Remito.'!A$4:AK$2258,6,0)</f>
        <v>0</v>
      </c>
      <c r="F495" s="28" t="e">
        <f>VLOOKUP(A495,'Carga Remito.'!A$4:AK$1858,7,0)</f>
        <v>#N/A</v>
      </c>
      <c r="G495" s="27">
        <f>VLOOKUP(A495,'Carga Remito.'!A$4:AK$20957,MATCH(G$4,'Carga Remito.'!A$3:AQ$3,0),0)</f>
        <v>98000</v>
      </c>
      <c r="J495" s="15">
        <f t="shared" si="14"/>
        <v>0</v>
      </c>
      <c r="K495" s="31">
        <v>98000</v>
      </c>
      <c r="L495" s="23">
        <v>45310</v>
      </c>
    </row>
    <row r="496" spans="1:15" x14ac:dyDescent="0.25">
      <c r="A496" s="128">
        <v>1693</v>
      </c>
      <c r="B496" s="129">
        <f>VLOOKUP(A496,'Carga Remito.'!A$4:AK$16957,3,0)</f>
        <v>45309</v>
      </c>
      <c r="C496" s="131">
        <f t="shared" ca="1" si="16"/>
        <v>11</v>
      </c>
      <c r="D496" s="28" t="str">
        <f>VLOOKUP(A496,'Carga Remito.'!A$4:AK$15957,4,0)</f>
        <v>Goico Ana Paula</v>
      </c>
      <c r="E496" s="28" t="str">
        <f>VLOOKUP(A496,'Carga Remito.'!A$4:AK$2258,6,0)</f>
        <v>NYJ522</v>
      </c>
      <c r="F496" s="28" t="e">
        <f>VLOOKUP(A496,'Carga Remito.'!A$4:AK$1858,7,0)</f>
        <v>#N/A</v>
      </c>
      <c r="G496" s="27">
        <f>VLOOKUP(A496,'Carga Remito.'!A$4:AK$20957,MATCH(G$4,'Carga Remito.'!A$3:AQ$3,0),0)</f>
        <v>93000</v>
      </c>
      <c r="J496" s="15">
        <f t="shared" si="14"/>
        <v>0</v>
      </c>
      <c r="K496" s="31">
        <v>50000</v>
      </c>
      <c r="L496" s="23">
        <v>45310</v>
      </c>
      <c r="N496" s="31">
        <v>43000</v>
      </c>
      <c r="O496" s="23">
        <v>45321</v>
      </c>
    </row>
    <row r="497" spans="1:15" x14ac:dyDescent="0.25">
      <c r="A497" s="128">
        <v>1694</v>
      </c>
      <c r="B497" s="129">
        <f>VLOOKUP(A497,'Carga Remito.'!A$4:AK$16957,3,0)</f>
        <v>45309</v>
      </c>
      <c r="C497" s="131">
        <f t="shared" ca="1" si="16"/>
        <v>11</v>
      </c>
      <c r="D497" s="28" t="str">
        <f>VLOOKUP(A497,'Carga Remito.'!A$4:AK$15957,4,0)</f>
        <v>Prá Nancy</v>
      </c>
      <c r="E497" s="28" t="str">
        <f>VLOOKUP(A497,'Carga Remito.'!A$4:AK$2258,6,0)</f>
        <v>AC168DR</v>
      </c>
      <c r="F497" s="28" t="e">
        <f>VLOOKUP(A497,'Carga Remito.'!A$4:AK$1858,7,0)</f>
        <v>#N/A</v>
      </c>
      <c r="G497" s="27">
        <f>VLOOKUP(A497,'Carga Remito.'!A$4:AK$20957,MATCH(G$4,'Carga Remito.'!A$3:AQ$3,0),0)</f>
        <v>221100</v>
      </c>
      <c r="I497" t="s">
        <v>910</v>
      </c>
      <c r="J497" s="15">
        <f t="shared" si="14"/>
        <v>0</v>
      </c>
      <c r="K497" s="31">
        <v>210000</v>
      </c>
      <c r="L497" s="23">
        <v>45311</v>
      </c>
      <c r="N497" s="31">
        <v>11100</v>
      </c>
      <c r="O497" s="23">
        <v>45331</v>
      </c>
    </row>
    <row r="498" spans="1:15" x14ac:dyDescent="0.25">
      <c r="A498" s="128">
        <v>1695</v>
      </c>
      <c r="B498" s="129">
        <f>VLOOKUP(A498,'Carga Remito.'!A$4:AK$16957,3,0)</f>
        <v>45309</v>
      </c>
      <c r="C498" s="131">
        <f t="shared" ca="1" si="16"/>
        <v>11</v>
      </c>
      <c r="D498" s="28" t="str">
        <f>VLOOKUP(A498,'Carga Remito.'!A$4:AK$15957,4,0)</f>
        <v>Canepa Carlos</v>
      </c>
      <c r="E498" s="28" t="str">
        <f>VLOOKUP(A498,'Carga Remito.'!A$4:AK$2258,6,0)</f>
        <v>AC834IQ</v>
      </c>
      <c r="F498" s="28" t="e">
        <f>VLOOKUP(A498,'Carga Remito.'!A$4:AK$1858,7,0)</f>
        <v>#N/A</v>
      </c>
      <c r="G498" s="27">
        <f>VLOOKUP(A498,'Carga Remito.'!A$4:AK$20957,MATCH(G$4,'Carga Remito.'!A$3:AQ$3,0),0)</f>
        <v>100000</v>
      </c>
      <c r="J498" s="15">
        <f t="shared" si="14"/>
        <v>0</v>
      </c>
      <c r="K498" s="31">
        <v>100000</v>
      </c>
      <c r="L498" s="23">
        <v>45310</v>
      </c>
    </row>
    <row r="499" spans="1:15" x14ac:dyDescent="0.25">
      <c r="A499" s="128">
        <v>1696</v>
      </c>
      <c r="B499" s="129">
        <f>VLOOKUP(A499,'Carga Remito.'!A$4:AK$16957,3,0)</f>
        <v>45310</v>
      </c>
      <c r="C499" s="131">
        <f t="shared" ca="1" si="16"/>
        <v>11</v>
      </c>
      <c r="D499" s="28" t="str">
        <f>VLOOKUP(A499,'Carga Remito.'!A$4:AK$15957,4,0)</f>
        <v>Cane Emiliano</v>
      </c>
      <c r="E499" s="28" t="str">
        <f>VLOOKUP(A499,'Carga Remito.'!A$4:AK$2258,6,0)</f>
        <v>AD439DV</v>
      </c>
      <c r="F499" s="28" t="e">
        <f>VLOOKUP(A499,'Carga Remito.'!A$4:AK$1858,7,0)</f>
        <v>#N/A</v>
      </c>
      <c r="G499" s="27">
        <f>VLOOKUP(A499,'Carga Remito.'!A$4:AK$20957,MATCH(G$4,'Carga Remito.'!A$3:AQ$3,0),0)</f>
        <v>305800</v>
      </c>
      <c r="J499" s="15">
        <f t="shared" si="14"/>
        <v>0</v>
      </c>
      <c r="K499" s="31">
        <v>305800</v>
      </c>
      <c r="L499" s="23">
        <v>45315</v>
      </c>
    </row>
    <row r="500" spans="1:15" x14ac:dyDescent="0.25">
      <c r="A500" s="128">
        <v>1697</v>
      </c>
      <c r="B500" s="129">
        <f>VLOOKUP(A500,'Carga Remito.'!A$4:AK$16957,3,0)</f>
        <v>45310</v>
      </c>
      <c r="C500" s="131">
        <f t="shared" ca="1" si="16"/>
        <v>11</v>
      </c>
      <c r="D500" s="28" t="str">
        <f>VLOOKUP(A500,'Carga Remito.'!A$4:AK$15957,4,0)</f>
        <v>Colombano Rodrigo</v>
      </c>
      <c r="E500" s="28" t="str">
        <f>VLOOKUP(A500,'Carga Remito.'!A$4:AK$2258,6,0)</f>
        <v>IZF113</v>
      </c>
      <c r="F500" s="28" t="e">
        <f>VLOOKUP(A500,'Carga Remito.'!A$4:AK$1858,7,0)</f>
        <v>#N/A</v>
      </c>
      <c r="G500" s="27">
        <f>VLOOKUP(A500,'Carga Remito.'!A$4:AK$20957,MATCH(G$4,'Carga Remito.'!A$3:AQ$3,0),0)</f>
        <v>45000</v>
      </c>
      <c r="J500" s="15">
        <f t="shared" ref="J500:J563" si="17">+G500-K500-N500-Q500-T500-W500-Z500</f>
        <v>0</v>
      </c>
      <c r="K500" s="31">
        <v>45000</v>
      </c>
      <c r="L500" s="23">
        <v>45337</v>
      </c>
    </row>
    <row r="501" spans="1:15" x14ac:dyDescent="0.25">
      <c r="A501" s="128">
        <v>1698</v>
      </c>
      <c r="B501" s="129">
        <f>VLOOKUP(A501,'Carga Remito.'!A$4:AK$16957,3,0)</f>
        <v>45310</v>
      </c>
      <c r="C501" s="131">
        <f t="shared" ca="1" si="16"/>
        <v>11</v>
      </c>
      <c r="D501" s="28" t="str">
        <f>VLOOKUP(A501,'Carga Remito.'!A$4:AK$15957,4,0)</f>
        <v>Weizur</v>
      </c>
      <c r="E501" s="28" t="str">
        <f>VLOOKUP(A501,'Carga Remito.'!A$4:AK$2258,6,0)</f>
        <v>AB818GV</v>
      </c>
      <c r="F501" s="28" t="e">
        <f>VLOOKUP(A501,'Carga Remito.'!A$4:AK$1858,7,0)</f>
        <v>#N/A</v>
      </c>
      <c r="G501" s="27">
        <f>VLOOKUP(A501,'Carga Remito.'!A$4:AK$20957,MATCH(G$4,'Carga Remito.'!A$3:AQ$3,0),0)</f>
        <v>214850</v>
      </c>
      <c r="I501" t="s">
        <v>3004</v>
      </c>
      <c r="J501" s="15">
        <f t="shared" si="17"/>
        <v>0</v>
      </c>
      <c r="K501" s="31">
        <v>214850</v>
      </c>
      <c r="L501" s="23">
        <v>45321</v>
      </c>
    </row>
    <row r="502" spans="1:15" x14ac:dyDescent="0.25">
      <c r="A502" s="128">
        <v>1699</v>
      </c>
      <c r="B502" s="129">
        <f>VLOOKUP(A502,'Carga Remito.'!A$4:AK$16957,3,0)</f>
        <v>45313</v>
      </c>
      <c r="C502" s="131">
        <f t="shared" ca="1" si="16"/>
        <v>11</v>
      </c>
      <c r="D502" s="28" t="str">
        <f>VLOOKUP(A502,'Carga Remito.'!A$4:AK$15957,4,0)</f>
        <v>Molinari Quique</v>
      </c>
      <c r="E502" s="28" t="str">
        <f>VLOOKUP(A502,'Carga Remito.'!A$4:AK$2258,6,0)</f>
        <v>AB242IT</v>
      </c>
      <c r="F502" s="28" t="e">
        <f>VLOOKUP(A502,'Carga Remito.'!A$4:AK$1858,7,0)</f>
        <v>#N/A</v>
      </c>
      <c r="G502" s="27">
        <f>VLOOKUP(A502,'Carga Remito.'!A$4:AK$20957,MATCH(G$4,'Carga Remito.'!A$3:AQ$3,0),0)</f>
        <v>98000</v>
      </c>
      <c r="I502" t="s">
        <v>2975</v>
      </c>
      <c r="J502" s="15">
        <f t="shared" si="17"/>
        <v>0</v>
      </c>
      <c r="K502" s="31">
        <v>98000</v>
      </c>
      <c r="L502" s="23">
        <v>45315</v>
      </c>
    </row>
    <row r="503" spans="1:15" x14ac:dyDescent="0.25">
      <c r="A503" s="128">
        <v>1700</v>
      </c>
      <c r="B503" s="129">
        <f>VLOOKUP(A503,'Carga Remito.'!A$4:AK$16957,3,0)</f>
        <v>45313</v>
      </c>
      <c r="C503" s="131">
        <f t="shared" ca="1" si="16"/>
        <v>11</v>
      </c>
      <c r="D503" s="28" t="str">
        <f>VLOOKUP(A503,'Carga Remito.'!A$4:AK$15957,4,0)</f>
        <v>Estevez Jonatan</v>
      </c>
      <c r="E503" s="28" t="str">
        <f>VLOOKUP(A503,'Carga Remito.'!A$4:AK$2258,6,0)</f>
        <v>HQL288</v>
      </c>
      <c r="F503" s="28" t="e">
        <f>VLOOKUP(A503,'Carga Remito.'!A$4:AK$1858,7,0)</f>
        <v>#N/A</v>
      </c>
      <c r="G503" s="27">
        <f>VLOOKUP(A503,'Carga Remito.'!A$4:AK$20957,MATCH(G$4,'Carga Remito.'!A$3:AQ$3,0),0)</f>
        <v>0</v>
      </c>
      <c r="J503" s="15">
        <f t="shared" si="17"/>
        <v>0</v>
      </c>
    </row>
    <row r="504" spans="1:15" x14ac:dyDescent="0.25">
      <c r="A504" s="128">
        <v>1701</v>
      </c>
      <c r="B504" s="129">
        <f>VLOOKUP(A504,'Carga Remito.'!A$4:AK$16957,3,0)</f>
        <v>45313</v>
      </c>
      <c r="C504" s="131">
        <f t="shared" ca="1" si="16"/>
        <v>11</v>
      </c>
      <c r="D504" s="28" t="str">
        <f>VLOOKUP(A504,'Carga Remito.'!A$4:AK$15957,4,0)</f>
        <v>Aranda Pablo</v>
      </c>
      <c r="E504" s="28" t="str">
        <f>VLOOKUP(A504,'Carga Remito.'!A$4:AK$2258,6,0)</f>
        <v>OOF163</v>
      </c>
      <c r="F504" s="28" t="e">
        <f>VLOOKUP(A504,'Carga Remito.'!A$4:AK$1858,7,0)</f>
        <v>#N/A</v>
      </c>
      <c r="G504" s="27">
        <f>VLOOKUP(A504,'Carga Remito.'!A$4:AK$20957,MATCH(G$4,'Carga Remito.'!A$3:AQ$3,0),0)</f>
        <v>158556</v>
      </c>
      <c r="I504" t="s">
        <v>2651</v>
      </c>
      <c r="J504" s="15">
        <f t="shared" si="17"/>
        <v>0</v>
      </c>
      <c r="K504" s="31">
        <v>158556</v>
      </c>
      <c r="L504" s="23">
        <v>45314</v>
      </c>
    </row>
    <row r="505" spans="1:15" x14ac:dyDescent="0.25">
      <c r="A505" s="128">
        <v>1702</v>
      </c>
      <c r="B505" s="129">
        <f>VLOOKUP(A505,'Carga Remito.'!A$4:AK$16957,3,0)</f>
        <v>45313</v>
      </c>
      <c r="C505" s="131">
        <f t="shared" ca="1" si="16"/>
        <v>11</v>
      </c>
      <c r="D505" s="28" t="str">
        <f>VLOOKUP(A505,'Carga Remito.'!A$4:AK$15957,4,0)</f>
        <v>Principi Gabriela</v>
      </c>
      <c r="E505" s="28" t="str">
        <f>VLOOKUP(A505,'Carga Remito.'!A$4:AK$2258,6,0)</f>
        <v>AC393WH</v>
      </c>
      <c r="F505" s="28" t="e">
        <f>VLOOKUP(A505,'Carga Remito.'!A$4:AK$1858,7,0)</f>
        <v>#N/A</v>
      </c>
      <c r="G505" s="27">
        <f>VLOOKUP(A505,'Carga Remito.'!A$4:AK$20957,MATCH(G$4,'Carga Remito.'!A$3:AQ$3,0),0)</f>
        <v>536225</v>
      </c>
      <c r="I505" t="s">
        <v>2852</v>
      </c>
      <c r="J505" s="15">
        <f t="shared" si="17"/>
        <v>0</v>
      </c>
      <c r="K505" s="31">
        <v>536225</v>
      </c>
      <c r="L505" s="23">
        <v>45314</v>
      </c>
    </row>
    <row r="506" spans="1:15" x14ac:dyDescent="0.25">
      <c r="A506" s="128">
        <v>1703</v>
      </c>
      <c r="B506" s="129">
        <f>VLOOKUP(A506,'Carga Remito.'!A$4:AK$16957,3,0)</f>
        <v>45314</v>
      </c>
      <c r="C506" s="131">
        <f t="shared" ca="1" si="16"/>
        <v>11</v>
      </c>
      <c r="D506" s="28" t="str">
        <f>VLOOKUP(A506,'Carga Remito.'!A$4:AK$15957,4,0)</f>
        <v>Castro Martin</v>
      </c>
      <c r="E506" s="28" t="str">
        <f>VLOOKUP(A506,'Carga Remito.'!A$4:AK$2258,6,0)</f>
        <v>OIF372</v>
      </c>
      <c r="F506" s="28" t="e">
        <f>VLOOKUP(A506,'Carga Remito.'!A$4:AK$1858,7,0)</f>
        <v>#N/A</v>
      </c>
      <c r="G506" s="27">
        <f>VLOOKUP(A506,'Carga Remito.'!A$4:AK$20957,MATCH(G$4,'Carga Remito.'!A$3:AQ$3,0),0)</f>
        <v>26200</v>
      </c>
      <c r="J506" s="15">
        <f t="shared" si="17"/>
        <v>0</v>
      </c>
      <c r="K506" s="31">
        <v>26200</v>
      </c>
      <c r="L506" s="23">
        <v>45315</v>
      </c>
    </row>
    <row r="507" spans="1:15" x14ac:dyDescent="0.25">
      <c r="A507" s="128">
        <v>1704</v>
      </c>
      <c r="B507" s="129">
        <f>VLOOKUP(A507,'Carga Remito.'!A$4:AK$16957,3,0)</f>
        <v>45314</v>
      </c>
      <c r="C507" s="131">
        <f t="shared" ca="1" si="16"/>
        <v>11</v>
      </c>
      <c r="D507" s="28" t="str">
        <f>VLOOKUP(A507,'Carga Remito.'!A$4:AK$15957,4,0)</f>
        <v>Airasca Victoria</v>
      </c>
      <c r="E507" s="28" t="str">
        <f>VLOOKUP(A507,'Carga Remito.'!A$4:AK$2258,6,0)</f>
        <v>EHW408</v>
      </c>
      <c r="F507" s="28" t="e">
        <f>VLOOKUP(A507,'Carga Remito.'!A$4:AK$1858,7,0)</f>
        <v>#N/A</v>
      </c>
      <c r="G507" s="27">
        <f>VLOOKUP(A507,'Carga Remito.'!A$4:AK$20957,MATCH(G$4,'Carga Remito.'!A$3:AQ$3,0),0)</f>
        <v>191300</v>
      </c>
      <c r="I507" t="s">
        <v>3255</v>
      </c>
      <c r="J507" s="15">
        <f t="shared" si="17"/>
        <v>0</v>
      </c>
      <c r="K507" s="31">
        <v>191300</v>
      </c>
      <c r="L507" s="23">
        <v>45346</v>
      </c>
    </row>
    <row r="508" spans="1:15" x14ac:dyDescent="0.25">
      <c r="A508" s="128">
        <v>1705</v>
      </c>
      <c r="B508" s="129">
        <f>VLOOKUP(A508,'Carga Remito.'!A$4:AK$16957,3,0)</f>
        <v>45314</v>
      </c>
      <c r="C508" s="131">
        <f t="shared" ca="1" si="16"/>
        <v>11</v>
      </c>
      <c r="D508" s="28" t="str">
        <f>VLOOKUP(A508,'Carga Remito.'!A$4:AK$15957,4,0)</f>
        <v>Rodriguez Jorge</v>
      </c>
      <c r="E508" s="28" t="str">
        <f>VLOOKUP(A508,'Carga Remito.'!A$4:AK$2258,6,0)</f>
        <v>AA255TK</v>
      </c>
      <c r="F508" s="28" t="e">
        <f>VLOOKUP(A508,'Carga Remito.'!A$4:AK$1858,7,0)</f>
        <v>#N/A</v>
      </c>
      <c r="G508" s="27">
        <f>VLOOKUP(A508,'Carga Remito.'!A$4:AK$20957,MATCH(G$4,'Carga Remito.'!A$3:AQ$3,0),0)</f>
        <v>0</v>
      </c>
      <c r="J508" s="15">
        <f t="shared" si="17"/>
        <v>0</v>
      </c>
    </row>
    <row r="509" spans="1:15" x14ac:dyDescent="0.25">
      <c r="A509" s="128">
        <v>1706</v>
      </c>
      <c r="B509" s="129">
        <f>VLOOKUP(A509,'Carga Remito.'!A$4:AK$16957,3,0)</f>
        <v>45314</v>
      </c>
      <c r="C509" s="131">
        <f t="shared" ca="1" si="16"/>
        <v>11</v>
      </c>
      <c r="D509" s="28" t="str">
        <f>VLOOKUP(A509,'Carga Remito.'!A$4:AK$15957,4,0)</f>
        <v>Merlo Teresa</v>
      </c>
      <c r="E509" s="28" t="str">
        <f>VLOOKUP(A509,'Carga Remito.'!A$4:AK$2258,6,0)</f>
        <v>GZC846</v>
      </c>
      <c r="F509" s="28" t="e">
        <f>VLOOKUP(A509,'Carga Remito.'!A$4:AK$1858,7,0)</f>
        <v>#N/A</v>
      </c>
      <c r="G509" s="27">
        <f>VLOOKUP(A509,'Carga Remito.'!A$4:AK$20957,MATCH(G$4,'Carga Remito.'!A$3:AQ$3,0),0)</f>
        <v>37300</v>
      </c>
      <c r="J509" s="15">
        <f t="shared" si="17"/>
        <v>0</v>
      </c>
      <c r="K509" s="31">
        <v>37300</v>
      </c>
      <c r="L509" s="23">
        <v>45317</v>
      </c>
    </row>
    <row r="510" spans="1:15" x14ac:dyDescent="0.25">
      <c r="A510" s="128">
        <v>1707</v>
      </c>
      <c r="B510" s="129">
        <f>VLOOKUP(A510,'Carga Remito.'!A$4:AK$16957,3,0)</f>
        <v>45315</v>
      </c>
      <c r="C510" s="131">
        <f t="shared" ca="1" si="16"/>
        <v>11</v>
      </c>
      <c r="D510" s="28" t="str">
        <f>VLOOKUP(A510,'Carga Remito.'!A$4:AK$15957,4,0)</f>
        <v>Perotti Luciano</v>
      </c>
      <c r="E510" s="28" t="str">
        <f>VLOOKUP(A510,'Carga Remito.'!A$4:AK$2258,6,0)</f>
        <v>KTC819</v>
      </c>
      <c r="F510" s="28" t="e">
        <f>VLOOKUP(A510,'Carga Remito.'!A$4:AK$1858,7,0)</f>
        <v>#N/A</v>
      </c>
      <c r="G510" s="27">
        <f>VLOOKUP(A510,'Carga Remito.'!A$4:AK$20957,MATCH(G$4,'Carga Remito.'!A$3:AQ$3,0),0)</f>
        <v>193900</v>
      </c>
      <c r="J510" s="15">
        <f t="shared" si="17"/>
        <v>0</v>
      </c>
      <c r="K510" s="31">
        <v>193900</v>
      </c>
      <c r="L510" s="23">
        <v>45316</v>
      </c>
    </row>
    <row r="511" spans="1:15" x14ac:dyDescent="0.25">
      <c r="A511" s="128">
        <v>1708</v>
      </c>
      <c r="B511" s="129">
        <f>VLOOKUP(A511,'Carga Remito.'!A$4:AK$16957,3,0)</f>
        <v>45315</v>
      </c>
      <c r="C511" s="131">
        <f t="shared" ca="1" si="16"/>
        <v>11</v>
      </c>
      <c r="D511" s="28" t="str">
        <f>VLOOKUP(A511,'Carga Remito.'!A$4:AK$15957,4,0)</f>
        <v>Transporte Palloni</v>
      </c>
      <c r="E511" s="28" t="str">
        <f>VLOOKUP(A511,'Carga Remito.'!A$4:AK$2258,6,0)</f>
        <v>AE993CE</v>
      </c>
      <c r="F511" s="28" t="e">
        <f>VLOOKUP(A511,'Carga Remito.'!A$4:AK$1858,7,0)</f>
        <v>#N/A</v>
      </c>
      <c r="G511" s="27">
        <f>VLOOKUP(A511,'Carga Remito.'!A$4:AK$20957,MATCH(G$4,'Carga Remito.'!A$3:AQ$3,0),0)</f>
        <v>65000</v>
      </c>
      <c r="J511" s="15">
        <f t="shared" si="17"/>
        <v>0</v>
      </c>
      <c r="K511" s="31">
        <v>65000</v>
      </c>
      <c r="L511" s="23">
        <v>45336</v>
      </c>
    </row>
    <row r="512" spans="1:15" x14ac:dyDescent="0.25">
      <c r="A512" s="128">
        <v>1709</v>
      </c>
      <c r="B512" s="129">
        <f>VLOOKUP(A512,'Carga Remito.'!A$4:AK$16957,3,0)</f>
        <v>45315</v>
      </c>
      <c r="C512" s="131">
        <f t="shared" ca="1" si="16"/>
        <v>11</v>
      </c>
      <c r="D512" s="28" t="str">
        <f>VLOOKUP(A512,'Carga Remito.'!A$4:AK$15957,4,0)</f>
        <v>Transporte Palloni</v>
      </c>
      <c r="E512" s="28" t="str">
        <f>VLOOKUP(A512,'Carga Remito.'!A$4:AK$2258,6,0)</f>
        <v>KVB553</v>
      </c>
      <c r="F512" s="28" t="e">
        <f>VLOOKUP(A512,'Carga Remito.'!A$4:AK$1858,7,0)</f>
        <v>#N/A</v>
      </c>
      <c r="G512" s="27">
        <f>VLOOKUP(A512,'Carga Remito.'!A$4:AK$20957,MATCH(G$4,'Carga Remito.'!A$3:AQ$3,0),0)</f>
        <v>65000</v>
      </c>
      <c r="J512" s="15">
        <f t="shared" si="17"/>
        <v>0</v>
      </c>
      <c r="K512" s="31">
        <v>65000</v>
      </c>
      <c r="L512" s="23">
        <v>45336</v>
      </c>
    </row>
    <row r="513" spans="1:15" x14ac:dyDescent="0.25">
      <c r="A513" s="128">
        <v>1710</v>
      </c>
      <c r="B513" s="129">
        <f>VLOOKUP(A513,'Carga Remito.'!A$4:AK$16957,3,0)</f>
        <v>45315</v>
      </c>
      <c r="C513" s="131">
        <f t="shared" ca="1" si="16"/>
        <v>11</v>
      </c>
      <c r="D513" s="28" t="str">
        <f>VLOOKUP(A513,'Carga Remito.'!A$4:AK$15957,4,0)</f>
        <v>Curti Carlos</v>
      </c>
      <c r="E513" s="28" t="str">
        <f>VLOOKUP(A513,'Carga Remito.'!A$4:AK$2258,6,0)</f>
        <v>LOS736</v>
      </c>
      <c r="F513" s="28" t="e">
        <f>VLOOKUP(A513,'Carga Remito.'!A$4:AK$1858,7,0)</f>
        <v>#N/A</v>
      </c>
      <c r="G513" s="27">
        <f>VLOOKUP(A513,'Carga Remito.'!A$4:AK$20957,MATCH(G$4,'Carga Remito.'!A$3:AQ$3,0),0)</f>
        <v>181700</v>
      </c>
      <c r="J513" s="15">
        <f t="shared" si="17"/>
        <v>0</v>
      </c>
      <c r="K513" s="31">
        <v>181700</v>
      </c>
      <c r="L513" s="23">
        <v>45316</v>
      </c>
    </row>
    <row r="514" spans="1:15" x14ac:dyDescent="0.25">
      <c r="A514" s="128">
        <v>1711</v>
      </c>
      <c r="B514" s="129">
        <f>VLOOKUP(A514,'Carga Remito.'!A$4:AK$16957,3,0)</f>
        <v>45316</v>
      </c>
      <c r="C514" s="131">
        <f t="shared" ca="1" si="16"/>
        <v>11</v>
      </c>
      <c r="D514" s="28" t="str">
        <f>VLOOKUP(A514,'Carga Remito.'!A$4:AK$15957,4,0)</f>
        <v>Fernandez Gerardo</v>
      </c>
      <c r="E514" s="28" t="str">
        <f>VLOOKUP(A514,'Carga Remito.'!A$4:AK$2258,6,0)</f>
        <v>JLK624</v>
      </c>
      <c r="F514" s="28" t="e">
        <f>VLOOKUP(A514,'Carga Remito.'!A$4:AK$1858,7,0)</f>
        <v>#N/A</v>
      </c>
      <c r="G514" s="27">
        <f>VLOOKUP(A514,'Carga Remito.'!A$4:AK$20957,MATCH(G$4,'Carga Remito.'!A$3:AQ$3,0),0)</f>
        <v>327200</v>
      </c>
      <c r="I514" t="s">
        <v>3360</v>
      </c>
      <c r="J514" s="15">
        <f t="shared" si="17"/>
        <v>0</v>
      </c>
      <c r="K514" s="31">
        <v>200000</v>
      </c>
      <c r="L514" s="23">
        <v>45325</v>
      </c>
      <c r="N514" s="31">
        <v>127200</v>
      </c>
      <c r="O514" s="23">
        <v>45358</v>
      </c>
    </row>
    <row r="515" spans="1:15" x14ac:dyDescent="0.25">
      <c r="A515" s="128">
        <v>1712</v>
      </c>
      <c r="B515" s="129">
        <f>VLOOKUP(A515,'Carga Remito.'!A$4:AK$16957,3,0)</f>
        <v>45316</v>
      </c>
      <c r="C515" s="131">
        <f t="shared" ca="1" si="16"/>
        <v>11</v>
      </c>
      <c r="D515" s="28" t="str">
        <f>VLOOKUP(A515,'Carga Remito.'!A$4:AK$15957,4,0)</f>
        <v>Domansky Mauro</v>
      </c>
      <c r="E515" s="28" t="str">
        <f>VLOOKUP(A515,'Carga Remito.'!A$4:AK$2258,6,0)</f>
        <v>HST831</v>
      </c>
      <c r="F515" s="28" t="e">
        <f>VLOOKUP(A515,'Carga Remito.'!A$4:AK$1858,7,0)</f>
        <v>#N/A</v>
      </c>
      <c r="G515" s="27">
        <f>VLOOKUP(A515,'Carga Remito.'!A$4:AK$20957,MATCH(G$4,'Carga Remito.'!A$3:AQ$3,0),0)</f>
        <v>59500</v>
      </c>
      <c r="J515" s="15">
        <f t="shared" si="17"/>
        <v>0</v>
      </c>
      <c r="K515" s="31">
        <v>59500</v>
      </c>
      <c r="L515" s="23">
        <v>45316</v>
      </c>
    </row>
    <row r="516" spans="1:15" x14ac:dyDescent="0.25">
      <c r="A516" s="128">
        <v>1713</v>
      </c>
      <c r="B516" s="129">
        <f>VLOOKUP(A516,'Carga Remito.'!A$4:AK$16957,3,0)</f>
        <v>45316</v>
      </c>
      <c r="C516" s="131">
        <f t="shared" ca="1" si="16"/>
        <v>11</v>
      </c>
      <c r="D516" s="28" t="str">
        <f>VLOOKUP(A516,'Carga Remito.'!A$4:AK$15957,4,0)</f>
        <v>Estenssoro Juan</v>
      </c>
      <c r="E516" s="28" t="str">
        <f>VLOOKUP(A516,'Carga Remito.'!A$4:AK$2258,6,0)</f>
        <v>AB242II</v>
      </c>
      <c r="F516" s="28" t="e">
        <f>VLOOKUP(A516,'Carga Remito.'!A$4:AK$1858,7,0)</f>
        <v>#N/A</v>
      </c>
      <c r="G516" s="27">
        <f>VLOOKUP(A516,'Carga Remito.'!A$4:AK$20957,MATCH(G$4,'Carga Remito.'!A$3:AQ$3,0),0)</f>
        <v>95000</v>
      </c>
      <c r="J516" s="15">
        <f t="shared" si="17"/>
        <v>0</v>
      </c>
      <c r="K516" s="31">
        <v>95000</v>
      </c>
      <c r="L516" s="23">
        <v>45329</v>
      </c>
    </row>
    <row r="517" spans="1:15" x14ac:dyDescent="0.25">
      <c r="A517" s="128">
        <v>1714</v>
      </c>
      <c r="B517" s="129">
        <f>VLOOKUP(A517,'Carga Remito.'!A$4:AK$16957,3,0)</f>
        <v>45316</v>
      </c>
      <c r="C517" s="131">
        <f t="shared" ca="1" si="16"/>
        <v>11</v>
      </c>
      <c r="D517" s="28" t="str">
        <f>VLOOKUP(A517,'Carga Remito.'!A$4:AK$15957,4,0)</f>
        <v>Lang Gustavo</v>
      </c>
      <c r="E517" s="28" t="str">
        <f>VLOOKUP(A517,'Carga Remito.'!A$4:AK$2258,6,0)</f>
        <v>AF172OT</v>
      </c>
      <c r="F517" s="28" t="e">
        <f>VLOOKUP(A517,'Carga Remito.'!A$4:AK$1858,7,0)</f>
        <v>#N/A</v>
      </c>
      <c r="G517" s="27">
        <f>VLOOKUP(A517,'Carga Remito.'!A$4:AK$20957,MATCH(G$4,'Carga Remito.'!A$3:AQ$3,0),0)</f>
        <v>70200</v>
      </c>
      <c r="I517" t="s">
        <v>3076</v>
      </c>
      <c r="J517" s="15">
        <f t="shared" si="17"/>
        <v>0</v>
      </c>
      <c r="K517" s="31">
        <v>70200</v>
      </c>
    </row>
    <row r="518" spans="1:15" x14ac:dyDescent="0.25">
      <c r="A518" s="128">
        <v>1715</v>
      </c>
      <c r="B518" s="129">
        <f>VLOOKUP(A518,'Carga Remito.'!A$4:AK$16957,3,0)</f>
        <v>45316</v>
      </c>
      <c r="C518" s="131">
        <f t="shared" ca="1" si="16"/>
        <v>11</v>
      </c>
      <c r="D518" s="28" t="str">
        <f>VLOOKUP(A518,'Carga Remito.'!A$4:AK$15957,4,0)</f>
        <v>Transporte Palloni</v>
      </c>
      <c r="E518" s="28" t="str">
        <f>VLOOKUP(A518,'Carga Remito.'!A$4:AK$2258,6,0)</f>
        <v>AE613XW</v>
      </c>
      <c r="F518" s="28" t="e">
        <f>VLOOKUP(A518,'Carga Remito.'!A$4:AK$1858,7,0)</f>
        <v>#N/A</v>
      </c>
      <c r="G518" s="27">
        <f>VLOOKUP(A518,'Carga Remito.'!A$4:AK$20957,MATCH(G$4,'Carga Remito.'!A$3:AQ$3,0),0)</f>
        <v>65000</v>
      </c>
      <c r="J518" s="15">
        <f t="shared" si="17"/>
        <v>0</v>
      </c>
      <c r="K518" s="31">
        <v>65000</v>
      </c>
      <c r="L518" s="23">
        <v>45336</v>
      </c>
    </row>
    <row r="519" spans="1:15" x14ac:dyDescent="0.25">
      <c r="A519" s="128">
        <v>1716</v>
      </c>
      <c r="B519" s="129">
        <f>VLOOKUP(A519,'Carga Remito.'!A$4:AK$16957,3,0)</f>
        <v>45317</v>
      </c>
      <c r="C519" s="131">
        <f t="shared" ca="1" si="16"/>
        <v>11</v>
      </c>
      <c r="D519" s="28" t="str">
        <f>VLOOKUP(A519,'Carga Remito.'!A$4:AK$15957,4,0)</f>
        <v>Manassero Fanny</v>
      </c>
      <c r="E519" s="28">
        <f>VLOOKUP(A519,'Carga Remito.'!A$4:AK$2258,6,0)</f>
        <v>0</v>
      </c>
      <c r="F519" s="28" t="e">
        <f>VLOOKUP(A519,'Carga Remito.'!A$4:AK$1858,7,0)</f>
        <v>#N/A</v>
      </c>
      <c r="G519" s="27">
        <f>VLOOKUP(A519,'Carga Remito.'!A$4:AK$20957,MATCH(G$4,'Carga Remito.'!A$3:AQ$3,0),0)</f>
        <v>32500</v>
      </c>
      <c r="J519" s="15">
        <f t="shared" si="17"/>
        <v>0</v>
      </c>
      <c r="K519" s="31">
        <v>32500</v>
      </c>
      <c r="L519" s="23">
        <v>45322</v>
      </c>
    </row>
    <row r="520" spans="1:15" x14ac:dyDescent="0.25">
      <c r="A520" s="128">
        <v>1717</v>
      </c>
      <c r="B520" s="129">
        <f>VLOOKUP(A520,'Carga Remito.'!A$4:AK$16957,3,0)</f>
        <v>45317</v>
      </c>
      <c r="C520" s="131">
        <f t="shared" ca="1" si="16"/>
        <v>11</v>
      </c>
      <c r="D520" s="28" t="str">
        <f>VLOOKUP(A520,'Carga Remito.'!A$4:AK$15957,4,0)</f>
        <v xml:space="preserve">Costa Laura </v>
      </c>
      <c r="E520" s="28">
        <f>VLOOKUP(A520,'Carga Remito.'!A$4:AK$2258,6,0)</f>
        <v>0</v>
      </c>
      <c r="F520" s="28" t="e">
        <f>VLOOKUP(A520,'Carga Remito.'!A$4:AK$1858,7,0)</f>
        <v>#N/A</v>
      </c>
      <c r="G520" s="27">
        <f>VLOOKUP(A520,'Carga Remito.'!A$4:AK$20957,MATCH(G$4,'Carga Remito.'!A$3:AQ$3,0),0)</f>
        <v>127700</v>
      </c>
      <c r="J520" s="15">
        <f t="shared" si="17"/>
        <v>0</v>
      </c>
      <c r="K520" s="31">
        <v>127700</v>
      </c>
      <c r="L520" s="23">
        <v>45324</v>
      </c>
    </row>
    <row r="521" spans="1:15" x14ac:dyDescent="0.25">
      <c r="A521" s="128">
        <v>1718</v>
      </c>
      <c r="B521" s="129">
        <f>VLOOKUP(A521,'Carga Remito.'!A$4:AK$16957,3,0)</f>
        <v>45320</v>
      </c>
      <c r="C521" s="131">
        <f t="shared" ca="1" si="16"/>
        <v>11</v>
      </c>
      <c r="D521" s="28" t="str">
        <f>VLOOKUP(A521,'Carga Remito.'!A$4:AK$15957,4,0)</f>
        <v>Crocinelli Carlos</v>
      </c>
      <c r="E521" s="28">
        <f>VLOOKUP(A521,'Carga Remito.'!A$4:AK$2258,6,0)</f>
        <v>0</v>
      </c>
      <c r="F521" s="28" t="e">
        <f>VLOOKUP(A521,'Carga Remito.'!A$4:AK$1858,7,0)</f>
        <v>#N/A</v>
      </c>
      <c r="G521" s="27">
        <f>VLOOKUP(A521,'Carga Remito.'!A$4:AK$20957,MATCH(G$4,'Carga Remito.'!A$3:AQ$3,0),0)</f>
        <v>30000</v>
      </c>
      <c r="J521" s="15">
        <f t="shared" si="17"/>
        <v>0</v>
      </c>
      <c r="K521" s="31">
        <v>5685</v>
      </c>
      <c r="L521" s="23">
        <v>45315</v>
      </c>
      <c r="N521" s="31">
        <v>24315</v>
      </c>
      <c r="O521" s="23">
        <v>45341</v>
      </c>
    </row>
    <row r="522" spans="1:15" x14ac:dyDescent="0.25">
      <c r="A522" s="128">
        <v>1719</v>
      </c>
      <c r="B522" s="129">
        <f>VLOOKUP(A522,'Carga Remito.'!A$4:AK$16957,3,0)</f>
        <v>45320</v>
      </c>
      <c r="C522" s="131">
        <f t="shared" ca="1" si="16"/>
        <v>11</v>
      </c>
      <c r="D522" s="28" t="str">
        <f>VLOOKUP(A522,'Carga Remito.'!A$4:AK$15957,4,0)</f>
        <v>Goria Chucho</v>
      </c>
      <c r="E522" s="28">
        <f>VLOOKUP(A522,'Carga Remito.'!A$4:AK$2258,6,0)</f>
        <v>0</v>
      </c>
      <c r="F522" s="28" t="e">
        <f>VLOOKUP(A522,'Carga Remito.'!A$4:AK$1858,7,0)</f>
        <v>#N/A</v>
      </c>
      <c r="G522" s="27">
        <f>VLOOKUP(A522,'Carga Remito.'!A$4:AK$20957,MATCH(G$4,'Carga Remito.'!A$3:AQ$3,0),0)</f>
        <v>0</v>
      </c>
      <c r="J522" s="15">
        <f t="shared" si="17"/>
        <v>0</v>
      </c>
    </row>
    <row r="523" spans="1:15" x14ac:dyDescent="0.25">
      <c r="A523" s="128">
        <v>1720</v>
      </c>
      <c r="B523" s="129">
        <f>VLOOKUP(A523,'Carga Remito.'!A$4:AK$16957,3,0)</f>
        <v>45320</v>
      </c>
      <c r="C523" s="131">
        <f t="shared" ref="C523:C554" ca="1" si="18">ROUNDUP(IF((TODAY()-B523)&lt;30,0,(TODAY()-B523)/30),0)</f>
        <v>11</v>
      </c>
      <c r="D523" s="28" t="str">
        <f>VLOOKUP(A523,'Carga Remito.'!A$4:AK$15957,4,0)</f>
        <v>Maurino Walter</v>
      </c>
      <c r="E523" s="28">
        <f>VLOOKUP(A523,'Carga Remito.'!A$4:AK$2258,6,0)</f>
        <v>0</v>
      </c>
      <c r="F523" s="28" t="e">
        <f>VLOOKUP(A523,'Carga Remito.'!A$4:AK$1858,7,0)</f>
        <v>#N/A</v>
      </c>
      <c r="G523" s="27">
        <f>VLOOKUP(A523,'Carga Remito.'!A$4:AK$20957,MATCH(G$4,'Carga Remito.'!A$3:AQ$3,0),0)</f>
        <v>6900</v>
      </c>
      <c r="J523" s="15">
        <f t="shared" si="17"/>
        <v>0</v>
      </c>
      <c r="K523" s="31">
        <v>6900</v>
      </c>
    </row>
    <row r="524" spans="1:15" x14ac:dyDescent="0.25">
      <c r="A524" s="128">
        <v>1721</v>
      </c>
      <c r="B524" s="129">
        <f>VLOOKUP(A524,'Carga Remito.'!A$4:AK$16957,3,0)</f>
        <v>45320</v>
      </c>
      <c r="C524" s="131">
        <f t="shared" ca="1" si="18"/>
        <v>11</v>
      </c>
      <c r="D524" s="28" t="str">
        <f>VLOOKUP(A524,'Carga Remito.'!A$4:AK$15957,4,0)</f>
        <v>Fernes Sergio</v>
      </c>
      <c r="E524" s="28" t="str">
        <f>VLOOKUP(A524,'Carga Remito.'!A$4:AK$2258,6,0)</f>
        <v>AC042ZL</v>
      </c>
      <c r="F524" s="28" t="e">
        <f>VLOOKUP(A524,'Carga Remito.'!A$4:AK$1858,7,0)</f>
        <v>#N/A</v>
      </c>
      <c r="G524" s="27">
        <f>VLOOKUP(A524,'Carga Remito.'!A$4:AK$20957,MATCH(G$4,'Carga Remito.'!A$3:AQ$3,0),0)</f>
        <v>253950</v>
      </c>
      <c r="I524" t="s">
        <v>2651</v>
      </c>
      <c r="J524" s="15">
        <f t="shared" si="17"/>
        <v>0</v>
      </c>
      <c r="K524" s="31">
        <v>253950</v>
      </c>
      <c r="L524" s="23">
        <v>45322</v>
      </c>
    </row>
    <row r="525" spans="1:15" x14ac:dyDescent="0.25">
      <c r="A525" s="128">
        <v>1722</v>
      </c>
      <c r="B525" s="129">
        <f>VLOOKUP(A525,'Carga Remito.'!A$4:AK$16957,3,0)</f>
        <v>45321</v>
      </c>
      <c r="C525" s="131">
        <f t="shared" ca="1" si="18"/>
        <v>11</v>
      </c>
      <c r="D525" s="28" t="str">
        <f>VLOOKUP(A525,'Carga Remito.'!A$4:AK$15957,4,0)</f>
        <v>Gilli Florencia</v>
      </c>
      <c r="E525" s="28" t="str">
        <f>VLOOKUP(A525,'Carga Remito.'!A$4:AK$2258,6,0)</f>
        <v>HLX329</v>
      </c>
      <c r="F525" s="28" t="e">
        <f>VLOOKUP(A525,'Carga Remito.'!A$4:AK$1858,7,0)</f>
        <v>#N/A</v>
      </c>
      <c r="G525" s="27">
        <f>VLOOKUP(A525,'Carga Remito.'!A$4:AK$20957,MATCH(G$4,'Carga Remito.'!A$3:AQ$3,0),0)</f>
        <v>33400</v>
      </c>
      <c r="J525" s="15">
        <f t="shared" si="17"/>
        <v>0</v>
      </c>
      <c r="K525" s="31">
        <v>33400</v>
      </c>
      <c r="L525" s="23">
        <v>45322</v>
      </c>
    </row>
    <row r="526" spans="1:15" x14ac:dyDescent="0.25">
      <c r="A526" s="128">
        <v>1723</v>
      </c>
      <c r="B526" s="129">
        <f>VLOOKUP(A526,'Carga Remito.'!A$4:AK$16957,3,0)</f>
        <v>45321</v>
      </c>
      <c r="C526" s="131">
        <f t="shared" ca="1" si="18"/>
        <v>11</v>
      </c>
      <c r="D526" s="28" t="str">
        <f>VLOOKUP(A526,'Carga Remito.'!A$4:AK$15957,4,0)</f>
        <v>Barbero Cesar</v>
      </c>
      <c r="E526" s="28" t="str">
        <f>VLOOKUP(A526,'Carga Remito.'!A$4:AK$2258,6,0)</f>
        <v>HAI189</v>
      </c>
      <c r="F526" s="28" t="e">
        <f>VLOOKUP(A526,'Carga Remito.'!A$4:AK$1858,7,0)</f>
        <v>#N/A</v>
      </c>
      <c r="G526" s="27">
        <f>VLOOKUP(A526,'Carga Remito.'!A$4:AK$20957,MATCH(G$4,'Carga Remito.'!A$3:AQ$3,0),0)</f>
        <v>179150</v>
      </c>
      <c r="J526" s="15">
        <f t="shared" si="17"/>
        <v>0</v>
      </c>
      <c r="K526" s="31">
        <v>179150</v>
      </c>
      <c r="L526" s="23">
        <v>45324</v>
      </c>
    </row>
    <row r="527" spans="1:15" x14ac:dyDescent="0.25">
      <c r="A527" s="128">
        <v>1724</v>
      </c>
      <c r="B527" s="129">
        <f>VLOOKUP(A527,'Carga Remito.'!A$4:AK$16957,3,0)</f>
        <v>45322</v>
      </c>
      <c r="C527" s="131">
        <f t="shared" ca="1" si="18"/>
        <v>11</v>
      </c>
      <c r="D527" s="28" t="str">
        <f>VLOOKUP(A527,'Carga Remito.'!A$4:AK$15957,4,0)</f>
        <v>Lucero Claudio</v>
      </c>
      <c r="E527" s="28" t="str">
        <f>VLOOKUP(A527,'Carga Remito.'!A$4:AK$2258,6,0)</f>
        <v>LST556</v>
      </c>
      <c r="F527" s="28" t="e">
        <f>VLOOKUP(A527,'Carga Remito.'!A$4:AK$1858,7,0)</f>
        <v>#N/A</v>
      </c>
      <c r="G527" s="27">
        <f>VLOOKUP(A527,'Carga Remito.'!A$4:AK$20957,MATCH(G$4,'Carga Remito.'!A$3:AQ$3,0),0)</f>
        <v>20500</v>
      </c>
      <c r="J527" s="15">
        <f t="shared" si="17"/>
        <v>0</v>
      </c>
      <c r="K527" s="31">
        <v>20500</v>
      </c>
      <c r="L527" s="23">
        <v>45322</v>
      </c>
    </row>
    <row r="528" spans="1:15" x14ac:dyDescent="0.25">
      <c r="A528" s="128">
        <v>1725</v>
      </c>
      <c r="B528" s="129">
        <f>VLOOKUP(A528,'Carga Remito.'!A$4:AK$16957,3,0)</f>
        <v>45322</v>
      </c>
      <c r="C528" s="131">
        <f t="shared" ca="1" si="18"/>
        <v>11</v>
      </c>
      <c r="D528" s="28" t="str">
        <f>VLOOKUP(A528,'Carga Remito.'!A$4:AK$15957,4,0)</f>
        <v>Ubeda Jorge</v>
      </c>
      <c r="E528" s="28" t="str">
        <f>VLOOKUP(A528,'Carga Remito.'!A$4:AK$2258,6,0)</f>
        <v>MYD473</v>
      </c>
      <c r="F528" s="28" t="e">
        <f>VLOOKUP(A528,'Carga Remito.'!A$4:AK$1858,7,0)</f>
        <v>#N/A</v>
      </c>
      <c r="G528" s="27">
        <f>VLOOKUP(A528,'Carga Remito.'!A$4:AK$20957,MATCH(G$4,'Carga Remito.'!A$3:AQ$3,0),0)</f>
        <v>166000</v>
      </c>
      <c r="J528" s="15">
        <f t="shared" si="17"/>
        <v>0</v>
      </c>
      <c r="K528" s="31">
        <v>166000</v>
      </c>
      <c r="L528" s="23">
        <v>45324</v>
      </c>
    </row>
    <row r="529" spans="1:15" x14ac:dyDescent="0.25">
      <c r="A529" s="128">
        <v>1726</v>
      </c>
      <c r="B529" s="129">
        <f>VLOOKUP(A529,'Carga Remito.'!A$4:AK$16957,3,0)</f>
        <v>45322</v>
      </c>
      <c r="C529" s="131">
        <f t="shared" ca="1" si="18"/>
        <v>11</v>
      </c>
      <c r="D529" s="28" t="str">
        <f>VLOOKUP(A529,'Carga Remito.'!A$4:AK$15957,4,0)</f>
        <v>Perotti Luciano</v>
      </c>
      <c r="E529" s="28" t="str">
        <f>VLOOKUP(A529,'Carga Remito.'!A$4:AK$2258,6,0)</f>
        <v>KTC819</v>
      </c>
      <c r="F529" s="28" t="e">
        <f>VLOOKUP(A529,'Carga Remito.'!A$4:AK$1858,7,0)</f>
        <v>#N/A</v>
      </c>
      <c r="G529" s="27">
        <f>VLOOKUP(A529,'Carga Remito.'!A$4:AK$20957,MATCH(G$4,'Carga Remito.'!A$3:AQ$3,0),0)</f>
        <v>31100</v>
      </c>
      <c r="I529" t="s">
        <v>990</v>
      </c>
      <c r="J529" s="15">
        <f t="shared" si="17"/>
        <v>0</v>
      </c>
      <c r="K529" s="31">
        <v>31100</v>
      </c>
      <c r="L529" s="23">
        <v>45325</v>
      </c>
    </row>
    <row r="530" spans="1:15" x14ac:dyDescent="0.25">
      <c r="A530" s="128">
        <v>1727</v>
      </c>
      <c r="B530" s="129">
        <f>VLOOKUP(A530,'Carga Remito.'!A$4:AK$16957,3,0)</f>
        <v>45323</v>
      </c>
      <c r="C530" s="131">
        <f t="shared" ca="1" si="18"/>
        <v>11</v>
      </c>
      <c r="D530" s="28" t="str">
        <f>VLOOKUP(A530,'Carga Remito.'!A$4:AK$15957,4,0)</f>
        <v>Gullino Renzo</v>
      </c>
      <c r="E530" s="28" t="str">
        <f>VLOOKUP(A530,'Carga Remito.'!A$4:AK$2258,6,0)</f>
        <v>PMX383</v>
      </c>
      <c r="F530" s="28" t="e">
        <f>VLOOKUP(A530,'Carga Remito.'!A$4:AK$1858,7,0)</f>
        <v>#N/A</v>
      </c>
      <c r="G530" s="27">
        <f>VLOOKUP(A530,'Carga Remito.'!A$4:AK$20957,MATCH(G$4,'Carga Remito.'!A$3:AQ$3,0),0)</f>
        <v>123000</v>
      </c>
      <c r="I530" t="s">
        <v>3321</v>
      </c>
      <c r="J530" s="15">
        <f t="shared" si="17"/>
        <v>0</v>
      </c>
      <c r="K530" s="31">
        <v>123000</v>
      </c>
    </row>
    <row r="531" spans="1:15" x14ac:dyDescent="0.25">
      <c r="A531" s="128">
        <v>1728</v>
      </c>
      <c r="B531" s="129">
        <f>VLOOKUP(A531,'Carga Remito.'!A$4:AK$16957,3,0)</f>
        <v>45323</v>
      </c>
      <c r="C531" s="131">
        <f t="shared" ca="1" si="18"/>
        <v>11</v>
      </c>
      <c r="D531" s="28" t="str">
        <f>VLOOKUP(A531,'Carga Remito.'!A$4:AK$15957,4,0)</f>
        <v>Macagno matias</v>
      </c>
      <c r="E531" s="28">
        <f>VLOOKUP(A531,'Carga Remito.'!A$4:AK$2258,6,0)</f>
        <v>0</v>
      </c>
      <c r="F531" s="28" t="e">
        <f>VLOOKUP(A531,'Carga Remito.'!A$4:AK$1858,7,0)</f>
        <v>#N/A</v>
      </c>
      <c r="G531" s="27">
        <f>VLOOKUP(A531,'Carga Remito.'!A$4:AK$20957,MATCH(G$4,'Carga Remito.'!A$3:AQ$3,0),0)</f>
        <v>122280</v>
      </c>
      <c r="I531" t="s">
        <v>766</v>
      </c>
      <c r="J531" s="15">
        <f t="shared" si="17"/>
        <v>0</v>
      </c>
      <c r="K531" s="31">
        <v>122280</v>
      </c>
      <c r="L531" s="23">
        <v>45323</v>
      </c>
    </row>
    <row r="532" spans="1:15" x14ac:dyDescent="0.25">
      <c r="A532" s="128">
        <v>1729</v>
      </c>
      <c r="B532" s="129">
        <f>VLOOKUP(A532,'Carga Remito.'!A$4:AK$16957,3,0)</f>
        <v>45323</v>
      </c>
      <c r="C532" s="131">
        <f t="shared" ca="1" si="18"/>
        <v>11</v>
      </c>
      <c r="D532" s="28" t="str">
        <f>VLOOKUP(A532,'Carga Remito.'!A$4:AK$15957,4,0)</f>
        <v>Mansuino Alberto</v>
      </c>
      <c r="E532" s="28" t="str">
        <f>VLOOKUP(A532,'Carga Remito.'!A$4:AK$2258,6,0)</f>
        <v>IDR496</v>
      </c>
      <c r="F532" s="28" t="e">
        <f>VLOOKUP(A532,'Carga Remito.'!A$4:AK$1858,7,0)</f>
        <v>#N/A</v>
      </c>
      <c r="G532" s="27">
        <f>VLOOKUP(A532,'Carga Remito.'!A$4:AK$20957,MATCH(G$4,'Carga Remito.'!A$3:AQ$3,0),0)</f>
        <v>97000</v>
      </c>
      <c r="I532" t="s">
        <v>3088</v>
      </c>
      <c r="J532" s="15">
        <f t="shared" si="17"/>
        <v>0</v>
      </c>
      <c r="K532" s="31">
        <v>70000</v>
      </c>
      <c r="L532" s="23">
        <v>45323</v>
      </c>
      <c r="N532" s="31">
        <v>27000</v>
      </c>
      <c r="O532" s="23">
        <v>45327</v>
      </c>
    </row>
    <row r="533" spans="1:15" x14ac:dyDescent="0.25">
      <c r="A533" s="128">
        <v>1730</v>
      </c>
      <c r="B533" s="129">
        <f>VLOOKUP(A533,'Carga Remito.'!A$4:AK$16957,3,0)</f>
        <v>45323</v>
      </c>
      <c r="C533" s="131">
        <f t="shared" ca="1" si="18"/>
        <v>11</v>
      </c>
      <c r="D533" s="28" t="str">
        <f>VLOOKUP(A533,'Carga Remito.'!A$4:AK$15957,4,0)</f>
        <v>Ameri Rodrigo</v>
      </c>
      <c r="E533" s="28" t="str">
        <f>VLOOKUP(A533,'Carga Remito.'!A$4:AK$2258,6,0)</f>
        <v>EJA511</v>
      </c>
      <c r="F533" s="28" t="e">
        <f>VLOOKUP(A533,'Carga Remito.'!A$4:AK$1858,7,0)</f>
        <v>#N/A</v>
      </c>
      <c r="G533" s="27">
        <f>VLOOKUP(A533,'Carga Remito.'!A$4:AK$20957,MATCH(G$4,'Carga Remito.'!A$3:AQ$3,0),0)</f>
        <v>78000</v>
      </c>
      <c r="J533" s="15">
        <f t="shared" si="17"/>
        <v>0</v>
      </c>
      <c r="K533" s="31">
        <v>78000</v>
      </c>
      <c r="L533" s="23">
        <v>45323</v>
      </c>
    </row>
    <row r="534" spans="1:15" x14ac:dyDescent="0.25">
      <c r="A534" s="128">
        <v>1731</v>
      </c>
      <c r="B534" s="129">
        <f>VLOOKUP(A534,'Carga Remito.'!A$4:AK$16957,3,0)</f>
        <v>45324</v>
      </c>
      <c r="C534" s="131">
        <f t="shared" ca="1" si="18"/>
        <v>11</v>
      </c>
      <c r="D534" s="28" t="str">
        <f>VLOOKUP(A534,'Carga Remito.'!A$4:AK$15957,4,0)</f>
        <v>Schmit Pablo</v>
      </c>
      <c r="E534" s="28" t="str">
        <f>VLOOKUP(A534,'Carga Remito.'!A$4:AK$2258,6,0)</f>
        <v>NIY061</v>
      </c>
      <c r="F534" s="28" t="e">
        <f>VLOOKUP(A534,'Carga Remito.'!A$4:AK$1858,7,0)</f>
        <v>#N/A</v>
      </c>
      <c r="G534" s="27">
        <f>VLOOKUP(A534,'Carga Remito.'!A$4:AK$20957,MATCH(G$4,'Carga Remito.'!A$3:AQ$3,0),0)</f>
        <v>99600</v>
      </c>
      <c r="J534" s="15">
        <f t="shared" si="17"/>
        <v>0</v>
      </c>
      <c r="K534" s="31">
        <v>99600</v>
      </c>
      <c r="L534" s="23">
        <v>45328</v>
      </c>
    </row>
    <row r="535" spans="1:15" x14ac:dyDescent="0.25">
      <c r="A535" s="128">
        <v>1732</v>
      </c>
      <c r="B535" s="129">
        <f>VLOOKUP(A535,'Carga Remito.'!A$4:AK$16957,3,0)</f>
        <v>45324</v>
      </c>
      <c r="C535" s="131">
        <f t="shared" ca="1" si="18"/>
        <v>11</v>
      </c>
      <c r="D535" s="28" t="str">
        <f>VLOOKUP(A535,'Carga Remito.'!A$4:AK$15957,4,0)</f>
        <v>Carrara Sandra</v>
      </c>
      <c r="E535" s="28" t="str">
        <f>VLOOKUP(A535,'Carga Remito.'!A$4:AK$2258,6,0)</f>
        <v>MVE842</v>
      </c>
      <c r="F535" s="28" t="e">
        <f>VLOOKUP(A535,'Carga Remito.'!A$4:AK$1858,7,0)</f>
        <v>#N/A</v>
      </c>
      <c r="G535" s="27">
        <f>VLOOKUP(A535,'Carga Remito.'!A$4:AK$20957,MATCH(G$4,'Carga Remito.'!A$3:AQ$3,0),0)</f>
        <v>35000</v>
      </c>
      <c r="J535" s="15">
        <f t="shared" si="17"/>
        <v>0</v>
      </c>
      <c r="K535" s="31">
        <v>35000</v>
      </c>
      <c r="L535" s="23">
        <v>45332</v>
      </c>
    </row>
    <row r="536" spans="1:15" x14ac:dyDescent="0.25">
      <c r="A536" s="128">
        <v>1733</v>
      </c>
      <c r="B536" s="129">
        <f>VLOOKUP(A536,'Carga Remito.'!A$4:AK$16957,3,0)</f>
        <v>45324</v>
      </c>
      <c r="C536" s="131">
        <f t="shared" ca="1" si="18"/>
        <v>11</v>
      </c>
      <c r="D536" s="28" t="str">
        <f>VLOOKUP(A536,'Carga Remito.'!A$4:AK$15957,4,0)</f>
        <v>Paletti Eduardo</v>
      </c>
      <c r="E536" s="28" t="str">
        <f>VLOOKUP(A536,'Carga Remito.'!A$4:AK$2258,6,0)</f>
        <v>AE373HX</v>
      </c>
      <c r="F536" s="28" t="e">
        <f>VLOOKUP(A536,'Carga Remito.'!A$4:AK$1858,7,0)</f>
        <v>#N/A</v>
      </c>
      <c r="G536" s="27">
        <f>VLOOKUP(A536,'Carga Remito.'!A$4:AK$20957,MATCH(G$4,'Carga Remito.'!A$3:AQ$3,0),0)</f>
        <v>186900</v>
      </c>
      <c r="I536" t="s">
        <v>766</v>
      </c>
      <c r="J536" s="15">
        <f t="shared" si="17"/>
        <v>0</v>
      </c>
      <c r="K536" s="31">
        <v>186900</v>
      </c>
      <c r="L536" s="23">
        <v>45324</v>
      </c>
    </row>
    <row r="537" spans="1:15" x14ac:dyDescent="0.25">
      <c r="A537" s="128">
        <v>1734</v>
      </c>
      <c r="B537" s="129">
        <f>VLOOKUP(A537,'Carga Remito.'!A$4:AK$16957,3,0)</f>
        <v>45324</v>
      </c>
      <c r="C537" s="131">
        <f t="shared" ca="1" si="18"/>
        <v>11</v>
      </c>
      <c r="D537" s="28" t="str">
        <f>VLOOKUP(A537,'Carga Remito.'!A$4:AK$15957,4,0)</f>
        <v>Gomez Alejandro</v>
      </c>
      <c r="E537" s="28" t="str">
        <f>VLOOKUP(A537,'Carga Remito.'!A$4:AK$2258,6,0)</f>
        <v>AB888AX</v>
      </c>
      <c r="F537" s="28" t="e">
        <f>VLOOKUP(A537,'Carga Remito.'!A$4:AK$1858,7,0)</f>
        <v>#N/A</v>
      </c>
      <c r="G537" s="27">
        <f>VLOOKUP(A537,'Carga Remito.'!A$4:AK$20957,MATCH(G$4,'Carga Remito.'!A$3:AQ$3,0),0)</f>
        <v>203500</v>
      </c>
      <c r="I537" t="s">
        <v>910</v>
      </c>
      <c r="J537" s="15">
        <f t="shared" si="17"/>
        <v>0</v>
      </c>
      <c r="K537" s="31">
        <v>103500</v>
      </c>
      <c r="L537" s="23">
        <v>45327</v>
      </c>
      <c r="N537" s="31">
        <v>100000</v>
      </c>
      <c r="O537" s="23">
        <v>45363</v>
      </c>
    </row>
    <row r="538" spans="1:15" x14ac:dyDescent="0.25">
      <c r="A538" s="128">
        <v>1735</v>
      </c>
      <c r="B538" s="129">
        <f>VLOOKUP(A538,'Carga Remito.'!A$4:AK$16957,3,0)</f>
        <v>45324</v>
      </c>
      <c r="C538" s="131">
        <f t="shared" ca="1" si="18"/>
        <v>11</v>
      </c>
      <c r="D538" s="28" t="str">
        <f>VLOOKUP(A538,'Carga Remito.'!A$4:AK$15957,4,0)</f>
        <v>Bonancea Agustina</v>
      </c>
      <c r="E538" s="28" t="str">
        <f>VLOOKUP(A538,'Carga Remito.'!A$4:AK$2258,6,0)</f>
        <v>JUT266</v>
      </c>
      <c r="F538" s="28" t="e">
        <f>VLOOKUP(A538,'Carga Remito.'!A$4:AK$1858,7,0)</f>
        <v>#N/A</v>
      </c>
      <c r="G538" s="27">
        <f>VLOOKUP(A538,'Carga Remito.'!A$4:AK$20957,MATCH(G$4,'Carga Remito.'!A$3:AQ$3,0),0)</f>
        <v>138000</v>
      </c>
      <c r="I538" t="s">
        <v>3075</v>
      </c>
      <c r="J538" s="15">
        <f t="shared" si="17"/>
        <v>0</v>
      </c>
      <c r="K538" s="31">
        <v>138000</v>
      </c>
      <c r="L538" s="23">
        <v>45329</v>
      </c>
    </row>
    <row r="539" spans="1:15" x14ac:dyDescent="0.25">
      <c r="A539" s="128">
        <v>1736</v>
      </c>
      <c r="B539" s="129">
        <f>VLOOKUP(A539,'Carga Remito.'!A$4:AK$16957,3,0)</f>
        <v>45327</v>
      </c>
      <c r="C539" s="131">
        <f t="shared" ca="1" si="18"/>
        <v>11</v>
      </c>
      <c r="D539" s="28" t="str">
        <f>VLOOKUP(A539,'Carga Remito.'!A$4:AK$15957,4,0)</f>
        <v>Romancin Mateo</v>
      </c>
      <c r="E539" s="28" t="str">
        <f>VLOOKUP(A539,'Carga Remito.'!A$4:AK$2258,6,0)</f>
        <v>AA331TY</v>
      </c>
      <c r="F539" s="28" t="e">
        <f>VLOOKUP(A539,'Carga Remito.'!A$4:AK$1858,7,0)</f>
        <v>#N/A</v>
      </c>
      <c r="G539" s="27">
        <f>VLOOKUP(A539,'Carga Remito.'!A$4:AK$20957,MATCH(G$4,'Carga Remito.'!A$3:AQ$3,0),0)</f>
        <v>155400</v>
      </c>
      <c r="I539" t="s">
        <v>910</v>
      </c>
      <c r="J539" s="15">
        <f t="shared" si="17"/>
        <v>0</v>
      </c>
      <c r="K539" s="31">
        <v>100000</v>
      </c>
      <c r="L539" s="23">
        <v>45328</v>
      </c>
      <c r="N539" s="31">
        <v>55400</v>
      </c>
      <c r="O539" s="23">
        <v>45345</v>
      </c>
    </row>
    <row r="540" spans="1:15" x14ac:dyDescent="0.25">
      <c r="A540" s="128">
        <v>1737</v>
      </c>
      <c r="B540" s="129">
        <f>VLOOKUP(A540,'Carga Remito.'!A$4:AK$16957,3,0)</f>
        <v>45327</v>
      </c>
      <c r="C540" s="131">
        <f t="shared" ca="1" si="18"/>
        <v>11</v>
      </c>
      <c r="D540" s="28" t="str">
        <f>VLOOKUP(A540,'Carga Remito.'!A$4:AK$15957,4,0)</f>
        <v>Municipalidad Laboulaye</v>
      </c>
      <c r="E540" s="28" t="str">
        <f>VLOOKUP(A540,'Carga Remito.'!A$4:AK$2258,6,0)</f>
        <v>FVB400</v>
      </c>
      <c r="F540" s="28" t="e">
        <f>VLOOKUP(A540,'Carga Remito.'!A$4:AK$1858,7,0)</f>
        <v>#N/A</v>
      </c>
      <c r="G540" s="27">
        <f>VLOOKUP(A540,'Carga Remito.'!A$4:AK$20957,MATCH(G$4,'Carga Remito.'!A$3:AQ$3,0),0)</f>
        <v>135000</v>
      </c>
      <c r="I540" t="s">
        <v>3150</v>
      </c>
      <c r="J540" s="15">
        <f t="shared" si="17"/>
        <v>0</v>
      </c>
      <c r="K540" s="31">
        <v>135000</v>
      </c>
      <c r="L540" s="23">
        <v>45331</v>
      </c>
    </row>
    <row r="541" spans="1:15" x14ac:dyDescent="0.25">
      <c r="A541" s="128">
        <v>1738</v>
      </c>
      <c r="B541" s="129">
        <f>VLOOKUP(A541,'Carga Remito.'!A$4:AK$16957,3,0)</f>
        <v>45327</v>
      </c>
      <c r="C541" s="131">
        <f t="shared" ca="1" si="18"/>
        <v>11</v>
      </c>
      <c r="D541" s="28" t="str">
        <f>VLOOKUP(A541,'Carga Remito.'!A$4:AK$15957,4,0)</f>
        <v>Transporte Palloni</v>
      </c>
      <c r="E541" s="28" t="str">
        <f>VLOOKUP(A541,'Carga Remito.'!A$4:AK$2258,6,0)</f>
        <v>KVB553</v>
      </c>
      <c r="F541" s="28" t="e">
        <f>VLOOKUP(A541,'Carga Remito.'!A$4:AK$1858,7,0)</f>
        <v>#N/A</v>
      </c>
      <c r="G541" s="27">
        <f>VLOOKUP(A541,'Carga Remito.'!A$4:AK$20957,MATCH(G$4,'Carga Remito.'!A$3:AQ$3,0),0)</f>
        <v>75000</v>
      </c>
      <c r="I541" t="s">
        <v>3584</v>
      </c>
      <c r="J541" s="15">
        <f t="shared" si="17"/>
        <v>0</v>
      </c>
      <c r="K541" s="31">
        <v>75000</v>
      </c>
    </row>
    <row r="542" spans="1:15" x14ac:dyDescent="0.25">
      <c r="A542" s="128">
        <v>1739</v>
      </c>
      <c r="B542" s="129">
        <f>VLOOKUP(A542,'Carga Remito.'!A$4:AK$16957,3,0)</f>
        <v>45327</v>
      </c>
      <c r="C542" s="131">
        <f t="shared" ca="1" si="18"/>
        <v>11</v>
      </c>
      <c r="D542" s="28" t="str">
        <f>VLOOKUP(A542,'Carga Remito.'!A$4:AK$15957,4,0)</f>
        <v>Barral Juan</v>
      </c>
      <c r="E542" s="28" t="str">
        <f>VLOOKUP(A542,'Carga Remito.'!A$4:AK$2258,6,0)</f>
        <v>AB767DM</v>
      </c>
      <c r="F542" s="28" t="e">
        <f>VLOOKUP(A542,'Carga Remito.'!A$4:AK$1858,7,0)</f>
        <v>#N/A</v>
      </c>
      <c r="G542" s="27">
        <f>VLOOKUP(A542,'Carga Remito.'!A$4:AK$20957,MATCH(G$4,'Carga Remito.'!A$3:AQ$3,0),0)</f>
        <v>71900</v>
      </c>
      <c r="J542" s="15">
        <f t="shared" si="17"/>
        <v>0</v>
      </c>
      <c r="K542" s="31">
        <v>71900</v>
      </c>
      <c r="L542" s="23">
        <v>45328</v>
      </c>
    </row>
    <row r="543" spans="1:15" x14ac:dyDescent="0.25">
      <c r="A543" s="128">
        <v>1740</v>
      </c>
      <c r="B543" s="129">
        <f>VLOOKUP(A543,'Carga Remito.'!A$4:AK$16957,3,0)</f>
        <v>45327</v>
      </c>
      <c r="C543" s="131">
        <f t="shared" ca="1" si="18"/>
        <v>11</v>
      </c>
      <c r="D543" s="28" t="str">
        <f>VLOOKUP(A543,'Carga Remito.'!A$4:AK$15957,4,0)</f>
        <v>Wiesek Pini</v>
      </c>
      <c r="E543" s="28" t="str">
        <f>VLOOKUP(A543,'Carga Remito.'!A$4:AK$2258,6,0)</f>
        <v>CIH998</v>
      </c>
      <c r="F543" s="28" t="e">
        <f>VLOOKUP(A543,'Carga Remito.'!A$4:AK$1858,7,0)</f>
        <v>#N/A</v>
      </c>
      <c r="G543" s="27">
        <f>VLOOKUP(A543,'Carga Remito.'!A$4:AK$20957,MATCH(G$4,'Carga Remito.'!A$3:AQ$3,0),0)</f>
        <v>48100</v>
      </c>
      <c r="I543" t="s">
        <v>3260</v>
      </c>
      <c r="J543" s="15">
        <f t="shared" si="17"/>
        <v>0</v>
      </c>
      <c r="K543" s="31">
        <v>48100</v>
      </c>
    </row>
    <row r="544" spans="1:15" x14ac:dyDescent="0.25">
      <c r="A544" s="128">
        <v>1741</v>
      </c>
      <c r="B544" s="129">
        <f>VLOOKUP(A544,'Carga Remito.'!A$4:AK$16957,3,0)</f>
        <v>45328</v>
      </c>
      <c r="C544" s="131">
        <f t="shared" ca="1" si="18"/>
        <v>11</v>
      </c>
      <c r="D544" s="28" t="str">
        <f>VLOOKUP(A544,'Carga Remito.'!A$4:AK$15957,4,0)</f>
        <v>Magra Ignacio</v>
      </c>
      <c r="E544" s="28" t="str">
        <f>VLOOKUP(A544,'Carga Remito.'!A$4:AK$2258,6,0)</f>
        <v>AC985QE</v>
      </c>
      <c r="F544" s="28" t="e">
        <f>VLOOKUP(A544,'Carga Remito.'!A$4:AK$1858,7,0)</f>
        <v>#N/A</v>
      </c>
      <c r="G544" s="27">
        <f>VLOOKUP(A544,'Carga Remito.'!A$4:AK$20957,MATCH(G$4,'Carga Remito.'!A$3:AQ$3,0),0)</f>
        <v>249100</v>
      </c>
      <c r="J544" s="15">
        <f t="shared" si="17"/>
        <v>0</v>
      </c>
      <c r="K544" s="31">
        <v>249100</v>
      </c>
      <c r="L544" s="23">
        <v>45330</v>
      </c>
    </row>
    <row r="545" spans="1:18" x14ac:dyDescent="0.25">
      <c r="A545" s="128">
        <v>1742</v>
      </c>
      <c r="B545" s="129">
        <f>VLOOKUP(A545,'Carga Remito.'!A$4:AK$16957,3,0)</f>
        <v>45329</v>
      </c>
      <c r="C545" s="131">
        <f t="shared" ca="1" si="18"/>
        <v>11</v>
      </c>
      <c r="D545" s="28" t="str">
        <f>VLOOKUP(A545,'Carga Remito.'!A$4:AK$15957,4,0)</f>
        <v>Depascuale Carolina</v>
      </c>
      <c r="E545" s="28" t="str">
        <f>VLOOKUP(A545,'Carga Remito.'!A$4:AK$2258,6,0)</f>
        <v>NAJ659</v>
      </c>
      <c r="F545" s="28" t="e">
        <f>VLOOKUP(A545,'Carga Remito.'!A$4:AK$1858,7,0)</f>
        <v>#N/A</v>
      </c>
      <c r="G545" s="27">
        <f>VLOOKUP(A545,'Carga Remito.'!A$4:AK$20957,MATCH(G$4,'Carga Remito.'!A$3:AQ$3,0),0)</f>
        <v>175000</v>
      </c>
      <c r="I545" t="s">
        <v>3110</v>
      </c>
      <c r="J545" s="15">
        <f t="shared" si="17"/>
        <v>0</v>
      </c>
      <c r="K545" s="31">
        <v>175000</v>
      </c>
      <c r="L545" s="23">
        <v>45320</v>
      </c>
    </row>
    <row r="546" spans="1:18" x14ac:dyDescent="0.25">
      <c r="A546" s="128">
        <v>1743</v>
      </c>
      <c r="B546" s="129">
        <f>VLOOKUP(A546,'Carga Remito.'!A$4:AK$16957,3,0)</f>
        <v>45329</v>
      </c>
      <c r="C546" s="131">
        <f t="shared" ca="1" si="18"/>
        <v>11</v>
      </c>
      <c r="D546" s="28" t="str">
        <f>VLOOKUP(A546,'Carga Remito.'!A$4:AK$15957,4,0)</f>
        <v>Paredes Juan</v>
      </c>
      <c r="E546" s="28" t="str">
        <f>VLOOKUP(A546,'Carga Remito.'!A$4:AK$2258,6,0)</f>
        <v>KBI595</v>
      </c>
      <c r="F546" s="28" t="e">
        <f>VLOOKUP(A546,'Carga Remito.'!A$4:AK$1858,7,0)</f>
        <v>#N/A</v>
      </c>
      <c r="G546" s="27">
        <f>VLOOKUP(A546,'Carga Remito.'!A$4:AK$20957,MATCH(G$4,'Carga Remito.'!A$3:AQ$3,0),0)</f>
        <v>351800</v>
      </c>
      <c r="J546" s="15">
        <f t="shared" si="17"/>
        <v>0</v>
      </c>
      <c r="K546" s="31">
        <v>203300</v>
      </c>
      <c r="L546" s="23">
        <v>45336</v>
      </c>
      <c r="N546" s="31">
        <v>100000</v>
      </c>
      <c r="O546" s="23">
        <v>45385</v>
      </c>
      <c r="Q546" s="31">
        <v>48500</v>
      </c>
      <c r="R546" s="23">
        <v>45418</v>
      </c>
    </row>
    <row r="547" spans="1:18" x14ac:dyDescent="0.25">
      <c r="A547" s="128">
        <v>1744</v>
      </c>
      <c r="B547" s="129">
        <f>VLOOKUP(A547,'Carga Remito.'!A$4:AK$16957,3,0)</f>
        <v>45329</v>
      </c>
      <c r="C547" s="131">
        <f t="shared" ca="1" si="18"/>
        <v>11</v>
      </c>
      <c r="D547" s="28" t="str">
        <f>VLOOKUP(A547,'Carga Remito.'!A$4:AK$15957,4,0)</f>
        <v>Uretta Agustin</v>
      </c>
      <c r="E547" s="28" t="str">
        <f>VLOOKUP(A547,'Carga Remito.'!A$4:AK$2258,6,0)</f>
        <v>FSJ573</v>
      </c>
      <c r="F547" s="28" t="e">
        <f>VLOOKUP(A547,'Carga Remito.'!A$4:AK$1858,7,0)</f>
        <v>#N/A</v>
      </c>
      <c r="G547" s="27">
        <f>VLOOKUP(A547,'Carga Remito.'!A$4:AK$20957,MATCH(G$4,'Carga Remito.'!A$3:AQ$3,0),0)</f>
        <v>285700</v>
      </c>
      <c r="I547" t="s">
        <v>3004</v>
      </c>
      <c r="J547" s="15">
        <f t="shared" si="17"/>
        <v>0</v>
      </c>
      <c r="K547" s="31">
        <v>285700</v>
      </c>
      <c r="L547" s="23">
        <v>45351</v>
      </c>
    </row>
    <row r="548" spans="1:18" x14ac:dyDescent="0.25">
      <c r="A548" s="128">
        <v>1745</v>
      </c>
      <c r="B548" s="129">
        <f>VLOOKUP(A548,'Carga Remito.'!A$4:AK$16957,3,0)</f>
        <v>45330</v>
      </c>
      <c r="C548" s="131">
        <f t="shared" ca="1" si="18"/>
        <v>10</v>
      </c>
      <c r="D548" s="28" t="str">
        <f>VLOOKUP(A548,'Carga Remito.'!A$4:AK$15957,4,0)</f>
        <v>Bonancea Agustina</v>
      </c>
      <c r="E548" s="28" t="str">
        <f>VLOOKUP(A548,'Carga Remito.'!A$4:AK$2258,6,0)</f>
        <v>JUT266</v>
      </c>
      <c r="F548" s="28" t="e">
        <f>VLOOKUP(A548,'Carga Remito.'!A$4:AK$1858,7,0)</f>
        <v>#N/A</v>
      </c>
      <c r="G548" s="27">
        <f>VLOOKUP(A548,'Carga Remito.'!A$4:AK$20957,MATCH(G$4,'Carga Remito.'!A$3:AQ$3,0),0)</f>
        <v>13560</v>
      </c>
      <c r="J548" s="15">
        <f t="shared" si="17"/>
        <v>0</v>
      </c>
      <c r="K548" s="31">
        <v>13560</v>
      </c>
      <c r="L548" s="23">
        <v>45330</v>
      </c>
    </row>
    <row r="549" spans="1:18" x14ac:dyDescent="0.25">
      <c r="A549" s="128">
        <v>1746</v>
      </c>
      <c r="B549" s="129">
        <f>VLOOKUP(A549,'Carga Remito.'!A$4:AK$16957,3,0)</f>
        <v>45330</v>
      </c>
      <c r="C549" s="131">
        <f t="shared" ca="1" si="18"/>
        <v>10</v>
      </c>
      <c r="D549" s="28" t="str">
        <f>VLOOKUP(A549,'Carga Remito.'!A$4:AK$15957,4,0)</f>
        <v>Carrara Sandra</v>
      </c>
      <c r="E549" s="28" t="str">
        <f>VLOOKUP(A549,'Carga Remito.'!A$4:AK$2258,6,0)</f>
        <v>AD434RK</v>
      </c>
      <c r="F549" s="28" t="e">
        <f>VLOOKUP(A549,'Carga Remito.'!A$4:AK$1858,7,0)</f>
        <v>#N/A</v>
      </c>
      <c r="G549" s="27">
        <f>VLOOKUP(A549,'Carga Remito.'!A$4:AK$20957,MATCH(G$4,'Carga Remito.'!A$3:AQ$3,0),0)</f>
        <v>216700</v>
      </c>
      <c r="I549" t="s">
        <v>3242</v>
      </c>
      <c r="J549" s="15">
        <f t="shared" si="17"/>
        <v>0</v>
      </c>
      <c r="K549" s="31">
        <v>111269.38</v>
      </c>
      <c r="L549" s="23">
        <v>45332</v>
      </c>
      <c r="N549" s="31">
        <v>105430.62</v>
      </c>
      <c r="O549" s="23">
        <v>45345</v>
      </c>
    </row>
    <row r="550" spans="1:18" x14ac:dyDescent="0.25">
      <c r="A550" s="128">
        <v>1747</v>
      </c>
      <c r="B550" s="129">
        <f>VLOOKUP(A550,'Carga Remito.'!A$4:AK$16957,3,0)</f>
        <v>45330</v>
      </c>
      <c r="C550" s="131">
        <f t="shared" ca="1" si="18"/>
        <v>10</v>
      </c>
      <c r="D550" s="28" t="str">
        <f>VLOOKUP(A550,'Carga Remito.'!A$4:AK$15957,4,0)</f>
        <v>Transporte Palloni</v>
      </c>
      <c r="E550" s="28" t="str">
        <f>VLOOKUP(A550,'Carga Remito.'!A$4:AK$2258,6,0)</f>
        <v>AE613XV</v>
      </c>
      <c r="F550" s="28" t="e">
        <f>VLOOKUP(A550,'Carga Remito.'!A$4:AK$1858,7,0)</f>
        <v>#N/A</v>
      </c>
      <c r="G550" s="27">
        <f>VLOOKUP(A550,'Carga Remito.'!A$4:AK$20957,MATCH(G$4,'Carga Remito.'!A$3:AQ$3,0),0)</f>
        <v>25000</v>
      </c>
      <c r="I550" t="s">
        <v>3584</v>
      </c>
      <c r="J550" s="15">
        <f t="shared" si="17"/>
        <v>0</v>
      </c>
      <c r="K550" s="31">
        <v>25000</v>
      </c>
    </row>
    <row r="551" spans="1:18" x14ac:dyDescent="0.25">
      <c r="A551" s="128">
        <v>1748</v>
      </c>
      <c r="B551" s="129">
        <f>VLOOKUP(A551,'Carga Remito.'!A$4:AK$16957,3,0)</f>
        <v>45330</v>
      </c>
      <c r="C551" s="131">
        <f t="shared" ca="1" si="18"/>
        <v>10</v>
      </c>
      <c r="D551" s="28" t="str">
        <f>VLOOKUP(A551,'Carga Remito.'!A$4:AK$15957,4,0)</f>
        <v>Caballero Jorge</v>
      </c>
      <c r="E551" s="28" t="str">
        <f>VLOOKUP(A551,'Carga Remito.'!A$4:AK$2258,6,0)</f>
        <v>OCN264</v>
      </c>
      <c r="F551" s="28" t="e">
        <f>VLOOKUP(A551,'Carga Remito.'!A$4:AK$1858,7,0)</f>
        <v>#N/A</v>
      </c>
      <c r="G551" s="27">
        <f>VLOOKUP(A551,'Carga Remito.'!A$4:AK$20957,MATCH(G$4,'Carga Remito.'!A$3:AQ$3,0),0)</f>
        <v>98600</v>
      </c>
      <c r="I551" t="s">
        <v>3201</v>
      </c>
      <c r="J551" s="15">
        <f t="shared" si="17"/>
        <v>0</v>
      </c>
      <c r="K551" s="31">
        <v>49300</v>
      </c>
      <c r="L551" s="23">
        <v>45338</v>
      </c>
      <c r="N551" s="31">
        <v>49300</v>
      </c>
      <c r="O551" s="23">
        <v>45341</v>
      </c>
    </row>
    <row r="552" spans="1:18" x14ac:dyDescent="0.25">
      <c r="A552" s="128">
        <v>1749</v>
      </c>
      <c r="B552" s="129">
        <f>VLOOKUP(A552,'Carga Remito.'!A$4:AK$16957,3,0)</f>
        <v>45330</v>
      </c>
      <c r="C552" s="131">
        <f t="shared" ca="1" si="18"/>
        <v>10</v>
      </c>
      <c r="D552" s="28" t="str">
        <f>VLOOKUP(A552,'Carga Remito.'!A$4:AK$15957,4,0)</f>
        <v>Gatti Mariana</v>
      </c>
      <c r="E552" s="28" t="str">
        <f>VLOOKUP(A552,'Carga Remito.'!A$4:AK$2258,6,0)</f>
        <v>MCY855</v>
      </c>
      <c r="F552" s="28" t="e">
        <f>VLOOKUP(A552,'Carga Remito.'!A$4:AK$1858,7,0)</f>
        <v>#N/A</v>
      </c>
      <c r="G552" s="27">
        <f>VLOOKUP(A552,'Carga Remito.'!A$4:AK$20957,MATCH(G$4,'Carga Remito.'!A$3:AQ$3,0),0)</f>
        <v>13500</v>
      </c>
      <c r="I552" t="s">
        <v>3122</v>
      </c>
      <c r="J552" s="15">
        <f t="shared" si="17"/>
        <v>0</v>
      </c>
      <c r="K552" s="31">
        <v>13500</v>
      </c>
      <c r="L552" s="23">
        <v>45330</v>
      </c>
    </row>
    <row r="553" spans="1:18" x14ac:dyDescent="0.25">
      <c r="A553" s="128">
        <v>1750</v>
      </c>
      <c r="B553" s="129">
        <f>VLOOKUP(A553,'Carga Remito.'!A$4:AK$16957,3,0)</f>
        <v>45331</v>
      </c>
      <c r="C553" s="131">
        <f t="shared" ca="1" si="18"/>
        <v>10</v>
      </c>
      <c r="D553" s="28" t="str">
        <f>VLOOKUP(A553,'Carga Remito.'!A$4:AK$15957,4,0)</f>
        <v>Stap Carlos</v>
      </c>
      <c r="E553" s="28" t="str">
        <f>VLOOKUP(A553,'Carga Remito.'!A$4:AK$2258,6,0)</f>
        <v>AB892VK</v>
      </c>
      <c r="F553" s="28" t="e">
        <f>VLOOKUP(A553,'Carga Remito.'!A$4:AK$1858,7,0)</f>
        <v>#N/A</v>
      </c>
      <c r="G553" s="27">
        <f>VLOOKUP(A553,'Carga Remito.'!A$4:AK$20957,MATCH(G$4,'Carga Remito.'!A$3:AQ$3,0),0)</f>
        <v>250150</v>
      </c>
      <c r="I553" t="s">
        <v>3152</v>
      </c>
      <c r="J553" s="15">
        <f t="shared" si="17"/>
        <v>0</v>
      </c>
      <c r="K553" s="31">
        <v>250150</v>
      </c>
      <c r="L553" s="23">
        <v>45322</v>
      </c>
    </row>
    <row r="554" spans="1:18" x14ac:dyDescent="0.25">
      <c r="A554" s="128">
        <v>1751</v>
      </c>
      <c r="B554" s="129">
        <f>VLOOKUP(A554,'Carga Remito.'!A$4:AK$16957,3,0)</f>
        <v>45331</v>
      </c>
      <c r="C554" s="131">
        <f t="shared" ca="1" si="18"/>
        <v>10</v>
      </c>
      <c r="D554" s="28" t="str">
        <f>VLOOKUP(A554,'Carga Remito.'!A$4:AK$15957,4,0)</f>
        <v>Borcetti Veronica</v>
      </c>
      <c r="E554" s="28" t="str">
        <f>VLOOKUP(A554,'Carga Remito.'!A$4:AK$2258,6,0)</f>
        <v>GMX606</v>
      </c>
      <c r="F554" s="28" t="e">
        <f>VLOOKUP(A554,'Carga Remito.'!A$4:AK$1858,7,0)</f>
        <v>#N/A</v>
      </c>
      <c r="G554" s="27">
        <f>VLOOKUP(A554,'Carga Remito.'!A$4:AK$20957,MATCH(G$4,'Carga Remito.'!A$3:AQ$3,0),0)</f>
        <v>217550</v>
      </c>
      <c r="J554" s="15">
        <f t="shared" si="17"/>
        <v>0</v>
      </c>
      <c r="K554" s="31">
        <v>217550</v>
      </c>
      <c r="L554" s="23">
        <v>45338</v>
      </c>
    </row>
    <row r="555" spans="1:18" x14ac:dyDescent="0.25">
      <c r="A555" s="128">
        <v>1752</v>
      </c>
      <c r="B555" s="129">
        <f>VLOOKUP(A555,'Carga Remito.'!A$4:AK$16957,3,0)</f>
        <v>45331</v>
      </c>
      <c r="C555" s="131">
        <f t="shared" ref="C555:C586" ca="1" si="19">ROUNDUP(IF((TODAY()-B555)&lt;30,0,(TODAY()-B555)/30),0)</f>
        <v>10</v>
      </c>
      <c r="D555" s="28" t="str">
        <f>VLOOKUP(A555,'Carga Remito.'!A$4:AK$15957,4,0)</f>
        <v>Pucca Veronica</v>
      </c>
      <c r="E555" s="28" t="str">
        <f>VLOOKUP(A555,'Carga Remito.'!A$4:AK$2258,6,0)</f>
        <v>JFD424</v>
      </c>
      <c r="F555" s="28" t="e">
        <f>VLOOKUP(A555,'Carga Remito.'!A$4:AK$1858,7,0)</f>
        <v>#N/A</v>
      </c>
      <c r="G555" s="27">
        <f>VLOOKUP(A555,'Carga Remito.'!A$4:AK$20957,MATCH(G$4,'Carga Remito.'!A$3:AQ$3,0),0)</f>
        <v>161200</v>
      </c>
      <c r="I555" t="s">
        <v>3151</v>
      </c>
      <c r="J555" s="15">
        <f t="shared" si="17"/>
        <v>0</v>
      </c>
      <c r="K555" s="31">
        <v>120000</v>
      </c>
      <c r="L555" s="23">
        <v>45330</v>
      </c>
      <c r="N555" s="31">
        <v>41200</v>
      </c>
      <c r="O555" s="23">
        <v>45362</v>
      </c>
    </row>
    <row r="556" spans="1:18" x14ac:dyDescent="0.25">
      <c r="A556" s="128">
        <v>1753</v>
      </c>
      <c r="B556" s="129">
        <f>VLOOKUP(A556,'Carga Remito.'!A$4:AK$16957,3,0)</f>
        <v>45332</v>
      </c>
      <c r="C556" s="131">
        <f t="shared" ca="1" si="19"/>
        <v>10</v>
      </c>
      <c r="D556" s="28" t="str">
        <f>VLOOKUP(A556,'Carga Remito.'!A$4:AK$15957,4,0)</f>
        <v>Barral Fernando</v>
      </c>
      <c r="E556" s="28" t="str">
        <f>VLOOKUP(A556,'Carga Remito.'!A$4:AK$2258,6,0)</f>
        <v>AB985LI</v>
      </c>
      <c r="F556" s="28" t="e">
        <f>VLOOKUP(A556,'Carga Remito.'!A$4:AK$1858,7,0)</f>
        <v>#N/A</v>
      </c>
      <c r="G556" s="27">
        <f>VLOOKUP(A556,'Carga Remito.'!A$4:AK$20957,MATCH(G$4,'Carga Remito.'!A$3:AQ$3,0),0)</f>
        <v>147800</v>
      </c>
      <c r="I556" t="s">
        <v>990</v>
      </c>
      <c r="J556" s="15">
        <f t="shared" si="17"/>
        <v>0</v>
      </c>
      <c r="K556" s="31">
        <v>147800</v>
      </c>
      <c r="L556" s="23">
        <v>45332</v>
      </c>
    </row>
    <row r="557" spans="1:18" x14ac:dyDescent="0.25">
      <c r="A557" s="128">
        <v>1754</v>
      </c>
      <c r="B557" s="129">
        <f>VLOOKUP(A557,'Carga Remito.'!A$4:AK$16957,3,0)</f>
        <v>45332</v>
      </c>
      <c r="C557" s="131">
        <f t="shared" ca="1" si="19"/>
        <v>10</v>
      </c>
      <c r="D557" s="28" t="str">
        <f>VLOOKUP(A557,'Carga Remito.'!A$4:AK$15957,4,0)</f>
        <v>Trivigno Raul</v>
      </c>
      <c r="E557" s="28" t="str">
        <f>VLOOKUP(A557,'Carga Remito.'!A$4:AK$2258,6,0)</f>
        <v>AC954QZ</v>
      </c>
      <c r="F557" s="28" t="e">
        <f>VLOOKUP(A557,'Carga Remito.'!A$4:AK$1858,7,0)</f>
        <v>#N/A</v>
      </c>
      <c r="G557" s="27">
        <f>VLOOKUP(A557,'Carga Remito.'!A$4:AK$20957,MATCH(G$4,'Carga Remito.'!A$3:AQ$3,0),0)</f>
        <v>121425</v>
      </c>
      <c r="I557" t="s">
        <v>910</v>
      </c>
      <c r="J557" s="15">
        <f t="shared" si="17"/>
        <v>0</v>
      </c>
      <c r="K557" s="31">
        <v>100000</v>
      </c>
      <c r="L557" s="23">
        <v>45335</v>
      </c>
      <c r="N557" s="31">
        <v>21425</v>
      </c>
      <c r="O557" s="23">
        <v>45336</v>
      </c>
    </row>
    <row r="558" spans="1:18" x14ac:dyDescent="0.25">
      <c r="A558" s="128">
        <v>1755</v>
      </c>
      <c r="B558" s="129">
        <f>VLOOKUP(A558,'Carga Remito.'!A$4:AK$16957,3,0)</f>
        <v>45335</v>
      </c>
      <c r="C558" s="131">
        <f t="shared" ca="1" si="19"/>
        <v>10</v>
      </c>
      <c r="D558" s="28" t="str">
        <f>VLOOKUP(A558,'Carga Remito.'!A$4:AK$15957,4,0)</f>
        <v>Irouleguy Gaspar</v>
      </c>
      <c r="E558" s="28" t="str">
        <f>VLOOKUP(A558,'Carga Remito.'!A$4:AK$2258,6,0)</f>
        <v>AD907TS</v>
      </c>
      <c r="F558" s="28" t="e">
        <f>VLOOKUP(A558,'Carga Remito.'!A$4:AK$1858,7,0)</f>
        <v>#N/A</v>
      </c>
      <c r="G558" s="27">
        <f>VLOOKUP(A558,'Carga Remito.'!A$4:AK$20957,MATCH(G$4,'Carga Remito.'!A$3:AQ$3,0),0)</f>
        <v>481650</v>
      </c>
      <c r="I558" t="s">
        <v>3004</v>
      </c>
      <c r="J558" s="15">
        <f t="shared" si="17"/>
        <v>0</v>
      </c>
      <c r="K558" s="31">
        <v>481650</v>
      </c>
      <c r="L558" s="23">
        <v>45357</v>
      </c>
    </row>
    <row r="559" spans="1:18" x14ac:dyDescent="0.25">
      <c r="A559" s="128">
        <v>1756</v>
      </c>
      <c r="B559" s="129">
        <f>VLOOKUP(A559,'Carga Remito.'!A$4:AK$16957,3,0)</f>
        <v>45336</v>
      </c>
      <c r="C559" s="131">
        <f t="shared" ca="1" si="19"/>
        <v>10</v>
      </c>
      <c r="D559" s="28" t="str">
        <f>VLOOKUP(A559,'Carga Remito.'!A$4:AK$15957,4,0)</f>
        <v>Moreno Orlando</v>
      </c>
      <c r="E559" s="28" t="str">
        <f>VLOOKUP(A559,'Carga Remito.'!A$4:AK$2258,6,0)</f>
        <v>AB091GB</v>
      </c>
      <c r="F559" s="28" t="e">
        <f>VLOOKUP(A559,'Carga Remito.'!A$4:AK$1858,7,0)</f>
        <v>#N/A</v>
      </c>
      <c r="G559" s="27">
        <f>VLOOKUP(A559,'Carga Remito.'!A$4:AK$20957,MATCH(G$4,'Carga Remito.'!A$3:AQ$3,0),0)</f>
        <v>183500</v>
      </c>
      <c r="J559" s="15">
        <f t="shared" si="17"/>
        <v>0</v>
      </c>
      <c r="K559" s="31">
        <v>100000</v>
      </c>
      <c r="L559" s="23">
        <v>45337</v>
      </c>
      <c r="N559" s="31">
        <v>83500</v>
      </c>
      <c r="O559" s="23">
        <v>45343</v>
      </c>
    </row>
    <row r="560" spans="1:18" x14ac:dyDescent="0.25">
      <c r="A560" s="128">
        <v>1757</v>
      </c>
      <c r="B560" s="129">
        <f>VLOOKUP(A560,'Carga Remito.'!A$4:AK$16957,3,0)</f>
        <v>45336</v>
      </c>
      <c r="C560" s="131">
        <f t="shared" ca="1" si="19"/>
        <v>10</v>
      </c>
      <c r="D560" s="28" t="str">
        <f>VLOOKUP(A560,'Carga Remito.'!A$4:AK$15957,4,0)</f>
        <v>Castro Juan Carlos</v>
      </c>
      <c r="E560" s="28" t="str">
        <f>VLOOKUP(A560,'Carga Remito.'!A$4:AK$2258,6,0)</f>
        <v>GQI176</v>
      </c>
      <c r="F560" s="28" t="e">
        <f>VLOOKUP(A560,'Carga Remito.'!A$4:AK$1858,7,0)</f>
        <v>#N/A</v>
      </c>
      <c r="G560" s="27">
        <f>VLOOKUP(A560,'Carga Remito.'!A$4:AK$20957,MATCH(G$4,'Carga Remito.'!A$3:AQ$3,0),0)</f>
        <v>662200</v>
      </c>
      <c r="J560" s="15">
        <f t="shared" si="17"/>
        <v>0</v>
      </c>
      <c r="K560" s="31">
        <v>662200</v>
      </c>
      <c r="L560" s="23">
        <v>45363</v>
      </c>
    </row>
    <row r="561" spans="1:18" x14ac:dyDescent="0.25">
      <c r="A561" s="128">
        <v>1758</v>
      </c>
      <c r="B561" s="129">
        <f>VLOOKUP(A561,'Carga Remito.'!A$4:AK$16957,3,0)</f>
        <v>45337</v>
      </c>
      <c r="C561" s="131">
        <f t="shared" ca="1" si="19"/>
        <v>10</v>
      </c>
      <c r="D561" s="28" t="str">
        <f>VLOOKUP(A561,'Carga Remito.'!A$4:AK$15957,4,0)</f>
        <v>Roca Pedro</v>
      </c>
      <c r="E561" s="28" t="str">
        <f>VLOOKUP(A561,'Carga Remito.'!A$4:AK$2258,6,0)</f>
        <v>KRQ262</v>
      </c>
      <c r="F561" s="28" t="e">
        <f>VLOOKUP(A561,'Carga Remito.'!A$4:AK$1858,7,0)</f>
        <v>#N/A</v>
      </c>
      <c r="G561" s="27">
        <f>VLOOKUP(A561,'Carga Remito.'!A$4:AK$20957,MATCH(G$4,'Carga Remito.'!A$3:AQ$3,0),0)</f>
        <v>156500</v>
      </c>
      <c r="J561" s="15">
        <f t="shared" si="17"/>
        <v>0</v>
      </c>
      <c r="K561" s="31">
        <v>156500</v>
      </c>
      <c r="L561" s="23">
        <v>45362</v>
      </c>
    </row>
    <row r="562" spans="1:18" x14ac:dyDescent="0.25">
      <c r="A562" s="128">
        <v>1759</v>
      </c>
      <c r="B562" s="129">
        <f>VLOOKUP(A562,'Carga Remito.'!A$4:AK$16957,3,0)</f>
        <v>45337</v>
      </c>
      <c r="C562" s="131">
        <f t="shared" ca="1" si="19"/>
        <v>10</v>
      </c>
      <c r="D562" s="28" t="str">
        <f>VLOOKUP(A562,'Carga Remito.'!A$4:AK$15957,4,0)</f>
        <v>AGD</v>
      </c>
      <c r="E562" s="28" t="str">
        <f>VLOOKUP(A562,'Carga Remito.'!A$4:AK$2258,6,0)</f>
        <v>HVO911</v>
      </c>
      <c r="F562" s="28" t="e">
        <f>VLOOKUP(A562,'Carga Remito.'!A$4:AK$1858,7,0)</f>
        <v>#N/A</v>
      </c>
      <c r="G562" s="27">
        <f>VLOOKUP(A562,'Carga Remito.'!A$4:AK$20957,MATCH(G$4,'Carga Remito.'!A$3:AQ$3,0),0)</f>
        <v>393600</v>
      </c>
      <c r="J562" s="15">
        <f t="shared" si="17"/>
        <v>0</v>
      </c>
      <c r="K562" s="31">
        <v>393600</v>
      </c>
      <c r="L562" s="23">
        <v>45376</v>
      </c>
    </row>
    <row r="563" spans="1:18" x14ac:dyDescent="0.25">
      <c r="A563" s="128">
        <v>1760</v>
      </c>
      <c r="B563" s="129">
        <f>VLOOKUP(A563,'Carga Remito.'!A$4:AK$16957,3,0)</f>
        <v>45337</v>
      </c>
      <c r="C563" s="131">
        <f t="shared" ca="1" si="19"/>
        <v>10</v>
      </c>
      <c r="D563" s="28" t="str">
        <f>VLOOKUP(A563,'Carga Remito.'!A$4:AK$15957,4,0)</f>
        <v>Paredes Juan</v>
      </c>
      <c r="E563" s="28" t="str">
        <f>VLOOKUP(A563,'Carga Remito.'!A$4:AK$2258,6,0)</f>
        <v>KBI595</v>
      </c>
      <c r="F563" s="28" t="e">
        <f>VLOOKUP(A563,'Carga Remito.'!A$4:AK$1858,7,0)</f>
        <v>#N/A</v>
      </c>
      <c r="G563" s="27">
        <f>VLOOKUP(A563,'Carga Remito.'!A$4:AK$20957,MATCH(G$4,'Carga Remito.'!A$3:AQ$3,0),0)</f>
        <v>133000</v>
      </c>
      <c r="J563" s="15">
        <f t="shared" si="17"/>
        <v>0</v>
      </c>
      <c r="K563" s="31">
        <v>133000</v>
      </c>
      <c r="L563" s="23">
        <v>45418</v>
      </c>
    </row>
    <row r="564" spans="1:18" x14ac:dyDescent="0.25">
      <c r="A564" s="128">
        <v>1761</v>
      </c>
      <c r="B564" s="129">
        <f>VLOOKUP(A564,'Carga Remito.'!A$4:AK$16957,3,0)</f>
        <v>45338</v>
      </c>
      <c r="C564" s="131">
        <f t="shared" ca="1" si="19"/>
        <v>10</v>
      </c>
      <c r="D564" s="28" t="str">
        <f>VLOOKUP(A564,'Carga Remito.'!A$4:AK$15957,4,0)</f>
        <v>Alvarez Mauricio</v>
      </c>
      <c r="E564" s="28">
        <f>VLOOKUP(A564,'Carga Remito.'!A$4:AK$2258,6,0)</f>
        <v>0</v>
      </c>
      <c r="F564" s="28" t="e">
        <f>VLOOKUP(A564,'Carga Remito.'!A$4:AK$1858,7,0)</f>
        <v>#N/A</v>
      </c>
      <c r="G564" s="27">
        <f>VLOOKUP(A564,'Carga Remito.'!A$4:AK$20957,MATCH(G$4,'Carga Remito.'!A$3:AQ$3,0),0)</f>
        <v>25000</v>
      </c>
      <c r="I564" t="s">
        <v>990</v>
      </c>
      <c r="J564" s="15">
        <f t="shared" ref="J564:J627" si="20">+G564-K564-N564-Q564-T564-W564-Z564</f>
        <v>0</v>
      </c>
      <c r="K564" s="31">
        <v>25000</v>
      </c>
      <c r="L564" s="23">
        <v>45338</v>
      </c>
    </row>
    <row r="565" spans="1:18" x14ac:dyDescent="0.25">
      <c r="A565" s="128">
        <v>1762</v>
      </c>
      <c r="B565" s="129">
        <f>VLOOKUP(A565,'Carga Remito.'!A$4:AK$16957,3,0)</f>
        <v>45338</v>
      </c>
      <c r="C565" s="131">
        <f t="shared" ca="1" si="19"/>
        <v>10</v>
      </c>
      <c r="D565" s="28" t="str">
        <f>VLOOKUP(A565,'Carga Remito.'!A$4:AK$15957,4,0)</f>
        <v>Fernandez Martin</v>
      </c>
      <c r="E565" s="28" t="str">
        <f>VLOOKUP(A565,'Carga Remito.'!A$4:AK$2258,6,0)</f>
        <v>AE089ZM</v>
      </c>
      <c r="F565" s="28" t="e">
        <f>VLOOKUP(A565,'Carga Remito.'!A$4:AK$1858,7,0)</f>
        <v>#N/A</v>
      </c>
      <c r="G565" s="27">
        <f>VLOOKUP(A565,'Carga Remito.'!A$4:AK$20957,MATCH(G$4,'Carga Remito.'!A$3:AQ$3,0),0)</f>
        <v>172500</v>
      </c>
      <c r="I565" t="s">
        <v>766</v>
      </c>
      <c r="J565" s="15">
        <f t="shared" si="20"/>
        <v>0</v>
      </c>
      <c r="K565" s="31">
        <v>172500</v>
      </c>
      <c r="L565" s="23">
        <v>45374</v>
      </c>
    </row>
    <row r="566" spans="1:18" x14ac:dyDescent="0.25">
      <c r="A566" s="128">
        <v>1763</v>
      </c>
      <c r="B566" s="129">
        <f>VLOOKUP(A566,'Carga Remito.'!A$4:AK$16957,3,0)</f>
        <v>45338</v>
      </c>
      <c r="C566" s="131">
        <f t="shared" ca="1" si="19"/>
        <v>10</v>
      </c>
      <c r="D566" s="28" t="str">
        <f>VLOOKUP(A566,'Carga Remito.'!A$4:AK$15957,4,0)</f>
        <v>Stap Nahuel</v>
      </c>
      <c r="E566" s="28" t="str">
        <f>VLOOKUP(A566,'Carga Remito.'!A$4:AK$2258,6,0)</f>
        <v>OBS121</v>
      </c>
      <c r="F566" s="28" t="e">
        <f>VLOOKUP(A566,'Carga Remito.'!A$4:AK$1858,7,0)</f>
        <v>#N/A</v>
      </c>
      <c r="G566" s="27">
        <f>VLOOKUP(A566,'Carga Remito.'!A$4:AK$20957,MATCH(G$4,'Carga Remito.'!A$3:AQ$3,0),0)</f>
        <v>35000</v>
      </c>
      <c r="I566" t="s">
        <v>990</v>
      </c>
      <c r="J566" s="15">
        <f t="shared" si="20"/>
        <v>0</v>
      </c>
      <c r="K566" s="31">
        <v>35000</v>
      </c>
      <c r="L566" s="23">
        <v>45358</v>
      </c>
    </row>
    <row r="567" spans="1:18" x14ac:dyDescent="0.25">
      <c r="A567" s="128">
        <v>1764</v>
      </c>
      <c r="B567" s="129">
        <f>VLOOKUP(A567,'Carga Remito.'!A$4:AK$16957,3,0)</f>
        <v>45338</v>
      </c>
      <c r="C567" s="131">
        <f t="shared" ca="1" si="19"/>
        <v>10</v>
      </c>
      <c r="D567" s="28" t="str">
        <f>VLOOKUP(A567,'Carga Remito.'!A$4:AK$15957,4,0)</f>
        <v>Estevez Jonatan</v>
      </c>
      <c r="E567" s="28" t="str">
        <f>VLOOKUP(A567,'Carga Remito.'!A$4:AK$2258,6,0)</f>
        <v>HQL288</v>
      </c>
      <c r="F567" s="28" t="e">
        <f>VLOOKUP(A567,'Carga Remito.'!A$4:AK$1858,7,0)</f>
        <v>#N/A</v>
      </c>
      <c r="G567" s="27">
        <f>VLOOKUP(A567,'Carga Remito.'!A$4:AK$20957,MATCH(G$4,'Carga Remito.'!A$3:AQ$3,0),0)</f>
        <v>25000</v>
      </c>
      <c r="I567" t="s">
        <v>3206</v>
      </c>
      <c r="J567" s="15">
        <f t="shared" si="20"/>
        <v>0</v>
      </c>
      <c r="K567" s="31">
        <v>25000</v>
      </c>
      <c r="L567" s="23">
        <v>45338</v>
      </c>
    </row>
    <row r="568" spans="1:18" x14ac:dyDescent="0.25">
      <c r="A568" s="128">
        <v>1765</v>
      </c>
      <c r="B568" s="129">
        <f>VLOOKUP(A568,'Carga Remito.'!A$4:AK$16957,3,0)</f>
        <v>45339</v>
      </c>
      <c r="C568" s="131">
        <f t="shared" ca="1" si="19"/>
        <v>10</v>
      </c>
      <c r="D568" s="28" t="str">
        <f>VLOOKUP(A568,'Carga Remito.'!A$4:AK$15957,4,0)</f>
        <v>Integral Agropecuaria</v>
      </c>
      <c r="E568" s="28" t="str">
        <f>VLOOKUP(A568,'Carga Remito.'!A$4:AK$2258,6,0)</f>
        <v>AC890MO</v>
      </c>
      <c r="F568" s="28" t="e">
        <f>VLOOKUP(A568,'Carga Remito.'!A$4:AK$1858,7,0)</f>
        <v>#N/A</v>
      </c>
      <c r="G568" s="27">
        <f>VLOOKUP(A568,'Carga Remito.'!A$4:AK$20957,MATCH(G$4,'Carga Remito.'!A$3:AQ$3,0),0)</f>
        <v>304900</v>
      </c>
      <c r="I568" t="s">
        <v>3004</v>
      </c>
      <c r="J568" s="15">
        <f t="shared" si="20"/>
        <v>0</v>
      </c>
      <c r="K568" s="31">
        <v>304900</v>
      </c>
      <c r="L568" s="23">
        <v>45372</v>
      </c>
    </row>
    <row r="569" spans="1:18" x14ac:dyDescent="0.25">
      <c r="A569" s="128">
        <v>1766</v>
      </c>
      <c r="B569" s="129">
        <f>VLOOKUP(A569,'Carga Remito.'!A$4:AK$16957,3,0)</f>
        <v>45339</v>
      </c>
      <c r="C569" s="131">
        <f t="shared" ca="1" si="19"/>
        <v>10</v>
      </c>
      <c r="D569" s="28" t="str">
        <f>VLOOKUP(A569,'Carga Remito.'!A$4:AK$15957,4,0)</f>
        <v>Silveira Alejandro</v>
      </c>
      <c r="E569" s="28" t="str">
        <f>VLOOKUP(A569,'Carga Remito.'!A$4:AK$2258,6,0)</f>
        <v>MLD725</v>
      </c>
      <c r="F569" s="28" t="e">
        <f>VLOOKUP(A569,'Carga Remito.'!A$4:AK$1858,7,0)</f>
        <v>#N/A</v>
      </c>
      <c r="G569" s="27">
        <f>VLOOKUP(A569,'Carga Remito.'!A$4:AK$20957,MATCH(G$4,'Carga Remito.'!A$3:AQ$3,0),0)</f>
        <v>158500</v>
      </c>
      <c r="J569" s="15">
        <f t="shared" si="20"/>
        <v>0</v>
      </c>
      <c r="K569" s="31">
        <v>70000</v>
      </c>
      <c r="L569" s="23">
        <v>45369</v>
      </c>
      <c r="N569" s="31">
        <v>27500</v>
      </c>
      <c r="O569" s="23">
        <v>45386</v>
      </c>
      <c r="Q569" s="31">
        <v>61000</v>
      </c>
      <c r="R569" s="23">
        <v>45408</v>
      </c>
    </row>
    <row r="570" spans="1:18" x14ac:dyDescent="0.25">
      <c r="A570" s="128">
        <v>1767</v>
      </c>
      <c r="B570" s="129">
        <f>VLOOKUP(A570,'Carga Remito.'!A$4:AK$16957,3,0)</f>
        <v>45339</v>
      </c>
      <c r="C570" s="131">
        <f t="shared" ca="1" si="19"/>
        <v>10</v>
      </c>
      <c r="D570" s="28" t="str">
        <f>VLOOKUP(A570,'Carga Remito.'!A$4:AK$15957,4,0)</f>
        <v>Transporte Palloni</v>
      </c>
      <c r="E570" s="28" t="str">
        <f>VLOOKUP(A570,'Carga Remito.'!A$4:AK$2258,6,0)</f>
        <v>AF372US</v>
      </c>
      <c r="F570" s="28" t="e">
        <f>VLOOKUP(A570,'Carga Remito.'!A$4:AK$1858,7,0)</f>
        <v>#N/A</v>
      </c>
      <c r="G570" s="27">
        <f>VLOOKUP(A570,'Carga Remito.'!A$4:AK$20957,MATCH(G$4,'Carga Remito.'!A$3:AQ$3,0),0)</f>
        <v>188500</v>
      </c>
      <c r="I570" t="s">
        <v>3584</v>
      </c>
      <c r="J570" s="15">
        <f t="shared" si="20"/>
        <v>0</v>
      </c>
      <c r="K570" s="31">
        <v>188500</v>
      </c>
    </row>
    <row r="571" spans="1:18" x14ac:dyDescent="0.25">
      <c r="A571" s="128">
        <v>1768</v>
      </c>
      <c r="B571" s="129">
        <f>VLOOKUP(A571,'Carga Remito.'!A$4:AK$16957,3,0)</f>
        <v>45341</v>
      </c>
      <c r="C571" s="131">
        <f t="shared" ca="1" si="19"/>
        <v>10</v>
      </c>
      <c r="D571" s="28" t="str">
        <f>VLOOKUP(A571,'Carga Remito.'!A$4:AK$15957,4,0)</f>
        <v>Ristorto Ester</v>
      </c>
      <c r="E571" s="28" t="str">
        <f>VLOOKUP(A571,'Carga Remito.'!A$4:AK$2258,6,0)</f>
        <v>TLY648</v>
      </c>
      <c r="F571" s="28" t="e">
        <f>VLOOKUP(A571,'Carga Remito.'!A$4:AK$1858,7,0)</f>
        <v>#N/A</v>
      </c>
      <c r="G571" s="27">
        <f>VLOOKUP(A571,'Carga Remito.'!A$4:AK$20957,MATCH(G$4,'Carga Remito.'!A$3:AQ$3,0),0)</f>
        <v>26000</v>
      </c>
      <c r="J571" s="15">
        <f t="shared" si="20"/>
        <v>0</v>
      </c>
      <c r="K571" s="31">
        <v>26000</v>
      </c>
      <c r="L571" s="23">
        <v>45345</v>
      </c>
    </row>
    <row r="572" spans="1:18" x14ac:dyDescent="0.25">
      <c r="A572" s="128">
        <v>1769</v>
      </c>
      <c r="B572" s="129">
        <f>VLOOKUP(A572,'Carga Remito.'!A$4:AK$16957,3,0)</f>
        <v>45341</v>
      </c>
      <c r="C572" s="131">
        <f t="shared" ca="1" si="19"/>
        <v>10</v>
      </c>
      <c r="D572" s="28" t="str">
        <f>VLOOKUP(A572,'Carga Remito.'!A$4:AK$15957,4,0)</f>
        <v>Schefer Holly</v>
      </c>
      <c r="E572" s="28" t="str">
        <f>VLOOKUP(A572,'Carga Remito.'!A$4:AK$2258,6,0)</f>
        <v>OUY877</v>
      </c>
      <c r="F572" s="28" t="e">
        <f>VLOOKUP(A572,'Carga Remito.'!A$4:AK$1858,7,0)</f>
        <v>#N/A</v>
      </c>
      <c r="G572" s="27">
        <f>VLOOKUP(A572,'Carga Remito.'!A$4:AK$20957,MATCH(G$4,'Carga Remito.'!A$3:AQ$3,0),0)</f>
        <v>144400</v>
      </c>
      <c r="I572" t="s">
        <v>990</v>
      </c>
      <c r="J572" s="15">
        <f t="shared" si="20"/>
        <v>0</v>
      </c>
      <c r="K572" s="31">
        <v>144400</v>
      </c>
      <c r="L572" s="23">
        <v>45342</v>
      </c>
    </row>
    <row r="573" spans="1:18" x14ac:dyDescent="0.25">
      <c r="A573" s="128">
        <v>1770</v>
      </c>
      <c r="B573" s="129">
        <f>VLOOKUP(A573,'Carga Remito.'!A$4:AK$16957,3,0)</f>
        <v>45341</v>
      </c>
      <c r="C573" s="131">
        <f t="shared" ca="1" si="19"/>
        <v>10</v>
      </c>
      <c r="D573" s="28" t="str">
        <f>VLOOKUP(A573,'Carga Remito.'!A$4:AK$15957,4,0)</f>
        <v>Paez Federico</v>
      </c>
      <c r="E573" s="28" t="str">
        <f>VLOOKUP(A573,'Carga Remito.'!A$4:AK$2258,6,0)</f>
        <v>LFE396</v>
      </c>
      <c r="F573" s="28" t="e">
        <f>VLOOKUP(A573,'Carga Remito.'!A$4:AK$1858,7,0)</f>
        <v>#N/A</v>
      </c>
      <c r="G573" s="27">
        <f>VLOOKUP(A573,'Carga Remito.'!A$4:AK$20957,MATCH(G$4,'Carga Remito.'!A$3:AQ$3,0),0)</f>
        <v>34800</v>
      </c>
      <c r="I573" t="s">
        <v>990</v>
      </c>
      <c r="J573" s="15">
        <f t="shared" si="20"/>
        <v>0</v>
      </c>
      <c r="K573" s="31">
        <v>34800</v>
      </c>
      <c r="L573" s="23">
        <v>45341</v>
      </c>
    </row>
    <row r="574" spans="1:18" x14ac:dyDescent="0.25">
      <c r="A574" s="128">
        <v>1771</v>
      </c>
      <c r="B574" s="129">
        <f>VLOOKUP(A574,'Carga Remito.'!A$4:AK$16957,3,0)</f>
        <v>45341</v>
      </c>
      <c r="C574" s="131">
        <f t="shared" ca="1" si="19"/>
        <v>10</v>
      </c>
      <c r="D574" s="28" t="str">
        <f>VLOOKUP(A574,'Carga Remito.'!A$4:AK$15957,4,0)</f>
        <v>Transporte Palloni</v>
      </c>
      <c r="E574" s="28" t="str">
        <f>VLOOKUP(A574,'Carga Remito.'!A$4:AK$2258,6,0)</f>
        <v>AE993CE</v>
      </c>
      <c r="F574" s="28" t="e">
        <f>VLOOKUP(A574,'Carga Remito.'!A$4:AK$1858,7,0)</f>
        <v>#N/A</v>
      </c>
      <c r="G574" s="27">
        <f>VLOOKUP(A574,'Carga Remito.'!A$4:AK$20957,MATCH(G$4,'Carga Remito.'!A$3:AQ$3,0),0)</f>
        <v>25000</v>
      </c>
      <c r="I574" t="s">
        <v>3584</v>
      </c>
      <c r="J574" s="15">
        <f t="shared" si="20"/>
        <v>0</v>
      </c>
      <c r="K574" s="31">
        <v>25000</v>
      </c>
    </row>
    <row r="575" spans="1:18" x14ac:dyDescent="0.25">
      <c r="A575" s="128">
        <v>1772</v>
      </c>
      <c r="B575" s="129">
        <f>VLOOKUP(A575,'Carga Remito.'!A$4:AK$16957,3,0)</f>
        <v>45341</v>
      </c>
      <c r="C575" s="131">
        <f t="shared" ca="1" si="19"/>
        <v>10</v>
      </c>
      <c r="D575" s="28" t="str">
        <f>VLOOKUP(A575,'Carga Remito.'!A$4:AK$15957,4,0)</f>
        <v>Transporte Palloni</v>
      </c>
      <c r="E575" s="28" t="str">
        <f>VLOOKUP(A575,'Carga Remito.'!A$4:AK$2258,6,0)</f>
        <v>HXQ635</v>
      </c>
      <c r="F575" s="28" t="e">
        <f>VLOOKUP(A575,'Carga Remito.'!A$4:AK$1858,7,0)</f>
        <v>#N/A</v>
      </c>
      <c r="G575" s="27">
        <f>VLOOKUP(A575,'Carga Remito.'!A$4:AK$20957,MATCH(G$4,'Carga Remito.'!A$3:AQ$3,0),0)</f>
        <v>78000</v>
      </c>
      <c r="I575" t="s">
        <v>3584</v>
      </c>
      <c r="J575" s="15">
        <f t="shared" si="20"/>
        <v>0</v>
      </c>
      <c r="K575" s="31">
        <v>78000</v>
      </c>
    </row>
    <row r="576" spans="1:18" x14ac:dyDescent="0.25">
      <c r="A576" s="128">
        <v>1773</v>
      </c>
      <c r="B576" s="129">
        <f>VLOOKUP(A576,'Carga Remito.'!A$4:AK$16957,3,0)</f>
        <v>45341</v>
      </c>
      <c r="C576" s="131">
        <f t="shared" ca="1" si="19"/>
        <v>10</v>
      </c>
      <c r="D576" s="28" t="str">
        <f>VLOOKUP(A576,'Carga Remito.'!A$4:AK$15957,4,0)</f>
        <v>Astezana Mirta</v>
      </c>
      <c r="E576" s="28">
        <f>VLOOKUP(A576,'Carga Remito.'!A$4:AK$2258,6,0)</f>
        <v>0</v>
      </c>
      <c r="F576" s="28" t="e">
        <f>VLOOKUP(A576,'Carga Remito.'!A$4:AK$1858,7,0)</f>
        <v>#N/A</v>
      </c>
      <c r="G576" s="27">
        <f>VLOOKUP(A576,'Carga Remito.'!A$4:AK$20957,MATCH(G$4,'Carga Remito.'!A$3:AQ$3,0),0)</f>
        <v>30000</v>
      </c>
      <c r="J576" s="15">
        <f t="shared" si="20"/>
        <v>0</v>
      </c>
      <c r="K576" s="31">
        <v>30000</v>
      </c>
    </row>
    <row r="577" spans="1:21" x14ac:dyDescent="0.25">
      <c r="A577" s="128">
        <v>1774</v>
      </c>
      <c r="B577" s="129">
        <f>VLOOKUP(A577,'Carga Remito.'!A$4:AK$16957,3,0)</f>
        <v>45341</v>
      </c>
      <c r="C577" s="131">
        <f t="shared" ca="1" si="19"/>
        <v>10</v>
      </c>
      <c r="D577" s="28" t="str">
        <f>VLOOKUP(A577,'Carga Remito.'!A$4:AK$15957,4,0)</f>
        <v>Wiesek Susana</v>
      </c>
      <c r="E577" s="28" t="str">
        <f>VLOOKUP(A577,'Carga Remito.'!A$4:AK$2258,6,0)</f>
        <v>JNW454</v>
      </c>
      <c r="F577" s="28" t="e">
        <f>VLOOKUP(A577,'Carga Remito.'!A$4:AK$1858,7,0)</f>
        <v>#N/A</v>
      </c>
      <c r="G577" s="27">
        <f>VLOOKUP(A577,'Carga Remito.'!A$4:AK$20957,MATCH(G$4,'Carga Remito.'!A$3:AQ$3,0),0)</f>
        <v>218000</v>
      </c>
      <c r="J577" s="15">
        <f t="shared" si="20"/>
        <v>0</v>
      </c>
      <c r="K577" s="31">
        <v>218000</v>
      </c>
      <c r="L577" s="23">
        <v>45363</v>
      </c>
    </row>
    <row r="578" spans="1:21" x14ac:dyDescent="0.25">
      <c r="A578" s="128">
        <v>1775</v>
      </c>
      <c r="B578" s="129">
        <f>VLOOKUP(A578,'Carga Remito.'!A$4:AK$16957,3,0)</f>
        <v>45342</v>
      </c>
      <c r="C578" s="131">
        <f t="shared" ca="1" si="19"/>
        <v>10</v>
      </c>
      <c r="D578" s="28" t="str">
        <f>VLOOKUP(A578,'Carga Remito.'!A$4:AK$15957,4,0)</f>
        <v>Paz Jose Maria</v>
      </c>
      <c r="E578" s="28" t="str">
        <f>VLOOKUP(A578,'Carga Remito.'!A$4:AK$2258,6,0)</f>
        <v>GSC096</v>
      </c>
      <c r="F578" s="28" t="e">
        <f>VLOOKUP(A578,'Carga Remito.'!A$4:AK$1858,7,0)</f>
        <v>#N/A</v>
      </c>
      <c r="G578" s="27">
        <f>VLOOKUP(A578,'Carga Remito.'!A$4:AK$20957,MATCH(G$4,'Carga Remito.'!A$3:AQ$3,0),0)</f>
        <v>297400</v>
      </c>
      <c r="J578" s="15">
        <f t="shared" si="20"/>
        <v>0</v>
      </c>
      <c r="K578" s="31">
        <v>297400</v>
      </c>
      <c r="L578" s="23">
        <v>45372</v>
      </c>
    </row>
    <row r="579" spans="1:21" x14ac:dyDescent="0.25">
      <c r="A579" s="128">
        <v>1776</v>
      </c>
      <c r="B579" s="129">
        <f>VLOOKUP(A579,'Carga Remito.'!A$4:AK$16957,3,0)</f>
        <v>45342</v>
      </c>
      <c r="C579" s="131">
        <f t="shared" ca="1" si="19"/>
        <v>10</v>
      </c>
      <c r="D579" s="28" t="str">
        <f>VLOOKUP(A579,'Carga Remito.'!A$4:AK$15957,4,0)</f>
        <v>Transporte Palloni</v>
      </c>
      <c r="E579" s="28" t="str">
        <f>VLOOKUP(A579,'Carga Remito.'!A$4:AK$2258,6,0)</f>
        <v>AE008SG</v>
      </c>
      <c r="F579" s="28" t="e">
        <f>VLOOKUP(A579,'Carga Remito.'!A$4:AK$1858,7,0)</f>
        <v>#N/A</v>
      </c>
      <c r="G579" s="27">
        <f>VLOOKUP(A579,'Carga Remito.'!A$4:AK$20957,MATCH(G$4,'Carga Remito.'!A$3:AQ$3,0),0)</f>
        <v>180000</v>
      </c>
      <c r="I579" t="s">
        <v>3584</v>
      </c>
      <c r="J579" s="15">
        <f t="shared" si="20"/>
        <v>0</v>
      </c>
      <c r="K579" s="31">
        <v>180000</v>
      </c>
    </row>
    <row r="580" spans="1:21" x14ac:dyDescent="0.25">
      <c r="A580" s="128">
        <v>1777</v>
      </c>
      <c r="B580" s="129">
        <f>VLOOKUP(A580,'Carga Remito.'!A$4:AK$16957,3,0)</f>
        <v>45342</v>
      </c>
      <c r="C580" s="131">
        <f t="shared" ca="1" si="19"/>
        <v>10</v>
      </c>
      <c r="D580" s="28" t="str">
        <f>VLOOKUP(A580,'Carga Remito.'!A$4:AK$15957,4,0)</f>
        <v>Colombano Rodrigo</v>
      </c>
      <c r="E580" s="28" t="str">
        <f>VLOOKUP(A580,'Carga Remito.'!A$4:AK$2258,6,0)</f>
        <v>IZF113</v>
      </c>
      <c r="F580" s="28" t="e">
        <f>VLOOKUP(A580,'Carga Remito.'!A$4:AK$1858,7,0)</f>
        <v>#N/A</v>
      </c>
      <c r="G580" s="27">
        <f>VLOOKUP(A580,'Carga Remito.'!A$4:AK$20957,MATCH(G$4,'Carga Remito.'!A$3:AQ$3,0),0)</f>
        <v>281900</v>
      </c>
      <c r="J580" s="15">
        <f t="shared" si="20"/>
        <v>0</v>
      </c>
      <c r="K580" s="31">
        <v>200000</v>
      </c>
      <c r="L580" s="23">
        <v>45358</v>
      </c>
      <c r="N580" s="31">
        <v>81900</v>
      </c>
      <c r="O580" s="23">
        <v>45378</v>
      </c>
    </row>
    <row r="581" spans="1:21" x14ac:dyDescent="0.25">
      <c r="A581" s="128">
        <v>1778</v>
      </c>
      <c r="B581" s="129">
        <f>VLOOKUP(A581,'Carga Remito.'!A$4:AK$16957,3,0)</f>
        <v>45343</v>
      </c>
      <c r="C581" s="131">
        <f t="shared" ca="1" si="19"/>
        <v>10</v>
      </c>
      <c r="D581" s="28" t="str">
        <f>VLOOKUP(A581,'Carga Remito.'!A$4:AK$15957,4,0)</f>
        <v>Domansky Mauro</v>
      </c>
      <c r="E581" s="28" t="str">
        <f>VLOOKUP(A581,'Carga Remito.'!A$4:AK$2258,6,0)</f>
        <v>AB600US</v>
      </c>
      <c r="F581" s="28" t="e">
        <f>VLOOKUP(A581,'Carga Remito.'!A$4:AK$1858,7,0)</f>
        <v>#N/A</v>
      </c>
      <c r="G581" s="27">
        <f>VLOOKUP(A581,'Carga Remito.'!A$4:AK$20957,MATCH(G$4,'Carga Remito.'!A$3:AQ$3,0),0)</f>
        <v>663000</v>
      </c>
      <c r="J581" s="15">
        <f t="shared" si="20"/>
        <v>0</v>
      </c>
      <c r="K581" s="31">
        <v>663000</v>
      </c>
      <c r="L581" s="23">
        <v>45344</v>
      </c>
    </row>
    <row r="582" spans="1:21" x14ac:dyDescent="0.25">
      <c r="A582" s="128">
        <v>1779</v>
      </c>
      <c r="B582" s="129">
        <f>VLOOKUP(A582,'Carga Remito.'!A$4:AK$16957,3,0)</f>
        <v>45343</v>
      </c>
      <c r="C582" s="131">
        <f t="shared" ca="1" si="19"/>
        <v>10</v>
      </c>
      <c r="D582" s="28" t="str">
        <f>VLOOKUP(A582,'Carga Remito.'!A$4:AK$15957,4,0)</f>
        <v>Bilinsky Miguel</v>
      </c>
      <c r="E582" s="28" t="str">
        <f>VLOOKUP(A582,'Carga Remito.'!A$4:AK$2258,6,0)</f>
        <v>AE032VP</v>
      </c>
      <c r="F582" s="28" t="e">
        <f>VLOOKUP(A582,'Carga Remito.'!A$4:AK$1858,7,0)</f>
        <v>#N/A</v>
      </c>
      <c r="G582" s="27">
        <f>VLOOKUP(A582,'Carga Remito.'!A$4:AK$20957,MATCH(G$4,'Carga Remito.'!A$3:AQ$3,0),0)</f>
        <v>169650</v>
      </c>
      <c r="I582" t="s">
        <v>3336</v>
      </c>
      <c r="J582" s="15">
        <f t="shared" si="20"/>
        <v>0</v>
      </c>
      <c r="K582" s="31">
        <v>104000</v>
      </c>
      <c r="L582" s="23">
        <v>45356</v>
      </c>
      <c r="N582" s="31">
        <v>65650</v>
      </c>
      <c r="O582" s="23">
        <v>45356</v>
      </c>
    </row>
    <row r="583" spans="1:21" x14ac:dyDescent="0.25">
      <c r="A583" s="128">
        <v>1780</v>
      </c>
      <c r="B583" s="129">
        <f>VLOOKUP(A583,'Carga Remito.'!A$4:AK$16957,3,0)</f>
        <v>45343</v>
      </c>
      <c r="C583" s="131">
        <f t="shared" ca="1" si="19"/>
        <v>10</v>
      </c>
      <c r="D583" s="28" t="str">
        <f>VLOOKUP(A583,'Carga Remito.'!A$4:AK$15957,4,0)</f>
        <v>Transporte Palloni</v>
      </c>
      <c r="E583" s="28" t="str">
        <f>VLOOKUP(A583,'Carga Remito.'!A$4:AK$2258,6,0)</f>
        <v>KVB553</v>
      </c>
      <c r="F583" s="28" t="e">
        <f>VLOOKUP(A583,'Carga Remito.'!A$4:AK$1858,7,0)</f>
        <v>#N/A</v>
      </c>
      <c r="G583" s="27">
        <f>VLOOKUP(A583,'Carga Remito.'!A$4:AK$20957,MATCH(G$4,'Carga Remito.'!A$3:AQ$3,0),0)</f>
        <v>9500</v>
      </c>
      <c r="I583" t="s">
        <v>3584</v>
      </c>
      <c r="J583" s="15">
        <f t="shared" si="20"/>
        <v>0</v>
      </c>
      <c r="K583" s="31">
        <v>9500</v>
      </c>
      <c r="L583" s="23">
        <v>45355</v>
      </c>
    </row>
    <row r="584" spans="1:21" x14ac:dyDescent="0.25">
      <c r="A584" s="128">
        <v>1781</v>
      </c>
      <c r="B584" s="129">
        <f>VLOOKUP(A584,'Carga Remito.'!A$4:AK$16957,3,0)</f>
        <v>45344</v>
      </c>
      <c r="C584" s="131">
        <f t="shared" ca="1" si="19"/>
        <v>10</v>
      </c>
      <c r="D584" s="28" t="str">
        <f>VLOOKUP(A584,'Carga Remito.'!A$4:AK$15957,4,0)</f>
        <v>Navarro Jose Luis</v>
      </c>
      <c r="E584" s="28" t="str">
        <f>VLOOKUP(A584,'Carga Remito.'!A$4:AK$2258,6,0)</f>
        <v>FPW569</v>
      </c>
      <c r="F584" s="28" t="e">
        <f>VLOOKUP(A584,'Carga Remito.'!A$4:AK$1858,7,0)</f>
        <v>#N/A</v>
      </c>
      <c r="G584" s="27">
        <f>VLOOKUP(A584,'Carga Remito.'!A$4:AK$20957,MATCH(G$4,'Carga Remito.'!A$3:AQ$3,0),0)</f>
        <v>167000</v>
      </c>
      <c r="J584" s="15">
        <f t="shared" si="20"/>
        <v>0</v>
      </c>
      <c r="K584" s="31">
        <v>167000</v>
      </c>
      <c r="L584" s="23">
        <v>45344</v>
      </c>
    </row>
    <row r="585" spans="1:21" x14ac:dyDescent="0.25">
      <c r="A585" s="128">
        <v>1782</v>
      </c>
      <c r="B585" s="129">
        <f>VLOOKUP(A585,'Carga Remito.'!A$4:AK$16957,3,0)</f>
        <v>45344</v>
      </c>
      <c r="C585" s="131">
        <f t="shared" ca="1" si="19"/>
        <v>10</v>
      </c>
      <c r="D585" s="28" t="str">
        <f>VLOOKUP(A585,'Carga Remito.'!A$4:AK$15957,4,0)</f>
        <v>Roman Agustin</v>
      </c>
      <c r="E585" s="28" t="str">
        <f>VLOOKUP(A585,'Carga Remito.'!A$4:AK$2258,6,0)</f>
        <v>AD430PN</v>
      </c>
      <c r="F585" s="28" t="e">
        <f>VLOOKUP(A585,'Carga Remito.'!A$4:AK$1858,7,0)</f>
        <v>#N/A</v>
      </c>
      <c r="G585" s="27">
        <f>VLOOKUP(A585,'Carga Remito.'!A$4:AK$20957,MATCH(G$4,'Carga Remito.'!A$3:AQ$3,0),0)</f>
        <v>572700</v>
      </c>
      <c r="I585" t="s">
        <v>3255</v>
      </c>
      <c r="J585" s="15">
        <f t="shared" si="20"/>
        <v>0</v>
      </c>
      <c r="K585" s="31">
        <v>572700</v>
      </c>
      <c r="L585" s="23">
        <v>45350</v>
      </c>
    </row>
    <row r="586" spans="1:21" x14ac:dyDescent="0.25">
      <c r="A586" s="128">
        <v>1783</v>
      </c>
      <c r="B586" s="129">
        <f>VLOOKUP(A586,'Carga Remito.'!A$4:AK$16957,3,0)</f>
        <v>45344</v>
      </c>
      <c r="C586" s="131">
        <f t="shared" ca="1" si="19"/>
        <v>10</v>
      </c>
      <c r="D586" s="28" t="str">
        <f>VLOOKUP(A586,'Carga Remito.'!A$4:AK$15957,4,0)</f>
        <v>Municipalidad Laboulaye</v>
      </c>
      <c r="E586" s="28" t="str">
        <f>VLOOKUP(A586,'Carga Remito.'!A$4:AK$2258,6,0)</f>
        <v>LJA290</v>
      </c>
      <c r="F586" s="28" t="e">
        <f>VLOOKUP(A586,'Carga Remito.'!A$4:AK$1858,7,0)</f>
        <v>#N/A</v>
      </c>
      <c r="G586" s="27">
        <f>VLOOKUP(A586,'Carga Remito.'!A$4:AK$20957,MATCH(G$4,'Carga Remito.'!A$3:AQ$3,0),0)</f>
        <v>130500</v>
      </c>
      <c r="I586" t="s">
        <v>3150</v>
      </c>
      <c r="J586" s="15">
        <f t="shared" si="20"/>
        <v>0</v>
      </c>
      <c r="K586" s="31">
        <v>130500</v>
      </c>
      <c r="L586" s="23">
        <v>45356</v>
      </c>
    </row>
    <row r="587" spans="1:21" x14ac:dyDescent="0.25">
      <c r="A587" s="128">
        <v>1784</v>
      </c>
      <c r="B587" s="129">
        <f>VLOOKUP(A587,'Carga Remito.'!A$4:AK$16957,3,0)</f>
        <v>45345</v>
      </c>
      <c r="C587" s="131">
        <f t="shared" ref="C587:C618" ca="1" si="21">ROUNDUP(IF((TODAY()-B587)&lt;30,0,(TODAY()-B587)/30),0)</f>
        <v>10</v>
      </c>
      <c r="D587" s="28" t="str">
        <f>VLOOKUP(A587,'Carga Remito.'!A$4:AK$15957,4,0)</f>
        <v>Benavidez Matias</v>
      </c>
      <c r="E587" s="28" t="str">
        <f>VLOOKUP(A587,'Carga Remito.'!A$4:AK$2258,6,0)</f>
        <v>AC393WZ</v>
      </c>
      <c r="F587" s="28" t="e">
        <f>VLOOKUP(A587,'Carga Remito.'!A$4:AK$1858,7,0)</f>
        <v>#N/A</v>
      </c>
      <c r="G587" s="27">
        <f>VLOOKUP(A587,'Carga Remito.'!A$4:AK$20957,MATCH(G$4,'Carga Remito.'!A$3:AQ$3,0),0)</f>
        <v>45000</v>
      </c>
      <c r="J587" s="15">
        <f t="shared" si="20"/>
        <v>0</v>
      </c>
      <c r="K587" s="31">
        <v>45000</v>
      </c>
      <c r="L587" s="23">
        <v>45353</v>
      </c>
    </row>
    <row r="588" spans="1:21" x14ac:dyDescent="0.25">
      <c r="A588" s="128">
        <v>1785</v>
      </c>
      <c r="B588" s="129">
        <f>VLOOKUP(A588,'Carga Remito.'!A$4:AK$16957,3,0)</f>
        <v>45345</v>
      </c>
      <c r="C588" s="131">
        <f t="shared" ca="1" si="21"/>
        <v>10</v>
      </c>
      <c r="D588" s="28" t="str">
        <f>VLOOKUP(A588,'Carga Remito.'!A$4:AK$15957,4,0)</f>
        <v xml:space="preserve">Sabaini Ignacio </v>
      </c>
      <c r="E588" s="28" t="str">
        <f>VLOOKUP(A588,'Carga Remito.'!A$4:AK$2258,6,0)</f>
        <v>AA971WQ</v>
      </c>
      <c r="F588" s="28" t="e">
        <f>VLOOKUP(A588,'Carga Remito.'!A$4:AK$1858,7,0)</f>
        <v>#N/A</v>
      </c>
      <c r="G588" s="27">
        <f>VLOOKUP(A588,'Carga Remito.'!A$4:AK$20957,MATCH(G$4,'Carga Remito.'!A$3:AQ$3,0),0)</f>
        <v>2155000</v>
      </c>
      <c r="J588" s="15">
        <f t="shared" si="20"/>
        <v>0</v>
      </c>
      <c r="K588" s="31">
        <v>700000</v>
      </c>
      <c r="L588" s="23">
        <v>45448</v>
      </c>
      <c r="N588" s="31">
        <v>655000</v>
      </c>
      <c r="O588" s="23">
        <v>45468</v>
      </c>
      <c r="Q588" s="31">
        <v>400000</v>
      </c>
      <c r="R588" s="23">
        <v>45489</v>
      </c>
      <c r="T588" s="31">
        <v>400000</v>
      </c>
      <c r="U588" s="23">
        <v>45510</v>
      </c>
    </row>
    <row r="589" spans="1:21" x14ac:dyDescent="0.25">
      <c r="A589" s="128">
        <v>1786</v>
      </c>
      <c r="B589" s="129">
        <f>VLOOKUP(A589,'Carga Remito.'!A$4:AK$16957,3,0)</f>
        <v>45346</v>
      </c>
      <c r="C589" s="131">
        <f t="shared" ca="1" si="21"/>
        <v>10</v>
      </c>
      <c r="D589" s="28" t="str">
        <f>VLOOKUP(A589,'Carga Remito.'!A$4:AK$15957,4,0)</f>
        <v>Barovero Cristian</v>
      </c>
      <c r="E589" s="28" t="str">
        <f>VLOOKUP(A589,'Carga Remito.'!A$4:AK$2258,6,0)</f>
        <v>EEA265</v>
      </c>
      <c r="F589" s="28" t="e">
        <f>VLOOKUP(A589,'Carga Remito.'!A$4:AK$1858,7,0)</f>
        <v>#N/A</v>
      </c>
      <c r="G589" s="27">
        <f>VLOOKUP(A589,'Carga Remito.'!A$4:AK$20957,MATCH(G$4,'Carga Remito.'!A$3:AQ$3,0),0)</f>
        <v>273900</v>
      </c>
      <c r="J589" s="15">
        <f t="shared" si="20"/>
        <v>0</v>
      </c>
      <c r="K589" s="31">
        <v>173900</v>
      </c>
      <c r="L589" s="23">
        <v>45351</v>
      </c>
      <c r="N589" s="31">
        <v>100000</v>
      </c>
    </row>
    <row r="590" spans="1:21" x14ac:dyDescent="0.25">
      <c r="A590" s="128">
        <v>1787</v>
      </c>
      <c r="B590" s="129">
        <f>VLOOKUP(A590,'Carga Remito.'!A$4:AK$16957,3,0)</f>
        <v>45348</v>
      </c>
      <c r="C590" s="131">
        <f t="shared" ca="1" si="21"/>
        <v>10</v>
      </c>
      <c r="D590" s="28" t="str">
        <f>VLOOKUP(A590,'Carga Remito.'!A$4:AK$15957,4,0)</f>
        <v>Airasca Gustavo</v>
      </c>
      <c r="E590" s="28" t="str">
        <f>VLOOKUP(A590,'Carga Remito.'!A$4:AK$2258,6,0)</f>
        <v>MLI065</v>
      </c>
      <c r="F590" s="28" t="e">
        <f>VLOOKUP(A590,'Carga Remito.'!A$4:AK$1858,7,0)</f>
        <v>#N/A</v>
      </c>
      <c r="G590" s="27">
        <f>VLOOKUP(A590,'Carga Remito.'!A$4:AK$20957,MATCH(G$4,'Carga Remito.'!A$3:AQ$3,0),0)</f>
        <v>414000</v>
      </c>
      <c r="I590" t="s">
        <v>3322</v>
      </c>
      <c r="J590" s="15">
        <f t="shared" si="20"/>
        <v>0</v>
      </c>
      <c r="K590" s="31">
        <v>414000</v>
      </c>
      <c r="L590" s="23">
        <v>45355</v>
      </c>
    </row>
    <row r="591" spans="1:21" x14ac:dyDescent="0.25">
      <c r="A591" s="128">
        <v>1788</v>
      </c>
      <c r="B591" s="129">
        <f>VLOOKUP(A591,'Carga Remito.'!A$4:AK$16957,3,0)</f>
        <v>45349</v>
      </c>
      <c r="C591" s="131">
        <f t="shared" ca="1" si="21"/>
        <v>10</v>
      </c>
      <c r="D591" s="28" t="str">
        <f>VLOOKUP(A591,'Carga Remito.'!A$4:AK$15957,4,0)</f>
        <v>Mandrile Sebastian</v>
      </c>
      <c r="E591" s="28" t="str">
        <f>VLOOKUP(A591,'Carga Remito.'!A$4:AK$2258,6,0)</f>
        <v>AF491LJ</v>
      </c>
      <c r="F591" s="28" t="e">
        <f>VLOOKUP(A591,'Carga Remito.'!A$4:AK$1858,7,0)</f>
        <v>#N/A</v>
      </c>
      <c r="G591" s="27">
        <f>VLOOKUP(A591,'Carga Remito.'!A$4:AK$20957,MATCH(G$4,'Carga Remito.'!A$3:AQ$3,0),0)</f>
        <v>397250</v>
      </c>
      <c r="I591" t="s">
        <v>766</v>
      </c>
      <c r="J591" s="15">
        <f t="shared" si="20"/>
        <v>0</v>
      </c>
      <c r="K591" s="31">
        <v>397250</v>
      </c>
      <c r="L591" s="23">
        <v>45371</v>
      </c>
    </row>
    <row r="592" spans="1:21" x14ac:dyDescent="0.25">
      <c r="A592" s="128">
        <v>1789</v>
      </c>
      <c r="B592" s="129">
        <f>VLOOKUP(A592,'Carga Remito.'!A$4:AK$16957,3,0)</f>
        <v>45349</v>
      </c>
      <c r="C592" s="131">
        <f t="shared" ca="1" si="21"/>
        <v>10</v>
      </c>
      <c r="D592" s="28" t="str">
        <f>VLOOKUP(A592,'Carga Remito.'!A$4:AK$15957,4,0)</f>
        <v>Transporte Palloni</v>
      </c>
      <c r="E592" s="28" t="str">
        <f>VLOOKUP(A592,'Carga Remito.'!A$4:AK$2258,6,0)</f>
        <v>NHL703</v>
      </c>
      <c r="F592" s="28" t="e">
        <f>VLOOKUP(A592,'Carga Remito.'!A$4:AK$1858,7,0)</f>
        <v>#N/A</v>
      </c>
      <c r="G592" s="27">
        <f>VLOOKUP(A592,'Carga Remito.'!A$4:AK$20957,MATCH(G$4,'Carga Remito.'!A$3:AQ$3,0),0)</f>
        <v>9500</v>
      </c>
      <c r="I592" t="s">
        <v>3584</v>
      </c>
      <c r="J592" s="15">
        <f t="shared" si="20"/>
        <v>0</v>
      </c>
      <c r="K592" s="31">
        <v>9500</v>
      </c>
      <c r="L592" s="23">
        <v>45355</v>
      </c>
    </row>
    <row r="593" spans="1:18" x14ac:dyDescent="0.25">
      <c r="A593" s="128">
        <v>1790</v>
      </c>
      <c r="B593" s="129">
        <f>VLOOKUP(A593,'Carga Remito.'!A$4:AK$16957,3,0)</f>
        <v>45349</v>
      </c>
      <c r="C593" s="131">
        <f t="shared" ca="1" si="21"/>
        <v>10</v>
      </c>
      <c r="D593" s="28" t="str">
        <f>VLOOKUP(A593,'Carga Remito.'!A$4:AK$15957,4,0)</f>
        <v>Molinari Santiago</v>
      </c>
      <c r="E593" s="28" t="str">
        <f>VLOOKUP(A593,'Carga Remito.'!A$4:AK$2258,6,0)</f>
        <v>NWV379</v>
      </c>
      <c r="F593" s="28" t="e">
        <f>VLOOKUP(A593,'Carga Remito.'!A$4:AK$1858,7,0)</f>
        <v>#N/A</v>
      </c>
      <c r="G593" s="27">
        <f>VLOOKUP(A593,'Carga Remito.'!A$4:AK$20957,MATCH(G$4,'Carga Remito.'!A$3:AQ$3,0),0)</f>
        <v>1084500</v>
      </c>
      <c r="I593" t="s">
        <v>3473</v>
      </c>
      <c r="J593" s="15">
        <f t="shared" si="20"/>
        <v>0</v>
      </c>
      <c r="K593" s="31">
        <v>500000</v>
      </c>
      <c r="L593" s="23">
        <v>45355</v>
      </c>
      <c r="N593" s="31">
        <v>250000</v>
      </c>
      <c r="O593" s="23">
        <v>45371</v>
      </c>
      <c r="Q593" s="31">
        <v>334500</v>
      </c>
      <c r="R593" s="23">
        <v>45378</v>
      </c>
    </row>
    <row r="594" spans="1:18" x14ac:dyDescent="0.25">
      <c r="A594" s="128">
        <v>1791</v>
      </c>
      <c r="B594" s="129">
        <f>VLOOKUP(A594,'Carga Remito.'!A$4:AK$16957,3,0)</f>
        <v>45350</v>
      </c>
      <c r="C594" s="131">
        <f t="shared" ca="1" si="21"/>
        <v>10</v>
      </c>
      <c r="D594" s="28" t="str">
        <f>VLOOKUP(A594,'Carga Remito.'!A$4:AK$15957,4,0)</f>
        <v>Green Carmen</v>
      </c>
      <c r="E594" s="28" t="e">
        <f>VLOOKUP(A594,'Carga Remito.'!A$4:AK$2258,6,0)</f>
        <v>#N/A</v>
      </c>
      <c r="F594" s="28" t="e">
        <f>VLOOKUP(A594,'Carga Remito.'!A$4:AK$1858,7,0)</f>
        <v>#N/A</v>
      </c>
      <c r="G594" s="27">
        <f>VLOOKUP(A594,'Carga Remito.'!A$4:AK$20957,MATCH(G$4,'Carga Remito.'!A$3:AQ$3,0),0)</f>
        <v>37000</v>
      </c>
      <c r="J594" s="15">
        <f t="shared" si="20"/>
        <v>0</v>
      </c>
      <c r="K594" s="31">
        <v>37000</v>
      </c>
    </row>
    <row r="595" spans="1:18" x14ac:dyDescent="0.25">
      <c r="A595" s="128">
        <v>1792</v>
      </c>
      <c r="B595" s="129">
        <f>VLOOKUP(A595,'Carga Remito.'!A$4:AK$16957,3,0)</f>
        <v>45350</v>
      </c>
      <c r="C595" s="131">
        <f t="shared" ca="1" si="21"/>
        <v>10</v>
      </c>
      <c r="D595" s="28" t="str">
        <f>VLOOKUP(A595,'Carga Remito.'!A$4:AK$15957,4,0)</f>
        <v>Transporte Palloni</v>
      </c>
      <c r="E595" s="28" t="e">
        <f>VLOOKUP(A595,'Carga Remito.'!A$4:AK$2258,6,0)</f>
        <v>#N/A</v>
      </c>
      <c r="F595" s="28" t="e">
        <f>VLOOKUP(A595,'Carga Remito.'!A$4:AK$1858,7,0)</f>
        <v>#N/A</v>
      </c>
      <c r="G595" s="27">
        <f>VLOOKUP(A595,'Carga Remito.'!A$4:AK$20957,MATCH(G$4,'Carga Remito.'!A$3:AQ$3,0),0)</f>
        <v>35000</v>
      </c>
      <c r="I595" t="s">
        <v>3584</v>
      </c>
      <c r="J595" s="15">
        <f t="shared" si="20"/>
        <v>0</v>
      </c>
      <c r="K595" s="31">
        <v>35000</v>
      </c>
    </row>
    <row r="596" spans="1:18" x14ac:dyDescent="0.25">
      <c r="A596" s="128">
        <v>1793</v>
      </c>
      <c r="B596" s="129">
        <f>VLOOKUP(A596,'Carga Remito.'!A$4:AK$16957,3,0)</f>
        <v>45351</v>
      </c>
      <c r="C596" s="131">
        <f t="shared" ca="1" si="21"/>
        <v>10</v>
      </c>
      <c r="D596" s="28" t="str">
        <f>VLOOKUP(A596,'Carga Remito.'!A$4:AK$15957,4,0)</f>
        <v>Torres David</v>
      </c>
      <c r="E596" s="28" t="e">
        <f>VLOOKUP(A596,'Carga Remito.'!A$4:AK$2258,6,0)</f>
        <v>#N/A</v>
      </c>
      <c r="F596" s="28" t="e">
        <f>VLOOKUP(A596,'Carga Remito.'!A$4:AK$1858,7,0)</f>
        <v>#N/A</v>
      </c>
      <c r="G596" s="27">
        <f>VLOOKUP(A596,'Carga Remito.'!A$4:AK$20957,MATCH(G$4,'Carga Remito.'!A$3:AQ$3,0),0)</f>
        <v>296925</v>
      </c>
      <c r="I596" t="s">
        <v>990</v>
      </c>
      <c r="J596" s="15">
        <f t="shared" si="20"/>
        <v>0</v>
      </c>
      <c r="K596" s="31">
        <v>296925</v>
      </c>
      <c r="L596" s="23">
        <v>45363</v>
      </c>
    </row>
    <row r="597" spans="1:18" x14ac:dyDescent="0.25">
      <c r="A597" s="128">
        <v>1794</v>
      </c>
      <c r="B597" s="129">
        <f>VLOOKUP(A597,'Carga Remito.'!A$4:AK$16957,3,0)</f>
        <v>45351</v>
      </c>
      <c r="C597" s="131">
        <f t="shared" ca="1" si="21"/>
        <v>10</v>
      </c>
      <c r="D597" s="28" t="str">
        <f>VLOOKUP(A597,'Carga Remito.'!A$4:AK$15957,4,0)</f>
        <v>Guerrieri Gladys</v>
      </c>
      <c r="E597" s="28" t="e">
        <f>VLOOKUP(A597,'Carga Remito.'!A$4:AK$2258,6,0)</f>
        <v>#N/A</v>
      </c>
      <c r="F597" s="28" t="e">
        <f>VLOOKUP(A597,'Carga Remito.'!A$4:AK$1858,7,0)</f>
        <v>#N/A</v>
      </c>
      <c r="G597" s="27">
        <f>VLOOKUP(A597,'Carga Remito.'!A$4:AK$20957,MATCH(G$4,'Carga Remito.'!A$3:AQ$3,0),0)</f>
        <v>207800</v>
      </c>
      <c r="I597" t="s">
        <v>3309</v>
      </c>
      <c r="J597" s="15">
        <f t="shared" si="20"/>
        <v>0</v>
      </c>
      <c r="K597" s="31">
        <v>103000</v>
      </c>
      <c r="L597" s="23">
        <v>45352</v>
      </c>
      <c r="N597" s="31">
        <v>104800</v>
      </c>
      <c r="O597" s="23">
        <v>45364</v>
      </c>
    </row>
    <row r="598" spans="1:18" x14ac:dyDescent="0.25">
      <c r="A598" s="128">
        <v>1795</v>
      </c>
      <c r="B598" s="129">
        <f>VLOOKUP(A598,'Carga Remito.'!A$4:AK$16957,3,0)</f>
        <v>45351</v>
      </c>
      <c r="C598" s="131">
        <f t="shared" ca="1" si="21"/>
        <v>10</v>
      </c>
      <c r="D598" s="28" t="str">
        <f>VLOOKUP(A598,'Carga Remito.'!A$4:AK$15957,4,0)</f>
        <v>Urrutia Susana</v>
      </c>
      <c r="E598" s="28" t="e">
        <f>VLOOKUP(A598,'Carga Remito.'!A$4:AK$2258,6,0)</f>
        <v>#N/A</v>
      </c>
      <c r="F598" s="28" t="e">
        <f>VLOOKUP(A598,'Carga Remito.'!A$4:AK$1858,7,0)</f>
        <v>#N/A</v>
      </c>
      <c r="G598" s="27">
        <f>VLOOKUP(A598,'Carga Remito.'!A$4:AK$20957,MATCH(G$4,'Carga Remito.'!A$3:AQ$3,0),0)</f>
        <v>96000</v>
      </c>
      <c r="J598" s="15">
        <f t="shared" si="20"/>
        <v>0</v>
      </c>
      <c r="K598" s="31">
        <v>66000</v>
      </c>
      <c r="L598" s="23">
        <v>45359</v>
      </c>
      <c r="N598" s="31">
        <v>30000</v>
      </c>
    </row>
    <row r="599" spans="1:18" x14ac:dyDescent="0.25">
      <c r="A599" s="128">
        <v>1796</v>
      </c>
      <c r="B599" s="129">
        <f>VLOOKUP(A599,'Carga Remito.'!A$4:AK$16957,3,0)</f>
        <v>45352</v>
      </c>
      <c r="C599" s="131">
        <f t="shared" ca="1" si="21"/>
        <v>10</v>
      </c>
      <c r="D599" s="28" t="str">
        <f>VLOOKUP(A599,'Carga Remito.'!A$4:AK$15957,4,0)</f>
        <v>Clemente Jose Luis</v>
      </c>
      <c r="E599" s="28" t="e">
        <f>VLOOKUP(A599,'Carga Remito.'!A$4:AK$2258,6,0)</f>
        <v>#N/A</v>
      </c>
      <c r="F599" s="28" t="e">
        <f>VLOOKUP(A599,'Carga Remito.'!A$4:AK$1858,7,0)</f>
        <v>#N/A</v>
      </c>
      <c r="G599" s="27">
        <f>VLOOKUP(A599,'Carga Remito.'!A$4:AK$20957,MATCH(G$4,'Carga Remito.'!A$3:AQ$3,0),0)</f>
        <v>741600</v>
      </c>
      <c r="I599" t="s">
        <v>910</v>
      </c>
      <c r="J599" s="15">
        <f t="shared" si="20"/>
        <v>0</v>
      </c>
      <c r="K599" s="31">
        <v>741600</v>
      </c>
      <c r="L599" s="23">
        <v>45353</v>
      </c>
    </row>
    <row r="600" spans="1:18" x14ac:dyDescent="0.25">
      <c r="A600" s="128">
        <v>1797</v>
      </c>
      <c r="B600" s="129">
        <f>VLOOKUP(A600,'Carga Remito.'!A$4:AK$16957,3,0)</f>
        <v>45352</v>
      </c>
      <c r="C600" s="131">
        <f t="shared" ca="1" si="21"/>
        <v>10</v>
      </c>
      <c r="D600" s="28" t="str">
        <f>VLOOKUP(A600,'Carga Remito.'!A$4:AK$15957,4,0)</f>
        <v>Castro Martin</v>
      </c>
      <c r="E600" s="28" t="e">
        <f>VLOOKUP(A600,'Carga Remito.'!A$4:AK$2258,6,0)</f>
        <v>#N/A</v>
      </c>
      <c r="F600" s="28" t="e">
        <f>VLOOKUP(A600,'Carga Remito.'!A$4:AK$1858,7,0)</f>
        <v>#N/A</v>
      </c>
      <c r="G600" s="27">
        <f>VLOOKUP(A600,'Carga Remito.'!A$4:AK$20957,MATCH(G$4,'Carga Remito.'!A$3:AQ$3,0),0)</f>
        <v>153275</v>
      </c>
      <c r="J600" s="15">
        <f t="shared" si="20"/>
        <v>0</v>
      </c>
      <c r="K600" s="31">
        <v>153275</v>
      </c>
      <c r="L600" s="23">
        <v>45376</v>
      </c>
    </row>
    <row r="601" spans="1:18" x14ac:dyDescent="0.25">
      <c r="A601" s="128">
        <v>1798</v>
      </c>
      <c r="B601" s="129">
        <f>VLOOKUP(A601,'Carga Remito.'!A$4:AK$16957,3,0)</f>
        <v>45352</v>
      </c>
      <c r="C601" s="131">
        <f t="shared" ca="1" si="21"/>
        <v>10</v>
      </c>
      <c r="D601" s="28" t="str">
        <f>VLOOKUP(A601,'Carga Remito.'!A$4:AK$15957,4,0)</f>
        <v>Diorio German</v>
      </c>
      <c r="E601" s="28" t="e">
        <f>VLOOKUP(A601,'Carga Remito.'!A$4:AK$2258,6,0)</f>
        <v>#N/A</v>
      </c>
      <c r="F601" s="28" t="e">
        <f>VLOOKUP(A601,'Carga Remito.'!A$4:AK$1858,7,0)</f>
        <v>#N/A</v>
      </c>
      <c r="G601" s="27">
        <f>VLOOKUP(A601,'Carga Remito.'!A$4:AK$20957,MATCH(G$4,'Carga Remito.'!A$3:AQ$3,0),0)</f>
        <v>100000</v>
      </c>
      <c r="I601" t="s">
        <v>910</v>
      </c>
      <c r="J601" s="15">
        <f t="shared" si="20"/>
        <v>0</v>
      </c>
      <c r="K601" s="31">
        <v>100000</v>
      </c>
      <c r="L601" s="23">
        <v>45352</v>
      </c>
    </row>
    <row r="602" spans="1:18" x14ac:dyDescent="0.25">
      <c r="A602" s="128">
        <v>1799</v>
      </c>
      <c r="B602" s="129">
        <f>VLOOKUP(A602,'Carga Remito.'!A$4:AK$16957,3,0)</f>
        <v>45355</v>
      </c>
      <c r="C602" s="131">
        <f t="shared" ca="1" si="21"/>
        <v>10</v>
      </c>
      <c r="D602" s="28" t="str">
        <f>VLOOKUP(A602,'Carga Remito.'!A$4:AK$15957,4,0)</f>
        <v xml:space="preserve">Costa Laura </v>
      </c>
      <c r="E602" s="28" t="e">
        <f>VLOOKUP(A602,'Carga Remito.'!A$4:AK$2258,6,0)</f>
        <v>#N/A</v>
      </c>
      <c r="F602" s="28" t="e">
        <f>VLOOKUP(A602,'Carga Remito.'!A$4:AK$1858,7,0)</f>
        <v>#N/A</v>
      </c>
      <c r="G602" s="27">
        <f>VLOOKUP(A602,'Carga Remito.'!A$4:AK$20957,MATCH(G$4,'Carga Remito.'!A$3:AQ$3,0),0)</f>
        <v>25000</v>
      </c>
      <c r="I602" t="s">
        <v>990</v>
      </c>
      <c r="J602" s="15">
        <f t="shared" si="20"/>
        <v>0</v>
      </c>
      <c r="K602" s="31">
        <v>25000</v>
      </c>
      <c r="L602" s="23">
        <v>45355</v>
      </c>
    </row>
    <row r="603" spans="1:18" x14ac:dyDescent="0.25">
      <c r="A603" s="128">
        <v>1800</v>
      </c>
      <c r="B603" s="129">
        <f>VLOOKUP(A603,'Carga Remito.'!A$4:AK$16957,3,0)</f>
        <v>45355</v>
      </c>
      <c r="C603" s="131">
        <f t="shared" ca="1" si="21"/>
        <v>10</v>
      </c>
      <c r="D603" s="28" t="str">
        <f>VLOOKUP(A603,'Carga Remito.'!A$4:AK$15957,4,0)</f>
        <v>Bayo Titai</v>
      </c>
      <c r="E603" s="28" t="e">
        <f>VLOOKUP(A603,'Carga Remito.'!A$4:AK$2258,6,0)</f>
        <v>#N/A</v>
      </c>
      <c r="F603" s="28" t="e">
        <f>VLOOKUP(A603,'Carga Remito.'!A$4:AK$1858,7,0)</f>
        <v>#N/A</v>
      </c>
      <c r="G603" s="27">
        <f>VLOOKUP(A603,'Carga Remito.'!A$4:AK$20957,MATCH(G$4,'Carga Remito.'!A$3:AQ$3,0),0)</f>
        <v>158700</v>
      </c>
      <c r="I603" t="s">
        <v>990</v>
      </c>
      <c r="J603" s="15">
        <f t="shared" si="20"/>
        <v>0</v>
      </c>
      <c r="K603" s="31">
        <v>150000</v>
      </c>
      <c r="L603" s="23">
        <v>45356</v>
      </c>
      <c r="N603" s="31">
        <v>8700</v>
      </c>
      <c r="O603" s="23">
        <v>45369</v>
      </c>
    </row>
    <row r="604" spans="1:18" x14ac:dyDescent="0.25">
      <c r="A604" s="128">
        <v>1801</v>
      </c>
      <c r="B604" s="129">
        <f>VLOOKUP(A604,'Carga Remito.'!A$4:AK$16957,3,0)</f>
        <v>45356</v>
      </c>
      <c r="C604" s="131">
        <f t="shared" ca="1" si="21"/>
        <v>10</v>
      </c>
      <c r="D604" s="28" t="str">
        <f>VLOOKUP(A604,'Carga Remito.'!A$4:AK$15957,4,0)</f>
        <v>Manassero Fanny</v>
      </c>
      <c r="E604" s="28" t="e">
        <f>VLOOKUP(A604,'Carga Remito.'!A$4:AK$2258,6,0)</f>
        <v>#N/A</v>
      </c>
      <c r="F604" s="28" t="e">
        <f>VLOOKUP(A604,'Carga Remito.'!A$4:AK$1858,7,0)</f>
        <v>#N/A</v>
      </c>
      <c r="G604" s="27">
        <f>VLOOKUP(A604,'Carga Remito.'!A$4:AK$20957,MATCH(G$4,'Carga Remito.'!A$3:AQ$3,0),0)</f>
        <v>126700</v>
      </c>
      <c r="I604" t="s">
        <v>910</v>
      </c>
      <c r="J604" s="15">
        <f t="shared" si="20"/>
        <v>0</v>
      </c>
      <c r="K604" s="31">
        <v>126700</v>
      </c>
      <c r="L604" s="23">
        <v>45356</v>
      </c>
    </row>
    <row r="605" spans="1:18" x14ac:dyDescent="0.25">
      <c r="A605" s="128">
        <v>1802</v>
      </c>
      <c r="B605" s="129">
        <f>VLOOKUP(A605,'Carga Remito.'!A$4:AK$16957,3,0)</f>
        <v>45356</v>
      </c>
      <c r="C605" s="131">
        <f t="shared" ca="1" si="21"/>
        <v>10</v>
      </c>
      <c r="D605" s="28" t="str">
        <f>VLOOKUP(A605,'Carga Remito.'!A$4:AK$15957,4,0)</f>
        <v>Domansky Roberto</v>
      </c>
      <c r="E605" s="28" t="e">
        <f>VLOOKUP(A605,'Carga Remito.'!A$4:AK$2258,6,0)</f>
        <v>#N/A</v>
      </c>
      <c r="F605" s="28" t="e">
        <f>VLOOKUP(A605,'Carga Remito.'!A$4:AK$1858,7,0)</f>
        <v>#N/A</v>
      </c>
      <c r="G605" s="27">
        <f>VLOOKUP(A605,'Carga Remito.'!A$4:AK$20957,MATCH(G$4,'Carga Remito.'!A$3:AQ$3,0),0)</f>
        <v>15000</v>
      </c>
      <c r="I605" t="s">
        <v>910</v>
      </c>
      <c r="J605" s="15">
        <f t="shared" si="20"/>
        <v>0</v>
      </c>
      <c r="K605" s="31">
        <v>15000</v>
      </c>
      <c r="L605" s="23">
        <v>45356</v>
      </c>
    </row>
    <row r="606" spans="1:18" x14ac:dyDescent="0.25">
      <c r="A606" s="128">
        <v>1803</v>
      </c>
      <c r="B606" s="129">
        <f>VLOOKUP(A606,'Carga Remito.'!A$4:AK$16957,3,0)</f>
        <v>45356</v>
      </c>
      <c r="C606" s="131">
        <f t="shared" ca="1" si="21"/>
        <v>10</v>
      </c>
      <c r="D606" s="28" t="str">
        <f>VLOOKUP(A606,'Carga Remito.'!A$4:AK$15957,4,0)</f>
        <v>Rios Diego</v>
      </c>
      <c r="E606" s="28" t="e">
        <f>VLOOKUP(A606,'Carga Remito.'!A$4:AK$2258,6,0)</f>
        <v>#N/A</v>
      </c>
      <c r="F606" s="28" t="e">
        <f>VLOOKUP(A606,'Carga Remito.'!A$4:AK$1858,7,0)</f>
        <v>#N/A</v>
      </c>
      <c r="G606" s="27">
        <f>VLOOKUP(A606,'Carga Remito.'!A$4:AK$20957,MATCH(G$4,'Carga Remito.'!A$3:AQ$3,0),0)</f>
        <v>20000</v>
      </c>
      <c r="I606" t="s">
        <v>990</v>
      </c>
      <c r="J606" s="15">
        <f t="shared" si="20"/>
        <v>0</v>
      </c>
      <c r="K606" s="31">
        <v>20000</v>
      </c>
      <c r="L606" s="23">
        <v>45356</v>
      </c>
    </row>
    <row r="607" spans="1:18" x14ac:dyDescent="0.25">
      <c r="A607" s="128">
        <v>1804</v>
      </c>
      <c r="B607" s="129">
        <f>VLOOKUP(A607,'Carga Remito.'!A$4:AK$16957,3,0)</f>
        <v>45356</v>
      </c>
      <c r="C607" s="131">
        <f t="shared" ca="1" si="21"/>
        <v>10</v>
      </c>
      <c r="D607" s="28" t="str">
        <f>VLOOKUP(A607,'Carga Remito.'!A$4:AK$15957,4,0)</f>
        <v>Carrara Sandra</v>
      </c>
      <c r="E607" s="28" t="e">
        <f>VLOOKUP(A607,'Carga Remito.'!A$4:AK$2258,6,0)</f>
        <v>#N/A</v>
      </c>
      <c r="F607" s="28" t="e">
        <f>VLOOKUP(A607,'Carga Remito.'!A$4:AK$1858,7,0)</f>
        <v>#N/A</v>
      </c>
      <c r="G607" s="27">
        <f>VLOOKUP(A607,'Carga Remito.'!A$4:AK$20957,MATCH(G$4,'Carga Remito.'!A$3:AQ$3,0),0)</f>
        <v>48000</v>
      </c>
      <c r="I607" t="s">
        <v>3347</v>
      </c>
      <c r="J607" s="15">
        <f t="shared" si="20"/>
        <v>0</v>
      </c>
      <c r="K607" s="31">
        <v>48000</v>
      </c>
      <c r="L607" s="23">
        <v>45356</v>
      </c>
    </row>
    <row r="608" spans="1:18" x14ac:dyDescent="0.25">
      <c r="A608" s="128">
        <v>1805</v>
      </c>
      <c r="B608" s="129">
        <f>VLOOKUP(A608,'Carga Remito.'!A$4:AK$16957,3,0)</f>
        <v>45356</v>
      </c>
      <c r="C608" s="131">
        <f t="shared" ca="1" si="21"/>
        <v>10</v>
      </c>
      <c r="D608" s="28" t="str">
        <f>VLOOKUP(A608,'Carga Remito.'!A$4:AK$15957,4,0)</f>
        <v>Loeiro Daniel</v>
      </c>
      <c r="E608" s="28" t="e">
        <f>VLOOKUP(A608,'Carga Remito.'!A$4:AK$2258,6,0)</f>
        <v>#N/A</v>
      </c>
      <c r="F608" s="28" t="e">
        <f>VLOOKUP(A608,'Carga Remito.'!A$4:AK$1858,7,0)</f>
        <v>#N/A</v>
      </c>
      <c r="G608" s="27">
        <f>VLOOKUP(A608,'Carga Remito.'!A$4:AK$20957,MATCH(G$4,'Carga Remito.'!A$3:AQ$3,0),0)</f>
        <v>142500</v>
      </c>
      <c r="I608" t="s">
        <v>910</v>
      </c>
      <c r="J608" s="15">
        <f t="shared" si="20"/>
        <v>0</v>
      </c>
      <c r="K608" s="31">
        <v>100000</v>
      </c>
      <c r="L608" s="23">
        <v>45359</v>
      </c>
      <c r="N608" s="31">
        <v>42500</v>
      </c>
      <c r="O608" s="23">
        <v>45363</v>
      </c>
    </row>
    <row r="609" spans="1:18" x14ac:dyDescent="0.25">
      <c r="A609" s="128">
        <v>1806</v>
      </c>
      <c r="B609" s="129">
        <f>VLOOKUP(A609,'Carga Remito.'!A$4:AK$16957,3,0)</f>
        <v>45356</v>
      </c>
      <c r="C609" s="131">
        <f t="shared" ca="1" si="21"/>
        <v>10</v>
      </c>
      <c r="D609" s="28" t="str">
        <f>VLOOKUP(A609,'Carga Remito.'!A$4:AK$15957,4,0)</f>
        <v>Medic</v>
      </c>
      <c r="E609" s="28" t="e">
        <f>VLOOKUP(A609,'Carga Remito.'!A$4:AK$2258,6,0)</f>
        <v>#N/A</v>
      </c>
      <c r="F609" s="28" t="e">
        <f>VLOOKUP(A609,'Carga Remito.'!A$4:AK$1858,7,0)</f>
        <v>#N/A</v>
      </c>
      <c r="G609" s="27">
        <f>VLOOKUP(A609,'Carga Remito.'!A$4:AK$20957,MATCH(G$4,'Carga Remito.'!A$3:AQ$3,0),0)</f>
        <v>0</v>
      </c>
      <c r="J609" s="15">
        <f t="shared" si="20"/>
        <v>0</v>
      </c>
    </row>
    <row r="610" spans="1:18" x14ac:dyDescent="0.25">
      <c r="A610" s="128">
        <v>1807</v>
      </c>
      <c r="B610" s="129">
        <f>VLOOKUP(A610,'Carga Remito.'!A$4:AK$16957,3,0)</f>
        <v>45357</v>
      </c>
      <c r="C610" s="131">
        <f t="shared" ca="1" si="21"/>
        <v>10</v>
      </c>
      <c r="D610" s="28" t="str">
        <f>VLOOKUP(A610,'Carga Remito.'!A$4:AK$15957,4,0)</f>
        <v>Sicott Ariel</v>
      </c>
      <c r="E610" s="28" t="e">
        <f>VLOOKUP(A610,'Carga Remito.'!A$4:AK$2258,6,0)</f>
        <v>#N/A</v>
      </c>
      <c r="F610" s="28" t="e">
        <f>VLOOKUP(A610,'Carga Remito.'!A$4:AK$1858,7,0)</f>
        <v>#N/A</v>
      </c>
      <c r="G610" s="27">
        <f>VLOOKUP(A610,'Carga Remito.'!A$4:AK$20957,MATCH(G$4,'Carga Remito.'!A$3:AQ$3,0),0)</f>
        <v>35000</v>
      </c>
      <c r="I610" t="s">
        <v>990</v>
      </c>
      <c r="J610" s="15">
        <f t="shared" si="20"/>
        <v>0</v>
      </c>
      <c r="K610" s="31">
        <v>35000</v>
      </c>
      <c r="L610" s="23">
        <v>45357</v>
      </c>
    </row>
    <row r="611" spans="1:18" x14ac:dyDescent="0.25">
      <c r="A611" s="128">
        <v>1808</v>
      </c>
      <c r="B611" s="129">
        <f>VLOOKUP(A611,'Carga Remito.'!A$4:AK$16957,3,0)</f>
        <v>45357</v>
      </c>
      <c r="C611" s="131">
        <f t="shared" ca="1" si="21"/>
        <v>10</v>
      </c>
      <c r="D611" s="28" t="str">
        <f>VLOOKUP(A611,'Carga Remito.'!A$4:AK$15957,4,0)</f>
        <v>Gomez Alejandra</v>
      </c>
      <c r="E611" s="28" t="e">
        <f>VLOOKUP(A611,'Carga Remito.'!A$4:AK$2258,6,0)</f>
        <v>#N/A</v>
      </c>
      <c r="F611" s="28" t="e">
        <f>VLOOKUP(A611,'Carga Remito.'!A$4:AK$1858,7,0)</f>
        <v>#N/A</v>
      </c>
      <c r="G611" s="27">
        <f>VLOOKUP(A611,'Carga Remito.'!A$4:AK$20957,MATCH(G$4,'Carga Remito.'!A$3:AQ$3,0),0)</f>
        <v>39100</v>
      </c>
      <c r="J611" s="15">
        <f t="shared" si="20"/>
        <v>0</v>
      </c>
      <c r="K611" s="31">
        <v>39100</v>
      </c>
      <c r="L611" s="23">
        <v>45359</v>
      </c>
    </row>
    <row r="612" spans="1:18" x14ac:dyDescent="0.25">
      <c r="A612" s="128">
        <v>1809</v>
      </c>
      <c r="B612" s="129">
        <f>VLOOKUP(A612,'Carga Remito.'!A$4:AK$16957,3,0)</f>
        <v>45357</v>
      </c>
      <c r="C612" s="131">
        <f t="shared" ca="1" si="21"/>
        <v>10</v>
      </c>
      <c r="D612" s="28" t="str">
        <f>VLOOKUP(A612,'Carga Remito.'!A$4:AK$15957,4,0)</f>
        <v>Barral Juan</v>
      </c>
      <c r="E612" s="28" t="e">
        <f>VLOOKUP(A612,'Carga Remito.'!A$4:AK$2258,6,0)</f>
        <v>#N/A</v>
      </c>
      <c r="F612" s="28" t="e">
        <f>VLOOKUP(A612,'Carga Remito.'!A$4:AK$1858,7,0)</f>
        <v>#N/A</v>
      </c>
      <c r="G612" s="27">
        <f>VLOOKUP(A612,'Carga Remito.'!A$4:AK$20957,MATCH(G$4,'Carga Remito.'!A$3:AQ$3,0),0)</f>
        <v>21400</v>
      </c>
      <c r="J612" s="15">
        <f t="shared" si="20"/>
        <v>0</v>
      </c>
      <c r="K612" s="31">
        <v>21400</v>
      </c>
      <c r="L612" s="23">
        <v>45369</v>
      </c>
    </row>
    <row r="613" spans="1:18" x14ac:dyDescent="0.25">
      <c r="A613" s="128">
        <v>1810</v>
      </c>
      <c r="B613" s="129">
        <f>VLOOKUP(A613,'Carga Remito.'!A$4:AK$16957,3,0)</f>
        <v>45358</v>
      </c>
      <c r="C613" s="131">
        <f t="shared" ca="1" si="21"/>
        <v>10</v>
      </c>
      <c r="D613" s="28" t="str">
        <f>VLOOKUP(A613,'Carga Remito.'!A$4:AK$15957,4,0)</f>
        <v>Andrada Horacio</v>
      </c>
      <c r="E613" s="28" t="e">
        <f>VLOOKUP(A613,'Carga Remito.'!A$4:AK$2258,6,0)</f>
        <v>#N/A</v>
      </c>
      <c r="F613" s="28" t="e">
        <f>VLOOKUP(A613,'Carga Remito.'!A$4:AK$1858,7,0)</f>
        <v>#N/A</v>
      </c>
      <c r="G613" s="27">
        <f>VLOOKUP(A613,'Carga Remito.'!A$4:AK$20957,MATCH(G$4,'Carga Remito.'!A$3:AQ$3,0),0)</f>
        <v>160600</v>
      </c>
      <c r="J613" s="15">
        <f t="shared" si="20"/>
        <v>0</v>
      </c>
      <c r="K613" s="31">
        <v>160600</v>
      </c>
      <c r="L613" s="23">
        <v>45393</v>
      </c>
    </row>
    <row r="614" spans="1:18" x14ac:dyDescent="0.25">
      <c r="A614" s="128">
        <v>1811</v>
      </c>
      <c r="B614" s="129">
        <f>VLOOKUP(A614,'Carga Remito.'!A$4:AK$16957,3,0)</f>
        <v>45358</v>
      </c>
      <c r="C614" s="131">
        <f t="shared" ca="1" si="21"/>
        <v>10</v>
      </c>
      <c r="D614" s="28" t="str">
        <f>VLOOKUP(A614,'Carga Remito.'!A$4:AK$15957,4,0)</f>
        <v>Suarez Luchi</v>
      </c>
      <c r="E614" s="28" t="e">
        <f>VLOOKUP(A614,'Carga Remito.'!A$4:AK$2258,6,0)</f>
        <v>#N/A</v>
      </c>
      <c r="F614" s="28" t="e">
        <f>VLOOKUP(A614,'Carga Remito.'!A$4:AK$1858,7,0)</f>
        <v>#N/A</v>
      </c>
      <c r="G614" s="27">
        <f>VLOOKUP(A614,'Carga Remito.'!A$4:AK$20957,MATCH(G$4,'Carga Remito.'!A$3:AQ$3,0),0)</f>
        <v>254800</v>
      </c>
      <c r="I614" t="s">
        <v>990</v>
      </c>
      <c r="J614" s="15">
        <f t="shared" si="20"/>
        <v>0</v>
      </c>
      <c r="K614" s="31">
        <v>254800</v>
      </c>
      <c r="L614" s="23">
        <v>45377</v>
      </c>
    </row>
    <row r="615" spans="1:18" x14ac:dyDescent="0.25">
      <c r="A615" s="128">
        <v>1812</v>
      </c>
      <c r="B615" s="129">
        <f>VLOOKUP(A615,'Carga Remito.'!A$4:AK$16957,3,0)</f>
        <v>45358</v>
      </c>
      <c r="C615" s="131">
        <f t="shared" ca="1" si="21"/>
        <v>10</v>
      </c>
      <c r="D615" s="28" t="str">
        <f>VLOOKUP(A615,'Carga Remito.'!A$4:AK$15957,4,0)</f>
        <v>Medic</v>
      </c>
      <c r="E615" s="28" t="e">
        <f>VLOOKUP(A615,'Carga Remito.'!A$4:AK$2258,6,0)</f>
        <v>#N/A</v>
      </c>
      <c r="F615" s="28" t="e">
        <f>VLOOKUP(A615,'Carga Remito.'!A$4:AK$1858,7,0)</f>
        <v>#N/A</v>
      </c>
      <c r="G615" s="27">
        <f>VLOOKUP(A615,'Carga Remito.'!A$4:AK$20957,MATCH(G$4,'Carga Remito.'!A$3:AQ$3,0),0)</f>
        <v>31500</v>
      </c>
      <c r="J615" s="15">
        <f t="shared" si="20"/>
        <v>0</v>
      </c>
      <c r="K615" s="31">
        <v>31500</v>
      </c>
      <c r="L615" s="23">
        <v>45364</v>
      </c>
    </row>
    <row r="616" spans="1:18" x14ac:dyDescent="0.25">
      <c r="A616" s="128">
        <v>1813</v>
      </c>
      <c r="B616" s="129">
        <f>VLOOKUP(A616,'Carga Remito.'!A$4:AK$16957,3,0)</f>
        <v>45359</v>
      </c>
      <c r="C616" s="131">
        <f t="shared" ca="1" si="21"/>
        <v>10</v>
      </c>
      <c r="D616" s="28" t="str">
        <f>VLOOKUP(A616,'Carga Remito.'!A$4:AK$15957,4,0)</f>
        <v>Gonzalez Gaston</v>
      </c>
      <c r="E616" s="28" t="e">
        <f>VLOOKUP(A616,'Carga Remito.'!A$4:AK$2258,6,0)</f>
        <v>#N/A</v>
      </c>
      <c r="F616" s="28" t="e">
        <f>VLOOKUP(A616,'Carga Remito.'!A$4:AK$1858,7,0)</f>
        <v>#N/A</v>
      </c>
      <c r="G616" s="27">
        <f>VLOOKUP(A616,'Carga Remito.'!A$4:AK$20957,MATCH(G$4,'Carga Remito.'!A$3:AQ$3,0),0)</f>
        <v>367400</v>
      </c>
      <c r="I616" t="s">
        <v>910</v>
      </c>
      <c r="J616" s="15">
        <f t="shared" si="20"/>
        <v>0</v>
      </c>
      <c r="K616" s="31">
        <v>100000</v>
      </c>
      <c r="L616" s="23">
        <v>45362</v>
      </c>
      <c r="N616" s="31">
        <v>200000</v>
      </c>
      <c r="O616" s="23">
        <v>45369</v>
      </c>
      <c r="Q616" s="31">
        <v>67400</v>
      </c>
      <c r="R616" s="23">
        <v>45398</v>
      </c>
    </row>
    <row r="617" spans="1:18" x14ac:dyDescent="0.25">
      <c r="A617" s="128">
        <v>1814</v>
      </c>
      <c r="B617" s="129">
        <f>VLOOKUP(A617,'Carga Remito.'!A$4:AK$16957,3,0)</f>
        <v>45359</v>
      </c>
      <c r="C617" s="131">
        <f t="shared" ca="1" si="21"/>
        <v>10</v>
      </c>
      <c r="D617" s="28" t="str">
        <f>VLOOKUP(A617,'Carga Remito.'!A$4:AK$15957,4,0)</f>
        <v>Gigante Jani</v>
      </c>
      <c r="E617" s="28" t="e">
        <f>VLOOKUP(A617,'Carga Remito.'!A$4:AK$2258,6,0)</f>
        <v>#N/A</v>
      </c>
      <c r="F617" s="28" t="e">
        <f>VLOOKUP(A617,'Carga Remito.'!A$4:AK$1858,7,0)</f>
        <v>#N/A</v>
      </c>
      <c r="G617" s="27">
        <f>VLOOKUP(A617,'Carga Remito.'!A$4:AK$20957,MATCH(G$4,'Carga Remito.'!A$3:AQ$3,0),0)</f>
        <v>372900</v>
      </c>
      <c r="I617" t="s">
        <v>3588</v>
      </c>
      <c r="J617" s="15">
        <f t="shared" si="20"/>
        <v>0</v>
      </c>
      <c r="K617" s="31">
        <v>102970</v>
      </c>
      <c r="L617" s="23">
        <v>45360</v>
      </c>
      <c r="N617" s="31">
        <v>176570</v>
      </c>
      <c r="O617" s="23">
        <v>45373</v>
      </c>
      <c r="Q617" s="31">
        <v>93360</v>
      </c>
      <c r="R617" s="23">
        <v>45393</v>
      </c>
    </row>
    <row r="618" spans="1:18" x14ac:dyDescent="0.25">
      <c r="A618" s="128">
        <v>1815</v>
      </c>
      <c r="B618" s="129">
        <f>VLOOKUP(A618,'Carga Remito.'!A$4:AK$16957,3,0)</f>
        <v>45359</v>
      </c>
      <c r="C618" s="131">
        <f t="shared" ca="1" si="21"/>
        <v>10</v>
      </c>
      <c r="D618" s="28" t="str">
        <f>VLOOKUP(A618,'Carga Remito.'!A$4:AK$15957,4,0)</f>
        <v>Cane Emiliano</v>
      </c>
      <c r="E618" s="28" t="e">
        <f>VLOOKUP(A618,'Carga Remito.'!A$4:AK$2258,6,0)</f>
        <v>#N/A</v>
      </c>
      <c r="F618" s="28" t="e">
        <f>VLOOKUP(A618,'Carga Remito.'!A$4:AK$1858,7,0)</f>
        <v>#N/A</v>
      </c>
      <c r="G618" s="27">
        <f>VLOOKUP(A618,'Carga Remito.'!A$4:AK$20957,MATCH(G$4,'Carga Remito.'!A$3:AQ$3,0),0)</f>
        <v>304500</v>
      </c>
      <c r="I618" t="s">
        <v>766</v>
      </c>
      <c r="J618" s="15">
        <f t="shared" si="20"/>
        <v>0</v>
      </c>
      <c r="K618" s="31">
        <v>304500</v>
      </c>
      <c r="L618" s="23">
        <v>45377</v>
      </c>
    </row>
    <row r="619" spans="1:18" x14ac:dyDescent="0.25">
      <c r="A619" s="128">
        <v>1816</v>
      </c>
      <c r="B619" s="129">
        <f>VLOOKUP(A619,'Carga Remito.'!A$4:AK$16957,3,0)</f>
        <v>45359</v>
      </c>
      <c r="C619" s="131">
        <f t="shared" ref="C619:C650" ca="1" si="22">ROUNDUP(IF((TODAY()-B619)&lt;30,0,(TODAY()-B619)/30),0)</f>
        <v>10</v>
      </c>
      <c r="D619" s="28" t="str">
        <f>VLOOKUP(A619,'Carga Remito.'!A$4:AK$15957,4,0)</f>
        <v>Saladino Guillermo</v>
      </c>
      <c r="E619" s="28" t="e">
        <f>VLOOKUP(A619,'Carga Remito.'!A$4:AK$2258,6,0)</f>
        <v>#N/A</v>
      </c>
      <c r="F619" s="28" t="e">
        <f>VLOOKUP(A619,'Carga Remito.'!A$4:AK$1858,7,0)</f>
        <v>#N/A</v>
      </c>
      <c r="G619" s="27">
        <f>VLOOKUP(A619,'Carga Remito.'!A$4:AK$20957,MATCH(G$4,'Carga Remito.'!A$3:AQ$3,0),0)</f>
        <v>172200</v>
      </c>
      <c r="J619" s="15">
        <f t="shared" si="20"/>
        <v>0</v>
      </c>
      <c r="K619" s="31">
        <v>172200</v>
      </c>
      <c r="L619" s="23">
        <v>45373</v>
      </c>
    </row>
    <row r="620" spans="1:18" x14ac:dyDescent="0.25">
      <c r="A620" s="128">
        <v>1817</v>
      </c>
      <c r="B620" s="129">
        <f>VLOOKUP(A620,'Carga Remito.'!A$4:AK$16957,3,0)</f>
        <v>45359</v>
      </c>
      <c r="C620" s="131">
        <f t="shared" ca="1" si="22"/>
        <v>10</v>
      </c>
      <c r="D620" s="28" t="str">
        <f>VLOOKUP(A620,'Carga Remito.'!A$4:AK$15957,4,0)</f>
        <v>Urrutia Susana</v>
      </c>
      <c r="E620" s="28" t="e">
        <f>VLOOKUP(A620,'Carga Remito.'!A$4:AK$2258,6,0)</f>
        <v>#N/A</v>
      </c>
      <c r="F620" s="28" t="e">
        <f>VLOOKUP(A620,'Carga Remito.'!A$4:AK$1858,7,0)</f>
        <v>#N/A</v>
      </c>
      <c r="G620" s="27">
        <f>VLOOKUP(A620,'Carga Remito.'!A$4:AK$20957,MATCH(G$4,'Carga Remito.'!A$3:AQ$3,0),0)</f>
        <v>50000</v>
      </c>
      <c r="J620" s="15">
        <f t="shared" si="20"/>
        <v>0</v>
      </c>
      <c r="K620" s="31">
        <v>50000</v>
      </c>
      <c r="L620" s="23">
        <v>45364</v>
      </c>
    </row>
    <row r="621" spans="1:18" x14ac:dyDescent="0.25">
      <c r="A621" s="128">
        <v>1818</v>
      </c>
      <c r="B621" s="129">
        <f>VLOOKUP(A621,'Carga Remito.'!A$4:AK$16957,3,0)</f>
        <v>45362</v>
      </c>
      <c r="C621" s="131">
        <f t="shared" ca="1" si="22"/>
        <v>9</v>
      </c>
      <c r="D621" s="28" t="str">
        <f>VLOOKUP(A621,'Carga Remito.'!A$4:AK$15957,4,0)</f>
        <v>Llanos Raquel</v>
      </c>
      <c r="E621" s="28" t="e">
        <f>VLOOKUP(A621,'Carga Remito.'!A$4:AK$2258,6,0)</f>
        <v>#N/A</v>
      </c>
      <c r="F621" s="28" t="e">
        <f>VLOOKUP(A621,'Carga Remito.'!A$4:AK$1858,7,0)</f>
        <v>#N/A</v>
      </c>
      <c r="G621" s="27">
        <f>VLOOKUP(A621,'Carga Remito.'!A$4:AK$20957,MATCH(G$4,'Carga Remito.'!A$3:AQ$3,0),0)</f>
        <v>225300</v>
      </c>
      <c r="I621" t="s">
        <v>990</v>
      </c>
      <c r="J621" s="15">
        <f t="shared" si="20"/>
        <v>0</v>
      </c>
      <c r="K621" s="31">
        <v>225300</v>
      </c>
      <c r="L621" s="23">
        <v>45364</v>
      </c>
    </row>
    <row r="622" spans="1:18" x14ac:dyDescent="0.25">
      <c r="A622" s="128">
        <v>1819</v>
      </c>
      <c r="B622" s="129">
        <f>VLOOKUP(A622,'Carga Remito.'!A$4:AK$16957,3,0)</f>
        <v>45362</v>
      </c>
      <c r="C622" s="131">
        <f t="shared" ca="1" si="22"/>
        <v>9</v>
      </c>
      <c r="D622" s="28" t="str">
        <f>VLOOKUP(A622,'Carga Remito.'!A$4:AK$15957,4,0)</f>
        <v>Transporte Palloni</v>
      </c>
      <c r="E622" s="28" t="e">
        <f>VLOOKUP(A622,'Carga Remito.'!A$4:AK$2258,6,0)</f>
        <v>#N/A</v>
      </c>
      <c r="F622" s="28" t="e">
        <f>VLOOKUP(A622,'Carga Remito.'!A$4:AK$1858,7,0)</f>
        <v>#N/A</v>
      </c>
      <c r="G622" s="27">
        <f>VLOOKUP(A622,'Carga Remito.'!A$4:AK$20957,MATCH(G$4,'Carga Remito.'!A$3:AQ$3,0),0)</f>
        <v>194300</v>
      </c>
      <c r="I622" t="s">
        <v>3584</v>
      </c>
      <c r="J622" s="15">
        <f t="shared" si="20"/>
        <v>0</v>
      </c>
      <c r="K622" s="31">
        <v>194300</v>
      </c>
    </row>
    <row r="623" spans="1:18" x14ac:dyDescent="0.25">
      <c r="A623" s="128">
        <v>1820</v>
      </c>
      <c r="B623" s="129">
        <f>VLOOKUP(A623,'Carga Remito.'!A$4:AK$16957,3,0)</f>
        <v>45362</v>
      </c>
      <c r="C623" s="131">
        <f t="shared" ca="1" si="22"/>
        <v>9</v>
      </c>
      <c r="D623" s="28" t="str">
        <f>VLOOKUP(A623,'Carga Remito.'!A$4:AK$15957,4,0)</f>
        <v>Cane Emiliano</v>
      </c>
      <c r="E623" s="28" t="e">
        <f>VLOOKUP(A623,'Carga Remito.'!A$4:AK$2258,6,0)</f>
        <v>#N/A</v>
      </c>
      <c r="F623" s="28" t="e">
        <f>VLOOKUP(A623,'Carga Remito.'!A$4:AK$1858,7,0)</f>
        <v>#N/A</v>
      </c>
      <c r="G623" s="27">
        <f>VLOOKUP(A623,'Carga Remito.'!A$4:AK$20957,MATCH(G$4,'Carga Remito.'!A$3:AQ$3,0),0)</f>
        <v>52100</v>
      </c>
      <c r="I623" t="s">
        <v>766</v>
      </c>
      <c r="J623" s="15">
        <f t="shared" si="20"/>
        <v>0</v>
      </c>
      <c r="K623" s="31">
        <v>52100</v>
      </c>
      <c r="L623" s="23">
        <v>45377</v>
      </c>
    </row>
    <row r="624" spans="1:18" x14ac:dyDescent="0.25">
      <c r="A624" s="128">
        <v>1821</v>
      </c>
      <c r="B624" s="129">
        <f>VLOOKUP(A624,'Carga Remito.'!A$4:AK$16957,3,0)</f>
        <v>45362</v>
      </c>
      <c r="C624" s="131">
        <f t="shared" ca="1" si="22"/>
        <v>9</v>
      </c>
      <c r="D624" s="28" t="str">
        <f>VLOOKUP(A624,'Carga Remito.'!A$4:AK$15957,4,0)</f>
        <v>Muñoz Gerardo</v>
      </c>
      <c r="E624" s="28" t="e">
        <f>VLOOKUP(A624,'Carga Remito.'!A$4:AK$2258,6,0)</f>
        <v>#N/A</v>
      </c>
      <c r="F624" s="28" t="e">
        <f>VLOOKUP(A624,'Carga Remito.'!A$4:AK$1858,7,0)</f>
        <v>#N/A</v>
      </c>
      <c r="G624" s="27">
        <f>VLOOKUP(A624,'Carga Remito.'!A$4:AK$20957,MATCH(G$4,'Carga Remito.'!A$3:AQ$3,0),0)</f>
        <v>105000</v>
      </c>
      <c r="J624" s="15">
        <f t="shared" si="20"/>
        <v>0</v>
      </c>
      <c r="K624" s="31">
        <v>105000</v>
      </c>
      <c r="L624" s="23">
        <v>45369</v>
      </c>
    </row>
    <row r="625" spans="1:18" x14ac:dyDescent="0.25">
      <c r="A625" s="128">
        <v>1822</v>
      </c>
      <c r="B625" s="129">
        <f>VLOOKUP(A625,'Carga Remito.'!A$4:AK$16957,3,0)</f>
        <v>45363</v>
      </c>
      <c r="C625" s="131">
        <f t="shared" ca="1" si="22"/>
        <v>9</v>
      </c>
      <c r="D625" s="28" t="str">
        <f>VLOOKUP(A625,'Carga Remito.'!A$4:AK$15957,4,0)</f>
        <v>Creativity</v>
      </c>
      <c r="E625" s="28" t="e">
        <f>VLOOKUP(A625,'Carga Remito.'!A$4:AK$2258,6,0)</f>
        <v>#N/A</v>
      </c>
      <c r="F625" s="28" t="e">
        <f>VLOOKUP(A625,'Carga Remito.'!A$4:AK$1858,7,0)</f>
        <v>#N/A</v>
      </c>
      <c r="G625" s="27">
        <f>VLOOKUP(A625,'Carga Remito.'!A$4:AK$20957,MATCH(G$4,'Carga Remito.'!A$3:AQ$3,0),0)</f>
        <v>184600</v>
      </c>
      <c r="I625" t="s">
        <v>3004</v>
      </c>
      <c r="J625" s="15">
        <f t="shared" si="20"/>
        <v>0</v>
      </c>
      <c r="K625" s="31">
        <v>184600</v>
      </c>
      <c r="L625" s="23">
        <v>45385</v>
      </c>
    </row>
    <row r="626" spans="1:18" x14ac:dyDescent="0.25">
      <c r="A626" s="128">
        <v>1823</v>
      </c>
      <c r="B626" s="129">
        <f>VLOOKUP(A626,'Carga Remito.'!A$4:AK$16957,3,0)</f>
        <v>45363</v>
      </c>
      <c r="C626" s="131">
        <f t="shared" ca="1" si="22"/>
        <v>9</v>
      </c>
      <c r="D626" s="28" t="str">
        <f>VLOOKUP(A626,'Carga Remito.'!A$4:AK$15957,4,0)</f>
        <v>Digenaro Julio</v>
      </c>
      <c r="E626" s="28" t="e">
        <f>VLOOKUP(A626,'Carga Remito.'!A$4:AK$2258,6,0)</f>
        <v>#N/A</v>
      </c>
      <c r="F626" s="28" t="e">
        <f>VLOOKUP(A626,'Carga Remito.'!A$4:AK$1858,7,0)</f>
        <v>#N/A</v>
      </c>
      <c r="G626" s="27">
        <f>VLOOKUP(A626,'Carga Remito.'!A$4:AK$20957,MATCH(G$4,'Carga Remito.'!A$3:AQ$3,0),0)</f>
        <v>906000</v>
      </c>
      <c r="I626" t="s">
        <v>3605</v>
      </c>
      <c r="J626" s="15">
        <f t="shared" si="20"/>
        <v>0</v>
      </c>
      <c r="K626" s="31">
        <v>300000</v>
      </c>
      <c r="L626" s="23">
        <v>45364</v>
      </c>
      <c r="N626" s="31">
        <v>160000</v>
      </c>
      <c r="O626" s="23">
        <v>45370</v>
      </c>
      <c r="Q626" s="31">
        <v>446000</v>
      </c>
      <c r="R626" s="23">
        <v>45390</v>
      </c>
    </row>
    <row r="627" spans="1:18" x14ac:dyDescent="0.25">
      <c r="A627" s="128">
        <v>1824</v>
      </c>
      <c r="B627" s="129">
        <f>VLOOKUP(A627,'Carga Remito.'!A$4:AK$16957,3,0)</f>
        <v>45363</v>
      </c>
      <c r="C627" s="131">
        <f t="shared" ca="1" si="22"/>
        <v>9</v>
      </c>
      <c r="D627" s="28" t="str">
        <f>VLOOKUP(A627,'Carga Remito.'!A$4:AK$15957,4,0)</f>
        <v>Irrazabal Miguel</v>
      </c>
      <c r="E627" s="28" t="e">
        <f>VLOOKUP(A627,'Carga Remito.'!A$4:AK$2258,6,0)</f>
        <v>#N/A</v>
      </c>
      <c r="F627" s="28" t="e">
        <f>VLOOKUP(A627,'Carga Remito.'!A$4:AK$1858,7,0)</f>
        <v>#N/A</v>
      </c>
      <c r="G627" s="27">
        <f>VLOOKUP(A627,'Carga Remito.'!A$4:AK$20957,MATCH(G$4,'Carga Remito.'!A$3:AQ$3,0),0)</f>
        <v>188600</v>
      </c>
      <c r="J627" s="15">
        <f t="shared" si="20"/>
        <v>0</v>
      </c>
      <c r="K627" s="31">
        <v>188600</v>
      </c>
      <c r="L627" s="23">
        <v>45365</v>
      </c>
    </row>
    <row r="628" spans="1:18" x14ac:dyDescent="0.25">
      <c r="A628" s="128">
        <v>1825</v>
      </c>
      <c r="B628" s="129">
        <f>VLOOKUP(A628,'Carga Remito.'!A$4:AK$16957,3,0)</f>
        <v>45363</v>
      </c>
      <c r="C628" s="131">
        <f t="shared" ca="1" si="22"/>
        <v>9</v>
      </c>
      <c r="D628" s="28" t="str">
        <f>VLOOKUP(A628,'Carga Remito.'!A$4:AK$15957,4,0)</f>
        <v>Fava Carlos</v>
      </c>
      <c r="E628" s="28" t="e">
        <f>VLOOKUP(A628,'Carga Remito.'!A$4:AK$2258,6,0)</f>
        <v>#N/A</v>
      </c>
      <c r="F628" s="28" t="e">
        <f>VLOOKUP(A628,'Carga Remito.'!A$4:AK$1858,7,0)</f>
        <v>#N/A</v>
      </c>
      <c r="G628" s="27">
        <f>VLOOKUP(A628,'Carga Remito.'!A$4:AK$20957,MATCH(G$4,'Carga Remito.'!A$3:AQ$3,0),0)</f>
        <v>133800</v>
      </c>
      <c r="J628" s="15">
        <f t="shared" ref="J628:J691" si="23">+G628-K628-N628-Q628-T628-W628-Z628</f>
        <v>0</v>
      </c>
      <c r="K628" s="31">
        <v>133800</v>
      </c>
      <c r="L628" s="23">
        <v>45363</v>
      </c>
    </row>
    <row r="629" spans="1:18" x14ac:dyDescent="0.25">
      <c r="A629" s="128">
        <v>1826</v>
      </c>
      <c r="B629" s="129">
        <f>VLOOKUP(A629,'Carga Remito.'!A$4:AK$16957,3,0)</f>
        <v>45364</v>
      </c>
      <c r="C629" s="131">
        <f t="shared" ca="1" si="22"/>
        <v>9</v>
      </c>
      <c r="D629" s="28" t="str">
        <f>VLOOKUP(A629,'Carga Remito.'!A$4:AK$15957,4,0)</f>
        <v>Municipalidad Laboulaye</v>
      </c>
      <c r="E629" s="28" t="e">
        <f>VLOOKUP(A629,'Carga Remito.'!A$4:AK$2258,6,0)</f>
        <v>#N/A</v>
      </c>
      <c r="F629" s="28" t="e">
        <f>VLOOKUP(A629,'Carga Remito.'!A$4:AK$1858,7,0)</f>
        <v>#N/A</v>
      </c>
      <c r="G629" s="27">
        <f>VLOOKUP(A629,'Carga Remito.'!A$4:AK$20957,MATCH(G$4,'Carga Remito.'!A$3:AQ$3,0),0)</f>
        <v>71027</v>
      </c>
      <c r="I629" t="s">
        <v>3150</v>
      </c>
      <c r="J629" s="15">
        <f t="shared" si="23"/>
        <v>0</v>
      </c>
      <c r="K629" s="31">
        <v>71027</v>
      </c>
    </row>
    <row r="630" spans="1:18" x14ac:dyDescent="0.25">
      <c r="A630" s="128">
        <v>1827</v>
      </c>
      <c r="B630" s="129">
        <f>VLOOKUP(A630,'Carga Remito.'!A$4:AK$16957,3,0)</f>
        <v>45364</v>
      </c>
      <c r="C630" s="131">
        <f t="shared" ca="1" si="22"/>
        <v>9</v>
      </c>
      <c r="D630" s="28" t="str">
        <f>VLOOKUP(A630,'Carga Remito.'!A$4:AK$15957,4,0)</f>
        <v>Cabral Guillermo</v>
      </c>
      <c r="E630" s="28" t="e">
        <f>VLOOKUP(A630,'Carga Remito.'!A$4:AK$2258,6,0)</f>
        <v>#N/A</v>
      </c>
      <c r="F630" s="28" t="e">
        <f>VLOOKUP(A630,'Carga Remito.'!A$4:AK$1858,7,0)</f>
        <v>#N/A</v>
      </c>
      <c r="G630" s="27">
        <f>VLOOKUP(A630,'Carga Remito.'!A$4:AK$20957,MATCH(G$4,'Carga Remito.'!A$3:AQ$3,0),0)</f>
        <v>335600</v>
      </c>
      <c r="J630" s="15">
        <f t="shared" si="23"/>
        <v>0</v>
      </c>
      <c r="K630" s="31">
        <v>200000</v>
      </c>
      <c r="L630" s="23">
        <v>45371</v>
      </c>
      <c r="N630" s="31">
        <v>135600</v>
      </c>
      <c r="O630" s="23">
        <v>45406</v>
      </c>
    </row>
    <row r="631" spans="1:18" x14ac:dyDescent="0.25">
      <c r="A631" s="128">
        <v>1828</v>
      </c>
      <c r="B631" s="129">
        <f>VLOOKUP(A631,'Carga Remito.'!A$4:AK$16957,3,0)</f>
        <v>45364</v>
      </c>
      <c r="C631" s="131">
        <f t="shared" ca="1" si="22"/>
        <v>9</v>
      </c>
      <c r="D631" s="28" t="str">
        <f>VLOOKUP(A631,'Carga Remito.'!A$4:AK$15957,4,0)</f>
        <v>Transporte Palloni</v>
      </c>
      <c r="E631" s="28" t="e">
        <f>VLOOKUP(A631,'Carga Remito.'!A$4:AK$2258,6,0)</f>
        <v>#N/A</v>
      </c>
      <c r="F631" s="28" t="e">
        <f>VLOOKUP(A631,'Carga Remito.'!A$4:AK$1858,7,0)</f>
        <v>#N/A</v>
      </c>
      <c r="G631" s="27">
        <f>VLOOKUP(A631,'Carga Remito.'!A$4:AK$20957,MATCH(G$4,'Carga Remito.'!A$3:AQ$3,0),0)</f>
        <v>75000</v>
      </c>
      <c r="I631" t="s">
        <v>3584</v>
      </c>
      <c r="J631" s="15">
        <f t="shared" si="23"/>
        <v>0</v>
      </c>
      <c r="K631" s="31">
        <v>9500</v>
      </c>
      <c r="L631" s="23">
        <v>45364</v>
      </c>
      <c r="N631" s="31">
        <v>65500</v>
      </c>
    </row>
    <row r="632" spans="1:18" x14ac:dyDescent="0.25">
      <c r="A632" s="128">
        <v>1829</v>
      </c>
      <c r="B632" s="129">
        <f>VLOOKUP(A632,'Carga Remito.'!A$4:AK$16957,3,0)</f>
        <v>45364</v>
      </c>
      <c r="C632" s="131">
        <f t="shared" ca="1" si="22"/>
        <v>9</v>
      </c>
      <c r="D632" s="28" t="str">
        <f>VLOOKUP(A632,'Carga Remito.'!A$4:AK$15957,4,0)</f>
        <v>Medic</v>
      </c>
      <c r="E632" s="28" t="e">
        <f>VLOOKUP(A632,'Carga Remito.'!A$4:AK$2258,6,0)</f>
        <v>#N/A</v>
      </c>
      <c r="F632" s="28" t="e">
        <f>VLOOKUP(A632,'Carga Remito.'!A$4:AK$1858,7,0)</f>
        <v>#N/A</v>
      </c>
      <c r="G632" s="27">
        <f>VLOOKUP(A632,'Carga Remito.'!A$4:AK$20957,MATCH(G$4,'Carga Remito.'!A$3:AQ$3,0),0)</f>
        <v>62000</v>
      </c>
      <c r="J632" s="15">
        <f t="shared" si="23"/>
        <v>0</v>
      </c>
      <c r="K632" s="31">
        <v>62000</v>
      </c>
      <c r="L632" s="23">
        <v>45411</v>
      </c>
    </row>
    <row r="633" spans="1:18" x14ac:dyDescent="0.25">
      <c r="A633" s="128">
        <v>1830</v>
      </c>
      <c r="B633" s="129">
        <f>VLOOKUP(A633,'Carga Remito.'!A$4:AK$16957,3,0)</f>
        <v>45364</v>
      </c>
      <c r="C633" s="131">
        <f t="shared" ca="1" si="22"/>
        <v>9</v>
      </c>
      <c r="D633" s="28" t="str">
        <f>VLOOKUP(A633,'Carga Remito.'!A$4:AK$15957,4,0)</f>
        <v>Medic</v>
      </c>
      <c r="E633" s="28" t="e">
        <f>VLOOKUP(A633,'Carga Remito.'!A$4:AK$2258,6,0)</f>
        <v>#N/A</v>
      </c>
      <c r="F633" s="28" t="e">
        <f>VLOOKUP(A633,'Carga Remito.'!A$4:AK$1858,7,0)</f>
        <v>#N/A</v>
      </c>
      <c r="G633" s="27">
        <f>VLOOKUP(A633,'Carga Remito.'!A$4:AK$20957,MATCH(G$4,'Carga Remito.'!A$3:AQ$3,0),0)</f>
        <v>38000</v>
      </c>
      <c r="J633" s="15">
        <f t="shared" si="23"/>
        <v>0</v>
      </c>
      <c r="K633" s="31">
        <v>38000</v>
      </c>
      <c r="L633" s="23">
        <v>45364</v>
      </c>
    </row>
    <row r="634" spans="1:18" x14ac:dyDescent="0.25">
      <c r="A634" s="128">
        <v>1831</v>
      </c>
      <c r="B634" s="129">
        <f>VLOOKUP(A634,'Carga Remito.'!A$4:AK$16957,3,0)</f>
        <v>45365</v>
      </c>
      <c r="C634" s="131">
        <f t="shared" ca="1" si="22"/>
        <v>9</v>
      </c>
      <c r="D634" s="28" t="str">
        <f>VLOOKUP(A634,'Carga Remito.'!A$4:AK$15957,4,0)</f>
        <v>Toyos Pato</v>
      </c>
      <c r="E634" s="28" t="e">
        <f>VLOOKUP(A634,'Carga Remito.'!A$4:AK$2258,6,0)</f>
        <v>#N/A</v>
      </c>
      <c r="F634" s="28" t="e">
        <f>VLOOKUP(A634,'Carga Remito.'!A$4:AK$1858,7,0)</f>
        <v>#N/A</v>
      </c>
      <c r="G634" s="27">
        <f>VLOOKUP(A634,'Carga Remito.'!A$4:AK$20957,MATCH(G$4,'Carga Remito.'!A$3:AQ$3,0),0)</f>
        <v>789200</v>
      </c>
      <c r="J634" s="15">
        <f t="shared" si="23"/>
        <v>0</v>
      </c>
      <c r="K634" s="31">
        <v>789200</v>
      </c>
      <c r="L634" s="23">
        <v>45374</v>
      </c>
    </row>
    <row r="635" spans="1:18" x14ac:dyDescent="0.25">
      <c r="A635" s="128">
        <v>1832</v>
      </c>
      <c r="B635" s="129">
        <f>VLOOKUP(A635,'Carga Remito.'!A$4:AK$16957,3,0)</f>
        <v>45365</v>
      </c>
      <c r="C635" s="131">
        <f t="shared" ca="1" si="22"/>
        <v>9</v>
      </c>
      <c r="D635" s="28" t="str">
        <f>VLOOKUP(A635,'Carga Remito.'!A$4:AK$15957,4,0)</f>
        <v>Transporte Palloni</v>
      </c>
      <c r="E635" s="28" t="e">
        <f>VLOOKUP(A635,'Carga Remito.'!A$4:AK$2258,6,0)</f>
        <v>#N/A</v>
      </c>
      <c r="F635" s="28" t="e">
        <f>VLOOKUP(A635,'Carga Remito.'!A$4:AK$1858,7,0)</f>
        <v>#N/A</v>
      </c>
      <c r="G635" s="27">
        <f>VLOOKUP(A635,'Carga Remito.'!A$4:AK$20957,MATCH(G$4,'Carga Remito.'!A$3:AQ$3,0),0)</f>
        <v>9500</v>
      </c>
      <c r="I635" t="s">
        <v>3584</v>
      </c>
      <c r="J635" s="15">
        <f t="shared" si="23"/>
        <v>0</v>
      </c>
      <c r="K635" s="31">
        <v>9500</v>
      </c>
    </row>
    <row r="636" spans="1:18" x14ac:dyDescent="0.25">
      <c r="A636" s="128">
        <v>1833</v>
      </c>
      <c r="B636" s="129">
        <f>VLOOKUP(A636,'Carga Remito.'!A$4:AK$16957,3,0)</f>
        <v>45365</v>
      </c>
      <c r="C636" s="131">
        <f t="shared" ca="1" si="22"/>
        <v>9</v>
      </c>
      <c r="D636" s="28" t="str">
        <f>VLOOKUP(A636,'Carga Remito.'!A$4:AK$15957,4,0)</f>
        <v>Etchart Tato</v>
      </c>
      <c r="E636" s="28" t="e">
        <f>VLOOKUP(A636,'Carga Remito.'!A$4:AK$2258,6,0)</f>
        <v>#N/A</v>
      </c>
      <c r="F636" s="28" t="e">
        <f>VLOOKUP(A636,'Carga Remito.'!A$4:AK$1858,7,0)</f>
        <v>#N/A</v>
      </c>
      <c r="G636" s="27">
        <f>VLOOKUP(A636,'Carga Remito.'!A$4:AK$20957,MATCH(G$4,'Carga Remito.'!A$3:AQ$3,0),0)</f>
        <v>255200</v>
      </c>
      <c r="J636" s="15">
        <f t="shared" si="23"/>
        <v>0</v>
      </c>
      <c r="K636" s="31">
        <v>255200</v>
      </c>
      <c r="L636" s="23">
        <v>45376</v>
      </c>
    </row>
    <row r="637" spans="1:18" x14ac:dyDescent="0.25">
      <c r="A637" s="128">
        <v>1834</v>
      </c>
      <c r="B637" s="129">
        <f>VLOOKUP(A637,'Carga Remito.'!A$4:AK$16957,3,0)</f>
        <v>45365</v>
      </c>
      <c r="C637" s="131">
        <f t="shared" ca="1" si="22"/>
        <v>9</v>
      </c>
      <c r="D637" s="28" t="str">
        <f>VLOOKUP(A637,'Carga Remito.'!A$4:AK$15957,4,0)</f>
        <v>Wiesek Pini</v>
      </c>
      <c r="E637" s="28" t="e">
        <f>VLOOKUP(A637,'Carga Remito.'!A$4:AK$2258,6,0)</f>
        <v>#N/A</v>
      </c>
      <c r="F637" s="28" t="e">
        <f>VLOOKUP(A637,'Carga Remito.'!A$4:AK$1858,7,0)</f>
        <v>#N/A</v>
      </c>
      <c r="G637" s="27">
        <f>VLOOKUP(A637,'Carga Remito.'!A$4:AK$20957,MATCH(G$4,'Carga Remito.'!A$3:AQ$3,0),0)</f>
        <v>0</v>
      </c>
      <c r="J637" s="15">
        <f t="shared" si="23"/>
        <v>0</v>
      </c>
    </row>
    <row r="638" spans="1:18" x14ac:dyDescent="0.25">
      <c r="A638" s="128">
        <v>1835</v>
      </c>
      <c r="B638" s="129">
        <f>VLOOKUP(A638,'Carga Remito.'!A$4:AK$16957,3,0)</f>
        <v>45365</v>
      </c>
      <c r="C638" s="131">
        <f t="shared" ca="1" si="22"/>
        <v>9</v>
      </c>
      <c r="D638" s="28" t="str">
        <f>VLOOKUP(A638,'Carga Remito.'!A$4:AK$15957,4,0)</f>
        <v>Municipalidad Laboulaye</v>
      </c>
      <c r="E638" s="28" t="e">
        <f>VLOOKUP(A638,'Carga Remito.'!A$4:AK$2258,6,0)</f>
        <v>#N/A</v>
      </c>
      <c r="F638" s="28" t="e">
        <f>VLOOKUP(A638,'Carga Remito.'!A$4:AK$1858,7,0)</f>
        <v>#N/A</v>
      </c>
      <c r="G638" s="27">
        <f>VLOOKUP(A638,'Carga Remito.'!A$4:AK$20957,MATCH(G$4,'Carga Remito.'!A$3:AQ$3,0),0)</f>
        <v>48400</v>
      </c>
      <c r="I638" t="s">
        <v>3150</v>
      </c>
      <c r="J638" s="15">
        <f t="shared" si="23"/>
        <v>0</v>
      </c>
      <c r="K638" s="31">
        <v>48400</v>
      </c>
    </row>
    <row r="639" spans="1:18" x14ac:dyDescent="0.25">
      <c r="A639" s="128">
        <v>1836</v>
      </c>
      <c r="B639" s="129">
        <f>VLOOKUP(A639,'Carga Remito.'!A$4:AK$16957,3,0)</f>
        <v>45366</v>
      </c>
      <c r="C639" s="131">
        <f t="shared" ca="1" si="22"/>
        <v>9</v>
      </c>
      <c r="D639" s="28" t="str">
        <f>VLOOKUP(A639,'Carga Remito.'!A$4:AK$15957,4,0)</f>
        <v>Lang Juan Pablo</v>
      </c>
      <c r="E639" s="28" t="e">
        <f>VLOOKUP(A639,'Carga Remito.'!A$4:AK$2258,6,0)</f>
        <v>#N/A</v>
      </c>
      <c r="F639" s="28" t="e">
        <f>VLOOKUP(A639,'Carga Remito.'!A$4:AK$1858,7,0)</f>
        <v>#N/A</v>
      </c>
      <c r="G639" s="27">
        <f>VLOOKUP(A639,'Carga Remito.'!A$4:AK$20957,MATCH(G$4,'Carga Remito.'!A$3:AQ$3,0),0)</f>
        <v>306900</v>
      </c>
      <c r="J639" s="15">
        <f t="shared" si="23"/>
        <v>0</v>
      </c>
      <c r="K639" s="31">
        <v>200000</v>
      </c>
      <c r="L639" s="23">
        <v>45370</v>
      </c>
      <c r="N639" s="31">
        <v>106900</v>
      </c>
      <c r="O639" s="23">
        <v>45397</v>
      </c>
    </row>
    <row r="640" spans="1:18" x14ac:dyDescent="0.25">
      <c r="A640" s="128">
        <v>1837</v>
      </c>
      <c r="B640" s="129">
        <f>VLOOKUP(A640,'Carga Remito.'!A$4:AK$16957,3,0)</f>
        <v>45366</v>
      </c>
      <c r="C640" s="131">
        <f t="shared" ca="1" si="22"/>
        <v>9</v>
      </c>
      <c r="D640" s="28" t="str">
        <f>VLOOKUP(A640,'Carga Remito.'!A$4:AK$15957,4,0)</f>
        <v>Ferreyra Tomas</v>
      </c>
      <c r="E640" s="28" t="e">
        <f>VLOOKUP(A640,'Carga Remito.'!A$4:AK$2258,6,0)</f>
        <v>#N/A</v>
      </c>
      <c r="F640" s="28" t="e">
        <f>VLOOKUP(A640,'Carga Remito.'!A$4:AK$1858,7,0)</f>
        <v>#N/A</v>
      </c>
      <c r="G640" s="27">
        <f>VLOOKUP(A640,'Carga Remito.'!A$4:AK$20957,MATCH(G$4,'Carga Remito.'!A$3:AQ$3,0),0)</f>
        <v>125000</v>
      </c>
      <c r="I640" t="s">
        <v>990</v>
      </c>
      <c r="J640" s="15">
        <f t="shared" si="23"/>
        <v>0</v>
      </c>
      <c r="K640" s="31">
        <v>125000</v>
      </c>
      <c r="L640" s="23">
        <v>45365</v>
      </c>
    </row>
    <row r="641" spans="1:18" x14ac:dyDescent="0.25">
      <c r="A641" s="128">
        <v>1838</v>
      </c>
      <c r="B641" s="129">
        <f>VLOOKUP(A641,'Carga Remito.'!A$4:AK$16957,3,0)</f>
        <v>45366</v>
      </c>
      <c r="C641" s="131">
        <f t="shared" ca="1" si="22"/>
        <v>9</v>
      </c>
      <c r="D641" s="28" t="str">
        <f>VLOOKUP(A641,'Carga Remito.'!A$4:AK$15957,4,0)</f>
        <v>Transporte Palloni</v>
      </c>
      <c r="E641" s="28" t="e">
        <f>VLOOKUP(A641,'Carga Remito.'!A$4:AK$2258,6,0)</f>
        <v>#N/A</v>
      </c>
      <c r="F641" s="28" t="e">
        <f>VLOOKUP(A641,'Carga Remito.'!A$4:AK$1858,7,0)</f>
        <v>#N/A</v>
      </c>
      <c r="G641" s="27">
        <f>VLOOKUP(A641,'Carga Remito.'!A$4:AK$20957,MATCH(G$4,'Carga Remito.'!A$3:AQ$3,0),0)</f>
        <v>9500</v>
      </c>
      <c r="I641" t="s">
        <v>3584</v>
      </c>
      <c r="J641" s="15">
        <f t="shared" si="23"/>
        <v>0</v>
      </c>
      <c r="K641" s="31">
        <v>9500</v>
      </c>
      <c r="L641" s="23">
        <v>45366</v>
      </c>
    </row>
    <row r="642" spans="1:18" x14ac:dyDescent="0.25">
      <c r="A642" s="128">
        <v>1839</v>
      </c>
      <c r="B642" s="129">
        <f>VLOOKUP(A642,'Carga Remito.'!A$4:AK$16957,3,0)</f>
        <v>45366</v>
      </c>
      <c r="C642" s="131">
        <f t="shared" ca="1" si="22"/>
        <v>9</v>
      </c>
      <c r="D642" s="28" t="str">
        <f>VLOOKUP(A642,'Carga Remito.'!A$4:AK$15957,4,0)</f>
        <v>Tosello Gaston</v>
      </c>
      <c r="E642" s="28" t="e">
        <f>VLOOKUP(A642,'Carga Remito.'!A$4:AK$2258,6,0)</f>
        <v>#N/A</v>
      </c>
      <c r="F642" s="28" t="e">
        <f>VLOOKUP(A642,'Carga Remito.'!A$4:AK$1858,7,0)</f>
        <v>#N/A</v>
      </c>
      <c r="G642" s="27">
        <f>VLOOKUP(A642,'Carga Remito.'!A$4:AK$20957,MATCH(G$4,'Carga Remito.'!A$3:AQ$3,0),0)</f>
        <v>400000</v>
      </c>
      <c r="J642" s="15">
        <f t="shared" si="23"/>
        <v>0</v>
      </c>
      <c r="K642" s="31">
        <v>200000</v>
      </c>
      <c r="L642" s="23">
        <v>45369</v>
      </c>
      <c r="N642" s="31">
        <v>200000</v>
      </c>
      <c r="O642" s="23">
        <v>45391</v>
      </c>
    </row>
    <row r="643" spans="1:18" x14ac:dyDescent="0.25">
      <c r="A643" s="128">
        <v>1840</v>
      </c>
      <c r="B643" s="129">
        <f>VLOOKUP(A643,'Carga Remito.'!A$4:AK$16957,3,0)</f>
        <v>45367</v>
      </c>
      <c r="C643" s="131">
        <f t="shared" ca="1" si="22"/>
        <v>9</v>
      </c>
      <c r="D643" s="28" t="str">
        <f>VLOOKUP(A643,'Carga Remito.'!A$4:AK$15957,4,0)</f>
        <v>Transporte Palloni</v>
      </c>
      <c r="E643" s="28" t="e">
        <f>VLOOKUP(A643,'Carga Remito.'!A$4:AK$2258,6,0)</f>
        <v>#N/A</v>
      </c>
      <c r="F643" s="28" t="e">
        <f>VLOOKUP(A643,'Carga Remito.'!A$4:AK$1858,7,0)</f>
        <v>#N/A</v>
      </c>
      <c r="G643" s="27">
        <f>VLOOKUP(A643,'Carga Remito.'!A$4:AK$20957,MATCH(G$4,'Carga Remito.'!A$3:AQ$3,0),0)</f>
        <v>70000</v>
      </c>
      <c r="I643" t="s">
        <v>3584</v>
      </c>
      <c r="J643" s="15">
        <f t="shared" si="23"/>
        <v>0</v>
      </c>
      <c r="K643" s="31">
        <v>70000</v>
      </c>
    </row>
    <row r="644" spans="1:18" x14ac:dyDescent="0.25">
      <c r="A644" s="128">
        <v>1841</v>
      </c>
      <c r="B644" s="129">
        <f>VLOOKUP(A644,'Carga Remito.'!A$4:AK$16957,3,0)</f>
        <v>45369</v>
      </c>
      <c r="C644" s="131">
        <f t="shared" ca="1" si="22"/>
        <v>9</v>
      </c>
      <c r="D644" s="28" t="str">
        <f>VLOOKUP(A644,'Carga Remito.'!A$4:AK$15957,4,0)</f>
        <v>Aranda Pablo</v>
      </c>
      <c r="E644" s="28" t="e">
        <f>VLOOKUP(A644,'Carga Remito.'!A$4:AK$2258,6,0)</f>
        <v>#N/A</v>
      </c>
      <c r="F644" s="28" t="e">
        <f>VLOOKUP(A644,'Carga Remito.'!A$4:AK$1858,7,0)</f>
        <v>#N/A</v>
      </c>
      <c r="G644" s="27">
        <f>VLOOKUP(A644,'Carga Remito.'!A$4:AK$20957,MATCH(G$4,'Carga Remito.'!A$3:AQ$3,0),0)</f>
        <v>265000</v>
      </c>
      <c r="I644" t="s">
        <v>2804</v>
      </c>
      <c r="J644" s="15">
        <f t="shared" si="23"/>
        <v>0</v>
      </c>
      <c r="K644" s="31">
        <v>265000</v>
      </c>
      <c r="L644" s="23">
        <v>45370</v>
      </c>
    </row>
    <row r="645" spans="1:18" x14ac:dyDescent="0.25">
      <c r="A645" s="128">
        <v>1842</v>
      </c>
      <c r="B645" s="129">
        <f>VLOOKUP(A645,'Carga Remito.'!A$4:AK$16957,3,0)</f>
        <v>45369</v>
      </c>
      <c r="C645" s="131">
        <f t="shared" ca="1" si="22"/>
        <v>9</v>
      </c>
      <c r="D645" s="28" t="str">
        <f>VLOOKUP(A645,'Carga Remito.'!A$4:AK$15957,4,0)</f>
        <v>Lang Gustavo</v>
      </c>
      <c r="E645" s="28" t="e">
        <f>VLOOKUP(A645,'Carga Remito.'!A$4:AK$2258,6,0)</f>
        <v>#N/A</v>
      </c>
      <c r="F645" s="28" t="e">
        <f>VLOOKUP(A645,'Carga Remito.'!A$4:AK$1858,7,0)</f>
        <v>#N/A</v>
      </c>
      <c r="G645" s="27">
        <f>VLOOKUP(A645,'Carga Remito.'!A$4:AK$20957,MATCH(G$4,'Carga Remito.'!A$3:AQ$3,0),0)</f>
        <v>84900</v>
      </c>
      <c r="J645" s="15">
        <f t="shared" si="23"/>
        <v>0</v>
      </c>
      <c r="K645" s="31">
        <v>84900</v>
      </c>
    </row>
    <row r="646" spans="1:18" x14ac:dyDescent="0.25">
      <c r="A646" s="128">
        <v>1843</v>
      </c>
      <c r="B646" s="129">
        <f>VLOOKUP(A646,'Carga Remito.'!A$4:AK$16957,3,0)</f>
        <v>45370</v>
      </c>
      <c r="C646" s="131">
        <f t="shared" ca="1" si="22"/>
        <v>9</v>
      </c>
      <c r="D646" s="28" t="str">
        <f>VLOOKUP(A646,'Carga Remito.'!A$4:AK$15957,4,0)</f>
        <v>Wiesek Susana</v>
      </c>
      <c r="E646" s="28" t="e">
        <f>VLOOKUP(A646,'Carga Remito.'!A$4:AK$2258,6,0)</f>
        <v>#N/A</v>
      </c>
      <c r="F646" s="28" t="e">
        <f>VLOOKUP(A646,'Carga Remito.'!A$4:AK$1858,7,0)</f>
        <v>#N/A</v>
      </c>
      <c r="G646" s="27">
        <f>VLOOKUP(A646,'Carga Remito.'!A$4:AK$20957,MATCH(G$4,'Carga Remito.'!A$3:AQ$3,0),0)</f>
        <v>219300</v>
      </c>
      <c r="J646" s="15">
        <f t="shared" si="23"/>
        <v>0</v>
      </c>
      <c r="K646" s="31">
        <v>219300</v>
      </c>
      <c r="L646" s="23">
        <v>45376</v>
      </c>
    </row>
    <row r="647" spans="1:18" x14ac:dyDescent="0.25">
      <c r="A647" s="128">
        <v>1844</v>
      </c>
      <c r="B647" s="129">
        <f>VLOOKUP(A647,'Carga Remito.'!A$4:AK$16957,3,0)</f>
        <v>45370</v>
      </c>
      <c r="C647" s="131">
        <f t="shared" ca="1" si="22"/>
        <v>9</v>
      </c>
      <c r="D647" s="28" t="str">
        <f>VLOOKUP(A647,'Carga Remito.'!A$4:AK$15957,4,0)</f>
        <v>Creativity</v>
      </c>
      <c r="E647" s="28" t="e">
        <f>VLOOKUP(A647,'Carga Remito.'!A$4:AK$2258,6,0)</f>
        <v>#N/A</v>
      </c>
      <c r="F647" s="28" t="e">
        <f>VLOOKUP(A647,'Carga Remito.'!A$4:AK$1858,7,0)</f>
        <v>#N/A</v>
      </c>
      <c r="G647" s="27">
        <f>VLOOKUP(A647,'Carga Remito.'!A$4:AK$20957,MATCH(G$4,'Carga Remito.'!A$3:AQ$3,0),0)</f>
        <v>36000</v>
      </c>
      <c r="I647" t="s">
        <v>3004</v>
      </c>
      <c r="J647" s="15">
        <f t="shared" si="23"/>
        <v>0</v>
      </c>
      <c r="K647" s="31">
        <v>36000</v>
      </c>
      <c r="L647" s="23">
        <v>45385</v>
      </c>
    </row>
    <row r="648" spans="1:18" x14ac:dyDescent="0.25">
      <c r="A648" s="128">
        <v>1845</v>
      </c>
      <c r="B648" s="129">
        <f>VLOOKUP(A648,'Carga Remito.'!A$4:AK$16957,3,0)</f>
        <v>45370</v>
      </c>
      <c r="C648" s="131">
        <f t="shared" ca="1" si="22"/>
        <v>9</v>
      </c>
      <c r="D648" s="28" t="str">
        <f>VLOOKUP(A648,'Carga Remito.'!A$4:AK$15957,4,0)</f>
        <v>Roxana Manito</v>
      </c>
      <c r="E648" s="28" t="e">
        <f>VLOOKUP(A648,'Carga Remito.'!A$4:AK$2258,6,0)</f>
        <v>#N/A</v>
      </c>
      <c r="F648" s="28" t="e">
        <f>VLOOKUP(A648,'Carga Remito.'!A$4:AK$1858,7,0)</f>
        <v>#N/A</v>
      </c>
      <c r="G648" s="27">
        <f>VLOOKUP(A648,'Carga Remito.'!A$4:AK$20957,MATCH(G$4,'Carga Remito.'!A$3:AQ$3,0),0)</f>
        <v>151000</v>
      </c>
      <c r="J648" s="15">
        <f t="shared" si="23"/>
        <v>0</v>
      </c>
      <c r="K648" s="31">
        <v>50000</v>
      </c>
      <c r="L648" s="23">
        <v>45371</v>
      </c>
      <c r="N648" s="31">
        <v>101000</v>
      </c>
      <c r="O648" s="23">
        <v>45392</v>
      </c>
    </row>
    <row r="649" spans="1:18" x14ac:dyDescent="0.25">
      <c r="A649" s="128">
        <v>1846</v>
      </c>
      <c r="B649" s="129">
        <f>VLOOKUP(A649,'Carga Remito.'!A$4:AK$16957,3,0)</f>
        <v>45370</v>
      </c>
      <c r="C649" s="131">
        <f t="shared" ca="1" si="22"/>
        <v>9</v>
      </c>
      <c r="D649" s="28" t="str">
        <f>VLOOKUP(A649,'Carga Remito.'!A$4:AK$15957,4,0)</f>
        <v>Vergara Marcelo</v>
      </c>
      <c r="E649" s="28" t="e">
        <f>VLOOKUP(A649,'Carga Remito.'!A$4:AK$2258,6,0)</f>
        <v>#N/A</v>
      </c>
      <c r="F649" s="28" t="e">
        <f>VLOOKUP(A649,'Carga Remito.'!A$4:AK$1858,7,0)</f>
        <v>#N/A</v>
      </c>
      <c r="G649" s="27">
        <f>VLOOKUP(A649,'Carga Remito.'!A$4:AK$20957,MATCH(G$4,'Carga Remito.'!A$3:AQ$3,0),0)</f>
        <v>312800</v>
      </c>
      <c r="J649" s="15">
        <f t="shared" si="23"/>
        <v>0</v>
      </c>
      <c r="K649" s="31">
        <v>312800</v>
      </c>
      <c r="L649" s="23">
        <v>45371</v>
      </c>
    </row>
    <row r="650" spans="1:18" x14ac:dyDescent="0.25">
      <c r="A650" s="128">
        <v>1847</v>
      </c>
      <c r="B650" s="129">
        <f>VLOOKUP(A650,'Carga Remito.'!A$4:AK$16957,3,0)</f>
        <v>45370</v>
      </c>
      <c r="C650" s="131">
        <f t="shared" ca="1" si="22"/>
        <v>9</v>
      </c>
      <c r="D650" s="28" t="str">
        <f>VLOOKUP(A650,'Carga Remito.'!A$4:AK$15957,4,0)</f>
        <v>Airasca Gustavo</v>
      </c>
      <c r="E650" s="28" t="e">
        <f>VLOOKUP(A650,'Carga Remito.'!A$4:AK$2258,6,0)</f>
        <v>#N/A</v>
      </c>
      <c r="F650" s="28" t="e">
        <f>VLOOKUP(A650,'Carga Remito.'!A$4:AK$1858,7,0)</f>
        <v>#N/A</v>
      </c>
      <c r="G650" s="27">
        <f>VLOOKUP(A650,'Carga Remito.'!A$4:AK$20957,MATCH(G$4,'Carga Remito.'!A$3:AQ$3,0),0)</f>
        <v>417800</v>
      </c>
      <c r="J650" s="15">
        <f t="shared" si="23"/>
        <v>0</v>
      </c>
      <c r="K650" s="31">
        <v>297800</v>
      </c>
      <c r="L650" s="23">
        <v>45371</v>
      </c>
      <c r="N650" s="31">
        <v>120000</v>
      </c>
      <c r="O650" s="23">
        <v>45386</v>
      </c>
    </row>
    <row r="651" spans="1:18" x14ac:dyDescent="0.25">
      <c r="A651" s="128">
        <v>1848</v>
      </c>
      <c r="B651" s="129">
        <f>VLOOKUP(A651,'Carga Remito.'!A$4:AK$16957,3,0)</f>
        <v>45371</v>
      </c>
      <c r="C651" s="131">
        <f t="shared" ref="C651:C666" ca="1" si="24">ROUNDUP(IF((TODAY()-B651)&lt;30,0,(TODAY()-B651)/30),0)</f>
        <v>9</v>
      </c>
      <c r="D651" s="28" t="str">
        <f>VLOOKUP(A651,'Carga Remito.'!A$4:AK$15957,4,0)</f>
        <v>Gilli Florencia</v>
      </c>
      <c r="E651" s="28" t="e">
        <f>VLOOKUP(A651,'Carga Remito.'!A$4:AK$2258,6,0)</f>
        <v>#N/A</v>
      </c>
      <c r="F651" s="28" t="e">
        <f>VLOOKUP(A651,'Carga Remito.'!A$4:AK$1858,7,0)</f>
        <v>#N/A</v>
      </c>
      <c r="G651" s="27">
        <f>VLOOKUP(A651,'Carga Remito.'!A$4:AK$20957,MATCH(G$4,'Carga Remito.'!A$3:AQ$3,0),0)</f>
        <v>105000</v>
      </c>
      <c r="J651" s="15">
        <f t="shared" si="23"/>
        <v>0</v>
      </c>
      <c r="K651" s="31">
        <v>105000</v>
      </c>
      <c r="L651" s="23">
        <v>45373</v>
      </c>
    </row>
    <row r="652" spans="1:18" x14ac:dyDescent="0.25">
      <c r="A652" s="128">
        <v>1849</v>
      </c>
      <c r="B652" s="129">
        <f>VLOOKUP(A652,'Carga Remito.'!A$4:AK$16957,3,0)</f>
        <v>45371</v>
      </c>
      <c r="C652" s="131">
        <f t="shared" ca="1" si="24"/>
        <v>9</v>
      </c>
      <c r="D652" s="28" t="str">
        <f>VLOOKUP(A652,'Carga Remito.'!A$4:AK$15957,4,0)</f>
        <v>Garay Jorge</v>
      </c>
      <c r="E652" s="28" t="e">
        <f>VLOOKUP(A652,'Carga Remito.'!A$4:AK$2258,6,0)</f>
        <v>#N/A</v>
      </c>
      <c r="F652" s="28" t="e">
        <f>VLOOKUP(A652,'Carga Remito.'!A$4:AK$1858,7,0)</f>
        <v>#N/A</v>
      </c>
      <c r="G652" s="27">
        <f>VLOOKUP(A652,'Carga Remito.'!A$4:AK$20957,MATCH(G$4,'Carga Remito.'!A$3:AQ$3,0),0)</f>
        <v>251000</v>
      </c>
      <c r="J652" s="15">
        <f t="shared" si="23"/>
        <v>0</v>
      </c>
      <c r="K652" s="31">
        <v>200000</v>
      </c>
      <c r="L652" s="23">
        <v>45386</v>
      </c>
      <c r="N652" s="31">
        <v>51000</v>
      </c>
      <c r="O652" s="23">
        <v>45386</v>
      </c>
    </row>
    <row r="653" spans="1:18" x14ac:dyDescent="0.25">
      <c r="A653" s="128">
        <v>1850</v>
      </c>
      <c r="B653" s="129">
        <f>VLOOKUP(A653,'Carga Remito.'!A$4:AK$16957,3,0)</f>
        <v>45371</v>
      </c>
      <c r="C653" s="131">
        <f t="shared" ca="1" si="24"/>
        <v>9</v>
      </c>
      <c r="D653" s="28" t="str">
        <f>VLOOKUP(A653,'Carga Remito.'!A$4:AK$15957,4,0)</f>
        <v>Crocinelli Carlos</v>
      </c>
      <c r="E653" s="28" t="e">
        <f>VLOOKUP(A653,'Carga Remito.'!A$4:AK$2258,6,0)</f>
        <v>#N/A</v>
      </c>
      <c r="F653" s="28" t="e">
        <f>VLOOKUP(A653,'Carga Remito.'!A$4:AK$1858,7,0)</f>
        <v>#N/A</v>
      </c>
      <c r="G653" s="27">
        <f>VLOOKUP(A653,'Carga Remito.'!A$4:AK$20957,MATCH(G$4,'Carga Remito.'!A$3:AQ$3,0),0)</f>
        <v>60000</v>
      </c>
      <c r="J653" s="15">
        <f t="shared" si="23"/>
        <v>0</v>
      </c>
      <c r="K653" s="31">
        <v>60000</v>
      </c>
      <c r="L653" s="23">
        <v>45386</v>
      </c>
    </row>
    <row r="654" spans="1:18" x14ac:dyDescent="0.25">
      <c r="A654" s="128">
        <v>1851</v>
      </c>
      <c r="B654" s="129">
        <f>VLOOKUP(A654,'Carga Remito.'!A$4:AK$16957,3,0)</f>
        <v>45371</v>
      </c>
      <c r="C654" s="131">
        <f t="shared" ca="1" si="24"/>
        <v>9</v>
      </c>
      <c r="D654" s="28" t="str">
        <f>VLOOKUP(A654,'Carga Remito.'!A$4:AK$15957,4,0)</f>
        <v>Ramancin Enrique</v>
      </c>
      <c r="E654" s="28" t="e">
        <f>VLOOKUP(A654,'Carga Remito.'!A$4:AK$2258,6,0)</f>
        <v>#N/A</v>
      </c>
      <c r="F654" s="28" t="e">
        <f>VLOOKUP(A654,'Carga Remito.'!A$4:AK$1858,7,0)</f>
        <v>#N/A</v>
      </c>
      <c r="G654" s="27">
        <f>VLOOKUP(A654,'Carga Remito.'!A$4:AK$20957,MATCH(G$4,'Carga Remito.'!A$3:AQ$3,0),0)</f>
        <v>548200</v>
      </c>
      <c r="I654" t="s">
        <v>3478</v>
      </c>
      <c r="J654" s="15">
        <f t="shared" si="23"/>
        <v>0</v>
      </c>
      <c r="K654" s="31">
        <v>210500</v>
      </c>
      <c r="L654" s="23">
        <v>45352</v>
      </c>
      <c r="N654" s="31">
        <v>200000</v>
      </c>
      <c r="O654" s="23">
        <v>45383</v>
      </c>
      <c r="Q654" s="31">
        <v>137700</v>
      </c>
      <c r="R654" s="23">
        <v>45411</v>
      </c>
    </row>
    <row r="655" spans="1:18" x14ac:dyDescent="0.25">
      <c r="A655" s="128">
        <v>1852</v>
      </c>
      <c r="B655" s="129">
        <f>VLOOKUP(A655,'Carga Remito.'!A$4:AK$16957,3,0)</f>
        <v>45372</v>
      </c>
      <c r="C655" s="131">
        <f t="shared" ca="1" si="24"/>
        <v>9</v>
      </c>
      <c r="D655" s="28" t="str">
        <f>VLOOKUP(A655,'Carga Remito.'!A$4:AK$15957,4,0)</f>
        <v>Domansky Roberto</v>
      </c>
      <c r="E655" s="28" t="e">
        <f>VLOOKUP(A655,'Carga Remito.'!A$4:AK$2258,6,0)</f>
        <v>#N/A</v>
      </c>
      <c r="F655" s="28" t="e">
        <f>VLOOKUP(A655,'Carga Remito.'!A$4:AK$1858,7,0)</f>
        <v>#N/A</v>
      </c>
      <c r="G655" s="27">
        <f>VLOOKUP(A655,'Carga Remito.'!A$4:AK$20957,MATCH(G$4,'Carga Remito.'!A$3:AQ$3,0),0)</f>
        <v>0</v>
      </c>
      <c r="J655" s="15">
        <f t="shared" si="23"/>
        <v>0</v>
      </c>
    </row>
    <row r="656" spans="1:18" x14ac:dyDescent="0.25">
      <c r="A656" s="128">
        <v>1853</v>
      </c>
      <c r="B656" s="129">
        <f>VLOOKUP(A656,'Carga Remito.'!A$4:AK$16957,3,0)</f>
        <v>45372</v>
      </c>
      <c r="C656" s="131">
        <f t="shared" ca="1" si="24"/>
        <v>9</v>
      </c>
      <c r="D656" s="28" t="str">
        <f>VLOOKUP(A656,'Carga Remito.'!A$4:AK$15957,4,0)</f>
        <v>Transporte Palloni</v>
      </c>
      <c r="E656" s="28" t="e">
        <f>VLOOKUP(A656,'Carga Remito.'!A$4:AK$2258,6,0)</f>
        <v>#N/A</v>
      </c>
      <c r="F656" s="28" t="e">
        <f>VLOOKUP(A656,'Carga Remito.'!A$4:AK$1858,7,0)</f>
        <v>#N/A</v>
      </c>
      <c r="G656" s="27">
        <f>VLOOKUP(A656,'Carga Remito.'!A$4:AK$20957,MATCH(G$4,'Carga Remito.'!A$3:AQ$3,0),0)</f>
        <v>150000</v>
      </c>
      <c r="I656" t="s">
        <v>3584</v>
      </c>
      <c r="J656" s="15">
        <f t="shared" si="23"/>
        <v>0</v>
      </c>
      <c r="K656" s="31">
        <v>150000</v>
      </c>
    </row>
    <row r="657" spans="1:15" x14ac:dyDescent="0.25">
      <c r="A657" s="128">
        <v>1854</v>
      </c>
      <c r="B657" s="129">
        <f>VLOOKUP(A657,'Carga Remito.'!A$4:AK$16957,3,0)</f>
        <v>45372</v>
      </c>
      <c r="C657" s="131">
        <f t="shared" ca="1" si="24"/>
        <v>9</v>
      </c>
      <c r="D657" s="28" t="str">
        <f>VLOOKUP(A657,'Carga Remito.'!A$4:AK$15957,4,0)</f>
        <v>Magliano Jorge</v>
      </c>
      <c r="E657" s="28" t="e">
        <f>VLOOKUP(A657,'Carga Remito.'!A$4:AK$2258,6,0)</f>
        <v>#N/A</v>
      </c>
      <c r="F657" s="28" t="e">
        <f>VLOOKUP(A657,'Carga Remito.'!A$4:AK$1858,7,0)</f>
        <v>#N/A</v>
      </c>
      <c r="G657" s="27">
        <f>VLOOKUP(A657,'Carga Remito.'!A$4:AK$20957,MATCH(G$4,'Carga Remito.'!A$3:AQ$3,0),0)</f>
        <v>130000</v>
      </c>
      <c r="J657" s="15">
        <f t="shared" si="23"/>
        <v>0</v>
      </c>
      <c r="K657" s="31">
        <v>130000</v>
      </c>
      <c r="L657" s="23">
        <v>45411</v>
      </c>
    </row>
    <row r="658" spans="1:15" x14ac:dyDescent="0.25">
      <c r="A658" s="128">
        <v>1855</v>
      </c>
      <c r="B658" s="129">
        <f>VLOOKUP(A658,'Carga Remito.'!A$4:AK$16957,3,0)</f>
        <v>45372</v>
      </c>
      <c r="C658" s="131">
        <f t="shared" ca="1" si="24"/>
        <v>9</v>
      </c>
      <c r="D658" s="28" t="str">
        <f>VLOOKUP(A658,'Carga Remito.'!A$4:AK$15957,4,0)</f>
        <v>Transporte Palloni</v>
      </c>
      <c r="E658" s="28" t="e">
        <f>VLOOKUP(A658,'Carga Remito.'!A$4:AK$2258,6,0)</f>
        <v>#N/A</v>
      </c>
      <c r="F658" s="28" t="e">
        <f>VLOOKUP(A658,'Carga Remito.'!A$4:AK$1858,7,0)</f>
        <v>#N/A</v>
      </c>
      <c r="G658" s="27">
        <f>VLOOKUP(A658,'Carga Remito.'!A$4:AK$20957,MATCH(G$4,'Carga Remito.'!A$3:AQ$3,0),0)</f>
        <v>50000</v>
      </c>
      <c r="I658" t="s">
        <v>3584</v>
      </c>
      <c r="J658" s="15">
        <f t="shared" si="23"/>
        <v>0</v>
      </c>
      <c r="K658" s="31">
        <v>50000</v>
      </c>
    </row>
    <row r="659" spans="1:15" x14ac:dyDescent="0.25">
      <c r="A659" s="128">
        <v>1856</v>
      </c>
      <c r="B659" s="129">
        <f>VLOOKUP(A659,'Carga Remito.'!A$4:AK$16957,3,0)</f>
        <v>45373</v>
      </c>
      <c r="C659" s="131">
        <f t="shared" ca="1" si="24"/>
        <v>9</v>
      </c>
      <c r="D659" s="28" t="str">
        <f>VLOOKUP(A659,'Carga Remito.'!A$4:AK$15957,4,0)</f>
        <v>Saladino Guillermo</v>
      </c>
      <c r="E659" s="28" t="e">
        <f>VLOOKUP(A659,'Carga Remito.'!A$4:AK$2258,6,0)</f>
        <v>#N/A</v>
      </c>
      <c r="F659" s="28" t="e">
        <f>VLOOKUP(A659,'Carga Remito.'!A$4:AK$1858,7,0)</f>
        <v>#N/A</v>
      </c>
      <c r="G659" s="27">
        <f>VLOOKUP(A659,'Carga Remito.'!A$4:AK$20957,MATCH(G$4,'Carga Remito.'!A$3:AQ$3,0),0)</f>
        <v>114550</v>
      </c>
      <c r="J659" s="15">
        <f t="shared" si="23"/>
        <v>0</v>
      </c>
      <c r="K659" s="31">
        <v>97800</v>
      </c>
      <c r="L659" s="23">
        <v>45373</v>
      </c>
      <c r="N659" s="31">
        <v>16750</v>
      </c>
      <c r="O659" s="23">
        <v>45375</v>
      </c>
    </row>
    <row r="660" spans="1:15" x14ac:dyDescent="0.25">
      <c r="A660" s="128">
        <v>1857</v>
      </c>
      <c r="B660" s="129">
        <f>VLOOKUP(A660,'Carga Remito.'!A$4:AK$16957,3,0)</f>
        <v>45373</v>
      </c>
      <c r="C660" s="131">
        <f t="shared" ca="1" si="24"/>
        <v>9</v>
      </c>
      <c r="D660" s="28" t="str">
        <f>VLOOKUP(A660,'Carga Remito.'!A$4:AK$15957,4,0)</f>
        <v>AGD</v>
      </c>
      <c r="E660" s="28" t="e">
        <f>VLOOKUP(A660,'Carga Remito.'!A$4:AK$2258,6,0)</f>
        <v>#N/A</v>
      </c>
      <c r="F660" s="28" t="e">
        <f>VLOOKUP(A660,'Carga Remito.'!A$4:AK$1858,7,0)</f>
        <v>#N/A</v>
      </c>
      <c r="G660" s="27">
        <f>VLOOKUP(A660,'Carga Remito.'!A$4:AK$20957,MATCH(G$4,'Carga Remito.'!A$3:AQ$3,0),0)</f>
        <v>165000</v>
      </c>
      <c r="J660" s="15">
        <f t="shared" si="23"/>
        <v>0</v>
      </c>
      <c r="K660" s="31">
        <v>165000</v>
      </c>
      <c r="L660" s="23">
        <v>45390</v>
      </c>
    </row>
    <row r="661" spans="1:15" x14ac:dyDescent="0.25">
      <c r="A661" s="128">
        <v>1858</v>
      </c>
      <c r="B661" s="129">
        <f>VLOOKUP(A661,'Carga Remito.'!A$4:AK$16957,3,0)</f>
        <v>45373</v>
      </c>
      <c r="C661" s="131">
        <f t="shared" ca="1" si="24"/>
        <v>9</v>
      </c>
      <c r="D661" s="28" t="str">
        <f>VLOOKUP(A661,'Carga Remito.'!A$4:AK$15957,4,0)</f>
        <v>Weizur</v>
      </c>
      <c r="E661" s="28" t="e">
        <f>VLOOKUP(A661,'Carga Remito.'!A$4:AK$2258,6,0)</f>
        <v>#N/A</v>
      </c>
      <c r="F661" s="28" t="e">
        <f>VLOOKUP(A661,'Carga Remito.'!A$4:AK$1858,7,0)</f>
        <v>#N/A</v>
      </c>
      <c r="G661" s="27">
        <f>VLOOKUP(A661,'Carga Remito.'!A$4:AK$20957,MATCH(G$4,'Carga Remito.'!A$3:AQ$3,0),0)</f>
        <v>246560</v>
      </c>
      <c r="I661" t="s">
        <v>3551</v>
      </c>
      <c r="J661" s="15">
        <f t="shared" si="23"/>
        <v>0</v>
      </c>
      <c r="K661" s="31">
        <v>246560</v>
      </c>
      <c r="L661" s="23">
        <v>45387</v>
      </c>
    </row>
    <row r="662" spans="1:15" x14ac:dyDescent="0.25">
      <c r="A662" s="128">
        <v>1859</v>
      </c>
      <c r="B662" s="129">
        <f>VLOOKUP(A662,'Carga Remito.'!A$4:AK$16957,3,0)</f>
        <v>45373</v>
      </c>
      <c r="C662" s="131">
        <f t="shared" ca="1" si="24"/>
        <v>9</v>
      </c>
      <c r="D662" s="28" t="str">
        <f>VLOOKUP(A662,'Carga Remito.'!A$4:AK$15957,4,0)</f>
        <v>Nardin Larisa</v>
      </c>
      <c r="E662" s="28" t="e">
        <f>VLOOKUP(A662,'Carga Remito.'!A$4:AK$2258,6,0)</f>
        <v>#N/A</v>
      </c>
      <c r="F662" s="28" t="e">
        <f>VLOOKUP(A662,'Carga Remito.'!A$4:AK$1858,7,0)</f>
        <v>#N/A</v>
      </c>
      <c r="G662" s="27">
        <f>VLOOKUP(A662,'Carga Remito.'!A$4:AK$20957,MATCH(G$4,'Carga Remito.'!A$3:AQ$3,0),0)</f>
        <v>190100</v>
      </c>
      <c r="J662" s="15">
        <f t="shared" si="23"/>
        <v>0</v>
      </c>
      <c r="K662" s="31">
        <v>190100</v>
      </c>
      <c r="L662" s="23">
        <v>45376</v>
      </c>
    </row>
    <row r="663" spans="1:15" x14ac:dyDescent="0.25">
      <c r="A663" s="128">
        <v>1860</v>
      </c>
      <c r="B663" s="129">
        <f>VLOOKUP(A663,'Carga Remito.'!A$4:AK$16957,3,0)</f>
        <v>45373</v>
      </c>
      <c r="C663" s="131">
        <f t="shared" ca="1" si="24"/>
        <v>9</v>
      </c>
      <c r="D663" s="28" t="str">
        <f>VLOOKUP(A663,'Carga Remito.'!A$4:AK$15957,4,0)</f>
        <v>Lang Gustavo</v>
      </c>
      <c r="E663" s="28" t="e">
        <f>VLOOKUP(A663,'Carga Remito.'!A$4:AK$2258,6,0)</f>
        <v>#N/A</v>
      </c>
      <c r="F663" s="28" t="e">
        <f>VLOOKUP(A663,'Carga Remito.'!A$4:AK$1858,7,0)</f>
        <v>#N/A</v>
      </c>
      <c r="G663" s="27">
        <f>VLOOKUP(A663,'Carga Remito.'!A$4:AK$20957,MATCH(G$4,'Carga Remito.'!A$3:AQ$3,0),0)</f>
        <v>42000</v>
      </c>
      <c r="J663" s="15">
        <f t="shared" si="23"/>
        <v>0</v>
      </c>
      <c r="K663" s="31">
        <v>42000</v>
      </c>
    </row>
    <row r="664" spans="1:15" x14ac:dyDescent="0.25">
      <c r="A664" s="128">
        <v>1861</v>
      </c>
      <c r="B664" s="129">
        <f>VLOOKUP(A664,'Carga Remito.'!A$4:AK$16957,3,0)</f>
        <v>45373</v>
      </c>
      <c r="C664" s="131">
        <f t="shared" ca="1" si="24"/>
        <v>9</v>
      </c>
      <c r="D664" s="28" t="str">
        <f>VLOOKUP(A664,'Carga Remito.'!A$4:AK$15957,4,0)</f>
        <v>Fava Carlos</v>
      </c>
      <c r="E664" s="28" t="e">
        <f>VLOOKUP(A664,'Carga Remito.'!A$4:AK$2258,6,0)</f>
        <v>#N/A</v>
      </c>
      <c r="F664" s="28" t="e">
        <f>VLOOKUP(A664,'Carga Remito.'!A$4:AK$1858,7,0)</f>
        <v>#N/A</v>
      </c>
      <c r="G664" s="27">
        <f>VLOOKUP(A664,'Carga Remito.'!A$4:AK$20957,MATCH(G$4,'Carga Remito.'!A$3:AQ$3,0),0)</f>
        <v>417000</v>
      </c>
      <c r="I664" t="s">
        <v>990</v>
      </c>
      <c r="J664" s="15">
        <f t="shared" si="23"/>
        <v>0</v>
      </c>
      <c r="K664" s="31">
        <v>417000</v>
      </c>
      <c r="L664" s="23">
        <v>45377</v>
      </c>
    </row>
    <row r="665" spans="1:15" x14ac:dyDescent="0.25">
      <c r="A665" s="128">
        <v>1862</v>
      </c>
      <c r="B665" s="129">
        <f>VLOOKUP(A665,'Carga Remito.'!A$4:AK$16957,3,0)</f>
        <v>45374</v>
      </c>
      <c r="C665" s="131">
        <f t="shared" ca="1" si="24"/>
        <v>9</v>
      </c>
      <c r="D665" s="28" t="str">
        <f>VLOOKUP(A665,'Carga Remito.'!A$4:AK$15957,4,0)</f>
        <v>Tonello Santiago</v>
      </c>
      <c r="E665" s="28" t="e">
        <f>VLOOKUP(A665,'Carga Remito.'!A$4:AK$2258,6,0)</f>
        <v>#N/A</v>
      </c>
      <c r="F665" s="28" t="e">
        <f>VLOOKUP(A665,'Carga Remito.'!A$4:AK$1858,7,0)</f>
        <v>#N/A</v>
      </c>
      <c r="G665" s="27">
        <f>VLOOKUP(A665,'Carga Remito.'!A$4:AK$20957,MATCH(G$4,'Carga Remito.'!A$3:AQ$3,0),0)</f>
        <v>0</v>
      </c>
      <c r="J665" s="15">
        <f t="shared" si="23"/>
        <v>0</v>
      </c>
    </row>
    <row r="666" spans="1:15" x14ac:dyDescent="0.25">
      <c r="A666" s="128">
        <v>1863</v>
      </c>
      <c r="B666" s="129">
        <f>VLOOKUP(A666,'Carga Remito.'!A$4:AK$16957,3,0)</f>
        <v>45376</v>
      </c>
      <c r="C666" s="131">
        <f t="shared" ca="1" si="24"/>
        <v>9</v>
      </c>
      <c r="D666" s="28" t="str">
        <f>VLOOKUP(A666,'Carga Remito.'!A$4:AK$15957,4,0)</f>
        <v>Mandrile Sebastian</v>
      </c>
      <c r="E666" s="28" t="e">
        <f>VLOOKUP(A666,'Carga Remito.'!A$4:AK$2258,6,0)</f>
        <v>#N/A</v>
      </c>
      <c r="F666" s="28" t="e">
        <f>VLOOKUP(A666,'Carga Remito.'!A$4:AK$1858,7,0)</f>
        <v>#N/A</v>
      </c>
      <c r="G666" s="27">
        <f>VLOOKUP(A666,'Carga Remito.'!A$4:AK$20957,MATCH(G$4,'Carga Remito.'!A$3:AQ$3,0),0)</f>
        <v>0</v>
      </c>
      <c r="J666" s="15">
        <f t="shared" si="23"/>
        <v>0</v>
      </c>
    </row>
    <row r="667" spans="1:15" x14ac:dyDescent="0.25">
      <c r="A667" s="128">
        <v>1864</v>
      </c>
      <c r="B667" s="129">
        <f>VLOOKUP(A667,'Carga Remito.'!A$4:AK$16957,3,0)</f>
        <v>45376</v>
      </c>
      <c r="C667" s="131">
        <v>0</v>
      </c>
      <c r="D667" s="28" t="str">
        <f>VLOOKUP(A667,'Carga Remito.'!A$4:AK$15957,4,0)</f>
        <v>Clemente Jose Luis</v>
      </c>
      <c r="E667" s="28" t="e">
        <f>VLOOKUP(A667,'Carga Remito.'!A$4:AK$2258,6,0)</f>
        <v>#N/A</v>
      </c>
      <c r="F667" s="28" t="e">
        <f>VLOOKUP(A667,'Carga Remito.'!A$4:AK$1858,7,0)</f>
        <v>#N/A</v>
      </c>
      <c r="G667" s="27">
        <f>VLOOKUP(A667,'Carga Remito.'!A$4:AK$20957,MATCH(G$4,'Carga Remito.'!A$3:AQ$3,0),0)</f>
        <v>40000</v>
      </c>
      <c r="J667" s="15">
        <f t="shared" si="23"/>
        <v>0</v>
      </c>
      <c r="K667" s="31">
        <v>40000</v>
      </c>
      <c r="L667" s="23">
        <v>45377</v>
      </c>
    </row>
    <row r="668" spans="1:15" x14ac:dyDescent="0.25">
      <c r="A668" s="128">
        <v>1865</v>
      </c>
      <c r="B668" s="129">
        <f>VLOOKUP(A668,'Carga Remito.'!A$4:AK$16957,3,0)</f>
        <v>45376</v>
      </c>
      <c r="C668" s="131">
        <f t="shared" ref="C668:C731" ca="1" si="25">ROUNDUP(IF((TODAY()-B668)&lt;30,0,(TODAY()-B668)/30),0)</f>
        <v>9</v>
      </c>
      <c r="D668" s="28" t="str">
        <f>VLOOKUP(A668,'Carga Remito.'!A$4:AK$15957,4,0)</f>
        <v>Quinteros Luis</v>
      </c>
      <c r="E668" s="28" t="e">
        <f>VLOOKUP(A668,'Carga Remito.'!A$4:AK$2258,6,0)</f>
        <v>#N/A</v>
      </c>
      <c r="F668" s="28" t="e">
        <f>VLOOKUP(A668,'Carga Remito.'!A$4:AK$1858,7,0)</f>
        <v>#N/A</v>
      </c>
      <c r="G668" s="27">
        <f>VLOOKUP(A668,'Carga Remito.'!A$4:AK$20957,MATCH(G$4,'Carga Remito.'!A$3:AQ$3,0),0)</f>
        <v>25000</v>
      </c>
      <c r="I668" t="s">
        <v>990</v>
      </c>
      <c r="J668" s="15">
        <f t="shared" si="23"/>
        <v>0</v>
      </c>
      <c r="K668" s="31">
        <v>25000</v>
      </c>
      <c r="L668" s="23">
        <v>45376</v>
      </c>
    </row>
    <row r="669" spans="1:15" x14ac:dyDescent="0.25">
      <c r="A669" s="128">
        <v>1866</v>
      </c>
      <c r="B669" s="129">
        <f>VLOOKUP(A669,'Carga Remito.'!A$4:AK$16957,3,0)</f>
        <v>45376</v>
      </c>
      <c r="C669" s="131">
        <f t="shared" ca="1" si="25"/>
        <v>9</v>
      </c>
      <c r="D669" s="28" t="str">
        <f>VLOOKUP(A669,'Carga Remito.'!A$4:AK$15957,4,0)</f>
        <v>Transporte Palloni</v>
      </c>
      <c r="E669" s="28" t="e">
        <f>VLOOKUP(A669,'Carga Remito.'!A$4:AK$2258,6,0)</f>
        <v>#N/A</v>
      </c>
      <c r="F669" s="28" t="e">
        <f>VLOOKUP(A669,'Carga Remito.'!A$4:AK$1858,7,0)</f>
        <v>#N/A</v>
      </c>
      <c r="G669" s="27">
        <f>VLOOKUP(A669,'Carga Remito.'!A$4:AK$20957,MATCH(G$4,'Carga Remito.'!A$3:AQ$3,0),0)</f>
        <v>82000</v>
      </c>
      <c r="I669" t="s">
        <v>3584</v>
      </c>
      <c r="J669" s="15">
        <f t="shared" si="23"/>
        <v>0</v>
      </c>
      <c r="K669" s="31">
        <v>82000</v>
      </c>
    </row>
    <row r="670" spans="1:15" x14ac:dyDescent="0.25">
      <c r="A670" s="128">
        <v>1867</v>
      </c>
      <c r="B670" s="129">
        <f>VLOOKUP(A670,'Carga Remito.'!A$4:AK$16957,3,0)</f>
        <v>45376</v>
      </c>
      <c r="C670" s="131">
        <f t="shared" ca="1" si="25"/>
        <v>9</v>
      </c>
      <c r="D670" s="196" t="str">
        <f>VLOOKUP(A670,'Carga Remito.'!A$4:AK$15957,4,0)</f>
        <v>Dimarco Sebastian</v>
      </c>
      <c r="E670" s="28" t="e">
        <f>VLOOKUP(A670,'Carga Remito.'!A$4:AK$2258,6,0)</f>
        <v>#N/A</v>
      </c>
      <c r="F670" s="28" t="e">
        <f>VLOOKUP(A670,'Carga Remito.'!A$4:AK$1858,7,0)</f>
        <v>#N/A</v>
      </c>
      <c r="G670" s="27">
        <f>VLOOKUP(A670,'Carga Remito.'!A$4:AK$20957,MATCH(G$4,'Carga Remito.'!A$3:AQ$3,0),0)</f>
        <v>137800</v>
      </c>
      <c r="I670" t="s">
        <v>3514</v>
      </c>
      <c r="J670" s="15">
        <f t="shared" si="23"/>
        <v>0</v>
      </c>
      <c r="K670" s="31">
        <v>90000</v>
      </c>
      <c r="L670" s="23">
        <v>45373</v>
      </c>
      <c r="N670" s="31">
        <v>47800</v>
      </c>
      <c r="O670" s="23">
        <v>45401</v>
      </c>
    </row>
    <row r="671" spans="1:15" x14ac:dyDescent="0.25">
      <c r="A671" s="128">
        <v>1868</v>
      </c>
      <c r="B671" s="129">
        <f>VLOOKUP(A671,'Carga Remito.'!A$4:AK$16957,3,0)</f>
        <v>45376</v>
      </c>
      <c r="C671" s="131">
        <f t="shared" ca="1" si="25"/>
        <v>9</v>
      </c>
      <c r="D671" s="28" t="str">
        <f>VLOOKUP(A671,'Carga Remito.'!A$4:AK$15957,4,0)</f>
        <v>Municipalidad Laboulaye</v>
      </c>
      <c r="E671" s="28" t="e">
        <f>VLOOKUP(A671,'Carga Remito.'!A$4:AK$2258,6,0)</f>
        <v>#N/A</v>
      </c>
      <c r="F671" s="28" t="e">
        <f>VLOOKUP(A671,'Carga Remito.'!A$4:AK$1858,7,0)</f>
        <v>#N/A</v>
      </c>
      <c r="G671" s="27">
        <f>VLOOKUP(A671,'Carga Remito.'!A$4:AK$20957,MATCH(G$4,'Carga Remito.'!A$3:AQ$3,0),0)</f>
        <v>114950</v>
      </c>
      <c r="I671" t="s">
        <v>3150</v>
      </c>
      <c r="J671" s="15">
        <f t="shared" si="23"/>
        <v>0</v>
      </c>
      <c r="K671" s="31">
        <v>114950</v>
      </c>
    </row>
    <row r="672" spans="1:15" x14ac:dyDescent="0.25">
      <c r="A672" s="128">
        <v>1869</v>
      </c>
      <c r="B672" s="129">
        <f>VLOOKUP(A672,'Carga Remito.'!A$4:AK$16957,3,0)</f>
        <v>45377</v>
      </c>
      <c r="C672" s="131">
        <f t="shared" ca="1" si="25"/>
        <v>9</v>
      </c>
      <c r="D672" s="28" t="str">
        <f>VLOOKUP(A672,'Carga Remito.'!A$4:AK$15957,4,0)</f>
        <v>Ojeda Anibal</v>
      </c>
      <c r="E672" s="28" t="e">
        <f>VLOOKUP(A672,'Carga Remito.'!A$4:AK$2258,6,0)</f>
        <v>#N/A</v>
      </c>
      <c r="F672" s="28" t="e">
        <f>VLOOKUP(A672,'Carga Remito.'!A$4:AK$1858,7,0)</f>
        <v>#N/A</v>
      </c>
      <c r="G672" s="27">
        <f>VLOOKUP(A672,'Carga Remito.'!A$4:AK$20957,MATCH(G$4,'Carga Remito.'!A$3:AQ$3,0),0)</f>
        <v>654900</v>
      </c>
      <c r="J672" s="15">
        <f t="shared" si="23"/>
        <v>0</v>
      </c>
      <c r="K672" s="31">
        <v>250000</v>
      </c>
      <c r="L672" s="23">
        <v>45379</v>
      </c>
      <c r="N672" s="31">
        <v>404900</v>
      </c>
      <c r="O672" s="23">
        <v>45391</v>
      </c>
    </row>
    <row r="673" spans="1:15" x14ac:dyDescent="0.25">
      <c r="A673" s="128">
        <v>1870</v>
      </c>
      <c r="B673" s="129">
        <f>VLOOKUP(A673,'Carga Remito.'!A$4:AK$16957,3,0)</f>
        <v>45377</v>
      </c>
      <c r="C673" s="131">
        <f t="shared" ca="1" si="25"/>
        <v>9</v>
      </c>
      <c r="D673" s="28" t="str">
        <f>VLOOKUP(A673,'Carga Remito.'!A$4:AK$15957,4,0)</f>
        <v>Gatti Mariana</v>
      </c>
      <c r="E673" s="28" t="e">
        <f>VLOOKUP(A673,'Carga Remito.'!A$4:AK$2258,6,0)</f>
        <v>#N/A</v>
      </c>
      <c r="F673" s="28" t="e">
        <f>VLOOKUP(A673,'Carga Remito.'!A$4:AK$1858,7,0)</f>
        <v>#N/A</v>
      </c>
      <c r="G673" s="27">
        <f>VLOOKUP(A673,'Carga Remito.'!A$4:AK$20957,MATCH(G$4,'Carga Remito.'!A$3:AQ$3,0),0)</f>
        <v>247300</v>
      </c>
      <c r="J673" s="15">
        <f t="shared" si="23"/>
        <v>0</v>
      </c>
      <c r="K673" s="31">
        <v>247300</v>
      </c>
      <c r="L673" s="23">
        <v>45392</v>
      </c>
    </row>
    <row r="674" spans="1:15" x14ac:dyDescent="0.25">
      <c r="A674" s="128">
        <v>1871</v>
      </c>
      <c r="B674" s="129">
        <f>VLOOKUP(A674,'Carga Remito.'!A$4:AK$16957,3,0)</f>
        <v>45377</v>
      </c>
      <c r="C674" s="131">
        <f t="shared" ca="1" si="25"/>
        <v>9</v>
      </c>
      <c r="D674" s="28" t="str">
        <f>VLOOKUP(A674,'Carga Remito.'!A$4:AK$15957,4,0)</f>
        <v>Garcia Franco</v>
      </c>
      <c r="E674" s="28" t="e">
        <f>VLOOKUP(A674,'Carga Remito.'!A$4:AK$2258,6,0)</f>
        <v>#N/A</v>
      </c>
      <c r="F674" s="28" t="e">
        <f>VLOOKUP(A674,'Carga Remito.'!A$4:AK$1858,7,0)</f>
        <v>#N/A</v>
      </c>
      <c r="G674" s="27">
        <f>VLOOKUP(A674,'Carga Remito.'!A$4:AK$20957,MATCH(G$4,'Carga Remito.'!A$3:AQ$3,0),0)</f>
        <v>0</v>
      </c>
      <c r="J674" s="15">
        <f t="shared" si="23"/>
        <v>0</v>
      </c>
    </row>
    <row r="675" spans="1:15" x14ac:dyDescent="0.25">
      <c r="A675" s="128">
        <v>1872</v>
      </c>
      <c r="B675" s="129">
        <f>VLOOKUP(A675,'Carga Remito.'!A$4:AK$16957,3,0)</f>
        <v>45378</v>
      </c>
      <c r="C675" s="131">
        <f t="shared" ca="1" si="25"/>
        <v>9</v>
      </c>
      <c r="D675" s="28" t="str">
        <f>VLOOKUP(A675,'Carga Remito.'!A$4:AK$15957,4,0)</f>
        <v>Fernandez Martin</v>
      </c>
      <c r="E675" s="28" t="e">
        <f>VLOOKUP(A675,'Carga Remito.'!A$4:AK$2258,6,0)</f>
        <v>#N/A</v>
      </c>
      <c r="F675" s="28" t="e">
        <f>VLOOKUP(A675,'Carga Remito.'!A$4:AK$1858,7,0)</f>
        <v>#N/A</v>
      </c>
      <c r="G675" s="27">
        <f>VLOOKUP(A675,'Carga Remito.'!A$4:AK$20957,MATCH(G$4,'Carga Remito.'!A$3:AQ$3,0),0)</f>
        <v>356950</v>
      </c>
      <c r="J675" s="15">
        <f t="shared" si="23"/>
        <v>0</v>
      </c>
      <c r="K675" s="31">
        <v>356950</v>
      </c>
      <c r="L675" s="23">
        <v>45400</v>
      </c>
    </row>
    <row r="676" spans="1:15" x14ac:dyDescent="0.25">
      <c r="A676" s="128">
        <v>1873</v>
      </c>
      <c r="B676" s="129">
        <f>VLOOKUP(A676,'Carga Remito.'!A$4:AK$16957,3,0)</f>
        <v>45378</v>
      </c>
      <c r="C676" s="131">
        <f t="shared" ca="1" si="25"/>
        <v>9</v>
      </c>
      <c r="D676" s="28" t="str">
        <f>VLOOKUP(A676,'Carga Remito.'!A$4:AK$15957,4,0)</f>
        <v>Trivigno Raul</v>
      </c>
      <c r="E676" s="28" t="e">
        <f>VLOOKUP(A676,'Carga Remito.'!A$4:AK$2258,6,0)</f>
        <v>#N/A</v>
      </c>
      <c r="F676" s="28" t="e">
        <f>VLOOKUP(A676,'Carga Remito.'!A$4:AK$1858,7,0)</f>
        <v>#N/A</v>
      </c>
      <c r="G676" s="27">
        <f>VLOOKUP(A676,'Carga Remito.'!A$4:AK$20957,MATCH(G$4,'Carga Remito.'!A$3:AQ$3,0),0)</f>
        <v>143500</v>
      </c>
      <c r="J676" s="15">
        <f t="shared" si="23"/>
        <v>0</v>
      </c>
      <c r="K676" s="31">
        <v>143500</v>
      </c>
      <c r="L676" s="23">
        <v>45385</v>
      </c>
    </row>
    <row r="677" spans="1:15" x14ac:dyDescent="0.25">
      <c r="A677" s="128">
        <v>1874</v>
      </c>
      <c r="B677" s="129">
        <f>VLOOKUP(A677,'Carga Remito.'!A$4:AK$16957,3,0)</f>
        <v>45378</v>
      </c>
      <c r="C677" s="131">
        <f t="shared" ca="1" si="25"/>
        <v>9</v>
      </c>
      <c r="D677" s="28" t="str">
        <f>VLOOKUP(A677,'Carga Remito.'!A$4:AK$15957,4,0)</f>
        <v>Transporte Palloni</v>
      </c>
      <c r="E677" s="28" t="e">
        <f>VLOOKUP(A677,'Carga Remito.'!A$4:AK$2258,6,0)</f>
        <v>#N/A</v>
      </c>
      <c r="F677" s="28" t="e">
        <f>VLOOKUP(A677,'Carga Remito.'!A$4:AK$1858,7,0)</f>
        <v>#N/A</v>
      </c>
      <c r="G677" s="27">
        <f>VLOOKUP(A677,'Carga Remito.'!A$4:AK$20957,MATCH(G$4,'Carga Remito.'!A$3:AQ$3,0),0)</f>
        <v>36000</v>
      </c>
      <c r="I677" t="s">
        <v>3584</v>
      </c>
      <c r="J677" s="15">
        <f t="shared" si="23"/>
        <v>0</v>
      </c>
      <c r="K677" s="31">
        <v>36000</v>
      </c>
    </row>
    <row r="678" spans="1:15" x14ac:dyDescent="0.25">
      <c r="A678" s="128">
        <v>1875</v>
      </c>
      <c r="B678" s="129">
        <f>VLOOKUP(A678,'Carga Remito.'!A$4:AK$16957,3,0)</f>
        <v>45379</v>
      </c>
      <c r="C678" s="131">
        <f t="shared" ca="1" si="25"/>
        <v>9</v>
      </c>
      <c r="D678" s="28" t="str">
        <f>VLOOKUP(A678,'Carga Remito.'!A$4:AK$15957,4,0)</f>
        <v>Acosta Silvina</v>
      </c>
      <c r="E678" s="28" t="e">
        <f>VLOOKUP(A678,'Carga Remito.'!A$4:AK$2258,6,0)</f>
        <v>#N/A</v>
      </c>
      <c r="F678" s="28" t="e">
        <f>VLOOKUP(A678,'Carga Remito.'!A$4:AK$1858,7,0)</f>
        <v>#N/A</v>
      </c>
      <c r="G678" s="27">
        <f>VLOOKUP(A678,'Carga Remito.'!A$4:AK$20957,MATCH(G$4,'Carga Remito.'!A$3:AQ$3,0),0)</f>
        <v>206600</v>
      </c>
      <c r="J678" s="15">
        <f t="shared" si="23"/>
        <v>0</v>
      </c>
      <c r="K678" s="31">
        <v>65000</v>
      </c>
      <c r="L678" s="23">
        <v>45387</v>
      </c>
      <c r="N678" s="31">
        <v>141600</v>
      </c>
      <c r="O678" s="23">
        <v>45418</v>
      </c>
    </row>
    <row r="679" spans="1:15" x14ac:dyDescent="0.25">
      <c r="A679" s="128">
        <v>1876</v>
      </c>
      <c r="B679" s="129">
        <f>VLOOKUP(A679,'Carga Remito.'!A$4:AK$16957,3,0)</f>
        <v>45379</v>
      </c>
      <c r="C679" s="131">
        <f t="shared" ca="1" si="25"/>
        <v>9</v>
      </c>
      <c r="D679" s="28" t="str">
        <f>VLOOKUP(A679,'Carga Remito.'!A$4:AK$15957,4,0)</f>
        <v>Mandrile Sebastian</v>
      </c>
      <c r="E679" s="28" t="e">
        <f>VLOOKUP(A679,'Carga Remito.'!A$4:AK$2258,6,0)</f>
        <v>#N/A</v>
      </c>
      <c r="F679" s="28" t="e">
        <f>VLOOKUP(A679,'Carga Remito.'!A$4:AK$1858,7,0)</f>
        <v>#N/A</v>
      </c>
      <c r="G679" s="27">
        <f>VLOOKUP(A679,'Carga Remito.'!A$4:AK$20957,MATCH(G$4,'Carga Remito.'!A$3:AQ$3,0),0)</f>
        <v>501787</v>
      </c>
      <c r="I679" t="s">
        <v>1063</v>
      </c>
      <c r="J679" s="15">
        <f t="shared" si="23"/>
        <v>0</v>
      </c>
      <c r="K679" s="31">
        <v>501787</v>
      </c>
      <c r="L679" s="23">
        <v>45415</v>
      </c>
    </row>
    <row r="680" spans="1:15" x14ac:dyDescent="0.25">
      <c r="A680" s="128">
        <v>1877</v>
      </c>
      <c r="B680" s="129">
        <f>VLOOKUP(A680,'Carga Remito.'!A$4:AK$16957,3,0)</f>
        <v>45379</v>
      </c>
      <c r="C680" s="131">
        <f t="shared" ca="1" si="25"/>
        <v>9</v>
      </c>
      <c r="D680" s="28" t="str">
        <f>VLOOKUP(A680,'Carga Remito.'!A$4:AK$15957,4,0)</f>
        <v>Dellafiori Marcelo</v>
      </c>
      <c r="E680" s="28" t="e">
        <f>VLOOKUP(A680,'Carga Remito.'!A$4:AK$2258,6,0)</f>
        <v>#N/A</v>
      </c>
      <c r="F680" s="28" t="e">
        <f>VLOOKUP(A680,'Carga Remito.'!A$4:AK$1858,7,0)</f>
        <v>#N/A</v>
      </c>
      <c r="G680" s="27">
        <f>VLOOKUP(A680,'Carga Remito.'!A$4:AK$20957,MATCH(G$4,'Carga Remito.'!A$3:AQ$3,0),0)</f>
        <v>42000</v>
      </c>
      <c r="J680" s="15">
        <f t="shared" si="23"/>
        <v>0</v>
      </c>
      <c r="K680" s="31">
        <v>42000</v>
      </c>
      <c r="L680" s="23">
        <v>45391</v>
      </c>
    </row>
    <row r="681" spans="1:15" x14ac:dyDescent="0.25">
      <c r="A681" s="128">
        <v>1878</v>
      </c>
      <c r="B681" s="129">
        <f>VLOOKUP(A681,'Carga Remito.'!A$4:AK$16957,3,0)</f>
        <v>45385</v>
      </c>
      <c r="C681" s="131">
        <f t="shared" ca="1" si="25"/>
        <v>9</v>
      </c>
      <c r="D681" s="28" t="str">
        <f>VLOOKUP(A681,'Carga Remito.'!A$4:AK$15957,4,0)</f>
        <v>Medina Javier</v>
      </c>
      <c r="E681" s="28" t="e">
        <f>VLOOKUP(A681,'Carga Remito.'!A$4:AK$2258,6,0)</f>
        <v>#N/A</v>
      </c>
      <c r="F681" s="28" t="e">
        <f>VLOOKUP(A681,'Carga Remito.'!A$4:AK$1858,7,0)</f>
        <v>#N/A</v>
      </c>
      <c r="G681" s="27">
        <f>VLOOKUP(A681,'Carga Remito.'!A$4:AK$20957,MATCH(G$4,'Carga Remito.'!A$3:AQ$3,0),0)</f>
        <v>197000</v>
      </c>
      <c r="I681" t="s">
        <v>3537</v>
      </c>
      <c r="J681" s="15">
        <f t="shared" si="23"/>
        <v>0</v>
      </c>
      <c r="K681" s="31">
        <v>197000</v>
      </c>
      <c r="L681" s="23">
        <v>45359</v>
      </c>
    </row>
    <row r="682" spans="1:15" x14ac:dyDescent="0.25">
      <c r="A682" s="128">
        <v>1879</v>
      </c>
      <c r="B682" s="129">
        <f>VLOOKUP(A682,'Carga Remito.'!A$4:AK$16957,3,0)</f>
        <v>45385</v>
      </c>
      <c r="C682" s="131">
        <f t="shared" ca="1" si="25"/>
        <v>9</v>
      </c>
      <c r="D682" s="28" t="str">
        <f>VLOOKUP(A682,'Carga Remito.'!A$4:AK$15957,4,0)</f>
        <v>Berna Mario</v>
      </c>
      <c r="E682" s="28" t="e">
        <f>VLOOKUP(A682,'Carga Remito.'!A$4:AK$2258,6,0)</f>
        <v>#N/A</v>
      </c>
      <c r="F682" s="28" t="e">
        <f>VLOOKUP(A682,'Carga Remito.'!A$4:AK$1858,7,0)</f>
        <v>#N/A</v>
      </c>
      <c r="G682" s="27">
        <f>VLOOKUP(A682,'Carga Remito.'!A$4:AK$20957,MATCH(G$4,'Carga Remito.'!A$3:AQ$3,0),0)</f>
        <v>97000</v>
      </c>
      <c r="J682" s="15">
        <f t="shared" si="23"/>
        <v>0</v>
      </c>
      <c r="K682" s="31">
        <v>97000</v>
      </c>
      <c r="L682" s="23">
        <v>45390</v>
      </c>
    </row>
    <row r="683" spans="1:15" x14ac:dyDescent="0.25">
      <c r="A683" s="128">
        <v>1880</v>
      </c>
      <c r="B683" s="129">
        <f>VLOOKUP(A683,'Carga Remito.'!A$4:AK$16957,3,0)</f>
        <v>45386</v>
      </c>
      <c r="C683" s="131">
        <f t="shared" ca="1" si="25"/>
        <v>9</v>
      </c>
      <c r="D683" s="28" t="str">
        <f>VLOOKUP(A683,'Carga Remito.'!A$4:AK$15957,4,0)</f>
        <v>Cometto Franco</v>
      </c>
      <c r="E683" s="28" t="e">
        <f>VLOOKUP(A683,'Carga Remito.'!A$4:AK$2258,6,0)</f>
        <v>#N/A</v>
      </c>
      <c r="F683" s="28" t="e">
        <f>VLOOKUP(A683,'Carga Remito.'!A$4:AK$1858,7,0)</f>
        <v>#N/A</v>
      </c>
      <c r="G683" s="27">
        <f>VLOOKUP(A683,'Carga Remito.'!A$4:AK$20957,MATCH(G$4,'Carga Remito.'!A$3:AQ$3,0),0)</f>
        <v>190350</v>
      </c>
      <c r="J683" s="15">
        <f t="shared" si="23"/>
        <v>0</v>
      </c>
      <c r="K683" s="31">
        <v>100000</v>
      </c>
      <c r="L683" s="23">
        <v>45386</v>
      </c>
      <c r="N683" s="31">
        <v>90350</v>
      </c>
      <c r="O683" s="23">
        <v>45390</v>
      </c>
    </row>
    <row r="684" spans="1:15" x14ac:dyDescent="0.25">
      <c r="A684" s="128">
        <v>1881</v>
      </c>
      <c r="B684" s="129">
        <f>VLOOKUP(A684,'Carga Remito.'!A$4:AK$16957,3,0)</f>
        <v>45386</v>
      </c>
      <c r="C684" s="131">
        <f t="shared" ca="1" si="25"/>
        <v>9</v>
      </c>
      <c r="D684" s="28" t="str">
        <f>VLOOKUP(A684,'Carga Remito.'!A$4:AK$15957,4,0)</f>
        <v>Municipalidad Laboulaye</v>
      </c>
      <c r="E684" s="28" t="e">
        <f>VLOOKUP(A684,'Carga Remito.'!A$4:AK$2258,6,0)</f>
        <v>#N/A</v>
      </c>
      <c r="F684" s="28" t="e">
        <f>VLOOKUP(A684,'Carga Remito.'!A$4:AK$1858,7,0)</f>
        <v>#N/A</v>
      </c>
      <c r="G684" s="27">
        <f>VLOOKUP(A684,'Carga Remito.'!A$4:AK$20957,MATCH(G$4,'Carga Remito.'!A$3:AQ$3,0),0)</f>
        <v>201465</v>
      </c>
      <c r="I684" t="s">
        <v>3150</v>
      </c>
      <c r="J684" s="15">
        <f t="shared" si="23"/>
        <v>0</v>
      </c>
      <c r="K684" s="31">
        <v>201465</v>
      </c>
      <c r="L684" s="23">
        <v>45418</v>
      </c>
    </row>
    <row r="685" spans="1:15" x14ac:dyDescent="0.25">
      <c r="A685" s="128">
        <v>1882</v>
      </c>
      <c r="B685" s="129">
        <f>VLOOKUP(A685,'Carga Remito.'!A$4:AK$16957,3,0)</f>
        <v>45386</v>
      </c>
      <c r="C685" s="131">
        <f t="shared" ca="1" si="25"/>
        <v>9</v>
      </c>
      <c r="D685" s="28" t="str">
        <f>VLOOKUP(A685,'Carga Remito.'!A$4:AK$15957,4,0)</f>
        <v>Fernandez Facundo</v>
      </c>
      <c r="E685" s="28" t="e">
        <f>VLOOKUP(A685,'Carga Remito.'!A$4:AK$2258,6,0)</f>
        <v>#N/A</v>
      </c>
      <c r="F685" s="28" t="e">
        <f>VLOOKUP(A685,'Carga Remito.'!A$4:AK$1858,7,0)</f>
        <v>#N/A</v>
      </c>
      <c r="G685" s="27">
        <f>VLOOKUP(A685,'Carga Remito.'!A$4:AK$20957,MATCH(G$4,'Carga Remito.'!A$3:AQ$3,0),0)</f>
        <v>332375</v>
      </c>
      <c r="J685" s="15">
        <f t="shared" si="23"/>
        <v>0</v>
      </c>
      <c r="K685" s="31">
        <v>332375</v>
      </c>
      <c r="L685" s="23">
        <v>45398</v>
      </c>
    </row>
    <row r="686" spans="1:15" x14ac:dyDescent="0.25">
      <c r="A686" s="128">
        <v>1883</v>
      </c>
      <c r="B686" s="129">
        <f>VLOOKUP(A686,'Carga Remito.'!A$4:AK$16957,3,0)</f>
        <v>45386</v>
      </c>
      <c r="C686" s="131">
        <f t="shared" ca="1" si="25"/>
        <v>9</v>
      </c>
      <c r="D686" s="28" t="str">
        <f>VLOOKUP(A686,'Carga Remito.'!A$4:AK$15957,4,0)</f>
        <v>Gonzalez Gaston</v>
      </c>
      <c r="E686" s="28" t="e">
        <f>VLOOKUP(A686,'Carga Remito.'!A$4:AK$2258,6,0)</f>
        <v>#N/A</v>
      </c>
      <c r="F686" s="28" t="e">
        <f>VLOOKUP(A686,'Carga Remito.'!A$4:AK$1858,7,0)</f>
        <v>#N/A</v>
      </c>
      <c r="G686" s="27">
        <f>VLOOKUP(A686,'Carga Remito.'!A$4:AK$20957,MATCH(G$4,'Carga Remito.'!A$3:AQ$3,0),0)</f>
        <v>0</v>
      </c>
      <c r="J686" s="15">
        <f t="shared" si="23"/>
        <v>0</v>
      </c>
    </row>
    <row r="687" spans="1:15" x14ac:dyDescent="0.25">
      <c r="A687" s="128">
        <v>1884</v>
      </c>
      <c r="B687" s="129">
        <f>VLOOKUP(A687,'Carga Remito.'!A$4:AK$16957,3,0)</f>
        <v>45387</v>
      </c>
      <c r="C687" s="131">
        <f t="shared" ca="1" si="25"/>
        <v>9</v>
      </c>
      <c r="D687" s="28" t="str">
        <f>VLOOKUP(A687,'Carga Remito.'!A$4:AK$15957,4,0)</f>
        <v>Surjat Sergio</v>
      </c>
      <c r="E687" s="28" t="e">
        <f>VLOOKUP(A687,'Carga Remito.'!A$4:AK$2258,6,0)</f>
        <v>#N/A</v>
      </c>
      <c r="F687" s="28" t="e">
        <f>VLOOKUP(A687,'Carga Remito.'!A$4:AK$1858,7,0)</f>
        <v>#N/A</v>
      </c>
      <c r="G687" s="27">
        <f>VLOOKUP(A687,'Carga Remito.'!A$4:AK$20957,MATCH(G$4,'Carga Remito.'!A$3:AQ$3,0),0)</f>
        <v>0</v>
      </c>
      <c r="J687" s="15">
        <f t="shared" si="23"/>
        <v>0</v>
      </c>
    </row>
    <row r="688" spans="1:15" x14ac:dyDescent="0.25">
      <c r="A688" s="128">
        <v>1885</v>
      </c>
      <c r="B688" s="129">
        <f>VLOOKUP(A688,'Carga Remito.'!A$4:AK$16957,3,0)</f>
        <v>45387</v>
      </c>
      <c r="C688" s="131">
        <f t="shared" ca="1" si="25"/>
        <v>9</v>
      </c>
      <c r="D688" s="28" t="str">
        <f>VLOOKUP(A688,'Carga Remito.'!A$4:AK$15957,4,0)</f>
        <v>Fernandez Jorge</v>
      </c>
      <c r="E688" s="28" t="e">
        <f>VLOOKUP(A688,'Carga Remito.'!A$4:AK$2258,6,0)</f>
        <v>#N/A</v>
      </c>
      <c r="F688" s="28" t="e">
        <f>VLOOKUP(A688,'Carga Remito.'!A$4:AK$1858,7,0)</f>
        <v>#N/A</v>
      </c>
      <c r="G688" s="27">
        <f>VLOOKUP(A688,'Carga Remito.'!A$4:AK$20957,MATCH(G$4,'Carga Remito.'!A$3:AQ$3,0),0)</f>
        <v>92000</v>
      </c>
      <c r="J688" s="15">
        <f t="shared" si="23"/>
        <v>0</v>
      </c>
      <c r="K688" s="31">
        <v>92000</v>
      </c>
      <c r="L688" s="23">
        <v>45407</v>
      </c>
    </row>
    <row r="689" spans="1:17" x14ac:dyDescent="0.25">
      <c r="A689" s="128">
        <v>1886</v>
      </c>
      <c r="B689" s="129">
        <f>VLOOKUP(A689,'Carga Remito.'!A$4:AK$16957,3,0)</f>
        <v>45387</v>
      </c>
      <c r="C689" s="131">
        <f t="shared" ca="1" si="25"/>
        <v>9</v>
      </c>
      <c r="D689" s="28" t="str">
        <f>VLOOKUP(A689,'Carga Remito.'!A$4:AK$15957,4,0)</f>
        <v>Bongiorni Laura</v>
      </c>
      <c r="E689" s="28" t="e">
        <f>VLOOKUP(A689,'Carga Remito.'!A$4:AK$2258,6,0)</f>
        <v>#N/A</v>
      </c>
      <c r="F689" s="28" t="e">
        <f>VLOOKUP(A689,'Carga Remito.'!A$4:AK$1858,7,0)</f>
        <v>#N/A</v>
      </c>
      <c r="G689" s="27">
        <f>VLOOKUP(A689,'Carga Remito.'!A$4:AK$20957,MATCH(G$4,'Carga Remito.'!A$3:AQ$3,0),0)</f>
        <v>181000</v>
      </c>
      <c r="I689" t="s">
        <v>990</v>
      </c>
      <c r="J689" s="15">
        <f t="shared" si="23"/>
        <v>0</v>
      </c>
      <c r="K689" s="31">
        <v>181000</v>
      </c>
      <c r="L689" s="23">
        <v>45388</v>
      </c>
    </row>
    <row r="690" spans="1:17" x14ac:dyDescent="0.25">
      <c r="A690" s="128">
        <v>1887</v>
      </c>
      <c r="B690" s="129">
        <f>VLOOKUP(A690,'Carga Remito.'!A$4:AK$16957,3,0)</f>
        <v>45390</v>
      </c>
      <c r="C690" s="131">
        <f t="shared" ca="1" si="25"/>
        <v>8</v>
      </c>
      <c r="D690" s="28" t="str">
        <f>VLOOKUP(A690,'Carga Remito.'!A$4:AK$15957,4,0)</f>
        <v>Dominguez Mauricio</v>
      </c>
      <c r="E690" s="28" t="e">
        <f>VLOOKUP(A690,'Carga Remito.'!A$4:AK$2258,6,0)</f>
        <v>#N/A</v>
      </c>
      <c r="F690" s="28" t="e">
        <f>VLOOKUP(A690,'Carga Remito.'!A$4:AK$1858,7,0)</f>
        <v>#N/A</v>
      </c>
      <c r="G690" s="27">
        <f>VLOOKUP(A690,'Carga Remito.'!A$4:AK$20957,MATCH(G$4,'Carga Remito.'!A$3:AQ$3,0),0)</f>
        <v>213900</v>
      </c>
      <c r="J690" s="15">
        <f t="shared" si="23"/>
        <v>0</v>
      </c>
      <c r="K690" s="31">
        <v>213900</v>
      </c>
      <c r="L690" s="23">
        <v>45409</v>
      </c>
    </row>
    <row r="691" spans="1:17" x14ac:dyDescent="0.25">
      <c r="A691" s="128">
        <v>1888</v>
      </c>
      <c r="B691" s="129">
        <f>VLOOKUP(A691,'Carga Remito.'!A$4:AK$16957,3,0)</f>
        <v>45390</v>
      </c>
      <c r="C691" s="131">
        <f t="shared" ca="1" si="25"/>
        <v>8</v>
      </c>
      <c r="D691" s="28" t="str">
        <f>VLOOKUP(A691,'Carga Remito.'!A$4:AK$15957,4,0)</f>
        <v>Vergara Marcelo</v>
      </c>
      <c r="E691" s="28" t="e">
        <f>VLOOKUP(A691,'Carga Remito.'!A$4:AK$2258,6,0)</f>
        <v>#N/A</v>
      </c>
      <c r="F691" s="28" t="e">
        <f>VLOOKUP(A691,'Carga Remito.'!A$4:AK$1858,7,0)</f>
        <v>#N/A</v>
      </c>
      <c r="G691" s="27">
        <f>VLOOKUP(A691,'Carga Remito.'!A$4:AK$20957,MATCH(G$4,'Carga Remito.'!A$3:AQ$3,0),0)</f>
        <v>75000</v>
      </c>
      <c r="J691" s="15">
        <f t="shared" si="23"/>
        <v>0</v>
      </c>
      <c r="K691" s="31">
        <v>75000</v>
      </c>
      <c r="L691" s="23">
        <v>45393</v>
      </c>
    </row>
    <row r="692" spans="1:17" x14ac:dyDescent="0.25">
      <c r="A692" s="128">
        <v>1889</v>
      </c>
      <c r="B692" s="129">
        <f>VLOOKUP(A692,'Carga Remito.'!A$4:AK$16957,3,0)</f>
        <v>45390</v>
      </c>
      <c r="C692" s="131">
        <f t="shared" ca="1" si="25"/>
        <v>8</v>
      </c>
      <c r="D692" s="28" t="str">
        <f>VLOOKUP(A692,'Carga Remito.'!A$4:AK$15957,4,0)</f>
        <v>Isasi Luciana</v>
      </c>
      <c r="E692" s="28" t="e">
        <f>VLOOKUP(A692,'Carga Remito.'!A$4:AK$2258,6,0)</f>
        <v>#N/A</v>
      </c>
      <c r="F692" s="28" t="e">
        <f>VLOOKUP(A692,'Carga Remito.'!A$4:AK$1858,7,0)</f>
        <v>#N/A</v>
      </c>
      <c r="G692" s="27">
        <f>VLOOKUP(A692,'Carga Remito.'!A$4:AK$20957,MATCH(G$4,'Carga Remito.'!A$3:AQ$3,0),0)</f>
        <v>0</v>
      </c>
      <c r="J692" s="15">
        <f t="shared" ref="J692:J755" si="26">+G692-K692-N692-Q692-T692-W692-Z692</f>
        <v>0</v>
      </c>
    </row>
    <row r="693" spans="1:17" x14ac:dyDescent="0.25">
      <c r="A693" s="128">
        <v>1890</v>
      </c>
      <c r="B693" s="129">
        <f>VLOOKUP(A693,'Carga Remito.'!A$4:AK$16957,3,0)</f>
        <v>45390</v>
      </c>
      <c r="C693" s="131">
        <f t="shared" ca="1" si="25"/>
        <v>8</v>
      </c>
      <c r="D693" s="28" t="str">
        <f>VLOOKUP(A693,'Carga Remito.'!A$4:AK$15957,4,0)</f>
        <v>Creativity</v>
      </c>
      <c r="E693" s="28" t="e">
        <f>VLOOKUP(A693,'Carga Remito.'!A$4:AK$2258,6,0)</f>
        <v>#N/A</v>
      </c>
      <c r="F693" s="28" t="e">
        <f>VLOOKUP(A693,'Carga Remito.'!A$4:AK$1858,7,0)</f>
        <v>#N/A</v>
      </c>
      <c r="G693" s="27">
        <f>VLOOKUP(A693,'Carga Remito.'!A$4:AK$20957,MATCH(G$4,'Carga Remito.'!A$3:AQ$3,0),0)</f>
        <v>83006</v>
      </c>
      <c r="J693" s="15">
        <f t="shared" si="26"/>
        <v>0</v>
      </c>
      <c r="K693" s="31">
        <v>83006</v>
      </c>
      <c r="L693" s="23">
        <v>45442</v>
      </c>
    </row>
    <row r="694" spans="1:17" x14ac:dyDescent="0.25">
      <c r="A694" s="128">
        <v>1891</v>
      </c>
      <c r="B694" s="129">
        <f>VLOOKUP(A694,'Carga Remito.'!A$4:AK$16957,3,0)</f>
        <v>45390</v>
      </c>
      <c r="C694" s="131">
        <f t="shared" ca="1" si="25"/>
        <v>8</v>
      </c>
      <c r="D694" s="28" t="str">
        <f>VLOOKUP(A694,'Carga Remito.'!A$4:AK$15957,4,0)</f>
        <v>Birche Ariel</v>
      </c>
      <c r="E694" s="28" t="e">
        <f>VLOOKUP(A694,'Carga Remito.'!A$4:AK$2258,6,0)</f>
        <v>#N/A</v>
      </c>
      <c r="F694" s="28" t="e">
        <f>VLOOKUP(A694,'Carga Remito.'!A$4:AK$1858,7,0)</f>
        <v>#N/A</v>
      </c>
      <c r="G694" s="27">
        <f>VLOOKUP(A694,'Carga Remito.'!A$4:AK$20957,MATCH(G$4,'Carga Remito.'!A$3:AQ$3,0),0)</f>
        <v>244000</v>
      </c>
      <c r="J694" s="15">
        <f t="shared" si="26"/>
        <v>0</v>
      </c>
      <c r="K694" s="31">
        <v>244000</v>
      </c>
      <c r="L694" s="23">
        <v>45401</v>
      </c>
    </row>
    <row r="695" spans="1:17" x14ac:dyDescent="0.25">
      <c r="A695" s="128">
        <v>1892</v>
      </c>
      <c r="B695" s="129">
        <f>VLOOKUP(A695,'Carga Remito.'!A$4:AK$16957,3,0)</f>
        <v>45391</v>
      </c>
      <c r="C695" s="131">
        <f t="shared" ca="1" si="25"/>
        <v>8</v>
      </c>
      <c r="D695" s="28" t="str">
        <f>VLOOKUP(A695,'Carga Remito.'!A$4:AK$15957,4,0)</f>
        <v>Medic</v>
      </c>
      <c r="E695" s="28" t="e">
        <f>VLOOKUP(A695,'Carga Remito.'!A$4:AK$2258,6,0)</f>
        <v>#N/A</v>
      </c>
      <c r="F695" s="28" t="e">
        <f>VLOOKUP(A695,'Carga Remito.'!A$4:AK$1858,7,0)</f>
        <v>#N/A</v>
      </c>
      <c r="G695" s="27">
        <f>VLOOKUP(A695,'Carga Remito.'!A$4:AK$20957,MATCH(G$4,'Carga Remito.'!A$3:AQ$3,0),0)</f>
        <v>317000</v>
      </c>
      <c r="J695" s="15">
        <f t="shared" si="26"/>
        <v>0</v>
      </c>
      <c r="K695" s="31">
        <v>233814.72</v>
      </c>
      <c r="L695" s="23">
        <v>45397</v>
      </c>
      <c r="N695" s="31">
        <v>14200</v>
      </c>
      <c r="O695" s="23">
        <v>45411</v>
      </c>
      <c r="Q695" s="31">
        <v>68985.279999999999</v>
      </c>
    </row>
    <row r="696" spans="1:17" x14ac:dyDescent="0.25">
      <c r="A696" s="128">
        <v>1893</v>
      </c>
      <c r="B696" s="129">
        <f>VLOOKUP(A696,'Carga Remito.'!A$4:AK$16957,3,0)</f>
        <v>45391</v>
      </c>
      <c r="C696" s="131">
        <f t="shared" ca="1" si="25"/>
        <v>8</v>
      </c>
      <c r="D696" s="28" t="str">
        <f>VLOOKUP(A696,'Carga Remito.'!A$4:AK$15957,4,0)</f>
        <v>Integral Agropecuaria</v>
      </c>
      <c r="E696" s="28" t="e">
        <f>VLOOKUP(A696,'Carga Remito.'!A$4:AK$2258,6,0)</f>
        <v>#N/A</v>
      </c>
      <c r="F696" s="28" t="e">
        <f>VLOOKUP(A696,'Carga Remito.'!A$4:AK$1858,7,0)</f>
        <v>#N/A</v>
      </c>
      <c r="G696" s="27">
        <f>VLOOKUP(A696,'Carga Remito.'!A$4:AK$20957,MATCH(G$4,'Carga Remito.'!A$3:AQ$3,0),0)</f>
        <v>597135</v>
      </c>
      <c r="I696" t="s">
        <v>3622</v>
      </c>
      <c r="J696" s="15">
        <f t="shared" si="26"/>
        <v>0</v>
      </c>
      <c r="K696" s="31">
        <v>597135</v>
      </c>
      <c r="L696" s="23">
        <v>45400</v>
      </c>
    </row>
    <row r="697" spans="1:17" x14ac:dyDescent="0.25">
      <c r="A697" s="128">
        <v>1894</v>
      </c>
      <c r="B697" s="129">
        <f>VLOOKUP(A697,'Carga Remito.'!A$4:AK$16957,3,0)</f>
        <v>45391</v>
      </c>
      <c r="C697" s="131">
        <f t="shared" ca="1" si="25"/>
        <v>8</v>
      </c>
      <c r="D697" s="28" t="str">
        <f>VLOOKUP(A697,'Carga Remito.'!A$4:AK$15957,4,0)</f>
        <v>Isetta Marcelo</v>
      </c>
      <c r="E697" s="28" t="e">
        <f>VLOOKUP(A697,'Carga Remito.'!A$4:AK$2258,6,0)</f>
        <v>#N/A</v>
      </c>
      <c r="F697" s="28" t="e">
        <f>VLOOKUP(A697,'Carga Remito.'!A$4:AK$1858,7,0)</f>
        <v>#N/A</v>
      </c>
      <c r="G697" s="27">
        <f>VLOOKUP(A697,'Carga Remito.'!A$4:AK$20957,MATCH(G$4,'Carga Remito.'!A$3:AQ$3,0),0)</f>
        <v>0</v>
      </c>
      <c r="J697" s="15">
        <f t="shared" si="26"/>
        <v>0</v>
      </c>
    </row>
    <row r="698" spans="1:17" x14ac:dyDescent="0.25">
      <c r="A698" s="128">
        <v>1895</v>
      </c>
      <c r="B698" s="129">
        <f>VLOOKUP(A698,'Carga Remito.'!A$4:AK$16957,3,0)</f>
        <v>45391</v>
      </c>
      <c r="C698" s="131">
        <f t="shared" ca="1" si="25"/>
        <v>8</v>
      </c>
      <c r="D698" s="28" t="str">
        <f>VLOOKUP(A698,'Carga Remito.'!A$4:AK$15957,4,0)</f>
        <v>Carranza Mauro</v>
      </c>
      <c r="E698" s="28" t="e">
        <f>VLOOKUP(A698,'Carga Remito.'!A$4:AK$2258,6,0)</f>
        <v>#N/A</v>
      </c>
      <c r="F698" s="28" t="e">
        <f>VLOOKUP(A698,'Carga Remito.'!A$4:AK$1858,7,0)</f>
        <v>#N/A</v>
      </c>
      <c r="G698" s="27">
        <f>VLOOKUP(A698,'Carga Remito.'!A$4:AK$20957,MATCH(G$4,'Carga Remito.'!A$3:AQ$3,0),0)</f>
        <v>0</v>
      </c>
      <c r="J698" s="15">
        <f t="shared" si="26"/>
        <v>0</v>
      </c>
    </row>
    <row r="699" spans="1:17" x14ac:dyDescent="0.25">
      <c r="A699" s="128">
        <v>1896</v>
      </c>
      <c r="B699" s="129">
        <f>VLOOKUP(A699,'Carga Remito.'!A$4:AK$16957,3,0)</f>
        <v>45391</v>
      </c>
      <c r="C699" s="131">
        <f t="shared" ca="1" si="25"/>
        <v>8</v>
      </c>
      <c r="D699" s="28" t="str">
        <f>VLOOKUP(A699,'Carga Remito.'!A$4:AK$15957,4,0)</f>
        <v>Tosello Joaquin</v>
      </c>
      <c r="E699" s="28" t="e">
        <f>VLOOKUP(A699,'Carga Remito.'!A$4:AK$2258,6,0)</f>
        <v>#N/A</v>
      </c>
      <c r="F699" s="28" t="e">
        <f>VLOOKUP(A699,'Carga Remito.'!A$4:AK$1858,7,0)</f>
        <v>#N/A</v>
      </c>
      <c r="G699" s="27">
        <f>VLOOKUP(A699,'Carga Remito.'!A$4:AK$20957,MATCH(G$4,'Carga Remito.'!A$3:AQ$3,0),0)</f>
        <v>200625</v>
      </c>
      <c r="J699" s="15">
        <f t="shared" si="26"/>
        <v>0</v>
      </c>
      <c r="K699" s="31">
        <v>200625</v>
      </c>
      <c r="L699" s="23">
        <v>45401</v>
      </c>
    </row>
    <row r="700" spans="1:17" x14ac:dyDescent="0.25">
      <c r="A700" s="128">
        <v>1897</v>
      </c>
      <c r="B700" s="129">
        <f>VLOOKUP(A700,'Carga Remito.'!A$4:AK$16957,3,0)</f>
        <v>45392</v>
      </c>
      <c r="C700" s="131">
        <f t="shared" ca="1" si="25"/>
        <v>8</v>
      </c>
      <c r="D700" s="28" t="str">
        <f>VLOOKUP(A700,'Carga Remito.'!A$4:AK$15957,4,0)</f>
        <v>Properzi Juan Carlos</v>
      </c>
      <c r="E700" s="28" t="e">
        <f>VLOOKUP(A700,'Carga Remito.'!A$4:AK$2258,6,0)</f>
        <v>#N/A</v>
      </c>
      <c r="F700" s="28" t="e">
        <f>VLOOKUP(A700,'Carga Remito.'!A$4:AK$1858,7,0)</f>
        <v>#N/A</v>
      </c>
      <c r="G700" s="27">
        <f>VLOOKUP(A700,'Carga Remito.'!A$4:AK$20957,MATCH(G$4,'Carga Remito.'!A$3:AQ$3,0),0)</f>
        <v>575960</v>
      </c>
      <c r="J700" s="15">
        <f t="shared" si="26"/>
        <v>0</v>
      </c>
      <c r="K700" s="31">
        <v>575960</v>
      </c>
      <c r="L700" s="23">
        <v>45394</v>
      </c>
    </row>
    <row r="701" spans="1:17" x14ac:dyDescent="0.25">
      <c r="A701" s="128">
        <v>1898</v>
      </c>
      <c r="B701" s="129">
        <f>VLOOKUP(A701,'Carga Remito.'!A$4:AK$16957,3,0)</f>
        <v>45392</v>
      </c>
      <c r="C701" s="131">
        <f t="shared" ca="1" si="25"/>
        <v>8</v>
      </c>
      <c r="D701" s="28" t="str">
        <f>VLOOKUP(A701,'Carga Remito.'!A$4:AK$15957,4,0)</f>
        <v>Transporte Palloni</v>
      </c>
      <c r="E701" s="28" t="e">
        <f>VLOOKUP(A701,'Carga Remito.'!A$4:AK$2258,6,0)</f>
        <v>#N/A</v>
      </c>
      <c r="F701" s="28" t="e">
        <f>VLOOKUP(A701,'Carga Remito.'!A$4:AK$1858,7,0)</f>
        <v>#N/A</v>
      </c>
      <c r="G701" s="27">
        <f>VLOOKUP(A701,'Carga Remito.'!A$4:AK$20957,MATCH(G$4,'Carga Remito.'!A$3:AQ$3,0),0)</f>
        <v>40000</v>
      </c>
      <c r="I701" t="s">
        <v>3584</v>
      </c>
      <c r="J701" s="15">
        <f t="shared" si="26"/>
        <v>0</v>
      </c>
      <c r="K701" s="31">
        <v>40000</v>
      </c>
    </row>
    <row r="702" spans="1:17" x14ac:dyDescent="0.25">
      <c r="A702" s="128">
        <v>1899</v>
      </c>
      <c r="B702" s="129">
        <f>VLOOKUP(A702,'Carga Remito.'!A$4:AK$16957,3,0)</f>
        <v>45395</v>
      </c>
      <c r="C702" s="131">
        <f t="shared" ca="1" si="25"/>
        <v>8</v>
      </c>
      <c r="D702" s="28" t="str">
        <f>VLOOKUP(A702,'Carga Remito.'!A$4:AK$15957,4,0)</f>
        <v>Vollertsen Quique</v>
      </c>
      <c r="E702" s="28" t="e">
        <f>VLOOKUP(A702,'Carga Remito.'!A$4:AK$2258,6,0)</f>
        <v>#N/A</v>
      </c>
      <c r="F702" s="28" t="e">
        <f>VLOOKUP(A702,'Carga Remito.'!A$4:AK$1858,7,0)</f>
        <v>#N/A</v>
      </c>
      <c r="G702" s="27">
        <f>VLOOKUP(A702,'Carga Remito.'!A$4:AK$20957,MATCH(G$4,'Carga Remito.'!A$3:AQ$3,0),0)</f>
        <v>147950</v>
      </c>
      <c r="I702" t="s">
        <v>910</v>
      </c>
      <c r="J702" s="15">
        <f t="shared" si="26"/>
        <v>0</v>
      </c>
      <c r="K702" s="31">
        <v>147950</v>
      </c>
      <c r="L702" s="23">
        <v>45405</v>
      </c>
    </row>
    <row r="703" spans="1:17" x14ac:dyDescent="0.25">
      <c r="A703" s="128">
        <v>1900</v>
      </c>
      <c r="B703" s="129">
        <f>VLOOKUP(A703,'Carga Remito.'!A$4:AK$16957,3,0)</f>
        <v>45398</v>
      </c>
      <c r="C703" s="131">
        <f t="shared" ca="1" si="25"/>
        <v>8</v>
      </c>
      <c r="D703" s="28" t="str">
        <f>VLOOKUP(A703,'Carga Remito.'!A$4:AK$15957,4,0)</f>
        <v>Integral Agropecuaria</v>
      </c>
      <c r="E703" s="28" t="e">
        <f>VLOOKUP(A703,'Carga Remito.'!A$4:AK$2258,6,0)</f>
        <v>#N/A</v>
      </c>
      <c r="F703" s="28" t="e">
        <f>VLOOKUP(A703,'Carga Remito.'!A$4:AK$1858,7,0)</f>
        <v>#N/A</v>
      </c>
      <c r="G703" s="27">
        <f>VLOOKUP(A703,'Carga Remito.'!A$4:AK$20957,MATCH(G$4,'Carga Remito.'!A$3:AQ$3,0),0)</f>
        <v>391556</v>
      </c>
      <c r="I703" t="s">
        <v>3622</v>
      </c>
      <c r="J703" s="15">
        <f t="shared" si="26"/>
        <v>0</v>
      </c>
      <c r="K703" s="31">
        <v>391556</v>
      </c>
      <c r="L703" s="23">
        <v>45415</v>
      </c>
    </row>
    <row r="704" spans="1:17" x14ac:dyDescent="0.25">
      <c r="A704" s="128">
        <v>1901</v>
      </c>
      <c r="B704" s="129">
        <f>VLOOKUP(A704,'Carga Remito.'!A$4:AK$16957,3,0)</f>
        <v>45398</v>
      </c>
      <c r="C704" s="131">
        <f t="shared" ca="1" si="25"/>
        <v>8</v>
      </c>
      <c r="D704" s="28" t="str">
        <f>VLOOKUP(A704,'Carga Remito.'!A$4:AK$15957,4,0)</f>
        <v xml:space="preserve">Costa Laura </v>
      </c>
      <c r="E704" s="28" t="e">
        <f>VLOOKUP(A704,'Carga Remito.'!A$4:AK$2258,6,0)</f>
        <v>#N/A</v>
      </c>
      <c r="F704" s="28" t="e">
        <f>VLOOKUP(A704,'Carga Remito.'!A$4:AK$1858,7,0)</f>
        <v>#N/A</v>
      </c>
      <c r="G704" s="27">
        <f>VLOOKUP(A704,'Carga Remito.'!A$4:AK$20957,MATCH(G$4,'Carga Remito.'!A$3:AQ$3,0),0)</f>
        <v>312300</v>
      </c>
      <c r="J704" s="15">
        <f t="shared" si="26"/>
        <v>0</v>
      </c>
      <c r="K704" s="31">
        <v>210000</v>
      </c>
      <c r="L704" s="23">
        <v>45412</v>
      </c>
      <c r="N704" s="31">
        <v>102300</v>
      </c>
      <c r="O704" s="23">
        <v>45442</v>
      </c>
    </row>
    <row r="705" spans="1:15" x14ac:dyDescent="0.25">
      <c r="A705" s="128">
        <v>1902</v>
      </c>
      <c r="B705" s="129">
        <f>VLOOKUP(A705,'Carga Remito.'!A$4:AK$16957,3,0)</f>
        <v>45398</v>
      </c>
      <c r="C705" s="131">
        <f t="shared" ca="1" si="25"/>
        <v>8</v>
      </c>
      <c r="D705" s="28" t="str">
        <f>VLOOKUP(A705,'Carga Remito.'!A$4:AK$15957,4,0)</f>
        <v>Fava Juan</v>
      </c>
      <c r="E705" s="28" t="e">
        <f>VLOOKUP(A705,'Carga Remito.'!A$4:AK$2258,6,0)</f>
        <v>#N/A</v>
      </c>
      <c r="F705" s="28" t="e">
        <f>VLOOKUP(A705,'Carga Remito.'!A$4:AK$1858,7,0)</f>
        <v>#N/A</v>
      </c>
      <c r="G705" s="27">
        <f>VLOOKUP(A705,'Carga Remito.'!A$4:AK$20957,MATCH(G$4,'Carga Remito.'!A$3:AQ$3,0),0)</f>
        <v>83490</v>
      </c>
      <c r="J705" s="15">
        <f t="shared" si="26"/>
        <v>0</v>
      </c>
      <c r="K705" s="31">
        <v>70000</v>
      </c>
      <c r="L705" s="23">
        <v>45398</v>
      </c>
      <c r="N705" s="31">
        <v>13490</v>
      </c>
      <c r="O705" s="23">
        <v>45399</v>
      </c>
    </row>
    <row r="706" spans="1:15" x14ac:dyDescent="0.25">
      <c r="A706" s="128">
        <v>1903</v>
      </c>
      <c r="B706" s="129">
        <f>VLOOKUP(A706,'Carga Remito.'!A$4:AK$16957,3,0)</f>
        <v>45398</v>
      </c>
      <c r="C706" s="131">
        <f t="shared" ca="1" si="25"/>
        <v>8</v>
      </c>
      <c r="D706" s="28" t="str">
        <f>VLOOKUP(A706,'Carga Remito.'!A$4:AK$15957,4,0)</f>
        <v>Transporte Palloni</v>
      </c>
      <c r="E706" s="28" t="e">
        <f>VLOOKUP(A706,'Carga Remito.'!A$4:AK$2258,6,0)</f>
        <v>#N/A</v>
      </c>
      <c r="F706" s="28" t="e">
        <f>VLOOKUP(A706,'Carga Remito.'!A$4:AK$1858,7,0)</f>
        <v>#N/A</v>
      </c>
      <c r="G706" s="27">
        <f>VLOOKUP(A706,'Carga Remito.'!A$4:AK$20957,MATCH(G$4,'Carga Remito.'!A$3:AQ$3,0),0)</f>
        <v>60000</v>
      </c>
      <c r="I706" t="s">
        <v>3584</v>
      </c>
      <c r="J706" s="15">
        <f t="shared" si="26"/>
        <v>0</v>
      </c>
      <c r="K706" s="31">
        <v>60000</v>
      </c>
    </row>
    <row r="707" spans="1:15" x14ac:dyDescent="0.25">
      <c r="A707" s="128">
        <v>1904</v>
      </c>
      <c r="B707" s="129">
        <f>VLOOKUP(A707,'Carga Remito.'!A$4:AK$16957,3,0)</f>
        <v>45399</v>
      </c>
      <c r="C707" s="131">
        <f t="shared" ca="1" si="25"/>
        <v>8</v>
      </c>
      <c r="D707" s="28" t="str">
        <f>VLOOKUP(A707,'Carga Remito.'!A$4:AK$15957,4,0)</f>
        <v>Suarez Carlos</v>
      </c>
      <c r="E707" s="28" t="e">
        <f>VLOOKUP(A707,'Carga Remito.'!A$4:AK$2258,6,0)</f>
        <v>#N/A</v>
      </c>
      <c r="F707" s="28" t="e">
        <f>VLOOKUP(A707,'Carga Remito.'!A$4:AK$1858,7,0)</f>
        <v>#N/A</v>
      </c>
      <c r="G707" s="27">
        <f>VLOOKUP(A707,'Carga Remito.'!A$4:AK$20957,MATCH(G$4,'Carga Remito.'!A$3:AQ$3,0),0)</f>
        <v>68000</v>
      </c>
      <c r="I707" t="s">
        <v>990</v>
      </c>
      <c r="J707" s="15">
        <f t="shared" si="26"/>
        <v>0</v>
      </c>
      <c r="K707" s="31">
        <v>68000</v>
      </c>
      <c r="L707" s="23">
        <v>45399</v>
      </c>
    </row>
    <row r="708" spans="1:15" x14ac:dyDescent="0.25">
      <c r="A708" s="128">
        <v>1905</v>
      </c>
      <c r="B708" s="129">
        <f>VLOOKUP(A708,'Carga Remito.'!A$4:AK$16957,3,0)</f>
        <v>45399</v>
      </c>
      <c r="C708" s="131">
        <f t="shared" ca="1" si="25"/>
        <v>8</v>
      </c>
      <c r="D708" s="28" t="str">
        <f>VLOOKUP(A708,'Carga Remito.'!A$4:AK$15957,4,0)</f>
        <v>Tryada S.A.</v>
      </c>
      <c r="E708" s="28" t="e">
        <f>VLOOKUP(A708,'Carga Remito.'!A$4:AK$2258,6,0)</f>
        <v>#N/A</v>
      </c>
      <c r="F708" s="28" t="e">
        <f>VLOOKUP(A708,'Carga Remito.'!A$4:AK$1858,7,0)</f>
        <v>#N/A</v>
      </c>
      <c r="G708" s="27">
        <f>VLOOKUP(A708,'Carga Remito.'!A$4:AK$20957,MATCH(G$4,'Carga Remito.'!A$3:AQ$3,0),0)</f>
        <v>297902</v>
      </c>
      <c r="J708" s="15">
        <f t="shared" si="26"/>
        <v>0</v>
      </c>
      <c r="K708" s="31">
        <v>297902</v>
      </c>
      <c r="L708" s="23">
        <v>45418</v>
      </c>
    </row>
    <row r="709" spans="1:15" x14ac:dyDescent="0.25">
      <c r="A709" s="128">
        <v>1906</v>
      </c>
      <c r="B709" s="129">
        <f>VLOOKUP(A709,'Carga Remito.'!A$4:AK$16957,3,0)</f>
        <v>45399</v>
      </c>
      <c r="C709" s="131">
        <f t="shared" ca="1" si="25"/>
        <v>8</v>
      </c>
      <c r="D709" s="28" t="str">
        <f>VLOOKUP(A709,'Carga Remito.'!A$4:AK$15957,4,0)</f>
        <v>Integral Agropecuaria</v>
      </c>
      <c r="E709" s="28" t="e">
        <f>VLOOKUP(A709,'Carga Remito.'!A$4:AK$2258,6,0)</f>
        <v>#N/A</v>
      </c>
      <c r="F709" s="28" t="e">
        <f>VLOOKUP(A709,'Carga Remito.'!A$4:AK$1858,7,0)</f>
        <v>#N/A</v>
      </c>
      <c r="G709" s="27">
        <f>VLOOKUP(A709,'Carga Remito.'!A$4:AK$20957,MATCH(G$4,'Carga Remito.'!A$3:AQ$3,0),0)</f>
        <v>354288</v>
      </c>
      <c r="I709" t="s">
        <v>3622</v>
      </c>
      <c r="J709" s="15">
        <f t="shared" si="26"/>
        <v>0</v>
      </c>
      <c r="K709" s="31">
        <v>354288</v>
      </c>
      <c r="L709" s="23">
        <v>45415</v>
      </c>
    </row>
    <row r="710" spans="1:15" x14ac:dyDescent="0.25">
      <c r="A710" s="128">
        <v>1907</v>
      </c>
      <c r="B710" s="129">
        <f>VLOOKUP(A710,'Carga Remito.'!A$4:AK$16957,3,0)</f>
        <v>45399</v>
      </c>
      <c r="C710" s="131">
        <f t="shared" ca="1" si="25"/>
        <v>8</v>
      </c>
      <c r="D710" s="28" t="str">
        <f>VLOOKUP(A710,'Carga Remito.'!A$4:AK$15957,4,0)</f>
        <v>Pucca Veronica</v>
      </c>
      <c r="E710" s="28" t="e">
        <f>VLOOKUP(A710,'Carga Remito.'!A$4:AK$2258,6,0)</f>
        <v>#N/A</v>
      </c>
      <c r="F710" s="28" t="e">
        <f>VLOOKUP(A710,'Carga Remito.'!A$4:AK$1858,7,0)</f>
        <v>#N/A</v>
      </c>
      <c r="G710" s="27">
        <f>VLOOKUP(A710,'Carga Remito.'!A$4:AK$20957,MATCH(G$4,'Carga Remito.'!A$3:AQ$3,0),0)</f>
        <v>63000</v>
      </c>
      <c r="I710" t="s">
        <v>910</v>
      </c>
      <c r="J710" s="15">
        <f t="shared" si="26"/>
        <v>0</v>
      </c>
      <c r="K710" s="31">
        <v>40000</v>
      </c>
      <c r="L710" s="23">
        <v>45399</v>
      </c>
      <c r="N710" s="31">
        <v>23000</v>
      </c>
    </row>
    <row r="711" spans="1:15" x14ac:dyDescent="0.25">
      <c r="A711" s="128">
        <v>1908</v>
      </c>
      <c r="B711" s="129">
        <f>VLOOKUP(A711,'Carga Remito.'!A$4:AK$16957,3,0)</f>
        <v>45399</v>
      </c>
      <c r="C711" s="131">
        <f t="shared" ca="1" si="25"/>
        <v>8</v>
      </c>
      <c r="D711" s="28" t="str">
        <f>VLOOKUP(A711,'Carga Remito.'!A$4:AK$15957,4,0)</f>
        <v>Transporte Palloni</v>
      </c>
      <c r="E711" s="28" t="e">
        <f>VLOOKUP(A711,'Carga Remito.'!A$4:AK$2258,6,0)</f>
        <v>#N/A</v>
      </c>
      <c r="F711" s="28" t="e">
        <f>VLOOKUP(A711,'Carga Remito.'!A$4:AK$1858,7,0)</f>
        <v>#N/A</v>
      </c>
      <c r="G711" s="27">
        <f>VLOOKUP(A711,'Carga Remito.'!A$4:AK$20957,MATCH(G$4,'Carga Remito.'!A$3:AQ$3,0),0)</f>
        <v>100000</v>
      </c>
      <c r="I711" t="s">
        <v>3584</v>
      </c>
      <c r="J711" s="15">
        <f t="shared" si="26"/>
        <v>0</v>
      </c>
      <c r="K711" s="31">
        <v>100000</v>
      </c>
    </row>
    <row r="712" spans="1:15" x14ac:dyDescent="0.25">
      <c r="A712" s="128">
        <v>1909</v>
      </c>
      <c r="B712" s="129">
        <f>VLOOKUP(A712,'Carga Remito.'!A$4:AK$16957,3,0)</f>
        <v>45400</v>
      </c>
      <c r="C712" s="131">
        <f t="shared" ca="1" si="25"/>
        <v>8</v>
      </c>
      <c r="D712" s="28" t="str">
        <f>VLOOKUP(A712,'Carga Remito.'!A$4:AK$15957,4,0)</f>
        <v>Medina Javier</v>
      </c>
      <c r="E712" s="28" t="e">
        <f>VLOOKUP(A712,'Carga Remito.'!A$4:AK$2258,6,0)</f>
        <v>#N/A</v>
      </c>
      <c r="F712" s="28" t="e">
        <f>VLOOKUP(A712,'Carga Remito.'!A$4:AK$1858,7,0)</f>
        <v>#N/A</v>
      </c>
      <c r="G712" s="27">
        <f>VLOOKUP(A712,'Carga Remito.'!A$4:AK$20957,MATCH(G$4,'Carga Remito.'!A$3:AQ$3,0),0)</f>
        <v>531300</v>
      </c>
      <c r="I712" t="s">
        <v>3537</v>
      </c>
      <c r="J712" s="15">
        <f t="shared" si="26"/>
        <v>0</v>
      </c>
      <c r="K712" s="31">
        <v>435000</v>
      </c>
      <c r="L712" s="23">
        <v>45387</v>
      </c>
      <c r="N712" s="31">
        <v>96300</v>
      </c>
      <c r="O712" s="23">
        <v>45401</v>
      </c>
    </row>
    <row r="713" spans="1:15" x14ac:dyDescent="0.25">
      <c r="A713" s="128">
        <v>1910</v>
      </c>
      <c r="B713" s="129">
        <f>VLOOKUP(A713,'Carga Remito.'!A$4:AK$16957,3,0)</f>
        <v>45400</v>
      </c>
      <c r="C713" s="131">
        <f t="shared" ca="1" si="25"/>
        <v>8</v>
      </c>
      <c r="D713" s="28" t="str">
        <f>VLOOKUP(A713,'Carga Remito.'!A$4:AK$15957,4,0)</f>
        <v>Molinari Santiago</v>
      </c>
      <c r="E713" s="28" t="e">
        <f>VLOOKUP(A713,'Carga Remito.'!A$4:AK$2258,6,0)</f>
        <v>#N/A</v>
      </c>
      <c r="F713" s="28" t="e">
        <f>VLOOKUP(A713,'Carga Remito.'!A$4:AK$1858,7,0)</f>
        <v>#N/A</v>
      </c>
      <c r="G713" s="27">
        <f>VLOOKUP(A713,'Carga Remito.'!A$4:AK$20957,MATCH(G$4,'Carga Remito.'!A$3:AQ$3,0),0)</f>
        <v>40000</v>
      </c>
      <c r="I713" t="s">
        <v>910</v>
      </c>
      <c r="J713" s="15">
        <f t="shared" si="26"/>
        <v>0</v>
      </c>
      <c r="K713" s="31">
        <v>40000</v>
      </c>
      <c r="L713" s="23">
        <v>45401</v>
      </c>
    </row>
    <row r="714" spans="1:15" x14ac:dyDescent="0.25">
      <c r="A714" s="128">
        <v>1911</v>
      </c>
      <c r="B714" s="129">
        <f>VLOOKUP(A714,'Carga Remito.'!A$4:AK$16957,3,0)</f>
        <v>45401</v>
      </c>
      <c r="C714" s="131">
        <f t="shared" ca="1" si="25"/>
        <v>8</v>
      </c>
      <c r="D714" s="28" t="str">
        <f>VLOOKUP(A714,'Carga Remito.'!A$4:AK$15957,4,0)</f>
        <v>Moretti Anabella</v>
      </c>
      <c r="E714" s="28" t="e">
        <f>VLOOKUP(A714,'Carga Remito.'!A$4:AK$2258,6,0)</f>
        <v>#N/A</v>
      </c>
      <c r="F714" s="28" t="e">
        <f>VLOOKUP(A714,'Carga Remito.'!A$4:AK$1858,7,0)</f>
        <v>#N/A</v>
      </c>
      <c r="G714" s="27">
        <f>VLOOKUP(A714,'Carga Remito.'!A$4:AK$20957,MATCH(G$4,'Carga Remito.'!A$3:AQ$3,0),0)</f>
        <v>332425</v>
      </c>
      <c r="J714" s="15">
        <f t="shared" si="26"/>
        <v>0</v>
      </c>
      <c r="K714" s="31">
        <v>332425</v>
      </c>
      <c r="L714" s="23">
        <v>45426</v>
      </c>
    </row>
    <row r="715" spans="1:15" x14ac:dyDescent="0.25">
      <c r="A715" s="128">
        <v>1912</v>
      </c>
      <c r="B715" s="129">
        <f>VLOOKUP(A715,'Carga Remito.'!A$4:AK$16957,3,0)</f>
        <v>45401</v>
      </c>
      <c r="C715" s="131">
        <f t="shared" ca="1" si="25"/>
        <v>8</v>
      </c>
      <c r="D715" s="28" t="str">
        <f>VLOOKUP(A715,'Carga Remito.'!A$4:AK$15957,4,0)</f>
        <v xml:space="preserve">Caravario Fernando </v>
      </c>
      <c r="E715" s="28" t="e">
        <f>VLOOKUP(A715,'Carga Remito.'!A$4:AK$2258,6,0)</f>
        <v>#N/A</v>
      </c>
      <c r="F715" s="28" t="e">
        <f>VLOOKUP(A715,'Carga Remito.'!A$4:AK$1858,7,0)</f>
        <v>#N/A</v>
      </c>
      <c r="G715" s="27">
        <f>VLOOKUP(A715,'Carga Remito.'!A$4:AK$20957,MATCH(G$4,'Carga Remito.'!A$3:AQ$3,0),0)</f>
        <v>65000</v>
      </c>
      <c r="J715" s="15">
        <f t="shared" si="26"/>
        <v>0</v>
      </c>
      <c r="K715" s="31">
        <v>65000</v>
      </c>
      <c r="L715" s="23">
        <v>45447</v>
      </c>
    </row>
    <row r="716" spans="1:15" x14ac:dyDescent="0.25">
      <c r="A716" s="128">
        <v>1913</v>
      </c>
      <c r="B716" s="129">
        <f>VLOOKUP(A716,'Carga Remito.'!A$4:AK$16957,3,0)</f>
        <v>45401</v>
      </c>
      <c r="C716" s="131">
        <f t="shared" ca="1" si="25"/>
        <v>8</v>
      </c>
      <c r="D716" s="28" t="str">
        <f>VLOOKUP(A716,'Carga Remito.'!A$4:AK$15957,4,0)</f>
        <v xml:space="preserve">Costa Laura </v>
      </c>
      <c r="E716" s="28" t="e">
        <f>VLOOKUP(A716,'Carga Remito.'!A$4:AK$2258,6,0)</f>
        <v>#N/A</v>
      </c>
      <c r="F716" s="28" t="e">
        <f>VLOOKUP(A716,'Carga Remito.'!A$4:AK$1858,7,0)</f>
        <v>#N/A</v>
      </c>
      <c r="G716" s="27">
        <f>VLOOKUP(A716,'Carga Remito.'!A$4:AK$20957,MATCH(G$4,'Carga Remito.'!A$3:AQ$3,0),0)</f>
        <v>67592</v>
      </c>
      <c r="J716" s="15">
        <f t="shared" si="26"/>
        <v>0</v>
      </c>
      <c r="K716" s="31">
        <v>67592</v>
      </c>
      <c r="L716" s="23">
        <v>45442</v>
      </c>
    </row>
    <row r="717" spans="1:15" x14ac:dyDescent="0.25">
      <c r="A717" s="128">
        <v>1914</v>
      </c>
      <c r="B717" s="129">
        <f>VLOOKUP(A717,'Carga Remito.'!A$4:AK$16957,3,0)</f>
        <v>45404</v>
      </c>
      <c r="C717" s="131">
        <f t="shared" ca="1" si="25"/>
        <v>8</v>
      </c>
      <c r="D717" s="28" t="str">
        <f>VLOOKUP(A717,'Carga Remito.'!A$4:AK$15957,4,0)</f>
        <v>Transporte Palloni</v>
      </c>
      <c r="E717" s="28" t="e">
        <f>VLOOKUP(A717,'Carga Remito.'!A$4:AK$2258,6,0)</f>
        <v>#N/A</v>
      </c>
      <c r="F717" s="28" t="e">
        <f>VLOOKUP(A717,'Carga Remito.'!A$4:AK$1858,7,0)</f>
        <v>#N/A</v>
      </c>
      <c r="G717" s="27">
        <f>VLOOKUP(A717,'Carga Remito.'!A$4:AK$20957,MATCH(G$4,'Carga Remito.'!A$3:AQ$3,0),0)</f>
        <v>65000</v>
      </c>
      <c r="I717" t="s">
        <v>3584</v>
      </c>
      <c r="J717" s="15">
        <f t="shared" si="26"/>
        <v>0</v>
      </c>
      <c r="K717" s="31">
        <v>65000</v>
      </c>
    </row>
    <row r="718" spans="1:15" x14ac:dyDescent="0.25">
      <c r="A718" s="128">
        <v>1915</v>
      </c>
      <c r="B718" s="129">
        <f>VLOOKUP(A718,'Carga Remito.'!A$4:AK$16957,3,0)</f>
        <v>45404</v>
      </c>
      <c r="C718" s="131">
        <f t="shared" ca="1" si="25"/>
        <v>8</v>
      </c>
      <c r="D718" s="28" t="str">
        <f>VLOOKUP(A718,'Carga Remito.'!A$4:AK$15957,4,0)</f>
        <v>Pico Gabriel</v>
      </c>
      <c r="E718" s="28" t="e">
        <f>VLOOKUP(A718,'Carga Remito.'!A$4:AK$2258,6,0)</f>
        <v>#N/A</v>
      </c>
      <c r="F718" s="28" t="e">
        <f>VLOOKUP(A718,'Carga Remito.'!A$4:AK$1858,7,0)</f>
        <v>#N/A</v>
      </c>
      <c r="G718" s="27">
        <f>VLOOKUP(A718,'Carga Remito.'!A$4:AK$20957,MATCH(G$4,'Carga Remito.'!A$3:AQ$3,0),0)</f>
        <v>179000</v>
      </c>
      <c r="J718" s="15">
        <f t="shared" si="26"/>
        <v>0</v>
      </c>
      <c r="K718" s="31">
        <v>97000</v>
      </c>
      <c r="L718" s="23">
        <v>45415</v>
      </c>
      <c r="N718" s="31">
        <v>82000</v>
      </c>
      <c r="O718" s="23">
        <v>45425</v>
      </c>
    </row>
    <row r="719" spans="1:15" x14ac:dyDescent="0.25">
      <c r="A719" s="128">
        <v>1916</v>
      </c>
      <c r="B719" s="129">
        <f>VLOOKUP(A719,'Carga Remito.'!A$4:AK$16957,3,0)</f>
        <v>45404</v>
      </c>
      <c r="C719" s="131">
        <f t="shared" ca="1" si="25"/>
        <v>8</v>
      </c>
      <c r="D719" s="28" t="str">
        <f>VLOOKUP(A719,'Carga Remito.'!A$4:AK$15957,4,0)</f>
        <v>Tonello Pedro</v>
      </c>
      <c r="E719" s="28" t="e">
        <f>VLOOKUP(A719,'Carga Remito.'!A$4:AK$2258,6,0)</f>
        <v>#N/A</v>
      </c>
      <c r="F719" s="28" t="e">
        <f>VLOOKUP(A719,'Carga Remito.'!A$4:AK$1858,7,0)</f>
        <v>#N/A</v>
      </c>
      <c r="G719" s="27">
        <f>VLOOKUP(A719,'Carga Remito.'!A$4:AK$20957,MATCH(G$4,'Carga Remito.'!A$3:AQ$3,0),0)</f>
        <v>201400</v>
      </c>
      <c r="I719" t="s">
        <v>990</v>
      </c>
      <c r="J719" s="15">
        <f t="shared" si="26"/>
        <v>0</v>
      </c>
      <c r="K719" s="31">
        <v>201400</v>
      </c>
      <c r="L719" s="23">
        <v>45404</v>
      </c>
    </row>
    <row r="720" spans="1:15" x14ac:dyDescent="0.25">
      <c r="A720" s="128">
        <v>1917</v>
      </c>
      <c r="B720" s="129">
        <f>VLOOKUP(A720,'Carga Remito.'!A$4:AK$16957,3,0)</f>
        <v>45404</v>
      </c>
      <c r="C720" s="131">
        <f t="shared" ca="1" si="25"/>
        <v>8</v>
      </c>
      <c r="D720" s="28" t="str">
        <f>VLOOKUP(A720,'Carga Remito.'!A$4:AK$15957,4,0)</f>
        <v>Fiore Martin</v>
      </c>
      <c r="E720" s="28" t="e">
        <f>VLOOKUP(A720,'Carga Remito.'!A$4:AK$2258,6,0)</f>
        <v>#N/A</v>
      </c>
      <c r="F720" s="28" t="e">
        <f>VLOOKUP(A720,'Carga Remito.'!A$4:AK$1858,7,0)</f>
        <v>#N/A</v>
      </c>
      <c r="G720" s="27">
        <f>VLOOKUP(A720,'Carga Remito.'!A$4:AK$20957,MATCH(G$4,'Carga Remito.'!A$3:AQ$3,0),0)</f>
        <v>129000</v>
      </c>
      <c r="J720" s="15">
        <f t="shared" si="26"/>
        <v>0</v>
      </c>
      <c r="K720" s="31">
        <v>49000</v>
      </c>
      <c r="L720" s="23">
        <v>45401</v>
      </c>
      <c r="N720" s="31">
        <v>80000</v>
      </c>
      <c r="O720" s="23">
        <v>45405</v>
      </c>
    </row>
    <row r="721" spans="1:27" x14ac:dyDescent="0.25">
      <c r="A721" s="128">
        <v>1918</v>
      </c>
      <c r="B721" s="129">
        <f>VLOOKUP(A721,'Carga Remito.'!A$4:AK$16957,3,0)</f>
        <v>45405</v>
      </c>
      <c r="C721" s="131">
        <f t="shared" ca="1" si="25"/>
        <v>8</v>
      </c>
      <c r="D721" s="28" t="str">
        <f>VLOOKUP(A721,'Carga Remito.'!A$4:AK$15957,4,0)</f>
        <v>Giordano Hugo</v>
      </c>
      <c r="E721" s="28" t="e">
        <f>VLOOKUP(A721,'Carga Remito.'!A$4:AK$2258,6,0)</f>
        <v>#N/A</v>
      </c>
      <c r="F721" s="28" t="e">
        <f>VLOOKUP(A721,'Carga Remito.'!A$4:AK$1858,7,0)</f>
        <v>#N/A</v>
      </c>
      <c r="G721" s="27">
        <f>VLOOKUP(A721,'Carga Remito.'!A$4:AK$20957,MATCH(G$4,'Carga Remito.'!A$3:AQ$3,0),0)</f>
        <v>346400</v>
      </c>
      <c r="J721" s="15">
        <f t="shared" si="26"/>
        <v>0</v>
      </c>
      <c r="K721" s="31">
        <v>346400</v>
      </c>
      <c r="L721" s="23">
        <v>45407</v>
      </c>
    </row>
    <row r="722" spans="1:27" x14ac:dyDescent="0.25">
      <c r="A722" s="128">
        <v>1919</v>
      </c>
      <c r="B722" s="129">
        <f>VLOOKUP(A722,'Carga Remito.'!A$4:AK$16957,3,0)</f>
        <v>45405</v>
      </c>
      <c r="C722" s="131">
        <f t="shared" ca="1" si="25"/>
        <v>8</v>
      </c>
      <c r="D722" s="28" t="str">
        <f>VLOOKUP(A722,'Carga Remito.'!A$4:AK$15957,4,0)</f>
        <v>Transporte Palloni</v>
      </c>
      <c r="E722" s="28" t="e">
        <f>VLOOKUP(A722,'Carga Remito.'!A$4:AK$2258,6,0)</f>
        <v>#N/A</v>
      </c>
      <c r="F722" s="28" t="e">
        <f>VLOOKUP(A722,'Carga Remito.'!A$4:AK$1858,7,0)</f>
        <v>#N/A</v>
      </c>
      <c r="G722" s="27">
        <f>VLOOKUP(A722,'Carga Remito.'!A$4:AK$20957,MATCH(G$4,'Carga Remito.'!A$3:AQ$3,0),0)</f>
        <v>92000</v>
      </c>
      <c r="I722" t="s">
        <v>3584</v>
      </c>
      <c r="J722" s="15">
        <f t="shared" si="26"/>
        <v>0</v>
      </c>
      <c r="K722" s="31">
        <v>92000</v>
      </c>
    </row>
    <row r="723" spans="1:27" x14ac:dyDescent="0.25">
      <c r="A723" s="128">
        <v>1920</v>
      </c>
      <c r="B723" s="129">
        <f>VLOOKUP(A723,'Carga Remito.'!A$4:AK$16957,3,0)</f>
        <v>45405</v>
      </c>
      <c r="C723" s="131">
        <f t="shared" ca="1" si="25"/>
        <v>8</v>
      </c>
      <c r="D723" s="28" t="str">
        <f>VLOOKUP(A723,'Carga Remito.'!A$4:AK$15957,4,0)</f>
        <v>Carranza Mauro</v>
      </c>
      <c r="E723" s="28" t="e">
        <f>VLOOKUP(A723,'Carga Remito.'!A$4:AK$2258,6,0)</f>
        <v>#N/A</v>
      </c>
      <c r="F723" s="28" t="e">
        <f>VLOOKUP(A723,'Carga Remito.'!A$4:AK$1858,7,0)</f>
        <v>#N/A</v>
      </c>
      <c r="G723" s="27">
        <f>VLOOKUP(A723,'Carga Remito.'!A$4:AK$20957,MATCH(G$4,'Carga Remito.'!A$3:AQ$3,0),0)</f>
        <v>215000</v>
      </c>
      <c r="J723" s="15">
        <f t="shared" si="26"/>
        <v>0</v>
      </c>
      <c r="K723" s="31">
        <v>215000</v>
      </c>
      <c r="L723" s="23">
        <v>45441</v>
      </c>
    </row>
    <row r="724" spans="1:27" x14ac:dyDescent="0.25">
      <c r="A724" s="128">
        <v>1921</v>
      </c>
      <c r="B724" s="129">
        <f>VLOOKUP(A724,'Carga Remito.'!A$4:AK$16957,3,0)</f>
        <v>45406</v>
      </c>
      <c r="C724" s="131">
        <f t="shared" ca="1" si="25"/>
        <v>8</v>
      </c>
      <c r="D724" s="28" t="str">
        <f>VLOOKUP(A724,'Carga Remito.'!A$4:AK$15957,4,0)</f>
        <v>Lopez Alejandra</v>
      </c>
      <c r="E724" s="28" t="e">
        <f>VLOOKUP(A724,'Carga Remito.'!A$4:AK$2258,6,0)</f>
        <v>#N/A</v>
      </c>
      <c r="F724" s="28" t="e">
        <f>VLOOKUP(A724,'Carga Remito.'!A$4:AK$1858,7,0)</f>
        <v>#N/A</v>
      </c>
      <c r="G724" s="27">
        <f>VLOOKUP(A724,'Carga Remito.'!A$4:AK$20957,MATCH(G$4,'Carga Remito.'!A$3:AQ$3,0),0)</f>
        <v>223779</v>
      </c>
      <c r="J724" s="15">
        <f t="shared" si="26"/>
        <v>0</v>
      </c>
      <c r="K724" s="31">
        <v>223779</v>
      </c>
      <c r="L724" s="23">
        <v>45422</v>
      </c>
    </row>
    <row r="725" spans="1:27" x14ac:dyDescent="0.25">
      <c r="A725" s="128">
        <v>1922</v>
      </c>
      <c r="B725" s="129">
        <f>VLOOKUP(A725,'Carga Remito.'!A$4:AK$16957,3,0)</f>
        <v>45406</v>
      </c>
      <c r="C725" s="131">
        <f t="shared" ca="1" si="25"/>
        <v>8</v>
      </c>
      <c r="D725" s="28" t="str">
        <f>VLOOKUP(A725,'Carga Remito.'!A$4:AK$15957,4,0)</f>
        <v>Baravalle Hugo</v>
      </c>
      <c r="E725" s="28" t="e">
        <f>VLOOKUP(A725,'Carga Remito.'!A$4:AK$2258,6,0)</f>
        <v>#N/A</v>
      </c>
      <c r="F725" s="28" t="e">
        <f>VLOOKUP(A725,'Carga Remito.'!A$4:AK$1858,7,0)</f>
        <v>#N/A</v>
      </c>
      <c r="G725" s="27">
        <f>VLOOKUP(A725,'Carga Remito.'!A$4:AK$20957,MATCH(G$4,'Carga Remito.'!A$3:AQ$3,0),0)</f>
        <v>148150</v>
      </c>
      <c r="J725" s="15">
        <f t="shared" si="26"/>
        <v>0</v>
      </c>
      <c r="K725" s="31">
        <v>148150</v>
      </c>
      <c r="L725" s="23">
        <v>45408</v>
      </c>
    </row>
    <row r="726" spans="1:27" x14ac:dyDescent="0.25">
      <c r="A726" s="128">
        <v>1923</v>
      </c>
      <c r="B726" s="129">
        <f>VLOOKUP(A726,'Carga Remito.'!A$4:AK$16957,3,0)</f>
        <v>45407</v>
      </c>
      <c r="C726" s="131">
        <f t="shared" ca="1" si="25"/>
        <v>8</v>
      </c>
      <c r="D726" s="28" t="str">
        <f>VLOOKUP(A726,'Carga Remito.'!A$4:AK$15957,4,0)</f>
        <v>Depascuale Carolina</v>
      </c>
      <c r="E726" s="28" t="e">
        <f>VLOOKUP(A726,'Carga Remito.'!A$4:AK$2258,6,0)</f>
        <v>#N/A</v>
      </c>
      <c r="F726" s="28" t="e">
        <f>VLOOKUP(A726,'Carga Remito.'!A$4:AK$1858,7,0)</f>
        <v>#N/A</v>
      </c>
      <c r="G726" s="27">
        <f>VLOOKUP(A726,'Carga Remito.'!A$4:AK$20957,MATCH(G$4,'Carga Remito.'!A$3:AQ$3,0),0)</f>
        <v>637528</v>
      </c>
      <c r="J726" s="15">
        <f t="shared" si="26"/>
        <v>0</v>
      </c>
      <c r="K726" s="31">
        <v>200000</v>
      </c>
      <c r="L726" s="23">
        <v>45394</v>
      </c>
      <c r="N726" s="31">
        <v>100000</v>
      </c>
      <c r="O726" s="23">
        <v>45445</v>
      </c>
      <c r="Q726" s="31">
        <v>50000</v>
      </c>
      <c r="R726" s="23">
        <v>45455</v>
      </c>
      <c r="T726" s="31">
        <v>100000</v>
      </c>
      <c r="U726" s="23">
        <v>45471</v>
      </c>
      <c r="W726" s="31">
        <v>100000</v>
      </c>
      <c r="X726" s="23">
        <v>45479</v>
      </c>
      <c r="Z726" s="31">
        <v>87528</v>
      </c>
      <c r="AA726" s="23">
        <v>45505</v>
      </c>
    </row>
    <row r="727" spans="1:27" x14ac:dyDescent="0.25">
      <c r="A727" s="128">
        <v>1924</v>
      </c>
      <c r="B727" s="129">
        <f>VLOOKUP(A727,'Carga Remito.'!A$4:AK$16957,3,0)</f>
        <v>45407</v>
      </c>
      <c r="C727" s="131">
        <f t="shared" ca="1" si="25"/>
        <v>8</v>
      </c>
      <c r="D727" s="28" t="str">
        <f>VLOOKUP(A727,'Carga Remito.'!A$4:AK$15957,4,0)</f>
        <v>Suarez Luchi</v>
      </c>
      <c r="E727" s="28" t="e">
        <f>VLOOKUP(A727,'Carga Remito.'!A$4:AK$2258,6,0)</f>
        <v>#N/A</v>
      </c>
      <c r="F727" s="28" t="e">
        <f>VLOOKUP(A727,'Carga Remito.'!A$4:AK$1858,7,0)</f>
        <v>#N/A</v>
      </c>
      <c r="G727" s="27">
        <f>VLOOKUP(A727,'Carga Remito.'!A$4:AK$20957,MATCH(G$4,'Carga Remito.'!A$3:AQ$3,0),0)</f>
        <v>201630</v>
      </c>
      <c r="J727" s="15">
        <f t="shared" si="26"/>
        <v>0</v>
      </c>
      <c r="K727" s="31">
        <v>201630</v>
      </c>
      <c r="L727" s="23">
        <v>45461</v>
      </c>
    </row>
    <row r="728" spans="1:27" x14ac:dyDescent="0.25">
      <c r="A728" s="128">
        <v>1925</v>
      </c>
      <c r="B728" s="129">
        <f>VLOOKUP(A728,'Carga Remito.'!A$4:AK$16957,3,0)</f>
        <v>45407</v>
      </c>
      <c r="C728" s="131">
        <f t="shared" ca="1" si="25"/>
        <v>8</v>
      </c>
      <c r="D728" s="28" t="str">
        <f>VLOOKUP(A728,'Carga Remito.'!A$4:AK$15957,4,0)</f>
        <v>Transporte Palloni</v>
      </c>
      <c r="E728" s="28" t="e">
        <f>VLOOKUP(A728,'Carga Remito.'!A$4:AK$2258,6,0)</f>
        <v>#N/A</v>
      </c>
      <c r="F728" s="28" t="e">
        <f>VLOOKUP(A728,'Carga Remito.'!A$4:AK$1858,7,0)</f>
        <v>#N/A</v>
      </c>
      <c r="G728" s="27">
        <f>VLOOKUP(A728,'Carga Remito.'!A$4:AK$20957,MATCH(G$4,'Carga Remito.'!A$3:AQ$3,0),0)</f>
        <v>0</v>
      </c>
      <c r="J728" s="15">
        <f t="shared" si="26"/>
        <v>0</v>
      </c>
    </row>
    <row r="729" spans="1:27" x14ac:dyDescent="0.25">
      <c r="A729" s="128">
        <v>1926</v>
      </c>
      <c r="B729" s="129">
        <f>VLOOKUP(A729,'Carga Remito.'!A$4:AK$16957,3,0)</f>
        <v>45408</v>
      </c>
      <c r="C729" s="131">
        <f t="shared" ca="1" si="25"/>
        <v>8</v>
      </c>
      <c r="D729" s="28" t="str">
        <f>VLOOKUP(A729,'Carga Remito.'!A$4:AK$15957,4,0)</f>
        <v>Cabral Guillermo</v>
      </c>
      <c r="E729" s="28" t="e">
        <f>VLOOKUP(A729,'Carga Remito.'!A$4:AK$2258,6,0)</f>
        <v>#N/A</v>
      </c>
      <c r="F729" s="28" t="e">
        <f>VLOOKUP(A729,'Carga Remito.'!A$4:AK$1858,7,0)</f>
        <v>#N/A</v>
      </c>
      <c r="G729" s="27">
        <f>VLOOKUP(A729,'Carga Remito.'!A$4:AK$20957,MATCH(G$4,'Carga Remito.'!A$3:AQ$3,0),0)</f>
        <v>35000</v>
      </c>
      <c r="J729" s="15">
        <f t="shared" si="26"/>
        <v>0</v>
      </c>
      <c r="K729" s="31">
        <v>35000</v>
      </c>
      <c r="L729" s="23">
        <v>45435</v>
      </c>
    </row>
    <row r="730" spans="1:27" x14ac:dyDescent="0.25">
      <c r="A730" s="128">
        <v>1927</v>
      </c>
      <c r="B730" s="129">
        <f>VLOOKUP(A730,'Carga Remito.'!A$4:AK$16957,3,0)</f>
        <v>45408</v>
      </c>
      <c r="C730" s="131">
        <f t="shared" ca="1" si="25"/>
        <v>8</v>
      </c>
      <c r="D730" s="28" t="str">
        <f>VLOOKUP(A730,'Carga Remito.'!A$4:AK$15957,4,0)</f>
        <v>Isasi Luciana</v>
      </c>
      <c r="E730" s="28" t="e">
        <f>VLOOKUP(A730,'Carga Remito.'!A$4:AK$2258,6,0)</f>
        <v>#N/A</v>
      </c>
      <c r="F730" s="28" t="e">
        <f>VLOOKUP(A730,'Carga Remito.'!A$4:AK$1858,7,0)</f>
        <v>#N/A</v>
      </c>
      <c r="G730" s="27">
        <f>VLOOKUP(A730,'Carga Remito.'!A$4:AK$20957,MATCH(G$4,'Carga Remito.'!A$3:AQ$3,0),0)</f>
        <v>33750</v>
      </c>
      <c r="J730" s="15">
        <f t="shared" si="26"/>
        <v>0</v>
      </c>
      <c r="K730" s="31">
        <v>33750</v>
      </c>
      <c r="L730" s="23">
        <v>45416</v>
      </c>
    </row>
    <row r="731" spans="1:27" x14ac:dyDescent="0.25">
      <c r="A731" s="128">
        <v>1928</v>
      </c>
      <c r="B731" s="129">
        <f>VLOOKUP(A731,'Carga Remito.'!A$4:AK$16957,3,0)</f>
        <v>45408</v>
      </c>
      <c r="C731" s="131">
        <f t="shared" ca="1" si="25"/>
        <v>8</v>
      </c>
      <c r="D731" s="28" t="str">
        <f>VLOOKUP(A731,'Carga Remito.'!A$4:AK$15957,4,0)</f>
        <v>Rodriguez Pablo</v>
      </c>
      <c r="E731" s="28" t="e">
        <f>VLOOKUP(A731,'Carga Remito.'!A$4:AK$2258,6,0)</f>
        <v>#N/A</v>
      </c>
      <c r="F731" s="28" t="e">
        <f>VLOOKUP(A731,'Carga Remito.'!A$4:AK$1858,7,0)</f>
        <v>#N/A</v>
      </c>
      <c r="G731" s="27">
        <f>VLOOKUP(A731,'Carga Remito.'!A$4:AK$20957,MATCH(G$4,'Carga Remito.'!A$3:AQ$3,0),0)</f>
        <v>449255</v>
      </c>
      <c r="I731" t="s">
        <v>3754</v>
      </c>
      <c r="J731" s="15">
        <f t="shared" si="26"/>
        <v>0</v>
      </c>
      <c r="K731" s="31">
        <v>449255</v>
      </c>
      <c r="L731" s="23">
        <v>45420</v>
      </c>
    </row>
    <row r="732" spans="1:27" x14ac:dyDescent="0.25">
      <c r="A732" s="128">
        <v>1929</v>
      </c>
      <c r="B732" s="129">
        <f>VLOOKUP(A732,'Carga Remito.'!A$4:AK$16957,3,0)</f>
        <v>45408</v>
      </c>
      <c r="C732" s="131">
        <f t="shared" ref="C732:C795" ca="1" si="27">ROUNDUP(IF((TODAY()-B732)&lt;30,0,(TODAY()-B732)/30),0)</f>
        <v>8</v>
      </c>
      <c r="D732" s="28" t="str">
        <f>VLOOKUP(A732,'Carga Remito.'!A$4:AK$15957,4,0)</f>
        <v>Martinez Fermin</v>
      </c>
      <c r="E732" s="28" t="e">
        <f>VLOOKUP(A732,'Carga Remito.'!A$4:AK$2258,6,0)</f>
        <v>#N/A</v>
      </c>
      <c r="F732" s="28" t="e">
        <f>VLOOKUP(A732,'Carga Remito.'!A$4:AK$1858,7,0)</f>
        <v>#N/A</v>
      </c>
      <c r="G732" s="27">
        <f>VLOOKUP(A732,'Carga Remito.'!A$4:AK$20957,MATCH(G$4,'Carga Remito.'!A$3:AQ$3,0),0)</f>
        <v>797288.09000000008</v>
      </c>
      <c r="J732" s="15">
        <f t="shared" si="26"/>
        <v>5.8207660913467407E-11</v>
      </c>
      <c r="K732" s="31">
        <v>297000</v>
      </c>
      <c r="L732" s="23">
        <v>45391</v>
      </c>
      <c r="N732" s="31">
        <v>500288.09</v>
      </c>
      <c r="O732" s="23">
        <v>45422</v>
      </c>
    </row>
    <row r="733" spans="1:27" x14ac:dyDescent="0.25">
      <c r="A733" s="128">
        <v>1930</v>
      </c>
      <c r="B733" s="129">
        <f>VLOOKUP(A733,'Carga Remito.'!A$4:AK$16957,3,0)</f>
        <v>45408</v>
      </c>
      <c r="C733" s="131">
        <f t="shared" ca="1" si="27"/>
        <v>8</v>
      </c>
      <c r="D733" s="28" t="str">
        <f>VLOOKUP(A733,'Carga Remito.'!A$4:AK$15957,4,0)</f>
        <v>Tosello Gaston</v>
      </c>
      <c r="E733" s="28" t="e">
        <f>VLOOKUP(A733,'Carga Remito.'!A$4:AK$2258,6,0)</f>
        <v>#N/A</v>
      </c>
      <c r="F733" s="28" t="e">
        <f>VLOOKUP(A733,'Carga Remito.'!A$4:AK$1858,7,0)</f>
        <v>#N/A</v>
      </c>
      <c r="G733" s="27">
        <f>VLOOKUP(A733,'Carga Remito.'!A$4:AK$20957,MATCH(G$4,'Carga Remito.'!A$3:AQ$3,0),0)</f>
        <v>429474</v>
      </c>
      <c r="I733" t="s">
        <v>3738</v>
      </c>
      <c r="J733" s="15">
        <f t="shared" si="26"/>
        <v>0</v>
      </c>
      <c r="K733" s="31">
        <v>429474</v>
      </c>
      <c r="L733" s="23">
        <v>45418</v>
      </c>
    </row>
    <row r="734" spans="1:27" x14ac:dyDescent="0.25">
      <c r="A734" s="128">
        <v>1931</v>
      </c>
      <c r="B734" s="129">
        <f>VLOOKUP(A734,'Carga Remito.'!A$4:AK$16957,3,0)</f>
        <v>45411</v>
      </c>
      <c r="C734" s="131">
        <f t="shared" ca="1" si="27"/>
        <v>8</v>
      </c>
      <c r="D734" s="28" t="str">
        <f>VLOOKUP(A734,'Carga Remito.'!A$4:AK$15957,4,0)</f>
        <v>Perviú Jorge</v>
      </c>
      <c r="E734" s="28" t="e">
        <f>VLOOKUP(A734,'Carga Remito.'!A$4:AK$2258,6,0)</f>
        <v>#N/A</v>
      </c>
      <c r="F734" s="28" t="e">
        <f>VLOOKUP(A734,'Carga Remito.'!A$4:AK$1858,7,0)</f>
        <v>#N/A</v>
      </c>
      <c r="G734" s="27">
        <f>VLOOKUP(A734,'Carga Remito.'!A$4:AK$20957,MATCH(G$4,'Carga Remito.'!A$3:AQ$3,0),0)</f>
        <v>243280</v>
      </c>
      <c r="J734" s="15">
        <f t="shared" si="26"/>
        <v>0</v>
      </c>
      <c r="K734" s="31">
        <v>243280</v>
      </c>
      <c r="L734" s="23">
        <v>45411</v>
      </c>
    </row>
    <row r="735" spans="1:27" x14ac:dyDescent="0.25">
      <c r="A735" s="128">
        <v>1932</v>
      </c>
      <c r="B735" s="129">
        <f>VLOOKUP(A735,'Carga Remito.'!A$4:AK$16957,3,0)</f>
        <v>45411</v>
      </c>
      <c r="C735" s="131">
        <f t="shared" ca="1" si="27"/>
        <v>8</v>
      </c>
      <c r="D735" s="28" t="str">
        <f>VLOOKUP(A735,'Carga Remito.'!A$4:AK$15957,4,0)</f>
        <v>Boudoux Emanuel</v>
      </c>
      <c r="E735" s="28" t="e">
        <f>VLOOKUP(A735,'Carga Remito.'!A$4:AK$2258,6,0)</f>
        <v>#N/A</v>
      </c>
      <c r="F735" s="28" t="e">
        <f>VLOOKUP(A735,'Carga Remito.'!A$4:AK$1858,7,0)</f>
        <v>#N/A</v>
      </c>
      <c r="G735" s="27">
        <f>VLOOKUP(A735,'Carga Remito.'!A$4:AK$20957,MATCH(G$4,'Carga Remito.'!A$3:AQ$3,0),0)</f>
        <v>250300</v>
      </c>
      <c r="J735" s="15">
        <f t="shared" si="26"/>
        <v>0</v>
      </c>
      <c r="K735" s="31">
        <v>250300</v>
      </c>
      <c r="L735" s="23">
        <v>45421</v>
      </c>
    </row>
    <row r="736" spans="1:27" x14ac:dyDescent="0.25">
      <c r="A736" s="128">
        <v>1933</v>
      </c>
      <c r="B736" s="129">
        <f>VLOOKUP(A736,'Carga Remito.'!A$4:AK$16957,3,0)</f>
        <v>45411</v>
      </c>
      <c r="C736" s="131">
        <f t="shared" ca="1" si="27"/>
        <v>8</v>
      </c>
      <c r="D736" s="28" t="str">
        <f>VLOOKUP(A736,'Carga Remito.'!A$4:AK$15957,4,0)</f>
        <v>Moretti Renato</v>
      </c>
      <c r="E736" s="28" t="e">
        <f>VLOOKUP(A736,'Carga Remito.'!A$4:AK$2258,6,0)</f>
        <v>#N/A</v>
      </c>
      <c r="F736" s="28" t="e">
        <f>VLOOKUP(A736,'Carga Remito.'!A$4:AK$1858,7,0)</f>
        <v>#N/A</v>
      </c>
      <c r="G736" s="27">
        <f>VLOOKUP(A736,'Carga Remito.'!A$4:AK$20957,MATCH(G$4,'Carga Remito.'!A$3:AQ$3,0),0)</f>
        <v>1518585</v>
      </c>
      <c r="J736" s="15">
        <f t="shared" si="26"/>
        <v>0</v>
      </c>
      <c r="K736" s="31">
        <v>1518585</v>
      </c>
      <c r="L736" s="23">
        <v>45425</v>
      </c>
    </row>
    <row r="737" spans="1:18" x14ac:dyDescent="0.25">
      <c r="A737" s="128">
        <v>1934</v>
      </c>
      <c r="B737" s="129">
        <f>VLOOKUP(A737,'Carga Remito.'!A$4:AK$16957,3,0)</f>
        <v>45412</v>
      </c>
      <c r="C737" s="131">
        <f t="shared" ca="1" si="27"/>
        <v>8</v>
      </c>
      <c r="D737" s="28" t="str">
        <f>VLOOKUP(A737,'Carga Remito.'!A$4:AK$15957,4,0)</f>
        <v>Barroso Ruben</v>
      </c>
      <c r="E737" s="28" t="e">
        <f>VLOOKUP(A737,'Carga Remito.'!A$4:AK$2258,6,0)</f>
        <v>#N/A</v>
      </c>
      <c r="F737" s="28" t="e">
        <f>VLOOKUP(A737,'Carga Remito.'!A$4:AK$1858,7,0)</f>
        <v>#N/A</v>
      </c>
      <c r="G737" s="27">
        <f>VLOOKUP(A737,'Carga Remito.'!A$4:AK$20957,MATCH(G$4,'Carga Remito.'!A$3:AQ$3,0),0)</f>
        <v>230200</v>
      </c>
      <c r="I737" t="s">
        <v>3738</v>
      </c>
      <c r="J737" s="15">
        <f t="shared" si="26"/>
        <v>0</v>
      </c>
      <c r="K737" s="31">
        <v>230200</v>
      </c>
      <c r="L737" s="23">
        <v>45419</v>
      </c>
    </row>
    <row r="738" spans="1:18" x14ac:dyDescent="0.25">
      <c r="A738" s="128">
        <v>1935</v>
      </c>
      <c r="B738" s="129">
        <f>VLOOKUP(A738,'Carga Remito.'!A$4:AK$16957,3,0)</f>
        <v>45412</v>
      </c>
      <c r="C738" s="131">
        <f t="shared" ca="1" si="27"/>
        <v>8</v>
      </c>
      <c r="D738" s="28" t="str">
        <f>VLOOKUP(A738,'Carga Remito.'!A$4:AK$15957,4,0)</f>
        <v>Goria Chucho</v>
      </c>
      <c r="E738" s="28" t="e">
        <f>VLOOKUP(A738,'Carga Remito.'!A$4:AK$2258,6,0)</f>
        <v>#N/A</v>
      </c>
      <c r="F738" s="28" t="e">
        <f>VLOOKUP(A738,'Carga Remito.'!A$4:AK$1858,7,0)</f>
        <v>#N/A</v>
      </c>
      <c r="G738" s="27">
        <f>VLOOKUP(A738,'Carga Remito.'!A$4:AK$20957,MATCH(G$4,'Carga Remito.'!A$3:AQ$3,0),0)</f>
        <v>135200</v>
      </c>
      <c r="J738" s="15">
        <f t="shared" si="26"/>
        <v>0</v>
      </c>
      <c r="K738" s="31">
        <v>20000</v>
      </c>
      <c r="L738" s="23">
        <v>45412</v>
      </c>
      <c r="N738" s="31">
        <v>40000</v>
      </c>
      <c r="O738" s="23">
        <v>45440</v>
      </c>
      <c r="Q738" s="31">
        <v>75200</v>
      </c>
      <c r="R738" s="23">
        <v>45469</v>
      </c>
    </row>
    <row r="739" spans="1:18" x14ac:dyDescent="0.25">
      <c r="A739" s="128">
        <v>1936</v>
      </c>
      <c r="B739" s="129">
        <f>VLOOKUP(A739,'Carga Remito.'!A$4:AK$16957,3,0)</f>
        <v>45412</v>
      </c>
      <c r="C739" s="131">
        <f t="shared" ca="1" si="27"/>
        <v>8</v>
      </c>
      <c r="D739" s="28" t="str">
        <f>VLOOKUP(A739,'Carga Remito.'!A$4:AK$15957,4,0)</f>
        <v>Ballestrelli Horacio</v>
      </c>
      <c r="E739" s="28" t="e">
        <f>VLOOKUP(A739,'Carga Remito.'!A$4:AK$2258,6,0)</f>
        <v>#N/A</v>
      </c>
      <c r="F739" s="28" t="e">
        <f>VLOOKUP(A739,'Carga Remito.'!A$4:AK$1858,7,0)</f>
        <v>#N/A</v>
      </c>
      <c r="G739" s="27">
        <f>VLOOKUP(A739,'Carga Remito.'!A$4:AK$20957,MATCH(G$4,'Carga Remito.'!A$3:AQ$3,0),0)</f>
        <v>184200</v>
      </c>
      <c r="J739" s="15">
        <f t="shared" si="26"/>
        <v>0</v>
      </c>
      <c r="K739" s="31">
        <v>184200</v>
      </c>
      <c r="L739" s="23">
        <v>45418</v>
      </c>
    </row>
    <row r="740" spans="1:18" x14ac:dyDescent="0.25">
      <c r="A740" s="128">
        <v>1937</v>
      </c>
      <c r="B740" s="129">
        <f>VLOOKUP(A740,'Carga Remito.'!A$4:AK$16957,3,0)</f>
        <v>45412</v>
      </c>
      <c r="C740" s="131">
        <f t="shared" ca="1" si="27"/>
        <v>8</v>
      </c>
      <c r="D740" s="28" t="str">
        <f>VLOOKUP(A740,'Carga Remito.'!A$4:AK$15957,4,0)</f>
        <v>Transporte Palloni</v>
      </c>
      <c r="E740" s="28" t="e">
        <f>VLOOKUP(A740,'Carga Remito.'!A$4:AK$2258,6,0)</f>
        <v>#N/A</v>
      </c>
      <c r="F740" s="28" t="e">
        <f>VLOOKUP(A740,'Carga Remito.'!A$4:AK$1858,7,0)</f>
        <v>#N/A</v>
      </c>
      <c r="G740" s="27">
        <f>VLOOKUP(A740,'Carga Remito.'!A$4:AK$20957,MATCH(G$4,'Carga Remito.'!A$3:AQ$3,0),0)</f>
        <v>65000</v>
      </c>
      <c r="I740" t="s">
        <v>3584</v>
      </c>
      <c r="J740" s="15">
        <f t="shared" si="26"/>
        <v>0</v>
      </c>
      <c r="K740" s="31">
        <v>65000</v>
      </c>
    </row>
    <row r="741" spans="1:18" x14ac:dyDescent="0.25">
      <c r="A741" s="128">
        <v>1938</v>
      </c>
      <c r="B741" s="129">
        <f>VLOOKUP(A741,'Carga Remito.'!A$4:AK$16957,3,0)</f>
        <v>45412</v>
      </c>
      <c r="C741" s="131">
        <f t="shared" ca="1" si="27"/>
        <v>8</v>
      </c>
      <c r="D741" s="28" t="str">
        <f>VLOOKUP(A741,'Carga Remito.'!A$4:AK$15957,4,0)</f>
        <v>Bueno Maria Elena</v>
      </c>
      <c r="E741" s="28" t="e">
        <f>VLOOKUP(A741,'Carga Remito.'!A$4:AK$2258,6,0)</f>
        <v>#N/A</v>
      </c>
      <c r="F741" s="28" t="e">
        <f>VLOOKUP(A741,'Carga Remito.'!A$4:AK$1858,7,0)</f>
        <v>#N/A</v>
      </c>
      <c r="G741" s="27">
        <f>VLOOKUP(A741,'Carga Remito.'!A$4:AK$20957,MATCH(G$4,'Carga Remito.'!A$3:AQ$3,0),0)</f>
        <v>40000</v>
      </c>
      <c r="I741" t="s">
        <v>990</v>
      </c>
      <c r="J741" s="15">
        <f t="shared" si="26"/>
        <v>0</v>
      </c>
      <c r="K741" s="31">
        <v>40000</v>
      </c>
      <c r="L741" s="23">
        <v>45412</v>
      </c>
    </row>
    <row r="742" spans="1:18" x14ac:dyDescent="0.25">
      <c r="A742" s="128">
        <v>1939</v>
      </c>
      <c r="B742" s="129">
        <f>VLOOKUP(A742,'Carga Remito.'!A$4:AK$16957,3,0)</f>
        <v>45412</v>
      </c>
      <c r="C742" s="131">
        <f t="shared" ca="1" si="27"/>
        <v>8</v>
      </c>
      <c r="D742" s="28" t="str">
        <f>VLOOKUP(A742,'Carga Remito.'!A$4:AK$15957,4,0)</f>
        <v>Transporte Palloni</v>
      </c>
      <c r="E742" s="28" t="e">
        <f>VLOOKUP(A742,'Carga Remito.'!A$4:AK$2258,6,0)</f>
        <v>#N/A</v>
      </c>
      <c r="F742" s="28" t="e">
        <f>VLOOKUP(A742,'Carga Remito.'!A$4:AK$1858,7,0)</f>
        <v>#N/A</v>
      </c>
      <c r="G742" s="27">
        <f>VLOOKUP(A742,'Carga Remito.'!A$4:AK$20957,MATCH(G$4,'Carga Remito.'!A$3:AQ$3,0),0)</f>
        <v>40000</v>
      </c>
      <c r="I742" t="s">
        <v>3584</v>
      </c>
      <c r="J742" s="15">
        <f t="shared" si="26"/>
        <v>0</v>
      </c>
      <c r="K742" s="31">
        <v>40000</v>
      </c>
    </row>
    <row r="743" spans="1:18" x14ac:dyDescent="0.25">
      <c r="A743" s="128">
        <v>1940</v>
      </c>
      <c r="B743" s="129">
        <f>VLOOKUP(A743,'Carga Remito.'!A$4:AK$16957,3,0)</f>
        <v>45413</v>
      </c>
      <c r="C743" s="131">
        <f t="shared" ca="1" si="27"/>
        <v>8</v>
      </c>
      <c r="D743" s="28" t="str">
        <f>VLOOKUP(A743,'Carga Remito.'!A$4:AK$15957,4,0)</f>
        <v>Reyes Mirta</v>
      </c>
      <c r="E743" s="28" t="e">
        <f>VLOOKUP(A743,'Carga Remito.'!A$4:AK$2258,6,0)</f>
        <v>#N/A</v>
      </c>
      <c r="F743" s="28" t="e">
        <f>VLOOKUP(A743,'Carga Remito.'!A$4:AK$1858,7,0)</f>
        <v>#N/A</v>
      </c>
      <c r="G743" s="27">
        <f>VLOOKUP(A743,'Carga Remito.'!A$4:AK$20957,MATCH(G$4,'Carga Remito.'!A$3:AQ$3,0),0)</f>
        <v>83720</v>
      </c>
      <c r="J743" s="15">
        <f t="shared" si="26"/>
        <v>0</v>
      </c>
      <c r="K743" s="31">
        <v>83720</v>
      </c>
      <c r="L743" s="23">
        <v>45414</v>
      </c>
    </row>
    <row r="744" spans="1:18" x14ac:dyDescent="0.25">
      <c r="A744" s="128">
        <v>1941</v>
      </c>
      <c r="B744" s="129">
        <f>VLOOKUP(A744,'Carga Remito.'!A$4:AK$16957,3,0)</f>
        <v>45414</v>
      </c>
      <c r="C744" s="131">
        <f t="shared" ca="1" si="27"/>
        <v>8</v>
      </c>
      <c r="D744" s="28" t="str">
        <f>VLOOKUP(A744,'Carga Remito.'!A$4:AK$15957,4,0)</f>
        <v>Transporte Palloni</v>
      </c>
      <c r="E744" s="28" t="e">
        <f>VLOOKUP(A744,'Carga Remito.'!A$4:AK$2258,6,0)</f>
        <v>#N/A</v>
      </c>
      <c r="F744" s="28" t="e">
        <f>VLOOKUP(A744,'Carga Remito.'!A$4:AK$1858,7,0)</f>
        <v>#N/A</v>
      </c>
      <c r="G744" s="27">
        <f>VLOOKUP(A744,'Carga Remito.'!A$4:AK$20957,MATCH(G$4,'Carga Remito.'!A$3:AQ$3,0),0)</f>
        <v>181500</v>
      </c>
      <c r="J744" s="15">
        <f t="shared" si="26"/>
        <v>0</v>
      </c>
      <c r="K744" s="31">
        <v>181500</v>
      </c>
      <c r="L744" s="23">
        <v>45468</v>
      </c>
    </row>
    <row r="745" spans="1:18" x14ac:dyDescent="0.25">
      <c r="A745" s="128">
        <v>1942</v>
      </c>
      <c r="B745" s="129">
        <f>VLOOKUP(A745,'Carga Remito.'!A$4:AK$16957,3,0)</f>
        <v>45415</v>
      </c>
      <c r="C745" s="131">
        <f t="shared" ca="1" si="27"/>
        <v>8</v>
      </c>
      <c r="D745" s="28" t="str">
        <f>VLOOKUP(A745,'Carga Remito.'!A$4:AK$15957,4,0)</f>
        <v>Quaglia Dario</v>
      </c>
      <c r="E745" s="28" t="e">
        <f>VLOOKUP(A745,'Carga Remito.'!A$4:AK$2258,6,0)</f>
        <v>#N/A</v>
      </c>
      <c r="F745" s="28" t="e">
        <f>VLOOKUP(A745,'Carga Remito.'!A$4:AK$1858,7,0)</f>
        <v>#N/A</v>
      </c>
      <c r="G745" s="27">
        <f>VLOOKUP(A745,'Carga Remito.'!A$4:AK$20957,MATCH(G$4,'Carga Remito.'!A$3:AQ$3,0),0)</f>
        <v>203506</v>
      </c>
      <c r="J745" s="15">
        <f t="shared" si="26"/>
        <v>0</v>
      </c>
      <c r="K745" s="31">
        <v>200000</v>
      </c>
      <c r="L745" s="23">
        <v>45415</v>
      </c>
      <c r="N745" s="31">
        <v>3506</v>
      </c>
      <c r="O745" s="23">
        <v>45428</v>
      </c>
    </row>
    <row r="746" spans="1:18" x14ac:dyDescent="0.25">
      <c r="A746" s="128">
        <v>1943</v>
      </c>
      <c r="B746" s="129">
        <f>VLOOKUP(A746,'Carga Remito.'!A$4:AK$16957,3,0)</f>
        <v>45415</v>
      </c>
      <c r="C746" s="131">
        <f t="shared" ca="1" si="27"/>
        <v>8</v>
      </c>
      <c r="D746" s="28" t="str">
        <f>VLOOKUP(A746,'Carga Remito.'!A$4:AK$15957,4,0)</f>
        <v>Carrara Sabrina</v>
      </c>
      <c r="E746" s="28" t="e">
        <f>VLOOKUP(A746,'Carga Remito.'!A$4:AK$2258,6,0)</f>
        <v>#N/A</v>
      </c>
      <c r="F746" s="28" t="e">
        <f>VLOOKUP(A746,'Carga Remito.'!A$4:AK$1858,7,0)</f>
        <v>#N/A</v>
      </c>
      <c r="G746" s="27">
        <f>VLOOKUP(A746,'Carga Remito.'!A$4:AK$20957,MATCH(G$4,'Carga Remito.'!A$3:AQ$3,0),0)</f>
        <v>202063</v>
      </c>
      <c r="J746" s="15">
        <f t="shared" si="26"/>
        <v>0</v>
      </c>
      <c r="K746" s="31">
        <v>202063</v>
      </c>
      <c r="L746" s="23">
        <v>45427</v>
      </c>
    </row>
    <row r="747" spans="1:18" x14ac:dyDescent="0.25">
      <c r="A747" s="128">
        <v>1944</v>
      </c>
      <c r="B747" s="129">
        <f>VLOOKUP(A747,'Carga Remito.'!A$4:AK$16957,3,0)</f>
        <v>45416</v>
      </c>
      <c r="C747" s="131">
        <f t="shared" ca="1" si="27"/>
        <v>8</v>
      </c>
      <c r="D747" s="28" t="str">
        <f>VLOOKUP(A747,'Carga Remito.'!A$4:AK$15957,4,0)</f>
        <v>Anchaval Juan</v>
      </c>
      <c r="E747" s="28" t="e">
        <f>VLOOKUP(A747,'Carga Remito.'!A$4:AK$2258,6,0)</f>
        <v>#N/A</v>
      </c>
      <c r="F747" s="28" t="e">
        <f>VLOOKUP(A747,'Carga Remito.'!A$4:AK$1858,7,0)</f>
        <v>#N/A</v>
      </c>
      <c r="G747" s="27">
        <f>VLOOKUP(A747,'Carga Remito.'!A$4:AK$20957,MATCH(G$4,'Carga Remito.'!A$3:AQ$3,0),0)</f>
        <v>155200</v>
      </c>
      <c r="J747" s="15">
        <f t="shared" si="26"/>
        <v>0</v>
      </c>
      <c r="K747" s="31">
        <v>155200</v>
      </c>
      <c r="L747" s="23">
        <v>45420</v>
      </c>
    </row>
    <row r="748" spans="1:18" x14ac:dyDescent="0.25">
      <c r="A748" s="128">
        <v>1945</v>
      </c>
      <c r="B748" s="129">
        <f>VLOOKUP(A748,'Carga Remito.'!A$4:AK$16957,3,0)</f>
        <v>45416</v>
      </c>
      <c r="C748" s="131">
        <f t="shared" ca="1" si="27"/>
        <v>8</v>
      </c>
      <c r="D748" s="28" t="str">
        <f>VLOOKUP(A748,'Carga Remito.'!A$4:AK$15957,4,0)</f>
        <v>Alvarez Pato</v>
      </c>
      <c r="E748" s="28" t="e">
        <f>VLOOKUP(A748,'Carga Remito.'!A$4:AK$2258,6,0)</f>
        <v>#N/A</v>
      </c>
      <c r="F748" s="28" t="e">
        <f>VLOOKUP(A748,'Carga Remito.'!A$4:AK$1858,7,0)</f>
        <v>#N/A</v>
      </c>
      <c r="G748" s="27">
        <f>VLOOKUP(A748,'Carga Remito.'!A$4:AK$20957,MATCH(G$4,'Carga Remito.'!A$3:AQ$3,0),0)</f>
        <v>57900</v>
      </c>
      <c r="J748" s="15">
        <f t="shared" si="26"/>
        <v>0</v>
      </c>
      <c r="K748" s="31">
        <v>57900</v>
      </c>
      <c r="L748" s="23">
        <v>45416</v>
      </c>
    </row>
    <row r="749" spans="1:18" x14ac:dyDescent="0.25">
      <c r="A749" s="128">
        <v>1946</v>
      </c>
      <c r="B749" s="129">
        <f>VLOOKUP(A749,'Carga Remito.'!A$4:AK$16957,3,0)</f>
        <v>45418</v>
      </c>
      <c r="C749" s="131">
        <f t="shared" ca="1" si="27"/>
        <v>8</v>
      </c>
      <c r="D749" s="28" t="str">
        <f>VLOOKUP(A749,'Carga Remito.'!A$4:AK$15957,4,0)</f>
        <v>Dellafiori Santiago</v>
      </c>
      <c r="E749" s="28" t="e">
        <f>VLOOKUP(A749,'Carga Remito.'!A$4:AK$2258,6,0)</f>
        <v>#N/A</v>
      </c>
      <c r="F749" s="28" t="e">
        <f>VLOOKUP(A749,'Carga Remito.'!A$4:AK$1858,7,0)</f>
        <v>#N/A</v>
      </c>
      <c r="G749" s="27">
        <f>VLOOKUP(A749,'Carga Remito.'!A$4:AK$20957,MATCH(G$4,'Carga Remito.'!A$3:AQ$3,0),0)</f>
        <v>272710</v>
      </c>
      <c r="I749" t="s">
        <v>990</v>
      </c>
      <c r="J749" s="15">
        <f t="shared" si="26"/>
        <v>0</v>
      </c>
      <c r="K749" s="31">
        <v>272710</v>
      </c>
      <c r="L749" s="23">
        <v>45420</v>
      </c>
    </row>
    <row r="750" spans="1:18" x14ac:dyDescent="0.25">
      <c r="A750" s="128">
        <v>1947</v>
      </c>
      <c r="B750" s="129">
        <f>VLOOKUP(A750,'Carga Remito.'!A$4:AK$16957,3,0)</f>
        <v>45418</v>
      </c>
      <c r="C750" s="131">
        <f t="shared" ca="1" si="27"/>
        <v>8</v>
      </c>
      <c r="D750" s="28" t="str">
        <f>VLOOKUP(A750,'Carga Remito.'!A$4:AK$15957,4,0)</f>
        <v>Curti Carlos</v>
      </c>
      <c r="E750" s="28" t="e">
        <f>VLOOKUP(A750,'Carga Remito.'!A$4:AK$2258,6,0)</f>
        <v>#N/A</v>
      </c>
      <c r="F750" s="28" t="e">
        <f>VLOOKUP(A750,'Carga Remito.'!A$4:AK$1858,7,0)</f>
        <v>#N/A</v>
      </c>
      <c r="G750" s="27">
        <f>VLOOKUP(A750,'Carga Remito.'!A$4:AK$20957,MATCH(G$4,'Carga Remito.'!A$3:AQ$3,0),0)</f>
        <v>185340</v>
      </c>
      <c r="I750" t="s">
        <v>3473</v>
      </c>
      <c r="J750" s="15">
        <f t="shared" si="26"/>
        <v>0</v>
      </c>
      <c r="K750" s="31">
        <v>185340</v>
      </c>
      <c r="L750" s="23">
        <v>45419</v>
      </c>
    </row>
    <row r="751" spans="1:18" x14ac:dyDescent="0.25">
      <c r="A751" s="128">
        <v>1948</v>
      </c>
      <c r="B751" s="129">
        <f>VLOOKUP(A751,'Carga Remito.'!A$4:AK$16957,3,0)</f>
        <v>45419</v>
      </c>
      <c r="C751" s="131">
        <f t="shared" ca="1" si="27"/>
        <v>8</v>
      </c>
      <c r="D751" s="28" t="str">
        <f>VLOOKUP(A751,'Carga Remito.'!A$4:AK$15957,4,0)</f>
        <v>Ordoñez German</v>
      </c>
      <c r="E751" s="28" t="e">
        <f>VLOOKUP(A751,'Carga Remito.'!A$4:AK$2258,6,0)</f>
        <v>#N/A</v>
      </c>
      <c r="F751" s="28" t="e">
        <f>VLOOKUP(A751,'Carga Remito.'!A$4:AK$1858,7,0)</f>
        <v>#N/A</v>
      </c>
      <c r="G751" s="27">
        <f>VLOOKUP(A751,'Carga Remito.'!A$4:AK$20957,MATCH(G$4,'Carga Remito.'!A$3:AQ$3,0),0)</f>
        <v>430177</v>
      </c>
      <c r="J751" s="15">
        <f t="shared" si="26"/>
        <v>0</v>
      </c>
      <c r="K751" s="31">
        <v>430177</v>
      </c>
      <c r="L751" s="23">
        <v>45427</v>
      </c>
    </row>
    <row r="752" spans="1:18" x14ac:dyDescent="0.25">
      <c r="A752" s="128">
        <v>1949</v>
      </c>
      <c r="B752" s="129">
        <f>VLOOKUP(A752,'Carga Remito.'!A$4:AK$16957,3,0)</f>
        <v>45420</v>
      </c>
      <c r="C752" s="131">
        <f t="shared" ca="1" si="27"/>
        <v>7</v>
      </c>
      <c r="D752" s="28" t="str">
        <f>VLOOKUP(A752,'Carga Remito.'!A$4:AK$15957,4,0)</f>
        <v>Alvarez Guillermo</v>
      </c>
      <c r="E752" s="28" t="e">
        <f>VLOOKUP(A752,'Carga Remito.'!A$4:AK$2258,6,0)</f>
        <v>#N/A</v>
      </c>
      <c r="F752" s="28" t="e">
        <f>VLOOKUP(A752,'Carga Remito.'!A$4:AK$1858,7,0)</f>
        <v>#N/A</v>
      </c>
      <c r="G752" s="27">
        <f>VLOOKUP(A752,'Carga Remito.'!A$4:AK$20957,MATCH(G$4,'Carga Remito.'!A$3:AQ$3,0),0)</f>
        <v>130820</v>
      </c>
      <c r="I752" t="s">
        <v>910</v>
      </c>
      <c r="J752" s="15">
        <f t="shared" si="26"/>
        <v>0</v>
      </c>
      <c r="K752" s="31">
        <v>130820</v>
      </c>
      <c r="L752" s="23">
        <v>45427</v>
      </c>
    </row>
    <row r="753" spans="1:18" x14ac:dyDescent="0.25">
      <c r="A753" s="128">
        <v>1950</v>
      </c>
      <c r="B753" s="129" t="s">
        <v>3639</v>
      </c>
      <c r="C753" s="131" t="e">
        <f t="shared" ca="1" si="27"/>
        <v>#VALUE!</v>
      </c>
      <c r="D753" s="28" t="str">
        <f>VLOOKUP(A753,'Carga Remito.'!A$4:AK$15957,4,0)</f>
        <v>Penoncello Vanesa</v>
      </c>
      <c r="E753" s="28" t="e">
        <f>VLOOKUP(A753,'Carga Remito.'!A$4:AK$2258,6,0)</f>
        <v>#N/A</v>
      </c>
      <c r="F753" s="28" t="e">
        <f>VLOOKUP(A753,'Carga Remito.'!A$4:AK$1858,7,0)</f>
        <v>#N/A</v>
      </c>
      <c r="G753" s="27">
        <f>VLOOKUP(A753,'Carga Remito.'!A$4:AK$20957,MATCH(G$4,'Carga Remito.'!A$3:AQ$3,0),0)</f>
        <v>242089</v>
      </c>
      <c r="I753" t="s">
        <v>990</v>
      </c>
      <c r="J753" s="15">
        <f t="shared" si="26"/>
        <v>0</v>
      </c>
      <c r="K753" s="31">
        <v>242089</v>
      </c>
      <c r="L753" s="23">
        <v>45421</v>
      </c>
    </row>
    <row r="754" spans="1:18" x14ac:dyDescent="0.25">
      <c r="A754" s="128">
        <v>1951</v>
      </c>
      <c r="B754" s="129">
        <f>VLOOKUP(A754,'Carga Remito.'!A$4:AK$16957,3,0)</f>
        <v>45420</v>
      </c>
      <c r="C754" s="131">
        <f t="shared" ca="1" si="27"/>
        <v>7</v>
      </c>
      <c r="D754" s="28" t="str">
        <f>VLOOKUP(A754,'Carga Remito.'!A$4:AK$15957,4,0)</f>
        <v>Fernandez Jorge</v>
      </c>
      <c r="E754" s="28" t="e">
        <f>VLOOKUP(A754,'Carga Remito.'!A$4:AK$2258,6,0)</f>
        <v>#N/A</v>
      </c>
      <c r="F754" s="28" t="e">
        <f>VLOOKUP(A754,'Carga Remito.'!A$4:AK$1858,7,0)</f>
        <v>#N/A</v>
      </c>
      <c r="G754" s="27">
        <f>VLOOKUP(A754,'Carga Remito.'!A$4:AK$20957,MATCH(G$4,'Carga Remito.'!A$3:AQ$3,0),0)</f>
        <v>345706</v>
      </c>
      <c r="J754" s="15">
        <f t="shared" si="26"/>
        <v>0</v>
      </c>
      <c r="K754" s="31">
        <v>345706</v>
      </c>
      <c r="L754" s="23">
        <v>45429</v>
      </c>
    </row>
    <row r="755" spans="1:18" x14ac:dyDescent="0.25">
      <c r="A755" s="128">
        <v>1952</v>
      </c>
      <c r="B755" s="129">
        <f>VLOOKUP(A755,'Carga Remito.'!A$4:AK$16957,3,0)</f>
        <v>45421</v>
      </c>
      <c r="C755" s="131">
        <f t="shared" ca="1" si="27"/>
        <v>7</v>
      </c>
      <c r="D755" s="28" t="str">
        <f>VLOOKUP(A755,'Carga Remito.'!A$4:AK$15957,4,0)</f>
        <v>Avila Edgardo</v>
      </c>
      <c r="E755" s="28" t="e">
        <f>VLOOKUP(A755,'Carga Remito.'!A$4:AK$2258,6,0)</f>
        <v>#N/A</v>
      </c>
      <c r="F755" s="28" t="e">
        <f>VLOOKUP(A755,'Carga Remito.'!A$4:AK$1858,7,0)</f>
        <v>#N/A</v>
      </c>
      <c r="G755" s="27">
        <f>VLOOKUP(A755,'Carga Remito.'!A$4:AK$20957,MATCH(G$4,'Carga Remito.'!A$3:AQ$3,0),0)</f>
        <v>126800</v>
      </c>
      <c r="J755" s="15">
        <f t="shared" si="26"/>
        <v>0</v>
      </c>
      <c r="K755" s="31">
        <v>100000</v>
      </c>
      <c r="L755" s="23">
        <v>45423</v>
      </c>
      <c r="N755" s="31">
        <v>26800</v>
      </c>
      <c r="O755" s="23">
        <v>45462</v>
      </c>
    </row>
    <row r="756" spans="1:18" x14ac:dyDescent="0.25">
      <c r="A756" s="128">
        <v>1953</v>
      </c>
      <c r="B756" s="129">
        <f>VLOOKUP(A756,'Carga Remito.'!A$4:AK$16957,3,0)</f>
        <v>45421</v>
      </c>
      <c r="C756" s="131">
        <f t="shared" ca="1" si="27"/>
        <v>7</v>
      </c>
      <c r="D756" s="28" t="str">
        <f>VLOOKUP(A756,'Carga Remito.'!A$4:AK$15957,4,0)</f>
        <v xml:space="preserve">Caravario Fernando </v>
      </c>
      <c r="E756" s="28" t="e">
        <f>VLOOKUP(A756,'Carga Remito.'!A$4:AK$2258,6,0)</f>
        <v>#N/A</v>
      </c>
      <c r="F756" s="28" t="e">
        <f>VLOOKUP(A756,'Carga Remito.'!A$4:AK$1858,7,0)</f>
        <v>#N/A</v>
      </c>
      <c r="G756" s="27">
        <f>VLOOKUP(A756,'Carga Remito.'!A$4:AK$20957,MATCH(G$4,'Carga Remito.'!A$3:AQ$3,0),0)</f>
        <v>40000</v>
      </c>
      <c r="J756" s="15">
        <f t="shared" ref="J756:J819" si="28">+G756-K756-N756-Q756-T756-W756-Z756</f>
        <v>0</v>
      </c>
      <c r="K756" s="31">
        <v>40000</v>
      </c>
      <c r="L756" s="23">
        <v>45447</v>
      </c>
    </row>
    <row r="757" spans="1:18" x14ac:dyDescent="0.25">
      <c r="A757" s="128">
        <v>1954</v>
      </c>
      <c r="B757" s="129">
        <f>VLOOKUP(A757,'Carga Remito.'!A$4:AK$16957,3,0)</f>
        <v>45422</v>
      </c>
      <c r="C757" s="131">
        <f t="shared" ca="1" si="27"/>
        <v>7</v>
      </c>
      <c r="D757" s="28" t="str">
        <f>VLOOKUP(A757,'Carga Remito.'!A$4:AK$15957,4,0)</f>
        <v>Transporte Palloni</v>
      </c>
      <c r="E757" s="28" t="e">
        <f>VLOOKUP(A757,'Carga Remito.'!A$4:AK$2258,6,0)</f>
        <v>#N/A</v>
      </c>
      <c r="F757" s="28" t="e">
        <f>VLOOKUP(A757,'Carga Remito.'!A$4:AK$1858,7,0)</f>
        <v>#N/A</v>
      </c>
      <c r="G757" s="27">
        <f>VLOOKUP(A757,'Carga Remito.'!A$4:AK$20957,MATCH(G$4,'Carga Remito.'!A$3:AQ$3,0),0)</f>
        <v>205700</v>
      </c>
      <c r="J757" s="15">
        <f t="shared" si="28"/>
        <v>0</v>
      </c>
      <c r="K757" s="31">
        <v>205700</v>
      </c>
      <c r="L757" s="23">
        <v>45468</v>
      </c>
    </row>
    <row r="758" spans="1:18" x14ac:dyDescent="0.25">
      <c r="A758" s="128">
        <v>1955</v>
      </c>
      <c r="B758" s="129">
        <f>VLOOKUP(A758,'Carga Remito.'!A$4:AK$16957,3,0)</f>
        <v>45422</v>
      </c>
      <c r="C758" s="131">
        <f t="shared" ca="1" si="27"/>
        <v>7</v>
      </c>
      <c r="D758" s="28" t="str">
        <f>VLOOKUP(A758,'Carga Remito.'!A$4:AK$15957,4,0)</f>
        <v>Carrara Sandra</v>
      </c>
      <c r="E758" s="28" t="e">
        <f>VLOOKUP(A758,'Carga Remito.'!A$4:AK$2258,6,0)</f>
        <v>#N/A</v>
      </c>
      <c r="F758" s="28" t="e">
        <f>VLOOKUP(A758,'Carga Remito.'!A$4:AK$1858,7,0)</f>
        <v>#N/A</v>
      </c>
      <c r="G758" s="27">
        <f>VLOOKUP(A758,'Carga Remito.'!A$4:AK$20957,MATCH(G$4,'Carga Remito.'!A$3:AQ$3,0),0)</f>
        <v>411558</v>
      </c>
      <c r="I758" t="s">
        <v>990</v>
      </c>
      <c r="J758" s="15">
        <f t="shared" si="28"/>
        <v>0</v>
      </c>
      <c r="K758" s="31">
        <v>200000</v>
      </c>
      <c r="L758" s="23">
        <v>45422</v>
      </c>
      <c r="N758" s="31">
        <v>100000</v>
      </c>
      <c r="O758" s="23">
        <v>45429</v>
      </c>
      <c r="Q758" s="31">
        <v>111558</v>
      </c>
      <c r="R758" s="23">
        <v>45440</v>
      </c>
    </row>
    <row r="759" spans="1:18" x14ac:dyDescent="0.25">
      <c r="A759" s="128">
        <v>1956</v>
      </c>
      <c r="B759" s="129">
        <f>VLOOKUP(A759,'Carga Remito.'!A$4:AK$16957,3,0)</f>
        <v>45422</v>
      </c>
      <c r="C759" s="131">
        <f t="shared" ca="1" si="27"/>
        <v>7</v>
      </c>
      <c r="D759" s="28" t="str">
        <f>VLOOKUP(A759,'Carga Remito.'!A$4:AK$15957,4,0)</f>
        <v>Vergara Marcelo</v>
      </c>
      <c r="E759" s="28" t="e">
        <f>VLOOKUP(A759,'Carga Remito.'!A$4:AK$2258,6,0)</f>
        <v>#N/A</v>
      </c>
      <c r="F759" s="28" t="e">
        <f>VLOOKUP(A759,'Carga Remito.'!A$4:AK$1858,7,0)</f>
        <v>#N/A</v>
      </c>
      <c r="G759" s="27">
        <f>VLOOKUP(A759,'Carga Remito.'!A$4:AK$20957,MATCH(G$4,'Carga Remito.'!A$3:AQ$3,0),0)</f>
        <v>99100</v>
      </c>
      <c r="I759" t="s">
        <v>990</v>
      </c>
      <c r="J759" s="15">
        <f t="shared" si="28"/>
        <v>0</v>
      </c>
      <c r="K759" s="31">
        <v>99100</v>
      </c>
      <c r="L759" s="23">
        <v>45427</v>
      </c>
    </row>
    <row r="760" spans="1:18" x14ac:dyDescent="0.25">
      <c r="A760" s="128">
        <v>1957</v>
      </c>
      <c r="B760" s="129">
        <f>VLOOKUP(A760,'Carga Remito.'!A$4:AK$16957,3,0)</f>
        <v>45422</v>
      </c>
      <c r="C760" s="131">
        <f t="shared" ca="1" si="27"/>
        <v>7</v>
      </c>
      <c r="D760" s="28" t="str">
        <f>VLOOKUP(A760,'Carga Remito.'!A$4:AK$15957,4,0)</f>
        <v>Ventura Marcelo</v>
      </c>
      <c r="E760" s="28" t="e">
        <f>VLOOKUP(A760,'Carga Remito.'!A$4:AK$2258,6,0)</f>
        <v>#N/A</v>
      </c>
      <c r="F760" s="28" t="e">
        <f>VLOOKUP(A760,'Carga Remito.'!A$4:AK$1858,7,0)</f>
        <v>#N/A</v>
      </c>
      <c r="G760" s="27">
        <f>VLOOKUP(A760,'Carga Remito.'!A$4:AK$20957,MATCH(G$4,'Carga Remito.'!A$3:AQ$3,0),0)</f>
        <v>403413</v>
      </c>
      <c r="J760" s="15">
        <f t="shared" si="28"/>
        <v>0</v>
      </c>
      <c r="K760" s="31">
        <v>403413</v>
      </c>
      <c r="L760" s="23">
        <v>45427</v>
      </c>
    </row>
    <row r="761" spans="1:18" x14ac:dyDescent="0.25">
      <c r="A761" s="128">
        <v>1958</v>
      </c>
      <c r="B761" s="129">
        <f>VLOOKUP(A761,'Carga Remito.'!A$4:AK$16957,3,0)</f>
        <v>45422</v>
      </c>
      <c r="C761" s="131">
        <f t="shared" ca="1" si="27"/>
        <v>7</v>
      </c>
      <c r="D761" s="28" t="str">
        <f>VLOOKUP(A761,'Carga Remito.'!A$4:AK$15957,4,0)</f>
        <v>Clemente Jose Luis</v>
      </c>
      <c r="E761" s="28" t="e">
        <f>VLOOKUP(A761,'Carga Remito.'!A$4:AK$2258,6,0)</f>
        <v>#N/A</v>
      </c>
      <c r="F761" s="28" t="e">
        <f>VLOOKUP(A761,'Carga Remito.'!A$4:AK$1858,7,0)</f>
        <v>#N/A</v>
      </c>
      <c r="G761" s="27">
        <f>VLOOKUP(A761,'Carga Remito.'!A$4:AK$20957,MATCH(G$4,'Carga Remito.'!A$3:AQ$3,0),0)</f>
        <v>190000</v>
      </c>
      <c r="J761" s="15">
        <f t="shared" si="28"/>
        <v>0</v>
      </c>
      <c r="K761" s="31">
        <v>190000</v>
      </c>
      <c r="L761" s="23">
        <v>45428</v>
      </c>
    </row>
    <row r="762" spans="1:18" x14ac:dyDescent="0.25">
      <c r="A762" s="128">
        <v>1959</v>
      </c>
      <c r="B762" s="129">
        <f>VLOOKUP(A762,'Carga Remito.'!A$4:AK$16957,3,0)</f>
        <v>45423</v>
      </c>
      <c r="C762" s="131">
        <f t="shared" ca="1" si="27"/>
        <v>7</v>
      </c>
      <c r="D762" s="28" t="str">
        <f>VLOOKUP(A762,'Carga Remito.'!A$4:AK$15957,4,0)</f>
        <v>Transporte Palloni</v>
      </c>
      <c r="E762" s="28" t="e">
        <f>VLOOKUP(A762,'Carga Remito.'!A$4:AK$2258,6,0)</f>
        <v>#N/A</v>
      </c>
      <c r="F762" s="28" t="e">
        <f>VLOOKUP(A762,'Carga Remito.'!A$4:AK$1858,7,0)</f>
        <v>#N/A</v>
      </c>
      <c r="G762" s="27">
        <f>VLOOKUP(A762,'Carga Remito.'!A$4:AK$20957,MATCH(G$4,'Carga Remito.'!A$3:AQ$3,0),0)</f>
        <v>121000</v>
      </c>
      <c r="J762" s="15">
        <f t="shared" si="28"/>
        <v>0</v>
      </c>
      <c r="K762" s="31">
        <v>121000</v>
      </c>
      <c r="L762" s="23">
        <v>45468</v>
      </c>
    </row>
    <row r="763" spans="1:18" x14ac:dyDescent="0.25">
      <c r="A763" s="128">
        <v>1960</v>
      </c>
      <c r="B763" s="129">
        <f>VLOOKUP(A763,'Carga Remito.'!A$4:AK$16957,3,0)</f>
        <v>45425</v>
      </c>
      <c r="C763" s="131">
        <f t="shared" ca="1" si="27"/>
        <v>7</v>
      </c>
      <c r="D763" s="28" t="str">
        <f>VLOOKUP(A763,'Carga Remito.'!A$4:AK$15957,4,0)</f>
        <v>Dominguez</v>
      </c>
      <c r="E763" s="28" t="e">
        <f>VLOOKUP(A763,'Carga Remito.'!A$4:AK$2258,6,0)</f>
        <v>#N/A</v>
      </c>
      <c r="F763" s="28" t="e">
        <f>VLOOKUP(A763,'Carga Remito.'!A$4:AK$1858,7,0)</f>
        <v>#N/A</v>
      </c>
      <c r="G763" s="27">
        <f>VLOOKUP(A763,'Carga Remito.'!A$4:AK$20957,MATCH(G$4,'Carga Remito.'!A$3:AQ$3,0),0)</f>
        <v>20000</v>
      </c>
      <c r="J763" s="15">
        <f t="shared" si="28"/>
        <v>0</v>
      </c>
      <c r="K763" s="31">
        <v>20000</v>
      </c>
      <c r="L763" s="23">
        <v>45429</v>
      </c>
    </row>
    <row r="764" spans="1:18" x14ac:dyDescent="0.25">
      <c r="A764" s="128">
        <v>1961</v>
      </c>
      <c r="B764" s="129">
        <f>VLOOKUP(A764,'Carga Remito.'!A$4:AK$16957,3,0)</f>
        <v>45426</v>
      </c>
      <c r="C764" s="131">
        <f t="shared" ca="1" si="27"/>
        <v>7</v>
      </c>
      <c r="D764" s="28" t="str">
        <f>VLOOKUP(A764,'Carga Remito.'!A$4:AK$15957,4,0)</f>
        <v>Toyos Pato</v>
      </c>
      <c r="E764" s="28" t="e">
        <f>VLOOKUP(A764,'Carga Remito.'!A$4:AK$2258,6,0)</f>
        <v>#N/A</v>
      </c>
      <c r="F764" s="28" t="e">
        <f>VLOOKUP(A764,'Carga Remito.'!A$4:AK$1858,7,0)</f>
        <v>#N/A</v>
      </c>
      <c r="G764" s="27">
        <f>VLOOKUP(A764,'Carga Remito.'!A$4:AK$20957,MATCH(G$4,'Carga Remito.'!A$3:AQ$3,0),0)</f>
        <v>1077123</v>
      </c>
      <c r="J764" s="15">
        <f t="shared" si="28"/>
        <v>0</v>
      </c>
      <c r="K764" s="31">
        <v>600000</v>
      </c>
      <c r="L764" s="23">
        <v>45443</v>
      </c>
      <c r="N764" s="31">
        <v>477123</v>
      </c>
      <c r="O764" s="23">
        <v>45448</v>
      </c>
    </row>
    <row r="765" spans="1:18" x14ac:dyDescent="0.25">
      <c r="A765" s="128">
        <v>1962</v>
      </c>
      <c r="B765" s="129">
        <f>VLOOKUP(A765,'Carga Remito.'!A$4:AK$16957,3,0)</f>
        <v>45426</v>
      </c>
      <c r="C765" s="131">
        <f t="shared" ca="1" si="27"/>
        <v>7</v>
      </c>
      <c r="D765" s="28" t="str">
        <f>VLOOKUP(A765,'Carga Remito.'!A$4:AK$15957,4,0)</f>
        <v>Zambruno Guillermo</v>
      </c>
      <c r="E765" s="28" t="e">
        <f>VLOOKUP(A765,'Carga Remito.'!A$4:AK$2258,6,0)</f>
        <v>#N/A</v>
      </c>
      <c r="F765" s="28" t="e">
        <f>VLOOKUP(A765,'Carga Remito.'!A$4:AK$1858,7,0)</f>
        <v>#N/A</v>
      </c>
      <c r="G765" s="27">
        <f>VLOOKUP(A765,'Carga Remito.'!A$4:AK$20957,MATCH(G$4,'Carga Remito.'!A$3:AQ$3,0),0)</f>
        <v>260502</v>
      </c>
      <c r="J765" s="15">
        <f t="shared" si="28"/>
        <v>0</v>
      </c>
      <c r="K765" s="31">
        <v>130510</v>
      </c>
      <c r="L765" s="23">
        <v>45441</v>
      </c>
      <c r="N765" s="31">
        <v>129992</v>
      </c>
      <c r="O765" s="23">
        <v>45453</v>
      </c>
    </row>
    <row r="766" spans="1:18" x14ac:dyDescent="0.25">
      <c r="A766" s="128">
        <v>1963</v>
      </c>
      <c r="B766" s="129">
        <f>VLOOKUP(A766,'Carga Remito.'!A$4:AK$16957,3,0)</f>
        <v>45426</v>
      </c>
      <c r="C766" s="131">
        <f t="shared" ca="1" si="27"/>
        <v>7</v>
      </c>
      <c r="D766" s="28" t="str">
        <f>VLOOKUP(A766,'Carga Remito.'!A$4:AK$15957,4,0)</f>
        <v>Pra Nancy</v>
      </c>
      <c r="E766" s="28" t="e">
        <f>VLOOKUP(A766,'Carga Remito.'!A$4:AK$2258,6,0)</f>
        <v>#N/A</v>
      </c>
      <c r="F766" s="28" t="e">
        <f>VLOOKUP(A766,'Carga Remito.'!A$4:AK$1858,7,0)</f>
        <v>#N/A</v>
      </c>
      <c r="G766" s="27">
        <f>VLOOKUP(A766,'Carga Remito.'!A$4:AK$20957,MATCH(G$4,'Carga Remito.'!A$3:AQ$3,0),0)</f>
        <v>181500</v>
      </c>
      <c r="J766" s="15">
        <f t="shared" si="28"/>
        <v>0</v>
      </c>
      <c r="K766" s="31">
        <v>181500</v>
      </c>
      <c r="L766" s="23">
        <v>45429</v>
      </c>
    </row>
    <row r="767" spans="1:18" x14ac:dyDescent="0.25">
      <c r="A767" s="128">
        <v>1964</v>
      </c>
      <c r="B767" s="129">
        <f>VLOOKUP(A767,'Carga Remito.'!A$4:AK$16957,3,0)</f>
        <v>45427</v>
      </c>
      <c r="C767" s="131">
        <f t="shared" ca="1" si="27"/>
        <v>7</v>
      </c>
      <c r="D767" s="28" t="str">
        <f>VLOOKUP(A767,'Carga Remito.'!A$4:AK$15957,4,0)</f>
        <v>Garcia Franco</v>
      </c>
      <c r="E767" s="28" t="e">
        <f>VLOOKUP(A767,'Carga Remito.'!A$4:AK$2258,6,0)</f>
        <v>#N/A</v>
      </c>
      <c r="F767" s="28" t="e">
        <f>VLOOKUP(A767,'Carga Remito.'!A$4:AK$1858,7,0)</f>
        <v>#N/A</v>
      </c>
      <c r="G767" s="27">
        <f>VLOOKUP(A767,'Carga Remito.'!A$4:AK$20957,MATCH(G$4,'Carga Remito.'!A$3:AQ$3,0),0)</f>
        <v>95000</v>
      </c>
      <c r="J767" s="15">
        <f t="shared" si="28"/>
        <v>0</v>
      </c>
      <c r="K767" s="31">
        <v>95000</v>
      </c>
      <c r="L767" s="23">
        <v>45427</v>
      </c>
    </row>
    <row r="768" spans="1:18" x14ac:dyDescent="0.25">
      <c r="A768" s="128">
        <v>1965</v>
      </c>
      <c r="B768" s="129">
        <f>VLOOKUP(A768,'Carga Remito.'!A$4:AK$16957,3,0)</f>
        <v>45427</v>
      </c>
      <c r="C768" s="131">
        <f t="shared" ca="1" si="27"/>
        <v>7</v>
      </c>
      <c r="D768" s="28" t="str">
        <f>VLOOKUP(A768,'Carga Remito.'!A$4:AK$15957,4,0)</f>
        <v>Ballestrelli Horacio</v>
      </c>
      <c r="E768" s="28" t="e">
        <f>VLOOKUP(A768,'Carga Remito.'!A$4:AK$2258,6,0)</f>
        <v>#N/A</v>
      </c>
      <c r="F768" s="28" t="e">
        <f>VLOOKUP(A768,'Carga Remito.'!A$4:AK$1858,7,0)</f>
        <v>#N/A</v>
      </c>
      <c r="G768" s="27">
        <f>VLOOKUP(A768,'Carga Remito.'!A$4:AK$20957,MATCH(G$4,'Carga Remito.'!A$3:AQ$3,0),0)</f>
        <v>18000</v>
      </c>
      <c r="J768" s="15">
        <f t="shared" si="28"/>
        <v>0</v>
      </c>
      <c r="K768" s="31">
        <v>18000</v>
      </c>
      <c r="L768" s="23">
        <v>45428</v>
      </c>
    </row>
    <row r="769" spans="1:21" x14ac:dyDescent="0.25">
      <c r="A769" s="128">
        <v>1966</v>
      </c>
      <c r="B769" s="129">
        <f>VLOOKUP(A769,'Carga Remito.'!A$4:AK$16957,3,0)</f>
        <v>45427</v>
      </c>
      <c r="C769" s="131">
        <f t="shared" ca="1" si="27"/>
        <v>7</v>
      </c>
      <c r="D769" s="28" t="str">
        <f>VLOOKUP(A769,'Carga Remito.'!A$4:AK$15957,4,0)</f>
        <v>Godoy Fabian</v>
      </c>
      <c r="E769" s="28" t="e">
        <f>VLOOKUP(A769,'Carga Remito.'!A$4:AK$2258,6,0)</f>
        <v>#N/A</v>
      </c>
      <c r="F769" s="28" t="e">
        <f>VLOOKUP(A769,'Carga Remito.'!A$4:AK$1858,7,0)</f>
        <v>#N/A</v>
      </c>
      <c r="G769" s="27">
        <f>VLOOKUP(A769,'Carga Remito.'!A$4:AK$20957,MATCH(G$4,'Carga Remito.'!A$3:AQ$3,0),0)</f>
        <v>503100</v>
      </c>
      <c r="J769" s="15">
        <f t="shared" si="28"/>
        <v>0</v>
      </c>
      <c r="K769" s="31">
        <v>250000</v>
      </c>
      <c r="L769" s="23">
        <v>45436</v>
      </c>
      <c r="N769" s="31">
        <v>253100</v>
      </c>
      <c r="O769" s="23">
        <v>45439</v>
      </c>
    </row>
    <row r="770" spans="1:21" x14ac:dyDescent="0.25">
      <c r="A770" s="128">
        <v>1967</v>
      </c>
      <c r="B770" s="129">
        <f>VLOOKUP(A770,'Carga Remito.'!A$4:AK$16957,3,0)</f>
        <v>45427</v>
      </c>
      <c r="C770" s="131">
        <f t="shared" ca="1" si="27"/>
        <v>7</v>
      </c>
      <c r="D770" s="28" t="str">
        <f>VLOOKUP(A770,'Carga Remito.'!A$4:AK$15957,4,0)</f>
        <v>Fava Julian</v>
      </c>
      <c r="E770" s="28" t="e">
        <f>VLOOKUP(A770,'Carga Remito.'!A$4:AK$2258,6,0)</f>
        <v>#N/A</v>
      </c>
      <c r="F770" s="28" t="e">
        <f>VLOOKUP(A770,'Carga Remito.'!A$4:AK$1858,7,0)</f>
        <v>#N/A</v>
      </c>
      <c r="G770" s="27">
        <f>VLOOKUP(A770,'Carga Remito.'!A$4:AK$20957,MATCH(G$4,'Carga Remito.'!A$3:AQ$3,0),0)</f>
        <v>440642</v>
      </c>
      <c r="I770" t="s">
        <v>990</v>
      </c>
      <c r="J770" s="15">
        <f t="shared" si="28"/>
        <v>0</v>
      </c>
      <c r="K770" s="31">
        <v>440642</v>
      </c>
      <c r="L770" s="23">
        <v>45439</v>
      </c>
    </row>
    <row r="771" spans="1:21" x14ac:dyDescent="0.25">
      <c r="A771" s="128">
        <v>1968</v>
      </c>
      <c r="B771" s="129">
        <f>VLOOKUP(A771,'Carga Remito.'!A$4:AK$16957,3,0)</f>
        <v>45427</v>
      </c>
      <c r="C771" s="131">
        <f t="shared" ca="1" si="27"/>
        <v>7</v>
      </c>
      <c r="D771" s="28" t="str">
        <f>VLOOKUP(A771,'Carga Remito.'!A$4:AK$15957,4,0)</f>
        <v>Aguirre Josefina</v>
      </c>
      <c r="E771" s="28" t="e">
        <f>VLOOKUP(A771,'Carga Remito.'!A$4:AK$2258,6,0)</f>
        <v>#N/A</v>
      </c>
      <c r="F771" s="28" t="e">
        <f>VLOOKUP(A771,'Carga Remito.'!A$4:AK$1858,7,0)</f>
        <v>#N/A</v>
      </c>
      <c r="G771" s="27">
        <f>VLOOKUP(A771,'Carga Remito.'!A$4:AK$20957,MATCH(G$4,'Carga Remito.'!A$3:AQ$3,0),0)</f>
        <v>152240</v>
      </c>
      <c r="J771" s="15">
        <f t="shared" si="28"/>
        <v>0</v>
      </c>
      <c r="K771" s="31">
        <v>100000</v>
      </c>
      <c r="L771" s="23">
        <v>45433</v>
      </c>
      <c r="N771" s="31">
        <v>52240</v>
      </c>
      <c r="O771" s="23">
        <v>45436</v>
      </c>
    </row>
    <row r="772" spans="1:21" x14ac:dyDescent="0.25">
      <c r="A772" s="128">
        <v>1969</v>
      </c>
      <c r="B772" s="129">
        <f>VLOOKUP(A772,'Carga Remito.'!A$4:AK$16957,3,0)</f>
        <v>45428</v>
      </c>
      <c r="C772" s="131">
        <f t="shared" ca="1" si="27"/>
        <v>7</v>
      </c>
      <c r="D772" s="28" t="str">
        <f>VLOOKUP(A772,'Carga Remito.'!A$4:AK$15957,4,0)</f>
        <v>Molinari Kike</v>
      </c>
      <c r="E772" s="28" t="e">
        <f>VLOOKUP(A772,'Carga Remito.'!A$4:AK$2258,6,0)</f>
        <v>#N/A</v>
      </c>
      <c r="F772" s="28" t="e">
        <f>VLOOKUP(A772,'Carga Remito.'!A$4:AK$1858,7,0)</f>
        <v>#N/A</v>
      </c>
      <c r="G772" s="27">
        <f>VLOOKUP(A772,'Carga Remito.'!A$4:AK$20957,MATCH(G$4,'Carga Remito.'!A$3:AQ$3,0),0)</f>
        <v>96870</v>
      </c>
      <c r="J772" s="15">
        <f t="shared" si="28"/>
        <v>0</v>
      </c>
      <c r="K772" s="31">
        <v>96870</v>
      </c>
      <c r="L772" s="23">
        <v>45433</v>
      </c>
    </row>
    <row r="773" spans="1:21" x14ac:dyDescent="0.25">
      <c r="A773" s="128">
        <v>1970</v>
      </c>
      <c r="B773" s="129">
        <f>VLOOKUP(A773,'Carga Remito.'!A$4:AK$16957,3,0)</f>
        <v>45428</v>
      </c>
      <c r="C773" s="131">
        <f t="shared" ca="1" si="27"/>
        <v>7</v>
      </c>
      <c r="D773" s="28" t="str">
        <f>VLOOKUP(A773,'Carga Remito.'!A$4:AK$15957,4,0)</f>
        <v>Domansky Mauro</v>
      </c>
      <c r="E773" s="28" t="e">
        <f>VLOOKUP(A773,'Carga Remito.'!A$4:AK$2258,6,0)</f>
        <v>#N/A</v>
      </c>
      <c r="F773" s="28" t="e">
        <f>VLOOKUP(A773,'Carga Remito.'!A$4:AK$1858,7,0)</f>
        <v>#N/A</v>
      </c>
      <c r="G773" s="27">
        <f>VLOOKUP(A773,'Carga Remito.'!A$4:AK$20957,MATCH(G$4,'Carga Remito.'!A$3:AQ$3,0),0)</f>
        <v>120000</v>
      </c>
      <c r="I773" t="s">
        <v>990</v>
      </c>
      <c r="J773" s="15">
        <f t="shared" si="28"/>
        <v>0</v>
      </c>
      <c r="K773" s="31">
        <v>120000</v>
      </c>
      <c r="L773" s="23">
        <v>45428</v>
      </c>
    </row>
    <row r="774" spans="1:21" x14ac:dyDescent="0.25">
      <c r="A774" s="128">
        <v>1971</v>
      </c>
      <c r="B774" s="129">
        <f>VLOOKUP(A774,'Carga Remito.'!A$4:AK$16957,3,0)</f>
        <v>45428</v>
      </c>
      <c r="C774" s="131">
        <f t="shared" ca="1" si="27"/>
        <v>7</v>
      </c>
      <c r="D774" s="28" t="str">
        <f>VLOOKUP(A774,'Carga Remito.'!A$4:AK$15957,4,0)</f>
        <v>Navarro Jose</v>
      </c>
      <c r="E774" s="28" t="e">
        <f>VLOOKUP(A774,'Carga Remito.'!A$4:AK$2258,6,0)</f>
        <v>#N/A</v>
      </c>
      <c r="F774" s="28" t="e">
        <f>VLOOKUP(A774,'Carga Remito.'!A$4:AK$1858,7,0)</f>
        <v>#N/A</v>
      </c>
      <c r="G774" s="27">
        <f>VLOOKUP(A774,'Carga Remito.'!A$4:AK$20957,MATCH(G$4,'Carga Remito.'!A$3:AQ$3,0),0)</f>
        <v>70146</v>
      </c>
      <c r="J774" s="15">
        <f t="shared" si="28"/>
        <v>0</v>
      </c>
      <c r="K774" s="31">
        <v>70146</v>
      </c>
      <c r="L774" s="23">
        <v>45428</v>
      </c>
    </row>
    <row r="775" spans="1:21" x14ac:dyDescent="0.25">
      <c r="A775" s="128">
        <v>1972</v>
      </c>
      <c r="B775" s="129">
        <f>VLOOKUP(A775,'Carga Remito.'!A$4:AK$16957,3,0)</f>
        <v>45428</v>
      </c>
      <c r="C775" s="131">
        <f t="shared" ca="1" si="27"/>
        <v>7</v>
      </c>
      <c r="D775" s="28" t="str">
        <f>VLOOKUP(A775,'Carga Remito.'!A$4:AK$15957,4,0)</f>
        <v>Castro Martin</v>
      </c>
      <c r="E775" s="28" t="e">
        <f>VLOOKUP(A775,'Carga Remito.'!A$4:AK$2258,6,0)</f>
        <v>#N/A</v>
      </c>
      <c r="F775" s="28" t="e">
        <f>VLOOKUP(A775,'Carga Remito.'!A$4:AK$1858,7,0)</f>
        <v>#N/A</v>
      </c>
      <c r="G775" s="27">
        <f>VLOOKUP(A775,'Carga Remito.'!A$4:AK$20957,MATCH(G$4,'Carga Remito.'!A$3:AQ$3,0),0)</f>
        <v>266000</v>
      </c>
      <c r="J775" s="15">
        <f t="shared" si="28"/>
        <v>0</v>
      </c>
      <c r="K775" s="31">
        <v>230000</v>
      </c>
      <c r="L775" s="23">
        <v>45449</v>
      </c>
      <c r="N775" s="31">
        <v>36000</v>
      </c>
      <c r="O775" s="23">
        <v>45457</v>
      </c>
    </row>
    <row r="776" spans="1:21" x14ac:dyDescent="0.25">
      <c r="A776" s="128">
        <v>1973</v>
      </c>
      <c r="B776" s="129">
        <f>VLOOKUP(A776,'Carga Remito.'!A$4:AK$16957,3,0)</f>
        <v>45428</v>
      </c>
      <c r="C776" s="131">
        <f t="shared" ca="1" si="27"/>
        <v>7</v>
      </c>
      <c r="D776" s="28" t="str">
        <f>VLOOKUP(A776,'Carga Remito.'!A$4:AK$15957,4,0)</f>
        <v>Tryada S.A.</v>
      </c>
      <c r="E776" s="28" t="e">
        <f>VLOOKUP(A776,'Carga Remito.'!A$4:AK$2258,6,0)</f>
        <v>#N/A</v>
      </c>
      <c r="F776" s="28" t="e">
        <f>VLOOKUP(A776,'Carga Remito.'!A$4:AK$1858,7,0)</f>
        <v>#N/A</v>
      </c>
      <c r="G776" s="27">
        <f>VLOOKUP(A776,'Carga Remito.'!A$4:AK$20957,MATCH(G$4,'Carga Remito.'!A$3:AQ$3,0),0)</f>
        <v>1519270</v>
      </c>
      <c r="J776" s="15">
        <f t="shared" si="28"/>
        <v>0</v>
      </c>
      <c r="K776" s="31">
        <v>1519270</v>
      </c>
      <c r="L776" s="23">
        <v>45475</v>
      </c>
    </row>
    <row r="777" spans="1:21" x14ac:dyDescent="0.25">
      <c r="A777" s="128">
        <v>1974</v>
      </c>
      <c r="B777" s="129">
        <f>VLOOKUP(A777,'Carga Remito.'!A$4:AK$16957,3,0)</f>
        <v>45428</v>
      </c>
      <c r="C777" s="131">
        <f t="shared" ca="1" si="27"/>
        <v>7</v>
      </c>
      <c r="D777" s="28" t="str">
        <f>VLOOKUP(A777,'Carga Remito.'!A$4:AK$15957,4,0)</f>
        <v>Transporte Palloni</v>
      </c>
      <c r="E777" s="28" t="e">
        <f>VLOOKUP(A777,'Carga Remito.'!A$4:AK$2258,6,0)</f>
        <v>#N/A</v>
      </c>
      <c r="F777" s="28" t="e">
        <f>VLOOKUP(A777,'Carga Remito.'!A$4:AK$1858,7,0)</f>
        <v>#N/A</v>
      </c>
      <c r="G777" s="27">
        <f>VLOOKUP(A777,'Carga Remito.'!A$4:AK$20957,MATCH(G$4,'Carga Remito.'!A$3:AQ$3,0),0)</f>
        <v>360580</v>
      </c>
      <c r="J777" s="15">
        <f t="shared" si="28"/>
        <v>0</v>
      </c>
      <c r="K777" s="31">
        <v>360580</v>
      </c>
      <c r="L777" s="23">
        <v>45468</v>
      </c>
    </row>
    <row r="778" spans="1:21" x14ac:dyDescent="0.25">
      <c r="A778" s="128">
        <v>1975</v>
      </c>
      <c r="B778" s="129">
        <f>VLOOKUP(A778,'Carga Remito.'!A$4:AK$16957,3,0)</f>
        <v>45429</v>
      </c>
      <c r="C778" s="131">
        <f t="shared" ca="1" si="27"/>
        <v>7</v>
      </c>
      <c r="D778" s="28" t="str">
        <f>VLOOKUP(A778,'Carga Remito.'!A$4:AK$15957,4,0)</f>
        <v>Guerrieri Gladys</v>
      </c>
      <c r="E778" s="28" t="e">
        <f>VLOOKUP(A778,'Carga Remito.'!A$4:AK$2258,6,0)</f>
        <v>#N/A</v>
      </c>
      <c r="F778" s="28" t="e">
        <f>VLOOKUP(A778,'Carga Remito.'!A$4:AK$1858,7,0)</f>
        <v>#N/A</v>
      </c>
      <c r="G778" s="27">
        <f>VLOOKUP(A778,'Carga Remito.'!A$4:AK$20957,MATCH(G$4,'Carga Remito.'!A$3:AQ$3,0),0)</f>
        <v>755975</v>
      </c>
      <c r="J778" s="15">
        <f t="shared" si="28"/>
        <v>0</v>
      </c>
      <c r="K778" s="31">
        <v>200000</v>
      </c>
      <c r="L778" s="23">
        <v>45428</v>
      </c>
      <c r="N778" s="31">
        <v>300000</v>
      </c>
      <c r="O778" s="23">
        <v>45433</v>
      </c>
      <c r="Q778" s="31">
        <v>128000</v>
      </c>
      <c r="R778" s="23">
        <v>45453</v>
      </c>
      <c r="T778" s="31">
        <v>127975</v>
      </c>
      <c r="U778" s="23">
        <v>45481</v>
      </c>
    </row>
    <row r="779" spans="1:21" x14ac:dyDescent="0.25">
      <c r="A779" s="128">
        <v>1976</v>
      </c>
      <c r="B779" s="129">
        <f>VLOOKUP(A779,'Carga Remito.'!A$4:AK$16957,3,0)</f>
        <v>45429</v>
      </c>
      <c r="C779" s="131">
        <f t="shared" ca="1" si="27"/>
        <v>7</v>
      </c>
      <c r="D779" s="28" t="str">
        <f>VLOOKUP(A779,'Carga Remito.'!A$4:AK$15957,4,0)</f>
        <v>Municipalidad Laboulaye</v>
      </c>
      <c r="E779" s="28" t="e">
        <f>VLOOKUP(A779,'Carga Remito.'!A$4:AK$2258,6,0)</f>
        <v>#N/A</v>
      </c>
      <c r="F779" s="28" t="e">
        <f>VLOOKUP(A779,'Carga Remito.'!A$4:AK$1858,7,0)</f>
        <v>#N/A</v>
      </c>
      <c r="G779" s="27">
        <f>VLOOKUP(A779,'Carga Remito.'!A$4:AK$20957,MATCH(G$4,'Carga Remito.'!A$3:AQ$3,0),0)</f>
        <v>159300</v>
      </c>
      <c r="I779" t="s">
        <v>3150</v>
      </c>
      <c r="J779" s="15">
        <f t="shared" si="28"/>
        <v>0</v>
      </c>
      <c r="K779" s="31">
        <v>159300</v>
      </c>
    </row>
    <row r="780" spans="1:21" x14ac:dyDescent="0.25">
      <c r="A780" s="128">
        <v>1977</v>
      </c>
      <c r="B780" s="129">
        <f>VLOOKUP(A780,'Carga Remito.'!A$4:AK$16957,3,0)</f>
        <v>45429</v>
      </c>
      <c r="C780" s="131">
        <f t="shared" ca="1" si="27"/>
        <v>7</v>
      </c>
      <c r="D780" s="28" t="str">
        <f>VLOOKUP(A780,'Carga Remito.'!A$4:AK$15957,4,0)</f>
        <v>Perez Carlos</v>
      </c>
      <c r="E780" s="28" t="e">
        <f>VLOOKUP(A780,'Carga Remito.'!A$4:AK$2258,6,0)</f>
        <v>#N/A</v>
      </c>
      <c r="F780" s="28" t="e">
        <f>VLOOKUP(A780,'Carga Remito.'!A$4:AK$1858,7,0)</f>
        <v>#N/A</v>
      </c>
      <c r="G780" s="27">
        <f>VLOOKUP(A780,'Carga Remito.'!A$4:AK$20957,MATCH(G$4,'Carga Remito.'!A$3:AQ$3,0),0)</f>
        <v>453768</v>
      </c>
      <c r="I780" t="s">
        <v>766</v>
      </c>
      <c r="J780" s="15">
        <f t="shared" si="28"/>
        <v>0</v>
      </c>
      <c r="K780" s="31">
        <v>300000</v>
      </c>
      <c r="L780" s="23">
        <v>45435</v>
      </c>
      <c r="N780" s="31">
        <v>100000</v>
      </c>
      <c r="O780" s="23">
        <v>45465</v>
      </c>
      <c r="Q780" s="31">
        <v>53768</v>
      </c>
      <c r="R780" s="23">
        <v>45527</v>
      </c>
    </row>
    <row r="781" spans="1:21" x14ac:dyDescent="0.25">
      <c r="A781" s="128">
        <v>1978</v>
      </c>
      <c r="B781" s="129">
        <f>VLOOKUP(A781,'Carga Remito.'!A$4:AK$16957,3,0)</f>
        <v>45430</v>
      </c>
      <c r="C781" s="131">
        <f t="shared" ca="1" si="27"/>
        <v>7</v>
      </c>
      <c r="D781" s="28" t="str">
        <f>VLOOKUP(A781,'Carga Remito.'!A$4:AK$15957,4,0)</f>
        <v>Stap Carlos</v>
      </c>
      <c r="E781" s="28" t="e">
        <f>VLOOKUP(A781,'Carga Remito.'!A$4:AK$2258,6,0)</f>
        <v>#N/A</v>
      </c>
      <c r="F781" s="28" t="e">
        <f>VLOOKUP(A781,'Carga Remito.'!A$4:AK$1858,7,0)</f>
        <v>#N/A</v>
      </c>
      <c r="G781" s="27">
        <f>VLOOKUP(A781,'Carga Remito.'!A$4:AK$20957,MATCH(G$4,'Carga Remito.'!A$3:AQ$3,0),0)</f>
        <v>242125</v>
      </c>
      <c r="I781" t="s">
        <v>3738</v>
      </c>
      <c r="J781" s="15">
        <f t="shared" si="28"/>
        <v>0</v>
      </c>
      <c r="K781" s="31">
        <v>230000</v>
      </c>
      <c r="L781" s="23">
        <v>45442</v>
      </c>
      <c r="N781" s="31">
        <v>12125</v>
      </c>
      <c r="O781" s="23">
        <v>45442</v>
      </c>
    </row>
    <row r="782" spans="1:21" x14ac:dyDescent="0.25">
      <c r="A782" s="128">
        <v>1979</v>
      </c>
      <c r="B782" s="129">
        <f>VLOOKUP(A782,'Carga Remito.'!A$4:AK$16957,3,0)</f>
        <v>45430</v>
      </c>
      <c r="C782" s="131">
        <f t="shared" ca="1" si="27"/>
        <v>7</v>
      </c>
      <c r="D782" s="28" t="str">
        <f>VLOOKUP(A782,'Carga Remito.'!A$4:AK$15957,4,0)</f>
        <v>Maria Ester Lamas</v>
      </c>
      <c r="E782" s="28" t="e">
        <f>VLOOKUP(A782,'Carga Remito.'!A$4:AK$2258,6,0)</f>
        <v>#N/A</v>
      </c>
      <c r="F782" s="28" t="e">
        <f>VLOOKUP(A782,'Carga Remito.'!A$4:AK$1858,7,0)</f>
        <v>#N/A</v>
      </c>
      <c r="G782" s="27">
        <f>VLOOKUP(A782,'Carga Remito.'!A$4:AK$20957,MATCH(G$4,'Carga Remito.'!A$3:AQ$3,0),0)</f>
        <v>0</v>
      </c>
      <c r="J782" s="15">
        <f t="shared" si="28"/>
        <v>0</v>
      </c>
    </row>
    <row r="783" spans="1:21" x14ac:dyDescent="0.25">
      <c r="A783" s="128">
        <v>1980</v>
      </c>
      <c r="B783" s="129">
        <f>VLOOKUP(A783,'Carga Remito.'!A$4:AK$16957,3,0)</f>
        <v>45430</v>
      </c>
      <c r="C783" s="131">
        <f t="shared" ca="1" si="27"/>
        <v>7</v>
      </c>
      <c r="D783" s="28" t="str">
        <f>VLOOKUP(A783,'Carga Remito.'!A$4:AK$15957,4,0)</f>
        <v>Revol Juan</v>
      </c>
      <c r="E783" s="28" t="e">
        <f>VLOOKUP(A783,'Carga Remito.'!A$4:AK$2258,6,0)</f>
        <v>#N/A</v>
      </c>
      <c r="F783" s="28" t="e">
        <f>VLOOKUP(A783,'Carga Remito.'!A$4:AK$1858,7,0)</f>
        <v>#N/A</v>
      </c>
      <c r="G783" s="27">
        <f>VLOOKUP(A783,'Carga Remito.'!A$4:AK$20957,MATCH(G$4,'Carga Remito.'!A$3:AQ$3,0),0)</f>
        <v>9000</v>
      </c>
      <c r="J783" s="15">
        <f t="shared" si="28"/>
        <v>0</v>
      </c>
      <c r="K783" s="31">
        <v>9000</v>
      </c>
      <c r="L783" s="23">
        <v>45525</v>
      </c>
    </row>
    <row r="784" spans="1:21" x14ac:dyDescent="0.25">
      <c r="A784" s="128">
        <v>1981</v>
      </c>
      <c r="B784" s="129">
        <f>VLOOKUP(A784,'Carga Remito.'!A$4:AK$16957,3,0)</f>
        <v>45432</v>
      </c>
      <c r="C784" s="131">
        <f t="shared" ca="1" si="27"/>
        <v>7</v>
      </c>
      <c r="D784" s="28" t="str">
        <f>VLOOKUP(A784,'Carga Remito.'!A$4:AK$15957,4,0)</f>
        <v>Municipalidad Laboulaye</v>
      </c>
      <c r="E784" s="28" t="e">
        <f>VLOOKUP(A784,'Carga Remito.'!A$4:AK$2258,6,0)</f>
        <v>#N/A</v>
      </c>
      <c r="F784" s="28" t="e">
        <f>VLOOKUP(A784,'Carga Remito.'!A$4:AK$1858,7,0)</f>
        <v>#N/A</v>
      </c>
      <c r="G784" s="27">
        <f>VLOOKUP(A784,'Carga Remito.'!A$4:AK$20957,MATCH(G$4,'Carga Remito.'!A$3:AQ$3,0),0)</f>
        <v>69000</v>
      </c>
      <c r="I784" t="s">
        <v>3150</v>
      </c>
      <c r="J784" s="15">
        <f t="shared" si="28"/>
        <v>0</v>
      </c>
      <c r="K784" s="31">
        <v>69000</v>
      </c>
    </row>
    <row r="785" spans="1:18" x14ac:dyDescent="0.25">
      <c r="A785" s="128">
        <v>1982</v>
      </c>
      <c r="B785" s="129">
        <f>VLOOKUP(A785,'Carga Remito.'!A$4:AK$16957,3,0)</f>
        <v>45432</v>
      </c>
      <c r="C785" s="131">
        <f t="shared" ca="1" si="27"/>
        <v>7</v>
      </c>
      <c r="D785" s="28" t="str">
        <f>VLOOKUP(A785,'Carga Remito.'!A$4:AK$15957,4,0)</f>
        <v>Gomez</v>
      </c>
      <c r="E785" s="28" t="e">
        <f>VLOOKUP(A785,'Carga Remito.'!A$4:AK$2258,6,0)</f>
        <v>#N/A</v>
      </c>
      <c r="F785" s="28" t="e">
        <f>VLOOKUP(A785,'Carga Remito.'!A$4:AK$1858,7,0)</f>
        <v>#N/A</v>
      </c>
      <c r="G785" s="27">
        <f>VLOOKUP(A785,'Carga Remito.'!A$4:AK$20957,MATCH(G$4,'Carga Remito.'!A$3:AQ$3,0),0)</f>
        <v>30000</v>
      </c>
      <c r="J785" s="15">
        <f t="shared" si="28"/>
        <v>0</v>
      </c>
      <c r="K785" s="31">
        <v>30000</v>
      </c>
      <c r="L785" s="23">
        <v>45467</v>
      </c>
    </row>
    <row r="786" spans="1:18" x14ac:dyDescent="0.25">
      <c r="A786" s="128">
        <v>1983</v>
      </c>
      <c r="B786" s="129">
        <f>VLOOKUP(A786,'Carga Remito.'!A$4:AK$16957,3,0)</f>
        <v>45432</v>
      </c>
      <c r="C786" s="131">
        <f t="shared" ca="1" si="27"/>
        <v>7</v>
      </c>
      <c r="D786" s="28" t="str">
        <f>VLOOKUP(A786,'Carga Remito.'!A$4:AK$15957,4,0)</f>
        <v>Issetta Marcelo</v>
      </c>
      <c r="E786" s="28" t="e">
        <f>VLOOKUP(A786,'Carga Remito.'!A$4:AK$2258,6,0)</f>
        <v>#N/A</v>
      </c>
      <c r="F786" s="28" t="e">
        <f>VLOOKUP(A786,'Carga Remito.'!A$4:AK$1858,7,0)</f>
        <v>#N/A</v>
      </c>
      <c r="G786" s="27">
        <f>VLOOKUP(A786,'Carga Remito.'!A$4:AK$20957,MATCH(G$4,'Carga Remito.'!A$3:AQ$3,0),0)</f>
        <v>326000</v>
      </c>
      <c r="J786" s="15">
        <f t="shared" si="28"/>
        <v>0</v>
      </c>
      <c r="K786" s="31">
        <v>326000</v>
      </c>
      <c r="L786" s="23">
        <v>45439</v>
      </c>
    </row>
    <row r="787" spans="1:18" x14ac:dyDescent="0.25">
      <c r="A787" s="128">
        <v>1984</v>
      </c>
      <c r="B787" s="129">
        <f>VLOOKUP(A787,'Carga Remito.'!A$4:AK$16957,3,0)</f>
        <v>45432</v>
      </c>
      <c r="C787" s="131">
        <f t="shared" ca="1" si="27"/>
        <v>7</v>
      </c>
      <c r="D787" s="28" t="str">
        <f>VLOOKUP(A787,'Carga Remito.'!A$4:AK$15957,4,0)</f>
        <v>Medic</v>
      </c>
      <c r="E787" s="28" t="e">
        <f>VLOOKUP(A787,'Carga Remito.'!A$4:AK$2258,6,0)</f>
        <v>#N/A</v>
      </c>
      <c r="F787" s="28" t="e">
        <f>VLOOKUP(A787,'Carga Remito.'!A$4:AK$1858,7,0)</f>
        <v>#N/A</v>
      </c>
      <c r="G787" s="27">
        <f>VLOOKUP(A787,'Carga Remito.'!A$4:AK$20957,MATCH(G$4,'Carga Remito.'!A$3:AQ$3,0),0)</f>
        <v>848040</v>
      </c>
      <c r="J787" s="15">
        <f t="shared" si="28"/>
        <v>0</v>
      </c>
      <c r="K787" s="31">
        <v>231100</v>
      </c>
      <c r="L787" s="23">
        <v>45467</v>
      </c>
      <c r="N787" s="31">
        <v>300000</v>
      </c>
      <c r="O787" s="23">
        <v>45495</v>
      </c>
      <c r="Q787" s="31">
        <v>316940</v>
      </c>
      <c r="R787" s="23">
        <v>45517</v>
      </c>
    </row>
    <row r="788" spans="1:18" x14ac:dyDescent="0.25">
      <c r="A788" s="128">
        <v>1985</v>
      </c>
      <c r="B788" s="129">
        <f>VLOOKUP(A788,'Carga Remito.'!A$4:AK$16957,3,0)</f>
        <v>45432</v>
      </c>
      <c r="C788" s="131">
        <f t="shared" ca="1" si="27"/>
        <v>7</v>
      </c>
      <c r="D788" s="28" t="str">
        <f>VLOOKUP(A788,'Carga Remito.'!A$4:AK$15957,4,0)</f>
        <v>Goico Ana Paula</v>
      </c>
      <c r="E788" s="28" t="e">
        <f>VLOOKUP(A788,'Carga Remito.'!A$4:AK$2258,6,0)</f>
        <v>#N/A</v>
      </c>
      <c r="F788" s="28" t="e">
        <f>VLOOKUP(A788,'Carga Remito.'!A$4:AK$1858,7,0)</f>
        <v>#N/A</v>
      </c>
      <c r="G788" s="27">
        <f>VLOOKUP(A788,'Carga Remito.'!A$4:AK$20957,MATCH(G$4,'Carga Remito.'!A$3:AQ$3,0),0)</f>
        <v>176538</v>
      </c>
      <c r="I788" t="s">
        <v>990</v>
      </c>
      <c r="J788" s="15">
        <f t="shared" si="28"/>
        <v>0</v>
      </c>
      <c r="K788" s="31">
        <v>176538</v>
      </c>
      <c r="L788" s="23">
        <v>45448</v>
      </c>
    </row>
    <row r="789" spans="1:18" x14ac:dyDescent="0.25">
      <c r="A789" s="128">
        <v>1986</v>
      </c>
      <c r="B789" s="129">
        <f>VLOOKUP(A789,'Carga Remito.'!A$4:AK$16957,3,0)</f>
        <v>45433</v>
      </c>
      <c r="C789" s="131">
        <f t="shared" ca="1" si="27"/>
        <v>7</v>
      </c>
      <c r="D789" s="28" t="str">
        <f>VLOOKUP(A789,'Carga Remito.'!A$4:AK$15957,4,0)</f>
        <v>Transporte Palloni</v>
      </c>
      <c r="E789" s="28" t="e">
        <f>VLOOKUP(A789,'Carga Remito.'!A$4:AK$2258,6,0)</f>
        <v>#N/A</v>
      </c>
      <c r="F789" s="28" t="e">
        <f>VLOOKUP(A789,'Carga Remito.'!A$4:AK$1858,7,0)</f>
        <v>#N/A</v>
      </c>
      <c r="G789" s="27">
        <f>VLOOKUP(A789,'Carga Remito.'!A$4:AK$20957,MATCH(G$4,'Carga Remito.'!A$3:AQ$3,0),0)</f>
        <v>56870</v>
      </c>
      <c r="J789" s="15">
        <f t="shared" si="28"/>
        <v>0</v>
      </c>
      <c r="K789" s="31">
        <v>56870</v>
      </c>
      <c r="L789" s="23">
        <v>45468</v>
      </c>
    </row>
    <row r="790" spans="1:18" x14ac:dyDescent="0.25">
      <c r="A790" s="128">
        <v>1987</v>
      </c>
      <c r="B790" s="129">
        <f>VLOOKUP(A790,'Carga Remito.'!A$4:AK$16957,3,0)</f>
        <v>45433</v>
      </c>
      <c r="C790" s="131">
        <f t="shared" ca="1" si="27"/>
        <v>7</v>
      </c>
      <c r="D790" s="28" t="str">
        <f>VLOOKUP(A790,'Carga Remito.'!A$4:AK$15957,4,0)</f>
        <v>Giorgis Carlos</v>
      </c>
      <c r="E790" s="28" t="e">
        <f>VLOOKUP(A790,'Carga Remito.'!A$4:AK$2258,6,0)</f>
        <v>#N/A</v>
      </c>
      <c r="F790" s="28" t="e">
        <f>VLOOKUP(A790,'Carga Remito.'!A$4:AK$1858,7,0)</f>
        <v>#N/A</v>
      </c>
      <c r="G790" s="27">
        <f>VLOOKUP(A790,'Carga Remito.'!A$4:AK$20957,MATCH(G$4,'Carga Remito.'!A$3:AQ$3,0),0)</f>
        <v>70000</v>
      </c>
      <c r="J790" s="15">
        <f t="shared" si="28"/>
        <v>0</v>
      </c>
      <c r="K790" s="31">
        <v>70000</v>
      </c>
      <c r="L790" s="23">
        <v>45455</v>
      </c>
    </row>
    <row r="791" spans="1:18" x14ac:dyDescent="0.25">
      <c r="A791" s="128">
        <v>1988</v>
      </c>
      <c r="B791" s="129">
        <f>VLOOKUP(A791,'Carga Remito.'!A$4:AK$16957,3,0)</f>
        <v>45433</v>
      </c>
      <c r="C791" s="131">
        <f t="shared" ca="1" si="27"/>
        <v>7</v>
      </c>
      <c r="D791" s="28" t="str">
        <f>VLOOKUP(A791,'Carga Remito.'!A$4:AK$15957,4,0)</f>
        <v>Municipalidad Laboulaye</v>
      </c>
      <c r="E791" s="28" t="e">
        <f>VLOOKUP(A791,'Carga Remito.'!A$4:AK$2258,6,0)</f>
        <v>#N/A</v>
      </c>
      <c r="F791" s="28" t="e">
        <f>VLOOKUP(A791,'Carga Remito.'!A$4:AK$1858,7,0)</f>
        <v>#N/A</v>
      </c>
      <c r="G791" s="27">
        <f>VLOOKUP(A791,'Carga Remito.'!A$4:AK$20957,MATCH(G$4,'Carga Remito.'!A$3:AQ$3,0),0)</f>
        <v>40000</v>
      </c>
      <c r="I791" t="s">
        <v>3150</v>
      </c>
      <c r="J791" s="15">
        <f t="shared" si="28"/>
        <v>0</v>
      </c>
      <c r="K791" s="31">
        <v>40000</v>
      </c>
    </row>
    <row r="792" spans="1:18" x14ac:dyDescent="0.25">
      <c r="A792" s="128">
        <v>1989</v>
      </c>
      <c r="B792" s="129">
        <f>VLOOKUP(A792,'Carga Remito.'!A$4:AK$16957,3,0)</f>
        <v>45434</v>
      </c>
      <c r="C792" s="131">
        <f t="shared" ca="1" si="27"/>
        <v>7</v>
      </c>
      <c r="D792" s="28" t="str">
        <f>VLOOKUP(A792,'Carga Remito.'!A$4:AK$15957,4,0)</f>
        <v>Anastasi Dario</v>
      </c>
      <c r="E792" s="28" t="e">
        <f>VLOOKUP(A792,'Carga Remito.'!A$4:AK$2258,6,0)</f>
        <v>#N/A</v>
      </c>
      <c r="F792" s="28" t="e">
        <f>VLOOKUP(A792,'Carga Remito.'!A$4:AK$1858,7,0)</f>
        <v>#N/A</v>
      </c>
      <c r="G792" s="27">
        <f>VLOOKUP(A792,'Carga Remito.'!A$4:AK$20957,MATCH(G$4,'Carga Remito.'!A$3:AQ$3,0),0)</f>
        <v>80335</v>
      </c>
      <c r="J792" s="15">
        <f t="shared" si="28"/>
        <v>0</v>
      </c>
      <c r="K792" s="31">
        <v>80335</v>
      </c>
      <c r="L792" s="23">
        <v>45439</v>
      </c>
    </row>
    <row r="793" spans="1:18" x14ac:dyDescent="0.25">
      <c r="A793" s="128">
        <v>1990</v>
      </c>
      <c r="B793" s="129">
        <f>VLOOKUP(A793,'Carga Remito.'!A$4:AK$16957,3,0)</f>
        <v>45434</v>
      </c>
      <c r="C793" s="131">
        <f t="shared" ca="1" si="27"/>
        <v>7</v>
      </c>
      <c r="D793" s="28" t="str">
        <f>VLOOKUP(A793,'Carga Remito.'!A$4:AK$15957,4,0)</f>
        <v>Carranza Mauro</v>
      </c>
      <c r="E793" s="28" t="e">
        <f>VLOOKUP(A793,'Carga Remito.'!A$4:AK$2258,6,0)</f>
        <v>#N/A</v>
      </c>
      <c r="F793" s="28" t="e">
        <f>VLOOKUP(A793,'Carga Remito.'!A$4:AK$1858,7,0)</f>
        <v>#N/A</v>
      </c>
      <c r="G793" s="27">
        <f>VLOOKUP(A793,'Carga Remito.'!A$4:AK$20957,MATCH(G$4,'Carga Remito.'!A$3:AQ$3,0),0)</f>
        <v>138250</v>
      </c>
      <c r="J793" s="15">
        <f t="shared" si="28"/>
        <v>0</v>
      </c>
      <c r="K793" s="31">
        <v>138250</v>
      </c>
      <c r="L793" s="23">
        <v>45441</v>
      </c>
    </row>
    <row r="794" spans="1:18" x14ac:dyDescent="0.25">
      <c r="A794" s="128">
        <v>1991</v>
      </c>
      <c r="B794" s="129">
        <f>VLOOKUP(A794,'Carga Remito.'!A$4:AK$16957,3,0)</f>
        <v>45434</v>
      </c>
      <c r="C794" s="131">
        <f t="shared" ca="1" si="27"/>
        <v>7</v>
      </c>
      <c r="D794" s="28" t="str">
        <f>VLOOKUP(A794,'Carga Remito.'!A$4:AK$15957,4,0)</f>
        <v>Transporte Palloni</v>
      </c>
      <c r="E794" s="28" t="e">
        <f>VLOOKUP(A794,'Carga Remito.'!A$4:AK$2258,6,0)</f>
        <v>#N/A</v>
      </c>
      <c r="F794" s="28" t="e">
        <f>VLOOKUP(A794,'Carga Remito.'!A$4:AK$1858,7,0)</f>
        <v>#N/A</v>
      </c>
      <c r="G794" s="27">
        <f>VLOOKUP(A794,'Carga Remito.'!A$4:AK$20957,MATCH(G$4,'Carga Remito.'!A$3:AQ$3,0),0)</f>
        <v>113740</v>
      </c>
      <c r="J794" s="15">
        <f t="shared" si="28"/>
        <v>0</v>
      </c>
      <c r="K794" s="31">
        <v>113740</v>
      </c>
      <c r="L794" s="23">
        <v>45468</v>
      </c>
    </row>
    <row r="795" spans="1:18" x14ac:dyDescent="0.25">
      <c r="A795" s="128">
        <v>1992</v>
      </c>
      <c r="B795" s="129">
        <f>VLOOKUP(A795,'Carga Remito.'!A$4:AK$16957,3,0)</f>
        <v>45434</v>
      </c>
      <c r="C795" s="131">
        <f t="shared" ca="1" si="27"/>
        <v>7</v>
      </c>
      <c r="D795" s="28" t="str">
        <f>VLOOKUP(A795,'Carga Remito.'!A$4:AK$15957,4,0)</f>
        <v>Prá Adolfo</v>
      </c>
      <c r="E795" s="28" t="e">
        <f>VLOOKUP(A795,'Carga Remito.'!A$4:AK$2258,6,0)</f>
        <v>#N/A</v>
      </c>
      <c r="F795" s="28" t="e">
        <f>VLOOKUP(A795,'Carga Remito.'!A$4:AK$1858,7,0)</f>
        <v>#N/A</v>
      </c>
      <c r="G795" s="27">
        <f>VLOOKUP(A795,'Carga Remito.'!A$4:AK$20957,MATCH(G$4,'Carga Remito.'!A$3:AQ$3,0),0)</f>
        <v>242480</v>
      </c>
      <c r="J795" s="15">
        <f t="shared" si="28"/>
        <v>0</v>
      </c>
      <c r="K795" s="31">
        <v>242480</v>
      </c>
      <c r="L795" s="23">
        <v>45437</v>
      </c>
    </row>
    <row r="796" spans="1:18" x14ac:dyDescent="0.25">
      <c r="A796" s="128">
        <v>1993</v>
      </c>
      <c r="B796" s="129">
        <f>VLOOKUP(A796,'Carga Remito.'!A$4:AK$16957,3,0)</f>
        <v>45434</v>
      </c>
      <c r="C796" s="131">
        <f t="shared" ref="C796:C859" ca="1" si="29">ROUNDUP(IF((TODAY()-B796)&lt;30,0,(TODAY()-B796)/30),0)</f>
        <v>7</v>
      </c>
      <c r="D796" s="28" t="str">
        <f>VLOOKUP(A796,'Carga Remito.'!A$4:AK$15957,4,0)</f>
        <v>Rosende Gerardo</v>
      </c>
      <c r="E796" s="28" t="e">
        <f>VLOOKUP(A796,'Carga Remito.'!A$4:AK$2258,6,0)</f>
        <v>#N/A</v>
      </c>
      <c r="F796" s="28" t="e">
        <f>VLOOKUP(A796,'Carga Remito.'!A$4:AK$1858,7,0)</f>
        <v>#N/A</v>
      </c>
      <c r="G796" s="27">
        <f>VLOOKUP(A796,'Carga Remito.'!A$4:AK$20957,MATCH(G$4,'Carga Remito.'!A$3:AQ$3,0),0)</f>
        <v>60000</v>
      </c>
      <c r="J796" s="15">
        <f t="shared" si="28"/>
        <v>0</v>
      </c>
      <c r="K796" s="31">
        <v>60000</v>
      </c>
      <c r="L796" s="23">
        <v>45436</v>
      </c>
    </row>
    <row r="797" spans="1:18" x14ac:dyDescent="0.25">
      <c r="A797" s="128">
        <v>1994</v>
      </c>
      <c r="B797" s="129">
        <f>VLOOKUP(A797,'Carga Remito.'!A$4:AK$16957,3,0)</f>
        <v>45435</v>
      </c>
      <c r="C797" s="131">
        <f t="shared" ca="1" si="29"/>
        <v>7</v>
      </c>
      <c r="D797" s="28" t="str">
        <f>VLOOKUP(A797,'Carga Remito.'!A$4:AK$15957,4,0)</f>
        <v>Palloni Florencia</v>
      </c>
      <c r="E797" s="28" t="e">
        <f>VLOOKUP(A797,'Carga Remito.'!A$4:AK$2258,6,0)</f>
        <v>#N/A</v>
      </c>
      <c r="F797" s="28" t="e">
        <f>VLOOKUP(A797,'Carga Remito.'!A$4:AK$1858,7,0)</f>
        <v>#N/A</v>
      </c>
      <c r="G797" s="27">
        <f>VLOOKUP(A797,'Carga Remito.'!A$4:AK$20957,MATCH(G$4,'Carga Remito.'!A$3:AQ$3,0),0)</f>
        <v>235000</v>
      </c>
      <c r="J797" s="15">
        <f t="shared" si="28"/>
        <v>0</v>
      </c>
      <c r="K797" s="31">
        <v>145000</v>
      </c>
      <c r="L797" s="23">
        <v>45435</v>
      </c>
      <c r="N797" s="31">
        <v>90000</v>
      </c>
      <c r="O797" s="23">
        <v>45442</v>
      </c>
    </row>
    <row r="798" spans="1:18" x14ac:dyDescent="0.25">
      <c r="A798" s="128">
        <v>1995</v>
      </c>
      <c r="B798" s="129">
        <f>VLOOKUP(A798,'Carga Remito.'!A$4:AK$16957,3,0)</f>
        <v>45435</v>
      </c>
      <c r="C798" s="131">
        <f t="shared" ca="1" si="29"/>
        <v>7</v>
      </c>
      <c r="D798" s="28" t="str">
        <f>VLOOKUP(A798,'Carga Remito.'!A$4:AK$15957,4,0)</f>
        <v>Garcia Franco</v>
      </c>
      <c r="E798" s="28" t="e">
        <f>VLOOKUP(A798,'Carga Remito.'!A$4:AK$2258,6,0)</f>
        <v>#N/A</v>
      </c>
      <c r="F798" s="28" t="e">
        <f>VLOOKUP(A798,'Carga Remito.'!A$4:AK$1858,7,0)</f>
        <v>#N/A</v>
      </c>
      <c r="G798" s="27">
        <f>VLOOKUP(A798,'Carga Remito.'!A$4:AK$20957,MATCH(G$4,'Carga Remito.'!A$3:AQ$3,0),0)</f>
        <v>0</v>
      </c>
      <c r="J798" s="15">
        <f t="shared" si="28"/>
        <v>0</v>
      </c>
    </row>
    <row r="799" spans="1:18" x14ac:dyDescent="0.25">
      <c r="A799" s="128">
        <v>1996</v>
      </c>
      <c r="B799" s="129">
        <f>VLOOKUP(A799,'Carga Remito.'!A$4:AK$16957,3,0)</f>
        <v>45435</v>
      </c>
      <c r="C799" s="131">
        <f t="shared" ca="1" si="29"/>
        <v>7</v>
      </c>
      <c r="D799" s="28" t="str">
        <f>VLOOKUP(A799,'Carga Remito.'!A$4:AK$15957,4,0)</f>
        <v>Rosende Gerardo</v>
      </c>
      <c r="E799" s="28" t="e">
        <f>VLOOKUP(A799,'Carga Remito.'!A$4:AK$2258,6,0)</f>
        <v>#N/A</v>
      </c>
      <c r="F799" s="28" t="e">
        <f>VLOOKUP(A799,'Carga Remito.'!A$4:AK$1858,7,0)</f>
        <v>#N/A</v>
      </c>
      <c r="G799" s="27">
        <f>VLOOKUP(A799,'Carga Remito.'!A$4:AK$20957,MATCH(G$4,'Carga Remito.'!A$3:AQ$3,0),0)</f>
        <v>279500</v>
      </c>
      <c r="J799" s="15">
        <f t="shared" si="28"/>
        <v>0</v>
      </c>
      <c r="K799" s="31">
        <v>279500</v>
      </c>
      <c r="L799" s="23">
        <v>45442</v>
      </c>
    </row>
    <row r="800" spans="1:18" x14ac:dyDescent="0.25">
      <c r="A800" s="128">
        <v>1997</v>
      </c>
      <c r="B800" s="129">
        <f>VLOOKUP(A800,'Carga Remito.'!A$4:AK$16957,3,0)</f>
        <v>45435</v>
      </c>
      <c r="C800" s="131">
        <f t="shared" ca="1" si="29"/>
        <v>7</v>
      </c>
      <c r="D800" s="28" t="str">
        <f>VLOOKUP(A800,'Carga Remito.'!A$4:AK$15957,4,0)</f>
        <v>Cometto Guillermo</v>
      </c>
      <c r="E800" s="28" t="e">
        <f>VLOOKUP(A800,'Carga Remito.'!A$4:AK$2258,6,0)</f>
        <v>#N/A</v>
      </c>
      <c r="F800" s="28" t="e">
        <f>VLOOKUP(A800,'Carga Remito.'!A$4:AK$1858,7,0)</f>
        <v>#N/A</v>
      </c>
      <c r="G800" s="27">
        <f>VLOOKUP(A800,'Carga Remito.'!A$4:AK$20957,MATCH(G$4,'Carga Remito.'!A$3:AQ$3,0),0)</f>
        <v>94800</v>
      </c>
      <c r="I800" t="s">
        <v>990</v>
      </c>
      <c r="J800" s="15">
        <f t="shared" si="28"/>
        <v>0</v>
      </c>
      <c r="K800" s="31">
        <v>94800</v>
      </c>
      <c r="L800" s="23">
        <v>45436</v>
      </c>
    </row>
    <row r="801" spans="1:18" x14ac:dyDescent="0.25">
      <c r="A801" s="128">
        <v>1998</v>
      </c>
      <c r="B801" s="129">
        <f>VLOOKUP(A801,'Carga Remito.'!A$4:AK$16957,3,0)</f>
        <v>45436</v>
      </c>
      <c r="C801" s="131">
        <f t="shared" ca="1" si="29"/>
        <v>7</v>
      </c>
      <c r="D801" s="28" t="str">
        <f>VLOOKUP(A801,'Carga Remito.'!A$4:AK$15957,4,0)</f>
        <v>Martinez Fermin</v>
      </c>
      <c r="E801" s="28" t="e">
        <f>VLOOKUP(A801,'Carga Remito.'!A$4:AK$2258,6,0)</f>
        <v>#N/A</v>
      </c>
      <c r="F801" s="28" t="e">
        <f>VLOOKUP(A801,'Carga Remito.'!A$4:AK$1858,7,0)</f>
        <v>#N/A</v>
      </c>
      <c r="G801" s="27">
        <f>VLOOKUP(A801,'Carga Remito.'!A$4:AK$20957,MATCH(G$4,'Carga Remito.'!A$3:AQ$3,0),0)</f>
        <v>136000</v>
      </c>
      <c r="J801" s="15">
        <f t="shared" si="28"/>
        <v>0</v>
      </c>
      <c r="K801" s="31">
        <v>136000</v>
      </c>
      <c r="L801" s="23">
        <v>45450</v>
      </c>
    </row>
    <row r="802" spans="1:18" x14ac:dyDescent="0.25">
      <c r="A802" s="128">
        <v>1999</v>
      </c>
      <c r="B802" s="129">
        <f>VLOOKUP(A802,'Carga Remito.'!A$4:AK$16957,3,0)</f>
        <v>45436</v>
      </c>
      <c r="C802" s="131">
        <f t="shared" ca="1" si="29"/>
        <v>7</v>
      </c>
      <c r="D802" s="28" t="str">
        <f>VLOOKUP(A802,'Carga Remito.'!A$4:AK$15957,4,0)</f>
        <v>Ricci Arturo</v>
      </c>
      <c r="E802" s="28" t="e">
        <f>VLOOKUP(A802,'Carga Remito.'!A$4:AK$2258,6,0)</f>
        <v>#N/A</v>
      </c>
      <c r="F802" s="28" t="e">
        <f>VLOOKUP(A802,'Carga Remito.'!A$4:AK$1858,7,0)</f>
        <v>#N/A</v>
      </c>
      <c r="G802" s="27">
        <f>VLOOKUP(A802,'Carga Remito.'!A$4:AK$20957,MATCH(G$4,'Carga Remito.'!A$3:AQ$3,0),0)</f>
        <v>101000</v>
      </c>
      <c r="J802" s="15">
        <f t="shared" si="28"/>
        <v>0</v>
      </c>
      <c r="K802" s="31">
        <v>51000</v>
      </c>
      <c r="L802" s="23">
        <v>45439</v>
      </c>
      <c r="N802" s="31">
        <v>50000</v>
      </c>
      <c r="O802" s="23">
        <v>45443</v>
      </c>
    </row>
    <row r="803" spans="1:18" x14ac:dyDescent="0.25">
      <c r="A803" s="128">
        <v>2000</v>
      </c>
      <c r="B803" s="129">
        <f>VLOOKUP(A803,'Carga Remito.'!A$4:AK$16957,3,0)</f>
        <v>45436</v>
      </c>
      <c r="C803" s="131">
        <f t="shared" ca="1" si="29"/>
        <v>7</v>
      </c>
      <c r="D803" s="28" t="str">
        <f>VLOOKUP(A803,'Carga Remito.'!A$4:AK$15957,4,0)</f>
        <v>Transporte Palloni</v>
      </c>
      <c r="E803" s="28" t="e">
        <f>VLOOKUP(A803,'Carga Remito.'!A$4:AK$2258,6,0)</f>
        <v>#N/A</v>
      </c>
      <c r="F803" s="28" t="e">
        <f>VLOOKUP(A803,'Carga Remito.'!A$4:AK$1858,7,0)</f>
        <v>#N/A</v>
      </c>
      <c r="G803" s="27">
        <f>VLOOKUP(A803,'Carga Remito.'!A$4:AK$20957,MATCH(G$4,'Carga Remito.'!A$3:AQ$3,0),0)</f>
        <v>56870</v>
      </c>
      <c r="J803" s="15">
        <f t="shared" si="28"/>
        <v>0</v>
      </c>
      <c r="K803" s="31">
        <v>56870</v>
      </c>
      <c r="L803" s="23">
        <v>45468</v>
      </c>
    </row>
    <row r="804" spans="1:18" x14ac:dyDescent="0.25">
      <c r="A804" s="128">
        <v>2001</v>
      </c>
      <c r="B804" s="129">
        <f>VLOOKUP(A804,'Carga Remito.'!A$4:AK$16957,3,0)</f>
        <v>45436</v>
      </c>
      <c r="C804" s="131">
        <f t="shared" ca="1" si="29"/>
        <v>7</v>
      </c>
      <c r="D804" s="28" t="str">
        <f>VLOOKUP(A804,'Carga Remito.'!A$4:AK$15957,4,0)</f>
        <v>Municipalidad Laboulaye</v>
      </c>
      <c r="E804" s="28" t="e">
        <f>VLOOKUP(A804,'Carga Remito.'!A$4:AK$2258,6,0)</f>
        <v>#N/A</v>
      </c>
      <c r="F804" s="28" t="e">
        <f>VLOOKUP(A804,'Carga Remito.'!A$4:AK$1858,7,0)</f>
        <v>#N/A</v>
      </c>
      <c r="G804" s="27">
        <f>VLOOKUP(A804,'Carga Remito.'!A$4:AK$20957,MATCH(G$4,'Carga Remito.'!A$3:AQ$3,0),0)</f>
        <v>388750</v>
      </c>
      <c r="I804" t="s">
        <v>3150</v>
      </c>
      <c r="J804" s="15">
        <f t="shared" si="28"/>
        <v>0</v>
      </c>
      <c r="K804" s="31">
        <v>388750</v>
      </c>
    </row>
    <row r="805" spans="1:18" x14ac:dyDescent="0.25">
      <c r="A805" s="128">
        <v>2002</v>
      </c>
      <c r="B805" s="129">
        <f>VLOOKUP(A805,'Carga Remito.'!A$4:AK$16957,3,0)</f>
        <v>45437</v>
      </c>
      <c r="C805" s="131">
        <f t="shared" ca="1" si="29"/>
        <v>7</v>
      </c>
      <c r="D805" s="28" t="str">
        <f>VLOOKUP(A805,'Carga Remito.'!A$4:AK$15957,4,0)</f>
        <v>Nevon Gladys</v>
      </c>
      <c r="E805" s="28" t="e">
        <f>VLOOKUP(A805,'Carga Remito.'!A$4:AK$2258,6,0)</f>
        <v>#N/A</v>
      </c>
      <c r="F805" s="28" t="e">
        <f>VLOOKUP(A805,'Carga Remito.'!A$4:AK$1858,7,0)</f>
        <v>#N/A</v>
      </c>
      <c r="G805" s="27">
        <f>VLOOKUP(A805,'Carga Remito.'!A$4:AK$20957,MATCH(G$4,'Carga Remito.'!A$3:AQ$3,0),0)</f>
        <v>179800</v>
      </c>
      <c r="I805" t="s">
        <v>990</v>
      </c>
      <c r="J805" s="15">
        <f t="shared" si="28"/>
        <v>0</v>
      </c>
      <c r="K805" s="31">
        <v>179800</v>
      </c>
      <c r="L805" s="23">
        <v>45440</v>
      </c>
    </row>
    <row r="806" spans="1:18" x14ac:dyDescent="0.25">
      <c r="A806" s="128">
        <v>2003</v>
      </c>
      <c r="B806" s="129">
        <f>VLOOKUP(A806,'Carga Remito.'!A$4:AK$16957,3,0)</f>
        <v>45437</v>
      </c>
      <c r="C806" s="131">
        <f t="shared" ca="1" si="29"/>
        <v>7</v>
      </c>
      <c r="D806" s="28" t="str">
        <f>VLOOKUP(A806,'Carga Remito.'!A$4:AK$15957,4,0)</f>
        <v>Caraveta Noelia</v>
      </c>
      <c r="E806" s="28" t="e">
        <f>VLOOKUP(A806,'Carga Remito.'!A$4:AK$2258,6,0)</f>
        <v>#N/A</v>
      </c>
      <c r="F806" s="28" t="e">
        <f>VLOOKUP(A806,'Carga Remito.'!A$4:AK$1858,7,0)</f>
        <v>#N/A</v>
      </c>
      <c r="G806" s="27">
        <f>VLOOKUP(A806,'Carga Remito.'!A$4:AK$20957,MATCH(G$4,'Carga Remito.'!A$3:AQ$3,0),0)</f>
        <v>92000</v>
      </c>
      <c r="I806" t="s">
        <v>990</v>
      </c>
      <c r="J806" s="15">
        <f t="shared" si="28"/>
        <v>0</v>
      </c>
      <c r="K806" s="31">
        <v>92000</v>
      </c>
      <c r="L806" s="23">
        <v>45440</v>
      </c>
    </row>
    <row r="807" spans="1:18" x14ac:dyDescent="0.25">
      <c r="A807" s="128">
        <v>2004</v>
      </c>
      <c r="B807" s="129">
        <f>VLOOKUP(A807,'Carga Remito.'!A$4:AK$16957,3,0)</f>
        <v>45439</v>
      </c>
      <c r="C807" s="131">
        <f t="shared" ca="1" si="29"/>
        <v>7</v>
      </c>
      <c r="D807" s="28" t="str">
        <f>VLOOKUP(A807,'Carga Remito.'!A$4:AK$15957,4,0)</f>
        <v>Picco Sergio</v>
      </c>
      <c r="E807" s="28" t="e">
        <f>VLOOKUP(A807,'Carga Remito.'!A$4:AK$2258,6,0)</f>
        <v>#N/A</v>
      </c>
      <c r="F807" s="28" t="e">
        <f>VLOOKUP(A807,'Carga Remito.'!A$4:AK$1858,7,0)</f>
        <v>#N/A</v>
      </c>
      <c r="G807" s="27">
        <f>VLOOKUP(A807,'Carga Remito.'!A$4:AK$20957,MATCH(G$4,'Carga Remito.'!A$3:AQ$3,0),0)</f>
        <v>185500</v>
      </c>
      <c r="J807" s="15">
        <f t="shared" si="28"/>
        <v>0</v>
      </c>
      <c r="K807" s="31">
        <v>185500</v>
      </c>
      <c r="L807" s="23">
        <v>45448</v>
      </c>
    </row>
    <row r="808" spans="1:18" x14ac:dyDescent="0.25">
      <c r="A808" s="128">
        <v>2005</v>
      </c>
      <c r="B808" s="129">
        <f>VLOOKUP(A808,'Carga Remito.'!A$4:AK$16957,3,0)</f>
        <v>45439</v>
      </c>
      <c r="C808" s="131">
        <f t="shared" ca="1" si="29"/>
        <v>7</v>
      </c>
      <c r="D808" s="28" t="str">
        <f>VLOOKUP(A808,'Carga Remito.'!A$4:AK$15957,4,0)</f>
        <v>Berdus Silvio</v>
      </c>
      <c r="E808" s="28" t="e">
        <f>VLOOKUP(A808,'Carga Remito.'!A$4:AK$2258,6,0)</f>
        <v>#N/A</v>
      </c>
      <c r="F808" s="28" t="e">
        <f>VLOOKUP(A808,'Carga Remito.'!A$4:AK$1858,7,0)</f>
        <v>#N/A</v>
      </c>
      <c r="G808" s="27">
        <f>VLOOKUP(A808,'Carga Remito.'!A$4:AK$20957,MATCH(G$4,'Carga Remito.'!A$3:AQ$3,0),0)</f>
        <v>721920</v>
      </c>
      <c r="J808" s="15">
        <f t="shared" si="28"/>
        <v>0</v>
      </c>
      <c r="K808" s="31">
        <v>350000</v>
      </c>
      <c r="N808" s="31">
        <v>250000</v>
      </c>
      <c r="O808" s="23">
        <v>45461</v>
      </c>
      <c r="Q808" s="31">
        <v>121920</v>
      </c>
      <c r="R808" s="23">
        <v>45491</v>
      </c>
    </row>
    <row r="809" spans="1:18" x14ac:dyDescent="0.25">
      <c r="A809" s="128">
        <v>2006</v>
      </c>
      <c r="B809" s="129">
        <f>VLOOKUP(A809,'Carga Remito.'!A$4:AK$16957,3,0)</f>
        <v>45439</v>
      </c>
      <c r="C809" s="131">
        <f t="shared" ca="1" si="29"/>
        <v>7</v>
      </c>
      <c r="D809" s="28" t="str">
        <f>VLOOKUP(A809,'Carga Remito.'!A$4:AK$15957,4,0)</f>
        <v>Fiore Martin</v>
      </c>
      <c r="E809" s="28" t="e">
        <f>VLOOKUP(A809,'Carga Remito.'!A$4:AK$2258,6,0)</f>
        <v>#N/A</v>
      </c>
      <c r="F809" s="28" t="e">
        <f>VLOOKUP(A809,'Carga Remito.'!A$4:AK$1858,7,0)</f>
        <v>#N/A</v>
      </c>
      <c r="G809" s="27">
        <f>VLOOKUP(A809,'Carga Remito.'!A$4:AK$20957,MATCH(G$4,'Carga Remito.'!A$3:AQ$3,0),0)</f>
        <v>359180</v>
      </c>
      <c r="J809" s="15">
        <f t="shared" si="28"/>
        <v>0</v>
      </c>
      <c r="K809" s="31">
        <v>160000</v>
      </c>
      <c r="L809" s="23">
        <v>45449</v>
      </c>
      <c r="N809" s="31">
        <v>199180</v>
      </c>
      <c r="O809" s="23">
        <v>45453</v>
      </c>
    </row>
    <row r="810" spans="1:18" x14ac:dyDescent="0.25">
      <c r="A810" s="128">
        <v>2007</v>
      </c>
      <c r="B810" s="129">
        <f>VLOOKUP(A810,'Carga Remito.'!A$4:AK$16957,3,0)</f>
        <v>45439</v>
      </c>
      <c r="C810" s="131">
        <f t="shared" ca="1" si="29"/>
        <v>7</v>
      </c>
      <c r="D810" s="28" t="str">
        <f>VLOOKUP(A810,'Carga Remito.'!A$4:AK$15957,4,0)</f>
        <v>Nave Diego</v>
      </c>
      <c r="E810" s="28" t="e">
        <f>VLOOKUP(A810,'Carga Remito.'!A$4:AK$2258,6,0)</f>
        <v>#N/A</v>
      </c>
      <c r="F810" s="28" t="e">
        <f>VLOOKUP(A810,'Carga Remito.'!A$4:AK$1858,7,0)</f>
        <v>#N/A</v>
      </c>
      <c r="G810" s="27">
        <f>VLOOKUP(A810,'Carga Remito.'!A$4:AK$20957,MATCH(G$4,'Carga Remito.'!A$3:AQ$3,0),0)</f>
        <v>96670</v>
      </c>
      <c r="J810" s="15">
        <f t="shared" si="28"/>
        <v>0</v>
      </c>
      <c r="K810" s="31">
        <v>96670</v>
      </c>
      <c r="L810" s="23">
        <v>45442</v>
      </c>
    </row>
    <row r="811" spans="1:18" x14ac:dyDescent="0.25">
      <c r="A811" s="128">
        <v>2008</v>
      </c>
      <c r="B811" s="129">
        <f>VLOOKUP(A811,'Carga Remito.'!A$4:AK$16957,3,0)</f>
        <v>45440</v>
      </c>
      <c r="C811" s="131">
        <f t="shared" ca="1" si="29"/>
        <v>7</v>
      </c>
      <c r="D811" s="28" t="str">
        <f>VLOOKUP(A811,'Carga Remito.'!A$4:AK$15957,4,0)</f>
        <v>Duran</v>
      </c>
      <c r="E811" s="28" t="e">
        <f>VLOOKUP(A811,'Carga Remito.'!A$4:AK$2258,6,0)</f>
        <v>#N/A</v>
      </c>
      <c r="F811" s="28" t="e">
        <f>VLOOKUP(A811,'Carga Remito.'!A$4:AK$1858,7,0)</f>
        <v>#N/A</v>
      </c>
      <c r="G811" s="27">
        <f>VLOOKUP(A811,'Carga Remito.'!A$4:AK$20957,MATCH(G$4,'Carga Remito.'!A$3:AQ$3,0),0)</f>
        <v>215700</v>
      </c>
      <c r="J811" s="15">
        <f t="shared" si="28"/>
        <v>0</v>
      </c>
      <c r="K811" s="31">
        <v>215700</v>
      </c>
      <c r="L811" s="23">
        <v>45441</v>
      </c>
    </row>
    <row r="812" spans="1:18" x14ac:dyDescent="0.25">
      <c r="A812" s="128">
        <v>2009</v>
      </c>
      <c r="B812" s="129">
        <f>VLOOKUP(A812,'Carga Remito.'!A$4:AK$16957,3,0)</f>
        <v>45440</v>
      </c>
      <c r="C812" s="131">
        <f t="shared" ca="1" si="29"/>
        <v>7</v>
      </c>
      <c r="D812" s="28" t="str">
        <f>VLOOKUP(A812,'Carga Remito.'!A$4:AK$15957,4,0)</f>
        <v>Gomez Alejandro</v>
      </c>
      <c r="E812" s="28" t="e">
        <f>VLOOKUP(A812,'Carga Remito.'!A$4:AK$2258,6,0)</f>
        <v>#N/A</v>
      </c>
      <c r="F812" s="28" t="e">
        <f>VLOOKUP(A812,'Carga Remito.'!A$4:AK$1858,7,0)</f>
        <v>#N/A</v>
      </c>
      <c r="G812" s="27">
        <f>VLOOKUP(A812,'Carga Remito.'!A$4:AK$20957,MATCH(G$4,'Carga Remito.'!A$3:AQ$3,0),0)</f>
        <v>139000</v>
      </c>
      <c r="J812" s="15">
        <f t="shared" si="28"/>
        <v>0</v>
      </c>
      <c r="K812" s="31">
        <v>139000</v>
      </c>
      <c r="L812" s="23">
        <v>45440</v>
      </c>
    </row>
    <row r="813" spans="1:18" x14ac:dyDescent="0.25">
      <c r="A813" s="128">
        <v>2010</v>
      </c>
      <c r="B813" s="129">
        <f>VLOOKUP(A813,'Carga Remito.'!A$4:AK$16957,3,0)</f>
        <v>45441</v>
      </c>
      <c r="C813" s="131">
        <f t="shared" ca="1" si="29"/>
        <v>7</v>
      </c>
      <c r="D813" s="28" t="str">
        <f>VLOOKUP(A813,'Carga Remito.'!A$4:AK$15957,4,0)</f>
        <v>Anconetani Karina</v>
      </c>
      <c r="E813" s="28" t="e">
        <f>VLOOKUP(A813,'Carga Remito.'!A$4:AK$2258,6,0)</f>
        <v>#N/A</v>
      </c>
      <c r="F813" s="28" t="e">
        <f>VLOOKUP(A813,'Carga Remito.'!A$4:AK$1858,7,0)</f>
        <v>#N/A</v>
      </c>
      <c r="G813" s="27">
        <f>VLOOKUP(A813,'Carga Remito.'!A$4:AK$20957,MATCH(G$4,'Carga Remito.'!A$3:AQ$3,0),0)</f>
        <v>190750</v>
      </c>
      <c r="J813" s="15">
        <f t="shared" si="28"/>
        <v>0</v>
      </c>
      <c r="K813" s="31">
        <v>190750</v>
      </c>
      <c r="L813" s="23">
        <v>45449</v>
      </c>
    </row>
    <row r="814" spans="1:18" x14ac:dyDescent="0.25">
      <c r="A814" s="128">
        <v>2011</v>
      </c>
      <c r="B814" s="129">
        <f>VLOOKUP(A814,'Carga Remito.'!A$4:AK$16957,3,0)</f>
        <v>45441</v>
      </c>
      <c r="C814" s="131">
        <f t="shared" ca="1" si="29"/>
        <v>7</v>
      </c>
      <c r="D814" s="28" t="str">
        <f>VLOOKUP(A814,'Carga Remito.'!A$4:AK$15957,4,0)</f>
        <v>Maan constructora</v>
      </c>
      <c r="E814" s="28" t="e">
        <f>VLOOKUP(A814,'Carga Remito.'!A$4:AK$2258,6,0)</f>
        <v>#N/A</v>
      </c>
      <c r="F814" s="28" t="e">
        <f>VLOOKUP(A814,'Carga Remito.'!A$4:AK$1858,7,0)</f>
        <v>#N/A</v>
      </c>
      <c r="G814" s="27">
        <f>VLOOKUP(A814,'Carga Remito.'!A$4:AK$20957,MATCH(G$4,'Carga Remito.'!A$3:AQ$3,0),0)</f>
        <v>379600</v>
      </c>
      <c r="J814" s="15">
        <f t="shared" si="28"/>
        <v>0</v>
      </c>
      <c r="K814" s="31">
        <v>379600</v>
      </c>
      <c r="L814" s="23">
        <v>45447</v>
      </c>
    </row>
    <row r="815" spans="1:18" x14ac:dyDescent="0.25">
      <c r="A815" s="128">
        <v>2012</v>
      </c>
      <c r="B815" s="129">
        <f>VLOOKUP(A815,'Carga Remito.'!A$4:AK$16957,3,0)</f>
        <v>45442</v>
      </c>
      <c r="C815" s="131">
        <f t="shared" ca="1" si="29"/>
        <v>7</v>
      </c>
      <c r="D815" s="28" t="str">
        <f>VLOOKUP(A815,'Carga Remito.'!A$4:AK$15957,4,0)</f>
        <v>Uieldin Patricio</v>
      </c>
      <c r="E815" s="28" t="e">
        <f>VLOOKUP(A815,'Carga Remito.'!A$4:AK$2258,6,0)</f>
        <v>#N/A</v>
      </c>
      <c r="F815" s="28" t="e">
        <f>VLOOKUP(A815,'Carga Remito.'!A$4:AK$1858,7,0)</f>
        <v>#N/A</v>
      </c>
      <c r="G815" s="27">
        <f>VLOOKUP(A815,'Carga Remito.'!A$4:AK$20957,MATCH(G$4,'Carga Remito.'!A$3:AQ$3,0),0)</f>
        <v>42000</v>
      </c>
      <c r="J815" s="15">
        <f t="shared" si="28"/>
        <v>0</v>
      </c>
      <c r="K815" s="31">
        <v>42000</v>
      </c>
      <c r="L815" s="23">
        <v>45448</v>
      </c>
    </row>
    <row r="816" spans="1:18" x14ac:dyDescent="0.25">
      <c r="A816" s="128">
        <v>2013</v>
      </c>
      <c r="B816" s="129">
        <f>VLOOKUP(A816,'Carga Remito.'!A$4:AK$16957,3,0)</f>
        <v>45443</v>
      </c>
      <c r="C816" s="131">
        <f t="shared" ca="1" si="29"/>
        <v>7</v>
      </c>
      <c r="D816" s="28" t="str">
        <f>VLOOKUP(A816,'Carga Remito.'!A$4:AK$15957,4,0)</f>
        <v>Gonzalez Gaston</v>
      </c>
      <c r="E816" s="28" t="e">
        <f>VLOOKUP(A816,'Carga Remito.'!A$4:AK$2258,6,0)</f>
        <v>#N/A</v>
      </c>
      <c r="F816" s="28" t="e">
        <f>VLOOKUP(A816,'Carga Remito.'!A$4:AK$1858,7,0)</f>
        <v>#N/A</v>
      </c>
      <c r="G816" s="27">
        <f>VLOOKUP(A816,'Carga Remito.'!A$4:AK$20957,MATCH(G$4,'Carga Remito.'!A$3:AQ$3,0),0)</f>
        <v>164300</v>
      </c>
      <c r="J816" s="15">
        <f t="shared" si="28"/>
        <v>0</v>
      </c>
      <c r="K816" s="31">
        <v>82000</v>
      </c>
      <c r="L816" s="23">
        <v>45443</v>
      </c>
      <c r="N816" s="31">
        <v>82300</v>
      </c>
      <c r="O816" s="23">
        <v>45475</v>
      </c>
    </row>
    <row r="817" spans="1:18" x14ac:dyDescent="0.25">
      <c r="A817" s="128">
        <v>2014</v>
      </c>
      <c r="B817" s="129">
        <f>VLOOKUP(A817,'Carga Remito.'!A$4:AK$16957,3,0)</f>
        <v>45443</v>
      </c>
      <c r="C817" s="131">
        <f t="shared" ca="1" si="29"/>
        <v>7</v>
      </c>
      <c r="D817" s="28" t="str">
        <f>VLOOKUP(A817,'Carga Remito.'!A$4:AK$15957,4,0)</f>
        <v>Magra Roberto</v>
      </c>
      <c r="E817" s="28" t="e">
        <f>VLOOKUP(A817,'Carga Remito.'!A$4:AK$2258,6,0)</f>
        <v>#N/A</v>
      </c>
      <c r="F817" s="28" t="e">
        <f>VLOOKUP(A817,'Carga Remito.'!A$4:AK$1858,7,0)</f>
        <v>#N/A</v>
      </c>
      <c r="G817" s="27">
        <f>VLOOKUP(A817,'Carga Remito.'!A$4:AK$20957,MATCH(G$4,'Carga Remito.'!A$3:AQ$3,0),0)</f>
        <v>243000</v>
      </c>
      <c r="J817" s="15">
        <f t="shared" si="28"/>
        <v>0</v>
      </c>
      <c r="K817" s="31">
        <v>243000</v>
      </c>
      <c r="L817" s="23">
        <v>45447</v>
      </c>
    </row>
    <row r="818" spans="1:18" x14ac:dyDescent="0.25">
      <c r="A818" s="128">
        <v>2015</v>
      </c>
      <c r="B818" s="129">
        <f>VLOOKUP(A818,'Carga Remito.'!A$4:AK$16957,3,0)</f>
        <v>45444</v>
      </c>
      <c r="C818" s="131">
        <f t="shared" ca="1" si="29"/>
        <v>7</v>
      </c>
      <c r="D818" s="28" t="str">
        <f>VLOOKUP(A818,'Carga Remito.'!A$4:AK$15957,4,0)</f>
        <v>Fava Julian</v>
      </c>
      <c r="E818" s="28" t="e">
        <f>VLOOKUP(A818,'Carga Remito.'!A$4:AK$2258,6,0)</f>
        <v>#N/A</v>
      </c>
      <c r="F818" s="28" t="e">
        <f>VLOOKUP(A818,'Carga Remito.'!A$4:AK$1858,7,0)</f>
        <v>#N/A</v>
      </c>
      <c r="G818" s="27">
        <f>VLOOKUP(A818,'Carga Remito.'!A$4:AK$20957,MATCH(G$4,'Carga Remito.'!A$3:AQ$3,0),0)</f>
        <v>642800</v>
      </c>
      <c r="J818" s="15">
        <f t="shared" si="28"/>
        <v>0</v>
      </c>
      <c r="K818" s="31">
        <v>642800</v>
      </c>
      <c r="L818" s="23">
        <v>45448</v>
      </c>
    </row>
    <row r="819" spans="1:18" x14ac:dyDescent="0.25">
      <c r="A819" s="128">
        <v>2016</v>
      </c>
      <c r="B819" s="129">
        <f>VLOOKUP(A819,'Carga Remito.'!A$4:AK$16957,3,0)</f>
        <v>45446</v>
      </c>
      <c r="C819" s="131">
        <f t="shared" ca="1" si="29"/>
        <v>7</v>
      </c>
      <c r="D819" s="28" t="str">
        <f>VLOOKUP(A819,'Carga Remito.'!A$4:AK$15957,4,0)</f>
        <v>Ambrocio Alvaro</v>
      </c>
      <c r="E819" s="28" t="e">
        <f>VLOOKUP(A819,'Carga Remito.'!A$4:AK$2258,6,0)</f>
        <v>#N/A</v>
      </c>
      <c r="F819" s="28" t="e">
        <f>VLOOKUP(A819,'Carga Remito.'!A$4:AK$1858,7,0)</f>
        <v>#N/A</v>
      </c>
      <c r="G819" s="27">
        <f>VLOOKUP(A819,'Carga Remito.'!A$4:AK$20957,MATCH(G$4,'Carga Remito.'!A$3:AQ$3,0),0)</f>
        <v>55000</v>
      </c>
      <c r="J819" s="15">
        <f t="shared" si="28"/>
        <v>0</v>
      </c>
      <c r="K819" s="31">
        <v>55000</v>
      </c>
      <c r="L819" s="23">
        <v>45446</v>
      </c>
    </row>
    <row r="820" spans="1:18" x14ac:dyDescent="0.25">
      <c r="A820" s="128">
        <v>2017</v>
      </c>
      <c r="B820" s="129">
        <f>VLOOKUP(A820,'Carga Remito.'!A$4:AK$16957,3,0)</f>
        <v>45446</v>
      </c>
      <c r="C820" s="131">
        <f t="shared" ca="1" si="29"/>
        <v>7</v>
      </c>
      <c r="D820" s="28" t="str">
        <f>VLOOKUP(A820,'Carga Remito.'!A$4:AK$15957,4,0)</f>
        <v>Transporte Palloni</v>
      </c>
      <c r="E820" s="28" t="e">
        <f>VLOOKUP(A820,'Carga Remito.'!A$4:AK$2258,6,0)</f>
        <v>#N/A</v>
      </c>
      <c r="F820" s="28" t="e">
        <f>VLOOKUP(A820,'Carga Remito.'!A$4:AK$1858,7,0)</f>
        <v>#N/A</v>
      </c>
      <c r="G820" s="27">
        <f>VLOOKUP(A820,'Carga Remito.'!A$4:AK$20957,MATCH(G$4,'Carga Remito.'!A$3:AQ$3,0),0)</f>
        <v>62920</v>
      </c>
      <c r="J820" s="15">
        <f t="shared" ref="J820:J883" si="30">+G820-K820-N820-Q820-T820-W820-Z820</f>
        <v>0</v>
      </c>
      <c r="K820" s="31">
        <v>62920</v>
      </c>
      <c r="L820" s="23">
        <v>45481</v>
      </c>
    </row>
    <row r="821" spans="1:18" x14ac:dyDescent="0.25">
      <c r="A821" s="128">
        <v>2018</v>
      </c>
      <c r="B821" s="129">
        <f>VLOOKUP(A821,'Carga Remito.'!A$4:AK$16957,3,0)</f>
        <v>45446</v>
      </c>
      <c r="C821" s="131">
        <f t="shared" ca="1" si="29"/>
        <v>7</v>
      </c>
      <c r="D821" s="28" t="str">
        <f>VLOOKUP(A821,'Carga Remito.'!A$4:AK$15957,4,0)</f>
        <v>Rosas Alfredo</v>
      </c>
      <c r="E821" s="28" t="e">
        <f>VLOOKUP(A821,'Carga Remito.'!A$4:AK$2258,6,0)</f>
        <v>#N/A</v>
      </c>
      <c r="F821" s="28" t="e">
        <f>VLOOKUP(A821,'Carga Remito.'!A$4:AK$1858,7,0)</f>
        <v>#N/A</v>
      </c>
      <c r="G821" s="27">
        <f>VLOOKUP(A821,'Carga Remito.'!A$4:AK$20957,MATCH(G$4,'Carga Remito.'!A$3:AQ$3,0),0)</f>
        <v>278470.51</v>
      </c>
      <c r="J821" s="15">
        <f t="shared" si="30"/>
        <v>0</v>
      </c>
      <c r="K821" s="31">
        <v>278470.51</v>
      </c>
    </row>
    <row r="822" spans="1:18" x14ac:dyDescent="0.25">
      <c r="A822" s="128">
        <v>2019</v>
      </c>
      <c r="B822" s="129">
        <f>VLOOKUP(A822,'Carga Remito.'!A$4:AK$16957,3,0)</f>
        <v>45446</v>
      </c>
      <c r="C822" s="131">
        <f t="shared" ca="1" si="29"/>
        <v>7</v>
      </c>
      <c r="D822" s="28" t="str">
        <f>VLOOKUP(A822,'Carga Remito.'!A$4:AK$15957,4,0)</f>
        <v>Ristorto Ester</v>
      </c>
      <c r="E822" s="28" t="e">
        <f>VLOOKUP(A822,'Carga Remito.'!A$4:AK$2258,6,0)</f>
        <v>#N/A</v>
      </c>
      <c r="F822" s="28" t="e">
        <f>VLOOKUP(A822,'Carga Remito.'!A$4:AK$1858,7,0)</f>
        <v>#N/A</v>
      </c>
      <c r="G822" s="27">
        <f>VLOOKUP(A822,'Carga Remito.'!A$4:AK$20957,MATCH(G$4,'Carga Remito.'!A$3:AQ$3,0),0)</f>
        <v>225340</v>
      </c>
      <c r="J822" s="15">
        <f t="shared" si="30"/>
        <v>0</v>
      </c>
      <c r="K822" s="31">
        <v>225340</v>
      </c>
      <c r="L822" s="23">
        <v>45448</v>
      </c>
    </row>
    <row r="823" spans="1:18" x14ac:dyDescent="0.25">
      <c r="A823" s="128">
        <v>2020</v>
      </c>
      <c r="B823" s="129">
        <f>VLOOKUP(A823,'Carga Remito.'!A$4:AK$16957,3,0)</f>
        <v>45446</v>
      </c>
      <c r="C823" s="131">
        <f t="shared" ca="1" si="29"/>
        <v>7</v>
      </c>
      <c r="D823" s="28" t="str">
        <f>VLOOKUP(A823,'Carga Remito.'!A$4:AK$15957,4,0)</f>
        <v>Transporte Palloni</v>
      </c>
      <c r="E823" s="28" t="e">
        <f>VLOOKUP(A823,'Carga Remito.'!A$4:AK$2258,6,0)</f>
        <v>#N/A</v>
      </c>
      <c r="F823" s="28" t="e">
        <f>VLOOKUP(A823,'Carga Remito.'!A$4:AK$1858,7,0)</f>
        <v>#N/A</v>
      </c>
      <c r="G823" s="27">
        <f>VLOOKUP(A823,'Carga Remito.'!A$4:AK$20957,MATCH(G$4,'Carga Remito.'!A$3:AQ$3,0),0)</f>
        <v>145200</v>
      </c>
      <c r="J823" s="15">
        <f t="shared" si="30"/>
        <v>0</v>
      </c>
      <c r="K823" s="31">
        <v>145200</v>
      </c>
      <c r="L823" s="23">
        <v>45481</v>
      </c>
    </row>
    <row r="824" spans="1:18" x14ac:dyDescent="0.25">
      <c r="A824" s="128">
        <v>2021</v>
      </c>
      <c r="B824" s="129">
        <f>VLOOKUP(A824,'Carga Remito.'!A$4:AK$16957,3,0)</f>
        <v>45447</v>
      </c>
      <c r="C824" s="131">
        <f t="shared" ca="1" si="29"/>
        <v>7</v>
      </c>
      <c r="D824" s="28" t="str">
        <f>VLOOKUP(A824,'Carga Remito.'!A$4:AK$15957,4,0)</f>
        <v>Transporte Palloni</v>
      </c>
      <c r="E824" s="28" t="e">
        <f>VLOOKUP(A824,'Carga Remito.'!A$4:AK$2258,6,0)</f>
        <v>#N/A</v>
      </c>
      <c r="F824" s="28" t="e">
        <f>VLOOKUP(A824,'Carga Remito.'!A$4:AK$1858,7,0)</f>
        <v>#N/A</v>
      </c>
      <c r="G824" s="27">
        <f>VLOOKUP(A824,'Carga Remito.'!A$4:AK$20957,MATCH(G$4,'Carga Remito.'!A$3:AQ$3,0),0)</f>
        <v>102850</v>
      </c>
      <c r="J824" s="15">
        <f t="shared" si="30"/>
        <v>0</v>
      </c>
      <c r="K824" s="31">
        <v>102850</v>
      </c>
      <c r="L824" s="23">
        <v>45481</v>
      </c>
    </row>
    <row r="825" spans="1:18" x14ac:dyDescent="0.25">
      <c r="A825" s="128">
        <v>2022</v>
      </c>
      <c r="B825" s="129">
        <f>VLOOKUP(A825,'Carga Remito.'!A$4:AK$16957,3,0)</f>
        <v>45447</v>
      </c>
      <c r="C825" s="131">
        <f t="shared" ca="1" si="29"/>
        <v>7</v>
      </c>
      <c r="D825" s="28" t="str">
        <f>VLOOKUP(A825,'Carga Remito.'!A$4:AK$15957,4,0)</f>
        <v>Bueno Maria Elena</v>
      </c>
      <c r="E825" s="28" t="e">
        <f>VLOOKUP(A825,'Carga Remito.'!A$4:AK$2258,6,0)</f>
        <v>#N/A</v>
      </c>
      <c r="F825" s="28" t="e">
        <f>VLOOKUP(A825,'Carga Remito.'!A$4:AK$1858,7,0)</f>
        <v>#N/A</v>
      </c>
      <c r="G825" s="27">
        <f>VLOOKUP(A825,'Carga Remito.'!A$4:AK$20957,MATCH(G$4,'Carga Remito.'!A$3:AQ$3,0),0)</f>
        <v>262600</v>
      </c>
      <c r="J825" s="15">
        <f t="shared" si="30"/>
        <v>0</v>
      </c>
      <c r="K825" s="31">
        <v>100000</v>
      </c>
      <c r="L825" s="23">
        <v>45448</v>
      </c>
      <c r="N825" s="31">
        <v>100000</v>
      </c>
      <c r="O825" s="23">
        <v>45455</v>
      </c>
      <c r="Q825" s="31">
        <v>62600</v>
      </c>
      <c r="R825" s="23">
        <v>45484</v>
      </c>
    </row>
    <row r="826" spans="1:18" x14ac:dyDescent="0.25">
      <c r="A826" s="128">
        <v>2023</v>
      </c>
      <c r="B826" s="129">
        <f>VLOOKUP(A826,'Carga Remito.'!A$4:AK$16957,3,0)</f>
        <v>45448</v>
      </c>
      <c r="C826" s="131">
        <f t="shared" ca="1" si="29"/>
        <v>7</v>
      </c>
      <c r="D826" s="28" t="str">
        <f>VLOOKUP(A826,'Carga Remito.'!A$4:AK$15957,4,0)</f>
        <v>Gauna Ivana</v>
      </c>
      <c r="E826" s="28" t="e">
        <f>VLOOKUP(A826,'Carga Remito.'!A$4:AK$2258,6,0)</f>
        <v>#N/A</v>
      </c>
      <c r="F826" s="28" t="e">
        <f>VLOOKUP(A826,'Carga Remito.'!A$4:AK$1858,7,0)</f>
        <v>#N/A</v>
      </c>
      <c r="G826" s="27">
        <f>VLOOKUP(A826,'Carga Remito.'!A$4:AK$20957,MATCH(G$4,'Carga Remito.'!A$3:AQ$3,0),0)</f>
        <v>234945</v>
      </c>
      <c r="J826" s="15">
        <f t="shared" si="30"/>
        <v>0</v>
      </c>
      <c r="K826" s="31">
        <v>100000</v>
      </c>
      <c r="L826" s="23">
        <v>45450</v>
      </c>
      <c r="N826" s="31">
        <v>134945</v>
      </c>
      <c r="O826" s="23">
        <v>45453</v>
      </c>
    </row>
    <row r="827" spans="1:18" x14ac:dyDescent="0.25">
      <c r="A827" s="128">
        <v>2024</v>
      </c>
      <c r="B827" s="129">
        <f>VLOOKUP(A827,'Carga Remito.'!A$4:AK$16957,3,0)</f>
        <v>45449</v>
      </c>
      <c r="C827" s="131">
        <f t="shared" ca="1" si="29"/>
        <v>7</v>
      </c>
      <c r="D827" s="28" t="str">
        <f>VLOOKUP(A827,'Carga Remito.'!A$4:AK$15957,4,0)</f>
        <v>Barnard Agostina</v>
      </c>
      <c r="E827" s="28" t="e">
        <f>VLOOKUP(A827,'Carga Remito.'!A$4:AK$2258,6,0)</f>
        <v>#N/A</v>
      </c>
      <c r="F827" s="28" t="e">
        <f>VLOOKUP(A827,'Carga Remito.'!A$4:AK$1858,7,0)</f>
        <v>#N/A</v>
      </c>
      <c r="G827" s="27">
        <f>VLOOKUP(A827,'Carga Remito.'!A$4:AK$20957,MATCH(G$4,'Carga Remito.'!A$3:AQ$3,0),0)</f>
        <v>32800</v>
      </c>
      <c r="J827" s="15">
        <f t="shared" si="30"/>
        <v>0</v>
      </c>
      <c r="K827" s="31">
        <v>32800</v>
      </c>
      <c r="L827" s="23">
        <v>45450</v>
      </c>
    </row>
    <row r="828" spans="1:18" x14ac:dyDescent="0.25">
      <c r="A828" s="128">
        <v>2025</v>
      </c>
      <c r="B828" s="129">
        <f>VLOOKUP(A828,'Carga Remito.'!A$4:AK$16957,3,0)</f>
        <v>45449</v>
      </c>
      <c r="C828" s="131">
        <f t="shared" ca="1" si="29"/>
        <v>7</v>
      </c>
      <c r="D828" s="28" t="str">
        <f>VLOOKUP(A828,'Carga Remito.'!A$4:AK$15957,4,0)</f>
        <v>Moretti Renato</v>
      </c>
      <c r="E828" s="28" t="e">
        <f>VLOOKUP(A828,'Carga Remito.'!A$4:AK$2258,6,0)</f>
        <v>#N/A</v>
      </c>
      <c r="F828" s="28" t="e">
        <f>VLOOKUP(A828,'Carga Remito.'!A$4:AK$1858,7,0)</f>
        <v>#N/A</v>
      </c>
      <c r="G828" s="27">
        <f>VLOOKUP(A828,'Carga Remito.'!A$4:AK$20957,MATCH(G$4,'Carga Remito.'!A$3:AQ$3,0),0)</f>
        <v>650000</v>
      </c>
      <c r="J828" s="15">
        <f t="shared" si="30"/>
        <v>0</v>
      </c>
      <c r="K828" s="31">
        <v>650000</v>
      </c>
      <c r="L828" s="23">
        <v>45472</v>
      </c>
    </row>
    <row r="829" spans="1:18" x14ac:dyDescent="0.25">
      <c r="A829" s="128">
        <v>2026</v>
      </c>
      <c r="B829" s="129">
        <f>VLOOKUP(A829,'Carga Remito.'!A$4:AK$16957,3,0)</f>
        <v>45450</v>
      </c>
      <c r="C829" s="131">
        <f t="shared" ca="1" si="29"/>
        <v>6</v>
      </c>
      <c r="D829" s="28" t="str">
        <f>VLOOKUP(A829,'Carga Remito.'!A$4:AK$15957,4,0)</f>
        <v>Barnard Martin</v>
      </c>
      <c r="E829" s="28" t="e">
        <f>VLOOKUP(A829,'Carga Remito.'!A$4:AK$2258,6,0)</f>
        <v>#N/A</v>
      </c>
      <c r="F829" s="28" t="e">
        <f>VLOOKUP(A829,'Carga Remito.'!A$4:AK$1858,7,0)</f>
        <v>#N/A</v>
      </c>
      <c r="G829" s="27">
        <f>VLOOKUP(A829,'Carga Remito.'!A$4:AK$20957,MATCH(G$4,'Carga Remito.'!A$3:AQ$3,0),0)</f>
        <v>275750</v>
      </c>
      <c r="J829" s="15">
        <f t="shared" si="30"/>
        <v>0</v>
      </c>
      <c r="K829" s="31">
        <v>275750</v>
      </c>
      <c r="L829" s="23">
        <v>45450</v>
      </c>
    </row>
    <row r="830" spans="1:18" x14ac:dyDescent="0.25">
      <c r="A830" s="128">
        <v>2027</v>
      </c>
      <c r="B830" s="129">
        <f>VLOOKUP(A830,'Carga Remito.'!A$4:AK$16957,3,0)</f>
        <v>45450</v>
      </c>
      <c r="C830" s="131">
        <f t="shared" ca="1" si="29"/>
        <v>6</v>
      </c>
      <c r="D830" s="28" t="str">
        <f>VLOOKUP(A830,'Carga Remito.'!A$4:AK$15957,4,0)</f>
        <v>Rodriguez Jorge</v>
      </c>
      <c r="E830" s="28" t="e">
        <f>VLOOKUP(A830,'Carga Remito.'!A$4:AK$2258,6,0)</f>
        <v>#N/A</v>
      </c>
      <c r="F830" s="28" t="e">
        <f>VLOOKUP(A830,'Carga Remito.'!A$4:AK$1858,7,0)</f>
        <v>#N/A</v>
      </c>
      <c r="G830" s="27">
        <f>VLOOKUP(A830,'Carga Remito.'!A$4:AK$20957,MATCH(G$4,'Carga Remito.'!A$3:AQ$3,0),0)</f>
        <v>22500</v>
      </c>
      <c r="J830" s="15">
        <f t="shared" si="30"/>
        <v>0</v>
      </c>
      <c r="K830" s="31">
        <v>22500</v>
      </c>
      <c r="L830" s="23">
        <v>45457</v>
      </c>
    </row>
    <row r="831" spans="1:18" x14ac:dyDescent="0.25">
      <c r="A831" s="128">
        <v>2028</v>
      </c>
      <c r="B831" s="129">
        <f>VLOOKUP(A831,'Carga Remito.'!A$4:AK$16957,3,0)</f>
        <v>45450</v>
      </c>
      <c r="C831" s="131">
        <f t="shared" ca="1" si="29"/>
        <v>6</v>
      </c>
      <c r="D831" s="28" t="str">
        <f>VLOOKUP(A831,'Carga Remito.'!A$4:AK$15957,4,0)</f>
        <v>Gigante Jani</v>
      </c>
      <c r="E831" s="28" t="e">
        <f>VLOOKUP(A831,'Carga Remito.'!A$4:AK$2258,6,0)</f>
        <v>#N/A</v>
      </c>
      <c r="F831" s="28" t="e">
        <f>VLOOKUP(A831,'Carga Remito.'!A$4:AK$1858,7,0)</f>
        <v>#N/A</v>
      </c>
      <c r="G831" s="27">
        <f>VLOOKUP(A831,'Carga Remito.'!A$4:AK$20957,MATCH(G$4,'Carga Remito.'!A$3:AQ$3,0),0)</f>
        <v>73002.489999999991</v>
      </c>
      <c r="I831" t="s">
        <v>4078</v>
      </c>
      <c r="J831" s="15">
        <v>0</v>
      </c>
      <c r="K831" s="31">
        <v>73002.490000000005</v>
      </c>
      <c r="L831" s="23">
        <v>45471</v>
      </c>
    </row>
    <row r="832" spans="1:18" x14ac:dyDescent="0.25">
      <c r="A832" s="128">
        <v>2029</v>
      </c>
      <c r="B832" s="129">
        <f>VLOOKUP(A832,'Carga Remito.'!A$4:AK$16957,3,0)</f>
        <v>45453</v>
      </c>
      <c r="C832" s="131">
        <f t="shared" ca="1" si="29"/>
        <v>6</v>
      </c>
      <c r="D832" s="28" t="str">
        <f>VLOOKUP(A832,'Carga Remito.'!A$4:AK$15957,4,0)</f>
        <v>Martin Jose</v>
      </c>
      <c r="E832" s="28" t="e">
        <f>VLOOKUP(A832,'Carga Remito.'!A$4:AK$2258,6,0)</f>
        <v>#N/A</v>
      </c>
      <c r="F832" s="28" t="e">
        <f>VLOOKUP(A832,'Carga Remito.'!A$4:AK$1858,7,0)</f>
        <v>#N/A</v>
      </c>
      <c r="G832" s="27">
        <f>VLOOKUP(A832,'Carga Remito.'!A$4:AK$20957,MATCH(G$4,'Carga Remito.'!A$3:AQ$3,0),0)</f>
        <v>232675</v>
      </c>
      <c r="J832" s="15">
        <f t="shared" si="30"/>
        <v>0</v>
      </c>
      <c r="K832" s="31">
        <v>232675</v>
      </c>
    </row>
    <row r="833" spans="1:18" x14ac:dyDescent="0.25">
      <c r="A833" s="128">
        <v>2030</v>
      </c>
      <c r="B833" s="129">
        <f>VLOOKUP(A833,'Carga Remito.'!A$4:AK$16957,3,0)</f>
        <v>45454</v>
      </c>
      <c r="C833" s="131">
        <f t="shared" ca="1" si="29"/>
        <v>6</v>
      </c>
      <c r="D833" s="28" t="str">
        <f>VLOOKUP(A833,'Carga Remito.'!A$4:AK$15957,4,0)</f>
        <v>Carrara Sandra</v>
      </c>
      <c r="E833" s="28" t="e">
        <f>VLOOKUP(A833,'Carga Remito.'!A$4:AK$2258,6,0)</f>
        <v>#N/A</v>
      </c>
      <c r="F833" s="28" t="e">
        <f>VLOOKUP(A833,'Carga Remito.'!A$4:AK$1858,7,0)</f>
        <v>#N/A</v>
      </c>
      <c r="G833" s="27">
        <f>VLOOKUP(A833,'Carga Remito.'!A$4:AK$20957,MATCH(G$4,'Carga Remito.'!A$3:AQ$3,0),0)</f>
        <v>197750</v>
      </c>
      <c r="J833" s="15">
        <f t="shared" si="30"/>
        <v>0</v>
      </c>
      <c r="K833" s="31">
        <v>197750</v>
      </c>
      <c r="L833" s="23">
        <v>45462</v>
      </c>
    </row>
    <row r="834" spans="1:18" x14ac:dyDescent="0.25">
      <c r="A834" s="128">
        <v>2031</v>
      </c>
      <c r="B834" s="129">
        <f>VLOOKUP(A834,'Carga Remito.'!A$4:AK$16957,3,0)</f>
        <v>45454</v>
      </c>
      <c r="C834" s="131">
        <f t="shared" ca="1" si="29"/>
        <v>6</v>
      </c>
      <c r="D834" s="28" t="str">
        <f>VLOOKUP(A834,'Carga Remito.'!A$4:AK$15957,4,0)</f>
        <v>Crocinelli Carlos</v>
      </c>
      <c r="E834" s="28" t="e">
        <f>VLOOKUP(A834,'Carga Remito.'!A$4:AK$2258,6,0)</f>
        <v>#N/A</v>
      </c>
      <c r="F834" s="28" t="e">
        <f>VLOOKUP(A834,'Carga Remito.'!A$4:AK$1858,7,0)</f>
        <v>#N/A</v>
      </c>
      <c r="G834" s="27">
        <f>VLOOKUP(A834,'Carga Remito.'!A$4:AK$20957,MATCH(G$4,'Carga Remito.'!A$3:AQ$3,0),0)</f>
        <v>147250</v>
      </c>
      <c r="I834" t="s">
        <v>766</v>
      </c>
      <c r="J834" s="15">
        <f t="shared" si="30"/>
        <v>0</v>
      </c>
      <c r="K834" s="31">
        <v>147250</v>
      </c>
      <c r="L834" s="23">
        <v>45469</v>
      </c>
    </row>
    <row r="835" spans="1:18" x14ac:dyDescent="0.25">
      <c r="A835" s="128">
        <v>2032</v>
      </c>
      <c r="B835" s="129">
        <f>VLOOKUP(A835,'Carga Remito.'!A$4:AK$16957,3,0)</f>
        <v>45454</v>
      </c>
      <c r="C835" s="131">
        <f t="shared" ca="1" si="29"/>
        <v>6</v>
      </c>
      <c r="D835" s="28" t="str">
        <f>VLOOKUP(A835,'Carga Remito.'!A$4:AK$15957,4,0)</f>
        <v>Rosende Gerardo</v>
      </c>
      <c r="E835" s="28" t="e">
        <f>VLOOKUP(A835,'Carga Remito.'!A$4:AK$2258,6,0)</f>
        <v>#N/A</v>
      </c>
      <c r="F835" s="28" t="e">
        <f>VLOOKUP(A835,'Carga Remito.'!A$4:AK$1858,7,0)</f>
        <v>#N/A</v>
      </c>
      <c r="G835" s="27">
        <f>VLOOKUP(A835,'Carga Remito.'!A$4:AK$20957,MATCH(G$4,'Carga Remito.'!A$3:AQ$3,0),0)</f>
        <v>50000</v>
      </c>
      <c r="J835" s="15">
        <f t="shared" si="30"/>
        <v>0</v>
      </c>
      <c r="K835" s="31">
        <v>50000</v>
      </c>
      <c r="L835" s="23">
        <v>45474</v>
      </c>
    </row>
    <row r="836" spans="1:18" x14ac:dyDescent="0.25">
      <c r="A836" s="128">
        <v>2033</v>
      </c>
      <c r="B836" s="129">
        <f>VLOOKUP(A836,'Carga Remito.'!A$4:AK$16957,3,0)</f>
        <v>45455</v>
      </c>
      <c r="C836" s="131">
        <f t="shared" ca="1" si="29"/>
        <v>6</v>
      </c>
      <c r="D836" s="28" t="str">
        <f>VLOOKUP(A836,'Carga Remito.'!A$4:AK$15957,4,0)</f>
        <v>Bustos Lolo</v>
      </c>
      <c r="E836" s="28" t="e">
        <f>VLOOKUP(A836,'Carga Remito.'!A$4:AK$2258,6,0)</f>
        <v>#N/A</v>
      </c>
      <c r="F836" s="28" t="e">
        <f>VLOOKUP(A836,'Carga Remito.'!A$4:AK$1858,7,0)</f>
        <v>#N/A</v>
      </c>
      <c r="G836" s="27">
        <f>VLOOKUP(A836,'Carga Remito.'!A$4:AK$20957,MATCH(G$4,'Carga Remito.'!A$3:AQ$3,0),0)</f>
        <v>222000</v>
      </c>
      <c r="J836" s="15">
        <f t="shared" si="30"/>
        <v>0</v>
      </c>
      <c r="K836" s="31">
        <v>122000</v>
      </c>
      <c r="L836" s="23">
        <v>45475</v>
      </c>
      <c r="N836" s="31">
        <v>100000</v>
      </c>
      <c r="O836" s="23">
        <v>45502</v>
      </c>
    </row>
    <row r="837" spans="1:18" x14ac:dyDescent="0.25">
      <c r="A837" s="128">
        <v>2034</v>
      </c>
      <c r="B837" s="129">
        <f>VLOOKUP(A837,'Carga Remito.'!A$4:AK$16957,3,0)</f>
        <v>45455</v>
      </c>
      <c r="C837" s="131">
        <f t="shared" ca="1" si="29"/>
        <v>6</v>
      </c>
      <c r="D837" s="28" t="str">
        <f>VLOOKUP(A837,'Carga Remito.'!A$4:AK$15957,4,0)</f>
        <v>Dellafiori Marcelo</v>
      </c>
      <c r="E837" s="28" t="e">
        <f>VLOOKUP(A837,'Carga Remito.'!A$4:AK$2258,6,0)</f>
        <v>#N/A</v>
      </c>
      <c r="F837" s="28" t="e">
        <f>VLOOKUP(A837,'Carga Remito.'!A$4:AK$1858,7,0)</f>
        <v>#N/A</v>
      </c>
      <c r="G837" s="27">
        <f>VLOOKUP(A837,'Carga Remito.'!A$4:AK$20957,MATCH(G$4,'Carga Remito.'!A$3:AQ$3,0),0)</f>
        <v>180000</v>
      </c>
      <c r="I837" t="s">
        <v>3738</v>
      </c>
      <c r="J837" s="15">
        <f t="shared" si="30"/>
        <v>0</v>
      </c>
      <c r="K837" s="31">
        <v>180000</v>
      </c>
      <c r="L837" s="23">
        <v>45457</v>
      </c>
    </row>
    <row r="838" spans="1:18" x14ac:dyDescent="0.25">
      <c r="A838" s="128">
        <v>2035</v>
      </c>
      <c r="B838" s="129">
        <f>VLOOKUP(A838,'Carga Remito.'!A$4:AK$16957,3,0)</f>
        <v>45455</v>
      </c>
      <c r="C838" s="131">
        <f t="shared" ca="1" si="29"/>
        <v>6</v>
      </c>
      <c r="D838" s="28" t="str">
        <f>VLOOKUP(A838,'Carga Remito.'!A$4:AK$15957,4,0)</f>
        <v>Scheffer Alberto</v>
      </c>
      <c r="E838" s="28" t="e">
        <f>VLOOKUP(A838,'Carga Remito.'!A$4:AK$2258,6,0)</f>
        <v>#N/A</v>
      </c>
      <c r="F838" s="28" t="e">
        <f>VLOOKUP(A838,'Carga Remito.'!A$4:AK$1858,7,0)</f>
        <v>#N/A</v>
      </c>
      <c r="G838" s="27">
        <f>VLOOKUP(A838,'Carga Remito.'!A$4:AK$20957,MATCH(G$4,'Carga Remito.'!A$3:AQ$3,0),0)</f>
        <v>153000</v>
      </c>
      <c r="J838" s="15">
        <f t="shared" si="30"/>
        <v>0</v>
      </c>
      <c r="K838" s="31">
        <v>153000</v>
      </c>
      <c r="L838" s="23">
        <v>45475</v>
      </c>
    </row>
    <row r="839" spans="1:18" x14ac:dyDescent="0.25">
      <c r="A839" s="128">
        <v>2036</v>
      </c>
      <c r="B839" s="129">
        <f>VLOOKUP(A839,'Carga Remito.'!A$4:AK$16957,3,0)</f>
        <v>45455</v>
      </c>
      <c r="C839" s="131">
        <f t="shared" ca="1" si="29"/>
        <v>6</v>
      </c>
      <c r="D839" s="28" t="str">
        <f>VLOOKUP(A839,'Carga Remito.'!A$4:AK$15957,4,0)</f>
        <v>Transporte Palloni</v>
      </c>
      <c r="E839" s="28" t="e">
        <f>VLOOKUP(A839,'Carga Remito.'!A$4:AK$2258,6,0)</f>
        <v>#N/A</v>
      </c>
      <c r="F839" s="28" t="e">
        <f>VLOOKUP(A839,'Carga Remito.'!A$4:AK$1858,7,0)</f>
        <v>#N/A</v>
      </c>
      <c r="G839" s="27">
        <f>VLOOKUP(A839,'Carga Remito.'!A$4:AK$20957,MATCH(G$4,'Carga Remito.'!A$3:AQ$3,0),0)</f>
        <v>96800</v>
      </c>
      <c r="J839" s="15">
        <f t="shared" si="30"/>
        <v>0</v>
      </c>
      <c r="K839" s="31">
        <v>96800</v>
      </c>
      <c r="L839" s="23">
        <v>45481</v>
      </c>
    </row>
    <row r="840" spans="1:18" x14ac:dyDescent="0.25">
      <c r="A840" s="128">
        <v>2037</v>
      </c>
      <c r="B840" s="129">
        <f>VLOOKUP(A840,'Carga Remito.'!A$4:AK$16957,3,0)</f>
        <v>45456</v>
      </c>
      <c r="C840" s="131">
        <f t="shared" ca="1" si="29"/>
        <v>6</v>
      </c>
      <c r="D840" s="28" t="str">
        <f>VLOOKUP(A840,'Carga Remito.'!A$4:AK$15957,4,0)</f>
        <v>Stap Carlos</v>
      </c>
      <c r="E840" s="28" t="e">
        <f>VLOOKUP(A840,'Carga Remito.'!A$4:AK$2258,6,0)</f>
        <v>#N/A</v>
      </c>
      <c r="F840" s="28" t="e">
        <f>VLOOKUP(A840,'Carga Remito.'!A$4:AK$1858,7,0)</f>
        <v>#N/A</v>
      </c>
      <c r="G840" s="27">
        <f>VLOOKUP(A840,'Carga Remito.'!A$4:AK$20957,MATCH(G$4,'Carga Remito.'!A$3:AQ$3,0),0)</f>
        <v>0</v>
      </c>
      <c r="J840" s="15">
        <f t="shared" si="30"/>
        <v>0</v>
      </c>
    </row>
    <row r="841" spans="1:18" x14ac:dyDescent="0.25">
      <c r="A841" s="128">
        <v>2038</v>
      </c>
      <c r="B841" s="129">
        <f>VLOOKUP(A841,'Carga Remito.'!A$4:AK$16957,3,0)</f>
        <v>45457</v>
      </c>
      <c r="C841" s="131">
        <f t="shared" ca="1" si="29"/>
        <v>6</v>
      </c>
      <c r="D841" s="28" t="str">
        <f>VLOOKUP(A841,'Carga Remito.'!A$4:AK$15957,4,0)</f>
        <v>Fernandez Jorge</v>
      </c>
      <c r="E841" s="28" t="e">
        <f>VLOOKUP(A841,'Carga Remito.'!A$4:AK$2258,6,0)</f>
        <v>#N/A</v>
      </c>
      <c r="F841" s="28" t="e">
        <f>VLOOKUP(A841,'Carga Remito.'!A$4:AK$1858,7,0)</f>
        <v>#N/A</v>
      </c>
      <c r="G841" s="27">
        <f>VLOOKUP(A841,'Carga Remito.'!A$4:AK$20957,MATCH(G$4,'Carga Remito.'!A$3:AQ$3,0),0)</f>
        <v>131500</v>
      </c>
      <c r="J841" s="15">
        <f t="shared" si="30"/>
        <v>0</v>
      </c>
      <c r="K841" s="31">
        <v>131500</v>
      </c>
      <c r="L841" s="23">
        <v>45458</v>
      </c>
    </row>
    <row r="842" spans="1:18" x14ac:dyDescent="0.25">
      <c r="A842" s="128">
        <v>2039</v>
      </c>
      <c r="B842" s="129">
        <f>VLOOKUP(A842,'Carga Remito.'!A$4:AK$16957,3,0)</f>
        <v>45457</v>
      </c>
      <c r="C842" s="131">
        <f t="shared" ca="1" si="29"/>
        <v>6</v>
      </c>
      <c r="D842" s="28" t="str">
        <f>VLOOKUP(A842,'Carga Remito.'!A$4:AK$15957,4,0)</f>
        <v>Integral Agropecuaria</v>
      </c>
      <c r="E842" s="28" t="e">
        <f>VLOOKUP(A842,'Carga Remito.'!A$4:AK$2258,6,0)</f>
        <v>#N/A</v>
      </c>
      <c r="F842" s="28" t="e">
        <f>VLOOKUP(A842,'Carga Remito.'!A$4:AK$1858,7,0)</f>
        <v>#N/A</v>
      </c>
      <c r="G842" s="27">
        <f>VLOOKUP(A842,'Carga Remito.'!A$4:AK$20957,MATCH(G$4,'Carga Remito.'!A$3:AQ$3,0),0)</f>
        <v>684250</v>
      </c>
      <c r="I842" t="s">
        <v>3622</v>
      </c>
      <c r="J842" s="15">
        <f t="shared" si="30"/>
        <v>0</v>
      </c>
      <c r="K842" s="31">
        <v>684250</v>
      </c>
      <c r="L842" s="23">
        <v>45485</v>
      </c>
    </row>
    <row r="843" spans="1:18" x14ac:dyDescent="0.25">
      <c r="A843" s="128">
        <v>2040</v>
      </c>
      <c r="B843" s="129">
        <f>VLOOKUP(A843,'Carga Remito.'!A$4:AK$16957,3,0)</f>
        <v>45457</v>
      </c>
      <c r="C843" s="131">
        <f t="shared" ca="1" si="29"/>
        <v>6</v>
      </c>
      <c r="D843" s="28" t="str">
        <f>VLOOKUP(A843,'Carga Remito.'!A$4:AK$15957,4,0)</f>
        <v>Perviu Jorge</v>
      </c>
      <c r="E843" s="28" t="e">
        <f>VLOOKUP(A843,'Carga Remito.'!A$4:AK$2258,6,0)</f>
        <v>#N/A</v>
      </c>
      <c r="F843" s="28" t="e">
        <f>VLOOKUP(A843,'Carga Remito.'!A$4:AK$1858,7,0)</f>
        <v>#N/A</v>
      </c>
      <c r="G843" s="27">
        <f>VLOOKUP(A843,'Carga Remito.'!A$4:AK$20957,MATCH(G$4,'Carga Remito.'!A$3:AQ$3,0),0)</f>
        <v>1106500</v>
      </c>
      <c r="J843" s="15">
        <f t="shared" si="30"/>
        <v>0</v>
      </c>
      <c r="K843" s="31">
        <v>1106500</v>
      </c>
      <c r="L843" s="23">
        <v>45468</v>
      </c>
    </row>
    <row r="844" spans="1:18" x14ac:dyDescent="0.25">
      <c r="A844" s="128">
        <v>2041</v>
      </c>
      <c r="B844" s="129">
        <f>VLOOKUP(A844,'Carga Remito.'!A$4:AK$16957,3,0)</f>
        <v>45457</v>
      </c>
      <c r="C844" s="131">
        <f t="shared" ca="1" si="29"/>
        <v>6</v>
      </c>
      <c r="D844" s="28" t="str">
        <f>VLOOKUP(A844,'Carga Remito.'!A$4:AK$15957,4,0)</f>
        <v>Marziali Veronica</v>
      </c>
      <c r="E844" s="28" t="e">
        <f>VLOOKUP(A844,'Carga Remito.'!A$4:AK$2258,6,0)</f>
        <v>#N/A</v>
      </c>
      <c r="F844" s="28" t="e">
        <f>VLOOKUP(A844,'Carga Remito.'!A$4:AK$1858,7,0)</f>
        <v>#N/A</v>
      </c>
      <c r="G844" s="27">
        <f>VLOOKUP(A844,'Carga Remito.'!A$4:AK$20957,MATCH(G$4,'Carga Remito.'!A$3:AQ$3,0),0)</f>
        <v>81500</v>
      </c>
      <c r="J844" s="15">
        <f t="shared" si="30"/>
        <v>0</v>
      </c>
      <c r="K844" s="31">
        <v>81500</v>
      </c>
      <c r="L844" s="23">
        <v>45461</v>
      </c>
    </row>
    <row r="845" spans="1:18" x14ac:dyDescent="0.25">
      <c r="A845" s="128">
        <v>2042</v>
      </c>
      <c r="B845" s="129">
        <f>VLOOKUP(A845,'Carga Remito.'!A$4:AK$16957,3,0)</f>
        <v>45460</v>
      </c>
      <c r="C845" s="131">
        <f t="shared" ca="1" si="29"/>
        <v>6</v>
      </c>
      <c r="D845" s="28" t="str">
        <f>VLOOKUP(A845,'Carga Remito.'!A$4:AK$15957,4,0)</f>
        <v>Paz Jose Maria</v>
      </c>
      <c r="E845" s="28" t="e">
        <f>VLOOKUP(A845,'Carga Remito.'!A$4:AK$2258,6,0)</f>
        <v>#N/A</v>
      </c>
      <c r="F845" s="28" t="e">
        <f>VLOOKUP(A845,'Carga Remito.'!A$4:AK$1858,7,0)</f>
        <v>#N/A</v>
      </c>
      <c r="G845" s="27">
        <f>VLOOKUP(A845,'Carga Remito.'!A$4:AK$20957,MATCH(G$4,'Carga Remito.'!A$3:AQ$3,0),0)</f>
        <v>284350</v>
      </c>
      <c r="J845" s="15">
        <f t="shared" si="30"/>
        <v>0</v>
      </c>
      <c r="K845" s="31">
        <v>284350</v>
      </c>
      <c r="L845" s="23">
        <v>45475</v>
      </c>
    </row>
    <row r="846" spans="1:18" x14ac:dyDescent="0.25">
      <c r="A846" s="128">
        <v>2043</v>
      </c>
      <c r="B846" s="129">
        <f>VLOOKUP(A846,'Carga Remito.'!A$4:AK$16957,3,0)</f>
        <v>45460</v>
      </c>
      <c r="C846" s="131">
        <f t="shared" ca="1" si="29"/>
        <v>6</v>
      </c>
      <c r="D846" s="28" t="str">
        <f>VLOOKUP(A846,'Carga Remito.'!A$4:AK$15957,4,0)</f>
        <v>Transporte Palloni</v>
      </c>
      <c r="E846" s="28" t="e">
        <f>VLOOKUP(A846,'Carga Remito.'!A$4:AK$2258,6,0)</f>
        <v>#N/A</v>
      </c>
      <c r="F846" s="28" t="e">
        <f>VLOOKUP(A846,'Carga Remito.'!A$4:AK$1858,7,0)</f>
        <v>#N/A</v>
      </c>
      <c r="G846" s="27">
        <f>VLOOKUP(A846,'Carga Remito.'!A$4:AK$20957,MATCH(G$4,'Carga Remito.'!A$3:AQ$3,0),0)</f>
        <v>102850</v>
      </c>
      <c r="J846" s="15">
        <f t="shared" si="30"/>
        <v>0</v>
      </c>
      <c r="K846" s="31">
        <v>102850</v>
      </c>
      <c r="L846" s="23">
        <v>45481</v>
      </c>
    </row>
    <row r="847" spans="1:18" x14ac:dyDescent="0.25">
      <c r="A847" s="128">
        <v>2044</v>
      </c>
      <c r="B847" s="129">
        <f>VLOOKUP(A847,'Carga Remito.'!A$4:AK$16957,3,0)</f>
        <v>45460</v>
      </c>
      <c r="C847" s="131">
        <f t="shared" ca="1" si="29"/>
        <v>6</v>
      </c>
      <c r="D847" s="28" t="str">
        <f>VLOOKUP(A847,'Carga Remito.'!A$4:AK$15957,4,0)</f>
        <v>Tosello Joaquin</v>
      </c>
      <c r="E847" s="28" t="e">
        <f>VLOOKUP(A847,'Carga Remito.'!A$4:AK$2258,6,0)</f>
        <v>#N/A</v>
      </c>
      <c r="F847" s="28" t="e">
        <f>VLOOKUP(A847,'Carga Remito.'!A$4:AK$1858,7,0)</f>
        <v>#N/A</v>
      </c>
      <c r="G847" s="27">
        <f>VLOOKUP(A847,'Carga Remito.'!A$4:AK$20957,MATCH(G$4,'Carga Remito.'!A$3:AQ$3,0),0)</f>
        <v>105500</v>
      </c>
      <c r="J847" s="15">
        <f t="shared" si="30"/>
        <v>0</v>
      </c>
      <c r="K847" s="31">
        <v>105500</v>
      </c>
      <c r="L847" s="23">
        <v>45461</v>
      </c>
    </row>
    <row r="848" spans="1:18" x14ac:dyDescent="0.25">
      <c r="A848" s="128">
        <v>2045</v>
      </c>
      <c r="B848" s="129">
        <f>VLOOKUP(A848,'Carga Remito.'!A$4:AK$16957,3,0)</f>
        <v>45461</v>
      </c>
      <c r="C848" s="131">
        <f t="shared" ca="1" si="29"/>
        <v>6</v>
      </c>
      <c r="D848" s="28" t="str">
        <f>VLOOKUP(A848,'Carga Remito.'!A$4:AK$15957,4,0)</f>
        <v>Rocca Pedro</v>
      </c>
      <c r="E848" s="28" t="e">
        <f>VLOOKUP(A848,'Carga Remito.'!A$4:AK$2258,6,0)</f>
        <v>#N/A</v>
      </c>
      <c r="F848" s="28" t="e">
        <f>VLOOKUP(A848,'Carga Remito.'!A$4:AK$1858,7,0)</f>
        <v>#N/A</v>
      </c>
      <c r="G848" s="27">
        <f>VLOOKUP(A848,'Carga Remito.'!A$4:AK$20957,MATCH(G$4,'Carga Remito.'!A$3:AQ$3,0),0)</f>
        <v>298500</v>
      </c>
      <c r="J848" s="15">
        <f t="shared" si="30"/>
        <v>0</v>
      </c>
      <c r="K848" s="31">
        <v>180000</v>
      </c>
      <c r="L848" s="23">
        <v>45476</v>
      </c>
      <c r="N848" s="31">
        <v>100000</v>
      </c>
      <c r="O848" s="23">
        <v>45489</v>
      </c>
      <c r="Q848" s="31">
        <v>18500</v>
      </c>
      <c r="R848" s="23">
        <v>45532</v>
      </c>
    </row>
    <row r="849" spans="1:18" x14ac:dyDescent="0.25">
      <c r="A849" s="128">
        <v>2046</v>
      </c>
      <c r="B849" s="129">
        <f>VLOOKUP(A849,'Carga Remito.'!A$4:AK$16957,3,0)</f>
        <v>45461</v>
      </c>
      <c r="C849" s="131">
        <f t="shared" ca="1" si="29"/>
        <v>6</v>
      </c>
      <c r="D849" s="28" t="str">
        <f>VLOOKUP(A849,'Carga Remito.'!A$4:AK$15957,4,0)</f>
        <v>Toyos Pato</v>
      </c>
      <c r="E849" s="28" t="e">
        <f>VLOOKUP(A849,'Carga Remito.'!A$4:AK$2258,6,0)</f>
        <v>#N/A</v>
      </c>
      <c r="F849" s="28" t="e">
        <f>VLOOKUP(A849,'Carga Remito.'!A$4:AK$1858,7,0)</f>
        <v>#N/A</v>
      </c>
      <c r="G849" s="27">
        <f>VLOOKUP(A849,'Carga Remito.'!A$4:AK$20957,MATCH(G$4,'Carga Remito.'!A$3:AQ$3,0),0)</f>
        <v>175000</v>
      </c>
      <c r="J849" s="15">
        <f t="shared" si="30"/>
        <v>0</v>
      </c>
      <c r="K849" s="31">
        <v>155671.5</v>
      </c>
      <c r="L849" s="23">
        <v>45465</v>
      </c>
      <c r="N849" s="31">
        <v>19328.5</v>
      </c>
      <c r="O849" s="23">
        <v>45492</v>
      </c>
    </row>
    <row r="850" spans="1:18" x14ac:dyDescent="0.25">
      <c r="A850" s="128">
        <v>2047</v>
      </c>
      <c r="B850" s="129">
        <f>VLOOKUP(A850,'Carga Remito.'!A$4:AK$16957,3,0)</f>
        <v>45462</v>
      </c>
      <c r="C850" s="131">
        <f t="shared" ca="1" si="29"/>
        <v>6</v>
      </c>
      <c r="D850" s="28" t="str">
        <f>VLOOKUP(A850,'Carga Remito.'!A$4:AK$15957,4,0)</f>
        <v>Magris Victorio</v>
      </c>
      <c r="E850" s="28" t="e">
        <f>VLOOKUP(A850,'Carga Remito.'!A$4:AK$2258,6,0)</f>
        <v>#N/A</v>
      </c>
      <c r="F850" s="28" t="e">
        <f>VLOOKUP(A850,'Carga Remito.'!A$4:AK$1858,7,0)</f>
        <v>#N/A</v>
      </c>
      <c r="G850" s="27">
        <f>VLOOKUP(A850,'Carga Remito.'!A$4:AK$20957,MATCH(G$4,'Carga Remito.'!A$3:AQ$3,0),0)</f>
        <v>276000</v>
      </c>
      <c r="J850" s="15">
        <f t="shared" si="30"/>
        <v>0</v>
      </c>
      <c r="K850" s="31">
        <v>276000</v>
      </c>
      <c r="L850" s="23">
        <v>45471</v>
      </c>
    </row>
    <row r="851" spans="1:18" x14ac:dyDescent="0.25">
      <c r="A851" s="128">
        <v>2048</v>
      </c>
      <c r="B851" s="129">
        <f>VLOOKUP(A851,'Carga Remito.'!A$4:AK$16957,3,0)</f>
        <v>45462</v>
      </c>
      <c r="C851" s="131">
        <f t="shared" ca="1" si="29"/>
        <v>6</v>
      </c>
      <c r="D851" s="28" t="str">
        <f>VLOOKUP(A851,'Carga Remito.'!A$4:AK$15957,4,0)</f>
        <v>Vollertsen Quique</v>
      </c>
      <c r="E851" s="28" t="e">
        <f>VLOOKUP(A851,'Carga Remito.'!A$4:AK$2258,6,0)</f>
        <v>#N/A</v>
      </c>
      <c r="F851" s="28" t="e">
        <f>VLOOKUP(A851,'Carga Remito.'!A$4:AK$1858,7,0)</f>
        <v>#N/A</v>
      </c>
      <c r="G851" s="27">
        <f>VLOOKUP(A851,'Carga Remito.'!A$4:AK$20957,MATCH(G$4,'Carga Remito.'!A$3:AQ$3,0),0)</f>
        <v>191000</v>
      </c>
      <c r="J851" s="15">
        <f t="shared" si="30"/>
        <v>0</v>
      </c>
      <c r="K851" s="31">
        <v>191000</v>
      </c>
      <c r="L851" s="23">
        <v>45495</v>
      </c>
    </row>
    <row r="852" spans="1:18" x14ac:dyDescent="0.25">
      <c r="A852" s="128">
        <v>2049</v>
      </c>
      <c r="B852" s="129">
        <f>VLOOKUP(A852,'Carga Remito.'!A$4:AK$16957,3,0)</f>
        <v>45462</v>
      </c>
      <c r="C852" s="131">
        <f t="shared" ca="1" si="29"/>
        <v>6</v>
      </c>
      <c r="D852" s="28" t="str">
        <f>VLOOKUP(A852,'Carga Remito.'!A$4:AK$15957,4,0)</f>
        <v>Transporte Palloni</v>
      </c>
      <c r="E852" s="28" t="e">
        <f>VLOOKUP(A852,'Carga Remito.'!A$4:AK$2258,6,0)</f>
        <v>#N/A</v>
      </c>
      <c r="F852" s="28" t="e">
        <f>VLOOKUP(A852,'Carga Remito.'!A$4:AK$1858,7,0)</f>
        <v>#N/A</v>
      </c>
      <c r="G852" s="27">
        <f>VLOOKUP(A852,'Carga Remito.'!A$4:AK$20957,MATCH(G$4,'Carga Remito.'!A$3:AQ$3,0),0)</f>
        <v>170600</v>
      </c>
      <c r="J852" s="15">
        <f t="shared" si="30"/>
        <v>0</v>
      </c>
      <c r="K852" s="31">
        <v>170600</v>
      </c>
      <c r="L852" s="23">
        <v>45481</v>
      </c>
    </row>
    <row r="853" spans="1:18" x14ac:dyDescent="0.25">
      <c r="A853" s="128">
        <v>2050</v>
      </c>
      <c r="B853" s="129">
        <f>VLOOKUP(A853,'Carga Remito.'!A$4:AK$16957,3,0)</f>
        <v>45462</v>
      </c>
      <c r="C853" s="131">
        <f t="shared" ca="1" si="29"/>
        <v>6</v>
      </c>
      <c r="D853" s="28" t="str">
        <f>VLOOKUP(A853,'Carga Remito.'!A$4:AK$15957,4,0)</f>
        <v>Transporte Palloni</v>
      </c>
      <c r="E853" s="28" t="e">
        <f>VLOOKUP(A853,'Carga Remito.'!A$4:AK$2258,6,0)</f>
        <v>#N/A</v>
      </c>
      <c r="F853" s="28" t="e">
        <f>VLOOKUP(A853,'Carga Remito.'!A$4:AK$1858,7,0)</f>
        <v>#N/A</v>
      </c>
      <c r="G853" s="27">
        <f>VLOOKUP(A853,'Carga Remito.'!A$4:AK$20957,MATCH(G$4,'Carga Remito.'!A$3:AQ$3,0),0)</f>
        <v>140600</v>
      </c>
      <c r="J853" s="15">
        <f t="shared" si="30"/>
        <v>0</v>
      </c>
      <c r="K853" s="31">
        <v>140600</v>
      </c>
      <c r="L853" s="23">
        <v>45481</v>
      </c>
    </row>
    <row r="854" spans="1:18" x14ac:dyDescent="0.25">
      <c r="A854" s="128">
        <v>2051</v>
      </c>
      <c r="B854" s="129">
        <f>VLOOKUP(A854,'Carga Remito.'!A$4:AK$16957,3,0)</f>
        <v>45464</v>
      </c>
      <c r="C854" s="131">
        <f t="shared" ca="1" si="29"/>
        <v>6</v>
      </c>
      <c r="D854" s="28" t="str">
        <f>VLOOKUP(A854,'Carga Remito.'!A$4:AK$15957,4,0)</f>
        <v>Weizur</v>
      </c>
      <c r="E854" s="28" t="e">
        <f>VLOOKUP(A854,'Carga Remito.'!A$4:AK$2258,6,0)</f>
        <v>#N/A</v>
      </c>
      <c r="F854" s="28" t="e">
        <f>VLOOKUP(A854,'Carga Remito.'!A$4:AK$1858,7,0)</f>
        <v>#N/A</v>
      </c>
      <c r="G854" s="27">
        <f>VLOOKUP(A854,'Carga Remito.'!A$4:AK$20957,MATCH(G$4,'Carga Remito.'!A$3:AQ$3,0),0)</f>
        <v>399200</v>
      </c>
      <c r="J854" s="15">
        <f t="shared" si="30"/>
        <v>0</v>
      </c>
      <c r="K854" s="31">
        <v>399200</v>
      </c>
      <c r="L854" s="23">
        <v>45475</v>
      </c>
    </row>
    <row r="855" spans="1:18" x14ac:dyDescent="0.25">
      <c r="A855" s="128">
        <v>2052</v>
      </c>
      <c r="B855" s="129">
        <f>VLOOKUP(A855,'Carga Remito.'!A$4:AK$16957,3,0)</f>
        <v>45464</v>
      </c>
      <c r="C855" s="131">
        <f t="shared" ca="1" si="29"/>
        <v>6</v>
      </c>
      <c r="D855" s="28" t="str">
        <f>VLOOKUP(A855,'Carga Remito.'!A$4:AK$15957,4,0)</f>
        <v>Carrara Sandra</v>
      </c>
      <c r="E855" s="28" t="e">
        <f>VLOOKUP(A855,'Carga Remito.'!A$4:AK$2258,6,0)</f>
        <v>#N/A</v>
      </c>
      <c r="F855" s="28" t="e">
        <f>VLOOKUP(A855,'Carga Remito.'!A$4:AK$1858,7,0)</f>
        <v>#N/A</v>
      </c>
      <c r="G855" s="27">
        <f>VLOOKUP(A855,'Carga Remito.'!A$4:AK$20957,MATCH(G$4,'Carga Remito.'!A$3:AQ$3,0),0)</f>
        <v>182000</v>
      </c>
      <c r="J855" s="15">
        <f t="shared" si="30"/>
        <v>0</v>
      </c>
      <c r="K855" s="31">
        <v>182000</v>
      </c>
      <c r="L855" s="23">
        <v>45475</v>
      </c>
    </row>
    <row r="856" spans="1:18" x14ac:dyDescent="0.25">
      <c r="A856" s="128">
        <v>2053</v>
      </c>
      <c r="B856" s="129">
        <f>VLOOKUP(A856,'Carga Remito.'!A$4:AK$16957,3,0)</f>
        <v>45464</v>
      </c>
      <c r="C856" s="131">
        <f t="shared" ca="1" si="29"/>
        <v>6</v>
      </c>
      <c r="D856" s="28" t="str">
        <f>VLOOKUP(A856,'Carga Remito.'!A$4:AK$15957,4,0)</f>
        <v>Paredes Juan</v>
      </c>
      <c r="E856" s="28" t="e">
        <f>VLOOKUP(A856,'Carga Remito.'!A$4:AK$2258,6,0)</f>
        <v>#N/A</v>
      </c>
      <c r="F856" s="28" t="e">
        <f>VLOOKUP(A856,'Carga Remito.'!A$4:AK$1858,7,0)</f>
        <v>#N/A</v>
      </c>
      <c r="G856" s="27">
        <f>VLOOKUP(A856,'Carga Remito.'!A$4:AK$20957,MATCH(G$4,'Carga Remito.'!A$3:AQ$3,0),0)</f>
        <v>149500</v>
      </c>
      <c r="J856" s="15">
        <f t="shared" si="30"/>
        <v>0</v>
      </c>
      <c r="K856" s="31">
        <v>149500</v>
      </c>
      <c r="L856" s="23">
        <v>45496</v>
      </c>
    </row>
    <row r="857" spans="1:18" x14ac:dyDescent="0.25">
      <c r="A857" s="128">
        <v>2054</v>
      </c>
      <c r="B857" s="129">
        <f>VLOOKUP(A857,'Carga Remito.'!A$4:AK$16957,3,0)</f>
        <v>45467</v>
      </c>
      <c r="C857" s="131">
        <f t="shared" ca="1" si="29"/>
        <v>6</v>
      </c>
      <c r="D857" s="28" t="str">
        <f>VLOOKUP(A857,'Carga Remito.'!A$4:AK$15957,4,0)</f>
        <v>Carrara Sabrina</v>
      </c>
      <c r="E857" s="28" t="e">
        <f>VLOOKUP(A857,'Carga Remito.'!A$4:AK$2258,6,0)</f>
        <v>#N/A</v>
      </c>
      <c r="F857" s="28" t="e">
        <f>VLOOKUP(A857,'Carga Remito.'!A$4:AK$1858,7,0)</f>
        <v>#N/A</v>
      </c>
      <c r="G857" s="27">
        <f>VLOOKUP(A857,'Carga Remito.'!A$4:AK$20957,MATCH(G$4,'Carga Remito.'!A$3:AQ$3,0),0)</f>
        <v>37000</v>
      </c>
      <c r="J857" s="15">
        <f t="shared" si="30"/>
        <v>0</v>
      </c>
      <c r="K857" s="31">
        <v>37000</v>
      </c>
      <c r="L857" s="23">
        <v>45469</v>
      </c>
    </row>
    <row r="858" spans="1:18" x14ac:dyDescent="0.25">
      <c r="A858" s="128">
        <v>2055</v>
      </c>
      <c r="B858" s="129">
        <f>VLOOKUP(A858,'Carga Remito.'!A$4:AK$16957,3,0)</f>
        <v>45467</v>
      </c>
      <c r="C858" s="131">
        <f t="shared" ca="1" si="29"/>
        <v>6</v>
      </c>
      <c r="D858" s="28" t="str">
        <f>VLOOKUP(A858,'Carga Remito.'!A$4:AK$15957,4,0)</f>
        <v>Creativity</v>
      </c>
      <c r="E858" s="28" t="e">
        <f>VLOOKUP(A858,'Carga Remito.'!A$4:AK$2258,6,0)</f>
        <v>#N/A</v>
      </c>
      <c r="F858" s="28" t="e">
        <f>VLOOKUP(A858,'Carga Remito.'!A$4:AK$1858,7,0)</f>
        <v>#N/A</v>
      </c>
      <c r="G858" s="27">
        <f>VLOOKUP(A858,'Carga Remito.'!A$4:AK$20957,MATCH(G$4,'Carga Remito.'!A$3:AQ$3,0),0)</f>
        <v>427500</v>
      </c>
      <c r="J858" s="15">
        <f t="shared" si="30"/>
        <v>0</v>
      </c>
      <c r="K858" s="31">
        <v>427500</v>
      </c>
      <c r="L858" s="23">
        <v>45477</v>
      </c>
    </row>
    <row r="859" spans="1:18" x14ac:dyDescent="0.25">
      <c r="A859" s="128">
        <v>2056</v>
      </c>
      <c r="B859" s="129">
        <f>VLOOKUP(A859,'Carga Remito.'!A$4:AK$16957,3,0)</f>
        <v>45467</v>
      </c>
      <c r="C859" s="131">
        <f t="shared" ca="1" si="29"/>
        <v>6</v>
      </c>
      <c r="D859" s="28" t="str">
        <f>VLOOKUP(A859,'Carga Remito.'!A$4:AK$15957,4,0)</f>
        <v>Di genaro Magali</v>
      </c>
      <c r="E859" s="28" t="e">
        <f>VLOOKUP(A859,'Carga Remito.'!A$4:AK$2258,6,0)</f>
        <v>#N/A</v>
      </c>
      <c r="F859" s="28" t="e">
        <f>VLOOKUP(A859,'Carga Remito.'!A$4:AK$1858,7,0)</f>
        <v>#N/A</v>
      </c>
      <c r="G859" s="27">
        <f>VLOOKUP(A859,'Carga Remito.'!A$4:AK$20957,MATCH(G$4,'Carga Remito.'!A$3:AQ$3,0),0)</f>
        <v>397200</v>
      </c>
      <c r="I859" t="s">
        <v>3478</v>
      </c>
      <c r="J859" s="15">
        <f t="shared" si="30"/>
        <v>0</v>
      </c>
      <c r="K859" s="31">
        <v>397200</v>
      </c>
      <c r="L859" s="23">
        <v>45450</v>
      </c>
    </row>
    <row r="860" spans="1:18" x14ac:dyDescent="0.25">
      <c r="A860" s="128">
        <v>2057</v>
      </c>
      <c r="B860" s="129">
        <f>VLOOKUP(A860,'Carga Remito.'!A$4:AK$16957,3,0)</f>
        <v>45467</v>
      </c>
      <c r="C860" s="131">
        <f t="shared" ref="C860:C923" ca="1" si="31">ROUNDUP(IF((TODAY()-B860)&lt;30,0,(TODAY()-B860)/30),0)</f>
        <v>6</v>
      </c>
      <c r="D860" s="28" t="str">
        <f>VLOOKUP(A860,'Carga Remito.'!A$4:AK$15957,4,0)</f>
        <v>Transporte Palloni</v>
      </c>
      <c r="E860" s="28" t="e">
        <f>VLOOKUP(A860,'Carga Remito.'!A$4:AK$2258,6,0)</f>
        <v>#N/A</v>
      </c>
      <c r="F860" s="28" t="e">
        <f>VLOOKUP(A860,'Carga Remito.'!A$4:AK$1858,7,0)</f>
        <v>#N/A</v>
      </c>
      <c r="G860" s="27">
        <f>VLOOKUP(A860,'Carga Remito.'!A$4:AK$20957,MATCH(G$4,'Carga Remito.'!A$3:AQ$3,0),0)</f>
        <v>0</v>
      </c>
      <c r="J860" s="15">
        <f t="shared" si="30"/>
        <v>0</v>
      </c>
    </row>
    <row r="861" spans="1:18" x14ac:dyDescent="0.25">
      <c r="A861" s="128">
        <v>2058</v>
      </c>
      <c r="B861" s="129">
        <f>VLOOKUP(A861,'Carga Remito.'!A$4:AK$16957,3,0)</f>
        <v>45467</v>
      </c>
      <c r="C861" s="131">
        <f t="shared" ca="1" si="31"/>
        <v>6</v>
      </c>
      <c r="D861" s="28" t="str">
        <f>VLOOKUP(A861,'Carga Remito.'!A$4:AK$15957,4,0)</f>
        <v>Cane Emiliano</v>
      </c>
      <c r="E861" s="28" t="e">
        <f>VLOOKUP(A861,'Carga Remito.'!A$4:AK$2258,6,0)</f>
        <v>#N/A</v>
      </c>
      <c r="F861" s="28" t="e">
        <f>VLOOKUP(A861,'Carga Remito.'!A$4:AK$1858,7,0)</f>
        <v>#N/A</v>
      </c>
      <c r="G861" s="27">
        <f>VLOOKUP(A861,'Carga Remito.'!A$4:AK$20957,MATCH(G$4,'Carga Remito.'!A$3:AQ$3,0),0)</f>
        <v>292750</v>
      </c>
      <c r="J861" s="15">
        <f t="shared" si="30"/>
        <v>0</v>
      </c>
      <c r="K861" s="31">
        <v>292750</v>
      </c>
      <c r="L861" s="23">
        <v>45490</v>
      </c>
    </row>
    <row r="862" spans="1:18" x14ac:dyDescent="0.25">
      <c r="A862" s="128">
        <v>2059</v>
      </c>
      <c r="B862" s="129">
        <f>VLOOKUP(A862,'Carga Remito.'!A$4:AK$16957,3,0)</f>
        <v>45468</v>
      </c>
      <c r="C862" s="131">
        <f t="shared" ca="1" si="31"/>
        <v>6</v>
      </c>
      <c r="D862" s="28" t="str">
        <f>VLOOKUP(A862,'Carga Remito.'!A$4:AK$15957,4,0)</f>
        <v>Carrara Julio</v>
      </c>
      <c r="E862" s="28" t="e">
        <f>VLOOKUP(A862,'Carga Remito.'!A$4:AK$2258,6,0)</f>
        <v>#N/A</v>
      </c>
      <c r="F862" s="28" t="e">
        <f>VLOOKUP(A862,'Carga Remito.'!A$4:AK$1858,7,0)</f>
        <v>#N/A</v>
      </c>
      <c r="G862" s="27">
        <f>VLOOKUP(A862,'Carga Remito.'!A$4:AK$20957,MATCH(G$4,'Carga Remito.'!A$3:AQ$3,0),0)</f>
        <v>120000</v>
      </c>
      <c r="J862" s="15">
        <f t="shared" si="30"/>
        <v>0</v>
      </c>
      <c r="K862" s="31">
        <v>120000</v>
      </c>
      <c r="L862" s="23">
        <v>45475</v>
      </c>
    </row>
    <row r="863" spans="1:18" x14ac:dyDescent="0.25">
      <c r="A863" s="128">
        <v>2060</v>
      </c>
      <c r="B863" s="129">
        <f>VLOOKUP(A863,'Carga Remito.'!A$4:AK$16957,3,0)</f>
        <v>45468</v>
      </c>
      <c r="C863" s="131">
        <f t="shared" ca="1" si="31"/>
        <v>6</v>
      </c>
      <c r="D863" s="28" t="str">
        <f>VLOOKUP(A863,'Carga Remito.'!A$4:AK$15957,4,0)</f>
        <v>Supercanal</v>
      </c>
      <c r="E863" s="28" t="e">
        <f>VLOOKUP(A863,'Carga Remito.'!A$4:AK$2258,6,0)</f>
        <v>#N/A</v>
      </c>
      <c r="F863" s="28" t="e">
        <f>VLOOKUP(A863,'Carga Remito.'!A$4:AK$1858,7,0)</f>
        <v>#N/A</v>
      </c>
      <c r="G863" s="27">
        <f>VLOOKUP(A863,'Carga Remito.'!A$4:AK$20957,MATCH(G$4,'Carga Remito.'!A$3:AQ$3,0),0)</f>
        <v>105000</v>
      </c>
      <c r="J863" s="15">
        <f t="shared" si="30"/>
        <v>0</v>
      </c>
      <c r="K863" s="31">
        <v>105000</v>
      </c>
      <c r="L863" s="23">
        <v>45504</v>
      </c>
    </row>
    <row r="864" spans="1:18" x14ac:dyDescent="0.25">
      <c r="A864" s="128">
        <v>2061</v>
      </c>
      <c r="B864" s="129">
        <f>VLOOKUP(A864,'Carga Remito.'!A$4:AK$16957,3,0)</f>
        <v>45468</v>
      </c>
      <c r="C864" s="131">
        <f t="shared" ca="1" si="31"/>
        <v>6</v>
      </c>
      <c r="D864" s="28" t="str">
        <f>VLOOKUP(A864,'Carga Remito.'!A$4:AK$15957,4,0)</f>
        <v>Carrara Luis</v>
      </c>
      <c r="E864" s="28" t="e">
        <f>VLOOKUP(A864,'Carga Remito.'!A$4:AK$2258,6,0)</f>
        <v>#N/A</v>
      </c>
      <c r="F864" s="28" t="e">
        <f>VLOOKUP(A864,'Carga Remito.'!A$4:AK$1858,7,0)</f>
        <v>#N/A</v>
      </c>
      <c r="G864" s="27">
        <f>VLOOKUP(A864,'Carga Remito.'!A$4:AK$20957,MATCH(G$4,'Carga Remito.'!A$3:AQ$3,0),0)</f>
        <v>312200</v>
      </c>
      <c r="J864" s="15">
        <f t="shared" si="30"/>
        <v>0</v>
      </c>
      <c r="K864" s="31">
        <v>150000</v>
      </c>
      <c r="L864" s="23">
        <v>45488</v>
      </c>
      <c r="N864" s="31">
        <v>50000</v>
      </c>
      <c r="O864" s="23">
        <v>45495</v>
      </c>
      <c r="Q864" s="31">
        <v>112200</v>
      </c>
      <c r="R864" s="23">
        <v>45522</v>
      </c>
    </row>
    <row r="865" spans="1:18" x14ac:dyDescent="0.25">
      <c r="A865" s="128">
        <v>2062</v>
      </c>
      <c r="B865" s="129">
        <f>VLOOKUP(A865,'Carga Remito.'!A$4:AK$16957,3,0)</f>
        <v>45468</v>
      </c>
      <c r="C865" s="131">
        <f t="shared" ca="1" si="31"/>
        <v>6</v>
      </c>
      <c r="D865" s="28" t="str">
        <f>VLOOKUP(A865,'Carga Remito.'!A$4:AK$15957,4,0)</f>
        <v>Issetta Eva</v>
      </c>
      <c r="E865" s="28" t="e">
        <f>VLOOKUP(A865,'Carga Remito.'!A$4:AK$2258,6,0)</f>
        <v>#N/A</v>
      </c>
      <c r="F865" s="28" t="e">
        <f>VLOOKUP(A865,'Carga Remito.'!A$4:AK$1858,7,0)</f>
        <v>#N/A</v>
      </c>
      <c r="G865" s="27">
        <f>VLOOKUP(A865,'Carga Remito.'!A$4:AK$20957,MATCH(G$4,'Carga Remito.'!A$3:AQ$3,0),0)</f>
        <v>215500</v>
      </c>
      <c r="J865" s="15">
        <f t="shared" si="30"/>
        <v>0</v>
      </c>
      <c r="K865" s="31">
        <v>215500</v>
      </c>
      <c r="L865" s="23">
        <v>45469</v>
      </c>
    </row>
    <row r="866" spans="1:18" x14ac:dyDescent="0.25">
      <c r="A866" s="128">
        <v>2063</v>
      </c>
      <c r="B866" s="129">
        <f>VLOOKUP(A866,'Carga Remito.'!A$4:AK$16957,3,0)</f>
        <v>45469</v>
      </c>
      <c r="C866" s="131">
        <f t="shared" ca="1" si="31"/>
        <v>6</v>
      </c>
      <c r="D866" s="28" t="str">
        <f>VLOOKUP(A866,'Carga Remito.'!A$4:AK$15957,4,0)</f>
        <v>Cane Emiliano</v>
      </c>
      <c r="E866" s="28" t="e">
        <f>VLOOKUP(A866,'Carga Remito.'!A$4:AK$2258,6,0)</f>
        <v>#N/A</v>
      </c>
      <c r="F866" s="28" t="e">
        <f>VLOOKUP(A866,'Carga Remito.'!A$4:AK$1858,7,0)</f>
        <v>#N/A</v>
      </c>
      <c r="G866" s="27">
        <f>VLOOKUP(A866,'Carga Remito.'!A$4:AK$20957,MATCH(G$4,'Carga Remito.'!A$3:AQ$3,0),0)</f>
        <v>262300</v>
      </c>
      <c r="J866" s="15">
        <f t="shared" si="30"/>
        <v>0</v>
      </c>
      <c r="K866" s="31">
        <v>262300</v>
      </c>
      <c r="L866" s="23">
        <v>45490</v>
      </c>
    </row>
    <row r="867" spans="1:18" x14ac:dyDescent="0.25">
      <c r="A867" s="128">
        <v>2064</v>
      </c>
      <c r="B867" s="129">
        <f>VLOOKUP(A867,'Carga Remito.'!A$4:AK$16957,3,0)</f>
        <v>45469</v>
      </c>
      <c r="C867" s="131">
        <f t="shared" ca="1" si="31"/>
        <v>6</v>
      </c>
      <c r="D867" s="28" t="str">
        <f>VLOOKUP(A867,'Carga Remito.'!A$4:AK$15957,4,0)</f>
        <v>Garcia Franco</v>
      </c>
      <c r="E867" s="28" t="e">
        <f>VLOOKUP(A867,'Carga Remito.'!A$4:AK$2258,6,0)</f>
        <v>#N/A</v>
      </c>
      <c r="F867" s="28" t="e">
        <f>VLOOKUP(A867,'Carga Remito.'!A$4:AK$1858,7,0)</f>
        <v>#N/A</v>
      </c>
      <c r="G867" s="27">
        <f>VLOOKUP(A867,'Carga Remito.'!A$4:AK$20957,MATCH(G$4,'Carga Remito.'!A$3:AQ$3,0),0)</f>
        <v>1132000</v>
      </c>
      <c r="J867" s="15">
        <f t="shared" si="30"/>
        <v>0</v>
      </c>
      <c r="K867" s="31">
        <v>432000</v>
      </c>
      <c r="L867" s="23">
        <v>45495</v>
      </c>
      <c r="M867" s="24" t="s">
        <v>4187</v>
      </c>
      <c r="N867" s="31">
        <v>100000</v>
      </c>
      <c r="O867" s="23">
        <v>45502</v>
      </c>
      <c r="Q867" s="31">
        <v>600000</v>
      </c>
      <c r="R867" s="23">
        <v>45467</v>
      </c>
    </row>
    <row r="868" spans="1:18" x14ac:dyDescent="0.25">
      <c r="A868" s="128">
        <v>2065</v>
      </c>
      <c r="B868" s="129">
        <f>VLOOKUP(A868,'Carga Remito.'!A$4:AK$16957,3,0)</f>
        <v>45469</v>
      </c>
      <c r="C868" s="131">
        <f t="shared" ca="1" si="31"/>
        <v>6</v>
      </c>
      <c r="D868" s="28" t="str">
        <f>VLOOKUP(A868,'Carga Remito.'!A$4:AK$15957,4,0)</f>
        <v>Transporte Palloni</v>
      </c>
      <c r="E868" s="28" t="e">
        <f>VLOOKUP(A868,'Carga Remito.'!A$4:AK$2258,6,0)</f>
        <v>#N/A</v>
      </c>
      <c r="F868" s="28" t="e">
        <f>VLOOKUP(A868,'Carga Remito.'!A$4:AK$1858,7,0)</f>
        <v>#N/A</v>
      </c>
      <c r="G868" s="27">
        <f>VLOOKUP(A868,'Carga Remito.'!A$4:AK$20957,MATCH(G$4,'Carga Remito.'!A$3:AQ$3,0),0)</f>
        <v>254100</v>
      </c>
      <c r="J868" s="15">
        <f t="shared" si="30"/>
        <v>0</v>
      </c>
      <c r="K868" s="31">
        <v>254100</v>
      </c>
      <c r="L868" s="23">
        <v>45481</v>
      </c>
    </row>
    <row r="869" spans="1:18" x14ac:dyDescent="0.25">
      <c r="A869" s="128">
        <v>2066</v>
      </c>
      <c r="B869" s="129">
        <f>VLOOKUP(A869,'Carga Remito.'!A$4:AK$16957,3,0)</f>
        <v>45469</v>
      </c>
      <c r="C869" s="131">
        <f t="shared" ca="1" si="31"/>
        <v>6</v>
      </c>
      <c r="D869" s="28" t="str">
        <f>VLOOKUP(A869,'Carga Remito.'!A$4:AK$15957,4,0)</f>
        <v>Pereyra Miguel</v>
      </c>
      <c r="E869" s="28" t="e">
        <f>VLOOKUP(A869,'Carga Remito.'!A$4:AK$2258,6,0)</f>
        <v>#N/A</v>
      </c>
      <c r="F869" s="28" t="e">
        <f>VLOOKUP(A869,'Carga Remito.'!A$4:AK$1858,7,0)</f>
        <v>#N/A</v>
      </c>
      <c r="G869" s="27">
        <f>VLOOKUP(A869,'Carga Remito.'!A$4:AK$20957,MATCH(G$4,'Carga Remito.'!A$3:AQ$3,0),0)</f>
        <v>192900</v>
      </c>
      <c r="I869" t="s">
        <v>3622</v>
      </c>
      <c r="J869" s="15">
        <f t="shared" si="30"/>
        <v>0</v>
      </c>
      <c r="K869" s="31">
        <v>192900</v>
      </c>
      <c r="L869" s="23">
        <v>45470</v>
      </c>
    </row>
    <row r="870" spans="1:18" x14ac:dyDescent="0.25">
      <c r="A870" s="128">
        <v>2067</v>
      </c>
      <c r="B870" s="129">
        <f>VLOOKUP(A870,'Carga Remito.'!A$4:AK$16957,3,0)</f>
        <v>45469</v>
      </c>
      <c r="C870" s="131">
        <f t="shared" ca="1" si="31"/>
        <v>6</v>
      </c>
      <c r="D870" s="28" t="str">
        <f>VLOOKUP(A870,'Carga Remito.'!A$4:AK$15957,4,0)</f>
        <v>Lucero Claudio</v>
      </c>
      <c r="E870" s="28" t="e">
        <f>VLOOKUP(A870,'Carga Remito.'!A$4:AK$2258,6,0)</f>
        <v>#N/A</v>
      </c>
      <c r="F870" s="28" t="e">
        <f>VLOOKUP(A870,'Carga Remito.'!A$4:AK$1858,7,0)</f>
        <v>#N/A</v>
      </c>
      <c r="G870" s="27">
        <f>VLOOKUP(A870,'Carga Remito.'!A$4:AK$20957,MATCH(G$4,'Carga Remito.'!A$3:AQ$3,0),0)</f>
        <v>142200</v>
      </c>
      <c r="J870" s="15">
        <f t="shared" si="30"/>
        <v>0</v>
      </c>
      <c r="K870" s="31">
        <v>142200</v>
      </c>
    </row>
    <row r="871" spans="1:18" x14ac:dyDescent="0.25">
      <c r="A871" s="128">
        <v>2068</v>
      </c>
      <c r="B871" s="129">
        <f>VLOOKUP(A871,'Carga Remito.'!A$4:AK$16957,3,0)</f>
        <v>45470</v>
      </c>
      <c r="C871" s="131">
        <f t="shared" ca="1" si="31"/>
        <v>6</v>
      </c>
      <c r="D871" s="28" t="str">
        <f>VLOOKUP(A871,'Carga Remito.'!A$4:AK$15957,4,0)</f>
        <v>Gomez Alejandro</v>
      </c>
      <c r="E871" s="28" t="e">
        <f>VLOOKUP(A871,'Carga Remito.'!A$4:AK$2258,6,0)</f>
        <v>#N/A</v>
      </c>
      <c r="F871" s="28" t="e">
        <f>VLOOKUP(A871,'Carga Remito.'!A$4:AK$1858,7,0)</f>
        <v>#N/A</v>
      </c>
      <c r="G871" s="27">
        <f>VLOOKUP(A871,'Carga Remito.'!A$4:AK$20957,MATCH(G$4,'Carga Remito.'!A$3:AQ$3,0),0)</f>
        <v>434800</v>
      </c>
      <c r="J871" s="15">
        <f t="shared" si="30"/>
        <v>0</v>
      </c>
      <c r="K871" s="31">
        <v>234000</v>
      </c>
      <c r="L871" s="23">
        <v>45471</v>
      </c>
      <c r="N871" s="31">
        <v>200800</v>
      </c>
      <c r="O871" s="23">
        <v>45504</v>
      </c>
    </row>
    <row r="872" spans="1:18" x14ac:dyDescent="0.25">
      <c r="A872" s="128">
        <v>2069</v>
      </c>
      <c r="B872" s="129">
        <f>VLOOKUP(A872,'Carga Remito.'!A$4:AK$16957,3,0)</f>
        <v>45470</v>
      </c>
      <c r="C872" s="131">
        <f t="shared" ca="1" si="31"/>
        <v>6</v>
      </c>
      <c r="D872" s="28" t="str">
        <f>VLOOKUP(A872,'Carga Remito.'!A$4:AK$15957,4,0)</f>
        <v>Canepa Carlos</v>
      </c>
      <c r="E872" s="28" t="e">
        <f>VLOOKUP(A872,'Carga Remito.'!A$4:AK$2258,6,0)</f>
        <v>#N/A</v>
      </c>
      <c r="F872" s="28" t="e">
        <f>VLOOKUP(A872,'Carga Remito.'!A$4:AK$1858,7,0)</f>
        <v>#N/A</v>
      </c>
      <c r="G872" s="27">
        <f>VLOOKUP(A872,'Carga Remito.'!A$4:AK$20957,MATCH(G$4,'Carga Remito.'!A$3:AQ$3,0),0)</f>
        <v>185200</v>
      </c>
      <c r="J872" s="15">
        <f t="shared" si="30"/>
        <v>0</v>
      </c>
      <c r="K872" s="31">
        <v>185200</v>
      </c>
      <c r="L872" s="23">
        <v>45470</v>
      </c>
    </row>
    <row r="873" spans="1:18" x14ac:dyDescent="0.25">
      <c r="A873" s="128">
        <v>2070</v>
      </c>
      <c r="B873" s="129">
        <f>VLOOKUP(A873,'Carga Remito.'!A$4:AK$16957,3,0)</f>
        <v>45470</v>
      </c>
      <c r="C873" s="131">
        <f t="shared" ca="1" si="31"/>
        <v>6</v>
      </c>
      <c r="D873" s="28" t="str">
        <f>VLOOKUP(A873,'Carga Remito.'!A$4:AK$15957,4,0)</f>
        <v>Wiesek Pini</v>
      </c>
      <c r="E873" s="28" t="e">
        <f>VLOOKUP(A873,'Carga Remito.'!A$4:AK$2258,6,0)</f>
        <v>#N/A</v>
      </c>
      <c r="F873" s="28" t="e">
        <f>VLOOKUP(A873,'Carga Remito.'!A$4:AK$1858,7,0)</f>
        <v>#N/A</v>
      </c>
      <c r="G873" s="27">
        <f>VLOOKUP(A873,'Carga Remito.'!A$4:AK$20957,MATCH(G$4,'Carga Remito.'!A$3:AQ$3,0),0)</f>
        <v>0</v>
      </c>
      <c r="J873" s="15">
        <f t="shared" si="30"/>
        <v>0</v>
      </c>
    </row>
    <row r="874" spans="1:18" x14ac:dyDescent="0.25">
      <c r="A874" s="128">
        <v>2071</v>
      </c>
      <c r="B874" s="129">
        <f>VLOOKUP(A874,'Carga Remito.'!A$4:AK$16957,3,0)</f>
        <v>45471</v>
      </c>
      <c r="C874" s="131">
        <f t="shared" ca="1" si="31"/>
        <v>6</v>
      </c>
      <c r="D874" s="28" t="str">
        <f>VLOOKUP(A874,'Carga Remito.'!A$4:AK$15957,4,0)</f>
        <v xml:space="preserve">Caravario Fernando </v>
      </c>
      <c r="E874" s="28" t="e">
        <f>VLOOKUP(A874,'Carga Remito.'!A$4:AK$2258,6,0)</f>
        <v>#N/A</v>
      </c>
      <c r="F874" s="28" t="e">
        <f>VLOOKUP(A874,'Carga Remito.'!A$4:AK$1858,7,0)</f>
        <v>#N/A</v>
      </c>
      <c r="G874" s="27">
        <f>VLOOKUP(A874,'Carga Remito.'!A$4:AK$20957,MATCH(G$4,'Carga Remito.'!A$3:AQ$3,0),0)</f>
        <v>200000</v>
      </c>
      <c r="J874" s="15">
        <f t="shared" si="30"/>
        <v>0</v>
      </c>
      <c r="K874" s="31">
        <v>200000</v>
      </c>
      <c r="L874" s="23">
        <v>45479</v>
      </c>
    </row>
    <row r="875" spans="1:18" x14ac:dyDescent="0.25">
      <c r="A875" s="128">
        <v>2072</v>
      </c>
      <c r="B875" s="129">
        <f>VLOOKUP(A875,'Carga Remito.'!A$4:AK$16957,3,0)</f>
        <v>45471</v>
      </c>
      <c r="C875" s="131">
        <f t="shared" ca="1" si="31"/>
        <v>6</v>
      </c>
      <c r="D875" s="28" t="str">
        <f>VLOOKUP(A875,'Carga Remito.'!A$4:AK$15957,4,0)</f>
        <v>Integral Agropecuaria</v>
      </c>
      <c r="E875" s="28" t="e">
        <f>VLOOKUP(A875,'Carga Remito.'!A$4:AK$2258,6,0)</f>
        <v>#N/A</v>
      </c>
      <c r="F875" s="28" t="e">
        <f>VLOOKUP(A875,'Carga Remito.'!A$4:AK$1858,7,0)</f>
        <v>#N/A</v>
      </c>
      <c r="G875" s="27">
        <f>VLOOKUP(A875,'Carga Remito.'!A$4:AK$20957,MATCH(G$4,'Carga Remito.'!A$3:AQ$3,0),0)</f>
        <v>715625</v>
      </c>
      <c r="I875" t="s">
        <v>3622</v>
      </c>
      <c r="J875" s="15">
        <f t="shared" si="30"/>
        <v>0</v>
      </c>
      <c r="K875" s="31">
        <v>715625</v>
      </c>
      <c r="L875" s="23">
        <v>45485</v>
      </c>
    </row>
    <row r="876" spans="1:18" x14ac:dyDescent="0.25">
      <c r="A876" s="128">
        <v>2073</v>
      </c>
      <c r="B876" s="129">
        <f>VLOOKUP(A876,'Carga Remito.'!A$4:AK$16957,3,0)</f>
        <v>45471</v>
      </c>
      <c r="C876" s="131">
        <f t="shared" ca="1" si="31"/>
        <v>6</v>
      </c>
      <c r="D876" s="28" t="str">
        <f>VLOOKUP(A876,'Carga Remito.'!A$4:AK$15957,4,0)</f>
        <v>Municipalidad Laboulaye</v>
      </c>
      <c r="E876" s="28" t="e">
        <f>VLOOKUP(A876,'Carga Remito.'!A$4:AK$2258,6,0)</f>
        <v>#N/A</v>
      </c>
      <c r="F876" s="28" t="e">
        <f>VLOOKUP(A876,'Carga Remito.'!A$4:AK$1858,7,0)</f>
        <v>#N/A</v>
      </c>
      <c r="G876" s="27">
        <f>VLOOKUP(A876,'Carga Remito.'!A$4:AK$20957,MATCH(G$4,'Carga Remito.'!A$3:AQ$3,0),0)</f>
        <v>607000</v>
      </c>
      <c r="I876" t="s">
        <v>3150</v>
      </c>
      <c r="J876" s="15">
        <f t="shared" si="30"/>
        <v>0</v>
      </c>
      <c r="K876" s="31">
        <v>607000</v>
      </c>
    </row>
    <row r="877" spans="1:18" x14ac:dyDescent="0.25">
      <c r="A877" s="128">
        <v>2074</v>
      </c>
      <c r="B877" s="129">
        <f>VLOOKUP(A877,'Carga Remito.'!A$4:AK$16957,3,0)</f>
        <v>45474</v>
      </c>
      <c r="C877" s="131">
        <f t="shared" ca="1" si="31"/>
        <v>6</v>
      </c>
      <c r="D877" s="28" t="str">
        <f>VLOOKUP(A877,'Carga Remito.'!A$4:AK$15957,4,0)</f>
        <v>Gomez Alejandro</v>
      </c>
      <c r="E877" s="28" t="e">
        <f>VLOOKUP(A877,'Carga Remito.'!A$4:AK$2258,6,0)</f>
        <v>#N/A</v>
      </c>
      <c r="F877" s="28" t="e">
        <f>VLOOKUP(A877,'Carga Remito.'!A$4:AK$1858,7,0)</f>
        <v>#N/A</v>
      </c>
      <c r="G877" s="27">
        <f>VLOOKUP(A877,'Carga Remito.'!A$4:AK$20957,MATCH(G$4,'Carga Remito.'!A$3:AQ$3,0),0)</f>
        <v>138000</v>
      </c>
      <c r="J877" s="15">
        <f t="shared" si="30"/>
        <v>0</v>
      </c>
      <c r="K877" s="31">
        <v>138000</v>
      </c>
      <c r="L877" s="23">
        <v>45477</v>
      </c>
    </row>
    <row r="878" spans="1:18" x14ac:dyDescent="0.25">
      <c r="A878" s="128">
        <v>2075</v>
      </c>
      <c r="B878" s="129">
        <f>VLOOKUP(A878,'Carga Remito.'!A$4:AK$16957,3,0)</f>
        <v>45474</v>
      </c>
      <c r="C878" s="131">
        <f t="shared" ca="1" si="31"/>
        <v>6</v>
      </c>
      <c r="D878" s="28" t="str">
        <f>VLOOKUP(A878,'Carga Remito.'!A$4:AK$15957,4,0)</f>
        <v>Mandrile Sebastian</v>
      </c>
      <c r="E878" s="28" t="e">
        <f>VLOOKUP(A878,'Carga Remito.'!A$4:AK$2258,6,0)</f>
        <v>#N/A</v>
      </c>
      <c r="F878" s="28" t="e">
        <f>VLOOKUP(A878,'Carga Remito.'!A$4:AK$1858,7,0)</f>
        <v>#N/A</v>
      </c>
      <c r="G878" s="27">
        <f>VLOOKUP(A878,'Carga Remito.'!A$4:AK$20957,MATCH(G$4,'Carga Remito.'!A$3:AQ$3,0),0)</f>
        <v>415930</v>
      </c>
      <c r="J878" s="15">
        <f t="shared" si="30"/>
        <v>0</v>
      </c>
      <c r="K878" s="31">
        <v>415930</v>
      </c>
      <c r="L878" s="23">
        <v>45485</v>
      </c>
    </row>
    <row r="879" spans="1:18" x14ac:dyDescent="0.25">
      <c r="A879" s="128">
        <v>2076</v>
      </c>
      <c r="B879" s="129">
        <f>VLOOKUP(A879,'Carga Remito.'!A$4:AK$16957,3,0)</f>
        <v>45474</v>
      </c>
      <c r="C879" s="131">
        <f t="shared" ca="1" si="31"/>
        <v>6</v>
      </c>
      <c r="D879" s="28" t="str">
        <f>VLOOKUP(A879,'Carga Remito.'!A$4:AK$15957,4,0)</f>
        <v>Bertaina Mario</v>
      </c>
      <c r="E879" s="28" t="e">
        <f>VLOOKUP(A879,'Carga Remito.'!A$4:AK$2258,6,0)</f>
        <v>#N/A</v>
      </c>
      <c r="F879" s="28" t="e">
        <f>VLOOKUP(A879,'Carga Remito.'!A$4:AK$1858,7,0)</f>
        <v>#N/A</v>
      </c>
      <c r="G879" s="27">
        <f>VLOOKUP(A879,'Carga Remito.'!A$4:AK$20957,MATCH(G$4,'Carga Remito.'!A$3:AQ$3,0),0)</f>
        <v>188680</v>
      </c>
      <c r="J879" s="15">
        <f t="shared" si="30"/>
        <v>0</v>
      </c>
      <c r="K879" s="31">
        <v>188680</v>
      </c>
      <c r="L879" s="23">
        <v>45499</v>
      </c>
    </row>
    <row r="880" spans="1:18" x14ac:dyDescent="0.25">
      <c r="A880" s="128">
        <v>2077</v>
      </c>
      <c r="B880" s="129">
        <f>VLOOKUP(A880,'Carga Remito.'!A$4:AK$16957,3,0)</f>
        <v>45475</v>
      </c>
      <c r="C880" s="131">
        <f t="shared" ca="1" si="31"/>
        <v>6</v>
      </c>
      <c r="D880" s="28" t="str">
        <f>VLOOKUP(A880,'Carga Remito.'!A$4:AK$15957,4,0)</f>
        <v>Borzalino Cele</v>
      </c>
      <c r="E880" s="28" t="e">
        <f>VLOOKUP(A880,'Carga Remito.'!A$4:AK$2258,6,0)</f>
        <v>#N/A</v>
      </c>
      <c r="F880" s="28" t="e">
        <f>VLOOKUP(A880,'Carga Remito.'!A$4:AK$1858,7,0)</f>
        <v>#N/A</v>
      </c>
      <c r="G880" s="27">
        <f>VLOOKUP(A880,'Carga Remito.'!A$4:AK$20957,MATCH(G$4,'Carga Remito.'!A$3:AQ$3,0),0)</f>
        <v>384500</v>
      </c>
      <c r="J880" s="15">
        <f t="shared" si="30"/>
        <v>0</v>
      </c>
      <c r="K880" s="31">
        <v>384500</v>
      </c>
      <c r="L880" s="23">
        <v>45475</v>
      </c>
    </row>
    <row r="881" spans="1:15" x14ac:dyDescent="0.25">
      <c r="A881" s="128">
        <v>2078</v>
      </c>
      <c r="B881" s="129">
        <f>VLOOKUP(A881,'Carga Remito.'!A$4:AK$16957,3,0)</f>
        <v>45475</v>
      </c>
      <c r="C881" s="131">
        <f t="shared" ca="1" si="31"/>
        <v>6</v>
      </c>
      <c r="D881" s="28" t="str">
        <f>VLOOKUP(A881,'Carga Remito.'!A$4:AK$15957,4,0)</f>
        <v>Ventura Marcelo</v>
      </c>
      <c r="E881" s="28" t="e">
        <f>VLOOKUP(A881,'Carga Remito.'!A$4:AK$2258,6,0)</f>
        <v>#N/A</v>
      </c>
      <c r="F881" s="28" t="e">
        <f>VLOOKUP(A881,'Carga Remito.'!A$4:AK$1858,7,0)</f>
        <v>#N/A</v>
      </c>
      <c r="G881" s="27">
        <f>VLOOKUP(A881,'Carga Remito.'!A$4:AK$20957,MATCH(G$4,'Carga Remito.'!A$3:AQ$3,0),0)</f>
        <v>233785</v>
      </c>
      <c r="J881" s="15">
        <f t="shared" si="30"/>
        <v>0</v>
      </c>
      <c r="K881" s="31">
        <v>115000</v>
      </c>
      <c r="L881" s="23">
        <v>45476</v>
      </c>
      <c r="N881" s="31">
        <v>118785</v>
      </c>
      <c r="O881" s="23">
        <v>45488</v>
      </c>
    </row>
    <row r="882" spans="1:15" x14ac:dyDescent="0.25">
      <c r="A882" s="128">
        <v>2079</v>
      </c>
      <c r="B882" s="129">
        <f>VLOOKUP(A882,'Carga Remito.'!A$4:AK$16957,3,0)</f>
        <v>45476</v>
      </c>
      <c r="C882" s="131">
        <f t="shared" ca="1" si="31"/>
        <v>6</v>
      </c>
      <c r="D882" s="28" t="str">
        <f>VLOOKUP(A882,'Carga Remito.'!A$4:AK$15957,4,0)</f>
        <v>Bassino Carlina</v>
      </c>
      <c r="E882" s="28" t="e">
        <f>VLOOKUP(A882,'Carga Remito.'!A$4:AK$2258,6,0)</f>
        <v>#N/A</v>
      </c>
      <c r="F882" s="28" t="e">
        <f>VLOOKUP(A882,'Carga Remito.'!A$4:AK$1858,7,0)</f>
        <v>#N/A</v>
      </c>
      <c r="G882" s="27">
        <f>VLOOKUP(A882,'Carga Remito.'!A$4:AK$20957,MATCH(G$4,'Carga Remito.'!A$3:AQ$3,0),0)</f>
        <v>282800</v>
      </c>
      <c r="J882" s="15">
        <f t="shared" si="30"/>
        <v>0</v>
      </c>
      <c r="K882" s="31">
        <v>282800</v>
      </c>
      <c r="L882" s="23">
        <v>45477</v>
      </c>
    </row>
    <row r="883" spans="1:15" x14ac:dyDescent="0.25">
      <c r="A883" s="128">
        <v>2080</v>
      </c>
      <c r="B883" s="129">
        <f>VLOOKUP(A883,'Carga Remito.'!A$4:AK$16957,3,0)</f>
        <v>45476</v>
      </c>
      <c r="C883" s="131">
        <f t="shared" ca="1" si="31"/>
        <v>6</v>
      </c>
      <c r="D883" s="28" t="str">
        <f>VLOOKUP(A883,'Carga Remito.'!A$4:AK$15957,4,0)</f>
        <v>Perez Pocho</v>
      </c>
      <c r="E883" s="28" t="e">
        <f>VLOOKUP(A883,'Carga Remito.'!A$4:AK$2258,6,0)</f>
        <v>#N/A</v>
      </c>
      <c r="F883" s="28" t="e">
        <f>VLOOKUP(A883,'Carga Remito.'!A$4:AK$1858,7,0)</f>
        <v>#N/A</v>
      </c>
      <c r="G883" s="27">
        <f>VLOOKUP(A883,'Carga Remito.'!A$4:AK$20957,MATCH(G$4,'Carga Remito.'!A$3:AQ$3,0),0)</f>
        <v>37500</v>
      </c>
      <c r="J883" s="15">
        <f t="shared" si="30"/>
        <v>0</v>
      </c>
      <c r="K883" s="31">
        <v>37500</v>
      </c>
      <c r="L883" s="23">
        <v>45476</v>
      </c>
    </row>
    <row r="884" spans="1:15" x14ac:dyDescent="0.25">
      <c r="A884" s="128">
        <v>2081</v>
      </c>
      <c r="B884" s="129">
        <f>VLOOKUP(A884,'Carga Remito.'!A$4:AK$16957,3,0)</f>
        <v>45476</v>
      </c>
      <c r="C884" s="131">
        <f t="shared" ca="1" si="31"/>
        <v>6</v>
      </c>
      <c r="D884" s="28" t="str">
        <f>VLOOKUP(A884,'Carga Remito.'!A$4:AK$15957,4,0)</f>
        <v>Aranda Pablo</v>
      </c>
      <c r="E884" s="28" t="e">
        <f>VLOOKUP(A884,'Carga Remito.'!A$4:AK$2258,6,0)</f>
        <v>#N/A</v>
      </c>
      <c r="F884" s="28" t="e">
        <f>VLOOKUP(A884,'Carga Remito.'!A$4:AK$1858,7,0)</f>
        <v>#N/A</v>
      </c>
      <c r="G884" s="27">
        <f>VLOOKUP(A884,'Carga Remito.'!A$4:AK$20957,MATCH(G$4,'Carga Remito.'!A$3:AQ$3,0),0)</f>
        <v>484500</v>
      </c>
      <c r="J884" s="15">
        <f t="shared" ref="J884:J947" si="32">+G884-K884-N884-Q884-T884-W884-Z884</f>
        <v>0</v>
      </c>
      <c r="K884" s="31">
        <v>484500</v>
      </c>
      <c r="L884" s="23">
        <v>45476</v>
      </c>
    </row>
    <row r="885" spans="1:15" x14ac:dyDescent="0.25">
      <c r="A885" s="128">
        <v>2082</v>
      </c>
      <c r="B885" s="129">
        <f>VLOOKUP(A885,'Carga Remito.'!A$4:AK$16957,3,0)</f>
        <v>45476</v>
      </c>
      <c r="C885" s="131">
        <f t="shared" ca="1" si="31"/>
        <v>6</v>
      </c>
      <c r="D885" s="28" t="str">
        <f>VLOOKUP(A885,'Carga Remito.'!A$4:AK$15957,4,0)</f>
        <v>Irouleguy Gaspar</v>
      </c>
      <c r="E885" s="28" t="e">
        <f>VLOOKUP(A885,'Carga Remito.'!A$4:AK$2258,6,0)</f>
        <v>#N/A</v>
      </c>
      <c r="F885" s="28" t="e">
        <f>VLOOKUP(A885,'Carga Remito.'!A$4:AK$1858,7,0)</f>
        <v>#N/A</v>
      </c>
      <c r="G885" s="27">
        <f>VLOOKUP(A885,'Carga Remito.'!A$4:AK$20957,MATCH(G$4,'Carga Remito.'!A$3:AQ$3,0),0)</f>
        <v>553425</v>
      </c>
      <c r="J885" s="15">
        <f t="shared" si="32"/>
        <v>0</v>
      </c>
      <c r="K885" s="31">
        <v>553425</v>
      </c>
      <c r="L885" s="23">
        <v>45488</v>
      </c>
    </row>
    <row r="886" spans="1:15" x14ac:dyDescent="0.25">
      <c r="A886" s="128">
        <v>2083</v>
      </c>
      <c r="B886" s="129">
        <f>VLOOKUP(A886,'Carga Remito.'!A$4:AK$16957,3,0)</f>
        <v>45477</v>
      </c>
      <c r="C886" s="131">
        <f t="shared" ca="1" si="31"/>
        <v>6</v>
      </c>
      <c r="D886" s="28" t="str">
        <f>VLOOKUP(A886,'Carga Remito.'!A$4:AK$15957,4,0)</f>
        <v>Gauna Ivana</v>
      </c>
      <c r="E886" s="28" t="e">
        <f>VLOOKUP(A886,'Carga Remito.'!A$4:AK$2258,6,0)</f>
        <v>#N/A</v>
      </c>
      <c r="F886" s="28" t="e">
        <f>VLOOKUP(A886,'Carga Remito.'!A$4:AK$1858,7,0)</f>
        <v>#N/A</v>
      </c>
      <c r="G886" s="27">
        <f>VLOOKUP(A886,'Carga Remito.'!A$4:AK$20957,MATCH(G$4,'Carga Remito.'!A$3:AQ$3,0),0)</f>
        <v>126400</v>
      </c>
      <c r="J886" s="15">
        <f t="shared" si="32"/>
        <v>0</v>
      </c>
      <c r="K886" s="31">
        <v>63200</v>
      </c>
      <c r="L886" s="23">
        <v>45477</v>
      </c>
      <c r="N886" s="31">
        <v>63200</v>
      </c>
      <c r="O886" s="23">
        <v>45485</v>
      </c>
    </row>
    <row r="887" spans="1:15" x14ac:dyDescent="0.25">
      <c r="A887" s="128">
        <v>2084</v>
      </c>
      <c r="B887" s="129">
        <f>VLOOKUP(A887,'Carga Remito.'!A$4:AK$16957,3,0)</f>
        <v>45477</v>
      </c>
      <c r="C887" s="131">
        <f t="shared" ca="1" si="31"/>
        <v>6</v>
      </c>
      <c r="D887" s="28" t="str">
        <f>VLOOKUP(A887,'Carga Remito.'!A$4:AK$15957,4,0)</f>
        <v>Nardin Larisa</v>
      </c>
      <c r="E887" s="28" t="e">
        <f>VLOOKUP(A887,'Carga Remito.'!A$4:AK$2258,6,0)</f>
        <v>#N/A</v>
      </c>
      <c r="F887" s="28" t="e">
        <f>VLOOKUP(A887,'Carga Remito.'!A$4:AK$1858,7,0)</f>
        <v>#N/A</v>
      </c>
      <c r="G887" s="27">
        <f>VLOOKUP(A887,'Carga Remito.'!A$4:AK$20957,MATCH(G$4,'Carga Remito.'!A$3:AQ$3,0),0)</f>
        <v>29900</v>
      </c>
      <c r="J887" s="15">
        <f t="shared" si="32"/>
        <v>0</v>
      </c>
      <c r="K887" s="31">
        <v>29900</v>
      </c>
      <c r="L887" s="23">
        <v>45478</v>
      </c>
    </row>
    <row r="888" spans="1:15" x14ac:dyDescent="0.25">
      <c r="A888" s="128">
        <v>2085</v>
      </c>
      <c r="B888" s="129">
        <f>VLOOKUP(A888,'Carga Remito.'!A$4:AK$16957,3,0)</f>
        <v>45477</v>
      </c>
      <c r="C888" s="131">
        <f t="shared" ca="1" si="31"/>
        <v>6</v>
      </c>
      <c r="D888" s="28" t="str">
        <f>VLOOKUP(A888,'Carga Remito.'!A$4:AK$15957,4,0)</f>
        <v>Barnard Agostina</v>
      </c>
      <c r="E888" s="28" t="e">
        <f>VLOOKUP(A888,'Carga Remito.'!A$4:AK$2258,6,0)</f>
        <v>#N/A</v>
      </c>
      <c r="F888" s="28" t="e">
        <f>VLOOKUP(A888,'Carga Remito.'!A$4:AK$1858,7,0)</f>
        <v>#N/A</v>
      </c>
      <c r="G888" s="27">
        <f>VLOOKUP(A888,'Carga Remito.'!A$4:AK$20957,MATCH(G$4,'Carga Remito.'!A$3:AQ$3,0),0)</f>
        <v>421130</v>
      </c>
      <c r="J888" s="15">
        <f t="shared" si="32"/>
        <v>0</v>
      </c>
      <c r="K888" s="31">
        <v>300000</v>
      </c>
      <c r="L888" s="23">
        <v>45483</v>
      </c>
      <c r="N888" s="31">
        <v>121130</v>
      </c>
      <c r="O888" s="23">
        <v>45496</v>
      </c>
    </row>
    <row r="889" spans="1:15" x14ac:dyDescent="0.25">
      <c r="A889" s="128">
        <v>2086</v>
      </c>
      <c r="B889" s="129">
        <f>VLOOKUP(A889,'Carga Remito.'!A$4:AK$16957,3,0)</f>
        <v>45477</v>
      </c>
      <c r="C889" s="131">
        <f t="shared" ca="1" si="31"/>
        <v>6</v>
      </c>
      <c r="D889" s="28" t="str">
        <f>VLOOKUP(A889,'Carga Remito.'!A$4:AK$15957,4,0)</f>
        <v>Delvenga Marcos</v>
      </c>
      <c r="E889" s="28" t="e">
        <f>VLOOKUP(A889,'Carga Remito.'!A$4:AK$2258,6,0)</f>
        <v>#N/A</v>
      </c>
      <c r="F889" s="28" t="e">
        <f>VLOOKUP(A889,'Carga Remito.'!A$4:AK$1858,7,0)</f>
        <v>#N/A</v>
      </c>
      <c r="G889" s="27">
        <f>VLOOKUP(A889,'Carga Remito.'!A$4:AK$20957,MATCH(G$4,'Carga Remito.'!A$3:AQ$3,0),0)</f>
        <v>228800</v>
      </c>
      <c r="J889" s="15">
        <f t="shared" si="32"/>
        <v>0</v>
      </c>
      <c r="K889" s="31">
        <v>228800</v>
      </c>
      <c r="L889" s="23">
        <v>45483</v>
      </c>
    </row>
    <row r="890" spans="1:15" x14ac:dyDescent="0.25">
      <c r="A890" s="128">
        <v>2087</v>
      </c>
      <c r="B890" s="129">
        <f>VLOOKUP(A890,'Carga Remito.'!A$4:AK$16957,3,0)</f>
        <v>45478</v>
      </c>
      <c r="C890" s="131">
        <f t="shared" ca="1" si="31"/>
        <v>6</v>
      </c>
      <c r="D890" s="28" t="str">
        <f>VLOOKUP(A890,'Carga Remito.'!A$4:AK$15957,4,0)</f>
        <v>Gallo Pepe</v>
      </c>
      <c r="E890" s="28" t="e">
        <f>VLOOKUP(A890,'Carga Remito.'!A$4:AK$2258,6,0)</f>
        <v>#N/A</v>
      </c>
      <c r="F890" s="28" t="e">
        <f>VLOOKUP(A890,'Carga Remito.'!A$4:AK$1858,7,0)</f>
        <v>#N/A</v>
      </c>
      <c r="G890" s="27">
        <f>VLOOKUP(A890,'Carga Remito.'!A$4:AK$20957,MATCH(G$4,'Carga Remito.'!A$3:AQ$3,0),0)</f>
        <v>187475</v>
      </c>
      <c r="J890" s="15">
        <f t="shared" si="32"/>
        <v>0</v>
      </c>
      <c r="K890" s="31">
        <v>187475</v>
      </c>
      <c r="L890" s="23">
        <v>45483</v>
      </c>
    </row>
    <row r="891" spans="1:15" x14ac:dyDescent="0.25">
      <c r="A891" s="128">
        <v>2088</v>
      </c>
      <c r="B891" s="129">
        <f>VLOOKUP(A891,'Carga Remito.'!A$4:AK$16957,3,0)</f>
        <v>45479</v>
      </c>
      <c r="C891" s="131">
        <f t="shared" ca="1" si="31"/>
        <v>6</v>
      </c>
      <c r="D891" s="28" t="str">
        <f>VLOOKUP(A891,'Carga Remito.'!A$4:AK$15957,4,0)</f>
        <v>Saladino Guillermo</v>
      </c>
      <c r="E891" s="28" t="e">
        <f>VLOOKUP(A891,'Carga Remito.'!A$4:AK$2258,6,0)</f>
        <v>#N/A</v>
      </c>
      <c r="F891" s="28" t="e">
        <f>VLOOKUP(A891,'Carga Remito.'!A$4:AK$1858,7,0)</f>
        <v>#N/A</v>
      </c>
      <c r="G891" s="27">
        <f>VLOOKUP(A891,'Carga Remito.'!A$4:AK$20957,MATCH(G$4,'Carga Remito.'!A$3:AQ$3,0),0)</f>
        <v>205000</v>
      </c>
      <c r="J891" s="15">
        <f t="shared" si="32"/>
        <v>0</v>
      </c>
      <c r="K891" s="31">
        <v>205000</v>
      </c>
      <c r="L891" s="23">
        <v>45504</v>
      </c>
    </row>
    <row r="892" spans="1:15" x14ac:dyDescent="0.25">
      <c r="A892" s="128">
        <v>2089</v>
      </c>
      <c r="B892" s="129">
        <f>VLOOKUP(A892,'Carga Remito.'!A$4:AK$16957,3,0)</f>
        <v>45481</v>
      </c>
      <c r="C892" s="131">
        <f t="shared" ca="1" si="31"/>
        <v>5</v>
      </c>
      <c r="D892" s="28" t="str">
        <f>VLOOKUP(A892,'Carga Remito.'!A$4:AK$15957,4,0)</f>
        <v>Reyes Mirta</v>
      </c>
      <c r="E892" s="28" t="e">
        <f>VLOOKUP(A892,'Carga Remito.'!A$4:AK$2258,6,0)</f>
        <v>#N/A</v>
      </c>
      <c r="F892" s="28" t="e">
        <f>VLOOKUP(A892,'Carga Remito.'!A$4:AK$1858,7,0)</f>
        <v>#N/A</v>
      </c>
      <c r="G892" s="27">
        <f>VLOOKUP(A892,'Carga Remito.'!A$4:AK$20957,MATCH(G$4,'Carga Remito.'!A$3:AQ$3,0),0)</f>
        <v>135300</v>
      </c>
      <c r="J892" s="15">
        <f t="shared" si="32"/>
        <v>0</v>
      </c>
      <c r="K892" s="31">
        <v>135300</v>
      </c>
      <c r="L892" s="23">
        <v>45495</v>
      </c>
    </row>
    <row r="893" spans="1:15" x14ac:dyDescent="0.25">
      <c r="A893" s="128">
        <v>2090</v>
      </c>
      <c r="B893" s="129">
        <f>VLOOKUP(A893,'Carga Remito.'!A$4:AK$16957,3,0)</f>
        <v>45481</v>
      </c>
      <c r="C893" s="131">
        <f t="shared" ca="1" si="31"/>
        <v>5</v>
      </c>
      <c r="D893" s="28" t="str">
        <f>VLOOKUP(A893,'Carga Remito.'!A$4:AK$15957,4,0)</f>
        <v>Transporte Palloni</v>
      </c>
      <c r="E893" s="28" t="e">
        <f>VLOOKUP(A893,'Carga Remito.'!A$4:AK$2258,6,0)</f>
        <v>#N/A</v>
      </c>
      <c r="F893" s="28" t="e">
        <f>VLOOKUP(A893,'Carga Remito.'!A$4:AK$1858,7,0)</f>
        <v>#N/A</v>
      </c>
      <c r="G893" s="27">
        <f>VLOOKUP(A893,'Carga Remito.'!A$4:AK$20957,MATCH(G$4,'Carga Remito.'!A$3:AQ$3,0),0)</f>
        <v>72600</v>
      </c>
      <c r="J893" s="15">
        <f t="shared" si="32"/>
        <v>0</v>
      </c>
      <c r="K893" s="31">
        <v>72600</v>
      </c>
    </row>
    <row r="894" spans="1:15" x14ac:dyDescent="0.25">
      <c r="A894" s="128">
        <v>2091</v>
      </c>
      <c r="B894" s="129">
        <f>VLOOKUP(A894,'Carga Remito.'!A$4:AK$16957,3,0)</f>
        <v>45482</v>
      </c>
      <c r="C894" s="131">
        <f t="shared" ca="1" si="31"/>
        <v>5</v>
      </c>
      <c r="D894" s="28" t="str">
        <f>VLOOKUP(A894,'Carga Remito.'!A$4:AK$15957,4,0)</f>
        <v>Vallejos Cristian</v>
      </c>
      <c r="E894" s="28" t="e">
        <f>VLOOKUP(A894,'Carga Remito.'!A$4:AK$2258,6,0)</f>
        <v>#N/A</v>
      </c>
      <c r="F894" s="28" t="e">
        <f>VLOOKUP(A894,'Carga Remito.'!A$4:AK$1858,7,0)</f>
        <v>#N/A</v>
      </c>
      <c r="G894" s="27">
        <f>VLOOKUP(A894,'Carga Remito.'!A$4:AK$20957,MATCH(G$4,'Carga Remito.'!A$3:AQ$3,0),0)</f>
        <v>340000</v>
      </c>
      <c r="J894" s="15">
        <f t="shared" si="32"/>
        <v>0</v>
      </c>
      <c r="K894" s="31">
        <v>340000</v>
      </c>
      <c r="L894" s="23">
        <v>45498</v>
      </c>
    </row>
    <row r="895" spans="1:15" x14ac:dyDescent="0.25">
      <c r="A895" s="128">
        <v>2092</v>
      </c>
      <c r="B895" s="129">
        <f>VLOOKUP(A895,'Carga Remito.'!A$4:AK$16957,3,0)</f>
        <v>45482</v>
      </c>
      <c r="C895" s="131">
        <f t="shared" ca="1" si="31"/>
        <v>5</v>
      </c>
      <c r="D895" s="28" t="str">
        <f>VLOOKUP(A895,'Carga Remito.'!A$4:AK$15957,4,0)</f>
        <v>Baravalle Hugo</v>
      </c>
      <c r="E895" s="28" t="e">
        <f>VLOOKUP(A895,'Carga Remito.'!A$4:AK$2258,6,0)</f>
        <v>#N/A</v>
      </c>
      <c r="F895" s="28" t="e">
        <f>VLOOKUP(A895,'Carga Remito.'!A$4:AK$1858,7,0)</f>
        <v>#N/A</v>
      </c>
      <c r="G895" s="27">
        <f>VLOOKUP(A895,'Carga Remito.'!A$4:AK$20957,MATCH(G$4,'Carga Remito.'!A$3:AQ$3,0),0)</f>
        <v>0</v>
      </c>
      <c r="J895" s="15">
        <f t="shared" si="32"/>
        <v>0</v>
      </c>
    </row>
    <row r="896" spans="1:15" x14ac:dyDescent="0.25">
      <c r="A896" s="128">
        <v>2093</v>
      </c>
      <c r="B896" s="129">
        <f>VLOOKUP(A896,'Carga Remito.'!A$4:AK$16957,3,0)</f>
        <v>45483</v>
      </c>
      <c r="C896" s="131">
        <f t="shared" ca="1" si="31"/>
        <v>5</v>
      </c>
      <c r="D896" s="28" t="str">
        <f>VLOOKUP(A896,'Carga Remito.'!A$4:AK$15957,4,0)</f>
        <v>Gilli Florencia</v>
      </c>
      <c r="E896" s="28" t="e">
        <f>VLOOKUP(A896,'Carga Remito.'!A$4:AK$2258,6,0)</f>
        <v>#N/A</v>
      </c>
      <c r="F896" s="28" t="e">
        <f>VLOOKUP(A896,'Carga Remito.'!A$4:AK$1858,7,0)</f>
        <v>#N/A</v>
      </c>
      <c r="G896" s="27">
        <f>VLOOKUP(A896,'Carga Remito.'!A$4:AK$20957,MATCH(G$4,'Carga Remito.'!A$3:AQ$3,0),0)</f>
        <v>110000</v>
      </c>
      <c r="J896" s="15">
        <f t="shared" si="32"/>
        <v>0</v>
      </c>
      <c r="K896" s="31">
        <v>110000</v>
      </c>
      <c r="L896" s="23">
        <v>45498</v>
      </c>
    </row>
    <row r="897" spans="1:18" x14ac:dyDescent="0.25">
      <c r="A897" s="128">
        <v>2094</v>
      </c>
      <c r="B897" s="129">
        <f>VLOOKUP(A897,'Carga Remito.'!A$4:AK$16957,3,0)</f>
        <v>45483</v>
      </c>
      <c r="C897" s="131">
        <f t="shared" ca="1" si="31"/>
        <v>5</v>
      </c>
      <c r="D897" s="28" t="str">
        <f>VLOOKUP(A897,'Carga Remito.'!A$4:AK$15957,4,0)</f>
        <v>Reviglio Lito</v>
      </c>
      <c r="E897" s="28" t="e">
        <f>VLOOKUP(A897,'Carga Remito.'!A$4:AK$2258,6,0)</f>
        <v>#N/A</v>
      </c>
      <c r="F897" s="28" t="e">
        <f>VLOOKUP(A897,'Carga Remito.'!A$4:AK$1858,7,0)</f>
        <v>#N/A</v>
      </c>
      <c r="G897" s="27">
        <f>VLOOKUP(A897,'Carga Remito.'!A$4:AK$20957,MATCH(G$4,'Carga Remito.'!A$3:AQ$3,0),0)</f>
        <v>140480</v>
      </c>
      <c r="J897" s="15">
        <f t="shared" si="32"/>
        <v>0</v>
      </c>
      <c r="K897" s="31">
        <v>100000</v>
      </c>
      <c r="L897" s="23">
        <v>45483</v>
      </c>
      <c r="N897" s="31">
        <v>40480</v>
      </c>
      <c r="O897" s="23">
        <v>45484</v>
      </c>
    </row>
    <row r="898" spans="1:18" x14ac:dyDescent="0.25">
      <c r="A898" s="128">
        <v>2095</v>
      </c>
      <c r="B898" s="129">
        <f>VLOOKUP(A898,'Carga Remito.'!A$4:AK$16957,3,0)</f>
        <v>45483</v>
      </c>
      <c r="C898" s="131">
        <f t="shared" ca="1" si="31"/>
        <v>5</v>
      </c>
      <c r="D898" s="28" t="str">
        <f>VLOOKUP(A898,'Carga Remito.'!A$4:AK$15957,4,0)</f>
        <v>Barroso Willy</v>
      </c>
      <c r="E898" s="28" t="e">
        <f>VLOOKUP(A898,'Carga Remito.'!A$4:AK$2258,6,0)</f>
        <v>#N/A</v>
      </c>
      <c r="F898" s="28" t="e">
        <f>VLOOKUP(A898,'Carga Remito.'!A$4:AK$1858,7,0)</f>
        <v>#N/A</v>
      </c>
      <c r="G898" s="27">
        <f>VLOOKUP(A898,'Carga Remito.'!A$4:AK$20957,MATCH(G$4,'Carga Remito.'!A$3:AQ$3,0),0)</f>
        <v>53909</v>
      </c>
      <c r="J898" s="15">
        <f t="shared" si="32"/>
        <v>0</v>
      </c>
      <c r="K898" s="31">
        <v>53909</v>
      </c>
      <c r="L898" s="23">
        <v>45483</v>
      </c>
    </row>
    <row r="899" spans="1:18" x14ac:dyDescent="0.25">
      <c r="A899" s="128">
        <v>2096</v>
      </c>
      <c r="B899" s="129">
        <f>VLOOKUP(A899,'Carga Remito.'!A$4:AK$16957,3,0)</f>
        <v>45483</v>
      </c>
      <c r="C899" s="131">
        <f t="shared" ca="1" si="31"/>
        <v>5</v>
      </c>
      <c r="D899" s="28" t="str">
        <f>VLOOKUP(A899,'Carga Remito.'!A$4:AK$15957,4,0)</f>
        <v>Mansuino Walter</v>
      </c>
      <c r="E899" s="28" t="e">
        <f>VLOOKUP(A899,'Carga Remito.'!A$4:AK$2258,6,0)</f>
        <v>#N/A</v>
      </c>
      <c r="F899" s="28" t="e">
        <f>VLOOKUP(A899,'Carga Remito.'!A$4:AK$1858,7,0)</f>
        <v>#N/A</v>
      </c>
      <c r="G899" s="27">
        <f>VLOOKUP(A899,'Carga Remito.'!A$4:AK$20957,MATCH(G$4,'Carga Remito.'!A$3:AQ$3,0),0)</f>
        <v>268000</v>
      </c>
      <c r="J899" s="15">
        <f t="shared" si="32"/>
        <v>0</v>
      </c>
      <c r="K899" s="31">
        <v>100000</v>
      </c>
      <c r="L899" s="23">
        <v>45483</v>
      </c>
      <c r="N899" s="31">
        <v>100000</v>
      </c>
      <c r="O899" s="23">
        <v>45492</v>
      </c>
      <c r="Q899" s="31">
        <v>68000</v>
      </c>
      <c r="R899" s="23">
        <v>45541</v>
      </c>
    </row>
    <row r="900" spans="1:18" x14ac:dyDescent="0.25">
      <c r="A900" s="128">
        <v>2097</v>
      </c>
      <c r="B900" s="129">
        <f>VLOOKUP(A900,'Carga Remito.'!A$4:AK$16957,3,0)</f>
        <v>45483</v>
      </c>
      <c r="C900" s="131">
        <f t="shared" ca="1" si="31"/>
        <v>5</v>
      </c>
      <c r="D900" s="28" t="str">
        <f>VLOOKUP(A900,'Carga Remito.'!A$4:AK$15957,4,0)</f>
        <v>Oyola Alberto</v>
      </c>
      <c r="E900" s="28" t="e">
        <f>VLOOKUP(A900,'Carga Remito.'!A$4:AK$2258,6,0)</f>
        <v>#N/A</v>
      </c>
      <c r="F900" s="28" t="e">
        <f>VLOOKUP(A900,'Carga Remito.'!A$4:AK$1858,7,0)</f>
        <v>#N/A</v>
      </c>
      <c r="G900" s="27">
        <f>VLOOKUP(A900,'Carga Remito.'!A$4:AK$20957,MATCH(G$4,'Carga Remito.'!A$3:AQ$3,0),0)</f>
        <v>363180</v>
      </c>
      <c r="J900" s="15">
        <f t="shared" si="32"/>
        <v>0</v>
      </c>
      <c r="K900" s="31">
        <v>250000</v>
      </c>
      <c r="L900" s="23">
        <v>45492</v>
      </c>
      <c r="N900" s="31">
        <v>80000</v>
      </c>
      <c r="O900" s="23">
        <v>45520</v>
      </c>
      <c r="Q900" s="31">
        <v>33180</v>
      </c>
      <c r="R900" s="23">
        <v>45540</v>
      </c>
    </row>
    <row r="901" spans="1:18" x14ac:dyDescent="0.25">
      <c r="A901" s="128">
        <v>2098</v>
      </c>
      <c r="B901" s="129">
        <f>VLOOKUP(A901,'Carga Remito.'!A$4:AK$16957,3,0)</f>
        <v>45484</v>
      </c>
      <c r="C901" s="131">
        <f t="shared" ca="1" si="31"/>
        <v>5</v>
      </c>
      <c r="D901" s="28" t="str">
        <f>VLOOKUP(A901,'Carga Remito.'!A$4:AK$15957,4,0)</f>
        <v>Manassero Fanny</v>
      </c>
      <c r="E901" s="28" t="e">
        <f>VLOOKUP(A901,'Carga Remito.'!A$4:AK$2258,6,0)</f>
        <v>#N/A</v>
      </c>
      <c r="F901" s="28" t="e">
        <f>VLOOKUP(A901,'Carga Remito.'!A$4:AK$1858,7,0)</f>
        <v>#N/A</v>
      </c>
      <c r="G901" s="27">
        <f>VLOOKUP(A901,'Carga Remito.'!A$4:AK$20957,MATCH(G$4,'Carga Remito.'!A$3:AQ$3,0),0)</f>
        <v>103125</v>
      </c>
      <c r="J901" s="15">
        <f t="shared" si="32"/>
        <v>0</v>
      </c>
      <c r="K901" s="31">
        <v>103125</v>
      </c>
      <c r="L901" s="23">
        <v>45485</v>
      </c>
    </row>
    <row r="902" spans="1:18" x14ac:dyDescent="0.25">
      <c r="A902" s="128">
        <v>2099</v>
      </c>
      <c r="B902" s="129">
        <f>VLOOKUP(A902,'Carga Remito.'!A$4:AK$16957,3,0)</f>
        <v>45484</v>
      </c>
      <c r="C902" s="131">
        <f t="shared" ca="1" si="31"/>
        <v>5</v>
      </c>
      <c r="D902" s="28" t="str">
        <f>VLOOKUP(A902,'Carga Remito.'!A$4:AK$15957,4,0)</f>
        <v>Ramancin Enrique</v>
      </c>
      <c r="E902" s="28" t="e">
        <f>VLOOKUP(A902,'Carga Remito.'!A$4:AK$2258,6,0)</f>
        <v>#N/A</v>
      </c>
      <c r="F902" s="28" t="e">
        <f>VLOOKUP(A902,'Carga Remito.'!A$4:AK$1858,7,0)</f>
        <v>#N/A</v>
      </c>
      <c r="G902" s="27">
        <f>VLOOKUP(A902,'Carga Remito.'!A$4:AK$20957,MATCH(G$4,'Carga Remito.'!A$3:AQ$3,0),0)</f>
        <v>277000</v>
      </c>
      <c r="J902" s="15">
        <f t="shared" si="32"/>
        <v>0</v>
      </c>
      <c r="K902" s="31">
        <v>277000</v>
      </c>
      <c r="L902" s="23">
        <v>45485</v>
      </c>
    </row>
    <row r="903" spans="1:18" x14ac:dyDescent="0.25">
      <c r="A903" s="128">
        <v>2100</v>
      </c>
      <c r="B903" s="129">
        <f>VLOOKUP(A903,'Carga Remito.'!A$4:AK$16957,3,0)</f>
        <v>45485</v>
      </c>
      <c r="C903" s="131">
        <f t="shared" ca="1" si="31"/>
        <v>5</v>
      </c>
      <c r="D903" s="28" t="str">
        <f>VLOOKUP(A903,'Carga Remito.'!A$4:AK$15957,4,0)</f>
        <v>Domansky Roberto</v>
      </c>
      <c r="E903" s="28" t="e">
        <f>VLOOKUP(A903,'Carga Remito.'!A$4:AK$2258,6,0)</f>
        <v>#N/A</v>
      </c>
      <c r="F903" s="28" t="e">
        <f>VLOOKUP(A903,'Carga Remito.'!A$4:AK$1858,7,0)</f>
        <v>#N/A</v>
      </c>
      <c r="G903" s="27">
        <f>VLOOKUP(A903,'Carga Remito.'!A$4:AK$20957,MATCH(G$4,'Carga Remito.'!A$3:AQ$3,0),0)</f>
        <v>234680</v>
      </c>
      <c r="J903" s="15">
        <f t="shared" si="32"/>
        <v>0</v>
      </c>
      <c r="K903" s="31">
        <v>234680</v>
      </c>
      <c r="L903" s="23">
        <v>45491</v>
      </c>
    </row>
    <row r="904" spans="1:18" x14ac:dyDescent="0.25">
      <c r="A904" s="128">
        <v>2101</v>
      </c>
      <c r="B904" s="129">
        <f>VLOOKUP(A904,'Carga Remito.'!A$4:AK$16957,3,0)</f>
        <v>45485</v>
      </c>
      <c r="C904" s="131">
        <f t="shared" ca="1" si="31"/>
        <v>5</v>
      </c>
      <c r="D904" s="197" t="str">
        <f>VLOOKUP(A904,'Carga Remito.'!A$4:AK$15957,4,0)</f>
        <v>Molinari Kike</v>
      </c>
      <c r="E904" s="28" t="e">
        <f>VLOOKUP(A904,'Carga Remito.'!A$4:AK$2258,6,0)</f>
        <v>#N/A</v>
      </c>
      <c r="F904" s="28" t="e">
        <f>VLOOKUP(A904,'Carga Remito.'!A$4:AK$1858,7,0)</f>
        <v>#N/A</v>
      </c>
      <c r="G904" s="27">
        <f>VLOOKUP(A904,'Carga Remito.'!A$4:AK$20957,MATCH(G$4,'Carga Remito.'!A$3:AQ$3,0),0)</f>
        <v>259800</v>
      </c>
      <c r="J904" s="15">
        <f t="shared" si="32"/>
        <v>0</v>
      </c>
      <c r="K904" s="31">
        <v>259800</v>
      </c>
      <c r="L904" s="23">
        <v>45523</v>
      </c>
    </row>
    <row r="905" spans="1:18" x14ac:dyDescent="0.25">
      <c r="A905" s="128">
        <v>2102</v>
      </c>
      <c r="B905" s="129">
        <f>VLOOKUP(A905,'Carga Remito.'!A$4:AK$16957,3,0)</f>
        <v>45488</v>
      </c>
      <c r="C905" s="131">
        <f t="shared" ca="1" si="31"/>
        <v>5</v>
      </c>
      <c r="D905" s="28" t="str">
        <f>VLOOKUP(A905,'Carga Remito.'!A$4:AK$15957,4,0)</f>
        <v>Transporte Palloni</v>
      </c>
      <c r="E905" s="28" t="e">
        <f>VLOOKUP(A905,'Carga Remito.'!A$4:AK$2258,6,0)</f>
        <v>#N/A</v>
      </c>
      <c r="F905" s="28" t="e">
        <f>VLOOKUP(A905,'Carga Remito.'!A$4:AK$1858,7,0)</f>
        <v>#N/A</v>
      </c>
      <c r="G905" s="27">
        <f>VLOOKUP(A905,'Carga Remito.'!A$4:AK$20957,MATCH(G$4,'Carga Remito.'!A$3:AQ$3,0),0)</f>
        <v>74600</v>
      </c>
      <c r="J905" s="15">
        <f t="shared" si="32"/>
        <v>0</v>
      </c>
      <c r="K905" s="31">
        <v>74600</v>
      </c>
    </row>
    <row r="906" spans="1:18" x14ac:dyDescent="0.25">
      <c r="A906" s="128">
        <v>2103</v>
      </c>
      <c r="B906" s="129">
        <f>VLOOKUP(A906,'Carga Remito.'!A$4:AK$16957,3,0)</f>
        <v>45489</v>
      </c>
      <c r="C906" s="131">
        <f t="shared" ca="1" si="31"/>
        <v>5</v>
      </c>
      <c r="D906" s="28" t="str">
        <f>VLOOKUP(A906,'Carga Remito.'!A$4:AK$15957,4,0)</f>
        <v>Borcetti Veronica</v>
      </c>
      <c r="E906" s="28" t="e">
        <f>VLOOKUP(A906,'Carga Remito.'!A$4:AK$2258,6,0)</f>
        <v>#N/A</v>
      </c>
      <c r="F906" s="28" t="e">
        <f>VLOOKUP(A906,'Carga Remito.'!A$4:AK$1858,7,0)</f>
        <v>#N/A</v>
      </c>
      <c r="G906" s="27">
        <f>VLOOKUP(A906,'Carga Remito.'!A$4:AK$20957,MATCH(G$4,'Carga Remito.'!A$3:AQ$3,0),0)</f>
        <v>0</v>
      </c>
      <c r="J906" s="15">
        <f t="shared" si="32"/>
        <v>0</v>
      </c>
    </row>
    <row r="907" spans="1:18" x14ac:dyDescent="0.25">
      <c r="A907" s="128">
        <v>2104</v>
      </c>
      <c r="B907" s="129">
        <f>VLOOKUP(A907,'Carga Remito.'!A$4:AK$16957,3,0)</f>
        <v>45490</v>
      </c>
      <c r="C907" s="131">
        <f t="shared" ca="1" si="31"/>
        <v>5</v>
      </c>
      <c r="D907" s="28" t="str">
        <f>VLOOKUP(A907,'Carga Remito.'!A$4:AK$15957,4,0)</f>
        <v>Transporte Palloni</v>
      </c>
      <c r="E907" s="28" t="e">
        <f>VLOOKUP(A907,'Carga Remito.'!A$4:AK$2258,6,0)</f>
        <v>#N/A</v>
      </c>
      <c r="F907" s="28" t="e">
        <f>VLOOKUP(A907,'Carga Remito.'!A$4:AK$1858,7,0)</f>
        <v>#N/A</v>
      </c>
      <c r="G907" s="27">
        <f>VLOOKUP(A907,'Carga Remito.'!A$4:AK$20957,MATCH(G$4,'Carga Remito.'!A$3:AQ$3,0),0)</f>
        <v>72600</v>
      </c>
      <c r="J907" s="15">
        <f t="shared" si="32"/>
        <v>0</v>
      </c>
      <c r="K907" s="31">
        <v>72600</v>
      </c>
    </row>
    <row r="908" spans="1:18" x14ac:dyDescent="0.25">
      <c r="A908" s="128">
        <v>2105</v>
      </c>
      <c r="B908" s="129">
        <f>VLOOKUP(A908,'Carga Remito.'!A$4:AK$16957,3,0)</f>
        <v>45490</v>
      </c>
      <c r="C908" s="131">
        <f t="shared" ca="1" si="31"/>
        <v>5</v>
      </c>
      <c r="D908" s="28" t="str">
        <f>VLOOKUP(A908,'Carga Remito.'!A$4:AK$15957,4,0)</f>
        <v>Ubeda Jorge</v>
      </c>
      <c r="E908" s="28" t="e">
        <f>VLOOKUP(A908,'Carga Remito.'!A$4:AK$2258,6,0)</f>
        <v>#N/A</v>
      </c>
      <c r="F908" s="28" t="e">
        <f>VLOOKUP(A908,'Carga Remito.'!A$4:AK$1858,7,0)</f>
        <v>#N/A</v>
      </c>
      <c r="G908" s="27">
        <f>VLOOKUP(A908,'Carga Remito.'!A$4:AK$20957,MATCH(G$4,'Carga Remito.'!A$3:AQ$3,0),0)</f>
        <v>570600</v>
      </c>
      <c r="J908" s="15">
        <f t="shared" si="32"/>
        <v>0</v>
      </c>
      <c r="K908" s="31">
        <v>570600</v>
      </c>
      <c r="L908" s="23">
        <v>45496</v>
      </c>
    </row>
    <row r="909" spans="1:18" x14ac:dyDescent="0.25">
      <c r="A909" s="128">
        <v>2106</v>
      </c>
      <c r="B909" s="129">
        <f>VLOOKUP(A909,'Carga Remito.'!A$4:AK$16957,3,0)</f>
        <v>45491</v>
      </c>
      <c r="C909" s="131">
        <f t="shared" ca="1" si="31"/>
        <v>5</v>
      </c>
      <c r="D909" s="28" t="str">
        <f>VLOOKUP(A909,'Carga Remito.'!A$4:AK$15957,4,0)</f>
        <v>Transporte Palloni</v>
      </c>
      <c r="E909" s="28" t="e">
        <f>VLOOKUP(A909,'Carga Remito.'!A$4:AK$2258,6,0)</f>
        <v>#N/A</v>
      </c>
      <c r="F909" s="28" t="e">
        <f>VLOOKUP(A909,'Carga Remito.'!A$4:AK$1858,7,0)</f>
        <v>#N/A</v>
      </c>
      <c r="G909" s="27">
        <f>VLOOKUP(A909,'Carga Remito.'!A$4:AK$20957,MATCH(G$4,'Carga Remito.'!A$3:AQ$3,0),0)</f>
        <v>653400</v>
      </c>
      <c r="J909" s="15">
        <f t="shared" si="32"/>
        <v>0</v>
      </c>
      <c r="K909" s="31">
        <v>653400</v>
      </c>
    </row>
    <row r="910" spans="1:18" x14ac:dyDescent="0.25">
      <c r="A910" s="128">
        <v>2107</v>
      </c>
      <c r="B910" s="129">
        <f>VLOOKUP(A910,'Carga Remito.'!A$4:AK$16957,3,0)</f>
        <v>45491</v>
      </c>
      <c r="C910" s="131">
        <f t="shared" ca="1" si="31"/>
        <v>5</v>
      </c>
      <c r="D910" s="28" t="str">
        <f>VLOOKUP(A910,'Carga Remito.'!A$4:AK$15957,4,0)</f>
        <v>Creativity</v>
      </c>
      <c r="E910" s="28" t="e">
        <f>VLOOKUP(A910,'Carga Remito.'!A$4:AK$2258,6,0)</f>
        <v>#N/A</v>
      </c>
      <c r="F910" s="28" t="e">
        <f>VLOOKUP(A910,'Carga Remito.'!A$4:AK$1858,7,0)</f>
        <v>#N/A</v>
      </c>
      <c r="G910" s="27">
        <f>VLOOKUP(A910,'Carga Remito.'!A$4:AK$20957,MATCH(G$4,'Carga Remito.'!A$3:AQ$3,0),0)</f>
        <v>245900</v>
      </c>
      <c r="J910" s="15">
        <f t="shared" si="32"/>
        <v>0</v>
      </c>
      <c r="K910" s="31">
        <v>245900</v>
      </c>
      <c r="L910" s="23">
        <v>45498</v>
      </c>
    </row>
    <row r="911" spans="1:18" x14ac:dyDescent="0.25">
      <c r="A911" s="128">
        <v>2108</v>
      </c>
      <c r="B911" s="129">
        <f>VLOOKUP(A911,'Carga Remito.'!A$4:AK$16957,3,0)</f>
        <v>45492</v>
      </c>
      <c r="C911" s="131">
        <f t="shared" ca="1" si="31"/>
        <v>5</v>
      </c>
      <c r="D911" s="197" t="str">
        <f>VLOOKUP(A911,'Carga Remito.'!A$4:AK$15957,4,0)</f>
        <v>Fava Carlos</v>
      </c>
      <c r="E911" s="28" t="e">
        <f>VLOOKUP(A911,'Carga Remito.'!A$4:AK$2258,6,0)</f>
        <v>#N/A</v>
      </c>
      <c r="F911" s="28" t="e">
        <f>VLOOKUP(A911,'Carga Remito.'!A$4:AK$1858,7,0)</f>
        <v>#N/A</v>
      </c>
      <c r="G911" s="27">
        <f>VLOOKUP(A911,'Carga Remito.'!A$4:AK$20957,MATCH(G$4,'Carga Remito.'!A$3:AQ$3,0),0)</f>
        <v>184480</v>
      </c>
      <c r="J911" s="15">
        <f t="shared" si="32"/>
        <v>0</v>
      </c>
      <c r="K911" s="31">
        <v>184480</v>
      </c>
      <c r="L911" s="23">
        <v>45506</v>
      </c>
    </row>
    <row r="912" spans="1:18" x14ac:dyDescent="0.25">
      <c r="A912" s="128">
        <v>2109</v>
      </c>
      <c r="B912" s="129">
        <f>VLOOKUP(A912,'Carga Remito.'!A$4:AK$16957,3,0)</f>
        <v>45492</v>
      </c>
      <c r="C912" s="131">
        <f t="shared" ca="1" si="31"/>
        <v>5</v>
      </c>
      <c r="D912" s="28" t="str">
        <f>VLOOKUP(A912,'Carga Remito.'!A$4:AK$15957,4,0)</f>
        <v>Aguirre Josefina</v>
      </c>
      <c r="E912" s="28" t="e">
        <f>VLOOKUP(A912,'Carga Remito.'!A$4:AK$2258,6,0)</f>
        <v>#N/A</v>
      </c>
      <c r="F912" s="28" t="e">
        <f>VLOOKUP(A912,'Carga Remito.'!A$4:AK$1858,7,0)</f>
        <v>#N/A</v>
      </c>
      <c r="G912" s="27">
        <f>VLOOKUP(A912,'Carga Remito.'!A$4:AK$20957,MATCH(G$4,'Carga Remito.'!A$3:AQ$3,0),0)</f>
        <v>86000</v>
      </c>
      <c r="J912" s="15">
        <f t="shared" si="32"/>
        <v>0</v>
      </c>
      <c r="K912" s="31">
        <v>86000</v>
      </c>
      <c r="L912" s="23">
        <v>45503</v>
      </c>
    </row>
    <row r="913" spans="1:18" x14ac:dyDescent="0.25">
      <c r="A913" s="128">
        <v>2110</v>
      </c>
      <c r="B913" s="129">
        <f>VLOOKUP(A913,'Carga Remito.'!A$4:AK$16957,3,0)</f>
        <v>45492</v>
      </c>
      <c r="C913" s="131">
        <f t="shared" ca="1" si="31"/>
        <v>5</v>
      </c>
      <c r="D913" s="28" t="str">
        <f>VLOOKUP(A913,'Carga Remito.'!A$4:AK$15957,4,0)</f>
        <v>Anibal Ojeda</v>
      </c>
      <c r="E913" s="28" t="e">
        <f>VLOOKUP(A913,'Carga Remito.'!A$4:AK$2258,6,0)</f>
        <v>#N/A</v>
      </c>
      <c r="F913" s="28" t="e">
        <f>VLOOKUP(A913,'Carga Remito.'!A$4:AK$1858,7,0)</f>
        <v>#N/A</v>
      </c>
      <c r="G913" s="27">
        <f>VLOOKUP(A913,'Carga Remito.'!A$4:AK$20957,MATCH(G$4,'Carga Remito.'!A$3:AQ$3,0),0)</f>
        <v>1010100</v>
      </c>
      <c r="J913" s="15">
        <f t="shared" si="32"/>
        <v>0</v>
      </c>
      <c r="K913" s="31">
        <v>500000</v>
      </c>
      <c r="L913" s="23">
        <v>45495</v>
      </c>
      <c r="N913" s="31">
        <v>300000</v>
      </c>
      <c r="O913" s="23">
        <v>45521</v>
      </c>
      <c r="Q913" s="31">
        <v>210100</v>
      </c>
      <c r="R913" s="23">
        <v>45538</v>
      </c>
    </row>
    <row r="914" spans="1:18" x14ac:dyDescent="0.25">
      <c r="A914" s="128">
        <v>2111</v>
      </c>
      <c r="B914" s="129">
        <f>VLOOKUP(A914,'Carga Remito.'!A$4:AK$16957,3,0)</f>
        <v>45492</v>
      </c>
      <c r="C914" s="131">
        <f t="shared" ca="1" si="31"/>
        <v>5</v>
      </c>
      <c r="D914" s="28" t="str">
        <f>VLOOKUP(A914,'Carga Remito.'!A$4:AK$15957,4,0)</f>
        <v>Castro Martin</v>
      </c>
      <c r="E914" s="28" t="e">
        <f>VLOOKUP(A914,'Carga Remito.'!A$4:AK$2258,6,0)</f>
        <v>#N/A</v>
      </c>
      <c r="F914" s="28" t="e">
        <f>VLOOKUP(A914,'Carga Remito.'!A$4:AK$1858,7,0)</f>
        <v>#N/A</v>
      </c>
      <c r="G914" s="27">
        <f>VLOOKUP(A914,'Carga Remito.'!A$4:AK$20957,MATCH(G$4,'Carga Remito.'!A$3:AQ$3,0),0)</f>
        <v>89000</v>
      </c>
      <c r="J914" s="15">
        <f t="shared" si="32"/>
        <v>0</v>
      </c>
      <c r="K914" s="31">
        <v>89000</v>
      </c>
      <c r="L914" s="23">
        <v>45504</v>
      </c>
    </row>
    <row r="915" spans="1:18" x14ac:dyDescent="0.25">
      <c r="A915" s="128">
        <v>2112</v>
      </c>
      <c r="B915" s="129">
        <f>VLOOKUP(A915,'Carga Remito.'!A$4:AK$16957,3,0)</f>
        <v>45492</v>
      </c>
      <c r="C915" s="131">
        <f t="shared" ca="1" si="31"/>
        <v>5</v>
      </c>
      <c r="D915" s="28" t="str">
        <f>VLOOKUP(A915,'Carga Remito.'!A$4:AK$15957,4,0)</f>
        <v>Transporte Palloni</v>
      </c>
      <c r="E915" s="28" t="e">
        <f>VLOOKUP(A915,'Carga Remito.'!A$4:AK$2258,6,0)</f>
        <v>#N/A</v>
      </c>
      <c r="F915" s="28" t="e">
        <f>VLOOKUP(A915,'Carga Remito.'!A$4:AK$1858,7,0)</f>
        <v>#N/A</v>
      </c>
      <c r="G915" s="27">
        <f>VLOOKUP(A915,'Carga Remito.'!A$4:AK$20957,MATCH(G$4,'Carga Remito.'!A$3:AQ$3,0),0)</f>
        <v>104060</v>
      </c>
      <c r="J915" s="15">
        <f t="shared" si="32"/>
        <v>0</v>
      </c>
      <c r="K915" s="31">
        <v>104060</v>
      </c>
    </row>
    <row r="916" spans="1:18" x14ac:dyDescent="0.25">
      <c r="A916" s="128">
        <v>2113</v>
      </c>
      <c r="B916" s="129">
        <f>VLOOKUP(A916,'Carga Remito.'!A$4:AK$16957,3,0)</f>
        <v>45493</v>
      </c>
      <c r="C916" s="131">
        <f t="shared" ca="1" si="31"/>
        <v>5</v>
      </c>
      <c r="D916" s="23" t="str">
        <f>VLOOKUP(A916,'Carga Remito.'!A$4:AK$15957,4,0)</f>
        <v>Loeiro Daniel</v>
      </c>
      <c r="E916" s="28" t="e">
        <f>VLOOKUP(A916,'Carga Remito.'!A$4:AK$2258,6,0)</f>
        <v>#N/A</v>
      </c>
      <c r="F916" s="28" t="e">
        <f>VLOOKUP(A916,'Carga Remito.'!A$4:AK$1858,7,0)</f>
        <v>#N/A</v>
      </c>
      <c r="G916" s="27">
        <f>VLOOKUP(A916,'Carga Remito.'!A$4:AK$20957,MATCH(G$4,'Carga Remito.'!A$3:AQ$3,0),0)</f>
        <v>145000</v>
      </c>
      <c r="J916" s="15">
        <f t="shared" si="32"/>
        <v>0</v>
      </c>
      <c r="K916" s="31">
        <v>145000</v>
      </c>
      <c r="L916" s="23">
        <v>45497</v>
      </c>
    </row>
    <row r="917" spans="1:18" x14ac:dyDescent="0.25">
      <c r="A917" s="128">
        <v>2114</v>
      </c>
      <c r="B917" s="129">
        <f>VLOOKUP(A917,'Carga Remito.'!A$4:AK$16957,3,0)</f>
        <v>45495</v>
      </c>
      <c r="C917" s="131">
        <f t="shared" ca="1" si="31"/>
        <v>5</v>
      </c>
      <c r="D917" s="23" t="str">
        <f>VLOOKUP(A917,'Carga Remito.'!A$4:AK$15957,4,0)</f>
        <v>Properzi Juan Carlos</v>
      </c>
      <c r="E917" s="28" t="e">
        <f>VLOOKUP(A917,'Carga Remito.'!A$4:AK$2258,6,0)</f>
        <v>#N/A</v>
      </c>
      <c r="F917" s="28" t="e">
        <f>VLOOKUP(A917,'Carga Remito.'!A$4:AK$1858,7,0)</f>
        <v>#N/A</v>
      </c>
      <c r="G917" s="27">
        <f>VLOOKUP(A917,'Carga Remito.'!A$4:AK$20957,MATCH(G$4,'Carga Remito.'!A$3:AQ$3,0),0)</f>
        <v>50000</v>
      </c>
      <c r="J917" s="15">
        <f t="shared" si="32"/>
        <v>0</v>
      </c>
      <c r="K917" s="31">
        <v>50000</v>
      </c>
      <c r="L917" s="23">
        <v>45504</v>
      </c>
    </row>
    <row r="918" spans="1:18" x14ac:dyDescent="0.25">
      <c r="A918" s="128">
        <v>2115</v>
      </c>
      <c r="B918" s="129">
        <f>VLOOKUP(A918,'Carga Remito.'!A$4:AK$16957,3,0)</f>
        <v>45495</v>
      </c>
      <c r="C918" s="131">
        <f t="shared" ca="1" si="31"/>
        <v>5</v>
      </c>
      <c r="D918" s="23" t="str">
        <f>VLOOKUP(A918,'Carga Remito.'!A$4:AK$15957,4,0)</f>
        <v>Properzi Juan Carlos</v>
      </c>
      <c r="E918" s="28" t="e">
        <f>VLOOKUP(A918,'Carga Remito.'!A$4:AK$2258,6,0)</f>
        <v>#N/A</v>
      </c>
      <c r="F918" s="28" t="e">
        <f>VLOOKUP(A918,'Carga Remito.'!A$4:AK$1858,7,0)</f>
        <v>#N/A</v>
      </c>
      <c r="G918" s="27">
        <f>VLOOKUP(A918,'Carga Remito.'!A$4:AK$20957,MATCH(G$4,'Carga Remito.'!A$3:AQ$3,0),0)</f>
        <v>315155</v>
      </c>
      <c r="J918" s="15">
        <f t="shared" si="32"/>
        <v>0</v>
      </c>
      <c r="K918" s="31">
        <v>315155</v>
      </c>
      <c r="L918" s="23">
        <v>45504</v>
      </c>
    </row>
    <row r="919" spans="1:18" x14ac:dyDescent="0.25">
      <c r="A919" s="128">
        <v>2116</v>
      </c>
      <c r="B919" s="129">
        <f>VLOOKUP(A919,'Carga Remito.'!A$4:AK$16957,3,0)</f>
        <v>45495</v>
      </c>
      <c r="C919" s="131">
        <f t="shared" ca="1" si="31"/>
        <v>5</v>
      </c>
      <c r="D919" s="23" t="str">
        <f>VLOOKUP(A919,'Carga Remito.'!A$4:AK$15957,4,0)</f>
        <v>Keegan SA</v>
      </c>
      <c r="E919" s="28" t="e">
        <f>VLOOKUP(A919,'Carga Remito.'!A$4:AK$2258,6,0)</f>
        <v>#N/A</v>
      </c>
      <c r="F919" s="28" t="e">
        <f>VLOOKUP(A919,'Carga Remito.'!A$4:AK$1858,7,0)</f>
        <v>#N/A</v>
      </c>
      <c r="G919" s="27">
        <f>VLOOKUP(A919,'Carga Remito.'!A$4:AK$20957,MATCH(G$4,'Carga Remito.'!A$3:AQ$3,0),0)</f>
        <v>367300</v>
      </c>
      <c r="J919" s="15">
        <f t="shared" si="32"/>
        <v>0</v>
      </c>
      <c r="K919" s="31">
        <v>367300</v>
      </c>
      <c r="L919" s="23">
        <v>45510</v>
      </c>
    </row>
    <row r="920" spans="1:18" x14ac:dyDescent="0.25">
      <c r="A920" s="128">
        <v>2117</v>
      </c>
      <c r="B920" s="129">
        <f>VLOOKUP(A920,'Carga Remito.'!A$4:AK$16957,3,0)</f>
        <v>45496</v>
      </c>
      <c r="C920" s="131">
        <f t="shared" ca="1" si="31"/>
        <v>5</v>
      </c>
      <c r="D920" s="23" t="str">
        <f>VLOOKUP(A920,'Carga Remito.'!A$4:AK$15957,4,0)</f>
        <v>Tevez Jonatan</v>
      </c>
      <c r="E920" s="28" t="e">
        <f>VLOOKUP(A920,'Carga Remito.'!A$4:AK$2258,6,0)</f>
        <v>#N/A</v>
      </c>
      <c r="F920" s="28" t="e">
        <f>VLOOKUP(A920,'Carga Remito.'!A$4:AK$1858,7,0)</f>
        <v>#N/A</v>
      </c>
      <c r="G920" s="27">
        <f>VLOOKUP(A920,'Carga Remito.'!A$4:AK$20957,MATCH(G$4,'Carga Remito.'!A$3:AQ$3,0),0)</f>
        <v>130000</v>
      </c>
      <c r="J920" s="15">
        <f t="shared" si="32"/>
        <v>0</v>
      </c>
      <c r="K920" s="31">
        <v>130000</v>
      </c>
      <c r="L920" s="23">
        <v>45496</v>
      </c>
    </row>
    <row r="921" spans="1:18" x14ac:dyDescent="0.25">
      <c r="A921" s="128">
        <v>2118</v>
      </c>
      <c r="B921" s="129">
        <f>VLOOKUP(A921,'Carga Remito.'!A$4:AK$16957,3,0)</f>
        <v>45496</v>
      </c>
      <c r="C921" s="131">
        <f t="shared" ca="1" si="31"/>
        <v>5</v>
      </c>
      <c r="D921" s="23" t="str">
        <f>VLOOKUP(A921,'Carga Remito.'!A$4:AK$15957,4,0)</f>
        <v>Paz Jose Maria</v>
      </c>
      <c r="E921" s="28" t="e">
        <f>VLOOKUP(A921,'Carga Remito.'!A$4:AK$2258,6,0)</f>
        <v>#N/A</v>
      </c>
      <c r="F921" s="28" t="e">
        <f>VLOOKUP(A921,'Carga Remito.'!A$4:AK$1858,7,0)</f>
        <v>#N/A</v>
      </c>
      <c r="G921" s="27">
        <f>VLOOKUP(A921,'Carga Remito.'!A$4:AK$20957,MATCH(G$4,'Carga Remito.'!A$3:AQ$3,0),0)</f>
        <v>134000</v>
      </c>
      <c r="J921" s="15">
        <f t="shared" si="32"/>
        <v>0</v>
      </c>
      <c r="K921" s="31">
        <v>134000</v>
      </c>
      <c r="L921" s="23">
        <v>45526</v>
      </c>
    </row>
    <row r="922" spans="1:18" x14ac:dyDescent="0.25">
      <c r="A922" s="128">
        <v>2119</v>
      </c>
      <c r="B922" s="129">
        <f>VLOOKUP(A922,'Carga Remito.'!A$4:AK$16957,3,0)</f>
        <v>45497</v>
      </c>
      <c r="C922" s="131">
        <f t="shared" ca="1" si="31"/>
        <v>5</v>
      </c>
      <c r="D922" s="28" t="str">
        <f>VLOOKUP(A922,'Carga Remito.'!A$4:AK$15957,4,0)</f>
        <v>Romero Damian</v>
      </c>
      <c r="E922" s="28" t="e">
        <f>VLOOKUP(A922,'Carga Remito.'!A$4:AK$2258,6,0)</f>
        <v>#N/A</v>
      </c>
      <c r="F922" s="28" t="e">
        <f>VLOOKUP(A922,'Carga Remito.'!A$4:AK$1858,7,0)</f>
        <v>#N/A</v>
      </c>
      <c r="G922" s="27">
        <f>VLOOKUP(A922,'Carga Remito.'!A$4:AK$20957,MATCH(G$4,'Carga Remito.'!A$3:AQ$3,0),0)</f>
        <v>541910</v>
      </c>
      <c r="J922" s="15">
        <f t="shared" si="32"/>
        <v>0</v>
      </c>
      <c r="K922" s="31">
        <v>541910</v>
      </c>
      <c r="L922" s="23">
        <v>45499</v>
      </c>
    </row>
    <row r="923" spans="1:18" x14ac:dyDescent="0.25">
      <c r="A923" s="128">
        <v>2120</v>
      </c>
      <c r="B923" s="129">
        <f>VLOOKUP(A923,'Carga Remito.'!A$4:AK$16957,3,0)</f>
        <v>45498</v>
      </c>
      <c r="C923" s="131">
        <f t="shared" ca="1" si="31"/>
        <v>5</v>
      </c>
      <c r="D923" s="28" t="str">
        <f>VLOOKUP(A923,'Carga Remito.'!A$4:AK$15957,4,0)</f>
        <v>Pra Adolfo</v>
      </c>
      <c r="E923" s="28" t="e">
        <f>VLOOKUP(A923,'Carga Remito.'!A$4:AK$2258,6,0)</f>
        <v>#N/A</v>
      </c>
      <c r="F923" s="28" t="e">
        <f>VLOOKUP(A923,'Carga Remito.'!A$4:AK$1858,7,0)</f>
        <v>#N/A</v>
      </c>
      <c r="G923" s="27">
        <f>VLOOKUP(A923,'Carga Remito.'!A$4:AK$20957,MATCH(G$4,'Carga Remito.'!A$3:AQ$3,0),0)</f>
        <v>569500</v>
      </c>
      <c r="J923" s="15">
        <f t="shared" si="32"/>
        <v>0</v>
      </c>
      <c r="K923" s="31">
        <v>300000</v>
      </c>
      <c r="L923" s="23">
        <v>45506</v>
      </c>
      <c r="N923" s="31">
        <v>269500</v>
      </c>
      <c r="O923" s="23">
        <v>45530</v>
      </c>
    </row>
    <row r="924" spans="1:18" x14ac:dyDescent="0.25">
      <c r="A924" s="128">
        <v>2121</v>
      </c>
      <c r="B924" s="129">
        <f>VLOOKUP(A924,'Carga Remito.'!A$4:AK$16957,3,0)</f>
        <v>45499</v>
      </c>
      <c r="C924" s="131">
        <f t="shared" ref="C924:C987" ca="1" si="33">ROUNDUP(IF((TODAY()-B924)&lt;30,0,(TODAY()-B924)/30),0)</f>
        <v>5</v>
      </c>
      <c r="D924" s="28" t="str">
        <f>VLOOKUP(A924,'Carga Remito.'!A$4:AK$15957,4,0)</f>
        <v>Caravetta Noelia</v>
      </c>
      <c r="E924" s="28" t="e">
        <f>VLOOKUP(A924,'Carga Remito.'!A$4:AK$2258,6,0)</f>
        <v>#N/A</v>
      </c>
      <c r="F924" s="28" t="e">
        <f>VLOOKUP(A924,'Carga Remito.'!A$4:AK$1858,7,0)</f>
        <v>#N/A</v>
      </c>
      <c r="G924" s="27">
        <f>VLOOKUP(A924,'Carga Remito.'!A$4:AK$20957,MATCH(G$4,'Carga Remito.'!A$3:AQ$3,0),0)</f>
        <v>375500</v>
      </c>
      <c r="J924" s="15">
        <f t="shared" si="32"/>
        <v>0</v>
      </c>
      <c r="K924" s="31">
        <v>300000</v>
      </c>
      <c r="L924" s="23">
        <v>45499</v>
      </c>
      <c r="N924" s="31">
        <v>75500</v>
      </c>
      <c r="O924" s="23">
        <v>45504</v>
      </c>
    </row>
    <row r="925" spans="1:18" x14ac:dyDescent="0.25">
      <c r="A925" s="128">
        <v>2122</v>
      </c>
      <c r="B925" s="129">
        <f>VLOOKUP(A925,'Carga Remito.'!A$4:AK$16957,3,0)</f>
        <v>45499</v>
      </c>
      <c r="C925" s="131">
        <f t="shared" ca="1" si="33"/>
        <v>5</v>
      </c>
      <c r="D925" s="28" t="str">
        <f>VLOOKUP(A925,'Carga Remito.'!A$4:AK$15957,4,0)</f>
        <v>Tosello Joaquin</v>
      </c>
      <c r="E925" s="28" t="e">
        <f>VLOOKUP(A925,'Carga Remito.'!A$4:AK$2258,6,0)</f>
        <v>#N/A</v>
      </c>
      <c r="F925" s="28" t="e">
        <f>VLOOKUP(A925,'Carga Remito.'!A$4:AK$1858,7,0)</f>
        <v>#N/A</v>
      </c>
      <c r="G925" s="27">
        <f>VLOOKUP(A925,'Carga Remito.'!A$4:AK$20957,MATCH(G$4,'Carga Remito.'!A$3:AQ$3,0),0)</f>
        <v>304600</v>
      </c>
      <c r="J925" s="15">
        <f t="shared" si="32"/>
        <v>0</v>
      </c>
      <c r="K925" s="31">
        <v>304600</v>
      </c>
      <c r="L925" s="23">
        <v>45499</v>
      </c>
    </row>
    <row r="926" spans="1:18" x14ac:dyDescent="0.25">
      <c r="A926" s="128">
        <v>2123</v>
      </c>
      <c r="B926" s="129">
        <f>VLOOKUP(A926,'Carga Remito.'!A$4:AK$16957,3,0)</f>
        <v>45499</v>
      </c>
      <c r="C926" s="131">
        <f t="shared" ca="1" si="33"/>
        <v>5</v>
      </c>
      <c r="D926" s="28" t="str">
        <f>VLOOKUP(A926,'Carga Remito.'!A$4:AK$15957,4,0)</f>
        <v>Schmit Pablo</v>
      </c>
      <c r="E926" s="28" t="e">
        <f>VLOOKUP(A926,'Carga Remito.'!A$4:AK$2258,6,0)</f>
        <v>#N/A</v>
      </c>
      <c r="F926" s="28" t="e">
        <f>VLOOKUP(A926,'Carga Remito.'!A$4:AK$1858,7,0)</f>
        <v>#N/A</v>
      </c>
      <c r="G926" s="27">
        <f>VLOOKUP(A926,'Carga Remito.'!A$4:AK$20957,MATCH(G$4,'Carga Remito.'!A$3:AQ$3,0),0)</f>
        <v>189480</v>
      </c>
      <c r="J926" s="15">
        <f t="shared" si="32"/>
        <v>0</v>
      </c>
      <c r="K926" s="31">
        <v>120000</v>
      </c>
      <c r="L926" s="23">
        <v>45478</v>
      </c>
      <c r="N926" s="31">
        <v>69480</v>
      </c>
    </row>
    <row r="927" spans="1:18" x14ac:dyDescent="0.25">
      <c r="A927" s="128">
        <v>2124</v>
      </c>
      <c r="B927" s="129">
        <f>VLOOKUP(A927,'Carga Remito.'!A$4:AK$16957,3,0)</f>
        <v>45499</v>
      </c>
      <c r="C927" s="131">
        <f t="shared" ca="1" si="33"/>
        <v>5</v>
      </c>
      <c r="D927" s="28" t="str">
        <f>VLOOKUP(A927,'Carga Remito.'!A$4:AK$15957,4,0)</f>
        <v>Rodriguez Jorge</v>
      </c>
      <c r="E927" s="28" t="e">
        <f>VLOOKUP(A927,'Carga Remito.'!A$4:AK$2258,6,0)</f>
        <v>#N/A</v>
      </c>
      <c r="F927" s="28" t="e">
        <f>VLOOKUP(A927,'Carga Remito.'!A$4:AK$1858,7,0)</f>
        <v>#N/A</v>
      </c>
      <c r="G927" s="27">
        <f>VLOOKUP(A927,'Carga Remito.'!A$4:AK$20957,MATCH(G$4,'Carga Remito.'!A$3:AQ$3,0),0)</f>
        <v>289500</v>
      </c>
      <c r="J927" s="15">
        <f t="shared" si="32"/>
        <v>0</v>
      </c>
      <c r="K927" s="31">
        <v>289500</v>
      </c>
      <c r="L927" s="23">
        <v>45530</v>
      </c>
    </row>
    <row r="928" spans="1:18" x14ac:dyDescent="0.25">
      <c r="A928" s="128">
        <v>2125</v>
      </c>
      <c r="B928" s="129">
        <f>VLOOKUP(A928,'Carga Remito.'!A$4:AK$16957,3,0)</f>
        <v>45500</v>
      </c>
      <c r="C928" s="131">
        <f t="shared" ca="1" si="33"/>
        <v>5</v>
      </c>
      <c r="D928" s="28" t="str">
        <f>VLOOKUP(A928,'Carga Remito.'!A$4:AK$15957,4,0)</f>
        <v>Becheran Gaston</v>
      </c>
      <c r="E928" s="28" t="e">
        <f>VLOOKUP(A928,'Carga Remito.'!A$4:AK$2258,6,0)</f>
        <v>#N/A</v>
      </c>
      <c r="F928" s="28" t="e">
        <f>VLOOKUP(A928,'Carga Remito.'!A$4:AK$1858,7,0)</f>
        <v>#N/A</v>
      </c>
      <c r="G928" s="27">
        <f>VLOOKUP(A928,'Carga Remito.'!A$4:AK$20957,MATCH(G$4,'Carga Remito.'!A$3:AQ$3,0),0)</f>
        <v>50000</v>
      </c>
      <c r="J928" s="15">
        <f t="shared" si="32"/>
        <v>0</v>
      </c>
      <c r="K928" s="31">
        <v>50000</v>
      </c>
      <c r="L928" s="23">
        <v>45502</v>
      </c>
    </row>
    <row r="929" spans="1:15" x14ac:dyDescent="0.25">
      <c r="A929" s="128">
        <v>2126</v>
      </c>
      <c r="B929" s="129">
        <f>VLOOKUP(A929,'Carga Remito.'!A$4:AK$16957,3,0)</f>
        <v>45500</v>
      </c>
      <c r="C929" s="131">
        <f t="shared" ca="1" si="33"/>
        <v>5</v>
      </c>
      <c r="D929" s="28" t="str">
        <f>VLOOKUP(A929,'Carga Remito.'!A$4:AK$15957,4,0)</f>
        <v>Transporte Palloni</v>
      </c>
      <c r="E929" s="28" t="e">
        <f>VLOOKUP(A929,'Carga Remito.'!A$4:AK$2258,6,0)</f>
        <v>#N/A</v>
      </c>
      <c r="F929" s="28" t="e">
        <f>VLOOKUP(A929,'Carga Remito.'!A$4:AK$1858,7,0)</f>
        <v>#N/A</v>
      </c>
      <c r="G929" s="27">
        <f>VLOOKUP(A929,'Carga Remito.'!A$4:AK$20957,MATCH(G$4,'Carga Remito.'!A$3:AQ$3,0),0)</f>
        <v>32670</v>
      </c>
      <c r="J929" s="15">
        <f t="shared" si="32"/>
        <v>0</v>
      </c>
      <c r="K929" s="31">
        <v>32670</v>
      </c>
    </row>
    <row r="930" spans="1:15" x14ac:dyDescent="0.25">
      <c r="A930" s="128">
        <v>2127</v>
      </c>
      <c r="B930" s="129">
        <f>VLOOKUP(A930,'Carga Remito.'!A$4:AK$16957,3,0)</f>
        <v>45500</v>
      </c>
      <c r="C930" s="131">
        <f t="shared" ca="1" si="33"/>
        <v>5</v>
      </c>
      <c r="D930" s="23" t="str">
        <f>VLOOKUP(A930,'Carga Remito.'!A$4:AK$15957,4,0)</f>
        <v>Garay Elias</v>
      </c>
      <c r="E930" s="28" t="e">
        <f>VLOOKUP(A930,'Carga Remito.'!A$4:AK$2258,6,0)</f>
        <v>#N/A</v>
      </c>
      <c r="F930" s="28" t="e">
        <f>VLOOKUP(A930,'Carga Remito.'!A$4:AK$1858,7,0)</f>
        <v>#N/A</v>
      </c>
      <c r="G930" s="27">
        <f>VLOOKUP(A930,'Carga Remito.'!A$4:AK$20957,MATCH(G$4,'Carga Remito.'!A$3:AQ$3,0),0)</f>
        <v>210300</v>
      </c>
      <c r="J930" s="15">
        <f t="shared" si="32"/>
        <v>0</v>
      </c>
      <c r="K930" s="31">
        <v>210300</v>
      </c>
      <c r="L930" s="23">
        <v>45503</v>
      </c>
    </row>
    <row r="931" spans="1:15" x14ac:dyDescent="0.25">
      <c r="A931" s="128">
        <v>2128</v>
      </c>
      <c r="B931" s="129">
        <f>VLOOKUP(A931,'Carga Remito.'!A$4:AK$16957,3,0)</f>
        <v>45502</v>
      </c>
      <c r="C931" s="131">
        <f t="shared" ca="1" si="33"/>
        <v>5</v>
      </c>
      <c r="D931" s="28" t="str">
        <f>VLOOKUP(A931,'Carga Remito.'!A$4:AK$15957,4,0)</f>
        <v>Andrada Horacio</v>
      </c>
      <c r="E931" s="28" t="e">
        <f>VLOOKUP(A931,'Carga Remito.'!A$4:AK$2258,6,0)</f>
        <v>#N/A</v>
      </c>
      <c r="F931" s="28" t="e">
        <f>VLOOKUP(A931,'Carga Remito.'!A$4:AK$1858,7,0)</f>
        <v>#N/A</v>
      </c>
      <c r="G931" s="27">
        <f>VLOOKUP(A931,'Carga Remito.'!A$4:AK$20957,MATCH(G$4,'Carga Remito.'!A$3:AQ$3,0),0)</f>
        <v>290000</v>
      </c>
      <c r="J931" s="15">
        <f t="shared" si="32"/>
        <v>0</v>
      </c>
      <c r="K931" s="31">
        <v>290000</v>
      </c>
      <c r="L931" s="23">
        <v>45491</v>
      </c>
    </row>
    <row r="932" spans="1:15" x14ac:dyDescent="0.25">
      <c r="A932" s="128">
        <v>2129</v>
      </c>
      <c r="B932" s="129">
        <f>VLOOKUP(A932,'Carga Remito.'!A$4:AK$16957,3,0)</f>
        <v>45502</v>
      </c>
      <c r="C932" s="131">
        <f t="shared" ca="1" si="33"/>
        <v>5</v>
      </c>
      <c r="D932" s="28" t="str">
        <f>VLOOKUP(A932,'Carga Remito.'!A$4:AK$15957,4,0)</f>
        <v>Transporte Palloni</v>
      </c>
      <c r="E932" s="28" t="e">
        <f>VLOOKUP(A932,'Carga Remito.'!A$4:AK$2258,6,0)</f>
        <v>#N/A</v>
      </c>
      <c r="F932" s="28" t="e">
        <f>VLOOKUP(A932,'Carga Remito.'!A$4:AK$1858,7,0)</f>
        <v>#N/A</v>
      </c>
      <c r="G932" s="27">
        <f>VLOOKUP(A932,'Carga Remito.'!A$4:AK$20957,MATCH(G$4,'Carga Remito.'!A$3:AQ$3,0),0)</f>
        <v>157300</v>
      </c>
      <c r="J932" s="15">
        <f t="shared" si="32"/>
        <v>0</v>
      </c>
      <c r="K932" s="31">
        <v>157300</v>
      </c>
    </row>
    <row r="933" spans="1:15" x14ac:dyDescent="0.25">
      <c r="A933" s="128">
        <v>2130</v>
      </c>
      <c r="B933" s="129">
        <f>VLOOKUP(A933,'Carga Remito.'!A$4:AK$16957,3,0)</f>
        <v>45502</v>
      </c>
      <c r="C933" s="131">
        <f t="shared" ca="1" si="33"/>
        <v>5</v>
      </c>
      <c r="D933" s="28" t="str">
        <f>VLOOKUP(A933,'Carga Remito.'!A$4:AK$15957,4,0)</f>
        <v>Silveira Alejandro</v>
      </c>
      <c r="E933" s="28" t="e">
        <f>VLOOKUP(A933,'Carga Remito.'!A$4:AK$2258,6,0)</f>
        <v>#N/A</v>
      </c>
      <c r="F933" s="28" t="e">
        <f>VLOOKUP(A933,'Carga Remito.'!A$4:AK$1858,7,0)</f>
        <v>#N/A</v>
      </c>
      <c r="G933" s="27">
        <f>VLOOKUP(A933,'Carga Remito.'!A$4:AK$20957,MATCH(G$4,'Carga Remito.'!A$3:AQ$3,0),0)</f>
        <v>51500</v>
      </c>
      <c r="J933" s="15">
        <f t="shared" si="32"/>
        <v>0</v>
      </c>
      <c r="K933" s="31">
        <v>51500</v>
      </c>
      <c r="L933" s="23">
        <v>45591</v>
      </c>
    </row>
    <row r="934" spans="1:15" x14ac:dyDescent="0.25">
      <c r="A934" s="128">
        <v>2131</v>
      </c>
      <c r="B934" s="129">
        <f>VLOOKUP(A934,'Carga Remito.'!A$4:AK$16957,3,0)</f>
        <v>45502</v>
      </c>
      <c r="C934" s="131">
        <f t="shared" ca="1" si="33"/>
        <v>5</v>
      </c>
      <c r="D934" s="28" t="str">
        <f>VLOOKUP(A934,'Carga Remito.'!A$4:AK$15957,4,0)</f>
        <v>Pizzani Nicolas</v>
      </c>
      <c r="E934" s="28" t="e">
        <f>VLOOKUP(A934,'Carga Remito.'!A$4:AK$2258,6,0)</f>
        <v>#N/A</v>
      </c>
      <c r="F934" s="28" t="e">
        <f>VLOOKUP(A934,'Carga Remito.'!A$4:AK$1858,7,0)</f>
        <v>#N/A</v>
      </c>
      <c r="G934" s="27">
        <f>VLOOKUP(A934,'Carga Remito.'!A$4:AK$20957,MATCH(G$4,'Carga Remito.'!A$3:AQ$3,0),0)</f>
        <v>214450</v>
      </c>
      <c r="J934" s="15">
        <f t="shared" si="32"/>
        <v>0</v>
      </c>
      <c r="K934" s="31">
        <v>134500</v>
      </c>
      <c r="L934" s="23">
        <v>45523</v>
      </c>
      <c r="N934" s="31">
        <v>79950</v>
      </c>
    </row>
    <row r="935" spans="1:15" x14ac:dyDescent="0.25">
      <c r="A935" s="128">
        <v>2132</v>
      </c>
      <c r="B935" s="129">
        <f>VLOOKUP(A935,'Carga Remito.'!A$4:AK$16957,3,0)</f>
        <v>45502</v>
      </c>
      <c r="C935" s="131">
        <f t="shared" ca="1" si="33"/>
        <v>5</v>
      </c>
      <c r="D935" s="28" t="str">
        <f>VLOOKUP(A935,'Carga Remito.'!A$4:AK$15957,4,0)</f>
        <v>Domansky Mauro</v>
      </c>
      <c r="E935" s="28" t="e">
        <f>VLOOKUP(A935,'Carga Remito.'!A$4:AK$2258,6,0)</f>
        <v>#N/A</v>
      </c>
      <c r="F935" s="28" t="e">
        <f>VLOOKUP(A935,'Carga Remito.'!A$4:AK$1858,7,0)</f>
        <v>#N/A</v>
      </c>
      <c r="G935" s="27">
        <f>VLOOKUP(A935,'Carga Remito.'!A$4:AK$20957,MATCH(G$4,'Carga Remito.'!A$3:AQ$3,0),0)</f>
        <v>104250</v>
      </c>
      <c r="J935" s="15">
        <f t="shared" si="32"/>
        <v>0</v>
      </c>
      <c r="K935" s="31">
        <v>104250</v>
      </c>
      <c r="L935" s="23">
        <v>45524</v>
      </c>
    </row>
    <row r="936" spans="1:15" x14ac:dyDescent="0.25">
      <c r="A936" s="128">
        <v>2133</v>
      </c>
      <c r="B936" s="129">
        <f>VLOOKUP(A936,'Carga Remito.'!A$4:AK$16957,3,0)</f>
        <v>45502</v>
      </c>
      <c r="C936" s="131">
        <f t="shared" ca="1" si="33"/>
        <v>5</v>
      </c>
      <c r="D936" s="28" t="str">
        <f>VLOOKUP(A936,'Carga Remito.'!A$4:AK$15957,4,0)</f>
        <v>Tryada S.A.</v>
      </c>
      <c r="E936" s="28" t="e">
        <f>VLOOKUP(A936,'Carga Remito.'!A$4:AK$2258,6,0)</f>
        <v>#N/A</v>
      </c>
      <c r="F936" s="28" t="e">
        <f>VLOOKUP(A936,'Carga Remito.'!A$4:AK$1858,7,0)</f>
        <v>#N/A</v>
      </c>
      <c r="G936" s="27">
        <f>VLOOKUP(A936,'Carga Remito.'!A$4:AK$20957,MATCH(G$4,'Carga Remito.'!A$3:AQ$3,0),0)</f>
        <v>488150</v>
      </c>
      <c r="J936" s="15">
        <f t="shared" si="32"/>
        <v>0</v>
      </c>
      <c r="K936" s="31">
        <v>488150</v>
      </c>
      <c r="L936" s="23">
        <v>45526</v>
      </c>
    </row>
    <row r="937" spans="1:15" x14ac:dyDescent="0.25">
      <c r="A937" s="128">
        <v>2134</v>
      </c>
      <c r="B937" s="129">
        <f>VLOOKUP(A937,'Carga Remito.'!A$4:AK$16957,3,0)</f>
        <v>45502</v>
      </c>
      <c r="C937" s="131">
        <f t="shared" ca="1" si="33"/>
        <v>5</v>
      </c>
      <c r="D937" s="28" t="str">
        <f>VLOOKUP(A937,'Carga Remito.'!A$4:AK$15957,4,0)</f>
        <v>Wiesek Ruben</v>
      </c>
      <c r="E937" s="28" t="e">
        <f>VLOOKUP(A937,'Carga Remito.'!A$4:AK$2258,6,0)</f>
        <v>#N/A</v>
      </c>
      <c r="F937" s="28" t="e">
        <f>VLOOKUP(A937,'Carga Remito.'!A$4:AK$1858,7,0)</f>
        <v>#N/A</v>
      </c>
      <c r="G937" s="27">
        <f>VLOOKUP(A937,'Carga Remito.'!A$4:AK$20957,MATCH(G$4,'Carga Remito.'!A$3:AQ$3,0),0)</f>
        <v>83600</v>
      </c>
      <c r="J937" s="15">
        <f t="shared" si="32"/>
        <v>0</v>
      </c>
      <c r="K937" s="31">
        <v>83600</v>
      </c>
      <c r="L937" s="23">
        <v>45503</v>
      </c>
    </row>
    <row r="938" spans="1:15" x14ac:dyDescent="0.25">
      <c r="A938" s="128">
        <v>2135</v>
      </c>
      <c r="B938" s="129">
        <f>VLOOKUP(A938,'Carga Remito.'!A$4:AK$16957,3,0)</f>
        <v>45503</v>
      </c>
      <c r="C938" s="131">
        <f t="shared" ca="1" si="33"/>
        <v>5</v>
      </c>
      <c r="D938" s="28" t="str">
        <f>VLOOKUP(A938,'Carga Remito.'!A$4:AK$15957,4,0)</f>
        <v>Pereyra Miguel</v>
      </c>
      <c r="E938" s="28" t="e">
        <f>VLOOKUP(A938,'Carga Remito.'!A$4:AK$2258,6,0)</f>
        <v>#N/A</v>
      </c>
      <c r="F938" s="28" t="e">
        <f>VLOOKUP(A938,'Carga Remito.'!A$4:AK$1858,7,0)</f>
        <v>#N/A</v>
      </c>
      <c r="G938" s="27">
        <f>VLOOKUP(A938,'Carga Remito.'!A$4:AK$20957,MATCH(G$4,'Carga Remito.'!A$3:AQ$3,0),0)</f>
        <v>596300</v>
      </c>
      <c r="J938" s="15">
        <f t="shared" si="32"/>
        <v>0</v>
      </c>
      <c r="K938" s="31">
        <v>596300</v>
      </c>
      <c r="L938" s="23">
        <v>45497</v>
      </c>
    </row>
    <row r="939" spans="1:15" x14ac:dyDescent="0.25">
      <c r="A939" s="128">
        <v>2136</v>
      </c>
      <c r="B939" s="129">
        <f>VLOOKUP(A939,'Carga Remito.'!A$4:AK$16957,3,0)</f>
        <v>45504</v>
      </c>
      <c r="C939" s="131">
        <f t="shared" ca="1" si="33"/>
        <v>5</v>
      </c>
      <c r="D939" s="28" t="str">
        <f>VLOOKUP(A939,'Carga Remito.'!A$4:AK$15957,4,0)</f>
        <v>Barroso Ruben</v>
      </c>
      <c r="E939" s="28" t="e">
        <f>VLOOKUP(A939,'Carga Remito.'!A$4:AK$2258,6,0)</f>
        <v>#N/A</v>
      </c>
      <c r="F939" s="28" t="e">
        <f>VLOOKUP(A939,'Carga Remito.'!A$4:AK$1858,7,0)</f>
        <v>#N/A</v>
      </c>
      <c r="G939" s="27">
        <f>VLOOKUP(A939,'Carga Remito.'!A$4:AK$20957,MATCH(G$4,'Carga Remito.'!A$3:AQ$3,0),0)</f>
        <v>980000</v>
      </c>
      <c r="J939" s="15">
        <f t="shared" si="32"/>
        <v>980000</v>
      </c>
    </row>
    <row r="940" spans="1:15" x14ac:dyDescent="0.25">
      <c r="A940" s="128">
        <v>2137</v>
      </c>
      <c r="B940" s="129">
        <f>VLOOKUP(A940,'Carga Remito.'!A$4:AK$16957,3,0)</f>
        <v>45504</v>
      </c>
      <c r="C940" s="131">
        <f t="shared" ca="1" si="33"/>
        <v>5</v>
      </c>
      <c r="D940" s="28" t="str">
        <f>VLOOKUP(A940,'Carga Remito.'!A$4:AK$15957,4,0)</f>
        <v>Municipalidad Laboulaye</v>
      </c>
      <c r="E940" s="28" t="e">
        <f>VLOOKUP(A940,'Carga Remito.'!A$4:AK$2258,6,0)</f>
        <v>#N/A</v>
      </c>
      <c r="F940" s="28" t="e">
        <f>VLOOKUP(A940,'Carga Remito.'!A$4:AK$1858,7,0)</f>
        <v>#N/A</v>
      </c>
      <c r="G940" s="27">
        <f>VLOOKUP(A940,'Carga Remito.'!A$4:AK$20957,MATCH(G$4,'Carga Remito.'!A$3:AQ$3,0),0)</f>
        <v>56000</v>
      </c>
      <c r="I940" t="s">
        <v>3150</v>
      </c>
      <c r="J940" s="15">
        <f t="shared" si="32"/>
        <v>0</v>
      </c>
      <c r="K940" s="31">
        <v>56000</v>
      </c>
      <c r="L940" s="23">
        <v>45509</v>
      </c>
    </row>
    <row r="941" spans="1:15" x14ac:dyDescent="0.25">
      <c r="A941" s="128">
        <v>2138</v>
      </c>
      <c r="B941" s="129">
        <f>VLOOKUP(A941,'Carga Remito.'!A$4:AK$16957,3,0)</f>
        <v>45504</v>
      </c>
      <c r="C941" s="131">
        <f t="shared" ca="1" si="33"/>
        <v>5</v>
      </c>
      <c r="D941" s="28" t="str">
        <f>VLOOKUP(A941,'Carga Remito.'!A$4:AK$15957,4,0)</f>
        <v>Municipalidad Laboulaye</v>
      </c>
      <c r="E941" s="28" t="e">
        <f>VLOOKUP(A941,'Carga Remito.'!A$4:AK$2258,6,0)</f>
        <v>#N/A</v>
      </c>
      <c r="F941" s="28" t="e">
        <f>VLOOKUP(A941,'Carga Remito.'!A$4:AK$1858,7,0)</f>
        <v>#N/A</v>
      </c>
      <c r="G941" s="27">
        <f>VLOOKUP(A941,'Carga Remito.'!A$4:AK$20957,MATCH(G$4,'Carga Remito.'!A$3:AQ$3,0),0)</f>
        <v>45000</v>
      </c>
      <c r="I941" t="s">
        <v>3150</v>
      </c>
      <c r="J941" s="15">
        <f t="shared" si="32"/>
        <v>0</v>
      </c>
      <c r="K941" s="31">
        <v>45000</v>
      </c>
      <c r="L941" s="23">
        <v>45509</v>
      </c>
    </row>
    <row r="942" spans="1:15" x14ac:dyDescent="0.25">
      <c r="A942" s="128">
        <v>2139</v>
      </c>
      <c r="B942" s="129">
        <f>VLOOKUP(A942,'Carga Remito.'!A$4:AK$16957,3,0)</f>
        <v>45504</v>
      </c>
      <c r="C942" s="131">
        <f t="shared" ca="1" si="33"/>
        <v>5</v>
      </c>
      <c r="D942" s="28" t="str">
        <f>VLOOKUP(A942,'Carga Remito.'!A$4:AK$15957,4,0)</f>
        <v>Polanco Andres</v>
      </c>
      <c r="E942" s="28" t="e">
        <f>VLOOKUP(A942,'Carga Remito.'!A$4:AK$2258,6,0)</f>
        <v>#N/A</v>
      </c>
      <c r="F942" s="28" t="e">
        <f>VLOOKUP(A942,'Carga Remito.'!A$4:AK$1858,7,0)</f>
        <v>#N/A</v>
      </c>
      <c r="G942" s="27">
        <f>VLOOKUP(A942,'Carga Remito.'!A$4:AK$20957,MATCH(G$4,'Carga Remito.'!A$3:AQ$3,0),0)</f>
        <v>203600</v>
      </c>
      <c r="J942" s="15">
        <f t="shared" si="32"/>
        <v>0</v>
      </c>
      <c r="K942" s="31">
        <v>161000</v>
      </c>
      <c r="L942" s="23">
        <v>45506</v>
      </c>
      <c r="N942" s="31">
        <v>42600</v>
      </c>
      <c r="O942" s="23">
        <v>45509</v>
      </c>
    </row>
    <row r="943" spans="1:15" x14ac:dyDescent="0.25">
      <c r="A943" s="128">
        <v>2140</v>
      </c>
      <c r="B943" s="129">
        <f>VLOOKUP(A943,'Carga Remito.'!A$4:AK$16957,3,0)</f>
        <v>45504</v>
      </c>
      <c r="C943" s="131">
        <f t="shared" ca="1" si="33"/>
        <v>5</v>
      </c>
      <c r="D943" s="28" t="str">
        <f>VLOOKUP(A943,'Carga Remito.'!A$4:AK$15957,4,0)</f>
        <v>Carrara Luis</v>
      </c>
      <c r="E943" s="28" t="e">
        <f>VLOOKUP(A943,'Carga Remito.'!A$4:AK$2258,6,0)</f>
        <v>#N/A</v>
      </c>
      <c r="F943" s="28" t="e">
        <f>VLOOKUP(A943,'Carga Remito.'!A$4:AK$1858,7,0)</f>
        <v>#N/A</v>
      </c>
      <c r="G943" s="27">
        <f>VLOOKUP(A943,'Carga Remito.'!A$4:AK$20957,MATCH(G$4,'Carga Remito.'!A$3:AQ$3,0),0)</f>
        <v>286000</v>
      </c>
      <c r="J943" s="15">
        <f t="shared" si="32"/>
        <v>0</v>
      </c>
      <c r="K943" s="31">
        <v>200000</v>
      </c>
      <c r="L943" s="23">
        <v>45546</v>
      </c>
      <c r="N943" s="31">
        <v>86000</v>
      </c>
      <c r="O943" s="23">
        <v>45572</v>
      </c>
    </row>
    <row r="944" spans="1:15" x14ac:dyDescent="0.25">
      <c r="A944" s="128">
        <v>2141</v>
      </c>
      <c r="B944" s="129">
        <f>VLOOKUP(A944,'Carga Remito.'!A$4:AK$16957,3,0)</f>
        <v>45505</v>
      </c>
      <c r="C944" s="131">
        <f t="shared" ca="1" si="33"/>
        <v>5</v>
      </c>
      <c r="D944" s="28" t="str">
        <f>VLOOKUP(A944,'Carga Remito.'!A$4:AK$15957,4,0)</f>
        <v>Vilares Roberto</v>
      </c>
      <c r="E944" s="28" t="e">
        <f>VLOOKUP(A944,'Carga Remito.'!A$4:AK$2258,6,0)</f>
        <v>#N/A</v>
      </c>
      <c r="F944" s="28" t="e">
        <f>VLOOKUP(A944,'Carga Remito.'!A$4:AK$1858,7,0)</f>
        <v>#N/A</v>
      </c>
      <c r="G944" s="27">
        <f>VLOOKUP(A944,'Carga Remito.'!A$4:AK$20957,MATCH(G$4,'Carga Remito.'!A$3:AQ$3,0),0)</f>
        <v>196000</v>
      </c>
      <c r="J944" s="15">
        <f t="shared" si="32"/>
        <v>0</v>
      </c>
      <c r="K944" s="31">
        <v>196000</v>
      </c>
      <c r="L944" s="23">
        <v>45510</v>
      </c>
    </row>
    <row r="945" spans="1:15" x14ac:dyDescent="0.25">
      <c r="A945" s="128">
        <v>2142</v>
      </c>
      <c r="B945" s="129">
        <f>VLOOKUP(A945,'Carga Remito.'!A$4:AK$16957,3,0)</f>
        <v>45505</v>
      </c>
      <c r="C945" s="131">
        <f t="shared" ca="1" si="33"/>
        <v>5</v>
      </c>
      <c r="D945" s="28" t="str">
        <f>VLOOKUP(A945,'Carga Remito.'!A$4:AK$15957,4,0)</f>
        <v>Municipalidad Laboulaye</v>
      </c>
      <c r="E945" s="28" t="e">
        <f>VLOOKUP(A945,'Carga Remito.'!A$4:AK$2258,6,0)</f>
        <v>#N/A</v>
      </c>
      <c r="F945" s="28" t="e">
        <f>VLOOKUP(A945,'Carga Remito.'!A$4:AK$1858,7,0)</f>
        <v>#N/A</v>
      </c>
      <c r="G945" s="27">
        <f>VLOOKUP(A945,'Carga Remito.'!A$4:AK$20957,MATCH(G$4,'Carga Remito.'!A$3:AQ$3,0),0)</f>
        <v>26000</v>
      </c>
      <c r="I945" t="s">
        <v>3150</v>
      </c>
      <c r="J945" s="15">
        <f t="shared" si="32"/>
        <v>0</v>
      </c>
      <c r="K945" s="31">
        <v>26000</v>
      </c>
      <c r="L945" s="23">
        <v>45509</v>
      </c>
    </row>
    <row r="946" spans="1:15" x14ac:dyDescent="0.25">
      <c r="A946" s="128">
        <v>2143</v>
      </c>
      <c r="B946" s="129">
        <f>VLOOKUP(A946,'Carga Remito.'!A$4:AK$16957,3,0)</f>
        <v>45505</v>
      </c>
      <c r="C946" s="131">
        <f t="shared" ca="1" si="33"/>
        <v>5</v>
      </c>
      <c r="D946" s="28" t="str">
        <f>VLOOKUP(A946,'Carga Remito.'!A$4:AK$15957,4,0)</f>
        <v>Dondena Cristian</v>
      </c>
      <c r="E946" s="28" t="e">
        <f>VLOOKUP(A946,'Carga Remito.'!A$4:AK$2258,6,0)</f>
        <v>#N/A</v>
      </c>
      <c r="F946" s="28" t="e">
        <f>VLOOKUP(A946,'Carga Remito.'!A$4:AK$1858,7,0)</f>
        <v>#N/A</v>
      </c>
      <c r="G946" s="27">
        <f>VLOOKUP(A946,'Carga Remito.'!A$4:AK$20957,MATCH(G$4,'Carga Remito.'!A$3:AQ$3,0),0)</f>
        <v>201000</v>
      </c>
      <c r="J946" s="15">
        <f t="shared" si="32"/>
        <v>0</v>
      </c>
      <c r="K946" s="31">
        <v>201000</v>
      </c>
      <c r="L946" s="23">
        <v>45506</v>
      </c>
    </row>
    <row r="947" spans="1:15" x14ac:dyDescent="0.25">
      <c r="A947" s="128">
        <v>2144</v>
      </c>
      <c r="B947" s="129">
        <f>VLOOKUP(A947,'Carga Remito.'!A$4:AK$16957,3,0)</f>
        <v>45506</v>
      </c>
      <c r="C947" s="131">
        <f t="shared" ca="1" si="33"/>
        <v>5</v>
      </c>
      <c r="D947" s="28" t="str">
        <f>VLOOKUP(A947,'Carga Remito.'!A$4:AK$15957,4,0)</f>
        <v>Gallo Walter</v>
      </c>
      <c r="E947" s="28" t="e">
        <f>VLOOKUP(A947,'Carga Remito.'!A$4:AK$2258,6,0)</f>
        <v>#N/A</v>
      </c>
      <c r="F947" s="28" t="e">
        <f>VLOOKUP(A947,'Carga Remito.'!A$4:AK$1858,7,0)</f>
        <v>#N/A</v>
      </c>
      <c r="G947" s="27">
        <f>VLOOKUP(A947,'Carga Remito.'!A$4:AK$20957,MATCH(G$4,'Carga Remito.'!A$3:AQ$3,0),0)</f>
        <v>374200</v>
      </c>
      <c r="J947" s="15">
        <f t="shared" si="32"/>
        <v>0</v>
      </c>
      <c r="K947" s="31">
        <v>374200</v>
      </c>
      <c r="L947" s="23">
        <v>45509</v>
      </c>
    </row>
    <row r="948" spans="1:15" x14ac:dyDescent="0.25">
      <c r="A948" s="128">
        <v>2145</v>
      </c>
      <c r="B948" s="129">
        <f>VLOOKUP(A948,'Carga Remito.'!A$4:AK$16957,3,0)</f>
        <v>45507</v>
      </c>
      <c r="C948" s="131">
        <f t="shared" ca="1" si="33"/>
        <v>5</v>
      </c>
      <c r="D948" s="28" t="str">
        <f>VLOOKUP(A948,'Carga Remito.'!A$4:AK$15957,4,0)</f>
        <v>Toyos Pato</v>
      </c>
      <c r="E948" s="28" t="e">
        <f>VLOOKUP(A948,'Carga Remito.'!A$4:AK$2258,6,0)</f>
        <v>#N/A</v>
      </c>
      <c r="F948" s="28" t="e">
        <f>VLOOKUP(A948,'Carga Remito.'!A$4:AK$1858,7,0)</f>
        <v>#N/A</v>
      </c>
      <c r="G948" s="27">
        <f>VLOOKUP(A948,'Carga Remito.'!A$4:AK$20957,MATCH(G$4,'Carga Remito.'!A$3:AQ$3,0),0)</f>
        <v>572500</v>
      </c>
      <c r="J948" s="15">
        <f t="shared" ref="J948:J1011" si="34">+G948-K948-N948-Q948-T948-W948-Z948</f>
        <v>0</v>
      </c>
      <c r="K948" s="31">
        <v>500000</v>
      </c>
      <c r="L948" s="23">
        <v>45526</v>
      </c>
      <c r="N948" s="31">
        <v>72500</v>
      </c>
      <c r="O948" s="23">
        <v>45541</v>
      </c>
    </row>
    <row r="949" spans="1:15" x14ac:dyDescent="0.25">
      <c r="A949" s="128">
        <v>2146</v>
      </c>
      <c r="B949" s="129">
        <f>VLOOKUP(A949,'Carga Remito.'!A$4:AK$16957,3,0)</f>
        <v>45509</v>
      </c>
      <c r="C949" s="131">
        <f t="shared" ca="1" si="33"/>
        <v>5</v>
      </c>
      <c r="D949" s="28" t="str">
        <f>VLOOKUP(A949,'Carga Remito.'!A$4:AK$15957,4,0)</f>
        <v>Slovoyañoch Cristian</v>
      </c>
      <c r="E949" s="28" t="e">
        <f>VLOOKUP(A949,'Carga Remito.'!A$4:AK$2258,6,0)</f>
        <v>#N/A</v>
      </c>
      <c r="F949" s="28" t="e">
        <f>VLOOKUP(A949,'Carga Remito.'!A$4:AK$1858,7,0)</f>
        <v>#N/A</v>
      </c>
      <c r="G949" s="27">
        <f>VLOOKUP(A949,'Carga Remito.'!A$4:AK$20957,MATCH(G$4,'Carga Remito.'!A$3:AQ$3,0),0)</f>
        <v>399900</v>
      </c>
      <c r="J949" s="15">
        <f t="shared" si="34"/>
        <v>0</v>
      </c>
      <c r="K949" s="31">
        <v>399900</v>
      </c>
      <c r="L949" s="23">
        <v>45519</v>
      </c>
    </row>
    <row r="950" spans="1:15" x14ac:dyDescent="0.25">
      <c r="A950" s="128">
        <v>2147</v>
      </c>
      <c r="B950" s="129">
        <f>VLOOKUP(A950,'Carga Remito.'!A$4:AK$16957,3,0)</f>
        <v>45509</v>
      </c>
      <c r="C950" s="131">
        <f t="shared" ca="1" si="33"/>
        <v>5</v>
      </c>
      <c r="D950" s="28" t="str">
        <f>VLOOKUP(A950,'Carga Remito.'!A$4:AK$15957,4,0)</f>
        <v>Transporte Palloni</v>
      </c>
      <c r="E950" s="28" t="e">
        <f>VLOOKUP(A950,'Carga Remito.'!A$4:AK$2258,6,0)</f>
        <v>#N/A</v>
      </c>
      <c r="F950" s="28" t="e">
        <f>VLOOKUP(A950,'Carga Remito.'!A$4:AK$1858,7,0)</f>
        <v>#N/A</v>
      </c>
      <c r="G950" s="27">
        <f>VLOOKUP(A950,'Carga Remito.'!A$4:AK$20957,MATCH(G$4,'Carga Remito.'!A$3:AQ$3,0),0)</f>
        <v>0</v>
      </c>
      <c r="J950" s="15">
        <f t="shared" si="34"/>
        <v>0</v>
      </c>
    </row>
    <row r="951" spans="1:15" x14ac:dyDescent="0.25">
      <c r="A951" s="128">
        <v>2148</v>
      </c>
      <c r="B951" s="129">
        <f>VLOOKUP(A951,'Carga Remito.'!A$4:AK$16957,3,0)</f>
        <v>45509</v>
      </c>
      <c r="C951" s="131">
        <f t="shared" ca="1" si="33"/>
        <v>5</v>
      </c>
      <c r="D951" s="28" t="str">
        <f>VLOOKUP(A951,'Carga Remito.'!A$4:AK$15957,4,0)</f>
        <v>Gualpa Juanita</v>
      </c>
      <c r="E951" s="28" t="e">
        <f>VLOOKUP(A951,'Carga Remito.'!A$4:AK$2258,6,0)</f>
        <v>#N/A</v>
      </c>
      <c r="F951" s="28" t="e">
        <f>VLOOKUP(A951,'Carga Remito.'!A$4:AK$1858,7,0)</f>
        <v>#N/A</v>
      </c>
      <c r="G951" s="27">
        <f>VLOOKUP(A951,'Carga Remito.'!A$4:AK$20957,MATCH(G$4,'Carga Remito.'!A$3:AQ$3,0),0)</f>
        <v>100000</v>
      </c>
      <c r="J951" s="15">
        <f t="shared" si="34"/>
        <v>0</v>
      </c>
      <c r="K951" s="31">
        <v>100000</v>
      </c>
      <c r="L951" s="23">
        <v>45538</v>
      </c>
    </row>
    <row r="952" spans="1:15" x14ac:dyDescent="0.25">
      <c r="A952" s="128">
        <v>2149</v>
      </c>
      <c r="B952" s="129">
        <f>VLOOKUP(A952,'Carga Remito.'!A$4:AK$16957,3,0)</f>
        <v>45509</v>
      </c>
      <c r="C952" s="131">
        <f t="shared" ca="1" si="33"/>
        <v>5</v>
      </c>
      <c r="D952" s="28" t="str">
        <f>VLOOKUP(A952,'Carga Remito.'!A$4:AK$15957,4,0)</f>
        <v>Rosende Gerardo</v>
      </c>
      <c r="E952" s="28" t="e">
        <f>VLOOKUP(A952,'Carga Remito.'!A$4:AK$2258,6,0)</f>
        <v>#N/A</v>
      </c>
      <c r="F952" s="28" t="e">
        <f>VLOOKUP(A952,'Carga Remito.'!A$4:AK$1858,7,0)</f>
        <v>#N/A</v>
      </c>
      <c r="G952" s="27">
        <f>VLOOKUP(A952,'Carga Remito.'!A$4:AK$20957,MATCH(G$4,'Carga Remito.'!A$3:AQ$3,0),0)</f>
        <v>251000</v>
      </c>
      <c r="J952" s="15">
        <f t="shared" si="34"/>
        <v>0</v>
      </c>
      <c r="K952" s="31">
        <v>251000</v>
      </c>
      <c r="L952" s="23">
        <v>45510</v>
      </c>
    </row>
    <row r="953" spans="1:15" x14ac:dyDescent="0.25">
      <c r="A953" s="128">
        <v>2150</v>
      </c>
      <c r="B953" s="129">
        <f>VLOOKUP(A953,'Carga Remito.'!A$4:AK$16957,3,0)</f>
        <v>45510</v>
      </c>
      <c r="C953" s="131">
        <f t="shared" ca="1" si="33"/>
        <v>4</v>
      </c>
      <c r="D953" s="28" t="str">
        <f>VLOOKUP(A953,'Carga Remito.'!A$4:AK$15957,4,0)</f>
        <v>Berna Mario</v>
      </c>
      <c r="E953" s="28" t="e">
        <f>VLOOKUP(A953,'Carga Remito.'!A$4:AK$2258,6,0)</f>
        <v>#N/A</v>
      </c>
      <c r="F953" s="28" t="e">
        <f>VLOOKUP(A953,'Carga Remito.'!A$4:AK$1858,7,0)</f>
        <v>#N/A</v>
      </c>
      <c r="G953" s="27">
        <f>VLOOKUP(A953,'Carga Remito.'!A$4:AK$20957,MATCH(G$4,'Carga Remito.'!A$3:AQ$3,0),0)</f>
        <v>104000</v>
      </c>
      <c r="J953" s="15">
        <f t="shared" si="34"/>
        <v>0</v>
      </c>
      <c r="K953" s="31">
        <v>104000</v>
      </c>
      <c r="L953" s="23">
        <v>45510</v>
      </c>
    </row>
    <row r="954" spans="1:15" x14ac:dyDescent="0.25">
      <c r="A954" s="128">
        <v>2151</v>
      </c>
      <c r="B954" s="129">
        <f>VLOOKUP(A954,'Carga Remito.'!A$4:AK$16957,3,0)</f>
        <v>45510</v>
      </c>
      <c r="C954" s="131">
        <f t="shared" ca="1" si="33"/>
        <v>4</v>
      </c>
      <c r="D954" s="28" t="str">
        <f>VLOOKUP(A954,'Carga Remito.'!A$4:AK$15957,4,0)</f>
        <v>Amioni Marta</v>
      </c>
      <c r="E954" s="28" t="e">
        <f>VLOOKUP(A954,'Carga Remito.'!A$4:AK$2258,6,0)</f>
        <v>#N/A</v>
      </c>
      <c r="F954" s="28" t="e">
        <f>VLOOKUP(A954,'Carga Remito.'!A$4:AK$1858,7,0)</f>
        <v>#N/A</v>
      </c>
      <c r="G954" s="27">
        <f>VLOOKUP(A954,'Carga Remito.'!A$4:AK$20957,MATCH(G$4,'Carga Remito.'!A$3:AQ$3,0),0)</f>
        <v>122800</v>
      </c>
      <c r="J954" s="15">
        <f t="shared" si="34"/>
        <v>0</v>
      </c>
      <c r="K954" s="31">
        <v>122800</v>
      </c>
      <c r="L954" s="23">
        <v>45513</v>
      </c>
    </row>
    <row r="955" spans="1:15" x14ac:dyDescent="0.25">
      <c r="A955" s="128">
        <v>2152</v>
      </c>
      <c r="B955" s="129">
        <f>VLOOKUP(A955,'Carga Remito.'!A$4:AK$16957,3,0)</f>
        <v>45510</v>
      </c>
      <c r="C955" s="131">
        <f t="shared" ca="1" si="33"/>
        <v>4</v>
      </c>
      <c r="D955" s="28" t="str">
        <f>VLOOKUP(A955,'Carga Remito.'!A$4:AK$15957,4,0)</f>
        <v>Transporte Palloni</v>
      </c>
      <c r="E955" s="28" t="e">
        <f>VLOOKUP(A955,'Carga Remito.'!A$4:AK$2258,6,0)</f>
        <v>#N/A</v>
      </c>
      <c r="F955" s="28" t="e">
        <f>VLOOKUP(A955,'Carga Remito.'!A$4:AK$1858,7,0)</f>
        <v>#N/A</v>
      </c>
      <c r="G955" s="27">
        <f>VLOOKUP(A955,'Carga Remito.'!A$4:AK$20957,MATCH(G$4,'Carga Remito.'!A$3:AQ$3,0),0)</f>
        <v>296450</v>
      </c>
      <c r="J955" s="15">
        <f t="shared" si="34"/>
        <v>0</v>
      </c>
      <c r="K955" s="31">
        <v>296450</v>
      </c>
      <c r="L955" s="23">
        <v>45560</v>
      </c>
    </row>
    <row r="956" spans="1:15" x14ac:dyDescent="0.25">
      <c r="A956" s="128">
        <v>2153</v>
      </c>
      <c r="B956" s="129">
        <f>VLOOKUP(A956,'Carga Remito.'!A$4:AK$16957,3,0)</f>
        <v>45511</v>
      </c>
      <c r="C956" s="131">
        <f t="shared" ca="1" si="33"/>
        <v>4</v>
      </c>
      <c r="D956" s="28" t="str">
        <f>VLOOKUP(A956,'Carga Remito.'!A$4:AK$15957,4,0)</f>
        <v>Avila Micaela</v>
      </c>
      <c r="E956" s="28" t="e">
        <f>VLOOKUP(A956,'Carga Remito.'!A$4:AK$2258,6,0)</f>
        <v>#N/A</v>
      </c>
      <c r="F956" s="28" t="e">
        <f>VLOOKUP(A956,'Carga Remito.'!A$4:AK$1858,7,0)</f>
        <v>#N/A</v>
      </c>
      <c r="G956" s="27">
        <f>VLOOKUP(A956,'Carga Remito.'!A$4:AK$20957,MATCH(G$4,'Carga Remito.'!A$3:AQ$3,0),0)</f>
        <v>142000</v>
      </c>
      <c r="J956" s="15">
        <f t="shared" si="34"/>
        <v>0</v>
      </c>
      <c r="K956" s="31">
        <v>50000</v>
      </c>
      <c r="L956" s="23">
        <v>45532</v>
      </c>
      <c r="N956" s="31">
        <v>92000</v>
      </c>
      <c r="O956" s="23">
        <v>45556</v>
      </c>
    </row>
    <row r="957" spans="1:15" x14ac:dyDescent="0.25">
      <c r="A957" s="128">
        <v>2154</v>
      </c>
      <c r="B957" s="129">
        <f>VLOOKUP(A957,'Carga Remito.'!A$4:AK$16957,3,0)</f>
        <v>45512</v>
      </c>
      <c r="C957" s="131">
        <f t="shared" ca="1" si="33"/>
        <v>4</v>
      </c>
      <c r="D957" s="28" t="str">
        <f>VLOOKUP(A957,'Carga Remito.'!A$4:AK$15957,4,0)</f>
        <v>Pegoraro Sonia</v>
      </c>
      <c r="E957" s="28" t="e">
        <f>VLOOKUP(A957,'Carga Remito.'!A$4:AK$2258,6,0)</f>
        <v>#N/A</v>
      </c>
      <c r="F957" s="28" t="e">
        <f>VLOOKUP(A957,'Carga Remito.'!A$4:AK$1858,7,0)</f>
        <v>#N/A</v>
      </c>
      <c r="G957" s="27">
        <f>VLOOKUP(A957,'Carga Remito.'!A$4:AK$20957,MATCH(G$4,'Carga Remito.'!A$3:AQ$3,0),0)</f>
        <v>197000</v>
      </c>
      <c r="J957" s="15">
        <f t="shared" si="34"/>
        <v>0</v>
      </c>
      <c r="K957" s="31">
        <v>197000</v>
      </c>
      <c r="L957" s="23">
        <v>45513</v>
      </c>
    </row>
    <row r="958" spans="1:15" x14ac:dyDescent="0.25">
      <c r="A958" s="128">
        <v>2155</v>
      </c>
      <c r="B958" s="129">
        <f>VLOOKUP(A958,'Carga Remito.'!A$4:AK$16957,3,0)</f>
        <v>45512</v>
      </c>
      <c r="C958" s="131">
        <f t="shared" ca="1" si="33"/>
        <v>4</v>
      </c>
      <c r="D958" s="28" t="str">
        <f>VLOOKUP(A958,'Carga Remito.'!A$4:AK$15957,4,0)</f>
        <v>Carranza Mauro</v>
      </c>
      <c r="E958" s="28" t="e">
        <f>VLOOKUP(A958,'Carga Remito.'!A$4:AK$2258,6,0)</f>
        <v>#N/A</v>
      </c>
      <c r="F958" s="28" t="e">
        <f>VLOOKUP(A958,'Carga Remito.'!A$4:AK$1858,7,0)</f>
        <v>#N/A</v>
      </c>
      <c r="G958" s="27">
        <f>VLOOKUP(A958,'Carga Remito.'!A$4:AK$20957,MATCH(G$4,'Carga Remito.'!A$3:AQ$3,0),0)</f>
        <v>189000</v>
      </c>
      <c r="J958" s="15">
        <f t="shared" si="34"/>
        <v>0</v>
      </c>
      <c r="K958" s="31">
        <v>189000</v>
      </c>
      <c r="L958" s="23">
        <v>45530</v>
      </c>
    </row>
    <row r="959" spans="1:15" x14ac:dyDescent="0.25">
      <c r="A959" s="128">
        <v>2156</v>
      </c>
      <c r="B959" s="129">
        <f>VLOOKUP(A959,'Carga Remito.'!A$4:AK$16957,3,0)</f>
        <v>45513</v>
      </c>
      <c r="C959" s="131">
        <f t="shared" ca="1" si="33"/>
        <v>4</v>
      </c>
      <c r="D959" s="28" t="str">
        <f>VLOOKUP(A959,'Carga Remito.'!A$4:AK$15957,4,0)</f>
        <v>Beriani Nazarena</v>
      </c>
      <c r="E959" s="28" t="e">
        <f>VLOOKUP(A959,'Carga Remito.'!A$4:AK$2258,6,0)</f>
        <v>#N/A</v>
      </c>
      <c r="F959" s="28" t="e">
        <f>VLOOKUP(A959,'Carga Remito.'!A$4:AK$1858,7,0)</f>
        <v>#N/A</v>
      </c>
      <c r="G959" s="27">
        <f>VLOOKUP(A959,'Carga Remito.'!A$4:AK$20957,MATCH(G$4,'Carga Remito.'!A$3:AQ$3,0),0)</f>
        <v>368500</v>
      </c>
      <c r="J959" s="15">
        <f t="shared" si="34"/>
        <v>0</v>
      </c>
      <c r="K959" s="31">
        <v>368500</v>
      </c>
      <c r="L959" s="23">
        <v>45516</v>
      </c>
    </row>
    <row r="960" spans="1:15" x14ac:dyDescent="0.25">
      <c r="A960" s="128">
        <v>2157</v>
      </c>
      <c r="B960" s="129">
        <f>VLOOKUP(A960,'Carga Remito.'!A$4:AK$16957,3,0)</f>
        <v>45513</v>
      </c>
      <c r="C960" s="131">
        <f t="shared" ca="1" si="33"/>
        <v>4</v>
      </c>
      <c r="D960" s="28" t="str">
        <f>VLOOKUP(A960,'Carga Remito.'!A$4:AK$15957,4,0)</f>
        <v>Loeiro Daniel</v>
      </c>
      <c r="E960" s="28" t="e">
        <f>VLOOKUP(A960,'Carga Remito.'!A$4:AK$2258,6,0)</f>
        <v>#N/A</v>
      </c>
      <c r="F960" s="28" t="e">
        <f>VLOOKUP(A960,'Carga Remito.'!A$4:AK$1858,7,0)</f>
        <v>#N/A</v>
      </c>
      <c r="G960" s="27">
        <f>VLOOKUP(A960,'Carga Remito.'!A$4:AK$20957,MATCH(G$4,'Carga Remito.'!A$3:AQ$3,0),0)</f>
        <v>950000</v>
      </c>
      <c r="J960" s="15">
        <f t="shared" si="34"/>
        <v>0</v>
      </c>
      <c r="K960" s="31">
        <v>700000</v>
      </c>
      <c r="L960" s="23">
        <v>45516</v>
      </c>
      <c r="N960" s="31">
        <v>250000</v>
      </c>
      <c r="O960" s="23">
        <v>45544</v>
      </c>
    </row>
    <row r="961" spans="1:21" x14ac:dyDescent="0.25">
      <c r="A961" s="128">
        <v>2158</v>
      </c>
      <c r="B961" s="129">
        <f>VLOOKUP(A961,'Carga Remito.'!A$4:AK$16957,3,0)</f>
        <v>45516</v>
      </c>
      <c r="C961" s="131">
        <f t="shared" ca="1" si="33"/>
        <v>4</v>
      </c>
      <c r="D961" s="28" t="str">
        <f>VLOOKUP(A961,'Carga Remito.'!A$4:AK$15957,4,0)</f>
        <v>Boudoux Emanuel</v>
      </c>
      <c r="E961" s="28" t="e">
        <f>VLOOKUP(A961,'Carga Remito.'!A$4:AK$2258,6,0)</f>
        <v>#N/A</v>
      </c>
      <c r="F961" s="28" t="e">
        <f>VLOOKUP(A961,'Carga Remito.'!A$4:AK$1858,7,0)</f>
        <v>#N/A</v>
      </c>
      <c r="G961" s="27">
        <f>VLOOKUP(A961,'Carga Remito.'!A$4:AK$20957,MATCH(G$4,'Carga Remito.'!A$3:AQ$3,0),0)</f>
        <v>332600</v>
      </c>
      <c r="J961" s="15">
        <f t="shared" si="34"/>
        <v>0</v>
      </c>
      <c r="K961" s="31">
        <v>332600</v>
      </c>
      <c r="L961" s="23">
        <v>45538</v>
      </c>
    </row>
    <row r="962" spans="1:21" x14ac:dyDescent="0.25">
      <c r="A962" s="128">
        <v>2159</v>
      </c>
      <c r="B962" s="129">
        <f>VLOOKUP(A962,'Carga Remito.'!A$4:AK$16957,3,0)</f>
        <v>45516</v>
      </c>
      <c r="C962" s="131">
        <f t="shared" ca="1" si="33"/>
        <v>4</v>
      </c>
      <c r="D962" s="28" t="str">
        <f>VLOOKUP(A962,'Carga Remito.'!A$4:AK$15957,4,0)</f>
        <v>Gigante Jani</v>
      </c>
      <c r="E962" s="28" t="e">
        <f>VLOOKUP(A962,'Carga Remito.'!A$4:AK$2258,6,0)</f>
        <v>#N/A</v>
      </c>
      <c r="F962" s="28" t="e">
        <f>VLOOKUP(A962,'Carga Remito.'!A$4:AK$1858,7,0)</f>
        <v>#N/A</v>
      </c>
      <c r="G962" s="27">
        <f>VLOOKUP(A962,'Carga Remito.'!A$4:AK$20957,MATCH(G$4,'Carga Remito.'!A$3:AQ$3,0),0)</f>
        <v>321000</v>
      </c>
      <c r="J962" s="15">
        <f t="shared" si="34"/>
        <v>0</v>
      </c>
      <c r="K962" s="31">
        <v>321000</v>
      </c>
      <c r="L962" s="23">
        <v>45576</v>
      </c>
    </row>
    <row r="963" spans="1:21" x14ac:dyDescent="0.25">
      <c r="A963" s="128">
        <v>2160</v>
      </c>
      <c r="B963" s="129">
        <f>VLOOKUP(A963,'Carga Remito.'!A$4:AK$16957,3,0)</f>
        <v>45517</v>
      </c>
      <c r="C963" s="131">
        <f t="shared" ca="1" si="33"/>
        <v>4</v>
      </c>
      <c r="D963" s="28" t="str">
        <f>VLOOKUP(A963,'Carga Remito.'!A$4:AK$15957,4,0)</f>
        <v>Bonancea Agustina</v>
      </c>
      <c r="E963" s="28" t="e">
        <f>VLOOKUP(A963,'Carga Remito.'!A$4:AK$2258,6,0)</f>
        <v>#N/A</v>
      </c>
      <c r="F963" s="28" t="e">
        <f>VLOOKUP(A963,'Carga Remito.'!A$4:AK$1858,7,0)</f>
        <v>#N/A</v>
      </c>
      <c r="G963" s="27">
        <f>VLOOKUP(A963,'Carga Remito.'!A$4:AK$20957,MATCH(G$4,'Carga Remito.'!A$3:AQ$3,0),0)</f>
        <v>301000</v>
      </c>
      <c r="J963" s="15">
        <f t="shared" si="34"/>
        <v>0</v>
      </c>
      <c r="K963" s="31">
        <v>301000</v>
      </c>
      <c r="L963" s="23">
        <v>45519</v>
      </c>
    </row>
    <row r="964" spans="1:21" x14ac:dyDescent="0.25">
      <c r="A964" s="128">
        <v>2161</v>
      </c>
      <c r="B964" s="129">
        <f>VLOOKUP(A964,'Carga Remito.'!A$4:AK$16957,3,0)</f>
        <v>45517</v>
      </c>
      <c r="C964" s="131">
        <f t="shared" ca="1" si="33"/>
        <v>4</v>
      </c>
      <c r="D964" s="28" t="str">
        <f>VLOOKUP(A964,'Carga Remito.'!A$4:AK$15957,4,0)</f>
        <v>Borello Matias</v>
      </c>
      <c r="E964" s="28" t="e">
        <f>VLOOKUP(A964,'Carga Remito.'!A$4:AK$2258,6,0)</f>
        <v>#N/A</v>
      </c>
      <c r="F964" s="28" t="e">
        <f>VLOOKUP(A964,'Carga Remito.'!A$4:AK$1858,7,0)</f>
        <v>#N/A</v>
      </c>
      <c r="G964" s="27">
        <f>VLOOKUP(A964,'Carga Remito.'!A$4:AK$20957,MATCH(G$4,'Carga Remito.'!A$3:AQ$3,0),0)</f>
        <v>489700</v>
      </c>
      <c r="J964" s="15">
        <f t="shared" si="34"/>
        <v>0</v>
      </c>
      <c r="K964" s="31">
        <v>244850</v>
      </c>
      <c r="L964" s="23">
        <v>45526</v>
      </c>
      <c r="N964" s="31">
        <v>244850</v>
      </c>
      <c r="O964" s="23">
        <v>45527</v>
      </c>
    </row>
    <row r="965" spans="1:21" x14ac:dyDescent="0.25">
      <c r="A965" s="128">
        <v>2162</v>
      </c>
      <c r="B965" s="129">
        <f>VLOOKUP(A965,'Carga Remito.'!A$4:AK$16957,3,0)</f>
        <v>45518</v>
      </c>
      <c r="C965" s="131">
        <f t="shared" ca="1" si="33"/>
        <v>4</v>
      </c>
      <c r="D965" s="28" t="str">
        <f>VLOOKUP(A965,'Carga Remito.'!A$4:AK$15957,4,0)</f>
        <v>Bongiorni Laura</v>
      </c>
      <c r="E965" s="28" t="e">
        <f>VLOOKUP(A965,'Carga Remito.'!A$4:AK$2258,6,0)</f>
        <v>#N/A</v>
      </c>
      <c r="F965" s="28" t="e">
        <f>VLOOKUP(A965,'Carga Remito.'!A$4:AK$1858,7,0)</f>
        <v>#N/A</v>
      </c>
      <c r="G965" s="27">
        <f>VLOOKUP(A965,'Carga Remito.'!A$4:AK$20957,MATCH(G$4,'Carga Remito.'!A$3:AQ$3,0),0)</f>
        <v>100000</v>
      </c>
      <c r="J965" s="15">
        <f t="shared" si="34"/>
        <v>0</v>
      </c>
      <c r="K965" s="31">
        <v>100000</v>
      </c>
      <c r="L965" s="23">
        <v>45518</v>
      </c>
    </row>
    <row r="966" spans="1:21" x14ac:dyDescent="0.25">
      <c r="A966" s="128">
        <v>2163</v>
      </c>
      <c r="B966" s="129">
        <f>VLOOKUP(A966,'Carga Remito.'!A$4:AK$16957,3,0)</f>
        <v>45518</v>
      </c>
      <c r="C966" s="131">
        <f t="shared" ca="1" si="33"/>
        <v>4</v>
      </c>
      <c r="D966" s="28" t="str">
        <f>VLOOKUP(A966,'Carga Remito.'!A$4:AK$15957,4,0)</f>
        <v>Integral Agropecuaria</v>
      </c>
      <c r="E966" s="28" t="e">
        <f>VLOOKUP(A966,'Carga Remito.'!A$4:AK$2258,6,0)</f>
        <v>#N/A</v>
      </c>
      <c r="F966" s="28" t="e">
        <f>VLOOKUP(A966,'Carga Remito.'!A$4:AK$1858,7,0)</f>
        <v>#N/A</v>
      </c>
      <c r="G966" s="27">
        <f>VLOOKUP(A966,'Carga Remito.'!A$4:AK$20957,MATCH(G$4,'Carga Remito.'!A$3:AQ$3,0),0)</f>
        <v>311500</v>
      </c>
      <c r="J966" s="15">
        <f t="shared" si="34"/>
        <v>0</v>
      </c>
      <c r="K966" s="31">
        <v>311500</v>
      </c>
      <c r="L966" s="23">
        <v>45534</v>
      </c>
    </row>
    <row r="967" spans="1:21" x14ac:dyDescent="0.25">
      <c r="A967" s="128">
        <v>2164</v>
      </c>
      <c r="B967" s="129">
        <f>VLOOKUP(A967,'Carga Remito.'!A$4:AK$16957,3,0)</f>
        <v>45518</v>
      </c>
      <c r="C967" s="131">
        <f t="shared" ca="1" si="33"/>
        <v>4</v>
      </c>
      <c r="D967" s="28" t="str">
        <f>VLOOKUP(A967,'Carga Remito.'!A$4:AK$15957,4,0)</f>
        <v>Transporte Palloni</v>
      </c>
      <c r="E967" s="28" t="e">
        <f>VLOOKUP(A967,'Carga Remito.'!A$4:AK$2258,6,0)</f>
        <v>#N/A</v>
      </c>
      <c r="F967" s="28" t="e">
        <f>VLOOKUP(A967,'Carga Remito.'!A$4:AK$1858,7,0)</f>
        <v>#N/A</v>
      </c>
      <c r="G967" s="27">
        <f>VLOOKUP(A967,'Carga Remito.'!A$4:AK$20957,MATCH(G$4,'Carga Remito.'!A$3:AQ$3,0),0)</f>
        <v>78650</v>
      </c>
      <c r="J967" s="15">
        <f t="shared" si="34"/>
        <v>0</v>
      </c>
      <c r="K967" s="31">
        <v>78650</v>
      </c>
      <c r="L967" s="23">
        <v>45560</v>
      </c>
    </row>
    <row r="968" spans="1:21" x14ac:dyDescent="0.25">
      <c r="A968" s="128">
        <v>2165</v>
      </c>
      <c r="B968" s="129">
        <f>VLOOKUP(A968,'Carga Remito.'!A$4:AK$16957,3,0)</f>
        <v>45518</v>
      </c>
      <c r="C968" s="131">
        <f t="shared" ca="1" si="33"/>
        <v>4</v>
      </c>
      <c r="D968" s="28" t="str">
        <f>VLOOKUP(A968,'Carga Remito.'!A$4:AK$15957,4,0)</f>
        <v>Magra Roberto</v>
      </c>
      <c r="E968" s="28" t="e">
        <f>VLOOKUP(A968,'Carga Remito.'!A$4:AK$2258,6,0)</f>
        <v>#N/A</v>
      </c>
      <c r="F968" s="28" t="e">
        <f>VLOOKUP(A968,'Carga Remito.'!A$4:AK$1858,7,0)</f>
        <v>#N/A</v>
      </c>
      <c r="G968" s="27">
        <f>VLOOKUP(A968,'Carga Remito.'!A$4:AK$20957,MATCH(G$4,'Carga Remito.'!A$3:AQ$3,0),0)</f>
        <v>1180000</v>
      </c>
      <c r="J968" s="15">
        <f t="shared" si="34"/>
        <v>0</v>
      </c>
      <c r="K968" s="31">
        <v>1180000</v>
      </c>
      <c r="L968" s="23">
        <v>45520</v>
      </c>
    </row>
    <row r="969" spans="1:21" x14ac:dyDescent="0.25">
      <c r="A969" s="128">
        <v>2166</v>
      </c>
      <c r="B969" s="129">
        <f>VLOOKUP(A969,'Carga Remito.'!A$4:AK$16957,3,0)</f>
        <v>45519</v>
      </c>
      <c r="C969" s="131">
        <f t="shared" ca="1" si="33"/>
        <v>4</v>
      </c>
      <c r="D969" s="28" t="str">
        <f>VLOOKUP(A969,'Carga Remito.'!A$4:AK$15957,4,0)</f>
        <v>Pelliza Kevin</v>
      </c>
      <c r="E969" s="28" t="e">
        <f>VLOOKUP(A969,'Carga Remito.'!A$4:AK$2258,6,0)</f>
        <v>#N/A</v>
      </c>
      <c r="F969" s="28" t="e">
        <f>VLOOKUP(A969,'Carga Remito.'!A$4:AK$1858,7,0)</f>
        <v>#N/A</v>
      </c>
      <c r="G969" s="27">
        <f>VLOOKUP(A969,'Carga Remito.'!A$4:AK$20957,MATCH(G$4,'Carga Remito.'!A$3:AQ$3,0),0)</f>
        <v>190000</v>
      </c>
      <c r="J969" s="15">
        <f t="shared" si="34"/>
        <v>0</v>
      </c>
      <c r="K969" s="31">
        <v>190000</v>
      </c>
      <c r="L969" s="23">
        <v>45520</v>
      </c>
    </row>
    <row r="970" spans="1:21" x14ac:dyDescent="0.25">
      <c r="A970" s="128">
        <v>2167</v>
      </c>
      <c r="B970" s="129">
        <f>VLOOKUP(A970,'Carga Remito.'!A$4:AK$16957,3,0)</f>
        <v>45519</v>
      </c>
      <c r="C970" s="131">
        <f t="shared" ca="1" si="33"/>
        <v>4</v>
      </c>
      <c r="D970" s="28" t="str">
        <f>VLOOKUP(A970,'Carga Remito.'!A$4:AK$15957,4,0)</f>
        <v>Cacciabue Evangelina</v>
      </c>
      <c r="E970" s="28" t="e">
        <f>VLOOKUP(A970,'Carga Remito.'!A$4:AK$2258,6,0)</f>
        <v>#N/A</v>
      </c>
      <c r="F970" s="28" t="e">
        <f>VLOOKUP(A970,'Carga Remito.'!A$4:AK$1858,7,0)</f>
        <v>#N/A</v>
      </c>
      <c r="G970" s="27">
        <f>VLOOKUP(A970,'Carga Remito.'!A$4:AK$20957,MATCH(G$4,'Carga Remito.'!A$3:AQ$3,0),0)</f>
        <v>25000</v>
      </c>
      <c r="J970" s="15">
        <f t="shared" si="34"/>
        <v>0</v>
      </c>
      <c r="K970" s="31">
        <v>25000</v>
      </c>
      <c r="L970" s="23">
        <v>45519</v>
      </c>
    </row>
    <row r="971" spans="1:21" x14ac:dyDescent="0.25">
      <c r="A971" s="128">
        <v>2168</v>
      </c>
      <c r="B971" s="129">
        <f>VLOOKUP(A971,'Carga Remito.'!A$4:AK$16957,3,0)</f>
        <v>45520</v>
      </c>
      <c r="C971" s="131">
        <f t="shared" ca="1" si="33"/>
        <v>4</v>
      </c>
      <c r="D971" s="28" t="str">
        <f>VLOOKUP(A971,'Carga Remito.'!A$4:AK$15957,4,0)</f>
        <v>Slovoyañoch Cristian</v>
      </c>
      <c r="E971" s="28" t="e">
        <f>VLOOKUP(A971,'Carga Remito.'!A$4:AK$2258,6,0)</f>
        <v>#N/A</v>
      </c>
      <c r="F971" s="28" t="e">
        <f>VLOOKUP(A971,'Carga Remito.'!A$4:AK$1858,7,0)</f>
        <v>#N/A</v>
      </c>
      <c r="G971" s="27">
        <f>VLOOKUP(A971,'Carga Remito.'!A$4:AK$20957,MATCH(G$4,'Carga Remito.'!A$3:AQ$3,0),0)</f>
        <v>310000</v>
      </c>
      <c r="J971" s="15">
        <f t="shared" si="34"/>
        <v>0</v>
      </c>
      <c r="K971" s="31">
        <v>310000</v>
      </c>
      <c r="L971" s="23">
        <v>45539</v>
      </c>
    </row>
    <row r="972" spans="1:21" x14ac:dyDescent="0.25">
      <c r="A972" s="128">
        <v>2169</v>
      </c>
      <c r="B972" s="129">
        <f>VLOOKUP(A972,'Carga Remito.'!A$4:AK$16957,3,0)</f>
        <v>45520</v>
      </c>
      <c r="C972" s="131">
        <f t="shared" ca="1" si="33"/>
        <v>4</v>
      </c>
      <c r="D972" s="28" t="str">
        <f>VLOOKUP(A972,'Carga Remito.'!A$4:AK$15957,4,0)</f>
        <v>Mansuino Walter</v>
      </c>
      <c r="E972" s="28" t="e">
        <f>VLOOKUP(A972,'Carga Remito.'!A$4:AK$2258,6,0)</f>
        <v>#N/A</v>
      </c>
      <c r="F972" s="28" t="e">
        <f>VLOOKUP(A972,'Carga Remito.'!A$4:AK$1858,7,0)</f>
        <v>#N/A</v>
      </c>
      <c r="G972" s="27">
        <f>VLOOKUP(A972,'Carga Remito.'!A$4:AK$20957,MATCH(G$4,'Carga Remito.'!A$3:AQ$3,0),0)</f>
        <v>447000</v>
      </c>
      <c r="J972" s="15">
        <f t="shared" si="34"/>
        <v>0</v>
      </c>
      <c r="K972" s="31">
        <v>132000</v>
      </c>
      <c r="L972" s="23">
        <v>45541</v>
      </c>
      <c r="N972" s="31">
        <v>100000</v>
      </c>
      <c r="O972" s="23">
        <v>45552</v>
      </c>
      <c r="Q972" s="31">
        <v>100000</v>
      </c>
      <c r="R972" s="23">
        <v>45569</v>
      </c>
      <c r="T972" s="31">
        <v>115000</v>
      </c>
      <c r="U972" s="23">
        <v>45593</v>
      </c>
    </row>
    <row r="973" spans="1:21" x14ac:dyDescent="0.25">
      <c r="A973" s="128">
        <v>2170</v>
      </c>
      <c r="B973" s="129">
        <f>VLOOKUP(A973,'Carga Remito.'!A$4:AK$16957,3,0)</f>
        <v>45520</v>
      </c>
      <c r="C973" s="131">
        <f t="shared" ca="1" si="33"/>
        <v>4</v>
      </c>
      <c r="D973" s="28" t="str">
        <f>VLOOKUP(A973,'Carga Remito.'!A$4:AK$15957,4,0)</f>
        <v>Cuevas Jorge</v>
      </c>
      <c r="E973" s="28" t="e">
        <f>VLOOKUP(A973,'Carga Remito.'!A$4:AK$2258,6,0)</f>
        <v>#N/A</v>
      </c>
      <c r="F973" s="28" t="e">
        <f>VLOOKUP(A973,'Carga Remito.'!A$4:AK$1858,7,0)</f>
        <v>#N/A</v>
      </c>
      <c r="G973" s="27">
        <f>VLOOKUP(A973,'Carga Remito.'!A$4:AK$20957,MATCH(G$4,'Carga Remito.'!A$3:AQ$3,0),0)</f>
        <v>166800</v>
      </c>
      <c r="J973" s="15">
        <f t="shared" si="34"/>
        <v>0</v>
      </c>
      <c r="K973" s="31">
        <v>100000</v>
      </c>
      <c r="L973" s="23">
        <v>45538</v>
      </c>
      <c r="N973" s="31">
        <v>66800</v>
      </c>
      <c r="O973" s="23">
        <v>45562</v>
      </c>
    </row>
    <row r="974" spans="1:21" x14ac:dyDescent="0.25">
      <c r="A974" s="128">
        <v>2171</v>
      </c>
      <c r="B974" s="129">
        <f>VLOOKUP(A974,'Carga Remito.'!A$4:AK$16957,3,0)</f>
        <v>45520</v>
      </c>
      <c r="C974" s="131">
        <f t="shared" ca="1" si="33"/>
        <v>4</v>
      </c>
      <c r="D974" s="28" t="str">
        <f>VLOOKUP(A974,'Carga Remito.'!A$4:AK$15957,4,0)</f>
        <v>Dellafiori Marcelo</v>
      </c>
      <c r="E974" s="28" t="e">
        <f>VLOOKUP(A974,'Carga Remito.'!A$4:AK$2258,6,0)</f>
        <v>#N/A</v>
      </c>
      <c r="F974" s="28" t="e">
        <f>VLOOKUP(A974,'Carga Remito.'!A$4:AK$1858,7,0)</f>
        <v>#N/A</v>
      </c>
      <c r="G974" s="27">
        <f>VLOOKUP(A974,'Carga Remito.'!A$4:AK$20957,MATCH(G$4,'Carga Remito.'!A$3:AQ$3,0),0)</f>
        <v>666000</v>
      </c>
      <c r="J974" s="15">
        <f t="shared" si="34"/>
        <v>0</v>
      </c>
      <c r="K974" s="31">
        <v>580000</v>
      </c>
      <c r="L974" s="23">
        <v>45521</v>
      </c>
      <c r="N974" s="31">
        <v>86000</v>
      </c>
      <c r="O974" s="23">
        <v>45545</v>
      </c>
    </row>
    <row r="975" spans="1:21" x14ac:dyDescent="0.25">
      <c r="A975" s="128">
        <v>2172</v>
      </c>
      <c r="B975" s="129">
        <f>VLOOKUP(A975,'Carga Remito.'!A$4:AK$16957,3,0)</f>
        <v>45520</v>
      </c>
      <c r="C975" s="131">
        <f t="shared" ca="1" si="33"/>
        <v>4</v>
      </c>
      <c r="D975" s="28" t="str">
        <f>VLOOKUP(A975,'Carga Remito.'!A$4:AK$15957,4,0)</f>
        <v>Razzini Carolina</v>
      </c>
      <c r="E975" s="28" t="e">
        <f>VLOOKUP(A975,'Carga Remito.'!A$4:AK$2258,6,0)</f>
        <v>#N/A</v>
      </c>
      <c r="F975" s="28" t="e">
        <f>VLOOKUP(A975,'Carga Remito.'!A$4:AK$1858,7,0)</f>
        <v>#N/A</v>
      </c>
      <c r="G975" s="27">
        <f>VLOOKUP(A975,'Carga Remito.'!A$4:AK$20957,MATCH(G$4,'Carga Remito.'!A$3:AQ$3,0),0)</f>
        <v>196000</v>
      </c>
      <c r="J975" s="15">
        <f t="shared" si="34"/>
        <v>0</v>
      </c>
      <c r="K975" s="31">
        <v>196000</v>
      </c>
      <c r="L975" s="23">
        <v>45520</v>
      </c>
    </row>
    <row r="976" spans="1:21" x14ac:dyDescent="0.25">
      <c r="A976" s="128">
        <v>2173</v>
      </c>
      <c r="B976" s="129">
        <f>VLOOKUP(A976,'Carga Remito.'!A$4:AK$16957,3,0)</f>
        <v>45521</v>
      </c>
      <c r="C976" s="131">
        <f t="shared" ca="1" si="33"/>
        <v>4</v>
      </c>
      <c r="D976" s="28" t="str">
        <f>VLOOKUP(A976,'Carga Remito.'!A$4:AK$15957,4,0)</f>
        <v>Mendizabal Alicia</v>
      </c>
      <c r="E976" s="28" t="e">
        <f>VLOOKUP(A976,'Carga Remito.'!A$4:AK$2258,6,0)</f>
        <v>#N/A</v>
      </c>
      <c r="F976" s="28" t="e">
        <f>VLOOKUP(A976,'Carga Remito.'!A$4:AK$1858,7,0)</f>
        <v>#N/A</v>
      </c>
      <c r="G976" s="27">
        <f>VLOOKUP(A976,'Carga Remito.'!A$4:AK$20957,MATCH(G$4,'Carga Remito.'!A$3:AQ$3,0),0)</f>
        <v>25000</v>
      </c>
      <c r="J976" s="15">
        <f t="shared" si="34"/>
        <v>0</v>
      </c>
      <c r="K976" s="31">
        <v>25000</v>
      </c>
      <c r="L976" s="23">
        <v>45523</v>
      </c>
    </row>
    <row r="977" spans="1:15" x14ac:dyDescent="0.25">
      <c r="A977" s="128">
        <v>2174</v>
      </c>
      <c r="B977" s="129">
        <f>VLOOKUP(A977,'Carga Remito.'!A$4:AK$16957,3,0)</f>
        <v>45523</v>
      </c>
      <c r="C977" s="131">
        <f t="shared" ca="1" si="33"/>
        <v>4</v>
      </c>
      <c r="D977" s="28" t="str">
        <f>VLOOKUP(A977,'Carga Remito.'!A$4:AK$15957,4,0)</f>
        <v>Fernandez Jorge</v>
      </c>
      <c r="E977" s="28" t="e">
        <f>VLOOKUP(A977,'Carga Remito.'!A$4:AK$2258,6,0)</f>
        <v>#N/A</v>
      </c>
      <c r="F977" s="28" t="e">
        <f>VLOOKUP(A977,'Carga Remito.'!A$4:AK$1858,7,0)</f>
        <v>#N/A</v>
      </c>
      <c r="G977" s="27">
        <f>VLOOKUP(A977,'Carga Remito.'!A$4:AK$20957,MATCH(G$4,'Carga Remito.'!A$3:AQ$3,0),0)</f>
        <v>387800</v>
      </c>
      <c r="J977" s="15">
        <f t="shared" si="34"/>
        <v>0</v>
      </c>
      <c r="K977" s="31">
        <v>387800</v>
      </c>
      <c r="L977" s="23">
        <v>45534</v>
      </c>
    </row>
    <row r="978" spans="1:15" x14ac:dyDescent="0.25">
      <c r="A978" s="128">
        <v>2175</v>
      </c>
      <c r="B978" s="129">
        <f>VLOOKUP(A978,'Carga Remito.'!A$4:AK$16957,3,0)</f>
        <v>45523</v>
      </c>
      <c r="C978" s="131">
        <f t="shared" ca="1" si="33"/>
        <v>4</v>
      </c>
      <c r="D978" s="28" t="str">
        <f>VLOOKUP(A978,'Carga Remito.'!A$4:AK$15957,4,0)</f>
        <v>Wiesek Susana</v>
      </c>
      <c r="E978" s="28" t="e">
        <f>VLOOKUP(A978,'Carga Remito.'!A$4:AK$2258,6,0)</f>
        <v>#N/A</v>
      </c>
      <c r="F978" s="28" t="e">
        <f>VLOOKUP(A978,'Carga Remito.'!A$4:AK$1858,7,0)</f>
        <v>#N/A</v>
      </c>
      <c r="G978" s="27">
        <f>VLOOKUP(A978,'Carga Remito.'!A$4:AK$20957,MATCH(G$4,'Carga Remito.'!A$3:AQ$3,0),0)</f>
        <v>100000</v>
      </c>
      <c r="J978" s="15">
        <f t="shared" si="34"/>
        <v>0</v>
      </c>
      <c r="K978" s="31">
        <v>100000</v>
      </c>
      <c r="L978" s="23">
        <v>45523</v>
      </c>
    </row>
    <row r="979" spans="1:15" x14ac:dyDescent="0.25">
      <c r="A979" s="128">
        <v>2176</v>
      </c>
      <c r="B979" s="129">
        <f>VLOOKUP(A979,'Carga Remito.'!A$4:AK$16957,3,0)</f>
        <v>45524</v>
      </c>
      <c r="C979" s="131">
        <f t="shared" ca="1" si="33"/>
        <v>4</v>
      </c>
      <c r="D979" s="28" t="str">
        <f>VLOOKUP(A979,'Carga Remito.'!A$4:AK$15957,4,0)</f>
        <v>Aranda Pablo</v>
      </c>
      <c r="E979" s="28" t="e">
        <f>VLOOKUP(A979,'Carga Remito.'!A$4:AK$2258,6,0)</f>
        <v>#N/A</v>
      </c>
      <c r="F979" s="28" t="e">
        <f>VLOOKUP(A979,'Carga Remito.'!A$4:AK$1858,7,0)</f>
        <v>#N/A</v>
      </c>
      <c r="G979" s="27">
        <f>VLOOKUP(A979,'Carga Remito.'!A$4:AK$20957,MATCH(G$4,'Carga Remito.'!A$3:AQ$3,0),0)</f>
        <v>158000</v>
      </c>
      <c r="J979" s="15">
        <f t="shared" si="34"/>
        <v>0</v>
      </c>
      <c r="K979" s="31">
        <v>158000</v>
      </c>
      <c r="L979" s="23">
        <v>45530</v>
      </c>
    </row>
    <row r="980" spans="1:15" x14ac:dyDescent="0.25">
      <c r="A980" s="128">
        <v>2177</v>
      </c>
      <c r="B980" s="129">
        <f>VLOOKUP(A980,'Carga Remito.'!A$4:AK$16957,3,0)</f>
        <v>45525</v>
      </c>
      <c r="C980" s="131">
        <f t="shared" ca="1" si="33"/>
        <v>4</v>
      </c>
      <c r="D980" s="28" t="str">
        <f>VLOOKUP(A980,'Carga Remito.'!A$4:AK$15957,4,0)</f>
        <v>Rodriguez Martin</v>
      </c>
      <c r="E980" s="28" t="e">
        <f>VLOOKUP(A980,'Carga Remito.'!A$4:AK$2258,6,0)</f>
        <v>#N/A</v>
      </c>
      <c r="F980" s="28" t="e">
        <f>VLOOKUP(A980,'Carga Remito.'!A$4:AK$1858,7,0)</f>
        <v>#N/A</v>
      </c>
      <c r="G980" s="27">
        <f>VLOOKUP(A980,'Carga Remito.'!A$4:AK$20957,MATCH(G$4,'Carga Remito.'!A$3:AQ$3,0),0)</f>
        <v>193000</v>
      </c>
      <c r="J980" s="15">
        <f t="shared" si="34"/>
        <v>0</v>
      </c>
      <c r="K980" s="31">
        <v>193000</v>
      </c>
      <c r="L980" s="23">
        <v>45525</v>
      </c>
    </row>
    <row r="981" spans="1:15" x14ac:dyDescent="0.25">
      <c r="A981" s="128">
        <v>2178</v>
      </c>
      <c r="B981" s="129">
        <f>VLOOKUP(A981,'Carga Remito.'!A$4:AK$16957,3,0)</f>
        <v>45525</v>
      </c>
      <c r="C981" s="131">
        <f t="shared" ca="1" si="33"/>
        <v>4</v>
      </c>
      <c r="D981" s="28" t="str">
        <f>VLOOKUP(A981,'Carga Remito.'!A$4:AK$15957,4,0)</f>
        <v>Isasi Luciana</v>
      </c>
      <c r="E981" s="28" t="e">
        <f>VLOOKUP(A981,'Carga Remito.'!A$4:AK$2258,6,0)</f>
        <v>#N/A</v>
      </c>
      <c r="F981" s="28" t="e">
        <f>VLOOKUP(A981,'Carga Remito.'!A$4:AK$1858,7,0)</f>
        <v>#N/A</v>
      </c>
      <c r="G981" s="27">
        <f>VLOOKUP(A981,'Carga Remito.'!A$4:AK$20957,MATCH(G$4,'Carga Remito.'!A$3:AQ$3,0),0)</f>
        <v>25000</v>
      </c>
      <c r="J981" s="15">
        <f t="shared" si="34"/>
        <v>0</v>
      </c>
      <c r="K981" s="31">
        <v>25000</v>
      </c>
      <c r="L981" s="23">
        <v>45537</v>
      </c>
    </row>
    <row r="982" spans="1:15" x14ac:dyDescent="0.25">
      <c r="A982" s="128">
        <v>2179</v>
      </c>
      <c r="B982" s="129">
        <f>VLOOKUP(A982,'Carga Remito.'!A$4:AK$16957,3,0)</f>
        <v>45525</v>
      </c>
      <c r="C982" s="131">
        <f t="shared" ca="1" si="33"/>
        <v>4</v>
      </c>
      <c r="D982" s="28" t="str">
        <f>VLOOKUP(A982,'Carga Remito.'!A$4:AK$15957,4,0)</f>
        <v>Oliva Stella</v>
      </c>
      <c r="E982" s="28" t="e">
        <f>VLOOKUP(A982,'Carga Remito.'!A$4:AK$2258,6,0)</f>
        <v>#N/A</v>
      </c>
      <c r="F982" s="28" t="e">
        <f>VLOOKUP(A982,'Carga Remito.'!A$4:AK$1858,7,0)</f>
        <v>#N/A</v>
      </c>
      <c r="G982" s="27">
        <f>VLOOKUP(A982,'Carga Remito.'!A$4:AK$20957,MATCH(G$4,'Carga Remito.'!A$3:AQ$3,0),0)</f>
        <v>458000</v>
      </c>
      <c r="J982" s="15">
        <f t="shared" si="34"/>
        <v>0</v>
      </c>
      <c r="K982" s="31">
        <v>258000</v>
      </c>
      <c r="L982" s="23">
        <v>45544</v>
      </c>
      <c r="N982" s="31">
        <v>200000</v>
      </c>
      <c r="O982" s="23">
        <v>45579</v>
      </c>
    </row>
    <row r="983" spans="1:15" x14ac:dyDescent="0.25">
      <c r="A983" s="128">
        <v>2180</v>
      </c>
      <c r="B983" s="129">
        <f>VLOOKUP(A983,'Carga Remito.'!A$4:AK$16957,3,0)</f>
        <v>45526</v>
      </c>
      <c r="C983" s="131">
        <f t="shared" ca="1" si="33"/>
        <v>4</v>
      </c>
      <c r="D983" s="28" t="str">
        <f>VLOOKUP(A983,'Carga Remito.'!A$4:AK$15957,4,0)</f>
        <v>Fava Juan</v>
      </c>
      <c r="E983" s="28" t="e">
        <f>VLOOKUP(A983,'Carga Remito.'!A$4:AK$2258,6,0)</f>
        <v>#N/A</v>
      </c>
      <c r="F983" s="28" t="e">
        <f>VLOOKUP(A983,'Carga Remito.'!A$4:AK$1858,7,0)</f>
        <v>#N/A</v>
      </c>
      <c r="G983" s="27">
        <f>VLOOKUP(A983,'Carga Remito.'!A$4:AK$20957,MATCH(G$4,'Carga Remito.'!A$3:AQ$3,0),0)</f>
        <v>383000</v>
      </c>
      <c r="J983" s="15">
        <f t="shared" si="34"/>
        <v>0</v>
      </c>
      <c r="K983" s="31">
        <v>383000</v>
      </c>
      <c r="L983" s="23">
        <v>45526</v>
      </c>
    </row>
    <row r="984" spans="1:15" x14ac:dyDescent="0.25">
      <c r="A984" s="128">
        <v>2181</v>
      </c>
      <c r="B984" s="129">
        <f>VLOOKUP(A984,'Carga Remito.'!A$4:AK$16957,3,0)</f>
        <v>45526</v>
      </c>
      <c r="C984" s="131">
        <f t="shared" ca="1" si="33"/>
        <v>4</v>
      </c>
      <c r="D984" s="28" t="str">
        <f>VLOOKUP(A984,'Carga Remito.'!A$4:AK$15957,4,0)</f>
        <v>Transporte Palloni</v>
      </c>
      <c r="E984" s="28" t="e">
        <f>VLOOKUP(A984,'Carga Remito.'!A$4:AK$2258,6,0)</f>
        <v>#N/A</v>
      </c>
      <c r="F984" s="28" t="e">
        <f>VLOOKUP(A984,'Carga Remito.'!A$4:AK$1858,7,0)</f>
        <v>#N/A</v>
      </c>
      <c r="G984" s="27">
        <f>VLOOKUP(A984,'Carga Remito.'!A$4:AK$20957,MATCH(G$4,'Carga Remito.'!A$3:AQ$3,0),0)</f>
        <v>72600</v>
      </c>
      <c r="J984" s="15">
        <f t="shared" si="34"/>
        <v>0</v>
      </c>
      <c r="K984" s="31">
        <v>72600</v>
      </c>
      <c r="L984" s="23">
        <v>45560</v>
      </c>
    </row>
    <row r="985" spans="1:15" x14ac:dyDescent="0.25">
      <c r="A985" s="128">
        <v>2182</v>
      </c>
      <c r="B985" s="129">
        <f>VLOOKUP(A985,'Carga Remito.'!A$4:AK$16957,3,0)</f>
        <v>45527</v>
      </c>
      <c r="C985" s="131">
        <f t="shared" ca="1" si="33"/>
        <v>4</v>
      </c>
      <c r="D985" s="28" t="str">
        <f>VLOOKUP(A985,'Carga Remito.'!A$4:AK$15957,4,0)</f>
        <v>Transporte Palloni</v>
      </c>
      <c r="E985" s="28" t="e">
        <f>VLOOKUP(A985,'Carga Remito.'!A$4:AK$2258,6,0)</f>
        <v>#N/A</v>
      </c>
      <c r="F985" s="28" t="e">
        <f>VLOOKUP(A985,'Carga Remito.'!A$4:AK$1858,7,0)</f>
        <v>#N/A</v>
      </c>
      <c r="G985" s="27">
        <f>VLOOKUP(A985,'Carga Remito.'!A$4:AK$20957,MATCH(G$4,'Carga Remito.'!A$3:AQ$3,0),0)</f>
        <v>60500</v>
      </c>
      <c r="J985" s="15">
        <f t="shared" si="34"/>
        <v>0</v>
      </c>
      <c r="K985" s="31">
        <v>60500</v>
      </c>
      <c r="L985" s="23">
        <v>45560</v>
      </c>
    </row>
    <row r="986" spans="1:15" x14ac:dyDescent="0.25">
      <c r="A986" s="128">
        <v>2183</v>
      </c>
      <c r="B986" s="129">
        <f>VLOOKUP(A986,'Carga Remito.'!A$4:AK$16957,3,0)</f>
        <v>45527</v>
      </c>
      <c r="C986" s="131">
        <f t="shared" ca="1" si="33"/>
        <v>4</v>
      </c>
      <c r="D986" s="28" t="str">
        <f>VLOOKUP(A986,'Carga Remito.'!A$4:AK$15957,4,0)</f>
        <v>Moretti Renato</v>
      </c>
      <c r="E986" s="28" t="e">
        <f>VLOOKUP(A986,'Carga Remito.'!A$4:AK$2258,6,0)</f>
        <v>#N/A</v>
      </c>
      <c r="F986" s="28" t="e">
        <f>VLOOKUP(A986,'Carga Remito.'!A$4:AK$1858,7,0)</f>
        <v>#N/A</v>
      </c>
      <c r="G986" s="27">
        <f>VLOOKUP(A986,'Carga Remito.'!A$4:AK$20957,MATCH(G$4,'Carga Remito.'!A$3:AQ$3,0),0)</f>
        <v>832000</v>
      </c>
      <c r="J986" s="15">
        <f t="shared" si="34"/>
        <v>0</v>
      </c>
      <c r="K986" s="31">
        <v>832000</v>
      </c>
      <c r="L986" s="23">
        <v>45537</v>
      </c>
    </row>
    <row r="987" spans="1:15" x14ac:dyDescent="0.25">
      <c r="A987" s="128">
        <v>2184</v>
      </c>
      <c r="B987" s="129">
        <f>VLOOKUP(A987,'Carga Remito.'!A$4:AK$16957,3,0)</f>
        <v>45527</v>
      </c>
      <c r="C987" s="131">
        <f t="shared" ca="1" si="33"/>
        <v>4</v>
      </c>
      <c r="D987" s="28" t="str">
        <f>VLOOKUP(A987,'Carga Remito.'!A$4:AK$15957,4,0)</f>
        <v>Cipolla Miren</v>
      </c>
      <c r="E987" s="28" t="e">
        <f>VLOOKUP(A987,'Carga Remito.'!A$4:AK$2258,6,0)</f>
        <v>#N/A</v>
      </c>
      <c r="F987" s="28" t="e">
        <f>VLOOKUP(A987,'Carga Remito.'!A$4:AK$1858,7,0)</f>
        <v>#N/A</v>
      </c>
      <c r="G987" s="27">
        <f>VLOOKUP(A987,'Carga Remito.'!A$4:AK$20957,MATCH(G$4,'Carga Remito.'!A$3:AQ$3,0),0)</f>
        <v>193000</v>
      </c>
      <c r="J987" s="15">
        <f t="shared" si="34"/>
        <v>0</v>
      </c>
      <c r="K987" s="31">
        <v>193000</v>
      </c>
      <c r="L987" s="23">
        <v>45534</v>
      </c>
    </row>
    <row r="988" spans="1:15" x14ac:dyDescent="0.25">
      <c r="A988" s="128">
        <v>2185</v>
      </c>
      <c r="B988" s="129">
        <f>VLOOKUP(A988,'Carga Remito.'!A$4:AK$16957,3,0)</f>
        <v>45530</v>
      </c>
      <c r="C988" s="131">
        <f t="shared" ref="C988:C1051" ca="1" si="35">ROUNDUP(IF((TODAY()-B988)&lt;30,0,(TODAY()-B988)/30),0)</f>
        <v>4</v>
      </c>
      <c r="D988" s="28" t="str">
        <f>VLOOKUP(A988,'Carga Remito.'!A$4:AK$15957,4,0)</f>
        <v>Llanos Raquel</v>
      </c>
      <c r="E988" s="28" t="e">
        <f>VLOOKUP(A988,'Carga Remito.'!A$4:AK$2258,6,0)</f>
        <v>#N/A</v>
      </c>
      <c r="F988" s="28" t="e">
        <f>VLOOKUP(A988,'Carga Remito.'!A$4:AK$1858,7,0)</f>
        <v>#N/A</v>
      </c>
      <c r="G988" s="27">
        <f>VLOOKUP(A988,'Carga Remito.'!A$4:AK$20957,MATCH(G$4,'Carga Remito.'!A$3:AQ$3,0),0)</f>
        <v>229000</v>
      </c>
      <c r="J988" s="15">
        <f t="shared" si="34"/>
        <v>0</v>
      </c>
      <c r="K988" s="31">
        <v>229000</v>
      </c>
      <c r="L988" s="23">
        <v>45532</v>
      </c>
    </row>
    <row r="989" spans="1:15" x14ac:dyDescent="0.25">
      <c r="A989" s="128">
        <v>2186</v>
      </c>
      <c r="B989" s="129">
        <f>VLOOKUP(A989,'Carga Remito.'!A$4:AK$16957,3,0)</f>
        <v>45530</v>
      </c>
      <c r="C989" s="131">
        <f t="shared" ca="1" si="35"/>
        <v>4</v>
      </c>
      <c r="D989" s="28" t="str">
        <f>VLOOKUP(A989,'Carga Remito.'!A$4:AK$15957,4,0)</f>
        <v>Molinari Kike</v>
      </c>
      <c r="E989" s="28" t="e">
        <f>VLOOKUP(A989,'Carga Remito.'!A$4:AK$2258,6,0)</f>
        <v>#N/A</v>
      </c>
      <c r="F989" s="28" t="e">
        <f>VLOOKUP(A989,'Carga Remito.'!A$4:AK$1858,7,0)</f>
        <v>#N/A</v>
      </c>
      <c r="G989" s="27">
        <f>VLOOKUP(A989,'Carga Remito.'!A$4:AK$20957,MATCH(G$4,'Carga Remito.'!A$3:AQ$3,0),0)</f>
        <v>180000</v>
      </c>
      <c r="J989" s="15">
        <f t="shared" si="34"/>
        <v>0</v>
      </c>
      <c r="K989" s="31">
        <v>180000</v>
      </c>
      <c r="L989" s="23">
        <v>45597</v>
      </c>
    </row>
    <row r="990" spans="1:15" x14ac:dyDescent="0.25">
      <c r="A990" s="128">
        <v>2187</v>
      </c>
      <c r="B990" s="129">
        <f>VLOOKUP(A990,'Carga Remito.'!A$4:AK$16957,3,0)</f>
        <v>45530</v>
      </c>
      <c r="C990" s="131">
        <f t="shared" ca="1" si="35"/>
        <v>4</v>
      </c>
      <c r="D990" s="28" t="str">
        <f>VLOOKUP(A990,'Carga Remito.'!A$4:AK$15957,4,0)</f>
        <v>Municipalidad Laboulaye</v>
      </c>
      <c r="E990" s="28" t="e">
        <f>VLOOKUP(A990,'Carga Remito.'!A$4:AK$2258,6,0)</f>
        <v>#N/A</v>
      </c>
      <c r="F990" s="28" t="e">
        <f>VLOOKUP(A990,'Carga Remito.'!A$4:AK$1858,7,0)</f>
        <v>#N/A</v>
      </c>
      <c r="G990" s="27">
        <f>VLOOKUP(A990,'Carga Remito.'!A$4:AK$20957,MATCH(G$4,'Carga Remito.'!A$3:AQ$3,0),0)</f>
        <v>102000</v>
      </c>
      <c r="J990" s="15">
        <f t="shared" si="34"/>
        <v>0</v>
      </c>
      <c r="K990" s="31">
        <v>102000</v>
      </c>
      <c r="L990" s="23">
        <v>45542</v>
      </c>
    </row>
    <row r="991" spans="1:15" x14ac:dyDescent="0.25">
      <c r="A991" s="128">
        <v>2188</v>
      </c>
      <c r="B991" s="129">
        <f>VLOOKUP(A991,'Carga Remito.'!A$4:AK$16957,3,0)</f>
        <v>45531</v>
      </c>
      <c r="C991" s="131">
        <f t="shared" ca="1" si="35"/>
        <v>4</v>
      </c>
      <c r="D991" s="28" t="str">
        <f>VLOOKUP(A991,'Carga Remito.'!A$4:AK$15957,4,0)</f>
        <v>Gigante Jani</v>
      </c>
      <c r="E991" s="28" t="e">
        <f>VLOOKUP(A991,'Carga Remito.'!A$4:AK$2258,6,0)</f>
        <v>#N/A</v>
      </c>
      <c r="F991" s="28" t="e">
        <f>VLOOKUP(A991,'Carga Remito.'!A$4:AK$1858,7,0)</f>
        <v>#N/A</v>
      </c>
      <c r="G991" s="27">
        <f>VLOOKUP(A991,'Carga Remito.'!A$4:AK$20957,MATCH(G$4,'Carga Remito.'!A$3:AQ$3,0),0)</f>
        <v>294000</v>
      </c>
      <c r="J991" s="15">
        <f t="shared" si="34"/>
        <v>0</v>
      </c>
      <c r="K991" s="31">
        <v>294000</v>
      </c>
      <c r="L991" s="23">
        <v>45548</v>
      </c>
    </row>
    <row r="992" spans="1:15" x14ac:dyDescent="0.25">
      <c r="A992" s="128">
        <v>2189</v>
      </c>
      <c r="B992" s="129">
        <f>VLOOKUP(A992,'Carga Remito.'!A$4:AK$16957,3,0)</f>
        <v>45531</v>
      </c>
      <c r="C992" s="131">
        <f t="shared" ca="1" si="35"/>
        <v>4</v>
      </c>
      <c r="D992" s="28" t="str">
        <f>VLOOKUP(A992,'Carga Remito.'!A$4:AK$15957,4,0)</f>
        <v>Guerrieri Gladys</v>
      </c>
      <c r="E992" s="28" t="e">
        <f>VLOOKUP(A992,'Carga Remito.'!A$4:AK$2258,6,0)</f>
        <v>#N/A</v>
      </c>
      <c r="F992" s="28" t="e">
        <f>VLOOKUP(A992,'Carga Remito.'!A$4:AK$1858,7,0)</f>
        <v>#N/A</v>
      </c>
      <c r="G992" s="27">
        <f>VLOOKUP(A992,'Carga Remito.'!A$4:AK$20957,MATCH(G$4,'Carga Remito.'!A$3:AQ$3,0),0)</f>
        <v>100800</v>
      </c>
      <c r="J992" s="15">
        <f t="shared" si="34"/>
        <v>0</v>
      </c>
      <c r="K992" s="31">
        <v>100800</v>
      </c>
      <c r="L992" s="23">
        <v>45538</v>
      </c>
    </row>
    <row r="993" spans="1:18" x14ac:dyDescent="0.25">
      <c r="A993" s="128">
        <v>2190</v>
      </c>
      <c r="B993" s="129">
        <f>VLOOKUP(A993,'Carga Remito.'!A$4:AK$16957,3,0)</f>
        <v>45532</v>
      </c>
      <c r="C993" s="131">
        <f t="shared" ca="1" si="35"/>
        <v>4</v>
      </c>
      <c r="D993" s="28" t="str">
        <f>VLOOKUP(A993,'Carga Remito.'!A$4:AK$15957,4,0)</f>
        <v>Escudero Gaston</v>
      </c>
      <c r="E993" s="28" t="e">
        <f>VLOOKUP(A993,'Carga Remito.'!A$4:AK$2258,6,0)</f>
        <v>#N/A</v>
      </c>
      <c r="F993" s="28" t="e">
        <f>VLOOKUP(A993,'Carga Remito.'!A$4:AK$1858,7,0)</f>
        <v>#N/A</v>
      </c>
      <c r="G993" s="27">
        <f>VLOOKUP(A993,'Carga Remito.'!A$4:AK$20957,MATCH(G$4,'Carga Remito.'!A$3:AQ$3,0),0)</f>
        <v>129200</v>
      </c>
      <c r="J993" s="15">
        <f t="shared" si="34"/>
        <v>0</v>
      </c>
      <c r="K993" s="31">
        <v>129200</v>
      </c>
      <c r="L993" s="23">
        <v>45574</v>
      </c>
    </row>
    <row r="994" spans="1:18" x14ac:dyDescent="0.25">
      <c r="A994" s="128">
        <v>2191</v>
      </c>
      <c r="B994" s="129">
        <f>VLOOKUP(A994,'Carga Remito.'!A$4:AK$16957,3,0)</f>
        <v>45532</v>
      </c>
      <c r="C994" s="131">
        <f t="shared" ca="1" si="35"/>
        <v>4</v>
      </c>
      <c r="D994" s="28" t="str">
        <f>VLOOKUP(A994,'Carga Remito.'!A$4:AK$15957,4,0)</f>
        <v>Trobatto Pablo</v>
      </c>
      <c r="E994" s="28" t="e">
        <f>VLOOKUP(A994,'Carga Remito.'!A$4:AK$2258,6,0)</f>
        <v>#N/A</v>
      </c>
      <c r="F994" s="28" t="e">
        <f>VLOOKUP(A994,'Carga Remito.'!A$4:AK$1858,7,0)</f>
        <v>#N/A</v>
      </c>
      <c r="G994" s="27">
        <f>VLOOKUP(A994,'Carga Remito.'!A$4:AK$20957,MATCH(G$4,'Carga Remito.'!A$3:AQ$3,0),0)</f>
        <v>104600</v>
      </c>
      <c r="J994" s="15">
        <f t="shared" si="34"/>
        <v>0</v>
      </c>
      <c r="K994" s="31">
        <v>104600</v>
      </c>
      <c r="L994" s="23">
        <v>45534</v>
      </c>
    </row>
    <row r="995" spans="1:18" x14ac:dyDescent="0.25">
      <c r="A995" s="128">
        <v>2192</v>
      </c>
      <c r="B995" s="129">
        <f>VLOOKUP(A995,'Carga Remito.'!A$4:AK$16957,3,0)</f>
        <v>45533</v>
      </c>
      <c r="C995" s="131">
        <f t="shared" ca="1" si="35"/>
        <v>4</v>
      </c>
      <c r="D995" s="28" t="str">
        <f>VLOOKUP(A995,'Carga Remito.'!A$4:AK$15957,4,0)</f>
        <v>Cometto Franco</v>
      </c>
      <c r="E995" s="28" t="e">
        <f>VLOOKUP(A995,'Carga Remito.'!A$4:AK$2258,6,0)</f>
        <v>#N/A</v>
      </c>
      <c r="F995" s="28" t="e">
        <f>VLOOKUP(A995,'Carga Remito.'!A$4:AK$1858,7,0)</f>
        <v>#N/A</v>
      </c>
      <c r="G995" s="27">
        <f>VLOOKUP(A995,'Carga Remito.'!A$4:AK$20957,MATCH(G$4,'Carga Remito.'!A$3:AQ$3,0),0)</f>
        <v>241000</v>
      </c>
      <c r="J995" s="15">
        <f t="shared" si="34"/>
        <v>0</v>
      </c>
      <c r="K995" s="31">
        <v>133500</v>
      </c>
      <c r="N995" s="31">
        <v>50000</v>
      </c>
      <c r="O995" s="23">
        <v>45534</v>
      </c>
      <c r="Q995" s="31">
        <v>57500</v>
      </c>
      <c r="R995" s="23">
        <v>45540</v>
      </c>
    </row>
    <row r="996" spans="1:18" x14ac:dyDescent="0.25">
      <c r="A996" s="128">
        <v>2193</v>
      </c>
      <c r="B996" s="129">
        <f>VLOOKUP(A996,'Carga Remito.'!A$4:AK$16957,3,0)</f>
        <v>45533</v>
      </c>
      <c r="C996" s="131">
        <f t="shared" ca="1" si="35"/>
        <v>4</v>
      </c>
      <c r="D996" s="28" t="str">
        <f>VLOOKUP(A996,'Carga Remito.'!A$4:AK$15957,4,0)</f>
        <v>Balestrelli Valeria</v>
      </c>
      <c r="E996" s="28" t="e">
        <f>VLOOKUP(A996,'Carga Remito.'!A$4:AK$2258,6,0)</f>
        <v>#N/A</v>
      </c>
      <c r="F996" s="28" t="e">
        <f>VLOOKUP(A996,'Carga Remito.'!A$4:AK$1858,7,0)</f>
        <v>#N/A</v>
      </c>
      <c r="G996" s="27">
        <f>VLOOKUP(A996,'Carga Remito.'!A$4:AK$20957,MATCH(G$4,'Carga Remito.'!A$3:AQ$3,0),0)</f>
        <v>125000</v>
      </c>
      <c r="J996" s="15">
        <f t="shared" si="34"/>
        <v>0</v>
      </c>
      <c r="K996" s="31">
        <v>125000</v>
      </c>
      <c r="L996" s="23">
        <v>45540</v>
      </c>
    </row>
    <row r="997" spans="1:18" x14ac:dyDescent="0.25">
      <c r="A997" s="128">
        <v>2194</v>
      </c>
      <c r="B997" s="129">
        <f>VLOOKUP(A997,'Carga Remito.'!A$4:AK$16957,3,0)</f>
        <v>45533</v>
      </c>
      <c r="C997" s="131">
        <f t="shared" ca="1" si="35"/>
        <v>4</v>
      </c>
      <c r="D997" s="28" t="str">
        <f>VLOOKUP(A997,'Carga Remito.'!A$4:AK$15957,4,0)</f>
        <v>Municipalidad Laboulaye</v>
      </c>
      <c r="E997" s="28" t="e">
        <f>VLOOKUP(A997,'Carga Remito.'!A$4:AK$2258,6,0)</f>
        <v>#N/A</v>
      </c>
      <c r="F997" s="28" t="e">
        <f>VLOOKUP(A997,'Carga Remito.'!A$4:AK$1858,7,0)</f>
        <v>#N/A</v>
      </c>
      <c r="G997" s="27">
        <f>VLOOKUP(A997,'Carga Remito.'!A$4:AK$20957,MATCH(G$4,'Carga Remito.'!A$3:AQ$3,0),0)</f>
        <v>115500</v>
      </c>
      <c r="J997" s="15">
        <f t="shared" si="34"/>
        <v>0</v>
      </c>
      <c r="K997" s="31">
        <v>115500</v>
      </c>
      <c r="L997" s="23">
        <v>45542</v>
      </c>
    </row>
    <row r="998" spans="1:18" x14ac:dyDescent="0.25">
      <c r="A998" s="128">
        <v>2195</v>
      </c>
      <c r="B998" s="129">
        <f>VLOOKUP(A998,'Carga Remito.'!A$4:AK$16957,3,0)</f>
        <v>45533</v>
      </c>
      <c r="C998" s="131">
        <f t="shared" ca="1" si="35"/>
        <v>4</v>
      </c>
      <c r="D998" s="28" t="str">
        <f>VLOOKUP(A998,'Carga Remito.'!A$4:AK$15957,4,0)</f>
        <v>Creativity</v>
      </c>
      <c r="E998" s="28" t="e">
        <f>VLOOKUP(A998,'Carga Remito.'!A$4:AK$2258,6,0)</f>
        <v>#N/A</v>
      </c>
      <c r="F998" s="28" t="e">
        <f>VLOOKUP(A998,'Carga Remito.'!A$4:AK$1858,7,0)</f>
        <v>#N/A</v>
      </c>
      <c r="G998" s="27">
        <f>VLOOKUP(A998,'Carga Remito.'!A$4:AK$20957,MATCH(G$4,'Carga Remito.'!A$3:AQ$3,0),0)</f>
        <v>388000</v>
      </c>
      <c r="J998" s="15">
        <f t="shared" si="34"/>
        <v>0</v>
      </c>
      <c r="K998" s="31">
        <v>388000</v>
      </c>
      <c r="L998" s="23">
        <v>45554</v>
      </c>
    </row>
    <row r="999" spans="1:18" x14ac:dyDescent="0.25">
      <c r="A999" s="128">
        <v>2196</v>
      </c>
      <c r="B999" s="129">
        <f>VLOOKUP(A999,'Carga Remito.'!A$4:AK$16957,3,0)</f>
        <v>45533</v>
      </c>
      <c r="C999" s="131">
        <f t="shared" ca="1" si="35"/>
        <v>4</v>
      </c>
      <c r="D999" s="28" t="str">
        <f>VLOOKUP(A999,'Carga Remito.'!A$4:AK$15957,4,0)</f>
        <v>Cometto Franco</v>
      </c>
      <c r="E999" s="28" t="e">
        <f>VLOOKUP(A999,'Carga Remito.'!A$4:AK$2258,6,0)</f>
        <v>#N/A</v>
      </c>
      <c r="F999" s="28" t="e">
        <f>VLOOKUP(A999,'Carga Remito.'!A$4:AK$1858,7,0)</f>
        <v>#N/A</v>
      </c>
      <c r="G999" s="27">
        <f>VLOOKUP(A999,'Carga Remito.'!A$4:AK$20957,MATCH(G$4,'Carga Remito.'!A$3:AQ$3,0),0)</f>
        <v>123800</v>
      </c>
      <c r="J999" s="15">
        <f t="shared" si="34"/>
        <v>0</v>
      </c>
      <c r="K999" s="31">
        <v>123800</v>
      </c>
      <c r="L999" s="23">
        <v>45560</v>
      </c>
    </row>
    <row r="1000" spans="1:18" x14ac:dyDescent="0.25">
      <c r="A1000" s="128">
        <v>2197</v>
      </c>
      <c r="B1000" s="129">
        <f>VLOOKUP(A1000,'Carga Remito.'!A$4:AK$16957,3,0)</f>
        <v>45534</v>
      </c>
      <c r="C1000" s="131">
        <f t="shared" ca="1" si="35"/>
        <v>4</v>
      </c>
      <c r="D1000" s="28" t="str">
        <f>VLOOKUP(A1000,'Carga Remito.'!A$4:AK$15957,4,0)</f>
        <v>Cometto Julia</v>
      </c>
      <c r="E1000" s="28" t="e">
        <f>VLOOKUP(A1000,'Carga Remito.'!A$4:AK$2258,6,0)</f>
        <v>#N/A</v>
      </c>
      <c r="F1000" s="28" t="e">
        <f>VLOOKUP(A1000,'Carga Remito.'!A$4:AK$1858,7,0)</f>
        <v>#N/A</v>
      </c>
      <c r="G1000" s="27">
        <f>VLOOKUP(A1000,'Carga Remito.'!A$4:AK$20957,MATCH(G$4,'Carga Remito.'!A$3:AQ$3,0),0)</f>
        <v>164000</v>
      </c>
      <c r="J1000" s="15">
        <f t="shared" si="34"/>
        <v>0</v>
      </c>
      <c r="K1000" s="31">
        <v>164000</v>
      </c>
      <c r="L1000" s="23">
        <v>45556</v>
      </c>
    </row>
    <row r="1001" spans="1:18" x14ac:dyDescent="0.25">
      <c r="A1001" s="128">
        <v>2198</v>
      </c>
      <c r="B1001" s="129">
        <f>VLOOKUP(A1001,'Carga Remito.'!A$4:AK$16957,3,0)</f>
        <v>45535</v>
      </c>
      <c r="C1001" s="131">
        <f t="shared" ca="1" si="35"/>
        <v>4</v>
      </c>
      <c r="D1001" s="28" t="str">
        <f>VLOOKUP(A1001,'Carga Remito.'!A$4:AK$15957,4,0)</f>
        <v>Airasca Gustavo</v>
      </c>
      <c r="E1001" s="28" t="e">
        <f>VLOOKUP(A1001,'Carga Remito.'!A$4:AK$2258,6,0)</f>
        <v>#N/A</v>
      </c>
      <c r="F1001" s="28" t="e">
        <f>VLOOKUP(A1001,'Carga Remito.'!A$4:AK$1858,7,0)</f>
        <v>#N/A</v>
      </c>
      <c r="G1001" s="27">
        <f>VLOOKUP(A1001,'Carga Remito.'!A$4:AK$20957,MATCH(G$4,'Carga Remito.'!A$3:AQ$3,0),0)</f>
        <v>201000</v>
      </c>
      <c r="J1001" s="15">
        <f t="shared" si="34"/>
        <v>0</v>
      </c>
      <c r="K1001" s="31">
        <v>201000</v>
      </c>
      <c r="L1001" s="23">
        <v>45541</v>
      </c>
    </row>
    <row r="1002" spans="1:18" x14ac:dyDescent="0.25">
      <c r="A1002" s="128">
        <v>2199</v>
      </c>
      <c r="B1002" s="129">
        <f>VLOOKUP(A1002,'Carga Remito.'!A$4:AK$16957,3,0)</f>
        <v>45535</v>
      </c>
      <c r="C1002" s="131">
        <f t="shared" ca="1" si="35"/>
        <v>4</v>
      </c>
      <c r="D1002" s="28" t="str">
        <f>VLOOKUP(A1002,'Carga Remito.'!A$4:AK$15957,4,0)</f>
        <v>Aguilera Pablo</v>
      </c>
      <c r="E1002" s="28" t="e">
        <f>VLOOKUP(A1002,'Carga Remito.'!A$4:AK$2258,6,0)</f>
        <v>#N/A</v>
      </c>
      <c r="F1002" s="28" t="e">
        <f>VLOOKUP(A1002,'Carga Remito.'!A$4:AK$1858,7,0)</f>
        <v>#N/A</v>
      </c>
      <c r="G1002" s="27">
        <f>VLOOKUP(A1002,'Carga Remito.'!A$4:AK$20957,MATCH(G$4,'Carga Remito.'!A$3:AQ$3,0),0)</f>
        <v>1339400</v>
      </c>
      <c r="J1002" s="15">
        <f t="shared" si="34"/>
        <v>0</v>
      </c>
      <c r="K1002" s="31">
        <v>1339400</v>
      </c>
      <c r="L1002" s="23">
        <v>45553</v>
      </c>
    </row>
    <row r="1003" spans="1:18" x14ac:dyDescent="0.25">
      <c r="A1003" s="128">
        <v>2200</v>
      </c>
      <c r="B1003" s="129">
        <f>VLOOKUP(A1003,'Carga Remito.'!A$4:AK$16957,3,0)</f>
        <v>45537</v>
      </c>
      <c r="C1003" s="131">
        <f t="shared" ca="1" si="35"/>
        <v>4</v>
      </c>
      <c r="D1003" s="28" t="str">
        <f>VLOOKUP(A1003,'Carga Remito.'!A$4:AK$15957,4,0)</f>
        <v>Martinez Fermin</v>
      </c>
      <c r="E1003" s="28" t="e">
        <f>VLOOKUP(A1003,'Carga Remito.'!A$4:AK$2258,6,0)</f>
        <v>#N/A</v>
      </c>
      <c r="F1003" s="28" t="e">
        <f>VLOOKUP(A1003,'Carga Remito.'!A$4:AK$1858,7,0)</f>
        <v>#N/A</v>
      </c>
      <c r="G1003" s="27">
        <f>VLOOKUP(A1003,'Carga Remito.'!A$4:AK$20957,MATCH(G$4,'Carga Remito.'!A$3:AQ$3,0),0)</f>
        <v>192800</v>
      </c>
      <c r="J1003" s="15">
        <f t="shared" si="34"/>
        <v>0</v>
      </c>
      <c r="K1003" s="31">
        <v>192800</v>
      </c>
      <c r="L1003" s="23">
        <v>45540</v>
      </c>
    </row>
    <row r="1004" spans="1:18" x14ac:dyDescent="0.25">
      <c r="A1004" s="128">
        <v>2201</v>
      </c>
      <c r="B1004" s="129">
        <f>VLOOKUP(A1004,'Carga Remito.'!A$4:AK$16957,3,0)</f>
        <v>45537</v>
      </c>
      <c r="C1004" s="131">
        <f t="shared" ca="1" si="35"/>
        <v>4</v>
      </c>
      <c r="D1004" s="28" t="str">
        <f>VLOOKUP(A1004,'Carga Remito.'!A$4:AK$15957,4,0)</f>
        <v xml:space="preserve">Sabaini Ignacio </v>
      </c>
      <c r="E1004" s="28" t="e">
        <f>VLOOKUP(A1004,'Carga Remito.'!A$4:AK$2258,6,0)</f>
        <v>#N/A</v>
      </c>
      <c r="F1004" s="28" t="e">
        <f>VLOOKUP(A1004,'Carga Remito.'!A$4:AK$1858,7,0)</f>
        <v>#N/A</v>
      </c>
      <c r="G1004" s="27">
        <f>VLOOKUP(A1004,'Carga Remito.'!A$4:AK$20957,MATCH(G$4,'Carga Remito.'!A$3:AQ$3,0),0)</f>
        <v>606000</v>
      </c>
      <c r="J1004" s="15">
        <f t="shared" si="34"/>
        <v>0</v>
      </c>
      <c r="K1004" s="31">
        <v>606000</v>
      </c>
      <c r="L1004" s="23">
        <v>45539</v>
      </c>
    </row>
    <row r="1005" spans="1:18" x14ac:dyDescent="0.25">
      <c r="A1005" s="128">
        <v>2202</v>
      </c>
      <c r="B1005" s="129">
        <f>VLOOKUP(A1005,'Carga Remito.'!A$4:AK$16957,3,0)</f>
        <v>45538</v>
      </c>
      <c r="C1005" s="131">
        <f t="shared" ca="1" si="35"/>
        <v>4</v>
      </c>
      <c r="D1005" s="28" t="str">
        <f>VLOOKUP(A1005,'Carga Remito.'!A$4:AK$15957,4,0)</f>
        <v>Morales Ariel</v>
      </c>
      <c r="E1005" s="28" t="e">
        <f>VLOOKUP(A1005,'Carga Remito.'!A$4:AK$2258,6,0)</f>
        <v>#N/A</v>
      </c>
      <c r="F1005" s="28" t="e">
        <f>VLOOKUP(A1005,'Carga Remito.'!A$4:AK$1858,7,0)</f>
        <v>#N/A</v>
      </c>
      <c r="G1005" s="27">
        <f>VLOOKUP(A1005,'Carga Remito.'!A$4:AK$20957,MATCH(G$4,'Carga Remito.'!A$3:AQ$3,0),0)</f>
        <v>733100</v>
      </c>
      <c r="J1005" s="15">
        <f t="shared" si="34"/>
        <v>0</v>
      </c>
      <c r="K1005" s="31">
        <v>733100</v>
      </c>
      <c r="L1005" s="23">
        <v>45540</v>
      </c>
    </row>
    <row r="1006" spans="1:18" x14ac:dyDescent="0.25">
      <c r="A1006" s="128">
        <v>2203</v>
      </c>
      <c r="B1006" s="129">
        <f>VLOOKUP(A1006,'Carga Remito.'!A$4:AK$16957,3,0)</f>
        <v>45539</v>
      </c>
      <c r="C1006" s="131">
        <f t="shared" ca="1" si="35"/>
        <v>4</v>
      </c>
      <c r="D1006" s="28" t="str">
        <f>VLOOKUP(A1006,'Carga Remito.'!A$4:AK$15957,4,0)</f>
        <v>Molina Dalma</v>
      </c>
      <c r="E1006" s="28" t="e">
        <f>VLOOKUP(A1006,'Carga Remito.'!A$4:AK$2258,6,0)</f>
        <v>#N/A</v>
      </c>
      <c r="F1006" s="28" t="e">
        <f>VLOOKUP(A1006,'Carga Remito.'!A$4:AK$1858,7,0)</f>
        <v>#N/A</v>
      </c>
      <c r="G1006" s="27">
        <f>VLOOKUP(A1006,'Carga Remito.'!A$4:AK$20957,MATCH(G$4,'Carga Remito.'!A$3:AQ$3,0),0)</f>
        <v>80000</v>
      </c>
      <c r="J1006" s="15">
        <f t="shared" si="34"/>
        <v>0</v>
      </c>
      <c r="K1006" s="31">
        <v>80000</v>
      </c>
      <c r="L1006" s="23">
        <v>45541</v>
      </c>
    </row>
    <row r="1007" spans="1:18" x14ac:dyDescent="0.25">
      <c r="A1007" s="128">
        <v>2204</v>
      </c>
      <c r="B1007" s="129">
        <f>VLOOKUP(A1007,'Carga Remito.'!A$4:AK$16957,3,0)</f>
        <v>45539</v>
      </c>
      <c r="C1007" s="131">
        <f t="shared" ca="1" si="35"/>
        <v>4</v>
      </c>
      <c r="D1007" s="28" t="str">
        <f>VLOOKUP(A1007,'Carga Remito.'!A$4:AK$15957,4,0)</f>
        <v>Wiesek Ruben</v>
      </c>
      <c r="E1007" s="28" t="e">
        <f>VLOOKUP(A1007,'Carga Remito.'!A$4:AK$2258,6,0)</f>
        <v>#N/A</v>
      </c>
      <c r="F1007" s="28" t="e">
        <f>VLOOKUP(A1007,'Carga Remito.'!A$4:AK$1858,7,0)</f>
        <v>#N/A</v>
      </c>
      <c r="G1007" s="27">
        <f>VLOOKUP(A1007,'Carga Remito.'!A$4:AK$20957,MATCH(G$4,'Carga Remito.'!A$3:AQ$3,0),0)</f>
        <v>285500</v>
      </c>
      <c r="J1007" s="15">
        <f t="shared" si="34"/>
        <v>0</v>
      </c>
      <c r="K1007" s="31">
        <v>130000</v>
      </c>
      <c r="N1007" s="31">
        <v>155500</v>
      </c>
      <c r="O1007" s="23">
        <v>45547</v>
      </c>
    </row>
    <row r="1008" spans="1:18" x14ac:dyDescent="0.25">
      <c r="A1008" s="128">
        <v>2205</v>
      </c>
      <c r="B1008" s="129">
        <f>VLOOKUP(A1008,'Carga Remito.'!A$4:AK$16957,3,0)</f>
        <v>45535</v>
      </c>
      <c r="C1008" s="131">
        <f t="shared" ca="1" si="35"/>
        <v>4</v>
      </c>
      <c r="D1008" s="28" t="str">
        <f>VLOOKUP(A1008,'Carga Remito.'!A$4:AK$15957,4,0)</f>
        <v>Transporte Palloni</v>
      </c>
      <c r="E1008" s="28" t="e">
        <f>VLOOKUP(A1008,'Carga Remito.'!A$4:AK$2258,6,0)</f>
        <v>#N/A</v>
      </c>
      <c r="F1008" s="28" t="e">
        <f>VLOOKUP(A1008,'Carga Remito.'!A$4:AK$1858,7,0)</f>
        <v>#N/A</v>
      </c>
      <c r="G1008" s="27">
        <f>VLOOKUP(A1008,'Carga Remito.'!A$4:AK$20957,MATCH(G$4,'Carga Remito.'!A$3:AQ$3,0),0)</f>
        <v>54450</v>
      </c>
      <c r="J1008" s="15">
        <f t="shared" si="34"/>
        <v>0</v>
      </c>
      <c r="K1008" s="31">
        <v>54450</v>
      </c>
      <c r="L1008" s="23">
        <v>45560</v>
      </c>
    </row>
    <row r="1009" spans="1:15" x14ac:dyDescent="0.25">
      <c r="A1009" s="128">
        <v>2206</v>
      </c>
      <c r="B1009" s="129">
        <f>VLOOKUP(A1009,'Carga Remito.'!A$4:AK$16957,3,0)</f>
        <v>45540</v>
      </c>
      <c r="C1009" s="131">
        <f t="shared" ca="1" si="35"/>
        <v>3</v>
      </c>
      <c r="D1009" s="28" t="str">
        <f>VLOOKUP(A1009,'Carga Remito.'!A$4:AK$15957,4,0)</f>
        <v>Rodriguez Jorge</v>
      </c>
      <c r="E1009" s="28" t="e">
        <f>VLOOKUP(A1009,'Carga Remito.'!A$4:AK$2258,6,0)</f>
        <v>#N/A</v>
      </c>
      <c r="F1009" s="28" t="e">
        <f>VLOOKUP(A1009,'Carga Remito.'!A$4:AK$1858,7,0)</f>
        <v>#N/A</v>
      </c>
      <c r="G1009" s="27">
        <f>VLOOKUP(A1009,'Carga Remito.'!A$4:AK$20957,MATCH(G$4,'Carga Remito.'!A$3:AQ$3,0),0)</f>
        <v>144000</v>
      </c>
      <c r="J1009" s="15">
        <f t="shared" si="34"/>
        <v>0</v>
      </c>
      <c r="K1009" s="31">
        <v>144000</v>
      </c>
      <c r="L1009" s="23">
        <v>45547</v>
      </c>
    </row>
    <row r="1010" spans="1:15" x14ac:dyDescent="0.25">
      <c r="A1010" s="128">
        <v>2207</v>
      </c>
      <c r="B1010" s="129">
        <f>VLOOKUP(A1010,'Carga Remito.'!A$4:AK$16957,3,0)</f>
        <v>45540</v>
      </c>
      <c r="C1010" s="131">
        <f t="shared" ca="1" si="35"/>
        <v>3</v>
      </c>
      <c r="D1010" s="28" t="str">
        <f>VLOOKUP(A1010,'Carga Remito.'!A$4:AK$15957,4,0)</f>
        <v>Creativity</v>
      </c>
      <c r="E1010" s="28" t="e">
        <f>VLOOKUP(A1010,'Carga Remito.'!A$4:AK$2258,6,0)</f>
        <v>#N/A</v>
      </c>
      <c r="F1010" s="28" t="e">
        <f>VLOOKUP(A1010,'Carga Remito.'!A$4:AK$1858,7,0)</f>
        <v>#N/A</v>
      </c>
      <c r="G1010" s="27">
        <f>VLOOKUP(A1010,'Carga Remito.'!A$4:AK$20957,MATCH(G$4,'Carga Remito.'!A$3:AQ$3,0),0)</f>
        <v>168000</v>
      </c>
      <c r="J1010" s="15">
        <f t="shared" si="34"/>
        <v>0</v>
      </c>
      <c r="K1010" s="31">
        <v>168000</v>
      </c>
      <c r="L1010" s="23">
        <v>45554</v>
      </c>
    </row>
    <row r="1011" spans="1:15" x14ac:dyDescent="0.25">
      <c r="A1011" s="128">
        <v>2208</v>
      </c>
      <c r="B1011" s="129">
        <f>VLOOKUP(A1011,'Carga Remito.'!A$4:AK$16957,3,0)</f>
        <v>45540</v>
      </c>
      <c r="C1011" s="131">
        <f t="shared" ca="1" si="35"/>
        <v>3</v>
      </c>
      <c r="D1011" s="28" t="str">
        <f>VLOOKUP(A1011,'Carga Remito.'!A$4:AK$15957,4,0)</f>
        <v>Picco Miguel</v>
      </c>
      <c r="E1011" s="28" t="e">
        <f>VLOOKUP(A1011,'Carga Remito.'!A$4:AK$2258,6,0)</f>
        <v>#N/A</v>
      </c>
      <c r="F1011" s="28" t="e">
        <f>VLOOKUP(A1011,'Carga Remito.'!A$4:AK$1858,7,0)</f>
        <v>#N/A</v>
      </c>
      <c r="G1011" s="27">
        <f>VLOOKUP(A1011,'Carga Remito.'!A$4:AK$20957,MATCH(G$4,'Carga Remito.'!A$3:AQ$3,0),0)</f>
        <v>296000</v>
      </c>
      <c r="J1011" s="15">
        <f t="shared" si="34"/>
        <v>0</v>
      </c>
      <c r="K1011" s="31">
        <v>296000</v>
      </c>
      <c r="L1011" s="23">
        <v>45542</v>
      </c>
    </row>
    <row r="1012" spans="1:15" x14ac:dyDescent="0.25">
      <c r="A1012" s="128">
        <v>2209</v>
      </c>
      <c r="B1012" s="129">
        <f>VLOOKUP(A1012,'Carga Remito.'!A$4:AK$16957,3,0)</f>
        <v>45540</v>
      </c>
      <c r="C1012" s="131">
        <f t="shared" ca="1" si="35"/>
        <v>3</v>
      </c>
      <c r="D1012" s="28" t="str">
        <f>VLOOKUP(A1012,'Carga Remito.'!A$4:AK$15957,4,0)</f>
        <v>Transporte Palloni</v>
      </c>
      <c r="E1012" s="28" t="e">
        <f>VLOOKUP(A1012,'Carga Remito.'!A$4:AK$2258,6,0)</f>
        <v>#N/A</v>
      </c>
      <c r="F1012" s="28" t="e">
        <f>VLOOKUP(A1012,'Carga Remito.'!A$4:AK$1858,7,0)</f>
        <v>#N/A</v>
      </c>
      <c r="G1012" s="27">
        <f>VLOOKUP(A1012,'Carga Remito.'!A$4:AK$20957,MATCH(G$4,'Carga Remito.'!A$3:AQ$3,0),0)</f>
        <v>145200</v>
      </c>
      <c r="J1012" s="15">
        <f t="shared" ref="J1012:J1075" si="36">+G1012-K1012-N1012-Q1012-T1012-W1012-Z1012</f>
        <v>0</v>
      </c>
      <c r="K1012" s="31">
        <v>145200</v>
      </c>
      <c r="L1012" s="23">
        <v>45580</v>
      </c>
    </row>
    <row r="1013" spans="1:15" x14ac:dyDescent="0.25">
      <c r="A1013" s="128">
        <v>2210</v>
      </c>
      <c r="B1013" s="129">
        <f>VLOOKUP(A1013,'Carga Remito.'!A$4:AK$16957,3,0)</f>
        <v>45541</v>
      </c>
      <c r="C1013" s="131">
        <f t="shared" ca="1" si="35"/>
        <v>3</v>
      </c>
      <c r="D1013" s="28" t="str">
        <f>VLOOKUP(A1013,'Carga Remito.'!A$4:AK$15957,4,0)</f>
        <v>Moretti Anabella</v>
      </c>
      <c r="E1013" s="28" t="e">
        <f>VLOOKUP(A1013,'Carga Remito.'!A$4:AK$2258,6,0)</f>
        <v>#N/A</v>
      </c>
      <c r="F1013" s="28" t="e">
        <f>VLOOKUP(A1013,'Carga Remito.'!A$4:AK$1858,7,0)</f>
        <v>#N/A</v>
      </c>
      <c r="G1013" s="27">
        <f>VLOOKUP(A1013,'Carga Remito.'!A$4:AK$20957,MATCH(G$4,'Carga Remito.'!A$3:AQ$3,0),0)</f>
        <v>334750</v>
      </c>
      <c r="J1013" s="15">
        <f t="shared" si="36"/>
        <v>0</v>
      </c>
      <c r="K1013" s="31">
        <v>334750</v>
      </c>
      <c r="L1013" s="23">
        <v>45566</v>
      </c>
    </row>
    <row r="1014" spans="1:15" x14ac:dyDescent="0.25">
      <c r="A1014" s="128">
        <v>2211</v>
      </c>
      <c r="B1014" s="129">
        <f>VLOOKUP(A1014,'Carga Remito.'!A$4:AK$16957,3,0)</f>
        <v>45541</v>
      </c>
      <c r="C1014" s="131">
        <f t="shared" ca="1" si="35"/>
        <v>3</v>
      </c>
      <c r="D1014" s="28" t="str">
        <f>VLOOKUP(A1014,'Carga Remito.'!A$4:AK$15957,4,0)</f>
        <v>Verna Mario</v>
      </c>
      <c r="E1014" s="28" t="e">
        <f>VLOOKUP(A1014,'Carga Remito.'!A$4:AK$2258,6,0)</f>
        <v>#N/A</v>
      </c>
      <c r="F1014" s="28" t="e">
        <f>VLOOKUP(A1014,'Carga Remito.'!A$4:AK$1858,7,0)</f>
        <v>#N/A</v>
      </c>
      <c r="G1014" s="27">
        <f>VLOOKUP(A1014,'Carga Remito.'!A$4:AK$20957,MATCH(G$4,'Carga Remito.'!A$3:AQ$3,0),0)</f>
        <v>369000</v>
      </c>
      <c r="J1014" s="15">
        <f t="shared" si="36"/>
        <v>0</v>
      </c>
      <c r="K1014" s="31">
        <v>300000</v>
      </c>
      <c r="L1014" s="23">
        <v>45546</v>
      </c>
      <c r="N1014" s="31">
        <v>69000</v>
      </c>
      <c r="O1014" s="23">
        <v>45569</v>
      </c>
    </row>
    <row r="1015" spans="1:15" x14ac:dyDescent="0.25">
      <c r="A1015" s="128">
        <v>2212</v>
      </c>
      <c r="B1015" s="129">
        <f>VLOOKUP(A1015,'Carga Remito.'!A$4:AK$16957,3,0)</f>
        <v>45541</v>
      </c>
      <c r="C1015" s="131">
        <f t="shared" ca="1" si="35"/>
        <v>3</v>
      </c>
      <c r="D1015" s="28" t="str">
        <f>VLOOKUP(A1015,'Carga Remito.'!A$4:AK$15957,4,0)</f>
        <v>Vergara Marcelo</v>
      </c>
      <c r="E1015" s="28" t="e">
        <f>VLOOKUP(A1015,'Carga Remito.'!A$4:AK$2258,6,0)</f>
        <v>#N/A</v>
      </c>
      <c r="F1015" s="28" t="e">
        <f>VLOOKUP(A1015,'Carga Remito.'!A$4:AK$1858,7,0)</f>
        <v>#N/A</v>
      </c>
      <c r="G1015" s="27">
        <f>VLOOKUP(A1015,'Carga Remito.'!A$4:AK$20957,MATCH(G$4,'Carga Remito.'!A$3:AQ$3,0),0)</f>
        <v>70000</v>
      </c>
      <c r="J1015" s="15">
        <f t="shared" si="36"/>
        <v>0</v>
      </c>
      <c r="K1015" s="31">
        <v>70000</v>
      </c>
      <c r="L1015" s="23">
        <v>45547</v>
      </c>
    </row>
    <row r="1016" spans="1:15" x14ac:dyDescent="0.25">
      <c r="A1016" s="128">
        <v>2213</v>
      </c>
      <c r="B1016" s="129">
        <f>VLOOKUP(A1016,'Carga Remito.'!A$4:AK$16957,3,0)</f>
        <v>45541</v>
      </c>
      <c r="C1016" s="131">
        <f t="shared" ca="1" si="35"/>
        <v>3</v>
      </c>
      <c r="D1016" s="28" t="str">
        <f>VLOOKUP(A1016,'Carga Remito.'!A$4:AK$15957,4,0)</f>
        <v>Transporte Palloni</v>
      </c>
      <c r="E1016" s="28" t="e">
        <f>VLOOKUP(A1016,'Carga Remito.'!A$4:AK$2258,6,0)</f>
        <v>#N/A</v>
      </c>
      <c r="F1016" s="28" t="e">
        <f>VLOOKUP(A1016,'Carga Remito.'!A$4:AK$1858,7,0)</f>
        <v>#N/A</v>
      </c>
      <c r="G1016" s="27">
        <f>VLOOKUP(A1016,'Carga Remito.'!A$4:AK$20957,MATCH(G$4,'Carga Remito.'!A$3:AQ$3,0),0)</f>
        <v>48400</v>
      </c>
      <c r="J1016" s="15">
        <f t="shared" si="36"/>
        <v>0</v>
      </c>
      <c r="K1016" s="31">
        <v>48400</v>
      </c>
      <c r="L1016" s="23">
        <v>45580</v>
      </c>
    </row>
    <row r="1017" spans="1:15" x14ac:dyDescent="0.25">
      <c r="A1017" s="128">
        <v>2214</v>
      </c>
      <c r="B1017" s="129">
        <f>VLOOKUP(A1017,'Carga Remito.'!A$4:AK$16957,3,0)</f>
        <v>45542</v>
      </c>
      <c r="C1017" s="131">
        <f t="shared" ca="1" si="35"/>
        <v>3</v>
      </c>
      <c r="D1017" s="28" t="str">
        <f>VLOOKUP(A1017,'Carga Remito.'!A$4:AK$15957,4,0)</f>
        <v>Bonancea Agustina</v>
      </c>
      <c r="E1017" s="28" t="e">
        <f>VLOOKUP(A1017,'Carga Remito.'!A$4:AK$2258,6,0)</f>
        <v>#N/A</v>
      </c>
      <c r="F1017" s="28" t="e">
        <f>VLOOKUP(A1017,'Carga Remito.'!A$4:AK$1858,7,0)</f>
        <v>#N/A</v>
      </c>
      <c r="G1017" s="27">
        <f>VLOOKUP(A1017,'Carga Remito.'!A$4:AK$20957,MATCH(G$4,'Carga Remito.'!A$3:AQ$3,0),0)</f>
        <v>126000</v>
      </c>
      <c r="J1017" s="15">
        <f t="shared" si="36"/>
        <v>0</v>
      </c>
      <c r="K1017" s="31">
        <v>126000</v>
      </c>
      <c r="L1017" s="23">
        <v>45551</v>
      </c>
    </row>
    <row r="1018" spans="1:15" x14ac:dyDescent="0.25">
      <c r="A1018" s="128">
        <v>2215</v>
      </c>
      <c r="B1018" s="129">
        <f>VLOOKUP(A1018,'Carga Remito.'!A$4:AK$16957,3,0)</f>
        <v>45544</v>
      </c>
      <c r="C1018" s="131">
        <f t="shared" ca="1" si="35"/>
        <v>3</v>
      </c>
      <c r="D1018" s="28" t="str">
        <f>VLOOKUP(A1018,'Carga Remito.'!A$4:AK$15957,4,0)</f>
        <v>Paz Jose Maria</v>
      </c>
      <c r="E1018" s="28" t="e">
        <f>VLOOKUP(A1018,'Carga Remito.'!A$4:AK$2258,6,0)</f>
        <v>#N/A</v>
      </c>
      <c r="F1018" s="28" t="e">
        <f>VLOOKUP(A1018,'Carga Remito.'!A$4:AK$1858,7,0)</f>
        <v>#N/A</v>
      </c>
      <c r="G1018" s="27">
        <f>VLOOKUP(A1018,'Carga Remito.'!A$4:AK$20957,MATCH(G$4,'Carga Remito.'!A$3:AQ$3,0),0)</f>
        <v>74000</v>
      </c>
      <c r="J1018" s="15">
        <f t="shared" si="36"/>
        <v>0</v>
      </c>
      <c r="K1018" s="31">
        <v>74000</v>
      </c>
      <c r="L1018" s="23">
        <v>45597</v>
      </c>
    </row>
    <row r="1019" spans="1:15" x14ac:dyDescent="0.25">
      <c r="A1019" s="128">
        <v>2216</v>
      </c>
      <c r="B1019" s="129">
        <f>VLOOKUP(A1019,'Carga Remito.'!A$4:AK$16957,3,0)</f>
        <v>45544</v>
      </c>
      <c r="C1019" s="131">
        <f t="shared" ca="1" si="35"/>
        <v>3</v>
      </c>
      <c r="D1019" s="28" t="str">
        <f>VLOOKUP(A1019,'Carga Remito.'!A$4:AK$15957,4,0)</f>
        <v>Birche Ariel</v>
      </c>
      <c r="E1019" s="28" t="e">
        <f>VLOOKUP(A1019,'Carga Remito.'!A$4:AK$2258,6,0)</f>
        <v>#N/A</v>
      </c>
      <c r="F1019" s="28" t="e">
        <f>VLOOKUP(A1019,'Carga Remito.'!A$4:AK$1858,7,0)</f>
        <v>#N/A</v>
      </c>
      <c r="G1019" s="27">
        <f>VLOOKUP(A1019,'Carga Remito.'!A$4:AK$20957,MATCH(G$4,'Carga Remito.'!A$3:AQ$3,0),0)</f>
        <v>637000</v>
      </c>
      <c r="J1019" s="15">
        <f t="shared" si="36"/>
        <v>0</v>
      </c>
      <c r="K1019" s="31">
        <v>500000</v>
      </c>
      <c r="L1019" s="23">
        <v>45565</v>
      </c>
      <c r="N1019" s="31">
        <v>137000</v>
      </c>
      <c r="O1019" s="23">
        <v>45572</v>
      </c>
    </row>
    <row r="1020" spans="1:15" x14ac:dyDescent="0.25">
      <c r="A1020" s="128">
        <v>2217</v>
      </c>
      <c r="B1020" s="129">
        <f>VLOOKUP(A1020,'Carga Remito.'!A$4:AK$16957,3,0)</f>
        <v>45544</v>
      </c>
      <c r="C1020" s="131">
        <f t="shared" ca="1" si="35"/>
        <v>3</v>
      </c>
      <c r="D1020" s="28" t="str">
        <f>VLOOKUP(A1020,'Carga Remito.'!A$4:AK$15957,4,0)</f>
        <v>Scarponi Matias</v>
      </c>
      <c r="E1020" s="28" t="e">
        <f>VLOOKUP(A1020,'Carga Remito.'!A$4:AK$2258,6,0)</f>
        <v>#N/A</v>
      </c>
      <c r="F1020" s="28" t="e">
        <f>VLOOKUP(A1020,'Carga Remito.'!A$4:AK$1858,7,0)</f>
        <v>#N/A</v>
      </c>
      <c r="G1020" s="27">
        <f>VLOOKUP(A1020,'Carga Remito.'!A$4:AK$20957,MATCH(G$4,'Carga Remito.'!A$3:AQ$3,0),0)</f>
        <v>298500</v>
      </c>
      <c r="J1020" s="15">
        <f t="shared" si="36"/>
        <v>0</v>
      </c>
      <c r="K1020" s="31">
        <v>298500</v>
      </c>
      <c r="L1020" s="23">
        <v>45566</v>
      </c>
    </row>
    <row r="1021" spans="1:15" x14ac:dyDescent="0.25">
      <c r="A1021" s="128">
        <v>2218</v>
      </c>
      <c r="B1021" s="129">
        <f>VLOOKUP(A1021,'Carga Remito.'!A$4:AK$16957,3,0)</f>
        <v>45545</v>
      </c>
      <c r="C1021" s="131">
        <f t="shared" ca="1" si="35"/>
        <v>3</v>
      </c>
      <c r="D1021" s="28" t="str">
        <f>VLOOKUP(A1021,'Carga Remito.'!A$4:AK$15957,4,0)</f>
        <v>Scheffer Rodrigo</v>
      </c>
      <c r="E1021" s="28" t="e">
        <f>VLOOKUP(A1021,'Carga Remito.'!A$4:AK$2258,6,0)</f>
        <v>#N/A</v>
      </c>
      <c r="F1021" s="28" t="e">
        <f>VLOOKUP(A1021,'Carga Remito.'!A$4:AK$1858,7,0)</f>
        <v>#N/A</v>
      </c>
      <c r="G1021" s="27">
        <f>VLOOKUP(A1021,'Carga Remito.'!A$4:AK$20957,MATCH(G$4,'Carga Remito.'!A$3:AQ$3,0),0)</f>
        <v>109800</v>
      </c>
      <c r="J1021" s="15">
        <f t="shared" si="36"/>
        <v>0</v>
      </c>
      <c r="K1021" s="31">
        <v>109800</v>
      </c>
      <c r="L1021" s="23">
        <v>45553</v>
      </c>
    </row>
    <row r="1022" spans="1:15" x14ac:dyDescent="0.25">
      <c r="A1022" s="128">
        <v>2219</v>
      </c>
      <c r="B1022" s="129">
        <f>VLOOKUP(A1022,'Carga Remito.'!A$4:AK$16957,3,0)</f>
        <v>45545</v>
      </c>
      <c r="C1022" s="131">
        <f t="shared" ca="1" si="35"/>
        <v>3</v>
      </c>
      <c r="D1022" s="28" t="str">
        <f>VLOOKUP(A1022,'Carga Remito.'!A$4:AK$15957,4,0)</f>
        <v>Herrero Marcelo</v>
      </c>
      <c r="E1022" s="28" t="e">
        <f>VLOOKUP(A1022,'Carga Remito.'!A$4:AK$2258,6,0)</f>
        <v>#N/A</v>
      </c>
      <c r="F1022" s="28" t="e">
        <f>VLOOKUP(A1022,'Carga Remito.'!A$4:AK$1858,7,0)</f>
        <v>#N/A</v>
      </c>
      <c r="G1022" s="27">
        <f>VLOOKUP(A1022,'Carga Remito.'!A$4:AK$20957,MATCH(G$4,'Carga Remito.'!A$3:AQ$3,0),0)</f>
        <v>339500</v>
      </c>
      <c r="J1022" s="15">
        <f t="shared" si="36"/>
        <v>0</v>
      </c>
      <c r="K1022" s="31">
        <v>339500</v>
      </c>
      <c r="L1022" s="23">
        <v>45547</v>
      </c>
    </row>
    <row r="1023" spans="1:15" x14ac:dyDescent="0.25">
      <c r="A1023" s="128">
        <v>2220</v>
      </c>
      <c r="B1023" s="129">
        <f>VLOOKUP(A1023,'Carga Remito.'!A$4:AK$16957,3,0)</f>
        <v>45546</v>
      </c>
      <c r="C1023" s="131">
        <f t="shared" ca="1" si="35"/>
        <v>3</v>
      </c>
      <c r="D1023" s="28" t="str">
        <f>VLOOKUP(A1023,'Carga Remito.'!A$4:AK$15957,4,0)</f>
        <v>Transporte Palloni</v>
      </c>
      <c r="E1023" s="28" t="e">
        <f>VLOOKUP(A1023,'Carga Remito.'!A$4:AK$2258,6,0)</f>
        <v>#N/A</v>
      </c>
      <c r="F1023" s="28" t="e">
        <f>VLOOKUP(A1023,'Carga Remito.'!A$4:AK$1858,7,0)</f>
        <v>#N/A</v>
      </c>
      <c r="G1023" s="27">
        <f>VLOOKUP(A1023,'Carga Remito.'!A$4:AK$20957,MATCH(G$4,'Carga Remito.'!A$3:AQ$3,0),0)</f>
        <v>42350</v>
      </c>
      <c r="J1023" s="15">
        <f t="shared" si="36"/>
        <v>0</v>
      </c>
      <c r="K1023" s="31">
        <v>42350</v>
      </c>
      <c r="L1023" s="23">
        <v>45580</v>
      </c>
    </row>
    <row r="1024" spans="1:15" x14ac:dyDescent="0.25">
      <c r="A1024" s="128">
        <v>2221</v>
      </c>
      <c r="B1024" s="129">
        <f>VLOOKUP(A1024,'Carga Remito.'!A$4:AK$16957,3,0)</f>
        <v>45546</v>
      </c>
      <c r="C1024" s="131">
        <f t="shared" ca="1" si="35"/>
        <v>3</v>
      </c>
      <c r="D1024" s="28" t="str">
        <f>VLOOKUP(A1024,'Carga Remito.'!A$4:AK$15957,4,0)</f>
        <v>Paez Federico</v>
      </c>
      <c r="E1024" s="28" t="e">
        <f>VLOOKUP(A1024,'Carga Remito.'!A$4:AK$2258,6,0)</f>
        <v>#N/A</v>
      </c>
      <c r="F1024" s="28" t="e">
        <f>VLOOKUP(A1024,'Carga Remito.'!A$4:AK$1858,7,0)</f>
        <v>#N/A</v>
      </c>
      <c r="G1024" s="27">
        <f>VLOOKUP(A1024,'Carga Remito.'!A$4:AK$20957,MATCH(G$4,'Carga Remito.'!A$3:AQ$3,0),0)</f>
        <v>957500</v>
      </c>
      <c r="J1024" s="15">
        <f t="shared" si="36"/>
        <v>0</v>
      </c>
      <c r="K1024" s="31">
        <v>490000</v>
      </c>
      <c r="L1024" s="23">
        <v>45581</v>
      </c>
      <c r="N1024" s="31">
        <v>467500</v>
      </c>
      <c r="O1024" s="23">
        <v>45601</v>
      </c>
    </row>
    <row r="1025" spans="1:15" x14ac:dyDescent="0.25">
      <c r="A1025" s="128">
        <v>2222</v>
      </c>
      <c r="B1025" s="129">
        <f>VLOOKUP(A1025,'Carga Remito.'!A$4:AK$16957,3,0)</f>
        <v>45546</v>
      </c>
      <c r="C1025" s="131">
        <f t="shared" ca="1" si="35"/>
        <v>3</v>
      </c>
      <c r="D1025" s="28" t="str">
        <f>VLOOKUP(A1025,'Carga Remito.'!A$4:AK$15957,4,0)</f>
        <v>Dominguez Juan</v>
      </c>
      <c r="E1025" s="28" t="e">
        <f>VLOOKUP(A1025,'Carga Remito.'!A$4:AK$2258,6,0)</f>
        <v>#N/A</v>
      </c>
      <c r="F1025" s="28" t="e">
        <f>VLOOKUP(A1025,'Carga Remito.'!A$4:AK$1858,7,0)</f>
        <v>#N/A</v>
      </c>
      <c r="G1025" s="27">
        <f>VLOOKUP(A1025,'Carga Remito.'!A$4:AK$20957,MATCH(G$4,'Carga Remito.'!A$3:AQ$3,0),0)</f>
        <v>186000</v>
      </c>
      <c r="J1025" s="15">
        <f t="shared" si="36"/>
        <v>0</v>
      </c>
      <c r="K1025" s="31">
        <v>186000</v>
      </c>
      <c r="L1025" s="23">
        <v>45546</v>
      </c>
    </row>
    <row r="1026" spans="1:15" x14ac:dyDescent="0.25">
      <c r="A1026" s="128">
        <v>2223</v>
      </c>
      <c r="B1026" s="129">
        <f>VLOOKUP(A1026,'Carga Remito.'!A$4:AK$16957,3,0)</f>
        <v>45547</v>
      </c>
      <c r="C1026" s="131">
        <f t="shared" ca="1" si="35"/>
        <v>3</v>
      </c>
      <c r="D1026" s="28" t="str">
        <f>VLOOKUP(A1026,'Carga Remito.'!A$4:AK$15957,4,0)</f>
        <v>Perafan Andrea</v>
      </c>
      <c r="E1026" s="28" t="e">
        <f>VLOOKUP(A1026,'Carga Remito.'!A$4:AK$2258,6,0)</f>
        <v>#N/A</v>
      </c>
      <c r="F1026" s="28" t="e">
        <f>VLOOKUP(A1026,'Carga Remito.'!A$4:AK$1858,7,0)</f>
        <v>#N/A</v>
      </c>
      <c r="G1026" s="27">
        <f>VLOOKUP(A1026,'Carga Remito.'!A$4:AK$20957,MATCH(G$4,'Carga Remito.'!A$3:AQ$3,0),0)</f>
        <v>525300</v>
      </c>
      <c r="J1026" s="15">
        <f t="shared" si="36"/>
        <v>0</v>
      </c>
      <c r="K1026" s="31">
        <v>300000</v>
      </c>
      <c r="L1026" s="23">
        <v>45547</v>
      </c>
      <c r="N1026" s="31">
        <v>225300</v>
      </c>
      <c r="O1026" s="23">
        <v>45563</v>
      </c>
    </row>
    <row r="1027" spans="1:15" x14ac:dyDescent="0.25">
      <c r="A1027" s="128">
        <v>2224</v>
      </c>
      <c r="B1027" s="129">
        <f>VLOOKUP(A1027,'Carga Remito.'!A$4:AK$16957,3,0)</f>
        <v>45548</v>
      </c>
      <c r="C1027" s="131">
        <f t="shared" ca="1" si="35"/>
        <v>3</v>
      </c>
      <c r="D1027" s="28" t="str">
        <f>VLOOKUP(A1027,'Carga Remito.'!A$4:AK$15957,4,0)</f>
        <v>Lang Juan Pablo</v>
      </c>
      <c r="E1027" s="28" t="e">
        <f>VLOOKUP(A1027,'Carga Remito.'!A$4:AK$2258,6,0)</f>
        <v>#N/A</v>
      </c>
      <c r="F1027" s="28" t="e">
        <f>VLOOKUP(A1027,'Carga Remito.'!A$4:AK$1858,7,0)</f>
        <v>#N/A</v>
      </c>
      <c r="G1027" s="27">
        <f>VLOOKUP(A1027,'Carga Remito.'!A$4:AK$20957,MATCH(G$4,'Carga Remito.'!A$3:AQ$3,0),0)</f>
        <v>166800</v>
      </c>
      <c r="J1027" s="15">
        <f t="shared" si="36"/>
        <v>0</v>
      </c>
      <c r="K1027" s="31">
        <v>166800</v>
      </c>
      <c r="L1027" s="23">
        <v>45558</v>
      </c>
    </row>
    <row r="1028" spans="1:15" x14ac:dyDescent="0.25">
      <c r="A1028" s="128">
        <v>2225</v>
      </c>
      <c r="B1028" s="129">
        <f>VLOOKUP(A1028,'Carga Remito.'!A$4:AK$16957,3,0)</f>
        <v>45548</v>
      </c>
      <c r="C1028" s="131">
        <f t="shared" ca="1" si="35"/>
        <v>3</v>
      </c>
      <c r="D1028" s="28" t="str">
        <f>VLOOKUP(A1028,'Carga Remito.'!A$4:AK$15957,4,0)</f>
        <v>Stap Carlos</v>
      </c>
      <c r="E1028" s="28" t="e">
        <f>VLOOKUP(A1028,'Carga Remito.'!A$4:AK$2258,6,0)</f>
        <v>#N/A</v>
      </c>
      <c r="F1028" s="28" t="e">
        <f>VLOOKUP(A1028,'Carga Remito.'!A$4:AK$1858,7,0)</f>
        <v>#N/A</v>
      </c>
      <c r="G1028" s="27">
        <f>VLOOKUP(A1028,'Carga Remito.'!A$4:AK$20957,MATCH(G$4,'Carga Remito.'!A$3:AQ$3,0),0)</f>
        <v>293000</v>
      </c>
      <c r="J1028" s="15">
        <f t="shared" si="36"/>
        <v>0</v>
      </c>
      <c r="K1028" s="31">
        <v>293000</v>
      </c>
      <c r="L1028" s="23">
        <v>45553</v>
      </c>
    </row>
    <row r="1029" spans="1:15" x14ac:dyDescent="0.25">
      <c r="A1029" s="128">
        <v>2226</v>
      </c>
      <c r="B1029" s="129">
        <f>VLOOKUP(A1029,'Carga Remito.'!A$4:AK$16957,3,0)</f>
        <v>45549</v>
      </c>
      <c r="C1029" s="131">
        <f t="shared" ca="1" si="35"/>
        <v>3</v>
      </c>
      <c r="D1029" s="28" t="str">
        <f>VLOOKUP(A1029,'Carga Remito.'!A$4:AK$15957,4,0)</f>
        <v>Velasquez Rocio</v>
      </c>
      <c r="E1029" s="28" t="e">
        <f>VLOOKUP(A1029,'Carga Remito.'!A$4:AK$2258,6,0)</f>
        <v>#N/A</v>
      </c>
      <c r="F1029" s="28" t="e">
        <f>VLOOKUP(A1029,'Carga Remito.'!A$4:AK$1858,7,0)</f>
        <v>#N/A</v>
      </c>
      <c r="G1029" s="27">
        <f>VLOOKUP(A1029,'Carga Remito.'!A$4:AK$20957,MATCH(G$4,'Carga Remito.'!A$3:AQ$3,0),0)</f>
        <v>772500</v>
      </c>
      <c r="J1029" s="15">
        <f t="shared" si="36"/>
        <v>0</v>
      </c>
      <c r="K1029" s="31">
        <v>376000</v>
      </c>
      <c r="L1029" s="23">
        <v>45504</v>
      </c>
      <c r="N1029" s="31">
        <v>396500</v>
      </c>
      <c r="O1029" s="23">
        <v>45554</v>
      </c>
    </row>
    <row r="1030" spans="1:15" x14ac:dyDescent="0.25">
      <c r="A1030" s="128">
        <v>2227</v>
      </c>
      <c r="B1030" s="129">
        <f>VLOOKUP(A1030,'Carga Remito.'!A$4:AK$16957,3,0)</f>
        <v>45551</v>
      </c>
      <c r="C1030" s="131">
        <f t="shared" ca="1" si="35"/>
        <v>3</v>
      </c>
      <c r="D1030" s="28" t="str">
        <f>VLOOKUP(A1030,'Carga Remito.'!A$4:AK$15957,4,0)</f>
        <v>Perez Pocho</v>
      </c>
      <c r="E1030" s="28" t="e">
        <f>VLOOKUP(A1030,'Carga Remito.'!A$4:AK$2258,6,0)</f>
        <v>#N/A</v>
      </c>
      <c r="F1030" s="28" t="e">
        <f>VLOOKUP(A1030,'Carga Remito.'!A$4:AK$1858,7,0)</f>
        <v>#N/A</v>
      </c>
      <c r="G1030" s="27">
        <f>VLOOKUP(A1030,'Carga Remito.'!A$4:AK$20957,MATCH(G$4,'Carga Remito.'!A$3:AQ$3,0),0)</f>
        <v>358500</v>
      </c>
      <c r="J1030" s="15">
        <f t="shared" si="36"/>
        <v>0</v>
      </c>
      <c r="K1030" s="31">
        <v>358500</v>
      </c>
      <c r="L1030" s="23">
        <v>45552</v>
      </c>
    </row>
    <row r="1031" spans="1:15" x14ac:dyDescent="0.25">
      <c r="A1031" s="128">
        <v>2228</v>
      </c>
      <c r="B1031" s="129">
        <f>VLOOKUP(A1031,'Carga Remito.'!A$4:AK$16957,3,0)</f>
        <v>45504</v>
      </c>
      <c r="C1031" s="131">
        <f t="shared" ca="1" si="35"/>
        <v>5</v>
      </c>
      <c r="D1031" s="28" t="str">
        <f>VLOOKUP(A1031,'Carga Remito.'!A$4:AK$15957,4,0)</f>
        <v>Lax</v>
      </c>
      <c r="E1031" s="28" t="e">
        <f>VLOOKUP(A1031,'Carga Remito.'!A$4:AK$2258,6,0)</f>
        <v>#N/A</v>
      </c>
      <c r="F1031" s="28" t="e">
        <f>VLOOKUP(A1031,'Carga Remito.'!A$4:AK$1858,7,0)</f>
        <v>#N/A</v>
      </c>
      <c r="G1031" s="27">
        <f>VLOOKUP(A1031,'Carga Remito.'!A$4:AK$20957,MATCH(G$4,'Carga Remito.'!A$3:AQ$3,0),0)</f>
        <v>5480871</v>
      </c>
      <c r="J1031" s="15">
        <f t="shared" si="36"/>
        <v>0</v>
      </c>
      <c r="K1031" s="31">
        <v>5480871</v>
      </c>
      <c r="L1031" s="23">
        <v>45547</v>
      </c>
    </row>
    <row r="1032" spans="1:15" x14ac:dyDescent="0.25">
      <c r="A1032" s="128">
        <v>2229</v>
      </c>
      <c r="B1032" s="129">
        <f>VLOOKUP(A1032,'Carga Remito.'!A$4:AK$16957,3,0)</f>
        <v>45537</v>
      </c>
      <c r="C1032" s="131">
        <f t="shared" ca="1" si="35"/>
        <v>4</v>
      </c>
      <c r="D1032" s="28" t="str">
        <f>VLOOKUP(A1032,'Carga Remito.'!A$4:AK$15957,4,0)</f>
        <v>Lax</v>
      </c>
      <c r="E1032" s="28" t="e">
        <f>VLOOKUP(A1032,'Carga Remito.'!A$4:AK$2258,6,0)</f>
        <v>#N/A</v>
      </c>
      <c r="F1032" s="28" t="e">
        <f>VLOOKUP(A1032,'Carga Remito.'!A$4:AK$1858,7,0)</f>
        <v>#N/A</v>
      </c>
      <c r="G1032" s="27">
        <f>VLOOKUP(A1032,'Carga Remito.'!A$4:AK$20957,MATCH(G$4,'Carga Remito.'!A$3:AQ$3,0),0)</f>
        <v>8845100</v>
      </c>
      <c r="J1032" s="15">
        <f t="shared" si="36"/>
        <v>0</v>
      </c>
      <c r="K1032" s="31">
        <v>8845100</v>
      </c>
      <c r="L1032" s="23">
        <v>45604</v>
      </c>
    </row>
    <row r="1033" spans="1:15" x14ac:dyDescent="0.25">
      <c r="A1033" s="128">
        <v>2230</v>
      </c>
      <c r="B1033" s="129">
        <f>VLOOKUP(A1033,'Carga Remito.'!A$4:AK$16957,3,0)</f>
        <v>45552</v>
      </c>
      <c r="C1033" s="131">
        <f t="shared" ca="1" si="35"/>
        <v>3</v>
      </c>
      <c r="D1033" s="28" t="str">
        <f>VLOOKUP(A1033,'Carga Remito.'!A$4:AK$15957,4,0)</f>
        <v>Castro Martin</v>
      </c>
      <c r="E1033" s="28" t="e">
        <f>VLOOKUP(A1033,'Carga Remito.'!A$4:AK$2258,6,0)</f>
        <v>#N/A</v>
      </c>
      <c r="F1033" s="28" t="e">
        <f>VLOOKUP(A1033,'Carga Remito.'!A$4:AK$1858,7,0)</f>
        <v>#N/A</v>
      </c>
      <c r="G1033" s="27">
        <f>VLOOKUP(A1033,'Carga Remito.'!A$4:AK$20957,MATCH(G$4,'Carga Remito.'!A$3:AQ$3,0),0)</f>
        <v>224000</v>
      </c>
      <c r="J1033" s="15">
        <f t="shared" si="36"/>
        <v>0</v>
      </c>
      <c r="K1033" s="31">
        <v>224000</v>
      </c>
      <c r="L1033" s="23">
        <v>45555</v>
      </c>
    </row>
    <row r="1034" spans="1:15" x14ac:dyDescent="0.25">
      <c r="A1034" s="128">
        <v>2231</v>
      </c>
      <c r="B1034" s="129">
        <f>VLOOKUP(A1034,'Carga Remito.'!A$4:AK$16957,3,0)</f>
        <v>45552</v>
      </c>
      <c r="C1034" s="131">
        <f t="shared" ca="1" si="35"/>
        <v>3</v>
      </c>
      <c r="D1034" s="28" t="str">
        <f>VLOOKUP(A1034,'Carga Remito.'!A$4:AK$15957,4,0)</f>
        <v>Dondena Cristian</v>
      </c>
      <c r="E1034" s="28" t="e">
        <f>VLOOKUP(A1034,'Carga Remito.'!A$4:AK$2258,6,0)</f>
        <v>#N/A</v>
      </c>
      <c r="F1034" s="28" t="e">
        <f>VLOOKUP(A1034,'Carga Remito.'!A$4:AK$1858,7,0)</f>
        <v>#N/A</v>
      </c>
      <c r="G1034" s="27">
        <f>VLOOKUP(A1034,'Carga Remito.'!A$4:AK$20957,MATCH(G$4,'Carga Remito.'!A$3:AQ$3,0),0)</f>
        <v>53500</v>
      </c>
      <c r="J1034" s="15">
        <f t="shared" si="36"/>
        <v>0</v>
      </c>
      <c r="K1034" s="31">
        <v>53500</v>
      </c>
    </row>
    <row r="1035" spans="1:15" x14ac:dyDescent="0.25">
      <c r="A1035" s="128">
        <v>2232</v>
      </c>
      <c r="B1035" s="129">
        <f>VLOOKUP(A1035,'Carga Remito.'!A$4:AK$16957,3,0)</f>
        <v>45553</v>
      </c>
      <c r="C1035" s="131">
        <f t="shared" ca="1" si="35"/>
        <v>3</v>
      </c>
      <c r="D1035" s="28" t="str">
        <f>VLOOKUP(A1035,'Carga Remito.'!A$4:AK$15957,4,0)</f>
        <v>Gheit Rodrigo</v>
      </c>
      <c r="E1035" s="28" t="e">
        <f>VLOOKUP(A1035,'Carga Remito.'!A$4:AK$2258,6,0)</f>
        <v>#N/A</v>
      </c>
      <c r="F1035" s="28" t="e">
        <f>VLOOKUP(A1035,'Carga Remito.'!A$4:AK$1858,7,0)</f>
        <v>#N/A</v>
      </c>
      <c r="G1035" s="27">
        <f>VLOOKUP(A1035,'Carga Remito.'!A$4:AK$20957,MATCH(G$4,'Carga Remito.'!A$3:AQ$3,0),0)</f>
        <v>146000</v>
      </c>
      <c r="J1035" s="15">
        <f t="shared" si="36"/>
        <v>0</v>
      </c>
      <c r="K1035" s="31">
        <v>146000</v>
      </c>
      <c r="L1035" s="23">
        <v>45553</v>
      </c>
    </row>
    <row r="1036" spans="1:15" x14ac:dyDescent="0.25">
      <c r="A1036" s="128">
        <v>2233</v>
      </c>
      <c r="B1036" s="129">
        <f>VLOOKUP(A1036,'Carga Remito.'!A$4:AK$16957,3,0)</f>
        <v>45553</v>
      </c>
      <c r="C1036" s="131">
        <f t="shared" ca="1" si="35"/>
        <v>3</v>
      </c>
      <c r="D1036" s="28" t="str">
        <f>VLOOKUP(A1036,'Carga Remito.'!A$4:AK$15957,4,0)</f>
        <v xml:space="preserve">Sabaini Ignacio </v>
      </c>
      <c r="E1036" s="28" t="e">
        <f>VLOOKUP(A1036,'Carga Remito.'!A$4:AK$2258,6,0)</f>
        <v>#N/A</v>
      </c>
      <c r="F1036" s="28" t="e">
        <f>VLOOKUP(A1036,'Carga Remito.'!A$4:AK$1858,7,0)</f>
        <v>#N/A</v>
      </c>
      <c r="G1036" s="27">
        <f>VLOOKUP(A1036,'Carga Remito.'!A$4:AK$20957,MATCH(G$4,'Carga Remito.'!A$3:AQ$3,0),0)</f>
        <v>210000</v>
      </c>
      <c r="J1036" s="15">
        <f t="shared" si="36"/>
        <v>0</v>
      </c>
      <c r="K1036" s="31">
        <v>210000</v>
      </c>
      <c r="L1036" s="23">
        <v>45554</v>
      </c>
    </row>
    <row r="1037" spans="1:15" x14ac:dyDescent="0.25">
      <c r="A1037" s="128">
        <v>2234</v>
      </c>
      <c r="B1037" s="129">
        <f>VLOOKUP(A1037,'Carga Remito.'!A$4:AK$16957,3,0)</f>
        <v>45553</v>
      </c>
      <c r="C1037" s="131">
        <f t="shared" ca="1" si="35"/>
        <v>3</v>
      </c>
      <c r="D1037" s="28" t="str">
        <f>VLOOKUP(A1037,'Carga Remito.'!A$4:AK$15957,4,0)</f>
        <v>Pelliza Kevin</v>
      </c>
      <c r="E1037" s="28" t="e">
        <f>VLOOKUP(A1037,'Carga Remito.'!A$4:AK$2258,6,0)</f>
        <v>#N/A</v>
      </c>
      <c r="F1037" s="28" t="e">
        <f>VLOOKUP(A1037,'Carga Remito.'!A$4:AK$1858,7,0)</f>
        <v>#N/A</v>
      </c>
      <c r="G1037" s="27">
        <f>VLOOKUP(A1037,'Carga Remito.'!A$4:AK$20957,MATCH(G$4,'Carga Remito.'!A$3:AQ$3,0),0)</f>
        <v>288000</v>
      </c>
      <c r="J1037" s="15">
        <f t="shared" si="36"/>
        <v>0</v>
      </c>
      <c r="K1037" s="31">
        <v>288000</v>
      </c>
      <c r="L1037" s="23">
        <v>45580</v>
      </c>
    </row>
    <row r="1038" spans="1:15" x14ac:dyDescent="0.25">
      <c r="A1038" s="128">
        <v>2235</v>
      </c>
      <c r="B1038" s="129">
        <f>VLOOKUP(A1038,'Carga Remito.'!A$4:AK$16957,3,0)</f>
        <v>45554</v>
      </c>
      <c r="C1038" s="131">
        <f t="shared" ca="1" si="35"/>
        <v>3</v>
      </c>
      <c r="D1038" s="28" t="str">
        <f>VLOOKUP(A1038,'Carga Remito.'!A$4:AK$15957,4,0)</f>
        <v>Birche Ariel</v>
      </c>
      <c r="E1038" s="28" t="e">
        <f>VLOOKUP(A1038,'Carga Remito.'!A$4:AK$2258,6,0)</f>
        <v>#N/A</v>
      </c>
      <c r="F1038" s="28" t="e">
        <f>VLOOKUP(A1038,'Carga Remito.'!A$4:AK$1858,7,0)</f>
        <v>#N/A</v>
      </c>
      <c r="G1038" s="27">
        <f>VLOOKUP(A1038,'Carga Remito.'!A$4:AK$20957,MATCH(G$4,'Carga Remito.'!A$3:AQ$3,0),0)</f>
        <v>165000</v>
      </c>
      <c r="J1038" s="15">
        <f t="shared" si="36"/>
        <v>0</v>
      </c>
      <c r="K1038" s="31">
        <v>165000</v>
      </c>
      <c r="L1038" s="23">
        <v>45555</v>
      </c>
    </row>
    <row r="1039" spans="1:15" x14ac:dyDescent="0.25">
      <c r="A1039" s="128">
        <v>2236</v>
      </c>
      <c r="B1039" s="129">
        <f>VLOOKUP(A1039,'Carga Remito.'!A$4:AK$16957,3,0)</f>
        <v>45554</v>
      </c>
      <c r="C1039" s="131">
        <f t="shared" ca="1" si="35"/>
        <v>3</v>
      </c>
      <c r="D1039" s="28" t="str">
        <f>VLOOKUP(A1039,'Carga Remito.'!A$4:AK$15957,4,0)</f>
        <v>Transporte Palloni</v>
      </c>
      <c r="E1039" s="28" t="e">
        <f>VLOOKUP(A1039,'Carga Remito.'!A$4:AK$2258,6,0)</f>
        <v>#N/A</v>
      </c>
      <c r="F1039" s="28" t="e">
        <f>VLOOKUP(A1039,'Carga Remito.'!A$4:AK$1858,7,0)</f>
        <v>#N/A</v>
      </c>
      <c r="G1039" s="27">
        <f>VLOOKUP(A1039,'Carga Remito.'!A$4:AK$20957,MATCH(G$4,'Carga Remito.'!A$3:AQ$3,0),0)</f>
        <v>42350</v>
      </c>
      <c r="J1039" s="15">
        <f t="shared" si="36"/>
        <v>0</v>
      </c>
      <c r="K1039" s="31">
        <v>42350</v>
      </c>
      <c r="L1039" s="23">
        <v>45580</v>
      </c>
    </row>
    <row r="1040" spans="1:15" x14ac:dyDescent="0.25">
      <c r="A1040" s="128">
        <v>2237</v>
      </c>
      <c r="B1040" s="129">
        <f>VLOOKUP(A1040,'Carga Remito.'!A$4:AK$16957,3,0)</f>
        <v>45554</v>
      </c>
      <c r="C1040" s="131">
        <f t="shared" ca="1" si="35"/>
        <v>3</v>
      </c>
      <c r="D1040" s="28" t="str">
        <f>VLOOKUP(A1040,'Carga Remito.'!A$4:AK$15957,4,0)</f>
        <v>Magra Roberto</v>
      </c>
      <c r="E1040" s="28" t="e">
        <f>VLOOKUP(A1040,'Carga Remito.'!A$4:AK$2258,6,0)</f>
        <v>#N/A</v>
      </c>
      <c r="F1040" s="28" t="e">
        <f>VLOOKUP(A1040,'Carga Remito.'!A$4:AK$1858,7,0)</f>
        <v>#N/A</v>
      </c>
      <c r="G1040" s="27">
        <f>VLOOKUP(A1040,'Carga Remito.'!A$4:AK$20957,MATCH(G$4,'Carga Remito.'!A$3:AQ$3,0),0)</f>
        <v>320000</v>
      </c>
      <c r="J1040" s="15">
        <f t="shared" si="36"/>
        <v>0</v>
      </c>
      <c r="K1040" s="31">
        <v>320000</v>
      </c>
      <c r="L1040" s="23">
        <v>45520</v>
      </c>
    </row>
    <row r="1041" spans="1:20" x14ac:dyDescent="0.25">
      <c r="A1041" s="128">
        <v>2238</v>
      </c>
      <c r="B1041" s="129">
        <f>VLOOKUP(A1041,'Carga Remito.'!A$4:AK$16957,3,0)</f>
        <v>45554</v>
      </c>
      <c r="C1041" s="131">
        <f t="shared" ca="1" si="35"/>
        <v>3</v>
      </c>
      <c r="D1041" s="28" t="str">
        <f>VLOOKUP(A1041,'Carga Remito.'!A$4:AK$15957,4,0)</f>
        <v>Transporte Palloni</v>
      </c>
      <c r="E1041" s="28" t="e">
        <f>VLOOKUP(A1041,'Carga Remito.'!A$4:AK$2258,6,0)</f>
        <v>#N/A</v>
      </c>
      <c r="F1041" s="28" t="e">
        <f>VLOOKUP(A1041,'Carga Remito.'!A$4:AK$1858,7,0)</f>
        <v>#N/A</v>
      </c>
      <c r="G1041" s="27">
        <f>VLOOKUP(A1041,'Carga Remito.'!A$4:AK$20957,MATCH(G$4,'Carga Remito.'!A$3:AQ$3,0),0)</f>
        <v>48400</v>
      </c>
      <c r="J1041" s="15">
        <f t="shared" si="36"/>
        <v>0</v>
      </c>
      <c r="K1041" s="31">
        <v>48400</v>
      </c>
      <c r="L1041" s="23">
        <v>45580</v>
      </c>
    </row>
    <row r="1042" spans="1:20" x14ac:dyDescent="0.25">
      <c r="A1042" s="128">
        <v>2239</v>
      </c>
      <c r="B1042" s="129">
        <f>VLOOKUP(A1042,'Carga Remito.'!A$4:AK$16957,3,0)</f>
        <v>45555</v>
      </c>
      <c r="C1042" s="131">
        <f t="shared" ca="1" si="35"/>
        <v>3</v>
      </c>
      <c r="D1042" s="28" t="str">
        <f>VLOOKUP(A1042,'Carga Remito.'!A$4:AK$15957,4,0)</f>
        <v>Moretti Delia</v>
      </c>
      <c r="E1042" s="28" t="e">
        <f>VLOOKUP(A1042,'Carga Remito.'!A$4:AK$2258,6,0)</f>
        <v>#N/A</v>
      </c>
      <c r="F1042" s="28" t="e">
        <f>VLOOKUP(A1042,'Carga Remito.'!A$4:AK$1858,7,0)</f>
        <v>#N/A</v>
      </c>
      <c r="G1042" s="27">
        <f>VLOOKUP(A1042,'Carga Remito.'!A$4:AK$20957,MATCH(G$4,'Carga Remito.'!A$3:AQ$3,0),0)</f>
        <v>164000</v>
      </c>
      <c r="J1042" s="15">
        <f t="shared" si="36"/>
        <v>0</v>
      </c>
      <c r="K1042" s="31">
        <v>164000</v>
      </c>
      <c r="L1042" s="23">
        <v>45579</v>
      </c>
    </row>
    <row r="1043" spans="1:20" x14ac:dyDescent="0.25">
      <c r="A1043" s="128">
        <v>2240</v>
      </c>
      <c r="B1043" s="129">
        <f>VLOOKUP(A1043,'Carga Remito.'!A$4:AK$16957,3,0)</f>
        <v>45555</v>
      </c>
      <c r="C1043" s="131">
        <f t="shared" ca="1" si="35"/>
        <v>3</v>
      </c>
      <c r="D1043" s="28" t="str">
        <f>VLOOKUP(A1043,'Carga Remito.'!A$4:AK$15957,4,0)</f>
        <v>Transporte Palloni</v>
      </c>
      <c r="E1043" s="28" t="e">
        <f>VLOOKUP(A1043,'Carga Remito.'!A$4:AK$2258,6,0)</f>
        <v>#N/A</v>
      </c>
      <c r="F1043" s="28" t="e">
        <f>VLOOKUP(A1043,'Carga Remito.'!A$4:AK$1858,7,0)</f>
        <v>#N/A</v>
      </c>
      <c r="G1043" s="27">
        <f>VLOOKUP(A1043,'Carga Remito.'!A$4:AK$20957,MATCH(G$4,'Carga Remito.'!A$3:AQ$3,0),0)</f>
        <v>187550</v>
      </c>
      <c r="J1043" s="15">
        <f t="shared" si="36"/>
        <v>0</v>
      </c>
      <c r="K1043" s="31">
        <v>187550</v>
      </c>
      <c r="L1043" s="23">
        <v>45580</v>
      </c>
    </row>
    <row r="1044" spans="1:20" x14ac:dyDescent="0.25">
      <c r="A1044" s="128">
        <v>2241</v>
      </c>
      <c r="B1044" s="129">
        <f>VLOOKUP(A1044,'Carga Remito.'!A$4:AK$16957,3,0)</f>
        <v>45558</v>
      </c>
      <c r="C1044" s="131">
        <f t="shared" ca="1" si="35"/>
        <v>3</v>
      </c>
      <c r="D1044" s="28" t="str">
        <f>VLOOKUP(A1044,'Carga Remito.'!A$4:AK$15957,4,0)</f>
        <v>Fantini Antonio</v>
      </c>
      <c r="E1044" s="28" t="e">
        <f>VLOOKUP(A1044,'Carga Remito.'!A$4:AK$2258,6,0)</f>
        <v>#N/A</v>
      </c>
      <c r="F1044" s="28" t="e">
        <f>VLOOKUP(A1044,'Carga Remito.'!A$4:AK$1858,7,0)</f>
        <v>#N/A</v>
      </c>
      <c r="G1044" s="27">
        <f>VLOOKUP(A1044,'Carga Remito.'!A$4:AK$20957,MATCH(G$4,'Carga Remito.'!A$3:AQ$3,0),0)</f>
        <v>146000</v>
      </c>
      <c r="J1044" s="15">
        <f t="shared" si="36"/>
        <v>0</v>
      </c>
      <c r="K1044" s="31">
        <v>146000</v>
      </c>
      <c r="L1044" s="23">
        <v>45559</v>
      </c>
    </row>
    <row r="1045" spans="1:20" x14ac:dyDescent="0.25">
      <c r="A1045" s="128">
        <v>2242</v>
      </c>
      <c r="B1045" s="129">
        <f>VLOOKUP(A1045,'Carga Remito.'!A$4:AK$16957,3,0)</f>
        <v>45559</v>
      </c>
      <c r="C1045" s="131">
        <f t="shared" ca="1" si="35"/>
        <v>3</v>
      </c>
      <c r="D1045" s="28" t="str">
        <f>VLOOKUP(A1045,'Carga Remito.'!A$4:AK$15957,4,0)</f>
        <v>Bustos Lolo</v>
      </c>
      <c r="E1045" s="28" t="e">
        <f>VLOOKUP(A1045,'Carga Remito.'!A$4:AK$2258,6,0)</f>
        <v>#N/A</v>
      </c>
      <c r="F1045" s="28" t="e">
        <f>VLOOKUP(A1045,'Carga Remito.'!A$4:AK$1858,7,0)</f>
        <v>#N/A</v>
      </c>
      <c r="G1045" s="27">
        <f>VLOOKUP(A1045,'Carga Remito.'!A$4:AK$20957,MATCH(G$4,'Carga Remito.'!A$3:AQ$3,0),0)</f>
        <v>1201500</v>
      </c>
      <c r="J1045" s="15">
        <f t="shared" si="36"/>
        <v>201500</v>
      </c>
      <c r="K1045" s="31">
        <v>400000</v>
      </c>
      <c r="L1045" s="23">
        <v>45574</v>
      </c>
      <c r="N1045" s="31">
        <v>200000</v>
      </c>
      <c r="O1045" s="23">
        <v>45593</v>
      </c>
      <c r="Q1045" s="31">
        <v>200000</v>
      </c>
      <c r="R1045" s="23">
        <v>45607</v>
      </c>
      <c r="T1045" s="31">
        <v>200000</v>
      </c>
    </row>
    <row r="1046" spans="1:20" x14ac:dyDescent="0.25">
      <c r="A1046" s="128">
        <v>2243</v>
      </c>
      <c r="B1046" s="129">
        <f>VLOOKUP(A1046,'Carga Remito.'!A$4:AK$16957,3,0)</f>
        <v>45559</v>
      </c>
      <c r="C1046" s="131">
        <f t="shared" ca="1" si="35"/>
        <v>3</v>
      </c>
      <c r="D1046" s="28" t="str">
        <f>VLOOKUP(A1046,'Carga Remito.'!A$4:AK$15957,4,0)</f>
        <v>Bueno Maria Elena</v>
      </c>
      <c r="E1046" s="28" t="e">
        <f>VLOOKUP(A1046,'Carga Remito.'!A$4:AK$2258,6,0)</f>
        <v>#N/A</v>
      </c>
      <c r="F1046" s="28" t="e">
        <f>VLOOKUP(A1046,'Carga Remito.'!A$4:AK$1858,7,0)</f>
        <v>#N/A</v>
      </c>
      <c r="G1046" s="27">
        <f>VLOOKUP(A1046,'Carga Remito.'!A$4:AK$20957,MATCH(G$4,'Carga Remito.'!A$3:AQ$3,0),0)</f>
        <v>0</v>
      </c>
      <c r="J1046" s="15">
        <f t="shared" si="36"/>
        <v>0</v>
      </c>
    </row>
    <row r="1047" spans="1:20" x14ac:dyDescent="0.25">
      <c r="A1047" s="128">
        <v>2244</v>
      </c>
      <c r="B1047" s="129">
        <f>VLOOKUP(A1047,'Carga Remito.'!A$4:AK$16957,3,0)</f>
        <v>45559</v>
      </c>
      <c r="C1047" s="131">
        <f t="shared" ca="1" si="35"/>
        <v>3</v>
      </c>
      <c r="D1047" s="28" t="str">
        <f>VLOOKUP(A1047,'Carga Remito.'!A$4:AK$15957,4,0)</f>
        <v>Cometto Franco</v>
      </c>
      <c r="E1047" s="28" t="e">
        <f>VLOOKUP(A1047,'Carga Remito.'!A$4:AK$2258,6,0)</f>
        <v>#N/A</v>
      </c>
      <c r="F1047" s="28" t="e">
        <f>VLOOKUP(A1047,'Carga Remito.'!A$4:AK$1858,7,0)</f>
        <v>#N/A</v>
      </c>
      <c r="G1047" s="27">
        <f>VLOOKUP(A1047,'Carga Remito.'!A$4:AK$20957,MATCH(G$4,'Carga Remito.'!A$3:AQ$3,0),0)</f>
        <v>164500</v>
      </c>
      <c r="J1047" s="15">
        <f t="shared" si="36"/>
        <v>0</v>
      </c>
      <c r="K1047" s="31">
        <v>164500</v>
      </c>
      <c r="L1047" s="23">
        <v>45560</v>
      </c>
    </row>
    <row r="1048" spans="1:20" x14ac:dyDescent="0.25">
      <c r="A1048" s="128">
        <v>2245</v>
      </c>
      <c r="B1048" s="129">
        <f>VLOOKUP(A1048,'Carga Remito.'!A$4:AK$16957,3,0)</f>
        <v>45559</v>
      </c>
      <c r="C1048" s="131">
        <f t="shared" ca="1" si="35"/>
        <v>3</v>
      </c>
      <c r="D1048" s="28" t="str">
        <f>VLOOKUP(A1048,'Carga Remito.'!A$4:AK$15957,4,0)</f>
        <v>Reyes Mirta</v>
      </c>
      <c r="E1048" s="28" t="e">
        <f>VLOOKUP(A1048,'Carga Remito.'!A$4:AK$2258,6,0)</f>
        <v>#N/A</v>
      </c>
      <c r="F1048" s="28" t="e">
        <f>VLOOKUP(A1048,'Carga Remito.'!A$4:AK$1858,7,0)</f>
        <v>#N/A</v>
      </c>
      <c r="G1048" s="27">
        <f>VLOOKUP(A1048,'Carga Remito.'!A$4:AK$20957,MATCH(G$4,'Carga Remito.'!A$3:AQ$3,0),0)</f>
        <v>307000</v>
      </c>
      <c r="J1048" s="15">
        <f t="shared" si="36"/>
        <v>0</v>
      </c>
      <c r="K1048" s="31">
        <v>150000</v>
      </c>
      <c r="L1048" s="23">
        <v>45568</v>
      </c>
      <c r="N1048" s="31">
        <v>90000</v>
      </c>
      <c r="O1048" s="23">
        <v>45572</v>
      </c>
      <c r="Q1048" s="31">
        <v>67000</v>
      </c>
      <c r="R1048" s="23">
        <v>45574</v>
      </c>
    </row>
    <row r="1049" spans="1:20" x14ac:dyDescent="0.25">
      <c r="A1049" s="128">
        <v>2246</v>
      </c>
      <c r="B1049" s="129">
        <f>VLOOKUP(A1049,'Carga Remito.'!A$4:AK$16957,3,0)</f>
        <v>45559</v>
      </c>
      <c r="C1049" s="131">
        <f t="shared" ca="1" si="35"/>
        <v>3</v>
      </c>
      <c r="D1049" s="28" t="str">
        <f>VLOOKUP(A1049,'Carga Remito.'!A$4:AK$15957,4,0)</f>
        <v>Romero Damian</v>
      </c>
      <c r="E1049" s="28" t="e">
        <f>VLOOKUP(A1049,'Carga Remito.'!A$4:AK$2258,6,0)</f>
        <v>#N/A</v>
      </c>
      <c r="F1049" s="28" t="e">
        <f>VLOOKUP(A1049,'Carga Remito.'!A$4:AK$1858,7,0)</f>
        <v>#N/A</v>
      </c>
      <c r="G1049" s="27">
        <f>VLOOKUP(A1049,'Carga Remito.'!A$4:AK$20957,MATCH(G$4,'Carga Remito.'!A$3:AQ$3,0),0)</f>
        <v>541800</v>
      </c>
      <c r="J1049" s="15">
        <f t="shared" si="36"/>
        <v>0</v>
      </c>
      <c r="K1049" s="31">
        <v>541800</v>
      </c>
      <c r="L1049" s="23">
        <v>45561</v>
      </c>
    </row>
    <row r="1050" spans="1:20" x14ac:dyDescent="0.25">
      <c r="A1050" s="128">
        <v>2247</v>
      </c>
      <c r="B1050" s="129">
        <f>VLOOKUP(A1050,'Carga Remito.'!A$4:AK$16957,3,0)</f>
        <v>45560</v>
      </c>
      <c r="C1050" s="131">
        <f t="shared" ca="1" si="35"/>
        <v>3</v>
      </c>
      <c r="D1050" s="28" t="str">
        <f>VLOOKUP(A1050,'Carga Remito.'!A$4:AK$15957,4,0)</f>
        <v>Wiesek Pini</v>
      </c>
      <c r="E1050" s="28" t="e">
        <f>VLOOKUP(A1050,'Carga Remito.'!A$4:AK$2258,6,0)</f>
        <v>#N/A</v>
      </c>
      <c r="F1050" s="28" t="e">
        <f>VLOOKUP(A1050,'Carga Remito.'!A$4:AK$1858,7,0)</f>
        <v>#N/A</v>
      </c>
      <c r="G1050" s="27">
        <f>VLOOKUP(A1050,'Carga Remito.'!A$4:AK$20957,MATCH(G$4,'Carga Remito.'!A$3:AQ$3,0),0)</f>
        <v>154000</v>
      </c>
      <c r="J1050" s="15">
        <f t="shared" si="36"/>
        <v>0</v>
      </c>
      <c r="K1050" s="31">
        <v>154000</v>
      </c>
      <c r="L1050" s="23">
        <v>45561</v>
      </c>
    </row>
    <row r="1051" spans="1:20" x14ac:dyDescent="0.25">
      <c r="A1051" s="128">
        <v>2248</v>
      </c>
      <c r="B1051" s="129">
        <f>VLOOKUP(A1051,'Carga Remito.'!A$4:AK$16957,3,0)</f>
        <v>45560</v>
      </c>
      <c r="C1051" s="131">
        <f t="shared" ca="1" si="35"/>
        <v>3</v>
      </c>
      <c r="D1051" s="28" t="str">
        <f>VLOOKUP(A1051,'Carga Remito.'!A$4:AK$15957,4,0)</f>
        <v>Molinari Santiago</v>
      </c>
      <c r="E1051" s="28" t="e">
        <f>VLOOKUP(A1051,'Carga Remito.'!A$4:AK$2258,6,0)</f>
        <v>#N/A</v>
      </c>
      <c r="F1051" s="28" t="e">
        <f>VLOOKUP(A1051,'Carga Remito.'!A$4:AK$1858,7,0)</f>
        <v>#N/A</v>
      </c>
      <c r="G1051" s="27">
        <f>VLOOKUP(A1051,'Carga Remito.'!A$4:AK$20957,MATCH(G$4,'Carga Remito.'!A$3:AQ$3,0),0)</f>
        <v>178000</v>
      </c>
      <c r="J1051" s="15">
        <f t="shared" si="36"/>
        <v>0</v>
      </c>
      <c r="K1051" s="31">
        <v>178000</v>
      </c>
      <c r="L1051" s="23">
        <v>45560</v>
      </c>
    </row>
    <row r="1052" spans="1:20" x14ac:dyDescent="0.25">
      <c r="A1052" s="128">
        <v>2249</v>
      </c>
      <c r="B1052" s="129">
        <f>VLOOKUP(A1052,'Carga Remito.'!A$4:AK$16957,3,0)</f>
        <v>45560</v>
      </c>
      <c r="C1052" s="131">
        <f t="shared" ref="C1052:C1115" ca="1" si="37">ROUNDUP(IF((TODAY()-B1052)&lt;30,0,(TODAY()-B1052)/30),0)</f>
        <v>3</v>
      </c>
      <c r="D1052" s="28" t="str">
        <f>VLOOKUP(A1052,'Carga Remito.'!A$4:AK$15957,4,0)</f>
        <v>Cane Emiliano</v>
      </c>
      <c r="E1052" s="28" t="e">
        <f>VLOOKUP(A1052,'Carga Remito.'!A$4:AK$2258,6,0)</f>
        <v>#N/A</v>
      </c>
      <c r="F1052" s="28" t="e">
        <f>VLOOKUP(A1052,'Carga Remito.'!A$4:AK$1858,7,0)</f>
        <v>#N/A</v>
      </c>
      <c r="G1052" s="27">
        <f>VLOOKUP(A1052,'Carga Remito.'!A$4:AK$20957,MATCH(G$4,'Carga Remito.'!A$3:AQ$3,0),0)</f>
        <v>246800</v>
      </c>
      <c r="J1052" s="15">
        <f t="shared" si="36"/>
        <v>0</v>
      </c>
      <c r="K1052" s="31">
        <v>246800</v>
      </c>
      <c r="L1052" s="23">
        <v>45603</v>
      </c>
    </row>
    <row r="1053" spans="1:20" x14ac:dyDescent="0.25">
      <c r="A1053" s="128">
        <v>2250</v>
      </c>
      <c r="B1053" s="129">
        <f>VLOOKUP(A1053,'Carga Remito.'!A$4:AK$16957,3,0)</f>
        <v>45561</v>
      </c>
      <c r="C1053" s="131">
        <f t="shared" ca="1" si="37"/>
        <v>3</v>
      </c>
      <c r="D1053" s="28" t="str">
        <f>VLOOKUP(A1053,'Carga Remito.'!A$4:AK$15957,4,0)</f>
        <v>Flores Carlos</v>
      </c>
      <c r="E1053" s="28" t="e">
        <f>VLOOKUP(A1053,'Carga Remito.'!A$4:AK$2258,6,0)</f>
        <v>#N/A</v>
      </c>
      <c r="F1053" s="28" t="e">
        <f>VLOOKUP(A1053,'Carga Remito.'!A$4:AK$1858,7,0)</f>
        <v>#N/A</v>
      </c>
      <c r="G1053" s="27">
        <f>VLOOKUP(A1053,'Carga Remito.'!A$4:AK$20957,MATCH(G$4,'Carga Remito.'!A$3:AQ$3,0),0)</f>
        <v>335800</v>
      </c>
      <c r="J1053" s="15">
        <f t="shared" si="36"/>
        <v>0</v>
      </c>
      <c r="K1053" s="31">
        <v>80000</v>
      </c>
      <c r="L1053" s="23">
        <v>45562</v>
      </c>
      <c r="N1053" s="31">
        <v>255800</v>
      </c>
      <c r="O1053" s="23">
        <v>45562</v>
      </c>
    </row>
    <row r="1054" spans="1:20" x14ac:dyDescent="0.25">
      <c r="A1054" s="128">
        <v>2251</v>
      </c>
      <c r="B1054" s="129">
        <f>VLOOKUP(A1054,'Carga Remito.'!A$4:AK$16957,3,0)</f>
        <v>45561</v>
      </c>
      <c r="C1054" s="131">
        <f t="shared" ca="1" si="37"/>
        <v>3</v>
      </c>
      <c r="D1054" s="28" t="str">
        <f>VLOOKUP(A1054,'Carga Remito.'!A$4:AK$15957,4,0)</f>
        <v>Lopez Kako</v>
      </c>
      <c r="E1054" s="28" t="e">
        <f>VLOOKUP(A1054,'Carga Remito.'!A$4:AK$2258,6,0)</f>
        <v>#N/A</v>
      </c>
      <c r="F1054" s="28" t="e">
        <f>VLOOKUP(A1054,'Carga Remito.'!A$4:AK$1858,7,0)</f>
        <v>#N/A</v>
      </c>
      <c r="G1054" s="27">
        <f>VLOOKUP(A1054,'Carga Remito.'!A$4:AK$20957,MATCH(G$4,'Carga Remito.'!A$3:AQ$3,0),0)</f>
        <v>118250</v>
      </c>
      <c r="J1054" s="15">
        <f t="shared" si="36"/>
        <v>0</v>
      </c>
      <c r="K1054" s="31">
        <v>118250</v>
      </c>
      <c r="L1054" s="23">
        <v>45565</v>
      </c>
    </row>
    <row r="1055" spans="1:20" x14ac:dyDescent="0.25">
      <c r="A1055" s="128">
        <v>2252</v>
      </c>
      <c r="B1055" s="129">
        <f>VLOOKUP(A1055,'Carga Remito.'!A$4:AK$16957,3,0)</f>
        <v>45561</v>
      </c>
      <c r="C1055" s="131">
        <f t="shared" ca="1" si="37"/>
        <v>3</v>
      </c>
      <c r="D1055" s="28" t="str">
        <f>VLOOKUP(A1055,'Carga Remito.'!A$4:AK$15957,4,0)</f>
        <v>Transporte Palloni</v>
      </c>
      <c r="E1055" s="28" t="e">
        <f>VLOOKUP(A1055,'Carga Remito.'!A$4:AK$2258,6,0)</f>
        <v>#N/A</v>
      </c>
      <c r="F1055" s="28" t="e">
        <f>VLOOKUP(A1055,'Carga Remito.'!A$4:AK$1858,7,0)</f>
        <v>#N/A</v>
      </c>
      <c r="G1055" s="27">
        <f>VLOOKUP(A1055,'Carga Remito.'!A$4:AK$20957,MATCH(G$4,'Carga Remito.'!A$3:AQ$3,0),0)</f>
        <v>30250</v>
      </c>
      <c r="J1055" s="15">
        <f t="shared" si="36"/>
        <v>0</v>
      </c>
      <c r="K1055" s="31">
        <v>30250</v>
      </c>
      <c r="L1055" s="23">
        <v>45580</v>
      </c>
    </row>
    <row r="1056" spans="1:20" x14ac:dyDescent="0.25">
      <c r="A1056" s="128">
        <v>2253</v>
      </c>
      <c r="B1056" s="129">
        <f>VLOOKUP(A1056,'Carga Remito.'!A$4:AK$16957,3,0)</f>
        <v>45561</v>
      </c>
      <c r="C1056" s="131">
        <f t="shared" ca="1" si="37"/>
        <v>3</v>
      </c>
      <c r="D1056" s="28" t="str">
        <f>VLOOKUP(A1056,'Carga Remito.'!A$4:AK$15957,4,0)</f>
        <v>Transporte Palloni</v>
      </c>
      <c r="E1056" s="28" t="e">
        <f>VLOOKUP(A1056,'Carga Remito.'!A$4:AK$2258,6,0)</f>
        <v>#N/A</v>
      </c>
      <c r="F1056" s="28" t="e">
        <f>VLOOKUP(A1056,'Carga Remito.'!A$4:AK$1858,7,0)</f>
        <v>#N/A</v>
      </c>
      <c r="G1056" s="27">
        <f>VLOOKUP(A1056,'Carga Remito.'!A$4:AK$20957,MATCH(G$4,'Carga Remito.'!A$3:AQ$3,0),0)</f>
        <v>175450</v>
      </c>
      <c r="J1056" s="15">
        <f t="shared" si="36"/>
        <v>0</v>
      </c>
      <c r="K1056" s="31">
        <v>175450</v>
      </c>
      <c r="L1056" s="23">
        <v>45580</v>
      </c>
    </row>
    <row r="1057" spans="1:15" x14ac:dyDescent="0.25">
      <c r="A1057" s="128">
        <v>2254</v>
      </c>
      <c r="B1057" s="129">
        <f>VLOOKUP(A1057,'Carga Remito.'!A$4:AK$16957,3,0)</f>
        <v>45562</v>
      </c>
      <c r="C1057" s="131">
        <f t="shared" ca="1" si="37"/>
        <v>3</v>
      </c>
      <c r="D1057" s="28" t="str">
        <f>VLOOKUP(A1057,'Carga Remito.'!A$4:AK$15957,4,0)</f>
        <v>Digenaro Julio</v>
      </c>
      <c r="E1057" s="28" t="e">
        <f>VLOOKUP(A1057,'Carga Remito.'!A$4:AK$2258,6,0)</f>
        <v>#N/A</v>
      </c>
      <c r="F1057" s="28" t="e">
        <f>VLOOKUP(A1057,'Carga Remito.'!A$4:AK$1858,7,0)</f>
        <v>#N/A</v>
      </c>
      <c r="G1057" s="27">
        <f>VLOOKUP(A1057,'Carga Remito.'!A$4:AK$20957,MATCH(G$4,'Carga Remito.'!A$3:AQ$3,0),0)</f>
        <v>181500</v>
      </c>
      <c r="J1057" s="15">
        <f t="shared" si="36"/>
        <v>0</v>
      </c>
      <c r="K1057" s="31">
        <v>181500</v>
      </c>
      <c r="L1057" s="23">
        <v>45575</v>
      </c>
    </row>
    <row r="1058" spans="1:15" x14ac:dyDescent="0.25">
      <c r="A1058" s="128">
        <v>2255</v>
      </c>
      <c r="B1058" s="129">
        <f>VLOOKUP(A1058,'Carga Remito.'!A$4:AK$16957,3,0)</f>
        <v>45562</v>
      </c>
      <c r="C1058" s="131">
        <f t="shared" ca="1" si="37"/>
        <v>3</v>
      </c>
      <c r="D1058" s="28" t="str">
        <f>VLOOKUP(A1058,'Carga Remito.'!A$4:AK$15957,4,0)</f>
        <v>Fernandez Jorge</v>
      </c>
      <c r="E1058" s="28" t="e">
        <f>VLOOKUP(A1058,'Carga Remito.'!A$4:AK$2258,6,0)</f>
        <v>#N/A</v>
      </c>
      <c r="F1058" s="28" t="e">
        <f>VLOOKUP(A1058,'Carga Remito.'!A$4:AK$1858,7,0)</f>
        <v>#N/A</v>
      </c>
      <c r="G1058" s="27">
        <f>VLOOKUP(A1058,'Carga Remito.'!A$4:AK$20957,MATCH(G$4,'Carga Remito.'!A$3:AQ$3,0),0)</f>
        <v>30000</v>
      </c>
      <c r="J1058" s="15">
        <f t="shared" si="36"/>
        <v>0</v>
      </c>
      <c r="K1058" s="31">
        <v>30000</v>
      </c>
    </row>
    <row r="1059" spans="1:15" x14ac:dyDescent="0.25">
      <c r="A1059" s="128">
        <v>2256</v>
      </c>
      <c r="B1059" s="129">
        <f>VLOOKUP(A1059,'Carga Remito.'!A$4:AK$16957,3,0)</f>
        <v>45565</v>
      </c>
      <c r="C1059" s="131">
        <f t="shared" ca="1" si="37"/>
        <v>3</v>
      </c>
      <c r="D1059" s="28" t="str">
        <f>VLOOKUP(A1059,'Carga Remito.'!A$4:AK$15957,4,0)</f>
        <v>Transporte Palloni</v>
      </c>
      <c r="E1059" s="28" t="e">
        <f>VLOOKUP(A1059,'Carga Remito.'!A$4:AK$2258,6,0)</f>
        <v>#N/A</v>
      </c>
      <c r="F1059" s="28" t="e">
        <f>VLOOKUP(A1059,'Carga Remito.'!A$4:AK$1858,7,0)</f>
        <v>#N/A</v>
      </c>
      <c r="G1059" s="27">
        <f>VLOOKUP(A1059,'Carga Remito.'!A$4:AK$20957,MATCH(G$4,'Carga Remito.'!A$3:AQ$3,0),0)</f>
        <v>84700</v>
      </c>
      <c r="J1059" s="15">
        <f t="shared" si="36"/>
        <v>0</v>
      </c>
      <c r="K1059" s="31">
        <v>84700</v>
      </c>
      <c r="L1059" s="23">
        <v>45580</v>
      </c>
    </row>
    <row r="1060" spans="1:15" x14ac:dyDescent="0.25">
      <c r="A1060" s="128">
        <v>2257</v>
      </c>
      <c r="B1060" s="129">
        <f>VLOOKUP(A1060,'Carga Remito.'!A$4:AK$16957,3,0)</f>
        <v>45565</v>
      </c>
      <c r="C1060" s="131">
        <f t="shared" ca="1" si="37"/>
        <v>3</v>
      </c>
      <c r="D1060" s="28" t="str">
        <f>VLOOKUP(A1060,'Carga Remito.'!A$4:AK$15957,4,0)</f>
        <v>Pegoraro Sonia</v>
      </c>
      <c r="E1060" s="28" t="e">
        <f>VLOOKUP(A1060,'Carga Remito.'!A$4:AK$2258,6,0)</f>
        <v>#N/A</v>
      </c>
      <c r="F1060" s="28" t="e">
        <f>VLOOKUP(A1060,'Carga Remito.'!A$4:AK$1858,7,0)</f>
        <v>#N/A</v>
      </c>
      <c r="G1060" s="27">
        <f>VLOOKUP(A1060,'Carga Remito.'!A$4:AK$20957,MATCH(G$4,'Carga Remito.'!A$3:AQ$3,0),0)</f>
        <v>423000</v>
      </c>
      <c r="J1060" s="15">
        <f t="shared" si="36"/>
        <v>0</v>
      </c>
      <c r="K1060" s="31">
        <v>423000</v>
      </c>
      <c r="L1060" s="23">
        <v>45567</v>
      </c>
    </row>
    <row r="1061" spans="1:15" x14ac:dyDescent="0.25">
      <c r="A1061" s="128">
        <v>2258</v>
      </c>
      <c r="B1061" s="129">
        <f>VLOOKUP(A1061,'Carga Remito.'!A$4:AK$16957,3,0)</f>
        <v>45566</v>
      </c>
      <c r="C1061" s="131">
        <f t="shared" ca="1" si="37"/>
        <v>3</v>
      </c>
      <c r="D1061" s="28" t="str">
        <f>VLOOKUP(A1061,'Carga Remito.'!A$4:AK$15957,4,0)</f>
        <v>Cane Emiliano</v>
      </c>
      <c r="E1061" s="28" t="e">
        <f>VLOOKUP(A1061,'Carga Remito.'!A$4:AK$2258,6,0)</f>
        <v>#N/A</v>
      </c>
      <c r="F1061" s="28" t="e">
        <f>VLOOKUP(A1061,'Carga Remito.'!A$4:AK$1858,7,0)</f>
        <v>#N/A</v>
      </c>
      <c r="G1061" s="27">
        <f>VLOOKUP(A1061,'Carga Remito.'!A$4:AK$20957,MATCH(G$4,'Carga Remito.'!A$3:AQ$3,0),0)</f>
        <v>394000</v>
      </c>
      <c r="J1061" s="15">
        <f t="shared" si="36"/>
        <v>0</v>
      </c>
      <c r="K1061" s="31">
        <v>394000</v>
      </c>
      <c r="L1061" s="23">
        <v>45603</v>
      </c>
    </row>
    <row r="1062" spans="1:15" x14ac:dyDescent="0.25">
      <c r="A1062" s="128">
        <v>2259</v>
      </c>
      <c r="B1062" s="129">
        <f>VLOOKUP(A1062,'Carga Remito.'!A$4:AK$16957,3,0)</f>
        <v>45567</v>
      </c>
      <c r="C1062" s="131">
        <f t="shared" ca="1" si="37"/>
        <v>3</v>
      </c>
      <c r="D1062" s="28" t="str">
        <f>VLOOKUP(A1062,'Carga Remito.'!A$4:AK$15957,4,0)</f>
        <v>Creativity</v>
      </c>
      <c r="E1062" s="28" t="e">
        <f>VLOOKUP(A1062,'Carga Remito.'!A$4:AK$2258,6,0)</f>
        <v>#N/A</v>
      </c>
      <c r="F1062" s="28" t="e">
        <f>VLOOKUP(A1062,'Carga Remito.'!A$4:AK$1858,7,0)</f>
        <v>#N/A</v>
      </c>
      <c r="G1062" s="27">
        <f>VLOOKUP(A1062,'Carga Remito.'!A$4:AK$20957,MATCH(G$4,'Carga Remito.'!A$3:AQ$3,0),0)</f>
        <v>172000</v>
      </c>
      <c r="J1062" s="15">
        <f t="shared" si="36"/>
        <v>0</v>
      </c>
      <c r="K1062" s="31">
        <v>172000</v>
      </c>
      <c r="L1062" s="23">
        <v>45568</v>
      </c>
    </row>
    <row r="1063" spans="1:15" x14ac:dyDescent="0.25">
      <c r="A1063" s="128">
        <v>2260</v>
      </c>
      <c r="B1063" s="129">
        <f>VLOOKUP(A1063,'Carga Remito.'!A$4:AK$16957,3,0)</f>
        <v>45567</v>
      </c>
      <c r="C1063" s="131">
        <f t="shared" ca="1" si="37"/>
        <v>3</v>
      </c>
      <c r="D1063" s="28" t="str">
        <f>VLOOKUP(A1063,'Carga Remito.'!A$4:AK$15957,4,0)</f>
        <v>Dutto Mariano</v>
      </c>
      <c r="E1063" s="28" t="e">
        <f>VLOOKUP(A1063,'Carga Remito.'!A$4:AK$2258,6,0)</f>
        <v>#N/A</v>
      </c>
      <c r="F1063" s="28" t="e">
        <f>VLOOKUP(A1063,'Carga Remito.'!A$4:AK$1858,7,0)</f>
        <v>#N/A</v>
      </c>
      <c r="G1063" s="27">
        <f>VLOOKUP(A1063,'Carga Remito.'!A$4:AK$20957,MATCH(G$4,'Carga Remito.'!A$3:AQ$3,0),0)</f>
        <v>681000</v>
      </c>
      <c r="J1063" s="15">
        <f t="shared" si="36"/>
        <v>0</v>
      </c>
      <c r="K1063" s="31">
        <v>421000</v>
      </c>
      <c r="L1063" s="23">
        <v>45580</v>
      </c>
      <c r="N1063" s="31">
        <v>260000</v>
      </c>
      <c r="O1063" s="23">
        <v>45618</v>
      </c>
    </row>
    <row r="1064" spans="1:15" x14ac:dyDescent="0.25">
      <c r="A1064" s="128">
        <v>2261</v>
      </c>
      <c r="B1064" s="129">
        <f>VLOOKUP(A1064,'Carga Remito.'!A$4:AK$16957,3,0)</f>
        <v>45568</v>
      </c>
      <c r="C1064" s="131">
        <f t="shared" ca="1" si="37"/>
        <v>3</v>
      </c>
      <c r="D1064" s="28" t="str">
        <f>VLOOKUP(A1064,'Carga Remito.'!A$4:AK$15957,4,0)</f>
        <v>Saladino Guillermo</v>
      </c>
      <c r="E1064" s="28" t="e">
        <f>VLOOKUP(A1064,'Carga Remito.'!A$4:AK$2258,6,0)</f>
        <v>#N/A</v>
      </c>
      <c r="F1064" s="28" t="e">
        <f>VLOOKUP(A1064,'Carga Remito.'!A$4:AK$1858,7,0)</f>
        <v>#N/A</v>
      </c>
      <c r="G1064" s="27">
        <f>VLOOKUP(A1064,'Carga Remito.'!A$4:AK$20957,MATCH(G$4,'Carga Remito.'!A$3:AQ$3,0),0)</f>
        <v>261000</v>
      </c>
      <c r="J1064" s="15">
        <f t="shared" si="36"/>
        <v>0</v>
      </c>
      <c r="K1064" s="31">
        <v>261000</v>
      </c>
      <c r="L1064" s="23">
        <v>45600</v>
      </c>
    </row>
    <row r="1065" spans="1:15" x14ac:dyDescent="0.25">
      <c r="A1065" s="128">
        <v>2262</v>
      </c>
      <c r="B1065" s="129">
        <f>VLOOKUP(A1065,'Carga Remito.'!A$4:AK$16957,3,0)</f>
        <v>45569</v>
      </c>
      <c r="C1065" s="131">
        <f t="shared" ca="1" si="37"/>
        <v>3</v>
      </c>
      <c r="D1065" s="28" t="str">
        <f>VLOOKUP(A1065,'Carga Remito.'!A$4:AK$15957,4,0)</f>
        <v>Principi Carlos</v>
      </c>
      <c r="E1065" s="28" t="e">
        <f>VLOOKUP(A1065,'Carga Remito.'!A$4:AK$2258,6,0)</f>
        <v>#N/A</v>
      </c>
      <c r="F1065" s="28" t="e">
        <f>VLOOKUP(A1065,'Carga Remito.'!A$4:AK$1858,7,0)</f>
        <v>#N/A</v>
      </c>
      <c r="G1065" s="27">
        <f>VLOOKUP(A1065,'Carga Remito.'!A$4:AK$20957,MATCH(G$4,'Carga Remito.'!A$3:AQ$3,0),0)</f>
        <v>389000</v>
      </c>
      <c r="J1065" s="15">
        <f t="shared" si="36"/>
        <v>0</v>
      </c>
      <c r="K1065" s="31">
        <v>389000</v>
      </c>
      <c r="L1065" s="23">
        <v>45579</v>
      </c>
    </row>
    <row r="1066" spans="1:15" x14ac:dyDescent="0.25">
      <c r="A1066" s="128">
        <v>2263</v>
      </c>
      <c r="B1066" s="129">
        <f>VLOOKUP(A1066,'Carga Remito.'!A$4:AK$16957,3,0)</f>
        <v>45569</v>
      </c>
      <c r="C1066" s="131">
        <f t="shared" ca="1" si="37"/>
        <v>3</v>
      </c>
      <c r="D1066" s="28" t="str">
        <f>VLOOKUP(A1066,'Carga Remito.'!A$4:AK$15957,4,0)</f>
        <v>Mandrile Sebastian</v>
      </c>
      <c r="E1066" s="28" t="e">
        <f>VLOOKUP(A1066,'Carga Remito.'!A$4:AK$2258,6,0)</f>
        <v>#N/A</v>
      </c>
      <c r="F1066" s="28" t="e">
        <f>VLOOKUP(A1066,'Carga Remito.'!A$4:AK$1858,7,0)</f>
        <v>#N/A</v>
      </c>
      <c r="G1066" s="27">
        <f>VLOOKUP(A1066,'Carga Remito.'!A$4:AK$20957,MATCH(G$4,'Carga Remito.'!A$3:AQ$3,0),0)</f>
        <v>403800</v>
      </c>
      <c r="J1066" s="15">
        <f t="shared" si="36"/>
        <v>0</v>
      </c>
      <c r="K1066" s="31">
        <v>403800</v>
      </c>
      <c r="L1066" s="23">
        <v>45586</v>
      </c>
    </row>
    <row r="1067" spans="1:15" x14ac:dyDescent="0.25">
      <c r="A1067" s="128">
        <v>2264</v>
      </c>
      <c r="B1067" s="129">
        <f>VLOOKUP(A1067,'Carga Remito.'!A$4:AK$16957,3,0)</f>
        <v>45570</v>
      </c>
      <c r="C1067" s="131">
        <f t="shared" ca="1" si="37"/>
        <v>2</v>
      </c>
      <c r="D1067" s="28" t="str">
        <f>VLOOKUP(A1067,'Carga Remito.'!A$4:AK$15957,4,0)</f>
        <v>Angeleri Monica</v>
      </c>
      <c r="E1067" s="28" t="e">
        <f>VLOOKUP(A1067,'Carga Remito.'!A$4:AK$2258,6,0)</f>
        <v>#N/A</v>
      </c>
      <c r="F1067" s="28" t="e">
        <f>VLOOKUP(A1067,'Carga Remito.'!A$4:AK$1858,7,0)</f>
        <v>#N/A</v>
      </c>
      <c r="G1067" s="27">
        <f>VLOOKUP(A1067,'Carga Remito.'!A$4:AK$20957,MATCH(G$4,'Carga Remito.'!A$3:AQ$3,0),0)</f>
        <v>172000</v>
      </c>
      <c r="J1067" s="15">
        <f t="shared" si="36"/>
        <v>0</v>
      </c>
      <c r="K1067" s="31">
        <v>172000</v>
      </c>
      <c r="L1067" s="23">
        <v>45573</v>
      </c>
    </row>
    <row r="1068" spans="1:15" x14ac:dyDescent="0.25">
      <c r="A1068" s="128">
        <v>2265</v>
      </c>
      <c r="B1068" s="129">
        <f>VLOOKUP(A1068,'Carga Remito.'!A$4:AK$16957,3,0)</f>
        <v>45572</v>
      </c>
      <c r="C1068" s="131">
        <f t="shared" ca="1" si="37"/>
        <v>2</v>
      </c>
      <c r="D1068" s="28" t="str">
        <f>VLOOKUP(A1068,'Carga Remito.'!A$4:AK$15957,4,0)</f>
        <v>Polanco Andres</v>
      </c>
      <c r="E1068" s="28" t="e">
        <f>VLOOKUP(A1068,'Carga Remito.'!A$4:AK$2258,6,0)</f>
        <v>#N/A</v>
      </c>
      <c r="F1068" s="28" t="e">
        <f>VLOOKUP(A1068,'Carga Remito.'!A$4:AK$1858,7,0)</f>
        <v>#N/A</v>
      </c>
      <c r="G1068" s="27">
        <f>VLOOKUP(A1068,'Carga Remito.'!A$4:AK$20957,MATCH(G$4,'Carga Remito.'!A$3:AQ$3,0),0)</f>
        <v>252000</v>
      </c>
      <c r="J1068" s="15">
        <f t="shared" si="36"/>
        <v>0</v>
      </c>
      <c r="K1068" s="31">
        <v>252000</v>
      </c>
      <c r="L1068" s="23">
        <v>45572</v>
      </c>
    </row>
    <row r="1069" spans="1:15" x14ac:dyDescent="0.25">
      <c r="A1069" s="128">
        <v>2266</v>
      </c>
      <c r="B1069" s="129">
        <f>VLOOKUP(A1069,'Carga Remito.'!A$4:AK$16957,3,0)</f>
        <v>45573</v>
      </c>
      <c r="C1069" s="131">
        <f t="shared" ca="1" si="37"/>
        <v>2</v>
      </c>
      <c r="D1069" s="28" t="str">
        <f>VLOOKUP(A1069,'Carga Remito.'!A$4:AK$15957,4,0)</f>
        <v>Ferrando Elba</v>
      </c>
      <c r="E1069" s="28" t="e">
        <f>VLOOKUP(A1069,'Carga Remito.'!A$4:AK$2258,6,0)</f>
        <v>#N/A</v>
      </c>
      <c r="F1069" s="28" t="e">
        <f>VLOOKUP(A1069,'Carga Remito.'!A$4:AK$1858,7,0)</f>
        <v>#N/A</v>
      </c>
      <c r="G1069" s="27">
        <f>VLOOKUP(A1069,'Carga Remito.'!A$4:AK$20957,MATCH(G$4,'Carga Remito.'!A$3:AQ$3,0),0)</f>
        <v>165000</v>
      </c>
      <c r="J1069" s="15">
        <f t="shared" si="36"/>
        <v>0</v>
      </c>
      <c r="K1069" s="31">
        <v>70000</v>
      </c>
      <c r="L1069" s="23">
        <v>45583</v>
      </c>
      <c r="N1069" s="31">
        <v>95000</v>
      </c>
      <c r="O1069" s="23">
        <v>45610</v>
      </c>
    </row>
    <row r="1070" spans="1:15" x14ac:dyDescent="0.25">
      <c r="A1070" s="128">
        <v>2267</v>
      </c>
      <c r="B1070" s="129">
        <f>VLOOKUP(A1070,'Carga Remito.'!A$4:AK$16957,3,0)</f>
        <v>45574</v>
      </c>
      <c r="C1070" s="131">
        <f t="shared" ca="1" si="37"/>
        <v>2</v>
      </c>
      <c r="D1070" s="28" t="str">
        <f>VLOOKUP(A1070,'Carga Remito.'!A$4:AK$15957,4,0)</f>
        <v>Cuevas Jorge</v>
      </c>
      <c r="E1070" s="28" t="e">
        <f>VLOOKUP(A1070,'Carga Remito.'!A$4:AK$2258,6,0)</f>
        <v>#N/A</v>
      </c>
      <c r="F1070" s="28" t="e">
        <f>VLOOKUP(A1070,'Carga Remito.'!A$4:AK$1858,7,0)</f>
        <v>#N/A</v>
      </c>
      <c r="G1070" s="27">
        <f>VLOOKUP(A1070,'Carga Remito.'!A$4:AK$20957,MATCH(G$4,'Carga Remito.'!A$3:AQ$3,0),0)</f>
        <v>212000</v>
      </c>
      <c r="J1070" s="15">
        <f t="shared" si="36"/>
        <v>0</v>
      </c>
      <c r="K1070" s="31">
        <v>110000</v>
      </c>
      <c r="L1070" s="23">
        <v>45594</v>
      </c>
      <c r="N1070" s="31">
        <v>102000</v>
      </c>
      <c r="O1070" s="23">
        <v>45623</v>
      </c>
    </row>
    <row r="1071" spans="1:15" x14ac:dyDescent="0.25">
      <c r="A1071" s="128">
        <v>2268</v>
      </c>
      <c r="B1071" s="129">
        <f>VLOOKUP(A1071,'Carga Remito.'!A$4:AK$16957,3,0)</f>
        <v>45574</v>
      </c>
      <c r="C1071" s="131">
        <f t="shared" ca="1" si="37"/>
        <v>2</v>
      </c>
      <c r="D1071" s="28" t="str">
        <f>VLOOKUP(A1071,'Carga Remito.'!A$4:AK$15957,4,0)</f>
        <v>Mendizabal Alicia</v>
      </c>
      <c r="E1071" s="28" t="e">
        <f>VLOOKUP(A1071,'Carga Remito.'!A$4:AK$2258,6,0)</f>
        <v>#N/A</v>
      </c>
      <c r="F1071" s="28" t="e">
        <f>VLOOKUP(A1071,'Carga Remito.'!A$4:AK$1858,7,0)</f>
        <v>#N/A</v>
      </c>
      <c r="G1071" s="27">
        <f>VLOOKUP(A1071,'Carga Remito.'!A$4:AK$20957,MATCH(G$4,'Carga Remito.'!A$3:AQ$3,0),0)</f>
        <v>293000</v>
      </c>
      <c r="J1071" s="15">
        <f t="shared" si="36"/>
        <v>0</v>
      </c>
      <c r="K1071" s="31">
        <v>250000</v>
      </c>
      <c r="N1071" s="31">
        <v>43000</v>
      </c>
      <c r="O1071" s="23">
        <v>45582</v>
      </c>
    </row>
    <row r="1072" spans="1:15" x14ac:dyDescent="0.25">
      <c r="A1072" s="128">
        <v>2269</v>
      </c>
      <c r="B1072" s="129">
        <f>VLOOKUP(A1072,'Carga Remito.'!A$4:AK$16957,3,0)</f>
        <v>45575</v>
      </c>
      <c r="C1072" s="131">
        <f t="shared" ca="1" si="37"/>
        <v>2</v>
      </c>
      <c r="D1072" s="28" t="str">
        <f>VLOOKUP(A1072,'Carga Remito.'!A$4:AK$15957,4,0)</f>
        <v>Transporte Palloni</v>
      </c>
      <c r="E1072" s="28" t="e">
        <f>VLOOKUP(A1072,'Carga Remito.'!A$4:AK$2258,6,0)</f>
        <v>#N/A</v>
      </c>
      <c r="F1072" s="28" t="e">
        <f>VLOOKUP(A1072,'Carga Remito.'!A$4:AK$1858,7,0)</f>
        <v>#N/A</v>
      </c>
      <c r="G1072" s="27">
        <f>VLOOKUP(A1072,'Carga Remito.'!A$4:AK$20957,MATCH(G$4,'Carga Remito.'!A$3:AQ$3,0),0)</f>
        <v>169400</v>
      </c>
      <c r="J1072" s="15">
        <f t="shared" si="36"/>
        <v>169400</v>
      </c>
    </row>
    <row r="1073" spans="1:15" x14ac:dyDescent="0.25">
      <c r="A1073" s="128">
        <v>2270</v>
      </c>
      <c r="B1073" s="129">
        <f>VLOOKUP(A1073,'Carga Remito.'!A$4:AK$16957,3,0)</f>
        <v>45576</v>
      </c>
      <c r="C1073" s="131">
        <f t="shared" ca="1" si="37"/>
        <v>2</v>
      </c>
      <c r="D1073" s="28" t="str">
        <f>VLOOKUP(A1073,'Carga Remito.'!A$4:AK$15957,4,0)</f>
        <v>Perviu Jorge</v>
      </c>
      <c r="E1073" s="28" t="e">
        <f>VLOOKUP(A1073,'Carga Remito.'!A$4:AK$2258,6,0)</f>
        <v>#N/A</v>
      </c>
      <c r="F1073" s="28" t="e">
        <f>VLOOKUP(A1073,'Carga Remito.'!A$4:AK$1858,7,0)</f>
        <v>#N/A</v>
      </c>
      <c r="G1073" s="27">
        <f>VLOOKUP(A1073,'Carga Remito.'!A$4:AK$20957,MATCH(G$4,'Carga Remito.'!A$3:AQ$3,0),0)</f>
        <v>1481800</v>
      </c>
      <c r="J1073" s="15">
        <f t="shared" si="36"/>
        <v>681800</v>
      </c>
      <c r="K1073" s="31">
        <v>800000</v>
      </c>
      <c r="L1073" s="23">
        <v>45621</v>
      </c>
    </row>
    <row r="1074" spans="1:15" x14ac:dyDescent="0.25">
      <c r="A1074" s="128">
        <v>2271</v>
      </c>
      <c r="B1074" s="129">
        <f>VLOOKUP(A1074,'Carga Remito.'!A$4:AK$16957,3,0)</f>
        <v>45577</v>
      </c>
      <c r="C1074" s="131">
        <f t="shared" ca="1" si="37"/>
        <v>2</v>
      </c>
      <c r="D1074" s="28" t="str">
        <f>VLOOKUP(A1074,'Carga Remito.'!A$4:AK$15957,4,0)</f>
        <v>Wiesek Susana</v>
      </c>
      <c r="E1074" s="28" t="e">
        <f>VLOOKUP(A1074,'Carga Remito.'!A$4:AK$2258,6,0)</f>
        <v>#N/A</v>
      </c>
      <c r="F1074" s="28" t="e">
        <f>VLOOKUP(A1074,'Carga Remito.'!A$4:AK$1858,7,0)</f>
        <v>#N/A</v>
      </c>
      <c r="G1074" s="27">
        <f>VLOOKUP(A1074,'Carga Remito.'!A$4:AK$20957,MATCH(G$4,'Carga Remito.'!A$3:AQ$3,0),0)</f>
        <v>482000</v>
      </c>
      <c r="J1074" s="15">
        <f t="shared" si="36"/>
        <v>0</v>
      </c>
      <c r="K1074" s="31">
        <v>482000</v>
      </c>
      <c r="L1074" s="23">
        <v>45581</v>
      </c>
    </row>
    <row r="1075" spans="1:15" x14ac:dyDescent="0.25">
      <c r="A1075" s="128">
        <v>2272</v>
      </c>
      <c r="B1075" s="129">
        <f>VLOOKUP(A1075,'Carga Remito.'!A$4:AK$16957,3,0)</f>
        <v>45579</v>
      </c>
      <c r="C1075" s="131">
        <f t="shared" ca="1" si="37"/>
        <v>2</v>
      </c>
      <c r="D1075" s="28" t="str">
        <f>VLOOKUP(A1075,'Carga Remito.'!A$4:AK$15957,4,0)</f>
        <v>Giorgis Juan Carlos</v>
      </c>
      <c r="E1075" s="28" t="e">
        <f>VLOOKUP(A1075,'Carga Remito.'!A$4:AK$2258,6,0)</f>
        <v>#N/A</v>
      </c>
      <c r="F1075" s="28" t="e">
        <f>VLOOKUP(A1075,'Carga Remito.'!A$4:AK$1858,7,0)</f>
        <v>#N/A</v>
      </c>
      <c r="G1075" s="27">
        <f>VLOOKUP(A1075,'Carga Remito.'!A$4:AK$20957,MATCH(G$4,'Carga Remito.'!A$3:AQ$3,0),0)</f>
        <v>51500</v>
      </c>
      <c r="J1075" s="15">
        <f t="shared" si="36"/>
        <v>0</v>
      </c>
      <c r="K1075" s="31">
        <v>51500</v>
      </c>
      <c r="L1075" s="23">
        <v>45601</v>
      </c>
    </row>
    <row r="1076" spans="1:15" x14ac:dyDescent="0.25">
      <c r="A1076" s="128">
        <v>2273</v>
      </c>
      <c r="B1076" s="129">
        <f>VLOOKUP(A1076,'Carga Remito.'!A$4:AK$16957,3,0)</f>
        <v>45579</v>
      </c>
      <c r="C1076" s="131">
        <f t="shared" ca="1" si="37"/>
        <v>2</v>
      </c>
      <c r="D1076" s="28" t="str">
        <f>VLOOKUP(A1076,'Carga Remito.'!A$4:AK$15957,4,0)</f>
        <v>Transporte Palloni</v>
      </c>
      <c r="E1076" s="28" t="e">
        <f>VLOOKUP(A1076,'Carga Remito.'!A$4:AK$2258,6,0)</f>
        <v>#N/A</v>
      </c>
      <c r="F1076" s="28" t="e">
        <f>VLOOKUP(A1076,'Carga Remito.'!A$4:AK$1858,7,0)</f>
        <v>#N/A</v>
      </c>
      <c r="G1076" s="27">
        <f>VLOOKUP(A1076,'Carga Remito.'!A$4:AK$20957,MATCH(G$4,'Carga Remito.'!A$3:AQ$3,0),0)</f>
        <v>30250</v>
      </c>
      <c r="J1076" s="15">
        <f t="shared" ref="J1076:J1139" si="38">+G1076-K1076-N1076-Q1076-T1076-W1076-Z1076</f>
        <v>30250</v>
      </c>
    </row>
    <row r="1077" spans="1:15" x14ac:dyDescent="0.25">
      <c r="A1077" s="128">
        <v>2274</v>
      </c>
      <c r="B1077" s="129">
        <f>VLOOKUP(A1077,'Carga Remito.'!A$4:AK$16957,3,0)</f>
        <v>45580</v>
      </c>
      <c r="C1077" s="131">
        <f t="shared" ca="1" si="37"/>
        <v>2</v>
      </c>
      <c r="D1077" s="28" t="str">
        <f>VLOOKUP(A1077,'Carga Remito.'!A$4:AK$15957,4,0)</f>
        <v>Molinari Kike</v>
      </c>
      <c r="E1077" s="28" t="e">
        <f>VLOOKUP(A1077,'Carga Remito.'!A$4:AK$2258,6,0)</f>
        <v>#N/A</v>
      </c>
      <c r="F1077" s="28" t="e">
        <f>VLOOKUP(A1077,'Carga Remito.'!A$4:AK$1858,7,0)</f>
        <v>#N/A</v>
      </c>
      <c r="G1077" s="27">
        <f>VLOOKUP(A1077,'Carga Remito.'!A$4:AK$20957,MATCH(G$4,'Carga Remito.'!A$3:AQ$3,0),0)</f>
        <v>240000</v>
      </c>
      <c r="J1077" s="15">
        <f t="shared" si="38"/>
        <v>0</v>
      </c>
      <c r="K1077" s="31">
        <v>20000</v>
      </c>
      <c r="L1077" s="23">
        <v>45597</v>
      </c>
      <c r="N1077" s="31">
        <v>220000</v>
      </c>
      <c r="O1077" s="23">
        <v>45608</v>
      </c>
    </row>
    <row r="1078" spans="1:15" x14ac:dyDescent="0.25">
      <c r="A1078" s="128">
        <v>2275</v>
      </c>
      <c r="B1078" s="129">
        <f>VLOOKUP(A1078,'Carga Remito.'!A$4:AK$16957,3,0)</f>
        <v>45580</v>
      </c>
      <c r="C1078" s="131">
        <f t="shared" ca="1" si="37"/>
        <v>2</v>
      </c>
      <c r="D1078" s="28" t="str">
        <f>VLOOKUP(A1078,'Carga Remito.'!A$4:AK$15957,4,0)</f>
        <v>Transporte Palloni</v>
      </c>
      <c r="E1078" s="28" t="e">
        <f>VLOOKUP(A1078,'Carga Remito.'!A$4:AK$2258,6,0)</f>
        <v>#N/A</v>
      </c>
      <c r="F1078" s="28" t="e">
        <f>VLOOKUP(A1078,'Carga Remito.'!A$4:AK$1858,7,0)</f>
        <v>#N/A</v>
      </c>
      <c r="G1078" s="27">
        <f>VLOOKUP(A1078,'Carga Remito.'!A$4:AK$20957,MATCH(G$4,'Carga Remito.'!A$3:AQ$3,0),0)</f>
        <v>94250</v>
      </c>
      <c r="J1078" s="15">
        <f t="shared" si="38"/>
        <v>94250</v>
      </c>
    </row>
    <row r="1079" spans="1:15" x14ac:dyDescent="0.25">
      <c r="A1079" s="128">
        <v>2276</v>
      </c>
      <c r="B1079" s="129">
        <f>VLOOKUP(A1079,'Carga Remito.'!A$4:AK$16957,3,0)</f>
        <v>45580</v>
      </c>
      <c r="C1079" s="131">
        <f t="shared" ca="1" si="37"/>
        <v>2</v>
      </c>
      <c r="D1079" s="28" t="str">
        <f>VLOOKUP(A1079,'Carga Remito.'!A$4:AK$15957,4,0)</f>
        <v>Cometto Julia</v>
      </c>
      <c r="E1079" s="28" t="e">
        <f>VLOOKUP(A1079,'Carga Remito.'!A$4:AK$2258,6,0)</f>
        <v>#N/A</v>
      </c>
      <c r="F1079" s="28" t="e">
        <f>VLOOKUP(A1079,'Carga Remito.'!A$4:AK$1858,7,0)</f>
        <v>#N/A</v>
      </c>
      <c r="G1079" s="27">
        <f>VLOOKUP(A1079,'Carga Remito.'!A$4:AK$20957,MATCH(G$4,'Carga Remito.'!A$3:AQ$3,0),0)</f>
        <v>185000</v>
      </c>
      <c r="J1079" s="15">
        <f t="shared" si="38"/>
        <v>0</v>
      </c>
      <c r="K1079" s="31">
        <v>185000</v>
      </c>
      <c r="L1079" s="23">
        <v>45596</v>
      </c>
    </row>
    <row r="1080" spans="1:15" x14ac:dyDescent="0.25">
      <c r="A1080" s="128">
        <v>2277</v>
      </c>
      <c r="B1080" s="129">
        <f>VLOOKUP(A1080,'Carga Remito.'!A$4:AK$16957,3,0)</f>
        <v>45581</v>
      </c>
      <c r="C1080" s="131">
        <f t="shared" ca="1" si="37"/>
        <v>2</v>
      </c>
      <c r="D1080" s="28" t="str">
        <f>VLOOKUP(A1080,'Carga Remito.'!A$4:AK$15957,4,0)</f>
        <v>Bengolea Even</v>
      </c>
      <c r="E1080" s="28" t="e">
        <f>VLOOKUP(A1080,'Carga Remito.'!A$4:AK$2258,6,0)</f>
        <v>#N/A</v>
      </c>
      <c r="F1080" s="28" t="e">
        <f>VLOOKUP(A1080,'Carga Remito.'!A$4:AK$1858,7,0)</f>
        <v>#N/A</v>
      </c>
      <c r="G1080" s="27">
        <f>VLOOKUP(A1080,'Carga Remito.'!A$4:AK$20957,MATCH(G$4,'Carga Remito.'!A$3:AQ$3,0),0)</f>
        <v>559000</v>
      </c>
      <c r="J1080" s="15">
        <f t="shared" si="38"/>
        <v>0</v>
      </c>
      <c r="K1080" s="31">
        <v>559000</v>
      </c>
      <c r="L1080" s="23">
        <v>45581</v>
      </c>
    </row>
    <row r="1081" spans="1:15" x14ac:dyDescent="0.25">
      <c r="A1081" s="128">
        <v>2278</v>
      </c>
      <c r="B1081" s="129">
        <f>VLOOKUP(A1081,'Carga Remito.'!A$4:AK$16957,3,0)</f>
        <v>45581</v>
      </c>
      <c r="C1081" s="131">
        <f t="shared" ca="1" si="37"/>
        <v>2</v>
      </c>
      <c r="D1081" s="28" t="str">
        <f>VLOOKUP(A1081,'Carga Remito.'!A$4:AK$15957,4,0)</f>
        <v>Isasi Luciana</v>
      </c>
      <c r="E1081" s="28" t="e">
        <f>VLOOKUP(A1081,'Carga Remito.'!A$4:AK$2258,6,0)</f>
        <v>#N/A</v>
      </c>
      <c r="F1081" s="28" t="e">
        <f>VLOOKUP(A1081,'Carga Remito.'!A$4:AK$1858,7,0)</f>
        <v>#N/A</v>
      </c>
      <c r="G1081" s="27">
        <f>VLOOKUP(A1081,'Carga Remito.'!A$4:AK$20957,MATCH(G$4,'Carga Remito.'!A$3:AQ$3,0),0)</f>
        <v>220000</v>
      </c>
      <c r="J1081" s="15">
        <f t="shared" si="38"/>
        <v>0</v>
      </c>
      <c r="K1081" s="31">
        <v>220000</v>
      </c>
      <c r="L1081" s="23">
        <v>45603</v>
      </c>
    </row>
    <row r="1082" spans="1:15" x14ac:dyDescent="0.25">
      <c r="A1082" s="128">
        <v>2279</v>
      </c>
      <c r="B1082" s="129">
        <f>VLOOKUP(A1082,'Carga Remito.'!A$4:AK$16957,3,0)</f>
        <v>45582</v>
      </c>
      <c r="C1082" s="131">
        <f t="shared" ca="1" si="37"/>
        <v>2</v>
      </c>
      <c r="D1082" s="28" t="str">
        <f>VLOOKUP(A1082,'Carga Remito.'!A$4:AK$15957,4,0)</f>
        <v>Municipalidad Laboulaye</v>
      </c>
      <c r="E1082" s="28" t="e">
        <f>VLOOKUP(A1082,'Carga Remito.'!A$4:AK$2258,6,0)</f>
        <v>#N/A</v>
      </c>
      <c r="F1082" s="28" t="e">
        <f>VLOOKUP(A1082,'Carga Remito.'!A$4:AK$1858,7,0)</f>
        <v>#N/A</v>
      </c>
      <c r="G1082" s="27">
        <f>VLOOKUP(A1082,'Carga Remito.'!A$4:AK$20957,MATCH(G$4,'Carga Remito.'!A$3:AQ$3,0),0)</f>
        <v>209750</v>
      </c>
      <c r="J1082" s="15">
        <f t="shared" si="38"/>
        <v>0</v>
      </c>
      <c r="K1082" s="31">
        <v>209750</v>
      </c>
    </row>
    <row r="1083" spans="1:15" x14ac:dyDescent="0.25">
      <c r="A1083" s="128">
        <v>2280</v>
      </c>
      <c r="B1083" s="129">
        <f>VLOOKUP(A1083,'Carga Remito.'!A$4:AK$16957,3,0)</f>
        <v>45586</v>
      </c>
      <c r="C1083" s="131">
        <f t="shared" ca="1" si="37"/>
        <v>2</v>
      </c>
      <c r="D1083" s="28" t="str">
        <f>VLOOKUP(A1083,'Carga Remito.'!A$4:AK$15957,4,0)</f>
        <v>Possi Ricardo</v>
      </c>
      <c r="E1083" s="28" t="e">
        <f>VLOOKUP(A1083,'Carga Remito.'!A$4:AK$2258,6,0)</f>
        <v>#N/A</v>
      </c>
      <c r="F1083" s="28" t="e">
        <f>VLOOKUP(A1083,'Carga Remito.'!A$4:AK$1858,7,0)</f>
        <v>#N/A</v>
      </c>
      <c r="G1083" s="27">
        <f>VLOOKUP(A1083,'Carga Remito.'!A$4:AK$20957,MATCH(G$4,'Carga Remito.'!A$3:AQ$3,0),0)</f>
        <v>574200</v>
      </c>
      <c r="J1083" s="15">
        <f t="shared" si="38"/>
        <v>0</v>
      </c>
      <c r="K1083" s="31">
        <v>574200</v>
      </c>
    </row>
    <row r="1084" spans="1:15" x14ac:dyDescent="0.25">
      <c r="A1084" s="128">
        <v>2281</v>
      </c>
      <c r="B1084" s="129">
        <f>VLOOKUP(A1084,'Carga Remito.'!A$4:AK$16957,3,0)</f>
        <v>45586</v>
      </c>
      <c r="C1084" s="131">
        <f t="shared" ca="1" si="37"/>
        <v>2</v>
      </c>
      <c r="D1084" s="28" t="str">
        <f>VLOOKUP(A1084,'Carga Remito.'!A$4:AK$15957,4,0)</f>
        <v>Cane Emiliano</v>
      </c>
      <c r="E1084" s="28" t="e">
        <f>VLOOKUP(A1084,'Carga Remito.'!A$4:AK$2258,6,0)</f>
        <v>#N/A</v>
      </c>
      <c r="F1084" s="28" t="e">
        <f>VLOOKUP(A1084,'Carga Remito.'!A$4:AK$1858,7,0)</f>
        <v>#N/A</v>
      </c>
      <c r="G1084" s="27">
        <f>VLOOKUP(A1084,'Carga Remito.'!A$4:AK$20957,MATCH(G$4,'Carga Remito.'!A$3:AQ$3,0),0)</f>
        <v>260000</v>
      </c>
      <c r="J1084" s="15">
        <f t="shared" si="38"/>
        <v>0</v>
      </c>
      <c r="K1084" s="31">
        <v>260000</v>
      </c>
      <c r="L1084" s="23">
        <v>45603</v>
      </c>
    </row>
    <row r="1085" spans="1:15" x14ac:dyDescent="0.25">
      <c r="A1085" s="128">
        <v>2282</v>
      </c>
      <c r="B1085" s="129">
        <f>VLOOKUP(A1085,'Carga Remito.'!A$4:AK$16957,3,0)</f>
        <v>45586</v>
      </c>
      <c r="C1085" s="131">
        <f t="shared" ca="1" si="37"/>
        <v>2</v>
      </c>
      <c r="D1085" s="28" t="str">
        <f>VLOOKUP(A1085,'Carga Remito.'!A$4:AK$15957,4,0)</f>
        <v>Clemente Jose Luis</v>
      </c>
      <c r="E1085" s="28" t="e">
        <f>VLOOKUP(A1085,'Carga Remito.'!A$4:AK$2258,6,0)</f>
        <v>#N/A</v>
      </c>
      <c r="F1085" s="28" t="e">
        <f>VLOOKUP(A1085,'Carga Remito.'!A$4:AK$1858,7,0)</f>
        <v>#N/A</v>
      </c>
      <c r="G1085" s="27">
        <f>VLOOKUP(A1085,'Carga Remito.'!A$4:AK$20957,MATCH(G$4,'Carga Remito.'!A$3:AQ$3,0),0)</f>
        <v>270000</v>
      </c>
      <c r="J1085" s="15">
        <f t="shared" si="38"/>
        <v>0</v>
      </c>
      <c r="K1085" s="31">
        <v>270000</v>
      </c>
      <c r="L1085" s="23">
        <v>45618</v>
      </c>
    </row>
    <row r="1086" spans="1:15" x14ac:dyDescent="0.25">
      <c r="A1086" s="128">
        <v>2283</v>
      </c>
      <c r="B1086" s="129">
        <f>VLOOKUP(A1086,'Carga Remito.'!A$4:AK$16957,3,0)</f>
        <v>45587</v>
      </c>
      <c r="C1086" s="131">
        <f t="shared" ca="1" si="37"/>
        <v>2</v>
      </c>
      <c r="D1086" s="28" t="str">
        <f>VLOOKUP(A1086,'Carga Remito.'!A$4:AK$15957,4,0)</f>
        <v>Transporte Palloni</v>
      </c>
      <c r="E1086" s="28" t="e">
        <f>VLOOKUP(A1086,'Carga Remito.'!A$4:AK$2258,6,0)</f>
        <v>#N/A</v>
      </c>
      <c r="F1086" s="28" t="e">
        <f>VLOOKUP(A1086,'Carga Remito.'!A$4:AK$1858,7,0)</f>
        <v>#N/A</v>
      </c>
      <c r="G1086" s="27">
        <f>VLOOKUP(A1086,'Carga Remito.'!A$4:AK$20957,MATCH(G$4,'Carga Remito.'!A$3:AQ$3,0),0)</f>
        <v>26620</v>
      </c>
      <c r="J1086" s="15">
        <f t="shared" si="38"/>
        <v>26620</v>
      </c>
    </row>
    <row r="1087" spans="1:15" x14ac:dyDescent="0.25">
      <c r="A1087" s="128">
        <v>2284</v>
      </c>
      <c r="B1087" s="129">
        <f>VLOOKUP(A1087,'Carga Remito.'!A$4:AK$16957,3,0)</f>
        <v>45587</v>
      </c>
      <c r="C1087" s="131">
        <f t="shared" ca="1" si="37"/>
        <v>2</v>
      </c>
      <c r="D1087" s="28" t="str">
        <f>VLOOKUP(A1087,'Carga Remito.'!A$4:AK$15957,4,0)</f>
        <v>Trobatto Pablo</v>
      </c>
      <c r="E1087" s="28" t="e">
        <f>VLOOKUP(A1087,'Carga Remito.'!A$4:AK$2258,6,0)</f>
        <v>#N/A</v>
      </c>
      <c r="F1087" s="28" t="e">
        <f>VLOOKUP(A1087,'Carga Remito.'!A$4:AK$1858,7,0)</f>
        <v>#N/A</v>
      </c>
      <c r="G1087" s="27">
        <f>VLOOKUP(A1087,'Carga Remito.'!A$4:AK$20957,MATCH(G$4,'Carga Remito.'!A$3:AQ$3,0),0)</f>
        <v>601000</v>
      </c>
      <c r="J1087" s="15">
        <f t="shared" si="38"/>
        <v>0</v>
      </c>
      <c r="K1087" s="31">
        <v>601000</v>
      </c>
      <c r="L1087" s="23">
        <v>45589</v>
      </c>
    </row>
    <row r="1088" spans="1:15" x14ac:dyDescent="0.25">
      <c r="A1088" s="128">
        <v>2285</v>
      </c>
      <c r="B1088" s="129">
        <f>VLOOKUP(A1088,'Carga Remito.'!A$4:AK$16957,3,0)</f>
        <v>45587</v>
      </c>
      <c r="C1088" s="131">
        <f t="shared" ca="1" si="37"/>
        <v>2</v>
      </c>
      <c r="D1088" s="28" t="str">
        <f>VLOOKUP(A1088,'Carga Remito.'!A$4:AK$15957,4,0)</f>
        <v>Proietti Mariano</v>
      </c>
      <c r="E1088" s="28" t="e">
        <f>VLOOKUP(A1088,'Carga Remito.'!A$4:AK$2258,6,0)</f>
        <v>#N/A</v>
      </c>
      <c r="F1088" s="28" t="e">
        <f>VLOOKUP(A1088,'Carga Remito.'!A$4:AK$1858,7,0)</f>
        <v>#N/A</v>
      </c>
      <c r="G1088" s="27">
        <f>VLOOKUP(A1088,'Carga Remito.'!A$4:AK$20957,MATCH(G$4,'Carga Remito.'!A$3:AQ$3,0),0)</f>
        <v>451500</v>
      </c>
      <c r="J1088" s="15">
        <f t="shared" si="38"/>
        <v>1.4551915228366852E-11</v>
      </c>
      <c r="K1088" s="31">
        <v>435071.92</v>
      </c>
      <c r="L1088" s="23">
        <v>45610</v>
      </c>
      <c r="N1088" s="31">
        <v>16428.080000000002</v>
      </c>
    </row>
    <row r="1089" spans="1:12" x14ac:dyDescent="0.25">
      <c r="A1089" s="128">
        <v>2286</v>
      </c>
      <c r="B1089" s="129">
        <f>VLOOKUP(A1089,'Carga Remito.'!A$4:AK$16957,3,0)</f>
        <v>45587</v>
      </c>
      <c r="C1089" s="131">
        <f t="shared" ca="1" si="37"/>
        <v>2</v>
      </c>
      <c r="D1089" s="28" t="str">
        <f>VLOOKUP(A1089,'Carga Remito.'!A$4:AK$15957,4,0)</f>
        <v>Cabrero Marta</v>
      </c>
      <c r="E1089" s="28" t="e">
        <f>VLOOKUP(A1089,'Carga Remito.'!A$4:AK$2258,6,0)</f>
        <v>#N/A</v>
      </c>
      <c r="F1089" s="28" t="e">
        <f>VLOOKUP(A1089,'Carga Remito.'!A$4:AK$1858,7,0)</f>
        <v>#N/A</v>
      </c>
      <c r="G1089" s="27">
        <f>VLOOKUP(A1089,'Carga Remito.'!A$4:AK$20957,MATCH(G$4,'Carga Remito.'!A$3:AQ$3,0),0)</f>
        <v>298500</v>
      </c>
      <c r="J1089" s="15">
        <f t="shared" si="38"/>
        <v>0</v>
      </c>
      <c r="K1089" s="31">
        <v>298500</v>
      </c>
      <c r="L1089" s="23">
        <v>45596</v>
      </c>
    </row>
    <row r="1090" spans="1:12" x14ac:dyDescent="0.25">
      <c r="A1090" s="128">
        <v>2287</v>
      </c>
      <c r="B1090" s="129">
        <f>VLOOKUP(A1090,'Carga Remito.'!A$4:AK$16957,3,0)</f>
        <v>45587</v>
      </c>
      <c r="C1090" s="131">
        <f t="shared" ca="1" si="37"/>
        <v>2</v>
      </c>
      <c r="D1090" s="28" t="str">
        <f>VLOOKUP(A1090,'Carga Remito.'!A$4:AK$15957,4,0)</f>
        <v>Transporte Palloni</v>
      </c>
      <c r="E1090" s="28" t="e">
        <f>VLOOKUP(A1090,'Carga Remito.'!A$4:AK$2258,6,0)</f>
        <v>#N/A</v>
      </c>
      <c r="F1090" s="28" t="e">
        <f>VLOOKUP(A1090,'Carga Remito.'!A$4:AK$1858,7,0)</f>
        <v>#N/A</v>
      </c>
      <c r="G1090" s="27">
        <f>VLOOKUP(A1090,'Carga Remito.'!A$4:AK$20957,MATCH(G$4,'Carga Remito.'!A$3:AQ$3,0),0)</f>
        <v>12100</v>
      </c>
      <c r="J1090" s="15">
        <f t="shared" si="38"/>
        <v>12100</v>
      </c>
    </row>
    <row r="1091" spans="1:12" x14ac:dyDescent="0.25">
      <c r="A1091" s="128">
        <v>2288</v>
      </c>
      <c r="B1091" s="129">
        <f>VLOOKUP(A1091,'Carga Remito.'!A$4:AK$16957,3,0)</f>
        <v>45588</v>
      </c>
      <c r="C1091" s="131">
        <f t="shared" ca="1" si="37"/>
        <v>2</v>
      </c>
      <c r="D1091" s="28" t="str">
        <f>VLOOKUP(A1091,'Carga Remito.'!A$4:AK$15957,4,0)</f>
        <v>Molina Dalma</v>
      </c>
      <c r="E1091" s="28" t="e">
        <f>VLOOKUP(A1091,'Carga Remito.'!A$4:AK$2258,6,0)</f>
        <v>#N/A</v>
      </c>
      <c r="F1091" s="28" t="e">
        <f>VLOOKUP(A1091,'Carga Remito.'!A$4:AK$1858,7,0)</f>
        <v>#N/A</v>
      </c>
      <c r="G1091" s="27">
        <f>VLOOKUP(A1091,'Carga Remito.'!A$4:AK$20957,MATCH(G$4,'Carga Remito.'!A$3:AQ$3,0),0)</f>
        <v>409000</v>
      </c>
      <c r="J1091" s="15">
        <f t="shared" si="38"/>
        <v>0</v>
      </c>
      <c r="K1091" s="31">
        <v>409000</v>
      </c>
      <c r="L1091" s="23">
        <v>45594</v>
      </c>
    </row>
    <row r="1092" spans="1:12" x14ac:dyDescent="0.25">
      <c r="A1092" s="128">
        <v>2289</v>
      </c>
      <c r="B1092" s="129">
        <f>VLOOKUP(A1092,'Carga Remito.'!A$4:AK$16957,3,0)</f>
        <v>45589</v>
      </c>
      <c r="C1092" s="131">
        <f t="shared" ca="1" si="37"/>
        <v>2</v>
      </c>
      <c r="D1092" s="28" t="str">
        <f>VLOOKUP(A1092,'Carga Remito.'!A$4:AK$15957,4,0)</f>
        <v>Alarcon Daniela</v>
      </c>
      <c r="E1092" s="28" t="e">
        <f>VLOOKUP(A1092,'Carga Remito.'!A$4:AK$2258,6,0)</f>
        <v>#N/A</v>
      </c>
      <c r="F1092" s="28" t="e">
        <f>VLOOKUP(A1092,'Carga Remito.'!A$4:AK$1858,7,0)</f>
        <v>#N/A</v>
      </c>
      <c r="G1092" s="27">
        <f>VLOOKUP(A1092,'Carga Remito.'!A$4:AK$20957,MATCH(G$4,'Carga Remito.'!A$3:AQ$3,0),0)</f>
        <v>115000</v>
      </c>
      <c r="J1092" s="15">
        <f t="shared" si="38"/>
        <v>0</v>
      </c>
      <c r="K1092" s="31">
        <v>115000</v>
      </c>
      <c r="L1092" s="23">
        <v>45589</v>
      </c>
    </row>
    <row r="1093" spans="1:12" x14ac:dyDescent="0.25">
      <c r="A1093" s="128">
        <v>2290</v>
      </c>
      <c r="B1093" s="129">
        <f>VLOOKUP(A1093,'Carga Remito.'!A$4:AK$16957,3,0)</f>
        <v>45589</v>
      </c>
      <c r="C1093" s="131">
        <f t="shared" ca="1" si="37"/>
        <v>2</v>
      </c>
      <c r="D1093" s="28" t="str">
        <f>VLOOKUP(A1093,'Carga Remito.'!A$4:AK$15957,4,0)</f>
        <v>Bilinsky Miguel</v>
      </c>
      <c r="E1093" s="28" t="e">
        <f>VLOOKUP(A1093,'Carga Remito.'!A$4:AK$2258,6,0)</f>
        <v>#N/A</v>
      </c>
      <c r="F1093" s="28" t="e">
        <f>VLOOKUP(A1093,'Carga Remito.'!A$4:AK$1858,7,0)</f>
        <v>#N/A</v>
      </c>
      <c r="G1093" s="27">
        <f>VLOOKUP(A1093,'Carga Remito.'!A$4:AK$20957,MATCH(G$4,'Carga Remito.'!A$3:AQ$3,0),0)</f>
        <v>182000</v>
      </c>
      <c r="J1093" s="15">
        <f t="shared" si="38"/>
        <v>0</v>
      </c>
      <c r="K1093" s="31">
        <v>182000</v>
      </c>
      <c r="L1093" s="23">
        <v>45593</v>
      </c>
    </row>
    <row r="1094" spans="1:12" x14ac:dyDescent="0.25">
      <c r="A1094" s="128">
        <v>2291</v>
      </c>
      <c r="B1094" s="129">
        <f>VLOOKUP(A1094,'Carga Remito.'!A$4:AK$16957,3,0)</f>
        <v>45589</v>
      </c>
      <c r="C1094" s="131">
        <f t="shared" ca="1" si="37"/>
        <v>2</v>
      </c>
      <c r="D1094" s="28" t="str">
        <f>VLOOKUP(A1094,'Carga Remito.'!A$4:AK$15957,4,0)</f>
        <v>Transporte Palloni</v>
      </c>
      <c r="E1094" s="28" t="e">
        <f>VLOOKUP(A1094,'Carga Remito.'!A$4:AK$2258,6,0)</f>
        <v>#N/A</v>
      </c>
      <c r="F1094" s="28" t="e">
        <f>VLOOKUP(A1094,'Carga Remito.'!A$4:AK$1858,7,0)</f>
        <v>#N/A</v>
      </c>
      <c r="G1094" s="27">
        <f>VLOOKUP(A1094,'Carga Remito.'!A$4:AK$20957,MATCH(G$4,'Carga Remito.'!A$3:AQ$3,0),0)</f>
        <v>121000</v>
      </c>
      <c r="J1094" s="15">
        <f t="shared" si="38"/>
        <v>121000</v>
      </c>
    </row>
    <row r="1095" spans="1:12" x14ac:dyDescent="0.25">
      <c r="A1095" s="128">
        <v>2292</v>
      </c>
      <c r="B1095" s="129">
        <f>VLOOKUP(A1095,'Carga Remito.'!A$4:AK$16957,3,0)</f>
        <v>45589</v>
      </c>
      <c r="C1095" s="131">
        <f t="shared" ca="1" si="37"/>
        <v>2</v>
      </c>
      <c r="D1095" s="28" t="str">
        <f>VLOOKUP(A1095,'Carga Remito.'!A$4:AK$15957,4,0)</f>
        <v>Anastasi Dario</v>
      </c>
      <c r="E1095" s="28" t="e">
        <f>VLOOKUP(A1095,'Carga Remito.'!A$4:AK$2258,6,0)</f>
        <v>#N/A</v>
      </c>
      <c r="F1095" s="28" t="e">
        <f>VLOOKUP(A1095,'Carga Remito.'!A$4:AK$1858,7,0)</f>
        <v>#N/A</v>
      </c>
      <c r="G1095" s="27">
        <f>VLOOKUP(A1095,'Carga Remito.'!A$4:AK$20957,MATCH(G$4,'Carga Remito.'!A$3:AQ$3,0),0)</f>
        <v>758800</v>
      </c>
      <c r="J1095" s="15">
        <f t="shared" si="38"/>
        <v>0</v>
      </c>
      <c r="K1095" s="31">
        <v>758800</v>
      </c>
      <c r="L1095" s="23">
        <v>45600</v>
      </c>
    </row>
    <row r="1096" spans="1:12" x14ac:dyDescent="0.25">
      <c r="A1096" s="128">
        <v>2293</v>
      </c>
      <c r="B1096" s="129">
        <f>VLOOKUP(A1096,'Carga Remito.'!A$4:AK$16957,3,0)</f>
        <v>45589</v>
      </c>
      <c r="C1096" s="131">
        <f t="shared" ca="1" si="37"/>
        <v>2</v>
      </c>
      <c r="D1096" s="28" t="str">
        <f>VLOOKUP(A1096,'Carga Remito.'!A$4:AK$15957,4,0)</f>
        <v>Rodriguez Jorge</v>
      </c>
      <c r="E1096" s="28" t="e">
        <f>VLOOKUP(A1096,'Carga Remito.'!A$4:AK$2258,6,0)</f>
        <v>#N/A</v>
      </c>
      <c r="F1096" s="28" t="e">
        <f>VLOOKUP(A1096,'Carga Remito.'!A$4:AK$1858,7,0)</f>
        <v>#N/A</v>
      </c>
      <c r="G1096" s="27">
        <f>VLOOKUP(A1096,'Carga Remito.'!A$4:AK$20957,MATCH(G$4,'Carga Remito.'!A$3:AQ$3,0),0)</f>
        <v>69300</v>
      </c>
      <c r="J1096" s="15">
        <f t="shared" si="38"/>
        <v>0</v>
      </c>
      <c r="K1096" s="31">
        <v>69300</v>
      </c>
      <c r="L1096" s="23">
        <v>45596</v>
      </c>
    </row>
    <row r="1097" spans="1:12" x14ac:dyDescent="0.25">
      <c r="A1097" s="128">
        <v>2294</v>
      </c>
      <c r="B1097" s="129">
        <f>VLOOKUP(A1097,'Carga Remito.'!A$4:AK$16957,3,0)</f>
        <v>45589</v>
      </c>
      <c r="C1097" s="131">
        <f t="shared" ca="1" si="37"/>
        <v>2</v>
      </c>
      <c r="D1097" s="28" t="str">
        <f>VLOOKUP(A1097,'Carga Remito.'!A$4:AK$15957,4,0)</f>
        <v>Transporte Palloni</v>
      </c>
      <c r="E1097" s="28" t="e">
        <f>VLOOKUP(A1097,'Carga Remito.'!A$4:AK$2258,6,0)</f>
        <v>#N/A</v>
      </c>
      <c r="F1097" s="28" t="e">
        <f>VLOOKUP(A1097,'Carga Remito.'!A$4:AK$1858,7,0)</f>
        <v>#N/A</v>
      </c>
      <c r="G1097" s="27">
        <f>VLOOKUP(A1097,'Carga Remito.'!A$4:AK$20957,MATCH(G$4,'Carga Remito.'!A$3:AQ$3,0),0)</f>
        <v>393250</v>
      </c>
      <c r="J1097" s="15">
        <f t="shared" si="38"/>
        <v>393250</v>
      </c>
    </row>
    <row r="1098" spans="1:12" x14ac:dyDescent="0.25">
      <c r="A1098" s="128">
        <v>2295</v>
      </c>
      <c r="B1098" s="129">
        <f>VLOOKUP(A1098,'Carga Remito.'!A$4:AK$16957,3,0)</f>
        <v>45590</v>
      </c>
      <c r="C1098" s="131">
        <f t="shared" ca="1" si="37"/>
        <v>2</v>
      </c>
      <c r="D1098" s="28" t="str">
        <f>VLOOKUP(A1098,'Carga Remito.'!A$4:AK$15957,4,0)</f>
        <v>Creativity</v>
      </c>
      <c r="E1098" s="28" t="e">
        <f>VLOOKUP(A1098,'Carga Remito.'!A$4:AK$2258,6,0)</f>
        <v>#N/A</v>
      </c>
      <c r="F1098" s="28" t="e">
        <f>VLOOKUP(A1098,'Carga Remito.'!A$4:AK$1858,7,0)</f>
        <v>#N/A</v>
      </c>
      <c r="G1098" s="27">
        <f>VLOOKUP(A1098,'Carga Remito.'!A$4:AK$20957,MATCH(G$4,'Carga Remito.'!A$3:AQ$3,0),0)</f>
        <v>197000</v>
      </c>
      <c r="J1098" s="15">
        <f t="shared" si="38"/>
        <v>0</v>
      </c>
      <c r="K1098" s="31">
        <v>197000</v>
      </c>
      <c r="L1098" s="23">
        <v>45597</v>
      </c>
    </row>
    <row r="1099" spans="1:12" x14ac:dyDescent="0.25">
      <c r="A1099" s="128">
        <v>2296</v>
      </c>
      <c r="B1099" s="129">
        <f>VLOOKUP(A1099,'Carga Remito.'!A$4:AK$16957,3,0)</f>
        <v>45590</v>
      </c>
      <c r="C1099" s="131">
        <f t="shared" ca="1" si="37"/>
        <v>2</v>
      </c>
      <c r="D1099" s="28" t="str">
        <f>VLOOKUP(A1099,'Carga Remito.'!A$4:AK$15957,4,0)</f>
        <v>Gonzalez Cesar</v>
      </c>
      <c r="E1099" s="28" t="e">
        <f>VLOOKUP(A1099,'Carga Remito.'!A$4:AK$2258,6,0)</f>
        <v>#N/A</v>
      </c>
      <c r="F1099" s="28" t="e">
        <f>VLOOKUP(A1099,'Carga Remito.'!A$4:AK$1858,7,0)</f>
        <v>#N/A</v>
      </c>
      <c r="G1099" s="27">
        <f>VLOOKUP(A1099,'Carga Remito.'!A$4:AK$20957,MATCH(G$4,'Carga Remito.'!A$3:AQ$3,0),0)</f>
        <v>195300</v>
      </c>
      <c r="J1099" s="15">
        <f t="shared" si="38"/>
        <v>0</v>
      </c>
      <c r="K1099" s="31">
        <v>195300</v>
      </c>
      <c r="L1099" s="23">
        <v>45600</v>
      </c>
    </row>
    <row r="1100" spans="1:12" x14ac:dyDescent="0.25">
      <c r="A1100" s="128">
        <v>2297</v>
      </c>
      <c r="B1100" s="129">
        <f>VLOOKUP(A1100,'Carga Remito.'!A$4:AK$16957,3,0)</f>
        <v>45590</v>
      </c>
      <c r="C1100" s="131">
        <f t="shared" ca="1" si="37"/>
        <v>2</v>
      </c>
      <c r="D1100" s="28" t="str">
        <f>VLOOKUP(A1100,'Carga Remito.'!A$4:AK$15957,4,0)</f>
        <v>Pizzani Nicolas</v>
      </c>
      <c r="E1100" s="28" t="e">
        <f>VLOOKUP(A1100,'Carga Remito.'!A$4:AK$2258,6,0)</f>
        <v>#N/A</v>
      </c>
      <c r="F1100" s="28" t="e">
        <f>VLOOKUP(A1100,'Carga Remito.'!A$4:AK$1858,7,0)</f>
        <v>#N/A</v>
      </c>
      <c r="G1100" s="27">
        <f>VLOOKUP(A1100,'Carga Remito.'!A$4:AK$20957,MATCH(G$4,'Carga Remito.'!A$3:AQ$3,0),0)</f>
        <v>116000</v>
      </c>
      <c r="J1100" s="15">
        <f t="shared" si="38"/>
        <v>0</v>
      </c>
      <c r="K1100" s="31">
        <v>116000</v>
      </c>
      <c r="L1100" s="23">
        <v>45615</v>
      </c>
    </row>
    <row r="1101" spans="1:12" x14ac:dyDescent="0.25">
      <c r="A1101" s="128">
        <v>2298</v>
      </c>
      <c r="B1101" s="129">
        <f>VLOOKUP(A1101,'Carga Remito.'!A$4:AK$16957,3,0)</f>
        <v>45591</v>
      </c>
      <c r="C1101" s="131">
        <f t="shared" ca="1" si="37"/>
        <v>2</v>
      </c>
      <c r="D1101" s="28" t="str">
        <f>VLOOKUP(A1101,'Carga Remito.'!A$4:AK$15957,4,0)</f>
        <v>Mansuino Walter</v>
      </c>
      <c r="E1101" s="28" t="e">
        <f>VLOOKUP(A1101,'Carga Remito.'!A$4:AK$2258,6,0)</f>
        <v>#N/A</v>
      </c>
      <c r="F1101" s="28" t="e">
        <f>VLOOKUP(A1101,'Carga Remito.'!A$4:AK$1858,7,0)</f>
        <v>#N/A</v>
      </c>
      <c r="G1101" s="27">
        <f>VLOOKUP(A1101,'Carga Remito.'!A$4:AK$20957,MATCH(G$4,'Carga Remito.'!A$3:AQ$3,0),0)</f>
        <v>235000</v>
      </c>
      <c r="J1101" s="15">
        <f t="shared" si="38"/>
        <v>200000</v>
      </c>
      <c r="K1101" s="31">
        <v>35000</v>
      </c>
      <c r="L1101" s="23">
        <v>45593</v>
      </c>
    </row>
    <row r="1102" spans="1:12" x14ac:dyDescent="0.25">
      <c r="A1102" s="128">
        <v>2299</v>
      </c>
      <c r="B1102" s="129">
        <f>VLOOKUP(A1102,'Carga Remito.'!A$4:AK$16957,3,0)</f>
        <v>45591</v>
      </c>
      <c r="C1102" s="131">
        <f t="shared" ca="1" si="37"/>
        <v>2</v>
      </c>
      <c r="D1102" s="28" t="str">
        <f>VLOOKUP(A1102,'Carga Remito.'!A$4:AK$15957,4,0)</f>
        <v>Pizzani Nicolas</v>
      </c>
      <c r="E1102" s="28" t="e">
        <f>VLOOKUP(A1102,'Carga Remito.'!A$4:AK$2258,6,0)</f>
        <v>#N/A</v>
      </c>
      <c r="F1102" s="28" t="e">
        <f>VLOOKUP(A1102,'Carga Remito.'!A$4:AK$1858,7,0)</f>
        <v>#N/A</v>
      </c>
      <c r="G1102" s="27">
        <f>VLOOKUP(A1102,'Carga Remito.'!A$4:AK$20957,MATCH(G$4,'Carga Remito.'!A$3:AQ$3,0),0)</f>
        <v>91100</v>
      </c>
      <c r="J1102" s="15">
        <f t="shared" si="38"/>
        <v>0</v>
      </c>
      <c r="K1102" s="31">
        <v>91100</v>
      </c>
      <c r="L1102" s="23">
        <v>45630</v>
      </c>
    </row>
    <row r="1103" spans="1:12" x14ac:dyDescent="0.25">
      <c r="A1103" s="128">
        <v>2300</v>
      </c>
      <c r="B1103" s="129">
        <f>VLOOKUP(A1103,'Carga Remito.'!A$4:AK$16957,3,0)</f>
        <v>45591</v>
      </c>
      <c r="C1103" s="131">
        <f t="shared" ca="1" si="37"/>
        <v>2</v>
      </c>
      <c r="D1103" s="28" t="str">
        <f>VLOOKUP(A1103,'Carga Remito.'!A$4:AK$15957,4,0)</f>
        <v>Weizur</v>
      </c>
      <c r="E1103" s="28" t="e">
        <f>VLOOKUP(A1103,'Carga Remito.'!A$4:AK$2258,6,0)</f>
        <v>#N/A</v>
      </c>
      <c r="F1103" s="28" t="e">
        <f>VLOOKUP(A1103,'Carga Remito.'!A$4:AK$1858,7,0)</f>
        <v>#N/A</v>
      </c>
      <c r="G1103" s="27">
        <f>VLOOKUP(A1103,'Carga Remito.'!A$4:AK$20957,MATCH(G$4,'Carga Remito.'!A$3:AQ$3,0),0)</f>
        <v>242200</v>
      </c>
      <c r="J1103" s="15">
        <f t="shared" si="38"/>
        <v>0</v>
      </c>
      <c r="K1103" s="31">
        <v>242200</v>
      </c>
      <c r="L1103" s="23">
        <v>45601</v>
      </c>
    </row>
    <row r="1104" spans="1:12" x14ac:dyDescent="0.25">
      <c r="A1104" s="128">
        <v>2301</v>
      </c>
      <c r="B1104" s="129">
        <f>VLOOKUP(A1104,'Carga Remito.'!A$4:AK$16957,3,0)</f>
        <v>45593</v>
      </c>
      <c r="C1104" s="131">
        <f t="shared" ca="1" si="37"/>
        <v>2</v>
      </c>
      <c r="D1104" s="28" t="str">
        <f>VLOOKUP(A1104,'Carga Remito.'!A$4:AK$15957,4,0)</f>
        <v>Garay Jorge</v>
      </c>
      <c r="E1104" s="28" t="e">
        <f>VLOOKUP(A1104,'Carga Remito.'!A$4:AK$2258,6,0)</f>
        <v>#N/A</v>
      </c>
      <c r="F1104" s="28" t="e">
        <f>VLOOKUP(A1104,'Carga Remito.'!A$4:AK$1858,7,0)</f>
        <v>#N/A</v>
      </c>
      <c r="G1104" s="27">
        <f>VLOOKUP(A1104,'Carga Remito.'!A$4:AK$20957,MATCH(G$4,'Carga Remito.'!A$3:AQ$3,0),0)</f>
        <v>235000</v>
      </c>
      <c r="J1104" s="15">
        <f t="shared" si="38"/>
        <v>0</v>
      </c>
      <c r="K1104" s="31">
        <v>235000</v>
      </c>
      <c r="L1104" s="23">
        <v>45600</v>
      </c>
    </row>
    <row r="1105" spans="1:18" x14ac:dyDescent="0.25">
      <c r="A1105" s="128">
        <v>2302</v>
      </c>
      <c r="B1105" s="129">
        <f>VLOOKUP(A1105,'Carga Remito.'!A$4:AK$16957,3,0)</f>
        <v>45593</v>
      </c>
      <c r="C1105" s="131">
        <f t="shared" ca="1" si="37"/>
        <v>2</v>
      </c>
      <c r="D1105" s="28" t="str">
        <f>VLOOKUP(A1105,'Carga Remito.'!A$4:AK$15957,4,0)</f>
        <v>Manito Roxana</v>
      </c>
      <c r="E1105" s="28" t="e">
        <f>VLOOKUP(A1105,'Carga Remito.'!A$4:AK$2258,6,0)</f>
        <v>#N/A</v>
      </c>
      <c r="F1105" s="28" t="e">
        <f>VLOOKUP(A1105,'Carga Remito.'!A$4:AK$1858,7,0)</f>
        <v>#N/A</v>
      </c>
      <c r="G1105" s="27">
        <f>VLOOKUP(A1105,'Carga Remito.'!A$4:AK$20957,MATCH(G$4,'Carga Remito.'!A$3:AQ$3,0),0)</f>
        <v>167000</v>
      </c>
      <c r="J1105" s="15">
        <f t="shared" si="38"/>
        <v>0</v>
      </c>
      <c r="K1105" s="31">
        <v>167000</v>
      </c>
      <c r="L1105" s="23">
        <v>45603</v>
      </c>
    </row>
    <row r="1106" spans="1:18" x14ac:dyDescent="0.25">
      <c r="A1106" s="128">
        <v>2303</v>
      </c>
      <c r="B1106" s="129">
        <f>VLOOKUP(A1106,'Carga Remito.'!A$4:AK$16957,3,0)</f>
        <v>45593</v>
      </c>
      <c r="C1106" s="131">
        <f t="shared" ca="1" si="37"/>
        <v>2</v>
      </c>
      <c r="D1106" s="28" t="str">
        <f>VLOOKUP(A1106,'Carga Remito.'!A$4:AK$15957,4,0)</f>
        <v>Saladino Guillermo</v>
      </c>
      <c r="E1106" s="28" t="e">
        <f>VLOOKUP(A1106,'Carga Remito.'!A$4:AK$2258,6,0)</f>
        <v>#N/A</v>
      </c>
      <c r="F1106" s="28" t="e">
        <f>VLOOKUP(A1106,'Carga Remito.'!A$4:AK$1858,7,0)</f>
        <v>#N/A</v>
      </c>
      <c r="G1106" s="27">
        <f>VLOOKUP(A1106,'Carga Remito.'!A$4:AK$20957,MATCH(G$4,'Carga Remito.'!A$3:AQ$3,0),0)</f>
        <v>150000</v>
      </c>
      <c r="J1106" s="15">
        <f t="shared" si="38"/>
        <v>0</v>
      </c>
      <c r="K1106" s="31">
        <v>150000</v>
      </c>
      <c r="L1106" s="23">
        <v>45600</v>
      </c>
    </row>
    <row r="1107" spans="1:18" x14ac:dyDescent="0.25">
      <c r="A1107" s="128">
        <v>2304</v>
      </c>
      <c r="B1107" s="129">
        <f>VLOOKUP(A1107,'Carga Remito.'!A$4:AK$16957,3,0)</f>
        <v>45594</v>
      </c>
      <c r="C1107" s="131">
        <f t="shared" ca="1" si="37"/>
        <v>2</v>
      </c>
      <c r="D1107" s="28" t="str">
        <f>VLOOKUP(A1107,'Carga Remito.'!A$4:AK$15957,4,0)</f>
        <v>Pra Nancy</v>
      </c>
      <c r="E1107" s="28" t="e">
        <f>VLOOKUP(A1107,'Carga Remito.'!A$4:AK$2258,6,0)</f>
        <v>#N/A</v>
      </c>
      <c r="F1107" s="28" t="e">
        <f>VLOOKUP(A1107,'Carga Remito.'!A$4:AK$1858,7,0)</f>
        <v>#N/A</v>
      </c>
      <c r="G1107" s="27">
        <f>VLOOKUP(A1107,'Carga Remito.'!A$4:AK$20957,MATCH(G$4,'Carga Remito.'!A$3:AQ$3,0),0)</f>
        <v>706500</v>
      </c>
      <c r="J1107" s="15">
        <f t="shared" si="38"/>
        <v>0</v>
      </c>
      <c r="K1107" s="31">
        <v>706500</v>
      </c>
      <c r="L1107" s="23">
        <v>45603</v>
      </c>
    </row>
    <row r="1108" spans="1:18" x14ac:dyDescent="0.25">
      <c r="A1108" s="128">
        <v>2305</v>
      </c>
      <c r="B1108" s="129">
        <f>VLOOKUP(A1108,'Carga Remito.'!A$4:AK$16957,3,0)</f>
        <v>45594</v>
      </c>
      <c r="C1108" s="131">
        <f t="shared" ca="1" si="37"/>
        <v>2</v>
      </c>
      <c r="D1108" s="28" t="str">
        <f>VLOOKUP(A1108,'Carga Remito.'!A$4:AK$15957,4,0)</f>
        <v>Medic</v>
      </c>
      <c r="E1108" s="28" t="e">
        <f>VLOOKUP(A1108,'Carga Remito.'!A$4:AK$2258,6,0)</f>
        <v>#N/A</v>
      </c>
      <c r="F1108" s="28" t="e">
        <f>VLOOKUP(A1108,'Carga Remito.'!A$4:AK$1858,7,0)</f>
        <v>#N/A</v>
      </c>
      <c r="G1108" s="27">
        <f>VLOOKUP(A1108,'Carga Remito.'!A$4:AK$20957,MATCH(G$4,'Carga Remito.'!A$3:AQ$3,0),0)</f>
        <v>251500</v>
      </c>
      <c r="J1108" s="15">
        <f t="shared" si="38"/>
        <v>0</v>
      </c>
      <c r="K1108" s="31">
        <v>251500</v>
      </c>
      <c r="L1108" s="23">
        <v>45601</v>
      </c>
    </row>
    <row r="1109" spans="1:18" x14ac:dyDescent="0.25">
      <c r="A1109" s="128">
        <v>2306</v>
      </c>
      <c r="B1109" s="129">
        <f>VLOOKUP(A1109,'Carga Remito.'!A$4:AK$16957,3,0)</f>
        <v>45594</v>
      </c>
      <c r="C1109" s="131">
        <f t="shared" ca="1" si="37"/>
        <v>2</v>
      </c>
      <c r="D1109" s="28" t="str">
        <f>VLOOKUP(A1109,'Carga Remito.'!A$4:AK$15957,4,0)</f>
        <v>Fantini Antonio</v>
      </c>
      <c r="E1109" s="28" t="e">
        <f>VLOOKUP(A1109,'Carga Remito.'!A$4:AK$2258,6,0)</f>
        <v>#N/A</v>
      </c>
      <c r="F1109" s="28" t="e">
        <f>VLOOKUP(A1109,'Carga Remito.'!A$4:AK$1858,7,0)</f>
        <v>#N/A</v>
      </c>
      <c r="G1109" s="27">
        <f>VLOOKUP(A1109,'Carga Remito.'!A$4:AK$20957,MATCH(G$4,'Carga Remito.'!A$3:AQ$3,0),0)</f>
        <v>302000</v>
      </c>
      <c r="J1109" s="15">
        <f t="shared" si="38"/>
        <v>0</v>
      </c>
      <c r="K1109" s="31">
        <v>152000</v>
      </c>
      <c r="N1109" s="31">
        <v>150000</v>
      </c>
      <c r="O1109" s="23">
        <v>45621</v>
      </c>
    </row>
    <row r="1110" spans="1:18" x14ac:dyDescent="0.25">
      <c r="A1110" s="128">
        <v>2307</v>
      </c>
      <c r="B1110" s="129">
        <f>VLOOKUP(A1110,'Carga Remito.'!A$4:AK$16957,3,0)</f>
        <v>45595</v>
      </c>
      <c r="C1110" s="131">
        <f t="shared" ca="1" si="37"/>
        <v>2</v>
      </c>
      <c r="D1110" s="28" t="str">
        <f>VLOOKUP(A1110,'Carga Remito.'!A$4:AK$15957,4,0)</f>
        <v>Etchart Tato</v>
      </c>
      <c r="E1110" s="28" t="e">
        <f>VLOOKUP(A1110,'Carga Remito.'!A$4:AK$2258,6,0)</f>
        <v>#N/A</v>
      </c>
      <c r="F1110" s="28" t="e">
        <f>VLOOKUP(A1110,'Carga Remito.'!A$4:AK$1858,7,0)</f>
        <v>#N/A</v>
      </c>
      <c r="G1110" s="27">
        <f>VLOOKUP(A1110,'Carga Remito.'!A$4:AK$20957,MATCH(G$4,'Carga Remito.'!A$3:AQ$3,0),0)</f>
        <v>604700</v>
      </c>
      <c r="J1110" s="15">
        <f t="shared" si="38"/>
        <v>0</v>
      </c>
      <c r="K1110" s="31">
        <v>604700</v>
      </c>
      <c r="L1110" s="23">
        <v>45600</v>
      </c>
    </row>
    <row r="1111" spans="1:18" x14ac:dyDescent="0.25">
      <c r="A1111" s="128">
        <v>2308</v>
      </c>
      <c r="B1111" s="129">
        <f>VLOOKUP(A1111,'Carga Remito.'!A$4:AK$16957,3,0)</f>
        <v>45595</v>
      </c>
      <c r="C1111" s="131">
        <f t="shared" ca="1" si="37"/>
        <v>2</v>
      </c>
      <c r="D1111" s="28" t="str">
        <f>VLOOKUP(A1111,'Carga Remito.'!A$4:AK$15957,4,0)</f>
        <v>Transporte Palloni</v>
      </c>
      <c r="E1111" s="28" t="e">
        <f>VLOOKUP(A1111,'Carga Remito.'!A$4:AK$2258,6,0)</f>
        <v>#N/A</v>
      </c>
      <c r="F1111" s="28" t="e">
        <f>VLOOKUP(A1111,'Carga Remito.'!A$4:AK$1858,7,0)</f>
        <v>#N/A</v>
      </c>
      <c r="G1111" s="27">
        <f>VLOOKUP(A1111,'Carga Remito.'!A$4:AK$20957,MATCH(G$4,'Carga Remito.'!A$3:AQ$3,0),0)</f>
        <v>2200000</v>
      </c>
      <c r="J1111" s="15">
        <f t="shared" si="38"/>
        <v>2200000</v>
      </c>
    </row>
    <row r="1112" spans="1:18" x14ac:dyDescent="0.25">
      <c r="A1112" s="128">
        <v>2309</v>
      </c>
      <c r="B1112" s="129">
        <f>VLOOKUP(A1112,'Carga Remito.'!A$4:AK$16957,3,0)</f>
        <v>45595</v>
      </c>
      <c r="C1112" s="131">
        <f t="shared" ca="1" si="37"/>
        <v>2</v>
      </c>
      <c r="D1112" s="28" t="str">
        <f>VLOOKUP(A1112,'Carga Remito.'!A$4:AK$15957,4,0)</f>
        <v>Transporte Palloni</v>
      </c>
      <c r="E1112" s="28" t="e">
        <f>VLOOKUP(A1112,'Carga Remito.'!A$4:AK$2258,6,0)</f>
        <v>#N/A</v>
      </c>
      <c r="F1112" s="28" t="e">
        <f>VLOOKUP(A1112,'Carga Remito.'!A$4:AK$1858,7,0)</f>
        <v>#N/A</v>
      </c>
      <c r="G1112" s="27">
        <f>VLOOKUP(A1112,'Carga Remito.'!A$4:AK$20957,MATCH(G$4,'Carga Remito.'!A$3:AQ$3,0),0)</f>
        <v>242000</v>
      </c>
      <c r="J1112" s="15">
        <f t="shared" si="38"/>
        <v>242000</v>
      </c>
    </row>
    <row r="1113" spans="1:18" x14ac:dyDescent="0.25">
      <c r="A1113" s="128">
        <v>2310</v>
      </c>
      <c r="B1113" s="129">
        <f>VLOOKUP(A1113,'Carga Remito.'!A$4:AK$16957,3,0)</f>
        <v>45595</v>
      </c>
      <c r="C1113" s="131">
        <f t="shared" ca="1" si="37"/>
        <v>2</v>
      </c>
      <c r="D1113" s="28" t="str">
        <f>VLOOKUP(A1113,'Carga Remito.'!A$4:AK$15957,4,0)</f>
        <v>Transporte Palloni</v>
      </c>
      <c r="E1113" s="28" t="e">
        <f>VLOOKUP(A1113,'Carga Remito.'!A$4:AK$2258,6,0)</f>
        <v>#N/A</v>
      </c>
      <c r="F1113" s="28" t="e">
        <f>VLOOKUP(A1113,'Carga Remito.'!A$4:AK$1858,7,0)</f>
        <v>#N/A</v>
      </c>
      <c r="G1113" s="27">
        <f>VLOOKUP(A1113,'Carga Remito.'!A$4:AK$20957,MATCH(G$4,'Carga Remito.'!A$3:AQ$3,0),0)</f>
        <v>169400</v>
      </c>
      <c r="J1113" s="15">
        <f t="shared" si="38"/>
        <v>169400</v>
      </c>
    </row>
    <row r="1114" spans="1:18" x14ac:dyDescent="0.25">
      <c r="A1114" s="128">
        <v>2311</v>
      </c>
      <c r="B1114" s="129">
        <f>VLOOKUP(A1114,'Carga Remito.'!A$4:AK$16957,3,0)</f>
        <v>45595</v>
      </c>
      <c r="C1114" s="131">
        <f t="shared" ca="1" si="37"/>
        <v>2</v>
      </c>
      <c r="D1114" s="28" t="str">
        <f>VLOOKUP(A1114,'Carga Remito.'!A$4:AK$15957,4,0)</f>
        <v>AGD</v>
      </c>
      <c r="E1114" s="28" t="e">
        <f>VLOOKUP(A1114,'Carga Remito.'!A$4:AK$2258,6,0)</f>
        <v>#N/A</v>
      </c>
      <c r="F1114" s="28" t="e">
        <f>VLOOKUP(A1114,'Carga Remito.'!A$4:AK$1858,7,0)</f>
        <v>#N/A</v>
      </c>
      <c r="G1114" s="27">
        <f>VLOOKUP(A1114,'Carga Remito.'!A$4:AK$20957,MATCH(G$4,'Carga Remito.'!A$3:AQ$3,0),0)</f>
        <v>145000</v>
      </c>
      <c r="J1114" s="15">
        <f t="shared" si="38"/>
        <v>0</v>
      </c>
      <c r="K1114" s="31">
        <v>145000</v>
      </c>
      <c r="L1114" s="23">
        <v>45629</v>
      </c>
    </row>
    <row r="1115" spans="1:18" x14ac:dyDescent="0.25">
      <c r="A1115" s="128">
        <v>2312</v>
      </c>
      <c r="B1115" s="129">
        <f>VLOOKUP(A1115,'Carga Remito.'!A$4:AK$16957,3,0)</f>
        <v>45596</v>
      </c>
      <c r="C1115" s="131">
        <f t="shared" ca="1" si="37"/>
        <v>2</v>
      </c>
      <c r="D1115" s="28" t="str">
        <f>VLOOKUP(A1115,'Carga Remito.'!A$4:AK$15957,4,0)</f>
        <v>Berdus Silvio</v>
      </c>
      <c r="E1115" s="28" t="e">
        <f>VLOOKUP(A1115,'Carga Remito.'!A$4:AK$2258,6,0)</f>
        <v>#N/A</v>
      </c>
      <c r="F1115" s="28" t="e">
        <f>VLOOKUP(A1115,'Carga Remito.'!A$4:AK$1858,7,0)</f>
        <v>#N/A</v>
      </c>
      <c r="G1115" s="27">
        <f>VLOOKUP(A1115,'Carga Remito.'!A$4:AK$20957,MATCH(G$4,'Carga Remito.'!A$3:AQ$3,0),0)</f>
        <v>220000</v>
      </c>
      <c r="J1115" s="15">
        <f t="shared" si="38"/>
        <v>0</v>
      </c>
      <c r="K1115" s="31">
        <v>220000</v>
      </c>
      <c r="L1115" s="23">
        <v>45603</v>
      </c>
    </row>
    <row r="1116" spans="1:18" x14ac:dyDescent="0.25">
      <c r="A1116" s="128">
        <v>2313</v>
      </c>
      <c r="B1116" s="129">
        <f>VLOOKUP(A1116,'Carga Remito.'!A$4:AK$16957,3,0)</f>
        <v>45596</v>
      </c>
      <c r="C1116" s="131">
        <f t="shared" ref="C1116:C1179" ca="1" si="39">ROUNDUP(IF((TODAY()-B1116)&lt;30,0,(TODAY()-B1116)/30),0)</f>
        <v>2</v>
      </c>
      <c r="D1116" s="28" t="str">
        <f>VLOOKUP(A1116,'Carga Remito.'!A$4:AK$15957,4,0)</f>
        <v>Creativity</v>
      </c>
      <c r="E1116" s="28" t="e">
        <f>VLOOKUP(A1116,'Carga Remito.'!A$4:AK$2258,6,0)</f>
        <v>#N/A</v>
      </c>
      <c r="F1116" s="28" t="e">
        <f>VLOOKUP(A1116,'Carga Remito.'!A$4:AK$1858,7,0)</f>
        <v>#N/A</v>
      </c>
      <c r="G1116" s="27">
        <f>VLOOKUP(A1116,'Carga Remito.'!A$4:AK$20957,MATCH(G$4,'Carga Remito.'!A$3:AQ$3,0),0)</f>
        <v>169000</v>
      </c>
      <c r="J1116" s="15">
        <f t="shared" si="38"/>
        <v>0</v>
      </c>
      <c r="K1116" s="31">
        <v>169000</v>
      </c>
      <c r="L1116" s="23">
        <v>45610</v>
      </c>
    </row>
    <row r="1117" spans="1:18" x14ac:dyDescent="0.25">
      <c r="A1117" s="128">
        <v>2314</v>
      </c>
      <c r="B1117" s="129">
        <f>VLOOKUP(A1117,'Carga Remito.'!A$4:AK$16957,3,0)</f>
        <v>45596</v>
      </c>
      <c r="C1117" s="131">
        <f t="shared" ca="1" si="39"/>
        <v>2</v>
      </c>
      <c r="D1117" s="28" t="str">
        <f>VLOOKUP(A1117,'Carga Remito.'!A$4:AK$15957,4,0)</f>
        <v>Lopez Kako</v>
      </c>
      <c r="E1117" s="28" t="e">
        <f>VLOOKUP(A1117,'Carga Remito.'!A$4:AK$2258,6,0)</f>
        <v>#N/A</v>
      </c>
      <c r="F1117" s="28" t="e">
        <f>VLOOKUP(A1117,'Carga Remito.'!A$4:AK$1858,7,0)</f>
        <v>#N/A</v>
      </c>
      <c r="G1117" s="27">
        <f>VLOOKUP(A1117,'Carga Remito.'!A$4:AK$20957,MATCH(G$4,'Carga Remito.'!A$3:AQ$3,0),0)</f>
        <v>151000</v>
      </c>
      <c r="J1117" s="15">
        <f t="shared" si="38"/>
        <v>0</v>
      </c>
      <c r="K1117" s="31">
        <v>151000</v>
      </c>
      <c r="L1117" s="23">
        <v>45623</v>
      </c>
    </row>
    <row r="1118" spans="1:18" x14ac:dyDescent="0.25">
      <c r="A1118" s="128">
        <v>2315</v>
      </c>
      <c r="B1118" s="129">
        <f>VLOOKUP(A1118,'Carga Remito.'!A$4:AK$16957,3,0)</f>
        <v>45596</v>
      </c>
      <c r="C1118" s="131">
        <f t="shared" ca="1" si="39"/>
        <v>2</v>
      </c>
      <c r="D1118" s="28" t="str">
        <f>VLOOKUP(A1118,'Carga Remito.'!A$4:AK$15957,4,0)</f>
        <v>Verna Mario</v>
      </c>
      <c r="E1118" s="28" t="e">
        <f>VLOOKUP(A1118,'Carga Remito.'!A$4:AK$2258,6,0)</f>
        <v>#N/A</v>
      </c>
      <c r="F1118" s="28" t="e">
        <f>VLOOKUP(A1118,'Carga Remito.'!A$4:AK$1858,7,0)</f>
        <v>#N/A</v>
      </c>
      <c r="G1118" s="27">
        <f>VLOOKUP(A1118,'Carga Remito.'!A$4:AK$20957,MATCH(G$4,'Carga Remito.'!A$3:AQ$3,0),0)</f>
        <v>155000</v>
      </c>
      <c r="J1118" s="15">
        <f t="shared" si="38"/>
        <v>0</v>
      </c>
      <c r="K1118" s="31">
        <v>155000</v>
      </c>
      <c r="L1118" s="23">
        <v>45601</v>
      </c>
    </row>
    <row r="1119" spans="1:18" x14ac:dyDescent="0.25">
      <c r="A1119" s="128">
        <v>2316</v>
      </c>
      <c r="B1119" s="129">
        <f>VLOOKUP(A1119,'Carga Remito.'!A$4:AK$16957,3,0)</f>
        <v>45597</v>
      </c>
      <c r="C1119" s="131">
        <f t="shared" ca="1" si="39"/>
        <v>2</v>
      </c>
      <c r="D1119" s="28" t="str">
        <f>VLOOKUP(A1119,'Carga Remito.'!A$4:AK$15957,4,0)</f>
        <v>Espinoza Javito</v>
      </c>
      <c r="E1119" s="28" t="e">
        <f>VLOOKUP(A1119,'Carga Remito.'!A$4:AK$2258,6,0)</f>
        <v>#N/A</v>
      </c>
      <c r="F1119" s="28" t="e">
        <f>VLOOKUP(A1119,'Carga Remito.'!A$4:AK$1858,7,0)</f>
        <v>#N/A</v>
      </c>
      <c r="G1119" s="27">
        <f>VLOOKUP(A1119,'Carga Remito.'!A$4:AK$20957,MATCH(G$4,'Carga Remito.'!A$3:AQ$3,0),0)</f>
        <v>1121300</v>
      </c>
      <c r="J1119" s="15">
        <f t="shared" si="38"/>
        <v>356300</v>
      </c>
      <c r="K1119" s="31">
        <v>200000</v>
      </c>
      <c r="L1119" s="23">
        <v>45580</v>
      </c>
      <c r="N1119" s="31">
        <v>300000</v>
      </c>
      <c r="O1119" s="23">
        <v>45589</v>
      </c>
      <c r="Q1119" s="31">
        <v>265000</v>
      </c>
      <c r="R1119" s="23">
        <v>45602</v>
      </c>
    </row>
    <row r="1120" spans="1:18" x14ac:dyDescent="0.25">
      <c r="A1120" s="128">
        <v>2317</v>
      </c>
      <c r="B1120" s="129">
        <f>VLOOKUP(A1120,'Carga Remito.'!A$4:AK$16957,3,0)</f>
        <v>45597</v>
      </c>
      <c r="C1120" s="131">
        <f t="shared" ca="1" si="39"/>
        <v>2</v>
      </c>
      <c r="D1120" s="28" t="str">
        <f>VLOOKUP(A1120,'Carga Remito.'!A$4:AK$15957,4,0)</f>
        <v>Transporte Palloni</v>
      </c>
      <c r="E1120" s="28" t="e">
        <f>VLOOKUP(A1120,'Carga Remito.'!A$4:AK$2258,6,0)</f>
        <v>#N/A</v>
      </c>
      <c r="F1120" s="28" t="e">
        <f>VLOOKUP(A1120,'Carga Remito.'!A$4:AK$1858,7,0)</f>
        <v>#N/A</v>
      </c>
      <c r="G1120" s="27">
        <f>VLOOKUP(A1120,'Carga Remito.'!A$4:AK$20957,MATCH(G$4,'Carga Remito.'!A$3:AQ$3,0),0)</f>
        <v>0</v>
      </c>
      <c r="J1120" s="15">
        <f t="shared" si="38"/>
        <v>0</v>
      </c>
    </row>
    <row r="1121" spans="1:15" x14ac:dyDescent="0.25">
      <c r="A1121" s="128">
        <v>2318</v>
      </c>
      <c r="B1121" s="129">
        <f>VLOOKUP(A1121,'Carga Remito.'!A$4:AK$16957,3,0)</f>
        <v>45597</v>
      </c>
      <c r="C1121" s="131">
        <f t="shared" ca="1" si="39"/>
        <v>2</v>
      </c>
      <c r="D1121" s="28" t="str">
        <f>VLOOKUP(A1121,'Carga Remito.'!A$4:AK$15957,4,0)</f>
        <v>Morales Guillermo</v>
      </c>
      <c r="E1121" s="28" t="e">
        <f>VLOOKUP(A1121,'Carga Remito.'!A$4:AK$2258,6,0)</f>
        <v>#N/A</v>
      </c>
      <c r="F1121" s="28" t="e">
        <f>VLOOKUP(A1121,'Carga Remito.'!A$4:AK$1858,7,0)</f>
        <v>#N/A</v>
      </c>
      <c r="G1121" s="27">
        <f>VLOOKUP(A1121,'Carga Remito.'!A$4:AK$20957,MATCH(G$4,'Carga Remito.'!A$3:AQ$3,0),0)</f>
        <v>608700</v>
      </c>
      <c r="J1121" s="15">
        <f t="shared" si="38"/>
        <v>0</v>
      </c>
      <c r="K1121" s="31">
        <v>608700</v>
      </c>
      <c r="L1121" s="23">
        <v>45601</v>
      </c>
    </row>
    <row r="1122" spans="1:15" x14ac:dyDescent="0.25">
      <c r="A1122" s="128">
        <v>2319</v>
      </c>
      <c r="B1122" s="129">
        <f>VLOOKUP(A1122,'Carga Remito.'!A$4:AK$16957,3,0)</f>
        <v>45598</v>
      </c>
      <c r="C1122" s="131">
        <f t="shared" ca="1" si="39"/>
        <v>2</v>
      </c>
      <c r="D1122" s="28" t="str">
        <f>VLOOKUP(A1122,'Carga Remito.'!A$4:AK$15957,4,0)</f>
        <v>Molina Dalma</v>
      </c>
      <c r="E1122" s="28" t="e">
        <f>VLOOKUP(A1122,'Carga Remito.'!A$4:AK$2258,6,0)</f>
        <v>#N/A</v>
      </c>
      <c r="F1122" s="28" t="e">
        <f>VLOOKUP(A1122,'Carga Remito.'!A$4:AK$1858,7,0)</f>
        <v>#N/A</v>
      </c>
      <c r="G1122" s="27">
        <f>VLOOKUP(A1122,'Carga Remito.'!A$4:AK$20957,MATCH(G$4,'Carga Remito.'!A$3:AQ$3,0),0)</f>
        <v>77500</v>
      </c>
      <c r="J1122" s="15">
        <f t="shared" si="38"/>
        <v>0</v>
      </c>
      <c r="K1122" s="31">
        <v>77500</v>
      </c>
      <c r="L1122" s="23">
        <v>45611</v>
      </c>
    </row>
    <row r="1123" spans="1:15" x14ac:dyDescent="0.25">
      <c r="A1123" s="128">
        <v>2320</v>
      </c>
      <c r="B1123" s="129">
        <f>VLOOKUP(A1123,'Carga Remito.'!A$4:AK$16957,3,0)</f>
        <v>45598</v>
      </c>
      <c r="C1123" s="131">
        <f t="shared" ca="1" si="39"/>
        <v>2</v>
      </c>
      <c r="D1123" s="28" t="str">
        <f>VLOOKUP(A1123,'Carga Remito.'!A$4:AK$15957,4,0)</f>
        <v>Ferrando Elba</v>
      </c>
      <c r="E1123" s="28" t="e">
        <f>VLOOKUP(A1123,'Carga Remito.'!A$4:AK$2258,6,0)</f>
        <v>#N/A</v>
      </c>
      <c r="F1123" s="28" t="e">
        <f>VLOOKUP(A1123,'Carga Remito.'!A$4:AK$1858,7,0)</f>
        <v>#N/A</v>
      </c>
      <c r="G1123" s="27">
        <f>VLOOKUP(A1123,'Carga Remito.'!A$4:AK$20957,MATCH(G$4,'Carga Remito.'!A$3:AQ$3,0),0)</f>
        <v>173500</v>
      </c>
      <c r="J1123" s="15">
        <f t="shared" si="38"/>
        <v>171500</v>
      </c>
      <c r="K1123" s="31">
        <v>2000</v>
      </c>
      <c r="L1123" s="23">
        <v>45610</v>
      </c>
    </row>
    <row r="1124" spans="1:15" x14ac:dyDescent="0.25">
      <c r="A1124" s="128">
        <v>2321</v>
      </c>
      <c r="B1124" s="129">
        <f>VLOOKUP(A1124,'Carga Remito.'!A$4:AK$16957,3,0)</f>
        <v>45598</v>
      </c>
      <c r="C1124" s="131">
        <f t="shared" ca="1" si="39"/>
        <v>2</v>
      </c>
      <c r="D1124" s="28" t="str">
        <f>VLOOKUP(A1124,'Carga Remito.'!A$4:AK$15957,4,0)</f>
        <v>Lucero Claudio</v>
      </c>
      <c r="E1124" s="28" t="e">
        <f>VLOOKUP(A1124,'Carga Remito.'!A$4:AK$2258,6,0)</f>
        <v>#N/A</v>
      </c>
      <c r="F1124" s="28" t="e">
        <f>VLOOKUP(A1124,'Carga Remito.'!A$4:AK$1858,7,0)</f>
        <v>#N/A</v>
      </c>
      <c r="G1124" s="27">
        <f>VLOOKUP(A1124,'Carga Remito.'!A$4:AK$20957,MATCH(G$4,'Carga Remito.'!A$3:AQ$3,0),0)</f>
        <v>124500</v>
      </c>
      <c r="J1124" s="15">
        <f t="shared" si="38"/>
        <v>0</v>
      </c>
      <c r="K1124" s="31">
        <v>124500</v>
      </c>
      <c r="L1124" s="23">
        <v>45602</v>
      </c>
    </row>
    <row r="1125" spans="1:15" x14ac:dyDescent="0.25">
      <c r="A1125" s="128">
        <v>2322</v>
      </c>
      <c r="B1125" s="129">
        <f>VLOOKUP(A1125,'Carga Remito.'!A$4:AK$16957,3,0)</f>
        <v>45600</v>
      </c>
      <c r="C1125" s="131">
        <f t="shared" ca="1" si="39"/>
        <v>1</v>
      </c>
      <c r="D1125" s="28" t="str">
        <f>VLOOKUP(A1125,'Carga Remito.'!A$4:AK$15957,4,0)</f>
        <v>Acotto Santiago</v>
      </c>
      <c r="E1125" s="28" t="e">
        <f>VLOOKUP(A1125,'Carga Remito.'!A$4:AK$2258,6,0)</f>
        <v>#N/A</v>
      </c>
      <c r="F1125" s="28" t="e">
        <f>VLOOKUP(A1125,'Carga Remito.'!A$4:AK$1858,7,0)</f>
        <v>#N/A</v>
      </c>
      <c r="G1125" s="27">
        <f>VLOOKUP(A1125,'Carga Remito.'!A$4:AK$20957,MATCH(G$4,'Carga Remito.'!A$3:AQ$3,0),0)</f>
        <v>288000</v>
      </c>
      <c r="J1125" s="15">
        <f t="shared" si="38"/>
        <v>0</v>
      </c>
      <c r="K1125" s="31">
        <v>288000</v>
      </c>
      <c r="L1125" s="23">
        <v>45603</v>
      </c>
    </row>
    <row r="1126" spans="1:15" x14ac:dyDescent="0.25">
      <c r="A1126" s="128">
        <v>2323</v>
      </c>
      <c r="B1126" s="129">
        <f>VLOOKUP(A1126,'Carga Remito.'!A$4:AK$16957,3,0)</f>
        <v>45600</v>
      </c>
      <c r="C1126" s="131">
        <f t="shared" ca="1" si="39"/>
        <v>1</v>
      </c>
      <c r="D1126" s="28" t="str">
        <f>VLOOKUP(A1126,'Carga Remito.'!A$4:AK$15957,4,0)</f>
        <v>Integral Agropecuaria</v>
      </c>
      <c r="E1126" s="28" t="e">
        <f>VLOOKUP(A1126,'Carga Remito.'!A$4:AK$2258,6,0)</f>
        <v>#N/A</v>
      </c>
      <c r="F1126" s="28" t="e">
        <f>VLOOKUP(A1126,'Carga Remito.'!A$4:AK$1858,7,0)</f>
        <v>#N/A</v>
      </c>
      <c r="G1126" s="27">
        <f>VLOOKUP(A1126,'Carga Remito.'!A$4:AK$20957,MATCH(G$4,'Carga Remito.'!A$3:AQ$3,0),0)</f>
        <v>3880800</v>
      </c>
      <c r="J1126" s="15">
        <f t="shared" si="38"/>
        <v>0</v>
      </c>
      <c r="K1126" s="31">
        <v>3880800</v>
      </c>
      <c r="L1126" s="23">
        <v>45618</v>
      </c>
    </row>
    <row r="1127" spans="1:15" x14ac:dyDescent="0.25">
      <c r="A1127" s="128">
        <v>2324</v>
      </c>
      <c r="B1127" s="129">
        <f>VLOOKUP(A1127,'Carga Remito.'!A$4:AK$16957,3,0)</f>
        <v>45601</v>
      </c>
      <c r="C1127" s="131">
        <f t="shared" ca="1" si="39"/>
        <v>0</v>
      </c>
      <c r="D1127" s="28" t="str">
        <f>VLOOKUP(A1127,'Carga Remito.'!A$4:AK$15957,4,0)</f>
        <v>Ruso Jose</v>
      </c>
      <c r="E1127" s="28" t="e">
        <f>VLOOKUP(A1127,'Carga Remito.'!A$4:AK$2258,6,0)</f>
        <v>#N/A</v>
      </c>
      <c r="F1127" s="28" t="e">
        <f>VLOOKUP(A1127,'Carga Remito.'!A$4:AK$1858,7,0)</f>
        <v>#N/A</v>
      </c>
      <c r="G1127" s="27">
        <f>VLOOKUP(A1127,'Carga Remito.'!A$4:AK$20957,MATCH(G$4,'Carga Remito.'!A$3:AQ$3,0),0)</f>
        <v>83000</v>
      </c>
      <c r="J1127" s="15">
        <f t="shared" si="38"/>
        <v>0</v>
      </c>
      <c r="K1127" s="31">
        <v>83000</v>
      </c>
      <c r="L1127" s="23">
        <v>45607</v>
      </c>
    </row>
    <row r="1128" spans="1:15" x14ac:dyDescent="0.25">
      <c r="A1128" s="128">
        <v>2325</v>
      </c>
      <c r="B1128" s="129">
        <f>VLOOKUP(A1128,'Carga Remito.'!A$4:AK$16957,3,0)</f>
        <v>45601</v>
      </c>
      <c r="C1128" s="131">
        <f t="shared" ca="1" si="39"/>
        <v>0</v>
      </c>
      <c r="D1128" s="28" t="str">
        <f>VLOOKUP(A1128,'Carga Remito.'!A$4:AK$15957,4,0)</f>
        <v>Transporte Palloni</v>
      </c>
      <c r="E1128" s="28" t="e">
        <f>VLOOKUP(A1128,'Carga Remito.'!A$4:AK$2258,6,0)</f>
        <v>#N/A</v>
      </c>
      <c r="F1128" s="28" t="e">
        <f>VLOOKUP(A1128,'Carga Remito.'!A$4:AK$1858,7,0)</f>
        <v>#N/A</v>
      </c>
      <c r="G1128" s="27">
        <f>VLOOKUP(A1128,'Carga Remito.'!A$4:AK$20957,MATCH(G$4,'Carga Remito.'!A$3:AQ$3,0),0)</f>
        <v>0</v>
      </c>
      <c r="J1128" s="15">
        <f t="shared" si="38"/>
        <v>0</v>
      </c>
    </row>
    <row r="1129" spans="1:15" x14ac:dyDescent="0.25">
      <c r="A1129" s="128">
        <v>2326</v>
      </c>
      <c r="B1129" s="129">
        <f>VLOOKUP(A1129,'Carga Remito.'!A$4:AK$16957,3,0)</f>
        <v>45601</v>
      </c>
      <c r="C1129" s="131">
        <f t="shared" ca="1" si="39"/>
        <v>0</v>
      </c>
      <c r="D1129" s="28" t="str">
        <f>VLOOKUP(A1129,'Carga Remito.'!A$4:AK$15957,4,0)</f>
        <v>Carranza Mauro</v>
      </c>
      <c r="E1129" s="28" t="e">
        <f>VLOOKUP(A1129,'Carga Remito.'!A$4:AK$2258,6,0)</f>
        <v>#N/A</v>
      </c>
      <c r="F1129" s="28" t="e">
        <f>VLOOKUP(A1129,'Carga Remito.'!A$4:AK$1858,7,0)</f>
        <v>#N/A</v>
      </c>
      <c r="G1129" s="27">
        <f>VLOOKUP(A1129,'Carga Remito.'!A$4:AK$20957,MATCH(G$4,'Carga Remito.'!A$3:AQ$3,0),0)</f>
        <v>256000</v>
      </c>
      <c r="J1129" s="15">
        <f t="shared" si="38"/>
        <v>0</v>
      </c>
      <c r="K1129" s="31">
        <v>256000</v>
      </c>
      <c r="L1129" s="23">
        <v>45603</v>
      </c>
    </row>
    <row r="1130" spans="1:15" x14ac:dyDescent="0.25">
      <c r="A1130" s="128">
        <v>2327</v>
      </c>
      <c r="B1130" s="129">
        <f>VLOOKUP(A1130,'Carga Remito.'!A$4:AK$16957,3,0)</f>
        <v>45602</v>
      </c>
      <c r="C1130" s="131">
        <f t="shared" ca="1" si="39"/>
        <v>0</v>
      </c>
      <c r="D1130" s="28" t="str">
        <f>VLOOKUP(A1130,'Carga Remito.'!A$4:AK$15957,4,0)</f>
        <v>Crocinelli Carlos</v>
      </c>
      <c r="E1130" s="28" t="e">
        <f>VLOOKUP(A1130,'Carga Remito.'!A$4:AK$2258,6,0)</f>
        <v>#N/A</v>
      </c>
      <c r="F1130" s="28" t="e">
        <f>VLOOKUP(A1130,'Carga Remito.'!A$4:AK$1858,7,0)</f>
        <v>#N/A</v>
      </c>
      <c r="G1130" s="27">
        <f>VLOOKUP(A1130,'Carga Remito.'!A$4:AK$20957,MATCH(G$4,'Carga Remito.'!A$3:AQ$3,0),0)</f>
        <v>270500</v>
      </c>
      <c r="J1130" s="15">
        <f t="shared" si="38"/>
        <v>0</v>
      </c>
      <c r="K1130" s="31">
        <v>270500</v>
      </c>
      <c r="L1130" s="23">
        <v>45619</v>
      </c>
    </row>
    <row r="1131" spans="1:15" x14ac:dyDescent="0.25">
      <c r="A1131" s="128">
        <v>2328</v>
      </c>
      <c r="B1131" s="129">
        <f>VLOOKUP(A1131,'Carga Remito.'!A$4:AK$16957,3,0)</f>
        <v>45602</v>
      </c>
      <c r="C1131" s="131">
        <f t="shared" ca="1" si="39"/>
        <v>0</v>
      </c>
      <c r="D1131" s="28" t="str">
        <f>VLOOKUP(A1131,'Carga Remito.'!A$4:AK$15957,4,0)</f>
        <v>Baravalle Andres</v>
      </c>
      <c r="E1131" s="28" t="e">
        <f>VLOOKUP(A1131,'Carga Remito.'!A$4:AK$2258,6,0)</f>
        <v>#N/A</v>
      </c>
      <c r="F1131" s="28" t="e">
        <f>VLOOKUP(A1131,'Carga Remito.'!A$4:AK$1858,7,0)</f>
        <v>#N/A</v>
      </c>
      <c r="G1131" s="27">
        <f>VLOOKUP(A1131,'Carga Remito.'!A$4:AK$20957,MATCH(G$4,'Carga Remito.'!A$3:AQ$3,0),0)</f>
        <v>245000</v>
      </c>
      <c r="J1131" s="15">
        <f t="shared" si="38"/>
        <v>0</v>
      </c>
      <c r="K1131" s="31">
        <v>245000</v>
      </c>
      <c r="L1131" s="23">
        <v>45603</v>
      </c>
    </row>
    <row r="1132" spans="1:15" x14ac:dyDescent="0.25">
      <c r="A1132" s="128">
        <v>2329</v>
      </c>
      <c r="B1132" s="129">
        <f>VLOOKUP(A1132,'Carga Remito.'!A$4:AK$16957,3,0)</f>
        <v>45603</v>
      </c>
      <c r="C1132" s="131">
        <f t="shared" ca="1" si="39"/>
        <v>0</v>
      </c>
      <c r="D1132" s="28" t="str">
        <f>VLOOKUP(A1132,'Carga Remito.'!A$4:AK$15957,4,0)</f>
        <v>Zallocco Belen</v>
      </c>
      <c r="E1132" s="28" t="e">
        <f>VLOOKUP(A1132,'Carga Remito.'!A$4:AK$2258,6,0)</f>
        <v>#N/A</v>
      </c>
      <c r="F1132" s="28" t="e">
        <f>VLOOKUP(A1132,'Carga Remito.'!A$4:AK$1858,7,0)</f>
        <v>#N/A</v>
      </c>
      <c r="G1132" s="27">
        <f>VLOOKUP(A1132,'Carga Remito.'!A$4:AK$20957,MATCH(G$4,'Carga Remito.'!A$3:AQ$3,0),0)</f>
        <v>471700</v>
      </c>
      <c r="J1132" s="15">
        <f t="shared" si="38"/>
        <v>0</v>
      </c>
      <c r="K1132" s="31">
        <v>471700</v>
      </c>
      <c r="L1132" s="23">
        <v>45604</v>
      </c>
    </row>
    <row r="1133" spans="1:15" x14ac:dyDescent="0.25">
      <c r="A1133" s="128">
        <v>2330</v>
      </c>
      <c r="B1133" s="129">
        <f>VLOOKUP(A1133,'Carga Remito.'!A$4:AK$16957,3,0)</f>
        <v>45603</v>
      </c>
      <c r="C1133" s="131">
        <f t="shared" ca="1" si="39"/>
        <v>0</v>
      </c>
      <c r="D1133" s="28" t="str">
        <f>VLOOKUP(A1133,'Carga Remito.'!A$4:AK$15957,4,0)</f>
        <v>Pico Gabriel</v>
      </c>
      <c r="E1133" s="28" t="e">
        <f>VLOOKUP(A1133,'Carga Remito.'!A$4:AK$2258,6,0)</f>
        <v>#N/A</v>
      </c>
      <c r="F1133" s="28" t="e">
        <f>VLOOKUP(A1133,'Carga Remito.'!A$4:AK$1858,7,0)</f>
        <v>#N/A</v>
      </c>
      <c r="G1133" s="27">
        <f>VLOOKUP(A1133,'Carga Remito.'!A$4:AK$20957,MATCH(G$4,'Carga Remito.'!A$3:AQ$3,0),0)</f>
        <v>0</v>
      </c>
      <c r="J1133" s="15">
        <f t="shared" si="38"/>
        <v>0</v>
      </c>
    </row>
    <row r="1134" spans="1:15" x14ac:dyDescent="0.25">
      <c r="A1134" s="128">
        <v>2331</v>
      </c>
      <c r="B1134" s="129">
        <f>VLOOKUP(A1134,'Carga Remito.'!A$4:AK$16957,3,0)</f>
        <v>45604</v>
      </c>
      <c r="C1134" s="131">
        <f t="shared" ca="1" si="39"/>
        <v>0</v>
      </c>
      <c r="D1134" s="28" t="str">
        <f>VLOOKUP(A1134,'Carga Remito.'!A$4:AK$15957,4,0)</f>
        <v>Transporte Palloni</v>
      </c>
      <c r="E1134" s="28" t="e">
        <f>VLOOKUP(A1134,'Carga Remito.'!A$4:AK$2258,6,0)</f>
        <v>#N/A</v>
      </c>
      <c r="F1134" s="28" t="e">
        <f>VLOOKUP(A1134,'Carga Remito.'!A$4:AK$1858,7,0)</f>
        <v>#N/A</v>
      </c>
      <c r="G1134" s="27">
        <f>VLOOKUP(A1134,'Carga Remito.'!A$4:AK$20957,MATCH(G$4,'Carga Remito.'!A$3:AQ$3,0),0)</f>
        <v>0</v>
      </c>
      <c r="J1134" s="15">
        <f t="shared" si="38"/>
        <v>0</v>
      </c>
    </row>
    <row r="1135" spans="1:15" x14ac:dyDescent="0.25">
      <c r="A1135" s="128">
        <v>2332</v>
      </c>
      <c r="B1135" s="129">
        <f>VLOOKUP(A1135,'Carga Remito.'!A$4:AK$16957,3,0)</f>
        <v>45604</v>
      </c>
      <c r="C1135" s="131">
        <f t="shared" ca="1" si="39"/>
        <v>0</v>
      </c>
      <c r="D1135" s="28" t="str">
        <f>VLOOKUP(A1135,'Carga Remito.'!A$4:AK$15957,4,0)</f>
        <v>Issetta Marcos</v>
      </c>
      <c r="E1135" s="28" t="e">
        <f>VLOOKUP(A1135,'Carga Remito.'!A$4:AK$2258,6,0)</f>
        <v>#N/A</v>
      </c>
      <c r="F1135" s="28" t="e">
        <f>VLOOKUP(A1135,'Carga Remito.'!A$4:AK$1858,7,0)</f>
        <v>#N/A</v>
      </c>
      <c r="G1135" s="27">
        <f>VLOOKUP(A1135,'Carga Remito.'!A$4:AK$20957,MATCH(G$4,'Carga Remito.'!A$3:AQ$3,0),0)</f>
        <v>405500</v>
      </c>
      <c r="J1135" s="15">
        <f t="shared" si="38"/>
        <v>0</v>
      </c>
      <c r="K1135" s="31">
        <v>380000</v>
      </c>
      <c r="L1135" s="23">
        <v>45608</v>
      </c>
      <c r="N1135" s="31">
        <v>25500</v>
      </c>
      <c r="O1135" s="23">
        <v>45608</v>
      </c>
    </row>
    <row r="1136" spans="1:15" x14ac:dyDescent="0.25">
      <c r="A1136" s="128">
        <v>2333</v>
      </c>
      <c r="B1136" s="129">
        <f>VLOOKUP(A1136,'Carga Remito.'!A$4:AK$16957,3,0)</f>
        <v>45604</v>
      </c>
      <c r="C1136" s="131">
        <f t="shared" ca="1" si="39"/>
        <v>0</v>
      </c>
      <c r="D1136" s="28" t="str">
        <f>VLOOKUP(A1136,'Carga Remito.'!A$4:AK$15957,4,0)</f>
        <v>Transporte Palloni</v>
      </c>
      <c r="E1136" s="28" t="e">
        <f>VLOOKUP(A1136,'Carga Remito.'!A$4:AK$2258,6,0)</f>
        <v>#N/A</v>
      </c>
      <c r="F1136" s="28" t="e">
        <f>VLOOKUP(A1136,'Carga Remito.'!A$4:AK$1858,7,0)</f>
        <v>#N/A</v>
      </c>
      <c r="G1136" s="27">
        <f>VLOOKUP(A1136,'Carga Remito.'!A$4:AK$20957,MATCH(G$4,'Carga Remito.'!A$3:AQ$3,0),0)</f>
        <v>0</v>
      </c>
      <c r="J1136" s="15">
        <f t="shared" si="38"/>
        <v>0</v>
      </c>
    </row>
    <row r="1137" spans="1:15" x14ac:dyDescent="0.25">
      <c r="A1137" s="128">
        <v>2334</v>
      </c>
      <c r="B1137" s="129">
        <f>VLOOKUP(A1137,'Carga Remito.'!A$4:AK$16957,3,0)</f>
        <v>45605</v>
      </c>
      <c r="C1137" s="131">
        <f t="shared" ca="1" si="39"/>
        <v>0</v>
      </c>
      <c r="D1137" s="28" t="str">
        <f>VLOOKUP(A1137,'Carga Remito.'!A$4:AK$15957,4,0)</f>
        <v>Fernez</v>
      </c>
      <c r="E1137" s="28" t="e">
        <f>VLOOKUP(A1137,'Carga Remito.'!A$4:AK$2258,6,0)</f>
        <v>#N/A</v>
      </c>
      <c r="F1137" s="28" t="e">
        <f>VLOOKUP(A1137,'Carga Remito.'!A$4:AK$1858,7,0)</f>
        <v>#N/A</v>
      </c>
      <c r="G1137" s="27">
        <f>VLOOKUP(A1137,'Carga Remito.'!A$4:AK$20957,MATCH(G$4,'Carga Remito.'!A$3:AQ$3,0),0)</f>
        <v>94500</v>
      </c>
      <c r="J1137" s="15">
        <f t="shared" si="38"/>
        <v>0</v>
      </c>
      <c r="K1137" s="31">
        <v>94500</v>
      </c>
      <c r="L1137" s="23">
        <v>45605</v>
      </c>
    </row>
    <row r="1138" spans="1:15" x14ac:dyDescent="0.25">
      <c r="A1138" s="128">
        <v>2335</v>
      </c>
      <c r="B1138" s="129">
        <f>VLOOKUP(A1138,'Carga Remito.'!A$4:AK$16957,3,0)</f>
        <v>45605</v>
      </c>
      <c r="C1138" s="131">
        <f t="shared" ca="1" si="39"/>
        <v>0</v>
      </c>
      <c r="D1138" s="28" t="str">
        <f>VLOOKUP(A1138,'Carga Remito.'!A$4:AK$15957,4,0)</f>
        <v>Albin Damian</v>
      </c>
      <c r="E1138" s="28" t="e">
        <f>VLOOKUP(A1138,'Carga Remito.'!A$4:AK$2258,6,0)</f>
        <v>#N/A</v>
      </c>
      <c r="F1138" s="28" t="e">
        <f>VLOOKUP(A1138,'Carga Remito.'!A$4:AK$1858,7,0)</f>
        <v>#N/A</v>
      </c>
      <c r="G1138" s="27">
        <f>VLOOKUP(A1138,'Carga Remito.'!A$4:AK$20957,MATCH(G$4,'Carga Remito.'!A$3:AQ$3,0),0)</f>
        <v>150000</v>
      </c>
      <c r="J1138" s="15">
        <f t="shared" si="38"/>
        <v>0</v>
      </c>
      <c r="K1138" s="31">
        <v>100000</v>
      </c>
      <c r="L1138" s="23">
        <v>45607</v>
      </c>
      <c r="N1138" s="31">
        <v>50000</v>
      </c>
      <c r="O1138" s="23">
        <v>45627</v>
      </c>
    </row>
    <row r="1139" spans="1:15" x14ac:dyDescent="0.25">
      <c r="A1139" s="128">
        <v>2336</v>
      </c>
      <c r="B1139" s="129">
        <f>VLOOKUP(A1139,'Carga Remito.'!A$4:AK$16957,3,0)</f>
        <v>45607</v>
      </c>
      <c r="C1139" s="131">
        <f t="shared" ca="1" si="39"/>
        <v>0</v>
      </c>
      <c r="D1139" s="28" t="str">
        <f>VLOOKUP(A1139,'Carga Remito.'!A$4:AK$15957,4,0)</f>
        <v>Giagante Valeria</v>
      </c>
      <c r="E1139" s="28" t="e">
        <f>VLOOKUP(A1139,'Carga Remito.'!A$4:AK$2258,6,0)</f>
        <v>#N/A</v>
      </c>
      <c r="F1139" s="28" t="e">
        <f>VLOOKUP(A1139,'Carga Remito.'!A$4:AK$1858,7,0)</f>
        <v>#N/A</v>
      </c>
      <c r="G1139" s="27">
        <f>VLOOKUP(A1139,'Carga Remito.'!A$4:AK$20957,MATCH(G$4,'Carga Remito.'!A$3:AQ$3,0),0)</f>
        <v>183000</v>
      </c>
      <c r="J1139" s="15">
        <f t="shared" si="38"/>
        <v>0</v>
      </c>
      <c r="K1139" s="31">
        <v>183000</v>
      </c>
      <c r="L1139" s="23">
        <v>45617</v>
      </c>
    </row>
    <row r="1140" spans="1:15" x14ac:dyDescent="0.25">
      <c r="A1140" s="128">
        <v>2337</v>
      </c>
      <c r="B1140" s="129">
        <f>VLOOKUP(A1140,'Carga Remito.'!A$4:AK$16957,3,0)</f>
        <v>45607</v>
      </c>
      <c r="C1140" s="131">
        <f t="shared" ca="1" si="39"/>
        <v>0</v>
      </c>
      <c r="D1140" s="28" t="str">
        <f>VLOOKUP(A1140,'Carga Remito.'!A$4:AK$15957,4,0)</f>
        <v>Medic</v>
      </c>
      <c r="E1140" s="28" t="e">
        <f>VLOOKUP(A1140,'Carga Remito.'!A$4:AK$2258,6,0)</f>
        <v>#N/A</v>
      </c>
      <c r="F1140" s="28" t="e">
        <f>VLOOKUP(A1140,'Carga Remito.'!A$4:AK$1858,7,0)</f>
        <v>#N/A</v>
      </c>
      <c r="G1140" s="27">
        <f>VLOOKUP(A1140,'Carga Remito.'!A$4:AK$20957,MATCH(G$4,'Carga Remito.'!A$3:AQ$3,0),0)</f>
        <v>260000</v>
      </c>
      <c r="J1140" s="15">
        <f t="shared" ref="J1140:J1203" si="40">+G1140-K1140-N1140-Q1140-T1140-W1140-Z1140</f>
        <v>260000</v>
      </c>
    </row>
    <row r="1141" spans="1:15" x14ac:dyDescent="0.25">
      <c r="A1141" s="128">
        <v>2338</v>
      </c>
      <c r="B1141" s="129">
        <f>VLOOKUP(A1141,'Carga Remito.'!A$4:AK$16957,3,0)</f>
        <v>45607</v>
      </c>
      <c r="C1141" s="131">
        <f t="shared" ca="1" si="39"/>
        <v>0</v>
      </c>
      <c r="D1141" s="28" t="str">
        <f>VLOOKUP(A1141,'Carga Remito.'!A$4:AK$15957,4,0)</f>
        <v>Municipalidad Laboulaye</v>
      </c>
      <c r="E1141" s="28" t="e">
        <f>VLOOKUP(A1141,'Carga Remito.'!A$4:AK$2258,6,0)</f>
        <v>#N/A</v>
      </c>
      <c r="F1141" s="28" t="e">
        <f>VLOOKUP(A1141,'Carga Remito.'!A$4:AK$1858,7,0)</f>
        <v>#N/A</v>
      </c>
      <c r="G1141" s="27">
        <f>VLOOKUP(A1141,'Carga Remito.'!A$4:AK$20957,MATCH(G$4,'Carga Remito.'!A$3:AQ$3,0),0)</f>
        <v>205000</v>
      </c>
      <c r="J1141" s="15">
        <f t="shared" si="40"/>
        <v>205000</v>
      </c>
    </row>
    <row r="1142" spans="1:15" x14ac:dyDescent="0.25">
      <c r="A1142" s="128">
        <v>2339</v>
      </c>
      <c r="B1142" s="129">
        <f>VLOOKUP(A1142,'Carga Remito.'!A$4:AK$16957,3,0)</f>
        <v>45608</v>
      </c>
      <c r="C1142" s="131">
        <f t="shared" ca="1" si="39"/>
        <v>0</v>
      </c>
      <c r="D1142" s="28" t="str">
        <f>VLOOKUP(A1142,'Carga Remito.'!A$4:AK$15957,4,0)</f>
        <v>Boudoux Emanuel</v>
      </c>
      <c r="E1142" s="28" t="e">
        <f>VLOOKUP(A1142,'Carga Remito.'!A$4:AK$2258,6,0)</f>
        <v>#N/A</v>
      </c>
      <c r="F1142" s="28" t="e">
        <f>VLOOKUP(A1142,'Carga Remito.'!A$4:AK$1858,7,0)</f>
        <v>#N/A</v>
      </c>
      <c r="G1142" s="27">
        <f>VLOOKUP(A1142,'Carga Remito.'!A$4:AK$20957,MATCH(G$4,'Carga Remito.'!A$3:AQ$3,0),0)</f>
        <v>452500</v>
      </c>
      <c r="J1142" s="15">
        <f t="shared" si="40"/>
        <v>0</v>
      </c>
      <c r="K1142" s="31">
        <v>452500</v>
      </c>
      <c r="L1142" s="23">
        <v>45618</v>
      </c>
    </row>
    <row r="1143" spans="1:15" x14ac:dyDescent="0.25">
      <c r="A1143" s="128">
        <v>2340</v>
      </c>
      <c r="B1143" s="129">
        <f>VLOOKUP(A1143,'Carga Remito.'!A$4:AK$16957,3,0)</f>
        <v>45608</v>
      </c>
      <c r="C1143" s="131">
        <f t="shared" ca="1" si="39"/>
        <v>0</v>
      </c>
      <c r="D1143" s="28" t="str">
        <f>VLOOKUP(A1143,'Carga Remito.'!A$4:AK$15957,4,0)</f>
        <v>Cometto Franco</v>
      </c>
      <c r="E1143" s="28" t="e">
        <f>VLOOKUP(A1143,'Carga Remito.'!A$4:AK$2258,6,0)</f>
        <v>#N/A</v>
      </c>
      <c r="F1143" s="28" t="e">
        <f>VLOOKUP(A1143,'Carga Remito.'!A$4:AK$1858,7,0)</f>
        <v>#N/A</v>
      </c>
      <c r="G1143" s="27">
        <f>VLOOKUP(A1143,'Carga Remito.'!A$4:AK$20957,MATCH(G$4,'Carga Remito.'!A$3:AQ$3,0),0)</f>
        <v>544500</v>
      </c>
      <c r="J1143" s="15">
        <f t="shared" si="40"/>
        <v>0</v>
      </c>
      <c r="K1143" s="31">
        <v>544500</v>
      </c>
      <c r="L1143" s="23">
        <v>45608</v>
      </c>
    </row>
    <row r="1144" spans="1:15" x14ac:dyDescent="0.25">
      <c r="A1144" s="128">
        <v>2341</v>
      </c>
      <c r="B1144" s="129">
        <f>VLOOKUP(A1144,'Carga Remito.'!A$4:AK$16957,3,0)</f>
        <v>45608</v>
      </c>
      <c r="C1144" s="131">
        <f t="shared" ca="1" si="39"/>
        <v>0</v>
      </c>
      <c r="D1144" s="28" t="str">
        <f>VLOOKUP(A1144,'Carga Remito.'!A$4:AK$15957,4,0)</f>
        <v>Benavidez Carlos</v>
      </c>
      <c r="E1144" s="28" t="e">
        <f>VLOOKUP(A1144,'Carga Remito.'!A$4:AK$2258,6,0)</f>
        <v>#N/A</v>
      </c>
      <c r="F1144" s="28" t="e">
        <f>VLOOKUP(A1144,'Carga Remito.'!A$4:AK$1858,7,0)</f>
        <v>#N/A</v>
      </c>
      <c r="G1144" s="27">
        <f>VLOOKUP(A1144,'Carga Remito.'!A$4:AK$20957,MATCH(G$4,'Carga Remito.'!A$3:AQ$3,0),0)</f>
        <v>338000</v>
      </c>
      <c r="J1144" s="15">
        <f t="shared" si="40"/>
        <v>0</v>
      </c>
      <c r="K1144" s="31">
        <v>338000</v>
      </c>
      <c r="L1144" s="23">
        <v>45608</v>
      </c>
    </row>
    <row r="1145" spans="1:15" x14ac:dyDescent="0.25">
      <c r="A1145" s="128">
        <v>2342</v>
      </c>
      <c r="B1145" s="129">
        <f>VLOOKUP(A1145,'Carga Remito.'!A$4:AK$16957,3,0)</f>
        <v>45608</v>
      </c>
      <c r="C1145" s="131">
        <f t="shared" ca="1" si="39"/>
        <v>0</v>
      </c>
      <c r="D1145" s="28" t="str">
        <f>VLOOKUP(A1145,'Carga Remito.'!A$4:AK$15957,4,0)</f>
        <v>Anastasi Dario</v>
      </c>
      <c r="E1145" s="28" t="e">
        <f>VLOOKUP(A1145,'Carga Remito.'!A$4:AK$2258,6,0)</f>
        <v>#N/A</v>
      </c>
      <c r="F1145" s="28" t="e">
        <f>VLOOKUP(A1145,'Carga Remito.'!A$4:AK$1858,7,0)</f>
        <v>#N/A</v>
      </c>
      <c r="G1145" s="27">
        <f>VLOOKUP(A1145,'Carga Remito.'!A$4:AK$20957,MATCH(G$4,'Carga Remito.'!A$3:AQ$3,0),0)</f>
        <v>270000</v>
      </c>
      <c r="J1145" s="15">
        <f t="shared" si="40"/>
        <v>0</v>
      </c>
      <c r="K1145" s="31">
        <v>270000</v>
      </c>
      <c r="L1145" s="23">
        <v>45615</v>
      </c>
    </row>
    <row r="1146" spans="1:15" x14ac:dyDescent="0.25">
      <c r="A1146" s="128">
        <v>2343</v>
      </c>
      <c r="B1146" s="129">
        <f>VLOOKUP(A1146,'Carga Remito.'!A$4:AK$16957,3,0)</f>
        <v>45609</v>
      </c>
      <c r="C1146" s="131">
        <f t="shared" ca="1" si="39"/>
        <v>0</v>
      </c>
      <c r="D1146" s="28" t="str">
        <f>VLOOKUP(A1146,'Carga Remito.'!A$4:AK$15957,4,0)</f>
        <v>Manito Roxana</v>
      </c>
      <c r="E1146" s="28" t="e">
        <f>VLOOKUP(A1146,'Carga Remito.'!A$4:AK$2258,6,0)</f>
        <v>#N/A</v>
      </c>
      <c r="F1146" s="28" t="e">
        <f>VLOOKUP(A1146,'Carga Remito.'!A$4:AK$1858,7,0)</f>
        <v>#N/A</v>
      </c>
      <c r="G1146" s="27">
        <f>VLOOKUP(A1146,'Carga Remito.'!A$4:AK$20957,MATCH(G$4,'Carga Remito.'!A$3:AQ$3,0),0)</f>
        <v>588500</v>
      </c>
      <c r="J1146" s="15">
        <f t="shared" si="40"/>
        <v>0</v>
      </c>
      <c r="K1146" s="31">
        <v>588500</v>
      </c>
      <c r="L1146" s="23">
        <v>45623</v>
      </c>
    </row>
    <row r="1147" spans="1:15" x14ac:dyDescent="0.25">
      <c r="A1147" s="128">
        <v>2344</v>
      </c>
      <c r="B1147" s="129">
        <f>VLOOKUP(A1147,'Carga Remito.'!A$4:AK$16957,3,0)</f>
        <v>45609</v>
      </c>
      <c r="C1147" s="131">
        <f t="shared" ca="1" si="39"/>
        <v>0</v>
      </c>
      <c r="D1147" s="28" t="str">
        <f>VLOOKUP(A1147,'Carga Remito.'!A$4:AK$15957,4,0)</f>
        <v>Creativity</v>
      </c>
      <c r="E1147" s="28" t="e">
        <f>VLOOKUP(A1147,'Carga Remito.'!A$4:AK$2258,6,0)</f>
        <v>#N/A</v>
      </c>
      <c r="F1147" s="28" t="e">
        <f>VLOOKUP(A1147,'Carga Remito.'!A$4:AK$1858,7,0)</f>
        <v>#N/A</v>
      </c>
      <c r="G1147" s="27">
        <f>VLOOKUP(A1147,'Carga Remito.'!A$4:AK$20957,MATCH(G$4,'Carga Remito.'!A$3:AQ$3,0),0)</f>
        <v>533500</v>
      </c>
      <c r="J1147" s="15">
        <f t="shared" si="40"/>
        <v>0</v>
      </c>
      <c r="K1147" s="31">
        <v>533500</v>
      </c>
      <c r="L1147" s="23">
        <v>45610</v>
      </c>
    </row>
    <row r="1148" spans="1:15" x14ac:dyDescent="0.25">
      <c r="A1148" s="128">
        <v>2345</v>
      </c>
      <c r="B1148" s="129">
        <f>VLOOKUP(A1148,'Carga Remito.'!A$4:AK$16957,3,0)</f>
        <v>45609</v>
      </c>
      <c r="C1148" s="131">
        <f t="shared" ca="1" si="39"/>
        <v>0</v>
      </c>
      <c r="D1148" s="28" t="str">
        <f>VLOOKUP(A1148,'Carga Remito.'!A$4:AK$15957,4,0)</f>
        <v>Moretti Delia</v>
      </c>
      <c r="E1148" s="28" t="e">
        <f>VLOOKUP(A1148,'Carga Remito.'!A$4:AK$2258,6,0)</f>
        <v>#N/A</v>
      </c>
      <c r="F1148" s="28" t="e">
        <f>VLOOKUP(A1148,'Carga Remito.'!A$4:AK$1858,7,0)</f>
        <v>#N/A</v>
      </c>
      <c r="G1148" s="27">
        <f>VLOOKUP(A1148,'Carga Remito.'!A$4:AK$20957,MATCH(G$4,'Carga Remito.'!A$3:AQ$3,0),0)</f>
        <v>0</v>
      </c>
      <c r="J1148" s="15">
        <f t="shared" si="40"/>
        <v>0</v>
      </c>
    </row>
    <row r="1149" spans="1:15" x14ac:dyDescent="0.25">
      <c r="A1149" s="128">
        <v>2346</v>
      </c>
      <c r="B1149" s="129">
        <f>VLOOKUP(A1149,'Carga Remito.'!A$4:AK$16957,3,0)</f>
        <v>45610</v>
      </c>
      <c r="C1149" s="131">
        <f t="shared" ca="1" si="39"/>
        <v>0</v>
      </c>
      <c r="D1149" s="28" t="str">
        <f>VLOOKUP(A1149,'Carga Remito.'!A$4:AK$15957,4,0)</f>
        <v>Flores Juani</v>
      </c>
      <c r="E1149" s="28" t="e">
        <f>VLOOKUP(A1149,'Carga Remito.'!A$4:AK$2258,6,0)</f>
        <v>#N/A</v>
      </c>
      <c r="F1149" s="28" t="e">
        <f>VLOOKUP(A1149,'Carga Remito.'!A$4:AK$1858,7,0)</f>
        <v>#N/A</v>
      </c>
      <c r="G1149" s="27">
        <f>VLOOKUP(A1149,'Carga Remito.'!A$4:AK$20957,MATCH(G$4,'Carga Remito.'!A$3:AQ$3,0),0)</f>
        <v>555000</v>
      </c>
      <c r="J1149" s="15">
        <f t="shared" si="40"/>
        <v>0</v>
      </c>
      <c r="K1149" s="31">
        <v>555000</v>
      </c>
      <c r="L1149" s="23">
        <v>45610</v>
      </c>
    </row>
    <row r="1150" spans="1:15" x14ac:dyDescent="0.25">
      <c r="A1150" s="128">
        <v>2347</v>
      </c>
      <c r="B1150" s="129">
        <f>VLOOKUP(A1150,'Carga Remito.'!A$4:AK$16957,3,0)</f>
        <v>45610</v>
      </c>
      <c r="C1150" s="131">
        <f t="shared" ca="1" si="39"/>
        <v>0</v>
      </c>
      <c r="D1150" s="28" t="str">
        <f>VLOOKUP(A1150,'Carga Remito.'!A$4:AK$15957,4,0)</f>
        <v>Flores Carlos</v>
      </c>
      <c r="E1150" s="28" t="e">
        <f>VLOOKUP(A1150,'Carga Remito.'!A$4:AK$2258,6,0)</f>
        <v>#N/A</v>
      </c>
      <c r="F1150" s="28" t="e">
        <f>VLOOKUP(A1150,'Carga Remito.'!A$4:AK$1858,7,0)</f>
        <v>#N/A</v>
      </c>
      <c r="G1150" s="27">
        <f>VLOOKUP(A1150,'Carga Remito.'!A$4:AK$20957,MATCH(G$4,'Carga Remito.'!A$3:AQ$3,0),0)</f>
        <v>280000</v>
      </c>
      <c r="J1150" s="15">
        <f t="shared" si="40"/>
        <v>0</v>
      </c>
      <c r="K1150" s="31">
        <v>195000</v>
      </c>
      <c r="L1150" s="23">
        <v>45611</v>
      </c>
      <c r="N1150" s="31">
        <v>85000</v>
      </c>
      <c r="O1150" s="23">
        <v>45611</v>
      </c>
    </row>
    <row r="1151" spans="1:15" x14ac:dyDescent="0.25">
      <c r="A1151" s="128">
        <v>2348</v>
      </c>
      <c r="B1151" s="129">
        <f>VLOOKUP(A1151,'Carga Remito.'!A$4:AK$16957,3,0)</f>
        <v>45611</v>
      </c>
      <c r="C1151" s="131">
        <f t="shared" ca="1" si="39"/>
        <v>0</v>
      </c>
      <c r="D1151" s="28" t="str">
        <f>VLOOKUP(A1151,'Carga Remito.'!A$4:AK$15957,4,0)</f>
        <v>Wiesek Susana</v>
      </c>
      <c r="E1151" s="28" t="e">
        <f>VLOOKUP(A1151,'Carga Remito.'!A$4:AK$2258,6,0)</f>
        <v>#N/A</v>
      </c>
      <c r="F1151" s="28" t="e">
        <f>VLOOKUP(A1151,'Carga Remito.'!A$4:AK$1858,7,0)</f>
        <v>#N/A</v>
      </c>
      <c r="G1151" s="27">
        <f>VLOOKUP(A1151,'Carga Remito.'!A$4:AK$20957,MATCH(G$4,'Carga Remito.'!A$3:AQ$3,0),0)</f>
        <v>284000</v>
      </c>
      <c r="J1151" s="15">
        <f t="shared" si="40"/>
        <v>0</v>
      </c>
      <c r="K1151" s="31">
        <v>284000</v>
      </c>
      <c r="L1151" s="23">
        <v>45611</v>
      </c>
    </row>
    <row r="1152" spans="1:15" x14ac:dyDescent="0.25">
      <c r="A1152" s="128">
        <v>2349</v>
      </c>
      <c r="B1152" s="129">
        <f>VLOOKUP(A1152,'Carga Remito.'!A$4:AK$16957,3,0)</f>
        <v>45611</v>
      </c>
      <c r="C1152" s="131">
        <f t="shared" ca="1" si="39"/>
        <v>0</v>
      </c>
      <c r="D1152" s="28" t="str">
        <f>VLOOKUP(A1152,'Carga Remito.'!A$4:AK$15957,4,0)</f>
        <v>Municipalidad Laboulaye</v>
      </c>
      <c r="E1152" s="28" t="e">
        <f>VLOOKUP(A1152,'Carga Remito.'!A$4:AK$2258,6,0)</f>
        <v>#N/A</v>
      </c>
      <c r="F1152" s="28" t="e">
        <f>VLOOKUP(A1152,'Carga Remito.'!A$4:AK$1858,7,0)</f>
        <v>#N/A</v>
      </c>
      <c r="G1152" s="27">
        <f>VLOOKUP(A1152,'Carga Remito.'!A$4:AK$20957,MATCH(G$4,'Carga Remito.'!A$3:AQ$3,0),0)</f>
        <v>218500</v>
      </c>
      <c r="J1152" s="15">
        <f t="shared" si="40"/>
        <v>218500</v>
      </c>
    </row>
    <row r="1153" spans="1:15" x14ac:dyDescent="0.25">
      <c r="A1153" s="128">
        <v>2350</v>
      </c>
      <c r="B1153" s="129">
        <f>VLOOKUP(A1153,'Carga Remito.'!A$4:AK$16957,3,0)</f>
        <v>45611</v>
      </c>
      <c r="C1153" s="131">
        <f t="shared" ca="1" si="39"/>
        <v>0</v>
      </c>
      <c r="D1153" s="28" t="str">
        <f>VLOOKUP(A1153,'Carga Remito.'!A$4:AK$15957,4,0)</f>
        <v>Sogno Agostina</v>
      </c>
      <c r="E1153" s="28" t="e">
        <f>VLOOKUP(A1153,'Carga Remito.'!A$4:AK$2258,6,0)</f>
        <v>#N/A</v>
      </c>
      <c r="F1153" s="28" t="e">
        <f>VLOOKUP(A1153,'Carga Remito.'!A$4:AK$1858,7,0)</f>
        <v>#N/A</v>
      </c>
      <c r="G1153" s="27">
        <f>VLOOKUP(A1153,'Carga Remito.'!A$4:AK$20957,MATCH(G$4,'Carga Remito.'!A$3:AQ$3,0),0)</f>
        <v>485000</v>
      </c>
      <c r="J1153" s="15">
        <f t="shared" si="40"/>
        <v>0</v>
      </c>
      <c r="K1153" s="31">
        <v>157105</v>
      </c>
      <c r="L1153" s="23">
        <v>45624</v>
      </c>
      <c r="N1153" s="31">
        <v>327895</v>
      </c>
      <c r="O1153" s="23">
        <v>45624</v>
      </c>
    </row>
    <row r="1154" spans="1:15" x14ac:dyDescent="0.25">
      <c r="A1154" s="128">
        <v>2351</v>
      </c>
      <c r="B1154" s="129">
        <f>VLOOKUP(A1154,'Carga Remito.'!A$4:AK$16957,3,0)</f>
        <v>45611</v>
      </c>
      <c r="C1154" s="131">
        <f t="shared" ca="1" si="39"/>
        <v>0</v>
      </c>
      <c r="D1154" s="28" t="str">
        <f>VLOOKUP(A1154,'Carga Remito.'!A$4:AK$15957,4,0)</f>
        <v>Municipalidad Laboulaye</v>
      </c>
      <c r="E1154" s="28" t="e">
        <f>VLOOKUP(A1154,'Carga Remito.'!A$4:AK$2258,6,0)</f>
        <v>#N/A</v>
      </c>
      <c r="F1154" s="28" t="e">
        <f>VLOOKUP(A1154,'Carga Remito.'!A$4:AK$1858,7,0)</f>
        <v>#N/A</v>
      </c>
      <c r="G1154" s="27">
        <f>VLOOKUP(A1154,'Carga Remito.'!A$4:AK$20957,MATCH(G$4,'Carga Remito.'!A$3:AQ$3,0),0)</f>
        <v>310000</v>
      </c>
      <c r="J1154" s="15">
        <f t="shared" si="40"/>
        <v>310000</v>
      </c>
    </row>
    <row r="1155" spans="1:15" x14ac:dyDescent="0.25">
      <c r="A1155" s="128">
        <v>2352</v>
      </c>
      <c r="B1155" s="129">
        <f>VLOOKUP(A1155,'Carga Remito.'!A$4:AK$16957,3,0)</f>
        <v>45611</v>
      </c>
      <c r="C1155" s="131">
        <f t="shared" ca="1" si="39"/>
        <v>0</v>
      </c>
      <c r="D1155" s="28" t="str">
        <f>VLOOKUP(A1155,'Carga Remito.'!A$4:AK$15957,4,0)</f>
        <v>Gigante Jani</v>
      </c>
      <c r="E1155" s="28" t="e">
        <f>VLOOKUP(A1155,'Carga Remito.'!A$4:AK$2258,6,0)</f>
        <v>#N/A</v>
      </c>
      <c r="F1155" s="28" t="e">
        <f>VLOOKUP(A1155,'Carga Remito.'!A$4:AK$1858,7,0)</f>
        <v>#N/A</v>
      </c>
      <c r="G1155" s="27">
        <f>VLOOKUP(A1155,'Carga Remito.'!A$4:AK$20957,MATCH(G$4,'Carga Remito.'!A$3:AQ$3,0),0)</f>
        <v>0</v>
      </c>
      <c r="J1155" s="15">
        <f t="shared" si="40"/>
        <v>0</v>
      </c>
    </row>
    <row r="1156" spans="1:15" x14ac:dyDescent="0.25">
      <c r="A1156" s="128">
        <v>2353</v>
      </c>
      <c r="B1156" s="129">
        <f>VLOOKUP(A1156,'Carga Remito.'!A$4:AK$16957,3,0)</f>
        <v>45611</v>
      </c>
      <c r="C1156" s="131">
        <f t="shared" ca="1" si="39"/>
        <v>0</v>
      </c>
      <c r="D1156" s="28" t="str">
        <f>VLOOKUP(A1156,'Carga Remito.'!A$4:AK$15957,4,0)</f>
        <v>Chiapello Silvia</v>
      </c>
      <c r="E1156" s="28" t="e">
        <f>VLOOKUP(A1156,'Carga Remito.'!A$4:AK$2258,6,0)</f>
        <v>#N/A</v>
      </c>
      <c r="F1156" s="28" t="e">
        <f>VLOOKUP(A1156,'Carga Remito.'!A$4:AK$1858,7,0)</f>
        <v>#N/A</v>
      </c>
      <c r="G1156" s="27">
        <f>VLOOKUP(A1156,'Carga Remito.'!A$4:AK$20957,MATCH(G$4,'Carga Remito.'!A$3:AQ$3,0),0)</f>
        <v>70000</v>
      </c>
      <c r="J1156" s="15">
        <f t="shared" si="40"/>
        <v>0</v>
      </c>
      <c r="K1156" s="31">
        <v>70000</v>
      </c>
      <c r="L1156" s="23">
        <v>45621</v>
      </c>
    </row>
    <row r="1157" spans="1:15" x14ac:dyDescent="0.25">
      <c r="A1157" s="128">
        <v>2354</v>
      </c>
      <c r="B1157" s="129">
        <f>VLOOKUP(A1157,'Carga Remito.'!A$4:AK$16957,3,0)</f>
        <v>45611</v>
      </c>
      <c r="C1157" s="131">
        <f t="shared" ca="1" si="39"/>
        <v>0</v>
      </c>
      <c r="D1157" s="28" t="str">
        <f>VLOOKUP(A1157,'Carga Remito.'!A$4:AK$15957,4,0)</f>
        <v>Paredes Juan</v>
      </c>
      <c r="E1157" s="28" t="e">
        <f>VLOOKUP(A1157,'Carga Remito.'!A$4:AK$2258,6,0)</f>
        <v>#N/A</v>
      </c>
      <c r="F1157" s="28" t="e">
        <f>VLOOKUP(A1157,'Carga Remito.'!A$4:AK$1858,7,0)</f>
        <v>#N/A</v>
      </c>
      <c r="G1157" s="27">
        <f>VLOOKUP(A1157,'Carga Remito.'!A$4:AK$20957,MATCH(G$4,'Carga Remito.'!A$3:AQ$3,0),0)</f>
        <v>891150</v>
      </c>
      <c r="J1157" s="15">
        <f t="shared" si="40"/>
        <v>891150</v>
      </c>
    </row>
    <row r="1158" spans="1:15" x14ac:dyDescent="0.25">
      <c r="A1158" s="128">
        <v>2355</v>
      </c>
      <c r="B1158" s="129">
        <f>VLOOKUP(A1158,'Carga Remito.'!A$4:AK$16957,3,0)</f>
        <v>45612</v>
      </c>
      <c r="C1158" s="131">
        <f t="shared" ca="1" si="39"/>
        <v>0</v>
      </c>
      <c r="D1158" s="28" t="str">
        <f>VLOOKUP(A1158,'Carga Remito.'!A$4:AK$15957,4,0)</f>
        <v>Integral Agropecuaria</v>
      </c>
      <c r="E1158" s="28" t="e">
        <f>VLOOKUP(A1158,'Carga Remito.'!A$4:AK$2258,6,0)</f>
        <v>#N/A</v>
      </c>
      <c r="F1158" s="28" t="e">
        <f>VLOOKUP(A1158,'Carga Remito.'!A$4:AK$1858,7,0)</f>
        <v>#N/A</v>
      </c>
      <c r="G1158" s="27">
        <f>VLOOKUP(A1158,'Carga Remito.'!A$4:AK$20957,MATCH(G$4,'Carga Remito.'!A$3:AQ$3,0),0)</f>
        <v>179000</v>
      </c>
      <c r="J1158" s="15">
        <f t="shared" si="40"/>
        <v>179000</v>
      </c>
    </row>
    <row r="1159" spans="1:15" x14ac:dyDescent="0.25">
      <c r="A1159" s="128">
        <v>2356</v>
      </c>
      <c r="B1159" s="129">
        <f>VLOOKUP(A1159,'Carga Remito.'!A$4:AK$16957,3,0)</f>
        <v>45612</v>
      </c>
      <c r="C1159" s="131">
        <f t="shared" ca="1" si="39"/>
        <v>0</v>
      </c>
      <c r="D1159" s="28" t="str">
        <f>VLOOKUP(A1159,'Carga Remito.'!A$4:AK$15957,4,0)</f>
        <v>Surjat Sergio</v>
      </c>
      <c r="E1159" s="28" t="e">
        <f>VLOOKUP(A1159,'Carga Remito.'!A$4:AK$2258,6,0)</f>
        <v>#N/A</v>
      </c>
      <c r="F1159" s="28" t="e">
        <f>VLOOKUP(A1159,'Carga Remito.'!A$4:AK$1858,7,0)</f>
        <v>#N/A</v>
      </c>
      <c r="G1159" s="27">
        <f>VLOOKUP(A1159,'Carga Remito.'!A$4:AK$20957,MATCH(G$4,'Carga Remito.'!A$3:AQ$3,0),0)</f>
        <v>1998600</v>
      </c>
      <c r="J1159" s="15">
        <f t="shared" si="40"/>
        <v>0</v>
      </c>
      <c r="K1159" s="31">
        <v>1020600</v>
      </c>
      <c r="L1159" s="23">
        <v>45617</v>
      </c>
      <c r="N1159" s="31">
        <v>978000</v>
      </c>
      <c r="O1159" s="23">
        <v>45621</v>
      </c>
    </row>
    <row r="1160" spans="1:15" x14ac:dyDescent="0.25">
      <c r="A1160" s="128">
        <v>2357</v>
      </c>
      <c r="B1160" s="129">
        <f>VLOOKUP(A1160,'Carga Remito.'!A$4:AK$16957,3,0)</f>
        <v>45614</v>
      </c>
      <c r="C1160" s="131">
        <f t="shared" ca="1" si="39"/>
        <v>0</v>
      </c>
      <c r="D1160" s="28" t="str">
        <f>VLOOKUP(A1160,'Carga Remito.'!A$4:AK$15957,4,0)</f>
        <v>Keegan SA</v>
      </c>
      <c r="E1160" s="28" t="e">
        <f>VLOOKUP(A1160,'Carga Remito.'!A$4:AK$2258,6,0)</f>
        <v>#N/A</v>
      </c>
      <c r="F1160" s="28" t="e">
        <f>VLOOKUP(A1160,'Carga Remito.'!A$4:AK$1858,7,0)</f>
        <v>#N/A</v>
      </c>
      <c r="G1160" s="27">
        <f>VLOOKUP(A1160,'Carga Remito.'!A$4:AK$20957,MATCH(G$4,'Carga Remito.'!A$3:AQ$3,0),0)</f>
        <v>200000</v>
      </c>
      <c r="J1160" s="15">
        <f t="shared" si="40"/>
        <v>0</v>
      </c>
      <c r="K1160" s="31">
        <v>200000</v>
      </c>
      <c r="L1160" s="23">
        <v>45625</v>
      </c>
    </row>
    <row r="1161" spans="1:15" x14ac:dyDescent="0.25">
      <c r="A1161" s="128">
        <v>2358</v>
      </c>
      <c r="B1161" s="129">
        <f>VLOOKUP(A1161,'Carga Remito.'!A$4:AK$16957,3,0)</f>
        <v>45616</v>
      </c>
      <c r="C1161" s="131">
        <f t="shared" ca="1" si="39"/>
        <v>0</v>
      </c>
      <c r="D1161" s="28" t="str">
        <f>VLOOKUP(A1161,'Carga Remito.'!A$4:AK$15957,4,0)</f>
        <v>Donadio Raquel</v>
      </c>
      <c r="E1161" s="28" t="e">
        <f>VLOOKUP(A1161,'Carga Remito.'!A$4:AK$2258,6,0)</f>
        <v>#N/A</v>
      </c>
      <c r="F1161" s="28" t="e">
        <f>VLOOKUP(A1161,'Carga Remito.'!A$4:AK$1858,7,0)</f>
        <v>#N/A</v>
      </c>
      <c r="G1161" s="27">
        <f>VLOOKUP(A1161,'Carga Remito.'!A$4:AK$20957,MATCH(G$4,'Carga Remito.'!A$3:AQ$3,0),0)</f>
        <v>75000</v>
      </c>
      <c r="J1161" s="15">
        <f t="shared" si="40"/>
        <v>0</v>
      </c>
      <c r="K1161" s="31">
        <v>75000</v>
      </c>
      <c r="L1161" s="23">
        <v>45616</v>
      </c>
    </row>
    <row r="1162" spans="1:15" x14ac:dyDescent="0.25">
      <c r="A1162" s="128">
        <v>2359</v>
      </c>
      <c r="B1162" s="129">
        <f>VLOOKUP(A1162,'Carga Remito.'!A$4:AK$16957,3,0)</f>
        <v>45617</v>
      </c>
      <c r="C1162" s="131">
        <f t="shared" ca="1" si="39"/>
        <v>0</v>
      </c>
      <c r="D1162" s="28" t="str">
        <f>VLOOKUP(A1162,'Carga Remito.'!A$4:AK$15957,4,0)</f>
        <v>Marcone Facundo</v>
      </c>
      <c r="E1162" s="28" t="e">
        <f>VLOOKUP(A1162,'Carga Remito.'!A$4:AK$2258,6,0)</f>
        <v>#N/A</v>
      </c>
      <c r="F1162" s="28" t="e">
        <f>VLOOKUP(A1162,'Carga Remito.'!A$4:AK$1858,7,0)</f>
        <v>#N/A</v>
      </c>
      <c r="G1162" s="27">
        <f>VLOOKUP(A1162,'Carga Remito.'!A$4:AK$20957,MATCH(G$4,'Carga Remito.'!A$3:AQ$3,0),0)</f>
        <v>224000</v>
      </c>
      <c r="J1162" s="15">
        <f t="shared" si="40"/>
        <v>0</v>
      </c>
      <c r="K1162" s="31">
        <v>224000</v>
      </c>
      <c r="L1162" s="23">
        <v>45617</v>
      </c>
    </row>
    <row r="1163" spans="1:15" x14ac:dyDescent="0.25">
      <c r="A1163" s="128">
        <v>2360</v>
      </c>
      <c r="B1163" s="129">
        <f>VLOOKUP(A1163,'Carga Remito.'!A$4:AK$16957,3,0)</f>
        <v>45617</v>
      </c>
      <c r="C1163" s="131">
        <f t="shared" ca="1" si="39"/>
        <v>0</v>
      </c>
      <c r="D1163" s="28" t="str">
        <f>VLOOKUP(A1163,'Carga Remito.'!A$4:AK$15957,4,0)</f>
        <v>Gutierrez Hnos</v>
      </c>
      <c r="E1163" s="28" t="e">
        <f>VLOOKUP(A1163,'Carga Remito.'!A$4:AK$2258,6,0)</f>
        <v>#N/A</v>
      </c>
      <c r="F1163" s="28" t="e">
        <f>VLOOKUP(A1163,'Carga Remito.'!A$4:AK$1858,7,0)</f>
        <v>#N/A</v>
      </c>
      <c r="G1163" s="27">
        <f>VLOOKUP(A1163,'Carga Remito.'!A$4:AK$20957,MATCH(G$4,'Carga Remito.'!A$3:AQ$3,0),0)</f>
        <v>1668000</v>
      </c>
      <c r="J1163" s="15">
        <f t="shared" si="40"/>
        <v>1668000</v>
      </c>
    </row>
    <row r="1164" spans="1:15" x14ac:dyDescent="0.25">
      <c r="A1164" s="128">
        <v>2361</v>
      </c>
      <c r="B1164" s="129">
        <f>VLOOKUP(A1164,'Carga Remito.'!A$4:AK$16957,3,0)</f>
        <v>45617</v>
      </c>
      <c r="C1164" s="131">
        <f t="shared" ca="1" si="39"/>
        <v>0</v>
      </c>
      <c r="D1164" s="28" t="str">
        <f>VLOOKUP(A1164,'Carga Remito.'!A$4:AK$15957,4,0)</f>
        <v>AGD</v>
      </c>
      <c r="E1164" s="28" t="e">
        <f>VLOOKUP(A1164,'Carga Remito.'!A$4:AK$2258,6,0)</f>
        <v>#N/A</v>
      </c>
      <c r="F1164" s="28" t="e">
        <f>VLOOKUP(A1164,'Carga Remito.'!A$4:AK$1858,7,0)</f>
        <v>#N/A</v>
      </c>
      <c r="G1164" s="27">
        <f>VLOOKUP(A1164,'Carga Remito.'!A$4:AK$20957,MATCH(G$4,'Carga Remito.'!A$3:AQ$3,0),0)</f>
        <v>310000</v>
      </c>
      <c r="J1164" s="15">
        <f t="shared" si="40"/>
        <v>0</v>
      </c>
      <c r="K1164" s="31">
        <v>310000</v>
      </c>
      <c r="L1164" s="23">
        <v>45629</v>
      </c>
    </row>
    <row r="1165" spans="1:15" x14ac:dyDescent="0.25">
      <c r="A1165" s="128">
        <v>2362</v>
      </c>
      <c r="B1165" s="129">
        <f>VLOOKUP(A1165,'Carga Remito.'!A$4:AK$16957,3,0)</f>
        <v>45617</v>
      </c>
      <c r="C1165" s="131">
        <f t="shared" ca="1" si="39"/>
        <v>0</v>
      </c>
      <c r="D1165" s="28" t="str">
        <f>VLOOKUP(A1165,'Carga Remito.'!A$4:AK$15957,4,0)</f>
        <v>Ballestrelli Valeria</v>
      </c>
      <c r="E1165" s="28" t="e">
        <f>VLOOKUP(A1165,'Carga Remito.'!A$4:AK$2258,6,0)</f>
        <v>#N/A</v>
      </c>
      <c r="F1165" s="28" t="e">
        <f>VLOOKUP(A1165,'Carga Remito.'!A$4:AK$1858,7,0)</f>
        <v>#N/A</v>
      </c>
      <c r="G1165" s="27">
        <f>VLOOKUP(A1165,'Carga Remito.'!A$4:AK$20957,MATCH(G$4,'Carga Remito.'!A$3:AQ$3,0),0)</f>
        <v>200000</v>
      </c>
      <c r="J1165" s="15">
        <f t="shared" si="40"/>
        <v>0</v>
      </c>
      <c r="K1165" s="31">
        <v>200000</v>
      </c>
      <c r="L1165" s="23">
        <v>45618</v>
      </c>
    </row>
    <row r="1166" spans="1:15" x14ac:dyDescent="0.25">
      <c r="A1166" s="128">
        <v>2363</v>
      </c>
      <c r="B1166" s="129">
        <f>VLOOKUP(A1166,'Carga Remito.'!A$4:AK$16957,3,0)</f>
        <v>45617</v>
      </c>
      <c r="C1166" s="131">
        <f t="shared" ca="1" si="39"/>
        <v>0</v>
      </c>
      <c r="D1166" s="28" t="str">
        <f>VLOOKUP(A1166,'Carga Remito.'!A$4:AK$15957,4,0)</f>
        <v>Cometto Julia</v>
      </c>
      <c r="E1166" s="28" t="e">
        <f>VLOOKUP(A1166,'Carga Remito.'!A$4:AK$2258,6,0)</f>
        <v>#N/A</v>
      </c>
      <c r="F1166" s="28" t="e">
        <f>VLOOKUP(A1166,'Carga Remito.'!A$4:AK$1858,7,0)</f>
        <v>#N/A</v>
      </c>
      <c r="G1166" s="27">
        <f>VLOOKUP(A1166,'Carga Remito.'!A$4:AK$20957,MATCH(G$4,'Carga Remito.'!A$3:AQ$3,0),0)</f>
        <v>120000</v>
      </c>
      <c r="J1166" s="15">
        <f t="shared" si="40"/>
        <v>120000</v>
      </c>
    </row>
    <row r="1167" spans="1:15" x14ac:dyDescent="0.25">
      <c r="A1167" s="128">
        <v>2364</v>
      </c>
      <c r="B1167" s="129">
        <f>VLOOKUP(A1167,'Carga Remito.'!A$4:AK$16957,3,0)</f>
        <v>45618</v>
      </c>
      <c r="C1167" s="131">
        <f t="shared" ca="1" si="39"/>
        <v>0</v>
      </c>
      <c r="D1167" s="28" t="str">
        <f>VLOOKUP(A1167,'Carga Remito.'!A$4:AK$15957,4,0)</f>
        <v>Otategui Sergio</v>
      </c>
      <c r="E1167" s="28" t="e">
        <f>VLOOKUP(A1167,'Carga Remito.'!A$4:AK$2258,6,0)</f>
        <v>#N/A</v>
      </c>
      <c r="F1167" s="28" t="e">
        <f>VLOOKUP(A1167,'Carga Remito.'!A$4:AK$1858,7,0)</f>
        <v>#N/A</v>
      </c>
      <c r="G1167" s="27">
        <f>VLOOKUP(A1167,'Carga Remito.'!A$4:AK$20957,MATCH(G$4,'Carga Remito.'!A$3:AQ$3,0),0)</f>
        <v>130000</v>
      </c>
      <c r="J1167" s="15">
        <f t="shared" si="40"/>
        <v>0</v>
      </c>
      <c r="K1167" s="31">
        <v>130000</v>
      </c>
      <c r="L1167" s="23">
        <v>45618</v>
      </c>
    </row>
    <row r="1168" spans="1:15" x14ac:dyDescent="0.25">
      <c r="A1168" s="128">
        <v>2365</v>
      </c>
      <c r="B1168" s="129">
        <f>VLOOKUP(A1168,'Carga Remito.'!A$4:AK$16957,3,0)</f>
        <v>45618</v>
      </c>
      <c r="C1168" s="131">
        <f t="shared" ca="1" si="39"/>
        <v>0</v>
      </c>
      <c r="D1168" s="28" t="str">
        <f>VLOOKUP(A1168,'Carga Remito.'!A$4:AK$15957,4,0)</f>
        <v>Palloni Sirley</v>
      </c>
      <c r="E1168" s="28" t="e">
        <f>VLOOKUP(A1168,'Carga Remito.'!A$4:AK$2258,6,0)</f>
        <v>#N/A</v>
      </c>
      <c r="F1168" s="28" t="e">
        <f>VLOOKUP(A1168,'Carga Remito.'!A$4:AK$1858,7,0)</f>
        <v>#N/A</v>
      </c>
      <c r="G1168" s="27">
        <f>VLOOKUP(A1168,'Carga Remito.'!A$4:AK$20957,MATCH(G$4,'Carga Remito.'!A$3:AQ$3,0),0)</f>
        <v>408000</v>
      </c>
      <c r="J1168" s="15">
        <f t="shared" si="40"/>
        <v>408000</v>
      </c>
    </row>
    <row r="1169" spans="1:12" x14ac:dyDescent="0.25">
      <c r="A1169" s="128">
        <v>2366</v>
      </c>
      <c r="B1169" s="129">
        <f>VLOOKUP(A1169,'Carga Remito.'!A$4:AK$16957,3,0)</f>
        <v>45618</v>
      </c>
      <c r="C1169" s="131">
        <f t="shared" ca="1" si="39"/>
        <v>0</v>
      </c>
      <c r="D1169" s="28" t="str">
        <f>VLOOKUP(A1169,'Carga Remito.'!A$4:AK$15957,4,0)</f>
        <v>Integral Agropecuaria</v>
      </c>
      <c r="E1169" s="28" t="e">
        <f>VLOOKUP(A1169,'Carga Remito.'!A$4:AK$2258,6,0)</f>
        <v>#N/A</v>
      </c>
      <c r="F1169" s="28" t="e">
        <f>VLOOKUP(A1169,'Carga Remito.'!A$4:AK$1858,7,0)</f>
        <v>#N/A</v>
      </c>
      <c r="G1169" s="27">
        <f>VLOOKUP(A1169,'Carga Remito.'!A$4:AK$20957,MATCH(G$4,'Carga Remito.'!A$3:AQ$3,0),0)</f>
        <v>398000</v>
      </c>
      <c r="J1169" s="15">
        <f t="shared" si="40"/>
        <v>398000</v>
      </c>
    </row>
    <row r="1170" spans="1:12" x14ac:dyDescent="0.25">
      <c r="A1170" s="128">
        <v>2367</v>
      </c>
      <c r="B1170" s="129">
        <f>VLOOKUP(A1170,'Carga Remito.'!A$4:AK$16957,3,0)</f>
        <v>45618</v>
      </c>
      <c r="C1170" s="131">
        <f t="shared" ca="1" si="39"/>
        <v>0</v>
      </c>
      <c r="D1170" s="28" t="str">
        <f>VLOOKUP(A1170,'Carga Remito.'!A$4:AK$15957,4,0)</f>
        <v>Wiesek Ruben</v>
      </c>
      <c r="E1170" s="28" t="e">
        <f>VLOOKUP(A1170,'Carga Remito.'!A$4:AK$2258,6,0)</f>
        <v>#N/A</v>
      </c>
      <c r="F1170" s="28" t="e">
        <f>VLOOKUP(A1170,'Carga Remito.'!A$4:AK$1858,7,0)</f>
        <v>#N/A</v>
      </c>
      <c r="G1170" s="27">
        <f>VLOOKUP(A1170,'Carga Remito.'!A$4:AK$20957,MATCH(G$4,'Carga Remito.'!A$3:AQ$3,0),0)</f>
        <v>124000</v>
      </c>
      <c r="J1170" s="15">
        <f t="shared" si="40"/>
        <v>0</v>
      </c>
      <c r="K1170" s="31">
        <v>124000</v>
      </c>
      <c r="L1170" s="23">
        <v>45619</v>
      </c>
    </row>
    <row r="1171" spans="1:12" x14ac:dyDescent="0.25">
      <c r="A1171" s="128">
        <v>2368</v>
      </c>
      <c r="B1171" s="129">
        <f>VLOOKUP(A1171,'Carga Remito.'!A$4:AK$16957,3,0)</f>
        <v>45618</v>
      </c>
      <c r="C1171" s="131">
        <f t="shared" ca="1" si="39"/>
        <v>0</v>
      </c>
      <c r="D1171" s="28" t="str">
        <f>VLOOKUP(A1171,'Carga Remito.'!A$4:AK$15957,4,0)</f>
        <v>Picco Emanuel</v>
      </c>
      <c r="E1171" s="28" t="e">
        <f>VLOOKUP(A1171,'Carga Remito.'!A$4:AK$2258,6,0)</f>
        <v>#N/A</v>
      </c>
      <c r="F1171" s="28" t="e">
        <f>VLOOKUP(A1171,'Carga Remito.'!A$4:AK$1858,7,0)</f>
        <v>#N/A</v>
      </c>
      <c r="G1171" s="27">
        <f>VLOOKUP(A1171,'Carga Remito.'!A$4:AK$20957,MATCH(G$4,'Carga Remito.'!A$3:AQ$3,0),0)</f>
        <v>85000</v>
      </c>
      <c r="J1171" s="15">
        <f t="shared" si="40"/>
        <v>0</v>
      </c>
      <c r="K1171" s="31">
        <v>85000</v>
      </c>
      <c r="L1171" s="23">
        <v>45618</v>
      </c>
    </row>
    <row r="1172" spans="1:12" x14ac:dyDescent="0.25">
      <c r="A1172" s="128">
        <v>2369</v>
      </c>
      <c r="B1172" s="129">
        <f>VLOOKUP(A1172,'Carga Remito.'!A$4:AK$16957,3,0)</f>
        <v>45618</v>
      </c>
      <c r="C1172" s="131">
        <f t="shared" ca="1" si="39"/>
        <v>0</v>
      </c>
      <c r="D1172" s="28" t="str">
        <f>VLOOKUP(A1172,'Carga Remito.'!A$4:AK$15957,4,0)</f>
        <v>Paz Jose Maria</v>
      </c>
      <c r="E1172" s="28" t="e">
        <f>VLOOKUP(A1172,'Carga Remito.'!A$4:AK$2258,6,0)</f>
        <v>#N/A</v>
      </c>
      <c r="F1172" s="28" t="e">
        <f>VLOOKUP(A1172,'Carga Remito.'!A$4:AK$1858,7,0)</f>
        <v>#N/A</v>
      </c>
      <c r="G1172" s="27">
        <f>VLOOKUP(A1172,'Carga Remito.'!A$4:AK$20957,MATCH(G$4,'Carga Remito.'!A$3:AQ$3,0),0)</f>
        <v>215000</v>
      </c>
      <c r="J1172" s="15">
        <f t="shared" si="40"/>
        <v>215000</v>
      </c>
    </row>
    <row r="1173" spans="1:12" x14ac:dyDescent="0.25">
      <c r="A1173" s="128">
        <v>2370</v>
      </c>
      <c r="B1173" s="129">
        <f>VLOOKUP(A1173,'Carga Remito.'!A$4:AK$16957,3,0)</f>
        <v>45619</v>
      </c>
      <c r="C1173" s="131">
        <f t="shared" ca="1" si="39"/>
        <v>0</v>
      </c>
      <c r="D1173" s="28" t="str">
        <f>VLOOKUP(A1173,'Carga Remito.'!A$4:AK$15957,4,0)</f>
        <v>Maan Constructora</v>
      </c>
      <c r="E1173" s="28" t="e">
        <f>VLOOKUP(A1173,'Carga Remito.'!A$4:AK$2258,6,0)</f>
        <v>#N/A</v>
      </c>
      <c r="F1173" s="28" t="e">
        <f>VLOOKUP(A1173,'Carga Remito.'!A$4:AK$1858,7,0)</f>
        <v>#N/A</v>
      </c>
      <c r="G1173" s="27">
        <f>VLOOKUP(A1173,'Carga Remito.'!A$4:AK$20957,MATCH(G$4,'Carga Remito.'!A$3:AQ$3,0),0)</f>
        <v>300000</v>
      </c>
      <c r="J1173" s="15">
        <f t="shared" si="40"/>
        <v>300000</v>
      </c>
    </row>
    <row r="1174" spans="1:12" x14ac:dyDescent="0.25">
      <c r="A1174" s="128">
        <v>2371</v>
      </c>
      <c r="B1174" s="129">
        <f>VLOOKUP(A1174,'Carga Remito.'!A$4:AK$16957,3,0)</f>
        <v>45619</v>
      </c>
      <c r="C1174" s="131">
        <f t="shared" ca="1" si="39"/>
        <v>0</v>
      </c>
      <c r="D1174" s="28" t="str">
        <f>VLOOKUP(A1174,'Carga Remito.'!A$4:AK$15957,4,0)</f>
        <v>Cometto Franco</v>
      </c>
      <c r="E1174" s="28" t="e">
        <f>VLOOKUP(A1174,'Carga Remito.'!A$4:AK$2258,6,0)</f>
        <v>#N/A</v>
      </c>
      <c r="F1174" s="28" t="e">
        <f>VLOOKUP(A1174,'Carga Remito.'!A$4:AK$1858,7,0)</f>
        <v>#N/A</v>
      </c>
      <c r="G1174" s="27">
        <f>VLOOKUP(A1174,'Carga Remito.'!A$4:AK$20957,MATCH(G$4,'Carga Remito.'!A$3:AQ$3,0),0)</f>
        <v>208000</v>
      </c>
      <c r="J1174" s="15">
        <f t="shared" si="40"/>
        <v>0</v>
      </c>
      <c r="K1174" s="31">
        <v>208000</v>
      </c>
      <c r="L1174" s="23">
        <v>45625</v>
      </c>
    </row>
    <row r="1175" spans="1:12" x14ac:dyDescent="0.25">
      <c r="A1175" s="128">
        <v>2372</v>
      </c>
      <c r="B1175" s="129">
        <f>VLOOKUP(A1175,'Carga Remito.'!A$4:AK$16957,3,0)</f>
        <v>45621</v>
      </c>
      <c r="C1175" s="131">
        <f t="shared" ca="1" si="39"/>
        <v>0</v>
      </c>
      <c r="D1175" s="28" t="str">
        <f>VLOOKUP(A1175,'Carga Remito.'!A$4:AK$15957,4,0)</f>
        <v>Penoncello Vanesa</v>
      </c>
      <c r="E1175" s="28" t="e">
        <f>VLOOKUP(A1175,'Carga Remito.'!A$4:AK$2258,6,0)</f>
        <v>#N/A</v>
      </c>
      <c r="F1175" s="28" t="e">
        <f>VLOOKUP(A1175,'Carga Remito.'!A$4:AK$1858,7,0)</f>
        <v>#N/A</v>
      </c>
      <c r="G1175" s="27">
        <f>VLOOKUP(A1175,'Carga Remito.'!A$4:AK$20957,MATCH(G$4,'Carga Remito.'!A$3:AQ$3,0),0)</f>
        <v>160000</v>
      </c>
      <c r="J1175" s="15">
        <f t="shared" si="40"/>
        <v>0</v>
      </c>
      <c r="K1175" s="31">
        <v>160000</v>
      </c>
      <c r="L1175" s="23">
        <v>45621</v>
      </c>
    </row>
    <row r="1176" spans="1:12" x14ac:dyDescent="0.25">
      <c r="A1176" s="128">
        <v>2373</v>
      </c>
      <c r="B1176" s="129">
        <f>VLOOKUP(A1176,'Carga Remito.'!A$4:AK$16957,3,0)</f>
        <v>45621</v>
      </c>
      <c r="C1176" s="131">
        <f t="shared" ca="1" si="39"/>
        <v>0</v>
      </c>
      <c r="D1176" s="28" t="str">
        <f>VLOOKUP(A1176,'Carga Remito.'!A$4:AK$15957,4,0)</f>
        <v>Ameri Rodrigo</v>
      </c>
      <c r="E1176" s="28" t="e">
        <f>VLOOKUP(A1176,'Carga Remito.'!A$4:AK$2258,6,0)</f>
        <v>#N/A</v>
      </c>
      <c r="F1176" s="28" t="e">
        <f>VLOOKUP(A1176,'Carga Remito.'!A$4:AK$1858,7,0)</f>
        <v>#N/A</v>
      </c>
      <c r="G1176" s="27">
        <f>VLOOKUP(A1176,'Carga Remito.'!A$4:AK$20957,MATCH(G$4,'Carga Remito.'!A$3:AQ$3,0),0)</f>
        <v>349000</v>
      </c>
      <c r="J1176" s="15">
        <f t="shared" si="40"/>
        <v>0</v>
      </c>
      <c r="K1176" s="31">
        <v>349000</v>
      </c>
      <c r="L1176" s="23">
        <v>45621</v>
      </c>
    </row>
    <row r="1177" spans="1:12" x14ac:dyDescent="0.25">
      <c r="A1177" s="128">
        <v>2374</v>
      </c>
      <c r="B1177" s="129">
        <f>VLOOKUP(A1177,'Carga Remito.'!A$4:AK$16957,3,0)</f>
        <v>45621</v>
      </c>
      <c r="C1177" s="131">
        <f t="shared" ca="1" si="39"/>
        <v>0</v>
      </c>
      <c r="D1177" s="28" t="str">
        <f>VLOOKUP(A1177,'Carga Remito.'!A$4:AK$15957,4,0)</f>
        <v>Transporte Palloni</v>
      </c>
      <c r="E1177" s="28" t="e">
        <f>VLOOKUP(A1177,'Carga Remito.'!A$4:AK$2258,6,0)</f>
        <v>#N/A</v>
      </c>
      <c r="F1177" s="28" t="e">
        <f>VLOOKUP(A1177,'Carga Remito.'!A$4:AK$1858,7,0)</f>
        <v>#N/A</v>
      </c>
      <c r="G1177" s="27">
        <f>VLOOKUP(A1177,'Carga Remito.'!A$4:AK$20957,MATCH(G$4,'Carga Remito.'!A$3:AQ$3,0),0)</f>
        <v>121000</v>
      </c>
      <c r="J1177" s="15">
        <f t="shared" si="40"/>
        <v>121000</v>
      </c>
    </row>
    <row r="1178" spans="1:12" x14ac:dyDescent="0.25">
      <c r="A1178" s="128">
        <v>2375</v>
      </c>
      <c r="B1178" s="129">
        <f>VLOOKUP(A1178,'Carga Remito.'!A$4:AK$16957,3,0)</f>
        <v>45622</v>
      </c>
      <c r="C1178" s="131">
        <f t="shared" ca="1" si="39"/>
        <v>0</v>
      </c>
      <c r="D1178" s="28" t="str">
        <f>VLOOKUP(A1178,'Carga Remito.'!A$4:AK$15957,4,0)</f>
        <v>Tranquilli Silvio</v>
      </c>
      <c r="E1178" s="28" t="e">
        <f>VLOOKUP(A1178,'Carga Remito.'!A$4:AK$2258,6,0)</f>
        <v>#N/A</v>
      </c>
      <c r="F1178" s="28" t="e">
        <f>VLOOKUP(A1178,'Carga Remito.'!A$4:AK$1858,7,0)</f>
        <v>#N/A</v>
      </c>
      <c r="G1178" s="27">
        <f>VLOOKUP(A1178,'Carga Remito.'!A$4:AK$20957,MATCH(G$4,'Carga Remito.'!A$3:AQ$3,0),0)</f>
        <v>107000</v>
      </c>
      <c r="J1178" s="15">
        <f t="shared" si="40"/>
        <v>0</v>
      </c>
      <c r="K1178" s="31">
        <v>107000</v>
      </c>
      <c r="L1178" s="23">
        <v>45622</v>
      </c>
    </row>
    <row r="1179" spans="1:12" x14ac:dyDescent="0.25">
      <c r="A1179" s="128">
        <v>2376</v>
      </c>
      <c r="B1179" s="129">
        <f>VLOOKUP(A1179,'Carga Remito.'!A$4:AK$16957,3,0)</f>
        <v>45622</v>
      </c>
      <c r="C1179" s="131">
        <f t="shared" ca="1" si="39"/>
        <v>0</v>
      </c>
      <c r="D1179" s="28" t="str">
        <f>VLOOKUP(A1179,'Carga Remito.'!A$4:AK$15957,4,0)</f>
        <v>Vallejos Cristian</v>
      </c>
      <c r="E1179" s="28" t="e">
        <f>VLOOKUP(A1179,'Carga Remito.'!A$4:AK$2258,6,0)</f>
        <v>#N/A</v>
      </c>
      <c r="F1179" s="28" t="e">
        <f>VLOOKUP(A1179,'Carga Remito.'!A$4:AK$1858,7,0)</f>
        <v>#N/A</v>
      </c>
      <c r="G1179" s="27">
        <f>VLOOKUP(A1179,'Carga Remito.'!A$4:AK$20957,MATCH(G$4,'Carga Remito.'!A$3:AQ$3,0),0)</f>
        <v>147000</v>
      </c>
      <c r="J1179" s="15">
        <f t="shared" si="40"/>
        <v>0</v>
      </c>
      <c r="K1179" s="31">
        <v>147000</v>
      </c>
      <c r="L1179" s="23">
        <v>45626</v>
      </c>
    </row>
    <row r="1180" spans="1:12" x14ac:dyDescent="0.25">
      <c r="A1180" s="128">
        <v>2377</v>
      </c>
      <c r="B1180" s="129">
        <f>VLOOKUP(A1180,'Carga Remito.'!A$4:AK$16957,3,0)</f>
        <v>45622</v>
      </c>
      <c r="C1180" s="131">
        <f t="shared" ref="C1180:C1243" ca="1" si="41">ROUNDUP(IF((TODAY()-B1180)&lt;30,0,(TODAY()-B1180)/30),0)</f>
        <v>0</v>
      </c>
      <c r="D1180" s="28" t="str">
        <f>VLOOKUP(A1180,'Carga Remito.'!A$4:AK$15957,4,0)</f>
        <v>Alarcon Daniela</v>
      </c>
      <c r="E1180" s="28" t="e">
        <f>VLOOKUP(A1180,'Carga Remito.'!A$4:AK$2258,6,0)</f>
        <v>#N/A</v>
      </c>
      <c r="F1180" s="28" t="e">
        <f>VLOOKUP(A1180,'Carga Remito.'!A$4:AK$1858,7,0)</f>
        <v>#N/A</v>
      </c>
      <c r="G1180" s="27">
        <f>VLOOKUP(A1180,'Carga Remito.'!A$4:AK$20957,MATCH(G$4,'Carga Remito.'!A$3:AQ$3,0),0)</f>
        <v>114000</v>
      </c>
      <c r="J1180" s="15">
        <f t="shared" si="40"/>
        <v>0</v>
      </c>
      <c r="K1180" s="31">
        <v>114000</v>
      </c>
      <c r="L1180" s="23">
        <v>45622</v>
      </c>
    </row>
    <row r="1181" spans="1:12" x14ac:dyDescent="0.25">
      <c r="A1181" s="128">
        <v>2378</v>
      </c>
      <c r="B1181" s="129">
        <f>VLOOKUP(A1181,'Carga Remito.'!A$4:AK$16957,3,0)</f>
        <v>45622</v>
      </c>
      <c r="C1181" s="131">
        <f t="shared" ca="1" si="41"/>
        <v>0</v>
      </c>
      <c r="D1181" s="28" t="str">
        <f>VLOOKUP(A1181,'Carga Remito.'!A$4:AK$15957,4,0)</f>
        <v>Nardin Larisa</v>
      </c>
      <c r="E1181" s="28" t="e">
        <f>VLOOKUP(A1181,'Carga Remito.'!A$4:AK$2258,6,0)</f>
        <v>#N/A</v>
      </c>
      <c r="F1181" s="28" t="e">
        <f>VLOOKUP(A1181,'Carga Remito.'!A$4:AK$1858,7,0)</f>
        <v>#N/A</v>
      </c>
      <c r="G1181" s="27">
        <f>VLOOKUP(A1181,'Carga Remito.'!A$4:AK$20957,MATCH(G$4,'Carga Remito.'!A$3:AQ$3,0),0)</f>
        <v>35000</v>
      </c>
      <c r="J1181" s="15">
        <f t="shared" si="40"/>
        <v>0</v>
      </c>
      <c r="K1181" s="31">
        <v>35000</v>
      </c>
      <c r="L1181" s="23">
        <v>45623</v>
      </c>
    </row>
    <row r="1182" spans="1:12" x14ac:dyDescent="0.25">
      <c r="A1182" s="128">
        <v>2379</v>
      </c>
      <c r="B1182" s="129">
        <f>VLOOKUP(A1182,'Carga Remito.'!A$4:AK$16957,3,0)</f>
        <v>45623</v>
      </c>
      <c r="C1182" s="131">
        <f t="shared" ca="1" si="41"/>
        <v>0</v>
      </c>
      <c r="D1182" s="28" t="str">
        <f>VLOOKUP(A1182,'Carga Remito.'!A$4:AK$15957,4,0)</f>
        <v>Costa Laura</v>
      </c>
      <c r="E1182" s="28" t="e">
        <f>VLOOKUP(A1182,'Carga Remito.'!A$4:AK$2258,6,0)</f>
        <v>#N/A</v>
      </c>
      <c r="F1182" s="28" t="e">
        <f>VLOOKUP(A1182,'Carga Remito.'!A$4:AK$1858,7,0)</f>
        <v>#N/A</v>
      </c>
      <c r="G1182" s="27">
        <f>VLOOKUP(A1182,'Carga Remito.'!A$4:AK$20957,MATCH(G$4,'Carga Remito.'!A$3:AQ$3,0),0)</f>
        <v>155000</v>
      </c>
      <c r="J1182" s="15">
        <f t="shared" si="40"/>
        <v>155000</v>
      </c>
    </row>
    <row r="1183" spans="1:12" x14ac:dyDescent="0.25">
      <c r="A1183" s="128">
        <v>2380</v>
      </c>
      <c r="B1183" s="129">
        <f>VLOOKUP(A1183,'Carga Remito.'!A$4:AK$16957,3,0)</f>
        <v>45623</v>
      </c>
      <c r="C1183" s="131">
        <f t="shared" ca="1" si="41"/>
        <v>0</v>
      </c>
      <c r="D1183" s="28" t="str">
        <f>VLOOKUP(A1183,'Carga Remito.'!A$4:AK$15957,4,0)</f>
        <v>Moretti Anabella</v>
      </c>
      <c r="E1183" s="28" t="e">
        <f>VLOOKUP(A1183,'Carga Remito.'!A$4:AK$2258,6,0)</f>
        <v>#N/A</v>
      </c>
      <c r="F1183" s="28" t="e">
        <f>VLOOKUP(A1183,'Carga Remito.'!A$4:AK$1858,7,0)</f>
        <v>#N/A</v>
      </c>
      <c r="G1183" s="27">
        <f>VLOOKUP(A1183,'Carga Remito.'!A$4:AK$20957,MATCH(G$4,'Carga Remito.'!A$3:AQ$3,0),0)</f>
        <v>700500</v>
      </c>
      <c r="J1183" s="15">
        <f t="shared" si="40"/>
        <v>700500</v>
      </c>
    </row>
    <row r="1184" spans="1:12" x14ac:dyDescent="0.25">
      <c r="A1184" s="128">
        <v>2381</v>
      </c>
      <c r="B1184" s="129">
        <f>VLOOKUP(A1184,'Carga Remito.'!A$4:AK$16957,3,0)</f>
        <v>45623</v>
      </c>
      <c r="C1184" s="131">
        <f t="shared" ca="1" si="41"/>
        <v>0</v>
      </c>
      <c r="D1184" s="28" t="str">
        <f>VLOOKUP(A1184,'Carga Remito.'!A$4:AK$15957,4,0)</f>
        <v>Trobatto Pablo</v>
      </c>
      <c r="E1184" s="28" t="e">
        <f>VLOOKUP(A1184,'Carga Remito.'!A$4:AK$2258,6,0)</f>
        <v>#N/A</v>
      </c>
      <c r="F1184" s="28" t="e">
        <f>VLOOKUP(A1184,'Carga Remito.'!A$4:AK$1858,7,0)</f>
        <v>#N/A</v>
      </c>
      <c r="G1184" s="27">
        <f>VLOOKUP(A1184,'Carga Remito.'!A$4:AK$20957,MATCH(G$4,'Carga Remito.'!A$3:AQ$3,0),0)</f>
        <v>94000</v>
      </c>
      <c r="J1184" s="15">
        <f t="shared" si="40"/>
        <v>0</v>
      </c>
      <c r="K1184" s="31">
        <v>94000</v>
      </c>
      <c r="L1184" s="23">
        <v>45625</v>
      </c>
    </row>
    <row r="1185" spans="1:12" x14ac:dyDescent="0.25">
      <c r="A1185" s="128">
        <v>2382</v>
      </c>
      <c r="B1185" s="129">
        <f>VLOOKUP(A1185,'Carga Remito.'!A$4:AK$16957,3,0)</f>
        <v>45623</v>
      </c>
      <c r="C1185" s="131">
        <f t="shared" ca="1" si="41"/>
        <v>0</v>
      </c>
      <c r="D1185" s="28" t="str">
        <f>VLOOKUP(A1185,'Carga Remito.'!A$4:AK$15957,4,0)</f>
        <v>Bilinsky Miguel</v>
      </c>
      <c r="E1185" s="28" t="e">
        <f>VLOOKUP(A1185,'Carga Remito.'!A$4:AK$2258,6,0)</f>
        <v>#N/A</v>
      </c>
      <c r="F1185" s="28" t="e">
        <f>VLOOKUP(A1185,'Carga Remito.'!A$4:AK$1858,7,0)</f>
        <v>#N/A</v>
      </c>
      <c r="G1185" s="27">
        <f>VLOOKUP(A1185,'Carga Remito.'!A$4:AK$20957,MATCH(G$4,'Carga Remito.'!A$3:AQ$3,0),0)</f>
        <v>491000</v>
      </c>
      <c r="J1185" s="15">
        <f t="shared" si="40"/>
        <v>0</v>
      </c>
      <c r="K1185" s="31">
        <v>491000</v>
      </c>
      <c r="L1185" s="23">
        <v>45624</v>
      </c>
    </row>
    <row r="1186" spans="1:12" x14ac:dyDescent="0.25">
      <c r="A1186" s="128">
        <v>2383</v>
      </c>
      <c r="B1186" s="129">
        <f>VLOOKUP(A1186,'Carga Remito.'!A$4:AK$16957,3,0)</f>
        <v>45624</v>
      </c>
      <c r="C1186" s="131">
        <f t="shared" ca="1" si="41"/>
        <v>0</v>
      </c>
      <c r="D1186" s="28" t="str">
        <f>VLOOKUP(A1186,'Carga Remito.'!A$4:AK$15957,4,0)</f>
        <v>Martinengo Julian</v>
      </c>
      <c r="E1186" s="28" t="e">
        <f>VLOOKUP(A1186,'Carga Remito.'!A$4:AK$2258,6,0)</f>
        <v>#N/A</v>
      </c>
      <c r="F1186" s="28" t="e">
        <f>VLOOKUP(A1186,'Carga Remito.'!A$4:AK$1858,7,0)</f>
        <v>#N/A</v>
      </c>
      <c r="G1186" s="27">
        <f>VLOOKUP(A1186,'Carga Remito.'!A$4:AK$20957,MATCH(G$4,'Carga Remito.'!A$3:AQ$3,0),0)</f>
        <v>214000</v>
      </c>
      <c r="J1186" s="15">
        <f t="shared" si="40"/>
        <v>0</v>
      </c>
      <c r="K1186" s="31">
        <v>214000</v>
      </c>
      <c r="L1186" s="23">
        <v>45625</v>
      </c>
    </row>
    <row r="1187" spans="1:12" x14ac:dyDescent="0.25">
      <c r="A1187" s="128">
        <v>2384</v>
      </c>
      <c r="B1187" s="129">
        <f>VLOOKUP(A1187,'Carga Remito.'!A$4:AK$16957,3,0)</f>
        <v>45624</v>
      </c>
      <c r="C1187" s="131">
        <f t="shared" ca="1" si="41"/>
        <v>0</v>
      </c>
      <c r="D1187" s="28" t="str">
        <f>VLOOKUP(A1187,'Carga Remito.'!A$4:AK$15957,4,0)</f>
        <v>Monasterio Paola</v>
      </c>
      <c r="E1187" s="28" t="e">
        <f>VLOOKUP(A1187,'Carga Remito.'!A$4:AK$2258,6,0)</f>
        <v>#N/A</v>
      </c>
      <c r="F1187" s="28" t="e">
        <f>VLOOKUP(A1187,'Carga Remito.'!A$4:AK$1858,7,0)</f>
        <v>#N/A</v>
      </c>
      <c r="G1187" s="27">
        <f>VLOOKUP(A1187,'Carga Remito.'!A$4:AK$20957,MATCH(G$4,'Carga Remito.'!A$3:AQ$3,0),0)</f>
        <v>266000</v>
      </c>
      <c r="J1187" s="15">
        <f t="shared" si="40"/>
        <v>266000</v>
      </c>
    </row>
    <row r="1188" spans="1:12" x14ac:dyDescent="0.25">
      <c r="A1188" s="128">
        <v>2385</v>
      </c>
      <c r="B1188" s="129">
        <f>VLOOKUP(A1188,'Carga Remito.'!A$4:AK$16957,3,0)</f>
        <v>45624</v>
      </c>
      <c r="C1188" s="131">
        <f t="shared" ca="1" si="41"/>
        <v>0</v>
      </c>
      <c r="D1188" s="28" t="str">
        <f>VLOOKUP(A1188,'Carga Remito.'!A$4:AK$15957,4,0)</f>
        <v>Isasi Luciana</v>
      </c>
      <c r="E1188" s="28" t="e">
        <f>VLOOKUP(A1188,'Carga Remito.'!A$4:AK$2258,6,0)</f>
        <v>#N/A</v>
      </c>
      <c r="F1188" s="28" t="e">
        <f>VLOOKUP(A1188,'Carga Remito.'!A$4:AK$1858,7,0)</f>
        <v>#N/A</v>
      </c>
      <c r="G1188" s="27">
        <f>VLOOKUP(A1188,'Carga Remito.'!A$4:AK$20957,MATCH(G$4,'Carga Remito.'!A$3:AQ$3,0),0)</f>
        <v>489500</v>
      </c>
      <c r="J1188" s="15">
        <f t="shared" si="40"/>
        <v>489500</v>
      </c>
    </row>
    <row r="1189" spans="1:12" x14ac:dyDescent="0.25">
      <c r="A1189" s="128">
        <v>2386</v>
      </c>
      <c r="B1189" s="129">
        <f>VLOOKUP(A1189,'Carga Remito.'!A$4:AK$16957,3,0)</f>
        <v>45624</v>
      </c>
      <c r="C1189" s="131">
        <f t="shared" ca="1" si="41"/>
        <v>0</v>
      </c>
      <c r="D1189" s="28" t="str">
        <f>VLOOKUP(A1189,'Carga Remito.'!A$4:AK$15957,4,0)</f>
        <v>Carranza Mauro</v>
      </c>
      <c r="E1189" s="28" t="e">
        <f>VLOOKUP(A1189,'Carga Remito.'!A$4:AK$2258,6,0)</f>
        <v>#N/A</v>
      </c>
      <c r="F1189" s="28" t="e">
        <f>VLOOKUP(A1189,'Carga Remito.'!A$4:AK$1858,7,0)</f>
        <v>#N/A</v>
      </c>
      <c r="G1189" s="27">
        <f>VLOOKUP(A1189,'Carga Remito.'!A$4:AK$20957,MATCH(G$4,'Carga Remito.'!A$3:AQ$3,0),0)</f>
        <v>686000</v>
      </c>
      <c r="J1189" s="15">
        <f t="shared" si="40"/>
        <v>686000</v>
      </c>
    </row>
    <row r="1190" spans="1:12" x14ac:dyDescent="0.25">
      <c r="A1190" s="128">
        <v>2387</v>
      </c>
      <c r="B1190" s="129">
        <f>VLOOKUP(A1190,'Carga Remito.'!A$4:AK$16957,3,0)</f>
        <v>45624</v>
      </c>
      <c r="C1190" s="131">
        <f t="shared" ca="1" si="41"/>
        <v>0</v>
      </c>
      <c r="D1190" s="28" t="str">
        <f>VLOOKUP(A1190,'Carga Remito.'!A$4:AK$15957,4,0)</f>
        <v>Cosaro Juan</v>
      </c>
      <c r="E1190" s="28" t="e">
        <f>VLOOKUP(A1190,'Carga Remito.'!A$4:AK$2258,6,0)</f>
        <v>#N/A</v>
      </c>
      <c r="F1190" s="28" t="e">
        <f>VLOOKUP(A1190,'Carga Remito.'!A$4:AK$1858,7,0)</f>
        <v>#N/A</v>
      </c>
      <c r="G1190" s="27">
        <f>VLOOKUP(A1190,'Carga Remito.'!A$4:AK$20957,MATCH(G$4,'Carga Remito.'!A$3:AQ$3,0),0)</f>
        <v>186000</v>
      </c>
      <c r="J1190" s="15">
        <f t="shared" si="40"/>
        <v>186000</v>
      </c>
    </row>
    <row r="1191" spans="1:12" x14ac:dyDescent="0.25">
      <c r="A1191" s="128">
        <v>2388</v>
      </c>
      <c r="B1191" s="129">
        <f>VLOOKUP(A1191,'Carga Remito.'!A$4:AK$16957,3,0)</f>
        <v>45625</v>
      </c>
      <c r="C1191" s="131">
        <f t="shared" ca="1" si="41"/>
        <v>0</v>
      </c>
      <c r="D1191" s="28" t="str">
        <f>VLOOKUP(A1191,'Carga Remito.'!A$4:AK$15957,4,0)</f>
        <v>Giorgis Juan Carlos</v>
      </c>
      <c r="E1191" s="28" t="e">
        <f>VLOOKUP(A1191,'Carga Remito.'!A$4:AK$2258,6,0)</f>
        <v>#N/A</v>
      </c>
      <c r="F1191" s="28" t="e">
        <f>VLOOKUP(A1191,'Carga Remito.'!A$4:AK$1858,7,0)</f>
        <v>#N/A</v>
      </c>
      <c r="G1191" s="27">
        <f>VLOOKUP(A1191,'Carga Remito.'!A$4:AK$20957,MATCH(G$4,'Carga Remito.'!A$3:AQ$3,0),0)</f>
        <v>265000</v>
      </c>
      <c r="J1191" s="15">
        <f t="shared" si="40"/>
        <v>265000</v>
      </c>
    </row>
    <row r="1192" spans="1:12" x14ac:dyDescent="0.25">
      <c r="A1192" s="128">
        <v>2389</v>
      </c>
      <c r="B1192" s="129">
        <f>VLOOKUP(A1192,'Carga Remito.'!A$4:AK$16957,3,0)</f>
        <v>45625</v>
      </c>
      <c r="C1192" s="131">
        <f t="shared" ca="1" si="41"/>
        <v>0</v>
      </c>
      <c r="D1192" s="28" t="str">
        <f>VLOOKUP(A1192,'Carga Remito.'!A$4:AK$15957,4,0)</f>
        <v>Integral Agropecuaria</v>
      </c>
      <c r="E1192" s="28" t="e">
        <f>VLOOKUP(A1192,'Carga Remito.'!A$4:AK$2258,6,0)</f>
        <v>#N/A</v>
      </c>
      <c r="F1192" s="28" t="e">
        <f>VLOOKUP(A1192,'Carga Remito.'!A$4:AK$1858,7,0)</f>
        <v>#N/A</v>
      </c>
      <c r="G1192" s="27">
        <f>VLOOKUP(A1192,'Carga Remito.'!A$4:AK$20957,MATCH(G$4,'Carga Remito.'!A$3:AQ$3,0),0)</f>
        <v>442500</v>
      </c>
      <c r="J1192" s="15">
        <f t="shared" si="40"/>
        <v>442500</v>
      </c>
    </row>
    <row r="1193" spans="1:12" x14ac:dyDescent="0.25">
      <c r="A1193" s="128">
        <v>2390</v>
      </c>
      <c r="B1193" s="129">
        <f>VLOOKUP(A1193,'Carga Remito.'!A$4:AK$16957,3,0)</f>
        <v>45628</v>
      </c>
      <c r="C1193" s="131">
        <f t="shared" ca="1" si="41"/>
        <v>0</v>
      </c>
      <c r="D1193" s="28" t="str">
        <f>VLOOKUP(A1193,'Carga Remito.'!A$4:AK$15957,4,0)</f>
        <v>Giovanini Laura</v>
      </c>
      <c r="E1193" s="28" t="e">
        <f>VLOOKUP(A1193,'Carga Remito.'!A$4:AK$2258,6,0)</f>
        <v>#N/A</v>
      </c>
      <c r="F1193" s="28" t="e">
        <f>VLOOKUP(A1193,'Carga Remito.'!A$4:AK$1858,7,0)</f>
        <v>#N/A</v>
      </c>
      <c r="G1193" s="27">
        <f>VLOOKUP(A1193,'Carga Remito.'!A$4:AK$20957,MATCH(G$4,'Carga Remito.'!A$3:AQ$3,0),0)</f>
        <v>488840</v>
      </c>
      <c r="J1193" s="15">
        <f t="shared" si="40"/>
        <v>488840</v>
      </c>
    </row>
    <row r="1194" spans="1:12" x14ac:dyDescent="0.25">
      <c r="A1194" s="128">
        <v>2391</v>
      </c>
      <c r="B1194" s="129">
        <f>VLOOKUP(A1194,'Carga Remito.'!A$4:AK$16957,3,0)</f>
        <v>45628</v>
      </c>
      <c r="C1194" s="131">
        <f t="shared" ca="1" si="41"/>
        <v>0</v>
      </c>
      <c r="D1194" s="28" t="str">
        <f>VLOOKUP(A1194,'Carga Remito.'!A$4:AK$15957,4,0)</f>
        <v>Transporte Palloni</v>
      </c>
      <c r="E1194" s="28" t="e">
        <f>VLOOKUP(A1194,'Carga Remito.'!A$4:AK$2258,6,0)</f>
        <v>#N/A</v>
      </c>
      <c r="F1194" s="28" t="e">
        <f>VLOOKUP(A1194,'Carga Remito.'!A$4:AK$1858,7,0)</f>
        <v>#N/A</v>
      </c>
      <c r="G1194" s="27">
        <f>VLOOKUP(A1194,'Carga Remito.'!A$4:AK$20957,MATCH(G$4,'Carga Remito.'!A$3:AQ$3,0),0)</f>
        <v>0</v>
      </c>
      <c r="J1194" s="15">
        <f t="shared" si="40"/>
        <v>0</v>
      </c>
    </row>
    <row r="1195" spans="1:12" x14ac:dyDescent="0.25">
      <c r="A1195" s="128">
        <v>2392</v>
      </c>
      <c r="B1195" s="129">
        <f>VLOOKUP(A1195,'Carga Remito.'!A$4:AK$16957,3,0)</f>
        <v>45628</v>
      </c>
      <c r="C1195" s="131">
        <f t="shared" ca="1" si="41"/>
        <v>0</v>
      </c>
      <c r="D1195" s="28" t="str">
        <f>VLOOKUP(A1195,'Carga Remito.'!A$4:AK$15957,4,0)</f>
        <v>Altamirano Alicia</v>
      </c>
      <c r="E1195" s="28" t="e">
        <f>VLOOKUP(A1195,'Carga Remito.'!A$4:AK$2258,6,0)</f>
        <v>#N/A</v>
      </c>
      <c r="F1195" s="28" t="e">
        <f>VLOOKUP(A1195,'Carga Remito.'!A$4:AK$1858,7,0)</f>
        <v>#N/A</v>
      </c>
      <c r="G1195" s="27">
        <f>VLOOKUP(A1195,'Carga Remito.'!A$4:AK$20957,MATCH(G$4,'Carga Remito.'!A$3:AQ$3,0),0)</f>
        <v>249150</v>
      </c>
      <c r="J1195" s="15">
        <f t="shared" si="40"/>
        <v>0</v>
      </c>
      <c r="K1195" s="31">
        <v>249150</v>
      </c>
      <c r="L1195" s="23">
        <v>45630</v>
      </c>
    </row>
    <row r="1196" spans="1:12" x14ac:dyDescent="0.25">
      <c r="A1196" s="128">
        <v>2393</v>
      </c>
      <c r="B1196" s="129">
        <f>VLOOKUP(A1196,'Carga Remito.'!A$4:AK$16957,3,0)</f>
        <v>45628</v>
      </c>
      <c r="C1196" s="131">
        <f t="shared" ca="1" si="41"/>
        <v>0</v>
      </c>
      <c r="D1196" s="28" t="str">
        <f>VLOOKUP(A1196,'Carga Remito.'!A$4:AK$15957,4,0)</f>
        <v>Moretti Renato</v>
      </c>
      <c r="E1196" s="28" t="e">
        <f>VLOOKUP(A1196,'Carga Remito.'!A$4:AK$2258,6,0)</f>
        <v>#N/A</v>
      </c>
      <c r="F1196" s="28" t="e">
        <f>VLOOKUP(A1196,'Carga Remito.'!A$4:AK$1858,7,0)</f>
        <v>#N/A</v>
      </c>
      <c r="G1196" s="27">
        <f>VLOOKUP(A1196,'Carga Remito.'!A$4:AK$20957,MATCH(G$4,'Carga Remito.'!A$3:AQ$3,0),0)</f>
        <v>805000</v>
      </c>
      <c r="J1196" s="15">
        <f t="shared" si="40"/>
        <v>805000</v>
      </c>
    </row>
    <row r="1197" spans="1:12" x14ac:dyDescent="0.25">
      <c r="A1197" s="128">
        <v>2394</v>
      </c>
      <c r="B1197" s="129">
        <f>VLOOKUP(A1197,'Carga Remito.'!A$4:AK$16957,3,0)</f>
        <v>45629</v>
      </c>
      <c r="C1197" s="131">
        <f t="shared" ca="1" si="41"/>
        <v>0</v>
      </c>
      <c r="D1197" s="28" t="str">
        <f>VLOOKUP(A1197,'Carga Remito.'!A$4:AK$15957,4,0)</f>
        <v>Dondena Cristian</v>
      </c>
      <c r="E1197" s="28" t="e">
        <f>VLOOKUP(A1197,'Carga Remito.'!A$4:AK$2258,6,0)</f>
        <v>#N/A</v>
      </c>
      <c r="F1197" s="28" t="e">
        <f>VLOOKUP(A1197,'Carga Remito.'!A$4:AK$1858,7,0)</f>
        <v>#N/A</v>
      </c>
      <c r="G1197" s="27">
        <f>VLOOKUP(A1197,'Carga Remito.'!A$4:AK$20957,MATCH(G$4,'Carga Remito.'!A$3:AQ$3,0),0)</f>
        <v>149500</v>
      </c>
      <c r="J1197" s="15">
        <f t="shared" si="40"/>
        <v>149500</v>
      </c>
    </row>
    <row r="1198" spans="1:12" x14ac:dyDescent="0.25">
      <c r="A1198" s="128">
        <v>2395</v>
      </c>
      <c r="B1198" s="129">
        <f>VLOOKUP(A1198,'Carga Remito.'!A$4:AK$16957,3,0)</f>
        <v>45629</v>
      </c>
      <c r="C1198" s="131">
        <f t="shared" ca="1" si="41"/>
        <v>0</v>
      </c>
      <c r="D1198" s="28" t="str">
        <f>VLOOKUP(A1198,'Carga Remito.'!A$4:AK$15957,4,0)</f>
        <v>Salas Jesus</v>
      </c>
      <c r="E1198" s="28" t="e">
        <f>VLOOKUP(A1198,'Carga Remito.'!A$4:AK$2258,6,0)</f>
        <v>#N/A</v>
      </c>
      <c r="F1198" s="28" t="e">
        <f>VLOOKUP(A1198,'Carga Remito.'!A$4:AK$1858,7,0)</f>
        <v>#N/A</v>
      </c>
      <c r="G1198" s="27">
        <f>VLOOKUP(A1198,'Carga Remito.'!A$4:AK$20957,MATCH(G$4,'Carga Remito.'!A$3:AQ$3,0),0)</f>
        <v>484600</v>
      </c>
      <c r="J1198" s="15">
        <f t="shared" si="40"/>
        <v>484600</v>
      </c>
    </row>
    <row r="1199" spans="1:12" x14ac:dyDescent="0.25">
      <c r="A1199" s="128">
        <v>2396</v>
      </c>
      <c r="B1199" s="129">
        <f>VLOOKUP(A1199,'Carga Remito.'!A$4:AK$16957,3,0)</f>
        <v>45629</v>
      </c>
      <c r="C1199" s="131">
        <f t="shared" ca="1" si="41"/>
        <v>0</v>
      </c>
      <c r="D1199" s="28" t="str">
        <f>VLOOKUP(A1199,'Carga Remito.'!A$4:AK$15957,4,0)</f>
        <v>Rodriguez Osvaldo</v>
      </c>
      <c r="E1199" s="28" t="e">
        <f>VLOOKUP(A1199,'Carga Remito.'!A$4:AK$2258,6,0)</f>
        <v>#N/A</v>
      </c>
      <c r="F1199" s="28" t="e">
        <f>VLOOKUP(A1199,'Carga Remito.'!A$4:AK$1858,7,0)</f>
        <v>#N/A</v>
      </c>
      <c r="G1199" s="27">
        <f>VLOOKUP(A1199,'Carga Remito.'!A$4:AK$20957,MATCH(G$4,'Carga Remito.'!A$3:AQ$3,0),0)</f>
        <v>108800</v>
      </c>
      <c r="J1199" s="15">
        <f t="shared" si="40"/>
        <v>108800</v>
      </c>
    </row>
    <row r="1200" spans="1:12" x14ac:dyDescent="0.25">
      <c r="A1200" s="128">
        <v>2397</v>
      </c>
      <c r="B1200" s="129">
        <f>VLOOKUP(A1200,'Carga Remito.'!A$4:AK$16957,3,0)</f>
        <v>45629</v>
      </c>
      <c r="C1200" s="131">
        <f t="shared" ca="1" si="41"/>
        <v>0</v>
      </c>
      <c r="D1200" s="28" t="str">
        <f>VLOOKUP(A1200,'Carga Remito.'!A$4:AK$15957,4,0)</f>
        <v>Napoli Luciano</v>
      </c>
      <c r="E1200" s="28" t="e">
        <f>VLOOKUP(A1200,'Carga Remito.'!A$4:AK$2258,6,0)</f>
        <v>#N/A</v>
      </c>
      <c r="F1200" s="28" t="e">
        <f>VLOOKUP(A1200,'Carga Remito.'!A$4:AK$1858,7,0)</f>
        <v>#N/A</v>
      </c>
      <c r="G1200" s="27">
        <f>VLOOKUP(A1200,'Carga Remito.'!A$4:AK$20957,MATCH(G$4,'Carga Remito.'!A$3:AQ$3,0),0)</f>
        <v>249600</v>
      </c>
      <c r="J1200" s="15">
        <f t="shared" si="40"/>
        <v>249600</v>
      </c>
    </row>
    <row r="1201" spans="1:10" x14ac:dyDescent="0.25">
      <c r="A1201" s="128">
        <v>2398</v>
      </c>
      <c r="B1201" s="129" t="e">
        <f>VLOOKUP(A1201,'Carga Remito.'!A$4:AK$16957,3,0)</f>
        <v>#N/A</v>
      </c>
      <c r="C1201" s="131" t="e">
        <f t="shared" ca="1" si="41"/>
        <v>#N/A</v>
      </c>
      <c r="D1201" s="28" t="e">
        <f>VLOOKUP(A1201,'Carga Remito.'!A$4:AK$15957,4,0)</f>
        <v>#N/A</v>
      </c>
      <c r="E1201" s="28" t="e">
        <f>VLOOKUP(A1201,'Carga Remito.'!A$4:AK$2258,6,0)</f>
        <v>#N/A</v>
      </c>
      <c r="F1201" s="28" t="e">
        <f>VLOOKUP(A1201,'Carga Remito.'!A$4:AK$1858,7,0)</f>
        <v>#N/A</v>
      </c>
      <c r="G1201" s="27" t="e">
        <f>VLOOKUP(A1201,'Carga Remito.'!A$4:AK$20957,MATCH(G$4,'Carga Remito.'!A$3:AQ$3,0),0)</f>
        <v>#N/A</v>
      </c>
      <c r="J1201" s="15" t="e">
        <f t="shared" si="40"/>
        <v>#N/A</v>
      </c>
    </row>
    <row r="1202" spans="1:10" x14ac:dyDescent="0.25">
      <c r="B1202" s="129" t="e">
        <f>VLOOKUP(A1202,'Carga Remito.'!A$4:AK$16957,3,0)</f>
        <v>#N/A</v>
      </c>
      <c r="C1202" s="131" t="e">
        <f t="shared" ca="1" si="41"/>
        <v>#N/A</v>
      </c>
      <c r="D1202" s="28" t="e">
        <f>VLOOKUP(A1202,'Carga Remito.'!A$4:AK$15957,4,0)</f>
        <v>#N/A</v>
      </c>
      <c r="E1202" s="28" t="e">
        <f>VLOOKUP(A1202,'Carga Remito.'!A$4:AK$2258,6,0)</f>
        <v>#N/A</v>
      </c>
      <c r="F1202" s="28" t="e">
        <f>VLOOKUP(A1202,'Carga Remito.'!A$4:AK$1858,7,0)</f>
        <v>#N/A</v>
      </c>
      <c r="G1202" s="27" t="e">
        <f>VLOOKUP(A1202,'Carga Remito.'!A$4:AK$20957,MATCH(G$4,'Carga Remito.'!A$3:AQ$3,0),0)</f>
        <v>#N/A</v>
      </c>
      <c r="J1202" s="15" t="e">
        <f t="shared" si="40"/>
        <v>#N/A</v>
      </c>
    </row>
    <row r="1203" spans="1:10" x14ac:dyDescent="0.25">
      <c r="B1203" s="129" t="e">
        <f>VLOOKUP(A1203,'Carga Remito.'!A$4:AK$16957,3,0)</f>
        <v>#N/A</v>
      </c>
      <c r="C1203" s="131" t="e">
        <f t="shared" ca="1" si="41"/>
        <v>#N/A</v>
      </c>
      <c r="D1203" s="28" t="e">
        <f>VLOOKUP(A1203,'Carga Remito.'!A$4:AK$15957,4,0)</f>
        <v>#N/A</v>
      </c>
      <c r="E1203" s="28" t="e">
        <f>VLOOKUP(A1203,'Carga Remito.'!A$4:AK$2258,6,0)</f>
        <v>#N/A</v>
      </c>
      <c r="F1203" s="28" t="e">
        <f>VLOOKUP(A1203,'Carga Remito.'!A$4:AK$1858,7,0)</f>
        <v>#N/A</v>
      </c>
      <c r="G1203" s="27" t="e">
        <f>VLOOKUP(A1203,'Carga Remito.'!A$4:AK$20957,MATCH(G$4,'Carga Remito.'!A$3:AQ$3,0),0)</f>
        <v>#N/A</v>
      </c>
      <c r="J1203" s="15" t="e">
        <f t="shared" si="40"/>
        <v>#N/A</v>
      </c>
    </row>
    <row r="1204" spans="1:10" x14ac:dyDescent="0.25">
      <c r="B1204" s="129" t="e">
        <f>VLOOKUP(A1204,'Carga Remito.'!A$4:AK$16957,3,0)</f>
        <v>#N/A</v>
      </c>
      <c r="C1204" s="131" t="e">
        <f t="shared" ca="1" si="41"/>
        <v>#N/A</v>
      </c>
      <c r="D1204" s="28" t="e">
        <f>VLOOKUP(A1204,'Carga Remito.'!A$4:AK$15957,4,0)</f>
        <v>#N/A</v>
      </c>
      <c r="E1204" s="28" t="e">
        <f>VLOOKUP(A1204,'Carga Remito.'!A$4:AK$2258,6,0)</f>
        <v>#N/A</v>
      </c>
      <c r="F1204" s="28" t="e">
        <f>VLOOKUP(A1204,'Carga Remito.'!A$4:AK$1858,7,0)</f>
        <v>#N/A</v>
      </c>
      <c r="G1204" s="27" t="e">
        <f>VLOOKUP(A1204,'Carga Remito.'!A$4:AK$20957,MATCH(G$4,'Carga Remito.'!A$3:AQ$3,0),0)</f>
        <v>#N/A</v>
      </c>
      <c r="J1204" s="15" t="e">
        <f t="shared" ref="J1204:J1267" si="42">+G1204-K1204-N1204-Q1204-T1204-W1204-Z1204</f>
        <v>#N/A</v>
      </c>
    </row>
    <row r="1205" spans="1:10" x14ac:dyDescent="0.25">
      <c r="B1205" s="129" t="e">
        <f>VLOOKUP(A1205,'Carga Remito.'!A$4:AK$16957,3,0)</f>
        <v>#N/A</v>
      </c>
      <c r="C1205" s="131" t="e">
        <f t="shared" ca="1" si="41"/>
        <v>#N/A</v>
      </c>
      <c r="D1205" s="28" t="e">
        <f>VLOOKUP(A1205,'Carga Remito.'!A$4:AK$15957,4,0)</f>
        <v>#N/A</v>
      </c>
      <c r="E1205" s="28" t="e">
        <f>VLOOKUP(A1205,'Carga Remito.'!A$4:AK$2258,6,0)</f>
        <v>#N/A</v>
      </c>
      <c r="F1205" s="28" t="e">
        <f>VLOOKUP(A1205,'Carga Remito.'!A$4:AK$1858,7,0)</f>
        <v>#N/A</v>
      </c>
      <c r="G1205" s="27" t="e">
        <f>VLOOKUP(A1205,'Carga Remito.'!A$4:AK$20957,MATCH(G$4,'Carga Remito.'!A$3:AQ$3,0),0)</f>
        <v>#N/A</v>
      </c>
      <c r="J1205" s="15" t="e">
        <f t="shared" si="42"/>
        <v>#N/A</v>
      </c>
    </row>
    <row r="1206" spans="1:10" x14ac:dyDescent="0.25">
      <c r="B1206" s="129" t="e">
        <f>VLOOKUP(A1206,'Carga Remito.'!A$4:AK$16957,3,0)</f>
        <v>#N/A</v>
      </c>
      <c r="C1206" s="131" t="e">
        <f t="shared" ca="1" si="41"/>
        <v>#N/A</v>
      </c>
      <c r="D1206" s="28" t="e">
        <f>VLOOKUP(A1206,'Carga Remito.'!A$4:AK$15957,4,0)</f>
        <v>#N/A</v>
      </c>
      <c r="E1206" s="28" t="e">
        <f>VLOOKUP(A1206,'Carga Remito.'!A$4:AK$2258,6,0)</f>
        <v>#N/A</v>
      </c>
      <c r="F1206" s="28" t="e">
        <f>VLOOKUP(A1206,'Carga Remito.'!A$4:AK$1858,7,0)</f>
        <v>#N/A</v>
      </c>
      <c r="G1206" s="27" t="e">
        <f>VLOOKUP(A1206,'Carga Remito.'!A$4:AK$20957,MATCH(G$4,'Carga Remito.'!A$3:AQ$3,0),0)</f>
        <v>#N/A</v>
      </c>
      <c r="J1206" s="15" t="e">
        <f t="shared" si="42"/>
        <v>#N/A</v>
      </c>
    </row>
    <row r="1207" spans="1:10" x14ac:dyDescent="0.25">
      <c r="B1207" s="129" t="e">
        <f>VLOOKUP(A1207,'Carga Remito.'!A$4:AK$16957,3,0)</f>
        <v>#N/A</v>
      </c>
      <c r="C1207" s="131" t="e">
        <f t="shared" ca="1" si="41"/>
        <v>#N/A</v>
      </c>
      <c r="D1207" s="28" t="e">
        <f>VLOOKUP(A1207,'Carga Remito.'!A$4:AK$15957,4,0)</f>
        <v>#N/A</v>
      </c>
      <c r="E1207" s="28" t="e">
        <f>VLOOKUP(A1207,'Carga Remito.'!A$4:AK$2258,6,0)</f>
        <v>#N/A</v>
      </c>
      <c r="F1207" s="28" t="e">
        <f>VLOOKUP(A1207,'Carga Remito.'!A$4:AK$1858,7,0)</f>
        <v>#N/A</v>
      </c>
      <c r="G1207" s="27" t="e">
        <f>VLOOKUP(A1207,'Carga Remito.'!A$4:AK$20957,MATCH(G$4,'Carga Remito.'!A$3:AQ$3,0),0)</f>
        <v>#N/A</v>
      </c>
      <c r="J1207" s="15" t="e">
        <f t="shared" si="42"/>
        <v>#N/A</v>
      </c>
    </row>
    <row r="1208" spans="1:10" x14ac:dyDescent="0.25">
      <c r="B1208" s="129" t="e">
        <f>VLOOKUP(A1208,'Carga Remito.'!A$4:AK$16957,3,0)</f>
        <v>#N/A</v>
      </c>
      <c r="C1208" s="131" t="e">
        <f t="shared" ca="1" si="41"/>
        <v>#N/A</v>
      </c>
      <c r="D1208" s="28" t="e">
        <f>VLOOKUP(A1208,'Carga Remito.'!A$4:AK$15957,4,0)</f>
        <v>#N/A</v>
      </c>
      <c r="E1208" s="28" t="e">
        <f>VLOOKUP(A1208,'Carga Remito.'!A$4:AK$2258,6,0)</f>
        <v>#N/A</v>
      </c>
      <c r="F1208" s="28" t="e">
        <f>VLOOKUP(A1208,'Carga Remito.'!A$4:AK$1858,7,0)</f>
        <v>#N/A</v>
      </c>
      <c r="G1208" s="27" t="e">
        <f>VLOOKUP(A1208,'Carga Remito.'!A$4:AK$20957,MATCH(G$4,'Carga Remito.'!A$3:AQ$3,0),0)</f>
        <v>#N/A</v>
      </c>
      <c r="J1208" s="15" t="e">
        <f t="shared" si="42"/>
        <v>#N/A</v>
      </c>
    </row>
    <row r="1209" spans="1:10" x14ac:dyDescent="0.25">
      <c r="B1209" s="129" t="e">
        <f>VLOOKUP(A1209,'Carga Remito.'!A$4:AK$16957,3,0)</f>
        <v>#N/A</v>
      </c>
      <c r="C1209" s="131" t="e">
        <f t="shared" ca="1" si="41"/>
        <v>#N/A</v>
      </c>
      <c r="D1209" s="28" t="e">
        <f>VLOOKUP(A1209,'Carga Remito.'!A$4:AK$15957,4,0)</f>
        <v>#N/A</v>
      </c>
      <c r="E1209" s="28" t="e">
        <f>VLOOKUP(A1209,'Carga Remito.'!A$4:AK$2258,6,0)</f>
        <v>#N/A</v>
      </c>
      <c r="F1209" s="28" t="e">
        <f>VLOOKUP(A1209,'Carga Remito.'!A$4:AK$1858,7,0)</f>
        <v>#N/A</v>
      </c>
      <c r="G1209" s="27" t="e">
        <f>VLOOKUP(A1209,'Carga Remito.'!A$4:AK$20957,MATCH(G$4,'Carga Remito.'!A$3:AQ$3,0),0)</f>
        <v>#N/A</v>
      </c>
      <c r="J1209" s="15" t="e">
        <f t="shared" si="42"/>
        <v>#N/A</v>
      </c>
    </row>
    <row r="1210" spans="1:10" x14ac:dyDescent="0.25">
      <c r="B1210" s="129" t="e">
        <f>VLOOKUP(A1210,'Carga Remito.'!A$4:AK$16957,3,0)</f>
        <v>#N/A</v>
      </c>
      <c r="C1210" s="131" t="e">
        <f t="shared" ca="1" si="41"/>
        <v>#N/A</v>
      </c>
      <c r="D1210" s="28" t="e">
        <f>VLOOKUP(A1210,'Carga Remito.'!A$4:AK$15957,4,0)</f>
        <v>#N/A</v>
      </c>
      <c r="E1210" s="28" t="e">
        <f>VLOOKUP(A1210,'Carga Remito.'!A$4:AK$2258,6,0)</f>
        <v>#N/A</v>
      </c>
      <c r="F1210" s="28" t="e">
        <f>VLOOKUP(A1210,'Carga Remito.'!A$4:AK$1858,7,0)</f>
        <v>#N/A</v>
      </c>
      <c r="G1210" s="27" t="e">
        <f>VLOOKUP(A1210,'Carga Remito.'!A$4:AK$20957,MATCH(G$4,'Carga Remito.'!A$3:AQ$3,0),0)</f>
        <v>#N/A</v>
      </c>
      <c r="J1210" s="15" t="e">
        <f t="shared" si="42"/>
        <v>#N/A</v>
      </c>
    </row>
    <row r="1211" spans="1:10" x14ac:dyDescent="0.25">
      <c r="B1211" s="129" t="e">
        <f>VLOOKUP(A1211,'Carga Remito.'!A$4:AK$16957,3,0)</f>
        <v>#N/A</v>
      </c>
      <c r="C1211" s="131" t="e">
        <f t="shared" ca="1" si="41"/>
        <v>#N/A</v>
      </c>
      <c r="D1211" s="28" t="e">
        <f>VLOOKUP(A1211,'Carga Remito.'!A$4:AK$15957,4,0)</f>
        <v>#N/A</v>
      </c>
      <c r="E1211" s="28" t="e">
        <f>VLOOKUP(A1211,'Carga Remito.'!A$4:AK$2258,6,0)</f>
        <v>#N/A</v>
      </c>
      <c r="F1211" s="28" t="e">
        <f>VLOOKUP(A1211,'Carga Remito.'!A$4:AK$1858,7,0)</f>
        <v>#N/A</v>
      </c>
      <c r="G1211" s="27" t="e">
        <f>VLOOKUP(A1211,'Carga Remito.'!A$4:AK$20957,MATCH(G$4,'Carga Remito.'!A$3:AQ$3,0),0)</f>
        <v>#N/A</v>
      </c>
      <c r="J1211" s="15" t="e">
        <f t="shared" si="42"/>
        <v>#N/A</v>
      </c>
    </row>
    <row r="1212" spans="1:10" x14ac:dyDescent="0.25">
      <c r="B1212" s="129" t="e">
        <f>VLOOKUP(A1212,'Carga Remito.'!A$4:AK$16957,3,0)</f>
        <v>#N/A</v>
      </c>
      <c r="C1212" s="131" t="e">
        <f t="shared" ca="1" si="41"/>
        <v>#N/A</v>
      </c>
      <c r="D1212" s="28" t="e">
        <f>VLOOKUP(A1212,'Carga Remito.'!A$4:AK$15957,4,0)</f>
        <v>#N/A</v>
      </c>
      <c r="E1212" s="28" t="e">
        <f>VLOOKUP(A1212,'Carga Remito.'!A$4:AK$2258,6,0)</f>
        <v>#N/A</v>
      </c>
      <c r="F1212" s="28" t="e">
        <f>VLOOKUP(A1212,'Carga Remito.'!A$4:AK$1858,7,0)</f>
        <v>#N/A</v>
      </c>
      <c r="G1212" s="27" t="e">
        <f>VLOOKUP(A1212,'Carga Remito.'!A$4:AK$20957,MATCH(G$4,'Carga Remito.'!A$3:AQ$3,0),0)</f>
        <v>#N/A</v>
      </c>
      <c r="J1212" s="15" t="e">
        <f t="shared" si="42"/>
        <v>#N/A</v>
      </c>
    </row>
    <row r="1213" spans="1:10" x14ac:dyDescent="0.25">
      <c r="B1213" s="129" t="e">
        <f>VLOOKUP(A1213,'Carga Remito.'!A$4:AK$16957,3,0)</f>
        <v>#N/A</v>
      </c>
      <c r="C1213" s="131" t="e">
        <f t="shared" ca="1" si="41"/>
        <v>#N/A</v>
      </c>
      <c r="D1213" s="28" t="e">
        <f>VLOOKUP(A1213,'Carga Remito.'!A$4:AK$15957,4,0)</f>
        <v>#N/A</v>
      </c>
      <c r="E1213" s="28" t="e">
        <f>VLOOKUP(A1213,'Carga Remito.'!A$4:AK$2258,6,0)</f>
        <v>#N/A</v>
      </c>
      <c r="F1213" s="28" t="e">
        <f>VLOOKUP(A1213,'Carga Remito.'!A$4:AK$1858,7,0)</f>
        <v>#N/A</v>
      </c>
      <c r="G1213" s="27" t="e">
        <f>VLOOKUP(A1213,'Carga Remito.'!A$4:AK$20957,MATCH(G$4,'Carga Remito.'!A$3:AQ$3,0),0)</f>
        <v>#N/A</v>
      </c>
      <c r="J1213" s="15" t="e">
        <f t="shared" si="42"/>
        <v>#N/A</v>
      </c>
    </row>
    <row r="1214" spans="1:10" x14ac:dyDescent="0.25">
      <c r="B1214" s="129" t="e">
        <f>VLOOKUP(A1214,'Carga Remito.'!A$4:AK$16957,3,0)</f>
        <v>#N/A</v>
      </c>
      <c r="C1214" s="131" t="e">
        <f t="shared" ca="1" si="41"/>
        <v>#N/A</v>
      </c>
      <c r="D1214" s="28" t="e">
        <f>VLOOKUP(A1214,'Carga Remito.'!A$4:AK$15957,4,0)</f>
        <v>#N/A</v>
      </c>
      <c r="E1214" s="28" t="e">
        <f>VLOOKUP(A1214,'Carga Remito.'!A$4:AK$2258,6,0)</f>
        <v>#N/A</v>
      </c>
      <c r="F1214" s="28" t="e">
        <f>VLOOKUP(A1214,'Carga Remito.'!A$4:AK$1858,7,0)</f>
        <v>#N/A</v>
      </c>
      <c r="G1214" s="27" t="e">
        <f>VLOOKUP(A1214,'Carga Remito.'!A$4:AK$20957,MATCH(G$4,'Carga Remito.'!A$3:AQ$3,0),0)</f>
        <v>#N/A</v>
      </c>
      <c r="J1214" s="15" t="e">
        <f t="shared" si="42"/>
        <v>#N/A</v>
      </c>
    </row>
    <row r="1215" spans="1:10" x14ac:dyDescent="0.25">
      <c r="B1215" s="129" t="e">
        <f>VLOOKUP(A1215,'Carga Remito.'!A$4:AK$16957,3,0)</f>
        <v>#N/A</v>
      </c>
      <c r="C1215" s="131" t="e">
        <f t="shared" ca="1" si="41"/>
        <v>#N/A</v>
      </c>
      <c r="D1215" s="28" t="e">
        <f>VLOOKUP(A1215,'Carga Remito.'!A$4:AK$15957,4,0)</f>
        <v>#N/A</v>
      </c>
      <c r="E1215" s="28" t="e">
        <f>VLOOKUP(A1215,'Carga Remito.'!A$4:AK$2258,6,0)</f>
        <v>#N/A</v>
      </c>
      <c r="F1215" s="28" t="e">
        <f>VLOOKUP(A1215,'Carga Remito.'!A$4:AK$1858,7,0)</f>
        <v>#N/A</v>
      </c>
      <c r="G1215" s="27" t="e">
        <f>VLOOKUP(A1215,'Carga Remito.'!A$4:AK$20957,MATCH(G$4,'Carga Remito.'!A$3:AQ$3,0),0)</f>
        <v>#N/A</v>
      </c>
      <c r="J1215" s="15" t="e">
        <f t="shared" si="42"/>
        <v>#N/A</v>
      </c>
    </row>
    <row r="1216" spans="1:10" x14ac:dyDescent="0.25">
      <c r="B1216" s="129" t="e">
        <f>VLOOKUP(A1216,'Carga Remito.'!A$4:AK$16957,3,0)</f>
        <v>#N/A</v>
      </c>
      <c r="C1216" s="131" t="e">
        <f t="shared" ca="1" si="41"/>
        <v>#N/A</v>
      </c>
      <c r="D1216" s="28" t="e">
        <f>VLOOKUP(A1216,'Carga Remito.'!A$4:AK$15957,4,0)</f>
        <v>#N/A</v>
      </c>
      <c r="E1216" s="28" t="e">
        <f>VLOOKUP(A1216,'Carga Remito.'!A$4:AK$2258,6,0)</f>
        <v>#N/A</v>
      </c>
      <c r="F1216" s="28" t="e">
        <f>VLOOKUP(A1216,'Carga Remito.'!A$4:AK$1858,7,0)</f>
        <v>#N/A</v>
      </c>
      <c r="G1216" s="27" t="e">
        <f>VLOOKUP(A1216,'Carga Remito.'!A$4:AK$20957,MATCH(G$4,'Carga Remito.'!A$3:AQ$3,0),0)</f>
        <v>#N/A</v>
      </c>
      <c r="J1216" s="15" t="e">
        <f t="shared" si="42"/>
        <v>#N/A</v>
      </c>
    </row>
    <row r="1217" spans="2:10" x14ac:dyDescent="0.25">
      <c r="B1217" s="129" t="e">
        <f>VLOOKUP(A1217,'Carga Remito.'!A$4:AK$16957,3,0)</f>
        <v>#N/A</v>
      </c>
      <c r="C1217" s="131" t="e">
        <f t="shared" ca="1" si="41"/>
        <v>#N/A</v>
      </c>
      <c r="D1217" s="28" t="e">
        <f>VLOOKUP(A1217,'Carga Remito.'!A$4:AK$15957,4,0)</f>
        <v>#N/A</v>
      </c>
      <c r="E1217" s="28" t="e">
        <f>VLOOKUP(A1217,'Carga Remito.'!A$4:AK$2258,6,0)</f>
        <v>#N/A</v>
      </c>
      <c r="F1217" s="28" t="e">
        <f>VLOOKUP(A1217,'Carga Remito.'!A$4:AK$1858,7,0)</f>
        <v>#N/A</v>
      </c>
      <c r="G1217" s="27" t="e">
        <f>VLOOKUP(A1217,'Carga Remito.'!A$4:AK$20957,MATCH(G$4,'Carga Remito.'!A$3:AQ$3,0),0)</f>
        <v>#N/A</v>
      </c>
      <c r="J1217" s="15" t="e">
        <f t="shared" si="42"/>
        <v>#N/A</v>
      </c>
    </row>
    <row r="1218" spans="2:10" x14ac:dyDescent="0.25">
      <c r="B1218" s="129" t="e">
        <f>VLOOKUP(A1218,'Carga Remito.'!A$4:AK$16957,3,0)</f>
        <v>#N/A</v>
      </c>
      <c r="C1218" s="131" t="e">
        <f t="shared" ca="1" si="41"/>
        <v>#N/A</v>
      </c>
      <c r="D1218" s="28" t="e">
        <f>VLOOKUP(A1218,'Carga Remito.'!A$4:AK$15957,4,0)</f>
        <v>#N/A</v>
      </c>
      <c r="E1218" s="28" t="e">
        <f>VLOOKUP(A1218,'Carga Remito.'!A$4:AK$2258,6,0)</f>
        <v>#N/A</v>
      </c>
      <c r="F1218" s="28" t="e">
        <f>VLOOKUP(A1218,'Carga Remito.'!A$4:AK$1858,7,0)</f>
        <v>#N/A</v>
      </c>
      <c r="G1218" s="27" t="e">
        <f>VLOOKUP(A1218,'Carga Remito.'!A$4:AK$20957,MATCH(G$4,'Carga Remito.'!A$3:AQ$3,0),0)</f>
        <v>#N/A</v>
      </c>
      <c r="J1218" s="15" t="e">
        <f t="shared" si="42"/>
        <v>#N/A</v>
      </c>
    </row>
    <row r="1219" spans="2:10" x14ac:dyDescent="0.25">
      <c r="B1219" s="129" t="e">
        <f>VLOOKUP(A1219,'Carga Remito.'!A$4:AK$16957,3,0)</f>
        <v>#N/A</v>
      </c>
      <c r="C1219" s="131" t="e">
        <f t="shared" ca="1" si="41"/>
        <v>#N/A</v>
      </c>
      <c r="D1219" s="28" t="e">
        <f>VLOOKUP(A1219,'Carga Remito.'!A$4:AK$15957,4,0)</f>
        <v>#N/A</v>
      </c>
      <c r="E1219" s="28" t="e">
        <f>VLOOKUP(A1219,'Carga Remito.'!A$4:AK$2258,6,0)</f>
        <v>#N/A</v>
      </c>
      <c r="F1219" s="28" t="e">
        <f>VLOOKUP(A1219,'Carga Remito.'!A$4:AK$1858,7,0)</f>
        <v>#N/A</v>
      </c>
      <c r="G1219" s="27" t="e">
        <f>VLOOKUP(A1219,'Carga Remito.'!A$4:AK$20957,MATCH(G$4,'Carga Remito.'!A$3:AQ$3,0),0)</f>
        <v>#N/A</v>
      </c>
      <c r="J1219" s="15" t="e">
        <f t="shared" si="42"/>
        <v>#N/A</v>
      </c>
    </row>
    <row r="1220" spans="2:10" x14ac:dyDescent="0.25">
      <c r="B1220" s="129" t="e">
        <f>VLOOKUP(A1220,'Carga Remito.'!A$4:AK$16957,3,0)</f>
        <v>#N/A</v>
      </c>
      <c r="C1220" s="131" t="e">
        <f t="shared" ca="1" si="41"/>
        <v>#N/A</v>
      </c>
      <c r="D1220" s="28" t="e">
        <f>VLOOKUP(A1220,'Carga Remito.'!A$4:AK$15957,4,0)</f>
        <v>#N/A</v>
      </c>
      <c r="E1220" s="28" t="e">
        <f>VLOOKUP(A1220,'Carga Remito.'!A$4:AK$2258,6,0)</f>
        <v>#N/A</v>
      </c>
      <c r="F1220" s="28" t="e">
        <f>VLOOKUP(A1220,'Carga Remito.'!A$4:AK$1858,7,0)</f>
        <v>#N/A</v>
      </c>
      <c r="G1220" s="27" t="e">
        <f>VLOOKUP(A1220,'Carga Remito.'!A$4:AK$20957,MATCH(G$4,'Carga Remito.'!A$3:AQ$3,0),0)</f>
        <v>#N/A</v>
      </c>
      <c r="J1220" s="15" t="e">
        <f t="shared" si="42"/>
        <v>#N/A</v>
      </c>
    </row>
    <row r="1221" spans="2:10" x14ac:dyDescent="0.25">
      <c r="B1221" s="129" t="e">
        <f>VLOOKUP(A1221,'Carga Remito.'!A$4:AK$16957,3,0)</f>
        <v>#N/A</v>
      </c>
      <c r="C1221" s="131" t="e">
        <f t="shared" ca="1" si="41"/>
        <v>#N/A</v>
      </c>
      <c r="D1221" s="28" t="e">
        <f>VLOOKUP(A1221,'Carga Remito.'!A$4:AK$15957,4,0)</f>
        <v>#N/A</v>
      </c>
      <c r="E1221" s="28" t="e">
        <f>VLOOKUP(A1221,'Carga Remito.'!A$4:AK$2258,6,0)</f>
        <v>#N/A</v>
      </c>
      <c r="F1221" s="28" t="e">
        <f>VLOOKUP(A1221,'Carga Remito.'!A$4:AK$1858,7,0)</f>
        <v>#N/A</v>
      </c>
      <c r="G1221" s="27" t="e">
        <f>VLOOKUP(A1221,'Carga Remito.'!A$4:AK$20957,MATCH(G$4,'Carga Remito.'!A$3:AQ$3,0),0)</f>
        <v>#N/A</v>
      </c>
      <c r="J1221" s="15" t="e">
        <f t="shared" si="42"/>
        <v>#N/A</v>
      </c>
    </row>
    <row r="1222" spans="2:10" x14ac:dyDescent="0.25">
      <c r="B1222" s="129" t="e">
        <f>VLOOKUP(A1222,'Carga Remito.'!A$4:AK$16957,3,0)</f>
        <v>#N/A</v>
      </c>
      <c r="C1222" s="131" t="e">
        <f t="shared" ca="1" si="41"/>
        <v>#N/A</v>
      </c>
      <c r="D1222" s="28" t="e">
        <f>VLOOKUP(A1222,'Carga Remito.'!A$4:AK$15957,4,0)</f>
        <v>#N/A</v>
      </c>
      <c r="E1222" s="28" t="e">
        <f>VLOOKUP(A1222,'Carga Remito.'!A$4:AK$2258,6,0)</f>
        <v>#N/A</v>
      </c>
      <c r="F1222" s="28" t="e">
        <f>VLOOKUP(A1222,'Carga Remito.'!A$4:AK$1858,7,0)</f>
        <v>#N/A</v>
      </c>
      <c r="G1222" s="27" t="e">
        <f>VLOOKUP(A1222,'Carga Remito.'!A$4:AK$20957,MATCH(G$4,'Carga Remito.'!A$3:AQ$3,0),0)</f>
        <v>#N/A</v>
      </c>
      <c r="J1222" s="15" t="e">
        <f t="shared" si="42"/>
        <v>#N/A</v>
      </c>
    </row>
    <row r="1223" spans="2:10" x14ac:dyDescent="0.25">
      <c r="B1223" s="129" t="e">
        <f>VLOOKUP(A1223,'Carga Remito.'!A$4:AK$16957,3,0)</f>
        <v>#N/A</v>
      </c>
      <c r="C1223" s="131" t="e">
        <f t="shared" ca="1" si="41"/>
        <v>#N/A</v>
      </c>
      <c r="D1223" s="28" t="e">
        <f>VLOOKUP(A1223,'Carga Remito.'!A$4:AK$15957,4,0)</f>
        <v>#N/A</v>
      </c>
      <c r="E1223" s="28" t="e">
        <f>VLOOKUP(A1223,'Carga Remito.'!A$4:AK$2258,6,0)</f>
        <v>#N/A</v>
      </c>
      <c r="F1223" s="28" t="e">
        <f>VLOOKUP(A1223,'Carga Remito.'!A$4:AK$1858,7,0)</f>
        <v>#N/A</v>
      </c>
      <c r="G1223" s="27" t="e">
        <f>VLOOKUP(A1223,'Carga Remito.'!A$4:AK$20957,MATCH(G$4,'Carga Remito.'!A$3:AQ$3,0),0)</f>
        <v>#N/A</v>
      </c>
      <c r="J1223" s="15" t="e">
        <f t="shared" si="42"/>
        <v>#N/A</v>
      </c>
    </row>
    <row r="1224" spans="2:10" x14ac:dyDescent="0.25">
      <c r="B1224" s="129" t="e">
        <f>VLOOKUP(A1224,'Carga Remito.'!A$4:AK$16957,3,0)</f>
        <v>#N/A</v>
      </c>
      <c r="C1224" s="131" t="e">
        <f t="shared" ca="1" si="41"/>
        <v>#N/A</v>
      </c>
      <c r="D1224" s="28" t="e">
        <f>VLOOKUP(A1224,'Carga Remito.'!A$4:AK$15957,4,0)</f>
        <v>#N/A</v>
      </c>
      <c r="E1224" s="28" t="e">
        <f>VLOOKUP(A1224,'Carga Remito.'!A$4:AK$2258,6,0)</f>
        <v>#N/A</v>
      </c>
      <c r="F1224" s="28" t="e">
        <f>VLOOKUP(A1224,'Carga Remito.'!A$4:AK$1858,7,0)</f>
        <v>#N/A</v>
      </c>
      <c r="G1224" s="27" t="e">
        <f>VLOOKUP(A1224,'Carga Remito.'!A$4:AK$20957,MATCH(G$4,'Carga Remito.'!A$3:AQ$3,0),0)</f>
        <v>#N/A</v>
      </c>
      <c r="J1224" s="15" t="e">
        <f t="shared" si="42"/>
        <v>#N/A</v>
      </c>
    </row>
    <row r="1225" spans="2:10" x14ac:dyDescent="0.25">
      <c r="B1225" s="129" t="e">
        <f>VLOOKUP(A1225,'Carga Remito.'!A$4:AK$16957,3,0)</f>
        <v>#N/A</v>
      </c>
      <c r="C1225" s="131" t="e">
        <f t="shared" ca="1" si="41"/>
        <v>#N/A</v>
      </c>
      <c r="D1225" s="28" t="e">
        <f>VLOOKUP(A1225,'Carga Remito.'!A$4:AK$15957,4,0)</f>
        <v>#N/A</v>
      </c>
      <c r="E1225" s="28" t="e">
        <f>VLOOKUP(A1225,'Carga Remito.'!A$4:AK$2258,6,0)</f>
        <v>#N/A</v>
      </c>
      <c r="F1225" s="28" t="e">
        <f>VLOOKUP(A1225,'Carga Remito.'!A$4:AK$1858,7,0)</f>
        <v>#N/A</v>
      </c>
      <c r="G1225" s="27" t="e">
        <f>VLOOKUP(A1225,'Carga Remito.'!A$4:AK$20957,MATCH(G$4,'Carga Remito.'!A$3:AQ$3,0),0)</f>
        <v>#N/A</v>
      </c>
      <c r="J1225" s="15" t="e">
        <f t="shared" si="42"/>
        <v>#N/A</v>
      </c>
    </row>
    <row r="1226" spans="2:10" x14ac:dyDescent="0.25">
      <c r="B1226" s="129" t="e">
        <f>VLOOKUP(A1226,'Carga Remito.'!A$4:AK$16957,3,0)</f>
        <v>#N/A</v>
      </c>
      <c r="C1226" s="131" t="e">
        <f t="shared" ca="1" si="41"/>
        <v>#N/A</v>
      </c>
      <c r="D1226" s="28" t="e">
        <f>VLOOKUP(A1226,'Carga Remito.'!A$4:AK$15957,4,0)</f>
        <v>#N/A</v>
      </c>
      <c r="E1226" s="28" t="e">
        <f>VLOOKUP(A1226,'Carga Remito.'!A$4:AK$2258,6,0)</f>
        <v>#N/A</v>
      </c>
      <c r="F1226" s="28" t="e">
        <f>VLOOKUP(A1226,'Carga Remito.'!A$4:AK$1858,7,0)</f>
        <v>#N/A</v>
      </c>
      <c r="G1226" s="27" t="e">
        <f>VLOOKUP(A1226,'Carga Remito.'!A$4:AK$20957,MATCH(G$4,'Carga Remito.'!A$3:AQ$3,0),0)</f>
        <v>#N/A</v>
      </c>
      <c r="J1226" s="15" t="e">
        <f t="shared" si="42"/>
        <v>#N/A</v>
      </c>
    </row>
    <row r="1227" spans="2:10" x14ac:dyDescent="0.25">
      <c r="B1227" s="129" t="e">
        <f>VLOOKUP(A1227,'Carga Remito.'!A$4:AK$16957,3,0)</f>
        <v>#N/A</v>
      </c>
      <c r="C1227" s="131" t="e">
        <f t="shared" ca="1" si="41"/>
        <v>#N/A</v>
      </c>
      <c r="D1227" s="28" t="e">
        <f>VLOOKUP(A1227,'Carga Remito.'!A$4:AK$15957,4,0)</f>
        <v>#N/A</v>
      </c>
      <c r="E1227" s="28" t="e">
        <f>VLOOKUP(A1227,'Carga Remito.'!A$4:AK$2258,6,0)</f>
        <v>#N/A</v>
      </c>
      <c r="F1227" s="28" t="e">
        <f>VLOOKUP(A1227,'Carga Remito.'!A$4:AK$1858,7,0)</f>
        <v>#N/A</v>
      </c>
      <c r="G1227" s="27" t="e">
        <f>VLOOKUP(A1227,'Carga Remito.'!A$4:AK$20957,MATCH(G$4,'Carga Remito.'!A$3:AQ$3,0),0)</f>
        <v>#N/A</v>
      </c>
      <c r="J1227" s="15" t="e">
        <f t="shared" si="42"/>
        <v>#N/A</v>
      </c>
    </row>
    <row r="1228" spans="2:10" x14ac:dyDescent="0.25">
      <c r="B1228" s="129" t="e">
        <f>VLOOKUP(A1228,'Carga Remito.'!A$4:AK$16957,3,0)</f>
        <v>#N/A</v>
      </c>
      <c r="C1228" s="131" t="e">
        <f t="shared" ca="1" si="41"/>
        <v>#N/A</v>
      </c>
      <c r="D1228" s="28" t="e">
        <f>VLOOKUP(A1228,'Carga Remito.'!A$4:AK$15957,4,0)</f>
        <v>#N/A</v>
      </c>
      <c r="E1228" s="28" t="e">
        <f>VLOOKUP(A1228,'Carga Remito.'!A$4:AK$2258,6,0)</f>
        <v>#N/A</v>
      </c>
      <c r="F1228" s="28" t="e">
        <f>VLOOKUP(A1228,'Carga Remito.'!A$4:AK$1858,7,0)</f>
        <v>#N/A</v>
      </c>
      <c r="G1228" s="27" t="e">
        <f>VLOOKUP(A1228,'Carga Remito.'!A$4:AK$20957,MATCH(G$4,'Carga Remito.'!A$3:AQ$3,0),0)</f>
        <v>#N/A</v>
      </c>
      <c r="J1228" s="15" t="e">
        <f t="shared" si="42"/>
        <v>#N/A</v>
      </c>
    </row>
    <row r="1229" spans="2:10" x14ac:dyDescent="0.25">
      <c r="B1229" s="129" t="e">
        <f>VLOOKUP(A1229,'Carga Remito.'!A$4:AK$16957,3,0)</f>
        <v>#N/A</v>
      </c>
      <c r="C1229" s="131" t="e">
        <f t="shared" ca="1" si="41"/>
        <v>#N/A</v>
      </c>
      <c r="D1229" s="28" t="e">
        <f>VLOOKUP(A1229,'Carga Remito.'!A$4:AK$15957,4,0)</f>
        <v>#N/A</v>
      </c>
      <c r="E1229" s="28" t="e">
        <f>VLOOKUP(A1229,'Carga Remito.'!A$4:AK$2258,6,0)</f>
        <v>#N/A</v>
      </c>
      <c r="F1229" s="28" t="e">
        <f>VLOOKUP(A1229,'Carga Remito.'!A$4:AK$1858,7,0)</f>
        <v>#N/A</v>
      </c>
      <c r="G1229" s="27" t="e">
        <f>VLOOKUP(A1229,'Carga Remito.'!A$4:AK$20957,MATCH(G$4,'Carga Remito.'!A$3:AQ$3,0),0)</f>
        <v>#N/A</v>
      </c>
      <c r="J1229" s="15" t="e">
        <f t="shared" si="42"/>
        <v>#N/A</v>
      </c>
    </row>
    <row r="1230" spans="2:10" x14ac:dyDescent="0.25">
      <c r="B1230" s="129" t="e">
        <f>VLOOKUP(A1230,'Carga Remito.'!A$4:AK$16957,3,0)</f>
        <v>#N/A</v>
      </c>
      <c r="C1230" s="131" t="e">
        <f t="shared" ca="1" si="41"/>
        <v>#N/A</v>
      </c>
      <c r="D1230" s="28" t="e">
        <f>VLOOKUP(A1230,'Carga Remito.'!A$4:AK$15957,4,0)</f>
        <v>#N/A</v>
      </c>
      <c r="E1230" s="28" t="e">
        <f>VLOOKUP(A1230,'Carga Remito.'!A$4:AK$2258,6,0)</f>
        <v>#N/A</v>
      </c>
      <c r="F1230" s="28" t="e">
        <f>VLOOKUP(A1230,'Carga Remito.'!A$4:AK$1858,7,0)</f>
        <v>#N/A</v>
      </c>
      <c r="G1230" s="27" t="e">
        <f>VLOOKUP(A1230,'Carga Remito.'!A$4:AK$20957,MATCH(G$4,'Carga Remito.'!A$3:AQ$3,0),0)</f>
        <v>#N/A</v>
      </c>
      <c r="J1230" s="15" t="e">
        <f t="shared" si="42"/>
        <v>#N/A</v>
      </c>
    </row>
    <row r="1231" spans="2:10" x14ac:dyDescent="0.25">
      <c r="B1231" s="129" t="e">
        <f>VLOOKUP(A1231,'Carga Remito.'!A$4:AK$16957,3,0)</f>
        <v>#N/A</v>
      </c>
      <c r="C1231" s="131" t="e">
        <f t="shared" ca="1" si="41"/>
        <v>#N/A</v>
      </c>
      <c r="D1231" s="28" t="e">
        <f>VLOOKUP(A1231,'Carga Remito.'!A$4:AK$15957,4,0)</f>
        <v>#N/A</v>
      </c>
      <c r="E1231" s="28" t="e">
        <f>VLOOKUP(A1231,'Carga Remito.'!A$4:AK$2258,6,0)</f>
        <v>#N/A</v>
      </c>
      <c r="F1231" s="28" t="e">
        <f>VLOOKUP(A1231,'Carga Remito.'!A$4:AK$1858,7,0)</f>
        <v>#N/A</v>
      </c>
      <c r="G1231" s="27" t="e">
        <f>VLOOKUP(A1231,'Carga Remito.'!A$4:AK$20957,MATCH(G$4,'Carga Remito.'!A$3:AQ$3,0),0)</f>
        <v>#N/A</v>
      </c>
      <c r="J1231" s="15" t="e">
        <f t="shared" si="42"/>
        <v>#N/A</v>
      </c>
    </row>
    <row r="1232" spans="2:10" x14ac:dyDescent="0.25">
      <c r="B1232" s="129" t="e">
        <f>VLOOKUP(A1232,'Carga Remito.'!A$4:AK$16957,3,0)</f>
        <v>#N/A</v>
      </c>
      <c r="C1232" s="131" t="e">
        <f t="shared" ca="1" si="41"/>
        <v>#N/A</v>
      </c>
      <c r="D1232" s="28" t="e">
        <f>VLOOKUP(A1232,'Carga Remito.'!A$4:AK$15957,4,0)</f>
        <v>#N/A</v>
      </c>
      <c r="E1232" s="28" t="e">
        <f>VLOOKUP(A1232,'Carga Remito.'!A$4:AK$2258,6,0)</f>
        <v>#N/A</v>
      </c>
      <c r="F1232" s="28" t="e">
        <f>VLOOKUP(A1232,'Carga Remito.'!A$4:AK$1858,7,0)</f>
        <v>#N/A</v>
      </c>
      <c r="G1232" s="27" t="e">
        <f>VLOOKUP(A1232,'Carga Remito.'!A$4:AK$20957,MATCH(G$4,'Carga Remito.'!A$3:AQ$3,0),0)</f>
        <v>#N/A</v>
      </c>
      <c r="J1232" s="15" t="e">
        <f t="shared" si="42"/>
        <v>#N/A</v>
      </c>
    </row>
    <row r="1233" spans="2:10" x14ac:dyDescent="0.25">
      <c r="B1233" s="129" t="e">
        <f>VLOOKUP(A1233,'Carga Remito.'!A$4:AK$16957,3,0)</f>
        <v>#N/A</v>
      </c>
      <c r="C1233" s="131" t="e">
        <f t="shared" ca="1" si="41"/>
        <v>#N/A</v>
      </c>
      <c r="D1233" s="28" t="e">
        <f>VLOOKUP(A1233,'Carga Remito.'!A$4:AK$15957,4,0)</f>
        <v>#N/A</v>
      </c>
      <c r="E1233" s="28" t="e">
        <f>VLOOKUP(A1233,'Carga Remito.'!A$4:AK$2258,6,0)</f>
        <v>#N/A</v>
      </c>
      <c r="F1233" s="28" t="e">
        <f>VLOOKUP(A1233,'Carga Remito.'!A$4:AK$1858,7,0)</f>
        <v>#N/A</v>
      </c>
      <c r="G1233" s="27" t="e">
        <f>VLOOKUP(A1233,'Carga Remito.'!A$4:AK$20957,MATCH(G$4,'Carga Remito.'!A$3:AQ$3,0),0)</f>
        <v>#N/A</v>
      </c>
      <c r="J1233" s="15" t="e">
        <f t="shared" si="42"/>
        <v>#N/A</v>
      </c>
    </row>
    <row r="1234" spans="2:10" x14ac:dyDescent="0.25">
      <c r="B1234" s="129" t="e">
        <f>VLOOKUP(A1234,'Carga Remito.'!A$4:AK$16957,3,0)</f>
        <v>#N/A</v>
      </c>
      <c r="C1234" s="131" t="e">
        <f t="shared" ca="1" si="41"/>
        <v>#N/A</v>
      </c>
      <c r="D1234" s="28" t="e">
        <f>VLOOKUP(A1234,'Carga Remito.'!A$4:AK$15957,4,0)</f>
        <v>#N/A</v>
      </c>
      <c r="E1234" s="28" t="e">
        <f>VLOOKUP(A1234,'Carga Remito.'!A$4:AK$2258,6,0)</f>
        <v>#N/A</v>
      </c>
      <c r="F1234" s="28" t="e">
        <f>VLOOKUP(A1234,'Carga Remito.'!A$4:AK$1858,7,0)</f>
        <v>#N/A</v>
      </c>
      <c r="G1234" s="27" t="e">
        <f>VLOOKUP(A1234,'Carga Remito.'!A$4:AK$20957,MATCH(G$4,'Carga Remito.'!A$3:AQ$3,0),0)</f>
        <v>#N/A</v>
      </c>
      <c r="J1234" s="15" t="e">
        <f t="shared" si="42"/>
        <v>#N/A</v>
      </c>
    </row>
    <row r="1235" spans="2:10" x14ac:dyDescent="0.25">
      <c r="B1235" s="129" t="e">
        <f>VLOOKUP(A1235,'Carga Remito.'!A$4:AK$16957,3,0)</f>
        <v>#N/A</v>
      </c>
      <c r="C1235" s="131" t="e">
        <f t="shared" ca="1" si="41"/>
        <v>#N/A</v>
      </c>
      <c r="D1235" s="28" t="e">
        <f>VLOOKUP(A1235,'Carga Remito.'!A$4:AK$15957,4,0)</f>
        <v>#N/A</v>
      </c>
      <c r="E1235" s="28" t="e">
        <f>VLOOKUP(A1235,'Carga Remito.'!A$4:AK$2258,6,0)</f>
        <v>#N/A</v>
      </c>
      <c r="F1235" s="28" t="e">
        <f>VLOOKUP(A1235,'Carga Remito.'!A$4:AK$1858,7,0)</f>
        <v>#N/A</v>
      </c>
      <c r="G1235" s="27" t="e">
        <f>VLOOKUP(A1235,'Carga Remito.'!A$4:AK$20957,MATCH(G$4,'Carga Remito.'!A$3:AQ$3,0),0)</f>
        <v>#N/A</v>
      </c>
      <c r="J1235" s="15" t="e">
        <f t="shared" si="42"/>
        <v>#N/A</v>
      </c>
    </row>
    <row r="1236" spans="2:10" x14ac:dyDescent="0.25">
      <c r="B1236" s="129" t="e">
        <f>VLOOKUP(A1236,'Carga Remito.'!A$4:AK$16957,3,0)</f>
        <v>#N/A</v>
      </c>
      <c r="C1236" s="131" t="e">
        <f t="shared" ca="1" si="41"/>
        <v>#N/A</v>
      </c>
      <c r="D1236" s="28" t="e">
        <f>VLOOKUP(A1236,'Carga Remito.'!A$4:AK$15957,4,0)</f>
        <v>#N/A</v>
      </c>
      <c r="E1236" s="28" t="e">
        <f>VLOOKUP(A1236,'Carga Remito.'!A$4:AK$2258,6,0)</f>
        <v>#N/A</v>
      </c>
      <c r="F1236" s="28" t="e">
        <f>VLOOKUP(A1236,'Carga Remito.'!A$4:AK$1858,7,0)</f>
        <v>#N/A</v>
      </c>
      <c r="G1236" s="27" t="e">
        <f>VLOOKUP(A1236,'Carga Remito.'!A$4:AK$20957,MATCH(G$4,'Carga Remito.'!A$3:AQ$3,0),0)</f>
        <v>#N/A</v>
      </c>
      <c r="J1236" s="15" t="e">
        <f t="shared" si="42"/>
        <v>#N/A</v>
      </c>
    </row>
    <row r="1237" spans="2:10" x14ac:dyDescent="0.25">
      <c r="B1237" s="129" t="e">
        <f>VLOOKUP(A1237,'Carga Remito.'!A$4:AK$16957,3,0)</f>
        <v>#N/A</v>
      </c>
      <c r="C1237" s="131" t="e">
        <f t="shared" ca="1" si="41"/>
        <v>#N/A</v>
      </c>
      <c r="D1237" s="28" t="e">
        <f>VLOOKUP(A1237,'Carga Remito.'!A$4:AK$15957,4,0)</f>
        <v>#N/A</v>
      </c>
      <c r="E1237" s="28" t="e">
        <f>VLOOKUP(A1237,'Carga Remito.'!A$4:AK$2258,6,0)</f>
        <v>#N/A</v>
      </c>
      <c r="F1237" s="28" t="e">
        <f>VLOOKUP(A1237,'Carga Remito.'!A$4:AK$1858,7,0)</f>
        <v>#N/A</v>
      </c>
      <c r="G1237" s="27" t="e">
        <f>VLOOKUP(A1237,'Carga Remito.'!A$4:AK$20957,MATCH(G$4,'Carga Remito.'!A$3:AQ$3,0),0)</f>
        <v>#N/A</v>
      </c>
      <c r="J1237" s="15" t="e">
        <f t="shared" si="42"/>
        <v>#N/A</v>
      </c>
    </row>
    <row r="1238" spans="2:10" x14ac:dyDescent="0.25">
      <c r="B1238" s="129" t="e">
        <f>VLOOKUP(A1238,'Carga Remito.'!A$4:AK$16957,3,0)</f>
        <v>#N/A</v>
      </c>
      <c r="C1238" s="131" t="e">
        <f t="shared" ca="1" si="41"/>
        <v>#N/A</v>
      </c>
      <c r="D1238" s="28" t="e">
        <f>VLOOKUP(A1238,'Carga Remito.'!A$4:AK$15957,4,0)</f>
        <v>#N/A</v>
      </c>
      <c r="E1238" s="28" t="e">
        <f>VLOOKUP(A1238,'Carga Remito.'!A$4:AK$2258,6,0)</f>
        <v>#N/A</v>
      </c>
      <c r="F1238" s="28" t="e">
        <f>VLOOKUP(A1238,'Carga Remito.'!A$4:AK$1858,7,0)</f>
        <v>#N/A</v>
      </c>
      <c r="G1238" s="27" t="e">
        <f>VLOOKUP(A1238,'Carga Remito.'!A$4:AK$20957,MATCH(G$4,'Carga Remito.'!A$3:AQ$3,0),0)</f>
        <v>#N/A</v>
      </c>
      <c r="J1238" s="15" t="e">
        <f t="shared" si="42"/>
        <v>#N/A</v>
      </c>
    </row>
    <row r="1239" spans="2:10" x14ac:dyDescent="0.25">
      <c r="B1239" s="129" t="e">
        <f>VLOOKUP(A1239,'Carga Remito.'!A$4:AK$16957,3,0)</f>
        <v>#N/A</v>
      </c>
      <c r="C1239" s="131" t="e">
        <f t="shared" ca="1" si="41"/>
        <v>#N/A</v>
      </c>
      <c r="D1239" s="28" t="e">
        <f>VLOOKUP(A1239,'Carga Remito.'!A$4:AK$15957,4,0)</f>
        <v>#N/A</v>
      </c>
      <c r="E1239" s="28" t="e">
        <f>VLOOKUP(A1239,'Carga Remito.'!A$4:AK$2258,6,0)</f>
        <v>#N/A</v>
      </c>
      <c r="F1239" s="28" t="e">
        <f>VLOOKUP(A1239,'Carga Remito.'!A$4:AK$1858,7,0)</f>
        <v>#N/A</v>
      </c>
      <c r="G1239" s="27" t="e">
        <f>VLOOKUP(A1239,'Carga Remito.'!A$4:AK$20957,MATCH(G$4,'Carga Remito.'!A$3:AQ$3,0),0)</f>
        <v>#N/A</v>
      </c>
      <c r="J1239" s="15" t="e">
        <f t="shared" si="42"/>
        <v>#N/A</v>
      </c>
    </row>
    <row r="1240" spans="2:10" x14ac:dyDescent="0.25">
      <c r="B1240" s="129" t="e">
        <f>VLOOKUP(A1240,'Carga Remito.'!A$4:AK$16957,3,0)</f>
        <v>#N/A</v>
      </c>
      <c r="C1240" s="131" t="e">
        <f t="shared" ca="1" si="41"/>
        <v>#N/A</v>
      </c>
      <c r="D1240" s="28" t="e">
        <f>VLOOKUP(A1240,'Carga Remito.'!A$4:AK$15957,4,0)</f>
        <v>#N/A</v>
      </c>
      <c r="E1240" s="28" t="e">
        <f>VLOOKUP(A1240,'Carga Remito.'!A$4:AK$2258,6,0)</f>
        <v>#N/A</v>
      </c>
      <c r="F1240" s="28" t="e">
        <f>VLOOKUP(A1240,'Carga Remito.'!A$4:AK$1858,7,0)</f>
        <v>#N/A</v>
      </c>
      <c r="G1240" s="27" t="e">
        <f>VLOOKUP(A1240,'Carga Remito.'!A$4:AK$20957,MATCH(G$4,'Carga Remito.'!A$3:AQ$3,0),0)</f>
        <v>#N/A</v>
      </c>
      <c r="J1240" s="15" t="e">
        <f t="shared" si="42"/>
        <v>#N/A</v>
      </c>
    </row>
    <row r="1241" spans="2:10" x14ac:dyDescent="0.25">
      <c r="B1241" s="129" t="e">
        <f>VLOOKUP(A1241,'Carga Remito.'!A$4:AK$16957,3,0)</f>
        <v>#N/A</v>
      </c>
      <c r="C1241" s="131" t="e">
        <f t="shared" ca="1" si="41"/>
        <v>#N/A</v>
      </c>
      <c r="D1241" s="28" t="e">
        <f>VLOOKUP(A1241,'Carga Remito.'!A$4:AK$15957,4,0)</f>
        <v>#N/A</v>
      </c>
      <c r="E1241" s="28" t="e">
        <f>VLOOKUP(A1241,'Carga Remito.'!A$4:AK$2258,6,0)</f>
        <v>#N/A</v>
      </c>
      <c r="F1241" s="28" t="e">
        <f>VLOOKUP(A1241,'Carga Remito.'!A$4:AK$1858,7,0)</f>
        <v>#N/A</v>
      </c>
      <c r="G1241" s="27" t="e">
        <f>VLOOKUP(A1241,'Carga Remito.'!A$4:AK$20957,MATCH(G$4,'Carga Remito.'!A$3:AQ$3,0),0)</f>
        <v>#N/A</v>
      </c>
      <c r="J1241" s="15" t="e">
        <f t="shared" si="42"/>
        <v>#N/A</v>
      </c>
    </row>
    <row r="1242" spans="2:10" x14ac:dyDescent="0.25">
      <c r="B1242" s="129" t="e">
        <f>VLOOKUP(A1242,'Carga Remito.'!A$4:AK$16957,3,0)</f>
        <v>#N/A</v>
      </c>
      <c r="C1242" s="131" t="e">
        <f t="shared" ca="1" si="41"/>
        <v>#N/A</v>
      </c>
      <c r="D1242" s="28" t="e">
        <f>VLOOKUP(A1242,'Carga Remito.'!A$4:AK$15957,4,0)</f>
        <v>#N/A</v>
      </c>
      <c r="E1242" s="28" t="e">
        <f>VLOOKUP(A1242,'Carga Remito.'!A$4:AK$2258,6,0)</f>
        <v>#N/A</v>
      </c>
      <c r="F1242" s="28" t="e">
        <f>VLOOKUP(A1242,'Carga Remito.'!A$4:AK$1858,7,0)</f>
        <v>#N/A</v>
      </c>
      <c r="G1242" s="27" t="e">
        <f>VLOOKUP(A1242,'Carga Remito.'!A$4:AK$20957,MATCH(G$4,'Carga Remito.'!A$3:AQ$3,0),0)</f>
        <v>#N/A</v>
      </c>
      <c r="J1242" s="15" t="e">
        <f t="shared" si="42"/>
        <v>#N/A</v>
      </c>
    </row>
    <row r="1243" spans="2:10" x14ac:dyDescent="0.25">
      <c r="B1243" s="129" t="e">
        <f>VLOOKUP(A1243,'Carga Remito.'!A$4:AK$16957,3,0)</f>
        <v>#N/A</v>
      </c>
      <c r="C1243" s="131" t="e">
        <f t="shared" ca="1" si="41"/>
        <v>#N/A</v>
      </c>
      <c r="D1243" s="28" t="e">
        <f>VLOOKUP(A1243,'Carga Remito.'!A$4:AK$15957,4,0)</f>
        <v>#N/A</v>
      </c>
      <c r="E1243" s="28" t="e">
        <f>VLOOKUP(A1243,'Carga Remito.'!A$4:AK$2258,6,0)</f>
        <v>#N/A</v>
      </c>
      <c r="F1243" s="28" t="e">
        <f>VLOOKUP(A1243,'Carga Remito.'!A$4:AK$1858,7,0)</f>
        <v>#N/A</v>
      </c>
      <c r="G1243" s="27" t="e">
        <f>VLOOKUP(A1243,'Carga Remito.'!A$4:AK$20957,MATCH(G$4,'Carga Remito.'!A$3:AQ$3,0),0)</f>
        <v>#N/A</v>
      </c>
      <c r="J1243" s="15" t="e">
        <f t="shared" si="42"/>
        <v>#N/A</v>
      </c>
    </row>
    <row r="1244" spans="2:10" x14ac:dyDescent="0.25">
      <c r="B1244" s="129" t="e">
        <f>VLOOKUP(A1244,'Carga Remito.'!A$4:AK$16957,3,0)</f>
        <v>#N/A</v>
      </c>
      <c r="C1244" s="131" t="e">
        <f t="shared" ref="C1244:C1252" ca="1" si="43">ROUNDUP(IF((TODAY()-B1244)&lt;30,0,(TODAY()-B1244)/30),0)</f>
        <v>#N/A</v>
      </c>
      <c r="D1244" s="28" t="e">
        <f>VLOOKUP(A1244,'Carga Remito.'!A$4:AK$15957,4,0)</f>
        <v>#N/A</v>
      </c>
      <c r="E1244" s="28" t="e">
        <f>VLOOKUP(A1244,'Carga Remito.'!A$4:AK$2258,6,0)</f>
        <v>#N/A</v>
      </c>
      <c r="F1244" s="28" t="e">
        <f>VLOOKUP(A1244,'Carga Remito.'!A$4:AK$1858,7,0)</f>
        <v>#N/A</v>
      </c>
      <c r="G1244" s="27" t="e">
        <f>VLOOKUP(A1244,'Carga Remito.'!A$4:AK$20957,MATCH(G$4,'Carga Remito.'!A$3:AQ$3,0),0)</f>
        <v>#N/A</v>
      </c>
      <c r="J1244" s="15" t="e">
        <f t="shared" si="42"/>
        <v>#N/A</v>
      </c>
    </row>
    <row r="1245" spans="2:10" x14ac:dyDescent="0.25">
      <c r="B1245" s="129" t="e">
        <f>VLOOKUP(A1245,'Carga Remito.'!A$4:AK$16957,3,0)</f>
        <v>#N/A</v>
      </c>
      <c r="C1245" s="131" t="e">
        <f t="shared" ca="1" si="43"/>
        <v>#N/A</v>
      </c>
      <c r="D1245" s="28" t="e">
        <f>VLOOKUP(A1245,'Carga Remito.'!A$4:AK$15957,4,0)</f>
        <v>#N/A</v>
      </c>
      <c r="E1245" s="28" t="e">
        <f>VLOOKUP(A1245,'Carga Remito.'!A$4:AK$2258,6,0)</f>
        <v>#N/A</v>
      </c>
      <c r="F1245" s="28" t="e">
        <f>VLOOKUP(A1245,'Carga Remito.'!A$4:AK$1858,7,0)</f>
        <v>#N/A</v>
      </c>
      <c r="G1245" s="27" t="e">
        <f>VLOOKUP(A1245,'Carga Remito.'!A$4:AK$20957,MATCH(G$4,'Carga Remito.'!A$3:AQ$3,0),0)</f>
        <v>#N/A</v>
      </c>
      <c r="J1245" s="15" t="e">
        <f t="shared" si="42"/>
        <v>#N/A</v>
      </c>
    </row>
    <row r="1246" spans="2:10" x14ac:dyDescent="0.25">
      <c r="B1246" s="129" t="e">
        <f>VLOOKUP(A1246,'Carga Remito.'!A$4:AK$16957,3,0)</f>
        <v>#N/A</v>
      </c>
      <c r="C1246" s="131" t="e">
        <f t="shared" ca="1" si="43"/>
        <v>#N/A</v>
      </c>
      <c r="D1246" s="28" t="e">
        <f>VLOOKUP(A1246,'Carga Remito.'!A$4:AK$15957,4,0)</f>
        <v>#N/A</v>
      </c>
      <c r="E1246" s="28" t="e">
        <f>VLOOKUP(A1246,'Carga Remito.'!A$4:AK$2258,6,0)</f>
        <v>#N/A</v>
      </c>
      <c r="F1246" s="28" t="e">
        <f>VLOOKUP(A1246,'Carga Remito.'!A$4:AK$1858,7,0)</f>
        <v>#N/A</v>
      </c>
      <c r="G1246" s="27" t="e">
        <f>VLOOKUP(A1246,'Carga Remito.'!A$4:AK$20957,MATCH(G$4,'Carga Remito.'!A$3:AQ$3,0),0)</f>
        <v>#N/A</v>
      </c>
      <c r="J1246" s="15" t="e">
        <f t="shared" si="42"/>
        <v>#N/A</v>
      </c>
    </row>
    <row r="1247" spans="2:10" x14ac:dyDescent="0.25">
      <c r="B1247" s="129" t="e">
        <f>VLOOKUP(A1247,'Carga Remito.'!A$4:AK$16957,3,0)</f>
        <v>#N/A</v>
      </c>
      <c r="C1247" s="131" t="e">
        <f t="shared" ca="1" si="43"/>
        <v>#N/A</v>
      </c>
      <c r="D1247" s="28" t="e">
        <f>VLOOKUP(A1247,'Carga Remito.'!A$4:AK$15957,4,0)</f>
        <v>#N/A</v>
      </c>
      <c r="E1247" s="28" t="e">
        <f>VLOOKUP(A1247,'Carga Remito.'!A$4:AK$2258,6,0)</f>
        <v>#N/A</v>
      </c>
      <c r="F1247" s="28" t="e">
        <f>VLOOKUP(A1247,'Carga Remito.'!A$4:AK$1858,7,0)</f>
        <v>#N/A</v>
      </c>
      <c r="G1247" s="27" t="e">
        <f>VLOOKUP(A1247,'Carga Remito.'!A$4:AK$20957,MATCH(G$4,'Carga Remito.'!A$3:AQ$3,0),0)</f>
        <v>#N/A</v>
      </c>
      <c r="J1247" s="15" t="e">
        <f t="shared" si="42"/>
        <v>#N/A</v>
      </c>
    </row>
    <row r="1248" spans="2:10" x14ac:dyDescent="0.25">
      <c r="B1248" s="129" t="e">
        <f>VLOOKUP(A1248,'Carga Remito.'!A$4:AK$16957,3,0)</f>
        <v>#N/A</v>
      </c>
      <c r="C1248" s="131" t="e">
        <f t="shared" ca="1" si="43"/>
        <v>#N/A</v>
      </c>
      <c r="D1248" s="28" t="e">
        <f>VLOOKUP(A1248,'Carga Remito.'!A$4:AK$15957,4,0)</f>
        <v>#N/A</v>
      </c>
      <c r="E1248" s="28" t="e">
        <f>VLOOKUP(A1248,'Carga Remito.'!A$4:AK$2258,6,0)</f>
        <v>#N/A</v>
      </c>
      <c r="F1248" s="28" t="e">
        <f>VLOOKUP(A1248,'Carga Remito.'!A$4:AK$1858,7,0)</f>
        <v>#N/A</v>
      </c>
      <c r="G1248" s="27" t="e">
        <f>VLOOKUP(A1248,'Carga Remito.'!A$4:AK$20957,MATCH(G$4,'Carga Remito.'!A$3:AQ$3,0),0)</f>
        <v>#N/A</v>
      </c>
      <c r="J1248" s="15" t="e">
        <f t="shared" si="42"/>
        <v>#N/A</v>
      </c>
    </row>
    <row r="1249" spans="2:18" x14ac:dyDescent="0.25">
      <c r="B1249" s="129" t="e">
        <f>VLOOKUP(A1249,'Carga Remito.'!A$4:AK$16957,3,0)</f>
        <v>#N/A</v>
      </c>
      <c r="C1249" s="131" t="e">
        <f t="shared" ca="1" si="43"/>
        <v>#N/A</v>
      </c>
      <c r="D1249" s="28" t="e">
        <f>VLOOKUP(A1249,'Carga Remito.'!A$4:AK$15957,4,0)</f>
        <v>#N/A</v>
      </c>
      <c r="E1249" s="28" t="e">
        <f>VLOOKUP(A1249,'Carga Remito.'!A$4:AK$2258,6,0)</f>
        <v>#N/A</v>
      </c>
      <c r="F1249" s="28" t="e">
        <f>VLOOKUP(A1249,'Carga Remito.'!A$4:AK$1858,7,0)</f>
        <v>#N/A</v>
      </c>
      <c r="G1249" s="27" t="e">
        <f>VLOOKUP(A1249,'Carga Remito.'!A$4:AK$20957,MATCH(G$4,'Carga Remito.'!A$3:AQ$3,0),0)</f>
        <v>#N/A</v>
      </c>
      <c r="J1249" s="15" t="e">
        <f t="shared" si="42"/>
        <v>#N/A</v>
      </c>
    </row>
    <row r="1250" spans="2:18" x14ac:dyDescent="0.25">
      <c r="B1250" s="129" t="e">
        <f>VLOOKUP(A1250,'Carga Remito.'!A$4:AK$16957,3,0)</f>
        <v>#N/A</v>
      </c>
      <c r="C1250" s="131" t="e">
        <f t="shared" ca="1" si="43"/>
        <v>#N/A</v>
      </c>
      <c r="D1250" s="28" t="e">
        <f>VLOOKUP(A1250,'Carga Remito.'!A$4:AK$15957,4,0)</f>
        <v>#N/A</v>
      </c>
      <c r="E1250" s="28" t="e">
        <f>VLOOKUP(A1250,'Carga Remito.'!A$4:AK$2258,6,0)</f>
        <v>#N/A</v>
      </c>
      <c r="F1250" s="28" t="e">
        <f>VLOOKUP(A1250,'Carga Remito.'!A$4:AK$1858,7,0)</f>
        <v>#N/A</v>
      </c>
      <c r="G1250" s="27" t="e">
        <f>VLOOKUP(A1250,'Carga Remito.'!A$4:AK$20957,MATCH(G$4,'Carga Remito.'!A$3:AQ$3,0),0)</f>
        <v>#N/A</v>
      </c>
      <c r="J1250" s="15" t="e">
        <f t="shared" si="42"/>
        <v>#N/A</v>
      </c>
    </row>
    <row r="1251" spans="2:18" x14ac:dyDescent="0.25">
      <c r="B1251" s="129" t="e">
        <f>VLOOKUP(A1251,'Carga Remito.'!A$4:AK$16957,3,0)</f>
        <v>#N/A</v>
      </c>
      <c r="C1251" s="131" t="e">
        <f t="shared" ca="1" si="43"/>
        <v>#N/A</v>
      </c>
      <c r="D1251" s="28" t="e">
        <f>VLOOKUP(A1251,'Carga Remito.'!A$4:AK$15957,4,0)</f>
        <v>#N/A</v>
      </c>
      <c r="E1251" s="28" t="e">
        <f>VLOOKUP(A1251,'Carga Remito.'!A$4:AK$2258,6,0)</f>
        <v>#N/A</v>
      </c>
      <c r="F1251" s="28" t="e">
        <f>VLOOKUP(A1251,'Carga Remito.'!A$4:AK$1858,7,0)</f>
        <v>#N/A</v>
      </c>
      <c r="G1251" s="27" t="e">
        <f>VLOOKUP(A1251,'Carga Remito.'!A$4:AK$20957,MATCH(G$4,'Carga Remito.'!A$3:AQ$3,0),0)</f>
        <v>#N/A</v>
      </c>
      <c r="J1251" s="15" t="e">
        <f t="shared" si="42"/>
        <v>#N/A</v>
      </c>
    </row>
    <row r="1252" spans="2:18" x14ac:dyDescent="0.25">
      <c r="B1252" s="129" t="e">
        <f>VLOOKUP(A1252,'Carga Remito.'!A$4:AK$16957,3,0)</f>
        <v>#N/A</v>
      </c>
      <c r="C1252" s="131" t="e">
        <f t="shared" ca="1" si="43"/>
        <v>#N/A</v>
      </c>
      <c r="D1252" s="28" t="e">
        <f>VLOOKUP(A1252,'Carga Remito.'!A$4:AK$15957,4,0)</f>
        <v>#N/A</v>
      </c>
      <c r="E1252" s="28" t="e">
        <f>VLOOKUP(A1252,'Carga Remito.'!A$4:AK$2258,6,0)</f>
        <v>#N/A</v>
      </c>
      <c r="F1252" s="28" t="e">
        <f>VLOOKUP(A1252,'Carga Remito.'!A$4:AK$1858,7,0)</f>
        <v>#N/A</v>
      </c>
      <c r="G1252" s="27" t="e">
        <f>VLOOKUP(A1252,'Carga Remito.'!A$4:AK$20957,MATCH(G$4,'Carga Remito.'!A$3:AQ$3,0),0)</f>
        <v>#N/A</v>
      </c>
      <c r="J1252" s="15" t="e">
        <f t="shared" si="42"/>
        <v>#N/A</v>
      </c>
    </row>
    <row r="1253" spans="2:18" x14ac:dyDescent="0.25">
      <c r="B1253" s="129" t="e">
        <f>VLOOKUP(A1253,'Carga Remito.'!A$4:AK$16957,3,0)</f>
        <v>#N/A</v>
      </c>
      <c r="C1253" s="131" t="e">
        <f t="shared" ref="C1253:C1316" ca="1" si="44">IF((TODAY()-B1253)&lt;30,0,(TODAY()-B1253)/30)</f>
        <v>#N/A</v>
      </c>
      <c r="D1253" s="28" t="e">
        <f>VLOOKUP(A1253,'Carga Remito.'!A$4:AK$15957,4,0)</f>
        <v>#N/A</v>
      </c>
      <c r="E1253" s="28" t="e">
        <f>VLOOKUP(A1253,'Carga Remito.'!A$4:AK$2258,6,0)</f>
        <v>#N/A</v>
      </c>
      <c r="F1253" s="28" t="e">
        <f>VLOOKUP(A1253,'Carga Remito.'!A$4:AK$1858,7,0)</f>
        <v>#N/A</v>
      </c>
      <c r="G1253" s="27" t="e">
        <f>VLOOKUP(A1253,'Carga Remito.'!A$4:AK$20957,MATCH(G$4,'Carga Remito.'!A$3:AQ$3,0),0)</f>
        <v>#N/A</v>
      </c>
      <c r="J1253" s="15" t="e">
        <f t="shared" si="42"/>
        <v>#N/A</v>
      </c>
      <c r="Q1253" s="31">
        <v>4</v>
      </c>
      <c r="R1253" s="23">
        <v>3700</v>
      </c>
    </row>
    <row r="1254" spans="2:18" x14ac:dyDescent="0.25">
      <c r="B1254" s="129" t="e">
        <f>VLOOKUP(A1254,'Carga Remito.'!A$4:AK$16957,3,0)</f>
        <v>#N/A</v>
      </c>
      <c r="C1254" s="131" t="e">
        <f t="shared" ca="1" si="44"/>
        <v>#N/A</v>
      </c>
      <c r="D1254" s="28" t="e">
        <f>VLOOKUP(A1254,'Carga Remito.'!A$4:AK$15957,4,0)</f>
        <v>#N/A</v>
      </c>
      <c r="E1254" s="28" t="e">
        <f>VLOOKUP(A1254,'Carga Remito.'!A$4:AK$2258,6,0)</f>
        <v>#N/A</v>
      </c>
      <c r="F1254" s="28" t="e">
        <f>VLOOKUP(A1254,'Carga Remito.'!A$4:AK$1858,7,0)</f>
        <v>#N/A</v>
      </c>
      <c r="G1254" s="27" t="e">
        <f>VLOOKUP(A1254,'Carga Remito.'!A$4:AK$20957,MATCH(G$4,'Carga Remito.'!A$3:AQ$3,0),0)</f>
        <v>#N/A</v>
      </c>
      <c r="J1254" s="15" t="e">
        <f t="shared" si="42"/>
        <v>#N/A</v>
      </c>
    </row>
    <row r="1255" spans="2:18" x14ac:dyDescent="0.25">
      <c r="B1255" s="129" t="e">
        <f>VLOOKUP(A1255,'Carga Remito.'!A$4:AK$16957,3,0)</f>
        <v>#N/A</v>
      </c>
      <c r="C1255" s="131" t="e">
        <f t="shared" ca="1" si="44"/>
        <v>#N/A</v>
      </c>
      <c r="D1255" s="28" t="e">
        <f>VLOOKUP(A1255,'Carga Remito.'!A$4:AK$15957,4,0)</f>
        <v>#N/A</v>
      </c>
      <c r="E1255" s="28" t="e">
        <f>VLOOKUP(A1255,'Carga Remito.'!A$4:AK$2258,6,0)</f>
        <v>#N/A</v>
      </c>
      <c r="F1255" s="28" t="e">
        <f>VLOOKUP(A1255,'Carga Remito.'!A$4:AK$1858,7,0)</f>
        <v>#N/A</v>
      </c>
      <c r="G1255" s="27" t="e">
        <f>VLOOKUP(A1255,'Carga Remito.'!A$4:AK$20957,MATCH(G$4,'Carga Remito.'!A$3:AQ$3,0),0)</f>
        <v>#N/A</v>
      </c>
      <c r="J1255" s="15" t="e">
        <f t="shared" si="42"/>
        <v>#N/A</v>
      </c>
    </row>
    <row r="1256" spans="2:18" x14ac:dyDescent="0.25">
      <c r="B1256" s="129" t="e">
        <f>VLOOKUP(A1256,'Carga Remito.'!A$4:AK$16957,3,0)</f>
        <v>#N/A</v>
      </c>
      <c r="C1256" s="131" t="e">
        <f t="shared" ca="1" si="44"/>
        <v>#N/A</v>
      </c>
      <c r="D1256" s="28" t="e">
        <f>VLOOKUP(A1256,'Carga Remito.'!A$4:AK$15957,4,0)</f>
        <v>#N/A</v>
      </c>
      <c r="E1256" s="28" t="e">
        <f>VLOOKUP(A1256,'Carga Remito.'!A$4:AK$2258,6,0)</f>
        <v>#N/A</v>
      </c>
      <c r="F1256" s="28" t="e">
        <f>VLOOKUP(A1256,'Carga Remito.'!A$4:AK$1858,7,0)</f>
        <v>#N/A</v>
      </c>
      <c r="G1256" s="27" t="e">
        <f>VLOOKUP(A1256,'Carga Remito.'!A$4:AK$20957,MATCH(G$4,'Carga Remito.'!A$3:AQ$3,0),0)</f>
        <v>#N/A</v>
      </c>
      <c r="J1256" s="15" t="e">
        <f t="shared" si="42"/>
        <v>#N/A</v>
      </c>
    </row>
    <row r="1257" spans="2:18" x14ac:dyDescent="0.25">
      <c r="B1257" s="129" t="e">
        <f>VLOOKUP(A1257,'Carga Remito.'!A$4:AK$16957,3,0)</f>
        <v>#N/A</v>
      </c>
      <c r="C1257" s="131" t="e">
        <f t="shared" ca="1" si="44"/>
        <v>#N/A</v>
      </c>
      <c r="D1257" s="28" t="e">
        <f>VLOOKUP(A1257,'Carga Remito.'!A$4:AK$15957,4,0)</f>
        <v>#N/A</v>
      </c>
      <c r="E1257" s="28" t="e">
        <f>VLOOKUP(A1257,'Carga Remito.'!A$4:AK$2258,6,0)</f>
        <v>#N/A</v>
      </c>
      <c r="F1257" s="28" t="e">
        <f>VLOOKUP(A1257,'Carga Remito.'!A$4:AK$1858,7,0)</f>
        <v>#N/A</v>
      </c>
      <c r="G1257" s="27" t="e">
        <f>VLOOKUP(A1257,'Carga Remito.'!A$4:AK$20957,MATCH(G$4,'Carga Remito.'!A$3:AQ$3,0),0)</f>
        <v>#N/A</v>
      </c>
      <c r="J1257" s="15" t="e">
        <f t="shared" si="42"/>
        <v>#N/A</v>
      </c>
    </row>
    <row r="1258" spans="2:18" x14ac:dyDescent="0.25">
      <c r="B1258" s="129" t="e">
        <f>VLOOKUP(A1258,'Carga Remito.'!A$4:AK$16957,3,0)</f>
        <v>#N/A</v>
      </c>
      <c r="C1258" s="131" t="e">
        <f t="shared" ca="1" si="44"/>
        <v>#N/A</v>
      </c>
      <c r="D1258" s="28" t="e">
        <f>VLOOKUP(A1258,'Carga Remito.'!A$4:AK$15957,4,0)</f>
        <v>#N/A</v>
      </c>
      <c r="E1258" s="28" t="e">
        <f>VLOOKUP(A1258,'Carga Remito.'!A$4:AK$2258,6,0)</f>
        <v>#N/A</v>
      </c>
      <c r="F1258" s="28" t="e">
        <f>VLOOKUP(A1258,'Carga Remito.'!A$4:AK$1858,7,0)</f>
        <v>#N/A</v>
      </c>
      <c r="G1258" s="27" t="e">
        <f>VLOOKUP(A1258,'Carga Remito.'!A$4:AK$20957,MATCH(G$4,'Carga Remito.'!A$3:AQ$3,0),0)</f>
        <v>#N/A</v>
      </c>
      <c r="J1258" s="15" t="e">
        <f t="shared" si="42"/>
        <v>#N/A</v>
      </c>
    </row>
    <row r="1259" spans="2:18" x14ac:dyDescent="0.25">
      <c r="B1259" s="129" t="e">
        <f>VLOOKUP(A1259,'Carga Remito.'!A$4:AK$16957,3,0)</f>
        <v>#N/A</v>
      </c>
      <c r="C1259" s="131" t="e">
        <f t="shared" ca="1" si="44"/>
        <v>#N/A</v>
      </c>
      <c r="D1259" s="28" t="e">
        <f>VLOOKUP(A1259,'Carga Remito.'!A$4:AK$15957,4,0)</f>
        <v>#N/A</v>
      </c>
      <c r="E1259" s="28" t="e">
        <f>VLOOKUP(A1259,'Carga Remito.'!A$4:AK$2258,6,0)</f>
        <v>#N/A</v>
      </c>
      <c r="F1259" s="28" t="e">
        <f>VLOOKUP(A1259,'Carga Remito.'!A$4:AK$1858,7,0)</f>
        <v>#N/A</v>
      </c>
      <c r="G1259" s="27" t="e">
        <f>VLOOKUP(A1259,'Carga Remito.'!A$4:AK$20957,MATCH(G$4,'Carga Remito.'!A$3:AQ$3,0),0)</f>
        <v>#N/A</v>
      </c>
      <c r="J1259" s="15" t="e">
        <f t="shared" si="42"/>
        <v>#N/A</v>
      </c>
    </row>
    <row r="1260" spans="2:18" x14ac:dyDescent="0.25">
      <c r="B1260" s="129" t="e">
        <f>VLOOKUP(A1260,'Carga Remito.'!A$4:AK$16957,3,0)</f>
        <v>#N/A</v>
      </c>
      <c r="C1260" s="131" t="e">
        <f t="shared" ca="1" si="44"/>
        <v>#N/A</v>
      </c>
      <c r="D1260" s="28" t="e">
        <f>VLOOKUP(A1260,'Carga Remito.'!A$4:AK$15957,4,0)</f>
        <v>#N/A</v>
      </c>
      <c r="E1260" s="28" t="e">
        <f>VLOOKUP(A1260,'Carga Remito.'!A$4:AK$2258,6,0)</f>
        <v>#N/A</v>
      </c>
      <c r="F1260" s="28" t="e">
        <f>VLOOKUP(A1260,'Carga Remito.'!A$4:AK$1858,7,0)</f>
        <v>#N/A</v>
      </c>
      <c r="G1260" s="27" t="e">
        <f>VLOOKUP(A1260,'Carga Remito.'!A$4:AK$20957,MATCH(G$4,'Carga Remito.'!A$3:AQ$3,0),0)</f>
        <v>#N/A</v>
      </c>
      <c r="J1260" s="15" t="e">
        <f t="shared" si="42"/>
        <v>#N/A</v>
      </c>
    </row>
    <row r="1261" spans="2:18" x14ac:dyDescent="0.25">
      <c r="B1261" s="129" t="e">
        <f>VLOOKUP(A1261,'Carga Remito.'!A$4:AK$16957,3,0)</f>
        <v>#N/A</v>
      </c>
      <c r="C1261" s="131" t="e">
        <f t="shared" ca="1" si="44"/>
        <v>#N/A</v>
      </c>
      <c r="D1261" s="28" t="e">
        <f>VLOOKUP(A1261,'Carga Remito.'!A$4:AK$15957,4,0)</f>
        <v>#N/A</v>
      </c>
      <c r="E1261" s="28" t="e">
        <f>VLOOKUP(A1261,'Carga Remito.'!A$4:AK$2258,6,0)</f>
        <v>#N/A</v>
      </c>
      <c r="F1261" s="28" t="e">
        <f>VLOOKUP(A1261,'Carga Remito.'!A$4:AK$1858,7,0)</f>
        <v>#N/A</v>
      </c>
      <c r="G1261" s="27" t="e">
        <f>VLOOKUP(A1261,'Carga Remito.'!A$4:AK$20957,MATCH(G$4,'Carga Remito.'!A$3:AQ$3,0),0)</f>
        <v>#N/A</v>
      </c>
      <c r="J1261" s="15" t="e">
        <f t="shared" si="42"/>
        <v>#N/A</v>
      </c>
    </row>
    <row r="1262" spans="2:18" x14ac:dyDescent="0.25">
      <c r="B1262" s="129" t="e">
        <f>VLOOKUP(A1262,'Carga Remito.'!A$4:AK$16957,3,0)</f>
        <v>#N/A</v>
      </c>
      <c r="C1262" s="131" t="e">
        <f t="shared" ca="1" si="44"/>
        <v>#N/A</v>
      </c>
      <c r="D1262" s="28" t="e">
        <f>VLOOKUP(A1262,'Carga Remito.'!A$4:AK$15957,4,0)</f>
        <v>#N/A</v>
      </c>
      <c r="E1262" s="28" t="e">
        <f>VLOOKUP(A1262,'Carga Remito.'!A$4:AK$2258,6,0)</f>
        <v>#N/A</v>
      </c>
      <c r="F1262" s="28" t="e">
        <f>VLOOKUP(A1262,'Carga Remito.'!A$4:AK$1858,7,0)</f>
        <v>#N/A</v>
      </c>
      <c r="G1262" s="27" t="e">
        <f>VLOOKUP(A1262,'Carga Remito.'!A$4:AK$20957,MATCH(G$4,'Carga Remito.'!A$3:AQ$3,0),0)</f>
        <v>#N/A</v>
      </c>
      <c r="J1262" s="15" t="e">
        <f t="shared" si="42"/>
        <v>#N/A</v>
      </c>
    </row>
    <row r="1263" spans="2:18" x14ac:dyDescent="0.25">
      <c r="B1263" s="129" t="e">
        <f>VLOOKUP(A1263,'Carga Remito.'!A$4:AK$16957,3,0)</f>
        <v>#N/A</v>
      </c>
      <c r="C1263" s="131" t="e">
        <f t="shared" ca="1" si="44"/>
        <v>#N/A</v>
      </c>
      <c r="D1263" s="28" t="e">
        <f>VLOOKUP(A1263,'Carga Remito.'!A$4:AK$15957,4,0)</f>
        <v>#N/A</v>
      </c>
      <c r="E1263" s="28" t="e">
        <f>VLOOKUP(A1263,'Carga Remito.'!A$4:AK$2258,6,0)</f>
        <v>#N/A</v>
      </c>
      <c r="F1263" s="28" t="e">
        <f>VLOOKUP(A1263,'Carga Remito.'!A$4:AK$1858,7,0)</f>
        <v>#N/A</v>
      </c>
      <c r="G1263" s="27" t="e">
        <f>VLOOKUP(A1263,'Carga Remito.'!A$4:AK$20957,MATCH(G$4,'Carga Remito.'!A$3:AQ$3,0),0)</f>
        <v>#N/A</v>
      </c>
      <c r="J1263" s="15" t="e">
        <f t="shared" si="42"/>
        <v>#N/A</v>
      </c>
    </row>
    <row r="1264" spans="2:18" x14ac:dyDescent="0.25">
      <c r="B1264" s="129" t="e">
        <f>VLOOKUP(A1264,'Carga Remito.'!A$4:AK$16957,3,0)</f>
        <v>#N/A</v>
      </c>
      <c r="C1264" s="131" t="e">
        <f t="shared" ca="1" si="44"/>
        <v>#N/A</v>
      </c>
      <c r="D1264" s="28" t="e">
        <f>VLOOKUP(A1264,'Carga Remito.'!A$4:AK$15957,4,0)</f>
        <v>#N/A</v>
      </c>
      <c r="E1264" s="28" t="e">
        <f>VLOOKUP(A1264,'Carga Remito.'!A$4:AK$2258,6,0)</f>
        <v>#N/A</v>
      </c>
      <c r="F1264" s="28" t="e">
        <f>VLOOKUP(A1264,'Carga Remito.'!A$4:AK$1858,7,0)</f>
        <v>#N/A</v>
      </c>
      <c r="G1264" s="27" t="e">
        <f>VLOOKUP(A1264,'Carga Remito.'!A$4:AK$20957,MATCH(G$4,'Carga Remito.'!A$3:AQ$3,0),0)</f>
        <v>#N/A</v>
      </c>
      <c r="J1264" s="15" t="e">
        <f t="shared" si="42"/>
        <v>#N/A</v>
      </c>
    </row>
    <row r="1265" spans="2:10" x14ac:dyDescent="0.25">
      <c r="B1265" s="129" t="e">
        <f>VLOOKUP(A1265,'Carga Remito.'!A$4:AK$16957,3,0)</f>
        <v>#N/A</v>
      </c>
      <c r="C1265" s="131" t="e">
        <f t="shared" ca="1" si="44"/>
        <v>#N/A</v>
      </c>
      <c r="D1265" s="28" t="e">
        <f>VLOOKUP(A1265,'Carga Remito.'!A$4:AK$15957,4,0)</f>
        <v>#N/A</v>
      </c>
      <c r="E1265" s="28" t="e">
        <f>VLOOKUP(A1265,'Carga Remito.'!A$4:AK$2258,6,0)</f>
        <v>#N/A</v>
      </c>
      <c r="F1265" s="28" t="e">
        <f>VLOOKUP(A1265,'Carga Remito.'!A$4:AK$1858,7,0)</f>
        <v>#N/A</v>
      </c>
      <c r="G1265" s="27" t="e">
        <f>VLOOKUP(A1265,'Carga Remito.'!A$4:AK$20957,MATCH(G$4,'Carga Remito.'!A$3:AQ$3,0),0)</f>
        <v>#N/A</v>
      </c>
      <c r="J1265" s="15" t="e">
        <f t="shared" si="42"/>
        <v>#N/A</v>
      </c>
    </row>
    <row r="1266" spans="2:10" x14ac:dyDescent="0.25">
      <c r="B1266" s="129" t="e">
        <f>VLOOKUP(A1266,'Carga Remito.'!A$4:AK$16957,3,0)</f>
        <v>#N/A</v>
      </c>
      <c r="C1266" s="131" t="e">
        <f t="shared" ca="1" si="44"/>
        <v>#N/A</v>
      </c>
      <c r="D1266" s="28" t="e">
        <f>VLOOKUP(A1266,'Carga Remito.'!A$4:AK$15957,4,0)</f>
        <v>#N/A</v>
      </c>
      <c r="E1266" s="28" t="e">
        <f>VLOOKUP(A1266,'Carga Remito.'!A$4:AK$2258,6,0)</f>
        <v>#N/A</v>
      </c>
      <c r="F1266" s="28" t="e">
        <f>VLOOKUP(A1266,'Carga Remito.'!A$4:AK$1858,7,0)</f>
        <v>#N/A</v>
      </c>
      <c r="G1266" s="27" t="e">
        <f>VLOOKUP(A1266,'Carga Remito.'!A$4:AK$20957,MATCH(G$4,'Carga Remito.'!A$3:AQ$3,0),0)</f>
        <v>#N/A</v>
      </c>
      <c r="J1266" s="15" t="e">
        <f t="shared" si="42"/>
        <v>#N/A</v>
      </c>
    </row>
    <row r="1267" spans="2:10" x14ac:dyDescent="0.25">
      <c r="B1267" s="129" t="e">
        <f>VLOOKUP(A1267,'Carga Remito.'!A$4:AK$16957,3,0)</f>
        <v>#N/A</v>
      </c>
      <c r="C1267" s="131" t="e">
        <f t="shared" ca="1" si="44"/>
        <v>#N/A</v>
      </c>
      <c r="D1267" s="28" t="e">
        <f>VLOOKUP(A1267,'Carga Remito.'!A$4:AK$15957,4,0)</f>
        <v>#N/A</v>
      </c>
      <c r="E1267" s="28" t="e">
        <f>VLOOKUP(A1267,'Carga Remito.'!A$4:AK$2258,6,0)</f>
        <v>#N/A</v>
      </c>
      <c r="F1267" s="28" t="e">
        <f>VLOOKUP(A1267,'Carga Remito.'!A$4:AK$1858,7,0)</f>
        <v>#N/A</v>
      </c>
      <c r="G1267" s="27" t="e">
        <f>VLOOKUP(A1267,'Carga Remito.'!A$4:AK$20957,MATCH(G$4,'Carga Remito.'!A$3:AQ$3,0),0)</f>
        <v>#N/A</v>
      </c>
      <c r="J1267" s="15" t="e">
        <f t="shared" si="42"/>
        <v>#N/A</v>
      </c>
    </row>
    <row r="1268" spans="2:10" x14ac:dyDescent="0.25">
      <c r="B1268" s="129" t="e">
        <f>VLOOKUP(A1268,'Carga Remito.'!A$4:AK$16957,3,0)</f>
        <v>#N/A</v>
      </c>
      <c r="C1268" s="131" t="e">
        <f t="shared" ca="1" si="44"/>
        <v>#N/A</v>
      </c>
      <c r="D1268" s="28" t="e">
        <f>VLOOKUP(A1268,'Carga Remito.'!A$4:AK$15957,4,0)</f>
        <v>#N/A</v>
      </c>
      <c r="E1268" s="28" t="e">
        <f>VLOOKUP(A1268,'Carga Remito.'!A$4:AK$2258,6,0)</f>
        <v>#N/A</v>
      </c>
      <c r="F1268" s="28" t="e">
        <f>VLOOKUP(A1268,'Carga Remito.'!A$4:AK$1858,7,0)</f>
        <v>#N/A</v>
      </c>
      <c r="G1268" s="27" t="e">
        <f>VLOOKUP(A1268,'Carga Remito.'!A$4:AK$20957,MATCH(G$4,'Carga Remito.'!A$3:AQ$3,0),0)</f>
        <v>#N/A</v>
      </c>
      <c r="J1268" s="15" t="e">
        <f t="shared" ref="J1268:J1331" si="45">+G1268-K1268-N1268-Q1268-T1268-W1268-Z1268</f>
        <v>#N/A</v>
      </c>
    </row>
    <row r="1269" spans="2:10" x14ac:dyDescent="0.25">
      <c r="B1269" s="129" t="e">
        <f>VLOOKUP(A1269,'Carga Remito.'!A$4:AK$16957,3,0)</f>
        <v>#N/A</v>
      </c>
      <c r="C1269" s="131" t="e">
        <f t="shared" ca="1" si="44"/>
        <v>#N/A</v>
      </c>
      <c r="D1269" s="28" t="e">
        <f>VLOOKUP(A1269,'Carga Remito.'!A$4:AK$15957,4,0)</f>
        <v>#N/A</v>
      </c>
      <c r="E1269" s="28" t="e">
        <f>VLOOKUP(A1269,'Carga Remito.'!A$4:AK$2258,6,0)</f>
        <v>#N/A</v>
      </c>
      <c r="F1269" s="28" t="e">
        <f>VLOOKUP(A1269,'Carga Remito.'!A$4:AK$1858,7,0)</f>
        <v>#N/A</v>
      </c>
      <c r="G1269" s="27" t="e">
        <f>VLOOKUP(A1269,'Carga Remito.'!A$4:AK$20957,MATCH(G$4,'Carga Remito.'!A$3:AQ$3,0),0)</f>
        <v>#N/A</v>
      </c>
      <c r="J1269" s="15" t="e">
        <f t="shared" si="45"/>
        <v>#N/A</v>
      </c>
    </row>
    <row r="1270" spans="2:10" x14ac:dyDescent="0.25">
      <c r="B1270" s="129" t="e">
        <f>VLOOKUP(A1270,'Carga Remito.'!A$4:AK$16957,3,0)</f>
        <v>#N/A</v>
      </c>
      <c r="C1270" s="131" t="e">
        <f t="shared" ca="1" si="44"/>
        <v>#N/A</v>
      </c>
      <c r="D1270" s="28" t="e">
        <f>VLOOKUP(A1270,'Carga Remito.'!A$4:AK$15957,4,0)</f>
        <v>#N/A</v>
      </c>
      <c r="E1270" s="28" t="e">
        <f>VLOOKUP(A1270,'Carga Remito.'!A$4:AK$2258,6,0)</f>
        <v>#N/A</v>
      </c>
      <c r="F1270" s="28" t="e">
        <f>VLOOKUP(A1270,'Carga Remito.'!A$4:AK$1858,7,0)</f>
        <v>#N/A</v>
      </c>
      <c r="G1270" s="27" t="e">
        <f>VLOOKUP(A1270,'Carga Remito.'!A$4:AK$20957,MATCH(G$4,'Carga Remito.'!A$3:AQ$3,0),0)</f>
        <v>#N/A</v>
      </c>
      <c r="J1270" s="15" t="e">
        <f t="shared" si="45"/>
        <v>#N/A</v>
      </c>
    </row>
    <row r="1271" spans="2:10" x14ac:dyDescent="0.25">
      <c r="B1271" s="129" t="e">
        <f>VLOOKUP(A1271,'Carga Remito.'!A$4:AK$16957,3,0)</f>
        <v>#N/A</v>
      </c>
      <c r="C1271" s="131" t="e">
        <f t="shared" ca="1" si="44"/>
        <v>#N/A</v>
      </c>
      <c r="D1271" s="28" t="e">
        <f>VLOOKUP(A1271,'Carga Remito.'!A$4:AK$15957,4,0)</f>
        <v>#N/A</v>
      </c>
      <c r="E1271" s="28" t="e">
        <f>VLOOKUP(A1271,'Carga Remito.'!A$4:AK$2258,6,0)</f>
        <v>#N/A</v>
      </c>
      <c r="F1271" s="28" t="e">
        <f>VLOOKUP(A1271,'Carga Remito.'!A$4:AK$1858,7,0)</f>
        <v>#N/A</v>
      </c>
      <c r="G1271" s="27" t="e">
        <f>VLOOKUP(A1271,'Carga Remito.'!A$4:AK$20957,MATCH(G$4,'Carga Remito.'!A$3:AQ$3,0),0)</f>
        <v>#N/A</v>
      </c>
      <c r="J1271" s="15" t="e">
        <f t="shared" si="45"/>
        <v>#N/A</v>
      </c>
    </row>
    <row r="1272" spans="2:10" x14ac:dyDescent="0.25">
      <c r="B1272" s="129" t="e">
        <f>VLOOKUP(A1272,'Carga Remito.'!A$4:AK$16957,3,0)</f>
        <v>#N/A</v>
      </c>
      <c r="C1272" s="131" t="e">
        <f t="shared" ca="1" si="44"/>
        <v>#N/A</v>
      </c>
      <c r="D1272" s="28" t="e">
        <f>VLOOKUP(A1272,'Carga Remito.'!A$4:AK$15957,4,0)</f>
        <v>#N/A</v>
      </c>
      <c r="E1272" s="28" t="e">
        <f>VLOOKUP(A1272,'Carga Remito.'!A$4:AK$2258,6,0)</f>
        <v>#N/A</v>
      </c>
      <c r="F1272" s="28" t="e">
        <f>VLOOKUP(A1272,'Carga Remito.'!A$4:AK$1858,7,0)</f>
        <v>#N/A</v>
      </c>
      <c r="G1272" s="27" t="e">
        <f>VLOOKUP(A1272,'Carga Remito.'!A$4:AK$20957,MATCH(G$4,'Carga Remito.'!A$3:AQ$3,0),0)</f>
        <v>#N/A</v>
      </c>
      <c r="J1272" s="15" t="e">
        <f t="shared" si="45"/>
        <v>#N/A</v>
      </c>
    </row>
    <row r="1273" spans="2:10" x14ac:dyDescent="0.25">
      <c r="B1273" s="129" t="e">
        <f>VLOOKUP(A1273,'Carga Remito.'!A$4:AK$16957,3,0)</f>
        <v>#N/A</v>
      </c>
      <c r="C1273" s="131" t="e">
        <f t="shared" ca="1" si="44"/>
        <v>#N/A</v>
      </c>
      <c r="D1273" s="28" t="e">
        <f>VLOOKUP(A1273,'Carga Remito.'!A$4:AK$15957,4,0)</f>
        <v>#N/A</v>
      </c>
      <c r="E1273" s="28" t="e">
        <f>VLOOKUP(A1273,'Carga Remito.'!A$4:AK$2258,6,0)</f>
        <v>#N/A</v>
      </c>
      <c r="F1273" s="28" t="e">
        <f>VLOOKUP(A1273,'Carga Remito.'!A$4:AK$1858,7,0)</f>
        <v>#N/A</v>
      </c>
      <c r="G1273" s="27" t="e">
        <f>VLOOKUP(A1273,'Carga Remito.'!A$4:AK$20957,MATCH(G$4,'Carga Remito.'!A$3:AQ$3,0),0)</f>
        <v>#N/A</v>
      </c>
      <c r="J1273" s="15" t="e">
        <f t="shared" si="45"/>
        <v>#N/A</v>
      </c>
    </row>
    <row r="1274" spans="2:10" x14ac:dyDescent="0.25">
      <c r="B1274" s="129" t="e">
        <f>VLOOKUP(A1274,'Carga Remito.'!A$4:AK$16957,3,0)</f>
        <v>#N/A</v>
      </c>
      <c r="C1274" s="131" t="e">
        <f t="shared" ca="1" si="44"/>
        <v>#N/A</v>
      </c>
      <c r="D1274" s="28" t="e">
        <f>VLOOKUP(A1274,'Carga Remito.'!A$4:AK$15957,4,0)</f>
        <v>#N/A</v>
      </c>
      <c r="E1274" s="28" t="e">
        <f>VLOOKUP(A1274,'Carga Remito.'!A$4:AK$2258,6,0)</f>
        <v>#N/A</v>
      </c>
      <c r="F1274" s="28" t="e">
        <f>VLOOKUP(A1274,'Carga Remito.'!A$4:AK$1858,7,0)</f>
        <v>#N/A</v>
      </c>
      <c r="G1274" s="27" t="e">
        <f>VLOOKUP(A1274,'Carga Remito.'!A$4:AK$20957,MATCH(G$4,'Carga Remito.'!A$3:AQ$3,0),0)</f>
        <v>#N/A</v>
      </c>
      <c r="J1274" s="15" t="e">
        <f t="shared" si="45"/>
        <v>#N/A</v>
      </c>
    </row>
    <row r="1275" spans="2:10" x14ac:dyDescent="0.25">
      <c r="B1275" s="129" t="e">
        <f>VLOOKUP(A1275,'Carga Remito.'!A$4:AK$16957,3,0)</f>
        <v>#N/A</v>
      </c>
      <c r="C1275" s="131" t="e">
        <f t="shared" ca="1" si="44"/>
        <v>#N/A</v>
      </c>
      <c r="D1275" s="28" t="e">
        <f>VLOOKUP(A1275,'Carga Remito.'!A$4:AK$15957,4,0)</f>
        <v>#N/A</v>
      </c>
      <c r="E1275" s="28" t="e">
        <f>VLOOKUP(A1275,'Carga Remito.'!A$4:AK$2258,6,0)</f>
        <v>#N/A</v>
      </c>
      <c r="F1275" s="28" t="e">
        <f>VLOOKUP(A1275,'Carga Remito.'!A$4:AK$1858,7,0)</f>
        <v>#N/A</v>
      </c>
      <c r="G1275" s="27" t="e">
        <f>VLOOKUP(A1275,'Carga Remito.'!A$4:AK$20957,MATCH(G$4,'Carga Remito.'!A$3:AQ$3,0),0)</f>
        <v>#N/A</v>
      </c>
      <c r="J1275" s="15" t="e">
        <f t="shared" si="45"/>
        <v>#N/A</v>
      </c>
    </row>
    <row r="1276" spans="2:10" x14ac:dyDescent="0.25">
      <c r="B1276" s="129" t="e">
        <f>VLOOKUP(A1276,'Carga Remito.'!A$4:AK$16957,3,0)</f>
        <v>#N/A</v>
      </c>
      <c r="C1276" s="131" t="e">
        <f t="shared" ca="1" si="44"/>
        <v>#N/A</v>
      </c>
      <c r="D1276" s="28" t="e">
        <f>VLOOKUP(A1276,'Carga Remito.'!A$4:AK$15957,4,0)</f>
        <v>#N/A</v>
      </c>
      <c r="E1276" s="28" t="e">
        <f>VLOOKUP(A1276,'Carga Remito.'!A$4:AK$2258,6,0)</f>
        <v>#N/A</v>
      </c>
      <c r="F1276" s="28" t="e">
        <f>VLOOKUP(A1276,'Carga Remito.'!A$4:AK$1858,7,0)</f>
        <v>#N/A</v>
      </c>
      <c r="G1276" s="27" t="e">
        <f>VLOOKUP(A1276,'Carga Remito.'!A$4:AK$20957,MATCH(G$4,'Carga Remito.'!A$3:AQ$3,0),0)</f>
        <v>#N/A</v>
      </c>
      <c r="J1276" s="15" t="e">
        <f t="shared" si="45"/>
        <v>#N/A</v>
      </c>
    </row>
    <row r="1277" spans="2:10" x14ac:dyDescent="0.25">
      <c r="B1277" s="129" t="e">
        <f>VLOOKUP(A1277,'Carga Remito.'!A$4:AK$16957,3,0)</f>
        <v>#N/A</v>
      </c>
      <c r="C1277" s="131" t="e">
        <f t="shared" ca="1" si="44"/>
        <v>#N/A</v>
      </c>
      <c r="D1277" s="28" t="e">
        <f>VLOOKUP(A1277,'Carga Remito.'!A$4:AK$15957,4,0)</f>
        <v>#N/A</v>
      </c>
      <c r="E1277" s="28" t="e">
        <f>VLOOKUP(A1277,'Carga Remito.'!A$4:AK$2258,6,0)</f>
        <v>#N/A</v>
      </c>
      <c r="F1277" s="28" t="e">
        <f>VLOOKUP(A1277,'Carga Remito.'!A$4:AK$1858,7,0)</f>
        <v>#N/A</v>
      </c>
      <c r="G1277" s="27" t="e">
        <f>VLOOKUP(A1277,'Carga Remito.'!A$4:AK$20957,MATCH(G$4,'Carga Remito.'!A$3:AQ$3,0),0)</f>
        <v>#N/A</v>
      </c>
      <c r="J1277" s="15" t="e">
        <f t="shared" si="45"/>
        <v>#N/A</v>
      </c>
    </row>
    <row r="1278" spans="2:10" x14ac:dyDescent="0.25">
      <c r="B1278" s="129" t="e">
        <f>VLOOKUP(A1278,'Carga Remito.'!A$4:AK$16957,3,0)</f>
        <v>#N/A</v>
      </c>
      <c r="C1278" s="131" t="e">
        <f t="shared" ca="1" si="44"/>
        <v>#N/A</v>
      </c>
      <c r="D1278" s="28" t="e">
        <f>VLOOKUP(A1278,'Carga Remito.'!A$4:AK$15957,4,0)</f>
        <v>#N/A</v>
      </c>
      <c r="E1278" s="28" t="e">
        <f>VLOOKUP(A1278,'Carga Remito.'!A$4:AK$2258,6,0)</f>
        <v>#N/A</v>
      </c>
      <c r="F1278" s="28" t="e">
        <f>VLOOKUP(A1278,'Carga Remito.'!A$4:AK$1858,7,0)</f>
        <v>#N/A</v>
      </c>
      <c r="G1278" s="27" t="e">
        <f>VLOOKUP(A1278,'Carga Remito.'!A$4:AK$20957,MATCH(G$4,'Carga Remito.'!A$3:AQ$3,0),0)</f>
        <v>#N/A</v>
      </c>
      <c r="J1278" s="15" t="e">
        <f t="shared" si="45"/>
        <v>#N/A</v>
      </c>
    </row>
    <row r="1279" spans="2:10" x14ac:dyDescent="0.25">
      <c r="B1279" s="129" t="e">
        <f>VLOOKUP(A1279,'Carga Remito.'!A$4:AK$16957,3,0)</f>
        <v>#N/A</v>
      </c>
      <c r="C1279" s="131" t="e">
        <f t="shared" ca="1" si="44"/>
        <v>#N/A</v>
      </c>
      <c r="D1279" s="28" t="e">
        <f>VLOOKUP(A1279,'Carga Remito.'!A$4:AK$15957,4,0)</f>
        <v>#N/A</v>
      </c>
      <c r="E1279" s="28" t="e">
        <f>VLOOKUP(A1279,'Carga Remito.'!A$4:AK$2258,6,0)</f>
        <v>#N/A</v>
      </c>
      <c r="F1279" s="28" t="e">
        <f>VLOOKUP(A1279,'Carga Remito.'!A$4:AK$1858,7,0)</f>
        <v>#N/A</v>
      </c>
      <c r="G1279" s="27" t="e">
        <f>VLOOKUP(A1279,'Carga Remito.'!A$4:AK$20957,MATCH(G$4,'Carga Remito.'!A$3:AQ$3,0),0)</f>
        <v>#N/A</v>
      </c>
      <c r="J1279" s="15" t="e">
        <f t="shared" si="45"/>
        <v>#N/A</v>
      </c>
    </row>
    <row r="1280" spans="2:10" x14ac:dyDescent="0.25">
      <c r="B1280" s="129" t="e">
        <f>VLOOKUP(A1280,'Carga Remito.'!A$4:AK$16957,3,0)</f>
        <v>#N/A</v>
      </c>
      <c r="C1280" s="131" t="e">
        <f t="shared" ca="1" si="44"/>
        <v>#N/A</v>
      </c>
      <c r="D1280" s="28" t="e">
        <f>VLOOKUP(A1280,'Carga Remito.'!A$4:AK$15957,4,0)</f>
        <v>#N/A</v>
      </c>
      <c r="E1280" s="28" t="e">
        <f>VLOOKUP(A1280,'Carga Remito.'!A$4:AK$2258,6,0)</f>
        <v>#N/A</v>
      </c>
      <c r="F1280" s="28" t="e">
        <f>VLOOKUP(A1280,'Carga Remito.'!A$4:AK$1858,7,0)</f>
        <v>#N/A</v>
      </c>
      <c r="G1280" s="27" t="e">
        <f>VLOOKUP(A1280,'Carga Remito.'!A$4:AK$20957,MATCH(G$4,'Carga Remito.'!A$3:AQ$3,0),0)</f>
        <v>#N/A</v>
      </c>
      <c r="J1280" s="15" t="e">
        <f t="shared" si="45"/>
        <v>#N/A</v>
      </c>
    </row>
    <row r="1281" spans="2:10" x14ac:dyDescent="0.25">
      <c r="B1281" s="129" t="e">
        <f>VLOOKUP(A1281,'Carga Remito.'!A$4:AK$16957,3,0)</f>
        <v>#N/A</v>
      </c>
      <c r="C1281" s="131" t="e">
        <f t="shared" ca="1" si="44"/>
        <v>#N/A</v>
      </c>
      <c r="D1281" s="28" t="e">
        <f>VLOOKUP(A1281,'Carga Remito.'!A$4:AK$15957,4,0)</f>
        <v>#N/A</v>
      </c>
      <c r="E1281" s="28" t="e">
        <f>VLOOKUP(A1281,'Carga Remito.'!A$4:AK$2258,6,0)</f>
        <v>#N/A</v>
      </c>
      <c r="F1281" s="28" t="e">
        <f>VLOOKUP(A1281,'Carga Remito.'!A$4:AK$1858,7,0)</f>
        <v>#N/A</v>
      </c>
      <c r="G1281" s="27" t="e">
        <f>VLOOKUP(A1281,'Carga Remito.'!A$4:AK$20957,MATCH(G$4,'Carga Remito.'!A$3:AQ$3,0),0)</f>
        <v>#N/A</v>
      </c>
      <c r="J1281" s="15" t="e">
        <f t="shared" si="45"/>
        <v>#N/A</v>
      </c>
    </row>
    <row r="1282" spans="2:10" x14ac:dyDescent="0.25">
      <c r="B1282" s="129" t="e">
        <f>VLOOKUP(A1282,'Carga Remito.'!A$4:AK$16957,3,0)</f>
        <v>#N/A</v>
      </c>
      <c r="C1282" s="131" t="e">
        <f t="shared" ca="1" si="44"/>
        <v>#N/A</v>
      </c>
      <c r="D1282" s="28" t="e">
        <f>VLOOKUP(A1282,'Carga Remito.'!A$4:AK$15957,4,0)</f>
        <v>#N/A</v>
      </c>
      <c r="E1282" s="28" t="e">
        <f>VLOOKUP(A1282,'Carga Remito.'!A$4:AK$2258,6,0)</f>
        <v>#N/A</v>
      </c>
      <c r="F1282" s="28" t="e">
        <f>VLOOKUP(A1282,'Carga Remito.'!A$4:AK$1858,7,0)</f>
        <v>#N/A</v>
      </c>
      <c r="G1282" s="27" t="e">
        <f>VLOOKUP(A1282,'Carga Remito.'!A$4:AK$20957,MATCH(G$4,'Carga Remito.'!A$3:AQ$3,0),0)</f>
        <v>#N/A</v>
      </c>
      <c r="J1282" s="15" t="e">
        <f t="shared" si="45"/>
        <v>#N/A</v>
      </c>
    </row>
    <row r="1283" spans="2:10" x14ac:dyDescent="0.25">
      <c r="B1283" s="129" t="e">
        <f>VLOOKUP(A1283,'Carga Remito.'!A$4:AK$16957,3,0)</f>
        <v>#N/A</v>
      </c>
      <c r="C1283" s="131" t="e">
        <f t="shared" ca="1" si="44"/>
        <v>#N/A</v>
      </c>
      <c r="D1283" s="28" t="e">
        <f>VLOOKUP(A1283,'Carga Remito.'!A$4:AK$15957,4,0)</f>
        <v>#N/A</v>
      </c>
      <c r="E1283" s="28" t="e">
        <f>VLOOKUP(A1283,'Carga Remito.'!A$4:AK$2258,6,0)</f>
        <v>#N/A</v>
      </c>
      <c r="F1283" s="28" t="e">
        <f>VLOOKUP(A1283,'Carga Remito.'!A$4:AK$1858,7,0)</f>
        <v>#N/A</v>
      </c>
      <c r="G1283" s="27" t="e">
        <f>VLOOKUP(A1283,'Carga Remito.'!A$4:AK$20957,MATCH(G$4,'Carga Remito.'!A$3:AQ$3,0),0)</f>
        <v>#N/A</v>
      </c>
      <c r="J1283" s="15" t="e">
        <f t="shared" si="45"/>
        <v>#N/A</v>
      </c>
    </row>
    <row r="1284" spans="2:10" x14ac:dyDescent="0.25">
      <c r="B1284" s="129" t="e">
        <f>VLOOKUP(A1284,'Carga Remito.'!A$4:AK$16957,3,0)</f>
        <v>#N/A</v>
      </c>
      <c r="C1284" s="131" t="e">
        <f t="shared" ca="1" si="44"/>
        <v>#N/A</v>
      </c>
      <c r="D1284" s="28" t="e">
        <f>VLOOKUP(A1284,'Carga Remito.'!A$4:AK$15957,4,0)</f>
        <v>#N/A</v>
      </c>
      <c r="E1284" s="28" t="e">
        <f>VLOOKUP(A1284,'Carga Remito.'!A$4:AK$2258,6,0)</f>
        <v>#N/A</v>
      </c>
      <c r="F1284" s="28" t="e">
        <f>VLOOKUP(A1284,'Carga Remito.'!A$4:AK$1858,7,0)</f>
        <v>#N/A</v>
      </c>
      <c r="G1284" s="27" t="e">
        <f>VLOOKUP(A1284,'Carga Remito.'!A$4:AK$20957,MATCH(G$4,'Carga Remito.'!A$3:AQ$3,0),0)</f>
        <v>#N/A</v>
      </c>
      <c r="J1284" s="15" t="e">
        <f t="shared" si="45"/>
        <v>#N/A</v>
      </c>
    </row>
    <row r="1285" spans="2:10" x14ac:dyDescent="0.25">
      <c r="B1285" s="129" t="e">
        <f>VLOOKUP(A1285,'Carga Remito.'!A$4:AK$16957,3,0)</f>
        <v>#N/A</v>
      </c>
      <c r="C1285" s="131" t="e">
        <f t="shared" ca="1" si="44"/>
        <v>#N/A</v>
      </c>
      <c r="D1285" s="28" t="e">
        <f>VLOOKUP(A1285,'Carga Remito.'!A$4:AK$15957,4,0)</f>
        <v>#N/A</v>
      </c>
      <c r="E1285" s="28" t="e">
        <f>VLOOKUP(A1285,'Carga Remito.'!A$4:AK$2258,6,0)</f>
        <v>#N/A</v>
      </c>
      <c r="F1285" s="28" t="e">
        <f>VLOOKUP(A1285,'Carga Remito.'!A$4:AK$1858,7,0)</f>
        <v>#N/A</v>
      </c>
      <c r="G1285" s="27" t="e">
        <f>VLOOKUP(A1285,'Carga Remito.'!A$4:AK$20957,MATCH(G$4,'Carga Remito.'!A$3:AQ$3,0),0)</f>
        <v>#N/A</v>
      </c>
      <c r="J1285" s="15" t="e">
        <f t="shared" si="45"/>
        <v>#N/A</v>
      </c>
    </row>
    <row r="1286" spans="2:10" x14ac:dyDescent="0.25">
      <c r="B1286" s="129" t="e">
        <f>VLOOKUP(A1286,'Carga Remito.'!A$4:AK$16957,3,0)</f>
        <v>#N/A</v>
      </c>
      <c r="C1286" s="131" t="e">
        <f t="shared" ca="1" si="44"/>
        <v>#N/A</v>
      </c>
      <c r="D1286" s="28" t="e">
        <f>VLOOKUP(A1286,'Carga Remito.'!A$4:AK$15957,4,0)</f>
        <v>#N/A</v>
      </c>
      <c r="E1286" s="28" t="e">
        <f>VLOOKUP(A1286,'Carga Remito.'!A$4:AK$2258,6,0)</f>
        <v>#N/A</v>
      </c>
      <c r="F1286" s="28" t="e">
        <f>VLOOKUP(A1286,'Carga Remito.'!A$4:AK$1858,7,0)</f>
        <v>#N/A</v>
      </c>
      <c r="G1286" s="27" t="e">
        <f>VLOOKUP(A1286,'Carga Remito.'!A$4:AK$20957,MATCH(G$4,'Carga Remito.'!A$3:AQ$3,0),0)</f>
        <v>#N/A</v>
      </c>
      <c r="J1286" s="15" t="e">
        <f t="shared" si="45"/>
        <v>#N/A</v>
      </c>
    </row>
    <row r="1287" spans="2:10" x14ac:dyDescent="0.25">
      <c r="B1287" s="129" t="e">
        <f>VLOOKUP(A1287,'Carga Remito.'!A$4:AK$16957,3,0)</f>
        <v>#N/A</v>
      </c>
      <c r="C1287" s="131" t="e">
        <f t="shared" ca="1" si="44"/>
        <v>#N/A</v>
      </c>
      <c r="D1287" s="28" t="e">
        <f>VLOOKUP(A1287,'Carga Remito.'!A$4:AK$15957,4,0)</f>
        <v>#N/A</v>
      </c>
      <c r="E1287" s="28" t="e">
        <f>VLOOKUP(A1287,'Carga Remito.'!A$4:AK$2258,6,0)</f>
        <v>#N/A</v>
      </c>
      <c r="F1287" s="28" t="e">
        <f>VLOOKUP(A1287,'Carga Remito.'!A$4:AK$1858,7,0)</f>
        <v>#N/A</v>
      </c>
      <c r="G1287" s="27" t="e">
        <f>VLOOKUP(A1287,'Carga Remito.'!A$4:AK$20957,MATCH(G$4,'Carga Remito.'!A$3:AQ$3,0),0)</f>
        <v>#N/A</v>
      </c>
      <c r="J1287" s="15" t="e">
        <f t="shared" si="45"/>
        <v>#N/A</v>
      </c>
    </row>
    <row r="1288" spans="2:10" x14ac:dyDescent="0.25">
      <c r="B1288" s="129" t="e">
        <f>VLOOKUP(A1288,'Carga Remito.'!A$4:AK$16957,3,0)</f>
        <v>#N/A</v>
      </c>
      <c r="C1288" s="131" t="e">
        <f t="shared" ca="1" si="44"/>
        <v>#N/A</v>
      </c>
      <c r="D1288" s="28" t="e">
        <f>VLOOKUP(A1288,'Carga Remito.'!A$4:AK$15957,4,0)</f>
        <v>#N/A</v>
      </c>
      <c r="E1288" s="28" t="e">
        <f>VLOOKUP(A1288,'Carga Remito.'!A$4:AK$2258,6,0)</f>
        <v>#N/A</v>
      </c>
      <c r="F1288" s="28" t="e">
        <f>VLOOKUP(A1288,'Carga Remito.'!A$4:AK$1858,7,0)</f>
        <v>#N/A</v>
      </c>
      <c r="G1288" s="27" t="e">
        <f>VLOOKUP(A1288,'Carga Remito.'!A$4:AK$20957,MATCH(G$4,'Carga Remito.'!A$3:AQ$3,0),0)</f>
        <v>#N/A</v>
      </c>
      <c r="J1288" s="15" t="e">
        <f t="shared" si="45"/>
        <v>#N/A</v>
      </c>
    </row>
    <row r="1289" spans="2:10" x14ac:dyDescent="0.25">
      <c r="B1289" s="129" t="e">
        <f>VLOOKUP(A1289,'Carga Remito.'!A$4:AK$16957,3,0)</f>
        <v>#N/A</v>
      </c>
      <c r="C1289" s="131" t="e">
        <f t="shared" ca="1" si="44"/>
        <v>#N/A</v>
      </c>
      <c r="D1289" s="28" t="e">
        <f>VLOOKUP(A1289,'Carga Remito.'!A$4:AK$15957,4,0)</f>
        <v>#N/A</v>
      </c>
      <c r="E1289" s="28" t="e">
        <f>VLOOKUP(A1289,'Carga Remito.'!A$4:AK$2258,6,0)</f>
        <v>#N/A</v>
      </c>
      <c r="F1289" s="28" t="e">
        <f>VLOOKUP(A1289,'Carga Remito.'!A$4:AK$1858,7,0)</f>
        <v>#N/A</v>
      </c>
      <c r="G1289" s="27" t="e">
        <f>VLOOKUP(A1289,'Carga Remito.'!A$4:AK$20957,MATCH(G$4,'Carga Remito.'!A$3:AQ$3,0),0)</f>
        <v>#N/A</v>
      </c>
      <c r="J1289" s="15" t="e">
        <f t="shared" si="45"/>
        <v>#N/A</v>
      </c>
    </row>
    <row r="1290" spans="2:10" x14ac:dyDescent="0.25">
      <c r="B1290" s="129" t="e">
        <f>VLOOKUP(A1290,'Carga Remito.'!A$4:AK$16957,3,0)</f>
        <v>#N/A</v>
      </c>
      <c r="C1290" s="131" t="e">
        <f t="shared" ca="1" si="44"/>
        <v>#N/A</v>
      </c>
      <c r="D1290" s="28" t="e">
        <f>VLOOKUP(A1290,'Carga Remito.'!A$4:AK$15957,4,0)</f>
        <v>#N/A</v>
      </c>
      <c r="E1290" s="28" t="e">
        <f>VLOOKUP(A1290,'Carga Remito.'!A$4:AK$2258,6,0)</f>
        <v>#N/A</v>
      </c>
      <c r="F1290" s="28" t="e">
        <f>VLOOKUP(A1290,'Carga Remito.'!A$4:AK$1858,7,0)</f>
        <v>#N/A</v>
      </c>
      <c r="G1290" s="27" t="e">
        <f>VLOOKUP(A1290,'Carga Remito.'!A$4:AK$20957,MATCH(G$4,'Carga Remito.'!A$3:AQ$3,0),0)</f>
        <v>#N/A</v>
      </c>
      <c r="J1290" s="15" t="e">
        <f t="shared" si="45"/>
        <v>#N/A</v>
      </c>
    </row>
    <row r="1291" spans="2:10" x14ac:dyDescent="0.25">
      <c r="B1291" s="129" t="e">
        <f>VLOOKUP(A1291,'Carga Remito.'!A$4:AK$16957,3,0)</f>
        <v>#N/A</v>
      </c>
      <c r="C1291" s="131" t="e">
        <f t="shared" ca="1" si="44"/>
        <v>#N/A</v>
      </c>
      <c r="D1291" s="28" t="e">
        <f>VLOOKUP(A1291,'Carga Remito.'!A$4:AK$15957,4,0)</f>
        <v>#N/A</v>
      </c>
      <c r="E1291" s="28" t="e">
        <f>VLOOKUP(A1291,'Carga Remito.'!A$4:AK$2258,6,0)</f>
        <v>#N/A</v>
      </c>
      <c r="F1291" s="28" t="e">
        <f>VLOOKUP(A1291,'Carga Remito.'!A$4:AK$1858,7,0)</f>
        <v>#N/A</v>
      </c>
      <c r="G1291" s="27" t="e">
        <f>VLOOKUP(A1291,'Carga Remito.'!A$4:AK$20957,MATCH(G$4,'Carga Remito.'!A$3:AQ$3,0),0)</f>
        <v>#N/A</v>
      </c>
      <c r="J1291" s="15" t="e">
        <f t="shared" si="45"/>
        <v>#N/A</v>
      </c>
    </row>
    <row r="1292" spans="2:10" x14ac:dyDescent="0.25">
      <c r="B1292" s="129" t="e">
        <f>VLOOKUP(A1292,'Carga Remito.'!A$4:AK$16957,3,0)</f>
        <v>#N/A</v>
      </c>
      <c r="C1292" s="131" t="e">
        <f t="shared" ca="1" si="44"/>
        <v>#N/A</v>
      </c>
      <c r="D1292" s="28" t="e">
        <f>VLOOKUP(A1292,'Carga Remito.'!A$4:AK$15957,4,0)</f>
        <v>#N/A</v>
      </c>
      <c r="E1292" s="28" t="e">
        <f>VLOOKUP(A1292,'Carga Remito.'!A$4:AK$2258,6,0)</f>
        <v>#N/A</v>
      </c>
      <c r="F1292" s="28" t="e">
        <f>VLOOKUP(A1292,'Carga Remito.'!A$4:AK$1858,7,0)</f>
        <v>#N/A</v>
      </c>
      <c r="G1292" s="27" t="e">
        <f>VLOOKUP(A1292,'Carga Remito.'!A$4:AK$20957,MATCH(G$4,'Carga Remito.'!A$3:AQ$3,0),0)</f>
        <v>#N/A</v>
      </c>
      <c r="J1292" s="15" t="e">
        <f t="shared" si="45"/>
        <v>#N/A</v>
      </c>
    </row>
    <row r="1293" spans="2:10" x14ac:dyDescent="0.25">
      <c r="B1293" s="129" t="e">
        <f>VLOOKUP(A1293,'Carga Remito.'!A$4:AK$16957,3,0)</f>
        <v>#N/A</v>
      </c>
      <c r="C1293" s="131" t="e">
        <f t="shared" ca="1" si="44"/>
        <v>#N/A</v>
      </c>
      <c r="D1293" s="28" t="e">
        <f>VLOOKUP(A1293,'Carga Remito.'!A$4:AK$15957,4,0)</f>
        <v>#N/A</v>
      </c>
      <c r="E1293" s="28" t="e">
        <f>VLOOKUP(A1293,'Carga Remito.'!A$4:AK$2258,6,0)</f>
        <v>#N/A</v>
      </c>
      <c r="F1293" s="28" t="e">
        <f>VLOOKUP(A1293,'Carga Remito.'!A$4:AK$1858,7,0)</f>
        <v>#N/A</v>
      </c>
      <c r="G1293" s="27" t="e">
        <f>VLOOKUP(A1293,'Carga Remito.'!A$4:AK$20957,MATCH(G$4,'Carga Remito.'!A$3:AQ$3,0),0)</f>
        <v>#N/A</v>
      </c>
      <c r="J1293" s="15" t="e">
        <f t="shared" si="45"/>
        <v>#N/A</v>
      </c>
    </row>
    <row r="1294" spans="2:10" x14ac:dyDescent="0.25">
      <c r="B1294" s="129" t="e">
        <f>VLOOKUP(A1294,'Carga Remito.'!A$4:AK$16957,3,0)</f>
        <v>#N/A</v>
      </c>
      <c r="C1294" s="131" t="e">
        <f t="shared" ca="1" si="44"/>
        <v>#N/A</v>
      </c>
      <c r="D1294" s="28" t="e">
        <f>VLOOKUP(A1294,'Carga Remito.'!A$4:AK$15957,4,0)</f>
        <v>#N/A</v>
      </c>
      <c r="E1294" s="28" t="e">
        <f>VLOOKUP(A1294,'Carga Remito.'!A$4:AK$2258,6,0)</f>
        <v>#N/A</v>
      </c>
      <c r="F1294" s="28" t="e">
        <f>VLOOKUP(A1294,'Carga Remito.'!A$4:AK$1858,7,0)</f>
        <v>#N/A</v>
      </c>
      <c r="G1294" s="27" t="e">
        <f>VLOOKUP(A1294,'Carga Remito.'!A$4:AK$20957,MATCH(G$4,'Carga Remito.'!A$3:AQ$3,0),0)</f>
        <v>#N/A</v>
      </c>
      <c r="J1294" s="15" t="e">
        <f t="shared" si="45"/>
        <v>#N/A</v>
      </c>
    </row>
    <row r="1295" spans="2:10" x14ac:dyDescent="0.25">
      <c r="B1295" s="129" t="e">
        <f>VLOOKUP(A1295,'Carga Remito.'!A$4:AK$16957,3,0)</f>
        <v>#N/A</v>
      </c>
      <c r="C1295" s="131" t="e">
        <f t="shared" ca="1" si="44"/>
        <v>#N/A</v>
      </c>
      <c r="D1295" s="28" t="e">
        <f>VLOOKUP(A1295,'Carga Remito.'!A$4:AK$15957,4,0)</f>
        <v>#N/A</v>
      </c>
      <c r="E1295" s="28" t="e">
        <f>VLOOKUP(A1295,'Carga Remito.'!A$4:AK$2258,6,0)</f>
        <v>#N/A</v>
      </c>
      <c r="F1295" s="28" t="e">
        <f>VLOOKUP(A1295,'Carga Remito.'!A$4:AK$1858,7,0)</f>
        <v>#N/A</v>
      </c>
      <c r="G1295" s="27" t="e">
        <f>VLOOKUP(A1295,'Carga Remito.'!A$4:AK$20957,MATCH(G$4,'Carga Remito.'!A$3:AQ$3,0),0)</f>
        <v>#N/A</v>
      </c>
      <c r="J1295" s="15" t="e">
        <f t="shared" si="45"/>
        <v>#N/A</v>
      </c>
    </row>
    <row r="1296" spans="2:10" x14ac:dyDescent="0.25">
      <c r="B1296" s="129" t="e">
        <f>VLOOKUP(A1296,'Carga Remito.'!A$4:AK$16957,3,0)</f>
        <v>#N/A</v>
      </c>
      <c r="C1296" s="131" t="e">
        <f t="shared" ca="1" si="44"/>
        <v>#N/A</v>
      </c>
      <c r="D1296" s="28" t="e">
        <f>VLOOKUP(A1296,'Carga Remito.'!A$4:AK$15957,4,0)</f>
        <v>#N/A</v>
      </c>
      <c r="E1296" s="28" t="e">
        <f>VLOOKUP(A1296,'Carga Remito.'!A$4:AK$2258,6,0)</f>
        <v>#N/A</v>
      </c>
      <c r="F1296" s="28" t="e">
        <f>VLOOKUP(A1296,'Carga Remito.'!A$4:AK$1858,7,0)</f>
        <v>#N/A</v>
      </c>
      <c r="G1296" s="27" t="e">
        <f>VLOOKUP(A1296,'Carga Remito.'!A$4:AK$20957,MATCH(G$4,'Carga Remito.'!A$3:AQ$3,0),0)</f>
        <v>#N/A</v>
      </c>
      <c r="J1296" s="15" t="e">
        <f t="shared" si="45"/>
        <v>#N/A</v>
      </c>
    </row>
    <row r="1297" spans="2:10" x14ac:dyDescent="0.25">
      <c r="B1297" s="129" t="e">
        <f>VLOOKUP(A1297,'Carga Remito.'!A$4:AK$16957,3,0)</f>
        <v>#N/A</v>
      </c>
      <c r="C1297" s="131" t="e">
        <f t="shared" ca="1" si="44"/>
        <v>#N/A</v>
      </c>
      <c r="D1297" s="28" t="e">
        <f>VLOOKUP(A1297,'Carga Remito.'!A$4:AK$15957,4,0)</f>
        <v>#N/A</v>
      </c>
      <c r="E1297" s="28" t="e">
        <f>VLOOKUP(A1297,'Carga Remito.'!A$4:AK$2258,6,0)</f>
        <v>#N/A</v>
      </c>
      <c r="F1297" s="28" t="e">
        <f>VLOOKUP(A1297,'Carga Remito.'!A$4:AK$1858,7,0)</f>
        <v>#N/A</v>
      </c>
      <c r="G1297" s="27" t="e">
        <f>VLOOKUP(A1297,'Carga Remito.'!A$4:AK$20957,MATCH(G$4,'Carga Remito.'!A$3:AQ$3,0),0)</f>
        <v>#N/A</v>
      </c>
      <c r="J1297" s="15" t="e">
        <f t="shared" si="45"/>
        <v>#N/A</v>
      </c>
    </row>
    <row r="1298" spans="2:10" x14ac:dyDescent="0.25">
      <c r="B1298" s="129" t="e">
        <f>VLOOKUP(A1298,'Carga Remito.'!A$4:AK$16957,3,0)</f>
        <v>#N/A</v>
      </c>
      <c r="C1298" s="131" t="e">
        <f t="shared" ca="1" si="44"/>
        <v>#N/A</v>
      </c>
      <c r="D1298" s="28" t="e">
        <f>VLOOKUP(A1298,'Carga Remito.'!A$4:AK$15957,4,0)</f>
        <v>#N/A</v>
      </c>
      <c r="E1298" s="28" t="e">
        <f>VLOOKUP(A1298,'Carga Remito.'!A$4:AK$2258,6,0)</f>
        <v>#N/A</v>
      </c>
      <c r="F1298" s="28" t="e">
        <f>VLOOKUP(A1298,'Carga Remito.'!A$4:AK$1858,7,0)</f>
        <v>#N/A</v>
      </c>
      <c r="G1298" s="27" t="e">
        <f>VLOOKUP(A1298,'Carga Remito.'!A$4:AK$20957,MATCH(G$4,'Carga Remito.'!A$3:AQ$3,0),0)</f>
        <v>#N/A</v>
      </c>
      <c r="J1298" s="15" t="e">
        <f t="shared" si="45"/>
        <v>#N/A</v>
      </c>
    </row>
    <row r="1299" spans="2:10" x14ac:dyDescent="0.25">
      <c r="B1299" s="129" t="e">
        <f>VLOOKUP(A1299,'Carga Remito.'!A$4:AK$16957,3,0)</f>
        <v>#N/A</v>
      </c>
      <c r="C1299" s="131" t="e">
        <f t="shared" ca="1" si="44"/>
        <v>#N/A</v>
      </c>
      <c r="D1299" s="28" t="e">
        <f>VLOOKUP(A1299,'Carga Remito.'!A$4:AK$15957,4,0)</f>
        <v>#N/A</v>
      </c>
      <c r="E1299" s="28" t="e">
        <f>VLOOKUP(A1299,'Carga Remito.'!A$4:AK$2258,6,0)</f>
        <v>#N/A</v>
      </c>
      <c r="F1299" s="28" t="e">
        <f>VLOOKUP(A1299,'Carga Remito.'!A$4:AK$1858,7,0)</f>
        <v>#N/A</v>
      </c>
      <c r="G1299" s="27" t="e">
        <f>VLOOKUP(A1299,'Carga Remito.'!A$4:AK$20957,MATCH(G$4,'Carga Remito.'!A$3:AQ$3,0),0)</f>
        <v>#N/A</v>
      </c>
      <c r="J1299" s="15" t="e">
        <f t="shared" si="45"/>
        <v>#N/A</v>
      </c>
    </row>
    <row r="1300" spans="2:10" x14ac:dyDescent="0.25">
      <c r="B1300" s="129" t="e">
        <f>VLOOKUP(A1300,'Carga Remito.'!A$4:AK$16957,3,0)</f>
        <v>#N/A</v>
      </c>
      <c r="C1300" s="131" t="e">
        <f t="shared" ca="1" si="44"/>
        <v>#N/A</v>
      </c>
      <c r="D1300" s="28" t="e">
        <f>VLOOKUP(A1300,'Carga Remito.'!A$4:AK$15957,4,0)</f>
        <v>#N/A</v>
      </c>
      <c r="E1300" s="28" t="e">
        <f>VLOOKUP(A1300,'Carga Remito.'!A$4:AK$2258,6,0)</f>
        <v>#N/A</v>
      </c>
      <c r="F1300" s="28" t="e">
        <f>VLOOKUP(A1300,'Carga Remito.'!A$4:AK$1858,7,0)</f>
        <v>#N/A</v>
      </c>
      <c r="G1300" s="27" t="e">
        <f>VLOOKUP(A1300,'Carga Remito.'!A$4:AK$20957,MATCH(G$4,'Carga Remito.'!A$3:AQ$3,0),0)</f>
        <v>#N/A</v>
      </c>
      <c r="J1300" s="15" t="e">
        <f t="shared" si="45"/>
        <v>#N/A</v>
      </c>
    </row>
    <row r="1301" spans="2:10" x14ac:dyDescent="0.25">
      <c r="B1301" s="129" t="e">
        <f>VLOOKUP(A1301,'Carga Remito.'!A$4:AK$16957,3,0)</f>
        <v>#N/A</v>
      </c>
      <c r="C1301" s="131" t="e">
        <f t="shared" ca="1" si="44"/>
        <v>#N/A</v>
      </c>
      <c r="D1301" s="28" t="e">
        <f>VLOOKUP(A1301,'Carga Remito.'!A$4:AK$15957,4,0)</f>
        <v>#N/A</v>
      </c>
      <c r="E1301" s="28" t="e">
        <f>VLOOKUP(A1301,'Carga Remito.'!A$4:AK$2258,6,0)</f>
        <v>#N/A</v>
      </c>
      <c r="F1301" s="28" t="e">
        <f>VLOOKUP(A1301,'Carga Remito.'!A$4:AK$1858,7,0)</f>
        <v>#N/A</v>
      </c>
      <c r="G1301" s="27" t="e">
        <f>VLOOKUP(A1301,'Carga Remito.'!A$4:AK$20957,MATCH(G$4,'Carga Remito.'!A$3:AQ$3,0),0)</f>
        <v>#N/A</v>
      </c>
      <c r="J1301" s="15" t="e">
        <f t="shared" si="45"/>
        <v>#N/A</v>
      </c>
    </row>
    <row r="1302" spans="2:10" x14ac:dyDescent="0.25">
      <c r="B1302" s="129" t="e">
        <f>VLOOKUP(A1302,'Carga Remito.'!A$4:AK$16957,3,0)</f>
        <v>#N/A</v>
      </c>
      <c r="C1302" s="131" t="e">
        <f t="shared" ca="1" si="44"/>
        <v>#N/A</v>
      </c>
      <c r="D1302" s="28" t="e">
        <f>VLOOKUP(A1302,'Carga Remito.'!A$4:AK$15957,4,0)</f>
        <v>#N/A</v>
      </c>
      <c r="E1302" s="28" t="e">
        <f>VLOOKUP(A1302,'Carga Remito.'!A$4:AK$2258,6,0)</f>
        <v>#N/A</v>
      </c>
      <c r="F1302" s="28" t="e">
        <f>VLOOKUP(A1302,'Carga Remito.'!A$4:AK$1858,7,0)</f>
        <v>#N/A</v>
      </c>
      <c r="G1302" s="27" t="e">
        <f>VLOOKUP(A1302,'Carga Remito.'!A$4:AK$20957,MATCH(G$4,'Carga Remito.'!A$3:AQ$3,0),0)</f>
        <v>#N/A</v>
      </c>
      <c r="J1302" s="15" t="e">
        <f t="shared" si="45"/>
        <v>#N/A</v>
      </c>
    </row>
    <row r="1303" spans="2:10" x14ac:dyDescent="0.25">
      <c r="B1303" s="129" t="e">
        <f>VLOOKUP(A1303,'Carga Remito.'!A$4:AK$16957,3,0)</f>
        <v>#N/A</v>
      </c>
      <c r="C1303" s="131" t="e">
        <f t="shared" ca="1" si="44"/>
        <v>#N/A</v>
      </c>
      <c r="D1303" s="28" t="e">
        <f>VLOOKUP(A1303,'Carga Remito.'!A$4:AK$15957,4,0)</f>
        <v>#N/A</v>
      </c>
      <c r="E1303" s="28" t="e">
        <f>VLOOKUP(A1303,'Carga Remito.'!A$4:AK$2258,6,0)</f>
        <v>#N/A</v>
      </c>
      <c r="F1303" s="28" t="e">
        <f>VLOOKUP(A1303,'Carga Remito.'!A$4:AK$1858,7,0)</f>
        <v>#N/A</v>
      </c>
      <c r="G1303" s="27" t="e">
        <f>VLOOKUP(A1303,'Carga Remito.'!A$4:AK$20957,MATCH(G$4,'Carga Remito.'!A$3:AQ$3,0),0)</f>
        <v>#N/A</v>
      </c>
      <c r="J1303" s="15" t="e">
        <f t="shared" si="45"/>
        <v>#N/A</v>
      </c>
    </row>
    <row r="1304" spans="2:10" x14ac:dyDescent="0.25">
      <c r="B1304" s="129" t="e">
        <f>VLOOKUP(A1304,'Carga Remito.'!A$4:AK$16957,3,0)</f>
        <v>#N/A</v>
      </c>
      <c r="C1304" s="131" t="e">
        <f t="shared" ca="1" si="44"/>
        <v>#N/A</v>
      </c>
      <c r="D1304" s="28" t="e">
        <f>VLOOKUP(A1304,'Carga Remito.'!A$4:AK$15957,4,0)</f>
        <v>#N/A</v>
      </c>
      <c r="E1304" s="28" t="e">
        <f>VLOOKUP(A1304,'Carga Remito.'!A$4:AK$2258,6,0)</f>
        <v>#N/A</v>
      </c>
      <c r="F1304" s="28" t="e">
        <f>VLOOKUP(A1304,'Carga Remito.'!A$4:AK$1858,7,0)</f>
        <v>#N/A</v>
      </c>
      <c r="G1304" s="27" t="e">
        <f>VLOOKUP(A1304,'Carga Remito.'!A$4:AK$20957,MATCH(G$4,'Carga Remito.'!A$3:AQ$3,0),0)</f>
        <v>#N/A</v>
      </c>
      <c r="J1304" s="15" t="e">
        <f t="shared" si="45"/>
        <v>#N/A</v>
      </c>
    </row>
    <row r="1305" spans="2:10" x14ac:dyDescent="0.25">
      <c r="B1305" s="129" t="e">
        <f>VLOOKUP(A1305,'Carga Remito.'!A$4:AK$16957,3,0)</f>
        <v>#N/A</v>
      </c>
      <c r="C1305" s="131" t="e">
        <f t="shared" ca="1" si="44"/>
        <v>#N/A</v>
      </c>
      <c r="D1305" s="28" t="e">
        <f>VLOOKUP(A1305,'Carga Remito.'!A$4:AK$15957,4,0)</f>
        <v>#N/A</v>
      </c>
      <c r="E1305" s="28" t="e">
        <f>VLOOKUP(A1305,'Carga Remito.'!A$4:AK$2258,6,0)</f>
        <v>#N/A</v>
      </c>
      <c r="F1305" s="28" t="e">
        <f>VLOOKUP(A1305,'Carga Remito.'!A$4:AK$1858,7,0)</f>
        <v>#N/A</v>
      </c>
      <c r="G1305" s="27" t="e">
        <f>VLOOKUP(A1305,'Carga Remito.'!A$4:AK$20957,MATCH(G$4,'Carga Remito.'!A$3:AQ$3,0),0)</f>
        <v>#N/A</v>
      </c>
      <c r="J1305" s="15" t="e">
        <f t="shared" si="45"/>
        <v>#N/A</v>
      </c>
    </row>
    <row r="1306" spans="2:10" x14ac:dyDescent="0.25">
      <c r="B1306" s="129" t="e">
        <f>VLOOKUP(A1306,'Carga Remito.'!A$4:AK$16957,3,0)</f>
        <v>#N/A</v>
      </c>
      <c r="C1306" s="131" t="e">
        <f t="shared" ca="1" si="44"/>
        <v>#N/A</v>
      </c>
      <c r="D1306" s="28" t="e">
        <f>VLOOKUP(A1306,'Carga Remito.'!A$4:AK$15957,4,0)</f>
        <v>#N/A</v>
      </c>
      <c r="E1306" s="28" t="e">
        <f>VLOOKUP(A1306,'Carga Remito.'!A$4:AK$2258,6,0)</f>
        <v>#N/A</v>
      </c>
      <c r="F1306" s="28" t="e">
        <f>VLOOKUP(A1306,'Carga Remito.'!A$4:AK$1858,7,0)</f>
        <v>#N/A</v>
      </c>
      <c r="G1306" s="27" t="e">
        <f>VLOOKUP(A1306,'Carga Remito.'!A$4:AK$20957,MATCH(G$4,'Carga Remito.'!A$3:AQ$3,0),0)</f>
        <v>#N/A</v>
      </c>
      <c r="J1306" s="15" t="e">
        <f t="shared" si="45"/>
        <v>#N/A</v>
      </c>
    </row>
    <row r="1307" spans="2:10" x14ac:dyDescent="0.25">
      <c r="B1307" s="129" t="e">
        <f>VLOOKUP(A1307,'Carga Remito.'!A$4:AK$16957,3,0)</f>
        <v>#N/A</v>
      </c>
      <c r="C1307" s="131" t="e">
        <f t="shared" ca="1" si="44"/>
        <v>#N/A</v>
      </c>
      <c r="D1307" s="28" t="e">
        <f>VLOOKUP(A1307,'Carga Remito.'!A$4:AK$15957,4,0)</f>
        <v>#N/A</v>
      </c>
      <c r="E1307" s="28" t="e">
        <f>VLOOKUP(A1307,'Carga Remito.'!A$4:AK$2258,6,0)</f>
        <v>#N/A</v>
      </c>
      <c r="F1307" s="28" t="e">
        <f>VLOOKUP(A1307,'Carga Remito.'!A$4:AK$1858,7,0)</f>
        <v>#N/A</v>
      </c>
      <c r="G1307" s="27" t="e">
        <f>VLOOKUP(A1307,'Carga Remito.'!A$4:AK$20957,MATCH(G$4,'Carga Remito.'!A$3:AQ$3,0),0)</f>
        <v>#N/A</v>
      </c>
      <c r="J1307" s="15" t="e">
        <f t="shared" si="45"/>
        <v>#N/A</v>
      </c>
    </row>
    <row r="1308" spans="2:10" x14ac:dyDescent="0.25">
      <c r="B1308" s="129" t="e">
        <f>VLOOKUP(A1308,'Carga Remito.'!A$4:AK$16957,3,0)</f>
        <v>#N/A</v>
      </c>
      <c r="C1308" s="131" t="e">
        <f t="shared" ca="1" si="44"/>
        <v>#N/A</v>
      </c>
      <c r="D1308" s="28" t="e">
        <f>VLOOKUP(A1308,'Carga Remito.'!A$4:AK$15957,4,0)</f>
        <v>#N/A</v>
      </c>
      <c r="E1308" s="28" t="e">
        <f>VLOOKUP(A1308,'Carga Remito.'!A$4:AK$2258,6,0)</f>
        <v>#N/A</v>
      </c>
      <c r="F1308" s="28" t="e">
        <f>VLOOKUP(A1308,'Carga Remito.'!A$4:AK$1858,7,0)</f>
        <v>#N/A</v>
      </c>
      <c r="G1308" s="27" t="e">
        <f>VLOOKUP(A1308,'Carga Remito.'!A$4:AK$20957,MATCH(G$4,'Carga Remito.'!A$3:AQ$3,0),0)</f>
        <v>#N/A</v>
      </c>
      <c r="J1308" s="15" t="e">
        <f t="shared" si="45"/>
        <v>#N/A</v>
      </c>
    </row>
    <row r="1309" spans="2:10" x14ac:dyDescent="0.25">
      <c r="B1309" s="129" t="e">
        <f>VLOOKUP(A1309,'Carga Remito.'!A$4:AK$16957,3,0)</f>
        <v>#N/A</v>
      </c>
      <c r="C1309" s="131" t="e">
        <f t="shared" ca="1" si="44"/>
        <v>#N/A</v>
      </c>
      <c r="D1309" s="28" t="e">
        <f>VLOOKUP(A1309,'Carga Remito.'!A$4:AK$15957,4,0)</f>
        <v>#N/A</v>
      </c>
      <c r="E1309" s="28" t="e">
        <f>VLOOKUP(A1309,'Carga Remito.'!A$4:AK$2258,6,0)</f>
        <v>#N/A</v>
      </c>
      <c r="F1309" s="28" t="e">
        <f>VLOOKUP(A1309,'Carga Remito.'!A$4:AK$1858,7,0)</f>
        <v>#N/A</v>
      </c>
      <c r="G1309" s="27" t="e">
        <f>VLOOKUP(A1309,'Carga Remito.'!A$4:AK$20957,MATCH(G$4,'Carga Remito.'!A$3:AQ$3,0),0)</f>
        <v>#N/A</v>
      </c>
      <c r="J1309" s="15" t="e">
        <f t="shared" si="45"/>
        <v>#N/A</v>
      </c>
    </row>
    <row r="1310" spans="2:10" x14ac:dyDescent="0.25">
      <c r="B1310" s="129" t="e">
        <f>VLOOKUP(A1310,'Carga Remito.'!A$4:AK$16957,3,0)</f>
        <v>#N/A</v>
      </c>
      <c r="C1310" s="131" t="e">
        <f t="shared" ca="1" si="44"/>
        <v>#N/A</v>
      </c>
      <c r="D1310" s="28" t="e">
        <f>VLOOKUP(A1310,'Carga Remito.'!A$4:AK$15957,4,0)</f>
        <v>#N/A</v>
      </c>
      <c r="E1310" s="28" t="e">
        <f>VLOOKUP(A1310,'Carga Remito.'!A$4:AK$2258,6,0)</f>
        <v>#N/A</v>
      </c>
      <c r="F1310" s="28" t="e">
        <f>VLOOKUP(A1310,'Carga Remito.'!A$4:AK$1858,7,0)</f>
        <v>#N/A</v>
      </c>
      <c r="G1310" s="27" t="e">
        <f>VLOOKUP(A1310,'Carga Remito.'!A$4:AK$20957,MATCH(G$4,'Carga Remito.'!A$3:AQ$3,0),0)</f>
        <v>#N/A</v>
      </c>
      <c r="J1310" s="15" t="e">
        <f t="shared" si="45"/>
        <v>#N/A</v>
      </c>
    </row>
    <row r="1311" spans="2:10" x14ac:dyDescent="0.25">
      <c r="B1311" s="129" t="e">
        <f>VLOOKUP(A1311,'Carga Remito.'!A$4:AK$16957,3,0)</f>
        <v>#N/A</v>
      </c>
      <c r="C1311" s="131" t="e">
        <f t="shared" ca="1" si="44"/>
        <v>#N/A</v>
      </c>
      <c r="D1311" s="28" t="e">
        <f>VLOOKUP(A1311,'Carga Remito.'!A$4:AK$15957,4,0)</f>
        <v>#N/A</v>
      </c>
      <c r="E1311" s="28" t="e">
        <f>VLOOKUP(A1311,'Carga Remito.'!A$4:AK$2258,6,0)</f>
        <v>#N/A</v>
      </c>
      <c r="F1311" s="28" t="e">
        <f>VLOOKUP(A1311,'Carga Remito.'!A$4:AK$1858,7,0)</f>
        <v>#N/A</v>
      </c>
      <c r="G1311" s="27" t="e">
        <f>VLOOKUP(A1311,'Carga Remito.'!A$4:AK$20957,MATCH(G$4,'Carga Remito.'!A$3:AQ$3,0),0)</f>
        <v>#N/A</v>
      </c>
      <c r="J1311" s="15" t="e">
        <f t="shared" si="45"/>
        <v>#N/A</v>
      </c>
    </row>
    <row r="1312" spans="2:10" x14ac:dyDescent="0.25">
      <c r="B1312" s="129" t="e">
        <f>VLOOKUP(A1312,'Carga Remito.'!A$4:AK$16957,3,0)</f>
        <v>#N/A</v>
      </c>
      <c r="C1312" s="131" t="e">
        <f t="shared" ca="1" si="44"/>
        <v>#N/A</v>
      </c>
      <c r="D1312" s="28" t="e">
        <f>VLOOKUP(A1312,'Carga Remito.'!A$4:AK$15957,4,0)</f>
        <v>#N/A</v>
      </c>
      <c r="E1312" s="28" t="e">
        <f>VLOOKUP(A1312,'Carga Remito.'!A$4:AK$2258,6,0)</f>
        <v>#N/A</v>
      </c>
      <c r="F1312" s="28" t="e">
        <f>VLOOKUP(A1312,'Carga Remito.'!A$4:AK$1858,7,0)</f>
        <v>#N/A</v>
      </c>
      <c r="G1312" s="27" t="e">
        <f>VLOOKUP(A1312,'Carga Remito.'!A$4:AK$20957,MATCH(G$4,'Carga Remito.'!A$3:AQ$3,0),0)</f>
        <v>#N/A</v>
      </c>
      <c r="J1312" s="15" t="e">
        <f t="shared" si="45"/>
        <v>#N/A</v>
      </c>
    </row>
    <row r="1313" spans="2:10" x14ac:dyDescent="0.25">
      <c r="B1313" s="129" t="e">
        <f>VLOOKUP(A1313,'Carga Remito.'!A$4:AK$16957,3,0)</f>
        <v>#N/A</v>
      </c>
      <c r="C1313" s="131" t="e">
        <f t="shared" ca="1" si="44"/>
        <v>#N/A</v>
      </c>
      <c r="D1313" s="28" t="e">
        <f>VLOOKUP(A1313,'Carga Remito.'!A$4:AK$15957,4,0)</f>
        <v>#N/A</v>
      </c>
      <c r="E1313" s="28" t="e">
        <f>VLOOKUP(A1313,'Carga Remito.'!A$4:AK$2258,6,0)</f>
        <v>#N/A</v>
      </c>
      <c r="F1313" s="28" t="e">
        <f>VLOOKUP(A1313,'Carga Remito.'!A$4:AK$1858,7,0)</f>
        <v>#N/A</v>
      </c>
      <c r="G1313" s="27" t="e">
        <f>VLOOKUP(A1313,'Carga Remito.'!A$4:AK$20957,MATCH(G$4,'Carga Remito.'!A$3:AQ$3,0),0)</f>
        <v>#N/A</v>
      </c>
      <c r="J1313" s="15" t="e">
        <f t="shared" si="45"/>
        <v>#N/A</v>
      </c>
    </row>
    <row r="1314" spans="2:10" x14ac:dyDescent="0.25">
      <c r="B1314" s="129" t="e">
        <f>VLOOKUP(A1314,'Carga Remito.'!A$4:AK$16957,3,0)</f>
        <v>#N/A</v>
      </c>
      <c r="C1314" s="131" t="e">
        <f t="shared" ca="1" si="44"/>
        <v>#N/A</v>
      </c>
      <c r="D1314" s="28" t="e">
        <f>VLOOKUP(A1314,'Carga Remito.'!A$4:AK$15957,4,0)</f>
        <v>#N/A</v>
      </c>
      <c r="E1314" s="28" t="e">
        <f>VLOOKUP(A1314,'Carga Remito.'!A$4:AK$2258,6,0)</f>
        <v>#N/A</v>
      </c>
      <c r="F1314" s="28" t="e">
        <f>VLOOKUP(A1314,'Carga Remito.'!A$4:AK$1858,7,0)</f>
        <v>#N/A</v>
      </c>
      <c r="G1314" s="27" t="e">
        <f>VLOOKUP(A1314,'Carga Remito.'!A$4:AK$20957,MATCH(G$4,'Carga Remito.'!A$3:AQ$3,0),0)</f>
        <v>#N/A</v>
      </c>
      <c r="J1314" s="15" t="e">
        <f t="shared" si="45"/>
        <v>#N/A</v>
      </c>
    </row>
    <row r="1315" spans="2:10" x14ac:dyDescent="0.25">
      <c r="B1315" s="129" t="e">
        <f>VLOOKUP(A1315,'Carga Remito.'!A$4:AK$16957,3,0)</f>
        <v>#N/A</v>
      </c>
      <c r="C1315" s="131" t="e">
        <f t="shared" ca="1" si="44"/>
        <v>#N/A</v>
      </c>
      <c r="D1315" s="28" t="e">
        <f>VLOOKUP(A1315,'Carga Remito.'!A$4:AK$15957,4,0)</f>
        <v>#N/A</v>
      </c>
      <c r="E1315" s="28" t="e">
        <f>VLOOKUP(A1315,'Carga Remito.'!A$4:AK$2258,6,0)</f>
        <v>#N/A</v>
      </c>
      <c r="F1315" s="28" t="e">
        <f>VLOOKUP(A1315,'Carga Remito.'!A$4:AK$1858,7,0)</f>
        <v>#N/A</v>
      </c>
      <c r="G1315" s="27" t="e">
        <f>VLOOKUP(A1315,'Carga Remito.'!A$4:AK$20957,MATCH(G$4,'Carga Remito.'!A$3:AQ$3,0),0)</f>
        <v>#N/A</v>
      </c>
      <c r="J1315" s="15" t="e">
        <f t="shared" si="45"/>
        <v>#N/A</v>
      </c>
    </row>
    <row r="1316" spans="2:10" x14ac:dyDescent="0.25">
      <c r="B1316" s="129" t="e">
        <f>VLOOKUP(A1316,'Carga Remito.'!A$4:AK$16957,3,0)</f>
        <v>#N/A</v>
      </c>
      <c r="C1316" s="131" t="e">
        <f t="shared" ca="1" si="44"/>
        <v>#N/A</v>
      </c>
      <c r="D1316" s="28" t="e">
        <f>VLOOKUP(A1316,'Carga Remito.'!A$4:AK$15957,4,0)</f>
        <v>#N/A</v>
      </c>
      <c r="E1316" s="28" t="e">
        <f>VLOOKUP(A1316,'Carga Remito.'!A$4:AK$2258,6,0)</f>
        <v>#N/A</v>
      </c>
      <c r="F1316" s="28" t="e">
        <f>VLOOKUP(A1316,'Carga Remito.'!A$4:AK$1858,7,0)</f>
        <v>#N/A</v>
      </c>
      <c r="G1316" s="27" t="e">
        <f>VLOOKUP(A1316,'Carga Remito.'!A$4:AK$20957,MATCH(G$4,'Carga Remito.'!A$3:AQ$3,0),0)</f>
        <v>#N/A</v>
      </c>
      <c r="J1316" s="15" t="e">
        <f t="shared" si="45"/>
        <v>#N/A</v>
      </c>
    </row>
    <row r="1317" spans="2:10" x14ac:dyDescent="0.25">
      <c r="B1317" s="129" t="e">
        <f>VLOOKUP(A1317,'Carga Remito.'!A$4:AK$16957,3,0)</f>
        <v>#N/A</v>
      </c>
      <c r="C1317" s="131" t="e">
        <f t="shared" ref="C1317:C1380" ca="1" si="46">IF((TODAY()-B1317)&lt;30,0,(TODAY()-B1317)/30)</f>
        <v>#N/A</v>
      </c>
      <c r="D1317" s="28" t="e">
        <f>VLOOKUP(A1317,'Carga Remito.'!A$4:AK$15957,4,0)</f>
        <v>#N/A</v>
      </c>
      <c r="E1317" s="28" t="e">
        <f>VLOOKUP(A1317,'Carga Remito.'!A$4:AK$2258,6,0)</f>
        <v>#N/A</v>
      </c>
      <c r="F1317" s="28" t="e">
        <f>VLOOKUP(A1317,'Carga Remito.'!A$4:AK$1858,7,0)</f>
        <v>#N/A</v>
      </c>
      <c r="G1317" s="27" t="e">
        <f>VLOOKUP(A1317,'Carga Remito.'!A$4:AK$20957,MATCH(G$4,'Carga Remito.'!A$3:AQ$3,0),0)</f>
        <v>#N/A</v>
      </c>
      <c r="J1317" s="15" t="e">
        <f t="shared" si="45"/>
        <v>#N/A</v>
      </c>
    </row>
    <row r="1318" spans="2:10" x14ac:dyDescent="0.25">
      <c r="B1318" s="129" t="e">
        <f>VLOOKUP(A1318,'Carga Remito.'!A$4:AK$16957,3,0)</f>
        <v>#N/A</v>
      </c>
      <c r="C1318" s="131" t="e">
        <f t="shared" ca="1" si="46"/>
        <v>#N/A</v>
      </c>
      <c r="D1318" s="28" t="e">
        <f>VLOOKUP(A1318,'Carga Remito.'!A$4:AK$15957,4,0)</f>
        <v>#N/A</v>
      </c>
      <c r="E1318" s="28" t="e">
        <f>VLOOKUP(A1318,'Carga Remito.'!A$4:AK$2258,6,0)</f>
        <v>#N/A</v>
      </c>
      <c r="F1318" s="28" t="e">
        <f>VLOOKUP(A1318,'Carga Remito.'!A$4:AK$1858,7,0)</f>
        <v>#N/A</v>
      </c>
      <c r="G1318" s="27" t="e">
        <f>VLOOKUP(A1318,'Carga Remito.'!A$4:AK$20957,MATCH(G$4,'Carga Remito.'!A$3:AQ$3,0),0)</f>
        <v>#N/A</v>
      </c>
      <c r="J1318" s="15" t="e">
        <f t="shared" si="45"/>
        <v>#N/A</v>
      </c>
    </row>
    <row r="1319" spans="2:10" x14ac:dyDescent="0.25">
      <c r="B1319" s="129" t="e">
        <f>VLOOKUP(A1319,'Carga Remito.'!A$4:AK$16957,3,0)</f>
        <v>#N/A</v>
      </c>
      <c r="C1319" s="131" t="e">
        <f t="shared" ca="1" si="46"/>
        <v>#N/A</v>
      </c>
      <c r="D1319" s="28" t="e">
        <f>VLOOKUP(A1319,'Carga Remito.'!A$4:AK$15957,4,0)</f>
        <v>#N/A</v>
      </c>
      <c r="E1319" s="28" t="e">
        <f>VLOOKUP(A1319,'Carga Remito.'!A$4:AK$2258,6,0)</f>
        <v>#N/A</v>
      </c>
      <c r="F1319" s="28" t="e">
        <f>VLOOKUP(A1319,'Carga Remito.'!A$4:AK$1858,7,0)</f>
        <v>#N/A</v>
      </c>
      <c r="G1319" s="27" t="e">
        <f>VLOOKUP(A1319,'Carga Remito.'!A$4:AK$20957,MATCH(G$4,'Carga Remito.'!A$3:AQ$3,0),0)</f>
        <v>#N/A</v>
      </c>
      <c r="J1319" s="15" t="e">
        <f t="shared" si="45"/>
        <v>#N/A</v>
      </c>
    </row>
    <row r="1320" spans="2:10" x14ac:dyDescent="0.25">
      <c r="B1320" s="129" t="e">
        <f>VLOOKUP(A1320,'Carga Remito.'!A$4:AK$16957,3,0)</f>
        <v>#N/A</v>
      </c>
      <c r="C1320" s="131" t="e">
        <f t="shared" ca="1" si="46"/>
        <v>#N/A</v>
      </c>
      <c r="D1320" s="28" t="e">
        <f>VLOOKUP(A1320,'Carga Remito.'!A$4:AK$15957,4,0)</f>
        <v>#N/A</v>
      </c>
      <c r="E1320" s="28" t="e">
        <f>VLOOKUP(A1320,'Carga Remito.'!A$4:AK$2258,6,0)</f>
        <v>#N/A</v>
      </c>
      <c r="F1320" s="28" t="e">
        <f>VLOOKUP(A1320,'Carga Remito.'!A$4:AK$1858,7,0)</f>
        <v>#N/A</v>
      </c>
      <c r="G1320" s="27" t="e">
        <f>VLOOKUP(A1320,'Carga Remito.'!A$4:AK$20957,MATCH(G$4,'Carga Remito.'!A$3:AQ$3,0),0)</f>
        <v>#N/A</v>
      </c>
      <c r="J1320" s="15" t="e">
        <f t="shared" si="45"/>
        <v>#N/A</v>
      </c>
    </row>
    <row r="1321" spans="2:10" x14ac:dyDescent="0.25">
      <c r="B1321" s="129" t="e">
        <f>VLOOKUP(A1321,'Carga Remito.'!A$4:AK$16957,3,0)</f>
        <v>#N/A</v>
      </c>
      <c r="C1321" s="131" t="e">
        <f t="shared" ca="1" si="46"/>
        <v>#N/A</v>
      </c>
      <c r="D1321" s="28" t="e">
        <f>VLOOKUP(A1321,'Carga Remito.'!A$4:AK$15957,4,0)</f>
        <v>#N/A</v>
      </c>
      <c r="E1321" s="28" t="e">
        <f>VLOOKUP(A1321,'Carga Remito.'!A$4:AK$2258,6,0)</f>
        <v>#N/A</v>
      </c>
      <c r="F1321" s="28" t="e">
        <f>VLOOKUP(A1321,'Carga Remito.'!A$4:AK$1858,7,0)</f>
        <v>#N/A</v>
      </c>
      <c r="G1321" s="27" t="e">
        <f>VLOOKUP(A1321,'Carga Remito.'!A$4:AK$20957,MATCH(G$4,'Carga Remito.'!A$3:AQ$3,0),0)</f>
        <v>#N/A</v>
      </c>
      <c r="J1321" s="15" t="e">
        <f t="shared" si="45"/>
        <v>#N/A</v>
      </c>
    </row>
    <row r="1322" spans="2:10" x14ac:dyDescent="0.25">
      <c r="B1322" s="129" t="e">
        <f>VLOOKUP(A1322,'Carga Remito.'!A$4:AK$16957,3,0)</f>
        <v>#N/A</v>
      </c>
      <c r="C1322" s="131" t="e">
        <f t="shared" ca="1" si="46"/>
        <v>#N/A</v>
      </c>
      <c r="D1322" s="28" t="e">
        <f>VLOOKUP(A1322,'Carga Remito.'!A$4:AK$15957,4,0)</f>
        <v>#N/A</v>
      </c>
      <c r="E1322" s="28" t="e">
        <f>VLOOKUP(A1322,'Carga Remito.'!A$4:AK$2258,6,0)</f>
        <v>#N/A</v>
      </c>
      <c r="F1322" s="28" t="e">
        <f>VLOOKUP(A1322,'Carga Remito.'!A$4:AK$1858,7,0)</f>
        <v>#N/A</v>
      </c>
      <c r="G1322" s="27" t="e">
        <f>VLOOKUP(A1322,'Carga Remito.'!A$4:AK$20957,MATCH(G$4,'Carga Remito.'!A$3:AQ$3,0),0)</f>
        <v>#N/A</v>
      </c>
      <c r="J1322" s="15" t="e">
        <f t="shared" si="45"/>
        <v>#N/A</v>
      </c>
    </row>
    <row r="1323" spans="2:10" x14ac:dyDescent="0.25">
      <c r="B1323" s="129" t="e">
        <f>VLOOKUP(A1323,'Carga Remito.'!A$4:AK$16957,3,0)</f>
        <v>#N/A</v>
      </c>
      <c r="C1323" s="131" t="e">
        <f t="shared" ca="1" si="46"/>
        <v>#N/A</v>
      </c>
      <c r="D1323" s="28" t="e">
        <f>VLOOKUP(A1323,'Carga Remito.'!A$4:AK$15957,4,0)</f>
        <v>#N/A</v>
      </c>
      <c r="E1323" s="28" t="e">
        <f>VLOOKUP(A1323,'Carga Remito.'!A$4:AK$2258,6,0)</f>
        <v>#N/A</v>
      </c>
      <c r="F1323" s="28" t="e">
        <f>VLOOKUP(A1323,'Carga Remito.'!A$4:AK$1858,7,0)</f>
        <v>#N/A</v>
      </c>
      <c r="G1323" s="27" t="e">
        <f>VLOOKUP(A1323,'Carga Remito.'!A$4:AK$20957,MATCH(G$4,'Carga Remito.'!A$3:AQ$3,0),0)</f>
        <v>#N/A</v>
      </c>
      <c r="J1323" s="15" t="e">
        <f t="shared" si="45"/>
        <v>#N/A</v>
      </c>
    </row>
    <row r="1324" spans="2:10" x14ac:dyDescent="0.25">
      <c r="B1324" s="129" t="e">
        <f>VLOOKUP(A1324,'Carga Remito.'!A$4:AK$16957,3,0)</f>
        <v>#N/A</v>
      </c>
      <c r="C1324" s="131" t="e">
        <f t="shared" ca="1" si="46"/>
        <v>#N/A</v>
      </c>
      <c r="D1324" s="28" t="e">
        <f>VLOOKUP(A1324,'Carga Remito.'!A$4:AK$15957,4,0)</f>
        <v>#N/A</v>
      </c>
      <c r="E1324" s="28" t="e">
        <f>VLOOKUP(A1324,'Carga Remito.'!A$4:AK$2258,6,0)</f>
        <v>#N/A</v>
      </c>
      <c r="F1324" s="28" t="e">
        <f>VLOOKUP(A1324,'Carga Remito.'!A$4:AK$1858,7,0)</f>
        <v>#N/A</v>
      </c>
      <c r="G1324" s="27" t="e">
        <f>VLOOKUP(A1324,'Carga Remito.'!A$4:AK$20957,MATCH(G$4,'Carga Remito.'!A$3:AQ$3,0),0)</f>
        <v>#N/A</v>
      </c>
      <c r="J1324" s="15" t="e">
        <f t="shared" si="45"/>
        <v>#N/A</v>
      </c>
    </row>
    <row r="1325" spans="2:10" x14ac:dyDescent="0.25">
      <c r="B1325" s="129" t="e">
        <f>VLOOKUP(A1325,'Carga Remito.'!A$4:AK$16957,3,0)</f>
        <v>#N/A</v>
      </c>
      <c r="C1325" s="131" t="e">
        <f t="shared" ca="1" si="46"/>
        <v>#N/A</v>
      </c>
      <c r="D1325" s="28" t="e">
        <f>VLOOKUP(A1325,'Carga Remito.'!A$4:AK$15957,4,0)</f>
        <v>#N/A</v>
      </c>
      <c r="E1325" s="28" t="e">
        <f>VLOOKUP(A1325,'Carga Remito.'!A$4:AK$2258,6,0)</f>
        <v>#N/A</v>
      </c>
      <c r="F1325" s="28" t="e">
        <f>VLOOKUP(A1325,'Carga Remito.'!A$4:AK$1858,7,0)</f>
        <v>#N/A</v>
      </c>
      <c r="G1325" s="27" t="e">
        <f>VLOOKUP(A1325,'Carga Remito.'!A$4:AK$20957,MATCH(G$4,'Carga Remito.'!A$3:AQ$3,0),0)</f>
        <v>#N/A</v>
      </c>
      <c r="J1325" s="15" t="e">
        <f t="shared" si="45"/>
        <v>#N/A</v>
      </c>
    </row>
    <row r="1326" spans="2:10" x14ac:dyDescent="0.25">
      <c r="B1326" s="129" t="e">
        <f>VLOOKUP(A1326,'Carga Remito.'!A$4:AK$16957,3,0)</f>
        <v>#N/A</v>
      </c>
      <c r="C1326" s="131" t="e">
        <f t="shared" ca="1" si="46"/>
        <v>#N/A</v>
      </c>
      <c r="D1326" s="28" t="e">
        <f>VLOOKUP(A1326,'Carga Remito.'!A$4:AK$15957,4,0)</f>
        <v>#N/A</v>
      </c>
      <c r="E1326" s="28" t="e">
        <f>VLOOKUP(A1326,'Carga Remito.'!A$4:AK$2258,6,0)</f>
        <v>#N/A</v>
      </c>
      <c r="F1326" s="28" t="e">
        <f>VLOOKUP(A1326,'Carga Remito.'!A$4:AK$1858,7,0)</f>
        <v>#N/A</v>
      </c>
      <c r="G1326" s="27" t="e">
        <f>VLOOKUP(A1326,'Carga Remito.'!A$4:AK$20957,MATCH(G$4,'Carga Remito.'!A$3:AQ$3,0),0)</f>
        <v>#N/A</v>
      </c>
      <c r="J1326" s="15" t="e">
        <f t="shared" si="45"/>
        <v>#N/A</v>
      </c>
    </row>
    <row r="1327" spans="2:10" x14ac:dyDescent="0.25">
      <c r="B1327" s="129" t="e">
        <f>VLOOKUP(A1327,'Carga Remito.'!A$4:AK$16957,3,0)</f>
        <v>#N/A</v>
      </c>
      <c r="C1327" s="131" t="e">
        <f t="shared" ca="1" si="46"/>
        <v>#N/A</v>
      </c>
      <c r="D1327" s="28" t="e">
        <f>VLOOKUP(A1327,'Carga Remito.'!A$4:AK$15957,4,0)</f>
        <v>#N/A</v>
      </c>
      <c r="E1327" s="28" t="e">
        <f>VLOOKUP(A1327,'Carga Remito.'!A$4:AK$2258,6,0)</f>
        <v>#N/A</v>
      </c>
      <c r="F1327" s="28" t="e">
        <f>VLOOKUP(A1327,'Carga Remito.'!A$4:AK$1858,7,0)</f>
        <v>#N/A</v>
      </c>
      <c r="G1327" s="27" t="e">
        <f>VLOOKUP(A1327,'Carga Remito.'!A$4:AK$20957,MATCH(G$4,'Carga Remito.'!A$3:AQ$3,0),0)</f>
        <v>#N/A</v>
      </c>
      <c r="J1327" s="15" t="e">
        <f t="shared" si="45"/>
        <v>#N/A</v>
      </c>
    </row>
    <row r="1328" spans="2:10" x14ac:dyDescent="0.25">
      <c r="B1328" s="129" t="e">
        <f>VLOOKUP(A1328,'Carga Remito.'!A$4:AK$16957,3,0)</f>
        <v>#N/A</v>
      </c>
      <c r="C1328" s="131" t="e">
        <f t="shared" ca="1" si="46"/>
        <v>#N/A</v>
      </c>
      <c r="D1328" s="28" t="e">
        <f>VLOOKUP(A1328,'Carga Remito.'!A$4:AK$15957,4,0)</f>
        <v>#N/A</v>
      </c>
      <c r="E1328" s="28" t="e">
        <f>VLOOKUP(A1328,'Carga Remito.'!A$4:AK$2258,6,0)</f>
        <v>#N/A</v>
      </c>
      <c r="F1328" s="28" t="e">
        <f>VLOOKUP(A1328,'Carga Remito.'!A$4:AK$1858,7,0)</f>
        <v>#N/A</v>
      </c>
      <c r="G1328" s="27" t="e">
        <f>VLOOKUP(A1328,'Carga Remito.'!A$4:AK$20957,MATCH(G$4,'Carga Remito.'!A$3:AQ$3,0),0)</f>
        <v>#N/A</v>
      </c>
      <c r="J1328" s="15" t="e">
        <f t="shared" si="45"/>
        <v>#N/A</v>
      </c>
    </row>
    <row r="1329" spans="2:10" x14ac:dyDescent="0.25">
      <c r="B1329" s="129" t="e">
        <f>VLOOKUP(A1329,'Carga Remito.'!A$4:AK$16957,3,0)</f>
        <v>#N/A</v>
      </c>
      <c r="C1329" s="131" t="e">
        <f t="shared" ca="1" si="46"/>
        <v>#N/A</v>
      </c>
      <c r="D1329" s="28" t="e">
        <f>VLOOKUP(A1329,'Carga Remito.'!A$4:AK$15957,4,0)</f>
        <v>#N/A</v>
      </c>
      <c r="E1329" s="28" t="e">
        <f>VLOOKUP(A1329,'Carga Remito.'!A$4:AK$2258,6,0)</f>
        <v>#N/A</v>
      </c>
      <c r="F1329" s="28" t="e">
        <f>VLOOKUP(A1329,'Carga Remito.'!A$4:AK$1858,7,0)</f>
        <v>#N/A</v>
      </c>
      <c r="G1329" s="27" t="e">
        <f>VLOOKUP(A1329,'Carga Remito.'!A$4:AK$20957,MATCH(G$4,'Carga Remito.'!A$3:AQ$3,0),0)</f>
        <v>#N/A</v>
      </c>
      <c r="J1329" s="15" t="e">
        <f t="shared" si="45"/>
        <v>#N/A</v>
      </c>
    </row>
    <row r="1330" spans="2:10" x14ac:dyDescent="0.25">
      <c r="B1330" s="129" t="e">
        <f>VLOOKUP(A1330,'Carga Remito.'!A$4:AK$16957,3,0)</f>
        <v>#N/A</v>
      </c>
      <c r="C1330" s="131" t="e">
        <f t="shared" ca="1" si="46"/>
        <v>#N/A</v>
      </c>
      <c r="D1330" s="28" t="e">
        <f>VLOOKUP(A1330,'Carga Remito.'!A$4:AK$15957,4,0)</f>
        <v>#N/A</v>
      </c>
      <c r="E1330" s="28" t="e">
        <f>VLOOKUP(A1330,'Carga Remito.'!A$4:AK$2258,6,0)</f>
        <v>#N/A</v>
      </c>
      <c r="F1330" s="28" t="e">
        <f>VLOOKUP(A1330,'Carga Remito.'!A$4:AK$1858,7,0)</f>
        <v>#N/A</v>
      </c>
      <c r="G1330" s="27" t="e">
        <f>VLOOKUP(A1330,'Carga Remito.'!A$4:AK$20957,MATCH(G$4,'Carga Remito.'!A$3:AQ$3,0),0)</f>
        <v>#N/A</v>
      </c>
      <c r="J1330" s="15" t="e">
        <f t="shared" si="45"/>
        <v>#N/A</v>
      </c>
    </row>
    <row r="1331" spans="2:10" x14ac:dyDescent="0.25">
      <c r="B1331" s="129" t="e">
        <f>VLOOKUP(A1331,'Carga Remito.'!A$4:AK$16957,3,0)</f>
        <v>#N/A</v>
      </c>
      <c r="C1331" s="131" t="e">
        <f t="shared" ca="1" si="46"/>
        <v>#N/A</v>
      </c>
      <c r="D1331" s="28" t="e">
        <f>VLOOKUP(A1331,'Carga Remito.'!A$4:AK$15957,4,0)</f>
        <v>#N/A</v>
      </c>
      <c r="E1331" s="28" t="e">
        <f>VLOOKUP(A1331,'Carga Remito.'!A$4:AK$2258,6,0)</f>
        <v>#N/A</v>
      </c>
      <c r="F1331" s="28" t="e">
        <f>VLOOKUP(A1331,'Carga Remito.'!A$4:AK$1858,7,0)</f>
        <v>#N/A</v>
      </c>
      <c r="G1331" s="27" t="e">
        <f>VLOOKUP(A1331,'Carga Remito.'!A$4:AK$20957,MATCH(G$4,'Carga Remito.'!A$3:AQ$3,0),0)</f>
        <v>#N/A</v>
      </c>
      <c r="J1331" s="15" t="e">
        <f t="shared" si="45"/>
        <v>#N/A</v>
      </c>
    </row>
    <row r="1332" spans="2:10" x14ac:dyDescent="0.25">
      <c r="B1332" s="129" t="e">
        <f>VLOOKUP(A1332,'Carga Remito.'!A$4:AK$16957,3,0)</f>
        <v>#N/A</v>
      </c>
      <c r="C1332" s="131" t="e">
        <f t="shared" ca="1" si="46"/>
        <v>#N/A</v>
      </c>
      <c r="D1332" s="28" t="e">
        <f>VLOOKUP(A1332,'Carga Remito.'!A$4:AK$15957,4,0)</f>
        <v>#N/A</v>
      </c>
      <c r="E1332" s="28" t="e">
        <f>VLOOKUP(A1332,'Carga Remito.'!A$4:AK$2258,6,0)</f>
        <v>#N/A</v>
      </c>
      <c r="F1332" s="28" t="e">
        <f>VLOOKUP(A1332,'Carga Remito.'!A$4:AK$1858,7,0)</f>
        <v>#N/A</v>
      </c>
      <c r="G1332" s="27" t="e">
        <f>VLOOKUP(A1332,'Carga Remito.'!A$4:AK$20957,MATCH(G$4,'Carga Remito.'!A$3:AQ$3,0),0)</f>
        <v>#N/A</v>
      </c>
      <c r="J1332" s="15" t="e">
        <f t="shared" ref="J1332:J1395" si="47">+G1332-K1332-N1332-Q1332-T1332-W1332-Z1332</f>
        <v>#N/A</v>
      </c>
    </row>
    <row r="1333" spans="2:10" x14ac:dyDescent="0.25">
      <c r="B1333" s="129" t="e">
        <f>VLOOKUP(A1333,'Carga Remito.'!A$4:AK$16957,3,0)</f>
        <v>#N/A</v>
      </c>
      <c r="C1333" s="131" t="e">
        <f t="shared" ca="1" si="46"/>
        <v>#N/A</v>
      </c>
      <c r="D1333" s="28" t="e">
        <f>VLOOKUP(A1333,'Carga Remito.'!A$4:AK$15957,4,0)</f>
        <v>#N/A</v>
      </c>
      <c r="E1333" s="28" t="e">
        <f>VLOOKUP(A1333,'Carga Remito.'!A$4:AK$2258,6,0)</f>
        <v>#N/A</v>
      </c>
      <c r="F1333" s="28" t="e">
        <f>VLOOKUP(A1333,'Carga Remito.'!A$4:AK$1858,7,0)</f>
        <v>#N/A</v>
      </c>
      <c r="G1333" s="27" t="e">
        <f>VLOOKUP(A1333,'Carga Remito.'!A$4:AK$20957,MATCH(G$4,'Carga Remito.'!A$3:AQ$3,0),0)</f>
        <v>#N/A</v>
      </c>
      <c r="J1333" s="15" t="e">
        <f t="shared" si="47"/>
        <v>#N/A</v>
      </c>
    </row>
    <row r="1334" spans="2:10" x14ac:dyDescent="0.25">
      <c r="B1334" s="129" t="e">
        <f>VLOOKUP(A1334,'Carga Remito.'!A$4:AK$16957,3,0)</f>
        <v>#N/A</v>
      </c>
      <c r="C1334" s="131" t="e">
        <f t="shared" ca="1" si="46"/>
        <v>#N/A</v>
      </c>
      <c r="D1334" s="28" t="e">
        <f>VLOOKUP(A1334,'Carga Remito.'!A$4:AK$15957,4,0)</f>
        <v>#N/A</v>
      </c>
      <c r="E1334" s="28" t="e">
        <f>VLOOKUP(A1334,'Carga Remito.'!A$4:AK$2258,6,0)</f>
        <v>#N/A</v>
      </c>
      <c r="F1334" s="28" t="e">
        <f>VLOOKUP(A1334,'Carga Remito.'!A$4:AK$1858,7,0)</f>
        <v>#N/A</v>
      </c>
      <c r="G1334" s="27" t="e">
        <f>VLOOKUP(A1334,'Carga Remito.'!A$4:AK$20957,MATCH(G$4,'Carga Remito.'!A$3:AQ$3,0),0)</f>
        <v>#N/A</v>
      </c>
      <c r="J1334" s="15" t="e">
        <f t="shared" si="47"/>
        <v>#N/A</v>
      </c>
    </row>
    <row r="1335" spans="2:10" x14ac:dyDescent="0.25">
      <c r="B1335" s="129" t="e">
        <f>VLOOKUP(A1335,'Carga Remito.'!A$4:AK$16957,3,0)</f>
        <v>#N/A</v>
      </c>
      <c r="C1335" s="131" t="e">
        <f t="shared" ca="1" si="46"/>
        <v>#N/A</v>
      </c>
      <c r="D1335" s="28" t="e">
        <f>VLOOKUP(A1335,'Carga Remito.'!A$4:AK$15957,4,0)</f>
        <v>#N/A</v>
      </c>
      <c r="E1335" s="28" t="e">
        <f>VLOOKUP(A1335,'Carga Remito.'!A$4:AK$2258,6,0)</f>
        <v>#N/A</v>
      </c>
      <c r="F1335" s="28" t="e">
        <f>VLOOKUP(A1335,'Carga Remito.'!A$4:AK$1858,7,0)</f>
        <v>#N/A</v>
      </c>
      <c r="G1335" s="27" t="e">
        <f>VLOOKUP(A1335,'Carga Remito.'!A$4:AK$20957,MATCH(G$4,'Carga Remito.'!A$3:AQ$3,0),0)</f>
        <v>#N/A</v>
      </c>
      <c r="J1335" s="15" t="e">
        <f t="shared" si="47"/>
        <v>#N/A</v>
      </c>
    </row>
    <row r="1336" spans="2:10" x14ac:dyDescent="0.25">
      <c r="B1336" s="129" t="e">
        <f>VLOOKUP(A1336,'Carga Remito.'!A$4:AK$16957,3,0)</f>
        <v>#N/A</v>
      </c>
      <c r="C1336" s="131" t="e">
        <f t="shared" ca="1" si="46"/>
        <v>#N/A</v>
      </c>
      <c r="D1336" s="28" t="e">
        <f>VLOOKUP(A1336,'Carga Remito.'!A$4:AK$15957,4,0)</f>
        <v>#N/A</v>
      </c>
      <c r="E1336" s="28" t="e">
        <f>VLOOKUP(A1336,'Carga Remito.'!A$4:AK$2258,6,0)</f>
        <v>#N/A</v>
      </c>
      <c r="F1336" s="28" t="e">
        <f>VLOOKUP(A1336,'Carga Remito.'!A$4:AK$1858,7,0)</f>
        <v>#N/A</v>
      </c>
      <c r="G1336" s="27" t="e">
        <f>VLOOKUP(A1336,'Carga Remito.'!A$4:AK$20957,MATCH(G$4,'Carga Remito.'!A$3:AQ$3,0),0)</f>
        <v>#N/A</v>
      </c>
      <c r="J1336" s="15" t="e">
        <f t="shared" si="47"/>
        <v>#N/A</v>
      </c>
    </row>
    <row r="1337" spans="2:10" x14ac:dyDescent="0.25">
      <c r="B1337" s="129" t="e">
        <f>VLOOKUP(A1337,'Carga Remito.'!A$4:AK$16957,3,0)</f>
        <v>#N/A</v>
      </c>
      <c r="C1337" s="131" t="e">
        <f t="shared" ca="1" si="46"/>
        <v>#N/A</v>
      </c>
      <c r="D1337" s="28" t="e">
        <f>VLOOKUP(A1337,'Carga Remito.'!A$4:AK$15957,4,0)</f>
        <v>#N/A</v>
      </c>
      <c r="E1337" s="28" t="e">
        <f>VLOOKUP(A1337,'Carga Remito.'!A$4:AK$2258,6,0)</f>
        <v>#N/A</v>
      </c>
      <c r="F1337" s="28" t="e">
        <f>VLOOKUP(A1337,'Carga Remito.'!A$4:AK$1858,7,0)</f>
        <v>#N/A</v>
      </c>
      <c r="G1337" s="27" t="e">
        <f>VLOOKUP(A1337,'Carga Remito.'!A$4:AK$20957,MATCH(G$4,'Carga Remito.'!A$3:AQ$3,0),0)</f>
        <v>#N/A</v>
      </c>
      <c r="J1337" s="15" t="e">
        <f t="shared" si="47"/>
        <v>#N/A</v>
      </c>
    </row>
    <row r="1338" spans="2:10" x14ac:dyDescent="0.25">
      <c r="B1338" s="129" t="e">
        <f>VLOOKUP(A1338,'Carga Remito.'!A$4:AK$16957,3,0)</f>
        <v>#N/A</v>
      </c>
      <c r="C1338" s="131" t="e">
        <f t="shared" ca="1" si="46"/>
        <v>#N/A</v>
      </c>
      <c r="D1338" s="28" t="e">
        <f>VLOOKUP(A1338,'Carga Remito.'!A$4:AK$15957,4,0)</f>
        <v>#N/A</v>
      </c>
      <c r="E1338" s="28" t="e">
        <f>VLOOKUP(A1338,'Carga Remito.'!A$4:AK$2258,6,0)</f>
        <v>#N/A</v>
      </c>
      <c r="F1338" s="28" t="e">
        <f>VLOOKUP(A1338,'Carga Remito.'!A$4:AK$1858,7,0)</f>
        <v>#N/A</v>
      </c>
      <c r="G1338" s="27" t="e">
        <f>VLOOKUP(A1338,'Carga Remito.'!A$4:AK$20957,MATCH(G$4,'Carga Remito.'!A$3:AQ$3,0),0)</f>
        <v>#N/A</v>
      </c>
      <c r="J1338" s="15" t="e">
        <f t="shared" si="47"/>
        <v>#N/A</v>
      </c>
    </row>
    <row r="1339" spans="2:10" x14ac:dyDescent="0.25">
      <c r="B1339" s="129" t="e">
        <f>VLOOKUP(A1339,'Carga Remito.'!A$4:AK$16957,3,0)</f>
        <v>#N/A</v>
      </c>
      <c r="C1339" s="131" t="e">
        <f t="shared" ca="1" si="46"/>
        <v>#N/A</v>
      </c>
      <c r="D1339" s="28" t="e">
        <f>VLOOKUP(A1339,'Carga Remito.'!A$4:AK$15957,4,0)</f>
        <v>#N/A</v>
      </c>
      <c r="E1339" s="28" t="e">
        <f>VLOOKUP(A1339,'Carga Remito.'!A$4:AK$2258,6,0)</f>
        <v>#N/A</v>
      </c>
      <c r="F1339" s="28" t="e">
        <f>VLOOKUP(A1339,'Carga Remito.'!A$4:AK$1858,7,0)</f>
        <v>#N/A</v>
      </c>
      <c r="G1339" s="27" t="e">
        <f>VLOOKUP(A1339,'Carga Remito.'!A$4:AK$20957,MATCH(G$4,'Carga Remito.'!A$3:AQ$3,0),0)</f>
        <v>#N/A</v>
      </c>
      <c r="J1339" s="15" t="e">
        <f t="shared" si="47"/>
        <v>#N/A</v>
      </c>
    </row>
    <row r="1340" spans="2:10" x14ac:dyDescent="0.25">
      <c r="B1340" s="129" t="e">
        <f>VLOOKUP(A1340,'Carga Remito.'!A$4:AK$16957,3,0)</f>
        <v>#N/A</v>
      </c>
      <c r="C1340" s="131" t="e">
        <f t="shared" ca="1" si="46"/>
        <v>#N/A</v>
      </c>
      <c r="D1340" s="28" t="e">
        <f>VLOOKUP(A1340,'Carga Remito.'!A$4:AK$15957,4,0)</f>
        <v>#N/A</v>
      </c>
      <c r="E1340" s="28" t="e">
        <f>VLOOKUP(A1340,'Carga Remito.'!A$4:AK$2258,6,0)</f>
        <v>#N/A</v>
      </c>
      <c r="F1340" s="28" t="e">
        <f>VLOOKUP(A1340,'Carga Remito.'!A$4:AK$1858,7,0)</f>
        <v>#N/A</v>
      </c>
      <c r="G1340" s="27" t="e">
        <f>VLOOKUP(A1340,'Carga Remito.'!A$4:AK$20957,MATCH(G$4,'Carga Remito.'!A$3:AQ$3,0),0)</f>
        <v>#N/A</v>
      </c>
      <c r="J1340" s="15" t="e">
        <f t="shared" si="47"/>
        <v>#N/A</v>
      </c>
    </row>
    <row r="1341" spans="2:10" x14ac:dyDescent="0.25">
      <c r="B1341" s="129" t="e">
        <f>VLOOKUP(A1341,'Carga Remito.'!A$4:AK$16957,3,0)</f>
        <v>#N/A</v>
      </c>
      <c r="C1341" s="131" t="e">
        <f t="shared" ca="1" si="46"/>
        <v>#N/A</v>
      </c>
      <c r="D1341" s="28" t="e">
        <f>VLOOKUP(A1341,'Carga Remito.'!A$4:AK$15957,4,0)</f>
        <v>#N/A</v>
      </c>
      <c r="E1341" s="28" t="e">
        <f>VLOOKUP(A1341,'Carga Remito.'!A$4:AK$2258,6,0)</f>
        <v>#N/A</v>
      </c>
      <c r="F1341" s="28" t="e">
        <f>VLOOKUP(A1341,'Carga Remito.'!A$4:AK$1858,7,0)</f>
        <v>#N/A</v>
      </c>
      <c r="G1341" s="27" t="e">
        <f>VLOOKUP(A1341,'Carga Remito.'!A$4:AK$20957,MATCH(G$4,'Carga Remito.'!A$3:AQ$3,0),0)</f>
        <v>#N/A</v>
      </c>
      <c r="J1341" s="15" t="e">
        <f t="shared" si="47"/>
        <v>#N/A</v>
      </c>
    </row>
    <row r="1342" spans="2:10" x14ac:dyDescent="0.25">
      <c r="B1342" s="129" t="e">
        <f>VLOOKUP(A1342,'Carga Remito.'!A$4:AK$16957,3,0)</f>
        <v>#N/A</v>
      </c>
      <c r="C1342" s="131" t="e">
        <f t="shared" ca="1" si="46"/>
        <v>#N/A</v>
      </c>
      <c r="D1342" s="28" t="e">
        <f>VLOOKUP(A1342,'Carga Remito.'!A$4:AK$15957,4,0)</f>
        <v>#N/A</v>
      </c>
      <c r="E1342" s="28" t="e">
        <f>VLOOKUP(A1342,'Carga Remito.'!A$4:AK$2258,6,0)</f>
        <v>#N/A</v>
      </c>
      <c r="F1342" s="28" t="e">
        <f>VLOOKUP(A1342,'Carga Remito.'!A$4:AK$1858,7,0)</f>
        <v>#N/A</v>
      </c>
      <c r="G1342" s="27" t="e">
        <f>VLOOKUP(A1342,'Carga Remito.'!A$4:AK$20957,MATCH(G$4,'Carga Remito.'!A$3:AQ$3,0),0)</f>
        <v>#N/A</v>
      </c>
      <c r="J1342" s="15" t="e">
        <f t="shared" si="47"/>
        <v>#N/A</v>
      </c>
    </row>
    <row r="1343" spans="2:10" x14ac:dyDescent="0.25">
      <c r="B1343" s="129" t="e">
        <f>VLOOKUP(A1343,'Carga Remito.'!A$4:AK$16957,3,0)</f>
        <v>#N/A</v>
      </c>
      <c r="C1343" s="131" t="e">
        <f t="shared" ca="1" si="46"/>
        <v>#N/A</v>
      </c>
      <c r="D1343" s="28" t="e">
        <f>VLOOKUP(A1343,'Carga Remito.'!A$4:AK$15957,4,0)</f>
        <v>#N/A</v>
      </c>
      <c r="E1343" s="28" t="e">
        <f>VLOOKUP(A1343,'Carga Remito.'!A$4:AK$2258,6,0)</f>
        <v>#N/A</v>
      </c>
      <c r="F1343" s="28" t="e">
        <f>VLOOKUP(A1343,'Carga Remito.'!A$4:AK$1858,7,0)</f>
        <v>#N/A</v>
      </c>
      <c r="G1343" s="27" t="e">
        <f>VLOOKUP(A1343,'Carga Remito.'!A$4:AK$20957,MATCH(G$4,'Carga Remito.'!A$3:AQ$3,0),0)</f>
        <v>#N/A</v>
      </c>
      <c r="J1343" s="15" t="e">
        <f t="shared" si="47"/>
        <v>#N/A</v>
      </c>
    </row>
    <row r="1344" spans="2:10" x14ac:dyDescent="0.25">
      <c r="B1344" s="129" t="e">
        <f>VLOOKUP(A1344,'Carga Remito.'!A$4:AK$16957,3,0)</f>
        <v>#N/A</v>
      </c>
      <c r="C1344" s="131" t="e">
        <f t="shared" ca="1" si="46"/>
        <v>#N/A</v>
      </c>
      <c r="D1344" s="28" t="e">
        <f>VLOOKUP(A1344,'Carga Remito.'!A$4:AK$15957,4,0)</f>
        <v>#N/A</v>
      </c>
      <c r="E1344" s="28" t="e">
        <f>VLOOKUP(A1344,'Carga Remito.'!A$4:AK$2258,6,0)</f>
        <v>#N/A</v>
      </c>
      <c r="F1344" s="28" t="e">
        <f>VLOOKUP(A1344,'Carga Remito.'!A$4:AK$1858,7,0)</f>
        <v>#N/A</v>
      </c>
      <c r="G1344" s="27" t="e">
        <f>VLOOKUP(A1344,'Carga Remito.'!A$4:AK$20957,MATCH(G$4,'Carga Remito.'!A$3:AQ$3,0),0)</f>
        <v>#N/A</v>
      </c>
      <c r="J1344" s="15" t="e">
        <f t="shared" si="47"/>
        <v>#N/A</v>
      </c>
    </row>
    <row r="1345" spans="2:10" x14ac:dyDescent="0.25">
      <c r="B1345" s="129" t="e">
        <f>VLOOKUP(A1345,'Carga Remito.'!A$4:AK$16957,3,0)</f>
        <v>#N/A</v>
      </c>
      <c r="C1345" s="131" t="e">
        <f t="shared" ca="1" si="46"/>
        <v>#N/A</v>
      </c>
      <c r="D1345" s="28" t="e">
        <f>VLOOKUP(A1345,'Carga Remito.'!A$4:AK$15957,4,0)</f>
        <v>#N/A</v>
      </c>
      <c r="E1345" s="28" t="e">
        <f>VLOOKUP(A1345,'Carga Remito.'!A$4:AK$2258,6,0)</f>
        <v>#N/A</v>
      </c>
      <c r="F1345" s="28" t="e">
        <f>VLOOKUP(A1345,'Carga Remito.'!A$4:AK$1858,7,0)</f>
        <v>#N/A</v>
      </c>
      <c r="G1345" s="27" t="e">
        <f>VLOOKUP(A1345,'Carga Remito.'!A$4:AK$20957,MATCH(G$4,'Carga Remito.'!A$3:AQ$3,0),0)</f>
        <v>#N/A</v>
      </c>
      <c r="J1345" s="15" t="e">
        <f t="shared" si="47"/>
        <v>#N/A</v>
      </c>
    </row>
    <row r="1346" spans="2:10" x14ac:dyDescent="0.25">
      <c r="B1346" s="129" t="e">
        <f>VLOOKUP(A1346,'Carga Remito.'!A$4:AK$16957,3,0)</f>
        <v>#N/A</v>
      </c>
      <c r="C1346" s="131" t="e">
        <f t="shared" ca="1" si="46"/>
        <v>#N/A</v>
      </c>
      <c r="D1346" s="28" t="e">
        <f>VLOOKUP(A1346,'Carga Remito.'!A$4:AK$15957,4,0)</f>
        <v>#N/A</v>
      </c>
      <c r="E1346" s="28" t="e">
        <f>VLOOKUP(A1346,'Carga Remito.'!A$4:AK$2258,6,0)</f>
        <v>#N/A</v>
      </c>
      <c r="F1346" s="28" t="e">
        <f>VLOOKUP(A1346,'Carga Remito.'!A$4:AK$1858,7,0)</f>
        <v>#N/A</v>
      </c>
      <c r="G1346" s="27" t="e">
        <f>VLOOKUP(A1346,'Carga Remito.'!A$4:AK$20957,MATCH(G$4,'Carga Remito.'!A$3:AQ$3,0),0)</f>
        <v>#N/A</v>
      </c>
      <c r="J1346" s="15" t="e">
        <f t="shared" si="47"/>
        <v>#N/A</v>
      </c>
    </row>
    <row r="1347" spans="2:10" x14ac:dyDescent="0.25">
      <c r="B1347" s="129" t="e">
        <f>VLOOKUP(A1347,'Carga Remito.'!A$4:AK$16957,3,0)</f>
        <v>#N/A</v>
      </c>
      <c r="C1347" s="131" t="e">
        <f t="shared" ca="1" si="46"/>
        <v>#N/A</v>
      </c>
      <c r="D1347" s="28" t="e">
        <f>VLOOKUP(A1347,'Carga Remito.'!A$4:AK$15957,4,0)</f>
        <v>#N/A</v>
      </c>
      <c r="E1347" s="28" t="e">
        <f>VLOOKUP(A1347,'Carga Remito.'!A$4:AK$2258,6,0)</f>
        <v>#N/A</v>
      </c>
      <c r="F1347" s="28" t="e">
        <f>VLOOKUP(A1347,'Carga Remito.'!A$4:AK$1858,7,0)</f>
        <v>#N/A</v>
      </c>
      <c r="G1347" s="27" t="e">
        <f>VLOOKUP(A1347,'Carga Remito.'!A$4:AK$20957,MATCH(G$4,'Carga Remito.'!A$3:AQ$3,0),0)</f>
        <v>#N/A</v>
      </c>
      <c r="J1347" s="15" t="e">
        <f t="shared" si="47"/>
        <v>#N/A</v>
      </c>
    </row>
    <row r="1348" spans="2:10" x14ac:dyDescent="0.25">
      <c r="B1348" s="129" t="e">
        <f>VLOOKUP(A1348,'Carga Remito.'!A$4:AK$16957,3,0)</f>
        <v>#N/A</v>
      </c>
      <c r="C1348" s="131" t="e">
        <f t="shared" ca="1" si="46"/>
        <v>#N/A</v>
      </c>
      <c r="D1348" s="28" t="e">
        <f>VLOOKUP(A1348,'Carga Remito.'!A$4:AK$15957,4,0)</f>
        <v>#N/A</v>
      </c>
      <c r="E1348" s="28" t="e">
        <f>VLOOKUP(A1348,'Carga Remito.'!A$4:AK$2258,6,0)</f>
        <v>#N/A</v>
      </c>
      <c r="F1348" s="28" t="e">
        <f>VLOOKUP(A1348,'Carga Remito.'!A$4:AK$1858,7,0)</f>
        <v>#N/A</v>
      </c>
      <c r="G1348" s="27" t="e">
        <f>VLOOKUP(A1348,'Carga Remito.'!A$4:AK$20957,MATCH(G$4,'Carga Remito.'!A$3:AQ$3,0),0)</f>
        <v>#N/A</v>
      </c>
      <c r="J1348" s="15" t="e">
        <f t="shared" si="47"/>
        <v>#N/A</v>
      </c>
    </row>
    <row r="1349" spans="2:10" x14ac:dyDescent="0.25">
      <c r="B1349" s="129" t="e">
        <f>VLOOKUP(A1349,'Carga Remito.'!A$4:AK$16957,3,0)</f>
        <v>#N/A</v>
      </c>
      <c r="C1349" s="131" t="e">
        <f t="shared" ca="1" si="46"/>
        <v>#N/A</v>
      </c>
      <c r="D1349" s="28" t="e">
        <f>VLOOKUP(A1349,'Carga Remito.'!A$4:AK$15957,4,0)</f>
        <v>#N/A</v>
      </c>
      <c r="E1349" s="28" t="e">
        <f>VLOOKUP(A1349,'Carga Remito.'!A$4:AK$2258,6,0)</f>
        <v>#N/A</v>
      </c>
      <c r="F1349" s="28" t="e">
        <f>VLOOKUP(A1349,'Carga Remito.'!A$4:AK$1858,7,0)</f>
        <v>#N/A</v>
      </c>
      <c r="G1349" s="27" t="e">
        <f>VLOOKUP(A1349,'Carga Remito.'!A$4:AK$20957,MATCH(G$4,'Carga Remito.'!A$3:AQ$3,0),0)</f>
        <v>#N/A</v>
      </c>
      <c r="J1349" s="15" t="e">
        <f t="shared" si="47"/>
        <v>#N/A</v>
      </c>
    </row>
    <row r="1350" spans="2:10" x14ac:dyDescent="0.25">
      <c r="B1350" s="129" t="e">
        <f>VLOOKUP(A1350,'Carga Remito.'!A$4:AK$16957,3,0)</f>
        <v>#N/A</v>
      </c>
      <c r="C1350" s="131" t="e">
        <f t="shared" ca="1" si="46"/>
        <v>#N/A</v>
      </c>
      <c r="D1350" s="28" t="e">
        <f>VLOOKUP(A1350,'Carga Remito.'!A$4:AK$15957,4,0)</f>
        <v>#N/A</v>
      </c>
      <c r="E1350" s="28" t="e">
        <f>VLOOKUP(A1350,'Carga Remito.'!A$4:AK$2258,6,0)</f>
        <v>#N/A</v>
      </c>
      <c r="F1350" s="28" t="e">
        <f>VLOOKUP(A1350,'Carga Remito.'!A$4:AK$1858,7,0)</f>
        <v>#N/A</v>
      </c>
      <c r="G1350" s="27" t="e">
        <f>VLOOKUP(A1350,'Carga Remito.'!A$4:AK$20957,MATCH(G$4,'Carga Remito.'!A$3:AQ$3,0),0)</f>
        <v>#N/A</v>
      </c>
      <c r="J1350" s="15" t="e">
        <f t="shared" si="47"/>
        <v>#N/A</v>
      </c>
    </row>
    <row r="1351" spans="2:10" x14ac:dyDescent="0.25">
      <c r="B1351" s="129" t="e">
        <f>VLOOKUP(A1351,'Carga Remito.'!A$4:AK$16957,3,0)</f>
        <v>#N/A</v>
      </c>
      <c r="C1351" s="131" t="e">
        <f t="shared" ca="1" si="46"/>
        <v>#N/A</v>
      </c>
      <c r="D1351" s="28" t="e">
        <f>VLOOKUP(A1351,'Carga Remito.'!A$4:AK$15957,4,0)</f>
        <v>#N/A</v>
      </c>
      <c r="E1351" s="28" t="e">
        <f>VLOOKUP(A1351,'Carga Remito.'!A$4:AK$2258,6,0)</f>
        <v>#N/A</v>
      </c>
      <c r="F1351" s="28" t="e">
        <f>VLOOKUP(A1351,'Carga Remito.'!A$4:AK$1858,7,0)</f>
        <v>#N/A</v>
      </c>
      <c r="G1351" s="27" t="e">
        <f>VLOOKUP(A1351,'Carga Remito.'!A$4:AK$20957,MATCH(G$4,'Carga Remito.'!A$3:AQ$3,0),0)</f>
        <v>#N/A</v>
      </c>
      <c r="J1351" s="15" t="e">
        <f t="shared" si="47"/>
        <v>#N/A</v>
      </c>
    </row>
    <row r="1352" spans="2:10" x14ac:dyDescent="0.25">
      <c r="B1352" s="129" t="e">
        <f>VLOOKUP(A1352,'Carga Remito.'!A$4:AK$16957,3,0)</f>
        <v>#N/A</v>
      </c>
      <c r="C1352" s="131" t="e">
        <f t="shared" ca="1" si="46"/>
        <v>#N/A</v>
      </c>
      <c r="D1352" s="28" t="e">
        <f>VLOOKUP(A1352,'Carga Remito.'!A$4:AK$15957,4,0)</f>
        <v>#N/A</v>
      </c>
      <c r="E1352" s="28" t="e">
        <f>VLOOKUP(A1352,'Carga Remito.'!A$4:AK$2258,6,0)</f>
        <v>#N/A</v>
      </c>
      <c r="F1352" s="28" t="e">
        <f>VLOOKUP(A1352,'Carga Remito.'!A$4:AK$1858,7,0)</f>
        <v>#N/A</v>
      </c>
      <c r="G1352" s="27" t="e">
        <f>VLOOKUP(A1352,'Carga Remito.'!A$4:AK$20957,MATCH(G$4,'Carga Remito.'!A$3:AQ$3,0),0)</f>
        <v>#N/A</v>
      </c>
      <c r="J1352" s="15" t="e">
        <f t="shared" si="47"/>
        <v>#N/A</v>
      </c>
    </row>
    <row r="1353" spans="2:10" x14ac:dyDescent="0.25">
      <c r="B1353" s="129" t="e">
        <f>VLOOKUP(A1353,'Carga Remito.'!A$4:AK$16957,3,0)</f>
        <v>#N/A</v>
      </c>
      <c r="C1353" s="131" t="e">
        <f t="shared" ca="1" si="46"/>
        <v>#N/A</v>
      </c>
      <c r="D1353" s="28" t="e">
        <f>VLOOKUP(A1353,'Carga Remito.'!A$4:AK$15957,4,0)</f>
        <v>#N/A</v>
      </c>
      <c r="E1353" s="28" t="e">
        <f>VLOOKUP(A1353,'Carga Remito.'!A$4:AK$2258,6,0)</f>
        <v>#N/A</v>
      </c>
      <c r="F1353" s="28" t="e">
        <f>VLOOKUP(A1353,'Carga Remito.'!A$4:AK$1858,7,0)</f>
        <v>#N/A</v>
      </c>
      <c r="G1353" s="27" t="e">
        <f>VLOOKUP(A1353,'Carga Remito.'!A$4:AK$20957,MATCH(G$4,'Carga Remito.'!A$3:AQ$3,0),0)</f>
        <v>#N/A</v>
      </c>
      <c r="J1353" s="15" t="e">
        <f t="shared" si="47"/>
        <v>#N/A</v>
      </c>
    </row>
    <row r="1354" spans="2:10" x14ac:dyDescent="0.25">
      <c r="B1354" s="129" t="e">
        <f>VLOOKUP(A1354,'Carga Remito.'!A$4:AK$16957,3,0)</f>
        <v>#N/A</v>
      </c>
      <c r="C1354" s="131" t="e">
        <f t="shared" ca="1" si="46"/>
        <v>#N/A</v>
      </c>
      <c r="D1354" s="28" t="e">
        <f>VLOOKUP(A1354,'Carga Remito.'!A$4:AK$15957,4,0)</f>
        <v>#N/A</v>
      </c>
      <c r="E1354" s="28" t="e">
        <f>VLOOKUP(A1354,'Carga Remito.'!A$4:AK$2258,6,0)</f>
        <v>#N/A</v>
      </c>
      <c r="F1354" s="28" t="e">
        <f>VLOOKUP(A1354,'Carga Remito.'!A$4:AK$1858,7,0)</f>
        <v>#N/A</v>
      </c>
      <c r="G1354" s="27" t="e">
        <f>VLOOKUP(A1354,'Carga Remito.'!A$4:AK$20957,MATCH(G$4,'Carga Remito.'!A$3:AQ$3,0),0)</f>
        <v>#N/A</v>
      </c>
      <c r="J1354" s="15" t="e">
        <f t="shared" si="47"/>
        <v>#N/A</v>
      </c>
    </row>
    <row r="1355" spans="2:10" x14ac:dyDescent="0.25">
      <c r="B1355" s="129" t="e">
        <f>VLOOKUP(A1355,'Carga Remito.'!A$4:AK$16957,3,0)</f>
        <v>#N/A</v>
      </c>
      <c r="C1355" s="131" t="e">
        <f t="shared" ca="1" si="46"/>
        <v>#N/A</v>
      </c>
      <c r="D1355" s="28" t="e">
        <f>VLOOKUP(A1355,'Carga Remito.'!A$4:AK$15957,4,0)</f>
        <v>#N/A</v>
      </c>
      <c r="E1355" s="28" t="e">
        <f>VLOOKUP(A1355,'Carga Remito.'!A$4:AK$2258,6,0)</f>
        <v>#N/A</v>
      </c>
      <c r="F1355" s="28" t="e">
        <f>VLOOKUP(A1355,'Carga Remito.'!A$4:AK$1858,7,0)</f>
        <v>#N/A</v>
      </c>
      <c r="G1355" s="27" t="e">
        <f>VLOOKUP(A1355,'Carga Remito.'!A$4:AK$20957,MATCH(G$4,'Carga Remito.'!A$3:AQ$3,0),0)</f>
        <v>#N/A</v>
      </c>
      <c r="J1355" s="15" t="e">
        <f t="shared" si="47"/>
        <v>#N/A</v>
      </c>
    </row>
    <row r="1356" spans="2:10" x14ac:dyDescent="0.25">
      <c r="B1356" s="129" t="e">
        <f>VLOOKUP(A1356,'Carga Remito.'!A$4:AK$16957,3,0)</f>
        <v>#N/A</v>
      </c>
      <c r="C1356" s="131" t="e">
        <f t="shared" ca="1" si="46"/>
        <v>#N/A</v>
      </c>
      <c r="D1356" s="28" t="e">
        <f>VLOOKUP(A1356,'Carga Remito.'!A$4:AK$15957,4,0)</f>
        <v>#N/A</v>
      </c>
      <c r="E1356" s="28" t="e">
        <f>VLOOKUP(A1356,'Carga Remito.'!A$4:AK$2258,6,0)</f>
        <v>#N/A</v>
      </c>
      <c r="F1356" s="28" t="e">
        <f>VLOOKUP(A1356,'Carga Remito.'!A$4:AK$1858,7,0)</f>
        <v>#N/A</v>
      </c>
      <c r="G1356" s="27" t="e">
        <f>VLOOKUP(A1356,'Carga Remito.'!A$4:AK$20957,MATCH(G$4,'Carga Remito.'!A$3:AQ$3,0),0)</f>
        <v>#N/A</v>
      </c>
      <c r="J1356" s="15" t="e">
        <f t="shared" si="47"/>
        <v>#N/A</v>
      </c>
    </row>
    <row r="1357" spans="2:10" x14ac:dyDescent="0.25">
      <c r="B1357" s="129" t="e">
        <f>VLOOKUP(A1357,'Carga Remito.'!A$4:AK$16957,3,0)</f>
        <v>#N/A</v>
      </c>
      <c r="C1357" s="131" t="e">
        <f t="shared" ca="1" si="46"/>
        <v>#N/A</v>
      </c>
      <c r="D1357" s="28" t="e">
        <f>VLOOKUP(A1357,'Carga Remito.'!A$4:AK$15957,4,0)</f>
        <v>#N/A</v>
      </c>
      <c r="E1357" s="28" t="e">
        <f>VLOOKUP(A1357,'Carga Remito.'!A$4:AK$2258,6,0)</f>
        <v>#N/A</v>
      </c>
      <c r="F1357" s="28" t="e">
        <f>VLOOKUP(A1357,'Carga Remito.'!A$4:AK$1858,7,0)</f>
        <v>#N/A</v>
      </c>
      <c r="G1357" s="27" t="e">
        <f>VLOOKUP(A1357,'Carga Remito.'!A$4:AK$20957,MATCH(G$4,'Carga Remito.'!A$3:AQ$3,0),0)</f>
        <v>#N/A</v>
      </c>
      <c r="J1357" s="15" t="e">
        <f t="shared" si="47"/>
        <v>#N/A</v>
      </c>
    </row>
    <row r="1358" spans="2:10" x14ac:dyDescent="0.25">
      <c r="B1358" s="129" t="e">
        <f>VLOOKUP(A1358,'Carga Remito.'!A$4:AK$16957,3,0)</f>
        <v>#N/A</v>
      </c>
      <c r="C1358" s="131" t="e">
        <f t="shared" ca="1" si="46"/>
        <v>#N/A</v>
      </c>
      <c r="D1358" s="28" t="e">
        <f>VLOOKUP(A1358,'Carga Remito.'!A$4:AK$15957,4,0)</f>
        <v>#N/A</v>
      </c>
      <c r="E1358" s="28" t="e">
        <f>VLOOKUP(A1358,'Carga Remito.'!A$4:AK$2258,6,0)</f>
        <v>#N/A</v>
      </c>
      <c r="F1358" s="28" t="e">
        <f>VLOOKUP(A1358,'Carga Remito.'!A$4:AK$1858,7,0)</f>
        <v>#N/A</v>
      </c>
      <c r="G1358" s="27" t="e">
        <f>VLOOKUP(A1358,'Carga Remito.'!A$4:AK$20957,MATCH(G$4,'Carga Remito.'!A$3:AQ$3,0),0)</f>
        <v>#N/A</v>
      </c>
      <c r="J1358" s="15" t="e">
        <f t="shared" si="47"/>
        <v>#N/A</v>
      </c>
    </row>
    <row r="1359" spans="2:10" x14ac:dyDescent="0.25">
      <c r="B1359" s="129" t="e">
        <f>VLOOKUP(A1359,'Carga Remito.'!A$4:AK$16957,3,0)</f>
        <v>#N/A</v>
      </c>
      <c r="C1359" s="131" t="e">
        <f t="shared" ca="1" si="46"/>
        <v>#N/A</v>
      </c>
      <c r="D1359" s="28" t="e">
        <f>VLOOKUP(A1359,'Carga Remito.'!A$4:AK$15957,4,0)</f>
        <v>#N/A</v>
      </c>
      <c r="E1359" s="28" t="e">
        <f>VLOOKUP(A1359,'Carga Remito.'!A$4:AK$2258,6,0)</f>
        <v>#N/A</v>
      </c>
      <c r="F1359" s="28" t="e">
        <f>VLOOKUP(A1359,'Carga Remito.'!A$4:AK$1858,7,0)</f>
        <v>#N/A</v>
      </c>
      <c r="G1359" s="27" t="e">
        <f>VLOOKUP(A1359,'Carga Remito.'!A$4:AK$20957,MATCH(G$4,'Carga Remito.'!A$3:AQ$3,0),0)</f>
        <v>#N/A</v>
      </c>
      <c r="J1359" s="15" t="e">
        <f t="shared" si="47"/>
        <v>#N/A</v>
      </c>
    </row>
    <row r="1360" spans="2:10" x14ac:dyDescent="0.25">
      <c r="B1360" s="129" t="e">
        <f>VLOOKUP(A1360,'Carga Remito.'!A$4:AK$16957,3,0)</f>
        <v>#N/A</v>
      </c>
      <c r="C1360" s="131" t="e">
        <f t="shared" ca="1" si="46"/>
        <v>#N/A</v>
      </c>
      <c r="D1360" s="28" t="e">
        <f>VLOOKUP(A1360,'Carga Remito.'!A$4:AK$15957,4,0)</f>
        <v>#N/A</v>
      </c>
      <c r="E1360" s="28" t="e">
        <f>VLOOKUP(A1360,'Carga Remito.'!A$4:AK$2258,6,0)</f>
        <v>#N/A</v>
      </c>
      <c r="F1360" s="28" t="e">
        <f>VLOOKUP(A1360,'Carga Remito.'!A$4:AK$1858,7,0)</f>
        <v>#N/A</v>
      </c>
      <c r="G1360" s="27" t="e">
        <f>VLOOKUP(A1360,'Carga Remito.'!A$4:AK$20957,MATCH(G$4,'Carga Remito.'!A$3:AQ$3,0),0)</f>
        <v>#N/A</v>
      </c>
      <c r="J1360" s="15" t="e">
        <f t="shared" si="47"/>
        <v>#N/A</v>
      </c>
    </row>
    <row r="1361" spans="2:10" x14ac:dyDescent="0.25">
      <c r="B1361" s="129" t="e">
        <f>VLOOKUP(A1361,'Carga Remito.'!A$4:AK$16957,3,0)</f>
        <v>#N/A</v>
      </c>
      <c r="C1361" s="131" t="e">
        <f t="shared" ca="1" si="46"/>
        <v>#N/A</v>
      </c>
      <c r="D1361" s="28" t="e">
        <f>VLOOKUP(A1361,'Carga Remito.'!A$4:AK$15957,4,0)</f>
        <v>#N/A</v>
      </c>
      <c r="E1361" s="28" t="e">
        <f>VLOOKUP(A1361,'Carga Remito.'!A$4:AK$2258,6,0)</f>
        <v>#N/A</v>
      </c>
      <c r="F1361" s="28" t="e">
        <f>VLOOKUP(A1361,'Carga Remito.'!A$4:AK$1858,7,0)</f>
        <v>#N/A</v>
      </c>
      <c r="G1361" s="27" t="e">
        <f>VLOOKUP(A1361,'Carga Remito.'!A$4:AK$20957,MATCH(G$4,'Carga Remito.'!A$3:AQ$3,0),0)</f>
        <v>#N/A</v>
      </c>
      <c r="J1361" s="15" t="e">
        <f t="shared" si="47"/>
        <v>#N/A</v>
      </c>
    </row>
    <row r="1362" spans="2:10" x14ac:dyDescent="0.25">
      <c r="B1362" s="129" t="e">
        <f>VLOOKUP(A1362,'Carga Remito.'!A$4:AK$16957,3,0)</f>
        <v>#N/A</v>
      </c>
      <c r="C1362" s="131" t="e">
        <f t="shared" ca="1" si="46"/>
        <v>#N/A</v>
      </c>
      <c r="D1362" s="28" t="e">
        <f>VLOOKUP(A1362,'Carga Remito.'!A$4:AK$15957,4,0)</f>
        <v>#N/A</v>
      </c>
      <c r="E1362" s="28" t="e">
        <f>VLOOKUP(A1362,'Carga Remito.'!A$4:AK$2258,6,0)</f>
        <v>#N/A</v>
      </c>
      <c r="F1362" s="28" t="e">
        <f>VLOOKUP(A1362,'Carga Remito.'!A$4:AK$1858,7,0)</f>
        <v>#N/A</v>
      </c>
      <c r="G1362" s="27" t="e">
        <f>VLOOKUP(A1362,'Carga Remito.'!A$4:AK$20957,MATCH(G$4,'Carga Remito.'!A$3:AQ$3,0),0)</f>
        <v>#N/A</v>
      </c>
      <c r="J1362" s="15" t="e">
        <f t="shared" si="47"/>
        <v>#N/A</v>
      </c>
    </row>
    <row r="1363" spans="2:10" x14ac:dyDescent="0.25">
      <c r="B1363" s="129" t="e">
        <f>VLOOKUP(A1363,'Carga Remito.'!A$4:AK$16957,3,0)</f>
        <v>#N/A</v>
      </c>
      <c r="C1363" s="131" t="e">
        <f t="shared" ca="1" si="46"/>
        <v>#N/A</v>
      </c>
      <c r="D1363" s="28" t="e">
        <f>VLOOKUP(A1363,'Carga Remito.'!A$4:AK$15957,4,0)</f>
        <v>#N/A</v>
      </c>
      <c r="E1363" s="28" t="e">
        <f>VLOOKUP(A1363,'Carga Remito.'!A$4:AK$2258,6,0)</f>
        <v>#N/A</v>
      </c>
      <c r="F1363" s="28" t="e">
        <f>VLOOKUP(A1363,'Carga Remito.'!A$4:AK$1858,7,0)</f>
        <v>#N/A</v>
      </c>
      <c r="G1363" s="27" t="e">
        <f>VLOOKUP(A1363,'Carga Remito.'!A$4:AK$20957,MATCH(G$4,'Carga Remito.'!A$3:AQ$3,0),0)</f>
        <v>#N/A</v>
      </c>
      <c r="J1363" s="15" t="e">
        <f t="shared" si="47"/>
        <v>#N/A</v>
      </c>
    </row>
    <row r="1364" spans="2:10" x14ac:dyDescent="0.25">
      <c r="B1364" s="129" t="e">
        <f>VLOOKUP(A1364,'Carga Remito.'!A$4:AK$16957,3,0)</f>
        <v>#N/A</v>
      </c>
      <c r="C1364" s="131" t="e">
        <f t="shared" ca="1" si="46"/>
        <v>#N/A</v>
      </c>
      <c r="D1364" s="28" t="e">
        <f>VLOOKUP(A1364,'Carga Remito.'!A$4:AK$15957,4,0)</f>
        <v>#N/A</v>
      </c>
      <c r="E1364" s="28" t="e">
        <f>VLOOKUP(A1364,'Carga Remito.'!A$4:AK$2258,6,0)</f>
        <v>#N/A</v>
      </c>
      <c r="F1364" s="28" t="e">
        <f>VLOOKUP(A1364,'Carga Remito.'!A$4:AK$1858,7,0)</f>
        <v>#N/A</v>
      </c>
      <c r="G1364" s="27" t="e">
        <f>VLOOKUP(A1364,'Carga Remito.'!A$4:AK$20957,MATCH(G$4,'Carga Remito.'!A$3:AQ$3,0),0)</f>
        <v>#N/A</v>
      </c>
      <c r="J1364" s="15" t="e">
        <f t="shared" si="47"/>
        <v>#N/A</v>
      </c>
    </row>
    <row r="1365" spans="2:10" x14ac:dyDescent="0.25">
      <c r="B1365" s="129" t="e">
        <f>VLOOKUP(A1365,'Carga Remito.'!A$4:AK$16957,3,0)</f>
        <v>#N/A</v>
      </c>
      <c r="C1365" s="131" t="e">
        <f t="shared" ca="1" si="46"/>
        <v>#N/A</v>
      </c>
      <c r="D1365" s="28" t="e">
        <f>VLOOKUP(A1365,'Carga Remito.'!A$4:AK$15957,4,0)</f>
        <v>#N/A</v>
      </c>
      <c r="E1365" s="28" t="e">
        <f>VLOOKUP(A1365,'Carga Remito.'!A$4:AK$2258,6,0)</f>
        <v>#N/A</v>
      </c>
      <c r="F1365" s="28" t="e">
        <f>VLOOKUP(A1365,'Carga Remito.'!A$4:AK$1858,7,0)</f>
        <v>#N/A</v>
      </c>
      <c r="G1365" s="27" t="e">
        <f>VLOOKUP(A1365,'Carga Remito.'!A$4:AK$20957,MATCH(G$4,'Carga Remito.'!A$3:AQ$3,0),0)</f>
        <v>#N/A</v>
      </c>
      <c r="J1365" s="15" t="e">
        <f t="shared" si="47"/>
        <v>#N/A</v>
      </c>
    </row>
    <row r="1366" spans="2:10" x14ac:dyDescent="0.25">
      <c r="B1366" s="129" t="e">
        <f>VLOOKUP(A1366,'Carga Remito.'!A$4:AK$16957,3,0)</f>
        <v>#N/A</v>
      </c>
      <c r="C1366" s="131" t="e">
        <f t="shared" ca="1" si="46"/>
        <v>#N/A</v>
      </c>
      <c r="D1366" s="28" t="e">
        <f>VLOOKUP(A1366,'Carga Remito.'!A$4:AK$15957,4,0)</f>
        <v>#N/A</v>
      </c>
      <c r="E1366" s="28" t="e">
        <f>VLOOKUP(A1366,'Carga Remito.'!A$4:AK$2258,6,0)</f>
        <v>#N/A</v>
      </c>
      <c r="F1366" s="28" t="e">
        <f>VLOOKUP(A1366,'Carga Remito.'!A$4:AK$1858,7,0)</f>
        <v>#N/A</v>
      </c>
      <c r="G1366" s="27" t="e">
        <f>VLOOKUP(A1366,'Carga Remito.'!A$4:AK$20957,MATCH(G$4,'Carga Remito.'!A$3:AQ$3,0),0)</f>
        <v>#N/A</v>
      </c>
      <c r="J1366" s="15" t="e">
        <f t="shared" si="47"/>
        <v>#N/A</v>
      </c>
    </row>
    <row r="1367" spans="2:10" x14ac:dyDescent="0.25">
      <c r="B1367" s="129" t="e">
        <f>VLOOKUP(A1367,'Carga Remito.'!A$4:AK$16957,3,0)</f>
        <v>#N/A</v>
      </c>
      <c r="C1367" s="131" t="e">
        <f t="shared" ca="1" si="46"/>
        <v>#N/A</v>
      </c>
      <c r="D1367" s="28" t="e">
        <f>VLOOKUP(A1367,'Carga Remito.'!A$4:AK$15957,4,0)</f>
        <v>#N/A</v>
      </c>
      <c r="E1367" s="28" t="e">
        <f>VLOOKUP(A1367,'Carga Remito.'!A$4:AK$2258,6,0)</f>
        <v>#N/A</v>
      </c>
      <c r="F1367" s="28" t="e">
        <f>VLOOKUP(A1367,'Carga Remito.'!A$4:AK$1858,7,0)</f>
        <v>#N/A</v>
      </c>
      <c r="G1367" s="27" t="e">
        <f>VLOOKUP(A1367,'Carga Remito.'!A$4:AK$20957,MATCH(G$4,'Carga Remito.'!A$3:AQ$3,0),0)</f>
        <v>#N/A</v>
      </c>
      <c r="J1367" s="15" t="e">
        <f t="shared" si="47"/>
        <v>#N/A</v>
      </c>
    </row>
    <row r="1368" spans="2:10" x14ac:dyDescent="0.25">
      <c r="B1368" s="129" t="e">
        <f>VLOOKUP(A1368,'Carga Remito.'!A$4:AK$16957,3,0)</f>
        <v>#N/A</v>
      </c>
      <c r="C1368" s="131" t="e">
        <f t="shared" ca="1" si="46"/>
        <v>#N/A</v>
      </c>
      <c r="D1368" s="28" t="e">
        <f>VLOOKUP(A1368,'Carga Remito.'!A$4:AK$15957,4,0)</f>
        <v>#N/A</v>
      </c>
      <c r="E1368" s="28" t="e">
        <f>VLOOKUP(A1368,'Carga Remito.'!A$4:AK$2258,6,0)</f>
        <v>#N/A</v>
      </c>
      <c r="F1368" s="28" t="e">
        <f>VLOOKUP(A1368,'Carga Remito.'!A$4:AK$1858,7,0)</f>
        <v>#N/A</v>
      </c>
      <c r="G1368" s="27" t="e">
        <f>VLOOKUP(A1368,'Carga Remito.'!A$4:AK$20957,MATCH(G$4,'Carga Remito.'!A$3:AQ$3,0),0)</f>
        <v>#N/A</v>
      </c>
      <c r="J1368" s="15" t="e">
        <f t="shared" si="47"/>
        <v>#N/A</v>
      </c>
    </row>
    <row r="1369" spans="2:10" x14ac:dyDescent="0.25">
      <c r="B1369" s="129" t="e">
        <f>VLOOKUP(A1369,'Carga Remito.'!A$4:AK$16957,3,0)</f>
        <v>#N/A</v>
      </c>
      <c r="C1369" s="131" t="e">
        <f t="shared" ca="1" si="46"/>
        <v>#N/A</v>
      </c>
      <c r="D1369" s="28" t="e">
        <f>VLOOKUP(A1369,'Carga Remito.'!A$4:AK$15957,4,0)</f>
        <v>#N/A</v>
      </c>
      <c r="E1369" s="28" t="e">
        <f>VLOOKUP(A1369,'Carga Remito.'!A$4:AK$2258,6,0)</f>
        <v>#N/A</v>
      </c>
      <c r="F1369" s="28" t="e">
        <f>VLOOKUP(A1369,'Carga Remito.'!A$4:AK$1858,7,0)</f>
        <v>#N/A</v>
      </c>
      <c r="G1369" s="27" t="e">
        <f>VLOOKUP(A1369,'Carga Remito.'!A$4:AK$20957,MATCH(G$4,'Carga Remito.'!A$3:AQ$3,0),0)</f>
        <v>#N/A</v>
      </c>
      <c r="J1369" s="15" t="e">
        <f t="shared" si="47"/>
        <v>#N/A</v>
      </c>
    </row>
    <row r="1370" spans="2:10" x14ac:dyDescent="0.25">
      <c r="B1370" s="129" t="e">
        <f>VLOOKUP(A1370,'Carga Remito.'!A$4:AK$16957,3,0)</f>
        <v>#N/A</v>
      </c>
      <c r="C1370" s="131" t="e">
        <f t="shared" ca="1" si="46"/>
        <v>#N/A</v>
      </c>
      <c r="D1370" s="28" t="e">
        <f>VLOOKUP(A1370,'Carga Remito.'!A$4:AK$15957,4,0)</f>
        <v>#N/A</v>
      </c>
      <c r="E1370" s="28" t="e">
        <f>VLOOKUP(A1370,'Carga Remito.'!A$4:AK$2258,6,0)</f>
        <v>#N/A</v>
      </c>
      <c r="F1370" s="28" t="e">
        <f>VLOOKUP(A1370,'Carga Remito.'!A$4:AK$1858,7,0)</f>
        <v>#N/A</v>
      </c>
      <c r="G1370" s="27" t="e">
        <f>VLOOKUP(A1370,'Carga Remito.'!A$4:AK$20957,MATCH(G$4,'Carga Remito.'!A$3:AQ$3,0),0)</f>
        <v>#N/A</v>
      </c>
      <c r="J1370" s="15" t="e">
        <f t="shared" si="47"/>
        <v>#N/A</v>
      </c>
    </row>
    <row r="1371" spans="2:10" x14ac:dyDescent="0.25">
      <c r="B1371" s="129" t="e">
        <f>VLOOKUP(A1371,'Carga Remito.'!A$4:AK$16957,3,0)</f>
        <v>#N/A</v>
      </c>
      <c r="C1371" s="131" t="e">
        <f t="shared" ca="1" si="46"/>
        <v>#N/A</v>
      </c>
      <c r="D1371" s="28" t="e">
        <f>VLOOKUP(A1371,'Carga Remito.'!A$4:AK$15957,4,0)</f>
        <v>#N/A</v>
      </c>
      <c r="E1371" s="28" t="e">
        <f>VLOOKUP(A1371,'Carga Remito.'!A$4:AK$2258,6,0)</f>
        <v>#N/A</v>
      </c>
      <c r="F1371" s="28" t="e">
        <f>VLOOKUP(A1371,'Carga Remito.'!A$4:AK$1858,7,0)</f>
        <v>#N/A</v>
      </c>
      <c r="G1371" s="27" t="e">
        <f>VLOOKUP(A1371,'Carga Remito.'!A$4:AK$20957,MATCH(G$4,'Carga Remito.'!A$3:AQ$3,0),0)</f>
        <v>#N/A</v>
      </c>
      <c r="J1371" s="15" t="e">
        <f t="shared" si="47"/>
        <v>#N/A</v>
      </c>
    </row>
    <row r="1372" spans="2:10" x14ac:dyDescent="0.25">
      <c r="B1372" s="129" t="e">
        <f>VLOOKUP(A1372,'Carga Remito.'!A$4:AK$16957,3,0)</f>
        <v>#N/A</v>
      </c>
      <c r="C1372" s="131" t="e">
        <f t="shared" ca="1" si="46"/>
        <v>#N/A</v>
      </c>
      <c r="D1372" s="28" t="e">
        <f>VLOOKUP(A1372,'Carga Remito.'!A$4:AK$15957,4,0)</f>
        <v>#N/A</v>
      </c>
      <c r="E1372" s="28" t="e">
        <f>VLOOKUP(A1372,'Carga Remito.'!A$4:AK$2258,6,0)</f>
        <v>#N/A</v>
      </c>
      <c r="F1372" s="28" t="e">
        <f>VLOOKUP(A1372,'Carga Remito.'!A$4:AK$1858,7,0)</f>
        <v>#N/A</v>
      </c>
      <c r="G1372" s="27" t="e">
        <f>VLOOKUP(A1372,'Carga Remito.'!A$4:AK$20957,MATCH(G$4,'Carga Remito.'!A$3:AQ$3,0),0)</f>
        <v>#N/A</v>
      </c>
      <c r="J1372" s="15" t="e">
        <f t="shared" si="47"/>
        <v>#N/A</v>
      </c>
    </row>
    <row r="1373" spans="2:10" x14ac:dyDescent="0.25">
      <c r="B1373" s="129" t="e">
        <f>VLOOKUP(A1373,'Carga Remito.'!A$4:AK$16957,3,0)</f>
        <v>#N/A</v>
      </c>
      <c r="C1373" s="131" t="e">
        <f t="shared" ca="1" si="46"/>
        <v>#N/A</v>
      </c>
      <c r="D1373" s="28" t="e">
        <f>VLOOKUP(A1373,'Carga Remito.'!A$4:AK$15957,4,0)</f>
        <v>#N/A</v>
      </c>
      <c r="E1373" s="28" t="e">
        <f>VLOOKUP(A1373,'Carga Remito.'!A$4:AK$2258,6,0)</f>
        <v>#N/A</v>
      </c>
      <c r="F1373" s="28" t="e">
        <f>VLOOKUP(A1373,'Carga Remito.'!A$4:AK$1858,7,0)</f>
        <v>#N/A</v>
      </c>
      <c r="G1373" s="27" t="e">
        <f>VLOOKUP(A1373,'Carga Remito.'!A$4:AK$20957,MATCH(G$4,'Carga Remito.'!A$3:AQ$3,0),0)</f>
        <v>#N/A</v>
      </c>
      <c r="J1373" s="15" t="e">
        <f t="shared" si="47"/>
        <v>#N/A</v>
      </c>
    </row>
    <row r="1374" spans="2:10" x14ac:dyDescent="0.25">
      <c r="B1374" s="129" t="e">
        <f>VLOOKUP(A1374,'Carga Remito.'!A$4:AK$16957,3,0)</f>
        <v>#N/A</v>
      </c>
      <c r="C1374" s="131" t="e">
        <f t="shared" ca="1" si="46"/>
        <v>#N/A</v>
      </c>
      <c r="D1374" s="28" t="e">
        <f>VLOOKUP(A1374,'Carga Remito.'!A$4:AK$15957,4,0)</f>
        <v>#N/A</v>
      </c>
      <c r="E1374" s="28" t="e">
        <f>VLOOKUP(A1374,'Carga Remito.'!A$4:AK$2258,6,0)</f>
        <v>#N/A</v>
      </c>
      <c r="F1374" s="28" t="e">
        <f>VLOOKUP(A1374,'Carga Remito.'!A$4:AK$1858,7,0)</f>
        <v>#N/A</v>
      </c>
      <c r="G1374" s="27" t="e">
        <f>VLOOKUP(A1374,'Carga Remito.'!A$4:AK$20957,MATCH(G$4,'Carga Remito.'!A$3:AQ$3,0),0)</f>
        <v>#N/A</v>
      </c>
      <c r="J1374" s="15" t="e">
        <f t="shared" si="47"/>
        <v>#N/A</v>
      </c>
    </row>
    <row r="1375" spans="2:10" x14ac:dyDescent="0.25">
      <c r="B1375" s="129" t="e">
        <f>VLOOKUP(A1375,'Carga Remito.'!A$4:AK$16957,3,0)</f>
        <v>#N/A</v>
      </c>
      <c r="C1375" s="131" t="e">
        <f t="shared" ca="1" si="46"/>
        <v>#N/A</v>
      </c>
      <c r="D1375" s="28" t="e">
        <f>VLOOKUP(A1375,'Carga Remito.'!A$4:AK$15957,4,0)</f>
        <v>#N/A</v>
      </c>
      <c r="E1375" s="28" t="e">
        <f>VLOOKUP(A1375,'Carga Remito.'!A$4:AK$2258,6,0)</f>
        <v>#N/A</v>
      </c>
      <c r="F1375" s="28" t="e">
        <f>VLOOKUP(A1375,'Carga Remito.'!A$4:AK$1858,7,0)</f>
        <v>#N/A</v>
      </c>
      <c r="G1375" s="27" t="e">
        <f>VLOOKUP(A1375,'Carga Remito.'!A$4:AK$20957,MATCH(G$4,'Carga Remito.'!A$3:AQ$3,0),0)</f>
        <v>#N/A</v>
      </c>
      <c r="J1375" s="15" t="e">
        <f t="shared" si="47"/>
        <v>#N/A</v>
      </c>
    </row>
    <row r="1376" spans="2:10" x14ac:dyDescent="0.25">
      <c r="B1376" s="129" t="e">
        <f>VLOOKUP(A1376,'Carga Remito.'!A$4:AK$16957,3,0)</f>
        <v>#N/A</v>
      </c>
      <c r="C1376" s="131" t="e">
        <f t="shared" ca="1" si="46"/>
        <v>#N/A</v>
      </c>
      <c r="D1376" s="28" t="e">
        <f>VLOOKUP(A1376,'Carga Remito.'!A$4:AK$15957,4,0)</f>
        <v>#N/A</v>
      </c>
      <c r="E1376" s="28" t="e">
        <f>VLOOKUP(A1376,'Carga Remito.'!A$4:AK$2258,6,0)</f>
        <v>#N/A</v>
      </c>
      <c r="F1376" s="28" t="e">
        <f>VLOOKUP(A1376,'Carga Remito.'!A$4:AK$1858,7,0)</f>
        <v>#N/A</v>
      </c>
      <c r="G1376" s="27" t="e">
        <f>VLOOKUP(A1376,'Carga Remito.'!A$4:AK$20957,MATCH(G$4,'Carga Remito.'!A$3:AQ$3,0),0)</f>
        <v>#N/A</v>
      </c>
      <c r="J1376" s="15" t="e">
        <f t="shared" si="47"/>
        <v>#N/A</v>
      </c>
    </row>
    <row r="1377" spans="2:10" x14ac:dyDescent="0.25">
      <c r="B1377" s="129" t="e">
        <f>VLOOKUP(A1377,'Carga Remito.'!A$4:AK$16957,3,0)</f>
        <v>#N/A</v>
      </c>
      <c r="C1377" s="131" t="e">
        <f t="shared" ca="1" si="46"/>
        <v>#N/A</v>
      </c>
      <c r="D1377" s="28" t="e">
        <f>VLOOKUP(A1377,'Carga Remito.'!A$4:AK$15957,4,0)</f>
        <v>#N/A</v>
      </c>
      <c r="E1377" s="28" t="e">
        <f>VLOOKUP(A1377,'Carga Remito.'!A$4:AK$2258,6,0)</f>
        <v>#N/A</v>
      </c>
      <c r="F1377" s="28" t="e">
        <f>VLOOKUP(A1377,'Carga Remito.'!A$4:AK$1858,7,0)</f>
        <v>#N/A</v>
      </c>
      <c r="G1377" s="27" t="e">
        <f>VLOOKUP(A1377,'Carga Remito.'!A$4:AK$20957,MATCH(G$4,'Carga Remito.'!A$3:AQ$3,0),0)</f>
        <v>#N/A</v>
      </c>
      <c r="J1377" s="15" t="e">
        <f t="shared" si="47"/>
        <v>#N/A</v>
      </c>
    </row>
    <row r="1378" spans="2:10" x14ac:dyDescent="0.25">
      <c r="B1378" s="129" t="e">
        <f>VLOOKUP(A1378,'Carga Remito.'!A$4:AK$16957,3,0)</f>
        <v>#N/A</v>
      </c>
      <c r="C1378" s="131" t="e">
        <f t="shared" ca="1" si="46"/>
        <v>#N/A</v>
      </c>
      <c r="D1378" s="28" t="e">
        <f>VLOOKUP(A1378,'Carga Remito.'!A$4:AK$15957,4,0)</f>
        <v>#N/A</v>
      </c>
      <c r="E1378" s="28" t="e">
        <f>VLOOKUP(A1378,'Carga Remito.'!A$4:AK$2258,6,0)</f>
        <v>#N/A</v>
      </c>
      <c r="F1378" s="28" t="e">
        <f>VLOOKUP(A1378,'Carga Remito.'!A$4:AK$1858,7,0)</f>
        <v>#N/A</v>
      </c>
      <c r="G1378" s="27" t="e">
        <f>VLOOKUP(A1378,'Carga Remito.'!A$4:AK$20957,MATCH(G$4,'Carga Remito.'!A$3:AQ$3,0),0)</f>
        <v>#N/A</v>
      </c>
      <c r="J1378" s="15" t="e">
        <f t="shared" si="47"/>
        <v>#N/A</v>
      </c>
    </row>
    <row r="1379" spans="2:10" x14ac:dyDescent="0.25">
      <c r="B1379" s="129" t="e">
        <f>VLOOKUP(A1379,'Carga Remito.'!A$4:AK$16957,3,0)</f>
        <v>#N/A</v>
      </c>
      <c r="C1379" s="131" t="e">
        <f t="shared" ca="1" si="46"/>
        <v>#N/A</v>
      </c>
      <c r="D1379" s="28" t="e">
        <f>VLOOKUP(A1379,'Carga Remito.'!A$4:AK$15957,4,0)</f>
        <v>#N/A</v>
      </c>
      <c r="E1379" s="28" t="e">
        <f>VLOOKUP(A1379,'Carga Remito.'!A$4:AK$2258,6,0)</f>
        <v>#N/A</v>
      </c>
      <c r="F1379" s="28" t="e">
        <f>VLOOKUP(A1379,'Carga Remito.'!A$4:AK$1858,7,0)</f>
        <v>#N/A</v>
      </c>
      <c r="G1379" s="27" t="e">
        <f>VLOOKUP(A1379,'Carga Remito.'!A$4:AK$20957,MATCH(G$4,'Carga Remito.'!A$3:AQ$3,0),0)</f>
        <v>#N/A</v>
      </c>
      <c r="J1379" s="15" t="e">
        <f t="shared" si="47"/>
        <v>#N/A</v>
      </c>
    </row>
    <row r="1380" spans="2:10" x14ac:dyDescent="0.25">
      <c r="B1380" s="129" t="e">
        <f>VLOOKUP(A1380,'Carga Remito.'!A$4:AK$16957,3,0)</f>
        <v>#N/A</v>
      </c>
      <c r="C1380" s="131" t="e">
        <f t="shared" ca="1" si="46"/>
        <v>#N/A</v>
      </c>
      <c r="D1380" s="28" t="e">
        <f>VLOOKUP(A1380,'Carga Remito.'!A$4:AK$15957,4,0)</f>
        <v>#N/A</v>
      </c>
      <c r="E1380" s="28" t="e">
        <f>VLOOKUP(A1380,'Carga Remito.'!A$4:AK$2258,6,0)</f>
        <v>#N/A</v>
      </c>
      <c r="F1380" s="28" t="e">
        <f>VLOOKUP(A1380,'Carga Remito.'!A$4:AK$1858,7,0)</f>
        <v>#N/A</v>
      </c>
      <c r="G1380" s="27" t="e">
        <f>VLOOKUP(A1380,'Carga Remito.'!A$4:AK$20957,MATCH(G$4,'Carga Remito.'!A$3:AQ$3,0),0)</f>
        <v>#N/A</v>
      </c>
      <c r="J1380" s="15" t="e">
        <f t="shared" si="47"/>
        <v>#N/A</v>
      </c>
    </row>
    <row r="1381" spans="2:10" x14ac:dyDescent="0.25">
      <c r="B1381" s="129" t="e">
        <f>VLOOKUP(A1381,'Carga Remito.'!A$4:AK$16957,3,0)</f>
        <v>#N/A</v>
      </c>
      <c r="C1381" s="131" t="e">
        <f t="shared" ref="C1381:C1444" ca="1" si="48">IF((TODAY()-B1381)&lt;30,0,(TODAY()-B1381)/30)</f>
        <v>#N/A</v>
      </c>
      <c r="D1381" s="28" t="e">
        <f>VLOOKUP(A1381,'Carga Remito.'!A$4:AK$15957,4,0)</f>
        <v>#N/A</v>
      </c>
      <c r="E1381" s="28" t="e">
        <f>VLOOKUP(A1381,'Carga Remito.'!A$4:AK$2258,6,0)</f>
        <v>#N/A</v>
      </c>
      <c r="F1381" s="28" t="e">
        <f>VLOOKUP(A1381,'Carga Remito.'!A$4:AK$1858,7,0)</f>
        <v>#N/A</v>
      </c>
      <c r="G1381" s="27" t="e">
        <f>VLOOKUP(A1381,'Carga Remito.'!A$4:AK$20957,MATCH(G$4,'Carga Remito.'!A$3:AQ$3,0),0)</f>
        <v>#N/A</v>
      </c>
      <c r="J1381" s="15" t="e">
        <f t="shared" si="47"/>
        <v>#N/A</v>
      </c>
    </row>
    <row r="1382" spans="2:10" x14ac:dyDescent="0.25">
      <c r="B1382" s="129" t="e">
        <f>VLOOKUP(A1382,'Carga Remito.'!A$4:AK$16957,3,0)</f>
        <v>#N/A</v>
      </c>
      <c r="C1382" s="131" t="e">
        <f t="shared" ca="1" si="48"/>
        <v>#N/A</v>
      </c>
      <c r="D1382" s="28" t="e">
        <f>VLOOKUP(A1382,'Carga Remito.'!A$4:AK$15957,4,0)</f>
        <v>#N/A</v>
      </c>
      <c r="E1382" s="28" t="e">
        <f>VLOOKUP(A1382,'Carga Remito.'!A$4:AK$2258,6,0)</f>
        <v>#N/A</v>
      </c>
      <c r="F1382" s="28" t="e">
        <f>VLOOKUP(A1382,'Carga Remito.'!A$4:AK$1858,7,0)</f>
        <v>#N/A</v>
      </c>
      <c r="G1382" s="27" t="e">
        <f>VLOOKUP(A1382,'Carga Remito.'!A$4:AK$20957,MATCH(G$4,'Carga Remito.'!A$3:AQ$3,0),0)</f>
        <v>#N/A</v>
      </c>
      <c r="J1382" s="15" t="e">
        <f t="shared" si="47"/>
        <v>#N/A</v>
      </c>
    </row>
    <row r="1383" spans="2:10" x14ac:dyDescent="0.25">
      <c r="B1383" s="129" t="e">
        <f>VLOOKUP(A1383,'Carga Remito.'!A$4:AK$16957,3,0)</f>
        <v>#N/A</v>
      </c>
      <c r="C1383" s="131" t="e">
        <f t="shared" ca="1" si="48"/>
        <v>#N/A</v>
      </c>
      <c r="D1383" s="28" t="e">
        <f>VLOOKUP(A1383,'Carga Remito.'!A$4:AK$15957,4,0)</f>
        <v>#N/A</v>
      </c>
      <c r="E1383" s="28" t="e">
        <f>VLOOKUP(A1383,'Carga Remito.'!A$4:AK$2258,6,0)</f>
        <v>#N/A</v>
      </c>
      <c r="F1383" s="28" t="e">
        <f>VLOOKUP(A1383,'Carga Remito.'!A$4:AK$1858,7,0)</f>
        <v>#N/A</v>
      </c>
      <c r="G1383" s="27" t="e">
        <f>VLOOKUP(A1383,'Carga Remito.'!A$4:AK$20957,MATCH(G$4,'Carga Remito.'!A$3:AQ$3,0),0)</f>
        <v>#N/A</v>
      </c>
      <c r="J1383" s="15" t="e">
        <f t="shared" si="47"/>
        <v>#N/A</v>
      </c>
    </row>
    <row r="1384" spans="2:10" x14ac:dyDescent="0.25">
      <c r="B1384" s="129" t="e">
        <f>VLOOKUP(A1384,'Carga Remito.'!A$4:AK$16957,3,0)</f>
        <v>#N/A</v>
      </c>
      <c r="C1384" s="131" t="e">
        <f t="shared" ca="1" si="48"/>
        <v>#N/A</v>
      </c>
      <c r="D1384" s="28" t="e">
        <f>VLOOKUP(A1384,'Carga Remito.'!A$4:AK$15957,4,0)</f>
        <v>#N/A</v>
      </c>
      <c r="E1384" s="28" t="e">
        <f>VLOOKUP(A1384,'Carga Remito.'!A$4:AK$2258,6,0)</f>
        <v>#N/A</v>
      </c>
      <c r="F1384" s="28" t="e">
        <f>VLOOKUP(A1384,'Carga Remito.'!A$4:AK$1858,7,0)</f>
        <v>#N/A</v>
      </c>
      <c r="G1384" s="27" t="e">
        <f>VLOOKUP(A1384,'Carga Remito.'!A$4:AK$20957,MATCH(G$4,'Carga Remito.'!A$3:AQ$3,0),0)</f>
        <v>#N/A</v>
      </c>
      <c r="J1384" s="15" t="e">
        <f t="shared" si="47"/>
        <v>#N/A</v>
      </c>
    </row>
    <row r="1385" spans="2:10" x14ac:dyDescent="0.25">
      <c r="B1385" s="129" t="e">
        <f>VLOOKUP(A1385,'Carga Remito.'!A$4:AK$16957,3,0)</f>
        <v>#N/A</v>
      </c>
      <c r="C1385" s="131" t="e">
        <f t="shared" ca="1" si="48"/>
        <v>#N/A</v>
      </c>
      <c r="D1385" s="28" t="e">
        <f>VLOOKUP(A1385,'Carga Remito.'!A$4:AK$15957,4,0)</f>
        <v>#N/A</v>
      </c>
      <c r="E1385" s="28" t="e">
        <f>VLOOKUP(A1385,'Carga Remito.'!A$4:AK$2258,6,0)</f>
        <v>#N/A</v>
      </c>
      <c r="F1385" s="28" t="e">
        <f>VLOOKUP(A1385,'Carga Remito.'!A$4:AK$1858,7,0)</f>
        <v>#N/A</v>
      </c>
      <c r="G1385" s="27" t="e">
        <f>VLOOKUP(A1385,'Carga Remito.'!A$4:AK$20957,MATCH(G$4,'Carga Remito.'!A$3:AQ$3,0),0)</f>
        <v>#N/A</v>
      </c>
      <c r="J1385" s="15" t="e">
        <f t="shared" si="47"/>
        <v>#N/A</v>
      </c>
    </row>
    <row r="1386" spans="2:10" x14ac:dyDescent="0.25">
      <c r="B1386" s="129" t="e">
        <f>VLOOKUP(A1386,'Carga Remito.'!A$4:AK$16957,3,0)</f>
        <v>#N/A</v>
      </c>
      <c r="C1386" s="131" t="e">
        <f t="shared" ca="1" si="48"/>
        <v>#N/A</v>
      </c>
      <c r="D1386" s="28" t="e">
        <f>VLOOKUP(A1386,'Carga Remito.'!A$4:AK$15957,4,0)</f>
        <v>#N/A</v>
      </c>
      <c r="E1386" s="28" t="e">
        <f>VLOOKUP(A1386,'Carga Remito.'!A$4:AK$2258,6,0)</f>
        <v>#N/A</v>
      </c>
      <c r="F1386" s="28" t="e">
        <f>VLOOKUP(A1386,'Carga Remito.'!A$4:AK$1858,7,0)</f>
        <v>#N/A</v>
      </c>
      <c r="G1386" s="27" t="e">
        <f>VLOOKUP(A1386,'Carga Remito.'!A$4:AK$20957,MATCH(G$4,'Carga Remito.'!A$3:AQ$3,0),0)</f>
        <v>#N/A</v>
      </c>
      <c r="J1386" s="15" t="e">
        <f t="shared" si="47"/>
        <v>#N/A</v>
      </c>
    </row>
    <row r="1387" spans="2:10" x14ac:dyDescent="0.25">
      <c r="B1387" s="129" t="e">
        <f>VLOOKUP(A1387,'Carga Remito.'!A$4:AK$16957,3,0)</f>
        <v>#N/A</v>
      </c>
      <c r="C1387" s="131" t="e">
        <f t="shared" ca="1" si="48"/>
        <v>#N/A</v>
      </c>
      <c r="D1387" s="28" t="e">
        <f>VLOOKUP(A1387,'Carga Remito.'!A$4:AK$15957,4,0)</f>
        <v>#N/A</v>
      </c>
      <c r="E1387" s="28" t="e">
        <f>VLOOKUP(A1387,'Carga Remito.'!A$4:AK$2258,6,0)</f>
        <v>#N/A</v>
      </c>
      <c r="F1387" s="28" t="e">
        <f>VLOOKUP(A1387,'Carga Remito.'!A$4:AK$1858,7,0)</f>
        <v>#N/A</v>
      </c>
      <c r="G1387" s="27" t="e">
        <f>VLOOKUP(A1387,'Carga Remito.'!A$4:AK$20957,MATCH(G$4,'Carga Remito.'!A$3:AQ$3,0),0)</f>
        <v>#N/A</v>
      </c>
      <c r="J1387" s="15" t="e">
        <f t="shared" si="47"/>
        <v>#N/A</v>
      </c>
    </row>
    <row r="1388" spans="2:10" x14ac:dyDescent="0.25">
      <c r="B1388" s="129" t="e">
        <f>VLOOKUP(A1388,'Carga Remito.'!A$4:AK$16957,3,0)</f>
        <v>#N/A</v>
      </c>
      <c r="C1388" s="131" t="e">
        <f t="shared" ca="1" si="48"/>
        <v>#N/A</v>
      </c>
      <c r="D1388" s="28" t="e">
        <f>VLOOKUP(A1388,'Carga Remito.'!A$4:AK$15957,4,0)</f>
        <v>#N/A</v>
      </c>
      <c r="E1388" s="28" t="e">
        <f>VLOOKUP(A1388,'Carga Remito.'!A$4:AK$2258,6,0)</f>
        <v>#N/A</v>
      </c>
      <c r="F1388" s="28" t="e">
        <f>VLOOKUP(A1388,'Carga Remito.'!A$4:AK$1858,7,0)</f>
        <v>#N/A</v>
      </c>
      <c r="G1388" s="27" t="e">
        <f>VLOOKUP(A1388,'Carga Remito.'!A$4:AK$20957,MATCH(G$4,'Carga Remito.'!A$3:AQ$3,0),0)</f>
        <v>#N/A</v>
      </c>
      <c r="J1388" s="15" t="e">
        <f t="shared" si="47"/>
        <v>#N/A</v>
      </c>
    </row>
    <row r="1389" spans="2:10" x14ac:dyDescent="0.25">
      <c r="B1389" s="129" t="e">
        <f>VLOOKUP(A1389,'Carga Remito.'!A$4:AK$16957,3,0)</f>
        <v>#N/A</v>
      </c>
      <c r="C1389" s="131" t="e">
        <f t="shared" ca="1" si="48"/>
        <v>#N/A</v>
      </c>
      <c r="D1389" s="28" t="e">
        <f>VLOOKUP(A1389,'Carga Remito.'!A$4:AK$15957,4,0)</f>
        <v>#N/A</v>
      </c>
      <c r="E1389" s="28" t="e">
        <f>VLOOKUP(A1389,'Carga Remito.'!A$4:AK$2258,6,0)</f>
        <v>#N/A</v>
      </c>
      <c r="F1389" s="28" t="e">
        <f>VLOOKUP(A1389,'Carga Remito.'!A$4:AK$1858,7,0)</f>
        <v>#N/A</v>
      </c>
      <c r="G1389" s="27" t="e">
        <f>VLOOKUP(A1389,'Carga Remito.'!A$4:AK$20957,MATCH(G$4,'Carga Remito.'!A$3:AQ$3,0),0)</f>
        <v>#N/A</v>
      </c>
      <c r="J1389" s="15" t="e">
        <f t="shared" si="47"/>
        <v>#N/A</v>
      </c>
    </row>
    <row r="1390" spans="2:10" x14ac:dyDescent="0.25">
      <c r="B1390" s="129" t="e">
        <f>VLOOKUP(A1390,'Carga Remito.'!A$4:AK$16957,3,0)</f>
        <v>#N/A</v>
      </c>
      <c r="C1390" s="131" t="e">
        <f t="shared" ca="1" si="48"/>
        <v>#N/A</v>
      </c>
      <c r="D1390" s="28" t="e">
        <f>VLOOKUP(A1390,'Carga Remito.'!A$4:AK$15957,4,0)</f>
        <v>#N/A</v>
      </c>
      <c r="E1390" s="28" t="e">
        <f>VLOOKUP(A1390,'Carga Remito.'!A$4:AK$2258,6,0)</f>
        <v>#N/A</v>
      </c>
      <c r="F1390" s="28" t="e">
        <f>VLOOKUP(A1390,'Carga Remito.'!A$4:AK$1858,7,0)</f>
        <v>#N/A</v>
      </c>
      <c r="G1390" s="27" t="e">
        <f>VLOOKUP(A1390,'Carga Remito.'!A$4:AK$20957,MATCH(G$4,'Carga Remito.'!A$3:AQ$3,0),0)</f>
        <v>#N/A</v>
      </c>
      <c r="J1390" s="15" t="e">
        <f t="shared" si="47"/>
        <v>#N/A</v>
      </c>
    </row>
    <row r="1391" spans="2:10" x14ac:dyDescent="0.25">
      <c r="B1391" s="129" t="e">
        <f>VLOOKUP(A1391,'Carga Remito.'!A$4:AK$16957,3,0)</f>
        <v>#N/A</v>
      </c>
      <c r="C1391" s="131" t="e">
        <f t="shared" ca="1" si="48"/>
        <v>#N/A</v>
      </c>
      <c r="D1391" s="28" t="e">
        <f>VLOOKUP(A1391,'Carga Remito.'!A$4:AK$15957,4,0)</f>
        <v>#N/A</v>
      </c>
      <c r="E1391" s="28" t="e">
        <f>VLOOKUP(A1391,'Carga Remito.'!A$4:AK$2258,6,0)</f>
        <v>#N/A</v>
      </c>
      <c r="F1391" s="28" t="e">
        <f>VLOOKUP(A1391,'Carga Remito.'!A$4:AK$1858,7,0)</f>
        <v>#N/A</v>
      </c>
      <c r="G1391" s="27" t="e">
        <f>VLOOKUP(A1391,'Carga Remito.'!A$4:AK$20957,MATCH(G$4,'Carga Remito.'!A$3:AQ$3,0),0)</f>
        <v>#N/A</v>
      </c>
      <c r="J1391" s="15" t="e">
        <f t="shared" si="47"/>
        <v>#N/A</v>
      </c>
    </row>
    <row r="1392" spans="2:10" x14ac:dyDescent="0.25">
      <c r="B1392" s="129" t="e">
        <f>VLOOKUP(A1392,'Carga Remito.'!A$4:AK$16957,3,0)</f>
        <v>#N/A</v>
      </c>
      <c r="C1392" s="131" t="e">
        <f t="shared" ca="1" si="48"/>
        <v>#N/A</v>
      </c>
      <c r="D1392" s="28" t="e">
        <f>VLOOKUP(A1392,'Carga Remito.'!A$4:AK$15957,4,0)</f>
        <v>#N/A</v>
      </c>
      <c r="E1392" s="28" t="e">
        <f>VLOOKUP(A1392,'Carga Remito.'!A$4:AK$2258,6,0)</f>
        <v>#N/A</v>
      </c>
      <c r="F1392" s="28" t="e">
        <f>VLOOKUP(A1392,'Carga Remito.'!A$4:AK$1858,7,0)</f>
        <v>#N/A</v>
      </c>
      <c r="G1392" s="27" t="e">
        <f>VLOOKUP(A1392,'Carga Remito.'!A$4:AK$20957,MATCH(G$4,'Carga Remito.'!A$3:AQ$3,0),0)</f>
        <v>#N/A</v>
      </c>
      <c r="J1392" s="15" t="e">
        <f t="shared" si="47"/>
        <v>#N/A</v>
      </c>
    </row>
    <row r="1393" spans="2:10" x14ac:dyDescent="0.25">
      <c r="B1393" s="129" t="e">
        <f>VLOOKUP(A1393,'Carga Remito.'!A$4:AK$16957,3,0)</f>
        <v>#N/A</v>
      </c>
      <c r="C1393" s="131" t="e">
        <f t="shared" ca="1" si="48"/>
        <v>#N/A</v>
      </c>
      <c r="D1393" s="28" t="e">
        <f>VLOOKUP(A1393,'Carga Remito.'!A$4:AK$15957,4,0)</f>
        <v>#N/A</v>
      </c>
      <c r="E1393" s="28" t="e">
        <f>VLOOKUP(A1393,'Carga Remito.'!A$4:AK$2258,6,0)</f>
        <v>#N/A</v>
      </c>
      <c r="F1393" s="28" t="e">
        <f>VLOOKUP(A1393,'Carga Remito.'!A$4:AK$1858,7,0)</f>
        <v>#N/A</v>
      </c>
      <c r="G1393" s="27" t="e">
        <f>VLOOKUP(A1393,'Carga Remito.'!A$4:AK$20957,MATCH(G$4,'Carga Remito.'!A$3:AQ$3,0),0)</f>
        <v>#N/A</v>
      </c>
      <c r="J1393" s="15" t="e">
        <f t="shared" si="47"/>
        <v>#N/A</v>
      </c>
    </row>
    <row r="1394" spans="2:10" x14ac:dyDescent="0.25">
      <c r="B1394" s="129" t="e">
        <f>VLOOKUP(A1394,'Carga Remito.'!A$4:AK$16957,3,0)</f>
        <v>#N/A</v>
      </c>
      <c r="C1394" s="131" t="e">
        <f t="shared" ca="1" si="48"/>
        <v>#N/A</v>
      </c>
      <c r="D1394" s="28" t="e">
        <f>VLOOKUP(A1394,'Carga Remito.'!A$4:AK$15957,4,0)</f>
        <v>#N/A</v>
      </c>
      <c r="E1394" s="28" t="e">
        <f>VLOOKUP(A1394,'Carga Remito.'!A$4:AK$2258,6,0)</f>
        <v>#N/A</v>
      </c>
      <c r="F1394" s="28" t="e">
        <f>VLOOKUP(A1394,'Carga Remito.'!A$4:AK$1858,7,0)</f>
        <v>#N/A</v>
      </c>
      <c r="G1394" s="27" t="e">
        <f>VLOOKUP(A1394,'Carga Remito.'!A$4:AK$20957,MATCH(G$4,'Carga Remito.'!A$3:AQ$3,0),0)</f>
        <v>#N/A</v>
      </c>
      <c r="J1394" s="15" t="e">
        <f t="shared" si="47"/>
        <v>#N/A</v>
      </c>
    </row>
    <row r="1395" spans="2:10" x14ac:dyDescent="0.25">
      <c r="B1395" s="129" t="e">
        <f>VLOOKUP(A1395,'Carga Remito.'!A$4:AK$16957,3,0)</f>
        <v>#N/A</v>
      </c>
      <c r="C1395" s="131" t="e">
        <f t="shared" ca="1" si="48"/>
        <v>#N/A</v>
      </c>
      <c r="D1395" s="28" t="e">
        <f>VLOOKUP(A1395,'Carga Remito.'!A$4:AK$15957,4,0)</f>
        <v>#N/A</v>
      </c>
      <c r="E1395" s="28" t="e">
        <f>VLOOKUP(A1395,'Carga Remito.'!A$4:AK$2258,6,0)</f>
        <v>#N/A</v>
      </c>
      <c r="F1395" s="28" t="e">
        <f>VLOOKUP(A1395,'Carga Remito.'!A$4:AK$1858,7,0)</f>
        <v>#N/A</v>
      </c>
      <c r="G1395" s="27" t="e">
        <f>VLOOKUP(A1395,'Carga Remito.'!A$4:AK$20957,MATCH(G$4,'Carga Remito.'!A$3:AQ$3,0),0)</f>
        <v>#N/A</v>
      </c>
      <c r="J1395" s="15" t="e">
        <f t="shared" si="47"/>
        <v>#N/A</v>
      </c>
    </row>
    <row r="1396" spans="2:10" x14ac:dyDescent="0.25">
      <c r="B1396" s="129" t="e">
        <f>VLOOKUP(A1396,'Carga Remito.'!A$4:AK$16957,3,0)</f>
        <v>#N/A</v>
      </c>
      <c r="C1396" s="131" t="e">
        <f t="shared" ca="1" si="48"/>
        <v>#N/A</v>
      </c>
      <c r="D1396" s="28" t="e">
        <f>VLOOKUP(A1396,'Carga Remito.'!A$4:AK$15957,4,0)</f>
        <v>#N/A</v>
      </c>
      <c r="E1396" s="28" t="e">
        <f>VLOOKUP(A1396,'Carga Remito.'!A$4:AK$2258,6,0)</f>
        <v>#N/A</v>
      </c>
      <c r="F1396" s="28" t="e">
        <f>VLOOKUP(A1396,'Carga Remito.'!A$4:AK$1858,7,0)</f>
        <v>#N/A</v>
      </c>
      <c r="G1396" s="27" t="e">
        <f>VLOOKUP(A1396,'Carga Remito.'!A$4:AK$20957,MATCH(G$4,'Carga Remito.'!A$3:AQ$3,0),0)</f>
        <v>#N/A</v>
      </c>
      <c r="J1396" s="15" t="e">
        <f t="shared" ref="J1396:J1459" si="49">+G1396-K1396-N1396-Q1396-T1396-W1396-Z1396</f>
        <v>#N/A</v>
      </c>
    </row>
    <row r="1397" spans="2:10" x14ac:dyDescent="0.25">
      <c r="B1397" s="129" t="e">
        <f>VLOOKUP(A1397,'Carga Remito.'!A$4:AK$16957,3,0)</f>
        <v>#N/A</v>
      </c>
      <c r="C1397" s="131" t="e">
        <f t="shared" ca="1" si="48"/>
        <v>#N/A</v>
      </c>
      <c r="D1397" s="28" t="e">
        <f>VLOOKUP(A1397,'Carga Remito.'!A$4:AK$15957,4,0)</f>
        <v>#N/A</v>
      </c>
      <c r="E1397" s="28" t="e">
        <f>VLOOKUP(A1397,'Carga Remito.'!A$4:AK$2258,6,0)</f>
        <v>#N/A</v>
      </c>
      <c r="F1397" s="28" t="e">
        <f>VLOOKUP(A1397,'Carga Remito.'!A$4:AK$1858,7,0)</f>
        <v>#N/A</v>
      </c>
      <c r="G1397" s="27" t="e">
        <f>VLOOKUP(A1397,'Carga Remito.'!A$4:AK$20957,MATCH(G$4,'Carga Remito.'!A$3:AQ$3,0),0)</f>
        <v>#N/A</v>
      </c>
      <c r="J1397" s="15" t="e">
        <f t="shared" si="49"/>
        <v>#N/A</v>
      </c>
    </row>
    <row r="1398" spans="2:10" x14ac:dyDescent="0.25">
      <c r="B1398" s="129" t="e">
        <f>VLOOKUP(A1398,'Carga Remito.'!A$4:AK$16957,3,0)</f>
        <v>#N/A</v>
      </c>
      <c r="C1398" s="131" t="e">
        <f t="shared" ca="1" si="48"/>
        <v>#N/A</v>
      </c>
      <c r="D1398" s="28" t="e">
        <f>VLOOKUP(A1398,'Carga Remito.'!A$4:AK$15957,4,0)</f>
        <v>#N/A</v>
      </c>
      <c r="E1398" s="28" t="e">
        <f>VLOOKUP(A1398,'Carga Remito.'!A$4:AK$2258,6,0)</f>
        <v>#N/A</v>
      </c>
      <c r="F1398" s="28" t="e">
        <f>VLOOKUP(A1398,'Carga Remito.'!A$4:AK$1858,7,0)</f>
        <v>#N/A</v>
      </c>
      <c r="G1398" s="27" t="e">
        <f>VLOOKUP(A1398,'Carga Remito.'!A$4:AK$20957,MATCH(G$4,'Carga Remito.'!A$3:AQ$3,0),0)</f>
        <v>#N/A</v>
      </c>
      <c r="J1398" s="15" t="e">
        <f t="shared" si="49"/>
        <v>#N/A</v>
      </c>
    </row>
    <row r="1399" spans="2:10" x14ac:dyDescent="0.25">
      <c r="B1399" s="129" t="e">
        <f>VLOOKUP(A1399,'Carga Remito.'!A$4:AK$16957,3,0)</f>
        <v>#N/A</v>
      </c>
      <c r="C1399" s="131" t="e">
        <f t="shared" ca="1" si="48"/>
        <v>#N/A</v>
      </c>
      <c r="D1399" s="28" t="e">
        <f>VLOOKUP(A1399,'Carga Remito.'!A$4:AK$15957,4,0)</f>
        <v>#N/A</v>
      </c>
      <c r="E1399" s="28" t="e">
        <f>VLOOKUP(A1399,'Carga Remito.'!A$4:AK$2258,6,0)</f>
        <v>#N/A</v>
      </c>
      <c r="F1399" s="28" t="e">
        <f>VLOOKUP(A1399,'Carga Remito.'!A$4:AK$1858,7,0)</f>
        <v>#N/A</v>
      </c>
      <c r="G1399" s="27" t="e">
        <f>VLOOKUP(A1399,'Carga Remito.'!A$4:AK$20957,MATCH(G$4,'Carga Remito.'!A$3:AQ$3,0),0)</f>
        <v>#N/A</v>
      </c>
      <c r="J1399" s="15" t="e">
        <f t="shared" si="49"/>
        <v>#N/A</v>
      </c>
    </row>
    <row r="1400" spans="2:10" x14ac:dyDescent="0.25">
      <c r="B1400" s="129" t="e">
        <f>VLOOKUP(A1400,'Carga Remito.'!A$4:AK$16957,3,0)</f>
        <v>#N/A</v>
      </c>
      <c r="C1400" s="131" t="e">
        <f t="shared" ca="1" si="48"/>
        <v>#N/A</v>
      </c>
      <c r="D1400" s="28" t="e">
        <f>VLOOKUP(A1400,'Carga Remito.'!A$4:AK$15957,4,0)</f>
        <v>#N/A</v>
      </c>
      <c r="E1400" s="28" t="e">
        <f>VLOOKUP(A1400,'Carga Remito.'!A$4:AK$2258,6,0)</f>
        <v>#N/A</v>
      </c>
      <c r="F1400" s="28" t="e">
        <f>VLOOKUP(A1400,'Carga Remito.'!A$4:AK$1858,7,0)</f>
        <v>#N/A</v>
      </c>
      <c r="G1400" s="27" t="e">
        <f>VLOOKUP(A1400,'Carga Remito.'!A$4:AK$20957,MATCH(G$4,'Carga Remito.'!A$3:AQ$3,0),0)</f>
        <v>#N/A</v>
      </c>
      <c r="J1400" s="15" t="e">
        <f t="shared" si="49"/>
        <v>#N/A</v>
      </c>
    </row>
    <row r="1401" spans="2:10" x14ac:dyDescent="0.25">
      <c r="B1401" s="129" t="e">
        <f>VLOOKUP(A1401,'Carga Remito.'!A$4:AK$16957,3,0)</f>
        <v>#N/A</v>
      </c>
      <c r="C1401" s="131" t="e">
        <f t="shared" ca="1" si="48"/>
        <v>#N/A</v>
      </c>
      <c r="D1401" s="28" t="e">
        <f>VLOOKUP(A1401,'Carga Remito.'!A$4:AK$15957,4,0)</f>
        <v>#N/A</v>
      </c>
      <c r="E1401" s="28" t="e">
        <f>VLOOKUP(A1401,'Carga Remito.'!A$4:AK$2258,6,0)</f>
        <v>#N/A</v>
      </c>
      <c r="F1401" s="28" t="e">
        <f>VLOOKUP(A1401,'Carga Remito.'!A$4:AK$1858,7,0)</f>
        <v>#N/A</v>
      </c>
      <c r="G1401" s="27" t="e">
        <f>VLOOKUP(A1401,'Carga Remito.'!A$4:AK$20957,MATCH(G$4,'Carga Remito.'!A$3:AQ$3,0),0)</f>
        <v>#N/A</v>
      </c>
      <c r="J1401" s="15" t="e">
        <f t="shared" si="49"/>
        <v>#N/A</v>
      </c>
    </row>
    <row r="1402" spans="2:10" x14ac:dyDescent="0.25">
      <c r="B1402" s="129" t="e">
        <f>VLOOKUP(A1402,'Carga Remito.'!A$4:AK$16957,3,0)</f>
        <v>#N/A</v>
      </c>
      <c r="C1402" s="131" t="e">
        <f t="shared" ca="1" si="48"/>
        <v>#N/A</v>
      </c>
      <c r="D1402" s="28" t="e">
        <f>VLOOKUP(A1402,'Carga Remito.'!A$4:AK$15957,4,0)</f>
        <v>#N/A</v>
      </c>
      <c r="E1402" s="28" t="e">
        <f>VLOOKUP(A1402,'Carga Remito.'!A$4:AK$2258,6,0)</f>
        <v>#N/A</v>
      </c>
      <c r="F1402" s="28" t="e">
        <f>VLOOKUP(A1402,'Carga Remito.'!A$4:AK$1858,7,0)</f>
        <v>#N/A</v>
      </c>
      <c r="G1402" s="27" t="e">
        <f>VLOOKUP(A1402,'Carga Remito.'!A$4:AK$20957,MATCH(G$4,'Carga Remito.'!A$3:AQ$3,0),0)</f>
        <v>#N/A</v>
      </c>
      <c r="J1402" s="15" t="e">
        <f t="shared" si="49"/>
        <v>#N/A</v>
      </c>
    </row>
    <row r="1403" spans="2:10" x14ac:dyDescent="0.25">
      <c r="B1403" s="129" t="e">
        <f>VLOOKUP(A1403,'Carga Remito.'!A$4:AK$16957,3,0)</f>
        <v>#N/A</v>
      </c>
      <c r="C1403" s="131" t="e">
        <f t="shared" ca="1" si="48"/>
        <v>#N/A</v>
      </c>
      <c r="D1403" s="28" t="e">
        <f>VLOOKUP(A1403,'Carga Remito.'!A$4:AK$15957,4,0)</f>
        <v>#N/A</v>
      </c>
      <c r="E1403" s="28" t="e">
        <f>VLOOKUP(A1403,'Carga Remito.'!A$4:AK$2258,6,0)</f>
        <v>#N/A</v>
      </c>
      <c r="F1403" s="28" t="e">
        <f>VLOOKUP(A1403,'Carga Remito.'!A$4:AK$1858,7,0)</f>
        <v>#N/A</v>
      </c>
      <c r="G1403" s="27" t="e">
        <f>VLOOKUP(A1403,'Carga Remito.'!A$4:AK$20957,MATCH(G$4,'Carga Remito.'!A$3:AQ$3,0),0)</f>
        <v>#N/A</v>
      </c>
      <c r="J1403" s="15" t="e">
        <f t="shared" si="49"/>
        <v>#N/A</v>
      </c>
    </row>
    <row r="1404" spans="2:10" x14ac:dyDescent="0.25">
      <c r="B1404" s="129" t="e">
        <f>VLOOKUP(A1404,'Carga Remito.'!A$4:AK$16957,3,0)</f>
        <v>#N/A</v>
      </c>
      <c r="C1404" s="131" t="e">
        <f t="shared" ca="1" si="48"/>
        <v>#N/A</v>
      </c>
      <c r="D1404" s="28" t="e">
        <f>VLOOKUP(A1404,'Carga Remito.'!A$4:AK$15957,4,0)</f>
        <v>#N/A</v>
      </c>
      <c r="E1404" s="28" t="e">
        <f>VLOOKUP(A1404,'Carga Remito.'!A$4:AK$2258,6,0)</f>
        <v>#N/A</v>
      </c>
      <c r="F1404" s="28" t="e">
        <f>VLOOKUP(A1404,'Carga Remito.'!A$4:AK$1858,7,0)</f>
        <v>#N/A</v>
      </c>
      <c r="G1404" s="27" t="e">
        <f>VLOOKUP(A1404,'Carga Remito.'!A$4:AK$20957,MATCH(G$4,'Carga Remito.'!A$3:AQ$3,0),0)</f>
        <v>#N/A</v>
      </c>
      <c r="J1404" s="15" t="e">
        <f t="shared" si="49"/>
        <v>#N/A</v>
      </c>
    </row>
    <row r="1405" spans="2:10" x14ac:dyDescent="0.25">
      <c r="B1405" s="129" t="e">
        <f>VLOOKUP(A1405,'Carga Remito.'!A$4:AK$16957,3,0)</f>
        <v>#N/A</v>
      </c>
      <c r="C1405" s="131" t="e">
        <f t="shared" ca="1" si="48"/>
        <v>#N/A</v>
      </c>
      <c r="D1405" s="28" t="e">
        <f>VLOOKUP(A1405,'Carga Remito.'!A$4:AK$15957,4,0)</f>
        <v>#N/A</v>
      </c>
      <c r="E1405" s="28" t="e">
        <f>VLOOKUP(A1405,'Carga Remito.'!A$4:AK$2258,6,0)</f>
        <v>#N/A</v>
      </c>
      <c r="F1405" s="28" t="e">
        <f>VLOOKUP(A1405,'Carga Remito.'!A$4:AK$1858,7,0)</f>
        <v>#N/A</v>
      </c>
      <c r="G1405" s="27" t="e">
        <f>VLOOKUP(A1405,'Carga Remito.'!A$4:AK$20957,MATCH(G$4,'Carga Remito.'!A$3:AQ$3,0),0)</f>
        <v>#N/A</v>
      </c>
      <c r="J1405" s="15" t="e">
        <f t="shared" si="49"/>
        <v>#N/A</v>
      </c>
    </row>
    <row r="1406" spans="2:10" x14ac:dyDescent="0.25">
      <c r="B1406" s="129" t="e">
        <f>VLOOKUP(A1406,'Carga Remito.'!A$4:AK$16957,3,0)</f>
        <v>#N/A</v>
      </c>
      <c r="C1406" s="131" t="e">
        <f t="shared" ca="1" si="48"/>
        <v>#N/A</v>
      </c>
      <c r="D1406" s="28" t="e">
        <f>VLOOKUP(A1406,'Carga Remito.'!A$4:AK$15957,4,0)</f>
        <v>#N/A</v>
      </c>
      <c r="E1406" s="28" t="e">
        <f>VLOOKUP(A1406,'Carga Remito.'!A$4:AK$2258,6,0)</f>
        <v>#N/A</v>
      </c>
      <c r="F1406" s="28" t="e">
        <f>VLOOKUP(A1406,'Carga Remito.'!A$4:AK$1858,7,0)</f>
        <v>#N/A</v>
      </c>
      <c r="G1406" s="27" t="e">
        <f>VLOOKUP(A1406,'Carga Remito.'!A$4:AK$20957,MATCH(G$4,'Carga Remito.'!A$3:AQ$3,0),0)</f>
        <v>#N/A</v>
      </c>
      <c r="J1406" s="15" t="e">
        <f t="shared" si="49"/>
        <v>#N/A</v>
      </c>
    </row>
    <row r="1407" spans="2:10" x14ac:dyDescent="0.25">
      <c r="B1407" s="129" t="e">
        <f>VLOOKUP(A1407,'Carga Remito.'!A$4:AK$16957,3,0)</f>
        <v>#N/A</v>
      </c>
      <c r="C1407" s="131" t="e">
        <f t="shared" ca="1" si="48"/>
        <v>#N/A</v>
      </c>
      <c r="D1407" s="28" t="e">
        <f>VLOOKUP(A1407,'Carga Remito.'!A$4:AK$15957,4,0)</f>
        <v>#N/A</v>
      </c>
      <c r="E1407" s="28" t="e">
        <f>VLOOKUP(A1407,'Carga Remito.'!A$4:AK$2258,6,0)</f>
        <v>#N/A</v>
      </c>
      <c r="F1407" s="28" t="e">
        <f>VLOOKUP(A1407,'Carga Remito.'!A$4:AK$1858,7,0)</f>
        <v>#N/A</v>
      </c>
      <c r="G1407" s="27" t="e">
        <f>VLOOKUP(A1407,'Carga Remito.'!A$4:AK$20957,MATCH(G$4,'Carga Remito.'!A$3:AQ$3,0),0)</f>
        <v>#N/A</v>
      </c>
      <c r="J1407" s="15" t="e">
        <f t="shared" si="49"/>
        <v>#N/A</v>
      </c>
    </row>
    <row r="1408" spans="2:10" x14ac:dyDescent="0.25">
      <c r="B1408" s="129" t="e">
        <f>VLOOKUP(A1408,'Carga Remito.'!A$4:AK$16957,3,0)</f>
        <v>#N/A</v>
      </c>
      <c r="C1408" s="131" t="e">
        <f t="shared" ca="1" si="48"/>
        <v>#N/A</v>
      </c>
      <c r="D1408" s="28" t="e">
        <f>VLOOKUP(A1408,'Carga Remito.'!A$4:AK$15957,4,0)</f>
        <v>#N/A</v>
      </c>
      <c r="E1408" s="28" t="e">
        <f>VLOOKUP(A1408,'Carga Remito.'!A$4:AK$2258,6,0)</f>
        <v>#N/A</v>
      </c>
      <c r="F1408" s="28" t="e">
        <f>VLOOKUP(A1408,'Carga Remito.'!A$4:AK$1858,7,0)</f>
        <v>#N/A</v>
      </c>
      <c r="G1408" s="27" t="e">
        <f>VLOOKUP(A1408,'Carga Remito.'!A$4:AK$20957,MATCH(G$4,'Carga Remito.'!A$3:AQ$3,0),0)</f>
        <v>#N/A</v>
      </c>
      <c r="J1408" s="15" t="e">
        <f t="shared" si="49"/>
        <v>#N/A</v>
      </c>
    </row>
    <row r="1409" spans="2:10" x14ac:dyDescent="0.25">
      <c r="B1409" s="129" t="e">
        <f>VLOOKUP(A1409,'Carga Remito.'!A$4:AK$16957,3,0)</f>
        <v>#N/A</v>
      </c>
      <c r="C1409" s="131" t="e">
        <f t="shared" ca="1" si="48"/>
        <v>#N/A</v>
      </c>
      <c r="D1409" s="28" t="e">
        <f>VLOOKUP(A1409,'Carga Remito.'!A$4:AK$15957,4,0)</f>
        <v>#N/A</v>
      </c>
      <c r="E1409" s="28" t="e">
        <f>VLOOKUP(A1409,'Carga Remito.'!A$4:AK$2258,6,0)</f>
        <v>#N/A</v>
      </c>
      <c r="F1409" s="28" t="e">
        <f>VLOOKUP(A1409,'Carga Remito.'!A$4:AK$1858,7,0)</f>
        <v>#N/A</v>
      </c>
      <c r="G1409" s="27" t="e">
        <f>VLOOKUP(A1409,'Carga Remito.'!A$4:AK$20957,MATCH(G$4,'Carga Remito.'!A$3:AQ$3,0),0)</f>
        <v>#N/A</v>
      </c>
      <c r="J1409" s="15" t="e">
        <f t="shared" si="49"/>
        <v>#N/A</v>
      </c>
    </row>
    <row r="1410" spans="2:10" x14ac:dyDescent="0.25">
      <c r="B1410" s="129" t="e">
        <f>VLOOKUP(A1410,'Carga Remito.'!A$4:AK$16957,3,0)</f>
        <v>#N/A</v>
      </c>
      <c r="C1410" s="131" t="e">
        <f t="shared" ca="1" si="48"/>
        <v>#N/A</v>
      </c>
      <c r="D1410" s="28" t="e">
        <f>VLOOKUP(A1410,'Carga Remito.'!A$4:AK$15957,4,0)</f>
        <v>#N/A</v>
      </c>
      <c r="E1410" s="28" t="e">
        <f>VLOOKUP(A1410,'Carga Remito.'!A$4:AK$2258,6,0)</f>
        <v>#N/A</v>
      </c>
      <c r="F1410" s="28" t="e">
        <f>VLOOKUP(A1410,'Carga Remito.'!A$4:AK$1858,7,0)</f>
        <v>#N/A</v>
      </c>
      <c r="G1410" s="27" t="e">
        <f>VLOOKUP(A1410,'Carga Remito.'!A$4:AK$20957,MATCH(G$4,'Carga Remito.'!A$3:AQ$3,0),0)</f>
        <v>#N/A</v>
      </c>
      <c r="J1410" s="15" t="e">
        <f t="shared" si="49"/>
        <v>#N/A</v>
      </c>
    </row>
    <row r="1411" spans="2:10" x14ac:dyDescent="0.25">
      <c r="B1411" s="129" t="e">
        <f>VLOOKUP(A1411,'Carga Remito.'!A$4:AK$16957,3,0)</f>
        <v>#N/A</v>
      </c>
      <c r="C1411" s="131" t="e">
        <f t="shared" ca="1" si="48"/>
        <v>#N/A</v>
      </c>
      <c r="D1411" s="28" t="e">
        <f>VLOOKUP(A1411,'Carga Remito.'!A$4:AK$15957,4,0)</f>
        <v>#N/A</v>
      </c>
      <c r="E1411" s="28" t="e">
        <f>VLOOKUP(A1411,'Carga Remito.'!A$4:AK$2258,6,0)</f>
        <v>#N/A</v>
      </c>
      <c r="F1411" s="28" t="e">
        <f>VLOOKUP(A1411,'Carga Remito.'!A$4:AK$1858,7,0)</f>
        <v>#N/A</v>
      </c>
      <c r="G1411" s="27" t="e">
        <f>VLOOKUP(A1411,'Carga Remito.'!A$4:AK$20957,MATCH(G$4,'Carga Remito.'!A$3:AQ$3,0),0)</f>
        <v>#N/A</v>
      </c>
      <c r="J1411" s="15" t="e">
        <f t="shared" si="49"/>
        <v>#N/A</v>
      </c>
    </row>
    <row r="1412" spans="2:10" x14ac:dyDescent="0.25">
      <c r="B1412" s="129" t="e">
        <f>VLOOKUP(A1412,'Carga Remito.'!A$4:AK$16957,3,0)</f>
        <v>#N/A</v>
      </c>
      <c r="C1412" s="131" t="e">
        <f t="shared" ca="1" si="48"/>
        <v>#N/A</v>
      </c>
      <c r="D1412" s="28" t="e">
        <f>VLOOKUP(A1412,'Carga Remito.'!A$4:AK$15957,4,0)</f>
        <v>#N/A</v>
      </c>
      <c r="E1412" s="28" t="e">
        <f>VLOOKUP(A1412,'Carga Remito.'!A$4:AK$2258,6,0)</f>
        <v>#N/A</v>
      </c>
      <c r="F1412" s="28" t="e">
        <f>VLOOKUP(A1412,'Carga Remito.'!A$4:AK$1858,7,0)</f>
        <v>#N/A</v>
      </c>
      <c r="G1412" s="27" t="e">
        <f>VLOOKUP(A1412,'Carga Remito.'!A$4:AK$20957,MATCH(G$4,'Carga Remito.'!A$3:AQ$3,0),0)</f>
        <v>#N/A</v>
      </c>
      <c r="J1412" s="15" t="e">
        <f t="shared" si="49"/>
        <v>#N/A</v>
      </c>
    </row>
    <row r="1413" spans="2:10" x14ac:dyDescent="0.25">
      <c r="B1413" s="129" t="e">
        <f>VLOOKUP(A1413,'Carga Remito.'!A$4:AK$16957,3,0)</f>
        <v>#N/A</v>
      </c>
      <c r="C1413" s="131" t="e">
        <f t="shared" ca="1" si="48"/>
        <v>#N/A</v>
      </c>
      <c r="D1413" s="28" t="e">
        <f>VLOOKUP(A1413,'Carga Remito.'!A$4:AK$15957,4,0)</f>
        <v>#N/A</v>
      </c>
      <c r="E1413" s="28" t="e">
        <f>VLOOKUP(A1413,'Carga Remito.'!A$4:AK$2258,6,0)</f>
        <v>#N/A</v>
      </c>
      <c r="F1413" s="28" t="e">
        <f>VLOOKUP(A1413,'Carga Remito.'!A$4:AK$1858,7,0)</f>
        <v>#N/A</v>
      </c>
      <c r="G1413" s="27" t="e">
        <f>VLOOKUP(A1413,'Carga Remito.'!A$4:AK$20957,MATCH(G$4,'Carga Remito.'!A$3:AQ$3,0),0)</f>
        <v>#N/A</v>
      </c>
      <c r="J1413" s="15" t="e">
        <f t="shared" si="49"/>
        <v>#N/A</v>
      </c>
    </row>
    <row r="1414" spans="2:10" x14ac:dyDescent="0.25">
      <c r="B1414" s="129" t="e">
        <f>VLOOKUP(A1414,'Carga Remito.'!A$4:AK$16957,3,0)</f>
        <v>#N/A</v>
      </c>
      <c r="C1414" s="131" t="e">
        <f t="shared" ca="1" si="48"/>
        <v>#N/A</v>
      </c>
      <c r="D1414" s="28" t="e">
        <f>VLOOKUP(A1414,'Carga Remito.'!A$4:AK$15957,4,0)</f>
        <v>#N/A</v>
      </c>
      <c r="E1414" s="28" t="e">
        <f>VLOOKUP(A1414,'Carga Remito.'!A$4:AK$2258,6,0)</f>
        <v>#N/A</v>
      </c>
      <c r="F1414" s="28" t="e">
        <f>VLOOKUP(A1414,'Carga Remito.'!A$4:AK$1858,7,0)</f>
        <v>#N/A</v>
      </c>
      <c r="G1414" s="27" t="e">
        <f>VLOOKUP(A1414,'Carga Remito.'!A$4:AK$20957,MATCH(G$4,'Carga Remito.'!A$3:AQ$3,0),0)</f>
        <v>#N/A</v>
      </c>
      <c r="J1414" s="15" t="e">
        <f t="shared" si="49"/>
        <v>#N/A</v>
      </c>
    </row>
    <row r="1415" spans="2:10" x14ac:dyDescent="0.25">
      <c r="B1415" s="129" t="e">
        <f>VLOOKUP(A1415,'Carga Remito.'!A$4:AK$16957,3,0)</f>
        <v>#N/A</v>
      </c>
      <c r="C1415" s="131" t="e">
        <f t="shared" ca="1" si="48"/>
        <v>#N/A</v>
      </c>
      <c r="D1415" s="28" t="e">
        <f>VLOOKUP(A1415,'Carga Remito.'!A$4:AK$15957,4,0)</f>
        <v>#N/A</v>
      </c>
      <c r="E1415" s="28" t="e">
        <f>VLOOKUP(A1415,'Carga Remito.'!A$4:AK$2258,6,0)</f>
        <v>#N/A</v>
      </c>
      <c r="F1415" s="28" t="e">
        <f>VLOOKUP(A1415,'Carga Remito.'!A$4:AK$1858,7,0)</f>
        <v>#N/A</v>
      </c>
      <c r="G1415" s="27" t="e">
        <f>VLOOKUP(A1415,'Carga Remito.'!A$4:AK$20957,MATCH(G$4,'Carga Remito.'!A$3:AQ$3,0),0)</f>
        <v>#N/A</v>
      </c>
      <c r="J1415" s="15" t="e">
        <f t="shared" si="49"/>
        <v>#N/A</v>
      </c>
    </row>
    <row r="1416" spans="2:10" x14ac:dyDescent="0.25">
      <c r="B1416" s="129" t="e">
        <f>VLOOKUP(A1416,'Carga Remito.'!A$4:AK$16957,3,0)</f>
        <v>#N/A</v>
      </c>
      <c r="C1416" s="131" t="e">
        <f t="shared" ca="1" si="48"/>
        <v>#N/A</v>
      </c>
      <c r="D1416" s="28" t="e">
        <f>VLOOKUP(A1416,'Carga Remito.'!A$4:AK$15957,4,0)</f>
        <v>#N/A</v>
      </c>
      <c r="E1416" s="28" t="e">
        <f>VLOOKUP(A1416,'Carga Remito.'!A$4:AK$2258,6,0)</f>
        <v>#N/A</v>
      </c>
      <c r="F1416" s="28" t="e">
        <f>VLOOKUP(A1416,'Carga Remito.'!A$4:AK$1858,7,0)</f>
        <v>#N/A</v>
      </c>
      <c r="G1416" s="27" t="e">
        <f>VLOOKUP(A1416,'Carga Remito.'!A$4:AK$20957,MATCH(G$4,'Carga Remito.'!A$3:AQ$3,0),0)</f>
        <v>#N/A</v>
      </c>
      <c r="J1416" s="15" t="e">
        <f t="shared" si="49"/>
        <v>#N/A</v>
      </c>
    </row>
    <row r="1417" spans="2:10" x14ac:dyDescent="0.25">
      <c r="B1417" s="129" t="e">
        <f>VLOOKUP(A1417,'Carga Remito.'!A$4:AK$16957,3,0)</f>
        <v>#N/A</v>
      </c>
      <c r="C1417" s="131" t="e">
        <f t="shared" ca="1" si="48"/>
        <v>#N/A</v>
      </c>
      <c r="D1417" s="28" t="e">
        <f>VLOOKUP(A1417,'Carga Remito.'!A$4:AK$15957,4,0)</f>
        <v>#N/A</v>
      </c>
      <c r="E1417" s="28" t="e">
        <f>VLOOKUP(A1417,'Carga Remito.'!A$4:AK$2258,6,0)</f>
        <v>#N/A</v>
      </c>
      <c r="F1417" s="28" t="e">
        <f>VLOOKUP(A1417,'Carga Remito.'!A$4:AK$1858,7,0)</f>
        <v>#N/A</v>
      </c>
      <c r="G1417" s="27" t="e">
        <f>VLOOKUP(A1417,'Carga Remito.'!A$4:AK$20957,MATCH(G$4,'Carga Remito.'!A$3:AQ$3,0),0)</f>
        <v>#N/A</v>
      </c>
      <c r="J1417" s="15" t="e">
        <f t="shared" si="49"/>
        <v>#N/A</v>
      </c>
    </row>
    <row r="1418" spans="2:10" x14ac:dyDescent="0.25">
      <c r="B1418" s="129" t="e">
        <f>VLOOKUP(A1418,'Carga Remito.'!A$4:AK$16957,3,0)</f>
        <v>#N/A</v>
      </c>
      <c r="C1418" s="131" t="e">
        <f t="shared" ca="1" si="48"/>
        <v>#N/A</v>
      </c>
      <c r="D1418" s="28" t="e">
        <f>VLOOKUP(A1418,'Carga Remito.'!A$4:AK$15957,4,0)</f>
        <v>#N/A</v>
      </c>
      <c r="E1418" s="28" t="e">
        <f>VLOOKUP(A1418,'Carga Remito.'!A$4:AK$2258,6,0)</f>
        <v>#N/A</v>
      </c>
      <c r="F1418" s="28" t="e">
        <f>VLOOKUP(A1418,'Carga Remito.'!A$4:AK$1858,7,0)</f>
        <v>#N/A</v>
      </c>
      <c r="G1418" s="27" t="e">
        <f>VLOOKUP(A1418,'Carga Remito.'!A$4:AK$20957,MATCH(G$4,'Carga Remito.'!A$3:AQ$3,0),0)</f>
        <v>#N/A</v>
      </c>
      <c r="J1418" s="15" t="e">
        <f t="shared" si="49"/>
        <v>#N/A</v>
      </c>
    </row>
    <row r="1419" spans="2:10" x14ac:dyDescent="0.25">
      <c r="B1419" s="129" t="e">
        <f>VLOOKUP(A1419,'Carga Remito.'!A$4:AK$16957,3,0)</f>
        <v>#N/A</v>
      </c>
      <c r="C1419" s="131" t="e">
        <f t="shared" ca="1" si="48"/>
        <v>#N/A</v>
      </c>
      <c r="D1419" s="28" t="e">
        <f>VLOOKUP(A1419,'Carga Remito.'!A$4:AK$15957,4,0)</f>
        <v>#N/A</v>
      </c>
      <c r="E1419" s="28" t="e">
        <f>VLOOKUP(A1419,'Carga Remito.'!A$4:AK$2258,6,0)</f>
        <v>#N/A</v>
      </c>
      <c r="F1419" s="28" t="e">
        <f>VLOOKUP(A1419,'Carga Remito.'!A$4:AK$1858,7,0)</f>
        <v>#N/A</v>
      </c>
      <c r="G1419" s="27" t="e">
        <f>VLOOKUP(A1419,'Carga Remito.'!A$4:AK$20957,MATCH(G$4,'Carga Remito.'!A$3:AQ$3,0),0)</f>
        <v>#N/A</v>
      </c>
      <c r="J1419" s="15" t="e">
        <f t="shared" si="49"/>
        <v>#N/A</v>
      </c>
    </row>
    <row r="1420" spans="2:10" x14ac:dyDescent="0.25">
      <c r="B1420" s="129" t="e">
        <f>VLOOKUP(A1420,'Carga Remito.'!A$4:AK$16957,3,0)</f>
        <v>#N/A</v>
      </c>
      <c r="C1420" s="131" t="e">
        <f t="shared" ca="1" si="48"/>
        <v>#N/A</v>
      </c>
      <c r="D1420" s="28" t="e">
        <f>VLOOKUP(A1420,'Carga Remito.'!A$4:AK$15957,4,0)</f>
        <v>#N/A</v>
      </c>
      <c r="E1420" s="28" t="e">
        <f>VLOOKUP(A1420,'Carga Remito.'!A$4:AK$2258,6,0)</f>
        <v>#N/A</v>
      </c>
      <c r="F1420" s="28" t="e">
        <f>VLOOKUP(A1420,'Carga Remito.'!A$4:AK$1858,7,0)</f>
        <v>#N/A</v>
      </c>
      <c r="G1420" s="27" t="e">
        <f>VLOOKUP(A1420,'Carga Remito.'!A$4:AK$20957,MATCH(G$4,'Carga Remito.'!A$3:AQ$3,0),0)</f>
        <v>#N/A</v>
      </c>
      <c r="J1420" s="15" t="e">
        <f t="shared" si="49"/>
        <v>#N/A</v>
      </c>
    </row>
    <row r="1421" spans="2:10" x14ac:dyDescent="0.25">
      <c r="B1421" s="129" t="e">
        <f>VLOOKUP(A1421,'Carga Remito.'!A$4:AK$16957,3,0)</f>
        <v>#N/A</v>
      </c>
      <c r="C1421" s="131" t="e">
        <f t="shared" ca="1" si="48"/>
        <v>#N/A</v>
      </c>
      <c r="D1421" s="28" t="e">
        <f>VLOOKUP(A1421,'Carga Remito.'!A$4:AK$15957,4,0)</f>
        <v>#N/A</v>
      </c>
      <c r="E1421" s="28" t="e">
        <f>VLOOKUP(A1421,'Carga Remito.'!A$4:AK$2258,6,0)</f>
        <v>#N/A</v>
      </c>
      <c r="F1421" s="28" t="e">
        <f>VLOOKUP(A1421,'Carga Remito.'!A$4:AK$1858,7,0)</f>
        <v>#N/A</v>
      </c>
      <c r="G1421" s="27" t="e">
        <f>VLOOKUP(A1421,'Carga Remito.'!A$4:AK$20957,MATCH(G$4,'Carga Remito.'!A$3:AQ$3,0),0)</f>
        <v>#N/A</v>
      </c>
      <c r="J1421" s="15" t="e">
        <f t="shared" si="49"/>
        <v>#N/A</v>
      </c>
    </row>
    <row r="1422" spans="2:10" x14ac:dyDescent="0.25">
      <c r="B1422" s="129" t="e">
        <f>VLOOKUP(A1422,'Carga Remito.'!A$4:AK$16957,3,0)</f>
        <v>#N/A</v>
      </c>
      <c r="C1422" s="131" t="e">
        <f t="shared" ca="1" si="48"/>
        <v>#N/A</v>
      </c>
      <c r="D1422" s="28" t="e">
        <f>VLOOKUP(A1422,'Carga Remito.'!A$4:AK$15957,4,0)</f>
        <v>#N/A</v>
      </c>
      <c r="E1422" s="28" t="e">
        <f>VLOOKUP(A1422,'Carga Remito.'!A$4:AK$2258,6,0)</f>
        <v>#N/A</v>
      </c>
      <c r="F1422" s="28" t="e">
        <f>VLOOKUP(A1422,'Carga Remito.'!A$4:AK$1858,7,0)</f>
        <v>#N/A</v>
      </c>
      <c r="G1422" s="27" t="e">
        <f>VLOOKUP(A1422,'Carga Remito.'!A$4:AK$20957,MATCH(G$4,'Carga Remito.'!A$3:AQ$3,0),0)</f>
        <v>#N/A</v>
      </c>
      <c r="J1422" s="15" t="e">
        <f t="shared" si="49"/>
        <v>#N/A</v>
      </c>
    </row>
    <row r="1423" spans="2:10" x14ac:dyDescent="0.25">
      <c r="B1423" s="129" t="e">
        <f>VLOOKUP(A1423,'Carga Remito.'!A$4:AK$16957,3,0)</f>
        <v>#N/A</v>
      </c>
      <c r="C1423" s="131" t="e">
        <f t="shared" ca="1" si="48"/>
        <v>#N/A</v>
      </c>
      <c r="D1423" s="28" t="e">
        <f>VLOOKUP(A1423,'Carga Remito.'!A$4:AK$15957,4,0)</f>
        <v>#N/A</v>
      </c>
      <c r="E1423" s="28" t="e">
        <f>VLOOKUP(A1423,'Carga Remito.'!A$4:AK$2258,6,0)</f>
        <v>#N/A</v>
      </c>
      <c r="F1423" s="28" t="e">
        <f>VLOOKUP(A1423,'Carga Remito.'!A$4:AK$1858,7,0)</f>
        <v>#N/A</v>
      </c>
      <c r="G1423" s="27" t="e">
        <f>VLOOKUP(A1423,'Carga Remito.'!A$4:AK$20957,MATCH(G$4,'Carga Remito.'!A$3:AQ$3,0),0)</f>
        <v>#N/A</v>
      </c>
      <c r="J1423" s="15" t="e">
        <f t="shared" si="49"/>
        <v>#N/A</v>
      </c>
    </row>
    <row r="1424" spans="2:10" x14ac:dyDescent="0.25">
      <c r="B1424" s="129" t="e">
        <f>VLOOKUP(A1424,'Carga Remito.'!A$4:AK$16957,3,0)</f>
        <v>#N/A</v>
      </c>
      <c r="C1424" s="131" t="e">
        <f t="shared" ca="1" si="48"/>
        <v>#N/A</v>
      </c>
      <c r="D1424" s="28" t="e">
        <f>VLOOKUP(A1424,'Carga Remito.'!A$4:AK$15957,4,0)</f>
        <v>#N/A</v>
      </c>
      <c r="E1424" s="28" t="e">
        <f>VLOOKUP(A1424,'Carga Remito.'!A$4:AK$2258,6,0)</f>
        <v>#N/A</v>
      </c>
      <c r="F1424" s="28" t="e">
        <f>VLOOKUP(A1424,'Carga Remito.'!A$4:AK$1858,7,0)</f>
        <v>#N/A</v>
      </c>
      <c r="G1424" s="27" t="e">
        <f>VLOOKUP(A1424,'Carga Remito.'!A$4:AK$20957,MATCH(G$4,'Carga Remito.'!A$3:AQ$3,0),0)</f>
        <v>#N/A</v>
      </c>
      <c r="J1424" s="15" t="e">
        <f t="shared" si="49"/>
        <v>#N/A</v>
      </c>
    </row>
    <row r="1425" spans="2:10" x14ac:dyDescent="0.25">
      <c r="B1425" s="129" t="e">
        <f>VLOOKUP(A1425,'Carga Remito.'!A$4:AK$16957,3,0)</f>
        <v>#N/A</v>
      </c>
      <c r="C1425" s="131" t="e">
        <f t="shared" ca="1" si="48"/>
        <v>#N/A</v>
      </c>
      <c r="D1425" s="28" t="e">
        <f>VLOOKUP(A1425,'Carga Remito.'!A$4:AK$15957,4,0)</f>
        <v>#N/A</v>
      </c>
      <c r="E1425" s="28" t="e">
        <f>VLOOKUP(A1425,'Carga Remito.'!A$4:AK$2258,6,0)</f>
        <v>#N/A</v>
      </c>
      <c r="F1425" s="28" t="e">
        <f>VLOOKUP(A1425,'Carga Remito.'!A$4:AK$1858,7,0)</f>
        <v>#N/A</v>
      </c>
      <c r="G1425" s="27" t="e">
        <f>VLOOKUP(A1425,'Carga Remito.'!A$4:AK$20957,MATCH(G$4,'Carga Remito.'!A$3:AQ$3,0),0)</f>
        <v>#N/A</v>
      </c>
      <c r="J1425" s="15" t="e">
        <f t="shared" si="49"/>
        <v>#N/A</v>
      </c>
    </row>
    <row r="1426" spans="2:10" x14ac:dyDescent="0.25">
      <c r="B1426" s="129" t="e">
        <f>VLOOKUP(A1426,'Carga Remito.'!A$4:AK$16957,3,0)</f>
        <v>#N/A</v>
      </c>
      <c r="C1426" s="131" t="e">
        <f t="shared" ca="1" si="48"/>
        <v>#N/A</v>
      </c>
      <c r="D1426" s="28" t="e">
        <f>VLOOKUP(A1426,'Carga Remito.'!A$4:AK$15957,4,0)</f>
        <v>#N/A</v>
      </c>
      <c r="E1426" s="28" t="e">
        <f>VLOOKUP(A1426,'Carga Remito.'!A$4:AK$2258,6,0)</f>
        <v>#N/A</v>
      </c>
      <c r="F1426" s="28" t="e">
        <f>VLOOKUP(A1426,'Carga Remito.'!A$4:AK$1858,7,0)</f>
        <v>#N/A</v>
      </c>
      <c r="G1426" s="27" t="e">
        <f>VLOOKUP(A1426,'Carga Remito.'!A$4:AK$20957,MATCH(G$4,'Carga Remito.'!A$3:AQ$3,0),0)</f>
        <v>#N/A</v>
      </c>
      <c r="J1426" s="15" t="e">
        <f t="shared" si="49"/>
        <v>#N/A</v>
      </c>
    </row>
    <row r="1427" spans="2:10" x14ac:dyDescent="0.25">
      <c r="B1427" s="129" t="e">
        <f>VLOOKUP(A1427,'Carga Remito.'!A$4:AK$16957,3,0)</f>
        <v>#N/A</v>
      </c>
      <c r="C1427" s="131" t="e">
        <f t="shared" ca="1" si="48"/>
        <v>#N/A</v>
      </c>
      <c r="D1427" s="28" t="e">
        <f>VLOOKUP(A1427,'Carga Remito.'!A$4:AK$15957,4,0)</f>
        <v>#N/A</v>
      </c>
      <c r="E1427" s="28" t="e">
        <f>VLOOKUP(A1427,'Carga Remito.'!A$4:AK$2258,6,0)</f>
        <v>#N/A</v>
      </c>
      <c r="F1427" s="28" t="e">
        <f>VLOOKUP(A1427,'Carga Remito.'!A$4:AK$1858,7,0)</f>
        <v>#N/A</v>
      </c>
      <c r="G1427" s="27" t="e">
        <f>VLOOKUP(A1427,'Carga Remito.'!A$4:AK$20957,MATCH(G$4,'Carga Remito.'!A$3:AQ$3,0),0)</f>
        <v>#N/A</v>
      </c>
      <c r="J1427" s="15" t="e">
        <f t="shared" si="49"/>
        <v>#N/A</v>
      </c>
    </row>
    <row r="1428" spans="2:10" x14ac:dyDescent="0.25">
      <c r="B1428" s="129" t="e">
        <f>VLOOKUP(A1428,'Carga Remito.'!A$4:AK$16957,3,0)</f>
        <v>#N/A</v>
      </c>
      <c r="C1428" s="131" t="e">
        <f t="shared" ca="1" si="48"/>
        <v>#N/A</v>
      </c>
      <c r="D1428" s="28" t="e">
        <f>VLOOKUP(A1428,'Carga Remito.'!A$4:AK$15957,4,0)</f>
        <v>#N/A</v>
      </c>
      <c r="E1428" s="28" t="e">
        <f>VLOOKUP(A1428,'Carga Remito.'!A$4:AK$2258,6,0)</f>
        <v>#N/A</v>
      </c>
      <c r="F1428" s="28" t="e">
        <f>VLOOKUP(A1428,'Carga Remito.'!A$4:AK$1858,7,0)</f>
        <v>#N/A</v>
      </c>
      <c r="G1428" s="27" t="e">
        <f>VLOOKUP(A1428,'Carga Remito.'!A$4:AK$20957,MATCH(G$4,'Carga Remito.'!A$3:AQ$3,0),0)</f>
        <v>#N/A</v>
      </c>
      <c r="J1428" s="15" t="e">
        <f t="shared" si="49"/>
        <v>#N/A</v>
      </c>
    </row>
    <row r="1429" spans="2:10" x14ac:dyDescent="0.25">
      <c r="B1429" s="129" t="e">
        <f>VLOOKUP(A1429,'Carga Remito.'!A$4:AK$16957,3,0)</f>
        <v>#N/A</v>
      </c>
      <c r="C1429" s="131" t="e">
        <f t="shared" ca="1" si="48"/>
        <v>#N/A</v>
      </c>
      <c r="D1429" s="28" t="e">
        <f>VLOOKUP(A1429,'Carga Remito.'!A$4:AK$15957,4,0)</f>
        <v>#N/A</v>
      </c>
      <c r="E1429" s="28" t="e">
        <f>VLOOKUP(A1429,'Carga Remito.'!A$4:AK$2258,6,0)</f>
        <v>#N/A</v>
      </c>
      <c r="F1429" s="28" t="e">
        <f>VLOOKUP(A1429,'Carga Remito.'!A$4:AK$1858,7,0)</f>
        <v>#N/A</v>
      </c>
      <c r="G1429" s="27" t="e">
        <f>VLOOKUP(A1429,'Carga Remito.'!A$4:AK$20957,MATCH(G$4,'Carga Remito.'!A$3:AQ$3,0),0)</f>
        <v>#N/A</v>
      </c>
      <c r="J1429" s="15" t="e">
        <f t="shared" si="49"/>
        <v>#N/A</v>
      </c>
    </row>
    <row r="1430" spans="2:10" x14ac:dyDescent="0.25">
      <c r="B1430" s="129" t="e">
        <f>VLOOKUP(A1430,'Carga Remito.'!A$4:AK$16957,3,0)</f>
        <v>#N/A</v>
      </c>
      <c r="C1430" s="131" t="e">
        <f t="shared" ca="1" si="48"/>
        <v>#N/A</v>
      </c>
      <c r="D1430" s="28" t="e">
        <f>VLOOKUP(A1430,'Carga Remito.'!A$4:AK$15957,4,0)</f>
        <v>#N/A</v>
      </c>
      <c r="E1430" s="28" t="e">
        <f>VLOOKUP(A1430,'Carga Remito.'!A$4:AK$2258,6,0)</f>
        <v>#N/A</v>
      </c>
      <c r="F1430" s="28" t="e">
        <f>VLOOKUP(A1430,'Carga Remito.'!A$4:AK$1858,7,0)</f>
        <v>#N/A</v>
      </c>
      <c r="G1430" s="27" t="e">
        <f>VLOOKUP(A1430,'Carga Remito.'!A$4:AK$20957,MATCH(G$4,'Carga Remito.'!A$3:AQ$3,0),0)</f>
        <v>#N/A</v>
      </c>
      <c r="J1430" s="15" t="e">
        <f t="shared" si="49"/>
        <v>#N/A</v>
      </c>
    </row>
    <row r="1431" spans="2:10" x14ac:dyDescent="0.25">
      <c r="B1431" s="129" t="e">
        <f>VLOOKUP(A1431,'Carga Remito.'!A$4:AK$16957,3,0)</f>
        <v>#N/A</v>
      </c>
      <c r="C1431" s="131" t="e">
        <f t="shared" ca="1" si="48"/>
        <v>#N/A</v>
      </c>
      <c r="D1431" s="28" t="e">
        <f>VLOOKUP(A1431,'Carga Remito.'!A$4:AK$15957,4,0)</f>
        <v>#N/A</v>
      </c>
      <c r="E1431" s="28" t="e">
        <f>VLOOKUP(A1431,'Carga Remito.'!A$4:AK$2258,6,0)</f>
        <v>#N/A</v>
      </c>
      <c r="F1431" s="28" t="e">
        <f>VLOOKUP(A1431,'Carga Remito.'!A$4:AK$1858,7,0)</f>
        <v>#N/A</v>
      </c>
      <c r="G1431" s="27" t="e">
        <f>VLOOKUP(A1431,'Carga Remito.'!A$4:AK$20957,MATCH(G$4,'Carga Remito.'!A$3:AQ$3,0),0)</f>
        <v>#N/A</v>
      </c>
      <c r="J1431" s="15" t="e">
        <f t="shared" si="49"/>
        <v>#N/A</v>
      </c>
    </row>
    <row r="1432" spans="2:10" x14ac:dyDescent="0.25">
      <c r="B1432" s="129" t="e">
        <f>VLOOKUP(A1432,'Carga Remito.'!A$4:AK$16957,3,0)</f>
        <v>#N/A</v>
      </c>
      <c r="C1432" s="131" t="e">
        <f t="shared" ca="1" si="48"/>
        <v>#N/A</v>
      </c>
      <c r="D1432" s="28" t="e">
        <f>VLOOKUP(A1432,'Carga Remito.'!A$4:AK$15957,4,0)</f>
        <v>#N/A</v>
      </c>
      <c r="E1432" s="28" t="e">
        <f>VLOOKUP(A1432,'Carga Remito.'!A$4:AK$2258,6,0)</f>
        <v>#N/A</v>
      </c>
      <c r="F1432" s="28" t="e">
        <f>VLOOKUP(A1432,'Carga Remito.'!A$4:AK$1858,7,0)</f>
        <v>#N/A</v>
      </c>
      <c r="G1432" s="27" t="e">
        <f>VLOOKUP(A1432,'Carga Remito.'!A$4:AK$20957,MATCH(G$4,'Carga Remito.'!A$3:AQ$3,0),0)</f>
        <v>#N/A</v>
      </c>
      <c r="J1432" s="15" t="e">
        <f t="shared" si="49"/>
        <v>#N/A</v>
      </c>
    </row>
    <row r="1433" spans="2:10" x14ac:dyDescent="0.25">
      <c r="B1433" s="129" t="e">
        <f>VLOOKUP(A1433,'Carga Remito.'!A$4:AK$16957,3,0)</f>
        <v>#N/A</v>
      </c>
      <c r="C1433" s="131" t="e">
        <f t="shared" ca="1" si="48"/>
        <v>#N/A</v>
      </c>
      <c r="D1433" s="28" t="e">
        <f>VLOOKUP(A1433,'Carga Remito.'!A$4:AK$15957,4,0)</f>
        <v>#N/A</v>
      </c>
      <c r="E1433" s="28" t="e">
        <f>VLOOKUP(A1433,'Carga Remito.'!A$4:AK$2258,6,0)</f>
        <v>#N/A</v>
      </c>
      <c r="F1433" s="28" t="e">
        <f>VLOOKUP(A1433,'Carga Remito.'!A$4:AK$1858,7,0)</f>
        <v>#N/A</v>
      </c>
      <c r="G1433" s="27" t="e">
        <f>VLOOKUP(A1433,'Carga Remito.'!A$4:AK$20957,MATCH(G$4,'Carga Remito.'!A$3:AQ$3,0),0)</f>
        <v>#N/A</v>
      </c>
      <c r="J1433" s="15" t="e">
        <f t="shared" si="49"/>
        <v>#N/A</v>
      </c>
    </row>
    <row r="1434" spans="2:10" x14ac:dyDescent="0.25">
      <c r="B1434" s="129" t="e">
        <f>VLOOKUP(A1434,'Carga Remito.'!A$4:AK$16957,3,0)</f>
        <v>#N/A</v>
      </c>
      <c r="C1434" s="131" t="e">
        <f t="shared" ca="1" si="48"/>
        <v>#N/A</v>
      </c>
      <c r="D1434" s="28" t="e">
        <f>VLOOKUP(A1434,'Carga Remito.'!A$4:AK$15957,4,0)</f>
        <v>#N/A</v>
      </c>
      <c r="E1434" s="28" t="e">
        <f>VLOOKUP(A1434,'Carga Remito.'!A$4:AK$2258,6,0)</f>
        <v>#N/A</v>
      </c>
      <c r="F1434" s="28" t="e">
        <f>VLOOKUP(A1434,'Carga Remito.'!A$4:AK$1858,7,0)</f>
        <v>#N/A</v>
      </c>
      <c r="G1434" s="27" t="e">
        <f>VLOOKUP(A1434,'Carga Remito.'!A$4:AK$20957,MATCH(G$4,'Carga Remito.'!A$3:AQ$3,0),0)</f>
        <v>#N/A</v>
      </c>
      <c r="J1434" s="15" t="e">
        <f t="shared" si="49"/>
        <v>#N/A</v>
      </c>
    </row>
    <row r="1435" spans="2:10" x14ac:dyDescent="0.25">
      <c r="B1435" s="129" t="e">
        <f>VLOOKUP(A1435,'Carga Remito.'!A$4:AK$16957,3,0)</f>
        <v>#N/A</v>
      </c>
      <c r="C1435" s="131" t="e">
        <f t="shared" ca="1" si="48"/>
        <v>#N/A</v>
      </c>
      <c r="D1435" s="28" t="e">
        <f>VLOOKUP(A1435,'Carga Remito.'!A$4:AK$15957,4,0)</f>
        <v>#N/A</v>
      </c>
      <c r="E1435" s="28" t="e">
        <f>VLOOKUP(A1435,'Carga Remito.'!A$4:AK$2258,6,0)</f>
        <v>#N/A</v>
      </c>
      <c r="F1435" s="28" t="e">
        <f>VLOOKUP(A1435,'Carga Remito.'!A$4:AK$1858,7,0)</f>
        <v>#N/A</v>
      </c>
      <c r="G1435" s="27" t="e">
        <f>VLOOKUP(A1435,'Carga Remito.'!A$4:AK$20957,MATCH(G$4,'Carga Remito.'!A$3:AQ$3,0),0)</f>
        <v>#N/A</v>
      </c>
      <c r="J1435" s="15" t="e">
        <f t="shared" si="49"/>
        <v>#N/A</v>
      </c>
    </row>
    <row r="1436" spans="2:10" x14ac:dyDescent="0.25">
      <c r="B1436" s="129" t="e">
        <f>VLOOKUP(A1436,'Carga Remito.'!A$4:AK$16957,3,0)</f>
        <v>#N/A</v>
      </c>
      <c r="C1436" s="131" t="e">
        <f t="shared" ca="1" si="48"/>
        <v>#N/A</v>
      </c>
      <c r="D1436" s="28" t="e">
        <f>VLOOKUP(A1436,'Carga Remito.'!A$4:AK$15957,4,0)</f>
        <v>#N/A</v>
      </c>
      <c r="E1436" s="28" t="e">
        <f>VLOOKUP(A1436,'Carga Remito.'!A$4:AK$2258,6,0)</f>
        <v>#N/A</v>
      </c>
      <c r="F1436" s="28" t="e">
        <f>VLOOKUP(A1436,'Carga Remito.'!A$4:AK$1858,7,0)</f>
        <v>#N/A</v>
      </c>
      <c r="G1436" s="27" t="e">
        <f>VLOOKUP(A1436,'Carga Remito.'!A$4:AK$20957,MATCH(G$4,'Carga Remito.'!A$3:AQ$3,0),0)</f>
        <v>#N/A</v>
      </c>
      <c r="J1436" s="15" t="e">
        <f t="shared" si="49"/>
        <v>#N/A</v>
      </c>
    </row>
    <row r="1437" spans="2:10" x14ac:dyDescent="0.25">
      <c r="B1437" s="129" t="e">
        <f>VLOOKUP(A1437,'Carga Remito.'!A$4:AK$16957,3,0)</f>
        <v>#N/A</v>
      </c>
      <c r="C1437" s="131" t="e">
        <f t="shared" ca="1" si="48"/>
        <v>#N/A</v>
      </c>
      <c r="D1437" s="28" t="e">
        <f>VLOOKUP(A1437,'Carga Remito.'!A$4:AK$15957,4,0)</f>
        <v>#N/A</v>
      </c>
      <c r="E1437" s="28" t="e">
        <f>VLOOKUP(A1437,'Carga Remito.'!A$4:AK$2258,6,0)</f>
        <v>#N/A</v>
      </c>
      <c r="F1437" s="28" t="e">
        <f>VLOOKUP(A1437,'Carga Remito.'!A$4:AK$1858,7,0)</f>
        <v>#N/A</v>
      </c>
      <c r="G1437" s="27" t="e">
        <f>VLOOKUP(A1437,'Carga Remito.'!A$4:AK$20957,MATCH(G$4,'Carga Remito.'!A$3:AQ$3,0),0)</f>
        <v>#N/A</v>
      </c>
      <c r="J1437" s="15" t="e">
        <f t="shared" si="49"/>
        <v>#N/A</v>
      </c>
    </row>
    <row r="1438" spans="2:10" x14ac:dyDescent="0.25">
      <c r="B1438" s="129" t="e">
        <f>VLOOKUP(A1438,'Carga Remito.'!A$4:AK$16957,3,0)</f>
        <v>#N/A</v>
      </c>
      <c r="C1438" s="131" t="e">
        <f t="shared" ca="1" si="48"/>
        <v>#N/A</v>
      </c>
      <c r="D1438" s="28" t="e">
        <f>VLOOKUP(A1438,'Carga Remito.'!A$4:AK$15957,4,0)</f>
        <v>#N/A</v>
      </c>
      <c r="E1438" s="28" t="e">
        <f>VLOOKUP(A1438,'Carga Remito.'!A$4:AK$2258,6,0)</f>
        <v>#N/A</v>
      </c>
      <c r="F1438" s="28" t="e">
        <f>VLOOKUP(A1438,'Carga Remito.'!A$4:AK$1858,7,0)</f>
        <v>#N/A</v>
      </c>
      <c r="G1438" s="27" t="e">
        <f>VLOOKUP(A1438,'Carga Remito.'!A$4:AK$20957,MATCH(G$4,'Carga Remito.'!A$3:AQ$3,0),0)</f>
        <v>#N/A</v>
      </c>
      <c r="J1438" s="15" t="e">
        <f t="shared" si="49"/>
        <v>#N/A</v>
      </c>
    </row>
    <row r="1439" spans="2:10" x14ac:dyDescent="0.25">
      <c r="B1439" s="129" t="e">
        <f>VLOOKUP(A1439,'Carga Remito.'!A$4:AK$16957,3,0)</f>
        <v>#N/A</v>
      </c>
      <c r="C1439" s="131" t="e">
        <f t="shared" ca="1" si="48"/>
        <v>#N/A</v>
      </c>
      <c r="D1439" s="28" t="e">
        <f>VLOOKUP(A1439,'Carga Remito.'!A$4:AK$15957,4,0)</f>
        <v>#N/A</v>
      </c>
      <c r="E1439" s="28" t="e">
        <f>VLOOKUP(A1439,'Carga Remito.'!A$4:AK$2258,6,0)</f>
        <v>#N/A</v>
      </c>
      <c r="F1439" s="28" t="e">
        <f>VLOOKUP(A1439,'Carga Remito.'!A$4:AK$1858,7,0)</f>
        <v>#N/A</v>
      </c>
      <c r="G1439" s="27" t="e">
        <f>VLOOKUP(A1439,'Carga Remito.'!A$4:AK$20957,MATCH(G$4,'Carga Remito.'!A$3:AQ$3,0),0)</f>
        <v>#N/A</v>
      </c>
      <c r="J1439" s="15" t="e">
        <f t="shared" si="49"/>
        <v>#N/A</v>
      </c>
    </row>
    <row r="1440" spans="2:10" x14ac:dyDescent="0.25">
      <c r="B1440" s="129" t="e">
        <f>VLOOKUP(A1440,'Carga Remito.'!A$4:AK$16957,3,0)</f>
        <v>#N/A</v>
      </c>
      <c r="C1440" s="131" t="e">
        <f t="shared" ca="1" si="48"/>
        <v>#N/A</v>
      </c>
      <c r="D1440" s="28" t="e">
        <f>VLOOKUP(A1440,'Carga Remito.'!A$4:AK$15957,4,0)</f>
        <v>#N/A</v>
      </c>
      <c r="E1440" s="28" t="e">
        <f>VLOOKUP(A1440,'Carga Remito.'!A$4:AK$2258,6,0)</f>
        <v>#N/A</v>
      </c>
      <c r="F1440" s="28" t="e">
        <f>VLOOKUP(A1440,'Carga Remito.'!A$4:AK$1858,7,0)</f>
        <v>#N/A</v>
      </c>
      <c r="G1440" s="27" t="e">
        <f>VLOOKUP(A1440,'Carga Remito.'!A$4:AK$20957,MATCH(G$4,'Carga Remito.'!A$3:AQ$3,0),0)</f>
        <v>#N/A</v>
      </c>
      <c r="J1440" s="15" t="e">
        <f t="shared" si="49"/>
        <v>#N/A</v>
      </c>
    </row>
    <row r="1441" spans="2:10" x14ac:dyDescent="0.25">
      <c r="B1441" s="129" t="e">
        <f>VLOOKUP(A1441,'Carga Remito.'!A$4:AK$16957,3,0)</f>
        <v>#N/A</v>
      </c>
      <c r="C1441" s="131" t="e">
        <f t="shared" ca="1" si="48"/>
        <v>#N/A</v>
      </c>
      <c r="D1441" s="28" t="e">
        <f>VLOOKUP(A1441,'Carga Remito.'!A$4:AK$15957,4,0)</f>
        <v>#N/A</v>
      </c>
      <c r="E1441" s="28" t="e">
        <f>VLOOKUP(A1441,'Carga Remito.'!A$4:AK$2258,6,0)</f>
        <v>#N/A</v>
      </c>
      <c r="F1441" s="28" t="e">
        <f>VLOOKUP(A1441,'Carga Remito.'!A$4:AK$1858,7,0)</f>
        <v>#N/A</v>
      </c>
      <c r="G1441" s="27" t="e">
        <f>VLOOKUP(A1441,'Carga Remito.'!A$4:AK$20957,MATCH(G$4,'Carga Remito.'!A$3:AQ$3,0),0)</f>
        <v>#N/A</v>
      </c>
      <c r="J1441" s="15" t="e">
        <f t="shared" si="49"/>
        <v>#N/A</v>
      </c>
    </row>
    <row r="1442" spans="2:10" x14ac:dyDescent="0.25">
      <c r="B1442" s="129" t="e">
        <f>VLOOKUP(A1442,'Carga Remito.'!A$4:AK$16957,3,0)</f>
        <v>#N/A</v>
      </c>
      <c r="C1442" s="131" t="e">
        <f t="shared" ca="1" si="48"/>
        <v>#N/A</v>
      </c>
      <c r="D1442" s="28" t="e">
        <f>VLOOKUP(A1442,'Carga Remito.'!A$4:AK$15957,4,0)</f>
        <v>#N/A</v>
      </c>
      <c r="E1442" s="28" t="e">
        <f>VLOOKUP(A1442,'Carga Remito.'!A$4:AK$2258,6,0)</f>
        <v>#N/A</v>
      </c>
      <c r="F1442" s="28" t="e">
        <f>VLOOKUP(A1442,'Carga Remito.'!A$4:AK$1858,7,0)</f>
        <v>#N/A</v>
      </c>
      <c r="G1442" s="27" t="e">
        <f>VLOOKUP(A1442,'Carga Remito.'!A$4:AK$20957,MATCH(G$4,'Carga Remito.'!A$3:AQ$3,0),0)</f>
        <v>#N/A</v>
      </c>
      <c r="J1442" s="15" t="e">
        <f t="shared" si="49"/>
        <v>#N/A</v>
      </c>
    </row>
    <row r="1443" spans="2:10" x14ac:dyDescent="0.25">
      <c r="B1443" s="129" t="e">
        <f>VLOOKUP(A1443,'Carga Remito.'!A$4:AK$16957,3,0)</f>
        <v>#N/A</v>
      </c>
      <c r="C1443" s="131" t="e">
        <f t="shared" ca="1" si="48"/>
        <v>#N/A</v>
      </c>
      <c r="D1443" s="28" t="e">
        <f>VLOOKUP(A1443,'Carga Remito.'!A$4:AK$15957,4,0)</f>
        <v>#N/A</v>
      </c>
      <c r="E1443" s="28" t="e">
        <f>VLOOKUP(A1443,'Carga Remito.'!A$4:AK$2258,6,0)</f>
        <v>#N/A</v>
      </c>
      <c r="F1443" s="28" t="e">
        <f>VLOOKUP(A1443,'Carga Remito.'!A$4:AK$1858,7,0)</f>
        <v>#N/A</v>
      </c>
      <c r="G1443" s="27" t="e">
        <f>VLOOKUP(A1443,'Carga Remito.'!A$4:AK$20957,MATCH(G$4,'Carga Remito.'!A$3:AQ$3,0),0)</f>
        <v>#N/A</v>
      </c>
      <c r="J1443" s="15" t="e">
        <f t="shared" si="49"/>
        <v>#N/A</v>
      </c>
    </row>
    <row r="1444" spans="2:10" x14ac:dyDescent="0.25">
      <c r="B1444" s="129" t="e">
        <f>VLOOKUP(A1444,'Carga Remito.'!A$4:AK$16957,3,0)</f>
        <v>#N/A</v>
      </c>
      <c r="C1444" s="131" t="e">
        <f t="shared" ca="1" si="48"/>
        <v>#N/A</v>
      </c>
      <c r="D1444" s="28" t="e">
        <f>VLOOKUP(A1444,'Carga Remito.'!A$4:AK$15957,4,0)</f>
        <v>#N/A</v>
      </c>
      <c r="E1444" s="28" t="e">
        <f>VLOOKUP(A1444,'Carga Remito.'!A$4:AK$2258,6,0)</f>
        <v>#N/A</v>
      </c>
      <c r="F1444" s="28" t="e">
        <f>VLOOKUP(A1444,'Carga Remito.'!A$4:AK$1858,7,0)</f>
        <v>#N/A</v>
      </c>
      <c r="G1444" s="27" t="e">
        <f>VLOOKUP(A1444,'Carga Remito.'!A$4:AK$20957,MATCH(G$4,'Carga Remito.'!A$3:AQ$3,0),0)</f>
        <v>#N/A</v>
      </c>
      <c r="J1444" s="15" t="e">
        <f t="shared" si="49"/>
        <v>#N/A</v>
      </c>
    </row>
    <row r="1445" spans="2:10" x14ac:dyDescent="0.25">
      <c r="B1445" s="129" t="e">
        <f>VLOOKUP(A1445,'Carga Remito.'!A$4:AK$16957,3,0)</f>
        <v>#N/A</v>
      </c>
      <c r="C1445" s="131" t="e">
        <f t="shared" ref="C1445:C1508" ca="1" si="50">IF((TODAY()-B1445)&lt;30,0,(TODAY()-B1445)/30)</f>
        <v>#N/A</v>
      </c>
      <c r="D1445" s="28" t="e">
        <f>VLOOKUP(A1445,'Carga Remito.'!A$4:AK$15957,4,0)</f>
        <v>#N/A</v>
      </c>
      <c r="E1445" s="28" t="e">
        <f>VLOOKUP(A1445,'Carga Remito.'!A$4:AK$2258,6,0)</f>
        <v>#N/A</v>
      </c>
      <c r="F1445" s="28" t="e">
        <f>VLOOKUP(A1445,'Carga Remito.'!A$4:AK$1858,7,0)</f>
        <v>#N/A</v>
      </c>
      <c r="G1445" s="27" t="e">
        <f>VLOOKUP(A1445,'Carga Remito.'!A$4:AK$20957,MATCH(G$4,'Carga Remito.'!A$3:AQ$3,0),0)</f>
        <v>#N/A</v>
      </c>
      <c r="J1445" s="15" t="e">
        <f t="shared" si="49"/>
        <v>#N/A</v>
      </c>
    </row>
    <row r="1446" spans="2:10" x14ac:dyDescent="0.25">
      <c r="B1446" s="129" t="e">
        <f>VLOOKUP(A1446,'Carga Remito.'!A$4:AK$16957,3,0)</f>
        <v>#N/A</v>
      </c>
      <c r="C1446" s="131" t="e">
        <f t="shared" ca="1" si="50"/>
        <v>#N/A</v>
      </c>
      <c r="D1446" s="28" t="e">
        <f>VLOOKUP(A1446,'Carga Remito.'!A$4:AK$15957,4,0)</f>
        <v>#N/A</v>
      </c>
      <c r="E1446" s="28" t="e">
        <f>VLOOKUP(A1446,'Carga Remito.'!A$4:AK$2258,6,0)</f>
        <v>#N/A</v>
      </c>
      <c r="F1446" s="28" t="e">
        <f>VLOOKUP(A1446,'Carga Remito.'!A$4:AK$1858,7,0)</f>
        <v>#N/A</v>
      </c>
      <c r="G1446" s="27" t="e">
        <f>VLOOKUP(A1446,'Carga Remito.'!A$4:AK$20957,MATCH(G$4,'Carga Remito.'!A$3:AQ$3,0),0)</f>
        <v>#N/A</v>
      </c>
      <c r="J1446" s="15" t="e">
        <f t="shared" si="49"/>
        <v>#N/A</v>
      </c>
    </row>
    <row r="1447" spans="2:10" x14ac:dyDescent="0.25">
      <c r="B1447" s="129" t="e">
        <f>VLOOKUP(A1447,'Carga Remito.'!A$4:AK$16957,3,0)</f>
        <v>#N/A</v>
      </c>
      <c r="C1447" s="131" t="e">
        <f t="shared" ca="1" si="50"/>
        <v>#N/A</v>
      </c>
      <c r="D1447" s="28" t="e">
        <f>VLOOKUP(A1447,'Carga Remito.'!A$4:AK$15957,4,0)</f>
        <v>#N/A</v>
      </c>
      <c r="E1447" s="28" t="e">
        <f>VLOOKUP(A1447,'Carga Remito.'!A$4:AK$2258,6,0)</f>
        <v>#N/A</v>
      </c>
      <c r="F1447" s="28" t="e">
        <f>VLOOKUP(A1447,'Carga Remito.'!A$4:AK$1858,7,0)</f>
        <v>#N/A</v>
      </c>
      <c r="G1447" s="27" t="e">
        <f>VLOOKUP(A1447,'Carga Remito.'!A$4:AK$20957,MATCH(G$4,'Carga Remito.'!A$3:AQ$3,0),0)</f>
        <v>#N/A</v>
      </c>
      <c r="J1447" s="15" t="e">
        <f t="shared" si="49"/>
        <v>#N/A</v>
      </c>
    </row>
    <row r="1448" spans="2:10" x14ac:dyDescent="0.25">
      <c r="B1448" s="129" t="e">
        <f>VLOOKUP(A1448,'Carga Remito.'!A$4:AK$16957,3,0)</f>
        <v>#N/A</v>
      </c>
      <c r="C1448" s="131" t="e">
        <f t="shared" ca="1" si="50"/>
        <v>#N/A</v>
      </c>
      <c r="D1448" s="28" t="e">
        <f>VLOOKUP(A1448,'Carga Remito.'!A$4:AK$15957,4,0)</f>
        <v>#N/A</v>
      </c>
      <c r="E1448" s="28" t="e">
        <f>VLOOKUP(A1448,'Carga Remito.'!A$4:AK$2258,6,0)</f>
        <v>#N/A</v>
      </c>
      <c r="F1448" s="28" t="e">
        <f>VLOOKUP(A1448,'Carga Remito.'!A$4:AK$1858,7,0)</f>
        <v>#N/A</v>
      </c>
      <c r="G1448" s="27" t="e">
        <f>VLOOKUP(A1448,'Carga Remito.'!A$4:AK$20957,MATCH(G$4,'Carga Remito.'!A$3:AQ$3,0),0)</f>
        <v>#N/A</v>
      </c>
      <c r="J1448" s="15" t="e">
        <f t="shared" si="49"/>
        <v>#N/A</v>
      </c>
    </row>
    <row r="1449" spans="2:10" x14ac:dyDescent="0.25">
      <c r="B1449" s="129" t="e">
        <f>VLOOKUP(A1449,'Carga Remito.'!A$4:AK$16957,3,0)</f>
        <v>#N/A</v>
      </c>
      <c r="C1449" s="131" t="e">
        <f t="shared" ca="1" si="50"/>
        <v>#N/A</v>
      </c>
      <c r="D1449" s="28" t="e">
        <f>VLOOKUP(A1449,'Carga Remito.'!A$4:AK$15957,4,0)</f>
        <v>#N/A</v>
      </c>
      <c r="E1449" s="28" t="e">
        <f>VLOOKUP(A1449,'Carga Remito.'!A$4:AK$2258,6,0)</f>
        <v>#N/A</v>
      </c>
      <c r="F1449" s="28" t="e">
        <f>VLOOKUP(A1449,'Carga Remito.'!A$4:AK$1858,7,0)</f>
        <v>#N/A</v>
      </c>
      <c r="G1449" s="27" t="e">
        <f>VLOOKUP(A1449,'Carga Remito.'!A$4:AK$20957,MATCH(G$4,'Carga Remito.'!A$3:AQ$3,0),0)</f>
        <v>#N/A</v>
      </c>
      <c r="J1449" s="15" t="e">
        <f t="shared" si="49"/>
        <v>#N/A</v>
      </c>
    </row>
    <row r="1450" spans="2:10" x14ac:dyDescent="0.25">
      <c r="B1450" s="129" t="e">
        <f>VLOOKUP(A1450,'Carga Remito.'!A$4:AK$16957,3,0)</f>
        <v>#N/A</v>
      </c>
      <c r="C1450" s="131" t="e">
        <f t="shared" ca="1" si="50"/>
        <v>#N/A</v>
      </c>
      <c r="D1450" s="28" t="e">
        <f>VLOOKUP(A1450,'Carga Remito.'!A$4:AK$15957,4,0)</f>
        <v>#N/A</v>
      </c>
      <c r="E1450" s="28" t="e">
        <f>VLOOKUP(A1450,'Carga Remito.'!A$4:AK$2258,6,0)</f>
        <v>#N/A</v>
      </c>
      <c r="F1450" s="28" t="e">
        <f>VLOOKUP(A1450,'Carga Remito.'!A$4:AK$1858,7,0)</f>
        <v>#N/A</v>
      </c>
      <c r="G1450" s="27" t="e">
        <f>VLOOKUP(A1450,'Carga Remito.'!A$4:AK$20957,MATCH(G$4,'Carga Remito.'!A$3:AQ$3,0),0)</f>
        <v>#N/A</v>
      </c>
      <c r="J1450" s="15" t="e">
        <f t="shared" si="49"/>
        <v>#N/A</v>
      </c>
    </row>
    <row r="1451" spans="2:10" x14ac:dyDescent="0.25">
      <c r="B1451" s="129" t="e">
        <f>VLOOKUP(A1451,'Carga Remito.'!A$4:AK$16957,3,0)</f>
        <v>#N/A</v>
      </c>
      <c r="C1451" s="131" t="e">
        <f t="shared" ca="1" si="50"/>
        <v>#N/A</v>
      </c>
      <c r="D1451" s="28" t="e">
        <f>VLOOKUP(A1451,'Carga Remito.'!A$4:AK$15957,4,0)</f>
        <v>#N/A</v>
      </c>
      <c r="E1451" s="28" t="e">
        <f>VLOOKUP(A1451,'Carga Remito.'!A$4:AK$2258,6,0)</f>
        <v>#N/A</v>
      </c>
      <c r="F1451" s="28" t="e">
        <f>VLOOKUP(A1451,'Carga Remito.'!A$4:AK$1858,7,0)</f>
        <v>#N/A</v>
      </c>
      <c r="G1451" s="27" t="e">
        <f>VLOOKUP(A1451,'Carga Remito.'!A$4:AK$20957,MATCH(G$4,'Carga Remito.'!A$3:AQ$3,0),0)</f>
        <v>#N/A</v>
      </c>
      <c r="J1451" s="15" t="e">
        <f t="shared" si="49"/>
        <v>#N/A</v>
      </c>
    </row>
    <row r="1452" spans="2:10" x14ac:dyDescent="0.25">
      <c r="B1452" s="129" t="e">
        <f>VLOOKUP(A1452,'Carga Remito.'!A$4:AK$16957,3,0)</f>
        <v>#N/A</v>
      </c>
      <c r="C1452" s="131" t="e">
        <f t="shared" ca="1" si="50"/>
        <v>#N/A</v>
      </c>
      <c r="D1452" s="28" t="e">
        <f>VLOOKUP(A1452,'Carga Remito.'!A$4:AK$15957,4,0)</f>
        <v>#N/A</v>
      </c>
      <c r="E1452" s="28" t="e">
        <f>VLOOKUP(A1452,'Carga Remito.'!A$4:AK$2258,6,0)</f>
        <v>#N/A</v>
      </c>
      <c r="F1452" s="28" t="e">
        <f>VLOOKUP(A1452,'Carga Remito.'!A$4:AK$1858,7,0)</f>
        <v>#N/A</v>
      </c>
      <c r="G1452" s="27" t="e">
        <f>VLOOKUP(A1452,'Carga Remito.'!A$4:AK$20957,MATCH(G$4,'Carga Remito.'!A$3:AQ$3,0),0)</f>
        <v>#N/A</v>
      </c>
      <c r="J1452" s="15" t="e">
        <f t="shared" si="49"/>
        <v>#N/A</v>
      </c>
    </row>
    <row r="1453" spans="2:10" x14ac:dyDescent="0.25">
      <c r="B1453" s="129" t="e">
        <f>VLOOKUP(A1453,'Carga Remito.'!A$4:AK$16957,3,0)</f>
        <v>#N/A</v>
      </c>
      <c r="C1453" s="131" t="e">
        <f t="shared" ca="1" si="50"/>
        <v>#N/A</v>
      </c>
      <c r="D1453" s="28" t="e">
        <f>VLOOKUP(A1453,'Carga Remito.'!A$4:AK$15957,4,0)</f>
        <v>#N/A</v>
      </c>
      <c r="E1453" s="28" t="e">
        <f>VLOOKUP(A1453,'Carga Remito.'!A$4:AK$2258,6,0)</f>
        <v>#N/A</v>
      </c>
      <c r="F1453" s="28" t="e">
        <f>VLOOKUP(A1453,'Carga Remito.'!A$4:AK$1858,7,0)</f>
        <v>#N/A</v>
      </c>
      <c r="G1453" s="27" t="e">
        <f>VLOOKUP(A1453,'Carga Remito.'!A$4:AK$20957,MATCH(G$4,'Carga Remito.'!A$3:AQ$3,0),0)</f>
        <v>#N/A</v>
      </c>
      <c r="J1453" s="15" t="e">
        <f t="shared" si="49"/>
        <v>#N/A</v>
      </c>
    </row>
    <row r="1454" spans="2:10" x14ac:dyDescent="0.25">
      <c r="B1454" s="129" t="e">
        <f>VLOOKUP(A1454,'Carga Remito.'!A$4:AK$16957,3,0)</f>
        <v>#N/A</v>
      </c>
      <c r="C1454" s="131" t="e">
        <f t="shared" ca="1" si="50"/>
        <v>#N/A</v>
      </c>
      <c r="D1454" s="28" t="e">
        <f>VLOOKUP(A1454,'Carga Remito.'!A$4:AK$15957,4,0)</f>
        <v>#N/A</v>
      </c>
      <c r="E1454" s="28" t="e">
        <f>VLOOKUP(A1454,'Carga Remito.'!A$4:AK$2258,6,0)</f>
        <v>#N/A</v>
      </c>
      <c r="F1454" s="28" t="e">
        <f>VLOOKUP(A1454,'Carga Remito.'!A$4:AK$1858,7,0)</f>
        <v>#N/A</v>
      </c>
      <c r="G1454" s="27" t="e">
        <f>VLOOKUP(A1454,'Carga Remito.'!A$4:AK$20957,MATCH(G$4,'Carga Remito.'!A$3:AQ$3,0),0)</f>
        <v>#N/A</v>
      </c>
      <c r="J1454" s="15" t="e">
        <f t="shared" si="49"/>
        <v>#N/A</v>
      </c>
    </row>
    <row r="1455" spans="2:10" x14ac:dyDescent="0.25">
      <c r="B1455" s="129" t="e">
        <f>VLOOKUP(A1455,'Carga Remito.'!A$4:AK$16957,3,0)</f>
        <v>#N/A</v>
      </c>
      <c r="C1455" s="131" t="e">
        <f t="shared" ca="1" si="50"/>
        <v>#N/A</v>
      </c>
      <c r="D1455" s="28" t="e">
        <f>VLOOKUP(A1455,'Carga Remito.'!A$4:AK$15957,4,0)</f>
        <v>#N/A</v>
      </c>
      <c r="E1455" s="28" t="e">
        <f>VLOOKUP(A1455,'Carga Remito.'!A$4:AK$2258,6,0)</f>
        <v>#N/A</v>
      </c>
      <c r="F1455" s="28" t="e">
        <f>VLOOKUP(A1455,'Carga Remito.'!A$4:AK$1858,7,0)</f>
        <v>#N/A</v>
      </c>
      <c r="G1455" s="27" t="e">
        <f>VLOOKUP(A1455,'Carga Remito.'!A$4:AK$20957,MATCH(G$4,'Carga Remito.'!A$3:AQ$3,0),0)</f>
        <v>#N/A</v>
      </c>
      <c r="J1455" s="15" t="e">
        <f t="shared" si="49"/>
        <v>#N/A</v>
      </c>
    </row>
    <row r="1456" spans="2:10" x14ac:dyDescent="0.25">
      <c r="B1456" s="129" t="e">
        <f>VLOOKUP(A1456,'Carga Remito.'!A$4:AK$16957,3,0)</f>
        <v>#N/A</v>
      </c>
      <c r="C1456" s="131" t="e">
        <f t="shared" ca="1" si="50"/>
        <v>#N/A</v>
      </c>
      <c r="D1456" s="28" t="e">
        <f>VLOOKUP(A1456,'Carga Remito.'!A$4:AK$15957,4,0)</f>
        <v>#N/A</v>
      </c>
      <c r="E1456" s="28" t="e">
        <f>VLOOKUP(A1456,'Carga Remito.'!A$4:AK$2258,6,0)</f>
        <v>#N/A</v>
      </c>
      <c r="F1456" s="28" t="e">
        <f>VLOOKUP(A1456,'Carga Remito.'!A$4:AK$1858,7,0)</f>
        <v>#N/A</v>
      </c>
      <c r="G1456" s="27" t="e">
        <f>VLOOKUP(A1456,'Carga Remito.'!A$4:AK$20957,MATCH(G$4,'Carga Remito.'!A$3:AQ$3,0),0)</f>
        <v>#N/A</v>
      </c>
      <c r="J1456" s="15" t="e">
        <f t="shared" si="49"/>
        <v>#N/A</v>
      </c>
    </row>
    <row r="1457" spans="2:10" x14ac:dyDescent="0.25">
      <c r="B1457" s="129" t="e">
        <f>VLOOKUP(A1457,'Carga Remito.'!A$4:AK$16957,3,0)</f>
        <v>#N/A</v>
      </c>
      <c r="C1457" s="131" t="e">
        <f t="shared" ca="1" si="50"/>
        <v>#N/A</v>
      </c>
      <c r="D1457" s="28" t="e">
        <f>VLOOKUP(A1457,'Carga Remito.'!A$4:AK$15957,4,0)</f>
        <v>#N/A</v>
      </c>
      <c r="E1457" s="28" t="e">
        <f>VLOOKUP(A1457,'Carga Remito.'!A$4:AK$2258,6,0)</f>
        <v>#N/A</v>
      </c>
      <c r="F1457" s="28" t="e">
        <f>VLOOKUP(A1457,'Carga Remito.'!A$4:AK$1858,7,0)</f>
        <v>#N/A</v>
      </c>
      <c r="G1457" s="27" t="e">
        <f>VLOOKUP(A1457,'Carga Remito.'!A$4:AK$20957,MATCH(G$4,'Carga Remito.'!A$3:AQ$3,0),0)</f>
        <v>#N/A</v>
      </c>
      <c r="J1457" s="15" t="e">
        <f t="shared" si="49"/>
        <v>#N/A</v>
      </c>
    </row>
    <row r="1458" spans="2:10" x14ac:dyDescent="0.25">
      <c r="B1458" s="129" t="e">
        <f>VLOOKUP(A1458,'Carga Remito.'!A$4:AK$16957,3,0)</f>
        <v>#N/A</v>
      </c>
      <c r="C1458" s="131" t="e">
        <f t="shared" ca="1" si="50"/>
        <v>#N/A</v>
      </c>
      <c r="D1458" s="28" t="e">
        <f>VLOOKUP(A1458,'Carga Remito.'!A$4:AK$15957,4,0)</f>
        <v>#N/A</v>
      </c>
      <c r="E1458" s="28" t="e">
        <f>VLOOKUP(A1458,'Carga Remito.'!A$4:AK$2258,6,0)</f>
        <v>#N/A</v>
      </c>
      <c r="F1458" s="28" t="e">
        <f>VLOOKUP(A1458,'Carga Remito.'!A$4:AK$1858,7,0)</f>
        <v>#N/A</v>
      </c>
      <c r="G1458" s="27" t="e">
        <f>VLOOKUP(A1458,'Carga Remito.'!A$4:AK$20957,MATCH(G$4,'Carga Remito.'!A$3:AQ$3,0),0)</f>
        <v>#N/A</v>
      </c>
      <c r="J1458" s="15" t="e">
        <f t="shared" si="49"/>
        <v>#N/A</v>
      </c>
    </row>
    <row r="1459" spans="2:10" x14ac:dyDescent="0.25">
      <c r="B1459" s="129" t="e">
        <f>VLOOKUP(A1459,'Carga Remito.'!A$4:AK$16957,3,0)</f>
        <v>#N/A</v>
      </c>
      <c r="C1459" s="131" t="e">
        <f t="shared" ca="1" si="50"/>
        <v>#N/A</v>
      </c>
      <c r="D1459" s="28" t="e">
        <f>VLOOKUP(A1459,'Carga Remito.'!A$4:AK$15957,4,0)</f>
        <v>#N/A</v>
      </c>
      <c r="E1459" s="28" t="e">
        <f>VLOOKUP(A1459,'Carga Remito.'!A$4:AK$2258,6,0)</f>
        <v>#N/A</v>
      </c>
      <c r="F1459" s="28" t="e">
        <f>VLOOKUP(A1459,'Carga Remito.'!A$4:AK$1858,7,0)</f>
        <v>#N/A</v>
      </c>
      <c r="G1459" s="27" t="e">
        <f>VLOOKUP(A1459,'Carga Remito.'!A$4:AK$20957,MATCH(G$4,'Carga Remito.'!A$3:AQ$3,0),0)</f>
        <v>#N/A</v>
      </c>
      <c r="J1459" s="15" t="e">
        <f t="shared" si="49"/>
        <v>#N/A</v>
      </c>
    </row>
    <row r="1460" spans="2:10" x14ac:dyDescent="0.25">
      <c r="B1460" s="129" t="e">
        <f>VLOOKUP(A1460,'Carga Remito.'!A$4:AK$16957,3,0)</f>
        <v>#N/A</v>
      </c>
      <c r="C1460" s="131" t="e">
        <f t="shared" ca="1" si="50"/>
        <v>#N/A</v>
      </c>
      <c r="D1460" s="28" t="e">
        <f>VLOOKUP(A1460,'Carga Remito.'!A$4:AK$15957,4,0)</f>
        <v>#N/A</v>
      </c>
      <c r="E1460" s="28" t="e">
        <f>VLOOKUP(A1460,'Carga Remito.'!A$4:AK$2258,6,0)</f>
        <v>#N/A</v>
      </c>
      <c r="F1460" s="28" t="e">
        <f>VLOOKUP(A1460,'Carga Remito.'!A$4:AK$1858,7,0)</f>
        <v>#N/A</v>
      </c>
      <c r="G1460" s="27" t="e">
        <f>VLOOKUP(A1460,'Carga Remito.'!A$4:AK$20957,MATCH(G$4,'Carga Remito.'!A$3:AQ$3,0),0)</f>
        <v>#N/A</v>
      </c>
      <c r="J1460" s="15" t="e">
        <f t="shared" ref="J1460:J1523" si="51">+G1460-K1460-N1460-Q1460-T1460-W1460-Z1460</f>
        <v>#N/A</v>
      </c>
    </row>
    <row r="1461" spans="2:10" x14ac:dyDescent="0.25">
      <c r="B1461" s="129" t="e">
        <f>VLOOKUP(A1461,'Carga Remito.'!A$4:AK$16957,3,0)</f>
        <v>#N/A</v>
      </c>
      <c r="C1461" s="131" t="e">
        <f t="shared" ca="1" si="50"/>
        <v>#N/A</v>
      </c>
      <c r="D1461" s="28" t="e">
        <f>VLOOKUP(A1461,'Carga Remito.'!A$4:AK$15957,4,0)</f>
        <v>#N/A</v>
      </c>
      <c r="E1461" s="28" t="e">
        <f>VLOOKUP(A1461,'Carga Remito.'!A$4:AK$2258,6,0)</f>
        <v>#N/A</v>
      </c>
      <c r="F1461" s="28" t="e">
        <f>VLOOKUP(A1461,'Carga Remito.'!A$4:AK$1858,7,0)</f>
        <v>#N/A</v>
      </c>
      <c r="G1461" s="27" t="e">
        <f>VLOOKUP(A1461,'Carga Remito.'!A$4:AK$20957,MATCH(G$4,'Carga Remito.'!A$3:AQ$3,0),0)</f>
        <v>#N/A</v>
      </c>
      <c r="J1461" s="15" t="e">
        <f t="shared" si="51"/>
        <v>#N/A</v>
      </c>
    </row>
    <row r="1462" spans="2:10" x14ac:dyDescent="0.25">
      <c r="B1462" s="129" t="e">
        <f>VLOOKUP(A1462,'Carga Remito.'!A$4:AK$16957,3,0)</f>
        <v>#N/A</v>
      </c>
      <c r="C1462" s="131" t="e">
        <f t="shared" ca="1" si="50"/>
        <v>#N/A</v>
      </c>
      <c r="D1462" s="28" t="e">
        <f>VLOOKUP(A1462,'Carga Remito.'!A$4:AK$15957,4,0)</f>
        <v>#N/A</v>
      </c>
      <c r="E1462" s="28" t="e">
        <f>VLOOKUP(A1462,'Carga Remito.'!A$4:AK$2258,6,0)</f>
        <v>#N/A</v>
      </c>
      <c r="F1462" s="28" t="e">
        <f>VLOOKUP(A1462,'Carga Remito.'!A$4:AK$1858,7,0)</f>
        <v>#N/A</v>
      </c>
      <c r="G1462" s="27" t="e">
        <f>VLOOKUP(A1462,'Carga Remito.'!A$4:AK$20957,MATCH(G$4,'Carga Remito.'!A$3:AQ$3,0),0)</f>
        <v>#N/A</v>
      </c>
      <c r="J1462" s="15" t="e">
        <f t="shared" si="51"/>
        <v>#N/A</v>
      </c>
    </row>
    <row r="1463" spans="2:10" x14ac:dyDescent="0.25">
      <c r="B1463" s="129" t="e">
        <f>VLOOKUP(A1463,'Carga Remito.'!A$4:AK$16957,3,0)</f>
        <v>#N/A</v>
      </c>
      <c r="C1463" s="131" t="e">
        <f t="shared" ca="1" si="50"/>
        <v>#N/A</v>
      </c>
      <c r="D1463" s="28" t="e">
        <f>VLOOKUP(A1463,'Carga Remito.'!A$4:AK$15957,4,0)</f>
        <v>#N/A</v>
      </c>
      <c r="E1463" s="28" t="e">
        <f>VLOOKUP(A1463,'Carga Remito.'!A$4:AK$2258,6,0)</f>
        <v>#N/A</v>
      </c>
      <c r="F1463" s="28" t="e">
        <f>VLOOKUP(A1463,'Carga Remito.'!A$4:AK$1858,7,0)</f>
        <v>#N/A</v>
      </c>
      <c r="G1463" s="27" t="e">
        <f>VLOOKUP(A1463,'Carga Remito.'!A$4:AK$20957,MATCH(G$4,'Carga Remito.'!A$3:AQ$3,0),0)</f>
        <v>#N/A</v>
      </c>
      <c r="J1463" s="15" t="e">
        <f t="shared" si="51"/>
        <v>#N/A</v>
      </c>
    </row>
    <row r="1464" spans="2:10" x14ac:dyDescent="0.25">
      <c r="B1464" s="129" t="e">
        <f>VLOOKUP(A1464,'Carga Remito.'!A$4:AK$16957,3,0)</f>
        <v>#N/A</v>
      </c>
      <c r="C1464" s="131" t="e">
        <f t="shared" ca="1" si="50"/>
        <v>#N/A</v>
      </c>
      <c r="D1464" s="28" t="e">
        <f>VLOOKUP(A1464,'Carga Remito.'!A$4:AK$15957,4,0)</f>
        <v>#N/A</v>
      </c>
      <c r="E1464" s="28" t="e">
        <f>VLOOKUP(A1464,'Carga Remito.'!A$4:AK$2258,6,0)</f>
        <v>#N/A</v>
      </c>
      <c r="F1464" s="28" t="e">
        <f>VLOOKUP(A1464,'Carga Remito.'!A$4:AK$1858,7,0)</f>
        <v>#N/A</v>
      </c>
      <c r="G1464" s="27" t="e">
        <f>VLOOKUP(A1464,'Carga Remito.'!A$4:AK$20957,MATCH(G$4,'Carga Remito.'!A$3:AQ$3,0),0)</f>
        <v>#N/A</v>
      </c>
      <c r="J1464" s="15" t="e">
        <f t="shared" si="51"/>
        <v>#N/A</v>
      </c>
    </row>
    <row r="1465" spans="2:10" x14ac:dyDescent="0.25">
      <c r="B1465" s="129" t="e">
        <f>VLOOKUP(A1465,'Carga Remito.'!A$4:AK$16957,3,0)</f>
        <v>#N/A</v>
      </c>
      <c r="C1465" s="131" t="e">
        <f t="shared" ca="1" si="50"/>
        <v>#N/A</v>
      </c>
      <c r="D1465" s="28" t="e">
        <f>VLOOKUP(A1465,'Carga Remito.'!A$4:AK$15957,4,0)</f>
        <v>#N/A</v>
      </c>
      <c r="E1465" s="28" t="e">
        <f>VLOOKUP(A1465,'Carga Remito.'!A$4:AK$2258,6,0)</f>
        <v>#N/A</v>
      </c>
      <c r="F1465" s="28" t="e">
        <f>VLOOKUP(A1465,'Carga Remito.'!A$4:AK$1858,7,0)</f>
        <v>#N/A</v>
      </c>
      <c r="G1465" s="27" t="e">
        <f>VLOOKUP(A1465,'Carga Remito.'!A$4:AK$20957,MATCH(G$4,'Carga Remito.'!A$3:AQ$3,0),0)</f>
        <v>#N/A</v>
      </c>
      <c r="J1465" s="15" t="e">
        <f t="shared" si="51"/>
        <v>#N/A</v>
      </c>
    </row>
    <row r="1466" spans="2:10" x14ac:dyDescent="0.25">
      <c r="B1466" s="129" t="e">
        <f>VLOOKUP(A1466,'Carga Remito.'!A$4:AK$16957,3,0)</f>
        <v>#N/A</v>
      </c>
      <c r="C1466" s="131" t="e">
        <f t="shared" ca="1" si="50"/>
        <v>#N/A</v>
      </c>
      <c r="D1466" s="28" t="e">
        <f>VLOOKUP(A1466,'Carga Remito.'!A$4:AK$15957,4,0)</f>
        <v>#N/A</v>
      </c>
      <c r="E1466" s="28" t="e">
        <f>VLOOKUP(A1466,'Carga Remito.'!A$4:AK$2258,6,0)</f>
        <v>#N/A</v>
      </c>
      <c r="F1466" s="28" t="e">
        <f>VLOOKUP(A1466,'Carga Remito.'!A$4:AK$1858,7,0)</f>
        <v>#N/A</v>
      </c>
      <c r="G1466" s="27" t="e">
        <f>VLOOKUP(A1466,'Carga Remito.'!A$4:AK$20957,MATCH(G$4,'Carga Remito.'!A$3:AQ$3,0),0)</f>
        <v>#N/A</v>
      </c>
      <c r="J1466" s="15" t="e">
        <f t="shared" si="51"/>
        <v>#N/A</v>
      </c>
    </row>
    <row r="1467" spans="2:10" x14ac:dyDescent="0.25">
      <c r="B1467" s="129" t="e">
        <f>VLOOKUP(A1467,'Carga Remito.'!A$4:AK$16957,3,0)</f>
        <v>#N/A</v>
      </c>
      <c r="C1467" s="131" t="e">
        <f t="shared" ca="1" si="50"/>
        <v>#N/A</v>
      </c>
      <c r="D1467" s="28" t="e">
        <f>VLOOKUP(A1467,'Carga Remito.'!A$4:AK$15957,4,0)</f>
        <v>#N/A</v>
      </c>
      <c r="E1467" s="28" t="e">
        <f>VLOOKUP(A1467,'Carga Remito.'!A$4:AK$2258,6,0)</f>
        <v>#N/A</v>
      </c>
      <c r="F1467" s="28" t="e">
        <f>VLOOKUP(A1467,'Carga Remito.'!A$4:AK$1858,7,0)</f>
        <v>#N/A</v>
      </c>
      <c r="G1467" s="27" t="e">
        <f>VLOOKUP(A1467,'Carga Remito.'!A$4:AK$20957,MATCH(G$4,'Carga Remito.'!A$3:AQ$3,0),0)</f>
        <v>#N/A</v>
      </c>
      <c r="J1467" s="15" t="e">
        <f t="shared" si="51"/>
        <v>#N/A</v>
      </c>
    </row>
    <row r="1468" spans="2:10" x14ac:dyDescent="0.25">
      <c r="B1468" s="129" t="e">
        <f>VLOOKUP(A1468,'Carga Remito.'!A$4:AK$16957,3,0)</f>
        <v>#N/A</v>
      </c>
      <c r="C1468" s="131" t="e">
        <f t="shared" ca="1" si="50"/>
        <v>#N/A</v>
      </c>
      <c r="D1468" s="28" t="e">
        <f>VLOOKUP(A1468,'Carga Remito.'!A$4:AK$15957,4,0)</f>
        <v>#N/A</v>
      </c>
      <c r="E1468" s="28" t="e">
        <f>VLOOKUP(A1468,'Carga Remito.'!A$4:AK$2258,6,0)</f>
        <v>#N/A</v>
      </c>
      <c r="F1468" s="28" t="e">
        <f>VLOOKUP(A1468,'Carga Remito.'!A$4:AK$1858,7,0)</f>
        <v>#N/A</v>
      </c>
      <c r="G1468" s="27" t="e">
        <f>VLOOKUP(A1468,'Carga Remito.'!A$4:AK$20957,MATCH(G$4,'Carga Remito.'!A$3:AQ$3,0),0)</f>
        <v>#N/A</v>
      </c>
      <c r="J1468" s="15" t="e">
        <f t="shared" si="51"/>
        <v>#N/A</v>
      </c>
    </row>
    <row r="1469" spans="2:10" x14ac:dyDescent="0.25">
      <c r="B1469" s="129" t="e">
        <f>VLOOKUP(A1469,'Carga Remito.'!A$4:AK$16957,3,0)</f>
        <v>#N/A</v>
      </c>
      <c r="C1469" s="131" t="e">
        <f t="shared" ca="1" si="50"/>
        <v>#N/A</v>
      </c>
      <c r="D1469" s="28" t="e">
        <f>VLOOKUP(A1469,'Carga Remito.'!A$4:AK$15957,4,0)</f>
        <v>#N/A</v>
      </c>
      <c r="E1469" s="28" t="e">
        <f>VLOOKUP(A1469,'Carga Remito.'!A$4:AK$2258,6,0)</f>
        <v>#N/A</v>
      </c>
      <c r="F1469" s="28" t="e">
        <f>VLOOKUP(A1469,'Carga Remito.'!A$4:AK$1858,7,0)</f>
        <v>#N/A</v>
      </c>
      <c r="G1469" s="27" t="e">
        <f>VLOOKUP(A1469,'Carga Remito.'!A$4:AK$20957,MATCH(G$4,'Carga Remito.'!A$3:AQ$3,0),0)</f>
        <v>#N/A</v>
      </c>
      <c r="J1469" s="15" t="e">
        <f t="shared" si="51"/>
        <v>#N/A</v>
      </c>
    </row>
    <row r="1470" spans="2:10" x14ac:dyDescent="0.25">
      <c r="B1470" s="129" t="e">
        <f>VLOOKUP(A1470,'Carga Remito.'!A$4:AK$16957,3,0)</f>
        <v>#N/A</v>
      </c>
      <c r="C1470" s="131" t="e">
        <f t="shared" ca="1" si="50"/>
        <v>#N/A</v>
      </c>
      <c r="D1470" s="28" t="e">
        <f>VLOOKUP(A1470,'Carga Remito.'!A$4:AK$15957,4,0)</f>
        <v>#N/A</v>
      </c>
      <c r="E1470" s="28" t="e">
        <f>VLOOKUP(A1470,'Carga Remito.'!A$4:AK$2258,6,0)</f>
        <v>#N/A</v>
      </c>
      <c r="F1470" s="28" t="e">
        <f>VLOOKUP(A1470,'Carga Remito.'!A$4:AK$1858,7,0)</f>
        <v>#N/A</v>
      </c>
      <c r="G1470" s="27" t="e">
        <f>VLOOKUP(A1470,'Carga Remito.'!A$4:AK$20957,MATCH(G$4,'Carga Remito.'!A$3:AQ$3,0),0)</f>
        <v>#N/A</v>
      </c>
      <c r="J1470" s="15" t="e">
        <f t="shared" si="51"/>
        <v>#N/A</v>
      </c>
    </row>
    <row r="1471" spans="2:10" x14ac:dyDescent="0.25">
      <c r="B1471" s="129" t="e">
        <f>VLOOKUP(A1471,'Carga Remito.'!A$4:AK$16957,3,0)</f>
        <v>#N/A</v>
      </c>
      <c r="C1471" s="131" t="e">
        <f t="shared" ca="1" si="50"/>
        <v>#N/A</v>
      </c>
      <c r="D1471" s="28" t="e">
        <f>VLOOKUP(A1471,'Carga Remito.'!A$4:AK$15957,4,0)</f>
        <v>#N/A</v>
      </c>
      <c r="E1471" s="28" t="e">
        <f>VLOOKUP(A1471,'Carga Remito.'!A$4:AK$2258,6,0)</f>
        <v>#N/A</v>
      </c>
      <c r="F1471" s="28" t="e">
        <f>VLOOKUP(A1471,'Carga Remito.'!A$4:AK$1858,7,0)</f>
        <v>#N/A</v>
      </c>
      <c r="G1471" s="27" t="e">
        <f>VLOOKUP(A1471,'Carga Remito.'!A$4:AK$20957,MATCH(G$4,'Carga Remito.'!A$3:AQ$3,0),0)</f>
        <v>#N/A</v>
      </c>
      <c r="J1471" s="15" t="e">
        <f t="shared" si="51"/>
        <v>#N/A</v>
      </c>
    </row>
    <row r="1472" spans="2:10" x14ac:dyDescent="0.25">
      <c r="B1472" s="129" t="e">
        <f>VLOOKUP(A1472,'Carga Remito.'!A$4:AK$16957,3,0)</f>
        <v>#N/A</v>
      </c>
      <c r="C1472" s="131" t="e">
        <f t="shared" ca="1" si="50"/>
        <v>#N/A</v>
      </c>
      <c r="D1472" s="28" t="e">
        <f>VLOOKUP(A1472,'Carga Remito.'!A$4:AK$15957,4,0)</f>
        <v>#N/A</v>
      </c>
      <c r="E1472" s="28" t="e">
        <f>VLOOKUP(A1472,'Carga Remito.'!A$4:AK$2258,6,0)</f>
        <v>#N/A</v>
      </c>
      <c r="F1472" s="28" t="e">
        <f>VLOOKUP(A1472,'Carga Remito.'!A$4:AK$1858,7,0)</f>
        <v>#N/A</v>
      </c>
      <c r="G1472" s="27" t="e">
        <f>VLOOKUP(A1472,'Carga Remito.'!A$4:AK$20957,MATCH(G$4,'Carga Remito.'!A$3:AQ$3,0),0)</f>
        <v>#N/A</v>
      </c>
      <c r="J1472" s="15" t="e">
        <f t="shared" si="51"/>
        <v>#N/A</v>
      </c>
    </row>
    <row r="1473" spans="2:10" x14ac:dyDescent="0.25">
      <c r="B1473" s="129" t="e">
        <f>VLOOKUP(A1473,'Carga Remito.'!A$4:AK$16957,3,0)</f>
        <v>#N/A</v>
      </c>
      <c r="C1473" s="131" t="e">
        <f t="shared" ca="1" si="50"/>
        <v>#N/A</v>
      </c>
      <c r="D1473" s="28" t="e">
        <f>VLOOKUP(A1473,'Carga Remito.'!A$4:AK$15957,4,0)</f>
        <v>#N/A</v>
      </c>
      <c r="E1473" s="28" t="e">
        <f>VLOOKUP(A1473,'Carga Remito.'!A$4:AK$2258,6,0)</f>
        <v>#N/A</v>
      </c>
      <c r="F1473" s="28" t="e">
        <f>VLOOKUP(A1473,'Carga Remito.'!A$4:AK$1858,7,0)</f>
        <v>#N/A</v>
      </c>
      <c r="G1473" s="27" t="e">
        <f>VLOOKUP(A1473,'Carga Remito.'!A$4:AK$20957,MATCH(G$4,'Carga Remito.'!A$3:AQ$3,0),0)</f>
        <v>#N/A</v>
      </c>
      <c r="J1473" s="15" t="e">
        <f t="shared" si="51"/>
        <v>#N/A</v>
      </c>
    </row>
    <row r="1474" spans="2:10" x14ac:dyDescent="0.25">
      <c r="B1474" s="129" t="e">
        <f>VLOOKUP(A1474,'Carga Remito.'!A$4:AK$16957,3,0)</f>
        <v>#N/A</v>
      </c>
      <c r="C1474" s="131" t="e">
        <f t="shared" ca="1" si="50"/>
        <v>#N/A</v>
      </c>
      <c r="D1474" s="28" t="e">
        <f>VLOOKUP(A1474,'Carga Remito.'!A$4:AK$15957,4,0)</f>
        <v>#N/A</v>
      </c>
      <c r="E1474" s="28" t="e">
        <f>VLOOKUP(A1474,'Carga Remito.'!A$4:AK$2258,6,0)</f>
        <v>#N/A</v>
      </c>
      <c r="F1474" s="28" t="e">
        <f>VLOOKUP(A1474,'Carga Remito.'!A$4:AK$1858,7,0)</f>
        <v>#N/A</v>
      </c>
      <c r="G1474" s="27" t="e">
        <f>VLOOKUP(A1474,'Carga Remito.'!A$4:AK$20957,MATCH(G$4,'Carga Remito.'!A$3:AQ$3,0),0)</f>
        <v>#N/A</v>
      </c>
      <c r="J1474" s="15" t="e">
        <f t="shared" si="51"/>
        <v>#N/A</v>
      </c>
    </row>
    <row r="1475" spans="2:10" x14ac:dyDescent="0.25">
      <c r="B1475" s="129" t="e">
        <f>VLOOKUP(A1475,'Carga Remito.'!A$4:AK$16957,3,0)</f>
        <v>#N/A</v>
      </c>
      <c r="C1475" s="131" t="e">
        <f t="shared" ca="1" si="50"/>
        <v>#N/A</v>
      </c>
      <c r="D1475" s="28" t="e">
        <f>VLOOKUP(A1475,'Carga Remito.'!A$4:AK$15957,4,0)</f>
        <v>#N/A</v>
      </c>
      <c r="E1475" s="28" t="e">
        <f>VLOOKUP(A1475,'Carga Remito.'!A$4:AK$2258,6,0)</f>
        <v>#N/A</v>
      </c>
      <c r="F1475" s="28" t="e">
        <f>VLOOKUP(A1475,'Carga Remito.'!A$4:AK$1858,7,0)</f>
        <v>#N/A</v>
      </c>
      <c r="G1475" s="27" t="e">
        <f>VLOOKUP(A1475,'Carga Remito.'!A$4:AK$20957,MATCH(G$4,'Carga Remito.'!A$3:AQ$3,0),0)</f>
        <v>#N/A</v>
      </c>
      <c r="J1475" s="15" t="e">
        <f t="shared" si="51"/>
        <v>#N/A</v>
      </c>
    </row>
    <row r="1476" spans="2:10" x14ac:dyDescent="0.25">
      <c r="B1476" s="129" t="e">
        <f>VLOOKUP(A1476,'Carga Remito.'!A$4:AK$16957,3,0)</f>
        <v>#N/A</v>
      </c>
      <c r="C1476" s="131" t="e">
        <f t="shared" ca="1" si="50"/>
        <v>#N/A</v>
      </c>
      <c r="D1476" s="28" t="e">
        <f>VLOOKUP(A1476,'Carga Remito.'!A$4:AK$15957,4,0)</f>
        <v>#N/A</v>
      </c>
      <c r="E1476" s="28" t="e">
        <f>VLOOKUP(A1476,'Carga Remito.'!A$4:AK$2258,6,0)</f>
        <v>#N/A</v>
      </c>
      <c r="F1476" s="28" t="e">
        <f>VLOOKUP(A1476,'Carga Remito.'!A$4:AK$1858,7,0)</f>
        <v>#N/A</v>
      </c>
      <c r="G1476" s="27" t="e">
        <f>VLOOKUP(A1476,'Carga Remito.'!A$4:AK$20957,MATCH(G$4,'Carga Remito.'!A$3:AQ$3,0),0)</f>
        <v>#N/A</v>
      </c>
      <c r="J1476" s="15" t="e">
        <f t="shared" si="51"/>
        <v>#N/A</v>
      </c>
    </row>
    <row r="1477" spans="2:10" x14ac:dyDescent="0.25">
      <c r="B1477" s="129" t="e">
        <f>VLOOKUP(A1477,'Carga Remito.'!A$4:AK$16957,3,0)</f>
        <v>#N/A</v>
      </c>
      <c r="C1477" s="131" t="e">
        <f t="shared" ca="1" si="50"/>
        <v>#N/A</v>
      </c>
      <c r="D1477" s="28" t="e">
        <f>VLOOKUP(A1477,'Carga Remito.'!A$4:AK$15957,4,0)</f>
        <v>#N/A</v>
      </c>
      <c r="E1477" s="28" t="e">
        <f>VLOOKUP(A1477,'Carga Remito.'!A$4:AK$2258,6,0)</f>
        <v>#N/A</v>
      </c>
      <c r="F1477" s="28" t="e">
        <f>VLOOKUP(A1477,'Carga Remito.'!A$4:AK$1858,7,0)</f>
        <v>#N/A</v>
      </c>
      <c r="G1477" s="27" t="e">
        <f>VLOOKUP(A1477,'Carga Remito.'!A$4:AK$20957,MATCH(G$4,'Carga Remito.'!A$3:AQ$3,0),0)</f>
        <v>#N/A</v>
      </c>
      <c r="J1477" s="15" t="e">
        <f t="shared" si="51"/>
        <v>#N/A</v>
      </c>
    </row>
    <row r="1478" spans="2:10" x14ac:dyDescent="0.25">
      <c r="B1478" s="129" t="e">
        <f>VLOOKUP(A1478,'Carga Remito.'!A$4:AK$16957,3,0)</f>
        <v>#N/A</v>
      </c>
      <c r="C1478" s="131" t="e">
        <f t="shared" ca="1" si="50"/>
        <v>#N/A</v>
      </c>
      <c r="D1478" s="28" t="e">
        <f>VLOOKUP(A1478,'Carga Remito.'!A$4:AK$15957,4,0)</f>
        <v>#N/A</v>
      </c>
      <c r="E1478" s="28" t="e">
        <f>VLOOKUP(A1478,'Carga Remito.'!A$4:AK$2258,6,0)</f>
        <v>#N/A</v>
      </c>
      <c r="F1478" s="28" t="e">
        <f>VLOOKUP(A1478,'Carga Remito.'!A$4:AK$1858,7,0)</f>
        <v>#N/A</v>
      </c>
      <c r="G1478" s="27" t="e">
        <f>VLOOKUP(A1478,'Carga Remito.'!A$4:AK$20957,MATCH(G$4,'Carga Remito.'!A$3:AQ$3,0),0)</f>
        <v>#N/A</v>
      </c>
      <c r="J1478" s="15" t="e">
        <f t="shared" si="51"/>
        <v>#N/A</v>
      </c>
    </row>
    <row r="1479" spans="2:10" x14ac:dyDescent="0.25">
      <c r="B1479" s="129" t="e">
        <f>VLOOKUP(A1479,'Carga Remito.'!A$4:AK$16957,3,0)</f>
        <v>#N/A</v>
      </c>
      <c r="C1479" s="131" t="e">
        <f t="shared" ca="1" si="50"/>
        <v>#N/A</v>
      </c>
      <c r="D1479" s="28" t="e">
        <f>VLOOKUP(A1479,'Carga Remito.'!A$4:AK$15957,4,0)</f>
        <v>#N/A</v>
      </c>
      <c r="E1479" s="28" t="e">
        <f>VLOOKUP(A1479,'Carga Remito.'!A$4:AK$2258,6,0)</f>
        <v>#N/A</v>
      </c>
      <c r="F1479" s="28" t="e">
        <f>VLOOKUP(A1479,'Carga Remito.'!A$4:AK$1858,7,0)</f>
        <v>#N/A</v>
      </c>
      <c r="G1479" s="27" t="e">
        <f>VLOOKUP(A1479,'Carga Remito.'!A$4:AK$20957,MATCH(G$4,'Carga Remito.'!A$3:AQ$3,0),0)</f>
        <v>#N/A</v>
      </c>
      <c r="J1479" s="15" t="e">
        <f t="shared" si="51"/>
        <v>#N/A</v>
      </c>
    </row>
    <row r="1480" spans="2:10" x14ac:dyDescent="0.25">
      <c r="B1480" s="129" t="e">
        <f>VLOOKUP(A1480,'Carga Remito.'!A$4:AK$16957,3,0)</f>
        <v>#N/A</v>
      </c>
      <c r="C1480" s="131" t="e">
        <f t="shared" ca="1" si="50"/>
        <v>#N/A</v>
      </c>
      <c r="D1480" s="28" t="e">
        <f>VLOOKUP(A1480,'Carga Remito.'!A$4:AK$15957,4,0)</f>
        <v>#N/A</v>
      </c>
      <c r="E1480" s="28" t="e">
        <f>VLOOKUP(A1480,'Carga Remito.'!A$4:AK$2258,6,0)</f>
        <v>#N/A</v>
      </c>
      <c r="F1480" s="28" t="e">
        <f>VLOOKUP(A1480,'Carga Remito.'!A$4:AK$1858,7,0)</f>
        <v>#N/A</v>
      </c>
      <c r="G1480" s="27" t="e">
        <f>VLOOKUP(A1480,'Carga Remito.'!A$4:AK$20957,MATCH(G$4,'Carga Remito.'!A$3:AQ$3,0),0)</f>
        <v>#N/A</v>
      </c>
      <c r="J1480" s="15" t="e">
        <f t="shared" si="51"/>
        <v>#N/A</v>
      </c>
    </row>
    <row r="1481" spans="2:10" x14ac:dyDescent="0.25">
      <c r="B1481" s="129" t="e">
        <f>VLOOKUP(A1481,'Carga Remito.'!A$4:AK$16957,3,0)</f>
        <v>#N/A</v>
      </c>
      <c r="C1481" s="131" t="e">
        <f t="shared" ca="1" si="50"/>
        <v>#N/A</v>
      </c>
      <c r="D1481" s="28" t="e">
        <f>VLOOKUP(A1481,'Carga Remito.'!A$4:AK$15957,4,0)</f>
        <v>#N/A</v>
      </c>
      <c r="E1481" s="28" t="e">
        <f>VLOOKUP(A1481,'Carga Remito.'!A$4:AK$2258,6,0)</f>
        <v>#N/A</v>
      </c>
      <c r="F1481" s="28" t="e">
        <f>VLOOKUP(A1481,'Carga Remito.'!A$4:AK$1858,7,0)</f>
        <v>#N/A</v>
      </c>
      <c r="G1481" s="27" t="e">
        <f>VLOOKUP(A1481,'Carga Remito.'!A$4:AK$20957,MATCH(G$4,'Carga Remito.'!A$3:AQ$3,0),0)</f>
        <v>#N/A</v>
      </c>
      <c r="J1481" s="15" t="e">
        <f t="shared" si="51"/>
        <v>#N/A</v>
      </c>
    </row>
    <row r="1482" spans="2:10" x14ac:dyDescent="0.25">
      <c r="B1482" s="129" t="e">
        <f>VLOOKUP(A1482,'Carga Remito.'!A$4:AK$16957,3,0)</f>
        <v>#N/A</v>
      </c>
      <c r="C1482" s="131" t="e">
        <f t="shared" ca="1" si="50"/>
        <v>#N/A</v>
      </c>
      <c r="D1482" s="28" t="e">
        <f>VLOOKUP(A1482,'Carga Remito.'!A$4:AK$15957,4,0)</f>
        <v>#N/A</v>
      </c>
      <c r="E1482" s="28" t="e">
        <f>VLOOKUP(A1482,'Carga Remito.'!A$4:AK$2258,6,0)</f>
        <v>#N/A</v>
      </c>
      <c r="F1482" s="28" t="e">
        <f>VLOOKUP(A1482,'Carga Remito.'!A$4:AK$1858,7,0)</f>
        <v>#N/A</v>
      </c>
      <c r="G1482" s="27" t="e">
        <f>VLOOKUP(A1482,'Carga Remito.'!A$4:AK$20957,MATCH(G$4,'Carga Remito.'!A$3:AQ$3,0),0)</f>
        <v>#N/A</v>
      </c>
      <c r="J1482" s="15" t="e">
        <f t="shared" si="51"/>
        <v>#N/A</v>
      </c>
    </row>
    <row r="1483" spans="2:10" x14ac:dyDescent="0.25">
      <c r="B1483" s="129" t="e">
        <f>VLOOKUP(A1483,'Carga Remito.'!A$4:AK$16957,3,0)</f>
        <v>#N/A</v>
      </c>
      <c r="C1483" s="131" t="e">
        <f t="shared" ca="1" si="50"/>
        <v>#N/A</v>
      </c>
      <c r="D1483" s="28" t="e">
        <f>VLOOKUP(A1483,'Carga Remito.'!A$4:AK$15957,4,0)</f>
        <v>#N/A</v>
      </c>
      <c r="E1483" s="28" t="e">
        <f>VLOOKUP(A1483,'Carga Remito.'!A$4:AK$2258,6,0)</f>
        <v>#N/A</v>
      </c>
      <c r="F1483" s="28" t="e">
        <f>VLOOKUP(A1483,'Carga Remito.'!A$4:AK$1858,7,0)</f>
        <v>#N/A</v>
      </c>
      <c r="G1483" s="27" t="e">
        <f>VLOOKUP(A1483,'Carga Remito.'!A$4:AK$20957,MATCH(G$4,'Carga Remito.'!A$3:AQ$3,0),0)</f>
        <v>#N/A</v>
      </c>
      <c r="J1483" s="15" t="e">
        <f t="shared" si="51"/>
        <v>#N/A</v>
      </c>
    </row>
    <row r="1484" spans="2:10" x14ac:dyDescent="0.25">
      <c r="B1484" s="129" t="e">
        <f>VLOOKUP(A1484,'Carga Remito.'!A$4:AK$16957,3,0)</f>
        <v>#N/A</v>
      </c>
      <c r="C1484" s="131" t="e">
        <f t="shared" ca="1" si="50"/>
        <v>#N/A</v>
      </c>
      <c r="D1484" s="28" t="e">
        <f>VLOOKUP(A1484,'Carga Remito.'!A$4:AK$15957,4,0)</f>
        <v>#N/A</v>
      </c>
      <c r="E1484" s="28" t="e">
        <f>VLOOKUP(A1484,'Carga Remito.'!A$4:AK$2258,6,0)</f>
        <v>#N/A</v>
      </c>
      <c r="F1484" s="28" t="e">
        <f>VLOOKUP(A1484,'Carga Remito.'!A$4:AK$1858,7,0)</f>
        <v>#N/A</v>
      </c>
      <c r="G1484" s="27" t="e">
        <f>VLOOKUP(A1484,'Carga Remito.'!A$4:AK$20957,MATCH(G$4,'Carga Remito.'!A$3:AQ$3,0),0)</f>
        <v>#N/A</v>
      </c>
      <c r="J1484" s="15" t="e">
        <f t="shared" si="51"/>
        <v>#N/A</v>
      </c>
    </row>
    <row r="1485" spans="2:10" x14ac:dyDescent="0.25">
      <c r="B1485" s="129" t="e">
        <f>VLOOKUP(A1485,'Carga Remito.'!A$4:AK$16957,3,0)</f>
        <v>#N/A</v>
      </c>
      <c r="C1485" s="131" t="e">
        <f t="shared" ca="1" si="50"/>
        <v>#N/A</v>
      </c>
      <c r="D1485" s="28" t="e">
        <f>VLOOKUP(A1485,'Carga Remito.'!A$4:AK$15957,4,0)</f>
        <v>#N/A</v>
      </c>
      <c r="E1485" s="28" t="e">
        <f>VLOOKUP(A1485,'Carga Remito.'!A$4:AK$2258,6,0)</f>
        <v>#N/A</v>
      </c>
      <c r="F1485" s="28" t="e">
        <f>VLOOKUP(A1485,'Carga Remito.'!A$4:AK$1858,7,0)</f>
        <v>#N/A</v>
      </c>
      <c r="G1485" s="27" t="e">
        <f>VLOOKUP(A1485,'Carga Remito.'!A$4:AK$20957,MATCH(G$4,'Carga Remito.'!A$3:AQ$3,0),0)</f>
        <v>#N/A</v>
      </c>
      <c r="J1485" s="15" t="e">
        <f t="shared" si="51"/>
        <v>#N/A</v>
      </c>
    </row>
    <row r="1486" spans="2:10" x14ac:dyDescent="0.25">
      <c r="B1486" s="129" t="e">
        <f>VLOOKUP(A1486,'Carga Remito.'!A$4:AK$16957,3,0)</f>
        <v>#N/A</v>
      </c>
      <c r="C1486" s="131" t="e">
        <f t="shared" ca="1" si="50"/>
        <v>#N/A</v>
      </c>
      <c r="D1486" s="28" t="e">
        <f>VLOOKUP(A1486,'Carga Remito.'!A$4:AK$15957,4,0)</f>
        <v>#N/A</v>
      </c>
      <c r="E1486" s="28" t="e">
        <f>VLOOKUP(A1486,'Carga Remito.'!A$4:AK$2258,6,0)</f>
        <v>#N/A</v>
      </c>
      <c r="F1486" s="28" t="e">
        <f>VLOOKUP(A1486,'Carga Remito.'!A$4:AK$1858,7,0)</f>
        <v>#N/A</v>
      </c>
      <c r="G1486" s="27" t="e">
        <f>VLOOKUP(A1486,'Carga Remito.'!A$4:AK$20957,MATCH(G$4,'Carga Remito.'!A$3:AQ$3,0),0)</f>
        <v>#N/A</v>
      </c>
      <c r="J1486" s="15" t="e">
        <f t="shared" si="51"/>
        <v>#N/A</v>
      </c>
    </row>
    <row r="1487" spans="2:10" x14ac:dyDescent="0.25">
      <c r="B1487" s="129" t="e">
        <f>VLOOKUP(A1487,'Carga Remito.'!A$4:AK$16957,3,0)</f>
        <v>#N/A</v>
      </c>
      <c r="C1487" s="131" t="e">
        <f t="shared" ca="1" si="50"/>
        <v>#N/A</v>
      </c>
      <c r="D1487" s="28" t="e">
        <f>VLOOKUP(A1487,'Carga Remito.'!A$4:AK$15957,4,0)</f>
        <v>#N/A</v>
      </c>
      <c r="E1487" s="28" t="e">
        <f>VLOOKUP(A1487,'Carga Remito.'!A$4:AK$2258,6,0)</f>
        <v>#N/A</v>
      </c>
      <c r="F1487" s="28" t="e">
        <f>VLOOKUP(A1487,'Carga Remito.'!A$4:AK$1858,7,0)</f>
        <v>#N/A</v>
      </c>
      <c r="G1487" s="27" t="e">
        <f>VLOOKUP(A1487,'Carga Remito.'!A$4:AK$20957,MATCH(G$4,'Carga Remito.'!A$3:AQ$3,0),0)</f>
        <v>#N/A</v>
      </c>
      <c r="J1487" s="15" t="e">
        <f t="shared" si="51"/>
        <v>#N/A</v>
      </c>
    </row>
    <row r="1488" spans="2:10" x14ac:dyDescent="0.25">
      <c r="B1488" s="129" t="e">
        <f>VLOOKUP(A1488,'Carga Remito.'!A$4:AK$16957,3,0)</f>
        <v>#N/A</v>
      </c>
      <c r="C1488" s="131" t="e">
        <f t="shared" ca="1" si="50"/>
        <v>#N/A</v>
      </c>
      <c r="D1488" s="28" t="e">
        <f>VLOOKUP(A1488,'Carga Remito.'!A$4:AK$15957,4,0)</f>
        <v>#N/A</v>
      </c>
      <c r="E1488" s="28" t="e">
        <f>VLOOKUP(A1488,'Carga Remito.'!A$4:AK$2258,6,0)</f>
        <v>#N/A</v>
      </c>
      <c r="F1488" s="28" t="e">
        <f>VLOOKUP(A1488,'Carga Remito.'!A$4:AK$1858,7,0)</f>
        <v>#N/A</v>
      </c>
      <c r="G1488" s="27" t="e">
        <f>VLOOKUP(A1488,'Carga Remito.'!A$4:AK$20957,MATCH(G$4,'Carga Remito.'!A$3:AQ$3,0),0)</f>
        <v>#N/A</v>
      </c>
      <c r="J1488" s="15" t="e">
        <f t="shared" si="51"/>
        <v>#N/A</v>
      </c>
    </row>
    <row r="1489" spans="2:10" x14ac:dyDescent="0.25">
      <c r="B1489" s="129" t="e">
        <f>VLOOKUP(A1489,'Carga Remito.'!A$4:AK$16957,3,0)</f>
        <v>#N/A</v>
      </c>
      <c r="C1489" s="131" t="e">
        <f t="shared" ca="1" si="50"/>
        <v>#N/A</v>
      </c>
      <c r="D1489" s="28" t="e">
        <f>VLOOKUP(A1489,'Carga Remito.'!A$4:AK$15957,4,0)</f>
        <v>#N/A</v>
      </c>
      <c r="E1489" s="28" t="e">
        <f>VLOOKUP(A1489,'Carga Remito.'!A$4:AK$2258,6,0)</f>
        <v>#N/A</v>
      </c>
      <c r="F1489" s="28" t="e">
        <f>VLOOKUP(A1489,'Carga Remito.'!A$4:AK$1858,7,0)</f>
        <v>#N/A</v>
      </c>
      <c r="G1489" s="27" t="e">
        <f>VLOOKUP(A1489,'Carga Remito.'!A$4:AK$20957,MATCH(G$4,'Carga Remito.'!A$3:AQ$3,0),0)</f>
        <v>#N/A</v>
      </c>
      <c r="J1489" s="15" t="e">
        <f t="shared" si="51"/>
        <v>#N/A</v>
      </c>
    </row>
    <row r="1490" spans="2:10" x14ac:dyDescent="0.25">
      <c r="B1490" s="129" t="e">
        <f>VLOOKUP(A1490,'Carga Remito.'!A$4:AK$16957,3,0)</f>
        <v>#N/A</v>
      </c>
      <c r="C1490" s="131" t="e">
        <f t="shared" ca="1" si="50"/>
        <v>#N/A</v>
      </c>
      <c r="D1490" s="28" t="e">
        <f>VLOOKUP(A1490,'Carga Remito.'!A$4:AK$15957,4,0)</f>
        <v>#N/A</v>
      </c>
      <c r="E1490" s="28" t="e">
        <f>VLOOKUP(A1490,'Carga Remito.'!A$4:AK$2258,6,0)</f>
        <v>#N/A</v>
      </c>
      <c r="F1490" s="28" t="e">
        <f>VLOOKUP(A1490,'Carga Remito.'!A$4:AK$1858,7,0)</f>
        <v>#N/A</v>
      </c>
      <c r="G1490" s="27" t="e">
        <f>VLOOKUP(A1490,'Carga Remito.'!A$4:AK$20957,MATCH(G$4,'Carga Remito.'!A$3:AQ$3,0),0)</f>
        <v>#N/A</v>
      </c>
      <c r="J1490" s="15" t="e">
        <f t="shared" si="51"/>
        <v>#N/A</v>
      </c>
    </row>
    <row r="1491" spans="2:10" x14ac:dyDescent="0.25">
      <c r="B1491" s="129" t="e">
        <f>VLOOKUP(A1491,'Carga Remito.'!A$4:AK$16957,3,0)</f>
        <v>#N/A</v>
      </c>
      <c r="C1491" s="131" t="e">
        <f t="shared" ca="1" si="50"/>
        <v>#N/A</v>
      </c>
      <c r="D1491" s="28" t="e">
        <f>VLOOKUP(A1491,'Carga Remito.'!A$4:AK$15957,4,0)</f>
        <v>#N/A</v>
      </c>
      <c r="E1491" s="28" t="e">
        <f>VLOOKUP(A1491,'Carga Remito.'!A$4:AK$2258,6,0)</f>
        <v>#N/A</v>
      </c>
      <c r="F1491" s="28" t="e">
        <f>VLOOKUP(A1491,'Carga Remito.'!A$4:AK$1858,7,0)</f>
        <v>#N/A</v>
      </c>
      <c r="G1491" s="27" t="e">
        <f>VLOOKUP(A1491,'Carga Remito.'!A$4:AK$20957,MATCH(G$4,'Carga Remito.'!A$3:AQ$3,0),0)</f>
        <v>#N/A</v>
      </c>
      <c r="J1491" s="15" t="e">
        <f t="shared" si="51"/>
        <v>#N/A</v>
      </c>
    </row>
    <row r="1492" spans="2:10" x14ac:dyDescent="0.25">
      <c r="B1492" s="129" t="e">
        <f>VLOOKUP(A1492,'Carga Remito.'!A$4:AK$16957,3,0)</f>
        <v>#N/A</v>
      </c>
      <c r="C1492" s="131" t="e">
        <f t="shared" ca="1" si="50"/>
        <v>#N/A</v>
      </c>
      <c r="D1492" s="28" t="e">
        <f>VLOOKUP(A1492,'Carga Remito.'!A$4:AK$15957,4,0)</f>
        <v>#N/A</v>
      </c>
      <c r="E1492" s="28" t="e">
        <f>VLOOKUP(A1492,'Carga Remito.'!A$4:AK$2258,6,0)</f>
        <v>#N/A</v>
      </c>
      <c r="F1492" s="28" t="e">
        <f>VLOOKUP(A1492,'Carga Remito.'!A$4:AK$1858,7,0)</f>
        <v>#N/A</v>
      </c>
      <c r="G1492" s="27" t="e">
        <f>VLOOKUP(A1492,'Carga Remito.'!A$4:AK$20957,MATCH(G$4,'Carga Remito.'!A$3:AQ$3,0),0)</f>
        <v>#N/A</v>
      </c>
      <c r="J1492" s="15" t="e">
        <f t="shared" si="51"/>
        <v>#N/A</v>
      </c>
    </row>
    <row r="1493" spans="2:10" x14ac:dyDescent="0.25">
      <c r="B1493" s="129" t="e">
        <f>VLOOKUP(A1493,'Carga Remito.'!A$4:AK$16957,3,0)</f>
        <v>#N/A</v>
      </c>
      <c r="C1493" s="131" t="e">
        <f t="shared" ca="1" si="50"/>
        <v>#N/A</v>
      </c>
      <c r="D1493" s="28" t="e">
        <f>VLOOKUP(A1493,'Carga Remito.'!A$4:AK$15957,4,0)</f>
        <v>#N/A</v>
      </c>
      <c r="E1493" s="28" t="e">
        <f>VLOOKUP(A1493,'Carga Remito.'!A$4:AK$2258,6,0)</f>
        <v>#N/A</v>
      </c>
      <c r="F1493" s="28" t="e">
        <f>VLOOKUP(A1493,'Carga Remito.'!A$4:AK$1858,7,0)</f>
        <v>#N/A</v>
      </c>
      <c r="G1493" s="27" t="e">
        <f>VLOOKUP(A1493,'Carga Remito.'!A$4:AK$20957,MATCH(G$4,'Carga Remito.'!A$3:AQ$3,0),0)</f>
        <v>#N/A</v>
      </c>
      <c r="J1493" s="15" t="e">
        <f t="shared" si="51"/>
        <v>#N/A</v>
      </c>
    </row>
    <row r="1494" spans="2:10" x14ac:dyDescent="0.25">
      <c r="B1494" s="129" t="e">
        <f>VLOOKUP(A1494,'Carga Remito.'!A$4:AK$16957,3,0)</f>
        <v>#N/A</v>
      </c>
      <c r="C1494" s="131" t="e">
        <f t="shared" ca="1" si="50"/>
        <v>#N/A</v>
      </c>
      <c r="D1494" s="28" t="e">
        <f>VLOOKUP(A1494,'Carga Remito.'!A$4:AK$15957,4,0)</f>
        <v>#N/A</v>
      </c>
      <c r="E1494" s="28" t="e">
        <f>VLOOKUP(A1494,'Carga Remito.'!A$4:AK$2258,6,0)</f>
        <v>#N/A</v>
      </c>
      <c r="F1494" s="28" t="e">
        <f>VLOOKUP(A1494,'Carga Remito.'!A$4:AK$1858,7,0)</f>
        <v>#N/A</v>
      </c>
      <c r="G1494" s="27" t="e">
        <f>VLOOKUP(A1494,'Carga Remito.'!A$4:AK$20957,MATCH(G$4,'Carga Remito.'!A$3:AQ$3,0),0)</f>
        <v>#N/A</v>
      </c>
      <c r="J1494" s="15" t="e">
        <f t="shared" si="51"/>
        <v>#N/A</v>
      </c>
    </row>
    <row r="1495" spans="2:10" x14ac:dyDescent="0.25">
      <c r="B1495" s="129" t="e">
        <f>VLOOKUP(A1495,'Carga Remito.'!A$4:AK$16957,3,0)</f>
        <v>#N/A</v>
      </c>
      <c r="C1495" s="131" t="e">
        <f t="shared" ca="1" si="50"/>
        <v>#N/A</v>
      </c>
      <c r="D1495" s="28" t="e">
        <f>VLOOKUP(A1495,'Carga Remito.'!A$4:AK$15957,4,0)</f>
        <v>#N/A</v>
      </c>
      <c r="E1495" s="28" t="e">
        <f>VLOOKUP(A1495,'Carga Remito.'!A$4:AK$2258,6,0)</f>
        <v>#N/A</v>
      </c>
      <c r="F1495" s="28" t="e">
        <f>VLOOKUP(A1495,'Carga Remito.'!A$4:AK$1858,7,0)</f>
        <v>#N/A</v>
      </c>
      <c r="G1495" s="27" t="e">
        <f>VLOOKUP(A1495,'Carga Remito.'!A$4:AK$20957,MATCH(G$4,'Carga Remito.'!A$3:AQ$3,0),0)</f>
        <v>#N/A</v>
      </c>
      <c r="J1495" s="15" t="e">
        <f t="shared" si="51"/>
        <v>#N/A</v>
      </c>
    </row>
    <row r="1496" spans="2:10" x14ac:dyDescent="0.25">
      <c r="B1496" s="129" t="e">
        <f>VLOOKUP(A1496,'Carga Remito.'!A$4:AK$16957,3,0)</f>
        <v>#N/A</v>
      </c>
      <c r="C1496" s="131" t="e">
        <f t="shared" ca="1" si="50"/>
        <v>#N/A</v>
      </c>
      <c r="D1496" s="28" t="e">
        <f>VLOOKUP(A1496,'Carga Remito.'!A$4:AK$15957,4,0)</f>
        <v>#N/A</v>
      </c>
      <c r="E1496" s="28" t="e">
        <f>VLOOKUP(A1496,'Carga Remito.'!A$4:AK$2258,6,0)</f>
        <v>#N/A</v>
      </c>
      <c r="F1496" s="28" t="e">
        <f>VLOOKUP(A1496,'Carga Remito.'!A$4:AK$1858,7,0)</f>
        <v>#N/A</v>
      </c>
      <c r="G1496" s="27" t="e">
        <f>VLOOKUP(A1496,'Carga Remito.'!A$4:AK$20957,MATCH(G$4,'Carga Remito.'!A$3:AQ$3,0),0)</f>
        <v>#N/A</v>
      </c>
      <c r="J1496" s="15" t="e">
        <f t="shared" si="51"/>
        <v>#N/A</v>
      </c>
    </row>
    <row r="1497" spans="2:10" x14ac:dyDescent="0.25">
      <c r="B1497" s="129" t="e">
        <f>VLOOKUP(A1497,'Carga Remito.'!A$4:AK$16957,3,0)</f>
        <v>#N/A</v>
      </c>
      <c r="C1497" s="131" t="e">
        <f t="shared" ca="1" si="50"/>
        <v>#N/A</v>
      </c>
      <c r="D1497" s="28" t="e">
        <f>VLOOKUP(A1497,'Carga Remito.'!A$4:AK$15957,4,0)</f>
        <v>#N/A</v>
      </c>
      <c r="E1497" s="28" t="e">
        <f>VLOOKUP(A1497,'Carga Remito.'!A$4:AK$2258,6,0)</f>
        <v>#N/A</v>
      </c>
      <c r="F1497" s="28" t="e">
        <f>VLOOKUP(A1497,'Carga Remito.'!A$4:AK$1858,7,0)</f>
        <v>#N/A</v>
      </c>
      <c r="G1497" s="27" t="e">
        <f>VLOOKUP(A1497,'Carga Remito.'!A$4:AK$20957,MATCH(G$4,'Carga Remito.'!A$3:AQ$3,0),0)</f>
        <v>#N/A</v>
      </c>
      <c r="J1497" s="15" t="e">
        <f t="shared" si="51"/>
        <v>#N/A</v>
      </c>
    </row>
    <row r="1498" spans="2:10" x14ac:dyDescent="0.25">
      <c r="B1498" s="129" t="e">
        <f>VLOOKUP(A1498,'Carga Remito.'!A$4:AK$16957,3,0)</f>
        <v>#N/A</v>
      </c>
      <c r="C1498" s="131" t="e">
        <f t="shared" ca="1" si="50"/>
        <v>#N/A</v>
      </c>
      <c r="D1498" s="28" t="e">
        <f>VLOOKUP(A1498,'Carga Remito.'!A$4:AK$15957,4,0)</f>
        <v>#N/A</v>
      </c>
      <c r="E1498" s="28" t="e">
        <f>VLOOKUP(A1498,'Carga Remito.'!A$4:AK$2258,6,0)</f>
        <v>#N/A</v>
      </c>
      <c r="F1498" s="28" t="e">
        <f>VLOOKUP(A1498,'Carga Remito.'!A$4:AK$1858,7,0)</f>
        <v>#N/A</v>
      </c>
      <c r="G1498" s="27" t="e">
        <f>VLOOKUP(A1498,'Carga Remito.'!A$4:AK$20957,MATCH(G$4,'Carga Remito.'!A$3:AQ$3,0),0)</f>
        <v>#N/A</v>
      </c>
      <c r="J1498" s="15" t="e">
        <f t="shared" si="51"/>
        <v>#N/A</v>
      </c>
    </row>
    <row r="1499" spans="2:10" x14ac:dyDescent="0.25">
      <c r="B1499" s="129" t="e">
        <f>VLOOKUP(A1499,'Carga Remito.'!A$4:AK$16957,3,0)</f>
        <v>#N/A</v>
      </c>
      <c r="C1499" s="131" t="e">
        <f t="shared" ca="1" si="50"/>
        <v>#N/A</v>
      </c>
      <c r="D1499" s="28" t="e">
        <f>VLOOKUP(A1499,'Carga Remito.'!A$4:AK$15957,4,0)</f>
        <v>#N/A</v>
      </c>
      <c r="E1499" s="28" t="e">
        <f>VLOOKUP(A1499,'Carga Remito.'!A$4:AK$2258,6,0)</f>
        <v>#N/A</v>
      </c>
      <c r="F1499" s="28" t="e">
        <f>VLOOKUP(A1499,'Carga Remito.'!A$4:AK$1858,7,0)</f>
        <v>#N/A</v>
      </c>
      <c r="G1499" s="27" t="e">
        <f>VLOOKUP(A1499,'Carga Remito.'!A$4:AK$20957,MATCH(G$4,'Carga Remito.'!A$3:AQ$3,0),0)</f>
        <v>#N/A</v>
      </c>
      <c r="J1499" s="15" t="e">
        <f t="shared" si="51"/>
        <v>#N/A</v>
      </c>
    </row>
    <row r="1500" spans="2:10" x14ac:dyDescent="0.25">
      <c r="B1500" s="129" t="e">
        <f>VLOOKUP(A1500,'Carga Remito.'!A$4:AK$16957,3,0)</f>
        <v>#N/A</v>
      </c>
      <c r="C1500" s="131" t="e">
        <f t="shared" ca="1" si="50"/>
        <v>#N/A</v>
      </c>
      <c r="D1500" s="28" t="e">
        <f>VLOOKUP(A1500,'Carga Remito.'!A$4:AK$15957,4,0)</f>
        <v>#N/A</v>
      </c>
      <c r="E1500" s="28" t="e">
        <f>VLOOKUP(A1500,'Carga Remito.'!A$4:AK$2258,6,0)</f>
        <v>#N/A</v>
      </c>
      <c r="F1500" s="28" t="e">
        <f>VLOOKUP(A1500,'Carga Remito.'!A$4:AK$1858,7,0)</f>
        <v>#N/A</v>
      </c>
      <c r="G1500" s="27" t="e">
        <f>VLOOKUP(A1500,'Carga Remito.'!A$4:AK$20957,MATCH(G$4,'Carga Remito.'!A$3:AQ$3,0),0)</f>
        <v>#N/A</v>
      </c>
      <c r="J1500" s="15" t="e">
        <f t="shared" si="51"/>
        <v>#N/A</v>
      </c>
    </row>
    <row r="1501" spans="2:10" x14ac:dyDescent="0.25">
      <c r="B1501" s="129" t="e">
        <f>VLOOKUP(A1501,'Carga Remito.'!A$4:AK$16957,3,0)</f>
        <v>#N/A</v>
      </c>
      <c r="C1501" s="131" t="e">
        <f t="shared" ca="1" si="50"/>
        <v>#N/A</v>
      </c>
      <c r="D1501" s="28" t="e">
        <f>VLOOKUP(A1501,'Carga Remito.'!A$4:AK$15957,4,0)</f>
        <v>#N/A</v>
      </c>
      <c r="E1501" s="28" t="e">
        <f>VLOOKUP(A1501,'Carga Remito.'!A$4:AK$2258,6,0)</f>
        <v>#N/A</v>
      </c>
      <c r="F1501" s="28" t="e">
        <f>VLOOKUP(A1501,'Carga Remito.'!A$4:AK$1858,7,0)</f>
        <v>#N/A</v>
      </c>
      <c r="G1501" s="27" t="e">
        <f>VLOOKUP(A1501,'Carga Remito.'!A$4:AK$20957,MATCH(G$4,'Carga Remito.'!A$3:AQ$3,0),0)</f>
        <v>#N/A</v>
      </c>
      <c r="J1501" s="15" t="e">
        <f t="shared" si="51"/>
        <v>#N/A</v>
      </c>
    </row>
    <row r="1502" spans="2:10" x14ac:dyDescent="0.25">
      <c r="B1502" s="129" t="e">
        <f>VLOOKUP(A1502,'Carga Remito.'!A$4:AK$16957,3,0)</f>
        <v>#N/A</v>
      </c>
      <c r="C1502" s="131" t="e">
        <f t="shared" ca="1" si="50"/>
        <v>#N/A</v>
      </c>
      <c r="D1502" s="28" t="e">
        <f>VLOOKUP(A1502,'Carga Remito.'!A$4:AK$15957,4,0)</f>
        <v>#N/A</v>
      </c>
      <c r="E1502" s="28" t="e">
        <f>VLOOKUP(A1502,'Carga Remito.'!A$4:AK$2258,6,0)</f>
        <v>#N/A</v>
      </c>
      <c r="F1502" s="28" t="e">
        <f>VLOOKUP(A1502,'Carga Remito.'!A$4:AK$1858,7,0)</f>
        <v>#N/A</v>
      </c>
      <c r="G1502" s="27" t="e">
        <f>VLOOKUP(A1502,'Carga Remito.'!A$4:AK$20957,MATCH(G$4,'Carga Remito.'!A$3:AQ$3,0),0)</f>
        <v>#N/A</v>
      </c>
      <c r="J1502" s="15" t="e">
        <f t="shared" si="51"/>
        <v>#N/A</v>
      </c>
    </row>
    <row r="1503" spans="2:10" x14ac:dyDescent="0.25">
      <c r="B1503" s="129" t="e">
        <f>VLOOKUP(A1503,'Carga Remito.'!A$4:AK$16957,3,0)</f>
        <v>#N/A</v>
      </c>
      <c r="C1503" s="131" t="e">
        <f t="shared" ca="1" si="50"/>
        <v>#N/A</v>
      </c>
      <c r="D1503" s="28" t="e">
        <f>VLOOKUP(A1503,'Carga Remito.'!A$4:AK$15957,4,0)</f>
        <v>#N/A</v>
      </c>
      <c r="E1503" s="28" t="e">
        <f>VLOOKUP(A1503,'Carga Remito.'!A$4:AK$2258,6,0)</f>
        <v>#N/A</v>
      </c>
      <c r="F1503" s="28" t="e">
        <f>VLOOKUP(A1503,'Carga Remito.'!A$4:AK$1858,7,0)</f>
        <v>#N/A</v>
      </c>
      <c r="G1503" s="27" t="e">
        <f>VLOOKUP(A1503,'Carga Remito.'!A$4:AK$20957,MATCH(G$4,'Carga Remito.'!A$3:AQ$3,0),0)</f>
        <v>#N/A</v>
      </c>
      <c r="J1503" s="15" t="e">
        <f t="shared" si="51"/>
        <v>#N/A</v>
      </c>
    </row>
    <row r="1504" spans="2:10" x14ac:dyDescent="0.25">
      <c r="B1504" s="129" t="e">
        <f>VLOOKUP(A1504,'Carga Remito.'!A$4:AK$16957,3,0)</f>
        <v>#N/A</v>
      </c>
      <c r="C1504" s="131" t="e">
        <f t="shared" ca="1" si="50"/>
        <v>#N/A</v>
      </c>
      <c r="D1504" s="28" t="e">
        <f>VLOOKUP(A1504,'Carga Remito.'!A$4:AK$15957,4,0)</f>
        <v>#N/A</v>
      </c>
      <c r="E1504" s="28" t="e">
        <f>VLOOKUP(A1504,'Carga Remito.'!A$4:AK$2258,6,0)</f>
        <v>#N/A</v>
      </c>
      <c r="F1504" s="28" t="e">
        <f>VLOOKUP(A1504,'Carga Remito.'!A$4:AK$1858,7,0)</f>
        <v>#N/A</v>
      </c>
      <c r="G1504" s="27" t="e">
        <f>VLOOKUP(A1504,'Carga Remito.'!A$4:AK$20957,MATCH(G$4,'Carga Remito.'!A$3:AQ$3,0),0)</f>
        <v>#N/A</v>
      </c>
      <c r="J1504" s="15" t="e">
        <f t="shared" si="51"/>
        <v>#N/A</v>
      </c>
    </row>
    <row r="1505" spans="2:10" x14ac:dyDescent="0.25">
      <c r="B1505" s="129" t="e">
        <f>VLOOKUP(A1505,'Carga Remito.'!A$4:AK$16957,3,0)</f>
        <v>#N/A</v>
      </c>
      <c r="C1505" s="131" t="e">
        <f t="shared" ca="1" si="50"/>
        <v>#N/A</v>
      </c>
      <c r="D1505" s="28" t="e">
        <f>VLOOKUP(A1505,'Carga Remito.'!A$4:AK$15957,4,0)</f>
        <v>#N/A</v>
      </c>
      <c r="E1505" s="28" t="e">
        <f>VLOOKUP(A1505,'Carga Remito.'!A$4:AK$2258,6,0)</f>
        <v>#N/A</v>
      </c>
      <c r="F1505" s="28" t="e">
        <f>VLOOKUP(A1505,'Carga Remito.'!A$4:AK$1858,7,0)</f>
        <v>#N/A</v>
      </c>
      <c r="G1505" s="27" t="e">
        <f>VLOOKUP(A1505,'Carga Remito.'!A$4:AK$20957,MATCH(G$4,'Carga Remito.'!A$3:AQ$3,0),0)</f>
        <v>#N/A</v>
      </c>
      <c r="J1505" s="15" t="e">
        <f t="shared" si="51"/>
        <v>#N/A</v>
      </c>
    </row>
    <row r="1506" spans="2:10" x14ac:dyDescent="0.25">
      <c r="B1506" s="129" t="e">
        <f>VLOOKUP(A1506,'Carga Remito.'!A$4:AK$16957,3,0)</f>
        <v>#N/A</v>
      </c>
      <c r="C1506" s="131" t="e">
        <f t="shared" ca="1" si="50"/>
        <v>#N/A</v>
      </c>
      <c r="D1506" s="28" t="e">
        <f>VLOOKUP(A1506,'Carga Remito.'!A$4:AK$15957,4,0)</f>
        <v>#N/A</v>
      </c>
      <c r="E1506" s="28" t="e">
        <f>VLOOKUP(A1506,'Carga Remito.'!A$4:AK$2258,6,0)</f>
        <v>#N/A</v>
      </c>
      <c r="F1506" s="28" t="e">
        <f>VLOOKUP(A1506,'Carga Remito.'!A$4:AK$1858,7,0)</f>
        <v>#N/A</v>
      </c>
      <c r="G1506" s="27" t="e">
        <f>VLOOKUP(A1506,'Carga Remito.'!A$4:AK$20957,MATCH(G$4,'Carga Remito.'!A$3:AQ$3,0),0)</f>
        <v>#N/A</v>
      </c>
      <c r="J1506" s="15" t="e">
        <f t="shared" si="51"/>
        <v>#N/A</v>
      </c>
    </row>
    <row r="1507" spans="2:10" x14ac:dyDescent="0.25">
      <c r="B1507" s="129" t="e">
        <f>VLOOKUP(A1507,'Carga Remito.'!A$4:AK$16957,3,0)</f>
        <v>#N/A</v>
      </c>
      <c r="C1507" s="131" t="e">
        <f t="shared" ca="1" si="50"/>
        <v>#N/A</v>
      </c>
      <c r="D1507" s="28" t="e">
        <f>VLOOKUP(A1507,'Carga Remito.'!A$4:AK$15957,4,0)</f>
        <v>#N/A</v>
      </c>
      <c r="E1507" s="28" t="e">
        <f>VLOOKUP(A1507,'Carga Remito.'!A$4:AK$2258,6,0)</f>
        <v>#N/A</v>
      </c>
      <c r="F1507" s="28" t="e">
        <f>VLOOKUP(A1507,'Carga Remito.'!A$4:AK$1858,7,0)</f>
        <v>#N/A</v>
      </c>
      <c r="G1507" s="27" t="e">
        <f>VLOOKUP(A1507,'Carga Remito.'!A$4:AK$20957,MATCH(G$4,'Carga Remito.'!A$3:AQ$3,0),0)</f>
        <v>#N/A</v>
      </c>
      <c r="J1507" s="15" t="e">
        <f t="shared" si="51"/>
        <v>#N/A</v>
      </c>
    </row>
    <row r="1508" spans="2:10" x14ac:dyDescent="0.25">
      <c r="B1508" s="129" t="e">
        <f>VLOOKUP(A1508,'Carga Remito.'!A$4:AK$16957,3,0)</f>
        <v>#N/A</v>
      </c>
      <c r="C1508" s="131" t="e">
        <f t="shared" ca="1" si="50"/>
        <v>#N/A</v>
      </c>
      <c r="D1508" s="28" t="e">
        <f>VLOOKUP(A1508,'Carga Remito.'!A$4:AK$15957,4,0)</f>
        <v>#N/A</v>
      </c>
      <c r="E1508" s="28" t="e">
        <f>VLOOKUP(A1508,'Carga Remito.'!A$4:AK$2258,6,0)</f>
        <v>#N/A</v>
      </c>
      <c r="F1508" s="28" t="e">
        <f>VLOOKUP(A1508,'Carga Remito.'!A$4:AK$1858,7,0)</f>
        <v>#N/A</v>
      </c>
      <c r="G1508" s="27" t="e">
        <f>VLOOKUP(A1508,'Carga Remito.'!A$4:AK$20957,MATCH(G$4,'Carga Remito.'!A$3:AQ$3,0),0)</f>
        <v>#N/A</v>
      </c>
      <c r="J1508" s="15" t="e">
        <f t="shared" si="51"/>
        <v>#N/A</v>
      </c>
    </row>
    <row r="1509" spans="2:10" x14ac:dyDescent="0.25">
      <c r="B1509" s="129" t="e">
        <f>VLOOKUP(A1509,'Carga Remito.'!A$4:AK$16957,3,0)</f>
        <v>#N/A</v>
      </c>
      <c r="C1509" s="131" t="e">
        <f t="shared" ref="C1509:C1572" ca="1" si="52">IF((TODAY()-B1509)&lt;30,0,(TODAY()-B1509)/30)</f>
        <v>#N/A</v>
      </c>
      <c r="D1509" s="28" t="e">
        <f>VLOOKUP(A1509,'Carga Remito.'!A$4:AK$15957,4,0)</f>
        <v>#N/A</v>
      </c>
      <c r="E1509" s="28" t="e">
        <f>VLOOKUP(A1509,'Carga Remito.'!A$4:AK$2258,6,0)</f>
        <v>#N/A</v>
      </c>
      <c r="F1509" s="28" t="e">
        <f>VLOOKUP(A1509,'Carga Remito.'!A$4:AK$1858,7,0)</f>
        <v>#N/A</v>
      </c>
      <c r="G1509" s="27" t="e">
        <f>VLOOKUP(A1509,'Carga Remito.'!A$4:AK$20957,MATCH(G$4,'Carga Remito.'!A$3:AQ$3,0),0)</f>
        <v>#N/A</v>
      </c>
      <c r="J1509" s="15" t="e">
        <f t="shared" si="51"/>
        <v>#N/A</v>
      </c>
    </row>
    <row r="1510" spans="2:10" x14ac:dyDescent="0.25">
      <c r="B1510" s="129" t="e">
        <f>VLOOKUP(A1510,'Carga Remito.'!A$4:AK$16957,3,0)</f>
        <v>#N/A</v>
      </c>
      <c r="C1510" s="131" t="e">
        <f t="shared" ca="1" si="52"/>
        <v>#N/A</v>
      </c>
      <c r="D1510" s="28" t="e">
        <f>VLOOKUP(A1510,'Carga Remito.'!A$4:AK$15957,4,0)</f>
        <v>#N/A</v>
      </c>
      <c r="E1510" s="28" t="e">
        <f>VLOOKUP(A1510,'Carga Remito.'!A$4:AK$2258,6,0)</f>
        <v>#N/A</v>
      </c>
      <c r="F1510" s="28" t="e">
        <f>VLOOKUP(A1510,'Carga Remito.'!A$4:AK$1858,7,0)</f>
        <v>#N/A</v>
      </c>
      <c r="G1510" s="27" t="e">
        <f>VLOOKUP(A1510,'Carga Remito.'!A$4:AK$20957,MATCH(G$4,'Carga Remito.'!A$3:AQ$3,0),0)</f>
        <v>#N/A</v>
      </c>
      <c r="J1510" s="15" t="e">
        <f t="shared" si="51"/>
        <v>#N/A</v>
      </c>
    </row>
    <row r="1511" spans="2:10" x14ac:dyDescent="0.25">
      <c r="B1511" s="129" t="e">
        <f>VLOOKUP(A1511,'Carga Remito.'!A$4:AK$16957,3,0)</f>
        <v>#N/A</v>
      </c>
      <c r="C1511" s="131" t="e">
        <f t="shared" ca="1" si="52"/>
        <v>#N/A</v>
      </c>
      <c r="D1511" s="28" t="e">
        <f>VLOOKUP(A1511,'Carga Remito.'!A$4:AK$15957,4,0)</f>
        <v>#N/A</v>
      </c>
      <c r="E1511" s="28" t="e">
        <f>VLOOKUP(A1511,'Carga Remito.'!A$4:AK$2258,6,0)</f>
        <v>#N/A</v>
      </c>
      <c r="F1511" s="28" t="e">
        <f>VLOOKUP(A1511,'Carga Remito.'!A$4:AK$1858,7,0)</f>
        <v>#N/A</v>
      </c>
      <c r="G1511" s="27" t="e">
        <f>VLOOKUP(A1511,'Carga Remito.'!A$4:AK$20957,MATCH(G$4,'Carga Remito.'!A$3:AQ$3,0),0)</f>
        <v>#N/A</v>
      </c>
      <c r="J1511" s="15" t="e">
        <f t="shared" si="51"/>
        <v>#N/A</v>
      </c>
    </row>
    <row r="1512" spans="2:10" x14ac:dyDescent="0.25">
      <c r="B1512" s="129" t="e">
        <f>VLOOKUP(A1512,'Carga Remito.'!A$4:AK$16957,3,0)</f>
        <v>#N/A</v>
      </c>
      <c r="C1512" s="131" t="e">
        <f t="shared" ca="1" si="52"/>
        <v>#N/A</v>
      </c>
      <c r="D1512" s="28" t="e">
        <f>VLOOKUP(A1512,'Carga Remito.'!A$4:AK$15957,4,0)</f>
        <v>#N/A</v>
      </c>
      <c r="E1512" s="28" t="e">
        <f>VLOOKUP(A1512,'Carga Remito.'!A$4:AK$2258,6,0)</f>
        <v>#N/A</v>
      </c>
      <c r="F1512" s="28" t="e">
        <f>VLOOKUP(A1512,'Carga Remito.'!A$4:AK$1858,7,0)</f>
        <v>#N/A</v>
      </c>
      <c r="G1512" s="27" t="e">
        <f>VLOOKUP(A1512,'Carga Remito.'!A$4:AK$20957,MATCH(G$4,'Carga Remito.'!A$3:AQ$3,0),0)</f>
        <v>#N/A</v>
      </c>
      <c r="J1512" s="15" t="e">
        <f t="shared" si="51"/>
        <v>#N/A</v>
      </c>
    </row>
    <row r="1513" spans="2:10" x14ac:dyDescent="0.25">
      <c r="B1513" s="129" t="e">
        <f>VLOOKUP(A1513,'Carga Remito.'!A$4:AK$16957,3,0)</f>
        <v>#N/A</v>
      </c>
      <c r="C1513" s="131" t="e">
        <f t="shared" ca="1" si="52"/>
        <v>#N/A</v>
      </c>
      <c r="D1513" s="28" t="e">
        <f>VLOOKUP(A1513,'Carga Remito.'!A$4:AK$15957,4,0)</f>
        <v>#N/A</v>
      </c>
      <c r="E1513" s="28" t="e">
        <f>VLOOKUP(A1513,'Carga Remito.'!A$4:AK$2258,6,0)</f>
        <v>#N/A</v>
      </c>
      <c r="F1513" s="28" t="e">
        <f>VLOOKUP(A1513,'Carga Remito.'!A$4:AK$1858,7,0)</f>
        <v>#N/A</v>
      </c>
      <c r="G1513" s="27" t="e">
        <f>VLOOKUP(A1513,'Carga Remito.'!A$4:AK$20957,MATCH(G$4,'Carga Remito.'!A$3:AQ$3,0),0)</f>
        <v>#N/A</v>
      </c>
      <c r="J1513" s="15" t="e">
        <f t="shared" si="51"/>
        <v>#N/A</v>
      </c>
    </row>
    <row r="1514" spans="2:10" x14ac:dyDescent="0.25">
      <c r="B1514" s="129" t="e">
        <f>VLOOKUP(A1514,'Carga Remito.'!A$4:AK$16957,3,0)</f>
        <v>#N/A</v>
      </c>
      <c r="C1514" s="131" t="e">
        <f t="shared" ca="1" si="52"/>
        <v>#N/A</v>
      </c>
      <c r="D1514" s="28" t="e">
        <f>VLOOKUP(A1514,'Carga Remito.'!A$4:AK$15957,4,0)</f>
        <v>#N/A</v>
      </c>
      <c r="E1514" s="28" t="e">
        <f>VLOOKUP(A1514,'Carga Remito.'!A$4:AK$2258,6,0)</f>
        <v>#N/A</v>
      </c>
      <c r="F1514" s="28" t="e">
        <f>VLOOKUP(A1514,'Carga Remito.'!A$4:AK$1858,7,0)</f>
        <v>#N/A</v>
      </c>
      <c r="G1514" s="27" t="e">
        <f>VLOOKUP(A1514,'Carga Remito.'!A$4:AK$20957,MATCH(G$4,'Carga Remito.'!A$3:AQ$3,0),0)</f>
        <v>#N/A</v>
      </c>
      <c r="J1514" s="15" t="e">
        <f t="shared" si="51"/>
        <v>#N/A</v>
      </c>
    </row>
    <row r="1515" spans="2:10" x14ac:dyDescent="0.25">
      <c r="B1515" s="129" t="e">
        <f>VLOOKUP(A1515,'Carga Remito.'!A$4:AK$16957,3,0)</f>
        <v>#N/A</v>
      </c>
      <c r="C1515" s="131" t="e">
        <f t="shared" ca="1" si="52"/>
        <v>#N/A</v>
      </c>
      <c r="D1515" s="28" t="e">
        <f>VLOOKUP(A1515,'Carga Remito.'!A$4:AK$15957,4,0)</f>
        <v>#N/A</v>
      </c>
      <c r="E1515" s="28" t="e">
        <f>VLOOKUP(A1515,'Carga Remito.'!A$4:AK$2258,6,0)</f>
        <v>#N/A</v>
      </c>
      <c r="F1515" s="28" t="e">
        <f>VLOOKUP(A1515,'Carga Remito.'!A$4:AK$1858,7,0)</f>
        <v>#N/A</v>
      </c>
      <c r="G1515" s="27" t="e">
        <f>VLOOKUP(A1515,'Carga Remito.'!A$4:AK$20957,MATCH(G$4,'Carga Remito.'!A$3:AQ$3,0),0)</f>
        <v>#N/A</v>
      </c>
      <c r="J1515" s="15" t="e">
        <f t="shared" si="51"/>
        <v>#N/A</v>
      </c>
    </row>
    <row r="1516" spans="2:10" x14ac:dyDescent="0.25">
      <c r="B1516" s="129" t="e">
        <f>VLOOKUP(A1516,'Carga Remito.'!A$4:AK$16957,3,0)</f>
        <v>#N/A</v>
      </c>
      <c r="C1516" s="131" t="e">
        <f t="shared" ca="1" si="52"/>
        <v>#N/A</v>
      </c>
      <c r="D1516" s="28" t="e">
        <f>VLOOKUP(A1516,'Carga Remito.'!A$4:AK$15957,4,0)</f>
        <v>#N/A</v>
      </c>
      <c r="E1516" s="28" t="e">
        <f>VLOOKUP(A1516,'Carga Remito.'!A$4:AK$2258,6,0)</f>
        <v>#N/A</v>
      </c>
      <c r="F1516" s="28" t="e">
        <f>VLOOKUP(A1516,'Carga Remito.'!A$4:AK$1858,7,0)</f>
        <v>#N/A</v>
      </c>
      <c r="G1516" s="27" t="e">
        <f>VLOOKUP(A1516,'Carga Remito.'!A$4:AK$20957,MATCH(G$4,'Carga Remito.'!A$3:AQ$3,0),0)</f>
        <v>#N/A</v>
      </c>
      <c r="J1516" s="15" t="e">
        <f t="shared" si="51"/>
        <v>#N/A</v>
      </c>
    </row>
    <row r="1517" spans="2:10" x14ac:dyDescent="0.25">
      <c r="B1517" s="129" t="e">
        <f>VLOOKUP(A1517,'Carga Remito.'!A$4:AK$16957,3,0)</f>
        <v>#N/A</v>
      </c>
      <c r="C1517" s="131" t="e">
        <f t="shared" ca="1" si="52"/>
        <v>#N/A</v>
      </c>
      <c r="D1517" s="28" t="e">
        <f>VLOOKUP(A1517,'Carga Remito.'!A$4:AK$15957,4,0)</f>
        <v>#N/A</v>
      </c>
      <c r="E1517" s="28" t="e">
        <f>VLOOKUP(A1517,'Carga Remito.'!A$4:AK$2258,6,0)</f>
        <v>#N/A</v>
      </c>
      <c r="F1517" s="28" t="e">
        <f>VLOOKUP(A1517,'Carga Remito.'!A$4:AK$1858,7,0)</f>
        <v>#N/A</v>
      </c>
      <c r="G1517" s="27" t="e">
        <f>VLOOKUP(A1517,'Carga Remito.'!A$4:AK$20957,MATCH(G$4,'Carga Remito.'!A$3:AQ$3,0),0)</f>
        <v>#N/A</v>
      </c>
      <c r="J1517" s="15" t="e">
        <f t="shared" si="51"/>
        <v>#N/A</v>
      </c>
    </row>
    <row r="1518" spans="2:10" x14ac:dyDescent="0.25">
      <c r="B1518" s="129" t="e">
        <f>VLOOKUP(A1518,'Carga Remito.'!A$4:AK$16957,3,0)</f>
        <v>#N/A</v>
      </c>
      <c r="C1518" s="131" t="e">
        <f t="shared" ca="1" si="52"/>
        <v>#N/A</v>
      </c>
      <c r="D1518" s="28" t="e">
        <f>VLOOKUP(A1518,'Carga Remito.'!A$4:AK$15957,4,0)</f>
        <v>#N/A</v>
      </c>
      <c r="E1518" s="28" t="e">
        <f>VLOOKUP(A1518,'Carga Remito.'!A$4:AK$2258,6,0)</f>
        <v>#N/A</v>
      </c>
      <c r="F1518" s="28" t="e">
        <f>VLOOKUP(A1518,'Carga Remito.'!A$4:AK$1858,7,0)</f>
        <v>#N/A</v>
      </c>
      <c r="G1518" s="27" t="e">
        <f>VLOOKUP(A1518,'Carga Remito.'!A$4:AK$20957,MATCH(G$4,'Carga Remito.'!A$3:AQ$3,0),0)</f>
        <v>#N/A</v>
      </c>
      <c r="J1518" s="15" t="e">
        <f t="shared" si="51"/>
        <v>#N/A</v>
      </c>
    </row>
    <row r="1519" spans="2:10" x14ac:dyDescent="0.25">
      <c r="B1519" s="129" t="e">
        <f>VLOOKUP(A1519,'Carga Remito.'!A$4:AK$16957,3,0)</f>
        <v>#N/A</v>
      </c>
      <c r="C1519" s="131" t="e">
        <f t="shared" ca="1" si="52"/>
        <v>#N/A</v>
      </c>
      <c r="D1519" s="28" t="e">
        <f>VLOOKUP(A1519,'Carga Remito.'!A$4:AK$15957,4,0)</f>
        <v>#N/A</v>
      </c>
      <c r="E1519" s="28" t="e">
        <f>VLOOKUP(A1519,'Carga Remito.'!A$4:AK$2258,6,0)</f>
        <v>#N/A</v>
      </c>
      <c r="F1519" s="28" t="e">
        <f>VLOOKUP(A1519,'Carga Remito.'!A$4:AK$1858,7,0)</f>
        <v>#N/A</v>
      </c>
      <c r="G1519" s="27" t="e">
        <f>VLOOKUP(A1519,'Carga Remito.'!A$4:AK$20957,MATCH(G$4,'Carga Remito.'!A$3:AQ$3,0),0)</f>
        <v>#N/A</v>
      </c>
      <c r="J1519" s="15" t="e">
        <f t="shared" si="51"/>
        <v>#N/A</v>
      </c>
    </row>
    <row r="1520" spans="2:10" x14ac:dyDescent="0.25">
      <c r="B1520" s="129" t="e">
        <f>VLOOKUP(A1520,'Carga Remito.'!A$4:AK$16957,3,0)</f>
        <v>#N/A</v>
      </c>
      <c r="C1520" s="131" t="e">
        <f t="shared" ca="1" si="52"/>
        <v>#N/A</v>
      </c>
      <c r="D1520" s="28" t="e">
        <f>VLOOKUP(A1520,'Carga Remito.'!A$4:AK$15957,4,0)</f>
        <v>#N/A</v>
      </c>
      <c r="E1520" s="28" t="e">
        <f>VLOOKUP(A1520,'Carga Remito.'!A$4:AK$2258,6,0)</f>
        <v>#N/A</v>
      </c>
      <c r="F1520" s="28" t="e">
        <f>VLOOKUP(A1520,'Carga Remito.'!A$4:AK$1858,7,0)</f>
        <v>#N/A</v>
      </c>
      <c r="G1520" s="27" t="e">
        <f>VLOOKUP(A1520,'Carga Remito.'!A$4:AK$20957,MATCH(G$4,'Carga Remito.'!A$3:AQ$3,0),0)</f>
        <v>#N/A</v>
      </c>
      <c r="J1520" s="15" t="e">
        <f t="shared" si="51"/>
        <v>#N/A</v>
      </c>
    </row>
    <row r="1521" spans="2:10" x14ac:dyDescent="0.25">
      <c r="B1521" s="129" t="e">
        <f>VLOOKUP(A1521,'Carga Remito.'!A$4:AK$16957,3,0)</f>
        <v>#N/A</v>
      </c>
      <c r="C1521" s="131" t="e">
        <f t="shared" ca="1" si="52"/>
        <v>#N/A</v>
      </c>
      <c r="D1521" s="28" t="e">
        <f>VLOOKUP(A1521,'Carga Remito.'!A$4:AK$15957,4,0)</f>
        <v>#N/A</v>
      </c>
      <c r="E1521" s="28" t="e">
        <f>VLOOKUP(A1521,'Carga Remito.'!A$4:AK$2258,6,0)</f>
        <v>#N/A</v>
      </c>
      <c r="F1521" s="28" t="e">
        <f>VLOOKUP(A1521,'Carga Remito.'!A$4:AK$1858,7,0)</f>
        <v>#N/A</v>
      </c>
      <c r="G1521" s="27" t="e">
        <f>VLOOKUP(A1521,'Carga Remito.'!A$4:AK$20957,MATCH(G$4,'Carga Remito.'!A$3:AQ$3,0),0)</f>
        <v>#N/A</v>
      </c>
      <c r="J1521" s="15" t="e">
        <f t="shared" si="51"/>
        <v>#N/A</v>
      </c>
    </row>
    <row r="1522" spans="2:10" x14ac:dyDescent="0.25">
      <c r="B1522" s="129" t="e">
        <f>VLOOKUP(A1522,'Carga Remito.'!A$4:AK$16957,3,0)</f>
        <v>#N/A</v>
      </c>
      <c r="C1522" s="131" t="e">
        <f t="shared" ca="1" si="52"/>
        <v>#N/A</v>
      </c>
      <c r="D1522" s="28" t="e">
        <f>VLOOKUP(A1522,'Carga Remito.'!A$4:AK$15957,4,0)</f>
        <v>#N/A</v>
      </c>
      <c r="E1522" s="28" t="e">
        <f>VLOOKUP(A1522,'Carga Remito.'!A$4:AK$2258,6,0)</f>
        <v>#N/A</v>
      </c>
      <c r="F1522" s="28" t="e">
        <f>VLOOKUP(A1522,'Carga Remito.'!A$4:AK$1858,7,0)</f>
        <v>#N/A</v>
      </c>
      <c r="G1522" s="27" t="e">
        <f>VLOOKUP(A1522,'Carga Remito.'!A$4:AK$20957,MATCH(G$4,'Carga Remito.'!A$3:AQ$3,0),0)</f>
        <v>#N/A</v>
      </c>
      <c r="J1522" s="15" t="e">
        <f t="shared" si="51"/>
        <v>#N/A</v>
      </c>
    </row>
    <row r="1523" spans="2:10" x14ac:dyDescent="0.25">
      <c r="B1523" s="129" t="e">
        <f>VLOOKUP(A1523,'Carga Remito.'!A$4:AK$16957,3,0)</f>
        <v>#N/A</v>
      </c>
      <c r="C1523" s="131" t="e">
        <f t="shared" ca="1" si="52"/>
        <v>#N/A</v>
      </c>
      <c r="D1523" s="28" t="e">
        <f>VLOOKUP(A1523,'Carga Remito.'!A$4:AK$15957,4,0)</f>
        <v>#N/A</v>
      </c>
      <c r="E1523" s="28" t="e">
        <f>VLOOKUP(A1523,'Carga Remito.'!A$4:AK$2258,6,0)</f>
        <v>#N/A</v>
      </c>
      <c r="F1523" s="28" t="e">
        <f>VLOOKUP(A1523,'Carga Remito.'!A$4:AK$1858,7,0)</f>
        <v>#N/A</v>
      </c>
      <c r="G1523" s="27" t="e">
        <f>VLOOKUP(A1523,'Carga Remito.'!A$4:AK$20957,MATCH(G$4,'Carga Remito.'!A$3:AQ$3,0),0)</f>
        <v>#N/A</v>
      </c>
      <c r="J1523" s="15" t="e">
        <f t="shared" si="51"/>
        <v>#N/A</v>
      </c>
    </row>
    <row r="1524" spans="2:10" x14ac:dyDescent="0.25">
      <c r="B1524" s="129" t="e">
        <f>VLOOKUP(A1524,'Carga Remito.'!A$4:AK$16957,3,0)</f>
        <v>#N/A</v>
      </c>
      <c r="C1524" s="131" t="e">
        <f t="shared" ca="1" si="52"/>
        <v>#N/A</v>
      </c>
      <c r="D1524" s="28" t="e">
        <f>VLOOKUP(A1524,'Carga Remito.'!A$4:AK$15957,4,0)</f>
        <v>#N/A</v>
      </c>
      <c r="E1524" s="28" t="e">
        <f>VLOOKUP(A1524,'Carga Remito.'!A$4:AK$2258,6,0)</f>
        <v>#N/A</v>
      </c>
      <c r="F1524" s="28" t="e">
        <f>VLOOKUP(A1524,'Carga Remito.'!A$4:AK$1858,7,0)</f>
        <v>#N/A</v>
      </c>
      <c r="G1524" s="27" t="e">
        <f>VLOOKUP(A1524,'Carga Remito.'!A$4:AK$20957,MATCH(G$4,'Carga Remito.'!A$3:AQ$3,0),0)</f>
        <v>#N/A</v>
      </c>
      <c r="J1524" s="15" t="e">
        <f t="shared" ref="J1524:J1587" si="53">+G1524-K1524-N1524-Q1524-T1524-W1524-Z1524</f>
        <v>#N/A</v>
      </c>
    </row>
    <row r="1525" spans="2:10" x14ac:dyDescent="0.25">
      <c r="B1525" s="129" t="e">
        <f>VLOOKUP(A1525,'Carga Remito.'!A$4:AK$16957,3,0)</f>
        <v>#N/A</v>
      </c>
      <c r="C1525" s="131" t="e">
        <f t="shared" ca="1" si="52"/>
        <v>#N/A</v>
      </c>
      <c r="D1525" s="28" t="e">
        <f>VLOOKUP(A1525,'Carga Remito.'!A$4:AK$15957,4,0)</f>
        <v>#N/A</v>
      </c>
      <c r="E1525" s="28" t="e">
        <f>VLOOKUP(A1525,'Carga Remito.'!A$4:AK$2258,6,0)</f>
        <v>#N/A</v>
      </c>
      <c r="F1525" s="28" t="e">
        <f>VLOOKUP(A1525,'Carga Remito.'!A$4:AK$1858,7,0)</f>
        <v>#N/A</v>
      </c>
      <c r="G1525" s="27" t="e">
        <f>VLOOKUP(A1525,'Carga Remito.'!A$4:AK$20957,MATCH(G$4,'Carga Remito.'!A$3:AQ$3,0),0)</f>
        <v>#N/A</v>
      </c>
      <c r="J1525" s="15" t="e">
        <f t="shared" si="53"/>
        <v>#N/A</v>
      </c>
    </row>
    <row r="1526" spans="2:10" x14ac:dyDescent="0.25">
      <c r="B1526" s="129" t="e">
        <f>VLOOKUP(A1526,'Carga Remito.'!A$4:AK$16957,3,0)</f>
        <v>#N/A</v>
      </c>
      <c r="C1526" s="131" t="e">
        <f t="shared" ca="1" si="52"/>
        <v>#N/A</v>
      </c>
      <c r="D1526" s="28" t="e">
        <f>VLOOKUP(A1526,'Carga Remito.'!A$4:AK$15957,4,0)</f>
        <v>#N/A</v>
      </c>
      <c r="E1526" s="28" t="e">
        <f>VLOOKUP(A1526,'Carga Remito.'!A$4:AK$2258,6,0)</f>
        <v>#N/A</v>
      </c>
      <c r="F1526" s="28" t="e">
        <f>VLOOKUP(A1526,'Carga Remito.'!A$4:AK$1858,7,0)</f>
        <v>#N/A</v>
      </c>
      <c r="G1526" s="27" t="e">
        <f>VLOOKUP(A1526,'Carga Remito.'!A$4:AK$20957,MATCH(G$4,'Carga Remito.'!A$3:AQ$3,0),0)</f>
        <v>#N/A</v>
      </c>
      <c r="J1526" s="15" t="e">
        <f t="shared" si="53"/>
        <v>#N/A</v>
      </c>
    </row>
    <row r="1527" spans="2:10" x14ac:dyDescent="0.25">
      <c r="B1527" s="129" t="e">
        <f>VLOOKUP(A1527,'Carga Remito.'!A$4:AK$16957,3,0)</f>
        <v>#N/A</v>
      </c>
      <c r="C1527" s="131" t="e">
        <f t="shared" ca="1" si="52"/>
        <v>#N/A</v>
      </c>
      <c r="D1527" s="28" t="e">
        <f>VLOOKUP(A1527,'Carga Remito.'!A$4:AK$15957,4,0)</f>
        <v>#N/A</v>
      </c>
      <c r="E1527" s="28" t="e">
        <f>VLOOKUP(A1527,'Carga Remito.'!A$4:AK$2258,6,0)</f>
        <v>#N/A</v>
      </c>
      <c r="F1527" s="28" t="e">
        <f>VLOOKUP(A1527,'Carga Remito.'!A$4:AK$1858,7,0)</f>
        <v>#N/A</v>
      </c>
      <c r="G1527" s="27" t="e">
        <f>VLOOKUP(A1527,'Carga Remito.'!A$4:AK$20957,MATCH(G$4,'Carga Remito.'!A$3:AQ$3,0),0)</f>
        <v>#N/A</v>
      </c>
      <c r="J1527" s="15" t="e">
        <f t="shared" si="53"/>
        <v>#N/A</v>
      </c>
    </row>
    <row r="1528" spans="2:10" x14ac:dyDescent="0.25">
      <c r="B1528" s="129" t="e">
        <f>VLOOKUP(A1528,'Carga Remito.'!A$4:AK$16957,3,0)</f>
        <v>#N/A</v>
      </c>
      <c r="C1528" s="131" t="e">
        <f t="shared" ca="1" si="52"/>
        <v>#N/A</v>
      </c>
      <c r="D1528" s="28" t="e">
        <f>VLOOKUP(A1528,'Carga Remito.'!A$4:AK$15957,4,0)</f>
        <v>#N/A</v>
      </c>
      <c r="E1528" s="28" t="e">
        <f>VLOOKUP(A1528,'Carga Remito.'!A$4:AK$2258,6,0)</f>
        <v>#N/A</v>
      </c>
      <c r="F1528" s="28" t="e">
        <f>VLOOKUP(A1528,'Carga Remito.'!A$4:AK$1858,7,0)</f>
        <v>#N/A</v>
      </c>
      <c r="G1528" s="27" t="e">
        <f>VLOOKUP(A1528,'Carga Remito.'!A$4:AK$20957,MATCH(G$4,'Carga Remito.'!A$3:AQ$3,0),0)</f>
        <v>#N/A</v>
      </c>
      <c r="J1528" s="15" t="e">
        <f t="shared" si="53"/>
        <v>#N/A</v>
      </c>
    </row>
    <row r="1529" spans="2:10" x14ac:dyDescent="0.25">
      <c r="B1529" s="129" t="e">
        <f>VLOOKUP(A1529,'Carga Remito.'!A$4:AK$16957,3,0)</f>
        <v>#N/A</v>
      </c>
      <c r="C1529" s="131" t="e">
        <f t="shared" ca="1" si="52"/>
        <v>#N/A</v>
      </c>
      <c r="D1529" s="28" t="e">
        <f>VLOOKUP(A1529,'Carga Remito.'!A$4:AK$15957,4,0)</f>
        <v>#N/A</v>
      </c>
      <c r="E1529" s="28" t="e">
        <f>VLOOKUP(A1529,'Carga Remito.'!A$4:AK$2258,6,0)</f>
        <v>#N/A</v>
      </c>
      <c r="F1529" s="28" t="e">
        <f>VLOOKUP(A1529,'Carga Remito.'!A$4:AK$1858,7,0)</f>
        <v>#N/A</v>
      </c>
      <c r="G1529" s="27" t="e">
        <f>VLOOKUP(A1529,'Carga Remito.'!A$4:AK$20957,MATCH(G$4,'Carga Remito.'!A$3:AQ$3,0),0)</f>
        <v>#N/A</v>
      </c>
      <c r="J1529" s="15" t="e">
        <f t="shared" si="53"/>
        <v>#N/A</v>
      </c>
    </row>
    <row r="1530" spans="2:10" x14ac:dyDescent="0.25">
      <c r="B1530" s="129" t="e">
        <f>VLOOKUP(A1530,'Carga Remito.'!A$4:AK$16957,3,0)</f>
        <v>#N/A</v>
      </c>
      <c r="C1530" s="131" t="e">
        <f t="shared" ca="1" si="52"/>
        <v>#N/A</v>
      </c>
      <c r="D1530" s="28" t="e">
        <f>VLOOKUP(A1530,'Carga Remito.'!A$4:AK$15957,4,0)</f>
        <v>#N/A</v>
      </c>
      <c r="E1530" s="28" t="e">
        <f>VLOOKUP(A1530,'Carga Remito.'!A$4:AK$2258,6,0)</f>
        <v>#N/A</v>
      </c>
      <c r="F1530" s="28" t="e">
        <f>VLOOKUP(A1530,'Carga Remito.'!A$4:AK$1858,7,0)</f>
        <v>#N/A</v>
      </c>
      <c r="G1530" s="27" t="e">
        <f>VLOOKUP(A1530,'Carga Remito.'!A$4:AK$20957,MATCH(G$4,'Carga Remito.'!A$3:AQ$3,0),0)</f>
        <v>#N/A</v>
      </c>
      <c r="J1530" s="15" t="e">
        <f t="shared" si="53"/>
        <v>#N/A</v>
      </c>
    </row>
    <row r="1531" spans="2:10" x14ac:dyDescent="0.25">
      <c r="B1531" s="129" t="e">
        <f>VLOOKUP(A1531,'Carga Remito.'!A$4:AK$16957,3,0)</f>
        <v>#N/A</v>
      </c>
      <c r="C1531" s="131" t="e">
        <f t="shared" ca="1" si="52"/>
        <v>#N/A</v>
      </c>
      <c r="D1531" s="28" t="e">
        <f>VLOOKUP(A1531,'Carga Remito.'!A$4:AK$15957,4,0)</f>
        <v>#N/A</v>
      </c>
      <c r="E1531" s="28" t="e">
        <f>VLOOKUP(A1531,'Carga Remito.'!A$4:AK$2258,6,0)</f>
        <v>#N/A</v>
      </c>
      <c r="F1531" s="28" t="e">
        <f>VLOOKUP(A1531,'Carga Remito.'!A$4:AK$1858,7,0)</f>
        <v>#N/A</v>
      </c>
      <c r="G1531" s="27" t="e">
        <f>VLOOKUP(A1531,'Carga Remito.'!A$4:AK$20957,MATCH(G$4,'Carga Remito.'!A$3:AQ$3,0),0)</f>
        <v>#N/A</v>
      </c>
      <c r="J1531" s="15" t="e">
        <f t="shared" si="53"/>
        <v>#N/A</v>
      </c>
    </row>
    <row r="1532" spans="2:10" x14ac:dyDescent="0.25">
      <c r="B1532" s="129" t="e">
        <f>VLOOKUP(A1532,'Carga Remito.'!A$4:AK$16957,3,0)</f>
        <v>#N/A</v>
      </c>
      <c r="C1532" s="131" t="e">
        <f t="shared" ca="1" si="52"/>
        <v>#N/A</v>
      </c>
      <c r="D1532" s="28" t="e">
        <f>VLOOKUP(A1532,'Carga Remito.'!A$4:AK$15957,4,0)</f>
        <v>#N/A</v>
      </c>
      <c r="E1532" s="28" t="e">
        <f>VLOOKUP(A1532,'Carga Remito.'!A$4:AK$2258,6,0)</f>
        <v>#N/A</v>
      </c>
      <c r="F1532" s="28" t="e">
        <f>VLOOKUP(A1532,'Carga Remito.'!A$4:AK$1858,7,0)</f>
        <v>#N/A</v>
      </c>
      <c r="G1532" s="27" t="e">
        <f>VLOOKUP(A1532,'Carga Remito.'!A$4:AK$20957,MATCH(G$4,'Carga Remito.'!A$3:AQ$3,0),0)</f>
        <v>#N/A</v>
      </c>
      <c r="J1532" s="15" t="e">
        <f t="shared" si="53"/>
        <v>#N/A</v>
      </c>
    </row>
    <row r="1533" spans="2:10" x14ac:dyDescent="0.25">
      <c r="B1533" s="129" t="e">
        <f>VLOOKUP(A1533,'Carga Remito.'!A$4:AK$16957,3,0)</f>
        <v>#N/A</v>
      </c>
      <c r="C1533" s="131" t="e">
        <f t="shared" ca="1" si="52"/>
        <v>#N/A</v>
      </c>
      <c r="D1533" s="28" t="e">
        <f>VLOOKUP(A1533,'Carga Remito.'!A$4:AK$15957,4,0)</f>
        <v>#N/A</v>
      </c>
      <c r="E1533" s="28" t="e">
        <f>VLOOKUP(A1533,'Carga Remito.'!A$4:AK$2258,6,0)</f>
        <v>#N/A</v>
      </c>
      <c r="F1533" s="28" t="e">
        <f>VLOOKUP(A1533,'Carga Remito.'!A$4:AK$1858,7,0)</f>
        <v>#N/A</v>
      </c>
      <c r="G1533" s="27" t="e">
        <f>VLOOKUP(A1533,'Carga Remito.'!A$4:AK$20957,MATCH(G$4,'Carga Remito.'!A$3:AQ$3,0),0)</f>
        <v>#N/A</v>
      </c>
      <c r="J1533" s="15" t="e">
        <f t="shared" si="53"/>
        <v>#N/A</v>
      </c>
    </row>
    <row r="1534" spans="2:10" x14ac:dyDescent="0.25">
      <c r="B1534" s="129" t="e">
        <f>VLOOKUP(A1534,'Carga Remito.'!A$4:AK$16957,3,0)</f>
        <v>#N/A</v>
      </c>
      <c r="C1534" s="131" t="e">
        <f t="shared" ca="1" si="52"/>
        <v>#N/A</v>
      </c>
      <c r="D1534" s="28" t="e">
        <f>VLOOKUP(A1534,'Carga Remito.'!A$4:AK$15957,4,0)</f>
        <v>#N/A</v>
      </c>
      <c r="E1534" s="28" t="e">
        <f>VLOOKUP(A1534,'Carga Remito.'!A$4:AK$2258,6,0)</f>
        <v>#N/A</v>
      </c>
      <c r="F1534" s="28" t="e">
        <f>VLOOKUP(A1534,'Carga Remito.'!A$4:AK$1858,7,0)</f>
        <v>#N/A</v>
      </c>
      <c r="G1534" s="27" t="e">
        <f>VLOOKUP(A1534,'Carga Remito.'!A$4:AK$20957,MATCH(G$4,'Carga Remito.'!A$3:AQ$3,0),0)</f>
        <v>#N/A</v>
      </c>
      <c r="J1534" s="15" t="e">
        <f t="shared" si="53"/>
        <v>#N/A</v>
      </c>
    </row>
    <row r="1535" spans="2:10" x14ac:dyDescent="0.25">
      <c r="B1535" s="129" t="e">
        <f>VLOOKUP(A1535,'Carga Remito.'!A$4:AK$16957,3,0)</f>
        <v>#N/A</v>
      </c>
      <c r="C1535" s="131" t="e">
        <f t="shared" ca="1" si="52"/>
        <v>#N/A</v>
      </c>
      <c r="D1535" s="28" t="e">
        <f>VLOOKUP(A1535,'Carga Remito.'!A$4:AK$15957,4,0)</f>
        <v>#N/A</v>
      </c>
      <c r="E1535" s="28" t="e">
        <f>VLOOKUP(A1535,'Carga Remito.'!A$4:AK$2258,6,0)</f>
        <v>#N/A</v>
      </c>
      <c r="F1535" s="28" t="e">
        <f>VLOOKUP(A1535,'Carga Remito.'!A$4:AK$1858,7,0)</f>
        <v>#N/A</v>
      </c>
      <c r="G1535" s="27" t="e">
        <f>VLOOKUP(A1535,'Carga Remito.'!A$4:AK$20957,MATCH(G$4,'Carga Remito.'!A$3:AQ$3,0),0)</f>
        <v>#N/A</v>
      </c>
      <c r="J1535" s="15" t="e">
        <f t="shared" si="53"/>
        <v>#N/A</v>
      </c>
    </row>
    <row r="1536" spans="2:10" x14ac:dyDescent="0.25">
      <c r="B1536" s="129" t="e">
        <f>VLOOKUP(A1536,'Carga Remito.'!A$4:AK$16957,3,0)</f>
        <v>#N/A</v>
      </c>
      <c r="C1536" s="131" t="e">
        <f t="shared" ca="1" si="52"/>
        <v>#N/A</v>
      </c>
      <c r="D1536" s="28" t="e">
        <f>VLOOKUP(A1536,'Carga Remito.'!A$4:AK$15957,4,0)</f>
        <v>#N/A</v>
      </c>
      <c r="E1536" s="28" t="e">
        <f>VLOOKUP(A1536,'Carga Remito.'!A$4:AK$2258,6,0)</f>
        <v>#N/A</v>
      </c>
      <c r="F1536" s="28" t="e">
        <f>VLOOKUP(A1536,'Carga Remito.'!A$4:AK$1858,7,0)</f>
        <v>#N/A</v>
      </c>
      <c r="G1536" s="27" t="e">
        <f>VLOOKUP(A1536,'Carga Remito.'!A$4:AK$20957,MATCH(G$4,'Carga Remito.'!A$3:AQ$3,0),0)</f>
        <v>#N/A</v>
      </c>
      <c r="J1536" s="15" t="e">
        <f t="shared" si="53"/>
        <v>#N/A</v>
      </c>
    </row>
    <row r="1537" spans="2:10" x14ac:dyDescent="0.25">
      <c r="B1537" s="129" t="e">
        <f>VLOOKUP(A1537,'Carga Remito.'!A$4:AK$16957,3,0)</f>
        <v>#N/A</v>
      </c>
      <c r="C1537" s="131" t="e">
        <f t="shared" ca="1" si="52"/>
        <v>#N/A</v>
      </c>
      <c r="D1537" s="28" t="e">
        <f>VLOOKUP(A1537,'Carga Remito.'!A$4:AK$15957,4,0)</f>
        <v>#N/A</v>
      </c>
      <c r="E1537" s="28" t="e">
        <f>VLOOKUP(A1537,'Carga Remito.'!A$4:AK$2258,6,0)</f>
        <v>#N/A</v>
      </c>
      <c r="F1537" s="28" t="e">
        <f>VLOOKUP(A1537,'Carga Remito.'!A$4:AK$1858,7,0)</f>
        <v>#N/A</v>
      </c>
      <c r="G1537" s="27" t="e">
        <f>VLOOKUP(A1537,'Carga Remito.'!A$4:AK$20957,MATCH(G$4,'Carga Remito.'!A$3:AQ$3,0),0)</f>
        <v>#N/A</v>
      </c>
      <c r="J1537" s="15" t="e">
        <f t="shared" si="53"/>
        <v>#N/A</v>
      </c>
    </row>
    <row r="1538" spans="2:10" x14ac:dyDescent="0.25">
      <c r="B1538" s="129" t="e">
        <f>VLOOKUP(A1538,'Carga Remito.'!A$4:AK$16957,3,0)</f>
        <v>#N/A</v>
      </c>
      <c r="C1538" s="131" t="e">
        <f t="shared" ca="1" si="52"/>
        <v>#N/A</v>
      </c>
      <c r="D1538" s="28" t="e">
        <f>VLOOKUP(A1538,'Carga Remito.'!A$4:AK$15957,4,0)</f>
        <v>#N/A</v>
      </c>
      <c r="E1538" s="28" t="e">
        <f>VLOOKUP(A1538,'Carga Remito.'!A$4:AK$2258,6,0)</f>
        <v>#N/A</v>
      </c>
      <c r="F1538" s="28" t="e">
        <f>VLOOKUP(A1538,'Carga Remito.'!A$4:AK$1858,7,0)</f>
        <v>#N/A</v>
      </c>
      <c r="G1538" s="27" t="e">
        <f>VLOOKUP(A1538,'Carga Remito.'!A$4:AK$20957,MATCH(G$4,'Carga Remito.'!A$3:AQ$3,0),0)</f>
        <v>#N/A</v>
      </c>
      <c r="J1538" s="15" t="e">
        <f t="shared" si="53"/>
        <v>#N/A</v>
      </c>
    </row>
    <row r="1539" spans="2:10" x14ac:dyDescent="0.25">
      <c r="B1539" s="129" t="e">
        <f>VLOOKUP(A1539,'Carga Remito.'!A$4:AK$16957,3,0)</f>
        <v>#N/A</v>
      </c>
      <c r="C1539" s="131" t="e">
        <f t="shared" ca="1" si="52"/>
        <v>#N/A</v>
      </c>
      <c r="D1539" s="28" t="e">
        <f>VLOOKUP(A1539,'Carga Remito.'!A$4:AK$15957,4,0)</f>
        <v>#N/A</v>
      </c>
      <c r="E1539" s="28" t="e">
        <f>VLOOKUP(A1539,'Carga Remito.'!A$4:AK$2258,6,0)</f>
        <v>#N/A</v>
      </c>
      <c r="F1539" s="28" t="e">
        <f>VLOOKUP(A1539,'Carga Remito.'!A$4:AK$1858,7,0)</f>
        <v>#N/A</v>
      </c>
      <c r="G1539" s="27" t="e">
        <f>VLOOKUP(A1539,'Carga Remito.'!A$4:AK$20957,MATCH(G$4,'Carga Remito.'!A$3:AQ$3,0),0)</f>
        <v>#N/A</v>
      </c>
      <c r="J1539" s="15" t="e">
        <f t="shared" si="53"/>
        <v>#N/A</v>
      </c>
    </row>
    <row r="1540" spans="2:10" x14ac:dyDescent="0.25">
      <c r="B1540" s="129" t="e">
        <f>VLOOKUP(A1540,'Carga Remito.'!A$4:AK$16957,3,0)</f>
        <v>#N/A</v>
      </c>
      <c r="C1540" s="131" t="e">
        <f t="shared" ca="1" si="52"/>
        <v>#N/A</v>
      </c>
      <c r="D1540" s="28" t="e">
        <f>VLOOKUP(A1540,'Carga Remito.'!A$4:AK$15957,4,0)</f>
        <v>#N/A</v>
      </c>
      <c r="E1540" s="28" t="e">
        <f>VLOOKUP(A1540,'Carga Remito.'!A$4:AK$2258,6,0)</f>
        <v>#N/A</v>
      </c>
      <c r="F1540" s="28" t="e">
        <f>VLOOKUP(A1540,'Carga Remito.'!A$4:AK$1858,7,0)</f>
        <v>#N/A</v>
      </c>
      <c r="G1540" s="27" t="e">
        <f>VLOOKUP(A1540,'Carga Remito.'!A$4:AK$20957,MATCH(G$4,'Carga Remito.'!A$3:AQ$3,0),0)</f>
        <v>#N/A</v>
      </c>
      <c r="J1540" s="15" t="e">
        <f t="shared" si="53"/>
        <v>#N/A</v>
      </c>
    </row>
    <row r="1541" spans="2:10" x14ac:dyDescent="0.25">
      <c r="B1541" s="129" t="e">
        <f>VLOOKUP(A1541,'Carga Remito.'!A$4:AK$16957,3,0)</f>
        <v>#N/A</v>
      </c>
      <c r="C1541" s="131" t="e">
        <f t="shared" ca="1" si="52"/>
        <v>#N/A</v>
      </c>
      <c r="D1541" s="28" t="e">
        <f>VLOOKUP(A1541,'Carga Remito.'!A$4:AK$15957,4,0)</f>
        <v>#N/A</v>
      </c>
      <c r="E1541" s="28" t="e">
        <f>VLOOKUP(A1541,'Carga Remito.'!A$4:AK$2258,6,0)</f>
        <v>#N/A</v>
      </c>
      <c r="F1541" s="28" t="e">
        <f>VLOOKUP(A1541,'Carga Remito.'!A$4:AK$1858,7,0)</f>
        <v>#N/A</v>
      </c>
      <c r="G1541" s="27" t="e">
        <f>VLOOKUP(A1541,'Carga Remito.'!A$4:AK$20957,MATCH(G$4,'Carga Remito.'!A$3:AQ$3,0),0)</f>
        <v>#N/A</v>
      </c>
      <c r="J1541" s="15" t="e">
        <f t="shared" si="53"/>
        <v>#N/A</v>
      </c>
    </row>
    <row r="1542" spans="2:10" x14ac:dyDescent="0.25">
      <c r="B1542" s="129" t="e">
        <f>VLOOKUP(A1542,'Carga Remito.'!A$4:AK$16957,3,0)</f>
        <v>#N/A</v>
      </c>
      <c r="C1542" s="131" t="e">
        <f t="shared" ca="1" si="52"/>
        <v>#N/A</v>
      </c>
      <c r="D1542" s="28" t="e">
        <f>VLOOKUP(A1542,'Carga Remito.'!A$4:AK$15957,4,0)</f>
        <v>#N/A</v>
      </c>
      <c r="E1542" s="28" t="e">
        <f>VLOOKUP(A1542,'Carga Remito.'!A$4:AK$2258,6,0)</f>
        <v>#N/A</v>
      </c>
      <c r="F1542" s="28" t="e">
        <f>VLOOKUP(A1542,'Carga Remito.'!A$4:AK$1858,7,0)</f>
        <v>#N/A</v>
      </c>
      <c r="G1542" s="27" t="e">
        <f>VLOOKUP(A1542,'Carga Remito.'!A$4:AK$20957,MATCH(G$4,'Carga Remito.'!A$3:AQ$3,0),0)</f>
        <v>#N/A</v>
      </c>
      <c r="J1542" s="15" t="e">
        <f t="shared" si="53"/>
        <v>#N/A</v>
      </c>
    </row>
    <row r="1543" spans="2:10" x14ac:dyDescent="0.25">
      <c r="B1543" s="129" t="e">
        <f>VLOOKUP(A1543,'Carga Remito.'!A$4:AK$16957,3,0)</f>
        <v>#N/A</v>
      </c>
      <c r="C1543" s="131" t="e">
        <f t="shared" ca="1" si="52"/>
        <v>#N/A</v>
      </c>
      <c r="D1543" s="28" t="e">
        <f>VLOOKUP(A1543,'Carga Remito.'!A$4:AK$15957,4,0)</f>
        <v>#N/A</v>
      </c>
      <c r="E1543" s="28" t="e">
        <f>VLOOKUP(A1543,'Carga Remito.'!A$4:AK$2258,6,0)</f>
        <v>#N/A</v>
      </c>
      <c r="F1543" s="28" t="e">
        <f>VLOOKUP(A1543,'Carga Remito.'!A$4:AK$1858,7,0)</f>
        <v>#N/A</v>
      </c>
      <c r="G1543" s="27" t="e">
        <f>VLOOKUP(A1543,'Carga Remito.'!A$4:AK$20957,MATCH(G$4,'Carga Remito.'!A$3:AQ$3,0),0)</f>
        <v>#N/A</v>
      </c>
      <c r="J1543" s="15" t="e">
        <f t="shared" si="53"/>
        <v>#N/A</v>
      </c>
    </row>
    <row r="1544" spans="2:10" x14ac:dyDescent="0.25">
      <c r="B1544" s="129" t="e">
        <f>VLOOKUP(A1544,'Carga Remito.'!A$4:AK$16957,3,0)</f>
        <v>#N/A</v>
      </c>
      <c r="C1544" s="131" t="e">
        <f t="shared" ca="1" si="52"/>
        <v>#N/A</v>
      </c>
      <c r="D1544" s="28" t="e">
        <f>VLOOKUP(A1544,'Carga Remito.'!A$4:AK$15957,4,0)</f>
        <v>#N/A</v>
      </c>
      <c r="E1544" s="28" t="e">
        <f>VLOOKUP(A1544,'Carga Remito.'!A$4:AK$2258,6,0)</f>
        <v>#N/A</v>
      </c>
      <c r="F1544" s="28" t="e">
        <f>VLOOKUP(A1544,'Carga Remito.'!A$4:AK$1858,7,0)</f>
        <v>#N/A</v>
      </c>
      <c r="G1544" s="27" t="e">
        <f>VLOOKUP(A1544,'Carga Remito.'!A$4:AK$20957,MATCH(G$4,'Carga Remito.'!A$3:AQ$3,0),0)</f>
        <v>#N/A</v>
      </c>
      <c r="J1544" s="15" t="e">
        <f t="shared" si="53"/>
        <v>#N/A</v>
      </c>
    </row>
    <row r="1545" spans="2:10" x14ac:dyDescent="0.25">
      <c r="B1545" s="129" t="e">
        <f>VLOOKUP(A1545,'Carga Remito.'!A$4:AK$16957,3,0)</f>
        <v>#N/A</v>
      </c>
      <c r="C1545" s="131" t="e">
        <f t="shared" ca="1" si="52"/>
        <v>#N/A</v>
      </c>
      <c r="D1545" s="28" t="e">
        <f>VLOOKUP(A1545,'Carga Remito.'!A$4:AK$15957,4,0)</f>
        <v>#N/A</v>
      </c>
      <c r="E1545" s="28" t="e">
        <f>VLOOKUP(A1545,'Carga Remito.'!A$4:AK$2258,6,0)</f>
        <v>#N/A</v>
      </c>
      <c r="F1545" s="28" t="e">
        <f>VLOOKUP(A1545,'Carga Remito.'!A$4:AK$1858,7,0)</f>
        <v>#N/A</v>
      </c>
      <c r="G1545" s="27" t="e">
        <f>VLOOKUP(A1545,'Carga Remito.'!A$4:AK$20957,MATCH(G$4,'Carga Remito.'!A$3:AQ$3,0),0)</f>
        <v>#N/A</v>
      </c>
      <c r="J1545" s="15" t="e">
        <f t="shared" si="53"/>
        <v>#N/A</v>
      </c>
    </row>
    <row r="1546" spans="2:10" x14ac:dyDescent="0.25">
      <c r="B1546" s="129" t="e">
        <f>VLOOKUP(A1546,'Carga Remito.'!A$4:AK$16957,3,0)</f>
        <v>#N/A</v>
      </c>
      <c r="C1546" s="131" t="e">
        <f t="shared" ca="1" si="52"/>
        <v>#N/A</v>
      </c>
      <c r="D1546" s="28" t="e">
        <f>VLOOKUP(A1546,'Carga Remito.'!A$4:AK$15957,4,0)</f>
        <v>#N/A</v>
      </c>
      <c r="E1546" s="28" t="e">
        <f>VLOOKUP(A1546,'Carga Remito.'!A$4:AK$2258,6,0)</f>
        <v>#N/A</v>
      </c>
      <c r="F1546" s="28" t="e">
        <f>VLOOKUP(A1546,'Carga Remito.'!A$4:AK$1858,7,0)</f>
        <v>#N/A</v>
      </c>
      <c r="G1546" s="27" t="e">
        <f>VLOOKUP(A1546,'Carga Remito.'!A$4:AK$20957,MATCH(G$4,'Carga Remito.'!A$3:AQ$3,0),0)</f>
        <v>#N/A</v>
      </c>
      <c r="J1546" s="15" t="e">
        <f t="shared" si="53"/>
        <v>#N/A</v>
      </c>
    </row>
    <row r="1547" spans="2:10" x14ac:dyDescent="0.25">
      <c r="B1547" s="129" t="e">
        <f>VLOOKUP(A1547,'Carga Remito.'!A$4:AK$16957,3,0)</f>
        <v>#N/A</v>
      </c>
      <c r="C1547" s="131" t="e">
        <f t="shared" ca="1" si="52"/>
        <v>#N/A</v>
      </c>
      <c r="D1547" s="28" t="e">
        <f>VLOOKUP(A1547,'Carga Remito.'!A$4:AK$15957,4,0)</f>
        <v>#N/A</v>
      </c>
      <c r="E1547" s="28" t="e">
        <f>VLOOKUP(A1547,'Carga Remito.'!A$4:AK$2258,6,0)</f>
        <v>#N/A</v>
      </c>
      <c r="F1547" s="28" t="e">
        <f>VLOOKUP(A1547,'Carga Remito.'!A$4:AK$1858,7,0)</f>
        <v>#N/A</v>
      </c>
      <c r="G1547" s="27" t="e">
        <f>VLOOKUP(A1547,'Carga Remito.'!A$4:AK$20957,MATCH(G$4,'Carga Remito.'!A$3:AQ$3,0),0)</f>
        <v>#N/A</v>
      </c>
      <c r="J1547" s="15" t="e">
        <f t="shared" si="53"/>
        <v>#N/A</v>
      </c>
    </row>
    <row r="1548" spans="2:10" x14ac:dyDescent="0.25">
      <c r="B1548" s="129" t="e">
        <f>VLOOKUP(A1548,'Carga Remito.'!A$4:AK$16957,3,0)</f>
        <v>#N/A</v>
      </c>
      <c r="C1548" s="131" t="e">
        <f t="shared" ca="1" si="52"/>
        <v>#N/A</v>
      </c>
      <c r="D1548" s="28" t="e">
        <f>VLOOKUP(A1548,'Carga Remito.'!A$4:AK$15957,4,0)</f>
        <v>#N/A</v>
      </c>
      <c r="E1548" s="28" t="e">
        <f>VLOOKUP(A1548,'Carga Remito.'!A$4:AK$2258,6,0)</f>
        <v>#N/A</v>
      </c>
      <c r="F1548" s="28" t="e">
        <f>VLOOKUP(A1548,'Carga Remito.'!A$4:AK$1858,7,0)</f>
        <v>#N/A</v>
      </c>
      <c r="G1548" s="27" t="e">
        <f>VLOOKUP(A1548,'Carga Remito.'!A$4:AK$20957,MATCH(G$4,'Carga Remito.'!A$3:AQ$3,0),0)</f>
        <v>#N/A</v>
      </c>
      <c r="J1548" s="15" t="e">
        <f t="shared" si="53"/>
        <v>#N/A</v>
      </c>
    </row>
    <row r="1549" spans="2:10" x14ac:dyDescent="0.25">
      <c r="B1549" s="129" t="e">
        <f>VLOOKUP(A1549,'Carga Remito.'!A$4:AK$16957,3,0)</f>
        <v>#N/A</v>
      </c>
      <c r="C1549" s="131" t="e">
        <f t="shared" ca="1" si="52"/>
        <v>#N/A</v>
      </c>
      <c r="D1549" s="28" t="e">
        <f>VLOOKUP(A1549,'Carga Remito.'!A$4:AK$15957,4,0)</f>
        <v>#N/A</v>
      </c>
      <c r="E1549" s="28" t="e">
        <f>VLOOKUP(A1549,'Carga Remito.'!A$4:AK$2258,6,0)</f>
        <v>#N/A</v>
      </c>
      <c r="F1549" s="28" t="e">
        <f>VLOOKUP(A1549,'Carga Remito.'!A$4:AK$1858,7,0)</f>
        <v>#N/A</v>
      </c>
      <c r="G1549" s="27" t="e">
        <f>VLOOKUP(A1549,'Carga Remito.'!A$4:AK$20957,MATCH(G$4,'Carga Remito.'!A$3:AQ$3,0),0)</f>
        <v>#N/A</v>
      </c>
      <c r="J1549" s="15" t="e">
        <f t="shared" si="53"/>
        <v>#N/A</v>
      </c>
    </row>
    <row r="1550" spans="2:10" x14ac:dyDescent="0.25">
      <c r="B1550" s="129" t="e">
        <f>VLOOKUP(A1550,'Carga Remito.'!A$4:AK$16957,3,0)</f>
        <v>#N/A</v>
      </c>
      <c r="C1550" s="131" t="e">
        <f t="shared" ca="1" si="52"/>
        <v>#N/A</v>
      </c>
      <c r="D1550" s="28" t="e">
        <f>VLOOKUP(A1550,'Carga Remito.'!A$4:AK$15957,4,0)</f>
        <v>#N/A</v>
      </c>
      <c r="E1550" s="28" t="e">
        <f>VLOOKUP(A1550,'Carga Remito.'!A$4:AK$2258,6,0)</f>
        <v>#N/A</v>
      </c>
      <c r="F1550" s="28" t="e">
        <f>VLOOKUP(A1550,'Carga Remito.'!A$4:AK$1858,7,0)</f>
        <v>#N/A</v>
      </c>
      <c r="G1550" s="27" t="e">
        <f>VLOOKUP(A1550,'Carga Remito.'!A$4:AK$20957,MATCH(G$4,'Carga Remito.'!A$3:AQ$3,0),0)</f>
        <v>#N/A</v>
      </c>
      <c r="J1550" s="15" t="e">
        <f t="shared" si="53"/>
        <v>#N/A</v>
      </c>
    </row>
    <row r="1551" spans="2:10" x14ac:dyDescent="0.25">
      <c r="B1551" s="129" t="e">
        <f>VLOOKUP(A1551,'Carga Remito.'!A$4:AK$16957,3,0)</f>
        <v>#N/A</v>
      </c>
      <c r="C1551" s="131" t="e">
        <f t="shared" ca="1" si="52"/>
        <v>#N/A</v>
      </c>
      <c r="D1551" s="28" t="e">
        <f>VLOOKUP(A1551,'Carga Remito.'!A$4:AK$15957,4,0)</f>
        <v>#N/A</v>
      </c>
      <c r="E1551" s="28" t="e">
        <f>VLOOKUP(A1551,'Carga Remito.'!A$4:AK$2258,6,0)</f>
        <v>#N/A</v>
      </c>
      <c r="F1551" s="28" t="e">
        <f>VLOOKUP(A1551,'Carga Remito.'!A$4:AK$1858,7,0)</f>
        <v>#N/A</v>
      </c>
      <c r="G1551" s="27" t="e">
        <f>VLOOKUP(A1551,'Carga Remito.'!A$4:AK$20957,MATCH(G$4,'Carga Remito.'!A$3:AQ$3,0),0)</f>
        <v>#N/A</v>
      </c>
      <c r="J1551" s="15" t="e">
        <f t="shared" si="53"/>
        <v>#N/A</v>
      </c>
    </row>
    <row r="1552" spans="2:10" x14ac:dyDescent="0.25">
      <c r="B1552" s="129" t="e">
        <f>VLOOKUP(A1552,'Carga Remito.'!A$4:AK$16957,3,0)</f>
        <v>#N/A</v>
      </c>
      <c r="C1552" s="131" t="e">
        <f t="shared" ca="1" si="52"/>
        <v>#N/A</v>
      </c>
      <c r="D1552" s="28" t="e">
        <f>VLOOKUP(A1552,'Carga Remito.'!A$4:AK$15957,4,0)</f>
        <v>#N/A</v>
      </c>
      <c r="E1552" s="28" t="e">
        <f>VLOOKUP(A1552,'Carga Remito.'!A$4:AK$2258,6,0)</f>
        <v>#N/A</v>
      </c>
      <c r="F1552" s="28" t="e">
        <f>VLOOKUP(A1552,'Carga Remito.'!A$4:AK$1858,7,0)</f>
        <v>#N/A</v>
      </c>
      <c r="G1552" s="27" t="e">
        <f>VLOOKUP(A1552,'Carga Remito.'!A$4:AK$20957,MATCH(G$4,'Carga Remito.'!A$3:AQ$3,0),0)</f>
        <v>#N/A</v>
      </c>
      <c r="J1552" s="15" t="e">
        <f t="shared" si="53"/>
        <v>#N/A</v>
      </c>
    </row>
    <row r="1553" spans="2:10" x14ac:dyDescent="0.25">
      <c r="B1553" s="129" t="e">
        <f>VLOOKUP(A1553,'Carga Remito.'!A$4:AK$16957,3,0)</f>
        <v>#N/A</v>
      </c>
      <c r="C1553" s="131" t="e">
        <f t="shared" ca="1" si="52"/>
        <v>#N/A</v>
      </c>
      <c r="D1553" s="28" t="e">
        <f>VLOOKUP(A1553,'Carga Remito.'!A$4:AK$15957,4,0)</f>
        <v>#N/A</v>
      </c>
      <c r="E1553" s="28" t="e">
        <f>VLOOKUP(A1553,'Carga Remito.'!A$4:AK$2258,6,0)</f>
        <v>#N/A</v>
      </c>
      <c r="F1553" s="28" t="e">
        <f>VLOOKUP(A1553,'Carga Remito.'!A$4:AK$1858,7,0)</f>
        <v>#N/A</v>
      </c>
      <c r="G1553" s="27" t="e">
        <f>VLOOKUP(A1553,'Carga Remito.'!A$4:AK$20957,MATCH(G$4,'Carga Remito.'!A$3:AQ$3,0),0)</f>
        <v>#N/A</v>
      </c>
      <c r="J1553" s="15" t="e">
        <f t="shared" si="53"/>
        <v>#N/A</v>
      </c>
    </row>
    <row r="1554" spans="2:10" x14ac:dyDescent="0.25">
      <c r="B1554" s="129" t="e">
        <f>VLOOKUP(A1554,'Carga Remito.'!A$4:AK$16957,3,0)</f>
        <v>#N/A</v>
      </c>
      <c r="C1554" s="131" t="e">
        <f t="shared" ca="1" si="52"/>
        <v>#N/A</v>
      </c>
      <c r="D1554" s="28" t="e">
        <f>VLOOKUP(A1554,'Carga Remito.'!A$4:AK$15957,4,0)</f>
        <v>#N/A</v>
      </c>
      <c r="E1554" s="28" t="e">
        <f>VLOOKUP(A1554,'Carga Remito.'!A$4:AK$2258,6,0)</f>
        <v>#N/A</v>
      </c>
      <c r="F1554" s="28" t="e">
        <f>VLOOKUP(A1554,'Carga Remito.'!A$4:AK$1858,7,0)</f>
        <v>#N/A</v>
      </c>
      <c r="G1554" s="27" t="e">
        <f>VLOOKUP(A1554,'Carga Remito.'!A$4:AK$20957,MATCH(G$4,'Carga Remito.'!A$3:AQ$3,0),0)</f>
        <v>#N/A</v>
      </c>
      <c r="J1554" s="15" t="e">
        <f t="shared" si="53"/>
        <v>#N/A</v>
      </c>
    </row>
    <row r="1555" spans="2:10" x14ac:dyDescent="0.25">
      <c r="B1555" s="129" t="e">
        <f>VLOOKUP(A1555,'Carga Remito.'!A$4:AK$16957,3,0)</f>
        <v>#N/A</v>
      </c>
      <c r="C1555" s="131" t="e">
        <f t="shared" ca="1" si="52"/>
        <v>#N/A</v>
      </c>
      <c r="D1555" s="28" t="e">
        <f>VLOOKUP(A1555,'Carga Remito.'!A$4:AK$15957,4,0)</f>
        <v>#N/A</v>
      </c>
      <c r="E1555" s="28" t="e">
        <f>VLOOKUP(A1555,'Carga Remito.'!A$4:AK$2258,6,0)</f>
        <v>#N/A</v>
      </c>
      <c r="F1555" s="28" t="e">
        <f>VLOOKUP(A1555,'Carga Remito.'!A$4:AK$1858,7,0)</f>
        <v>#N/A</v>
      </c>
      <c r="G1555" s="27" t="e">
        <f>VLOOKUP(A1555,'Carga Remito.'!A$4:AK$20957,MATCH(G$4,'Carga Remito.'!A$3:AQ$3,0),0)</f>
        <v>#N/A</v>
      </c>
      <c r="J1555" s="15" t="e">
        <f t="shared" si="53"/>
        <v>#N/A</v>
      </c>
    </row>
    <row r="1556" spans="2:10" x14ac:dyDescent="0.25">
      <c r="B1556" s="129" t="e">
        <f>VLOOKUP(A1556,'Carga Remito.'!A$4:AK$16957,3,0)</f>
        <v>#N/A</v>
      </c>
      <c r="C1556" s="131" t="e">
        <f t="shared" ca="1" si="52"/>
        <v>#N/A</v>
      </c>
      <c r="D1556" s="28" t="e">
        <f>VLOOKUP(A1556,'Carga Remito.'!A$4:AK$15957,4,0)</f>
        <v>#N/A</v>
      </c>
      <c r="E1556" s="28" t="e">
        <f>VLOOKUP(A1556,'Carga Remito.'!A$4:AK$2258,6,0)</f>
        <v>#N/A</v>
      </c>
      <c r="F1556" s="28" t="e">
        <f>VLOOKUP(A1556,'Carga Remito.'!A$4:AK$1858,7,0)</f>
        <v>#N/A</v>
      </c>
      <c r="G1556" s="27" t="e">
        <f>VLOOKUP(A1556,'Carga Remito.'!A$4:AK$20957,MATCH(G$4,'Carga Remito.'!A$3:AQ$3,0),0)</f>
        <v>#N/A</v>
      </c>
      <c r="J1556" s="15" t="e">
        <f t="shared" si="53"/>
        <v>#N/A</v>
      </c>
    </row>
    <row r="1557" spans="2:10" x14ac:dyDescent="0.25">
      <c r="B1557" s="129" t="e">
        <f>VLOOKUP(A1557,'Carga Remito.'!A$4:AK$16957,3,0)</f>
        <v>#N/A</v>
      </c>
      <c r="C1557" s="131" t="e">
        <f t="shared" ca="1" si="52"/>
        <v>#N/A</v>
      </c>
      <c r="D1557" s="28" t="e">
        <f>VLOOKUP(A1557,'Carga Remito.'!A$4:AK$15957,4,0)</f>
        <v>#N/A</v>
      </c>
      <c r="E1557" s="28" t="e">
        <f>VLOOKUP(A1557,'Carga Remito.'!A$4:AK$2258,6,0)</f>
        <v>#N/A</v>
      </c>
      <c r="F1557" s="28" t="e">
        <f>VLOOKUP(A1557,'Carga Remito.'!A$4:AK$1858,7,0)</f>
        <v>#N/A</v>
      </c>
      <c r="G1557" s="27" t="e">
        <f>VLOOKUP(A1557,'Carga Remito.'!A$4:AK$20957,MATCH(G$4,'Carga Remito.'!A$3:AQ$3,0),0)</f>
        <v>#N/A</v>
      </c>
      <c r="J1557" s="15" t="e">
        <f t="shared" si="53"/>
        <v>#N/A</v>
      </c>
    </row>
    <row r="1558" spans="2:10" x14ac:dyDescent="0.25">
      <c r="B1558" s="129" t="e">
        <f>VLOOKUP(A1558,'Carga Remito.'!A$4:AK$16957,3,0)</f>
        <v>#N/A</v>
      </c>
      <c r="C1558" s="131" t="e">
        <f t="shared" ca="1" si="52"/>
        <v>#N/A</v>
      </c>
      <c r="D1558" s="28" t="e">
        <f>VLOOKUP(A1558,'Carga Remito.'!A$4:AK$15957,4,0)</f>
        <v>#N/A</v>
      </c>
      <c r="E1558" s="28" t="e">
        <f>VLOOKUP(A1558,'Carga Remito.'!A$4:AK$2258,6,0)</f>
        <v>#N/A</v>
      </c>
      <c r="F1558" s="28" t="e">
        <f>VLOOKUP(A1558,'Carga Remito.'!A$4:AK$1858,7,0)</f>
        <v>#N/A</v>
      </c>
      <c r="G1558" s="27" t="e">
        <f>VLOOKUP(A1558,'Carga Remito.'!A$4:AK$20957,MATCH(G$4,'Carga Remito.'!A$3:AQ$3,0),0)</f>
        <v>#N/A</v>
      </c>
      <c r="J1558" s="15" t="e">
        <f t="shared" si="53"/>
        <v>#N/A</v>
      </c>
    </row>
    <row r="1559" spans="2:10" x14ac:dyDescent="0.25">
      <c r="B1559" s="129" t="e">
        <f>VLOOKUP(A1559,'Carga Remito.'!A$4:AK$16957,3,0)</f>
        <v>#N/A</v>
      </c>
      <c r="C1559" s="131" t="e">
        <f t="shared" ca="1" si="52"/>
        <v>#N/A</v>
      </c>
      <c r="D1559" s="28" t="e">
        <f>VLOOKUP(A1559,'Carga Remito.'!A$4:AK$15957,4,0)</f>
        <v>#N/A</v>
      </c>
      <c r="E1559" s="28" t="e">
        <f>VLOOKUP(A1559,'Carga Remito.'!A$4:AK$2258,6,0)</f>
        <v>#N/A</v>
      </c>
      <c r="F1559" s="28" t="e">
        <f>VLOOKUP(A1559,'Carga Remito.'!A$4:AK$1858,7,0)</f>
        <v>#N/A</v>
      </c>
      <c r="G1559" s="27" t="e">
        <f>VLOOKUP(A1559,'Carga Remito.'!A$4:AK$20957,MATCH(G$4,'Carga Remito.'!A$3:AQ$3,0),0)</f>
        <v>#N/A</v>
      </c>
      <c r="J1559" s="15" t="e">
        <f t="shared" si="53"/>
        <v>#N/A</v>
      </c>
    </row>
    <row r="1560" spans="2:10" x14ac:dyDescent="0.25">
      <c r="B1560" s="129" t="e">
        <f>VLOOKUP(A1560,'Carga Remito.'!A$4:AK$16957,3,0)</f>
        <v>#N/A</v>
      </c>
      <c r="C1560" s="131" t="e">
        <f t="shared" ca="1" si="52"/>
        <v>#N/A</v>
      </c>
      <c r="D1560" s="28" t="e">
        <f>VLOOKUP(A1560,'Carga Remito.'!A$4:AK$15957,4,0)</f>
        <v>#N/A</v>
      </c>
      <c r="E1560" s="28" t="e">
        <f>VLOOKUP(A1560,'Carga Remito.'!A$4:AK$2258,6,0)</f>
        <v>#N/A</v>
      </c>
      <c r="F1560" s="28" t="e">
        <f>VLOOKUP(A1560,'Carga Remito.'!A$4:AK$1858,7,0)</f>
        <v>#N/A</v>
      </c>
      <c r="G1560" s="27" t="e">
        <f>VLOOKUP(A1560,'Carga Remito.'!A$4:AK$20957,MATCH(G$4,'Carga Remito.'!A$3:AQ$3,0),0)</f>
        <v>#N/A</v>
      </c>
      <c r="J1560" s="15" t="e">
        <f t="shared" si="53"/>
        <v>#N/A</v>
      </c>
    </row>
    <row r="1561" spans="2:10" x14ac:dyDescent="0.25">
      <c r="B1561" s="129" t="e">
        <f>VLOOKUP(A1561,'Carga Remito.'!A$4:AK$16957,3,0)</f>
        <v>#N/A</v>
      </c>
      <c r="C1561" s="131" t="e">
        <f t="shared" ca="1" si="52"/>
        <v>#N/A</v>
      </c>
      <c r="D1561" s="28" t="e">
        <f>VLOOKUP(A1561,'Carga Remito.'!A$4:AK$15957,4,0)</f>
        <v>#N/A</v>
      </c>
      <c r="E1561" s="28" t="e">
        <f>VLOOKUP(A1561,'Carga Remito.'!A$4:AK$2258,6,0)</f>
        <v>#N/A</v>
      </c>
      <c r="F1561" s="28" t="e">
        <f>VLOOKUP(A1561,'Carga Remito.'!A$4:AK$1858,7,0)</f>
        <v>#N/A</v>
      </c>
      <c r="G1561" s="27" t="e">
        <f>VLOOKUP(A1561,'Carga Remito.'!A$4:AK$20957,MATCH(G$4,'Carga Remito.'!A$3:AQ$3,0),0)</f>
        <v>#N/A</v>
      </c>
      <c r="J1561" s="15" t="e">
        <f t="shared" si="53"/>
        <v>#N/A</v>
      </c>
    </row>
    <row r="1562" spans="2:10" x14ac:dyDescent="0.25">
      <c r="B1562" s="129" t="e">
        <f>VLOOKUP(A1562,'Carga Remito.'!A$4:AK$16957,3,0)</f>
        <v>#N/A</v>
      </c>
      <c r="C1562" s="131" t="e">
        <f t="shared" ca="1" si="52"/>
        <v>#N/A</v>
      </c>
      <c r="D1562" s="28" t="e">
        <f>VLOOKUP(A1562,'Carga Remito.'!A$4:AK$15957,4,0)</f>
        <v>#N/A</v>
      </c>
      <c r="E1562" s="28" t="e">
        <f>VLOOKUP(A1562,'Carga Remito.'!A$4:AK$2258,6,0)</f>
        <v>#N/A</v>
      </c>
      <c r="F1562" s="28" t="e">
        <f>VLOOKUP(A1562,'Carga Remito.'!A$4:AK$1858,7,0)</f>
        <v>#N/A</v>
      </c>
      <c r="G1562" s="27" t="e">
        <f>VLOOKUP(A1562,'Carga Remito.'!A$4:AK$20957,MATCH(G$4,'Carga Remito.'!A$3:AQ$3,0),0)</f>
        <v>#N/A</v>
      </c>
      <c r="J1562" s="15" t="e">
        <f t="shared" si="53"/>
        <v>#N/A</v>
      </c>
    </row>
    <row r="1563" spans="2:10" x14ac:dyDescent="0.25">
      <c r="B1563" s="129" t="e">
        <f>VLOOKUP(A1563,'Carga Remito.'!A$4:AK$16957,3,0)</f>
        <v>#N/A</v>
      </c>
      <c r="C1563" s="131" t="e">
        <f t="shared" ca="1" si="52"/>
        <v>#N/A</v>
      </c>
      <c r="D1563" s="28" t="e">
        <f>VLOOKUP(A1563,'Carga Remito.'!A$4:AK$15957,4,0)</f>
        <v>#N/A</v>
      </c>
      <c r="E1563" s="28" t="e">
        <f>VLOOKUP(A1563,'Carga Remito.'!A$4:AK$2258,6,0)</f>
        <v>#N/A</v>
      </c>
      <c r="F1563" s="28" t="e">
        <f>VLOOKUP(A1563,'Carga Remito.'!A$4:AK$1858,7,0)</f>
        <v>#N/A</v>
      </c>
      <c r="G1563" s="27" t="e">
        <f>VLOOKUP(A1563,'Carga Remito.'!A$4:AK$20957,MATCH(G$4,'Carga Remito.'!A$3:AQ$3,0),0)</f>
        <v>#N/A</v>
      </c>
      <c r="J1563" s="15" t="e">
        <f t="shared" si="53"/>
        <v>#N/A</v>
      </c>
    </row>
    <row r="1564" spans="2:10" x14ac:dyDescent="0.25">
      <c r="B1564" s="129" t="e">
        <f>VLOOKUP(A1564,'Carga Remito.'!A$4:AK$16957,3,0)</f>
        <v>#N/A</v>
      </c>
      <c r="C1564" s="131" t="e">
        <f t="shared" ca="1" si="52"/>
        <v>#N/A</v>
      </c>
      <c r="D1564" s="28" t="e">
        <f>VLOOKUP(A1564,'Carga Remito.'!A$4:AK$15957,4,0)</f>
        <v>#N/A</v>
      </c>
      <c r="E1564" s="28" t="e">
        <f>VLOOKUP(A1564,'Carga Remito.'!A$4:AK$2258,6,0)</f>
        <v>#N/A</v>
      </c>
      <c r="F1564" s="28" t="e">
        <f>VLOOKUP(A1564,'Carga Remito.'!A$4:AK$1858,7,0)</f>
        <v>#N/A</v>
      </c>
      <c r="G1564" s="27" t="e">
        <f>VLOOKUP(A1564,'Carga Remito.'!A$4:AK$20957,MATCH(G$4,'Carga Remito.'!A$3:AQ$3,0),0)</f>
        <v>#N/A</v>
      </c>
      <c r="J1564" s="15" t="e">
        <f t="shared" si="53"/>
        <v>#N/A</v>
      </c>
    </row>
    <row r="1565" spans="2:10" x14ac:dyDescent="0.25">
      <c r="B1565" s="129" t="e">
        <f>VLOOKUP(A1565,'Carga Remito.'!A$4:AK$16957,3,0)</f>
        <v>#N/A</v>
      </c>
      <c r="C1565" s="131" t="e">
        <f t="shared" ca="1" si="52"/>
        <v>#N/A</v>
      </c>
      <c r="D1565" s="28" t="e">
        <f>VLOOKUP(A1565,'Carga Remito.'!A$4:AK$15957,4,0)</f>
        <v>#N/A</v>
      </c>
      <c r="E1565" s="28" t="e">
        <f>VLOOKUP(A1565,'Carga Remito.'!A$4:AK$2258,6,0)</f>
        <v>#N/A</v>
      </c>
      <c r="F1565" s="28" t="e">
        <f>VLOOKUP(A1565,'Carga Remito.'!A$4:AK$1858,7,0)</f>
        <v>#N/A</v>
      </c>
      <c r="G1565" s="27" t="e">
        <f>VLOOKUP(A1565,'Carga Remito.'!A$4:AK$20957,MATCH(G$4,'Carga Remito.'!A$3:AQ$3,0),0)</f>
        <v>#N/A</v>
      </c>
      <c r="J1565" s="15" t="e">
        <f t="shared" si="53"/>
        <v>#N/A</v>
      </c>
    </row>
    <row r="1566" spans="2:10" x14ac:dyDescent="0.25">
      <c r="B1566" s="129" t="e">
        <f>VLOOKUP(A1566,'Carga Remito.'!A$4:AK$16957,3,0)</f>
        <v>#N/A</v>
      </c>
      <c r="C1566" s="131" t="e">
        <f t="shared" ca="1" si="52"/>
        <v>#N/A</v>
      </c>
      <c r="D1566" s="28" t="e">
        <f>VLOOKUP(A1566,'Carga Remito.'!A$4:AK$15957,4,0)</f>
        <v>#N/A</v>
      </c>
      <c r="E1566" s="28" t="e">
        <f>VLOOKUP(A1566,'Carga Remito.'!A$4:AK$2258,6,0)</f>
        <v>#N/A</v>
      </c>
      <c r="F1566" s="28" t="e">
        <f>VLOOKUP(A1566,'Carga Remito.'!A$4:AK$1858,7,0)</f>
        <v>#N/A</v>
      </c>
      <c r="G1566" s="27" t="e">
        <f>VLOOKUP(A1566,'Carga Remito.'!A$4:AK$20957,MATCH(G$4,'Carga Remito.'!A$3:AQ$3,0),0)</f>
        <v>#N/A</v>
      </c>
      <c r="J1566" s="15" t="e">
        <f t="shared" si="53"/>
        <v>#N/A</v>
      </c>
    </row>
    <row r="1567" spans="2:10" x14ac:dyDescent="0.25">
      <c r="B1567" s="129" t="e">
        <f>VLOOKUP(A1567,'Carga Remito.'!A$4:AK$16957,3,0)</f>
        <v>#N/A</v>
      </c>
      <c r="C1567" s="131" t="e">
        <f t="shared" ca="1" si="52"/>
        <v>#N/A</v>
      </c>
      <c r="D1567" s="28" t="e">
        <f>VLOOKUP(A1567,'Carga Remito.'!A$4:AK$15957,4,0)</f>
        <v>#N/A</v>
      </c>
      <c r="E1567" s="28" t="e">
        <f>VLOOKUP(A1567,'Carga Remito.'!A$4:AK$2258,6,0)</f>
        <v>#N/A</v>
      </c>
      <c r="F1567" s="28" t="e">
        <f>VLOOKUP(A1567,'Carga Remito.'!A$4:AK$1858,7,0)</f>
        <v>#N/A</v>
      </c>
      <c r="G1567" s="27" t="e">
        <f>VLOOKUP(A1567,'Carga Remito.'!A$4:AK$20957,MATCH(G$4,'Carga Remito.'!A$3:AQ$3,0),0)</f>
        <v>#N/A</v>
      </c>
      <c r="J1567" s="15" t="e">
        <f t="shared" si="53"/>
        <v>#N/A</v>
      </c>
    </row>
    <row r="1568" spans="2:10" x14ac:dyDescent="0.25">
      <c r="B1568" s="129" t="e">
        <f>VLOOKUP(A1568,'Carga Remito.'!A$4:AK$16957,3,0)</f>
        <v>#N/A</v>
      </c>
      <c r="C1568" s="131" t="e">
        <f t="shared" ca="1" si="52"/>
        <v>#N/A</v>
      </c>
      <c r="D1568" s="28" t="e">
        <f>VLOOKUP(A1568,'Carga Remito.'!A$4:AK$15957,4,0)</f>
        <v>#N/A</v>
      </c>
      <c r="E1568" s="28" t="e">
        <f>VLOOKUP(A1568,'Carga Remito.'!A$4:AK$2258,6,0)</f>
        <v>#N/A</v>
      </c>
      <c r="F1568" s="28" t="e">
        <f>VLOOKUP(A1568,'Carga Remito.'!A$4:AK$1858,7,0)</f>
        <v>#N/A</v>
      </c>
      <c r="G1568" s="27" t="e">
        <f>VLOOKUP(A1568,'Carga Remito.'!A$4:AK$20957,MATCH(G$4,'Carga Remito.'!A$3:AQ$3,0),0)</f>
        <v>#N/A</v>
      </c>
      <c r="J1568" s="15" t="e">
        <f t="shared" si="53"/>
        <v>#N/A</v>
      </c>
    </row>
    <row r="1569" spans="2:10" x14ac:dyDescent="0.25">
      <c r="B1569" s="129" t="e">
        <f>VLOOKUP(A1569,'Carga Remito.'!A$4:AK$16957,3,0)</f>
        <v>#N/A</v>
      </c>
      <c r="C1569" s="131" t="e">
        <f t="shared" ca="1" si="52"/>
        <v>#N/A</v>
      </c>
      <c r="D1569" s="28" t="e">
        <f>VLOOKUP(A1569,'Carga Remito.'!A$4:AK$15957,4,0)</f>
        <v>#N/A</v>
      </c>
      <c r="E1569" s="28" t="e">
        <f>VLOOKUP(A1569,'Carga Remito.'!A$4:AK$2258,6,0)</f>
        <v>#N/A</v>
      </c>
      <c r="F1569" s="28" t="e">
        <f>VLOOKUP(A1569,'Carga Remito.'!A$4:AK$1858,7,0)</f>
        <v>#N/A</v>
      </c>
      <c r="G1569" s="27" t="e">
        <f>VLOOKUP(A1569,'Carga Remito.'!A$4:AK$20957,MATCH(G$4,'Carga Remito.'!A$3:AQ$3,0),0)</f>
        <v>#N/A</v>
      </c>
      <c r="J1569" s="15" t="e">
        <f t="shared" si="53"/>
        <v>#N/A</v>
      </c>
    </row>
    <row r="1570" spans="2:10" x14ac:dyDescent="0.25">
      <c r="B1570" s="129" t="e">
        <f>VLOOKUP(A1570,'Carga Remito.'!A$4:AK$16957,3,0)</f>
        <v>#N/A</v>
      </c>
      <c r="C1570" s="131" t="e">
        <f t="shared" ca="1" si="52"/>
        <v>#N/A</v>
      </c>
      <c r="D1570" s="28" t="e">
        <f>VLOOKUP(A1570,'Carga Remito.'!A$4:AK$15957,4,0)</f>
        <v>#N/A</v>
      </c>
      <c r="E1570" s="28" t="e">
        <f>VLOOKUP(A1570,'Carga Remito.'!A$4:AK$2258,6,0)</f>
        <v>#N/A</v>
      </c>
      <c r="F1570" s="28" t="e">
        <f>VLOOKUP(A1570,'Carga Remito.'!A$4:AK$1858,7,0)</f>
        <v>#N/A</v>
      </c>
      <c r="G1570" s="27" t="e">
        <f>VLOOKUP(A1570,'Carga Remito.'!A$4:AK$20957,MATCH(G$4,'Carga Remito.'!A$3:AQ$3,0),0)</f>
        <v>#N/A</v>
      </c>
      <c r="J1570" s="15" t="e">
        <f t="shared" si="53"/>
        <v>#N/A</v>
      </c>
    </row>
    <row r="1571" spans="2:10" x14ac:dyDescent="0.25">
      <c r="B1571" s="129" t="e">
        <f>VLOOKUP(A1571,'Carga Remito.'!A$4:AK$16957,3,0)</f>
        <v>#N/A</v>
      </c>
      <c r="C1571" s="131" t="e">
        <f t="shared" ca="1" si="52"/>
        <v>#N/A</v>
      </c>
      <c r="D1571" s="28" t="e">
        <f>VLOOKUP(A1571,'Carga Remito.'!A$4:AK$15957,4,0)</f>
        <v>#N/A</v>
      </c>
      <c r="E1571" s="28" t="e">
        <f>VLOOKUP(A1571,'Carga Remito.'!A$4:AK$2258,6,0)</f>
        <v>#N/A</v>
      </c>
      <c r="F1571" s="28" t="e">
        <f>VLOOKUP(A1571,'Carga Remito.'!A$4:AK$1858,7,0)</f>
        <v>#N/A</v>
      </c>
      <c r="G1571" s="27" t="e">
        <f>VLOOKUP(A1571,'Carga Remito.'!A$4:AK$20957,MATCH(G$4,'Carga Remito.'!A$3:AQ$3,0),0)</f>
        <v>#N/A</v>
      </c>
      <c r="J1571" s="15" t="e">
        <f t="shared" si="53"/>
        <v>#N/A</v>
      </c>
    </row>
    <row r="1572" spans="2:10" x14ac:dyDescent="0.25">
      <c r="B1572" s="129" t="e">
        <f>VLOOKUP(A1572,'Carga Remito.'!A$4:AK$16957,3,0)</f>
        <v>#N/A</v>
      </c>
      <c r="C1572" s="131" t="e">
        <f t="shared" ca="1" si="52"/>
        <v>#N/A</v>
      </c>
      <c r="D1572" s="28" t="e">
        <f>VLOOKUP(A1572,'Carga Remito.'!A$4:AK$15957,4,0)</f>
        <v>#N/A</v>
      </c>
      <c r="E1572" s="28" t="e">
        <f>VLOOKUP(A1572,'Carga Remito.'!A$4:AK$2258,6,0)</f>
        <v>#N/A</v>
      </c>
      <c r="F1572" s="28" t="e">
        <f>VLOOKUP(A1572,'Carga Remito.'!A$4:AK$1858,7,0)</f>
        <v>#N/A</v>
      </c>
      <c r="G1572" s="27" t="e">
        <f>VLOOKUP(A1572,'Carga Remito.'!A$4:AK$20957,MATCH(G$4,'Carga Remito.'!A$3:AQ$3,0),0)</f>
        <v>#N/A</v>
      </c>
      <c r="J1572" s="15" t="e">
        <f t="shared" si="53"/>
        <v>#N/A</v>
      </c>
    </row>
    <row r="1573" spans="2:10" x14ac:dyDescent="0.25">
      <c r="B1573" s="129" t="e">
        <f>VLOOKUP(A1573,'Carga Remito.'!A$4:AK$16957,3,0)</f>
        <v>#N/A</v>
      </c>
      <c r="C1573" s="131" t="e">
        <f t="shared" ref="C1573:C1636" ca="1" si="54">IF((TODAY()-B1573)&lt;30,0,(TODAY()-B1573)/30)</f>
        <v>#N/A</v>
      </c>
      <c r="D1573" s="28" t="e">
        <f>VLOOKUP(A1573,'Carga Remito.'!A$4:AK$15957,4,0)</f>
        <v>#N/A</v>
      </c>
      <c r="E1573" s="28" t="e">
        <f>VLOOKUP(A1573,'Carga Remito.'!A$4:AK$2258,6,0)</f>
        <v>#N/A</v>
      </c>
      <c r="F1573" s="28" t="e">
        <f>VLOOKUP(A1573,'Carga Remito.'!A$4:AK$1858,7,0)</f>
        <v>#N/A</v>
      </c>
      <c r="G1573" s="27" t="e">
        <f>VLOOKUP(A1573,'Carga Remito.'!A$4:AK$20957,MATCH(G$4,'Carga Remito.'!A$3:AQ$3,0),0)</f>
        <v>#N/A</v>
      </c>
      <c r="J1573" s="15" t="e">
        <f t="shared" si="53"/>
        <v>#N/A</v>
      </c>
    </row>
    <row r="1574" spans="2:10" x14ac:dyDescent="0.25">
      <c r="B1574" s="129" t="e">
        <f>VLOOKUP(A1574,'Carga Remito.'!A$4:AK$16957,3,0)</f>
        <v>#N/A</v>
      </c>
      <c r="C1574" s="131" t="e">
        <f t="shared" ca="1" si="54"/>
        <v>#N/A</v>
      </c>
      <c r="D1574" s="28" t="e">
        <f>VLOOKUP(A1574,'Carga Remito.'!A$4:AK$15957,4,0)</f>
        <v>#N/A</v>
      </c>
      <c r="E1574" s="28" t="e">
        <f>VLOOKUP(A1574,'Carga Remito.'!A$4:AK$2258,6,0)</f>
        <v>#N/A</v>
      </c>
      <c r="F1574" s="28" t="e">
        <f>VLOOKUP(A1574,'Carga Remito.'!A$4:AK$1858,7,0)</f>
        <v>#N/A</v>
      </c>
      <c r="G1574" s="27" t="e">
        <f>VLOOKUP(A1574,'Carga Remito.'!A$4:AK$20957,MATCH(G$4,'Carga Remito.'!A$3:AQ$3,0),0)</f>
        <v>#N/A</v>
      </c>
      <c r="J1574" s="15" t="e">
        <f t="shared" si="53"/>
        <v>#N/A</v>
      </c>
    </row>
    <row r="1575" spans="2:10" x14ac:dyDescent="0.25">
      <c r="B1575" s="129" t="e">
        <f>VLOOKUP(A1575,'Carga Remito.'!A$4:AK$16957,3,0)</f>
        <v>#N/A</v>
      </c>
      <c r="C1575" s="131" t="e">
        <f t="shared" ca="1" si="54"/>
        <v>#N/A</v>
      </c>
      <c r="D1575" s="28" t="e">
        <f>VLOOKUP(A1575,'Carga Remito.'!A$4:AK$15957,4,0)</f>
        <v>#N/A</v>
      </c>
      <c r="E1575" s="28" t="e">
        <f>VLOOKUP(A1575,'Carga Remito.'!A$4:AK$2258,6,0)</f>
        <v>#N/A</v>
      </c>
      <c r="F1575" s="28" t="e">
        <f>VLOOKUP(A1575,'Carga Remito.'!A$4:AK$1858,7,0)</f>
        <v>#N/A</v>
      </c>
      <c r="G1575" s="27" t="e">
        <f>VLOOKUP(A1575,'Carga Remito.'!A$4:AK$20957,MATCH(G$4,'Carga Remito.'!A$3:AQ$3,0),0)</f>
        <v>#N/A</v>
      </c>
      <c r="J1575" s="15" t="e">
        <f t="shared" si="53"/>
        <v>#N/A</v>
      </c>
    </row>
    <row r="1576" spans="2:10" x14ac:dyDescent="0.25">
      <c r="B1576" s="129" t="e">
        <f>VLOOKUP(A1576,'Carga Remito.'!A$4:AK$16957,3,0)</f>
        <v>#N/A</v>
      </c>
      <c r="C1576" s="131" t="e">
        <f t="shared" ca="1" si="54"/>
        <v>#N/A</v>
      </c>
      <c r="D1576" s="28" t="e">
        <f>VLOOKUP(A1576,'Carga Remito.'!A$4:AK$15957,4,0)</f>
        <v>#N/A</v>
      </c>
      <c r="E1576" s="28" t="e">
        <f>VLOOKUP(A1576,'Carga Remito.'!A$4:AK$2258,6,0)</f>
        <v>#N/A</v>
      </c>
      <c r="F1576" s="28" t="e">
        <f>VLOOKUP(A1576,'Carga Remito.'!A$4:AK$1858,7,0)</f>
        <v>#N/A</v>
      </c>
      <c r="G1576" s="27" t="e">
        <f>VLOOKUP(A1576,'Carga Remito.'!A$4:AK$20957,MATCH(G$4,'Carga Remito.'!A$3:AQ$3,0),0)</f>
        <v>#N/A</v>
      </c>
      <c r="J1576" s="15" t="e">
        <f t="shared" si="53"/>
        <v>#N/A</v>
      </c>
    </row>
    <row r="1577" spans="2:10" x14ac:dyDescent="0.25">
      <c r="B1577" s="129" t="e">
        <f>VLOOKUP(A1577,'Carga Remito.'!A$4:AK$16957,3,0)</f>
        <v>#N/A</v>
      </c>
      <c r="C1577" s="131" t="e">
        <f t="shared" ca="1" si="54"/>
        <v>#N/A</v>
      </c>
      <c r="D1577" s="28" t="e">
        <f>VLOOKUP(A1577,'Carga Remito.'!A$4:AK$15957,4,0)</f>
        <v>#N/A</v>
      </c>
      <c r="E1577" s="28" t="e">
        <f>VLOOKUP(A1577,'Carga Remito.'!A$4:AK$2258,6,0)</f>
        <v>#N/A</v>
      </c>
      <c r="F1577" s="28" t="e">
        <f>VLOOKUP(A1577,'Carga Remito.'!A$4:AK$1858,7,0)</f>
        <v>#N/A</v>
      </c>
      <c r="G1577" s="27" t="e">
        <f>VLOOKUP(A1577,'Carga Remito.'!A$4:AK$20957,MATCH(G$4,'Carga Remito.'!A$3:AQ$3,0),0)</f>
        <v>#N/A</v>
      </c>
      <c r="J1577" s="15" t="e">
        <f t="shared" si="53"/>
        <v>#N/A</v>
      </c>
    </row>
    <row r="1578" spans="2:10" x14ac:dyDescent="0.25">
      <c r="B1578" s="129" t="e">
        <f>VLOOKUP(A1578,'Carga Remito.'!A$4:AK$16957,3,0)</f>
        <v>#N/A</v>
      </c>
      <c r="C1578" s="131" t="e">
        <f t="shared" ca="1" si="54"/>
        <v>#N/A</v>
      </c>
      <c r="D1578" s="28" t="e">
        <f>VLOOKUP(A1578,'Carga Remito.'!A$4:AK$15957,4,0)</f>
        <v>#N/A</v>
      </c>
      <c r="E1578" s="28" t="e">
        <f>VLOOKUP(A1578,'Carga Remito.'!A$4:AK$2258,6,0)</f>
        <v>#N/A</v>
      </c>
      <c r="F1578" s="28" t="e">
        <f>VLOOKUP(A1578,'Carga Remito.'!A$4:AK$1858,7,0)</f>
        <v>#N/A</v>
      </c>
      <c r="G1578" s="27" t="e">
        <f>VLOOKUP(A1578,'Carga Remito.'!A$4:AK$20957,MATCH(G$4,'Carga Remito.'!A$3:AQ$3,0),0)</f>
        <v>#N/A</v>
      </c>
      <c r="J1578" s="15" t="e">
        <f t="shared" si="53"/>
        <v>#N/A</v>
      </c>
    </row>
    <row r="1579" spans="2:10" x14ac:dyDescent="0.25">
      <c r="B1579" s="129" t="e">
        <f>VLOOKUP(A1579,'Carga Remito.'!A$4:AK$16957,3,0)</f>
        <v>#N/A</v>
      </c>
      <c r="C1579" s="131" t="e">
        <f t="shared" ca="1" si="54"/>
        <v>#N/A</v>
      </c>
      <c r="D1579" s="28" t="e">
        <f>VLOOKUP(A1579,'Carga Remito.'!A$4:AK$15957,4,0)</f>
        <v>#N/A</v>
      </c>
      <c r="E1579" s="28" t="e">
        <f>VLOOKUP(A1579,'Carga Remito.'!A$4:AK$2258,6,0)</f>
        <v>#N/A</v>
      </c>
      <c r="F1579" s="28" t="e">
        <f>VLOOKUP(A1579,'Carga Remito.'!A$4:AK$1858,7,0)</f>
        <v>#N/A</v>
      </c>
      <c r="G1579" s="27" t="e">
        <f>VLOOKUP(A1579,'Carga Remito.'!A$4:AK$20957,MATCH(G$4,'Carga Remito.'!A$3:AQ$3,0),0)</f>
        <v>#N/A</v>
      </c>
      <c r="J1579" s="15" t="e">
        <f t="shared" si="53"/>
        <v>#N/A</v>
      </c>
    </row>
    <row r="1580" spans="2:10" x14ac:dyDescent="0.25">
      <c r="B1580" s="129" t="e">
        <f>VLOOKUP(A1580,'Carga Remito.'!A$4:AK$16957,3,0)</f>
        <v>#N/A</v>
      </c>
      <c r="C1580" s="131" t="e">
        <f t="shared" ca="1" si="54"/>
        <v>#N/A</v>
      </c>
      <c r="D1580" s="28" t="e">
        <f>VLOOKUP(A1580,'Carga Remito.'!A$4:AK$15957,4,0)</f>
        <v>#N/A</v>
      </c>
      <c r="E1580" s="28" t="e">
        <f>VLOOKUP(A1580,'Carga Remito.'!A$4:AK$2258,6,0)</f>
        <v>#N/A</v>
      </c>
      <c r="F1580" s="28" t="e">
        <f>VLOOKUP(A1580,'Carga Remito.'!A$4:AK$1858,7,0)</f>
        <v>#N/A</v>
      </c>
      <c r="G1580" s="27" t="e">
        <f>VLOOKUP(A1580,'Carga Remito.'!A$4:AK$20957,MATCH(G$4,'Carga Remito.'!A$3:AQ$3,0),0)</f>
        <v>#N/A</v>
      </c>
      <c r="J1580" s="15" t="e">
        <f t="shared" si="53"/>
        <v>#N/A</v>
      </c>
    </row>
    <row r="1581" spans="2:10" x14ac:dyDescent="0.25">
      <c r="B1581" s="129" t="e">
        <f>VLOOKUP(A1581,'Carga Remito.'!A$4:AK$16957,3,0)</f>
        <v>#N/A</v>
      </c>
      <c r="C1581" s="131" t="e">
        <f t="shared" ca="1" si="54"/>
        <v>#N/A</v>
      </c>
      <c r="D1581" s="28" t="e">
        <f>VLOOKUP(A1581,'Carga Remito.'!A$4:AK$15957,4,0)</f>
        <v>#N/A</v>
      </c>
      <c r="E1581" s="28" t="e">
        <f>VLOOKUP(A1581,'Carga Remito.'!A$4:AK$2258,6,0)</f>
        <v>#N/A</v>
      </c>
      <c r="F1581" s="28" t="e">
        <f>VLOOKUP(A1581,'Carga Remito.'!A$4:AK$1858,7,0)</f>
        <v>#N/A</v>
      </c>
      <c r="G1581" s="27" t="e">
        <f>VLOOKUP(A1581,'Carga Remito.'!A$4:AK$20957,MATCH(G$4,'Carga Remito.'!A$3:AQ$3,0),0)</f>
        <v>#N/A</v>
      </c>
      <c r="J1581" s="15" t="e">
        <f t="shared" si="53"/>
        <v>#N/A</v>
      </c>
    </row>
    <row r="1582" spans="2:10" x14ac:dyDescent="0.25">
      <c r="B1582" s="129" t="e">
        <f>VLOOKUP(A1582,'Carga Remito.'!A$4:AK$16957,3,0)</f>
        <v>#N/A</v>
      </c>
      <c r="C1582" s="131" t="e">
        <f t="shared" ca="1" si="54"/>
        <v>#N/A</v>
      </c>
      <c r="D1582" s="28" t="e">
        <f>VLOOKUP(A1582,'Carga Remito.'!A$4:AK$15957,4,0)</f>
        <v>#N/A</v>
      </c>
      <c r="E1582" s="28" t="e">
        <f>VLOOKUP(A1582,'Carga Remito.'!A$4:AK$2258,6,0)</f>
        <v>#N/A</v>
      </c>
      <c r="F1582" s="28" t="e">
        <f>VLOOKUP(A1582,'Carga Remito.'!A$4:AK$1858,7,0)</f>
        <v>#N/A</v>
      </c>
      <c r="G1582" s="27" t="e">
        <f>VLOOKUP(A1582,'Carga Remito.'!A$4:AK$20957,MATCH(G$4,'Carga Remito.'!A$3:AQ$3,0),0)</f>
        <v>#N/A</v>
      </c>
      <c r="J1582" s="15" t="e">
        <f t="shared" si="53"/>
        <v>#N/A</v>
      </c>
    </row>
    <row r="1583" spans="2:10" x14ac:dyDescent="0.25">
      <c r="B1583" s="129" t="e">
        <f>VLOOKUP(A1583,'Carga Remito.'!A$4:AK$16957,3,0)</f>
        <v>#N/A</v>
      </c>
      <c r="C1583" s="131" t="e">
        <f t="shared" ca="1" si="54"/>
        <v>#N/A</v>
      </c>
      <c r="D1583" s="28" t="e">
        <f>VLOOKUP(A1583,'Carga Remito.'!A$4:AK$15957,4,0)</f>
        <v>#N/A</v>
      </c>
      <c r="E1583" s="28" t="e">
        <f>VLOOKUP(A1583,'Carga Remito.'!A$4:AK$2258,6,0)</f>
        <v>#N/A</v>
      </c>
      <c r="F1583" s="28" t="e">
        <f>VLOOKUP(A1583,'Carga Remito.'!A$4:AK$1858,7,0)</f>
        <v>#N/A</v>
      </c>
      <c r="G1583" s="27" t="e">
        <f>VLOOKUP(A1583,'Carga Remito.'!A$4:AK$20957,MATCH(G$4,'Carga Remito.'!A$3:AQ$3,0),0)</f>
        <v>#N/A</v>
      </c>
      <c r="J1583" s="15" t="e">
        <f t="shared" si="53"/>
        <v>#N/A</v>
      </c>
    </row>
    <row r="1584" spans="2:10" x14ac:dyDescent="0.25">
      <c r="B1584" s="129" t="e">
        <f>VLOOKUP(A1584,'Carga Remito.'!A$4:AK$16957,3,0)</f>
        <v>#N/A</v>
      </c>
      <c r="C1584" s="131" t="e">
        <f t="shared" ca="1" si="54"/>
        <v>#N/A</v>
      </c>
      <c r="D1584" s="28" t="e">
        <f>VLOOKUP(A1584,'Carga Remito.'!A$4:AK$15957,4,0)</f>
        <v>#N/A</v>
      </c>
      <c r="E1584" s="28" t="e">
        <f>VLOOKUP(A1584,'Carga Remito.'!A$4:AK$2258,6,0)</f>
        <v>#N/A</v>
      </c>
      <c r="F1584" s="28" t="e">
        <f>VLOOKUP(A1584,'Carga Remito.'!A$4:AK$1858,7,0)</f>
        <v>#N/A</v>
      </c>
      <c r="G1584" s="27" t="e">
        <f>VLOOKUP(A1584,'Carga Remito.'!A$4:AK$20957,MATCH(G$4,'Carga Remito.'!A$3:AQ$3,0),0)</f>
        <v>#N/A</v>
      </c>
      <c r="J1584" s="15" t="e">
        <f t="shared" si="53"/>
        <v>#N/A</v>
      </c>
    </row>
    <row r="1585" spans="2:10" x14ac:dyDescent="0.25">
      <c r="B1585" s="129" t="e">
        <f>VLOOKUP(A1585,'Carga Remito.'!A$4:AK$16957,3,0)</f>
        <v>#N/A</v>
      </c>
      <c r="C1585" s="131" t="e">
        <f t="shared" ca="1" si="54"/>
        <v>#N/A</v>
      </c>
      <c r="D1585" s="28" t="e">
        <f>VLOOKUP(A1585,'Carga Remito.'!A$4:AK$15957,4,0)</f>
        <v>#N/A</v>
      </c>
      <c r="E1585" s="28" t="e">
        <f>VLOOKUP(A1585,'Carga Remito.'!A$4:AK$2258,6,0)</f>
        <v>#N/A</v>
      </c>
      <c r="F1585" s="28" t="e">
        <f>VLOOKUP(A1585,'Carga Remito.'!A$4:AK$1858,7,0)</f>
        <v>#N/A</v>
      </c>
      <c r="G1585" s="27" t="e">
        <f>VLOOKUP(A1585,'Carga Remito.'!A$4:AK$20957,MATCH(G$4,'Carga Remito.'!A$3:AQ$3,0),0)</f>
        <v>#N/A</v>
      </c>
      <c r="J1585" s="15" t="e">
        <f t="shared" si="53"/>
        <v>#N/A</v>
      </c>
    </row>
    <row r="1586" spans="2:10" x14ac:dyDescent="0.25">
      <c r="B1586" s="129" t="e">
        <f>VLOOKUP(A1586,'Carga Remito.'!A$4:AK$16957,3,0)</f>
        <v>#N/A</v>
      </c>
      <c r="C1586" s="131" t="e">
        <f t="shared" ca="1" si="54"/>
        <v>#N/A</v>
      </c>
      <c r="D1586" s="28" t="e">
        <f>VLOOKUP(A1586,'Carga Remito.'!A$4:AK$15957,4,0)</f>
        <v>#N/A</v>
      </c>
      <c r="E1586" s="28" t="e">
        <f>VLOOKUP(A1586,'Carga Remito.'!A$4:AK$2258,6,0)</f>
        <v>#N/A</v>
      </c>
      <c r="F1586" s="28" t="e">
        <f>VLOOKUP(A1586,'Carga Remito.'!A$4:AK$1858,7,0)</f>
        <v>#N/A</v>
      </c>
      <c r="G1586" s="27" t="e">
        <f>VLOOKUP(A1586,'Carga Remito.'!A$4:AK$20957,MATCH(G$4,'Carga Remito.'!A$3:AQ$3,0),0)</f>
        <v>#N/A</v>
      </c>
      <c r="J1586" s="15" t="e">
        <f t="shared" si="53"/>
        <v>#N/A</v>
      </c>
    </row>
    <row r="1587" spans="2:10" x14ac:dyDescent="0.25">
      <c r="B1587" s="129" t="e">
        <f>VLOOKUP(A1587,'Carga Remito.'!A$4:AK$16957,3,0)</f>
        <v>#N/A</v>
      </c>
      <c r="C1587" s="131" t="e">
        <f t="shared" ca="1" si="54"/>
        <v>#N/A</v>
      </c>
      <c r="D1587" s="28" t="e">
        <f>VLOOKUP(A1587,'Carga Remito.'!A$4:AK$15957,4,0)</f>
        <v>#N/A</v>
      </c>
      <c r="E1587" s="28" t="e">
        <f>VLOOKUP(A1587,'Carga Remito.'!A$4:AK$2258,6,0)</f>
        <v>#N/A</v>
      </c>
      <c r="F1587" s="28" t="e">
        <f>VLOOKUP(A1587,'Carga Remito.'!A$4:AK$1858,7,0)</f>
        <v>#N/A</v>
      </c>
      <c r="G1587" s="27" t="e">
        <f>VLOOKUP(A1587,'Carga Remito.'!A$4:AK$20957,MATCH(G$4,'Carga Remito.'!A$3:AQ$3,0),0)</f>
        <v>#N/A</v>
      </c>
      <c r="J1587" s="15" t="e">
        <f t="shared" si="53"/>
        <v>#N/A</v>
      </c>
    </row>
    <row r="1588" spans="2:10" x14ac:dyDescent="0.25">
      <c r="B1588" s="129" t="e">
        <f>VLOOKUP(A1588,'Carga Remito.'!A$4:AK$16957,3,0)</f>
        <v>#N/A</v>
      </c>
      <c r="C1588" s="131" t="e">
        <f t="shared" ca="1" si="54"/>
        <v>#N/A</v>
      </c>
      <c r="D1588" s="28" t="e">
        <f>VLOOKUP(A1588,'Carga Remito.'!A$4:AK$15957,4,0)</f>
        <v>#N/A</v>
      </c>
      <c r="E1588" s="28" t="e">
        <f>VLOOKUP(A1588,'Carga Remito.'!A$4:AK$2258,6,0)</f>
        <v>#N/A</v>
      </c>
      <c r="F1588" s="28" t="e">
        <f>VLOOKUP(A1588,'Carga Remito.'!A$4:AK$1858,7,0)</f>
        <v>#N/A</v>
      </c>
      <c r="G1588" s="27" t="e">
        <f>VLOOKUP(A1588,'Carga Remito.'!A$4:AK$20957,MATCH(G$4,'Carga Remito.'!A$3:AQ$3,0),0)</f>
        <v>#N/A</v>
      </c>
      <c r="J1588" s="15" t="e">
        <f t="shared" ref="J1588:J1651" si="55">+G1588-K1588-N1588-Q1588-T1588-W1588-Z1588</f>
        <v>#N/A</v>
      </c>
    </row>
    <row r="1589" spans="2:10" x14ac:dyDescent="0.25">
      <c r="B1589" s="129" t="e">
        <f>VLOOKUP(A1589,'Carga Remito.'!A$4:AK$16957,3,0)</f>
        <v>#N/A</v>
      </c>
      <c r="C1589" s="131" t="e">
        <f t="shared" ca="1" si="54"/>
        <v>#N/A</v>
      </c>
      <c r="D1589" s="28" t="e">
        <f>VLOOKUP(A1589,'Carga Remito.'!A$4:AK$15957,4,0)</f>
        <v>#N/A</v>
      </c>
      <c r="E1589" s="28" t="e">
        <f>VLOOKUP(A1589,'Carga Remito.'!A$4:AK$2258,6,0)</f>
        <v>#N/A</v>
      </c>
      <c r="F1589" s="28" t="e">
        <f>VLOOKUP(A1589,'Carga Remito.'!A$4:AK$1858,7,0)</f>
        <v>#N/A</v>
      </c>
      <c r="G1589" s="27" t="e">
        <f>VLOOKUP(A1589,'Carga Remito.'!A$4:AK$20957,MATCH(G$4,'Carga Remito.'!A$3:AQ$3,0),0)</f>
        <v>#N/A</v>
      </c>
      <c r="J1589" s="15" t="e">
        <f t="shared" si="55"/>
        <v>#N/A</v>
      </c>
    </row>
    <row r="1590" spans="2:10" x14ac:dyDescent="0.25">
      <c r="B1590" s="129" t="e">
        <f>VLOOKUP(A1590,'Carga Remito.'!A$4:AK$16957,3,0)</f>
        <v>#N/A</v>
      </c>
      <c r="C1590" s="131" t="e">
        <f t="shared" ca="1" si="54"/>
        <v>#N/A</v>
      </c>
      <c r="D1590" s="28" t="e">
        <f>VLOOKUP(A1590,'Carga Remito.'!A$4:AK$15957,4,0)</f>
        <v>#N/A</v>
      </c>
      <c r="E1590" s="28" t="e">
        <f>VLOOKUP(A1590,'Carga Remito.'!A$4:AK$2258,6,0)</f>
        <v>#N/A</v>
      </c>
      <c r="F1590" s="28" t="e">
        <f>VLOOKUP(A1590,'Carga Remito.'!A$4:AK$1858,7,0)</f>
        <v>#N/A</v>
      </c>
      <c r="G1590" s="27" t="e">
        <f>VLOOKUP(A1590,'Carga Remito.'!A$4:AK$20957,MATCH(G$4,'Carga Remito.'!A$3:AQ$3,0),0)</f>
        <v>#N/A</v>
      </c>
      <c r="J1590" s="15" t="e">
        <f t="shared" si="55"/>
        <v>#N/A</v>
      </c>
    </row>
    <row r="1591" spans="2:10" x14ac:dyDescent="0.25">
      <c r="B1591" s="129" t="e">
        <f>VLOOKUP(A1591,'Carga Remito.'!A$4:AK$16957,3,0)</f>
        <v>#N/A</v>
      </c>
      <c r="C1591" s="131" t="e">
        <f t="shared" ca="1" si="54"/>
        <v>#N/A</v>
      </c>
      <c r="D1591" s="28" t="e">
        <f>VLOOKUP(A1591,'Carga Remito.'!A$4:AK$15957,4,0)</f>
        <v>#N/A</v>
      </c>
      <c r="E1591" s="28" t="e">
        <f>VLOOKUP(A1591,'Carga Remito.'!A$4:AK$2258,6,0)</f>
        <v>#N/A</v>
      </c>
      <c r="F1591" s="28" t="e">
        <f>VLOOKUP(A1591,'Carga Remito.'!A$4:AK$1858,7,0)</f>
        <v>#N/A</v>
      </c>
      <c r="G1591" s="27" t="e">
        <f>VLOOKUP(A1591,'Carga Remito.'!A$4:AK$20957,MATCH(G$4,'Carga Remito.'!A$3:AQ$3,0),0)</f>
        <v>#N/A</v>
      </c>
      <c r="J1591" s="15" t="e">
        <f t="shared" si="55"/>
        <v>#N/A</v>
      </c>
    </row>
    <row r="1592" spans="2:10" x14ac:dyDescent="0.25">
      <c r="B1592" s="129" t="e">
        <f>VLOOKUP(A1592,'Carga Remito.'!A$4:AK$16957,3,0)</f>
        <v>#N/A</v>
      </c>
      <c r="C1592" s="131" t="e">
        <f t="shared" ca="1" si="54"/>
        <v>#N/A</v>
      </c>
      <c r="D1592" s="28" t="e">
        <f>VLOOKUP(A1592,'Carga Remito.'!A$4:AK$15957,4,0)</f>
        <v>#N/A</v>
      </c>
      <c r="E1592" s="28" t="e">
        <f>VLOOKUP(A1592,'Carga Remito.'!A$4:AK$2258,6,0)</f>
        <v>#N/A</v>
      </c>
      <c r="F1592" s="28" t="e">
        <f>VLOOKUP(A1592,'Carga Remito.'!A$4:AK$1858,7,0)</f>
        <v>#N/A</v>
      </c>
      <c r="G1592" s="27" t="e">
        <f>VLOOKUP(A1592,'Carga Remito.'!A$4:AK$20957,MATCH(G$4,'Carga Remito.'!A$3:AQ$3,0),0)</f>
        <v>#N/A</v>
      </c>
      <c r="J1592" s="15" t="e">
        <f t="shared" si="55"/>
        <v>#N/A</v>
      </c>
    </row>
    <row r="1593" spans="2:10" x14ac:dyDescent="0.25">
      <c r="B1593" s="129" t="e">
        <f>VLOOKUP(A1593,'Carga Remito.'!A$4:AK$16957,3,0)</f>
        <v>#N/A</v>
      </c>
      <c r="C1593" s="131" t="e">
        <f t="shared" ca="1" si="54"/>
        <v>#N/A</v>
      </c>
      <c r="D1593" s="28" t="e">
        <f>VLOOKUP(A1593,'Carga Remito.'!A$4:AK$15957,4,0)</f>
        <v>#N/A</v>
      </c>
      <c r="E1593" s="28" t="e">
        <f>VLOOKUP(A1593,'Carga Remito.'!A$4:AK$2258,6,0)</f>
        <v>#N/A</v>
      </c>
      <c r="F1593" s="28" t="e">
        <f>VLOOKUP(A1593,'Carga Remito.'!A$4:AK$1858,7,0)</f>
        <v>#N/A</v>
      </c>
      <c r="G1593" s="27" t="e">
        <f>VLOOKUP(A1593,'Carga Remito.'!A$4:AK$20957,MATCH(G$4,'Carga Remito.'!A$3:AQ$3,0),0)</f>
        <v>#N/A</v>
      </c>
      <c r="J1593" s="15" t="e">
        <f t="shared" si="55"/>
        <v>#N/A</v>
      </c>
    </row>
    <row r="1594" spans="2:10" x14ac:dyDescent="0.25">
      <c r="B1594" s="129" t="e">
        <f>VLOOKUP(A1594,'Carga Remito.'!A$4:AK$16957,3,0)</f>
        <v>#N/A</v>
      </c>
      <c r="C1594" s="131" t="e">
        <f t="shared" ca="1" si="54"/>
        <v>#N/A</v>
      </c>
      <c r="D1594" s="28" t="e">
        <f>VLOOKUP(A1594,'Carga Remito.'!A$4:AK$15957,4,0)</f>
        <v>#N/A</v>
      </c>
      <c r="E1594" s="28" t="e">
        <f>VLOOKUP(A1594,'Carga Remito.'!A$4:AK$2258,6,0)</f>
        <v>#N/A</v>
      </c>
      <c r="F1594" s="28" t="e">
        <f>VLOOKUP(A1594,'Carga Remito.'!A$4:AK$1858,7,0)</f>
        <v>#N/A</v>
      </c>
      <c r="G1594" s="27" t="e">
        <f>VLOOKUP(A1594,'Carga Remito.'!A$4:AK$20957,MATCH(G$4,'Carga Remito.'!A$3:AQ$3,0),0)</f>
        <v>#N/A</v>
      </c>
      <c r="J1594" s="15" t="e">
        <f t="shared" si="55"/>
        <v>#N/A</v>
      </c>
    </row>
    <row r="1595" spans="2:10" x14ac:dyDescent="0.25">
      <c r="B1595" s="129" t="e">
        <f>VLOOKUP(A1595,'Carga Remito.'!A$4:AK$16957,3,0)</f>
        <v>#N/A</v>
      </c>
      <c r="C1595" s="131" t="e">
        <f t="shared" ca="1" si="54"/>
        <v>#N/A</v>
      </c>
      <c r="D1595" s="28" t="e">
        <f>VLOOKUP(A1595,'Carga Remito.'!A$4:AK$15957,4,0)</f>
        <v>#N/A</v>
      </c>
      <c r="E1595" s="28" t="e">
        <f>VLOOKUP(A1595,'Carga Remito.'!A$4:AK$2258,6,0)</f>
        <v>#N/A</v>
      </c>
      <c r="F1595" s="28" t="e">
        <f>VLOOKUP(A1595,'Carga Remito.'!A$4:AK$1858,7,0)</f>
        <v>#N/A</v>
      </c>
      <c r="G1595" s="27" t="e">
        <f>VLOOKUP(A1595,'Carga Remito.'!A$4:AK$20957,MATCH(G$4,'Carga Remito.'!A$3:AQ$3,0),0)</f>
        <v>#N/A</v>
      </c>
      <c r="J1595" s="15" t="e">
        <f t="shared" si="55"/>
        <v>#N/A</v>
      </c>
    </row>
    <row r="1596" spans="2:10" x14ac:dyDescent="0.25">
      <c r="B1596" s="129" t="e">
        <f>VLOOKUP(A1596,'Carga Remito.'!A$4:AK$16957,3,0)</f>
        <v>#N/A</v>
      </c>
      <c r="C1596" s="131" t="e">
        <f t="shared" ca="1" si="54"/>
        <v>#N/A</v>
      </c>
      <c r="D1596" s="28" t="e">
        <f>VLOOKUP(A1596,'Carga Remito.'!A$4:AK$15957,4,0)</f>
        <v>#N/A</v>
      </c>
      <c r="E1596" s="28" t="e">
        <f>VLOOKUP(A1596,'Carga Remito.'!A$4:AK$2258,6,0)</f>
        <v>#N/A</v>
      </c>
      <c r="F1596" s="28" t="e">
        <f>VLOOKUP(A1596,'Carga Remito.'!A$4:AK$1858,7,0)</f>
        <v>#N/A</v>
      </c>
      <c r="G1596" s="27" t="e">
        <f>VLOOKUP(A1596,'Carga Remito.'!A$4:AK$20957,MATCH(G$4,'Carga Remito.'!A$3:AQ$3,0),0)</f>
        <v>#N/A</v>
      </c>
      <c r="J1596" s="15" t="e">
        <f t="shared" si="55"/>
        <v>#N/A</v>
      </c>
    </row>
    <row r="1597" spans="2:10" x14ac:dyDescent="0.25">
      <c r="B1597" s="129" t="e">
        <f>VLOOKUP(A1597,'Carga Remito.'!A$4:AK$16957,3,0)</f>
        <v>#N/A</v>
      </c>
      <c r="C1597" s="131" t="e">
        <f t="shared" ca="1" si="54"/>
        <v>#N/A</v>
      </c>
      <c r="D1597" s="28" t="e">
        <f>VLOOKUP(A1597,'Carga Remito.'!A$4:AK$15957,4,0)</f>
        <v>#N/A</v>
      </c>
      <c r="E1597" s="28" t="e">
        <f>VLOOKUP(A1597,'Carga Remito.'!A$4:AK$2258,6,0)</f>
        <v>#N/A</v>
      </c>
      <c r="F1597" s="28" t="e">
        <f>VLOOKUP(A1597,'Carga Remito.'!A$4:AK$1858,7,0)</f>
        <v>#N/A</v>
      </c>
      <c r="G1597" s="27" t="e">
        <f>VLOOKUP(A1597,'Carga Remito.'!A$4:AK$20957,MATCH(G$4,'Carga Remito.'!A$3:AQ$3,0),0)</f>
        <v>#N/A</v>
      </c>
      <c r="J1597" s="15" t="e">
        <f t="shared" si="55"/>
        <v>#N/A</v>
      </c>
    </row>
    <row r="1598" spans="2:10" x14ac:dyDescent="0.25">
      <c r="B1598" s="129" t="e">
        <f>VLOOKUP(A1598,'Carga Remito.'!A$4:AK$16957,3,0)</f>
        <v>#N/A</v>
      </c>
      <c r="C1598" s="131" t="e">
        <f t="shared" ca="1" si="54"/>
        <v>#N/A</v>
      </c>
      <c r="D1598" s="28" t="e">
        <f>VLOOKUP(A1598,'Carga Remito.'!A$4:AK$15957,4,0)</f>
        <v>#N/A</v>
      </c>
      <c r="E1598" s="28" t="e">
        <f>VLOOKUP(A1598,'Carga Remito.'!A$4:AK$2258,6,0)</f>
        <v>#N/A</v>
      </c>
      <c r="F1598" s="28" t="e">
        <f>VLOOKUP(A1598,'Carga Remito.'!A$4:AK$1858,7,0)</f>
        <v>#N/A</v>
      </c>
      <c r="G1598" s="27" t="e">
        <f>VLOOKUP(A1598,'Carga Remito.'!A$4:AK$20957,MATCH(G$4,'Carga Remito.'!A$3:AQ$3,0),0)</f>
        <v>#N/A</v>
      </c>
      <c r="J1598" s="15" t="e">
        <f t="shared" si="55"/>
        <v>#N/A</v>
      </c>
    </row>
    <row r="1599" spans="2:10" x14ac:dyDescent="0.25">
      <c r="B1599" s="129" t="e">
        <f>VLOOKUP(A1599,'Carga Remito.'!A$4:AK$16957,3,0)</f>
        <v>#N/A</v>
      </c>
      <c r="C1599" s="131" t="e">
        <f t="shared" ca="1" si="54"/>
        <v>#N/A</v>
      </c>
      <c r="D1599" s="28" t="e">
        <f>VLOOKUP(A1599,'Carga Remito.'!A$4:AK$15957,4,0)</f>
        <v>#N/A</v>
      </c>
      <c r="E1599" s="28" t="e">
        <f>VLOOKUP(A1599,'Carga Remito.'!A$4:AK$2258,6,0)</f>
        <v>#N/A</v>
      </c>
      <c r="F1599" s="28" t="e">
        <f>VLOOKUP(A1599,'Carga Remito.'!A$4:AK$1858,7,0)</f>
        <v>#N/A</v>
      </c>
      <c r="G1599" s="27" t="e">
        <f>VLOOKUP(A1599,'Carga Remito.'!A$4:AK$20957,MATCH(G$4,'Carga Remito.'!A$3:AQ$3,0),0)</f>
        <v>#N/A</v>
      </c>
      <c r="J1599" s="15" t="e">
        <f t="shared" si="55"/>
        <v>#N/A</v>
      </c>
    </row>
    <row r="1600" spans="2:10" x14ac:dyDescent="0.25">
      <c r="B1600" s="129" t="e">
        <f>VLOOKUP(A1600,'Carga Remito.'!A$4:AK$16957,3,0)</f>
        <v>#N/A</v>
      </c>
      <c r="C1600" s="131" t="e">
        <f t="shared" ca="1" si="54"/>
        <v>#N/A</v>
      </c>
      <c r="D1600" s="28" t="e">
        <f>VLOOKUP(A1600,'Carga Remito.'!A$4:AK$15957,4,0)</f>
        <v>#N/A</v>
      </c>
      <c r="E1600" s="28" t="e">
        <f>VLOOKUP(A1600,'Carga Remito.'!A$4:AK$2258,6,0)</f>
        <v>#N/A</v>
      </c>
      <c r="F1600" s="28" t="e">
        <f>VLOOKUP(A1600,'Carga Remito.'!A$4:AK$1858,7,0)</f>
        <v>#N/A</v>
      </c>
      <c r="G1600" s="27" t="e">
        <f>VLOOKUP(A1600,'Carga Remito.'!A$4:AK$20957,MATCH(G$4,'Carga Remito.'!A$3:AQ$3,0),0)</f>
        <v>#N/A</v>
      </c>
      <c r="J1600" s="15" t="e">
        <f t="shared" si="55"/>
        <v>#N/A</v>
      </c>
    </row>
    <row r="1601" spans="2:10" x14ac:dyDescent="0.25">
      <c r="B1601" s="129" t="e">
        <f>VLOOKUP(A1601,'Carga Remito.'!A$4:AK$16957,3,0)</f>
        <v>#N/A</v>
      </c>
      <c r="C1601" s="131" t="e">
        <f t="shared" ca="1" si="54"/>
        <v>#N/A</v>
      </c>
      <c r="D1601" s="28" t="e">
        <f>VLOOKUP(A1601,'Carga Remito.'!A$4:AK$15957,4,0)</f>
        <v>#N/A</v>
      </c>
      <c r="E1601" s="28" t="e">
        <f>VLOOKUP(A1601,'Carga Remito.'!A$4:AK$2258,6,0)</f>
        <v>#N/A</v>
      </c>
      <c r="F1601" s="28" t="e">
        <f>VLOOKUP(A1601,'Carga Remito.'!A$4:AK$1858,7,0)</f>
        <v>#N/A</v>
      </c>
      <c r="G1601" s="27" t="e">
        <f>VLOOKUP(A1601,'Carga Remito.'!A$4:AK$20957,MATCH(G$4,'Carga Remito.'!A$3:AQ$3,0),0)</f>
        <v>#N/A</v>
      </c>
      <c r="J1601" s="15" t="e">
        <f t="shared" si="55"/>
        <v>#N/A</v>
      </c>
    </row>
    <row r="1602" spans="2:10" x14ac:dyDescent="0.25">
      <c r="B1602" s="129" t="e">
        <f>VLOOKUP(A1602,'Carga Remito.'!A$4:AK$16957,3,0)</f>
        <v>#N/A</v>
      </c>
      <c r="C1602" s="131" t="e">
        <f t="shared" ca="1" si="54"/>
        <v>#N/A</v>
      </c>
      <c r="D1602" s="28" t="e">
        <f>VLOOKUP(A1602,'Carga Remito.'!A$4:AK$15957,4,0)</f>
        <v>#N/A</v>
      </c>
      <c r="E1602" s="28" t="e">
        <f>VLOOKUP(A1602,'Carga Remito.'!A$4:AK$2258,6,0)</f>
        <v>#N/A</v>
      </c>
      <c r="F1602" s="28" t="e">
        <f>VLOOKUP(A1602,'Carga Remito.'!A$4:AK$1858,7,0)</f>
        <v>#N/A</v>
      </c>
      <c r="G1602" s="27" t="e">
        <f>VLOOKUP(A1602,'Carga Remito.'!A$4:AK$20957,MATCH(G$4,'Carga Remito.'!A$3:AQ$3,0),0)</f>
        <v>#N/A</v>
      </c>
      <c r="J1602" s="15" t="e">
        <f t="shared" si="55"/>
        <v>#N/A</v>
      </c>
    </row>
    <row r="1603" spans="2:10" x14ac:dyDescent="0.25">
      <c r="B1603" s="129" t="e">
        <f>VLOOKUP(A1603,'Carga Remito.'!A$4:AK$16957,3,0)</f>
        <v>#N/A</v>
      </c>
      <c r="C1603" s="131" t="e">
        <f t="shared" ca="1" si="54"/>
        <v>#N/A</v>
      </c>
      <c r="D1603" s="28" t="e">
        <f>VLOOKUP(A1603,'Carga Remito.'!A$4:AK$15957,4,0)</f>
        <v>#N/A</v>
      </c>
      <c r="E1603" s="28" t="e">
        <f>VLOOKUP(A1603,'Carga Remito.'!A$4:AK$2258,6,0)</f>
        <v>#N/A</v>
      </c>
      <c r="F1603" s="28" t="e">
        <f>VLOOKUP(A1603,'Carga Remito.'!A$4:AK$1858,7,0)</f>
        <v>#N/A</v>
      </c>
      <c r="G1603" s="27" t="e">
        <f>VLOOKUP(A1603,'Carga Remito.'!A$4:AK$20957,MATCH(G$4,'Carga Remito.'!A$3:AQ$3,0),0)</f>
        <v>#N/A</v>
      </c>
      <c r="J1603" s="15" t="e">
        <f t="shared" si="55"/>
        <v>#N/A</v>
      </c>
    </row>
    <row r="1604" spans="2:10" x14ac:dyDescent="0.25">
      <c r="B1604" s="129" t="e">
        <f>VLOOKUP(A1604,'Carga Remito.'!A$4:AK$16957,3,0)</f>
        <v>#N/A</v>
      </c>
      <c r="C1604" s="131" t="e">
        <f t="shared" ca="1" si="54"/>
        <v>#N/A</v>
      </c>
      <c r="D1604" s="28" t="e">
        <f>VLOOKUP(A1604,'Carga Remito.'!A$4:AK$15957,4,0)</f>
        <v>#N/A</v>
      </c>
      <c r="E1604" s="28" t="e">
        <f>VLOOKUP(A1604,'Carga Remito.'!A$4:AK$2258,6,0)</f>
        <v>#N/A</v>
      </c>
      <c r="F1604" s="28" t="e">
        <f>VLOOKUP(A1604,'Carga Remito.'!A$4:AK$1858,7,0)</f>
        <v>#N/A</v>
      </c>
      <c r="G1604" s="27" t="e">
        <f>VLOOKUP(A1604,'Carga Remito.'!A$4:AK$20957,MATCH(G$4,'Carga Remito.'!A$3:AQ$3,0),0)</f>
        <v>#N/A</v>
      </c>
      <c r="J1604" s="15" t="e">
        <f t="shared" si="55"/>
        <v>#N/A</v>
      </c>
    </row>
    <row r="1605" spans="2:10" x14ac:dyDescent="0.25">
      <c r="B1605" s="129" t="e">
        <f>VLOOKUP(A1605,'Carga Remito.'!A$4:AK$16957,3,0)</f>
        <v>#N/A</v>
      </c>
      <c r="C1605" s="131" t="e">
        <f t="shared" ca="1" si="54"/>
        <v>#N/A</v>
      </c>
      <c r="D1605" s="28" t="e">
        <f>VLOOKUP(A1605,'Carga Remito.'!A$4:AK$15957,4,0)</f>
        <v>#N/A</v>
      </c>
      <c r="E1605" s="28" t="e">
        <f>VLOOKUP(A1605,'Carga Remito.'!A$4:AK$2258,6,0)</f>
        <v>#N/A</v>
      </c>
      <c r="F1605" s="28" t="e">
        <f>VLOOKUP(A1605,'Carga Remito.'!A$4:AK$1858,7,0)</f>
        <v>#N/A</v>
      </c>
      <c r="G1605" s="27" t="e">
        <f>VLOOKUP(A1605,'Carga Remito.'!A$4:AK$20957,MATCH(G$4,'Carga Remito.'!A$3:AQ$3,0),0)</f>
        <v>#N/A</v>
      </c>
      <c r="J1605" s="15" t="e">
        <f t="shared" si="55"/>
        <v>#N/A</v>
      </c>
    </row>
    <row r="1606" spans="2:10" x14ac:dyDescent="0.25">
      <c r="B1606" s="129" t="e">
        <f>VLOOKUP(A1606,'Carga Remito.'!A$4:AK$16957,3,0)</f>
        <v>#N/A</v>
      </c>
      <c r="C1606" s="131" t="e">
        <f t="shared" ca="1" si="54"/>
        <v>#N/A</v>
      </c>
      <c r="D1606" s="28" t="e">
        <f>VLOOKUP(A1606,'Carga Remito.'!A$4:AK$15957,4,0)</f>
        <v>#N/A</v>
      </c>
      <c r="E1606" s="28" t="e">
        <f>VLOOKUP(A1606,'Carga Remito.'!A$4:AK$2258,6,0)</f>
        <v>#N/A</v>
      </c>
      <c r="F1606" s="28" t="e">
        <f>VLOOKUP(A1606,'Carga Remito.'!A$4:AK$1858,7,0)</f>
        <v>#N/A</v>
      </c>
      <c r="G1606" s="27" t="e">
        <f>VLOOKUP(A1606,'Carga Remito.'!A$4:AK$20957,MATCH(G$4,'Carga Remito.'!A$3:AQ$3,0),0)</f>
        <v>#N/A</v>
      </c>
      <c r="J1606" s="15" t="e">
        <f t="shared" si="55"/>
        <v>#N/A</v>
      </c>
    </row>
    <row r="1607" spans="2:10" x14ac:dyDescent="0.25">
      <c r="B1607" s="129" t="e">
        <f>VLOOKUP(A1607,'Carga Remito.'!A$4:AK$16957,3,0)</f>
        <v>#N/A</v>
      </c>
      <c r="C1607" s="131" t="e">
        <f t="shared" ca="1" si="54"/>
        <v>#N/A</v>
      </c>
      <c r="D1607" s="28" t="e">
        <f>VLOOKUP(A1607,'Carga Remito.'!A$4:AK$15957,4,0)</f>
        <v>#N/A</v>
      </c>
      <c r="E1607" s="28" t="e">
        <f>VLOOKUP(A1607,'Carga Remito.'!A$4:AK$2258,6,0)</f>
        <v>#N/A</v>
      </c>
      <c r="F1607" s="28" t="e">
        <f>VLOOKUP(A1607,'Carga Remito.'!A$4:AK$1858,7,0)</f>
        <v>#N/A</v>
      </c>
      <c r="G1607" s="27" t="e">
        <f>VLOOKUP(A1607,'Carga Remito.'!A$4:AK$20957,MATCH(G$4,'Carga Remito.'!A$3:AQ$3,0),0)</f>
        <v>#N/A</v>
      </c>
      <c r="J1607" s="15" t="e">
        <f t="shared" si="55"/>
        <v>#N/A</v>
      </c>
    </row>
    <row r="1608" spans="2:10" x14ac:dyDescent="0.25">
      <c r="B1608" s="129" t="e">
        <f>VLOOKUP(A1608,'Carga Remito.'!A$4:AK$16957,3,0)</f>
        <v>#N/A</v>
      </c>
      <c r="C1608" s="131" t="e">
        <f t="shared" ca="1" si="54"/>
        <v>#N/A</v>
      </c>
      <c r="D1608" s="28" t="e">
        <f>VLOOKUP(A1608,'Carga Remito.'!A$4:AK$15957,4,0)</f>
        <v>#N/A</v>
      </c>
      <c r="E1608" s="28" t="e">
        <f>VLOOKUP(A1608,'Carga Remito.'!A$4:AK$2258,6,0)</f>
        <v>#N/A</v>
      </c>
      <c r="F1608" s="28" t="e">
        <f>VLOOKUP(A1608,'Carga Remito.'!A$4:AK$1858,7,0)</f>
        <v>#N/A</v>
      </c>
      <c r="G1608" s="27" t="e">
        <f>VLOOKUP(A1608,'Carga Remito.'!A$4:AK$20957,MATCH(G$4,'Carga Remito.'!A$3:AQ$3,0),0)</f>
        <v>#N/A</v>
      </c>
      <c r="J1608" s="15" t="e">
        <f t="shared" si="55"/>
        <v>#N/A</v>
      </c>
    </row>
    <row r="1609" spans="2:10" x14ac:dyDescent="0.25">
      <c r="B1609" s="129" t="e">
        <f>VLOOKUP(A1609,'Carga Remito.'!A$4:AK$16957,3,0)</f>
        <v>#N/A</v>
      </c>
      <c r="C1609" s="131" t="e">
        <f t="shared" ca="1" si="54"/>
        <v>#N/A</v>
      </c>
      <c r="D1609" s="28" t="e">
        <f>VLOOKUP(A1609,'Carga Remito.'!A$4:AK$15957,4,0)</f>
        <v>#N/A</v>
      </c>
      <c r="E1609" s="28" t="e">
        <f>VLOOKUP(A1609,'Carga Remito.'!A$4:AK$2258,6,0)</f>
        <v>#N/A</v>
      </c>
      <c r="F1609" s="28" t="e">
        <f>VLOOKUP(A1609,'Carga Remito.'!A$4:AK$1858,7,0)</f>
        <v>#N/A</v>
      </c>
      <c r="G1609" s="27" t="e">
        <f>VLOOKUP(A1609,'Carga Remito.'!A$4:AK$20957,MATCH(G$4,'Carga Remito.'!A$3:AQ$3,0),0)</f>
        <v>#N/A</v>
      </c>
      <c r="J1609" s="15" t="e">
        <f t="shared" si="55"/>
        <v>#N/A</v>
      </c>
    </row>
    <row r="1610" spans="2:10" x14ac:dyDescent="0.25">
      <c r="B1610" s="129" t="e">
        <f>VLOOKUP(A1610,'Carga Remito.'!A$4:AK$16957,3,0)</f>
        <v>#N/A</v>
      </c>
      <c r="C1610" s="131" t="e">
        <f t="shared" ca="1" si="54"/>
        <v>#N/A</v>
      </c>
      <c r="D1610" s="28" t="e">
        <f>VLOOKUP(A1610,'Carga Remito.'!A$4:AK$15957,4,0)</f>
        <v>#N/A</v>
      </c>
      <c r="E1610" s="28" t="e">
        <f>VLOOKUP(A1610,'Carga Remito.'!A$4:AK$2258,6,0)</f>
        <v>#N/A</v>
      </c>
      <c r="F1610" s="28" t="e">
        <f>VLOOKUP(A1610,'Carga Remito.'!A$4:AK$1858,7,0)</f>
        <v>#N/A</v>
      </c>
      <c r="G1610" s="27" t="e">
        <f>VLOOKUP(A1610,'Carga Remito.'!A$4:AK$20957,MATCH(G$4,'Carga Remito.'!A$3:AQ$3,0),0)</f>
        <v>#N/A</v>
      </c>
      <c r="J1610" s="15" t="e">
        <f t="shared" si="55"/>
        <v>#N/A</v>
      </c>
    </row>
    <row r="1611" spans="2:10" x14ac:dyDescent="0.25">
      <c r="B1611" s="129" t="e">
        <f>VLOOKUP(A1611,'Carga Remito.'!A$4:AK$16957,3,0)</f>
        <v>#N/A</v>
      </c>
      <c r="C1611" s="131" t="e">
        <f t="shared" ca="1" si="54"/>
        <v>#N/A</v>
      </c>
      <c r="D1611" s="28" t="e">
        <f>VLOOKUP(A1611,'Carga Remito.'!A$4:AK$15957,4,0)</f>
        <v>#N/A</v>
      </c>
      <c r="E1611" s="28" t="e">
        <f>VLOOKUP(A1611,'Carga Remito.'!A$4:AK$2258,6,0)</f>
        <v>#N/A</v>
      </c>
      <c r="F1611" s="28" t="e">
        <f>VLOOKUP(A1611,'Carga Remito.'!A$4:AK$1858,7,0)</f>
        <v>#N/A</v>
      </c>
      <c r="G1611" s="27" t="e">
        <f>VLOOKUP(A1611,'Carga Remito.'!A$4:AK$20957,MATCH(G$4,'Carga Remito.'!A$3:AQ$3,0),0)</f>
        <v>#N/A</v>
      </c>
      <c r="J1611" s="15" t="e">
        <f t="shared" si="55"/>
        <v>#N/A</v>
      </c>
    </row>
    <row r="1612" spans="2:10" x14ac:dyDescent="0.25">
      <c r="B1612" s="129" t="e">
        <f>VLOOKUP(A1612,'Carga Remito.'!A$4:AK$16957,3,0)</f>
        <v>#N/A</v>
      </c>
      <c r="C1612" s="131" t="e">
        <f t="shared" ca="1" si="54"/>
        <v>#N/A</v>
      </c>
      <c r="D1612" s="28" t="e">
        <f>VLOOKUP(A1612,'Carga Remito.'!A$4:AK$15957,4,0)</f>
        <v>#N/A</v>
      </c>
      <c r="E1612" s="28" t="e">
        <f>VLOOKUP(A1612,'Carga Remito.'!A$4:AK$2258,6,0)</f>
        <v>#N/A</v>
      </c>
      <c r="F1612" s="28" t="e">
        <f>VLOOKUP(A1612,'Carga Remito.'!A$4:AK$1858,7,0)</f>
        <v>#N/A</v>
      </c>
      <c r="G1612" s="27" t="e">
        <f>VLOOKUP(A1612,'Carga Remito.'!A$4:AK$20957,MATCH(G$4,'Carga Remito.'!A$3:AQ$3,0),0)</f>
        <v>#N/A</v>
      </c>
      <c r="J1612" s="15" t="e">
        <f t="shared" si="55"/>
        <v>#N/A</v>
      </c>
    </row>
    <row r="1613" spans="2:10" x14ac:dyDescent="0.25">
      <c r="B1613" s="129" t="e">
        <f>VLOOKUP(A1613,'Carga Remito.'!A$4:AK$16957,3,0)</f>
        <v>#N/A</v>
      </c>
      <c r="C1613" s="131" t="e">
        <f t="shared" ca="1" si="54"/>
        <v>#N/A</v>
      </c>
      <c r="D1613" s="28" t="e">
        <f>VLOOKUP(A1613,'Carga Remito.'!A$4:AK$15957,4,0)</f>
        <v>#N/A</v>
      </c>
      <c r="E1613" s="28" t="e">
        <f>VLOOKUP(A1613,'Carga Remito.'!A$4:AK$2258,6,0)</f>
        <v>#N/A</v>
      </c>
      <c r="F1613" s="28" t="e">
        <f>VLOOKUP(A1613,'Carga Remito.'!A$4:AK$1858,7,0)</f>
        <v>#N/A</v>
      </c>
      <c r="G1613" s="27" t="e">
        <f>VLOOKUP(A1613,'Carga Remito.'!A$4:AK$20957,MATCH(G$4,'Carga Remito.'!A$3:AQ$3,0),0)</f>
        <v>#N/A</v>
      </c>
      <c r="J1613" s="15" t="e">
        <f t="shared" si="55"/>
        <v>#N/A</v>
      </c>
    </row>
    <row r="1614" spans="2:10" x14ac:dyDescent="0.25">
      <c r="B1614" s="129" t="e">
        <f>VLOOKUP(A1614,'Carga Remito.'!A$4:AK$16957,3,0)</f>
        <v>#N/A</v>
      </c>
      <c r="C1614" s="131" t="e">
        <f t="shared" ca="1" si="54"/>
        <v>#N/A</v>
      </c>
      <c r="D1614" s="28" t="e">
        <f>VLOOKUP(A1614,'Carga Remito.'!A$4:AK$15957,4,0)</f>
        <v>#N/A</v>
      </c>
      <c r="E1614" s="28" t="e">
        <f>VLOOKUP(A1614,'Carga Remito.'!A$4:AK$2258,6,0)</f>
        <v>#N/A</v>
      </c>
      <c r="F1614" s="28" t="e">
        <f>VLOOKUP(A1614,'Carga Remito.'!A$4:AK$1858,7,0)</f>
        <v>#N/A</v>
      </c>
      <c r="G1614" s="27" t="e">
        <f>VLOOKUP(A1614,'Carga Remito.'!A$4:AK$20957,MATCH(G$4,'Carga Remito.'!A$3:AQ$3,0),0)</f>
        <v>#N/A</v>
      </c>
      <c r="J1614" s="15" t="e">
        <f t="shared" si="55"/>
        <v>#N/A</v>
      </c>
    </row>
    <row r="1615" spans="2:10" x14ac:dyDescent="0.25">
      <c r="B1615" s="129" t="e">
        <f>VLOOKUP(A1615,'Carga Remito.'!A$4:AK$16957,3,0)</f>
        <v>#N/A</v>
      </c>
      <c r="C1615" s="131" t="e">
        <f t="shared" ca="1" si="54"/>
        <v>#N/A</v>
      </c>
      <c r="D1615" s="28" t="e">
        <f>VLOOKUP(A1615,'Carga Remito.'!A$4:AK$15957,4,0)</f>
        <v>#N/A</v>
      </c>
      <c r="E1615" s="28" t="e">
        <f>VLOOKUP(A1615,'Carga Remito.'!A$4:AK$2258,6,0)</f>
        <v>#N/A</v>
      </c>
      <c r="F1615" s="28" t="e">
        <f>VLOOKUP(A1615,'Carga Remito.'!A$4:AK$1858,7,0)</f>
        <v>#N/A</v>
      </c>
      <c r="G1615" s="27" t="e">
        <f>VLOOKUP(A1615,'Carga Remito.'!A$4:AK$20957,MATCH(G$4,'Carga Remito.'!A$3:AQ$3,0),0)</f>
        <v>#N/A</v>
      </c>
      <c r="J1615" s="15" t="e">
        <f t="shared" si="55"/>
        <v>#N/A</v>
      </c>
    </row>
    <row r="1616" spans="2:10" x14ac:dyDescent="0.25">
      <c r="B1616" s="129" t="e">
        <f>VLOOKUP(A1616,'Carga Remito.'!A$4:AK$16957,3,0)</f>
        <v>#N/A</v>
      </c>
      <c r="C1616" s="131" t="e">
        <f t="shared" ca="1" si="54"/>
        <v>#N/A</v>
      </c>
      <c r="D1616" s="28" t="e">
        <f>VLOOKUP(A1616,'Carga Remito.'!A$4:AK$15957,4,0)</f>
        <v>#N/A</v>
      </c>
      <c r="E1616" s="28" t="e">
        <f>VLOOKUP(A1616,'Carga Remito.'!A$4:AK$2258,6,0)</f>
        <v>#N/A</v>
      </c>
      <c r="F1616" s="28" t="e">
        <f>VLOOKUP(A1616,'Carga Remito.'!A$4:AK$1858,7,0)</f>
        <v>#N/A</v>
      </c>
      <c r="G1616" s="27" t="e">
        <f>VLOOKUP(A1616,'Carga Remito.'!A$4:AK$20957,MATCH(G$4,'Carga Remito.'!A$3:AQ$3,0),0)</f>
        <v>#N/A</v>
      </c>
      <c r="J1616" s="15" t="e">
        <f t="shared" si="55"/>
        <v>#N/A</v>
      </c>
    </row>
    <row r="1617" spans="2:10" x14ac:dyDescent="0.25">
      <c r="B1617" s="129" t="e">
        <f>VLOOKUP(A1617,'Carga Remito.'!A$4:AK$16957,3,0)</f>
        <v>#N/A</v>
      </c>
      <c r="C1617" s="131" t="e">
        <f t="shared" ca="1" si="54"/>
        <v>#N/A</v>
      </c>
      <c r="D1617" s="28" t="e">
        <f>VLOOKUP(A1617,'Carga Remito.'!A$4:AK$15957,4,0)</f>
        <v>#N/A</v>
      </c>
      <c r="E1617" s="28" t="e">
        <f>VLOOKUP(A1617,'Carga Remito.'!A$4:AK$2258,6,0)</f>
        <v>#N/A</v>
      </c>
      <c r="F1617" s="28" t="e">
        <f>VLOOKUP(A1617,'Carga Remito.'!A$4:AK$1858,7,0)</f>
        <v>#N/A</v>
      </c>
      <c r="G1617" s="27" t="e">
        <f>VLOOKUP(A1617,'Carga Remito.'!A$4:AK$20957,MATCH(G$4,'Carga Remito.'!A$3:AQ$3,0),0)</f>
        <v>#N/A</v>
      </c>
      <c r="J1617" s="15" t="e">
        <f t="shared" si="55"/>
        <v>#N/A</v>
      </c>
    </row>
    <row r="1618" spans="2:10" x14ac:dyDescent="0.25">
      <c r="B1618" s="129" t="e">
        <f>VLOOKUP(A1618,'Carga Remito.'!A$4:AK$16957,3,0)</f>
        <v>#N/A</v>
      </c>
      <c r="C1618" s="131" t="e">
        <f t="shared" ca="1" si="54"/>
        <v>#N/A</v>
      </c>
      <c r="D1618" s="28" t="e">
        <f>VLOOKUP(A1618,'Carga Remito.'!A$4:AK$15957,4,0)</f>
        <v>#N/A</v>
      </c>
      <c r="E1618" s="28" t="e">
        <f>VLOOKUP(A1618,'Carga Remito.'!A$4:AK$2258,6,0)</f>
        <v>#N/A</v>
      </c>
      <c r="F1618" s="28" t="e">
        <f>VLOOKUP(A1618,'Carga Remito.'!A$4:AK$1858,7,0)</f>
        <v>#N/A</v>
      </c>
      <c r="G1618" s="27" t="e">
        <f>VLOOKUP(A1618,'Carga Remito.'!A$4:AK$20957,MATCH(G$4,'Carga Remito.'!A$3:AQ$3,0),0)</f>
        <v>#N/A</v>
      </c>
      <c r="J1618" s="15" t="e">
        <f t="shared" si="55"/>
        <v>#N/A</v>
      </c>
    </row>
    <row r="1619" spans="2:10" x14ac:dyDescent="0.25">
      <c r="B1619" s="129" t="e">
        <f>VLOOKUP(A1619,'Carga Remito.'!A$4:AK$16957,3,0)</f>
        <v>#N/A</v>
      </c>
      <c r="C1619" s="131" t="e">
        <f t="shared" ca="1" si="54"/>
        <v>#N/A</v>
      </c>
      <c r="D1619" s="28" t="e">
        <f>VLOOKUP(A1619,'Carga Remito.'!A$4:AK$15957,4,0)</f>
        <v>#N/A</v>
      </c>
      <c r="E1619" s="28" t="e">
        <f>VLOOKUP(A1619,'Carga Remito.'!A$4:AK$2258,6,0)</f>
        <v>#N/A</v>
      </c>
      <c r="F1619" s="28" t="e">
        <f>VLOOKUP(A1619,'Carga Remito.'!A$4:AK$1858,7,0)</f>
        <v>#N/A</v>
      </c>
      <c r="G1619" s="27" t="e">
        <f>VLOOKUP(A1619,'Carga Remito.'!A$4:AK$20957,MATCH(G$4,'Carga Remito.'!A$3:AQ$3,0),0)</f>
        <v>#N/A</v>
      </c>
      <c r="J1619" s="15" t="e">
        <f t="shared" si="55"/>
        <v>#N/A</v>
      </c>
    </row>
    <row r="1620" spans="2:10" x14ac:dyDescent="0.25">
      <c r="B1620" s="129" t="e">
        <f>VLOOKUP(A1620,'Carga Remito.'!A$4:AK$16957,3,0)</f>
        <v>#N/A</v>
      </c>
      <c r="C1620" s="131" t="e">
        <f t="shared" ca="1" si="54"/>
        <v>#N/A</v>
      </c>
      <c r="D1620" s="28" t="e">
        <f>VLOOKUP(A1620,'Carga Remito.'!A$4:AK$15957,4,0)</f>
        <v>#N/A</v>
      </c>
      <c r="E1620" s="28" t="e">
        <f>VLOOKUP(A1620,'Carga Remito.'!A$4:AK$2258,6,0)</f>
        <v>#N/A</v>
      </c>
      <c r="F1620" s="28" t="e">
        <f>VLOOKUP(A1620,'Carga Remito.'!A$4:AK$1858,7,0)</f>
        <v>#N/A</v>
      </c>
      <c r="G1620" s="27" t="e">
        <f>VLOOKUP(A1620,'Carga Remito.'!A$4:AK$20957,MATCH(G$4,'Carga Remito.'!A$3:AQ$3,0),0)</f>
        <v>#N/A</v>
      </c>
      <c r="J1620" s="15" t="e">
        <f t="shared" si="55"/>
        <v>#N/A</v>
      </c>
    </row>
    <row r="1621" spans="2:10" x14ac:dyDescent="0.25">
      <c r="B1621" s="129" t="e">
        <f>VLOOKUP(A1621,'Carga Remito.'!A$4:AK$16957,3,0)</f>
        <v>#N/A</v>
      </c>
      <c r="C1621" s="131" t="e">
        <f t="shared" ca="1" si="54"/>
        <v>#N/A</v>
      </c>
      <c r="D1621" s="28" t="e">
        <f>VLOOKUP(A1621,'Carga Remito.'!A$4:AK$15957,4,0)</f>
        <v>#N/A</v>
      </c>
      <c r="E1621" s="28" t="e">
        <f>VLOOKUP(A1621,'Carga Remito.'!A$4:AK$2258,6,0)</f>
        <v>#N/A</v>
      </c>
      <c r="F1621" s="28" t="e">
        <f>VLOOKUP(A1621,'Carga Remito.'!A$4:AK$1858,7,0)</f>
        <v>#N/A</v>
      </c>
      <c r="G1621" s="27" t="e">
        <f>VLOOKUP(A1621,'Carga Remito.'!A$4:AK$20957,MATCH(G$4,'Carga Remito.'!A$3:AQ$3,0),0)</f>
        <v>#N/A</v>
      </c>
      <c r="J1621" s="15" t="e">
        <f t="shared" si="55"/>
        <v>#N/A</v>
      </c>
    </row>
    <row r="1622" spans="2:10" x14ac:dyDescent="0.25">
      <c r="B1622" s="129" t="e">
        <f>VLOOKUP(A1622,'Carga Remito.'!A$4:AK$16957,3,0)</f>
        <v>#N/A</v>
      </c>
      <c r="C1622" s="131" t="e">
        <f t="shared" ca="1" si="54"/>
        <v>#N/A</v>
      </c>
      <c r="D1622" s="28" t="e">
        <f>VLOOKUP(A1622,'Carga Remito.'!A$4:AK$15957,4,0)</f>
        <v>#N/A</v>
      </c>
      <c r="E1622" s="28" t="e">
        <f>VLOOKUP(A1622,'Carga Remito.'!A$4:AK$2258,6,0)</f>
        <v>#N/A</v>
      </c>
      <c r="F1622" s="28" t="e">
        <f>VLOOKUP(A1622,'Carga Remito.'!A$4:AK$1858,7,0)</f>
        <v>#N/A</v>
      </c>
      <c r="G1622" s="27" t="e">
        <f>VLOOKUP(A1622,'Carga Remito.'!A$4:AK$20957,MATCH(G$4,'Carga Remito.'!A$3:AQ$3,0),0)</f>
        <v>#N/A</v>
      </c>
      <c r="J1622" s="15" t="e">
        <f t="shared" si="55"/>
        <v>#N/A</v>
      </c>
    </row>
    <row r="1623" spans="2:10" x14ac:dyDescent="0.25">
      <c r="B1623" s="129" t="e">
        <f>VLOOKUP(A1623,'Carga Remito.'!A$4:AK$16957,3,0)</f>
        <v>#N/A</v>
      </c>
      <c r="C1623" s="131" t="e">
        <f t="shared" ca="1" si="54"/>
        <v>#N/A</v>
      </c>
      <c r="D1623" s="28" t="e">
        <f>VLOOKUP(A1623,'Carga Remito.'!A$4:AK$15957,4,0)</f>
        <v>#N/A</v>
      </c>
      <c r="E1623" s="28" t="e">
        <f>VLOOKUP(A1623,'Carga Remito.'!A$4:AK$2258,6,0)</f>
        <v>#N/A</v>
      </c>
      <c r="F1623" s="28" t="e">
        <f>VLOOKUP(A1623,'Carga Remito.'!A$4:AK$1858,7,0)</f>
        <v>#N/A</v>
      </c>
      <c r="G1623" s="27" t="e">
        <f>VLOOKUP(A1623,'Carga Remito.'!A$4:AK$20957,MATCH(G$4,'Carga Remito.'!A$3:AQ$3,0),0)</f>
        <v>#N/A</v>
      </c>
      <c r="J1623" s="15" t="e">
        <f t="shared" si="55"/>
        <v>#N/A</v>
      </c>
    </row>
    <row r="1624" spans="2:10" x14ac:dyDescent="0.25">
      <c r="B1624" s="129" t="e">
        <f>VLOOKUP(A1624,'Carga Remito.'!A$4:AK$16957,3,0)</f>
        <v>#N/A</v>
      </c>
      <c r="C1624" s="131" t="e">
        <f t="shared" ca="1" si="54"/>
        <v>#N/A</v>
      </c>
      <c r="D1624" s="28" t="e">
        <f>VLOOKUP(A1624,'Carga Remito.'!A$4:AK$15957,4,0)</f>
        <v>#N/A</v>
      </c>
      <c r="E1624" s="28" t="e">
        <f>VLOOKUP(A1624,'Carga Remito.'!A$4:AK$2258,6,0)</f>
        <v>#N/A</v>
      </c>
      <c r="F1624" s="28" t="e">
        <f>VLOOKUP(A1624,'Carga Remito.'!A$4:AK$1858,7,0)</f>
        <v>#N/A</v>
      </c>
      <c r="G1624" s="27" t="e">
        <f>VLOOKUP(A1624,'Carga Remito.'!A$4:AK$20957,MATCH(G$4,'Carga Remito.'!A$3:AQ$3,0),0)</f>
        <v>#N/A</v>
      </c>
      <c r="J1624" s="15" t="e">
        <f t="shared" si="55"/>
        <v>#N/A</v>
      </c>
    </row>
    <row r="1625" spans="2:10" x14ac:dyDescent="0.25">
      <c r="B1625" s="129" t="e">
        <f>VLOOKUP(A1625,'Carga Remito.'!A$4:AK$16957,3,0)</f>
        <v>#N/A</v>
      </c>
      <c r="C1625" s="131" t="e">
        <f t="shared" ca="1" si="54"/>
        <v>#N/A</v>
      </c>
      <c r="D1625" s="28" t="e">
        <f>VLOOKUP(A1625,'Carga Remito.'!A$4:AK$15957,4,0)</f>
        <v>#N/A</v>
      </c>
      <c r="E1625" s="28" t="e">
        <f>VLOOKUP(A1625,'Carga Remito.'!A$4:AK$2258,6,0)</f>
        <v>#N/A</v>
      </c>
      <c r="F1625" s="28" t="e">
        <f>VLOOKUP(A1625,'Carga Remito.'!A$4:AK$1858,7,0)</f>
        <v>#N/A</v>
      </c>
      <c r="G1625" s="27" t="e">
        <f>VLOOKUP(A1625,'Carga Remito.'!A$4:AK$20957,MATCH(G$4,'Carga Remito.'!A$3:AQ$3,0),0)</f>
        <v>#N/A</v>
      </c>
      <c r="J1625" s="15" t="e">
        <f t="shared" si="55"/>
        <v>#N/A</v>
      </c>
    </row>
    <row r="1626" spans="2:10" x14ac:dyDescent="0.25">
      <c r="B1626" s="129" t="e">
        <f>VLOOKUP(A1626,'Carga Remito.'!A$4:AK$16957,3,0)</f>
        <v>#N/A</v>
      </c>
      <c r="C1626" s="131" t="e">
        <f t="shared" ca="1" si="54"/>
        <v>#N/A</v>
      </c>
      <c r="D1626" s="28" t="e">
        <f>VLOOKUP(A1626,'Carga Remito.'!A$4:AK$15957,4,0)</f>
        <v>#N/A</v>
      </c>
      <c r="E1626" s="28" t="e">
        <f>VLOOKUP(A1626,'Carga Remito.'!A$4:AK$2258,6,0)</f>
        <v>#N/A</v>
      </c>
      <c r="F1626" s="28" t="e">
        <f>VLOOKUP(A1626,'Carga Remito.'!A$4:AK$1858,7,0)</f>
        <v>#N/A</v>
      </c>
      <c r="G1626" s="27" t="e">
        <f>VLOOKUP(A1626,'Carga Remito.'!A$4:AK$20957,MATCH(G$4,'Carga Remito.'!A$3:AQ$3,0),0)</f>
        <v>#N/A</v>
      </c>
      <c r="J1626" s="15" t="e">
        <f t="shared" si="55"/>
        <v>#N/A</v>
      </c>
    </row>
    <row r="1627" spans="2:10" x14ac:dyDescent="0.25">
      <c r="B1627" s="129" t="e">
        <f>VLOOKUP(A1627,'Carga Remito.'!A$4:AK$16957,3,0)</f>
        <v>#N/A</v>
      </c>
      <c r="C1627" s="131" t="e">
        <f t="shared" ca="1" si="54"/>
        <v>#N/A</v>
      </c>
      <c r="D1627" s="28" t="e">
        <f>VLOOKUP(A1627,'Carga Remito.'!A$4:AK$15957,4,0)</f>
        <v>#N/A</v>
      </c>
      <c r="E1627" s="28" t="e">
        <f>VLOOKUP(A1627,'Carga Remito.'!A$4:AK$2258,6,0)</f>
        <v>#N/A</v>
      </c>
      <c r="F1627" s="28" t="e">
        <f>VLOOKUP(A1627,'Carga Remito.'!A$4:AK$1858,7,0)</f>
        <v>#N/A</v>
      </c>
      <c r="G1627" s="27" t="e">
        <f>VLOOKUP(A1627,'Carga Remito.'!A$4:AK$20957,MATCH(G$4,'Carga Remito.'!A$3:AQ$3,0),0)</f>
        <v>#N/A</v>
      </c>
      <c r="J1627" s="15" t="e">
        <f t="shared" si="55"/>
        <v>#N/A</v>
      </c>
    </row>
    <row r="1628" spans="2:10" x14ac:dyDescent="0.25">
      <c r="B1628" s="129" t="e">
        <f>VLOOKUP(A1628,'Carga Remito.'!A$4:AK$16957,3,0)</f>
        <v>#N/A</v>
      </c>
      <c r="C1628" s="131" t="e">
        <f t="shared" ca="1" si="54"/>
        <v>#N/A</v>
      </c>
      <c r="D1628" s="28" t="e">
        <f>VLOOKUP(A1628,'Carga Remito.'!A$4:AK$15957,4,0)</f>
        <v>#N/A</v>
      </c>
      <c r="E1628" s="28" t="e">
        <f>VLOOKUP(A1628,'Carga Remito.'!A$4:AK$2258,6,0)</f>
        <v>#N/A</v>
      </c>
      <c r="F1628" s="28" t="e">
        <f>VLOOKUP(A1628,'Carga Remito.'!A$4:AK$1858,7,0)</f>
        <v>#N/A</v>
      </c>
      <c r="G1628" s="27" t="e">
        <f>VLOOKUP(A1628,'Carga Remito.'!A$4:AK$20957,MATCH(G$4,'Carga Remito.'!A$3:AQ$3,0),0)</f>
        <v>#N/A</v>
      </c>
      <c r="J1628" s="15" t="e">
        <f t="shared" si="55"/>
        <v>#N/A</v>
      </c>
    </row>
    <row r="1629" spans="2:10" x14ac:dyDescent="0.25">
      <c r="B1629" s="129" t="e">
        <f>VLOOKUP(A1629,'Carga Remito.'!A$4:AK$16957,3,0)</f>
        <v>#N/A</v>
      </c>
      <c r="C1629" s="131" t="e">
        <f t="shared" ca="1" si="54"/>
        <v>#N/A</v>
      </c>
      <c r="D1629" s="28" t="e">
        <f>VLOOKUP(A1629,'Carga Remito.'!A$4:AK$15957,4,0)</f>
        <v>#N/A</v>
      </c>
      <c r="E1629" s="28" t="e">
        <f>VLOOKUP(A1629,'Carga Remito.'!A$4:AK$2258,6,0)</f>
        <v>#N/A</v>
      </c>
      <c r="F1629" s="28" t="e">
        <f>VLOOKUP(A1629,'Carga Remito.'!A$4:AK$1858,7,0)</f>
        <v>#N/A</v>
      </c>
      <c r="G1629" s="27" t="e">
        <f>VLOOKUP(A1629,'Carga Remito.'!A$4:AK$20957,MATCH(G$4,'Carga Remito.'!A$3:AQ$3,0),0)</f>
        <v>#N/A</v>
      </c>
      <c r="J1629" s="15" t="e">
        <f t="shared" si="55"/>
        <v>#N/A</v>
      </c>
    </row>
    <row r="1630" spans="2:10" x14ac:dyDescent="0.25">
      <c r="B1630" s="129" t="e">
        <f>VLOOKUP(A1630,'Carga Remito.'!A$4:AK$16957,3,0)</f>
        <v>#N/A</v>
      </c>
      <c r="C1630" s="131" t="e">
        <f t="shared" ca="1" si="54"/>
        <v>#N/A</v>
      </c>
      <c r="D1630" s="28" t="e">
        <f>VLOOKUP(A1630,'Carga Remito.'!A$4:AK$15957,4,0)</f>
        <v>#N/A</v>
      </c>
      <c r="E1630" s="28" t="e">
        <f>VLOOKUP(A1630,'Carga Remito.'!A$4:AK$2258,6,0)</f>
        <v>#N/A</v>
      </c>
      <c r="F1630" s="28" t="e">
        <f>VLOOKUP(A1630,'Carga Remito.'!A$4:AK$1858,7,0)</f>
        <v>#N/A</v>
      </c>
      <c r="G1630" s="27" t="e">
        <f>VLOOKUP(A1630,'Carga Remito.'!A$4:AK$20957,MATCH(G$4,'Carga Remito.'!A$3:AQ$3,0),0)</f>
        <v>#N/A</v>
      </c>
      <c r="J1630" s="15" t="e">
        <f t="shared" si="55"/>
        <v>#N/A</v>
      </c>
    </row>
    <row r="1631" spans="2:10" x14ac:dyDescent="0.25">
      <c r="B1631" s="129" t="e">
        <f>VLOOKUP(A1631,'Carga Remito.'!A$4:AK$16957,3,0)</f>
        <v>#N/A</v>
      </c>
      <c r="C1631" s="131" t="e">
        <f t="shared" ca="1" si="54"/>
        <v>#N/A</v>
      </c>
      <c r="D1631" s="28" t="e">
        <f>VLOOKUP(A1631,'Carga Remito.'!A$4:AK$15957,4,0)</f>
        <v>#N/A</v>
      </c>
      <c r="E1631" s="28" t="e">
        <f>VLOOKUP(A1631,'Carga Remito.'!A$4:AK$2258,6,0)</f>
        <v>#N/A</v>
      </c>
      <c r="F1631" s="28" t="e">
        <f>VLOOKUP(A1631,'Carga Remito.'!A$4:AK$1858,7,0)</f>
        <v>#N/A</v>
      </c>
      <c r="G1631" s="27" t="e">
        <f>VLOOKUP(A1631,'Carga Remito.'!A$4:AK$20957,MATCH(G$4,'Carga Remito.'!A$3:AQ$3,0),0)</f>
        <v>#N/A</v>
      </c>
      <c r="J1631" s="15" t="e">
        <f t="shared" si="55"/>
        <v>#N/A</v>
      </c>
    </row>
    <row r="1632" spans="2:10" x14ac:dyDescent="0.25">
      <c r="B1632" s="129" t="e">
        <f>VLOOKUP(A1632,'Carga Remito.'!A$4:AK$16957,3,0)</f>
        <v>#N/A</v>
      </c>
      <c r="C1632" s="131" t="e">
        <f t="shared" ca="1" si="54"/>
        <v>#N/A</v>
      </c>
      <c r="D1632" s="28" t="e">
        <f>VLOOKUP(A1632,'Carga Remito.'!A$4:AK$15957,4,0)</f>
        <v>#N/A</v>
      </c>
      <c r="E1632" s="28" t="e">
        <f>VLOOKUP(A1632,'Carga Remito.'!A$4:AK$2258,6,0)</f>
        <v>#N/A</v>
      </c>
      <c r="F1632" s="28" t="e">
        <f>VLOOKUP(A1632,'Carga Remito.'!A$4:AK$1858,7,0)</f>
        <v>#N/A</v>
      </c>
      <c r="G1632" s="27" t="e">
        <f>VLOOKUP(A1632,'Carga Remito.'!A$4:AK$20957,MATCH(G$4,'Carga Remito.'!A$3:AQ$3,0),0)</f>
        <v>#N/A</v>
      </c>
      <c r="J1632" s="15" t="e">
        <f t="shared" si="55"/>
        <v>#N/A</v>
      </c>
    </row>
    <row r="1633" spans="2:10" x14ac:dyDescent="0.25">
      <c r="B1633" s="129" t="e">
        <f>VLOOKUP(A1633,'Carga Remito.'!A$4:AK$16957,3,0)</f>
        <v>#N/A</v>
      </c>
      <c r="C1633" s="131" t="e">
        <f t="shared" ca="1" si="54"/>
        <v>#N/A</v>
      </c>
      <c r="D1633" s="28" t="e">
        <f>VLOOKUP(A1633,'Carga Remito.'!A$4:AK$15957,4,0)</f>
        <v>#N/A</v>
      </c>
      <c r="E1633" s="28" t="e">
        <f>VLOOKUP(A1633,'Carga Remito.'!A$4:AK$2258,6,0)</f>
        <v>#N/A</v>
      </c>
      <c r="F1633" s="28" t="e">
        <f>VLOOKUP(A1633,'Carga Remito.'!A$4:AK$1858,7,0)</f>
        <v>#N/A</v>
      </c>
      <c r="G1633" s="27" t="e">
        <f>VLOOKUP(A1633,'Carga Remito.'!A$4:AK$20957,MATCH(G$4,'Carga Remito.'!A$3:AQ$3,0),0)</f>
        <v>#N/A</v>
      </c>
      <c r="J1633" s="15" t="e">
        <f t="shared" si="55"/>
        <v>#N/A</v>
      </c>
    </row>
    <row r="1634" spans="2:10" x14ac:dyDescent="0.25">
      <c r="B1634" s="129" t="e">
        <f>VLOOKUP(A1634,'Carga Remito.'!A$4:AK$16957,3,0)</f>
        <v>#N/A</v>
      </c>
      <c r="C1634" s="131" t="e">
        <f t="shared" ca="1" si="54"/>
        <v>#N/A</v>
      </c>
      <c r="D1634" s="28" t="e">
        <f>VLOOKUP(A1634,'Carga Remito.'!A$4:AK$15957,4,0)</f>
        <v>#N/A</v>
      </c>
      <c r="E1634" s="28" t="e">
        <f>VLOOKUP(A1634,'Carga Remito.'!A$4:AK$2258,6,0)</f>
        <v>#N/A</v>
      </c>
      <c r="F1634" s="28" t="e">
        <f>VLOOKUP(A1634,'Carga Remito.'!A$4:AK$1858,7,0)</f>
        <v>#N/A</v>
      </c>
      <c r="G1634" s="27" t="e">
        <f>VLOOKUP(A1634,'Carga Remito.'!A$4:AK$20957,MATCH(G$4,'Carga Remito.'!A$3:AQ$3,0),0)</f>
        <v>#N/A</v>
      </c>
      <c r="J1634" s="15" t="e">
        <f t="shared" si="55"/>
        <v>#N/A</v>
      </c>
    </row>
    <row r="1635" spans="2:10" x14ac:dyDescent="0.25">
      <c r="B1635" s="129" t="e">
        <f>VLOOKUP(A1635,'Carga Remito.'!A$4:AK$16957,3,0)</f>
        <v>#N/A</v>
      </c>
      <c r="C1635" s="131" t="e">
        <f t="shared" ca="1" si="54"/>
        <v>#N/A</v>
      </c>
      <c r="D1635" s="28" t="e">
        <f>VLOOKUP(A1635,'Carga Remito.'!A$4:AK$15957,4,0)</f>
        <v>#N/A</v>
      </c>
      <c r="E1635" s="28" t="e">
        <f>VLOOKUP(A1635,'Carga Remito.'!A$4:AK$2258,6,0)</f>
        <v>#N/A</v>
      </c>
      <c r="F1635" s="28" t="e">
        <f>VLOOKUP(A1635,'Carga Remito.'!A$4:AK$1858,7,0)</f>
        <v>#N/A</v>
      </c>
      <c r="G1635" s="27" t="e">
        <f>VLOOKUP(A1635,'Carga Remito.'!A$4:AK$20957,MATCH(G$4,'Carga Remito.'!A$3:AQ$3,0),0)</f>
        <v>#N/A</v>
      </c>
      <c r="J1635" s="15" t="e">
        <f t="shared" si="55"/>
        <v>#N/A</v>
      </c>
    </row>
    <row r="1636" spans="2:10" x14ac:dyDescent="0.25">
      <c r="B1636" s="129" t="e">
        <f>VLOOKUP(A1636,'Carga Remito.'!A$4:AK$16957,3,0)</f>
        <v>#N/A</v>
      </c>
      <c r="C1636" s="131" t="e">
        <f t="shared" ca="1" si="54"/>
        <v>#N/A</v>
      </c>
      <c r="D1636" s="28" t="e">
        <f>VLOOKUP(A1636,'Carga Remito.'!A$4:AK$15957,4,0)</f>
        <v>#N/A</v>
      </c>
      <c r="E1636" s="28" t="e">
        <f>VLOOKUP(A1636,'Carga Remito.'!A$4:AK$2258,6,0)</f>
        <v>#N/A</v>
      </c>
      <c r="F1636" s="28" t="e">
        <f>VLOOKUP(A1636,'Carga Remito.'!A$4:AK$1858,7,0)</f>
        <v>#N/A</v>
      </c>
      <c r="G1636" s="27" t="e">
        <f>VLOOKUP(A1636,'Carga Remito.'!A$4:AK$20957,MATCH(G$4,'Carga Remito.'!A$3:AQ$3,0),0)</f>
        <v>#N/A</v>
      </c>
      <c r="J1636" s="15" t="e">
        <f t="shared" si="55"/>
        <v>#N/A</v>
      </c>
    </row>
    <row r="1637" spans="2:10" x14ac:dyDescent="0.25">
      <c r="B1637" s="129" t="e">
        <f>VLOOKUP(A1637,'Carga Remito.'!A$4:AK$16957,3,0)</f>
        <v>#N/A</v>
      </c>
      <c r="C1637" s="131" t="e">
        <f t="shared" ref="C1637:C1700" ca="1" si="56">IF((TODAY()-B1637)&lt;30,0,(TODAY()-B1637)/30)</f>
        <v>#N/A</v>
      </c>
      <c r="D1637" s="28" t="e">
        <f>VLOOKUP(A1637,'Carga Remito.'!A$4:AK$15957,4,0)</f>
        <v>#N/A</v>
      </c>
      <c r="E1637" s="28" t="e">
        <f>VLOOKUP(A1637,'Carga Remito.'!A$4:AK$2258,6,0)</f>
        <v>#N/A</v>
      </c>
      <c r="F1637" s="28" t="e">
        <f>VLOOKUP(A1637,'Carga Remito.'!A$4:AK$1858,7,0)</f>
        <v>#N/A</v>
      </c>
      <c r="G1637" s="27" t="e">
        <f>VLOOKUP(A1637,'Carga Remito.'!A$4:AK$20957,MATCH(G$4,'Carga Remito.'!A$3:AQ$3,0),0)</f>
        <v>#N/A</v>
      </c>
      <c r="J1637" s="15" t="e">
        <f t="shared" si="55"/>
        <v>#N/A</v>
      </c>
    </row>
    <row r="1638" spans="2:10" x14ac:dyDescent="0.25">
      <c r="B1638" s="129" t="e">
        <f>VLOOKUP(A1638,'Carga Remito.'!A$4:AK$16957,3,0)</f>
        <v>#N/A</v>
      </c>
      <c r="C1638" s="131" t="e">
        <f t="shared" ca="1" si="56"/>
        <v>#N/A</v>
      </c>
      <c r="D1638" s="28" t="e">
        <f>VLOOKUP(A1638,'Carga Remito.'!A$4:AK$15957,4,0)</f>
        <v>#N/A</v>
      </c>
      <c r="E1638" s="28" t="e">
        <f>VLOOKUP(A1638,'Carga Remito.'!A$4:AK$2258,6,0)</f>
        <v>#N/A</v>
      </c>
      <c r="F1638" s="28" t="e">
        <f>VLOOKUP(A1638,'Carga Remito.'!A$4:AK$1858,7,0)</f>
        <v>#N/A</v>
      </c>
      <c r="G1638" s="27" t="e">
        <f>VLOOKUP(A1638,'Carga Remito.'!A$4:AK$20957,MATCH(G$4,'Carga Remito.'!A$3:AQ$3,0),0)</f>
        <v>#N/A</v>
      </c>
      <c r="J1638" s="15" t="e">
        <f t="shared" si="55"/>
        <v>#N/A</v>
      </c>
    </row>
    <row r="1639" spans="2:10" x14ac:dyDescent="0.25">
      <c r="B1639" s="129" t="e">
        <f>VLOOKUP(A1639,'Carga Remito.'!A$4:AK$16957,3,0)</f>
        <v>#N/A</v>
      </c>
      <c r="C1639" s="131" t="e">
        <f t="shared" ca="1" si="56"/>
        <v>#N/A</v>
      </c>
      <c r="D1639" s="28" t="e">
        <f>VLOOKUP(A1639,'Carga Remito.'!A$4:AK$15957,4,0)</f>
        <v>#N/A</v>
      </c>
      <c r="E1639" s="28" t="e">
        <f>VLOOKUP(A1639,'Carga Remito.'!A$4:AK$2258,6,0)</f>
        <v>#N/A</v>
      </c>
      <c r="F1639" s="28" t="e">
        <f>VLOOKUP(A1639,'Carga Remito.'!A$4:AK$1858,7,0)</f>
        <v>#N/A</v>
      </c>
      <c r="G1639" s="27" t="e">
        <f>VLOOKUP(A1639,'Carga Remito.'!A$4:AK$20957,MATCH(G$4,'Carga Remito.'!A$3:AQ$3,0),0)</f>
        <v>#N/A</v>
      </c>
      <c r="J1639" s="15" t="e">
        <f t="shared" si="55"/>
        <v>#N/A</v>
      </c>
    </row>
    <row r="1640" spans="2:10" x14ac:dyDescent="0.25">
      <c r="B1640" s="129" t="e">
        <f>VLOOKUP(A1640,'Carga Remito.'!A$4:AK$16957,3,0)</f>
        <v>#N/A</v>
      </c>
      <c r="C1640" s="131" t="e">
        <f t="shared" ca="1" si="56"/>
        <v>#N/A</v>
      </c>
      <c r="D1640" s="28" t="e">
        <f>VLOOKUP(A1640,'Carga Remito.'!A$4:AK$15957,4,0)</f>
        <v>#N/A</v>
      </c>
      <c r="E1640" s="28" t="e">
        <f>VLOOKUP(A1640,'Carga Remito.'!A$4:AK$2258,6,0)</f>
        <v>#N/A</v>
      </c>
      <c r="F1640" s="28" t="e">
        <f>VLOOKUP(A1640,'Carga Remito.'!A$4:AK$1858,7,0)</f>
        <v>#N/A</v>
      </c>
      <c r="G1640" s="27" t="e">
        <f>VLOOKUP(A1640,'Carga Remito.'!A$4:AK$20957,MATCH(G$4,'Carga Remito.'!A$3:AQ$3,0),0)</f>
        <v>#N/A</v>
      </c>
      <c r="J1640" s="15" t="e">
        <f t="shared" si="55"/>
        <v>#N/A</v>
      </c>
    </row>
    <row r="1641" spans="2:10" x14ac:dyDescent="0.25">
      <c r="B1641" s="129" t="e">
        <f>VLOOKUP(A1641,'Carga Remito.'!A$4:AK$16957,3,0)</f>
        <v>#N/A</v>
      </c>
      <c r="C1641" s="131" t="e">
        <f t="shared" ca="1" si="56"/>
        <v>#N/A</v>
      </c>
      <c r="D1641" s="28" t="e">
        <f>VLOOKUP(A1641,'Carga Remito.'!A$4:AK$15957,4,0)</f>
        <v>#N/A</v>
      </c>
      <c r="E1641" s="28" t="e">
        <f>VLOOKUP(A1641,'Carga Remito.'!A$4:AK$2258,6,0)</f>
        <v>#N/A</v>
      </c>
      <c r="F1641" s="28" t="e">
        <f>VLOOKUP(A1641,'Carga Remito.'!A$4:AK$1858,7,0)</f>
        <v>#N/A</v>
      </c>
      <c r="G1641" s="27" t="e">
        <f>VLOOKUP(A1641,'Carga Remito.'!A$4:AK$20957,MATCH(G$4,'Carga Remito.'!A$3:AQ$3,0),0)</f>
        <v>#N/A</v>
      </c>
      <c r="J1641" s="15" t="e">
        <f t="shared" si="55"/>
        <v>#N/A</v>
      </c>
    </row>
    <row r="1642" spans="2:10" x14ac:dyDescent="0.25">
      <c r="B1642" s="129" t="e">
        <f>VLOOKUP(A1642,'Carga Remito.'!A$4:AK$16957,3,0)</f>
        <v>#N/A</v>
      </c>
      <c r="C1642" s="131" t="e">
        <f t="shared" ca="1" si="56"/>
        <v>#N/A</v>
      </c>
      <c r="D1642" s="28" t="e">
        <f>VLOOKUP(A1642,'Carga Remito.'!A$4:AK$15957,4,0)</f>
        <v>#N/A</v>
      </c>
      <c r="E1642" s="28" t="e">
        <f>VLOOKUP(A1642,'Carga Remito.'!A$4:AK$2258,6,0)</f>
        <v>#N/A</v>
      </c>
      <c r="F1642" s="28" t="e">
        <f>VLOOKUP(A1642,'Carga Remito.'!A$4:AK$1858,7,0)</f>
        <v>#N/A</v>
      </c>
      <c r="G1642" s="27" t="e">
        <f>VLOOKUP(A1642,'Carga Remito.'!A$4:AK$20957,MATCH(G$4,'Carga Remito.'!A$3:AQ$3,0),0)</f>
        <v>#N/A</v>
      </c>
      <c r="J1642" s="15" t="e">
        <f t="shared" si="55"/>
        <v>#N/A</v>
      </c>
    </row>
    <row r="1643" spans="2:10" x14ac:dyDescent="0.25">
      <c r="B1643" s="129" t="e">
        <f>VLOOKUP(A1643,'Carga Remito.'!A$4:AK$16957,3,0)</f>
        <v>#N/A</v>
      </c>
      <c r="C1643" s="131" t="e">
        <f t="shared" ca="1" si="56"/>
        <v>#N/A</v>
      </c>
      <c r="D1643" s="28" t="e">
        <f>VLOOKUP(A1643,'Carga Remito.'!A$4:AK$15957,4,0)</f>
        <v>#N/A</v>
      </c>
      <c r="E1643" s="28" t="e">
        <f>VLOOKUP(A1643,'Carga Remito.'!A$4:AK$2258,6,0)</f>
        <v>#N/A</v>
      </c>
      <c r="F1643" s="28" t="e">
        <f>VLOOKUP(A1643,'Carga Remito.'!A$4:AK$1858,7,0)</f>
        <v>#N/A</v>
      </c>
      <c r="G1643" s="27" t="e">
        <f>VLOOKUP(A1643,'Carga Remito.'!A$4:AK$20957,MATCH(G$4,'Carga Remito.'!A$3:AQ$3,0),0)</f>
        <v>#N/A</v>
      </c>
      <c r="J1643" s="15" t="e">
        <f t="shared" si="55"/>
        <v>#N/A</v>
      </c>
    </row>
    <row r="1644" spans="2:10" x14ac:dyDescent="0.25">
      <c r="B1644" s="129" t="e">
        <f>VLOOKUP(A1644,'Carga Remito.'!A$4:AK$16957,3,0)</f>
        <v>#N/A</v>
      </c>
      <c r="C1644" s="131" t="e">
        <f t="shared" ca="1" si="56"/>
        <v>#N/A</v>
      </c>
      <c r="D1644" s="28" t="e">
        <f>VLOOKUP(A1644,'Carga Remito.'!A$4:AK$15957,4,0)</f>
        <v>#N/A</v>
      </c>
      <c r="E1644" s="28" t="e">
        <f>VLOOKUP(A1644,'Carga Remito.'!A$4:AK$2258,6,0)</f>
        <v>#N/A</v>
      </c>
      <c r="F1644" s="28" t="e">
        <f>VLOOKUP(A1644,'Carga Remito.'!A$4:AK$1858,7,0)</f>
        <v>#N/A</v>
      </c>
      <c r="G1644" s="27" t="e">
        <f>VLOOKUP(A1644,'Carga Remito.'!A$4:AK$20957,MATCH(G$4,'Carga Remito.'!A$3:AQ$3,0),0)</f>
        <v>#N/A</v>
      </c>
      <c r="J1644" s="15" t="e">
        <f t="shared" si="55"/>
        <v>#N/A</v>
      </c>
    </row>
    <row r="1645" spans="2:10" x14ac:dyDescent="0.25">
      <c r="B1645" s="129" t="e">
        <f>VLOOKUP(A1645,'Carga Remito.'!A$4:AK$16957,3,0)</f>
        <v>#N/A</v>
      </c>
      <c r="C1645" s="131" t="e">
        <f t="shared" ca="1" si="56"/>
        <v>#N/A</v>
      </c>
      <c r="D1645" s="28" t="e">
        <f>VLOOKUP(A1645,'Carga Remito.'!A$4:AK$15957,4,0)</f>
        <v>#N/A</v>
      </c>
      <c r="E1645" s="28" t="e">
        <f>VLOOKUP(A1645,'Carga Remito.'!A$4:AK$2258,6,0)</f>
        <v>#N/A</v>
      </c>
      <c r="F1645" s="28" t="e">
        <f>VLOOKUP(A1645,'Carga Remito.'!A$4:AK$1858,7,0)</f>
        <v>#N/A</v>
      </c>
      <c r="G1645" s="27" t="e">
        <f>VLOOKUP(A1645,'Carga Remito.'!A$4:AK$20957,MATCH(G$4,'Carga Remito.'!A$3:AQ$3,0),0)</f>
        <v>#N/A</v>
      </c>
      <c r="J1645" s="15" t="e">
        <f t="shared" si="55"/>
        <v>#N/A</v>
      </c>
    </row>
    <row r="1646" spans="2:10" x14ac:dyDescent="0.25">
      <c r="B1646" s="129" t="e">
        <f>VLOOKUP(A1646,'Carga Remito.'!A$4:AK$16957,3,0)</f>
        <v>#N/A</v>
      </c>
      <c r="C1646" s="131" t="e">
        <f t="shared" ca="1" si="56"/>
        <v>#N/A</v>
      </c>
      <c r="D1646" s="28" t="e">
        <f>VLOOKUP(A1646,'Carga Remito.'!A$4:AK$15957,4,0)</f>
        <v>#N/A</v>
      </c>
      <c r="E1646" s="28" t="e">
        <f>VLOOKUP(A1646,'Carga Remito.'!A$4:AK$2258,6,0)</f>
        <v>#N/A</v>
      </c>
      <c r="F1646" s="28" t="e">
        <f>VLOOKUP(A1646,'Carga Remito.'!A$4:AK$1858,7,0)</f>
        <v>#N/A</v>
      </c>
      <c r="G1646" s="27" t="e">
        <f>VLOOKUP(A1646,'Carga Remito.'!A$4:AK$20957,MATCH(G$4,'Carga Remito.'!A$3:AQ$3,0),0)</f>
        <v>#N/A</v>
      </c>
      <c r="J1646" s="15" t="e">
        <f t="shared" si="55"/>
        <v>#N/A</v>
      </c>
    </row>
    <row r="1647" spans="2:10" x14ac:dyDescent="0.25">
      <c r="B1647" s="129" t="e">
        <f>VLOOKUP(A1647,'Carga Remito.'!A$4:AK$16957,3,0)</f>
        <v>#N/A</v>
      </c>
      <c r="C1647" s="131" t="e">
        <f t="shared" ca="1" si="56"/>
        <v>#N/A</v>
      </c>
      <c r="D1647" s="28" t="e">
        <f>VLOOKUP(A1647,'Carga Remito.'!A$4:AK$15957,4,0)</f>
        <v>#N/A</v>
      </c>
      <c r="E1647" s="28" t="e">
        <f>VLOOKUP(A1647,'Carga Remito.'!A$4:AK$2258,6,0)</f>
        <v>#N/A</v>
      </c>
      <c r="F1647" s="28" t="e">
        <f>VLOOKUP(A1647,'Carga Remito.'!A$4:AK$1858,7,0)</f>
        <v>#N/A</v>
      </c>
      <c r="G1647" s="27" t="e">
        <f>VLOOKUP(A1647,'Carga Remito.'!A$4:AK$20957,MATCH(G$4,'Carga Remito.'!A$3:AQ$3,0),0)</f>
        <v>#N/A</v>
      </c>
      <c r="J1647" s="15" t="e">
        <f t="shared" si="55"/>
        <v>#N/A</v>
      </c>
    </row>
    <row r="1648" spans="2:10" x14ac:dyDescent="0.25">
      <c r="B1648" s="129" t="e">
        <f>VLOOKUP(A1648,'Carga Remito.'!A$4:AK$16957,3,0)</f>
        <v>#N/A</v>
      </c>
      <c r="C1648" s="131" t="e">
        <f t="shared" ca="1" si="56"/>
        <v>#N/A</v>
      </c>
      <c r="D1648" s="28" t="e">
        <f>VLOOKUP(A1648,'Carga Remito.'!A$4:AK$15957,4,0)</f>
        <v>#N/A</v>
      </c>
      <c r="E1648" s="28" t="e">
        <f>VLOOKUP(A1648,'Carga Remito.'!A$4:AK$2258,6,0)</f>
        <v>#N/A</v>
      </c>
      <c r="F1648" s="28" t="e">
        <f>VLOOKUP(A1648,'Carga Remito.'!A$4:AK$1858,7,0)</f>
        <v>#N/A</v>
      </c>
      <c r="G1648" s="27" t="e">
        <f>VLOOKUP(A1648,'Carga Remito.'!A$4:AK$20957,MATCH(G$4,'Carga Remito.'!A$3:AQ$3,0),0)</f>
        <v>#N/A</v>
      </c>
      <c r="J1648" s="15" t="e">
        <f t="shared" si="55"/>
        <v>#N/A</v>
      </c>
    </row>
    <row r="1649" spans="2:10" x14ac:dyDescent="0.25">
      <c r="B1649" s="129" t="e">
        <f>VLOOKUP(A1649,'Carga Remito.'!A$4:AK$16957,3,0)</f>
        <v>#N/A</v>
      </c>
      <c r="C1649" s="131" t="e">
        <f t="shared" ca="1" si="56"/>
        <v>#N/A</v>
      </c>
      <c r="D1649" s="28" t="e">
        <f>VLOOKUP(A1649,'Carga Remito.'!A$4:AK$15957,4,0)</f>
        <v>#N/A</v>
      </c>
      <c r="E1649" s="28" t="e">
        <f>VLOOKUP(A1649,'Carga Remito.'!A$4:AK$2258,6,0)</f>
        <v>#N/A</v>
      </c>
      <c r="F1649" s="28" t="e">
        <f>VLOOKUP(A1649,'Carga Remito.'!A$4:AK$1858,7,0)</f>
        <v>#N/A</v>
      </c>
      <c r="G1649" s="27" t="e">
        <f>VLOOKUP(A1649,'Carga Remito.'!A$4:AK$20957,MATCH(G$4,'Carga Remito.'!A$3:AQ$3,0),0)</f>
        <v>#N/A</v>
      </c>
      <c r="J1649" s="15" t="e">
        <f t="shared" si="55"/>
        <v>#N/A</v>
      </c>
    </row>
    <row r="1650" spans="2:10" x14ac:dyDescent="0.25">
      <c r="B1650" s="129" t="e">
        <f>VLOOKUP(A1650,'Carga Remito.'!A$4:AK$16957,3,0)</f>
        <v>#N/A</v>
      </c>
      <c r="C1650" s="131" t="e">
        <f t="shared" ca="1" si="56"/>
        <v>#N/A</v>
      </c>
      <c r="D1650" s="28" t="e">
        <f>VLOOKUP(A1650,'Carga Remito.'!A$4:AK$15957,4,0)</f>
        <v>#N/A</v>
      </c>
      <c r="E1650" s="28" t="e">
        <f>VLOOKUP(A1650,'Carga Remito.'!A$4:AK$2258,6,0)</f>
        <v>#N/A</v>
      </c>
      <c r="F1650" s="28" t="e">
        <f>VLOOKUP(A1650,'Carga Remito.'!A$4:AK$1858,7,0)</f>
        <v>#N/A</v>
      </c>
      <c r="G1650" s="27" t="e">
        <f>VLOOKUP(A1650,'Carga Remito.'!A$4:AK$20957,MATCH(G$4,'Carga Remito.'!A$3:AQ$3,0),0)</f>
        <v>#N/A</v>
      </c>
      <c r="J1650" s="15" t="e">
        <f t="shared" si="55"/>
        <v>#N/A</v>
      </c>
    </row>
    <row r="1651" spans="2:10" x14ac:dyDescent="0.25">
      <c r="B1651" s="129" t="e">
        <f>VLOOKUP(A1651,'Carga Remito.'!A$4:AK$16957,3,0)</f>
        <v>#N/A</v>
      </c>
      <c r="C1651" s="131" t="e">
        <f t="shared" ca="1" si="56"/>
        <v>#N/A</v>
      </c>
      <c r="D1651" s="28" t="e">
        <f>VLOOKUP(A1651,'Carga Remito.'!A$4:AK$15957,4,0)</f>
        <v>#N/A</v>
      </c>
      <c r="E1651" s="28" t="e">
        <f>VLOOKUP(A1651,'Carga Remito.'!A$4:AK$2258,6,0)</f>
        <v>#N/A</v>
      </c>
      <c r="F1651" s="28" t="e">
        <f>VLOOKUP(A1651,'Carga Remito.'!A$4:AK$1858,7,0)</f>
        <v>#N/A</v>
      </c>
      <c r="G1651" s="27" t="e">
        <f>VLOOKUP(A1651,'Carga Remito.'!A$4:AK$20957,MATCH(G$4,'Carga Remito.'!A$3:AQ$3,0),0)</f>
        <v>#N/A</v>
      </c>
      <c r="J1651" s="15" t="e">
        <f t="shared" si="55"/>
        <v>#N/A</v>
      </c>
    </row>
    <row r="1652" spans="2:10" x14ac:dyDescent="0.25">
      <c r="B1652" s="129" t="e">
        <f>VLOOKUP(A1652,'Carga Remito.'!A$4:AK$16957,3,0)</f>
        <v>#N/A</v>
      </c>
      <c r="C1652" s="131" t="e">
        <f t="shared" ca="1" si="56"/>
        <v>#N/A</v>
      </c>
      <c r="D1652" s="28" t="e">
        <f>VLOOKUP(A1652,'Carga Remito.'!A$4:AK$15957,4,0)</f>
        <v>#N/A</v>
      </c>
      <c r="E1652" s="28" t="e">
        <f>VLOOKUP(A1652,'Carga Remito.'!A$4:AK$2258,6,0)</f>
        <v>#N/A</v>
      </c>
      <c r="F1652" s="28" t="e">
        <f>VLOOKUP(A1652,'Carga Remito.'!A$4:AK$1858,7,0)</f>
        <v>#N/A</v>
      </c>
      <c r="G1652" s="27" t="e">
        <f>VLOOKUP(A1652,'Carga Remito.'!A$4:AK$20957,MATCH(G$4,'Carga Remito.'!A$3:AQ$3,0),0)</f>
        <v>#N/A</v>
      </c>
      <c r="J1652" s="15" t="e">
        <f t="shared" ref="J1652:J1715" si="57">+G1652-K1652-N1652-Q1652-T1652-W1652-Z1652</f>
        <v>#N/A</v>
      </c>
    </row>
    <row r="1653" spans="2:10" x14ac:dyDescent="0.25">
      <c r="B1653" s="129" t="e">
        <f>VLOOKUP(A1653,'Carga Remito.'!A$4:AK$16957,3,0)</f>
        <v>#N/A</v>
      </c>
      <c r="C1653" s="131" t="e">
        <f t="shared" ca="1" si="56"/>
        <v>#N/A</v>
      </c>
      <c r="D1653" s="28" t="e">
        <f>VLOOKUP(A1653,'Carga Remito.'!A$4:AK$15957,4,0)</f>
        <v>#N/A</v>
      </c>
      <c r="E1653" s="28" t="e">
        <f>VLOOKUP(A1653,'Carga Remito.'!A$4:AK$2258,6,0)</f>
        <v>#N/A</v>
      </c>
      <c r="F1653" s="28" t="e">
        <f>VLOOKUP(A1653,'Carga Remito.'!A$4:AK$1858,7,0)</f>
        <v>#N/A</v>
      </c>
      <c r="G1653" s="27" t="e">
        <f>VLOOKUP(A1653,'Carga Remito.'!A$4:AK$20957,MATCH(G$4,'Carga Remito.'!A$3:AQ$3,0),0)</f>
        <v>#N/A</v>
      </c>
      <c r="J1653" s="15" t="e">
        <f t="shared" si="57"/>
        <v>#N/A</v>
      </c>
    </row>
    <row r="1654" spans="2:10" x14ac:dyDescent="0.25">
      <c r="B1654" s="129" t="e">
        <f>VLOOKUP(A1654,'Carga Remito.'!A$4:AK$16957,3,0)</f>
        <v>#N/A</v>
      </c>
      <c r="C1654" s="131" t="e">
        <f t="shared" ca="1" si="56"/>
        <v>#N/A</v>
      </c>
      <c r="D1654" s="28" t="e">
        <f>VLOOKUP(A1654,'Carga Remito.'!A$4:AK$15957,4,0)</f>
        <v>#N/A</v>
      </c>
      <c r="E1654" s="28" t="e">
        <f>VLOOKUP(A1654,'Carga Remito.'!A$4:AK$2258,6,0)</f>
        <v>#N/A</v>
      </c>
      <c r="F1654" s="28" t="e">
        <f>VLOOKUP(A1654,'Carga Remito.'!A$4:AK$1858,7,0)</f>
        <v>#N/A</v>
      </c>
      <c r="G1654" s="27" t="e">
        <f>VLOOKUP(A1654,'Carga Remito.'!A$4:AK$20957,MATCH(G$4,'Carga Remito.'!A$3:AQ$3,0),0)</f>
        <v>#N/A</v>
      </c>
      <c r="J1654" s="15" t="e">
        <f t="shared" si="57"/>
        <v>#N/A</v>
      </c>
    </row>
    <row r="1655" spans="2:10" x14ac:dyDescent="0.25">
      <c r="B1655" s="129" t="e">
        <f>VLOOKUP(A1655,'Carga Remito.'!A$4:AK$16957,3,0)</f>
        <v>#N/A</v>
      </c>
      <c r="C1655" s="131" t="e">
        <f t="shared" ca="1" si="56"/>
        <v>#N/A</v>
      </c>
      <c r="D1655" s="28" t="e">
        <f>VLOOKUP(A1655,'Carga Remito.'!A$4:AK$15957,4,0)</f>
        <v>#N/A</v>
      </c>
      <c r="E1655" s="28" t="e">
        <f>VLOOKUP(A1655,'Carga Remito.'!A$4:AK$2258,6,0)</f>
        <v>#N/A</v>
      </c>
      <c r="F1655" s="28" t="e">
        <f>VLOOKUP(A1655,'Carga Remito.'!A$4:AK$1858,7,0)</f>
        <v>#N/A</v>
      </c>
      <c r="G1655" s="27" t="e">
        <f>VLOOKUP(A1655,'Carga Remito.'!A$4:AK$20957,MATCH(G$4,'Carga Remito.'!A$3:AQ$3,0),0)</f>
        <v>#N/A</v>
      </c>
      <c r="J1655" s="15" t="e">
        <f t="shared" si="57"/>
        <v>#N/A</v>
      </c>
    </row>
    <row r="1656" spans="2:10" x14ac:dyDescent="0.25">
      <c r="B1656" s="129" t="e">
        <f>VLOOKUP(A1656,'Carga Remito.'!A$4:AK$16957,3,0)</f>
        <v>#N/A</v>
      </c>
      <c r="C1656" s="131" t="e">
        <f t="shared" ca="1" si="56"/>
        <v>#N/A</v>
      </c>
      <c r="D1656" s="28" t="e">
        <f>VLOOKUP(A1656,'Carga Remito.'!A$4:AK$15957,4,0)</f>
        <v>#N/A</v>
      </c>
      <c r="E1656" s="28" t="e">
        <f>VLOOKUP(A1656,'Carga Remito.'!A$4:AK$2258,6,0)</f>
        <v>#N/A</v>
      </c>
      <c r="F1656" s="28" t="e">
        <f>VLOOKUP(A1656,'Carga Remito.'!A$4:AK$1858,7,0)</f>
        <v>#N/A</v>
      </c>
      <c r="G1656" s="27" t="e">
        <f>VLOOKUP(A1656,'Carga Remito.'!A$4:AK$20957,MATCH(G$4,'Carga Remito.'!A$3:AQ$3,0),0)</f>
        <v>#N/A</v>
      </c>
      <c r="J1656" s="15" t="e">
        <f t="shared" si="57"/>
        <v>#N/A</v>
      </c>
    </row>
    <row r="1657" spans="2:10" x14ac:dyDescent="0.25">
      <c r="B1657" s="129" t="e">
        <f>VLOOKUP(A1657,'Carga Remito.'!A$4:AK$16957,3,0)</f>
        <v>#N/A</v>
      </c>
      <c r="C1657" s="131" t="e">
        <f t="shared" ca="1" si="56"/>
        <v>#N/A</v>
      </c>
      <c r="D1657" s="28" t="e">
        <f>VLOOKUP(A1657,'Carga Remito.'!A$4:AK$15957,4,0)</f>
        <v>#N/A</v>
      </c>
      <c r="E1657" s="28" t="e">
        <f>VLOOKUP(A1657,'Carga Remito.'!A$4:AK$2258,6,0)</f>
        <v>#N/A</v>
      </c>
      <c r="F1657" s="28" t="e">
        <f>VLOOKUP(A1657,'Carga Remito.'!A$4:AK$1858,7,0)</f>
        <v>#N/A</v>
      </c>
      <c r="G1657" s="27" t="e">
        <f>VLOOKUP(A1657,'Carga Remito.'!A$4:AK$20957,MATCH(G$4,'Carga Remito.'!A$3:AQ$3,0),0)</f>
        <v>#N/A</v>
      </c>
      <c r="J1657" s="15" t="e">
        <f t="shared" si="57"/>
        <v>#N/A</v>
      </c>
    </row>
    <row r="1658" spans="2:10" x14ac:dyDescent="0.25">
      <c r="B1658" s="129" t="e">
        <f>VLOOKUP(A1658,'Carga Remito.'!A$4:AK$16957,3,0)</f>
        <v>#N/A</v>
      </c>
      <c r="C1658" s="131" t="e">
        <f t="shared" ca="1" si="56"/>
        <v>#N/A</v>
      </c>
      <c r="D1658" s="28" t="e">
        <f>VLOOKUP(A1658,'Carga Remito.'!A$4:AK$15957,4,0)</f>
        <v>#N/A</v>
      </c>
      <c r="E1658" s="28" t="e">
        <f>VLOOKUP(A1658,'Carga Remito.'!A$4:AK$2258,6,0)</f>
        <v>#N/A</v>
      </c>
      <c r="F1658" s="28" t="e">
        <f>VLOOKUP(A1658,'Carga Remito.'!A$4:AK$1858,7,0)</f>
        <v>#N/A</v>
      </c>
      <c r="G1658" s="27" t="e">
        <f>VLOOKUP(A1658,'Carga Remito.'!A$4:AK$20957,MATCH(G$4,'Carga Remito.'!A$3:AQ$3,0),0)</f>
        <v>#N/A</v>
      </c>
      <c r="J1658" s="15" t="e">
        <f t="shared" si="57"/>
        <v>#N/A</v>
      </c>
    </row>
    <row r="1659" spans="2:10" x14ac:dyDescent="0.25">
      <c r="B1659" s="129" t="e">
        <f>VLOOKUP(A1659,'Carga Remito.'!A$4:AK$16957,3,0)</f>
        <v>#N/A</v>
      </c>
      <c r="C1659" s="131" t="e">
        <f t="shared" ca="1" si="56"/>
        <v>#N/A</v>
      </c>
      <c r="D1659" s="28" t="e">
        <f>VLOOKUP(A1659,'Carga Remito.'!A$4:AK$15957,4,0)</f>
        <v>#N/A</v>
      </c>
      <c r="E1659" s="28" t="e">
        <f>VLOOKUP(A1659,'Carga Remito.'!A$4:AK$2258,6,0)</f>
        <v>#N/A</v>
      </c>
      <c r="F1659" s="28" t="e">
        <f>VLOOKUP(A1659,'Carga Remito.'!A$4:AK$1858,7,0)</f>
        <v>#N/A</v>
      </c>
      <c r="G1659" s="27" t="e">
        <f>VLOOKUP(A1659,'Carga Remito.'!A$4:AK$20957,MATCH(G$4,'Carga Remito.'!A$3:AQ$3,0),0)</f>
        <v>#N/A</v>
      </c>
      <c r="J1659" s="15" t="e">
        <f t="shared" si="57"/>
        <v>#N/A</v>
      </c>
    </row>
    <row r="1660" spans="2:10" x14ac:dyDescent="0.25">
      <c r="B1660" s="129" t="e">
        <f>VLOOKUP(A1660,'Carga Remito.'!A$4:AK$16957,3,0)</f>
        <v>#N/A</v>
      </c>
      <c r="C1660" s="131" t="e">
        <f t="shared" ca="1" si="56"/>
        <v>#N/A</v>
      </c>
      <c r="D1660" s="28" t="e">
        <f>VLOOKUP(A1660,'Carga Remito.'!A$4:AK$15957,4,0)</f>
        <v>#N/A</v>
      </c>
      <c r="E1660" s="28" t="e">
        <f>VLOOKUP(A1660,'Carga Remito.'!A$4:AK$2258,6,0)</f>
        <v>#N/A</v>
      </c>
      <c r="F1660" s="28" t="e">
        <f>VLOOKUP(A1660,'Carga Remito.'!A$4:AK$1858,7,0)</f>
        <v>#N/A</v>
      </c>
      <c r="G1660" s="27" t="e">
        <f>VLOOKUP(A1660,'Carga Remito.'!A$4:AK$20957,MATCH(G$4,'Carga Remito.'!A$3:AQ$3,0),0)</f>
        <v>#N/A</v>
      </c>
      <c r="J1660" s="15" t="e">
        <f t="shared" si="57"/>
        <v>#N/A</v>
      </c>
    </row>
    <row r="1661" spans="2:10" x14ac:dyDescent="0.25">
      <c r="B1661" s="129" t="e">
        <f>VLOOKUP(A1661,'Carga Remito.'!A$4:AK$16957,3,0)</f>
        <v>#N/A</v>
      </c>
      <c r="C1661" s="131" t="e">
        <f t="shared" ca="1" si="56"/>
        <v>#N/A</v>
      </c>
      <c r="D1661" s="28" t="e">
        <f>VLOOKUP(A1661,'Carga Remito.'!A$4:AK$15957,4,0)</f>
        <v>#N/A</v>
      </c>
      <c r="E1661" s="28" t="e">
        <f>VLOOKUP(A1661,'Carga Remito.'!A$4:AK$2258,6,0)</f>
        <v>#N/A</v>
      </c>
      <c r="F1661" s="28" t="e">
        <f>VLOOKUP(A1661,'Carga Remito.'!A$4:AK$1858,7,0)</f>
        <v>#N/A</v>
      </c>
      <c r="G1661" s="27" t="e">
        <f>VLOOKUP(A1661,'Carga Remito.'!A$4:AK$20957,MATCH(G$4,'Carga Remito.'!A$3:AQ$3,0),0)</f>
        <v>#N/A</v>
      </c>
      <c r="J1661" s="15" t="e">
        <f t="shared" si="57"/>
        <v>#N/A</v>
      </c>
    </row>
    <row r="1662" spans="2:10" x14ac:dyDescent="0.25">
      <c r="B1662" s="129" t="e">
        <f>VLOOKUP(A1662,'Carga Remito.'!A$4:AK$16957,3,0)</f>
        <v>#N/A</v>
      </c>
      <c r="C1662" s="131" t="e">
        <f t="shared" ca="1" si="56"/>
        <v>#N/A</v>
      </c>
      <c r="D1662" s="28" t="e">
        <f>VLOOKUP(A1662,'Carga Remito.'!A$4:AK$15957,4,0)</f>
        <v>#N/A</v>
      </c>
      <c r="E1662" s="28" t="e">
        <f>VLOOKUP(A1662,'Carga Remito.'!A$4:AK$2258,6,0)</f>
        <v>#N/A</v>
      </c>
      <c r="F1662" s="28" t="e">
        <f>VLOOKUP(A1662,'Carga Remito.'!A$4:AK$1858,7,0)</f>
        <v>#N/A</v>
      </c>
      <c r="G1662" s="27" t="e">
        <f>VLOOKUP(A1662,'Carga Remito.'!A$4:AK$20957,MATCH(G$4,'Carga Remito.'!A$3:AQ$3,0),0)</f>
        <v>#N/A</v>
      </c>
      <c r="J1662" s="15" t="e">
        <f t="shared" si="57"/>
        <v>#N/A</v>
      </c>
    </row>
    <row r="1663" spans="2:10" x14ac:dyDescent="0.25">
      <c r="B1663" s="129" t="e">
        <f>VLOOKUP(A1663,'Carga Remito.'!A$4:AK$16957,3,0)</f>
        <v>#N/A</v>
      </c>
      <c r="C1663" s="131" t="e">
        <f t="shared" ca="1" si="56"/>
        <v>#N/A</v>
      </c>
      <c r="D1663" s="28" t="e">
        <f>VLOOKUP(A1663,'Carga Remito.'!A$4:AK$15957,4,0)</f>
        <v>#N/A</v>
      </c>
      <c r="E1663" s="28" t="e">
        <f>VLOOKUP(A1663,'Carga Remito.'!A$4:AK$2258,6,0)</f>
        <v>#N/A</v>
      </c>
      <c r="F1663" s="28" t="e">
        <f>VLOOKUP(A1663,'Carga Remito.'!A$4:AK$1858,7,0)</f>
        <v>#N/A</v>
      </c>
      <c r="G1663" s="27" t="e">
        <f>VLOOKUP(A1663,'Carga Remito.'!A$4:AK$20957,MATCH(G$4,'Carga Remito.'!A$3:AQ$3,0),0)</f>
        <v>#N/A</v>
      </c>
      <c r="J1663" s="15" t="e">
        <f t="shared" si="57"/>
        <v>#N/A</v>
      </c>
    </row>
    <row r="1664" spans="2:10" x14ac:dyDescent="0.25">
      <c r="B1664" s="129" t="e">
        <f>VLOOKUP(A1664,'Carga Remito.'!A$4:AK$16957,3,0)</f>
        <v>#N/A</v>
      </c>
      <c r="C1664" s="131" t="e">
        <f t="shared" ca="1" si="56"/>
        <v>#N/A</v>
      </c>
      <c r="D1664" s="28" t="e">
        <f>VLOOKUP(A1664,'Carga Remito.'!A$4:AK$15957,4,0)</f>
        <v>#N/A</v>
      </c>
      <c r="E1664" s="28" t="e">
        <f>VLOOKUP(A1664,'Carga Remito.'!A$4:AK$2258,6,0)</f>
        <v>#N/A</v>
      </c>
      <c r="F1664" s="28" t="e">
        <f>VLOOKUP(A1664,'Carga Remito.'!A$4:AK$1858,7,0)</f>
        <v>#N/A</v>
      </c>
      <c r="G1664" s="27" t="e">
        <f>VLOOKUP(A1664,'Carga Remito.'!A$4:AK$20957,MATCH(G$4,'Carga Remito.'!A$3:AQ$3,0),0)</f>
        <v>#N/A</v>
      </c>
      <c r="J1664" s="15" t="e">
        <f t="shared" si="57"/>
        <v>#N/A</v>
      </c>
    </row>
    <row r="1665" spans="2:10" x14ac:dyDescent="0.25">
      <c r="B1665" s="129" t="e">
        <f>VLOOKUP(A1665,'Carga Remito.'!A$4:AK$16957,3,0)</f>
        <v>#N/A</v>
      </c>
      <c r="C1665" s="131" t="e">
        <f t="shared" ca="1" si="56"/>
        <v>#N/A</v>
      </c>
      <c r="D1665" s="28" t="e">
        <f>VLOOKUP(A1665,'Carga Remito.'!A$4:AK$15957,4,0)</f>
        <v>#N/A</v>
      </c>
      <c r="E1665" s="28" t="e">
        <f>VLOOKUP(A1665,'Carga Remito.'!A$4:AK$2258,6,0)</f>
        <v>#N/A</v>
      </c>
      <c r="F1665" s="28" t="e">
        <f>VLOOKUP(A1665,'Carga Remito.'!A$4:AK$1858,7,0)</f>
        <v>#N/A</v>
      </c>
      <c r="G1665" s="27" t="e">
        <f>VLOOKUP(A1665,'Carga Remito.'!A$4:AK$20957,MATCH(G$4,'Carga Remito.'!A$3:AQ$3,0),0)</f>
        <v>#N/A</v>
      </c>
      <c r="J1665" s="15" t="e">
        <f t="shared" si="57"/>
        <v>#N/A</v>
      </c>
    </row>
    <row r="1666" spans="2:10" x14ac:dyDescent="0.25">
      <c r="B1666" s="129" t="e">
        <f>VLOOKUP(A1666,'Carga Remito.'!A$4:AK$16957,3,0)</f>
        <v>#N/A</v>
      </c>
      <c r="C1666" s="131" t="e">
        <f t="shared" ca="1" si="56"/>
        <v>#N/A</v>
      </c>
      <c r="D1666" s="28" t="e">
        <f>VLOOKUP(A1666,'Carga Remito.'!A$4:AK$15957,4,0)</f>
        <v>#N/A</v>
      </c>
      <c r="E1666" s="28" t="e">
        <f>VLOOKUP(A1666,'Carga Remito.'!A$4:AK$2258,6,0)</f>
        <v>#N/A</v>
      </c>
      <c r="F1666" s="28" t="e">
        <f>VLOOKUP(A1666,'Carga Remito.'!A$4:AK$1858,7,0)</f>
        <v>#N/A</v>
      </c>
      <c r="G1666" s="27" t="e">
        <f>VLOOKUP(A1666,'Carga Remito.'!A$4:AK$20957,MATCH(G$4,'Carga Remito.'!A$3:AQ$3,0),0)</f>
        <v>#N/A</v>
      </c>
      <c r="J1666" s="15" t="e">
        <f t="shared" si="57"/>
        <v>#N/A</v>
      </c>
    </row>
    <row r="1667" spans="2:10" x14ac:dyDescent="0.25">
      <c r="B1667" s="129" t="e">
        <f>VLOOKUP(A1667,'Carga Remito.'!A$4:AK$16957,3,0)</f>
        <v>#N/A</v>
      </c>
      <c r="C1667" s="131" t="e">
        <f t="shared" ca="1" si="56"/>
        <v>#N/A</v>
      </c>
      <c r="D1667" s="28" t="e">
        <f>VLOOKUP(A1667,'Carga Remito.'!A$4:AK$15957,4,0)</f>
        <v>#N/A</v>
      </c>
      <c r="E1667" s="28" t="e">
        <f>VLOOKUP(A1667,'Carga Remito.'!A$4:AK$2258,6,0)</f>
        <v>#N/A</v>
      </c>
      <c r="F1667" s="28" t="e">
        <f>VLOOKUP(A1667,'Carga Remito.'!A$4:AK$1858,7,0)</f>
        <v>#N/A</v>
      </c>
      <c r="G1667" s="27" t="e">
        <f>VLOOKUP(A1667,'Carga Remito.'!A$4:AK$20957,MATCH(G$4,'Carga Remito.'!A$3:AQ$3,0),0)</f>
        <v>#N/A</v>
      </c>
      <c r="J1667" s="15" t="e">
        <f t="shared" si="57"/>
        <v>#N/A</v>
      </c>
    </row>
    <row r="1668" spans="2:10" x14ac:dyDescent="0.25">
      <c r="B1668" s="129" t="e">
        <f>VLOOKUP(A1668,'Carga Remito.'!A$4:AK$16957,3,0)</f>
        <v>#N/A</v>
      </c>
      <c r="C1668" s="131" t="e">
        <f t="shared" ca="1" si="56"/>
        <v>#N/A</v>
      </c>
      <c r="D1668" s="28" t="e">
        <f>VLOOKUP(A1668,'Carga Remito.'!A$4:AK$15957,4,0)</f>
        <v>#N/A</v>
      </c>
      <c r="E1668" s="28" t="e">
        <f>VLOOKUP(A1668,'Carga Remito.'!A$4:AK$2258,6,0)</f>
        <v>#N/A</v>
      </c>
      <c r="F1668" s="28" t="e">
        <f>VLOOKUP(A1668,'Carga Remito.'!A$4:AK$1858,7,0)</f>
        <v>#N/A</v>
      </c>
      <c r="G1668" s="27" t="e">
        <f>VLOOKUP(A1668,'Carga Remito.'!A$4:AK$20957,MATCH(G$4,'Carga Remito.'!A$3:AQ$3,0),0)</f>
        <v>#N/A</v>
      </c>
      <c r="J1668" s="15" t="e">
        <f t="shared" si="57"/>
        <v>#N/A</v>
      </c>
    </row>
    <row r="1669" spans="2:10" x14ac:dyDescent="0.25">
      <c r="B1669" s="129" t="e">
        <f>VLOOKUP(A1669,'Carga Remito.'!A$4:AK$16957,3,0)</f>
        <v>#N/A</v>
      </c>
      <c r="C1669" s="131" t="e">
        <f t="shared" ca="1" si="56"/>
        <v>#N/A</v>
      </c>
      <c r="D1669" s="28" t="e">
        <f>VLOOKUP(A1669,'Carga Remito.'!A$4:AK$15957,4,0)</f>
        <v>#N/A</v>
      </c>
      <c r="E1669" s="28" t="e">
        <f>VLOOKUP(A1669,'Carga Remito.'!A$4:AK$2258,6,0)</f>
        <v>#N/A</v>
      </c>
      <c r="F1669" s="28" t="e">
        <f>VLOOKUP(A1669,'Carga Remito.'!A$4:AK$1858,7,0)</f>
        <v>#N/A</v>
      </c>
      <c r="G1669" s="27" t="e">
        <f>VLOOKUP(A1669,'Carga Remito.'!A$4:AK$20957,MATCH(G$4,'Carga Remito.'!A$3:AQ$3,0),0)</f>
        <v>#N/A</v>
      </c>
      <c r="J1669" s="15" t="e">
        <f t="shared" si="57"/>
        <v>#N/A</v>
      </c>
    </row>
    <row r="1670" spans="2:10" x14ac:dyDescent="0.25">
      <c r="B1670" s="129" t="e">
        <f>VLOOKUP(A1670,'Carga Remito.'!A$4:AK$16957,3,0)</f>
        <v>#N/A</v>
      </c>
      <c r="C1670" s="131" t="e">
        <f t="shared" ca="1" si="56"/>
        <v>#N/A</v>
      </c>
      <c r="D1670" s="28" t="e">
        <f>VLOOKUP(A1670,'Carga Remito.'!A$4:AK$15957,4,0)</f>
        <v>#N/A</v>
      </c>
      <c r="E1670" s="28" t="e">
        <f>VLOOKUP(A1670,'Carga Remito.'!A$4:AK$2258,6,0)</f>
        <v>#N/A</v>
      </c>
      <c r="F1670" s="28" t="e">
        <f>VLOOKUP(A1670,'Carga Remito.'!A$4:AK$1858,7,0)</f>
        <v>#N/A</v>
      </c>
      <c r="G1670" s="27" t="e">
        <f>VLOOKUP(A1670,'Carga Remito.'!A$4:AK$20957,MATCH(G$4,'Carga Remito.'!A$3:AQ$3,0),0)</f>
        <v>#N/A</v>
      </c>
      <c r="J1670" s="15" t="e">
        <f t="shared" si="57"/>
        <v>#N/A</v>
      </c>
    </row>
    <row r="1671" spans="2:10" x14ac:dyDescent="0.25">
      <c r="B1671" s="129" t="e">
        <f>VLOOKUP(A1671,'Carga Remito.'!A$4:AK$16957,3,0)</f>
        <v>#N/A</v>
      </c>
      <c r="C1671" s="131" t="e">
        <f t="shared" ca="1" si="56"/>
        <v>#N/A</v>
      </c>
      <c r="D1671" s="28" t="e">
        <f>VLOOKUP(A1671,'Carga Remito.'!A$4:AK$15957,4,0)</f>
        <v>#N/A</v>
      </c>
      <c r="E1671" s="28" t="e">
        <f>VLOOKUP(A1671,'Carga Remito.'!A$4:AK$2258,6,0)</f>
        <v>#N/A</v>
      </c>
      <c r="F1671" s="28" t="e">
        <f>VLOOKUP(A1671,'Carga Remito.'!A$4:AK$1858,7,0)</f>
        <v>#N/A</v>
      </c>
      <c r="G1671" s="27" t="e">
        <f>VLOOKUP(A1671,'Carga Remito.'!A$4:AK$20957,MATCH(G$4,'Carga Remito.'!A$3:AQ$3,0),0)</f>
        <v>#N/A</v>
      </c>
      <c r="J1671" s="15" t="e">
        <f t="shared" si="57"/>
        <v>#N/A</v>
      </c>
    </row>
    <row r="1672" spans="2:10" x14ac:dyDescent="0.25">
      <c r="B1672" s="129" t="e">
        <f>VLOOKUP(A1672,'Carga Remito.'!A$4:AK$16957,3,0)</f>
        <v>#N/A</v>
      </c>
      <c r="C1672" s="131" t="e">
        <f t="shared" ca="1" si="56"/>
        <v>#N/A</v>
      </c>
      <c r="D1672" s="28" t="e">
        <f>VLOOKUP(A1672,'Carga Remito.'!A$4:AK$15957,4,0)</f>
        <v>#N/A</v>
      </c>
      <c r="E1672" s="28" t="e">
        <f>VLOOKUP(A1672,'Carga Remito.'!A$4:AK$2258,6,0)</f>
        <v>#N/A</v>
      </c>
      <c r="F1672" s="28" t="e">
        <f>VLOOKUP(A1672,'Carga Remito.'!A$4:AK$1858,7,0)</f>
        <v>#N/A</v>
      </c>
      <c r="G1672" s="27" t="e">
        <f>VLOOKUP(A1672,'Carga Remito.'!A$4:AK$20957,MATCH(G$4,'Carga Remito.'!A$3:AQ$3,0),0)</f>
        <v>#N/A</v>
      </c>
      <c r="J1672" s="15" t="e">
        <f t="shared" si="57"/>
        <v>#N/A</v>
      </c>
    </row>
    <row r="1673" spans="2:10" x14ac:dyDescent="0.25">
      <c r="B1673" s="129" t="e">
        <f>VLOOKUP(A1673,'Carga Remito.'!A$4:AK$16957,3,0)</f>
        <v>#N/A</v>
      </c>
      <c r="C1673" s="131" t="e">
        <f t="shared" ca="1" si="56"/>
        <v>#N/A</v>
      </c>
      <c r="D1673" s="28" t="e">
        <f>VLOOKUP(A1673,'Carga Remito.'!A$4:AK$15957,4,0)</f>
        <v>#N/A</v>
      </c>
      <c r="E1673" s="28" t="e">
        <f>VLOOKUP(A1673,'Carga Remito.'!A$4:AK$2258,6,0)</f>
        <v>#N/A</v>
      </c>
      <c r="F1673" s="28" t="e">
        <f>VLOOKUP(A1673,'Carga Remito.'!A$4:AK$1858,7,0)</f>
        <v>#N/A</v>
      </c>
      <c r="G1673" s="27" t="e">
        <f>VLOOKUP(A1673,'Carga Remito.'!A$4:AK$20957,MATCH(G$4,'Carga Remito.'!A$3:AQ$3,0),0)</f>
        <v>#N/A</v>
      </c>
      <c r="J1673" s="15" t="e">
        <f t="shared" si="57"/>
        <v>#N/A</v>
      </c>
    </row>
    <row r="1674" spans="2:10" x14ac:dyDescent="0.25">
      <c r="B1674" s="129" t="e">
        <f>VLOOKUP(A1674,'Carga Remito.'!A$4:AK$16957,3,0)</f>
        <v>#N/A</v>
      </c>
      <c r="C1674" s="131" t="e">
        <f t="shared" ca="1" si="56"/>
        <v>#N/A</v>
      </c>
      <c r="D1674" s="28" t="e">
        <f>VLOOKUP(A1674,'Carga Remito.'!A$4:AK$15957,4,0)</f>
        <v>#N/A</v>
      </c>
      <c r="E1674" s="28" t="e">
        <f>VLOOKUP(A1674,'Carga Remito.'!A$4:AK$2258,6,0)</f>
        <v>#N/A</v>
      </c>
      <c r="F1674" s="28" t="e">
        <f>VLOOKUP(A1674,'Carga Remito.'!A$4:AK$1858,7,0)</f>
        <v>#N/A</v>
      </c>
      <c r="G1674" s="27" t="e">
        <f>VLOOKUP(A1674,'Carga Remito.'!A$4:AK$20957,MATCH(G$4,'Carga Remito.'!A$3:AQ$3,0),0)</f>
        <v>#N/A</v>
      </c>
      <c r="J1674" s="15" t="e">
        <f t="shared" si="57"/>
        <v>#N/A</v>
      </c>
    </row>
    <row r="1675" spans="2:10" x14ac:dyDescent="0.25">
      <c r="B1675" s="129" t="e">
        <f>VLOOKUP(A1675,'Carga Remito.'!A$4:AK$16957,3,0)</f>
        <v>#N/A</v>
      </c>
      <c r="C1675" s="131" t="e">
        <f t="shared" ca="1" si="56"/>
        <v>#N/A</v>
      </c>
      <c r="D1675" s="28" t="e">
        <f>VLOOKUP(A1675,'Carga Remito.'!A$4:AK$15957,4,0)</f>
        <v>#N/A</v>
      </c>
      <c r="E1675" s="28" t="e">
        <f>VLOOKUP(A1675,'Carga Remito.'!A$4:AK$2258,6,0)</f>
        <v>#N/A</v>
      </c>
      <c r="F1675" s="28" t="e">
        <f>VLOOKUP(A1675,'Carga Remito.'!A$4:AK$1858,7,0)</f>
        <v>#N/A</v>
      </c>
      <c r="G1675" s="27" t="e">
        <f>VLOOKUP(A1675,'Carga Remito.'!A$4:AK$20957,MATCH(G$4,'Carga Remito.'!A$3:AQ$3,0),0)</f>
        <v>#N/A</v>
      </c>
      <c r="J1675" s="15" t="e">
        <f t="shared" si="57"/>
        <v>#N/A</v>
      </c>
    </row>
    <row r="1676" spans="2:10" x14ac:dyDescent="0.25">
      <c r="B1676" s="129" t="e">
        <f>VLOOKUP(A1676,'Carga Remito.'!A$4:AK$16957,3,0)</f>
        <v>#N/A</v>
      </c>
      <c r="C1676" s="131" t="e">
        <f t="shared" ca="1" si="56"/>
        <v>#N/A</v>
      </c>
      <c r="D1676" s="28" t="e">
        <f>VLOOKUP(A1676,'Carga Remito.'!A$4:AK$15957,4,0)</f>
        <v>#N/A</v>
      </c>
      <c r="E1676" s="28" t="e">
        <f>VLOOKUP(A1676,'Carga Remito.'!A$4:AK$2258,6,0)</f>
        <v>#N/A</v>
      </c>
      <c r="F1676" s="28" t="e">
        <f>VLOOKUP(A1676,'Carga Remito.'!A$4:AK$1858,7,0)</f>
        <v>#N/A</v>
      </c>
      <c r="G1676" s="27" t="e">
        <f>VLOOKUP(A1676,'Carga Remito.'!A$4:AK$20957,MATCH(G$4,'Carga Remito.'!A$3:AQ$3,0),0)</f>
        <v>#N/A</v>
      </c>
      <c r="J1676" s="15" t="e">
        <f t="shared" si="57"/>
        <v>#N/A</v>
      </c>
    </row>
    <row r="1677" spans="2:10" x14ac:dyDescent="0.25">
      <c r="B1677" s="129" t="e">
        <f>VLOOKUP(A1677,'Carga Remito.'!A$4:AK$16957,3,0)</f>
        <v>#N/A</v>
      </c>
      <c r="C1677" s="131" t="e">
        <f t="shared" ca="1" si="56"/>
        <v>#N/A</v>
      </c>
      <c r="D1677" s="28" t="e">
        <f>VLOOKUP(A1677,'Carga Remito.'!A$4:AK$15957,4,0)</f>
        <v>#N/A</v>
      </c>
      <c r="E1677" s="28" t="e">
        <f>VLOOKUP(A1677,'Carga Remito.'!A$4:AK$2258,6,0)</f>
        <v>#N/A</v>
      </c>
      <c r="F1677" s="28" t="e">
        <f>VLOOKUP(A1677,'Carga Remito.'!A$4:AK$1858,7,0)</f>
        <v>#N/A</v>
      </c>
      <c r="G1677" s="27" t="e">
        <f>VLOOKUP(A1677,'Carga Remito.'!A$4:AK$20957,MATCH(G$4,'Carga Remito.'!A$3:AQ$3,0),0)</f>
        <v>#N/A</v>
      </c>
      <c r="J1677" s="15" t="e">
        <f t="shared" si="57"/>
        <v>#N/A</v>
      </c>
    </row>
    <row r="1678" spans="2:10" x14ac:dyDescent="0.25">
      <c r="B1678" s="129" t="e">
        <f>VLOOKUP(A1678,'Carga Remito.'!A$4:AK$16957,3,0)</f>
        <v>#N/A</v>
      </c>
      <c r="C1678" s="131" t="e">
        <f t="shared" ca="1" si="56"/>
        <v>#N/A</v>
      </c>
      <c r="D1678" s="28" t="e">
        <f>VLOOKUP(A1678,'Carga Remito.'!A$4:AK$15957,4,0)</f>
        <v>#N/A</v>
      </c>
      <c r="E1678" s="28" t="e">
        <f>VLOOKUP(A1678,'Carga Remito.'!A$4:AK$2258,6,0)</f>
        <v>#N/A</v>
      </c>
      <c r="F1678" s="28" t="e">
        <f>VLOOKUP(A1678,'Carga Remito.'!A$4:AK$1858,7,0)</f>
        <v>#N/A</v>
      </c>
      <c r="G1678" s="27" t="e">
        <f>VLOOKUP(A1678,'Carga Remito.'!A$4:AK$20957,MATCH(G$4,'Carga Remito.'!A$3:AQ$3,0),0)</f>
        <v>#N/A</v>
      </c>
      <c r="J1678" s="15" t="e">
        <f t="shared" si="57"/>
        <v>#N/A</v>
      </c>
    </row>
    <row r="1679" spans="2:10" x14ac:dyDescent="0.25">
      <c r="B1679" s="129" t="e">
        <f>VLOOKUP(A1679,'Carga Remito.'!A$4:AK$16957,3,0)</f>
        <v>#N/A</v>
      </c>
      <c r="C1679" s="131" t="e">
        <f t="shared" ca="1" si="56"/>
        <v>#N/A</v>
      </c>
      <c r="D1679" s="28" t="e">
        <f>VLOOKUP(A1679,'Carga Remito.'!A$4:AK$15957,4,0)</f>
        <v>#N/A</v>
      </c>
      <c r="E1679" s="28" t="e">
        <f>VLOOKUP(A1679,'Carga Remito.'!A$4:AK$2258,6,0)</f>
        <v>#N/A</v>
      </c>
      <c r="F1679" s="28" t="e">
        <f>VLOOKUP(A1679,'Carga Remito.'!A$4:AK$1858,7,0)</f>
        <v>#N/A</v>
      </c>
      <c r="G1679" s="27" t="e">
        <f>VLOOKUP(A1679,'Carga Remito.'!A$4:AK$20957,MATCH(G$4,'Carga Remito.'!A$3:AQ$3,0),0)</f>
        <v>#N/A</v>
      </c>
      <c r="J1679" s="15" t="e">
        <f t="shared" si="57"/>
        <v>#N/A</v>
      </c>
    </row>
    <row r="1680" spans="2:10" x14ac:dyDescent="0.25">
      <c r="B1680" s="129" t="e">
        <f>VLOOKUP(A1680,'Carga Remito.'!A$4:AK$16957,3,0)</f>
        <v>#N/A</v>
      </c>
      <c r="C1680" s="131" t="e">
        <f t="shared" ca="1" si="56"/>
        <v>#N/A</v>
      </c>
      <c r="D1680" s="28" t="e">
        <f>VLOOKUP(A1680,'Carga Remito.'!A$4:AK$15957,4,0)</f>
        <v>#N/A</v>
      </c>
      <c r="E1680" s="28" t="e">
        <f>VLOOKUP(A1680,'Carga Remito.'!A$4:AK$2258,6,0)</f>
        <v>#N/A</v>
      </c>
      <c r="F1680" s="28" t="e">
        <f>VLOOKUP(A1680,'Carga Remito.'!A$4:AK$1858,7,0)</f>
        <v>#N/A</v>
      </c>
      <c r="G1680" s="27" t="e">
        <f>VLOOKUP(A1680,'Carga Remito.'!A$4:AK$20957,MATCH(G$4,'Carga Remito.'!A$3:AQ$3,0),0)</f>
        <v>#N/A</v>
      </c>
      <c r="J1680" s="15" t="e">
        <f t="shared" si="57"/>
        <v>#N/A</v>
      </c>
    </row>
    <row r="1681" spans="2:10" x14ac:dyDescent="0.25">
      <c r="B1681" s="129" t="e">
        <f>VLOOKUP(A1681,'Carga Remito.'!A$4:AK$16957,3,0)</f>
        <v>#N/A</v>
      </c>
      <c r="C1681" s="131" t="e">
        <f t="shared" ca="1" si="56"/>
        <v>#N/A</v>
      </c>
      <c r="D1681" s="28" t="e">
        <f>VLOOKUP(A1681,'Carga Remito.'!A$4:AK$15957,4,0)</f>
        <v>#N/A</v>
      </c>
      <c r="E1681" s="28" t="e">
        <f>VLOOKUP(A1681,'Carga Remito.'!A$4:AK$2258,6,0)</f>
        <v>#N/A</v>
      </c>
      <c r="F1681" s="28" t="e">
        <f>VLOOKUP(A1681,'Carga Remito.'!A$4:AK$1858,7,0)</f>
        <v>#N/A</v>
      </c>
      <c r="G1681" s="27" t="e">
        <f>VLOOKUP(A1681,'Carga Remito.'!A$4:AK$20957,MATCH(G$4,'Carga Remito.'!A$3:AQ$3,0),0)</f>
        <v>#N/A</v>
      </c>
      <c r="J1681" s="15" t="e">
        <f t="shared" si="57"/>
        <v>#N/A</v>
      </c>
    </row>
    <row r="1682" spans="2:10" x14ac:dyDescent="0.25">
      <c r="B1682" s="129" t="e">
        <f>VLOOKUP(A1682,'Carga Remito.'!A$4:AK$16957,3,0)</f>
        <v>#N/A</v>
      </c>
      <c r="C1682" s="131" t="e">
        <f t="shared" ca="1" si="56"/>
        <v>#N/A</v>
      </c>
      <c r="D1682" s="28" t="e">
        <f>VLOOKUP(A1682,'Carga Remito.'!A$4:AK$15957,4,0)</f>
        <v>#N/A</v>
      </c>
      <c r="E1682" s="28" t="e">
        <f>VLOOKUP(A1682,'Carga Remito.'!A$4:AK$2258,6,0)</f>
        <v>#N/A</v>
      </c>
      <c r="F1682" s="28" t="e">
        <f>VLOOKUP(A1682,'Carga Remito.'!A$4:AK$1858,7,0)</f>
        <v>#N/A</v>
      </c>
      <c r="G1682" s="27" t="e">
        <f>VLOOKUP(A1682,'Carga Remito.'!A$4:AK$20957,MATCH(G$4,'Carga Remito.'!A$3:AQ$3,0),0)</f>
        <v>#N/A</v>
      </c>
      <c r="J1682" s="15" t="e">
        <f t="shared" si="57"/>
        <v>#N/A</v>
      </c>
    </row>
    <row r="1683" spans="2:10" x14ac:dyDescent="0.25">
      <c r="B1683" s="129" t="e">
        <f>VLOOKUP(A1683,'Carga Remito.'!A$4:AK$16957,3,0)</f>
        <v>#N/A</v>
      </c>
      <c r="C1683" s="131" t="e">
        <f t="shared" ca="1" si="56"/>
        <v>#N/A</v>
      </c>
      <c r="D1683" s="28" t="e">
        <f>VLOOKUP(A1683,'Carga Remito.'!A$4:AK$15957,4,0)</f>
        <v>#N/A</v>
      </c>
      <c r="E1683" s="28" t="e">
        <f>VLOOKUP(A1683,'Carga Remito.'!A$4:AK$2258,6,0)</f>
        <v>#N/A</v>
      </c>
      <c r="F1683" s="28" t="e">
        <f>VLOOKUP(A1683,'Carga Remito.'!A$4:AK$1858,7,0)</f>
        <v>#N/A</v>
      </c>
      <c r="G1683" s="27" t="e">
        <f>VLOOKUP(A1683,'Carga Remito.'!A$4:AK$20957,MATCH(G$4,'Carga Remito.'!A$3:AQ$3,0),0)</f>
        <v>#N/A</v>
      </c>
      <c r="J1683" s="15" t="e">
        <f t="shared" si="57"/>
        <v>#N/A</v>
      </c>
    </row>
    <row r="1684" spans="2:10" x14ac:dyDescent="0.25">
      <c r="B1684" s="129" t="e">
        <f>VLOOKUP(A1684,'Carga Remito.'!A$4:AK$16957,3,0)</f>
        <v>#N/A</v>
      </c>
      <c r="C1684" s="131" t="e">
        <f t="shared" ca="1" si="56"/>
        <v>#N/A</v>
      </c>
      <c r="D1684" s="28" t="e">
        <f>VLOOKUP(A1684,'Carga Remito.'!A$4:AK$15957,4,0)</f>
        <v>#N/A</v>
      </c>
      <c r="E1684" s="28" t="e">
        <f>VLOOKUP(A1684,'Carga Remito.'!A$4:AK$2258,6,0)</f>
        <v>#N/A</v>
      </c>
      <c r="F1684" s="28" t="e">
        <f>VLOOKUP(A1684,'Carga Remito.'!A$4:AK$1858,7,0)</f>
        <v>#N/A</v>
      </c>
      <c r="G1684" s="27" t="e">
        <f>VLOOKUP(A1684,'Carga Remito.'!A$4:AK$20957,MATCH(G$4,'Carga Remito.'!A$3:AQ$3,0),0)</f>
        <v>#N/A</v>
      </c>
      <c r="J1684" s="15" t="e">
        <f t="shared" si="57"/>
        <v>#N/A</v>
      </c>
    </row>
    <row r="1685" spans="2:10" x14ac:dyDescent="0.25">
      <c r="B1685" s="129" t="e">
        <f>VLOOKUP(A1685,'Carga Remito.'!A$4:AK$16957,3,0)</f>
        <v>#N/A</v>
      </c>
      <c r="C1685" s="131" t="e">
        <f t="shared" ca="1" si="56"/>
        <v>#N/A</v>
      </c>
      <c r="D1685" s="28" t="e">
        <f>VLOOKUP(A1685,'Carga Remito.'!A$4:AK$15957,4,0)</f>
        <v>#N/A</v>
      </c>
      <c r="E1685" s="28" t="e">
        <f>VLOOKUP(A1685,'Carga Remito.'!A$4:AK$2258,6,0)</f>
        <v>#N/A</v>
      </c>
      <c r="F1685" s="28" t="e">
        <f>VLOOKUP(A1685,'Carga Remito.'!A$4:AK$1858,7,0)</f>
        <v>#N/A</v>
      </c>
      <c r="G1685" s="27" t="e">
        <f>VLOOKUP(A1685,'Carga Remito.'!A$4:AK$20957,MATCH(G$4,'Carga Remito.'!A$3:AQ$3,0),0)</f>
        <v>#N/A</v>
      </c>
      <c r="J1685" s="15" t="e">
        <f t="shared" si="57"/>
        <v>#N/A</v>
      </c>
    </row>
    <row r="1686" spans="2:10" x14ac:dyDescent="0.25">
      <c r="B1686" s="129" t="e">
        <f>VLOOKUP(A1686,'Carga Remito.'!A$4:AK$16957,3,0)</f>
        <v>#N/A</v>
      </c>
      <c r="C1686" s="131" t="e">
        <f t="shared" ca="1" si="56"/>
        <v>#N/A</v>
      </c>
      <c r="D1686" s="28" t="e">
        <f>VLOOKUP(A1686,'Carga Remito.'!A$4:AK$15957,4,0)</f>
        <v>#N/A</v>
      </c>
      <c r="E1686" s="28" t="e">
        <f>VLOOKUP(A1686,'Carga Remito.'!A$4:AK$2258,6,0)</f>
        <v>#N/A</v>
      </c>
      <c r="F1686" s="28" t="e">
        <f>VLOOKUP(A1686,'Carga Remito.'!A$4:AK$1858,7,0)</f>
        <v>#N/A</v>
      </c>
      <c r="G1686" s="27" t="e">
        <f>VLOOKUP(A1686,'Carga Remito.'!A$4:AK$20957,MATCH(G$4,'Carga Remito.'!A$3:AQ$3,0),0)</f>
        <v>#N/A</v>
      </c>
      <c r="J1686" s="15" t="e">
        <f t="shared" si="57"/>
        <v>#N/A</v>
      </c>
    </row>
    <row r="1687" spans="2:10" x14ac:dyDescent="0.25">
      <c r="B1687" s="129" t="e">
        <f>VLOOKUP(A1687,'Carga Remito.'!A$4:AK$16957,3,0)</f>
        <v>#N/A</v>
      </c>
      <c r="C1687" s="131" t="e">
        <f t="shared" ca="1" si="56"/>
        <v>#N/A</v>
      </c>
      <c r="D1687" s="28" t="e">
        <f>VLOOKUP(A1687,'Carga Remito.'!A$4:AK$15957,4,0)</f>
        <v>#N/A</v>
      </c>
      <c r="E1687" s="28" t="e">
        <f>VLOOKUP(A1687,'Carga Remito.'!A$4:AK$2258,6,0)</f>
        <v>#N/A</v>
      </c>
      <c r="F1687" s="28" t="e">
        <f>VLOOKUP(A1687,'Carga Remito.'!A$4:AK$1858,7,0)</f>
        <v>#N/A</v>
      </c>
      <c r="G1687" s="27" t="e">
        <f>VLOOKUP(A1687,'Carga Remito.'!A$4:AK$20957,MATCH(G$4,'Carga Remito.'!A$3:AQ$3,0),0)</f>
        <v>#N/A</v>
      </c>
      <c r="J1687" s="15" t="e">
        <f t="shared" si="57"/>
        <v>#N/A</v>
      </c>
    </row>
    <row r="1688" spans="2:10" x14ac:dyDescent="0.25">
      <c r="B1688" s="129" t="e">
        <f>VLOOKUP(A1688,'Carga Remito.'!A$4:AK$16957,3,0)</f>
        <v>#N/A</v>
      </c>
      <c r="C1688" s="131" t="e">
        <f t="shared" ca="1" si="56"/>
        <v>#N/A</v>
      </c>
      <c r="D1688" s="28" t="e">
        <f>VLOOKUP(A1688,'Carga Remito.'!A$4:AK$15957,4,0)</f>
        <v>#N/A</v>
      </c>
      <c r="E1688" s="28" t="e">
        <f>VLOOKUP(A1688,'Carga Remito.'!A$4:AK$2258,6,0)</f>
        <v>#N/A</v>
      </c>
      <c r="F1688" s="28" t="e">
        <f>VLOOKUP(A1688,'Carga Remito.'!A$4:AK$1858,7,0)</f>
        <v>#N/A</v>
      </c>
      <c r="G1688" s="27" t="e">
        <f>VLOOKUP(A1688,'Carga Remito.'!A$4:AK$20957,MATCH(G$4,'Carga Remito.'!A$3:AQ$3,0),0)</f>
        <v>#N/A</v>
      </c>
      <c r="J1688" s="15" t="e">
        <f t="shared" si="57"/>
        <v>#N/A</v>
      </c>
    </row>
    <row r="1689" spans="2:10" x14ac:dyDescent="0.25">
      <c r="B1689" s="129" t="e">
        <f>VLOOKUP(A1689,'Carga Remito.'!A$4:AK$16957,3,0)</f>
        <v>#N/A</v>
      </c>
      <c r="C1689" s="131" t="e">
        <f t="shared" ca="1" si="56"/>
        <v>#N/A</v>
      </c>
      <c r="D1689" s="28" t="e">
        <f>VLOOKUP(A1689,'Carga Remito.'!A$4:AK$15957,4,0)</f>
        <v>#N/A</v>
      </c>
      <c r="E1689" s="28" t="e">
        <f>VLOOKUP(A1689,'Carga Remito.'!A$4:AK$2258,6,0)</f>
        <v>#N/A</v>
      </c>
      <c r="F1689" s="28" t="e">
        <f>VLOOKUP(A1689,'Carga Remito.'!A$4:AK$1858,7,0)</f>
        <v>#N/A</v>
      </c>
      <c r="G1689" s="27" t="e">
        <f>VLOOKUP(A1689,'Carga Remito.'!A$4:AK$20957,MATCH(G$4,'Carga Remito.'!A$3:AQ$3,0),0)</f>
        <v>#N/A</v>
      </c>
      <c r="J1689" s="15" t="e">
        <f t="shared" si="57"/>
        <v>#N/A</v>
      </c>
    </row>
    <row r="1690" spans="2:10" x14ac:dyDescent="0.25">
      <c r="B1690" s="129" t="e">
        <f>VLOOKUP(A1690,'Carga Remito.'!A$4:AK$16957,3,0)</f>
        <v>#N/A</v>
      </c>
      <c r="C1690" s="131" t="e">
        <f t="shared" ca="1" si="56"/>
        <v>#N/A</v>
      </c>
      <c r="D1690" s="28" t="e">
        <f>VLOOKUP(A1690,'Carga Remito.'!A$4:AK$15957,4,0)</f>
        <v>#N/A</v>
      </c>
      <c r="E1690" s="28" t="e">
        <f>VLOOKUP(A1690,'Carga Remito.'!A$4:AK$2258,6,0)</f>
        <v>#N/A</v>
      </c>
      <c r="F1690" s="28" t="e">
        <f>VLOOKUP(A1690,'Carga Remito.'!A$4:AK$1858,7,0)</f>
        <v>#N/A</v>
      </c>
      <c r="G1690" s="27" t="e">
        <f>VLOOKUP(A1690,'Carga Remito.'!A$4:AK$20957,MATCH(G$4,'Carga Remito.'!A$3:AQ$3,0),0)</f>
        <v>#N/A</v>
      </c>
      <c r="J1690" s="15" t="e">
        <f t="shared" si="57"/>
        <v>#N/A</v>
      </c>
    </row>
    <row r="1691" spans="2:10" x14ac:dyDescent="0.25">
      <c r="B1691" s="129" t="e">
        <f>VLOOKUP(A1691,'Carga Remito.'!A$4:AK$16957,3,0)</f>
        <v>#N/A</v>
      </c>
      <c r="C1691" s="131" t="e">
        <f t="shared" ca="1" si="56"/>
        <v>#N/A</v>
      </c>
      <c r="D1691" s="28" t="e">
        <f>VLOOKUP(A1691,'Carga Remito.'!A$4:AK$15957,4,0)</f>
        <v>#N/A</v>
      </c>
      <c r="E1691" s="28" t="e">
        <f>VLOOKUP(A1691,'Carga Remito.'!A$4:AK$2258,6,0)</f>
        <v>#N/A</v>
      </c>
      <c r="F1691" s="28" t="e">
        <f>VLOOKUP(A1691,'Carga Remito.'!A$4:AK$1858,7,0)</f>
        <v>#N/A</v>
      </c>
      <c r="G1691" s="27" t="e">
        <f>VLOOKUP(A1691,'Carga Remito.'!A$4:AK$20957,MATCH(G$4,'Carga Remito.'!A$3:AQ$3,0),0)</f>
        <v>#N/A</v>
      </c>
      <c r="J1691" s="15" t="e">
        <f t="shared" si="57"/>
        <v>#N/A</v>
      </c>
    </row>
    <row r="1692" spans="2:10" x14ac:dyDescent="0.25">
      <c r="B1692" s="129" t="e">
        <f>VLOOKUP(A1692,'Carga Remito.'!A$4:AK$16957,3,0)</f>
        <v>#N/A</v>
      </c>
      <c r="C1692" s="131" t="e">
        <f t="shared" ca="1" si="56"/>
        <v>#N/A</v>
      </c>
      <c r="D1692" s="28" t="e">
        <f>VLOOKUP(A1692,'Carga Remito.'!A$4:AK$15957,4,0)</f>
        <v>#N/A</v>
      </c>
      <c r="E1692" s="28" t="e">
        <f>VLOOKUP(A1692,'Carga Remito.'!A$4:AK$2258,6,0)</f>
        <v>#N/A</v>
      </c>
      <c r="F1692" s="28" t="e">
        <f>VLOOKUP(A1692,'Carga Remito.'!A$4:AK$1858,7,0)</f>
        <v>#N/A</v>
      </c>
      <c r="G1692" s="27" t="e">
        <f>VLOOKUP(A1692,'Carga Remito.'!A$4:AK$20957,MATCH(G$4,'Carga Remito.'!A$3:AQ$3,0),0)</f>
        <v>#N/A</v>
      </c>
      <c r="J1692" s="15" t="e">
        <f t="shared" si="57"/>
        <v>#N/A</v>
      </c>
    </row>
    <row r="1693" spans="2:10" x14ac:dyDescent="0.25">
      <c r="B1693" s="129" t="e">
        <f>VLOOKUP(A1693,'Carga Remito.'!A$4:AK$16957,3,0)</f>
        <v>#N/A</v>
      </c>
      <c r="C1693" s="131" t="e">
        <f t="shared" ca="1" si="56"/>
        <v>#N/A</v>
      </c>
      <c r="D1693" s="28" t="e">
        <f>VLOOKUP(A1693,'Carga Remito.'!A$4:AK$15957,4,0)</f>
        <v>#N/A</v>
      </c>
      <c r="E1693" s="28" t="e">
        <f>VLOOKUP(A1693,'Carga Remito.'!A$4:AK$2258,6,0)</f>
        <v>#N/A</v>
      </c>
      <c r="F1693" s="28" t="e">
        <f>VLOOKUP(A1693,'Carga Remito.'!A$4:AK$1858,7,0)</f>
        <v>#N/A</v>
      </c>
      <c r="G1693" s="27" t="e">
        <f>VLOOKUP(A1693,'Carga Remito.'!A$4:AK$20957,MATCH(G$4,'Carga Remito.'!A$3:AQ$3,0),0)</f>
        <v>#N/A</v>
      </c>
      <c r="J1693" s="15" t="e">
        <f t="shared" si="57"/>
        <v>#N/A</v>
      </c>
    </row>
    <row r="1694" spans="2:10" x14ac:dyDescent="0.25">
      <c r="B1694" s="129" t="e">
        <f>VLOOKUP(A1694,'Carga Remito.'!A$4:AK$16957,3,0)</f>
        <v>#N/A</v>
      </c>
      <c r="C1694" s="131" t="e">
        <f t="shared" ca="1" si="56"/>
        <v>#N/A</v>
      </c>
      <c r="D1694" s="28" t="e">
        <f>VLOOKUP(A1694,'Carga Remito.'!A$4:AK$15957,4,0)</f>
        <v>#N/A</v>
      </c>
      <c r="E1694" s="28" t="e">
        <f>VLOOKUP(A1694,'Carga Remito.'!A$4:AK$2258,6,0)</f>
        <v>#N/A</v>
      </c>
      <c r="F1694" s="28" t="e">
        <f>VLOOKUP(A1694,'Carga Remito.'!A$4:AK$1858,7,0)</f>
        <v>#N/A</v>
      </c>
      <c r="G1694" s="27" t="e">
        <f>VLOOKUP(A1694,'Carga Remito.'!A$4:AK$20957,MATCH(G$4,'Carga Remito.'!A$3:AQ$3,0),0)</f>
        <v>#N/A</v>
      </c>
      <c r="J1694" s="15" t="e">
        <f t="shared" si="57"/>
        <v>#N/A</v>
      </c>
    </row>
    <row r="1695" spans="2:10" x14ac:dyDescent="0.25">
      <c r="B1695" s="129" t="e">
        <f>VLOOKUP(A1695,'Carga Remito.'!A$4:AK$16957,3,0)</f>
        <v>#N/A</v>
      </c>
      <c r="C1695" s="131" t="e">
        <f t="shared" ca="1" si="56"/>
        <v>#N/A</v>
      </c>
      <c r="D1695" s="28" t="e">
        <f>VLOOKUP(A1695,'Carga Remito.'!A$4:AK$15957,4,0)</f>
        <v>#N/A</v>
      </c>
      <c r="E1695" s="28" t="e">
        <f>VLOOKUP(A1695,'Carga Remito.'!A$4:AK$2258,6,0)</f>
        <v>#N/A</v>
      </c>
      <c r="F1695" s="28" t="e">
        <f>VLOOKUP(A1695,'Carga Remito.'!A$4:AK$1858,7,0)</f>
        <v>#N/A</v>
      </c>
      <c r="G1695" s="27" t="e">
        <f>VLOOKUP(A1695,'Carga Remito.'!A$4:AK$20957,MATCH(G$4,'Carga Remito.'!A$3:AQ$3,0),0)</f>
        <v>#N/A</v>
      </c>
      <c r="J1695" s="15" t="e">
        <f t="shared" si="57"/>
        <v>#N/A</v>
      </c>
    </row>
    <row r="1696" spans="2:10" x14ac:dyDescent="0.25">
      <c r="B1696" s="129" t="e">
        <f>VLOOKUP(A1696,'Carga Remito.'!A$4:AK$16957,3,0)</f>
        <v>#N/A</v>
      </c>
      <c r="C1696" s="131" t="e">
        <f t="shared" ca="1" si="56"/>
        <v>#N/A</v>
      </c>
      <c r="D1696" s="28" t="e">
        <f>VLOOKUP(A1696,'Carga Remito.'!A$4:AK$15957,4,0)</f>
        <v>#N/A</v>
      </c>
      <c r="E1696" s="28" t="e">
        <f>VLOOKUP(A1696,'Carga Remito.'!A$4:AK$2258,6,0)</f>
        <v>#N/A</v>
      </c>
      <c r="F1696" s="28" t="e">
        <f>VLOOKUP(A1696,'Carga Remito.'!A$4:AK$1858,7,0)</f>
        <v>#N/A</v>
      </c>
      <c r="G1696" s="27" t="e">
        <f>VLOOKUP(A1696,'Carga Remito.'!A$4:AK$20957,MATCH(G$4,'Carga Remito.'!A$3:AQ$3,0),0)</f>
        <v>#N/A</v>
      </c>
      <c r="J1696" s="15" t="e">
        <f t="shared" si="57"/>
        <v>#N/A</v>
      </c>
    </row>
    <row r="1697" spans="2:10" x14ac:dyDescent="0.25">
      <c r="B1697" s="129" t="e">
        <f>VLOOKUP(A1697,'Carga Remito.'!A$4:AK$16957,3,0)</f>
        <v>#N/A</v>
      </c>
      <c r="C1697" s="131" t="e">
        <f t="shared" ca="1" si="56"/>
        <v>#N/A</v>
      </c>
      <c r="D1697" s="28" t="e">
        <f>VLOOKUP(A1697,'Carga Remito.'!A$4:AK$15957,4,0)</f>
        <v>#N/A</v>
      </c>
      <c r="E1697" s="28" t="e">
        <f>VLOOKUP(A1697,'Carga Remito.'!A$4:AK$2258,6,0)</f>
        <v>#N/A</v>
      </c>
      <c r="F1697" s="28" t="e">
        <f>VLOOKUP(A1697,'Carga Remito.'!A$4:AK$1858,7,0)</f>
        <v>#N/A</v>
      </c>
      <c r="G1697" s="27" t="e">
        <f>VLOOKUP(A1697,'Carga Remito.'!A$4:AK$20957,MATCH(G$4,'Carga Remito.'!A$3:AQ$3,0),0)</f>
        <v>#N/A</v>
      </c>
      <c r="J1697" s="15" t="e">
        <f t="shared" si="57"/>
        <v>#N/A</v>
      </c>
    </row>
    <row r="1698" spans="2:10" x14ac:dyDescent="0.25">
      <c r="B1698" s="129" t="e">
        <f>VLOOKUP(A1698,'Carga Remito.'!A$4:AK$16957,3,0)</f>
        <v>#N/A</v>
      </c>
      <c r="C1698" s="131" t="e">
        <f t="shared" ca="1" si="56"/>
        <v>#N/A</v>
      </c>
      <c r="D1698" s="28" t="e">
        <f>VLOOKUP(A1698,'Carga Remito.'!A$4:AK$15957,4,0)</f>
        <v>#N/A</v>
      </c>
      <c r="E1698" s="28" t="e">
        <f>VLOOKUP(A1698,'Carga Remito.'!A$4:AK$2258,6,0)</f>
        <v>#N/A</v>
      </c>
      <c r="F1698" s="28" t="e">
        <f>VLOOKUP(A1698,'Carga Remito.'!A$4:AK$1858,7,0)</f>
        <v>#N/A</v>
      </c>
      <c r="G1698" s="27" t="e">
        <f>VLOOKUP(A1698,'Carga Remito.'!A$4:AK$20957,MATCH(G$4,'Carga Remito.'!A$3:AQ$3,0),0)</f>
        <v>#N/A</v>
      </c>
      <c r="J1698" s="15" t="e">
        <f t="shared" si="57"/>
        <v>#N/A</v>
      </c>
    </row>
    <row r="1699" spans="2:10" x14ac:dyDescent="0.25">
      <c r="B1699" s="129" t="e">
        <f>VLOOKUP(A1699,'Carga Remito.'!A$4:AK$16957,3,0)</f>
        <v>#N/A</v>
      </c>
      <c r="C1699" s="131" t="e">
        <f t="shared" ca="1" si="56"/>
        <v>#N/A</v>
      </c>
      <c r="D1699" s="28" t="e">
        <f>VLOOKUP(A1699,'Carga Remito.'!A$4:AK$15957,4,0)</f>
        <v>#N/A</v>
      </c>
      <c r="E1699" s="28" t="e">
        <f>VLOOKUP(A1699,'Carga Remito.'!A$4:AK$2258,6,0)</f>
        <v>#N/A</v>
      </c>
      <c r="F1699" s="28" t="e">
        <f>VLOOKUP(A1699,'Carga Remito.'!A$4:AK$1858,7,0)</f>
        <v>#N/A</v>
      </c>
      <c r="G1699" s="27" t="e">
        <f>VLOOKUP(A1699,'Carga Remito.'!A$4:AK$20957,MATCH(G$4,'Carga Remito.'!A$3:AQ$3,0),0)</f>
        <v>#N/A</v>
      </c>
      <c r="J1699" s="15" t="e">
        <f t="shared" si="57"/>
        <v>#N/A</v>
      </c>
    </row>
    <row r="1700" spans="2:10" x14ac:dyDescent="0.25">
      <c r="B1700" s="129" t="e">
        <f>VLOOKUP(A1700,'Carga Remito.'!A$4:AK$16957,3,0)</f>
        <v>#N/A</v>
      </c>
      <c r="C1700" s="131" t="e">
        <f t="shared" ca="1" si="56"/>
        <v>#N/A</v>
      </c>
      <c r="D1700" s="28" t="e">
        <f>VLOOKUP(A1700,'Carga Remito.'!A$4:AK$15957,4,0)</f>
        <v>#N/A</v>
      </c>
      <c r="E1700" s="28" t="e">
        <f>VLOOKUP(A1700,'Carga Remito.'!A$4:AK$2258,6,0)</f>
        <v>#N/A</v>
      </c>
      <c r="F1700" s="28" t="e">
        <f>VLOOKUP(A1700,'Carga Remito.'!A$4:AK$1858,7,0)</f>
        <v>#N/A</v>
      </c>
      <c r="G1700" s="27" t="e">
        <f>VLOOKUP(A1700,'Carga Remito.'!A$4:AK$20957,MATCH(G$4,'Carga Remito.'!A$3:AQ$3,0),0)</f>
        <v>#N/A</v>
      </c>
      <c r="J1700" s="15" t="e">
        <f t="shared" si="57"/>
        <v>#N/A</v>
      </c>
    </row>
    <row r="1701" spans="2:10" x14ac:dyDescent="0.25">
      <c r="B1701" s="129" t="e">
        <f>VLOOKUP(A1701,'Carga Remito.'!A$4:AK$16957,3,0)</f>
        <v>#N/A</v>
      </c>
      <c r="C1701" s="131" t="e">
        <f t="shared" ref="C1701:C1764" ca="1" si="58">IF((TODAY()-B1701)&lt;30,0,(TODAY()-B1701)/30)</f>
        <v>#N/A</v>
      </c>
      <c r="D1701" s="28" t="e">
        <f>VLOOKUP(A1701,'Carga Remito.'!A$4:AK$15957,4,0)</f>
        <v>#N/A</v>
      </c>
      <c r="E1701" s="28" t="e">
        <f>VLOOKUP(A1701,'Carga Remito.'!A$4:AK$2258,6,0)</f>
        <v>#N/A</v>
      </c>
      <c r="F1701" s="28" t="e">
        <f>VLOOKUP(A1701,'Carga Remito.'!A$4:AK$1858,7,0)</f>
        <v>#N/A</v>
      </c>
      <c r="G1701" s="27" t="e">
        <f>VLOOKUP(A1701,'Carga Remito.'!A$4:AK$20957,MATCH(G$4,'Carga Remito.'!A$3:AQ$3,0),0)</f>
        <v>#N/A</v>
      </c>
      <c r="J1701" s="15" t="e">
        <f t="shared" si="57"/>
        <v>#N/A</v>
      </c>
    </row>
    <row r="1702" spans="2:10" x14ac:dyDescent="0.25">
      <c r="B1702" s="129" t="e">
        <f>VLOOKUP(A1702,'Carga Remito.'!A$4:AK$16957,3,0)</f>
        <v>#N/A</v>
      </c>
      <c r="C1702" s="131" t="e">
        <f t="shared" ca="1" si="58"/>
        <v>#N/A</v>
      </c>
      <c r="D1702" s="28" t="e">
        <f>VLOOKUP(A1702,'Carga Remito.'!A$4:AK$15957,4,0)</f>
        <v>#N/A</v>
      </c>
      <c r="E1702" s="28" t="e">
        <f>VLOOKUP(A1702,'Carga Remito.'!A$4:AK$2258,6,0)</f>
        <v>#N/A</v>
      </c>
      <c r="F1702" s="28" t="e">
        <f>VLOOKUP(A1702,'Carga Remito.'!A$4:AK$1858,7,0)</f>
        <v>#N/A</v>
      </c>
      <c r="G1702" s="27" t="e">
        <f>VLOOKUP(A1702,'Carga Remito.'!A$4:AK$20957,MATCH(G$4,'Carga Remito.'!A$3:AQ$3,0),0)</f>
        <v>#N/A</v>
      </c>
      <c r="J1702" s="15" t="e">
        <f t="shared" si="57"/>
        <v>#N/A</v>
      </c>
    </row>
    <row r="1703" spans="2:10" x14ac:dyDescent="0.25">
      <c r="B1703" s="129" t="e">
        <f>VLOOKUP(A1703,'Carga Remito.'!A$4:AK$16957,3,0)</f>
        <v>#N/A</v>
      </c>
      <c r="C1703" s="131" t="e">
        <f t="shared" ca="1" si="58"/>
        <v>#N/A</v>
      </c>
      <c r="D1703" s="28" t="e">
        <f>VLOOKUP(A1703,'Carga Remito.'!A$4:AK$15957,4,0)</f>
        <v>#N/A</v>
      </c>
      <c r="E1703" s="28" t="e">
        <f>VLOOKUP(A1703,'Carga Remito.'!A$4:AK$2258,6,0)</f>
        <v>#N/A</v>
      </c>
      <c r="F1703" s="28" t="e">
        <f>VLOOKUP(A1703,'Carga Remito.'!A$4:AK$1858,7,0)</f>
        <v>#N/A</v>
      </c>
      <c r="G1703" s="27" t="e">
        <f>VLOOKUP(A1703,'Carga Remito.'!A$4:AK$20957,MATCH(G$4,'Carga Remito.'!A$3:AQ$3,0),0)</f>
        <v>#N/A</v>
      </c>
      <c r="J1703" s="15" t="e">
        <f t="shared" si="57"/>
        <v>#N/A</v>
      </c>
    </row>
    <row r="1704" spans="2:10" x14ac:dyDescent="0.25">
      <c r="B1704" s="129" t="e">
        <f>VLOOKUP(A1704,'Carga Remito.'!A$4:AK$16957,3,0)</f>
        <v>#N/A</v>
      </c>
      <c r="C1704" s="131" t="e">
        <f t="shared" ca="1" si="58"/>
        <v>#N/A</v>
      </c>
      <c r="D1704" s="28" t="e">
        <f>VLOOKUP(A1704,'Carga Remito.'!A$4:AK$15957,4,0)</f>
        <v>#N/A</v>
      </c>
      <c r="E1704" s="28" t="e">
        <f>VLOOKUP(A1704,'Carga Remito.'!A$4:AK$2258,6,0)</f>
        <v>#N/A</v>
      </c>
      <c r="F1704" s="28" t="e">
        <f>VLOOKUP(A1704,'Carga Remito.'!A$4:AK$1858,7,0)</f>
        <v>#N/A</v>
      </c>
      <c r="G1704" s="27" t="e">
        <f>VLOOKUP(A1704,'Carga Remito.'!A$4:AK$20957,MATCH(G$4,'Carga Remito.'!A$3:AQ$3,0),0)</f>
        <v>#N/A</v>
      </c>
      <c r="J1704" s="15" t="e">
        <f t="shared" si="57"/>
        <v>#N/A</v>
      </c>
    </row>
    <row r="1705" spans="2:10" x14ac:dyDescent="0.25">
      <c r="B1705" s="129" t="e">
        <f>VLOOKUP(A1705,'Carga Remito.'!A$4:AK$16957,3,0)</f>
        <v>#N/A</v>
      </c>
      <c r="C1705" s="131" t="e">
        <f t="shared" ca="1" si="58"/>
        <v>#N/A</v>
      </c>
      <c r="D1705" s="28" t="e">
        <f>VLOOKUP(A1705,'Carga Remito.'!A$4:AK$15957,4,0)</f>
        <v>#N/A</v>
      </c>
      <c r="E1705" s="28" t="e">
        <f>VLOOKUP(A1705,'Carga Remito.'!A$4:AK$2258,6,0)</f>
        <v>#N/A</v>
      </c>
      <c r="F1705" s="28" t="e">
        <f>VLOOKUP(A1705,'Carga Remito.'!A$4:AK$1858,7,0)</f>
        <v>#N/A</v>
      </c>
      <c r="G1705" s="27" t="e">
        <f>VLOOKUP(A1705,'Carga Remito.'!A$4:AK$20957,MATCH(G$4,'Carga Remito.'!A$3:AQ$3,0),0)</f>
        <v>#N/A</v>
      </c>
      <c r="J1705" s="15" t="e">
        <f t="shared" si="57"/>
        <v>#N/A</v>
      </c>
    </row>
    <row r="1706" spans="2:10" x14ac:dyDescent="0.25">
      <c r="B1706" s="129" t="e">
        <f>VLOOKUP(A1706,'Carga Remito.'!A$4:AK$16957,3,0)</f>
        <v>#N/A</v>
      </c>
      <c r="C1706" s="131" t="e">
        <f t="shared" ca="1" si="58"/>
        <v>#N/A</v>
      </c>
      <c r="D1706" s="28" t="e">
        <f>VLOOKUP(A1706,'Carga Remito.'!A$4:AK$15957,4,0)</f>
        <v>#N/A</v>
      </c>
      <c r="E1706" s="28" t="e">
        <f>VLOOKUP(A1706,'Carga Remito.'!A$4:AK$2258,6,0)</f>
        <v>#N/A</v>
      </c>
      <c r="F1706" s="28" t="e">
        <f>VLOOKUP(A1706,'Carga Remito.'!A$4:AK$1858,7,0)</f>
        <v>#N/A</v>
      </c>
      <c r="G1706" s="27" t="e">
        <f>VLOOKUP(A1706,'Carga Remito.'!A$4:AK$20957,MATCH(G$4,'Carga Remito.'!A$3:AQ$3,0),0)</f>
        <v>#N/A</v>
      </c>
      <c r="J1706" s="15" t="e">
        <f t="shared" si="57"/>
        <v>#N/A</v>
      </c>
    </row>
    <row r="1707" spans="2:10" x14ac:dyDescent="0.25">
      <c r="B1707" s="129" t="e">
        <f>VLOOKUP(A1707,'Carga Remito.'!A$4:AK$16957,3,0)</f>
        <v>#N/A</v>
      </c>
      <c r="C1707" s="131" t="e">
        <f t="shared" ca="1" si="58"/>
        <v>#N/A</v>
      </c>
      <c r="D1707" s="28" t="e">
        <f>VLOOKUP(A1707,'Carga Remito.'!A$4:AK$15957,4,0)</f>
        <v>#N/A</v>
      </c>
      <c r="E1707" s="28" t="e">
        <f>VLOOKUP(A1707,'Carga Remito.'!A$4:AK$2258,6,0)</f>
        <v>#N/A</v>
      </c>
      <c r="F1707" s="28" t="e">
        <f>VLOOKUP(A1707,'Carga Remito.'!A$4:AK$1858,7,0)</f>
        <v>#N/A</v>
      </c>
      <c r="G1707" s="27" t="e">
        <f>VLOOKUP(A1707,'Carga Remito.'!A$4:AK$20957,MATCH(G$4,'Carga Remito.'!A$3:AQ$3,0),0)</f>
        <v>#N/A</v>
      </c>
      <c r="J1707" s="15" t="e">
        <f t="shared" si="57"/>
        <v>#N/A</v>
      </c>
    </row>
    <row r="1708" spans="2:10" x14ac:dyDescent="0.25">
      <c r="B1708" s="129" t="e">
        <f>VLOOKUP(A1708,'Carga Remito.'!A$4:AK$16957,3,0)</f>
        <v>#N/A</v>
      </c>
      <c r="C1708" s="131" t="e">
        <f t="shared" ca="1" si="58"/>
        <v>#N/A</v>
      </c>
      <c r="D1708" s="28" t="e">
        <f>VLOOKUP(A1708,'Carga Remito.'!A$4:AK$15957,4,0)</f>
        <v>#N/A</v>
      </c>
      <c r="E1708" s="28" t="e">
        <f>VLOOKUP(A1708,'Carga Remito.'!A$4:AK$2258,6,0)</f>
        <v>#N/A</v>
      </c>
      <c r="F1708" s="28" t="e">
        <f>VLOOKUP(A1708,'Carga Remito.'!A$4:AK$1858,7,0)</f>
        <v>#N/A</v>
      </c>
      <c r="G1708" s="27" t="e">
        <f>VLOOKUP(A1708,'Carga Remito.'!A$4:AK$20957,MATCH(G$4,'Carga Remito.'!A$3:AQ$3,0),0)</f>
        <v>#N/A</v>
      </c>
      <c r="J1708" s="15" t="e">
        <f t="shared" si="57"/>
        <v>#N/A</v>
      </c>
    </row>
    <row r="1709" spans="2:10" x14ac:dyDescent="0.25">
      <c r="B1709" s="129" t="e">
        <f>VLOOKUP(A1709,'Carga Remito.'!A$4:AK$16957,3,0)</f>
        <v>#N/A</v>
      </c>
      <c r="C1709" s="131" t="e">
        <f t="shared" ca="1" si="58"/>
        <v>#N/A</v>
      </c>
      <c r="D1709" s="28" t="e">
        <f>VLOOKUP(A1709,'Carga Remito.'!A$4:AK$15957,4,0)</f>
        <v>#N/A</v>
      </c>
      <c r="E1709" s="28" t="e">
        <f>VLOOKUP(A1709,'Carga Remito.'!A$4:AK$2258,6,0)</f>
        <v>#N/A</v>
      </c>
      <c r="F1709" s="28" t="e">
        <f>VLOOKUP(A1709,'Carga Remito.'!A$4:AK$1858,7,0)</f>
        <v>#N/A</v>
      </c>
      <c r="G1709" s="27" t="e">
        <f>VLOOKUP(A1709,'Carga Remito.'!A$4:AK$20957,MATCH(G$4,'Carga Remito.'!A$3:AQ$3,0),0)</f>
        <v>#N/A</v>
      </c>
      <c r="J1709" s="15" t="e">
        <f t="shared" si="57"/>
        <v>#N/A</v>
      </c>
    </row>
    <row r="1710" spans="2:10" x14ac:dyDescent="0.25">
      <c r="B1710" s="129" t="e">
        <f>VLOOKUP(A1710,'Carga Remito.'!A$4:AK$16957,3,0)</f>
        <v>#N/A</v>
      </c>
      <c r="C1710" s="131" t="e">
        <f t="shared" ca="1" si="58"/>
        <v>#N/A</v>
      </c>
      <c r="D1710" s="28" t="e">
        <f>VLOOKUP(A1710,'Carga Remito.'!A$4:AK$15957,4,0)</f>
        <v>#N/A</v>
      </c>
      <c r="E1710" s="28" t="e">
        <f>VLOOKUP(A1710,'Carga Remito.'!A$4:AK$2258,6,0)</f>
        <v>#N/A</v>
      </c>
      <c r="F1710" s="28" t="e">
        <f>VLOOKUP(A1710,'Carga Remito.'!A$4:AK$1858,7,0)</f>
        <v>#N/A</v>
      </c>
      <c r="G1710" s="27" t="e">
        <f>VLOOKUP(A1710,'Carga Remito.'!A$4:AK$20957,MATCH(G$4,'Carga Remito.'!A$3:AQ$3,0),0)</f>
        <v>#N/A</v>
      </c>
      <c r="J1710" s="15" t="e">
        <f t="shared" si="57"/>
        <v>#N/A</v>
      </c>
    </row>
    <row r="1711" spans="2:10" x14ac:dyDescent="0.25">
      <c r="B1711" s="129" t="e">
        <f>VLOOKUP(A1711,'Carga Remito.'!A$4:AK$16957,3,0)</f>
        <v>#N/A</v>
      </c>
      <c r="C1711" s="131" t="e">
        <f t="shared" ca="1" si="58"/>
        <v>#N/A</v>
      </c>
      <c r="D1711" s="28" t="e">
        <f>VLOOKUP(A1711,'Carga Remito.'!A$4:AK$15957,4,0)</f>
        <v>#N/A</v>
      </c>
      <c r="E1711" s="28" t="e">
        <f>VLOOKUP(A1711,'Carga Remito.'!A$4:AK$2258,6,0)</f>
        <v>#N/A</v>
      </c>
      <c r="F1711" s="28" t="e">
        <f>VLOOKUP(A1711,'Carga Remito.'!A$4:AK$1858,7,0)</f>
        <v>#N/A</v>
      </c>
      <c r="G1711" s="27" t="e">
        <f>VLOOKUP(A1711,'Carga Remito.'!A$4:AK$20957,MATCH(G$4,'Carga Remito.'!A$3:AQ$3,0),0)</f>
        <v>#N/A</v>
      </c>
      <c r="J1711" s="15" t="e">
        <f t="shared" si="57"/>
        <v>#N/A</v>
      </c>
    </row>
    <row r="1712" spans="2:10" x14ac:dyDescent="0.25">
      <c r="B1712" s="129" t="e">
        <f>VLOOKUP(A1712,'Carga Remito.'!A$4:AK$16957,3,0)</f>
        <v>#N/A</v>
      </c>
      <c r="C1712" s="131" t="e">
        <f t="shared" ca="1" si="58"/>
        <v>#N/A</v>
      </c>
      <c r="D1712" s="28" t="e">
        <f>VLOOKUP(A1712,'Carga Remito.'!A$4:AK$15957,4,0)</f>
        <v>#N/A</v>
      </c>
      <c r="E1712" s="28" t="e">
        <f>VLOOKUP(A1712,'Carga Remito.'!A$4:AK$2258,6,0)</f>
        <v>#N/A</v>
      </c>
      <c r="F1712" s="28" t="e">
        <f>VLOOKUP(A1712,'Carga Remito.'!A$4:AK$1858,7,0)</f>
        <v>#N/A</v>
      </c>
      <c r="G1712" s="27" t="e">
        <f>VLOOKUP(A1712,'Carga Remito.'!A$4:AK$20957,MATCH(G$4,'Carga Remito.'!A$3:AQ$3,0),0)</f>
        <v>#N/A</v>
      </c>
      <c r="J1712" s="15" t="e">
        <f t="shared" si="57"/>
        <v>#N/A</v>
      </c>
    </row>
    <row r="1713" spans="2:10" x14ac:dyDescent="0.25">
      <c r="B1713" s="129" t="e">
        <f>VLOOKUP(A1713,'Carga Remito.'!A$4:AK$16957,3,0)</f>
        <v>#N/A</v>
      </c>
      <c r="C1713" s="131" t="e">
        <f t="shared" ca="1" si="58"/>
        <v>#N/A</v>
      </c>
      <c r="D1713" s="28" t="e">
        <f>VLOOKUP(A1713,'Carga Remito.'!A$4:AK$15957,4,0)</f>
        <v>#N/A</v>
      </c>
      <c r="E1713" s="28" t="e">
        <f>VLOOKUP(A1713,'Carga Remito.'!A$4:AK$2258,6,0)</f>
        <v>#N/A</v>
      </c>
      <c r="F1713" s="28" t="e">
        <f>VLOOKUP(A1713,'Carga Remito.'!A$4:AK$1858,7,0)</f>
        <v>#N/A</v>
      </c>
      <c r="G1713" s="27" t="e">
        <f>VLOOKUP(A1713,'Carga Remito.'!A$4:AK$20957,MATCH(G$4,'Carga Remito.'!A$3:AQ$3,0),0)</f>
        <v>#N/A</v>
      </c>
      <c r="J1713" s="15" t="e">
        <f t="shared" si="57"/>
        <v>#N/A</v>
      </c>
    </row>
    <row r="1714" spans="2:10" x14ac:dyDescent="0.25">
      <c r="B1714" s="129" t="e">
        <f>VLOOKUP(A1714,'Carga Remito.'!A$4:AK$16957,3,0)</f>
        <v>#N/A</v>
      </c>
      <c r="C1714" s="131" t="e">
        <f t="shared" ca="1" si="58"/>
        <v>#N/A</v>
      </c>
      <c r="D1714" s="28" t="e">
        <f>VLOOKUP(A1714,'Carga Remito.'!A$4:AK$15957,4,0)</f>
        <v>#N/A</v>
      </c>
      <c r="E1714" s="28" t="e">
        <f>VLOOKUP(A1714,'Carga Remito.'!A$4:AK$2258,6,0)</f>
        <v>#N/A</v>
      </c>
      <c r="F1714" s="28" t="e">
        <f>VLOOKUP(A1714,'Carga Remito.'!A$4:AK$1858,7,0)</f>
        <v>#N/A</v>
      </c>
      <c r="G1714" s="27" t="e">
        <f>VLOOKUP(A1714,'Carga Remito.'!A$4:AK$20957,MATCH(G$4,'Carga Remito.'!A$3:AQ$3,0),0)</f>
        <v>#N/A</v>
      </c>
      <c r="J1714" s="15" t="e">
        <f t="shared" si="57"/>
        <v>#N/A</v>
      </c>
    </row>
    <row r="1715" spans="2:10" x14ac:dyDescent="0.25">
      <c r="B1715" s="129" t="e">
        <f>VLOOKUP(A1715,'Carga Remito.'!A$4:AK$16957,3,0)</f>
        <v>#N/A</v>
      </c>
      <c r="C1715" s="131" t="e">
        <f t="shared" ca="1" si="58"/>
        <v>#N/A</v>
      </c>
      <c r="D1715" s="28" t="e">
        <f>VLOOKUP(A1715,'Carga Remito.'!A$4:AK$15957,4,0)</f>
        <v>#N/A</v>
      </c>
      <c r="E1715" s="28" t="e">
        <f>VLOOKUP(A1715,'Carga Remito.'!A$4:AK$2258,6,0)</f>
        <v>#N/A</v>
      </c>
      <c r="F1715" s="28" t="e">
        <f>VLOOKUP(A1715,'Carga Remito.'!A$4:AK$1858,7,0)</f>
        <v>#N/A</v>
      </c>
      <c r="G1715" s="27" t="e">
        <f>VLOOKUP(A1715,'Carga Remito.'!A$4:AK$20957,MATCH(G$4,'Carga Remito.'!A$3:AQ$3,0),0)</f>
        <v>#N/A</v>
      </c>
      <c r="J1715" s="15" t="e">
        <f t="shared" si="57"/>
        <v>#N/A</v>
      </c>
    </row>
    <row r="1716" spans="2:10" x14ac:dyDescent="0.25">
      <c r="B1716" s="129" t="e">
        <f>VLOOKUP(A1716,'Carga Remito.'!A$4:AK$16957,3,0)</f>
        <v>#N/A</v>
      </c>
      <c r="C1716" s="131" t="e">
        <f t="shared" ca="1" si="58"/>
        <v>#N/A</v>
      </c>
      <c r="D1716" s="28" t="e">
        <f>VLOOKUP(A1716,'Carga Remito.'!A$4:AK$15957,4,0)</f>
        <v>#N/A</v>
      </c>
      <c r="E1716" s="28" t="e">
        <f>VLOOKUP(A1716,'Carga Remito.'!A$4:AK$2258,6,0)</f>
        <v>#N/A</v>
      </c>
      <c r="F1716" s="28" t="e">
        <f>VLOOKUP(A1716,'Carga Remito.'!A$4:AK$1858,7,0)</f>
        <v>#N/A</v>
      </c>
      <c r="G1716" s="27" t="e">
        <f>VLOOKUP(A1716,'Carga Remito.'!A$4:AK$20957,MATCH(G$4,'Carga Remito.'!A$3:AQ$3,0),0)</f>
        <v>#N/A</v>
      </c>
      <c r="J1716" s="15" t="e">
        <f t="shared" ref="J1716:J1779" si="59">+G1716-K1716-N1716-Q1716-T1716-W1716-Z1716</f>
        <v>#N/A</v>
      </c>
    </row>
    <row r="1717" spans="2:10" x14ac:dyDescent="0.25">
      <c r="B1717" s="129" t="e">
        <f>VLOOKUP(A1717,'Carga Remito.'!A$4:AK$16957,3,0)</f>
        <v>#N/A</v>
      </c>
      <c r="C1717" s="131" t="e">
        <f t="shared" ca="1" si="58"/>
        <v>#N/A</v>
      </c>
      <c r="D1717" s="28" t="e">
        <f>VLOOKUP(A1717,'Carga Remito.'!A$4:AK$15957,4,0)</f>
        <v>#N/A</v>
      </c>
      <c r="E1717" s="28" t="e">
        <f>VLOOKUP(A1717,'Carga Remito.'!A$4:AK$2258,6,0)</f>
        <v>#N/A</v>
      </c>
      <c r="F1717" s="28" t="e">
        <f>VLOOKUP(A1717,'Carga Remito.'!A$4:AK$1858,7,0)</f>
        <v>#N/A</v>
      </c>
      <c r="G1717" s="27" t="e">
        <f>VLOOKUP(A1717,'Carga Remito.'!A$4:AK$20957,MATCH(G$4,'Carga Remito.'!A$3:AQ$3,0),0)</f>
        <v>#N/A</v>
      </c>
      <c r="J1717" s="15" t="e">
        <f t="shared" si="59"/>
        <v>#N/A</v>
      </c>
    </row>
    <row r="1718" spans="2:10" x14ac:dyDescent="0.25">
      <c r="B1718" s="129" t="e">
        <f>VLOOKUP(A1718,'Carga Remito.'!A$4:AK$16957,3,0)</f>
        <v>#N/A</v>
      </c>
      <c r="C1718" s="131" t="e">
        <f t="shared" ca="1" si="58"/>
        <v>#N/A</v>
      </c>
      <c r="D1718" s="28" t="e">
        <f>VLOOKUP(A1718,'Carga Remito.'!A$4:AK$15957,4,0)</f>
        <v>#N/A</v>
      </c>
      <c r="E1718" s="28" t="e">
        <f>VLOOKUP(A1718,'Carga Remito.'!A$4:AK$2258,6,0)</f>
        <v>#N/A</v>
      </c>
      <c r="F1718" s="28" t="e">
        <f>VLOOKUP(A1718,'Carga Remito.'!A$4:AK$1858,7,0)</f>
        <v>#N/A</v>
      </c>
      <c r="G1718" s="27" t="e">
        <f>VLOOKUP(A1718,'Carga Remito.'!A$4:AK$20957,MATCH(G$4,'Carga Remito.'!A$3:AQ$3,0),0)</f>
        <v>#N/A</v>
      </c>
      <c r="J1718" s="15" t="e">
        <f t="shared" si="59"/>
        <v>#N/A</v>
      </c>
    </row>
    <row r="1719" spans="2:10" x14ac:dyDescent="0.25">
      <c r="B1719" s="129" t="e">
        <f>VLOOKUP(A1719,'Carga Remito.'!A$4:AK$16957,3,0)</f>
        <v>#N/A</v>
      </c>
      <c r="C1719" s="131" t="e">
        <f t="shared" ca="1" si="58"/>
        <v>#N/A</v>
      </c>
      <c r="D1719" s="28" t="e">
        <f>VLOOKUP(A1719,'Carga Remito.'!A$4:AK$15957,4,0)</f>
        <v>#N/A</v>
      </c>
      <c r="E1719" s="28" t="e">
        <f>VLOOKUP(A1719,'Carga Remito.'!A$4:AK$2258,6,0)</f>
        <v>#N/A</v>
      </c>
      <c r="F1719" s="28" t="e">
        <f>VLOOKUP(A1719,'Carga Remito.'!A$4:AK$1858,7,0)</f>
        <v>#N/A</v>
      </c>
      <c r="G1719" s="27" t="e">
        <f>VLOOKUP(A1719,'Carga Remito.'!A$4:AK$20957,MATCH(G$4,'Carga Remito.'!A$3:AQ$3,0),0)</f>
        <v>#N/A</v>
      </c>
      <c r="J1719" s="15" t="e">
        <f t="shared" si="59"/>
        <v>#N/A</v>
      </c>
    </row>
    <row r="1720" spans="2:10" x14ac:dyDescent="0.25">
      <c r="B1720" s="129" t="e">
        <f>VLOOKUP(A1720,'Carga Remito.'!A$4:AK$16957,3,0)</f>
        <v>#N/A</v>
      </c>
      <c r="C1720" s="131" t="e">
        <f t="shared" ca="1" si="58"/>
        <v>#N/A</v>
      </c>
      <c r="D1720" s="28" t="e">
        <f>VLOOKUP(A1720,'Carga Remito.'!A$4:AK$15957,4,0)</f>
        <v>#N/A</v>
      </c>
      <c r="E1720" s="28" t="e">
        <f>VLOOKUP(A1720,'Carga Remito.'!A$4:AK$2258,6,0)</f>
        <v>#N/A</v>
      </c>
      <c r="F1720" s="28" t="e">
        <f>VLOOKUP(A1720,'Carga Remito.'!A$4:AK$1858,7,0)</f>
        <v>#N/A</v>
      </c>
      <c r="G1720" s="27" t="e">
        <f>VLOOKUP(A1720,'Carga Remito.'!A$4:AK$20957,MATCH(G$4,'Carga Remito.'!A$3:AQ$3,0),0)</f>
        <v>#N/A</v>
      </c>
      <c r="J1720" s="15" t="e">
        <f t="shared" si="59"/>
        <v>#N/A</v>
      </c>
    </row>
    <row r="1721" spans="2:10" x14ac:dyDescent="0.25">
      <c r="B1721" s="129" t="e">
        <f>VLOOKUP(A1721,'Carga Remito.'!A$4:AK$16957,3,0)</f>
        <v>#N/A</v>
      </c>
      <c r="C1721" s="131" t="e">
        <f t="shared" ca="1" si="58"/>
        <v>#N/A</v>
      </c>
      <c r="D1721" s="28" t="e">
        <f>VLOOKUP(A1721,'Carga Remito.'!A$4:AK$15957,4,0)</f>
        <v>#N/A</v>
      </c>
      <c r="E1721" s="28" t="e">
        <f>VLOOKUP(A1721,'Carga Remito.'!A$4:AK$2258,6,0)</f>
        <v>#N/A</v>
      </c>
      <c r="F1721" s="28" t="e">
        <f>VLOOKUP(A1721,'Carga Remito.'!A$4:AK$1858,7,0)</f>
        <v>#N/A</v>
      </c>
      <c r="G1721" s="27" t="e">
        <f>VLOOKUP(A1721,'Carga Remito.'!A$4:AK$20957,MATCH(G$4,'Carga Remito.'!A$3:AQ$3,0),0)</f>
        <v>#N/A</v>
      </c>
      <c r="J1721" s="15" t="e">
        <f t="shared" si="59"/>
        <v>#N/A</v>
      </c>
    </row>
    <row r="1722" spans="2:10" x14ac:dyDescent="0.25">
      <c r="B1722" s="129" t="e">
        <f>VLOOKUP(A1722,'Carga Remito.'!A$4:AK$16957,3,0)</f>
        <v>#N/A</v>
      </c>
      <c r="C1722" s="131" t="e">
        <f t="shared" ca="1" si="58"/>
        <v>#N/A</v>
      </c>
      <c r="D1722" s="28" t="e">
        <f>VLOOKUP(A1722,'Carga Remito.'!A$4:AK$15957,4,0)</f>
        <v>#N/A</v>
      </c>
      <c r="E1722" s="28" t="e">
        <f>VLOOKUP(A1722,'Carga Remito.'!A$4:AK$2258,6,0)</f>
        <v>#N/A</v>
      </c>
      <c r="F1722" s="28" t="e">
        <f>VLOOKUP(A1722,'Carga Remito.'!A$4:AK$1858,7,0)</f>
        <v>#N/A</v>
      </c>
      <c r="G1722" s="27" t="e">
        <f>VLOOKUP(A1722,'Carga Remito.'!A$4:AK$20957,MATCH(G$4,'Carga Remito.'!A$3:AQ$3,0),0)</f>
        <v>#N/A</v>
      </c>
      <c r="J1722" s="15" t="e">
        <f t="shared" si="59"/>
        <v>#N/A</v>
      </c>
    </row>
    <row r="1723" spans="2:10" x14ac:dyDescent="0.25">
      <c r="B1723" s="129" t="e">
        <f>VLOOKUP(A1723,'Carga Remito.'!A$4:AK$16957,3,0)</f>
        <v>#N/A</v>
      </c>
      <c r="C1723" s="131" t="e">
        <f t="shared" ca="1" si="58"/>
        <v>#N/A</v>
      </c>
      <c r="D1723" s="28" t="e">
        <f>VLOOKUP(A1723,'Carga Remito.'!A$4:AK$15957,4,0)</f>
        <v>#N/A</v>
      </c>
      <c r="E1723" s="28" t="e">
        <f>VLOOKUP(A1723,'Carga Remito.'!A$4:AK$2258,6,0)</f>
        <v>#N/A</v>
      </c>
      <c r="F1723" s="28" t="e">
        <f>VLOOKUP(A1723,'Carga Remito.'!A$4:AK$1858,7,0)</f>
        <v>#N/A</v>
      </c>
      <c r="G1723" s="27" t="e">
        <f>VLOOKUP(A1723,'Carga Remito.'!A$4:AK$20957,MATCH(G$4,'Carga Remito.'!A$3:AQ$3,0),0)</f>
        <v>#N/A</v>
      </c>
      <c r="J1723" s="15" t="e">
        <f t="shared" si="59"/>
        <v>#N/A</v>
      </c>
    </row>
    <row r="1724" spans="2:10" x14ac:dyDescent="0.25">
      <c r="B1724" s="129" t="e">
        <f>VLOOKUP(A1724,'Carga Remito.'!A$4:AK$16957,3,0)</f>
        <v>#N/A</v>
      </c>
      <c r="C1724" s="131" t="e">
        <f t="shared" ca="1" si="58"/>
        <v>#N/A</v>
      </c>
      <c r="D1724" s="28" t="e">
        <f>VLOOKUP(A1724,'Carga Remito.'!A$4:AK$15957,4,0)</f>
        <v>#N/A</v>
      </c>
      <c r="E1724" s="28" t="e">
        <f>VLOOKUP(A1724,'Carga Remito.'!A$4:AK$2258,6,0)</f>
        <v>#N/A</v>
      </c>
      <c r="F1724" s="28" t="e">
        <f>VLOOKUP(A1724,'Carga Remito.'!A$4:AK$1858,7,0)</f>
        <v>#N/A</v>
      </c>
      <c r="G1724" s="27" t="e">
        <f>VLOOKUP(A1724,'Carga Remito.'!A$4:AK$20957,MATCH(G$4,'Carga Remito.'!A$3:AQ$3,0),0)</f>
        <v>#N/A</v>
      </c>
      <c r="J1724" s="15" t="e">
        <f t="shared" si="59"/>
        <v>#N/A</v>
      </c>
    </row>
    <row r="1725" spans="2:10" x14ac:dyDescent="0.25">
      <c r="B1725" s="129" t="e">
        <f>VLOOKUP(A1725,'Carga Remito.'!A$4:AK$16957,3,0)</f>
        <v>#N/A</v>
      </c>
      <c r="C1725" s="131" t="e">
        <f t="shared" ca="1" si="58"/>
        <v>#N/A</v>
      </c>
      <c r="D1725" s="28" t="e">
        <f>VLOOKUP(A1725,'Carga Remito.'!A$4:AK$15957,4,0)</f>
        <v>#N/A</v>
      </c>
      <c r="E1725" s="28" t="e">
        <f>VLOOKUP(A1725,'Carga Remito.'!A$4:AK$2258,6,0)</f>
        <v>#N/A</v>
      </c>
      <c r="F1725" s="28" t="e">
        <f>VLOOKUP(A1725,'Carga Remito.'!A$4:AK$1858,7,0)</f>
        <v>#N/A</v>
      </c>
      <c r="G1725" s="27" t="e">
        <f>VLOOKUP(A1725,'Carga Remito.'!A$4:AK$20957,MATCH(G$4,'Carga Remito.'!A$3:AQ$3,0),0)</f>
        <v>#N/A</v>
      </c>
      <c r="J1725" s="15" t="e">
        <f t="shared" si="59"/>
        <v>#N/A</v>
      </c>
    </row>
    <row r="1726" spans="2:10" x14ac:dyDescent="0.25">
      <c r="B1726" s="129" t="e">
        <f>VLOOKUP(A1726,'Carga Remito.'!A$4:AK$16957,3,0)</f>
        <v>#N/A</v>
      </c>
      <c r="C1726" s="131" t="e">
        <f t="shared" ca="1" si="58"/>
        <v>#N/A</v>
      </c>
      <c r="D1726" s="28" t="e">
        <f>VLOOKUP(A1726,'Carga Remito.'!A$4:AK$15957,4,0)</f>
        <v>#N/A</v>
      </c>
      <c r="E1726" s="28" t="e">
        <f>VLOOKUP(A1726,'Carga Remito.'!A$4:AK$2258,6,0)</f>
        <v>#N/A</v>
      </c>
      <c r="F1726" s="28" t="e">
        <f>VLOOKUP(A1726,'Carga Remito.'!A$4:AK$1858,7,0)</f>
        <v>#N/A</v>
      </c>
      <c r="G1726" s="27" t="e">
        <f>VLOOKUP(A1726,'Carga Remito.'!A$4:AK$20957,MATCH(G$4,'Carga Remito.'!A$3:AQ$3,0),0)</f>
        <v>#N/A</v>
      </c>
      <c r="J1726" s="15" t="e">
        <f t="shared" si="59"/>
        <v>#N/A</v>
      </c>
    </row>
    <row r="1727" spans="2:10" x14ac:dyDescent="0.25">
      <c r="B1727" s="129" t="e">
        <f>VLOOKUP(A1727,'Carga Remito.'!A$4:AK$16957,3,0)</f>
        <v>#N/A</v>
      </c>
      <c r="C1727" s="131" t="e">
        <f t="shared" ca="1" si="58"/>
        <v>#N/A</v>
      </c>
      <c r="D1727" s="28" t="e">
        <f>VLOOKUP(A1727,'Carga Remito.'!A$4:AK$15957,4,0)</f>
        <v>#N/A</v>
      </c>
      <c r="E1727" s="28" t="e">
        <f>VLOOKUP(A1727,'Carga Remito.'!A$4:AK$2258,6,0)</f>
        <v>#N/A</v>
      </c>
      <c r="F1727" s="28" t="e">
        <f>VLOOKUP(A1727,'Carga Remito.'!A$4:AK$1858,7,0)</f>
        <v>#N/A</v>
      </c>
      <c r="G1727" s="27" t="e">
        <f>VLOOKUP(A1727,'Carga Remito.'!A$4:AK$20957,MATCH(G$4,'Carga Remito.'!A$3:AQ$3,0),0)</f>
        <v>#N/A</v>
      </c>
      <c r="J1727" s="15" t="e">
        <f t="shared" si="59"/>
        <v>#N/A</v>
      </c>
    </row>
    <row r="1728" spans="2:10" x14ac:dyDescent="0.25">
      <c r="B1728" s="129" t="e">
        <f>VLOOKUP(A1728,'Carga Remito.'!A$4:AK$16957,3,0)</f>
        <v>#N/A</v>
      </c>
      <c r="C1728" s="131" t="e">
        <f t="shared" ca="1" si="58"/>
        <v>#N/A</v>
      </c>
      <c r="D1728" s="28" t="e">
        <f>VLOOKUP(A1728,'Carga Remito.'!A$4:AK$15957,4,0)</f>
        <v>#N/A</v>
      </c>
      <c r="E1728" s="28" t="e">
        <f>VLOOKUP(A1728,'Carga Remito.'!A$4:AK$2258,6,0)</f>
        <v>#N/A</v>
      </c>
      <c r="F1728" s="28" t="e">
        <f>VLOOKUP(A1728,'Carga Remito.'!A$4:AK$1858,7,0)</f>
        <v>#N/A</v>
      </c>
      <c r="G1728" s="27" t="e">
        <f>VLOOKUP(A1728,'Carga Remito.'!A$4:AK$20957,MATCH(G$4,'Carga Remito.'!A$3:AQ$3,0),0)</f>
        <v>#N/A</v>
      </c>
      <c r="J1728" s="15" t="e">
        <f t="shared" si="59"/>
        <v>#N/A</v>
      </c>
    </row>
    <row r="1729" spans="2:10" x14ac:dyDescent="0.25">
      <c r="B1729" s="129" t="e">
        <f>VLOOKUP(A1729,'Carga Remito.'!A$4:AK$16957,3,0)</f>
        <v>#N/A</v>
      </c>
      <c r="C1729" s="131" t="e">
        <f t="shared" ca="1" si="58"/>
        <v>#N/A</v>
      </c>
      <c r="D1729" s="28" t="e">
        <f>VLOOKUP(A1729,'Carga Remito.'!A$4:AK$15957,4,0)</f>
        <v>#N/A</v>
      </c>
      <c r="E1729" s="28" t="e">
        <f>VLOOKUP(A1729,'Carga Remito.'!A$4:AK$2258,6,0)</f>
        <v>#N/A</v>
      </c>
      <c r="F1729" s="28" t="e">
        <f>VLOOKUP(A1729,'Carga Remito.'!A$4:AK$1858,7,0)</f>
        <v>#N/A</v>
      </c>
      <c r="G1729" s="27" t="e">
        <f>VLOOKUP(A1729,'Carga Remito.'!A$4:AK$20957,MATCH(G$4,'Carga Remito.'!A$3:AQ$3,0),0)</f>
        <v>#N/A</v>
      </c>
      <c r="J1729" s="15" t="e">
        <f t="shared" si="59"/>
        <v>#N/A</v>
      </c>
    </row>
    <row r="1730" spans="2:10" x14ac:dyDescent="0.25">
      <c r="B1730" s="129" t="e">
        <f>VLOOKUP(A1730,'Carga Remito.'!A$4:AK$16957,3,0)</f>
        <v>#N/A</v>
      </c>
      <c r="C1730" s="131" t="e">
        <f t="shared" ca="1" si="58"/>
        <v>#N/A</v>
      </c>
      <c r="D1730" s="28" t="e">
        <f>VLOOKUP(A1730,'Carga Remito.'!A$4:AK$15957,4,0)</f>
        <v>#N/A</v>
      </c>
      <c r="E1730" s="28" t="e">
        <f>VLOOKUP(A1730,'Carga Remito.'!A$4:AK$2258,6,0)</f>
        <v>#N/A</v>
      </c>
      <c r="F1730" s="28" t="e">
        <f>VLOOKUP(A1730,'Carga Remito.'!A$4:AK$1858,7,0)</f>
        <v>#N/A</v>
      </c>
      <c r="G1730" s="27" t="e">
        <f>VLOOKUP(A1730,'Carga Remito.'!A$4:AK$20957,MATCH(G$4,'Carga Remito.'!A$3:AQ$3,0),0)</f>
        <v>#N/A</v>
      </c>
      <c r="J1730" s="15" t="e">
        <f t="shared" si="59"/>
        <v>#N/A</v>
      </c>
    </row>
    <row r="1731" spans="2:10" x14ac:dyDescent="0.25">
      <c r="B1731" s="129" t="e">
        <f>VLOOKUP(A1731,'Carga Remito.'!A$4:AK$16957,3,0)</f>
        <v>#N/A</v>
      </c>
      <c r="C1731" s="131" t="e">
        <f t="shared" ca="1" si="58"/>
        <v>#N/A</v>
      </c>
      <c r="D1731" s="28" t="e">
        <f>VLOOKUP(A1731,'Carga Remito.'!A$4:AK$15957,4,0)</f>
        <v>#N/A</v>
      </c>
      <c r="E1731" s="28" t="e">
        <f>VLOOKUP(A1731,'Carga Remito.'!A$4:AK$2258,6,0)</f>
        <v>#N/A</v>
      </c>
      <c r="F1731" s="28" t="e">
        <f>VLOOKUP(A1731,'Carga Remito.'!A$4:AK$1858,7,0)</f>
        <v>#N/A</v>
      </c>
      <c r="G1731" s="27" t="e">
        <f>VLOOKUP(A1731,'Carga Remito.'!A$4:AK$20957,MATCH(G$4,'Carga Remito.'!A$3:AQ$3,0),0)</f>
        <v>#N/A</v>
      </c>
      <c r="J1731" s="15" t="e">
        <f t="shared" si="59"/>
        <v>#N/A</v>
      </c>
    </row>
    <row r="1732" spans="2:10" x14ac:dyDescent="0.25">
      <c r="B1732" s="129" t="e">
        <f>VLOOKUP(A1732,'Carga Remito.'!A$4:AK$16957,3,0)</f>
        <v>#N/A</v>
      </c>
      <c r="C1732" s="131" t="e">
        <f t="shared" ca="1" si="58"/>
        <v>#N/A</v>
      </c>
      <c r="D1732" s="28" t="e">
        <f>VLOOKUP(A1732,'Carga Remito.'!A$4:AK$15957,4,0)</f>
        <v>#N/A</v>
      </c>
      <c r="E1732" s="28" t="e">
        <f>VLOOKUP(A1732,'Carga Remito.'!A$4:AK$2258,6,0)</f>
        <v>#N/A</v>
      </c>
      <c r="F1732" s="28" t="e">
        <f>VLOOKUP(A1732,'Carga Remito.'!A$4:AK$1858,7,0)</f>
        <v>#N/A</v>
      </c>
      <c r="G1732" s="27" t="e">
        <f>VLOOKUP(A1732,'Carga Remito.'!A$4:AK$20957,MATCH(G$4,'Carga Remito.'!A$3:AQ$3,0),0)</f>
        <v>#N/A</v>
      </c>
      <c r="J1732" s="15" t="e">
        <f t="shared" si="59"/>
        <v>#N/A</v>
      </c>
    </row>
    <row r="1733" spans="2:10" x14ac:dyDescent="0.25">
      <c r="B1733" s="129" t="e">
        <f>VLOOKUP(A1733,'Carga Remito.'!A$4:AK$16957,3,0)</f>
        <v>#N/A</v>
      </c>
      <c r="C1733" s="131" t="e">
        <f t="shared" ca="1" si="58"/>
        <v>#N/A</v>
      </c>
      <c r="D1733" s="28" t="e">
        <f>VLOOKUP(A1733,'Carga Remito.'!A$4:AK$15957,4,0)</f>
        <v>#N/A</v>
      </c>
      <c r="E1733" s="28" t="e">
        <f>VLOOKUP(A1733,'Carga Remito.'!A$4:AK$2258,6,0)</f>
        <v>#N/A</v>
      </c>
      <c r="F1733" s="28" t="e">
        <f>VLOOKUP(A1733,'Carga Remito.'!A$4:AK$1858,7,0)</f>
        <v>#N/A</v>
      </c>
      <c r="G1733" s="27" t="e">
        <f>VLOOKUP(A1733,'Carga Remito.'!A$4:AK$20957,MATCH(G$4,'Carga Remito.'!A$3:AQ$3,0),0)</f>
        <v>#N/A</v>
      </c>
      <c r="J1733" s="15" t="e">
        <f t="shared" si="59"/>
        <v>#N/A</v>
      </c>
    </row>
    <row r="1734" spans="2:10" x14ac:dyDescent="0.25">
      <c r="B1734" s="129" t="e">
        <f>VLOOKUP(A1734,'Carga Remito.'!A$4:AK$16957,3,0)</f>
        <v>#N/A</v>
      </c>
      <c r="C1734" s="131" t="e">
        <f t="shared" ca="1" si="58"/>
        <v>#N/A</v>
      </c>
      <c r="D1734" s="28" t="e">
        <f>VLOOKUP(A1734,'Carga Remito.'!A$4:AK$15957,4,0)</f>
        <v>#N/A</v>
      </c>
      <c r="E1734" s="28" t="e">
        <f>VLOOKUP(A1734,'Carga Remito.'!A$4:AK$2258,6,0)</f>
        <v>#N/A</v>
      </c>
      <c r="F1734" s="28" t="e">
        <f>VLOOKUP(A1734,'Carga Remito.'!A$4:AK$1858,7,0)</f>
        <v>#N/A</v>
      </c>
      <c r="G1734" s="27" t="e">
        <f>VLOOKUP(A1734,'Carga Remito.'!A$4:AK$20957,MATCH(G$4,'Carga Remito.'!A$3:AQ$3,0),0)</f>
        <v>#N/A</v>
      </c>
      <c r="J1734" s="15" t="e">
        <f t="shared" si="59"/>
        <v>#N/A</v>
      </c>
    </row>
    <row r="1735" spans="2:10" x14ac:dyDescent="0.25">
      <c r="B1735" s="129" t="e">
        <f>VLOOKUP(A1735,'Carga Remito.'!A$4:AK$16957,3,0)</f>
        <v>#N/A</v>
      </c>
      <c r="C1735" s="131" t="e">
        <f t="shared" ca="1" si="58"/>
        <v>#N/A</v>
      </c>
      <c r="D1735" s="28" t="e">
        <f>VLOOKUP(A1735,'Carga Remito.'!A$4:AK$15957,4,0)</f>
        <v>#N/A</v>
      </c>
      <c r="E1735" s="28" t="e">
        <f>VLOOKUP(A1735,'Carga Remito.'!A$4:AK$2258,6,0)</f>
        <v>#N/A</v>
      </c>
      <c r="F1735" s="28" t="e">
        <f>VLOOKUP(A1735,'Carga Remito.'!A$4:AK$1858,7,0)</f>
        <v>#N/A</v>
      </c>
      <c r="G1735" s="27" t="e">
        <f>VLOOKUP(A1735,'Carga Remito.'!A$4:AK$20957,MATCH(G$4,'Carga Remito.'!A$3:AQ$3,0),0)</f>
        <v>#N/A</v>
      </c>
      <c r="J1735" s="15" t="e">
        <f t="shared" si="59"/>
        <v>#N/A</v>
      </c>
    </row>
    <row r="1736" spans="2:10" x14ac:dyDescent="0.25">
      <c r="B1736" s="129" t="e">
        <f>VLOOKUP(A1736,'Carga Remito.'!A$4:AK$16957,3,0)</f>
        <v>#N/A</v>
      </c>
      <c r="C1736" s="131" t="e">
        <f t="shared" ca="1" si="58"/>
        <v>#N/A</v>
      </c>
      <c r="D1736" s="28" t="e">
        <f>VLOOKUP(A1736,'Carga Remito.'!A$4:AK$15957,4,0)</f>
        <v>#N/A</v>
      </c>
      <c r="E1736" s="28" t="e">
        <f>VLOOKUP(A1736,'Carga Remito.'!A$4:AK$2258,6,0)</f>
        <v>#N/A</v>
      </c>
      <c r="F1736" s="28" t="e">
        <f>VLOOKUP(A1736,'Carga Remito.'!A$4:AK$1858,7,0)</f>
        <v>#N/A</v>
      </c>
      <c r="G1736" s="27" t="e">
        <f>VLOOKUP(A1736,'Carga Remito.'!A$4:AK$20957,MATCH(G$4,'Carga Remito.'!A$3:AQ$3,0),0)</f>
        <v>#N/A</v>
      </c>
      <c r="J1736" s="15" t="e">
        <f t="shared" si="59"/>
        <v>#N/A</v>
      </c>
    </row>
    <row r="1737" spans="2:10" x14ac:dyDescent="0.25">
      <c r="B1737" s="129" t="e">
        <f>VLOOKUP(A1737,'Carga Remito.'!A$4:AK$16957,3,0)</f>
        <v>#N/A</v>
      </c>
      <c r="C1737" s="131" t="e">
        <f t="shared" ca="1" si="58"/>
        <v>#N/A</v>
      </c>
      <c r="D1737" s="28" t="e">
        <f>VLOOKUP(A1737,'Carga Remito.'!A$4:AK$15957,4,0)</f>
        <v>#N/A</v>
      </c>
      <c r="E1737" s="28" t="e">
        <f>VLOOKUP(A1737,'Carga Remito.'!A$4:AK$2258,6,0)</f>
        <v>#N/A</v>
      </c>
      <c r="F1737" s="28" t="e">
        <f>VLOOKUP(A1737,'Carga Remito.'!A$4:AK$1858,7,0)</f>
        <v>#N/A</v>
      </c>
      <c r="G1737" s="27" t="e">
        <f>VLOOKUP(A1737,'Carga Remito.'!A$4:AK$20957,MATCH(G$4,'Carga Remito.'!A$3:AQ$3,0),0)</f>
        <v>#N/A</v>
      </c>
      <c r="J1737" s="15" t="e">
        <f t="shared" si="59"/>
        <v>#N/A</v>
      </c>
    </row>
    <row r="1738" spans="2:10" x14ac:dyDescent="0.25">
      <c r="B1738" s="129" t="e">
        <f>VLOOKUP(A1738,'Carga Remito.'!A$4:AK$16957,3,0)</f>
        <v>#N/A</v>
      </c>
      <c r="C1738" s="131" t="e">
        <f t="shared" ca="1" si="58"/>
        <v>#N/A</v>
      </c>
      <c r="D1738" s="28" t="e">
        <f>VLOOKUP(A1738,'Carga Remito.'!A$4:AK$15957,4,0)</f>
        <v>#N/A</v>
      </c>
      <c r="E1738" s="28" t="e">
        <f>VLOOKUP(A1738,'Carga Remito.'!A$4:AK$2258,6,0)</f>
        <v>#N/A</v>
      </c>
      <c r="F1738" s="28" t="e">
        <f>VLOOKUP(A1738,'Carga Remito.'!A$4:AK$1858,7,0)</f>
        <v>#N/A</v>
      </c>
      <c r="G1738" s="27" t="e">
        <f>VLOOKUP(A1738,'Carga Remito.'!A$4:AK$20957,MATCH(G$4,'Carga Remito.'!A$3:AQ$3,0),0)</f>
        <v>#N/A</v>
      </c>
      <c r="J1738" s="15" t="e">
        <f t="shared" si="59"/>
        <v>#N/A</v>
      </c>
    </row>
    <row r="1739" spans="2:10" x14ac:dyDescent="0.25">
      <c r="B1739" s="129" t="e">
        <f>VLOOKUP(A1739,'Carga Remito.'!A$4:AK$16957,3,0)</f>
        <v>#N/A</v>
      </c>
      <c r="C1739" s="131" t="e">
        <f t="shared" ca="1" si="58"/>
        <v>#N/A</v>
      </c>
      <c r="D1739" s="28" t="e">
        <f>VLOOKUP(A1739,'Carga Remito.'!A$4:AK$15957,4,0)</f>
        <v>#N/A</v>
      </c>
      <c r="E1739" s="28" t="e">
        <f>VLOOKUP(A1739,'Carga Remito.'!A$4:AK$2258,6,0)</f>
        <v>#N/A</v>
      </c>
      <c r="F1739" s="28" t="e">
        <f>VLOOKUP(A1739,'Carga Remito.'!A$4:AK$1858,7,0)</f>
        <v>#N/A</v>
      </c>
      <c r="G1739" s="27" t="e">
        <f>VLOOKUP(A1739,'Carga Remito.'!A$4:AK$20957,MATCH(G$4,'Carga Remito.'!A$3:AQ$3,0),0)</f>
        <v>#N/A</v>
      </c>
      <c r="J1739" s="15" t="e">
        <f t="shared" si="59"/>
        <v>#N/A</v>
      </c>
    </row>
    <row r="1740" spans="2:10" x14ac:dyDescent="0.25">
      <c r="B1740" s="129" t="e">
        <f>VLOOKUP(A1740,'Carga Remito.'!A$4:AK$16957,3,0)</f>
        <v>#N/A</v>
      </c>
      <c r="C1740" s="131" t="e">
        <f t="shared" ca="1" si="58"/>
        <v>#N/A</v>
      </c>
      <c r="D1740" s="28" t="e">
        <f>VLOOKUP(A1740,'Carga Remito.'!A$4:AK$15957,4,0)</f>
        <v>#N/A</v>
      </c>
      <c r="E1740" s="28" t="e">
        <f>VLOOKUP(A1740,'Carga Remito.'!A$4:AK$2258,6,0)</f>
        <v>#N/A</v>
      </c>
      <c r="F1740" s="28" t="e">
        <f>VLOOKUP(A1740,'Carga Remito.'!A$4:AK$1858,7,0)</f>
        <v>#N/A</v>
      </c>
      <c r="G1740" s="27" t="e">
        <f>VLOOKUP(A1740,'Carga Remito.'!A$4:AK$20957,MATCH(G$4,'Carga Remito.'!A$3:AQ$3,0),0)</f>
        <v>#N/A</v>
      </c>
      <c r="J1740" s="15" t="e">
        <f t="shared" si="59"/>
        <v>#N/A</v>
      </c>
    </row>
    <row r="1741" spans="2:10" x14ac:dyDescent="0.25">
      <c r="B1741" s="129" t="e">
        <f>VLOOKUP(A1741,'Carga Remito.'!A$4:AK$16957,3,0)</f>
        <v>#N/A</v>
      </c>
      <c r="C1741" s="131" t="e">
        <f t="shared" ca="1" si="58"/>
        <v>#N/A</v>
      </c>
      <c r="D1741" s="28" t="e">
        <f>VLOOKUP(A1741,'Carga Remito.'!A$4:AK$15957,4,0)</f>
        <v>#N/A</v>
      </c>
      <c r="E1741" s="28" t="e">
        <f>VLOOKUP(A1741,'Carga Remito.'!A$4:AK$2258,6,0)</f>
        <v>#N/A</v>
      </c>
      <c r="F1741" s="28" t="e">
        <f>VLOOKUP(A1741,'Carga Remito.'!A$4:AK$1858,7,0)</f>
        <v>#N/A</v>
      </c>
      <c r="G1741" s="27" t="e">
        <f>VLOOKUP(A1741,'Carga Remito.'!A$4:AK$20957,MATCH(G$4,'Carga Remito.'!A$3:AQ$3,0),0)</f>
        <v>#N/A</v>
      </c>
      <c r="J1741" s="15" t="e">
        <f t="shared" si="59"/>
        <v>#N/A</v>
      </c>
    </row>
    <row r="1742" spans="2:10" x14ac:dyDescent="0.25">
      <c r="B1742" s="129" t="e">
        <f>VLOOKUP(A1742,'Carga Remito.'!A$4:AK$16957,3,0)</f>
        <v>#N/A</v>
      </c>
      <c r="C1742" s="131" t="e">
        <f t="shared" ca="1" si="58"/>
        <v>#N/A</v>
      </c>
      <c r="D1742" s="28" t="e">
        <f>VLOOKUP(A1742,'Carga Remito.'!A$4:AK$15957,4,0)</f>
        <v>#N/A</v>
      </c>
      <c r="E1742" s="28" t="e">
        <f>VLOOKUP(A1742,'Carga Remito.'!A$4:AK$2258,6,0)</f>
        <v>#N/A</v>
      </c>
      <c r="F1742" s="28" t="e">
        <f>VLOOKUP(A1742,'Carga Remito.'!A$4:AK$1858,7,0)</f>
        <v>#N/A</v>
      </c>
      <c r="G1742" s="27" t="e">
        <f>VLOOKUP(A1742,'Carga Remito.'!A$4:AK$20957,MATCH(G$4,'Carga Remito.'!A$3:AQ$3,0),0)</f>
        <v>#N/A</v>
      </c>
      <c r="J1742" s="15" t="e">
        <f t="shared" si="59"/>
        <v>#N/A</v>
      </c>
    </row>
    <row r="1743" spans="2:10" x14ac:dyDescent="0.25">
      <c r="B1743" s="129" t="e">
        <f>VLOOKUP(A1743,'Carga Remito.'!A$4:AK$16957,3,0)</f>
        <v>#N/A</v>
      </c>
      <c r="C1743" s="131" t="e">
        <f t="shared" ca="1" si="58"/>
        <v>#N/A</v>
      </c>
      <c r="D1743" s="28" t="e">
        <f>VLOOKUP(A1743,'Carga Remito.'!A$4:AK$15957,4,0)</f>
        <v>#N/A</v>
      </c>
      <c r="E1743" s="28" t="e">
        <f>VLOOKUP(A1743,'Carga Remito.'!A$4:AK$2258,6,0)</f>
        <v>#N/A</v>
      </c>
      <c r="F1743" s="28" t="e">
        <f>VLOOKUP(A1743,'Carga Remito.'!A$4:AK$1858,7,0)</f>
        <v>#N/A</v>
      </c>
      <c r="G1743" s="27" t="e">
        <f>VLOOKUP(A1743,'Carga Remito.'!A$4:AK$20957,MATCH(G$4,'Carga Remito.'!A$3:AQ$3,0),0)</f>
        <v>#N/A</v>
      </c>
      <c r="J1743" s="15" t="e">
        <f t="shared" si="59"/>
        <v>#N/A</v>
      </c>
    </row>
    <row r="1744" spans="2:10" x14ac:dyDescent="0.25">
      <c r="B1744" s="129" t="e">
        <f>VLOOKUP(A1744,'Carga Remito.'!A$4:AK$16957,3,0)</f>
        <v>#N/A</v>
      </c>
      <c r="C1744" s="131" t="e">
        <f t="shared" ca="1" si="58"/>
        <v>#N/A</v>
      </c>
      <c r="D1744" s="28" t="e">
        <f>VLOOKUP(A1744,'Carga Remito.'!A$4:AK$15957,4,0)</f>
        <v>#N/A</v>
      </c>
      <c r="E1744" s="28" t="e">
        <f>VLOOKUP(A1744,'Carga Remito.'!A$4:AK$2258,6,0)</f>
        <v>#N/A</v>
      </c>
      <c r="F1744" s="28" t="e">
        <f>VLOOKUP(A1744,'Carga Remito.'!A$4:AK$1858,7,0)</f>
        <v>#N/A</v>
      </c>
      <c r="G1744" s="27" t="e">
        <f>VLOOKUP(A1744,'Carga Remito.'!A$4:AK$20957,MATCH(G$4,'Carga Remito.'!A$3:AQ$3,0),0)</f>
        <v>#N/A</v>
      </c>
      <c r="J1744" s="15" t="e">
        <f t="shared" si="59"/>
        <v>#N/A</v>
      </c>
    </row>
    <row r="1745" spans="2:10" x14ac:dyDescent="0.25">
      <c r="B1745" s="129" t="e">
        <f>VLOOKUP(A1745,'Carga Remito.'!A$4:AK$16957,3,0)</f>
        <v>#N/A</v>
      </c>
      <c r="C1745" s="131" t="e">
        <f t="shared" ca="1" si="58"/>
        <v>#N/A</v>
      </c>
      <c r="D1745" s="28" t="e">
        <f>VLOOKUP(A1745,'Carga Remito.'!A$4:AK$15957,4,0)</f>
        <v>#N/A</v>
      </c>
      <c r="E1745" s="28" t="e">
        <f>VLOOKUP(A1745,'Carga Remito.'!A$4:AK$2258,6,0)</f>
        <v>#N/A</v>
      </c>
      <c r="F1745" s="28" t="e">
        <f>VLOOKUP(A1745,'Carga Remito.'!A$4:AK$1858,7,0)</f>
        <v>#N/A</v>
      </c>
      <c r="G1745" s="27" t="e">
        <f>VLOOKUP(A1745,'Carga Remito.'!A$4:AK$20957,MATCH(G$4,'Carga Remito.'!A$3:AQ$3,0),0)</f>
        <v>#N/A</v>
      </c>
      <c r="J1745" s="15" t="e">
        <f t="shared" si="59"/>
        <v>#N/A</v>
      </c>
    </row>
    <row r="1746" spans="2:10" x14ac:dyDescent="0.25">
      <c r="B1746" s="129" t="e">
        <f>VLOOKUP(A1746,'Carga Remito.'!A$4:AK$16957,3,0)</f>
        <v>#N/A</v>
      </c>
      <c r="C1746" s="131" t="e">
        <f t="shared" ca="1" si="58"/>
        <v>#N/A</v>
      </c>
      <c r="D1746" s="28" t="e">
        <f>VLOOKUP(A1746,'Carga Remito.'!A$4:AK$15957,4,0)</f>
        <v>#N/A</v>
      </c>
      <c r="E1746" s="28" t="e">
        <f>VLOOKUP(A1746,'Carga Remito.'!A$4:AK$2258,6,0)</f>
        <v>#N/A</v>
      </c>
      <c r="F1746" s="28" t="e">
        <f>VLOOKUP(A1746,'Carga Remito.'!A$4:AK$1858,7,0)</f>
        <v>#N/A</v>
      </c>
      <c r="G1746" s="27" t="e">
        <f>VLOOKUP(A1746,'Carga Remito.'!A$4:AK$20957,MATCH(G$4,'Carga Remito.'!A$3:AQ$3,0),0)</f>
        <v>#N/A</v>
      </c>
      <c r="J1746" s="15" t="e">
        <f t="shared" si="59"/>
        <v>#N/A</v>
      </c>
    </row>
    <row r="1747" spans="2:10" x14ac:dyDescent="0.25">
      <c r="B1747" s="129" t="e">
        <f>VLOOKUP(A1747,'Carga Remito.'!A$4:AK$16957,3,0)</f>
        <v>#N/A</v>
      </c>
      <c r="C1747" s="131" t="e">
        <f t="shared" ca="1" si="58"/>
        <v>#N/A</v>
      </c>
      <c r="D1747" s="28" t="e">
        <f>VLOOKUP(A1747,'Carga Remito.'!A$4:AK$15957,4,0)</f>
        <v>#N/A</v>
      </c>
      <c r="E1747" s="28" t="e">
        <f>VLOOKUP(A1747,'Carga Remito.'!A$4:AK$2258,6,0)</f>
        <v>#N/A</v>
      </c>
      <c r="F1747" s="28" t="e">
        <f>VLOOKUP(A1747,'Carga Remito.'!A$4:AK$1858,7,0)</f>
        <v>#N/A</v>
      </c>
      <c r="G1747" s="27" t="e">
        <f>VLOOKUP(A1747,'Carga Remito.'!A$4:AK$20957,MATCH(G$4,'Carga Remito.'!A$3:AQ$3,0),0)</f>
        <v>#N/A</v>
      </c>
      <c r="J1747" s="15" t="e">
        <f t="shared" si="59"/>
        <v>#N/A</v>
      </c>
    </row>
    <row r="1748" spans="2:10" x14ac:dyDescent="0.25">
      <c r="B1748" s="129" t="e">
        <f>VLOOKUP(A1748,'Carga Remito.'!A$4:AK$16957,3,0)</f>
        <v>#N/A</v>
      </c>
      <c r="C1748" s="131" t="e">
        <f t="shared" ca="1" si="58"/>
        <v>#N/A</v>
      </c>
      <c r="D1748" s="28" t="e">
        <f>VLOOKUP(A1748,'Carga Remito.'!A$4:AK$15957,4,0)</f>
        <v>#N/A</v>
      </c>
      <c r="E1748" s="28" t="e">
        <f>VLOOKUP(A1748,'Carga Remito.'!A$4:AK$2258,6,0)</f>
        <v>#N/A</v>
      </c>
      <c r="F1748" s="28" t="e">
        <f>VLOOKUP(A1748,'Carga Remito.'!A$4:AK$1858,7,0)</f>
        <v>#N/A</v>
      </c>
      <c r="G1748" s="27" t="e">
        <f>VLOOKUP(A1748,'Carga Remito.'!A$4:AK$20957,MATCH(G$4,'Carga Remito.'!A$3:AQ$3,0),0)</f>
        <v>#N/A</v>
      </c>
      <c r="J1748" s="15" t="e">
        <f t="shared" si="59"/>
        <v>#N/A</v>
      </c>
    </row>
    <row r="1749" spans="2:10" x14ac:dyDescent="0.25">
      <c r="B1749" s="129" t="e">
        <f>VLOOKUP(A1749,'Carga Remito.'!A$4:AK$16957,3,0)</f>
        <v>#N/A</v>
      </c>
      <c r="C1749" s="131" t="e">
        <f t="shared" ca="1" si="58"/>
        <v>#N/A</v>
      </c>
      <c r="D1749" s="28" t="e">
        <f>VLOOKUP(A1749,'Carga Remito.'!A$4:AK$15957,4,0)</f>
        <v>#N/A</v>
      </c>
      <c r="E1749" s="28" t="e">
        <f>VLOOKUP(A1749,'Carga Remito.'!A$4:AK$2258,6,0)</f>
        <v>#N/A</v>
      </c>
      <c r="F1749" s="28" t="e">
        <f>VLOOKUP(A1749,'Carga Remito.'!A$4:AK$1858,7,0)</f>
        <v>#N/A</v>
      </c>
      <c r="G1749" s="27" t="e">
        <f>VLOOKUP(A1749,'Carga Remito.'!A$4:AK$20957,MATCH(G$4,'Carga Remito.'!A$3:AQ$3,0),0)</f>
        <v>#N/A</v>
      </c>
      <c r="J1749" s="15" t="e">
        <f t="shared" si="59"/>
        <v>#N/A</v>
      </c>
    </row>
    <row r="1750" spans="2:10" x14ac:dyDescent="0.25">
      <c r="B1750" s="129" t="e">
        <f>VLOOKUP(A1750,'Carga Remito.'!A$4:AK$16957,3,0)</f>
        <v>#N/A</v>
      </c>
      <c r="C1750" s="131" t="e">
        <f t="shared" ca="1" si="58"/>
        <v>#N/A</v>
      </c>
      <c r="D1750" s="28" t="e">
        <f>VLOOKUP(A1750,'Carga Remito.'!A$4:AK$15957,4,0)</f>
        <v>#N/A</v>
      </c>
      <c r="E1750" s="28" t="e">
        <f>VLOOKUP(A1750,'Carga Remito.'!A$4:AK$2258,6,0)</f>
        <v>#N/A</v>
      </c>
      <c r="F1750" s="28" t="e">
        <f>VLOOKUP(A1750,'Carga Remito.'!A$4:AK$1858,7,0)</f>
        <v>#N/A</v>
      </c>
      <c r="G1750" s="27" t="e">
        <f>VLOOKUP(A1750,'Carga Remito.'!A$4:AK$20957,MATCH(G$4,'Carga Remito.'!A$3:AQ$3,0),0)</f>
        <v>#N/A</v>
      </c>
      <c r="J1750" s="15" t="e">
        <f t="shared" si="59"/>
        <v>#N/A</v>
      </c>
    </row>
    <row r="1751" spans="2:10" x14ac:dyDescent="0.25">
      <c r="B1751" s="129" t="e">
        <f>VLOOKUP(A1751,'Carga Remito.'!A$4:AK$16957,3,0)</f>
        <v>#N/A</v>
      </c>
      <c r="C1751" s="131" t="e">
        <f t="shared" ca="1" si="58"/>
        <v>#N/A</v>
      </c>
      <c r="D1751" s="28" t="e">
        <f>VLOOKUP(A1751,'Carga Remito.'!A$4:AK$15957,4,0)</f>
        <v>#N/A</v>
      </c>
      <c r="E1751" s="28" t="e">
        <f>VLOOKUP(A1751,'Carga Remito.'!A$4:AK$2258,6,0)</f>
        <v>#N/A</v>
      </c>
      <c r="F1751" s="28" t="e">
        <f>VLOOKUP(A1751,'Carga Remito.'!A$4:AK$1858,7,0)</f>
        <v>#N/A</v>
      </c>
      <c r="G1751" s="27" t="e">
        <f>VLOOKUP(A1751,'Carga Remito.'!A$4:AK$20957,MATCH(G$4,'Carga Remito.'!A$3:AQ$3,0),0)</f>
        <v>#N/A</v>
      </c>
      <c r="J1751" s="15" t="e">
        <f t="shared" si="59"/>
        <v>#N/A</v>
      </c>
    </row>
    <row r="1752" spans="2:10" x14ac:dyDescent="0.25">
      <c r="B1752" s="129" t="e">
        <f>VLOOKUP(A1752,'Carga Remito.'!A$4:AK$16957,3,0)</f>
        <v>#N/A</v>
      </c>
      <c r="C1752" s="131" t="e">
        <f t="shared" ca="1" si="58"/>
        <v>#N/A</v>
      </c>
      <c r="D1752" s="28" t="e">
        <f>VLOOKUP(A1752,'Carga Remito.'!A$4:AK$15957,4,0)</f>
        <v>#N/A</v>
      </c>
      <c r="E1752" s="28" t="e">
        <f>VLOOKUP(A1752,'Carga Remito.'!A$4:AK$2258,6,0)</f>
        <v>#N/A</v>
      </c>
      <c r="F1752" s="28" t="e">
        <f>VLOOKUP(A1752,'Carga Remito.'!A$4:AK$1858,7,0)</f>
        <v>#N/A</v>
      </c>
      <c r="G1752" s="27" t="e">
        <f>VLOOKUP(A1752,'Carga Remito.'!A$4:AK$20957,MATCH(G$4,'Carga Remito.'!A$3:AQ$3,0),0)</f>
        <v>#N/A</v>
      </c>
      <c r="J1752" s="15" t="e">
        <f t="shared" si="59"/>
        <v>#N/A</v>
      </c>
    </row>
    <row r="1753" spans="2:10" x14ac:dyDescent="0.25">
      <c r="B1753" s="129" t="e">
        <f>VLOOKUP(A1753,'Carga Remito.'!A$4:AK$16957,3,0)</f>
        <v>#N/A</v>
      </c>
      <c r="C1753" s="131" t="e">
        <f t="shared" ca="1" si="58"/>
        <v>#N/A</v>
      </c>
      <c r="D1753" s="28" t="e">
        <f>VLOOKUP(A1753,'Carga Remito.'!A$4:AK$15957,4,0)</f>
        <v>#N/A</v>
      </c>
      <c r="E1753" s="28" t="e">
        <f>VLOOKUP(A1753,'Carga Remito.'!A$4:AK$2258,6,0)</f>
        <v>#N/A</v>
      </c>
      <c r="F1753" s="28" t="e">
        <f>VLOOKUP(A1753,'Carga Remito.'!A$4:AK$1858,7,0)</f>
        <v>#N/A</v>
      </c>
      <c r="G1753" s="27" t="e">
        <f>VLOOKUP(A1753,'Carga Remito.'!A$4:AK$20957,MATCH(G$4,'Carga Remito.'!A$3:AQ$3,0),0)</f>
        <v>#N/A</v>
      </c>
      <c r="J1753" s="15" t="e">
        <f t="shared" si="59"/>
        <v>#N/A</v>
      </c>
    </row>
    <row r="1754" spans="2:10" x14ac:dyDescent="0.25">
      <c r="B1754" s="129" t="e">
        <f>VLOOKUP(A1754,'Carga Remito.'!A$4:AK$16957,3,0)</f>
        <v>#N/A</v>
      </c>
      <c r="C1754" s="131" t="e">
        <f t="shared" ca="1" si="58"/>
        <v>#N/A</v>
      </c>
      <c r="D1754" s="28" t="e">
        <f>VLOOKUP(A1754,'Carga Remito.'!A$4:AK$15957,4,0)</f>
        <v>#N/A</v>
      </c>
      <c r="E1754" s="28" t="e">
        <f>VLOOKUP(A1754,'Carga Remito.'!A$4:AK$2258,6,0)</f>
        <v>#N/A</v>
      </c>
      <c r="F1754" s="28" t="e">
        <f>VLOOKUP(A1754,'Carga Remito.'!A$4:AK$1858,7,0)</f>
        <v>#N/A</v>
      </c>
      <c r="G1754" s="27" t="e">
        <f>VLOOKUP(A1754,'Carga Remito.'!A$4:AK$20957,MATCH(G$4,'Carga Remito.'!A$3:AQ$3,0),0)</f>
        <v>#N/A</v>
      </c>
      <c r="J1754" s="15" t="e">
        <f t="shared" si="59"/>
        <v>#N/A</v>
      </c>
    </row>
    <row r="1755" spans="2:10" x14ac:dyDescent="0.25">
      <c r="B1755" s="129" t="e">
        <f>VLOOKUP(A1755,'Carga Remito.'!A$4:AK$16957,3,0)</f>
        <v>#N/A</v>
      </c>
      <c r="C1755" s="131" t="e">
        <f t="shared" ca="1" si="58"/>
        <v>#N/A</v>
      </c>
      <c r="D1755" s="28" t="e">
        <f>VLOOKUP(A1755,'Carga Remito.'!A$4:AK$15957,4,0)</f>
        <v>#N/A</v>
      </c>
      <c r="E1755" s="28" t="e">
        <f>VLOOKUP(A1755,'Carga Remito.'!A$4:AK$2258,6,0)</f>
        <v>#N/A</v>
      </c>
      <c r="F1755" s="28" t="e">
        <f>VLOOKUP(A1755,'Carga Remito.'!A$4:AK$1858,7,0)</f>
        <v>#N/A</v>
      </c>
      <c r="G1755" s="27" t="e">
        <f>VLOOKUP(A1755,'Carga Remito.'!A$4:AK$20957,MATCH(G$4,'Carga Remito.'!A$3:AQ$3,0),0)</f>
        <v>#N/A</v>
      </c>
      <c r="J1755" s="15" t="e">
        <f t="shared" si="59"/>
        <v>#N/A</v>
      </c>
    </row>
    <row r="1756" spans="2:10" x14ac:dyDescent="0.25">
      <c r="B1756" s="129" t="e">
        <f>VLOOKUP(A1756,'Carga Remito.'!A$4:AK$16957,3,0)</f>
        <v>#N/A</v>
      </c>
      <c r="C1756" s="131" t="e">
        <f t="shared" ca="1" si="58"/>
        <v>#N/A</v>
      </c>
      <c r="D1756" s="28" t="e">
        <f>VLOOKUP(A1756,'Carga Remito.'!A$4:AK$15957,4,0)</f>
        <v>#N/A</v>
      </c>
      <c r="E1756" s="28" t="e">
        <f>VLOOKUP(A1756,'Carga Remito.'!A$4:AK$2258,6,0)</f>
        <v>#N/A</v>
      </c>
      <c r="F1756" s="28" t="e">
        <f>VLOOKUP(A1756,'Carga Remito.'!A$4:AK$1858,7,0)</f>
        <v>#N/A</v>
      </c>
      <c r="G1756" s="27" t="e">
        <f>VLOOKUP(A1756,'Carga Remito.'!A$4:AK$20957,MATCH(G$4,'Carga Remito.'!A$3:AQ$3,0),0)</f>
        <v>#N/A</v>
      </c>
      <c r="J1756" s="15" t="e">
        <f t="shared" si="59"/>
        <v>#N/A</v>
      </c>
    </row>
    <row r="1757" spans="2:10" x14ac:dyDescent="0.25">
      <c r="B1757" s="129" t="e">
        <f>VLOOKUP(A1757,'Carga Remito.'!A$4:AK$16957,3,0)</f>
        <v>#N/A</v>
      </c>
      <c r="C1757" s="131" t="e">
        <f t="shared" ca="1" si="58"/>
        <v>#N/A</v>
      </c>
      <c r="D1757" s="28" t="e">
        <f>VLOOKUP(A1757,'Carga Remito.'!A$4:AK$15957,4,0)</f>
        <v>#N/A</v>
      </c>
      <c r="E1757" s="28" t="e">
        <f>VLOOKUP(A1757,'Carga Remito.'!A$4:AK$2258,6,0)</f>
        <v>#N/A</v>
      </c>
      <c r="F1757" s="28" t="e">
        <f>VLOOKUP(A1757,'Carga Remito.'!A$4:AK$1858,7,0)</f>
        <v>#N/A</v>
      </c>
      <c r="G1757" s="27" t="e">
        <f>VLOOKUP(A1757,'Carga Remito.'!A$4:AK$20957,MATCH(G$4,'Carga Remito.'!A$3:AQ$3,0),0)</f>
        <v>#N/A</v>
      </c>
      <c r="J1757" s="15" t="e">
        <f t="shared" si="59"/>
        <v>#N/A</v>
      </c>
    </row>
    <row r="1758" spans="2:10" x14ac:dyDescent="0.25">
      <c r="B1758" s="129" t="e">
        <f>VLOOKUP(A1758,'Carga Remito.'!A$4:AK$16957,3,0)</f>
        <v>#N/A</v>
      </c>
      <c r="C1758" s="131" t="e">
        <f t="shared" ca="1" si="58"/>
        <v>#N/A</v>
      </c>
      <c r="D1758" s="28" t="e">
        <f>VLOOKUP(A1758,'Carga Remito.'!A$4:AK$15957,4,0)</f>
        <v>#N/A</v>
      </c>
      <c r="E1758" s="28" t="e">
        <f>VLOOKUP(A1758,'Carga Remito.'!A$4:AK$2258,6,0)</f>
        <v>#N/A</v>
      </c>
      <c r="F1758" s="28" t="e">
        <f>VLOOKUP(A1758,'Carga Remito.'!A$4:AK$1858,7,0)</f>
        <v>#N/A</v>
      </c>
      <c r="G1758" s="27" t="e">
        <f>VLOOKUP(A1758,'Carga Remito.'!A$4:AK$20957,MATCH(G$4,'Carga Remito.'!A$3:AQ$3,0),0)</f>
        <v>#N/A</v>
      </c>
      <c r="J1758" s="15" t="e">
        <f t="shared" si="59"/>
        <v>#N/A</v>
      </c>
    </row>
    <row r="1759" spans="2:10" x14ac:dyDescent="0.25">
      <c r="B1759" s="129" t="e">
        <f>VLOOKUP(A1759,'Carga Remito.'!A$4:AK$16957,3,0)</f>
        <v>#N/A</v>
      </c>
      <c r="C1759" s="131" t="e">
        <f t="shared" ca="1" si="58"/>
        <v>#N/A</v>
      </c>
      <c r="D1759" s="28" t="e">
        <f>VLOOKUP(A1759,'Carga Remito.'!A$4:AK$15957,4,0)</f>
        <v>#N/A</v>
      </c>
      <c r="E1759" s="28" t="e">
        <f>VLOOKUP(A1759,'Carga Remito.'!A$4:AK$2258,6,0)</f>
        <v>#N/A</v>
      </c>
      <c r="F1759" s="28" t="e">
        <f>VLOOKUP(A1759,'Carga Remito.'!A$4:AK$1858,7,0)</f>
        <v>#N/A</v>
      </c>
      <c r="G1759" s="27" t="e">
        <f>VLOOKUP(A1759,'Carga Remito.'!A$4:AK$20957,MATCH(G$4,'Carga Remito.'!A$3:AQ$3,0),0)</f>
        <v>#N/A</v>
      </c>
      <c r="J1759" s="15" t="e">
        <f t="shared" si="59"/>
        <v>#N/A</v>
      </c>
    </row>
    <row r="1760" spans="2:10" x14ac:dyDescent="0.25">
      <c r="B1760" s="129" t="e">
        <f>VLOOKUP(A1760,'Carga Remito.'!A$4:AK$16957,3,0)</f>
        <v>#N/A</v>
      </c>
      <c r="C1760" s="131" t="e">
        <f t="shared" ca="1" si="58"/>
        <v>#N/A</v>
      </c>
      <c r="D1760" s="28" t="e">
        <f>VLOOKUP(A1760,'Carga Remito.'!A$4:AK$15957,4,0)</f>
        <v>#N/A</v>
      </c>
      <c r="E1760" s="28" t="e">
        <f>VLOOKUP(A1760,'Carga Remito.'!A$4:AK$2258,6,0)</f>
        <v>#N/A</v>
      </c>
      <c r="F1760" s="28" t="e">
        <f>VLOOKUP(A1760,'Carga Remito.'!A$4:AK$1858,7,0)</f>
        <v>#N/A</v>
      </c>
      <c r="G1760" s="27" t="e">
        <f>VLOOKUP(A1760,'Carga Remito.'!A$4:AK$20957,MATCH(G$4,'Carga Remito.'!A$3:AQ$3,0),0)</f>
        <v>#N/A</v>
      </c>
      <c r="J1760" s="15" t="e">
        <f t="shared" si="59"/>
        <v>#N/A</v>
      </c>
    </row>
    <row r="1761" spans="2:10" x14ac:dyDescent="0.25">
      <c r="B1761" s="129" t="e">
        <f>VLOOKUP(A1761,'Carga Remito.'!A$4:AK$16957,3,0)</f>
        <v>#N/A</v>
      </c>
      <c r="C1761" s="131" t="e">
        <f t="shared" ca="1" si="58"/>
        <v>#N/A</v>
      </c>
      <c r="D1761" s="28" t="e">
        <f>VLOOKUP(A1761,'Carga Remito.'!A$4:AK$15957,4,0)</f>
        <v>#N/A</v>
      </c>
      <c r="E1761" s="28" t="e">
        <f>VLOOKUP(A1761,'Carga Remito.'!A$4:AK$2258,6,0)</f>
        <v>#N/A</v>
      </c>
      <c r="F1761" s="28" t="e">
        <f>VLOOKUP(A1761,'Carga Remito.'!A$4:AK$1858,7,0)</f>
        <v>#N/A</v>
      </c>
      <c r="G1761" s="27" t="e">
        <f>VLOOKUP(A1761,'Carga Remito.'!A$4:AK$20957,MATCH(G$4,'Carga Remito.'!A$3:AQ$3,0),0)</f>
        <v>#N/A</v>
      </c>
      <c r="J1761" s="15" t="e">
        <f t="shared" si="59"/>
        <v>#N/A</v>
      </c>
    </row>
    <row r="1762" spans="2:10" x14ac:dyDescent="0.25">
      <c r="B1762" s="129" t="e">
        <f>VLOOKUP(A1762,'Carga Remito.'!A$4:AK$16957,3,0)</f>
        <v>#N/A</v>
      </c>
      <c r="C1762" s="131" t="e">
        <f t="shared" ca="1" si="58"/>
        <v>#N/A</v>
      </c>
      <c r="D1762" s="28" t="e">
        <f>VLOOKUP(A1762,'Carga Remito.'!A$4:AK$15957,4,0)</f>
        <v>#N/A</v>
      </c>
      <c r="E1762" s="28" t="e">
        <f>VLOOKUP(A1762,'Carga Remito.'!A$4:AK$2258,6,0)</f>
        <v>#N/A</v>
      </c>
      <c r="F1762" s="28" t="e">
        <f>VLOOKUP(A1762,'Carga Remito.'!A$4:AK$1858,7,0)</f>
        <v>#N/A</v>
      </c>
      <c r="G1762" s="27" t="e">
        <f>VLOOKUP(A1762,'Carga Remito.'!A$4:AK$20957,MATCH(G$4,'Carga Remito.'!A$3:AQ$3,0),0)</f>
        <v>#N/A</v>
      </c>
      <c r="J1762" s="15" t="e">
        <f t="shared" si="59"/>
        <v>#N/A</v>
      </c>
    </row>
    <row r="1763" spans="2:10" x14ac:dyDescent="0.25">
      <c r="B1763" s="129" t="e">
        <f>VLOOKUP(A1763,'Carga Remito.'!A$4:AK$16957,3,0)</f>
        <v>#N/A</v>
      </c>
      <c r="C1763" s="131" t="e">
        <f t="shared" ca="1" si="58"/>
        <v>#N/A</v>
      </c>
      <c r="D1763" s="28" t="e">
        <f>VLOOKUP(A1763,'Carga Remito.'!A$4:AK$15957,4,0)</f>
        <v>#N/A</v>
      </c>
      <c r="E1763" s="28" t="e">
        <f>VLOOKUP(A1763,'Carga Remito.'!A$4:AK$2258,6,0)</f>
        <v>#N/A</v>
      </c>
      <c r="F1763" s="28" t="e">
        <f>VLOOKUP(A1763,'Carga Remito.'!A$4:AK$1858,7,0)</f>
        <v>#N/A</v>
      </c>
      <c r="G1763" s="27" t="e">
        <f>VLOOKUP(A1763,'Carga Remito.'!A$4:AK$20957,MATCH(G$4,'Carga Remito.'!A$3:AQ$3,0),0)</f>
        <v>#N/A</v>
      </c>
      <c r="J1763" s="15" t="e">
        <f t="shared" si="59"/>
        <v>#N/A</v>
      </c>
    </row>
    <row r="1764" spans="2:10" x14ac:dyDescent="0.25">
      <c r="B1764" s="129" t="e">
        <f>VLOOKUP(A1764,'Carga Remito.'!A$4:AK$16957,3,0)</f>
        <v>#N/A</v>
      </c>
      <c r="C1764" s="131" t="e">
        <f t="shared" ca="1" si="58"/>
        <v>#N/A</v>
      </c>
      <c r="D1764" s="28" t="e">
        <f>VLOOKUP(A1764,'Carga Remito.'!A$4:AK$15957,4,0)</f>
        <v>#N/A</v>
      </c>
      <c r="E1764" s="28" t="e">
        <f>VLOOKUP(A1764,'Carga Remito.'!A$4:AK$2258,6,0)</f>
        <v>#N/A</v>
      </c>
      <c r="F1764" s="28" t="e">
        <f>VLOOKUP(A1764,'Carga Remito.'!A$4:AK$1858,7,0)</f>
        <v>#N/A</v>
      </c>
      <c r="G1764" s="27" t="e">
        <f>VLOOKUP(A1764,'Carga Remito.'!A$4:AK$20957,MATCH(G$4,'Carga Remito.'!A$3:AQ$3,0),0)</f>
        <v>#N/A</v>
      </c>
      <c r="J1764" s="15" t="e">
        <f t="shared" si="59"/>
        <v>#N/A</v>
      </c>
    </row>
    <row r="1765" spans="2:10" x14ac:dyDescent="0.25">
      <c r="B1765" s="129" t="e">
        <f>VLOOKUP(A1765,'Carga Remito.'!A$4:AK$16957,3,0)</f>
        <v>#N/A</v>
      </c>
      <c r="C1765" s="131" t="e">
        <f t="shared" ref="C1765:C1828" ca="1" si="60">IF((TODAY()-B1765)&lt;30,0,(TODAY()-B1765)/30)</f>
        <v>#N/A</v>
      </c>
      <c r="D1765" s="28" t="e">
        <f>VLOOKUP(A1765,'Carga Remito.'!A$4:AK$15957,4,0)</f>
        <v>#N/A</v>
      </c>
      <c r="E1765" s="28" t="e">
        <f>VLOOKUP(A1765,'Carga Remito.'!A$4:AK$2258,6,0)</f>
        <v>#N/A</v>
      </c>
      <c r="F1765" s="28" t="e">
        <f>VLOOKUP(A1765,'Carga Remito.'!A$4:AK$1858,7,0)</f>
        <v>#N/A</v>
      </c>
      <c r="G1765" s="27" t="e">
        <f>VLOOKUP(A1765,'Carga Remito.'!A$4:AK$20957,MATCH(G$4,'Carga Remito.'!A$3:AQ$3,0),0)</f>
        <v>#N/A</v>
      </c>
      <c r="J1765" s="15" t="e">
        <f t="shared" si="59"/>
        <v>#N/A</v>
      </c>
    </row>
    <row r="1766" spans="2:10" x14ac:dyDescent="0.25">
      <c r="B1766" s="129" t="e">
        <f>VLOOKUP(A1766,'Carga Remito.'!A$4:AK$16957,3,0)</f>
        <v>#N/A</v>
      </c>
      <c r="C1766" s="131" t="e">
        <f t="shared" ca="1" si="60"/>
        <v>#N/A</v>
      </c>
      <c r="D1766" s="28" t="e">
        <f>VLOOKUP(A1766,'Carga Remito.'!A$4:AK$15957,4,0)</f>
        <v>#N/A</v>
      </c>
      <c r="E1766" s="28" t="e">
        <f>VLOOKUP(A1766,'Carga Remito.'!A$4:AK$2258,6,0)</f>
        <v>#N/A</v>
      </c>
      <c r="F1766" s="28" t="e">
        <f>VLOOKUP(A1766,'Carga Remito.'!A$4:AK$1858,7,0)</f>
        <v>#N/A</v>
      </c>
      <c r="G1766" s="27" t="e">
        <f>VLOOKUP(A1766,'Carga Remito.'!A$4:AK$20957,MATCH(G$4,'Carga Remito.'!A$3:AQ$3,0),0)</f>
        <v>#N/A</v>
      </c>
      <c r="J1766" s="15" t="e">
        <f t="shared" si="59"/>
        <v>#N/A</v>
      </c>
    </row>
    <row r="1767" spans="2:10" x14ac:dyDescent="0.25">
      <c r="B1767" s="129" t="e">
        <f>VLOOKUP(A1767,'Carga Remito.'!A$4:AK$16957,3,0)</f>
        <v>#N/A</v>
      </c>
      <c r="C1767" s="131" t="e">
        <f t="shared" ca="1" si="60"/>
        <v>#N/A</v>
      </c>
      <c r="D1767" s="28" t="e">
        <f>VLOOKUP(A1767,'Carga Remito.'!A$4:AK$15957,4,0)</f>
        <v>#N/A</v>
      </c>
      <c r="E1767" s="28" t="e">
        <f>VLOOKUP(A1767,'Carga Remito.'!A$4:AK$2258,6,0)</f>
        <v>#N/A</v>
      </c>
      <c r="F1767" s="28" t="e">
        <f>VLOOKUP(A1767,'Carga Remito.'!A$4:AK$1858,7,0)</f>
        <v>#N/A</v>
      </c>
      <c r="G1767" s="27" t="e">
        <f>VLOOKUP(A1767,'Carga Remito.'!A$4:AK$20957,MATCH(G$4,'Carga Remito.'!A$3:AQ$3,0),0)</f>
        <v>#N/A</v>
      </c>
      <c r="J1767" s="15" t="e">
        <f t="shared" si="59"/>
        <v>#N/A</v>
      </c>
    </row>
    <row r="1768" spans="2:10" x14ac:dyDescent="0.25">
      <c r="B1768" s="129" t="e">
        <f>VLOOKUP(A1768,'Carga Remito.'!A$4:AK$16957,3,0)</f>
        <v>#N/A</v>
      </c>
      <c r="C1768" s="131" t="e">
        <f t="shared" ca="1" si="60"/>
        <v>#N/A</v>
      </c>
      <c r="D1768" s="28" t="e">
        <f>VLOOKUP(A1768,'Carga Remito.'!A$4:AK$15957,4,0)</f>
        <v>#N/A</v>
      </c>
      <c r="E1768" s="28" t="e">
        <f>VLOOKUP(A1768,'Carga Remito.'!A$4:AK$2258,6,0)</f>
        <v>#N/A</v>
      </c>
      <c r="F1768" s="28" t="e">
        <f>VLOOKUP(A1768,'Carga Remito.'!A$4:AK$1858,7,0)</f>
        <v>#N/A</v>
      </c>
      <c r="G1768" s="27" t="e">
        <f>VLOOKUP(A1768,'Carga Remito.'!A$4:AK$20957,MATCH(G$4,'Carga Remito.'!A$3:AQ$3,0),0)</f>
        <v>#N/A</v>
      </c>
      <c r="J1768" s="15" t="e">
        <f t="shared" si="59"/>
        <v>#N/A</v>
      </c>
    </row>
    <row r="1769" spans="2:10" x14ac:dyDescent="0.25">
      <c r="B1769" s="129" t="e">
        <f>VLOOKUP(A1769,'Carga Remito.'!A$4:AK$16957,3,0)</f>
        <v>#N/A</v>
      </c>
      <c r="C1769" s="131" t="e">
        <f t="shared" ca="1" si="60"/>
        <v>#N/A</v>
      </c>
      <c r="D1769" s="28" t="e">
        <f>VLOOKUP(A1769,'Carga Remito.'!A$4:AK$15957,4,0)</f>
        <v>#N/A</v>
      </c>
      <c r="E1769" s="28" t="e">
        <f>VLOOKUP(A1769,'Carga Remito.'!A$4:AK$2258,6,0)</f>
        <v>#N/A</v>
      </c>
      <c r="F1769" s="28" t="e">
        <f>VLOOKUP(A1769,'Carga Remito.'!A$4:AK$1858,7,0)</f>
        <v>#N/A</v>
      </c>
      <c r="G1769" s="27" t="e">
        <f>VLOOKUP(A1769,'Carga Remito.'!A$4:AK$20957,MATCH(G$4,'Carga Remito.'!A$3:AQ$3,0),0)</f>
        <v>#N/A</v>
      </c>
      <c r="J1769" s="15" t="e">
        <f t="shared" si="59"/>
        <v>#N/A</v>
      </c>
    </row>
    <row r="1770" spans="2:10" x14ac:dyDescent="0.25">
      <c r="B1770" s="129" t="e">
        <f>VLOOKUP(A1770,'Carga Remito.'!A$4:AK$16957,3,0)</f>
        <v>#N/A</v>
      </c>
      <c r="C1770" s="131" t="e">
        <f t="shared" ca="1" si="60"/>
        <v>#N/A</v>
      </c>
      <c r="D1770" s="28" t="e">
        <f>VLOOKUP(A1770,'Carga Remito.'!A$4:AK$15957,4,0)</f>
        <v>#N/A</v>
      </c>
      <c r="E1770" s="28" t="e">
        <f>VLOOKUP(A1770,'Carga Remito.'!A$4:AK$2258,6,0)</f>
        <v>#N/A</v>
      </c>
      <c r="F1770" s="28" t="e">
        <f>VLOOKUP(A1770,'Carga Remito.'!A$4:AK$1858,7,0)</f>
        <v>#N/A</v>
      </c>
      <c r="G1770" s="27" t="e">
        <f>VLOOKUP(A1770,'Carga Remito.'!A$4:AK$20957,MATCH(G$4,'Carga Remito.'!A$3:AQ$3,0),0)</f>
        <v>#N/A</v>
      </c>
      <c r="J1770" s="15" t="e">
        <f t="shared" si="59"/>
        <v>#N/A</v>
      </c>
    </row>
    <row r="1771" spans="2:10" x14ac:dyDescent="0.25">
      <c r="B1771" s="129" t="e">
        <f>VLOOKUP(A1771,'Carga Remito.'!A$4:AK$16957,3,0)</f>
        <v>#N/A</v>
      </c>
      <c r="C1771" s="131" t="e">
        <f t="shared" ca="1" si="60"/>
        <v>#N/A</v>
      </c>
      <c r="D1771" s="28" t="e">
        <f>VLOOKUP(A1771,'Carga Remito.'!A$4:AK$15957,4,0)</f>
        <v>#N/A</v>
      </c>
      <c r="E1771" s="28" t="e">
        <f>VLOOKUP(A1771,'Carga Remito.'!A$4:AK$2258,6,0)</f>
        <v>#N/A</v>
      </c>
      <c r="F1771" s="28" t="e">
        <f>VLOOKUP(A1771,'Carga Remito.'!A$4:AK$1858,7,0)</f>
        <v>#N/A</v>
      </c>
      <c r="G1771" s="27" t="e">
        <f>VLOOKUP(A1771,'Carga Remito.'!A$4:AK$20957,MATCH(G$4,'Carga Remito.'!A$3:AQ$3,0),0)</f>
        <v>#N/A</v>
      </c>
      <c r="J1771" s="15" t="e">
        <f t="shared" si="59"/>
        <v>#N/A</v>
      </c>
    </row>
    <row r="1772" spans="2:10" x14ac:dyDescent="0.25">
      <c r="B1772" s="129" t="e">
        <f>VLOOKUP(A1772,'Carga Remito.'!A$4:AK$16957,3,0)</f>
        <v>#N/A</v>
      </c>
      <c r="C1772" s="131" t="e">
        <f t="shared" ca="1" si="60"/>
        <v>#N/A</v>
      </c>
      <c r="D1772" s="28" t="e">
        <f>VLOOKUP(A1772,'Carga Remito.'!A$4:AK$15957,4,0)</f>
        <v>#N/A</v>
      </c>
      <c r="E1772" s="28" t="e">
        <f>VLOOKUP(A1772,'Carga Remito.'!A$4:AK$2258,6,0)</f>
        <v>#N/A</v>
      </c>
      <c r="F1772" s="28" t="e">
        <f>VLOOKUP(A1772,'Carga Remito.'!A$4:AK$1858,7,0)</f>
        <v>#N/A</v>
      </c>
      <c r="G1772" s="27" t="e">
        <f>VLOOKUP(A1772,'Carga Remito.'!A$4:AK$20957,MATCH(G$4,'Carga Remito.'!A$3:AQ$3,0),0)</f>
        <v>#N/A</v>
      </c>
      <c r="J1772" s="15" t="e">
        <f t="shared" si="59"/>
        <v>#N/A</v>
      </c>
    </row>
    <row r="1773" spans="2:10" x14ac:dyDescent="0.25">
      <c r="B1773" s="129" t="e">
        <f>VLOOKUP(A1773,'Carga Remito.'!A$4:AK$16957,3,0)</f>
        <v>#N/A</v>
      </c>
      <c r="C1773" s="131" t="e">
        <f t="shared" ca="1" si="60"/>
        <v>#N/A</v>
      </c>
      <c r="D1773" s="28" t="e">
        <f>VLOOKUP(A1773,'Carga Remito.'!A$4:AK$15957,4,0)</f>
        <v>#N/A</v>
      </c>
      <c r="E1773" s="28" t="e">
        <f>VLOOKUP(A1773,'Carga Remito.'!A$4:AK$2258,6,0)</f>
        <v>#N/A</v>
      </c>
      <c r="F1773" s="28" t="e">
        <f>VLOOKUP(A1773,'Carga Remito.'!A$4:AK$1858,7,0)</f>
        <v>#N/A</v>
      </c>
      <c r="G1773" s="27" t="e">
        <f>VLOOKUP(A1773,'Carga Remito.'!A$4:AK$20957,MATCH(G$4,'Carga Remito.'!A$3:AQ$3,0),0)</f>
        <v>#N/A</v>
      </c>
      <c r="J1773" s="15" t="e">
        <f t="shared" si="59"/>
        <v>#N/A</v>
      </c>
    </row>
    <row r="1774" spans="2:10" x14ac:dyDescent="0.25">
      <c r="B1774" s="129" t="e">
        <f>VLOOKUP(A1774,'Carga Remito.'!A$4:AK$16957,3,0)</f>
        <v>#N/A</v>
      </c>
      <c r="C1774" s="131" t="e">
        <f t="shared" ca="1" si="60"/>
        <v>#N/A</v>
      </c>
      <c r="D1774" s="28" t="e">
        <f>VLOOKUP(A1774,'Carga Remito.'!A$4:AK$15957,4,0)</f>
        <v>#N/A</v>
      </c>
      <c r="E1774" s="28" t="e">
        <f>VLOOKUP(A1774,'Carga Remito.'!A$4:AK$2258,6,0)</f>
        <v>#N/A</v>
      </c>
      <c r="F1774" s="28" t="e">
        <f>VLOOKUP(A1774,'Carga Remito.'!A$4:AK$1858,7,0)</f>
        <v>#N/A</v>
      </c>
      <c r="G1774" s="27" t="e">
        <f>VLOOKUP(A1774,'Carga Remito.'!A$4:AK$20957,MATCH(G$4,'Carga Remito.'!A$3:AQ$3,0),0)</f>
        <v>#N/A</v>
      </c>
      <c r="J1774" s="15" t="e">
        <f t="shared" si="59"/>
        <v>#N/A</v>
      </c>
    </row>
    <row r="1775" spans="2:10" x14ac:dyDescent="0.25">
      <c r="B1775" s="129" t="e">
        <f>VLOOKUP(A1775,'Carga Remito.'!A$4:AK$16957,3,0)</f>
        <v>#N/A</v>
      </c>
      <c r="C1775" s="131" t="e">
        <f t="shared" ca="1" si="60"/>
        <v>#N/A</v>
      </c>
      <c r="D1775" s="28" t="e">
        <f>VLOOKUP(A1775,'Carga Remito.'!A$4:AK$15957,4,0)</f>
        <v>#N/A</v>
      </c>
      <c r="E1775" s="28" t="e">
        <f>VLOOKUP(A1775,'Carga Remito.'!A$4:AK$2258,6,0)</f>
        <v>#N/A</v>
      </c>
      <c r="F1775" s="28" t="e">
        <f>VLOOKUP(A1775,'Carga Remito.'!A$4:AK$1858,7,0)</f>
        <v>#N/A</v>
      </c>
      <c r="G1775" s="27" t="e">
        <f>VLOOKUP(A1775,'Carga Remito.'!A$4:AK$20957,MATCH(G$4,'Carga Remito.'!A$3:AQ$3,0),0)</f>
        <v>#N/A</v>
      </c>
      <c r="J1775" s="15" t="e">
        <f t="shared" si="59"/>
        <v>#N/A</v>
      </c>
    </row>
    <row r="1776" spans="2:10" x14ac:dyDescent="0.25">
      <c r="B1776" s="129" t="e">
        <f>VLOOKUP(A1776,'Carga Remito.'!A$4:AK$16957,3,0)</f>
        <v>#N/A</v>
      </c>
      <c r="C1776" s="131" t="e">
        <f t="shared" ca="1" si="60"/>
        <v>#N/A</v>
      </c>
      <c r="D1776" s="28" t="e">
        <f>VLOOKUP(A1776,'Carga Remito.'!A$4:AK$15957,4,0)</f>
        <v>#N/A</v>
      </c>
      <c r="E1776" s="28" t="e">
        <f>VLOOKUP(A1776,'Carga Remito.'!A$4:AK$2258,6,0)</f>
        <v>#N/A</v>
      </c>
      <c r="F1776" s="28" t="e">
        <f>VLOOKUP(A1776,'Carga Remito.'!A$4:AK$1858,7,0)</f>
        <v>#N/A</v>
      </c>
      <c r="G1776" s="27" t="e">
        <f>VLOOKUP(A1776,'Carga Remito.'!A$4:AK$20957,MATCH(G$4,'Carga Remito.'!A$3:AQ$3,0),0)</f>
        <v>#N/A</v>
      </c>
      <c r="J1776" s="15" t="e">
        <f t="shared" si="59"/>
        <v>#N/A</v>
      </c>
    </row>
    <row r="1777" spans="2:10" x14ac:dyDescent="0.25">
      <c r="B1777" s="129" t="e">
        <f>VLOOKUP(A1777,'Carga Remito.'!A$4:AK$16957,3,0)</f>
        <v>#N/A</v>
      </c>
      <c r="C1777" s="131" t="e">
        <f t="shared" ca="1" si="60"/>
        <v>#N/A</v>
      </c>
      <c r="D1777" s="28" t="e">
        <f>VLOOKUP(A1777,'Carga Remito.'!A$4:AK$15957,4,0)</f>
        <v>#N/A</v>
      </c>
      <c r="E1777" s="28" t="e">
        <f>VLOOKUP(A1777,'Carga Remito.'!A$4:AK$2258,6,0)</f>
        <v>#N/A</v>
      </c>
      <c r="F1777" s="28" t="e">
        <f>VLOOKUP(A1777,'Carga Remito.'!A$4:AK$1858,7,0)</f>
        <v>#N/A</v>
      </c>
      <c r="G1777" s="27" t="e">
        <f>VLOOKUP(A1777,'Carga Remito.'!A$4:AK$20957,MATCH(G$4,'Carga Remito.'!A$3:AQ$3,0),0)</f>
        <v>#N/A</v>
      </c>
      <c r="J1777" s="15" t="e">
        <f t="shared" si="59"/>
        <v>#N/A</v>
      </c>
    </row>
    <row r="1778" spans="2:10" x14ac:dyDescent="0.25">
      <c r="B1778" s="129" t="e">
        <f>VLOOKUP(A1778,'Carga Remito.'!A$4:AK$16957,3,0)</f>
        <v>#N/A</v>
      </c>
      <c r="C1778" s="131" t="e">
        <f t="shared" ca="1" si="60"/>
        <v>#N/A</v>
      </c>
      <c r="D1778" s="28" t="e">
        <f>VLOOKUP(A1778,'Carga Remito.'!A$4:AK$15957,4,0)</f>
        <v>#N/A</v>
      </c>
      <c r="E1778" s="28" t="e">
        <f>VLOOKUP(A1778,'Carga Remito.'!A$4:AK$2258,6,0)</f>
        <v>#N/A</v>
      </c>
      <c r="F1778" s="28" t="e">
        <f>VLOOKUP(A1778,'Carga Remito.'!A$4:AK$1858,7,0)</f>
        <v>#N/A</v>
      </c>
      <c r="G1778" s="27" t="e">
        <f>VLOOKUP(A1778,'Carga Remito.'!A$4:AK$20957,MATCH(G$4,'Carga Remito.'!A$3:AQ$3,0),0)</f>
        <v>#N/A</v>
      </c>
      <c r="J1778" s="15" t="e">
        <f t="shared" si="59"/>
        <v>#N/A</v>
      </c>
    </row>
    <row r="1779" spans="2:10" x14ac:dyDescent="0.25">
      <c r="B1779" s="129" t="e">
        <f>VLOOKUP(A1779,'Carga Remito.'!A$4:AK$16957,3,0)</f>
        <v>#N/A</v>
      </c>
      <c r="C1779" s="131" t="e">
        <f t="shared" ca="1" si="60"/>
        <v>#N/A</v>
      </c>
      <c r="D1779" s="28" t="e">
        <f>VLOOKUP(A1779,'Carga Remito.'!A$4:AK$15957,4,0)</f>
        <v>#N/A</v>
      </c>
      <c r="E1779" s="28" t="e">
        <f>VLOOKUP(A1779,'Carga Remito.'!A$4:AK$2258,6,0)</f>
        <v>#N/A</v>
      </c>
      <c r="F1779" s="28" t="e">
        <f>VLOOKUP(A1779,'Carga Remito.'!A$4:AK$1858,7,0)</f>
        <v>#N/A</v>
      </c>
      <c r="G1779" s="27" t="e">
        <f>VLOOKUP(A1779,'Carga Remito.'!A$4:AK$20957,MATCH(G$4,'Carga Remito.'!A$3:AQ$3,0),0)</f>
        <v>#N/A</v>
      </c>
      <c r="J1779" s="15" t="e">
        <f t="shared" si="59"/>
        <v>#N/A</v>
      </c>
    </row>
    <row r="1780" spans="2:10" x14ac:dyDescent="0.25">
      <c r="B1780" s="129" t="e">
        <f>VLOOKUP(A1780,'Carga Remito.'!A$4:AK$16957,3,0)</f>
        <v>#N/A</v>
      </c>
      <c r="C1780" s="131" t="e">
        <f t="shared" ca="1" si="60"/>
        <v>#N/A</v>
      </c>
      <c r="D1780" s="28" t="e">
        <f>VLOOKUP(A1780,'Carga Remito.'!A$4:AK$15957,4,0)</f>
        <v>#N/A</v>
      </c>
      <c r="E1780" s="28" t="e">
        <f>VLOOKUP(A1780,'Carga Remito.'!A$4:AK$2258,6,0)</f>
        <v>#N/A</v>
      </c>
      <c r="F1780" s="28" t="e">
        <f>VLOOKUP(A1780,'Carga Remito.'!A$4:AK$1858,7,0)</f>
        <v>#N/A</v>
      </c>
      <c r="G1780" s="27" t="e">
        <f>VLOOKUP(A1780,'Carga Remito.'!A$4:AK$20957,MATCH(G$4,'Carga Remito.'!A$3:AQ$3,0),0)</f>
        <v>#N/A</v>
      </c>
      <c r="J1780" s="15" t="e">
        <f t="shared" ref="J1780:J1843" si="61">+G1780-K1780-N1780-Q1780-T1780-W1780-Z1780</f>
        <v>#N/A</v>
      </c>
    </row>
    <row r="1781" spans="2:10" x14ac:dyDescent="0.25">
      <c r="B1781" s="129" t="e">
        <f>VLOOKUP(A1781,'Carga Remito.'!A$4:AK$16957,3,0)</f>
        <v>#N/A</v>
      </c>
      <c r="C1781" s="131" t="e">
        <f t="shared" ca="1" si="60"/>
        <v>#N/A</v>
      </c>
      <c r="D1781" s="28" t="e">
        <f>VLOOKUP(A1781,'Carga Remito.'!A$4:AK$15957,4,0)</f>
        <v>#N/A</v>
      </c>
      <c r="E1781" s="28" t="e">
        <f>VLOOKUP(A1781,'Carga Remito.'!A$4:AK$2258,6,0)</f>
        <v>#N/A</v>
      </c>
      <c r="F1781" s="28" t="e">
        <f>VLOOKUP(A1781,'Carga Remito.'!A$4:AK$1858,7,0)</f>
        <v>#N/A</v>
      </c>
      <c r="G1781" s="27" t="e">
        <f>VLOOKUP(A1781,'Carga Remito.'!A$4:AK$20957,MATCH(G$4,'Carga Remito.'!A$3:AQ$3,0),0)</f>
        <v>#N/A</v>
      </c>
      <c r="J1781" s="15" t="e">
        <f t="shared" si="61"/>
        <v>#N/A</v>
      </c>
    </row>
    <row r="1782" spans="2:10" x14ac:dyDescent="0.25">
      <c r="B1782" s="129" t="e">
        <f>VLOOKUP(A1782,'Carga Remito.'!A$4:AK$16957,3,0)</f>
        <v>#N/A</v>
      </c>
      <c r="C1782" s="131" t="e">
        <f t="shared" ca="1" si="60"/>
        <v>#N/A</v>
      </c>
      <c r="D1782" s="28" t="e">
        <f>VLOOKUP(A1782,'Carga Remito.'!A$4:AK$15957,4,0)</f>
        <v>#N/A</v>
      </c>
      <c r="E1782" s="28" t="e">
        <f>VLOOKUP(A1782,'Carga Remito.'!A$4:AK$2258,6,0)</f>
        <v>#N/A</v>
      </c>
      <c r="F1782" s="28" t="e">
        <f>VLOOKUP(A1782,'Carga Remito.'!A$4:AK$1858,7,0)</f>
        <v>#N/A</v>
      </c>
      <c r="G1782" s="27" t="e">
        <f>VLOOKUP(A1782,'Carga Remito.'!A$4:AK$20957,MATCH(G$4,'Carga Remito.'!A$3:AQ$3,0),0)</f>
        <v>#N/A</v>
      </c>
      <c r="J1782" s="15" t="e">
        <f t="shared" si="61"/>
        <v>#N/A</v>
      </c>
    </row>
    <row r="1783" spans="2:10" x14ac:dyDescent="0.25">
      <c r="B1783" s="129" t="e">
        <f>VLOOKUP(A1783,'Carga Remito.'!A$4:AK$16957,3,0)</f>
        <v>#N/A</v>
      </c>
      <c r="C1783" s="131" t="e">
        <f t="shared" ca="1" si="60"/>
        <v>#N/A</v>
      </c>
      <c r="D1783" s="28" t="e">
        <f>VLOOKUP(A1783,'Carga Remito.'!A$4:AK$15957,4,0)</f>
        <v>#N/A</v>
      </c>
      <c r="E1783" s="28" t="e">
        <f>VLOOKUP(A1783,'Carga Remito.'!A$4:AK$2258,6,0)</f>
        <v>#N/A</v>
      </c>
      <c r="F1783" s="28" t="e">
        <f>VLOOKUP(A1783,'Carga Remito.'!A$4:AK$1858,7,0)</f>
        <v>#N/A</v>
      </c>
      <c r="G1783" s="27" t="e">
        <f>VLOOKUP(A1783,'Carga Remito.'!A$4:AK$20957,MATCH(G$4,'Carga Remito.'!A$3:AQ$3,0),0)</f>
        <v>#N/A</v>
      </c>
      <c r="J1783" s="15" t="e">
        <f t="shared" si="61"/>
        <v>#N/A</v>
      </c>
    </row>
    <row r="1784" spans="2:10" x14ac:dyDescent="0.25">
      <c r="B1784" s="129" t="e">
        <f>VLOOKUP(A1784,'Carga Remito.'!A$4:AK$16957,3,0)</f>
        <v>#N/A</v>
      </c>
      <c r="C1784" s="131" t="e">
        <f t="shared" ca="1" si="60"/>
        <v>#N/A</v>
      </c>
      <c r="D1784" s="28" t="e">
        <f>VLOOKUP(A1784,'Carga Remito.'!A$4:AK$15957,4,0)</f>
        <v>#N/A</v>
      </c>
      <c r="E1784" s="28" t="e">
        <f>VLOOKUP(A1784,'Carga Remito.'!A$4:AK$2258,6,0)</f>
        <v>#N/A</v>
      </c>
      <c r="F1784" s="28" t="e">
        <f>VLOOKUP(A1784,'Carga Remito.'!A$4:AK$1858,7,0)</f>
        <v>#N/A</v>
      </c>
      <c r="G1784" s="27" t="e">
        <f>VLOOKUP(A1784,'Carga Remito.'!A$4:AK$20957,MATCH(G$4,'Carga Remito.'!A$3:AQ$3,0),0)</f>
        <v>#N/A</v>
      </c>
      <c r="J1784" s="15" t="e">
        <f t="shared" si="61"/>
        <v>#N/A</v>
      </c>
    </row>
    <row r="1785" spans="2:10" x14ac:dyDescent="0.25">
      <c r="B1785" s="129" t="e">
        <f>VLOOKUP(A1785,'Carga Remito.'!A$4:AK$16957,3,0)</f>
        <v>#N/A</v>
      </c>
      <c r="C1785" s="131" t="e">
        <f t="shared" ca="1" si="60"/>
        <v>#N/A</v>
      </c>
      <c r="D1785" s="28" t="e">
        <f>VLOOKUP(A1785,'Carga Remito.'!A$4:AK$15957,4,0)</f>
        <v>#N/A</v>
      </c>
      <c r="E1785" s="28" t="e">
        <f>VLOOKUP(A1785,'Carga Remito.'!A$4:AK$2258,6,0)</f>
        <v>#N/A</v>
      </c>
      <c r="F1785" s="28" t="e">
        <f>VLOOKUP(A1785,'Carga Remito.'!A$4:AK$1858,7,0)</f>
        <v>#N/A</v>
      </c>
      <c r="G1785" s="27" t="e">
        <f>VLOOKUP(A1785,'Carga Remito.'!A$4:AK$20957,MATCH(G$4,'Carga Remito.'!A$3:AQ$3,0),0)</f>
        <v>#N/A</v>
      </c>
      <c r="J1785" s="15" t="e">
        <f t="shared" si="61"/>
        <v>#N/A</v>
      </c>
    </row>
    <row r="1786" spans="2:10" x14ac:dyDescent="0.25">
      <c r="B1786" s="129" t="e">
        <f>VLOOKUP(A1786,'Carga Remito.'!A$4:AK$16957,3,0)</f>
        <v>#N/A</v>
      </c>
      <c r="C1786" s="131" t="e">
        <f t="shared" ca="1" si="60"/>
        <v>#N/A</v>
      </c>
      <c r="D1786" s="28" t="e">
        <f>VLOOKUP(A1786,'Carga Remito.'!A$4:AK$15957,4,0)</f>
        <v>#N/A</v>
      </c>
      <c r="E1786" s="28" t="e">
        <f>VLOOKUP(A1786,'Carga Remito.'!A$4:AK$2258,6,0)</f>
        <v>#N/A</v>
      </c>
      <c r="F1786" s="28" t="e">
        <f>VLOOKUP(A1786,'Carga Remito.'!A$4:AK$1858,7,0)</f>
        <v>#N/A</v>
      </c>
      <c r="G1786" s="27" t="e">
        <f>VLOOKUP(A1786,'Carga Remito.'!A$4:AK$20957,MATCH(G$4,'Carga Remito.'!A$3:AQ$3,0),0)</f>
        <v>#N/A</v>
      </c>
      <c r="J1786" s="15" t="e">
        <f t="shared" si="61"/>
        <v>#N/A</v>
      </c>
    </row>
    <row r="1787" spans="2:10" x14ac:dyDescent="0.25">
      <c r="B1787" s="129" t="e">
        <f>VLOOKUP(A1787,'Carga Remito.'!A$4:AK$16957,3,0)</f>
        <v>#N/A</v>
      </c>
      <c r="C1787" s="131" t="e">
        <f t="shared" ca="1" si="60"/>
        <v>#N/A</v>
      </c>
      <c r="D1787" s="28" t="e">
        <f>VLOOKUP(A1787,'Carga Remito.'!A$4:AK$15957,4,0)</f>
        <v>#N/A</v>
      </c>
      <c r="E1787" s="28" t="e">
        <f>VLOOKUP(A1787,'Carga Remito.'!A$4:AK$2258,6,0)</f>
        <v>#N/A</v>
      </c>
      <c r="F1787" s="28" t="e">
        <f>VLOOKUP(A1787,'Carga Remito.'!A$4:AK$1858,7,0)</f>
        <v>#N/A</v>
      </c>
      <c r="G1787" s="27" t="e">
        <f>VLOOKUP(A1787,'Carga Remito.'!A$4:AK$20957,MATCH(G$4,'Carga Remito.'!A$3:AQ$3,0),0)</f>
        <v>#N/A</v>
      </c>
      <c r="J1787" s="15" t="e">
        <f t="shared" si="61"/>
        <v>#N/A</v>
      </c>
    </row>
    <row r="1788" spans="2:10" x14ac:dyDescent="0.25">
      <c r="B1788" s="129" t="e">
        <f>VLOOKUP(A1788,'Carga Remito.'!A$4:AK$16957,3,0)</f>
        <v>#N/A</v>
      </c>
      <c r="C1788" s="131" t="e">
        <f t="shared" ca="1" si="60"/>
        <v>#N/A</v>
      </c>
      <c r="D1788" s="28" t="e">
        <f>VLOOKUP(A1788,'Carga Remito.'!A$4:AK$15957,4,0)</f>
        <v>#N/A</v>
      </c>
      <c r="E1788" s="28" t="e">
        <f>VLOOKUP(A1788,'Carga Remito.'!A$4:AK$2258,6,0)</f>
        <v>#N/A</v>
      </c>
      <c r="F1788" s="28" t="e">
        <f>VLOOKUP(A1788,'Carga Remito.'!A$4:AK$1858,7,0)</f>
        <v>#N/A</v>
      </c>
      <c r="G1788" s="27" t="e">
        <f>VLOOKUP(A1788,'Carga Remito.'!A$4:AK$20957,MATCH(G$4,'Carga Remito.'!A$3:AQ$3,0),0)</f>
        <v>#N/A</v>
      </c>
      <c r="J1788" s="15" t="e">
        <f t="shared" si="61"/>
        <v>#N/A</v>
      </c>
    </row>
    <row r="1789" spans="2:10" x14ac:dyDescent="0.25">
      <c r="B1789" s="129" t="e">
        <f>VLOOKUP(A1789,'Carga Remito.'!A$4:AK$16957,3,0)</f>
        <v>#N/A</v>
      </c>
      <c r="C1789" s="131" t="e">
        <f t="shared" ca="1" si="60"/>
        <v>#N/A</v>
      </c>
      <c r="D1789" s="28" t="e">
        <f>VLOOKUP(A1789,'Carga Remito.'!A$4:AK$15957,4,0)</f>
        <v>#N/A</v>
      </c>
      <c r="E1789" s="28" t="e">
        <f>VLOOKUP(A1789,'Carga Remito.'!A$4:AK$2258,6,0)</f>
        <v>#N/A</v>
      </c>
      <c r="F1789" s="28" t="e">
        <f>VLOOKUP(A1789,'Carga Remito.'!A$4:AK$1858,7,0)</f>
        <v>#N/A</v>
      </c>
      <c r="G1789" s="27" t="e">
        <f>VLOOKUP(A1789,'Carga Remito.'!A$4:AK$20957,MATCH(G$4,'Carga Remito.'!A$3:AQ$3,0),0)</f>
        <v>#N/A</v>
      </c>
      <c r="J1789" s="15" t="e">
        <f t="shared" si="61"/>
        <v>#N/A</v>
      </c>
    </row>
    <row r="1790" spans="2:10" x14ac:dyDescent="0.25">
      <c r="B1790" s="129" t="e">
        <f>VLOOKUP(A1790,'Carga Remito.'!A$4:AK$16957,3,0)</f>
        <v>#N/A</v>
      </c>
      <c r="C1790" s="131" t="e">
        <f t="shared" ca="1" si="60"/>
        <v>#N/A</v>
      </c>
      <c r="D1790" s="28" t="e">
        <f>VLOOKUP(A1790,'Carga Remito.'!A$4:AK$15957,4,0)</f>
        <v>#N/A</v>
      </c>
      <c r="E1790" s="28" t="e">
        <f>VLOOKUP(A1790,'Carga Remito.'!A$4:AK$2258,6,0)</f>
        <v>#N/A</v>
      </c>
      <c r="F1790" s="28" t="e">
        <f>VLOOKUP(A1790,'Carga Remito.'!A$4:AK$1858,7,0)</f>
        <v>#N/A</v>
      </c>
      <c r="G1790" s="27" t="e">
        <f>VLOOKUP(A1790,'Carga Remito.'!A$4:AK$20957,MATCH(G$4,'Carga Remito.'!A$3:AQ$3,0),0)</f>
        <v>#N/A</v>
      </c>
      <c r="J1790" s="15" t="e">
        <f t="shared" si="61"/>
        <v>#N/A</v>
      </c>
    </row>
    <row r="1791" spans="2:10" x14ac:dyDescent="0.25">
      <c r="B1791" s="129" t="e">
        <f>VLOOKUP(A1791,'Carga Remito.'!A$4:AK$16957,3,0)</f>
        <v>#N/A</v>
      </c>
      <c r="C1791" s="131" t="e">
        <f t="shared" ca="1" si="60"/>
        <v>#N/A</v>
      </c>
      <c r="D1791" s="28" t="e">
        <f>VLOOKUP(A1791,'Carga Remito.'!A$4:AK$15957,4,0)</f>
        <v>#N/A</v>
      </c>
      <c r="E1791" s="28" t="e">
        <f>VLOOKUP(A1791,'Carga Remito.'!A$4:AK$2258,6,0)</f>
        <v>#N/A</v>
      </c>
      <c r="F1791" s="28" t="e">
        <f>VLOOKUP(A1791,'Carga Remito.'!A$4:AK$1858,7,0)</f>
        <v>#N/A</v>
      </c>
      <c r="G1791" s="27" t="e">
        <f>VLOOKUP(A1791,'Carga Remito.'!A$4:AK$20957,MATCH(G$4,'Carga Remito.'!A$3:AQ$3,0),0)</f>
        <v>#N/A</v>
      </c>
      <c r="J1791" s="15" t="e">
        <f t="shared" si="61"/>
        <v>#N/A</v>
      </c>
    </row>
    <row r="1792" spans="2:10" x14ac:dyDescent="0.25">
      <c r="B1792" s="129" t="e">
        <f>VLOOKUP(A1792,'Carga Remito.'!A$4:AK$16957,3,0)</f>
        <v>#N/A</v>
      </c>
      <c r="C1792" s="131" t="e">
        <f t="shared" ca="1" si="60"/>
        <v>#N/A</v>
      </c>
      <c r="D1792" s="28" t="e">
        <f>VLOOKUP(A1792,'Carga Remito.'!A$4:AK$15957,4,0)</f>
        <v>#N/A</v>
      </c>
      <c r="E1792" s="28" t="e">
        <f>VLOOKUP(A1792,'Carga Remito.'!A$4:AK$2258,6,0)</f>
        <v>#N/A</v>
      </c>
      <c r="F1792" s="28" t="e">
        <f>VLOOKUP(A1792,'Carga Remito.'!A$4:AK$1858,7,0)</f>
        <v>#N/A</v>
      </c>
      <c r="G1792" s="27" t="e">
        <f>VLOOKUP(A1792,'Carga Remito.'!A$4:AK$20957,MATCH(G$4,'Carga Remito.'!A$3:AQ$3,0),0)</f>
        <v>#N/A</v>
      </c>
      <c r="J1792" s="15" t="e">
        <f t="shared" si="61"/>
        <v>#N/A</v>
      </c>
    </row>
    <row r="1793" spans="2:10" x14ac:dyDescent="0.25">
      <c r="B1793" s="129" t="e">
        <f>VLOOKUP(A1793,'Carga Remito.'!A$4:AK$16957,3,0)</f>
        <v>#N/A</v>
      </c>
      <c r="C1793" s="131" t="e">
        <f t="shared" ca="1" si="60"/>
        <v>#N/A</v>
      </c>
      <c r="D1793" s="28" t="e">
        <f>VLOOKUP(A1793,'Carga Remito.'!A$4:AK$15957,4,0)</f>
        <v>#N/A</v>
      </c>
      <c r="E1793" s="28" t="e">
        <f>VLOOKUP(A1793,'Carga Remito.'!A$4:AK$2258,6,0)</f>
        <v>#N/A</v>
      </c>
      <c r="F1793" s="28" t="e">
        <f>VLOOKUP(A1793,'Carga Remito.'!A$4:AK$1858,7,0)</f>
        <v>#N/A</v>
      </c>
      <c r="G1793" s="27" t="e">
        <f>VLOOKUP(A1793,'Carga Remito.'!A$4:AK$20957,MATCH(G$4,'Carga Remito.'!A$3:AQ$3,0),0)</f>
        <v>#N/A</v>
      </c>
      <c r="J1793" s="15" t="e">
        <f t="shared" si="61"/>
        <v>#N/A</v>
      </c>
    </row>
    <row r="1794" spans="2:10" x14ac:dyDescent="0.25">
      <c r="B1794" s="129" t="e">
        <f>VLOOKUP(A1794,'Carga Remito.'!A$4:AK$16957,3,0)</f>
        <v>#N/A</v>
      </c>
      <c r="C1794" s="131" t="e">
        <f t="shared" ca="1" si="60"/>
        <v>#N/A</v>
      </c>
      <c r="D1794" s="28" t="e">
        <f>VLOOKUP(A1794,'Carga Remito.'!A$4:AK$15957,4,0)</f>
        <v>#N/A</v>
      </c>
      <c r="E1794" s="28" t="e">
        <f>VLOOKUP(A1794,'Carga Remito.'!A$4:AK$2258,6,0)</f>
        <v>#N/A</v>
      </c>
      <c r="F1794" s="28" t="e">
        <f>VLOOKUP(A1794,'Carga Remito.'!A$4:AK$1858,7,0)</f>
        <v>#N/A</v>
      </c>
      <c r="G1794" s="27" t="e">
        <f>VLOOKUP(A1794,'Carga Remito.'!A$4:AK$20957,MATCH(G$4,'Carga Remito.'!A$3:AQ$3,0),0)</f>
        <v>#N/A</v>
      </c>
      <c r="J1794" s="15" t="e">
        <f t="shared" si="61"/>
        <v>#N/A</v>
      </c>
    </row>
    <row r="1795" spans="2:10" x14ac:dyDescent="0.25">
      <c r="B1795" s="129" t="e">
        <f>VLOOKUP(A1795,'Carga Remito.'!A$4:AK$16957,3,0)</f>
        <v>#N/A</v>
      </c>
      <c r="C1795" s="131" t="e">
        <f t="shared" ca="1" si="60"/>
        <v>#N/A</v>
      </c>
      <c r="D1795" s="28" t="e">
        <f>VLOOKUP(A1795,'Carga Remito.'!A$4:AK$15957,4,0)</f>
        <v>#N/A</v>
      </c>
      <c r="E1795" s="28" t="e">
        <f>VLOOKUP(A1795,'Carga Remito.'!A$4:AK$2258,6,0)</f>
        <v>#N/A</v>
      </c>
      <c r="F1795" s="28" t="e">
        <f>VLOOKUP(A1795,'Carga Remito.'!A$4:AK$1858,7,0)</f>
        <v>#N/A</v>
      </c>
      <c r="G1795" s="27" t="e">
        <f>VLOOKUP(A1795,'Carga Remito.'!A$4:AK$20957,MATCH(G$4,'Carga Remito.'!A$3:AQ$3,0),0)</f>
        <v>#N/A</v>
      </c>
      <c r="J1795" s="15" t="e">
        <f t="shared" si="61"/>
        <v>#N/A</v>
      </c>
    </row>
    <row r="1796" spans="2:10" x14ac:dyDescent="0.25">
      <c r="B1796" s="129" t="e">
        <f>VLOOKUP(A1796,'Carga Remito.'!A$4:AK$16957,3,0)</f>
        <v>#N/A</v>
      </c>
      <c r="C1796" s="131" t="e">
        <f t="shared" ca="1" si="60"/>
        <v>#N/A</v>
      </c>
      <c r="D1796" s="28" t="e">
        <f>VLOOKUP(A1796,'Carga Remito.'!A$4:AK$15957,4,0)</f>
        <v>#N/A</v>
      </c>
      <c r="E1796" s="28" t="e">
        <f>VLOOKUP(A1796,'Carga Remito.'!A$4:AK$2258,6,0)</f>
        <v>#N/A</v>
      </c>
      <c r="F1796" s="28" t="e">
        <f>VLOOKUP(A1796,'Carga Remito.'!A$4:AK$1858,7,0)</f>
        <v>#N/A</v>
      </c>
      <c r="G1796" s="27" t="e">
        <f>VLOOKUP(A1796,'Carga Remito.'!A$4:AK$20957,MATCH(G$4,'Carga Remito.'!A$3:AQ$3,0),0)</f>
        <v>#N/A</v>
      </c>
      <c r="J1796" s="15" t="e">
        <f t="shared" si="61"/>
        <v>#N/A</v>
      </c>
    </row>
    <row r="1797" spans="2:10" x14ac:dyDescent="0.25">
      <c r="B1797" s="129" t="e">
        <f>VLOOKUP(A1797,'Carga Remito.'!A$4:AK$16957,3,0)</f>
        <v>#N/A</v>
      </c>
      <c r="C1797" s="131" t="e">
        <f t="shared" ca="1" si="60"/>
        <v>#N/A</v>
      </c>
      <c r="D1797" s="28" t="e">
        <f>VLOOKUP(A1797,'Carga Remito.'!A$4:AK$15957,4,0)</f>
        <v>#N/A</v>
      </c>
      <c r="E1797" s="28" t="e">
        <f>VLOOKUP(A1797,'Carga Remito.'!A$4:AK$2258,6,0)</f>
        <v>#N/A</v>
      </c>
      <c r="F1797" s="28" t="e">
        <f>VLOOKUP(A1797,'Carga Remito.'!A$4:AK$1858,7,0)</f>
        <v>#N/A</v>
      </c>
      <c r="G1797" s="27" t="e">
        <f>VLOOKUP(A1797,'Carga Remito.'!A$4:AK$20957,MATCH(G$4,'Carga Remito.'!A$3:AQ$3,0),0)</f>
        <v>#N/A</v>
      </c>
      <c r="J1797" s="15" t="e">
        <f t="shared" si="61"/>
        <v>#N/A</v>
      </c>
    </row>
    <row r="1798" spans="2:10" x14ac:dyDescent="0.25">
      <c r="B1798" s="129" t="e">
        <f>VLOOKUP(A1798,'Carga Remito.'!A$4:AK$16957,3,0)</f>
        <v>#N/A</v>
      </c>
      <c r="C1798" s="131" t="e">
        <f t="shared" ca="1" si="60"/>
        <v>#N/A</v>
      </c>
      <c r="D1798" s="28" t="e">
        <f>VLOOKUP(A1798,'Carga Remito.'!A$4:AK$15957,4,0)</f>
        <v>#N/A</v>
      </c>
      <c r="E1798" s="28" t="e">
        <f>VLOOKUP(A1798,'Carga Remito.'!A$4:AK$2258,6,0)</f>
        <v>#N/A</v>
      </c>
      <c r="F1798" s="28" t="e">
        <f>VLOOKUP(A1798,'Carga Remito.'!A$4:AK$1858,7,0)</f>
        <v>#N/A</v>
      </c>
      <c r="G1798" s="27" t="e">
        <f>VLOOKUP(A1798,'Carga Remito.'!A$4:AK$20957,MATCH(G$4,'Carga Remito.'!A$3:AQ$3,0),0)</f>
        <v>#N/A</v>
      </c>
      <c r="J1798" s="15" t="e">
        <f t="shared" si="61"/>
        <v>#N/A</v>
      </c>
    </row>
    <row r="1799" spans="2:10" x14ac:dyDescent="0.25">
      <c r="B1799" s="129" t="e">
        <f>VLOOKUP(A1799,'Carga Remito.'!A$4:AK$16957,3,0)</f>
        <v>#N/A</v>
      </c>
      <c r="C1799" s="131" t="e">
        <f t="shared" ca="1" si="60"/>
        <v>#N/A</v>
      </c>
      <c r="D1799" s="28" t="e">
        <f>VLOOKUP(A1799,'Carga Remito.'!A$4:AK$15957,4,0)</f>
        <v>#N/A</v>
      </c>
      <c r="E1799" s="28" t="e">
        <f>VLOOKUP(A1799,'Carga Remito.'!A$4:AK$2258,6,0)</f>
        <v>#N/A</v>
      </c>
      <c r="F1799" s="28" t="e">
        <f>VLOOKUP(A1799,'Carga Remito.'!A$4:AK$1858,7,0)</f>
        <v>#N/A</v>
      </c>
      <c r="G1799" s="27" t="e">
        <f>VLOOKUP(A1799,'Carga Remito.'!A$4:AK$20957,MATCH(G$4,'Carga Remito.'!A$3:AQ$3,0),0)</f>
        <v>#N/A</v>
      </c>
      <c r="J1799" s="15" t="e">
        <f t="shared" si="61"/>
        <v>#N/A</v>
      </c>
    </row>
    <row r="1800" spans="2:10" x14ac:dyDescent="0.25">
      <c r="B1800" s="129" t="e">
        <f>VLOOKUP(A1800,'Carga Remito.'!A$4:AK$16957,3,0)</f>
        <v>#N/A</v>
      </c>
      <c r="C1800" s="131" t="e">
        <f t="shared" ca="1" si="60"/>
        <v>#N/A</v>
      </c>
      <c r="D1800" s="28" t="e">
        <f>VLOOKUP(A1800,'Carga Remito.'!A$4:AK$15957,4,0)</f>
        <v>#N/A</v>
      </c>
      <c r="E1800" s="28" t="e">
        <f>VLOOKUP(A1800,'Carga Remito.'!A$4:AK$2258,6,0)</f>
        <v>#N/A</v>
      </c>
      <c r="F1800" s="28" t="e">
        <f>VLOOKUP(A1800,'Carga Remito.'!A$4:AK$1858,7,0)</f>
        <v>#N/A</v>
      </c>
      <c r="G1800" s="27" t="e">
        <f>VLOOKUP(A1800,'Carga Remito.'!A$4:AK$20957,MATCH(G$4,'Carga Remito.'!A$3:AQ$3,0),0)</f>
        <v>#N/A</v>
      </c>
      <c r="J1800" s="15" t="e">
        <f t="shared" si="61"/>
        <v>#N/A</v>
      </c>
    </row>
    <row r="1801" spans="2:10" x14ac:dyDescent="0.25">
      <c r="B1801" s="129" t="e">
        <f>VLOOKUP(A1801,'Carga Remito.'!A$4:AK$16957,3,0)</f>
        <v>#N/A</v>
      </c>
      <c r="C1801" s="131" t="e">
        <f t="shared" ca="1" si="60"/>
        <v>#N/A</v>
      </c>
      <c r="D1801" s="28" t="e">
        <f>VLOOKUP(A1801,'Carga Remito.'!A$4:AK$15957,4,0)</f>
        <v>#N/A</v>
      </c>
      <c r="E1801" s="28" t="e">
        <f>VLOOKUP(A1801,'Carga Remito.'!A$4:AK$2258,6,0)</f>
        <v>#N/A</v>
      </c>
      <c r="F1801" s="28" t="e">
        <f>VLOOKUP(A1801,'Carga Remito.'!A$4:AK$1858,7,0)</f>
        <v>#N/A</v>
      </c>
      <c r="G1801" s="27" t="e">
        <f>VLOOKUP(A1801,'Carga Remito.'!A$4:AK$20957,MATCH(G$4,'Carga Remito.'!A$3:AQ$3,0),0)</f>
        <v>#N/A</v>
      </c>
      <c r="J1801" s="15" t="e">
        <f t="shared" si="61"/>
        <v>#N/A</v>
      </c>
    </row>
    <row r="1802" spans="2:10" x14ac:dyDescent="0.25">
      <c r="B1802" s="129" t="e">
        <f>VLOOKUP(A1802,'Carga Remito.'!A$4:AK$16957,3,0)</f>
        <v>#N/A</v>
      </c>
      <c r="C1802" s="131" t="e">
        <f t="shared" ca="1" si="60"/>
        <v>#N/A</v>
      </c>
      <c r="D1802" s="28" t="e">
        <f>VLOOKUP(A1802,'Carga Remito.'!A$4:AK$15957,4,0)</f>
        <v>#N/A</v>
      </c>
      <c r="E1802" s="28" t="e">
        <f>VLOOKUP(A1802,'Carga Remito.'!A$4:AK$2258,6,0)</f>
        <v>#N/A</v>
      </c>
      <c r="F1802" s="28" t="e">
        <f>VLOOKUP(A1802,'Carga Remito.'!A$4:AK$1858,7,0)</f>
        <v>#N/A</v>
      </c>
      <c r="G1802" s="27" t="e">
        <f>VLOOKUP(A1802,'Carga Remito.'!A$4:AK$20957,MATCH(G$4,'Carga Remito.'!A$3:AQ$3,0),0)</f>
        <v>#N/A</v>
      </c>
      <c r="J1802" s="15" t="e">
        <f t="shared" si="61"/>
        <v>#N/A</v>
      </c>
    </row>
    <row r="1803" spans="2:10" x14ac:dyDescent="0.25">
      <c r="B1803" s="129" t="e">
        <f>VLOOKUP(A1803,'Carga Remito.'!A$4:AK$16957,3,0)</f>
        <v>#N/A</v>
      </c>
      <c r="C1803" s="131" t="e">
        <f t="shared" ca="1" si="60"/>
        <v>#N/A</v>
      </c>
      <c r="D1803" s="28" t="e">
        <f>VLOOKUP(A1803,'Carga Remito.'!A$4:AK$15957,4,0)</f>
        <v>#N/A</v>
      </c>
      <c r="E1803" s="28" t="e">
        <f>VLOOKUP(A1803,'Carga Remito.'!A$4:AK$2258,6,0)</f>
        <v>#N/A</v>
      </c>
      <c r="F1803" s="28" t="e">
        <f>VLOOKUP(A1803,'Carga Remito.'!A$4:AK$1858,7,0)</f>
        <v>#N/A</v>
      </c>
      <c r="G1803" s="27" t="e">
        <f>VLOOKUP(A1803,'Carga Remito.'!A$4:AK$20957,MATCH(G$4,'Carga Remito.'!A$3:AQ$3,0),0)</f>
        <v>#N/A</v>
      </c>
      <c r="J1803" s="15" t="e">
        <f t="shared" si="61"/>
        <v>#N/A</v>
      </c>
    </row>
    <row r="1804" spans="2:10" x14ac:dyDescent="0.25">
      <c r="B1804" s="129" t="e">
        <f>VLOOKUP(A1804,'Carga Remito.'!A$4:AK$16957,3,0)</f>
        <v>#N/A</v>
      </c>
      <c r="C1804" s="131" t="e">
        <f t="shared" ca="1" si="60"/>
        <v>#N/A</v>
      </c>
      <c r="D1804" s="28" t="e">
        <f>VLOOKUP(A1804,'Carga Remito.'!A$4:AK$15957,4,0)</f>
        <v>#N/A</v>
      </c>
      <c r="E1804" s="28" t="e">
        <f>VLOOKUP(A1804,'Carga Remito.'!A$4:AK$2258,6,0)</f>
        <v>#N/A</v>
      </c>
      <c r="F1804" s="28" t="e">
        <f>VLOOKUP(A1804,'Carga Remito.'!A$4:AK$1858,7,0)</f>
        <v>#N/A</v>
      </c>
      <c r="G1804" s="27" t="e">
        <f>VLOOKUP(A1804,'Carga Remito.'!A$4:AK$20957,MATCH(G$4,'Carga Remito.'!A$3:AQ$3,0),0)</f>
        <v>#N/A</v>
      </c>
      <c r="J1804" s="15" t="e">
        <f t="shared" si="61"/>
        <v>#N/A</v>
      </c>
    </row>
    <row r="1805" spans="2:10" x14ac:dyDescent="0.25">
      <c r="B1805" s="129" t="e">
        <f>VLOOKUP(A1805,'Carga Remito.'!A$4:AK$16957,3,0)</f>
        <v>#N/A</v>
      </c>
      <c r="C1805" s="131" t="e">
        <f t="shared" ca="1" si="60"/>
        <v>#N/A</v>
      </c>
      <c r="D1805" s="28" t="e">
        <f>VLOOKUP(A1805,'Carga Remito.'!A$4:AK$15957,4,0)</f>
        <v>#N/A</v>
      </c>
      <c r="E1805" s="28" t="e">
        <f>VLOOKUP(A1805,'Carga Remito.'!A$4:AK$2258,6,0)</f>
        <v>#N/A</v>
      </c>
      <c r="F1805" s="28" t="e">
        <f>VLOOKUP(A1805,'Carga Remito.'!A$4:AK$1858,7,0)</f>
        <v>#N/A</v>
      </c>
      <c r="G1805" s="27" t="e">
        <f>VLOOKUP(A1805,'Carga Remito.'!A$4:AK$20957,MATCH(G$4,'Carga Remito.'!A$3:AQ$3,0),0)</f>
        <v>#N/A</v>
      </c>
      <c r="J1805" s="15" t="e">
        <f t="shared" si="61"/>
        <v>#N/A</v>
      </c>
    </row>
    <row r="1806" spans="2:10" x14ac:dyDescent="0.25">
      <c r="B1806" s="129" t="e">
        <f>VLOOKUP(A1806,'Carga Remito.'!A$4:AK$16957,3,0)</f>
        <v>#N/A</v>
      </c>
      <c r="C1806" s="131" t="e">
        <f t="shared" ca="1" si="60"/>
        <v>#N/A</v>
      </c>
      <c r="D1806" s="28" t="e">
        <f>VLOOKUP(A1806,'Carga Remito.'!A$4:AK$15957,4,0)</f>
        <v>#N/A</v>
      </c>
      <c r="E1806" s="28" t="e">
        <f>VLOOKUP(A1806,'Carga Remito.'!A$4:AK$2258,6,0)</f>
        <v>#N/A</v>
      </c>
      <c r="F1806" s="28" t="e">
        <f>VLOOKUP(A1806,'Carga Remito.'!A$4:AK$1858,7,0)</f>
        <v>#N/A</v>
      </c>
      <c r="G1806" s="27" t="e">
        <f>VLOOKUP(A1806,'Carga Remito.'!A$4:AK$20957,MATCH(G$4,'Carga Remito.'!A$3:AQ$3,0),0)</f>
        <v>#N/A</v>
      </c>
      <c r="J1806" s="15" t="e">
        <f t="shared" si="61"/>
        <v>#N/A</v>
      </c>
    </row>
    <row r="1807" spans="2:10" x14ac:dyDescent="0.25">
      <c r="B1807" s="129" t="e">
        <f>VLOOKUP(A1807,'Carga Remito.'!A$4:AK$16957,3,0)</f>
        <v>#N/A</v>
      </c>
      <c r="C1807" s="131" t="e">
        <f t="shared" ca="1" si="60"/>
        <v>#N/A</v>
      </c>
      <c r="D1807" s="28" t="e">
        <f>VLOOKUP(A1807,'Carga Remito.'!A$4:AK$15957,4,0)</f>
        <v>#N/A</v>
      </c>
      <c r="E1807" s="28" t="e">
        <f>VLOOKUP(A1807,'Carga Remito.'!A$4:AK$2258,6,0)</f>
        <v>#N/A</v>
      </c>
      <c r="F1807" s="28" t="e">
        <f>VLOOKUP(A1807,'Carga Remito.'!A$4:AK$1858,7,0)</f>
        <v>#N/A</v>
      </c>
      <c r="G1807" s="27" t="e">
        <f>VLOOKUP(A1807,'Carga Remito.'!A$4:AK$20957,MATCH(G$4,'Carga Remito.'!A$3:AQ$3,0),0)</f>
        <v>#N/A</v>
      </c>
      <c r="J1807" s="15" t="e">
        <f t="shared" si="61"/>
        <v>#N/A</v>
      </c>
    </row>
    <row r="1808" spans="2:10" x14ac:dyDescent="0.25">
      <c r="B1808" s="129" t="e">
        <f>VLOOKUP(A1808,'Carga Remito.'!A$4:AK$16957,3,0)</f>
        <v>#N/A</v>
      </c>
      <c r="C1808" s="131" t="e">
        <f t="shared" ca="1" si="60"/>
        <v>#N/A</v>
      </c>
      <c r="D1808" s="28" t="e">
        <f>VLOOKUP(A1808,'Carga Remito.'!A$4:AK$15957,4,0)</f>
        <v>#N/A</v>
      </c>
      <c r="E1808" s="28" t="e">
        <f>VLOOKUP(A1808,'Carga Remito.'!A$4:AK$2258,6,0)</f>
        <v>#N/A</v>
      </c>
      <c r="F1808" s="28" t="e">
        <f>VLOOKUP(A1808,'Carga Remito.'!A$4:AK$1858,7,0)</f>
        <v>#N/A</v>
      </c>
      <c r="G1808" s="27" t="e">
        <f>VLOOKUP(A1808,'Carga Remito.'!A$4:AK$20957,MATCH(G$4,'Carga Remito.'!A$3:AQ$3,0),0)</f>
        <v>#N/A</v>
      </c>
      <c r="J1808" s="15" t="e">
        <f t="shared" si="61"/>
        <v>#N/A</v>
      </c>
    </row>
    <row r="1809" spans="2:10" x14ac:dyDescent="0.25">
      <c r="B1809" s="129" t="e">
        <f>VLOOKUP(A1809,'Carga Remito.'!A$4:AK$16957,3,0)</f>
        <v>#N/A</v>
      </c>
      <c r="C1809" s="131" t="e">
        <f t="shared" ca="1" si="60"/>
        <v>#N/A</v>
      </c>
      <c r="D1809" s="28" t="e">
        <f>VLOOKUP(A1809,'Carga Remito.'!A$4:AK$15957,4,0)</f>
        <v>#N/A</v>
      </c>
      <c r="E1809" s="28" t="e">
        <f>VLOOKUP(A1809,'Carga Remito.'!A$4:AK$2258,6,0)</f>
        <v>#N/A</v>
      </c>
      <c r="F1809" s="28" t="e">
        <f>VLOOKUP(A1809,'Carga Remito.'!A$4:AK$1858,7,0)</f>
        <v>#N/A</v>
      </c>
      <c r="G1809" s="27" t="e">
        <f>VLOOKUP(A1809,'Carga Remito.'!A$4:AK$20957,MATCH(G$4,'Carga Remito.'!A$3:AQ$3,0),0)</f>
        <v>#N/A</v>
      </c>
      <c r="J1809" s="15" t="e">
        <f t="shared" si="61"/>
        <v>#N/A</v>
      </c>
    </row>
    <row r="1810" spans="2:10" x14ac:dyDescent="0.25">
      <c r="B1810" s="129" t="e">
        <f>VLOOKUP(A1810,'Carga Remito.'!A$4:AK$16957,3,0)</f>
        <v>#N/A</v>
      </c>
      <c r="C1810" s="131" t="e">
        <f t="shared" ca="1" si="60"/>
        <v>#N/A</v>
      </c>
      <c r="D1810" s="28" t="e">
        <f>VLOOKUP(A1810,'Carga Remito.'!A$4:AK$15957,4,0)</f>
        <v>#N/A</v>
      </c>
      <c r="E1810" s="28" t="e">
        <f>VLOOKUP(A1810,'Carga Remito.'!A$4:AK$2258,6,0)</f>
        <v>#N/A</v>
      </c>
      <c r="F1810" s="28" t="e">
        <f>VLOOKUP(A1810,'Carga Remito.'!A$4:AK$1858,7,0)</f>
        <v>#N/A</v>
      </c>
      <c r="G1810" s="27" t="e">
        <f>VLOOKUP(A1810,'Carga Remito.'!A$4:AK$20957,MATCH(G$4,'Carga Remito.'!A$3:AQ$3,0),0)</f>
        <v>#N/A</v>
      </c>
      <c r="J1810" s="15" t="e">
        <f t="shared" si="61"/>
        <v>#N/A</v>
      </c>
    </row>
    <row r="1811" spans="2:10" x14ac:dyDescent="0.25">
      <c r="B1811" s="129" t="e">
        <f>VLOOKUP(A1811,'Carga Remito.'!A$4:AK$16957,3,0)</f>
        <v>#N/A</v>
      </c>
      <c r="C1811" s="131" t="e">
        <f t="shared" ca="1" si="60"/>
        <v>#N/A</v>
      </c>
      <c r="D1811" s="28" t="e">
        <f>VLOOKUP(A1811,'Carga Remito.'!A$4:AK$15957,4,0)</f>
        <v>#N/A</v>
      </c>
      <c r="E1811" s="28" t="e">
        <f>VLOOKUP(A1811,'Carga Remito.'!A$4:AK$2258,6,0)</f>
        <v>#N/A</v>
      </c>
      <c r="F1811" s="28" t="e">
        <f>VLOOKUP(A1811,'Carga Remito.'!A$4:AK$1858,7,0)</f>
        <v>#N/A</v>
      </c>
      <c r="G1811" s="27" t="e">
        <f>VLOOKUP(A1811,'Carga Remito.'!A$4:AK$20957,MATCH(G$4,'Carga Remito.'!A$3:AQ$3,0),0)</f>
        <v>#N/A</v>
      </c>
      <c r="J1811" s="15" t="e">
        <f t="shared" si="61"/>
        <v>#N/A</v>
      </c>
    </row>
    <row r="1812" spans="2:10" x14ac:dyDescent="0.25">
      <c r="B1812" s="129" t="e">
        <f>VLOOKUP(A1812,'Carga Remito.'!A$4:AK$16957,3,0)</f>
        <v>#N/A</v>
      </c>
      <c r="C1812" s="131" t="e">
        <f t="shared" ca="1" si="60"/>
        <v>#N/A</v>
      </c>
      <c r="D1812" s="28" t="e">
        <f>VLOOKUP(A1812,'Carga Remito.'!A$4:AK$15957,4,0)</f>
        <v>#N/A</v>
      </c>
      <c r="E1812" s="28" t="e">
        <f>VLOOKUP(A1812,'Carga Remito.'!A$4:AK$2258,6,0)</f>
        <v>#N/A</v>
      </c>
      <c r="F1812" s="28" t="e">
        <f>VLOOKUP(A1812,'Carga Remito.'!A$4:AK$1858,7,0)</f>
        <v>#N/A</v>
      </c>
      <c r="G1812" s="27" t="e">
        <f>VLOOKUP(A1812,'Carga Remito.'!A$4:AK$20957,MATCH(G$4,'Carga Remito.'!A$3:AQ$3,0),0)</f>
        <v>#N/A</v>
      </c>
      <c r="J1812" s="15" t="e">
        <f t="shared" si="61"/>
        <v>#N/A</v>
      </c>
    </row>
    <row r="1813" spans="2:10" x14ac:dyDescent="0.25">
      <c r="B1813" s="129" t="e">
        <f>VLOOKUP(A1813,'Carga Remito.'!A$4:AK$16957,3,0)</f>
        <v>#N/A</v>
      </c>
      <c r="C1813" s="131" t="e">
        <f t="shared" ca="1" si="60"/>
        <v>#N/A</v>
      </c>
      <c r="D1813" s="28" t="e">
        <f>VLOOKUP(A1813,'Carga Remito.'!A$4:AK$15957,4,0)</f>
        <v>#N/A</v>
      </c>
      <c r="E1813" s="28" t="e">
        <f>VLOOKUP(A1813,'Carga Remito.'!A$4:AK$2258,6,0)</f>
        <v>#N/A</v>
      </c>
      <c r="F1813" s="28" t="e">
        <f>VLOOKUP(A1813,'Carga Remito.'!A$4:AK$1858,7,0)</f>
        <v>#N/A</v>
      </c>
      <c r="G1813" s="27" t="e">
        <f>VLOOKUP(A1813,'Carga Remito.'!A$4:AK$20957,MATCH(G$4,'Carga Remito.'!A$3:AQ$3,0),0)</f>
        <v>#N/A</v>
      </c>
      <c r="J1813" s="15" t="e">
        <f t="shared" si="61"/>
        <v>#N/A</v>
      </c>
    </row>
    <row r="1814" spans="2:10" x14ac:dyDescent="0.25">
      <c r="B1814" s="129" t="e">
        <f>VLOOKUP(A1814,'Carga Remito.'!A$4:AK$16957,3,0)</f>
        <v>#N/A</v>
      </c>
      <c r="C1814" s="131" t="e">
        <f t="shared" ca="1" si="60"/>
        <v>#N/A</v>
      </c>
      <c r="D1814" s="28" t="e">
        <f>VLOOKUP(A1814,'Carga Remito.'!A$4:AK$15957,4,0)</f>
        <v>#N/A</v>
      </c>
      <c r="E1814" s="28" t="e">
        <f>VLOOKUP(A1814,'Carga Remito.'!A$4:AK$2258,6,0)</f>
        <v>#N/A</v>
      </c>
      <c r="F1814" s="28" t="e">
        <f>VLOOKUP(A1814,'Carga Remito.'!A$4:AK$1858,7,0)</f>
        <v>#N/A</v>
      </c>
      <c r="G1814" s="27" t="e">
        <f>VLOOKUP(A1814,'Carga Remito.'!A$4:AK$20957,MATCH(G$4,'Carga Remito.'!A$3:AQ$3,0),0)</f>
        <v>#N/A</v>
      </c>
      <c r="J1814" s="15" t="e">
        <f t="shared" si="61"/>
        <v>#N/A</v>
      </c>
    </row>
    <row r="1815" spans="2:10" x14ac:dyDescent="0.25">
      <c r="B1815" s="129" t="e">
        <f>VLOOKUP(A1815,'Carga Remito.'!A$4:AK$16957,3,0)</f>
        <v>#N/A</v>
      </c>
      <c r="C1815" s="131" t="e">
        <f t="shared" ca="1" si="60"/>
        <v>#N/A</v>
      </c>
      <c r="D1815" s="28" t="e">
        <f>VLOOKUP(A1815,'Carga Remito.'!A$4:AK$15957,4,0)</f>
        <v>#N/A</v>
      </c>
      <c r="E1815" s="28" t="e">
        <f>VLOOKUP(A1815,'Carga Remito.'!A$4:AK$2258,6,0)</f>
        <v>#N/A</v>
      </c>
      <c r="F1815" s="28" t="e">
        <f>VLOOKUP(A1815,'Carga Remito.'!A$4:AK$1858,7,0)</f>
        <v>#N/A</v>
      </c>
      <c r="G1815" s="27" t="e">
        <f>VLOOKUP(A1815,'Carga Remito.'!A$4:AK$20957,MATCH(G$4,'Carga Remito.'!A$3:AQ$3,0),0)</f>
        <v>#N/A</v>
      </c>
      <c r="J1815" s="15" t="e">
        <f t="shared" si="61"/>
        <v>#N/A</v>
      </c>
    </row>
    <row r="1816" spans="2:10" x14ac:dyDescent="0.25">
      <c r="B1816" s="129" t="e">
        <f>VLOOKUP(A1816,'Carga Remito.'!A$4:AK$16957,3,0)</f>
        <v>#N/A</v>
      </c>
      <c r="C1816" s="131" t="e">
        <f t="shared" ca="1" si="60"/>
        <v>#N/A</v>
      </c>
      <c r="D1816" s="28" t="e">
        <f>VLOOKUP(A1816,'Carga Remito.'!A$4:AK$15957,4,0)</f>
        <v>#N/A</v>
      </c>
      <c r="E1816" s="28" t="e">
        <f>VLOOKUP(A1816,'Carga Remito.'!A$4:AK$2258,6,0)</f>
        <v>#N/A</v>
      </c>
      <c r="F1816" s="28" t="e">
        <f>VLOOKUP(A1816,'Carga Remito.'!A$4:AK$1858,7,0)</f>
        <v>#N/A</v>
      </c>
      <c r="G1816" s="27" t="e">
        <f>VLOOKUP(A1816,'Carga Remito.'!A$4:AK$20957,MATCH(G$4,'Carga Remito.'!A$3:AQ$3,0),0)</f>
        <v>#N/A</v>
      </c>
      <c r="J1816" s="15" t="e">
        <f t="shared" si="61"/>
        <v>#N/A</v>
      </c>
    </row>
    <row r="1817" spans="2:10" x14ac:dyDescent="0.25">
      <c r="B1817" s="129" t="e">
        <f>VLOOKUP(A1817,'Carga Remito.'!A$4:AK$16957,3,0)</f>
        <v>#N/A</v>
      </c>
      <c r="C1817" s="131" t="e">
        <f t="shared" ca="1" si="60"/>
        <v>#N/A</v>
      </c>
      <c r="D1817" s="28" t="e">
        <f>VLOOKUP(A1817,'Carga Remito.'!A$4:AK$15957,4,0)</f>
        <v>#N/A</v>
      </c>
      <c r="E1817" s="28" t="e">
        <f>VLOOKUP(A1817,'Carga Remito.'!A$4:AK$2258,6,0)</f>
        <v>#N/A</v>
      </c>
      <c r="F1817" s="28" t="e">
        <f>VLOOKUP(A1817,'Carga Remito.'!A$4:AK$1858,7,0)</f>
        <v>#N/A</v>
      </c>
      <c r="G1817" s="27" t="e">
        <f>VLOOKUP(A1817,'Carga Remito.'!A$4:AK$20957,MATCH(G$4,'Carga Remito.'!A$3:AQ$3,0),0)</f>
        <v>#N/A</v>
      </c>
      <c r="J1817" s="15" t="e">
        <f t="shared" si="61"/>
        <v>#N/A</v>
      </c>
    </row>
    <row r="1818" spans="2:10" x14ac:dyDescent="0.25">
      <c r="B1818" s="129" t="e">
        <f>VLOOKUP(A1818,'Carga Remito.'!A$4:AK$16957,3,0)</f>
        <v>#N/A</v>
      </c>
      <c r="C1818" s="131" t="e">
        <f t="shared" ca="1" si="60"/>
        <v>#N/A</v>
      </c>
      <c r="D1818" s="28" t="e">
        <f>VLOOKUP(A1818,'Carga Remito.'!A$4:AK$15957,4,0)</f>
        <v>#N/A</v>
      </c>
      <c r="E1818" s="28" t="e">
        <f>VLOOKUP(A1818,'Carga Remito.'!A$4:AK$2258,6,0)</f>
        <v>#N/A</v>
      </c>
      <c r="F1818" s="28" t="e">
        <f>VLOOKUP(A1818,'Carga Remito.'!A$4:AK$1858,7,0)</f>
        <v>#N/A</v>
      </c>
      <c r="G1818" s="27" t="e">
        <f>VLOOKUP(A1818,'Carga Remito.'!A$4:AK$20957,MATCH(G$4,'Carga Remito.'!A$3:AQ$3,0),0)</f>
        <v>#N/A</v>
      </c>
      <c r="J1818" s="15" t="e">
        <f t="shared" si="61"/>
        <v>#N/A</v>
      </c>
    </row>
    <row r="1819" spans="2:10" x14ac:dyDescent="0.25">
      <c r="B1819" s="129" t="e">
        <f>VLOOKUP(A1819,'Carga Remito.'!A$4:AK$16957,3,0)</f>
        <v>#N/A</v>
      </c>
      <c r="C1819" s="131" t="e">
        <f t="shared" ca="1" si="60"/>
        <v>#N/A</v>
      </c>
      <c r="D1819" s="28" t="e">
        <f>VLOOKUP(A1819,'Carga Remito.'!A$4:AK$15957,4,0)</f>
        <v>#N/A</v>
      </c>
      <c r="E1819" s="28" t="e">
        <f>VLOOKUP(A1819,'Carga Remito.'!A$4:AK$2258,6,0)</f>
        <v>#N/A</v>
      </c>
      <c r="F1819" s="28" t="e">
        <f>VLOOKUP(A1819,'Carga Remito.'!A$4:AK$1858,7,0)</f>
        <v>#N/A</v>
      </c>
      <c r="G1819" s="27" t="e">
        <f>VLOOKUP(A1819,'Carga Remito.'!A$4:AK$20957,MATCH(G$4,'Carga Remito.'!A$3:AQ$3,0),0)</f>
        <v>#N/A</v>
      </c>
      <c r="J1819" s="15" t="e">
        <f t="shared" si="61"/>
        <v>#N/A</v>
      </c>
    </row>
    <row r="1820" spans="2:10" x14ac:dyDescent="0.25">
      <c r="B1820" s="129" t="e">
        <f>VLOOKUP(A1820,'Carga Remito.'!A$4:AK$16957,3,0)</f>
        <v>#N/A</v>
      </c>
      <c r="C1820" s="131" t="e">
        <f t="shared" ca="1" si="60"/>
        <v>#N/A</v>
      </c>
      <c r="D1820" s="28" t="e">
        <f>VLOOKUP(A1820,'Carga Remito.'!A$4:AK$15957,4,0)</f>
        <v>#N/A</v>
      </c>
      <c r="E1820" s="28" t="e">
        <f>VLOOKUP(A1820,'Carga Remito.'!A$4:AK$2258,6,0)</f>
        <v>#N/A</v>
      </c>
      <c r="F1820" s="28" t="e">
        <f>VLOOKUP(A1820,'Carga Remito.'!A$4:AK$1858,7,0)</f>
        <v>#N/A</v>
      </c>
      <c r="G1820" s="27" t="e">
        <f>VLOOKUP(A1820,'Carga Remito.'!A$4:AK$20957,MATCH(G$4,'Carga Remito.'!A$3:AQ$3,0),0)</f>
        <v>#N/A</v>
      </c>
      <c r="J1820" s="15" t="e">
        <f t="shared" si="61"/>
        <v>#N/A</v>
      </c>
    </row>
    <row r="1821" spans="2:10" x14ac:dyDescent="0.25">
      <c r="B1821" s="129" t="e">
        <f>VLOOKUP(A1821,'Carga Remito.'!A$4:AK$16957,3,0)</f>
        <v>#N/A</v>
      </c>
      <c r="C1821" s="131" t="e">
        <f t="shared" ca="1" si="60"/>
        <v>#N/A</v>
      </c>
      <c r="D1821" s="28" t="e">
        <f>VLOOKUP(A1821,'Carga Remito.'!A$4:AK$15957,4,0)</f>
        <v>#N/A</v>
      </c>
      <c r="E1821" s="28" t="e">
        <f>VLOOKUP(A1821,'Carga Remito.'!A$4:AK$2258,6,0)</f>
        <v>#N/A</v>
      </c>
      <c r="F1821" s="28" t="e">
        <f>VLOOKUP(A1821,'Carga Remito.'!A$4:AK$1858,7,0)</f>
        <v>#N/A</v>
      </c>
      <c r="G1821" s="27" t="e">
        <f>VLOOKUP(A1821,'Carga Remito.'!A$4:AK$20957,MATCH(G$4,'Carga Remito.'!A$3:AQ$3,0),0)</f>
        <v>#N/A</v>
      </c>
      <c r="J1821" s="15" t="e">
        <f t="shared" si="61"/>
        <v>#N/A</v>
      </c>
    </row>
    <row r="1822" spans="2:10" x14ac:dyDescent="0.25">
      <c r="B1822" s="129" t="e">
        <f>VLOOKUP(A1822,'Carga Remito.'!A$4:AK$16957,3,0)</f>
        <v>#N/A</v>
      </c>
      <c r="C1822" s="131" t="e">
        <f t="shared" ca="1" si="60"/>
        <v>#N/A</v>
      </c>
      <c r="D1822" s="28" t="e">
        <f>VLOOKUP(A1822,'Carga Remito.'!A$4:AK$15957,4,0)</f>
        <v>#N/A</v>
      </c>
      <c r="E1822" s="28" t="e">
        <f>VLOOKUP(A1822,'Carga Remito.'!A$4:AK$2258,6,0)</f>
        <v>#N/A</v>
      </c>
      <c r="F1822" s="28" t="e">
        <f>VLOOKUP(A1822,'Carga Remito.'!A$4:AK$1858,7,0)</f>
        <v>#N/A</v>
      </c>
      <c r="G1822" s="27" t="e">
        <f>VLOOKUP(A1822,'Carga Remito.'!A$4:AK$20957,MATCH(G$4,'Carga Remito.'!A$3:AQ$3,0),0)</f>
        <v>#N/A</v>
      </c>
      <c r="J1822" s="15" t="e">
        <f t="shared" si="61"/>
        <v>#N/A</v>
      </c>
    </row>
    <row r="1823" spans="2:10" x14ac:dyDescent="0.25">
      <c r="B1823" s="129" t="e">
        <f>VLOOKUP(A1823,'Carga Remito.'!A$4:AK$16957,3,0)</f>
        <v>#N/A</v>
      </c>
      <c r="C1823" s="131" t="e">
        <f t="shared" ca="1" si="60"/>
        <v>#N/A</v>
      </c>
      <c r="D1823" s="28" t="e">
        <f>VLOOKUP(A1823,'Carga Remito.'!A$4:AK$15957,4,0)</f>
        <v>#N/A</v>
      </c>
      <c r="E1823" s="28" t="e">
        <f>VLOOKUP(A1823,'Carga Remito.'!A$4:AK$2258,6,0)</f>
        <v>#N/A</v>
      </c>
      <c r="F1823" s="28" t="e">
        <f>VLOOKUP(A1823,'Carga Remito.'!A$4:AK$1858,7,0)</f>
        <v>#N/A</v>
      </c>
      <c r="G1823" s="27" t="e">
        <f>VLOOKUP(A1823,'Carga Remito.'!A$4:AK$20957,MATCH(G$4,'Carga Remito.'!A$3:AQ$3,0),0)</f>
        <v>#N/A</v>
      </c>
      <c r="J1823" s="15" t="e">
        <f t="shared" si="61"/>
        <v>#N/A</v>
      </c>
    </row>
    <row r="1824" spans="2:10" x14ac:dyDescent="0.25">
      <c r="B1824" s="129" t="e">
        <f>VLOOKUP(A1824,'Carga Remito.'!A$4:AK$16957,3,0)</f>
        <v>#N/A</v>
      </c>
      <c r="C1824" s="131" t="e">
        <f t="shared" ca="1" si="60"/>
        <v>#N/A</v>
      </c>
      <c r="D1824" s="28" t="e">
        <f>VLOOKUP(A1824,'Carga Remito.'!A$4:AK$15957,4,0)</f>
        <v>#N/A</v>
      </c>
      <c r="E1824" s="28" t="e">
        <f>VLOOKUP(A1824,'Carga Remito.'!A$4:AK$2258,6,0)</f>
        <v>#N/A</v>
      </c>
      <c r="F1824" s="28" t="e">
        <f>VLOOKUP(A1824,'Carga Remito.'!A$4:AK$1858,7,0)</f>
        <v>#N/A</v>
      </c>
      <c r="G1824" s="27" t="e">
        <f>VLOOKUP(A1824,'Carga Remito.'!A$4:AK$20957,MATCH(G$4,'Carga Remito.'!A$3:AQ$3,0),0)</f>
        <v>#N/A</v>
      </c>
      <c r="J1824" s="15" t="e">
        <f t="shared" si="61"/>
        <v>#N/A</v>
      </c>
    </row>
    <row r="1825" spans="2:10" x14ac:dyDescent="0.25">
      <c r="B1825" s="129" t="e">
        <f>VLOOKUP(A1825,'Carga Remito.'!A$4:AK$16957,3,0)</f>
        <v>#N/A</v>
      </c>
      <c r="C1825" s="131" t="e">
        <f t="shared" ca="1" si="60"/>
        <v>#N/A</v>
      </c>
      <c r="D1825" s="28" t="e">
        <f>VLOOKUP(A1825,'Carga Remito.'!A$4:AK$15957,4,0)</f>
        <v>#N/A</v>
      </c>
      <c r="E1825" s="28" t="e">
        <f>VLOOKUP(A1825,'Carga Remito.'!A$4:AK$2258,6,0)</f>
        <v>#N/A</v>
      </c>
      <c r="F1825" s="28" t="e">
        <f>VLOOKUP(A1825,'Carga Remito.'!A$4:AK$1858,7,0)</f>
        <v>#N/A</v>
      </c>
      <c r="G1825" s="27" t="e">
        <f>VLOOKUP(A1825,'Carga Remito.'!A$4:AK$20957,MATCH(G$4,'Carga Remito.'!A$3:AQ$3,0),0)</f>
        <v>#N/A</v>
      </c>
      <c r="J1825" s="15" t="e">
        <f t="shared" si="61"/>
        <v>#N/A</v>
      </c>
    </row>
    <row r="1826" spans="2:10" x14ac:dyDescent="0.25">
      <c r="B1826" s="129" t="e">
        <f>VLOOKUP(A1826,'Carga Remito.'!A$4:AK$16957,3,0)</f>
        <v>#N/A</v>
      </c>
      <c r="C1826" s="131" t="e">
        <f t="shared" ca="1" si="60"/>
        <v>#N/A</v>
      </c>
      <c r="D1826" s="28" t="e">
        <f>VLOOKUP(A1826,'Carga Remito.'!A$4:AK$15957,4,0)</f>
        <v>#N/A</v>
      </c>
      <c r="E1826" s="28" t="e">
        <f>VLOOKUP(A1826,'Carga Remito.'!A$4:AK$2258,6,0)</f>
        <v>#N/A</v>
      </c>
      <c r="F1826" s="28" t="e">
        <f>VLOOKUP(A1826,'Carga Remito.'!A$4:AK$1858,7,0)</f>
        <v>#N/A</v>
      </c>
      <c r="G1826" s="27" t="e">
        <f>VLOOKUP(A1826,'Carga Remito.'!A$4:AK$20957,MATCH(G$4,'Carga Remito.'!A$3:AQ$3,0),0)</f>
        <v>#N/A</v>
      </c>
      <c r="J1826" s="15" t="e">
        <f t="shared" si="61"/>
        <v>#N/A</v>
      </c>
    </row>
    <row r="1827" spans="2:10" x14ac:dyDescent="0.25">
      <c r="B1827" s="129" t="e">
        <f>VLOOKUP(A1827,'Carga Remito.'!A$4:AK$16957,3,0)</f>
        <v>#N/A</v>
      </c>
      <c r="C1827" s="131" t="e">
        <f t="shared" ca="1" si="60"/>
        <v>#N/A</v>
      </c>
      <c r="D1827" s="28" t="e">
        <f>VLOOKUP(A1827,'Carga Remito.'!A$4:AK$15957,4,0)</f>
        <v>#N/A</v>
      </c>
      <c r="E1827" s="28" t="e">
        <f>VLOOKUP(A1827,'Carga Remito.'!A$4:AK$2258,6,0)</f>
        <v>#N/A</v>
      </c>
      <c r="F1827" s="28" t="e">
        <f>VLOOKUP(A1827,'Carga Remito.'!A$4:AK$1858,7,0)</f>
        <v>#N/A</v>
      </c>
      <c r="G1827" s="27" t="e">
        <f>VLOOKUP(A1827,'Carga Remito.'!A$4:AK$20957,MATCH(G$4,'Carga Remito.'!A$3:AQ$3,0),0)</f>
        <v>#N/A</v>
      </c>
      <c r="J1827" s="15" t="e">
        <f t="shared" si="61"/>
        <v>#N/A</v>
      </c>
    </row>
    <row r="1828" spans="2:10" x14ac:dyDescent="0.25">
      <c r="B1828" s="129" t="e">
        <f>VLOOKUP(A1828,'Carga Remito.'!A$4:AK$16957,3,0)</f>
        <v>#N/A</v>
      </c>
      <c r="C1828" s="131" t="e">
        <f t="shared" ca="1" si="60"/>
        <v>#N/A</v>
      </c>
      <c r="D1828" s="28" t="e">
        <f>VLOOKUP(A1828,'Carga Remito.'!A$4:AK$15957,4,0)</f>
        <v>#N/A</v>
      </c>
      <c r="E1828" s="28" t="e">
        <f>VLOOKUP(A1828,'Carga Remito.'!A$4:AK$2258,6,0)</f>
        <v>#N/A</v>
      </c>
      <c r="F1828" s="28" t="e">
        <f>VLOOKUP(A1828,'Carga Remito.'!A$4:AK$1858,7,0)</f>
        <v>#N/A</v>
      </c>
      <c r="G1828" s="27" t="e">
        <f>VLOOKUP(A1828,'Carga Remito.'!A$4:AK$20957,MATCH(G$4,'Carga Remito.'!A$3:AQ$3,0),0)</f>
        <v>#N/A</v>
      </c>
      <c r="J1828" s="15" t="e">
        <f t="shared" si="61"/>
        <v>#N/A</v>
      </c>
    </row>
    <row r="1829" spans="2:10" x14ac:dyDescent="0.25">
      <c r="B1829" s="129" t="e">
        <f>VLOOKUP(A1829,'Carga Remito.'!A$4:AK$16957,3,0)</f>
        <v>#N/A</v>
      </c>
      <c r="C1829" s="131" t="e">
        <f t="shared" ref="C1829:C1892" ca="1" si="62">IF((TODAY()-B1829)&lt;30,0,(TODAY()-B1829)/30)</f>
        <v>#N/A</v>
      </c>
      <c r="D1829" s="28" t="e">
        <f>VLOOKUP(A1829,'Carga Remito.'!A$4:AK$15957,4,0)</f>
        <v>#N/A</v>
      </c>
      <c r="E1829" s="28" t="e">
        <f>VLOOKUP(A1829,'Carga Remito.'!A$4:AK$2258,6,0)</f>
        <v>#N/A</v>
      </c>
      <c r="F1829" s="28" t="e">
        <f>VLOOKUP(A1829,'Carga Remito.'!A$4:AK$1858,7,0)</f>
        <v>#N/A</v>
      </c>
      <c r="G1829" s="27" t="e">
        <f>VLOOKUP(A1829,'Carga Remito.'!A$4:AK$20957,MATCH(G$4,'Carga Remito.'!A$3:AQ$3,0),0)</f>
        <v>#N/A</v>
      </c>
      <c r="J1829" s="15" t="e">
        <f t="shared" si="61"/>
        <v>#N/A</v>
      </c>
    </row>
    <row r="1830" spans="2:10" x14ac:dyDescent="0.25">
      <c r="B1830" s="129" t="e">
        <f>VLOOKUP(A1830,'Carga Remito.'!A$4:AK$16957,3,0)</f>
        <v>#N/A</v>
      </c>
      <c r="C1830" s="131" t="e">
        <f t="shared" ca="1" si="62"/>
        <v>#N/A</v>
      </c>
      <c r="D1830" s="28" t="e">
        <f>VLOOKUP(A1830,'Carga Remito.'!A$4:AK$15957,4,0)</f>
        <v>#N/A</v>
      </c>
      <c r="E1830" s="28" t="e">
        <f>VLOOKUP(A1830,'Carga Remito.'!A$4:AK$2258,6,0)</f>
        <v>#N/A</v>
      </c>
      <c r="F1830" s="28" t="e">
        <f>VLOOKUP(A1830,'Carga Remito.'!A$4:AK$1858,7,0)</f>
        <v>#N/A</v>
      </c>
      <c r="G1830" s="27" t="e">
        <f>VLOOKUP(A1830,'Carga Remito.'!A$4:AK$20957,MATCH(G$4,'Carga Remito.'!A$3:AQ$3,0),0)</f>
        <v>#N/A</v>
      </c>
      <c r="J1830" s="15" t="e">
        <f t="shared" si="61"/>
        <v>#N/A</v>
      </c>
    </row>
    <row r="1831" spans="2:10" x14ac:dyDescent="0.25">
      <c r="B1831" s="129" t="e">
        <f>VLOOKUP(A1831,'Carga Remito.'!A$4:AK$16957,3,0)</f>
        <v>#N/A</v>
      </c>
      <c r="C1831" s="131" t="e">
        <f t="shared" ca="1" si="62"/>
        <v>#N/A</v>
      </c>
      <c r="D1831" s="28" t="e">
        <f>VLOOKUP(A1831,'Carga Remito.'!A$4:AK$15957,4,0)</f>
        <v>#N/A</v>
      </c>
      <c r="E1831" s="28" t="e">
        <f>VLOOKUP(A1831,'Carga Remito.'!A$4:AK$2258,6,0)</f>
        <v>#N/A</v>
      </c>
      <c r="F1831" s="28" t="e">
        <f>VLOOKUP(A1831,'Carga Remito.'!A$4:AK$1858,7,0)</f>
        <v>#N/A</v>
      </c>
      <c r="G1831" s="27" t="e">
        <f>VLOOKUP(A1831,'Carga Remito.'!A$4:AK$20957,MATCH(G$4,'Carga Remito.'!A$3:AQ$3,0),0)</f>
        <v>#N/A</v>
      </c>
      <c r="J1831" s="15" t="e">
        <f t="shared" si="61"/>
        <v>#N/A</v>
      </c>
    </row>
    <row r="1832" spans="2:10" x14ac:dyDescent="0.25">
      <c r="B1832" s="129" t="e">
        <f>VLOOKUP(A1832,'Carga Remito.'!A$4:AK$16957,3,0)</f>
        <v>#N/A</v>
      </c>
      <c r="C1832" s="131" t="e">
        <f t="shared" ca="1" si="62"/>
        <v>#N/A</v>
      </c>
      <c r="D1832" s="28" t="e">
        <f>VLOOKUP(A1832,'Carga Remito.'!A$4:AK$15957,4,0)</f>
        <v>#N/A</v>
      </c>
      <c r="E1832" s="28" t="e">
        <f>VLOOKUP(A1832,'Carga Remito.'!A$4:AK$2258,6,0)</f>
        <v>#N/A</v>
      </c>
      <c r="F1832" s="28" t="e">
        <f>VLOOKUP(A1832,'Carga Remito.'!A$4:AK$1858,7,0)</f>
        <v>#N/A</v>
      </c>
      <c r="G1832" s="27" t="e">
        <f>VLOOKUP(A1832,'Carga Remito.'!A$4:AK$20957,MATCH(G$4,'Carga Remito.'!A$3:AQ$3,0),0)</f>
        <v>#N/A</v>
      </c>
      <c r="J1832" s="15" t="e">
        <f t="shared" si="61"/>
        <v>#N/A</v>
      </c>
    </row>
    <row r="1833" spans="2:10" x14ac:dyDescent="0.25">
      <c r="B1833" s="129" t="e">
        <f>VLOOKUP(A1833,'Carga Remito.'!A$4:AK$16957,3,0)</f>
        <v>#N/A</v>
      </c>
      <c r="C1833" s="131" t="e">
        <f t="shared" ca="1" si="62"/>
        <v>#N/A</v>
      </c>
      <c r="D1833" s="28" t="e">
        <f>VLOOKUP(A1833,'Carga Remito.'!A$4:AK$15957,4,0)</f>
        <v>#N/A</v>
      </c>
      <c r="E1833" s="28" t="e">
        <f>VLOOKUP(A1833,'Carga Remito.'!A$4:AK$2258,6,0)</f>
        <v>#N/A</v>
      </c>
      <c r="F1833" s="28" t="e">
        <f>VLOOKUP(A1833,'Carga Remito.'!A$4:AK$1858,7,0)</f>
        <v>#N/A</v>
      </c>
      <c r="G1833" s="27" t="e">
        <f>VLOOKUP(A1833,'Carga Remito.'!A$4:AK$20957,MATCH(G$4,'Carga Remito.'!A$3:AQ$3,0),0)</f>
        <v>#N/A</v>
      </c>
      <c r="J1833" s="15" t="e">
        <f t="shared" si="61"/>
        <v>#N/A</v>
      </c>
    </row>
    <row r="1834" spans="2:10" x14ac:dyDescent="0.25">
      <c r="B1834" s="129" t="e">
        <f>VLOOKUP(A1834,'Carga Remito.'!A$4:AK$16957,3,0)</f>
        <v>#N/A</v>
      </c>
      <c r="C1834" s="131" t="e">
        <f t="shared" ca="1" si="62"/>
        <v>#N/A</v>
      </c>
      <c r="D1834" s="28" t="e">
        <f>VLOOKUP(A1834,'Carga Remito.'!A$4:AK$15957,4,0)</f>
        <v>#N/A</v>
      </c>
      <c r="E1834" s="28" t="e">
        <f>VLOOKUP(A1834,'Carga Remito.'!A$4:AK$2258,6,0)</f>
        <v>#N/A</v>
      </c>
      <c r="F1834" s="28" t="e">
        <f>VLOOKUP(A1834,'Carga Remito.'!A$4:AK$1858,7,0)</f>
        <v>#N/A</v>
      </c>
      <c r="G1834" s="27" t="e">
        <f>VLOOKUP(A1834,'Carga Remito.'!A$4:AK$20957,MATCH(G$4,'Carga Remito.'!A$3:AQ$3,0),0)</f>
        <v>#N/A</v>
      </c>
      <c r="J1834" s="15" t="e">
        <f t="shared" si="61"/>
        <v>#N/A</v>
      </c>
    </row>
    <row r="1835" spans="2:10" x14ac:dyDescent="0.25">
      <c r="B1835" s="129" t="e">
        <f>VLOOKUP(A1835,'Carga Remito.'!A$4:AK$16957,3,0)</f>
        <v>#N/A</v>
      </c>
      <c r="C1835" s="131" t="e">
        <f t="shared" ca="1" si="62"/>
        <v>#N/A</v>
      </c>
      <c r="D1835" s="28" t="e">
        <f>VLOOKUP(A1835,'Carga Remito.'!A$4:AK$15957,4,0)</f>
        <v>#N/A</v>
      </c>
      <c r="E1835" s="28" t="e">
        <f>VLOOKUP(A1835,'Carga Remito.'!A$4:AK$2258,6,0)</f>
        <v>#N/A</v>
      </c>
      <c r="F1835" s="28" t="e">
        <f>VLOOKUP(A1835,'Carga Remito.'!A$4:AK$1858,7,0)</f>
        <v>#N/A</v>
      </c>
      <c r="G1835" s="27" t="e">
        <f>VLOOKUP(A1835,'Carga Remito.'!A$4:AK$20957,MATCH(G$4,'Carga Remito.'!A$3:AQ$3,0),0)</f>
        <v>#N/A</v>
      </c>
      <c r="J1835" s="15" t="e">
        <f t="shared" si="61"/>
        <v>#N/A</v>
      </c>
    </row>
    <row r="1836" spans="2:10" x14ac:dyDescent="0.25">
      <c r="B1836" s="129" t="e">
        <f>VLOOKUP(A1836,'Carga Remito.'!A$4:AK$16957,3,0)</f>
        <v>#N/A</v>
      </c>
      <c r="C1836" s="131" t="e">
        <f t="shared" ca="1" si="62"/>
        <v>#N/A</v>
      </c>
      <c r="D1836" s="28" t="e">
        <f>VLOOKUP(A1836,'Carga Remito.'!A$4:AK$15957,4,0)</f>
        <v>#N/A</v>
      </c>
      <c r="E1836" s="28" t="e">
        <f>VLOOKUP(A1836,'Carga Remito.'!A$4:AK$2258,6,0)</f>
        <v>#N/A</v>
      </c>
      <c r="F1836" s="28" t="e">
        <f>VLOOKUP(A1836,'Carga Remito.'!A$4:AK$1858,7,0)</f>
        <v>#N/A</v>
      </c>
      <c r="G1836" s="27" t="e">
        <f>VLOOKUP(A1836,'Carga Remito.'!A$4:AK$20957,MATCH(G$4,'Carga Remito.'!A$3:AQ$3,0),0)</f>
        <v>#N/A</v>
      </c>
      <c r="J1836" s="15" t="e">
        <f t="shared" si="61"/>
        <v>#N/A</v>
      </c>
    </row>
    <row r="1837" spans="2:10" x14ac:dyDescent="0.25">
      <c r="B1837" s="129" t="e">
        <f>VLOOKUP(A1837,'Carga Remito.'!A$4:AK$16957,3,0)</f>
        <v>#N/A</v>
      </c>
      <c r="C1837" s="131" t="e">
        <f t="shared" ca="1" si="62"/>
        <v>#N/A</v>
      </c>
      <c r="D1837" s="28" t="e">
        <f>VLOOKUP(A1837,'Carga Remito.'!A$4:AK$15957,4,0)</f>
        <v>#N/A</v>
      </c>
      <c r="E1837" s="28" t="e">
        <f>VLOOKUP(A1837,'Carga Remito.'!A$4:AK$2258,6,0)</f>
        <v>#N/A</v>
      </c>
      <c r="F1837" s="28" t="e">
        <f>VLOOKUP(A1837,'Carga Remito.'!A$4:AK$1858,7,0)</f>
        <v>#N/A</v>
      </c>
      <c r="G1837" s="27" t="e">
        <f>VLOOKUP(A1837,'Carga Remito.'!A$4:AK$20957,MATCH(G$4,'Carga Remito.'!A$3:AQ$3,0),0)</f>
        <v>#N/A</v>
      </c>
      <c r="J1837" s="15" t="e">
        <f t="shared" si="61"/>
        <v>#N/A</v>
      </c>
    </row>
    <row r="1838" spans="2:10" x14ac:dyDescent="0.25">
      <c r="B1838" s="129" t="e">
        <f>VLOOKUP(A1838,'Carga Remito.'!A$4:AK$16957,3,0)</f>
        <v>#N/A</v>
      </c>
      <c r="C1838" s="131" t="e">
        <f t="shared" ca="1" si="62"/>
        <v>#N/A</v>
      </c>
      <c r="D1838" s="28" t="e">
        <f>VLOOKUP(A1838,'Carga Remito.'!A$4:AK$15957,4,0)</f>
        <v>#N/A</v>
      </c>
      <c r="E1838" s="28" t="e">
        <f>VLOOKUP(A1838,'Carga Remito.'!A$4:AK$2258,6,0)</f>
        <v>#N/A</v>
      </c>
      <c r="F1838" s="28" t="e">
        <f>VLOOKUP(A1838,'Carga Remito.'!A$4:AK$1858,7,0)</f>
        <v>#N/A</v>
      </c>
      <c r="G1838" s="27" t="e">
        <f>VLOOKUP(A1838,'Carga Remito.'!A$4:AK$20957,MATCH(G$4,'Carga Remito.'!A$3:AQ$3,0),0)</f>
        <v>#N/A</v>
      </c>
      <c r="J1838" s="15" t="e">
        <f t="shared" si="61"/>
        <v>#N/A</v>
      </c>
    </row>
    <row r="1839" spans="2:10" x14ac:dyDescent="0.25">
      <c r="B1839" s="129" t="e">
        <f>VLOOKUP(A1839,'Carga Remito.'!A$4:AK$16957,3,0)</f>
        <v>#N/A</v>
      </c>
      <c r="C1839" s="131" t="e">
        <f t="shared" ca="1" si="62"/>
        <v>#N/A</v>
      </c>
      <c r="D1839" s="28" t="e">
        <f>VLOOKUP(A1839,'Carga Remito.'!A$4:AK$15957,4,0)</f>
        <v>#N/A</v>
      </c>
      <c r="E1839" s="28" t="e">
        <f>VLOOKUP(A1839,'Carga Remito.'!A$4:AK$2258,6,0)</f>
        <v>#N/A</v>
      </c>
      <c r="F1839" s="28" t="e">
        <f>VLOOKUP(A1839,'Carga Remito.'!A$4:AK$1858,7,0)</f>
        <v>#N/A</v>
      </c>
      <c r="G1839" s="27" t="e">
        <f>VLOOKUP(A1839,'Carga Remito.'!A$4:AK$20957,MATCH(G$4,'Carga Remito.'!A$3:AQ$3,0),0)</f>
        <v>#N/A</v>
      </c>
      <c r="J1839" s="15" t="e">
        <f t="shared" si="61"/>
        <v>#N/A</v>
      </c>
    </row>
    <row r="1840" spans="2:10" x14ac:dyDescent="0.25">
      <c r="B1840" s="129" t="e">
        <f>VLOOKUP(A1840,'Carga Remito.'!A$4:AK$16957,3,0)</f>
        <v>#N/A</v>
      </c>
      <c r="C1840" s="131" t="e">
        <f t="shared" ca="1" si="62"/>
        <v>#N/A</v>
      </c>
      <c r="D1840" s="28" t="e">
        <f>VLOOKUP(A1840,'Carga Remito.'!A$4:AK$15957,4,0)</f>
        <v>#N/A</v>
      </c>
      <c r="E1840" s="28" t="e">
        <f>VLOOKUP(A1840,'Carga Remito.'!A$4:AK$2258,6,0)</f>
        <v>#N/A</v>
      </c>
      <c r="F1840" s="28" t="e">
        <f>VLOOKUP(A1840,'Carga Remito.'!A$4:AK$1858,7,0)</f>
        <v>#N/A</v>
      </c>
      <c r="G1840" s="27" t="e">
        <f>VLOOKUP(A1840,'Carga Remito.'!A$4:AK$20957,MATCH(G$4,'Carga Remito.'!A$3:AQ$3,0),0)</f>
        <v>#N/A</v>
      </c>
      <c r="J1840" s="15" t="e">
        <f t="shared" si="61"/>
        <v>#N/A</v>
      </c>
    </row>
    <row r="1841" spans="2:10" x14ac:dyDescent="0.25">
      <c r="B1841" s="129" t="e">
        <f>VLOOKUP(A1841,'Carga Remito.'!A$4:AK$16957,3,0)</f>
        <v>#N/A</v>
      </c>
      <c r="C1841" s="131" t="e">
        <f t="shared" ca="1" si="62"/>
        <v>#N/A</v>
      </c>
      <c r="D1841" s="28" t="e">
        <f>VLOOKUP(A1841,'Carga Remito.'!A$4:AK$15957,4,0)</f>
        <v>#N/A</v>
      </c>
      <c r="E1841" s="28" t="e">
        <f>VLOOKUP(A1841,'Carga Remito.'!A$4:AK$2258,6,0)</f>
        <v>#N/A</v>
      </c>
      <c r="F1841" s="28" t="e">
        <f>VLOOKUP(A1841,'Carga Remito.'!A$4:AK$1858,7,0)</f>
        <v>#N/A</v>
      </c>
      <c r="G1841" s="27" t="e">
        <f>VLOOKUP(A1841,'Carga Remito.'!A$4:AK$20957,MATCH(G$4,'Carga Remito.'!A$3:AQ$3,0),0)</f>
        <v>#N/A</v>
      </c>
      <c r="J1841" s="15" t="e">
        <f t="shared" si="61"/>
        <v>#N/A</v>
      </c>
    </row>
    <row r="1842" spans="2:10" x14ac:dyDescent="0.25">
      <c r="B1842" s="129" t="e">
        <f>VLOOKUP(A1842,'Carga Remito.'!A$4:AK$16957,3,0)</f>
        <v>#N/A</v>
      </c>
      <c r="C1842" s="131" t="e">
        <f t="shared" ca="1" si="62"/>
        <v>#N/A</v>
      </c>
      <c r="D1842" s="28" t="e">
        <f>VLOOKUP(A1842,'Carga Remito.'!A$4:AK$15957,4,0)</f>
        <v>#N/A</v>
      </c>
      <c r="E1842" s="28" t="e">
        <f>VLOOKUP(A1842,'Carga Remito.'!A$4:AK$2258,6,0)</f>
        <v>#N/A</v>
      </c>
      <c r="F1842" s="28" t="e">
        <f>VLOOKUP(A1842,'Carga Remito.'!A$4:AK$1858,7,0)</f>
        <v>#N/A</v>
      </c>
      <c r="G1842" s="27" t="e">
        <f>VLOOKUP(A1842,'Carga Remito.'!A$4:AK$20957,MATCH(G$4,'Carga Remito.'!A$3:AQ$3,0),0)</f>
        <v>#N/A</v>
      </c>
      <c r="J1842" s="15" t="e">
        <f t="shared" si="61"/>
        <v>#N/A</v>
      </c>
    </row>
    <row r="1843" spans="2:10" x14ac:dyDescent="0.25">
      <c r="B1843" s="129" t="e">
        <f>VLOOKUP(A1843,'Carga Remito.'!A$4:AK$16957,3,0)</f>
        <v>#N/A</v>
      </c>
      <c r="C1843" s="131" t="e">
        <f t="shared" ca="1" si="62"/>
        <v>#N/A</v>
      </c>
      <c r="D1843" s="28" t="e">
        <f>VLOOKUP(A1843,'Carga Remito.'!A$4:AK$15957,4,0)</f>
        <v>#N/A</v>
      </c>
      <c r="E1843" s="28" t="e">
        <f>VLOOKUP(A1843,'Carga Remito.'!A$4:AK$2258,6,0)</f>
        <v>#N/A</v>
      </c>
      <c r="F1843" s="28" t="e">
        <f>VLOOKUP(A1843,'Carga Remito.'!A$4:AK$1858,7,0)</f>
        <v>#N/A</v>
      </c>
      <c r="G1843" s="27" t="e">
        <f>VLOOKUP(A1843,'Carga Remito.'!A$4:AK$20957,MATCH(G$4,'Carga Remito.'!A$3:AQ$3,0),0)</f>
        <v>#N/A</v>
      </c>
      <c r="J1843" s="15" t="e">
        <f t="shared" si="61"/>
        <v>#N/A</v>
      </c>
    </row>
    <row r="1844" spans="2:10" x14ac:dyDescent="0.25">
      <c r="B1844" s="129" t="e">
        <f>VLOOKUP(A1844,'Carga Remito.'!A$4:AK$16957,3,0)</f>
        <v>#N/A</v>
      </c>
      <c r="C1844" s="131" t="e">
        <f t="shared" ca="1" si="62"/>
        <v>#N/A</v>
      </c>
      <c r="D1844" s="28" t="e">
        <f>VLOOKUP(A1844,'Carga Remito.'!A$4:AK$15957,4,0)</f>
        <v>#N/A</v>
      </c>
      <c r="E1844" s="28" t="e">
        <f>VLOOKUP(A1844,'Carga Remito.'!A$4:AK$2258,6,0)</f>
        <v>#N/A</v>
      </c>
      <c r="F1844" s="28" t="e">
        <f>VLOOKUP(A1844,'Carga Remito.'!A$4:AK$1858,7,0)</f>
        <v>#N/A</v>
      </c>
      <c r="G1844" s="27" t="e">
        <f>VLOOKUP(A1844,'Carga Remito.'!A$4:AK$20957,MATCH(G$4,'Carga Remito.'!A$3:AQ$3,0),0)</f>
        <v>#N/A</v>
      </c>
      <c r="J1844" s="15" t="e">
        <f t="shared" ref="J1844:J1907" si="63">+G1844-K1844-N1844-Q1844-T1844-W1844-Z1844</f>
        <v>#N/A</v>
      </c>
    </row>
    <row r="1845" spans="2:10" x14ac:dyDescent="0.25">
      <c r="B1845" s="129" t="e">
        <f>VLOOKUP(A1845,'Carga Remito.'!A$4:AK$16957,3,0)</f>
        <v>#N/A</v>
      </c>
      <c r="C1845" s="131" t="e">
        <f t="shared" ca="1" si="62"/>
        <v>#N/A</v>
      </c>
      <c r="D1845" s="28" t="e">
        <f>VLOOKUP(A1845,'Carga Remito.'!A$4:AK$15957,4,0)</f>
        <v>#N/A</v>
      </c>
      <c r="E1845" s="28" t="e">
        <f>VLOOKUP(A1845,'Carga Remito.'!A$4:AK$2258,6,0)</f>
        <v>#N/A</v>
      </c>
      <c r="F1845" s="28" t="e">
        <f>VLOOKUP(A1845,'Carga Remito.'!A$4:AK$1858,7,0)</f>
        <v>#N/A</v>
      </c>
      <c r="G1845" s="27" t="e">
        <f>VLOOKUP(A1845,'Carga Remito.'!A$4:AK$20957,MATCH(G$4,'Carga Remito.'!A$3:AQ$3,0),0)</f>
        <v>#N/A</v>
      </c>
      <c r="J1845" s="15" t="e">
        <f t="shared" si="63"/>
        <v>#N/A</v>
      </c>
    </row>
    <row r="1846" spans="2:10" x14ac:dyDescent="0.25">
      <c r="B1846" s="129" t="e">
        <f>VLOOKUP(A1846,'Carga Remito.'!A$4:AK$16957,3,0)</f>
        <v>#N/A</v>
      </c>
      <c r="C1846" s="131" t="e">
        <f t="shared" ca="1" si="62"/>
        <v>#N/A</v>
      </c>
      <c r="D1846" s="28" t="e">
        <f>VLOOKUP(A1846,'Carga Remito.'!A$4:AK$15957,4,0)</f>
        <v>#N/A</v>
      </c>
      <c r="E1846" s="28" t="e">
        <f>VLOOKUP(A1846,'Carga Remito.'!A$4:AK$2258,6,0)</f>
        <v>#N/A</v>
      </c>
      <c r="F1846" s="28" t="e">
        <f>VLOOKUP(A1846,'Carga Remito.'!A$4:AK$1858,7,0)</f>
        <v>#N/A</v>
      </c>
      <c r="G1846" s="27" t="e">
        <f>VLOOKUP(A1846,'Carga Remito.'!A$4:AK$20957,MATCH(G$4,'Carga Remito.'!A$3:AQ$3,0),0)</f>
        <v>#N/A</v>
      </c>
      <c r="J1846" s="15" t="e">
        <f t="shared" si="63"/>
        <v>#N/A</v>
      </c>
    </row>
    <row r="1847" spans="2:10" x14ac:dyDescent="0.25">
      <c r="B1847" s="129" t="e">
        <f>VLOOKUP(A1847,'Carga Remito.'!A$4:AK$16957,3,0)</f>
        <v>#N/A</v>
      </c>
      <c r="C1847" s="131" t="e">
        <f t="shared" ca="1" si="62"/>
        <v>#N/A</v>
      </c>
      <c r="D1847" s="28" t="e">
        <f>VLOOKUP(A1847,'Carga Remito.'!A$4:AK$15957,4,0)</f>
        <v>#N/A</v>
      </c>
      <c r="E1847" s="28" t="e">
        <f>VLOOKUP(A1847,'Carga Remito.'!A$4:AK$2258,6,0)</f>
        <v>#N/A</v>
      </c>
      <c r="F1847" s="28" t="e">
        <f>VLOOKUP(A1847,'Carga Remito.'!A$4:AK$1858,7,0)</f>
        <v>#N/A</v>
      </c>
      <c r="G1847" s="27" t="e">
        <f>VLOOKUP(A1847,'Carga Remito.'!A$4:AK$20957,MATCH(G$4,'Carga Remito.'!A$3:AQ$3,0),0)</f>
        <v>#N/A</v>
      </c>
      <c r="J1847" s="15" t="e">
        <f t="shared" si="63"/>
        <v>#N/A</v>
      </c>
    </row>
    <row r="1848" spans="2:10" x14ac:dyDescent="0.25">
      <c r="B1848" s="129" t="e">
        <f>VLOOKUP(A1848,'Carga Remito.'!A$4:AK$16957,3,0)</f>
        <v>#N/A</v>
      </c>
      <c r="C1848" s="131" t="e">
        <f t="shared" ca="1" si="62"/>
        <v>#N/A</v>
      </c>
      <c r="D1848" s="28" t="e">
        <f>VLOOKUP(A1848,'Carga Remito.'!A$4:AK$15957,4,0)</f>
        <v>#N/A</v>
      </c>
      <c r="E1848" s="28" t="e">
        <f>VLOOKUP(A1848,'Carga Remito.'!A$4:AK$2258,6,0)</f>
        <v>#N/A</v>
      </c>
      <c r="F1848" s="28" t="e">
        <f>VLOOKUP(A1848,'Carga Remito.'!A$4:AK$1858,7,0)</f>
        <v>#N/A</v>
      </c>
      <c r="G1848" s="27" t="e">
        <f>VLOOKUP(A1848,'Carga Remito.'!A$4:AK$20957,MATCH(G$4,'Carga Remito.'!A$3:AQ$3,0),0)</f>
        <v>#N/A</v>
      </c>
      <c r="J1848" s="15" t="e">
        <f t="shared" si="63"/>
        <v>#N/A</v>
      </c>
    </row>
    <row r="1849" spans="2:10" x14ac:dyDescent="0.25">
      <c r="B1849" s="129" t="e">
        <f>VLOOKUP(A1849,'Carga Remito.'!A$4:AK$16957,3,0)</f>
        <v>#N/A</v>
      </c>
      <c r="C1849" s="131" t="e">
        <f t="shared" ca="1" si="62"/>
        <v>#N/A</v>
      </c>
      <c r="D1849" s="28" t="e">
        <f>VLOOKUP(A1849,'Carga Remito.'!A$4:AK$15957,4,0)</f>
        <v>#N/A</v>
      </c>
      <c r="E1849" s="28" t="e">
        <f>VLOOKUP(A1849,'Carga Remito.'!A$4:AK$2258,6,0)</f>
        <v>#N/A</v>
      </c>
      <c r="F1849" s="28" t="e">
        <f>VLOOKUP(A1849,'Carga Remito.'!A$4:AK$1858,7,0)</f>
        <v>#N/A</v>
      </c>
      <c r="G1849" s="27" t="e">
        <f>VLOOKUP(A1849,'Carga Remito.'!A$4:AK$20957,MATCH(G$4,'Carga Remito.'!A$3:AQ$3,0),0)</f>
        <v>#N/A</v>
      </c>
      <c r="J1849" s="15" t="e">
        <f t="shared" si="63"/>
        <v>#N/A</v>
      </c>
    </row>
    <row r="1850" spans="2:10" x14ac:dyDescent="0.25">
      <c r="B1850" s="129" t="e">
        <f>VLOOKUP(A1850,'Carga Remito.'!A$4:AK$16957,3,0)</f>
        <v>#N/A</v>
      </c>
      <c r="C1850" s="131" t="e">
        <f t="shared" ca="1" si="62"/>
        <v>#N/A</v>
      </c>
      <c r="D1850" s="28" t="e">
        <f>VLOOKUP(A1850,'Carga Remito.'!A$4:AK$15957,4,0)</f>
        <v>#N/A</v>
      </c>
      <c r="E1850" s="28" t="e">
        <f>VLOOKUP(A1850,'Carga Remito.'!A$4:AK$2258,6,0)</f>
        <v>#N/A</v>
      </c>
      <c r="F1850" s="28" t="e">
        <f>VLOOKUP(A1850,'Carga Remito.'!A$4:AK$1858,7,0)</f>
        <v>#N/A</v>
      </c>
      <c r="G1850" s="27" t="e">
        <f>VLOOKUP(A1850,'Carga Remito.'!A$4:AK$20957,MATCH(G$4,'Carga Remito.'!A$3:AQ$3,0),0)</f>
        <v>#N/A</v>
      </c>
      <c r="J1850" s="15" t="e">
        <f t="shared" si="63"/>
        <v>#N/A</v>
      </c>
    </row>
    <row r="1851" spans="2:10" x14ac:dyDescent="0.25">
      <c r="B1851" s="129" t="e">
        <f>VLOOKUP(A1851,'Carga Remito.'!A$4:AK$16957,3,0)</f>
        <v>#N/A</v>
      </c>
      <c r="C1851" s="131" t="e">
        <f t="shared" ca="1" si="62"/>
        <v>#N/A</v>
      </c>
      <c r="D1851" s="28" t="e">
        <f>VLOOKUP(A1851,'Carga Remito.'!A$4:AK$15957,4,0)</f>
        <v>#N/A</v>
      </c>
      <c r="E1851" s="28" t="e">
        <f>VLOOKUP(A1851,'Carga Remito.'!A$4:AK$2258,6,0)</f>
        <v>#N/A</v>
      </c>
      <c r="F1851" s="28" t="e">
        <f>VLOOKUP(A1851,'Carga Remito.'!A$4:AK$1858,7,0)</f>
        <v>#N/A</v>
      </c>
      <c r="G1851" s="27" t="e">
        <f>VLOOKUP(A1851,'Carga Remito.'!A$4:AK$20957,MATCH(G$4,'Carga Remito.'!A$3:AQ$3,0),0)</f>
        <v>#N/A</v>
      </c>
      <c r="J1851" s="15" t="e">
        <f t="shared" si="63"/>
        <v>#N/A</v>
      </c>
    </row>
    <row r="1852" spans="2:10" x14ac:dyDescent="0.25">
      <c r="B1852" s="129" t="e">
        <f>VLOOKUP(A1852,'Carga Remito.'!A$4:AK$16957,3,0)</f>
        <v>#N/A</v>
      </c>
      <c r="C1852" s="131" t="e">
        <f t="shared" ca="1" si="62"/>
        <v>#N/A</v>
      </c>
      <c r="D1852" s="28" t="e">
        <f>VLOOKUP(A1852,'Carga Remito.'!A$4:AK$15957,4,0)</f>
        <v>#N/A</v>
      </c>
      <c r="E1852" s="28" t="e">
        <f>VLOOKUP(A1852,'Carga Remito.'!A$4:AK$2258,6,0)</f>
        <v>#N/A</v>
      </c>
      <c r="F1852" s="28" t="e">
        <f>VLOOKUP(A1852,'Carga Remito.'!A$4:AK$1858,7,0)</f>
        <v>#N/A</v>
      </c>
      <c r="G1852" s="27" t="e">
        <f>VLOOKUP(A1852,'Carga Remito.'!A$4:AK$20957,MATCH(G$4,'Carga Remito.'!A$3:AQ$3,0),0)</f>
        <v>#N/A</v>
      </c>
      <c r="J1852" s="15" t="e">
        <f t="shared" si="63"/>
        <v>#N/A</v>
      </c>
    </row>
    <row r="1853" spans="2:10" x14ac:dyDescent="0.25">
      <c r="B1853" s="129" t="e">
        <f>VLOOKUP(A1853,'Carga Remito.'!A$4:AK$16957,3,0)</f>
        <v>#N/A</v>
      </c>
      <c r="C1853" s="131" t="e">
        <f t="shared" ca="1" si="62"/>
        <v>#N/A</v>
      </c>
      <c r="D1853" s="28" t="e">
        <f>VLOOKUP(A1853,'Carga Remito.'!A$4:AK$15957,4,0)</f>
        <v>#N/A</v>
      </c>
      <c r="E1853" s="28" t="e">
        <f>VLOOKUP(A1853,'Carga Remito.'!A$4:AK$2258,6,0)</f>
        <v>#N/A</v>
      </c>
      <c r="F1853" s="28" t="e">
        <f>VLOOKUP(A1853,'Carga Remito.'!A$4:AK$1858,7,0)</f>
        <v>#N/A</v>
      </c>
      <c r="G1853" s="27" t="e">
        <f>VLOOKUP(A1853,'Carga Remito.'!A$4:AK$20957,MATCH(G$4,'Carga Remito.'!A$3:AQ$3,0),0)</f>
        <v>#N/A</v>
      </c>
      <c r="J1853" s="15" t="e">
        <f t="shared" si="63"/>
        <v>#N/A</v>
      </c>
    </row>
    <row r="1854" spans="2:10" x14ac:dyDescent="0.25">
      <c r="B1854" s="129" t="e">
        <f>VLOOKUP(A1854,'Carga Remito.'!A$4:AK$16957,3,0)</f>
        <v>#N/A</v>
      </c>
      <c r="C1854" s="131" t="e">
        <f t="shared" ca="1" si="62"/>
        <v>#N/A</v>
      </c>
      <c r="D1854" s="28" t="e">
        <f>VLOOKUP(A1854,'Carga Remito.'!A$4:AK$15957,4,0)</f>
        <v>#N/A</v>
      </c>
      <c r="E1854" s="28" t="e">
        <f>VLOOKUP(A1854,'Carga Remito.'!A$4:AK$2258,6,0)</f>
        <v>#N/A</v>
      </c>
      <c r="F1854" s="28" t="e">
        <f>VLOOKUP(A1854,'Carga Remito.'!A$4:AK$1858,7,0)</f>
        <v>#N/A</v>
      </c>
      <c r="G1854" s="27" t="e">
        <f>VLOOKUP(A1854,'Carga Remito.'!A$4:AK$20957,MATCH(G$4,'Carga Remito.'!A$3:AQ$3,0),0)</f>
        <v>#N/A</v>
      </c>
      <c r="J1854" s="15" t="e">
        <f t="shared" si="63"/>
        <v>#N/A</v>
      </c>
    </row>
    <row r="1855" spans="2:10" x14ac:dyDescent="0.25">
      <c r="B1855" s="129" t="e">
        <f>VLOOKUP(A1855,'Carga Remito.'!A$4:AK$16957,3,0)</f>
        <v>#N/A</v>
      </c>
      <c r="C1855" s="131" t="e">
        <f t="shared" ca="1" si="62"/>
        <v>#N/A</v>
      </c>
      <c r="D1855" s="28" t="e">
        <f>VLOOKUP(A1855,'Carga Remito.'!A$4:AK$15957,4,0)</f>
        <v>#N/A</v>
      </c>
      <c r="E1855" s="28" t="e">
        <f>VLOOKUP(A1855,'Carga Remito.'!A$4:AK$2258,6,0)</f>
        <v>#N/A</v>
      </c>
      <c r="F1855" s="28" t="e">
        <f>VLOOKUP(A1855,'Carga Remito.'!A$4:AK$1858,7,0)</f>
        <v>#N/A</v>
      </c>
      <c r="G1855" s="27" t="e">
        <f>VLOOKUP(A1855,'Carga Remito.'!A$4:AK$20957,MATCH(G$4,'Carga Remito.'!A$3:AQ$3,0),0)</f>
        <v>#N/A</v>
      </c>
      <c r="J1855" s="15" t="e">
        <f t="shared" si="63"/>
        <v>#N/A</v>
      </c>
    </row>
    <row r="1856" spans="2:10" x14ac:dyDescent="0.25">
      <c r="B1856" s="129" t="e">
        <f>VLOOKUP(A1856,'Carga Remito.'!A$4:AK$16957,3,0)</f>
        <v>#N/A</v>
      </c>
      <c r="C1856" s="131" t="e">
        <f t="shared" ca="1" si="62"/>
        <v>#N/A</v>
      </c>
      <c r="D1856" s="28" t="e">
        <f>VLOOKUP(A1856,'Carga Remito.'!A$4:AK$15957,4,0)</f>
        <v>#N/A</v>
      </c>
      <c r="E1856" s="28" t="e">
        <f>VLOOKUP(A1856,'Carga Remito.'!A$4:AK$2258,6,0)</f>
        <v>#N/A</v>
      </c>
      <c r="F1856" s="28" t="e">
        <f>VLOOKUP(A1856,'Carga Remito.'!A$4:AK$1858,7,0)</f>
        <v>#N/A</v>
      </c>
      <c r="G1856" s="27" t="e">
        <f>VLOOKUP(A1856,'Carga Remito.'!A$4:AK$20957,MATCH(G$4,'Carga Remito.'!A$3:AQ$3,0),0)</f>
        <v>#N/A</v>
      </c>
      <c r="J1856" s="15" t="e">
        <f t="shared" si="63"/>
        <v>#N/A</v>
      </c>
    </row>
    <row r="1857" spans="2:10" x14ac:dyDescent="0.25">
      <c r="B1857" s="129" t="e">
        <f>VLOOKUP(A1857,'Carga Remito.'!A$4:AK$16957,3,0)</f>
        <v>#N/A</v>
      </c>
      <c r="C1857" s="131" t="e">
        <f t="shared" ca="1" si="62"/>
        <v>#N/A</v>
      </c>
      <c r="D1857" s="28" t="e">
        <f>VLOOKUP(A1857,'Carga Remito.'!A$4:AK$15957,4,0)</f>
        <v>#N/A</v>
      </c>
      <c r="E1857" s="28" t="e">
        <f>VLOOKUP(A1857,'Carga Remito.'!A$4:AK$2258,6,0)</f>
        <v>#N/A</v>
      </c>
      <c r="F1857" s="28" t="e">
        <f>VLOOKUP(A1857,'Carga Remito.'!A$4:AK$1858,7,0)</f>
        <v>#N/A</v>
      </c>
      <c r="G1857" s="27" t="e">
        <f>VLOOKUP(A1857,'Carga Remito.'!A$4:AK$20957,MATCH(G$4,'Carga Remito.'!A$3:AQ$3,0),0)</f>
        <v>#N/A</v>
      </c>
      <c r="J1857" s="15" t="e">
        <f t="shared" si="63"/>
        <v>#N/A</v>
      </c>
    </row>
    <row r="1858" spans="2:10" x14ac:dyDescent="0.25">
      <c r="B1858" s="129" t="e">
        <f>VLOOKUP(A1858,'Carga Remito.'!A$4:AK$16957,3,0)</f>
        <v>#N/A</v>
      </c>
      <c r="C1858" s="131" t="e">
        <f t="shared" ca="1" si="62"/>
        <v>#N/A</v>
      </c>
      <c r="D1858" s="28" t="e">
        <f>VLOOKUP(A1858,'Carga Remito.'!A$4:AK$15957,4,0)</f>
        <v>#N/A</v>
      </c>
      <c r="E1858" s="28" t="e">
        <f>VLOOKUP(A1858,'Carga Remito.'!A$4:AK$2258,6,0)</f>
        <v>#N/A</v>
      </c>
      <c r="F1858" s="28" t="e">
        <f>VLOOKUP(A1858,'Carga Remito.'!A$4:AK$1858,7,0)</f>
        <v>#N/A</v>
      </c>
      <c r="G1858" s="27" t="e">
        <f>VLOOKUP(A1858,'Carga Remito.'!A$4:AK$20957,MATCH(G$4,'Carga Remito.'!A$3:AQ$3,0),0)</f>
        <v>#N/A</v>
      </c>
      <c r="J1858" s="15" t="e">
        <f t="shared" si="63"/>
        <v>#N/A</v>
      </c>
    </row>
    <row r="1859" spans="2:10" x14ac:dyDescent="0.25">
      <c r="B1859" s="129" t="e">
        <f>VLOOKUP(A1859,'Carga Remito.'!A$4:AK$16957,3,0)</f>
        <v>#N/A</v>
      </c>
      <c r="C1859" s="131" t="e">
        <f t="shared" ca="1" si="62"/>
        <v>#N/A</v>
      </c>
      <c r="D1859" s="28" t="e">
        <f>VLOOKUP(A1859,'Carga Remito.'!A$4:AK$15957,4,0)</f>
        <v>#N/A</v>
      </c>
      <c r="E1859" s="28" t="e">
        <f>VLOOKUP(A1859,'Carga Remito.'!A$4:AK$2258,6,0)</f>
        <v>#N/A</v>
      </c>
      <c r="F1859" s="28" t="e">
        <f>VLOOKUP(A1859,'Carga Remito.'!A$4:AK$1858,7,0)</f>
        <v>#N/A</v>
      </c>
      <c r="G1859" s="27" t="e">
        <f>VLOOKUP(A1859,'Carga Remito.'!A$4:AK$20957,MATCH(G$4,'Carga Remito.'!A$3:AQ$3,0),0)</f>
        <v>#N/A</v>
      </c>
      <c r="J1859" s="15" t="e">
        <f t="shared" si="63"/>
        <v>#N/A</v>
      </c>
    </row>
    <row r="1860" spans="2:10" x14ac:dyDescent="0.25">
      <c r="B1860" s="129" t="e">
        <f>VLOOKUP(A1860,'Carga Remito.'!A$4:AK$16957,3,0)</f>
        <v>#N/A</v>
      </c>
      <c r="C1860" s="131" t="e">
        <f t="shared" ca="1" si="62"/>
        <v>#N/A</v>
      </c>
      <c r="D1860" s="28" t="e">
        <f>VLOOKUP(A1860,'Carga Remito.'!A$4:AK$15957,4,0)</f>
        <v>#N/A</v>
      </c>
      <c r="E1860" s="28" t="e">
        <f>VLOOKUP(A1860,'Carga Remito.'!A$4:AK$2258,6,0)</f>
        <v>#N/A</v>
      </c>
      <c r="F1860" s="28" t="e">
        <f>VLOOKUP(A1860,'Carga Remito.'!A$4:AK$1858,7,0)</f>
        <v>#N/A</v>
      </c>
      <c r="G1860" s="27" t="e">
        <f>VLOOKUP(A1860,'Carga Remito.'!A$4:AK$20957,MATCH(G$4,'Carga Remito.'!A$3:AQ$3,0),0)</f>
        <v>#N/A</v>
      </c>
      <c r="J1860" s="15" t="e">
        <f t="shared" si="63"/>
        <v>#N/A</v>
      </c>
    </row>
    <row r="1861" spans="2:10" x14ac:dyDescent="0.25">
      <c r="B1861" s="129" t="e">
        <f>VLOOKUP(A1861,'Carga Remito.'!A$4:AK$16957,3,0)</f>
        <v>#N/A</v>
      </c>
      <c r="C1861" s="131" t="e">
        <f t="shared" ca="1" si="62"/>
        <v>#N/A</v>
      </c>
      <c r="D1861" s="28" t="e">
        <f>VLOOKUP(A1861,'Carga Remito.'!A$4:AK$15957,4,0)</f>
        <v>#N/A</v>
      </c>
      <c r="E1861" s="28" t="e">
        <f>VLOOKUP(A1861,'Carga Remito.'!A$4:AK$2258,6,0)</f>
        <v>#N/A</v>
      </c>
      <c r="F1861" s="28" t="e">
        <f>VLOOKUP(A1861,'Carga Remito.'!A$4:AK$1858,7,0)</f>
        <v>#N/A</v>
      </c>
      <c r="G1861" s="27" t="e">
        <f>VLOOKUP(A1861,'Carga Remito.'!A$4:AK$20957,MATCH(G$4,'Carga Remito.'!A$3:AQ$3,0),0)</f>
        <v>#N/A</v>
      </c>
      <c r="J1861" s="15" t="e">
        <f t="shared" si="63"/>
        <v>#N/A</v>
      </c>
    </row>
    <row r="1862" spans="2:10" x14ac:dyDescent="0.25">
      <c r="B1862" s="129" t="e">
        <f>VLOOKUP(A1862,'Carga Remito.'!A$4:AK$16957,3,0)</f>
        <v>#N/A</v>
      </c>
      <c r="C1862" s="131" t="e">
        <f t="shared" ca="1" si="62"/>
        <v>#N/A</v>
      </c>
      <c r="D1862" s="28" t="e">
        <f>VLOOKUP(A1862,'Carga Remito.'!A$4:AK$15957,4,0)</f>
        <v>#N/A</v>
      </c>
      <c r="E1862" s="28" t="e">
        <f>VLOOKUP(A1862,'Carga Remito.'!A$4:AK$2258,6,0)</f>
        <v>#N/A</v>
      </c>
      <c r="F1862" s="28" t="e">
        <f>VLOOKUP(A1862,'Carga Remito.'!A$4:AK$1858,7,0)</f>
        <v>#N/A</v>
      </c>
      <c r="G1862" s="27" t="e">
        <f>VLOOKUP(A1862,'Carga Remito.'!A$4:AK$20957,MATCH(G$4,'Carga Remito.'!A$3:AQ$3,0),0)</f>
        <v>#N/A</v>
      </c>
      <c r="J1862" s="15" t="e">
        <f t="shared" si="63"/>
        <v>#N/A</v>
      </c>
    </row>
    <row r="1863" spans="2:10" x14ac:dyDescent="0.25">
      <c r="B1863" s="129" t="e">
        <f>VLOOKUP(A1863,'Carga Remito.'!A$4:AK$16957,3,0)</f>
        <v>#N/A</v>
      </c>
      <c r="C1863" s="131" t="e">
        <f t="shared" ca="1" si="62"/>
        <v>#N/A</v>
      </c>
      <c r="D1863" s="28" t="e">
        <f>VLOOKUP(A1863,'Carga Remito.'!A$4:AK$15957,4,0)</f>
        <v>#N/A</v>
      </c>
      <c r="E1863" s="28" t="e">
        <f>VLOOKUP(A1863,'Carga Remito.'!A$4:AK$2258,6,0)</f>
        <v>#N/A</v>
      </c>
      <c r="F1863" s="28" t="e">
        <f>VLOOKUP(A1863,'Carga Remito.'!A$4:AK$1858,7,0)</f>
        <v>#N/A</v>
      </c>
      <c r="G1863" s="27" t="e">
        <f>VLOOKUP(A1863,'Carga Remito.'!A$4:AK$20957,MATCH(G$4,'Carga Remito.'!A$3:AQ$3,0),0)</f>
        <v>#N/A</v>
      </c>
      <c r="J1863" s="15" t="e">
        <f t="shared" si="63"/>
        <v>#N/A</v>
      </c>
    </row>
    <row r="1864" spans="2:10" x14ac:dyDescent="0.25">
      <c r="B1864" s="129" t="e">
        <f>VLOOKUP(A1864,'Carga Remito.'!A$4:AK$16957,3,0)</f>
        <v>#N/A</v>
      </c>
      <c r="C1864" s="131" t="e">
        <f t="shared" ca="1" si="62"/>
        <v>#N/A</v>
      </c>
      <c r="D1864" s="28" t="e">
        <f>VLOOKUP(A1864,'Carga Remito.'!A$4:AK$15957,4,0)</f>
        <v>#N/A</v>
      </c>
      <c r="E1864" s="28" t="e">
        <f>VLOOKUP(A1864,'Carga Remito.'!A$4:AK$2258,6,0)</f>
        <v>#N/A</v>
      </c>
      <c r="F1864" s="28" t="e">
        <f>VLOOKUP(A1864,'Carga Remito.'!A$4:AK$1858,7,0)</f>
        <v>#N/A</v>
      </c>
      <c r="G1864" s="27" t="e">
        <f>VLOOKUP(A1864,'Carga Remito.'!A$4:AK$20957,MATCH(G$4,'Carga Remito.'!A$3:AQ$3,0),0)</f>
        <v>#N/A</v>
      </c>
      <c r="J1864" s="15" t="e">
        <f t="shared" si="63"/>
        <v>#N/A</v>
      </c>
    </row>
    <row r="1865" spans="2:10" x14ac:dyDescent="0.25">
      <c r="B1865" s="129" t="e">
        <f>VLOOKUP(A1865,'Carga Remito.'!A$4:AK$16957,3,0)</f>
        <v>#N/A</v>
      </c>
      <c r="C1865" s="131" t="e">
        <f t="shared" ca="1" si="62"/>
        <v>#N/A</v>
      </c>
      <c r="D1865" s="28" t="e">
        <f>VLOOKUP(A1865,'Carga Remito.'!A$4:AK$15957,4,0)</f>
        <v>#N/A</v>
      </c>
      <c r="E1865" s="28" t="e">
        <f>VLOOKUP(A1865,'Carga Remito.'!A$4:AK$2258,6,0)</f>
        <v>#N/A</v>
      </c>
      <c r="F1865" s="28" t="e">
        <f>VLOOKUP(A1865,'Carga Remito.'!A$4:AK$1858,7,0)</f>
        <v>#N/A</v>
      </c>
      <c r="G1865" s="27" t="e">
        <f>VLOOKUP(A1865,'Carga Remito.'!A$4:AK$20957,MATCH(G$4,'Carga Remito.'!A$3:AQ$3,0),0)</f>
        <v>#N/A</v>
      </c>
      <c r="J1865" s="15" t="e">
        <f t="shared" si="63"/>
        <v>#N/A</v>
      </c>
    </row>
    <row r="1866" spans="2:10" x14ac:dyDescent="0.25">
      <c r="B1866" s="129" t="e">
        <f>VLOOKUP(A1866,'Carga Remito.'!A$4:AK$16957,3,0)</f>
        <v>#N/A</v>
      </c>
      <c r="C1866" s="131" t="e">
        <f t="shared" ca="1" si="62"/>
        <v>#N/A</v>
      </c>
      <c r="D1866" s="28" t="e">
        <f>VLOOKUP(A1866,'Carga Remito.'!A$4:AK$15957,4,0)</f>
        <v>#N/A</v>
      </c>
      <c r="E1866" s="28" t="e">
        <f>VLOOKUP(A1866,'Carga Remito.'!A$4:AK$2258,6,0)</f>
        <v>#N/A</v>
      </c>
      <c r="F1866" s="28" t="e">
        <f>VLOOKUP(A1866,'Carga Remito.'!A$4:AK$1858,7,0)</f>
        <v>#N/A</v>
      </c>
      <c r="G1866" s="27" t="e">
        <f>VLOOKUP(A1866,'Carga Remito.'!A$4:AK$20957,MATCH(G$4,'Carga Remito.'!A$3:AQ$3,0),0)</f>
        <v>#N/A</v>
      </c>
      <c r="J1866" s="15" t="e">
        <f t="shared" si="63"/>
        <v>#N/A</v>
      </c>
    </row>
    <row r="1867" spans="2:10" x14ac:dyDescent="0.25">
      <c r="B1867" s="129" t="e">
        <f>VLOOKUP(A1867,'Carga Remito.'!A$4:AK$16957,3,0)</f>
        <v>#N/A</v>
      </c>
      <c r="C1867" s="131" t="e">
        <f t="shared" ca="1" si="62"/>
        <v>#N/A</v>
      </c>
      <c r="D1867" s="28" t="e">
        <f>VLOOKUP(A1867,'Carga Remito.'!A$4:AK$15957,4,0)</f>
        <v>#N/A</v>
      </c>
      <c r="E1867" s="28" t="e">
        <f>VLOOKUP(A1867,'Carga Remito.'!A$4:AK$2258,6,0)</f>
        <v>#N/A</v>
      </c>
      <c r="F1867" s="28" t="e">
        <f>VLOOKUP(A1867,'Carga Remito.'!A$4:AK$1858,7,0)</f>
        <v>#N/A</v>
      </c>
      <c r="G1867" s="27" t="e">
        <f>VLOOKUP(A1867,'Carga Remito.'!A$4:AK$20957,MATCH(G$4,'Carga Remito.'!A$3:AQ$3,0),0)</f>
        <v>#N/A</v>
      </c>
      <c r="J1867" s="15" t="e">
        <f t="shared" si="63"/>
        <v>#N/A</v>
      </c>
    </row>
    <row r="1868" spans="2:10" x14ac:dyDescent="0.25">
      <c r="B1868" s="129" t="e">
        <f>VLOOKUP(A1868,'Carga Remito.'!A$4:AK$16957,3,0)</f>
        <v>#N/A</v>
      </c>
      <c r="C1868" s="131" t="e">
        <f t="shared" ca="1" si="62"/>
        <v>#N/A</v>
      </c>
      <c r="D1868" s="28" t="e">
        <f>VLOOKUP(A1868,'Carga Remito.'!A$4:AK$15957,4,0)</f>
        <v>#N/A</v>
      </c>
      <c r="E1868" s="28" t="e">
        <f>VLOOKUP(A1868,'Carga Remito.'!A$4:AK$2258,6,0)</f>
        <v>#N/A</v>
      </c>
      <c r="F1868" s="28" t="e">
        <f>VLOOKUP(A1868,'Carga Remito.'!A$4:AK$1858,7,0)</f>
        <v>#N/A</v>
      </c>
      <c r="G1868" s="27" t="e">
        <f>VLOOKUP(A1868,'Carga Remito.'!A$4:AK$20957,MATCH(G$4,'Carga Remito.'!A$3:AQ$3,0),0)</f>
        <v>#N/A</v>
      </c>
      <c r="J1868" s="15" t="e">
        <f t="shared" si="63"/>
        <v>#N/A</v>
      </c>
    </row>
    <row r="1869" spans="2:10" x14ac:dyDescent="0.25">
      <c r="B1869" s="129" t="e">
        <f>VLOOKUP(A1869,'Carga Remito.'!A$4:AK$16957,3,0)</f>
        <v>#N/A</v>
      </c>
      <c r="C1869" s="131" t="e">
        <f t="shared" ca="1" si="62"/>
        <v>#N/A</v>
      </c>
      <c r="D1869" s="28" t="e">
        <f>VLOOKUP(A1869,'Carga Remito.'!A$4:AK$15957,4,0)</f>
        <v>#N/A</v>
      </c>
      <c r="E1869" s="28" t="e">
        <f>VLOOKUP(A1869,'Carga Remito.'!A$4:AK$2258,6,0)</f>
        <v>#N/A</v>
      </c>
      <c r="F1869" s="28" t="e">
        <f>VLOOKUP(A1869,'Carga Remito.'!A$4:AK$1858,7,0)</f>
        <v>#N/A</v>
      </c>
      <c r="G1869" s="27" t="e">
        <f>VLOOKUP(A1869,'Carga Remito.'!A$4:AK$20957,MATCH(G$4,'Carga Remito.'!A$3:AQ$3,0),0)</f>
        <v>#N/A</v>
      </c>
      <c r="J1869" s="15" t="e">
        <f t="shared" si="63"/>
        <v>#N/A</v>
      </c>
    </row>
    <row r="1870" spans="2:10" x14ac:dyDescent="0.25">
      <c r="B1870" s="129" t="e">
        <f>VLOOKUP(A1870,'Carga Remito.'!A$4:AK$16957,3,0)</f>
        <v>#N/A</v>
      </c>
      <c r="C1870" s="131" t="e">
        <f t="shared" ca="1" si="62"/>
        <v>#N/A</v>
      </c>
      <c r="D1870" s="28" t="e">
        <f>VLOOKUP(A1870,'Carga Remito.'!A$4:AK$15957,4,0)</f>
        <v>#N/A</v>
      </c>
      <c r="E1870" s="28" t="e">
        <f>VLOOKUP(A1870,'Carga Remito.'!A$4:AK$2258,6,0)</f>
        <v>#N/A</v>
      </c>
      <c r="F1870" s="28" t="e">
        <f>VLOOKUP(A1870,'Carga Remito.'!A$4:AK$1858,7,0)</f>
        <v>#N/A</v>
      </c>
      <c r="G1870" s="27" t="e">
        <f>VLOOKUP(A1870,'Carga Remito.'!A$4:AK$20957,MATCH(G$4,'Carga Remito.'!A$3:AQ$3,0),0)</f>
        <v>#N/A</v>
      </c>
      <c r="J1870" s="15" t="e">
        <f t="shared" si="63"/>
        <v>#N/A</v>
      </c>
    </row>
    <row r="1871" spans="2:10" x14ac:dyDescent="0.25">
      <c r="B1871" s="129" t="e">
        <f>VLOOKUP(A1871,'Carga Remito.'!A$4:AK$16957,3,0)</f>
        <v>#N/A</v>
      </c>
      <c r="C1871" s="131" t="e">
        <f t="shared" ca="1" si="62"/>
        <v>#N/A</v>
      </c>
      <c r="D1871" s="28" t="e">
        <f>VLOOKUP(A1871,'Carga Remito.'!A$4:AK$15957,4,0)</f>
        <v>#N/A</v>
      </c>
      <c r="E1871" s="28" t="e">
        <f>VLOOKUP(A1871,'Carga Remito.'!A$4:AK$2258,6,0)</f>
        <v>#N/A</v>
      </c>
      <c r="F1871" s="28" t="e">
        <f>VLOOKUP(A1871,'Carga Remito.'!A$4:AK$1858,7,0)</f>
        <v>#N/A</v>
      </c>
      <c r="G1871" s="27" t="e">
        <f>VLOOKUP(A1871,'Carga Remito.'!A$4:AK$20957,MATCH(G$4,'Carga Remito.'!A$3:AQ$3,0),0)</f>
        <v>#N/A</v>
      </c>
      <c r="J1871" s="15" t="e">
        <f t="shared" si="63"/>
        <v>#N/A</v>
      </c>
    </row>
    <row r="1872" spans="2:10" x14ac:dyDescent="0.25">
      <c r="B1872" s="129" t="e">
        <f>VLOOKUP(A1872,'Carga Remito.'!A$4:AK$16957,3,0)</f>
        <v>#N/A</v>
      </c>
      <c r="C1872" s="131" t="e">
        <f t="shared" ca="1" si="62"/>
        <v>#N/A</v>
      </c>
      <c r="D1872" s="28" t="e">
        <f>VLOOKUP(A1872,'Carga Remito.'!A$4:AK$15957,4,0)</f>
        <v>#N/A</v>
      </c>
      <c r="E1872" s="28" t="e">
        <f>VLOOKUP(A1872,'Carga Remito.'!A$4:AK$2258,6,0)</f>
        <v>#N/A</v>
      </c>
      <c r="F1872" s="28" t="e">
        <f>VLOOKUP(A1872,'Carga Remito.'!A$4:AK$1858,7,0)</f>
        <v>#N/A</v>
      </c>
      <c r="G1872" s="27" t="e">
        <f>VLOOKUP(A1872,'Carga Remito.'!A$4:AK$20957,MATCH(G$4,'Carga Remito.'!A$3:AQ$3,0),0)</f>
        <v>#N/A</v>
      </c>
      <c r="J1872" s="15" t="e">
        <f t="shared" si="63"/>
        <v>#N/A</v>
      </c>
    </row>
    <row r="1873" spans="2:10" x14ac:dyDescent="0.25">
      <c r="B1873" s="129" t="e">
        <f>VLOOKUP(A1873,'Carga Remito.'!A$4:AK$16957,3,0)</f>
        <v>#N/A</v>
      </c>
      <c r="C1873" s="131" t="e">
        <f t="shared" ca="1" si="62"/>
        <v>#N/A</v>
      </c>
      <c r="D1873" s="28" t="e">
        <f>VLOOKUP(A1873,'Carga Remito.'!A$4:AK$15957,4,0)</f>
        <v>#N/A</v>
      </c>
      <c r="E1873" s="28" t="e">
        <f>VLOOKUP(A1873,'Carga Remito.'!A$4:AK$2258,6,0)</f>
        <v>#N/A</v>
      </c>
      <c r="F1873" s="28" t="e">
        <f>VLOOKUP(A1873,'Carga Remito.'!A$4:AK$1858,7,0)</f>
        <v>#N/A</v>
      </c>
      <c r="G1873" s="27" t="e">
        <f>VLOOKUP(A1873,'Carga Remito.'!A$4:AK$20957,MATCH(G$4,'Carga Remito.'!A$3:AQ$3,0),0)</f>
        <v>#N/A</v>
      </c>
      <c r="J1873" s="15" t="e">
        <f t="shared" si="63"/>
        <v>#N/A</v>
      </c>
    </row>
    <row r="1874" spans="2:10" x14ac:dyDescent="0.25">
      <c r="B1874" s="129" t="e">
        <f>VLOOKUP(A1874,'Carga Remito.'!A$4:AK$16957,3,0)</f>
        <v>#N/A</v>
      </c>
      <c r="C1874" s="131" t="e">
        <f t="shared" ca="1" si="62"/>
        <v>#N/A</v>
      </c>
      <c r="D1874" s="28" t="e">
        <f>VLOOKUP(A1874,'Carga Remito.'!A$4:AK$15957,4,0)</f>
        <v>#N/A</v>
      </c>
      <c r="E1874" s="28" t="e">
        <f>VLOOKUP(A1874,'Carga Remito.'!A$4:AK$2258,6,0)</f>
        <v>#N/A</v>
      </c>
      <c r="F1874" s="28" t="e">
        <f>VLOOKUP(A1874,'Carga Remito.'!A$4:AK$1858,7,0)</f>
        <v>#N/A</v>
      </c>
      <c r="G1874" s="27" t="e">
        <f>VLOOKUP(A1874,'Carga Remito.'!A$4:AK$20957,MATCH(G$4,'Carga Remito.'!A$3:AQ$3,0),0)</f>
        <v>#N/A</v>
      </c>
      <c r="J1874" s="15" t="e">
        <f t="shared" si="63"/>
        <v>#N/A</v>
      </c>
    </row>
    <row r="1875" spans="2:10" x14ac:dyDescent="0.25">
      <c r="B1875" s="129" t="e">
        <f>VLOOKUP(A1875,'Carga Remito.'!A$4:AK$16957,3,0)</f>
        <v>#N/A</v>
      </c>
      <c r="C1875" s="131" t="e">
        <f t="shared" ca="1" si="62"/>
        <v>#N/A</v>
      </c>
      <c r="D1875" s="28" t="e">
        <f>VLOOKUP(A1875,'Carga Remito.'!A$4:AK$15957,4,0)</f>
        <v>#N/A</v>
      </c>
      <c r="E1875" s="28" t="e">
        <f>VLOOKUP(A1875,'Carga Remito.'!A$4:AK$2258,6,0)</f>
        <v>#N/A</v>
      </c>
      <c r="F1875" s="28" t="e">
        <f>VLOOKUP(A1875,'Carga Remito.'!A$4:AK$1858,7,0)</f>
        <v>#N/A</v>
      </c>
      <c r="G1875" s="27" t="e">
        <f>VLOOKUP(A1875,'Carga Remito.'!A$4:AK$20957,MATCH(G$4,'Carga Remito.'!A$3:AQ$3,0),0)</f>
        <v>#N/A</v>
      </c>
      <c r="J1875" s="15" t="e">
        <f t="shared" si="63"/>
        <v>#N/A</v>
      </c>
    </row>
    <row r="1876" spans="2:10" x14ac:dyDescent="0.25">
      <c r="B1876" s="129" t="e">
        <f>VLOOKUP(A1876,'Carga Remito.'!A$4:AK$16957,3,0)</f>
        <v>#N/A</v>
      </c>
      <c r="C1876" s="131" t="e">
        <f t="shared" ca="1" si="62"/>
        <v>#N/A</v>
      </c>
      <c r="D1876" s="28" t="e">
        <f>VLOOKUP(A1876,'Carga Remito.'!A$4:AK$15957,4,0)</f>
        <v>#N/A</v>
      </c>
      <c r="E1876" s="28" t="e">
        <f>VLOOKUP(A1876,'Carga Remito.'!A$4:AK$2258,6,0)</f>
        <v>#N/A</v>
      </c>
      <c r="F1876" s="28" t="e">
        <f>VLOOKUP(A1876,'Carga Remito.'!A$4:AK$1858,7,0)</f>
        <v>#N/A</v>
      </c>
      <c r="G1876" s="27" t="e">
        <f>VLOOKUP(A1876,'Carga Remito.'!A$4:AK$20957,MATCH(G$4,'Carga Remito.'!A$3:AQ$3,0),0)</f>
        <v>#N/A</v>
      </c>
      <c r="J1876" s="15" t="e">
        <f t="shared" si="63"/>
        <v>#N/A</v>
      </c>
    </row>
    <row r="1877" spans="2:10" x14ac:dyDescent="0.25">
      <c r="B1877" s="129" t="e">
        <f>VLOOKUP(A1877,'Carga Remito.'!A$4:AK$16957,3,0)</f>
        <v>#N/A</v>
      </c>
      <c r="C1877" s="131" t="e">
        <f t="shared" ca="1" si="62"/>
        <v>#N/A</v>
      </c>
      <c r="D1877" s="28" t="e">
        <f>VLOOKUP(A1877,'Carga Remito.'!A$4:AK$15957,4,0)</f>
        <v>#N/A</v>
      </c>
      <c r="E1877" s="28" t="e">
        <f>VLOOKUP(A1877,'Carga Remito.'!A$4:AK$2258,6,0)</f>
        <v>#N/A</v>
      </c>
      <c r="F1877" s="28" t="e">
        <f>VLOOKUP(A1877,'Carga Remito.'!A$4:AK$1858,7,0)</f>
        <v>#N/A</v>
      </c>
      <c r="G1877" s="27" t="e">
        <f>VLOOKUP(A1877,'Carga Remito.'!A$4:AK$20957,MATCH(G$4,'Carga Remito.'!A$3:AQ$3,0),0)</f>
        <v>#N/A</v>
      </c>
      <c r="J1877" s="15" t="e">
        <f t="shared" si="63"/>
        <v>#N/A</v>
      </c>
    </row>
    <row r="1878" spans="2:10" x14ac:dyDescent="0.25">
      <c r="B1878" s="129" t="e">
        <f>VLOOKUP(A1878,'Carga Remito.'!A$4:AK$16957,3,0)</f>
        <v>#N/A</v>
      </c>
      <c r="C1878" s="131" t="e">
        <f t="shared" ca="1" si="62"/>
        <v>#N/A</v>
      </c>
      <c r="D1878" s="28" t="e">
        <f>VLOOKUP(A1878,'Carga Remito.'!A$4:AK$15957,4,0)</f>
        <v>#N/A</v>
      </c>
      <c r="E1878" s="28" t="e">
        <f>VLOOKUP(A1878,'Carga Remito.'!A$4:AK$2258,6,0)</f>
        <v>#N/A</v>
      </c>
      <c r="F1878" s="28" t="e">
        <f>VLOOKUP(A1878,'Carga Remito.'!A$4:AK$1858,7,0)</f>
        <v>#N/A</v>
      </c>
      <c r="G1878" s="27" t="e">
        <f>VLOOKUP(A1878,'Carga Remito.'!A$4:AK$20957,MATCH(G$4,'Carga Remito.'!A$3:AQ$3,0),0)</f>
        <v>#N/A</v>
      </c>
      <c r="J1878" s="15" t="e">
        <f t="shared" si="63"/>
        <v>#N/A</v>
      </c>
    </row>
    <row r="1879" spans="2:10" x14ac:dyDescent="0.25">
      <c r="B1879" s="129" t="e">
        <f>VLOOKUP(A1879,'Carga Remito.'!A$4:AK$16957,3,0)</f>
        <v>#N/A</v>
      </c>
      <c r="C1879" s="131" t="e">
        <f t="shared" ca="1" si="62"/>
        <v>#N/A</v>
      </c>
      <c r="D1879" s="28" t="e">
        <f>VLOOKUP(A1879,'Carga Remito.'!A$4:AK$15957,4,0)</f>
        <v>#N/A</v>
      </c>
      <c r="E1879" s="28" t="e">
        <f>VLOOKUP(A1879,'Carga Remito.'!A$4:AK$2258,6,0)</f>
        <v>#N/A</v>
      </c>
      <c r="F1879" s="28" t="e">
        <f>VLOOKUP(A1879,'Carga Remito.'!A$4:AK$1858,7,0)</f>
        <v>#N/A</v>
      </c>
      <c r="G1879" s="27" t="e">
        <f>VLOOKUP(A1879,'Carga Remito.'!A$4:AK$20957,MATCH(G$4,'Carga Remito.'!A$3:AQ$3,0),0)</f>
        <v>#N/A</v>
      </c>
      <c r="J1879" s="15" t="e">
        <f t="shared" si="63"/>
        <v>#N/A</v>
      </c>
    </row>
    <row r="1880" spans="2:10" x14ac:dyDescent="0.25">
      <c r="B1880" s="129" t="e">
        <f>VLOOKUP(A1880,'Carga Remito.'!A$4:AK$16957,3,0)</f>
        <v>#N/A</v>
      </c>
      <c r="C1880" s="131" t="e">
        <f t="shared" ca="1" si="62"/>
        <v>#N/A</v>
      </c>
      <c r="D1880" s="28" t="e">
        <f>VLOOKUP(A1880,'Carga Remito.'!A$4:AK$15957,4,0)</f>
        <v>#N/A</v>
      </c>
      <c r="E1880" s="28" t="e">
        <f>VLOOKUP(A1880,'Carga Remito.'!A$4:AK$2258,6,0)</f>
        <v>#N/A</v>
      </c>
      <c r="F1880" s="28" t="e">
        <f>VLOOKUP(A1880,'Carga Remito.'!A$4:AK$1858,7,0)</f>
        <v>#N/A</v>
      </c>
      <c r="G1880" s="27" t="e">
        <f>VLOOKUP(A1880,'Carga Remito.'!A$4:AK$20957,MATCH(G$4,'Carga Remito.'!A$3:AQ$3,0),0)</f>
        <v>#N/A</v>
      </c>
      <c r="J1880" s="15" t="e">
        <f t="shared" si="63"/>
        <v>#N/A</v>
      </c>
    </row>
    <row r="1881" spans="2:10" x14ac:dyDescent="0.25">
      <c r="B1881" s="129" t="e">
        <f>VLOOKUP(A1881,'Carga Remito.'!A$4:AK$16957,3,0)</f>
        <v>#N/A</v>
      </c>
      <c r="C1881" s="131" t="e">
        <f t="shared" ca="1" si="62"/>
        <v>#N/A</v>
      </c>
      <c r="D1881" s="28" t="e">
        <f>VLOOKUP(A1881,'Carga Remito.'!A$4:AK$15957,4,0)</f>
        <v>#N/A</v>
      </c>
      <c r="E1881" s="28" t="e">
        <f>VLOOKUP(A1881,'Carga Remito.'!A$4:AK$2258,6,0)</f>
        <v>#N/A</v>
      </c>
      <c r="F1881" s="28" t="e">
        <f>VLOOKUP(A1881,'Carga Remito.'!A$4:AK$1858,7,0)</f>
        <v>#N/A</v>
      </c>
      <c r="G1881" s="27" t="e">
        <f>VLOOKUP(A1881,'Carga Remito.'!A$4:AK$20957,MATCH(G$4,'Carga Remito.'!A$3:AQ$3,0),0)</f>
        <v>#N/A</v>
      </c>
      <c r="J1881" s="15" t="e">
        <f t="shared" si="63"/>
        <v>#N/A</v>
      </c>
    </row>
    <row r="1882" spans="2:10" x14ac:dyDescent="0.25">
      <c r="B1882" s="129" t="e">
        <f>VLOOKUP(A1882,'Carga Remito.'!A$4:AK$16957,3,0)</f>
        <v>#N/A</v>
      </c>
      <c r="C1882" s="131" t="e">
        <f t="shared" ca="1" si="62"/>
        <v>#N/A</v>
      </c>
      <c r="D1882" s="28" t="e">
        <f>VLOOKUP(A1882,'Carga Remito.'!A$4:AK$15957,4,0)</f>
        <v>#N/A</v>
      </c>
      <c r="E1882" s="28" t="e">
        <f>VLOOKUP(A1882,'Carga Remito.'!A$4:AK$2258,6,0)</f>
        <v>#N/A</v>
      </c>
      <c r="F1882" s="28" t="e">
        <f>VLOOKUP(A1882,'Carga Remito.'!A$4:AK$1858,7,0)</f>
        <v>#N/A</v>
      </c>
      <c r="G1882" s="27" t="e">
        <f>VLOOKUP(A1882,'Carga Remito.'!A$4:AK$20957,MATCH(G$4,'Carga Remito.'!A$3:AQ$3,0),0)</f>
        <v>#N/A</v>
      </c>
      <c r="J1882" s="15" t="e">
        <f t="shared" si="63"/>
        <v>#N/A</v>
      </c>
    </row>
    <row r="1883" spans="2:10" x14ac:dyDescent="0.25">
      <c r="B1883" s="129" t="e">
        <f>VLOOKUP(A1883,'Carga Remito.'!A$4:AK$16957,3,0)</f>
        <v>#N/A</v>
      </c>
      <c r="C1883" s="131" t="e">
        <f t="shared" ca="1" si="62"/>
        <v>#N/A</v>
      </c>
      <c r="D1883" s="28" t="e">
        <f>VLOOKUP(A1883,'Carga Remito.'!A$4:AK$15957,4,0)</f>
        <v>#N/A</v>
      </c>
      <c r="E1883" s="28" t="e">
        <f>VLOOKUP(A1883,'Carga Remito.'!A$4:AK$2258,6,0)</f>
        <v>#N/A</v>
      </c>
      <c r="F1883" s="28" t="e">
        <f>VLOOKUP(A1883,'Carga Remito.'!A$4:AK$1858,7,0)</f>
        <v>#N/A</v>
      </c>
      <c r="G1883" s="27" t="e">
        <f>VLOOKUP(A1883,'Carga Remito.'!A$4:AK$20957,MATCH(G$4,'Carga Remito.'!A$3:AQ$3,0),0)</f>
        <v>#N/A</v>
      </c>
      <c r="J1883" s="15" t="e">
        <f t="shared" si="63"/>
        <v>#N/A</v>
      </c>
    </row>
    <row r="1884" spans="2:10" x14ac:dyDescent="0.25">
      <c r="B1884" s="129" t="e">
        <f>VLOOKUP(A1884,'Carga Remito.'!A$4:AK$16957,3,0)</f>
        <v>#N/A</v>
      </c>
      <c r="C1884" s="131" t="e">
        <f t="shared" ca="1" si="62"/>
        <v>#N/A</v>
      </c>
      <c r="D1884" s="28" t="e">
        <f>VLOOKUP(A1884,'Carga Remito.'!A$4:AK$15957,4,0)</f>
        <v>#N/A</v>
      </c>
      <c r="E1884" s="28" t="e">
        <f>VLOOKUP(A1884,'Carga Remito.'!A$4:AK$2258,6,0)</f>
        <v>#N/A</v>
      </c>
      <c r="F1884" s="28" t="e">
        <f>VLOOKUP(A1884,'Carga Remito.'!A$4:AK$1858,7,0)</f>
        <v>#N/A</v>
      </c>
      <c r="G1884" s="27" t="e">
        <f>VLOOKUP(A1884,'Carga Remito.'!A$4:AK$20957,MATCH(G$4,'Carga Remito.'!A$3:AQ$3,0),0)</f>
        <v>#N/A</v>
      </c>
      <c r="J1884" s="15" t="e">
        <f t="shared" si="63"/>
        <v>#N/A</v>
      </c>
    </row>
    <row r="1885" spans="2:10" x14ac:dyDescent="0.25">
      <c r="B1885" s="129" t="e">
        <f>VLOOKUP(A1885,'Carga Remito.'!A$4:AK$16957,3,0)</f>
        <v>#N/A</v>
      </c>
      <c r="C1885" s="131" t="e">
        <f t="shared" ca="1" si="62"/>
        <v>#N/A</v>
      </c>
      <c r="D1885" s="28" t="e">
        <f>VLOOKUP(A1885,'Carga Remito.'!A$4:AK$15957,4,0)</f>
        <v>#N/A</v>
      </c>
      <c r="E1885" s="28" t="e">
        <f>VLOOKUP(A1885,'Carga Remito.'!A$4:AK$2258,6,0)</f>
        <v>#N/A</v>
      </c>
      <c r="F1885" s="28" t="e">
        <f>VLOOKUP(A1885,'Carga Remito.'!A$4:AK$1858,7,0)</f>
        <v>#N/A</v>
      </c>
      <c r="G1885" s="27" t="e">
        <f>VLOOKUP(A1885,'Carga Remito.'!A$4:AK$20957,MATCH(G$4,'Carga Remito.'!A$3:AQ$3,0),0)</f>
        <v>#N/A</v>
      </c>
      <c r="J1885" s="15" t="e">
        <f t="shared" si="63"/>
        <v>#N/A</v>
      </c>
    </row>
    <row r="1886" spans="2:10" x14ac:dyDescent="0.25">
      <c r="B1886" s="129" t="e">
        <f>VLOOKUP(A1886,'Carga Remito.'!A$4:AK$16957,3,0)</f>
        <v>#N/A</v>
      </c>
      <c r="C1886" s="131" t="e">
        <f t="shared" ca="1" si="62"/>
        <v>#N/A</v>
      </c>
      <c r="D1886" s="28" t="e">
        <f>VLOOKUP(A1886,'Carga Remito.'!A$4:AK$15957,4,0)</f>
        <v>#N/A</v>
      </c>
      <c r="E1886" s="28" t="e">
        <f>VLOOKUP(A1886,'Carga Remito.'!A$4:AK$2258,6,0)</f>
        <v>#N/A</v>
      </c>
      <c r="F1886" s="28" t="e">
        <f>VLOOKUP(A1886,'Carga Remito.'!A$4:AK$1858,7,0)</f>
        <v>#N/A</v>
      </c>
      <c r="G1886" s="27" t="e">
        <f>VLOOKUP(A1886,'Carga Remito.'!A$4:AK$20957,MATCH(G$4,'Carga Remito.'!A$3:AQ$3,0),0)</f>
        <v>#N/A</v>
      </c>
      <c r="J1886" s="15" t="e">
        <f t="shared" si="63"/>
        <v>#N/A</v>
      </c>
    </row>
    <row r="1887" spans="2:10" x14ac:dyDescent="0.25">
      <c r="B1887" s="129" t="e">
        <f>VLOOKUP(A1887,'Carga Remito.'!A$4:AK$16957,3,0)</f>
        <v>#N/A</v>
      </c>
      <c r="C1887" s="131" t="e">
        <f t="shared" ca="1" si="62"/>
        <v>#N/A</v>
      </c>
      <c r="D1887" s="28" t="e">
        <f>VLOOKUP(A1887,'Carga Remito.'!A$4:AK$15957,4,0)</f>
        <v>#N/A</v>
      </c>
      <c r="E1887" s="28" t="e">
        <f>VLOOKUP(A1887,'Carga Remito.'!A$4:AK$2258,6,0)</f>
        <v>#N/A</v>
      </c>
      <c r="F1887" s="28" t="e">
        <f>VLOOKUP(A1887,'Carga Remito.'!A$4:AK$1858,7,0)</f>
        <v>#N/A</v>
      </c>
      <c r="G1887" s="27" t="e">
        <f>VLOOKUP(A1887,'Carga Remito.'!A$4:AK$20957,MATCH(G$4,'Carga Remito.'!A$3:AQ$3,0),0)</f>
        <v>#N/A</v>
      </c>
      <c r="J1887" s="15" t="e">
        <f t="shared" si="63"/>
        <v>#N/A</v>
      </c>
    </row>
    <row r="1888" spans="2:10" x14ac:dyDescent="0.25">
      <c r="B1888" s="129" t="e">
        <f>VLOOKUP(A1888,'Carga Remito.'!A$4:AK$16957,3,0)</f>
        <v>#N/A</v>
      </c>
      <c r="C1888" s="131" t="e">
        <f t="shared" ca="1" si="62"/>
        <v>#N/A</v>
      </c>
      <c r="D1888" s="28" t="e">
        <f>VLOOKUP(A1888,'Carga Remito.'!A$4:AK$15957,4,0)</f>
        <v>#N/A</v>
      </c>
      <c r="E1888" s="28" t="e">
        <f>VLOOKUP(A1888,'Carga Remito.'!A$4:AK$2258,6,0)</f>
        <v>#N/A</v>
      </c>
      <c r="F1888" s="28" t="e">
        <f>VLOOKUP(A1888,'Carga Remito.'!A$4:AK$1858,7,0)</f>
        <v>#N/A</v>
      </c>
      <c r="G1888" s="27" t="e">
        <f>VLOOKUP(A1888,'Carga Remito.'!A$4:AK$20957,MATCH(G$4,'Carga Remito.'!A$3:AQ$3,0),0)</f>
        <v>#N/A</v>
      </c>
      <c r="J1888" s="15" t="e">
        <f t="shared" si="63"/>
        <v>#N/A</v>
      </c>
    </row>
    <row r="1889" spans="2:10" x14ac:dyDescent="0.25">
      <c r="B1889" s="129" t="e">
        <f>VLOOKUP(A1889,'Carga Remito.'!A$4:AK$16957,3,0)</f>
        <v>#N/A</v>
      </c>
      <c r="C1889" s="131" t="e">
        <f t="shared" ca="1" si="62"/>
        <v>#N/A</v>
      </c>
      <c r="D1889" s="28" t="e">
        <f>VLOOKUP(A1889,'Carga Remito.'!A$4:AK$15957,4,0)</f>
        <v>#N/A</v>
      </c>
      <c r="E1889" s="28" t="e">
        <f>VLOOKUP(A1889,'Carga Remito.'!A$4:AK$2258,6,0)</f>
        <v>#N/A</v>
      </c>
      <c r="F1889" s="28" t="e">
        <f>VLOOKUP(A1889,'Carga Remito.'!A$4:AK$1858,7,0)</f>
        <v>#N/A</v>
      </c>
      <c r="G1889" s="27" t="e">
        <f>VLOOKUP(A1889,'Carga Remito.'!A$4:AK$20957,MATCH(G$4,'Carga Remito.'!A$3:AQ$3,0),0)</f>
        <v>#N/A</v>
      </c>
      <c r="J1889" s="15" t="e">
        <f t="shared" si="63"/>
        <v>#N/A</v>
      </c>
    </row>
    <row r="1890" spans="2:10" x14ac:dyDescent="0.25">
      <c r="B1890" s="129" t="e">
        <f>VLOOKUP(A1890,'Carga Remito.'!A$4:AK$16957,3,0)</f>
        <v>#N/A</v>
      </c>
      <c r="C1890" s="131" t="e">
        <f t="shared" ca="1" si="62"/>
        <v>#N/A</v>
      </c>
      <c r="D1890" s="28" t="e">
        <f>VLOOKUP(A1890,'Carga Remito.'!A$4:AK$15957,4,0)</f>
        <v>#N/A</v>
      </c>
      <c r="E1890" s="28" t="e">
        <f>VLOOKUP(A1890,'Carga Remito.'!A$4:AK$2258,6,0)</f>
        <v>#N/A</v>
      </c>
      <c r="F1890" s="28" t="e">
        <f>VLOOKUP(A1890,'Carga Remito.'!A$4:AK$1858,7,0)</f>
        <v>#N/A</v>
      </c>
      <c r="G1890" s="27" t="e">
        <f>VLOOKUP(A1890,'Carga Remito.'!A$4:AK$20957,MATCH(G$4,'Carga Remito.'!A$3:AQ$3,0),0)</f>
        <v>#N/A</v>
      </c>
      <c r="J1890" s="15" t="e">
        <f t="shared" si="63"/>
        <v>#N/A</v>
      </c>
    </row>
    <row r="1891" spans="2:10" x14ac:dyDescent="0.25">
      <c r="B1891" s="129" t="e">
        <f>VLOOKUP(A1891,'Carga Remito.'!A$4:AK$16957,3,0)</f>
        <v>#N/A</v>
      </c>
      <c r="C1891" s="131" t="e">
        <f t="shared" ca="1" si="62"/>
        <v>#N/A</v>
      </c>
      <c r="D1891" s="28" t="e">
        <f>VLOOKUP(A1891,'Carga Remito.'!A$4:AK$15957,4,0)</f>
        <v>#N/A</v>
      </c>
      <c r="E1891" s="28" t="e">
        <f>VLOOKUP(A1891,'Carga Remito.'!A$4:AK$2258,6,0)</f>
        <v>#N/A</v>
      </c>
      <c r="F1891" s="28" t="e">
        <f>VLOOKUP(A1891,'Carga Remito.'!A$4:AK$1858,7,0)</f>
        <v>#N/A</v>
      </c>
      <c r="G1891" s="27" t="e">
        <f>VLOOKUP(A1891,'Carga Remito.'!A$4:AK$20957,MATCH(G$4,'Carga Remito.'!A$3:AQ$3,0),0)</f>
        <v>#N/A</v>
      </c>
      <c r="J1891" s="15" t="e">
        <f t="shared" si="63"/>
        <v>#N/A</v>
      </c>
    </row>
    <row r="1892" spans="2:10" x14ac:dyDescent="0.25">
      <c r="B1892" s="129" t="e">
        <f>VLOOKUP(A1892,'Carga Remito.'!A$4:AK$16957,3,0)</f>
        <v>#N/A</v>
      </c>
      <c r="C1892" s="131" t="e">
        <f t="shared" ca="1" si="62"/>
        <v>#N/A</v>
      </c>
      <c r="D1892" s="28" t="e">
        <f>VLOOKUP(A1892,'Carga Remito.'!A$4:AK$15957,4,0)</f>
        <v>#N/A</v>
      </c>
      <c r="E1892" s="28" t="e">
        <f>VLOOKUP(A1892,'Carga Remito.'!A$4:AK$2258,6,0)</f>
        <v>#N/A</v>
      </c>
      <c r="F1892" s="28" t="e">
        <f>VLOOKUP(A1892,'Carga Remito.'!A$4:AK$1858,7,0)</f>
        <v>#N/A</v>
      </c>
      <c r="G1892" s="27" t="e">
        <f>VLOOKUP(A1892,'Carga Remito.'!A$4:AK$20957,MATCH(G$4,'Carga Remito.'!A$3:AQ$3,0),0)</f>
        <v>#N/A</v>
      </c>
      <c r="J1892" s="15" t="e">
        <f t="shared" si="63"/>
        <v>#N/A</v>
      </c>
    </row>
    <row r="1893" spans="2:10" x14ac:dyDescent="0.25">
      <c r="B1893" s="129" t="e">
        <f>VLOOKUP(A1893,'Carga Remito.'!A$4:AK$16957,3,0)</f>
        <v>#N/A</v>
      </c>
      <c r="C1893" s="131" t="e">
        <f t="shared" ref="C1893:C1956" ca="1" si="64">IF((TODAY()-B1893)&lt;30,0,(TODAY()-B1893)/30)</f>
        <v>#N/A</v>
      </c>
      <c r="D1893" s="28" t="e">
        <f>VLOOKUP(A1893,'Carga Remito.'!A$4:AK$15957,4,0)</f>
        <v>#N/A</v>
      </c>
      <c r="E1893" s="28" t="e">
        <f>VLOOKUP(A1893,'Carga Remito.'!A$4:AK$2258,6,0)</f>
        <v>#N/A</v>
      </c>
      <c r="F1893" s="28" t="e">
        <f>VLOOKUP(A1893,'Carga Remito.'!A$4:AK$1858,7,0)</f>
        <v>#N/A</v>
      </c>
      <c r="G1893" s="27" t="e">
        <f>VLOOKUP(A1893,'Carga Remito.'!A$4:AK$20957,MATCH(G$4,'Carga Remito.'!A$3:AQ$3,0),0)</f>
        <v>#N/A</v>
      </c>
      <c r="J1893" s="15" t="e">
        <f t="shared" si="63"/>
        <v>#N/A</v>
      </c>
    </row>
    <row r="1894" spans="2:10" x14ac:dyDescent="0.25">
      <c r="B1894" s="129" t="e">
        <f>VLOOKUP(A1894,'Carga Remito.'!A$4:AK$16957,3,0)</f>
        <v>#N/A</v>
      </c>
      <c r="C1894" s="131" t="e">
        <f t="shared" ca="1" si="64"/>
        <v>#N/A</v>
      </c>
      <c r="D1894" s="28" t="e">
        <f>VLOOKUP(A1894,'Carga Remito.'!A$4:AK$15957,4,0)</f>
        <v>#N/A</v>
      </c>
      <c r="E1894" s="28" t="e">
        <f>VLOOKUP(A1894,'Carga Remito.'!A$4:AK$2258,6,0)</f>
        <v>#N/A</v>
      </c>
      <c r="F1894" s="28" t="e">
        <f>VLOOKUP(A1894,'Carga Remito.'!A$4:AK$1858,7,0)</f>
        <v>#N/A</v>
      </c>
      <c r="G1894" s="27" t="e">
        <f>VLOOKUP(A1894,'Carga Remito.'!A$4:AK$20957,MATCH(G$4,'Carga Remito.'!A$3:AQ$3,0),0)</f>
        <v>#N/A</v>
      </c>
      <c r="J1894" s="15" t="e">
        <f t="shared" si="63"/>
        <v>#N/A</v>
      </c>
    </row>
    <row r="1895" spans="2:10" x14ac:dyDescent="0.25">
      <c r="B1895" s="129" t="e">
        <f>VLOOKUP(A1895,'Carga Remito.'!A$4:AK$16957,3,0)</f>
        <v>#N/A</v>
      </c>
      <c r="C1895" s="131" t="e">
        <f t="shared" ca="1" si="64"/>
        <v>#N/A</v>
      </c>
      <c r="D1895" s="28" t="e">
        <f>VLOOKUP(A1895,'Carga Remito.'!A$4:AK$15957,4,0)</f>
        <v>#N/A</v>
      </c>
      <c r="E1895" s="28" t="e">
        <f>VLOOKUP(A1895,'Carga Remito.'!A$4:AK$2258,6,0)</f>
        <v>#N/A</v>
      </c>
      <c r="F1895" s="28" t="e">
        <f>VLOOKUP(A1895,'Carga Remito.'!A$4:AK$1858,7,0)</f>
        <v>#N/A</v>
      </c>
      <c r="G1895" s="27" t="e">
        <f>VLOOKUP(A1895,'Carga Remito.'!A$4:AK$20957,MATCH(G$4,'Carga Remito.'!A$3:AQ$3,0),0)</f>
        <v>#N/A</v>
      </c>
      <c r="J1895" s="15" t="e">
        <f t="shared" si="63"/>
        <v>#N/A</v>
      </c>
    </row>
    <row r="1896" spans="2:10" x14ac:dyDescent="0.25">
      <c r="B1896" s="129" t="e">
        <f>VLOOKUP(A1896,'Carga Remito.'!A$4:AK$16957,3,0)</f>
        <v>#N/A</v>
      </c>
      <c r="C1896" s="131" t="e">
        <f t="shared" ca="1" si="64"/>
        <v>#N/A</v>
      </c>
      <c r="D1896" s="28" t="e">
        <f>VLOOKUP(A1896,'Carga Remito.'!A$4:AK$15957,4,0)</f>
        <v>#N/A</v>
      </c>
      <c r="E1896" s="28" t="e">
        <f>VLOOKUP(A1896,'Carga Remito.'!A$4:AK$2258,6,0)</f>
        <v>#N/A</v>
      </c>
      <c r="F1896" s="28" t="e">
        <f>VLOOKUP(A1896,'Carga Remito.'!A$4:AK$1858,7,0)</f>
        <v>#N/A</v>
      </c>
      <c r="G1896" s="27" t="e">
        <f>VLOOKUP(A1896,'Carga Remito.'!A$4:AK$20957,MATCH(G$4,'Carga Remito.'!A$3:AQ$3,0),0)</f>
        <v>#N/A</v>
      </c>
      <c r="J1896" s="15" t="e">
        <f t="shared" si="63"/>
        <v>#N/A</v>
      </c>
    </row>
    <row r="1897" spans="2:10" x14ac:dyDescent="0.25">
      <c r="B1897" s="129" t="e">
        <f>VLOOKUP(A1897,'Carga Remito.'!A$4:AK$16957,3,0)</f>
        <v>#N/A</v>
      </c>
      <c r="C1897" s="131" t="e">
        <f t="shared" ca="1" si="64"/>
        <v>#N/A</v>
      </c>
      <c r="D1897" s="28" t="e">
        <f>VLOOKUP(A1897,'Carga Remito.'!A$4:AK$15957,4,0)</f>
        <v>#N/A</v>
      </c>
      <c r="E1897" s="28" t="e">
        <f>VLOOKUP(A1897,'Carga Remito.'!A$4:AK$2258,6,0)</f>
        <v>#N/A</v>
      </c>
      <c r="F1897" s="28" t="e">
        <f>VLOOKUP(A1897,'Carga Remito.'!A$4:AK$1858,7,0)</f>
        <v>#N/A</v>
      </c>
      <c r="G1897" s="27" t="e">
        <f>VLOOKUP(A1897,'Carga Remito.'!A$4:AK$20957,MATCH(G$4,'Carga Remito.'!A$3:AQ$3,0),0)</f>
        <v>#N/A</v>
      </c>
      <c r="J1897" s="15" t="e">
        <f t="shared" si="63"/>
        <v>#N/A</v>
      </c>
    </row>
    <row r="1898" spans="2:10" x14ac:dyDescent="0.25">
      <c r="B1898" s="129" t="e">
        <f>VLOOKUP(A1898,'Carga Remito.'!A$4:AK$16957,3,0)</f>
        <v>#N/A</v>
      </c>
      <c r="C1898" s="131" t="e">
        <f t="shared" ca="1" si="64"/>
        <v>#N/A</v>
      </c>
      <c r="D1898" s="28" t="e">
        <f>VLOOKUP(A1898,'Carga Remito.'!A$4:AK$15957,4,0)</f>
        <v>#N/A</v>
      </c>
      <c r="E1898" s="28" t="e">
        <f>VLOOKUP(A1898,'Carga Remito.'!A$4:AK$2258,6,0)</f>
        <v>#N/A</v>
      </c>
      <c r="F1898" s="28" t="e">
        <f>VLOOKUP(A1898,'Carga Remito.'!A$4:AK$1858,7,0)</f>
        <v>#N/A</v>
      </c>
      <c r="G1898" s="27" t="e">
        <f>VLOOKUP(A1898,'Carga Remito.'!A$4:AK$20957,MATCH(G$4,'Carga Remito.'!A$3:AQ$3,0),0)</f>
        <v>#N/A</v>
      </c>
      <c r="J1898" s="15" t="e">
        <f t="shared" si="63"/>
        <v>#N/A</v>
      </c>
    </row>
    <row r="1899" spans="2:10" x14ac:dyDescent="0.25">
      <c r="B1899" s="129" t="e">
        <f>VLOOKUP(A1899,'Carga Remito.'!A$4:AK$16957,3,0)</f>
        <v>#N/A</v>
      </c>
      <c r="C1899" s="131" t="e">
        <f t="shared" ca="1" si="64"/>
        <v>#N/A</v>
      </c>
      <c r="D1899" s="28" t="e">
        <f>VLOOKUP(A1899,'Carga Remito.'!A$4:AK$15957,4,0)</f>
        <v>#N/A</v>
      </c>
      <c r="E1899" s="28" t="e">
        <f>VLOOKUP(A1899,'Carga Remito.'!A$4:AK$2258,6,0)</f>
        <v>#N/A</v>
      </c>
      <c r="F1899" s="28" t="e">
        <f>VLOOKUP(A1899,'Carga Remito.'!A$4:AK$1858,7,0)</f>
        <v>#N/A</v>
      </c>
      <c r="G1899" s="27" t="e">
        <f>VLOOKUP(A1899,'Carga Remito.'!A$4:AK$20957,MATCH(G$4,'Carga Remito.'!A$3:AQ$3,0),0)</f>
        <v>#N/A</v>
      </c>
      <c r="J1899" s="15" t="e">
        <f t="shared" si="63"/>
        <v>#N/A</v>
      </c>
    </row>
    <row r="1900" spans="2:10" x14ac:dyDescent="0.25">
      <c r="B1900" s="129" t="e">
        <f>VLOOKUP(A1900,'Carga Remito.'!A$4:AK$16957,3,0)</f>
        <v>#N/A</v>
      </c>
      <c r="C1900" s="131" t="e">
        <f t="shared" ca="1" si="64"/>
        <v>#N/A</v>
      </c>
      <c r="D1900" s="28" t="e">
        <f>VLOOKUP(A1900,'Carga Remito.'!A$4:AK$15957,4,0)</f>
        <v>#N/A</v>
      </c>
      <c r="E1900" s="28" t="e">
        <f>VLOOKUP(A1900,'Carga Remito.'!A$4:AK$2258,6,0)</f>
        <v>#N/A</v>
      </c>
      <c r="F1900" s="28" t="e">
        <f>VLOOKUP(A1900,'Carga Remito.'!A$4:AK$1858,7,0)</f>
        <v>#N/A</v>
      </c>
      <c r="G1900" s="27" t="e">
        <f>VLOOKUP(A1900,'Carga Remito.'!A$4:AK$20957,MATCH(G$4,'Carga Remito.'!A$3:AQ$3,0),0)</f>
        <v>#N/A</v>
      </c>
      <c r="J1900" s="15" t="e">
        <f t="shared" si="63"/>
        <v>#N/A</v>
      </c>
    </row>
    <row r="1901" spans="2:10" x14ac:dyDescent="0.25">
      <c r="B1901" s="129" t="e">
        <f>VLOOKUP(A1901,'Carga Remito.'!A$4:AK$16957,3,0)</f>
        <v>#N/A</v>
      </c>
      <c r="C1901" s="131" t="e">
        <f t="shared" ca="1" si="64"/>
        <v>#N/A</v>
      </c>
      <c r="D1901" s="28" t="e">
        <f>VLOOKUP(A1901,'Carga Remito.'!A$4:AK$15957,4,0)</f>
        <v>#N/A</v>
      </c>
      <c r="E1901" s="28" t="e">
        <f>VLOOKUP(A1901,'Carga Remito.'!A$4:AK$2258,6,0)</f>
        <v>#N/A</v>
      </c>
      <c r="F1901" s="28" t="e">
        <f>VLOOKUP(A1901,'Carga Remito.'!A$4:AK$1858,7,0)</f>
        <v>#N/A</v>
      </c>
      <c r="G1901" s="27" t="e">
        <f>VLOOKUP(A1901,'Carga Remito.'!A$4:AK$20957,MATCH(G$4,'Carga Remito.'!A$3:AQ$3,0),0)</f>
        <v>#N/A</v>
      </c>
      <c r="J1901" s="15" t="e">
        <f t="shared" si="63"/>
        <v>#N/A</v>
      </c>
    </row>
    <row r="1902" spans="2:10" x14ac:dyDescent="0.25">
      <c r="B1902" s="129" t="e">
        <f>VLOOKUP(A1902,'Carga Remito.'!A$4:AK$16957,3,0)</f>
        <v>#N/A</v>
      </c>
      <c r="C1902" s="131" t="e">
        <f t="shared" ca="1" si="64"/>
        <v>#N/A</v>
      </c>
      <c r="D1902" s="28" t="e">
        <f>VLOOKUP(A1902,'Carga Remito.'!A$4:AK$15957,4,0)</f>
        <v>#N/A</v>
      </c>
      <c r="E1902" s="28" t="e">
        <f>VLOOKUP(A1902,'Carga Remito.'!A$4:AK$2258,6,0)</f>
        <v>#N/A</v>
      </c>
      <c r="F1902" s="28" t="e">
        <f>VLOOKUP(A1902,'Carga Remito.'!A$4:AK$1858,7,0)</f>
        <v>#N/A</v>
      </c>
      <c r="G1902" s="27" t="e">
        <f>VLOOKUP(A1902,'Carga Remito.'!A$4:AK$20957,MATCH(G$4,'Carga Remito.'!A$3:AQ$3,0),0)</f>
        <v>#N/A</v>
      </c>
      <c r="J1902" s="15" t="e">
        <f t="shared" si="63"/>
        <v>#N/A</v>
      </c>
    </row>
    <row r="1903" spans="2:10" x14ac:dyDescent="0.25">
      <c r="B1903" s="129" t="e">
        <f>VLOOKUP(A1903,'Carga Remito.'!A$4:AK$16957,3,0)</f>
        <v>#N/A</v>
      </c>
      <c r="C1903" s="131" t="e">
        <f t="shared" ca="1" si="64"/>
        <v>#N/A</v>
      </c>
      <c r="D1903" s="28" t="e">
        <f>VLOOKUP(A1903,'Carga Remito.'!A$4:AK$15957,4,0)</f>
        <v>#N/A</v>
      </c>
      <c r="E1903" s="28" t="e">
        <f>VLOOKUP(A1903,'Carga Remito.'!A$4:AK$2258,6,0)</f>
        <v>#N/A</v>
      </c>
      <c r="F1903" s="28" t="e">
        <f>VLOOKUP(A1903,'Carga Remito.'!A$4:AK$1858,7,0)</f>
        <v>#N/A</v>
      </c>
      <c r="G1903" s="27" t="e">
        <f>VLOOKUP(A1903,'Carga Remito.'!A$4:AK$20957,MATCH(G$4,'Carga Remito.'!A$3:AQ$3,0),0)</f>
        <v>#N/A</v>
      </c>
      <c r="J1903" s="15" t="e">
        <f t="shared" si="63"/>
        <v>#N/A</v>
      </c>
    </row>
    <row r="1904" spans="2:10" x14ac:dyDescent="0.25">
      <c r="B1904" s="129" t="e">
        <f>VLOOKUP(A1904,'Carga Remito.'!A$4:AK$16957,3,0)</f>
        <v>#N/A</v>
      </c>
      <c r="C1904" s="131" t="e">
        <f t="shared" ca="1" si="64"/>
        <v>#N/A</v>
      </c>
      <c r="D1904" s="28" t="e">
        <f>VLOOKUP(A1904,'Carga Remito.'!A$4:AK$15957,4,0)</f>
        <v>#N/A</v>
      </c>
      <c r="E1904" s="28" t="e">
        <f>VLOOKUP(A1904,'Carga Remito.'!A$4:AK$2258,6,0)</f>
        <v>#N/A</v>
      </c>
      <c r="F1904" s="28" t="e">
        <f>VLOOKUP(A1904,'Carga Remito.'!A$4:AK$1858,7,0)</f>
        <v>#N/A</v>
      </c>
      <c r="G1904" s="27" t="e">
        <f>VLOOKUP(A1904,'Carga Remito.'!A$4:AK$20957,MATCH(G$4,'Carga Remito.'!A$3:AQ$3,0),0)</f>
        <v>#N/A</v>
      </c>
      <c r="J1904" s="15" t="e">
        <f t="shared" si="63"/>
        <v>#N/A</v>
      </c>
    </row>
    <row r="1905" spans="2:10" x14ac:dyDescent="0.25">
      <c r="B1905" s="129" t="e">
        <f>VLOOKUP(A1905,'Carga Remito.'!A$4:AK$16957,3,0)</f>
        <v>#N/A</v>
      </c>
      <c r="C1905" s="131" t="e">
        <f t="shared" ca="1" si="64"/>
        <v>#N/A</v>
      </c>
      <c r="D1905" s="28" t="e">
        <f>VLOOKUP(A1905,'Carga Remito.'!A$4:AK$15957,4,0)</f>
        <v>#N/A</v>
      </c>
      <c r="E1905" s="28" t="e">
        <f>VLOOKUP(A1905,'Carga Remito.'!A$4:AK$2258,6,0)</f>
        <v>#N/A</v>
      </c>
      <c r="F1905" s="28" t="e">
        <f>VLOOKUP(A1905,'Carga Remito.'!A$4:AK$1858,7,0)</f>
        <v>#N/A</v>
      </c>
      <c r="G1905" s="27" t="e">
        <f>VLOOKUP(A1905,'Carga Remito.'!A$4:AK$20957,MATCH(G$4,'Carga Remito.'!A$3:AQ$3,0),0)</f>
        <v>#N/A</v>
      </c>
      <c r="J1905" s="15" t="e">
        <f t="shared" si="63"/>
        <v>#N/A</v>
      </c>
    </row>
    <row r="1906" spans="2:10" x14ac:dyDescent="0.25">
      <c r="B1906" s="129" t="e">
        <f>VLOOKUP(A1906,'Carga Remito.'!A$4:AK$16957,3,0)</f>
        <v>#N/A</v>
      </c>
      <c r="C1906" s="131" t="e">
        <f t="shared" ca="1" si="64"/>
        <v>#N/A</v>
      </c>
      <c r="D1906" s="28" t="e">
        <f>VLOOKUP(A1906,'Carga Remito.'!A$4:AK$15957,4,0)</f>
        <v>#N/A</v>
      </c>
      <c r="E1906" s="28" t="e">
        <f>VLOOKUP(A1906,'Carga Remito.'!A$4:AK$2258,6,0)</f>
        <v>#N/A</v>
      </c>
      <c r="F1906" s="28" t="e">
        <f>VLOOKUP(A1906,'Carga Remito.'!A$4:AK$1858,7,0)</f>
        <v>#N/A</v>
      </c>
      <c r="G1906" s="27" t="e">
        <f>VLOOKUP(A1906,'Carga Remito.'!A$4:AK$20957,MATCH(G$4,'Carga Remito.'!A$3:AQ$3,0),0)</f>
        <v>#N/A</v>
      </c>
      <c r="J1906" s="15" t="e">
        <f t="shared" si="63"/>
        <v>#N/A</v>
      </c>
    </row>
    <row r="1907" spans="2:10" x14ac:dyDescent="0.25">
      <c r="B1907" s="129" t="e">
        <f>VLOOKUP(A1907,'Carga Remito.'!A$4:AK$16957,3,0)</f>
        <v>#N/A</v>
      </c>
      <c r="C1907" s="131" t="e">
        <f t="shared" ca="1" si="64"/>
        <v>#N/A</v>
      </c>
      <c r="D1907" s="28" t="e">
        <f>VLOOKUP(A1907,'Carga Remito.'!A$4:AK$15957,4,0)</f>
        <v>#N/A</v>
      </c>
      <c r="E1907" s="28" t="e">
        <f>VLOOKUP(A1907,'Carga Remito.'!A$4:AK$2258,6,0)</f>
        <v>#N/A</v>
      </c>
      <c r="F1907" s="28" t="e">
        <f>VLOOKUP(A1907,'Carga Remito.'!A$4:AK$1858,7,0)</f>
        <v>#N/A</v>
      </c>
      <c r="G1907" s="27" t="e">
        <f>VLOOKUP(A1907,'Carga Remito.'!A$4:AK$20957,MATCH(G$4,'Carga Remito.'!A$3:AQ$3,0),0)</f>
        <v>#N/A</v>
      </c>
      <c r="J1907" s="15" t="e">
        <f t="shared" si="63"/>
        <v>#N/A</v>
      </c>
    </row>
    <row r="1908" spans="2:10" x14ac:dyDescent="0.25">
      <c r="B1908" s="129" t="e">
        <f>VLOOKUP(A1908,'Carga Remito.'!A$4:AK$16957,3,0)</f>
        <v>#N/A</v>
      </c>
      <c r="C1908" s="131" t="e">
        <f t="shared" ca="1" si="64"/>
        <v>#N/A</v>
      </c>
      <c r="D1908" s="28" t="e">
        <f>VLOOKUP(A1908,'Carga Remito.'!A$4:AK$15957,4,0)</f>
        <v>#N/A</v>
      </c>
      <c r="E1908" s="28" t="e">
        <f>VLOOKUP(A1908,'Carga Remito.'!A$4:AK$2258,6,0)</f>
        <v>#N/A</v>
      </c>
      <c r="F1908" s="28" t="e">
        <f>VLOOKUP(A1908,'Carga Remito.'!A$4:AK$1858,7,0)</f>
        <v>#N/A</v>
      </c>
      <c r="G1908" s="27" t="e">
        <f>VLOOKUP(A1908,'Carga Remito.'!A$4:AK$20957,MATCH(G$4,'Carga Remito.'!A$3:AQ$3,0),0)</f>
        <v>#N/A</v>
      </c>
      <c r="J1908" s="15" t="e">
        <f t="shared" ref="J1908:J1971" si="65">+G1908-K1908-N1908-Q1908-T1908-W1908-Z1908</f>
        <v>#N/A</v>
      </c>
    </row>
    <row r="1909" spans="2:10" x14ac:dyDescent="0.25">
      <c r="B1909" s="129" t="e">
        <f>VLOOKUP(A1909,'Carga Remito.'!A$4:AK$16957,3,0)</f>
        <v>#N/A</v>
      </c>
      <c r="C1909" s="131" t="e">
        <f t="shared" ca="1" si="64"/>
        <v>#N/A</v>
      </c>
      <c r="D1909" s="28" t="e">
        <f>VLOOKUP(A1909,'Carga Remito.'!A$4:AK$15957,4,0)</f>
        <v>#N/A</v>
      </c>
      <c r="E1909" s="28" t="e">
        <f>VLOOKUP(A1909,'Carga Remito.'!A$4:AK$2258,6,0)</f>
        <v>#N/A</v>
      </c>
      <c r="F1909" s="28" t="e">
        <f>VLOOKUP(A1909,'Carga Remito.'!A$4:AK$1858,7,0)</f>
        <v>#N/A</v>
      </c>
      <c r="G1909" s="27" t="e">
        <f>VLOOKUP(A1909,'Carga Remito.'!A$4:AK$20957,MATCH(G$4,'Carga Remito.'!A$3:AQ$3,0),0)</f>
        <v>#N/A</v>
      </c>
      <c r="J1909" s="15" t="e">
        <f t="shared" si="65"/>
        <v>#N/A</v>
      </c>
    </row>
    <row r="1910" spans="2:10" x14ac:dyDescent="0.25">
      <c r="B1910" s="129" t="e">
        <f>VLOOKUP(A1910,'Carga Remito.'!A$4:AK$16957,3,0)</f>
        <v>#N/A</v>
      </c>
      <c r="C1910" s="131" t="e">
        <f t="shared" ca="1" si="64"/>
        <v>#N/A</v>
      </c>
      <c r="D1910" s="28" t="e">
        <f>VLOOKUP(A1910,'Carga Remito.'!A$4:AK$15957,4,0)</f>
        <v>#N/A</v>
      </c>
      <c r="E1910" s="28" t="e">
        <f>VLOOKUP(A1910,'Carga Remito.'!A$4:AK$2258,6,0)</f>
        <v>#N/A</v>
      </c>
      <c r="F1910" s="28" t="e">
        <f>VLOOKUP(A1910,'Carga Remito.'!A$4:AK$1858,7,0)</f>
        <v>#N/A</v>
      </c>
      <c r="G1910" s="27" t="e">
        <f>VLOOKUP(A1910,'Carga Remito.'!A$4:AK$20957,MATCH(G$4,'Carga Remito.'!A$3:AQ$3,0),0)</f>
        <v>#N/A</v>
      </c>
      <c r="J1910" s="15" t="e">
        <f t="shared" si="65"/>
        <v>#N/A</v>
      </c>
    </row>
    <row r="1911" spans="2:10" x14ac:dyDescent="0.25">
      <c r="B1911" s="129" t="e">
        <f>VLOOKUP(A1911,'Carga Remito.'!A$4:AK$16957,3,0)</f>
        <v>#N/A</v>
      </c>
      <c r="C1911" s="131" t="e">
        <f t="shared" ca="1" si="64"/>
        <v>#N/A</v>
      </c>
      <c r="D1911" s="28" t="e">
        <f>VLOOKUP(A1911,'Carga Remito.'!A$4:AK$15957,4,0)</f>
        <v>#N/A</v>
      </c>
      <c r="E1911" s="28" t="e">
        <f>VLOOKUP(A1911,'Carga Remito.'!A$4:AK$2258,6,0)</f>
        <v>#N/A</v>
      </c>
      <c r="F1911" s="28" t="e">
        <f>VLOOKUP(A1911,'Carga Remito.'!A$4:AK$1858,7,0)</f>
        <v>#N/A</v>
      </c>
      <c r="G1911" s="27" t="e">
        <f>VLOOKUP(A1911,'Carga Remito.'!A$4:AK$20957,MATCH(G$4,'Carga Remito.'!A$3:AQ$3,0),0)</f>
        <v>#N/A</v>
      </c>
      <c r="J1911" s="15" t="e">
        <f t="shared" si="65"/>
        <v>#N/A</v>
      </c>
    </row>
    <row r="1912" spans="2:10" x14ac:dyDescent="0.25">
      <c r="B1912" s="129" t="e">
        <f>VLOOKUP(A1912,'Carga Remito.'!A$4:AK$16957,3,0)</f>
        <v>#N/A</v>
      </c>
      <c r="C1912" s="131" t="e">
        <f t="shared" ca="1" si="64"/>
        <v>#N/A</v>
      </c>
      <c r="D1912" s="28" t="e">
        <f>VLOOKUP(A1912,'Carga Remito.'!A$4:AK$15957,4,0)</f>
        <v>#N/A</v>
      </c>
      <c r="E1912" s="28" t="e">
        <f>VLOOKUP(A1912,'Carga Remito.'!A$4:AK$2258,6,0)</f>
        <v>#N/A</v>
      </c>
      <c r="F1912" s="28" t="e">
        <f>VLOOKUP(A1912,'Carga Remito.'!A$4:AK$1858,7,0)</f>
        <v>#N/A</v>
      </c>
      <c r="G1912" s="27" t="e">
        <f>VLOOKUP(A1912,'Carga Remito.'!A$4:AK$20957,MATCH(G$4,'Carga Remito.'!A$3:AQ$3,0),0)</f>
        <v>#N/A</v>
      </c>
      <c r="J1912" s="15" t="e">
        <f t="shared" si="65"/>
        <v>#N/A</v>
      </c>
    </row>
    <row r="1913" spans="2:10" x14ac:dyDescent="0.25">
      <c r="B1913" s="129" t="e">
        <f>VLOOKUP(A1913,'Carga Remito.'!A$4:AK$16957,3,0)</f>
        <v>#N/A</v>
      </c>
      <c r="C1913" s="131" t="e">
        <f t="shared" ca="1" si="64"/>
        <v>#N/A</v>
      </c>
      <c r="D1913" s="28" t="e">
        <f>VLOOKUP(A1913,'Carga Remito.'!A$4:AK$15957,4,0)</f>
        <v>#N/A</v>
      </c>
      <c r="E1913" s="28" t="e">
        <f>VLOOKUP(A1913,'Carga Remito.'!A$4:AK$2258,6,0)</f>
        <v>#N/A</v>
      </c>
      <c r="F1913" s="28" t="e">
        <f>VLOOKUP(A1913,'Carga Remito.'!A$4:AK$1858,7,0)</f>
        <v>#N/A</v>
      </c>
      <c r="G1913" s="27" t="e">
        <f>VLOOKUP(A1913,'Carga Remito.'!A$4:AK$20957,MATCH(G$4,'Carga Remito.'!A$3:AQ$3,0),0)</f>
        <v>#N/A</v>
      </c>
      <c r="J1913" s="15" t="e">
        <f t="shared" si="65"/>
        <v>#N/A</v>
      </c>
    </row>
    <row r="1914" spans="2:10" x14ac:dyDescent="0.25">
      <c r="B1914" s="129" t="e">
        <f>VLOOKUP(A1914,'Carga Remito.'!A$4:AK$16957,3,0)</f>
        <v>#N/A</v>
      </c>
      <c r="C1914" s="131" t="e">
        <f t="shared" ca="1" si="64"/>
        <v>#N/A</v>
      </c>
      <c r="D1914" s="28" t="e">
        <f>VLOOKUP(A1914,'Carga Remito.'!A$4:AK$15957,4,0)</f>
        <v>#N/A</v>
      </c>
      <c r="E1914" s="28" t="e">
        <f>VLOOKUP(A1914,'Carga Remito.'!A$4:AK$2258,6,0)</f>
        <v>#N/A</v>
      </c>
      <c r="F1914" s="28" t="e">
        <f>VLOOKUP(A1914,'Carga Remito.'!A$4:AK$1858,7,0)</f>
        <v>#N/A</v>
      </c>
      <c r="G1914" s="27" t="e">
        <f>VLOOKUP(A1914,'Carga Remito.'!A$4:AK$20957,MATCH(G$4,'Carga Remito.'!A$3:AQ$3,0),0)</f>
        <v>#N/A</v>
      </c>
      <c r="J1914" s="15" t="e">
        <f t="shared" si="65"/>
        <v>#N/A</v>
      </c>
    </row>
    <row r="1915" spans="2:10" x14ac:dyDescent="0.25">
      <c r="B1915" s="129" t="e">
        <f>VLOOKUP(A1915,'Carga Remito.'!A$4:AK$16957,3,0)</f>
        <v>#N/A</v>
      </c>
      <c r="C1915" s="131" t="e">
        <f t="shared" ca="1" si="64"/>
        <v>#N/A</v>
      </c>
      <c r="D1915" s="28" t="e">
        <f>VLOOKUP(A1915,'Carga Remito.'!A$4:AK$15957,4,0)</f>
        <v>#N/A</v>
      </c>
      <c r="E1915" s="28" t="e">
        <f>VLOOKUP(A1915,'Carga Remito.'!A$4:AK$2258,6,0)</f>
        <v>#N/A</v>
      </c>
      <c r="F1915" s="28" t="e">
        <f>VLOOKUP(A1915,'Carga Remito.'!A$4:AK$1858,7,0)</f>
        <v>#N/A</v>
      </c>
      <c r="G1915" s="27" t="e">
        <f>VLOOKUP(A1915,'Carga Remito.'!A$4:AK$20957,MATCH(G$4,'Carga Remito.'!A$3:AQ$3,0),0)</f>
        <v>#N/A</v>
      </c>
      <c r="J1915" s="15" t="e">
        <f t="shared" si="65"/>
        <v>#N/A</v>
      </c>
    </row>
    <row r="1916" spans="2:10" x14ac:dyDescent="0.25">
      <c r="B1916" s="129" t="e">
        <f>VLOOKUP(A1916,'Carga Remito.'!A$4:AK$16957,3,0)</f>
        <v>#N/A</v>
      </c>
      <c r="C1916" s="131" t="e">
        <f t="shared" ca="1" si="64"/>
        <v>#N/A</v>
      </c>
      <c r="D1916" s="28" t="e">
        <f>VLOOKUP(A1916,'Carga Remito.'!A$4:AK$15957,4,0)</f>
        <v>#N/A</v>
      </c>
      <c r="E1916" s="28" t="e">
        <f>VLOOKUP(A1916,'Carga Remito.'!A$4:AK$2258,6,0)</f>
        <v>#N/A</v>
      </c>
      <c r="F1916" s="28" t="e">
        <f>VLOOKUP(A1916,'Carga Remito.'!A$4:AK$1858,7,0)</f>
        <v>#N/A</v>
      </c>
      <c r="G1916" s="27" t="e">
        <f>VLOOKUP(A1916,'Carga Remito.'!A$4:AK$20957,MATCH(G$4,'Carga Remito.'!A$3:AQ$3,0),0)</f>
        <v>#N/A</v>
      </c>
      <c r="J1916" s="15" t="e">
        <f t="shared" si="65"/>
        <v>#N/A</v>
      </c>
    </row>
    <row r="1917" spans="2:10" x14ac:dyDescent="0.25">
      <c r="B1917" s="129" t="e">
        <f>VLOOKUP(A1917,'Carga Remito.'!A$4:AK$16957,3,0)</f>
        <v>#N/A</v>
      </c>
      <c r="C1917" s="131" t="e">
        <f t="shared" ca="1" si="64"/>
        <v>#N/A</v>
      </c>
      <c r="D1917" s="28" t="e">
        <f>VLOOKUP(A1917,'Carga Remito.'!A$4:AK$15957,4,0)</f>
        <v>#N/A</v>
      </c>
      <c r="E1917" s="28" t="e">
        <f>VLOOKUP(A1917,'Carga Remito.'!A$4:AK$2258,6,0)</f>
        <v>#N/A</v>
      </c>
      <c r="F1917" s="28" t="e">
        <f>VLOOKUP(A1917,'Carga Remito.'!A$4:AK$1858,7,0)</f>
        <v>#N/A</v>
      </c>
      <c r="G1917" s="27" t="e">
        <f>VLOOKUP(A1917,'Carga Remito.'!A$4:AK$20957,MATCH(G$4,'Carga Remito.'!A$3:AQ$3,0),0)</f>
        <v>#N/A</v>
      </c>
      <c r="J1917" s="15" t="e">
        <f t="shared" si="65"/>
        <v>#N/A</v>
      </c>
    </row>
    <row r="1918" spans="2:10" x14ac:dyDescent="0.25">
      <c r="B1918" s="129" t="e">
        <f>VLOOKUP(A1918,'Carga Remito.'!A$4:AK$16957,3,0)</f>
        <v>#N/A</v>
      </c>
      <c r="C1918" s="131" t="e">
        <f t="shared" ca="1" si="64"/>
        <v>#N/A</v>
      </c>
      <c r="D1918" s="28" t="e">
        <f>VLOOKUP(A1918,'Carga Remito.'!A$4:AK$15957,4,0)</f>
        <v>#N/A</v>
      </c>
      <c r="E1918" s="28" t="e">
        <f>VLOOKUP(A1918,'Carga Remito.'!A$4:AK$2258,6,0)</f>
        <v>#N/A</v>
      </c>
      <c r="F1918" s="28" t="e">
        <f>VLOOKUP(A1918,'Carga Remito.'!A$4:AK$1858,7,0)</f>
        <v>#N/A</v>
      </c>
      <c r="G1918" s="27" t="e">
        <f>VLOOKUP(A1918,'Carga Remito.'!A$4:AK$20957,MATCH(G$4,'Carga Remito.'!A$3:AQ$3,0),0)</f>
        <v>#N/A</v>
      </c>
      <c r="J1918" s="15" t="e">
        <f t="shared" si="65"/>
        <v>#N/A</v>
      </c>
    </row>
    <row r="1919" spans="2:10" x14ac:dyDescent="0.25">
      <c r="B1919" s="129" t="e">
        <f>VLOOKUP(A1919,'Carga Remito.'!A$4:AK$16957,3,0)</f>
        <v>#N/A</v>
      </c>
      <c r="C1919" s="131" t="e">
        <f t="shared" ca="1" si="64"/>
        <v>#N/A</v>
      </c>
      <c r="D1919" s="28" t="e">
        <f>VLOOKUP(A1919,'Carga Remito.'!A$4:AK$15957,4,0)</f>
        <v>#N/A</v>
      </c>
      <c r="E1919" s="28" t="e">
        <f>VLOOKUP(A1919,'Carga Remito.'!A$4:AK$2258,6,0)</f>
        <v>#N/A</v>
      </c>
      <c r="F1919" s="28" t="e">
        <f>VLOOKUP(A1919,'Carga Remito.'!A$4:AK$1858,7,0)</f>
        <v>#N/A</v>
      </c>
      <c r="G1919" s="27" t="e">
        <f>VLOOKUP(A1919,'Carga Remito.'!A$4:AK$20957,MATCH(G$4,'Carga Remito.'!A$3:AQ$3,0),0)</f>
        <v>#N/A</v>
      </c>
      <c r="J1919" s="15" t="e">
        <f t="shared" si="65"/>
        <v>#N/A</v>
      </c>
    </row>
    <row r="1920" spans="2:10" x14ac:dyDescent="0.25">
      <c r="B1920" s="129" t="e">
        <f>VLOOKUP(A1920,'Carga Remito.'!A$4:AK$16957,3,0)</f>
        <v>#N/A</v>
      </c>
      <c r="C1920" s="131" t="e">
        <f t="shared" ca="1" si="64"/>
        <v>#N/A</v>
      </c>
      <c r="D1920" s="28" t="e">
        <f>VLOOKUP(A1920,'Carga Remito.'!A$4:AK$15957,4,0)</f>
        <v>#N/A</v>
      </c>
      <c r="E1920" s="28" t="e">
        <f>VLOOKUP(A1920,'Carga Remito.'!A$4:AK$2258,6,0)</f>
        <v>#N/A</v>
      </c>
      <c r="F1920" s="28" t="e">
        <f>VLOOKUP(A1920,'Carga Remito.'!A$4:AK$1858,7,0)</f>
        <v>#N/A</v>
      </c>
      <c r="G1920" s="27" t="e">
        <f>VLOOKUP(A1920,'Carga Remito.'!A$4:AK$20957,MATCH(G$4,'Carga Remito.'!A$3:AQ$3,0),0)</f>
        <v>#N/A</v>
      </c>
      <c r="J1920" s="15" t="e">
        <f t="shared" si="65"/>
        <v>#N/A</v>
      </c>
    </row>
    <row r="1921" spans="2:10" x14ac:dyDescent="0.25">
      <c r="B1921" s="129" t="e">
        <f>VLOOKUP(A1921,'Carga Remito.'!A$4:AK$16957,3,0)</f>
        <v>#N/A</v>
      </c>
      <c r="C1921" s="131" t="e">
        <f t="shared" ca="1" si="64"/>
        <v>#N/A</v>
      </c>
      <c r="D1921" s="28" t="e">
        <f>VLOOKUP(A1921,'Carga Remito.'!A$4:AK$15957,4,0)</f>
        <v>#N/A</v>
      </c>
      <c r="E1921" s="28" t="e">
        <f>VLOOKUP(A1921,'Carga Remito.'!A$4:AK$2258,6,0)</f>
        <v>#N/A</v>
      </c>
      <c r="F1921" s="28" t="e">
        <f>VLOOKUP(A1921,'Carga Remito.'!A$4:AK$1858,7,0)</f>
        <v>#N/A</v>
      </c>
      <c r="G1921" s="27" t="e">
        <f>VLOOKUP(A1921,'Carga Remito.'!A$4:AK$20957,MATCH(G$4,'Carga Remito.'!A$3:AQ$3,0),0)</f>
        <v>#N/A</v>
      </c>
      <c r="J1921" s="15" t="e">
        <f t="shared" si="65"/>
        <v>#N/A</v>
      </c>
    </row>
    <row r="1922" spans="2:10" x14ac:dyDescent="0.25">
      <c r="B1922" s="129" t="e">
        <f>VLOOKUP(A1922,'Carga Remito.'!A$4:AK$16957,3,0)</f>
        <v>#N/A</v>
      </c>
      <c r="C1922" s="131" t="e">
        <f t="shared" ca="1" si="64"/>
        <v>#N/A</v>
      </c>
      <c r="D1922" s="28" t="e">
        <f>VLOOKUP(A1922,'Carga Remito.'!A$4:AK$15957,4,0)</f>
        <v>#N/A</v>
      </c>
      <c r="E1922" s="28" t="e">
        <f>VLOOKUP(A1922,'Carga Remito.'!A$4:AK$2258,6,0)</f>
        <v>#N/A</v>
      </c>
      <c r="F1922" s="28" t="e">
        <f>VLOOKUP(A1922,'Carga Remito.'!A$4:AK$1858,7,0)</f>
        <v>#N/A</v>
      </c>
      <c r="G1922" s="27" t="e">
        <f>VLOOKUP(A1922,'Carga Remito.'!A$4:AK$20957,MATCH(G$4,'Carga Remito.'!A$3:AQ$3,0),0)</f>
        <v>#N/A</v>
      </c>
      <c r="J1922" s="15" t="e">
        <f t="shared" si="65"/>
        <v>#N/A</v>
      </c>
    </row>
    <row r="1923" spans="2:10" x14ac:dyDescent="0.25">
      <c r="B1923" s="129" t="e">
        <f>VLOOKUP(A1923,'Carga Remito.'!A$4:AK$16957,3,0)</f>
        <v>#N/A</v>
      </c>
      <c r="C1923" s="131" t="e">
        <f t="shared" ca="1" si="64"/>
        <v>#N/A</v>
      </c>
      <c r="D1923" s="28" t="e">
        <f>VLOOKUP(A1923,'Carga Remito.'!A$4:AK$15957,4,0)</f>
        <v>#N/A</v>
      </c>
      <c r="E1923" s="28" t="e">
        <f>VLOOKUP(A1923,'Carga Remito.'!A$4:AK$2258,6,0)</f>
        <v>#N/A</v>
      </c>
      <c r="F1923" s="28" t="e">
        <f>VLOOKUP(A1923,'Carga Remito.'!A$4:AK$1858,7,0)</f>
        <v>#N/A</v>
      </c>
      <c r="G1923" s="27" t="e">
        <f>VLOOKUP(A1923,'Carga Remito.'!A$4:AK$20957,MATCH(G$4,'Carga Remito.'!A$3:AQ$3,0),0)</f>
        <v>#N/A</v>
      </c>
      <c r="J1923" s="15" t="e">
        <f t="shared" si="65"/>
        <v>#N/A</v>
      </c>
    </row>
    <row r="1924" spans="2:10" x14ac:dyDescent="0.25">
      <c r="B1924" s="129" t="e">
        <f>VLOOKUP(A1924,'Carga Remito.'!A$4:AK$16957,3,0)</f>
        <v>#N/A</v>
      </c>
      <c r="C1924" s="131" t="e">
        <f t="shared" ca="1" si="64"/>
        <v>#N/A</v>
      </c>
      <c r="D1924" s="28" t="e">
        <f>VLOOKUP(A1924,'Carga Remito.'!A$4:AK$15957,4,0)</f>
        <v>#N/A</v>
      </c>
      <c r="E1924" s="28" t="e">
        <f>VLOOKUP(A1924,'Carga Remito.'!A$4:AK$2258,6,0)</f>
        <v>#N/A</v>
      </c>
      <c r="F1924" s="28" t="e">
        <f>VLOOKUP(A1924,'Carga Remito.'!A$4:AK$1858,7,0)</f>
        <v>#N/A</v>
      </c>
      <c r="G1924" s="27" t="e">
        <f>VLOOKUP(A1924,'Carga Remito.'!A$4:AK$20957,MATCH(G$4,'Carga Remito.'!A$3:AQ$3,0),0)</f>
        <v>#N/A</v>
      </c>
      <c r="J1924" s="15" t="e">
        <f t="shared" si="65"/>
        <v>#N/A</v>
      </c>
    </row>
    <row r="1925" spans="2:10" x14ac:dyDescent="0.25">
      <c r="B1925" s="129" t="e">
        <f>VLOOKUP(A1925,'Carga Remito.'!A$4:AK$16957,3,0)</f>
        <v>#N/A</v>
      </c>
      <c r="C1925" s="131" t="e">
        <f t="shared" ca="1" si="64"/>
        <v>#N/A</v>
      </c>
      <c r="D1925" s="28" t="e">
        <f>VLOOKUP(A1925,'Carga Remito.'!A$4:AK$15957,4,0)</f>
        <v>#N/A</v>
      </c>
      <c r="E1925" s="28" t="e">
        <f>VLOOKUP(A1925,'Carga Remito.'!A$4:AK$2258,6,0)</f>
        <v>#N/A</v>
      </c>
      <c r="F1925" s="28" t="e">
        <f>VLOOKUP(A1925,'Carga Remito.'!A$4:AK$1858,7,0)</f>
        <v>#N/A</v>
      </c>
      <c r="G1925" s="27" t="e">
        <f>VLOOKUP(A1925,'Carga Remito.'!A$4:AK$20957,MATCH(G$4,'Carga Remito.'!A$3:AQ$3,0),0)</f>
        <v>#N/A</v>
      </c>
      <c r="J1925" s="15" t="e">
        <f t="shared" si="65"/>
        <v>#N/A</v>
      </c>
    </row>
    <row r="1926" spans="2:10" x14ac:dyDescent="0.25">
      <c r="B1926" s="129" t="e">
        <f>VLOOKUP(A1926,'Carga Remito.'!A$4:AK$16957,3,0)</f>
        <v>#N/A</v>
      </c>
      <c r="C1926" s="131" t="e">
        <f t="shared" ca="1" si="64"/>
        <v>#N/A</v>
      </c>
      <c r="D1926" s="28" t="e">
        <f>VLOOKUP(A1926,'Carga Remito.'!A$4:AK$15957,4,0)</f>
        <v>#N/A</v>
      </c>
      <c r="E1926" s="28" t="e">
        <f>VLOOKUP(A1926,'Carga Remito.'!A$4:AK$2258,6,0)</f>
        <v>#N/A</v>
      </c>
      <c r="F1926" s="28" t="e">
        <f>VLOOKUP(A1926,'Carga Remito.'!A$4:AK$1858,7,0)</f>
        <v>#N/A</v>
      </c>
      <c r="G1926" s="27" t="e">
        <f>VLOOKUP(A1926,'Carga Remito.'!A$4:AK$20957,MATCH(G$4,'Carga Remito.'!A$3:AQ$3,0),0)</f>
        <v>#N/A</v>
      </c>
      <c r="J1926" s="15" t="e">
        <f t="shared" si="65"/>
        <v>#N/A</v>
      </c>
    </row>
    <row r="1927" spans="2:10" x14ac:dyDescent="0.25">
      <c r="B1927" s="129" t="e">
        <f>VLOOKUP(A1927,'Carga Remito.'!A$4:AK$16957,3,0)</f>
        <v>#N/A</v>
      </c>
      <c r="C1927" s="131" t="e">
        <f t="shared" ca="1" si="64"/>
        <v>#N/A</v>
      </c>
      <c r="D1927" s="28" t="e">
        <f>VLOOKUP(A1927,'Carga Remito.'!A$4:AK$15957,4,0)</f>
        <v>#N/A</v>
      </c>
      <c r="E1927" s="28" t="e">
        <f>VLOOKUP(A1927,'Carga Remito.'!A$4:AK$2258,6,0)</f>
        <v>#N/A</v>
      </c>
      <c r="F1927" s="28" t="e">
        <f>VLOOKUP(A1927,'Carga Remito.'!A$4:AK$1858,7,0)</f>
        <v>#N/A</v>
      </c>
      <c r="G1927" s="27" t="e">
        <f>VLOOKUP(A1927,'Carga Remito.'!A$4:AK$20957,MATCH(G$4,'Carga Remito.'!A$3:AQ$3,0),0)</f>
        <v>#N/A</v>
      </c>
      <c r="J1927" s="15" t="e">
        <f t="shared" si="65"/>
        <v>#N/A</v>
      </c>
    </row>
    <row r="1928" spans="2:10" x14ac:dyDescent="0.25">
      <c r="B1928" s="129" t="e">
        <f>VLOOKUP(A1928,'Carga Remito.'!A$4:AK$16957,3,0)</f>
        <v>#N/A</v>
      </c>
      <c r="C1928" s="131" t="e">
        <f t="shared" ca="1" si="64"/>
        <v>#N/A</v>
      </c>
      <c r="D1928" s="28" t="e">
        <f>VLOOKUP(A1928,'Carga Remito.'!A$4:AK$15957,4,0)</f>
        <v>#N/A</v>
      </c>
      <c r="E1928" s="28" t="e">
        <f>VLOOKUP(A1928,'Carga Remito.'!A$4:AK$2258,6,0)</f>
        <v>#N/A</v>
      </c>
      <c r="F1928" s="28" t="e">
        <f>VLOOKUP(A1928,'Carga Remito.'!A$4:AK$1858,7,0)</f>
        <v>#N/A</v>
      </c>
      <c r="G1928" s="27" t="e">
        <f>VLOOKUP(A1928,'Carga Remito.'!A$4:AK$20957,MATCH(G$4,'Carga Remito.'!A$3:AQ$3,0),0)</f>
        <v>#N/A</v>
      </c>
      <c r="J1928" s="15" t="e">
        <f t="shared" si="65"/>
        <v>#N/A</v>
      </c>
    </row>
    <row r="1929" spans="2:10" x14ac:dyDescent="0.25">
      <c r="B1929" s="129" t="e">
        <f>VLOOKUP(A1929,'Carga Remito.'!A$4:AK$16957,3,0)</f>
        <v>#N/A</v>
      </c>
      <c r="C1929" s="131" t="e">
        <f t="shared" ca="1" si="64"/>
        <v>#N/A</v>
      </c>
      <c r="D1929" s="28" t="e">
        <f>VLOOKUP(A1929,'Carga Remito.'!A$4:AK$15957,4,0)</f>
        <v>#N/A</v>
      </c>
      <c r="E1929" s="28" t="e">
        <f>VLOOKUP(A1929,'Carga Remito.'!A$4:AK$2258,6,0)</f>
        <v>#N/A</v>
      </c>
      <c r="F1929" s="28" t="e">
        <f>VLOOKUP(A1929,'Carga Remito.'!A$4:AK$1858,7,0)</f>
        <v>#N/A</v>
      </c>
      <c r="G1929" s="27" t="e">
        <f>VLOOKUP(A1929,'Carga Remito.'!A$4:AK$20957,MATCH(G$4,'Carga Remito.'!A$3:AQ$3,0),0)</f>
        <v>#N/A</v>
      </c>
      <c r="J1929" s="15" t="e">
        <f t="shared" si="65"/>
        <v>#N/A</v>
      </c>
    </row>
    <row r="1930" spans="2:10" x14ac:dyDescent="0.25">
      <c r="B1930" s="129" t="e">
        <f>VLOOKUP(A1930,'Carga Remito.'!A$4:AK$16957,3,0)</f>
        <v>#N/A</v>
      </c>
      <c r="C1930" s="131" t="e">
        <f t="shared" ca="1" si="64"/>
        <v>#N/A</v>
      </c>
      <c r="D1930" s="28" t="e">
        <f>VLOOKUP(A1930,'Carga Remito.'!A$4:AK$15957,4,0)</f>
        <v>#N/A</v>
      </c>
      <c r="E1930" s="28" t="e">
        <f>VLOOKUP(A1930,'Carga Remito.'!A$4:AK$2258,6,0)</f>
        <v>#N/A</v>
      </c>
      <c r="F1930" s="28" t="e">
        <f>VLOOKUP(A1930,'Carga Remito.'!A$4:AK$1858,7,0)</f>
        <v>#N/A</v>
      </c>
      <c r="G1930" s="27" t="e">
        <f>VLOOKUP(A1930,'Carga Remito.'!A$4:AK$20957,MATCH(G$4,'Carga Remito.'!A$3:AQ$3,0),0)</f>
        <v>#N/A</v>
      </c>
      <c r="J1930" s="15" t="e">
        <f t="shared" si="65"/>
        <v>#N/A</v>
      </c>
    </row>
    <row r="1931" spans="2:10" x14ac:dyDescent="0.25">
      <c r="B1931" s="129" t="e">
        <f>VLOOKUP(A1931,'Carga Remito.'!A$4:AK$16957,3,0)</f>
        <v>#N/A</v>
      </c>
      <c r="C1931" s="131" t="e">
        <f t="shared" ca="1" si="64"/>
        <v>#N/A</v>
      </c>
      <c r="D1931" s="28" t="e">
        <f>VLOOKUP(A1931,'Carga Remito.'!A$4:AK$15957,4,0)</f>
        <v>#N/A</v>
      </c>
      <c r="E1931" s="28" t="e">
        <f>VLOOKUP(A1931,'Carga Remito.'!A$4:AK$2258,6,0)</f>
        <v>#N/A</v>
      </c>
      <c r="F1931" s="28" t="e">
        <f>VLOOKUP(A1931,'Carga Remito.'!A$4:AK$1858,7,0)</f>
        <v>#N/A</v>
      </c>
      <c r="G1931" s="27" t="e">
        <f>VLOOKUP(A1931,'Carga Remito.'!A$4:AK$20957,MATCH(G$4,'Carga Remito.'!A$3:AQ$3,0),0)</f>
        <v>#N/A</v>
      </c>
      <c r="J1931" s="15" t="e">
        <f t="shared" si="65"/>
        <v>#N/A</v>
      </c>
    </row>
    <row r="1932" spans="2:10" x14ac:dyDescent="0.25">
      <c r="B1932" s="129" t="e">
        <f>VLOOKUP(A1932,'Carga Remito.'!A$4:AK$16957,3,0)</f>
        <v>#N/A</v>
      </c>
      <c r="C1932" s="131" t="e">
        <f t="shared" ca="1" si="64"/>
        <v>#N/A</v>
      </c>
      <c r="D1932" s="28" t="e">
        <f>VLOOKUP(A1932,'Carga Remito.'!A$4:AK$15957,4,0)</f>
        <v>#N/A</v>
      </c>
      <c r="E1932" s="28" t="e">
        <f>VLOOKUP(A1932,'Carga Remito.'!A$4:AK$2258,6,0)</f>
        <v>#N/A</v>
      </c>
      <c r="F1932" s="28" t="e">
        <f>VLOOKUP(A1932,'Carga Remito.'!A$4:AK$1858,7,0)</f>
        <v>#N/A</v>
      </c>
      <c r="G1932" s="27" t="e">
        <f>VLOOKUP(A1932,'Carga Remito.'!A$4:AK$20957,MATCH(G$4,'Carga Remito.'!A$3:AQ$3,0),0)</f>
        <v>#N/A</v>
      </c>
      <c r="J1932" s="15" t="e">
        <f t="shared" si="65"/>
        <v>#N/A</v>
      </c>
    </row>
    <row r="1933" spans="2:10" x14ac:dyDescent="0.25">
      <c r="B1933" s="129" t="e">
        <f>VLOOKUP(A1933,'Carga Remito.'!A$4:AK$16957,3,0)</f>
        <v>#N/A</v>
      </c>
      <c r="C1933" s="131" t="e">
        <f t="shared" ca="1" si="64"/>
        <v>#N/A</v>
      </c>
      <c r="D1933" s="28" t="e">
        <f>VLOOKUP(A1933,'Carga Remito.'!A$4:AK$15957,4,0)</f>
        <v>#N/A</v>
      </c>
      <c r="E1933" s="28" t="e">
        <f>VLOOKUP(A1933,'Carga Remito.'!A$4:AK$2258,6,0)</f>
        <v>#N/A</v>
      </c>
      <c r="F1933" s="28" t="e">
        <f>VLOOKUP(A1933,'Carga Remito.'!A$4:AK$1858,7,0)</f>
        <v>#N/A</v>
      </c>
      <c r="G1933" s="27" t="e">
        <f>VLOOKUP(A1933,'Carga Remito.'!A$4:AK$20957,MATCH(G$4,'Carga Remito.'!A$3:AQ$3,0),0)</f>
        <v>#N/A</v>
      </c>
      <c r="J1933" s="15" t="e">
        <f t="shared" si="65"/>
        <v>#N/A</v>
      </c>
    </row>
    <row r="1934" spans="2:10" x14ac:dyDescent="0.25">
      <c r="B1934" s="129" t="e">
        <f>VLOOKUP(A1934,'Carga Remito.'!A$4:AK$16957,3,0)</f>
        <v>#N/A</v>
      </c>
      <c r="C1934" s="131" t="e">
        <f t="shared" ca="1" si="64"/>
        <v>#N/A</v>
      </c>
      <c r="D1934" s="28" t="e">
        <f>VLOOKUP(A1934,'Carga Remito.'!A$4:AK$15957,4,0)</f>
        <v>#N/A</v>
      </c>
      <c r="E1934" s="28" t="e">
        <f>VLOOKUP(A1934,'Carga Remito.'!A$4:AK$2258,6,0)</f>
        <v>#N/A</v>
      </c>
      <c r="F1934" s="28" t="e">
        <f>VLOOKUP(A1934,'Carga Remito.'!A$4:AK$1858,7,0)</f>
        <v>#N/A</v>
      </c>
      <c r="G1934" s="27" t="e">
        <f>VLOOKUP(A1934,'Carga Remito.'!A$4:AK$20957,MATCH(G$4,'Carga Remito.'!A$3:AQ$3,0),0)</f>
        <v>#N/A</v>
      </c>
      <c r="J1934" s="15" t="e">
        <f t="shared" si="65"/>
        <v>#N/A</v>
      </c>
    </row>
    <row r="1935" spans="2:10" x14ac:dyDescent="0.25">
      <c r="B1935" s="129" t="e">
        <f>VLOOKUP(A1935,'Carga Remito.'!A$4:AK$16957,3,0)</f>
        <v>#N/A</v>
      </c>
      <c r="C1935" s="131" t="e">
        <f t="shared" ca="1" si="64"/>
        <v>#N/A</v>
      </c>
      <c r="D1935" s="28" t="e">
        <f>VLOOKUP(A1935,'Carga Remito.'!A$4:AK$15957,4,0)</f>
        <v>#N/A</v>
      </c>
      <c r="E1935" s="28" t="e">
        <f>VLOOKUP(A1935,'Carga Remito.'!A$4:AK$2258,6,0)</f>
        <v>#N/A</v>
      </c>
      <c r="F1935" s="28" t="e">
        <f>VLOOKUP(A1935,'Carga Remito.'!A$4:AK$1858,7,0)</f>
        <v>#N/A</v>
      </c>
      <c r="G1935" s="27" t="e">
        <f>VLOOKUP(A1935,'Carga Remito.'!A$4:AK$20957,MATCH(G$4,'Carga Remito.'!A$3:AQ$3,0),0)</f>
        <v>#N/A</v>
      </c>
      <c r="J1935" s="15" t="e">
        <f t="shared" si="65"/>
        <v>#N/A</v>
      </c>
    </row>
    <row r="1936" spans="2:10" x14ac:dyDescent="0.25">
      <c r="B1936" s="129" t="e">
        <f>VLOOKUP(A1936,'Carga Remito.'!A$4:AK$16957,3,0)</f>
        <v>#N/A</v>
      </c>
      <c r="C1936" s="131" t="e">
        <f t="shared" ca="1" si="64"/>
        <v>#N/A</v>
      </c>
      <c r="D1936" s="28" t="e">
        <f>VLOOKUP(A1936,'Carga Remito.'!A$4:AK$15957,4,0)</f>
        <v>#N/A</v>
      </c>
      <c r="E1936" s="28" t="e">
        <f>VLOOKUP(A1936,'Carga Remito.'!A$4:AK$2258,6,0)</f>
        <v>#N/A</v>
      </c>
      <c r="F1936" s="28" t="e">
        <f>VLOOKUP(A1936,'Carga Remito.'!A$4:AK$1858,7,0)</f>
        <v>#N/A</v>
      </c>
      <c r="G1936" s="27" t="e">
        <f>VLOOKUP(A1936,'Carga Remito.'!A$4:AK$20957,MATCH(G$4,'Carga Remito.'!A$3:AQ$3,0),0)</f>
        <v>#N/A</v>
      </c>
      <c r="J1936" s="15" t="e">
        <f t="shared" si="65"/>
        <v>#N/A</v>
      </c>
    </row>
    <row r="1937" spans="2:10" x14ac:dyDescent="0.25">
      <c r="B1937" s="129" t="e">
        <f>VLOOKUP(A1937,'Carga Remito.'!A$4:AK$16957,3,0)</f>
        <v>#N/A</v>
      </c>
      <c r="C1937" s="131" t="e">
        <f t="shared" ca="1" si="64"/>
        <v>#N/A</v>
      </c>
      <c r="D1937" s="28" t="e">
        <f>VLOOKUP(A1937,'Carga Remito.'!A$4:AK$15957,4,0)</f>
        <v>#N/A</v>
      </c>
      <c r="E1937" s="28" t="e">
        <f>VLOOKUP(A1937,'Carga Remito.'!A$4:AK$2258,6,0)</f>
        <v>#N/A</v>
      </c>
      <c r="F1937" s="28" t="e">
        <f>VLOOKUP(A1937,'Carga Remito.'!A$4:AK$1858,7,0)</f>
        <v>#N/A</v>
      </c>
      <c r="G1937" s="27" t="e">
        <f>VLOOKUP(A1937,'Carga Remito.'!A$4:AK$20957,MATCH(G$4,'Carga Remito.'!A$3:AQ$3,0),0)</f>
        <v>#N/A</v>
      </c>
      <c r="J1937" s="15" t="e">
        <f t="shared" si="65"/>
        <v>#N/A</v>
      </c>
    </row>
    <row r="1938" spans="2:10" x14ac:dyDescent="0.25">
      <c r="B1938" s="129" t="e">
        <f>VLOOKUP(A1938,'Carga Remito.'!A$4:AK$16957,3,0)</f>
        <v>#N/A</v>
      </c>
      <c r="C1938" s="131" t="e">
        <f t="shared" ca="1" si="64"/>
        <v>#N/A</v>
      </c>
      <c r="D1938" s="28" t="e">
        <f>VLOOKUP(A1938,'Carga Remito.'!A$4:AK$15957,4,0)</f>
        <v>#N/A</v>
      </c>
      <c r="E1938" s="28" t="e">
        <f>VLOOKUP(A1938,'Carga Remito.'!A$4:AK$2258,6,0)</f>
        <v>#N/A</v>
      </c>
      <c r="F1938" s="28" t="e">
        <f>VLOOKUP(A1938,'Carga Remito.'!A$4:AK$1858,7,0)</f>
        <v>#N/A</v>
      </c>
      <c r="G1938" s="27" t="e">
        <f>VLOOKUP(A1938,'Carga Remito.'!A$4:AK$20957,MATCH(G$4,'Carga Remito.'!A$3:AQ$3,0),0)</f>
        <v>#N/A</v>
      </c>
      <c r="J1938" s="15" t="e">
        <f t="shared" si="65"/>
        <v>#N/A</v>
      </c>
    </row>
    <row r="1939" spans="2:10" x14ac:dyDescent="0.25">
      <c r="B1939" s="129" t="e">
        <f>VLOOKUP(A1939,'Carga Remito.'!A$4:AK$16957,3,0)</f>
        <v>#N/A</v>
      </c>
      <c r="C1939" s="131" t="e">
        <f t="shared" ca="1" si="64"/>
        <v>#N/A</v>
      </c>
      <c r="D1939" s="28" t="e">
        <f>VLOOKUP(A1939,'Carga Remito.'!A$4:AK$15957,4,0)</f>
        <v>#N/A</v>
      </c>
      <c r="E1939" s="28" t="e">
        <f>VLOOKUP(A1939,'Carga Remito.'!A$4:AK$2258,6,0)</f>
        <v>#N/A</v>
      </c>
      <c r="F1939" s="28" t="e">
        <f>VLOOKUP(A1939,'Carga Remito.'!A$4:AK$1858,7,0)</f>
        <v>#N/A</v>
      </c>
      <c r="G1939" s="27" t="e">
        <f>VLOOKUP(A1939,'Carga Remito.'!A$4:AK$20957,MATCH(G$4,'Carga Remito.'!A$3:AQ$3,0),0)</f>
        <v>#N/A</v>
      </c>
      <c r="J1939" s="15" t="e">
        <f t="shared" si="65"/>
        <v>#N/A</v>
      </c>
    </row>
    <row r="1940" spans="2:10" x14ac:dyDescent="0.25">
      <c r="B1940" s="129" t="e">
        <f>VLOOKUP(A1940,'Carga Remito.'!A$4:AK$16957,3,0)</f>
        <v>#N/A</v>
      </c>
      <c r="C1940" s="131" t="e">
        <f t="shared" ca="1" si="64"/>
        <v>#N/A</v>
      </c>
      <c r="D1940" s="28" t="e">
        <f>VLOOKUP(A1940,'Carga Remito.'!A$4:AK$15957,4,0)</f>
        <v>#N/A</v>
      </c>
      <c r="E1940" s="28" t="e">
        <f>VLOOKUP(A1940,'Carga Remito.'!A$4:AK$2258,6,0)</f>
        <v>#N/A</v>
      </c>
      <c r="F1940" s="28" t="e">
        <f>VLOOKUP(A1940,'Carga Remito.'!A$4:AK$1858,7,0)</f>
        <v>#N/A</v>
      </c>
      <c r="G1940" s="27" t="e">
        <f>VLOOKUP(A1940,'Carga Remito.'!A$4:AK$20957,MATCH(G$4,'Carga Remito.'!A$3:AQ$3,0),0)</f>
        <v>#N/A</v>
      </c>
      <c r="J1940" s="15" t="e">
        <f t="shared" si="65"/>
        <v>#N/A</v>
      </c>
    </row>
    <row r="1941" spans="2:10" x14ac:dyDescent="0.25">
      <c r="B1941" s="129" t="e">
        <f>VLOOKUP(A1941,'Carga Remito.'!A$4:AK$16957,3,0)</f>
        <v>#N/A</v>
      </c>
      <c r="C1941" s="131" t="e">
        <f t="shared" ca="1" si="64"/>
        <v>#N/A</v>
      </c>
      <c r="D1941" s="28" t="e">
        <f>VLOOKUP(A1941,'Carga Remito.'!A$4:AK$15957,4,0)</f>
        <v>#N/A</v>
      </c>
      <c r="E1941" s="28" t="e">
        <f>VLOOKUP(A1941,'Carga Remito.'!A$4:AK$2258,6,0)</f>
        <v>#N/A</v>
      </c>
      <c r="F1941" s="28" t="e">
        <f>VLOOKUP(A1941,'Carga Remito.'!A$4:AK$1858,7,0)</f>
        <v>#N/A</v>
      </c>
      <c r="G1941" s="27" t="e">
        <f>VLOOKUP(A1941,'Carga Remito.'!A$4:AK$20957,MATCH(G$4,'Carga Remito.'!A$3:AQ$3,0),0)</f>
        <v>#N/A</v>
      </c>
      <c r="J1941" s="15" t="e">
        <f t="shared" si="65"/>
        <v>#N/A</v>
      </c>
    </row>
    <row r="1942" spans="2:10" x14ac:dyDescent="0.25">
      <c r="B1942" s="129" t="e">
        <f>VLOOKUP(A1942,'Carga Remito.'!A$4:AK$16957,3,0)</f>
        <v>#N/A</v>
      </c>
      <c r="C1942" s="131" t="e">
        <f t="shared" ca="1" si="64"/>
        <v>#N/A</v>
      </c>
      <c r="D1942" s="28" t="e">
        <f>VLOOKUP(A1942,'Carga Remito.'!A$4:AK$15957,4,0)</f>
        <v>#N/A</v>
      </c>
      <c r="E1942" s="28" t="e">
        <f>VLOOKUP(A1942,'Carga Remito.'!A$4:AK$2258,6,0)</f>
        <v>#N/A</v>
      </c>
      <c r="F1942" s="28" t="e">
        <f>VLOOKUP(A1942,'Carga Remito.'!A$4:AK$1858,7,0)</f>
        <v>#N/A</v>
      </c>
      <c r="G1942" s="27" t="e">
        <f>VLOOKUP(A1942,'Carga Remito.'!A$4:AK$20957,MATCH(G$4,'Carga Remito.'!A$3:AQ$3,0),0)</f>
        <v>#N/A</v>
      </c>
      <c r="J1942" s="15" t="e">
        <f t="shared" si="65"/>
        <v>#N/A</v>
      </c>
    </row>
    <row r="1943" spans="2:10" x14ac:dyDescent="0.25">
      <c r="B1943" s="129" t="e">
        <f>VLOOKUP(A1943,'Carga Remito.'!A$4:AK$16957,3,0)</f>
        <v>#N/A</v>
      </c>
      <c r="C1943" s="131" t="e">
        <f t="shared" ca="1" si="64"/>
        <v>#N/A</v>
      </c>
      <c r="D1943" s="28" t="e">
        <f>VLOOKUP(A1943,'Carga Remito.'!A$4:AK$15957,4,0)</f>
        <v>#N/A</v>
      </c>
      <c r="E1943" s="28" t="e">
        <f>VLOOKUP(A1943,'Carga Remito.'!A$4:AK$2258,6,0)</f>
        <v>#N/A</v>
      </c>
      <c r="F1943" s="28" t="e">
        <f>VLOOKUP(A1943,'Carga Remito.'!A$4:AK$1858,7,0)</f>
        <v>#N/A</v>
      </c>
      <c r="G1943" s="27" t="e">
        <f>VLOOKUP(A1943,'Carga Remito.'!A$4:AK$20957,MATCH(G$4,'Carga Remito.'!A$3:AQ$3,0),0)</f>
        <v>#N/A</v>
      </c>
      <c r="J1943" s="15" t="e">
        <f t="shared" si="65"/>
        <v>#N/A</v>
      </c>
    </row>
    <row r="1944" spans="2:10" x14ac:dyDescent="0.25">
      <c r="B1944" s="129" t="e">
        <f>VLOOKUP(A1944,'Carga Remito.'!A$4:AK$16957,3,0)</f>
        <v>#N/A</v>
      </c>
      <c r="C1944" s="131" t="e">
        <f t="shared" ca="1" si="64"/>
        <v>#N/A</v>
      </c>
      <c r="D1944" s="28" t="e">
        <f>VLOOKUP(A1944,'Carga Remito.'!A$4:AK$15957,4,0)</f>
        <v>#N/A</v>
      </c>
      <c r="E1944" s="28" t="e">
        <f>VLOOKUP(A1944,'Carga Remito.'!A$4:AK$2258,6,0)</f>
        <v>#N/A</v>
      </c>
      <c r="F1944" s="28" t="e">
        <f>VLOOKUP(A1944,'Carga Remito.'!A$4:AK$1858,7,0)</f>
        <v>#N/A</v>
      </c>
      <c r="G1944" s="27" t="e">
        <f>VLOOKUP(A1944,'Carga Remito.'!A$4:AK$20957,MATCH(G$4,'Carga Remito.'!A$3:AQ$3,0),0)</f>
        <v>#N/A</v>
      </c>
      <c r="J1944" s="15" t="e">
        <f t="shared" si="65"/>
        <v>#N/A</v>
      </c>
    </row>
    <row r="1945" spans="2:10" x14ac:dyDescent="0.25">
      <c r="B1945" s="129" t="e">
        <f>VLOOKUP(A1945,'Carga Remito.'!A$4:AK$16957,3,0)</f>
        <v>#N/A</v>
      </c>
      <c r="C1945" s="131" t="e">
        <f t="shared" ca="1" si="64"/>
        <v>#N/A</v>
      </c>
      <c r="D1945" s="28" t="e">
        <f>VLOOKUP(A1945,'Carga Remito.'!A$4:AK$15957,4,0)</f>
        <v>#N/A</v>
      </c>
      <c r="E1945" s="28" t="e">
        <f>VLOOKUP(A1945,'Carga Remito.'!A$4:AK$2258,6,0)</f>
        <v>#N/A</v>
      </c>
      <c r="F1945" s="28" t="e">
        <f>VLOOKUP(A1945,'Carga Remito.'!A$4:AK$1858,7,0)</f>
        <v>#N/A</v>
      </c>
      <c r="G1945" s="27" t="e">
        <f>VLOOKUP(A1945,'Carga Remito.'!A$4:AK$20957,MATCH(G$4,'Carga Remito.'!A$3:AQ$3,0),0)</f>
        <v>#N/A</v>
      </c>
      <c r="J1945" s="15" t="e">
        <f t="shared" si="65"/>
        <v>#N/A</v>
      </c>
    </row>
    <row r="1946" spans="2:10" x14ac:dyDescent="0.25">
      <c r="B1946" s="129" t="e">
        <f>VLOOKUP(A1946,'Carga Remito.'!A$4:AK$16957,3,0)</f>
        <v>#N/A</v>
      </c>
      <c r="C1946" s="131" t="e">
        <f t="shared" ca="1" si="64"/>
        <v>#N/A</v>
      </c>
      <c r="D1946" s="28" t="e">
        <f>VLOOKUP(A1946,'Carga Remito.'!A$4:AK$15957,4,0)</f>
        <v>#N/A</v>
      </c>
      <c r="E1946" s="28" t="e">
        <f>VLOOKUP(A1946,'Carga Remito.'!A$4:AK$2258,6,0)</f>
        <v>#N/A</v>
      </c>
      <c r="F1946" s="28" t="e">
        <f>VLOOKUP(A1946,'Carga Remito.'!A$4:AK$1858,7,0)</f>
        <v>#N/A</v>
      </c>
      <c r="G1946" s="27" t="e">
        <f>VLOOKUP(A1946,'Carga Remito.'!A$4:AK$20957,MATCH(G$4,'Carga Remito.'!A$3:AQ$3,0),0)</f>
        <v>#N/A</v>
      </c>
      <c r="J1946" s="15" t="e">
        <f t="shared" si="65"/>
        <v>#N/A</v>
      </c>
    </row>
    <row r="1947" spans="2:10" x14ac:dyDescent="0.25">
      <c r="B1947" s="129" t="e">
        <f>VLOOKUP(A1947,'Carga Remito.'!A$4:AK$16957,3,0)</f>
        <v>#N/A</v>
      </c>
      <c r="C1947" s="131" t="e">
        <f t="shared" ca="1" si="64"/>
        <v>#N/A</v>
      </c>
      <c r="D1947" s="28" t="e">
        <f>VLOOKUP(A1947,'Carga Remito.'!A$4:AK$15957,4,0)</f>
        <v>#N/A</v>
      </c>
      <c r="E1947" s="28" t="e">
        <f>VLOOKUP(A1947,'Carga Remito.'!A$4:AK$2258,6,0)</f>
        <v>#N/A</v>
      </c>
      <c r="F1947" s="28" t="e">
        <f>VLOOKUP(A1947,'Carga Remito.'!A$4:AK$1858,7,0)</f>
        <v>#N/A</v>
      </c>
      <c r="G1947" s="27" t="e">
        <f>VLOOKUP(A1947,'Carga Remito.'!A$4:AK$20957,MATCH(G$4,'Carga Remito.'!A$3:AQ$3,0),0)</f>
        <v>#N/A</v>
      </c>
      <c r="J1947" s="15" t="e">
        <f t="shared" si="65"/>
        <v>#N/A</v>
      </c>
    </row>
    <row r="1948" spans="2:10" x14ac:dyDescent="0.25">
      <c r="B1948" s="129" t="e">
        <f>VLOOKUP(A1948,'Carga Remito.'!A$4:AK$16957,3,0)</f>
        <v>#N/A</v>
      </c>
      <c r="C1948" s="131" t="e">
        <f t="shared" ca="1" si="64"/>
        <v>#N/A</v>
      </c>
      <c r="D1948" s="28" t="e">
        <f>VLOOKUP(A1948,'Carga Remito.'!A$4:AK$15957,4,0)</f>
        <v>#N/A</v>
      </c>
      <c r="E1948" s="28" t="e">
        <f>VLOOKUP(A1948,'Carga Remito.'!A$4:AK$2258,6,0)</f>
        <v>#N/A</v>
      </c>
      <c r="F1948" s="28" t="e">
        <f>VLOOKUP(A1948,'Carga Remito.'!A$4:AK$1858,7,0)</f>
        <v>#N/A</v>
      </c>
      <c r="G1948" s="27" t="e">
        <f>VLOOKUP(A1948,'Carga Remito.'!A$4:AK$20957,MATCH(G$4,'Carga Remito.'!A$3:AQ$3,0),0)</f>
        <v>#N/A</v>
      </c>
      <c r="J1948" s="15" t="e">
        <f t="shared" si="65"/>
        <v>#N/A</v>
      </c>
    </row>
    <row r="1949" spans="2:10" x14ac:dyDescent="0.25">
      <c r="B1949" s="129" t="e">
        <f>VLOOKUP(A1949,'Carga Remito.'!A$4:AK$16957,3,0)</f>
        <v>#N/A</v>
      </c>
      <c r="C1949" s="131" t="e">
        <f t="shared" ca="1" si="64"/>
        <v>#N/A</v>
      </c>
      <c r="D1949" s="28" t="e">
        <f>VLOOKUP(A1949,'Carga Remito.'!A$4:AK$15957,4,0)</f>
        <v>#N/A</v>
      </c>
      <c r="E1949" s="28" t="e">
        <f>VLOOKUP(A1949,'Carga Remito.'!A$4:AK$2258,6,0)</f>
        <v>#N/A</v>
      </c>
      <c r="F1949" s="28" t="e">
        <f>VLOOKUP(A1949,'Carga Remito.'!A$4:AK$1858,7,0)</f>
        <v>#N/A</v>
      </c>
      <c r="G1949" s="27" t="e">
        <f>VLOOKUP(A1949,'Carga Remito.'!A$4:AK$20957,MATCH(G$4,'Carga Remito.'!A$3:AQ$3,0),0)</f>
        <v>#N/A</v>
      </c>
      <c r="J1949" s="15" t="e">
        <f t="shared" si="65"/>
        <v>#N/A</v>
      </c>
    </row>
    <row r="1950" spans="2:10" x14ac:dyDescent="0.25">
      <c r="B1950" s="129" t="e">
        <f>VLOOKUP(A1950,'Carga Remito.'!A$4:AK$16957,3,0)</f>
        <v>#N/A</v>
      </c>
      <c r="C1950" s="131" t="e">
        <f t="shared" ca="1" si="64"/>
        <v>#N/A</v>
      </c>
      <c r="D1950" s="28" t="e">
        <f>VLOOKUP(A1950,'Carga Remito.'!A$4:AK$15957,4,0)</f>
        <v>#N/A</v>
      </c>
      <c r="E1950" s="28" t="e">
        <f>VLOOKUP(A1950,'Carga Remito.'!A$4:AK$2258,6,0)</f>
        <v>#N/A</v>
      </c>
      <c r="F1950" s="28" t="e">
        <f>VLOOKUP(A1950,'Carga Remito.'!A$4:AK$1858,7,0)</f>
        <v>#N/A</v>
      </c>
      <c r="G1950" s="27" t="e">
        <f>VLOOKUP(A1950,'Carga Remito.'!A$4:AK$20957,MATCH(G$4,'Carga Remito.'!A$3:AQ$3,0),0)</f>
        <v>#N/A</v>
      </c>
      <c r="J1950" s="15" t="e">
        <f t="shared" si="65"/>
        <v>#N/A</v>
      </c>
    </row>
    <row r="1951" spans="2:10" x14ac:dyDescent="0.25">
      <c r="B1951" s="129" t="e">
        <f>VLOOKUP(A1951,'Carga Remito.'!A$4:AK$16957,3,0)</f>
        <v>#N/A</v>
      </c>
      <c r="C1951" s="131" t="e">
        <f t="shared" ca="1" si="64"/>
        <v>#N/A</v>
      </c>
      <c r="D1951" s="28" t="e">
        <f>VLOOKUP(A1951,'Carga Remito.'!A$4:AK$15957,4,0)</f>
        <v>#N/A</v>
      </c>
      <c r="E1951" s="28" t="e">
        <f>VLOOKUP(A1951,'Carga Remito.'!A$4:AK$2258,6,0)</f>
        <v>#N/A</v>
      </c>
      <c r="F1951" s="28" t="e">
        <f>VLOOKUP(A1951,'Carga Remito.'!A$4:AK$1858,7,0)</f>
        <v>#N/A</v>
      </c>
      <c r="G1951" s="27" t="e">
        <f>VLOOKUP(A1951,'Carga Remito.'!A$4:AK$20957,MATCH(G$4,'Carga Remito.'!A$3:AQ$3,0),0)</f>
        <v>#N/A</v>
      </c>
      <c r="J1951" s="15" t="e">
        <f t="shared" si="65"/>
        <v>#N/A</v>
      </c>
    </row>
    <row r="1952" spans="2:10" x14ac:dyDescent="0.25">
      <c r="B1952" s="129" t="e">
        <f>VLOOKUP(A1952,'Carga Remito.'!A$4:AK$16957,3,0)</f>
        <v>#N/A</v>
      </c>
      <c r="C1952" s="131" t="e">
        <f t="shared" ca="1" si="64"/>
        <v>#N/A</v>
      </c>
      <c r="D1952" s="28" t="e">
        <f>VLOOKUP(A1952,'Carga Remito.'!A$4:AK$15957,4,0)</f>
        <v>#N/A</v>
      </c>
      <c r="E1952" s="28" t="e">
        <f>VLOOKUP(A1952,'Carga Remito.'!A$4:AK$2258,6,0)</f>
        <v>#N/A</v>
      </c>
      <c r="F1952" s="28" t="e">
        <f>VLOOKUP(A1952,'Carga Remito.'!A$4:AK$1858,7,0)</f>
        <v>#N/A</v>
      </c>
      <c r="G1952" s="27" t="e">
        <f>VLOOKUP(A1952,'Carga Remito.'!A$4:AK$20957,MATCH(G$4,'Carga Remito.'!A$3:AQ$3,0),0)</f>
        <v>#N/A</v>
      </c>
      <c r="J1952" s="15" t="e">
        <f t="shared" si="65"/>
        <v>#N/A</v>
      </c>
    </row>
    <row r="1953" spans="2:10" x14ac:dyDescent="0.25">
      <c r="B1953" s="129" t="e">
        <f>VLOOKUP(A1953,'Carga Remito.'!A$4:AK$16957,3,0)</f>
        <v>#N/A</v>
      </c>
      <c r="C1953" s="131" t="e">
        <f t="shared" ca="1" si="64"/>
        <v>#N/A</v>
      </c>
      <c r="D1953" s="28" t="e">
        <f>VLOOKUP(A1953,'Carga Remito.'!A$4:AK$15957,4,0)</f>
        <v>#N/A</v>
      </c>
      <c r="E1953" s="28" t="e">
        <f>VLOOKUP(A1953,'Carga Remito.'!A$4:AK$2258,6,0)</f>
        <v>#N/A</v>
      </c>
      <c r="F1953" s="28" t="e">
        <f>VLOOKUP(A1953,'Carga Remito.'!A$4:AK$1858,7,0)</f>
        <v>#N/A</v>
      </c>
      <c r="G1953" s="27" t="e">
        <f>VLOOKUP(A1953,'Carga Remito.'!A$4:AK$20957,MATCH(G$4,'Carga Remito.'!A$3:AQ$3,0),0)</f>
        <v>#N/A</v>
      </c>
      <c r="J1953" s="15" t="e">
        <f t="shared" si="65"/>
        <v>#N/A</v>
      </c>
    </row>
    <row r="1954" spans="2:10" x14ac:dyDescent="0.25">
      <c r="B1954" s="129" t="e">
        <f>VLOOKUP(A1954,'Carga Remito.'!A$4:AK$16957,3,0)</f>
        <v>#N/A</v>
      </c>
      <c r="C1954" s="131" t="e">
        <f t="shared" ca="1" si="64"/>
        <v>#N/A</v>
      </c>
      <c r="D1954" s="28" t="e">
        <f>VLOOKUP(A1954,'Carga Remito.'!A$4:AK$15957,4,0)</f>
        <v>#N/A</v>
      </c>
      <c r="E1954" s="28" t="e">
        <f>VLOOKUP(A1954,'Carga Remito.'!A$4:AK$2258,6,0)</f>
        <v>#N/A</v>
      </c>
      <c r="F1954" s="28" t="e">
        <f>VLOOKUP(A1954,'Carga Remito.'!A$4:AK$1858,7,0)</f>
        <v>#N/A</v>
      </c>
      <c r="G1954" s="27" t="e">
        <f>VLOOKUP(A1954,'Carga Remito.'!A$4:AK$20957,MATCH(G$4,'Carga Remito.'!A$3:AQ$3,0),0)</f>
        <v>#N/A</v>
      </c>
      <c r="J1954" s="15" t="e">
        <f t="shared" si="65"/>
        <v>#N/A</v>
      </c>
    </row>
    <row r="1955" spans="2:10" x14ac:dyDescent="0.25">
      <c r="B1955" s="129" t="e">
        <f>VLOOKUP(A1955,'Carga Remito.'!A$4:AK$16957,3,0)</f>
        <v>#N/A</v>
      </c>
      <c r="C1955" s="131" t="e">
        <f t="shared" ca="1" si="64"/>
        <v>#N/A</v>
      </c>
      <c r="D1955" s="28" t="e">
        <f>VLOOKUP(A1955,'Carga Remito.'!A$4:AK$15957,4,0)</f>
        <v>#N/A</v>
      </c>
      <c r="E1955" s="28" t="e">
        <f>VLOOKUP(A1955,'Carga Remito.'!A$4:AK$2258,6,0)</f>
        <v>#N/A</v>
      </c>
      <c r="F1955" s="28" t="e">
        <f>VLOOKUP(A1955,'Carga Remito.'!A$4:AK$1858,7,0)</f>
        <v>#N/A</v>
      </c>
      <c r="G1955" s="27" t="e">
        <f>VLOOKUP(A1955,'Carga Remito.'!A$4:AK$20957,MATCH(G$4,'Carga Remito.'!A$3:AQ$3,0),0)</f>
        <v>#N/A</v>
      </c>
      <c r="J1955" s="15" t="e">
        <f t="shared" si="65"/>
        <v>#N/A</v>
      </c>
    </row>
    <row r="1956" spans="2:10" x14ac:dyDescent="0.25">
      <c r="B1956" s="129" t="e">
        <f>VLOOKUP(A1956,'Carga Remito.'!A$4:AK$16957,3,0)</f>
        <v>#N/A</v>
      </c>
      <c r="C1956" s="131" t="e">
        <f t="shared" ca="1" si="64"/>
        <v>#N/A</v>
      </c>
      <c r="D1956" s="28" t="e">
        <f>VLOOKUP(A1956,'Carga Remito.'!A$4:AK$15957,4,0)</f>
        <v>#N/A</v>
      </c>
      <c r="E1956" s="28" t="e">
        <f>VLOOKUP(A1956,'Carga Remito.'!A$4:AK$2258,6,0)</f>
        <v>#N/A</v>
      </c>
      <c r="F1956" s="28" t="e">
        <f>VLOOKUP(A1956,'Carga Remito.'!A$4:AK$1858,7,0)</f>
        <v>#N/A</v>
      </c>
      <c r="G1956" s="27" t="e">
        <f>VLOOKUP(A1956,'Carga Remito.'!A$4:AK$20957,MATCH(G$4,'Carga Remito.'!A$3:AQ$3,0),0)</f>
        <v>#N/A</v>
      </c>
      <c r="J1956" s="15" t="e">
        <f t="shared" si="65"/>
        <v>#N/A</v>
      </c>
    </row>
    <row r="1957" spans="2:10" x14ac:dyDescent="0.25">
      <c r="B1957" s="129" t="e">
        <f>VLOOKUP(A1957,'Carga Remito.'!A$4:AK$16957,3,0)</f>
        <v>#N/A</v>
      </c>
      <c r="C1957" s="131" t="e">
        <f t="shared" ref="C1957:C2020" ca="1" si="66">IF((TODAY()-B1957)&lt;30,0,(TODAY()-B1957)/30)</f>
        <v>#N/A</v>
      </c>
      <c r="D1957" s="28" t="e">
        <f>VLOOKUP(A1957,'Carga Remito.'!A$4:AK$15957,4,0)</f>
        <v>#N/A</v>
      </c>
      <c r="E1957" s="28" t="e">
        <f>VLOOKUP(A1957,'Carga Remito.'!A$4:AK$2258,6,0)</f>
        <v>#N/A</v>
      </c>
      <c r="F1957" s="28" t="e">
        <f>VLOOKUP(A1957,'Carga Remito.'!A$4:AK$1858,7,0)</f>
        <v>#N/A</v>
      </c>
      <c r="G1957" s="27" t="e">
        <f>VLOOKUP(A1957,'Carga Remito.'!A$4:AK$20957,MATCH(G$4,'Carga Remito.'!A$3:AQ$3,0),0)</f>
        <v>#N/A</v>
      </c>
      <c r="J1957" s="15" t="e">
        <f t="shared" si="65"/>
        <v>#N/A</v>
      </c>
    </row>
    <row r="1958" spans="2:10" x14ac:dyDescent="0.25">
      <c r="B1958" s="129" t="e">
        <f>VLOOKUP(A1958,'Carga Remito.'!A$4:AK$16957,3,0)</f>
        <v>#N/A</v>
      </c>
      <c r="C1958" s="131" t="e">
        <f t="shared" ca="1" si="66"/>
        <v>#N/A</v>
      </c>
      <c r="D1958" s="28" t="e">
        <f>VLOOKUP(A1958,'Carga Remito.'!A$4:AK$15957,4,0)</f>
        <v>#N/A</v>
      </c>
      <c r="E1958" s="28" t="e">
        <f>VLOOKUP(A1958,'Carga Remito.'!A$4:AK$2258,6,0)</f>
        <v>#N/A</v>
      </c>
      <c r="F1958" s="28" t="e">
        <f>VLOOKUP(A1958,'Carga Remito.'!A$4:AK$1858,7,0)</f>
        <v>#N/A</v>
      </c>
      <c r="G1958" s="27" t="e">
        <f>VLOOKUP(A1958,'Carga Remito.'!A$4:AK$20957,MATCH(G$4,'Carga Remito.'!A$3:AQ$3,0),0)</f>
        <v>#N/A</v>
      </c>
      <c r="J1958" s="15" t="e">
        <f t="shared" si="65"/>
        <v>#N/A</v>
      </c>
    </row>
    <row r="1959" spans="2:10" x14ac:dyDescent="0.25">
      <c r="B1959" s="129" t="e">
        <f>VLOOKUP(A1959,'Carga Remito.'!A$4:AK$16957,3,0)</f>
        <v>#N/A</v>
      </c>
      <c r="C1959" s="131" t="e">
        <f t="shared" ca="1" si="66"/>
        <v>#N/A</v>
      </c>
      <c r="D1959" s="28" t="e">
        <f>VLOOKUP(A1959,'Carga Remito.'!A$4:AK$15957,4,0)</f>
        <v>#N/A</v>
      </c>
      <c r="E1959" s="28" t="e">
        <f>VLOOKUP(A1959,'Carga Remito.'!A$4:AK$2258,6,0)</f>
        <v>#N/A</v>
      </c>
      <c r="F1959" s="28" t="e">
        <f>VLOOKUP(A1959,'Carga Remito.'!A$4:AK$1858,7,0)</f>
        <v>#N/A</v>
      </c>
      <c r="G1959" s="27" t="e">
        <f>VLOOKUP(A1959,'Carga Remito.'!A$4:AK$20957,MATCH(G$4,'Carga Remito.'!A$3:AQ$3,0),0)</f>
        <v>#N/A</v>
      </c>
      <c r="J1959" s="15" t="e">
        <f t="shared" si="65"/>
        <v>#N/A</v>
      </c>
    </row>
    <row r="1960" spans="2:10" x14ac:dyDescent="0.25">
      <c r="B1960" s="129" t="e">
        <f>VLOOKUP(A1960,'Carga Remito.'!A$4:AK$16957,3,0)</f>
        <v>#N/A</v>
      </c>
      <c r="C1960" s="131" t="e">
        <f t="shared" ca="1" si="66"/>
        <v>#N/A</v>
      </c>
      <c r="D1960" s="28" t="e">
        <f>VLOOKUP(A1960,'Carga Remito.'!A$4:AK$15957,4,0)</f>
        <v>#N/A</v>
      </c>
      <c r="E1960" s="28" t="e">
        <f>VLOOKUP(A1960,'Carga Remito.'!A$4:AK$2258,6,0)</f>
        <v>#N/A</v>
      </c>
      <c r="F1960" s="28" t="e">
        <f>VLOOKUP(A1960,'Carga Remito.'!A$4:AK$1858,7,0)</f>
        <v>#N/A</v>
      </c>
      <c r="G1960" s="27" t="e">
        <f>VLOOKUP(A1960,'Carga Remito.'!A$4:AK$20957,MATCH(G$4,'Carga Remito.'!A$3:AQ$3,0),0)</f>
        <v>#N/A</v>
      </c>
      <c r="J1960" s="15" t="e">
        <f t="shared" si="65"/>
        <v>#N/A</v>
      </c>
    </row>
    <row r="1961" spans="2:10" x14ac:dyDescent="0.25">
      <c r="B1961" s="129" t="e">
        <f>VLOOKUP(A1961,'Carga Remito.'!A$4:AK$16957,3,0)</f>
        <v>#N/A</v>
      </c>
      <c r="C1961" s="131" t="e">
        <f t="shared" ca="1" si="66"/>
        <v>#N/A</v>
      </c>
      <c r="D1961" s="28" t="e">
        <f>VLOOKUP(A1961,'Carga Remito.'!A$4:AK$15957,4,0)</f>
        <v>#N/A</v>
      </c>
      <c r="E1961" s="28" t="e">
        <f>VLOOKUP(A1961,'Carga Remito.'!A$4:AK$2258,6,0)</f>
        <v>#N/A</v>
      </c>
      <c r="F1961" s="28" t="e">
        <f>VLOOKUP(A1961,'Carga Remito.'!A$4:AK$1858,7,0)</f>
        <v>#N/A</v>
      </c>
      <c r="G1961" s="27" t="e">
        <f>VLOOKUP(A1961,'Carga Remito.'!A$4:AK$20957,MATCH(G$4,'Carga Remito.'!A$3:AQ$3,0),0)</f>
        <v>#N/A</v>
      </c>
      <c r="J1961" s="15" t="e">
        <f t="shared" si="65"/>
        <v>#N/A</v>
      </c>
    </row>
    <row r="1962" spans="2:10" x14ac:dyDescent="0.25">
      <c r="B1962" s="129" t="e">
        <f>VLOOKUP(A1962,'Carga Remito.'!A$4:AK$16957,3,0)</f>
        <v>#N/A</v>
      </c>
      <c r="C1962" s="131" t="e">
        <f t="shared" ca="1" si="66"/>
        <v>#N/A</v>
      </c>
      <c r="D1962" s="28" t="e">
        <f>VLOOKUP(A1962,'Carga Remito.'!A$4:AK$15957,4,0)</f>
        <v>#N/A</v>
      </c>
      <c r="E1962" s="28" t="e">
        <f>VLOOKUP(A1962,'Carga Remito.'!A$4:AK$2258,6,0)</f>
        <v>#N/A</v>
      </c>
      <c r="F1962" s="28" t="e">
        <f>VLOOKUP(A1962,'Carga Remito.'!A$4:AK$1858,7,0)</f>
        <v>#N/A</v>
      </c>
      <c r="G1962" s="27" t="e">
        <f>VLOOKUP(A1962,'Carga Remito.'!A$4:AK$20957,MATCH(G$4,'Carga Remito.'!A$3:AQ$3,0),0)</f>
        <v>#N/A</v>
      </c>
      <c r="J1962" s="15" t="e">
        <f t="shared" si="65"/>
        <v>#N/A</v>
      </c>
    </row>
    <row r="1963" spans="2:10" x14ac:dyDescent="0.25">
      <c r="B1963" s="129" t="e">
        <f>VLOOKUP(A1963,'Carga Remito.'!A$4:AK$16957,3,0)</f>
        <v>#N/A</v>
      </c>
      <c r="C1963" s="131" t="e">
        <f t="shared" ca="1" si="66"/>
        <v>#N/A</v>
      </c>
      <c r="D1963" s="28" t="e">
        <f>VLOOKUP(A1963,'Carga Remito.'!A$4:AK$15957,4,0)</f>
        <v>#N/A</v>
      </c>
      <c r="E1963" s="28" t="e">
        <f>VLOOKUP(A1963,'Carga Remito.'!A$4:AK$2258,6,0)</f>
        <v>#N/A</v>
      </c>
      <c r="F1963" s="28" t="e">
        <f>VLOOKUP(A1963,'Carga Remito.'!A$4:AK$1858,7,0)</f>
        <v>#N/A</v>
      </c>
      <c r="G1963" s="27" t="e">
        <f>VLOOKUP(A1963,'Carga Remito.'!A$4:AK$20957,MATCH(G$4,'Carga Remito.'!A$3:AQ$3,0),0)</f>
        <v>#N/A</v>
      </c>
      <c r="J1963" s="15" t="e">
        <f t="shared" si="65"/>
        <v>#N/A</v>
      </c>
    </row>
    <row r="1964" spans="2:10" x14ac:dyDescent="0.25">
      <c r="B1964" s="129" t="e">
        <f>VLOOKUP(A1964,'Carga Remito.'!A$4:AK$16957,3,0)</f>
        <v>#N/A</v>
      </c>
      <c r="C1964" s="131" t="e">
        <f t="shared" ca="1" si="66"/>
        <v>#N/A</v>
      </c>
      <c r="D1964" s="28" t="e">
        <f>VLOOKUP(A1964,'Carga Remito.'!A$4:AK$15957,4,0)</f>
        <v>#N/A</v>
      </c>
      <c r="E1964" s="28" t="e">
        <f>VLOOKUP(A1964,'Carga Remito.'!A$4:AK$2258,6,0)</f>
        <v>#N/A</v>
      </c>
      <c r="F1964" s="28" t="e">
        <f>VLOOKUP(A1964,'Carga Remito.'!A$4:AK$1858,7,0)</f>
        <v>#N/A</v>
      </c>
      <c r="G1964" s="27" t="e">
        <f>VLOOKUP(A1964,'Carga Remito.'!A$4:AK$20957,MATCH(G$4,'Carga Remito.'!A$3:AQ$3,0),0)</f>
        <v>#N/A</v>
      </c>
      <c r="J1964" s="15" t="e">
        <f t="shared" si="65"/>
        <v>#N/A</v>
      </c>
    </row>
    <row r="1965" spans="2:10" x14ac:dyDescent="0.25">
      <c r="B1965" s="129" t="e">
        <f>VLOOKUP(A1965,'Carga Remito.'!A$4:AK$16957,3,0)</f>
        <v>#N/A</v>
      </c>
      <c r="C1965" s="131" t="e">
        <f t="shared" ca="1" si="66"/>
        <v>#N/A</v>
      </c>
      <c r="D1965" s="28" t="e">
        <f>VLOOKUP(A1965,'Carga Remito.'!A$4:AK$15957,4,0)</f>
        <v>#N/A</v>
      </c>
      <c r="E1965" s="28" t="e">
        <f>VLOOKUP(A1965,'Carga Remito.'!A$4:AK$2258,6,0)</f>
        <v>#N/A</v>
      </c>
      <c r="F1965" s="28" t="e">
        <f>VLOOKUP(A1965,'Carga Remito.'!A$4:AK$1858,7,0)</f>
        <v>#N/A</v>
      </c>
      <c r="G1965" s="27" t="e">
        <f>VLOOKUP(A1965,'Carga Remito.'!A$4:AK$20957,MATCH(G$4,'Carga Remito.'!A$3:AQ$3,0),0)</f>
        <v>#N/A</v>
      </c>
      <c r="J1965" s="15" t="e">
        <f t="shared" si="65"/>
        <v>#N/A</v>
      </c>
    </row>
    <row r="1966" spans="2:10" x14ac:dyDescent="0.25">
      <c r="B1966" s="129" t="e">
        <f>VLOOKUP(A1966,'Carga Remito.'!A$4:AK$16957,3,0)</f>
        <v>#N/A</v>
      </c>
      <c r="C1966" s="131" t="e">
        <f t="shared" ca="1" si="66"/>
        <v>#N/A</v>
      </c>
      <c r="D1966" s="28" t="e">
        <f>VLOOKUP(A1966,'Carga Remito.'!A$4:AK$15957,4,0)</f>
        <v>#N/A</v>
      </c>
      <c r="E1966" s="28" t="e">
        <f>VLOOKUP(A1966,'Carga Remito.'!A$4:AK$2258,6,0)</f>
        <v>#N/A</v>
      </c>
      <c r="F1966" s="28" t="e">
        <f>VLOOKUP(A1966,'Carga Remito.'!A$4:AK$1858,7,0)</f>
        <v>#N/A</v>
      </c>
      <c r="G1966" s="27" t="e">
        <f>VLOOKUP(A1966,'Carga Remito.'!A$4:AK$20957,MATCH(G$4,'Carga Remito.'!A$3:AQ$3,0),0)</f>
        <v>#N/A</v>
      </c>
      <c r="J1966" s="15" t="e">
        <f t="shared" si="65"/>
        <v>#N/A</v>
      </c>
    </row>
    <row r="1967" spans="2:10" x14ac:dyDescent="0.25">
      <c r="B1967" s="129" t="e">
        <f>VLOOKUP(A1967,'Carga Remito.'!A$4:AK$16957,3,0)</f>
        <v>#N/A</v>
      </c>
      <c r="C1967" s="131" t="e">
        <f t="shared" ca="1" si="66"/>
        <v>#N/A</v>
      </c>
      <c r="D1967" s="28" t="e">
        <f>VLOOKUP(A1967,'Carga Remito.'!A$4:AK$15957,4,0)</f>
        <v>#N/A</v>
      </c>
      <c r="E1967" s="28" t="e">
        <f>VLOOKUP(A1967,'Carga Remito.'!A$4:AK$2258,6,0)</f>
        <v>#N/A</v>
      </c>
      <c r="F1967" s="28" t="e">
        <f>VLOOKUP(A1967,'Carga Remito.'!A$4:AK$1858,7,0)</f>
        <v>#N/A</v>
      </c>
      <c r="G1967" s="27" t="e">
        <f>VLOOKUP(A1967,'Carga Remito.'!A$4:AK$20957,MATCH(G$4,'Carga Remito.'!A$3:AQ$3,0),0)</f>
        <v>#N/A</v>
      </c>
      <c r="J1967" s="15" t="e">
        <f t="shared" si="65"/>
        <v>#N/A</v>
      </c>
    </row>
    <row r="1968" spans="2:10" x14ac:dyDescent="0.25">
      <c r="B1968" s="129" t="e">
        <f>VLOOKUP(A1968,'Carga Remito.'!A$4:AK$16957,3,0)</f>
        <v>#N/A</v>
      </c>
      <c r="C1968" s="131" t="e">
        <f t="shared" ca="1" si="66"/>
        <v>#N/A</v>
      </c>
      <c r="D1968" s="28" t="e">
        <f>VLOOKUP(A1968,'Carga Remito.'!A$4:AK$15957,4,0)</f>
        <v>#N/A</v>
      </c>
      <c r="E1968" s="28" t="e">
        <f>VLOOKUP(A1968,'Carga Remito.'!A$4:AK$2258,6,0)</f>
        <v>#N/A</v>
      </c>
      <c r="F1968" s="28" t="e">
        <f>VLOOKUP(A1968,'Carga Remito.'!A$4:AK$1858,7,0)</f>
        <v>#N/A</v>
      </c>
      <c r="G1968" s="27" t="e">
        <f>VLOOKUP(A1968,'Carga Remito.'!A$4:AK$20957,MATCH(G$4,'Carga Remito.'!A$3:AQ$3,0),0)</f>
        <v>#N/A</v>
      </c>
      <c r="J1968" s="15" t="e">
        <f t="shared" si="65"/>
        <v>#N/A</v>
      </c>
    </row>
    <row r="1969" spans="2:10" x14ac:dyDescent="0.25">
      <c r="B1969" s="129" t="e">
        <f>VLOOKUP(A1969,'Carga Remito.'!A$4:AK$16957,3,0)</f>
        <v>#N/A</v>
      </c>
      <c r="C1969" s="131" t="e">
        <f t="shared" ca="1" si="66"/>
        <v>#N/A</v>
      </c>
      <c r="D1969" s="28" t="e">
        <f>VLOOKUP(A1969,'Carga Remito.'!A$4:AK$15957,4,0)</f>
        <v>#N/A</v>
      </c>
      <c r="E1969" s="28" t="e">
        <f>VLOOKUP(A1969,'Carga Remito.'!A$4:AK$2258,6,0)</f>
        <v>#N/A</v>
      </c>
      <c r="F1969" s="28" t="e">
        <f>VLOOKUP(A1969,'Carga Remito.'!A$4:AK$1858,7,0)</f>
        <v>#N/A</v>
      </c>
      <c r="G1969" s="27" t="e">
        <f>VLOOKUP(A1969,'Carga Remito.'!A$4:AK$20957,MATCH(G$4,'Carga Remito.'!A$3:AQ$3,0),0)</f>
        <v>#N/A</v>
      </c>
      <c r="J1969" s="15" t="e">
        <f t="shared" si="65"/>
        <v>#N/A</v>
      </c>
    </row>
    <row r="1970" spans="2:10" x14ac:dyDescent="0.25">
      <c r="B1970" s="129" t="e">
        <f>VLOOKUP(A1970,'Carga Remito.'!A$4:AK$16957,3,0)</f>
        <v>#N/A</v>
      </c>
      <c r="C1970" s="131" t="e">
        <f t="shared" ca="1" si="66"/>
        <v>#N/A</v>
      </c>
      <c r="D1970" s="28" t="e">
        <f>VLOOKUP(A1970,'Carga Remito.'!A$4:AK$15957,4,0)</f>
        <v>#N/A</v>
      </c>
      <c r="E1970" s="28" t="e">
        <f>VLOOKUP(A1970,'Carga Remito.'!A$4:AK$2258,6,0)</f>
        <v>#N/A</v>
      </c>
      <c r="F1970" s="28" t="e">
        <f>VLOOKUP(A1970,'Carga Remito.'!A$4:AK$1858,7,0)</f>
        <v>#N/A</v>
      </c>
      <c r="G1970" s="27" t="e">
        <f>VLOOKUP(A1970,'Carga Remito.'!A$4:AK$20957,MATCH(G$4,'Carga Remito.'!A$3:AQ$3,0),0)</f>
        <v>#N/A</v>
      </c>
      <c r="J1970" s="15" t="e">
        <f t="shared" si="65"/>
        <v>#N/A</v>
      </c>
    </row>
    <row r="1971" spans="2:10" x14ac:dyDescent="0.25">
      <c r="B1971" s="129" t="e">
        <f>VLOOKUP(A1971,'Carga Remito.'!A$4:AK$16957,3,0)</f>
        <v>#N/A</v>
      </c>
      <c r="C1971" s="131" t="e">
        <f t="shared" ca="1" si="66"/>
        <v>#N/A</v>
      </c>
      <c r="D1971" s="28" t="e">
        <f>VLOOKUP(A1971,'Carga Remito.'!A$4:AK$15957,4,0)</f>
        <v>#N/A</v>
      </c>
      <c r="E1971" s="28" t="e">
        <f>VLOOKUP(A1971,'Carga Remito.'!A$4:AK$2258,6,0)</f>
        <v>#N/A</v>
      </c>
      <c r="F1971" s="28" t="e">
        <f>VLOOKUP(A1971,'Carga Remito.'!A$4:AK$1858,7,0)</f>
        <v>#N/A</v>
      </c>
      <c r="G1971" s="27" t="e">
        <f>VLOOKUP(A1971,'Carga Remito.'!A$4:AK$20957,MATCH(G$4,'Carga Remito.'!A$3:AQ$3,0),0)</f>
        <v>#N/A</v>
      </c>
      <c r="J1971" s="15" t="e">
        <f t="shared" si="65"/>
        <v>#N/A</v>
      </c>
    </row>
    <row r="1972" spans="2:10" x14ac:dyDescent="0.25">
      <c r="B1972" s="129" t="e">
        <f>VLOOKUP(A1972,'Carga Remito.'!A$4:AK$16957,3,0)</f>
        <v>#N/A</v>
      </c>
      <c r="C1972" s="131" t="e">
        <f t="shared" ca="1" si="66"/>
        <v>#N/A</v>
      </c>
      <c r="D1972" s="28" t="e">
        <f>VLOOKUP(A1972,'Carga Remito.'!A$4:AK$15957,4,0)</f>
        <v>#N/A</v>
      </c>
      <c r="E1972" s="28" t="e">
        <f>VLOOKUP(A1972,'Carga Remito.'!A$4:AK$2258,6,0)</f>
        <v>#N/A</v>
      </c>
      <c r="F1972" s="28" t="e">
        <f>VLOOKUP(A1972,'Carga Remito.'!A$4:AK$1858,7,0)</f>
        <v>#N/A</v>
      </c>
      <c r="G1972" s="27" t="e">
        <f>VLOOKUP(A1972,'Carga Remito.'!A$4:AK$20957,MATCH(G$4,'Carga Remito.'!A$3:AQ$3,0),0)</f>
        <v>#N/A</v>
      </c>
      <c r="J1972" s="15" t="e">
        <f t="shared" ref="J1972:J2035" si="67">+G1972-K1972-N1972-Q1972-T1972-W1972-Z1972</f>
        <v>#N/A</v>
      </c>
    </row>
    <row r="1973" spans="2:10" x14ac:dyDescent="0.25">
      <c r="B1973" s="129" t="e">
        <f>VLOOKUP(A1973,'Carga Remito.'!A$4:AK$16957,3,0)</f>
        <v>#N/A</v>
      </c>
      <c r="C1973" s="131" t="e">
        <f t="shared" ca="1" si="66"/>
        <v>#N/A</v>
      </c>
      <c r="D1973" s="28" t="e">
        <f>VLOOKUP(A1973,'Carga Remito.'!A$4:AK$15957,4,0)</f>
        <v>#N/A</v>
      </c>
      <c r="E1973" s="28" t="e">
        <f>VLOOKUP(A1973,'Carga Remito.'!A$4:AK$2258,6,0)</f>
        <v>#N/A</v>
      </c>
      <c r="F1973" s="28" t="e">
        <f>VLOOKUP(A1973,'Carga Remito.'!A$4:AK$1858,7,0)</f>
        <v>#N/A</v>
      </c>
      <c r="G1973" s="27" t="e">
        <f>VLOOKUP(A1973,'Carga Remito.'!A$4:AK$20957,MATCH(G$4,'Carga Remito.'!A$3:AQ$3,0),0)</f>
        <v>#N/A</v>
      </c>
      <c r="J1973" s="15" t="e">
        <f t="shared" si="67"/>
        <v>#N/A</v>
      </c>
    </row>
    <row r="1974" spans="2:10" x14ac:dyDescent="0.25">
      <c r="B1974" s="129" t="e">
        <f>VLOOKUP(A1974,'Carga Remito.'!A$4:AK$16957,3,0)</f>
        <v>#N/A</v>
      </c>
      <c r="C1974" s="131" t="e">
        <f t="shared" ca="1" si="66"/>
        <v>#N/A</v>
      </c>
      <c r="D1974" s="28" t="e">
        <f>VLOOKUP(A1974,'Carga Remito.'!A$4:AK$15957,4,0)</f>
        <v>#N/A</v>
      </c>
      <c r="E1974" s="28" t="e">
        <f>VLOOKUP(A1974,'Carga Remito.'!A$4:AK$2258,6,0)</f>
        <v>#N/A</v>
      </c>
      <c r="F1974" s="28" t="e">
        <f>VLOOKUP(A1974,'Carga Remito.'!A$4:AK$1858,7,0)</f>
        <v>#N/A</v>
      </c>
      <c r="G1974" s="27" t="e">
        <f>VLOOKUP(A1974,'Carga Remito.'!A$4:AK$20957,MATCH(G$4,'Carga Remito.'!A$3:AQ$3,0),0)</f>
        <v>#N/A</v>
      </c>
      <c r="J1974" s="15" t="e">
        <f t="shared" si="67"/>
        <v>#N/A</v>
      </c>
    </row>
    <row r="1975" spans="2:10" x14ac:dyDescent="0.25">
      <c r="B1975" s="129" t="e">
        <f>VLOOKUP(A1975,'Carga Remito.'!A$4:AK$16957,3,0)</f>
        <v>#N/A</v>
      </c>
      <c r="C1975" s="131" t="e">
        <f t="shared" ca="1" si="66"/>
        <v>#N/A</v>
      </c>
      <c r="D1975" s="28" t="e">
        <f>VLOOKUP(A1975,'Carga Remito.'!A$4:AK$15957,4,0)</f>
        <v>#N/A</v>
      </c>
      <c r="E1975" s="28" t="e">
        <f>VLOOKUP(A1975,'Carga Remito.'!A$4:AK$2258,6,0)</f>
        <v>#N/A</v>
      </c>
      <c r="F1975" s="28" t="e">
        <f>VLOOKUP(A1975,'Carga Remito.'!A$4:AK$1858,7,0)</f>
        <v>#N/A</v>
      </c>
      <c r="G1975" s="27" t="e">
        <f>VLOOKUP(A1975,'Carga Remito.'!A$4:AK$20957,MATCH(G$4,'Carga Remito.'!A$3:AQ$3,0),0)</f>
        <v>#N/A</v>
      </c>
      <c r="J1975" s="15" t="e">
        <f t="shared" si="67"/>
        <v>#N/A</v>
      </c>
    </row>
    <row r="1976" spans="2:10" x14ac:dyDescent="0.25">
      <c r="B1976" s="129" t="e">
        <f>VLOOKUP(A1976,'Carga Remito.'!A$4:AK$16957,3,0)</f>
        <v>#N/A</v>
      </c>
      <c r="C1976" s="131" t="e">
        <f t="shared" ca="1" si="66"/>
        <v>#N/A</v>
      </c>
      <c r="D1976" s="28" t="e">
        <f>VLOOKUP(A1976,'Carga Remito.'!A$4:AK$15957,4,0)</f>
        <v>#N/A</v>
      </c>
      <c r="E1976" s="28" t="e">
        <f>VLOOKUP(A1976,'Carga Remito.'!A$4:AK$2258,6,0)</f>
        <v>#N/A</v>
      </c>
      <c r="F1976" s="28" t="e">
        <f>VLOOKUP(A1976,'Carga Remito.'!A$4:AK$1858,7,0)</f>
        <v>#N/A</v>
      </c>
      <c r="G1976" s="27" t="e">
        <f>VLOOKUP(A1976,'Carga Remito.'!A$4:AK$20957,MATCH(G$4,'Carga Remito.'!A$3:AQ$3,0),0)</f>
        <v>#N/A</v>
      </c>
      <c r="J1976" s="15" t="e">
        <f t="shared" si="67"/>
        <v>#N/A</v>
      </c>
    </row>
    <row r="1977" spans="2:10" x14ac:dyDescent="0.25">
      <c r="B1977" s="129" t="e">
        <f>VLOOKUP(A1977,'Carga Remito.'!A$4:AK$16957,3,0)</f>
        <v>#N/A</v>
      </c>
      <c r="C1977" s="131" t="e">
        <f t="shared" ca="1" si="66"/>
        <v>#N/A</v>
      </c>
      <c r="D1977" s="28" t="e">
        <f>VLOOKUP(A1977,'Carga Remito.'!A$4:AK$15957,4,0)</f>
        <v>#N/A</v>
      </c>
      <c r="E1977" s="28" t="e">
        <f>VLOOKUP(A1977,'Carga Remito.'!A$4:AK$2258,6,0)</f>
        <v>#N/A</v>
      </c>
      <c r="F1977" s="28" t="e">
        <f>VLOOKUP(A1977,'Carga Remito.'!A$4:AK$1858,7,0)</f>
        <v>#N/A</v>
      </c>
      <c r="G1977" s="27" t="e">
        <f>VLOOKUP(A1977,'Carga Remito.'!A$4:AK$20957,MATCH(G$4,'Carga Remito.'!A$3:AQ$3,0),0)</f>
        <v>#N/A</v>
      </c>
      <c r="J1977" s="15" t="e">
        <f t="shared" si="67"/>
        <v>#N/A</v>
      </c>
    </row>
    <row r="1978" spans="2:10" x14ac:dyDescent="0.25">
      <c r="B1978" s="129" t="e">
        <f>VLOOKUP(A1978,'Carga Remito.'!A$4:AK$16957,3,0)</f>
        <v>#N/A</v>
      </c>
      <c r="C1978" s="131" t="e">
        <f t="shared" ca="1" si="66"/>
        <v>#N/A</v>
      </c>
      <c r="D1978" s="28" t="e">
        <f>VLOOKUP(A1978,'Carga Remito.'!A$4:AK$15957,4,0)</f>
        <v>#N/A</v>
      </c>
      <c r="E1978" s="28" t="e">
        <f>VLOOKUP(A1978,'Carga Remito.'!A$4:AK$2258,6,0)</f>
        <v>#N/A</v>
      </c>
      <c r="F1978" s="28" t="e">
        <f>VLOOKUP(A1978,'Carga Remito.'!A$4:AK$1858,7,0)</f>
        <v>#N/A</v>
      </c>
      <c r="G1978" s="27" t="e">
        <f>VLOOKUP(A1978,'Carga Remito.'!A$4:AK$20957,MATCH(G$4,'Carga Remito.'!A$3:AQ$3,0),0)</f>
        <v>#N/A</v>
      </c>
      <c r="J1978" s="15" t="e">
        <f t="shared" si="67"/>
        <v>#N/A</v>
      </c>
    </row>
    <row r="1979" spans="2:10" x14ac:dyDescent="0.25">
      <c r="B1979" s="129" t="e">
        <f>VLOOKUP(A1979,'Carga Remito.'!A$4:AK$16957,3,0)</f>
        <v>#N/A</v>
      </c>
      <c r="C1979" s="131" t="e">
        <f t="shared" ca="1" si="66"/>
        <v>#N/A</v>
      </c>
      <c r="D1979" s="28" t="e">
        <f>VLOOKUP(A1979,'Carga Remito.'!A$4:AK$15957,4,0)</f>
        <v>#N/A</v>
      </c>
      <c r="E1979" s="28" t="e">
        <f>VLOOKUP(A1979,'Carga Remito.'!A$4:AK$2258,6,0)</f>
        <v>#N/A</v>
      </c>
      <c r="F1979" s="28" t="e">
        <f>VLOOKUP(A1979,'Carga Remito.'!A$4:AK$1858,7,0)</f>
        <v>#N/A</v>
      </c>
      <c r="G1979" s="27" t="e">
        <f>VLOOKUP(A1979,'Carga Remito.'!A$4:AK$20957,MATCH(G$4,'Carga Remito.'!A$3:AQ$3,0),0)</f>
        <v>#N/A</v>
      </c>
      <c r="J1979" s="15" t="e">
        <f t="shared" si="67"/>
        <v>#N/A</v>
      </c>
    </row>
    <row r="1980" spans="2:10" x14ac:dyDescent="0.25">
      <c r="B1980" s="129" t="e">
        <f>VLOOKUP(A1980,'Carga Remito.'!A$4:AK$16957,3,0)</f>
        <v>#N/A</v>
      </c>
      <c r="C1980" s="131" t="e">
        <f t="shared" ca="1" si="66"/>
        <v>#N/A</v>
      </c>
      <c r="D1980" s="28" t="e">
        <f>VLOOKUP(A1980,'Carga Remito.'!A$4:AK$15957,4,0)</f>
        <v>#N/A</v>
      </c>
      <c r="E1980" s="28" t="e">
        <f>VLOOKUP(A1980,'Carga Remito.'!A$4:AK$2258,6,0)</f>
        <v>#N/A</v>
      </c>
      <c r="F1980" s="28" t="e">
        <f>VLOOKUP(A1980,'Carga Remito.'!A$4:AK$1858,7,0)</f>
        <v>#N/A</v>
      </c>
      <c r="G1980" s="27" t="e">
        <f>VLOOKUP(A1980,'Carga Remito.'!A$4:AK$20957,MATCH(G$4,'Carga Remito.'!A$3:AQ$3,0),0)</f>
        <v>#N/A</v>
      </c>
      <c r="J1980" s="15" t="e">
        <f t="shared" si="67"/>
        <v>#N/A</v>
      </c>
    </row>
    <row r="1981" spans="2:10" x14ac:dyDescent="0.25">
      <c r="B1981" s="129" t="e">
        <f>VLOOKUP(A1981,'Carga Remito.'!A$4:AK$16957,3,0)</f>
        <v>#N/A</v>
      </c>
      <c r="C1981" s="131" t="e">
        <f t="shared" ca="1" si="66"/>
        <v>#N/A</v>
      </c>
      <c r="D1981" s="28" t="e">
        <f>VLOOKUP(A1981,'Carga Remito.'!A$4:AK$15957,4,0)</f>
        <v>#N/A</v>
      </c>
      <c r="E1981" s="28" t="e">
        <f>VLOOKUP(A1981,'Carga Remito.'!A$4:AK$2258,6,0)</f>
        <v>#N/A</v>
      </c>
      <c r="F1981" s="28" t="e">
        <f>VLOOKUP(A1981,'Carga Remito.'!A$4:AK$1858,7,0)</f>
        <v>#N/A</v>
      </c>
      <c r="G1981" s="27" t="e">
        <f>VLOOKUP(A1981,'Carga Remito.'!A$4:AK$20957,MATCH(G$4,'Carga Remito.'!A$3:AQ$3,0),0)</f>
        <v>#N/A</v>
      </c>
      <c r="J1981" s="15" t="e">
        <f t="shared" si="67"/>
        <v>#N/A</v>
      </c>
    </row>
    <row r="1982" spans="2:10" x14ac:dyDescent="0.25">
      <c r="B1982" s="129" t="e">
        <f>VLOOKUP(A1982,'Carga Remito.'!A$4:AK$16957,3,0)</f>
        <v>#N/A</v>
      </c>
      <c r="C1982" s="131" t="e">
        <f t="shared" ca="1" si="66"/>
        <v>#N/A</v>
      </c>
      <c r="D1982" s="28" t="e">
        <f>VLOOKUP(A1982,'Carga Remito.'!A$4:AK$15957,4,0)</f>
        <v>#N/A</v>
      </c>
      <c r="E1982" s="28" t="e">
        <f>VLOOKUP(A1982,'Carga Remito.'!A$4:AK$2258,6,0)</f>
        <v>#N/A</v>
      </c>
      <c r="F1982" s="28" t="e">
        <f>VLOOKUP(A1982,'Carga Remito.'!A$4:AK$1858,7,0)</f>
        <v>#N/A</v>
      </c>
      <c r="G1982" s="27" t="e">
        <f>VLOOKUP(A1982,'Carga Remito.'!A$4:AK$20957,MATCH(G$4,'Carga Remito.'!A$3:AQ$3,0),0)</f>
        <v>#N/A</v>
      </c>
      <c r="J1982" s="15" t="e">
        <f t="shared" si="67"/>
        <v>#N/A</v>
      </c>
    </row>
    <row r="1983" spans="2:10" x14ac:dyDescent="0.25">
      <c r="B1983" s="129" t="e">
        <f>VLOOKUP(A1983,'Carga Remito.'!A$4:AK$16957,3,0)</f>
        <v>#N/A</v>
      </c>
      <c r="C1983" s="131" t="e">
        <f t="shared" ca="1" si="66"/>
        <v>#N/A</v>
      </c>
      <c r="D1983" s="28" t="e">
        <f>VLOOKUP(A1983,'Carga Remito.'!A$4:AK$15957,4,0)</f>
        <v>#N/A</v>
      </c>
      <c r="E1983" s="28" t="e">
        <f>VLOOKUP(A1983,'Carga Remito.'!A$4:AK$2258,6,0)</f>
        <v>#N/A</v>
      </c>
      <c r="F1983" s="28" t="e">
        <f>VLOOKUP(A1983,'Carga Remito.'!A$4:AK$1858,7,0)</f>
        <v>#N/A</v>
      </c>
      <c r="G1983" s="27" t="e">
        <f>VLOOKUP(A1983,'Carga Remito.'!A$4:AK$20957,MATCH(G$4,'Carga Remito.'!A$3:AQ$3,0),0)</f>
        <v>#N/A</v>
      </c>
      <c r="J1983" s="15" t="e">
        <f t="shared" si="67"/>
        <v>#N/A</v>
      </c>
    </row>
    <row r="1984" spans="2:10" x14ac:dyDescent="0.25">
      <c r="B1984" s="129" t="e">
        <f>VLOOKUP(A1984,'Carga Remito.'!A$4:AK$16957,3,0)</f>
        <v>#N/A</v>
      </c>
      <c r="C1984" s="131" t="e">
        <f t="shared" ca="1" si="66"/>
        <v>#N/A</v>
      </c>
      <c r="D1984" s="28" t="e">
        <f>VLOOKUP(A1984,'Carga Remito.'!A$4:AK$15957,4,0)</f>
        <v>#N/A</v>
      </c>
      <c r="E1984" s="28" t="e">
        <f>VLOOKUP(A1984,'Carga Remito.'!A$4:AK$2258,6,0)</f>
        <v>#N/A</v>
      </c>
      <c r="F1984" s="28" t="e">
        <f>VLOOKUP(A1984,'Carga Remito.'!A$4:AK$1858,7,0)</f>
        <v>#N/A</v>
      </c>
      <c r="G1984" s="27" t="e">
        <f>VLOOKUP(A1984,'Carga Remito.'!A$4:AK$20957,MATCH(G$4,'Carga Remito.'!A$3:AQ$3,0),0)</f>
        <v>#N/A</v>
      </c>
      <c r="J1984" s="15" t="e">
        <f t="shared" si="67"/>
        <v>#N/A</v>
      </c>
    </row>
    <row r="1985" spans="2:10" x14ac:dyDescent="0.25">
      <c r="B1985" s="129" t="e">
        <f>VLOOKUP(A1985,'Carga Remito.'!A$4:AK$16957,3,0)</f>
        <v>#N/A</v>
      </c>
      <c r="C1985" s="131" t="e">
        <f t="shared" ca="1" si="66"/>
        <v>#N/A</v>
      </c>
      <c r="D1985" s="28" t="e">
        <f>VLOOKUP(A1985,'Carga Remito.'!A$4:AK$15957,4,0)</f>
        <v>#N/A</v>
      </c>
      <c r="E1985" s="28" t="e">
        <f>VLOOKUP(A1985,'Carga Remito.'!A$4:AK$2258,6,0)</f>
        <v>#N/A</v>
      </c>
      <c r="F1985" s="28" t="e">
        <f>VLOOKUP(A1985,'Carga Remito.'!A$4:AK$1858,7,0)</f>
        <v>#N/A</v>
      </c>
      <c r="G1985" s="27" t="e">
        <f>VLOOKUP(A1985,'Carga Remito.'!A$4:AK$20957,MATCH(G$4,'Carga Remito.'!A$3:AQ$3,0),0)</f>
        <v>#N/A</v>
      </c>
      <c r="J1985" s="15" t="e">
        <f t="shared" si="67"/>
        <v>#N/A</v>
      </c>
    </row>
    <row r="1986" spans="2:10" x14ac:dyDescent="0.25">
      <c r="B1986" s="129" t="e">
        <f>VLOOKUP(A1986,'Carga Remito.'!A$4:AK$16957,3,0)</f>
        <v>#N/A</v>
      </c>
      <c r="C1986" s="131" t="e">
        <f t="shared" ca="1" si="66"/>
        <v>#N/A</v>
      </c>
      <c r="D1986" s="28" t="e">
        <f>VLOOKUP(A1986,'Carga Remito.'!A$4:AK$15957,4,0)</f>
        <v>#N/A</v>
      </c>
      <c r="E1986" s="28" t="e">
        <f>VLOOKUP(A1986,'Carga Remito.'!A$4:AK$2258,6,0)</f>
        <v>#N/A</v>
      </c>
      <c r="F1986" s="28" t="e">
        <f>VLOOKUP(A1986,'Carga Remito.'!A$4:AK$1858,7,0)</f>
        <v>#N/A</v>
      </c>
      <c r="G1986" s="27" t="e">
        <f>VLOOKUP(A1986,'Carga Remito.'!A$4:AK$20957,MATCH(G$4,'Carga Remito.'!A$3:AQ$3,0),0)</f>
        <v>#N/A</v>
      </c>
      <c r="J1986" s="15" t="e">
        <f t="shared" si="67"/>
        <v>#N/A</v>
      </c>
    </row>
    <row r="1987" spans="2:10" x14ac:dyDescent="0.25">
      <c r="B1987" s="129" t="e">
        <f>VLOOKUP(A1987,'Carga Remito.'!A$4:AK$16957,3,0)</f>
        <v>#N/A</v>
      </c>
      <c r="C1987" s="131" t="e">
        <f t="shared" ca="1" si="66"/>
        <v>#N/A</v>
      </c>
      <c r="D1987" s="28" t="e">
        <f>VLOOKUP(A1987,'Carga Remito.'!A$4:AK$15957,4,0)</f>
        <v>#N/A</v>
      </c>
      <c r="E1987" s="28" t="e">
        <f>VLOOKUP(A1987,'Carga Remito.'!A$4:AK$2258,6,0)</f>
        <v>#N/A</v>
      </c>
      <c r="F1987" s="28" t="e">
        <f>VLOOKUP(A1987,'Carga Remito.'!A$4:AK$1858,7,0)</f>
        <v>#N/A</v>
      </c>
      <c r="G1987" s="27" t="e">
        <f>VLOOKUP(A1987,'Carga Remito.'!A$4:AK$20957,MATCH(G$4,'Carga Remito.'!A$3:AQ$3,0),0)</f>
        <v>#N/A</v>
      </c>
      <c r="J1987" s="15" t="e">
        <f t="shared" si="67"/>
        <v>#N/A</v>
      </c>
    </row>
    <row r="1988" spans="2:10" x14ac:dyDescent="0.25">
      <c r="B1988" s="129" t="e">
        <f>VLOOKUP(A1988,'Carga Remito.'!A$4:AK$16957,3,0)</f>
        <v>#N/A</v>
      </c>
      <c r="C1988" s="131" t="e">
        <f t="shared" ca="1" si="66"/>
        <v>#N/A</v>
      </c>
      <c r="D1988" s="28" t="e">
        <f>VLOOKUP(A1988,'Carga Remito.'!A$4:AK$15957,4,0)</f>
        <v>#N/A</v>
      </c>
      <c r="E1988" s="28" t="e">
        <f>VLOOKUP(A1988,'Carga Remito.'!A$4:AK$2258,6,0)</f>
        <v>#N/A</v>
      </c>
      <c r="F1988" s="28" t="e">
        <f>VLOOKUP(A1988,'Carga Remito.'!A$4:AK$1858,7,0)</f>
        <v>#N/A</v>
      </c>
      <c r="G1988" s="27" t="e">
        <f>VLOOKUP(A1988,'Carga Remito.'!A$4:AK$20957,MATCH(G$4,'Carga Remito.'!A$3:AQ$3,0),0)</f>
        <v>#N/A</v>
      </c>
      <c r="J1988" s="15" t="e">
        <f t="shared" si="67"/>
        <v>#N/A</v>
      </c>
    </row>
    <row r="1989" spans="2:10" x14ac:dyDescent="0.25">
      <c r="B1989" s="129" t="e">
        <f>VLOOKUP(A1989,'Carga Remito.'!A$4:AK$16957,3,0)</f>
        <v>#N/A</v>
      </c>
      <c r="C1989" s="131" t="e">
        <f t="shared" ca="1" si="66"/>
        <v>#N/A</v>
      </c>
      <c r="D1989" s="28" t="e">
        <f>VLOOKUP(A1989,'Carga Remito.'!A$4:AK$15957,4,0)</f>
        <v>#N/A</v>
      </c>
      <c r="E1989" s="28" t="e">
        <f>VLOOKUP(A1989,'Carga Remito.'!A$4:AK$2258,6,0)</f>
        <v>#N/A</v>
      </c>
      <c r="F1989" s="28" t="e">
        <f>VLOOKUP(A1989,'Carga Remito.'!A$4:AK$1858,7,0)</f>
        <v>#N/A</v>
      </c>
      <c r="G1989" s="27" t="e">
        <f>VLOOKUP(A1989,'Carga Remito.'!A$4:AK$20957,MATCH(G$4,'Carga Remito.'!A$3:AQ$3,0),0)</f>
        <v>#N/A</v>
      </c>
      <c r="J1989" s="15" t="e">
        <f t="shared" si="67"/>
        <v>#N/A</v>
      </c>
    </row>
    <row r="1990" spans="2:10" x14ac:dyDescent="0.25">
      <c r="B1990" s="129" t="e">
        <f>VLOOKUP(A1990,'Carga Remito.'!A$4:AK$16957,3,0)</f>
        <v>#N/A</v>
      </c>
      <c r="C1990" s="131" t="e">
        <f t="shared" ca="1" si="66"/>
        <v>#N/A</v>
      </c>
      <c r="D1990" s="28" t="e">
        <f>VLOOKUP(A1990,'Carga Remito.'!A$4:AK$15957,4,0)</f>
        <v>#N/A</v>
      </c>
      <c r="E1990" s="28" t="e">
        <f>VLOOKUP(A1990,'Carga Remito.'!A$4:AK$2258,6,0)</f>
        <v>#N/A</v>
      </c>
      <c r="F1990" s="28" t="e">
        <f>VLOOKUP(A1990,'Carga Remito.'!A$4:AK$1858,7,0)</f>
        <v>#N/A</v>
      </c>
      <c r="G1990" s="27" t="e">
        <f>VLOOKUP(A1990,'Carga Remito.'!A$4:AK$20957,MATCH(G$4,'Carga Remito.'!A$3:AQ$3,0),0)</f>
        <v>#N/A</v>
      </c>
      <c r="J1990" s="15" t="e">
        <f t="shared" si="67"/>
        <v>#N/A</v>
      </c>
    </row>
    <row r="1991" spans="2:10" x14ac:dyDescent="0.25">
      <c r="B1991" s="129" t="e">
        <f>VLOOKUP(A1991,'Carga Remito.'!A$4:AK$16957,3,0)</f>
        <v>#N/A</v>
      </c>
      <c r="C1991" s="131" t="e">
        <f t="shared" ca="1" si="66"/>
        <v>#N/A</v>
      </c>
      <c r="D1991" s="28" t="e">
        <f>VLOOKUP(A1991,'Carga Remito.'!A$4:AK$15957,4,0)</f>
        <v>#N/A</v>
      </c>
      <c r="E1991" s="28" t="e">
        <f>VLOOKUP(A1991,'Carga Remito.'!A$4:AK$2258,6,0)</f>
        <v>#N/A</v>
      </c>
      <c r="F1991" s="28" t="e">
        <f>VLOOKUP(A1991,'Carga Remito.'!A$4:AK$1858,7,0)</f>
        <v>#N/A</v>
      </c>
      <c r="G1991" s="27" t="e">
        <f>VLOOKUP(A1991,'Carga Remito.'!A$4:AK$20957,MATCH(G$4,'Carga Remito.'!A$3:AQ$3,0),0)</f>
        <v>#N/A</v>
      </c>
      <c r="J1991" s="15" t="e">
        <f t="shared" si="67"/>
        <v>#N/A</v>
      </c>
    </row>
    <row r="1992" spans="2:10" x14ac:dyDescent="0.25">
      <c r="B1992" s="129" t="e">
        <f>VLOOKUP(A1992,'Carga Remito.'!A$4:AK$16957,3,0)</f>
        <v>#N/A</v>
      </c>
      <c r="C1992" s="131" t="e">
        <f t="shared" ca="1" si="66"/>
        <v>#N/A</v>
      </c>
      <c r="D1992" s="28" t="e">
        <f>VLOOKUP(A1992,'Carga Remito.'!A$4:AK$15957,4,0)</f>
        <v>#N/A</v>
      </c>
      <c r="E1992" s="28" t="e">
        <f>VLOOKUP(A1992,'Carga Remito.'!A$4:AK$2258,6,0)</f>
        <v>#N/A</v>
      </c>
      <c r="F1992" s="28" t="e">
        <f>VLOOKUP(A1992,'Carga Remito.'!A$4:AK$1858,7,0)</f>
        <v>#N/A</v>
      </c>
      <c r="G1992" s="27" t="e">
        <f>VLOOKUP(A1992,'Carga Remito.'!A$4:AK$20957,MATCH(G$4,'Carga Remito.'!A$3:AQ$3,0),0)</f>
        <v>#N/A</v>
      </c>
      <c r="J1992" s="15" t="e">
        <f t="shared" si="67"/>
        <v>#N/A</v>
      </c>
    </row>
    <row r="1993" spans="2:10" x14ac:dyDescent="0.25">
      <c r="B1993" s="129" t="e">
        <f>VLOOKUP(A1993,'Carga Remito.'!A$4:AK$16957,3,0)</f>
        <v>#N/A</v>
      </c>
      <c r="C1993" s="131" t="e">
        <f t="shared" ca="1" si="66"/>
        <v>#N/A</v>
      </c>
      <c r="D1993" s="28" t="e">
        <f>VLOOKUP(A1993,'Carga Remito.'!A$4:AK$15957,4,0)</f>
        <v>#N/A</v>
      </c>
      <c r="E1993" s="28" t="e">
        <f>VLOOKUP(A1993,'Carga Remito.'!A$4:AK$2258,6,0)</f>
        <v>#N/A</v>
      </c>
      <c r="F1993" s="28" t="e">
        <f>VLOOKUP(A1993,'Carga Remito.'!A$4:AK$1858,7,0)</f>
        <v>#N/A</v>
      </c>
      <c r="G1993" s="27" t="e">
        <f>VLOOKUP(A1993,'Carga Remito.'!A$4:AK$20957,MATCH(G$4,'Carga Remito.'!A$3:AQ$3,0),0)</f>
        <v>#N/A</v>
      </c>
      <c r="J1993" s="15" t="e">
        <f t="shared" si="67"/>
        <v>#N/A</v>
      </c>
    </row>
    <row r="1994" spans="2:10" x14ac:dyDescent="0.25">
      <c r="B1994" s="129" t="e">
        <f>VLOOKUP(A1994,'Carga Remito.'!A$4:AK$16957,3,0)</f>
        <v>#N/A</v>
      </c>
      <c r="C1994" s="131" t="e">
        <f t="shared" ca="1" si="66"/>
        <v>#N/A</v>
      </c>
      <c r="D1994" s="28" t="e">
        <f>VLOOKUP(A1994,'Carga Remito.'!A$4:AK$15957,4,0)</f>
        <v>#N/A</v>
      </c>
      <c r="E1994" s="28" t="e">
        <f>VLOOKUP(A1994,'Carga Remito.'!A$4:AK$2258,6,0)</f>
        <v>#N/A</v>
      </c>
      <c r="F1994" s="28" t="e">
        <f>VLOOKUP(A1994,'Carga Remito.'!A$4:AK$1858,7,0)</f>
        <v>#N/A</v>
      </c>
      <c r="G1994" s="27" t="e">
        <f>VLOOKUP(A1994,'Carga Remito.'!A$4:AK$20957,MATCH(G$4,'Carga Remito.'!A$3:AQ$3,0),0)</f>
        <v>#N/A</v>
      </c>
      <c r="J1994" s="15" t="e">
        <f t="shared" si="67"/>
        <v>#N/A</v>
      </c>
    </row>
    <row r="1995" spans="2:10" x14ac:dyDescent="0.25">
      <c r="B1995" s="129" t="e">
        <f>VLOOKUP(A1995,'Carga Remito.'!A$4:AK$16957,3,0)</f>
        <v>#N/A</v>
      </c>
      <c r="C1995" s="131" t="e">
        <f t="shared" ca="1" si="66"/>
        <v>#N/A</v>
      </c>
      <c r="D1995" s="28" t="e">
        <f>VLOOKUP(A1995,'Carga Remito.'!A$4:AK$15957,4,0)</f>
        <v>#N/A</v>
      </c>
      <c r="E1995" s="28" t="e">
        <f>VLOOKUP(A1995,'Carga Remito.'!A$4:AK$2258,6,0)</f>
        <v>#N/A</v>
      </c>
      <c r="F1995" s="28" t="e">
        <f>VLOOKUP(A1995,'Carga Remito.'!A$4:AK$1858,7,0)</f>
        <v>#N/A</v>
      </c>
      <c r="G1995" s="27" t="e">
        <f>VLOOKUP(A1995,'Carga Remito.'!A$4:AK$20957,MATCH(G$4,'Carga Remito.'!A$3:AQ$3,0),0)</f>
        <v>#N/A</v>
      </c>
      <c r="J1995" s="15" t="e">
        <f t="shared" si="67"/>
        <v>#N/A</v>
      </c>
    </row>
    <row r="1996" spans="2:10" x14ac:dyDescent="0.25">
      <c r="B1996" s="129" t="e">
        <f>VLOOKUP(A1996,'Carga Remito.'!A$4:AK$16957,3,0)</f>
        <v>#N/A</v>
      </c>
      <c r="C1996" s="131" t="e">
        <f t="shared" ca="1" si="66"/>
        <v>#N/A</v>
      </c>
      <c r="D1996" s="28" t="e">
        <f>VLOOKUP(A1996,'Carga Remito.'!A$4:AK$15957,4,0)</f>
        <v>#N/A</v>
      </c>
      <c r="E1996" s="28" t="e">
        <f>VLOOKUP(A1996,'Carga Remito.'!A$4:AK$2258,6,0)</f>
        <v>#N/A</v>
      </c>
      <c r="F1996" s="28" t="e">
        <f>VLOOKUP(A1996,'Carga Remito.'!A$4:AK$1858,7,0)</f>
        <v>#N/A</v>
      </c>
      <c r="G1996" s="27" t="e">
        <f>VLOOKUP(A1996,'Carga Remito.'!A$4:AK$20957,MATCH(G$4,'Carga Remito.'!A$3:AQ$3,0),0)</f>
        <v>#N/A</v>
      </c>
      <c r="J1996" s="15" t="e">
        <f t="shared" si="67"/>
        <v>#N/A</v>
      </c>
    </row>
    <row r="1997" spans="2:10" x14ac:dyDescent="0.25">
      <c r="B1997" s="129" t="e">
        <f>VLOOKUP(A1997,'Carga Remito.'!A$4:AK$16957,3,0)</f>
        <v>#N/A</v>
      </c>
      <c r="C1997" s="131" t="e">
        <f t="shared" ca="1" si="66"/>
        <v>#N/A</v>
      </c>
      <c r="D1997" s="28" t="e">
        <f>VLOOKUP(A1997,'Carga Remito.'!A$4:AK$15957,4,0)</f>
        <v>#N/A</v>
      </c>
      <c r="E1997" s="28" t="e">
        <f>VLOOKUP(A1997,'Carga Remito.'!A$4:AK$2258,6,0)</f>
        <v>#N/A</v>
      </c>
      <c r="F1997" s="28" t="e">
        <f>VLOOKUP(A1997,'Carga Remito.'!A$4:AK$1858,7,0)</f>
        <v>#N/A</v>
      </c>
      <c r="G1997" s="27" t="e">
        <f>VLOOKUP(A1997,'Carga Remito.'!A$4:AK$20957,MATCH(G$4,'Carga Remito.'!A$3:AQ$3,0),0)</f>
        <v>#N/A</v>
      </c>
      <c r="J1997" s="15" t="e">
        <f t="shared" si="67"/>
        <v>#N/A</v>
      </c>
    </row>
    <row r="1998" spans="2:10" x14ac:dyDescent="0.25">
      <c r="B1998" s="129" t="e">
        <f>VLOOKUP(A1998,'Carga Remito.'!A$4:AK$16957,3,0)</f>
        <v>#N/A</v>
      </c>
      <c r="C1998" s="131" t="e">
        <f t="shared" ca="1" si="66"/>
        <v>#N/A</v>
      </c>
      <c r="D1998" s="28" t="e">
        <f>VLOOKUP(A1998,'Carga Remito.'!A$4:AK$15957,4,0)</f>
        <v>#N/A</v>
      </c>
      <c r="E1998" s="28" t="e">
        <f>VLOOKUP(A1998,'Carga Remito.'!A$4:AK$2258,6,0)</f>
        <v>#N/A</v>
      </c>
      <c r="F1998" s="28" t="e">
        <f>VLOOKUP(A1998,'Carga Remito.'!A$4:AK$1858,7,0)</f>
        <v>#N/A</v>
      </c>
      <c r="G1998" s="27" t="e">
        <f>VLOOKUP(A1998,'Carga Remito.'!A$4:AK$20957,MATCH(G$4,'Carga Remito.'!A$3:AQ$3,0),0)</f>
        <v>#N/A</v>
      </c>
      <c r="J1998" s="15" t="e">
        <f t="shared" si="67"/>
        <v>#N/A</v>
      </c>
    </row>
    <row r="1999" spans="2:10" x14ac:dyDescent="0.25">
      <c r="B1999" s="129" t="e">
        <f>VLOOKUP(A1999,'Carga Remito.'!A$4:AK$16957,3,0)</f>
        <v>#N/A</v>
      </c>
      <c r="C1999" s="131" t="e">
        <f t="shared" ca="1" si="66"/>
        <v>#N/A</v>
      </c>
      <c r="D1999" s="28" t="e">
        <f>VLOOKUP(A1999,'Carga Remito.'!A$4:AK$15957,4,0)</f>
        <v>#N/A</v>
      </c>
      <c r="E1999" s="28" t="e">
        <f>VLOOKUP(A1999,'Carga Remito.'!A$4:AK$2258,6,0)</f>
        <v>#N/A</v>
      </c>
      <c r="F1999" s="28" t="e">
        <f>VLOOKUP(A1999,'Carga Remito.'!A$4:AK$1858,7,0)</f>
        <v>#N/A</v>
      </c>
      <c r="G1999" s="27" t="e">
        <f>VLOOKUP(A1999,'Carga Remito.'!A$4:AK$20957,MATCH(G$4,'Carga Remito.'!A$3:AQ$3,0),0)</f>
        <v>#N/A</v>
      </c>
      <c r="J1999" s="15" t="e">
        <f t="shared" si="67"/>
        <v>#N/A</v>
      </c>
    </row>
    <row r="2000" spans="2:10" x14ac:dyDescent="0.25">
      <c r="B2000" s="129" t="e">
        <f>VLOOKUP(A2000,'Carga Remito.'!A$4:AK$16957,3,0)</f>
        <v>#N/A</v>
      </c>
      <c r="C2000" s="131" t="e">
        <f t="shared" ca="1" si="66"/>
        <v>#N/A</v>
      </c>
      <c r="D2000" s="28" t="e">
        <f>VLOOKUP(A2000,'Carga Remito.'!A$4:AK$15957,4,0)</f>
        <v>#N/A</v>
      </c>
      <c r="E2000" s="28" t="e">
        <f>VLOOKUP(A2000,'Carga Remito.'!A$4:AK$2258,6,0)</f>
        <v>#N/A</v>
      </c>
      <c r="F2000" s="28" t="e">
        <f>VLOOKUP(A2000,'Carga Remito.'!A$4:AK$1858,7,0)</f>
        <v>#N/A</v>
      </c>
      <c r="G2000" s="27" t="e">
        <f>VLOOKUP(A2000,'Carga Remito.'!A$4:AK$20957,MATCH(G$4,'Carga Remito.'!A$3:AQ$3,0),0)</f>
        <v>#N/A</v>
      </c>
      <c r="J2000" s="15" t="e">
        <f t="shared" si="67"/>
        <v>#N/A</v>
      </c>
    </row>
    <row r="2001" spans="2:10" x14ac:dyDescent="0.25">
      <c r="B2001" s="129" t="e">
        <f>VLOOKUP(A2001,'Carga Remito.'!A$4:AK$16957,3,0)</f>
        <v>#N/A</v>
      </c>
      <c r="C2001" s="131" t="e">
        <f t="shared" ca="1" si="66"/>
        <v>#N/A</v>
      </c>
      <c r="D2001" s="28" t="e">
        <f>VLOOKUP(A2001,'Carga Remito.'!A$4:AK$15957,4,0)</f>
        <v>#N/A</v>
      </c>
      <c r="E2001" s="28" t="e">
        <f>VLOOKUP(A2001,'Carga Remito.'!A$4:AK$2258,6,0)</f>
        <v>#N/A</v>
      </c>
      <c r="F2001" s="28" t="e">
        <f>VLOOKUP(A2001,'Carga Remito.'!A$4:AK$1858,7,0)</f>
        <v>#N/A</v>
      </c>
      <c r="G2001" s="27" t="e">
        <f>VLOOKUP(A2001,'Carga Remito.'!A$4:AK$20957,MATCH(G$4,'Carga Remito.'!A$3:AQ$3,0),0)</f>
        <v>#N/A</v>
      </c>
      <c r="J2001" s="15" t="e">
        <f t="shared" si="67"/>
        <v>#N/A</v>
      </c>
    </row>
    <row r="2002" spans="2:10" x14ac:dyDescent="0.25">
      <c r="B2002" s="129" t="e">
        <f>VLOOKUP(A2002,'Carga Remito.'!A$4:AK$16957,3,0)</f>
        <v>#N/A</v>
      </c>
      <c r="C2002" s="131" t="e">
        <f t="shared" ca="1" si="66"/>
        <v>#N/A</v>
      </c>
      <c r="D2002" s="28" t="e">
        <f>VLOOKUP(A2002,'Carga Remito.'!A$4:AK$15957,4,0)</f>
        <v>#N/A</v>
      </c>
      <c r="E2002" s="28" t="e">
        <f>VLOOKUP(A2002,'Carga Remito.'!A$4:AK$2258,6,0)</f>
        <v>#N/A</v>
      </c>
      <c r="F2002" s="28" t="e">
        <f>VLOOKUP(A2002,'Carga Remito.'!A$4:AK$1858,7,0)</f>
        <v>#N/A</v>
      </c>
      <c r="G2002" s="27" t="e">
        <f>VLOOKUP(A2002,'Carga Remito.'!A$4:AK$20957,MATCH(G$4,'Carga Remito.'!A$3:AQ$3,0),0)</f>
        <v>#N/A</v>
      </c>
      <c r="J2002" s="15" t="e">
        <f t="shared" si="67"/>
        <v>#N/A</v>
      </c>
    </row>
    <row r="2003" spans="2:10" x14ac:dyDescent="0.25">
      <c r="B2003" s="129" t="e">
        <f>VLOOKUP(A2003,'Carga Remito.'!A$4:AK$16957,3,0)</f>
        <v>#N/A</v>
      </c>
      <c r="C2003" s="131" t="e">
        <f t="shared" ca="1" si="66"/>
        <v>#N/A</v>
      </c>
      <c r="D2003" s="28" t="e">
        <f>VLOOKUP(A2003,'Carga Remito.'!A$4:AK$15957,4,0)</f>
        <v>#N/A</v>
      </c>
      <c r="E2003" s="28" t="e">
        <f>VLOOKUP(A2003,'Carga Remito.'!A$4:AK$2258,6,0)</f>
        <v>#N/A</v>
      </c>
      <c r="F2003" s="28" t="e">
        <f>VLOOKUP(A2003,'Carga Remito.'!A$4:AK$1858,7,0)</f>
        <v>#N/A</v>
      </c>
      <c r="G2003" s="27" t="e">
        <f>VLOOKUP(A2003,'Carga Remito.'!A$4:AK$20957,MATCH(G$4,'Carga Remito.'!A$3:AQ$3,0),0)</f>
        <v>#N/A</v>
      </c>
      <c r="J2003" s="15" t="e">
        <f t="shared" si="67"/>
        <v>#N/A</v>
      </c>
    </row>
    <row r="2004" spans="2:10" x14ac:dyDescent="0.25">
      <c r="B2004" s="129" t="e">
        <f>VLOOKUP(A2004,'Carga Remito.'!A$4:AK$16957,3,0)</f>
        <v>#N/A</v>
      </c>
      <c r="C2004" s="131" t="e">
        <f t="shared" ca="1" si="66"/>
        <v>#N/A</v>
      </c>
      <c r="D2004" s="28" t="e">
        <f>VLOOKUP(A2004,'Carga Remito.'!A$4:AK$15957,4,0)</f>
        <v>#N/A</v>
      </c>
      <c r="E2004" s="28" t="e">
        <f>VLOOKUP(A2004,'Carga Remito.'!A$4:AK$2258,6,0)</f>
        <v>#N/A</v>
      </c>
      <c r="F2004" s="28" t="e">
        <f>VLOOKUP(A2004,'Carga Remito.'!A$4:AK$1858,7,0)</f>
        <v>#N/A</v>
      </c>
      <c r="G2004" s="27" t="e">
        <f>VLOOKUP(A2004,'Carga Remito.'!A$4:AK$20957,MATCH(G$4,'Carga Remito.'!A$3:AQ$3,0),0)</f>
        <v>#N/A</v>
      </c>
      <c r="J2004" s="15" t="e">
        <f t="shared" si="67"/>
        <v>#N/A</v>
      </c>
    </row>
    <row r="2005" spans="2:10" x14ac:dyDescent="0.25">
      <c r="B2005" s="129" t="e">
        <f>VLOOKUP(A2005,'Carga Remito.'!A$4:AK$16957,3,0)</f>
        <v>#N/A</v>
      </c>
      <c r="C2005" s="131" t="e">
        <f t="shared" ca="1" si="66"/>
        <v>#N/A</v>
      </c>
      <c r="D2005" s="28" t="e">
        <f>VLOOKUP(A2005,'Carga Remito.'!A$4:AK$15957,4,0)</f>
        <v>#N/A</v>
      </c>
      <c r="E2005" s="28" t="e">
        <f>VLOOKUP(A2005,'Carga Remito.'!A$4:AK$2258,6,0)</f>
        <v>#N/A</v>
      </c>
      <c r="F2005" s="28" t="e">
        <f>VLOOKUP(A2005,'Carga Remito.'!A$4:AK$1858,7,0)</f>
        <v>#N/A</v>
      </c>
      <c r="G2005" s="27" t="e">
        <f>VLOOKUP(A2005,'Carga Remito.'!A$4:AK$20957,MATCH(G$4,'Carga Remito.'!A$3:AQ$3,0),0)</f>
        <v>#N/A</v>
      </c>
      <c r="J2005" s="15" t="e">
        <f t="shared" si="67"/>
        <v>#N/A</v>
      </c>
    </row>
    <row r="2006" spans="2:10" x14ac:dyDescent="0.25">
      <c r="B2006" s="129" t="e">
        <f>VLOOKUP(A2006,'Carga Remito.'!A$4:AK$16957,3,0)</f>
        <v>#N/A</v>
      </c>
      <c r="C2006" s="131" t="e">
        <f t="shared" ca="1" si="66"/>
        <v>#N/A</v>
      </c>
      <c r="D2006" s="28" t="e">
        <f>VLOOKUP(A2006,'Carga Remito.'!A$4:AK$15957,4,0)</f>
        <v>#N/A</v>
      </c>
      <c r="E2006" s="28" t="e">
        <f>VLOOKUP(A2006,'Carga Remito.'!A$4:AK$2258,6,0)</f>
        <v>#N/A</v>
      </c>
      <c r="F2006" s="28" t="e">
        <f>VLOOKUP(A2006,'Carga Remito.'!A$4:AK$1858,7,0)</f>
        <v>#N/A</v>
      </c>
      <c r="G2006" s="27" t="e">
        <f>VLOOKUP(A2006,'Carga Remito.'!A$4:AK$20957,MATCH(G$4,'Carga Remito.'!A$3:AQ$3,0),0)</f>
        <v>#N/A</v>
      </c>
      <c r="J2006" s="15" t="e">
        <f t="shared" si="67"/>
        <v>#N/A</v>
      </c>
    </row>
    <row r="2007" spans="2:10" x14ac:dyDescent="0.25">
      <c r="B2007" s="129" t="e">
        <f>VLOOKUP(A2007,'Carga Remito.'!A$4:AK$16957,3,0)</f>
        <v>#N/A</v>
      </c>
      <c r="C2007" s="131" t="e">
        <f t="shared" ca="1" si="66"/>
        <v>#N/A</v>
      </c>
      <c r="D2007" s="28" t="e">
        <f>VLOOKUP(A2007,'Carga Remito.'!A$4:AK$15957,4,0)</f>
        <v>#N/A</v>
      </c>
      <c r="E2007" s="28" t="e">
        <f>VLOOKUP(A2007,'Carga Remito.'!A$4:AK$2258,6,0)</f>
        <v>#N/A</v>
      </c>
      <c r="F2007" s="28" t="e">
        <f>VLOOKUP(A2007,'Carga Remito.'!A$4:AK$1858,7,0)</f>
        <v>#N/A</v>
      </c>
      <c r="G2007" s="27" t="e">
        <f>VLOOKUP(A2007,'Carga Remito.'!A$4:AK$20957,MATCH(G$4,'Carga Remito.'!A$3:AQ$3,0),0)</f>
        <v>#N/A</v>
      </c>
      <c r="J2007" s="15" t="e">
        <f t="shared" si="67"/>
        <v>#N/A</v>
      </c>
    </row>
    <row r="2008" spans="2:10" x14ac:dyDescent="0.25">
      <c r="B2008" s="129" t="e">
        <f>VLOOKUP(A2008,'Carga Remito.'!A$4:AK$16957,3,0)</f>
        <v>#N/A</v>
      </c>
      <c r="C2008" s="131" t="e">
        <f t="shared" ca="1" si="66"/>
        <v>#N/A</v>
      </c>
      <c r="D2008" s="28" t="e">
        <f>VLOOKUP(A2008,'Carga Remito.'!A$4:AK$15957,4,0)</f>
        <v>#N/A</v>
      </c>
      <c r="E2008" s="28" t="e">
        <f>VLOOKUP(A2008,'Carga Remito.'!A$4:AK$2258,6,0)</f>
        <v>#N/A</v>
      </c>
      <c r="F2008" s="28" t="e">
        <f>VLOOKUP(A2008,'Carga Remito.'!A$4:AK$1858,7,0)</f>
        <v>#N/A</v>
      </c>
      <c r="G2008" s="27" t="e">
        <f>VLOOKUP(A2008,'Carga Remito.'!A$4:AK$20957,MATCH(G$4,'Carga Remito.'!A$3:AQ$3,0),0)</f>
        <v>#N/A</v>
      </c>
      <c r="J2008" s="15" t="e">
        <f t="shared" si="67"/>
        <v>#N/A</v>
      </c>
    </row>
    <row r="2009" spans="2:10" x14ac:dyDescent="0.25">
      <c r="B2009" s="129" t="e">
        <f>VLOOKUP(A2009,'Carga Remito.'!A$4:AK$16957,3,0)</f>
        <v>#N/A</v>
      </c>
      <c r="C2009" s="131" t="e">
        <f t="shared" ca="1" si="66"/>
        <v>#N/A</v>
      </c>
      <c r="D2009" s="28" t="e">
        <f>VLOOKUP(A2009,'Carga Remito.'!A$4:AK$15957,4,0)</f>
        <v>#N/A</v>
      </c>
      <c r="E2009" s="28" t="e">
        <f>VLOOKUP(A2009,'Carga Remito.'!A$4:AK$2258,6,0)</f>
        <v>#N/A</v>
      </c>
      <c r="F2009" s="28" t="e">
        <f>VLOOKUP(A2009,'Carga Remito.'!A$4:AK$1858,7,0)</f>
        <v>#N/A</v>
      </c>
      <c r="G2009" s="27" t="e">
        <f>VLOOKUP(A2009,'Carga Remito.'!A$4:AK$20957,MATCH(G$4,'Carga Remito.'!A$3:AQ$3,0),0)</f>
        <v>#N/A</v>
      </c>
      <c r="J2009" s="15" t="e">
        <f t="shared" si="67"/>
        <v>#N/A</v>
      </c>
    </row>
    <row r="2010" spans="2:10" x14ac:dyDescent="0.25">
      <c r="B2010" s="129" t="e">
        <f>VLOOKUP(A2010,'Carga Remito.'!A$4:AK$16957,3,0)</f>
        <v>#N/A</v>
      </c>
      <c r="C2010" s="131" t="e">
        <f t="shared" ca="1" si="66"/>
        <v>#N/A</v>
      </c>
      <c r="D2010" s="28" t="e">
        <f>VLOOKUP(A2010,'Carga Remito.'!A$4:AK$15957,4,0)</f>
        <v>#N/A</v>
      </c>
      <c r="E2010" s="28" t="e">
        <f>VLOOKUP(A2010,'Carga Remito.'!A$4:AK$2258,6,0)</f>
        <v>#N/A</v>
      </c>
      <c r="F2010" s="28" t="e">
        <f>VLOOKUP(A2010,'Carga Remito.'!A$4:AK$1858,7,0)</f>
        <v>#N/A</v>
      </c>
      <c r="G2010" s="27" t="e">
        <f>VLOOKUP(A2010,'Carga Remito.'!A$4:AK$20957,MATCH(G$4,'Carga Remito.'!A$3:AQ$3,0),0)</f>
        <v>#N/A</v>
      </c>
      <c r="J2010" s="15" t="e">
        <f t="shared" si="67"/>
        <v>#N/A</v>
      </c>
    </row>
    <row r="2011" spans="2:10" x14ac:dyDescent="0.25">
      <c r="B2011" s="129" t="e">
        <f>VLOOKUP(A2011,'Carga Remito.'!A$4:AK$16957,3,0)</f>
        <v>#N/A</v>
      </c>
      <c r="C2011" s="131" t="e">
        <f t="shared" ca="1" si="66"/>
        <v>#N/A</v>
      </c>
      <c r="D2011" s="28" t="e">
        <f>VLOOKUP(A2011,'Carga Remito.'!A$4:AK$15957,4,0)</f>
        <v>#N/A</v>
      </c>
      <c r="E2011" s="28" t="e">
        <f>VLOOKUP(A2011,'Carga Remito.'!A$4:AK$2258,6,0)</f>
        <v>#N/A</v>
      </c>
      <c r="F2011" s="28" t="e">
        <f>VLOOKUP(A2011,'Carga Remito.'!A$4:AK$1858,7,0)</f>
        <v>#N/A</v>
      </c>
      <c r="G2011" s="27" t="e">
        <f>VLOOKUP(A2011,'Carga Remito.'!A$4:AK$20957,MATCH(G$4,'Carga Remito.'!A$3:AQ$3,0),0)</f>
        <v>#N/A</v>
      </c>
      <c r="J2011" s="15" t="e">
        <f t="shared" si="67"/>
        <v>#N/A</v>
      </c>
    </row>
    <row r="2012" spans="2:10" x14ac:dyDescent="0.25">
      <c r="B2012" s="129" t="e">
        <f>VLOOKUP(A2012,'Carga Remito.'!A$4:AK$16957,3,0)</f>
        <v>#N/A</v>
      </c>
      <c r="C2012" s="131" t="e">
        <f t="shared" ca="1" si="66"/>
        <v>#N/A</v>
      </c>
      <c r="D2012" s="28" t="e">
        <f>VLOOKUP(A2012,'Carga Remito.'!A$4:AK$15957,4,0)</f>
        <v>#N/A</v>
      </c>
      <c r="E2012" s="28" t="e">
        <f>VLOOKUP(A2012,'Carga Remito.'!A$4:AK$2258,6,0)</f>
        <v>#N/A</v>
      </c>
      <c r="F2012" s="28" t="e">
        <f>VLOOKUP(A2012,'Carga Remito.'!A$4:AK$1858,7,0)</f>
        <v>#N/A</v>
      </c>
      <c r="G2012" s="27" t="e">
        <f>VLOOKUP(A2012,'Carga Remito.'!A$4:AK$20957,MATCH(G$4,'Carga Remito.'!A$3:AQ$3,0),0)</f>
        <v>#N/A</v>
      </c>
      <c r="J2012" s="15" t="e">
        <f t="shared" si="67"/>
        <v>#N/A</v>
      </c>
    </row>
    <row r="2013" spans="2:10" x14ac:dyDescent="0.25">
      <c r="B2013" s="129" t="e">
        <f>VLOOKUP(A2013,'Carga Remito.'!A$4:AK$16957,3,0)</f>
        <v>#N/A</v>
      </c>
      <c r="C2013" s="131" t="e">
        <f t="shared" ca="1" si="66"/>
        <v>#N/A</v>
      </c>
      <c r="D2013" s="28" t="e">
        <f>VLOOKUP(A2013,'Carga Remito.'!A$4:AK$15957,4,0)</f>
        <v>#N/A</v>
      </c>
      <c r="E2013" s="28" t="e">
        <f>VLOOKUP(A2013,'Carga Remito.'!A$4:AK$2258,6,0)</f>
        <v>#N/A</v>
      </c>
      <c r="F2013" s="28" t="e">
        <f>VLOOKUP(A2013,'Carga Remito.'!A$4:AK$1858,7,0)</f>
        <v>#N/A</v>
      </c>
      <c r="G2013" s="27" t="e">
        <f>VLOOKUP(A2013,'Carga Remito.'!A$4:AK$20957,MATCH(G$4,'Carga Remito.'!A$3:AQ$3,0),0)</f>
        <v>#N/A</v>
      </c>
      <c r="J2013" s="15" t="e">
        <f t="shared" si="67"/>
        <v>#N/A</v>
      </c>
    </row>
    <row r="2014" spans="2:10" x14ac:dyDescent="0.25">
      <c r="B2014" s="129" t="e">
        <f>VLOOKUP(A2014,'Carga Remito.'!A$4:AK$16957,3,0)</f>
        <v>#N/A</v>
      </c>
      <c r="C2014" s="131" t="e">
        <f t="shared" ca="1" si="66"/>
        <v>#N/A</v>
      </c>
      <c r="D2014" s="28" t="e">
        <f>VLOOKUP(A2014,'Carga Remito.'!A$4:AK$15957,4,0)</f>
        <v>#N/A</v>
      </c>
      <c r="E2014" s="28" t="e">
        <f>VLOOKUP(A2014,'Carga Remito.'!A$4:AK$2258,6,0)</f>
        <v>#N/A</v>
      </c>
      <c r="F2014" s="28" t="e">
        <f>VLOOKUP(A2014,'Carga Remito.'!A$4:AK$1858,7,0)</f>
        <v>#N/A</v>
      </c>
      <c r="G2014" s="27" t="e">
        <f>VLOOKUP(A2014,'Carga Remito.'!A$4:AK$20957,MATCH(G$4,'Carga Remito.'!A$3:AQ$3,0),0)</f>
        <v>#N/A</v>
      </c>
      <c r="J2014" s="15" t="e">
        <f t="shared" si="67"/>
        <v>#N/A</v>
      </c>
    </row>
    <row r="2015" spans="2:10" x14ac:dyDescent="0.25">
      <c r="B2015" s="129" t="e">
        <f>VLOOKUP(A2015,'Carga Remito.'!A$4:AK$16957,3,0)</f>
        <v>#N/A</v>
      </c>
      <c r="C2015" s="131" t="e">
        <f t="shared" ca="1" si="66"/>
        <v>#N/A</v>
      </c>
      <c r="D2015" s="28" t="e">
        <f>VLOOKUP(A2015,'Carga Remito.'!A$4:AK$15957,4,0)</f>
        <v>#N/A</v>
      </c>
      <c r="E2015" s="28" t="e">
        <f>VLOOKUP(A2015,'Carga Remito.'!A$4:AK$2258,6,0)</f>
        <v>#N/A</v>
      </c>
      <c r="F2015" s="28" t="e">
        <f>VLOOKUP(A2015,'Carga Remito.'!A$4:AK$1858,7,0)</f>
        <v>#N/A</v>
      </c>
      <c r="G2015" s="27" t="e">
        <f>VLOOKUP(A2015,'Carga Remito.'!A$4:AK$20957,MATCH(G$4,'Carga Remito.'!A$3:AQ$3,0),0)</f>
        <v>#N/A</v>
      </c>
      <c r="J2015" s="15" t="e">
        <f t="shared" si="67"/>
        <v>#N/A</v>
      </c>
    </row>
    <row r="2016" spans="2:10" x14ac:dyDescent="0.25">
      <c r="B2016" s="129" t="e">
        <f>VLOOKUP(A2016,'Carga Remito.'!A$4:AK$16957,3,0)</f>
        <v>#N/A</v>
      </c>
      <c r="C2016" s="131" t="e">
        <f t="shared" ca="1" si="66"/>
        <v>#N/A</v>
      </c>
      <c r="D2016" s="28" t="e">
        <f>VLOOKUP(A2016,'Carga Remito.'!A$4:AK$15957,4,0)</f>
        <v>#N/A</v>
      </c>
      <c r="E2016" s="28" t="e">
        <f>VLOOKUP(A2016,'Carga Remito.'!A$4:AK$2258,6,0)</f>
        <v>#N/A</v>
      </c>
      <c r="F2016" s="28" t="e">
        <f>VLOOKUP(A2016,'Carga Remito.'!A$4:AK$1858,7,0)</f>
        <v>#N/A</v>
      </c>
      <c r="G2016" s="27" t="e">
        <f>VLOOKUP(A2016,'Carga Remito.'!A$4:AK$20957,MATCH(G$4,'Carga Remito.'!A$3:AQ$3,0),0)</f>
        <v>#N/A</v>
      </c>
      <c r="J2016" s="15" t="e">
        <f t="shared" si="67"/>
        <v>#N/A</v>
      </c>
    </row>
    <row r="2017" spans="2:10" x14ac:dyDescent="0.25">
      <c r="B2017" s="129" t="e">
        <f>VLOOKUP(A2017,'Carga Remito.'!A$4:AK$16957,3,0)</f>
        <v>#N/A</v>
      </c>
      <c r="C2017" s="131" t="e">
        <f t="shared" ca="1" si="66"/>
        <v>#N/A</v>
      </c>
      <c r="D2017" s="28" t="e">
        <f>VLOOKUP(A2017,'Carga Remito.'!A$4:AK$15957,4,0)</f>
        <v>#N/A</v>
      </c>
      <c r="E2017" s="28" t="e">
        <f>VLOOKUP(A2017,'Carga Remito.'!A$4:AK$2258,6,0)</f>
        <v>#N/A</v>
      </c>
      <c r="F2017" s="28" t="e">
        <f>VLOOKUP(A2017,'Carga Remito.'!A$4:AK$1858,7,0)</f>
        <v>#N/A</v>
      </c>
      <c r="G2017" s="27" t="e">
        <f>VLOOKUP(A2017,'Carga Remito.'!A$4:AK$20957,MATCH(G$4,'Carga Remito.'!A$3:AQ$3,0),0)</f>
        <v>#N/A</v>
      </c>
      <c r="J2017" s="15" t="e">
        <f t="shared" si="67"/>
        <v>#N/A</v>
      </c>
    </row>
    <row r="2018" spans="2:10" x14ac:dyDescent="0.25">
      <c r="B2018" s="129" t="e">
        <f>VLOOKUP(A2018,'Carga Remito.'!A$4:AK$16957,3,0)</f>
        <v>#N/A</v>
      </c>
      <c r="C2018" s="131" t="e">
        <f t="shared" ca="1" si="66"/>
        <v>#N/A</v>
      </c>
      <c r="D2018" s="28" t="e">
        <f>VLOOKUP(A2018,'Carga Remito.'!A$4:AK$15957,4,0)</f>
        <v>#N/A</v>
      </c>
      <c r="E2018" s="28" t="e">
        <f>VLOOKUP(A2018,'Carga Remito.'!A$4:AK$2258,6,0)</f>
        <v>#N/A</v>
      </c>
      <c r="F2018" s="28" t="e">
        <f>VLOOKUP(A2018,'Carga Remito.'!A$4:AK$1858,7,0)</f>
        <v>#N/A</v>
      </c>
      <c r="G2018" s="27" t="e">
        <f>VLOOKUP(A2018,'Carga Remito.'!A$4:AK$20957,MATCH(G$4,'Carga Remito.'!A$3:AQ$3,0),0)</f>
        <v>#N/A</v>
      </c>
      <c r="J2018" s="15" t="e">
        <f t="shared" si="67"/>
        <v>#N/A</v>
      </c>
    </row>
    <row r="2019" spans="2:10" x14ac:dyDescent="0.25">
      <c r="B2019" s="129" t="e">
        <f>VLOOKUP(A2019,'Carga Remito.'!A$4:AK$16957,3,0)</f>
        <v>#N/A</v>
      </c>
      <c r="C2019" s="131" t="e">
        <f t="shared" ca="1" si="66"/>
        <v>#N/A</v>
      </c>
      <c r="D2019" s="28" t="e">
        <f>VLOOKUP(A2019,'Carga Remito.'!A$4:AK$15957,4,0)</f>
        <v>#N/A</v>
      </c>
      <c r="E2019" s="28" t="e">
        <f>VLOOKUP(A2019,'Carga Remito.'!A$4:AK$2258,6,0)</f>
        <v>#N/A</v>
      </c>
      <c r="F2019" s="28" t="e">
        <f>VLOOKUP(A2019,'Carga Remito.'!A$4:AK$1858,7,0)</f>
        <v>#N/A</v>
      </c>
      <c r="G2019" s="27" t="e">
        <f>VLOOKUP(A2019,'Carga Remito.'!A$4:AK$20957,MATCH(G$4,'Carga Remito.'!A$3:AQ$3,0),0)</f>
        <v>#N/A</v>
      </c>
      <c r="J2019" s="15" t="e">
        <f t="shared" si="67"/>
        <v>#N/A</v>
      </c>
    </row>
    <row r="2020" spans="2:10" x14ac:dyDescent="0.25">
      <c r="B2020" s="129" t="e">
        <f>VLOOKUP(A2020,'Carga Remito.'!A$4:AK$16957,3,0)</f>
        <v>#N/A</v>
      </c>
      <c r="C2020" s="131" t="e">
        <f t="shared" ca="1" si="66"/>
        <v>#N/A</v>
      </c>
      <c r="D2020" s="28" t="e">
        <f>VLOOKUP(A2020,'Carga Remito.'!A$4:AK$15957,4,0)</f>
        <v>#N/A</v>
      </c>
      <c r="E2020" s="28" t="e">
        <f>VLOOKUP(A2020,'Carga Remito.'!A$4:AK$2258,6,0)</f>
        <v>#N/A</v>
      </c>
      <c r="F2020" s="28" t="e">
        <f>VLOOKUP(A2020,'Carga Remito.'!A$4:AK$1858,7,0)</f>
        <v>#N/A</v>
      </c>
      <c r="G2020" s="27" t="e">
        <f>VLOOKUP(A2020,'Carga Remito.'!A$4:AK$20957,MATCH(G$4,'Carga Remito.'!A$3:AQ$3,0),0)</f>
        <v>#N/A</v>
      </c>
      <c r="J2020" s="15" t="e">
        <f t="shared" si="67"/>
        <v>#N/A</v>
      </c>
    </row>
    <row r="2021" spans="2:10" x14ac:dyDescent="0.25">
      <c r="B2021" s="129" t="e">
        <f>VLOOKUP(A2021,'Carga Remito.'!A$4:AK$16957,3,0)</f>
        <v>#N/A</v>
      </c>
      <c r="C2021" s="131" t="e">
        <f t="shared" ref="C2021:C2084" ca="1" si="68">IF((TODAY()-B2021)&lt;30,0,(TODAY()-B2021)/30)</f>
        <v>#N/A</v>
      </c>
      <c r="D2021" s="28" t="e">
        <f>VLOOKUP(A2021,'Carga Remito.'!A$4:AK$15957,4,0)</f>
        <v>#N/A</v>
      </c>
      <c r="E2021" s="28" t="e">
        <f>VLOOKUP(A2021,'Carga Remito.'!A$4:AK$2258,6,0)</f>
        <v>#N/A</v>
      </c>
      <c r="F2021" s="28" t="e">
        <f>VLOOKUP(A2021,'Carga Remito.'!A$4:AK$1858,7,0)</f>
        <v>#N/A</v>
      </c>
      <c r="G2021" s="27" t="e">
        <f>VLOOKUP(A2021,'Carga Remito.'!A$4:AK$20957,MATCH(G$4,'Carga Remito.'!A$3:AQ$3,0),0)</f>
        <v>#N/A</v>
      </c>
      <c r="J2021" s="15" t="e">
        <f t="shared" si="67"/>
        <v>#N/A</v>
      </c>
    </row>
    <row r="2022" spans="2:10" x14ac:dyDescent="0.25">
      <c r="B2022" s="129" t="e">
        <f>VLOOKUP(A2022,'Carga Remito.'!A$4:AK$16957,3,0)</f>
        <v>#N/A</v>
      </c>
      <c r="C2022" s="131" t="e">
        <f t="shared" ca="1" si="68"/>
        <v>#N/A</v>
      </c>
      <c r="D2022" s="28" t="e">
        <f>VLOOKUP(A2022,'Carga Remito.'!A$4:AK$15957,4,0)</f>
        <v>#N/A</v>
      </c>
      <c r="E2022" s="28" t="e">
        <f>VLOOKUP(A2022,'Carga Remito.'!A$4:AK$2258,6,0)</f>
        <v>#N/A</v>
      </c>
      <c r="F2022" s="28" t="e">
        <f>VLOOKUP(A2022,'Carga Remito.'!A$4:AK$1858,7,0)</f>
        <v>#N/A</v>
      </c>
      <c r="G2022" s="27" t="e">
        <f>VLOOKUP(A2022,'Carga Remito.'!A$4:AK$20957,MATCH(G$4,'Carga Remito.'!A$3:AQ$3,0),0)</f>
        <v>#N/A</v>
      </c>
      <c r="J2022" s="15" t="e">
        <f t="shared" si="67"/>
        <v>#N/A</v>
      </c>
    </row>
    <row r="2023" spans="2:10" x14ac:dyDescent="0.25">
      <c r="B2023" s="129" t="e">
        <f>VLOOKUP(A2023,'Carga Remito.'!A$4:AK$16957,3,0)</f>
        <v>#N/A</v>
      </c>
      <c r="C2023" s="131" t="e">
        <f t="shared" ca="1" si="68"/>
        <v>#N/A</v>
      </c>
      <c r="D2023" s="28" t="e">
        <f>VLOOKUP(A2023,'Carga Remito.'!A$4:AK$15957,4,0)</f>
        <v>#N/A</v>
      </c>
      <c r="E2023" s="28" t="e">
        <f>VLOOKUP(A2023,'Carga Remito.'!A$4:AK$2258,6,0)</f>
        <v>#N/A</v>
      </c>
      <c r="F2023" s="28" t="e">
        <f>VLOOKUP(A2023,'Carga Remito.'!A$4:AK$1858,7,0)</f>
        <v>#N/A</v>
      </c>
      <c r="G2023" s="27" t="e">
        <f>VLOOKUP(A2023,'Carga Remito.'!A$4:AK$20957,MATCH(G$4,'Carga Remito.'!A$3:AQ$3,0),0)</f>
        <v>#N/A</v>
      </c>
      <c r="J2023" s="15" t="e">
        <f t="shared" si="67"/>
        <v>#N/A</v>
      </c>
    </row>
    <row r="2024" spans="2:10" x14ac:dyDescent="0.25">
      <c r="B2024" s="129" t="e">
        <f>VLOOKUP(A2024,'Carga Remito.'!A$4:AK$16957,3,0)</f>
        <v>#N/A</v>
      </c>
      <c r="C2024" s="131" t="e">
        <f t="shared" ca="1" si="68"/>
        <v>#N/A</v>
      </c>
      <c r="D2024" s="28" t="e">
        <f>VLOOKUP(A2024,'Carga Remito.'!A$4:AK$15957,4,0)</f>
        <v>#N/A</v>
      </c>
      <c r="E2024" s="28" t="e">
        <f>VLOOKUP(A2024,'Carga Remito.'!A$4:AK$2258,6,0)</f>
        <v>#N/A</v>
      </c>
      <c r="F2024" s="28" t="e">
        <f>VLOOKUP(A2024,'Carga Remito.'!A$4:AK$1858,7,0)</f>
        <v>#N/A</v>
      </c>
      <c r="G2024" s="27" t="e">
        <f>VLOOKUP(A2024,'Carga Remito.'!A$4:AK$20957,MATCH(G$4,'Carga Remito.'!A$3:AQ$3,0),0)</f>
        <v>#N/A</v>
      </c>
      <c r="J2024" s="15" t="e">
        <f t="shared" si="67"/>
        <v>#N/A</v>
      </c>
    </row>
    <row r="2025" spans="2:10" x14ac:dyDescent="0.25">
      <c r="B2025" s="129" t="e">
        <f>VLOOKUP(A2025,'Carga Remito.'!A$4:AK$16957,3,0)</f>
        <v>#N/A</v>
      </c>
      <c r="C2025" s="131" t="e">
        <f t="shared" ca="1" si="68"/>
        <v>#N/A</v>
      </c>
      <c r="D2025" s="28" t="e">
        <f>VLOOKUP(A2025,'Carga Remito.'!A$4:AK$15957,4,0)</f>
        <v>#N/A</v>
      </c>
      <c r="E2025" s="28" t="e">
        <f>VLOOKUP(A2025,'Carga Remito.'!A$4:AK$2258,6,0)</f>
        <v>#N/A</v>
      </c>
      <c r="F2025" s="28" t="e">
        <f>VLOOKUP(A2025,'Carga Remito.'!A$4:AK$1858,7,0)</f>
        <v>#N/A</v>
      </c>
      <c r="G2025" s="27" t="e">
        <f>VLOOKUP(A2025,'Carga Remito.'!A$4:AK$20957,MATCH(G$4,'Carga Remito.'!A$3:AQ$3,0),0)</f>
        <v>#N/A</v>
      </c>
      <c r="J2025" s="15" t="e">
        <f t="shared" si="67"/>
        <v>#N/A</v>
      </c>
    </row>
    <row r="2026" spans="2:10" x14ac:dyDescent="0.25">
      <c r="B2026" s="129" t="e">
        <f>VLOOKUP(A2026,'Carga Remito.'!A$4:AK$16957,3,0)</f>
        <v>#N/A</v>
      </c>
      <c r="C2026" s="131" t="e">
        <f t="shared" ca="1" si="68"/>
        <v>#N/A</v>
      </c>
      <c r="D2026" s="28" t="e">
        <f>VLOOKUP(A2026,'Carga Remito.'!A$4:AK$15957,4,0)</f>
        <v>#N/A</v>
      </c>
      <c r="E2026" s="28" t="e">
        <f>VLOOKUP(A2026,'Carga Remito.'!A$4:AK$2258,6,0)</f>
        <v>#N/A</v>
      </c>
      <c r="F2026" s="28" t="e">
        <f>VLOOKUP(A2026,'Carga Remito.'!A$4:AK$1858,7,0)</f>
        <v>#N/A</v>
      </c>
      <c r="G2026" s="27" t="e">
        <f>VLOOKUP(A2026,'Carga Remito.'!A$4:AK$20957,MATCH(G$4,'Carga Remito.'!A$3:AQ$3,0),0)</f>
        <v>#N/A</v>
      </c>
      <c r="J2026" s="15" t="e">
        <f t="shared" si="67"/>
        <v>#N/A</v>
      </c>
    </row>
    <row r="2027" spans="2:10" x14ac:dyDescent="0.25">
      <c r="B2027" s="129" t="e">
        <f>VLOOKUP(A2027,'Carga Remito.'!A$4:AK$16957,3,0)</f>
        <v>#N/A</v>
      </c>
      <c r="C2027" s="131" t="e">
        <f t="shared" ca="1" si="68"/>
        <v>#N/A</v>
      </c>
      <c r="D2027" s="28" t="e">
        <f>VLOOKUP(A2027,'Carga Remito.'!A$4:AK$15957,4,0)</f>
        <v>#N/A</v>
      </c>
      <c r="E2027" s="28" t="e">
        <f>VLOOKUP(A2027,'Carga Remito.'!A$4:AK$2258,6,0)</f>
        <v>#N/A</v>
      </c>
      <c r="F2027" s="28" t="e">
        <f>VLOOKUP(A2027,'Carga Remito.'!A$4:AK$1858,7,0)</f>
        <v>#N/A</v>
      </c>
      <c r="G2027" s="27" t="e">
        <f>VLOOKUP(A2027,'Carga Remito.'!A$4:AK$20957,MATCH(G$4,'Carga Remito.'!A$3:AQ$3,0),0)</f>
        <v>#N/A</v>
      </c>
      <c r="J2027" s="15" t="e">
        <f t="shared" si="67"/>
        <v>#N/A</v>
      </c>
    </row>
    <row r="2028" spans="2:10" x14ac:dyDescent="0.25">
      <c r="B2028" s="129" t="e">
        <f>VLOOKUP(A2028,'Carga Remito.'!A$4:AK$16957,3,0)</f>
        <v>#N/A</v>
      </c>
      <c r="C2028" s="131" t="e">
        <f t="shared" ca="1" si="68"/>
        <v>#N/A</v>
      </c>
      <c r="D2028" s="28" t="e">
        <f>VLOOKUP(A2028,'Carga Remito.'!A$4:AK$15957,4,0)</f>
        <v>#N/A</v>
      </c>
      <c r="E2028" s="28" t="e">
        <f>VLOOKUP(A2028,'Carga Remito.'!A$4:AK$2258,6,0)</f>
        <v>#N/A</v>
      </c>
      <c r="F2028" s="28" t="e">
        <f>VLOOKUP(A2028,'Carga Remito.'!A$4:AK$1858,7,0)</f>
        <v>#N/A</v>
      </c>
      <c r="G2028" s="27" t="e">
        <f>VLOOKUP(A2028,'Carga Remito.'!A$4:AK$20957,MATCH(G$4,'Carga Remito.'!A$3:AQ$3,0),0)</f>
        <v>#N/A</v>
      </c>
      <c r="J2028" s="15" t="e">
        <f t="shared" si="67"/>
        <v>#N/A</v>
      </c>
    </row>
    <row r="2029" spans="2:10" x14ac:dyDescent="0.25">
      <c r="B2029" s="129" t="e">
        <f>VLOOKUP(A2029,'Carga Remito.'!A$4:AK$16957,3,0)</f>
        <v>#N/A</v>
      </c>
      <c r="C2029" s="131" t="e">
        <f t="shared" ca="1" si="68"/>
        <v>#N/A</v>
      </c>
      <c r="D2029" s="28" t="e">
        <f>VLOOKUP(A2029,'Carga Remito.'!A$4:AK$15957,4,0)</f>
        <v>#N/A</v>
      </c>
      <c r="E2029" s="28" t="e">
        <f>VLOOKUP(A2029,'Carga Remito.'!A$4:AK$2258,6,0)</f>
        <v>#N/A</v>
      </c>
      <c r="F2029" s="28" t="e">
        <f>VLOOKUP(A2029,'Carga Remito.'!A$4:AK$1858,7,0)</f>
        <v>#N/A</v>
      </c>
      <c r="G2029" s="27" t="e">
        <f>VLOOKUP(A2029,'Carga Remito.'!A$4:AK$20957,MATCH(G$4,'Carga Remito.'!A$3:AQ$3,0),0)</f>
        <v>#N/A</v>
      </c>
      <c r="J2029" s="15" t="e">
        <f t="shared" si="67"/>
        <v>#N/A</v>
      </c>
    </row>
    <row r="2030" spans="2:10" x14ac:dyDescent="0.25">
      <c r="B2030" s="129" t="e">
        <f>VLOOKUP(A2030,'Carga Remito.'!A$4:AK$16957,3,0)</f>
        <v>#N/A</v>
      </c>
      <c r="C2030" s="131" t="e">
        <f t="shared" ca="1" si="68"/>
        <v>#N/A</v>
      </c>
      <c r="D2030" s="28" t="e">
        <f>VLOOKUP(A2030,'Carga Remito.'!A$4:AK$15957,4,0)</f>
        <v>#N/A</v>
      </c>
      <c r="E2030" s="28" t="e">
        <f>VLOOKUP(A2030,'Carga Remito.'!A$4:AK$2258,6,0)</f>
        <v>#N/A</v>
      </c>
      <c r="F2030" s="28" t="e">
        <f>VLOOKUP(A2030,'Carga Remito.'!A$4:AK$1858,7,0)</f>
        <v>#N/A</v>
      </c>
      <c r="G2030" s="27" t="e">
        <f>VLOOKUP(A2030,'Carga Remito.'!A$4:AK$20957,MATCH(G$4,'Carga Remito.'!A$3:AQ$3,0),0)</f>
        <v>#N/A</v>
      </c>
      <c r="J2030" s="15" t="e">
        <f t="shared" si="67"/>
        <v>#N/A</v>
      </c>
    </row>
    <row r="2031" spans="2:10" x14ac:dyDescent="0.25">
      <c r="B2031" s="129" t="e">
        <f>VLOOKUP(A2031,'Carga Remito.'!A$4:AK$16957,3,0)</f>
        <v>#N/A</v>
      </c>
      <c r="C2031" s="131" t="e">
        <f t="shared" ca="1" si="68"/>
        <v>#N/A</v>
      </c>
      <c r="D2031" s="28" t="e">
        <f>VLOOKUP(A2031,'Carga Remito.'!A$4:AK$15957,4,0)</f>
        <v>#N/A</v>
      </c>
      <c r="E2031" s="28" t="e">
        <f>VLOOKUP(A2031,'Carga Remito.'!A$4:AK$2258,6,0)</f>
        <v>#N/A</v>
      </c>
      <c r="F2031" s="28" t="e">
        <f>VLOOKUP(A2031,'Carga Remito.'!A$4:AK$1858,7,0)</f>
        <v>#N/A</v>
      </c>
      <c r="G2031" s="27" t="e">
        <f>VLOOKUP(A2031,'Carga Remito.'!A$4:AK$20957,MATCH(G$4,'Carga Remito.'!A$3:AQ$3,0),0)</f>
        <v>#N/A</v>
      </c>
      <c r="J2031" s="15" t="e">
        <f t="shared" si="67"/>
        <v>#N/A</v>
      </c>
    </row>
    <row r="2032" spans="2:10" x14ac:dyDescent="0.25">
      <c r="B2032" s="129" t="e">
        <f>VLOOKUP(A2032,'Carga Remito.'!A$4:AK$16957,3,0)</f>
        <v>#N/A</v>
      </c>
      <c r="C2032" s="131" t="e">
        <f t="shared" ca="1" si="68"/>
        <v>#N/A</v>
      </c>
      <c r="D2032" s="28" t="e">
        <f>VLOOKUP(A2032,'Carga Remito.'!A$4:AK$15957,4,0)</f>
        <v>#N/A</v>
      </c>
      <c r="E2032" s="28" t="e">
        <f>VLOOKUP(A2032,'Carga Remito.'!A$4:AK$2258,6,0)</f>
        <v>#N/A</v>
      </c>
      <c r="F2032" s="28" t="e">
        <f>VLOOKUP(A2032,'Carga Remito.'!A$4:AK$1858,7,0)</f>
        <v>#N/A</v>
      </c>
      <c r="G2032" s="27" t="e">
        <f>VLOOKUP(A2032,'Carga Remito.'!A$4:AK$20957,MATCH(G$4,'Carga Remito.'!A$3:AQ$3,0),0)</f>
        <v>#N/A</v>
      </c>
      <c r="J2032" s="15" t="e">
        <f t="shared" si="67"/>
        <v>#N/A</v>
      </c>
    </row>
    <row r="2033" spans="2:10" x14ac:dyDescent="0.25">
      <c r="B2033" s="129" t="e">
        <f>VLOOKUP(A2033,'Carga Remito.'!A$4:AK$16957,3,0)</f>
        <v>#N/A</v>
      </c>
      <c r="C2033" s="131" t="e">
        <f t="shared" ca="1" si="68"/>
        <v>#N/A</v>
      </c>
      <c r="D2033" s="28" t="e">
        <f>VLOOKUP(A2033,'Carga Remito.'!A$4:AK$15957,4,0)</f>
        <v>#N/A</v>
      </c>
      <c r="E2033" s="28" t="e">
        <f>VLOOKUP(A2033,'Carga Remito.'!A$4:AK$2258,6,0)</f>
        <v>#N/A</v>
      </c>
      <c r="F2033" s="28" t="e">
        <f>VLOOKUP(A2033,'Carga Remito.'!A$4:AK$1858,7,0)</f>
        <v>#N/A</v>
      </c>
      <c r="G2033" s="27" t="e">
        <f>VLOOKUP(A2033,'Carga Remito.'!A$4:AK$20957,MATCH(G$4,'Carga Remito.'!A$3:AQ$3,0),0)</f>
        <v>#N/A</v>
      </c>
      <c r="J2033" s="15" t="e">
        <f t="shared" si="67"/>
        <v>#N/A</v>
      </c>
    </row>
    <row r="2034" spans="2:10" x14ac:dyDescent="0.25">
      <c r="B2034" s="129" t="e">
        <f>VLOOKUP(A2034,'Carga Remito.'!A$4:AK$16957,3,0)</f>
        <v>#N/A</v>
      </c>
      <c r="C2034" s="131" t="e">
        <f t="shared" ca="1" si="68"/>
        <v>#N/A</v>
      </c>
      <c r="D2034" s="28" t="e">
        <f>VLOOKUP(A2034,'Carga Remito.'!A$4:AK$15957,4,0)</f>
        <v>#N/A</v>
      </c>
      <c r="E2034" s="28" t="e">
        <f>VLOOKUP(A2034,'Carga Remito.'!A$4:AK$2258,6,0)</f>
        <v>#N/A</v>
      </c>
      <c r="F2034" s="28" t="e">
        <f>VLOOKUP(A2034,'Carga Remito.'!A$4:AK$1858,7,0)</f>
        <v>#N/A</v>
      </c>
      <c r="G2034" s="27" t="e">
        <f>VLOOKUP(A2034,'Carga Remito.'!A$4:AK$20957,MATCH(G$4,'Carga Remito.'!A$3:AQ$3,0),0)</f>
        <v>#N/A</v>
      </c>
      <c r="J2034" s="15" t="e">
        <f t="shared" si="67"/>
        <v>#N/A</v>
      </c>
    </row>
    <row r="2035" spans="2:10" x14ac:dyDescent="0.25">
      <c r="B2035" s="129" t="e">
        <f>VLOOKUP(A2035,'Carga Remito.'!A$4:AK$16957,3,0)</f>
        <v>#N/A</v>
      </c>
      <c r="C2035" s="131" t="e">
        <f t="shared" ca="1" si="68"/>
        <v>#N/A</v>
      </c>
      <c r="D2035" s="28" t="e">
        <f>VLOOKUP(A2035,'Carga Remito.'!A$4:AK$15957,4,0)</f>
        <v>#N/A</v>
      </c>
      <c r="E2035" s="28" t="e">
        <f>VLOOKUP(A2035,'Carga Remito.'!A$4:AK$2258,6,0)</f>
        <v>#N/A</v>
      </c>
      <c r="F2035" s="28" t="e">
        <f>VLOOKUP(A2035,'Carga Remito.'!A$4:AK$1858,7,0)</f>
        <v>#N/A</v>
      </c>
      <c r="G2035" s="27" t="e">
        <f>VLOOKUP(A2035,'Carga Remito.'!A$4:AK$20957,MATCH(G$4,'Carga Remito.'!A$3:AQ$3,0),0)</f>
        <v>#N/A</v>
      </c>
      <c r="J2035" s="15" t="e">
        <f t="shared" si="67"/>
        <v>#N/A</v>
      </c>
    </row>
    <row r="2036" spans="2:10" x14ac:dyDescent="0.25">
      <c r="B2036" s="129" t="e">
        <f>VLOOKUP(A2036,'Carga Remito.'!A$4:AK$16957,3,0)</f>
        <v>#N/A</v>
      </c>
      <c r="C2036" s="131" t="e">
        <f t="shared" ca="1" si="68"/>
        <v>#N/A</v>
      </c>
      <c r="D2036" s="28" t="e">
        <f>VLOOKUP(A2036,'Carga Remito.'!A$4:AK$15957,4,0)</f>
        <v>#N/A</v>
      </c>
      <c r="E2036" s="28" t="e">
        <f>VLOOKUP(A2036,'Carga Remito.'!A$4:AK$2258,6,0)</f>
        <v>#N/A</v>
      </c>
      <c r="F2036" s="28" t="e">
        <f>VLOOKUP(A2036,'Carga Remito.'!A$4:AK$1858,7,0)</f>
        <v>#N/A</v>
      </c>
      <c r="G2036" s="27" t="e">
        <f>VLOOKUP(A2036,'Carga Remito.'!A$4:AK$20957,MATCH(G$4,'Carga Remito.'!A$3:AQ$3,0),0)</f>
        <v>#N/A</v>
      </c>
      <c r="J2036" s="15" t="e">
        <f t="shared" ref="J2036:J2099" si="69">+G2036-K2036-N2036-Q2036-T2036-W2036-Z2036</f>
        <v>#N/A</v>
      </c>
    </row>
    <row r="2037" spans="2:10" x14ac:dyDescent="0.25">
      <c r="B2037" s="129" t="e">
        <f>VLOOKUP(A2037,'Carga Remito.'!A$4:AK$16957,3,0)</f>
        <v>#N/A</v>
      </c>
      <c r="C2037" s="131" t="e">
        <f t="shared" ca="1" si="68"/>
        <v>#N/A</v>
      </c>
      <c r="D2037" s="28" t="e">
        <f>VLOOKUP(A2037,'Carga Remito.'!A$4:AK$15957,4,0)</f>
        <v>#N/A</v>
      </c>
      <c r="E2037" s="28" t="e">
        <f>VLOOKUP(A2037,'Carga Remito.'!A$4:AK$2258,6,0)</f>
        <v>#N/A</v>
      </c>
      <c r="F2037" s="28" t="e">
        <f>VLOOKUP(A2037,'Carga Remito.'!A$4:AK$1858,7,0)</f>
        <v>#N/A</v>
      </c>
      <c r="G2037" s="27" t="e">
        <f>VLOOKUP(A2037,'Carga Remito.'!A$4:AK$20957,MATCH(G$4,'Carga Remito.'!A$3:AQ$3,0),0)</f>
        <v>#N/A</v>
      </c>
      <c r="J2037" s="15" t="e">
        <f t="shared" si="69"/>
        <v>#N/A</v>
      </c>
    </row>
    <row r="2038" spans="2:10" x14ac:dyDescent="0.25">
      <c r="B2038" s="129" t="e">
        <f>VLOOKUP(A2038,'Carga Remito.'!A$4:AK$16957,3,0)</f>
        <v>#N/A</v>
      </c>
      <c r="C2038" s="131" t="e">
        <f t="shared" ca="1" si="68"/>
        <v>#N/A</v>
      </c>
      <c r="D2038" s="28" t="e">
        <f>VLOOKUP(A2038,'Carga Remito.'!A$4:AK$15957,4,0)</f>
        <v>#N/A</v>
      </c>
      <c r="E2038" s="28" t="e">
        <f>VLOOKUP(A2038,'Carga Remito.'!A$4:AK$2258,6,0)</f>
        <v>#N/A</v>
      </c>
      <c r="F2038" s="28" t="e">
        <f>VLOOKUP(A2038,'Carga Remito.'!A$4:AK$1858,7,0)</f>
        <v>#N/A</v>
      </c>
      <c r="G2038" s="27" t="e">
        <f>VLOOKUP(A2038,'Carga Remito.'!A$4:AK$20957,MATCH(G$4,'Carga Remito.'!A$3:AQ$3,0),0)</f>
        <v>#N/A</v>
      </c>
      <c r="J2038" s="15" t="e">
        <f t="shared" si="69"/>
        <v>#N/A</v>
      </c>
    </row>
    <row r="2039" spans="2:10" x14ac:dyDescent="0.25">
      <c r="B2039" s="129" t="e">
        <f>VLOOKUP(A2039,'Carga Remito.'!A$4:AK$16957,3,0)</f>
        <v>#N/A</v>
      </c>
      <c r="C2039" s="131" t="e">
        <f t="shared" ca="1" si="68"/>
        <v>#N/A</v>
      </c>
      <c r="D2039" s="28" t="e">
        <f>VLOOKUP(A2039,'Carga Remito.'!A$4:AK$15957,4,0)</f>
        <v>#N/A</v>
      </c>
      <c r="E2039" s="28" t="e">
        <f>VLOOKUP(A2039,'Carga Remito.'!A$4:AK$2258,6,0)</f>
        <v>#N/A</v>
      </c>
      <c r="F2039" s="28" t="e">
        <f>VLOOKUP(A2039,'Carga Remito.'!A$4:AK$1858,7,0)</f>
        <v>#N/A</v>
      </c>
      <c r="G2039" s="27" t="e">
        <f>VLOOKUP(A2039,'Carga Remito.'!A$4:AK$20957,MATCH(G$4,'Carga Remito.'!A$3:AQ$3,0),0)</f>
        <v>#N/A</v>
      </c>
      <c r="J2039" s="15" t="e">
        <f t="shared" si="69"/>
        <v>#N/A</v>
      </c>
    </row>
    <row r="2040" spans="2:10" x14ac:dyDescent="0.25">
      <c r="B2040" s="129" t="e">
        <f>VLOOKUP(A2040,'Carga Remito.'!A$4:AK$16957,3,0)</f>
        <v>#N/A</v>
      </c>
      <c r="C2040" s="131" t="e">
        <f t="shared" ca="1" si="68"/>
        <v>#N/A</v>
      </c>
      <c r="D2040" s="28" t="e">
        <f>VLOOKUP(A2040,'Carga Remito.'!A$4:AK$15957,4,0)</f>
        <v>#N/A</v>
      </c>
      <c r="E2040" s="28" t="e">
        <f>VLOOKUP(A2040,'Carga Remito.'!A$4:AK$2258,6,0)</f>
        <v>#N/A</v>
      </c>
      <c r="F2040" s="28" t="e">
        <f>VLOOKUP(A2040,'Carga Remito.'!A$4:AK$1858,7,0)</f>
        <v>#N/A</v>
      </c>
      <c r="G2040" s="27" t="e">
        <f>VLOOKUP(A2040,'Carga Remito.'!A$4:AK$20957,MATCH(G$4,'Carga Remito.'!A$3:AQ$3,0),0)</f>
        <v>#N/A</v>
      </c>
      <c r="J2040" s="15" t="e">
        <f t="shared" si="69"/>
        <v>#N/A</v>
      </c>
    </row>
    <row r="2041" spans="2:10" x14ac:dyDescent="0.25">
      <c r="B2041" s="129" t="e">
        <f>VLOOKUP(A2041,'Carga Remito.'!A$4:AK$16957,3,0)</f>
        <v>#N/A</v>
      </c>
      <c r="C2041" s="131" t="e">
        <f t="shared" ca="1" si="68"/>
        <v>#N/A</v>
      </c>
      <c r="D2041" s="28" t="e">
        <f>VLOOKUP(A2041,'Carga Remito.'!A$4:AK$15957,4,0)</f>
        <v>#N/A</v>
      </c>
      <c r="E2041" s="28" t="e">
        <f>VLOOKUP(A2041,'Carga Remito.'!A$4:AK$2258,6,0)</f>
        <v>#N/A</v>
      </c>
      <c r="F2041" s="28" t="e">
        <f>VLOOKUP(A2041,'Carga Remito.'!A$4:AK$1858,7,0)</f>
        <v>#N/A</v>
      </c>
      <c r="G2041" s="27" t="e">
        <f>VLOOKUP(A2041,'Carga Remito.'!A$4:AK$20957,MATCH(G$4,'Carga Remito.'!A$3:AQ$3,0),0)</f>
        <v>#N/A</v>
      </c>
      <c r="J2041" s="15" t="e">
        <f t="shared" si="69"/>
        <v>#N/A</v>
      </c>
    </row>
    <row r="2042" spans="2:10" x14ac:dyDescent="0.25">
      <c r="B2042" s="129" t="e">
        <f>VLOOKUP(A2042,'Carga Remito.'!A$4:AK$16957,3,0)</f>
        <v>#N/A</v>
      </c>
      <c r="C2042" s="131" t="e">
        <f t="shared" ca="1" si="68"/>
        <v>#N/A</v>
      </c>
      <c r="D2042" s="28" t="e">
        <f>VLOOKUP(A2042,'Carga Remito.'!A$4:AK$15957,4,0)</f>
        <v>#N/A</v>
      </c>
      <c r="E2042" s="28" t="e">
        <f>VLOOKUP(A2042,'Carga Remito.'!A$4:AK$2258,6,0)</f>
        <v>#N/A</v>
      </c>
      <c r="F2042" s="28" t="e">
        <f>VLOOKUP(A2042,'Carga Remito.'!A$4:AK$1858,7,0)</f>
        <v>#N/A</v>
      </c>
      <c r="G2042" s="27" t="e">
        <f>VLOOKUP(A2042,'Carga Remito.'!A$4:AK$20957,MATCH(G$4,'Carga Remito.'!A$3:AQ$3,0),0)</f>
        <v>#N/A</v>
      </c>
      <c r="J2042" s="15" t="e">
        <f t="shared" si="69"/>
        <v>#N/A</v>
      </c>
    </row>
    <row r="2043" spans="2:10" x14ac:dyDescent="0.25">
      <c r="B2043" s="129" t="e">
        <f>VLOOKUP(A2043,'Carga Remito.'!A$4:AK$16957,3,0)</f>
        <v>#N/A</v>
      </c>
      <c r="C2043" s="131" t="e">
        <f t="shared" ca="1" si="68"/>
        <v>#N/A</v>
      </c>
      <c r="D2043" s="28" t="e">
        <f>VLOOKUP(A2043,'Carga Remito.'!A$4:AK$15957,4,0)</f>
        <v>#N/A</v>
      </c>
      <c r="E2043" s="28" t="e">
        <f>VLOOKUP(A2043,'Carga Remito.'!A$4:AK$2258,6,0)</f>
        <v>#N/A</v>
      </c>
      <c r="F2043" s="28" t="e">
        <f>VLOOKUP(A2043,'Carga Remito.'!A$4:AK$1858,7,0)</f>
        <v>#N/A</v>
      </c>
      <c r="G2043" s="27" t="e">
        <f>VLOOKUP(A2043,'Carga Remito.'!A$4:AK$20957,MATCH(G$4,'Carga Remito.'!A$3:AQ$3,0),0)</f>
        <v>#N/A</v>
      </c>
      <c r="J2043" s="15" t="e">
        <f t="shared" si="69"/>
        <v>#N/A</v>
      </c>
    </row>
    <row r="2044" spans="2:10" x14ac:dyDescent="0.25">
      <c r="B2044" s="129" t="e">
        <f>VLOOKUP(A2044,'Carga Remito.'!A$4:AK$16957,3,0)</f>
        <v>#N/A</v>
      </c>
      <c r="C2044" s="131" t="e">
        <f t="shared" ca="1" si="68"/>
        <v>#N/A</v>
      </c>
      <c r="D2044" s="28" t="e">
        <f>VLOOKUP(A2044,'Carga Remito.'!A$4:AK$15957,4,0)</f>
        <v>#N/A</v>
      </c>
      <c r="E2044" s="28" t="e">
        <f>VLOOKUP(A2044,'Carga Remito.'!A$4:AK$2258,6,0)</f>
        <v>#N/A</v>
      </c>
      <c r="F2044" s="28" t="e">
        <f>VLOOKUP(A2044,'Carga Remito.'!A$4:AK$1858,7,0)</f>
        <v>#N/A</v>
      </c>
      <c r="G2044" s="27" t="e">
        <f>VLOOKUP(A2044,'Carga Remito.'!A$4:AK$20957,MATCH(G$4,'Carga Remito.'!A$3:AQ$3,0),0)</f>
        <v>#N/A</v>
      </c>
      <c r="J2044" s="15" t="e">
        <f t="shared" si="69"/>
        <v>#N/A</v>
      </c>
    </row>
    <row r="2045" spans="2:10" x14ac:dyDescent="0.25">
      <c r="B2045" s="129" t="e">
        <f>VLOOKUP(A2045,'Carga Remito.'!A$4:AK$16957,3,0)</f>
        <v>#N/A</v>
      </c>
      <c r="C2045" s="131" t="e">
        <f t="shared" ca="1" si="68"/>
        <v>#N/A</v>
      </c>
      <c r="D2045" s="28" t="e">
        <f>VLOOKUP(A2045,'Carga Remito.'!A$4:AK$15957,4,0)</f>
        <v>#N/A</v>
      </c>
      <c r="E2045" s="28" t="e">
        <f>VLOOKUP(A2045,'Carga Remito.'!A$4:AK$2258,6,0)</f>
        <v>#N/A</v>
      </c>
      <c r="F2045" s="28" t="e">
        <f>VLOOKUP(A2045,'Carga Remito.'!A$4:AK$1858,7,0)</f>
        <v>#N/A</v>
      </c>
      <c r="G2045" s="27" t="e">
        <f>VLOOKUP(A2045,'Carga Remito.'!A$4:AK$20957,MATCH(G$4,'Carga Remito.'!A$3:AQ$3,0),0)</f>
        <v>#N/A</v>
      </c>
      <c r="J2045" s="15" t="e">
        <f t="shared" si="69"/>
        <v>#N/A</v>
      </c>
    </row>
    <row r="2046" spans="2:10" x14ac:dyDescent="0.25">
      <c r="B2046" s="129" t="e">
        <f>VLOOKUP(A2046,'Carga Remito.'!A$4:AK$16957,3,0)</f>
        <v>#N/A</v>
      </c>
      <c r="C2046" s="131" t="e">
        <f t="shared" ca="1" si="68"/>
        <v>#N/A</v>
      </c>
      <c r="D2046" s="28" t="e">
        <f>VLOOKUP(A2046,'Carga Remito.'!A$4:AK$15957,4,0)</f>
        <v>#N/A</v>
      </c>
      <c r="E2046" s="28" t="e">
        <f>VLOOKUP(A2046,'Carga Remito.'!A$4:AK$2258,6,0)</f>
        <v>#N/A</v>
      </c>
      <c r="F2046" s="28" t="e">
        <f>VLOOKUP(A2046,'Carga Remito.'!A$4:AK$1858,7,0)</f>
        <v>#N/A</v>
      </c>
      <c r="G2046" s="27" t="e">
        <f>VLOOKUP(A2046,'Carga Remito.'!A$4:AK$20957,MATCH(G$4,'Carga Remito.'!A$3:AQ$3,0),0)</f>
        <v>#N/A</v>
      </c>
      <c r="J2046" s="15" t="e">
        <f t="shared" si="69"/>
        <v>#N/A</v>
      </c>
    </row>
    <row r="2047" spans="2:10" x14ac:dyDescent="0.25">
      <c r="B2047" s="129" t="e">
        <f>VLOOKUP(A2047,'Carga Remito.'!A$4:AK$16957,3,0)</f>
        <v>#N/A</v>
      </c>
      <c r="C2047" s="131" t="e">
        <f t="shared" ca="1" si="68"/>
        <v>#N/A</v>
      </c>
      <c r="D2047" s="28" t="e">
        <f>VLOOKUP(A2047,'Carga Remito.'!A$4:AK$15957,4,0)</f>
        <v>#N/A</v>
      </c>
      <c r="E2047" s="28" t="e">
        <f>VLOOKUP(A2047,'Carga Remito.'!A$4:AK$2258,6,0)</f>
        <v>#N/A</v>
      </c>
      <c r="F2047" s="28" t="e">
        <f>VLOOKUP(A2047,'Carga Remito.'!A$4:AK$1858,7,0)</f>
        <v>#N/A</v>
      </c>
      <c r="G2047" s="27" t="e">
        <f>VLOOKUP(A2047,'Carga Remito.'!A$4:AK$20957,MATCH(G$4,'Carga Remito.'!A$3:AQ$3,0),0)</f>
        <v>#N/A</v>
      </c>
      <c r="J2047" s="15" t="e">
        <f t="shared" si="69"/>
        <v>#N/A</v>
      </c>
    </row>
    <row r="2048" spans="2:10" x14ac:dyDescent="0.25">
      <c r="B2048" s="129" t="e">
        <f>VLOOKUP(A2048,'Carga Remito.'!A$4:AK$16957,3,0)</f>
        <v>#N/A</v>
      </c>
      <c r="C2048" s="131" t="e">
        <f t="shared" ca="1" si="68"/>
        <v>#N/A</v>
      </c>
      <c r="D2048" s="28" t="e">
        <f>VLOOKUP(A2048,'Carga Remito.'!A$4:AK$15957,4,0)</f>
        <v>#N/A</v>
      </c>
      <c r="E2048" s="28" t="e">
        <f>VLOOKUP(A2048,'Carga Remito.'!A$4:AK$2258,6,0)</f>
        <v>#N/A</v>
      </c>
      <c r="F2048" s="28" t="e">
        <f>VLOOKUP(A2048,'Carga Remito.'!A$4:AK$1858,7,0)</f>
        <v>#N/A</v>
      </c>
      <c r="G2048" s="27" t="e">
        <f>VLOOKUP(A2048,'Carga Remito.'!A$4:AK$20957,MATCH(G$4,'Carga Remito.'!A$3:AQ$3,0),0)</f>
        <v>#N/A</v>
      </c>
      <c r="J2048" s="15" t="e">
        <f t="shared" si="69"/>
        <v>#N/A</v>
      </c>
    </row>
    <row r="2049" spans="2:10" x14ac:dyDescent="0.25">
      <c r="B2049" s="129" t="e">
        <f>VLOOKUP(A2049,'Carga Remito.'!A$4:AK$16957,3,0)</f>
        <v>#N/A</v>
      </c>
      <c r="C2049" s="131" t="e">
        <f t="shared" ca="1" si="68"/>
        <v>#N/A</v>
      </c>
      <c r="D2049" s="28" t="e">
        <f>VLOOKUP(A2049,'Carga Remito.'!A$4:AK$15957,4,0)</f>
        <v>#N/A</v>
      </c>
      <c r="E2049" s="28" t="e">
        <f>VLOOKUP(A2049,'Carga Remito.'!A$4:AK$2258,6,0)</f>
        <v>#N/A</v>
      </c>
      <c r="F2049" s="28" t="e">
        <f>VLOOKUP(A2049,'Carga Remito.'!A$4:AK$1858,7,0)</f>
        <v>#N/A</v>
      </c>
      <c r="G2049" s="27" t="e">
        <f>VLOOKUP(A2049,'Carga Remito.'!A$4:AK$20957,MATCH(G$4,'Carga Remito.'!A$3:AQ$3,0),0)</f>
        <v>#N/A</v>
      </c>
      <c r="J2049" s="15" t="e">
        <f t="shared" si="69"/>
        <v>#N/A</v>
      </c>
    </row>
    <row r="2050" spans="2:10" x14ac:dyDescent="0.25">
      <c r="B2050" s="129" t="e">
        <f>VLOOKUP(A2050,'Carga Remito.'!A$4:AK$16957,3,0)</f>
        <v>#N/A</v>
      </c>
      <c r="C2050" s="131" t="e">
        <f t="shared" ca="1" si="68"/>
        <v>#N/A</v>
      </c>
      <c r="D2050" s="28" t="e">
        <f>VLOOKUP(A2050,'Carga Remito.'!A$4:AK$15957,4,0)</f>
        <v>#N/A</v>
      </c>
      <c r="E2050" s="28" t="e">
        <f>VLOOKUP(A2050,'Carga Remito.'!A$4:AK$2258,6,0)</f>
        <v>#N/A</v>
      </c>
      <c r="F2050" s="28" t="e">
        <f>VLOOKUP(A2050,'Carga Remito.'!A$4:AK$1858,7,0)</f>
        <v>#N/A</v>
      </c>
      <c r="G2050" s="27" t="e">
        <f>VLOOKUP(A2050,'Carga Remito.'!A$4:AK$20957,MATCH(G$4,'Carga Remito.'!A$3:AQ$3,0),0)</f>
        <v>#N/A</v>
      </c>
      <c r="J2050" s="15" t="e">
        <f t="shared" si="69"/>
        <v>#N/A</v>
      </c>
    </row>
    <row r="2051" spans="2:10" x14ac:dyDescent="0.25">
      <c r="B2051" s="129" t="e">
        <f>VLOOKUP(A2051,'Carga Remito.'!A$4:AK$16957,3,0)</f>
        <v>#N/A</v>
      </c>
      <c r="C2051" s="131" t="e">
        <f t="shared" ca="1" si="68"/>
        <v>#N/A</v>
      </c>
      <c r="D2051" s="28" t="e">
        <f>VLOOKUP(A2051,'Carga Remito.'!A$4:AK$15957,4,0)</f>
        <v>#N/A</v>
      </c>
      <c r="E2051" s="28" t="e">
        <f>VLOOKUP(A2051,'Carga Remito.'!A$4:AK$2258,6,0)</f>
        <v>#N/A</v>
      </c>
      <c r="F2051" s="28" t="e">
        <f>VLOOKUP(A2051,'Carga Remito.'!A$4:AK$1858,7,0)</f>
        <v>#N/A</v>
      </c>
      <c r="G2051" s="27" t="e">
        <f>VLOOKUP(A2051,'Carga Remito.'!A$4:AK$20957,MATCH(G$4,'Carga Remito.'!A$3:AQ$3,0),0)</f>
        <v>#N/A</v>
      </c>
      <c r="J2051" s="15" t="e">
        <f t="shared" si="69"/>
        <v>#N/A</v>
      </c>
    </row>
    <row r="2052" spans="2:10" x14ac:dyDescent="0.25">
      <c r="B2052" s="129" t="e">
        <f>VLOOKUP(A2052,'Carga Remito.'!A$4:AK$16957,3,0)</f>
        <v>#N/A</v>
      </c>
      <c r="C2052" s="131" t="e">
        <f t="shared" ca="1" si="68"/>
        <v>#N/A</v>
      </c>
      <c r="D2052" s="28" t="e">
        <f>VLOOKUP(A2052,'Carga Remito.'!A$4:AK$15957,4,0)</f>
        <v>#N/A</v>
      </c>
      <c r="E2052" s="28" t="e">
        <f>VLOOKUP(A2052,'Carga Remito.'!A$4:AK$2258,6,0)</f>
        <v>#N/A</v>
      </c>
      <c r="F2052" s="28" t="e">
        <f>VLOOKUP(A2052,'Carga Remito.'!A$4:AK$1858,7,0)</f>
        <v>#N/A</v>
      </c>
      <c r="G2052" s="27" t="e">
        <f>VLOOKUP(A2052,'Carga Remito.'!A$4:AK$20957,MATCH(G$4,'Carga Remito.'!A$3:AQ$3,0),0)</f>
        <v>#N/A</v>
      </c>
      <c r="J2052" s="15" t="e">
        <f t="shared" si="69"/>
        <v>#N/A</v>
      </c>
    </row>
    <row r="2053" spans="2:10" x14ac:dyDescent="0.25">
      <c r="B2053" s="129" t="e">
        <f>VLOOKUP(A2053,'Carga Remito.'!A$4:AK$16957,3,0)</f>
        <v>#N/A</v>
      </c>
      <c r="C2053" s="131" t="e">
        <f t="shared" ca="1" si="68"/>
        <v>#N/A</v>
      </c>
      <c r="D2053" s="28" t="e">
        <f>VLOOKUP(A2053,'Carga Remito.'!A$4:AK$15957,4,0)</f>
        <v>#N/A</v>
      </c>
      <c r="E2053" s="28" t="e">
        <f>VLOOKUP(A2053,'Carga Remito.'!A$4:AK$2258,6,0)</f>
        <v>#N/A</v>
      </c>
      <c r="F2053" s="28" t="e">
        <f>VLOOKUP(A2053,'Carga Remito.'!A$4:AK$1858,7,0)</f>
        <v>#N/A</v>
      </c>
      <c r="G2053" s="27" t="e">
        <f>VLOOKUP(A2053,'Carga Remito.'!A$4:AK$20957,MATCH(G$4,'Carga Remito.'!A$3:AQ$3,0),0)</f>
        <v>#N/A</v>
      </c>
      <c r="J2053" s="15" t="e">
        <f t="shared" si="69"/>
        <v>#N/A</v>
      </c>
    </row>
    <row r="2054" spans="2:10" x14ac:dyDescent="0.25">
      <c r="B2054" s="129" t="e">
        <f>VLOOKUP(A2054,'Carga Remito.'!A$4:AK$16957,3,0)</f>
        <v>#N/A</v>
      </c>
      <c r="C2054" s="131" t="e">
        <f t="shared" ca="1" si="68"/>
        <v>#N/A</v>
      </c>
      <c r="D2054" s="28" t="e">
        <f>VLOOKUP(A2054,'Carga Remito.'!A$4:AK$15957,4,0)</f>
        <v>#N/A</v>
      </c>
      <c r="E2054" s="28" t="e">
        <f>VLOOKUP(A2054,'Carga Remito.'!A$4:AK$2258,6,0)</f>
        <v>#N/A</v>
      </c>
      <c r="F2054" s="28" t="e">
        <f>VLOOKUP(A2054,'Carga Remito.'!A$4:AK$1858,7,0)</f>
        <v>#N/A</v>
      </c>
      <c r="G2054" s="27" t="e">
        <f>VLOOKUP(A2054,'Carga Remito.'!A$4:AK$20957,MATCH(G$4,'Carga Remito.'!A$3:AQ$3,0),0)</f>
        <v>#N/A</v>
      </c>
      <c r="J2054" s="15" t="e">
        <f t="shared" si="69"/>
        <v>#N/A</v>
      </c>
    </row>
    <row r="2055" spans="2:10" x14ac:dyDescent="0.25">
      <c r="B2055" s="129" t="e">
        <f>VLOOKUP(A2055,'Carga Remito.'!A$4:AK$16957,3,0)</f>
        <v>#N/A</v>
      </c>
      <c r="C2055" s="131" t="e">
        <f t="shared" ca="1" si="68"/>
        <v>#N/A</v>
      </c>
      <c r="D2055" s="28" t="e">
        <f>VLOOKUP(A2055,'Carga Remito.'!A$4:AK$15957,4,0)</f>
        <v>#N/A</v>
      </c>
      <c r="E2055" s="28" t="e">
        <f>VLOOKUP(A2055,'Carga Remito.'!A$4:AK$2258,6,0)</f>
        <v>#N/A</v>
      </c>
      <c r="F2055" s="28" t="e">
        <f>VLOOKUP(A2055,'Carga Remito.'!A$4:AK$1858,7,0)</f>
        <v>#N/A</v>
      </c>
      <c r="G2055" s="27" t="e">
        <f>VLOOKUP(A2055,'Carga Remito.'!A$4:AK$20957,MATCH(G$4,'Carga Remito.'!A$3:AQ$3,0),0)</f>
        <v>#N/A</v>
      </c>
      <c r="J2055" s="15" t="e">
        <f t="shared" si="69"/>
        <v>#N/A</v>
      </c>
    </row>
    <row r="2056" spans="2:10" x14ac:dyDescent="0.25">
      <c r="B2056" s="129" t="e">
        <f>VLOOKUP(A2056,'Carga Remito.'!A$4:AK$16957,3,0)</f>
        <v>#N/A</v>
      </c>
      <c r="C2056" s="131" t="e">
        <f t="shared" ca="1" si="68"/>
        <v>#N/A</v>
      </c>
      <c r="D2056" s="28" t="e">
        <f>VLOOKUP(A2056,'Carga Remito.'!A$4:AK$15957,4,0)</f>
        <v>#N/A</v>
      </c>
      <c r="E2056" s="28" t="e">
        <f>VLOOKUP(A2056,'Carga Remito.'!A$4:AK$2258,6,0)</f>
        <v>#N/A</v>
      </c>
      <c r="F2056" s="28" t="e">
        <f>VLOOKUP(A2056,'Carga Remito.'!A$4:AK$1858,7,0)</f>
        <v>#N/A</v>
      </c>
      <c r="G2056" s="27" t="e">
        <f>VLOOKUP(A2056,'Carga Remito.'!A$4:AK$20957,MATCH(G$4,'Carga Remito.'!A$3:AQ$3,0),0)</f>
        <v>#N/A</v>
      </c>
      <c r="J2056" s="15" t="e">
        <f t="shared" si="69"/>
        <v>#N/A</v>
      </c>
    </row>
    <row r="2057" spans="2:10" x14ac:dyDescent="0.25">
      <c r="B2057" s="129" t="e">
        <f>VLOOKUP(A2057,'Carga Remito.'!A$4:AK$16957,3,0)</f>
        <v>#N/A</v>
      </c>
      <c r="C2057" s="131" t="e">
        <f t="shared" ca="1" si="68"/>
        <v>#N/A</v>
      </c>
      <c r="D2057" s="28" t="e">
        <f>VLOOKUP(A2057,'Carga Remito.'!A$4:AK$15957,4,0)</f>
        <v>#N/A</v>
      </c>
      <c r="E2057" s="28" t="e">
        <f>VLOOKUP(A2057,'Carga Remito.'!A$4:AK$2258,6,0)</f>
        <v>#N/A</v>
      </c>
      <c r="F2057" s="28" t="e">
        <f>VLOOKUP(A2057,'Carga Remito.'!A$4:AK$1858,7,0)</f>
        <v>#N/A</v>
      </c>
      <c r="G2057" s="27" t="e">
        <f>VLOOKUP(A2057,'Carga Remito.'!A$4:AK$20957,MATCH(G$4,'Carga Remito.'!A$3:AQ$3,0),0)</f>
        <v>#N/A</v>
      </c>
      <c r="J2057" s="15" t="e">
        <f t="shared" si="69"/>
        <v>#N/A</v>
      </c>
    </row>
    <row r="2058" spans="2:10" x14ac:dyDescent="0.25">
      <c r="B2058" s="129" t="e">
        <f>VLOOKUP(A2058,'Carga Remito.'!A$4:AK$16957,3,0)</f>
        <v>#N/A</v>
      </c>
      <c r="C2058" s="131" t="e">
        <f t="shared" ca="1" si="68"/>
        <v>#N/A</v>
      </c>
      <c r="D2058" s="28" t="e">
        <f>VLOOKUP(A2058,'Carga Remito.'!A$4:AK$15957,4,0)</f>
        <v>#N/A</v>
      </c>
      <c r="E2058" s="28" t="e">
        <f>VLOOKUP(A2058,'Carga Remito.'!A$4:AK$2258,6,0)</f>
        <v>#N/A</v>
      </c>
      <c r="F2058" s="28" t="e">
        <f>VLOOKUP(A2058,'Carga Remito.'!A$4:AK$1858,7,0)</f>
        <v>#N/A</v>
      </c>
      <c r="G2058" s="27" t="e">
        <f>VLOOKUP(A2058,'Carga Remito.'!A$4:AK$20957,MATCH(G$4,'Carga Remito.'!A$3:AQ$3,0),0)</f>
        <v>#N/A</v>
      </c>
      <c r="J2058" s="15" t="e">
        <f t="shared" si="69"/>
        <v>#N/A</v>
      </c>
    </row>
    <row r="2059" spans="2:10" x14ac:dyDescent="0.25">
      <c r="B2059" s="129" t="e">
        <f>VLOOKUP(A2059,'Carga Remito.'!A$4:AK$16957,3,0)</f>
        <v>#N/A</v>
      </c>
      <c r="C2059" s="131" t="e">
        <f t="shared" ca="1" si="68"/>
        <v>#N/A</v>
      </c>
      <c r="D2059" s="28" t="e">
        <f>VLOOKUP(A2059,'Carga Remito.'!A$4:AK$15957,4,0)</f>
        <v>#N/A</v>
      </c>
      <c r="E2059" s="28" t="e">
        <f>VLOOKUP(A2059,'Carga Remito.'!A$4:AK$2258,6,0)</f>
        <v>#N/A</v>
      </c>
      <c r="F2059" s="28" t="e">
        <f>VLOOKUP(A2059,'Carga Remito.'!A$4:AK$1858,7,0)</f>
        <v>#N/A</v>
      </c>
      <c r="G2059" s="27" t="e">
        <f>VLOOKUP(A2059,'Carga Remito.'!A$4:AK$20957,MATCH(G$4,'Carga Remito.'!A$3:AQ$3,0),0)</f>
        <v>#N/A</v>
      </c>
      <c r="J2059" s="15" t="e">
        <f t="shared" si="69"/>
        <v>#N/A</v>
      </c>
    </row>
    <row r="2060" spans="2:10" x14ac:dyDescent="0.25">
      <c r="B2060" s="129" t="e">
        <f>VLOOKUP(A2060,'Carga Remito.'!A$4:AK$16957,3,0)</f>
        <v>#N/A</v>
      </c>
      <c r="C2060" s="131" t="e">
        <f t="shared" ca="1" si="68"/>
        <v>#N/A</v>
      </c>
      <c r="D2060" s="28" t="e">
        <f>VLOOKUP(A2060,'Carga Remito.'!A$4:AK$15957,4,0)</f>
        <v>#N/A</v>
      </c>
      <c r="E2060" s="28" t="e">
        <f>VLOOKUP(A2060,'Carga Remito.'!A$4:AK$2258,6,0)</f>
        <v>#N/A</v>
      </c>
      <c r="F2060" s="28" t="e">
        <f>VLOOKUP(A2060,'Carga Remito.'!A$4:AK$1858,7,0)</f>
        <v>#N/A</v>
      </c>
      <c r="G2060" s="27" t="e">
        <f>VLOOKUP(A2060,'Carga Remito.'!A$4:AK$20957,MATCH(G$4,'Carga Remito.'!A$3:AQ$3,0),0)</f>
        <v>#N/A</v>
      </c>
      <c r="J2060" s="15" t="e">
        <f t="shared" si="69"/>
        <v>#N/A</v>
      </c>
    </row>
    <row r="2061" spans="2:10" x14ac:dyDescent="0.25">
      <c r="B2061" s="129" t="e">
        <f>VLOOKUP(A2061,'Carga Remito.'!A$4:AK$16957,3,0)</f>
        <v>#N/A</v>
      </c>
      <c r="C2061" s="131" t="e">
        <f t="shared" ca="1" si="68"/>
        <v>#N/A</v>
      </c>
      <c r="D2061" s="28" t="e">
        <f>VLOOKUP(A2061,'Carga Remito.'!A$4:AK$15957,4,0)</f>
        <v>#N/A</v>
      </c>
      <c r="E2061" s="28" t="e">
        <f>VLOOKUP(A2061,'Carga Remito.'!A$4:AK$2258,6,0)</f>
        <v>#N/A</v>
      </c>
      <c r="F2061" s="28" t="e">
        <f>VLOOKUP(A2061,'Carga Remito.'!A$4:AK$1858,7,0)</f>
        <v>#N/A</v>
      </c>
      <c r="G2061" s="27" t="e">
        <f>VLOOKUP(A2061,'Carga Remito.'!A$4:AK$20957,MATCH(G$4,'Carga Remito.'!A$3:AQ$3,0),0)</f>
        <v>#N/A</v>
      </c>
      <c r="J2061" s="15" t="e">
        <f t="shared" si="69"/>
        <v>#N/A</v>
      </c>
    </row>
    <row r="2062" spans="2:10" x14ac:dyDescent="0.25">
      <c r="B2062" s="129" t="e">
        <f>VLOOKUP(A2062,'Carga Remito.'!A$4:AK$16957,3,0)</f>
        <v>#N/A</v>
      </c>
      <c r="C2062" s="131" t="e">
        <f t="shared" ca="1" si="68"/>
        <v>#N/A</v>
      </c>
      <c r="D2062" s="28" t="e">
        <f>VLOOKUP(A2062,'Carga Remito.'!A$4:AK$15957,4,0)</f>
        <v>#N/A</v>
      </c>
      <c r="E2062" s="28" t="e">
        <f>VLOOKUP(A2062,'Carga Remito.'!A$4:AK$2258,6,0)</f>
        <v>#N/A</v>
      </c>
      <c r="F2062" s="28" t="e">
        <f>VLOOKUP(A2062,'Carga Remito.'!A$4:AK$1858,7,0)</f>
        <v>#N/A</v>
      </c>
      <c r="G2062" s="27" t="e">
        <f>VLOOKUP(A2062,'Carga Remito.'!A$4:AK$20957,MATCH(G$4,'Carga Remito.'!A$3:AQ$3,0),0)</f>
        <v>#N/A</v>
      </c>
      <c r="J2062" s="15" t="e">
        <f t="shared" si="69"/>
        <v>#N/A</v>
      </c>
    </row>
    <row r="2063" spans="2:10" x14ac:dyDescent="0.25">
      <c r="B2063" s="129" t="e">
        <f>VLOOKUP(A2063,'Carga Remito.'!A$4:AK$16957,3,0)</f>
        <v>#N/A</v>
      </c>
      <c r="C2063" s="131" t="e">
        <f t="shared" ca="1" si="68"/>
        <v>#N/A</v>
      </c>
      <c r="D2063" s="28" t="e">
        <f>VLOOKUP(A2063,'Carga Remito.'!A$4:AK$15957,4,0)</f>
        <v>#N/A</v>
      </c>
      <c r="E2063" s="28" t="e">
        <f>VLOOKUP(A2063,'Carga Remito.'!A$4:AK$2258,6,0)</f>
        <v>#N/A</v>
      </c>
      <c r="F2063" s="28" t="e">
        <f>VLOOKUP(A2063,'Carga Remito.'!A$4:AK$1858,7,0)</f>
        <v>#N/A</v>
      </c>
      <c r="G2063" s="27" t="e">
        <f>VLOOKUP(A2063,'Carga Remito.'!A$4:AK$20957,MATCH(G$4,'Carga Remito.'!A$3:AQ$3,0),0)</f>
        <v>#N/A</v>
      </c>
      <c r="J2063" s="15" t="e">
        <f t="shared" si="69"/>
        <v>#N/A</v>
      </c>
    </row>
    <row r="2064" spans="2:10" x14ac:dyDescent="0.25">
      <c r="B2064" s="129" t="e">
        <f>VLOOKUP(A2064,'Carga Remito.'!A$4:AK$16957,3,0)</f>
        <v>#N/A</v>
      </c>
      <c r="C2064" s="131" t="e">
        <f t="shared" ca="1" si="68"/>
        <v>#N/A</v>
      </c>
      <c r="D2064" s="28" t="e">
        <f>VLOOKUP(A2064,'Carga Remito.'!A$4:AK$15957,4,0)</f>
        <v>#N/A</v>
      </c>
      <c r="E2064" s="28" t="e">
        <f>VLOOKUP(A2064,'Carga Remito.'!A$4:AK$2258,6,0)</f>
        <v>#N/A</v>
      </c>
      <c r="F2064" s="28" t="e">
        <f>VLOOKUP(A2064,'Carga Remito.'!A$4:AK$1858,7,0)</f>
        <v>#N/A</v>
      </c>
      <c r="G2064" s="27" t="e">
        <f>VLOOKUP(A2064,'Carga Remito.'!A$4:AK$20957,MATCH(G$4,'Carga Remito.'!A$3:AQ$3,0),0)</f>
        <v>#N/A</v>
      </c>
      <c r="J2064" s="15" t="e">
        <f t="shared" si="69"/>
        <v>#N/A</v>
      </c>
    </row>
    <row r="2065" spans="2:10" x14ac:dyDescent="0.25">
      <c r="B2065" s="129" t="e">
        <f>VLOOKUP(A2065,'Carga Remito.'!A$4:AK$16957,3,0)</f>
        <v>#N/A</v>
      </c>
      <c r="C2065" s="131" t="e">
        <f t="shared" ca="1" si="68"/>
        <v>#N/A</v>
      </c>
      <c r="D2065" s="28" t="e">
        <f>VLOOKUP(A2065,'Carga Remito.'!A$4:AK$15957,4,0)</f>
        <v>#N/A</v>
      </c>
      <c r="E2065" s="28" t="e">
        <f>VLOOKUP(A2065,'Carga Remito.'!A$4:AK$2258,6,0)</f>
        <v>#N/A</v>
      </c>
      <c r="F2065" s="28" t="e">
        <f>VLOOKUP(A2065,'Carga Remito.'!A$4:AK$1858,7,0)</f>
        <v>#N/A</v>
      </c>
      <c r="G2065" s="27" t="e">
        <f>VLOOKUP(A2065,'Carga Remito.'!A$4:AK$20957,MATCH(G$4,'Carga Remito.'!A$3:AQ$3,0),0)</f>
        <v>#N/A</v>
      </c>
      <c r="J2065" s="15" t="e">
        <f t="shared" si="69"/>
        <v>#N/A</v>
      </c>
    </row>
    <row r="2066" spans="2:10" x14ac:dyDescent="0.25">
      <c r="B2066" s="129" t="e">
        <f>VLOOKUP(A2066,'Carga Remito.'!A$4:AK$16957,3,0)</f>
        <v>#N/A</v>
      </c>
      <c r="C2066" s="131" t="e">
        <f t="shared" ca="1" si="68"/>
        <v>#N/A</v>
      </c>
      <c r="D2066" s="28" t="e">
        <f>VLOOKUP(A2066,'Carga Remito.'!A$4:AK$15957,4,0)</f>
        <v>#N/A</v>
      </c>
      <c r="E2066" s="28" t="e">
        <f>VLOOKUP(A2066,'Carga Remito.'!A$4:AK$2258,6,0)</f>
        <v>#N/A</v>
      </c>
      <c r="F2066" s="28" t="e">
        <f>VLOOKUP(A2066,'Carga Remito.'!A$4:AK$1858,7,0)</f>
        <v>#N/A</v>
      </c>
      <c r="G2066" s="27" t="e">
        <f>VLOOKUP(A2066,'Carga Remito.'!A$4:AK$20957,MATCH(G$4,'Carga Remito.'!A$3:AQ$3,0),0)</f>
        <v>#N/A</v>
      </c>
      <c r="J2066" s="15" t="e">
        <f t="shared" si="69"/>
        <v>#N/A</v>
      </c>
    </row>
    <row r="2067" spans="2:10" x14ac:dyDescent="0.25">
      <c r="B2067" s="129" t="e">
        <f>VLOOKUP(A2067,'Carga Remito.'!A$4:AK$16957,3,0)</f>
        <v>#N/A</v>
      </c>
      <c r="C2067" s="131" t="e">
        <f t="shared" ca="1" si="68"/>
        <v>#N/A</v>
      </c>
      <c r="D2067" s="28" t="e">
        <f>VLOOKUP(A2067,'Carga Remito.'!A$4:AK$15957,4,0)</f>
        <v>#N/A</v>
      </c>
      <c r="E2067" s="28" t="e">
        <f>VLOOKUP(A2067,'Carga Remito.'!A$4:AK$2258,6,0)</f>
        <v>#N/A</v>
      </c>
      <c r="F2067" s="28" t="e">
        <f>VLOOKUP(A2067,'Carga Remito.'!A$4:AK$1858,7,0)</f>
        <v>#N/A</v>
      </c>
      <c r="G2067" s="27" t="e">
        <f>VLOOKUP(A2067,'Carga Remito.'!A$4:AK$20957,MATCH(G$4,'Carga Remito.'!A$3:AQ$3,0),0)</f>
        <v>#N/A</v>
      </c>
      <c r="J2067" s="15" t="e">
        <f t="shared" si="69"/>
        <v>#N/A</v>
      </c>
    </row>
    <row r="2068" spans="2:10" x14ac:dyDescent="0.25">
      <c r="B2068" s="129" t="e">
        <f>VLOOKUP(A2068,'Carga Remito.'!A$4:AK$16957,3,0)</f>
        <v>#N/A</v>
      </c>
      <c r="C2068" s="131" t="e">
        <f t="shared" ca="1" si="68"/>
        <v>#N/A</v>
      </c>
      <c r="D2068" s="28" t="e">
        <f>VLOOKUP(A2068,'Carga Remito.'!A$4:AK$15957,4,0)</f>
        <v>#N/A</v>
      </c>
      <c r="E2068" s="28" t="e">
        <f>VLOOKUP(A2068,'Carga Remito.'!A$4:AK$2258,6,0)</f>
        <v>#N/A</v>
      </c>
      <c r="F2068" s="28" t="e">
        <f>VLOOKUP(A2068,'Carga Remito.'!A$4:AK$1858,7,0)</f>
        <v>#N/A</v>
      </c>
      <c r="G2068" s="27" t="e">
        <f>VLOOKUP(A2068,'Carga Remito.'!A$4:AK$20957,MATCH(G$4,'Carga Remito.'!A$3:AQ$3,0),0)</f>
        <v>#N/A</v>
      </c>
      <c r="J2068" s="15" t="e">
        <f t="shared" si="69"/>
        <v>#N/A</v>
      </c>
    </row>
    <row r="2069" spans="2:10" x14ac:dyDescent="0.25">
      <c r="B2069" s="129" t="e">
        <f>VLOOKUP(A2069,'Carga Remito.'!A$4:AK$16957,3,0)</f>
        <v>#N/A</v>
      </c>
      <c r="C2069" s="131" t="e">
        <f t="shared" ca="1" si="68"/>
        <v>#N/A</v>
      </c>
      <c r="D2069" s="28" t="e">
        <f>VLOOKUP(A2069,'Carga Remito.'!A$4:AK$15957,4,0)</f>
        <v>#N/A</v>
      </c>
      <c r="E2069" s="28" t="e">
        <f>VLOOKUP(A2069,'Carga Remito.'!A$4:AK$2258,6,0)</f>
        <v>#N/A</v>
      </c>
      <c r="F2069" s="28" t="e">
        <f>VLOOKUP(A2069,'Carga Remito.'!A$4:AK$1858,7,0)</f>
        <v>#N/A</v>
      </c>
      <c r="G2069" s="27" t="e">
        <f>VLOOKUP(A2069,'Carga Remito.'!A$4:AK$20957,MATCH(G$4,'Carga Remito.'!A$3:AQ$3,0),0)</f>
        <v>#N/A</v>
      </c>
      <c r="J2069" s="15" t="e">
        <f t="shared" si="69"/>
        <v>#N/A</v>
      </c>
    </row>
    <row r="2070" spans="2:10" x14ac:dyDescent="0.25">
      <c r="B2070" s="129" t="e">
        <f>VLOOKUP(A2070,'Carga Remito.'!A$4:AK$16957,3,0)</f>
        <v>#N/A</v>
      </c>
      <c r="C2070" s="131" t="e">
        <f t="shared" ca="1" si="68"/>
        <v>#N/A</v>
      </c>
      <c r="D2070" s="28" t="e">
        <f>VLOOKUP(A2070,'Carga Remito.'!A$4:AK$15957,4,0)</f>
        <v>#N/A</v>
      </c>
      <c r="E2070" s="28" t="e">
        <f>VLOOKUP(A2070,'Carga Remito.'!A$4:AK$2258,6,0)</f>
        <v>#N/A</v>
      </c>
      <c r="F2070" s="28" t="e">
        <f>VLOOKUP(A2070,'Carga Remito.'!A$4:AK$1858,7,0)</f>
        <v>#N/A</v>
      </c>
      <c r="G2070" s="27" t="e">
        <f>VLOOKUP(A2070,'Carga Remito.'!A$4:AK$20957,MATCH(G$4,'Carga Remito.'!A$3:AQ$3,0),0)</f>
        <v>#N/A</v>
      </c>
      <c r="J2070" s="15" t="e">
        <f t="shared" si="69"/>
        <v>#N/A</v>
      </c>
    </row>
    <row r="2071" spans="2:10" x14ac:dyDescent="0.25">
      <c r="B2071" s="129" t="e">
        <f>VLOOKUP(A2071,'Carga Remito.'!A$4:AK$16957,3,0)</f>
        <v>#N/A</v>
      </c>
      <c r="C2071" s="131" t="e">
        <f t="shared" ca="1" si="68"/>
        <v>#N/A</v>
      </c>
      <c r="D2071" s="28" t="e">
        <f>VLOOKUP(A2071,'Carga Remito.'!A$4:AK$15957,4,0)</f>
        <v>#N/A</v>
      </c>
      <c r="E2071" s="28" t="e">
        <f>VLOOKUP(A2071,'Carga Remito.'!A$4:AK$2258,6,0)</f>
        <v>#N/A</v>
      </c>
      <c r="F2071" s="28" t="e">
        <f>VLOOKUP(A2071,'Carga Remito.'!A$4:AK$1858,7,0)</f>
        <v>#N/A</v>
      </c>
      <c r="G2071" s="27" t="e">
        <f>VLOOKUP(A2071,'Carga Remito.'!A$4:AK$20957,MATCH(G$4,'Carga Remito.'!A$3:AQ$3,0),0)</f>
        <v>#N/A</v>
      </c>
      <c r="J2071" s="15" t="e">
        <f t="shared" si="69"/>
        <v>#N/A</v>
      </c>
    </row>
    <row r="2072" spans="2:10" x14ac:dyDescent="0.25">
      <c r="B2072" s="129" t="e">
        <f>VLOOKUP(A2072,'Carga Remito.'!A$4:AK$16957,3,0)</f>
        <v>#N/A</v>
      </c>
      <c r="C2072" s="131" t="e">
        <f t="shared" ca="1" si="68"/>
        <v>#N/A</v>
      </c>
      <c r="D2072" s="28" t="e">
        <f>VLOOKUP(A2072,'Carga Remito.'!A$4:AK$15957,4,0)</f>
        <v>#N/A</v>
      </c>
      <c r="E2072" s="28" t="e">
        <f>VLOOKUP(A2072,'Carga Remito.'!A$4:AK$2258,6,0)</f>
        <v>#N/A</v>
      </c>
      <c r="F2072" s="28" t="e">
        <f>VLOOKUP(A2072,'Carga Remito.'!A$4:AK$1858,7,0)</f>
        <v>#N/A</v>
      </c>
      <c r="G2072" s="27" t="e">
        <f>VLOOKUP(A2072,'Carga Remito.'!A$4:AK$20957,MATCH(G$4,'Carga Remito.'!A$3:AQ$3,0),0)</f>
        <v>#N/A</v>
      </c>
      <c r="J2072" s="15" t="e">
        <f t="shared" si="69"/>
        <v>#N/A</v>
      </c>
    </row>
    <row r="2073" spans="2:10" x14ac:dyDescent="0.25">
      <c r="B2073" s="129" t="e">
        <f>VLOOKUP(A2073,'Carga Remito.'!A$4:AK$16957,3,0)</f>
        <v>#N/A</v>
      </c>
      <c r="C2073" s="131" t="e">
        <f t="shared" ca="1" si="68"/>
        <v>#N/A</v>
      </c>
      <c r="D2073" s="28" t="e">
        <f>VLOOKUP(A2073,'Carga Remito.'!A$4:AK$15957,4,0)</f>
        <v>#N/A</v>
      </c>
      <c r="E2073" s="28" t="e">
        <f>VLOOKUP(A2073,'Carga Remito.'!A$4:AK$2258,6,0)</f>
        <v>#N/A</v>
      </c>
      <c r="F2073" s="28" t="e">
        <f>VLOOKUP(A2073,'Carga Remito.'!A$4:AK$1858,7,0)</f>
        <v>#N/A</v>
      </c>
      <c r="G2073" s="27" t="e">
        <f>VLOOKUP(A2073,'Carga Remito.'!A$4:AK$20957,MATCH(G$4,'Carga Remito.'!A$3:AQ$3,0),0)</f>
        <v>#N/A</v>
      </c>
      <c r="J2073" s="15" t="e">
        <f t="shared" si="69"/>
        <v>#N/A</v>
      </c>
    </row>
    <row r="2074" spans="2:10" x14ac:dyDescent="0.25">
      <c r="B2074" s="129" t="e">
        <f>VLOOKUP(A2074,'Carga Remito.'!A$4:AK$16957,3,0)</f>
        <v>#N/A</v>
      </c>
      <c r="C2074" s="131" t="e">
        <f t="shared" ca="1" si="68"/>
        <v>#N/A</v>
      </c>
      <c r="D2074" s="28" t="e">
        <f>VLOOKUP(A2074,'Carga Remito.'!A$4:AK$15957,4,0)</f>
        <v>#N/A</v>
      </c>
      <c r="E2074" s="28" t="e">
        <f>VLOOKUP(A2074,'Carga Remito.'!A$4:AK$2258,6,0)</f>
        <v>#N/A</v>
      </c>
      <c r="F2074" s="28" t="e">
        <f>VLOOKUP(A2074,'Carga Remito.'!A$4:AK$1858,7,0)</f>
        <v>#N/A</v>
      </c>
      <c r="G2074" s="27" t="e">
        <f>VLOOKUP(A2074,'Carga Remito.'!A$4:AK$20957,MATCH(G$4,'Carga Remito.'!A$3:AQ$3,0),0)</f>
        <v>#N/A</v>
      </c>
      <c r="J2074" s="15" t="e">
        <f t="shared" si="69"/>
        <v>#N/A</v>
      </c>
    </row>
    <row r="2075" spans="2:10" x14ac:dyDescent="0.25">
      <c r="B2075" s="129" t="e">
        <f>VLOOKUP(A2075,'Carga Remito.'!A$4:AK$16957,3,0)</f>
        <v>#N/A</v>
      </c>
      <c r="C2075" s="131" t="e">
        <f t="shared" ca="1" si="68"/>
        <v>#N/A</v>
      </c>
      <c r="D2075" s="28" t="e">
        <f>VLOOKUP(A2075,'Carga Remito.'!A$4:AK$15957,4,0)</f>
        <v>#N/A</v>
      </c>
      <c r="E2075" s="28" t="e">
        <f>VLOOKUP(A2075,'Carga Remito.'!A$4:AK$2258,6,0)</f>
        <v>#N/A</v>
      </c>
      <c r="F2075" s="28" t="e">
        <f>VLOOKUP(A2075,'Carga Remito.'!A$4:AK$1858,7,0)</f>
        <v>#N/A</v>
      </c>
      <c r="G2075" s="27" t="e">
        <f>VLOOKUP(A2075,'Carga Remito.'!A$4:AK$20957,MATCH(G$4,'Carga Remito.'!A$3:AQ$3,0),0)</f>
        <v>#N/A</v>
      </c>
      <c r="J2075" s="15" t="e">
        <f t="shared" si="69"/>
        <v>#N/A</v>
      </c>
    </row>
    <row r="2076" spans="2:10" x14ac:dyDescent="0.25">
      <c r="B2076" s="129" t="e">
        <f>VLOOKUP(A2076,'Carga Remito.'!A$4:AK$16957,3,0)</f>
        <v>#N/A</v>
      </c>
      <c r="C2076" s="131" t="e">
        <f t="shared" ca="1" si="68"/>
        <v>#N/A</v>
      </c>
      <c r="D2076" s="28" t="e">
        <f>VLOOKUP(A2076,'Carga Remito.'!A$4:AK$15957,4,0)</f>
        <v>#N/A</v>
      </c>
      <c r="E2076" s="28" t="e">
        <f>VLOOKUP(A2076,'Carga Remito.'!A$4:AK$2258,6,0)</f>
        <v>#N/A</v>
      </c>
      <c r="F2076" s="28" t="e">
        <f>VLOOKUP(A2076,'Carga Remito.'!A$4:AK$1858,7,0)</f>
        <v>#N/A</v>
      </c>
      <c r="G2076" s="27" t="e">
        <f>VLOOKUP(A2076,'Carga Remito.'!A$4:AK$20957,MATCH(G$4,'Carga Remito.'!A$3:AQ$3,0),0)</f>
        <v>#N/A</v>
      </c>
      <c r="J2076" s="15" t="e">
        <f t="shared" si="69"/>
        <v>#N/A</v>
      </c>
    </row>
    <row r="2077" spans="2:10" x14ac:dyDescent="0.25">
      <c r="B2077" s="129" t="e">
        <f>VLOOKUP(A2077,'Carga Remito.'!A$4:AK$16957,3,0)</f>
        <v>#N/A</v>
      </c>
      <c r="C2077" s="131" t="e">
        <f t="shared" ca="1" si="68"/>
        <v>#N/A</v>
      </c>
      <c r="D2077" s="28" t="e">
        <f>VLOOKUP(A2077,'Carga Remito.'!A$4:AK$15957,4,0)</f>
        <v>#N/A</v>
      </c>
      <c r="E2077" s="28" t="e">
        <f>VLOOKUP(A2077,'Carga Remito.'!A$4:AK$2258,6,0)</f>
        <v>#N/A</v>
      </c>
      <c r="F2077" s="28" t="e">
        <f>VLOOKUP(A2077,'Carga Remito.'!A$4:AK$1858,7,0)</f>
        <v>#N/A</v>
      </c>
      <c r="G2077" s="27" t="e">
        <f>VLOOKUP(A2077,'Carga Remito.'!A$4:AK$20957,MATCH(G$4,'Carga Remito.'!A$3:AQ$3,0),0)</f>
        <v>#N/A</v>
      </c>
      <c r="J2077" s="15" t="e">
        <f t="shared" si="69"/>
        <v>#N/A</v>
      </c>
    </row>
    <row r="2078" spans="2:10" x14ac:dyDescent="0.25">
      <c r="B2078" s="129" t="e">
        <f>VLOOKUP(A2078,'Carga Remito.'!A$4:AK$16957,3,0)</f>
        <v>#N/A</v>
      </c>
      <c r="C2078" s="131" t="e">
        <f t="shared" ca="1" si="68"/>
        <v>#N/A</v>
      </c>
      <c r="D2078" s="28" t="e">
        <f>VLOOKUP(A2078,'Carga Remito.'!A$4:AK$15957,4,0)</f>
        <v>#N/A</v>
      </c>
      <c r="E2078" s="28" t="e">
        <f>VLOOKUP(A2078,'Carga Remito.'!A$4:AK$2258,6,0)</f>
        <v>#N/A</v>
      </c>
      <c r="F2078" s="28" t="e">
        <f>VLOOKUP(A2078,'Carga Remito.'!A$4:AK$1858,7,0)</f>
        <v>#N/A</v>
      </c>
      <c r="G2078" s="27" t="e">
        <f>VLOOKUP(A2078,'Carga Remito.'!A$4:AK$20957,MATCH(G$4,'Carga Remito.'!A$3:AQ$3,0),0)</f>
        <v>#N/A</v>
      </c>
      <c r="J2078" s="15" t="e">
        <f t="shared" si="69"/>
        <v>#N/A</v>
      </c>
    </row>
    <row r="2079" spans="2:10" x14ac:dyDescent="0.25">
      <c r="B2079" s="129" t="e">
        <f>VLOOKUP(A2079,'Carga Remito.'!A$4:AK$16957,3,0)</f>
        <v>#N/A</v>
      </c>
      <c r="C2079" s="131" t="e">
        <f t="shared" ca="1" si="68"/>
        <v>#N/A</v>
      </c>
      <c r="D2079" s="28" t="e">
        <f>VLOOKUP(A2079,'Carga Remito.'!A$4:AK$15957,4,0)</f>
        <v>#N/A</v>
      </c>
      <c r="E2079" s="28" t="e">
        <f>VLOOKUP(A2079,'Carga Remito.'!A$4:AK$2258,6,0)</f>
        <v>#N/A</v>
      </c>
      <c r="F2079" s="28" t="e">
        <f>VLOOKUP(A2079,'Carga Remito.'!A$4:AK$1858,7,0)</f>
        <v>#N/A</v>
      </c>
      <c r="G2079" s="27" t="e">
        <f>VLOOKUP(A2079,'Carga Remito.'!A$4:AK$20957,MATCH(G$4,'Carga Remito.'!A$3:AQ$3,0),0)</f>
        <v>#N/A</v>
      </c>
      <c r="J2079" s="15" t="e">
        <f t="shared" si="69"/>
        <v>#N/A</v>
      </c>
    </row>
    <row r="2080" spans="2:10" x14ac:dyDescent="0.25">
      <c r="B2080" s="129" t="e">
        <f>VLOOKUP(A2080,'Carga Remito.'!A$4:AK$16957,3,0)</f>
        <v>#N/A</v>
      </c>
      <c r="C2080" s="131" t="e">
        <f t="shared" ca="1" si="68"/>
        <v>#N/A</v>
      </c>
      <c r="D2080" s="28" t="e">
        <f>VLOOKUP(A2080,'Carga Remito.'!A$4:AK$15957,4,0)</f>
        <v>#N/A</v>
      </c>
      <c r="E2080" s="28" t="e">
        <f>VLOOKUP(A2080,'Carga Remito.'!A$4:AK$2258,6,0)</f>
        <v>#N/A</v>
      </c>
      <c r="F2080" s="28" t="e">
        <f>VLOOKUP(A2080,'Carga Remito.'!A$4:AK$1858,7,0)</f>
        <v>#N/A</v>
      </c>
      <c r="G2080" s="27" t="e">
        <f>VLOOKUP(A2080,'Carga Remito.'!A$4:AK$20957,MATCH(G$4,'Carga Remito.'!A$3:AQ$3,0),0)</f>
        <v>#N/A</v>
      </c>
      <c r="J2080" s="15" t="e">
        <f t="shared" si="69"/>
        <v>#N/A</v>
      </c>
    </row>
    <row r="2081" spans="2:10" x14ac:dyDescent="0.25">
      <c r="B2081" s="129" t="e">
        <f>VLOOKUP(A2081,'Carga Remito.'!A$4:AK$16957,3,0)</f>
        <v>#N/A</v>
      </c>
      <c r="C2081" s="131" t="e">
        <f t="shared" ca="1" si="68"/>
        <v>#N/A</v>
      </c>
      <c r="D2081" s="28" t="e">
        <f>VLOOKUP(A2081,'Carga Remito.'!A$4:AK$15957,4,0)</f>
        <v>#N/A</v>
      </c>
      <c r="E2081" s="28" t="e">
        <f>VLOOKUP(A2081,'Carga Remito.'!A$4:AK$2258,6,0)</f>
        <v>#N/A</v>
      </c>
      <c r="F2081" s="28" t="e">
        <f>VLOOKUP(A2081,'Carga Remito.'!A$4:AK$1858,7,0)</f>
        <v>#N/A</v>
      </c>
      <c r="G2081" s="27" t="e">
        <f>VLOOKUP(A2081,'Carga Remito.'!A$4:AK$20957,MATCH(G$4,'Carga Remito.'!A$3:AQ$3,0),0)</f>
        <v>#N/A</v>
      </c>
      <c r="J2081" s="15" t="e">
        <f t="shared" si="69"/>
        <v>#N/A</v>
      </c>
    </row>
    <row r="2082" spans="2:10" x14ac:dyDescent="0.25">
      <c r="B2082" s="129" t="e">
        <f>VLOOKUP(A2082,'Carga Remito.'!A$4:AK$16957,3,0)</f>
        <v>#N/A</v>
      </c>
      <c r="C2082" s="131" t="e">
        <f t="shared" ca="1" si="68"/>
        <v>#N/A</v>
      </c>
      <c r="D2082" s="28" t="e">
        <f>VLOOKUP(A2082,'Carga Remito.'!A$4:AK$15957,4,0)</f>
        <v>#N/A</v>
      </c>
      <c r="E2082" s="28" t="e">
        <f>VLOOKUP(A2082,'Carga Remito.'!A$4:AK$2258,6,0)</f>
        <v>#N/A</v>
      </c>
      <c r="F2082" s="28" t="e">
        <f>VLOOKUP(A2082,'Carga Remito.'!A$4:AK$1858,7,0)</f>
        <v>#N/A</v>
      </c>
      <c r="G2082" s="27" t="e">
        <f>VLOOKUP(A2082,'Carga Remito.'!A$4:AK$20957,MATCH(G$4,'Carga Remito.'!A$3:AQ$3,0),0)</f>
        <v>#N/A</v>
      </c>
      <c r="J2082" s="15" t="e">
        <f t="shared" si="69"/>
        <v>#N/A</v>
      </c>
    </row>
    <row r="2083" spans="2:10" x14ac:dyDescent="0.25">
      <c r="B2083" s="129" t="e">
        <f>VLOOKUP(A2083,'Carga Remito.'!A$4:AK$16957,3,0)</f>
        <v>#N/A</v>
      </c>
      <c r="C2083" s="131" t="e">
        <f t="shared" ca="1" si="68"/>
        <v>#N/A</v>
      </c>
      <c r="D2083" s="28" t="e">
        <f>VLOOKUP(A2083,'Carga Remito.'!A$4:AK$15957,4,0)</f>
        <v>#N/A</v>
      </c>
      <c r="E2083" s="28" t="e">
        <f>VLOOKUP(A2083,'Carga Remito.'!A$4:AK$2258,6,0)</f>
        <v>#N/A</v>
      </c>
      <c r="F2083" s="28" t="e">
        <f>VLOOKUP(A2083,'Carga Remito.'!A$4:AK$1858,7,0)</f>
        <v>#N/A</v>
      </c>
      <c r="G2083" s="27" t="e">
        <f>VLOOKUP(A2083,'Carga Remito.'!A$4:AK$20957,MATCH(G$4,'Carga Remito.'!A$3:AQ$3,0),0)</f>
        <v>#N/A</v>
      </c>
      <c r="J2083" s="15" t="e">
        <f t="shared" si="69"/>
        <v>#N/A</v>
      </c>
    </row>
    <row r="2084" spans="2:10" x14ac:dyDescent="0.25">
      <c r="B2084" s="129" t="e">
        <f>VLOOKUP(A2084,'Carga Remito.'!A$4:AK$16957,3,0)</f>
        <v>#N/A</v>
      </c>
      <c r="C2084" s="131" t="e">
        <f t="shared" ca="1" si="68"/>
        <v>#N/A</v>
      </c>
      <c r="D2084" s="28" t="e">
        <f>VLOOKUP(A2084,'Carga Remito.'!A$4:AK$15957,4,0)</f>
        <v>#N/A</v>
      </c>
      <c r="E2084" s="28" t="e">
        <f>VLOOKUP(A2084,'Carga Remito.'!A$4:AK$2258,6,0)</f>
        <v>#N/A</v>
      </c>
      <c r="F2084" s="28" t="e">
        <f>VLOOKUP(A2084,'Carga Remito.'!A$4:AK$1858,7,0)</f>
        <v>#N/A</v>
      </c>
      <c r="G2084" s="27" t="e">
        <f>VLOOKUP(A2084,'Carga Remito.'!A$4:AK$20957,MATCH(G$4,'Carga Remito.'!A$3:AQ$3,0),0)</f>
        <v>#N/A</v>
      </c>
      <c r="J2084" s="15" t="e">
        <f t="shared" si="69"/>
        <v>#N/A</v>
      </c>
    </row>
    <row r="2085" spans="2:10" x14ac:dyDescent="0.25">
      <c r="B2085" s="129" t="e">
        <f>VLOOKUP(A2085,'Carga Remito.'!A$4:AK$16957,3,0)</f>
        <v>#N/A</v>
      </c>
      <c r="C2085" s="131" t="e">
        <f t="shared" ref="C2085:C2148" ca="1" si="70">IF((TODAY()-B2085)&lt;30,0,(TODAY()-B2085)/30)</f>
        <v>#N/A</v>
      </c>
      <c r="D2085" s="28" t="e">
        <f>VLOOKUP(A2085,'Carga Remito.'!A$4:AK$15957,4,0)</f>
        <v>#N/A</v>
      </c>
      <c r="E2085" s="28" t="e">
        <f>VLOOKUP(A2085,'Carga Remito.'!A$4:AK$2258,6,0)</f>
        <v>#N/A</v>
      </c>
      <c r="F2085" s="28" t="e">
        <f>VLOOKUP(A2085,'Carga Remito.'!A$4:AK$1858,7,0)</f>
        <v>#N/A</v>
      </c>
      <c r="G2085" s="27" t="e">
        <f>VLOOKUP(A2085,'Carga Remito.'!A$4:AK$20957,MATCH(G$4,'Carga Remito.'!A$3:AQ$3,0),0)</f>
        <v>#N/A</v>
      </c>
      <c r="J2085" s="15" t="e">
        <f t="shared" si="69"/>
        <v>#N/A</v>
      </c>
    </row>
    <row r="2086" spans="2:10" x14ac:dyDescent="0.25">
      <c r="B2086" s="129" t="e">
        <f>VLOOKUP(A2086,'Carga Remito.'!A$4:AK$16957,3,0)</f>
        <v>#N/A</v>
      </c>
      <c r="C2086" s="131" t="e">
        <f t="shared" ca="1" si="70"/>
        <v>#N/A</v>
      </c>
      <c r="D2086" s="28" t="e">
        <f>VLOOKUP(A2086,'Carga Remito.'!A$4:AK$15957,4,0)</f>
        <v>#N/A</v>
      </c>
      <c r="E2086" s="28" t="e">
        <f>VLOOKUP(A2086,'Carga Remito.'!A$4:AK$2258,6,0)</f>
        <v>#N/A</v>
      </c>
      <c r="F2086" s="28" t="e">
        <f>VLOOKUP(A2086,'Carga Remito.'!A$4:AK$1858,7,0)</f>
        <v>#N/A</v>
      </c>
      <c r="G2086" s="27" t="e">
        <f>VLOOKUP(A2086,'Carga Remito.'!A$4:AK$20957,MATCH(G$4,'Carga Remito.'!A$3:AQ$3,0),0)</f>
        <v>#N/A</v>
      </c>
      <c r="J2086" s="15" t="e">
        <f t="shared" si="69"/>
        <v>#N/A</v>
      </c>
    </row>
    <row r="2087" spans="2:10" x14ac:dyDescent="0.25">
      <c r="B2087" s="129" t="e">
        <f>VLOOKUP(A2087,'Carga Remito.'!A$4:AK$16957,3,0)</f>
        <v>#N/A</v>
      </c>
      <c r="C2087" s="131" t="e">
        <f t="shared" ca="1" si="70"/>
        <v>#N/A</v>
      </c>
      <c r="D2087" s="28" t="e">
        <f>VLOOKUP(A2087,'Carga Remito.'!A$4:AK$15957,4,0)</f>
        <v>#N/A</v>
      </c>
      <c r="E2087" s="28" t="e">
        <f>VLOOKUP(A2087,'Carga Remito.'!A$4:AK$2258,6,0)</f>
        <v>#N/A</v>
      </c>
      <c r="F2087" s="28" t="e">
        <f>VLOOKUP(A2087,'Carga Remito.'!A$4:AK$1858,7,0)</f>
        <v>#N/A</v>
      </c>
      <c r="G2087" s="27" t="e">
        <f>VLOOKUP(A2087,'Carga Remito.'!A$4:AK$20957,MATCH(G$4,'Carga Remito.'!A$3:AQ$3,0),0)</f>
        <v>#N/A</v>
      </c>
      <c r="J2087" s="15" t="e">
        <f t="shared" si="69"/>
        <v>#N/A</v>
      </c>
    </row>
    <row r="2088" spans="2:10" x14ac:dyDescent="0.25">
      <c r="B2088" s="129" t="e">
        <f>VLOOKUP(A2088,'Carga Remito.'!A$4:AK$16957,3,0)</f>
        <v>#N/A</v>
      </c>
      <c r="C2088" s="131" t="e">
        <f t="shared" ca="1" si="70"/>
        <v>#N/A</v>
      </c>
      <c r="D2088" s="28" t="e">
        <f>VLOOKUP(A2088,'Carga Remito.'!A$4:AK$15957,4,0)</f>
        <v>#N/A</v>
      </c>
      <c r="E2088" s="28" t="e">
        <f>VLOOKUP(A2088,'Carga Remito.'!A$4:AK$2258,6,0)</f>
        <v>#N/A</v>
      </c>
      <c r="F2088" s="28" t="e">
        <f>VLOOKUP(A2088,'Carga Remito.'!A$4:AK$1858,7,0)</f>
        <v>#N/A</v>
      </c>
      <c r="G2088" s="27" t="e">
        <f>VLOOKUP(A2088,'Carga Remito.'!A$4:AK$20957,MATCH(G$4,'Carga Remito.'!A$3:AQ$3,0),0)</f>
        <v>#N/A</v>
      </c>
      <c r="J2088" s="15" t="e">
        <f t="shared" si="69"/>
        <v>#N/A</v>
      </c>
    </row>
    <row r="2089" spans="2:10" x14ac:dyDescent="0.25">
      <c r="B2089" s="129" t="e">
        <f>VLOOKUP(A2089,'Carga Remito.'!A$4:AK$16957,3,0)</f>
        <v>#N/A</v>
      </c>
      <c r="C2089" s="131" t="e">
        <f t="shared" ca="1" si="70"/>
        <v>#N/A</v>
      </c>
      <c r="D2089" s="28" t="e">
        <f>VLOOKUP(A2089,'Carga Remito.'!A$4:AK$15957,4,0)</f>
        <v>#N/A</v>
      </c>
      <c r="E2089" s="28" t="e">
        <f>VLOOKUP(A2089,'Carga Remito.'!A$4:AK$2258,6,0)</f>
        <v>#N/A</v>
      </c>
      <c r="F2089" s="28" t="e">
        <f>VLOOKUP(A2089,'Carga Remito.'!A$4:AK$1858,7,0)</f>
        <v>#N/A</v>
      </c>
      <c r="G2089" s="27" t="e">
        <f>VLOOKUP(A2089,'Carga Remito.'!A$4:AK$20957,MATCH(G$4,'Carga Remito.'!A$3:AQ$3,0),0)</f>
        <v>#N/A</v>
      </c>
      <c r="J2089" s="15" t="e">
        <f t="shared" si="69"/>
        <v>#N/A</v>
      </c>
    </row>
    <row r="2090" spans="2:10" x14ac:dyDescent="0.25">
      <c r="B2090" s="129" t="e">
        <f>VLOOKUP(A2090,'Carga Remito.'!A$4:AK$16957,3,0)</f>
        <v>#N/A</v>
      </c>
      <c r="C2090" s="131" t="e">
        <f t="shared" ca="1" si="70"/>
        <v>#N/A</v>
      </c>
      <c r="D2090" s="28" t="e">
        <f>VLOOKUP(A2090,'Carga Remito.'!A$4:AK$15957,4,0)</f>
        <v>#N/A</v>
      </c>
      <c r="E2090" s="28" t="e">
        <f>VLOOKUP(A2090,'Carga Remito.'!A$4:AK$2258,6,0)</f>
        <v>#N/A</v>
      </c>
      <c r="F2090" s="28" t="e">
        <f>VLOOKUP(A2090,'Carga Remito.'!A$4:AK$1858,7,0)</f>
        <v>#N/A</v>
      </c>
      <c r="G2090" s="27" t="e">
        <f>VLOOKUP(A2090,'Carga Remito.'!A$4:AK$20957,MATCH(G$4,'Carga Remito.'!A$3:AQ$3,0),0)</f>
        <v>#N/A</v>
      </c>
      <c r="J2090" s="15" t="e">
        <f t="shared" si="69"/>
        <v>#N/A</v>
      </c>
    </row>
    <row r="2091" spans="2:10" x14ac:dyDescent="0.25">
      <c r="B2091" s="129" t="e">
        <f>VLOOKUP(A2091,'Carga Remito.'!A$4:AK$16957,3,0)</f>
        <v>#N/A</v>
      </c>
      <c r="C2091" s="131" t="e">
        <f t="shared" ca="1" si="70"/>
        <v>#N/A</v>
      </c>
      <c r="D2091" s="28" t="e">
        <f>VLOOKUP(A2091,'Carga Remito.'!A$4:AK$15957,4,0)</f>
        <v>#N/A</v>
      </c>
      <c r="E2091" s="28" t="e">
        <f>VLOOKUP(A2091,'Carga Remito.'!A$4:AK$2258,6,0)</f>
        <v>#N/A</v>
      </c>
      <c r="F2091" s="28" t="e">
        <f>VLOOKUP(A2091,'Carga Remito.'!A$4:AK$1858,7,0)</f>
        <v>#N/A</v>
      </c>
      <c r="G2091" s="27" t="e">
        <f>VLOOKUP(A2091,'Carga Remito.'!A$4:AK$20957,MATCH(G$4,'Carga Remito.'!A$3:AQ$3,0),0)</f>
        <v>#N/A</v>
      </c>
      <c r="J2091" s="15" t="e">
        <f t="shared" si="69"/>
        <v>#N/A</v>
      </c>
    </row>
    <row r="2092" spans="2:10" x14ac:dyDescent="0.25">
      <c r="B2092" s="129" t="e">
        <f>VLOOKUP(A2092,'Carga Remito.'!A$4:AK$16957,3,0)</f>
        <v>#N/A</v>
      </c>
      <c r="C2092" s="131" t="e">
        <f t="shared" ca="1" si="70"/>
        <v>#N/A</v>
      </c>
      <c r="D2092" s="28" t="e">
        <f>VLOOKUP(A2092,'Carga Remito.'!A$4:AK$15957,4,0)</f>
        <v>#N/A</v>
      </c>
      <c r="E2092" s="28" t="e">
        <f>VLOOKUP(A2092,'Carga Remito.'!A$4:AK$2258,6,0)</f>
        <v>#N/A</v>
      </c>
      <c r="F2092" s="28" t="e">
        <f>VLOOKUP(A2092,'Carga Remito.'!A$4:AK$1858,7,0)</f>
        <v>#N/A</v>
      </c>
      <c r="G2092" s="27" t="e">
        <f>VLOOKUP(A2092,'Carga Remito.'!A$4:AK$20957,MATCH(G$4,'Carga Remito.'!A$3:AQ$3,0),0)</f>
        <v>#N/A</v>
      </c>
      <c r="J2092" s="15" t="e">
        <f t="shared" si="69"/>
        <v>#N/A</v>
      </c>
    </row>
    <row r="2093" spans="2:10" x14ac:dyDescent="0.25">
      <c r="B2093" s="129" t="e">
        <f>VLOOKUP(A2093,'Carga Remito.'!A$4:AK$16957,3,0)</f>
        <v>#N/A</v>
      </c>
      <c r="C2093" s="131" t="e">
        <f t="shared" ca="1" si="70"/>
        <v>#N/A</v>
      </c>
      <c r="D2093" s="28" t="e">
        <f>VLOOKUP(A2093,'Carga Remito.'!A$4:AK$15957,4,0)</f>
        <v>#N/A</v>
      </c>
      <c r="E2093" s="28" t="e">
        <f>VLOOKUP(A2093,'Carga Remito.'!A$4:AK$2258,6,0)</f>
        <v>#N/A</v>
      </c>
      <c r="F2093" s="28" t="e">
        <f>VLOOKUP(A2093,'Carga Remito.'!A$4:AK$1858,7,0)</f>
        <v>#N/A</v>
      </c>
      <c r="G2093" s="27" t="e">
        <f>VLOOKUP(A2093,'Carga Remito.'!A$4:AK$20957,MATCH(G$4,'Carga Remito.'!A$3:AQ$3,0),0)</f>
        <v>#N/A</v>
      </c>
      <c r="J2093" s="15" t="e">
        <f t="shared" si="69"/>
        <v>#N/A</v>
      </c>
    </row>
    <row r="2094" spans="2:10" x14ac:dyDescent="0.25">
      <c r="B2094" s="129" t="e">
        <f>VLOOKUP(A2094,'Carga Remito.'!A$4:AK$16957,3,0)</f>
        <v>#N/A</v>
      </c>
      <c r="C2094" s="131" t="e">
        <f t="shared" ca="1" si="70"/>
        <v>#N/A</v>
      </c>
      <c r="D2094" s="28" t="e">
        <f>VLOOKUP(A2094,'Carga Remito.'!A$4:AK$15957,4,0)</f>
        <v>#N/A</v>
      </c>
      <c r="E2094" s="28" t="e">
        <f>VLOOKUP(A2094,'Carga Remito.'!A$4:AK$2258,6,0)</f>
        <v>#N/A</v>
      </c>
      <c r="F2094" s="28" t="e">
        <f>VLOOKUP(A2094,'Carga Remito.'!A$4:AK$1858,7,0)</f>
        <v>#N/A</v>
      </c>
      <c r="G2094" s="27" t="e">
        <f>VLOOKUP(A2094,'Carga Remito.'!A$4:AK$20957,MATCH(G$4,'Carga Remito.'!A$3:AQ$3,0),0)</f>
        <v>#N/A</v>
      </c>
      <c r="J2094" s="15" t="e">
        <f t="shared" si="69"/>
        <v>#N/A</v>
      </c>
    </row>
    <row r="2095" spans="2:10" x14ac:dyDescent="0.25">
      <c r="B2095" s="129" t="e">
        <f>VLOOKUP(A2095,'Carga Remito.'!A$4:AK$16957,3,0)</f>
        <v>#N/A</v>
      </c>
      <c r="C2095" s="131" t="e">
        <f t="shared" ca="1" si="70"/>
        <v>#N/A</v>
      </c>
      <c r="D2095" s="28" t="e">
        <f>VLOOKUP(A2095,'Carga Remito.'!A$4:AK$15957,4,0)</f>
        <v>#N/A</v>
      </c>
      <c r="E2095" s="28" t="e">
        <f>VLOOKUP(A2095,'Carga Remito.'!A$4:AK$2258,6,0)</f>
        <v>#N/A</v>
      </c>
      <c r="F2095" s="28" t="e">
        <f>VLOOKUP(A2095,'Carga Remito.'!A$4:AK$1858,7,0)</f>
        <v>#N/A</v>
      </c>
      <c r="G2095" s="27" t="e">
        <f>VLOOKUP(A2095,'Carga Remito.'!A$4:AK$20957,MATCH(G$4,'Carga Remito.'!A$3:AQ$3,0),0)</f>
        <v>#N/A</v>
      </c>
      <c r="J2095" s="15" t="e">
        <f t="shared" si="69"/>
        <v>#N/A</v>
      </c>
    </row>
    <row r="2096" spans="2:10" x14ac:dyDescent="0.25">
      <c r="B2096" s="129" t="e">
        <f>VLOOKUP(A2096,'Carga Remito.'!A$4:AK$16957,3,0)</f>
        <v>#N/A</v>
      </c>
      <c r="C2096" s="131" t="e">
        <f t="shared" ca="1" si="70"/>
        <v>#N/A</v>
      </c>
      <c r="D2096" s="28" t="e">
        <f>VLOOKUP(A2096,'Carga Remito.'!A$4:AK$15957,4,0)</f>
        <v>#N/A</v>
      </c>
      <c r="E2096" s="28" t="e">
        <f>VLOOKUP(A2096,'Carga Remito.'!A$4:AK$2258,6,0)</f>
        <v>#N/A</v>
      </c>
      <c r="F2096" s="28" t="e">
        <f>VLOOKUP(A2096,'Carga Remito.'!A$4:AK$1858,7,0)</f>
        <v>#N/A</v>
      </c>
      <c r="G2096" s="27" t="e">
        <f>VLOOKUP(A2096,'Carga Remito.'!A$4:AK$20957,MATCH(G$4,'Carga Remito.'!A$3:AQ$3,0),0)</f>
        <v>#N/A</v>
      </c>
      <c r="J2096" s="15" t="e">
        <f t="shared" si="69"/>
        <v>#N/A</v>
      </c>
    </row>
    <row r="2097" spans="2:10" x14ac:dyDescent="0.25">
      <c r="B2097" s="129" t="e">
        <f>VLOOKUP(A2097,'Carga Remito.'!A$4:AK$16957,3,0)</f>
        <v>#N/A</v>
      </c>
      <c r="C2097" s="131" t="e">
        <f t="shared" ca="1" si="70"/>
        <v>#N/A</v>
      </c>
      <c r="D2097" s="28" t="e">
        <f>VLOOKUP(A2097,'Carga Remito.'!A$4:AK$15957,4,0)</f>
        <v>#N/A</v>
      </c>
      <c r="E2097" s="28" t="e">
        <f>VLOOKUP(A2097,'Carga Remito.'!A$4:AK$2258,6,0)</f>
        <v>#N/A</v>
      </c>
      <c r="F2097" s="28" t="e">
        <f>VLOOKUP(A2097,'Carga Remito.'!A$4:AK$1858,7,0)</f>
        <v>#N/A</v>
      </c>
      <c r="G2097" s="27" t="e">
        <f>VLOOKUP(A2097,'Carga Remito.'!A$4:AK$20957,MATCH(G$4,'Carga Remito.'!A$3:AQ$3,0),0)</f>
        <v>#N/A</v>
      </c>
      <c r="J2097" s="15" t="e">
        <f t="shared" si="69"/>
        <v>#N/A</v>
      </c>
    </row>
    <row r="2098" spans="2:10" x14ac:dyDescent="0.25">
      <c r="B2098" s="129" t="e">
        <f>VLOOKUP(A2098,'Carga Remito.'!A$4:AK$16957,3,0)</f>
        <v>#N/A</v>
      </c>
      <c r="C2098" s="131" t="e">
        <f t="shared" ca="1" si="70"/>
        <v>#N/A</v>
      </c>
      <c r="D2098" s="28" t="e">
        <f>VLOOKUP(A2098,'Carga Remito.'!A$4:AK$15957,4,0)</f>
        <v>#N/A</v>
      </c>
      <c r="E2098" s="28" t="e">
        <f>VLOOKUP(A2098,'Carga Remito.'!A$4:AK$2258,6,0)</f>
        <v>#N/A</v>
      </c>
      <c r="F2098" s="28" t="e">
        <f>VLOOKUP(A2098,'Carga Remito.'!A$4:AK$1858,7,0)</f>
        <v>#N/A</v>
      </c>
      <c r="G2098" s="27" t="e">
        <f>VLOOKUP(A2098,'Carga Remito.'!A$4:AK$20957,MATCH(G$4,'Carga Remito.'!A$3:AQ$3,0),0)</f>
        <v>#N/A</v>
      </c>
      <c r="J2098" s="15" t="e">
        <f t="shared" si="69"/>
        <v>#N/A</v>
      </c>
    </row>
    <row r="2099" spans="2:10" x14ac:dyDescent="0.25">
      <c r="B2099" s="129" t="e">
        <f>VLOOKUP(A2099,'Carga Remito.'!A$4:AK$16957,3,0)</f>
        <v>#N/A</v>
      </c>
      <c r="C2099" s="131" t="e">
        <f t="shared" ca="1" si="70"/>
        <v>#N/A</v>
      </c>
      <c r="D2099" s="28" t="e">
        <f>VLOOKUP(A2099,'Carga Remito.'!A$4:AK$15957,4,0)</f>
        <v>#N/A</v>
      </c>
      <c r="E2099" s="28" t="e">
        <f>VLOOKUP(A2099,'Carga Remito.'!A$4:AK$2258,6,0)</f>
        <v>#N/A</v>
      </c>
      <c r="F2099" s="28" t="e">
        <f>VLOOKUP(A2099,'Carga Remito.'!A$4:AK$1858,7,0)</f>
        <v>#N/A</v>
      </c>
      <c r="G2099" s="27" t="e">
        <f>VLOOKUP(A2099,'Carga Remito.'!A$4:AK$20957,MATCH(G$4,'Carga Remito.'!A$3:AQ$3,0),0)</f>
        <v>#N/A</v>
      </c>
      <c r="J2099" s="15" t="e">
        <f t="shared" si="69"/>
        <v>#N/A</v>
      </c>
    </row>
    <row r="2100" spans="2:10" x14ac:dyDescent="0.25">
      <c r="B2100" s="129" t="e">
        <f>VLOOKUP(A2100,'Carga Remito.'!A$4:AK$16957,3,0)</f>
        <v>#N/A</v>
      </c>
      <c r="C2100" s="131" t="e">
        <f t="shared" ca="1" si="70"/>
        <v>#N/A</v>
      </c>
      <c r="D2100" s="28" t="e">
        <f>VLOOKUP(A2100,'Carga Remito.'!A$4:AK$15957,4,0)</f>
        <v>#N/A</v>
      </c>
      <c r="E2100" s="28" t="e">
        <f>VLOOKUP(A2100,'Carga Remito.'!A$4:AK$2258,6,0)</f>
        <v>#N/A</v>
      </c>
      <c r="F2100" s="28" t="e">
        <f>VLOOKUP(A2100,'Carga Remito.'!A$4:AK$1858,7,0)</f>
        <v>#N/A</v>
      </c>
      <c r="G2100" s="27" t="e">
        <f>VLOOKUP(A2100,'Carga Remito.'!A$4:AK$20957,MATCH(G$4,'Carga Remito.'!A$3:AQ$3,0),0)</f>
        <v>#N/A</v>
      </c>
      <c r="J2100" s="15" t="e">
        <f t="shared" ref="J2100:J2163" si="71">+G2100-K2100-N2100-Q2100-T2100-W2100-Z2100</f>
        <v>#N/A</v>
      </c>
    </row>
    <row r="2101" spans="2:10" x14ac:dyDescent="0.25">
      <c r="B2101" s="129" t="e">
        <f>VLOOKUP(A2101,'Carga Remito.'!A$4:AK$16957,3,0)</f>
        <v>#N/A</v>
      </c>
      <c r="C2101" s="131" t="e">
        <f t="shared" ca="1" si="70"/>
        <v>#N/A</v>
      </c>
      <c r="D2101" s="28" t="e">
        <f>VLOOKUP(A2101,'Carga Remito.'!A$4:AK$15957,4,0)</f>
        <v>#N/A</v>
      </c>
      <c r="E2101" s="28" t="e">
        <f>VLOOKUP(A2101,'Carga Remito.'!A$4:AK$2258,6,0)</f>
        <v>#N/A</v>
      </c>
      <c r="F2101" s="28" t="e">
        <f>VLOOKUP(A2101,'Carga Remito.'!A$4:AK$1858,7,0)</f>
        <v>#N/A</v>
      </c>
      <c r="G2101" s="27" t="e">
        <f>VLOOKUP(A2101,'Carga Remito.'!A$4:AK$20957,MATCH(G$4,'Carga Remito.'!A$3:AQ$3,0),0)</f>
        <v>#N/A</v>
      </c>
      <c r="J2101" s="15" t="e">
        <f t="shared" si="71"/>
        <v>#N/A</v>
      </c>
    </row>
    <row r="2102" spans="2:10" x14ac:dyDescent="0.25">
      <c r="B2102" s="129" t="e">
        <f>VLOOKUP(A2102,'Carga Remito.'!A$4:AK$16957,3,0)</f>
        <v>#N/A</v>
      </c>
      <c r="C2102" s="131" t="e">
        <f t="shared" ca="1" si="70"/>
        <v>#N/A</v>
      </c>
      <c r="D2102" s="28" t="e">
        <f>VLOOKUP(A2102,'Carga Remito.'!A$4:AK$15957,4,0)</f>
        <v>#N/A</v>
      </c>
      <c r="E2102" s="28" t="e">
        <f>VLOOKUP(A2102,'Carga Remito.'!A$4:AK$2258,6,0)</f>
        <v>#N/A</v>
      </c>
      <c r="F2102" s="28" t="e">
        <f>VLOOKUP(A2102,'Carga Remito.'!A$4:AK$1858,7,0)</f>
        <v>#N/A</v>
      </c>
      <c r="G2102" s="27" t="e">
        <f>VLOOKUP(A2102,'Carga Remito.'!A$4:AK$20957,MATCH(G$4,'Carga Remito.'!A$3:AQ$3,0),0)</f>
        <v>#N/A</v>
      </c>
      <c r="J2102" s="15" t="e">
        <f t="shared" si="71"/>
        <v>#N/A</v>
      </c>
    </row>
    <row r="2103" spans="2:10" x14ac:dyDescent="0.25">
      <c r="B2103" s="129" t="e">
        <f>VLOOKUP(A2103,'Carga Remito.'!A$4:AK$16957,3,0)</f>
        <v>#N/A</v>
      </c>
      <c r="C2103" s="131" t="e">
        <f t="shared" ca="1" si="70"/>
        <v>#N/A</v>
      </c>
      <c r="D2103" s="28" t="e">
        <f>VLOOKUP(A2103,'Carga Remito.'!A$4:AK$15957,4,0)</f>
        <v>#N/A</v>
      </c>
      <c r="E2103" s="28" t="e">
        <f>VLOOKUP(A2103,'Carga Remito.'!A$4:AK$2258,6,0)</f>
        <v>#N/A</v>
      </c>
      <c r="F2103" s="28" t="e">
        <f>VLOOKUP(A2103,'Carga Remito.'!A$4:AK$1858,7,0)</f>
        <v>#N/A</v>
      </c>
      <c r="G2103" s="27" t="e">
        <f>VLOOKUP(A2103,'Carga Remito.'!A$4:AK$20957,MATCH(G$4,'Carga Remito.'!A$3:AQ$3,0),0)</f>
        <v>#N/A</v>
      </c>
      <c r="J2103" s="15" t="e">
        <f t="shared" si="71"/>
        <v>#N/A</v>
      </c>
    </row>
    <row r="2104" spans="2:10" x14ac:dyDescent="0.25">
      <c r="B2104" s="129" t="e">
        <f>VLOOKUP(A2104,'Carga Remito.'!A$4:AK$16957,3,0)</f>
        <v>#N/A</v>
      </c>
      <c r="C2104" s="131" t="e">
        <f t="shared" ca="1" si="70"/>
        <v>#N/A</v>
      </c>
      <c r="D2104" s="28" t="e">
        <f>VLOOKUP(A2104,'Carga Remito.'!A$4:AK$15957,4,0)</f>
        <v>#N/A</v>
      </c>
      <c r="E2104" s="28" t="e">
        <f>VLOOKUP(A2104,'Carga Remito.'!A$4:AK$2258,6,0)</f>
        <v>#N/A</v>
      </c>
      <c r="F2104" s="28" t="e">
        <f>VLOOKUP(A2104,'Carga Remito.'!A$4:AK$1858,7,0)</f>
        <v>#N/A</v>
      </c>
      <c r="G2104" s="27" t="e">
        <f>VLOOKUP(A2104,'Carga Remito.'!A$4:AK$20957,MATCH(G$4,'Carga Remito.'!A$3:AQ$3,0),0)</f>
        <v>#N/A</v>
      </c>
      <c r="J2104" s="15" t="e">
        <f t="shared" si="71"/>
        <v>#N/A</v>
      </c>
    </row>
    <row r="2105" spans="2:10" x14ac:dyDescent="0.25">
      <c r="B2105" s="129" t="e">
        <f>VLOOKUP(A2105,'Carga Remito.'!A$4:AK$16957,3,0)</f>
        <v>#N/A</v>
      </c>
      <c r="C2105" s="131" t="e">
        <f t="shared" ca="1" si="70"/>
        <v>#N/A</v>
      </c>
      <c r="D2105" s="28" t="e">
        <f>VLOOKUP(A2105,'Carga Remito.'!A$4:AK$15957,4,0)</f>
        <v>#N/A</v>
      </c>
      <c r="E2105" s="28" t="e">
        <f>VLOOKUP(A2105,'Carga Remito.'!A$4:AK$2258,6,0)</f>
        <v>#N/A</v>
      </c>
      <c r="F2105" s="28" t="e">
        <f>VLOOKUP(A2105,'Carga Remito.'!A$4:AK$1858,7,0)</f>
        <v>#N/A</v>
      </c>
      <c r="G2105" s="27" t="e">
        <f>VLOOKUP(A2105,'Carga Remito.'!A$4:AK$20957,MATCH(G$4,'Carga Remito.'!A$3:AQ$3,0),0)</f>
        <v>#N/A</v>
      </c>
      <c r="J2105" s="15" t="e">
        <f t="shared" si="71"/>
        <v>#N/A</v>
      </c>
    </row>
    <row r="2106" spans="2:10" x14ac:dyDescent="0.25">
      <c r="B2106" s="129" t="e">
        <f>VLOOKUP(A2106,'Carga Remito.'!A$4:AK$16957,3,0)</f>
        <v>#N/A</v>
      </c>
      <c r="C2106" s="131" t="e">
        <f t="shared" ca="1" si="70"/>
        <v>#N/A</v>
      </c>
      <c r="D2106" s="28" t="e">
        <f>VLOOKUP(A2106,'Carga Remito.'!A$4:AK$15957,4,0)</f>
        <v>#N/A</v>
      </c>
      <c r="E2106" s="28" t="e">
        <f>VLOOKUP(A2106,'Carga Remito.'!A$4:AK$2258,6,0)</f>
        <v>#N/A</v>
      </c>
      <c r="F2106" s="28" t="e">
        <f>VLOOKUP(A2106,'Carga Remito.'!A$4:AK$1858,7,0)</f>
        <v>#N/A</v>
      </c>
      <c r="G2106" s="27" t="e">
        <f>VLOOKUP(A2106,'Carga Remito.'!A$4:AK$20957,MATCH(G$4,'Carga Remito.'!A$3:AQ$3,0),0)</f>
        <v>#N/A</v>
      </c>
      <c r="J2106" s="15" t="e">
        <f t="shared" si="71"/>
        <v>#N/A</v>
      </c>
    </row>
    <row r="2107" spans="2:10" x14ac:dyDescent="0.25">
      <c r="B2107" s="129" t="e">
        <f>VLOOKUP(A2107,'Carga Remito.'!A$4:AK$16957,3,0)</f>
        <v>#N/A</v>
      </c>
      <c r="C2107" s="131" t="e">
        <f t="shared" ca="1" si="70"/>
        <v>#N/A</v>
      </c>
      <c r="D2107" s="28" t="e">
        <f>VLOOKUP(A2107,'Carga Remito.'!A$4:AK$15957,4,0)</f>
        <v>#N/A</v>
      </c>
      <c r="E2107" s="28" t="e">
        <f>VLOOKUP(A2107,'Carga Remito.'!A$4:AK$2258,6,0)</f>
        <v>#N/A</v>
      </c>
      <c r="F2107" s="28" t="e">
        <f>VLOOKUP(A2107,'Carga Remito.'!A$4:AK$1858,7,0)</f>
        <v>#N/A</v>
      </c>
      <c r="G2107" s="27" t="e">
        <f>VLOOKUP(A2107,'Carga Remito.'!A$4:AK$20957,MATCH(G$4,'Carga Remito.'!A$3:AQ$3,0),0)</f>
        <v>#N/A</v>
      </c>
      <c r="J2107" s="15" t="e">
        <f t="shared" si="71"/>
        <v>#N/A</v>
      </c>
    </row>
    <row r="2108" spans="2:10" x14ac:dyDescent="0.25">
      <c r="B2108" s="129" t="e">
        <f>VLOOKUP(A2108,'Carga Remito.'!A$4:AK$16957,3,0)</f>
        <v>#N/A</v>
      </c>
      <c r="C2108" s="131" t="e">
        <f t="shared" ca="1" si="70"/>
        <v>#N/A</v>
      </c>
      <c r="D2108" s="28" t="e">
        <f>VLOOKUP(A2108,'Carga Remito.'!A$4:AK$15957,4,0)</f>
        <v>#N/A</v>
      </c>
      <c r="E2108" s="28" t="e">
        <f>VLOOKUP(A2108,'Carga Remito.'!A$4:AK$2258,6,0)</f>
        <v>#N/A</v>
      </c>
      <c r="F2108" s="28" t="e">
        <f>VLOOKUP(A2108,'Carga Remito.'!A$4:AK$1858,7,0)</f>
        <v>#N/A</v>
      </c>
      <c r="G2108" s="27" t="e">
        <f>VLOOKUP(A2108,'Carga Remito.'!A$4:AK$20957,MATCH(G$4,'Carga Remito.'!A$3:AQ$3,0),0)</f>
        <v>#N/A</v>
      </c>
      <c r="J2108" s="15" t="e">
        <f t="shared" si="71"/>
        <v>#N/A</v>
      </c>
    </row>
    <row r="2109" spans="2:10" x14ac:dyDescent="0.25">
      <c r="B2109" s="129" t="e">
        <f>VLOOKUP(A2109,'Carga Remito.'!A$4:AK$16957,3,0)</f>
        <v>#N/A</v>
      </c>
      <c r="C2109" s="131" t="e">
        <f t="shared" ca="1" si="70"/>
        <v>#N/A</v>
      </c>
      <c r="D2109" s="28" t="e">
        <f>VLOOKUP(A2109,'Carga Remito.'!A$4:AK$15957,4,0)</f>
        <v>#N/A</v>
      </c>
      <c r="E2109" s="28" t="e">
        <f>VLOOKUP(A2109,'Carga Remito.'!A$4:AK$2258,6,0)</f>
        <v>#N/A</v>
      </c>
      <c r="F2109" s="28" t="e">
        <f>VLOOKUP(A2109,'Carga Remito.'!A$4:AK$1858,7,0)</f>
        <v>#N/A</v>
      </c>
      <c r="G2109" s="27" t="e">
        <f>VLOOKUP(A2109,'Carga Remito.'!A$4:AK$20957,MATCH(G$4,'Carga Remito.'!A$3:AQ$3,0),0)</f>
        <v>#N/A</v>
      </c>
      <c r="J2109" s="15" t="e">
        <f t="shared" si="71"/>
        <v>#N/A</v>
      </c>
    </row>
    <row r="2110" spans="2:10" x14ac:dyDescent="0.25">
      <c r="B2110" s="129" t="e">
        <f>VLOOKUP(A2110,'Carga Remito.'!A$4:AK$16957,3,0)</f>
        <v>#N/A</v>
      </c>
      <c r="C2110" s="131" t="e">
        <f t="shared" ca="1" si="70"/>
        <v>#N/A</v>
      </c>
      <c r="D2110" s="28" t="e">
        <f>VLOOKUP(A2110,'Carga Remito.'!A$4:AK$15957,4,0)</f>
        <v>#N/A</v>
      </c>
      <c r="E2110" s="28" t="e">
        <f>VLOOKUP(A2110,'Carga Remito.'!A$4:AK$2258,6,0)</f>
        <v>#N/A</v>
      </c>
      <c r="F2110" s="28" t="e">
        <f>VLOOKUP(A2110,'Carga Remito.'!A$4:AK$1858,7,0)</f>
        <v>#N/A</v>
      </c>
      <c r="G2110" s="27" t="e">
        <f>VLOOKUP(A2110,'Carga Remito.'!A$4:AK$20957,MATCH(G$4,'Carga Remito.'!A$3:AQ$3,0),0)</f>
        <v>#N/A</v>
      </c>
      <c r="J2110" s="15" t="e">
        <f t="shared" si="71"/>
        <v>#N/A</v>
      </c>
    </row>
    <row r="2111" spans="2:10" x14ac:dyDescent="0.25">
      <c r="B2111" s="129" t="e">
        <f>VLOOKUP(A2111,'Carga Remito.'!A$4:AK$16957,3,0)</f>
        <v>#N/A</v>
      </c>
      <c r="C2111" s="131" t="e">
        <f t="shared" ca="1" si="70"/>
        <v>#N/A</v>
      </c>
      <c r="D2111" s="28" t="e">
        <f>VLOOKUP(A2111,'Carga Remito.'!A$4:AK$15957,4,0)</f>
        <v>#N/A</v>
      </c>
      <c r="E2111" s="28" t="e">
        <f>VLOOKUP(A2111,'Carga Remito.'!A$4:AK$2258,6,0)</f>
        <v>#N/A</v>
      </c>
      <c r="F2111" s="28" t="e">
        <f>VLOOKUP(A2111,'Carga Remito.'!A$4:AK$1858,7,0)</f>
        <v>#N/A</v>
      </c>
      <c r="G2111" s="27" t="e">
        <f>VLOOKUP(A2111,'Carga Remito.'!A$4:AK$20957,MATCH(G$4,'Carga Remito.'!A$3:AQ$3,0),0)</f>
        <v>#N/A</v>
      </c>
      <c r="J2111" s="15" t="e">
        <f t="shared" si="71"/>
        <v>#N/A</v>
      </c>
    </row>
    <row r="2112" spans="2:10" x14ac:dyDescent="0.25">
      <c r="B2112" s="129" t="e">
        <f>VLOOKUP(A2112,'Carga Remito.'!A$4:AK$16957,3,0)</f>
        <v>#N/A</v>
      </c>
      <c r="C2112" s="131" t="e">
        <f t="shared" ca="1" si="70"/>
        <v>#N/A</v>
      </c>
      <c r="D2112" s="28" t="e">
        <f>VLOOKUP(A2112,'Carga Remito.'!A$4:AK$15957,4,0)</f>
        <v>#N/A</v>
      </c>
      <c r="E2112" s="28" t="e">
        <f>VLOOKUP(A2112,'Carga Remito.'!A$4:AK$2258,6,0)</f>
        <v>#N/A</v>
      </c>
      <c r="F2112" s="28" t="e">
        <f>VLOOKUP(A2112,'Carga Remito.'!A$4:AK$1858,7,0)</f>
        <v>#N/A</v>
      </c>
      <c r="G2112" s="27" t="e">
        <f>VLOOKUP(A2112,'Carga Remito.'!A$4:AK$20957,MATCH(G$4,'Carga Remito.'!A$3:AQ$3,0),0)</f>
        <v>#N/A</v>
      </c>
      <c r="J2112" s="15" t="e">
        <f t="shared" si="71"/>
        <v>#N/A</v>
      </c>
    </row>
    <row r="2113" spans="2:10" x14ac:dyDescent="0.25">
      <c r="B2113" s="129" t="e">
        <f>VLOOKUP(A2113,'Carga Remito.'!A$4:AK$16957,3,0)</f>
        <v>#N/A</v>
      </c>
      <c r="C2113" s="131" t="e">
        <f t="shared" ca="1" si="70"/>
        <v>#N/A</v>
      </c>
      <c r="D2113" s="28" t="e">
        <f>VLOOKUP(A2113,'Carga Remito.'!A$4:AK$15957,4,0)</f>
        <v>#N/A</v>
      </c>
      <c r="E2113" s="28" t="e">
        <f>VLOOKUP(A2113,'Carga Remito.'!A$4:AK$2258,6,0)</f>
        <v>#N/A</v>
      </c>
      <c r="F2113" s="28" t="e">
        <f>VLOOKUP(A2113,'Carga Remito.'!A$4:AK$1858,7,0)</f>
        <v>#N/A</v>
      </c>
      <c r="G2113" s="27" t="e">
        <f>VLOOKUP(A2113,'Carga Remito.'!A$4:AK$20957,MATCH(G$4,'Carga Remito.'!A$3:AQ$3,0),0)</f>
        <v>#N/A</v>
      </c>
      <c r="J2113" s="15" t="e">
        <f t="shared" si="71"/>
        <v>#N/A</v>
      </c>
    </row>
    <row r="2114" spans="2:10" x14ac:dyDescent="0.25">
      <c r="B2114" s="129" t="e">
        <f>VLOOKUP(A2114,'Carga Remito.'!A$4:AK$16957,3,0)</f>
        <v>#N/A</v>
      </c>
      <c r="C2114" s="131" t="e">
        <f t="shared" ca="1" si="70"/>
        <v>#N/A</v>
      </c>
      <c r="D2114" s="28" t="e">
        <f>VLOOKUP(A2114,'Carga Remito.'!A$4:AK$15957,4,0)</f>
        <v>#N/A</v>
      </c>
      <c r="E2114" s="28" t="e">
        <f>VLOOKUP(A2114,'Carga Remito.'!A$4:AK$2258,6,0)</f>
        <v>#N/A</v>
      </c>
      <c r="F2114" s="28" t="e">
        <f>VLOOKUP(A2114,'Carga Remito.'!A$4:AK$1858,7,0)</f>
        <v>#N/A</v>
      </c>
      <c r="G2114" s="27" t="e">
        <f>VLOOKUP(A2114,'Carga Remito.'!A$4:AK$20957,MATCH(G$4,'Carga Remito.'!A$3:AQ$3,0),0)</f>
        <v>#N/A</v>
      </c>
      <c r="J2114" s="15" t="e">
        <f t="shared" si="71"/>
        <v>#N/A</v>
      </c>
    </row>
    <row r="2115" spans="2:10" x14ac:dyDescent="0.25">
      <c r="B2115" s="129" t="e">
        <f>VLOOKUP(A2115,'Carga Remito.'!A$4:AK$16957,3,0)</f>
        <v>#N/A</v>
      </c>
      <c r="C2115" s="131" t="e">
        <f t="shared" ca="1" si="70"/>
        <v>#N/A</v>
      </c>
      <c r="D2115" s="28" t="e">
        <f>VLOOKUP(A2115,'Carga Remito.'!A$4:AK$15957,4,0)</f>
        <v>#N/A</v>
      </c>
      <c r="E2115" s="28" t="e">
        <f>VLOOKUP(A2115,'Carga Remito.'!A$4:AK$2258,6,0)</f>
        <v>#N/A</v>
      </c>
      <c r="F2115" s="28" t="e">
        <f>VLOOKUP(A2115,'Carga Remito.'!A$4:AK$1858,7,0)</f>
        <v>#N/A</v>
      </c>
      <c r="G2115" s="27" t="e">
        <f>VLOOKUP(A2115,'Carga Remito.'!A$4:AK$20957,MATCH(G$4,'Carga Remito.'!A$3:AQ$3,0),0)</f>
        <v>#N/A</v>
      </c>
      <c r="J2115" s="15" t="e">
        <f t="shared" si="71"/>
        <v>#N/A</v>
      </c>
    </row>
    <row r="2116" spans="2:10" x14ac:dyDescent="0.25">
      <c r="B2116" s="129" t="e">
        <f>VLOOKUP(A2116,'Carga Remito.'!A$4:AK$16957,3,0)</f>
        <v>#N/A</v>
      </c>
      <c r="C2116" s="131" t="e">
        <f t="shared" ca="1" si="70"/>
        <v>#N/A</v>
      </c>
      <c r="D2116" s="28" t="e">
        <f>VLOOKUP(A2116,'Carga Remito.'!A$4:AK$15957,4,0)</f>
        <v>#N/A</v>
      </c>
      <c r="E2116" s="28" t="e">
        <f>VLOOKUP(A2116,'Carga Remito.'!A$4:AK$2258,6,0)</f>
        <v>#N/A</v>
      </c>
      <c r="F2116" s="28" t="e">
        <f>VLOOKUP(A2116,'Carga Remito.'!A$4:AK$1858,7,0)</f>
        <v>#N/A</v>
      </c>
      <c r="G2116" s="27" t="e">
        <f>VLOOKUP(A2116,'Carga Remito.'!A$4:AK$20957,MATCH(G$4,'Carga Remito.'!A$3:AQ$3,0),0)</f>
        <v>#N/A</v>
      </c>
      <c r="J2116" s="15" t="e">
        <f t="shared" si="71"/>
        <v>#N/A</v>
      </c>
    </row>
    <row r="2117" spans="2:10" x14ac:dyDescent="0.25">
      <c r="B2117" s="129" t="e">
        <f>VLOOKUP(A2117,'Carga Remito.'!A$4:AK$16957,3,0)</f>
        <v>#N/A</v>
      </c>
      <c r="C2117" s="131" t="e">
        <f t="shared" ca="1" si="70"/>
        <v>#N/A</v>
      </c>
      <c r="D2117" s="28" t="e">
        <f>VLOOKUP(A2117,'Carga Remito.'!A$4:AK$15957,4,0)</f>
        <v>#N/A</v>
      </c>
      <c r="E2117" s="28" t="e">
        <f>VLOOKUP(A2117,'Carga Remito.'!A$4:AK$2258,6,0)</f>
        <v>#N/A</v>
      </c>
      <c r="F2117" s="28" t="e">
        <f>VLOOKUP(A2117,'Carga Remito.'!A$4:AK$1858,7,0)</f>
        <v>#N/A</v>
      </c>
      <c r="G2117" s="27" t="e">
        <f>VLOOKUP(A2117,'Carga Remito.'!A$4:AK$20957,MATCH(G$4,'Carga Remito.'!A$3:AQ$3,0),0)</f>
        <v>#N/A</v>
      </c>
      <c r="J2117" s="15" t="e">
        <f t="shared" si="71"/>
        <v>#N/A</v>
      </c>
    </row>
    <row r="2118" spans="2:10" x14ac:dyDescent="0.25">
      <c r="B2118" s="129" t="e">
        <f>VLOOKUP(A2118,'Carga Remito.'!A$4:AK$16957,3,0)</f>
        <v>#N/A</v>
      </c>
      <c r="C2118" s="131" t="e">
        <f t="shared" ca="1" si="70"/>
        <v>#N/A</v>
      </c>
      <c r="D2118" s="28" t="e">
        <f>VLOOKUP(A2118,'Carga Remito.'!A$4:AK$15957,4,0)</f>
        <v>#N/A</v>
      </c>
      <c r="E2118" s="28" t="e">
        <f>VLOOKUP(A2118,'Carga Remito.'!A$4:AK$2258,6,0)</f>
        <v>#N/A</v>
      </c>
      <c r="F2118" s="28" t="e">
        <f>VLOOKUP(A2118,'Carga Remito.'!A$4:AK$1858,7,0)</f>
        <v>#N/A</v>
      </c>
      <c r="G2118" s="27" t="e">
        <f>VLOOKUP(A2118,'Carga Remito.'!A$4:AK$20957,MATCH(G$4,'Carga Remito.'!A$3:AQ$3,0),0)</f>
        <v>#N/A</v>
      </c>
      <c r="J2118" s="15" t="e">
        <f t="shared" si="71"/>
        <v>#N/A</v>
      </c>
    </row>
    <row r="2119" spans="2:10" x14ac:dyDescent="0.25">
      <c r="B2119" s="129" t="e">
        <f>VLOOKUP(A2119,'Carga Remito.'!A$4:AK$16957,3,0)</f>
        <v>#N/A</v>
      </c>
      <c r="C2119" s="131" t="e">
        <f t="shared" ca="1" si="70"/>
        <v>#N/A</v>
      </c>
      <c r="D2119" s="28" t="e">
        <f>VLOOKUP(A2119,'Carga Remito.'!A$4:AK$15957,4,0)</f>
        <v>#N/A</v>
      </c>
      <c r="E2119" s="28" t="e">
        <f>VLOOKUP(A2119,'Carga Remito.'!A$4:AK$2258,6,0)</f>
        <v>#N/A</v>
      </c>
      <c r="F2119" s="28" t="e">
        <f>VLOOKUP(A2119,'Carga Remito.'!A$4:AK$1858,7,0)</f>
        <v>#N/A</v>
      </c>
      <c r="G2119" s="27" t="e">
        <f>VLOOKUP(A2119,'Carga Remito.'!A$4:AK$20957,MATCH(G$4,'Carga Remito.'!A$3:AQ$3,0),0)</f>
        <v>#N/A</v>
      </c>
      <c r="J2119" s="15" t="e">
        <f t="shared" si="71"/>
        <v>#N/A</v>
      </c>
    </row>
    <row r="2120" spans="2:10" x14ac:dyDescent="0.25">
      <c r="B2120" s="129" t="e">
        <f>VLOOKUP(A2120,'Carga Remito.'!A$4:AK$16957,3,0)</f>
        <v>#N/A</v>
      </c>
      <c r="C2120" s="131" t="e">
        <f t="shared" ca="1" si="70"/>
        <v>#N/A</v>
      </c>
      <c r="D2120" s="28" t="e">
        <f>VLOOKUP(A2120,'Carga Remito.'!A$4:AK$15957,4,0)</f>
        <v>#N/A</v>
      </c>
      <c r="E2120" s="28" t="e">
        <f>VLOOKUP(A2120,'Carga Remito.'!A$4:AK$2258,6,0)</f>
        <v>#N/A</v>
      </c>
      <c r="F2120" s="28" t="e">
        <f>VLOOKUP(A2120,'Carga Remito.'!A$4:AK$1858,7,0)</f>
        <v>#N/A</v>
      </c>
      <c r="G2120" s="27" t="e">
        <f>VLOOKUP(A2120,'Carga Remito.'!A$4:AK$20957,MATCH(G$4,'Carga Remito.'!A$3:AQ$3,0),0)</f>
        <v>#N/A</v>
      </c>
      <c r="J2120" s="15" t="e">
        <f t="shared" si="71"/>
        <v>#N/A</v>
      </c>
    </row>
    <row r="2121" spans="2:10" x14ac:dyDescent="0.25">
      <c r="B2121" s="129" t="e">
        <f>VLOOKUP(A2121,'Carga Remito.'!A$4:AK$16957,3,0)</f>
        <v>#N/A</v>
      </c>
      <c r="C2121" s="131" t="e">
        <f t="shared" ca="1" si="70"/>
        <v>#N/A</v>
      </c>
      <c r="D2121" s="28" t="e">
        <f>VLOOKUP(A2121,'Carga Remito.'!A$4:AK$15957,4,0)</f>
        <v>#N/A</v>
      </c>
      <c r="E2121" s="28" t="e">
        <f>VLOOKUP(A2121,'Carga Remito.'!A$4:AK$2258,6,0)</f>
        <v>#N/A</v>
      </c>
      <c r="F2121" s="28" t="e">
        <f>VLOOKUP(A2121,'Carga Remito.'!A$4:AK$1858,7,0)</f>
        <v>#N/A</v>
      </c>
      <c r="G2121" s="27" t="e">
        <f>VLOOKUP(A2121,'Carga Remito.'!A$4:AK$20957,MATCH(G$4,'Carga Remito.'!A$3:AQ$3,0),0)</f>
        <v>#N/A</v>
      </c>
      <c r="J2121" s="15" t="e">
        <f t="shared" si="71"/>
        <v>#N/A</v>
      </c>
    </row>
    <row r="2122" spans="2:10" x14ac:dyDescent="0.25">
      <c r="B2122" s="129" t="e">
        <f>VLOOKUP(A2122,'Carga Remito.'!A$4:AK$16957,3,0)</f>
        <v>#N/A</v>
      </c>
      <c r="C2122" s="131" t="e">
        <f t="shared" ca="1" si="70"/>
        <v>#N/A</v>
      </c>
      <c r="D2122" s="28" t="e">
        <f>VLOOKUP(A2122,'Carga Remito.'!A$4:AK$15957,4,0)</f>
        <v>#N/A</v>
      </c>
      <c r="E2122" s="28" t="e">
        <f>VLOOKUP(A2122,'Carga Remito.'!A$4:AK$2258,6,0)</f>
        <v>#N/A</v>
      </c>
      <c r="F2122" s="28" t="e">
        <f>VLOOKUP(A2122,'Carga Remito.'!A$4:AK$1858,7,0)</f>
        <v>#N/A</v>
      </c>
      <c r="G2122" s="27" t="e">
        <f>VLOOKUP(A2122,'Carga Remito.'!A$4:AK$20957,MATCH(G$4,'Carga Remito.'!A$3:AQ$3,0),0)</f>
        <v>#N/A</v>
      </c>
      <c r="J2122" s="15" t="e">
        <f t="shared" si="71"/>
        <v>#N/A</v>
      </c>
    </row>
    <row r="2123" spans="2:10" x14ac:dyDescent="0.25">
      <c r="B2123" s="129" t="e">
        <f>VLOOKUP(A2123,'Carga Remito.'!A$4:AK$16957,3,0)</f>
        <v>#N/A</v>
      </c>
      <c r="C2123" s="131" t="e">
        <f t="shared" ca="1" si="70"/>
        <v>#N/A</v>
      </c>
      <c r="D2123" s="28" t="e">
        <f>VLOOKUP(A2123,'Carga Remito.'!A$4:AK$15957,4,0)</f>
        <v>#N/A</v>
      </c>
      <c r="E2123" s="28" t="e">
        <f>VLOOKUP(A2123,'Carga Remito.'!A$4:AK$2258,6,0)</f>
        <v>#N/A</v>
      </c>
      <c r="F2123" s="28" t="e">
        <f>VLOOKUP(A2123,'Carga Remito.'!A$4:AK$1858,7,0)</f>
        <v>#N/A</v>
      </c>
      <c r="G2123" s="27" t="e">
        <f>VLOOKUP(A2123,'Carga Remito.'!A$4:AK$20957,MATCH(G$4,'Carga Remito.'!A$3:AQ$3,0),0)</f>
        <v>#N/A</v>
      </c>
      <c r="J2123" s="15" t="e">
        <f t="shared" si="71"/>
        <v>#N/A</v>
      </c>
    </row>
    <row r="2124" spans="2:10" x14ac:dyDescent="0.25">
      <c r="B2124" s="129" t="e">
        <f>VLOOKUP(A2124,'Carga Remito.'!A$4:AK$16957,3,0)</f>
        <v>#N/A</v>
      </c>
      <c r="C2124" s="131" t="e">
        <f t="shared" ca="1" si="70"/>
        <v>#N/A</v>
      </c>
      <c r="D2124" s="28" t="e">
        <f>VLOOKUP(A2124,'Carga Remito.'!A$4:AK$15957,4,0)</f>
        <v>#N/A</v>
      </c>
      <c r="E2124" s="28" t="e">
        <f>VLOOKUP(A2124,'Carga Remito.'!A$4:AK$2258,6,0)</f>
        <v>#N/A</v>
      </c>
      <c r="F2124" s="28" t="e">
        <f>VLOOKUP(A2124,'Carga Remito.'!A$4:AK$1858,7,0)</f>
        <v>#N/A</v>
      </c>
      <c r="G2124" s="27" t="e">
        <f>VLOOKUP(A2124,'Carga Remito.'!A$4:AK$20957,MATCH(G$4,'Carga Remito.'!A$3:AQ$3,0),0)</f>
        <v>#N/A</v>
      </c>
      <c r="J2124" s="15" t="e">
        <f t="shared" si="71"/>
        <v>#N/A</v>
      </c>
    </row>
    <row r="2125" spans="2:10" x14ac:dyDescent="0.25">
      <c r="B2125" s="129" t="e">
        <f>VLOOKUP(A2125,'Carga Remito.'!A$4:AK$16957,3,0)</f>
        <v>#N/A</v>
      </c>
      <c r="C2125" s="131" t="e">
        <f t="shared" ca="1" si="70"/>
        <v>#N/A</v>
      </c>
      <c r="D2125" s="28" t="e">
        <f>VLOOKUP(A2125,'Carga Remito.'!A$4:AK$15957,4,0)</f>
        <v>#N/A</v>
      </c>
      <c r="E2125" s="28" t="e">
        <f>VLOOKUP(A2125,'Carga Remito.'!A$4:AK$2258,6,0)</f>
        <v>#N/A</v>
      </c>
      <c r="F2125" s="28" t="e">
        <f>VLOOKUP(A2125,'Carga Remito.'!A$4:AK$1858,7,0)</f>
        <v>#N/A</v>
      </c>
      <c r="G2125" s="27" t="e">
        <f>VLOOKUP(A2125,'Carga Remito.'!A$4:AK$20957,MATCH(G$4,'Carga Remito.'!A$3:AQ$3,0),0)</f>
        <v>#N/A</v>
      </c>
      <c r="J2125" s="15" t="e">
        <f t="shared" si="71"/>
        <v>#N/A</v>
      </c>
    </row>
    <row r="2126" spans="2:10" x14ac:dyDescent="0.25">
      <c r="B2126" s="129" t="e">
        <f>VLOOKUP(A2126,'Carga Remito.'!A$4:AK$16957,3,0)</f>
        <v>#N/A</v>
      </c>
      <c r="C2126" s="131" t="e">
        <f t="shared" ca="1" si="70"/>
        <v>#N/A</v>
      </c>
      <c r="D2126" s="28" t="e">
        <f>VLOOKUP(A2126,'Carga Remito.'!A$4:AK$15957,4,0)</f>
        <v>#N/A</v>
      </c>
      <c r="E2126" s="28" t="e">
        <f>VLOOKUP(A2126,'Carga Remito.'!A$4:AK$2258,6,0)</f>
        <v>#N/A</v>
      </c>
      <c r="F2126" s="28" t="e">
        <f>VLOOKUP(A2126,'Carga Remito.'!A$4:AK$1858,7,0)</f>
        <v>#N/A</v>
      </c>
      <c r="G2126" s="27" t="e">
        <f>VLOOKUP(A2126,'Carga Remito.'!A$4:AK$20957,MATCH(G$4,'Carga Remito.'!A$3:AQ$3,0),0)</f>
        <v>#N/A</v>
      </c>
      <c r="J2126" s="15" t="e">
        <f t="shared" si="71"/>
        <v>#N/A</v>
      </c>
    </row>
    <row r="2127" spans="2:10" x14ac:dyDescent="0.25">
      <c r="B2127" s="129" t="e">
        <f>VLOOKUP(A2127,'Carga Remito.'!A$4:AK$16957,3,0)</f>
        <v>#N/A</v>
      </c>
      <c r="C2127" s="131" t="e">
        <f t="shared" ca="1" si="70"/>
        <v>#N/A</v>
      </c>
      <c r="D2127" s="28" t="e">
        <f>VLOOKUP(A2127,'Carga Remito.'!A$4:AK$15957,4,0)</f>
        <v>#N/A</v>
      </c>
      <c r="E2127" s="28" t="e">
        <f>VLOOKUP(A2127,'Carga Remito.'!A$4:AK$2258,6,0)</f>
        <v>#N/A</v>
      </c>
      <c r="F2127" s="28" t="e">
        <f>VLOOKUP(A2127,'Carga Remito.'!A$4:AK$1858,7,0)</f>
        <v>#N/A</v>
      </c>
      <c r="G2127" s="27" t="e">
        <f>VLOOKUP(A2127,'Carga Remito.'!A$4:AK$20957,MATCH(G$4,'Carga Remito.'!A$3:AQ$3,0),0)</f>
        <v>#N/A</v>
      </c>
      <c r="J2127" s="15" t="e">
        <f t="shared" si="71"/>
        <v>#N/A</v>
      </c>
    </row>
    <row r="2128" spans="2:10" x14ac:dyDescent="0.25">
      <c r="B2128" s="129" t="e">
        <f>VLOOKUP(A2128,'Carga Remito.'!A$4:AK$16957,3,0)</f>
        <v>#N/A</v>
      </c>
      <c r="C2128" s="131" t="e">
        <f t="shared" ca="1" si="70"/>
        <v>#N/A</v>
      </c>
      <c r="D2128" s="28" t="e">
        <f>VLOOKUP(A2128,'Carga Remito.'!A$4:AK$15957,4,0)</f>
        <v>#N/A</v>
      </c>
      <c r="E2128" s="28" t="e">
        <f>VLOOKUP(A2128,'Carga Remito.'!A$4:AK$2258,6,0)</f>
        <v>#N/A</v>
      </c>
      <c r="F2128" s="28" t="e">
        <f>VLOOKUP(A2128,'Carga Remito.'!A$4:AK$1858,7,0)</f>
        <v>#N/A</v>
      </c>
      <c r="G2128" s="27" t="e">
        <f>VLOOKUP(A2128,'Carga Remito.'!A$4:AK$20957,MATCH(G$4,'Carga Remito.'!A$3:AQ$3,0),0)</f>
        <v>#N/A</v>
      </c>
      <c r="J2128" s="15" t="e">
        <f t="shared" si="71"/>
        <v>#N/A</v>
      </c>
    </row>
    <row r="2129" spans="2:10" x14ac:dyDescent="0.25">
      <c r="B2129" s="129" t="e">
        <f>VLOOKUP(A2129,'Carga Remito.'!A$4:AK$16957,3,0)</f>
        <v>#N/A</v>
      </c>
      <c r="C2129" s="131" t="e">
        <f t="shared" ca="1" si="70"/>
        <v>#N/A</v>
      </c>
      <c r="D2129" s="28" t="e">
        <f>VLOOKUP(A2129,'Carga Remito.'!A$4:AK$15957,4,0)</f>
        <v>#N/A</v>
      </c>
      <c r="E2129" s="28" t="e">
        <f>VLOOKUP(A2129,'Carga Remito.'!A$4:AK$2258,6,0)</f>
        <v>#N/A</v>
      </c>
      <c r="F2129" s="28" t="e">
        <f>VLOOKUP(A2129,'Carga Remito.'!A$4:AK$1858,7,0)</f>
        <v>#N/A</v>
      </c>
      <c r="G2129" s="27" t="e">
        <f>VLOOKUP(A2129,'Carga Remito.'!A$4:AK$20957,MATCH(G$4,'Carga Remito.'!A$3:AQ$3,0),0)</f>
        <v>#N/A</v>
      </c>
      <c r="J2129" s="15" t="e">
        <f t="shared" si="71"/>
        <v>#N/A</v>
      </c>
    </row>
    <row r="2130" spans="2:10" x14ac:dyDescent="0.25">
      <c r="B2130" s="129" t="e">
        <f>VLOOKUP(A2130,'Carga Remito.'!A$4:AK$16957,3,0)</f>
        <v>#N/A</v>
      </c>
      <c r="C2130" s="131" t="e">
        <f t="shared" ca="1" si="70"/>
        <v>#N/A</v>
      </c>
      <c r="D2130" s="28" t="e">
        <f>VLOOKUP(A2130,'Carga Remito.'!A$4:AK$15957,4,0)</f>
        <v>#N/A</v>
      </c>
      <c r="E2130" s="28" t="e">
        <f>VLOOKUP(A2130,'Carga Remito.'!A$4:AK$2258,6,0)</f>
        <v>#N/A</v>
      </c>
      <c r="F2130" s="28" t="e">
        <f>VLOOKUP(A2130,'Carga Remito.'!A$4:AK$1858,7,0)</f>
        <v>#N/A</v>
      </c>
      <c r="G2130" s="27" t="e">
        <f>VLOOKUP(A2130,'Carga Remito.'!A$4:AK$20957,MATCH(G$4,'Carga Remito.'!A$3:AQ$3,0),0)</f>
        <v>#N/A</v>
      </c>
      <c r="J2130" s="15" t="e">
        <f t="shared" si="71"/>
        <v>#N/A</v>
      </c>
    </row>
    <row r="2131" spans="2:10" x14ac:dyDescent="0.25">
      <c r="B2131" s="129" t="e">
        <f>VLOOKUP(A2131,'Carga Remito.'!A$4:AK$16957,3,0)</f>
        <v>#N/A</v>
      </c>
      <c r="C2131" s="131" t="e">
        <f t="shared" ca="1" si="70"/>
        <v>#N/A</v>
      </c>
      <c r="D2131" s="28" t="e">
        <f>VLOOKUP(A2131,'Carga Remito.'!A$4:AK$15957,4,0)</f>
        <v>#N/A</v>
      </c>
      <c r="E2131" s="28" t="e">
        <f>VLOOKUP(A2131,'Carga Remito.'!A$4:AK$2258,6,0)</f>
        <v>#N/A</v>
      </c>
      <c r="F2131" s="28" t="e">
        <f>VLOOKUP(A2131,'Carga Remito.'!A$4:AK$1858,7,0)</f>
        <v>#N/A</v>
      </c>
      <c r="G2131" s="27" t="e">
        <f>VLOOKUP(A2131,'Carga Remito.'!A$4:AK$20957,MATCH(G$4,'Carga Remito.'!A$3:AQ$3,0),0)</f>
        <v>#N/A</v>
      </c>
      <c r="J2131" s="15" t="e">
        <f t="shared" si="71"/>
        <v>#N/A</v>
      </c>
    </row>
    <row r="2132" spans="2:10" x14ac:dyDescent="0.25">
      <c r="B2132" s="129" t="e">
        <f>VLOOKUP(A2132,'Carga Remito.'!A$4:AK$16957,3,0)</f>
        <v>#N/A</v>
      </c>
      <c r="C2132" s="131" t="e">
        <f t="shared" ca="1" si="70"/>
        <v>#N/A</v>
      </c>
      <c r="D2132" s="28" t="e">
        <f>VLOOKUP(A2132,'Carga Remito.'!A$4:AK$15957,4,0)</f>
        <v>#N/A</v>
      </c>
      <c r="E2132" s="28" t="e">
        <f>VLOOKUP(A2132,'Carga Remito.'!A$4:AK$2258,6,0)</f>
        <v>#N/A</v>
      </c>
      <c r="F2132" s="28" t="e">
        <f>VLOOKUP(A2132,'Carga Remito.'!A$4:AK$1858,7,0)</f>
        <v>#N/A</v>
      </c>
      <c r="G2132" s="27" t="e">
        <f>VLOOKUP(A2132,'Carga Remito.'!A$4:AK$20957,MATCH(G$4,'Carga Remito.'!A$3:AQ$3,0),0)</f>
        <v>#N/A</v>
      </c>
      <c r="J2132" s="15" t="e">
        <f t="shared" si="71"/>
        <v>#N/A</v>
      </c>
    </row>
    <row r="2133" spans="2:10" x14ac:dyDescent="0.25">
      <c r="B2133" s="129" t="e">
        <f>VLOOKUP(A2133,'Carga Remito.'!A$4:AK$16957,3,0)</f>
        <v>#N/A</v>
      </c>
      <c r="C2133" s="131" t="e">
        <f t="shared" ca="1" si="70"/>
        <v>#N/A</v>
      </c>
      <c r="D2133" s="28" t="e">
        <f>VLOOKUP(A2133,'Carga Remito.'!A$4:AK$15957,4,0)</f>
        <v>#N/A</v>
      </c>
      <c r="E2133" s="28" t="e">
        <f>VLOOKUP(A2133,'Carga Remito.'!A$4:AK$2258,6,0)</f>
        <v>#N/A</v>
      </c>
      <c r="F2133" s="28" t="e">
        <f>VLOOKUP(A2133,'Carga Remito.'!A$4:AK$1858,7,0)</f>
        <v>#N/A</v>
      </c>
      <c r="G2133" s="27" t="e">
        <f>VLOOKUP(A2133,'Carga Remito.'!A$4:AK$20957,MATCH(G$4,'Carga Remito.'!A$3:AQ$3,0),0)</f>
        <v>#N/A</v>
      </c>
      <c r="J2133" s="15" t="e">
        <f t="shared" si="71"/>
        <v>#N/A</v>
      </c>
    </row>
    <row r="2134" spans="2:10" x14ac:dyDescent="0.25">
      <c r="B2134" s="129" t="e">
        <f>VLOOKUP(A2134,'Carga Remito.'!A$4:AK$16957,3,0)</f>
        <v>#N/A</v>
      </c>
      <c r="C2134" s="131" t="e">
        <f t="shared" ca="1" si="70"/>
        <v>#N/A</v>
      </c>
      <c r="D2134" s="28" t="e">
        <f>VLOOKUP(A2134,'Carga Remito.'!A$4:AK$15957,4,0)</f>
        <v>#N/A</v>
      </c>
      <c r="E2134" s="28" t="e">
        <f>VLOOKUP(A2134,'Carga Remito.'!A$4:AK$2258,6,0)</f>
        <v>#N/A</v>
      </c>
      <c r="F2134" s="28" t="e">
        <f>VLOOKUP(A2134,'Carga Remito.'!A$4:AK$1858,7,0)</f>
        <v>#N/A</v>
      </c>
      <c r="G2134" s="27" t="e">
        <f>VLOOKUP(A2134,'Carga Remito.'!A$4:AK$20957,MATCH(G$4,'Carga Remito.'!A$3:AQ$3,0),0)</f>
        <v>#N/A</v>
      </c>
      <c r="J2134" s="15" t="e">
        <f t="shared" si="71"/>
        <v>#N/A</v>
      </c>
    </row>
    <row r="2135" spans="2:10" x14ac:dyDescent="0.25">
      <c r="B2135" s="129" t="e">
        <f>VLOOKUP(A2135,'Carga Remito.'!A$4:AK$16957,3,0)</f>
        <v>#N/A</v>
      </c>
      <c r="C2135" s="131" t="e">
        <f t="shared" ca="1" si="70"/>
        <v>#N/A</v>
      </c>
      <c r="D2135" s="28" t="e">
        <f>VLOOKUP(A2135,'Carga Remito.'!A$4:AK$15957,4,0)</f>
        <v>#N/A</v>
      </c>
      <c r="E2135" s="28" t="e">
        <f>VLOOKUP(A2135,'Carga Remito.'!A$4:AK$2258,6,0)</f>
        <v>#N/A</v>
      </c>
      <c r="F2135" s="28" t="e">
        <f>VLOOKUP(A2135,'Carga Remito.'!A$4:AK$1858,7,0)</f>
        <v>#N/A</v>
      </c>
      <c r="G2135" s="27" t="e">
        <f>VLOOKUP(A2135,'Carga Remito.'!A$4:AK$20957,MATCH(G$4,'Carga Remito.'!A$3:AQ$3,0),0)</f>
        <v>#N/A</v>
      </c>
      <c r="J2135" s="15" t="e">
        <f t="shared" si="71"/>
        <v>#N/A</v>
      </c>
    </row>
    <row r="2136" spans="2:10" x14ac:dyDescent="0.25">
      <c r="B2136" s="129" t="e">
        <f>VLOOKUP(A2136,'Carga Remito.'!A$4:AK$16957,3,0)</f>
        <v>#N/A</v>
      </c>
      <c r="C2136" s="131" t="e">
        <f t="shared" ca="1" si="70"/>
        <v>#N/A</v>
      </c>
      <c r="D2136" s="28" t="e">
        <f>VLOOKUP(A2136,'Carga Remito.'!A$4:AK$15957,4,0)</f>
        <v>#N/A</v>
      </c>
      <c r="E2136" s="28" t="e">
        <f>VLOOKUP(A2136,'Carga Remito.'!A$4:AK$2258,6,0)</f>
        <v>#N/A</v>
      </c>
      <c r="F2136" s="28" t="e">
        <f>VLOOKUP(A2136,'Carga Remito.'!A$4:AK$1858,7,0)</f>
        <v>#N/A</v>
      </c>
      <c r="G2136" s="27" t="e">
        <f>VLOOKUP(A2136,'Carga Remito.'!A$4:AK$20957,MATCH(G$4,'Carga Remito.'!A$3:AQ$3,0),0)</f>
        <v>#N/A</v>
      </c>
      <c r="J2136" s="15" t="e">
        <f t="shared" si="71"/>
        <v>#N/A</v>
      </c>
    </row>
    <row r="2137" spans="2:10" x14ac:dyDescent="0.25">
      <c r="B2137" s="129" t="e">
        <f>VLOOKUP(A2137,'Carga Remito.'!A$4:AK$16957,3,0)</f>
        <v>#N/A</v>
      </c>
      <c r="C2137" s="131" t="e">
        <f t="shared" ca="1" si="70"/>
        <v>#N/A</v>
      </c>
      <c r="D2137" s="28" t="e">
        <f>VLOOKUP(A2137,'Carga Remito.'!A$4:AK$15957,4,0)</f>
        <v>#N/A</v>
      </c>
      <c r="E2137" s="28" t="e">
        <f>VLOOKUP(A2137,'Carga Remito.'!A$4:AK$2258,6,0)</f>
        <v>#N/A</v>
      </c>
      <c r="F2137" s="28" t="e">
        <f>VLOOKUP(A2137,'Carga Remito.'!A$4:AK$1858,7,0)</f>
        <v>#N/A</v>
      </c>
      <c r="G2137" s="27" t="e">
        <f>VLOOKUP(A2137,'Carga Remito.'!A$4:AK$20957,MATCH(G$4,'Carga Remito.'!A$3:AQ$3,0),0)</f>
        <v>#N/A</v>
      </c>
      <c r="J2137" s="15" t="e">
        <f t="shared" si="71"/>
        <v>#N/A</v>
      </c>
    </row>
    <row r="2138" spans="2:10" x14ac:dyDescent="0.25">
      <c r="B2138" s="129" t="e">
        <f>VLOOKUP(A2138,'Carga Remito.'!A$4:AK$16957,3,0)</f>
        <v>#N/A</v>
      </c>
      <c r="C2138" s="131" t="e">
        <f t="shared" ca="1" si="70"/>
        <v>#N/A</v>
      </c>
      <c r="D2138" s="28" t="e">
        <f>VLOOKUP(A2138,'Carga Remito.'!A$4:AK$15957,4,0)</f>
        <v>#N/A</v>
      </c>
      <c r="E2138" s="28" t="e">
        <f>VLOOKUP(A2138,'Carga Remito.'!A$4:AK$2258,6,0)</f>
        <v>#N/A</v>
      </c>
      <c r="F2138" s="28" t="e">
        <f>VLOOKUP(A2138,'Carga Remito.'!A$4:AK$1858,7,0)</f>
        <v>#N/A</v>
      </c>
      <c r="G2138" s="27" t="e">
        <f>VLOOKUP(A2138,'Carga Remito.'!A$4:AK$20957,MATCH(G$4,'Carga Remito.'!A$3:AQ$3,0),0)</f>
        <v>#N/A</v>
      </c>
      <c r="J2138" s="15" t="e">
        <f t="shared" si="71"/>
        <v>#N/A</v>
      </c>
    </row>
    <row r="2139" spans="2:10" x14ac:dyDescent="0.25">
      <c r="B2139" s="129" t="e">
        <f>VLOOKUP(A2139,'Carga Remito.'!A$4:AK$16957,3,0)</f>
        <v>#N/A</v>
      </c>
      <c r="C2139" s="131" t="e">
        <f t="shared" ca="1" si="70"/>
        <v>#N/A</v>
      </c>
      <c r="D2139" s="28" t="e">
        <f>VLOOKUP(A2139,'Carga Remito.'!A$4:AK$15957,4,0)</f>
        <v>#N/A</v>
      </c>
      <c r="E2139" s="28" t="e">
        <f>VLOOKUP(A2139,'Carga Remito.'!A$4:AK$2258,6,0)</f>
        <v>#N/A</v>
      </c>
      <c r="F2139" s="28" t="e">
        <f>VLOOKUP(A2139,'Carga Remito.'!A$4:AK$1858,7,0)</f>
        <v>#N/A</v>
      </c>
      <c r="G2139" s="27" t="e">
        <f>VLOOKUP(A2139,'Carga Remito.'!A$4:AK$20957,MATCH(G$4,'Carga Remito.'!A$3:AQ$3,0),0)</f>
        <v>#N/A</v>
      </c>
      <c r="J2139" s="15" t="e">
        <f t="shared" si="71"/>
        <v>#N/A</v>
      </c>
    </row>
    <row r="2140" spans="2:10" x14ac:dyDescent="0.25">
      <c r="B2140" s="129" t="e">
        <f>VLOOKUP(A2140,'Carga Remito.'!A$4:AK$16957,3,0)</f>
        <v>#N/A</v>
      </c>
      <c r="C2140" s="131" t="e">
        <f t="shared" ca="1" si="70"/>
        <v>#N/A</v>
      </c>
      <c r="D2140" s="28" t="e">
        <f>VLOOKUP(A2140,'Carga Remito.'!A$4:AK$15957,4,0)</f>
        <v>#N/A</v>
      </c>
      <c r="E2140" s="28" t="e">
        <f>VLOOKUP(A2140,'Carga Remito.'!A$4:AK$2258,6,0)</f>
        <v>#N/A</v>
      </c>
      <c r="F2140" s="28" t="e">
        <f>VLOOKUP(A2140,'Carga Remito.'!A$4:AK$1858,7,0)</f>
        <v>#N/A</v>
      </c>
      <c r="G2140" s="27" t="e">
        <f>VLOOKUP(A2140,'Carga Remito.'!A$4:AK$20957,MATCH(G$4,'Carga Remito.'!A$3:AQ$3,0),0)</f>
        <v>#N/A</v>
      </c>
      <c r="J2140" s="15" t="e">
        <f t="shared" si="71"/>
        <v>#N/A</v>
      </c>
    </row>
    <row r="2141" spans="2:10" x14ac:dyDescent="0.25">
      <c r="B2141" s="129" t="e">
        <f>VLOOKUP(A2141,'Carga Remito.'!A$4:AK$16957,3,0)</f>
        <v>#N/A</v>
      </c>
      <c r="C2141" s="131" t="e">
        <f t="shared" ca="1" si="70"/>
        <v>#N/A</v>
      </c>
      <c r="D2141" s="28" t="e">
        <f>VLOOKUP(A2141,'Carga Remito.'!A$4:AK$15957,4,0)</f>
        <v>#N/A</v>
      </c>
      <c r="E2141" s="28" t="e">
        <f>VLOOKUP(A2141,'Carga Remito.'!A$4:AK$2258,6,0)</f>
        <v>#N/A</v>
      </c>
      <c r="F2141" s="28" t="e">
        <f>VLOOKUP(A2141,'Carga Remito.'!A$4:AK$1858,7,0)</f>
        <v>#N/A</v>
      </c>
      <c r="G2141" s="27" t="e">
        <f>VLOOKUP(A2141,'Carga Remito.'!A$4:AK$20957,MATCH(G$4,'Carga Remito.'!A$3:AQ$3,0),0)</f>
        <v>#N/A</v>
      </c>
      <c r="J2141" s="15" t="e">
        <f t="shared" si="71"/>
        <v>#N/A</v>
      </c>
    </row>
    <row r="2142" spans="2:10" x14ac:dyDescent="0.25">
      <c r="B2142" s="129" t="e">
        <f>VLOOKUP(A2142,'Carga Remito.'!A$4:AK$16957,3,0)</f>
        <v>#N/A</v>
      </c>
      <c r="C2142" s="131" t="e">
        <f t="shared" ca="1" si="70"/>
        <v>#N/A</v>
      </c>
      <c r="D2142" s="28" t="e">
        <f>VLOOKUP(A2142,'Carga Remito.'!A$4:AK$15957,4,0)</f>
        <v>#N/A</v>
      </c>
      <c r="E2142" s="28" t="e">
        <f>VLOOKUP(A2142,'Carga Remito.'!A$4:AK$2258,6,0)</f>
        <v>#N/A</v>
      </c>
      <c r="F2142" s="28" t="e">
        <f>VLOOKUP(A2142,'Carga Remito.'!A$4:AK$1858,7,0)</f>
        <v>#N/A</v>
      </c>
      <c r="G2142" s="27" t="e">
        <f>VLOOKUP(A2142,'Carga Remito.'!A$4:AK$20957,MATCH(G$4,'Carga Remito.'!A$3:AQ$3,0),0)</f>
        <v>#N/A</v>
      </c>
      <c r="J2142" s="15" t="e">
        <f t="shared" si="71"/>
        <v>#N/A</v>
      </c>
    </row>
    <row r="2143" spans="2:10" x14ac:dyDescent="0.25">
      <c r="B2143" s="129" t="e">
        <f>VLOOKUP(A2143,'Carga Remito.'!A$4:AK$16957,3,0)</f>
        <v>#N/A</v>
      </c>
      <c r="C2143" s="131" t="e">
        <f t="shared" ca="1" si="70"/>
        <v>#N/A</v>
      </c>
      <c r="D2143" s="28" t="e">
        <f>VLOOKUP(A2143,'Carga Remito.'!A$4:AK$15957,4,0)</f>
        <v>#N/A</v>
      </c>
      <c r="E2143" s="28" t="e">
        <f>VLOOKUP(A2143,'Carga Remito.'!A$4:AK$2258,6,0)</f>
        <v>#N/A</v>
      </c>
      <c r="F2143" s="28" t="e">
        <f>VLOOKUP(A2143,'Carga Remito.'!A$4:AK$1858,7,0)</f>
        <v>#N/A</v>
      </c>
      <c r="G2143" s="27" t="e">
        <f>VLOOKUP(A2143,'Carga Remito.'!A$4:AK$20957,MATCH(G$4,'Carga Remito.'!A$3:AQ$3,0),0)</f>
        <v>#N/A</v>
      </c>
      <c r="J2143" s="15" t="e">
        <f t="shared" si="71"/>
        <v>#N/A</v>
      </c>
    </row>
    <row r="2144" spans="2:10" x14ac:dyDescent="0.25">
      <c r="B2144" s="129" t="e">
        <f>VLOOKUP(A2144,'Carga Remito.'!A$4:AK$16957,3,0)</f>
        <v>#N/A</v>
      </c>
      <c r="C2144" s="131" t="e">
        <f t="shared" ca="1" si="70"/>
        <v>#N/A</v>
      </c>
      <c r="D2144" s="28" t="e">
        <f>VLOOKUP(A2144,'Carga Remito.'!A$4:AK$15957,4,0)</f>
        <v>#N/A</v>
      </c>
      <c r="E2144" s="28" t="e">
        <f>VLOOKUP(A2144,'Carga Remito.'!A$4:AK$2258,6,0)</f>
        <v>#N/A</v>
      </c>
      <c r="F2144" s="28" t="e">
        <f>VLOOKUP(A2144,'Carga Remito.'!A$4:AK$1858,7,0)</f>
        <v>#N/A</v>
      </c>
      <c r="G2144" s="27" t="e">
        <f>VLOOKUP(A2144,'Carga Remito.'!A$4:AK$20957,MATCH(G$4,'Carga Remito.'!A$3:AQ$3,0),0)</f>
        <v>#N/A</v>
      </c>
      <c r="J2144" s="15" t="e">
        <f t="shared" si="71"/>
        <v>#N/A</v>
      </c>
    </row>
    <row r="2145" spans="2:10" x14ac:dyDescent="0.25">
      <c r="B2145" s="129" t="e">
        <f>VLOOKUP(A2145,'Carga Remito.'!A$4:AK$16957,3,0)</f>
        <v>#N/A</v>
      </c>
      <c r="C2145" s="131" t="e">
        <f t="shared" ca="1" si="70"/>
        <v>#N/A</v>
      </c>
      <c r="D2145" s="28" t="e">
        <f>VLOOKUP(A2145,'Carga Remito.'!A$4:AK$15957,4,0)</f>
        <v>#N/A</v>
      </c>
      <c r="E2145" s="28" t="e">
        <f>VLOOKUP(A2145,'Carga Remito.'!A$4:AK$2258,6,0)</f>
        <v>#N/A</v>
      </c>
      <c r="F2145" s="28" t="e">
        <f>VLOOKUP(A2145,'Carga Remito.'!A$4:AK$1858,7,0)</f>
        <v>#N/A</v>
      </c>
      <c r="G2145" s="27" t="e">
        <f>VLOOKUP(A2145,'Carga Remito.'!A$4:AK$20957,MATCH(G$4,'Carga Remito.'!A$3:AQ$3,0),0)</f>
        <v>#N/A</v>
      </c>
      <c r="J2145" s="15" t="e">
        <f t="shared" si="71"/>
        <v>#N/A</v>
      </c>
    </row>
    <row r="2146" spans="2:10" x14ac:dyDescent="0.25">
      <c r="B2146" s="129" t="e">
        <f>VLOOKUP(A2146,'Carga Remito.'!A$4:AK$16957,3,0)</f>
        <v>#N/A</v>
      </c>
      <c r="C2146" s="131" t="e">
        <f t="shared" ca="1" si="70"/>
        <v>#N/A</v>
      </c>
      <c r="D2146" s="28" t="e">
        <f>VLOOKUP(A2146,'Carga Remito.'!A$4:AK$15957,4,0)</f>
        <v>#N/A</v>
      </c>
      <c r="E2146" s="28" t="e">
        <f>VLOOKUP(A2146,'Carga Remito.'!A$4:AK$2258,6,0)</f>
        <v>#N/A</v>
      </c>
      <c r="F2146" s="28" t="e">
        <f>VLOOKUP(A2146,'Carga Remito.'!A$4:AK$1858,7,0)</f>
        <v>#N/A</v>
      </c>
      <c r="G2146" s="27" t="e">
        <f>VLOOKUP(A2146,'Carga Remito.'!A$4:AK$20957,MATCH(G$4,'Carga Remito.'!A$3:AQ$3,0),0)</f>
        <v>#N/A</v>
      </c>
      <c r="J2146" s="15" t="e">
        <f t="shared" si="71"/>
        <v>#N/A</v>
      </c>
    </row>
    <row r="2147" spans="2:10" x14ac:dyDescent="0.25">
      <c r="B2147" s="129" t="e">
        <f>VLOOKUP(A2147,'Carga Remito.'!A$4:AK$16957,3,0)</f>
        <v>#N/A</v>
      </c>
      <c r="C2147" s="131" t="e">
        <f t="shared" ca="1" si="70"/>
        <v>#N/A</v>
      </c>
      <c r="D2147" s="28" t="e">
        <f>VLOOKUP(A2147,'Carga Remito.'!A$4:AK$15957,4,0)</f>
        <v>#N/A</v>
      </c>
      <c r="E2147" s="28" t="e">
        <f>VLOOKUP(A2147,'Carga Remito.'!A$4:AK$2258,6,0)</f>
        <v>#N/A</v>
      </c>
      <c r="F2147" s="28" t="e">
        <f>VLOOKUP(A2147,'Carga Remito.'!A$4:AK$1858,7,0)</f>
        <v>#N/A</v>
      </c>
      <c r="G2147" s="27" t="e">
        <f>VLOOKUP(A2147,'Carga Remito.'!A$4:AK$20957,MATCH(G$4,'Carga Remito.'!A$3:AQ$3,0),0)</f>
        <v>#N/A</v>
      </c>
      <c r="J2147" s="15" t="e">
        <f t="shared" si="71"/>
        <v>#N/A</v>
      </c>
    </row>
    <row r="2148" spans="2:10" x14ac:dyDescent="0.25">
      <c r="B2148" s="129" t="e">
        <f>VLOOKUP(A2148,'Carga Remito.'!A$4:AK$16957,3,0)</f>
        <v>#N/A</v>
      </c>
      <c r="C2148" s="131" t="e">
        <f t="shared" ca="1" si="70"/>
        <v>#N/A</v>
      </c>
      <c r="D2148" s="28" t="e">
        <f>VLOOKUP(A2148,'Carga Remito.'!A$4:AK$15957,4,0)</f>
        <v>#N/A</v>
      </c>
      <c r="E2148" s="28" t="e">
        <f>VLOOKUP(A2148,'Carga Remito.'!A$4:AK$2258,6,0)</f>
        <v>#N/A</v>
      </c>
      <c r="F2148" s="28" t="e">
        <f>VLOOKUP(A2148,'Carga Remito.'!A$4:AK$1858,7,0)</f>
        <v>#N/A</v>
      </c>
      <c r="G2148" s="27" t="e">
        <f>VLOOKUP(A2148,'Carga Remito.'!A$4:AK$20957,MATCH(G$4,'Carga Remito.'!A$3:AQ$3,0),0)</f>
        <v>#N/A</v>
      </c>
      <c r="J2148" s="15" t="e">
        <f t="shared" si="71"/>
        <v>#N/A</v>
      </c>
    </row>
    <row r="2149" spans="2:10" x14ac:dyDescent="0.25">
      <c r="B2149" s="129" t="e">
        <f>VLOOKUP(A2149,'Carga Remito.'!A$4:AK$16957,3,0)</f>
        <v>#N/A</v>
      </c>
      <c r="C2149" s="131" t="e">
        <f t="shared" ref="C2149:C2212" ca="1" si="72">IF((TODAY()-B2149)&lt;30,0,(TODAY()-B2149)/30)</f>
        <v>#N/A</v>
      </c>
      <c r="D2149" s="28" t="e">
        <f>VLOOKUP(A2149,'Carga Remito.'!A$4:AK$15957,4,0)</f>
        <v>#N/A</v>
      </c>
      <c r="E2149" s="28" t="e">
        <f>VLOOKUP(A2149,'Carga Remito.'!A$4:AK$2258,6,0)</f>
        <v>#N/A</v>
      </c>
      <c r="F2149" s="28" t="e">
        <f>VLOOKUP(A2149,'Carga Remito.'!A$4:AK$1858,7,0)</f>
        <v>#N/A</v>
      </c>
      <c r="G2149" s="27" t="e">
        <f>VLOOKUP(A2149,'Carga Remito.'!A$4:AK$20957,MATCH(G$4,'Carga Remito.'!A$3:AQ$3,0),0)</f>
        <v>#N/A</v>
      </c>
      <c r="J2149" s="15" t="e">
        <f t="shared" si="71"/>
        <v>#N/A</v>
      </c>
    </row>
    <row r="2150" spans="2:10" x14ac:dyDescent="0.25">
      <c r="B2150" s="129" t="e">
        <f>VLOOKUP(A2150,'Carga Remito.'!A$4:AK$16957,3,0)</f>
        <v>#N/A</v>
      </c>
      <c r="C2150" s="131" t="e">
        <f t="shared" ca="1" si="72"/>
        <v>#N/A</v>
      </c>
      <c r="D2150" s="28" t="e">
        <f>VLOOKUP(A2150,'Carga Remito.'!A$4:AK$15957,4,0)</f>
        <v>#N/A</v>
      </c>
      <c r="E2150" s="28" t="e">
        <f>VLOOKUP(A2150,'Carga Remito.'!A$4:AK$2258,6,0)</f>
        <v>#N/A</v>
      </c>
      <c r="F2150" s="28" t="e">
        <f>VLOOKUP(A2150,'Carga Remito.'!A$4:AK$1858,7,0)</f>
        <v>#N/A</v>
      </c>
      <c r="G2150" s="27" t="e">
        <f>VLOOKUP(A2150,'Carga Remito.'!A$4:AK$20957,MATCH(G$4,'Carga Remito.'!A$3:AQ$3,0),0)</f>
        <v>#N/A</v>
      </c>
      <c r="J2150" s="15" t="e">
        <f t="shared" si="71"/>
        <v>#N/A</v>
      </c>
    </row>
    <row r="2151" spans="2:10" x14ac:dyDescent="0.25">
      <c r="B2151" s="129" t="e">
        <f>VLOOKUP(A2151,'Carga Remito.'!A$4:AK$16957,3,0)</f>
        <v>#N/A</v>
      </c>
      <c r="C2151" s="131" t="e">
        <f t="shared" ca="1" si="72"/>
        <v>#N/A</v>
      </c>
      <c r="D2151" s="28" t="e">
        <f>VLOOKUP(A2151,'Carga Remito.'!A$4:AK$15957,4,0)</f>
        <v>#N/A</v>
      </c>
      <c r="E2151" s="28" t="e">
        <f>VLOOKUP(A2151,'Carga Remito.'!A$4:AK$2258,6,0)</f>
        <v>#N/A</v>
      </c>
      <c r="F2151" s="28" t="e">
        <f>VLOOKUP(A2151,'Carga Remito.'!A$4:AK$1858,7,0)</f>
        <v>#N/A</v>
      </c>
      <c r="G2151" s="27" t="e">
        <f>VLOOKUP(A2151,'Carga Remito.'!A$4:AK$20957,MATCH(G$4,'Carga Remito.'!A$3:AQ$3,0),0)</f>
        <v>#N/A</v>
      </c>
      <c r="J2151" s="15" t="e">
        <f t="shared" si="71"/>
        <v>#N/A</v>
      </c>
    </row>
    <row r="2152" spans="2:10" x14ac:dyDescent="0.25">
      <c r="B2152" s="129" t="e">
        <f>VLOOKUP(A2152,'Carga Remito.'!A$4:AK$16957,3,0)</f>
        <v>#N/A</v>
      </c>
      <c r="C2152" s="131" t="e">
        <f t="shared" ca="1" si="72"/>
        <v>#N/A</v>
      </c>
      <c r="D2152" s="28" t="e">
        <f>VLOOKUP(A2152,'Carga Remito.'!A$4:AK$15957,4,0)</f>
        <v>#N/A</v>
      </c>
      <c r="E2152" s="28" t="e">
        <f>VLOOKUP(A2152,'Carga Remito.'!A$4:AK$2258,6,0)</f>
        <v>#N/A</v>
      </c>
      <c r="F2152" s="28" t="e">
        <f>VLOOKUP(A2152,'Carga Remito.'!A$4:AK$1858,7,0)</f>
        <v>#N/A</v>
      </c>
      <c r="G2152" s="27" t="e">
        <f>VLOOKUP(A2152,'Carga Remito.'!A$4:AK$20957,MATCH(G$4,'Carga Remito.'!A$3:AQ$3,0),0)</f>
        <v>#N/A</v>
      </c>
      <c r="J2152" s="15" t="e">
        <f t="shared" si="71"/>
        <v>#N/A</v>
      </c>
    </row>
    <row r="2153" spans="2:10" x14ac:dyDescent="0.25">
      <c r="B2153" s="129" t="e">
        <f>VLOOKUP(A2153,'Carga Remito.'!A$4:AK$16957,3,0)</f>
        <v>#N/A</v>
      </c>
      <c r="C2153" s="131" t="e">
        <f t="shared" ca="1" si="72"/>
        <v>#N/A</v>
      </c>
      <c r="D2153" s="28" t="e">
        <f>VLOOKUP(A2153,'Carga Remito.'!A$4:AK$15957,4,0)</f>
        <v>#N/A</v>
      </c>
      <c r="E2153" s="28" t="e">
        <f>VLOOKUP(A2153,'Carga Remito.'!A$4:AK$2258,6,0)</f>
        <v>#N/A</v>
      </c>
      <c r="F2153" s="28" t="e">
        <f>VLOOKUP(A2153,'Carga Remito.'!A$4:AK$1858,7,0)</f>
        <v>#N/A</v>
      </c>
      <c r="G2153" s="27" t="e">
        <f>VLOOKUP(A2153,'Carga Remito.'!A$4:AK$20957,MATCH(G$4,'Carga Remito.'!A$3:AQ$3,0),0)</f>
        <v>#N/A</v>
      </c>
      <c r="J2153" s="15" t="e">
        <f t="shared" si="71"/>
        <v>#N/A</v>
      </c>
    </row>
    <row r="2154" spans="2:10" x14ac:dyDescent="0.25">
      <c r="B2154" s="129" t="e">
        <f>VLOOKUP(A2154,'Carga Remito.'!A$4:AK$16957,3,0)</f>
        <v>#N/A</v>
      </c>
      <c r="C2154" s="131" t="e">
        <f t="shared" ca="1" si="72"/>
        <v>#N/A</v>
      </c>
      <c r="D2154" s="28" t="e">
        <f>VLOOKUP(A2154,'Carga Remito.'!A$4:AK$15957,4,0)</f>
        <v>#N/A</v>
      </c>
      <c r="E2154" s="28" t="e">
        <f>VLOOKUP(A2154,'Carga Remito.'!A$4:AK$2258,6,0)</f>
        <v>#N/A</v>
      </c>
      <c r="F2154" s="28" t="e">
        <f>VLOOKUP(A2154,'Carga Remito.'!A$4:AK$1858,7,0)</f>
        <v>#N/A</v>
      </c>
      <c r="G2154" s="27" t="e">
        <f>VLOOKUP(A2154,'Carga Remito.'!A$4:AK$20957,MATCH(G$4,'Carga Remito.'!A$3:AQ$3,0),0)</f>
        <v>#N/A</v>
      </c>
      <c r="J2154" s="15" t="e">
        <f t="shared" si="71"/>
        <v>#N/A</v>
      </c>
    </row>
    <row r="2155" spans="2:10" x14ac:dyDescent="0.25">
      <c r="B2155" s="129" t="e">
        <f>VLOOKUP(A2155,'Carga Remito.'!A$4:AK$16957,3,0)</f>
        <v>#N/A</v>
      </c>
      <c r="C2155" s="131" t="e">
        <f t="shared" ca="1" si="72"/>
        <v>#N/A</v>
      </c>
      <c r="D2155" s="28" t="e">
        <f>VLOOKUP(A2155,'Carga Remito.'!A$4:AK$15957,4,0)</f>
        <v>#N/A</v>
      </c>
      <c r="E2155" s="28" t="e">
        <f>VLOOKUP(A2155,'Carga Remito.'!A$4:AK$2258,6,0)</f>
        <v>#N/A</v>
      </c>
      <c r="F2155" s="28" t="e">
        <f>VLOOKUP(A2155,'Carga Remito.'!A$4:AK$1858,7,0)</f>
        <v>#N/A</v>
      </c>
      <c r="G2155" s="27" t="e">
        <f>VLOOKUP(A2155,'Carga Remito.'!A$4:AK$20957,MATCH(G$4,'Carga Remito.'!A$3:AQ$3,0),0)</f>
        <v>#N/A</v>
      </c>
      <c r="J2155" s="15" t="e">
        <f t="shared" si="71"/>
        <v>#N/A</v>
      </c>
    </row>
    <row r="2156" spans="2:10" x14ac:dyDescent="0.25">
      <c r="B2156" s="129" t="e">
        <f>VLOOKUP(A2156,'Carga Remito.'!A$4:AK$16957,3,0)</f>
        <v>#N/A</v>
      </c>
      <c r="C2156" s="131" t="e">
        <f t="shared" ca="1" si="72"/>
        <v>#N/A</v>
      </c>
      <c r="D2156" s="28" t="e">
        <f>VLOOKUP(A2156,'Carga Remito.'!A$4:AK$15957,4,0)</f>
        <v>#N/A</v>
      </c>
      <c r="E2156" s="28" t="e">
        <f>VLOOKUP(A2156,'Carga Remito.'!A$4:AK$2258,6,0)</f>
        <v>#N/A</v>
      </c>
      <c r="F2156" s="28" t="e">
        <f>VLOOKUP(A2156,'Carga Remito.'!A$4:AK$1858,7,0)</f>
        <v>#N/A</v>
      </c>
      <c r="G2156" s="27" t="e">
        <f>VLOOKUP(A2156,'Carga Remito.'!A$4:AK$20957,MATCH(G$4,'Carga Remito.'!A$3:AQ$3,0),0)</f>
        <v>#N/A</v>
      </c>
      <c r="J2156" s="15" t="e">
        <f t="shared" si="71"/>
        <v>#N/A</v>
      </c>
    </row>
    <row r="2157" spans="2:10" x14ac:dyDescent="0.25">
      <c r="B2157" s="129" t="e">
        <f>VLOOKUP(A2157,'Carga Remito.'!A$4:AK$16957,3,0)</f>
        <v>#N/A</v>
      </c>
      <c r="C2157" s="131" t="e">
        <f t="shared" ca="1" si="72"/>
        <v>#N/A</v>
      </c>
      <c r="D2157" s="28" t="e">
        <f>VLOOKUP(A2157,'Carga Remito.'!A$4:AK$15957,4,0)</f>
        <v>#N/A</v>
      </c>
      <c r="E2157" s="28" t="e">
        <f>VLOOKUP(A2157,'Carga Remito.'!A$4:AK$2258,6,0)</f>
        <v>#N/A</v>
      </c>
      <c r="F2157" s="28" t="e">
        <f>VLOOKUP(A2157,'Carga Remito.'!A$4:AK$1858,7,0)</f>
        <v>#N/A</v>
      </c>
      <c r="G2157" s="27" t="e">
        <f>VLOOKUP(A2157,'Carga Remito.'!A$4:AK$20957,MATCH(G$4,'Carga Remito.'!A$3:AQ$3,0),0)</f>
        <v>#N/A</v>
      </c>
      <c r="J2157" s="15" t="e">
        <f t="shared" si="71"/>
        <v>#N/A</v>
      </c>
    </row>
    <row r="2158" spans="2:10" x14ac:dyDescent="0.25">
      <c r="B2158" s="129" t="e">
        <f>VLOOKUP(A2158,'Carga Remito.'!A$4:AK$16957,3,0)</f>
        <v>#N/A</v>
      </c>
      <c r="C2158" s="131" t="e">
        <f t="shared" ca="1" si="72"/>
        <v>#N/A</v>
      </c>
      <c r="D2158" s="28" t="e">
        <f>VLOOKUP(A2158,'Carga Remito.'!A$4:AK$15957,4,0)</f>
        <v>#N/A</v>
      </c>
      <c r="E2158" s="28" t="e">
        <f>VLOOKUP(A2158,'Carga Remito.'!A$4:AK$2258,6,0)</f>
        <v>#N/A</v>
      </c>
      <c r="F2158" s="28" t="e">
        <f>VLOOKUP(A2158,'Carga Remito.'!A$4:AK$1858,7,0)</f>
        <v>#N/A</v>
      </c>
      <c r="G2158" s="27" t="e">
        <f>VLOOKUP(A2158,'Carga Remito.'!A$4:AK$20957,MATCH(G$4,'Carga Remito.'!A$3:AQ$3,0),0)</f>
        <v>#N/A</v>
      </c>
      <c r="J2158" s="15" t="e">
        <f t="shared" si="71"/>
        <v>#N/A</v>
      </c>
    </row>
    <row r="2159" spans="2:10" x14ac:dyDescent="0.25">
      <c r="B2159" s="129" t="e">
        <f>VLOOKUP(A2159,'Carga Remito.'!A$4:AK$16957,3,0)</f>
        <v>#N/A</v>
      </c>
      <c r="C2159" s="131" t="e">
        <f t="shared" ca="1" si="72"/>
        <v>#N/A</v>
      </c>
      <c r="D2159" s="28" t="e">
        <f>VLOOKUP(A2159,'Carga Remito.'!A$4:AK$15957,4,0)</f>
        <v>#N/A</v>
      </c>
      <c r="E2159" s="28" t="e">
        <f>VLOOKUP(A2159,'Carga Remito.'!A$4:AK$2258,6,0)</f>
        <v>#N/A</v>
      </c>
      <c r="F2159" s="28" t="e">
        <f>VLOOKUP(A2159,'Carga Remito.'!A$4:AK$1858,7,0)</f>
        <v>#N/A</v>
      </c>
      <c r="G2159" s="27" t="e">
        <f>VLOOKUP(A2159,'Carga Remito.'!A$4:AK$20957,MATCH(G$4,'Carga Remito.'!A$3:AQ$3,0),0)</f>
        <v>#N/A</v>
      </c>
      <c r="J2159" s="15" t="e">
        <f t="shared" si="71"/>
        <v>#N/A</v>
      </c>
    </row>
    <row r="2160" spans="2:10" x14ac:dyDescent="0.25">
      <c r="B2160" s="129" t="e">
        <f>VLOOKUP(A2160,'Carga Remito.'!A$4:AK$16957,3,0)</f>
        <v>#N/A</v>
      </c>
      <c r="C2160" s="131" t="e">
        <f t="shared" ca="1" si="72"/>
        <v>#N/A</v>
      </c>
      <c r="D2160" s="28" t="e">
        <f>VLOOKUP(A2160,'Carga Remito.'!A$4:AK$15957,4,0)</f>
        <v>#N/A</v>
      </c>
      <c r="E2160" s="28" t="e">
        <f>VLOOKUP(A2160,'Carga Remito.'!A$4:AK$2258,6,0)</f>
        <v>#N/A</v>
      </c>
      <c r="F2160" s="28" t="e">
        <f>VLOOKUP(A2160,'Carga Remito.'!A$4:AK$1858,7,0)</f>
        <v>#N/A</v>
      </c>
      <c r="G2160" s="27" t="e">
        <f>VLOOKUP(A2160,'Carga Remito.'!A$4:AK$20957,MATCH(G$4,'Carga Remito.'!A$3:AQ$3,0),0)</f>
        <v>#N/A</v>
      </c>
      <c r="J2160" s="15" t="e">
        <f t="shared" si="71"/>
        <v>#N/A</v>
      </c>
    </row>
    <row r="2161" spans="2:10" x14ac:dyDescent="0.25">
      <c r="B2161" s="129" t="e">
        <f>VLOOKUP(A2161,'Carga Remito.'!A$4:AK$16957,3,0)</f>
        <v>#N/A</v>
      </c>
      <c r="C2161" s="131" t="e">
        <f t="shared" ca="1" si="72"/>
        <v>#N/A</v>
      </c>
      <c r="D2161" s="28" t="e">
        <f>VLOOKUP(A2161,'Carga Remito.'!A$4:AK$15957,4,0)</f>
        <v>#N/A</v>
      </c>
      <c r="E2161" s="28" t="e">
        <f>VLOOKUP(A2161,'Carga Remito.'!A$4:AK$2258,6,0)</f>
        <v>#N/A</v>
      </c>
      <c r="F2161" s="28" t="e">
        <f>VLOOKUP(A2161,'Carga Remito.'!A$4:AK$1858,7,0)</f>
        <v>#N/A</v>
      </c>
      <c r="G2161" s="27" t="e">
        <f>VLOOKUP(A2161,'Carga Remito.'!A$4:AK$20957,MATCH(G$4,'Carga Remito.'!A$3:AQ$3,0),0)</f>
        <v>#N/A</v>
      </c>
      <c r="J2161" s="15" t="e">
        <f t="shared" si="71"/>
        <v>#N/A</v>
      </c>
    </row>
    <row r="2162" spans="2:10" x14ac:dyDescent="0.25">
      <c r="B2162" s="129" t="e">
        <f>VLOOKUP(A2162,'Carga Remito.'!A$4:AK$16957,3,0)</f>
        <v>#N/A</v>
      </c>
      <c r="C2162" s="131" t="e">
        <f t="shared" ca="1" si="72"/>
        <v>#N/A</v>
      </c>
      <c r="D2162" s="28" t="e">
        <f>VLOOKUP(A2162,'Carga Remito.'!A$4:AK$15957,4,0)</f>
        <v>#N/A</v>
      </c>
      <c r="E2162" s="28" t="e">
        <f>VLOOKUP(A2162,'Carga Remito.'!A$4:AK$2258,6,0)</f>
        <v>#N/A</v>
      </c>
      <c r="F2162" s="28" t="e">
        <f>VLOOKUP(A2162,'Carga Remito.'!A$4:AK$1858,7,0)</f>
        <v>#N/A</v>
      </c>
      <c r="G2162" s="27" t="e">
        <f>VLOOKUP(A2162,'Carga Remito.'!A$4:AK$20957,MATCH(G$4,'Carga Remito.'!A$3:AQ$3,0),0)</f>
        <v>#N/A</v>
      </c>
      <c r="J2162" s="15" t="e">
        <f t="shared" si="71"/>
        <v>#N/A</v>
      </c>
    </row>
    <row r="2163" spans="2:10" x14ac:dyDescent="0.25">
      <c r="B2163" s="129" t="e">
        <f>VLOOKUP(A2163,'Carga Remito.'!A$4:AK$16957,3,0)</f>
        <v>#N/A</v>
      </c>
      <c r="C2163" s="131" t="e">
        <f t="shared" ca="1" si="72"/>
        <v>#N/A</v>
      </c>
      <c r="D2163" s="28" t="e">
        <f>VLOOKUP(A2163,'Carga Remito.'!A$4:AK$15957,4,0)</f>
        <v>#N/A</v>
      </c>
      <c r="E2163" s="28" t="e">
        <f>VLOOKUP(A2163,'Carga Remito.'!A$4:AK$2258,6,0)</f>
        <v>#N/A</v>
      </c>
      <c r="F2163" s="28" t="e">
        <f>VLOOKUP(A2163,'Carga Remito.'!A$4:AK$1858,7,0)</f>
        <v>#N/A</v>
      </c>
      <c r="G2163" s="27" t="e">
        <f>VLOOKUP(A2163,'Carga Remito.'!A$4:AK$20957,MATCH(G$4,'Carga Remito.'!A$3:AQ$3,0),0)</f>
        <v>#N/A</v>
      </c>
      <c r="J2163" s="15" t="e">
        <f t="shared" si="71"/>
        <v>#N/A</v>
      </c>
    </row>
    <row r="2164" spans="2:10" x14ac:dyDescent="0.25">
      <c r="B2164" s="129" t="e">
        <f>VLOOKUP(A2164,'Carga Remito.'!A$4:AK$16957,3,0)</f>
        <v>#N/A</v>
      </c>
      <c r="C2164" s="131" t="e">
        <f t="shared" ca="1" si="72"/>
        <v>#N/A</v>
      </c>
      <c r="D2164" s="28" t="e">
        <f>VLOOKUP(A2164,'Carga Remito.'!A$4:AK$15957,4,0)</f>
        <v>#N/A</v>
      </c>
      <c r="E2164" s="28" t="e">
        <f>VLOOKUP(A2164,'Carga Remito.'!A$4:AK$2258,6,0)</f>
        <v>#N/A</v>
      </c>
      <c r="F2164" s="28" t="e">
        <f>VLOOKUP(A2164,'Carga Remito.'!A$4:AK$1858,7,0)</f>
        <v>#N/A</v>
      </c>
      <c r="G2164" s="27" t="e">
        <f>VLOOKUP(A2164,'Carga Remito.'!A$4:AK$20957,MATCH(G$4,'Carga Remito.'!A$3:AQ$3,0),0)</f>
        <v>#N/A</v>
      </c>
      <c r="J2164" s="15" t="e">
        <f t="shared" ref="J2164:J2227" si="73">+G2164-K2164-N2164-Q2164-T2164-W2164-Z2164</f>
        <v>#N/A</v>
      </c>
    </row>
    <row r="2165" spans="2:10" x14ac:dyDescent="0.25">
      <c r="B2165" s="129" t="e">
        <f>VLOOKUP(A2165,'Carga Remito.'!A$4:AK$16957,3,0)</f>
        <v>#N/A</v>
      </c>
      <c r="C2165" s="131" t="e">
        <f t="shared" ca="1" si="72"/>
        <v>#N/A</v>
      </c>
      <c r="D2165" s="28" t="e">
        <f>VLOOKUP(A2165,'Carga Remito.'!A$4:AK$15957,4,0)</f>
        <v>#N/A</v>
      </c>
      <c r="E2165" s="28" t="e">
        <f>VLOOKUP(A2165,'Carga Remito.'!A$4:AK$2258,6,0)</f>
        <v>#N/A</v>
      </c>
      <c r="F2165" s="28" t="e">
        <f>VLOOKUP(A2165,'Carga Remito.'!A$4:AK$1858,7,0)</f>
        <v>#N/A</v>
      </c>
      <c r="G2165" s="27" t="e">
        <f>VLOOKUP(A2165,'Carga Remito.'!A$4:AK$20957,MATCH(G$4,'Carga Remito.'!A$3:AQ$3,0),0)</f>
        <v>#N/A</v>
      </c>
      <c r="J2165" s="15" t="e">
        <f t="shared" si="73"/>
        <v>#N/A</v>
      </c>
    </row>
    <row r="2166" spans="2:10" x14ac:dyDescent="0.25">
      <c r="B2166" s="129" t="e">
        <f>VLOOKUP(A2166,'Carga Remito.'!A$4:AK$16957,3,0)</f>
        <v>#N/A</v>
      </c>
      <c r="C2166" s="131" t="e">
        <f t="shared" ca="1" si="72"/>
        <v>#N/A</v>
      </c>
      <c r="D2166" s="28" t="e">
        <f>VLOOKUP(A2166,'Carga Remito.'!A$4:AK$15957,4,0)</f>
        <v>#N/A</v>
      </c>
      <c r="E2166" s="28" t="e">
        <f>VLOOKUP(A2166,'Carga Remito.'!A$4:AK$2258,6,0)</f>
        <v>#N/A</v>
      </c>
      <c r="F2166" s="28" t="e">
        <f>VLOOKUP(A2166,'Carga Remito.'!A$4:AK$1858,7,0)</f>
        <v>#N/A</v>
      </c>
      <c r="G2166" s="27" t="e">
        <f>VLOOKUP(A2166,'Carga Remito.'!A$4:AK$20957,MATCH(G$4,'Carga Remito.'!A$3:AQ$3,0),0)</f>
        <v>#N/A</v>
      </c>
      <c r="J2166" s="15" t="e">
        <f t="shared" si="73"/>
        <v>#N/A</v>
      </c>
    </row>
    <row r="2167" spans="2:10" x14ac:dyDescent="0.25">
      <c r="B2167" s="129" t="e">
        <f>VLOOKUP(A2167,'Carga Remito.'!A$4:AK$16957,3,0)</f>
        <v>#N/A</v>
      </c>
      <c r="C2167" s="131" t="e">
        <f t="shared" ca="1" si="72"/>
        <v>#N/A</v>
      </c>
      <c r="D2167" s="28" t="e">
        <f>VLOOKUP(A2167,'Carga Remito.'!A$4:AK$15957,4,0)</f>
        <v>#N/A</v>
      </c>
      <c r="E2167" s="28" t="e">
        <f>VLOOKUP(A2167,'Carga Remito.'!A$4:AK$2258,6,0)</f>
        <v>#N/A</v>
      </c>
      <c r="F2167" s="28" t="e">
        <f>VLOOKUP(A2167,'Carga Remito.'!A$4:AK$1858,7,0)</f>
        <v>#N/A</v>
      </c>
      <c r="G2167" s="27" t="e">
        <f>VLOOKUP(A2167,'Carga Remito.'!A$4:AK$20957,MATCH(G$4,'Carga Remito.'!A$3:AQ$3,0),0)</f>
        <v>#N/A</v>
      </c>
      <c r="J2167" s="15" t="e">
        <f t="shared" si="73"/>
        <v>#N/A</v>
      </c>
    </row>
    <row r="2168" spans="2:10" x14ac:dyDescent="0.25">
      <c r="B2168" s="129" t="e">
        <f>VLOOKUP(A2168,'Carga Remito.'!A$4:AK$16957,3,0)</f>
        <v>#N/A</v>
      </c>
      <c r="C2168" s="131" t="e">
        <f t="shared" ca="1" si="72"/>
        <v>#N/A</v>
      </c>
      <c r="D2168" s="28" t="e">
        <f>VLOOKUP(A2168,'Carga Remito.'!A$4:AK$15957,4,0)</f>
        <v>#N/A</v>
      </c>
      <c r="E2168" s="28" t="e">
        <f>VLOOKUP(A2168,'Carga Remito.'!A$4:AK$2258,6,0)</f>
        <v>#N/A</v>
      </c>
      <c r="F2168" s="28" t="e">
        <f>VLOOKUP(A2168,'Carga Remito.'!A$4:AK$1858,7,0)</f>
        <v>#N/A</v>
      </c>
      <c r="G2168" s="27" t="e">
        <f>VLOOKUP(A2168,'Carga Remito.'!A$4:AK$20957,MATCH(G$4,'Carga Remito.'!A$3:AQ$3,0),0)</f>
        <v>#N/A</v>
      </c>
      <c r="J2168" s="15" t="e">
        <f t="shared" si="73"/>
        <v>#N/A</v>
      </c>
    </row>
    <row r="2169" spans="2:10" x14ac:dyDescent="0.25">
      <c r="B2169" s="129" t="e">
        <f>VLOOKUP(A2169,'Carga Remito.'!A$4:AK$16957,3,0)</f>
        <v>#N/A</v>
      </c>
      <c r="C2169" s="131" t="e">
        <f t="shared" ca="1" si="72"/>
        <v>#N/A</v>
      </c>
      <c r="D2169" s="28" t="e">
        <f>VLOOKUP(A2169,'Carga Remito.'!A$4:AK$15957,4,0)</f>
        <v>#N/A</v>
      </c>
      <c r="E2169" s="28" t="e">
        <f>VLOOKUP(A2169,'Carga Remito.'!A$4:AK$2258,6,0)</f>
        <v>#N/A</v>
      </c>
      <c r="F2169" s="28" t="e">
        <f>VLOOKUP(A2169,'Carga Remito.'!A$4:AK$1858,7,0)</f>
        <v>#N/A</v>
      </c>
      <c r="G2169" s="27" t="e">
        <f>VLOOKUP(A2169,'Carga Remito.'!A$4:AK$20957,MATCH(G$4,'Carga Remito.'!A$3:AQ$3,0),0)</f>
        <v>#N/A</v>
      </c>
      <c r="J2169" s="15" t="e">
        <f t="shared" si="73"/>
        <v>#N/A</v>
      </c>
    </row>
    <row r="2170" spans="2:10" x14ac:dyDescent="0.25">
      <c r="B2170" s="129" t="e">
        <f>VLOOKUP(A2170,'Carga Remito.'!A$4:AK$16957,3,0)</f>
        <v>#N/A</v>
      </c>
      <c r="C2170" s="131" t="e">
        <f t="shared" ca="1" si="72"/>
        <v>#N/A</v>
      </c>
      <c r="D2170" s="28" t="e">
        <f>VLOOKUP(A2170,'Carga Remito.'!A$4:AK$15957,4,0)</f>
        <v>#N/A</v>
      </c>
      <c r="E2170" s="28" t="e">
        <f>VLOOKUP(A2170,'Carga Remito.'!A$4:AK$2258,6,0)</f>
        <v>#N/A</v>
      </c>
      <c r="F2170" s="28" t="e">
        <f>VLOOKUP(A2170,'Carga Remito.'!A$4:AK$1858,7,0)</f>
        <v>#N/A</v>
      </c>
      <c r="G2170" s="27" t="e">
        <f>VLOOKUP(A2170,'Carga Remito.'!A$4:AK$20957,MATCH(G$4,'Carga Remito.'!A$3:AQ$3,0),0)</f>
        <v>#N/A</v>
      </c>
      <c r="J2170" s="15" t="e">
        <f t="shared" si="73"/>
        <v>#N/A</v>
      </c>
    </row>
    <row r="2171" spans="2:10" x14ac:dyDescent="0.25">
      <c r="B2171" s="129" t="e">
        <f>VLOOKUP(A2171,'Carga Remito.'!A$4:AK$16957,3,0)</f>
        <v>#N/A</v>
      </c>
      <c r="C2171" s="131" t="e">
        <f t="shared" ca="1" si="72"/>
        <v>#N/A</v>
      </c>
      <c r="D2171" s="28" t="e">
        <f>VLOOKUP(A2171,'Carga Remito.'!A$4:AK$15957,4,0)</f>
        <v>#N/A</v>
      </c>
      <c r="E2171" s="28" t="e">
        <f>VLOOKUP(A2171,'Carga Remito.'!A$4:AK$2258,6,0)</f>
        <v>#N/A</v>
      </c>
      <c r="F2171" s="28" t="e">
        <f>VLOOKUP(A2171,'Carga Remito.'!A$4:AK$1858,7,0)</f>
        <v>#N/A</v>
      </c>
      <c r="G2171" s="27" t="e">
        <f>VLOOKUP(A2171,'Carga Remito.'!A$4:AK$20957,MATCH(G$4,'Carga Remito.'!A$3:AQ$3,0),0)</f>
        <v>#N/A</v>
      </c>
      <c r="J2171" s="15" t="e">
        <f t="shared" si="73"/>
        <v>#N/A</v>
      </c>
    </row>
    <row r="2172" spans="2:10" x14ac:dyDescent="0.25">
      <c r="B2172" s="129" t="e">
        <f>VLOOKUP(A2172,'Carga Remito.'!A$4:AK$16957,3,0)</f>
        <v>#N/A</v>
      </c>
      <c r="C2172" s="131" t="e">
        <f t="shared" ca="1" si="72"/>
        <v>#N/A</v>
      </c>
      <c r="D2172" s="28" t="e">
        <f>VLOOKUP(A2172,'Carga Remito.'!A$4:AK$15957,4,0)</f>
        <v>#N/A</v>
      </c>
      <c r="E2172" s="28" t="e">
        <f>VLOOKUP(A2172,'Carga Remito.'!A$4:AK$2258,6,0)</f>
        <v>#N/A</v>
      </c>
      <c r="F2172" s="28" t="e">
        <f>VLOOKUP(A2172,'Carga Remito.'!A$4:AK$1858,7,0)</f>
        <v>#N/A</v>
      </c>
      <c r="G2172" s="27" t="e">
        <f>VLOOKUP(A2172,'Carga Remito.'!A$4:AK$20957,MATCH(G$4,'Carga Remito.'!A$3:AQ$3,0),0)</f>
        <v>#N/A</v>
      </c>
      <c r="J2172" s="15" t="e">
        <f t="shared" si="73"/>
        <v>#N/A</v>
      </c>
    </row>
    <row r="2173" spans="2:10" x14ac:dyDescent="0.25">
      <c r="B2173" s="129" t="e">
        <f>VLOOKUP(A2173,'Carga Remito.'!A$4:AK$16957,3,0)</f>
        <v>#N/A</v>
      </c>
      <c r="C2173" s="131" t="e">
        <f t="shared" ca="1" si="72"/>
        <v>#N/A</v>
      </c>
      <c r="D2173" s="28" t="e">
        <f>VLOOKUP(A2173,'Carga Remito.'!A$4:AK$15957,4,0)</f>
        <v>#N/A</v>
      </c>
      <c r="E2173" s="28" t="e">
        <f>VLOOKUP(A2173,'Carga Remito.'!A$4:AK$2258,6,0)</f>
        <v>#N/A</v>
      </c>
      <c r="F2173" s="28" t="e">
        <f>VLOOKUP(A2173,'Carga Remito.'!A$4:AK$1858,7,0)</f>
        <v>#N/A</v>
      </c>
      <c r="G2173" s="27" t="e">
        <f>VLOOKUP(A2173,'Carga Remito.'!A$4:AK$20957,MATCH(G$4,'Carga Remito.'!A$3:AQ$3,0),0)</f>
        <v>#N/A</v>
      </c>
      <c r="J2173" s="15" t="e">
        <f t="shared" si="73"/>
        <v>#N/A</v>
      </c>
    </row>
    <row r="2174" spans="2:10" x14ac:dyDescent="0.25">
      <c r="B2174" s="129" t="e">
        <f>VLOOKUP(A2174,'Carga Remito.'!A$4:AK$16957,3,0)</f>
        <v>#N/A</v>
      </c>
      <c r="C2174" s="131" t="e">
        <f t="shared" ca="1" si="72"/>
        <v>#N/A</v>
      </c>
      <c r="D2174" s="28" t="e">
        <f>VLOOKUP(A2174,'Carga Remito.'!A$4:AK$15957,4,0)</f>
        <v>#N/A</v>
      </c>
      <c r="E2174" s="28" t="e">
        <f>VLOOKUP(A2174,'Carga Remito.'!A$4:AK$2258,6,0)</f>
        <v>#N/A</v>
      </c>
      <c r="F2174" s="28" t="e">
        <f>VLOOKUP(A2174,'Carga Remito.'!A$4:AK$1858,7,0)</f>
        <v>#N/A</v>
      </c>
      <c r="G2174" s="27" t="e">
        <f>VLOOKUP(A2174,'Carga Remito.'!A$4:AK$20957,MATCH(G$4,'Carga Remito.'!A$3:AQ$3,0),0)</f>
        <v>#N/A</v>
      </c>
      <c r="J2174" s="15" t="e">
        <f t="shared" si="73"/>
        <v>#N/A</v>
      </c>
    </row>
    <row r="2175" spans="2:10" x14ac:dyDescent="0.25">
      <c r="B2175" s="129" t="e">
        <f>VLOOKUP(A2175,'Carga Remito.'!A$4:AK$16957,3,0)</f>
        <v>#N/A</v>
      </c>
      <c r="C2175" s="131" t="e">
        <f t="shared" ca="1" si="72"/>
        <v>#N/A</v>
      </c>
      <c r="D2175" s="28" t="e">
        <f>VLOOKUP(A2175,'Carga Remito.'!A$4:AK$15957,4,0)</f>
        <v>#N/A</v>
      </c>
      <c r="E2175" s="28" t="e">
        <f>VLOOKUP(A2175,'Carga Remito.'!A$4:AK$2258,6,0)</f>
        <v>#N/A</v>
      </c>
      <c r="F2175" s="28" t="e">
        <f>VLOOKUP(A2175,'Carga Remito.'!A$4:AK$1858,7,0)</f>
        <v>#N/A</v>
      </c>
      <c r="G2175" s="27" t="e">
        <f>VLOOKUP(A2175,'Carga Remito.'!A$4:AK$20957,MATCH(G$4,'Carga Remito.'!A$3:AQ$3,0),0)</f>
        <v>#N/A</v>
      </c>
      <c r="J2175" s="15" t="e">
        <f t="shared" si="73"/>
        <v>#N/A</v>
      </c>
    </row>
    <row r="2176" spans="2:10" x14ac:dyDescent="0.25">
      <c r="B2176" s="129" t="e">
        <f>VLOOKUP(A2176,'Carga Remito.'!A$4:AK$16957,3,0)</f>
        <v>#N/A</v>
      </c>
      <c r="C2176" s="131" t="e">
        <f t="shared" ca="1" si="72"/>
        <v>#N/A</v>
      </c>
      <c r="D2176" s="28" t="e">
        <f>VLOOKUP(A2176,'Carga Remito.'!A$4:AK$15957,4,0)</f>
        <v>#N/A</v>
      </c>
      <c r="E2176" s="28" t="e">
        <f>VLOOKUP(A2176,'Carga Remito.'!A$4:AK$2258,6,0)</f>
        <v>#N/A</v>
      </c>
      <c r="F2176" s="28" t="e">
        <f>VLOOKUP(A2176,'Carga Remito.'!A$4:AK$1858,7,0)</f>
        <v>#N/A</v>
      </c>
      <c r="G2176" s="27" t="e">
        <f>VLOOKUP(A2176,'Carga Remito.'!A$4:AK$20957,MATCH(G$4,'Carga Remito.'!A$3:AQ$3,0),0)</f>
        <v>#N/A</v>
      </c>
      <c r="J2176" s="15" t="e">
        <f t="shared" si="73"/>
        <v>#N/A</v>
      </c>
    </row>
    <row r="2177" spans="2:10" x14ac:dyDescent="0.25">
      <c r="B2177" s="129" t="e">
        <f>VLOOKUP(A2177,'Carga Remito.'!A$4:AK$16957,3,0)</f>
        <v>#N/A</v>
      </c>
      <c r="C2177" s="131" t="e">
        <f t="shared" ca="1" si="72"/>
        <v>#N/A</v>
      </c>
      <c r="D2177" s="28" t="e">
        <f>VLOOKUP(A2177,'Carga Remito.'!A$4:AK$15957,4,0)</f>
        <v>#N/A</v>
      </c>
      <c r="E2177" s="28" t="e">
        <f>VLOOKUP(A2177,'Carga Remito.'!A$4:AK$2258,6,0)</f>
        <v>#N/A</v>
      </c>
      <c r="F2177" s="28" t="e">
        <f>VLOOKUP(A2177,'Carga Remito.'!A$4:AK$1858,7,0)</f>
        <v>#N/A</v>
      </c>
      <c r="G2177" s="27" t="e">
        <f>VLOOKUP(A2177,'Carga Remito.'!A$4:AK$20957,MATCH(G$4,'Carga Remito.'!A$3:AQ$3,0),0)</f>
        <v>#N/A</v>
      </c>
      <c r="J2177" s="15" t="e">
        <f t="shared" si="73"/>
        <v>#N/A</v>
      </c>
    </row>
    <row r="2178" spans="2:10" x14ac:dyDescent="0.25">
      <c r="B2178" s="129" t="e">
        <f>VLOOKUP(A2178,'Carga Remito.'!A$4:AK$16957,3,0)</f>
        <v>#N/A</v>
      </c>
      <c r="C2178" s="131" t="e">
        <f t="shared" ca="1" si="72"/>
        <v>#N/A</v>
      </c>
      <c r="D2178" s="28" t="e">
        <f>VLOOKUP(A2178,'Carga Remito.'!A$4:AK$15957,4,0)</f>
        <v>#N/A</v>
      </c>
      <c r="E2178" s="28" t="e">
        <f>VLOOKUP(A2178,'Carga Remito.'!A$4:AK$2258,6,0)</f>
        <v>#N/A</v>
      </c>
      <c r="F2178" s="28" t="e">
        <f>VLOOKUP(A2178,'Carga Remito.'!A$4:AK$1858,7,0)</f>
        <v>#N/A</v>
      </c>
      <c r="G2178" s="27" t="e">
        <f>VLOOKUP(A2178,'Carga Remito.'!A$4:AK$20957,MATCH(G$4,'Carga Remito.'!A$3:AQ$3,0),0)</f>
        <v>#N/A</v>
      </c>
      <c r="J2178" s="15" t="e">
        <f t="shared" si="73"/>
        <v>#N/A</v>
      </c>
    </row>
    <row r="2179" spans="2:10" x14ac:dyDescent="0.25">
      <c r="B2179" s="129" t="e">
        <f>VLOOKUP(A2179,'Carga Remito.'!A$4:AK$16957,3,0)</f>
        <v>#N/A</v>
      </c>
      <c r="C2179" s="131" t="e">
        <f t="shared" ca="1" si="72"/>
        <v>#N/A</v>
      </c>
      <c r="D2179" s="28" t="e">
        <f>VLOOKUP(A2179,'Carga Remito.'!A$4:AK$15957,4,0)</f>
        <v>#N/A</v>
      </c>
      <c r="E2179" s="28" t="e">
        <f>VLOOKUP(A2179,'Carga Remito.'!A$4:AK$2258,6,0)</f>
        <v>#N/A</v>
      </c>
      <c r="F2179" s="28" t="e">
        <f>VLOOKUP(A2179,'Carga Remito.'!A$4:AK$1858,7,0)</f>
        <v>#N/A</v>
      </c>
      <c r="G2179" s="27" t="e">
        <f>VLOOKUP(A2179,'Carga Remito.'!A$4:AK$20957,MATCH(G$4,'Carga Remito.'!A$3:AQ$3,0),0)</f>
        <v>#N/A</v>
      </c>
      <c r="J2179" s="15" t="e">
        <f t="shared" si="73"/>
        <v>#N/A</v>
      </c>
    </row>
    <row r="2180" spans="2:10" x14ac:dyDescent="0.25">
      <c r="B2180" s="129" t="e">
        <f>VLOOKUP(A2180,'Carga Remito.'!A$4:AK$16957,3,0)</f>
        <v>#N/A</v>
      </c>
      <c r="C2180" s="131" t="e">
        <f t="shared" ca="1" si="72"/>
        <v>#N/A</v>
      </c>
      <c r="D2180" s="28" t="e">
        <f>VLOOKUP(A2180,'Carga Remito.'!A$4:AK$15957,4,0)</f>
        <v>#N/A</v>
      </c>
      <c r="E2180" s="28" t="e">
        <f>VLOOKUP(A2180,'Carga Remito.'!A$4:AK$2258,6,0)</f>
        <v>#N/A</v>
      </c>
      <c r="F2180" s="28" t="e">
        <f>VLOOKUP(A2180,'Carga Remito.'!A$4:AK$1858,7,0)</f>
        <v>#N/A</v>
      </c>
      <c r="G2180" s="27" t="e">
        <f>VLOOKUP(A2180,'Carga Remito.'!A$4:AK$20957,MATCH(G$4,'Carga Remito.'!A$3:AQ$3,0),0)</f>
        <v>#N/A</v>
      </c>
      <c r="J2180" s="15" t="e">
        <f t="shared" si="73"/>
        <v>#N/A</v>
      </c>
    </row>
    <row r="2181" spans="2:10" x14ac:dyDescent="0.25">
      <c r="B2181" s="129" t="e">
        <f>VLOOKUP(A2181,'Carga Remito.'!A$4:AK$16957,3,0)</f>
        <v>#N/A</v>
      </c>
      <c r="C2181" s="131" t="e">
        <f t="shared" ca="1" si="72"/>
        <v>#N/A</v>
      </c>
      <c r="D2181" s="28" t="e">
        <f>VLOOKUP(A2181,'Carga Remito.'!A$4:AK$15957,4,0)</f>
        <v>#N/A</v>
      </c>
      <c r="E2181" s="28" t="e">
        <f>VLOOKUP(A2181,'Carga Remito.'!A$4:AK$2258,6,0)</f>
        <v>#N/A</v>
      </c>
      <c r="F2181" s="28" t="e">
        <f>VLOOKUP(A2181,'Carga Remito.'!A$4:AK$1858,7,0)</f>
        <v>#N/A</v>
      </c>
      <c r="G2181" s="27" t="e">
        <f>VLOOKUP(A2181,'Carga Remito.'!A$4:AK$20957,MATCH(G$4,'Carga Remito.'!A$3:AQ$3,0),0)</f>
        <v>#N/A</v>
      </c>
      <c r="J2181" s="15" t="e">
        <f t="shared" si="73"/>
        <v>#N/A</v>
      </c>
    </row>
    <row r="2182" spans="2:10" x14ac:dyDescent="0.25">
      <c r="B2182" s="129" t="e">
        <f>VLOOKUP(A2182,'Carga Remito.'!A$4:AK$16957,3,0)</f>
        <v>#N/A</v>
      </c>
      <c r="C2182" s="131" t="e">
        <f t="shared" ca="1" si="72"/>
        <v>#N/A</v>
      </c>
      <c r="D2182" s="28" t="e">
        <f>VLOOKUP(A2182,'Carga Remito.'!A$4:AK$15957,4,0)</f>
        <v>#N/A</v>
      </c>
      <c r="E2182" s="28" t="e">
        <f>VLOOKUP(A2182,'Carga Remito.'!A$4:AK$2258,6,0)</f>
        <v>#N/A</v>
      </c>
      <c r="F2182" s="28" t="e">
        <f>VLOOKUP(A2182,'Carga Remito.'!A$4:AK$1858,7,0)</f>
        <v>#N/A</v>
      </c>
      <c r="G2182" s="27" t="e">
        <f>VLOOKUP(A2182,'Carga Remito.'!A$4:AK$20957,MATCH(G$4,'Carga Remito.'!A$3:AQ$3,0),0)</f>
        <v>#N/A</v>
      </c>
      <c r="J2182" s="15" t="e">
        <f t="shared" si="73"/>
        <v>#N/A</v>
      </c>
    </row>
    <row r="2183" spans="2:10" x14ac:dyDescent="0.25">
      <c r="B2183" s="129" t="e">
        <f>VLOOKUP(A2183,'Carga Remito.'!A$4:AK$16957,3,0)</f>
        <v>#N/A</v>
      </c>
      <c r="C2183" s="131" t="e">
        <f t="shared" ca="1" si="72"/>
        <v>#N/A</v>
      </c>
      <c r="D2183" s="28" t="e">
        <f>VLOOKUP(A2183,'Carga Remito.'!A$4:AK$15957,4,0)</f>
        <v>#N/A</v>
      </c>
      <c r="E2183" s="28" t="e">
        <f>VLOOKUP(A2183,'Carga Remito.'!A$4:AK$2258,6,0)</f>
        <v>#N/A</v>
      </c>
      <c r="F2183" s="28" t="e">
        <f>VLOOKUP(A2183,'Carga Remito.'!A$4:AK$1858,7,0)</f>
        <v>#N/A</v>
      </c>
      <c r="G2183" s="27" t="e">
        <f>VLOOKUP(A2183,'Carga Remito.'!A$4:AK$20957,MATCH(G$4,'Carga Remito.'!A$3:AQ$3,0),0)</f>
        <v>#N/A</v>
      </c>
      <c r="J2183" s="15" t="e">
        <f t="shared" si="73"/>
        <v>#N/A</v>
      </c>
    </row>
    <row r="2184" spans="2:10" x14ac:dyDescent="0.25">
      <c r="B2184" s="129" t="e">
        <f>VLOOKUP(A2184,'Carga Remito.'!A$4:AK$16957,3,0)</f>
        <v>#N/A</v>
      </c>
      <c r="C2184" s="131" t="e">
        <f t="shared" ca="1" si="72"/>
        <v>#N/A</v>
      </c>
      <c r="D2184" s="28" t="e">
        <f>VLOOKUP(A2184,'Carga Remito.'!A$4:AK$15957,4,0)</f>
        <v>#N/A</v>
      </c>
      <c r="E2184" s="28" t="e">
        <f>VLOOKUP(A2184,'Carga Remito.'!A$4:AK$2258,6,0)</f>
        <v>#N/A</v>
      </c>
      <c r="F2184" s="28" t="e">
        <f>VLOOKUP(A2184,'Carga Remito.'!A$4:AK$1858,7,0)</f>
        <v>#N/A</v>
      </c>
      <c r="G2184" s="27" t="e">
        <f>VLOOKUP(A2184,'Carga Remito.'!A$4:AK$20957,MATCH(G$4,'Carga Remito.'!A$3:AQ$3,0),0)</f>
        <v>#N/A</v>
      </c>
      <c r="J2184" s="15" t="e">
        <f t="shared" si="73"/>
        <v>#N/A</v>
      </c>
    </row>
    <row r="2185" spans="2:10" x14ac:dyDescent="0.25">
      <c r="B2185" s="129" t="e">
        <f>VLOOKUP(A2185,'Carga Remito.'!A$4:AK$16957,3,0)</f>
        <v>#N/A</v>
      </c>
      <c r="C2185" s="131" t="e">
        <f t="shared" ca="1" si="72"/>
        <v>#N/A</v>
      </c>
      <c r="D2185" s="28" t="e">
        <f>VLOOKUP(A2185,'Carga Remito.'!A$4:AK$15957,4,0)</f>
        <v>#N/A</v>
      </c>
      <c r="E2185" s="28" t="e">
        <f>VLOOKUP(A2185,'Carga Remito.'!A$4:AK$2258,6,0)</f>
        <v>#N/A</v>
      </c>
      <c r="F2185" s="28" t="e">
        <f>VLOOKUP(A2185,'Carga Remito.'!A$4:AK$1858,7,0)</f>
        <v>#N/A</v>
      </c>
      <c r="G2185" s="27" t="e">
        <f>VLOOKUP(A2185,'Carga Remito.'!A$4:AK$20957,MATCH(G$4,'Carga Remito.'!A$3:AQ$3,0),0)</f>
        <v>#N/A</v>
      </c>
      <c r="J2185" s="15" t="e">
        <f t="shared" si="73"/>
        <v>#N/A</v>
      </c>
    </row>
    <row r="2186" spans="2:10" x14ac:dyDescent="0.25">
      <c r="B2186" s="129" t="e">
        <f>VLOOKUP(A2186,'Carga Remito.'!A$4:AK$16957,3,0)</f>
        <v>#N/A</v>
      </c>
      <c r="C2186" s="131" t="e">
        <f t="shared" ca="1" si="72"/>
        <v>#N/A</v>
      </c>
      <c r="D2186" s="28" t="e">
        <f>VLOOKUP(A2186,'Carga Remito.'!A$4:AK$15957,4,0)</f>
        <v>#N/A</v>
      </c>
      <c r="E2186" s="28" t="e">
        <f>VLOOKUP(A2186,'Carga Remito.'!A$4:AK$2258,6,0)</f>
        <v>#N/A</v>
      </c>
      <c r="F2186" s="28" t="e">
        <f>VLOOKUP(A2186,'Carga Remito.'!A$4:AK$1858,7,0)</f>
        <v>#N/A</v>
      </c>
      <c r="G2186" s="27" t="e">
        <f>VLOOKUP(A2186,'Carga Remito.'!A$4:AK$20957,MATCH(G$4,'Carga Remito.'!A$3:AQ$3,0),0)</f>
        <v>#N/A</v>
      </c>
      <c r="J2186" s="15" t="e">
        <f t="shared" si="73"/>
        <v>#N/A</v>
      </c>
    </row>
    <row r="2187" spans="2:10" x14ac:dyDescent="0.25">
      <c r="B2187" s="129" t="e">
        <f>VLOOKUP(A2187,'Carga Remito.'!A$4:AK$16957,3,0)</f>
        <v>#N/A</v>
      </c>
      <c r="C2187" s="131" t="e">
        <f t="shared" ca="1" si="72"/>
        <v>#N/A</v>
      </c>
      <c r="D2187" s="28" t="e">
        <f>VLOOKUP(A2187,'Carga Remito.'!A$4:AK$15957,4,0)</f>
        <v>#N/A</v>
      </c>
      <c r="E2187" s="28" t="e">
        <f>VLOOKUP(A2187,'Carga Remito.'!A$4:AK$2258,6,0)</f>
        <v>#N/A</v>
      </c>
      <c r="F2187" s="28" t="e">
        <f>VLOOKUP(A2187,'Carga Remito.'!A$4:AK$1858,7,0)</f>
        <v>#N/A</v>
      </c>
      <c r="G2187" s="27" t="e">
        <f>VLOOKUP(A2187,'Carga Remito.'!A$4:AK$20957,MATCH(G$4,'Carga Remito.'!A$3:AQ$3,0),0)</f>
        <v>#N/A</v>
      </c>
      <c r="J2187" s="15" t="e">
        <f t="shared" si="73"/>
        <v>#N/A</v>
      </c>
    </row>
    <row r="2188" spans="2:10" x14ac:dyDescent="0.25">
      <c r="B2188" s="129" t="e">
        <f>VLOOKUP(A2188,'Carga Remito.'!A$4:AK$16957,3,0)</f>
        <v>#N/A</v>
      </c>
      <c r="C2188" s="131" t="e">
        <f t="shared" ca="1" si="72"/>
        <v>#N/A</v>
      </c>
      <c r="D2188" s="28" t="e">
        <f>VLOOKUP(A2188,'Carga Remito.'!A$4:AK$15957,4,0)</f>
        <v>#N/A</v>
      </c>
      <c r="E2188" s="28" t="e">
        <f>VLOOKUP(A2188,'Carga Remito.'!A$4:AK$2258,6,0)</f>
        <v>#N/A</v>
      </c>
      <c r="F2188" s="28" t="e">
        <f>VLOOKUP(A2188,'Carga Remito.'!A$4:AK$1858,7,0)</f>
        <v>#N/A</v>
      </c>
      <c r="G2188" s="27" t="e">
        <f>VLOOKUP(A2188,'Carga Remito.'!A$4:AK$20957,MATCH(G$4,'Carga Remito.'!A$3:AQ$3,0),0)</f>
        <v>#N/A</v>
      </c>
      <c r="J2188" s="15" t="e">
        <f t="shared" si="73"/>
        <v>#N/A</v>
      </c>
    </row>
    <row r="2189" spans="2:10" x14ac:dyDescent="0.25">
      <c r="B2189" s="129" t="e">
        <f>VLOOKUP(A2189,'Carga Remito.'!A$4:AK$16957,3,0)</f>
        <v>#N/A</v>
      </c>
      <c r="C2189" s="131" t="e">
        <f t="shared" ca="1" si="72"/>
        <v>#N/A</v>
      </c>
      <c r="D2189" s="28" t="e">
        <f>VLOOKUP(A2189,'Carga Remito.'!A$4:AK$15957,4,0)</f>
        <v>#N/A</v>
      </c>
      <c r="E2189" s="28" t="e">
        <f>VLOOKUP(A2189,'Carga Remito.'!A$4:AK$2258,6,0)</f>
        <v>#N/A</v>
      </c>
      <c r="F2189" s="28" t="e">
        <f>VLOOKUP(A2189,'Carga Remito.'!A$4:AK$1858,7,0)</f>
        <v>#N/A</v>
      </c>
      <c r="G2189" s="27" t="e">
        <f>VLOOKUP(A2189,'Carga Remito.'!A$4:AK$20957,MATCH(G$4,'Carga Remito.'!A$3:AQ$3,0),0)</f>
        <v>#N/A</v>
      </c>
      <c r="J2189" s="15" t="e">
        <f t="shared" si="73"/>
        <v>#N/A</v>
      </c>
    </row>
    <row r="2190" spans="2:10" x14ac:dyDescent="0.25">
      <c r="B2190" s="129" t="e">
        <f>VLOOKUP(A2190,'Carga Remito.'!A$4:AK$16957,3,0)</f>
        <v>#N/A</v>
      </c>
      <c r="C2190" s="131" t="e">
        <f t="shared" ca="1" si="72"/>
        <v>#N/A</v>
      </c>
      <c r="D2190" s="28" t="e">
        <f>VLOOKUP(A2190,'Carga Remito.'!A$4:AK$15957,4,0)</f>
        <v>#N/A</v>
      </c>
      <c r="E2190" s="28" t="e">
        <f>VLOOKUP(A2190,'Carga Remito.'!A$4:AK$2258,6,0)</f>
        <v>#N/A</v>
      </c>
      <c r="F2190" s="28" t="e">
        <f>VLOOKUP(A2190,'Carga Remito.'!A$4:AK$1858,7,0)</f>
        <v>#N/A</v>
      </c>
      <c r="G2190" s="27" t="e">
        <f>VLOOKUP(A2190,'Carga Remito.'!A$4:AK$20957,MATCH(G$4,'Carga Remito.'!A$3:AQ$3,0),0)</f>
        <v>#N/A</v>
      </c>
      <c r="J2190" s="15" t="e">
        <f t="shared" si="73"/>
        <v>#N/A</v>
      </c>
    </row>
    <row r="2191" spans="2:10" x14ac:dyDescent="0.25">
      <c r="B2191" s="129" t="e">
        <f>VLOOKUP(A2191,'Carga Remito.'!A$4:AK$16957,3,0)</f>
        <v>#N/A</v>
      </c>
      <c r="C2191" s="131" t="e">
        <f t="shared" ca="1" si="72"/>
        <v>#N/A</v>
      </c>
      <c r="D2191" s="28" t="e">
        <f>VLOOKUP(A2191,'Carga Remito.'!A$4:AK$15957,4,0)</f>
        <v>#N/A</v>
      </c>
      <c r="E2191" s="28" t="e">
        <f>VLOOKUP(A2191,'Carga Remito.'!A$4:AK$2258,6,0)</f>
        <v>#N/A</v>
      </c>
      <c r="F2191" s="28" t="e">
        <f>VLOOKUP(A2191,'Carga Remito.'!A$4:AK$1858,7,0)</f>
        <v>#N/A</v>
      </c>
      <c r="G2191" s="27" t="e">
        <f>VLOOKUP(A2191,'Carga Remito.'!A$4:AK$20957,MATCH(G$4,'Carga Remito.'!A$3:AQ$3,0),0)</f>
        <v>#N/A</v>
      </c>
      <c r="J2191" s="15" t="e">
        <f t="shared" si="73"/>
        <v>#N/A</v>
      </c>
    </row>
    <row r="2192" spans="2:10" x14ac:dyDescent="0.25">
      <c r="B2192" s="129" t="e">
        <f>VLOOKUP(A2192,'Carga Remito.'!A$4:AK$16957,3,0)</f>
        <v>#N/A</v>
      </c>
      <c r="C2192" s="131" t="e">
        <f t="shared" ca="1" si="72"/>
        <v>#N/A</v>
      </c>
      <c r="D2192" s="28" t="e">
        <f>VLOOKUP(A2192,'Carga Remito.'!A$4:AK$15957,4,0)</f>
        <v>#N/A</v>
      </c>
      <c r="E2192" s="28" t="e">
        <f>VLOOKUP(A2192,'Carga Remito.'!A$4:AK$2258,6,0)</f>
        <v>#N/A</v>
      </c>
      <c r="F2192" s="28" t="e">
        <f>VLOOKUP(A2192,'Carga Remito.'!A$4:AK$1858,7,0)</f>
        <v>#N/A</v>
      </c>
      <c r="G2192" s="27" t="e">
        <f>VLOOKUP(A2192,'Carga Remito.'!A$4:AK$20957,MATCH(G$4,'Carga Remito.'!A$3:AQ$3,0),0)</f>
        <v>#N/A</v>
      </c>
      <c r="J2192" s="15" t="e">
        <f t="shared" si="73"/>
        <v>#N/A</v>
      </c>
    </row>
    <row r="2193" spans="2:10" x14ac:dyDescent="0.25">
      <c r="B2193" s="129" t="e">
        <f>VLOOKUP(A2193,'Carga Remito.'!A$4:AK$16957,3,0)</f>
        <v>#N/A</v>
      </c>
      <c r="C2193" s="131" t="e">
        <f t="shared" ca="1" si="72"/>
        <v>#N/A</v>
      </c>
      <c r="D2193" s="28" t="e">
        <f>VLOOKUP(A2193,'Carga Remito.'!A$4:AK$15957,4,0)</f>
        <v>#N/A</v>
      </c>
      <c r="E2193" s="28" t="e">
        <f>VLOOKUP(A2193,'Carga Remito.'!A$4:AK$2258,6,0)</f>
        <v>#N/A</v>
      </c>
      <c r="F2193" s="28" t="e">
        <f>VLOOKUP(A2193,'Carga Remito.'!A$4:AK$1858,7,0)</f>
        <v>#N/A</v>
      </c>
      <c r="G2193" s="27" t="e">
        <f>VLOOKUP(A2193,'Carga Remito.'!A$4:AK$20957,MATCH(G$4,'Carga Remito.'!A$3:AQ$3,0),0)</f>
        <v>#N/A</v>
      </c>
      <c r="J2193" s="15" t="e">
        <f t="shared" si="73"/>
        <v>#N/A</v>
      </c>
    </row>
    <row r="2194" spans="2:10" x14ac:dyDescent="0.25">
      <c r="B2194" s="129" t="e">
        <f>VLOOKUP(A2194,'Carga Remito.'!A$4:AK$16957,3,0)</f>
        <v>#N/A</v>
      </c>
      <c r="C2194" s="131" t="e">
        <f t="shared" ca="1" si="72"/>
        <v>#N/A</v>
      </c>
      <c r="D2194" s="28" t="e">
        <f>VLOOKUP(A2194,'Carga Remito.'!A$4:AK$15957,4,0)</f>
        <v>#N/A</v>
      </c>
      <c r="E2194" s="28" t="e">
        <f>VLOOKUP(A2194,'Carga Remito.'!A$4:AK$2258,6,0)</f>
        <v>#N/A</v>
      </c>
      <c r="F2194" s="28" t="e">
        <f>VLOOKUP(A2194,'Carga Remito.'!A$4:AK$1858,7,0)</f>
        <v>#N/A</v>
      </c>
      <c r="G2194" s="27" t="e">
        <f>VLOOKUP(A2194,'Carga Remito.'!A$4:AK$20957,MATCH(G$4,'Carga Remito.'!A$3:AQ$3,0),0)</f>
        <v>#N/A</v>
      </c>
      <c r="J2194" s="15" t="e">
        <f t="shared" si="73"/>
        <v>#N/A</v>
      </c>
    </row>
    <row r="2195" spans="2:10" x14ac:dyDescent="0.25">
      <c r="B2195" s="129" t="e">
        <f>VLOOKUP(A2195,'Carga Remito.'!A$4:AK$16957,3,0)</f>
        <v>#N/A</v>
      </c>
      <c r="C2195" s="131" t="e">
        <f t="shared" ca="1" si="72"/>
        <v>#N/A</v>
      </c>
      <c r="D2195" s="28" t="e">
        <f>VLOOKUP(A2195,'Carga Remito.'!A$4:AK$15957,4,0)</f>
        <v>#N/A</v>
      </c>
      <c r="E2195" s="28" t="e">
        <f>VLOOKUP(A2195,'Carga Remito.'!A$4:AK$2258,6,0)</f>
        <v>#N/A</v>
      </c>
      <c r="F2195" s="28" t="e">
        <f>VLOOKUP(A2195,'Carga Remito.'!A$4:AK$1858,7,0)</f>
        <v>#N/A</v>
      </c>
      <c r="G2195" s="27" t="e">
        <f>VLOOKUP(A2195,'Carga Remito.'!A$4:AK$20957,MATCH(G$4,'Carga Remito.'!A$3:AQ$3,0),0)</f>
        <v>#N/A</v>
      </c>
      <c r="J2195" s="15" t="e">
        <f t="shared" si="73"/>
        <v>#N/A</v>
      </c>
    </row>
    <row r="2196" spans="2:10" x14ac:dyDescent="0.25">
      <c r="B2196" s="129" t="e">
        <f>VLOOKUP(A2196,'Carga Remito.'!A$4:AK$16957,3,0)</f>
        <v>#N/A</v>
      </c>
      <c r="C2196" s="131" t="e">
        <f t="shared" ca="1" si="72"/>
        <v>#N/A</v>
      </c>
      <c r="D2196" s="28" t="e">
        <f>VLOOKUP(A2196,'Carga Remito.'!A$4:AK$15957,4,0)</f>
        <v>#N/A</v>
      </c>
      <c r="E2196" s="28" t="e">
        <f>VLOOKUP(A2196,'Carga Remito.'!A$4:AK$2258,6,0)</f>
        <v>#N/A</v>
      </c>
      <c r="F2196" s="28" t="e">
        <f>VLOOKUP(A2196,'Carga Remito.'!A$4:AK$1858,7,0)</f>
        <v>#N/A</v>
      </c>
      <c r="G2196" s="27" t="e">
        <f>VLOOKUP(A2196,'Carga Remito.'!A$4:AK$20957,MATCH(G$4,'Carga Remito.'!A$3:AQ$3,0),0)</f>
        <v>#N/A</v>
      </c>
      <c r="J2196" s="15" t="e">
        <f t="shared" si="73"/>
        <v>#N/A</v>
      </c>
    </row>
    <row r="2197" spans="2:10" x14ac:dyDescent="0.25">
      <c r="B2197" s="129" t="e">
        <f>VLOOKUP(A2197,'Carga Remito.'!A$4:AK$16957,3,0)</f>
        <v>#N/A</v>
      </c>
      <c r="C2197" s="131" t="e">
        <f t="shared" ca="1" si="72"/>
        <v>#N/A</v>
      </c>
      <c r="D2197" s="28" t="e">
        <f>VLOOKUP(A2197,'Carga Remito.'!A$4:AK$15957,4,0)</f>
        <v>#N/A</v>
      </c>
      <c r="E2197" s="28" t="e">
        <f>VLOOKUP(A2197,'Carga Remito.'!A$4:AK$2258,6,0)</f>
        <v>#N/A</v>
      </c>
      <c r="F2197" s="28" t="e">
        <f>VLOOKUP(A2197,'Carga Remito.'!A$4:AK$1858,7,0)</f>
        <v>#N/A</v>
      </c>
      <c r="G2197" s="27" t="e">
        <f>VLOOKUP(A2197,'Carga Remito.'!A$4:AK$20957,MATCH(G$4,'Carga Remito.'!A$3:AQ$3,0),0)</f>
        <v>#N/A</v>
      </c>
      <c r="J2197" s="15" t="e">
        <f t="shared" si="73"/>
        <v>#N/A</v>
      </c>
    </row>
    <row r="2198" spans="2:10" x14ac:dyDescent="0.25">
      <c r="B2198" s="129" t="e">
        <f>VLOOKUP(A2198,'Carga Remito.'!A$4:AK$16957,3,0)</f>
        <v>#N/A</v>
      </c>
      <c r="C2198" s="131" t="e">
        <f t="shared" ca="1" si="72"/>
        <v>#N/A</v>
      </c>
      <c r="D2198" s="28" t="e">
        <f>VLOOKUP(A2198,'Carga Remito.'!A$4:AK$15957,4,0)</f>
        <v>#N/A</v>
      </c>
      <c r="E2198" s="28" t="e">
        <f>VLOOKUP(A2198,'Carga Remito.'!A$4:AK$2258,6,0)</f>
        <v>#N/A</v>
      </c>
      <c r="F2198" s="28" t="e">
        <f>VLOOKUP(A2198,'Carga Remito.'!A$4:AK$1858,7,0)</f>
        <v>#N/A</v>
      </c>
      <c r="G2198" s="27" t="e">
        <f>VLOOKUP(A2198,'Carga Remito.'!A$4:AK$20957,MATCH(G$4,'Carga Remito.'!A$3:AQ$3,0),0)</f>
        <v>#N/A</v>
      </c>
      <c r="J2198" s="15" t="e">
        <f t="shared" si="73"/>
        <v>#N/A</v>
      </c>
    </row>
    <row r="2199" spans="2:10" x14ac:dyDescent="0.25">
      <c r="B2199" s="129" t="e">
        <f>VLOOKUP(A2199,'Carga Remito.'!A$4:AK$16957,3,0)</f>
        <v>#N/A</v>
      </c>
      <c r="C2199" s="131" t="e">
        <f t="shared" ca="1" si="72"/>
        <v>#N/A</v>
      </c>
      <c r="D2199" s="28" t="e">
        <f>VLOOKUP(A2199,'Carga Remito.'!A$4:AK$15957,4,0)</f>
        <v>#N/A</v>
      </c>
      <c r="E2199" s="28" t="e">
        <f>VLOOKUP(A2199,'Carga Remito.'!A$4:AK$2258,6,0)</f>
        <v>#N/A</v>
      </c>
      <c r="F2199" s="28" t="e">
        <f>VLOOKUP(A2199,'Carga Remito.'!A$4:AK$1858,7,0)</f>
        <v>#N/A</v>
      </c>
      <c r="G2199" s="27" t="e">
        <f>VLOOKUP(A2199,'Carga Remito.'!A$4:AK$20957,MATCH(G$4,'Carga Remito.'!A$3:AQ$3,0),0)</f>
        <v>#N/A</v>
      </c>
      <c r="J2199" s="15" t="e">
        <f t="shared" si="73"/>
        <v>#N/A</v>
      </c>
    </row>
    <row r="2200" spans="2:10" x14ac:dyDescent="0.25">
      <c r="B2200" s="129" t="e">
        <f>VLOOKUP(A2200,'Carga Remito.'!A$4:AK$16957,3,0)</f>
        <v>#N/A</v>
      </c>
      <c r="C2200" s="131" t="e">
        <f t="shared" ca="1" si="72"/>
        <v>#N/A</v>
      </c>
      <c r="D2200" s="28" t="e">
        <f>VLOOKUP(A2200,'Carga Remito.'!A$4:AK$15957,4,0)</f>
        <v>#N/A</v>
      </c>
      <c r="E2200" s="28" t="e">
        <f>VLOOKUP(A2200,'Carga Remito.'!A$4:AK$2258,6,0)</f>
        <v>#N/A</v>
      </c>
      <c r="F2200" s="28" t="e">
        <f>VLOOKUP(A2200,'Carga Remito.'!A$4:AK$1858,7,0)</f>
        <v>#N/A</v>
      </c>
      <c r="G2200" s="27" t="e">
        <f>VLOOKUP(A2200,'Carga Remito.'!A$4:AK$20957,MATCH(G$4,'Carga Remito.'!A$3:AQ$3,0),0)</f>
        <v>#N/A</v>
      </c>
      <c r="J2200" s="15" t="e">
        <f t="shared" si="73"/>
        <v>#N/A</v>
      </c>
    </row>
    <row r="2201" spans="2:10" x14ac:dyDescent="0.25">
      <c r="B2201" s="129" t="e">
        <f>VLOOKUP(A2201,'Carga Remito.'!A$4:AK$16957,3,0)</f>
        <v>#N/A</v>
      </c>
      <c r="C2201" s="131" t="e">
        <f t="shared" ca="1" si="72"/>
        <v>#N/A</v>
      </c>
      <c r="D2201" s="28" t="e">
        <f>VLOOKUP(A2201,'Carga Remito.'!A$4:AK$15957,4,0)</f>
        <v>#N/A</v>
      </c>
      <c r="E2201" s="28" t="e">
        <f>VLOOKUP(A2201,'Carga Remito.'!A$4:AK$2258,6,0)</f>
        <v>#N/A</v>
      </c>
      <c r="F2201" s="28" t="e">
        <f>VLOOKUP(A2201,'Carga Remito.'!A$4:AK$1858,7,0)</f>
        <v>#N/A</v>
      </c>
      <c r="G2201" s="27" t="e">
        <f>VLOOKUP(A2201,'Carga Remito.'!A$4:AK$20957,MATCH(G$4,'Carga Remito.'!A$3:AQ$3,0),0)</f>
        <v>#N/A</v>
      </c>
      <c r="J2201" s="15" t="e">
        <f t="shared" si="73"/>
        <v>#N/A</v>
      </c>
    </row>
    <row r="2202" spans="2:10" x14ac:dyDescent="0.25">
      <c r="B2202" s="129" t="e">
        <f>VLOOKUP(A2202,'Carga Remito.'!A$4:AK$16957,3,0)</f>
        <v>#N/A</v>
      </c>
      <c r="C2202" s="131" t="e">
        <f t="shared" ca="1" si="72"/>
        <v>#N/A</v>
      </c>
      <c r="D2202" s="28" t="e">
        <f>VLOOKUP(A2202,'Carga Remito.'!A$4:AK$15957,4,0)</f>
        <v>#N/A</v>
      </c>
      <c r="E2202" s="28" t="e">
        <f>VLOOKUP(A2202,'Carga Remito.'!A$4:AK$2258,6,0)</f>
        <v>#N/A</v>
      </c>
      <c r="F2202" s="28" t="e">
        <f>VLOOKUP(A2202,'Carga Remito.'!A$4:AK$1858,7,0)</f>
        <v>#N/A</v>
      </c>
      <c r="G2202" s="27" t="e">
        <f>VLOOKUP(A2202,'Carga Remito.'!A$4:AK$20957,MATCH(G$4,'Carga Remito.'!A$3:AQ$3,0),0)</f>
        <v>#N/A</v>
      </c>
      <c r="J2202" s="15" t="e">
        <f t="shared" si="73"/>
        <v>#N/A</v>
      </c>
    </row>
    <row r="2203" spans="2:10" x14ac:dyDescent="0.25">
      <c r="B2203" s="129" t="e">
        <f>VLOOKUP(A2203,'Carga Remito.'!A$4:AK$16957,3,0)</f>
        <v>#N/A</v>
      </c>
      <c r="C2203" s="131" t="e">
        <f t="shared" ca="1" si="72"/>
        <v>#N/A</v>
      </c>
      <c r="D2203" s="28" t="e">
        <f>VLOOKUP(A2203,'Carga Remito.'!A$4:AK$15957,4,0)</f>
        <v>#N/A</v>
      </c>
      <c r="E2203" s="28" t="e">
        <f>VLOOKUP(A2203,'Carga Remito.'!A$4:AK$2258,6,0)</f>
        <v>#N/A</v>
      </c>
      <c r="F2203" s="28" t="e">
        <f>VLOOKUP(A2203,'Carga Remito.'!A$4:AK$1858,7,0)</f>
        <v>#N/A</v>
      </c>
      <c r="G2203" s="27" t="e">
        <f>VLOOKUP(A2203,'Carga Remito.'!A$4:AK$20957,MATCH(G$4,'Carga Remito.'!A$3:AQ$3,0),0)</f>
        <v>#N/A</v>
      </c>
      <c r="J2203" s="15" t="e">
        <f t="shared" si="73"/>
        <v>#N/A</v>
      </c>
    </row>
    <row r="2204" spans="2:10" x14ac:dyDescent="0.25">
      <c r="B2204" s="129" t="e">
        <f>VLOOKUP(A2204,'Carga Remito.'!A$4:AK$16957,3,0)</f>
        <v>#N/A</v>
      </c>
      <c r="C2204" s="131" t="e">
        <f t="shared" ca="1" si="72"/>
        <v>#N/A</v>
      </c>
      <c r="D2204" s="28" t="e">
        <f>VLOOKUP(A2204,'Carga Remito.'!A$4:AK$15957,4,0)</f>
        <v>#N/A</v>
      </c>
      <c r="E2204" s="28" t="e">
        <f>VLOOKUP(A2204,'Carga Remito.'!A$4:AK$2258,6,0)</f>
        <v>#N/A</v>
      </c>
      <c r="F2204" s="28" t="e">
        <f>VLOOKUP(A2204,'Carga Remito.'!A$4:AK$1858,7,0)</f>
        <v>#N/A</v>
      </c>
      <c r="G2204" s="27" t="e">
        <f>VLOOKUP(A2204,'Carga Remito.'!A$4:AK$20957,MATCH(G$4,'Carga Remito.'!A$3:AQ$3,0),0)</f>
        <v>#N/A</v>
      </c>
      <c r="J2204" s="15" t="e">
        <f t="shared" si="73"/>
        <v>#N/A</v>
      </c>
    </row>
    <row r="2205" spans="2:10" x14ac:dyDescent="0.25">
      <c r="B2205" s="129" t="e">
        <f>VLOOKUP(A2205,'Carga Remito.'!A$4:AK$16957,3,0)</f>
        <v>#N/A</v>
      </c>
      <c r="C2205" s="131" t="e">
        <f t="shared" ca="1" si="72"/>
        <v>#N/A</v>
      </c>
      <c r="D2205" s="28" t="e">
        <f>VLOOKUP(A2205,'Carga Remito.'!A$4:AK$15957,4,0)</f>
        <v>#N/A</v>
      </c>
      <c r="E2205" s="28" t="e">
        <f>VLOOKUP(A2205,'Carga Remito.'!A$4:AK$2258,6,0)</f>
        <v>#N/A</v>
      </c>
      <c r="F2205" s="28" t="e">
        <f>VLOOKUP(A2205,'Carga Remito.'!A$4:AK$1858,7,0)</f>
        <v>#N/A</v>
      </c>
      <c r="G2205" s="27" t="e">
        <f>VLOOKUP(A2205,'Carga Remito.'!A$4:AK$20957,MATCH(G$4,'Carga Remito.'!A$3:AQ$3,0),0)</f>
        <v>#N/A</v>
      </c>
      <c r="J2205" s="15" t="e">
        <f t="shared" si="73"/>
        <v>#N/A</v>
      </c>
    </row>
    <row r="2206" spans="2:10" x14ac:dyDescent="0.25">
      <c r="B2206" s="129" t="e">
        <f>VLOOKUP(A2206,'Carga Remito.'!A$4:AK$16957,3,0)</f>
        <v>#N/A</v>
      </c>
      <c r="C2206" s="131" t="e">
        <f t="shared" ca="1" si="72"/>
        <v>#N/A</v>
      </c>
      <c r="D2206" s="28" t="e">
        <f>VLOOKUP(A2206,'Carga Remito.'!A$4:AK$15957,4,0)</f>
        <v>#N/A</v>
      </c>
      <c r="E2206" s="28" t="e">
        <f>VLOOKUP(A2206,'Carga Remito.'!A$4:AK$2258,6,0)</f>
        <v>#N/A</v>
      </c>
      <c r="F2206" s="28" t="e">
        <f>VLOOKUP(A2206,'Carga Remito.'!A$4:AK$1858,7,0)</f>
        <v>#N/A</v>
      </c>
      <c r="G2206" s="27" t="e">
        <f>VLOOKUP(A2206,'Carga Remito.'!A$4:AK$20957,MATCH(G$4,'Carga Remito.'!A$3:AQ$3,0),0)</f>
        <v>#N/A</v>
      </c>
      <c r="J2206" s="15" t="e">
        <f t="shared" si="73"/>
        <v>#N/A</v>
      </c>
    </row>
    <row r="2207" spans="2:10" x14ac:dyDescent="0.25">
      <c r="B2207" s="129" t="e">
        <f>VLOOKUP(A2207,'Carga Remito.'!A$4:AK$16957,3,0)</f>
        <v>#N/A</v>
      </c>
      <c r="C2207" s="131" t="e">
        <f t="shared" ca="1" si="72"/>
        <v>#N/A</v>
      </c>
      <c r="D2207" s="28" t="e">
        <f>VLOOKUP(A2207,'Carga Remito.'!A$4:AK$15957,4,0)</f>
        <v>#N/A</v>
      </c>
      <c r="E2207" s="28" t="e">
        <f>VLOOKUP(A2207,'Carga Remito.'!A$4:AK$2258,6,0)</f>
        <v>#N/A</v>
      </c>
      <c r="F2207" s="28" t="e">
        <f>VLOOKUP(A2207,'Carga Remito.'!A$4:AK$1858,7,0)</f>
        <v>#N/A</v>
      </c>
      <c r="G2207" s="27" t="e">
        <f>VLOOKUP(A2207,'Carga Remito.'!A$4:AK$20957,MATCH(G$4,'Carga Remito.'!A$3:AQ$3,0),0)</f>
        <v>#N/A</v>
      </c>
      <c r="J2207" s="15" t="e">
        <f t="shared" si="73"/>
        <v>#N/A</v>
      </c>
    </row>
    <row r="2208" spans="2:10" x14ac:dyDescent="0.25">
      <c r="B2208" s="129" t="e">
        <f>VLOOKUP(A2208,'Carga Remito.'!A$4:AK$16957,3,0)</f>
        <v>#N/A</v>
      </c>
      <c r="C2208" s="131" t="e">
        <f t="shared" ca="1" si="72"/>
        <v>#N/A</v>
      </c>
      <c r="D2208" s="28" t="e">
        <f>VLOOKUP(A2208,'Carga Remito.'!A$4:AK$15957,4,0)</f>
        <v>#N/A</v>
      </c>
      <c r="E2208" s="28" t="e">
        <f>VLOOKUP(A2208,'Carga Remito.'!A$4:AK$2258,6,0)</f>
        <v>#N/A</v>
      </c>
      <c r="F2208" s="28" t="e">
        <f>VLOOKUP(A2208,'Carga Remito.'!A$4:AK$1858,7,0)</f>
        <v>#N/A</v>
      </c>
      <c r="G2208" s="27" t="e">
        <f>VLOOKUP(A2208,'Carga Remito.'!A$4:AK$20957,MATCH(G$4,'Carga Remito.'!A$3:AQ$3,0),0)</f>
        <v>#N/A</v>
      </c>
      <c r="J2208" s="15" t="e">
        <f t="shared" si="73"/>
        <v>#N/A</v>
      </c>
    </row>
    <row r="2209" spans="2:10" x14ac:dyDescent="0.25">
      <c r="B2209" s="129" t="e">
        <f>VLOOKUP(A2209,'Carga Remito.'!A$4:AK$16957,3,0)</f>
        <v>#N/A</v>
      </c>
      <c r="C2209" s="131" t="e">
        <f t="shared" ca="1" si="72"/>
        <v>#N/A</v>
      </c>
      <c r="D2209" s="28" t="e">
        <f>VLOOKUP(A2209,'Carga Remito.'!A$4:AK$15957,4,0)</f>
        <v>#N/A</v>
      </c>
      <c r="E2209" s="28" t="e">
        <f>VLOOKUP(A2209,'Carga Remito.'!A$4:AK$2258,6,0)</f>
        <v>#N/A</v>
      </c>
      <c r="F2209" s="28" t="e">
        <f>VLOOKUP(A2209,'Carga Remito.'!A$4:AK$1858,7,0)</f>
        <v>#N/A</v>
      </c>
      <c r="G2209" s="27" t="e">
        <f>VLOOKUP(A2209,'Carga Remito.'!A$4:AK$20957,MATCH(G$4,'Carga Remito.'!A$3:AQ$3,0),0)</f>
        <v>#N/A</v>
      </c>
      <c r="J2209" s="15" t="e">
        <f t="shared" si="73"/>
        <v>#N/A</v>
      </c>
    </row>
    <row r="2210" spans="2:10" x14ac:dyDescent="0.25">
      <c r="B2210" s="129" t="e">
        <f>VLOOKUP(A2210,'Carga Remito.'!A$4:AK$16957,3,0)</f>
        <v>#N/A</v>
      </c>
      <c r="C2210" s="131" t="e">
        <f t="shared" ca="1" si="72"/>
        <v>#N/A</v>
      </c>
      <c r="D2210" s="28" t="e">
        <f>VLOOKUP(A2210,'Carga Remito.'!A$4:AK$15957,4,0)</f>
        <v>#N/A</v>
      </c>
      <c r="E2210" s="28" t="e">
        <f>VLOOKUP(A2210,'Carga Remito.'!A$4:AK$2258,6,0)</f>
        <v>#N/A</v>
      </c>
      <c r="F2210" s="28" t="e">
        <f>VLOOKUP(A2210,'Carga Remito.'!A$4:AK$1858,7,0)</f>
        <v>#N/A</v>
      </c>
      <c r="G2210" s="27" t="e">
        <f>VLOOKUP(A2210,'Carga Remito.'!A$4:AK$20957,MATCH(G$4,'Carga Remito.'!A$3:AQ$3,0),0)</f>
        <v>#N/A</v>
      </c>
      <c r="J2210" s="15" t="e">
        <f t="shared" si="73"/>
        <v>#N/A</v>
      </c>
    </row>
    <row r="2211" spans="2:10" x14ac:dyDescent="0.25">
      <c r="B2211" s="129" t="e">
        <f>VLOOKUP(A2211,'Carga Remito.'!A$4:AK$16957,3,0)</f>
        <v>#N/A</v>
      </c>
      <c r="C2211" s="131" t="e">
        <f t="shared" ca="1" si="72"/>
        <v>#N/A</v>
      </c>
      <c r="D2211" s="28" t="e">
        <f>VLOOKUP(A2211,'Carga Remito.'!A$4:AK$15957,4,0)</f>
        <v>#N/A</v>
      </c>
      <c r="E2211" s="28" t="e">
        <f>VLOOKUP(A2211,'Carga Remito.'!A$4:AK$2258,6,0)</f>
        <v>#N/A</v>
      </c>
      <c r="F2211" s="28" t="e">
        <f>VLOOKUP(A2211,'Carga Remito.'!A$4:AK$1858,7,0)</f>
        <v>#N/A</v>
      </c>
      <c r="G2211" s="27" t="e">
        <f>VLOOKUP(A2211,'Carga Remito.'!A$4:AK$20957,MATCH(G$4,'Carga Remito.'!A$3:AQ$3,0),0)</f>
        <v>#N/A</v>
      </c>
      <c r="J2211" s="15" t="e">
        <f t="shared" si="73"/>
        <v>#N/A</v>
      </c>
    </row>
    <row r="2212" spans="2:10" x14ac:dyDescent="0.25">
      <c r="B2212" s="129" t="e">
        <f>VLOOKUP(A2212,'Carga Remito.'!A$4:AK$16957,3,0)</f>
        <v>#N/A</v>
      </c>
      <c r="C2212" s="131" t="e">
        <f t="shared" ca="1" si="72"/>
        <v>#N/A</v>
      </c>
      <c r="D2212" s="28" t="e">
        <f>VLOOKUP(A2212,'Carga Remito.'!A$4:AK$15957,4,0)</f>
        <v>#N/A</v>
      </c>
      <c r="E2212" s="28" t="e">
        <f>VLOOKUP(A2212,'Carga Remito.'!A$4:AK$2258,6,0)</f>
        <v>#N/A</v>
      </c>
      <c r="F2212" s="28" t="e">
        <f>VLOOKUP(A2212,'Carga Remito.'!A$4:AK$1858,7,0)</f>
        <v>#N/A</v>
      </c>
      <c r="G2212" s="27" t="e">
        <f>VLOOKUP(A2212,'Carga Remito.'!A$4:AK$20957,MATCH(G$4,'Carga Remito.'!A$3:AQ$3,0),0)</f>
        <v>#N/A</v>
      </c>
      <c r="J2212" s="15" t="e">
        <f t="shared" si="73"/>
        <v>#N/A</v>
      </c>
    </row>
    <row r="2213" spans="2:10" x14ac:dyDescent="0.25">
      <c r="B2213" s="129" t="e">
        <f>VLOOKUP(A2213,'Carga Remito.'!A$4:AK$16957,3,0)</f>
        <v>#N/A</v>
      </c>
      <c r="C2213" s="131" t="e">
        <f t="shared" ref="C2213:C2276" ca="1" si="74">IF((TODAY()-B2213)&lt;30,0,(TODAY()-B2213)/30)</f>
        <v>#N/A</v>
      </c>
      <c r="D2213" s="28" t="e">
        <f>VLOOKUP(A2213,'Carga Remito.'!A$4:AK$15957,4,0)</f>
        <v>#N/A</v>
      </c>
      <c r="E2213" s="28" t="e">
        <f>VLOOKUP(A2213,'Carga Remito.'!A$4:AK$2258,6,0)</f>
        <v>#N/A</v>
      </c>
      <c r="F2213" s="28" t="e">
        <f>VLOOKUP(A2213,'Carga Remito.'!A$4:AK$1858,7,0)</f>
        <v>#N/A</v>
      </c>
      <c r="G2213" s="27" t="e">
        <f>VLOOKUP(A2213,'Carga Remito.'!A$4:AK$20957,MATCH(G$4,'Carga Remito.'!A$3:AQ$3,0),0)</f>
        <v>#N/A</v>
      </c>
      <c r="J2213" s="15" t="e">
        <f t="shared" si="73"/>
        <v>#N/A</v>
      </c>
    </row>
    <row r="2214" spans="2:10" x14ac:dyDescent="0.25">
      <c r="B2214" s="129" t="e">
        <f>VLOOKUP(A2214,'Carga Remito.'!A$4:AK$16957,3,0)</f>
        <v>#N/A</v>
      </c>
      <c r="C2214" s="131" t="e">
        <f t="shared" ca="1" si="74"/>
        <v>#N/A</v>
      </c>
      <c r="D2214" s="28" t="e">
        <f>VLOOKUP(A2214,'Carga Remito.'!A$4:AK$15957,4,0)</f>
        <v>#N/A</v>
      </c>
      <c r="E2214" s="28" t="e">
        <f>VLOOKUP(A2214,'Carga Remito.'!A$4:AK$2258,6,0)</f>
        <v>#N/A</v>
      </c>
      <c r="F2214" s="28" t="e">
        <f>VLOOKUP(A2214,'Carga Remito.'!A$4:AK$1858,7,0)</f>
        <v>#N/A</v>
      </c>
      <c r="G2214" s="27" t="e">
        <f>VLOOKUP(A2214,'Carga Remito.'!A$4:AK$20957,MATCH(G$4,'Carga Remito.'!A$3:AQ$3,0),0)</f>
        <v>#N/A</v>
      </c>
      <c r="J2214" s="15" t="e">
        <f t="shared" si="73"/>
        <v>#N/A</v>
      </c>
    </row>
    <row r="2215" spans="2:10" x14ac:dyDescent="0.25">
      <c r="B2215" s="129" t="e">
        <f>VLOOKUP(A2215,'Carga Remito.'!A$4:AK$16957,3,0)</f>
        <v>#N/A</v>
      </c>
      <c r="C2215" s="131" t="e">
        <f t="shared" ca="1" si="74"/>
        <v>#N/A</v>
      </c>
      <c r="D2215" s="28" t="e">
        <f>VLOOKUP(A2215,'Carga Remito.'!A$4:AK$15957,4,0)</f>
        <v>#N/A</v>
      </c>
      <c r="E2215" s="28" t="e">
        <f>VLOOKUP(A2215,'Carga Remito.'!A$4:AK$2258,6,0)</f>
        <v>#N/A</v>
      </c>
      <c r="F2215" s="28" t="e">
        <f>VLOOKUP(A2215,'Carga Remito.'!A$4:AK$1858,7,0)</f>
        <v>#N/A</v>
      </c>
      <c r="G2215" s="27" t="e">
        <f>VLOOKUP(A2215,'Carga Remito.'!A$4:AK$20957,MATCH(G$4,'Carga Remito.'!A$3:AQ$3,0),0)</f>
        <v>#N/A</v>
      </c>
      <c r="J2215" s="15" t="e">
        <f t="shared" si="73"/>
        <v>#N/A</v>
      </c>
    </row>
    <row r="2216" spans="2:10" x14ac:dyDescent="0.25">
      <c r="B2216" s="129" t="e">
        <f>VLOOKUP(A2216,'Carga Remito.'!A$4:AK$16957,3,0)</f>
        <v>#N/A</v>
      </c>
      <c r="C2216" s="131" t="e">
        <f t="shared" ca="1" si="74"/>
        <v>#N/A</v>
      </c>
      <c r="D2216" s="28" t="e">
        <f>VLOOKUP(A2216,'Carga Remito.'!A$4:AK$15957,4,0)</f>
        <v>#N/A</v>
      </c>
      <c r="E2216" s="28" t="e">
        <f>VLOOKUP(A2216,'Carga Remito.'!A$4:AK$2258,6,0)</f>
        <v>#N/A</v>
      </c>
      <c r="F2216" s="28" t="e">
        <f>VLOOKUP(A2216,'Carga Remito.'!A$4:AK$1858,7,0)</f>
        <v>#N/A</v>
      </c>
      <c r="G2216" s="27" t="e">
        <f>VLOOKUP(A2216,'Carga Remito.'!A$4:AK$20957,MATCH(G$4,'Carga Remito.'!A$3:AQ$3,0),0)</f>
        <v>#N/A</v>
      </c>
      <c r="J2216" s="15" t="e">
        <f t="shared" si="73"/>
        <v>#N/A</v>
      </c>
    </row>
    <row r="2217" spans="2:10" x14ac:dyDescent="0.25">
      <c r="B2217" s="129" t="e">
        <f>VLOOKUP(A2217,'Carga Remito.'!A$4:AK$16957,3,0)</f>
        <v>#N/A</v>
      </c>
      <c r="C2217" s="131" t="e">
        <f t="shared" ca="1" si="74"/>
        <v>#N/A</v>
      </c>
      <c r="D2217" s="28" t="e">
        <f>VLOOKUP(A2217,'Carga Remito.'!A$4:AK$15957,4,0)</f>
        <v>#N/A</v>
      </c>
      <c r="E2217" s="28" t="e">
        <f>VLOOKUP(A2217,'Carga Remito.'!A$4:AK$2258,6,0)</f>
        <v>#N/A</v>
      </c>
      <c r="F2217" s="28" t="e">
        <f>VLOOKUP(A2217,'Carga Remito.'!A$4:AK$1858,7,0)</f>
        <v>#N/A</v>
      </c>
      <c r="G2217" s="27" t="e">
        <f>VLOOKUP(A2217,'Carga Remito.'!A$4:AK$20957,MATCH(G$4,'Carga Remito.'!A$3:AQ$3,0),0)</f>
        <v>#N/A</v>
      </c>
      <c r="J2217" s="15" t="e">
        <f t="shared" si="73"/>
        <v>#N/A</v>
      </c>
    </row>
    <row r="2218" spans="2:10" x14ac:dyDescent="0.25">
      <c r="B2218" s="129" t="e">
        <f>VLOOKUP(A2218,'Carga Remito.'!A$4:AK$16957,3,0)</f>
        <v>#N/A</v>
      </c>
      <c r="C2218" s="131" t="e">
        <f t="shared" ca="1" si="74"/>
        <v>#N/A</v>
      </c>
      <c r="D2218" s="28" t="e">
        <f>VLOOKUP(A2218,'Carga Remito.'!A$4:AK$15957,4,0)</f>
        <v>#N/A</v>
      </c>
      <c r="E2218" s="28" t="e">
        <f>VLOOKUP(A2218,'Carga Remito.'!A$4:AK$2258,6,0)</f>
        <v>#N/A</v>
      </c>
      <c r="F2218" s="28" t="e">
        <f>VLOOKUP(A2218,'Carga Remito.'!A$4:AK$1858,7,0)</f>
        <v>#N/A</v>
      </c>
      <c r="G2218" s="27" t="e">
        <f>VLOOKUP(A2218,'Carga Remito.'!A$4:AK$20957,MATCH(G$4,'Carga Remito.'!A$3:AQ$3,0),0)</f>
        <v>#N/A</v>
      </c>
      <c r="J2218" s="15" t="e">
        <f t="shared" si="73"/>
        <v>#N/A</v>
      </c>
    </row>
    <row r="2219" spans="2:10" x14ac:dyDescent="0.25">
      <c r="B2219" s="129" t="e">
        <f>VLOOKUP(A2219,'Carga Remito.'!A$4:AK$16957,3,0)</f>
        <v>#N/A</v>
      </c>
      <c r="C2219" s="131" t="e">
        <f t="shared" ca="1" si="74"/>
        <v>#N/A</v>
      </c>
      <c r="D2219" s="28" t="e">
        <f>VLOOKUP(A2219,'Carga Remito.'!A$4:AK$15957,4,0)</f>
        <v>#N/A</v>
      </c>
      <c r="E2219" s="28" t="e">
        <f>VLOOKUP(A2219,'Carga Remito.'!A$4:AK$2258,6,0)</f>
        <v>#N/A</v>
      </c>
      <c r="F2219" s="28" t="e">
        <f>VLOOKUP(A2219,'Carga Remito.'!A$4:AK$1858,7,0)</f>
        <v>#N/A</v>
      </c>
      <c r="G2219" s="27" t="e">
        <f>VLOOKUP(A2219,'Carga Remito.'!A$4:AK$20957,MATCH(G$4,'Carga Remito.'!A$3:AQ$3,0),0)</f>
        <v>#N/A</v>
      </c>
      <c r="J2219" s="15" t="e">
        <f t="shared" si="73"/>
        <v>#N/A</v>
      </c>
    </row>
    <row r="2220" spans="2:10" x14ac:dyDescent="0.25">
      <c r="B2220" s="129" t="e">
        <f>VLOOKUP(A2220,'Carga Remito.'!A$4:AK$16957,3,0)</f>
        <v>#N/A</v>
      </c>
      <c r="C2220" s="131" t="e">
        <f t="shared" ca="1" si="74"/>
        <v>#N/A</v>
      </c>
      <c r="D2220" s="28" t="e">
        <f>VLOOKUP(A2220,'Carga Remito.'!A$4:AK$15957,4,0)</f>
        <v>#N/A</v>
      </c>
      <c r="E2220" s="28" t="e">
        <f>VLOOKUP(A2220,'Carga Remito.'!A$4:AK$2258,6,0)</f>
        <v>#N/A</v>
      </c>
      <c r="F2220" s="28" t="e">
        <f>VLOOKUP(A2220,'Carga Remito.'!A$4:AK$1858,7,0)</f>
        <v>#N/A</v>
      </c>
      <c r="G2220" s="27" t="e">
        <f>VLOOKUP(A2220,'Carga Remito.'!A$4:AK$20957,MATCH(G$4,'Carga Remito.'!A$3:AQ$3,0),0)</f>
        <v>#N/A</v>
      </c>
      <c r="J2220" s="15" t="e">
        <f t="shared" si="73"/>
        <v>#N/A</v>
      </c>
    </row>
    <row r="2221" spans="2:10" x14ac:dyDescent="0.25">
      <c r="B2221" s="129" t="e">
        <f>VLOOKUP(A2221,'Carga Remito.'!A$4:AK$16957,3,0)</f>
        <v>#N/A</v>
      </c>
      <c r="C2221" s="131" t="e">
        <f t="shared" ca="1" si="74"/>
        <v>#N/A</v>
      </c>
      <c r="D2221" s="28" t="e">
        <f>VLOOKUP(A2221,'Carga Remito.'!A$4:AK$15957,4,0)</f>
        <v>#N/A</v>
      </c>
      <c r="E2221" s="28" t="e">
        <f>VLOOKUP(A2221,'Carga Remito.'!A$4:AK$2258,6,0)</f>
        <v>#N/A</v>
      </c>
      <c r="F2221" s="28" t="e">
        <f>VLOOKUP(A2221,'Carga Remito.'!A$4:AK$1858,7,0)</f>
        <v>#N/A</v>
      </c>
      <c r="G2221" s="27" t="e">
        <f>VLOOKUP(A2221,'Carga Remito.'!A$4:AK$20957,MATCH(G$4,'Carga Remito.'!A$3:AQ$3,0),0)</f>
        <v>#N/A</v>
      </c>
      <c r="J2221" s="15" t="e">
        <f t="shared" si="73"/>
        <v>#N/A</v>
      </c>
    </row>
    <row r="2222" spans="2:10" x14ac:dyDescent="0.25">
      <c r="B2222" s="129" t="e">
        <f>VLOOKUP(A2222,'Carga Remito.'!A$4:AK$16957,3,0)</f>
        <v>#N/A</v>
      </c>
      <c r="C2222" s="131" t="e">
        <f t="shared" ca="1" si="74"/>
        <v>#N/A</v>
      </c>
      <c r="D2222" s="28" t="e">
        <f>VLOOKUP(A2222,'Carga Remito.'!A$4:AK$15957,4,0)</f>
        <v>#N/A</v>
      </c>
      <c r="E2222" s="28" t="e">
        <f>VLOOKUP(A2222,'Carga Remito.'!A$4:AK$2258,6,0)</f>
        <v>#N/A</v>
      </c>
      <c r="F2222" s="28" t="e">
        <f>VLOOKUP(A2222,'Carga Remito.'!A$4:AK$1858,7,0)</f>
        <v>#N/A</v>
      </c>
      <c r="G2222" s="27" t="e">
        <f>VLOOKUP(A2222,'Carga Remito.'!A$4:AK$20957,MATCH(G$4,'Carga Remito.'!A$3:AQ$3,0),0)</f>
        <v>#N/A</v>
      </c>
      <c r="J2222" s="15" t="e">
        <f t="shared" si="73"/>
        <v>#N/A</v>
      </c>
    </row>
    <row r="2223" spans="2:10" x14ac:dyDescent="0.25">
      <c r="B2223" s="129" t="e">
        <f>VLOOKUP(A2223,'Carga Remito.'!A$4:AK$16957,3,0)</f>
        <v>#N/A</v>
      </c>
      <c r="C2223" s="131" t="e">
        <f t="shared" ca="1" si="74"/>
        <v>#N/A</v>
      </c>
      <c r="D2223" s="28" t="e">
        <f>VLOOKUP(A2223,'Carga Remito.'!A$4:AK$15957,4,0)</f>
        <v>#N/A</v>
      </c>
      <c r="E2223" s="28" t="e">
        <f>VLOOKUP(A2223,'Carga Remito.'!A$4:AK$2258,6,0)</f>
        <v>#N/A</v>
      </c>
      <c r="F2223" s="28" t="e">
        <f>VLOOKUP(A2223,'Carga Remito.'!A$4:AK$1858,7,0)</f>
        <v>#N/A</v>
      </c>
      <c r="G2223" s="27" t="e">
        <f>VLOOKUP(A2223,'Carga Remito.'!A$4:AK$20957,MATCH(G$4,'Carga Remito.'!A$3:AQ$3,0),0)</f>
        <v>#N/A</v>
      </c>
      <c r="J2223" s="15" t="e">
        <f t="shared" si="73"/>
        <v>#N/A</v>
      </c>
    </row>
    <row r="2224" spans="2:10" x14ac:dyDescent="0.25">
      <c r="B2224" s="129" t="e">
        <f>VLOOKUP(A2224,'Carga Remito.'!A$4:AK$16957,3,0)</f>
        <v>#N/A</v>
      </c>
      <c r="C2224" s="131" t="e">
        <f t="shared" ca="1" si="74"/>
        <v>#N/A</v>
      </c>
      <c r="D2224" s="28" t="e">
        <f>VLOOKUP(A2224,'Carga Remito.'!A$4:AK$15957,4,0)</f>
        <v>#N/A</v>
      </c>
      <c r="E2224" s="28" t="e">
        <f>VLOOKUP(A2224,'Carga Remito.'!A$4:AK$2258,6,0)</f>
        <v>#N/A</v>
      </c>
      <c r="F2224" s="28" t="e">
        <f>VLOOKUP(A2224,'Carga Remito.'!A$4:AK$1858,7,0)</f>
        <v>#N/A</v>
      </c>
      <c r="G2224" s="27" t="e">
        <f>VLOOKUP(A2224,'Carga Remito.'!A$4:AK$20957,MATCH(G$4,'Carga Remito.'!A$3:AQ$3,0),0)</f>
        <v>#N/A</v>
      </c>
      <c r="J2224" s="15" t="e">
        <f t="shared" si="73"/>
        <v>#N/A</v>
      </c>
    </row>
    <row r="2225" spans="2:10" x14ac:dyDescent="0.25">
      <c r="B2225" s="129" t="e">
        <f>VLOOKUP(A2225,'Carga Remito.'!A$4:AK$16957,3,0)</f>
        <v>#N/A</v>
      </c>
      <c r="C2225" s="131" t="e">
        <f t="shared" ca="1" si="74"/>
        <v>#N/A</v>
      </c>
      <c r="D2225" s="28" t="e">
        <f>VLOOKUP(A2225,'Carga Remito.'!A$4:AK$15957,4,0)</f>
        <v>#N/A</v>
      </c>
      <c r="E2225" s="28" t="e">
        <f>VLOOKUP(A2225,'Carga Remito.'!A$4:AK$2258,6,0)</f>
        <v>#N/A</v>
      </c>
      <c r="F2225" s="28" t="e">
        <f>VLOOKUP(A2225,'Carga Remito.'!A$4:AK$1858,7,0)</f>
        <v>#N/A</v>
      </c>
      <c r="G2225" s="27" t="e">
        <f>VLOOKUP(A2225,'Carga Remito.'!A$4:AK$20957,MATCH(G$4,'Carga Remito.'!A$3:AQ$3,0),0)</f>
        <v>#N/A</v>
      </c>
      <c r="J2225" s="15" t="e">
        <f t="shared" si="73"/>
        <v>#N/A</v>
      </c>
    </row>
    <row r="2226" spans="2:10" x14ac:dyDescent="0.25">
      <c r="B2226" s="129" t="e">
        <f>VLOOKUP(A2226,'Carga Remito.'!A$4:AK$16957,3,0)</f>
        <v>#N/A</v>
      </c>
      <c r="C2226" s="131" t="e">
        <f t="shared" ca="1" si="74"/>
        <v>#N/A</v>
      </c>
      <c r="D2226" s="28" t="e">
        <f>VLOOKUP(A2226,'Carga Remito.'!A$4:AK$15957,4,0)</f>
        <v>#N/A</v>
      </c>
      <c r="E2226" s="28" t="e">
        <f>VLOOKUP(A2226,'Carga Remito.'!A$4:AK$2258,6,0)</f>
        <v>#N/A</v>
      </c>
      <c r="F2226" s="28" t="e">
        <f>VLOOKUP(A2226,'Carga Remito.'!A$4:AK$1858,7,0)</f>
        <v>#N/A</v>
      </c>
      <c r="G2226" s="27" t="e">
        <f>VLOOKUP(A2226,'Carga Remito.'!A$4:AK$20957,MATCH(G$4,'Carga Remito.'!A$3:AQ$3,0),0)</f>
        <v>#N/A</v>
      </c>
      <c r="J2226" s="15" t="e">
        <f t="shared" si="73"/>
        <v>#N/A</v>
      </c>
    </row>
    <row r="2227" spans="2:10" x14ac:dyDescent="0.25">
      <c r="B2227" s="129" t="e">
        <f>VLOOKUP(A2227,'Carga Remito.'!A$4:AK$16957,3,0)</f>
        <v>#N/A</v>
      </c>
      <c r="C2227" s="131" t="e">
        <f t="shared" ca="1" si="74"/>
        <v>#N/A</v>
      </c>
      <c r="D2227" s="28" t="e">
        <f>VLOOKUP(A2227,'Carga Remito.'!A$4:AK$15957,4,0)</f>
        <v>#N/A</v>
      </c>
      <c r="E2227" s="28" t="e">
        <f>VLOOKUP(A2227,'Carga Remito.'!A$4:AK$2258,6,0)</f>
        <v>#N/A</v>
      </c>
      <c r="F2227" s="28" t="e">
        <f>VLOOKUP(A2227,'Carga Remito.'!A$4:AK$1858,7,0)</f>
        <v>#N/A</v>
      </c>
      <c r="G2227" s="27" t="e">
        <f>VLOOKUP(A2227,'Carga Remito.'!A$4:AK$20957,MATCH(G$4,'Carga Remito.'!A$3:AQ$3,0),0)</f>
        <v>#N/A</v>
      </c>
      <c r="J2227" s="15" t="e">
        <f t="shared" si="73"/>
        <v>#N/A</v>
      </c>
    </row>
    <row r="2228" spans="2:10" x14ac:dyDescent="0.25">
      <c r="B2228" s="129" t="e">
        <f>VLOOKUP(A2228,'Carga Remito.'!A$4:AK$16957,3,0)</f>
        <v>#N/A</v>
      </c>
      <c r="C2228" s="131" t="e">
        <f t="shared" ca="1" si="74"/>
        <v>#N/A</v>
      </c>
      <c r="D2228" s="28" t="e">
        <f>VLOOKUP(A2228,'Carga Remito.'!A$4:AK$15957,4,0)</f>
        <v>#N/A</v>
      </c>
      <c r="E2228" s="28" t="e">
        <f>VLOOKUP(A2228,'Carga Remito.'!A$4:AK$2258,6,0)</f>
        <v>#N/A</v>
      </c>
      <c r="F2228" s="28" t="e">
        <f>VLOOKUP(A2228,'Carga Remito.'!A$4:AK$1858,7,0)</f>
        <v>#N/A</v>
      </c>
      <c r="G2228" s="27" t="e">
        <f>VLOOKUP(A2228,'Carga Remito.'!A$4:AK$20957,MATCH(G$4,'Carga Remito.'!A$3:AQ$3,0),0)</f>
        <v>#N/A</v>
      </c>
      <c r="J2228" s="15" t="e">
        <f t="shared" ref="J2228:J2291" si="75">+G2228-K2228-N2228-Q2228-T2228-W2228-Z2228</f>
        <v>#N/A</v>
      </c>
    </row>
    <row r="2229" spans="2:10" x14ac:dyDescent="0.25">
      <c r="B2229" s="129" t="e">
        <f>VLOOKUP(A2229,'Carga Remito.'!A$4:AK$16957,3,0)</f>
        <v>#N/A</v>
      </c>
      <c r="C2229" s="131" t="e">
        <f t="shared" ca="1" si="74"/>
        <v>#N/A</v>
      </c>
      <c r="D2229" s="28" t="e">
        <f>VLOOKUP(A2229,'Carga Remito.'!A$4:AK$15957,4,0)</f>
        <v>#N/A</v>
      </c>
      <c r="E2229" s="28" t="e">
        <f>VLOOKUP(A2229,'Carga Remito.'!A$4:AK$2258,6,0)</f>
        <v>#N/A</v>
      </c>
      <c r="F2229" s="28" t="e">
        <f>VLOOKUP(A2229,'Carga Remito.'!A$4:AK$1858,7,0)</f>
        <v>#N/A</v>
      </c>
      <c r="G2229" s="27" t="e">
        <f>VLOOKUP(A2229,'Carga Remito.'!A$4:AK$20957,MATCH(G$4,'Carga Remito.'!A$3:AQ$3,0),0)</f>
        <v>#N/A</v>
      </c>
      <c r="J2229" s="15" t="e">
        <f t="shared" si="75"/>
        <v>#N/A</v>
      </c>
    </row>
    <row r="2230" spans="2:10" x14ac:dyDescent="0.25">
      <c r="B2230" s="129" t="e">
        <f>VLOOKUP(A2230,'Carga Remito.'!A$4:AK$16957,3,0)</f>
        <v>#N/A</v>
      </c>
      <c r="C2230" s="131" t="e">
        <f t="shared" ca="1" si="74"/>
        <v>#N/A</v>
      </c>
      <c r="D2230" s="28" t="e">
        <f>VLOOKUP(A2230,'Carga Remito.'!A$4:AK$15957,4,0)</f>
        <v>#N/A</v>
      </c>
      <c r="E2230" s="28" t="e">
        <f>VLOOKUP(A2230,'Carga Remito.'!A$4:AK$2258,6,0)</f>
        <v>#N/A</v>
      </c>
      <c r="F2230" s="28" t="e">
        <f>VLOOKUP(A2230,'Carga Remito.'!A$4:AK$1858,7,0)</f>
        <v>#N/A</v>
      </c>
      <c r="G2230" s="27" t="e">
        <f>VLOOKUP(A2230,'Carga Remito.'!A$4:AK$20957,MATCH(G$4,'Carga Remito.'!A$3:AQ$3,0),0)</f>
        <v>#N/A</v>
      </c>
      <c r="J2230" s="15" t="e">
        <f t="shared" si="75"/>
        <v>#N/A</v>
      </c>
    </row>
    <row r="2231" spans="2:10" x14ac:dyDescent="0.25">
      <c r="B2231" s="129" t="e">
        <f>VLOOKUP(A2231,'Carga Remito.'!A$4:AK$16957,3,0)</f>
        <v>#N/A</v>
      </c>
      <c r="C2231" s="131" t="e">
        <f t="shared" ca="1" si="74"/>
        <v>#N/A</v>
      </c>
      <c r="D2231" s="28" t="e">
        <f>VLOOKUP(A2231,'Carga Remito.'!A$4:AK$15957,4,0)</f>
        <v>#N/A</v>
      </c>
      <c r="E2231" s="28" t="e">
        <f>VLOOKUP(A2231,'Carga Remito.'!A$4:AK$2258,6,0)</f>
        <v>#N/A</v>
      </c>
      <c r="F2231" s="28" t="e">
        <f>VLOOKUP(A2231,'Carga Remito.'!A$4:AK$1858,7,0)</f>
        <v>#N/A</v>
      </c>
      <c r="G2231" s="27" t="e">
        <f>VLOOKUP(A2231,'Carga Remito.'!A$4:AK$20957,MATCH(G$4,'Carga Remito.'!A$3:AQ$3,0),0)</f>
        <v>#N/A</v>
      </c>
      <c r="J2231" s="15" t="e">
        <f t="shared" si="75"/>
        <v>#N/A</v>
      </c>
    </row>
    <row r="2232" spans="2:10" x14ac:dyDescent="0.25">
      <c r="B2232" s="129" t="e">
        <f>VLOOKUP(A2232,'Carga Remito.'!A$4:AK$16957,3,0)</f>
        <v>#N/A</v>
      </c>
      <c r="C2232" s="131" t="e">
        <f t="shared" ca="1" si="74"/>
        <v>#N/A</v>
      </c>
      <c r="D2232" s="28" t="e">
        <f>VLOOKUP(A2232,'Carga Remito.'!A$4:AK$15957,4,0)</f>
        <v>#N/A</v>
      </c>
      <c r="E2232" s="28" t="e">
        <f>VLOOKUP(A2232,'Carga Remito.'!A$4:AK$2258,6,0)</f>
        <v>#N/A</v>
      </c>
      <c r="F2232" s="28" t="e">
        <f>VLOOKUP(A2232,'Carga Remito.'!A$4:AK$1858,7,0)</f>
        <v>#N/A</v>
      </c>
      <c r="G2232" s="27" t="e">
        <f>VLOOKUP(A2232,'Carga Remito.'!A$4:AK$20957,MATCH(G$4,'Carga Remito.'!A$3:AQ$3,0),0)</f>
        <v>#N/A</v>
      </c>
      <c r="J2232" s="15" t="e">
        <f t="shared" si="75"/>
        <v>#N/A</v>
      </c>
    </row>
    <row r="2233" spans="2:10" x14ac:dyDescent="0.25">
      <c r="B2233" s="129" t="e">
        <f>VLOOKUP(A2233,'Carga Remito.'!A$4:AK$16957,3,0)</f>
        <v>#N/A</v>
      </c>
      <c r="C2233" s="131" t="e">
        <f t="shared" ca="1" si="74"/>
        <v>#N/A</v>
      </c>
      <c r="D2233" s="28" t="e">
        <f>VLOOKUP(A2233,'Carga Remito.'!A$4:AK$15957,4,0)</f>
        <v>#N/A</v>
      </c>
      <c r="E2233" s="28" t="e">
        <f>VLOOKUP(A2233,'Carga Remito.'!A$4:AK$2258,6,0)</f>
        <v>#N/A</v>
      </c>
      <c r="F2233" s="28" t="e">
        <f>VLOOKUP(A2233,'Carga Remito.'!A$4:AK$1858,7,0)</f>
        <v>#N/A</v>
      </c>
      <c r="G2233" s="27" t="e">
        <f>VLOOKUP(A2233,'Carga Remito.'!A$4:AK$20957,MATCH(G$4,'Carga Remito.'!A$3:AQ$3,0),0)</f>
        <v>#N/A</v>
      </c>
      <c r="J2233" s="15" t="e">
        <f t="shared" si="75"/>
        <v>#N/A</v>
      </c>
    </row>
    <row r="2234" spans="2:10" x14ac:dyDescent="0.25">
      <c r="B2234" s="129" t="e">
        <f>VLOOKUP(A2234,'Carga Remito.'!A$4:AK$16957,3,0)</f>
        <v>#N/A</v>
      </c>
      <c r="C2234" s="131" t="e">
        <f t="shared" ca="1" si="74"/>
        <v>#N/A</v>
      </c>
      <c r="D2234" s="28" t="e">
        <f>VLOOKUP(A2234,'Carga Remito.'!A$4:AK$15957,4,0)</f>
        <v>#N/A</v>
      </c>
      <c r="E2234" s="28" t="e">
        <f>VLOOKUP(A2234,'Carga Remito.'!A$4:AK$2258,6,0)</f>
        <v>#N/A</v>
      </c>
      <c r="F2234" s="28" t="e">
        <f>VLOOKUP(A2234,'Carga Remito.'!A$4:AK$1858,7,0)</f>
        <v>#N/A</v>
      </c>
      <c r="G2234" s="27" t="e">
        <f>VLOOKUP(A2234,'Carga Remito.'!A$4:AK$20957,MATCH(G$4,'Carga Remito.'!A$3:AQ$3,0),0)</f>
        <v>#N/A</v>
      </c>
      <c r="J2234" s="15" t="e">
        <f t="shared" si="75"/>
        <v>#N/A</v>
      </c>
    </row>
    <row r="2235" spans="2:10" x14ac:dyDescent="0.25">
      <c r="B2235" s="129" t="e">
        <f>VLOOKUP(A2235,'Carga Remito.'!A$4:AK$16957,3,0)</f>
        <v>#N/A</v>
      </c>
      <c r="C2235" s="131" t="e">
        <f t="shared" ca="1" si="74"/>
        <v>#N/A</v>
      </c>
      <c r="D2235" s="28" t="e">
        <f>VLOOKUP(A2235,'Carga Remito.'!A$4:AK$15957,4,0)</f>
        <v>#N/A</v>
      </c>
      <c r="E2235" s="28" t="e">
        <f>VLOOKUP(A2235,'Carga Remito.'!A$4:AK$2258,6,0)</f>
        <v>#N/A</v>
      </c>
      <c r="F2235" s="28" t="e">
        <f>VLOOKUP(A2235,'Carga Remito.'!A$4:AK$1858,7,0)</f>
        <v>#N/A</v>
      </c>
      <c r="G2235" s="27" t="e">
        <f>VLOOKUP(A2235,'Carga Remito.'!A$4:AK$20957,MATCH(G$4,'Carga Remito.'!A$3:AQ$3,0),0)</f>
        <v>#N/A</v>
      </c>
      <c r="J2235" s="15" t="e">
        <f t="shared" si="75"/>
        <v>#N/A</v>
      </c>
    </row>
    <row r="2236" spans="2:10" x14ac:dyDescent="0.25">
      <c r="B2236" s="129" t="e">
        <f>VLOOKUP(A2236,'Carga Remito.'!A$4:AK$16957,3,0)</f>
        <v>#N/A</v>
      </c>
      <c r="C2236" s="131" t="e">
        <f t="shared" ca="1" si="74"/>
        <v>#N/A</v>
      </c>
      <c r="D2236" s="28" t="e">
        <f>VLOOKUP(A2236,'Carga Remito.'!A$4:AK$15957,4,0)</f>
        <v>#N/A</v>
      </c>
      <c r="E2236" s="28" t="e">
        <f>VLOOKUP(A2236,'Carga Remito.'!A$4:AK$2258,6,0)</f>
        <v>#N/A</v>
      </c>
      <c r="F2236" s="28" t="e">
        <f>VLOOKUP(A2236,'Carga Remito.'!A$4:AK$1858,7,0)</f>
        <v>#N/A</v>
      </c>
      <c r="G2236" s="27" t="e">
        <f>VLOOKUP(A2236,'Carga Remito.'!A$4:AK$20957,MATCH(G$4,'Carga Remito.'!A$3:AQ$3,0),0)</f>
        <v>#N/A</v>
      </c>
      <c r="J2236" s="15" t="e">
        <f t="shared" si="75"/>
        <v>#N/A</v>
      </c>
    </row>
    <row r="2237" spans="2:10" x14ac:dyDescent="0.25">
      <c r="B2237" s="129" t="e">
        <f>VLOOKUP(A2237,'Carga Remito.'!A$4:AK$16957,3,0)</f>
        <v>#N/A</v>
      </c>
      <c r="C2237" s="131" t="e">
        <f t="shared" ca="1" si="74"/>
        <v>#N/A</v>
      </c>
      <c r="D2237" s="28" t="e">
        <f>VLOOKUP(A2237,'Carga Remito.'!A$4:AK$15957,4,0)</f>
        <v>#N/A</v>
      </c>
      <c r="E2237" s="28" t="e">
        <f>VLOOKUP(A2237,'Carga Remito.'!A$4:AK$2258,6,0)</f>
        <v>#N/A</v>
      </c>
      <c r="F2237" s="28" t="e">
        <f>VLOOKUP(A2237,'Carga Remito.'!A$4:AK$1858,7,0)</f>
        <v>#N/A</v>
      </c>
      <c r="G2237" s="27" t="e">
        <f>VLOOKUP(A2237,'Carga Remito.'!A$4:AK$20957,MATCH(G$4,'Carga Remito.'!A$3:AQ$3,0),0)</f>
        <v>#N/A</v>
      </c>
      <c r="J2237" s="15" t="e">
        <f t="shared" si="75"/>
        <v>#N/A</v>
      </c>
    </row>
    <row r="2238" spans="2:10" x14ac:dyDescent="0.25">
      <c r="B2238" s="129" t="e">
        <f>VLOOKUP(A2238,'Carga Remito.'!A$4:AK$16957,3,0)</f>
        <v>#N/A</v>
      </c>
      <c r="C2238" s="131" t="e">
        <f t="shared" ca="1" si="74"/>
        <v>#N/A</v>
      </c>
      <c r="D2238" s="28" t="e">
        <f>VLOOKUP(A2238,'Carga Remito.'!A$4:AK$15957,4,0)</f>
        <v>#N/A</v>
      </c>
      <c r="E2238" s="28" t="e">
        <f>VLOOKUP(A2238,'Carga Remito.'!A$4:AK$2258,6,0)</f>
        <v>#N/A</v>
      </c>
      <c r="F2238" s="28" t="e">
        <f>VLOOKUP(A2238,'Carga Remito.'!A$4:AK$1858,7,0)</f>
        <v>#N/A</v>
      </c>
      <c r="G2238" s="27" t="e">
        <f>VLOOKUP(A2238,'Carga Remito.'!A$4:AK$20957,MATCH(G$4,'Carga Remito.'!A$3:AQ$3,0),0)</f>
        <v>#N/A</v>
      </c>
      <c r="J2238" s="15" t="e">
        <f t="shared" si="75"/>
        <v>#N/A</v>
      </c>
    </row>
    <row r="2239" spans="2:10" x14ac:dyDescent="0.25">
      <c r="B2239" s="129" t="e">
        <f>VLOOKUP(A2239,'Carga Remito.'!A$4:AK$16957,3,0)</f>
        <v>#N/A</v>
      </c>
      <c r="C2239" s="131" t="e">
        <f t="shared" ca="1" si="74"/>
        <v>#N/A</v>
      </c>
      <c r="D2239" s="28" t="e">
        <f>VLOOKUP(A2239,'Carga Remito.'!A$4:AK$15957,4,0)</f>
        <v>#N/A</v>
      </c>
      <c r="E2239" s="28" t="e">
        <f>VLOOKUP(A2239,'Carga Remito.'!A$4:AK$2258,6,0)</f>
        <v>#N/A</v>
      </c>
      <c r="F2239" s="28" t="e">
        <f>VLOOKUP(A2239,'Carga Remito.'!A$4:AK$1858,7,0)</f>
        <v>#N/A</v>
      </c>
      <c r="G2239" s="27" t="e">
        <f>VLOOKUP(A2239,'Carga Remito.'!A$4:AK$20957,MATCH(G$4,'Carga Remito.'!A$3:AQ$3,0),0)</f>
        <v>#N/A</v>
      </c>
      <c r="J2239" s="15" t="e">
        <f t="shared" si="75"/>
        <v>#N/A</v>
      </c>
    </row>
    <row r="2240" spans="2:10" x14ac:dyDescent="0.25">
      <c r="B2240" s="129" t="e">
        <f>VLOOKUP(A2240,'Carga Remito.'!A$4:AK$16957,3,0)</f>
        <v>#N/A</v>
      </c>
      <c r="C2240" s="131" t="e">
        <f t="shared" ca="1" si="74"/>
        <v>#N/A</v>
      </c>
      <c r="D2240" s="28" t="e">
        <f>VLOOKUP(A2240,'Carga Remito.'!A$4:AK$15957,4,0)</f>
        <v>#N/A</v>
      </c>
      <c r="E2240" s="28" t="e">
        <f>VLOOKUP(A2240,'Carga Remito.'!A$4:AK$2258,6,0)</f>
        <v>#N/A</v>
      </c>
      <c r="F2240" s="28" t="e">
        <f>VLOOKUP(A2240,'Carga Remito.'!A$4:AK$1858,7,0)</f>
        <v>#N/A</v>
      </c>
      <c r="G2240" s="27" t="e">
        <f>VLOOKUP(A2240,'Carga Remito.'!A$4:AK$20957,MATCH(G$4,'Carga Remito.'!A$3:AQ$3,0),0)</f>
        <v>#N/A</v>
      </c>
      <c r="J2240" s="15" t="e">
        <f t="shared" si="75"/>
        <v>#N/A</v>
      </c>
    </row>
    <row r="2241" spans="2:10" x14ac:dyDescent="0.25">
      <c r="B2241" s="129" t="e">
        <f>VLOOKUP(A2241,'Carga Remito.'!A$4:AK$16957,3,0)</f>
        <v>#N/A</v>
      </c>
      <c r="C2241" s="131" t="e">
        <f t="shared" ca="1" si="74"/>
        <v>#N/A</v>
      </c>
      <c r="D2241" s="28" t="e">
        <f>VLOOKUP(A2241,'Carga Remito.'!A$4:AK$15957,4,0)</f>
        <v>#N/A</v>
      </c>
      <c r="E2241" s="28" t="e">
        <f>VLOOKUP(A2241,'Carga Remito.'!A$4:AK$2258,6,0)</f>
        <v>#N/A</v>
      </c>
      <c r="F2241" s="28" t="e">
        <f>VLOOKUP(A2241,'Carga Remito.'!A$4:AK$1858,7,0)</f>
        <v>#N/A</v>
      </c>
      <c r="G2241" s="27" t="e">
        <f>VLOOKUP(A2241,'Carga Remito.'!A$4:AK$20957,MATCH(G$4,'Carga Remito.'!A$3:AQ$3,0),0)</f>
        <v>#N/A</v>
      </c>
      <c r="J2241" s="15" t="e">
        <f t="shared" si="75"/>
        <v>#N/A</v>
      </c>
    </row>
    <row r="2242" spans="2:10" x14ac:dyDescent="0.25">
      <c r="B2242" s="129" t="e">
        <f>VLOOKUP(A2242,'Carga Remito.'!A$4:AK$16957,3,0)</f>
        <v>#N/A</v>
      </c>
      <c r="C2242" s="131" t="e">
        <f t="shared" ca="1" si="74"/>
        <v>#N/A</v>
      </c>
      <c r="D2242" s="28" t="e">
        <f>VLOOKUP(A2242,'Carga Remito.'!A$4:AK$15957,4,0)</f>
        <v>#N/A</v>
      </c>
      <c r="E2242" s="28" t="e">
        <f>VLOOKUP(A2242,'Carga Remito.'!A$4:AK$2258,6,0)</f>
        <v>#N/A</v>
      </c>
      <c r="F2242" s="28" t="e">
        <f>VLOOKUP(A2242,'Carga Remito.'!A$4:AK$1858,7,0)</f>
        <v>#N/A</v>
      </c>
      <c r="G2242" s="27" t="e">
        <f>VLOOKUP(A2242,'Carga Remito.'!A$4:AK$20957,MATCH(G$4,'Carga Remito.'!A$3:AQ$3,0),0)</f>
        <v>#N/A</v>
      </c>
      <c r="J2242" s="15" t="e">
        <f t="shared" si="75"/>
        <v>#N/A</v>
      </c>
    </row>
    <row r="2243" spans="2:10" x14ac:dyDescent="0.25">
      <c r="B2243" s="129" t="e">
        <f>VLOOKUP(A2243,'Carga Remito.'!A$4:AK$16957,3,0)</f>
        <v>#N/A</v>
      </c>
      <c r="C2243" s="131" t="e">
        <f t="shared" ca="1" si="74"/>
        <v>#N/A</v>
      </c>
      <c r="D2243" s="28" t="e">
        <f>VLOOKUP(A2243,'Carga Remito.'!A$4:AK$15957,4,0)</f>
        <v>#N/A</v>
      </c>
      <c r="E2243" s="28" t="e">
        <f>VLOOKUP(A2243,'Carga Remito.'!A$4:AK$2258,6,0)</f>
        <v>#N/A</v>
      </c>
      <c r="F2243" s="28" t="e">
        <f>VLOOKUP(A2243,'Carga Remito.'!A$4:AK$1858,7,0)</f>
        <v>#N/A</v>
      </c>
      <c r="G2243" s="27" t="e">
        <f>VLOOKUP(A2243,'Carga Remito.'!A$4:AK$20957,MATCH(G$4,'Carga Remito.'!A$3:AQ$3,0),0)</f>
        <v>#N/A</v>
      </c>
      <c r="J2243" s="15" t="e">
        <f t="shared" si="75"/>
        <v>#N/A</v>
      </c>
    </row>
    <row r="2244" spans="2:10" x14ac:dyDescent="0.25">
      <c r="B2244" s="129" t="e">
        <f>VLOOKUP(A2244,'Carga Remito.'!A$4:AK$16957,3,0)</f>
        <v>#N/A</v>
      </c>
      <c r="C2244" s="131" t="e">
        <f t="shared" ca="1" si="74"/>
        <v>#N/A</v>
      </c>
      <c r="D2244" s="28" t="e">
        <f>VLOOKUP(A2244,'Carga Remito.'!A$4:AK$15957,4,0)</f>
        <v>#N/A</v>
      </c>
      <c r="E2244" s="28" t="e">
        <f>VLOOKUP(A2244,'Carga Remito.'!A$4:AK$2258,6,0)</f>
        <v>#N/A</v>
      </c>
      <c r="F2244" s="28" t="e">
        <f>VLOOKUP(A2244,'Carga Remito.'!A$4:AK$1858,7,0)</f>
        <v>#N/A</v>
      </c>
      <c r="G2244" s="27" t="e">
        <f>VLOOKUP(A2244,'Carga Remito.'!A$4:AK$20957,MATCH(G$4,'Carga Remito.'!A$3:AQ$3,0),0)</f>
        <v>#N/A</v>
      </c>
      <c r="J2244" s="15" t="e">
        <f t="shared" si="75"/>
        <v>#N/A</v>
      </c>
    </row>
    <row r="2245" spans="2:10" x14ac:dyDescent="0.25">
      <c r="B2245" s="129" t="e">
        <f>VLOOKUP(A2245,'Carga Remito.'!A$4:AK$16957,3,0)</f>
        <v>#N/A</v>
      </c>
      <c r="C2245" s="131" t="e">
        <f t="shared" ca="1" si="74"/>
        <v>#N/A</v>
      </c>
      <c r="D2245" s="28" t="e">
        <f>VLOOKUP(A2245,'Carga Remito.'!A$4:AK$15957,4,0)</f>
        <v>#N/A</v>
      </c>
      <c r="E2245" s="28" t="e">
        <f>VLOOKUP(A2245,'Carga Remito.'!A$4:AK$2258,6,0)</f>
        <v>#N/A</v>
      </c>
      <c r="F2245" s="28" t="e">
        <f>VLOOKUP(A2245,'Carga Remito.'!A$4:AK$1858,7,0)</f>
        <v>#N/A</v>
      </c>
      <c r="G2245" s="27" t="e">
        <f>VLOOKUP(A2245,'Carga Remito.'!A$4:AK$20957,MATCH(G$4,'Carga Remito.'!A$3:AQ$3,0),0)</f>
        <v>#N/A</v>
      </c>
      <c r="J2245" s="15" t="e">
        <f t="shared" si="75"/>
        <v>#N/A</v>
      </c>
    </row>
    <row r="2246" spans="2:10" x14ac:dyDescent="0.25">
      <c r="B2246" s="129" t="e">
        <f>VLOOKUP(A2246,'Carga Remito.'!A$4:AK$16957,3,0)</f>
        <v>#N/A</v>
      </c>
      <c r="C2246" s="131" t="e">
        <f t="shared" ca="1" si="74"/>
        <v>#N/A</v>
      </c>
      <c r="D2246" s="28" t="e">
        <f>VLOOKUP(A2246,'Carga Remito.'!A$4:AK$15957,4,0)</f>
        <v>#N/A</v>
      </c>
      <c r="E2246" s="28" t="e">
        <f>VLOOKUP(A2246,'Carga Remito.'!A$4:AK$2258,6,0)</f>
        <v>#N/A</v>
      </c>
      <c r="F2246" s="28" t="e">
        <f>VLOOKUP(A2246,'Carga Remito.'!A$4:AK$1858,7,0)</f>
        <v>#N/A</v>
      </c>
      <c r="G2246" s="27" t="e">
        <f>VLOOKUP(A2246,'Carga Remito.'!A$4:AK$20957,MATCH(G$4,'Carga Remito.'!A$3:AQ$3,0),0)</f>
        <v>#N/A</v>
      </c>
      <c r="J2246" s="15" t="e">
        <f t="shared" si="75"/>
        <v>#N/A</v>
      </c>
    </row>
    <row r="2247" spans="2:10" x14ac:dyDescent="0.25">
      <c r="B2247" s="129" t="e">
        <f>VLOOKUP(A2247,'Carga Remito.'!A$4:AK$16957,3,0)</f>
        <v>#N/A</v>
      </c>
      <c r="C2247" s="131" t="e">
        <f t="shared" ca="1" si="74"/>
        <v>#N/A</v>
      </c>
      <c r="D2247" s="28" t="e">
        <f>VLOOKUP(A2247,'Carga Remito.'!A$4:AK$15957,4,0)</f>
        <v>#N/A</v>
      </c>
      <c r="E2247" s="28" t="e">
        <f>VLOOKUP(A2247,'Carga Remito.'!A$4:AK$2258,6,0)</f>
        <v>#N/A</v>
      </c>
      <c r="F2247" s="28" t="e">
        <f>VLOOKUP(A2247,'Carga Remito.'!A$4:AK$1858,7,0)</f>
        <v>#N/A</v>
      </c>
      <c r="G2247" s="27" t="e">
        <f>VLOOKUP(A2247,'Carga Remito.'!A$4:AK$20957,MATCH(G$4,'Carga Remito.'!A$3:AQ$3,0),0)</f>
        <v>#N/A</v>
      </c>
      <c r="J2247" s="15" t="e">
        <f t="shared" si="75"/>
        <v>#N/A</v>
      </c>
    </row>
    <row r="2248" spans="2:10" x14ac:dyDescent="0.25">
      <c r="B2248" s="129" t="e">
        <f>VLOOKUP(A2248,'Carga Remito.'!A$4:AK$16957,3,0)</f>
        <v>#N/A</v>
      </c>
      <c r="C2248" s="131" t="e">
        <f t="shared" ca="1" si="74"/>
        <v>#N/A</v>
      </c>
      <c r="D2248" s="28" t="e">
        <f>VLOOKUP(A2248,'Carga Remito.'!A$4:AK$15957,4,0)</f>
        <v>#N/A</v>
      </c>
      <c r="E2248" s="28" t="e">
        <f>VLOOKUP(A2248,'Carga Remito.'!A$4:AK$2258,6,0)</f>
        <v>#N/A</v>
      </c>
      <c r="F2248" s="28" t="e">
        <f>VLOOKUP(A2248,'Carga Remito.'!A$4:AK$1858,7,0)</f>
        <v>#N/A</v>
      </c>
      <c r="G2248" s="27" t="e">
        <f>VLOOKUP(A2248,'Carga Remito.'!A$4:AK$20957,MATCH(G$4,'Carga Remito.'!A$3:AQ$3,0),0)</f>
        <v>#N/A</v>
      </c>
      <c r="J2248" s="15" t="e">
        <f t="shared" si="75"/>
        <v>#N/A</v>
      </c>
    </row>
    <row r="2249" spans="2:10" x14ac:dyDescent="0.25">
      <c r="B2249" s="129" t="e">
        <f>VLOOKUP(A2249,'Carga Remito.'!A$4:AK$16957,3,0)</f>
        <v>#N/A</v>
      </c>
      <c r="C2249" s="131" t="e">
        <f t="shared" ca="1" si="74"/>
        <v>#N/A</v>
      </c>
      <c r="D2249" s="28" t="e">
        <f>VLOOKUP(A2249,'Carga Remito.'!A$4:AK$15957,4,0)</f>
        <v>#N/A</v>
      </c>
      <c r="E2249" s="28" t="e">
        <f>VLOOKUP(A2249,'Carga Remito.'!A$4:AK$2258,6,0)</f>
        <v>#N/A</v>
      </c>
      <c r="F2249" s="28" t="e">
        <f>VLOOKUP(A2249,'Carga Remito.'!A$4:AK$1858,7,0)</f>
        <v>#N/A</v>
      </c>
      <c r="G2249" s="27" t="e">
        <f>VLOOKUP(A2249,'Carga Remito.'!A$4:AK$20957,MATCH(G$4,'Carga Remito.'!A$3:AQ$3,0),0)</f>
        <v>#N/A</v>
      </c>
      <c r="J2249" s="15" t="e">
        <f t="shared" si="75"/>
        <v>#N/A</v>
      </c>
    </row>
    <row r="2250" spans="2:10" x14ac:dyDescent="0.25">
      <c r="B2250" s="129" t="e">
        <f>VLOOKUP(A2250,'Carga Remito.'!A$4:AK$16957,3,0)</f>
        <v>#N/A</v>
      </c>
      <c r="C2250" s="131" t="e">
        <f t="shared" ca="1" si="74"/>
        <v>#N/A</v>
      </c>
      <c r="D2250" s="28" t="e">
        <f>VLOOKUP(A2250,'Carga Remito.'!A$4:AK$15957,4,0)</f>
        <v>#N/A</v>
      </c>
      <c r="E2250" s="28" t="e">
        <f>VLOOKUP(A2250,'Carga Remito.'!A$4:AK$2258,6,0)</f>
        <v>#N/A</v>
      </c>
      <c r="F2250" s="28" t="e">
        <f>VLOOKUP(A2250,'Carga Remito.'!A$4:AK$1858,7,0)</f>
        <v>#N/A</v>
      </c>
      <c r="G2250" s="27" t="e">
        <f>VLOOKUP(A2250,'Carga Remito.'!A$4:AK$20957,MATCH(G$4,'Carga Remito.'!A$3:AQ$3,0),0)</f>
        <v>#N/A</v>
      </c>
      <c r="J2250" s="15" t="e">
        <f t="shared" si="75"/>
        <v>#N/A</v>
      </c>
    </row>
    <row r="2251" spans="2:10" x14ac:dyDescent="0.25">
      <c r="B2251" s="129" t="e">
        <f>VLOOKUP(A2251,'Carga Remito.'!A$4:AK$16957,3,0)</f>
        <v>#N/A</v>
      </c>
      <c r="C2251" s="131" t="e">
        <f t="shared" ca="1" si="74"/>
        <v>#N/A</v>
      </c>
      <c r="D2251" s="28" t="e">
        <f>VLOOKUP(A2251,'Carga Remito.'!A$4:AK$15957,4,0)</f>
        <v>#N/A</v>
      </c>
      <c r="E2251" s="28" t="e">
        <f>VLOOKUP(A2251,'Carga Remito.'!A$4:AK$2258,6,0)</f>
        <v>#N/A</v>
      </c>
      <c r="F2251" s="28" t="e">
        <f>VLOOKUP(A2251,'Carga Remito.'!A$4:AK$1858,7,0)</f>
        <v>#N/A</v>
      </c>
      <c r="G2251" s="27" t="e">
        <f>VLOOKUP(A2251,'Carga Remito.'!A$4:AK$20957,MATCH(G$4,'Carga Remito.'!A$3:AQ$3,0),0)</f>
        <v>#N/A</v>
      </c>
      <c r="J2251" s="15" t="e">
        <f t="shared" si="75"/>
        <v>#N/A</v>
      </c>
    </row>
    <row r="2252" spans="2:10" x14ac:dyDescent="0.25">
      <c r="B2252" s="129" t="e">
        <f>VLOOKUP(A2252,'Carga Remito.'!A$4:AK$16957,3,0)</f>
        <v>#N/A</v>
      </c>
      <c r="C2252" s="131" t="e">
        <f t="shared" ca="1" si="74"/>
        <v>#N/A</v>
      </c>
      <c r="D2252" s="28" t="e">
        <f>VLOOKUP(A2252,'Carga Remito.'!A$4:AK$15957,4,0)</f>
        <v>#N/A</v>
      </c>
      <c r="E2252" s="28" t="e">
        <f>VLOOKUP(A2252,'Carga Remito.'!A$4:AK$2258,6,0)</f>
        <v>#N/A</v>
      </c>
      <c r="F2252" s="28" t="e">
        <f>VLOOKUP(A2252,'Carga Remito.'!A$4:AK$1858,7,0)</f>
        <v>#N/A</v>
      </c>
      <c r="G2252" s="27" t="e">
        <f>VLOOKUP(A2252,'Carga Remito.'!A$4:AK$20957,MATCH(G$4,'Carga Remito.'!A$3:AQ$3,0),0)</f>
        <v>#N/A</v>
      </c>
      <c r="J2252" s="15" t="e">
        <f t="shared" si="75"/>
        <v>#N/A</v>
      </c>
    </row>
    <row r="2253" spans="2:10" x14ac:dyDescent="0.25">
      <c r="B2253" s="129" t="e">
        <f>VLOOKUP(A2253,'Carga Remito.'!A$4:AK$16957,3,0)</f>
        <v>#N/A</v>
      </c>
      <c r="C2253" s="131" t="e">
        <f t="shared" ca="1" si="74"/>
        <v>#N/A</v>
      </c>
      <c r="D2253" s="28" t="e">
        <f>VLOOKUP(A2253,'Carga Remito.'!A$4:AK$15957,4,0)</f>
        <v>#N/A</v>
      </c>
      <c r="E2253" s="28" t="e">
        <f>VLOOKUP(A2253,'Carga Remito.'!A$4:AK$2258,6,0)</f>
        <v>#N/A</v>
      </c>
      <c r="F2253" s="28" t="e">
        <f>VLOOKUP(A2253,'Carga Remito.'!A$4:AK$1858,7,0)</f>
        <v>#N/A</v>
      </c>
      <c r="G2253" s="27" t="e">
        <f>VLOOKUP(A2253,'Carga Remito.'!A$4:AK$20957,MATCH(G$4,'Carga Remito.'!A$3:AQ$3,0),0)</f>
        <v>#N/A</v>
      </c>
      <c r="J2253" s="15" t="e">
        <f t="shared" si="75"/>
        <v>#N/A</v>
      </c>
    </row>
    <row r="2254" spans="2:10" x14ac:dyDescent="0.25">
      <c r="B2254" s="129" t="e">
        <f>VLOOKUP(A2254,'Carga Remito.'!A$4:AK$16957,3,0)</f>
        <v>#N/A</v>
      </c>
      <c r="C2254" s="131" t="e">
        <f t="shared" ca="1" si="74"/>
        <v>#N/A</v>
      </c>
      <c r="D2254" s="28" t="e">
        <f>VLOOKUP(A2254,'Carga Remito.'!A$4:AK$15957,4,0)</f>
        <v>#N/A</v>
      </c>
      <c r="E2254" s="28" t="e">
        <f>VLOOKUP(A2254,'Carga Remito.'!A$4:AK$2258,6,0)</f>
        <v>#N/A</v>
      </c>
      <c r="F2254" s="28" t="e">
        <f>VLOOKUP(A2254,'Carga Remito.'!A$4:AK$1858,7,0)</f>
        <v>#N/A</v>
      </c>
      <c r="G2254" s="27" t="e">
        <f>VLOOKUP(A2254,'Carga Remito.'!A$4:AK$20957,MATCH(G$4,'Carga Remito.'!A$3:AQ$3,0),0)</f>
        <v>#N/A</v>
      </c>
      <c r="J2254" s="15" t="e">
        <f t="shared" si="75"/>
        <v>#N/A</v>
      </c>
    </row>
    <row r="2255" spans="2:10" x14ac:dyDescent="0.25">
      <c r="B2255" s="129" t="e">
        <f>VLOOKUP(A2255,'Carga Remito.'!A$4:AK$16957,3,0)</f>
        <v>#N/A</v>
      </c>
      <c r="C2255" s="131" t="e">
        <f t="shared" ca="1" si="74"/>
        <v>#N/A</v>
      </c>
      <c r="D2255" s="28" t="e">
        <f>VLOOKUP(A2255,'Carga Remito.'!A$4:AK$15957,4,0)</f>
        <v>#N/A</v>
      </c>
      <c r="E2255" s="28" t="e">
        <f>VLOOKUP(A2255,'Carga Remito.'!A$4:AK$2258,6,0)</f>
        <v>#N/A</v>
      </c>
      <c r="F2255" s="28" t="e">
        <f>VLOOKUP(A2255,'Carga Remito.'!A$4:AK$1858,7,0)</f>
        <v>#N/A</v>
      </c>
      <c r="G2255" s="27" t="e">
        <f>VLOOKUP(A2255,'Carga Remito.'!A$4:AK$20957,MATCH(G$4,'Carga Remito.'!A$3:AQ$3,0),0)</f>
        <v>#N/A</v>
      </c>
      <c r="J2255" s="15" t="e">
        <f t="shared" si="75"/>
        <v>#N/A</v>
      </c>
    </row>
    <row r="2256" spans="2:10" x14ac:dyDescent="0.25">
      <c r="B2256" s="129" t="e">
        <f>VLOOKUP(A2256,'Carga Remito.'!A$4:AK$16957,3,0)</f>
        <v>#N/A</v>
      </c>
      <c r="C2256" s="131" t="e">
        <f t="shared" ca="1" si="74"/>
        <v>#N/A</v>
      </c>
      <c r="D2256" s="28" t="e">
        <f>VLOOKUP(A2256,'Carga Remito.'!A$4:AK$15957,4,0)</f>
        <v>#N/A</v>
      </c>
      <c r="E2256" s="28" t="e">
        <f>VLOOKUP(A2256,'Carga Remito.'!A$4:AK$2258,6,0)</f>
        <v>#N/A</v>
      </c>
      <c r="F2256" s="28" t="e">
        <f>VLOOKUP(A2256,'Carga Remito.'!A$4:AK$1858,7,0)</f>
        <v>#N/A</v>
      </c>
      <c r="G2256" s="27" t="e">
        <f>VLOOKUP(A2256,'Carga Remito.'!A$4:AK$20957,MATCH(G$4,'Carga Remito.'!A$3:AQ$3,0),0)</f>
        <v>#N/A</v>
      </c>
      <c r="J2256" s="15" t="e">
        <f t="shared" si="75"/>
        <v>#N/A</v>
      </c>
    </row>
    <row r="2257" spans="2:10" x14ac:dyDescent="0.25">
      <c r="B2257" s="129" t="e">
        <f>VLOOKUP(A2257,'Carga Remito.'!A$4:AK$16957,3,0)</f>
        <v>#N/A</v>
      </c>
      <c r="C2257" s="131" t="e">
        <f t="shared" ca="1" si="74"/>
        <v>#N/A</v>
      </c>
      <c r="D2257" s="28" t="e">
        <f>VLOOKUP(A2257,'Carga Remito.'!A$4:AK$15957,4,0)</f>
        <v>#N/A</v>
      </c>
      <c r="E2257" s="28" t="e">
        <f>VLOOKUP(A2257,'Carga Remito.'!A$4:AK$2258,6,0)</f>
        <v>#N/A</v>
      </c>
      <c r="F2257" s="28" t="e">
        <f>VLOOKUP(A2257,'Carga Remito.'!A$4:AK$1858,7,0)</f>
        <v>#N/A</v>
      </c>
      <c r="G2257" s="27" t="e">
        <f>VLOOKUP(A2257,'Carga Remito.'!A$4:AK$20957,MATCH(G$4,'Carga Remito.'!A$3:AQ$3,0),0)</f>
        <v>#N/A</v>
      </c>
      <c r="J2257" s="15" t="e">
        <f t="shared" si="75"/>
        <v>#N/A</v>
      </c>
    </row>
    <row r="2258" spans="2:10" x14ac:dyDescent="0.25">
      <c r="B2258" s="129" t="e">
        <f>VLOOKUP(A2258,'Carga Remito.'!A$4:AK$16957,3,0)</f>
        <v>#N/A</v>
      </c>
      <c r="C2258" s="131" t="e">
        <f t="shared" ca="1" si="74"/>
        <v>#N/A</v>
      </c>
      <c r="D2258" s="28" t="e">
        <f>VLOOKUP(A2258,'Carga Remito.'!A$4:AK$15957,4,0)</f>
        <v>#N/A</v>
      </c>
      <c r="E2258" s="28" t="e">
        <f>VLOOKUP(A2258,'Carga Remito.'!A$4:AK$2258,6,0)</f>
        <v>#N/A</v>
      </c>
      <c r="F2258" s="28" t="e">
        <f>VLOOKUP(A2258,'Carga Remito.'!A$4:AK$1858,7,0)</f>
        <v>#N/A</v>
      </c>
      <c r="G2258" s="27" t="e">
        <f>VLOOKUP(A2258,'Carga Remito.'!A$4:AK$20957,MATCH(G$4,'Carga Remito.'!A$3:AQ$3,0),0)</f>
        <v>#N/A</v>
      </c>
      <c r="J2258" s="15" t="e">
        <f t="shared" si="75"/>
        <v>#N/A</v>
      </c>
    </row>
    <row r="2259" spans="2:10" x14ac:dyDescent="0.25">
      <c r="B2259" s="129" t="e">
        <f>VLOOKUP(A2259,'Carga Remito.'!A$4:AK$16957,3,0)</f>
        <v>#N/A</v>
      </c>
      <c r="C2259" s="131" t="e">
        <f t="shared" ca="1" si="74"/>
        <v>#N/A</v>
      </c>
      <c r="D2259" s="28" t="e">
        <f>VLOOKUP(A2259,'Carga Remito.'!A$4:AK$15957,4,0)</f>
        <v>#N/A</v>
      </c>
      <c r="E2259" s="28" t="e">
        <f>VLOOKUP(A2259,'Carga Remito.'!A$4:AK$2258,6,0)</f>
        <v>#N/A</v>
      </c>
      <c r="F2259" s="28" t="e">
        <f>VLOOKUP(A2259,'Carga Remito.'!A$4:AK$1858,7,0)</f>
        <v>#N/A</v>
      </c>
      <c r="G2259" s="27" t="e">
        <f>VLOOKUP(A2259,'Carga Remito.'!A$4:AK$20957,MATCH(G$4,'Carga Remito.'!A$3:AQ$3,0),0)</f>
        <v>#N/A</v>
      </c>
      <c r="J2259" s="15" t="e">
        <f t="shared" si="75"/>
        <v>#N/A</v>
      </c>
    </row>
    <row r="2260" spans="2:10" x14ac:dyDescent="0.25">
      <c r="B2260" s="129" t="e">
        <f>VLOOKUP(A2260,'Carga Remito.'!A$4:AK$16957,3,0)</f>
        <v>#N/A</v>
      </c>
      <c r="C2260" s="131" t="e">
        <f t="shared" ca="1" si="74"/>
        <v>#N/A</v>
      </c>
      <c r="D2260" s="28" t="e">
        <f>VLOOKUP(A2260,'Carga Remito.'!A$4:AK$15957,4,0)</f>
        <v>#N/A</v>
      </c>
      <c r="E2260" s="28" t="e">
        <f>VLOOKUP(A2260,'Carga Remito.'!A$4:AK$2258,6,0)</f>
        <v>#N/A</v>
      </c>
      <c r="F2260" s="28" t="e">
        <f>VLOOKUP(A2260,'Carga Remito.'!A$4:AK$1858,7,0)</f>
        <v>#N/A</v>
      </c>
      <c r="G2260" s="27" t="e">
        <f>VLOOKUP(A2260,'Carga Remito.'!A$4:AK$20957,MATCH(G$4,'Carga Remito.'!A$3:AQ$3,0),0)</f>
        <v>#N/A</v>
      </c>
      <c r="J2260" s="15" t="e">
        <f t="shared" si="75"/>
        <v>#N/A</v>
      </c>
    </row>
    <row r="2261" spans="2:10" x14ac:dyDescent="0.25">
      <c r="B2261" s="129" t="e">
        <f>VLOOKUP(A2261,'Carga Remito.'!A$4:AK$16957,3,0)</f>
        <v>#N/A</v>
      </c>
      <c r="C2261" s="131" t="e">
        <f t="shared" ca="1" si="74"/>
        <v>#N/A</v>
      </c>
      <c r="D2261" s="28" t="e">
        <f>VLOOKUP(A2261,'Carga Remito.'!A$4:AK$15957,4,0)</f>
        <v>#N/A</v>
      </c>
      <c r="E2261" s="28" t="e">
        <f>VLOOKUP(A2261,'Carga Remito.'!A$4:AK$2258,6,0)</f>
        <v>#N/A</v>
      </c>
      <c r="F2261" s="28" t="e">
        <f>VLOOKUP(A2261,'Carga Remito.'!A$4:AK$1858,7,0)</f>
        <v>#N/A</v>
      </c>
      <c r="G2261" s="27" t="e">
        <f>VLOOKUP(A2261,'Carga Remito.'!A$4:AK$20957,MATCH(G$4,'Carga Remito.'!A$3:AQ$3,0),0)</f>
        <v>#N/A</v>
      </c>
      <c r="J2261" s="15" t="e">
        <f t="shared" si="75"/>
        <v>#N/A</v>
      </c>
    </row>
    <row r="2262" spans="2:10" x14ac:dyDescent="0.25">
      <c r="B2262" s="129" t="e">
        <f>VLOOKUP(A2262,'Carga Remito.'!A$4:AK$16957,3,0)</f>
        <v>#N/A</v>
      </c>
      <c r="C2262" s="131" t="e">
        <f t="shared" ca="1" si="74"/>
        <v>#N/A</v>
      </c>
      <c r="D2262" s="28" t="e">
        <f>VLOOKUP(A2262,'Carga Remito.'!A$4:AK$15957,4,0)</f>
        <v>#N/A</v>
      </c>
      <c r="E2262" s="28" t="e">
        <f>VLOOKUP(A2262,'Carga Remito.'!A$4:AK$2258,6,0)</f>
        <v>#N/A</v>
      </c>
      <c r="F2262" s="28" t="e">
        <f>VLOOKUP(A2262,'Carga Remito.'!A$4:AK$1858,7,0)</f>
        <v>#N/A</v>
      </c>
      <c r="G2262" s="27" t="e">
        <f>VLOOKUP(A2262,'Carga Remito.'!A$4:AK$20957,MATCH(G$4,'Carga Remito.'!A$3:AQ$3,0),0)</f>
        <v>#N/A</v>
      </c>
      <c r="J2262" s="15" t="e">
        <f t="shared" si="75"/>
        <v>#N/A</v>
      </c>
    </row>
    <row r="2263" spans="2:10" x14ac:dyDescent="0.25">
      <c r="B2263" s="129" t="e">
        <f>VLOOKUP(A2263,'Carga Remito.'!A$4:AK$16957,3,0)</f>
        <v>#N/A</v>
      </c>
      <c r="C2263" s="131" t="e">
        <f t="shared" ca="1" si="74"/>
        <v>#N/A</v>
      </c>
      <c r="D2263" s="28" t="e">
        <f>VLOOKUP(A2263,'Carga Remito.'!A$4:AK$15957,4,0)</f>
        <v>#N/A</v>
      </c>
      <c r="E2263" s="28" t="e">
        <f>VLOOKUP(A2263,'Carga Remito.'!A$4:AK$2258,6,0)</f>
        <v>#N/A</v>
      </c>
      <c r="F2263" s="28" t="e">
        <f>VLOOKUP(A2263,'Carga Remito.'!A$4:AK$1858,7,0)</f>
        <v>#N/A</v>
      </c>
      <c r="G2263" s="27" t="e">
        <f>VLOOKUP(A2263,'Carga Remito.'!A$4:AK$20957,MATCH(G$4,'Carga Remito.'!A$3:AQ$3,0),0)</f>
        <v>#N/A</v>
      </c>
      <c r="J2263" s="15" t="e">
        <f t="shared" si="75"/>
        <v>#N/A</v>
      </c>
    </row>
    <row r="2264" spans="2:10" x14ac:dyDescent="0.25">
      <c r="B2264" s="129" t="e">
        <f>VLOOKUP(A2264,'Carga Remito.'!A$4:AK$16957,3,0)</f>
        <v>#N/A</v>
      </c>
      <c r="C2264" s="131" t="e">
        <f t="shared" ca="1" si="74"/>
        <v>#N/A</v>
      </c>
      <c r="D2264" s="28" t="e">
        <f>VLOOKUP(A2264,'Carga Remito.'!A$4:AK$15957,4,0)</f>
        <v>#N/A</v>
      </c>
      <c r="E2264" s="28" t="e">
        <f>VLOOKUP(A2264,'Carga Remito.'!A$4:AK$2258,6,0)</f>
        <v>#N/A</v>
      </c>
      <c r="F2264" s="28" t="e">
        <f>VLOOKUP(A2264,'Carga Remito.'!A$4:AK$1858,7,0)</f>
        <v>#N/A</v>
      </c>
      <c r="G2264" s="27" t="e">
        <f>VLOOKUP(A2264,'Carga Remito.'!A$4:AK$20957,MATCH(G$4,'Carga Remito.'!A$3:AQ$3,0),0)</f>
        <v>#N/A</v>
      </c>
      <c r="J2264" s="15" t="e">
        <f t="shared" si="75"/>
        <v>#N/A</v>
      </c>
    </row>
    <row r="2265" spans="2:10" x14ac:dyDescent="0.25">
      <c r="B2265" s="129" t="e">
        <f>VLOOKUP(A2265,'Carga Remito.'!A$4:AK$16957,3,0)</f>
        <v>#N/A</v>
      </c>
      <c r="C2265" s="131" t="e">
        <f t="shared" ca="1" si="74"/>
        <v>#N/A</v>
      </c>
      <c r="D2265" s="28" t="e">
        <f>VLOOKUP(A2265,'Carga Remito.'!A$4:AK$15957,4,0)</f>
        <v>#N/A</v>
      </c>
      <c r="E2265" s="28" t="e">
        <f>VLOOKUP(A2265,'Carga Remito.'!A$4:AK$2258,6,0)</f>
        <v>#N/A</v>
      </c>
      <c r="F2265" s="28" t="e">
        <f>VLOOKUP(A2265,'Carga Remito.'!A$4:AK$1858,7,0)</f>
        <v>#N/A</v>
      </c>
      <c r="G2265" s="27" t="e">
        <f>VLOOKUP(A2265,'Carga Remito.'!A$4:AK$20957,MATCH(G$4,'Carga Remito.'!A$3:AQ$3,0),0)</f>
        <v>#N/A</v>
      </c>
      <c r="J2265" s="15" t="e">
        <f t="shared" si="75"/>
        <v>#N/A</v>
      </c>
    </row>
    <row r="2266" spans="2:10" x14ac:dyDescent="0.25">
      <c r="B2266" s="129" t="e">
        <f>VLOOKUP(A2266,'Carga Remito.'!A$4:AK$16957,3,0)</f>
        <v>#N/A</v>
      </c>
      <c r="C2266" s="131" t="e">
        <f t="shared" ca="1" si="74"/>
        <v>#N/A</v>
      </c>
      <c r="D2266" s="28" t="e">
        <f>VLOOKUP(A2266,'Carga Remito.'!A$4:AK$15957,4,0)</f>
        <v>#N/A</v>
      </c>
      <c r="E2266" s="28" t="e">
        <f>VLOOKUP(A2266,'Carga Remito.'!A$4:AK$2258,6,0)</f>
        <v>#N/A</v>
      </c>
      <c r="F2266" s="28" t="e">
        <f>VLOOKUP(A2266,'Carga Remito.'!A$4:AK$1858,7,0)</f>
        <v>#N/A</v>
      </c>
      <c r="G2266" s="27" t="e">
        <f>VLOOKUP(A2266,'Carga Remito.'!A$4:AK$20957,MATCH(G$4,'Carga Remito.'!A$3:AQ$3,0),0)</f>
        <v>#N/A</v>
      </c>
      <c r="J2266" s="15" t="e">
        <f t="shared" si="75"/>
        <v>#N/A</v>
      </c>
    </row>
    <row r="2267" spans="2:10" x14ac:dyDescent="0.25">
      <c r="B2267" s="129" t="e">
        <f>VLOOKUP(A2267,'Carga Remito.'!A$4:AK$16957,3,0)</f>
        <v>#N/A</v>
      </c>
      <c r="C2267" s="131" t="e">
        <f t="shared" ca="1" si="74"/>
        <v>#N/A</v>
      </c>
      <c r="D2267" s="28" t="e">
        <f>VLOOKUP(A2267,'Carga Remito.'!A$4:AK$15957,4,0)</f>
        <v>#N/A</v>
      </c>
      <c r="E2267" s="28" t="e">
        <f>VLOOKUP(A2267,'Carga Remito.'!A$4:AK$2258,6,0)</f>
        <v>#N/A</v>
      </c>
      <c r="F2267" s="28" t="e">
        <f>VLOOKUP(A2267,'Carga Remito.'!A$4:AK$1858,7,0)</f>
        <v>#N/A</v>
      </c>
      <c r="G2267" s="27" t="e">
        <f>VLOOKUP(A2267,'Carga Remito.'!A$4:AK$20957,MATCH(G$4,'Carga Remito.'!A$3:AQ$3,0),0)</f>
        <v>#N/A</v>
      </c>
      <c r="J2267" s="15" t="e">
        <f t="shared" si="75"/>
        <v>#N/A</v>
      </c>
    </row>
    <row r="2268" spans="2:10" x14ac:dyDescent="0.25">
      <c r="B2268" s="129" t="e">
        <f>VLOOKUP(A2268,'Carga Remito.'!A$4:AK$16957,3,0)</f>
        <v>#N/A</v>
      </c>
      <c r="C2268" s="131" t="e">
        <f t="shared" ca="1" si="74"/>
        <v>#N/A</v>
      </c>
      <c r="D2268" s="28" t="e">
        <f>VLOOKUP(A2268,'Carga Remito.'!A$4:AK$15957,4,0)</f>
        <v>#N/A</v>
      </c>
      <c r="E2268" s="28" t="e">
        <f>VLOOKUP(A2268,'Carga Remito.'!A$4:AK$2258,6,0)</f>
        <v>#N/A</v>
      </c>
      <c r="F2268" s="28" t="e">
        <f>VLOOKUP(A2268,'Carga Remito.'!A$4:AK$1858,7,0)</f>
        <v>#N/A</v>
      </c>
      <c r="G2268" s="27" t="e">
        <f>VLOOKUP(A2268,'Carga Remito.'!A$4:AK$20957,MATCH(G$4,'Carga Remito.'!A$3:AQ$3,0),0)</f>
        <v>#N/A</v>
      </c>
      <c r="J2268" s="15" t="e">
        <f t="shared" si="75"/>
        <v>#N/A</v>
      </c>
    </row>
    <row r="2269" spans="2:10" x14ac:dyDescent="0.25">
      <c r="B2269" s="129" t="e">
        <f>VLOOKUP(A2269,'Carga Remito.'!A$4:AK$16957,3,0)</f>
        <v>#N/A</v>
      </c>
      <c r="C2269" s="131" t="e">
        <f t="shared" ca="1" si="74"/>
        <v>#N/A</v>
      </c>
      <c r="D2269" s="28" t="e">
        <f>VLOOKUP(A2269,'Carga Remito.'!A$4:AK$15957,4,0)</f>
        <v>#N/A</v>
      </c>
      <c r="E2269" s="28" t="e">
        <f>VLOOKUP(A2269,'Carga Remito.'!A$4:AK$2258,6,0)</f>
        <v>#N/A</v>
      </c>
      <c r="F2269" s="28" t="e">
        <f>VLOOKUP(A2269,'Carga Remito.'!A$4:AK$1858,7,0)</f>
        <v>#N/A</v>
      </c>
      <c r="G2269" s="27" t="e">
        <f>VLOOKUP(A2269,'Carga Remito.'!A$4:AK$20957,MATCH(G$4,'Carga Remito.'!A$3:AQ$3,0),0)</f>
        <v>#N/A</v>
      </c>
      <c r="J2269" s="15" t="e">
        <f t="shared" si="75"/>
        <v>#N/A</v>
      </c>
    </row>
    <row r="2270" spans="2:10" x14ac:dyDescent="0.25">
      <c r="B2270" s="129" t="e">
        <f>VLOOKUP(A2270,'Carga Remito.'!A$4:AK$16957,3,0)</f>
        <v>#N/A</v>
      </c>
      <c r="C2270" s="131" t="e">
        <f t="shared" ca="1" si="74"/>
        <v>#N/A</v>
      </c>
      <c r="D2270" s="28" t="e">
        <f>VLOOKUP(A2270,'Carga Remito.'!A$4:AK$15957,4,0)</f>
        <v>#N/A</v>
      </c>
      <c r="E2270" s="28" t="e">
        <f>VLOOKUP(A2270,'Carga Remito.'!A$4:AK$2258,6,0)</f>
        <v>#N/A</v>
      </c>
      <c r="F2270" s="28" t="e">
        <f>VLOOKUP(A2270,'Carga Remito.'!A$4:AK$1858,7,0)</f>
        <v>#N/A</v>
      </c>
      <c r="G2270" s="27" t="e">
        <f>VLOOKUP(A2270,'Carga Remito.'!A$4:AK$20957,MATCH(G$4,'Carga Remito.'!A$3:AQ$3,0),0)</f>
        <v>#N/A</v>
      </c>
      <c r="J2270" s="15" t="e">
        <f t="shared" si="75"/>
        <v>#N/A</v>
      </c>
    </row>
    <row r="2271" spans="2:10" x14ac:dyDescent="0.25">
      <c r="B2271" s="129" t="e">
        <f>VLOOKUP(A2271,'Carga Remito.'!A$4:AK$16957,3,0)</f>
        <v>#N/A</v>
      </c>
      <c r="C2271" s="131" t="e">
        <f t="shared" ca="1" si="74"/>
        <v>#N/A</v>
      </c>
      <c r="D2271" s="28" t="e">
        <f>VLOOKUP(A2271,'Carga Remito.'!A$4:AK$15957,4,0)</f>
        <v>#N/A</v>
      </c>
      <c r="E2271" s="28" t="e">
        <f>VLOOKUP(A2271,'Carga Remito.'!A$4:AK$2258,6,0)</f>
        <v>#N/A</v>
      </c>
      <c r="F2271" s="28" t="e">
        <f>VLOOKUP(A2271,'Carga Remito.'!A$4:AK$1858,7,0)</f>
        <v>#N/A</v>
      </c>
      <c r="G2271" s="27" t="e">
        <f>VLOOKUP(A2271,'Carga Remito.'!A$4:AK$20957,MATCH(G$4,'Carga Remito.'!A$3:AQ$3,0),0)</f>
        <v>#N/A</v>
      </c>
      <c r="J2271" s="15" t="e">
        <f t="shared" si="75"/>
        <v>#N/A</v>
      </c>
    </row>
    <row r="2272" spans="2:10" x14ac:dyDescent="0.25">
      <c r="B2272" s="129" t="e">
        <f>VLOOKUP(A2272,'Carga Remito.'!A$4:AK$16957,3,0)</f>
        <v>#N/A</v>
      </c>
      <c r="C2272" s="131" t="e">
        <f t="shared" ca="1" si="74"/>
        <v>#N/A</v>
      </c>
      <c r="D2272" s="28" t="e">
        <f>VLOOKUP(A2272,'Carga Remito.'!A$4:AK$15957,4,0)</f>
        <v>#N/A</v>
      </c>
      <c r="E2272" s="28" t="e">
        <f>VLOOKUP(A2272,'Carga Remito.'!A$4:AK$2258,6,0)</f>
        <v>#N/A</v>
      </c>
      <c r="F2272" s="28" t="e">
        <f>VLOOKUP(A2272,'Carga Remito.'!A$4:AK$1858,7,0)</f>
        <v>#N/A</v>
      </c>
      <c r="G2272" s="27" t="e">
        <f>VLOOKUP(A2272,'Carga Remito.'!A$4:AK$20957,MATCH(G$4,'Carga Remito.'!A$3:AQ$3,0),0)</f>
        <v>#N/A</v>
      </c>
      <c r="J2272" s="15" t="e">
        <f t="shared" si="75"/>
        <v>#N/A</v>
      </c>
    </row>
    <row r="2273" spans="2:10" x14ac:dyDescent="0.25">
      <c r="B2273" s="129" t="e">
        <f>VLOOKUP(A2273,'Carga Remito.'!A$4:AK$16957,3,0)</f>
        <v>#N/A</v>
      </c>
      <c r="C2273" s="131" t="e">
        <f t="shared" ca="1" si="74"/>
        <v>#N/A</v>
      </c>
      <c r="D2273" s="28" t="e">
        <f>VLOOKUP(A2273,'Carga Remito.'!A$4:AK$15957,4,0)</f>
        <v>#N/A</v>
      </c>
      <c r="E2273" s="28" t="e">
        <f>VLOOKUP(A2273,'Carga Remito.'!A$4:AK$2258,6,0)</f>
        <v>#N/A</v>
      </c>
      <c r="F2273" s="28" t="e">
        <f>VLOOKUP(A2273,'Carga Remito.'!A$4:AK$1858,7,0)</f>
        <v>#N/A</v>
      </c>
      <c r="G2273" s="27" t="e">
        <f>VLOOKUP(A2273,'Carga Remito.'!A$4:AK$20957,MATCH(G$4,'Carga Remito.'!A$3:AQ$3,0),0)</f>
        <v>#N/A</v>
      </c>
      <c r="J2273" s="15" t="e">
        <f t="shared" si="75"/>
        <v>#N/A</v>
      </c>
    </row>
    <row r="2274" spans="2:10" x14ac:dyDescent="0.25">
      <c r="B2274" s="129" t="e">
        <f>VLOOKUP(A2274,'Carga Remito.'!A$4:AK$16957,3,0)</f>
        <v>#N/A</v>
      </c>
      <c r="C2274" s="131" t="e">
        <f t="shared" ca="1" si="74"/>
        <v>#N/A</v>
      </c>
      <c r="D2274" s="28" t="e">
        <f>VLOOKUP(A2274,'Carga Remito.'!A$4:AK$15957,4,0)</f>
        <v>#N/A</v>
      </c>
      <c r="E2274" s="28" t="e">
        <f>VLOOKUP(A2274,'Carga Remito.'!A$4:AK$2258,6,0)</f>
        <v>#N/A</v>
      </c>
      <c r="F2274" s="28" t="e">
        <f>VLOOKUP(A2274,'Carga Remito.'!A$4:AK$1858,7,0)</f>
        <v>#N/A</v>
      </c>
      <c r="G2274" s="27" t="e">
        <f>VLOOKUP(A2274,'Carga Remito.'!A$4:AK$20957,MATCH(G$4,'Carga Remito.'!A$3:AQ$3,0),0)</f>
        <v>#N/A</v>
      </c>
      <c r="J2274" s="15" t="e">
        <f t="shared" si="75"/>
        <v>#N/A</v>
      </c>
    </row>
    <row r="2275" spans="2:10" x14ac:dyDescent="0.25">
      <c r="B2275" s="129" t="e">
        <f>VLOOKUP(A2275,'Carga Remito.'!A$4:AK$16957,3,0)</f>
        <v>#N/A</v>
      </c>
      <c r="C2275" s="131" t="e">
        <f t="shared" ca="1" si="74"/>
        <v>#N/A</v>
      </c>
      <c r="D2275" s="28" t="e">
        <f>VLOOKUP(A2275,'Carga Remito.'!A$4:AK$15957,4,0)</f>
        <v>#N/A</v>
      </c>
      <c r="E2275" s="28" t="e">
        <f>VLOOKUP(A2275,'Carga Remito.'!A$4:AK$2258,6,0)</f>
        <v>#N/A</v>
      </c>
      <c r="F2275" s="28" t="e">
        <f>VLOOKUP(A2275,'Carga Remito.'!A$4:AK$1858,7,0)</f>
        <v>#N/A</v>
      </c>
      <c r="G2275" s="27" t="e">
        <f>VLOOKUP(A2275,'Carga Remito.'!A$4:AK$20957,MATCH(G$4,'Carga Remito.'!A$3:AQ$3,0),0)</f>
        <v>#N/A</v>
      </c>
      <c r="J2275" s="15" t="e">
        <f t="shared" si="75"/>
        <v>#N/A</v>
      </c>
    </row>
    <row r="2276" spans="2:10" x14ac:dyDescent="0.25">
      <c r="B2276" s="129" t="e">
        <f>VLOOKUP(A2276,'Carga Remito.'!A$4:AK$16957,3,0)</f>
        <v>#N/A</v>
      </c>
      <c r="C2276" s="131" t="e">
        <f t="shared" ca="1" si="74"/>
        <v>#N/A</v>
      </c>
      <c r="D2276" s="28" t="e">
        <f>VLOOKUP(A2276,'Carga Remito.'!A$4:AK$15957,4,0)</f>
        <v>#N/A</v>
      </c>
      <c r="E2276" s="28" t="e">
        <f>VLOOKUP(A2276,'Carga Remito.'!A$4:AK$2258,6,0)</f>
        <v>#N/A</v>
      </c>
      <c r="F2276" s="28" t="e">
        <f>VLOOKUP(A2276,'Carga Remito.'!A$4:AK$1858,7,0)</f>
        <v>#N/A</v>
      </c>
      <c r="G2276" s="27" t="e">
        <f>VLOOKUP(A2276,'Carga Remito.'!A$4:AK$20957,MATCH(G$4,'Carga Remito.'!A$3:AQ$3,0),0)</f>
        <v>#N/A</v>
      </c>
      <c r="J2276" s="15" t="e">
        <f t="shared" si="75"/>
        <v>#N/A</v>
      </c>
    </row>
    <row r="2277" spans="2:10" x14ac:dyDescent="0.25">
      <c r="B2277" s="129" t="e">
        <f>VLOOKUP(A2277,'Carga Remito.'!A$4:AK$16957,3,0)</f>
        <v>#N/A</v>
      </c>
      <c r="C2277" s="131" t="e">
        <f t="shared" ref="C2277:C2340" ca="1" si="76">IF((TODAY()-B2277)&lt;30,0,(TODAY()-B2277)/30)</f>
        <v>#N/A</v>
      </c>
      <c r="D2277" s="28" t="e">
        <f>VLOOKUP(A2277,'Carga Remito.'!A$4:AK$15957,4,0)</f>
        <v>#N/A</v>
      </c>
      <c r="E2277" s="28" t="e">
        <f>VLOOKUP(A2277,'Carga Remito.'!A$4:AK$2258,6,0)</f>
        <v>#N/A</v>
      </c>
      <c r="F2277" s="28" t="e">
        <f>VLOOKUP(A2277,'Carga Remito.'!A$4:AK$1858,7,0)</f>
        <v>#N/A</v>
      </c>
      <c r="G2277" s="27" t="e">
        <f>VLOOKUP(A2277,'Carga Remito.'!A$4:AK$20957,MATCH(G$4,'Carga Remito.'!A$3:AQ$3,0),0)</f>
        <v>#N/A</v>
      </c>
      <c r="J2277" s="15" t="e">
        <f t="shared" si="75"/>
        <v>#N/A</v>
      </c>
    </row>
    <row r="2278" spans="2:10" x14ac:dyDescent="0.25">
      <c r="B2278" s="129" t="e">
        <f>VLOOKUP(A2278,'Carga Remito.'!A$4:AK$16957,3,0)</f>
        <v>#N/A</v>
      </c>
      <c r="C2278" s="131" t="e">
        <f t="shared" ca="1" si="76"/>
        <v>#N/A</v>
      </c>
      <c r="D2278" s="28" t="e">
        <f>VLOOKUP(A2278,'Carga Remito.'!A$4:AK$15957,4,0)</f>
        <v>#N/A</v>
      </c>
      <c r="E2278" s="28" t="e">
        <f>VLOOKUP(A2278,'Carga Remito.'!A$4:AK$2258,6,0)</f>
        <v>#N/A</v>
      </c>
      <c r="F2278" s="28" t="e">
        <f>VLOOKUP(A2278,'Carga Remito.'!A$4:AK$1858,7,0)</f>
        <v>#N/A</v>
      </c>
      <c r="G2278" s="27" t="e">
        <f>VLOOKUP(A2278,'Carga Remito.'!A$4:AK$20957,MATCH(G$4,'Carga Remito.'!A$3:AQ$3,0),0)</f>
        <v>#N/A</v>
      </c>
      <c r="J2278" s="15" t="e">
        <f t="shared" si="75"/>
        <v>#N/A</v>
      </c>
    </row>
    <row r="2279" spans="2:10" x14ac:dyDescent="0.25">
      <c r="B2279" s="129" t="e">
        <f>VLOOKUP(A2279,'Carga Remito.'!A$4:AK$16957,3,0)</f>
        <v>#N/A</v>
      </c>
      <c r="C2279" s="131" t="e">
        <f t="shared" ca="1" si="76"/>
        <v>#N/A</v>
      </c>
      <c r="D2279" s="28" t="e">
        <f>VLOOKUP(A2279,'Carga Remito.'!A$4:AK$15957,4,0)</f>
        <v>#N/A</v>
      </c>
      <c r="E2279" s="28" t="e">
        <f>VLOOKUP(A2279,'Carga Remito.'!A$4:AK$2258,6,0)</f>
        <v>#N/A</v>
      </c>
      <c r="F2279" s="28" t="e">
        <f>VLOOKUP(A2279,'Carga Remito.'!A$4:AK$1858,7,0)</f>
        <v>#N/A</v>
      </c>
      <c r="G2279" s="27" t="e">
        <f>VLOOKUP(A2279,'Carga Remito.'!A$4:AK$20957,MATCH(G$4,'Carga Remito.'!A$3:AQ$3,0),0)</f>
        <v>#N/A</v>
      </c>
      <c r="J2279" s="15" t="e">
        <f t="shared" si="75"/>
        <v>#N/A</v>
      </c>
    </row>
    <row r="2280" spans="2:10" x14ac:dyDescent="0.25">
      <c r="B2280" s="129" t="e">
        <f>VLOOKUP(A2280,'Carga Remito.'!A$4:AK$16957,3,0)</f>
        <v>#N/A</v>
      </c>
      <c r="C2280" s="131" t="e">
        <f t="shared" ca="1" si="76"/>
        <v>#N/A</v>
      </c>
      <c r="D2280" s="28" t="e">
        <f>VLOOKUP(A2280,'Carga Remito.'!A$4:AK$15957,4,0)</f>
        <v>#N/A</v>
      </c>
      <c r="E2280" s="28" t="e">
        <f>VLOOKUP(A2280,'Carga Remito.'!A$4:AK$2258,6,0)</f>
        <v>#N/A</v>
      </c>
      <c r="F2280" s="28" t="e">
        <f>VLOOKUP(A2280,'Carga Remito.'!A$4:AK$1858,7,0)</f>
        <v>#N/A</v>
      </c>
      <c r="G2280" s="27" t="e">
        <f>VLOOKUP(A2280,'Carga Remito.'!A$4:AK$20957,MATCH(G$4,'Carga Remito.'!A$3:AQ$3,0),0)</f>
        <v>#N/A</v>
      </c>
      <c r="J2280" s="15" t="e">
        <f t="shared" si="75"/>
        <v>#N/A</v>
      </c>
    </row>
    <row r="2281" spans="2:10" x14ac:dyDescent="0.25">
      <c r="B2281" s="129" t="e">
        <f>VLOOKUP(A2281,'Carga Remito.'!A$4:AK$16957,3,0)</f>
        <v>#N/A</v>
      </c>
      <c r="C2281" s="131" t="e">
        <f t="shared" ca="1" si="76"/>
        <v>#N/A</v>
      </c>
      <c r="D2281" s="28" t="e">
        <f>VLOOKUP(A2281,'Carga Remito.'!A$4:AK$15957,4,0)</f>
        <v>#N/A</v>
      </c>
      <c r="E2281" s="28" t="e">
        <f>VLOOKUP(A2281,'Carga Remito.'!A$4:AK$2258,6,0)</f>
        <v>#N/A</v>
      </c>
      <c r="F2281" s="28" t="e">
        <f>VLOOKUP(A2281,'Carga Remito.'!A$4:AK$1858,7,0)</f>
        <v>#N/A</v>
      </c>
      <c r="G2281" s="27" t="e">
        <f>VLOOKUP(A2281,'Carga Remito.'!A$4:AK$20957,MATCH(G$4,'Carga Remito.'!A$3:AQ$3,0),0)</f>
        <v>#N/A</v>
      </c>
      <c r="J2281" s="15" t="e">
        <f t="shared" si="75"/>
        <v>#N/A</v>
      </c>
    </row>
    <row r="2282" spans="2:10" x14ac:dyDescent="0.25">
      <c r="B2282" s="129" t="e">
        <f>VLOOKUP(A2282,'Carga Remito.'!A$4:AK$16957,3,0)</f>
        <v>#N/A</v>
      </c>
      <c r="C2282" s="131" t="e">
        <f t="shared" ca="1" si="76"/>
        <v>#N/A</v>
      </c>
      <c r="D2282" s="28" t="e">
        <f>VLOOKUP(A2282,'Carga Remito.'!A$4:AK$15957,4,0)</f>
        <v>#N/A</v>
      </c>
      <c r="E2282" s="28" t="e">
        <f>VLOOKUP(A2282,'Carga Remito.'!A$4:AK$2258,6,0)</f>
        <v>#N/A</v>
      </c>
      <c r="F2282" s="28" t="e">
        <f>VLOOKUP(A2282,'Carga Remito.'!A$4:AK$1858,7,0)</f>
        <v>#N/A</v>
      </c>
      <c r="G2282" s="27" t="e">
        <f>VLOOKUP(A2282,'Carga Remito.'!A$4:AK$20957,MATCH(G$4,'Carga Remito.'!A$3:AQ$3,0),0)</f>
        <v>#N/A</v>
      </c>
      <c r="J2282" s="15" t="e">
        <f t="shared" si="75"/>
        <v>#N/A</v>
      </c>
    </row>
    <row r="2283" spans="2:10" x14ac:dyDescent="0.25">
      <c r="B2283" s="129" t="e">
        <f>VLOOKUP(A2283,'Carga Remito.'!A$4:AK$16957,3,0)</f>
        <v>#N/A</v>
      </c>
      <c r="C2283" s="131" t="e">
        <f t="shared" ca="1" si="76"/>
        <v>#N/A</v>
      </c>
      <c r="D2283" s="28" t="e">
        <f>VLOOKUP(A2283,'Carga Remito.'!A$4:AK$15957,4,0)</f>
        <v>#N/A</v>
      </c>
      <c r="E2283" s="28" t="e">
        <f>VLOOKUP(A2283,'Carga Remito.'!A$4:AK$2258,6,0)</f>
        <v>#N/A</v>
      </c>
      <c r="F2283" s="28" t="e">
        <f>VLOOKUP(A2283,'Carga Remito.'!A$4:AK$1858,7,0)</f>
        <v>#N/A</v>
      </c>
      <c r="G2283" s="27" t="e">
        <f>VLOOKUP(A2283,'Carga Remito.'!A$4:AK$20957,MATCH(G$4,'Carga Remito.'!A$3:AQ$3,0),0)</f>
        <v>#N/A</v>
      </c>
      <c r="J2283" s="15" t="e">
        <f t="shared" si="75"/>
        <v>#N/A</v>
      </c>
    </row>
    <row r="2284" spans="2:10" x14ac:dyDescent="0.25">
      <c r="B2284" s="129" t="e">
        <f>VLOOKUP(A2284,'Carga Remito.'!A$4:AK$16957,3,0)</f>
        <v>#N/A</v>
      </c>
      <c r="C2284" s="131" t="e">
        <f t="shared" ca="1" si="76"/>
        <v>#N/A</v>
      </c>
      <c r="D2284" s="28" t="e">
        <f>VLOOKUP(A2284,'Carga Remito.'!A$4:AK$15957,4,0)</f>
        <v>#N/A</v>
      </c>
      <c r="E2284" s="28" t="e">
        <f>VLOOKUP(A2284,'Carga Remito.'!A$4:AK$2258,6,0)</f>
        <v>#N/A</v>
      </c>
      <c r="F2284" s="28" t="e">
        <f>VLOOKUP(A2284,'Carga Remito.'!A$4:AK$1858,7,0)</f>
        <v>#N/A</v>
      </c>
      <c r="G2284" s="27" t="e">
        <f>VLOOKUP(A2284,'Carga Remito.'!A$4:AK$20957,MATCH(G$4,'Carga Remito.'!A$3:AQ$3,0),0)</f>
        <v>#N/A</v>
      </c>
      <c r="J2284" s="15" t="e">
        <f t="shared" si="75"/>
        <v>#N/A</v>
      </c>
    </row>
    <row r="2285" spans="2:10" x14ac:dyDescent="0.25">
      <c r="B2285" s="129" t="e">
        <f>VLOOKUP(A2285,'Carga Remito.'!A$4:AK$16957,3,0)</f>
        <v>#N/A</v>
      </c>
      <c r="C2285" s="131" t="e">
        <f t="shared" ca="1" si="76"/>
        <v>#N/A</v>
      </c>
      <c r="D2285" s="28" t="e">
        <f>VLOOKUP(A2285,'Carga Remito.'!A$4:AK$15957,4,0)</f>
        <v>#N/A</v>
      </c>
      <c r="E2285" s="28" t="e">
        <f>VLOOKUP(A2285,'Carga Remito.'!A$4:AK$2258,6,0)</f>
        <v>#N/A</v>
      </c>
      <c r="F2285" s="28" t="e">
        <f>VLOOKUP(A2285,'Carga Remito.'!A$4:AK$1858,7,0)</f>
        <v>#N/A</v>
      </c>
      <c r="G2285" s="27" t="e">
        <f>VLOOKUP(A2285,'Carga Remito.'!A$4:AK$20957,MATCH(G$4,'Carga Remito.'!A$3:AQ$3,0),0)</f>
        <v>#N/A</v>
      </c>
      <c r="J2285" s="15" t="e">
        <f t="shared" si="75"/>
        <v>#N/A</v>
      </c>
    </row>
    <row r="2286" spans="2:10" x14ac:dyDescent="0.25">
      <c r="B2286" s="129" t="e">
        <f>VLOOKUP(A2286,'Carga Remito.'!A$4:AK$16957,3,0)</f>
        <v>#N/A</v>
      </c>
      <c r="C2286" s="131" t="e">
        <f t="shared" ca="1" si="76"/>
        <v>#N/A</v>
      </c>
      <c r="D2286" s="28" t="e">
        <f>VLOOKUP(A2286,'Carga Remito.'!A$4:AK$15957,4,0)</f>
        <v>#N/A</v>
      </c>
      <c r="E2286" s="28" t="e">
        <f>VLOOKUP(A2286,'Carga Remito.'!A$4:AK$2258,6,0)</f>
        <v>#N/A</v>
      </c>
      <c r="F2286" s="28" t="e">
        <f>VLOOKUP(A2286,'Carga Remito.'!A$4:AK$1858,7,0)</f>
        <v>#N/A</v>
      </c>
      <c r="G2286" s="27" t="e">
        <f>VLOOKUP(A2286,'Carga Remito.'!A$4:AK$20957,MATCH(G$4,'Carga Remito.'!A$3:AQ$3,0),0)</f>
        <v>#N/A</v>
      </c>
      <c r="J2286" s="15" t="e">
        <f t="shared" si="75"/>
        <v>#N/A</v>
      </c>
    </row>
    <row r="2287" spans="2:10" x14ac:dyDescent="0.25">
      <c r="B2287" s="129" t="e">
        <f>VLOOKUP(A2287,'Carga Remito.'!A$4:AK$16957,3,0)</f>
        <v>#N/A</v>
      </c>
      <c r="C2287" s="131" t="e">
        <f t="shared" ca="1" si="76"/>
        <v>#N/A</v>
      </c>
      <c r="D2287" s="28" t="e">
        <f>VLOOKUP(A2287,'Carga Remito.'!A$4:AK$15957,4,0)</f>
        <v>#N/A</v>
      </c>
      <c r="E2287" s="28" t="e">
        <f>VLOOKUP(A2287,'Carga Remito.'!A$4:AK$2258,6,0)</f>
        <v>#N/A</v>
      </c>
      <c r="F2287" s="28" t="e">
        <f>VLOOKUP(A2287,'Carga Remito.'!A$4:AK$1858,7,0)</f>
        <v>#N/A</v>
      </c>
      <c r="G2287" s="27" t="e">
        <f>VLOOKUP(A2287,'Carga Remito.'!A$4:AK$20957,MATCH(G$4,'Carga Remito.'!A$3:AQ$3,0),0)</f>
        <v>#N/A</v>
      </c>
      <c r="J2287" s="15" t="e">
        <f t="shared" si="75"/>
        <v>#N/A</v>
      </c>
    </row>
    <row r="2288" spans="2:10" x14ac:dyDescent="0.25">
      <c r="B2288" s="129" t="e">
        <f>VLOOKUP(A2288,'Carga Remito.'!A$4:AK$16957,3,0)</f>
        <v>#N/A</v>
      </c>
      <c r="C2288" s="131" t="e">
        <f t="shared" ca="1" si="76"/>
        <v>#N/A</v>
      </c>
      <c r="D2288" s="28" t="e">
        <f>VLOOKUP(A2288,'Carga Remito.'!A$4:AK$15957,4,0)</f>
        <v>#N/A</v>
      </c>
      <c r="E2288" s="28" t="e">
        <f>VLOOKUP(A2288,'Carga Remito.'!A$4:AK$2258,6,0)</f>
        <v>#N/A</v>
      </c>
      <c r="F2288" s="28" t="e">
        <f>VLOOKUP(A2288,'Carga Remito.'!A$4:AK$1858,7,0)</f>
        <v>#N/A</v>
      </c>
      <c r="G2288" s="27" t="e">
        <f>VLOOKUP(A2288,'Carga Remito.'!A$4:AK$20957,MATCH(G$4,'Carga Remito.'!A$3:AQ$3,0),0)</f>
        <v>#N/A</v>
      </c>
      <c r="J2288" s="15" t="e">
        <f t="shared" si="75"/>
        <v>#N/A</v>
      </c>
    </row>
    <row r="2289" spans="2:10" x14ac:dyDescent="0.25">
      <c r="B2289" s="129" t="e">
        <f>VLOOKUP(A2289,'Carga Remito.'!A$4:AK$16957,3,0)</f>
        <v>#N/A</v>
      </c>
      <c r="C2289" s="131" t="e">
        <f t="shared" ca="1" si="76"/>
        <v>#N/A</v>
      </c>
      <c r="D2289" s="28" t="e">
        <f>VLOOKUP(A2289,'Carga Remito.'!A$4:AK$15957,4,0)</f>
        <v>#N/A</v>
      </c>
      <c r="E2289" s="28" t="e">
        <f>VLOOKUP(A2289,'Carga Remito.'!A$4:AK$2258,6,0)</f>
        <v>#N/A</v>
      </c>
      <c r="F2289" s="28" t="e">
        <f>VLOOKUP(A2289,'Carga Remito.'!A$4:AK$1858,7,0)</f>
        <v>#N/A</v>
      </c>
      <c r="G2289" s="27" t="e">
        <f>VLOOKUP(A2289,'Carga Remito.'!A$4:AK$20957,MATCH(G$4,'Carga Remito.'!A$3:AQ$3,0),0)</f>
        <v>#N/A</v>
      </c>
      <c r="J2289" s="15" t="e">
        <f t="shared" si="75"/>
        <v>#N/A</v>
      </c>
    </row>
    <row r="2290" spans="2:10" x14ac:dyDescent="0.25">
      <c r="B2290" s="129" t="e">
        <f>VLOOKUP(A2290,'Carga Remito.'!A$4:AK$16957,3,0)</f>
        <v>#N/A</v>
      </c>
      <c r="C2290" s="131" t="e">
        <f t="shared" ca="1" si="76"/>
        <v>#N/A</v>
      </c>
      <c r="D2290" s="28" t="e">
        <f>VLOOKUP(A2290,'Carga Remito.'!A$4:AK$15957,4,0)</f>
        <v>#N/A</v>
      </c>
      <c r="E2290" s="28" t="e">
        <f>VLOOKUP(A2290,'Carga Remito.'!A$4:AK$2258,6,0)</f>
        <v>#N/A</v>
      </c>
      <c r="F2290" s="28" t="e">
        <f>VLOOKUP(A2290,'Carga Remito.'!A$4:AK$1858,7,0)</f>
        <v>#N/A</v>
      </c>
      <c r="G2290" s="27" t="e">
        <f>VLOOKUP(A2290,'Carga Remito.'!A$4:AK$20957,MATCH(G$4,'Carga Remito.'!A$3:AQ$3,0),0)</f>
        <v>#N/A</v>
      </c>
      <c r="J2290" s="15" t="e">
        <f t="shared" si="75"/>
        <v>#N/A</v>
      </c>
    </row>
    <row r="2291" spans="2:10" x14ac:dyDescent="0.25">
      <c r="B2291" s="129" t="e">
        <f>VLOOKUP(A2291,'Carga Remito.'!A$4:AK$16957,3,0)</f>
        <v>#N/A</v>
      </c>
      <c r="C2291" s="131" t="e">
        <f t="shared" ca="1" si="76"/>
        <v>#N/A</v>
      </c>
      <c r="D2291" s="28" t="e">
        <f>VLOOKUP(A2291,'Carga Remito.'!A$4:AK$15957,4,0)</f>
        <v>#N/A</v>
      </c>
      <c r="E2291" s="28" t="e">
        <f>VLOOKUP(A2291,'Carga Remito.'!A$4:AK$2258,6,0)</f>
        <v>#N/A</v>
      </c>
      <c r="F2291" s="28" t="e">
        <f>VLOOKUP(A2291,'Carga Remito.'!A$4:AK$1858,7,0)</f>
        <v>#N/A</v>
      </c>
      <c r="G2291" s="27" t="e">
        <f>VLOOKUP(A2291,'Carga Remito.'!A$4:AK$20957,MATCH(G$4,'Carga Remito.'!A$3:AQ$3,0),0)</f>
        <v>#N/A</v>
      </c>
      <c r="J2291" s="15" t="e">
        <f t="shared" si="75"/>
        <v>#N/A</v>
      </c>
    </row>
    <row r="2292" spans="2:10" x14ac:dyDescent="0.25">
      <c r="B2292" s="129" t="e">
        <f>VLOOKUP(A2292,'Carga Remito.'!A$4:AK$16957,3,0)</f>
        <v>#N/A</v>
      </c>
      <c r="C2292" s="131" t="e">
        <f t="shared" ca="1" si="76"/>
        <v>#N/A</v>
      </c>
      <c r="D2292" s="28" t="e">
        <f>VLOOKUP(A2292,'Carga Remito.'!A$4:AK$15957,4,0)</f>
        <v>#N/A</v>
      </c>
      <c r="E2292" s="28" t="e">
        <f>VLOOKUP(A2292,'Carga Remito.'!A$4:AK$2258,6,0)</f>
        <v>#N/A</v>
      </c>
      <c r="F2292" s="28" t="e">
        <f>VLOOKUP(A2292,'Carga Remito.'!A$4:AK$1858,7,0)</f>
        <v>#N/A</v>
      </c>
      <c r="G2292" s="27" t="e">
        <f>VLOOKUP(A2292,'Carga Remito.'!A$4:AK$20957,MATCH(G$4,'Carga Remito.'!A$3:AQ$3,0),0)</f>
        <v>#N/A</v>
      </c>
      <c r="J2292" s="15" t="e">
        <f t="shared" ref="J2292:J2355" si="77">+G2292-K2292-N2292-Q2292-T2292-W2292-Z2292</f>
        <v>#N/A</v>
      </c>
    </row>
    <row r="2293" spans="2:10" x14ac:dyDescent="0.25">
      <c r="B2293" s="129" t="e">
        <f>VLOOKUP(A2293,'Carga Remito.'!A$4:AK$16957,3,0)</f>
        <v>#N/A</v>
      </c>
      <c r="C2293" s="131" t="e">
        <f t="shared" ca="1" si="76"/>
        <v>#N/A</v>
      </c>
      <c r="D2293" s="28" t="e">
        <f>VLOOKUP(A2293,'Carga Remito.'!A$4:AK$15957,4,0)</f>
        <v>#N/A</v>
      </c>
      <c r="E2293" s="28" t="e">
        <f>VLOOKUP(A2293,'Carga Remito.'!A$4:AK$2258,6,0)</f>
        <v>#N/A</v>
      </c>
      <c r="F2293" s="28" t="e">
        <f>VLOOKUP(A2293,'Carga Remito.'!A$4:AK$1858,7,0)</f>
        <v>#N/A</v>
      </c>
      <c r="G2293" s="27" t="e">
        <f>VLOOKUP(A2293,'Carga Remito.'!A$4:AK$20957,MATCH(G$4,'Carga Remito.'!A$3:AQ$3,0),0)</f>
        <v>#N/A</v>
      </c>
      <c r="J2293" s="15" t="e">
        <f t="shared" si="77"/>
        <v>#N/A</v>
      </c>
    </row>
    <row r="2294" spans="2:10" x14ac:dyDescent="0.25">
      <c r="B2294" s="129" t="e">
        <f>VLOOKUP(A2294,'Carga Remito.'!A$4:AK$16957,3,0)</f>
        <v>#N/A</v>
      </c>
      <c r="C2294" s="131" t="e">
        <f t="shared" ca="1" si="76"/>
        <v>#N/A</v>
      </c>
      <c r="D2294" s="28" t="e">
        <f>VLOOKUP(A2294,'Carga Remito.'!A$4:AK$15957,4,0)</f>
        <v>#N/A</v>
      </c>
      <c r="E2294" s="28" t="e">
        <f>VLOOKUP(A2294,'Carga Remito.'!A$4:AK$2258,6,0)</f>
        <v>#N/A</v>
      </c>
      <c r="F2294" s="28" t="e">
        <f>VLOOKUP(A2294,'Carga Remito.'!A$4:AK$1858,7,0)</f>
        <v>#N/A</v>
      </c>
      <c r="G2294" s="27" t="e">
        <f>VLOOKUP(A2294,'Carga Remito.'!A$4:AK$20957,MATCH(G$4,'Carga Remito.'!A$3:AQ$3,0),0)</f>
        <v>#N/A</v>
      </c>
      <c r="J2294" s="15" t="e">
        <f t="shared" si="77"/>
        <v>#N/A</v>
      </c>
    </row>
    <row r="2295" spans="2:10" x14ac:dyDescent="0.25">
      <c r="B2295" s="129" t="e">
        <f>VLOOKUP(A2295,'Carga Remito.'!A$4:AK$16957,3,0)</f>
        <v>#N/A</v>
      </c>
      <c r="C2295" s="131" t="e">
        <f t="shared" ca="1" si="76"/>
        <v>#N/A</v>
      </c>
      <c r="D2295" s="28" t="e">
        <f>VLOOKUP(A2295,'Carga Remito.'!A$4:AK$15957,4,0)</f>
        <v>#N/A</v>
      </c>
      <c r="E2295" s="28" t="e">
        <f>VLOOKUP(A2295,'Carga Remito.'!A$4:AK$2258,6,0)</f>
        <v>#N/A</v>
      </c>
      <c r="F2295" s="28" t="e">
        <f>VLOOKUP(A2295,'Carga Remito.'!A$4:AK$1858,7,0)</f>
        <v>#N/A</v>
      </c>
      <c r="G2295" s="27" t="e">
        <f>VLOOKUP(A2295,'Carga Remito.'!A$4:AK$20957,MATCH(G$4,'Carga Remito.'!A$3:AQ$3,0),0)</f>
        <v>#N/A</v>
      </c>
      <c r="J2295" s="15" t="e">
        <f t="shared" si="77"/>
        <v>#N/A</v>
      </c>
    </row>
    <row r="2296" spans="2:10" x14ac:dyDescent="0.25">
      <c r="B2296" s="129" t="e">
        <f>VLOOKUP(A2296,'Carga Remito.'!A$4:AK$16957,3,0)</f>
        <v>#N/A</v>
      </c>
      <c r="C2296" s="131" t="e">
        <f t="shared" ca="1" si="76"/>
        <v>#N/A</v>
      </c>
      <c r="D2296" s="28" t="e">
        <f>VLOOKUP(A2296,'Carga Remito.'!A$4:AK$15957,4,0)</f>
        <v>#N/A</v>
      </c>
      <c r="E2296" s="28" t="e">
        <f>VLOOKUP(A2296,'Carga Remito.'!A$4:AK$2258,6,0)</f>
        <v>#N/A</v>
      </c>
      <c r="F2296" s="28" t="e">
        <f>VLOOKUP(A2296,'Carga Remito.'!A$4:AK$1858,7,0)</f>
        <v>#N/A</v>
      </c>
      <c r="G2296" s="27" t="e">
        <f>VLOOKUP(A2296,'Carga Remito.'!A$4:AK$20957,MATCH(G$4,'Carga Remito.'!A$3:AQ$3,0),0)</f>
        <v>#N/A</v>
      </c>
      <c r="J2296" s="15" t="e">
        <f t="shared" si="77"/>
        <v>#N/A</v>
      </c>
    </row>
    <row r="2297" spans="2:10" x14ac:dyDescent="0.25">
      <c r="B2297" s="129" t="e">
        <f>VLOOKUP(A2297,'Carga Remito.'!A$4:AK$16957,3,0)</f>
        <v>#N/A</v>
      </c>
      <c r="C2297" s="131" t="e">
        <f t="shared" ca="1" si="76"/>
        <v>#N/A</v>
      </c>
      <c r="D2297" s="28" t="e">
        <f>VLOOKUP(A2297,'Carga Remito.'!A$4:AK$15957,4,0)</f>
        <v>#N/A</v>
      </c>
      <c r="E2297" s="28" t="e">
        <f>VLOOKUP(A2297,'Carga Remito.'!A$4:AK$2258,6,0)</f>
        <v>#N/A</v>
      </c>
      <c r="F2297" s="28" t="e">
        <f>VLOOKUP(A2297,'Carga Remito.'!A$4:AK$1858,7,0)</f>
        <v>#N/A</v>
      </c>
      <c r="G2297" s="27" t="e">
        <f>VLOOKUP(A2297,'Carga Remito.'!A$4:AK$20957,MATCH(G$4,'Carga Remito.'!A$3:AQ$3,0),0)</f>
        <v>#N/A</v>
      </c>
      <c r="J2297" s="15" t="e">
        <f t="shared" si="77"/>
        <v>#N/A</v>
      </c>
    </row>
    <row r="2298" spans="2:10" x14ac:dyDescent="0.25">
      <c r="B2298" s="129" t="e">
        <f>VLOOKUP(A2298,'Carga Remito.'!A$4:AK$16957,3,0)</f>
        <v>#N/A</v>
      </c>
      <c r="C2298" s="131" t="e">
        <f t="shared" ca="1" si="76"/>
        <v>#N/A</v>
      </c>
      <c r="D2298" s="28" t="e">
        <f>VLOOKUP(A2298,'Carga Remito.'!A$4:AK$15957,4,0)</f>
        <v>#N/A</v>
      </c>
      <c r="E2298" s="28" t="e">
        <f>VLOOKUP(A2298,'Carga Remito.'!A$4:AK$2258,6,0)</f>
        <v>#N/A</v>
      </c>
      <c r="F2298" s="28" t="e">
        <f>VLOOKUP(A2298,'Carga Remito.'!A$4:AK$1858,7,0)</f>
        <v>#N/A</v>
      </c>
      <c r="G2298" s="27" t="e">
        <f>VLOOKUP(A2298,'Carga Remito.'!A$4:AK$20957,MATCH(G$4,'Carga Remito.'!A$3:AQ$3,0),0)</f>
        <v>#N/A</v>
      </c>
      <c r="J2298" s="15" t="e">
        <f t="shared" si="77"/>
        <v>#N/A</v>
      </c>
    </row>
    <row r="2299" spans="2:10" x14ac:dyDescent="0.25">
      <c r="B2299" s="129" t="e">
        <f>VLOOKUP(A2299,'Carga Remito.'!A$4:AK$16957,3,0)</f>
        <v>#N/A</v>
      </c>
      <c r="C2299" s="131" t="e">
        <f t="shared" ca="1" si="76"/>
        <v>#N/A</v>
      </c>
      <c r="D2299" s="28" t="e">
        <f>VLOOKUP(A2299,'Carga Remito.'!A$4:AK$15957,4,0)</f>
        <v>#N/A</v>
      </c>
      <c r="E2299" s="28" t="e">
        <f>VLOOKUP(A2299,'Carga Remito.'!A$4:AK$2258,6,0)</f>
        <v>#N/A</v>
      </c>
      <c r="F2299" s="28" t="e">
        <f>VLOOKUP(A2299,'Carga Remito.'!A$4:AK$1858,7,0)</f>
        <v>#N/A</v>
      </c>
      <c r="G2299" s="27" t="e">
        <f>VLOOKUP(A2299,'Carga Remito.'!A$4:AK$20957,MATCH(G$4,'Carga Remito.'!A$3:AQ$3,0),0)</f>
        <v>#N/A</v>
      </c>
      <c r="J2299" s="15" t="e">
        <f t="shared" si="77"/>
        <v>#N/A</v>
      </c>
    </row>
    <row r="2300" spans="2:10" x14ac:dyDescent="0.25">
      <c r="B2300" s="129" t="e">
        <f>VLOOKUP(A2300,'Carga Remito.'!A$4:AK$16957,3,0)</f>
        <v>#N/A</v>
      </c>
      <c r="C2300" s="131" t="e">
        <f t="shared" ca="1" si="76"/>
        <v>#N/A</v>
      </c>
      <c r="D2300" s="28" t="e">
        <f>VLOOKUP(A2300,'Carga Remito.'!A$4:AK$15957,4,0)</f>
        <v>#N/A</v>
      </c>
      <c r="E2300" s="28" t="e">
        <f>VLOOKUP(A2300,'Carga Remito.'!A$4:AK$2258,6,0)</f>
        <v>#N/A</v>
      </c>
      <c r="F2300" s="28" t="e">
        <f>VLOOKUP(A2300,'Carga Remito.'!A$4:AK$1858,7,0)</f>
        <v>#N/A</v>
      </c>
      <c r="G2300" s="27" t="e">
        <f>VLOOKUP(A2300,'Carga Remito.'!A$4:AK$20957,MATCH(G$4,'Carga Remito.'!A$3:AQ$3,0),0)</f>
        <v>#N/A</v>
      </c>
      <c r="J2300" s="15" t="e">
        <f t="shared" si="77"/>
        <v>#N/A</v>
      </c>
    </row>
    <row r="2301" spans="2:10" x14ac:dyDescent="0.25">
      <c r="B2301" s="129" t="e">
        <f>VLOOKUP(A2301,'Carga Remito.'!A$4:AK$16957,3,0)</f>
        <v>#N/A</v>
      </c>
      <c r="C2301" s="131" t="e">
        <f t="shared" ca="1" si="76"/>
        <v>#N/A</v>
      </c>
      <c r="D2301" s="28" t="e">
        <f>VLOOKUP(A2301,'Carga Remito.'!A$4:AK$15957,4,0)</f>
        <v>#N/A</v>
      </c>
      <c r="E2301" s="28" t="e">
        <f>VLOOKUP(A2301,'Carga Remito.'!A$4:AK$2258,6,0)</f>
        <v>#N/A</v>
      </c>
      <c r="F2301" s="28" t="e">
        <f>VLOOKUP(A2301,'Carga Remito.'!A$4:AK$1858,7,0)</f>
        <v>#N/A</v>
      </c>
      <c r="G2301" s="27" t="e">
        <f>VLOOKUP(A2301,'Carga Remito.'!A$4:AK$20957,MATCH(G$4,'Carga Remito.'!A$3:AQ$3,0),0)</f>
        <v>#N/A</v>
      </c>
      <c r="J2301" s="15" t="e">
        <f t="shared" si="77"/>
        <v>#N/A</v>
      </c>
    </row>
    <row r="2302" spans="2:10" x14ac:dyDescent="0.25">
      <c r="B2302" s="129" t="e">
        <f>VLOOKUP(A2302,'Carga Remito.'!A$4:AK$16957,3,0)</f>
        <v>#N/A</v>
      </c>
      <c r="C2302" s="131" t="e">
        <f t="shared" ca="1" si="76"/>
        <v>#N/A</v>
      </c>
      <c r="D2302" s="28" t="e">
        <f>VLOOKUP(A2302,'Carga Remito.'!A$4:AK$15957,4,0)</f>
        <v>#N/A</v>
      </c>
      <c r="E2302" s="28" t="e">
        <f>VLOOKUP(A2302,'Carga Remito.'!A$4:AK$2258,6,0)</f>
        <v>#N/A</v>
      </c>
      <c r="F2302" s="28" t="e">
        <f>VLOOKUP(A2302,'Carga Remito.'!A$4:AK$1858,7,0)</f>
        <v>#N/A</v>
      </c>
      <c r="G2302" s="27" t="e">
        <f>VLOOKUP(A2302,'Carga Remito.'!A$4:AK$20957,MATCH(G$4,'Carga Remito.'!A$3:AQ$3,0),0)</f>
        <v>#N/A</v>
      </c>
      <c r="J2302" s="15" t="e">
        <f t="shared" si="77"/>
        <v>#N/A</v>
      </c>
    </row>
    <row r="2303" spans="2:10" x14ac:dyDescent="0.25">
      <c r="B2303" s="129" t="e">
        <f>VLOOKUP(A2303,'Carga Remito.'!A$4:AK$16957,3,0)</f>
        <v>#N/A</v>
      </c>
      <c r="C2303" s="131" t="e">
        <f t="shared" ca="1" si="76"/>
        <v>#N/A</v>
      </c>
      <c r="D2303" s="28" t="e">
        <f>VLOOKUP(A2303,'Carga Remito.'!A$4:AK$15957,4,0)</f>
        <v>#N/A</v>
      </c>
      <c r="E2303" s="28" t="e">
        <f>VLOOKUP(A2303,'Carga Remito.'!A$4:AK$2258,6,0)</f>
        <v>#N/A</v>
      </c>
      <c r="F2303" s="28" t="e">
        <f>VLOOKUP(A2303,'Carga Remito.'!A$4:AK$1858,7,0)</f>
        <v>#N/A</v>
      </c>
      <c r="G2303" s="27" t="e">
        <f>VLOOKUP(A2303,'Carga Remito.'!A$4:AK$20957,MATCH(G$4,'Carga Remito.'!A$3:AQ$3,0),0)</f>
        <v>#N/A</v>
      </c>
      <c r="J2303" s="15" t="e">
        <f t="shared" si="77"/>
        <v>#N/A</v>
      </c>
    </row>
    <row r="2304" spans="2:10" x14ac:dyDescent="0.25">
      <c r="B2304" s="129" t="e">
        <f>VLOOKUP(A2304,'Carga Remito.'!A$4:AK$16957,3,0)</f>
        <v>#N/A</v>
      </c>
      <c r="C2304" s="131" t="e">
        <f t="shared" ca="1" si="76"/>
        <v>#N/A</v>
      </c>
      <c r="D2304" s="28" t="e">
        <f>VLOOKUP(A2304,'Carga Remito.'!A$4:AK$15957,4,0)</f>
        <v>#N/A</v>
      </c>
      <c r="E2304" s="28" t="e">
        <f>VLOOKUP(A2304,'Carga Remito.'!A$4:AK$2258,6,0)</f>
        <v>#N/A</v>
      </c>
      <c r="F2304" s="28" t="e">
        <f>VLOOKUP(A2304,'Carga Remito.'!A$4:AK$1858,7,0)</f>
        <v>#N/A</v>
      </c>
      <c r="G2304" s="27" t="e">
        <f>VLOOKUP(A2304,'Carga Remito.'!A$4:AK$20957,MATCH(G$4,'Carga Remito.'!A$3:AQ$3,0),0)</f>
        <v>#N/A</v>
      </c>
      <c r="J2304" s="15" t="e">
        <f t="shared" si="77"/>
        <v>#N/A</v>
      </c>
    </row>
    <row r="2305" spans="2:10" x14ac:dyDescent="0.25">
      <c r="B2305" s="129" t="e">
        <f>VLOOKUP(A2305,'Carga Remito.'!A$4:AK$16957,3,0)</f>
        <v>#N/A</v>
      </c>
      <c r="C2305" s="131" t="e">
        <f t="shared" ca="1" si="76"/>
        <v>#N/A</v>
      </c>
      <c r="D2305" s="28" t="e">
        <f>VLOOKUP(A2305,'Carga Remito.'!A$4:AK$15957,4,0)</f>
        <v>#N/A</v>
      </c>
      <c r="E2305" s="28" t="e">
        <f>VLOOKUP(A2305,'Carga Remito.'!A$4:AK$2258,6,0)</f>
        <v>#N/A</v>
      </c>
      <c r="F2305" s="28" t="e">
        <f>VLOOKUP(A2305,'Carga Remito.'!A$4:AK$1858,7,0)</f>
        <v>#N/A</v>
      </c>
      <c r="G2305" s="27" t="e">
        <f>VLOOKUP(A2305,'Carga Remito.'!A$4:AK$20957,MATCH(G$4,'Carga Remito.'!A$3:AQ$3,0),0)</f>
        <v>#N/A</v>
      </c>
      <c r="J2305" s="15" t="e">
        <f t="shared" si="77"/>
        <v>#N/A</v>
      </c>
    </row>
    <row r="2306" spans="2:10" x14ac:dyDescent="0.25">
      <c r="B2306" s="129" t="e">
        <f>VLOOKUP(A2306,'Carga Remito.'!A$4:AK$16957,3,0)</f>
        <v>#N/A</v>
      </c>
      <c r="C2306" s="131" t="e">
        <f t="shared" ca="1" si="76"/>
        <v>#N/A</v>
      </c>
      <c r="D2306" s="28" t="e">
        <f>VLOOKUP(A2306,'Carga Remito.'!A$4:AK$15957,4,0)</f>
        <v>#N/A</v>
      </c>
      <c r="E2306" s="28" t="e">
        <f>VLOOKUP(A2306,'Carga Remito.'!A$4:AK$2258,6,0)</f>
        <v>#N/A</v>
      </c>
      <c r="F2306" s="28" t="e">
        <f>VLOOKUP(A2306,'Carga Remito.'!A$4:AK$1858,7,0)</f>
        <v>#N/A</v>
      </c>
      <c r="G2306" s="27" t="e">
        <f>VLOOKUP(A2306,'Carga Remito.'!A$4:AK$20957,MATCH(G$4,'Carga Remito.'!A$3:AQ$3,0),0)</f>
        <v>#N/A</v>
      </c>
      <c r="J2306" s="15" t="e">
        <f t="shared" si="77"/>
        <v>#N/A</v>
      </c>
    </row>
    <row r="2307" spans="2:10" x14ac:dyDescent="0.25">
      <c r="B2307" s="129" t="e">
        <f>VLOOKUP(A2307,'Carga Remito.'!A$4:AK$16957,3,0)</f>
        <v>#N/A</v>
      </c>
      <c r="C2307" s="131" t="e">
        <f t="shared" ca="1" si="76"/>
        <v>#N/A</v>
      </c>
      <c r="D2307" s="28" t="e">
        <f>VLOOKUP(A2307,'Carga Remito.'!A$4:AK$15957,4,0)</f>
        <v>#N/A</v>
      </c>
      <c r="E2307" s="28" t="e">
        <f>VLOOKUP(A2307,'Carga Remito.'!A$4:AK$2258,6,0)</f>
        <v>#N/A</v>
      </c>
      <c r="F2307" s="28" t="e">
        <f>VLOOKUP(A2307,'Carga Remito.'!A$4:AK$1858,7,0)</f>
        <v>#N/A</v>
      </c>
      <c r="G2307" s="27" t="e">
        <f>VLOOKUP(A2307,'Carga Remito.'!A$4:AK$20957,MATCH(G$4,'Carga Remito.'!A$3:AQ$3,0),0)</f>
        <v>#N/A</v>
      </c>
      <c r="J2307" s="15" t="e">
        <f t="shared" si="77"/>
        <v>#N/A</v>
      </c>
    </row>
    <row r="2308" spans="2:10" x14ac:dyDescent="0.25">
      <c r="B2308" s="129" t="e">
        <f>VLOOKUP(A2308,'Carga Remito.'!A$4:AK$16957,3,0)</f>
        <v>#N/A</v>
      </c>
      <c r="C2308" s="131" t="e">
        <f t="shared" ca="1" si="76"/>
        <v>#N/A</v>
      </c>
      <c r="D2308" s="28" t="e">
        <f>VLOOKUP(A2308,'Carga Remito.'!A$4:AK$15957,4,0)</f>
        <v>#N/A</v>
      </c>
      <c r="E2308" s="28" t="e">
        <f>VLOOKUP(A2308,'Carga Remito.'!A$4:AK$2258,6,0)</f>
        <v>#N/A</v>
      </c>
      <c r="F2308" s="28" t="e">
        <f>VLOOKUP(A2308,'Carga Remito.'!A$4:AK$1858,7,0)</f>
        <v>#N/A</v>
      </c>
      <c r="G2308" s="27" t="e">
        <f>VLOOKUP(A2308,'Carga Remito.'!A$4:AK$20957,MATCH(G$4,'Carga Remito.'!A$3:AQ$3,0),0)</f>
        <v>#N/A</v>
      </c>
      <c r="J2308" s="15" t="e">
        <f t="shared" si="77"/>
        <v>#N/A</v>
      </c>
    </row>
    <row r="2309" spans="2:10" x14ac:dyDescent="0.25">
      <c r="B2309" s="129" t="e">
        <f>VLOOKUP(A2309,'Carga Remito.'!A$4:AK$16957,3,0)</f>
        <v>#N/A</v>
      </c>
      <c r="C2309" s="131" t="e">
        <f t="shared" ca="1" si="76"/>
        <v>#N/A</v>
      </c>
      <c r="D2309" s="28" t="e">
        <f>VLOOKUP(A2309,'Carga Remito.'!A$4:AK$15957,4,0)</f>
        <v>#N/A</v>
      </c>
      <c r="E2309" s="28" t="e">
        <f>VLOOKUP(A2309,'Carga Remito.'!A$4:AK$2258,6,0)</f>
        <v>#N/A</v>
      </c>
      <c r="F2309" s="28" t="e">
        <f>VLOOKUP(A2309,'Carga Remito.'!A$4:AK$1858,7,0)</f>
        <v>#N/A</v>
      </c>
      <c r="G2309" s="27" t="e">
        <f>VLOOKUP(A2309,'Carga Remito.'!A$4:AK$20957,MATCH(G$4,'Carga Remito.'!A$3:AQ$3,0),0)</f>
        <v>#N/A</v>
      </c>
      <c r="J2309" s="15" t="e">
        <f t="shared" si="77"/>
        <v>#N/A</v>
      </c>
    </row>
    <row r="2310" spans="2:10" x14ac:dyDescent="0.25">
      <c r="B2310" s="129" t="e">
        <f>VLOOKUP(A2310,'Carga Remito.'!A$4:AK$16957,3,0)</f>
        <v>#N/A</v>
      </c>
      <c r="C2310" s="131" t="e">
        <f t="shared" ca="1" si="76"/>
        <v>#N/A</v>
      </c>
      <c r="D2310" s="28" t="e">
        <f>VLOOKUP(A2310,'Carga Remito.'!A$4:AK$15957,4,0)</f>
        <v>#N/A</v>
      </c>
      <c r="E2310" s="28" t="e">
        <f>VLOOKUP(A2310,'Carga Remito.'!A$4:AK$2258,6,0)</f>
        <v>#N/A</v>
      </c>
      <c r="F2310" s="28" t="e">
        <f>VLOOKUP(A2310,'Carga Remito.'!A$4:AK$1858,7,0)</f>
        <v>#N/A</v>
      </c>
      <c r="G2310" s="27" t="e">
        <f>VLOOKUP(A2310,'Carga Remito.'!A$4:AK$20957,MATCH(G$4,'Carga Remito.'!A$3:AQ$3,0),0)</f>
        <v>#N/A</v>
      </c>
      <c r="J2310" s="15" t="e">
        <f t="shared" si="77"/>
        <v>#N/A</v>
      </c>
    </row>
    <row r="2311" spans="2:10" x14ac:dyDescent="0.25">
      <c r="B2311" s="129" t="e">
        <f>VLOOKUP(A2311,'Carga Remito.'!A$4:AK$16957,3,0)</f>
        <v>#N/A</v>
      </c>
      <c r="C2311" s="131" t="e">
        <f t="shared" ca="1" si="76"/>
        <v>#N/A</v>
      </c>
      <c r="D2311" s="28" t="e">
        <f>VLOOKUP(A2311,'Carga Remito.'!A$4:AK$15957,4,0)</f>
        <v>#N/A</v>
      </c>
      <c r="E2311" s="28" t="e">
        <f>VLOOKUP(A2311,'Carga Remito.'!A$4:AK$2258,6,0)</f>
        <v>#N/A</v>
      </c>
      <c r="F2311" s="28" t="e">
        <f>VLOOKUP(A2311,'Carga Remito.'!A$4:AK$1858,7,0)</f>
        <v>#N/A</v>
      </c>
      <c r="G2311" s="27" t="e">
        <f>VLOOKUP(A2311,'Carga Remito.'!A$4:AK$20957,MATCH(G$4,'Carga Remito.'!A$3:AQ$3,0),0)</f>
        <v>#N/A</v>
      </c>
      <c r="J2311" s="15" t="e">
        <f t="shared" si="77"/>
        <v>#N/A</v>
      </c>
    </row>
    <row r="2312" spans="2:10" x14ac:dyDescent="0.25">
      <c r="B2312" s="129" t="e">
        <f>VLOOKUP(A2312,'Carga Remito.'!A$4:AK$16957,3,0)</f>
        <v>#N/A</v>
      </c>
      <c r="C2312" s="131" t="e">
        <f t="shared" ca="1" si="76"/>
        <v>#N/A</v>
      </c>
      <c r="D2312" s="28" t="e">
        <f>VLOOKUP(A2312,'Carga Remito.'!A$4:AK$15957,4,0)</f>
        <v>#N/A</v>
      </c>
      <c r="E2312" s="28" t="e">
        <f>VLOOKUP(A2312,'Carga Remito.'!A$4:AK$2258,6,0)</f>
        <v>#N/A</v>
      </c>
      <c r="F2312" s="28" t="e">
        <f>VLOOKUP(A2312,'Carga Remito.'!A$4:AK$1858,7,0)</f>
        <v>#N/A</v>
      </c>
      <c r="G2312" s="27" t="e">
        <f>VLOOKUP(A2312,'Carga Remito.'!A$4:AK$20957,MATCH(G$4,'Carga Remito.'!A$3:AQ$3,0),0)</f>
        <v>#N/A</v>
      </c>
      <c r="J2312" s="15" t="e">
        <f t="shared" si="77"/>
        <v>#N/A</v>
      </c>
    </row>
    <row r="2313" spans="2:10" x14ac:dyDescent="0.25">
      <c r="B2313" s="129" t="e">
        <f>VLOOKUP(A2313,'Carga Remito.'!A$4:AK$16957,3,0)</f>
        <v>#N/A</v>
      </c>
      <c r="C2313" s="131" t="e">
        <f t="shared" ca="1" si="76"/>
        <v>#N/A</v>
      </c>
      <c r="D2313" s="28" t="e">
        <f>VLOOKUP(A2313,'Carga Remito.'!A$4:AK$15957,4,0)</f>
        <v>#N/A</v>
      </c>
      <c r="E2313" s="28" t="e">
        <f>VLOOKUP(A2313,'Carga Remito.'!A$4:AK$2258,6,0)</f>
        <v>#N/A</v>
      </c>
      <c r="F2313" s="28" t="e">
        <f>VLOOKUP(A2313,'Carga Remito.'!A$4:AK$1858,7,0)</f>
        <v>#N/A</v>
      </c>
      <c r="G2313" s="27" t="e">
        <f>VLOOKUP(A2313,'Carga Remito.'!A$4:AK$20957,MATCH(G$4,'Carga Remito.'!A$3:AQ$3,0),0)</f>
        <v>#N/A</v>
      </c>
      <c r="J2313" s="15" t="e">
        <f t="shared" si="77"/>
        <v>#N/A</v>
      </c>
    </row>
    <row r="2314" spans="2:10" x14ac:dyDescent="0.25">
      <c r="B2314" s="129" t="e">
        <f>VLOOKUP(A2314,'Carga Remito.'!A$4:AK$16957,3,0)</f>
        <v>#N/A</v>
      </c>
      <c r="C2314" s="131" t="e">
        <f t="shared" ca="1" si="76"/>
        <v>#N/A</v>
      </c>
      <c r="D2314" s="28" t="e">
        <f>VLOOKUP(A2314,'Carga Remito.'!A$4:AK$15957,4,0)</f>
        <v>#N/A</v>
      </c>
      <c r="E2314" s="28" t="e">
        <f>VLOOKUP(A2314,'Carga Remito.'!A$4:AK$2258,6,0)</f>
        <v>#N/A</v>
      </c>
      <c r="F2314" s="28" t="e">
        <f>VLOOKUP(A2314,'Carga Remito.'!A$4:AK$1858,7,0)</f>
        <v>#N/A</v>
      </c>
      <c r="G2314" s="27" t="e">
        <f>VLOOKUP(A2314,'Carga Remito.'!A$4:AK$20957,MATCH(G$4,'Carga Remito.'!A$3:AQ$3,0),0)</f>
        <v>#N/A</v>
      </c>
      <c r="J2314" s="15" t="e">
        <f t="shared" si="77"/>
        <v>#N/A</v>
      </c>
    </row>
    <row r="2315" spans="2:10" x14ac:dyDescent="0.25">
      <c r="B2315" s="129" t="e">
        <f>VLOOKUP(A2315,'Carga Remito.'!A$4:AK$16957,3,0)</f>
        <v>#N/A</v>
      </c>
      <c r="C2315" s="131" t="e">
        <f t="shared" ca="1" si="76"/>
        <v>#N/A</v>
      </c>
      <c r="D2315" s="28" t="e">
        <f>VLOOKUP(A2315,'Carga Remito.'!A$4:AK$15957,4,0)</f>
        <v>#N/A</v>
      </c>
      <c r="E2315" s="28" t="e">
        <f>VLOOKUP(A2315,'Carga Remito.'!A$4:AK$2258,6,0)</f>
        <v>#N/A</v>
      </c>
      <c r="F2315" s="28" t="e">
        <f>VLOOKUP(A2315,'Carga Remito.'!A$4:AK$1858,7,0)</f>
        <v>#N/A</v>
      </c>
      <c r="G2315" s="27" t="e">
        <f>VLOOKUP(A2315,'Carga Remito.'!A$4:AK$20957,MATCH(G$4,'Carga Remito.'!A$3:AQ$3,0),0)</f>
        <v>#N/A</v>
      </c>
      <c r="J2315" s="15" t="e">
        <f t="shared" si="77"/>
        <v>#N/A</v>
      </c>
    </row>
    <row r="2316" spans="2:10" x14ac:dyDescent="0.25">
      <c r="B2316" s="129" t="e">
        <f>VLOOKUP(A2316,'Carga Remito.'!A$4:AK$16957,3,0)</f>
        <v>#N/A</v>
      </c>
      <c r="C2316" s="131" t="e">
        <f t="shared" ca="1" si="76"/>
        <v>#N/A</v>
      </c>
      <c r="D2316" s="28" t="e">
        <f>VLOOKUP(A2316,'Carga Remito.'!A$4:AK$15957,4,0)</f>
        <v>#N/A</v>
      </c>
      <c r="E2316" s="28" t="e">
        <f>VLOOKUP(A2316,'Carga Remito.'!A$4:AK$2258,6,0)</f>
        <v>#N/A</v>
      </c>
      <c r="F2316" s="28" t="e">
        <f>VLOOKUP(A2316,'Carga Remito.'!A$4:AK$1858,7,0)</f>
        <v>#N/A</v>
      </c>
      <c r="G2316" s="27" t="e">
        <f>VLOOKUP(A2316,'Carga Remito.'!A$4:AK$20957,MATCH(G$4,'Carga Remito.'!A$3:AQ$3,0),0)</f>
        <v>#N/A</v>
      </c>
      <c r="J2316" s="15" t="e">
        <f t="shared" si="77"/>
        <v>#N/A</v>
      </c>
    </row>
    <row r="2317" spans="2:10" x14ac:dyDescent="0.25">
      <c r="B2317" s="129" t="e">
        <f>VLOOKUP(A2317,'Carga Remito.'!A$4:AK$16957,3,0)</f>
        <v>#N/A</v>
      </c>
      <c r="C2317" s="131" t="e">
        <f t="shared" ca="1" si="76"/>
        <v>#N/A</v>
      </c>
      <c r="D2317" s="28" t="e">
        <f>VLOOKUP(A2317,'Carga Remito.'!A$4:AK$15957,4,0)</f>
        <v>#N/A</v>
      </c>
      <c r="E2317" s="28" t="e">
        <f>VLOOKUP(A2317,'Carga Remito.'!A$4:AK$2258,6,0)</f>
        <v>#N/A</v>
      </c>
      <c r="F2317" s="28" t="e">
        <f>VLOOKUP(A2317,'Carga Remito.'!A$4:AK$1858,7,0)</f>
        <v>#N/A</v>
      </c>
      <c r="G2317" s="27" t="e">
        <f>VLOOKUP(A2317,'Carga Remito.'!A$4:AK$20957,MATCH(G$4,'Carga Remito.'!A$3:AQ$3,0),0)</f>
        <v>#N/A</v>
      </c>
      <c r="J2317" s="15" t="e">
        <f t="shared" si="77"/>
        <v>#N/A</v>
      </c>
    </row>
    <row r="2318" spans="2:10" x14ac:dyDescent="0.25">
      <c r="B2318" s="129" t="e">
        <f>VLOOKUP(A2318,'Carga Remito.'!A$4:AK$16957,3,0)</f>
        <v>#N/A</v>
      </c>
      <c r="C2318" s="131" t="e">
        <f t="shared" ca="1" si="76"/>
        <v>#N/A</v>
      </c>
      <c r="D2318" s="28" t="e">
        <f>VLOOKUP(A2318,'Carga Remito.'!A$4:AK$15957,4,0)</f>
        <v>#N/A</v>
      </c>
      <c r="E2318" s="28" t="e">
        <f>VLOOKUP(A2318,'Carga Remito.'!A$4:AK$2258,6,0)</f>
        <v>#N/A</v>
      </c>
      <c r="F2318" s="28" t="e">
        <f>VLOOKUP(A2318,'Carga Remito.'!A$4:AK$1858,7,0)</f>
        <v>#N/A</v>
      </c>
      <c r="G2318" s="27" t="e">
        <f>VLOOKUP(A2318,'Carga Remito.'!A$4:AK$20957,MATCH(G$4,'Carga Remito.'!A$3:AQ$3,0),0)</f>
        <v>#N/A</v>
      </c>
      <c r="J2318" s="15" t="e">
        <f t="shared" si="77"/>
        <v>#N/A</v>
      </c>
    </row>
    <row r="2319" spans="2:10" x14ac:dyDescent="0.25">
      <c r="B2319" s="129" t="e">
        <f>VLOOKUP(A2319,'Carga Remito.'!A$4:AK$16957,3,0)</f>
        <v>#N/A</v>
      </c>
      <c r="C2319" s="131" t="e">
        <f t="shared" ca="1" si="76"/>
        <v>#N/A</v>
      </c>
      <c r="D2319" s="28" t="e">
        <f>VLOOKUP(A2319,'Carga Remito.'!A$4:AK$15957,4,0)</f>
        <v>#N/A</v>
      </c>
      <c r="E2319" s="28" t="e">
        <f>VLOOKUP(A2319,'Carga Remito.'!A$4:AK$2258,6,0)</f>
        <v>#N/A</v>
      </c>
      <c r="F2319" s="28" t="e">
        <f>VLOOKUP(A2319,'Carga Remito.'!A$4:AK$1858,7,0)</f>
        <v>#N/A</v>
      </c>
      <c r="G2319" s="27" t="e">
        <f>VLOOKUP(A2319,'Carga Remito.'!A$4:AK$20957,MATCH(G$4,'Carga Remito.'!A$3:AQ$3,0),0)</f>
        <v>#N/A</v>
      </c>
      <c r="J2319" s="15" t="e">
        <f t="shared" si="77"/>
        <v>#N/A</v>
      </c>
    </row>
    <row r="2320" spans="2:10" x14ac:dyDescent="0.25">
      <c r="B2320" s="129" t="e">
        <f>VLOOKUP(A2320,'Carga Remito.'!A$4:AK$16957,3,0)</f>
        <v>#N/A</v>
      </c>
      <c r="C2320" s="131" t="e">
        <f t="shared" ca="1" si="76"/>
        <v>#N/A</v>
      </c>
      <c r="D2320" s="28" t="e">
        <f>VLOOKUP(A2320,'Carga Remito.'!A$4:AK$15957,4,0)</f>
        <v>#N/A</v>
      </c>
      <c r="E2320" s="28" t="e">
        <f>VLOOKUP(A2320,'Carga Remito.'!A$4:AK$2258,6,0)</f>
        <v>#N/A</v>
      </c>
      <c r="F2320" s="28" t="e">
        <f>VLOOKUP(A2320,'Carga Remito.'!A$4:AK$1858,7,0)</f>
        <v>#N/A</v>
      </c>
      <c r="G2320" s="27" t="e">
        <f>VLOOKUP(A2320,'Carga Remito.'!A$4:AK$20957,MATCH(G$4,'Carga Remito.'!A$3:AQ$3,0),0)</f>
        <v>#N/A</v>
      </c>
      <c r="J2320" s="15" t="e">
        <f t="shared" si="77"/>
        <v>#N/A</v>
      </c>
    </row>
    <row r="2321" spans="2:10" x14ac:dyDescent="0.25">
      <c r="B2321" s="129" t="e">
        <f>VLOOKUP(A2321,'Carga Remito.'!A$4:AK$16957,3,0)</f>
        <v>#N/A</v>
      </c>
      <c r="C2321" s="131" t="e">
        <f t="shared" ca="1" si="76"/>
        <v>#N/A</v>
      </c>
      <c r="D2321" s="28" t="e">
        <f>VLOOKUP(A2321,'Carga Remito.'!A$4:AK$15957,4,0)</f>
        <v>#N/A</v>
      </c>
      <c r="E2321" s="28" t="e">
        <f>VLOOKUP(A2321,'Carga Remito.'!A$4:AK$2258,6,0)</f>
        <v>#N/A</v>
      </c>
      <c r="F2321" s="28" t="e">
        <f>VLOOKUP(A2321,'Carga Remito.'!A$4:AK$1858,7,0)</f>
        <v>#N/A</v>
      </c>
      <c r="G2321" s="27" t="e">
        <f>VLOOKUP(A2321,'Carga Remito.'!A$4:AK$20957,MATCH(G$4,'Carga Remito.'!A$3:AQ$3,0),0)</f>
        <v>#N/A</v>
      </c>
      <c r="J2321" s="15" t="e">
        <f t="shared" si="77"/>
        <v>#N/A</v>
      </c>
    </row>
    <row r="2322" spans="2:10" x14ac:dyDescent="0.25">
      <c r="B2322" s="129" t="e">
        <f>VLOOKUP(A2322,'Carga Remito.'!A$4:AK$16957,3,0)</f>
        <v>#N/A</v>
      </c>
      <c r="C2322" s="131" t="e">
        <f t="shared" ca="1" si="76"/>
        <v>#N/A</v>
      </c>
      <c r="D2322" s="28" t="e">
        <f>VLOOKUP(A2322,'Carga Remito.'!A$4:AK$15957,4,0)</f>
        <v>#N/A</v>
      </c>
      <c r="E2322" s="28" t="e">
        <f>VLOOKUP(A2322,'Carga Remito.'!A$4:AK$2258,6,0)</f>
        <v>#N/A</v>
      </c>
      <c r="F2322" s="28" t="e">
        <f>VLOOKUP(A2322,'Carga Remito.'!A$4:AK$1858,7,0)</f>
        <v>#N/A</v>
      </c>
      <c r="G2322" s="27" t="e">
        <f>VLOOKUP(A2322,'Carga Remito.'!A$4:AK$20957,MATCH(G$4,'Carga Remito.'!A$3:AQ$3,0),0)</f>
        <v>#N/A</v>
      </c>
      <c r="J2322" s="15" t="e">
        <f t="shared" si="77"/>
        <v>#N/A</v>
      </c>
    </row>
    <row r="2323" spans="2:10" x14ac:dyDescent="0.25">
      <c r="B2323" s="129" t="e">
        <f>VLOOKUP(A2323,'Carga Remito.'!A$4:AK$16957,3,0)</f>
        <v>#N/A</v>
      </c>
      <c r="C2323" s="131" t="e">
        <f t="shared" ca="1" si="76"/>
        <v>#N/A</v>
      </c>
      <c r="D2323" s="28" t="e">
        <f>VLOOKUP(A2323,'Carga Remito.'!A$4:AK$15957,4,0)</f>
        <v>#N/A</v>
      </c>
      <c r="E2323" s="28" t="e">
        <f>VLOOKUP(A2323,'Carga Remito.'!A$4:AK$2258,6,0)</f>
        <v>#N/A</v>
      </c>
      <c r="F2323" s="28" t="e">
        <f>VLOOKUP(A2323,'Carga Remito.'!A$4:AK$1858,7,0)</f>
        <v>#N/A</v>
      </c>
      <c r="G2323" s="27" t="e">
        <f>VLOOKUP(A2323,'Carga Remito.'!A$4:AK$20957,MATCH(G$4,'Carga Remito.'!A$3:AQ$3,0),0)</f>
        <v>#N/A</v>
      </c>
      <c r="J2323" s="15" t="e">
        <f t="shared" si="77"/>
        <v>#N/A</v>
      </c>
    </row>
    <row r="2324" spans="2:10" x14ac:dyDescent="0.25">
      <c r="B2324" s="129" t="e">
        <f>VLOOKUP(A2324,'Carga Remito.'!A$4:AK$16957,3,0)</f>
        <v>#N/A</v>
      </c>
      <c r="C2324" s="131" t="e">
        <f t="shared" ca="1" si="76"/>
        <v>#N/A</v>
      </c>
      <c r="D2324" s="28" t="e">
        <f>VLOOKUP(A2324,'Carga Remito.'!A$4:AK$15957,4,0)</f>
        <v>#N/A</v>
      </c>
      <c r="E2324" s="28" t="e">
        <f>VLOOKUP(A2324,'Carga Remito.'!A$4:AK$2258,6,0)</f>
        <v>#N/A</v>
      </c>
      <c r="F2324" s="28" t="e">
        <f>VLOOKUP(A2324,'Carga Remito.'!A$4:AK$1858,7,0)</f>
        <v>#N/A</v>
      </c>
      <c r="G2324" s="27" t="e">
        <f>VLOOKUP(A2324,'Carga Remito.'!A$4:AK$20957,MATCH(G$4,'Carga Remito.'!A$3:AQ$3,0),0)</f>
        <v>#N/A</v>
      </c>
      <c r="J2324" s="15" t="e">
        <f t="shared" si="77"/>
        <v>#N/A</v>
      </c>
    </row>
    <row r="2325" spans="2:10" x14ac:dyDescent="0.25">
      <c r="B2325" s="129" t="e">
        <f>VLOOKUP(A2325,'Carga Remito.'!A$4:AK$16957,3,0)</f>
        <v>#N/A</v>
      </c>
      <c r="C2325" s="131" t="e">
        <f t="shared" ca="1" si="76"/>
        <v>#N/A</v>
      </c>
      <c r="D2325" s="28" t="e">
        <f>VLOOKUP(A2325,'Carga Remito.'!A$4:AK$15957,4,0)</f>
        <v>#N/A</v>
      </c>
      <c r="E2325" s="28" t="e">
        <f>VLOOKUP(A2325,'Carga Remito.'!A$4:AK$2258,6,0)</f>
        <v>#N/A</v>
      </c>
      <c r="F2325" s="28" t="e">
        <f>VLOOKUP(A2325,'Carga Remito.'!A$4:AK$1858,7,0)</f>
        <v>#N/A</v>
      </c>
      <c r="G2325" s="27" t="e">
        <f>VLOOKUP(A2325,'Carga Remito.'!A$4:AK$20957,MATCH(G$4,'Carga Remito.'!A$3:AQ$3,0),0)</f>
        <v>#N/A</v>
      </c>
      <c r="J2325" s="15" t="e">
        <f t="shared" si="77"/>
        <v>#N/A</v>
      </c>
    </row>
    <row r="2326" spans="2:10" x14ac:dyDescent="0.25">
      <c r="B2326" s="129" t="e">
        <f>VLOOKUP(A2326,'Carga Remito.'!A$4:AK$16957,3,0)</f>
        <v>#N/A</v>
      </c>
      <c r="C2326" s="131" t="e">
        <f t="shared" ca="1" si="76"/>
        <v>#N/A</v>
      </c>
      <c r="D2326" s="28" t="e">
        <f>VLOOKUP(A2326,'Carga Remito.'!A$4:AK$15957,4,0)</f>
        <v>#N/A</v>
      </c>
      <c r="E2326" s="28" t="e">
        <f>VLOOKUP(A2326,'Carga Remito.'!A$4:AK$2258,6,0)</f>
        <v>#N/A</v>
      </c>
      <c r="F2326" s="28" t="e">
        <f>VLOOKUP(A2326,'Carga Remito.'!A$4:AK$1858,7,0)</f>
        <v>#N/A</v>
      </c>
      <c r="G2326" s="27" t="e">
        <f>VLOOKUP(A2326,'Carga Remito.'!A$4:AK$20957,MATCH(G$4,'Carga Remito.'!A$3:AQ$3,0),0)</f>
        <v>#N/A</v>
      </c>
      <c r="J2326" s="15" t="e">
        <f t="shared" si="77"/>
        <v>#N/A</v>
      </c>
    </row>
    <row r="2327" spans="2:10" x14ac:dyDescent="0.25">
      <c r="B2327" s="129" t="e">
        <f>VLOOKUP(A2327,'Carga Remito.'!A$4:AK$16957,3,0)</f>
        <v>#N/A</v>
      </c>
      <c r="C2327" s="131" t="e">
        <f t="shared" ca="1" si="76"/>
        <v>#N/A</v>
      </c>
      <c r="D2327" s="28" t="e">
        <f>VLOOKUP(A2327,'Carga Remito.'!A$4:AK$15957,4,0)</f>
        <v>#N/A</v>
      </c>
      <c r="E2327" s="28" t="e">
        <f>VLOOKUP(A2327,'Carga Remito.'!A$4:AK$2258,6,0)</f>
        <v>#N/A</v>
      </c>
      <c r="F2327" s="28" t="e">
        <f>VLOOKUP(A2327,'Carga Remito.'!A$4:AK$1858,7,0)</f>
        <v>#N/A</v>
      </c>
      <c r="G2327" s="27" t="e">
        <f>VLOOKUP(A2327,'Carga Remito.'!A$4:AK$20957,MATCH(G$4,'Carga Remito.'!A$3:AQ$3,0),0)</f>
        <v>#N/A</v>
      </c>
      <c r="J2327" s="15" t="e">
        <f t="shared" si="77"/>
        <v>#N/A</v>
      </c>
    </row>
    <row r="2328" spans="2:10" x14ac:dyDescent="0.25">
      <c r="B2328" s="129" t="e">
        <f>VLOOKUP(A2328,'Carga Remito.'!A$4:AK$16957,3,0)</f>
        <v>#N/A</v>
      </c>
      <c r="C2328" s="131" t="e">
        <f t="shared" ca="1" si="76"/>
        <v>#N/A</v>
      </c>
      <c r="D2328" s="28" t="e">
        <f>VLOOKUP(A2328,'Carga Remito.'!A$4:AK$15957,4,0)</f>
        <v>#N/A</v>
      </c>
      <c r="E2328" s="28" t="e">
        <f>VLOOKUP(A2328,'Carga Remito.'!A$4:AK$2258,6,0)</f>
        <v>#N/A</v>
      </c>
      <c r="F2328" s="28" t="e">
        <f>VLOOKUP(A2328,'Carga Remito.'!A$4:AK$1858,7,0)</f>
        <v>#N/A</v>
      </c>
      <c r="G2328" s="27" t="e">
        <f>VLOOKUP(A2328,'Carga Remito.'!A$4:AK$20957,MATCH(G$4,'Carga Remito.'!A$3:AQ$3,0),0)</f>
        <v>#N/A</v>
      </c>
      <c r="J2328" s="15" t="e">
        <f t="shared" si="77"/>
        <v>#N/A</v>
      </c>
    </row>
    <row r="2329" spans="2:10" x14ac:dyDescent="0.25">
      <c r="B2329" s="129" t="e">
        <f>VLOOKUP(A2329,'Carga Remito.'!A$4:AK$16957,3,0)</f>
        <v>#N/A</v>
      </c>
      <c r="C2329" s="131" t="e">
        <f t="shared" ca="1" si="76"/>
        <v>#N/A</v>
      </c>
      <c r="D2329" s="28" t="e">
        <f>VLOOKUP(A2329,'Carga Remito.'!A$4:AK$15957,4,0)</f>
        <v>#N/A</v>
      </c>
      <c r="E2329" s="28" t="e">
        <f>VLOOKUP(A2329,'Carga Remito.'!A$4:AK$2258,6,0)</f>
        <v>#N/A</v>
      </c>
      <c r="F2329" s="28" t="e">
        <f>VLOOKUP(A2329,'Carga Remito.'!A$4:AK$1858,7,0)</f>
        <v>#N/A</v>
      </c>
      <c r="G2329" s="27" t="e">
        <f>VLOOKUP(A2329,'Carga Remito.'!A$4:AK$20957,MATCH(G$4,'Carga Remito.'!A$3:AQ$3,0),0)</f>
        <v>#N/A</v>
      </c>
      <c r="J2329" s="15" t="e">
        <f t="shared" si="77"/>
        <v>#N/A</v>
      </c>
    </row>
    <row r="2330" spans="2:10" x14ac:dyDescent="0.25">
      <c r="B2330" s="129" t="e">
        <f>VLOOKUP(A2330,'Carga Remito.'!A$4:AK$16957,3,0)</f>
        <v>#N/A</v>
      </c>
      <c r="C2330" s="131" t="e">
        <f t="shared" ca="1" si="76"/>
        <v>#N/A</v>
      </c>
      <c r="D2330" s="28" t="e">
        <f>VLOOKUP(A2330,'Carga Remito.'!A$4:AK$15957,4,0)</f>
        <v>#N/A</v>
      </c>
      <c r="E2330" s="28" t="e">
        <f>VLOOKUP(A2330,'Carga Remito.'!A$4:AK$2258,6,0)</f>
        <v>#N/A</v>
      </c>
      <c r="F2330" s="28" t="e">
        <f>VLOOKUP(A2330,'Carga Remito.'!A$4:AK$1858,7,0)</f>
        <v>#N/A</v>
      </c>
      <c r="G2330" s="27" t="e">
        <f>VLOOKUP(A2330,'Carga Remito.'!A$4:AK$20957,MATCH(G$4,'Carga Remito.'!A$3:AQ$3,0),0)</f>
        <v>#N/A</v>
      </c>
      <c r="J2330" s="15" t="e">
        <f t="shared" si="77"/>
        <v>#N/A</v>
      </c>
    </row>
    <row r="2331" spans="2:10" x14ac:dyDescent="0.25">
      <c r="B2331" s="129" t="e">
        <f>VLOOKUP(A2331,'Carga Remito.'!A$4:AK$16957,3,0)</f>
        <v>#N/A</v>
      </c>
      <c r="C2331" s="131" t="e">
        <f t="shared" ca="1" si="76"/>
        <v>#N/A</v>
      </c>
      <c r="D2331" s="28" t="e">
        <f>VLOOKUP(A2331,'Carga Remito.'!A$4:AK$15957,4,0)</f>
        <v>#N/A</v>
      </c>
      <c r="E2331" s="28" t="e">
        <f>VLOOKUP(A2331,'Carga Remito.'!A$4:AK$2258,6,0)</f>
        <v>#N/A</v>
      </c>
      <c r="F2331" s="28" t="e">
        <f>VLOOKUP(A2331,'Carga Remito.'!A$4:AK$1858,7,0)</f>
        <v>#N/A</v>
      </c>
      <c r="G2331" s="27" t="e">
        <f>VLOOKUP(A2331,'Carga Remito.'!A$4:AK$20957,MATCH(G$4,'Carga Remito.'!A$3:AQ$3,0),0)</f>
        <v>#N/A</v>
      </c>
      <c r="J2331" s="15" t="e">
        <f t="shared" si="77"/>
        <v>#N/A</v>
      </c>
    </row>
    <row r="2332" spans="2:10" x14ac:dyDescent="0.25">
      <c r="B2332" s="129" t="e">
        <f>VLOOKUP(A2332,'Carga Remito.'!A$4:AK$16957,3,0)</f>
        <v>#N/A</v>
      </c>
      <c r="C2332" s="131" t="e">
        <f t="shared" ca="1" si="76"/>
        <v>#N/A</v>
      </c>
      <c r="D2332" s="28" t="e">
        <f>VLOOKUP(A2332,'Carga Remito.'!A$4:AK$15957,4,0)</f>
        <v>#N/A</v>
      </c>
      <c r="E2332" s="28" t="e">
        <f>VLOOKUP(A2332,'Carga Remito.'!A$4:AK$2258,6,0)</f>
        <v>#N/A</v>
      </c>
      <c r="F2332" s="28" t="e">
        <f>VLOOKUP(A2332,'Carga Remito.'!A$4:AK$1858,7,0)</f>
        <v>#N/A</v>
      </c>
      <c r="G2332" s="27" t="e">
        <f>VLOOKUP(A2332,'Carga Remito.'!A$4:AK$20957,MATCH(G$4,'Carga Remito.'!A$3:AQ$3,0),0)</f>
        <v>#N/A</v>
      </c>
      <c r="J2332" s="15" t="e">
        <f t="shared" si="77"/>
        <v>#N/A</v>
      </c>
    </row>
    <row r="2333" spans="2:10" x14ac:dyDescent="0.25">
      <c r="B2333" s="129" t="e">
        <f>VLOOKUP(A2333,'Carga Remito.'!A$4:AK$16957,3,0)</f>
        <v>#N/A</v>
      </c>
      <c r="C2333" s="131" t="e">
        <f t="shared" ca="1" si="76"/>
        <v>#N/A</v>
      </c>
      <c r="D2333" s="28" t="e">
        <f>VLOOKUP(A2333,'Carga Remito.'!A$4:AK$15957,4,0)</f>
        <v>#N/A</v>
      </c>
      <c r="E2333" s="28" t="e">
        <f>VLOOKUP(A2333,'Carga Remito.'!A$4:AK$2258,6,0)</f>
        <v>#N/A</v>
      </c>
      <c r="F2333" s="28" t="e">
        <f>VLOOKUP(A2333,'Carga Remito.'!A$4:AK$1858,7,0)</f>
        <v>#N/A</v>
      </c>
      <c r="G2333" s="27" t="e">
        <f>VLOOKUP(A2333,'Carga Remito.'!A$4:AK$20957,MATCH(G$4,'Carga Remito.'!A$3:AQ$3,0),0)</f>
        <v>#N/A</v>
      </c>
      <c r="J2333" s="15" t="e">
        <f t="shared" si="77"/>
        <v>#N/A</v>
      </c>
    </row>
    <row r="2334" spans="2:10" x14ac:dyDescent="0.25">
      <c r="B2334" s="129" t="e">
        <f>VLOOKUP(A2334,'Carga Remito.'!A$4:AK$16957,3,0)</f>
        <v>#N/A</v>
      </c>
      <c r="C2334" s="131" t="e">
        <f t="shared" ca="1" si="76"/>
        <v>#N/A</v>
      </c>
      <c r="D2334" s="28" t="e">
        <f>VLOOKUP(A2334,'Carga Remito.'!A$4:AK$15957,4,0)</f>
        <v>#N/A</v>
      </c>
      <c r="E2334" s="28" t="e">
        <f>VLOOKUP(A2334,'Carga Remito.'!A$4:AK$2258,6,0)</f>
        <v>#N/A</v>
      </c>
      <c r="F2334" s="28" t="e">
        <f>VLOOKUP(A2334,'Carga Remito.'!A$4:AK$1858,7,0)</f>
        <v>#N/A</v>
      </c>
      <c r="G2334" s="27" t="e">
        <f>VLOOKUP(A2334,'Carga Remito.'!A$4:AK$20957,MATCH(G$4,'Carga Remito.'!A$3:AQ$3,0),0)</f>
        <v>#N/A</v>
      </c>
      <c r="J2334" s="15" t="e">
        <f t="shared" si="77"/>
        <v>#N/A</v>
      </c>
    </row>
    <row r="2335" spans="2:10" x14ac:dyDescent="0.25">
      <c r="B2335" s="129" t="e">
        <f>VLOOKUP(A2335,'Carga Remito.'!A$4:AK$16957,3,0)</f>
        <v>#N/A</v>
      </c>
      <c r="C2335" s="131" t="e">
        <f t="shared" ca="1" si="76"/>
        <v>#N/A</v>
      </c>
      <c r="D2335" s="28" t="e">
        <f>VLOOKUP(A2335,'Carga Remito.'!A$4:AK$15957,4,0)</f>
        <v>#N/A</v>
      </c>
      <c r="E2335" s="28" t="e">
        <f>VLOOKUP(A2335,'Carga Remito.'!A$4:AK$2258,6,0)</f>
        <v>#N/A</v>
      </c>
      <c r="F2335" s="28" t="e">
        <f>VLOOKUP(A2335,'Carga Remito.'!A$4:AK$1858,7,0)</f>
        <v>#N/A</v>
      </c>
      <c r="G2335" s="27" t="e">
        <f>VLOOKUP(A2335,'Carga Remito.'!A$4:AK$20957,MATCH(G$4,'Carga Remito.'!A$3:AQ$3,0),0)</f>
        <v>#N/A</v>
      </c>
      <c r="J2335" s="15" t="e">
        <f t="shared" si="77"/>
        <v>#N/A</v>
      </c>
    </row>
    <row r="2336" spans="2:10" x14ac:dyDescent="0.25">
      <c r="B2336" s="129" t="e">
        <f>VLOOKUP(A2336,'Carga Remito.'!A$4:AK$16957,3,0)</f>
        <v>#N/A</v>
      </c>
      <c r="C2336" s="131" t="e">
        <f t="shared" ca="1" si="76"/>
        <v>#N/A</v>
      </c>
      <c r="D2336" s="28" t="e">
        <f>VLOOKUP(A2336,'Carga Remito.'!A$4:AK$15957,4,0)</f>
        <v>#N/A</v>
      </c>
      <c r="E2336" s="28" t="e">
        <f>VLOOKUP(A2336,'Carga Remito.'!A$4:AK$2258,6,0)</f>
        <v>#N/A</v>
      </c>
      <c r="F2336" s="28" t="e">
        <f>VLOOKUP(A2336,'Carga Remito.'!A$4:AK$1858,7,0)</f>
        <v>#N/A</v>
      </c>
      <c r="G2336" s="27" t="e">
        <f>VLOOKUP(A2336,'Carga Remito.'!A$4:AK$20957,MATCH(G$4,'Carga Remito.'!A$3:AQ$3,0),0)</f>
        <v>#N/A</v>
      </c>
      <c r="J2336" s="15" t="e">
        <f t="shared" si="77"/>
        <v>#N/A</v>
      </c>
    </row>
    <row r="2337" spans="2:10" x14ac:dyDescent="0.25">
      <c r="B2337" s="129" t="e">
        <f>VLOOKUP(A2337,'Carga Remito.'!A$4:AK$16957,3,0)</f>
        <v>#N/A</v>
      </c>
      <c r="C2337" s="131" t="e">
        <f t="shared" ca="1" si="76"/>
        <v>#N/A</v>
      </c>
      <c r="D2337" s="28" t="e">
        <f>VLOOKUP(A2337,'Carga Remito.'!A$4:AK$15957,4,0)</f>
        <v>#N/A</v>
      </c>
      <c r="E2337" s="28" t="e">
        <f>VLOOKUP(A2337,'Carga Remito.'!A$4:AK$2258,6,0)</f>
        <v>#N/A</v>
      </c>
      <c r="F2337" s="28" t="e">
        <f>VLOOKUP(A2337,'Carga Remito.'!A$4:AK$1858,7,0)</f>
        <v>#N/A</v>
      </c>
      <c r="G2337" s="27" t="e">
        <f>VLOOKUP(A2337,'Carga Remito.'!A$4:AK$20957,MATCH(G$4,'Carga Remito.'!A$3:AQ$3,0),0)</f>
        <v>#N/A</v>
      </c>
      <c r="J2337" s="15" t="e">
        <f t="shared" si="77"/>
        <v>#N/A</v>
      </c>
    </row>
    <row r="2338" spans="2:10" x14ac:dyDescent="0.25">
      <c r="B2338" s="129" t="e">
        <f>VLOOKUP(A2338,'Carga Remito.'!A$4:AK$16957,3,0)</f>
        <v>#N/A</v>
      </c>
      <c r="C2338" s="131" t="e">
        <f t="shared" ca="1" si="76"/>
        <v>#N/A</v>
      </c>
      <c r="D2338" s="28" t="e">
        <f>VLOOKUP(A2338,'Carga Remito.'!A$4:AK$15957,4,0)</f>
        <v>#N/A</v>
      </c>
      <c r="E2338" s="28" t="e">
        <f>VLOOKUP(A2338,'Carga Remito.'!A$4:AK$2258,6,0)</f>
        <v>#N/A</v>
      </c>
      <c r="F2338" s="28" t="e">
        <f>VLOOKUP(A2338,'Carga Remito.'!A$4:AK$1858,7,0)</f>
        <v>#N/A</v>
      </c>
      <c r="G2338" s="27" t="e">
        <f>VLOOKUP(A2338,'Carga Remito.'!A$4:AK$20957,MATCH(G$4,'Carga Remito.'!A$3:AQ$3,0),0)</f>
        <v>#N/A</v>
      </c>
      <c r="J2338" s="15" t="e">
        <f t="shared" si="77"/>
        <v>#N/A</v>
      </c>
    </row>
    <row r="2339" spans="2:10" x14ac:dyDescent="0.25">
      <c r="B2339" s="129" t="e">
        <f>VLOOKUP(A2339,'Carga Remito.'!A$4:AK$16957,3,0)</f>
        <v>#N/A</v>
      </c>
      <c r="C2339" s="131" t="e">
        <f t="shared" ca="1" si="76"/>
        <v>#N/A</v>
      </c>
      <c r="D2339" s="28" t="e">
        <f>VLOOKUP(A2339,'Carga Remito.'!A$4:AK$15957,4,0)</f>
        <v>#N/A</v>
      </c>
      <c r="E2339" s="28" t="e">
        <f>VLOOKUP(A2339,'Carga Remito.'!A$4:AK$2258,6,0)</f>
        <v>#N/A</v>
      </c>
      <c r="F2339" s="28" t="e">
        <f>VLOOKUP(A2339,'Carga Remito.'!A$4:AK$1858,7,0)</f>
        <v>#N/A</v>
      </c>
      <c r="G2339" s="27" t="e">
        <f>VLOOKUP(A2339,'Carga Remito.'!A$4:AK$20957,MATCH(G$4,'Carga Remito.'!A$3:AQ$3,0),0)</f>
        <v>#N/A</v>
      </c>
      <c r="J2339" s="15" t="e">
        <f t="shared" si="77"/>
        <v>#N/A</v>
      </c>
    </row>
    <row r="2340" spans="2:10" x14ac:dyDescent="0.25">
      <c r="B2340" s="129" t="e">
        <f>VLOOKUP(A2340,'Carga Remito.'!A$4:AK$16957,3,0)</f>
        <v>#N/A</v>
      </c>
      <c r="C2340" s="131" t="e">
        <f t="shared" ca="1" si="76"/>
        <v>#N/A</v>
      </c>
      <c r="D2340" s="28" t="e">
        <f>VLOOKUP(A2340,'Carga Remito.'!A$4:AK$15957,4,0)</f>
        <v>#N/A</v>
      </c>
      <c r="E2340" s="28" t="e">
        <f>VLOOKUP(A2340,'Carga Remito.'!A$4:AK$2258,6,0)</f>
        <v>#N/A</v>
      </c>
      <c r="F2340" s="28" t="e">
        <f>VLOOKUP(A2340,'Carga Remito.'!A$4:AK$1858,7,0)</f>
        <v>#N/A</v>
      </c>
      <c r="G2340" s="27" t="e">
        <f>VLOOKUP(A2340,'Carga Remito.'!A$4:AK$20957,MATCH(G$4,'Carga Remito.'!A$3:AQ$3,0),0)</f>
        <v>#N/A</v>
      </c>
      <c r="J2340" s="15" t="e">
        <f t="shared" si="77"/>
        <v>#N/A</v>
      </c>
    </row>
    <row r="2341" spans="2:10" x14ac:dyDescent="0.25">
      <c r="B2341" s="129" t="e">
        <f>VLOOKUP(A2341,'Carga Remito.'!A$4:AK$16957,3,0)</f>
        <v>#N/A</v>
      </c>
      <c r="C2341" s="131" t="e">
        <f t="shared" ref="C2341:C2404" ca="1" si="78">IF((TODAY()-B2341)&lt;30,0,(TODAY()-B2341)/30)</f>
        <v>#N/A</v>
      </c>
      <c r="D2341" s="28" t="e">
        <f>VLOOKUP(A2341,'Carga Remito.'!A$4:AK$15957,4,0)</f>
        <v>#N/A</v>
      </c>
      <c r="E2341" s="28" t="e">
        <f>VLOOKUP(A2341,'Carga Remito.'!A$4:AK$2258,6,0)</f>
        <v>#N/A</v>
      </c>
      <c r="F2341" s="28" t="e">
        <f>VLOOKUP(A2341,'Carga Remito.'!A$4:AK$1858,7,0)</f>
        <v>#N/A</v>
      </c>
      <c r="G2341" s="27" t="e">
        <f>VLOOKUP(A2341,'Carga Remito.'!A$4:AK$20957,MATCH(G$4,'Carga Remito.'!A$3:AQ$3,0),0)</f>
        <v>#N/A</v>
      </c>
      <c r="J2341" s="15" t="e">
        <f t="shared" si="77"/>
        <v>#N/A</v>
      </c>
    </row>
    <row r="2342" spans="2:10" x14ac:dyDescent="0.25">
      <c r="B2342" s="129" t="e">
        <f>VLOOKUP(A2342,'Carga Remito.'!A$4:AK$16957,3,0)</f>
        <v>#N/A</v>
      </c>
      <c r="C2342" s="131" t="e">
        <f t="shared" ca="1" si="78"/>
        <v>#N/A</v>
      </c>
      <c r="D2342" s="28" t="e">
        <f>VLOOKUP(A2342,'Carga Remito.'!A$4:AK$15957,4,0)</f>
        <v>#N/A</v>
      </c>
      <c r="E2342" s="28" t="e">
        <f>VLOOKUP(A2342,'Carga Remito.'!A$4:AK$2258,6,0)</f>
        <v>#N/A</v>
      </c>
      <c r="F2342" s="28" t="e">
        <f>VLOOKUP(A2342,'Carga Remito.'!A$4:AK$1858,7,0)</f>
        <v>#N/A</v>
      </c>
      <c r="G2342" s="27" t="e">
        <f>VLOOKUP(A2342,'Carga Remito.'!A$4:AK$20957,MATCH(G$4,'Carga Remito.'!A$3:AQ$3,0),0)</f>
        <v>#N/A</v>
      </c>
      <c r="J2342" s="15" t="e">
        <f t="shared" si="77"/>
        <v>#N/A</v>
      </c>
    </row>
    <row r="2343" spans="2:10" x14ac:dyDescent="0.25">
      <c r="B2343" s="129" t="e">
        <f>VLOOKUP(A2343,'Carga Remito.'!A$4:AK$16957,3,0)</f>
        <v>#N/A</v>
      </c>
      <c r="C2343" s="131" t="e">
        <f t="shared" ca="1" si="78"/>
        <v>#N/A</v>
      </c>
      <c r="D2343" s="28" t="e">
        <f>VLOOKUP(A2343,'Carga Remito.'!A$4:AK$15957,4,0)</f>
        <v>#N/A</v>
      </c>
      <c r="E2343" s="28" t="e">
        <f>VLOOKUP(A2343,'Carga Remito.'!A$4:AK$2258,6,0)</f>
        <v>#N/A</v>
      </c>
      <c r="F2343" s="28" t="e">
        <f>VLOOKUP(A2343,'Carga Remito.'!A$4:AK$1858,7,0)</f>
        <v>#N/A</v>
      </c>
      <c r="G2343" s="27" t="e">
        <f>VLOOKUP(A2343,'Carga Remito.'!A$4:AK$20957,MATCH(G$4,'Carga Remito.'!A$3:AQ$3,0),0)</f>
        <v>#N/A</v>
      </c>
      <c r="J2343" s="15" t="e">
        <f t="shared" si="77"/>
        <v>#N/A</v>
      </c>
    </row>
    <row r="2344" spans="2:10" x14ac:dyDescent="0.25">
      <c r="B2344" s="129" t="e">
        <f>VLOOKUP(A2344,'Carga Remito.'!A$4:AK$16957,3,0)</f>
        <v>#N/A</v>
      </c>
      <c r="C2344" s="131" t="e">
        <f t="shared" ca="1" si="78"/>
        <v>#N/A</v>
      </c>
      <c r="D2344" s="28" t="e">
        <f>VLOOKUP(A2344,'Carga Remito.'!A$4:AK$15957,4,0)</f>
        <v>#N/A</v>
      </c>
      <c r="E2344" s="28" t="e">
        <f>VLOOKUP(A2344,'Carga Remito.'!A$4:AK$2258,6,0)</f>
        <v>#N/A</v>
      </c>
      <c r="F2344" s="28" t="e">
        <f>VLOOKUP(A2344,'Carga Remito.'!A$4:AK$1858,7,0)</f>
        <v>#N/A</v>
      </c>
      <c r="G2344" s="27" t="e">
        <f>VLOOKUP(A2344,'Carga Remito.'!A$4:AK$20957,MATCH(G$4,'Carga Remito.'!A$3:AQ$3,0),0)</f>
        <v>#N/A</v>
      </c>
      <c r="J2344" s="15" t="e">
        <f t="shared" si="77"/>
        <v>#N/A</v>
      </c>
    </row>
    <row r="2345" spans="2:10" x14ac:dyDescent="0.25">
      <c r="B2345" s="129" t="e">
        <f>VLOOKUP(A2345,'Carga Remito.'!A$4:AK$16957,3,0)</f>
        <v>#N/A</v>
      </c>
      <c r="C2345" s="131" t="e">
        <f t="shared" ca="1" si="78"/>
        <v>#N/A</v>
      </c>
      <c r="D2345" s="28" t="e">
        <f>VLOOKUP(A2345,'Carga Remito.'!A$4:AK$15957,4,0)</f>
        <v>#N/A</v>
      </c>
      <c r="E2345" s="28" t="e">
        <f>VLOOKUP(A2345,'Carga Remito.'!A$4:AK$2258,6,0)</f>
        <v>#N/A</v>
      </c>
      <c r="F2345" s="28" t="e">
        <f>VLOOKUP(A2345,'Carga Remito.'!A$4:AK$1858,7,0)</f>
        <v>#N/A</v>
      </c>
      <c r="G2345" s="27" t="e">
        <f>VLOOKUP(A2345,'Carga Remito.'!A$4:AK$20957,MATCH(G$4,'Carga Remito.'!A$3:AQ$3,0),0)</f>
        <v>#N/A</v>
      </c>
      <c r="J2345" s="15" t="e">
        <f t="shared" si="77"/>
        <v>#N/A</v>
      </c>
    </row>
    <row r="2346" spans="2:10" x14ac:dyDescent="0.25">
      <c r="B2346" s="129" t="e">
        <f>VLOOKUP(A2346,'Carga Remito.'!A$4:AK$16957,3,0)</f>
        <v>#N/A</v>
      </c>
      <c r="C2346" s="131" t="e">
        <f t="shared" ca="1" si="78"/>
        <v>#N/A</v>
      </c>
      <c r="D2346" s="28" t="e">
        <f>VLOOKUP(A2346,'Carga Remito.'!A$4:AK$15957,4,0)</f>
        <v>#N/A</v>
      </c>
      <c r="E2346" s="28" t="e">
        <f>VLOOKUP(A2346,'Carga Remito.'!A$4:AK$2258,6,0)</f>
        <v>#N/A</v>
      </c>
      <c r="F2346" s="28" t="e">
        <f>VLOOKUP(A2346,'Carga Remito.'!A$4:AK$1858,7,0)</f>
        <v>#N/A</v>
      </c>
      <c r="G2346" s="27" t="e">
        <f>VLOOKUP(A2346,'Carga Remito.'!A$4:AK$20957,MATCH(G$4,'Carga Remito.'!A$3:AQ$3,0),0)</f>
        <v>#N/A</v>
      </c>
      <c r="J2346" s="15" t="e">
        <f t="shared" si="77"/>
        <v>#N/A</v>
      </c>
    </row>
    <row r="2347" spans="2:10" x14ac:dyDescent="0.25">
      <c r="B2347" s="129" t="e">
        <f>VLOOKUP(A2347,'Carga Remito.'!A$4:AK$16957,3,0)</f>
        <v>#N/A</v>
      </c>
      <c r="C2347" s="131" t="e">
        <f t="shared" ca="1" si="78"/>
        <v>#N/A</v>
      </c>
      <c r="D2347" s="28" t="e">
        <f>VLOOKUP(A2347,'Carga Remito.'!A$4:AK$15957,4,0)</f>
        <v>#N/A</v>
      </c>
      <c r="E2347" s="28" t="e">
        <f>VLOOKUP(A2347,'Carga Remito.'!A$4:AK$2258,6,0)</f>
        <v>#N/A</v>
      </c>
      <c r="F2347" s="28" t="e">
        <f>VLOOKUP(A2347,'Carga Remito.'!A$4:AK$1858,7,0)</f>
        <v>#N/A</v>
      </c>
      <c r="G2347" s="27" t="e">
        <f>VLOOKUP(A2347,'Carga Remito.'!A$4:AK$20957,MATCH(G$4,'Carga Remito.'!A$3:AQ$3,0),0)</f>
        <v>#N/A</v>
      </c>
      <c r="J2347" s="15" t="e">
        <f t="shared" si="77"/>
        <v>#N/A</v>
      </c>
    </row>
    <row r="2348" spans="2:10" x14ac:dyDescent="0.25">
      <c r="B2348" s="129" t="e">
        <f>VLOOKUP(A2348,'Carga Remito.'!A$4:AK$16957,3,0)</f>
        <v>#N/A</v>
      </c>
      <c r="C2348" s="131" t="e">
        <f t="shared" ca="1" si="78"/>
        <v>#N/A</v>
      </c>
      <c r="D2348" s="28" t="e">
        <f>VLOOKUP(A2348,'Carga Remito.'!A$4:AK$15957,4,0)</f>
        <v>#N/A</v>
      </c>
      <c r="E2348" s="28" t="e">
        <f>VLOOKUP(A2348,'Carga Remito.'!A$4:AK$2258,6,0)</f>
        <v>#N/A</v>
      </c>
      <c r="F2348" s="28" t="e">
        <f>VLOOKUP(A2348,'Carga Remito.'!A$4:AK$1858,7,0)</f>
        <v>#N/A</v>
      </c>
      <c r="G2348" s="27" t="e">
        <f>VLOOKUP(A2348,'Carga Remito.'!A$4:AK$20957,MATCH(G$4,'Carga Remito.'!A$3:AQ$3,0),0)</f>
        <v>#N/A</v>
      </c>
      <c r="J2348" s="15" t="e">
        <f t="shared" si="77"/>
        <v>#N/A</v>
      </c>
    </row>
    <row r="2349" spans="2:10" x14ac:dyDescent="0.25">
      <c r="B2349" s="129" t="e">
        <f>VLOOKUP(A2349,'Carga Remito.'!A$4:AK$16957,3,0)</f>
        <v>#N/A</v>
      </c>
      <c r="C2349" s="131" t="e">
        <f t="shared" ca="1" si="78"/>
        <v>#N/A</v>
      </c>
      <c r="D2349" s="28" t="e">
        <f>VLOOKUP(A2349,'Carga Remito.'!A$4:AK$15957,4,0)</f>
        <v>#N/A</v>
      </c>
      <c r="E2349" s="28" t="e">
        <f>VLOOKUP(A2349,'Carga Remito.'!A$4:AK$2258,6,0)</f>
        <v>#N/A</v>
      </c>
      <c r="F2349" s="28" t="e">
        <f>VLOOKUP(A2349,'Carga Remito.'!A$4:AK$1858,7,0)</f>
        <v>#N/A</v>
      </c>
      <c r="G2349" s="27" t="e">
        <f>VLOOKUP(A2349,'Carga Remito.'!A$4:AK$20957,MATCH(G$4,'Carga Remito.'!A$3:AQ$3,0),0)</f>
        <v>#N/A</v>
      </c>
      <c r="J2349" s="15" t="e">
        <f t="shared" si="77"/>
        <v>#N/A</v>
      </c>
    </row>
    <row r="2350" spans="2:10" x14ac:dyDescent="0.25">
      <c r="B2350" s="129" t="e">
        <f>VLOOKUP(A2350,'Carga Remito.'!A$4:AK$16957,3,0)</f>
        <v>#N/A</v>
      </c>
      <c r="C2350" s="131" t="e">
        <f t="shared" ca="1" si="78"/>
        <v>#N/A</v>
      </c>
      <c r="D2350" s="28" t="e">
        <f>VLOOKUP(A2350,'Carga Remito.'!A$4:AK$15957,4,0)</f>
        <v>#N/A</v>
      </c>
      <c r="E2350" s="28" t="e">
        <f>VLOOKUP(A2350,'Carga Remito.'!A$4:AK$2258,6,0)</f>
        <v>#N/A</v>
      </c>
      <c r="F2350" s="28" t="e">
        <f>VLOOKUP(A2350,'Carga Remito.'!A$4:AK$1858,7,0)</f>
        <v>#N/A</v>
      </c>
      <c r="G2350" s="27" t="e">
        <f>VLOOKUP(A2350,'Carga Remito.'!A$4:AK$20957,MATCH(G$4,'Carga Remito.'!A$3:AQ$3,0),0)</f>
        <v>#N/A</v>
      </c>
      <c r="J2350" s="15" t="e">
        <f t="shared" si="77"/>
        <v>#N/A</v>
      </c>
    </row>
    <row r="2351" spans="2:10" x14ac:dyDescent="0.25">
      <c r="B2351" s="129" t="e">
        <f>VLOOKUP(A2351,'Carga Remito.'!A$4:AK$16957,3,0)</f>
        <v>#N/A</v>
      </c>
      <c r="C2351" s="131" t="e">
        <f t="shared" ca="1" si="78"/>
        <v>#N/A</v>
      </c>
      <c r="D2351" s="28" t="e">
        <f>VLOOKUP(A2351,'Carga Remito.'!A$4:AK$15957,4,0)</f>
        <v>#N/A</v>
      </c>
      <c r="E2351" s="28" t="e">
        <f>VLOOKUP(A2351,'Carga Remito.'!A$4:AK$2258,6,0)</f>
        <v>#N/A</v>
      </c>
      <c r="F2351" s="28" t="e">
        <f>VLOOKUP(A2351,'Carga Remito.'!A$4:AK$1858,7,0)</f>
        <v>#N/A</v>
      </c>
      <c r="G2351" s="27" t="e">
        <f>VLOOKUP(A2351,'Carga Remito.'!A$4:AK$20957,MATCH(G$4,'Carga Remito.'!A$3:AQ$3,0),0)</f>
        <v>#N/A</v>
      </c>
      <c r="J2351" s="15" t="e">
        <f t="shared" si="77"/>
        <v>#N/A</v>
      </c>
    </row>
    <row r="2352" spans="2:10" x14ac:dyDescent="0.25">
      <c r="B2352" s="129" t="e">
        <f>VLOOKUP(A2352,'Carga Remito.'!A$4:AK$16957,3,0)</f>
        <v>#N/A</v>
      </c>
      <c r="C2352" s="131" t="e">
        <f t="shared" ca="1" si="78"/>
        <v>#N/A</v>
      </c>
      <c r="D2352" s="28" t="e">
        <f>VLOOKUP(A2352,'Carga Remito.'!A$4:AK$15957,4,0)</f>
        <v>#N/A</v>
      </c>
      <c r="E2352" s="28" t="e">
        <f>VLOOKUP(A2352,'Carga Remito.'!A$4:AK$2258,6,0)</f>
        <v>#N/A</v>
      </c>
      <c r="F2352" s="28" t="e">
        <f>VLOOKUP(A2352,'Carga Remito.'!A$4:AK$1858,7,0)</f>
        <v>#N/A</v>
      </c>
      <c r="G2352" s="27" t="e">
        <f>VLOOKUP(A2352,'Carga Remito.'!A$4:AK$20957,MATCH(G$4,'Carga Remito.'!A$3:AQ$3,0),0)</f>
        <v>#N/A</v>
      </c>
      <c r="J2352" s="15" t="e">
        <f t="shared" si="77"/>
        <v>#N/A</v>
      </c>
    </row>
    <row r="2353" spans="2:10" x14ac:dyDescent="0.25">
      <c r="B2353" s="129" t="e">
        <f>VLOOKUP(A2353,'Carga Remito.'!A$4:AK$16957,3,0)</f>
        <v>#N/A</v>
      </c>
      <c r="C2353" s="131" t="e">
        <f t="shared" ca="1" si="78"/>
        <v>#N/A</v>
      </c>
      <c r="D2353" s="28" t="e">
        <f>VLOOKUP(A2353,'Carga Remito.'!A$4:AK$15957,4,0)</f>
        <v>#N/A</v>
      </c>
      <c r="E2353" s="28" t="e">
        <f>VLOOKUP(A2353,'Carga Remito.'!A$4:AK$2258,6,0)</f>
        <v>#N/A</v>
      </c>
      <c r="F2353" s="28" t="e">
        <f>VLOOKUP(A2353,'Carga Remito.'!A$4:AK$1858,7,0)</f>
        <v>#N/A</v>
      </c>
      <c r="G2353" s="27" t="e">
        <f>VLOOKUP(A2353,'Carga Remito.'!A$4:AK$20957,MATCH(G$4,'Carga Remito.'!A$3:AQ$3,0),0)</f>
        <v>#N/A</v>
      </c>
      <c r="J2353" s="15" t="e">
        <f t="shared" si="77"/>
        <v>#N/A</v>
      </c>
    </row>
    <row r="2354" spans="2:10" x14ac:dyDescent="0.25">
      <c r="B2354" s="129" t="e">
        <f>VLOOKUP(A2354,'Carga Remito.'!A$4:AK$16957,3,0)</f>
        <v>#N/A</v>
      </c>
      <c r="C2354" s="131" t="e">
        <f t="shared" ca="1" si="78"/>
        <v>#N/A</v>
      </c>
      <c r="D2354" s="28" t="e">
        <f>VLOOKUP(A2354,'Carga Remito.'!A$4:AK$15957,4,0)</f>
        <v>#N/A</v>
      </c>
      <c r="E2354" s="28" t="e">
        <f>VLOOKUP(A2354,'Carga Remito.'!A$4:AK$2258,6,0)</f>
        <v>#N/A</v>
      </c>
      <c r="F2354" s="28" t="e">
        <f>VLOOKUP(A2354,'Carga Remito.'!A$4:AK$1858,7,0)</f>
        <v>#N/A</v>
      </c>
      <c r="G2354" s="27" t="e">
        <f>VLOOKUP(A2354,'Carga Remito.'!A$4:AK$20957,MATCH(G$4,'Carga Remito.'!A$3:AQ$3,0),0)</f>
        <v>#N/A</v>
      </c>
      <c r="J2354" s="15" t="e">
        <f t="shared" si="77"/>
        <v>#N/A</v>
      </c>
    </row>
    <row r="2355" spans="2:10" x14ac:dyDescent="0.25">
      <c r="B2355" s="129" t="e">
        <f>VLOOKUP(A2355,'Carga Remito.'!A$4:AK$16957,3,0)</f>
        <v>#N/A</v>
      </c>
      <c r="C2355" s="131" t="e">
        <f t="shared" ca="1" si="78"/>
        <v>#N/A</v>
      </c>
      <c r="D2355" s="28" t="e">
        <f>VLOOKUP(A2355,'Carga Remito.'!A$4:AK$15957,4,0)</f>
        <v>#N/A</v>
      </c>
      <c r="E2355" s="28" t="e">
        <f>VLOOKUP(A2355,'Carga Remito.'!A$4:AK$2258,6,0)</f>
        <v>#N/A</v>
      </c>
      <c r="F2355" s="28" t="e">
        <f>VLOOKUP(A2355,'Carga Remito.'!A$4:AK$1858,7,0)</f>
        <v>#N/A</v>
      </c>
      <c r="G2355" s="27" t="e">
        <f>VLOOKUP(A2355,'Carga Remito.'!A$4:AK$20957,MATCH(G$4,'Carga Remito.'!A$3:AQ$3,0),0)</f>
        <v>#N/A</v>
      </c>
      <c r="J2355" s="15" t="e">
        <f t="shared" si="77"/>
        <v>#N/A</v>
      </c>
    </row>
    <row r="2356" spans="2:10" x14ac:dyDescent="0.25">
      <c r="B2356" s="129" t="e">
        <f>VLOOKUP(A2356,'Carga Remito.'!A$4:AK$16957,3,0)</f>
        <v>#N/A</v>
      </c>
      <c r="C2356" s="131" t="e">
        <f t="shared" ca="1" si="78"/>
        <v>#N/A</v>
      </c>
      <c r="D2356" s="28" t="e">
        <f>VLOOKUP(A2356,'Carga Remito.'!A$4:AK$15957,4,0)</f>
        <v>#N/A</v>
      </c>
      <c r="E2356" s="28" t="e">
        <f>VLOOKUP(A2356,'Carga Remito.'!A$4:AK$2258,6,0)</f>
        <v>#N/A</v>
      </c>
      <c r="F2356" s="28" t="e">
        <f>VLOOKUP(A2356,'Carga Remito.'!A$4:AK$1858,7,0)</f>
        <v>#N/A</v>
      </c>
      <c r="G2356" s="27" t="e">
        <f>VLOOKUP(A2356,'Carga Remito.'!A$4:AK$20957,MATCH(G$4,'Carga Remito.'!A$3:AQ$3,0),0)</f>
        <v>#N/A</v>
      </c>
      <c r="J2356" s="15" t="e">
        <f t="shared" ref="J2356:J2419" si="79">+G2356-K2356-N2356-Q2356-T2356-W2356-Z2356</f>
        <v>#N/A</v>
      </c>
    </row>
    <row r="2357" spans="2:10" x14ac:dyDescent="0.25">
      <c r="B2357" s="129" t="e">
        <f>VLOOKUP(A2357,'Carga Remito.'!A$4:AK$16957,3,0)</f>
        <v>#N/A</v>
      </c>
      <c r="C2357" s="131" t="e">
        <f t="shared" ca="1" si="78"/>
        <v>#N/A</v>
      </c>
      <c r="D2357" s="28" t="e">
        <f>VLOOKUP(A2357,'Carga Remito.'!A$4:AK$15957,4,0)</f>
        <v>#N/A</v>
      </c>
      <c r="E2357" s="28" t="e">
        <f>VLOOKUP(A2357,'Carga Remito.'!A$4:AK$2258,6,0)</f>
        <v>#N/A</v>
      </c>
      <c r="F2357" s="28" t="e">
        <f>VLOOKUP(A2357,'Carga Remito.'!A$4:AK$1858,7,0)</f>
        <v>#N/A</v>
      </c>
      <c r="G2357" s="27" t="e">
        <f>VLOOKUP(A2357,'Carga Remito.'!A$4:AK$20957,MATCH(G$4,'Carga Remito.'!A$3:AQ$3,0),0)</f>
        <v>#N/A</v>
      </c>
      <c r="J2357" s="15" t="e">
        <f t="shared" si="79"/>
        <v>#N/A</v>
      </c>
    </row>
    <row r="2358" spans="2:10" x14ac:dyDescent="0.25">
      <c r="B2358" s="129" t="e">
        <f>VLOOKUP(A2358,'Carga Remito.'!A$4:AK$16957,3,0)</f>
        <v>#N/A</v>
      </c>
      <c r="C2358" s="131" t="e">
        <f t="shared" ca="1" si="78"/>
        <v>#N/A</v>
      </c>
      <c r="D2358" s="28" t="e">
        <f>VLOOKUP(A2358,'Carga Remito.'!A$4:AK$15957,4,0)</f>
        <v>#N/A</v>
      </c>
      <c r="E2358" s="28" t="e">
        <f>VLOOKUP(A2358,'Carga Remito.'!A$4:AK$2258,6,0)</f>
        <v>#N/A</v>
      </c>
      <c r="F2358" s="28" t="e">
        <f>VLOOKUP(A2358,'Carga Remito.'!A$4:AK$1858,7,0)</f>
        <v>#N/A</v>
      </c>
      <c r="G2358" s="27" t="e">
        <f>VLOOKUP(A2358,'Carga Remito.'!A$4:AK$20957,MATCH(G$4,'Carga Remito.'!A$3:AQ$3,0),0)</f>
        <v>#N/A</v>
      </c>
      <c r="J2358" s="15" t="e">
        <f t="shared" si="79"/>
        <v>#N/A</v>
      </c>
    </row>
    <row r="2359" spans="2:10" x14ac:dyDescent="0.25">
      <c r="B2359" s="129" t="e">
        <f>VLOOKUP(A2359,'Carga Remito.'!A$4:AK$16957,3,0)</f>
        <v>#N/A</v>
      </c>
      <c r="C2359" s="131" t="e">
        <f t="shared" ca="1" si="78"/>
        <v>#N/A</v>
      </c>
      <c r="D2359" s="28" t="e">
        <f>VLOOKUP(A2359,'Carga Remito.'!A$4:AK$15957,4,0)</f>
        <v>#N/A</v>
      </c>
      <c r="E2359" s="28" t="e">
        <f>VLOOKUP(A2359,'Carga Remito.'!A$4:AK$2258,6,0)</f>
        <v>#N/A</v>
      </c>
      <c r="F2359" s="28" t="e">
        <f>VLOOKUP(A2359,'Carga Remito.'!A$4:AK$1858,7,0)</f>
        <v>#N/A</v>
      </c>
      <c r="G2359" s="27" t="e">
        <f>VLOOKUP(A2359,'Carga Remito.'!A$4:AK$20957,MATCH(G$4,'Carga Remito.'!A$3:AQ$3,0),0)</f>
        <v>#N/A</v>
      </c>
      <c r="J2359" s="15" t="e">
        <f t="shared" si="79"/>
        <v>#N/A</v>
      </c>
    </row>
    <row r="2360" spans="2:10" x14ac:dyDescent="0.25">
      <c r="B2360" s="129" t="e">
        <f>VLOOKUP(A2360,'Carga Remito.'!A$4:AK$16957,3,0)</f>
        <v>#N/A</v>
      </c>
      <c r="C2360" s="131" t="e">
        <f t="shared" ca="1" si="78"/>
        <v>#N/A</v>
      </c>
      <c r="D2360" s="28" t="e">
        <f>VLOOKUP(A2360,'Carga Remito.'!A$4:AK$15957,4,0)</f>
        <v>#N/A</v>
      </c>
      <c r="E2360" s="28" t="e">
        <f>VLOOKUP(A2360,'Carga Remito.'!A$4:AK$2258,6,0)</f>
        <v>#N/A</v>
      </c>
      <c r="F2360" s="28" t="e">
        <f>VLOOKUP(A2360,'Carga Remito.'!A$4:AK$1858,7,0)</f>
        <v>#N/A</v>
      </c>
      <c r="G2360" s="27" t="e">
        <f>VLOOKUP(A2360,'Carga Remito.'!A$4:AK$20957,MATCH(G$4,'Carga Remito.'!A$3:AQ$3,0),0)</f>
        <v>#N/A</v>
      </c>
      <c r="J2360" s="15" t="e">
        <f t="shared" si="79"/>
        <v>#N/A</v>
      </c>
    </row>
    <row r="2361" spans="2:10" x14ac:dyDescent="0.25">
      <c r="B2361" s="129" t="e">
        <f>VLOOKUP(A2361,'Carga Remito.'!A$4:AK$16957,3,0)</f>
        <v>#N/A</v>
      </c>
      <c r="C2361" s="131" t="e">
        <f t="shared" ca="1" si="78"/>
        <v>#N/A</v>
      </c>
      <c r="D2361" s="28" t="e">
        <f>VLOOKUP(A2361,'Carga Remito.'!A$4:AK$15957,4,0)</f>
        <v>#N/A</v>
      </c>
      <c r="E2361" s="28" t="e">
        <f>VLOOKUP(A2361,'Carga Remito.'!A$4:AK$2258,6,0)</f>
        <v>#N/A</v>
      </c>
      <c r="F2361" s="28" t="e">
        <f>VLOOKUP(A2361,'Carga Remito.'!A$4:AK$1858,7,0)</f>
        <v>#N/A</v>
      </c>
      <c r="G2361" s="27" t="e">
        <f>VLOOKUP(A2361,'Carga Remito.'!A$4:AK$20957,MATCH(G$4,'Carga Remito.'!A$3:AQ$3,0),0)</f>
        <v>#N/A</v>
      </c>
      <c r="J2361" s="15" t="e">
        <f t="shared" si="79"/>
        <v>#N/A</v>
      </c>
    </row>
    <row r="2362" spans="2:10" x14ac:dyDescent="0.25">
      <c r="B2362" s="129" t="e">
        <f>VLOOKUP(A2362,'Carga Remito.'!A$4:AK$16957,3,0)</f>
        <v>#N/A</v>
      </c>
      <c r="C2362" s="131" t="e">
        <f t="shared" ca="1" si="78"/>
        <v>#N/A</v>
      </c>
      <c r="D2362" s="28" t="e">
        <f>VLOOKUP(A2362,'Carga Remito.'!A$4:AK$15957,4,0)</f>
        <v>#N/A</v>
      </c>
      <c r="E2362" s="28" t="e">
        <f>VLOOKUP(A2362,'Carga Remito.'!A$4:AK$2258,6,0)</f>
        <v>#N/A</v>
      </c>
      <c r="F2362" s="28" t="e">
        <f>VLOOKUP(A2362,'Carga Remito.'!A$4:AK$1858,7,0)</f>
        <v>#N/A</v>
      </c>
      <c r="G2362" s="27" t="e">
        <f>VLOOKUP(A2362,'Carga Remito.'!A$4:AK$20957,MATCH(G$4,'Carga Remito.'!A$3:AQ$3,0),0)</f>
        <v>#N/A</v>
      </c>
      <c r="J2362" s="15" t="e">
        <f t="shared" si="79"/>
        <v>#N/A</v>
      </c>
    </row>
    <row r="2363" spans="2:10" x14ac:dyDescent="0.25">
      <c r="B2363" s="129" t="e">
        <f>VLOOKUP(A2363,'Carga Remito.'!A$4:AK$16957,3,0)</f>
        <v>#N/A</v>
      </c>
      <c r="C2363" s="131" t="e">
        <f t="shared" ca="1" si="78"/>
        <v>#N/A</v>
      </c>
      <c r="D2363" s="28" t="e">
        <f>VLOOKUP(A2363,'Carga Remito.'!A$4:AK$15957,4,0)</f>
        <v>#N/A</v>
      </c>
      <c r="E2363" s="28" t="e">
        <f>VLOOKUP(A2363,'Carga Remito.'!A$4:AK$2258,6,0)</f>
        <v>#N/A</v>
      </c>
      <c r="F2363" s="28" t="e">
        <f>VLOOKUP(A2363,'Carga Remito.'!A$4:AK$1858,7,0)</f>
        <v>#N/A</v>
      </c>
      <c r="G2363" s="27" t="e">
        <f>VLOOKUP(A2363,'Carga Remito.'!A$4:AK$20957,MATCH(G$4,'Carga Remito.'!A$3:AQ$3,0),0)</f>
        <v>#N/A</v>
      </c>
      <c r="J2363" s="15" t="e">
        <f t="shared" si="79"/>
        <v>#N/A</v>
      </c>
    </row>
    <row r="2364" spans="2:10" x14ac:dyDescent="0.25">
      <c r="B2364" s="129" t="e">
        <f>VLOOKUP(A2364,'Carga Remito.'!A$4:AK$16957,3,0)</f>
        <v>#N/A</v>
      </c>
      <c r="C2364" s="131" t="e">
        <f t="shared" ca="1" si="78"/>
        <v>#N/A</v>
      </c>
      <c r="D2364" s="28" t="e">
        <f>VLOOKUP(A2364,'Carga Remito.'!A$4:AK$15957,4,0)</f>
        <v>#N/A</v>
      </c>
      <c r="E2364" s="28" t="e">
        <f>VLOOKUP(A2364,'Carga Remito.'!A$4:AK$2258,6,0)</f>
        <v>#N/A</v>
      </c>
      <c r="F2364" s="28" t="e">
        <f>VLOOKUP(A2364,'Carga Remito.'!A$4:AK$1858,7,0)</f>
        <v>#N/A</v>
      </c>
      <c r="G2364" s="27" t="e">
        <f>VLOOKUP(A2364,'Carga Remito.'!A$4:AK$20957,MATCH(G$4,'Carga Remito.'!A$3:AQ$3,0),0)</f>
        <v>#N/A</v>
      </c>
      <c r="J2364" s="15" t="e">
        <f t="shared" si="79"/>
        <v>#N/A</v>
      </c>
    </row>
    <row r="2365" spans="2:10" x14ac:dyDescent="0.25">
      <c r="B2365" s="129" t="e">
        <f>VLOOKUP(A2365,'Carga Remito.'!A$4:AK$16957,3,0)</f>
        <v>#N/A</v>
      </c>
      <c r="C2365" s="131" t="e">
        <f t="shared" ca="1" si="78"/>
        <v>#N/A</v>
      </c>
      <c r="D2365" s="28" t="e">
        <f>VLOOKUP(A2365,'Carga Remito.'!A$4:AK$15957,4,0)</f>
        <v>#N/A</v>
      </c>
      <c r="E2365" s="28" t="e">
        <f>VLOOKUP(A2365,'Carga Remito.'!A$4:AK$2258,6,0)</f>
        <v>#N/A</v>
      </c>
      <c r="F2365" s="28" t="e">
        <f>VLOOKUP(A2365,'Carga Remito.'!A$4:AK$1858,7,0)</f>
        <v>#N/A</v>
      </c>
      <c r="G2365" s="27" t="e">
        <f>VLOOKUP(A2365,'Carga Remito.'!A$4:AK$20957,MATCH(G$4,'Carga Remito.'!A$3:AQ$3,0),0)</f>
        <v>#N/A</v>
      </c>
      <c r="J2365" s="15" t="e">
        <f t="shared" si="79"/>
        <v>#N/A</v>
      </c>
    </row>
    <row r="2366" spans="2:10" x14ac:dyDescent="0.25">
      <c r="B2366" s="129" t="e">
        <f>VLOOKUP(A2366,'Carga Remito.'!A$4:AK$16957,3,0)</f>
        <v>#N/A</v>
      </c>
      <c r="C2366" s="131" t="e">
        <f t="shared" ca="1" si="78"/>
        <v>#N/A</v>
      </c>
      <c r="D2366" s="28" t="e">
        <f>VLOOKUP(A2366,'Carga Remito.'!A$4:AK$15957,4,0)</f>
        <v>#N/A</v>
      </c>
      <c r="E2366" s="28" t="e">
        <f>VLOOKUP(A2366,'Carga Remito.'!A$4:AK$2258,6,0)</f>
        <v>#N/A</v>
      </c>
      <c r="F2366" s="28" t="e">
        <f>VLOOKUP(A2366,'Carga Remito.'!A$4:AK$1858,7,0)</f>
        <v>#N/A</v>
      </c>
      <c r="G2366" s="27" t="e">
        <f>VLOOKUP(A2366,'Carga Remito.'!A$4:AK$20957,MATCH(G$4,'Carga Remito.'!A$3:AQ$3,0),0)</f>
        <v>#N/A</v>
      </c>
      <c r="J2366" s="15" t="e">
        <f t="shared" si="79"/>
        <v>#N/A</v>
      </c>
    </row>
    <row r="2367" spans="2:10" x14ac:dyDescent="0.25">
      <c r="B2367" s="129" t="e">
        <f>VLOOKUP(A2367,'Carga Remito.'!A$4:AK$16957,3,0)</f>
        <v>#N/A</v>
      </c>
      <c r="C2367" s="131" t="e">
        <f t="shared" ca="1" si="78"/>
        <v>#N/A</v>
      </c>
      <c r="D2367" s="28" t="e">
        <f>VLOOKUP(A2367,'Carga Remito.'!A$4:AK$15957,4,0)</f>
        <v>#N/A</v>
      </c>
      <c r="E2367" s="28" t="e">
        <f>VLOOKUP(A2367,'Carga Remito.'!A$4:AK$2258,6,0)</f>
        <v>#N/A</v>
      </c>
      <c r="F2367" s="28" t="e">
        <f>VLOOKUP(A2367,'Carga Remito.'!A$4:AK$1858,7,0)</f>
        <v>#N/A</v>
      </c>
      <c r="G2367" s="27" t="e">
        <f>VLOOKUP(A2367,'Carga Remito.'!A$4:AK$20957,MATCH(G$4,'Carga Remito.'!A$3:AQ$3,0),0)</f>
        <v>#N/A</v>
      </c>
      <c r="J2367" s="15" t="e">
        <f t="shared" si="79"/>
        <v>#N/A</v>
      </c>
    </row>
    <row r="2368" spans="2:10" x14ac:dyDescent="0.25">
      <c r="B2368" s="129" t="e">
        <f>VLOOKUP(A2368,'Carga Remito.'!A$4:AK$16957,3,0)</f>
        <v>#N/A</v>
      </c>
      <c r="C2368" s="131" t="e">
        <f t="shared" ca="1" si="78"/>
        <v>#N/A</v>
      </c>
      <c r="D2368" s="28" t="e">
        <f>VLOOKUP(A2368,'Carga Remito.'!A$4:AK$15957,4,0)</f>
        <v>#N/A</v>
      </c>
      <c r="E2368" s="28" t="e">
        <f>VLOOKUP(A2368,'Carga Remito.'!A$4:AK$2258,6,0)</f>
        <v>#N/A</v>
      </c>
      <c r="F2368" s="28" t="e">
        <f>VLOOKUP(A2368,'Carga Remito.'!A$4:AK$1858,7,0)</f>
        <v>#N/A</v>
      </c>
      <c r="G2368" s="27" t="e">
        <f>VLOOKUP(A2368,'Carga Remito.'!A$4:AK$20957,MATCH(G$4,'Carga Remito.'!A$3:AQ$3,0),0)</f>
        <v>#N/A</v>
      </c>
      <c r="J2368" s="15" t="e">
        <f t="shared" si="79"/>
        <v>#N/A</v>
      </c>
    </row>
    <row r="2369" spans="2:10" x14ac:dyDescent="0.25">
      <c r="B2369" s="129" t="e">
        <f>VLOOKUP(A2369,'Carga Remito.'!A$4:AK$16957,3,0)</f>
        <v>#N/A</v>
      </c>
      <c r="C2369" s="131" t="e">
        <f t="shared" ca="1" si="78"/>
        <v>#N/A</v>
      </c>
      <c r="D2369" s="28" t="e">
        <f>VLOOKUP(A2369,'Carga Remito.'!A$4:AK$15957,4,0)</f>
        <v>#N/A</v>
      </c>
      <c r="E2369" s="28" t="e">
        <f>VLOOKUP(A2369,'Carga Remito.'!A$4:AK$2258,6,0)</f>
        <v>#N/A</v>
      </c>
      <c r="F2369" s="28" t="e">
        <f>VLOOKUP(A2369,'Carga Remito.'!A$4:AK$1858,7,0)</f>
        <v>#N/A</v>
      </c>
      <c r="G2369" s="27" t="e">
        <f>VLOOKUP(A2369,'Carga Remito.'!A$4:AK$20957,MATCH(G$4,'Carga Remito.'!A$3:AQ$3,0),0)</f>
        <v>#N/A</v>
      </c>
      <c r="J2369" s="15" t="e">
        <f t="shared" si="79"/>
        <v>#N/A</v>
      </c>
    </row>
    <row r="2370" spans="2:10" x14ac:dyDescent="0.25">
      <c r="B2370" s="129" t="e">
        <f>VLOOKUP(A2370,'Carga Remito.'!A$4:AK$16957,3,0)</f>
        <v>#N/A</v>
      </c>
      <c r="C2370" s="131" t="e">
        <f t="shared" ca="1" si="78"/>
        <v>#N/A</v>
      </c>
      <c r="D2370" s="28" t="e">
        <f>VLOOKUP(A2370,'Carga Remito.'!A$4:AK$15957,4,0)</f>
        <v>#N/A</v>
      </c>
      <c r="E2370" s="28" t="e">
        <f>VLOOKUP(A2370,'Carga Remito.'!A$4:AK$2258,6,0)</f>
        <v>#N/A</v>
      </c>
      <c r="F2370" s="28" t="e">
        <f>VLOOKUP(A2370,'Carga Remito.'!A$4:AK$1858,7,0)</f>
        <v>#N/A</v>
      </c>
      <c r="G2370" s="27" t="e">
        <f>VLOOKUP(A2370,'Carga Remito.'!A$4:AK$20957,MATCH(G$4,'Carga Remito.'!A$3:AQ$3,0),0)</f>
        <v>#N/A</v>
      </c>
      <c r="J2370" s="15" t="e">
        <f t="shared" si="79"/>
        <v>#N/A</v>
      </c>
    </row>
    <row r="2371" spans="2:10" x14ac:dyDescent="0.25">
      <c r="B2371" s="129" t="e">
        <f>VLOOKUP(A2371,'Carga Remito.'!A$4:AK$16957,3,0)</f>
        <v>#N/A</v>
      </c>
      <c r="C2371" s="131" t="e">
        <f t="shared" ca="1" si="78"/>
        <v>#N/A</v>
      </c>
      <c r="D2371" s="28" t="e">
        <f>VLOOKUP(A2371,'Carga Remito.'!A$4:AK$15957,4,0)</f>
        <v>#N/A</v>
      </c>
      <c r="E2371" s="28" t="e">
        <f>VLOOKUP(A2371,'Carga Remito.'!A$4:AK$2258,6,0)</f>
        <v>#N/A</v>
      </c>
      <c r="F2371" s="28" t="e">
        <f>VLOOKUP(A2371,'Carga Remito.'!A$4:AK$1858,7,0)</f>
        <v>#N/A</v>
      </c>
      <c r="G2371" s="27" t="e">
        <f>VLOOKUP(A2371,'Carga Remito.'!A$4:AK$20957,MATCH(G$4,'Carga Remito.'!A$3:AQ$3,0),0)</f>
        <v>#N/A</v>
      </c>
      <c r="J2371" s="15" t="e">
        <f t="shared" si="79"/>
        <v>#N/A</v>
      </c>
    </row>
    <row r="2372" spans="2:10" x14ac:dyDescent="0.25">
      <c r="B2372" s="129" t="e">
        <f>VLOOKUP(A2372,'Carga Remito.'!A$4:AK$16957,3,0)</f>
        <v>#N/A</v>
      </c>
      <c r="C2372" s="131" t="e">
        <f t="shared" ca="1" si="78"/>
        <v>#N/A</v>
      </c>
      <c r="D2372" s="28" t="e">
        <f>VLOOKUP(A2372,'Carga Remito.'!A$4:AK$15957,4,0)</f>
        <v>#N/A</v>
      </c>
      <c r="E2372" s="28" t="e">
        <f>VLOOKUP(A2372,'Carga Remito.'!A$4:AK$2258,6,0)</f>
        <v>#N/A</v>
      </c>
      <c r="F2372" s="28" t="e">
        <f>VLOOKUP(A2372,'Carga Remito.'!A$4:AK$1858,7,0)</f>
        <v>#N/A</v>
      </c>
      <c r="G2372" s="27" t="e">
        <f>VLOOKUP(A2372,'Carga Remito.'!A$4:AK$20957,MATCH(G$4,'Carga Remito.'!A$3:AQ$3,0),0)</f>
        <v>#N/A</v>
      </c>
      <c r="J2372" s="15" t="e">
        <f t="shared" si="79"/>
        <v>#N/A</v>
      </c>
    </row>
    <row r="2373" spans="2:10" x14ac:dyDescent="0.25">
      <c r="B2373" s="129" t="e">
        <f>VLOOKUP(A2373,'Carga Remito.'!A$4:AK$16957,3,0)</f>
        <v>#N/A</v>
      </c>
      <c r="C2373" s="131" t="e">
        <f t="shared" ca="1" si="78"/>
        <v>#N/A</v>
      </c>
      <c r="D2373" s="28" t="e">
        <f>VLOOKUP(A2373,'Carga Remito.'!A$4:AK$15957,4,0)</f>
        <v>#N/A</v>
      </c>
      <c r="E2373" s="28" t="e">
        <f>VLOOKUP(A2373,'Carga Remito.'!A$4:AK$2258,6,0)</f>
        <v>#N/A</v>
      </c>
      <c r="F2373" s="28" t="e">
        <f>VLOOKUP(A2373,'Carga Remito.'!A$4:AK$1858,7,0)</f>
        <v>#N/A</v>
      </c>
      <c r="G2373" s="27" t="e">
        <f>VLOOKUP(A2373,'Carga Remito.'!A$4:AK$20957,MATCH(G$4,'Carga Remito.'!A$3:AQ$3,0),0)</f>
        <v>#N/A</v>
      </c>
      <c r="J2373" s="15" t="e">
        <f t="shared" si="79"/>
        <v>#N/A</v>
      </c>
    </row>
    <row r="2374" spans="2:10" x14ac:dyDescent="0.25">
      <c r="B2374" s="129" t="e">
        <f>VLOOKUP(A2374,'Carga Remito.'!A$4:AK$16957,3,0)</f>
        <v>#N/A</v>
      </c>
      <c r="C2374" s="131" t="e">
        <f t="shared" ca="1" si="78"/>
        <v>#N/A</v>
      </c>
      <c r="D2374" s="28" t="e">
        <f>VLOOKUP(A2374,'Carga Remito.'!A$4:AK$15957,4,0)</f>
        <v>#N/A</v>
      </c>
      <c r="E2374" s="28" t="e">
        <f>VLOOKUP(A2374,'Carga Remito.'!A$4:AK$2258,6,0)</f>
        <v>#N/A</v>
      </c>
      <c r="F2374" s="28" t="e">
        <f>VLOOKUP(A2374,'Carga Remito.'!A$4:AK$1858,7,0)</f>
        <v>#N/A</v>
      </c>
      <c r="G2374" s="27" t="e">
        <f>VLOOKUP(A2374,'Carga Remito.'!A$4:AK$20957,MATCH(G$4,'Carga Remito.'!A$3:AQ$3,0),0)</f>
        <v>#N/A</v>
      </c>
      <c r="J2374" s="15" t="e">
        <f t="shared" si="79"/>
        <v>#N/A</v>
      </c>
    </row>
    <row r="2375" spans="2:10" x14ac:dyDescent="0.25">
      <c r="B2375" s="129" t="e">
        <f>VLOOKUP(A2375,'Carga Remito.'!A$4:AK$16957,3,0)</f>
        <v>#N/A</v>
      </c>
      <c r="C2375" s="131" t="e">
        <f t="shared" ca="1" si="78"/>
        <v>#N/A</v>
      </c>
      <c r="D2375" s="28" t="e">
        <f>VLOOKUP(A2375,'Carga Remito.'!A$4:AK$15957,4,0)</f>
        <v>#N/A</v>
      </c>
      <c r="E2375" s="28" t="e">
        <f>VLOOKUP(A2375,'Carga Remito.'!A$4:AK$2258,6,0)</f>
        <v>#N/A</v>
      </c>
      <c r="F2375" s="28" t="e">
        <f>VLOOKUP(A2375,'Carga Remito.'!A$4:AK$1858,7,0)</f>
        <v>#N/A</v>
      </c>
      <c r="G2375" s="27" t="e">
        <f>VLOOKUP(A2375,'Carga Remito.'!A$4:AK$20957,MATCH(G$4,'Carga Remito.'!A$3:AQ$3,0),0)</f>
        <v>#N/A</v>
      </c>
      <c r="J2375" s="15" t="e">
        <f t="shared" si="79"/>
        <v>#N/A</v>
      </c>
    </row>
    <row r="2376" spans="2:10" x14ac:dyDescent="0.25">
      <c r="B2376" s="129" t="e">
        <f>VLOOKUP(A2376,'Carga Remito.'!A$4:AK$16957,3,0)</f>
        <v>#N/A</v>
      </c>
      <c r="C2376" s="131" t="e">
        <f t="shared" ca="1" si="78"/>
        <v>#N/A</v>
      </c>
      <c r="D2376" s="28" t="e">
        <f>VLOOKUP(A2376,'Carga Remito.'!A$4:AK$15957,4,0)</f>
        <v>#N/A</v>
      </c>
      <c r="E2376" s="28" t="e">
        <f>VLOOKUP(A2376,'Carga Remito.'!A$4:AK$2258,6,0)</f>
        <v>#N/A</v>
      </c>
      <c r="F2376" s="28" t="e">
        <f>VLOOKUP(A2376,'Carga Remito.'!A$4:AK$1858,7,0)</f>
        <v>#N/A</v>
      </c>
      <c r="G2376" s="27" t="e">
        <f>VLOOKUP(A2376,'Carga Remito.'!A$4:AK$20957,MATCH(G$4,'Carga Remito.'!A$3:AQ$3,0),0)</f>
        <v>#N/A</v>
      </c>
      <c r="J2376" s="15" t="e">
        <f t="shared" si="79"/>
        <v>#N/A</v>
      </c>
    </row>
    <row r="2377" spans="2:10" x14ac:dyDescent="0.25">
      <c r="B2377" s="129" t="e">
        <f>VLOOKUP(A2377,'Carga Remito.'!A$4:AK$16957,3,0)</f>
        <v>#N/A</v>
      </c>
      <c r="C2377" s="131" t="e">
        <f t="shared" ca="1" si="78"/>
        <v>#N/A</v>
      </c>
      <c r="D2377" s="28" t="e">
        <f>VLOOKUP(A2377,'Carga Remito.'!A$4:AK$15957,4,0)</f>
        <v>#N/A</v>
      </c>
      <c r="E2377" s="28" t="e">
        <f>VLOOKUP(A2377,'Carga Remito.'!A$4:AK$2258,6,0)</f>
        <v>#N/A</v>
      </c>
      <c r="F2377" s="28" t="e">
        <f>VLOOKUP(A2377,'Carga Remito.'!A$4:AK$1858,7,0)</f>
        <v>#N/A</v>
      </c>
      <c r="G2377" s="27" t="e">
        <f>VLOOKUP(A2377,'Carga Remito.'!A$4:AK$20957,MATCH(G$4,'Carga Remito.'!A$3:AQ$3,0),0)</f>
        <v>#N/A</v>
      </c>
      <c r="J2377" s="15" t="e">
        <f t="shared" si="79"/>
        <v>#N/A</v>
      </c>
    </row>
    <row r="2378" spans="2:10" x14ac:dyDescent="0.25">
      <c r="B2378" s="129" t="e">
        <f>VLOOKUP(A2378,'Carga Remito.'!A$4:AK$16957,3,0)</f>
        <v>#N/A</v>
      </c>
      <c r="C2378" s="131" t="e">
        <f t="shared" ca="1" si="78"/>
        <v>#N/A</v>
      </c>
      <c r="D2378" s="28" t="e">
        <f>VLOOKUP(A2378,'Carga Remito.'!A$4:AK$15957,4,0)</f>
        <v>#N/A</v>
      </c>
      <c r="E2378" s="28" t="e">
        <f>VLOOKUP(A2378,'Carga Remito.'!A$4:AK$2258,6,0)</f>
        <v>#N/A</v>
      </c>
      <c r="F2378" s="28" t="e">
        <f>VLOOKUP(A2378,'Carga Remito.'!A$4:AK$1858,7,0)</f>
        <v>#N/A</v>
      </c>
      <c r="G2378" s="27" t="e">
        <f>VLOOKUP(A2378,'Carga Remito.'!A$4:AK$20957,MATCH(G$4,'Carga Remito.'!A$3:AQ$3,0),0)</f>
        <v>#N/A</v>
      </c>
      <c r="J2378" s="15" t="e">
        <f t="shared" si="79"/>
        <v>#N/A</v>
      </c>
    </row>
    <row r="2379" spans="2:10" x14ac:dyDescent="0.25">
      <c r="B2379" s="129" t="e">
        <f>VLOOKUP(A2379,'Carga Remito.'!A$4:AK$16957,3,0)</f>
        <v>#N/A</v>
      </c>
      <c r="C2379" s="131" t="e">
        <f t="shared" ca="1" si="78"/>
        <v>#N/A</v>
      </c>
      <c r="D2379" s="28" t="e">
        <f>VLOOKUP(A2379,'Carga Remito.'!A$4:AK$15957,4,0)</f>
        <v>#N/A</v>
      </c>
      <c r="E2379" s="28" t="e">
        <f>VLOOKUP(A2379,'Carga Remito.'!A$4:AK$2258,6,0)</f>
        <v>#N/A</v>
      </c>
      <c r="F2379" s="28" t="e">
        <f>VLOOKUP(A2379,'Carga Remito.'!A$4:AK$1858,7,0)</f>
        <v>#N/A</v>
      </c>
      <c r="G2379" s="27" t="e">
        <f>VLOOKUP(A2379,'Carga Remito.'!A$4:AK$20957,MATCH(G$4,'Carga Remito.'!A$3:AQ$3,0),0)</f>
        <v>#N/A</v>
      </c>
      <c r="J2379" s="15" t="e">
        <f t="shared" si="79"/>
        <v>#N/A</v>
      </c>
    </row>
    <row r="2380" spans="2:10" x14ac:dyDescent="0.25">
      <c r="B2380" s="129" t="e">
        <f>VLOOKUP(A2380,'Carga Remito.'!A$4:AK$16957,3,0)</f>
        <v>#N/A</v>
      </c>
      <c r="C2380" s="131" t="e">
        <f t="shared" ca="1" si="78"/>
        <v>#N/A</v>
      </c>
      <c r="D2380" s="28" t="e">
        <f>VLOOKUP(A2380,'Carga Remito.'!A$4:AK$15957,4,0)</f>
        <v>#N/A</v>
      </c>
      <c r="E2380" s="28" t="e">
        <f>VLOOKUP(A2380,'Carga Remito.'!A$4:AK$2258,6,0)</f>
        <v>#N/A</v>
      </c>
      <c r="F2380" s="28" t="e">
        <f>VLOOKUP(A2380,'Carga Remito.'!A$4:AK$1858,7,0)</f>
        <v>#N/A</v>
      </c>
      <c r="G2380" s="27" t="e">
        <f>VLOOKUP(A2380,'Carga Remito.'!A$4:AK$20957,MATCH(G$4,'Carga Remito.'!A$3:AQ$3,0),0)</f>
        <v>#N/A</v>
      </c>
      <c r="J2380" s="15" t="e">
        <f t="shared" si="79"/>
        <v>#N/A</v>
      </c>
    </row>
    <row r="2381" spans="2:10" x14ac:dyDescent="0.25">
      <c r="B2381" s="129" t="e">
        <f>VLOOKUP(A2381,'Carga Remito.'!A$4:AK$16957,3,0)</f>
        <v>#N/A</v>
      </c>
      <c r="C2381" s="131" t="e">
        <f t="shared" ca="1" si="78"/>
        <v>#N/A</v>
      </c>
      <c r="D2381" s="28" t="e">
        <f>VLOOKUP(A2381,'Carga Remito.'!A$4:AK$15957,4,0)</f>
        <v>#N/A</v>
      </c>
      <c r="E2381" s="28" t="e">
        <f>VLOOKUP(A2381,'Carga Remito.'!A$4:AK$2258,6,0)</f>
        <v>#N/A</v>
      </c>
      <c r="F2381" s="28" t="e">
        <f>VLOOKUP(A2381,'Carga Remito.'!A$4:AK$1858,7,0)</f>
        <v>#N/A</v>
      </c>
      <c r="G2381" s="27" t="e">
        <f>VLOOKUP(A2381,'Carga Remito.'!A$4:AK$20957,MATCH(G$4,'Carga Remito.'!A$3:AQ$3,0),0)</f>
        <v>#N/A</v>
      </c>
      <c r="J2381" s="15" t="e">
        <f t="shared" si="79"/>
        <v>#N/A</v>
      </c>
    </row>
    <row r="2382" spans="2:10" x14ac:dyDescent="0.25">
      <c r="B2382" s="129" t="e">
        <f>VLOOKUP(A2382,'Carga Remito.'!A$4:AK$16957,3,0)</f>
        <v>#N/A</v>
      </c>
      <c r="C2382" s="131" t="e">
        <f t="shared" ca="1" si="78"/>
        <v>#N/A</v>
      </c>
      <c r="D2382" s="28" t="e">
        <f>VLOOKUP(A2382,'Carga Remito.'!A$4:AK$15957,4,0)</f>
        <v>#N/A</v>
      </c>
      <c r="E2382" s="28" t="e">
        <f>VLOOKUP(A2382,'Carga Remito.'!A$4:AK$2258,6,0)</f>
        <v>#N/A</v>
      </c>
      <c r="F2382" s="28" t="e">
        <f>VLOOKUP(A2382,'Carga Remito.'!A$4:AK$1858,7,0)</f>
        <v>#N/A</v>
      </c>
      <c r="G2382" s="27" t="e">
        <f>VLOOKUP(A2382,'Carga Remito.'!A$4:AK$20957,MATCH(G$4,'Carga Remito.'!A$3:AQ$3,0),0)</f>
        <v>#N/A</v>
      </c>
      <c r="J2382" s="15" t="e">
        <f t="shared" si="79"/>
        <v>#N/A</v>
      </c>
    </row>
    <row r="2383" spans="2:10" x14ac:dyDescent="0.25">
      <c r="B2383" s="129" t="e">
        <f>VLOOKUP(A2383,'Carga Remito.'!A$4:AK$16957,3,0)</f>
        <v>#N/A</v>
      </c>
      <c r="C2383" s="131" t="e">
        <f t="shared" ca="1" si="78"/>
        <v>#N/A</v>
      </c>
      <c r="D2383" s="28" t="e">
        <f>VLOOKUP(A2383,'Carga Remito.'!A$4:AK$15957,4,0)</f>
        <v>#N/A</v>
      </c>
      <c r="E2383" s="28" t="e">
        <f>VLOOKUP(A2383,'Carga Remito.'!A$4:AK$2258,6,0)</f>
        <v>#N/A</v>
      </c>
      <c r="F2383" s="28" t="e">
        <f>VLOOKUP(A2383,'Carga Remito.'!A$4:AK$1858,7,0)</f>
        <v>#N/A</v>
      </c>
      <c r="G2383" s="27" t="e">
        <f>VLOOKUP(A2383,'Carga Remito.'!A$4:AK$20957,MATCH(G$4,'Carga Remito.'!A$3:AQ$3,0),0)</f>
        <v>#N/A</v>
      </c>
      <c r="J2383" s="15" t="e">
        <f t="shared" si="79"/>
        <v>#N/A</v>
      </c>
    </row>
    <row r="2384" spans="2:10" x14ac:dyDescent="0.25">
      <c r="B2384" s="129" t="e">
        <f>VLOOKUP(A2384,'Carga Remito.'!A$4:AK$16957,3,0)</f>
        <v>#N/A</v>
      </c>
      <c r="C2384" s="131" t="e">
        <f t="shared" ca="1" si="78"/>
        <v>#N/A</v>
      </c>
      <c r="D2384" s="28" t="e">
        <f>VLOOKUP(A2384,'Carga Remito.'!A$4:AK$15957,4,0)</f>
        <v>#N/A</v>
      </c>
      <c r="E2384" s="28" t="e">
        <f>VLOOKUP(A2384,'Carga Remito.'!A$4:AK$2258,6,0)</f>
        <v>#N/A</v>
      </c>
      <c r="F2384" s="28" t="e">
        <f>VLOOKUP(A2384,'Carga Remito.'!A$4:AK$1858,7,0)</f>
        <v>#N/A</v>
      </c>
      <c r="G2384" s="27" t="e">
        <f>VLOOKUP(A2384,'Carga Remito.'!A$4:AK$20957,MATCH(G$4,'Carga Remito.'!A$3:AQ$3,0),0)</f>
        <v>#N/A</v>
      </c>
      <c r="J2384" s="15" t="e">
        <f t="shared" si="79"/>
        <v>#N/A</v>
      </c>
    </row>
    <row r="2385" spans="2:10" x14ac:dyDescent="0.25">
      <c r="B2385" s="129" t="e">
        <f>VLOOKUP(A2385,'Carga Remito.'!A$4:AK$16957,3,0)</f>
        <v>#N/A</v>
      </c>
      <c r="C2385" s="131" t="e">
        <f t="shared" ca="1" si="78"/>
        <v>#N/A</v>
      </c>
      <c r="D2385" s="28" t="e">
        <f>VLOOKUP(A2385,'Carga Remito.'!A$4:AK$15957,4,0)</f>
        <v>#N/A</v>
      </c>
      <c r="E2385" s="28" t="e">
        <f>VLOOKUP(A2385,'Carga Remito.'!A$4:AK$2258,6,0)</f>
        <v>#N/A</v>
      </c>
      <c r="F2385" s="28" t="e">
        <f>VLOOKUP(A2385,'Carga Remito.'!A$4:AK$1858,7,0)</f>
        <v>#N/A</v>
      </c>
      <c r="G2385" s="27" t="e">
        <f>VLOOKUP(A2385,'Carga Remito.'!A$4:AK$20957,MATCH(G$4,'Carga Remito.'!A$3:AQ$3,0),0)</f>
        <v>#N/A</v>
      </c>
      <c r="J2385" s="15" t="e">
        <f t="shared" si="79"/>
        <v>#N/A</v>
      </c>
    </row>
    <row r="2386" spans="2:10" x14ac:dyDescent="0.25">
      <c r="B2386" s="129" t="e">
        <f>VLOOKUP(A2386,'Carga Remito.'!A$4:AK$16957,3,0)</f>
        <v>#N/A</v>
      </c>
      <c r="C2386" s="131" t="e">
        <f t="shared" ca="1" si="78"/>
        <v>#N/A</v>
      </c>
      <c r="D2386" s="28" t="e">
        <f>VLOOKUP(A2386,'Carga Remito.'!A$4:AK$15957,4,0)</f>
        <v>#N/A</v>
      </c>
      <c r="E2386" s="28" t="e">
        <f>VLOOKUP(A2386,'Carga Remito.'!A$4:AK$2258,6,0)</f>
        <v>#N/A</v>
      </c>
      <c r="F2386" s="28" t="e">
        <f>VLOOKUP(A2386,'Carga Remito.'!A$4:AK$1858,7,0)</f>
        <v>#N/A</v>
      </c>
      <c r="G2386" s="27" t="e">
        <f>VLOOKUP(A2386,'Carga Remito.'!A$4:AK$20957,MATCH(G$4,'Carga Remito.'!A$3:AQ$3,0),0)</f>
        <v>#N/A</v>
      </c>
      <c r="J2386" s="15" t="e">
        <f t="shared" si="79"/>
        <v>#N/A</v>
      </c>
    </row>
    <row r="2387" spans="2:10" x14ac:dyDescent="0.25">
      <c r="B2387" s="129" t="e">
        <f>VLOOKUP(A2387,'Carga Remito.'!A$4:AK$16957,3,0)</f>
        <v>#N/A</v>
      </c>
      <c r="C2387" s="131" t="e">
        <f t="shared" ca="1" si="78"/>
        <v>#N/A</v>
      </c>
      <c r="D2387" s="28" t="e">
        <f>VLOOKUP(A2387,'Carga Remito.'!A$4:AK$15957,4,0)</f>
        <v>#N/A</v>
      </c>
      <c r="E2387" s="28" t="e">
        <f>VLOOKUP(A2387,'Carga Remito.'!A$4:AK$2258,6,0)</f>
        <v>#N/A</v>
      </c>
      <c r="F2387" s="28" t="e">
        <f>VLOOKUP(A2387,'Carga Remito.'!A$4:AK$1858,7,0)</f>
        <v>#N/A</v>
      </c>
      <c r="G2387" s="27" t="e">
        <f>VLOOKUP(A2387,'Carga Remito.'!A$4:AK$20957,MATCH(G$4,'Carga Remito.'!A$3:AQ$3,0),0)</f>
        <v>#N/A</v>
      </c>
      <c r="J2387" s="15" t="e">
        <f t="shared" si="79"/>
        <v>#N/A</v>
      </c>
    </row>
    <row r="2388" spans="2:10" x14ac:dyDescent="0.25">
      <c r="B2388" s="129" t="e">
        <f>VLOOKUP(A2388,'Carga Remito.'!A$4:AK$16957,3,0)</f>
        <v>#N/A</v>
      </c>
      <c r="C2388" s="131" t="e">
        <f t="shared" ca="1" si="78"/>
        <v>#N/A</v>
      </c>
      <c r="D2388" s="28" t="e">
        <f>VLOOKUP(A2388,'Carga Remito.'!A$4:AK$15957,4,0)</f>
        <v>#N/A</v>
      </c>
      <c r="E2388" s="28" t="e">
        <f>VLOOKUP(A2388,'Carga Remito.'!A$4:AK$2258,6,0)</f>
        <v>#N/A</v>
      </c>
      <c r="F2388" s="28" t="e">
        <f>VLOOKUP(A2388,'Carga Remito.'!A$4:AK$1858,7,0)</f>
        <v>#N/A</v>
      </c>
      <c r="G2388" s="27" t="e">
        <f>VLOOKUP(A2388,'Carga Remito.'!A$4:AK$20957,MATCH(G$4,'Carga Remito.'!A$3:AQ$3,0),0)</f>
        <v>#N/A</v>
      </c>
      <c r="J2388" s="15" t="e">
        <f t="shared" si="79"/>
        <v>#N/A</v>
      </c>
    </row>
    <row r="2389" spans="2:10" x14ac:dyDescent="0.25">
      <c r="B2389" s="129" t="e">
        <f>VLOOKUP(A2389,'Carga Remito.'!A$4:AK$16957,3,0)</f>
        <v>#N/A</v>
      </c>
      <c r="C2389" s="131" t="e">
        <f t="shared" ca="1" si="78"/>
        <v>#N/A</v>
      </c>
      <c r="D2389" s="28" t="e">
        <f>VLOOKUP(A2389,'Carga Remito.'!A$4:AK$15957,4,0)</f>
        <v>#N/A</v>
      </c>
      <c r="E2389" s="28" t="e">
        <f>VLOOKUP(A2389,'Carga Remito.'!A$4:AK$2258,6,0)</f>
        <v>#N/A</v>
      </c>
      <c r="F2389" s="28" t="e">
        <f>VLOOKUP(A2389,'Carga Remito.'!A$4:AK$1858,7,0)</f>
        <v>#N/A</v>
      </c>
      <c r="G2389" s="27" t="e">
        <f>VLOOKUP(A2389,'Carga Remito.'!A$4:AK$20957,MATCH(G$4,'Carga Remito.'!A$3:AQ$3,0),0)</f>
        <v>#N/A</v>
      </c>
      <c r="J2389" s="15" t="e">
        <f t="shared" si="79"/>
        <v>#N/A</v>
      </c>
    </row>
    <row r="2390" spans="2:10" x14ac:dyDescent="0.25">
      <c r="B2390" s="129" t="e">
        <f>VLOOKUP(A2390,'Carga Remito.'!A$4:AK$16957,3,0)</f>
        <v>#N/A</v>
      </c>
      <c r="C2390" s="131" t="e">
        <f t="shared" ca="1" si="78"/>
        <v>#N/A</v>
      </c>
      <c r="D2390" s="28" t="e">
        <f>VLOOKUP(A2390,'Carga Remito.'!A$4:AK$15957,4,0)</f>
        <v>#N/A</v>
      </c>
      <c r="E2390" s="28" t="e">
        <f>VLOOKUP(A2390,'Carga Remito.'!A$4:AK$2258,6,0)</f>
        <v>#N/A</v>
      </c>
      <c r="F2390" s="28" t="e">
        <f>VLOOKUP(A2390,'Carga Remito.'!A$4:AK$1858,7,0)</f>
        <v>#N/A</v>
      </c>
      <c r="G2390" s="27" t="e">
        <f>VLOOKUP(A2390,'Carga Remito.'!A$4:AK$20957,MATCH(G$4,'Carga Remito.'!A$3:AQ$3,0),0)</f>
        <v>#N/A</v>
      </c>
      <c r="J2390" s="15" t="e">
        <f t="shared" si="79"/>
        <v>#N/A</v>
      </c>
    </row>
    <row r="2391" spans="2:10" x14ac:dyDescent="0.25">
      <c r="B2391" s="129" t="e">
        <f>VLOOKUP(A2391,'Carga Remito.'!A$4:AK$16957,3,0)</f>
        <v>#N/A</v>
      </c>
      <c r="C2391" s="131" t="e">
        <f t="shared" ca="1" si="78"/>
        <v>#N/A</v>
      </c>
      <c r="D2391" s="28" t="e">
        <f>VLOOKUP(A2391,'Carga Remito.'!A$4:AK$15957,4,0)</f>
        <v>#N/A</v>
      </c>
      <c r="E2391" s="28" t="e">
        <f>VLOOKUP(A2391,'Carga Remito.'!A$4:AK$2258,6,0)</f>
        <v>#N/A</v>
      </c>
      <c r="F2391" s="28" t="e">
        <f>VLOOKUP(A2391,'Carga Remito.'!A$4:AK$1858,7,0)</f>
        <v>#N/A</v>
      </c>
      <c r="G2391" s="27" t="e">
        <f>VLOOKUP(A2391,'Carga Remito.'!A$4:AK$20957,MATCH(G$4,'Carga Remito.'!A$3:AQ$3,0),0)</f>
        <v>#N/A</v>
      </c>
      <c r="J2391" s="15" t="e">
        <f t="shared" si="79"/>
        <v>#N/A</v>
      </c>
    </row>
    <row r="2392" spans="2:10" x14ac:dyDescent="0.25">
      <c r="B2392" s="129" t="e">
        <f>VLOOKUP(A2392,'Carga Remito.'!A$4:AK$16957,3,0)</f>
        <v>#N/A</v>
      </c>
      <c r="C2392" s="131" t="e">
        <f t="shared" ca="1" si="78"/>
        <v>#N/A</v>
      </c>
      <c r="D2392" s="28" t="e">
        <f>VLOOKUP(A2392,'Carga Remito.'!A$4:AK$15957,4,0)</f>
        <v>#N/A</v>
      </c>
      <c r="E2392" s="28" t="e">
        <f>VLOOKUP(A2392,'Carga Remito.'!A$4:AK$2258,6,0)</f>
        <v>#N/A</v>
      </c>
      <c r="F2392" s="28" t="e">
        <f>VLOOKUP(A2392,'Carga Remito.'!A$4:AK$1858,7,0)</f>
        <v>#N/A</v>
      </c>
      <c r="G2392" s="27" t="e">
        <f>VLOOKUP(A2392,'Carga Remito.'!A$4:AK$20957,MATCH(G$4,'Carga Remito.'!A$3:AQ$3,0),0)</f>
        <v>#N/A</v>
      </c>
      <c r="J2392" s="15" t="e">
        <f t="shared" si="79"/>
        <v>#N/A</v>
      </c>
    </row>
    <row r="2393" spans="2:10" x14ac:dyDescent="0.25">
      <c r="B2393" s="129" t="e">
        <f>VLOOKUP(A2393,'Carga Remito.'!A$4:AK$16957,3,0)</f>
        <v>#N/A</v>
      </c>
      <c r="C2393" s="131" t="e">
        <f t="shared" ca="1" si="78"/>
        <v>#N/A</v>
      </c>
      <c r="D2393" s="28" t="e">
        <f>VLOOKUP(A2393,'Carga Remito.'!A$4:AK$15957,4,0)</f>
        <v>#N/A</v>
      </c>
      <c r="E2393" s="28" t="e">
        <f>VLOOKUP(A2393,'Carga Remito.'!A$4:AK$2258,6,0)</f>
        <v>#N/A</v>
      </c>
      <c r="F2393" s="28" t="e">
        <f>VLOOKUP(A2393,'Carga Remito.'!A$4:AK$1858,7,0)</f>
        <v>#N/A</v>
      </c>
      <c r="G2393" s="27" t="e">
        <f>VLOOKUP(A2393,'Carga Remito.'!A$4:AK$20957,MATCH(G$4,'Carga Remito.'!A$3:AQ$3,0),0)</f>
        <v>#N/A</v>
      </c>
      <c r="J2393" s="15" t="e">
        <f t="shared" si="79"/>
        <v>#N/A</v>
      </c>
    </row>
    <row r="2394" spans="2:10" x14ac:dyDescent="0.25">
      <c r="B2394" s="129" t="e">
        <f>VLOOKUP(A2394,'Carga Remito.'!A$4:AK$16957,3,0)</f>
        <v>#N/A</v>
      </c>
      <c r="C2394" s="131" t="e">
        <f t="shared" ca="1" si="78"/>
        <v>#N/A</v>
      </c>
      <c r="D2394" s="28" t="e">
        <f>VLOOKUP(A2394,'Carga Remito.'!A$4:AK$15957,4,0)</f>
        <v>#N/A</v>
      </c>
      <c r="E2394" s="28" t="e">
        <f>VLOOKUP(A2394,'Carga Remito.'!A$4:AK$2258,6,0)</f>
        <v>#N/A</v>
      </c>
      <c r="F2394" s="28" t="e">
        <f>VLOOKUP(A2394,'Carga Remito.'!A$4:AK$1858,7,0)</f>
        <v>#N/A</v>
      </c>
      <c r="G2394" s="27" t="e">
        <f>VLOOKUP(A2394,'Carga Remito.'!A$4:AK$20957,MATCH(G$4,'Carga Remito.'!A$3:AQ$3,0),0)</f>
        <v>#N/A</v>
      </c>
      <c r="J2394" s="15" t="e">
        <f t="shared" si="79"/>
        <v>#N/A</v>
      </c>
    </row>
    <row r="2395" spans="2:10" x14ac:dyDescent="0.25">
      <c r="B2395" s="129" t="e">
        <f>VLOOKUP(A2395,'Carga Remito.'!A$4:AK$16957,3,0)</f>
        <v>#N/A</v>
      </c>
      <c r="C2395" s="131" t="e">
        <f t="shared" ca="1" si="78"/>
        <v>#N/A</v>
      </c>
      <c r="D2395" s="28" t="e">
        <f>VLOOKUP(A2395,'Carga Remito.'!A$4:AK$15957,4,0)</f>
        <v>#N/A</v>
      </c>
      <c r="E2395" s="28" t="e">
        <f>VLOOKUP(A2395,'Carga Remito.'!A$4:AK$2258,6,0)</f>
        <v>#N/A</v>
      </c>
      <c r="F2395" s="28" t="e">
        <f>VLOOKUP(A2395,'Carga Remito.'!A$4:AK$1858,7,0)</f>
        <v>#N/A</v>
      </c>
      <c r="G2395" s="27" t="e">
        <f>VLOOKUP(A2395,'Carga Remito.'!A$4:AK$20957,MATCH(G$4,'Carga Remito.'!A$3:AQ$3,0),0)</f>
        <v>#N/A</v>
      </c>
      <c r="J2395" s="15" t="e">
        <f t="shared" si="79"/>
        <v>#N/A</v>
      </c>
    </row>
    <row r="2396" spans="2:10" x14ac:dyDescent="0.25">
      <c r="B2396" s="129" t="e">
        <f>VLOOKUP(A2396,'Carga Remito.'!A$4:AK$16957,3,0)</f>
        <v>#N/A</v>
      </c>
      <c r="C2396" s="131" t="e">
        <f t="shared" ca="1" si="78"/>
        <v>#N/A</v>
      </c>
      <c r="D2396" s="28" t="e">
        <f>VLOOKUP(A2396,'Carga Remito.'!A$4:AK$15957,4,0)</f>
        <v>#N/A</v>
      </c>
      <c r="E2396" s="28" t="e">
        <f>VLOOKUP(A2396,'Carga Remito.'!A$4:AK$2258,6,0)</f>
        <v>#N/A</v>
      </c>
      <c r="F2396" s="28" t="e">
        <f>VLOOKUP(A2396,'Carga Remito.'!A$4:AK$1858,7,0)</f>
        <v>#N/A</v>
      </c>
      <c r="G2396" s="27" t="e">
        <f>VLOOKUP(A2396,'Carga Remito.'!A$4:AK$20957,MATCH(G$4,'Carga Remito.'!A$3:AQ$3,0),0)</f>
        <v>#N/A</v>
      </c>
      <c r="J2396" s="15" t="e">
        <f t="shared" si="79"/>
        <v>#N/A</v>
      </c>
    </row>
    <row r="2397" spans="2:10" x14ac:dyDescent="0.25">
      <c r="B2397" s="129" t="e">
        <f>VLOOKUP(A2397,'Carga Remito.'!A$4:AK$16957,3,0)</f>
        <v>#N/A</v>
      </c>
      <c r="C2397" s="131" t="e">
        <f t="shared" ca="1" si="78"/>
        <v>#N/A</v>
      </c>
      <c r="D2397" s="28" t="e">
        <f>VLOOKUP(A2397,'Carga Remito.'!A$4:AK$15957,4,0)</f>
        <v>#N/A</v>
      </c>
      <c r="E2397" s="28" t="e">
        <f>VLOOKUP(A2397,'Carga Remito.'!A$4:AK$2258,6,0)</f>
        <v>#N/A</v>
      </c>
      <c r="F2397" s="28" t="e">
        <f>VLOOKUP(A2397,'Carga Remito.'!A$4:AK$1858,7,0)</f>
        <v>#N/A</v>
      </c>
      <c r="G2397" s="27" t="e">
        <f>VLOOKUP(A2397,'Carga Remito.'!A$4:AK$20957,MATCH(G$4,'Carga Remito.'!A$3:AQ$3,0),0)</f>
        <v>#N/A</v>
      </c>
      <c r="J2397" s="15" t="e">
        <f t="shared" si="79"/>
        <v>#N/A</v>
      </c>
    </row>
    <row r="2398" spans="2:10" x14ac:dyDescent="0.25">
      <c r="B2398" s="129" t="e">
        <f>VLOOKUP(A2398,'Carga Remito.'!A$4:AK$16957,3,0)</f>
        <v>#N/A</v>
      </c>
      <c r="C2398" s="131" t="e">
        <f t="shared" ca="1" si="78"/>
        <v>#N/A</v>
      </c>
      <c r="D2398" s="28" t="e">
        <f>VLOOKUP(A2398,'Carga Remito.'!A$4:AK$15957,4,0)</f>
        <v>#N/A</v>
      </c>
      <c r="E2398" s="28" t="e">
        <f>VLOOKUP(A2398,'Carga Remito.'!A$4:AK$2258,6,0)</f>
        <v>#N/A</v>
      </c>
      <c r="F2398" s="28" t="e">
        <f>VLOOKUP(A2398,'Carga Remito.'!A$4:AK$1858,7,0)</f>
        <v>#N/A</v>
      </c>
      <c r="G2398" s="27" t="e">
        <f>VLOOKUP(A2398,'Carga Remito.'!A$4:AK$20957,MATCH(G$4,'Carga Remito.'!A$3:AQ$3,0),0)</f>
        <v>#N/A</v>
      </c>
      <c r="J2398" s="15" t="e">
        <f t="shared" si="79"/>
        <v>#N/A</v>
      </c>
    </row>
    <row r="2399" spans="2:10" x14ac:dyDescent="0.25">
      <c r="B2399" s="129" t="e">
        <f>VLOOKUP(A2399,'Carga Remito.'!A$4:AK$16957,3,0)</f>
        <v>#N/A</v>
      </c>
      <c r="C2399" s="131" t="e">
        <f t="shared" ca="1" si="78"/>
        <v>#N/A</v>
      </c>
      <c r="D2399" s="28" t="e">
        <f>VLOOKUP(A2399,'Carga Remito.'!A$4:AK$15957,4,0)</f>
        <v>#N/A</v>
      </c>
      <c r="E2399" s="28" t="e">
        <f>VLOOKUP(A2399,'Carga Remito.'!A$4:AK$2258,6,0)</f>
        <v>#N/A</v>
      </c>
      <c r="F2399" s="28" t="e">
        <f>VLOOKUP(A2399,'Carga Remito.'!A$4:AK$1858,7,0)</f>
        <v>#N/A</v>
      </c>
      <c r="G2399" s="27" t="e">
        <f>VLOOKUP(A2399,'Carga Remito.'!A$4:AK$20957,MATCH(G$4,'Carga Remito.'!A$3:AQ$3,0),0)</f>
        <v>#N/A</v>
      </c>
      <c r="J2399" s="15" t="e">
        <f t="shared" si="79"/>
        <v>#N/A</v>
      </c>
    </row>
    <row r="2400" spans="2:10" x14ac:dyDescent="0.25">
      <c r="B2400" s="129" t="e">
        <f>VLOOKUP(A2400,'Carga Remito.'!A$4:AK$16957,3,0)</f>
        <v>#N/A</v>
      </c>
      <c r="C2400" s="131" t="e">
        <f t="shared" ca="1" si="78"/>
        <v>#N/A</v>
      </c>
      <c r="D2400" s="28" t="e">
        <f>VLOOKUP(A2400,'Carga Remito.'!A$4:AK$15957,4,0)</f>
        <v>#N/A</v>
      </c>
      <c r="E2400" s="28" t="e">
        <f>VLOOKUP(A2400,'Carga Remito.'!A$4:AK$2258,6,0)</f>
        <v>#N/A</v>
      </c>
      <c r="F2400" s="28" t="e">
        <f>VLOOKUP(A2400,'Carga Remito.'!A$4:AK$1858,7,0)</f>
        <v>#N/A</v>
      </c>
      <c r="G2400" s="27" t="e">
        <f>VLOOKUP(A2400,'Carga Remito.'!A$4:AK$20957,MATCH(G$4,'Carga Remito.'!A$3:AQ$3,0),0)</f>
        <v>#N/A</v>
      </c>
      <c r="J2400" s="15" t="e">
        <f t="shared" si="79"/>
        <v>#N/A</v>
      </c>
    </row>
    <row r="2401" spans="2:10" x14ac:dyDescent="0.25">
      <c r="B2401" s="129" t="e">
        <f>VLOOKUP(A2401,'Carga Remito.'!A$4:AK$16957,3,0)</f>
        <v>#N/A</v>
      </c>
      <c r="C2401" s="131" t="e">
        <f t="shared" ca="1" si="78"/>
        <v>#N/A</v>
      </c>
      <c r="D2401" s="28" t="e">
        <f>VLOOKUP(A2401,'Carga Remito.'!A$4:AK$15957,4,0)</f>
        <v>#N/A</v>
      </c>
      <c r="E2401" s="28" t="e">
        <f>VLOOKUP(A2401,'Carga Remito.'!A$4:AK$2258,6,0)</f>
        <v>#N/A</v>
      </c>
      <c r="F2401" s="28" t="e">
        <f>VLOOKUP(A2401,'Carga Remito.'!A$4:AK$1858,7,0)</f>
        <v>#N/A</v>
      </c>
      <c r="G2401" s="27" t="e">
        <f>VLOOKUP(A2401,'Carga Remito.'!A$4:AK$20957,MATCH(G$4,'Carga Remito.'!A$3:AQ$3,0),0)</f>
        <v>#N/A</v>
      </c>
      <c r="J2401" s="15" t="e">
        <f t="shared" si="79"/>
        <v>#N/A</v>
      </c>
    </row>
    <row r="2402" spans="2:10" x14ac:dyDescent="0.25">
      <c r="B2402" s="129" t="e">
        <f>VLOOKUP(A2402,'Carga Remito.'!A$4:AK$16957,3,0)</f>
        <v>#N/A</v>
      </c>
      <c r="C2402" s="131" t="e">
        <f t="shared" ca="1" si="78"/>
        <v>#N/A</v>
      </c>
      <c r="D2402" s="28" t="e">
        <f>VLOOKUP(A2402,'Carga Remito.'!A$4:AK$15957,4,0)</f>
        <v>#N/A</v>
      </c>
      <c r="E2402" s="28" t="e">
        <f>VLOOKUP(A2402,'Carga Remito.'!A$4:AK$2258,6,0)</f>
        <v>#N/A</v>
      </c>
      <c r="F2402" s="28" t="e">
        <f>VLOOKUP(A2402,'Carga Remito.'!A$4:AK$1858,7,0)</f>
        <v>#N/A</v>
      </c>
      <c r="G2402" s="27" t="e">
        <f>VLOOKUP(A2402,'Carga Remito.'!A$4:AK$20957,MATCH(G$4,'Carga Remito.'!A$3:AQ$3,0),0)</f>
        <v>#N/A</v>
      </c>
      <c r="J2402" s="15" t="e">
        <f t="shared" si="79"/>
        <v>#N/A</v>
      </c>
    </row>
    <row r="2403" spans="2:10" x14ac:dyDescent="0.25">
      <c r="B2403" s="129" t="e">
        <f>VLOOKUP(A2403,'Carga Remito.'!A$4:AK$16957,3,0)</f>
        <v>#N/A</v>
      </c>
      <c r="C2403" s="131" t="e">
        <f t="shared" ca="1" si="78"/>
        <v>#N/A</v>
      </c>
      <c r="D2403" s="28" t="e">
        <f>VLOOKUP(A2403,'Carga Remito.'!A$4:AK$15957,4,0)</f>
        <v>#N/A</v>
      </c>
      <c r="E2403" s="28" t="e">
        <f>VLOOKUP(A2403,'Carga Remito.'!A$4:AK$2258,6,0)</f>
        <v>#N/A</v>
      </c>
      <c r="F2403" s="28" t="e">
        <f>VLOOKUP(A2403,'Carga Remito.'!A$4:AK$1858,7,0)</f>
        <v>#N/A</v>
      </c>
      <c r="G2403" s="27" t="e">
        <f>VLOOKUP(A2403,'Carga Remito.'!A$4:AK$20957,MATCH(G$4,'Carga Remito.'!A$3:AQ$3,0),0)</f>
        <v>#N/A</v>
      </c>
      <c r="J2403" s="15" t="e">
        <f t="shared" si="79"/>
        <v>#N/A</v>
      </c>
    </row>
    <row r="2404" spans="2:10" x14ac:dyDescent="0.25">
      <c r="B2404" s="129" t="e">
        <f>VLOOKUP(A2404,'Carga Remito.'!A$4:AK$16957,3,0)</f>
        <v>#N/A</v>
      </c>
      <c r="C2404" s="131" t="e">
        <f t="shared" ca="1" si="78"/>
        <v>#N/A</v>
      </c>
      <c r="D2404" s="28" t="e">
        <f>VLOOKUP(A2404,'Carga Remito.'!A$4:AK$15957,4,0)</f>
        <v>#N/A</v>
      </c>
      <c r="E2404" s="28" t="e">
        <f>VLOOKUP(A2404,'Carga Remito.'!A$4:AK$2258,6,0)</f>
        <v>#N/A</v>
      </c>
      <c r="F2404" s="28" t="e">
        <f>VLOOKUP(A2404,'Carga Remito.'!A$4:AK$1858,7,0)</f>
        <v>#N/A</v>
      </c>
      <c r="G2404" s="27" t="e">
        <f>VLOOKUP(A2404,'Carga Remito.'!A$4:AK$20957,MATCH(G$4,'Carga Remito.'!A$3:AQ$3,0),0)</f>
        <v>#N/A</v>
      </c>
      <c r="J2404" s="15" t="e">
        <f t="shared" si="79"/>
        <v>#N/A</v>
      </c>
    </row>
    <row r="2405" spans="2:10" x14ac:dyDescent="0.25">
      <c r="B2405" s="129" t="e">
        <f>VLOOKUP(A2405,'Carga Remito.'!A$4:AK$16957,3,0)</f>
        <v>#N/A</v>
      </c>
      <c r="C2405" s="131" t="e">
        <f t="shared" ref="C2405:C2468" ca="1" si="80">IF((TODAY()-B2405)&lt;30,0,(TODAY()-B2405)/30)</f>
        <v>#N/A</v>
      </c>
      <c r="D2405" s="28" t="e">
        <f>VLOOKUP(A2405,'Carga Remito.'!A$4:AK$15957,4,0)</f>
        <v>#N/A</v>
      </c>
      <c r="E2405" s="28" t="e">
        <f>VLOOKUP(A2405,'Carga Remito.'!A$4:AK$2258,6,0)</f>
        <v>#N/A</v>
      </c>
      <c r="F2405" s="28" t="e">
        <f>VLOOKUP(A2405,'Carga Remito.'!A$4:AK$1858,7,0)</f>
        <v>#N/A</v>
      </c>
      <c r="G2405" s="27" t="e">
        <f>VLOOKUP(A2405,'Carga Remito.'!A$4:AK$20957,MATCH(G$4,'Carga Remito.'!A$3:AQ$3,0),0)</f>
        <v>#N/A</v>
      </c>
      <c r="J2405" s="15" t="e">
        <f t="shared" si="79"/>
        <v>#N/A</v>
      </c>
    </row>
    <row r="2406" spans="2:10" x14ac:dyDescent="0.25">
      <c r="B2406" s="129" t="e">
        <f>VLOOKUP(A2406,'Carga Remito.'!A$4:AK$16957,3,0)</f>
        <v>#N/A</v>
      </c>
      <c r="C2406" s="131" t="e">
        <f t="shared" ca="1" si="80"/>
        <v>#N/A</v>
      </c>
      <c r="D2406" s="28" t="e">
        <f>VLOOKUP(A2406,'Carga Remito.'!A$4:AK$15957,4,0)</f>
        <v>#N/A</v>
      </c>
      <c r="E2406" s="28" t="e">
        <f>VLOOKUP(A2406,'Carga Remito.'!A$4:AK$2258,6,0)</f>
        <v>#N/A</v>
      </c>
      <c r="F2406" s="28" t="e">
        <f>VLOOKUP(A2406,'Carga Remito.'!A$4:AK$1858,7,0)</f>
        <v>#N/A</v>
      </c>
      <c r="G2406" s="27" t="e">
        <f>VLOOKUP(A2406,'Carga Remito.'!A$4:AK$20957,MATCH(G$4,'Carga Remito.'!A$3:AQ$3,0),0)</f>
        <v>#N/A</v>
      </c>
      <c r="J2406" s="15" t="e">
        <f t="shared" si="79"/>
        <v>#N/A</v>
      </c>
    </row>
    <row r="2407" spans="2:10" x14ac:dyDescent="0.25">
      <c r="B2407" s="129" t="e">
        <f>VLOOKUP(A2407,'Carga Remito.'!A$4:AK$16957,3,0)</f>
        <v>#N/A</v>
      </c>
      <c r="C2407" s="131" t="e">
        <f t="shared" ca="1" si="80"/>
        <v>#N/A</v>
      </c>
      <c r="D2407" s="28" t="e">
        <f>VLOOKUP(A2407,'Carga Remito.'!A$4:AK$15957,4,0)</f>
        <v>#N/A</v>
      </c>
      <c r="E2407" s="28" t="e">
        <f>VLOOKUP(A2407,'Carga Remito.'!A$4:AK$2258,6,0)</f>
        <v>#N/A</v>
      </c>
      <c r="F2407" s="28" t="e">
        <f>VLOOKUP(A2407,'Carga Remito.'!A$4:AK$1858,7,0)</f>
        <v>#N/A</v>
      </c>
      <c r="G2407" s="27" t="e">
        <f>VLOOKUP(A2407,'Carga Remito.'!A$4:AK$20957,MATCH(G$4,'Carga Remito.'!A$3:AQ$3,0),0)</f>
        <v>#N/A</v>
      </c>
      <c r="J2407" s="15" t="e">
        <f t="shared" si="79"/>
        <v>#N/A</v>
      </c>
    </row>
    <row r="2408" spans="2:10" x14ac:dyDescent="0.25">
      <c r="B2408" s="129" t="e">
        <f>VLOOKUP(A2408,'Carga Remito.'!A$4:AK$16957,3,0)</f>
        <v>#N/A</v>
      </c>
      <c r="C2408" s="131" t="e">
        <f t="shared" ca="1" si="80"/>
        <v>#N/A</v>
      </c>
      <c r="D2408" s="28" t="e">
        <f>VLOOKUP(A2408,'Carga Remito.'!A$4:AK$15957,4,0)</f>
        <v>#N/A</v>
      </c>
      <c r="E2408" s="28" t="e">
        <f>VLOOKUP(A2408,'Carga Remito.'!A$4:AK$2258,6,0)</f>
        <v>#N/A</v>
      </c>
      <c r="F2408" s="28" t="e">
        <f>VLOOKUP(A2408,'Carga Remito.'!A$4:AK$1858,7,0)</f>
        <v>#N/A</v>
      </c>
      <c r="G2408" s="27" t="e">
        <f>VLOOKUP(A2408,'Carga Remito.'!A$4:AK$20957,MATCH(G$4,'Carga Remito.'!A$3:AQ$3,0),0)</f>
        <v>#N/A</v>
      </c>
      <c r="J2408" s="15" t="e">
        <f t="shared" si="79"/>
        <v>#N/A</v>
      </c>
    </row>
    <row r="2409" spans="2:10" x14ac:dyDescent="0.25">
      <c r="B2409" s="129" t="e">
        <f>VLOOKUP(A2409,'Carga Remito.'!A$4:AK$16957,3,0)</f>
        <v>#N/A</v>
      </c>
      <c r="C2409" s="131" t="e">
        <f t="shared" ca="1" si="80"/>
        <v>#N/A</v>
      </c>
      <c r="D2409" s="28" t="e">
        <f>VLOOKUP(A2409,'Carga Remito.'!A$4:AK$15957,4,0)</f>
        <v>#N/A</v>
      </c>
      <c r="E2409" s="28" t="e">
        <f>VLOOKUP(A2409,'Carga Remito.'!A$4:AK$2258,6,0)</f>
        <v>#N/A</v>
      </c>
      <c r="F2409" s="28" t="e">
        <f>VLOOKUP(A2409,'Carga Remito.'!A$4:AK$1858,7,0)</f>
        <v>#N/A</v>
      </c>
      <c r="G2409" s="27" t="e">
        <f>VLOOKUP(A2409,'Carga Remito.'!A$4:AK$20957,MATCH(G$4,'Carga Remito.'!A$3:AQ$3,0),0)</f>
        <v>#N/A</v>
      </c>
      <c r="J2409" s="15" t="e">
        <f t="shared" si="79"/>
        <v>#N/A</v>
      </c>
    </row>
    <row r="2410" spans="2:10" x14ac:dyDescent="0.25">
      <c r="B2410" s="129" t="e">
        <f>VLOOKUP(A2410,'Carga Remito.'!A$4:AK$16957,3,0)</f>
        <v>#N/A</v>
      </c>
      <c r="C2410" s="131" t="e">
        <f t="shared" ca="1" si="80"/>
        <v>#N/A</v>
      </c>
      <c r="D2410" s="28" t="e">
        <f>VLOOKUP(A2410,'Carga Remito.'!A$4:AK$15957,4,0)</f>
        <v>#N/A</v>
      </c>
      <c r="E2410" s="28" t="e">
        <f>VLOOKUP(A2410,'Carga Remito.'!A$4:AK$2258,6,0)</f>
        <v>#N/A</v>
      </c>
      <c r="F2410" s="28" t="e">
        <f>VLOOKUP(A2410,'Carga Remito.'!A$4:AK$1858,7,0)</f>
        <v>#N/A</v>
      </c>
      <c r="G2410" s="27" t="e">
        <f>VLOOKUP(A2410,'Carga Remito.'!A$4:AK$20957,MATCH(G$4,'Carga Remito.'!A$3:AQ$3,0),0)</f>
        <v>#N/A</v>
      </c>
      <c r="J2410" s="15" t="e">
        <f t="shared" si="79"/>
        <v>#N/A</v>
      </c>
    </row>
    <row r="2411" spans="2:10" x14ac:dyDescent="0.25">
      <c r="B2411" s="129" t="e">
        <f>VLOOKUP(A2411,'Carga Remito.'!A$4:AK$16957,3,0)</f>
        <v>#N/A</v>
      </c>
      <c r="C2411" s="131" t="e">
        <f t="shared" ca="1" si="80"/>
        <v>#N/A</v>
      </c>
      <c r="D2411" s="28" t="e">
        <f>VLOOKUP(A2411,'Carga Remito.'!A$4:AK$15957,4,0)</f>
        <v>#N/A</v>
      </c>
      <c r="E2411" s="28" t="e">
        <f>VLOOKUP(A2411,'Carga Remito.'!A$4:AK$2258,6,0)</f>
        <v>#N/A</v>
      </c>
      <c r="F2411" s="28" t="e">
        <f>VLOOKUP(A2411,'Carga Remito.'!A$4:AK$1858,7,0)</f>
        <v>#N/A</v>
      </c>
      <c r="G2411" s="27" t="e">
        <f>VLOOKUP(A2411,'Carga Remito.'!A$4:AK$20957,MATCH(G$4,'Carga Remito.'!A$3:AQ$3,0),0)</f>
        <v>#N/A</v>
      </c>
      <c r="J2411" s="15" t="e">
        <f t="shared" si="79"/>
        <v>#N/A</v>
      </c>
    </row>
    <row r="2412" spans="2:10" x14ac:dyDescent="0.25">
      <c r="B2412" s="129" t="e">
        <f>VLOOKUP(A2412,'Carga Remito.'!A$4:AK$16957,3,0)</f>
        <v>#N/A</v>
      </c>
      <c r="C2412" s="131" t="e">
        <f t="shared" ca="1" si="80"/>
        <v>#N/A</v>
      </c>
      <c r="D2412" s="28" t="e">
        <f>VLOOKUP(A2412,'Carga Remito.'!A$4:AK$15957,4,0)</f>
        <v>#N/A</v>
      </c>
      <c r="E2412" s="28" t="e">
        <f>VLOOKUP(A2412,'Carga Remito.'!A$4:AK$2258,6,0)</f>
        <v>#N/A</v>
      </c>
      <c r="F2412" s="28" t="e">
        <f>VLOOKUP(A2412,'Carga Remito.'!A$4:AK$1858,7,0)</f>
        <v>#N/A</v>
      </c>
      <c r="G2412" s="27" t="e">
        <f>VLOOKUP(A2412,'Carga Remito.'!A$4:AK$20957,MATCH(G$4,'Carga Remito.'!A$3:AQ$3,0),0)</f>
        <v>#N/A</v>
      </c>
      <c r="J2412" s="15" t="e">
        <f t="shared" si="79"/>
        <v>#N/A</v>
      </c>
    </row>
    <row r="2413" spans="2:10" x14ac:dyDescent="0.25">
      <c r="B2413" s="129" t="e">
        <f>VLOOKUP(A2413,'Carga Remito.'!A$4:AK$16957,3,0)</f>
        <v>#N/A</v>
      </c>
      <c r="C2413" s="131" t="e">
        <f t="shared" ca="1" si="80"/>
        <v>#N/A</v>
      </c>
      <c r="D2413" s="28" t="e">
        <f>VLOOKUP(A2413,'Carga Remito.'!A$4:AK$15957,4,0)</f>
        <v>#N/A</v>
      </c>
      <c r="E2413" s="28" t="e">
        <f>VLOOKUP(A2413,'Carga Remito.'!A$4:AK$2258,6,0)</f>
        <v>#N/A</v>
      </c>
      <c r="F2413" s="28" t="e">
        <f>VLOOKUP(A2413,'Carga Remito.'!A$4:AK$1858,7,0)</f>
        <v>#N/A</v>
      </c>
      <c r="G2413" s="27" t="e">
        <f>VLOOKUP(A2413,'Carga Remito.'!A$4:AK$20957,MATCH(G$4,'Carga Remito.'!A$3:AQ$3,0),0)</f>
        <v>#N/A</v>
      </c>
      <c r="J2413" s="15" t="e">
        <f t="shared" si="79"/>
        <v>#N/A</v>
      </c>
    </row>
    <row r="2414" spans="2:10" x14ac:dyDescent="0.25">
      <c r="B2414" s="129" t="e">
        <f>VLOOKUP(A2414,'Carga Remito.'!A$4:AK$16957,3,0)</f>
        <v>#N/A</v>
      </c>
      <c r="C2414" s="131" t="e">
        <f t="shared" ca="1" si="80"/>
        <v>#N/A</v>
      </c>
      <c r="D2414" s="28" t="e">
        <f>VLOOKUP(A2414,'Carga Remito.'!A$4:AK$15957,4,0)</f>
        <v>#N/A</v>
      </c>
      <c r="E2414" s="28" t="e">
        <f>VLOOKUP(A2414,'Carga Remito.'!A$4:AK$2258,6,0)</f>
        <v>#N/A</v>
      </c>
      <c r="F2414" s="28" t="e">
        <f>VLOOKUP(A2414,'Carga Remito.'!A$4:AK$1858,7,0)</f>
        <v>#N/A</v>
      </c>
      <c r="G2414" s="27" t="e">
        <f>VLOOKUP(A2414,'Carga Remito.'!A$4:AK$20957,MATCH(G$4,'Carga Remito.'!A$3:AQ$3,0),0)</f>
        <v>#N/A</v>
      </c>
      <c r="J2414" s="15" t="e">
        <f t="shared" si="79"/>
        <v>#N/A</v>
      </c>
    </row>
    <row r="2415" spans="2:10" x14ac:dyDescent="0.25">
      <c r="B2415" s="129" t="e">
        <f>VLOOKUP(A2415,'Carga Remito.'!A$4:AK$16957,3,0)</f>
        <v>#N/A</v>
      </c>
      <c r="C2415" s="131" t="e">
        <f t="shared" ca="1" si="80"/>
        <v>#N/A</v>
      </c>
      <c r="D2415" s="28" t="e">
        <f>VLOOKUP(A2415,'Carga Remito.'!A$4:AK$15957,4,0)</f>
        <v>#N/A</v>
      </c>
      <c r="E2415" s="28" t="e">
        <f>VLOOKUP(A2415,'Carga Remito.'!A$4:AK$2258,6,0)</f>
        <v>#N/A</v>
      </c>
      <c r="F2415" s="28" t="e">
        <f>VLOOKUP(A2415,'Carga Remito.'!A$4:AK$1858,7,0)</f>
        <v>#N/A</v>
      </c>
      <c r="G2415" s="27" t="e">
        <f>VLOOKUP(A2415,'Carga Remito.'!A$4:AK$20957,MATCH(G$4,'Carga Remito.'!A$3:AQ$3,0),0)</f>
        <v>#N/A</v>
      </c>
      <c r="J2415" s="15" t="e">
        <f t="shared" si="79"/>
        <v>#N/A</v>
      </c>
    </row>
    <row r="2416" spans="2:10" x14ac:dyDescent="0.25">
      <c r="B2416" s="129" t="e">
        <f>VLOOKUP(A2416,'Carga Remito.'!A$4:AK$16957,3,0)</f>
        <v>#N/A</v>
      </c>
      <c r="C2416" s="131" t="e">
        <f t="shared" ca="1" si="80"/>
        <v>#N/A</v>
      </c>
      <c r="D2416" s="28" t="e">
        <f>VLOOKUP(A2416,'Carga Remito.'!A$4:AK$15957,4,0)</f>
        <v>#N/A</v>
      </c>
      <c r="E2416" s="28" t="e">
        <f>VLOOKUP(A2416,'Carga Remito.'!A$4:AK$2258,6,0)</f>
        <v>#N/A</v>
      </c>
      <c r="F2416" s="28" t="e">
        <f>VLOOKUP(A2416,'Carga Remito.'!A$4:AK$1858,7,0)</f>
        <v>#N/A</v>
      </c>
      <c r="G2416" s="27" t="e">
        <f>VLOOKUP(A2416,'Carga Remito.'!A$4:AK$20957,MATCH(G$4,'Carga Remito.'!A$3:AQ$3,0),0)</f>
        <v>#N/A</v>
      </c>
      <c r="J2416" s="15" t="e">
        <f t="shared" si="79"/>
        <v>#N/A</v>
      </c>
    </row>
    <row r="2417" spans="2:10" x14ac:dyDescent="0.25">
      <c r="B2417" s="129" t="e">
        <f>VLOOKUP(A2417,'Carga Remito.'!A$4:AK$16957,3,0)</f>
        <v>#N/A</v>
      </c>
      <c r="C2417" s="131" t="e">
        <f t="shared" ca="1" si="80"/>
        <v>#N/A</v>
      </c>
      <c r="D2417" s="28" t="e">
        <f>VLOOKUP(A2417,'Carga Remito.'!A$4:AK$15957,4,0)</f>
        <v>#N/A</v>
      </c>
      <c r="E2417" s="28" t="e">
        <f>VLOOKUP(A2417,'Carga Remito.'!A$4:AK$2258,6,0)</f>
        <v>#N/A</v>
      </c>
      <c r="F2417" s="28" t="e">
        <f>VLOOKUP(A2417,'Carga Remito.'!A$4:AK$1858,7,0)</f>
        <v>#N/A</v>
      </c>
      <c r="G2417" s="27" t="e">
        <f>VLOOKUP(A2417,'Carga Remito.'!A$4:AK$20957,MATCH(G$4,'Carga Remito.'!A$3:AQ$3,0),0)</f>
        <v>#N/A</v>
      </c>
      <c r="J2417" s="15" t="e">
        <f t="shared" si="79"/>
        <v>#N/A</v>
      </c>
    </row>
    <row r="2418" spans="2:10" x14ac:dyDescent="0.25">
      <c r="B2418" s="129" t="e">
        <f>VLOOKUP(A2418,'Carga Remito.'!A$4:AK$16957,3,0)</f>
        <v>#N/A</v>
      </c>
      <c r="C2418" s="131" t="e">
        <f t="shared" ca="1" si="80"/>
        <v>#N/A</v>
      </c>
      <c r="D2418" s="28" t="e">
        <f>VLOOKUP(A2418,'Carga Remito.'!A$4:AK$15957,4,0)</f>
        <v>#N/A</v>
      </c>
      <c r="E2418" s="28" t="e">
        <f>VLOOKUP(A2418,'Carga Remito.'!A$4:AK$2258,6,0)</f>
        <v>#N/A</v>
      </c>
      <c r="F2418" s="28" t="e">
        <f>VLOOKUP(A2418,'Carga Remito.'!A$4:AK$1858,7,0)</f>
        <v>#N/A</v>
      </c>
      <c r="G2418" s="27" t="e">
        <f>VLOOKUP(A2418,'Carga Remito.'!A$4:AK$20957,MATCH(G$4,'Carga Remito.'!A$3:AQ$3,0),0)</f>
        <v>#N/A</v>
      </c>
      <c r="J2418" s="15" t="e">
        <f t="shared" si="79"/>
        <v>#N/A</v>
      </c>
    </row>
    <row r="2419" spans="2:10" x14ac:dyDescent="0.25">
      <c r="B2419" s="129" t="e">
        <f>VLOOKUP(A2419,'Carga Remito.'!A$4:AK$16957,3,0)</f>
        <v>#N/A</v>
      </c>
      <c r="C2419" s="131" t="e">
        <f t="shared" ca="1" si="80"/>
        <v>#N/A</v>
      </c>
      <c r="D2419" s="28" t="e">
        <f>VLOOKUP(A2419,'Carga Remito.'!A$4:AK$15957,4,0)</f>
        <v>#N/A</v>
      </c>
      <c r="E2419" s="28" t="e">
        <f>VLOOKUP(A2419,'Carga Remito.'!A$4:AK$2258,6,0)</f>
        <v>#N/A</v>
      </c>
      <c r="F2419" s="28" t="e">
        <f>VLOOKUP(A2419,'Carga Remito.'!A$4:AK$1858,7,0)</f>
        <v>#N/A</v>
      </c>
      <c r="G2419" s="27" t="e">
        <f>VLOOKUP(A2419,'Carga Remito.'!A$4:AK$20957,MATCH(G$4,'Carga Remito.'!A$3:AQ$3,0),0)</f>
        <v>#N/A</v>
      </c>
      <c r="J2419" s="15" t="e">
        <f t="shared" si="79"/>
        <v>#N/A</v>
      </c>
    </row>
    <row r="2420" spans="2:10" x14ac:dyDescent="0.25">
      <c r="B2420" s="129" t="e">
        <f>VLOOKUP(A2420,'Carga Remito.'!A$4:AK$16957,3,0)</f>
        <v>#N/A</v>
      </c>
      <c r="C2420" s="131" t="e">
        <f t="shared" ca="1" si="80"/>
        <v>#N/A</v>
      </c>
      <c r="D2420" s="28" t="e">
        <f>VLOOKUP(A2420,'Carga Remito.'!A$4:AK$15957,4,0)</f>
        <v>#N/A</v>
      </c>
      <c r="E2420" s="28" t="e">
        <f>VLOOKUP(A2420,'Carga Remito.'!A$4:AK$2258,6,0)</f>
        <v>#N/A</v>
      </c>
      <c r="F2420" s="28" t="e">
        <f>VLOOKUP(A2420,'Carga Remito.'!A$4:AK$1858,7,0)</f>
        <v>#N/A</v>
      </c>
      <c r="G2420" s="27" t="e">
        <f>VLOOKUP(A2420,'Carga Remito.'!A$4:AK$20957,MATCH(G$4,'Carga Remito.'!A$3:AQ$3,0),0)</f>
        <v>#N/A</v>
      </c>
      <c r="J2420" s="15" t="e">
        <f t="shared" ref="J2420:J2483" si="81">+G2420-K2420-N2420-Q2420-T2420-W2420-Z2420</f>
        <v>#N/A</v>
      </c>
    </row>
    <row r="2421" spans="2:10" x14ac:dyDescent="0.25">
      <c r="B2421" s="129" t="e">
        <f>VLOOKUP(A2421,'Carga Remito.'!A$4:AK$16957,3,0)</f>
        <v>#N/A</v>
      </c>
      <c r="C2421" s="131" t="e">
        <f t="shared" ca="1" si="80"/>
        <v>#N/A</v>
      </c>
      <c r="D2421" s="28" t="e">
        <f>VLOOKUP(A2421,'Carga Remito.'!A$4:AK$15957,4,0)</f>
        <v>#N/A</v>
      </c>
      <c r="E2421" s="28" t="e">
        <f>VLOOKUP(A2421,'Carga Remito.'!A$4:AK$2258,6,0)</f>
        <v>#N/A</v>
      </c>
      <c r="F2421" s="28" t="e">
        <f>VLOOKUP(A2421,'Carga Remito.'!A$4:AK$1858,7,0)</f>
        <v>#N/A</v>
      </c>
      <c r="G2421" s="27" t="e">
        <f>VLOOKUP(A2421,'Carga Remito.'!A$4:AK$20957,MATCH(G$4,'Carga Remito.'!A$3:AQ$3,0),0)</f>
        <v>#N/A</v>
      </c>
      <c r="J2421" s="15" t="e">
        <f t="shared" si="81"/>
        <v>#N/A</v>
      </c>
    </row>
    <row r="2422" spans="2:10" x14ac:dyDescent="0.25">
      <c r="B2422" s="129" t="e">
        <f>VLOOKUP(A2422,'Carga Remito.'!A$4:AK$16957,3,0)</f>
        <v>#N/A</v>
      </c>
      <c r="C2422" s="131" t="e">
        <f t="shared" ca="1" si="80"/>
        <v>#N/A</v>
      </c>
      <c r="D2422" s="28" t="e">
        <f>VLOOKUP(A2422,'Carga Remito.'!A$4:AK$15957,4,0)</f>
        <v>#N/A</v>
      </c>
      <c r="E2422" s="28" t="e">
        <f>VLOOKUP(A2422,'Carga Remito.'!A$4:AK$2258,6,0)</f>
        <v>#N/A</v>
      </c>
      <c r="F2422" s="28" t="e">
        <f>VLOOKUP(A2422,'Carga Remito.'!A$4:AK$1858,7,0)</f>
        <v>#N/A</v>
      </c>
      <c r="G2422" s="27" t="e">
        <f>VLOOKUP(A2422,'Carga Remito.'!A$4:AK$20957,MATCH(G$4,'Carga Remito.'!A$3:AQ$3,0),0)</f>
        <v>#N/A</v>
      </c>
      <c r="J2422" s="15" t="e">
        <f t="shared" si="81"/>
        <v>#N/A</v>
      </c>
    </row>
    <row r="2423" spans="2:10" x14ac:dyDescent="0.25">
      <c r="B2423" s="129" t="e">
        <f>VLOOKUP(A2423,'Carga Remito.'!A$4:AK$16957,3,0)</f>
        <v>#N/A</v>
      </c>
      <c r="C2423" s="131" t="e">
        <f t="shared" ca="1" si="80"/>
        <v>#N/A</v>
      </c>
      <c r="D2423" s="28" t="e">
        <f>VLOOKUP(A2423,'Carga Remito.'!A$4:AK$15957,4,0)</f>
        <v>#N/A</v>
      </c>
      <c r="E2423" s="28" t="e">
        <f>VLOOKUP(A2423,'Carga Remito.'!A$4:AK$2258,6,0)</f>
        <v>#N/A</v>
      </c>
      <c r="F2423" s="28" t="e">
        <f>VLOOKUP(A2423,'Carga Remito.'!A$4:AK$1858,7,0)</f>
        <v>#N/A</v>
      </c>
      <c r="G2423" s="27" t="e">
        <f>VLOOKUP(A2423,'Carga Remito.'!A$4:AK$20957,MATCH(G$4,'Carga Remito.'!A$3:AQ$3,0),0)</f>
        <v>#N/A</v>
      </c>
      <c r="J2423" s="15" t="e">
        <f t="shared" si="81"/>
        <v>#N/A</v>
      </c>
    </row>
    <row r="2424" spans="2:10" x14ac:dyDescent="0.25">
      <c r="B2424" s="129" t="e">
        <f>VLOOKUP(A2424,'Carga Remito.'!A$4:AK$16957,3,0)</f>
        <v>#N/A</v>
      </c>
      <c r="C2424" s="131" t="e">
        <f t="shared" ca="1" si="80"/>
        <v>#N/A</v>
      </c>
      <c r="D2424" s="28" t="e">
        <f>VLOOKUP(A2424,'Carga Remito.'!A$4:AK$15957,4,0)</f>
        <v>#N/A</v>
      </c>
      <c r="E2424" s="28" t="e">
        <f>VLOOKUP(A2424,'Carga Remito.'!A$4:AK$2258,6,0)</f>
        <v>#N/A</v>
      </c>
      <c r="F2424" s="28" t="e">
        <f>VLOOKUP(A2424,'Carga Remito.'!A$4:AK$1858,7,0)</f>
        <v>#N/A</v>
      </c>
      <c r="G2424" s="27" t="e">
        <f>VLOOKUP(A2424,'Carga Remito.'!A$4:AK$20957,MATCH(G$4,'Carga Remito.'!A$3:AQ$3,0),0)</f>
        <v>#N/A</v>
      </c>
      <c r="J2424" s="15" t="e">
        <f t="shared" si="81"/>
        <v>#N/A</v>
      </c>
    </row>
    <row r="2425" spans="2:10" x14ac:dyDescent="0.25">
      <c r="B2425" s="129" t="e">
        <f>VLOOKUP(A2425,'Carga Remito.'!A$4:AK$16957,3,0)</f>
        <v>#N/A</v>
      </c>
      <c r="C2425" s="131" t="e">
        <f t="shared" ca="1" si="80"/>
        <v>#N/A</v>
      </c>
      <c r="D2425" s="28" t="e">
        <f>VLOOKUP(A2425,'Carga Remito.'!A$4:AK$15957,4,0)</f>
        <v>#N/A</v>
      </c>
      <c r="E2425" s="28" t="e">
        <f>VLOOKUP(A2425,'Carga Remito.'!A$4:AK$2258,6,0)</f>
        <v>#N/A</v>
      </c>
      <c r="F2425" s="28" t="e">
        <f>VLOOKUP(A2425,'Carga Remito.'!A$4:AK$1858,7,0)</f>
        <v>#N/A</v>
      </c>
      <c r="G2425" s="27" t="e">
        <f>VLOOKUP(A2425,'Carga Remito.'!A$4:AK$20957,MATCH(G$4,'Carga Remito.'!A$3:AQ$3,0),0)</f>
        <v>#N/A</v>
      </c>
      <c r="J2425" s="15" t="e">
        <f t="shared" si="81"/>
        <v>#N/A</v>
      </c>
    </row>
    <row r="2426" spans="2:10" x14ac:dyDescent="0.25">
      <c r="B2426" s="129" t="e">
        <f>VLOOKUP(A2426,'Carga Remito.'!A$4:AK$16957,3,0)</f>
        <v>#N/A</v>
      </c>
      <c r="C2426" s="131" t="e">
        <f t="shared" ca="1" si="80"/>
        <v>#N/A</v>
      </c>
      <c r="D2426" s="28" t="e">
        <f>VLOOKUP(A2426,'Carga Remito.'!A$4:AK$15957,4,0)</f>
        <v>#N/A</v>
      </c>
      <c r="E2426" s="28" t="e">
        <f>VLOOKUP(A2426,'Carga Remito.'!A$4:AK$2258,6,0)</f>
        <v>#N/A</v>
      </c>
      <c r="F2426" s="28" t="e">
        <f>VLOOKUP(A2426,'Carga Remito.'!A$4:AK$1858,7,0)</f>
        <v>#N/A</v>
      </c>
      <c r="G2426" s="27" t="e">
        <f>VLOOKUP(A2426,'Carga Remito.'!A$4:AK$20957,MATCH(G$4,'Carga Remito.'!A$3:AQ$3,0),0)</f>
        <v>#N/A</v>
      </c>
      <c r="J2426" s="15" t="e">
        <f t="shared" si="81"/>
        <v>#N/A</v>
      </c>
    </row>
    <row r="2427" spans="2:10" x14ac:dyDescent="0.25">
      <c r="B2427" s="129" t="e">
        <f>VLOOKUP(A2427,'Carga Remito.'!A$4:AK$16957,3,0)</f>
        <v>#N/A</v>
      </c>
      <c r="C2427" s="131" t="e">
        <f t="shared" ca="1" si="80"/>
        <v>#N/A</v>
      </c>
      <c r="D2427" s="28" t="e">
        <f>VLOOKUP(A2427,'Carga Remito.'!A$4:AK$15957,4,0)</f>
        <v>#N/A</v>
      </c>
      <c r="E2427" s="28" t="e">
        <f>VLOOKUP(A2427,'Carga Remito.'!A$4:AK$2258,6,0)</f>
        <v>#N/A</v>
      </c>
      <c r="F2427" s="28" t="e">
        <f>VLOOKUP(A2427,'Carga Remito.'!A$4:AK$1858,7,0)</f>
        <v>#N/A</v>
      </c>
      <c r="G2427" s="27" t="e">
        <f>VLOOKUP(A2427,'Carga Remito.'!A$4:AK$20957,MATCH(G$4,'Carga Remito.'!A$3:AQ$3,0),0)</f>
        <v>#N/A</v>
      </c>
      <c r="J2427" s="15" t="e">
        <f t="shared" si="81"/>
        <v>#N/A</v>
      </c>
    </row>
    <row r="2428" spans="2:10" x14ac:dyDescent="0.25">
      <c r="B2428" s="129" t="e">
        <f>VLOOKUP(A2428,'Carga Remito.'!A$4:AK$16957,3,0)</f>
        <v>#N/A</v>
      </c>
      <c r="C2428" s="131" t="e">
        <f t="shared" ca="1" si="80"/>
        <v>#N/A</v>
      </c>
      <c r="D2428" s="28" t="e">
        <f>VLOOKUP(A2428,'Carga Remito.'!A$4:AK$15957,4,0)</f>
        <v>#N/A</v>
      </c>
      <c r="E2428" s="28" t="e">
        <f>VLOOKUP(A2428,'Carga Remito.'!A$4:AK$2258,6,0)</f>
        <v>#N/A</v>
      </c>
      <c r="F2428" s="28" t="e">
        <f>VLOOKUP(A2428,'Carga Remito.'!A$4:AK$1858,7,0)</f>
        <v>#N/A</v>
      </c>
      <c r="G2428" s="27" t="e">
        <f>VLOOKUP(A2428,'Carga Remito.'!A$4:AK$20957,MATCH(G$4,'Carga Remito.'!A$3:AQ$3,0),0)</f>
        <v>#N/A</v>
      </c>
      <c r="J2428" s="15" t="e">
        <f t="shared" si="81"/>
        <v>#N/A</v>
      </c>
    </row>
    <row r="2429" spans="2:10" x14ac:dyDescent="0.25">
      <c r="B2429" s="129" t="e">
        <f>VLOOKUP(A2429,'Carga Remito.'!A$4:AK$16957,3,0)</f>
        <v>#N/A</v>
      </c>
      <c r="C2429" s="131" t="e">
        <f t="shared" ca="1" si="80"/>
        <v>#N/A</v>
      </c>
      <c r="D2429" s="28" t="e">
        <f>VLOOKUP(A2429,'Carga Remito.'!A$4:AK$15957,4,0)</f>
        <v>#N/A</v>
      </c>
      <c r="E2429" s="28" t="e">
        <f>VLOOKUP(A2429,'Carga Remito.'!A$4:AK$2258,6,0)</f>
        <v>#N/A</v>
      </c>
      <c r="F2429" s="28" t="e">
        <f>VLOOKUP(A2429,'Carga Remito.'!A$4:AK$1858,7,0)</f>
        <v>#N/A</v>
      </c>
      <c r="G2429" s="27" t="e">
        <f>VLOOKUP(A2429,'Carga Remito.'!A$4:AK$20957,MATCH(G$4,'Carga Remito.'!A$3:AQ$3,0),0)</f>
        <v>#N/A</v>
      </c>
      <c r="J2429" s="15" t="e">
        <f t="shared" si="81"/>
        <v>#N/A</v>
      </c>
    </row>
    <row r="2430" spans="2:10" x14ac:dyDescent="0.25">
      <c r="B2430" s="129" t="e">
        <f>VLOOKUP(A2430,'Carga Remito.'!A$4:AK$16957,3,0)</f>
        <v>#N/A</v>
      </c>
      <c r="C2430" s="131" t="e">
        <f t="shared" ca="1" si="80"/>
        <v>#N/A</v>
      </c>
      <c r="D2430" s="28" t="e">
        <f>VLOOKUP(A2430,'Carga Remito.'!A$4:AK$15957,4,0)</f>
        <v>#N/A</v>
      </c>
      <c r="E2430" s="28" t="e">
        <f>VLOOKUP(A2430,'Carga Remito.'!A$4:AK$2258,6,0)</f>
        <v>#N/A</v>
      </c>
      <c r="F2430" s="28" t="e">
        <f>VLOOKUP(A2430,'Carga Remito.'!A$4:AK$1858,7,0)</f>
        <v>#N/A</v>
      </c>
      <c r="G2430" s="27" t="e">
        <f>VLOOKUP(A2430,'Carga Remito.'!A$4:AK$20957,MATCH(G$4,'Carga Remito.'!A$3:AQ$3,0),0)</f>
        <v>#N/A</v>
      </c>
      <c r="J2430" s="15" t="e">
        <f t="shared" si="81"/>
        <v>#N/A</v>
      </c>
    </row>
    <row r="2431" spans="2:10" x14ac:dyDescent="0.25">
      <c r="B2431" s="129" t="e">
        <f>VLOOKUP(A2431,'Carga Remito.'!A$4:AK$16957,3,0)</f>
        <v>#N/A</v>
      </c>
      <c r="C2431" s="131" t="e">
        <f t="shared" ca="1" si="80"/>
        <v>#N/A</v>
      </c>
      <c r="D2431" s="28" t="e">
        <f>VLOOKUP(A2431,'Carga Remito.'!A$4:AK$15957,4,0)</f>
        <v>#N/A</v>
      </c>
      <c r="E2431" s="28" t="e">
        <f>VLOOKUP(A2431,'Carga Remito.'!A$4:AK$2258,6,0)</f>
        <v>#N/A</v>
      </c>
      <c r="F2431" s="28" t="e">
        <f>VLOOKUP(A2431,'Carga Remito.'!A$4:AK$1858,7,0)</f>
        <v>#N/A</v>
      </c>
      <c r="G2431" s="27" t="e">
        <f>VLOOKUP(A2431,'Carga Remito.'!A$4:AK$20957,MATCH(G$4,'Carga Remito.'!A$3:AQ$3,0),0)</f>
        <v>#N/A</v>
      </c>
      <c r="J2431" s="15" t="e">
        <f t="shared" si="81"/>
        <v>#N/A</v>
      </c>
    </row>
    <row r="2432" spans="2:10" x14ac:dyDescent="0.25">
      <c r="B2432" s="129" t="e">
        <f>VLOOKUP(A2432,'Carga Remito.'!A$4:AK$16957,3,0)</f>
        <v>#N/A</v>
      </c>
      <c r="C2432" s="131" t="e">
        <f t="shared" ca="1" si="80"/>
        <v>#N/A</v>
      </c>
      <c r="D2432" s="28" t="e">
        <f>VLOOKUP(A2432,'Carga Remito.'!A$4:AK$15957,4,0)</f>
        <v>#N/A</v>
      </c>
      <c r="E2432" s="28" t="e">
        <f>VLOOKUP(A2432,'Carga Remito.'!A$4:AK$2258,6,0)</f>
        <v>#N/A</v>
      </c>
      <c r="F2432" s="28" t="e">
        <f>VLOOKUP(A2432,'Carga Remito.'!A$4:AK$1858,7,0)</f>
        <v>#N/A</v>
      </c>
      <c r="G2432" s="27" t="e">
        <f>VLOOKUP(A2432,'Carga Remito.'!A$4:AK$20957,MATCH(G$4,'Carga Remito.'!A$3:AQ$3,0),0)</f>
        <v>#N/A</v>
      </c>
      <c r="J2432" s="15" t="e">
        <f t="shared" si="81"/>
        <v>#N/A</v>
      </c>
    </row>
    <row r="2433" spans="2:10" x14ac:dyDescent="0.25">
      <c r="B2433" s="129" t="e">
        <f>VLOOKUP(A2433,'Carga Remito.'!A$4:AK$16957,3,0)</f>
        <v>#N/A</v>
      </c>
      <c r="C2433" s="131" t="e">
        <f t="shared" ca="1" si="80"/>
        <v>#N/A</v>
      </c>
      <c r="D2433" s="28" t="e">
        <f>VLOOKUP(A2433,'Carga Remito.'!A$4:AK$15957,4,0)</f>
        <v>#N/A</v>
      </c>
      <c r="E2433" s="28" t="e">
        <f>VLOOKUP(A2433,'Carga Remito.'!A$4:AK$2258,6,0)</f>
        <v>#N/A</v>
      </c>
      <c r="F2433" s="28" t="e">
        <f>VLOOKUP(A2433,'Carga Remito.'!A$4:AK$1858,7,0)</f>
        <v>#N/A</v>
      </c>
      <c r="G2433" s="27" t="e">
        <f>VLOOKUP(A2433,'Carga Remito.'!A$4:AK$20957,MATCH(G$4,'Carga Remito.'!A$3:AQ$3,0),0)</f>
        <v>#N/A</v>
      </c>
      <c r="J2433" s="15" t="e">
        <f t="shared" si="81"/>
        <v>#N/A</v>
      </c>
    </row>
    <row r="2434" spans="2:10" x14ac:dyDescent="0.25">
      <c r="B2434" s="129" t="e">
        <f>VLOOKUP(A2434,'Carga Remito.'!A$4:AK$16957,3,0)</f>
        <v>#N/A</v>
      </c>
      <c r="C2434" s="131" t="e">
        <f t="shared" ca="1" si="80"/>
        <v>#N/A</v>
      </c>
      <c r="D2434" s="28" t="e">
        <f>VLOOKUP(A2434,'Carga Remito.'!A$4:AK$15957,4,0)</f>
        <v>#N/A</v>
      </c>
      <c r="E2434" s="28" t="e">
        <f>VLOOKUP(A2434,'Carga Remito.'!A$4:AK$2258,6,0)</f>
        <v>#N/A</v>
      </c>
      <c r="F2434" s="28" t="e">
        <f>VLOOKUP(A2434,'Carga Remito.'!A$4:AK$1858,7,0)</f>
        <v>#N/A</v>
      </c>
      <c r="G2434" s="27" t="e">
        <f>VLOOKUP(A2434,'Carga Remito.'!A$4:AK$20957,MATCH(G$4,'Carga Remito.'!A$3:AQ$3,0),0)</f>
        <v>#N/A</v>
      </c>
      <c r="J2434" s="15" t="e">
        <f t="shared" si="81"/>
        <v>#N/A</v>
      </c>
    </row>
    <row r="2435" spans="2:10" x14ac:dyDescent="0.25">
      <c r="B2435" s="129" t="e">
        <f>VLOOKUP(A2435,'Carga Remito.'!A$4:AK$16957,3,0)</f>
        <v>#N/A</v>
      </c>
      <c r="C2435" s="131" t="e">
        <f t="shared" ca="1" si="80"/>
        <v>#N/A</v>
      </c>
      <c r="D2435" s="28" t="e">
        <f>VLOOKUP(A2435,'Carga Remito.'!A$4:AK$15957,4,0)</f>
        <v>#N/A</v>
      </c>
      <c r="E2435" s="28" t="e">
        <f>VLOOKUP(A2435,'Carga Remito.'!A$4:AK$2258,6,0)</f>
        <v>#N/A</v>
      </c>
      <c r="F2435" s="28" t="e">
        <f>VLOOKUP(A2435,'Carga Remito.'!A$4:AK$1858,7,0)</f>
        <v>#N/A</v>
      </c>
      <c r="G2435" s="27" t="e">
        <f>VLOOKUP(A2435,'Carga Remito.'!A$4:AK$20957,MATCH(G$4,'Carga Remito.'!A$3:AQ$3,0),0)</f>
        <v>#N/A</v>
      </c>
      <c r="J2435" s="15" t="e">
        <f t="shared" si="81"/>
        <v>#N/A</v>
      </c>
    </row>
    <row r="2436" spans="2:10" x14ac:dyDescent="0.25">
      <c r="B2436" s="129" t="e">
        <f>VLOOKUP(A2436,'Carga Remito.'!A$4:AK$16957,3,0)</f>
        <v>#N/A</v>
      </c>
      <c r="C2436" s="131" t="e">
        <f t="shared" ca="1" si="80"/>
        <v>#N/A</v>
      </c>
      <c r="D2436" s="28" t="e">
        <f>VLOOKUP(A2436,'Carga Remito.'!A$4:AK$15957,4,0)</f>
        <v>#N/A</v>
      </c>
      <c r="E2436" s="28" t="e">
        <f>VLOOKUP(A2436,'Carga Remito.'!A$4:AK$2258,6,0)</f>
        <v>#N/A</v>
      </c>
      <c r="F2436" s="28" t="e">
        <f>VLOOKUP(A2436,'Carga Remito.'!A$4:AK$1858,7,0)</f>
        <v>#N/A</v>
      </c>
      <c r="G2436" s="27" t="e">
        <f>VLOOKUP(A2436,'Carga Remito.'!A$4:AK$20957,MATCH(G$4,'Carga Remito.'!A$3:AQ$3,0),0)</f>
        <v>#N/A</v>
      </c>
      <c r="J2436" s="15" t="e">
        <f t="shared" si="81"/>
        <v>#N/A</v>
      </c>
    </row>
    <row r="2437" spans="2:10" x14ac:dyDescent="0.25">
      <c r="B2437" s="129" t="e">
        <f>VLOOKUP(A2437,'Carga Remito.'!A$4:AK$16957,3,0)</f>
        <v>#N/A</v>
      </c>
      <c r="C2437" s="131" t="e">
        <f t="shared" ca="1" si="80"/>
        <v>#N/A</v>
      </c>
      <c r="D2437" s="28" t="e">
        <f>VLOOKUP(A2437,'Carga Remito.'!A$4:AK$15957,4,0)</f>
        <v>#N/A</v>
      </c>
      <c r="E2437" s="28" t="e">
        <f>VLOOKUP(A2437,'Carga Remito.'!A$4:AK$2258,6,0)</f>
        <v>#N/A</v>
      </c>
      <c r="F2437" s="28" t="e">
        <f>VLOOKUP(A2437,'Carga Remito.'!A$4:AK$1858,7,0)</f>
        <v>#N/A</v>
      </c>
      <c r="G2437" s="27" t="e">
        <f>VLOOKUP(A2437,'Carga Remito.'!A$4:AK$20957,MATCH(G$4,'Carga Remito.'!A$3:AQ$3,0),0)</f>
        <v>#N/A</v>
      </c>
      <c r="J2437" s="15" t="e">
        <f t="shared" si="81"/>
        <v>#N/A</v>
      </c>
    </row>
    <row r="2438" spans="2:10" x14ac:dyDescent="0.25">
      <c r="B2438" s="129" t="e">
        <f>VLOOKUP(A2438,'Carga Remito.'!A$4:AK$16957,3,0)</f>
        <v>#N/A</v>
      </c>
      <c r="C2438" s="131" t="e">
        <f t="shared" ca="1" si="80"/>
        <v>#N/A</v>
      </c>
      <c r="D2438" s="28" t="e">
        <f>VLOOKUP(A2438,'Carga Remito.'!A$4:AK$15957,4,0)</f>
        <v>#N/A</v>
      </c>
      <c r="E2438" s="28" t="e">
        <f>VLOOKUP(A2438,'Carga Remito.'!A$4:AK$2258,6,0)</f>
        <v>#N/A</v>
      </c>
      <c r="F2438" s="28" t="e">
        <f>VLOOKUP(A2438,'Carga Remito.'!A$4:AK$1858,7,0)</f>
        <v>#N/A</v>
      </c>
      <c r="G2438" s="27" t="e">
        <f>VLOOKUP(A2438,'Carga Remito.'!A$4:AK$20957,MATCH(G$4,'Carga Remito.'!A$3:AQ$3,0),0)</f>
        <v>#N/A</v>
      </c>
      <c r="J2438" s="15" t="e">
        <f t="shared" si="81"/>
        <v>#N/A</v>
      </c>
    </row>
    <row r="2439" spans="2:10" x14ac:dyDescent="0.25">
      <c r="B2439" s="129" t="e">
        <f>VLOOKUP(A2439,'Carga Remito.'!A$4:AK$16957,3,0)</f>
        <v>#N/A</v>
      </c>
      <c r="C2439" s="131" t="e">
        <f t="shared" ca="1" si="80"/>
        <v>#N/A</v>
      </c>
      <c r="D2439" s="28" t="e">
        <f>VLOOKUP(A2439,'Carga Remito.'!A$4:AK$15957,4,0)</f>
        <v>#N/A</v>
      </c>
      <c r="E2439" s="28" t="e">
        <f>VLOOKUP(A2439,'Carga Remito.'!A$4:AK$2258,6,0)</f>
        <v>#N/A</v>
      </c>
      <c r="F2439" s="28" t="e">
        <f>VLOOKUP(A2439,'Carga Remito.'!A$4:AK$1858,7,0)</f>
        <v>#N/A</v>
      </c>
      <c r="G2439" s="27" t="e">
        <f>VLOOKUP(A2439,'Carga Remito.'!A$4:AK$20957,MATCH(G$4,'Carga Remito.'!A$3:AQ$3,0),0)</f>
        <v>#N/A</v>
      </c>
      <c r="J2439" s="15" t="e">
        <f t="shared" si="81"/>
        <v>#N/A</v>
      </c>
    </row>
    <row r="2440" spans="2:10" x14ac:dyDescent="0.25">
      <c r="B2440" s="129" t="e">
        <f>VLOOKUP(A2440,'Carga Remito.'!A$4:AK$16957,3,0)</f>
        <v>#N/A</v>
      </c>
      <c r="C2440" s="131" t="e">
        <f t="shared" ca="1" si="80"/>
        <v>#N/A</v>
      </c>
      <c r="D2440" s="28" t="e">
        <f>VLOOKUP(A2440,'Carga Remito.'!A$4:AK$15957,4,0)</f>
        <v>#N/A</v>
      </c>
      <c r="E2440" s="28" t="e">
        <f>VLOOKUP(A2440,'Carga Remito.'!A$4:AK$2258,6,0)</f>
        <v>#N/A</v>
      </c>
      <c r="F2440" s="28" t="e">
        <f>VLOOKUP(A2440,'Carga Remito.'!A$4:AK$1858,7,0)</f>
        <v>#N/A</v>
      </c>
      <c r="G2440" s="27" t="e">
        <f>VLOOKUP(A2440,'Carga Remito.'!A$4:AK$20957,MATCH(G$4,'Carga Remito.'!A$3:AQ$3,0),0)</f>
        <v>#N/A</v>
      </c>
      <c r="J2440" s="15" t="e">
        <f t="shared" si="81"/>
        <v>#N/A</v>
      </c>
    </row>
    <row r="2441" spans="2:10" x14ac:dyDescent="0.25">
      <c r="B2441" s="129" t="e">
        <f>VLOOKUP(A2441,'Carga Remito.'!A$4:AK$16957,3,0)</f>
        <v>#N/A</v>
      </c>
      <c r="C2441" s="131" t="e">
        <f t="shared" ca="1" si="80"/>
        <v>#N/A</v>
      </c>
      <c r="D2441" s="28" t="e">
        <f>VLOOKUP(A2441,'Carga Remito.'!A$4:AK$15957,4,0)</f>
        <v>#N/A</v>
      </c>
      <c r="E2441" s="28" t="e">
        <f>VLOOKUP(A2441,'Carga Remito.'!A$4:AK$2258,6,0)</f>
        <v>#N/A</v>
      </c>
      <c r="F2441" s="28" t="e">
        <f>VLOOKUP(A2441,'Carga Remito.'!A$4:AK$1858,7,0)</f>
        <v>#N/A</v>
      </c>
      <c r="G2441" s="27" t="e">
        <f>VLOOKUP(A2441,'Carga Remito.'!A$4:AK$20957,MATCH(G$4,'Carga Remito.'!A$3:AQ$3,0),0)</f>
        <v>#N/A</v>
      </c>
      <c r="J2441" s="15" t="e">
        <f t="shared" si="81"/>
        <v>#N/A</v>
      </c>
    </row>
    <row r="2442" spans="2:10" x14ac:dyDescent="0.25">
      <c r="B2442" s="129" t="e">
        <f>VLOOKUP(A2442,'Carga Remito.'!A$4:AK$16957,3,0)</f>
        <v>#N/A</v>
      </c>
      <c r="C2442" s="131" t="e">
        <f t="shared" ca="1" si="80"/>
        <v>#N/A</v>
      </c>
      <c r="D2442" s="28" t="e">
        <f>VLOOKUP(A2442,'Carga Remito.'!A$4:AK$15957,4,0)</f>
        <v>#N/A</v>
      </c>
      <c r="E2442" s="28" t="e">
        <f>VLOOKUP(A2442,'Carga Remito.'!A$4:AK$2258,6,0)</f>
        <v>#N/A</v>
      </c>
      <c r="F2442" s="28" t="e">
        <f>VLOOKUP(A2442,'Carga Remito.'!A$4:AK$1858,7,0)</f>
        <v>#N/A</v>
      </c>
      <c r="G2442" s="27" t="e">
        <f>VLOOKUP(A2442,'Carga Remito.'!A$4:AK$20957,MATCH(G$4,'Carga Remito.'!A$3:AQ$3,0),0)</f>
        <v>#N/A</v>
      </c>
      <c r="J2442" s="15" t="e">
        <f t="shared" si="81"/>
        <v>#N/A</v>
      </c>
    </row>
    <row r="2443" spans="2:10" x14ac:dyDescent="0.25">
      <c r="B2443" s="129" t="e">
        <f>VLOOKUP(A2443,'Carga Remito.'!A$4:AK$16957,3,0)</f>
        <v>#N/A</v>
      </c>
      <c r="C2443" s="131" t="e">
        <f t="shared" ca="1" si="80"/>
        <v>#N/A</v>
      </c>
      <c r="D2443" s="28" t="e">
        <f>VLOOKUP(A2443,'Carga Remito.'!A$4:AK$15957,4,0)</f>
        <v>#N/A</v>
      </c>
      <c r="E2443" s="28" t="e">
        <f>VLOOKUP(A2443,'Carga Remito.'!A$4:AK$2258,6,0)</f>
        <v>#N/A</v>
      </c>
      <c r="F2443" s="28" t="e">
        <f>VLOOKUP(A2443,'Carga Remito.'!A$4:AK$1858,7,0)</f>
        <v>#N/A</v>
      </c>
      <c r="G2443" s="27" t="e">
        <f>VLOOKUP(A2443,'Carga Remito.'!A$4:AK$20957,MATCH(G$4,'Carga Remito.'!A$3:AQ$3,0),0)</f>
        <v>#N/A</v>
      </c>
      <c r="J2443" s="15" t="e">
        <f t="shared" si="81"/>
        <v>#N/A</v>
      </c>
    </row>
    <row r="2444" spans="2:10" x14ac:dyDescent="0.25">
      <c r="B2444" s="129" t="e">
        <f>VLOOKUP(A2444,'Carga Remito.'!A$4:AK$16957,3,0)</f>
        <v>#N/A</v>
      </c>
      <c r="C2444" s="131" t="e">
        <f t="shared" ca="1" si="80"/>
        <v>#N/A</v>
      </c>
      <c r="D2444" s="28" t="e">
        <f>VLOOKUP(A2444,'Carga Remito.'!A$4:AK$15957,4,0)</f>
        <v>#N/A</v>
      </c>
      <c r="E2444" s="28" t="e">
        <f>VLOOKUP(A2444,'Carga Remito.'!A$4:AK$2258,6,0)</f>
        <v>#N/A</v>
      </c>
      <c r="F2444" s="28" t="e">
        <f>VLOOKUP(A2444,'Carga Remito.'!A$4:AK$1858,7,0)</f>
        <v>#N/A</v>
      </c>
      <c r="G2444" s="27" t="e">
        <f>VLOOKUP(A2444,'Carga Remito.'!A$4:AK$20957,MATCH(G$4,'Carga Remito.'!A$3:AQ$3,0),0)</f>
        <v>#N/A</v>
      </c>
      <c r="J2444" s="15" t="e">
        <f t="shared" si="81"/>
        <v>#N/A</v>
      </c>
    </row>
    <row r="2445" spans="2:10" x14ac:dyDescent="0.25">
      <c r="B2445" s="129" t="e">
        <f>VLOOKUP(A2445,'Carga Remito.'!A$4:AK$16957,3,0)</f>
        <v>#N/A</v>
      </c>
      <c r="C2445" s="131" t="e">
        <f t="shared" ca="1" si="80"/>
        <v>#N/A</v>
      </c>
      <c r="D2445" s="28" t="e">
        <f>VLOOKUP(A2445,'Carga Remito.'!A$4:AK$15957,4,0)</f>
        <v>#N/A</v>
      </c>
      <c r="E2445" s="28" t="e">
        <f>VLOOKUP(A2445,'Carga Remito.'!A$4:AK$2258,6,0)</f>
        <v>#N/A</v>
      </c>
      <c r="F2445" s="28" t="e">
        <f>VLOOKUP(A2445,'Carga Remito.'!A$4:AK$1858,7,0)</f>
        <v>#N/A</v>
      </c>
      <c r="G2445" s="27" t="e">
        <f>VLOOKUP(A2445,'Carga Remito.'!A$4:AK$20957,MATCH(G$4,'Carga Remito.'!A$3:AQ$3,0),0)</f>
        <v>#N/A</v>
      </c>
      <c r="J2445" s="15" t="e">
        <f t="shared" si="81"/>
        <v>#N/A</v>
      </c>
    </row>
    <row r="2446" spans="2:10" x14ac:dyDescent="0.25">
      <c r="B2446" s="129" t="e">
        <f>VLOOKUP(A2446,'Carga Remito.'!A$4:AK$16957,3,0)</f>
        <v>#N/A</v>
      </c>
      <c r="C2446" s="131" t="e">
        <f t="shared" ca="1" si="80"/>
        <v>#N/A</v>
      </c>
      <c r="D2446" s="28" t="e">
        <f>VLOOKUP(A2446,'Carga Remito.'!A$4:AK$15957,4,0)</f>
        <v>#N/A</v>
      </c>
      <c r="E2446" s="28" t="e">
        <f>VLOOKUP(A2446,'Carga Remito.'!A$4:AK$2258,6,0)</f>
        <v>#N/A</v>
      </c>
      <c r="F2446" s="28" t="e">
        <f>VLOOKUP(A2446,'Carga Remito.'!A$4:AK$1858,7,0)</f>
        <v>#N/A</v>
      </c>
      <c r="G2446" s="27" t="e">
        <f>VLOOKUP(A2446,'Carga Remito.'!A$4:AK$20957,MATCH(G$4,'Carga Remito.'!A$3:AQ$3,0),0)</f>
        <v>#N/A</v>
      </c>
      <c r="J2446" s="15" t="e">
        <f t="shared" si="81"/>
        <v>#N/A</v>
      </c>
    </row>
    <row r="2447" spans="2:10" x14ac:dyDescent="0.25">
      <c r="B2447" s="129" t="e">
        <f>VLOOKUP(A2447,'Carga Remito.'!A$4:AK$16957,3,0)</f>
        <v>#N/A</v>
      </c>
      <c r="C2447" s="131" t="e">
        <f t="shared" ca="1" si="80"/>
        <v>#N/A</v>
      </c>
      <c r="D2447" s="28" t="e">
        <f>VLOOKUP(A2447,'Carga Remito.'!A$4:AK$15957,4,0)</f>
        <v>#N/A</v>
      </c>
      <c r="E2447" s="28" t="e">
        <f>VLOOKUP(A2447,'Carga Remito.'!A$4:AK$2258,6,0)</f>
        <v>#N/A</v>
      </c>
      <c r="F2447" s="28" t="e">
        <f>VLOOKUP(A2447,'Carga Remito.'!A$4:AK$1858,7,0)</f>
        <v>#N/A</v>
      </c>
      <c r="G2447" s="27" t="e">
        <f>VLOOKUP(A2447,'Carga Remito.'!A$4:AK$20957,MATCH(G$4,'Carga Remito.'!A$3:AQ$3,0),0)</f>
        <v>#N/A</v>
      </c>
      <c r="J2447" s="15" t="e">
        <f t="shared" si="81"/>
        <v>#N/A</v>
      </c>
    </row>
    <row r="2448" spans="2:10" x14ac:dyDescent="0.25">
      <c r="B2448" s="129" t="e">
        <f>VLOOKUP(A2448,'Carga Remito.'!A$4:AK$16957,3,0)</f>
        <v>#N/A</v>
      </c>
      <c r="C2448" s="131" t="e">
        <f t="shared" ca="1" si="80"/>
        <v>#N/A</v>
      </c>
      <c r="D2448" s="28" t="e">
        <f>VLOOKUP(A2448,'Carga Remito.'!A$4:AK$15957,4,0)</f>
        <v>#N/A</v>
      </c>
      <c r="E2448" s="28" t="e">
        <f>VLOOKUP(A2448,'Carga Remito.'!A$4:AK$2258,6,0)</f>
        <v>#N/A</v>
      </c>
      <c r="F2448" s="28" t="e">
        <f>VLOOKUP(A2448,'Carga Remito.'!A$4:AK$1858,7,0)</f>
        <v>#N/A</v>
      </c>
      <c r="G2448" s="27" t="e">
        <f>VLOOKUP(A2448,'Carga Remito.'!A$4:AK$20957,MATCH(G$4,'Carga Remito.'!A$3:AQ$3,0),0)</f>
        <v>#N/A</v>
      </c>
      <c r="J2448" s="15" t="e">
        <f t="shared" si="81"/>
        <v>#N/A</v>
      </c>
    </row>
    <row r="2449" spans="2:10" x14ac:dyDescent="0.25">
      <c r="B2449" s="129" t="e">
        <f>VLOOKUP(A2449,'Carga Remito.'!A$4:AK$16957,3,0)</f>
        <v>#N/A</v>
      </c>
      <c r="C2449" s="131" t="e">
        <f t="shared" ca="1" si="80"/>
        <v>#N/A</v>
      </c>
      <c r="D2449" s="28" t="e">
        <f>VLOOKUP(A2449,'Carga Remito.'!A$4:AK$15957,4,0)</f>
        <v>#N/A</v>
      </c>
      <c r="E2449" s="28" t="e">
        <f>VLOOKUP(A2449,'Carga Remito.'!A$4:AK$2258,6,0)</f>
        <v>#N/A</v>
      </c>
      <c r="F2449" s="28" t="e">
        <f>VLOOKUP(A2449,'Carga Remito.'!A$4:AK$1858,7,0)</f>
        <v>#N/A</v>
      </c>
      <c r="G2449" s="27" t="e">
        <f>VLOOKUP(A2449,'Carga Remito.'!A$4:AK$20957,MATCH(G$4,'Carga Remito.'!A$3:AQ$3,0),0)</f>
        <v>#N/A</v>
      </c>
      <c r="J2449" s="15" t="e">
        <f t="shared" si="81"/>
        <v>#N/A</v>
      </c>
    </row>
    <row r="2450" spans="2:10" x14ac:dyDescent="0.25">
      <c r="B2450" s="129" t="e">
        <f>VLOOKUP(A2450,'Carga Remito.'!A$4:AK$16957,3,0)</f>
        <v>#N/A</v>
      </c>
      <c r="C2450" s="131" t="e">
        <f t="shared" ca="1" si="80"/>
        <v>#N/A</v>
      </c>
      <c r="D2450" s="28" t="e">
        <f>VLOOKUP(A2450,'Carga Remito.'!A$4:AK$15957,4,0)</f>
        <v>#N/A</v>
      </c>
      <c r="E2450" s="28" t="e">
        <f>VLOOKUP(A2450,'Carga Remito.'!A$4:AK$2258,6,0)</f>
        <v>#N/A</v>
      </c>
      <c r="F2450" s="28" t="e">
        <f>VLOOKUP(A2450,'Carga Remito.'!A$4:AK$1858,7,0)</f>
        <v>#N/A</v>
      </c>
      <c r="G2450" s="27" t="e">
        <f>VLOOKUP(A2450,'Carga Remito.'!A$4:AK$20957,MATCH(G$4,'Carga Remito.'!A$3:AQ$3,0),0)</f>
        <v>#N/A</v>
      </c>
      <c r="J2450" s="15" t="e">
        <f t="shared" si="81"/>
        <v>#N/A</v>
      </c>
    </row>
    <row r="2451" spans="2:10" x14ac:dyDescent="0.25">
      <c r="B2451" s="129" t="e">
        <f>VLOOKUP(A2451,'Carga Remito.'!A$4:AK$16957,3,0)</f>
        <v>#N/A</v>
      </c>
      <c r="C2451" s="131" t="e">
        <f t="shared" ca="1" si="80"/>
        <v>#N/A</v>
      </c>
      <c r="D2451" s="28" t="e">
        <f>VLOOKUP(A2451,'Carga Remito.'!A$4:AK$15957,4,0)</f>
        <v>#N/A</v>
      </c>
      <c r="E2451" s="28" t="e">
        <f>VLOOKUP(A2451,'Carga Remito.'!A$4:AK$2258,6,0)</f>
        <v>#N/A</v>
      </c>
      <c r="F2451" s="28" t="e">
        <f>VLOOKUP(A2451,'Carga Remito.'!A$4:AK$1858,7,0)</f>
        <v>#N/A</v>
      </c>
      <c r="G2451" s="27" t="e">
        <f>VLOOKUP(A2451,'Carga Remito.'!A$4:AK$20957,MATCH(G$4,'Carga Remito.'!A$3:AQ$3,0),0)</f>
        <v>#N/A</v>
      </c>
      <c r="J2451" s="15" t="e">
        <f t="shared" si="81"/>
        <v>#N/A</v>
      </c>
    </row>
    <row r="2452" spans="2:10" x14ac:dyDescent="0.25">
      <c r="B2452" s="129" t="e">
        <f>VLOOKUP(A2452,'Carga Remito.'!A$4:AK$16957,3,0)</f>
        <v>#N/A</v>
      </c>
      <c r="C2452" s="131" t="e">
        <f t="shared" ca="1" si="80"/>
        <v>#N/A</v>
      </c>
      <c r="D2452" s="28" t="e">
        <f>VLOOKUP(A2452,'Carga Remito.'!A$4:AK$15957,4,0)</f>
        <v>#N/A</v>
      </c>
      <c r="E2452" s="28" t="e">
        <f>VLOOKUP(A2452,'Carga Remito.'!A$4:AK$2258,6,0)</f>
        <v>#N/A</v>
      </c>
      <c r="F2452" s="28" t="e">
        <f>VLOOKUP(A2452,'Carga Remito.'!A$4:AK$1858,7,0)</f>
        <v>#N/A</v>
      </c>
      <c r="G2452" s="27" t="e">
        <f>VLOOKUP(A2452,'Carga Remito.'!A$4:AK$20957,MATCH(G$4,'Carga Remito.'!A$3:AQ$3,0),0)</f>
        <v>#N/A</v>
      </c>
      <c r="J2452" s="15" t="e">
        <f t="shared" si="81"/>
        <v>#N/A</v>
      </c>
    </row>
    <row r="2453" spans="2:10" x14ac:dyDescent="0.25">
      <c r="B2453" s="129" t="e">
        <f>VLOOKUP(A2453,'Carga Remito.'!A$4:AK$16957,3,0)</f>
        <v>#N/A</v>
      </c>
      <c r="C2453" s="131" t="e">
        <f t="shared" ca="1" si="80"/>
        <v>#N/A</v>
      </c>
      <c r="D2453" s="28" t="e">
        <f>VLOOKUP(A2453,'Carga Remito.'!A$4:AK$15957,4,0)</f>
        <v>#N/A</v>
      </c>
      <c r="E2453" s="28" t="e">
        <f>VLOOKUP(A2453,'Carga Remito.'!A$4:AK$2258,6,0)</f>
        <v>#N/A</v>
      </c>
      <c r="F2453" s="28" t="e">
        <f>VLOOKUP(A2453,'Carga Remito.'!A$4:AK$1858,7,0)</f>
        <v>#N/A</v>
      </c>
      <c r="G2453" s="27" t="e">
        <f>VLOOKUP(A2453,'Carga Remito.'!A$4:AK$20957,MATCH(G$4,'Carga Remito.'!A$3:AQ$3,0),0)</f>
        <v>#N/A</v>
      </c>
      <c r="J2453" s="15" t="e">
        <f t="shared" si="81"/>
        <v>#N/A</v>
      </c>
    </row>
    <row r="2454" spans="2:10" x14ac:dyDescent="0.25">
      <c r="B2454" s="129" t="e">
        <f>VLOOKUP(A2454,'Carga Remito.'!A$4:AK$16957,3,0)</f>
        <v>#N/A</v>
      </c>
      <c r="C2454" s="131" t="e">
        <f t="shared" ca="1" si="80"/>
        <v>#N/A</v>
      </c>
      <c r="D2454" s="28" t="e">
        <f>VLOOKUP(A2454,'Carga Remito.'!A$4:AK$15957,4,0)</f>
        <v>#N/A</v>
      </c>
      <c r="E2454" s="28" t="e">
        <f>VLOOKUP(A2454,'Carga Remito.'!A$4:AK$2258,6,0)</f>
        <v>#N/A</v>
      </c>
      <c r="F2454" s="28" t="e">
        <f>VLOOKUP(A2454,'Carga Remito.'!A$4:AK$1858,7,0)</f>
        <v>#N/A</v>
      </c>
      <c r="G2454" s="27" t="e">
        <f>VLOOKUP(A2454,'Carga Remito.'!A$4:AK$20957,MATCH(G$4,'Carga Remito.'!A$3:AQ$3,0),0)</f>
        <v>#N/A</v>
      </c>
      <c r="J2454" s="15" t="e">
        <f t="shared" si="81"/>
        <v>#N/A</v>
      </c>
    </row>
    <row r="2455" spans="2:10" x14ac:dyDescent="0.25">
      <c r="B2455" s="129" t="e">
        <f>VLOOKUP(A2455,'Carga Remito.'!A$4:AK$16957,3,0)</f>
        <v>#N/A</v>
      </c>
      <c r="C2455" s="131" t="e">
        <f t="shared" ca="1" si="80"/>
        <v>#N/A</v>
      </c>
      <c r="D2455" s="28" t="e">
        <f>VLOOKUP(A2455,'Carga Remito.'!A$4:AK$15957,4,0)</f>
        <v>#N/A</v>
      </c>
      <c r="E2455" s="28" t="e">
        <f>VLOOKUP(A2455,'Carga Remito.'!A$4:AK$2258,6,0)</f>
        <v>#N/A</v>
      </c>
      <c r="F2455" s="28" t="e">
        <f>VLOOKUP(A2455,'Carga Remito.'!A$4:AK$1858,7,0)</f>
        <v>#N/A</v>
      </c>
      <c r="G2455" s="27" t="e">
        <f>VLOOKUP(A2455,'Carga Remito.'!A$4:AK$20957,MATCH(G$4,'Carga Remito.'!A$3:AQ$3,0),0)</f>
        <v>#N/A</v>
      </c>
      <c r="J2455" s="15" t="e">
        <f t="shared" si="81"/>
        <v>#N/A</v>
      </c>
    </row>
    <row r="2456" spans="2:10" x14ac:dyDescent="0.25">
      <c r="B2456" s="129" t="e">
        <f>VLOOKUP(A2456,'Carga Remito.'!A$4:AK$16957,3,0)</f>
        <v>#N/A</v>
      </c>
      <c r="C2456" s="131" t="e">
        <f t="shared" ca="1" si="80"/>
        <v>#N/A</v>
      </c>
      <c r="D2456" s="28" t="e">
        <f>VLOOKUP(A2456,'Carga Remito.'!A$4:AK$15957,4,0)</f>
        <v>#N/A</v>
      </c>
      <c r="E2456" s="28" t="e">
        <f>VLOOKUP(A2456,'Carga Remito.'!A$4:AK$2258,6,0)</f>
        <v>#N/A</v>
      </c>
      <c r="F2456" s="28" t="e">
        <f>VLOOKUP(A2456,'Carga Remito.'!A$4:AK$1858,7,0)</f>
        <v>#N/A</v>
      </c>
      <c r="G2456" s="27" t="e">
        <f>VLOOKUP(A2456,'Carga Remito.'!A$4:AK$20957,MATCH(G$4,'Carga Remito.'!A$3:AQ$3,0),0)</f>
        <v>#N/A</v>
      </c>
      <c r="J2456" s="15" t="e">
        <f t="shared" si="81"/>
        <v>#N/A</v>
      </c>
    </row>
    <row r="2457" spans="2:10" x14ac:dyDescent="0.25">
      <c r="B2457" s="129" t="e">
        <f>VLOOKUP(A2457,'Carga Remito.'!A$4:AK$16957,3,0)</f>
        <v>#N/A</v>
      </c>
      <c r="C2457" s="131" t="e">
        <f t="shared" ca="1" si="80"/>
        <v>#N/A</v>
      </c>
      <c r="D2457" s="28" t="e">
        <f>VLOOKUP(A2457,'Carga Remito.'!A$4:AK$15957,4,0)</f>
        <v>#N/A</v>
      </c>
      <c r="E2457" s="28" t="e">
        <f>VLOOKUP(A2457,'Carga Remito.'!A$4:AK$2258,6,0)</f>
        <v>#N/A</v>
      </c>
      <c r="F2457" s="28" t="e">
        <f>VLOOKUP(A2457,'Carga Remito.'!A$4:AK$1858,7,0)</f>
        <v>#N/A</v>
      </c>
      <c r="G2457" s="27" t="e">
        <f>VLOOKUP(A2457,'Carga Remito.'!A$4:AK$20957,MATCH(G$4,'Carga Remito.'!A$3:AQ$3,0),0)</f>
        <v>#N/A</v>
      </c>
      <c r="J2457" s="15" t="e">
        <f t="shared" si="81"/>
        <v>#N/A</v>
      </c>
    </row>
    <row r="2458" spans="2:10" x14ac:dyDescent="0.25">
      <c r="B2458" s="129" t="e">
        <f>VLOOKUP(A2458,'Carga Remito.'!A$4:AK$16957,3,0)</f>
        <v>#N/A</v>
      </c>
      <c r="C2458" s="131" t="e">
        <f t="shared" ca="1" si="80"/>
        <v>#N/A</v>
      </c>
      <c r="D2458" s="28" t="e">
        <f>VLOOKUP(A2458,'Carga Remito.'!A$4:AK$15957,4,0)</f>
        <v>#N/A</v>
      </c>
      <c r="E2458" s="28" t="e">
        <f>VLOOKUP(A2458,'Carga Remito.'!A$4:AK$2258,6,0)</f>
        <v>#N/A</v>
      </c>
      <c r="F2458" s="28" t="e">
        <f>VLOOKUP(A2458,'Carga Remito.'!A$4:AK$1858,7,0)</f>
        <v>#N/A</v>
      </c>
      <c r="G2458" s="27" t="e">
        <f>VLOOKUP(A2458,'Carga Remito.'!A$4:AK$20957,MATCH(G$4,'Carga Remito.'!A$3:AQ$3,0),0)</f>
        <v>#N/A</v>
      </c>
      <c r="J2458" s="15" t="e">
        <f t="shared" si="81"/>
        <v>#N/A</v>
      </c>
    </row>
    <row r="2459" spans="2:10" x14ac:dyDescent="0.25">
      <c r="B2459" s="129" t="e">
        <f>VLOOKUP(A2459,'Carga Remito.'!A$4:AK$16957,3,0)</f>
        <v>#N/A</v>
      </c>
      <c r="C2459" s="131" t="e">
        <f t="shared" ca="1" si="80"/>
        <v>#N/A</v>
      </c>
      <c r="D2459" s="28" t="e">
        <f>VLOOKUP(A2459,'Carga Remito.'!A$4:AK$15957,4,0)</f>
        <v>#N/A</v>
      </c>
      <c r="E2459" s="28" t="e">
        <f>VLOOKUP(A2459,'Carga Remito.'!A$4:AK$2258,6,0)</f>
        <v>#N/A</v>
      </c>
      <c r="F2459" s="28" t="e">
        <f>VLOOKUP(A2459,'Carga Remito.'!A$4:AK$1858,7,0)</f>
        <v>#N/A</v>
      </c>
      <c r="G2459" s="27" t="e">
        <f>VLOOKUP(A2459,'Carga Remito.'!A$4:AK$20957,MATCH(G$4,'Carga Remito.'!A$3:AQ$3,0),0)</f>
        <v>#N/A</v>
      </c>
      <c r="J2459" s="15" t="e">
        <f t="shared" si="81"/>
        <v>#N/A</v>
      </c>
    </row>
    <row r="2460" spans="2:10" x14ac:dyDescent="0.25">
      <c r="B2460" s="129" t="e">
        <f>VLOOKUP(A2460,'Carga Remito.'!A$4:AK$16957,3,0)</f>
        <v>#N/A</v>
      </c>
      <c r="C2460" s="131" t="e">
        <f t="shared" ca="1" si="80"/>
        <v>#N/A</v>
      </c>
      <c r="D2460" s="28" t="e">
        <f>VLOOKUP(A2460,'Carga Remito.'!A$4:AK$15957,4,0)</f>
        <v>#N/A</v>
      </c>
      <c r="E2460" s="28" t="e">
        <f>VLOOKUP(A2460,'Carga Remito.'!A$4:AK$2258,6,0)</f>
        <v>#N/A</v>
      </c>
      <c r="F2460" s="28" t="e">
        <f>VLOOKUP(A2460,'Carga Remito.'!A$4:AK$1858,7,0)</f>
        <v>#N/A</v>
      </c>
      <c r="G2460" s="27" t="e">
        <f>VLOOKUP(A2460,'Carga Remito.'!A$4:AK$20957,MATCH(G$4,'Carga Remito.'!A$3:AQ$3,0),0)</f>
        <v>#N/A</v>
      </c>
      <c r="J2460" s="15" t="e">
        <f t="shared" si="81"/>
        <v>#N/A</v>
      </c>
    </row>
    <row r="2461" spans="2:10" x14ac:dyDescent="0.25">
      <c r="B2461" s="129" t="e">
        <f>VLOOKUP(A2461,'Carga Remito.'!A$4:AK$16957,3,0)</f>
        <v>#N/A</v>
      </c>
      <c r="C2461" s="131" t="e">
        <f t="shared" ca="1" si="80"/>
        <v>#N/A</v>
      </c>
      <c r="D2461" s="28" t="e">
        <f>VLOOKUP(A2461,'Carga Remito.'!A$4:AK$15957,4,0)</f>
        <v>#N/A</v>
      </c>
      <c r="E2461" s="28" t="e">
        <f>VLOOKUP(A2461,'Carga Remito.'!A$4:AK$2258,6,0)</f>
        <v>#N/A</v>
      </c>
      <c r="F2461" s="28" t="e">
        <f>VLOOKUP(A2461,'Carga Remito.'!A$4:AK$1858,7,0)</f>
        <v>#N/A</v>
      </c>
      <c r="G2461" s="27" t="e">
        <f>VLOOKUP(A2461,'Carga Remito.'!A$4:AK$20957,MATCH(G$4,'Carga Remito.'!A$3:AQ$3,0),0)</f>
        <v>#N/A</v>
      </c>
      <c r="J2461" s="15" t="e">
        <f t="shared" si="81"/>
        <v>#N/A</v>
      </c>
    </row>
    <row r="2462" spans="2:10" x14ac:dyDescent="0.25">
      <c r="B2462" s="129" t="e">
        <f>VLOOKUP(A2462,'Carga Remito.'!A$4:AK$16957,3,0)</f>
        <v>#N/A</v>
      </c>
      <c r="C2462" s="131" t="e">
        <f t="shared" ca="1" si="80"/>
        <v>#N/A</v>
      </c>
      <c r="D2462" s="28" t="e">
        <f>VLOOKUP(A2462,'Carga Remito.'!A$4:AK$15957,4,0)</f>
        <v>#N/A</v>
      </c>
      <c r="E2462" s="28" t="e">
        <f>VLOOKUP(A2462,'Carga Remito.'!A$4:AK$2258,6,0)</f>
        <v>#N/A</v>
      </c>
      <c r="F2462" s="28" t="e">
        <f>VLOOKUP(A2462,'Carga Remito.'!A$4:AK$1858,7,0)</f>
        <v>#N/A</v>
      </c>
      <c r="G2462" s="27" t="e">
        <f>VLOOKUP(A2462,'Carga Remito.'!A$4:AK$20957,MATCH(G$4,'Carga Remito.'!A$3:AQ$3,0),0)</f>
        <v>#N/A</v>
      </c>
      <c r="J2462" s="15" t="e">
        <f t="shared" si="81"/>
        <v>#N/A</v>
      </c>
    </row>
    <row r="2463" spans="2:10" x14ac:dyDescent="0.25">
      <c r="B2463" s="129" t="e">
        <f>VLOOKUP(A2463,'Carga Remito.'!A$4:AK$16957,3,0)</f>
        <v>#N/A</v>
      </c>
      <c r="C2463" s="131" t="e">
        <f t="shared" ca="1" si="80"/>
        <v>#N/A</v>
      </c>
      <c r="D2463" s="28" t="e">
        <f>VLOOKUP(A2463,'Carga Remito.'!A$4:AK$15957,4,0)</f>
        <v>#N/A</v>
      </c>
      <c r="E2463" s="28" t="e">
        <f>VLOOKUP(A2463,'Carga Remito.'!A$4:AK$2258,6,0)</f>
        <v>#N/A</v>
      </c>
      <c r="F2463" s="28" t="e">
        <f>VLOOKUP(A2463,'Carga Remito.'!A$4:AK$1858,7,0)</f>
        <v>#N/A</v>
      </c>
      <c r="G2463" s="27" t="e">
        <f>VLOOKUP(A2463,'Carga Remito.'!A$4:AK$20957,MATCH(G$4,'Carga Remito.'!A$3:AQ$3,0),0)</f>
        <v>#N/A</v>
      </c>
      <c r="J2463" s="15" t="e">
        <f t="shared" si="81"/>
        <v>#N/A</v>
      </c>
    </row>
    <row r="2464" spans="2:10" x14ac:dyDescent="0.25">
      <c r="B2464" s="129" t="e">
        <f>VLOOKUP(A2464,'Carga Remito.'!A$4:AK$16957,3,0)</f>
        <v>#N/A</v>
      </c>
      <c r="C2464" s="131" t="e">
        <f t="shared" ca="1" si="80"/>
        <v>#N/A</v>
      </c>
      <c r="D2464" s="28" t="e">
        <f>VLOOKUP(A2464,'Carga Remito.'!A$4:AK$15957,4,0)</f>
        <v>#N/A</v>
      </c>
      <c r="E2464" s="28" t="e">
        <f>VLOOKUP(A2464,'Carga Remito.'!A$4:AK$2258,6,0)</f>
        <v>#N/A</v>
      </c>
      <c r="F2464" s="28" t="e">
        <f>VLOOKUP(A2464,'Carga Remito.'!A$4:AK$1858,7,0)</f>
        <v>#N/A</v>
      </c>
      <c r="G2464" s="27" t="e">
        <f>VLOOKUP(A2464,'Carga Remito.'!A$4:AK$20957,MATCH(G$4,'Carga Remito.'!A$3:AQ$3,0),0)</f>
        <v>#N/A</v>
      </c>
      <c r="J2464" s="15" t="e">
        <f t="shared" si="81"/>
        <v>#N/A</v>
      </c>
    </row>
    <row r="2465" spans="2:10" x14ac:dyDescent="0.25">
      <c r="B2465" s="129" t="e">
        <f>VLOOKUP(A2465,'Carga Remito.'!A$4:AK$16957,3,0)</f>
        <v>#N/A</v>
      </c>
      <c r="C2465" s="131" t="e">
        <f t="shared" ca="1" si="80"/>
        <v>#N/A</v>
      </c>
      <c r="D2465" s="28" t="e">
        <f>VLOOKUP(A2465,'Carga Remito.'!A$4:AK$15957,4,0)</f>
        <v>#N/A</v>
      </c>
      <c r="E2465" s="28" t="e">
        <f>VLOOKUP(A2465,'Carga Remito.'!A$4:AK$2258,6,0)</f>
        <v>#N/A</v>
      </c>
      <c r="F2465" s="28" t="e">
        <f>VLOOKUP(A2465,'Carga Remito.'!A$4:AK$1858,7,0)</f>
        <v>#N/A</v>
      </c>
      <c r="G2465" s="27" t="e">
        <f>VLOOKUP(A2465,'Carga Remito.'!A$4:AK$20957,MATCH(G$4,'Carga Remito.'!A$3:AQ$3,0),0)</f>
        <v>#N/A</v>
      </c>
      <c r="J2465" s="15" t="e">
        <f t="shared" si="81"/>
        <v>#N/A</v>
      </c>
    </row>
    <row r="2466" spans="2:10" x14ac:dyDescent="0.25">
      <c r="B2466" s="129" t="e">
        <f>VLOOKUP(A2466,'Carga Remito.'!A$4:AK$16957,3,0)</f>
        <v>#N/A</v>
      </c>
      <c r="C2466" s="131" t="e">
        <f t="shared" ca="1" si="80"/>
        <v>#N/A</v>
      </c>
      <c r="D2466" s="28" t="e">
        <f>VLOOKUP(A2466,'Carga Remito.'!A$4:AK$15957,4,0)</f>
        <v>#N/A</v>
      </c>
      <c r="E2466" s="28" t="e">
        <f>VLOOKUP(A2466,'Carga Remito.'!A$4:AK$2258,6,0)</f>
        <v>#N/A</v>
      </c>
      <c r="F2466" s="28" t="e">
        <f>VLOOKUP(A2466,'Carga Remito.'!A$4:AK$1858,7,0)</f>
        <v>#N/A</v>
      </c>
      <c r="G2466" s="27" t="e">
        <f>VLOOKUP(A2466,'Carga Remito.'!A$4:AK$20957,MATCH(G$4,'Carga Remito.'!A$3:AQ$3,0),0)</f>
        <v>#N/A</v>
      </c>
      <c r="J2466" s="15" t="e">
        <f t="shared" si="81"/>
        <v>#N/A</v>
      </c>
    </row>
    <row r="2467" spans="2:10" x14ac:dyDescent="0.25">
      <c r="B2467" s="129" t="e">
        <f>VLOOKUP(A2467,'Carga Remito.'!A$4:AK$16957,3,0)</f>
        <v>#N/A</v>
      </c>
      <c r="C2467" s="131" t="e">
        <f t="shared" ca="1" si="80"/>
        <v>#N/A</v>
      </c>
      <c r="D2467" s="28" t="e">
        <f>VLOOKUP(A2467,'Carga Remito.'!A$4:AK$15957,4,0)</f>
        <v>#N/A</v>
      </c>
      <c r="E2467" s="28" t="e">
        <f>VLOOKUP(A2467,'Carga Remito.'!A$4:AK$2258,6,0)</f>
        <v>#N/A</v>
      </c>
      <c r="F2467" s="28" t="e">
        <f>VLOOKUP(A2467,'Carga Remito.'!A$4:AK$1858,7,0)</f>
        <v>#N/A</v>
      </c>
      <c r="G2467" s="27" t="e">
        <f>VLOOKUP(A2467,'Carga Remito.'!A$4:AK$20957,MATCH(G$4,'Carga Remito.'!A$3:AQ$3,0),0)</f>
        <v>#N/A</v>
      </c>
      <c r="J2467" s="15" t="e">
        <f t="shared" si="81"/>
        <v>#N/A</v>
      </c>
    </row>
    <row r="2468" spans="2:10" x14ac:dyDescent="0.25">
      <c r="B2468" s="129" t="e">
        <f>VLOOKUP(A2468,'Carga Remito.'!A$4:AK$16957,3,0)</f>
        <v>#N/A</v>
      </c>
      <c r="C2468" s="131" t="e">
        <f t="shared" ca="1" si="80"/>
        <v>#N/A</v>
      </c>
      <c r="D2468" s="28" t="e">
        <f>VLOOKUP(A2468,'Carga Remito.'!A$4:AK$15957,4,0)</f>
        <v>#N/A</v>
      </c>
      <c r="E2468" s="28" t="e">
        <f>VLOOKUP(A2468,'Carga Remito.'!A$4:AK$2258,6,0)</f>
        <v>#N/A</v>
      </c>
      <c r="F2468" s="28" t="e">
        <f>VLOOKUP(A2468,'Carga Remito.'!A$4:AK$1858,7,0)</f>
        <v>#N/A</v>
      </c>
      <c r="G2468" s="27" t="e">
        <f>VLOOKUP(A2468,'Carga Remito.'!A$4:AK$20957,MATCH(G$4,'Carga Remito.'!A$3:AQ$3,0),0)</f>
        <v>#N/A</v>
      </c>
      <c r="J2468" s="15" t="e">
        <f t="shared" si="81"/>
        <v>#N/A</v>
      </c>
    </row>
    <row r="2469" spans="2:10" x14ac:dyDescent="0.25">
      <c r="B2469" s="129" t="e">
        <f>VLOOKUP(A2469,'Carga Remito.'!A$4:AK$16957,3,0)</f>
        <v>#N/A</v>
      </c>
      <c r="C2469" s="131" t="e">
        <f t="shared" ref="C2469:C2532" ca="1" si="82">IF((TODAY()-B2469)&lt;30,0,(TODAY()-B2469)/30)</f>
        <v>#N/A</v>
      </c>
      <c r="D2469" s="28" t="e">
        <f>VLOOKUP(A2469,'Carga Remito.'!A$4:AK$15957,4,0)</f>
        <v>#N/A</v>
      </c>
      <c r="E2469" s="28" t="e">
        <f>VLOOKUP(A2469,'Carga Remito.'!A$4:AK$2258,6,0)</f>
        <v>#N/A</v>
      </c>
      <c r="F2469" s="28" t="e">
        <f>VLOOKUP(A2469,'Carga Remito.'!A$4:AK$1858,7,0)</f>
        <v>#N/A</v>
      </c>
      <c r="G2469" s="27" t="e">
        <f>VLOOKUP(A2469,'Carga Remito.'!A$4:AK$20957,MATCH(G$4,'Carga Remito.'!A$3:AQ$3,0),0)</f>
        <v>#N/A</v>
      </c>
      <c r="J2469" s="15" t="e">
        <f t="shared" si="81"/>
        <v>#N/A</v>
      </c>
    </row>
    <row r="2470" spans="2:10" x14ac:dyDescent="0.25">
      <c r="B2470" s="129" t="e">
        <f>VLOOKUP(A2470,'Carga Remito.'!A$4:AK$16957,3,0)</f>
        <v>#N/A</v>
      </c>
      <c r="C2470" s="131" t="e">
        <f t="shared" ca="1" si="82"/>
        <v>#N/A</v>
      </c>
      <c r="D2470" s="28" t="e">
        <f>VLOOKUP(A2470,'Carga Remito.'!A$4:AK$15957,4,0)</f>
        <v>#N/A</v>
      </c>
      <c r="E2470" s="28" t="e">
        <f>VLOOKUP(A2470,'Carga Remito.'!A$4:AK$2258,6,0)</f>
        <v>#N/A</v>
      </c>
      <c r="F2470" s="28" t="e">
        <f>VLOOKUP(A2470,'Carga Remito.'!A$4:AK$1858,7,0)</f>
        <v>#N/A</v>
      </c>
      <c r="G2470" s="27" t="e">
        <f>VLOOKUP(A2470,'Carga Remito.'!A$4:AK$20957,MATCH(G$4,'Carga Remito.'!A$3:AQ$3,0),0)</f>
        <v>#N/A</v>
      </c>
      <c r="J2470" s="15" t="e">
        <f t="shared" si="81"/>
        <v>#N/A</v>
      </c>
    </row>
    <row r="2471" spans="2:10" x14ac:dyDescent="0.25">
      <c r="B2471" s="129" t="e">
        <f>VLOOKUP(A2471,'Carga Remito.'!A$4:AK$16957,3,0)</f>
        <v>#N/A</v>
      </c>
      <c r="C2471" s="131" t="e">
        <f t="shared" ca="1" si="82"/>
        <v>#N/A</v>
      </c>
      <c r="D2471" s="28" t="e">
        <f>VLOOKUP(A2471,'Carga Remito.'!A$4:AK$15957,4,0)</f>
        <v>#N/A</v>
      </c>
      <c r="E2471" s="28" t="e">
        <f>VLOOKUP(A2471,'Carga Remito.'!A$4:AK$2258,6,0)</f>
        <v>#N/A</v>
      </c>
      <c r="F2471" s="28" t="e">
        <f>VLOOKUP(A2471,'Carga Remito.'!A$4:AK$1858,7,0)</f>
        <v>#N/A</v>
      </c>
      <c r="G2471" s="27" t="e">
        <f>VLOOKUP(A2471,'Carga Remito.'!A$4:AK$20957,MATCH(G$4,'Carga Remito.'!A$3:AQ$3,0),0)</f>
        <v>#N/A</v>
      </c>
      <c r="J2471" s="15" t="e">
        <f t="shared" si="81"/>
        <v>#N/A</v>
      </c>
    </row>
    <row r="2472" spans="2:10" x14ac:dyDescent="0.25">
      <c r="B2472" s="129" t="e">
        <f>VLOOKUP(A2472,'Carga Remito.'!A$4:AK$16957,3,0)</f>
        <v>#N/A</v>
      </c>
      <c r="C2472" s="131" t="e">
        <f t="shared" ca="1" si="82"/>
        <v>#N/A</v>
      </c>
      <c r="D2472" s="28" t="e">
        <f>VLOOKUP(A2472,'Carga Remito.'!A$4:AK$15957,4,0)</f>
        <v>#N/A</v>
      </c>
      <c r="E2472" s="28" t="e">
        <f>VLOOKUP(A2472,'Carga Remito.'!A$4:AK$2258,6,0)</f>
        <v>#N/A</v>
      </c>
      <c r="F2472" s="28" t="e">
        <f>VLOOKUP(A2472,'Carga Remito.'!A$4:AK$1858,7,0)</f>
        <v>#N/A</v>
      </c>
      <c r="G2472" s="27" t="e">
        <f>VLOOKUP(A2472,'Carga Remito.'!A$4:AK$20957,MATCH(G$4,'Carga Remito.'!A$3:AQ$3,0),0)</f>
        <v>#N/A</v>
      </c>
      <c r="J2472" s="15" t="e">
        <f t="shared" si="81"/>
        <v>#N/A</v>
      </c>
    </row>
    <row r="2473" spans="2:10" x14ac:dyDescent="0.25">
      <c r="B2473" s="129" t="e">
        <f>VLOOKUP(A2473,'Carga Remito.'!A$4:AK$16957,3,0)</f>
        <v>#N/A</v>
      </c>
      <c r="C2473" s="131" t="e">
        <f t="shared" ca="1" si="82"/>
        <v>#N/A</v>
      </c>
      <c r="D2473" s="28" t="e">
        <f>VLOOKUP(A2473,'Carga Remito.'!A$4:AK$15957,4,0)</f>
        <v>#N/A</v>
      </c>
      <c r="E2473" s="28" t="e">
        <f>VLOOKUP(A2473,'Carga Remito.'!A$4:AK$2258,6,0)</f>
        <v>#N/A</v>
      </c>
      <c r="F2473" s="28" t="e">
        <f>VLOOKUP(A2473,'Carga Remito.'!A$4:AK$1858,7,0)</f>
        <v>#N/A</v>
      </c>
      <c r="G2473" s="27" t="e">
        <f>VLOOKUP(A2473,'Carga Remito.'!A$4:AK$20957,MATCH(G$4,'Carga Remito.'!A$3:AQ$3,0),0)</f>
        <v>#N/A</v>
      </c>
      <c r="J2473" s="15" t="e">
        <f t="shared" si="81"/>
        <v>#N/A</v>
      </c>
    </row>
    <row r="2474" spans="2:10" x14ac:dyDescent="0.25">
      <c r="B2474" s="129" t="e">
        <f>VLOOKUP(A2474,'Carga Remito.'!A$4:AK$16957,3,0)</f>
        <v>#N/A</v>
      </c>
      <c r="C2474" s="131" t="e">
        <f t="shared" ca="1" si="82"/>
        <v>#N/A</v>
      </c>
      <c r="D2474" s="28" t="e">
        <f>VLOOKUP(A2474,'Carga Remito.'!A$4:AK$15957,4,0)</f>
        <v>#N/A</v>
      </c>
      <c r="E2474" s="28" t="e">
        <f>VLOOKUP(A2474,'Carga Remito.'!A$4:AK$2258,6,0)</f>
        <v>#N/A</v>
      </c>
      <c r="F2474" s="28" t="e">
        <f>VLOOKUP(A2474,'Carga Remito.'!A$4:AK$1858,7,0)</f>
        <v>#N/A</v>
      </c>
      <c r="G2474" s="27" t="e">
        <f>VLOOKUP(A2474,'Carga Remito.'!A$4:AK$20957,MATCH(G$4,'Carga Remito.'!A$3:AQ$3,0),0)</f>
        <v>#N/A</v>
      </c>
      <c r="J2474" s="15" t="e">
        <f t="shared" si="81"/>
        <v>#N/A</v>
      </c>
    </row>
    <row r="2475" spans="2:10" x14ac:dyDescent="0.25">
      <c r="B2475" s="129" t="e">
        <f>VLOOKUP(A2475,'Carga Remito.'!A$4:AK$16957,3,0)</f>
        <v>#N/A</v>
      </c>
      <c r="C2475" s="131" t="e">
        <f t="shared" ca="1" si="82"/>
        <v>#N/A</v>
      </c>
      <c r="D2475" s="28" t="e">
        <f>VLOOKUP(A2475,'Carga Remito.'!A$4:AK$15957,4,0)</f>
        <v>#N/A</v>
      </c>
      <c r="E2475" s="28" t="e">
        <f>VLOOKUP(A2475,'Carga Remito.'!A$4:AK$2258,6,0)</f>
        <v>#N/A</v>
      </c>
      <c r="F2475" s="28" t="e">
        <f>VLOOKUP(A2475,'Carga Remito.'!A$4:AK$1858,7,0)</f>
        <v>#N/A</v>
      </c>
      <c r="G2475" s="27" t="e">
        <f>VLOOKUP(A2475,'Carga Remito.'!A$4:AK$20957,MATCH(G$4,'Carga Remito.'!A$3:AQ$3,0),0)</f>
        <v>#N/A</v>
      </c>
      <c r="J2475" s="15" t="e">
        <f t="shared" si="81"/>
        <v>#N/A</v>
      </c>
    </row>
    <row r="2476" spans="2:10" x14ac:dyDescent="0.25">
      <c r="B2476" s="129" t="e">
        <f>VLOOKUP(A2476,'Carga Remito.'!A$4:AK$16957,3,0)</f>
        <v>#N/A</v>
      </c>
      <c r="C2476" s="131" t="e">
        <f t="shared" ca="1" si="82"/>
        <v>#N/A</v>
      </c>
      <c r="D2476" s="28" t="e">
        <f>VLOOKUP(A2476,'Carga Remito.'!A$4:AK$15957,4,0)</f>
        <v>#N/A</v>
      </c>
      <c r="E2476" s="28" t="e">
        <f>VLOOKUP(A2476,'Carga Remito.'!A$4:AK$2258,6,0)</f>
        <v>#N/A</v>
      </c>
      <c r="F2476" s="28" t="e">
        <f>VLOOKUP(A2476,'Carga Remito.'!A$4:AK$1858,7,0)</f>
        <v>#N/A</v>
      </c>
      <c r="G2476" s="27" t="e">
        <f>VLOOKUP(A2476,'Carga Remito.'!A$4:AK$20957,MATCH(G$4,'Carga Remito.'!A$3:AQ$3,0),0)</f>
        <v>#N/A</v>
      </c>
      <c r="J2476" s="15" t="e">
        <f t="shared" si="81"/>
        <v>#N/A</v>
      </c>
    </row>
    <row r="2477" spans="2:10" x14ac:dyDescent="0.25">
      <c r="B2477" s="129" t="e">
        <f>VLOOKUP(A2477,'Carga Remito.'!A$4:AK$16957,3,0)</f>
        <v>#N/A</v>
      </c>
      <c r="C2477" s="131" t="e">
        <f t="shared" ca="1" si="82"/>
        <v>#N/A</v>
      </c>
      <c r="D2477" s="28" t="e">
        <f>VLOOKUP(A2477,'Carga Remito.'!A$4:AK$15957,4,0)</f>
        <v>#N/A</v>
      </c>
      <c r="E2477" s="28" t="e">
        <f>VLOOKUP(A2477,'Carga Remito.'!A$4:AK$2258,6,0)</f>
        <v>#N/A</v>
      </c>
      <c r="F2477" s="28" t="e">
        <f>VLOOKUP(A2477,'Carga Remito.'!A$4:AK$1858,7,0)</f>
        <v>#N/A</v>
      </c>
      <c r="G2477" s="27" t="e">
        <f>VLOOKUP(A2477,'Carga Remito.'!A$4:AK$20957,MATCH(G$4,'Carga Remito.'!A$3:AQ$3,0),0)</f>
        <v>#N/A</v>
      </c>
      <c r="J2477" s="15" t="e">
        <f t="shared" si="81"/>
        <v>#N/A</v>
      </c>
    </row>
    <row r="2478" spans="2:10" x14ac:dyDescent="0.25">
      <c r="B2478" s="129" t="e">
        <f>VLOOKUP(A2478,'Carga Remito.'!A$4:AK$16957,3,0)</f>
        <v>#N/A</v>
      </c>
      <c r="C2478" s="131" t="e">
        <f t="shared" ca="1" si="82"/>
        <v>#N/A</v>
      </c>
      <c r="D2478" s="28" t="e">
        <f>VLOOKUP(A2478,'Carga Remito.'!A$4:AK$15957,4,0)</f>
        <v>#N/A</v>
      </c>
      <c r="E2478" s="28" t="e">
        <f>VLOOKUP(A2478,'Carga Remito.'!A$4:AK$2258,6,0)</f>
        <v>#N/A</v>
      </c>
      <c r="F2478" s="28" t="e">
        <f>VLOOKUP(A2478,'Carga Remito.'!A$4:AK$1858,7,0)</f>
        <v>#N/A</v>
      </c>
      <c r="G2478" s="27" t="e">
        <f>VLOOKUP(A2478,'Carga Remito.'!A$4:AK$20957,MATCH(G$4,'Carga Remito.'!A$3:AQ$3,0),0)</f>
        <v>#N/A</v>
      </c>
      <c r="J2478" s="15" t="e">
        <f t="shared" si="81"/>
        <v>#N/A</v>
      </c>
    </row>
    <row r="2479" spans="2:10" x14ac:dyDescent="0.25">
      <c r="B2479" s="129" t="e">
        <f>VLOOKUP(A2479,'Carga Remito.'!A$4:AK$16957,3,0)</f>
        <v>#N/A</v>
      </c>
      <c r="C2479" s="131" t="e">
        <f t="shared" ca="1" si="82"/>
        <v>#N/A</v>
      </c>
      <c r="D2479" s="28" t="e">
        <f>VLOOKUP(A2479,'Carga Remito.'!A$4:AK$15957,4,0)</f>
        <v>#N/A</v>
      </c>
      <c r="E2479" s="28" t="e">
        <f>VLOOKUP(A2479,'Carga Remito.'!A$4:AK$2258,6,0)</f>
        <v>#N/A</v>
      </c>
      <c r="F2479" s="28" t="e">
        <f>VLOOKUP(A2479,'Carga Remito.'!A$4:AK$1858,7,0)</f>
        <v>#N/A</v>
      </c>
      <c r="G2479" s="27" t="e">
        <f>VLOOKUP(A2479,'Carga Remito.'!A$4:AK$20957,MATCH(G$4,'Carga Remito.'!A$3:AQ$3,0),0)</f>
        <v>#N/A</v>
      </c>
      <c r="J2479" s="15" t="e">
        <f t="shared" si="81"/>
        <v>#N/A</v>
      </c>
    </row>
    <row r="2480" spans="2:10" x14ac:dyDescent="0.25">
      <c r="B2480" s="129" t="e">
        <f>VLOOKUP(A2480,'Carga Remito.'!A$4:AK$16957,3,0)</f>
        <v>#N/A</v>
      </c>
      <c r="C2480" s="131" t="e">
        <f t="shared" ca="1" si="82"/>
        <v>#N/A</v>
      </c>
      <c r="D2480" s="28" t="e">
        <f>VLOOKUP(A2480,'Carga Remito.'!A$4:AK$15957,4,0)</f>
        <v>#N/A</v>
      </c>
      <c r="E2480" s="28" t="e">
        <f>VLOOKUP(A2480,'Carga Remito.'!A$4:AK$2258,6,0)</f>
        <v>#N/A</v>
      </c>
      <c r="F2480" s="28" t="e">
        <f>VLOOKUP(A2480,'Carga Remito.'!A$4:AK$1858,7,0)</f>
        <v>#N/A</v>
      </c>
      <c r="G2480" s="27" t="e">
        <f>VLOOKUP(A2480,'Carga Remito.'!A$4:AK$20957,MATCH(G$4,'Carga Remito.'!A$3:AQ$3,0),0)</f>
        <v>#N/A</v>
      </c>
      <c r="J2480" s="15" t="e">
        <f t="shared" si="81"/>
        <v>#N/A</v>
      </c>
    </row>
    <row r="2481" spans="2:10" x14ac:dyDescent="0.25">
      <c r="B2481" s="129" t="e">
        <f>VLOOKUP(A2481,'Carga Remito.'!A$4:AK$16957,3,0)</f>
        <v>#N/A</v>
      </c>
      <c r="C2481" s="131" t="e">
        <f t="shared" ca="1" si="82"/>
        <v>#N/A</v>
      </c>
      <c r="D2481" s="28" t="e">
        <f>VLOOKUP(A2481,'Carga Remito.'!A$4:AK$15957,4,0)</f>
        <v>#N/A</v>
      </c>
      <c r="E2481" s="28" t="e">
        <f>VLOOKUP(A2481,'Carga Remito.'!A$4:AK$2258,6,0)</f>
        <v>#N/A</v>
      </c>
      <c r="F2481" s="28" t="e">
        <f>VLOOKUP(A2481,'Carga Remito.'!A$4:AK$1858,7,0)</f>
        <v>#N/A</v>
      </c>
      <c r="G2481" s="27" t="e">
        <f>VLOOKUP(A2481,'Carga Remito.'!A$4:AK$20957,MATCH(G$4,'Carga Remito.'!A$3:AQ$3,0),0)</f>
        <v>#N/A</v>
      </c>
      <c r="J2481" s="15" t="e">
        <f t="shared" si="81"/>
        <v>#N/A</v>
      </c>
    </row>
    <row r="2482" spans="2:10" x14ac:dyDescent="0.25">
      <c r="B2482" s="129" t="e">
        <f>VLOOKUP(A2482,'Carga Remito.'!A$4:AK$16957,3,0)</f>
        <v>#N/A</v>
      </c>
      <c r="C2482" s="131" t="e">
        <f t="shared" ca="1" si="82"/>
        <v>#N/A</v>
      </c>
      <c r="D2482" s="28" t="e">
        <f>VLOOKUP(A2482,'Carga Remito.'!A$4:AK$15957,4,0)</f>
        <v>#N/A</v>
      </c>
      <c r="E2482" s="28" t="e">
        <f>VLOOKUP(A2482,'Carga Remito.'!A$4:AK$2258,6,0)</f>
        <v>#N/A</v>
      </c>
      <c r="F2482" s="28" t="e">
        <f>VLOOKUP(A2482,'Carga Remito.'!A$4:AK$1858,7,0)</f>
        <v>#N/A</v>
      </c>
      <c r="G2482" s="27" t="e">
        <f>VLOOKUP(A2482,'Carga Remito.'!A$4:AK$20957,MATCH(G$4,'Carga Remito.'!A$3:AQ$3,0),0)</f>
        <v>#N/A</v>
      </c>
      <c r="J2482" s="15" t="e">
        <f t="shared" si="81"/>
        <v>#N/A</v>
      </c>
    </row>
    <row r="2483" spans="2:10" x14ac:dyDescent="0.25">
      <c r="B2483" s="129" t="e">
        <f>VLOOKUP(A2483,'Carga Remito.'!A$4:AK$16957,3,0)</f>
        <v>#N/A</v>
      </c>
      <c r="C2483" s="131" t="e">
        <f t="shared" ca="1" si="82"/>
        <v>#N/A</v>
      </c>
      <c r="D2483" s="28" t="e">
        <f>VLOOKUP(A2483,'Carga Remito.'!A$4:AK$15957,4,0)</f>
        <v>#N/A</v>
      </c>
      <c r="E2483" s="28" t="e">
        <f>VLOOKUP(A2483,'Carga Remito.'!A$4:AK$2258,6,0)</f>
        <v>#N/A</v>
      </c>
      <c r="F2483" s="28" t="e">
        <f>VLOOKUP(A2483,'Carga Remito.'!A$4:AK$1858,7,0)</f>
        <v>#N/A</v>
      </c>
      <c r="G2483" s="27" t="e">
        <f>VLOOKUP(A2483,'Carga Remito.'!A$4:AK$20957,MATCH(G$4,'Carga Remito.'!A$3:AQ$3,0),0)</f>
        <v>#N/A</v>
      </c>
      <c r="J2483" s="15" t="e">
        <f t="shared" si="81"/>
        <v>#N/A</v>
      </c>
    </row>
    <row r="2484" spans="2:10" x14ac:dyDescent="0.25">
      <c r="B2484" s="129" t="e">
        <f>VLOOKUP(A2484,'Carga Remito.'!A$4:AK$16957,3,0)</f>
        <v>#N/A</v>
      </c>
      <c r="C2484" s="131" t="e">
        <f t="shared" ca="1" si="82"/>
        <v>#N/A</v>
      </c>
      <c r="D2484" s="28" t="e">
        <f>VLOOKUP(A2484,'Carga Remito.'!A$4:AK$15957,4,0)</f>
        <v>#N/A</v>
      </c>
      <c r="E2484" s="28" t="e">
        <f>VLOOKUP(A2484,'Carga Remito.'!A$4:AK$2258,6,0)</f>
        <v>#N/A</v>
      </c>
      <c r="F2484" s="28" t="e">
        <f>VLOOKUP(A2484,'Carga Remito.'!A$4:AK$1858,7,0)</f>
        <v>#N/A</v>
      </c>
      <c r="G2484" s="27" t="e">
        <f>VLOOKUP(A2484,'Carga Remito.'!A$4:AK$20957,MATCH(G$4,'Carga Remito.'!A$3:AQ$3,0),0)</f>
        <v>#N/A</v>
      </c>
      <c r="J2484" s="15" t="e">
        <f t="shared" ref="J2484:J2547" si="83">+G2484-K2484-N2484-Q2484-T2484-W2484-Z2484</f>
        <v>#N/A</v>
      </c>
    </row>
    <row r="2485" spans="2:10" x14ac:dyDescent="0.25">
      <c r="B2485" s="129" t="e">
        <f>VLOOKUP(A2485,'Carga Remito.'!A$4:AK$16957,3,0)</f>
        <v>#N/A</v>
      </c>
      <c r="C2485" s="131" t="e">
        <f t="shared" ca="1" si="82"/>
        <v>#N/A</v>
      </c>
      <c r="D2485" s="28" t="e">
        <f>VLOOKUP(A2485,'Carga Remito.'!A$4:AK$15957,4,0)</f>
        <v>#N/A</v>
      </c>
      <c r="E2485" s="28" t="e">
        <f>VLOOKUP(A2485,'Carga Remito.'!A$4:AK$2258,6,0)</f>
        <v>#N/A</v>
      </c>
      <c r="F2485" s="28" t="e">
        <f>VLOOKUP(A2485,'Carga Remito.'!A$4:AK$1858,7,0)</f>
        <v>#N/A</v>
      </c>
      <c r="G2485" s="27" t="e">
        <f>VLOOKUP(A2485,'Carga Remito.'!A$4:AK$20957,MATCH(G$4,'Carga Remito.'!A$3:AQ$3,0),0)</f>
        <v>#N/A</v>
      </c>
      <c r="J2485" s="15" t="e">
        <f t="shared" si="83"/>
        <v>#N/A</v>
      </c>
    </row>
    <row r="2486" spans="2:10" x14ac:dyDescent="0.25">
      <c r="B2486" s="129" t="e">
        <f>VLOOKUP(A2486,'Carga Remito.'!A$4:AK$16957,3,0)</f>
        <v>#N/A</v>
      </c>
      <c r="C2486" s="131" t="e">
        <f t="shared" ca="1" si="82"/>
        <v>#N/A</v>
      </c>
      <c r="D2486" s="28" t="e">
        <f>VLOOKUP(A2486,'Carga Remito.'!A$4:AK$15957,4,0)</f>
        <v>#N/A</v>
      </c>
      <c r="E2486" s="28" t="e">
        <f>VLOOKUP(A2486,'Carga Remito.'!A$4:AK$2258,6,0)</f>
        <v>#N/A</v>
      </c>
      <c r="F2486" s="28" t="e">
        <f>VLOOKUP(A2486,'Carga Remito.'!A$4:AK$1858,7,0)</f>
        <v>#N/A</v>
      </c>
      <c r="G2486" s="27" t="e">
        <f>VLOOKUP(A2486,'Carga Remito.'!A$4:AK$20957,MATCH(G$4,'Carga Remito.'!A$3:AQ$3,0),0)</f>
        <v>#N/A</v>
      </c>
      <c r="J2486" s="15" t="e">
        <f t="shared" si="83"/>
        <v>#N/A</v>
      </c>
    </row>
    <row r="2487" spans="2:10" x14ac:dyDescent="0.25">
      <c r="B2487" s="129" t="e">
        <f>VLOOKUP(A2487,'Carga Remito.'!A$4:AK$16957,3,0)</f>
        <v>#N/A</v>
      </c>
      <c r="C2487" s="131" t="e">
        <f t="shared" ca="1" si="82"/>
        <v>#N/A</v>
      </c>
      <c r="D2487" s="28" t="e">
        <f>VLOOKUP(A2487,'Carga Remito.'!A$4:AK$15957,4,0)</f>
        <v>#N/A</v>
      </c>
      <c r="E2487" s="28" t="e">
        <f>VLOOKUP(A2487,'Carga Remito.'!A$4:AK$2258,6,0)</f>
        <v>#N/A</v>
      </c>
      <c r="F2487" s="28" t="e">
        <f>VLOOKUP(A2487,'Carga Remito.'!A$4:AK$1858,7,0)</f>
        <v>#N/A</v>
      </c>
      <c r="G2487" s="27" t="e">
        <f>VLOOKUP(A2487,'Carga Remito.'!A$4:AK$20957,MATCH(G$4,'Carga Remito.'!A$3:AQ$3,0),0)</f>
        <v>#N/A</v>
      </c>
      <c r="J2487" s="15" t="e">
        <f t="shared" si="83"/>
        <v>#N/A</v>
      </c>
    </row>
    <row r="2488" spans="2:10" x14ac:dyDescent="0.25">
      <c r="B2488" s="129" t="e">
        <f>VLOOKUP(A2488,'Carga Remito.'!A$4:AK$16957,3,0)</f>
        <v>#N/A</v>
      </c>
      <c r="C2488" s="131" t="e">
        <f t="shared" ca="1" si="82"/>
        <v>#N/A</v>
      </c>
      <c r="D2488" s="28" t="e">
        <f>VLOOKUP(A2488,'Carga Remito.'!A$4:AK$15957,4,0)</f>
        <v>#N/A</v>
      </c>
      <c r="E2488" s="28" t="e">
        <f>VLOOKUP(A2488,'Carga Remito.'!A$4:AK$2258,6,0)</f>
        <v>#N/A</v>
      </c>
      <c r="F2488" s="28" t="e">
        <f>VLOOKUP(A2488,'Carga Remito.'!A$4:AK$1858,7,0)</f>
        <v>#N/A</v>
      </c>
      <c r="G2488" s="27" t="e">
        <f>VLOOKUP(A2488,'Carga Remito.'!A$4:AK$20957,MATCH(G$4,'Carga Remito.'!A$3:AQ$3,0),0)</f>
        <v>#N/A</v>
      </c>
      <c r="J2488" s="15" t="e">
        <f t="shared" si="83"/>
        <v>#N/A</v>
      </c>
    </row>
    <row r="2489" spans="2:10" x14ac:dyDescent="0.25">
      <c r="B2489" s="129" t="e">
        <f>VLOOKUP(A2489,'Carga Remito.'!A$4:AK$16957,3,0)</f>
        <v>#N/A</v>
      </c>
      <c r="C2489" s="131" t="e">
        <f t="shared" ca="1" si="82"/>
        <v>#N/A</v>
      </c>
      <c r="D2489" s="28" t="e">
        <f>VLOOKUP(A2489,'Carga Remito.'!A$4:AK$15957,4,0)</f>
        <v>#N/A</v>
      </c>
      <c r="E2489" s="28" t="e">
        <f>VLOOKUP(A2489,'Carga Remito.'!A$4:AK$2258,6,0)</f>
        <v>#N/A</v>
      </c>
      <c r="F2489" s="28" t="e">
        <f>VLOOKUP(A2489,'Carga Remito.'!A$4:AK$1858,7,0)</f>
        <v>#N/A</v>
      </c>
      <c r="G2489" s="27" t="e">
        <f>VLOOKUP(A2489,'Carga Remito.'!A$4:AK$20957,MATCH(G$4,'Carga Remito.'!A$3:AQ$3,0),0)</f>
        <v>#N/A</v>
      </c>
      <c r="J2489" s="15" t="e">
        <f t="shared" si="83"/>
        <v>#N/A</v>
      </c>
    </row>
    <row r="2490" spans="2:10" x14ac:dyDescent="0.25">
      <c r="B2490" s="129" t="e">
        <f>VLOOKUP(A2490,'Carga Remito.'!A$4:AK$16957,3,0)</f>
        <v>#N/A</v>
      </c>
      <c r="C2490" s="131" t="e">
        <f t="shared" ca="1" si="82"/>
        <v>#N/A</v>
      </c>
      <c r="D2490" s="28" t="e">
        <f>VLOOKUP(A2490,'Carga Remito.'!A$4:AK$15957,4,0)</f>
        <v>#N/A</v>
      </c>
      <c r="E2490" s="28" t="e">
        <f>VLOOKUP(A2490,'Carga Remito.'!A$4:AK$2258,6,0)</f>
        <v>#N/A</v>
      </c>
      <c r="F2490" s="28" t="e">
        <f>VLOOKUP(A2490,'Carga Remito.'!A$4:AK$1858,7,0)</f>
        <v>#N/A</v>
      </c>
      <c r="G2490" s="27" t="e">
        <f>VLOOKUP(A2490,'Carga Remito.'!A$4:AK$20957,MATCH(G$4,'Carga Remito.'!A$3:AQ$3,0),0)</f>
        <v>#N/A</v>
      </c>
      <c r="J2490" s="15" t="e">
        <f t="shared" si="83"/>
        <v>#N/A</v>
      </c>
    </row>
    <row r="2491" spans="2:10" x14ac:dyDescent="0.25">
      <c r="B2491" s="129" t="e">
        <f>VLOOKUP(A2491,'Carga Remito.'!A$4:AK$16957,3,0)</f>
        <v>#N/A</v>
      </c>
      <c r="C2491" s="131" t="e">
        <f t="shared" ca="1" si="82"/>
        <v>#N/A</v>
      </c>
      <c r="D2491" s="28" t="e">
        <f>VLOOKUP(A2491,'Carga Remito.'!A$4:AK$15957,4,0)</f>
        <v>#N/A</v>
      </c>
      <c r="E2491" s="28" t="e">
        <f>VLOOKUP(A2491,'Carga Remito.'!A$4:AK$2258,6,0)</f>
        <v>#N/A</v>
      </c>
      <c r="F2491" s="28" t="e">
        <f>VLOOKUP(A2491,'Carga Remito.'!A$4:AK$1858,7,0)</f>
        <v>#N/A</v>
      </c>
      <c r="G2491" s="27" t="e">
        <f>VLOOKUP(A2491,'Carga Remito.'!A$4:AK$20957,MATCH(G$4,'Carga Remito.'!A$3:AQ$3,0),0)</f>
        <v>#N/A</v>
      </c>
      <c r="J2491" s="15" t="e">
        <f t="shared" si="83"/>
        <v>#N/A</v>
      </c>
    </row>
    <row r="2492" spans="2:10" x14ac:dyDescent="0.25">
      <c r="B2492" s="129" t="e">
        <f>VLOOKUP(A2492,'Carga Remito.'!A$4:AK$16957,3,0)</f>
        <v>#N/A</v>
      </c>
      <c r="C2492" s="131" t="e">
        <f t="shared" ca="1" si="82"/>
        <v>#N/A</v>
      </c>
      <c r="D2492" s="28" t="e">
        <f>VLOOKUP(A2492,'Carga Remito.'!A$4:AK$15957,4,0)</f>
        <v>#N/A</v>
      </c>
      <c r="E2492" s="28" t="e">
        <f>VLOOKUP(A2492,'Carga Remito.'!A$4:AK$2258,6,0)</f>
        <v>#N/A</v>
      </c>
      <c r="F2492" s="28" t="e">
        <f>VLOOKUP(A2492,'Carga Remito.'!A$4:AK$1858,7,0)</f>
        <v>#N/A</v>
      </c>
      <c r="G2492" s="27" t="e">
        <f>VLOOKUP(A2492,'Carga Remito.'!A$4:AK$20957,MATCH(G$4,'Carga Remito.'!A$3:AQ$3,0),0)</f>
        <v>#N/A</v>
      </c>
      <c r="J2492" s="15" t="e">
        <f t="shared" si="83"/>
        <v>#N/A</v>
      </c>
    </row>
    <row r="2493" spans="2:10" x14ac:dyDescent="0.25">
      <c r="B2493" s="129" t="e">
        <f>VLOOKUP(A2493,'Carga Remito.'!A$4:AK$16957,3,0)</f>
        <v>#N/A</v>
      </c>
      <c r="C2493" s="131" t="e">
        <f t="shared" ca="1" si="82"/>
        <v>#N/A</v>
      </c>
      <c r="D2493" s="28" t="e">
        <f>VLOOKUP(A2493,'Carga Remito.'!A$4:AK$15957,4,0)</f>
        <v>#N/A</v>
      </c>
      <c r="E2493" s="28" t="e">
        <f>VLOOKUP(A2493,'Carga Remito.'!A$4:AK$2258,6,0)</f>
        <v>#N/A</v>
      </c>
      <c r="F2493" s="28" t="e">
        <f>VLOOKUP(A2493,'Carga Remito.'!A$4:AK$1858,7,0)</f>
        <v>#N/A</v>
      </c>
      <c r="G2493" s="27" t="e">
        <f>VLOOKUP(A2493,'Carga Remito.'!A$4:AK$20957,MATCH(G$4,'Carga Remito.'!A$3:AQ$3,0),0)</f>
        <v>#N/A</v>
      </c>
      <c r="J2493" s="15" t="e">
        <f t="shared" si="83"/>
        <v>#N/A</v>
      </c>
    </row>
    <row r="2494" spans="2:10" x14ac:dyDescent="0.25">
      <c r="B2494" s="129" t="e">
        <f>VLOOKUP(A2494,'Carga Remito.'!A$4:AK$16957,3,0)</f>
        <v>#N/A</v>
      </c>
      <c r="C2494" s="131" t="e">
        <f t="shared" ca="1" si="82"/>
        <v>#N/A</v>
      </c>
      <c r="D2494" s="28" t="e">
        <f>VLOOKUP(A2494,'Carga Remito.'!A$4:AK$15957,4,0)</f>
        <v>#N/A</v>
      </c>
      <c r="E2494" s="28" t="e">
        <f>VLOOKUP(A2494,'Carga Remito.'!A$4:AK$2258,6,0)</f>
        <v>#N/A</v>
      </c>
      <c r="F2494" s="28" t="e">
        <f>VLOOKUP(A2494,'Carga Remito.'!A$4:AK$1858,7,0)</f>
        <v>#N/A</v>
      </c>
      <c r="G2494" s="27" t="e">
        <f>VLOOKUP(A2494,'Carga Remito.'!A$4:AK$20957,MATCH(G$4,'Carga Remito.'!A$3:AQ$3,0),0)</f>
        <v>#N/A</v>
      </c>
      <c r="J2494" s="15" t="e">
        <f t="shared" si="83"/>
        <v>#N/A</v>
      </c>
    </row>
    <row r="2495" spans="2:10" x14ac:dyDescent="0.25">
      <c r="B2495" s="129" t="e">
        <f>VLOOKUP(A2495,'Carga Remito.'!A$4:AK$16957,3,0)</f>
        <v>#N/A</v>
      </c>
      <c r="C2495" s="131" t="e">
        <f t="shared" ca="1" si="82"/>
        <v>#N/A</v>
      </c>
      <c r="D2495" s="28" t="e">
        <f>VLOOKUP(A2495,'Carga Remito.'!A$4:AK$15957,4,0)</f>
        <v>#N/A</v>
      </c>
      <c r="E2495" s="28" t="e">
        <f>VLOOKUP(A2495,'Carga Remito.'!A$4:AK$2258,6,0)</f>
        <v>#N/A</v>
      </c>
      <c r="F2495" s="28" t="e">
        <f>VLOOKUP(A2495,'Carga Remito.'!A$4:AK$1858,7,0)</f>
        <v>#N/A</v>
      </c>
      <c r="G2495" s="27" t="e">
        <f>VLOOKUP(A2495,'Carga Remito.'!A$4:AK$20957,MATCH(G$4,'Carga Remito.'!A$3:AQ$3,0),0)</f>
        <v>#N/A</v>
      </c>
      <c r="J2495" s="15" t="e">
        <f t="shared" si="83"/>
        <v>#N/A</v>
      </c>
    </row>
    <row r="2496" spans="2:10" x14ac:dyDescent="0.25">
      <c r="B2496" s="129" t="e">
        <f>VLOOKUP(A2496,'Carga Remito.'!A$4:AK$16957,3,0)</f>
        <v>#N/A</v>
      </c>
      <c r="C2496" s="131" t="e">
        <f t="shared" ca="1" si="82"/>
        <v>#N/A</v>
      </c>
      <c r="D2496" s="28" t="e">
        <f>VLOOKUP(A2496,'Carga Remito.'!A$4:AK$15957,4,0)</f>
        <v>#N/A</v>
      </c>
      <c r="E2496" s="28" t="e">
        <f>VLOOKUP(A2496,'Carga Remito.'!A$4:AK$2258,6,0)</f>
        <v>#N/A</v>
      </c>
      <c r="F2496" s="28" t="e">
        <f>VLOOKUP(A2496,'Carga Remito.'!A$4:AK$1858,7,0)</f>
        <v>#N/A</v>
      </c>
      <c r="G2496" s="27" t="e">
        <f>VLOOKUP(A2496,'Carga Remito.'!A$4:AK$20957,MATCH(G$4,'Carga Remito.'!A$3:AQ$3,0),0)</f>
        <v>#N/A</v>
      </c>
      <c r="J2496" s="15" t="e">
        <f t="shared" si="83"/>
        <v>#N/A</v>
      </c>
    </row>
    <row r="2497" spans="2:10" x14ac:dyDescent="0.25">
      <c r="B2497" s="129" t="e">
        <f>VLOOKUP(A2497,'Carga Remito.'!A$4:AK$16957,3,0)</f>
        <v>#N/A</v>
      </c>
      <c r="C2497" s="131" t="e">
        <f t="shared" ca="1" si="82"/>
        <v>#N/A</v>
      </c>
      <c r="D2497" s="28" t="e">
        <f>VLOOKUP(A2497,'Carga Remito.'!A$4:AK$15957,4,0)</f>
        <v>#N/A</v>
      </c>
      <c r="E2497" s="28" t="e">
        <f>VLOOKUP(A2497,'Carga Remito.'!A$4:AK$2258,6,0)</f>
        <v>#N/A</v>
      </c>
      <c r="F2497" s="28" t="e">
        <f>VLOOKUP(A2497,'Carga Remito.'!A$4:AK$1858,7,0)</f>
        <v>#N/A</v>
      </c>
      <c r="G2497" s="27" t="e">
        <f>VLOOKUP(A2497,'Carga Remito.'!A$4:AK$20957,MATCH(G$4,'Carga Remito.'!A$3:AQ$3,0),0)</f>
        <v>#N/A</v>
      </c>
      <c r="J2497" s="15" t="e">
        <f t="shared" si="83"/>
        <v>#N/A</v>
      </c>
    </row>
    <row r="2498" spans="2:10" x14ac:dyDescent="0.25">
      <c r="B2498" s="129" t="e">
        <f>VLOOKUP(A2498,'Carga Remito.'!A$4:AK$16957,3,0)</f>
        <v>#N/A</v>
      </c>
      <c r="C2498" s="131" t="e">
        <f t="shared" ca="1" si="82"/>
        <v>#N/A</v>
      </c>
      <c r="D2498" s="28" t="e">
        <f>VLOOKUP(A2498,'Carga Remito.'!A$4:AK$15957,4,0)</f>
        <v>#N/A</v>
      </c>
      <c r="E2498" s="28" t="e">
        <f>VLOOKUP(A2498,'Carga Remito.'!A$4:AK$2258,6,0)</f>
        <v>#N/A</v>
      </c>
      <c r="F2498" s="28" t="e">
        <f>VLOOKUP(A2498,'Carga Remito.'!A$4:AK$1858,7,0)</f>
        <v>#N/A</v>
      </c>
      <c r="G2498" s="27" t="e">
        <f>VLOOKUP(A2498,'Carga Remito.'!A$4:AK$20957,MATCH(G$4,'Carga Remito.'!A$3:AQ$3,0),0)</f>
        <v>#N/A</v>
      </c>
      <c r="J2498" s="15" t="e">
        <f t="shared" si="83"/>
        <v>#N/A</v>
      </c>
    </row>
    <row r="2499" spans="2:10" x14ac:dyDescent="0.25">
      <c r="B2499" s="129" t="e">
        <f>VLOOKUP(A2499,'Carga Remito.'!A$4:AK$16957,3,0)</f>
        <v>#N/A</v>
      </c>
      <c r="C2499" s="131" t="e">
        <f t="shared" ca="1" si="82"/>
        <v>#N/A</v>
      </c>
      <c r="D2499" s="28" t="e">
        <f>VLOOKUP(A2499,'Carga Remito.'!A$4:AK$15957,4,0)</f>
        <v>#N/A</v>
      </c>
      <c r="E2499" s="28" t="e">
        <f>VLOOKUP(A2499,'Carga Remito.'!A$4:AK$2258,6,0)</f>
        <v>#N/A</v>
      </c>
      <c r="F2499" s="28" t="e">
        <f>VLOOKUP(A2499,'Carga Remito.'!A$4:AK$1858,7,0)</f>
        <v>#N/A</v>
      </c>
      <c r="G2499" s="27" t="e">
        <f>VLOOKUP(A2499,'Carga Remito.'!A$4:AK$20957,MATCH(G$4,'Carga Remito.'!A$3:AQ$3,0),0)</f>
        <v>#N/A</v>
      </c>
      <c r="J2499" s="15" t="e">
        <f t="shared" si="83"/>
        <v>#N/A</v>
      </c>
    </row>
    <row r="2500" spans="2:10" x14ac:dyDescent="0.25">
      <c r="B2500" s="129" t="e">
        <f>VLOOKUP(A2500,'Carga Remito.'!A$4:AK$16957,3,0)</f>
        <v>#N/A</v>
      </c>
      <c r="C2500" s="131" t="e">
        <f t="shared" ca="1" si="82"/>
        <v>#N/A</v>
      </c>
      <c r="D2500" s="28" t="e">
        <f>VLOOKUP(A2500,'Carga Remito.'!A$4:AK$15957,4,0)</f>
        <v>#N/A</v>
      </c>
      <c r="E2500" s="28" t="e">
        <f>VLOOKUP(A2500,'Carga Remito.'!A$4:AK$2258,6,0)</f>
        <v>#N/A</v>
      </c>
      <c r="F2500" s="28" t="e">
        <f>VLOOKUP(A2500,'Carga Remito.'!A$4:AK$1858,7,0)</f>
        <v>#N/A</v>
      </c>
      <c r="G2500" s="27" t="e">
        <f>VLOOKUP(A2500,'Carga Remito.'!A$4:AK$20957,MATCH(G$4,'Carga Remito.'!A$3:AQ$3,0),0)</f>
        <v>#N/A</v>
      </c>
      <c r="J2500" s="15" t="e">
        <f t="shared" si="83"/>
        <v>#N/A</v>
      </c>
    </row>
    <row r="2501" spans="2:10" x14ac:dyDescent="0.25">
      <c r="B2501" s="129" t="e">
        <f>VLOOKUP(A2501,'Carga Remito.'!A$4:AK$16957,3,0)</f>
        <v>#N/A</v>
      </c>
      <c r="C2501" s="131" t="e">
        <f t="shared" ca="1" si="82"/>
        <v>#N/A</v>
      </c>
      <c r="D2501" s="28" t="e">
        <f>VLOOKUP(A2501,'Carga Remito.'!A$4:AK$15957,4,0)</f>
        <v>#N/A</v>
      </c>
      <c r="E2501" s="28" t="e">
        <f>VLOOKUP(A2501,'Carga Remito.'!A$4:AK$2258,6,0)</f>
        <v>#N/A</v>
      </c>
      <c r="F2501" s="28" t="e">
        <f>VLOOKUP(A2501,'Carga Remito.'!A$4:AK$1858,7,0)</f>
        <v>#N/A</v>
      </c>
      <c r="G2501" s="27" t="e">
        <f>VLOOKUP(A2501,'Carga Remito.'!A$4:AK$20957,MATCH(G$4,'Carga Remito.'!A$3:AQ$3,0),0)</f>
        <v>#N/A</v>
      </c>
      <c r="J2501" s="15" t="e">
        <f t="shared" si="83"/>
        <v>#N/A</v>
      </c>
    </row>
    <row r="2502" spans="2:10" x14ac:dyDescent="0.25">
      <c r="B2502" s="129" t="e">
        <f>VLOOKUP(A2502,'Carga Remito.'!A$4:AK$16957,3,0)</f>
        <v>#N/A</v>
      </c>
      <c r="C2502" s="131" t="e">
        <f t="shared" ca="1" si="82"/>
        <v>#N/A</v>
      </c>
      <c r="D2502" s="28" t="e">
        <f>VLOOKUP(A2502,'Carga Remito.'!A$4:AK$15957,4,0)</f>
        <v>#N/A</v>
      </c>
      <c r="E2502" s="28" t="e">
        <f>VLOOKUP(A2502,'Carga Remito.'!A$4:AK$2258,6,0)</f>
        <v>#N/A</v>
      </c>
      <c r="F2502" s="28" t="e">
        <f>VLOOKUP(A2502,'Carga Remito.'!A$4:AK$1858,7,0)</f>
        <v>#N/A</v>
      </c>
      <c r="G2502" s="27" t="e">
        <f>VLOOKUP(A2502,'Carga Remito.'!A$4:AK$20957,MATCH(G$4,'Carga Remito.'!A$3:AQ$3,0),0)</f>
        <v>#N/A</v>
      </c>
      <c r="J2502" s="15" t="e">
        <f t="shared" si="83"/>
        <v>#N/A</v>
      </c>
    </row>
    <row r="2503" spans="2:10" x14ac:dyDescent="0.25">
      <c r="B2503" s="129" t="e">
        <f>VLOOKUP(A2503,'Carga Remito.'!A$4:AK$16957,3,0)</f>
        <v>#N/A</v>
      </c>
      <c r="C2503" s="131" t="e">
        <f t="shared" ca="1" si="82"/>
        <v>#N/A</v>
      </c>
      <c r="D2503" s="28" t="e">
        <f>VLOOKUP(A2503,'Carga Remito.'!A$4:AK$15957,4,0)</f>
        <v>#N/A</v>
      </c>
      <c r="E2503" s="28" t="e">
        <f>VLOOKUP(A2503,'Carga Remito.'!A$4:AK$2258,6,0)</f>
        <v>#N/A</v>
      </c>
      <c r="F2503" s="28" t="e">
        <f>VLOOKUP(A2503,'Carga Remito.'!A$4:AK$1858,7,0)</f>
        <v>#N/A</v>
      </c>
      <c r="G2503" s="27" t="e">
        <f>VLOOKUP(A2503,'Carga Remito.'!A$4:AK$20957,MATCH(G$4,'Carga Remito.'!A$3:AQ$3,0),0)</f>
        <v>#N/A</v>
      </c>
      <c r="J2503" s="15" t="e">
        <f t="shared" si="83"/>
        <v>#N/A</v>
      </c>
    </row>
    <row r="2504" spans="2:10" x14ac:dyDescent="0.25">
      <c r="B2504" s="129" t="e">
        <f>VLOOKUP(A2504,'Carga Remito.'!A$4:AK$16957,3,0)</f>
        <v>#N/A</v>
      </c>
      <c r="C2504" s="131" t="e">
        <f t="shared" ca="1" si="82"/>
        <v>#N/A</v>
      </c>
      <c r="D2504" s="28" t="e">
        <f>VLOOKUP(A2504,'Carga Remito.'!A$4:AK$15957,4,0)</f>
        <v>#N/A</v>
      </c>
      <c r="E2504" s="28" t="e">
        <f>VLOOKUP(A2504,'Carga Remito.'!A$4:AK$2258,6,0)</f>
        <v>#N/A</v>
      </c>
      <c r="F2504" s="28" t="e">
        <f>VLOOKUP(A2504,'Carga Remito.'!A$4:AK$1858,7,0)</f>
        <v>#N/A</v>
      </c>
      <c r="G2504" s="27" t="e">
        <f>VLOOKUP(A2504,'Carga Remito.'!A$4:AK$20957,MATCH(G$4,'Carga Remito.'!A$3:AQ$3,0),0)</f>
        <v>#N/A</v>
      </c>
      <c r="J2504" s="15" t="e">
        <f t="shared" si="83"/>
        <v>#N/A</v>
      </c>
    </row>
    <row r="2505" spans="2:10" x14ac:dyDescent="0.25">
      <c r="B2505" s="129" t="e">
        <f>VLOOKUP(A2505,'Carga Remito.'!A$4:AK$16957,3,0)</f>
        <v>#N/A</v>
      </c>
      <c r="C2505" s="131" t="e">
        <f t="shared" ca="1" si="82"/>
        <v>#N/A</v>
      </c>
      <c r="D2505" s="28" t="e">
        <f>VLOOKUP(A2505,'Carga Remito.'!A$4:AK$15957,4,0)</f>
        <v>#N/A</v>
      </c>
      <c r="E2505" s="28" t="e">
        <f>VLOOKUP(A2505,'Carga Remito.'!A$4:AK$2258,6,0)</f>
        <v>#N/A</v>
      </c>
      <c r="F2505" s="28" t="e">
        <f>VLOOKUP(A2505,'Carga Remito.'!A$4:AK$1858,7,0)</f>
        <v>#N/A</v>
      </c>
      <c r="G2505" s="27" t="e">
        <f>VLOOKUP(A2505,'Carga Remito.'!A$4:AK$20957,MATCH(G$4,'Carga Remito.'!A$3:AQ$3,0),0)</f>
        <v>#N/A</v>
      </c>
      <c r="J2505" s="15" t="e">
        <f t="shared" si="83"/>
        <v>#N/A</v>
      </c>
    </row>
    <row r="2506" spans="2:10" x14ac:dyDescent="0.25">
      <c r="B2506" s="129" t="e">
        <f>VLOOKUP(A2506,'Carga Remito.'!A$4:AK$16957,3,0)</f>
        <v>#N/A</v>
      </c>
      <c r="C2506" s="131" t="e">
        <f t="shared" ca="1" si="82"/>
        <v>#N/A</v>
      </c>
      <c r="D2506" s="28" t="e">
        <f>VLOOKUP(A2506,'Carga Remito.'!A$4:AK$15957,4,0)</f>
        <v>#N/A</v>
      </c>
      <c r="E2506" s="28" t="e">
        <f>VLOOKUP(A2506,'Carga Remito.'!A$4:AK$2258,6,0)</f>
        <v>#N/A</v>
      </c>
      <c r="F2506" s="28" t="e">
        <f>VLOOKUP(A2506,'Carga Remito.'!A$4:AK$1858,7,0)</f>
        <v>#N/A</v>
      </c>
      <c r="G2506" s="27" t="e">
        <f>VLOOKUP(A2506,'Carga Remito.'!A$4:AK$20957,MATCH(G$4,'Carga Remito.'!A$3:AQ$3,0),0)</f>
        <v>#N/A</v>
      </c>
      <c r="J2506" s="15" t="e">
        <f t="shared" si="83"/>
        <v>#N/A</v>
      </c>
    </row>
    <row r="2507" spans="2:10" x14ac:dyDescent="0.25">
      <c r="B2507" s="129" t="e">
        <f>VLOOKUP(A2507,'Carga Remito.'!A$4:AK$16957,3,0)</f>
        <v>#N/A</v>
      </c>
      <c r="C2507" s="131" t="e">
        <f t="shared" ca="1" si="82"/>
        <v>#N/A</v>
      </c>
      <c r="D2507" s="28" t="e">
        <f>VLOOKUP(A2507,'Carga Remito.'!A$4:AK$15957,4,0)</f>
        <v>#N/A</v>
      </c>
      <c r="E2507" s="28" t="e">
        <f>VLOOKUP(A2507,'Carga Remito.'!A$4:AK$2258,6,0)</f>
        <v>#N/A</v>
      </c>
      <c r="F2507" s="28" t="e">
        <f>VLOOKUP(A2507,'Carga Remito.'!A$4:AK$1858,7,0)</f>
        <v>#N/A</v>
      </c>
      <c r="G2507" s="27" t="e">
        <f>VLOOKUP(A2507,'Carga Remito.'!A$4:AK$20957,MATCH(G$4,'Carga Remito.'!A$3:AQ$3,0),0)</f>
        <v>#N/A</v>
      </c>
      <c r="J2507" s="15" t="e">
        <f t="shared" si="83"/>
        <v>#N/A</v>
      </c>
    </row>
    <row r="2508" spans="2:10" x14ac:dyDescent="0.25">
      <c r="B2508" s="129" t="e">
        <f>VLOOKUP(A2508,'Carga Remito.'!A$4:AK$16957,3,0)</f>
        <v>#N/A</v>
      </c>
      <c r="C2508" s="131" t="e">
        <f t="shared" ca="1" si="82"/>
        <v>#N/A</v>
      </c>
      <c r="D2508" s="28" t="e">
        <f>VLOOKUP(A2508,'Carga Remito.'!A$4:AK$15957,4,0)</f>
        <v>#N/A</v>
      </c>
      <c r="E2508" s="28" t="e">
        <f>VLOOKUP(A2508,'Carga Remito.'!A$4:AK$2258,6,0)</f>
        <v>#N/A</v>
      </c>
      <c r="F2508" s="28" t="e">
        <f>VLOOKUP(A2508,'Carga Remito.'!A$4:AK$1858,7,0)</f>
        <v>#N/A</v>
      </c>
      <c r="G2508" s="27" t="e">
        <f>VLOOKUP(A2508,'Carga Remito.'!A$4:AK$20957,MATCH(G$4,'Carga Remito.'!A$3:AQ$3,0),0)</f>
        <v>#N/A</v>
      </c>
      <c r="J2508" s="15" t="e">
        <f t="shared" si="83"/>
        <v>#N/A</v>
      </c>
    </row>
    <row r="2509" spans="2:10" x14ac:dyDescent="0.25">
      <c r="B2509" s="129" t="e">
        <f>VLOOKUP(A2509,'Carga Remito.'!A$4:AK$16957,3,0)</f>
        <v>#N/A</v>
      </c>
      <c r="C2509" s="131" t="e">
        <f t="shared" ca="1" si="82"/>
        <v>#N/A</v>
      </c>
      <c r="D2509" s="28" t="e">
        <f>VLOOKUP(A2509,'Carga Remito.'!A$4:AK$15957,4,0)</f>
        <v>#N/A</v>
      </c>
      <c r="E2509" s="28" t="e">
        <f>VLOOKUP(A2509,'Carga Remito.'!A$4:AK$2258,6,0)</f>
        <v>#N/A</v>
      </c>
      <c r="F2509" s="28" t="e">
        <f>VLOOKUP(A2509,'Carga Remito.'!A$4:AK$1858,7,0)</f>
        <v>#N/A</v>
      </c>
      <c r="G2509" s="27" t="e">
        <f>VLOOKUP(A2509,'Carga Remito.'!A$4:AK$20957,MATCH(G$4,'Carga Remito.'!A$3:AQ$3,0),0)</f>
        <v>#N/A</v>
      </c>
      <c r="J2509" s="15" t="e">
        <f t="shared" si="83"/>
        <v>#N/A</v>
      </c>
    </row>
    <row r="2510" spans="2:10" x14ac:dyDescent="0.25">
      <c r="B2510" s="129" t="e">
        <f>VLOOKUP(A2510,'Carga Remito.'!A$4:AK$16957,3,0)</f>
        <v>#N/A</v>
      </c>
      <c r="C2510" s="131" t="e">
        <f t="shared" ca="1" si="82"/>
        <v>#N/A</v>
      </c>
      <c r="D2510" s="28" t="e">
        <f>VLOOKUP(A2510,'Carga Remito.'!A$4:AK$15957,4,0)</f>
        <v>#N/A</v>
      </c>
      <c r="E2510" s="28" t="e">
        <f>VLOOKUP(A2510,'Carga Remito.'!A$4:AK$2258,6,0)</f>
        <v>#N/A</v>
      </c>
      <c r="F2510" s="28" t="e">
        <f>VLOOKUP(A2510,'Carga Remito.'!A$4:AK$1858,7,0)</f>
        <v>#N/A</v>
      </c>
      <c r="G2510" s="27" t="e">
        <f>VLOOKUP(A2510,'Carga Remito.'!A$4:AK$20957,MATCH(G$4,'Carga Remito.'!A$3:AQ$3,0),0)</f>
        <v>#N/A</v>
      </c>
      <c r="J2510" s="15" t="e">
        <f t="shared" si="83"/>
        <v>#N/A</v>
      </c>
    </row>
    <row r="2511" spans="2:10" x14ac:dyDescent="0.25">
      <c r="B2511" s="129" t="e">
        <f>VLOOKUP(A2511,'Carga Remito.'!A$4:AK$16957,3,0)</f>
        <v>#N/A</v>
      </c>
      <c r="C2511" s="131" t="e">
        <f t="shared" ca="1" si="82"/>
        <v>#N/A</v>
      </c>
      <c r="D2511" s="28" t="e">
        <f>VLOOKUP(A2511,'Carga Remito.'!A$4:AK$15957,4,0)</f>
        <v>#N/A</v>
      </c>
      <c r="E2511" s="28" t="e">
        <f>VLOOKUP(A2511,'Carga Remito.'!A$4:AK$2258,6,0)</f>
        <v>#N/A</v>
      </c>
      <c r="F2511" s="28" t="e">
        <f>VLOOKUP(A2511,'Carga Remito.'!A$4:AK$1858,7,0)</f>
        <v>#N/A</v>
      </c>
      <c r="G2511" s="27" t="e">
        <f>VLOOKUP(A2511,'Carga Remito.'!A$4:AK$20957,MATCH(G$4,'Carga Remito.'!A$3:AQ$3,0),0)</f>
        <v>#N/A</v>
      </c>
      <c r="J2511" s="15" t="e">
        <f t="shared" si="83"/>
        <v>#N/A</v>
      </c>
    </row>
    <row r="2512" spans="2:10" x14ac:dyDescent="0.25">
      <c r="B2512" s="129" t="e">
        <f>VLOOKUP(A2512,'Carga Remito.'!A$4:AK$16957,3,0)</f>
        <v>#N/A</v>
      </c>
      <c r="C2512" s="131" t="e">
        <f t="shared" ca="1" si="82"/>
        <v>#N/A</v>
      </c>
      <c r="D2512" s="28" t="e">
        <f>VLOOKUP(A2512,'Carga Remito.'!A$4:AK$15957,4,0)</f>
        <v>#N/A</v>
      </c>
      <c r="E2512" s="28" t="e">
        <f>VLOOKUP(A2512,'Carga Remito.'!A$4:AK$2258,6,0)</f>
        <v>#N/A</v>
      </c>
      <c r="F2512" s="28" t="e">
        <f>VLOOKUP(A2512,'Carga Remito.'!A$4:AK$1858,7,0)</f>
        <v>#N/A</v>
      </c>
      <c r="G2512" s="27" t="e">
        <f>VLOOKUP(A2512,'Carga Remito.'!A$4:AK$20957,MATCH(G$4,'Carga Remito.'!A$3:AQ$3,0),0)</f>
        <v>#N/A</v>
      </c>
      <c r="J2512" s="15" t="e">
        <f t="shared" si="83"/>
        <v>#N/A</v>
      </c>
    </row>
    <row r="2513" spans="2:10" x14ac:dyDescent="0.25">
      <c r="B2513" s="129" t="e">
        <f>VLOOKUP(A2513,'Carga Remito.'!A$4:AK$16957,3,0)</f>
        <v>#N/A</v>
      </c>
      <c r="C2513" s="131" t="e">
        <f t="shared" ca="1" si="82"/>
        <v>#N/A</v>
      </c>
      <c r="D2513" s="28" t="e">
        <f>VLOOKUP(A2513,'Carga Remito.'!A$4:AK$15957,4,0)</f>
        <v>#N/A</v>
      </c>
      <c r="E2513" s="28" t="e">
        <f>VLOOKUP(A2513,'Carga Remito.'!A$4:AK$2258,6,0)</f>
        <v>#N/A</v>
      </c>
      <c r="F2513" s="28" t="e">
        <f>VLOOKUP(A2513,'Carga Remito.'!A$4:AK$1858,7,0)</f>
        <v>#N/A</v>
      </c>
      <c r="G2513" s="27" t="e">
        <f>VLOOKUP(A2513,'Carga Remito.'!A$4:AK$20957,MATCH(G$4,'Carga Remito.'!A$3:AQ$3,0),0)</f>
        <v>#N/A</v>
      </c>
      <c r="J2513" s="15" t="e">
        <f t="shared" si="83"/>
        <v>#N/A</v>
      </c>
    </row>
    <row r="2514" spans="2:10" x14ac:dyDescent="0.25">
      <c r="B2514" s="129" t="e">
        <f>VLOOKUP(A2514,'Carga Remito.'!A$4:AK$16957,3,0)</f>
        <v>#N/A</v>
      </c>
      <c r="C2514" s="131" t="e">
        <f t="shared" ca="1" si="82"/>
        <v>#N/A</v>
      </c>
      <c r="D2514" s="28" t="e">
        <f>VLOOKUP(A2514,'Carga Remito.'!A$4:AK$15957,4,0)</f>
        <v>#N/A</v>
      </c>
      <c r="E2514" s="28" t="e">
        <f>VLOOKUP(A2514,'Carga Remito.'!A$4:AK$2258,6,0)</f>
        <v>#N/A</v>
      </c>
      <c r="F2514" s="28" t="e">
        <f>VLOOKUP(A2514,'Carga Remito.'!A$4:AK$1858,7,0)</f>
        <v>#N/A</v>
      </c>
      <c r="G2514" s="27" t="e">
        <f>VLOOKUP(A2514,'Carga Remito.'!A$4:AK$20957,MATCH(G$4,'Carga Remito.'!A$3:AQ$3,0),0)</f>
        <v>#N/A</v>
      </c>
      <c r="J2514" s="15" t="e">
        <f t="shared" si="83"/>
        <v>#N/A</v>
      </c>
    </row>
    <row r="2515" spans="2:10" x14ac:dyDescent="0.25">
      <c r="B2515" s="129" t="e">
        <f>VLOOKUP(A2515,'Carga Remito.'!A$4:AK$16957,3,0)</f>
        <v>#N/A</v>
      </c>
      <c r="C2515" s="131" t="e">
        <f t="shared" ca="1" si="82"/>
        <v>#N/A</v>
      </c>
      <c r="D2515" s="28" t="e">
        <f>VLOOKUP(A2515,'Carga Remito.'!A$4:AK$15957,4,0)</f>
        <v>#N/A</v>
      </c>
      <c r="E2515" s="28" t="e">
        <f>VLOOKUP(A2515,'Carga Remito.'!A$4:AK$2258,6,0)</f>
        <v>#N/A</v>
      </c>
      <c r="F2515" s="28" t="e">
        <f>VLOOKUP(A2515,'Carga Remito.'!A$4:AK$1858,7,0)</f>
        <v>#N/A</v>
      </c>
      <c r="G2515" s="27" t="e">
        <f>VLOOKUP(A2515,'Carga Remito.'!A$4:AK$20957,MATCH(G$4,'Carga Remito.'!A$3:AQ$3,0),0)</f>
        <v>#N/A</v>
      </c>
      <c r="J2515" s="15" t="e">
        <f t="shared" si="83"/>
        <v>#N/A</v>
      </c>
    </row>
    <row r="2516" spans="2:10" x14ac:dyDescent="0.25">
      <c r="B2516" s="129" t="e">
        <f>VLOOKUP(A2516,'Carga Remito.'!A$4:AK$16957,3,0)</f>
        <v>#N/A</v>
      </c>
      <c r="C2516" s="131" t="e">
        <f t="shared" ca="1" si="82"/>
        <v>#N/A</v>
      </c>
      <c r="D2516" s="28" t="e">
        <f>VLOOKUP(A2516,'Carga Remito.'!A$4:AK$15957,4,0)</f>
        <v>#N/A</v>
      </c>
      <c r="E2516" s="28" t="e">
        <f>VLOOKUP(A2516,'Carga Remito.'!A$4:AK$2258,6,0)</f>
        <v>#N/A</v>
      </c>
      <c r="F2516" s="28" t="e">
        <f>VLOOKUP(A2516,'Carga Remito.'!A$4:AK$1858,7,0)</f>
        <v>#N/A</v>
      </c>
      <c r="G2516" s="27" t="e">
        <f>VLOOKUP(A2516,'Carga Remito.'!A$4:AK$20957,MATCH(G$4,'Carga Remito.'!A$3:AQ$3,0),0)</f>
        <v>#N/A</v>
      </c>
      <c r="J2516" s="15" t="e">
        <f t="shared" si="83"/>
        <v>#N/A</v>
      </c>
    </row>
    <row r="2517" spans="2:10" x14ac:dyDescent="0.25">
      <c r="B2517" s="129" t="e">
        <f>VLOOKUP(A2517,'Carga Remito.'!A$4:AK$16957,3,0)</f>
        <v>#N/A</v>
      </c>
      <c r="C2517" s="131" t="e">
        <f t="shared" ca="1" si="82"/>
        <v>#N/A</v>
      </c>
      <c r="D2517" s="28" t="e">
        <f>VLOOKUP(A2517,'Carga Remito.'!A$4:AK$15957,4,0)</f>
        <v>#N/A</v>
      </c>
      <c r="E2517" s="28" t="e">
        <f>VLOOKUP(A2517,'Carga Remito.'!A$4:AK$2258,6,0)</f>
        <v>#N/A</v>
      </c>
      <c r="F2517" s="28" t="e">
        <f>VLOOKUP(A2517,'Carga Remito.'!A$4:AK$1858,7,0)</f>
        <v>#N/A</v>
      </c>
      <c r="G2517" s="27" t="e">
        <f>VLOOKUP(A2517,'Carga Remito.'!A$4:AK$20957,MATCH(G$4,'Carga Remito.'!A$3:AQ$3,0),0)</f>
        <v>#N/A</v>
      </c>
      <c r="J2517" s="15" t="e">
        <f t="shared" si="83"/>
        <v>#N/A</v>
      </c>
    </row>
    <row r="2518" spans="2:10" x14ac:dyDescent="0.25">
      <c r="B2518" s="129" t="e">
        <f>VLOOKUP(A2518,'Carga Remito.'!A$4:AK$16957,3,0)</f>
        <v>#N/A</v>
      </c>
      <c r="C2518" s="131" t="e">
        <f t="shared" ca="1" si="82"/>
        <v>#N/A</v>
      </c>
      <c r="D2518" s="28" t="e">
        <f>VLOOKUP(A2518,'Carga Remito.'!A$4:AK$15957,4,0)</f>
        <v>#N/A</v>
      </c>
      <c r="E2518" s="28" t="e">
        <f>VLOOKUP(A2518,'Carga Remito.'!A$4:AK$2258,6,0)</f>
        <v>#N/A</v>
      </c>
      <c r="F2518" s="28" t="e">
        <f>VLOOKUP(A2518,'Carga Remito.'!A$4:AK$1858,7,0)</f>
        <v>#N/A</v>
      </c>
      <c r="G2518" s="27" t="e">
        <f>VLOOKUP(A2518,'Carga Remito.'!A$4:AK$20957,MATCH(G$4,'Carga Remito.'!A$3:AQ$3,0),0)</f>
        <v>#N/A</v>
      </c>
      <c r="J2518" s="15" t="e">
        <f t="shared" si="83"/>
        <v>#N/A</v>
      </c>
    </row>
    <row r="2519" spans="2:10" x14ac:dyDescent="0.25">
      <c r="B2519" s="129" t="e">
        <f>VLOOKUP(A2519,'Carga Remito.'!A$4:AK$16957,3,0)</f>
        <v>#N/A</v>
      </c>
      <c r="C2519" s="131" t="e">
        <f t="shared" ca="1" si="82"/>
        <v>#N/A</v>
      </c>
      <c r="D2519" s="28" t="e">
        <f>VLOOKUP(A2519,'Carga Remito.'!A$4:AK$15957,4,0)</f>
        <v>#N/A</v>
      </c>
      <c r="E2519" s="28" t="e">
        <f>VLOOKUP(A2519,'Carga Remito.'!A$4:AK$2258,6,0)</f>
        <v>#N/A</v>
      </c>
      <c r="F2519" s="28" t="e">
        <f>VLOOKUP(A2519,'Carga Remito.'!A$4:AK$1858,7,0)</f>
        <v>#N/A</v>
      </c>
      <c r="G2519" s="27" t="e">
        <f>VLOOKUP(A2519,'Carga Remito.'!A$4:AK$20957,MATCH(G$4,'Carga Remito.'!A$3:AQ$3,0),0)</f>
        <v>#N/A</v>
      </c>
      <c r="J2519" s="15" t="e">
        <f t="shared" si="83"/>
        <v>#N/A</v>
      </c>
    </row>
    <row r="2520" spans="2:10" x14ac:dyDescent="0.25">
      <c r="B2520" s="129" t="e">
        <f>VLOOKUP(A2520,'Carga Remito.'!A$4:AK$16957,3,0)</f>
        <v>#N/A</v>
      </c>
      <c r="C2520" s="131" t="e">
        <f t="shared" ca="1" si="82"/>
        <v>#N/A</v>
      </c>
      <c r="D2520" s="28" t="e">
        <f>VLOOKUP(A2520,'Carga Remito.'!A$4:AK$15957,4,0)</f>
        <v>#N/A</v>
      </c>
      <c r="E2520" s="28" t="e">
        <f>VLOOKUP(A2520,'Carga Remito.'!A$4:AK$2258,6,0)</f>
        <v>#N/A</v>
      </c>
      <c r="F2520" s="28" t="e">
        <f>VLOOKUP(A2520,'Carga Remito.'!A$4:AK$1858,7,0)</f>
        <v>#N/A</v>
      </c>
      <c r="G2520" s="27" t="e">
        <f>VLOOKUP(A2520,'Carga Remito.'!A$4:AK$20957,MATCH(G$4,'Carga Remito.'!A$3:AQ$3,0),0)</f>
        <v>#N/A</v>
      </c>
      <c r="J2520" s="15" t="e">
        <f t="shared" si="83"/>
        <v>#N/A</v>
      </c>
    </row>
    <row r="2521" spans="2:10" x14ac:dyDescent="0.25">
      <c r="B2521" s="129" t="e">
        <f>VLOOKUP(A2521,'Carga Remito.'!A$4:AK$16957,3,0)</f>
        <v>#N/A</v>
      </c>
      <c r="C2521" s="131" t="e">
        <f t="shared" ca="1" si="82"/>
        <v>#N/A</v>
      </c>
      <c r="D2521" s="28" t="e">
        <f>VLOOKUP(A2521,'Carga Remito.'!A$4:AK$15957,4,0)</f>
        <v>#N/A</v>
      </c>
      <c r="E2521" s="28" t="e">
        <f>VLOOKUP(A2521,'Carga Remito.'!A$4:AK$2258,6,0)</f>
        <v>#N/A</v>
      </c>
      <c r="F2521" s="28" t="e">
        <f>VLOOKUP(A2521,'Carga Remito.'!A$4:AK$1858,7,0)</f>
        <v>#N/A</v>
      </c>
      <c r="G2521" s="27" t="e">
        <f>VLOOKUP(A2521,'Carga Remito.'!A$4:AK$20957,MATCH(G$4,'Carga Remito.'!A$3:AQ$3,0),0)</f>
        <v>#N/A</v>
      </c>
      <c r="J2521" s="15" t="e">
        <f t="shared" si="83"/>
        <v>#N/A</v>
      </c>
    </row>
    <row r="2522" spans="2:10" x14ac:dyDescent="0.25">
      <c r="B2522" s="129" t="e">
        <f>VLOOKUP(A2522,'Carga Remito.'!A$4:AK$16957,3,0)</f>
        <v>#N/A</v>
      </c>
      <c r="C2522" s="131" t="e">
        <f t="shared" ca="1" si="82"/>
        <v>#N/A</v>
      </c>
      <c r="D2522" s="28" t="e">
        <f>VLOOKUP(A2522,'Carga Remito.'!A$4:AK$15957,4,0)</f>
        <v>#N/A</v>
      </c>
      <c r="E2522" s="28" t="e">
        <f>VLOOKUP(A2522,'Carga Remito.'!A$4:AK$2258,6,0)</f>
        <v>#N/A</v>
      </c>
      <c r="F2522" s="28" t="e">
        <f>VLOOKUP(A2522,'Carga Remito.'!A$4:AK$1858,7,0)</f>
        <v>#N/A</v>
      </c>
      <c r="G2522" s="27" t="e">
        <f>VLOOKUP(A2522,'Carga Remito.'!A$4:AK$20957,MATCH(G$4,'Carga Remito.'!A$3:AQ$3,0),0)</f>
        <v>#N/A</v>
      </c>
      <c r="J2522" s="15" t="e">
        <f t="shared" si="83"/>
        <v>#N/A</v>
      </c>
    </row>
    <row r="2523" spans="2:10" x14ac:dyDescent="0.25">
      <c r="B2523" s="129" t="e">
        <f>VLOOKUP(A2523,'Carga Remito.'!A$4:AK$16957,3,0)</f>
        <v>#N/A</v>
      </c>
      <c r="C2523" s="131" t="e">
        <f t="shared" ca="1" si="82"/>
        <v>#N/A</v>
      </c>
      <c r="D2523" s="28" t="e">
        <f>VLOOKUP(A2523,'Carga Remito.'!A$4:AK$15957,4,0)</f>
        <v>#N/A</v>
      </c>
      <c r="E2523" s="28" t="e">
        <f>VLOOKUP(A2523,'Carga Remito.'!A$4:AK$2258,6,0)</f>
        <v>#N/A</v>
      </c>
      <c r="F2523" s="28" t="e">
        <f>VLOOKUP(A2523,'Carga Remito.'!A$4:AK$1858,7,0)</f>
        <v>#N/A</v>
      </c>
      <c r="G2523" s="27" t="e">
        <f>VLOOKUP(A2523,'Carga Remito.'!A$4:AK$20957,MATCH(G$4,'Carga Remito.'!A$3:AQ$3,0),0)</f>
        <v>#N/A</v>
      </c>
      <c r="J2523" s="15" t="e">
        <f t="shared" si="83"/>
        <v>#N/A</v>
      </c>
    </row>
    <row r="2524" spans="2:10" x14ac:dyDescent="0.25">
      <c r="B2524" s="129" t="e">
        <f>VLOOKUP(A2524,'Carga Remito.'!A$4:AK$16957,3,0)</f>
        <v>#N/A</v>
      </c>
      <c r="C2524" s="131" t="e">
        <f t="shared" ca="1" si="82"/>
        <v>#N/A</v>
      </c>
      <c r="D2524" s="28" t="e">
        <f>VLOOKUP(A2524,'Carga Remito.'!A$4:AK$15957,4,0)</f>
        <v>#N/A</v>
      </c>
      <c r="E2524" s="28" t="e">
        <f>VLOOKUP(A2524,'Carga Remito.'!A$4:AK$2258,6,0)</f>
        <v>#N/A</v>
      </c>
      <c r="F2524" s="28" t="e">
        <f>VLOOKUP(A2524,'Carga Remito.'!A$4:AK$1858,7,0)</f>
        <v>#N/A</v>
      </c>
      <c r="G2524" s="27" t="e">
        <f>VLOOKUP(A2524,'Carga Remito.'!A$4:AK$20957,MATCH(G$4,'Carga Remito.'!A$3:AQ$3,0),0)</f>
        <v>#N/A</v>
      </c>
      <c r="J2524" s="15" t="e">
        <f t="shared" si="83"/>
        <v>#N/A</v>
      </c>
    </row>
    <row r="2525" spans="2:10" x14ac:dyDescent="0.25">
      <c r="B2525" s="129" t="e">
        <f>VLOOKUP(A2525,'Carga Remito.'!A$4:AK$16957,3,0)</f>
        <v>#N/A</v>
      </c>
      <c r="C2525" s="131" t="e">
        <f t="shared" ca="1" si="82"/>
        <v>#N/A</v>
      </c>
      <c r="D2525" s="28" t="e">
        <f>VLOOKUP(A2525,'Carga Remito.'!A$4:AK$15957,4,0)</f>
        <v>#N/A</v>
      </c>
      <c r="E2525" s="28" t="e">
        <f>VLOOKUP(A2525,'Carga Remito.'!A$4:AK$2258,6,0)</f>
        <v>#N/A</v>
      </c>
      <c r="F2525" s="28" t="e">
        <f>VLOOKUP(A2525,'Carga Remito.'!A$4:AK$1858,7,0)</f>
        <v>#N/A</v>
      </c>
      <c r="G2525" s="27" t="e">
        <f>VLOOKUP(A2525,'Carga Remito.'!A$4:AK$20957,MATCH(G$4,'Carga Remito.'!A$3:AQ$3,0),0)</f>
        <v>#N/A</v>
      </c>
      <c r="J2525" s="15" t="e">
        <f t="shared" si="83"/>
        <v>#N/A</v>
      </c>
    </row>
    <row r="2526" spans="2:10" x14ac:dyDescent="0.25">
      <c r="B2526" s="129" t="e">
        <f>VLOOKUP(A2526,'Carga Remito.'!A$4:AK$16957,3,0)</f>
        <v>#N/A</v>
      </c>
      <c r="C2526" s="131" t="e">
        <f t="shared" ca="1" si="82"/>
        <v>#N/A</v>
      </c>
      <c r="D2526" s="28" t="e">
        <f>VLOOKUP(A2526,'Carga Remito.'!A$4:AK$15957,4,0)</f>
        <v>#N/A</v>
      </c>
      <c r="E2526" s="28" t="e">
        <f>VLOOKUP(A2526,'Carga Remito.'!A$4:AK$2258,6,0)</f>
        <v>#N/A</v>
      </c>
      <c r="F2526" s="28" t="e">
        <f>VLOOKUP(A2526,'Carga Remito.'!A$4:AK$1858,7,0)</f>
        <v>#N/A</v>
      </c>
      <c r="G2526" s="27" t="e">
        <f>VLOOKUP(A2526,'Carga Remito.'!A$4:AK$20957,MATCH(G$4,'Carga Remito.'!A$3:AQ$3,0),0)</f>
        <v>#N/A</v>
      </c>
      <c r="J2526" s="15" t="e">
        <f t="shared" si="83"/>
        <v>#N/A</v>
      </c>
    </row>
    <row r="2527" spans="2:10" x14ac:dyDescent="0.25">
      <c r="B2527" s="129" t="e">
        <f>VLOOKUP(A2527,'Carga Remito.'!A$4:AK$16957,3,0)</f>
        <v>#N/A</v>
      </c>
      <c r="C2527" s="131" t="e">
        <f t="shared" ca="1" si="82"/>
        <v>#N/A</v>
      </c>
      <c r="D2527" s="28" t="e">
        <f>VLOOKUP(A2527,'Carga Remito.'!A$4:AK$15957,4,0)</f>
        <v>#N/A</v>
      </c>
      <c r="E2527" s="28" t="e">
        <f>VLOOKUP(A2527,'Carga Remito.'!A$4:AK$2258,6,0)</f>
        <v>#N/A</v>
      </c>
      <c r="F2527" s="28" t="e">
        <f>VLOOKUP(A2527,'Carga Remito.'!A$4:AK$1858,7,0)</f>
        <v>#N/A</v>
      </c>
      <c r="G2527" s="27" t="e">
        <f>VLOOKUP(A2527,'Carga Remito.'!A$4:AK$20957,MATCH(G$4,'Carga Remito.'!A$3:AQ$3,0),0)</f>
        <v>#N/A</v>
      </c>
      <c r="J2527" s="15" t="e">
        <f t="shared" si="83"/>
        <v>#N/A</v>
      </c>
    </row>
    <row r="2528" spans="2:10" x14ac:dyDescent="0.25">
      <c r="B2528" s="129" t="e">
        <f>VLOOKUP(A2528,'Carga Remito.'!A$4:AK$16957,3,0)</f>
        <v>#N/A</v>
      </c>
      <c r="C2528" s="131" t="e">
        <f t="shared" ca="1" si="82"/>
        <v>#N/A</v>
      </c>
      <c r="D2528" s="28" t="e">
        <f>VLOOKUP(A2528,'Carga Remito.'!A$4:AK$15957,4,0)</f>
        <v>#N/A</v>
      </c>
      <c r="E2528" s="28" t="e">
        <f>VLOOKUP(A2528,'Carga Remito.'!A$4:AK$2258,6,0)</f>
        <v>#N/A</v>
      </c>
      <c r="F2528" s="28" t="e">
        <f>VLOOKUP(A2528,'Carga Remito.'!A$4:AK$1858,7,0)</f>
        <v>#N/A</v>
      </c>
      <c r="G2528" s="27" t="e">
        <f>VLOOKUP(A2528,'Carga Remito.'!A$4:AK$20957,MATCH(G$4,'Carga Remito.'!A$3:AQ$3,0),0)</f>
        <v>#N/A</v>
      </c>
      <c r="J2528" s="15" t="e">
        <f t="shared" si="83"/>
        <v>#N/A</v>
      </c>
    </row>
    <row r="2529" spans="2:10" x14ac:dyDescent="0.25">
      <c r="B2529" s="129" t="e">
        <f>VLOOKUP(A2529,'Carga Remito.'!A$4:AK$16957,3,0)</f>
        <v>#N/A</v>
      </c>
      <c r="C2529" s="131" t="e">
        <f t="shared" ca="1" si="82"/>
        <v>#N/A</v>
      </c>
      <c r="D2529" s="28" t="e">
        <f>VLOOKUP(A2529,'Carga Remito.'!A$4:AK$15957,4,0)</f>
        <v>#N/A</v>
      </c>
      <c r="E2529" s="28" t="e">
        <f>VLOOKUP(A2529,'Carga Remito.'!A$4:AK$2258,6,0)</f>
        <v>#N/A</v>
      </c>
      <c r="F2529" s="28" t="e">
        <f>VLOOKUP(A2529,'Carga Remito.'!A$4:AK$1858,7,0)</f>
        <v>#N/A</v>
      </c>
      <c r="G2529" s="27" t="e">
        <f>VLOOKUP(A2529,'Carga Remito.'!A$4:AK$20957,MATCH(G$4,'Carga Remito.'!A$3:AQ$3,0),0)</f>
        <v>#N/A</v>
      </c>
      <c r="J2529" s="15" t="e">
        <f t="shared" si="83"/>
        <v>#N/A</v>
      </c>
    </row>
    <row r="2530" spans="2:10" x14ac:dyDescent="0.25">
      <c r="B2530" s="129" t="e">
        <f>VLOOKUP(A2530,'Carga Remito.'!A$4:AK$16957,3,0)</f>
        <v>#N/A</v>
      </c>
      <c r="C2530" s="131" t="e">
        <f t="shared" ca="1" si="82"/>
        <v>#N/A</v>
      </c>
      <c r="D2530" s="28" t="e">
        <f>VLOOKUP(A2530,'Carga Remito.'!A$4:AK$15957,4,0)</f>
        <v>#N/A</v>
      </c>
      <c r="E2530" s="28" t="e">
        <f>VLOOKUP(A2530,'Carga Remito.'!A$4:AK$2258,6,0)</f>
        <v>#N/A</v>
      </c>
      <c r="F2530" s="28" t="e">
        <f>VLOOKUP(A2530,'Carga Remito.'!A$4:AK$1858,7,0)</f>
        <v>#N/A</v>
      </c>
      <c r="G2530" s="27" t="e">
        <f>VLOOKUP(A2530,'Carga Remito.'!A$4:AK$20957,MATCH(G$4,'Carga Remito.'!A$3:AQ$3,0),0)</f>
        <v>#N/A</v>
      </c>
      <c r="J2530" s="15" t="e">
        <f t="shared" si="83"/>
        <v>#N/A</v>
      </c>
    </row>
    <row r="2531" spans="2:10" x14ac:dyDescent="0.25">
      <c r="B2531" s="129" t="e">
        <f>VLOOKUP(A2531,'Carga Remito.'!A$4:AK$16957,3,0)</f>
        <v>#N/A</v>
      </c>
      <c r="C2531" s="131" t="e">
        <f t="shared" ca="1" si="82"/>
        <v>#N/A</v>
      </c>
      <c r="D2531" s="28" t="e">
        <f>VLOOKUP(A2531,'Carga Remito.'!A$4:AK$15957,4,0)</f>
        <v>#N/A</v>
      </c>
      <c r="E2531" s="28" t="e">
        <f>VLOOKUP(A2531,'Carga Remito.'!A$4:AK$2258,6,0)</f>
        <v>#N/A</v>
      </c>
      <c r="F2531" s="28" t="e">
        <f>VLOOKUP(A2531,'Carga Remito.'!A$4:AK$1858,7,0)</f>
        <v>#N/A</v>
      </c>
      <c r="G2531" s="27" t="e">
        <f>VLOOKUP(A2531,'Carga Remito.'!A$4:AK$20957,MATCH(G$4,'Carga Remito.'!A$3:AQ$3,0),0)</f>
        <v>#N/A</v>
      </c>
      <c r="J2531" s="15" t="e">
        <f t="shared" si="83"/>
        <v>#N/A</v>
      </c>
    </row>
    <row r="2532" spans="2:10" x14ac:dyDescent="0.25">
      <c r="B2532" s="129" t="e">
        <f>VLOOKUP(A2532,'Carga Remito.'!A$4:AK$16957,3,0)</f>
        <v>#N/A</v>
      </c>
      <c r="C2532" s="131" t="e">
        <f t="shared" ca="1" si="82"/>
        <v>#N/A</v>
      </c>
      <c r="D2532" s="28" t="e">
        <f>VLOOKUP(A2532,'Carga Remito.'!A$4:AK$15957,4,0)</f>
        <v>#N/A</v>
      </c>
      <c r="E2532" s="28" t="e">
        <f>VLOOKUP(A2532,'Carga Remito.'!A$4:AK$2258,6,0)</f>
        <v>#N/A</v>
      </c>
      <c r="F2532" s="28" t="e">
        <f>VLOOKUP(A2532,'Carga Remito.'!A$4:AK$1858,7,0)</f>
        <v>#N/A</v>
      </c>
      <c r="G2532" s="27" t="e">
        <f>VLOOKUP(A2532,'Carga Remito.'!A$4:AK$20957,MATCH(G$4,'Carga Remito.'!A$3:AQ$3,0),0)</f>
        <v>#N/A</v>
      </c>
      <c r="J2532" s="15" t="e">
        <f t="shared" si="83"/>
        <v>#N/A</v>
      </c>
    </row>
    <row r="2533" spans="2:10" x14ac:dyDescent="0.25">
      <c r="B2533" s="129" t="e">
        <f>VLOOKUP(A2533,'Carga Remito.'!A$4:AK$16957,3,0)</f>
        <v>#N/A</v>
      </c>
      <c r="C2533" s="131" t="e">
        <f t="shared" ref="C2533:C2596" ca="1" si="84">IF((TODAY()-B2533)&lt;30,0,(TODAY()-B2533)/30)</f>
        <v>#N/A</v>
      </c>
      <c r="D2533" s="28" t="e">
        <f>VLOOKUP(A2533,'Carga Remito.'!A$4:AK$15957,4,0)</f>
        <v>#N/A</v>
      </c>
      <c r="E2533" s="28" t="e">
        <f>VLOOKUP(A2533,'Carga Remito.'!A$4:AK$2258,6,0)</f>
        <v>#N/A</v>
      </c>
      <c r="F2533" s="28" t="e">
        <f>VLOOKUP(A2533,'Carga Remito.'!A$4:AK$1858,7,0)</f>
        <v>#N/A</v>
      </c>
      <c r="G2533" s="27" t="e">
        <f>VLOOKUP(A2533,'Carga Remito.'!A$4:AK$20957,MATCH(G$4,'Carga Remito.'!A$3:AQ$3,0),0)</f>
        <v>#N/A</v>
      </c>
      <c r="J2533" s="15" t="e">
        <f t="shared" si="83"/>
        <v>#N/A</v>
      </c>
    </row>
    <row r="2534" spans="2:10" x14ac:dyDescent="0.25">
      <c r="B2534" s="129" t="e">
        <f>VLOOKUP(A2534,'Carga Remito.'!A$4:AK$16957,3,0)</f>
        <v>#N/A</v>
      </c>
      <c r="C2534" s="131" t="e">
        <f t="shared" ca="1" si="84"/>
        <v>#N/A</v>
      </c>
      <c r="D2534" s="28" t="e">
        <f>VLOOKUP(A2534,'Carga Remito.'!A$4:AK$15957,4,0)</f>
        <v>#N/A</v>
      </c>
      <c r="E2534" s="28" t="e">
        <f>VLOOKUP(A2534,'Carga Remito.'!A$4:AK$2258,6,0)</f>
        <v>#N/A</v>
      </c>
      <c r="F2534" s="28" t="e">
        <f>VLOOKUP(A2534,'Carga Remito.'!A$4:AK$1858,7,0)</f>
        <v>#N/A</v>
      </c>
      <c r="G2534" s="27" t="e">
        <f>VLOOKUP(A2534,'Carga Remito.'!A$4:AK$20957,MATCH(G$4,'Carga Remito.'!A$3:AQ$3,0),0)</f>
        <v>#N/A</v>
      </c>
      <c r="J2534" s="15" t="e">
        <f t="shared" si="83"/>
        <v>#N/A</v>
      </c>
    </row>
    <row r="2535" spans="2:10" x14ac:dyDescent="0.25">
      <c r="B2535" s="129" t="e">
        <f>VLOOKUP(A2535,'Carga Remito.'!A$4:AK$16957,3,0)</f>
        <v>#N/A</v>
      </c>
      <c r="C2535" s="131" t="e">
        <f t="shared" ca="1" si="84"/>
        <v>#N/A</v>
      </c>
      <c r="D2535" s="28" t="e">
        <f>VLOOKUP(A2535,'Carga Remito.'!A$4:AK$15957,4,0)</f>
        <v>#N/A</v>
      </c>
      <c r="E2535" s="28" t="e">
        <f>VLOOKUP(A2535,'Carga Remito.'!A$4:AK$2258,6,0)</f>
        <v>#N/A</v>
      </c>
      <c r="F2535" s="28" t="e">
        <f>VLOOKUP(A2535,'Carga Remito.'!A$4:AK$1858,7,0)</f>
        <v>#N/A</v>
      </c>
      <c r="G2535" s="27" t="e">
        <f>VLOOKUP(A2535,'Carga Remito.'!A$4:AK$20957,MATCH(G$4,'Carga Remito.'!A$3:AQ$3,0),0)</f>
        <v>#N/A</v>
      </c>
      <c r="J2535" s="15" t="e">
        <f t="shared" si="83"/>
        <v>#N/A</v>
      </c>
    </row>
    <row r="2536" spans="2:10" x14ac:dyDescent="0.25">
      <c r="B2536" s="129" t="e">
        <f>VLOOKUP(A2536,'Carga Remito.'!A$4:AK$16957,3,0)</f>
        <v>#N/A</v>
      </c>
      <c r="C2536" s="131" t="e">
        <f t="shared" ca="1" si="84"/>
        <v>#N/A</v>
      </c>
      <c r="D2536" s="28" t="e">
        <f>VLOOKUP(A2536,'Carga Remito.'!A$4:AK$15957,4,0)</f>
        <v>#N/A</v>
      </c>
      <c r="E2536" s="28" t="e">
        <f>VLOOKUP(A2536,'Carga Remito.'!A$4:AK$2258,6,0)</f>
        <v>#N/A</v>
      </c>
      <c r="F2536" s="28" t="e">
        <f>VLOOKUP(A2536,'Carga Remito.'!A$4:AK$1858,7,0)</f>
        <v>#N/A</v>
      </c>
      <c r="G2536" s="27" t="e">
        <f>VLOOKUP(A2536,'Carga Remito.'!A$4:AK$20957,MATCH(G$4,'Carga Remito.'!A$3:AQ$3,0),0)</f>
        <v>#N/A</v>
      </c>
      <c r="J2536" s="15" t="e">
        <f t="shared" si="83"/>
        <v>#N/A</v>
      </c>
    </row>
    <row r="2537" spans="2:10" x14ac:dyDescent="0.25">
      <c r="B2537" s="129" t="e">
        <f>VLOOKUP(A2537,'Carga Remito.'!A$4:AK$16957,3,0)</f>
        <v>#N/A</v>
      </c>
      <c r="C2537" s="131" t="e">
        <f t="shared" ca="1" si="84"/>
        <v>#N/A</v>
      </c>
      <c r="D2537" s="28" t="e">
        <f>VLOOKUP(A2537,'Carga Remito.'!A$4:AK$15957,4,0)</f>
        <v>#N/A</v>
      </c>
      <c r="E2537" s="28" t="e">
        <f>VLOOKUP(A2537,'Carga Remito.'!A$4:AK$2258,6,0)</f>
        <v>#N/A</v>
      </c>
      <c r="F2537" s="28" t="e">
        <f>VLOOKUP(A2537,'Carga Remito.'!A$4:AK$1858,7,0)</f>
        <v>#N/A</v>
      </c>
      <c r="G2537" s="27" t="e">
        <f>VLOOKUP(A2537,'Carga Remito.'!A$4:AK$20957,MATCH(G$4,'Carga Remito.'!A$3:AQ$3,0),0)</f>
        <v>#N/A</v>
      </c>
      <c r="J2537" s="15" t="e">
        <f t="shared" si="83"/>
        <v>#N/A</v>
      </c>
    </row>
    <row r="2538" spans="2:10" x14ac:dyDescent="0.25">
      <c r="B2538" s="129" t="e">
        <f>VLOOKUP(A2538,'Carga Remito.'!A$4:AK$16957,3,0)</f>
        <v>#N/A</v>
      </c>
      <c r="C2538" s="131" t="e">
        <f t="shared" ca="1" si="84"/>
        <v>#N/A</v>
      </c>
      <c r="D2538" s="28" t="e">
        <f>VLOOKUP(A2538,'Carga Remito.'!A$4:AK$15957,4,0)</f>
        <v>#N/A</v>
      </c>
      <c r="E2538" s="28" t="e">
        <f>VLOOKUP(A2538,'Carga Remito.'!A$4:AK$2258,6,0)</f>
        <v>#N/A</v>
      </c>
      <c r="F2538" s="28" t="e">
        <f>VLOOKUP(A2538,'Carga Remito.'!A$4:AK$1858,7,0)</f>
        <v>#N/A</v>
      </c>
      <c r="G2538" s="27" t="e">
        <f>VLOOKUP(A2538,'Carga Remito.'!A$4:AK$20957,MATCH(G$4,'Carga Remito.'!A$3:AQ$3,0),0)</f>
        <v>#N/A</v>
      </c>
      <c r="J2538" s="15" t="e">
        <f t="shared" si="83"/>
        <v>#N/A</v>
      </c>
    </row>
    <row r="2539" spans="2:10" x14ac:dyDescent="0.25">
      <c r="B2539" s="129" t="e">
        <f>VLOOKUP(A2539,'Carga Remito.'!A$4:AK$16957,3,0)</f>
        <v>#N/A</v>
      </c>
      <c r="C2539" s="131" t="e">
        <f t="shared" ca="1" si="84"/>
        <v>#N/A</v>
      </c>
      <c r="D2539" s="28" t="e">
        <f>VLOOKUP(A2539,'Carga Remito.'!A$4:AK$15957,4,0)</f>
        <v>#N/A</v>
      </c>
      <c r="E2539" s="28" t="e">
        <f>VLOOKUP(A2539,'Carga Remito.'!A$4:AK$2258,6,0)</f>
        <v>#N/A</v>
      </c>
      <c r="F2539" s="28" t="e">
        <f>VLOOKUP(A2539,'Carga Remito.'!A$4:AK$1858,7,0)</f>
        <v>#N/A</v>
      </c>
      <c r="G2539" s="27" t="e">
        <f>VLOOKUP(A2539,'Carga Remito.'!A$4:AK$20957,MATCH(G$4,'Carga Remito.'!A$3:AQ$3,0),0)</f>
        <v>#N/A</v>
      </c>
      <c r="J2539" s="15" t="e">
        <f t="shared" si="83"/>
        <v>#N/A</v>
      </c>
    </row>
    <row r="2540" spans="2:10" x14ac:dyDescent="0.25">
      <c r="B2540" s="129" t="e">
        <f>VLOOKUP(A2540,'Carga Remito.'!A$4:AK$16957,3,0)</f>
        <v>#N/A</v>
      </c>
      <c r="C2540" s="131" t="e">
        <f t="shared" ca="1" si="84"/>
        <v>#N/A</v>
      </c>
      <c r="D2540" s="28" t="e">
        <f>VLOOKUP(A2540,'Carga Remito.'!A$4:AK$15957,4,0)</f>
        <v>#N/A</v>
      </c>
      <c r="E2540" s="28" t="e">
        <f>VLOOKUP(A2540,'Carga Remito.'!A$4:AK$2258,6,0)</f>
        <v>#N/A</v>
      </c>
      <c r="F2540" s="28" t="e">
        <f>VLOOKUP(A2540,'Carga Remito.'!A$4:AK$1858,7,0)</f>
        <v>#N/A</v>
      </c>
      <c r="G2540" s="27" t="e">
        <f>VLOOKUP(A2540,'Carga Remito.'!A$4:AK$20957,MATCH(G$4,'Carga Remito.'!A$3:AQ$3,0),0)</f>
        <v>#N/A</v>
      </c>
      <c r="J2540" s="15" t="e">
        <f t="shared" si="83"/>
        <v>#N/A</v>
      </c>
    </row>
    <row r="2541" spans="2:10" x14ac:dyDescent="0.25">
      <c r="B2541" s="129" t="e">
        <f>VLOOKUP(A2541,'Carga Remito.'!A$4:AK$16957,3,0)</f>
        <v>#N/A</v>
      </c>
      <c r="C2541" s="131" t="e">
        <f t="shared" ca="1" si="84"/>
        <v>#N/A</v>
      </c>
      <c r="D2541" s="28" t="e">
        <f>VLOOKUP(A2541,'Carga Remito.'!A$4:AK$15957,4,0)</f>
        <v>#N/A</v>
      </c>
      <c r="E2541" s="28" t="e">
        <f>VLOOKUP(A2541,'Carga Remito.'!A$4:AK$2258,6,0)</f>
        <v>#N/A</v>
      </c>
      <c r="F2541" s="28" t="e">
        <f>VLOOKUP(A2541,'Carga Remito.'!A$4:AK$1858,7,0)</f>
        <v>#N/A</v>
      </c>
      <c r="G2541" s="27" t="e">
        <f>VLOOKUP(A2541,'Carga Remito.'!A$4:AK$20957,MATCH(G$4,'Carga Remito.'!A$3:AQ$3,0),0)</f>
        <v>#N/A</v>
      </c>
      <c r="J2541" s="15" t="e">
        <f t="shared" si="83"/>
        <v>#N/A</v>
      </c>
    </row>
    <row r="2542" spans="2:10" x14ac:dyDescent="0.25">
      <c r="B2542" s="129" t="e">
        <f>VLOOKUP(A2542,'Carga Remito.'!A$4:AK$16957,3,0)</f>
        <v>#N/A</v>
      </c>
      <c r="C2542" s="131" t="e">
        <f t="shared" ca="1" si="84"/>
        <v>#N/A</v>
      </c>
      <c r="D2542" s="28" t="e">
        <f>VLOOKUP(A2542,'Carga Remito.'!A$4:AK$15957,4,0)</f>
        <v>#N/A</v>
      </c>
      <c r="E2542" s="28" t="e">
        <f>VLOOKUP(A2542,'Carga Remito.'!A$4:AK$2258,6,0)</f>
        <v>#N/A</v>
      </c>
      <c r="F2542" s="28" t="e">
        <f>VLOOKUP(A2542,'Carga Remito.'!A$4:AK$1858,7,0)</f>
        <v>#N/A</v>
      </c>
      <c r="G2542" s="27" t="e">
        <f>VLOOKUP(A2542,'Carga Remito.'!A$4:AK$20957,MATCH(G$4,'Carga Remito.'!A$3:AQ$3,0),0)</f>
        <v>#N/A</v>
      </c>
      <c r="J2542" s="15" t="e">
        <f t="shared" si="83"/>
        <v>#N/A</v>
      </c>
    </row>
    <row r="2543" spans="2:10" x14ac:dyDescent="0.25">
      <c r="B2543" s="129" t="e">
        <f>VLOOKUP(A2543,'Carga Remito.'!A$4:AK$16957,3,0)</f>
        <v>#N/A</v>
      </c>
      <c r="C2543" s="131" t="e">
        <f t="shared" ca="1" si="84"/>
        <v>#N/A</v>
      </c>
      <c r="D2543" s="28" t="e">
        <f>VLOOKUP(A2543,'Carga Remito.'!A$4:AK$15957,4,0)</f>
        <v>#N/A</v>
      </c>
      <c r="E2543" s="28" t="e">
        <f>VLOOKUP(A2543,'Carga Remito.'!A$4:AK$2258,6,0)</f>
        <v>#N/A</v>
      </c>
      <c r="F2543" s="28" t="e">
        <f>VLOOKUP(A2543,'Carga Remito.'!A$4:AK$1858,7,0)</f>
        <v>#N/A</v>
      </c>
      <c r="G2543" s="27" t="e">
        <f>VLOOKUP(A2543,'Carga Remito.'!A$4:AK$20957,MATCH(G$4,'Carga Remito.'!A$3:AQ$3,0),0)</f>
        <v>#N/A</v>
      </c>
      <c r="J2543" s="15" t="e">
        <f t="shared" si="83"/>
        <v>#N/A</v>
      </c>
    </row>
    <row r="2544" spans="2:10" x14ac:dyDescent="0.25">
      <c r="B2544" s="129" t="e">
        <f>VLOOKUP(A2544,'Carga Remito.'!A$4:AK$16957,3,0)</f>
        <v>#N/A</v>
      </c>
      <c r="C2544" s="131" t="e">
        <f t="shared" ca="1" si="84"/>
        <v>#N/A</v>
      </c>
      <c r="D2544" s="28" t="e">
        <f>VLOOKUP(A2544,'Carga Remito.'!A$4:AK$15957,4,0)</f>
        <v>#N/A</v>
      </c>
      <c r="E2544" s="28" t="e">
        <f>VLOOKUP(A2544,'Carga Remito.'!A$4:AK$2258,6,0)</f>
        <v>#N/A</v>
      </c>
      <c r="F2544" s="28" t="e">
        <f>VLOOKUP(A2544,'Carga Remito.'!A$4:AK$1858,7,0)</f>
        <v>#N/A</v>
      </c>
      <c r="G2544" s="27" t="e">
        <f>VLOOKUP(A2544,'Carga Remito.'!A$4:AK$20957,MATCH(G$4,'Carga Remito.'!A$3:AQ$3,0),0)</f>
        <v>#N/A</v>
      </c>
      <c r="J2544" s="15" t="e">
        <f t="shared" si="83"/>
        <v>#N/A</v>
      </c>
    </row>
    <row r="2545" spans="2:10" x14ac:dyDescent="0.25">
      <c r="B2545" s="129" t="e">
        <f>VLOOKUP(A2545,'Carga Remito.'!A$4:AK$16957,3,0)</f>
        <v>#N/A</v>
      </c>
      <c r="C2545" s="131" t="e">
        <f t="shared" ca="1" si="84"/>
        <v>#N/A</v>
      </c>
      <c r="D2545" s="28" t="e">
        <f>VLOOKUP(A2545,'Carga Remito.'!A$4:AK$15957,4,0)</f>
        <v>#N/A</v>
      </c>
      <c r="E2545" s="28" t="e">
        <f>VLOOKUP(A2545,'Carga Remito.'!A$4:AK$2258,6,0)</f>
        <v>#N/A</v>
      </c>
      <c r="F2545" s="28" t="e">
        <f>VLOOKUP(A2545,'Carga Remito.'!A$4:AK$1858,7,0)</f>
        <v>#N/A</v>
      </c>
      <c r="G2545" s="27" t="e">
        <f>VLOOKUP(A2545,'Carga Remito.'!A$4:AK$20957,MATCH(G$4,'Carga Remito.'!A$3:AQ$3,0),0)</f>
        <v>#N/A</v>
      </c>
      <c r="J2545" s="15" t="e">
        <f t="shared" si="83"/>
        <v>#N/A</v>
      </c>
    </row>
    <row r="2546" spans="2:10" x14ac:dyDescent="0.25">
      <c r="B2546" s="129" t="e">
        <f>VLOOKUP(A2546,'Carga Remito.'!A$4:AK$16957,3,0)</f>
        <v>#N/A</v>
      </c>
      <c r="C2546" s="131" t="e">
        <f t="shared" ca="1" si="84"/>
        <v>#N/A</v>
      </c>
      <c r="D2546" s="28" t="e">
        <f>VLOOKUP(A2546,'Carga Remito.'!A$4:AK$15957,4,0)</f>
        <v>#N/A</v>
      </c>
      <c r="E2546" s="28" t="e">
        <f>VLOOKUP(A2546,'Carga Remito.'!A$4:AK$2258,6,0)</f>
        <v>#N/A</v>
      </c>
      <c r="F2546" s="28" t="e">
        <f>VLOOKUP(A2546,'Carga Remito.'!A$4:AK$1858,7,0)</f>
        <v>#N/A</v>
      </c>
      <c r="G2546" s="27" t="e">
        <f>VLOOKUP(A2546,'Carga Remito.'!A$4:AK$20957,MATCH(G$4,'Carga Remito.'!A$3:AQ$3,0),0)</f>
        <v>#N/A</v>
      </c>
      <c r="J2546" s="15" t="e">
        <f t="shared" si="83"/>
        <v>#N/A</v>
      </c>
    </row>
    <row r="2547" spans="2:10" x14ac:dyDescent="0.25">
      <c r="B2547" s="129" t="e">
        <f>VLOOKUP(A2547,'Carga Remito.'!A$4:AK$16957,3,0)</f>
        <v>#N/A</v>
      </c>
      <c r="C2547" s="131" t="e">
        <f t="shared" ca="1" si="84"/>
        <v>#N/A</v>
      </c>
      <c r="D2547" s="28" t="e">
        <f>VLOOKUP(A2547,'Carga Remito.'!A$4:AK$15957,4,0)</f>
        <v>#N/A</v>
      </c>
      <c r="E2547" s="28" t="e">
        <f>VLOOKUP(A2547,'Carga Remito.'!A$4:AK$2258,6,0)</f>
        <v>#N/A</v>
      </c>
      <c r="F2547" s="28" t="e">
        <f>VLOOKUP(A2547,'Carga Remito.'!A$4:AK$1858,7,0)</f>
        <v>#N/A</v>
      </c>
      <c r="G2547" s="27" t="e">
        <f>VLOOKUP(A2547,'Carga Remito.'!A$4:AK$20957,MATCH(G$4,'Carga Remito.'!A$3:AQ$3,0),0)</f>
        <v>#N/A</v>
      </c>
      <c r="J2547" s="15" t="e">
        <f t="shared" si="83"/>
        <v>#N/A</v>
      </c>
    </row>
    <row r="2548" spans="2:10" x14ac:dyDescent="0.25">
      <c r="B2548" s="129" t="e">
        <f>VLOOKUP(A2548,'Carga Remito.'!A$4:AK$16957,3,0)</f>
        <v>#N/A</v>
      </c>
      <c r="C2548" s="131" t="e">
        <f t="shared" ca="1" si="84"/>
        <v>#N/A</v>
      </c>
      <c r="D2548" s="28" t="e">
        <f>VLOOKUP(A2548,'Carga Remito.'!A$4:AK$15957,4,0)</f>
        <v>#N/A</v>
      </c>
      <c r="E2548" s="28" t="e">
        <f>VLOOKUP(A2548,'Carga Remito.'!A$4:AK$2258,6,0)</f>
        <v>#N/A</v>
      </c>
      <c r="F2548" s="28" t="e">
        <f>VLOOKUP(A2548,'Carga Remito.'!A$4:AK$1858,7,0)</f>
        <v>#N/A</v>
      </c>
      <c r="G2548" s="27" t="e">
        <f>VLOOKUP(A2548,'Carga Remito.'!A$4:AK$20957,MATCH(G$4,'Carga Remito.'!A$3:AQ$3,0),0)</f>
        <v>#N/A</v>
      </c>
      <c r="J2548" s="15" t="e">
        <f t="shared" ref="J2548:J2611" si="85">+G2548-K2548-N2548-Q2548-T2548-W2548-Z2548</f>
        <v>#N/A</v>
      </c>
    </row>
    <row r="2549" spans="2:10" x14ac:dyDescent="0.25">
      <c r="B2549" s="129" t="e">
        <f>VLOOKUP(A2549,'Carga Remito.'!A$4:AK$16957,3,0)</f>
        <v>#N/A</v>
      </c>
      <c r="C2549" s="131" t="e">
        <f t="shared" ca="1" si="84"/>
        <v>#N/A</v>
      </c>
      <c r="D2549" s="28" t="e">
        <f>VLOOKUP(A2549,'Carga Remito.'!A$4:AK$15957,4,0)</f>
        <v>#N/A</v>
      </c>
      <c r="E2549" s="28" t="e">
        <f>VLOOKUP(A2549,'Carga Remito.'!A$4:AK$2258,6,0)</f>
        <v>#N/A</v>
      </c>
      <c r="F2549" s="28" t="e">
        <f>VLOOKUP(A2549,'Carga Remito.'!A$4:AK$1858,7,0)</f>
        <v>#N/A</v>
      </c>
      <c r="G2549" s="27" t="e">
        <f>VLOOKUP(A2549,'Carga Remito.'!A$4:AK$20957,MATCH(G$4,'Carga Remito.'!A$3:AQ$3,0),0)</f>
        <v>#N/A</v>
      </c>
      <c r="J2549" s="15" t="e">
        <f t="shared" si="85"/>
        <v>#N/A</v>
      </c>
    </row>
    <row r="2550" spans="2:10" x14ac:dyDescent="0.25">
      <c r="B2550" s="129" t="e">
        <f>VLOOKUP(A2550,'Carga Remito.'!A$4:AK$16957,3,0)</f>
        <v>#N/A</v>
      </c>
      <c r="C2550" s="131" t="e">
        <f t="shared" ca="1" si="84"/>
        <v>#N/A</v>
      </c>
      <c r="D2550" s="28" t="e">
        <f>VLOOKUP(A2550,'Carga Remito.'!A$4:AK$15957,4,0)</f>
        <v>#N/A</v>
      </c>
      <c r="E2550" s="28" t="e">
        <f>VLOOKUP(A2550,'Carga Remito.'!A$4:AK$2258,6,0)</f>
        <v>#N/A</v>
      </c>
      <c r="F2550" s="28" t="e">
        <f>VLOOKUP(A2550,'Carga Remito.'!A$4:AK$1858,7,0)</f>
        <v>#N/A</v>
      </c>
      <c r="G2550" s="27" t="e">
        <f>VLOOKUP(A2550,'Carga Remito.'!A$4:AK$20957,MATCH(G$4,'Carga Remito.'!A$3:AQ$3,0),0)</f>
        <v>#N/A</v>
      </c>
      <c r="J2550" s="15" t="e">
        <f t="shared" si="85"/>
        <v>#N/A</v>
      </c>
    </row>
    <row r="2551" spans="2:10" x14ac:dyDescent="0.25">
      <c r="B2551" s="129" t="e">
        <f>VLOOKUP(A2551,'Carga Remito.'!A$4:AK$16957,3,0)</f>
        <v>#N/A</v>
      </c>
      <c r="C2551" s="131" t="e">
        <f t="shared" ca="1" si="84"/>
        <v>#N/A</v>
      </c>
      <c r="D2551" s="28" t="e">
        <f>VLOOKUP(A2551,'Carga Remito.'!A$4:AK$15957,4,0)</f>
        <v>#N/A</v>
      </c>
      <c r="E2551" s="28" t="e">
        <f>VLOOKUP(A2551,'Carga Remito.'!A$4:AK$2258,6,0)</f>
        <v>#N/A</v>
      </c>
      <c r="F2551" s="28" t="e">
        <f>VLOOKUP(A2551,'Carga Remito.'!A$4:AK$1858,7,0)</f>
        <v>#N/A</v>
      </c>
      <c r="G2551" s="27" t="e">
        <f>VLOOKUP(A2551,'Carga Remito.'!A$4:AK$20957,MATCH(G$4,'Carga Remito.'!A$3:AQ$3,0),0)</f>
        <v>#N/A</v>
      </c>
      <c r="J2551" s="15" t="e">
        <f t="shared" si="85"/>
        <v>#N/A</v>
      </c>
    </row>
    <row r="2552" spans="2:10" x14ac:dyDescent="0.25">
      <c r="B2552" s="129" t="e">
        <f>VLOOKUP(A2552,'Carga Remito.'!A$4:AK$16957,3,0)</f>
        <v>#N/A</v>
      </c>
      <c r="C2552" s="131" t="e">
        <f t="shared" ca="1" si="84"/>
        <v>#N/A</v>
      </c>
      <c r="D2552" s="28" t="e">
        <f>VLOOKUP(A2552,'Carga Remito.'!A$4:AK$15957,4,0)</f>
        <v>#N/A</v>
      </c>
      <c r="E2552" s="28" t="e">
        <f>VLOOKUP(A2552,'Carga Remito.'!A$4:AK$2258,6,0)</f>
        <v>#N/A</v>
      </c>
      <c r="F2552" s="28" t="e">
        <f>VLOOKUP(A2552,'Carga Remito.'!A$4:AK$1858,7,0)</f>
        <v>#N/A</v>
      </c>
      <c r="G2552" s="27" t="e">
        <f>VLOOKUP(A2552,'Carga Remito.'!A$4:AK$20957,MATCH(G$4,'Carga Remito.'!A$3:AQ$3,0),0)</f>
        <v>#N/A</v>
      </c>
      <c r="J2552" s="15" t="e">
        <f t="shared" si="85"/>
        <v>#N/A</v>
      </c>
    </row>
    <row r="2553" spans="2:10" x14ac:dyDescent="0.25">
      <c r="B2553" s="129" t="e">
        <f>VLOOKUP(A2553,'Carga Remito.'!A$4:AK$16957,3,0)</f>
        <v>#N/A</v>
      </c>
      <c r="C2553" s="131" t="e">
        <f t="shared" ca="1" si="84"/>
        <v>#N/A</v>
      </c>
      <c r="D2553" s="28" t="e">
        <f>VLOOKUP(A2553,'Carga Remito.'!A$4:AK$15957,4,0)</f>
        <v>#N/A</v>
      </c>
      <c r="E2553" s="28" t="e">
        <f>VLOOKUP(A2553,'Carga Remito.'!A$4:AK$2258,6,0)</f>
        <v>#N/A</v>
      </c>
      <c r="F2553" s="28" t="e">
        <f>VLOOKUP(A2553,'Carga Remito.'!A$4:AK$1858,7,0)</f>
        <v>#N/A</v>
      </c>
      <c r="G2553" s="27" t="e">
        <f>VLOOKUP(A2553,'Carga Remito.'!A$4:AK$20957,MATCH(G$4,'Carga Remito.'!A$3:AQ$3,0),0)</f>
        <v>#N/A</v>
      </c>
      <c r="J2553" s="15" t="e">
        <f t="shared" si="85"/>
        <v>#N/A</v>
      </c>
    </row>
    <row r="2554" spans="2:10" x14ac:dyDescent="0.25">
      <c r="B2554" s="129" t="e">
        <f>VLOOKUP(A2554,'Carga Remito.'!A$4:AK$16957,3,0)</f>
        <v>#N/A</v>
      </c>
      <c r="C2554" s="131" t="e">
        <f t="shared" ca="1" si="84"/>
        <v>#N/A</v>
      </c>
      <c r="D2554" s="28" t="e">
        <f>VLOOKUP(A2554,'Carga Remito.'!A$4:AK$15957,4,0)</f>
        <v>#N/A</v>
      </c>
      <c r="E2554" s="28" t="e">
        <f>VLOOKUP(A2554,'Carga Remito.'!A$4:AK$2258,6,0)</f>
        <v>#N/A</v>
      </c>
      <c r="F2554" s="28" t="e">
        <f>VLOOKUP(A2554,'Carga Remito.'!A$4:AK$1858,7,0)</f>
        <v>#N/A</v>
      </c>
      <c r="G2554" s="27" t="e">
        <f>VLOOKUP(A2554,'Carga Remito.'!A$4:AK$20957,MATCH(G$4,'Carga Remito.'!A$3:AQ$3,0),0)</f>
        <v>#N/A</v>
      </c>
      <c r="J2554" s="15" t="e">
        <f t="shared" si="85"/>
        <v>#N/A</v>
      </c>
    </row>
    <row r="2555" spans="2:10" x14ac:dyDescent="0.25">
      <c r="B2555" s="129" t="e">
        <f>VLOOKUP(A2555,'Carga Remito.'!A$4:AK$16957,3,0)</f>
        <v>#N/A</v>
      </c>
      <c r="C2555" s="131" t="e">
        <f t="shared" ca="1" si="84"/>
        <v>#N/A</v>
      </c>
      <c r="D2555" s="28" t="e">
        <f>VLOOKUP(A2555,'Carga Remito.'!A$4:AK$15957,4,0)</f>
        <v>#N/A</v>
      </c>
      <c r="E2555" s="28" t="e">
        <f>VLOOKUP(A2555,'Carga Remito.'!A$4:AK$2258,6,0)</f>
        <v>#N/A</v>
      </c>
      <c r="F2555" s="28" t="e">
        <f>VLOOKUP(A2555,'Carga Remito.'!A$4:AK$1858,7,0)</f>
        <v>#N/A</v>
      </c>
      <c r="G2555" s="27" t="e">
        <f>VLOOKUP(A2555,'Carga Remito.'!A$4:AK$20957,MATCH(G$4,'Carga Remito.'!A$3:AQ$3,0),0)</f>
        <v>#N/A</v>
      </c>
      <c r="J2555" s="15" t="e">
        <f t="shared" si="85"/>
        <v>#N/A</v>
      </c>
    </row>
    <row r="2556" spans="2:10" x14ac:dyDescent="0.25">
      <c r="B2556" s="129" t="e">
        <f>VLOOKUP(A2556,'Carga Remito.'!A$4:AK$16957,3,0)</f>
        <v>#N/A</v>
      </c>
      <c r="C2556" s="131" t="e">
        <f t="shared" ca="1" si="84"/>
        <v>#N/A</v>
      </c>
      <c r="D2556" s="28" t="e">
        <f>VLOOKUP(A2556,'Carga Remito.'!A$4:AK$15957,4,0)</f>
        <v>#N/A</v>
      </c>
      <c r="E2556" s="28" t="e">
        <f>VLOOKUP(A2556,'Carga Remito.'!A$4:AK$2258,6,0)</f>
        <v>#N/A</v>
      </c>
      <c r="F2556" s="28" t="e">
        <f>VLOOKUP(A2556,'Carga Remito.'!A$4:AK$1858,7,0)</f>
        <v>#N/A</v>
      </c>
      <c r="G2556" s="27" t="e">
        <f>VLOOKUP(A2556,'Carga Remito.'!A$4:AK$20957,MATCH(G$4,'Carga Remito.'!A$3:AQ$3,0),0)</f>
        <v>#N/A</v>
      </c>
      <c r="J2556" s="15" t="e">
        <f t="shared" si="85"/>
        <v>#N/A</v>
      </c>
    </row>
    <row r="2557" spans="2:10" x14ac:dyDescent="0.25">
      <c r="B2557" s="129" t="e">
        <f>VLOOKUP(A2557,'Carga Remito.'!A$4:AK$16957,3,0)</f>
        <v>#N/A</v>
      </c>
      <c r="C2557" s="131" t="e">
        <f t="shared" ca="1" si="84"/>
        <v>#N/A</v>
      </c>
      <c r="D2557" s="28" t="e">
        <f>VLOOKUP(A2557,'Carga Remito.'!A$4:AK$15957,4,0)</f>
        <v>#N/A</v>
      </c>
      <c r="E2557" s="28" t="e">
        <f>VLOOKUP(A2557,'Carga Remito.'!A$4:AK$2258,6,0)</f>
        <v>#N/A</v>
      </c>
      <c r="F2557" s="28" t="e">
        <f>VLOOKUP(A2557,'Carga Remito.'!A$4:AK$1858,7,0)</f>
        <v>#N/A</v>
      </c>
      <c r="G2557" s="27" t="e">
        <f>VLOOKUP(A2557,'Carga Remito.'!A$4:AK$20957,MATCH(G$4,'Carga Remito.'!A$3:AQ$3,0),0)</f>
        <v>#N/A</v>
      </c>
      <c r="J2557" s="15" t="e">
        <f t="shared" si="85"/>
        <v>#N/A</v>
      </c>
    </row>
    <row r="2558" spans="2:10" x14ac:dyDescent="0.25">
      <c r="B2558" s="129" t="e">
        <f>VLOOKUP(A2558,'Carga Remito.'!A$4:AK$16957,3,0)</f>
        <v>#N/A</v>
      </c>
      <c r="C2558" s="131" t="e">
        <f t="shared" ca="1" si="84"/>
        <v>#N/A</v>
      </c>
      <c r="D2558" s="28" t="e">
        <f>VLOOKUP(A2558,'Carga Remito.'!A$4:AK$15957,4,0)</f>
        <v>#N/A</v>
      </c>
      <c r="E2558" s="28" t="e">
        <f>VLOOKUP(A2558,'Carga Remito.'!A$4:AK$2258,6,0)</f>
        <v>#N/A</v>
      </c>
      <c r="F2558" s="28" t="e">
        <f>VLOOKUP(A2558,'Carga Remito.'!A$4:AK$1858,7,0)</f>
        <v>#N/A</v>
      </c>
      <c r="G2558" s="27" t="e">
        <f>VLOOKUP(A2558,'Carga Remito.'!A$4:AK$20957,MATCH(G$4,'Carga Remito.'!A$3:AQ$3,0),0)</f>
        <v>#N/A</v>
      </c>
      <c r="J2558" s="15" t="e">
        <f t="shared" si="85"/>
        <v>#N/A</v>
      </c>
    </row>
    <row r="2559" spans="2:10" x14ac:dyDescent="0.25">
      <c r="B2559" s="129" t="e">
        <f>VLOOKUP(A2559,'Carga Remito.'!A$4:AK$16957,3,0)</f>
        <v>#N/A</v>
      </c>
      <c r="C2559" s="131" t="e">
        <f t="shared" ca="1" si="84"/>
        <v>#N/A</v>
      </c>
      <c r="D2559" s="28" t="e">
        <f>VLOOKUP(A2559,'Carga Remito.'!A$4:AK$15957,4,0)</f>
        <v>#N/A</v>
      </c>
      <c r="E2559" s="28" t="e">
        <f>VLOOKUP(A2559,'Carga Remito.'!A$4:AK$2258,6,0)</f>
        <v>#N/A</v>
      </c>
      <c r="F2559" s="28" t="e">
        <f>VLOOKUP(A2559,'Carga Remito.'!A$4:AK$1858,7,0)</f>
        <v>#N/A</v>
      </c>
      <c r="G2559" s="27" t="e">
        <f>VLOOKUP(A2559,'Carga Remito.'!A$4:AK$20957,MATCH(G$4,'Carga Remito.'!A$3:AQ$3,0),0)</f>
        <v>#N/A</v>
      </c>
      <c r="J2559" s="15" t="e">
        <f t="shared" si="85"/>
        <v>#N/A</v>
      </c>
    </row>
    <row r="2560" spans="2:10" x14ac:dyDescent="0.25">
      <c r="B2560" s="129" t="e">
        <f>VLOOKUP(A2560,'Carga Remito.'!A$4:AK$16957,3,0)</f>
        <v>#N/A</v>
      </c>
      <c r="C2560" s="131" t="e">
        <f t="shared" ca="1" si="84"/>
        <v>#N/A</v>
      </c>
      <c r="D2560" s="28" t="e">
        <f>VLOOKUP(A2560,'Carga Remito.'!A$4:AK$15957,4,0)</f>
        <v>#N/A</v>
      </c>
      <c r="E2560" s="28" t="e">
        <f>VLOOKUP(A2560,'Carga Remito.'!A$4:AK$2258,6,0)</f>
        <v>#N/A</v>
      </c>
      <c r="F2560" s="28" t="e">
        <f>VLOOKUP(A2560,'Carga Remito.'!A$4:AK$1858,7,0)</f>
        <v>#N/A</v>
      </c>
      <c r="G2560" s="27" t="e">
        <f>VLOOKUP(A2560,'Carga Remito.'!A$4:AK$20957,MATCH(G$4,'Carga Remito.'!A$3:AQ$3,0),0)</f>
        <v>#N/A</v>
      </c>
      <c r="J2560" s="15" t="e">
        <f t="shared" si="85"/>
        <v>#N/A</v>
      </c>
    </row>
    <row r="2561" spans="2:10" x14ac:dyDescent="0.25">
      <c r="B2561" s="129" t="e">
        <f>VLOOKUP(A2561,'Carga Remito.'!A$4:AK$16957,3,0)</f>
        <v>#N/A</v>
      </c>
      <c r="C2561" s="131" t="e">
        <f t="shared" ca="1" si="84"/>
        <v>#N/A</v>
      </c>
      <c r="D2561" s="28" t="e">
        <f>VLOOKUP(A2561,'Carga Remito.'!A$4:AK$15957,4,0)</f>
        <v>#N/A</v>
      </c>
      <c r="E2561" s="28" t="e">
        <f>VLOOKUP(A2561,'Carga Remito.'!A$4:AK$2258,6,0)</f>
        <v>#N/A</v>
      </c>
      <c r="F2561" s="28" t="e">
        <f>VLOOKUP(A2561,'Carga Remito.'!A$4:AK$1858,7,0)</f>
        <v>#N/A</v>
      </c>
      <c r="G2561" s="27" t="e">
        <f>VLOOKUP(A2561,'Carga Remito.'!A$4:AK$20957,MATCH(G$4,'Carga Remito.'!A$3:AQ$3,0),0)</f>
        <v>#N/A</v>
      </c>
      <c r="J2561" s="15" t="e">
        <f t="shared" si="85"/>
        <v>#N/A</v>
      </c>
    </row>
    <row r="2562" spans="2:10" x14ac:dyDescent="0.25">
      <c r="B2562" s="129" t="e">
        <f>VLOOKUP(A2562,'Carga Remito.'!A$4:AK$16957,3,0)</f>
        <v>#N/A</v>
      </c>
      <c r="C2562" s="131" t="e">
        <f t="shared" ca="1" si="84"/>
        <v>#N/A</v>
      </c>
      <c r="D2562" s="28" t="e">
        <f>VLOOKUP(A2562,'Carga Remito.'!A$4:AK$15957,4,0)</f>
        <v>#N/A</v>
      </c>
      <c r="E2562" s="28" t="e">
        <f>VLOOKUP(A2562,'Carga Remito.'!A$4:AK$2258,6,0)</f>
        <v>#N/A</v>
      </c>
      <c r="F2562" s="28" t="e">
        <f>VLOOKUP(A2562,'Carga Remito.'!A$4:AK$1858,7,0)</f>
        <v>#N/A</v>
      </c>
      <c r="G2562" s="27" t="e">
        <f>VLOOKUP(A2562,'Carga Remito.'!A$4:AK$20957,MATCH(G$4,'Carga Remito.'!A$3:AQ$3,0),0)</f>
        <v>#N/A</v>
      </c>
      <c r="J2562" s="15" t="e">
        <f t="shared" si="85"/>
        <v>#N/A</v>
      </c>
    </row>
    <row r="2563" spans="2:10" x14ac:dyDescent="0.25">
      <c r="B2563" s="129" t="e">
        <f>VLOOKUP(A2563,'Carga Remito.'!A$4:AK$16957,3,0)</f>
        <v>#N/A</v>
      </c>
      <c r="C2563" s="131" t="e">
        <f t="shared" ca="1" si="84"/>
        <v>#N/A</v>
      </c>
      <c r="D2563" s="28" t="e">
        <f>VLOOKUP(A2563,'Carga Remito.'!A$4:AK$15957,4,0)</f>
        <v>#N/A</v>
      </c>
      <c r="E2563" s="28" t="e">
        <f>VLOOKUP(A2563,'Carga Remito.'!A$4:AK$2258,6,0)</f>
        <v>#N/A</v>
      </c>
      <c r="F2563" s="28" t="e">
        <f>VLOOKUP(A2563,'Carga Remito.'!A$4:AK$1858,7,0)</f>
        <v>#N/A</v>
      </c>
      <c r="G2563" s="27" t="e">
        <f>VLOOKUP(A2563,'Carga Remito.'!A$4:AK$20957,MATCH(G$4,'Carga Remito.'!A$3:AQ$3,0),0)</f>
        <v>#N/A</v>
      </c>
      <c r="J2563" s="15" t="e">
        <f t="shared" si="85"/>
        <v>#N/A</v>
      </c>
    </row>
    <row r="2564" spans="2:10" x14ac:dyDescent="0.25">
      <c r="B2564" s="129" t="e">
        <f>VLOOKUP(A2564,'Carga Remito.'!A$4:AK$16957,3,0)</f>
        <v>#N/A</v>
      </c>
      <c r="C2564" s="131" t="e">
        <f t="shared" ca="1" si="84"/>
        <v>#N/A</v>
      </c>
      <c r="D2564" s="28" t="e">
        <f>VLOOKUP(A2564,'Carga Remito.'!A$4:AK$15957,4,0)</f>
        <v>#N/A</v>
      </c>
      <c r="E2564" s="28" t="e">
        <f>VLOOKUP(A2564,'Carga Remito.'!A$4:AK$2258,6,0)</f>
        <v>#N/A</v>
      </c>
      <c r="F2564" s="28" t="e">
        <f>VLOOKUP(A2564,'Carga Remito.'!A$4:AK$1858,7,0)</f>
        <v>#N/A</v>
      </c>
      <c r="G2564" s="27" t="e">
        <f>VLOOKUP(A2564,'Carga Remito.'!A$4:AK$20957,MATCH(G$4,'Carga Remito.'!A$3:AQ$3,0),0)</f>
        <v>#N/A</v>
      </c>
      <c r="J2564" s="15" t="e">
        <f t="shared" si="85"/>
        <v>#N/A</v>
      </c>
    </row>
    <row r="2565" spans="2:10" x14ac:dyDescent="0.25">
      <c r="B2565" s="129" t="e">
        <f>VLOOKUP(A2565,'Carga Remito.'!A$4:AK$16957,3,0)</f>
        <v>#N/A</v>
      </c>
      <c r="C2565" s="131" t="e">
        <f t="shared" ca="1" si="84"/>
        <v>#N/A</v>
      </c>
      <c r="D2565" s="28" t="e">
        <f>VLOOKUP(A2565,'Carga Remito.'!A$4:AK$15957,4,0)</f>
        <v>#N/A</v>
      </c>
      <c r="E2565" s="28" t="e">
        <f>VLOOKUP(A2565,'Carga Remito.'!A$4:AK$2258,6,0)</f>
        <v>#N/A</v>
      </c>
      <c r="F2565" s="28" t="e">
        <f>VLOOKUP(A2565,'Carga Remito.'!A$4:AK$1858,7,0)</f>
        <v>#N/A</v>
      </c>
      <c r="G2565" s="27" t="e">
        <f>VLOOKUP(A2565,'Carga Remito.'!A$4:AK$20957,MATCH(G$4,'Carga Remito.'!A$3:AQ$3,0),0)</f>
        <v>#N/A</v>
      </c>
      <c r="J2565" s="15" t="e">
        <f t="shared" si="85"/>
        <v>#N/A</v>
      </c>
    </row>
    <row r="2566" spans="2:10" x14ac:dyDescent="0.25">
      <c r="B2566" s="129" t="e">
        <f>VLOOKUP(A2566,'Carga Remito.'!A$4:AK$16957,3,0)</f>
        <v>#N/A</v>
      </c>
      <c r="C2566" s="131" t="e">
        <f t="shared" ca="1" si="84"/>
        <v>#N/A</v>
      </c>
      <c r="D2566" s="28" t="e">
        <f>VLOOKUP(A2566,'Carga Remito.'!A$4:AK$15957,4,0)</f>
        <v>#N/A</v>
      </c>
      <c r="E2566" s="28" t="e">
        <f>VLOOKUP(A2566,'Carga Remito.'!A$4:AK$2258,6,0)</f>
        <v>#N/A</v>
      </c>
      <c r="F2566" s="28" t="e">
        <f>VLOOKUP(A2566,'Carga Remito.'!A$4:AK$1858,7,0)</f>
        <v>#N/A</v>
      </c>
      <c r="G2566" s="27" t="e">
        <f>VLOOKUP(A2566,'Carga Remito.'!A$4:AK$20957,MATCH(G$4,'Carga Remito.'!A$3:AQ$3,0),0)</f>
        <v>#N/A</v>
      </c>
      <c r="J2566" s="15" t="e">
        <f t="shared" si="85"/>
        <v>#N/A</v>
      </c>
    </row>
    <row r="2567" spans="2:10" x14ac:dyDescent="0.25">
      <c r="B2567" s="129" t="e">
        <f>VLOOKUP(A2567,'Carga Remito.'!A$4:AK$16957,3,0)</f>
        <v>#N/A</v>
      </c>
      <c r="C2567" s="131" t="e">
        <f t="shared" ca="1" si="84"/>
        <v>#N/A</v>
      </c>
      <c r="D2567" s="28" t="e">
        <f>VLOOKUP(A2567,'Carga Remito.'!A$4:AK$15957,4,0)</f>
        <v>#N/A</v>
      </c>
      <c r="E2567" s="28" t="e">
        <f>VLOOKUP(A2567,'Carga Remito.'!A$4:AK$2258,6,0)</f>
        <v>#N/A</v>
      </c>
      <c r="F2567" s="28" t="e">
        <f>VLOOKUP(A2567,'Carga Remito.'!A$4:AK$1858,7,0)</f>
        <v>#N/A</v>
      </c>
      <c r="G2567" s="27" t="e">
        <f>VLOOKUP(A2567,'Carga Remito.'!A$4:AK$20957,MATCH(G$4,'Carga Remito.'!A$3:AQ$3,0),0)</f>
        <v>#N/A</v>
      </c>
      <c r="J2567" s="15" t="e">
        <f t="shared" si="85"/>
        <v>#N/A</v>
      </c>
    </row>
    <row r="2568" spans="2:10" x14ac:dyDescent="0.25">
      <c r="B2568" s="129" t="e">
        <f>VLOOKUP(A2568,'Carga Remito.'!A$4:AK$16957,3,0)</f>
        <v>#N/A</v>
      </c>
      <c r="C2568" s="131" t="e">
        <f t="shared" ca="1" si="84"/>
        <v>#N/A</v>
      </c>
      <c r="D2568" s="28" t="e">
        <f>VLOOKUP(A2568,'Carga Remito.'!A$4:AK$15957,4,0)</f>
        <v>#N/A</v>
      </c>
      <c r="E2568" s="28" t="e">
        <f>VLOOKUP(A2568,'Carga Remito.'!A$4:AK$2258,6,0)</f>
        <v>#N/A</v>
      </c>
      <c r="F2568" s="28" t="e">
        <f>VLOOKUP(A2568,'Carga Remito.'!A$4:AK$1858,7,0)</f>
        <v>#N/A</v>
      </c>
      <c r="G2568" s="27" t="e">
        <f>VLOOKUP(A2568,'Carga Remito.'!A$4:AK$20957,MATCH(G$4,'Carga Remito.'!A$3:AQ$3,0),0)</f>
        <v>#N/A</v>
      </c>
      <c r="J2568" s="15" t="e">
        <f t="shared" si="85"/>
        <v>#N/A</v>
      </c>
    </row>
    <row r="2569" spans="2:10" x14ac:dyDescent="0.25">
      <c r="B2569" s="129" t="e">
        <f>VLOOKUP(A2569,'Carga Remito.'!A$4:AK$16957,3,0)</f>
        <v>#N/A</v>
      </c>
      <c r="C2569" s="131" t="e">
        <f t="shared" ca="1" si="84"/>
        <v>#N/A</v>
      </c>
      <c r="D2569" s="28" t="e">
        <f>VLOOKUP(A2569,'Carga Remito.'!A$4:AK$15957,4,0)</f>
        <v>#N/A</v>
      </c>
      <c r="E2569" s="28" t="e">
        <f>VLOOKUP(A2569,'Carga Remito.'!A$4:AK$2258,6,0)</f>
        <v>#N/A</v>
      </c>
      <c r="F2569" s="28" t="e">
        <f>VLOOKUP(A2569,'Carga Remito.'!A$4:AK$1858,7,0)</f>
        <v>#N/A</v>
      </c>
      <c r="G2569" s="27" t="e">
        <f>VLOOKUP(A2569,'Carga Remito.'!A$4:AK$20957,MATCH(G$4,'Carga Remito.'!A$3:AQ$3,0),0)</f>
        <v>#N/A</v>
      </c>
      <c r="J2569" s="15" t="e">
        <f t="shared" si="85"/>
        <v>#N/A</v>
      </c>
    </row>
    <row r="2570" spans="2:10" x14ac:dyDescent="0.25">
      <c r="B2570" s="129" t="e">
        <f>VLOOKUP(A2570,'Carga Remito.'!A$4:AK$16957,3,0)</f>
        <v>#N/A</v>
      </c>
      <c r="C2570" s="131" t="e">
        <f t="shared" ca="1" si="84"/>
        <v>#N/A</v>
      </c>
      <c r="D2570" s="28" t="e">
        <f>VLOOKUP(A2570,'Carga Remito.'!A$4:AK$15957,4,0)</f>
        <v>#N/A</v>
      </c>
      <c r="E2570" s="28" t="e">
        <f>VLOOKUP(A2570,'Carga Remito.'!A$4:AK$2258,6,0)</f>
        <v>#N/A</v>
      </c>
      <c r="F2570" s="28" t="e">
        <f>VLOOKUP(A2570,'Carga Remito.'!A$4:AK$1858,7,0)</f>
        <v>#N/A</v>
      </c>
      <c r="G2570" s="27" t="e">
        <f>VLOOKUP(A2570,'Carga Remito.'!A$4:AK$20957,MATCH(G$4,'Carga Remito.'!A$3:AQ$3,0),0)</f>
        <v>#N/A</v>
      </c>
      <c r="J2570" s="15" t="e">
        <f t="shared" si="85"/>
        <v>#N/A</v>
      </c>
    </row>
    <row r="2571" spans="2:10" x14ac:dyDescent="0.25">
      <c r="B2571" s="129" t="e">
        <f>VLOOKUP(A2571,'Carga Remito.'!A$4:AK$16957,3,0)</f>
        <v>#N/A</v>
      </c>
      <c r="C2571" s="131" t="e">
        <f t="shared" ca="1" si="84"/>
        <v>#N/A</v>
      </c>
      <c r="D2571" s="28" t="e">
        <f>VLOOKUP(A2571,'Carga Remito.'!A$4:AK$15957,4,0)</f>
        <v>#N/A</v>
      </c>
      <c r="E2571" s="28" t="e">
        <f>VLOOKUP(A2571,'Carga Remito.'!A$4:AK$2258,6,0)</f>
        <v>#N/A</v>
      </c>
      <c r="F2571" s="28" t="e">
        <f>VLOOKUP(A2571,'Carga Remito.'!A$4:AK$1858,7,0)</f>
        <v>#N/A</v>
      </c>
      <c r="G2571" s="27" t="e">
        <f>VLOOKUP(A2571,'Carga Remito.'!A$4:AK$20957,MATCH(G$4,'Carga Remito.'!A$3:AQ$3,0),0)</f>
        <v>#N/A</v>
      </c>
      <c r="J2571" s="15" t="e">
        <f t="shared" si="85"/>
        <v>#N/A</v>
      </c>
    </row>
    <row r="2572" spans="2:10" x14ac:dyDescent="0.25">
      <c r="B2572" s="129" t="e">
        <f>VLOOKUP(A2572,'Carga Remito.'!A$4:AK$16957,3,0)</f>
        <v>#N/A</v>
      </c>
      <c r="C2572" s="131" t="e">
        <f t="shared" ca="1" si="84"/>
        <v>#N/A</v>
      </c>
      <c r="D2572" s="28" t="e">
        <f>VLOOKUP(A2572,'Carga Remito.'!A$4:AK$15957,4,0)</f>
        <v>#N/A</v>
      </c>
      <c r="E2572" s="28" t="e">
        <f>VLOOKUP(A2572,'Carga Remito.'!A$4:AK$2258,6,0)</f>
        <v>#N/A</v>
      </c>
      <c r="F2572" s="28" t="e">
        <f>VLOOKUP(A2572,'Carga Remito.'!A$4:AK$1858,7,0)</f>
        <v>#N/A</v>
      </c>
      <c r="G2572" s="27" t="e">
        <f>VLOOKUP(A2572,'Carga Remito.'!A$4:AK$20957,MATCH(G$4,'Carga Remito.'!A$3:AQ$3,0),0)</f>
        <v>#N/A</v>
      </c>
      <c r="J2572" s="15" t="e">
        <f t="shared" si="85"/>
        <v>#N/A</v>
      </c>
    </row>
    <row r="2573" spans="2:10" x14ac:dyDescent="0.25">
      <c r="B2573" s="129" t="e">
        <f>VLOOKUP(A2573,'Carga Remito.'!A$4:AK$16957,3,0)</f>
        <v>#N/A</v>
      </c>
      <c r="C2573" s="131" t="e">
        <f t="shared" ca="1" si="84"/>
        <v>#N/A</v>
      </c>
      <c r="D2573" s="28" t="e">
        <f>VLOOKUP(A2573,'Carga Remito.'!A$4:AK$15957,4,0)</f>
        <v>#N/A</v>
      </c>
      <c r="E2573" s="28" t="e">
        <f>VLOOKUP(A2573,'Carga Remito.'!A$4:AK$2258,6,0)</f>
        <v>#N/A</v>
      </c>
      <c r="F2573" s="28" t="e">
        <f>VLOOKUP(A2573,'Carga Remito.'!A$4:AK$1858,7,0)</f>
        <v>#N/A</v>
      </c>
      <c r="G2573" s="27" t="e">
        <f>VLOOKUP(A2573,'Carga Remito.'!A$4:AK$20957,MATCH(G$4,'Carga Remito.'!A$3:AQ$3,0),0)</f>
        <v>#N/A</v>
      </c>
      <c r="J2573" s="15" t="e">
        <f t="shared" si="85"/>
        <v>#N/A</v>
      </c>
    </row>
    <row r="2574" spans="2:10" x14ac:dyDescent="0.25">
      <c r="B2574" s="129" t="e">
        <f>VLOOKUP(A2574,'Carga Remito.'!A$4:AK$16957,3,0)</f>
        <v>#N/A</v>
      </c>
      <c r="C2574" s="131" t="e">
        <f t="shared" ca="1" si="84"/>
        <v>#N/A</v>
      </c>
      <c r="D2574" s="28" t="e">
        <f>VLOOKUP(A2574,'Carga Remito.'!A$4:AK$15957,4,0)</f>
        <v>#N/A</v>
      </c>
      <c r="E2574" s="28" t="e">
        <f>VLOOKUP(A2574,'Carga Remito.'!A$4:AK$2258,6,0)</f>
        <v>#N/A</v>
      </c>
      <c r="F2574" s="28" t="e">
        <f>VLOOKUP(A2574,'Carga Remito.'!A$4:AK$1858,7,0)</f>
        <v>#N/A</v>
      </c>
      <c r="G2574" s="27" t="e">
        <f>VLOOKUP(A2574,'Carga Remito.'!A$4:AK$20957,MATCH(G$4,'Carga Remito.'!A$3:AQ$3,0),0)</f>
        <v>#N/A</v>
      </c>
      <c r="J2574" s="15" t="e">
        <f t="shared" si="85"/>
        <v>#N/A</v>
      </c>
    </row>
    <row r="2575" spans="2:10" x14ac:dyDescent="0.25">
      <c r="B2575" s="129" t="e">
        <f>VLOOKUP(A2575,'Carga Remito.'!A$4:AK$16957,3,0)</f>
        <v>#N/A</v>
      </c>
      <c r="C2575" s="131" t="e">
        <f t="shared" ca="1" si="84"/>
        <v>#N/A</v>
      </c>
      <c r="D2575" s="28" t="e">
        <f>VLOOKUP(A2575,'Carga Remito.'!A$4:AK$15957,4,0)</f>
        <v>#N/A</v>
      </c>
      <c r="E2575" s="28" t="e">
        <f>VLOOKUP(A2575,'Carga Remito.'!A$4:AK$2258,6,0)</f>
        <v>#N/A</v>
      </c>
      <c r="F2575" s="28" t="e">
        <f>VLOOKUP(A2575,'Carga Remito.'!A$4:AK$1858,7,0)</f>
        <v>#N/A</v>
      </c>
      <c r="G2575" s="27" t="e">
        <f>VLOOKUP(A2575,'Carga Remito.'!A$4:AK$20957,MATCH(G$4,'Carga Remito.'!A$3:AQ$3,0),0)</f>
        <v>#N/A</v>
      </c>
      <c r="J2575" s="15" t="e">
        <f t="shared" si="85"/>
        <v>#N/A</v>
      </c>
    </row>
    <row r="2576" spans="2:10" x14ac:dyDescent="0.25">
      <c r="B2576" s="129" t="e">
        <f>VLOOKUP(A2576,'Carga Remito.'!A$4:AK$16957,3,0)</f>
        <v>#N/A</v>
      </c>
      <c r="C2576" s="131" t="e">
        <f t="shared" ca="1" si="84"/>
        <v>#N/A</v>
      </c>
      <c r="D2576" s="28" t="e">
        <f>VLOOKUP(A2576,'Carga Remito.'!A$4:AK$15957,4,0)</f>
        <v>#N/A</v>
      </c>
      <c r="E2576" s="28" t="e">
        <f>VLOOKUP(A2576,'Carga Remito.'!A$4:AK$2258,6,0)</f>
        <v>#N/A</v>
      </c>
      <c r="F2576" s="28" t="e">
        <f>VLOOKUP(A2576,'Carga Remito.'!A$4:AK$1858,7,0)</f>
        <v>#N/A</v>
      </c>
      <c r="G2576" s="27" t="e">
        <f>VLOOKUP(A2576,'Carga Remito.'!A$4:AK$20957,MATCH(G$4,'Carga Remito.'!A$3:AQ$3,0),0)</f>
        <v>#N/A</v>
      </c>
      <c r="J2576" s="15" t="e">
        <f t="shared" si="85"/>
        <v>#N/A</v>
      </c>
    </row>
    <row r="2577" spans="2:10" x14ac:dyDescent="0.25">
      <c r="B2577" s="129" t="e">
        <f>VLOOKUP(A2577,'Carga Remito.'!A$4:AK$16957,3,0)</f>
        <v>#N/A</v>
      </c>
      <c r="C2577" s="131" t="e">
        <f t="shared" ca="1" si="84"/>
        <v>#N/A</v>
      </c>
      <c r="D2577" s="28" t="e">
        <f>VLOOKUP(A2577,'Carga Remito.'!A$4:AK$15957,4,0)</f>
        <v>#N/A</v>
      </c>
      <c r="E2577" s="28" t="e">
        <f>VLOOKUP(A2577,'Carga Remito.'!A$4:AK$2258,6,0)</f>
        <v>#N/A</v>
      </c>
      <c r="F2577" s="28" t="e">
        <f>VLOOKUP(A2577,'Carga Remito.'!A$4:AK$1858,7,0)</f>
        <v>#N/A</v>
      </c>
      <c r="G2577" s="27" t="e">
        <f>VLOOKUP(A2577,'Carga Remito.'!A$4:AK$20957,MATCH(G$4,'Carga Remito.'!A$3:AQ$3,0),0)</f>
        <v>#N/A</v>
      </c>
      <c r="J2577" s="15" t="e">
        <f t="shared" si="85"/>
        <v>#N/A</v>
      </c>
    </row>
    <row r="2578" spans="2:10" x14ac:dyDescent="0.25">
      <c r="B2578" s="129" t="e">
        <f>VLOOKUP(A2578,'Carga Remito.'!A$4:AK$16957,3,0)</f>
        <v>#N/A</v>
      </c>
      <c r="C2578" s="131" t="e">
        <f t="shared" ca="1" si="84"/>
        <v>#N/A</v>
      </c>
      <c r="D2578" s="28" t="e">
        <f>VLOOKUP(A2578,'Carga Remito.'!A$4:AK$15957,4,0)</f>
        <v>#N/A</v>
      </c>
      <c r="E2578" s="28" t="e">
        <f>VLOOKUP(A2578,'Carga Remito.'!A$4:AK$2258,6,0)</f>
        <v>#N/A</v>
      </c>
      <c r="F2578" s="28" t="e">
        <f>VLOOKUP(A2578,'Carga Remito.'!A$4:AK$1858,7,0)</f>
        <v>#N/A</v>
      </c>
      <c r="G2578" s="27" t="e">
        <f>VLOOKUP(A2578,'Carga Remito.'!A$4:AK$20957,MATCH(G$4,'Carga Remito.'!A$3:AQ$3,0),0)</f>
        <v>#N/A</v>
      </c>
      <c r="J2578" s="15" t="e">
        <f t="shared" si="85"/>
        <v>#N/A</v>
      </c>
    </row>
    <row r="2579" spans="2:10" x14ac:dyDescent="0.25">
      <c r="B2579" s="129" t="e">
        <f>VLOOKUP(A2579,'Carga Remito.'!A$4:AK$16957,3,0)</f>
        <v>#N/A</v>
      </c>
      <c r="C2579" s="131" t="e">
        <f t="shared" ca="1" si="84"/>
        <v>#N/A</v>
      </c>
      <c r="D2579" s="28" t="e">
        <f>VLOOKUP(A2579,'Carga Remito.'!A$4:AK$15957,4,0)</f>
        <v>#N/A</v>
      </c>
      <c r="E2579" s="28" t="e">
        <f>VLOOKUP(A2579,'Carga Remito.'!A$4:AK$2258,6,0)</f>
        <v>#N/A</v>
      </c>
      <c r="F2579" s="28" t="e">
        <f>VLOOKUP(A2579,'Carga Remito.'!A$4:AK$1858,7,0)</f>
        <v>#N/A</v>
      </c>
      <c r="G2579" s="27" t="e">
        <f>VLOOKUP(A2579,'Carga Remito.'!A$4:AK$20957,MATCH(G$4,'Carga Remito.'!A$3:AQ$3,0),0)</f>
        <v>#N/A</v>
      </c>
      <c r="J2579" s="15" t="e">
        <f t="shared" si="85"/>
        <v>#N/A</v>
      </c>
    </row>
    <row r="2580" spans="2:10" x14ac:dyDescent="0.25">
      <c r="B2580" s="129" t="e">
        <f>VLOOKUP(A2580,'Carga Remito.'!A$4:AK$16957,3,0)</f>
        <v>#N/A</v>
      </c>
      <c r="C2580" s="131" t="e">
        <f t="shared" ca="1" si="84"/>
        <v>#N/A</v>
      </c>
      <c r="D2580" s="28" t="e">
        <f>VLOOKUP(A2580,'Carga Remito.'!A$4:AK$15957,4,0)</f>
        <v>#N/A</v>
      </c>
      <c r="E2580" s="28" t="e">
        <f>VLOOKUP(A2580,'Carga Remito.'!A$4:AK$2258,6,0)</f>
        <v>#N/A</v>
      </c>
      <c r="F2580" s="28" t="e">
        <f>VLOOKUP(A2580,'Carga Remito.'!A$4:AK$1858,7,0)</f>
        <v>#N/A</v>
      </c>
      <c r="G2580" s="27" t="e">
        <f>VLOOKUP(A2580,'Carga Remito.'!A$4:AK$20957,MATCH(G$4,'Carga Remito.'!A$3:AQ$3,0),0)</f>
        <v>#N/A</v>
      </c>
      <c r="J2580" s="15" t="e">
        <f t="shared" si="85"/>
        <v>#N/A</v>
      </c>
    </row>
    <row r="2581" spans="2:10" x14ac:dyDescent="0.25">
      <c r="B2581" s="129" t="e">
        <f>VLOOKUP(A2581,'Carga Remito.'!A$4:AK$16957,3,0)</f>
        <v>#N/A</v>
      </c>
      <c r="C2581" s="131" t="e">
        <f t="shared" ca="1" si="84"/>
        <v>#N/A</v>
      </c>
      <c r="D2581" s="28" t="e">
        <f>VLOOKUP(A2581,'Carga Remito.'!A$4:AK$15957,4,0)</f>
        <v>#N/A</v>
      </c>
      <c r="E2581" s="28" t="e">
        <f>VLOOKUP(A2581,'Carga Remito.'!A$4:AK$2258,6,0)</f>
        <v>#N/A</v>
      </c>
      <c r="F2581" s="28" t="e">
        <f>VLOOKUP(A2581,'Carga Remito.'!A$4:AK$1858,7,0)</f>
        <v>#N/A</v>
      </c>
      <c r="G2581" s="27" t="e">
        <f>VLOOKUP(A2581,'Carga Remito.'!A$4:AK$20957,MATCH(G$4,'Carga Remito.'!A$3:AQ$3,0),0)</f>
        <v>#N/A</v>
      </c>
      <c r="J2581" s="15" t="e">
        <f t="shared" si="85"/>
        <v>#N/A</v>
      </c>
    </row>
    <row r="2582" spans="2:10" x14ac:dyDescent="0.25">
      <c r="B2582" s="129" t="e">
        <f>VLOOKUP(A2582,'Carga Remito.'!A$4:AK$16957,3,0)</f>
        <v>#N/A</v>
      </c>
      <c r="C2582" s="131" t="e">
        <f t="shared" ca="1" si="84"/>
        <v>#N/A</v>
      </c>
      <c r="D2582" s="28" t="e">
        <f>VLOOKUP(A2582,'Carga Remito.'!A$4:AK$15957,4,0)</f>
        <v>#N/A</v>
      </c>
      <c r="E2582" s="28" t="e">
        <f>VLOOKUP(A2582,'Carga Remito.'!A$4:AK$2258,6,0)</f>
        <v>#N/A</v>
      </c>
      <c r="F2582" s="28" t="e">
        <f>VLOOKUP(A2582,'Carga Remito.'!A$4:AK$1858,7,0)</f>
        <v>#N/A</v>
      </c>
      <c r="G2582" s="27" t="e">
        <f>VLOOKUP(A2582,'Carga Remito.'!A$4:AK$20957,MATCH(G$4,'Carga Remito.'!A$3:AQ$3,0),0)</f>
        <v>#N/A</v>
      </c>
      <c r="J2582" s="15" t="e">
        <f t="shared" si="85"/>
        <v>#N/A</v>
      </c>
    </row>
    <row r="2583" spans="2:10" x14ac:dyDescent="0.25">
      <c r="B2583" s="129" t="e">
        <f>VLOOKUP(A2583,'Carga Remito.'!A$4:AK$16957,3,0)</f>
        <v>#N/A</v>
      </c>
      <c r="C2583" s="131" t="e">
        <f t="shared" ca="1" si="84"/>
        <v>#N/A</v>
      </c>
      <c r="D2583" s="28" t="e">
        <f>VLOOKUP(A2583,'Carga Remito.'!A$4:AK$15957,4,0)</f>
        <v>#N/A</v>
      </c>
      <c r="E2583" s="28" t="e">
        <f>VLOOKUP(A2583,'Carga Remito.'!A$4:AK$2258,6,0)</f>
        <v>#N/A</v>
      </c>
      <c r="F2583" s="28" t="e">
        <f>VLOOKUP(A2583,'Carga Remito.'!A$4:AK$1858,7,0)</f>
        <v>#N/A</v>
      </c>
      <c r="G2583" s="27" t="e">
        <f>VLOOKUP(A2583,'Carga Remito.'!A$4:AK$20957,MATCH(G$4,'Carga Remito.'!A$3:AQ$3,0),0)</f>
        <v>#N/A</v>
      </c>
      <c r="J2583" s="15" t="e">
        <f t="shared" si="85"/>
        <v>#N/A</v>
      </c>
    </row>
    <row r="2584" spans="2:10" x14ac:dyDescent="0.25">
      <c r="B2584" s="129" t="e">
        <f>VLOOKUP(A2584,'Carga Remito.'!A$4:AK$16957,3,0)</f>
        <v>#N/A</v>
      </c>
      <c r="C2584" s="131" t="e">
        <f t="shared" ca="1" si="84"/>
        <v>#N/A</v>
      </c>
      <c r="D2584" s="28" t="e">
        <f>VLOOKUP(A2584,'Carga Remito.'!A$4:AK$15957,4,0)</f>
        <v>#N/A</v>
      </c>
      <c r="E2584" s="28" t="e">
        <f>VLOOKUP(A2584,'Carga Remito.'!A$4:AK$2258,6,0)</f>
        <v>#N/A</v>
      </c>
      <c r="F2584" s="28" t="e">
        <f>VLOOKUP(A2584,'Carga Remito.'!A$4:AK$1858,7,0)</f>
        <v>#N/A</v>
      </c>
      <c r="G2584" s="27" t="e">
        <f>VLOOKUP(A2584,'Carga Remito.'!A$4:AK$20957,MATCH(G$4,'Carga Remito.'!A$3:AQ$3,0),0)</f>
        <v>#N/A</v>
      </c>
      <c r="J2584" s="15" t="e">
        <f t="shared" si="85"/>
        <v>#N/A</v>
      </c>
    </row>
    <row r="2585" spans="2:10" x14ac:dyDescent="0.25">
      <c r="B2585" s="129" t="e">
        <f>VLOOKUP(A2585,'Carga Remito.'!A$4:AK$16957,3,0)</f>
        <v>#N/A</v>
      </c>
      <c r="C2585" s="131" t="e">
        <f t="shared" ca="1" si="84"/>
        <v>#N/A</v>
      </c>
      <c r="D2585" s="28" t="e">
        <f>VLOOKUP(A2585,'Carga Remito.'!A$4:AK$15957,4,0)</f>
        <v>#N/A</v>
      </c>
      <c r="E2585" s="28" t="e">
        <f>VLOOKUP(A2585,'Carga Remito.'!A$4:AK$2258,6,0)</f>
        <v>#N/A</v>
      </c>
      <c r="F2585" s="28" t="e">
        <f>VLOOKUP(A2585,'Carga Remito.'!A$4:AK$1858,7,0)</f>
        <v>#N/A</v>
      </c>
      <c r="G2585" s="27" t="e">
        <f>VLOOKUP(A2585,'Carga Remito.'!A$4:AK$20957,MATCH(G$4,'Carga Remito.'!A$3:AQ$3,0),0)</f>
        <v>#N/A</v>
      </c>
      <c r="J2585" s="15" t="e">
        <f t="shared" si="85"/>
        <v>#N/A</v>
      </c>
    </row>
    <row r="2586" spans="2:10" x14ac:dyDescent="0.25">
      <c r="B2586" s="129" t="e">
        <f>VLOOKUP(A2586,'Carga Remito.'!A$4:AK$16957,3,0)</f>
        <v>#N/A</v>
      </c>
      <c r="C2586" s="131" t="e">
        <f t="shared" ca="1" si="84"/>
        <v>#N/A</v>
      </c>
      <c r="D2586" s="28" t="e">
        <f>VLOOKUP(A2586,'Carga Remito.'!A$4:AK$15957,4,0)</f>
        <v>#N/A</v>
      </c>
      <c r="E2586" s="28" t="e">
        <f>VLOOKUP(A2586,'Carga Remito.'!A$4:AK$2258,6,0)</f>
        <v>#N/A</v>
      </c>
      <c r="F2586" s="28" t="e">
        <f>VLOOKUP(A2586,'Carga Remito.'!A$4:AK$1858,7,0)</f>
        <v>#N/A</v>
      </c>
      <c r="G2586" s="27" t="e">
        <f>VLOOKUP(A2586,'Carga Remito.'!A$4:AK$20957,MATCH(G$4,'Carga Remito.'!A$3:AQ$3,0),0)</f>
        <v>#N/A</v>
      </c>
      <c r="J2586" s="15" t="e">
        <f t="shared" si="85"/>
        <v>#N/A</v>
      </c>
    </row>
    <row r="2587" spans="2:10" x14ac:dyDescent="0.25">
      <c r="B2587" s="129" t="e">
        <f>VLOOKUP(A2587,'Carga Remito.'!A$4:AK$16957,3,0)</f>
        <v>#N/A</v>
      </c>
      <c r="C2587" s="131" t="e">
        <f t="shared" ca="1" si="84"/>
        <v>#N/A</v>
      </c>
      <c r="D2587" s="28" t="e">
        <f>VLOOKUP(A2587,'Carga Remito.'!A$4:AK$15957,4,0)</f>
        <v>#N/A</v>
      </c>
      <c r="E2587" s="28" t="e">
        <f>VLOOKUP(A2587,'Carga Remito.'!A$4:AK$2258,6,0)</f>
        <v>#N/A</v>
      </c>
      <c r="F2587" s="28" t="e">
        <f>VLOOKUP(A2587,'Carga Remito.'!A$4:AK$1858,7,0)</f>
        <v>#N/A</v>
      </c>
      <c r="G2587" s="27" t="e">
        <f>VLOOKUP(A2587,'Carga Remito.'!A$4:AK$20957,MATCH(G$4,'Carga Remito.'!A$3:AQ$3,0),0)</f>
        <v>#N/A</v>
      </c>
      <c r="J2587" s="15" t="e">
        <f t="shared" si="85"/>
        <v>#N/A</v>
      </c>
    </row>
    <row r="2588" spans="2:10" x14ac:dyDescent="0.25">
      <c r="B2588" s="129" t="e">
        <f>VLOOKUP(A2588,'Carga Remito.'!A$4:AK$16957,3,0)</f>
        <v>#N/A</v>
      </c>
      <c r="C2588" s="131" t="e">
        <f t="shared" ca="1" si="84"/>
        <v>#N/A</v>
      </c>
      <c r="D2588" s="28" t="e">
        <f>VLOOKUP(A2588,'Carga Remito.'!A$4:AK$15957,4,0)</f>
        <v>#N/A</v>
      </c>
      <c r="E2588" s="28" t="e">
        <f>VLOOKUP(A2588,'Carga Remito.'!A$4:AK$2258,6,0)</f>
        <v>#N/A</v>
      </c>
      <c r="F2588" s="28" t="e">
        <f>VLOOKUP(A2588,'Carga Remito.'!A$4:AK$1858,7,0)</f>
        <v>#N/A</v>
      </c>
      <c r="G2588" s="27" t="e">
        <f>VLOOKUP(A2588,'Carga Remito.'!A$4:AK$20957,MATCH(G$4,'Carga Remito.'!A$3:AQ$3,0),0)</f>
        <v>#N/A</v>
      </c>
      <c r="J2588" s="15" t="e">
        <f t="shared" si="85"/>
        <v>#N/A</v>
      </c>
    </row>
    <row r="2589" spans="2:10" x14ac:dyDescent="0.25">
      <c r="B2589" s="129" t="e">
        <f>VLOOKUP(A2589,'Carga Remito.'!A$4:AK$16957,3,0)</f>
        <v>#N/A</v>
      </c>
      <c r="C2589" s="131" t="e">
        <f t="shared" ca="1" si="84"/>
        <v>#N/A</v>
      </c>
      <c r="D2589" s="28" t="e">
        <f>VLOOKUP(A2589,'Carga Remito.'!A$4:AK$15957,4,0)</f>
        <v>#N/A</v>
      </c>
      <c r="E2589" s="28" t="e">
        <f>VLOOKUP(A2589,'Carga Remito.'!A$4:AK$2258,6,0)</f>
        <v>#N/A</v>
      </c>
      <c r="F2589" s="28" t="e">
        <f>VLOOKUP(A2589,'Carga Remito.'!A$4:AK$1858,7,0)</f>
        <v>#N/A</v>
      </c>
      <c r="G2589" s="27" t="e">
        <f>VLOOKUP(A2589,'Carga Remito.'!A$4:AK$20957,MATCH(G$4,'Carga Remito.'!A$3:AQ$3,0),0)</f>
        <v>#N/A</v>
      </c>
      <c r="J2589" s="15" t="e">
        <f t="shared" si="85"/>
        <v>#N/A</v>
      </c>
    </row>
    <row r="2590" spans="2:10" x14ac:dyDescent="0.25">
      <c r="B2590" s="129" t="e">
        <f>VLOOKUP(A2590,'Carga Remito.'!A$4:AK$16957,3,0)</f>
        <v>#N/A</v>
      </c>
      <c r="C2590" s="131" t="e">
        <f t="shared" ca="1" si="84"/>
        <v>#N/A</v>
      </c>
      <c r="D2590" s="28" t="e">
        <f>VLOOKUP(A2590,'Carga Remito.'!A$4:AK$15957,4,0)</f>
        <v>#N/A</v>
      </c>
      <c r="E2590" s="28" t="e">
        <f>VLOOKUP(A2590,'Carga Remito.'!A$4:AK$2258,6,0)</f>
        <v>#N/A</v>
      </c>
      <c r="F2590" s="28" t="e">
        <f>VLOOKUP(A2590,'Carga Remito.'!A$4:AK$1858,7,0)</f>
        <v>#N/A</v>
      </c>
      <c r="G2590" s="27" t="e">
        <f>VLOOKUP(A2590,'Carga Remito.'!A$4:AK$20957,MATCH(G$4,'Carga Remito.'!A$3:AQ$3,0),0)</f>
        <v>#N/A</v>
      </c>
      <c r="J2590" s="15" t="e">
        <f t="shared" si="85"/>
        <v>#N/A</v>
      </c>
    </row>
    <row r="2591" spans="2:10" x14ac:dyDescent="0.25">
      <c r="B2591" s="129" t="e">
        <f>VLOOKUP(A2591,'Carga Remito.'!A$4:AK$16957,3,0)</f>
        <v>#N/A</v>
      </c>
      <c r="C2591" s="131" t="e">
        <f t="shared" ca="1" si="84"/>
        <v>#N/A</v>
      </c>
      <c r="D2591" s="28" t="e">
        <f>VLOOKUP(A2591,'Carga Remito.'!A$4:AK$15957,4,0)</f>
        <v>#N/A</v>
      </c>
      <c r="E2591" s="28" t="e">
        <f>VLOOKUP(A2591,'Carga Remito.'!A$4:AK$2258,6,0)</f>
        <v>#N/A</v>
      </c>
      <c r="F2591" s="28" t="e">
        <f>VLOOKUP(A2591,'Carga Remito.'!A$4:AK$1858,7,0)</f>
        <v>#N/A</v>
      </c>
      <c r="G2591" s="27" t="e">
        <f>VLOOKUP(A2591,'Carga Remito.'!A$4:AK$20957,MATCH(G$4,'Carga Remito.'!A$3:AQ$3,0),0)</f>
        <v>#N/A</v>
      </c>
      <c r="J2591" s="15" t="e">
        <f t="shared" si="85"/>
        <v>#N/A</v>
      </c>
    </row>
    <row r="2592" spans="2:10" x14ac:dyDescent="0.25">
      <c r="B2592" s="129" t="e">
        <f>VLOOKUP(A2592,'Carga Remito.'!A$4:AK$16957,3,0)</f>
        <v>#N/A</v>
      </c>
      <c r="C2592" s="131" t="e">
        <f t="shared" ca="1" si="84"/>
        <v>#N/A</v>
      </c>
      <c r="D2592" s="28" t="e">
        <f>VLOOKUP(A2592,'Carga Remito.'!A$4:AK$15957,4,0)</f>
        <v>#N/A</v>
      </c>
      <c r="E2592" s="28" t="e">
        <f>VLOOKUP(A2592,'Carga Remito.'!A$4:AK$2258,6,0)</f>
        <v>#N/A</v>
      </c>
      <c r="F2592" s="28" t="e">
        <f>VLOOKUP(A2592,'Carga Remito.'!A$4:AK$1858,7,0)</f>
        <v>#N/A</v>
      </c>
      <c r="G2592" s="27" t="e">
        <f>VLOOKUP(A2592,'Carga Remito.'!A$4:AK$20957,MATCH(G$4,'Carga Remito.'!A$3:AQ$3,0),0)</f>
        <v>#N/A</v>
      </c>
      <c r="J2592" s="15" t="e">
        <f t="shared" si="85"/>
        <v>#N/A</v>
      </c>
    </row>
    <row r="2593" spans="2:10" x14ac:dyDescent="0.25">
      <c r="B2593" s="129" t="e">
        <f>VLOOKUP(A2593,'Carga Remito.'!A$4:AK$16957,3,0)</f>
        <v>#N/A</v>
      </c>
      <c r="C2593" s="131" t="e">
        <f t="shared" ca="1" si="84"/>
        <v>#N/A</v>
      </c>
      <c r="D2593" s="28" t="e">
        <f>VLOOKUP(A2593,'Carga Remito.'!A$4:AK$15957,4,0)</f>
        <v>#N/A</v>
      </c>
      <c r="E2593" s="28" t="e">
        <f>VLOOKUP(A2593,'Carga Remito.'!A$4:AK$2258,6,0)</f>
        <v>#N/A</v>
      </c>
      <c r="F2593" s="28" t="e">
        <f>VLOOKUP(A2593,'Carga Remito.'!A$4:AK$1858,7,0)</f>
        <v>#N/A</v>
      </c>
      <c r="G2593" s="27" t="e">
        <f>VLOOKUP(A2593,'Carga Remito.'!A$4:AK$20957,MATCH(G$4,'Carga Remito.'!A$3:AQ$3,0),0)</f>
        <v>#N/A</v>
      </c>
      <c r="J2593" s="15" t="e">
        <f t="shared" si="85"/>
        <v>#N/A</v>
      </c>
    </row>
    <row r="2594" spans="2:10" x14ac:dyDescent="0.25">
      <c r="B2594" s="129" t="e">
        <f>VLOOKUP(A2594,'Carga Remito.'!A$4:AK$16957,3,0)</f>
        <v>#N/A</v>
      </c>
      <c r="C2594" s="131" t="e">
        <f t="shared" ca="1" si="84"/>
        <v>#N/A</v>
      </c>
      <c r="D2594" s="28" t="e">
        <f>VLOOKUP(A2594,'Carga Remito.'!A$4:AK$15957,4,0)</f>
        <v>#N/A</v>
      </c>
      <c r="E2594" s="28" t="e">
        <f>VLOOKUP(A2594,'Carga Remito.'!A$4:AK$2258,6,0)</f>
        <v>#N/A</v>
      </c>
      <c r="F2594" s="28" t="e">
        <f>VLOOKUP(A2594,'Carga Remito.'!A$4:AK$1858,7,0)</f>
        <v>#N/A</v>
      </c>
      <c r="G2594" s="27" t="e">
        <f>VLOOKUP(A2594,'Carga Remito.'!A$4:AK$20957,MATCH(G$4,'Carga Remito.'!A$3:AQ$3,0),0)</f>
        <v>#N/A</v>
      </c>
      <c r="J2594" s="15" t="e">
        <f t="shared" si="85"/>
        <v>#N/A</v>
      </c>
    </row>
    <row r="2595" spans="2:10" x14ac:dyDescent="0.25">
      <c r="B2595" s="129" t="e">
        <f>VLOOKUP(A2595,'Carga Remito.'!A$4:AK$16957,3,0)</f>
        <v>#N/A</v>
      </c>
      <c r="C2595" s="131" t="e">
        <f t="shared" ca="1" si="84"/>
        <v>#N/A</v>
      </c>
      <c r="D2595" s="28" t="e">
        <f>VLOOKUP(A2595,'Carga Remito.'!A$4:AK$15957,4,0)</f>
        <v>#N/A</v>
      </c>
      <c r="E2595" s="28" t="e">
        <f>VLOOKUP(A2595,'Carga Remito.'!A$4:AK$2258,6,0)</f>
        <v>#N/A</v>
      </c>
      <c r="F2595" s="28" t="e">
        <f>VLOOKUP(A2595,'Carga Remito.'!A$4:AK$1858,7,0)</f>
        <v>#N/A</v>
      </c>
      <c r="G2595" s="27" t="e">
        <f>VLOOKUP(A2595,'Carga Remito.'!A$4:AK$20957,MATCH(G$4,'Carga Remito.'!A$3:AQ$3,0),0)</f>
        <v>#N/A</v>
      </c>
      <c r="J2595" s="15" t="e">
        <f t="shared" si="85"/>
        <v>#N/A</v>
      </c>
    </row>
    <row r="2596" spans="2:10" x14ac:dyDescent="0.25">
      <c r="B2596" s="129" t="e">
        <f>VLOOKUP(A2596,'Carga Remito.'!A$4:AK$16957,3,0)</f>
        <v>#N/A</v>
      </c>
      <c r="C2596" s="131" t="e">
        <f t="shared" ca="1" si="84"/>
        <v>#N/A</v>
      </c>
      <c r="D2596" s="28" t="e">
        <f>VLOOKUP(A2596,'Carga Remito.'!A$4:AK$15957,4,0)</f>
        <v>#N/A</v>
      </c>
      <c r="E2596" s="28" t="e">
        <f>VLOOKUP(A2596,'Carga Remito.'!A$4:AK$2258,6,0)</f>
        <v>#N/A</v>
      </c>
      <c r="F2596" s="28" t="e">
        <f>VLOOKUP(A2596,'Carga Remito.'!A$4:AK$1858,7,0)</f>
        <v>#N/A</v>
      </c>
      <c r="G2596" s="27" t="e">
        <f>VLOOKUP(A2596,'Carga Remito.'!A$4:AK$20957,MATCH(G$4,'Carga Remito.'!A$3:AQ$3,0),0)</f>
        <v>#N/A</v>
      </c>
      <c r="J2596" s="15" t="e">
        <f t="shared" si="85"/>
        <v>#N/A</v>
      </c>
    </row>
    <row r="2597" spans="2:10" x14ac:dyDescent="0.25">
      <c r="B2597" s="129" t="e">
        <f>VLOOKUP(A2597,'Carga Remito.'!A$4:AK$16957,3,0)</f>
        <v>#N/A</v>
      </c>
      <c r="C2597" s="131" t="e">
        <f t="shared" ref="C2597:C2660" ca="1" si="86">IF((TODAY()-B2597)&lt;30,0,(TODAY()-B2597)/30)</f>
        <v>#N/A</v>
      </c>
      <c r="D2597" s="28" t="e">
        <f>VLOOKUP(A2597,'Carga Remito.'!A$4:AK$15957,4,0)</f>
        <v>#N/A</v>
      </c>
      <c r="E2597" s="28" t="e">
        <f>VLOOKUP(A2597,'Carga Remito.'!A$4:AK$2258,6,0)</f>
        <v>#N/A</v>
      </c>
      <c r="F2597" s="28" t="e">
        <f>VLOOKUP(A2597,'Carga Remito.'!A$4:AK$1858,7,0)</f>
        <v>#N/A</v>
      </c>
      <c r="G2597" s="27" t="e">
        <f>VLOOKUP(A2597,'Carga Remito.'!A$4:AK$20957,MATCH(G$4,'Carga Remito.'!A$3:AQ$3,0),0)</f>
        <v>#N/A</v>
      </c>
      <c r="J2597" s="15" t="e">
        <f t="shared" si="85"/>
        <v>#N/A</v>
      </c>
    </row>
    <row r="2598" spans="2:10" x14ac:dyDescent="0.25">
      <c r="B2598" s="129" t="e">
        <f>VLOOKUP(A2598,'Carga Remito.'!A$4:AK$16957,3,0)</f>
        <v>#N/A</v>
      </c>
      <c r="C2598" s="131" t="e">
        <f t="shared" ca="1" si="86"/>
        <v>#N/A</v>
      </c>
      <c r="D2598" s="28" t="e">
        <f>VLOOKUP(A2598,'Carga Remito.'!A$4:AK$15957,4,0)</f>
        <v>#N/A</v>
      </c>
      <c r="E2598" s="28" t="e">
        <f>VLOOKUP(A2598,'Carga Remito.'!A$4:AK$2258,6,0)</f>
        <v>#N/A</v>
      </c>
      <c r="F2598" s="28" t="e">
        <f>VLOOKUP(A2598,'Carga Remito.'!A$4:AK$1858,7,0)</f>
        <v>#N/A</v>
      </c>
      <c r="G2598" s="27" t="e">
        <f>VLOOKUP(A2598,'Carga Remito.'!A$4:AK$20957,MATCH(G$4,'Carga Remito.'!A$3:AQ$3,0),0)</f>
        <v>#N/A</v>
      </c>
      <c r="J2598" s="15" t="e">
        <f t="shared" si="85"/>
        <v>#N/A</v>
      </c>
    </row>
    <row r="2599" spans="2:10" x14ac:dyDescent="0.25">
      <c r="B2599" s="129" t="e">
        <f>VLOOKUP(A2599,'Carga Remito.'!A$4:AK$16957,3,0)</f>
        <v>#N/A</v>
      </c>
      <c r="C2599" s="131" t="e">
        <f t="shared" ca="1" si="86"/>
        <v>#N/A</v>
      </c>
      <c r="D2599" s="28" t="e">
        <f>VLOOKUP(A2599,'Carga Remito.'!A$4:AK$15957,4,0)</f>
        <v>#N/A</v>
      </c>
      <c r="E2599" s="28" t="e">
        <f>VLOOKUP(A2599,'Carga Remito.'!A$4:AK$2258,6,0)</f>
        <v>#N/A</v>
      </c>
      <c r="F2599" s="28" t="e">
        <f>VLOOKUP(A2599,'Carga Remito.'!A$4:AK$1858,7,0)</f>
        <v>#N/A</v>
      </c>
      <c r="G2599" s="27" t="e">
        <f>VLOOKUP(A2599,'Carga Remito.'!A$4:AK$20957,MATCH(G$4,'Carga Remito.'!A$3:AQ$3,0),0)</f>
        <v>#N/A</v>
      </c>
      <c r="J2599" s="15" t="e">
        <f t="shared" si="85"/>
        <v>#N/A</v>
      </c>
    </row>
    <row r="2600" spans="2:10" x14ac:dyDescent="0.25">
      <c r="B2600" s="129" t="e">
        <f>VLOOKUP(A2600,'Carga Remito.'!A$4:AK$16957,3,0)</f>
        <v>#N/A</v>
      </c>
      <c r="C2600" s="131" t="e">
        <f t="shared" ca="1" si="86"/>
        <v>#N/A</v>
      </c>
      <c r="D2600" s="28" t="e">
        <f>VLOOKUP(A2600,'Carga Remito.'!A$4:AK$15957,4,0)</f>
        <v>#N/A</v>
      </c>
      <c r="E2600" s="28" t="e">
        <f>VLOOKUP(A2600,'Carga Remito.'!A$4:AK$2258,6,0)</f>
        <v>#N/A</v>
      </c>
      <c r="F2600" s="28" t="e">
        <f>VLOOKUP(A2600,'Carga Remito.'!A$4:AK$1858,7,0)</f>
        <v>#N/A</v>
      </c>
      <c r="G2600" s="27" t="e">
        <f>VLOOKUP(A2600,'Carga Remito.'!A$4:AK$20957,MATCH(G$4,'Carga Remito.'!A$3:AQ$3,0),0)</f>
        <v>#N/A</v>
      </c>
      <c r="J2600" s="15" t="e">
        <f t="shared" si="85"/>
        <v>#N/A</v>
      </c>
    </row>
    <row r="2601" spans="2:10" x14ac:dyDescent="0.25">
      <c r="B2601" s="129" t="e">
        <f>VLOOKUP(A2601,'Carga Remito.'!A$4:AK$16957,3,0)</f>
        <v>#N/A</v>
      </c>
      <c r="C2601" s="131" t="e">
        <f t="shared" ca="1" si="86"/>
        <v>#N/A</v>
      </c>
      <c r="D2601" s="28" t="e">
        <f>VLOOKUP(A2601,'Carga Remito.'!A$4:AK$15957,4,0)</f>
        <v>#N/A</v>
      </c>
      <c r="E2601" s="28" t="e">
        <f>VLOOKUP(A2601,'Carga Remito.'!A$4:AK$2258,6,0)</f>
        <v>#N/A</v>
      </c>
      <c r="F2601" s="28" t="e">
        <f>VLOOKUP(A2601,'Carga Remito.'!A$4:AK$1858,7,0)</f>
        <v>#N/A</v>
      </c>
      <c r="G2601" s="27" t="e">
        <f>VLOOKUP(A2601,'Carga Remito.'!A$4:AK$20957,MATCH(G$4,'Carga Remito.'!A$3:AQ$3,0),0)</f>
        <v>#N/A</v>
      </c>
      <c r="J2601" s="15" t="e">
        <f t="shared" si="85"/>
        <v>#N/A</v>
      </c>
    </row>
    <row r="2602" spans="2:10" x14ac:dyDescent="0.25">
      <c r="B2602" s="129" t="e">
        <f>VLOOKUP(A2602,'Carga Remito.'!A$4:AK$16957,3,0)</f>
        <v>#N/A</v>
      </c>
      <c r="C2602" s="131" t="e">
        <f t="shared" ca="1" si="86"/>
        <v>#N/A</v>
      </c>
      <c r="D2602" s="28" t="e">
        <f>VLOOKUP(A2602,'Carga Remito.'!A$4:AK$15957,4,0)</f>
        <v>#N/A</v>
      </c>
      <c r="E2602" s="28" t="e">
        <f>VLOOKUP(A2602,'Carga Remito.'!A$4:AK$2258,6,0)</f>
        <v>#N/A</v>
      </c>
      <c r="F2602" s="28" t="e">
        <f>VLOOKUP(A2602,'Carga Remito.'!A$4:AK$1858,7,0)</f>
        <v>#N/A</v>
      </c>
      <c r="G2602" s="27" t="e">
        <f>VLOOKUP(A2602,'Carga Remito.'!A$4:AK$20957,MATCH(G$4,'Carga Remito.'!A$3:AQ$3,0),0)</f>
        <v>#N/A</v>
      </c>
      <c r="J2602" s="15" t="e">
        <f t="shared" si="85"/>
        <v>#N/A</v>
      </c>
    </row>
    <row r="2603" spans="2:10" x14ac:dyDescent="0.25">
      <c r="B2603" s="129" t="e">
        <f>VLOOKUP(A2603,'Carga Remito.'!A$4:AK$16957,3,0)</f>
        <v>#N/A</v>
      </c>
      <c r="C2603" s="131" t="e">
        <f t="shared" ca="1" si="86"/>
        <v>#N/A</v>
      </c>
      <c r="D2603" s="28" t="e">
        <f>VLOOKUP(A2603,'Carga Remito.'!A$4:AK$15957,4,0)</f>
        <v>#N/A</v>
      </c>
      <c r="E2603" s="28" t="e">
        <f>VLOOKUP(A2603,'Carga Remito.'!A$4:AK$2258,6,0)</f>
        <v>#N/A</v>
      </c>
      <c r="F2603" s="28" t="e">
        <f>VLOOKUP(A2603,'Carga Remito.'!A$4:AK$1858,7,0)</f>
        <v>#N/A</v>
      </c>
      <c r="G2603" s="27" t="e">
        <f>VLOOKUP(A2603,'Carga Remito.'!A$4:AK$20957,MATCH(G$4,'Carga Remito.'!A$3:AQ$3,0),0)</f>
        <v>#N/A</v>
      </c>
      <c r="J2603" s="15" t="e">
        <f t="shared" si="85"/>
        <v>#N/A</v>
      </c>
    </row>
    <row r="2604" spans="2:10" x14ac:dyDescent="0.25">
      <c r="B2604" s="129" t="e">
        <f>VLOOKUP(A2604,'Carga Remito.'!A$4:AK$16957,3,0)</f>
        <v>#N/A</v>
      </c>
      <c r="C2604" s="131" t="e">
        <f t="shared" ca="1" si="86"/>
        <v>#N/A</v>
      </c>
      <c r="D2604" s="28" t="e">
        <f>VLOOKUP(A2604,'Carga Remito.'!A$4:AK$15957,4,0)</f>
        <v>#N/A</v>
      </c>
      <c r="E2604" s="28" t="e">
        <f>VLOOKUP(A2604,'Carga Remito.'!A$4:AK$2258,6,0)</f>
        <v>#N/A</v>
      </c>
      <c r="F2604" s="28" t="e">
        <f>VLOOKUP(A2604,'Carga Remito.'!A$4:AK$1858,7,0)</f>
        <v>#N/A</v>
      </c>
      <c r="G2604" s="27" t="e">
        <f>VLOOKUP(A2604,'Carga Remito.'!A$4:AK$20957,MATCH(G$4,'Carga Remito.'!A$3:AQ$3,0),0)</f>
        <v>#N/A</v>
      </c>
      <c r="J2604" s="15" t="e">
        <f t="shared" si="85"/>
        <v>#N/A</v>
      </c>
    </row>
    <row r="2605" spans="2:10" x14ac:dyDescent="0.25">
      <c r="B2605" s="129" t="e">
        <f>VLOOKUP(A2605,'Carga Remito.'!A$4:AK$16957,3,0)</f>
        <v>#N/A</v>
      </c>
      <c r="C2605" s="131" t="e">
        <f t="shared" ca="1" si="86"/>
        <v>#N/A</v>
      </c>
      <c r="D2605" s="28" t="e">
        <f>VLOOKUP(A2605,'Carga Remito.'!A$4:AK$15957,4,0)</f>
        <v>#N/A</v>
      </c>
      <c r="E2605" s="28" t="e">
        <f>VLOOKUP(A2605,'Carga Remito.'!A$4:AK$2258,6,0)</f>
        <v>#N/A</v>
      </c>
      <c r="F2605" s="28" t="e">
        <f>VLOOKUP(A2605,'Carga Remito.'!A$4:AK$1858,7,0)</f>
        <v>#N/A</v>
      </c>
      <c r="G2605" s="27" t="e">
        <f>VLOOKUP(A2605,'Carga Remito.'!A$4:AK$20957,MATCH(G$4,'Carga Remito.'!A$3:AQ$3,0),0)</f>
        <v>#N/A</v>
      </c>
      <c r="J2605" s="15" t="e">
        <f t="shared" si="85"/>
        <v>#N/A</v>
      </c>
    </row>
    <row r="2606" spans="2:10" x14ac:dyDescent="0.25">
      <c r="B2606" s="129" t="e">
        <f>VLOOKUP(A2606,'Carga Remito.'!A$4:AK$16957,3,0)</f>
        <v>#N/A</v>
      </c>
      <c r="C2606" s="131" t="e">
        <f t="shared" ca="1" si="86"/>
        <v>#N/A</v>
      </c>
      <c r="D2606" s="28" t="e">
        <f>VLOOKUP(A2606,'Carga Remito.'!A$4:AK$15957,4,0)</f>
        <v>#N/A</v>
      </c>
      <c r="E2606" s="28" t="e">
        <f>VLOOKUP(A2606,'Carga Remito.'!A$4:AK$2258,6,0)</f>
        <v>#N/A</v>
      </c>
      <c r="F2606" s="28" t="e">
        <f>VLOOKUP(A2606,'Carga Remito.'!A$4:AK$1858,7,0)</f>
        <v>#N/A</v>
      </c>
      <c r="G2606" s="27" t="e">
        <f>VLOOKUP(A2606,'Carga Remito.'!A$4:AK$20957,MATCH(G$4,'Carga Remito.'!A$3:AQ$3,0),0)</f>
        <v>#N/A</v>
      </c>
      <c r="J2606" s="15" t="e">
        <f t="shared" si="85"/>
        <v>#N/A</v>
      </c>
    </row>
    <row r="2607" spans="2:10" x14ac:dyDescent="0.25">
      <c r="B2607" s="129" t="e">
        <f>VLOOKUP(A2607,'Carga Remito.'!A$4:AK$16957,3,0)</f>
        <v>#N/A</v>
      </c>
      <c r="C2607" s="131" t="e">
        <f t="shared" ca="1" si="86"/>
        <v>#N/A</v>
      </c>
      <c r="D2607" s="28" t="e">
        <f>VLOOKUP(A2607,'Carga Remito.'!A$4:AK$15957,4,0)</f>
        <v>#N/A</v>
      </c>
      <c r="E2607" s="28" t="e">
        <f>VLOOKUP(A2607,'Carga Remito.'!A$4:AK$2258,6,0)</f>
        <v>#N/A</v>
      </c>
      <c r="F2607" s="28" t="e">
        <f>VLOOKUP(A2607,'Carga Remito.'!A$4:AK$1858,7,0)</f>
        <v>#N/A</v>
      </c>
      <c r="G2607" s="27" t="e">
        <f>VLOOKUP(A2607,'Carga Remito.'!A$4:AK$20957,MATCH(G$4,'Carga Remito.'!A$3:AQ$3,0),0)</f>
        <v>#N/A</v>
      </c>
      <c r="J2607" s="15" t="e">
        <f t="shared" si="85"/>
        <v>#N/A</v>
      </c>
    </row>
    <row r="2608" spans="2:10" x14ac:dyDescent="0.25">
      <c r="B2608" s="129" t="e">
        <f>VLOOKUP(A2608,'Carga Remito.'!A$4:AK$16957,3,0)</f>
        <v>#N/A</v>
      </c>
      <c r="C2608" s="131" t="e">
        <f t="shared" ca="1" si="86"/>
        <v>#N/A</v>
      </c>
      <c r="D2608" s="28" t="e">
        <f>VLOOKUP(A2608,'Carga Remito.'!A$4:AK$15957,4,0)</f>
        <v>#N/A</v>
      </c>
      <c r="E2608" s="28" t="e">
        <f>VLOOKUP(A2608,'Carga Remito.'!A$4:AK$2258,6,0)</f>
        <v>#N/A</v>
      </c>
      <c r="F2608" s="28" t="e">
        <f>VLOOKUP(A2608,'Carga Remito.'!A$4:AK$1858,7,0)</f>
        <v>#N/A</v>
      </c>
      <c r="G2608" s="27" t="e">
        <f>VLOOKUP(A2608,'Carga Remito.'!A$4:AK$20957,MATCH(G$4,'Carga Remito.'!A$3:AQ$3,0),0)</f>
        <v>#N/A</v>
      </c>
      <c r="J2608" s="15" t="e">
        <f t="shared" si="85"/>
        <v>#N/A</v>
      </c>
    </row>
    <row r="2609" spans="2:10" x14ac:dyDescent="0.25">
      <c r="B2609" s="129" t="e">
        <f>VLOOKUP(A2609,'Carga Remito.'!A$4:AK$16957,3,0)</f>
        <v>#N/A</v>
      </c>
      <c r="C2609" s="131" t="e">
        <f t="shared" ca="1" si="86"/>
        <v>#N/A</v>
      </c>
      <c r="D2609" s="28" t="e">
        <f>VLOOKUP(A2609,'Carga Remito.'!A$4:AK$15957,4,0)</f>
        <v>#N/A</v>
      </c>
      <c r="E2609" s="28" t="e">
        <f>VLOOKUP(A2609,'Carga Remito.'!A$4:AK$2258,6,0)</f>
        <v>#N/A</v>
      </c>
      <c r="F2609" s="28" t="e">
        <f>VLOOKUP(A2609,'Carga Remito.'!A$4:AK$1858,7,0)</f>
        <v>#N/A</v>
      </c>
      <c r="G2609" s="27" t="e">
        <f>VLOOKUP(A2609,'Carga Remito.'!A$4:AK$20957,MATCH(G$4,'Carga Remito.'!A$3:AQ$3,0),0)</f>
        <v>#N/A</v>
      </c>
      <c r="J2609" s="15" t="e">
        <f t="shared" si="85"/>
        <v>#N/A</v>
      </c>
    </row>
    <row r="2610" spans="2:10" x14ac:dyDescent="0.25">
      <c r="B2610" s="129" t="e">
        <f>VLOOKUP(A2610,'Carga Remito.'!A$4:AK$16957,3,0)</f>
        <v>#N/A</v>
      </c>
      <c r="C2610" s="131" t="e">
        <f t="shared" ca="1" si="86"/>
        <v>#N/A</v>
      </c>
      <c r="D2610" s="28" t="e">
        <f>VLOOKUP(A2610,'Carga Remito.'!A$4:AK$15957,4,0)</f>
        <v>#N/A</v>
      </c>
      <c r="E2610" s="28" t="e">
        <f>VLOOKUP(A2610,'Carga Remito.'!A$4:AK$2258,6,0)</f>
        <v>#N/A</v>
      </c>
      <c r="F2610" s="28" t="e">
        <f>VLOOKUP(A2610,'Carga Remito.'!A$4:AK$1858,7,0)</f>
        <v>#N/A</v>
      </c>
      <c r="G2610" s="27" t="e">
        <f>VLOOKUP(A2610,'Carga Remito.'!A$4:AK$20957,MATCH(G$4,'Carga Remito.'!A$3:AQ$3,0),0)</f>
        <v>#N/A</v>
      </c>
      <c r="J2610" s="15" t="e">
        <f t="shared" si="85"/>
        <v>#N/A</v>
      </c>
    </row>
    <row r="2611" spans="2:10" x14ac:dyDescent="0.25">
      <c r="B2611" s="129" t="e">
        <f>VLOOKUP(A2611,'Carga Remito.'!A$4:AK$16957,3,0)</f>
        <v>#N/A</v>
      </c>
      <c r="C2611" s="131" t="e">
        <f t="shared" ca="1" si="86"/>
        <v>#N/A</v>
      </c>
      <c r="D2611" s="28" t="e">
        <f>VLOOKUP(A2611,'Carga Remito.'!A$4:AK$15957,4,0)</f>
        <v>#N/A</v>
      </c>
      <c r="E2611" s="28" t="e">
        <f>VLOOKUP(A2611,'Carga Remito.'!A$4:AK$2258,6,0)</f>
        <v>#N/A</v>
      </c>
      <c r="F2611" s="28" t="e">
        <f>VLOOKUP(A2611,'Carga Remito.'!A$4:AK$1858,7,0)</f>
        <v>#N/A</v>
      </c>
      <c r="G2611" s="27" t="e">
        <f>VLOOKUP(A2611,'Carga Remito.'!A$4:AK$20957,MATCH(G$4,'Carga Remito.'!A$3:AQ$3,0),0)</f>
        <v>#N/A</v>
      </c>
      <c r="J2611" s="15" t="e">
        <f t="shared" si="85"/>
        <v>#N/A</v>
      </c>
    </row>
    <row r="2612" spans="2:10" x14ac:dyDescent="0.25">
      <c r="B2612" s="129" t="e">
        <f>VLOOKUP(A2612,'Carga Remito.'!A$4:AK$16957,3,0)</f>
        <v>#N/A</v>
      </c>
      <c r="C2612" s="131" t="e">
        <f t="shared" ca="1" si="86"/>
        <v>#N/A</v>
      </c>
      <c r="D2612" s="28" t="e">
        <f>VLOOKUP(A2612,'Carga Remito.'!A$4:AK$15957,4,0)</f>
        <v>#N/A</v>
      </c>
      <c r="E2612" s="28" t="e">
        <f>VLOOKUP(A2612,'Carga Remito.'!A$4:AK$2258,6,0)</f>
        <v>#N/A</v>
      </c>
      <c r="F2612" s="28" t="e">
        <f>VLOOKUP(A2612,'Carga Remito.'!A$4:AK$1858,7,0)</f>
        <v>#N/A</v>
      </c>
      <c r="G2612" s="27" t="e">
        <f>VLOOKUP(A2612,'Carga Remito.'!A$4:AK$20957,MATCH(G$4,'Carga Remito.'!A$3:AQ$3,0),0)</f>
        <v>#N/A</v>
      </c>
      <c r="J2612" s="15" t="e">
        <f t="shared" ref="J2612:J2675" si="87">+G2612-K2612-N2612-Q2612-T2612-W2612-Z2612</f>
        <v>#N/A</v>
      </c>
    </row>
    <row r="2613" spans="2:10" x14ac:dyDescent="0.25">
      <c r="B2613" s="129" t="e">
        <f>VLOOKUP(A2613,'Carga Remito.'!A$4:AK$16957,3,0)</f>
        <v>#N/A</v>
      </c>
      <c r="C2613" s="131" t="e">
        <f t="shared" ca="1" si="86"/>
        <v>#N/A</v>
      </c>
      <c r="D2613" s="28" t="e">
        <f>VLOOKUP(A2613,'Carga Remito.'!A$4:AK$15957,4,0)</f>
        <v>#N/A</v>
      </c>
      <c r="E2613" s="28" t="e">
        <f>VLOOKUP(A2613,'Carga Remito.'!A$4:AK$2258,6,0)</f>
        <v>#N/A</v>
      </c>
      <c r="F2613" s="28" t="e">
        <f>VLOOKUP(A2613,'Carga Remito.'!A$4:AK$1858,7,0)</f>
        <v>#N/A</v>
      </c>
      <c r="G2613" s="27" t="e">
        <f>VLOOKUP(A2613,'Carga Remito.'!A$4:AK$20957,MATCH(G$4,'Carga Remito.'!A$3:AQ$3,0),0)</f>
        <v>#N/A</v>
      </c>
      <c r="J2613" s="15" t="e">
        <f t="shared" si="87"/>
        <v>#N/A</v>
      </c>
    </row>
    <row r="2614" spans="2:10" x14ac:dyDescent="0.25">
      <c r="B2614" s="129" t="e">
        <f>VLOOKUP(A2614,'Carga Remito.'!A$4:AK$16957,3,0)</f>
        <v>#N/A</v>
      </c>
      <c r="C2614" s="131" t="e">
        <f t="shared" ca="1" si="86"/>
        <v>#N/A</v>
      </c>
      <c r="D2614" s="28" t="e">
        <f>VLOOKUP(A2614,'Carga Remito.'!A$4:AK$15957,4,0)</f>
        <v>#N/A</v>
      </c>
      <c r="E2614" s="28" t="e">
        <f>VLOOKUP(A2614,'Carga Remito.'!A$4:AK$2258,6,0)</f>
        <v>#N/A</v>
      </c>
      <c r="F2614" s="28" t="e">
        <f>VLOOKUP(A2614,'Carga Remito.'!A$4:AK$1858,7,0)</f>
        <v>#N/A</v>
      </c>
      <c r="G2614" s="27" t="e">
        <f>VLOOKUP(A2614,'Carga Remito.'!A$4:AK$20957,MATCH(G$4,'Carga Remito.'!A$3:AQ$3,0),0)</f>
        <v>#N/A</v>
      </c>
      <c r="J2614" s="15" t="e">
        <f t="shared" si="87"/>
        <v>#N/A</v>
      </c>
    </row>
    <row r="2615" spans="2:10" x14ac:dyDescent="0.25">
      <c r="B2615" s="129" t="e">
        <f>VLOOKUP(A2615,'Carga Remito.'!A$4:AK$16957,3,0)</f>
        <v>#N/A</v>
      </c>
      <c r="C2615" s="131" t="e">
        <f t="shared" ca="1" si="86"/>
        <v>#N/A</v>
      </c>
      <c r="D2615" s="28" t="e">
        <f>VLOOKUP(A2615,'Carga Remito.'!A$4:AK$15957,4,0)</f>
        <v>#N/A</v>
      </c>
      <c r="E2615" s="28" t="e">
        <f>VLOOKUP(A2615,'Carga Remito.'!A$4:AK$2258,6,0)</f>
        <v>#N/A</v>
      </c>
      <c r="F2615" s="28" t="e">
        <f>VLOOKUP(A2615,'Carga Remito.'!A$4:AK$1858,7,0)</f>
        <v>#N/A</v>
      </c>
      <c r="G2615" s="27" t="e">
        <f>VLOOKUP(A2615,'Carga Remito.'!A$4:AK$20957,MATCH(G$4,'Carga Remito.'!A$3:AQ$3,0),0)</f>
        <v>#N/A</v>
      </c>
      <c r="J2615" s="15" t="e">
        <f t="shared" si="87"/>
        <v>#N/A</v>
      </c>
    </row>
    <row r="2616" spans="2:10" x14ac:dyDescent="0.25">
      <c r="B2616" s="129" t="e">
        <f>VLOOKUP(A2616,'Carga Remito.'!A$4:AK$16957,3,0)</f>
        <v>#N/A</v>
      </c>
      <c r="C2616" s="131" t="e">
        <f t="shared" ca="1" si="86"/>
        <v>#N/A</v>
      </c>
      <c r="D2616" s="28" t="e">
        <f>VLOOKUP(A2616,'Carga Remito.'!A$4:AK$15957,4,0)</f>
        <v>#N/A</v>
      </c>
      <c r="E2616" s="28" t="e">
        <f>VLOOKUP(A2616,'Carga Remito.'!A$4:AK$2258,6,0)</f>
        <v>#N/A</v>
      </c>
      <c r="F2616" s="28" t="e">
        <f>VLOOKUP(A2616,'Carga Remito.'!A$4:AK$1858,7,0)</f>
        <v>#N/A</v>
      </c>
      <c r="G2616" s="27" t="e">
        <f>VLOOKUP(A2616,'Carga Remito.'!A$4:AK$20957,MATCH(G$4,'Carga Remito.'!A$3:AQ$3,0),0)</f>
        <v>#N/A</v>
      </c>
      <c r="J2616" s="15" t="e">
        <f t="shared" si="87"/>
        <v>#N/A</v>
      </c>
    </row>
    <row r="2617" spans="2:10" x14ac:dyDescent="0.25">
      <c r="B2617" s="129" t="e">
        <f>VLOOKUP(A2617,'Carga Remito.'!A$4:AK$16957,3,0)</f>
        <v>#N/A</v>
      </c>
      <c r="C2617" s="131" t="e">
        <f t="shared" ca="1" si="86"/>
        <v>#N/A</v>
      </c>
      <c r="D2617" s="28" t="e">
        <f>VLOOKUP(A2617,'Carga Remito.'!A$4:AK$15957,4,0)</f>
        <v>#N/A</v>
      </c>
      <c r="E2617" s="28" t="e">
        <f>VLOOKUP(A2617,'Carga Remito.'!A$4:AK$2258,6,0)</f>
        <v>#N/A</v>
      </c>
      <c r="F2617" s="28" t="e">
        <f>VLOOKUP(A2617,'Carga Remito.'!A$4:AK$1858,7,0)</f>
        <v>#N/A</v>
      </c>
      <c r="G2617" s="27" t="e">
        <f>VLOOKUP(A2617,'Carga Remito.'!A$4:AK$20957,MATCH(G$4,'Carga Remito.'!A$3:AQ$3,0),0)</f>
        <v>#N/A</v>
      </c>
      <c r="J2617" s="15" t="e">
        <f t="shared" si="87"/>
        <v>#N/A</v>
      </c>
    </row>
    <row r="2618" spans="2:10" x14ac:dyDescent="0.25">
      <c r="B2618" s="129" t="e">
        <f>VLOOKUP(A2618,'Carga Remito.'!A$4:AK$16957,3,0)</f>
        <v>#N/A</v>
      </c>
      <c r="C2618" s="131" t="e">
        <f t="shared" ca="1" si="86"/>
        <v>#N/A</v>
      </c>
      <c r="D2618" s="28" t="e">
        <f>VLOOKUP(A2618,'Carga Remito.'!A$4:AK$15957,4,0)</f>
        <v>#N/A</v>
      </c>
      <c r="E2618" s="28" t="e">
        <f>VLOOKUP(A2618,'Carga Remito.'!A$4:AK$2258,6,0)</f>
        <v>#N/A</v>
      </c>
      <c r="F2618" s="28" t="e">
        <f>VLOOKUP(A2618,'Carga Remito.'!A$4:AK$1858,7,0)</f>
        <v>#N/A</v>
      </c>
      <c r="G2618" s="27" t="e">
        <f>VLOOKUP(A2618,'Carga Remito.'!A$4:AK$20957,MATCH(G$4,'Carga Remito.'!A$3:AQ$3,0),0)</f>
        <v>#N/A</v>
      </c>
      <c r="J2618" s="15" t="e">
        <f t="shared" si="87"/>
        <v>#N/A</v>
      </c>
    </row>
    <row r="2619" spans="2:10" x14ac:dyDescent="0.25">
      <c r="B2619" s="129" t="e">
        <f>VLOOKUP(A2619,'Carga Remito.'!A$4:AK$16957,3,0)</f>
        <v>#N/A</v>
      </c>
      <c r="C2619" s="131" t="e">
        <f t="shared" ca="1" si="86"/>
        <v>#N/A</v>
      </c>
      <c r="D2619" s="28" t="e">
        <f>VLOOKUP(A2619,'Carga Remito.'!A$4:AK$15957,4,0)</f>
        <v>#N/A</v>
      </c>
      <c r="E2619" s="28" t="e">
        <f>VLOOKUP(A2619,'Carga Remito.'!A$4:AK$2258,6,0)</f>
        <v>#N/A</v>
      </c>
      <c r="F2619" s="28" t="e">
        <f>VLOOKUP(A2619,'Carga Remito.'!A$4:AK$1858,7,0)</f>
        <v>#N/A</v>
      </c>
      <c r="G2619" s="27" t="e">
        <f>VLOOKUP(A2619,'Carga Remito.'!A$4:AK$20957,MATCH(G$4,'Carga Remito.'!A$3:AQ$3,0),0)</f>
        <v>#N/A</v>
      </c>
      <c r="J2619" s="15" t="e">
        <f t="shared" si="87"/>
        <v>#N/A</v>
      </c>
    </row>
    <row r="2620" spans="2:10" x14ac:dyDescent="0.25">
      <c r="B2620" s="129" t="e">
        <f>VLOOKUP(A2620,'Carga Remito.'!A$4:AK$16957,3,0)</f>
        <v>#N/A</v>
      </c>
      <c r="C2620" s="131" t="e">
        <f t="shared" ca="1" si="86"/>
        <v>#N/A</v>
      </c>
      <c r="D2620" s="28" t="e">
        <f>VLOOKUP(A2620,'Carga Remito.'!A$4:AK$15957,4,0)</f>
        <v>#N/A</v>
      </c>
      <c r="E2620" s="28" t="e">
        <f>VLOOKUP(A2620,'Carga Remito.'!A$4:AK$2258,6,0)</f>
        <v>#N/A</v>
      </c>
      <c r="F2620" s="28" t="e">
        <f>VLOOKUP(A2620,'Carga Remito.'!A$4:AK$1858,7,0)</f>
        <v>#N/A</v>
      </c>
      <c r="G2620" s="27" t="e">
        <f>VLOOKUP(A2620,'Carga Remito.'!A$4:AK$20957,MATCH(G$4,'Carga Remito.'!A$3:AQ$3,0),0)</f>
        <v>#N/A</v>
      </c>
      <c r="J2620" s="15" t="e">
        <f t="shared" si="87"/>
        <v>#N/A</v>
      </c>
    </row>
    <row r="2621" spans="2:10" x14ac:dyDescent="0.25">
      <c r="B2621" s="129" t="e">
        <f>VLOOKUP(A2621,'Carga Remito.'!A$4:AK$16957,3,0)</f>
        <v>#N/A</v>
      </c>
      <c r="C2621" s="131" t="e">
        <f t="shared" ca="1" si="86"/>
        <v>#N/A</v>
      </c>
      <c r="D2621" s="28" t="e">
        <f>VLOOKUP(A2621,'Carga Remito.'!A$4:AK$15957,4,0)</f>
        <v>#N/A</v>
      </c>
      <c r="E2621" s="28" t="e">
        <f>VLOOKUP(A2621,'Carga Remito.'!A$4:AK$2258,6,0)</f>
        <v>#N/A</v>
      </c>
      <c r="F2621" s="28" t="e">
        <f>VLOOKUP(A2621,'Carga Remito.'!A$4:AK$1858,7,0)</f>
        <v>#N/A</v>
      </c>
      <c r="G2621" s="27" t="e">
        <f>VLOOKUP(A2621,'Carga Remito.'!A$4:AK$20957,MATCH(G$4,'Carga Remito.'!A$3:AQ$3,0),0)</f>
        <v>#N/A</v>
      </c>
      <c r="J2621" s="15" t="e">
        <f t="shared" si="87"/>
        <v>#N/A</v>
      </c>
    </row>
    <row r="2622" spans="2:10" x14ac:dyDescent="0.25">
      <c r="B2622" s="129" t="e">
        <f>VLOOKUP(A2622,'Carga Remito.'!A$4:AK$16957,3,0)</f>
        <v>#N/A</v>
      </c>
      <c r="C2622" s="131" t="e">
        <f t="shared" ca="1" si="86"/>
        <v>#N/A</v>
      </c>
      <c r="D2622" s="28" t="e">
        <f>VLOOKUP(A2622,'Carga Remito.'!A$4:AK$15957,4,0)</f>
        <v>#N/A</v>
      </c>
      <c r="E2622" s="28" t="e">
        <f>VLOOKUP(A2622,'Carga Remito.'!A$4:AK$2258,6,0)</f>
        <v>#N/A</v>
      </c>
      <c r="F2622" s="28" t="e">
        <f>VLOOKUP(A2622,'Carga Remito.'!A$4:AK$1858,7,0)</f>
        <v>#N/A</v>
      </c>
      <c r="G2622" s="27" t="e">
        <f>VLOOKUP(A2622,'Carga Remito.'!A$4:AK$20957,MATCH(G$4,'Carga Remito.'!A$3:AQ$3,0),0)</f>
        <v>#N/A</v>
      </c>
      <c r="J2622" s="15" t="e">
        <f t="shared" si="87"/>
        <v>#N/A</v>
      </c>
    </row>
    <row r="2623" spans="2:10" x14ac:dyDescent="0.25">
      <c r="B2623" s="129" t="e">
        <f>VLOOKUP(A2623,'Carga Remito.'!A$4:AK$16957,3,0)</f>
        <v>#N/A</v>
      </c>
      <c r="C2623" s="131" t="e">
        <f t="shared" ca="1" si="86"/>
        <v>#N/A</v>
      </c>
      <c r="D2623" s="28" t="e">
        <f>VLOOKUP(A2623,'Carga Remito.'!A$4:AK$15957,4,0)</f>
        <v>#N/A</v>
      </c>
      <c r="E2623" s="28" t="e">
        <f>VLOOKUP(A2623,'Carga Remito.'!A$4:AK$2258,6,0)</f>
        <v>#N/A</v>
      </c>
      <c r="F2623" s="28" t="e">
        <f>VLOOKUP(A2623,'Carga Remito.'!A$4:AK$1858,7,0)</f>
        <v>#N/A</v>
      </c>
      <c r="G2623" s="27" t="e">
        <f>VLOOKUP(A2623,'Carga Remito.'!A$4:AK$20957,MATCH(G$4,'Carga Remito.'!A$3:AQ$3,0),0)</f>
        <v>#N/A</v>
      </c>
      <c r="J2623" s="15" t="e">
        <f t="shared" si="87"/>
        <v>#N/A</v>
      </c>
    </row>
    <row r="2624" spans="2:10" x14ac:dyDescent="0.25">
      <c r="B2624" s="129" t="e">
        <f>VLOOKUP(A2624,'Carga Remito.'!A$4:AK$16957,3,0)</f>
        <v>#N/A</v>
      </c>
      <c r="C2624" s="131" t="e">
        <f t="shared" ca="1" si="86"/>
        <v>#N/A</v>
      </c>
      <c r="D2624" s="28" t="e">
        <f>VLOOKUP(A2624,'Carga Remito.'!A$4:AK$15957,4,0)</f>
        <v>#N/A</v>
      </c>
      <c r="E2624" s="28" t="e">
        <f>VLOOKUP(A2624,'Carga Remito.'!A$4:AK$2258,6,0)</f>
        <v>#N/A</v>
      </c>
      <c r="F2624" s="28" t="e">
        <f>VLOOKUP(A2624,'Carga Remito.'!A$4:AK$1858,7,0)</f>
        <v>#N/A</v>
      </c>
      <c r="G2624" s="27" t="e">
        <f>VLOOKUP(A2624,'Carga Remito.'!A$4:AK$20957,MATCH(G$4,'Carga Remito.'!A$3:AQ$3,0),0)</f>
        <v>#N/A</v>
      </c>
      <c r="J2624" s="15" t="e">
        <f t="shared" si="87"/>
        <v>#N/A</v>
      </c>
    </row>
    <row r="2625" spans="2:10" x14ac:dyDescent="0.25">
      <c r="B2625" s="129" t="e">
        <f>VLOOKUP(A2625,'Carga Remito.'!A$4:AK$16957,3,0)</f>
        <v>#N/A</v>
      </c>
      <c r="C2625" s="131" t="e">
        <f t="shared" ca="1" si="86"/>
        <v>#N/A</v>
      </c>
      <c r="D2625" s="28" t="e">
        <f>VLOOKUP(A2625,'Carga Remito.'!A$4:AK$15957,4,0)</f>
        <v>#N/A</v>
      </c>
      <c r="E2625" s="28" t="e">
        <f>VLOOKUP(A2625,'Carga Remito.'!A$4:AK$2258,6,0)</f>
        <v>#N/A</v>
      </c>
      <c r="F2625" s="28" t="e">
        <f>VLOOKUP(A2625,'Carga Remito.'!A$4:AK$1858,7,0)</f>
        <v>#N/A</v>
      </c>
      <c r="G2625" s="27" t="e">
        <f>VLOOKUP(A2625,'Carga Remito.'!A$4:AK$20957,MATCH(G$4,'Carga Remito.'!A$3:AQ$3,0),0)</f>
        <v>#N/A</v>
      </c>
      <c r="J2625" s="15" t="e">
        <f t="shared" si="87"/>
        <v>#N/A</v>
      </c>
    </row>
    <row r="2626" spans="2:10" x14ac:dyDescent="0.25">
      <c r="B2626" s="129" t="e">
        <f>VLOOKUP(A2626,'Carga Remito.'!A$4:AK$16957,3,0)</f>
        <v>#N/A</v>
      </c>
      <c r="C2626" s="131" t="e">
        <f t="shared" ca="1" si="86"/>
        <v>#N/A</v>
      </c>
      <c r="D2626" s="28" t="e">
        <f>VLOOKUP(A2626,'Carga Remito.'!A$4:AK$15957,4,0)</f>
        <v>#N/A</v>
      </c>
      <c r="E2626" s="28" t="e">
        <f>VLOOKUP(A2626,'Carga Remito.'!A$4:AK$2258,6,0)</f>
        <v>#N/A</v>
      </c>
      <c r="F2626" s="28" t="e">
        <f>VLOOKUP(A2626,'Carga Remito.'!A$4:AK$1858,7,0)</f>
        <v>#N/A</v>
      </c>
      <c r="G2626" s="27" t="e">
        <f>VLOOKUP(A2626,'Carga Remito.'!A$4:AK$20957,MATCH(G$4,'Carga Remito.'!A$3:AQ$3,0),0)</f>
        <v>#N/A</v>
      </c>
      <c r="J2626" s="15" t="e">
        <f t="shared" si="87"/>
        <v>#N/A</v>
      </c>
    </row>
    <row r="2627" spans="2:10" x14ac:dyDescent="0.25">
      <c r="B2627" s="129" t="e">
        <f>VLOOKUP(A2627,'Carga Remito.'!A$4:AK$16957,3,0)</f>
        <v>#N/A</v>
      </c>
      <c r="C2627" s="131" t="e">
        <f t="shared" ca="1" si="86"/>
        <v>#N/A</v>
      </c>
      <c r="D2627" s="28" t="e">
        <f>VLOOKUP(A2627,'Carga Remito.'!A$4:AK$15957,4,0)</f>
        <v>#N/A</v>
      </c>
      <c r="E2627" s="28" t="e">
        <f>VLOOKUP(A2627,'Carga Remito.'!A$4:AK$2258,6,0)</f>
        <v>#N/A</v>
      </c>
      <c r="F2627" s="28" t="e">
        <f>VLOOKUP(A2627,'Carga Remito.'!A$4:AK$1858,7,0)</f>
        <v>#N/A</v>
      </c>
      <c r="G2627" s="27" t="e">
        <f>VLOOKUP(A2627,'Carga Remito.'!A$4:AK$20957,MATCH(G$4,'Carga Remito.'!A$3:AQ$3,0),0)</f>
        <v>#N/A</v>
      </c>
      <c r="J2627" s="15" t="e">
        <f t="shared" si="87"/>
        <v>#N/A</v>
      </c>
    </row>
    <row r="2628" spans="2:10" x14ac:dyDescent="0.25">
      <c r="B2628" s="129" t="e">
        <f>VLOOKUP(A2628,'Carga Remito.'!A$4:AK$16957,3,0)</f>
        <v>#N/A</v>
      </c>
      <c r="C2628" s="131" t="e">
        <f t="shared" ca="1" si="86"/>
        <v>#N/A</v>
      </c>
      <c r="D2628" s="28" t="e">
        <f>VLOOKUP(A2628,'Carga Remito.'!A$4:AK$15957,4,0)</f>
        <v>#N/A</v>
      </c>
      <c r="E2628" s="28" t="e">
        <f>VLOOKUP(A2628,'Carga Remito.'!A$4:AK$2258,6,0)</f>
        <v>#N/A</v>
      </c>
      <c r="F2628" s="28" t="e">
        <f>VLOOKUP(A2628,'Carga Remito.'!A$4:AK$1858,7,0)</f>
        <v>#N/A</v>
      </c>
      <c r="G2628" s="27" t="e">
        <f>VLOOKUP(A2628,'Carga Remito.'!A$4:AK$20957,MATCH(G$4,'Carga Remito.'!A$3:AQ$3,0),0)</f>
        <v>#N/A</v>
      </c>
      <c r="J2628" s="15" t="e">
        <f t="shared" si="87"/>
        <v>#N/A</v>
      </c>
    </row>
    <row r="2629" spans="2:10" x14ac:dyDescent="0.25">
      <c r="B2629" s="129" t="e">
        <f>VLOOKUP(A2629,'Carga Remito.'!A$4:AK$16957,3,0)</f>
        <v>#N/A</v>
      </c>
      <c r="C2629" s="131" t="e">
        <f t="shared" ca="1" si="86"/>
        <v>#N/A</v>
      </c>
      <c r="D2629" s="28" t="e">
        <f>VLOOKUP(A2629,'Carga Remito.'!A$4:AK$15957,4,0)</f>
        <v>#N/A</v>
      </c>
      <c r="E2629" s="28" t="e">
        <f>VLOOKUP(A2629,'Carga Remito.'!A$4:AK$2258,6,0)</f>
        <v>#N/A</v>
      </c>
      <c r="F2629" s="28" t="e">
        <f>VLOOKUP(A2629,'Carga Remito.'!A$4:AK$1858,7,0)</f>
        <v>#N/A</v>
      </c>
      <c r="G2629" s="27" t="e">
        <f>VLOOKUP(A2629,'Carga Remito.'!A$4:AK$20957,MATCH(G$4,'Carga Remito.'!A$3:AQ$3,0),0)</f>
        <v>#N/A</v>
      </c>
      <c r="J2629" s="15" t="e">
        <f t="shared" si="87"/>
        <v>#N/A</v>
      </c>
    </row>
    <row r="2630" spans="2:10" x14ac:dyDescent="0.25">
      <c r="B2630" s="129" t="e">
        <f>VLOOKUP(A2630,'Carga Remito.'!A$4:AK$16957,3,0)</f>
        <v>#N/A</v>
      </c>
      <c r="C2630" s="131" t="e">
        <f t="shared" ca="1" si="86"/>
        <v>#N/A</v>
      </c>
      <c r="D2630" s="28" t="e">
        <f>VLOOKUP(A2630,'Carga Remito.'!A$4:AK$15957,4,0)</f>
        <v>#N/A</v>
      </c>
      <c r="E2630" s="28" t="e">
        <f>VLOOKUP(A2630,'Carga Remito.'!A$4:AK$2258,6,0)</f>
        <v>#N/A</v>
      </c>
      <c r="F2630" s="28" t="e">
        <f>VLOOKUP(A2630,'Carga Remito.'!A$4:AK$1858,7,0)</f>
        <v>#N/A</v>
      </c>
      <c r="G2630" s="27" t="e">
        <f>VLOOKUP(A2630,'Carga Remito.'!A$4:AK$20957,MATCH(G$4,'Carga Remito.'!A$3:AQ$3,0),0)</f>
        <v>#N/A</v>
      </c>
      <c r="J2630" s="15" t="e">
        <f t="shared" si="87"/>
        <v>#N/A</v>
      </c>
    </row>
    <row r="2631" spans="2:10" x14ac:dyDescent="0.25">
      <c r="B2631" s="129" t="e">
        <f>VLOOKUP(A2631,'Carga Remito.'!A$4:AK$16957,3,0)</f>
        <v>#N/A</v>
      </c>
      <c r="C2631" s="131" t="e">
        <f t="shared" ca="1" si="86"/>
        <v>#N/A</v>
      </c>
      <c r="D2631" s="28" t="e">
        <f>VLOOKUP(A2631,'Carga Remito.'!A$4:AK$15957,4,0)</f>
        <v>#N/A</v>
      </c>
      <c r="E2631" s="28" t="e">
        <f>VLOOKUP(A2631,'Carga Remito.'!A$4:AK$2258,6,0)</f>
        <v>#N/A</v>
      </c>
      <c r="F2631" s="28" t="e">
        <f>VLOOKUP(A2631,'Carga Remito.'!A$4:AK$1858,7,0)</f>
        <v>#N/A</v>
      </c>
      <c r="G2631" s="27" t="e">
        <f>VLOOKUP(A2631,'Carga Remito.'!A$4:AK$20957,MATCH(G$4,'Carga Remito.'!A$3:AQ$3,0),0)</f>
        <v>#N/A</v>
      </c>
      <c r="J2631" s="15" t="e">
        <f t="shared" si="87"/>
        <v>#N/A</v>
      </c>
    </row>
    <row r="2632" spans="2:10" x14ac:dyDescent="0.25">
      <c r="B2632" s="129" t="e">
        <f>VLOOKUP(A2632,'Carga Remito.'!A$4:AK$16957,3,0)</f>
        <v>#N/A</v>
      </c>
      <c r="C2632" s="131" t="e">
        <f t="shared" ca="1" si="86"/>
        <v>#N/A</v>
      </c>
      <c r="D2632" s="28" t="e">
        <f>VLOOKUP(A2632,'Carga Remito.'!A$4:AK$15957,4,0)</f>
        <v>#N/A</v>
      </c>
      <c r="E2632" s="28" t="e">
        <f>VLOOKUP(A2632,'Carga Remito.'!A$4:AK$2258,6,0)</f>
        <v>#N/A</v>
      </c>
      <c r="F2632" s="28" t="e">
        <f>VLOOKUP(A2632,'Carga Remito.'!A$4:AK$1858,7,0)</f>
        <v>#N/A</v>
      </c>
      <c r="G2632" s="27" t="e">
        <f>VLOOKUP(A2632,'Carga Remito.'!A$4:AK$20957,MATCH(G$4,'Carga Remito.'!A$3:AQ$3,0),0)</f>
        <v>#N/A</v>
      </c>
      <c r="J2632" s="15" t="e">
        <f t="shared" si="87"/>
        <v>#N/A</v>
      </c>
    </row>
    <row r="2633" spans="2:10" x14ac:dyDescent="0.25">
      <c r="B2633" s="129" t="e">
        <f>VLOOKUP(A2633,'Carga Remito.'!A$4:AK$16957,3,0)</f>
        <v>#N/A</v>
      </c>
      <c r="C2633" s="131" t="e">
        <f t="shared" ca="1" si="86"/>
        <v>#N/A</v>
      </c>
      <c r="D2633" s="28" t="e">
        <f>VLOOKUP(A2633,'Carga Remito.'!A$4:AK$15957,4,0)</f>
        <v>#N/A</v>
      </c>
      <c r="E2633" s="28" t="e">
        <f>VLOOKUP(A2633,'Carga Remito.'!A$4:AK$2258,6,0)</f>
        <v>#N/A</v>
      </c>
      <c r="F2633" s="28" t="e">
        <f>VLOOKUP(A2633,'Carga Remito.'!A$4:AK$1858,7,0)</f>
        <v>#N/A</v>
      </c>
      <c r="G2633" s="27" t="e">
        <f>VLOOKUP(A2633,'Carga Remito.'!A$4:AK$20957,MATCH(G$4,'Carga Remito.'!A$3:AQ$3,0),0)</f>
        <v>#N/A</v>
      </c>
      <c r="J2633" s="15" t="e">
        <f t="shared" si="87"/>
        <v>#N/A</v>
      </c>
    </row>
    <row r="2634" spans="2:10" x14ac:dyDescent="0.25">
      <c r="B2634" s="129" t="e">
        <f>VLOOKUP(A2634,'Carga Remito.'!A$4:AK$16957,3,0)</f>
        <v>#N/A</v>
      </c>
      <c r="C2634" s="131" t="e">
        <f t="shared" ca="1" si="86"/>
        <v>#N/A</v>
      </c>
      <c r="D2634" s="28" t="e">
        <f>VLOOKUP(A2634,'Carga Remito.'!A$4:AK$15957,4,0)</f>
        <v>#N/A</v>
      </c>
      <c r="E2634" s="28" t="e">
        <f>VLOOKUP(A2634,'Carga Remito.'!A$4:AK$2258,6,0)</f>
        <v>#N/A</v>
      </c>
      <c r="F2634" s="28" t="e">
        <f>VLOOKUP(A2634,'Carga Remito.'!A$4:AK$1858,7,0)</f>
        <v>#N/A</v>
      </c>
      <c r="G2634" s="27" t="e">
        <f>VLOOKUP(A2634,'Carga Remito.'!A$4:AK$20957,MATCH(G$4,'Carga Remito.'!A$3:AQ$3,0),0)</f>
        <v>#N/A</v>
      </c>
      <c r="J2634" s="15" t="e">
        <f t="shared" si="87"/>
        <v>#N/A</v>
      </c>
    </row>
    <row r="2635" spans="2:10" x14ac:dyDescent="0.25">
      <c r="B2635" s="129" t="e">
        <f>VLOOKUP(A2635,'Carga Remito.'!A$4:AK$16957,3,0)</f>
        <v>#N/A</v>
      </c>
      <c r="C2635" s="131" t="e">
        <f t="shared" ca="1" si="86"/>
        <v>#N/A</v>
      </c>
      <c r="D2635" s="28" t="e">
        <f>VLOOKUP(A2635,'Carga Remito.'!A$4:AK$15957,4,0)</f>
        <v>#N/A</v>
      </c>
      <c r="E2635" s="28" t="e">
        <f>VLOOKUP(A2635,'Carga Remito.'!A$4:AK$2258,6,0)</f>
        <v>#N/A</v>
      </c>
      <c r="F2635" s="28" t="e">
        <f>VLOOKUP(A2635,'Carga Remito.'!A$4:AK$1858,7,0)</f>
        <v>#N/A</v>
      </c>
      <c r="G2635" s="27" t="e">
        <f>VLOOKUP(A2635,'Carga Remito.'!A$4:AK$20957,MATCH(G$4,'Carga Remito.'!A$3:AQ$3,0),0)</f>
        <v>#N/A</v>
      </c>
      <c r="J2635" s="15" t="e">
        <f t="shared" si="87"/>
        <v>#N/A</v>
      </c>
    </row>
    <row r="2636" spans="2:10" x14ac:dyDescent="0.25">
      <c r="B2636" s="129" t="e">
        <f>VLOOKUP(A2636,'Carga Remito.'!A$4:AK$16957,3,0)</f>
        <v>#N/A</v>
      </c>
      <c r="C2636" s="131" t="e">
        <f t="shared" ca="1" si="86"/>
        <v>#N/A</v>
      </c>
      <c r="D2636" s="28" t="e">
        <f>VLOOKUP(A2636,'Carga Remito.'!A$4:AK$15957,4,0)</f>
        <v>#N/A</v>
      </c>
      <c r="E2636" s="28" t="e">
        <f>VLOOKUP(A2636,'Carga Remito.'!A$4:AK$2258,6,0)</f>
        <v>#N/A</v>
      </c>
      <c r="F2636" s="28" t="e">
        <f>VLOOKUP(A2636,'Carga Remito.'!A$4:AK$1858,7,0)</f>
        <v>#N/A</v>
      </c>
      <c r="G2636" s="27" t="e">
        <f>VLOOKUP(A2636,'Carga Remito.'!A$4:AK$20957,MATCH(G$4,'Carga Remito.'!A$3:AQ$3,0),0)</f>
        <v>#N/A</v>
      </c>
      <c r="J2636" s="15" t="e">
        <f t="shared" si="87"/>
        <v>#N/A</v>
      </c>
    </row>
    <row r="2637" spans="2:10" x14ac:dyDescent="0.25">
      <c r="B2637" s="129" t="e">
        <f>VLOOKUP(A2637,'Carga Remito.'!A$4:AK$16957,3,0)</f>
        <v>#N/A</v>
      </c>
      <c r="C2637" s="131" t="e">
        <f t="shared" ca="1" si="86"/>
        <v>#N/A</v>
      </c>
      <c r="D2637" s="28" t="e">
        <f>VLOOKUP(A2637,'Carga Remito.'!A$4:AK$15957,4,0)</f>
        <v>#N/A</v>
      </c>
      <c r="E2637" s="28" t="e">
        <f>VLOOKUP(A2637,'Carga Remito.'!A$4:AK$2258,6,0)</f>
        <v>#N/A</v>
      </c>
      <c r="F2637" s="28" t="e">
        <f>VLOOKUP(A2637,'Carga Remito.'!A$4:AK$1858,7,0)</f>
        <v>#N/A</v>
      </c>
      <c r="G2637" s="27" t="e">
        <f>VLOOKUP(A2637,'Carga Remito.'!A$4:AK$20957,MATCH(G$4,'Carga Remito.'!A$3:AQ$3,0),0)</f>
        <v>#N/A</v>
      </c>
      <c r="J2637" s="15" t="e">
        <f t="shared" si="87"/>
        <v>#N/A</v>
      </c>
    </row>
    <row r="2638" spans="2:10" x14ac:dyDescent="0.25">
      <c r="B2638" s="129" t="e">
        <f>VLOOKUP(A2638,'Carga Remito.'!A$4:AK$16957,3,0)</f>
        <v>#N/A</v>
      </c>
      <c r="C2638" s="131" t="e">
        <f t="shared" ca="1" si="86"/>
        <v>#N/A</v>
      </c>
      <c r="D2638" s="28" t="e">
        <f>VLOOKUP(A2638,'Carga Remito.'!A$4:AK$15957,4,0)</f>
        <v>#N/A</v>
      </c>
      <c r="E2638" s="28" t="e">
        <f>VLOOKUP(A2638,'Carga Remito.'!A$4:AK$2258,6,0)</f>
        <v>#N/A</v>
      </c>
      <c r="F2638" s="28" t="e">
        <f>VLOOKUP(A2638,'Carga Remito.'!A$4:AK$1858,7,0)</f>
        <v>#N/A</v>
      </c>
      <c r="G2638" s="27" t="e">
        <f>VLOOKUP(A2638,'Carga Remito.'!A$4:AK$20957,MATCH(G$4,'Carga Remito.'!A$3:AQ$3,0),0)</f>
        <v>#N/A</v>
      </c>
      <c r="J2638" s="15" t="e">
        <f t="shared" si="87"/>
        <v>#N/A</v>
      </c>
    </row>
    <row r="2639" spans="2:10" x14ac:dyDescent="0.25">
      <c r="B2639" s="129" t="e">
        <f>VLOOKUP(A2639,'Carga Remito.'!A$4:AK$16957,3,0)</f>
        <v>#N/A</v>
      </c>
      <c r="C2639" s="131" t="e">
        <f t="shared" ca="1" si="86"/>
        <v>#N/A</v>
      </c>
      <c r="D2639" s="28" t="e">
        <f>VLOOKUP(A2639,'Carga Remito.'!A$4:AK$15957,4,0)</f>
        <v>#N/A</v>
      </c>
      <c r="E2639" s="28" t="e">
        <f>VLOOKUP(A2639,'Carga Remito.'!A$4:AK$2258,6,0)</f>
        <v>#N/A</v>
      </c>
      <c r="F2639" s="28" t="e">
        <f>VLOOKUP(A2639,'Carga Remito.'!A$4:AK$1858,7,0)</f>
        <v>#N/A</v>
      </c>
      <c r="G2639" s="27" t="e">
        <f>VLOOKUP(A2639,'Carga Remito.'!A$4:AK$20957,MATCH(G$4,'Carga Remito.'!A$3:AQ$3,0),0)</f>
        <v>#N/A</v>
      </c>
      <c r="J2639" s="15" t="e">
        <f t="shared" si="87"/>
        <v>#N/A</v>
      </c>
    </row>
    <row r="2640" spans="2:10" x14ac:dyDescent="0.25">
      <c r="B2640" s="129" t="e">
        <f>VLOOKUP(A2640,'Carga Remito.'!A$4:AK$16957,3,0)</f>
        <v>#N/A</v>
      </c>
      <c r="C2640" s="131" t="e">
        <f t="shared" ca="1" si="86"/>
        <v>#N/A</v>
      </c>
      <c r="D2640" s="28" t="e">
        <f>VLOOKUP(A2640,'Carga Remito.'!A$4:AK$15957,4,0)</f>
        <v>#N/A</v>
      </c>
      <c r="E2640" s="28" t="e">
        <f>VLOOKUP(A2640,'Carga Remito.'!A$4:AK$2258,6,0)</f>
        <v>#N/A</v>
      </c>
      <c r="F2640" s="28" t="e">
        <f>VLOOKUP(A2640,'Carga Remito.'!A$4:AK$1858,7,0)</f>
        <v>#N/A</v>
      </c>
      <c r="G2640" s="27" t="e">
        <f>VLOOKUP(A2640,'Carga Remito.'!A$4:AK$20957,MATCH(G$4,'Carga Remito.'!A$3:AQ$3,0),0)</f>
        <v>#N/A</v>
      </c>
      <c r="J2640" s="15" t="e">
        <f t="shared" si="87"/>
        <v>#N/A</v>
      </c>
    </row>
    <row r="2641" spans="2:10" x14ac:dyDescent="0.25">
      <c r="B2641" s="129" t="e">
        <f>VLOOKUP(A2641,'Carga Remito.'!A$4:AK$16957,3,0)</f>
        <v>#N/A</v>
      </c>
      <c r="C2641" s="131" t="e">
        <f t="shared" ca="1" si="86"/>
        <v>#N/A</v>
      </c>
      <c r="D2641" s="28" t="e">
        <f>VLOOKUP(A2641,'Carga Remito.'!A$4:AK$15957,4,0)</f>
        <v>#N/A</v>
      </c>
      <c r="E2641" s="28" t="e">
        <f>VLOOKUP(A2641,'Carga Remito.'!A$4:AK$2258,6,0)</f>
        <v>#N/A</v>
      </c>
      <c r="F2641" s="28" t="e">
        <f>VLOOKUP(A2641,'Carga Remito.'!A$4:AK$1858,7,0)</f>
        <v>#N/A</v>
      </c>
      <c r="G2641" s="27" t="e">
        <f>VLOOKUP(A2641,'Carga Remito.'!A$4:AK$20957,MATCH(G$4,'Carga Remito.'!A$3:AQ$3,0),0)</f>
        <v>#N/A</v>
      </c>
      <c r="J2641" s="15" t="e">
        <f t="shared" si="87"/>
        <v>#N/A</v>
      </c>
    </row>
    <row r="2642" spans="2:10" x14ac:dyDescent="0.25">
      <c r="B2642" s="129" t="e">
        <f>VLOOKUP(A2642,'Carga Remito.'!A$4:AK$16957,3,0)</f>
        <v>#N/A</v>
      </c>
      <c r="C2642" s="131" t="e">
        <f t="shared" ca="1" si="86"/>
        <v>#N/A</v>
      </c>
      <c r="D2642" s="28" t="e">
        <f>VLOOKUP(A2642,'Carga Remito.'!A$4:AK$15957,4,0)</f>
        <v>#N/A</v>
      </c>
      <c r="E2642" s="28" t="e">
        <f>VLOOKUP(A2642,'Carga Remito.'!A$4:AK$2258,6,0)</f>
        <v>#N/A</v>
      </c>
      <c r="F2642" s="28" t="e">
        <f>VLOOKUP(A2642,'Carga Remito.'!A$4:AK$1858,7,0)</f>
        <v>#N/A</v>
      </c>
      <c r="G2642" s="27" t="e">
        <f>VLOOKUP(A2642,'Carga Remito.'!A$4:AK$20957,MATCH(G$4,'Carga Remito.'!A$3:AQ$3,0),0)</f>
        <v>#N/A</v>
      </c>
      <c r="J2642" s="15" t="e">
        <f t="shared" si="87"/>
        <v>#N/A</v>
      </c>
    </row>
    <row r="2643" spans="2:10" x14ac:dyDescent="0.25">
      <c r="B2643" s="129" t="e">
        <f>VLOOKUP(A2643,'Carga Remito.'!A$4:AK$16957,3,0)</f>
        <v>#N/A</v>
      </c>
      <c r="C2643" s="131" t="e">
        <f t="shared" ca="1" si="86"/>
        <v>#N/A</v>
      </c>
      <c r="D2643" s="28" t="e">
        <f>VLOOKUP(A2643,'Carga Remito.'!A$4:AK$15957,4,0)</f>
        <v>#N/A</v>
      </c>
      <c r="E2643" s="28" t="e">
        <f>VLOOKUP(A2643,'Carga Remito.'!A$4:AK$2258,6,0)</f>
        <v>#N/A</v>
      </c>
      <c r="F2643" s="28" t="e">
        <f>VLOOKUP(A2643,'Carga Remito.'!A$4:AK$1858,7,0)</f>
        <v>#N/A</v>
      </c>
      <c r="G2643" s="27" t="e">
        <f>VLOOKUP(A2643,'Carga Remito.'!A$4:AK$20957,MATCH(G$4,'Carga Remito.'!A$3:AQ$3,0),0)</f>
        <v>#N/A</v>
      </c>
      <c r="J2643" s="15" t="e">
        <f t="shared" si="87"/>
        <v>#N/A</v>
      </c>
    </row>
    <row r="2644" spans="2:10" x14ac:dyDescent="0.25">
      <c r="B2644" s="129" t="e">
        <f>VLOOKUP(A2644,'Carga Remito.'!A$4:AK$16957,3,0)</f>
        <v>#N/A</v>
      </c>
      <c r="C2644" s="131" t="e">
        <f t="shared" ca="1" si="86"/>
        <v>#N/A</v>
      </c>
      <c r="D2644" s="28" t="e">
        <f>VLOOKUP(A2644,'Carga Remito.'!A$4:AK$15957,4,0)</f>
        <v>#N/A</v>
      </c>
      <c r="E2644" s="28" t="e">
        <f>VLOOKUP(A2644,'Carga Remito.'!A$4:AK$2258,6,0)</f>
        <v>#N/A</v>
      </c>
      <c r="F2644" s="28" t="e">
        <f>VLOOKUP(A2644,'Carga Remito.'!A$4:AK$1858,7,0)</f>
        <v>#N/A</v>
      </c>
      <c r="G2644" s="27" t="e">
        <f>VLOOKUP(A2644,'Carga Remito.'!A$4:AK$20957,MATCH(G$4,'Carga Remito.'!A$3:AQ$3,0),0)</f>
        <v>#N/A</v>
      </c>
      <c r="J2644" s="15" t="e">
        <f t="shared" si="87"/>
        <v>#N/A</v>
      </c>
    </row>
    <row r="2645" spans="2:10" x14ac:dyDescent="0.25">
      <c r="B2645" s="129" t="e">
        <f>VLOOKUP(A2645,'Carga Remito.'!A$4:AK$16957,3,0)</f>
        <v>#N/A</v>
      </c>
      <c r="C2645" s="131" t="e">
        <f t="shared" ca="1" si="86"/>
        <v>#N/A</v>
      </c>
      <c r="D2645" s="28" t="e">
        <f>VLOOKUP(A2645,'Carga Remito.'!A$4:AK$15957,4,0)</f>
        <v>#N/A</v>
      </c>
      <c r="E2645" s="28" t="e">
        <f>VLOOKUP(A2645,'Carga Remito.'!A$4:AK$2258,6,0)</f>
        <v>#N/A</v>
      </c>
      <c r="F2645" s="28" t="e">
        <f>VLOOKUP(A2645,'Carga Remito.'!A$4:AK$1858,7,0)</f>
        <v>#N/A</v>
      </c>
      <c r="G2645" s="27" t="e">
        <f>VLOOKUP(A2645,'Carga Remito.'!A$4:AK$20957,MATCH(G$4,'Carga Remito.'!A$3:AQ$3,0),0)</f>
        <v>#N/A</v>
      </c>
      <c r="J2645" s="15" t="e">
        <f t="shared" si="87"/>
        <v>#N/A</v>
      </c>
    </row>
    <row r="2646" spans="2:10" x14ac:dyDescent="0.25">
      <c r="B2646" s="129" t="e">
        <f>VLOOKUP(A2646,'Carga Remito.'!A$4:AK$16957,3,0)</f>
        <v>#N/A</v>
      </c>
      <c r="C2646" s="131" t="e">
        <f t="shared" ca="1" si="86"/>
        <v>#N/A</v>
      </c>
      <c r="D2646" s="28" t="e">
        <f>VLOOKUP(A2646,'Carga Remito.'!A$4:AK$15957,4,0)</f>
        <v>#N/A</v>
      </c>
      <c r="E2646" s="28" t="e">
        <f>VLOOKUP(A2646,'Carga Remito.'!A$4:AK$2258,6,0)</f>
        <v>#N/A</v>
      </c>
      <c r="F2646" s="28" t="e">
        <f>VLOOKUP(A2646,'Carga Remito.'!A$4:AK$1858,7,0)</f>
        <v>#N/A</v>
      </c>
      <c r="G2646" s="27" t="e">
        <f>VLOOKUP(A2646,'Carga Remito.'!A$4:AK$20957,MATCH(G$4,'Carga Remito.'!A$3:AQ$3,0),0)</f>
        <v>#N/A</v>
      </c>
      <c r="J2646" s="15" t="e">
        <f t="shared" si="87"/>
        <v>#N/A</v>
      </c>
    </row>
    <row r="2647" spans="2:10" x14ac:dyDescent="0.25">
      <c r="B2647" s="129" t="e">
        <f>VLOOKUP(A2647,'Carga Remito.'!A$4:AK$16957,3,0)</f>
        <v>#N/A</v>
      </c>
      <c r="C2647" s="131" t="e">
        <f t="shared" ca="1" si="86"/>
        <v>#N/A</v>
      </c>
      <c r="D2647" s="28" t="e">
        <f>VLOOKUP(A2647,'Carga Remito.'!A$4:AK$15957,4,0)</f>
        <v>#N/A</v>
      </c>
      <c r="E2647" s="28" t="e">
        <f>VLOOKUP(A2647,'Carga Remito.'!A$4:AK$2258,6,0)</f>
        <v>#N/A</v>
      </c>
      <c r="F2647" s="28" t="e">
        <f>VLOOKUP(A2647,'Carga Remito.'!A$4:AK$1858,7,0)</f>
        <v>#N/A</v>
      </c>
      <c r="G2647" s="27" t="e">
        <f>VLOOKUP(A2647,'Carga Remito.'!A$4:AK$20957,MATCH(G$4,'Carga Remito.'!A$3:AQ$3,0),0)</f>
        <v>#N/A</v>
      </c>
      <c r="J2647" s="15" t="e">
        <f t="shared" si="87"/>
        <v>#N/A</v>
      </c>
    </row>
    <row r="2648" spans="2:10" x14ac:dyDescent="0.25">
      <c r="B2648" s="129" t="e">
        <f>VLOOKUP(A2648,'Carga Remito.'!A$4:AK$16957,3,0)</f>
        <v>#N/A</v>
      </c>
      <c r="C2648" s="131" t="e">
        <f t="shared" ca="1" si="86"/>
        <v>#N/A</v>
      </c>
      <c r="D2648" s="28" t="e">
        <f>VLOOKUP(A2648,'Carga Remito.'!A$4:AK$15957,4,0)</f>
        <v>#N/A</v>
      </c>
      <c r="E2648" s="28" t="e">
        <f>VLOOKUP(A2648,'Carga Remito.'!A$4:AK$2258,6,0)</f>
        <v>#N/A</v>
      </c>
      <c r="F2648" s="28" t="e">
        <f>VLOOKUP(A2648,'Carga Remito.'!A$4:AK$1858,7,0)</f>
        <v>#N/A</v>
      </c>
      <c r="G2648" s="27" t="e">
        <f>VLOOKUP(A2648,'Carga Remito.'!A$4:AK$20957,MATCH(G$4,'Carga Remito.'!A$3:AQ$3,0),0)</f>
        <v>#N/A</v>
      </c>
      <c r="J2648" s="15" t="e">
        <f t="shared" si="87"/>
        <v>#N/A</v>
      </c>
    </row>
    <row r="2649" spans="2:10" x14ac:dyDescent="0.25">
      <c r="B2649" s="129" t="e">
        <f>VLOOKUP(A2649,'Carga Remito.'!A$4:AK$16957,3,0)</f>
        <v>#N/A</v>
      </c>
      <c r="C2649" s="131" t="e">
        <f t="shared" ca="1" si="86"/>
        <v>#N/A</v>
      </c>
      <c r="D2649" s="28" t="e">
        <f>VLOOKUP(A2649,'Carga Remito.'!A$4:AK$15957,4,0)</f>
        <v>#N/A</v>
      </c>
      <c r="E2649" s="28" t="e">
        <f>VLOOKUP(A2649,'Carga Remito.'!A$4:AK$2258,6,0)</f>
        <v>#N/A</v>
      </c>
      <c r="F2649" s="28" t="e">
        <f>VLOOKUP(A2649,'Carga Remito.'!A$4:AK$1858,7,0)</f>
        <v>#N/A</v>
      </c>
      <c r="G2649" s="27" t="e">
        <f>VLOOKUP(A2649,'Carga Remito.'!A$4:AK$20957,MATCH(G$4,'Carga Remito.'!A$3:AQ$3,0),0)</f>
        <v>#N/A</v>
      </c>
      <c r="J2649" s="15" t="e">
        <f t="shared" si="87"/>
        <v>#N/A</v>
      </c>
    </row>
    <row r="2650" spans="2:10" x14ac:dyDescent="0.25">
      <c r="B2650" s="129" t="e">
        <f>VLOOKUP(A2650,'Carga Remito.'!A$4:AK$16957,3,0)</f>
        <v>#N/A</v>
      </c>
      <c r="C2650" s="131" t="e">
        <f t="shared" ca="1" si="86"/>
        <v>#N/A</v>
      </c>
      <c r="D2650" s="28" t="e">
        <f>VLOOKUP(A2650,'Carga Remito.'!A$4:AK$15957,4,0)</f>
        <v>#N/A</v>
      </c>
      <c r="E2650" s="28" t="e">
        <f>VLOOKUP(A2650,'Carga Remito.'!A$4:AK$2258,6,0)</f>
        <v>#N/A</v>
      </c>
      <c r="F2650" s="28" t="e">
        <f>VLOOKUP(A2650,'Carga Remito.'!A$4:AK$1858,7,0)</f>
        <v>#N/A</v>
      </c>
      <c r="G2650" s="27" t="e">
        <f>VLOOKUP(A2650,'Carga Remito.'!A$4:AK$20957,MATCH(G$4,'Carga Remito.'!A$3:AQ$3,0),0)</f>
        <v>#N/A</v>
      </c>
      <c r="J2650" s="15" t="e">
        <f t="shared" si="87"/>
        <v>#N/A</v>
      </c>
    </row>
    <row r="2651" spans="2:10" x14ac:dyDescent="0.25">
      <c r="B2651" s="129" t="e">
        <f>VLOOKUP(A2651,'Carga Remito.'!A$4:AK$16957,3,0)</f>
        <v>#N/A</v>
      </c>
      <c r="C2651" s="131" t="e">
        <f t="shared" ca="1" si="86"/>
        <v>#N/A</v>
      </c>
      <c r="D2651" s="28" t="e">
        <f>VLOOKUP(A2651,'Carga Remito.'!A$4:AK$15957,4,0)</f>
        <v>#N/A</v>
      </c>
      <c r="E2651" s="28" t="e">
        <f>VLOOKUP(A2651,'Carga Remito.'!A$4:AK$2258,6,0)</f>
        <v>#N/A</v>
      </c>
      <c r="F2651" s="28" t="e">
        <f>VLOOKUP(A2651,'Carga Remito.'!A$4:AK$1858,7,0)</f>
        <v>#N/A</v>
      </c>
      <c r="G2651" s="27" t="e">
        <f>VLOOKUP(A2651,'Carga Remito.'!A$4:AK$20957,MATCH(G$4,'Carga Remito.'!A$3:AQ$3,0),0)</f>
        <v>#N/A</v>
      </c>
      <c r="J2651" s="15" t="e">
        <f t="shared" si="87"/>
        <v>#N/A</v>
      </c>
    </row>
    <row r="2652" spans="2:10" x14ac:dyDescent="0.25">
      <c r="B2652" s="129" t="e">
        <f>VLOOKUP(A2652,'Carga Remito.'!A$4:AK$16957,3,0)</f>
        <v>#N/A</v>
      </c>
      <c r="C2652" s="131" t="e">
        <f t="shared" ca="1" si="86"/>
        <v>#N/A</v>
      </c>
      <c r="D2652" s="28" t="e">
        <f>VLOOKUP(A2652,'Carga Remito.'!A$4:AK$15957,4,0)</f>
        <v>#N/A</v>
      </c>
      <c r="E2652" s="28" t="e">
        <f>VLOOKUP(A2652,'Carga Remito.'!A$4:AK$2258,6,0)</f>
        <v>#N/A</v>
      </c>
      <c r="F2652" s="28" t="e">
        <f>VLOOKUP(A2652,'Carga Remito.'!A$4:AK$1858,7,0)</f>
        <v>#N/A</v>
      </c>
      <c r="G2652" s="27" t="e">
        <f>VLOOKUP(A2652,'Carga Remito.'!A$4:AK$20957,MATCH(G$4,'Carga Remito.'!A$3:AQ$3,0),0)</f>
        <v>#N/A</v>
      </c>
      <c r="J2652" s="15" t="e">
        <f t="shared" si="87"/>
        <v>#N/A</v>
      </c>
    </row>
    <row r="2653" spans="2:10" x14ac:dyDescent="0.25">
      <c r="B2653" s="129" t="e">
        <f>VLOOKUP(A2653,'Carga Remito.'!A$4:AK$16957,3,0)</f>
        <v>#N/A</v>
      </c>
      <c r="C2653" s="131" t="e">
        <f t="shared" ca="1" si="86"/>
        <v>#N/A</v>
      </c>
      <c r="D2653" s="28" t="e">
        <f>VLOOKUP(A2653,'Carga Remito.'!A$4:AK$15957,4,0)</f>
        <v>#N/A</v>
      </c>
      <c r="E2653" s="28" t="e">
        <f>VLOOKUP(A2653,'Carga Remito.'!A$4:AK$2258,6,0)</f>
        <v>#N/A</v>
      </c>
      <c r="F2653" s="28" t="e">
        <f>VLOOKUP(A2653,'Carga Remito.'!A$4:AK$1858,7,0)</f>
        <v>#N/A</v>
      </c>
      <c r="G2653" s="27" t="e">
        <f>VLOOKUP(A2653,'Carga Remito.'!A$4:AK$20957,MATCH(G$4,'Carga Remito.'!A$3:AQ$3,0),0)</f>
        <v>#N/A</v>
      </c>
      <c r="J2653" s="15" t="e">
        <f t="shared" si="87"/>
        <v>#N/A</v>
      </c>
    </row>
    <row r="2654" spans="2:10" x14ac:dyDescent="0.25">
      <c r="B2654" s="129" t="e">
        <f>VLOOKUP(A2654,'Carga Remito.'!A$4:AK$16957,3,0)</f>
        <v>#N/A</v>
      </c>
      <c r="C2654" s="131" t="e">
        <f t="shared" ca="1" si="86"/>
        <v>#N/A</v>
      </c>
      <c r="D2654" s="28" t="e">
        <f>VLOOKUP(A2654,'Carga Remito.'!A$4:AK$15957,4,0)</f>
        <v>#N/A</v>
      </c>
      <c r="E2654" s="28" t="e">
        <f>VLOOKUP(A2654,'Carga Remito.'!A$4:AK$2258,6,0)</f>
        <v>#N/A</v>
      </c>
      <c r="F2654" s="28" t="e">
        <f>VLOOKUP(A2654,'Carga Remito.'!A$4:AK$1858,7,0)</f>
        <v>#N/A</v>
      </c>
      <c r="G2654" s="27" t="e">
        <f>VLOOKUP(A2654,'Carga Remito.'!A$4:AK$20957,MATCH(G$4,'Carga Remito.'!A$3:AQ$3,0),0)</f>
        <v>#N/A</v>
      </c>
      <c r="J2654" s="15" t="e">
        <f t="shared" si="87"/>
        <v>#N/A</v>
      </c>
    </row>
    <row r="2655" spans="2:10" x14ac:dyDescent="0.25">
      <c r="B2655" s="129" t="e">
        <f>VLOOKUP(A2655,'Carga Remito.'!A$4:AK$16957,3,0)</f>
        <v>#N/A</v>
      </c>
      <c r="C2655" s="131" t="e">
        <f t="shared" ca="1" si="86"/>
        <v>#N/A</v>
      </c>
      <c r="D2655" s="28" t="e">
        <f>VLOOKUP(A2655,'Carga Remito.'!A$4:AK$15957,4,0)</f>
        <v>#N/A</v>
      </c>
      <c r="E2655" s="28" t="e">
        <f>VLOOKUP(A2655,'Carga Remito.'!A$4:AK$2258,6,0)</f>
        <v>#N/A</v>
      </c>
      <c r="F2655" s="28" t="e">
        <f>VLOOKUP(A2655,'Carga Remito.'!A$4:AK$1858,7,0)</f>
        <v>#N/A</v>
      </c>
      <c r="G2655" s="27" t="e">
        <f>VLOOKUP(A2655,'Carga Remito.'!A$4:AK$20957,MATCH(G$4,'Carga Remito.'!A$3:AQ$3,0),0)</f>
        <v>#N/A</v>
      </c>
      <c r="J2655" s="15" t="e">
        <f t="shared" si="87"/>
        <v>#N/A</v>
      </c>
    </row>
    <row r="2656" spans="2:10" x14ac:dyDescent="0.25">
      <c r="B2656" s="129" t="e">
        <f>VLOOKUP(A2656,'Carga Remito.'!A$4:AK$16957,3,0)</f>
        <v>#N/A</v>
      </c>
      <c r="C2656" s="131" t="e">
        <f t="shared" ca="1" si="86"/>
        <v>#N/A</v>
      </c>
      <c r="D2656" s="28" t="e">
        <f>VLOOKUP(A2656,'Carga Remito.'!A$4:AK$15957,4,0)</f>
        <v>#N/A</v>
      </c>
      <c r="E2656" s="28" t="e">
        <f>VLOOKUP(A2656,'Carga Remito.'!A$4:AK$2258,6,0)</f>
        <v>#N/A</v>
      </c>
      <c r="F2656" s="28" t="e">
        <f>VLOOKUP(A2656,'Carga Remito.'!A$4:AK$1858,7,0)</f>
        <v>#N/A</v>
      </c>
      <c r="G2656" s="27" t="e">
        <f>VLOOKUP(A2656,'Carga Remito.'!A$4:AK$20957,MATCH(G$4,'Carga Remito.'!A$3:AQ$3,0),0)</f>
        <v>#N/A</v>
      </c>
      <c r="J2656" s="15" t="e">
        <f t="shared" si="87"/>
        <v>#N/A</v>
      </c>
    </row>
    <row r="2657" spans="2:10" x14ac:dyDescent="0.25">
      <c r="B2657" s="129" t="e">
        <f>VLOOKUP(A2657,'Carga Remito.'!A$4:AK$16957,3,0)</f>
        <v>#N/A</v>
      </c>
      <c r="C2657" s="131" t="e">
        <f t="shared" ca="1" si="86"/>
        <v>#N/A</v>
      </c>
      <c r="D2657" s="28" t="e">
        <f>VLOOKUP(A2657,'Carga Remito.'!A$4:AK$15957,4,0)</f>
        <v>#N/A</v>
      </c>
      <c r="E2657" s="28" t="e">
        <f>VLOOKUP(A2657,'Carga Remito.'!A$4:AK$2258,6,0)</f>
        <v>#N/A</v>
      </c>
      <c r="F2657" s="28" t="e">
        <f>VLOOKUP(A2657,'Carga Remito.'!A$4:AK$1858,7,0)</f>
        <v>#N/A</v>
      </c>
      <c r="G2657" s="27" t="e">
        <f>VLOOKUP(A2657,'Carga Remito.'!A$4:AK$20957,MATCH(G$4,'Carga Remito.'!A$3:AQ$3,0),0)</f>
        <v>#N/A</v>
      </c>
      <c r="J2657" s="15" t="e">
        <f t="shared" si="87"/>
        <v>#N/A</v>
      </c>
    </row>
    <row r="2658" spans="2:10" x14ac:dyDescent="0.25">
      <c r="B2658" s="129" t="e">
        <f>VLOOKUP(A2658,'Carga Remito.'!A$4:AK$16957,3,0)</f>
        <v>#N/A</v>
      </c>
      <c r="C2658" s="131" t="e">
        <f t="shared" ca="1" si="86"/>
        <v>#N/A</v>
      </c>
      <c r="D2658" s="28" t="e">
        <f>VLOOKUP(A2658,'Carga Remito.'!A$4:AK$15957,4,0)</f>
        <v>#N/A</v>
      </c>
      <c r="E2658" s="28" t="e">
        <f>VLOOKUP(A2658,'Carga Remito.'!A$4:AK$2258,6,0)</f>
        <v>#N/A</v>
      </c>
      <c r="F2658" s="28" t="e">
        <f>VLOOKUP(A2658,'Carga Remito.'!A$4:AK$1858,7,0)</f>
        <v>#N/A</v>
      </c>
      <c r="G2658" s="27" t="e">
        <f>VLOOKUP(A2658,'Carga Remito.'!A$4:AK$20957,MATCH(G$4,'Carga Remito.'!A$3:AQ$3,0),0)</f>
        <v>#N/A</v>
      </c>
      <c r="J2658" s="15" t="e">
        <f t="shared" si="87"/>
        <v>#N/A</v>
      </c>
    </row>
    <row r="2659" spans="2:10" x14ac:dyDescent="0.25">
      <c r="B2659" s="129" t="e">
        <f>VLOOKUP(A2659,'Carga Remito.'!A$4:AK$16957,3,0)</f>
        <v>#N/A</v>
      </c>
      <c r="C2659" s="131" t="e">
        <f t="shared" ca="1" si="86"/>
        <v>#N/A</v>
      </c>
      <c r="D2659" s="28" t="e">
        <f>VLOOKUP(A2659,'Carga Remito.'!A$4:AK$15957,4,0)</f>
        <v>#N/A</v>
      </c>
      <c r="E2659" s="28" t="e">
        <f>VLOOKUP(A2659,'Carga Remito.'!A$4:AK$2258,6,0)</f>
        <v>#N/A</v>
      </c>
      <c r="F2659" s="28" t="e">
        <f>VLOOKUP(A2659,'Carga Remito.'!A$4:AK$1858,7,0)</f>
        <v>#N/A</v>
      </c>
      <c r="G2659" s="27" t="e">
        <f>VLOOKUP(A2659,'Carga Remito.'!A$4:AK$20957,MATCH(G$4,'Carga Remito.'!A$3:AQ$3,0),0)</f>
        <v>#N/A</v>
      </c>
      <c r="J2659" s="15" t="e">
        <f t="shared" si="87"/>
        <v>#N/A</v>
      </c>
    </row>
    <row r="2660" spans="2:10" x14ac:dyDescent="0.25">
      <c r="B2660" s="129" t="e">
        <f>VLOOKUP(A2660,'Carga Remito.'!A$4:AK$16957,3,0)</f>
        <v>#N/A</v>
      </c>
      <c r="C2660" s="131" t="e">
        <f t="shared" ca="1" si="86"/>
        <v>#N/A</v>
      </c>
      <c r="D2660" s="28" t="e">
        <f>VLOOKUP(A2660,'Carga Remito.'!A$4:AK$15957,4,0)</f>
        <v>#N/A</v>
      </c>
      <c r="E2660" s="28" t="e">
        <f>VLOOKUP(A2660,'Carga Remito.'!A$4:AK$2258,6,0)</f>
        <v>#N/A</v>
      </c>
      <c r="F2660" s="28" t="e">
        <f>VLOOKUP(A2660,'Carga Remito.'!A$4:AK$1858,7,0)</f>
        <v>#N/A</v>
      </c>
      <c r="G2660" s="27" t="e">
        <f>VLOOKUP(A2660,'Carga Remito.'!A$4:AK$20957,MATCH(G$4,'Carga Remito.'!A$3:AQ$3,0),0)</f>
        <v>#N/A</v>
      </c>
      <c r="J2660" s="15" t="e">
        <f t="shared" si="87"/>
        <v>#N/A</v>
      </c>
    </row>
    <row r="2661" spans="2:10" x14ac:dyDescent="0.25">
      <c r="B2661" s="129" t="e">
        <f>VLOOKUP(A2661,'Carga Remito.'!A$4:AK$16957,3,0)</f>
        <v>#N/A</v>
      </c>
      <c r="C2661" s="131" t="e">
        <f t="shared" ref="C2661:C2724" ca="1" si="88">IF((TODAY()-B2661)&lt;30,0,(TODAY()-B2661)/30)</f>
        <v>#N/A</v>
      </c>
      <c r="D2661" s="28" t="e">
        <f>VLOOKUP(A2661,'Carga Remito.'!A$4:AK$15957,4,0)</f>
        <v>#N/A</v>
      </c>
      <c r="E2661" s="28" t="e">
        <f>VLOOKUP(A2661,'Carga Remito.'!A$4:AK$2258,6,0)</f>
        <v>#N/A</v>
      </c>
      <c r="F2661" s="28" t="e">
        <f>VLOOKUP(A2661,'Carga Remito.'!A$4:AK$1858,7,0)</f>
        <v>#N/A</v>
      </c>
      <c r="G2661" s="27" t="e">
        <f>VLOOKUP(A2661,'Carga Remito.'!A$4:AK$20957,MATCH(G$4,'Carga Remito.'!A$3:AQ$3,0),0)</f>
        <v>#N/A</v>
      </c>
      <c r="J2661" s="15" t="e">
        <f t="shared" si="87"/>
        <v>#N/A</v>
      </c>
    </row>
    <row r="2662" spans="2:10" x14ac:dyDescent="0.25">
      <c r="B2662" s="129" t="e">
        <f>VLOOKUP(A2662,'Carga Remito.'!A$4:AK$16957,3,0)</f>
        <v>#N/A</v>
      </c>
      <c r="C2662" s="131" t="e">
        <f t="shared" ca="1" si="88"/>
        <v>#N/A</v>
      </c>
      <c r="D2662" s="28" t="e">
        <f>VLOOKUP(A2662,'Carga Remito.'!A$4:AK$15957,4,0)</f>
        <v>#N/A</v>
      </c>
      <c r="E2662" s="28" t="e">
        <f>VLOOKUP(A2662,'Carga Remito.'!A$4:AK$2258,6,0)</f>
        <v>#N/A</v>
      </c>
      <c r="F2662" s="28" t="e">
        <f>VLOOKUP(A2662,'Carga Remito.'!A$4:AK$1858,7,0)</f>
        <v>#N/A</v>
      </c>
      <c r="G2662" s="27" t="e">
        <f>VLOOKUP(A2662,'Carga Remito.'!A$4:AK$20957,MATCH(G$4,'Carga Remito.'!A$3:AQ$3,0),0)</f>
        <v>#N/A</v>
      </c>
      <c r="J2662" s="15" t="e">
        <f t="shared" si="87"/>
        <v>#N/A</v>
      </c>
    </row>
    <row r="2663" spans="2:10" x14ac:dyDescent="0.25">
      <c r="B2663" s="129" t="e">
        <f>VLOOKUP(A2663,'Carga Remito.'!A$4:AK$16957,3,0)</f>
        <v>#N/A</v>
      </c>
      <c r="C2663" s="131" t="e">
        <f t="shared" ca="1" si="88"/>
        <v>#N/A</v>
      </c>
      <c r="D2663" s="28" t="e">
        <f>VLOOKUP(A2663,'Carga Remito.'!A$4:AK$15957,4,0)</f>
        <v>#N/A</v>
      </c>
      <c r="E2663" s="28" t="e">
        <f>VLOOKUP(A2663,'Carga Remito.'!A$4:AK$2258,6,0)</f>
        <v>#N/A</v>
      </c>
      <c r="F2663" s="28" t="e">
        <f>VLOOKUP(A2663,'Carga Remito.'!A$4:AK$1858,7,0)</f>
        <v>#N/A</v>
      </c>
      <c r="G2663" s="27" t="e">
        <f>VLOOKUP(A2663,'Carga Remito.'!A$4:AK$20957,MATCH(G$4,'Carga Remito.'!A$3:AQ$3,0),0)</f>
        <v>#N/A</v>
      </c>
      <c r="J2663" s="15" t="e">
        <f t="shared" si="87"/>
        <v>#N/A</v>
      </c>
    </row>
    <row r="2664" spans="2:10" x14ac:dyDescent="0.25">
      <c r="B2664" s="129" t="e">
        <f>VLOOKUP(A2664,'Carga Remito.'!A$4:AK$16957,3,0)</f>
        <v>#N/A</v>
      </c>
      <c r="C2664" s="131" t="e">
        <f t="shared" ca="1" si="88"/>
        <v>#N/A</v>
      </c>
      <c r="D2664" s="28" t="e">
        <f>VLOOKUP(A2664,'Carga Remito.'!A$4:AK$15957,4,0)</f>
        <v>#N/A</v>
      </c>
      <c r="E2664" s="28" t="e">
        <f>VLOOKUP(A2664,'Carga Remito.'!A$4:AK$2258,6,0)</f>
        <v>#N/A</v>
      </c>
      <c r="F2664" s="28" t="e">
        <f>VLOOKUP(A2664,'Carga Remito.'!A$4:AK$1858,7,0)</f>
        <v>#N/A</v>
      </c>
      <c r="G2664" s="27" t="e">
        <f>VLOOKUP(A2664,'Carga Remito.'!A$4:AK$20957,MATCH(G$4,'Carga Remito.'!A$3:AQ$3,0),0)</f>
        <v>#N/A</v>
      </c>
      <c r="J2664" s="15" t="e">
        <f t="shared" si="87"/>
        <v>#N/A</v>
      </c>
    </row>
    <row r="2665" spans="2:10" x14ac:dyDescent="0.25">
      <c r="B2665" s="129" t="e">
        <f>VLOOKUP(A2665,'Carga Remito.'!A$4:AK$16957,3,0)</f>
        <v>#N/A</v>
      </c>
      <c r="C2665" s="131" t="e">
        <f t="shared" ca="1" si="88"/>
        <v>#N/A</v>
      </c>
      <c r="D2665" s="28" t="e">
        <f>VLOOKUP(A2665,'Carga Remito.'!A$4:AK$15957,4,0)</f>
        <v>#N/A</v>
      </c>
      <c r="E2665" s="28" t="e">
        <f>VLOOKUP(A2665,'Carga Remito.'!A$4:AK$2258,6,0)</f>
        <v>#N/A</v>
      </c>
      <c r="F2665" s="28" t="e">
        <f>VLOOKUP(A2665,'Carga Remito.'!A$4:AK$1858,7,0)</f>
        <v>#N/A</v>
      </c>
      <c r="G2665" s="27" t="e">
        <f>VLOOKUP(A2665,'Carga Remito.'!A$4:AK$20957,MATCH(G$4,'Carga Remito.'!A$3:AQ$3,0),0)</f>
        <v>#N/A</v>
      </c>
      <c r="J2665" s="15" t="e">
        <f t="shared" si="87"/>
        <v>#N/A</v>
      </c>
    </row>
    <row r="2666" spans="2:10" x14ac:dyDescent="0.25">
      <c r="B2666" s="129" t="e">
        <f>VLOOKUP(A2666,'Carga Remito.'!A$4:AK$16957,3,0)</f>
        <v>#N/A</v>
      </c>
      <c r="C2666" s="131" t="e">
        <f t="shared" ca="1" si="88"/>
        <v>#N/A</v>
      </c>
      <c r="D2666" s="28" t="e">
        <f>VLOOKUP(A2666,'Carga Remito.'!A$4:AK$15957,4,0)</f>
        <v>#N/A</v>
      </c>
      <c r="E2666" s="28" t="e">
        <f>VLOOKUP(A2666,'Carga Remito.'!A$4:AK$2258,6,0)</f>
        <v>#N/A</v>
      </c>
      <c r="F2666" s="28" t="e">
        <f>VLOOKUP(A2666,'Carga Remito.'!A$4:AK$1858,7,0)</f>
        <v>#N/A</v>
      </c>
      <c r="G2666" s="27" t="e">
        <f>VLOOKUP(A2666,'Carga Remito.'!A$4:AK$20957,MATCH(G$4,'Carga Remito.'!A$3:AQ$3,0),0)</f>
        <v>#N/A</v>
      </c>
      <c r="J2666" s="15" t="e">
        <f t="shared" si="87"/>
        <v>#N/A</v>
      </c>
    </row>
    <row r="2667" spans="2:10" x14ac:dyDescent="0.25">
      <c r="B2667" s="129" t="e">
        <f>VLOOKUP(A2667,'Carga Remito.'!A$4:AK$16957,3,0)</f>
        <v>#N/A</v>
      </c>
      <c r="C2667" s="131" t="e">
        <f t="shared" ca="1" si="88"/>
        <v>#N/A</v>
      </c>
      <c r="D2667" s="28" t="e">
        <f>VLOOKUP(A2667,'Carga Remito.'!A$4:AK$15957,4,0)</f>
        <v>#N/A</v>
      </c>
      <c r="E2667" s="28" t="e">
        <f>VLOOKUP(A2667,'Carga Remito.'!A$4:AK$2258,6,0)</f>
        <v>#N/A</v>
      </c>
      <c r="F2667" s="28" t="e">
        <f>VLOOKUP(A2667,'Carga Remito.'!A$4:AK$1858,7,0)</f>
        <v>#N/A</v>
      </c>
      <c r="G2667" s="27" t="e">
        <f>VLOOKUP(A2667,'Carga Remito.'!A$4:AK$20957,MATCH(G$4,'Carga Remito.'!A$3:AQ$3,0),0)</f>
        <v>#N/A</v>
      </c>
      <c r="J2667" s="15" t="e">
        <f t="shared" si="87"/>
        <v>#N/A</v>
      </c>
    </row>
    <row r="2668" spans="2:10" x14ac:dyDescent="0.25">
      <c r="B2668" s="129" t="e">
        <f>VLOOKUP(A2668,'Carga Remito.'!A$4:AK$16957,3,0)</f>
        <v>#N/A</v>
      </c>
      <c r="C2668" s="131" t="e">
        <f t="shared" ca="1" si="88"/>
        <v>#N/A</v>
      </c>
      <c r="D2668" s="28" t="e">
        <f>VLOOKUP(A2668,'Carga Remito.'!A$4:AK$15957,4,0)</f>
        <v>#N/A</v>
      </c>
      <c r="E2668" s="28" t="e">
        <f>VLOOKUP(A2668,'Carga Remito.'!A$4:AK$2258,6,0)</f>
        <v>#N/A</v>
      </c>
      <c r="F2668" s="28" t="e">
        <f>VLOOKUP(A2668,'Carga Remito.'!A$4:AK$1858,7,0)</f>
        <v>#N/A</v>
      </c>
      <c r="G2668" s="27" t="e">
        <f>VLOOKUP(A2668,'Carga Remito.'!A$4:AK$20957,MATCH(G$4,'Carga Remito.'!A$3:AQ$3,0),0)</f>
        <v>#N/A</v>
      </c>
      <c r="J2668" s="15" t="e">
        <f t="shared" si="87"/>
        <v>#N/A</v>
      </c>
    </row>
    <row r="2669" spans="2:10" x14ac:dyDescent="0.25">
      <c r="B2669" s="129" t="e">
        <f>VLOOKUP(A2669,'Carga Remito.'!A$4:AK$16957,3,0)</f>
        <v>#N/A</v>
      </c>
      <c r="C2669" s="131" t="e">
        <f t="shared" ca="1" si="88"/>
        <v>#N/A</v>
      </c>
      <c r="D2669" s="28" t="e">
        <f>VLOOKUP(A2669,'Carga Remito.'!A$4:AK$15957,4,0)</f>
        <v>#N/A</v>
      </c>
      <c r="E2669" s="28" t="e">
        <f>VLOOKUP(A2669,'Carga Remito.'!A$4:AK$2258,6,0)</f>
        <v>#N/A</v>
      </c>
      <c r="F2669" s="28" t="e">
        <f>VLOOKUP(A2669,'Carga Remito.'!A$4:AK$1858,7,0)</f>
        <v>#N/A</v>
      </c>
      <c r="G2669" s="27" t="e">
        <f>VLOOKUP(A2669,'Carga Remito.'!A$4:AK$20957,MATCH(G$4,'Carga Remito.'!A$3:AQ$3,0),0)</f>
        <v>#N/A</v>
      </c>
      <c r="J2669" s="15" t="e">
        <f t="shared" si="87"/>
        <v>#N/A</v>
      </c>
    </row>
    <row r="2670" spans="2:10" x14ac:dyDescent="0.25">
      <c r="B2670" s="129" t="e">
        <f>VLOOKUP(A2670,'Carga Remito.'!A$4:AK$16957,3,0)</f>
        <v>#N/A</v>
      </c>
      <c r="C2670" s="131" t="e">
        <f t="shared" ca="1" si="88"/>
        <v>#N/A</v>
      </c>
      <c r="D2670" s="28" t="e">
        <f>VLOOKUP(A2670,'Carga Remito.'!A$4:AK$15957,4,0)</f>
        <v>#N/A</v>
      </c>
      <c r="E2670" s="28" t="e">
        <f>VLOOKUP(A2670,'Carga Remito.'!A$4:AK$2258,6,0)</f>
        <v>#N/A</v>
      </c>
      <c r="F2670" s="28" t="e">
        <f>VLOOKUP(A2670,'Carga Remito.'!A$4:AK$1858,7,0)</f>
        <v>#N/A</v>
      </c>
      <c r="G2670" s="27" t="e">
        <f>VLOOKUP(A2670,'Carga Remito.'!A$4:AK$20957,MATCH(G$4,'Carga Remito.'!A$3:AQ$3,0),0)</f>
        <v>#N/A</v>
      </c>
      <c r="J2670" s="15" t="e">
        <f t="shared" si="87"/>
        <v>#N/A</v>
      </c>
    </row>
    <row r="2671" spans="2:10" x14ac:dyDescent="0.25">
      <c r="B2671" s="129" t="e">
        <f>VLOOKUP(A2671,'Carga Remito.'!A$4:AK$16957,3,0)</f>
        <v>#N/A</v>
      </c>
      <c r="C2671" s="131" t="e">
        <f t="shared" ca="1" si="88"/>
        <v>#N/A</v>
      </c>
      <c r="D2671" s="28" t="e">
        <f>VLOOKUP(A2671,'Carga Remito.'!A$4:AK$15957,4,0)</f>
        <v>#N/A</v>
      </c>
      <c r="E2671" s="28" t="e">
        <f>VLOOKUP(A2671,'Carga Remito.'!A$4:AK$2258,6,0)</f>
        <v>#N/A</v>
      </c>
      <c r="F2671" s="28" t="e">
        <f>VLOOKUP(A2671,'Carga Remito.'!A$4:AK$1858,7,0)</f>
        <v>#N/A</v>
      </c>
      <c r="G2671" s="27" t="e">
        <f>VLOOKUP(A2671,'Carga Remito.'!A$4:AK$20957,MATCH(G$4,'Carga Remito.'!A$3:AQ$3,0),0)</f>
        <v>#N/A</v>
      </c>
      <c r="J2671" s="15" t="e">
        <f t="shared" si="87"/>
        <v>#N/A</v>
      </c>
    </row>
    <row r="2672" spans="2:10" x14ac:dyDescent="0.25">
      <c r="B2672" s="129" t="e">
        <f>VLOOKUP(A2672,'Carga Remito.'!A$4:AK$16957,3,0)</f>
        <v>#N/A</v>
      </c>
      <c r="C2672" s="131" t="e">
        <f t="shared" ca="1" si="88"/>
        <v>#N/A</v>
      </c>
      <c r="D2672" s="28" t="e">
        <f>VLOOKUP(A2672,'Carga Remito.'!A$4:AK$15957,4,0)</f>
        <v>#N/A</v>
      </c>
      <c r="E2672" s="28" t="e">
        <f>VLOOKUP(A2672,'Carga Remito.'!A$4:AK$2258,6,0)</f>
        <v>#N/A</v>
      </c>
      <c r="F2672" s="28" t="e">
        <f>VLOOKUP(A2672,'Carga Remito.'!A$4:AK$1858,7,0)</f>
        <v>#N/A</v>
      </c>
      <c r="G2672" s="27" t="e">
        <f>VLOOKUP(A2672,'Carga Remito.'!A$4:AK$20957,MATCH(G$4,'Carga Remito.'!A$3:AQ$3,0),0)</f>
        <v>#N/A</v>
      </c>
      <c r="J2672" s="15" t="e">
        <f t="shared" si="87"/>
        <v>#N/A</v>
      </c>
    </row>
    <row r="2673" spans="2:10" x14ac:dyDescent="0.25">
      <c r="B2673" s="129" t="e">
        <f>VLOOKUP(A2673,'Carga Remito.'!A$4:AK$16957,3,0)</f>
        <v>#N/A</v>
      </c>
      <c r="C2673" s="131" t="e">
        <f t="shared" ca="1" si="88"/>
        <v>#N/A</v>
      </c>
      <c r="D2673" s="28" t="e">
        <f>VLOOKUP(A2673,'Carga Remito.'!A$4:AK$15957,4,0)</f>
        <v>#N/A</v>
      </c>
      <c r="E2673" s="28" t="e">
        <f>VLOOKUP(A2673,'Carga Remito.'!A$4:AK$2258,6,0)</f>
        <v>#N/A</v>
      </c>
      <c r="F2673" s="28" t="e">
        <f>VLOOKUP(A2673,'Carga Remito.'!A$4:AK$1858,7,0)</f>
        <v>#N/A</v>
      </c>
      <c r="G2673" s="27" t="e">
        <f>VLOOKUP(A2673,'Carga Remito.'!A$4:AK$20957,MATCH(G$4,'Carga Remito.'!A$3:AQ$3,0),0)</f>
        <v>#N/A</v>
      </c>
      <c r="J2673" s="15" t="e">
        <f t="shared" si="87"/>
        <v>#N/A</v>
      </c>
    </row>
    <row r="2674" spans="2:10" x14ac:dyDescent="0.25">
      <c r="B2674" s="129" t="e">
        <f>VLOOKUP(A2674,'Carga Remito.'!A$4:AK$16957,3,0)</f>
        <v>#N/A</v>
      </c>
      <c r="C2674" s="131" t="e">
        <f t="shared" ca="1" si="88"/>
        <v>#N/A</v>
      </c>
      <c r="D2674" s="28" t="e">
        <f>VLOOKUP(A2674,'Carga Remito.'!A$4:AK$15957,4,0)</f>
        <v>#N/A</v>
      </c>
      <c r="E2674" s="28" t="e">
        <f>VLOOKUP(A2674,'Carga Remito.'!A$4:AK$2258,6,0)</f>
        <v>#N/A</v>
      </c>
      <c r="F2674" s="28" t="e">
        <f>VLOOKUP(A2674,'Carga Remito.'!A$4:AK$1858,7,0)</f>
        <v>#N/A</v>
      </c>
      <c r="G2674" s="27" t="e">
        <f>VLOOKUP(A2674,'Carga Remito.'!A$4:AK$20957,MATCH(G$4,'Carga Remito.'!A$3:AQ$3,0),0)</f>
        <v>#N/A</v>
      </c>
      <c r="J2674" s="15" t="e">
        <f t="shared" si="87"/>
        <v>#N/A</v>
      </c>
    </row>
    <row r="2675" spans="2:10" x14ac:dyDescent="0.25">
      <c r="B2675" s="129" t="e">
        <f>VLOOKUP(A2675,'Carga Remito.'!A$4:AK$16957,3,0)</f>
        <v>#N/A</v>
      </c>
      <c r="C2675" s="131" t="e">
        <f t="shared" ca="1" si="88"/>
        <v>#N/A</v>
      </c>
      <c r="D2675" s="28" t="e">
        <f>VLOOKUP(A2675,'Carga Remito.'!A$4:AK$15957,4,0)</f>
        <v>#N/A</v>
      </c>
      <c r="E2675" s="28" t="e">
        <f>VLOOKUP(A2675,'Carga Remito.'!A$4:AK$2258,6,0)</f>
        <v>#N/A</v>
      </c>
      <c r="F2675" s="28" t="e">
        <f>VLOOKUP(A2675,'Carga Remito.'!A$4:AK$1858,7,0)</f>
        <v>#N/A</v>
      </c>
      <c r="G2675" s="27" t="e">
        <f>VLOOKUP(A2675,'Carga Remito.'!A$4:AK$20957,MATCH(G$4,'Carga Remito.'!A$3:AQ$3,0),0)</f>
        <v>#N/A</v>
      </c>
      <c r="J2675" s="15" t="e">
        <f t="shared" si="87"/>
        <v>#N/A</v>
      </c>
    </row>
    <row r="2676" spans="2:10" x14ac:dyDescent="0.25">
      <c r="B2676" s="129" t="e">
        <f>VLOOKUP(A2676,'Carga Remito.'!A$4:AK$16957,3,0)</f>
        <v>#N/A</v>
      </c>
      <c r="C2676" s="131" t="e">
        <f t="shared" ca="1" si="88"/>
        <v>#N/A</v>
      </c>
      <c r="D2676" s="28" t="e">
        <f>VLOOKUP(A2676,'Carga Remito.'!A$4:AK$15957,4,0)</f>
        <v>#N/A</v>
      </c>
      <c r="E2676" s="28" t="e">
        <f>VLOOKUP(A2676,'Carga Remito.'!A$4:AK$2258,6,0)</f>
        <v>#N/A</v>
      </c>
      <c r="F2676" s="28" t="e">
        <f>VLOOKUP(A2676,'Carga Remito.'!A$4:AK$1858,7,0)</f>
        <v>#N/A</v>
      </c>
      <c r="G2676" s="27" t="e">
        <f>VLOOKUP(A2676,'Carga Remito.'!A$4:AK$20957,MATCH(G$4,'Carga Remito.'!A$3:AQ$3,0),0)</f>
        <v>#N/A</v>
      </c>
      <c r="J2676" s="15" t="e">
        <f t="shared" ref="J2676:J2739" si="89">+G2676-K2676-N2676-Q2676-T2676-W2676-Z2676</f>
        <v>#N/A</v>
      </c>
    </row>
    <row r="2677" spans="2:10" x14ac:dyDescent="0.25">
      <c r="B2677" s="129" t="e">
        <f>VLOOKUP(A2677,'Carga Remito.'!A$4:AK$16957,3,0)</f>
        <v>#N/A</v>
      </c>
      <c r="C2677" s="131" t="e">
        <f t="shared" ca="1" si="88"/>
        <v>#N/A</v>
      </c>
      <c r="D2677" s="28" t="e">
        <f>VLOOKUP(A2677,'Carga Remito.'!A$4:AK$15957,4,0)</f>
        <v>#N/A</v>
      </c>
      <c r="E2677" s="28" t="e">
        <f>VLOOKUP(A2677,'Carga Remito.'!A$4:AK$2258,6,0)</f>
        <v>#N/A</v>
      </c>
      <c r="F2677" s="28" t="e">
        <f>VLOOKUP(A2677,'Carga Remito.'!A$4:AK$1858,7,0)</f>
        <v>#N/A</v>
      </c>
      <c r="G2677" s="27" t="e">
        <f>VLOOKUP(A2677,'Carga Remito.'!A$4:AK$20957,MATCH(G$4,'Carga Remito.'!A$3:AQ$3,0),0)</f>
        <v>#N/A</v>
      </c>
      <c r="J2677" s="15" t="e">
        <f t="shared" si="89"/>
        <v>#N/A</v>
      </c>
    </row>
    <row r="2678" spans="2:10" x14ac:dyDescent="0.25">
      <c r="B2678" s="129" t="e">
        <f>VLOOKUP(A2678,'Carga Remito.'!A$4:AK$16957,3,0)</f>
        <v>#N/A</v>
      </c>
      <c r="C2678" s="131" t="e">
        <f t="shared" ca="1" si="88"/>
        <v>#N/A</v>
      </c>
      <c r="D2678" s="28" t="e">
        <f>VLOOKUP(A2678,'Carga Remito.'!A$4:AK$15957,4,0)</f>
        <v>#N/A</v>
      </c>
      <c r="E2678" s="28" t="e">
        <f>VLOOKUP(A2678,'Carga Remito.'!A$4:AK$2258,6,0)</f>
        <v>#N/A</v>
      </c>
      <c r="F2678" s="28" t="e">
        <f>VLOOKUP(A2678,'Carga Remito.'!A$4:AK$1858,7,0)</f>
        <v>#N/A</v>
      </c>
      <c r="G2678" s="27" t="e">
        <f>VLOOKUP(A2678,'Carga Remito.'!A$4:AK$20957,MATCH(G$4,'Carga Remito.'!A$3:AQ$3,0),0)</f>
        <v>#N/A</v>
      </c>
      <c r="J2678" s="15" t="e">
        <f t="shared" si="89"/>
        <v>#N/A</v>
      </c>
    </row>
    <row r="2679" spans="2:10" x14ac:dyDescent="0.25">
      <c r="B2679" s="129" t="e">
        <f>VLOOKUP(A2679,'Carga Remito.'!A$4:AK$16957,3,0)</f>
        <v>#N/A</v>
      </c>
      <c r="C2679" s="131" t="e">
        <f t="shared" ca="1" si="88"/>
        <v>#N/A</v>
      </c>
      <c r="D2679" s="28" t="e">
        <f>VLOOKUP(A2679,'Carga Remito.'!A$4:AK$15957,4,0)</f>
        <v>#N/A</v>
      </c>
      <c r="E2679" s="28" t="e">
        <f>VLOOKUP(A2679,'Carga Remito.'!A$4:AK$2258,6,0)</f>
        <v>#N/A</v>
      </c>
      <c r="F2679" s="28" t="e">
        <f>VLOOKUP(A2679,'Carga Remito.'!A$4:AK$1858,7,0)</f>
        <v>#N/A</v>
      </c>
      <c r="G2679" s="27" t="e">
        <f>VLOOKUP(A2679,'Carga Remito.'!A$4:AK$20957,MATCH(G$4,'Carga Remito.'!A$3:AQ$3,0),0)</f>
        <v>#N/A</v>
      </c>
      <c r="J2679" s="15" t="e">
        <f t="shared" si="89"/>
        <v>#N/A</v>
      </c>
    </row>
    <row r="2680" spans="2:10" x14ac:dyDescent="0.25">
      <c r="B2680" s="129" t="e">
        <f>VLOOKUP(A2680,'Carga Remito.'!A$4:AK$16957,3,0)</f>
        <v>#N/A</v>
      </c>
      <c r="C2680" s="131" t="e">
        <f t="shared" ca="1" si="88"/>
        <v>#N/A</v>
      </c>
      <c r="D2680" s="28" t="e">
        <f>VLOOKUP(A2680,'Carga Remito.'!A$4:AK$15957,4,0)</f>
        <v>#N/A</v>
      </c>
      <c r="E2680" s="28" t="e">
        <f>VLOOKUP(A2680,'Carga Remito.'!A$4:AK$2258,6,0)</f>
        <v>#N/A</v>
      </c>
      <c r="F2680" s="28" t="e">
        <f>VLOOKUP(A2680,'Carga Remito.'!A$4:AK$1858,7,0)</f>
        <v>#N/A</v>
      </c>
      <c r="G2680" s="27" t="e">
        <f>VLOOKUP(A2680,'Carga Remito.'!A$4:AK$20957,MATCH(G$4,'Carga Remito.'!A$3:AQ$3,0),0)</f>
        <v>#N/A</v>
      </c>
      <c r="J2680" s="15" t="e">
        <f t="shared" si="89"/>
        <v>#N/A</v>
      </c>
    </row>
    <row r="2681" spans="2:10" x14ac:dyDescent="0.25">
      <c r="B2681" s="129" t="e">
        <f>VLOOKUP(A2681,'Carga Remito.'!A$4:AK$16957,3,0)</f>
        <v>#N/A</v>
      </c>
      <c r="C2681" s="131" t="e">
        <f t="shared" ca="1" si="88"/>
        <v>#N/A</v>
      </c>
      <c r="D2681" s="28" t="e">
        <f>VLOOKUP(A2681,'Carga Remito.'!A$4:AK$15957,4,0)</f>
        <v>#N/A</v>
      </c>
      <c r="E2681" s="28" t="e">
        <f>VLOOKUP(A2681,'Carga Remito.'!A$4:AK$2258,6,0)</f>
        <v>#N/A</v>
      </c>
      <c r="F2681" s="28" t="e">
        <f>VLOOKUP(A2681,'Carga Remito.'!A$4:AK$1858,7,0)</f>
        <v>#N/A</v>
      </c>
      <c r="G2681" s="27" t="e">
        <f>VLOOKUP(A2681,'Carga Remito.'!A$4:AK$20957,MATCH(G$4,'Carga Remito.'!A$3:AQ$3,0),0)</f>
        <v>#N/A</v>
      </c>
      <c r="J2681" s="15" t="e">
        <f t="shared" si="89"/>
        <v>#N/A</v>
      </c>
    </row>
    <row r="2682" spans="2:10" x14ac:dyDescent="0.25">
      <c r="B2682" s="129" t="e">
        <f>VLOOKUP(A2682,'Carga Remito.'!A$4:AK$16957,3,0)</f>
        <v>#N/A</v>
      </c>
      <c r="C2682" s="131" t="e">
        <f t="shared" ca="1" si="88"/>
        <v>#N/A</v>
      </c>
      <c r="D2682" s="28" t="e">
        <f>VLOOKUP(A2682,'Carga Remito.'!A$4:AK$15957,4,0)</f>
        <v>#N/A</v>
      </c>
      <c r="E2682" s="28" t="e">
        <f>VLOOKUP(A2682,'Carga Remito.'!A$4:AK$2258,6,0)</f>
        <v>#N/A</v>
      </c>
      <c r="F2682" s="28" t="e">
        <f>VLOOKUP(A2682,'Carga Remito.'!A$4:AK$1858,7,0)</f>
        <v>#N/A</v>
      </c>
      <c r="G2682" s="27" t="e">
        <f>VLOOKUP(A2682,'Carga Remito.'!A$4:AK$20957,MATCH(G$4,'Carga Remito.'!A$3:AQ$3,0),0)</f>
        <v>#N/A</v>
      </c>
      <c r="J2682" s="15" t="e">
        <f t="shared" si="89"/>
        <v>#N/A</v>
      </c>
    </row>
    <row r="2683" spans="2:10" x14ac:dyDescent="0.25">
      <c r="B2683" s="129" t="e">
        <f>VLOOKUP(A2683,'Carga Remito.'!A$4:AK$16957,3,0)</f>
        <v>#N/A</v>
      </c>
      <c r="C2683" s="131" t="e">
        <f t="shared" ca="1" si="88"/>
        <v>#N/A</v>
      </c>
      <c r="D2683" s="28" t="e">
        <f>VLOOKUP(A2683,'Carga Remito.'!A$4:AK$15957,4,0)</f>
        <v>#N/A</v>
      </c>
      <c r="E2683" s="28" t="e">
        <f>VLOOKUP(A2683,'Carga Remito.'!A$4:AK$2258,6,0)</f>
        <v>#N/A</v>
      </c>
      <c r="F2683" s="28" t="e">
        <f>VLOOKUP(A2683,'Carga Remito.'!A$4:AK$1858,7,0)</f>
        <v>#N/A</v>
      </c>
      <c r="G2683" s="27" t="e">
        <f>VLOOKUP(A2683,'Carga Remito.'!A$4:AK$20957,MATCH(G$4,'Carga Remito.'!A$3:AQ$3,0),0)</f>
        <v>#N/A</v>
      </c>
      <c r="J2683" s="15" t="e">
        <f t="shared" si="89"/>
        <v>#N/A</v>
      </c>
    </row>
    <row r="2684" spans="2:10" x14ac:dyDescent="0.25">
      <c r="B2684" s="129" t="e">
        <f>VLOOKUP(A2684,'Carga Remito.'!A$4:AK$16957,3,0)</f>
        <v>#N/A</v>
      </c>
      <c r="C2684" s="131" t="e">
        <f t="shared" ca="1" si="88"/>
        <v>#N/A</v>
      </c>
      <c r="D2684" s="28" t="e">
        <f>VLOOKUP(A2684,'Carga Remito.'!A$4:AK$15957,4,0)</f>
        <v>#N/A</v>
      </c>
      <c r="E2684" s="28" t="e">
        <f>VLOOKUP(A2684,'Carga Remito.'!A$4:AK$2258,6,0)</f>
        <v>#N/A</v>
      </c>
      <c r="F2684" s="28" t="e">
        <f>VLOOKUP(A2684,'Carga Remito.'!A$4:AK$1858,7,0)</f>
        <v>#N/A</v>
      </c>
      <c r="G2684" s="27" t="e">
        <f>VLOOKUP(A2684,'Carga Remito.'!A$4:AK$20957,MATCH(G$4,'Carga Remito.'!A$3:AQ$3,0),0)</f>
        <v>#N/A</v>
      </c>
      <c r="J2684" s="15" t="e">
        <f t="shared" si="89"/>
        <v>#N/A</v>
      </c>
    </row>
    <row r="2685" spans="2:10" x14ac:dyDescent="0.25">
      <c r="B2685" s="129" t="e">
        <f>VLOOKUP(A2685,'Carga Remito.'!A$4:AK$16957,3,0)</f>
        <v>#N/A</v>
      </c>
      <c r="C2685" s="131" t="e">
        <f t="shared" ca="1" si="88"/>
        <v>#N/A</v>
      </c>
      <c r="D2685" s="28" t="e">
        <f>VLOOKUP(A2685,'Carga Remito.'!A$4:AK$15957,4,0)</f>
        <v>#N/A</v>
      </c>
      <c r="E2685" s="28" t="e">
        <f>VLOOKUP(A2685,'Carga Remito.'!A$4:AK$2258,6,0)</f>
        <v>#N/A</v>
      </c>
      <c r="F2685" s="28" t="e">
        <f>VLOOKUP(A2685,'Carga Remito.'!A$4:AK$1858,7,0)</f>
        <v>#N/A</v>
      </c>
      <c r="G2685" s="27" t="e">
        <f>VLOOKUP(A2685,'Carga Remito.'!A$4:AK$20957,MATCH(G$4,'Carga Remito.'!A$3:AQ$3,0),0)</f>
        <v>#N/A</v>
      </c>
      <c r="J2685" s="15" t="e">
        <f t="shared" si="89"/>
        <v>#N/A</v>
      </c>
    </row>
    <row r="2686" spans="2:10" x14ac:dyDescent="0.25">
      <c r="B2686" s="129" t="e">
        <f>VLOOKUP(A2686,'Carga Remito.'!A$4:AK$16957,3,0)</f>
        <v>#N/A</v>
      </c>
      <c r="C2686" s="131" t="e">
        <f t="shared" ca="1" si="88"/>
        <v>#N/A</v>
      </c>
      <c r="D2686" s="28" t="e">
        <f>VLOOKUP(A2686,'Carga Remito.'!A$4:AK$15957,4,0)</f>
        <v>#N/A</v>
      </c>
      <c r="E2686" s="28" t="e">
        <f>VLOOKUP(A2686,'Carga Remito.'!A$4:AK$2258,6,0)</f>
        <v>#N/A</v>
      </c>
      <c r="F2686" s="28" t="e">
        <f>VLOOKUP(A2686,'Carga Remito.'!A$4:AK$1858,7,0)</f>
        <v>#N/A</v>
      </c>
      <c r="G2686" s="27" t="e">
        <f>VLOOKUP(A2686,'Carga Remito.'!A$4:AK$20957,MATCH(G$4,'Carga Remito.'!A$3:AQ$3,0),0)</f>
        <v>#N/A</v>
      </c>
      <c r="J2686" s="15" t="e">
        <f t="shared" si="89"/>
        <v>#N/A</v>
      </c>
    </row>
    <row r="2687" spans="2:10" x14ac:dyDescent="0.25">
      <c r="B2687" s="129" t="e">
        <f>VLOOKUP(A2687,'Carga Remito.'!A$4:AK$16957,3,0)</f>
        <v>#N/A</v>
      </c>
      <c r="C2687" s="131" t="e">
        <f t="shared" ca="1" si="88"/>
        <v>#N/A</v>
      </c>
      <c r="D2687" s="28" t="e">
        <f>VLOOKUP(A2687,'Carga Remito.'!A$4:AK$15957,4,0)</f>
        <v>#N/A</v>
      </c>
      <c r="E2687" s="28" t="e">
        <f>VLOOKUP(A2687,'Carga Remito.'!A$4:AK$2258,6,0)</f>
        <v>#N/A</v>
      </c>
      <c r="F2687" s="28" t="e">
        <f>VLOOKUP(A2687,'Carga Remito.'!A$4:AK$1858,7,0)</f>
        <v>#N/A</v>
      </c>
      <c r="G2687" s="27" t="e">
        <f>VLOOKUP(A2687,'Carga Remito.'!A$4:AK$20957,MATCH(G$4,'Carga Remito.'!A$3:AQ$3,0),0)</f>
        <v>#N/A</v>
      </c>
      <c r="J2687" s="15" t="e">
        <f t="shared" si="89"/>
        <v>#N/A</v>
      </c>
    </row>
    <row r="2688" spans="2:10" x14ac:dyDescent="0.25">
      <c r="B2688" s="129" t="e">
        <f>VLOOKUP(A2688,'Carga Remito.'!A$4:AK$16957,3,0)</f>
        <v>#N/A</v>
      </c>
      <c r="C2688" s="131" t="e">
        <f t="shared" ca="1" si="88"/>
        <v>#N/A</v>
      </c>
      <c r="D2688" s="28" t="e">
        <f>VLOOKUP(A2688,'Carga Remito.'!A$4:AK$15957,4,0)</f>
        <v>#N/A</v>
      </c>
      <c r="E2688" s="28" t="e">
        <f>VLOOKUP(A2688,'Carga Remito.'!A$4:AK$2258,6,0)</f>
        <v>#N/A</v>
      </c>
      <c r="F2688" s="28" t="e">
        <f>VLOOKUP(A2688,'Carga Remito.'!A$4:AK$1858,7,0)</f>
        <v>#N/A</v>
      </c>
      <c r="G2688" s="27" t="e">
        <f>VLOOKUP(A2688,'Carga Remito.'!A$4:AK$20957,MATCH(G$4,'Carga Remito.'!A$3:AQ$3,0),0)</f>
        <v>#N/A</v>
      </c>
      <c r="J2688" s="15" t="e">
        <f t="shared" si="89"/>
        <v>#N/A</v>
      </c>
    </row>
    <row r="2689" spans="2:10" x14ac:dyDescent="0.25">
      <c r="B2689" s="129" t="e">
        <f>VLOOKUP(A2689,'Carga Remito.'!A$4:AK$16957,3,0)</f>
        <v>#N/A</v>
      </c>
      <c r="C2689" s="131" t="e">
        <f t="shared" ca="1" si="88"/>
        <v>#N/A</v>
      </c>
      <c r="D2689" s="28" t="e">
        <f>VLOOKUP(A2689,'Carga Remito.'!A$4:AK$15957,4,0)</f>
        <v>#N/A</v>
      </c>
      <c r="E2689" s="28" t="e">
        <f>VLOOKUP(A2689,'Carga Remito.'!A$4:AK$2258,6,0)</f>
        <v>#N/A</v>
      </c>
      <c r="F2689" s="28" t="e">
        <f>VLOOKUP(A2689,'Carga Remito.'!A$4:AK$1858,7,0)</f>
        <v>#N/A</v>
      </c>
      <c r="G2689" s="27" t="e">
        <f>VLOOKUP(A2689,'Carga Remito.'!A$4:AK$20957,MATCH(G$4,'Carga Remito.'!A$3:AQ$3,0),0)</f>
        <v>#N/A</v>
      </c>
      <c r="J2689" s="15" t="e">
        <f t="shared" si="89"/>
        <v>#N/A</v>
      </c>
    </row>
    <row r="2690" spans="2:10" x14ac:dyDescent="0.25">
      <c r="B2690" s="129" t="e">
        <f>VLOOKUP(A2690,'Carga Remito.'!A$4:AK$16957,3,0)</f>
        <v>#N/A</v>
      </c>
      <c r="C2690" s="131" t="e">
        <f t="shared" ca="1" si="88"/>
        <v>#N/A</v>
      </c>
      <c r="D2690" s="28" t="e">
        <f>VLOOKUP(A2690,'Carga Remito.'!A$4:AK$15957,4,0)</f>
        <v>#N/A</v>
      </c>
      <c r="E2690" s="28" t="e">
        <f>VLOOKUP(A2690,'Carga Remito.'!A$4:AK$2258,6,0)</f>
        <v>#N/A</v>
      </c>
      <c r="F2690" s="28" t="e">
        <f>VLOOKUP(A2690,'Carga Remito.'!A$4:AK$1858,7,0)</f>
        <v>#N/A</v>
      </c>
      <c r="G2690" s="27" t="e">
        <f>VLOOKUP(A2690,'Carga Remito.'!A$4:AK$20957,MATCH(G$4,'Carga Remito.'!A$3:AQ$3,0),0)</f>
        <v>#N/A</v>
      </c>
      <c r="J2690" s="15" t="e">
        <f t="shared" si="89"/>
        <v>#N/A</v>
      </c>
    </row>
    <row r="2691" spans="2:10" x14ac:dyDescent="0.25">
      <c r="B2691" s="129" t="e">
        <f>VLOOKUP(A2691,'Carga Remito.'!A$4:AK$16957,3,0)</f>
        <v>#N/A</v>
      </c>
      <c r="C2691" s="131" t="e">
        <f t="shared" ca="1" si="88"/>
        <v>#N/A</v>
      </c>
      <c r="D2691" s="28" t="e">
        <f>VLOOKUP(A2691,'Carga Remito.'!A$4:AK$15957,4,0)</f>
        <v>#N/A</v>
      </c>
      <c r="E2691" s="28" t="e">
        <f>VLOOKUP(A2691,'Carga Remito.'!A$4:AK$2258,6,0)</f>
        <v>#N/A</v>
      </c>
      <c r="F2691" s="28" t="e">
        <f>VLOOKUP(A2691,'Carga Remito.'!A$4:AK$1858,7,0)</f>
        <v>#N/A</v>
      </c>
      <c r="G2691" s="27" t="e">
        <f>VLOOKUP(A2691,'Carga Remito.'!A$4:AK$20957,MATCH(G$4,'Carga Remito.'!A$3:AQ$3,0),0)</f>
        <v>#N/A</v>
      </c>
      <c r="J2691" s="15" t="e">
        <f t="shared" si="89"/>
        <v>#N/A</v>
      </c>
    </row>
    <row r="2692" spans="2:10" x14ac:dyDescent="0.25">
      <c r="B2692" s="129" t="e">
        <f>VLOOKUP(A2692,'Carga Remito.'!A$4:AK$16957,3,0)</f>
        <v>#N/A</v>
      </c>
      <c r="C2692" s="131" t="e">
        <f t="shared" ca="1" si="88"/>
        <v>#N/A</v>
      </c>
      <c r="D2692" s="28" t="e">
        <f>VLOOKUP(A2692,'Carga Remito.'!A$4:AK$15957,4,0)</f>
        <v>#N/A</v>
      </c>
      <c r="E2692" s="28" t="e">
        <f>VLOOKUP(A2692,'Carga Remito.'!A$4:AK$2258,6,0)</f>
        <v>#N/A</v>
      </c>
      <c r="F2692" s="28" t="e">
        <f>VLOOKUP(A2692,'Carga Remito.'!A$4:AK$1858,7,0)</f>
        <v>#N/A</v>
      </c>
      <c r="G2692" s="27" t="e">
        <f>VLOOKUP(A2692,'Carga Remito.'!A$4:AK$20957,MATCH(G$4,'Carga Remito.'!A$3:AQ$3,0),0)</f>
        <v>#N/A</v>
      </c>
      <c r="J2692" s="15" t="e">
        <f t="shared" si="89"/>
        <v>#N/A</v>
      </c>
    </row>
    <row r="2693" spans="2:10" x14ac:dyDescent="0.25">
      <c r="B2693" s="129" t="e">
        <f>VLOOKUP(A2693,'Carga Remito.'!A$4:AK$16957,3,0)</f>
        <v>#N/A</v>
      </c>
      <c r="C2693" s="131" t="e">
        <f t="shared" ca="1" si="88"/>
        <v>#N/A</v>
      </c>
      <c r="D2693" s="28" t="e">
        <f>VLOOKUP(A2693,'Carga Remito.'!A$4:AK$15957,4,0)</f>
        <v>#N/A</v>
      </c>
      <c r="E2693" s="28" t="e">
        <f>VLOOKUP(A2693,'Carga Remito.'!A$4:AK$2258,6,0)</f>
        <v>#N/A</v>
      </c>
      <c r="F2693" s="28" t="e">
        <f>VLOOKUP(A2693,'Carga Remito.'!A$4:AK$1858,7,0)</f>
        <v>#N/A</v>
      </c>
      <c r="G2693" s="27" t="e">
        <f>VLOOKUP(A2693,'Carga Remito.'!A$4:AK$20957,MATCH(G$4,'Carga Remito.'!A$3:AQ$3,0),0)</f>
        <v>#N/A</v>
      </c>
      <c r="J2693" s="15" t="e">
        <f t="shared" si="89"/>
        <v>#N/A</v>
      </c>
    </row>
    <row r="2694" spans="2:10" x14ac:dyDescent="0.25">
      <c r="B2694" s="129" t="e">
        <f>VLOOKUP(A2694,'Carga Remito.'!A$4:AK$16957,3,0)</f>
        <v>#N/A</v>
      </c>
      <c r="C2694" s="131" t="e">
        <f t="shared" ca="1" si="88"/>
        <v>#N/A</v>
      </c>
      <c r="D2694" s="28" t="e">
        <f>VLOOKUP(A2694,'Carga Remito.'!A$4:AK$15957,4,0)</f>
        <v>#N/A</v>
      </c>
      <c r="E2694" s="28" t="e">
        <f>VLOOKUP(A2694,'Carga Remito.'!A$4:AK$2258,6,0)</f>
        <v>#N/A</v>
      </c>
      <c r="F2694" s="28" t="e">
        <f>VLOOKUP(A2694,'Carga Remito.'!A$4:AK$1858,7,0)</f>
        <v>#N/A</v>
      </c>
      <c r="G2694" s="27" t="e">
        <f>VLOOKUP(A2694,'Carga Remito.'!A$4:AK$20957,MATCH(G$4,'Carga Remito.'!A$3:AQ$3,0),0)</f>
        <v>#N/A</v>
      </c>
      <c r="J2694" s="15" t="e">
        <f t="shared" si="89"/>
        <v>#N/A</v>
      </c>
    </row>
    <row r="2695" spans="2:10" x14ac:dyDescent="0.25">
      <c r="B2695" s="129" t="e">
        <f>VLOOKUP(A2695,'Carga Remito.'!A$4:AK$16957,3,0)</f>
        <v>#N/A</v>
      </c>
      <c r="C2695" s="131" t="e">
        <f t="shared" ca="1" si="88"/>
        <v>#N/A</v>
      </c>
      <c r="D2695" s="28" t="e">
        <f>VLOOKUP(A2695,'Carga Remito.'!A$4:AK$15957,4,0)</f>
        <v>#N/A</v>
      </c>
      <c r="E2695" s="28" t="e">
        <f>VLOOKUP(A2695,'Carga Remito.'!A$4:AK$2258,6,0)</f>
        <v>#N/A</v>
      </c>
      <c r="F2695" s="28" t="e">
        <f>VLOOKUP(A2695,'Carga Remito.'!A$4:AK$1858,7,0)</f>
        <v>#N/A</v>
      </c>
      <c r="G2695" s="27" t="e">
        <f>VLOOKUP(A2695,'Carga Remito.'!A$4:AK$20957,MATCH(G$4,'Carga Remito.'!A$3:AQ$3,0),0)</f>
        <v>#N/A</v>
      </c>
      <c r="J2695" s="15" t="e">
        <f t="shared" si="89"/>
        <v>#N/A</v>
      </c>
    </row>
    <row r="2696" spans="2:10" x14ac:dyDescent="0.25">
      <c r="B2696" s="129" t="e">
        <f>VLOOKUP(A2696,'Carga Remito.'!A$4:AK$16957,3,0)</f>
        <v>#N/A</v>
      </c>
      <c r="C2696" s="131" t="e">
        <f t="shared" ca="1" si="88"/>
        <v>#N/A</v>
      </c>
      <c r="D2696" s="28" t="e">
        <f>VLOOKUP(A2696,'Carga Remito.'!A$4:AK$15957,4,0)</f>
        <v>#N/A</v>
      </c>
      <c r="E2696" s="28" t="e">
        <f>VLOOKUP(A2696,'Carga Remito.'!A$4:AK$2258,6,0)</f>
        <v>#N/A</v>
      </c>
      <c r="F2696" s="28" t="e">
        <f>VLOOKUP(A2696,'Carga Remito.'!A$4:AK$1858,7,0)</f>
        <v>#N/A</v>
      </c>
      <c r="G2696" s="27" t="e">
        <f>VLOOKUP(A2696,'Carga Remito.'!A$4:AK$20957,MATCH(G$4,'Carga Remito.'!A$3:AQ$3,0),0)</f>
        <v>#N/A</v>
      </c>
      <c r="J2696" s="15" t="e">
        <f t="shared" si="89"/>
        <v>#N/A</v>
      </c>
    </row>
    <row r="2697" spans="2:10" x14ac:dyDescent="0.25">
      <c r="B2697" s="129" t="e">
        <f>VLOOKUP(A2697,'Carga Remito.'!A$4:AK$16957,3,0)</f>
        <v>#N/A</v>
      </c>
      <c r="C2697" s="131" t="e">
        <f t="shared" ca="1" si="88"/>
        <v>#N/A</v>
      </c>
      <c r="D2697" s="28" t="e">
        <f>VLOOKUP(A2697,'Carga Remito.'!A$4:AK$15957,4,0)</f>
        <v>#N/A</v>
      </c>
      <c r="E2697" s="28" t="e">
        <f>VLOOKUP(A2697,'Carga Remito.'!A$4:AK$2258,6,0)</f>
        <v>#N/A</v>
      </c>
      <c r="F2697" s="28" t="e">
        <f>VLOOKUP(A2697,'Carga Remito.'!A$4:AK$1858,7,0)</f>
        <v>#N/A</v>
      </c>
      <c r="G2697" s="27" t="e">
        <f>VLOOKUP(A2697,'Carga Remito.'!A$4:AK$20957,MATCH(G$4,'Carga Remito.'!A$3:AQ$3,0),0)</f>
        <v>#N/A</v>
      </c>
      <c r="J2697" s="15" t="e">
        <f t="shared" si="89"/>
        <v>#N/A</v>
      </c>
    </row>
    <row r="2698" spans="2:10" x14ac:dyDescent="0.25">
      <c r="B2698" s="129" t="e">
        <f>VLOOKUP(A2698,'Carga Remito.'!A$4:AK$16957,3,0)</f>
        <v>#N/A</v>
      </c>
      <c r="C2698" s="131" t="e">
        <f t="shared" ca="1" si="88"/>
        <v>#N/A</v>
      </c>
      <c r="D2698" s="28" t="e">
        <f>VLOOKUP(A2698,'Carga Remito.'!A$4:AK$15957,4,0)</f>
        <v>#N/A</v>
      </c>
      <c r="E2698" s="28" t="e">
        <f>VLOOKUP(A2698,'Carga Remito.'!A$4:AK$2258,6,0)</f>
        <v>#N/A</v>
      </c>
      <c r="F2698" s="28" t="e">
        <f>VLOOKUP(A2698,'Carga Remito.'!A$4:AK$1858,7,0)</f>
        <v>#N/A</v>
      </c>
      <c r="G2698" s="27" t="e">
        <f>VLOOKUP(A2698,'Carga Remito.'!A$4:AK$20957,MATCH(G$4,'Carga Remito.'!A$3:AQ$3,0),0)</f>
        <v>#N/A</v>
      </c>
      <c r="J2698" s="15" t="e">
        <f t="shared" si="89"/>
        <v>#N/A</v>
      </c>
    </row>
    <row r="2699" spans="2:10" x14ac:dyDescent="0.25">
      <c r="B2699" s="129" t="e">
        <f>VLOOKUP(A2699,'Carga Remito.'!A$4:AK$16957,3,0)</f>
        <v>#N/A</v>
      </c>
      <c r="C2699" s="131" t="e">
        <f t="shared" ca="1" si="88"/>
        <v>#N/A</v>
      </c>
      <c r="D2699" s="28" t="e">
        <f>VLOOKUP(A2699,'Carga Remito.'!A$4:AK$15957,4,0)</f>
        <v>#N/A</v>
      </c>
      <c r="E2699" s="28" t="e">
        <f>VLOOKUP(A2699,'Carga Remito.'!A$4:AK$2258,6,0)</f>
        <v>#N/A</v>
      </c>
      <c r="F2699" s="28" t="e">
        <f>VLOOKUP(A2699,'Carga Remito.'!A$4:AK$1858,7,0)</f>
        <v>#N/A</v>
      </c>
      <c r="G2699" s="27" t="e">
        <f>VLOOKUP(A2699,'Carga Remito.'!A$4:AK$20957,MATCH(G$4,'Carga Remito.'!A$3:AQ$3,0),0)</f>
        <v>#N/A</v>
      </c>
      <c r="J2699" s="15" t="e">
        <f t="shared" si="89"/>
        <v>#N/A</v>
      </c>
    </row>
    <row r="2700" spans="2:10" x14ac:dyDescent="0.25">
      <c r="B2700" s="129" t="e">
        <f>VLOOKUP(A2700,'Carga Remito.'!A$4:AK$16957,3,0)</f>
        <v>#N/A</v>
      </c>
      <c r="C2700" s="131" t="e">
        <f t="shared" ca="1" si="88"/>
        <v>#N/A</v>
      </c>
      <c r="D2700" s="28" t="e">
        <f>VLOOKUP(A2700,'Carga Remito.'!A$4:AK$15957,4,0)</f>
        <v>#N/A</v>
      </c>
      <c r="E2700" s="28" t="e">
        <f>VLOOKUP(A2700,'Carga Remito.'!A$4:AK$2258,6,0)</f>
        <v>#N/A</v>
      </c>
      <c r="F2700" s="28" t="e">
        <f>VLOOKUP(A2700,'Carga Remito.'!A$4:AK$1858,7,0)</f>
        <v>#N/A</v>
      </c>
      <c r="G2700" s="27" t="e">
        <f>VLOOKUP(A2700,'Carga Remito.'!A$4:AK$20957,MATCH(G$4,'Carga Remito.'!A$3:AQ$3,0),0)</f>
        <v>#N/A</v>
      </c>
      <c r="J2700" s="15" t="e">
        <f t="shared" si="89"/>
        <v>#N/A</v>
      </c>
    </row>
    <row r="2701" spans="2:10" x14ac:dyDescent="0.25">
      <c r="B2701" s="129" t="e">
        <f>VLOOKUP(A2701,'Carga Remito.'!A$4:AK$16957,3,0)</f>
        <v>#N/A</v>
      </c>
      <c r="C2701" s="131" t="e">
        <f t="shared" ca="1" si="88"/>
        <v>#N/A</v>
      </c>
      <c r="D2701" s="28" t="e">
        <f>VLOOKUP(A2701,'Carga Remito.'!A$4:AK$15957,4,0)</f>
        <v>#N/A</v>
      </c>
      <c r="E2701" s="28" t="e">
        <f>VLOOKUP(A2701,'Carga Remito.'!A$4:AK$2258,6,0)</f>
        <v>#N/A</v>
      </c>
      <c r="F2701" s="28" t="e">
        <f>VLOOKUP(A2701,'Carga Remito.'!A$4:AK$1858,7,0)</f>
        <v>#N/A</v>
      </c>
      <c r="G2701" s="27" t="e">
        <f>VLOOKUP(A2701,'Carga Remito.'!A$4:AK$20957,MATCH(G$4,'Carga Remito.'!A$3:AQ$3,0),0)</f>
        <v>#N/A</v>
      </c>
      <c r="J2701" s="15" t="e">
        <f t="shared" si="89"/>
        <v>#N/A</v>
      </c>
    </row>
    <row r="2702" spans="2:10" x14ac:dyDescent="0.25">
      <c r="B2702" s="129" t="e">
        <f>VLOOKUP(A2702,'Carga Remito.'!A$4:AK$16957,3,0)</f>
        <v>#N/A</v>
      </c>
      <c r="C2702" s="131" t="e">
        <f t="shared" ca="1" si="88"/>
        <v>#N/A</v>
      </c>
      <c r="D2702" s="28" t="e">
        <f>VLOOKUP(A2702,'Carga Remito.'!A$4:AK$15957,4,0)</f>
        <v>#N/A</v>
      </c>
      <c r="E2702" s="28" t="e">
        <f>VLOOKUP(A2702,'Carga Remito.'!A$4:AK$2258,6,0)</f>
        <v>#N/A</v>
      </c>
      <c r="F2702" s="28" t="e">
        <f>VLOOKUP(A2702,'Carga Remito.'!A$4:AK$1858,7,0)</f>
        <v>#N/A</v>
      </c>
      <c r="G2702" s="27" t="e">
        <f>VLOOKUP(A2702,'Carga Remito.'!A$4:AK$20957,MATCH(G$4,'Carga Remito.'!A$3:AQ$3,0),0)</f>
        <v>#N/A</v>
      </c>
      <c r="J2702" s="15" t="e">
        <f t="shared" si="89"/>
        <v>#N/A</v>
      </c>
    </row>
    <row r="2703" spans="2:10" x14ac:dyDescent="0.25">
      <c r="B2703" s="129" t="e">
        <f>VLOOKUP(A2703,'Carga Remito.'!A$4:AK$16957,3,0)</f>
        <v>#N/A</v>
      </c>
      <c r="C2703" s="131" t="e">
        <f t="shared" ca="1" si="88"/>
        <v>#N/A</v>
      </c>
      <c r="D2703" s="28" t="e">
        <f>VLOOKUP(A2703,'Carga Remito.'!A$4:AK$15957,4,0)</f>
        <v>#N/A</v>
      </c>
      <c r="E2703" s="28" t="e">
        <f>VLOOKUP(A2703,'Carga Remito.'!A$4:AK$2258,6,0)</f>
        <v>#N/A</v>
      </c>
      <c r="F2703" s="28" t="e">
        <f>VLOOKUP(A2703,'Carga Remito.'!A$4:AK$1858,7,0)</f>
        <v>#N/A</v>
      </c>
      <c r="G2703" s="27" t="e">
        <f>VLOOKUP(A2703,'Carga Remito.'!A$4:AK$20957,MATCH(G$4,'Carga Remito.'!A$3:AQ$3,0),0)</f>
        <v>#N/A</v>
      </c>
      <c r="J2703" s="15" t="e">
        <f t="shared" si="89"/>
        <v>#N/A</v>
      </c>
    </row>
    <row r="2704" spans="2:10" x14ac:dyDescent="0.25">
      <c r="B2704" s="129" t="e">
        <f>VLOOKUP(A2704,'Carga Remito.'!A$4:AK$16957,3,0)</f>
        <v>#N/A</v>
      </c>
      <c r="C2704" s="131" t="e">
        <f t="shared" ca="1" si="88"/>
        <v>#N/A</v>
      </c>
      <c r="D2704" s="28" t="e">
        <f>VLOOKUP(A2704,'Carga Remito.'!A$4:AK$15957,4,0)</f>
        <v>#N/A</v>
      </c>
      <c r="E2704" s="28" t="e">
        <f>VLOOKUP(A2704,'Carga Remito.'!A$4:AK$2258,6,0)</f>
        <v>#N/A</v>
      </c>
      <c r="F2704" s="28" t="e">
        <f>VLOOKUP(A2704,'Carga Remito.'!A$4:AK$1858,7,0)</f>
        <v>#N/A</v>
      </c>
      <c r="G2704" s="27" t="e">
        <f>VLOOKUP(A2704,'Carga Remito.'!A$4:AK$20957,MATCH(G$4,'Carga Remito.'!A$3:AQ$3,0),0)</f>
        <v>#N/A</v>
      </c>
      <c r="J2704" s="15" t="e">
        <f t="shared" si="89"/>
        <v>#N/A</v>
      </c>
    </row>
    <row r="2705" spans="2:10" x14ac:dyDescent="0.25">
      <c r="B2705" s="129" t="e">
        <f>VLOOKUP(A2705,'Carga Remito.'!A$4:AK$16957,3,0)</f>
        <v>#N/A</v>
      </c>
      <c r="C2705" s="131" t="e">
        <f t="shared" ca="1" si="88"/>
        <v>#N/A</v>
      </c>
      <c r="D2705" s="28" t="e">
        <f>VLOOKUP(A2705,'Carga Remito.'!A$4:AK$15957,4,0)</f>
        <v>#N/A</v>
      </c>
      <c r="E2705" s="28" t="e">
        <f>VLOOKUP(A2705,'Carga Remito.'!A$4:AK$2258,6,0)</f>
        <v>#N/A</v>
      </c>
      <c r="F2705" s="28" t="e">
        <f>VLOOKUP(A2705,'Carga Remito.'!A$4:AK$1858,7,0)</f>
        <v>#N/A</v>
      </c>
      <c r="G2705" s="27" t="e">
        <f>VLOOKUP(A2705,'Carga Remito.'!A$4:AK$20957,MATCH(G$4,'Carga Remito.'!A$3:AQ$3,0),0)</f>
        <v>#N/A</v>
      </c>
      <c r="J2705" s="15" t="e">
        <f t="shared" si="89"/>
        <v>#N/A</v>
      </c>
    </row>
    <row r="2706" spans="2:10" x14ac:dyDescent="0.25">
      <c r="B2706" s="129" t="e">
        <f>VLOOKUP(A2706,'Carga Remito.'!A$4:AK$16957,3,0)</f>
        <v>#N/A</v>
      </c>
      <c r="C2706" s="131" t="e">
        <f t="shared" ca="1" si="88"/>
        <v>#N/A</v>
      </c>
      <c r="D2706" s="28" t="e">
        <f>VLOOKUP(A2706,'Carga Remito.'!A$4:AK$15957,4,0)</f>
        <v>#N/A</v>
      </c>
      <c r="E2706" s="28" t="e">
        <f>VLOOKUP(A2706,'Carga Remito.'!A$4:AK$2258,6,0)</f>
        <v>#N/A</v>
      </c>
      <c r="F2706" s="28" t="e">
        <f>VLOOKUP(A2706,'Carga Remito.'!A$4:AK$1858,7,0)</f>
        <v>#N/A</v>
      </c>
      <c r="G2706" s="27" t="e">
        <f>VLOOKUP(A2706,'Carga Remito.'!A$4:AK$20957,MATCH(G$4,'Carga Remito.'!A$3:AQ$3,0),0)</f>
        <v>#N/A</v>
      </c>
      <c r="J2706" s="15" t="e">
        <f t="shared" si="89"/>
        <v>#N/A</v>
      </c>
    </row>
    <row r="2707" spans="2:10" x14ac:dyDescent="0.25">
      <c r="B2707" s="129" t="e">
        <f>VLOOKUP(A2707,'Carga Remito.'!A$4:AK$16957,3,0)</f>
        <v>#N/A</v>
      </c>
      <c r="C2707" s="131" t="e">
        <f t="shared" ca="1" si="88"/>
        <v>#N/A</v>
      </c>
      <c r="D2707" s="28" t="e">
        <f>VLOOKUP(A2707,'Carga Remito.'!A$4:AK$15957,4,0)</f>
        <v>#N/A</v>
      </c>
      <c r="E2707" s="28" t="e">
        <f>VLOOKUP(A2707,'Carga Remito.'!A$4:AK$2258,6,0)</f>
        <v>#N/A</v>
      </c>
      <c r="F2707" s="28" t="e">
        <f>VLOOKUP(A2707,'Carga Remito.'!A$4:AK$1858,7,0)</f>
        <v>#N/A</v>
      </c>
      <c r="G2707" s="27" t="e">
        <f>VLOOKUP(A2707,'Carga Remito.'!A$4:AK$20957,MATCH(G$4,'Carga Remito.'!A$3:AQ$3,0),0)</f>
        <v>#N/A</v>
      </c>
      <c r="J2707" s="15" t="e">
        <f t="shared" si="89"/>
        <v>#N/A</v>
      </c>
    </row>
    <row r="2708" spans="2:10" x14ac:dyDescent="0.25">
      <c r="B2708" s="129" t="e">
        <f>VLOOKUP(A2708,'Carga Remito.'!A$4:AK$16957,3,0)</f>
        <v>#N/A</v>
      </c>
      <c r="C2708" s="131" t="e">
        <f t="shared" ca="1" si="88"/>
        <v>#N/A</v>
      </c>
      <c r="D2708" s="28" t="e">
        <f>VLOOKUP(A2708,'Carga Remito.'!A$4:AK$15957,4,0)</f>
        <v>#N/A</v>
      </c>
      <c r="E2708" s="28" t="e">
        <f>VLOOKUP(A2708,'Carga Remito.'!A$4:AK$2258,6,0)</f>
        <v>#N/A</v>
      </c>
      <c r="F2708" s="28" t="e">
        <f>VLOOKUP(A2708,'Carga Remito.'!A$4:AK$1858,7,0)</f>
        <v>#N/A</v>
      </c>
      <c r="G2708" s="27" t="e">
        <f>VLOOKUP(A2708,'Carga Remito.'!A$4:AK$20957,MATCH(G$4,'Carga Remito.'!A$3:AQ$3,0),0)</f>
        <v>#N/A</v>
      </c>
      <c r="J2708" s="15" t="e">
        <f t="shared" si="89"/>
        <v>#N/A</v>
      </c>
    </row>
    <row r="2709" spans="2:10" x14ac:dyDescent="0.25">
      <c r="B2709" s="129" t="e">
        <f>VLOOKUP(A2709,'Carga Remito.'!A$4:AK$16957,3,0)</f>
        <v>#N/A</v>
      </c>
      <c r="C2709" s="131" t="e">
        <f t="shared" ca="1" si="88"/>
        <v>#N/A</v>
      </c>
      <c r="D2709" s="28" t="e">
        <f>VLOOKUP(A2709,'Carga Remito.'!A$4:AK$15957,4,0)</f>
        <v>#N/A</v>
      </c>
      <c r="E2709" s="28" t="e">
        <f>VLOOKUP(A2709,'Carga Remito.'!A$4:AK$2258,6,0)</f>
        <v>#N/A</v>
      </c>
      <c r="F2709" s="28" t="e">
        <f>VLOOKUP(A2709,'Carga Remito.'!A$4:AK$1858,7,0)</f>
        <v>#N/A</v>
      </c>
      <c r="G2709" s="27" t="e">
        <f>VLOOKUP(A2709,'Carga Remito.'!A$4:AK$20957,MATCH(G$4,'Carga Remito.'!A$3:AQ$3,0),0)</f>
        <v>#N/A</v>
      </c>
      <c r="J2709" s="15" t="e">
        <f t="shared" si="89"/>
        <v>#N/A</v>
      </c>
    </row>
    <row r="2710" spans="2:10" x14ac:dyDescent="0.25">
      <c r="B2710" s="129" t="e">
        <f>VLOOKUP(A2710,'Carga Remito.'!A$4:AK$16957,3,0)</f>
        <v>#N/A</v>
      </c>
      <c r="C2710" s="131" t="e">
        <f t="shared" ca="1" si="88"/>
        <v>#N/A</v>
      </c>
      <c r="D2710" s="28" t="e">
        <f>VLOOKUP(A2710,'Carga Remito.'!A$4:AK$15957,4,0)</f>
        <v>#N/A</v>
      </c>
      <c r="E2710" s="28" t="e">
        <f>VLOOKUP(A2710,'Carga Remito.'!A$4:AK$2258,6,0)</f>
        <v>#N/A</v>
      </c>
      <c r="F2710" s="28" t="e">
        <f>VLOOKUP(A2710,'Carga Remito.'!A$4:AK$1858,7,0)</f>
        <v>#N/A</v>
      </c>
      <c r="G2710" s="27" t="e">
        <f>VLOOKUP(A2710,'Carga Remito.'!A$4:AK$20957,MATCH(G$4,'Carga Remito.'!A$3:AQ$3,0),0)</f>
        <v>#N/A</v>
      </c>
      <c r="J2710" s="15" t="e">
        <f t="shared" si="89"/>
        <v>#N/A</v>
      </c>
    </row>
    <row r="2711" spans="2:10" x14ac:dyDescent="0.25">
      <c r="B2711" s="129" t="e">
        <f>VLOOKUP(A2711,'Carga Remito.'!A$4:AK$16957,3,0)</f>
        <v>#N/A</v>
      </c>
      <c r="C2711" s="131" t="e">
        <f t="shared" ca="1" si="88"/>
        <v>#N/A</v>
      </c>
      <c r="D2711" s="28" t="e">
        <f>VLOOKUP(A2711,'Carga Remito.'!A$4:AK$15957,4,0)</f>
        <v>#N/A</v>
      </c>
      <c r="E2711" s="28" t="e">
        <f>VLOOKUP(A2711,'Carga Remito.'!A$4:AK$2258,6,0)</f>
        <v>#N/A</v>
      </c>
      <c r="F2711" s="28" t="e">
        <f>VLOOKUP(A2711,'Carga Remito.'!A$4:AK$1858,7,0)</f>
        <v>#N/A</v>
      </c>
      <c r="G2711" s="27" t="e">
        <f>VLOOKUP(A2711,'Carga Remito.'!A$4:AK$20957,MATCH(G$4,'Carga Remito.'!A$3:AQ$3,0),0)</f>
        <v>#N/A</v>
      </c>
      <c r="J2711" s="15" t="e">
        <f t="shared" si="89"/>
        <v>#N/A</v>
      </c>
    </row>
    <row r="2712" spans="2:10" x14ac:dyDescent="0.25">
      <c r="B2712" s="129" t="e">
        <f>VLOOKUP(A2712,'Carga Remito.'!A$4:AK$16957,3,0)</f>
        <v>#N/A</v>
      </c>
      <c r="C2712" s="131" t="e">
        <f t="shared" ca="1" si="88"/>
        <v>#N/A</v>
      </c>
      <c r="D2712" s="28" t="e">
        <f>VLOOKUP(A2712,'Carga Remito.'!A$4:AK$15957,4,0)</f>
        <v>#N/A</v>
      </c>
      <c r="E2712" s="28" t="e">
        <f>VLOOKUP(A2712,'Carga Remito.'!A$4:AK$2258,6,0)</f>
        <v>#N/A</v>
      </c>
      <c r="F2712" s="28" t="e">
        <f>VLOOKUP(A2712,'Carga Remito.'!A$4:AK$1858,7,0)</f>
        <v>#N/A</v>
      </c>
      <c r="G2712" s="27" t="e">
        <f>VLOOKUP(A2712,'Carga Remito.'!A$4:AK$20957,MATCH(G$4,'Carga Remito.'!A$3:AQ$3,0),0)</f>
        <v>#N/A</v>
      </c>
      <c r="J2712" s="15" t="e">
        <f t="shared" si="89"/>
        <v>#N/A</v>
      </c>
    </row>
    <row r="2713" spans="2:10" x14ac:dyDescent="0.25">
      <c r="B2713" s="129" t="e">
        <f>VLOOKUP(A2713,'Carga Remito.'!A$4:AK$16957,3,0)</f>
        <v>#N/A</v>
      </c>
      <c r="C2713" s="131" t="e">
        <f t="shared" ca="1" si="88"/>
        <v>#N/A</v>
      </c>
      <c r="D2713" s="28" t="e">
        <f>VLOOKUP(A2713,'Carga Remito.'!A$4:AK$15957,4,0)</f>
        <v>#N/A</v>
      </c>
      <c r="E2713" s="28" t="e">
        <f>VLOOKUP(A2713,'Carga Remito.'!A$4:AK$2258,6,0)</f>
        <v>#N/A</v>
      </c>
      <c r="F2713" s="28" t="e">
        <f>VLOOKUP(A2713,'Carga Remito.'!A$4:AK$1858,7,0)</f>
        <v>#N/A</v>
      </c>
      <c r="G2713" s="27" t="e">
        <f>VLOOKUP(A2713,'Carga Remito.'!A$4:AK$20957,MATCH(G$4,'Carga Remito.'!A$3:AQ$3,0),0)</f>
        <v>#N/A</v>
      </c>
      <c r="J2713" s="15" t="e">
        <f t="shared" si="89"/>
        <v>#N/A</v>
      </c>
    </row>
    <row r="2714" spans="2:10" x14ac:dyDescent="0.25">
      <c r="B2714" s="129" t="e">
        <f>VLOOKUP(A2714,'Carga Remito.'!A$4:AK$16957,3,0)</f>
        <v>#N/A</v>
      </c>
      <c r="C2714" s="131" t="e">
        <f t="shared" ca="1" si="88"/>
        <v>#N/A</v>
      </c>
      <c r="D2714" s="28" t="e">
        <f>VLOOKUP(A2714,'Carga Remito.'!A$4:AK$15957,4,0)</f>
        <v>#N/A</v>
      </c>
      <c r="E2714" s="28" t="e">
        <f>VLOOKUP(A2714,'Carga Remito.'!A$4:AK$2258,6,0)</f>
        <v>#N/A</v>
      </c>
      <c r="F2714" s="28" t="e">
        <f>VLOOKUP(A2714,'Carga Remito.'!A$4:AK$1858,7,0)</f>
        <v>#N/A</v>
      </c>
      <c r="G2714" s="27" t="e">
        <f>VLOOKUP(A2714,'Carga Remito.'!A$4:AK$20957,MATCH(G$4,'Carga Remito.'!A$3:AQ$3,0),0)</f>
        <v>#N/A</v>
      </c>
      <c r="J2714" s="15" t="e">
        <f t="shared" si="89"/>
        <v>#N/A</v>
      </c>
    </row>
    <row r="2715" spans="2:10" x14ac:dyDescent="0.25">
      <c r="B2715" s="129" t="e">
        <f>VLOOKUP(A2715,'Carga Remito.'!A$4:AK$16957,3,0)</f>
        <v>#N/A</v>
      </c>
      <c r="C2715" s="131" t="e">
        <f t="shared" ca="1" si="88"/>
        <v>#N/A</v>
      </c>
      <c r="D2715" s="28" t="e">
        <f>VLOOKUP(A2715,'Carga Remito.'!A$4:AK$15957,4,0)</f>
        <v>#N/A</v>
      </c>
      <c r="E2715" s="28" t="e">
        <f>VLOOKUP(A2715,'Carga Remito.'!A$4:AK$2258,6,0)</f>
        <v>#N/A</v>
      </c>
      <c r="F2715" s="28" t="e">
        <f>VLOOKUP(A2715,'Carga Remito.'!A$4:AK$1858,7,0)</f>
        <v>#N/A</v>
      </c>
      <c r="G2715" s="27" t="e">
        <f>VLOOKUP(A2715,'Carga Remito.'!A$4:AK$20957,MATCH(G$4,'Carga Remito.'!A$3:AQ$3,0),0)</f>
        <v>#N/A</v>
      </c>
      <c r="J2715" s="15" t="e">
        <f t="shared" si="89"/>
        <v>#N/A</v>
      </c>
    </row>
    <row r="2716" spans="2:10" x14ac:dyDescent="0.25">
      <c r="B2716" s="129" t="e">
        <f>VLOOKUP(A2716,'Carga Remito.'!A$4:AK$16957,3,0)</f>
        <v>#N/A</v>
      </c>
      <c r="C2716" s="131" t="e">
        <f t="shared" ca="1" si="88"/>
        <v>#N/A</v>
      </c>
      <c r="D2716" s="28" t="e">
        <f>VLOOKUP(A2716,'Carga Remito.'!A$4:AK$15957,4,0)</f>
        <v>#N/A</v>
      </c>
      <c r="E2716" s="28" t="e">
        <f>VLOOKUP(A2716,'Carga Remito.'!A$4:AK$2258,6,0)</f>
        <v>#N/A</v>
      </c>
      <c r="F2716" s="28" t="e">
        <f>VLOOKUP(A2716,'Carga Remito.'!A$4:AK$1858,7,0)</f>
        <v>#N/A</v>
      </c>
      <c r="G2716" s="27" t="e">
        <f>VLOOKUP(A2716,'Carga Remito.'!A$4:AK$20957,MATCH(G$4,'Carga Remito.'!A$3:AQ$3,0),0)</f>
        <v>#N/A</v>
      </c>
      <c r="J2716" s="15" t="e">
        <f t="shared" si="89"/>
        <v>#N/A</v>
      </c>
    </row>
    <row r="2717" spans="2:10" x14ac:dyDescent="0.25">
      <c r="B2717" s="129" t="e">
        <f>VLOOKUP(A2717,'Carga Remito.'!A$4:AK$16957,3,0)</f>
        <v>#N/A</v>
      </c>
      <c r="C2717" s="131" t="e">
        <f t="shared" ca="1" si="88"/>
        <v>#N/A</v>
      </c>
      <c r="D2717" s="28" t="e">
        <f>VLOOKUP(A2717,'Carga Remito.'!A$4:AK$15957,4,0)</f>
        <v>#N/A</v>
      </c>
      <c r="E2717" s="28" t="e">
        <f>VLOOKUP(A2717,'Carga Remito.'!A$4:AK$2258,6,0)</f>
        <v>#N/A</v>
      </c>
      <c r="F2717" s="28" t="e">
        <f>VLOOKUP(A2717,'Carga Remito.'!A$4:AK$1858,7,0)</f>
        <v>#N/A</v>
      </c>
      <c r="G2717" s="27" t="e">
        <f>VLOOKUP(A2717,'Carga Remito.'!A$4:AK$20957,MATCH(G$4,'Carga Remito.'!A$3:AQ$3,0),0)</f>
        <v>#N/A</v>
      </c>
      <c r="J2717" s="15" t="e">
        <f t="shared" si="89"/>
        <v>#N/A</v>
      </c>
    </row>
    <row r="2718" spans="2:10" x14ac:dyDescent="0.25">
      <c r="B2718" s="129" t="e">
        <f>VLOOKUP(A2718,'Carga Remito.'!A$4:AK$16957,3,0)</f>
        <v>#N/A</v>
      </c>
      <c r="C2718" s="131" t="e">
        <f t="shared" ca="1" si="88"/>
        <v>#N/A</v>
      </c>
      <c r="D2718" s="28" t="e">
        <f>VLOOKUP(A2718,'Carga Remito.'!A$4:AK$15957,4,0)</f>
        <v>#N/A</v>
      </c>
      <c r="E2718" s="28" t="e">
        <f>VLOOKUP(A2718,'Carga Remito.'!A$4:AK$2258,6,0)</f>
        <v>#N/A</v>
      </c>
      <c r="F2718" s="28" t="e">
        <f>VLOOKUP(A2718,'Carga Remito.'!A$4:AK$1858,7,0)</f>
        <v>#N/A</v>
      </c>
      <c r="G2718" s="27" t="e">
        <f>VLOOKUP(A2718,'Carga Remito.'!A$4:AK$20957,MATCH(G$4,'Carga Remito.'!A$3:AQ$3,0),0)</f>
        <v>#N/A</v>
      </c>
      <c r="J2718" s="15" t="e">
        <f t="shared" si="89"/>
        <v>#N/A</v>
      </c>
    </row>
    <row r="2719" spans="2:10" x14ac:dyDescent="0.25">
      <c r="B2719" s="129" t="e">
        <f>VLOOKUP(A2719,'Carga Remito.'!A$4:AK$16957,3,0)</f>
        <v>#N/A</v>
      </c>
      <c r="C2719" s="131" t="e">
        <f t="shared" ca="1" si="88"/>
        <v>#N/A</v>
      </c>
      <c r="D2719" s="28" t="e">
        <f>VLOOKUP(A2719,'Carga Remito.'!A$4:AK$15957,4,0)</f>
        <v>#N/A</v>
      </c>
      <c r="E2719" s="28" t="e">
        <f>VLOOKUP(A2719,'Carga Remito.'!A$4:AK$2258,6,0)</f>
        <v>#N/A</v>
      </c>
      <c r="F2719" s="28" t="e">
        <f>VLOOKUP(A2719,'Carga Remito.'!A$4:AK$1858,7,0)</f>
        <v>#N/A</v>
      </c>
      <c r="G2719" s="27" t="e">
        <f>VLOOKUP(A2719,'Carga Remito.'!A$4:AK$20957,MATCH(G$4,'Carga Remito.'!A$3:AQ$3,0),0)</f>
        <v>#N/A</v>
      </c>
      <c r="J2719" s="15" t="e">
        <f t="shared" si="89"/>
        <v>#N/A</v>
      </c>
    </row>
    <row r="2720" spans="2:10" x14ac:dyDescent="0.25">
      <c r="B2720" s="129" t="e">
        <f>VLOOKUP(A2720,'Carga Remito.'!A$4:AK$16957,3,0)</f>
        <v>#N/A</v>
      </c>
      <c r="C2720" s="131" t="e">
        <f t="shared" ca="1" si="88"/>
        <v>#N/A</v>
      </c>
      <c r="D2720" s="28" t="e">
        <f>VLOOKUP(A2720,'Carga Remito.'!A$4:AK$15957,4,0)</f>
        <v>#N/A</v>
      </c>
      <c r="E2720" s="28" t="e">
        <f>VLOOKUP(A2720,'Carga Remito.'!A$4:AK$2258,6,0)</f>
        <v>#N/A</v>
      </c>
      <c r="F2720" s="28" t="e">
        <f>VLOOKUP(A2720,'Carga Remito.'!A$4:AK$1858,7,0)</f>
        <v>#N/A</v>
      </c>
      <c r="G2720" s="27" t="e">
        <f>VLOOKUP(A2720,'Carga Remito.'!A$4:AK$20957,MATCH(G$4,'Carga Remito.'!A$3:AQ$3,0),0)</f>
        <v>#N/A</v>
      </c>
      <c r="J2720" s="15" t="e">
        <f t="shared" si="89"/>
        <v>#N/A</v>
      </c>
    </row>
    <row r="2721" spans="2:10" x14ac:dyDescent="0.25">
      <c r="B2721" s="129" t="e">
        <f>VLOOKUP(A2721,'Carga Remito.'!A$4:AK$16957,3,0)</f>
        <v>#N/A</v>
      </c>
      <c r="C2721" s="131" t="e">
        <f t="shared" ca="1" si="88"/>
        <v>#N/A</v>
      </c>
      <c r="D2721" s="28" t="e">
        <f>VLOOKUP(A2721,'Carga Remito.'!A$4:AK$15957,4,0)</f>
        <v>#N/A</v>
      </c>
      <c r="E2721" s="28" t="e">
        <f>VLOOKUP(A2721,'Carga Remito.'!A$4:AK$2258,6,0)</f>
        <v>#N/A</v>
      </c>
      <c r="F2721" s="28" t="e">
        <f>VLOOKUP(A2721,'Carga Remito.'!A$4:AK$1858,7,0)</f>
        <v>#N/A</v>
      </c>
      <c r="G2721" s="27" t="e">
        <f>VLOOKUP(A2721,'Carga Remito.'!A$4:AK$20957,MATCH(G$4,'Carga Remito.'!A$3:AQ$3,0),0)</f>
        <v>#N/A</v>
      </c>
      <c r="J2721" s="15" t="e">
        <f t="shared" si="89"/>
        <v>#N/A</v>
      </c>
    </row>
    <row r="2722" spans="2:10" x14ac:dyDescent="0.25">
      <c r="B2722" s="129" t="e">
        <f>VLOOKUP(A2722,'Carga Remito.'!A$4:AK$16957,3,0)</f>
        <v>#N/A</v>
      </c>
      <c r="C2722" s="131" t="e">
        <f t="shared" ca="1" si="88"/>
        <v>#N/A</v>
      </c>
      <c r="D2722" s="28" t="e">
        <f>VLOOKUP(A2722,'Carga Remito.'!A$4:AK$15957,4,0)</f>
        <v>#N/A</v>
      </c>
      <c r="E2722" s="28" t="e">
        <f>VLOOKUP(A2722,'Carga Remito.'!A$4:AK$2258,6,0)</f>
        <v>#N/A</v>
      </c>
      <c r="F2722" s="28" t="e">
        <f>VLOOKUP(A2722,'Carga Remito.'!A$4:AK$1858,7,0)</f>
        <v>#N/A</v>
      </c>
      <c r="G2722" s="27" t="e">
        <f>VLOOKUP(A2722,'Carga Remito.'!A$4:AK$20957,MATCH(G$4,'Carga Remito.'!A$3:AQ$3,0),0)</f>
        <v>#N/A</v>
      </c>
      <c r="J2722" s="15" t="e">
        <f t="shared" si="89"/>
        <v>#N/A</v>
      </c>
    </row>
    <row r="2723" spans="2:10" x14ac:dyDescent="0.25">
      <c r="B2723" s="129" t="e">
        <f>VLOOKUP(A2723,'Carga Remito.'!A$4:AK$16957,3,0)</f>
        <v>#N/A</v>
      </c>
      <c r="C2723" s="131" t="e">
        <f t="shared" ca="1" si="88"/>
        <v>#N/A</v>
      </c>
      <c r="D2723" s="28" t="e">
        <f>VLOOKUP(A2723,'Carga Remito.'!A$4:AK$15957,4,0)</f>
        <v>#N/A</v>
      </c>
      <c r="E2723" s="28" t="e">
        <f>VLOOKUP(A2723,'Carga Remito.'!A$4:AK$2258,6,0)</f>
        <v>#N/A</v>
      </c>
      <c r="F2723" s="28" t="e">
        <f>VLOOKUP(A2723,'Carga Remito.'!A$4:AK$1858,7,0)</f>
        <v>#N/A</v>
      </c>
      <c r="G2723" s="27" t="e">
        <f>VLOOKUP(A2723,'Carga Remito.'!A$4:AK$20957,MATCH(G$4,'Carga Remito.'!A$3:AQ$3,0),0)</f>
        <v>#N/A</v>
      </c>
      <c r="J2723" s="15" t="e">
        <f t="shared" si="89"/>
        <v>#N/A</v>
      </c>
    </row>
    <row r="2724" spans="2:10" x14ac:dyDescent="0.25">
      <c r="B2724" s="129" t="e">
        <f>VLOOKUP(A2724,'Carga Remito.'!A$4:AK$16957,3,0)</f>
        <v>#N/A</v>
      </c>
      <c r="C2724" s="131" t="e">
        <f t="shared" ca="1" si="88"/>
        <v>#N/A</v>
      </c>
      <c r="D2724" s="28" t="e">
        <f>VLOOKUP(A2724,'Carga Remito.'!A$4:AK$15957,4,0)</f>
        <v>#N/A</v>
      </c>
      <c r="E2724" s="28" t="e">
        <f>VLOOKUP(A2724,'Carga Remito.'!A$4:AK$2258,6,0)</f>
        <v>#N/A</v>
      </c>
      <c r="F2724" s="28" t="e">
        <f>VLOOKUP(A2724,'Carga Remito.'!A$4:AK$1858,7,0)</f>
        <v>#N/A</v>
      </c>
      <c r="G2724" s="27" t="e">
        <f>VLOOKUP(A2724,'Carga Remito.'!A$4:AK$20957,MATCH(G$4,'Carga Remito.'!A$3:AQ$3,0),0)</f>
        <v>#N/A</v>
      </c>
      <c r="J2724" s="15" t="e">
        <f t="shared" si="89"/>
        <v>#N/A</v>
      </c>
    </row>
    <row r="2725" spans="2:10" x14ac:dyDescent="0.25">
      <c r="B2725" s="129" t="e">
        <f>VLOOKUP(A2725,'Carga Remito.'!A$4:AK$16957,3,0)</f>
        <v>#N/A</v>
      </c>
      <c r="C2725" s="131" t="e">
        <f t="shared" ref="C2725:C2788" ca="1" si="90">IF((TODAY()-B2725)&lt;30,0,(TODAY()-B2725)/30)</f>
        <v>#N/A</v>
      </c>
      <c r="D2725" s="28" t="e">
        <f>VLOOKUP(A2725,'Carga Remito.'!A$4:AK$15957,4,0)</f>
        <v>#N/A</v>
      </c>
      <c r="E2725" s="28" t="e">
        <f>VLOOKUP(A2725,'Carga Remito.'!A$4:AK$2258,6,0)</f>
        <v>#N/A</v>
      </c>
      <c r="F2725" s="28" t="e">
        <f>VLOOKUP(A2725,'Carga Remito.'!A$4:AK$1858,7,0)</f>
        <v>#N/A</v>
      </c>
      <c r="G2725" s="27" t="e">
        <f>VLOOKUP(A2725,'Carga Remito.'!A$4:AK$20957,MATCH(G$4,'Carga Remito.'!A$3:AQ$3,0),0)</f>
        <v>#N/A</v>
      </c>
      <c r="J2725" s="15" t="e">
        <f t="shared" si="89"/>
        <v>#N/A</v>
      </c>
    </row>
    <row r="2726" spans="2:10" x14ac:dyDescent="0.25">
      <c r="B2726" s="129" t="e">
        <f>VLOOKUP(A2726,'Carga Remito.'!A$4:AK$16957,3,0)</f>
        <v>#N/A</v>
      </c>
      <c r="C2726" s="131" t="e">
        <f t="shared" ca="1" si="90"/>
        <v>#N/A</v>
      </c>
      <c r="D2726" s="28" t="e">
        <f>VLOOKUP(A2726,'Carga Remito.'!A$4:AK$15957,4,0)</f>
        <v>#N/A</v>
      </c>
      <c r="E2726" s="28" t="e">
        <f>VLOOKUP(A2726,'Carga Remito.'!A$4:AK$2258,6,0)</f>
        <v>#N/A</v>
      </c>
      <c r="F2726" s="28" t="e">
        <f>VLOOKUP(A2726,'Carga Remito.'!A$4:AK$1858,7,0)</f>
        <v>#N/A</v>
      </c>
      <c r="G2726" s="27" t="e">
        <f>VLOOKUP(A2726,'Carga Remito.'!A$4:AK$20957,MATCH(G$4,'Carga Remito.'!A$3:AQ$3,0),0)</f>
        <v>#N/A</v>
      </c>
      <c r="J2726" s="15" t="e">
        <f t="shared" si="89"/>
        <v>#N/A</v>
      </c>
    </row>
    <row r="2727" spans="2:10" x14ac:dyDescent="0.25">
      <c r="B2727" s="129" t="e">
        <f>VLOOKUP(A2727,'Carga Remito.'!A$4:AK$16957,3,0)</f>
        <v>#N/A</v>
      </c>
      <c r="C2727" s="131" t="e">
        <f t="shared" ca="1" si="90"/>
        <v>#N/A</v>
      </c>
      <c r="D2727" s="28" t="e">
        <f>VLOOKUP(A2727,'Carga Remito.'!A$4:AK$15957,4,0)</f>
        <v>#N/A</v>
      </c>
      <c r="E2727" s="28" t="e">
        <f>VLOOKUP(A2727,'Carga Remito.'!A$4:AK$2258,6,0)</f>
        <v>#N/A</v>
      </c>
      <c r="F2727" s="28" t="e">
        <f>VLOOKUP(A2727,'Carga Remito.'!A$4:AK$1858,7,0)</f>
        <v>#N/A</v>
      </c>
      <c r="G2727" s="27" t="e">
        <f>VLOOKUP(A2727,'Carga Remito.'!A$4:AK$20957,MATCH(G$4,'Carga Remito.'!A$3:AQ$3,0),0)</f>
        <v>#N/A</v>
      </c>
      <c r="J2727" s="15" t="e">
        <f t="shared" si="89"/>
        <v>#N/A</v>
      </c>
    </row>
    <row r="2728" spans="2:10" x14ac:dyDescent="0.25">
      <c r="B2728" s="129" t="e">
        <f>VLOOKUP(A2728,'Carga Remito.'!A$4:AK$16957,3,0)</f>
        <v>#N/A</v>
      </c>
      <c r="C2728" s="131" t="e">
        <f t="shared" ca="1" si="90"/>
        <v>#N/A</v>
      </c>
      <c r="D2728" s="28" t="e">
        <f>VLOOKUP(A2728,'Carga Remito.'!A$4:AK$15957,4,0)</f>
        <v>#N/A</v>
      </c>
      <c r="E2728" s="28" t="e">
        <f>VLOOKUP(A2728,'Carga Remito.'!A$4:AK$2258,6,0)</f>
        <v>#N/A</v>
      </c>
      <c r="F2728" s="28" t="e">
        <f>VLOOKUP(A2728,'Carga Remito.'!A$4:AK$1858,7,0)</f>
        <v>#N/A</v>
      </c>
      <c r="G2728" s="27" t="e">
        <f>VLOOKUP(A2728,'Carga Remito.'!A$4:AK$20957,MATCH(G$4,'Carga Remito.'!A$3:AQ$3,0),0)</f>
        <v>#N/A</v>
      </c>
      <c r="J2728" s="15" t="e">
        <f t="shared" si="89"/>
        <v>#N/A</v>
      </c>
    </row>
    <row r="2729" spans="2:10" x14ac:dyDescent="0.25">
      <c r="B2729" s="129" t="e">
        <f>VLOOKUP(A2729,'Carga Remito.'!A$4:AK$16957,3,0)</f>
        <v>#N/A</v>
      </c>
      <c r="C2729" s="131" t="e">
        <f t="shared" ca="1" si="90"/>
        <v>#N/A</v>
      </c>
      <c r="D2729" s="28" t="e">
        <f>VLOOKUP(A2729,'Carga Remito.'!A$4:AK$15957,4,0)</f>
        <v>#N/A</v>
      </c>
      <c r="E2729" s="28" t="e">
        <f>VLOOKUP(A2729,'Carga Remito.'!A$4:AK$2258,6,0)</f>
        <v>#N/A</v>
      </c>
      <c r="F2729" s="28" t="e">
        <f>VLOOKUP(A2729,'Carga Remito.'!A$4:AK$1858,7,0)</f>
        <v>#N/A</v>
      </c>
      <c r="G2729" s="27" t="e">
        <f>VLOOKUP(A2729,'Carga Remito.'!A$4:AK$20957,MATCH(G$4,'Carga Remito.'!A$3:AQ$3,0),0)</f>
        <v>#N/A</v>
      </c>
      <c r="J2729" s="15" t="e">
        <f t="shared" si="89"/>
        <v>#N/A</v>
      </c>
    </row>
    <row r="2730" spans="2:10" x14ac:dyDescent="0.25">
      <c r="B2730" s="129" t="e">
        <f>VLOOKUP(A2730,'Carga Remito.'!A$4:AK$16957,3,0)</f>
        <v>#N/A</v>
      </c>
      <c r="C2730" s="131" t="e">
        <f t="shared" ca="1" si="90"/>
        <v>#N/A</v>
      </c>
      <c r="D2730" s="28" t="e">
        <f>VLOOKUP(A2730,'Carga Remito.'!A$4:AK$15957,4,0)</f>
        <v>#N/A</v>
      </c>
      <c r="E2730" s="28" t="e">
        <f>VLOOKUP(A2730,'Carga Remito.'!A$4:AK$2258,6,0)</f>
        <v>#N/A</v>
      </c>
      <c r="F2730" s="28" t="e">
        <f>VLOOKUP(A2730,'Carga Remito.'!A$4:AK$1858,7,0)</f>
        <v>#N/A</v>
      </c>
      <c r="G2730" s="27" t="e">
        <f>VLOOKUP(A2730,'Carga Remito.'!A$4:AK$20957,MATCH(G$4,'Carga Remito.'!A$3:AQ$3,0),0)</f>
        <v>#N/A</v>
      </c>
      <c r="J2730" s="15" t="e">
        <f t="shared" si="89"/>
        <v>#N/A</v>
      </c>
    </row>
    <row r="2731" spans="2:10" x14ac:dyDescent="0.25">
      <c r="B2731" s="129" t="e">
        <f>VLOOKUP(A2731,'Carga Remito.'!A$4:AK$16957,3,0)</f>
        <v>#N/A</v>
      </c>
      <c r="C2731" s="131" t="e">
        <f t="shared" ca="1" si="90"/>
        <v>#N/A</v>
      </c>
      <c r="D2731" s="28" t="e">
        <f>VLOOKUP(A2731,'Carga Remito.'!A$4:AK$15957,4,0)</f>
        <v>#N/A</v>
      </c>
      <c r="E2731" s="28" t="e">
        <f>VLOOKUP(A2731,'Carga Remito.'!A$4:AK$2258,6,0)</f>
        <v>#N/A</v>
      </c>
      <c r="F2731" s="28" t="e">
        <f>VLOOKUP(A2731,'Carga Remito.'!A$4:AK$1858,7,0)</f>
        <v>#N/A</v>
      </c>
      <c r="G2731" s="27" t="e">
        <f>VLOOKUP(A2731,'Carga Remito.'!A$4:AK$20957,MATCH(G$4,'Carga Remito.'!A$3:AQ$3,0),0)</f>
        <v>#N/A</v>
      </c>
      <c r="J2731" s="15" t="e">
        <f t="shared" si="89"/>
        <v>#N/A</v>
      </c>
    </row>
    <row r="2732" spans="2:10" x14ac:dyDescent="0.25">
      <c r="B2732" s="129" t="e">
        <f>VLOOKUP(A2732,'Carga Remito.'!A$4:AK$16957,3,0)</f>
        <v>#N/A</v>
      </c>
      <c r="C2732" s="131" t="e">
        <f t="shared" ca="1" si="90"/>
        <v>#N/A</v>
      </c>
      <c r="D2732" s="28" t="e">
        <f>VLOOKUP(A2732,'Carga Remito.'!A$4:AK$15957,4,0)</f>
        <v>#N/A</v>
      </c>
      <c r="E2732" s="28" t="e">
        <f>VLOOKUP(A2732,'Carga Remito.'!A$4:AK$2258,6,0)</f>
        <v>#N/A</v>
      </c>
      <c r="F2732" s="28" t="e">
        <f>VLOOKUP(A2732,'Carga Remito.'!A$4:AK$1858,7,0)</f>
        <v>#N/A</v>
      </c>
      <c r="G2732" s="27" t="e">
        <f>VLOOKUP(A2732,'Carga Remito.'!A$4:AK$20957,MATCH(G$4,'Carga Remito.'!A$3:AQ$3,0),0)</f>
        <v>#N/A</v>
      </c>
      <c r="J2732" s="15" t="e">
        <f t="shared" si="89"/>
        <v>#N/A</v>
      </c>
    </row>
    <row r="2733" spans="2:10" x14ac:dyDescent="0.25">
      <c r="B2733" s="129" t="e">
        <f>VLOOKUP(A2733,'Carga Remito.'!A$4:AK$16957,3,0)</f>
        <v>#N/A</v>
      </c>
      <c r="C2733" s="131" t="e">
        <f t="shared" ca="1" si="90"/>
        <v>#N/A</v>
      </c>
      <c r="D2733" s="28" t="e">
        <f>VLOOKUP(A2733,'Carga Remito.'!A$4:AK$15957,4,0)</f>
        <v>#N/A</v>
      </c>
      <c r="E2733" s="28" t="e">
        <f>VLOOKUP(A2733,'Carga Remito.'!A$4:AK$2258,6,0)</f>
        <v>#N/A</v>
      </c>
      <c r="F2733" s="28" t="e">
        <f>VLOOKUP(A2733,'Carga Remito.'!A$4:AK$1858,7,0)</f>
        <v>#N/A</v>
      </c>
      <c r="G2733" s="27" t="e">
        <f>VLOOKUP(A2733,'Carga Remito.'!A$4:AK$20957,MATCH(G$4,'Carga Remito.'!A$3:AQ$3,0),0)</f>
        <v>#N/A</v>
      </c>
      <c r="J2733" s="15" t="e">
        <f t="shared" si="89"/>
        <v>#N/A</v>
      </c>
    </row>
    <row r="2734" spans="2:10" x14ac:dyDescent="0.25">
      <c r="B2734" s="129" t="e">
        <f>VLOOKUP(A2734,'Carga Remito.'!A$4:AK$16957,3,0)</f>
        <v>#N/A</v>
      </c>
      <c r="C2734" s="131" t="e">
        <f t="shared" ca="1" si="90"/>
        <v>#N/A</v>
      </c>
      <c r="D2734" s="28" t="e">
        <f>VLOOKUP(A2734,'Carga Remito.'!A$4:AK$15957,4,0)</f>
        <v>#N/A</v>
      </c>
      <c r="E2734" s="28" t="e">
        <f>VLOOKUP(A2734,'Carga Remito.'!A$4:AK$2258,6,0)</f>
        <v>#N/A</v>
      </c>
      <c r="F2734" s="28" t="e">
        <f>VLOOKUP(A2734,'Carga Remito.'!A$4:AK$1858,7,0)</f>
        <v>#N/A</v>
      </c>
      <c r="G2734" s="27" t="e">
        <f>VLOOKUP(A2734,'Carga Remito.'!A$4:AK$20957,MATCH(G$4,'Carga Remito.'!A$3:AQ$3,0),0)</f>
        <v>#N/A</v>
      </c>
      <c r="J2734" s="15" t="e">
        <f t="shared" si="89"/>
        <v>#N/A</v>
      </c>
    </row>
    <row r="2735" spans="2:10" x14ac:dyDescent="0.25">
      <c r="B2735" s="129" t="e">
        <f>VLOOKUP(A2735,'Carga Remito.'!A$4:AK$16957,3,0)</f>
        <v>#N/A</v>
      </c>
      <c r="C2735" s="131" t="e">
        <f t="shared" ca="1" si="90"/>
        <v>#N/A</v>
      </c>
      <c r="D2735" s="28" t="e">
        <f>VLOOKUP(A2735,'Carga Remito.'!A$4:AK$15957,4,0)</f>
        <v>#N/A</v>
      </c>
      <c r="E2735" s="28" t="e">
        <f>VLOOKUP(A2735,'Carga Remito.'!A$4:AK$2258,6,0)</f>
        <v>#N/A</v>
      </c>
      <c r="F2735" s="28" t="e">
        <f>VLOOKUP(A2735,'Carga Remito.'!A$4:AK$1858,7,0)</f>
        <v>#N/A</v>
      </c>
      <c r="G2735" s="27" t="e">
        <f>VLOOKUP(A2735,'Carga Remito.'!A$4:AK$20957,MATCH(G$4,'Carga Remito.'!A$3:AQ$3,0),0)</f>
        <v>#N/A</v>
      </c>
      <c r="J2735" s="15" t="e">
        <f t="shared" si="89"/>
        <v>#N/A</v>
      </c>
    </row>
    <row r="2736" spans="2:10" x14ac:dyDescent="0.25">
      <c r="B2736" s="129" t="e">
        <f>VLOOKUP(A2736,'Carga Remito.'!A$4:AK$16957,3,0)</f>
        <v>#N/A</v>
      </c>
      <c r="C2736" s="131" t="e">
        <f t="shared" ca="1" si="90"/>
        <v>#N/A</v>
      </c>
      <c r="D2736" s="28" t="e">
        <f>VLOOKUP(A2736,'Carga Remito.'!A$4:AK$15957,4,0)</f>
        <v>#N/A</v>
      </c>
      <c r="E2736" s="28" t="e">
        <f>VLOOKUP(A2736,'Carga Remito.'!A$4:AK$2258,6,0)</f>
        <v>#N/A</v>
      </c>
      <c r="F2736" s="28" t="e">
        <f>VLOOKUP(A2736,'Carga Remito.'!A$4:AK$1858,7,0)</f>
        <v>#N/A</v>
      </c>
      <c r="G2736" s="27" t="e">
        <f>VLOOKUP(A2736,'Carga Remito.'!A$4:AK$20957,MATCH(G$4,'Carga Remito.'!A$3:AQ$3,0),0)</f>
        <v>#N/A</v>
      </c>
      <c r="J2736" s="15" t="e">
        <f t="shared" si="89"/>
        <v>#N/A</v>
      </c>
    </row>
    <row r="2737" spans="2:10" x14ac:dyDescent="0.25">
      <c r="B2737" s="129" t="e">
        <f>VLOOKUP(A2737,'Carga Remito.'!A$4:AK$16957,3,0)</f>
        <v>#N/A</v>
      </c>
      <c r="C2737" s="131" t="e">
        <f t="shared" ca="1" si="90"/>
        <v>#N/A</v>
      </c>
      <c r="D2737" s="28" t="e">
        <f>VLOOKUP(A2737,'Carga Remito.'!A$4:AK$15957,4,0)</f>
        <v>#N/A</v>
      </c>
      <c r="E2737" s="28" t="e">
        <f>VLOOKUP(A2737,'Carga Remito.'!A$4:AK$2258,6,0)</f>
        <v>#N/A</v>
      </c>
      <c r="F2737" s="28" t="e">
        <f>VLOOKUP(A2737,'Carga Remito.'!A$4:AK$1858,7,0)</f>
        <v>#N/A</v>
      </c>
      <c r="G2737" s="27" t="e">
        <f>VLOOKUP(A2737,'Carga Remito.'!A$4:AK$20957,MATCH(G$4,'Carga Remito.'!A$3:AQ$3,0),0)</f>
        <v>#N/A</v>
      </c>
      <c r="J2737" s="15" t="e">
        <f t="shared" si="89"/>
        <v>#N/A</v>
      </c>
    </row>
    <row r="2738" spans="2:10" x14ac:dyDescent="0.25">
      <c r="B2738" s="129" t="e">
        <f>VLOOKUP(A2738,'Carga Remito.'!A$4:AK$16957,3,0)</f>
        <v>#N/A</v>
      </c>
      <c r="C2738" s="131" t="e">
        <f t="shared" ca="1" si="90"/>
        <v>#N/A</v>
      </c>
      <c r="D2738" s="28" t="e">
        <f>VLOOKUP(A2738,'Carga Remito.'!A$4:AK$15957,4,0)</f>
        <v>#N/A</v>
      </c>
      <c r="E2738" s="28" t="e">
        <f>VLOOKUP(A2738,'Carga Remito.'!A$4:AK$2258,6,0)</f>
        <v>#N/A</v>
      </c>
      <c r="F2738" s="28" t="e">
        <f>VLOOKUP(A2738,'Carga Remito.'!A$4:AK$1858,7,0)</f>
        <v>#N/A</v>
      </c>
      <c r="G2738" s="27" t="e">
        <f>VLOOKUP(A2738,'Carga Remito.'!A$4:AK$20957,MATCH(G$4,'Carga Remito.'!A$3:AQ$3,0),0)</f>
        <v>#N/A</v>
      </c>
      <c r="J2738" s="15" t="e">
        <f t="shared" si="89"/>
        <v>#N/A</v>
      </c>
    </row>
    <row r="2739" spans="2:10" x14ac:dyDescent="0.25">
      <c r="B2739" s="129" t="e">
        <f>VLOOKUP(A2739,'Carga Remito.'!A$4:AK$16957,3,0)</f>
        <v>#N/A</v>
      </c>
      <c r="C2739" s="131" t="e">
        <f t="shared" ca="1" si="90"/>
        <v>#N/A</v>
      </c>
      <c r="D2739" s="28" t="e">
        <f>VLOOKUP(A2739,'Carga Remito.'!A$4:AK$15957,4,0)</f>
        <v>#N/A</v>
      </c>
      <c r="E2739" s="28" t="e">
        <f>VLOOKUP(A2739,'Carga Remito.'!A$4:AK$2258,6,0)</f>
        <v>#N/A</v>
      </c>
      <c r="F2739" s="28" t="e">
        <f>VLOOKUP(A2739,'Carga Remito.'!A$4:AK$1858,7,0)</f>
        <v>#N/A</v>
      </c>
      <c r="G2739" s="27" t="e">
        <f>VLOOKUP(A2739,'Carga Remito.'!A$4:AK$20957,MATCH(G$4,'Carga Remito.'!A$3:AQ$3,0),0)</f>
        <v>#N/A</v>
      </c>
      <c r="J2739" s="15" t="e">
        <f t="shared" si="89"/>
        <v>#N/A</v>
      </c>
    </row>
    <row r="2740" spans="2:10" x14ac:dyDescent="0.25">
      <c r="B2740" s="129" t="e">
        <f>VLOOKUP(A2740,'Carga Remito.'!A$4:AK$16957,3,0)</f>
        <v>#N/A</v>
      </c>
      <c r="C2740" s="131" t="e">
        <f t="shared" ca="1" si="90"/>
        <v>#N/A</v>
      </c>
      <c r="D2740" s="28" t="e">
        <f>VLOOKUP(A2740,'Carga Remito.'!A$4:AK$15957,4,0)</f>
        <v>#N/A</v>
      </c>
      <c r="E2740" s="28" t="e">
        <f>VLOOKUP(A2740,'Carga Remito.'!A$4:AK$2258,6,0)</f>
        <v>#N/A</v>
      </c>
      <c r="F2740" s="28" t="e">
        <f>VLOOKUP(A2740,'Carga Remito.'!A$4:AK$1858,7,0)</f>
        <v>#N/A</v>
      </c>
      <c r="G2740" s="27" t="e">
        <f>VLOOKUP(A2740,'Carga Remito.'!A$4:AK$20957,MATCH(G$4,'Carga Remito.'!A$3:AQ$3,0),0)</f>
        <v>#N/A</v>
      </c>
      <c r="J2740" s="15" t="e">
        <f t="shared" ref="J2740:J2803" si="91">+G2740-K2740-N2740-Q2740-T2740-W2740-Z2740</f>
        <v>#N/A</v>
      </c>
    </row>
    <row r="2741" spans="2:10" x14ac:dyDescent="0.25">
      <c r="B2741" s="129" t="e">
        <f>VLOOKUP(A2741,'Carga Remito.'!A$4:AK$16957,3,0)</f>
        <v>#N/A</v>
      </c>
      <c r="C2741" s="131" t="e">
        <f t="shared" ca="1" si="90"/>
        <v>#N/A</v>
      </c>
      <c r="D2741" s="28" t="e">
        <f>VLOOKUP(A2741,'Carga Remito.'!A$4:AK$15957,4,0)</f>
        <v>#N/A</v>
      </c>
      <c r="E2741" s="28" t="e">
        <f>VLOOKUP(A2741,'Carga Remito.'!A$4:AK$2258,6,0)</f>
        <v>#N/A</v>
      </c>
      <c r="F2741" s="28" t="e">
        <f>VLOOKUP(A2741,'Carga Remito.'!A$4:AK$1858,7,0)</f>
        <v>#N/A</v>
      </c>
      <c r="G2741" s="27" t="e">
        <f>VLOOKUP(A2741,'Carga Remito.'!A$4:AK$20957,MATCH(G$4,'Carga Remito.'!A$3:AQ$3,0),0)</f>
        <v>#N/A</v>
      </c>
      <c r="J2741" s="15" t="e">
        <f t="shared" si="91"/>
        <v>#N/A</v>
      </c>
    </row>
    <row r="2742" spans="2:10" x14ac:dyDescent="0.25">
      <c r="B2742" s="129" t="e">
        <f>VLOOKUP(A2742,'Carga Remito.'!A$4:AK$16957,3,0)</f>
        <v>#N/A</v>
      </c>
      <c r="C2742" s="131" t="e">
        <f t="shared" ca="1" si="90"/>
        <v>#N/A</v>
      </c>
      <c r="D2742" s="28" t="e">
        <f>VLOOKUP(A2742,'Carga Remito.'!A$4:AK$15957,4,0)</f>
        <v>#N/A</v>
      </c>
      <c r="E2742" s="28" t="e">
        <f>VLOOKUP(A2742,'Carga Remito.'!A$4:AK$2258,6,0)</f>
        <v>#N/A</v>
      </c>
      <c r="F2742" s="28" t="e">
        <f>VLOOKUP(A2742,'Carga Remito.'!A$4:AK$1858,7,0)</f>
        <v>#N/A</v>
      </c>
      <c r="G2742" s="27" t="e">
        <f>VLOOKUP(A2742,'Carga Remito.'!A$4:AK$20957,MATCH(G$4,'Carga Remito.'!A$3:AQ$3,0),0)</f>
        <v>#N/A</v>
      </c>
      <c r="J2742" s="15" t="e">
        <f t="shared" si="91"/>
        <v>#N/A</v>
      </c>
    </row>
    <row r="2743" spans="2:10" x14ac:dyDescent="0.25">
      <c r="B2743" s="129" t="e">
        <f>VLOOKUP(A2743,'Carga Remito.'!A$4:AK$16957,3,0)</f>
        <v>#N/A</v>
      </c>
      <c r="C2743" s="131" t="e">
        <f t="shared" ca="1" si="90"/>
        <v>#N/A</v>
      </c>
      <c r="D2743" s="28" t="e">
        <f>VLOOKUP(A2743,'Carga Remito.'!A$4:AK$15957,4,0)</f>
        <v>#N/A</v>
      </c>
      <c r="E2743" s="28" t="e">
        <f>VLOOKUP(A2743,'Carga Remito.'!A$4:AK$2258,6,0)</f>
        <v>#N/A</v>
      </c>
      <c r="F2743" s="28" t="e">
        <f>VLOOKUP(A2743,'Carga Remito.'!A$4:AK$1858,7,0)</f>
        <v>#N/A</v>
      </c>
      <c r="G2743" s="27" t="e">
        <f>VLOOKUP(A2743,'Carga Remito.'!A$4:AK$20957,MATCH(G$4,'Carga Remito.'!A$3:AQ$3,0),0)</f>
        <v>#N/A</v>
      </c>
      <c r="J2743" s="15" t="e">
        <f t="shared" si="91"/>
        <v>#N/A</v>
      </c>
    </row>
    <row r="2744" spans="2:10" x14ac:dyDescent="0.25">
      <c r="B2744" s="129" t="e">
        <f>VLOOKUP(A2744,'Carga Remito.'!A$4:AK$16957,3,0)</f>
        <v>#N/A</v>
      </c>
      <c r="C2744" s="131" t="e">
        <f t="shared" ca="1" si="90"/>
        <v>#N/A</v>
      </c>
      <c r="D2744" s="28" t="e">
        <f>VLOOKUP(A2744,'Carga Remito.'!A$4:AK$15957,4,0)</f>
        <v>#N/A</v>
      </c>
      <c r="E2744" s="28" t="e">
        <f>VLOOKUP(A2744,'Carga Remito.'!A$4:AK$2258,6,0)</f>
        <v>#N/A</v>
      </c>
      <c r="F2744" s="28" t="e">
        <f>VLOOKUP(A2744,'Carga Remito.'!A$4:AK$1858,7,0)</f>
        <v>#N/A</v>
      </c>
      <c r="G2744" s="27" t="e">
        <f>VLOOKUP(A2744,'Carga Remito.'!A$4:AK$20957,MATCH(G$4,'Carga Remito.'!A$3:AQ$3,0),0)</f>
        <v>#N/A</v>
      </c>
      <c r="J2744" s="15" t="e">
        <f t="shared" si="91"/>
        <v>#N/A</v>
      </c>
    </row>
    <row r="2745" spans="2:10" x14ac:dyDescent="0.25">
      <c r="B2745" s="129" t="e">
        <f>VLOOKUP(A2745,'Carga Remito.'!A$4:AK$16957,3,0)</f>
        <v>#N/A</v>
      </c>
      <c r="C2745" s="131" t="e">
        <f t="shared" ca="1" si="90"/>
        <v>#N/A</v>
      </c>
      <c r="D2745" s="28" t="e">
        <f>VLOOKUP(A2745,'Carga Remito.'!A$4:AK$15957,4,0)</f>
        <v>#N/A</v>
      </c>
      <c r="E2745" s="28" t="e">
        <f>VLOOKUP(A2745,'Carga Remito.'!A$4:AK$2258,6,0)</f>
        <v>#N/A</v>
      </c>
      <c r="F2745" s="28" t="e">
        <f>VLOOKUP(A2745,'Carga Remito.'!A$4:AK$1858,7,0)</f>
        <v>#N/A</v>
      </c>
      <c r="G2745" s="27" t="e">
        <f>VLOOKUP(A2745,'Carga Remito.'!A$4:AK$20957,MATCH(G$4,'Carga Remito.'!A$3:AQ$3,0),0)</f>
        <v>#N/A</v>
      </c>
      <c r="J2745" s="15" t="e">
        <f t="shared" si="91"/>
        <v>#N/A</v>
      </c>
    </row>
    <row r="2746" spans="2:10" x14ac:dyDescent="0.25">
      <c r="B2746" s="129" t="e">
        <f>VLOOKUP(A2746,'Carga Remito.'!A$4:AK$16957,3,0)</f>
        <v>#N/A</v>
      </c>
      <c r="C2746" s="131" t="e">
        <f t="shared" ca="1" si="90"/>
        <v>#N/A</v>
      </c>
      <c r="D2746" s="28" t="e">
        <f>VLOOKUP(A2746,'Carga Remito.'!A$4:AK$15957,4,0)</f>
        <v>#N/A</v>
      </c>
      <c r="E2746" s="28" t="e">
        <f>VLOOKUP(A2746,'Carga Remito.'!A$4:AK$2258,6,0)</f>
        <v>#N/A</v>
      </c>
      <c r="F2746" s="28" t="e">
        <f>VLOOKUP(A2746,'Carga Remito.'!A$4:AK$1858,7,0)</f>
        <v>#N/A</v>
      </c>
      <c r="G2746" s="27" t="e">
        <f>VLOOKUP(A2746,'Carga Remito.'!A$4:AK$20957,MATCH(G$4,'Carga Remito.'!A$3:AQ$3,0),0)</f>
        <v>#N/A</v>
      </c>
      <c r="J2746" s="15" t="e">
        <f t="shared" si="91"/>
        <v>#N/A</v>
      </c>
    </row>
    <row r="2747" spans="2:10" x14ac:dyDescent="0.25">
      <c r="B2747" s="129" t="e">
        <f>VLOOKUP(A2747,'Carga Remito.'!A$4:AK$16957,3,0)</f>
        <v>#N/A</v>
      </c>
      <c r="C2747" s="131" t="e">
        <f t="shared" ca="1" si="90"/>
        <v>#N/A</v>
      </c>
      <c r="D2747" s="28" t="e">
        <f>VLOOKUP(A2747,'Carga Remito.'!A$4:AK$15957,4,0)</f>
        <v>#N/A</v>
      </c>
      <c r="E2747" s="28" t="e">
        <f>VLOOKUP(A2747,'Carga Remito.'!A$4:AK$2258,6,0)</f>
        <v>#N/A</v>
      </c>
      <c r="F2747" s="28" t="e">
        <f>VLOOKUP(A2747,'Carga Remito.'!A$4:AK$1858,7,0)</f>
        <v>#N/A</v>
      </c>
      <c r="G2747" s="27" t="e">
        <f>VLOOKUP(A2747,'Carga Remito.'!A$4:AK$20957,MATCH(G$4,'Carga Remito.'!A$3:AQ$3,0),0)</f>
        <v>#N/A</v>
      </c>
      <c r="J2747" s="15" t="e">
        <f t="shared" si="91"/>
        <v>#N/A</v>
      </c>
    </row>
    <row r="2748" spans="2:10" x14ac:dyDescent="0.25">
      <c r="B2748" s="129" t="e">
        <f>VLOOKUP(A2748,'Carga Remito.'!A$4:AK$16957,3,0)</f>
        <v>#N/A</v>
      </c>
      <c r="C2748" s="131" t="e">
        <f t="shared" ca="1" si="90"/>
        <v>#N/A</v>
      </c>
      <c r="D2748" s="28" t="e">
        <f>VLOOKUP(A2748,'Carga Remito.'!A$4:AK$15957,4,0)</f>
        <v>#N/A</v>
      </c>
      <c r="E2748" s="28" t="e">
        <f>VLOOKUP(A2748,'Carga Remito.'!A$4:AK$2258,6,0)</f>
        <v>#N/A</v>
      </c>
      <c r="F2748" s="28" t="e">
        <f>VLOOKUP(A2748,'Carga Remito.'!A$4:AK$1858,7,0)</f>
        <v>#N/A</v>
      </c>
      <c r="G2748" s="27" t="e">
        <f>VLOOKUP(A2748,'Carga Remito.'!A$4:AK$20957,MATCH(G$4,'Carga Remito.'!A$3:AQ$3,0),0)</f>
        <v>#N/A</v>
      </c>
      <c r="J2748" s="15" t="e">
        <f t="shared" si="91"/>
        <v>#N/A</v>
      </c>
    </row>
    <row r="2749" spans="2:10" x14ac:dyDescent="0.25">
      <c r="B2749" s="129" t="e">
        <f>VLOOKUP(A2749,'Carga Remito.'!A$4:AK$16957,3,0)</f>
        <v>#N/A</v>
      </c>
      <c r="C2749" s="131" t="e">
        <f t="shared" ca="1" si="90"/>
        <v>#N/A</v>
      </c>
      <c r="D2749" s="28" t="e">
        <f>VLOOKUP(A2749,'Carga Remito.'!A$4:AK$15957,4,0)</f>
        <v>#N/A</v>
      </c>
      <c r="E2749" s="28" t="e">
        <f>VLOOKUP(A2749,'Carga Remito.'!A$4:AK$2258,6,0)</f>
        <v>#N/A</v>
      </c>
      <c r="F2749" s="28" t="e">
        <f>VLOOKUP(A2749,'Carga Remito.'!A$4:AK$1858,7,0)</f>
        <v>#N/A</v>
      </c>
      <c r="G2749" s="27" t="e">
        <f>VLOOKUP(A2749,'Carga Remito.'!A$4:AK$20957,MATCH(G$4,'Carga Remito.'!A$3:AQ$3,0),0)</f>
        <v>#N/A</v>
      </c>
      <c r="J2749" s="15" t="e">
        <f t="shared" si="91"/>
        <v>#N/A</v>
      </c>
    </row>
    <row r="2750" spans="2:10" x14ac:dyDescent="0.25">
      <c r="B2750" s="129" t="e">
        <f>VLOOKUP(A2750,'Carga Remito.'!A$4:AK$16957,3,0)</f>
        <v>#N/A</v>
      </c>
      <c r="C2750" s="131" t="e">
        <f t="shared" ca="1" si="90"/>
        <v>#N/A</v>
      </c>
      <c r="D2750" s="28" t="e">
        <f>VLOOKUP(A2750,'Carga Remito.'!A$4:AK$15957,4,0)</f>
        <v>#N/A</v>
      </c>
      <c r="E2750" s="28" t="e">
        <f>VLOOKUP(A2750,'Carga Remito.'!A$4:AK$2258,6,0)</f>
        <v>#N/A</v>
      </c>
      <c r="F2750" s="28" t="e">
        <f>VLOOKUP(A2750,'Carga Remito.'!A$4:AK$1858,7,0)</f>
        <v>#N/A</v>
      </c>
      <c r="G2750" s="27" t="e">
        <f>VLOOKUP(A2750,'Carga Remito.'!A$4:AK$20957,MATCH(G$4,'Carga Remito.'!A$3:AQ$3,0),0)</f>
        <v>#N/A</v>
      </c>
      <c r="J2750" s="15" t="e">
        <f t="shared" si="91"/>
        <v>#N/A</v>
      </c>
    </row>
    <row r="2751" spans="2:10" x14ac:dyDescent="0.25">
      <c r="B2751" s="129" t="e">
        <f>VLOOKUP(A2751,'Carga Remito.'!A$4:AK$16957,3,0)</f>
        <v>#N/A</v>
      </c>
      <c r="C2751" s="131" t="e">
        <f t="shared" ca="1" si="90"/>
        <v>#N/A</v>
      </c>
      <c r="D2751" s="28" t="e">
        <f>VLOOKUP(A2751,'Carga Remito.'!A$4:AK$15957,4,0)</f>
        <v>#N/A</v>
      </c>
      <c r="E2751" s="28" t="e">
        <f>VLOOKUP(A2751,'Carga Remito.'!A$4:AK$2258,6,0)</f>
        <v>#N/A</v>
      </c>
      <c r="F2751" s="28" t="e">
        <f>VLOOKUP(A2751,'Carga Remito.'!A$4:AK$1858,7,0)</f>
        <v>#N/A</v>
      </c>
      <c r="G2751" s="27" t="e">
        <f>VLOOKUP(A2751,'Carga Remito.'!A$4:AK$20957,MATCH(G$4,'Carga Remito.'!A$3:AQ$3,0),0)</f>
        <v>#N/A</v>
      </c>
      <c r="J2751" s="15" t="e">
        <f t="shared" si="91"/>
        <v>#N/A</v>
      </c>
    </row>
    <row r="2752" spans="2:10" x14ac:dyDescent="0.25">
      <c r="B2752" s="129" t="e">
        <f>VLOOKUP(A2752,'Carga Remito.'!A$4:AK$16957,3,0)</f>
        <v>#N/A</v>
      </c>
      <c r="C2752" s="131" t="e">
        <f t="shared" ca="1" si="90"/>
        <v>#N/A</v>
      </c>
      <c r="D2752" s="28" t="e">
        <f>VLOOKUP(A2752,'Carga Remito.'!A$4:AK$15957,4,0)</f>
        <v>#N/A</v>
      </c>
      <c r="E2752" s="28" t="e">
        <f>VLOOKUP(A2752,'Carga Remito.'!A$4:AK$2258,6,0)</f>
        <v>#N/A</v>
      </c>
      <c r="F2752" s="28" t="e">
        <f>VLOOKUP(A2752,'Carga Remito.'!A$4:AK$1858,7,0)</f>
        <v>#N/A</v>
      </c>
      <c r="G2752" s="27" t="e">
        <f>VLOOKUP(A2752,'Carga Remito.'!A$4:AK$20957,MATCH(G$4,'Carga Remito.'!A$3:AQ$3,0),0)</f>
        <v>#N/A</v>
      </c>
      <c r="J2752" s="15" t="e">
        <f t="shared" si="91"/>
        <v>#N/A</v>
      </c>
    </row>
    <row r="2753" spans="2:10" x14ac:dyDescent="0.25">
      <c r="B2753" s="129" t="e">
        <f>VLOOKUP(A2753,'Carga Remito.'!A$4:AK$16957,3,0)</f>
        <v>#N/A</v>
      </c>
      <c r="C2753" s="131" t="e">
        <f t="shared" ca="1" si="90"/>
        <v>#N/A</v>
      </c>
      <c r="D2753" s="28" t="e">
        <f>VLOOKUP(A2753,'Carga Remito.'!A$4:AK$15957,4,0)</f>
        <v>#N/A</v>
      </c>
      <c r="E2753" s="28" t="e">
        <f>VLOOKUP(A2753,'Carga Remito.'!A$4:AK$2258,6,0)</f>
        <v>#N/A</v>
      </c>
      <c r="F2753" s="28" t="e">
        <f>VLOOKUP(A2753,'Carga Remito.'!A$4:AK$1858,7,0)</f>
        <v>#N/A</v>
      </c>
      <c r="G2753" s="27" t="e">
        <f>VLOOKUP(A2753,'Carga Remito.'!A$4:AK$20957,MATCH(G$4,'Carga Remito.'!A$3:AQ$3,0),0)</f>
        <v>#N/A</v>
      </c>
      <c r="J2753" s="15" t="e">
        <f t="shared" si="91"/>
        <v>#N/A</v>
      </c>
    </row>
    <row r="2754" spans="2:10" x14ac:dyDescent="0.25">
      <c r="B2754" s="129" t="e">
        <f>VLOOKUP(A2754,'Carga Remito.'!A$4:AK$16957,3,0)</f>
        <v>#N/A</v>
      </c>
      <c r="C2754" s="131" t="e">
        <f t="shared" ca="1" si="90"/>
        <v>#N/A</v>
      </c>
      <c r="D2754" s="28" t="e">
        <f>VLOOKUP(A2754,'Carga Remito.'!A$4:AK$15957,4,0)</f>
        <v>#N/A</v>
      </c>
      <c r="E2754" s="28" t="e">
        <f>VLOOKUP(A2754,'Carga Remito.'!A$4:AK$2258,6,0)</f>
        <v>#N/A</v>
      </c>
      <c r="F2754" s="28" t="e">
        <f>VLOOKUP(A2754,'Carga Remito.'!A$4:AK$1858,7,0)</f>
        <v>#N/A</v>
      </c>
      <c r="G2754" s="27" t="e">
        <f>VLOOKUP(A2754,'Carga Remito.'!A$4:AK$20957,MATCH(G$4,'Carga Remito.'!A$3:AQ$3,0),0)</f>
        <v>#N/A</v>
      </c>
      <c r="J2754" s="15" t="e">
        <f t="shared" si="91"/>
        <v>#N/A</v>
      </c>
    </row>
    <row r="2755" spans="2:10" x14ac:dyDescent="0.25">
      <c r="B2755" s="129" t="e">
        <f>VLOOKUP(A2755,'Carga Remito.'!A$4:AK$16957,3,0)</f>
        <v>#N/A</v>
      </c>
      <c r="C2755" s="131" t="e">
        <f t="shared" ca="1" si="90"/>
        <v>#N/A</v>
      </c>
      <c r="D2755" s="28" t="e">
        <f>VLOOKUP(A2755,'Carga Remito.'!A$4:AK$15957,4,0)</f>
        <v>#N/A</v>
      </c>
      <c r="E2755" s="28" t="e">
        <f>VLOOKUP(A2755,'Carga Remito.'!A$4:AK$2258,6,0)</f>
        <v>#N/A</v>
      </c>
      <c r="F2755" s="28" t="e">
        <f>VLOOKUP(A2755,'Carga Remito.'!A$4:AK$1858,7,0)</f>
        <v>#N/A</v>
      </c>
      <c r="G2755" s="27" t="e">
        <f>VLOOKUP(A2755,'Carga Remito.'!A$4:AK$20957,MATCH(G$4,'Carga Remito.'!A$3:AQ$3,0),0)</f>
        <v>#N/A</v>
      </c>
      <c r="J2755" s="15" t="e">
        <f t="shared" si="91"/>
        <v>#N/A</v>
      </c>
    </row>
    <row r="2756" spans="2:10" x14ac:dyDescent="0.25">
      <c r="B2756" s="129" t="e">
        <f>VLOOKUP(A2756,'Carga Remito.'!A$4:AK$16957,3,0)</f>
        <v>#N/A</v>
      </c>
      <c r="C2756" s="131" t="e">
        <f t="shared" ca="1" si="90"/>
        <v>#N/A</v>
      </c>
      <c r="D2756" s="28" t="e">
        <f>VLOOKUP(A2756,'Carga Remito.'!A$4:AK$15957,4,0)</f>
        <v>#N/A</v>
      </c>
      <c r="E2756" s="28" t="e">
        <f>VLOOKUP(A2756,'Carga Remito.'!A$4:AK$2258,6,0)</f>
        <v>#N/A</v>
      </c>
      <c r="F2756" s="28" t="e">
        <f>VLOOKUP(A2756,'Carga Remito.'!A$4:AK$1858,7,0)</f>
        <v>#N/A</v>
      </c>
      <c r="G2756" s="27" t="e">
        <f>VLOOKUP(A2756,'Carga Remito.'!A$4:AK$20957,MATCH(G$4,'Carga Remito.'!A$3:AQ$3,0),0)</f>
        <v>#N/A</v>
      </c>
      <c r="J2756" s="15" t="e">
        <f t="shared" si="91"/>
        <v>#N/A</v>
      </c>
    </row>
    <row r="2757" spans="2:10" x14ac:dyDescent="0.25">
      <c r="B2757" s="129" t="e">
        <f>VLOOKUP(A2757,'Carga Remito.'!A$4:AK$16957,3,0)</f>
        <v>#N/A</v>
      </c>
      <c r="C2757" s="131" t="e">
        <f t="shared" ca="1" si="90"/>
        <v>#N/A</v>
      </c>
      <c r="D2757" s="28" t="e">
        <f>VLOOKUP(A2757,'Carga Remito.'!A$4:AK$15957,4,0)</f>
        <v>#N/A</v>
      </c>
      <c r="E2757" s="28" t="e">
        <f>VLOOKUP(A2757,'Carga Remito.'!A$4:AK$2258,6,0)</f>
        <v>#N/A</v>
      </c>
      <c r="F2757" s="28" t="e">
        <f>VLOOKUP(A2757,'Carga Remito.'!A$4:AK$1858,7,0)</f>
        <v>#N/A</v>
      </c>
      <c r="G2757" s="27" t="e">
        <f>VLOOKUP(A2757,'Carga Remito.'!A$4:AK$20957,MATCH(G$4,'Carga Remito.'!A$3:AQ$3,0),0)</f>
        <v>#N/A</v>
      </c>
      <c r="J2757" s="15" t="e">
        <f t="shared" si="91"/>
        <v>#N/A</v>
      </c>
    </row>
    <row r="2758" spans="2:10" x14ac:dyDescent="0.25">
      <c r="B2758" s="129" t="e">
        <f>VLOOKUP(A2758,'Carga Remito.'!A$4:AK$16957,3,0)</f>
        <v>#N/A</v>
      </c>
      <c r="C2758" s="131" t="e">
        <f t="shared" ca="1" si="90"/>
        <v>#N/A</v>
      </c>
      <c r="D2758" s="28" t="e">
        <f>VLOOKUP(A2758,'Carga Remito.'!A$4:AK$15957,4,0)</f>
        <v>#N/A</v>
      </c>
      <c r="E2758" s="28" t="e">
        <f>VLOOKUP(A2758,'Carga Remito.'!A$4:AK$2258,6,0)</f>
        <v>#N/A</v>
      </c>
      <c r="F2758" s="28" t="e">
        <f>VLOOKUP(A2758,'Carga Remito.'!A$4:AK$1858,7,0)</f>
        <v>#N/A</v>
      </c>
      <c r="G2758" s="27" t="e">
        <f>VLOOKUP(A2758,'Carga Remito.'!A$4:AK$20957,MATCH(G$4,'Carga Remito.'!A$3:AQ$3,0),0)</f>
        <v>#N/A</v>
      </c>
      <c r="J2758" s="15" t="e">
        <f t="shared" si="91"/>
        <v>#N/A</v>
      </c>
    </row>
    <row r="2759" spans="2:10" x14ac:dyDescent="0.25">
      <c r="B2759" s="129" t="e">
        <f>VLOOKUP(A2759,'Carga Remito.'!A$4:AK$16957,3,0)</f>
        <v>#N/A</v>
      </c>
      <c r="C2759" s="131" t="e">
        <f t="shared" ca="1" si="90"/>
        <v>#N/A</v>
      </c>
      <c r="D2759" s="28" t="e">
        <f>VLOOKUP(A2759,'Carga Remito.'!A$4:AK$15957,4,0)</f>
        <v>#N/A</v>
      </c>
      <c r="E2759" s="28" t="e">
        <f>VLOOKUP(A2759,'Carga Remito.'!A$4:AK$2258,6,0)</f>
        <v>#N/A</v>
      </c>
      <c r="F2759" s="28" t="e">
        <f>VLOOKUP(A2759,'Carga Remito.'!A$4:AK$1858,7,0)</f>
        <v>#N/A</v>
      </c>
      <c r="G2759" s="27" t="e">
        <f>VLOOKUP(A2759,'Carga Remito.'!A$4:AK$20957,MATCH(G$4,'Carga Remito.'!A$3:AQ$3,0),0)</f>
        <v>#N/A</v>
      </c>
      <c r="J2759" s="15" t="e">
        <f t="shared" si="91"/>
        <v>#N/A</v>
      </c>
    </row>
    <row r="2760" spans="2:10" x14ac:dyDescent="0.25">
      <c r="B2760" s="129" t="e">
        <f>VLOOKUP(A2760,'Carga Remito.'!A$4:AK$16957,3,0)</f>
        <v>#N/A</v>
      </c>
      <c r="C2760" s="131" t="e">
        <f t="shared" ca="1" si="90"/>
        <v>#N/A</v>
      </c>
      <c r="D2760" s="28" t="e">
        <f>VLOOKUP(A2760,'Carga Remito.'!A$4:AK$15957,4,0)</f>
        <v>#N/A</v>
      </c>
      <c r="E2760" s="28" t="e">
        <f>VLOOKUP(A2760,'Carga Remito.'!A$4:AK$2258,6,0)</f>
        <v>#N/A</v>
      </c>
      <c r="F2760" s="28" t="e">
        <f>VLOOKUP(A2760,'Carga Remito.'!A$4:AK$1858,7,0)</f>
        <v>#N/A</v>
      </c>
      <c r="G2760" s="27" t="e">
        <f>VLOOKUP(A2760,'Carga Remito.'!A$4:AK$20957,MATCH(G$4,'Carga Remito.'!A$3:AQ$3,0),0)</f>
        <v>#N/A</v>
      </c>
      <c r="J2760" s="15" t="e">
        <f t="shared" si="91"/>
        <v>#N/A</v>
      </c>
    </row>
    <row r="2761" spans="2:10" x14ac:dyDescent="0.25">
      <c r="B2761" s="129" t="e">
        <f>VLOOKUP(A2761,'Carga Remito.'!A$4:AK$16957,3,0)</f>
        <v>#N/A</v>
      </c>
      <c r="C2761" s="131" t="e">
        <f t="shared" ca="1" si="90"/>
        <v>#N/A</v>
      </c>
      <c r="D2761" s="28" t="e">
        <f>VLOOKUP(A2761,'Carga Remito.'!A$4:AK$15957,4,0)</f>
        <v>#N/A</v>
      </c>
      <c r="E2761" s="28" t="e">
        <f>VLOOKUP(A2761,'Carga Remito.'!A$4:AK$2258,6,0)</f>
        <v>#N/A</v>
      </c>
      <c r="F2761" s="28" t="e">
        <f>VLOOKUP(A2761,'Carga Remito.'!A$4:AK$1858,7,0)</f>
        <v>#N/A</v>
      </c>
      <c r="G2761" s="27" t="e">
        <f>VLOOKUP(A2761,'Carga Remito.'!A$4:AK$20957,MATCH(G$4,'Carga Remito.'!A$3:AQ$3,0),0)</f>
        <v>#N/A</v>
      </c>
      <c r="J2761" s="15" t="e">
        <f t="shared" si="91"/>
        <v>#N/A</v>
      </c>
    </row>
    <row r="2762" spans="2:10" x14ac:dyDescent="0.25">
      <c r="B2762" s="129" t="e">
        <f>VLOOKUP(A2762,'Carga Remito.'!A$4:AK$16957,3,0)</f>
        <v>#N/A</v>
      </c>
      <c r="C2762" s="131" t="e">
        <f t="shared" ca="1" si="90"/>
        <v>#N/A</v>
      </c>
      <c r="D2762" s="28" t="e">
        <f>VLOOKUP(A2762,'Carga Remito.'!A$4:AK$15957,4,0)</f>
        <v>#N/A</v>
      </c>
      <c r="E2762" s="28" t="e">
        <f>VLOOKUP(A2762,'Carga Remito.'!A$4:AK$2258,6,0)</f>
        <v>#N/A</v>
      </c>
      <c r="F2762" s="28" t="e">
        <f>VLOOKUP(A2762,'Carga Remito.'!A$4:AK$1858,7,0)</f>
        <v>#N/A</v>
      </c>
      <c r="G2762" s="27" t="e">
        <f>VLOOKUP(A2762,'Carga Remito.'!A$4:AK$20957,MATCH(G$4,'Carga Remito.'!A$3:AQ$3,0),0)</f>
        <v>#N/A</v>
      </c>
      <c r="J2762" s="15" t="e">
        <f t="shared" si="91"/>
        <v>#N/A</v>
      </c>
    </row>
    <row r="2763" spans="2:10" x14ac:dyDescent="0.25">
      <c r="B2763" s="129" t="e">
        <f>VLOOKUP(A2763,'Carga Remito.'!A$4:AK$16957,3,0)</f>
        <v>#N/A</v>
      </c>
      <c r="C2763" s="131" t="e">
        <f t="shared" ca="1" si="90"/>
        <v>#N/A</v>
      </c>
      <c r="D2763" s="28" t="e">
        <f>VLOOKUP(A2763,'Carga Remito.'!A$4:AK$15957,4,0)</f>
        <v>#N/A</v>
      </c>
      <c r="E2763" s="28" t="e">
        <f>VLOOKUP(A2763,'Carga Remito.'!A$4:AK$2258,6,0)</f>
        <v>#N/A</v>
      </c>
      <c r="F2763" s="28" t="e">
        <f>VLOOKUP(A2763,'Carga Remito.'!A$4:AK$1858,7,0)</f>
        <v>#N/A</v>
      </c>
      <c r="G2763" s="27" t="e">
        <f>VLOOKUP(A2763,'Carga Remito.'!A$4:AK$20957,MATCH(G$4,'Carga Remito.'!A$3:AQ$3,0),0)</f>
        <v>#N/A</v>
      </c>
      <c r="J2763" s="15" t="e">
        <f t="shared" si="91"/>
        <v>#N/A</v>
      </c>
    </row>
    <row r="2764" spans="2:10" x14ac:dyDescent="0.25">
      <c r="B2764" s="129" t="e">
        <f>VLOOKUP(A2764,'Carga Remito.'!A$4:AK$16957,3,0)</f>
        <v>#N/A</v>
      </c>
      <c r="C2764" s="131" t="e">
        <f t="shared" ca="1" si="90"/>
        <v>#N/A</v>
      </c>
      <c r="D2764" s="28" t="e">
        <f>VLOOKUP(A2764,'Carga Remito.'!A$4:AK$15957,4,0)</f>
        <v>#N/A</v>
      </c>
      <c r="E2764" s="28" t="e">
        <f>VLOOKUP(A2764,'Carga Remito.'!A$4:AK$2258,6,0)</f>
        <v>#N/A</v>
      </c>
      <c r="F2764" s="28" t="e">
        <f>VLOOKUP(A2764,'Carga Remito.'!A$4:AK$1858,7,0)</f>
        <v>#N/A</v>
      </c>
      <c r="G2764" s="27" t="e">
        <f>VLOOKUP(A2764,'Carga Remito.'!A$4:AK$20957,MATCH(G$4,'Carga Remito.'!A$3:AQ$3,0),0)</f>
        <v>#N/A</v>
      </c>
      <c r="J2764" s="15" t="e">
        <f t="shared" si="91"/>
        <v>#N/A</v>
      </c>
    </row>
    <row r="2765" spans="2:10" x14ac:dyDescent="0.25">
      <c r="B2765" s="129" t="e">
        <f>VLOOKUP(A2765,'Carga Remito.'!A$4:AK$16957,3,0)</f>
        <v>#N/A</v>
      </c>
      <c r="C2765" s="131" t="e">
        <f t="shared" ca="1" si="90"/>
        <v>#N/A</v>
      </c>
      <c r="D2765" s="28" t="e">
        <f>VLOOKUP(A2765,'Carga Remito.'!A$4:AK$15957,4,0)</f>
        <v>#N/A</v>
      </c>
      <c r="E2765" s="28" t="e">
        <f>VLOOKUP(A2765,'Carga Remito.'!A$4:AK$2258,6,0)</f>
        <v>#N/A</v>
      </c>
      <c r="F2765" s="28" t="e">
        <f>VLOOKUP(A2765,'Carga Remito.'!A$4:AK$1858,7,0)</f>
        <v>#N/A</v>
      </c>
      <c r="G2765" s="27" t="e">
        <f>VLOOKUP(A2765,'Carga Remito.'!A$4:AK$20957,MATCH(G$4,'Carga Remito.'!A$3:AQ$3,0),0)</f>
        <v>#N/A</v>
      </c>
      <c r="J2765" s="15" t="e">
        <f t="shared" si="91"/>
        <v>#N/A</v>
      </c>
    </row>
    <row r="2766" spans="2:10" x14ac:dyDescent="0.25">
      <c r="B2766" s="129" t="e">
        <f>VLOOKUP(A2766,'Carga Remito.'!A$4:AK$16957,3,0)</f>
        <v>#N/A</v>
      </c>
      <c r="C2766" s="131" t="e">
        <f t="shared" ca="1" si="90"/>
        <v>#N/A</v>
      </c>
      <c r="D2766" s="28" t="e">
        <f>VLOOKUP(A2766,'Carga Remito.'!A$4:AK$15957,4,0)</f>
        <v>#N/A</v>
      </c>
      <c r="E2766" s="28" t="e">
        <f>VLOOKUP(A2766,'Carga Remito.'!A$4:AK$2258,6,0)</f>
        <v>#N/A</v>
      </c>
      <c r="F2766" s="28" t="e">
        <f>VLOOKUP(A2766,'Carga Remito.'!A$4:AK$1858,7,0)</f>
        <v>#N/A</v>
      </c>
      <c r="G2766" s="27" t="e">
        <f>VLOOKUP(A2766,'Carga Remito.'!A$4:AK$20957,MATCH(G$4,'Carga Remito.'!A$3:AQ$3,0),0)</f>
        <v>#N/A</v>
      </c>
      <c r="J2766" s="15" t="e">
        <f t="shared" si="91"/>
        <v>#N/A</v>
      </c>
    </row>
    <row r="2767" spans="2:10" x14ac:dyDescent="0.25">
      <c r="B2767" s="129" t="e">
        <f>VLOOKUP(A2767,'Carga Remito.'!A$4:AK$16957,3,0)</f>
        <v>#N/A</v>
      </c>
      <c r="C2767" s="131" t="e">
        <f t="shared" ca="1" si="90"/>
        <v>#N/A</v>
      </c>
      <c r="D2767" s="28" t="e">
        <f>VLOOKUP(A2767,'Carga Remito.'!A$4:AK$15957,4,0)</f>
        <v>#N/A</v>
      </c>
      <c r="E2767" s="28" t="e">
        <f>VLOOKUP(A2767,'Carga Remito.'!A$4:AK$2258,6,0)</f>
        <v>#N/A</v>
      </c>
      <c r="F2767" s="28" t="e">
        <f>VLOOKUP(A2767,'Carga Remito.'!A$4:AK$1858,7,0)</f>
        <v>#N/A</v>
      </c>
      <c r="G2767" s="27" t="e">
        <f>VLOOKUP(A2767,'Carga Remito.'!A$4:AK$20957,MATCH(G$4,'Carga Remito.'!A$3:AQ$3,0),0)</f>
        <v>#N/A</v>
      </c>
      <c r="J2767" s="15" t="e">
        <f t="shared" si="91"/>
        <v>#N/A</v>
      </c>
    </row>
    <row r="2768" spans="2:10" x14ac:dyDescent="0.25">
      <c r="B2768" s="129" t="e">
        <f>VLOOKUP(A2768,'Carga Remito.'!A$4:AK$16957,3,0)</f>
        <v>#N/A</v>
      </c>
      <c r="C2768" s="131" t="e">
        <f t="shared" ca="1" si="90"/>
        <v>#N/A</v>
      </c>
      <c r="D2768" s="28" t="e">
        <f>VLOOKUP(A2768,'Carga Remito.'!A$4:AK$15957,4,0)</f>
        <v>#N/A</v>
      </c>
      <c r="E2768" s="28" t="e">
        <f>VLOOKUP(A2768,'Carga Remito.'!A$4:AK$2258,6,0)</f>
        <v>#N/A</v>
      </c>
      <c r="F2768" s="28" t="e">
        <f>VLOOKUP(A2768,'Carga Remito.'!A$4:AK$1858,7,0)</f>
        <v>#N/A</v>
      </c>
      <c r="G2768" s="27" t="e">
        <f>VLOOKUP(A2768,'Carga Remito.'!A$4:AK$20957,MATCH(G$4,'Carga Remito.'!A$3:AQ$3,0),0)</f>
        <v>#N/A</v>
      </c>
      <c r="J2768" s="15" t="e">
        <f t="shared" si="91"/>
        <v>#N/A</v>
      </c>
    </row>
    <row r="2769" spans="2:10" x14ac:dyDescent="0.25">
      <c r="B2769" s="129" t="e">
        <f>VLOOKUP(A2769,'Carga Remito.'!A$4:AK$16957,3,0)</f>
        <v>#N/A</v>
      </c>
      <c r="C2769" s="131" t="e">
        <f t="shared" ca="1" si="90"/>
        <v>#N/A</v>
      </c>
      <c r="D2769" s="28" t="e">
        <f>VLOOKUP(A2769,'Carga Remito.'!A$4:AK$15957,4,0)</f>
        <v>#N/A</v>
      </c>
      <c r="E2769" s="28" t="e">
        <f>VLOOKUP(A2769,'Carga Remito.'!A$4:AK$2258,6,0)</f>
        <v>#N/A</v>
      </c>
      <c r="F2769" s="28" t="e">
        <f>VLOOKUP(A2769,'Carga Remito.'!A$4:AK$1858,7,0)</f>
        <v>#N/A</v>
      </c>
      <c r="G2769" s="27" t="e">
        <f>VLOOKUP(A2769,'Carga Remito.'!A$4:AK$20957,MATCH(G$4,'Carga Remito.'!A$3:AQ$3,0),0)</f>
        <v>#N/A</v>
      </c>
      <c r="J2769" s="15" t="e">
        <f t="shared" si="91"/>
        <v>#N/A</v>
      </c>
    </row>
    <row r="2770" spans="2:10" x14ac:dyDescent="0.25">
      <c r="B2770" s="129" t="e">
        <f>VLOOKUP(A2770,'Carga Remito.'!A$4:AK$16957,3,0)</f>
        <v>#N/A</v>
      </c>
      <c r="C2770" s="131" t="e">
        <f t="shared" ca="1" si="90"/>
        <v>#N/A</v>
      </c>
      <c r="D2770" s="28" t="e">
        <f>VLOOKUP(A2770,'Carga Remito.'!A$4:AK$15957,4,0)</f>
        <v>#N/A</v>
      </c>
      <c r="E2770" s="28" t="e">
        <f>VLOOKUP(A2770,'Carga Remito.'!A$4:AK$2258,6,0)</f>
        <v>#N/A</v>
      </c>
      <c r="F2770" s="28" t="e">
        <f>VLOOKUP(A2770,'Carga Remito.'!A$4:AK$1858,7,0)</f>
        <v>#N/A</v>
      </c>
      <c r="G2770" s="27" t="e">
        <f>VLOOKUP(A2770,'Carga Remito.'!A$4:AK$20957,MATCH(G$4,'Carga Remito.'!A$3:AQ$3,0),0)</f>
        <v>#N/A</v>
      </c>
      <c r="J2770" s="15" t="e">
        <f t="shared" si="91"/>
        <v>#N/A</v>
      </c>
    </row>
    <row r="2771" spans="2:10" x14ac:dyDescent="0.25">
      <c r="B2771" s="129" t="e">
        <f>VLOOKUP(A2771,'Carga Remito.'!A$4:AK$16957,3,0)</f>
        <v>#N/A</v>
      </c>
      <c r="C2771" s="131" t="e">
        <f t="shared" ca="1" si="90"/>
        <v>#N/A</v>
      </c>
      <c r="D2771" s="28" t="e">
        <f>VLOOKUP(A2771,'Carga Remito.'!A$4:AK$15957,4,0)</f>
        <v>#N/A</v>
      </c>
      <c r="E2771" s="28" t="e">
        <f>VLOOKUP(A2771,'Carga Remito.'!A$4:AK$2258,6,0)</f>
        <v>#N/A</v>
      </c>
      <c r="F2771" s="28" t="e">
        <f>VLOOKUP(A2771,'Carga Remito.'!A$4:AK$1858,7,0)</f>
        <v>#N/A</v>
      </c>
      <c r="G2771" s="27" t="e">
        <f>VLOOKUP(A2771,'Carga Remito.'!A$4:AK$20957,MATCH(G$4,'Carga Remito.'!A$3:AQ$3,0),0)</f>
        <v>#N/A</v>
      </c>
      <c r="J2771" s="15" t="e">
        <f t="shared" si="91"/>
        <v>#N/A</v>
      </c>
    </row>
    <row r="2772" spans="2:10" x14ac:dyDescent="0.25">
      <c r="B2772" s="129" t="e">
        <f>VLOOKUP(A2772,'Carga Remito.'!A$4:AK$16957,3,0)</f>
        <v>#N/A</v>
      </c>
      <c r="C2772" s="131" t="e">
        <f t="shared" ca="1" si="90"/>
        <v>#N/A</v>
      </c>
      <c r="D2772" s="28" t="e">
        <f>VLOOKUP(A2772,'Carga Remito.'!A$4:AK$15957,4,0)</f>
        <v>#N/A</v>
      </c>
      <c r="E2772" s="28" t="e">
        <f>VLOOKUP(A2772,'Carga Remito.'!A$4:AK$2258,6,0)</f>
        <v>#N/A</v>
      </c>
      <c r="F2772" s="28" t="e">
        <f>VLOOKUP(A2772,'Carga Remito.'!A$4:AK$1858,7,0)</f>
        <v>#N/A</v>
      </c>
      <c r="G2772" s="27" t="e">
        <f>VLOOKUP(A2772,'Carga Remito.'!A$4:AK$20957,MATCH(G$4,'Carga Remito.'!A$3:AQ$3,0),0)</f>
        <v>#N/A</v>
      </c>
      <c r="J2772" s="15" t="e">
        <f t="shared" si="91"/>
        <v>#N/A</v>
      </c>
    </row>
    <row r="2773" spans="2:10" x14ac:dyDescent="0.25">
      <c r="B2773" s="129" t="e">
        <f>VLOOKUP(A2773,'Carga Remito.'!A$4:AK$16957,3,0)</f>
        <v>#N/A</v>
      </c>
      <c r="C2773" s="131" t="e">
        <f t="shared" ca="1" si="90"/>
        <v>#N/A</v>
      </c>
      <c r="D2773" s="28" t="e">
        <f>VLOOKUP(A2773,'Carga Remito.'!A$4:AK$15957,4,0)</f>
        <v>#N/A</v>
      </c>
      <c r="E2773" s="28" t="e">
        <f>VLOOKUP(A2773,'Carga Remito.'!A$4:AK$2258,6,0)</f>
        <v>#N/A</v>
      </c>
      <c r="F2773" s="28" t="e">
        <f>VLOOKUP(A2773,'Carga Remito.'!A$4:AK$1858,7,0)</f>
        <v>#N/A</v>
      </c>
      <c r="G2773" s="27" t="e">
        <f>VLOOKUP(A2773,'Carga Remito.'!A$4:AK$20957,MATCH(G$4,'Carga Remito.'!A$3:AQ$3,0),0)</f>
        <v>#N/A</v>
      </c>
      <c r="J2773" s="15" t="e">
        <f t="shared" si="91"/>
        <v>#N/A</v>
      </c>
    </row>
    <row r="2774" spans="2:10" x14ac:dyDescent="0.25">
      <c r="B2774" s="129" t="e">
        <f>VLOOKUP(A2774,'Carga Remito.'!A$4:AK$16957,3,0)</f>
        <v>#N/A</v>
      </c>
      <c r="C2774" s="131" t="e">
        <f t="shared" ca="1" si="90"/>
        <v>#N/A</v>
      </c>
      <c r="D2774" s="28" t="e">
        <f>VLOOKUP(A2774,'Carga Remito.'!A$4:AK$15957,4,0)</f>
        <v>#N/A</v>
      </c>
      <c r="E2774" s="28" t="e">
        <f>VLOOKUP(A2774,'Carga Remito.'!A$4:AK$2258,6,0)</f>
        <v>#N/A</v>
      </c>
      <c r="F2774" s="28" t="e">
        <f>VLOOKUP(A2774,'Carga Remito.'!A$4:AK$1858,7,0)</f>
        <v>#N/A</v>
      </c>
      <c r="G2774" s="27" t="e">
        <f>VLOOKUP(A2774,'Carga Remito.'!A$4:AK$20957,MATCH(G$4,'Carga Remito.'!A$3:AQ$3,0),0)</f>
        <v>#N/A</v>
      </c>
      <c r="J2774" s="15" t="e">
        <f t="shared" si="91"/>
        <v>#N/A</v>
      </c>
    </row>
    <row r="2775" spans="2:10" x14ac:dyDescent="0.25">
      <c r="B2775" s="129" t="e">
        <f>VLOOKUP(A2775,'Carga Remito.'!A$4:AK$16957,3,0)</f>
        <v>#N/A</v>
      </c>
      <c r="C2775" s="131" t="e">
        <f t="shared" ca="1" si="90"/>
        <v>#N/A</v>
      </c>
      <c r="D2775" s="28" t="e">
        <f>VLOOKUP(A2775,'Carga Remito.'!A$4:AK$15957,4,0)</f>
        <v>#N/A</v>
      </c>
      <c r="E2775" s="28" t="e">
        <f>VLOOKUP(A2775,'Carga Remito.'!A$4:AK$2258,6,0)</f>
        <v>#N/A</v>
      </c>
      <c r="F2775" s="28" t="e">
        <f>VLOOKUP(A2775,'Carga Remito.'!A$4:AK$1858,7,0)</f>
        <v>#N/A</v>
      </c>
      <c r="G2775" s="27" t="e">
        <f>VLOOKUP(A2775,'Carga Remito.'!A$4:AK$20957,MATCH(G$4,'Carga Remito.'!A$3:AQ$3,0),0)</f>
        <v>#N/A</v>
      </c>
      <c r="J2775" s="15" t="e">
        <f t="shared" si="91"/>
        <v>#N/A</v>
      </c>
    </row>
    <row r="2776" spans="2:10" x14ac:dyDescent="0.25">
      <c r="B2776" s="129" t="e">
        <f>VLOOKUP(A2776,'Carga Remito.'!A$4:AK$16957,3,0)</f>
        <v>#N/A</v>
      </c>
      <c r="C2776" s="131" t="e">
        <f t="shared" ca="1" si="90"/>
        <v>#N/A</v>
      </c>
      <c r="D2776" s="28" t="e">
        <f>VLOOKUP(A2776,'Carga Remito.'!A$4:AK$15957,4,0)</f>
        <v>#N/A</v>
      </c>
      <c r="E2776" s="28" t="e">
        <f>VLOOKUP(A2776,'Carga Remito.'!A$4:AK$2258,6,0)</f>
        <v>#N/A</v>
      </c>
      <c r="F2776" s="28" t="e">
        <f>VLOOKUP(A2776,'Carga Remito.'!A$4:AK$1858,7,0)</f>
        <v>#N/A</v>
      </c>
      <c r="G2776" s="27" t="e">
        <f>VLOOKUP(A2776,'Carga Remito.'!A$4:AK$20957,MATCH(G$4,'Carga Remito.'!A$3:AQ$3,0),0)</f>
        <v>#N/A</v>
      </c>
      <c r="J2776" s="15" t="e">
        <f t="shared" si="91"/>
        <v>#N/A</v>
      </c>
    </row>
    <row r="2777" spans="2:10" x14ac:dyDescent="0.25">
      <c r="B2777" s="129" t="e">
        <f>VLOOKUP(A2777,'Carga Remito.'!A$4:AK$16957,3,0)</f>
        <v>#N/A</v>
      </c>
      <c r="C2777" s="131" t="e">
        <f t="shared" ca="1" si="90"/>
        <v>#N/A</v>
      </c>
      <c r="D2777" s="28" t="e">
        <f>VLOOKUP(A2777,'Carga Remito.'!A$4:AK$15957,4,0)</f>
        <v>#N/A</v>
      </c>
      <c r="E2777" s="28" t="e">
        <f>VLOOKUP(A2777,'Carga Remito.'!A$4:AK$2258,6,0)</f>
        <v>#N/A</v>
      </c>
      <c r="F2777" s="28" t="e">
        <f>VLOOKUP(A2777,'Carga Remito.'!A$4:AK$1858,7,0)</f>
        <v>#N/A</v>
      </c>
      <c r="G2777" s="27" t="e">
        <f>VLOOKUP(A2777,'Carga Remito.'!A$4:AK$20957,MATCH(G$4,'Carga Remito.'!A$3:AQ$3,0),0)</f>
        <v>#N/A</v>
      </c>
      <c r="J2777" s="15" t="e">
        <f t="shared" si="91"/>
        <v>#N/A</v>
      </c>
    </row>
    <row r="2778" spans="2:10" x14ac:dyDescent="0.25">
      <c r="B2778" s="129" t="e">
        <f>VLOOKUP(A2778,'Carga Remito.'!A$4:AK$16957,3,0)</f>
        <v>#N/A</v>
      </c>
      <c r="C2778" s="131" t="e">
        <f t="shared" ca="1" si="90"/>
        <v>#N/A</v>
      </c>
      <c r="D2778" s="28" t="e">
        <f>VLOOKUP(A2778,'Carga Remito.'!A$4:AK$15957,4,0)</f>
        <v>#N/A</v>
      </c>
      <c r="E2778" s="28" t="e">
        <f>VLOOKUP(A2778,'Carga Remito.'!A$4:AK$2258,6,0)</f>
        <v>#N/A</v>
      </c>
      <c r="F2778" s="28" t="e">
        <f>VLOOKUP(A2778,'Carga Remito.'!A$4:AK$1858,7,0)</f>
        <v>#N/A</v>
      </c>
      <c r="G2778" s="27" t="e">
        <f>VLOOKUP(A2778,'Carga Remito.'!A$4:AK$20957,MATCH(G$4,'Carga Remito.'!A$3:AQ$3,0),0)</f>
        <v>#N/A</v>
      </c>
      <c r="J2778" s="15" t="e">
        <f t="shared" si="91"/>
        <v>#N/A</v>
      </c>
    </row>
    <row r="2779" spans="2:10" x14ac:dyDescent="0.25">
      <c r="B2779" s="129" t="e">
        <f>VLOOKUP(A2779,'Carga Remito.'!A$4:AK$16957,3,0)</f>
        <v>#N/A</v>
      </c>
      <c r="C2779" s="131" t="e">
        <f t="shared" ca="1" si="90"/>
        <v>#N/A</v>
      </c>
      <c r="D2779" s="28" t="e">
        <f>VLOOKUP(A2779,'Carga Remito.'!A$4:AK$15957,4,0)</f>
        <v>#N/A</v>
      </c>
      <c r="E2779" s="28" t="e">
        <f>VLOOKUP(A2779,'Carga Remito.'!A$4:AK$2258,6,0)</f>
        <v>#N/A</v>
      </c>
      <c r="F2779" s="28" t="e">
        <f>VLOOKUP(A2779,'Carga Remito.'!A$4:AK$1858,7,0)</f>
        <v>#N/A</v>
      </c>
      <c r="G2779" s="27" t="e">
        <f>VLOOKUP(A2779,'Carga Remito.'!A$4:AK$20957,MATCH(G$4,'Carga Remito.'!A$3:AQ$3,0),0)</f>
        <v>#N/A</v>
      </c>
      <c r="J2779" s="15" t="e">
        <f t="shared" si="91"/>
        <v>#N/A</v>
      </c>
    </row>
    <row r="2780" spans="2:10" x14ac:dyDescent="0.25">
      <c r="B2780" s="129" t="e">
        <f>VLOOKUP(A2780,'Carga Remito.'!A$4:AK$16957,3,0)</f>
        <v>#N/A</v>
      </c>
      <c r="C2780" s="131" t="e">
        <f t="shared" ca="1" si="90"/>
        <v>#N/A</v>
      </c>
      <c r="D2780" s="28" t="e">
        <f>VLOOKUP(A2780,'Carga Remito.'!A$4:AK$15957,4,0)</f>
        <v>#N/A</v>
      </c>
      <c r="E2780" s="28" t="e">
        <f>VLOOKUP(A2780,'Carga Remito.'!A$4:AK$2258,6,0)</f>
        <v>#N/A</v>
      </c>
      <c r="F2780" s="28" t="e">
        <f>VLOOKUP(A2780,'Carga Remito.'!A$4:AK$1858,7,0)</f>
        <v>#N/A</v>
      </c>
      <c r="G2780" s="27" t="e">
        <f>VLOOKUP(A2780,'Carga Remito.'!A$4:AK$20957,MATCH(G$4,'Carga Remito.'!A$3:AQ$3,0),0)</f>
        <v>#N/A</v>
      </c>
      <c r="J2780" s="15" t="e">
        <f t="shared" si="91"/>
        <v>#N/A</v>
      </c>
    </row>
    <row r="2781" spans="2:10" x14ac:dyDescent="0.25">
      <c r="B2781" s="129" t="e">
        <f>VLOOKUP(A2781,'Carga Remito.'!A$4:AK$16957,3,0)</f>
        <v>#N/A</v>
      </c>
      <c r="C2781" s="131" t="e">
        <f t="shared" ca="1" si="90"/>
        <v>#N/A</v>
      </c>
      <c r="D2781" s="28" t="e">
        <f>VLOOKUP(A2781,'Carga Remito.'!A$4:AK$15957,4,0)</f>
        <v>#N/A</v>
      </c>
      <c r="E2781" s="28" t="e">
        <f>VLOOKUP(A2781,'Carga Remito.'!A$4:AK$2258,6,0)</f>
        <v>#N/A</v>
      </c>
      <c r="F2781" s="28" t="e">
        <f>VLOOKUP(A2781,'Carga Remito.'!A$4:AK$1858,7,0)</f>
        <v>#N/A</v>
      </c>
      <c r="G2781" s="27" t="e">
        <f>VLOOKUP(A2781,'Carga Remito.'!A$4:AK$20957,MATCH(G$4,'Carga Remito.'!A$3:AQ$3,0),0)</f>
        <v>#N/A</v>
      </c>
      <c r="J2781" s="15" t="e">
        <f t="shared" si="91"/>
        <v>#N/A</v>
      </c>
    </row>
    <row r="2782" spans="2:10" x14ac:dyDescent="0.25">
      <c r="B2782" s="129" t="e">
        <f>VLOOKUP(A2782,'Carga Remito.'!A$4:AK$16957,3,0)</f>
        <v>#N/A</v>
      </c>
      <c r="C2782" s="131" t="e">
        <f t="shared" ca="1" si="90"/>
        <v>#N/A</v>
      </c>
      <c r="D2782" s="28" t="e">
        <f>VLOOKUP(A2782,'Carga Remito.'!A$4:AK$15957,4,0)</f>
        <v>#N/A</v>
      </c>
      <c r="E2782" s="28" t="e">
        <f>VLOOKUP(A2782,'Carga Remito.'!A$4:AK$2258,6,0)</f>
        <v>#N/A</v>
      </c>
      <c r="F2782" s="28" t="e">
        <f>VLOOKUP(A2782,'Carga Remito.'!A$4:AK$1858,7,0)</f>
        <v>#N/A</v>
      </c>
      <c r="G2782" s="27" t="e">
        <f>VLOOKUP(A2782,'Carga Remito.'!A$4:AK$20957,MATCH(G$4,'Carga Remito.'!A$3:AQ$3,0),0)</f>
        <v>#N/A</v>
      </c>
      <c r="J2782" s="15" t="e">
        <f t="shared" si="91"/>
        <v>#N/A</v>
      </c>
    </row>
    <row r="2783" spans="2:10" x14ac:dyDescent="0.25">
      <c r="B2783" s="129" t="e">
        <f>VLOOKUP(A2783,'Carga Remito.'!A$4:AK$16957,3,0)</f>
        <v>#N/A</v>
      </c>
      <c r="C2783" s="131" t="e">
        <f t="shared" ca="1" si="90"/>
        <v>#N/A</v>
      </c>
      <c r="D2783" s="28" t="e">
        <f>VLOOKUP(A2783,'Carga Remito.'!A$4:AK$15957,4,0)</f>
        <v>#N/A</v>
      </c>
      <c r="E2783" s="28" t="e">
        <f>VLOOKUP(A2783,'Carga Remito.'!A$4:AK$2258,6,0)</f>
        <v>#N/A</v>
      </c>
      <c r="F2783" s="28" t="e">
        <f>VLOOKUP(A2783,'Carga Remito.'!A$4:AK$1858,7,0)</f>
        <v>#N/A</v>
      </c>
      <c r="G2783" s="27" t="e">
        <f>VLOOKUP(A2783,'Carga Remito.'!A$4:AK$20957,MATCH(G$4,'Carga Remito.'!A$3:AQ$3,0),0)</f>
        <v>#N/A</v>
      </c>
      <c r="J2783" s="15" t="e">
        <f t="shared" si="91"/>
        <v>#N/A</v>
      </c>
    </row>
    <row r="2784" spans="2:10" x14ac:dyDescent="0.25">
      <c r="B2784" s="129" t="e">
        <f>VLOOKUP(A2784,'Carga Remito.'!A$4:AK$16957,3,0)</f>
        <v>#N/A</v>
      </c>
      <c r="C2784" s="131" t="e">
        <f t="shared" ca="1" si="90"/>
        <v>#N/A</v>
      </c>
      <c r="D2784" s="28" t="e">
        <f>VLOOKUP(A2784,'Carga Remito.'!A$4:AK$15957,4,0)</f>
        <v>#N/A</v>
      </c>
      <c r="E2784" s="28" t="e">
        <f>VLOOKUP(A2784,'Carga Remito.'!A$4:AK$2258,6,0)</f>
        <v>#N/A</v>
      </c>
      <c r="F2784" s="28" t="e">
        <f>VLOOKUP(A2784,'Carga Remito.'!A$4:AK$1858,7,0)</f>
        <v>#N/A</v>
      </c>
      <c r="G2784" s="27" t="e">
        <f>VLOOKUP(A2784,'Carga Remito.'!A$4:AK$20957,MATCH(G$4,'Carga Remito.'!A$3:AQ$3,0),0)</f>
        <v>#N/A</v>
      </c>
      <c r="J2784" s="15" t="e">
        <f t="shared" si="91"/>
        <v>#N/A</v>
      </c>
    </row>
    <row r="2785" spans="2:10" x14ac:dyDescent="0.25">
      <c r="B2785" s="129" t="e">
        <f>VLOOKUP(A2785,'Carga Remito.'!A$4:AK$16957,3,0)</f>
        <v>#N/A</v>
      </c>
      <c r="C2785" s="131" t="e">
        <f t="shared" ca="1" si="90"/>
        <v>#N/A</v>
      </c>
      <c r="D2785" s="28" t="e">
        <f>VLOOKUP(A2785,'Carga Remito.'!A$4:AK$15957,4,0)</f>
        <v>#N/A</v>
      </c>
      <c r="E2785" s="28" t="e">
        <f>VLOOKUP(A2785,'Carga Remito.'!A$4:AK$2258,6,0)</f>
        <v>#N/A</v>
      </c>
      <c r="F2785" s="28" t="e">
        <f>VLOOKUP(A2785,'Carga Remito.'!A$4:AK$1858,7,0)</f>
        <v>#N/A</v>
      </c>
      <c r="G2785" s="27" t="e">
        <f>VLOOKUP(A2785,'Carga Remito.'!A$4:AK$20957,MATCH(G$4,'Carga Remito.'!A$3:AQ$3,0),0)</f>
        <v>#N/A</v>
      </c>
      <c r="J2785" s="15" t="e">
        <f t="shared" si="91"/>
        <v>#N/A</v>
      </c>
    </row>
    <row r="2786" spans="2:10" x14ac:dyDescent="0.25">
      <c r="B2786" s="129" t="e">
        <f>VLOOKUP(A2786,'Carga Remito.'!A$4:AK$16957,3,0)</f>
        <v>#N/A</v>
      </c>
      <c r="C2786" s="131" t="e">
        <f t="shared" ca="1" si="90"/>
        <v>#N/A</v>
      </c>
      <c r="D2786" s="28" t="e">
        <f>VLOOKUP(A2786,'Carga Remito.'!A$4:AK$15957,4,0)</f>
        <v>#N/A</v>
      </c>
      <c r="E2786" s="28" t="e">
        <f>VLOOKUP(A2786,'Carga Remito.'!A$4:AK$2258,6,0)</f>
        <v>#N/A</v>
      </c>
      <c r="F2786" s="28" t="e">
        <f>VLOOKUP(A2786,'Carga Remito.'!A$4:AK$1858,7,0)</f>
        <v>#N/A</v>
      </c>
      <c r="G2786" s="27" t="e">
        <f>VLOOKUP(A2786,'Carga Remito.'!A$4:AK$20957,MATCH(G$4,'Carga Remito.'!A$3:AQ$3,0),0)</f>
        <v>#N/A</v>
      </c>
      <c r="J2786" s="15" t="e">
        <f t="shared" si="91"/>
        <v>#N/A</v>
      </c>
    </row>
    <row r="2787" spans="2:10" x14ac:dyDescent="0.25">
      <c r="B2787" s="129" t="e">
        <f>VLOOKUP(A2787,'Carga Remito.'!A$4:AK$16957,3,0)</f>
        <v>#N/A</v>
      </c>
      <c r="C2787" s="131" t="e">
        <f t="shared" ca="1" si="90"/>
        <v>#N/A</v>
      </c>
      <c r="D2787" s="28" t="e">
        <f>VLOOKUP(A2787,'Carga Remito.'!A$4:AK$15957,4,0)</f>
        <v>#N/A</v>
      </c>
      <c r="E2787" s="28" t="e">
        <f>VLOOKUP(A2787,'Carga Remito.'!A$4:AK$2258,6,0)</f>
        <v>#N/A</v>
      </c>
      <c r="F2787" s="28" t="e">
        <f>VLOOKUP(A2787,'Carga Remito.'!A$4:AK$1858,7,0)</f>
        <v>#N/A</v>
      </c>
      <c r="G2787" s="27" t="e">
        <f>VLOOKUP(A2787,'Carga Remito.'!A$4:AK$20957,MATCH(G$4,'Carga Remito.'!A$3:AQ$3,0),0)</f>
        <v>#N/A</v>
      </c>
      <c r="J2787" s="15" t="e">
        <f t="shared" si="91"/>
        <v>#N/A</v>
      </c>
    </row>
    <row r="2788" spans="2:10" x14ac:dyDescent="0.25">
      <c r="B2788" s="129" t="e">
        <f>VLOOKUP(A2788,'Carga Remito.'!A$4:AK$16957,3,0)</f>
        <v>#N/A</v>
      </c>
      <c r="C2788" s="131" t="e">
        <f t="shared" ca="1" si="90"/>
        <v>#N/A</v>
      </c>
      <c r="D2788" s="28" t="e">
        <f>VLOOKUP(A2788,'Carga Remito.'!A$4:AK$15957,4,0)</f>
        <v>#N/A</v>
      </c>
      <c r="E2788" s="28" t="e">
        <f>VLOOKUP(A2788,'Carga Remito.'!A$4:AK$2258,6,0)</f>
        <v>#N/A</v>
      </c>
      <c r="F2788" s="28" t="e">
        <f>VLOOKUP(A2788,'Carga Remito.'!A$4:AK$1858,7,0)</f>
        <v>#N/A</v>
      </c>
      <c r="G2788" s="27" t="e">
        <f>VLOOKUP(A2788,'Carga Remito.'!A$4:AK$20957,MATCH(G$4,'Carga Remito.'!A$3:AQ$3,0),0)</f>
        <v>#N/A</v>
      </c>
      <c r="J2788" s="15" t="e">
        <f t="shared" si="91"/>
        <v>#N/A</v>
      </c>
    </row>
    <row r="2789" spans="2:10" x14ac:dyDescent="0.25">
      <c r="B2789" s="129" t="e">
        <f>VLOOKUP(A2789,'Carga Remito.'!A$4:AK$16957,3,0)</f>
        <v>#N/A</v>
      </c>
      <c r="C2789" s="131" t="e">
        <f t="shared" ref="C2789:C2852" ca="1" si="92">IF((TODAY()-B2789)&lt;30,0,(TODAY()-B2789)/30)</f>
        <v>#N/A</v>
      </c>
      <c r="D2789" s="28" t="e">
        <f>VLOOKUP(A2789,'Carga Remito.'!A$4:AK$15957,4,0)</f>
        <v>#N/A</v>
      </c>
      <c r="E2789" s="28" t="e">
        <f>VLOOKUP(A2789,'Carga Remito.'!A$4:AK$2258,6,0)</f>
        <v>#N/A</v>
      </c>
      <c r="F2789" s="28" t="e">
        <f>VLOOKUP(A2789,'Carga Remito.'!A$4:AK$1858,7,0)</f>
        <v>#N/A</v>
      </c>
      <c r="G2789" s="27" t="e">
        <f>VLOOKUP(A2789,'Carga Remito.'!A$4:AK$20957,MATCH(G$4,'Carga Remito.'!A$3:AQ$3,0),0)</f>
        <v>#N/A</v>
      </c>
      <c r="J2789" s="15" t="e">
        <f t="shared" si="91"/>
        <v>#N/A</v>
      </c>
    </row>
    <row r="2790" spans="2:10" x14ac:dyDescent="0.25">
      <c r="B2790" s="129" t="e">
        <f>VLOOKUP(A2790,'Carga Remito.'!A$4:AK$16957,3,0)</f>
        <v>#N/A</v>
      </c>
      <c r="C2790" s="131" t="e">
        <f t="shared" ca="1" si="92"/>
        <v>#N/A</v>
      </c>
      <c r="D2790" s="28" t="e">
        <f>VLOOKUP(A2790,'Carga Remito.'!A$4:AK$15957,4,0)</f>
        <v>#N/A</v>
      </c>
      <c r="E2790" s="28" t="e">
        <f>VLOOKUP(A2790,'Carga Remito.'!A$4:AK$2258,6,0)</f>
        <v>#N/A</v>
      </c>
      <c r="F2790" s="28" t="e">
        <f>VLOOKUP(A2790,'Carga Remito.'!A$4:AK$1858,7,0)</f>
        <v>#N/A</v>
      </c>
      <c r="G2790" s="27" t="e">
        <f>VLOOKUP(A2790,'Carga Remito.'!A$4:AK$20957,MATCH(G$4,'Carga Remito.'!A$3:AQ$3,0),0)</f>
        <v>#N/A</v>
      </c>
      <c r="J2790" s="15" t="e">
        <f t="shared" si="91"/>
        <v>#N/A</v>
      </c>
    </row>
    <row r="2791" spans="2:10" x14ac:dyDescent="0.25">
      <c r="B2791" s="129" t="e">
        <f>VLOOKUP(A2791,'Carga Remito.'!A$4:AK$16957,3,0)</f>
        <v>#N/A</v>
      </c>
      <c r="C2791" s="131" t="e">
        <f t="shared" ca="1" si="92"/>
        <v>#N/A</v>
      </c>
      <c r="D2791" s="28" t="e">
        <f>VLOOKUP(A2791,'Carga Remito.'!A$4:AK$15957,4,0)</f>
        <v>#N/A</v>
      </c>
      <c r="E2791" s="28" t="e">
        <f>VLOOKUP(A2791,'Carga Remito.'!A$4:AK$2258,6,0)</f>
        <v>#N/A</v>
      </c>
      <c r="F2791" s="28" t="e">
        <f>VLOOKUP(A2791,'Carga Remito.'!A$4:AK$1858,7,0)</f>
        <v>#N/A</v>
      </c>
      <c r="G2791" s="27" t="e">
        <f>VLOOKUP(A2791,'Carga Remito.'!A$4:AK$20957,MATCH(G$4,'Carga Remito.'!A$3:AQ$3,0),0)</f>
        <v>#N/A</v>
      </c>
      <c r="J2791" s="15" t="e">
        <f t="shared" si="91"/>
        <v>#N/A</v>
      </c>
    </row>
    <row r="2792" spans="2:10" x14ac:dyDescent="0.25">
      <c r="B2792" s="129" t="e">
        <f>VLOOKUP(A2792,'Carga Remito.'!A$4:AK$16957,3,0)</f>
        <v>#N/A</v>
      </c>
      <c r="C2792" s="131" t="e">
        <f t="shared" ca="1" si="92"/>
        <v>#N/A</v>
      </c>
      <c r="D2792" s="28" t="e">
        <f>VLOOKUP(A2792,'Carga Remito.'!A$4:AK$15957,4,0)</f>
        <v>#N/A</v>
      </c>
      <c r="E2792" s="28" t="e">
        <f>VLOOKUP(A2792,'Carga Remito.'!A$4:AK$2258,6,0)</f>
        <v>#N/A</v>
      </c>
      <c r="F2792" s="28" t="e">
        <f>VLOOKUP(A2792,'Carga Remito.'!A$4:AK$1858,7,0)</f>
        <v>#N/A</v>
      </c>
      <c r="G2792" s="27" t="e">
        <f>VLOOKUP(A2792,'Carga Remito.'!A$4:AK$20957,MATCH(G$4,'Carga Remito.'!A$3:AQ$3,0),0)</f>
        <v>#N/A</v>
      </c>
      <c r="J2792" s="15" t="e">
        <f t="shared" si="91"/>
        <v>#N/A</v>
      </c>
    </row>
    <row r="2793" spans="2:10" x14ac:dyDescent="0.25">
      <c r="B2793" s="129" t="e">
        <f>VLOOKUP(A2793,'Carga Remito.'!A$4:AK$16957,3,0)</f>
        <v>#N/A</v>
      </c>
      <c r="C2793" s="131" t="e">
        <f t="shared" ca="1" si="92"/>
        <v>#N/A</v>
      </c>
      <c r="D2793" s="28" t="e">
        <f>VLOOKUP(A2793,'Carga Remito.'!A$4:AK$15957,4,0)</f>
        <v>#N/A</v>
      </c>
      <c r="E2793" s="28" t="e">
        <f>VLOOKUP(A2793,'Carga Remito.'!A$4:AK$2258,6,0)</f>
        <v>#N/A</v>
      </c>
      <c r="F2793" s="28" t="e">
        <f>VLOOKUP(A2793,'Carga Remito.'!A$4:AK$1858,7,0)</f>
        <v>#N/A</v>
      </c>
      <c r="G2793" s="27" t="e">
        <f>VLOOKUP(A2793,'Carga Remito.'!A$4:AK$20957,MATCH(G$4,'Carga Remito.'!A$3:AQ$3,0),0)</f>
        <v>#N/A</v>
      </c>
      <c r="J2793" s="15" t="e">
        <f t="shared" si="91"/>
        <v>#N/A</v>
      </c>
    </row>
    <row r="2794" spans="2:10" x14ac:dyDescent="0.25">
      <c r="B2794" s="129" t="e">
        <f>VLOOKUP(A2794,'Carga Remito.'!A$4:AK$16957,3,0)</f>
        <v>#N/A</v>
      </c>
      <c r="C2794" s="131" t="e">
        <f t="shared" ca="1" si="92"/>
        <v>#N/A</v>
      </c>
      <c r="D2794" s="28" t="e">
        <f>VLOOKUP(A2794,'Carga Remito.'!A$4:AK$15957,4,0)</f>
        <v>#N/A</v>
      </c>
      <c r="E2794" s="28" t="e">
        <f>VLOOKUP(A2794,'Carga Remito.'!A$4:AK$2258,6,0)</f>
        <v>#N/A</v>
      </c>
      <c r="F2794" s="28" t="e">
        <f>VLOOKUP(A2794,'Carga Remito.'!A$4:AK$1858,7,0)</f>
        <v>#N/A</v>
      </c>
      <c r="G2794" s="27" t="e">
        <f>VLOOKUP(A2794,'Carga Remito.'!A$4:AK$20957,MATCH(G$4,'Carga Remito.'!A$3:AQ$3,0),0)</f>
        <v>#N/A</v>
      </c>
      <c r="J2794" s="15" t="e">
        <f t="shared" si="91"/>
        <v>#N/A</v>
      </c>
    </row>
    <row r="2795" spans="2:10" x14ac:dyDescent="0.25">
      <c r="B2795" s="129" t="e">
        <f>VLOOKUP(A2795,'Carga Remito.'!A$4:AK$16957,3,0)</f>
        <v>#N/A</v>
      </c>
      <c r="C2795" s="131" t="e">
        <f t="shared" ca="1" si="92"/>
        <v>#N/A</v>
      </c>
      <c r="D2795" s="28" t="e">
        <f>VLOOKUP(A2795,'Carga Remito.'!A$4:AK$15957,4,0)</f>
        <v>#N/A</v>
      </c>
      <c r="E2795" s="28" t="e">
        <f>VLOOKUP(A2795,'Carga Remito.'!A$4:AK$2258,6,0)</f>
        <v>#N/A</v>
      </c>
      <c r="F2795" s="28" t="e">
        <f>VLOOKUP(A2795,'Carga Remito.'!A$4:AK$1858,7,0)</f>
        <v>#N/A</v>
      </c>
      <c r="G2795" s="27" t="e">
        <f>VLOOKUP(A2795,'Carga Remito.'!A$4:AK$20957,MATCH(G$4,'Carga Remito.'!A$3:AQ$3,0),0)</f>
        <v>#N/A</v>
      </c>
      <c r="J2795" s="15" t="e">
        <f t="shared" si="91"/>
        <v>#N/A</v>
      </c>
    </row>
    <row r="2796" spans="2:10" x14ac:dyDescent="0.25">
      <c r="B2796" s="129" t="e">
        <f>VLOOKUP(A2796,'Carga Remito.'!A$4:AK$16957,3,0)</f>
        <v>#N/A</v>
      </c>
      <c r="C2796" s="131" t="e">
        <f t="shared" ca="1" si="92"/>
        <v>#N/A</v>
      </c>
      <c r="D2796" s="28" t="e">
        <f>VLOOKUP(A2796,'Carga Remito.'!A$4:AK$15957,4,0)</f>
        <v>#N/A</v>
      </c>
      <c r="E2796" s="28" t="e">
        <f>VLOOKUP(A2796,'Carga Remito.'!A$4:AK$2258,6,0)</f>
        <v>#N/A</v>
      </c>
      <c r="F2796" s="28" t="e">
        <f>VLOOKUP(A2796,'Carga Remito.'!A$4:AK$1858,7,0)</f>
        <v>#N/A</v>
      </c>
      <c r="G2796" s="27" t="e">
        <f>VLOOKUP(A2796,'Carga Remito.'!A$4:AK$20957,MATCH(G$4,'Carga Remito.'!A$3:AQ$3,0),0)</f>
        <v>#N/A</v>
      </c>
      <c r="J2796" s="15" t="e">
        <f t="shared" si="91"/>
        <v>#N/A</v>
      </c>
    </row>
    <row r="2797" spans="2:10" x14ac:dyDescent="0.25">
      <c r="B2797" s="129" t="e">
        <f>VLOOKUP(A2797,'Carga Remito.'!A$4:AK$16957,3,0)</f>
        <v>#N/A</v>
      </c>
      <c r="C2797" s="131" t="e">
        <f t="shared" ca="1" si="92"/>
        <v>#N/A</v>
      </c>
      <c r="D2797" s="28" t="e">
        <f>VLOOKUP(A2797,'Carga Remito.'!A$4:AK$15957,4,0)</f>
        <v>#N/A</v>
      </c>
      <c r="E2797" s="28" t="e">
        <f>VLOOKUP(A2797,'Carga Remito.'!A$4:AK$2258,6,0)</f>
        <v>#N/A</v>
      </c>
      <c r="F2797" s="28" t="e">
        <f>VLOOKUP(A2797,'Carga Remito.'!A$4:AK$1858,7,0)</f>
        <v>#N/A</v>
      </c>
      <c r="G2797" s="27" t="e">
        <f>VLOOKUP(A2797,'Carga Remito.'!A$4:AK$20957,MATCH(G$4,'Carga Remito.'!A$3:AQ$3,0),0)</f>
        <v>#N/A</v>
      </c>
      <c r="J2797" s="15" t="e">
        <f t="shared" si="91"/>
        <v>#N/A</v>
      </c>
    </row>
    <row r="2798" spans="2:10" x14ac:dyDescent="0.25">
      <c r="B2798" s="129" t="e">
        <f>VLOOKUP(A2798,'Carga Remito.'!A$4:AK$16957,3,0)</f>
        <v>#N/A</v>
      </c>
      <c r="C2798" s="131" t="e">
        <f t="shared" ca="1" si="92"/>
        <v>#N/A</v>
      </c>
      <c r="D2798" s="28" t="e">
        <f>VLOOKUP(A2798,'Carga Remito.'!A$4:AK$15957,4,0)</f>
        <v>#N/A</v>
      </c>
      <c r="E2798" s="28" t="e">
        <f>VLOOKUP(A2798,'Carga Remito.'!A$4:AK$2258,6,0)</f>
        <v>#N/A</v>
      </c>
      <c r="F2798" s="28" t="e">
        <f>VLOOKUP(A2798,'Carga Remito.'!A$4:AK$1858,7,0)</f>
        <v>#N/A</v>
      </c>
      <c r="G2798" s="27" t="e">
        <f>VLOOKUP(A2798,'Carga Remito.'!A$4:AK$20957,MATCH(G$4,'Carga Remito.'!A$3:AQ$3,0),0)</f>
        <v>#N/A</v>
      </c>
      <c r="J2798" s="15" t="e">
        <f t="shared" si="91"/>
        <v>#N/A</v>
      </c>
    </row>
    <row r="2799" spans="2:10" x14ac:dyDescent="0.25">
      <c r="B2799" s="129" t="e">
        <f>VLOOKUP(A2799,'Carga Remito.'!A$4:AK$16957,3,0)</f>
        <v>#N/A</v>
      </c>
      <c r="C2799" s="131" t="e">
        <f t="shared" ca="1" si="92"/>
        <v>#N/A</v>
      </c>
      <c r="D2799" s="28" t="e">
        <f>VLOOKUP(A2799,'Carga Remito.'!A$4:AK$15957,4,0)</f>
        <v>#N/A</v>
      </c>
      <c r="E2799" s="28" t="e">
        <f>VLOOKUP(A2799,'Carga Remito.'!A$4:AK$2258,6,0)</f>
        <v>#N/A</v>
      </c>
      <c r="F2799" s="28" t="e">
        <f>VLOOKUP(A2799,'Carga Remito.'!A$4:AK$1858,7,0)</f>
        <v>#N/A</v>
      </c>
      <c r="G2799" s="27" t="e">
        <f>VLOOKUP(A2799,'Carga Remito.'!A$4:AK$20957,MATCH(G$4,'Carga Remito.'!A$3:AQ$3,0),0)</f>
        <v>#N/A</v>
      </c>
      <c r="J2799" s="15" t="e">
        <f t="shared" si="91"/>
        <v>#N/A</v>
      </c>
    </row>
    <row r="2800" spans="2:10" x14ac:dyDescent="0.25">
      <c r="B2800" s="129" t="e">
        <f>VLOOKUP(A2800,'Carga Remito.'!A$4:AK$16957,3,0)</f>
        <v>#N/A</v>
      </c>
      <c r="C2800" s="131" t="e">
        <f t="shared" ca="1" si="92"/>
        <v>#N/A</v>
      </c>
      <c r="D2800" s="28" t="e">
        <f>VLOOKUP(A2800,'Carga Remito.'!A$4:AK$15957,4,0)</f>
        <v>#N/A</v>
      </c>
      <c r="E2800" s="28" t="e">
        <f>VLOOKUP(A2800,'Carga Remito.'!A$4:AK$2258,6,0)</f>
        <v>#N/A</v>
      </c>
      <c r="F2800" s="28" t="e">
        <f>VLOOKUP(A2800,'Carga Remito.'!A$4:AK$1858,7,0)</f>
        <v>#N/A</v>
      </c>
      <c r="G2800" s="27" t="e">
        <f>VLOOKUP(A2800,'Carga Remito.'!A$4:AK$20957,MATCH(G$4,'Carga Remito.'!A$3:AQ$3,0),0)</f>
        <v>#N/A</v>
      </c>
      <c r="J2800" s="15" t="e">
        <f t="shared" si="91"/>
        <v>#N/A</v>
      </c>
    </row>
    <row r="2801" spans="2:10" x14ac:dyDescent="0.25">
      <c r="B2801" s="129" t="e">
        <f>VLOOKUP(A2801,'Carga Remito.'!A$4:AK$16957,3,0)</f>
        <v>#N/A</v>
      </c>
      <c r="C2801" s="131" t="e">
        <f t="shared" ca="1" si="92"/>
        <v>#N/A</v>
      </c>
      <c r="D2801" s="28" t="e">
        <f>VLOOKUP(A2801,'Carga Remito.'!A$4:AK$15957,4,0)</f>
        <v>#N/A</v>
      </c>
      <c r="E2801" s="28" t="e">
        <f>VLOOKUP(A2801,'Carga Remito.'!A$4:AK$2258,6,0)</f>
        <v>#N/A</v>
      </c>
      <c r="F2801" s="28" t="e">
        <f>VLOOKUP(A2801,'Carga Remito.'!A$4:AK$1858,7,0)</f>
        <v>#N/A</v>
      </c>
      <c r="G2801" s="27" t="e">
        <f>VLOOKUP(A2801,'Carga Remito.'!A$4:AK$20957,MATCH(G$4,'Carga Remito.'!A$3:AQ$3,0),0)</f>
        <v>#N/A</v>
      </c>
      <c r="J2801" s="15" t="e">
        <f t="shared" si="91"/>
        <v>#N/A</v>
      </c>
    </row>
    <row r="2802" spans="2:10" x14ac:dyDescent="0.25">
      <c r="B2802" s="129" t="e">
        <f>VLOOKUP(A2802,'Carga Remito.'!A$4:AK$16957,3,0)</f>
        <v>#N/A</v>
      </c>
      <c r="C2802" s="131" t="e">
        <f t="shared" ca="1" si="92"/>
        <v>#N/A</v>
      </c>
      <c r="D2802" s="28" t="e">
        <f>VLOOKUP(A2802,'Carga Remito.'!A$4:AK$15957,4,0)</f>
        <v>#N/A</v>
      </c>
      <c r="E2802" s="28" t="e">
        <f>VLOOKUP(A2802,'Carga Remito.'!A$4:AK$2258,6,0)</f>
        <v>#N/A</v>
      </c>
      <c r="F2802" s="28" t="e">
        <f>VLOOKUP(A2802,'Carga Remito.'!A$4:AK$1858,7,0)</f>
        <v>#N/A</v>
      </c>
      <c r="G2802" s="27" t="e">
        <f>VLOOKUP(A2802,'Carga Remito.'!A$4:AK$20957,MATCH(G$4,'Carga Remito.'!A$3:AQ$3,0),0)</f>
        <v>#N/A</v>
      </c>
      <c r="J2802" s="15" t="e">
        <f t="shared" si="91"/>
        <v>#N/A</v>
      </c>
    </row>
    <row r="2803" spans="2:10" x14ac:dyDescent="0.25">
      <c r="B2803" s="129" t="e">
        <f>VLOOKUP(A2803,'Carga Remito.'!A$4:AK$16957,3,0)</f>
        <v>#N/A</v>
      </c>
      <c r="C2803" s="131" t="e">
        <f t="shared" ca="1" si="92"/>
        <v>#N/A</v>
      </c>
      <c r="D2803" s="28" t="e">
        <f>VLOOKUP(A2803,'Carga Remito.'!A$4:AK$15957,4,0)</f>
        <v>#N/A</v>
      </c>
      <c r="E2803" s="28" t="e">
        <f>VLOOKUP(A2803,'Carga Remito.'!A$4:AK$2258,6,0)</f>
        <v>#N/A</v>
      </c>
      <c r="F2803" s="28" t="e">
        <f>VLOOKUP(A2803,'Carga Remito.'!A$4:AK$1858,7,0)</f>
        <v>#N/A</v>
      </c>
      <c r="G2803" s="27" t="e">
        <f>VLOOKUP(A2803,'Carga Remito.'!A$4:AK$20957,MATCH(G$4,'Carga Remito.'!A$3:AQ$3,0),0)</f>
        <v>#N/A</v>
      </c>
      <c r="J2803" s="15" t="e">
        <f t="shared" si="91"/>
        <v>#N/A</v>
      </c>
    </row>
    <row r="2804" spans="2:10" x14ac:dyDescent="0.25">
      <c r="B2804" s="129" t="e">
        <f>VLOOKUP(A2804,'Carga Remito.'!A$4:AK$16957,3,0)</f>
        <v>#N/A</v>
      </c>
      <c r="C2804" s="131" t="e">
        <f t="shared" ca="1" si="92"/>
        <v>#N/A</v>
      </c>
      <c r="D2804" s="28" t="e">
        <f>VLOOKUP(A2804,'Carga Remito.'!A$4:AK$15957,4,0)</f>
        <v>#N/A</v>
      </c>
      <c r="E2804" s="28" t="e">
        <f>VLOOKUP(A2804,'Carga Remito.'!A$4:AK$2258,6,0)</f>
        <v>#N/A</v>
      </c>
      <c r="F2804" s="28" t="e">
        <f>VLOOKUP(A2804,'Carga Remito.'!A$4:AK$1858,7,0)</f>
        <v>#N/A</v>
      </c>
      <c r="G2804" s="27" t="e">
        <f>VLOOKUP(A2804,'Carga Remito.'!A$4:AK$20957,MATCH(G$4,'Carga Remito.'!A$3:AQ$3,0),0)</f>
        <v>#N/A</v>
      </c>
      <c r="J2804" s="15" t="e">
        <f t="shared" ref="J2804:J2867" si="93">+G2804-K2804-N2804-Q2804-T2804-W2804-Z2804</f>
        <v>#N/A</v>
      </c>
    </row>
    <row r="2805" spans="2:10" x14ac:dyDescent="0.25">
      <c r="B2805" s="129" t="e">
        <f>VLOOKUP(A2805,'Carga Remito.'!A$4:AK$16957,3,0)</f>
        <v>#N/A</v>
      </c>
      <c r="C2805" s="131" t="e">
        <f t="shared" ca="1" si="92"/>
        <v>#N/A</v>
      </c>
      <c r="D2805" s="28" t="e">
        <f>VLOOKUP(A2805,'Carga Remito.'!A$4:AK$15957,4,0)</f>
        <v>#N/A</v>
      </c>
      <c r="E2805" s="28" t="e">
        <f>VLOOKUP(A2805,'Carga Remito.'!A$4:AK$2258,6,0)</f>
        <v>#N/A</v>
      </c>
      <c r="F2805" s="28" t="e">
        <f>VLOOKUP(A2805,'Carga Remito.'!A$4:AK$1858,7,0)</f>
        <v>#N/A</v>
      </c>
      <c r="G2805" s="27" t="e">
        <f>VLOOKUP(A2805,'Carga Remito.'!A$4:AK$20957,MATCH(G$4,'Carga Remito.'!A$3:AQ$3,0),0)</f>
        <v>#N/A</v>
      </c>
      <c r="J2805" s="15" t="e">
        <f t="shared" si="93"/>
        <v>#N/A</v>
      </c>
    </row>
    <row r="2806" spans="2:10" x14ac:dyDescent="0.25">
      <c r="B2806" s="129" t="e">
        <f>VLOOKUP(A2806,'Carga Remito.'!A$4:AK$16957,3,0)</f>
        <v>#N/A</v>
      </c>
      <c r="C2806" s="131" t="e">
        <f t="shared" ca="1" si="92"/>
        <v>#N/A</v>
      </c>
      <c r="D2806" s="28" t="e">
        <f>VLOOKUP(A2806,'Carga Remito.'!A$4:AK$15957,4,0)</f>
        <v>#N/A</v>
      </c>
      <c r="E2806" s="28" t="e">
        <f>VLOOKUP(A2806,'Carga Remito.'!A$4:AK$2258,6,0)</f>
        <v>#N/A</v>
      </c>
      <c r="F2806" s="28" t="e">
        <f>VLOOKUP(A2806,'Carga Remito.'!A$4:AK$1858,7,0)</f>
        <v>#N/A</v>
      </c>
      <c r="G2806" s="27" t="e">
        <f>VLOOKUP(A2806,'Carga Remito.'!A$4:AK$20957,MATCH(G$4,'Carga Remito.'!A$3:AQ$3,0),0)</f>
        <v>#N/A</v>
      </c>
      <c r="J2806" s="15" t="e">
        <f t="shared" si="93"/>
        <v>#N/A</v>
      </c>
    </row>
    <row r="2807" spans="2:10" x14ac:dyDescent="0.25">
      <c r="B2807" s="129" t="e">
        <f>VLOOKUP(A2807,'Carga Remito.'!A$4:AK$16957,3,0)</f>
        <v>#N/A</v>
      </c>
      <c r="C2807" s="131" t="e">
        <f t="shared" ca="1" si="92"/>
        <v>#N/A</v>
      </c>
      <c r="D2807" s="28" t="e">
        <f>VLOOKUP(A2807,'Carga Remito.'!A$4:AK$15957,4,0)</f>
        <v>#N/A</v>
      </c>
      <c r="E2807" s="28" t="e">
        <f>VLOOKUP(A2807,'Carga Remito.'!A$4:AK$2258,6,0)</f>
        <v>#N/A</v>
      </c>
      <c r="F2807" s="28" t="e">
        <f>VLOOKUP(A2807,'Carga Remito.'!A$4:AK$1858,7,0)</f>
        <v>#N/A</v>
      </c>
      <c r="G2807" s="27" t="e">
        <f>VLOOKUP(A2807,'Carga Remito.'!A$4:AK$20957,MATCH(G$4,'Carga Remito.'!A$3:AQ$3,0),0)</f>
        <v>#N/A</v>
      </c>
      <c r="J2807" s="15" t="e">
        <f t="shared" si="93"/>
        <v>#N/A</v>
      </c>
    </row>
    <row r="2808" spans="2:10" x14ac:dyDescent="0.25">
      <c r="B2808" s="129" t="e">
        <f>VLOOKUP(A2808,'Carga Remito.'!A$4:AK$16957,3,0)</f>
        <v>#N/A</v>
      </c>
      <c r="C2808" s="131" t="e">
        <f t="shared" ca="1" si="92"/>
        <v>#N/A</v>
      </c>
      <c r="D2808" s="28" t="e">
        <f>VLOOKUP(A2808,'Carga Remito.'!A$4:AK$15957,4,0)</f>
        <v>#N/A</v>
      </c>
      <c r="E2808" s="28" t="e">
        <f>VLOOKUP(A2808,'Carga Remito.'!A$4:AK$2258,6,0)</f>
        <v>#N/A</v>
      </c>
      <c r="F2808" s="28" t="e">
        <f>VLOOKUP(A2808,'Carga Remito.'!A$4:AK$1858,7,0)</f>
        <v>#N/A</v>
      </c>
      <c r="G2808" s="27" t="e">
        <f>VLOOKUP(A2808,'Carga Remito.'!A$4:AK$20957,MATCH(G$4,'Carga Remito.'!A$3:AQ$3,0),0)</f>
        <v>#N/A</v>
      </c>
      <c r="J2808" s="15" t="e">
        <f t="shared" si="93"/>
        <v>#N/A</v>
      </c>
    </row>
    <row r="2809" spans="2:10" x14ac:dyDescent="0.25">
      <c r="B2809" s="129" t="e">
        <f>VLOOKUP(A2809,'Carga Remito.'!A$4:AK$16957,3,0)</f>
        <v>#N/A</v>
      </c>
      <c r="C2809" s="131" t="e">
        <f t="shared" ca="1" si="92"/>
        <v>#N/A</v>
      </c>
      <c r="D2809" s="28" t="e">
        <f>VLOOKUP(A2809,'Carga Remito.'!A$4:AK$15957,4,0)</f>
        <v>#N/A</v>
      </c>
      <c r="E2809" s="28" t="e">
        <f>VLOOKUP(A2809,'Carga Remito.'!A$4:AK$2258,6,0)</f>
        <v>#N/A</v>
      </c>
      <c r="F2809" s="28" t="e">
        <f>VLOOKUP(A2809,'Carga Remito.'!A$4:AK$1858,7,0)</f>
        <v>#N/A</v>
      </c>
      <c r="G2809" s="27" t="e">
        <f>VLOOKUP(A2809,'Carga Remito.'!A$4:AK$20957,MATCH(G$4,'Carga Remito.'!A$3:AQ$3,0),0)</f>
        <v>#N/A</v>
      </c>
      <c r="J2809" s="15" t="e">
        <f t="shared" si="93"/>
        <v>#N/A</v>
      </c>
    </row>
    <row r="2810" spans="2:10" x14ac:dyDescent="0.25">
      <c r="B2810" s="129" t="e">
        <f>VLOOKUP(A2810,'Carga Remito.'!A$4:AK$16957,3,0)</f>
        <v>#N/A</v>
      </c>
      <c r="C2810" s="131" t="e">
        <f t="shared" ca="1" si="92"/>
        <v>#N/A</v>
      </c>
      <c r="D2810" s="28" t="e">
        <f>VLOOKUP(A2810,'Carga Remito.'!A$4:AK$15957,4,0)</f>
        <v>#N/A</v>
      </c>
      <c r="E2810" s="28" t="e">
        <f>VLOOKUP(A2810,'Carga Remito.'!A$4:AK$2258,6,0)</f>
        <v>#N/A</v>
      </c>
      <c r="F2810" s="28" t="e">
        <f>VLOOKUP(A2810,'Carga Remito.'!A$4:AK$1858,7,0)</f>
        <v>#N/A</v>
      </c>
      <c r="G2810" s="27" t="e">
        <f>VLOOKUP(A2810,'Carga Remito.'!A$4:AK$20957,MATCH(G$4,'Carga Remito.'!A$3:AQ$3,0),0)</f>
        <v>#N/A</v>
      </c>
      <c r="J2810" s="15" t="e">
        <f t="shared" si="93"/>
        <v>#N/A</v>
      </c>
    </row>
    <row r="2811" spans="2:10" x14ac:dyDescent="0.25">
      <c r="B2811" s="129" t="e">
        <f>VLOOKUP(A2811,'Carga Remito.'!A$4:AK$16957,3,0)</f>
        <v>#N/A</v>
      </c>
      <c r="C2811" s="131" t="e">
        <f t="shared" ca="1" si="92"/>
        <v>#N/A</v>
      </c>
      <c r="D2811" s="28" t="e">
        <f>VLOOKUP(A2811,'Carga Remito.'!A$4:AK$15957,4,0)</f>
        <v>#N/A</v>
      </c>
      <c r="E2811" s="28" t="e">
        <f>VLOOKUP(A2811,'Carga Remito.'!A$4:AK$2258,6,0)</f>
        <v>#N/A</v>
      </c>
      <c r="F2811" s="28" t="e">
        <f>VLOOKUP(A2811,'Carga Remito.'!A$4:AK$1858,7,0)</f>
        <v>#N/A</v>
      </c>
      <c r="G2811" s="27" t="e">
        <f>VLOOKUP(A2811,'Carga Remito.'!A$4:AK$20957,MATCH(G$4,'Carga Remito.'!A$3:AQ$3,0),0)</f>
        <v>#N/A</v>
      </c>
      <c r="J2811" s="15" t="e">
        <f t="shared" si="93"/>
        <v>#N/A</v>
      </c>
    </row>
    <row r="2812" spans="2:10" x14ac:dyDescent="0.25">
      <c r="B2812" s="129" t="e">
        <f>VLOOKUP(A2812,'Carga Remito.'!A$4:AK$16957,3,0)</f>
        <v>#N/A</v>
      </c>
      <c r="C2812" s="131" t="e">
        <f t="shared" ca="1" si="92"/>
        <v>#N/A</v>
      </c>
      <c r="D2812" s="28" t="e">
        <f>VLOOKUP(A2812,'Carga Remito.'!A$4:AK$15957,4,0)</f>
        <v>#N/A</v>
      </c>
      <c r="E2812" s="28" t="e">
        <f>VLOOKUP(A2812,'Carga Remito.'!A$4:AK$2258,6,0)</f>
        <v>#N/A</v>
      </c>
      <c r="F2812" s="28" t="e">
        <f>VLOOKUP(A2812,'Carga Remito.'!A$4:AK$1858,7,0)</f>
        <v>#N/A</v>
      </c>
      <c r="G2812" s="27" t="e">
        <f>VLOOKUP(A2812,'Carga Remito.'!A$4:AK$20957,MATCH(G$4,'Carga Remito.'!A$3:AQ$3,0),0)</f>
        <v>#N/A</v>
      </c>
      <c r="J2812" s="15" t="e">
        <f t="shared" si="93"/>
        <v>#N/A</v>
      </c>
    </row>
    <row r="2813" spans="2:10" x14ac:dyDescent="0.25">
      <c r="B2813" s="129" t="e">
        <f>VLOOKUP(A2813,'Carga Remito.'!A$4:AK$16957,3,0)</f>
        <v>#N/A</v>
      </c>
      <c r="C2813" s="131" t="e">
        <f t="shared" ca="1" si="92"/>
        <v>#N/A</v>
      </c>
      <c r="D2813" s="28" t="e">
        <f>VLOOKUP(A2813,'Carga Remito.'!A$4:AK$15957,4,0)</f>
        <v>#N/A</v>
      </c>
      <c r="E2813" s="28" t="e">
        <f>VLOOKUP(A2813,'Carga Remito.'!A$4:AK$2258,6,0)</f>
        <v>#N/A</v>
      </c>
      <c r="F2813" s="28" t="e">
        <f>VLOOKUP(A2813,'Carga Remito.'!A$4:AK$1858,7,0)</f>
        <v>#N/A</v>
      </c>
      <c r="G2813" s="27" t="e">
        <f>VLOOKUP(A2813,'Carga Remito.'!A$4:AK$20957,MATCH(G$4,'Carga Remito.'!A$3:AQ$3,0),0)</f>
        <v>#N/A</v>
      </c>
      <c r="J2813" s="15" t="e">
        <f t="shared" si="93"/>
        <v>#N/A</v>
      </c>
    </row>
    <row r="2814" spans="2:10" x14ac:dyDescent="0.25">
      <c r="B2814" s="129" t="e">
        <f>VLOOKUP(A2814,'Carga Remito.'!A$4:AK$16957,3,0)</f>
        <v>#N/A</v>
      </c>
      <c r="C2814" s="131" t="e">
        <f t="shared" ca="1" si="92"/>
        <v>#N/A</v>
      </c>
      <c r="D2814" s="28" t="e">
        <f>VLOOKUP(A2814,'Carga Remito.'!A$4:AK$15957,4,0)</f>
        <v>#N/A</v>
      </c>
      <c r="E2814" s="28" t="e">
        <f>VLOOKUP(A2814,'Carga Remito.'!A$4:AK$2258,6,0)</f>
        <v>#N/A</v>
      </c>
      <c r="F2814" s="28" t="e">
        <f>VLOOKUP(A2814,'Carga Remito.'!A$4:AK$1858,7,0)</f>
        <v>#N/A</v>
      </c>
      <c r="G2814" s="27" t="e">
        <f>VLOOKUP(A2814,'Carga Remito.'!A$4:AK$20957,MATCH(G$4,'Carga Remito.'!A$3:AQ$3,0),0)</f>
        <v>#N/A</v>
      </c>
      <c r="J2814" s="15" t="e">
        <f t="shared" si="93"/>
        <v>#N/A</v>
      </c>
    </row>
    <row r="2815" spans="2:10" x14ac:dyDescent="0.25">
      <c r="B2815" s="129" t="e">
        <f>VLOOKUP(A2815,'Carga Remito.'!A$4:AK$16957,3,0)</f>
        <v>#N/A</v>
      </c>
      <c r="C2815" s="131" t="e">
        <f t="shared" ca="1" si="92"/>
        <v>#N/A</v>
      </c>
      <c r="D2815" s="28" t="e">
        <f>VLOOKUP(A2815,'Carga Remito.'!A$4:AK$15957,4,0)</f>
        <v>#N/A</v>
      </c>
      <c r="E2815" s="28" t="e">
        <f>VLOOKUP(A2815,'Carga Remito.'!A$4:AK$2258,6,0)</f>
        <v>#N/A</v>
      </c>
      <c r="F2815" s="28" t="e">
        <f>VLOOKUP(A2815,'Carga Remito.'!A$4:AK$1858,7,0)</f>
        <v>#N/A</v>
      </c>
      <c r="G2815" s="27" t="e">
        <f>VLOOKUP(A2815,'Carga Remito.'!A$4:AK$20957,MATCH(G$4,'Carga Remito.'!A$3:AQ$3,0),0)</f>
        <v>#N/A</v>
      </c>
      <c r="J2815" s="15" t="e">
        <f t="shared" si="93"/>
        <v>#N/A</v>
      </c>
    </row>
    <row r="2816" spans="2:10" x14ac:dyDescent="0.25">
      <c r="B2816" s="129" t="e">
        <f>VLOOKUP(A2816,'Carga Remito.'!A$4:AK$16957,3,0)</f>
        <v>#N/A</v>
      </c>
      <c r="C2816" s="131" t="e">
        <f t="shared" ca="1" si="92"/>
        <v>#N/A</v>
      </c>
      <c r="D2816" s="28" t="e">
        <f>VLOOKUP(A2816,'Carga Remito.'!A$4:AK$15957,4,0)</f>
        <v>#N/A</v>
      </c>
      <c r="E2816" s="28" t="e">
        <f>VLOOKUP(A2816,'Carga Remito.'!A$4:AK$2258,6,0)</f>
        <v>#N/A</v>
      </c>
      <c r="F2816" s="28" t="e">
        <f>VLOOKUP(A2816,'Carga Remito.'!A$4:AK$1858,7,0)</f>
        <v>#N/A</v>
      </c>
      <c r="G2816" s="27" t="e">
        <f>VLOOKUP(A2816,'Carga Remito.'!A$4:AK$20957,MATCH(G$4,'Carga Remito.'!A$3:AQ$3,0),0)</f>
        <v>#N/A</v>
      </c>
      <c r="J2816" s="15" t="e">
        <f t="shared" si="93"/>
        <v>#N/A</v>
      </c>
    </row>
    <row r="2817" spans="2:10" x14ac:dyDescent="0.25">
      <c r="B2817" s="129" t="e">
        <f>VLOOKUP(A2817,'Carga Remito.'!A$4:AK$16957,3,0)</f>
        <v>#N/A</v>
      </c>
      <c r="C2817" s="131" t="e">
        <f t="shared" ca="1" si="92"/>
        <v>#N/A</v>
      </c>
      <c r="D2817" s="28" t="e">
        <f>VLOOKUP(A2817,'Carga Remito.'!A$4:AK$15957,4,0)</f>
        <v>#N/A</v>
      </c>
      <c r="E2817" s="28" t="e">
        <f>VLOOKUP(A2817,'Carga Remito.'!A$4:AK$2258,6,0)</f>
        <v>#N/A</v>
      </c>
      <c r="F2817" s="28" t="e">
        <f>VLOOKUP(A2817,'Carga Remito.'!A$4:AK$1858,7,0)</f>
        <v>#N/A</v>
      </c>
      <c r="G2817" s="27" t="e">
        <f>VLOOKUP(A2817,'Carga Remito.'!A$4:AK$20957,MATCH(G$4,'Carga Remito.'!A$3:AQ$3,0),0)</f>
        <v>#N/A</v>
      </c>
      <c r="J2817" s="15" t="e">
        <f t="shared" si="93"/>
        <v>#N/A</v>
      </c>
    </row>
    <row r="2818" spans="2:10" x14ac:dyDescent="0.25">
      <c r="B2818" s="129" t="e">
        <f>VLOOKUP(A2818,'Carga Remito.'!A$4:AK$16957,3,0)</f>
        <v>#N/A</v>
      </c>
      <c r="C2818" s="131" t="e">
        <f t="shared" ca="1" si="92"/>
        <v>#N/A</v>
      </c>
      <c r="D2818" s="28" t="e">
        <f>VLOOKUP(A2818,'Carga Remito.'!A$4:AK$15957,4,0)</f>
        <v>#N/A</v>
      </c>
      <c r="E2818" s="28" t="e">
        <f>VLOOKUP(A2818,'Carga Remito.'!A$4:AK$2258,6,0)</f>
        <v>#N/A</v>
      </c>
      <c r="F2818" s="28" t="e">
        <f>VLOOKUP(A2818,'Carga Remito.'!A$4:AK$1858,7,0)</f>
        <v>#N/A</v>
      </c>
      <c r="G2818" s="27" t="e">
        <f>VLOOKUP(A2818,'Carga Remito.'!A$4:AK$20957,MATCH(G$4,'Carga Remito.'!A$3:AQ$3,0),0)</f>
        <v>#N/A</v>
      </c>
      <c r="J2818" s="15" t="e">
        <f t="shared" si="93"/>
        <v>#N/A</v>
      </c>
    </row>
    <row r="2819" spans="2:10" x14ac:dyDescent="0.25">
      <c r="B2819" s="129" t="e">
        <f>VLOOKUP(A2819,'Carga Remito.'!A$4:AK$16957,3,0)</f>
        <v>#N/A</v>
      </c>
      <c r="C2819" s="131" t="e">
        <f t="shared" ca="1" si="92"/>
        <v>#N/A</v>
      </c>
      <c r="D2819" s="28" t="e">
        <f>VLOOKUP(A2819,'Carga Remito.'!A$4:AK$15957,4,0)</f>
        <v>#N/A</v>
      </c>
      <c r="E2819" s="28" t="e">
        <f>VLOOKUP(A2819,'Carga Remito.'!A$4:AK$2258,6,0)</f>
        <v>#N/A</v>
      </c>
      <c r="F2819" s="28" t="e">
        <f>VLOOKUP(A2819,'Carga Remito.'!A$4:AK$1858,7,0)</f>
        <v>#N/A</v>
      </c>
      <c r="G2819" s="27" t="e">
        <f>VLOOKUP(A2819,'Carga Remito.'!A$4:AK$20957,MATCH(G$4,'Carga Remito.'!A$3:AQ$3,0),0)</f>
        <v>#N/A</v>
      </c>
      <c r="J2819" s="15" t="e">
        <f t="shared" si="93"/>
        <v>#N/A</v>
      </c>
    </row>
    <row r="2820" spans="2:10" x14ac:dyDescent="0.25">
      <c r="B2820" s="129" t="e">
        <f>VLOOKUP(A2820,'Carga Remito.'!A$4:AK$16957,3,0)</f>
        <v>#N/A</v>
      </c>
      <c r="C2820" s="131" t="e">
        <f t="shared" ca="1" si="92"/>
        <v>#N/A</v>
      </c>
      <c r="D2820" s="28" t="e">
        <f>VLOOKUP(A2820,'Carga Remito.'!A$4:AK$15957,4,0)</f>
        <v>#N/A</v>
      </c>
      <c r="E2820" s="28" t="e">
        <f>VLOOKUP(A2820,'Carga Remito.'!A$4:AK$2258,6,0)</f>
        <v>#N/A</v>
      </c>
      <c r="F2820" s="28" t="e">
        <f>VLOOKUP(A2820,'Carga Remito.'!A$4:AK$1858,7,0)</f>
        <v>#N/A</v>
      </c>
      <c r="G2820" s="27" t="e">
        <f>VLOOKUP(A2820,'Carga Remito.'!A$4:AK$20957,MATCH(G$4,'Carga Remito.'!A$3:AQ$3,0),0)</f>
        <v>#N/A</v>
      </c>
      <c r="J2820" s="15" t="e">
        <f t="shared" si="93"/>
        <v>#N/A</v>
      </c>
    </row>
    <row r="2821" spans="2:10" x14ac:dyDescent="0.25">
      <c r="B2821" s="129" t="e">
        <f>VLOOKUP(A2821,'Carga Remito.'!A$4:AK$16957,3,0)</f>
        <v>#N/A</v>
      </c>
      <c r="C2821" s="131" t="e">
        <f t="shared" ca="1" si="92"/>
        <v>#N/A</v>
      </c>
      <c r="D2821" s="28" t="e">
        <f>VLOOKUP(A2821,'Carga Remito.'!A$4:AK$15957,4,0)</f>
        <v>#N/A</v>
      </c>
      <c r="E2821" s="28" t="e">
        <f>VLOOKUP(A2821,'Carga Remito.'!A$4:AK$2258,6,0)</f>
        <v>#N/A</v>
      </c>
      <c r="F2821" s="28" t="e">
        <f>VLOOKUP(A2821,'Carga Remito.'!A$4:AK$1858,7,0)</f>
        <v>#N/A</v>
      </c>
      <c r="G2821" s="27" t="e">
        <f>VLOOKUP(A2821,'Carga Remito.'!A$4:AK$20957,MATCH(G$4,'Carga Remito.'!A$3:AQ$3,0),0)</f>
        <v>#N/A</v>
      </c>
      <c r="J2821" s="15" t="e">
        <f t="shared" si="93"/>
        <v>#N/A</v>
      </c>
    </row>
    <row r="2822" spans="2:10" x14ac:dyDescent="0.25">
      <c r="B2822" s="129" t="e">
        <f>VLOOKUP(A2822,'Carga Remito.'!A$4:AK$16957,3,0)</f>
        <v>#N/A</v>
      </c>
      <c r="C2822" s="131" t="e">
        <f t="shared" ca="1" si="92"/>
        <v>#N/A</v>
      </c>
      <c r="D2822" s="28" t="e">
        <f>VLOOKUP(A2822,'Carga Remito.'!A$4:AK$15957,4,0)</f>
        <v>#N/A</v>
      </c>
      <c r="E2822" s="28" t="e">
        <f>VLOOKUP(A2822,'Carga Remito.'!A$4:AK$2258,6,0)</f>
        <v>#N/A</v>
      </c>
      <c r="F2822" s="28" t="e">
        <f>VLOOKUP(A2822,'Carga Remito.'!A$4:AK$1858,7,0)</f>
        <v>#N/A</v>
      </c>
      <c r="G2822" s="27" t="e">
        <f>VLOOKUP(A2822,'Carga Remito.'!A$4:AK$20957,MATCH(G$4,'Carga Remito.'!A$3:AQ$3,0),0)</f>
        <v>#N/A</v>
      </c>
      <c r="J2822" s="15" t="e">
        <f t="shared" si="93"/>
        <v>#N/A</v>
      </c>
    </row>
    <row r="2823" spans="2:10" x14ac:dyDescent="0.25">
      <c r="B2823" s="129" t="e">
        <f>VLOOKUP(A2823,'Carga Remito.'!A$4:AK$16957,3,0)</f>
        <v>#N/A</v>
      </c>
      <c r="C2823" s="131" t="e">
        <f t="shared" ca="1" si="92"/>
        <v>#N/A</v>
      </c>
      <c r="D2823" s="28" t="e">
        <f>VLOOKUP(A2823,'Carga Remito.'!A$4:AK$15957,4,0)</f>
        <v>#N/A</v>
      </c>
      <c r="E2823" s="28" t="e">
        <f>VLOOKUP(A2823,'Carga Remito.'!A$4:AK$2258,6,0)</f>
        <v>#N/A</v>
      </c>
      <c r="F2823" s="28" t="e">
        <f>VLOOKUP(A2823,'Carga Remito.'!A$4:AK$1858,7,0)</f>
        <v>#N/A</v>
      </c>
      <c r="G2823" s="27" t="e">
        <f>VLOOKUP(A2823,'Carga Remito.'!A$4:AK$20957,MATCH(G$4,'Carga Remito.'!A$3:AQ$3,0),0)</f>
        <v>#N/A</v>
      </c>
      <c r="J2823" s="15" t="e">
        <f t="shared" si="93"/>
        <v>#N/A</v>
      </c>
    </row>
    <row r="2824" spans="2:10" x14ac:dyDescent="0.25">
      <c r="B2824" s="129" t="e">
        <f>VLOOKUP(A2824,'Carga Remito.'!A$4:AK$16957,3,0)</f>
        <v>#N/A</v>
      </c>
      <c r="C2824" s="131" t="e">
        <f t="shared" ca="1" si="92"/>
        <v>#N/A</v>
      </c>
      <c r="D2824" s="28" t="e">
        <f>VLOOKUP(A2824,'Carga Remito.'!A$4:AK$15957,4,0)</f>
        <v>#N/A</v>
      </c>
      <c r="E2824" s="28" t="e">
        <f>VLOOKUP(A2824,'Carga Remito.'!A$4:AK$2258,6,0)</f>
        <v>#N/A</v>
      </c>
      <c r="F2824" s="28" t="e">
        <f>VLOOKUP(A2824,'Carga Remito.'!A$4:AK$1858,7,0)</f>
        <v>#N/A</v>
      </c>
      <c r="G2824" s="27" t="e">
        <f>VLOOKUP(A2824,'Carga Remito.'!A$4:AK$20957,MATCH(G$4,'Carga Remito.'!A$3:AQ$3,0),0)</f>
        <v>#N/A</v>
      </c>
      <c r="J2824" s="15" t="e">
        <f t="shared" si="93"/>
        <v>#N/A</v>
      </c>
    </row>
    <row r="2825" spans="2:10" x14ac:dyDescent="0.25">
      <c r="B2825" s="129" t="e">
        <f>VLOOKUP(A2825,'Carga Remito.'!A$4:AK$16957,3,0)</f>
        <v>#N/A</v>
      </c>
      <c r="C2825" s="131" t="e">
        <f t="shared" ca="1" si="92"/>
        <v>#N/A</v>
      </c>
      <c r="D2825" s="28" t="e">
        <f>VLOOKUP(A2825,'Carga Remito.'!A$4:AK$15957,4,0)</f>
        <v>#N/A</v>
      </c>
      <c r="E2825" s="28" t="e">
        <f>VLOOKUP(A2825,'Carga Remito.'!A$4:AK$2258,6,0)</f>
        <v>#N/A</v>
      </c>
      <c r="F2825" s="28" t="e">
        <f>VLOOKUP(A2825,'Carga Remito.'!A$4:AK$1858,7,0)</f>
        <v>#N/A</v>
      </c>
      <c r="G2825" s="27" t="e">
        <f>VLOOKUP(A2825,'Carga Remito.'!A$4:AK$20957,MATCH(G$4,'Carga Remito.'!A$3:AQ$3,0),0)</f>
        <v>#N/A</v>
      </c>
      <c r="J2825" s="15" t="e">
        <f t="shared" si="93"/>
        <v>#N/A</v>
      </c>
    </row>
    <row r="2826" spans="2:10" x14ac:dyDescent="0.25">
      <c r="B2826" s="129" t="e">
        <f>VLOOKUP(A2826,'Carga Remito.'!A$4:AK$16957,3,0)</f>
        <v>#N/A</v>
      </c>
      <c r="C2826" s="131" t="e">
        <f t="shared" ca="1" si="92"/>
        <v>#N/A</v>
      </c>
      <c r="D2826" s="28" t="e">
        <f>VLOOKUP(A2826,'Carga Remito.'!A$4:AK$15957,4,0)</f>
        <v>#N/A</v>
      </c>
      <c r="E2826" s="28" t="e">
        <f>VLOOKUP(A2826,'Carga Remito.'!A$4:AK$2258,6,0)</f>
        <v>#N/A</v>
      </c>
      <c r="F2826" s="28" t="e">
        <f>VLOOKUP(A2826,'Carga Remito.'!A$4:AK$1858,7,0)</f>
        <v>#N/A</v>
      </c>
      <c r="G2826" s="27" t="e">
        <f>VLOOKUP(A2826,'Carga Remito.'!A$4:AK$20957,MATCH(G$4,'Carga Remito.'!A$3:AQ$3,0),0)</f>
        <v>#N/A</v>
      </c>
      <c r="J2826" s="15" t="e">
        <f t="shared" si="93"/>
        <v>#N/A</v>
      </c>
    </row>
    <row r="2827" spans="2:10" x14ac:dyDescent="0.25">
      <c r="B2827" s="129" t="e">
        <f>VLOOKUP(A2827,'Carga Remito.'!A$4:AK$16957,3,0)</f>
        <v>#N/A</v>
      </c>
      <c r="C2827" s="131" t="e">
        <f t="shared" ca="1" si="92"/>
        <v>#N/A</v>
      </c>
      <c r="D2827" s="28" t="e">
        <f>VLOOKUP(A2827,'Carga Remito.'!A$4:AK$15957,4,0)</f>
        <v>#N/A</v>
      </c>
      <c r="E2827" s="28" t="e">
        <f>VLOOKUP(A2827,'Carga Remito.'!A$4:AK$2258,6,0)</f>
        <v>#N/A</v>
      </c>
      <c r="F2827" s="28" t="e">
        <f>VLOOKUP(A2827,'Carga Remito.'!A$4:AK$1858,7,0)</f>
        <v>#N/A</v>
      </c>
      <c r="G2827" s="27" t="e">
        <f>VLOOKUP(A2827,'Carga Remito.'!A$4:AK$20957,MATCH(G$4,'Carga Remito.'!A$3:AQ$3,0),0)</f>
        <v>#N/A</v>
      </c>
      <c r="J2827" s="15" t="e">
        <f t="shared" si="93"/>
        <v>#N/A</v>
      </c>
    </row>
    <row r="2828" spans="2:10" x14ac:dyDescent="0.25">
      <c r="B2828" s="129" t="e">
        <f>VLOOKUP(A2828,'Carga Remito.'!A$4:AK$16957,3,0)</f>
        <v>#N/A</v>
      </c>
      <c r="C2828" s="131" t="e">
        <f t="shared" ca="1" si="92"/>
        <v>#N/A</v>
      </c>
      <c r="D2828" s="28" t="e">
        <f>VLOOKUP(A2828,'Carga Remito.'!A$4:AK$15957,4,0)</f>
        <v>#N/A</v>
      </c>
      <c r="E2828" s="28" t="e">
        <f>VLOOKUP(A2828,'Carga Remito.'!A$4:AK$2258,6,0)</f>
        <v>#N/A</v>
      </c>
      <c r="F2828" s="28" t="e">
        <f>VLOOKUP(A2828,'Carga Remito.'!A$4:AK$1858,7,0)</f>
        <v>#N/A</v>
      </c>
      <c r="G2828" s="27" t="e">
        <f>VLOOKUP(A2828,'Carga Remito.'!A$4:AK$20957,MATCH(G$4,'Carga Remito.'!A$3:AQ$3,0),0)</f>
        <v>#N/A</v>
      </c>
      <c r="J2828" s="15" t="e">
        <f t="shared" si="93"/>
        <v>#N/A</v>
      </c>
    </row>
    <row r="2829" spans="2:10" x14ac:dyDescent="0.25">
      <c r="B2829" s="129" t="e">
        <f>VLOOKUP(A2829,'Carga Remito.'!A$4:AK$16957,3,0)</f>
        <v>#N/A</v>
      </c>
      <c r="C2829" s="131" t="e">
        <f t="shared" ca="1" si="92"/>
        <v>#N/A</v>
      </c>
      <c r="D2829" s="28" t="e">
        <f>VLOOKUP(A2829,'Carga Remito.'!A$4:AK$15957,4,0)</f>
        <v>#N/A</v>
      </c>
      <c r="E2829" s="28" t="e">
        <f>VLOOKUP(A2829,'Carga Remito.'!A$4:AK$2258,6,0)</f>
        <v>#N/A</v>
      </c>
      <c r="F2829" s="28" t="e">
        <f>VLOOKUP(A2829,'Carga Remito.'!A$4:AK$1858,7,0)</f>
        <v>#N/A</v>
      </c>
      <c r="G2829" s="27" t="e">
        <f>VLOOKUP(A2829,'Carga Remito.'!A$4:AK$20957,MATCH(G$4,'Carga Remito.'!A$3:AQ$3,0),0)</f>
        <v>#N/A</v>
      </c>
      <c r="J2829" s="15" t="e">
        <f t="shared" si="93"/>
        <v>#N/A</v>
      </c>
    </row>
    <row r="2830" spans="2:10" x14ac:dyDescent="0.25">
      <c r="B2830" s="129" t="e">
        <f>VLOOKUP(A2830,'Carga Remito.'!A$4:AK$16957,3,0)</f>
        <v>#N/A</v>
      </c>
      <c r="C2830" s="131" t="e">
        <f t="shared" ca="1" si="92"/>
        <v>#N/A</v>
      </c>
      <c r="D2830" s="28" t="e">
        <f>VLOOKUP(A2830,'Carga Remito.'!A$4:AK$15957,4,0)</f>
        <v>#N/A</v>
      </c>
      <c r="E2830" s="28" t="e">
        <f>VLOOKUP(A2830,'Carga Remito.'!A$4:AK$2258,6,0)</f>
        <v>#N/A</v>
      </c>
      <c r="F2830" s="28" t="e">
        <f>VLOOKUP(A2830,'Carga Remito.'!A$4:AK$1858,7,0)</f>
        <v>#N/A</v>
      </c>
      <c r="G2830" s="27" t="e">
        <f>VLOOKUP(A2830,'Carga Remito.'!A$4:AK$20957,MATCH(G$4,'Carga Remito.'!A$3:AQ$3,0),0)</f>
        <v>#N/A</v>
      </c>
      <c r="J2830" s="15" t="e">
        <f t="shared" si="93"/>
        <v>#N/A</v>
      </c>
    </row>
    <row r="2831" spans="2:10" x14ac:dyDescent="0.25">
      <c r="B2831" s="129" t="e">
        <f>VLOOKUP(A2831,'Carga Remito.'!A$4:AK$16957,3,0)</f>
        <v>#N/A</v>
      </c>
      <c r="C2831" s="131" t="e">
        <f t="shared" ca="1" si="92"/>
        <v>#N/A</v>
      </c>
      <c r="D2831" s="28" t="e">
        <f>VLOOKUP(A2831,'Carga Remito.'!A$4:AK$15957,4,0)</f>
        <v>#N/A</v>
      </c>
      <c r="E2831" s="28" t="e">
        <f>VLOOKUP(A2831,'Carga Remito.'!A$4:AK$2258,6,0)</f>
        <v>#N/A</v>
      </c>
      <c r="F2831" s="28" t="e">
        <f>VLOOKUP(A2831,'Carga Remito.'!A$4:AK$1858,7,0)</f>
        <v>#N/A</v>
      </c>
      <c r="G2831" s="27" t="e">
        <f>VLOOKUP(A2831,'Carga Remito.'!A$4:AK$20957,MATCH(G$4,'Carga Remito.'!A$3:AQ$3,0),0)</f>
        <v>#N/A</v>
      </c>
      <c r="J2831" s="15" t="e">
        <f t="shared" si="93"/>
        <v>#N/A</v>
      </c>
    </row>
    <row r="2832" spans="2:10" x14ac:dyDescent="0.25">
      <c r="B2832" s="129" t="e">
        <f>VLOOKUP(A2832,'Carga Remito.'!A$4:AK$16957,3,0)</f>
        <v>#N/A</v>
      </c>
      <c r="C2832" s="131" t="e">
        <f t="shared" ca="1" si="92"/>
        <v>#N/A</v>
      </c>
      <c r="D2832" s="28" t="e">
        <f>VLOOKUP(A2832,'Carga Remito.'!A$4:AK$15957,4,0)</f>
        <v>#N/A</v>
      </c>
      <c r="E2832" s="28" t="e">
        <f>VLOOKUP(A2832,'Carga Remito.'!A$4:AK$2258,6,0)</f>
        <v>#N/A</v>
      </c>
      <c r="F2832" s="28" t="e">
        <f>VLOOKUP(A2832,'Carga Remito.'!A$4:AK$1858,7,0)</f>
        <v>#N/A</v>
      </c>
      <c r="G2832" s="27" t="e">
        <f>VLOOKUP(A2832,'Carga Remito.'!A$4:AK$20957,MATCH(G$4,'Carga Remito.'!A$3:AQ$3,0),0)</f>
        <v>#N/A</v>
      </c>
      <c r="J2832" s="15" t="e">
        <f t="shared" si="93"/>
        <v>#N/A</v>
      </c>
    </row>
    <row r="2833" spans="2:10" x14ac:dyDescent="0.25">
      <c r="B2833" s="129" t="e">
        <f>VLOOKUP(A2833,'Carga Remito.'!A$4:AK$16957,3,0)</f>
        <v>#N/A</v>
      </c>
      <c r="C2833" s="131" t="e">
        <f t="shared" ca="1" si="92"/>
        <v>#N/A</v>
      </c>
      <c r="D2833" s="28" t="e">
        <f>VLOOKUP(A2833,'Carga Remito.'!A$4:AK$15957,4,0)</f>
        <v>#N/A</v>
      </c>
      <c r="E2833" s="28" t="e">
        <f>VLOOKUP(A2833,'Carga Remito.'!A$4:AK$2258,6,0)</f>
        <v>#N/A</v>
      </c>
      <c r="F2833" s="28" t="e">
        <f>VLOOKUP(A2833,'Carga Remito.'!A$4:AK$1858,7,0)</f>
        <v>#N/A</v>
      </c>
      <c r="G2833" s="27" t="e">
        <f>VLOOKUP(A2833,'Carga Remito.'!A$4:AK$20957,MATCH(G$4,'Carga Remito.'!A$3:AQ$3,0),0)</f>
        <v>#N/A</v>
      </c>
      <c r="J2833" s="15" t="e">
        <f t="shared" si="93"/>
        <v>#N/A</v>
      </c>
    </row>
    <row r="2834" spans="2:10" x14ac:dyDescent="0.25">
      <c r="B2834" s="129" t="e">
        <f>VLOOKUP(A2834,'Carga Remito.'!A$4:AK$16957,3,0)</f>
        <v>#N/A</v>
      </c>
      <c r="C2834" s="131" t="e">
        <f t="shared" ca="1" si="92"/>
        <v>#N/A</v>
      </c>
      <c r="D2834" s="28" t="e">
        <f>VLOOKUP(A2834,'Carga Remito.'!A$4:AK$15957,4,0)</f>
        <v>#N/A</v>
      </c>
      <c r="E2834" s="28" t="e">
        <f>VLOOKUP(A2834,'Carga Remito.'!A$4:AK$2258,6,0)</f>
        <v>#N/A</v>
      </c>
      <c r="F2834" s="28" t="e">
        <f>VLOOKUP(A2834,'Carga Remito.'!A$4:AK$1858,7,0)</f>
        <v>#N/A</v>
      </c>
      <c r="G2834" s="27" t="e">
        <f>VLOOKUP(A2834,'Carga Remito.'!A$4:AK$20957,MATCH(G$4,'Carga Remito.'!A$3:AQ$3,0),0)</f>
        <v>#N/A</v>
      </c>
      <c r="J2834" s="15" t="e">
        <f t="shared" si="93"/>
        <v>#N/A</v>
      </c>
    </row>
    <row r="2835" spans="2:10" x14ac:dyDescent="0.25">
      <c r="B2835" s="129" t="e">
        <f>VLOOKUP(A2835,'Carga Remito.'!A$4:AK$16957,3,0)</f>
        <v>#N/A</v>
      </c>
      <c r="C2835" s="131" t="e">
        <f t="shared" ca="1" si="92"/>
        <v>#N/A</v>
      </c>
      <c r="D2835" s="28" t="e">
        <f>VLOOKUP(A2835,'Carga Remito.'!A$4:AK$15957,4,0)</f>
        <v>#N/A</v>
      </c>
      <c r="E2835" s="28" t="e">
        <f>VLOOKUP(A2835,'Carga Remito.'!A$4:AK$2258,6,0)</f>
        <v>#N/A</v>
      </c>
      <c r="F2835" s="28" t="e">
        <f>VLOOKUP(A2835,'Carga Remito.'!A$4:AK$1858,7,0)</f>
        <v>#N/A</v>
      </c>
      <c r="G2835" s="27" t="e">
        <f>VLOOKUP(A2835,'Carga Remito.'!A$4:AK$20957,MATCH(G$4,'Carga Remito.'!A$3:AQ$3,0),0)</f>
        <v>#N/A</v>
      </c>
      <c r="J2835" s="15" t="e">
        <f t="shared" si="93"/>
        <v>#N/A</v>
      </c>
    </row>
    <row r="2836" spans="2:10" x14ac:dyDescent="0.25">
      <c r="B2836" s="129" t="e">
        <f>VLOOKUP(A2836,'Carga Remito.'!A$4:AK$16957,3,0)</f>
        <v>#N/A</v>
      </c>
      <c r="C2836" s="131" t="e">
        <f t="shared" ca="1" si="92"/>
        <v>#N/A</v>
      </c>
      <c r="D2836" s="28" t="e">
        <f>VLOOKUP(A2836,'Carga Remito.'!A$4:AK$15957,4,0)</f>
        <v>#N/A</v>
      </c>
      <c r="E2836" s="28" t="e">
        <f>VLOOKUP(A2836,'Carga Remito.'!A$4:AK$2258,6,0)</f>
        <v>#N/A</v>
      </c>
      <c r="F2836" s="28" t="e">
        <f>VLOOKUP(A2836,'Carga Remito.'!A$4:AK$1858,7,0)</f>
        <v>#N/A</v>
      </c>
      <c r="G2836" s="27" t="e">
        <f>VLOOKUP(A2836,'Carga Remito.'!A$4:AK$20957,MATCH(G$4,'Carga Remito.'!A$3:AQ$3,0),0)</f>
        <v>#N/A</v>
      </c>
      <c r="J2836" s="15" t="e">
        <f t="shared" si="93"/>
        <v>#N/A</v>
      </c>
    </row>
    <row r="2837" spans="2:10" x14ac:dyDescent="0.25">
      <c r="B2837" s="129" t="e">
        <f>VLOOKUP(A2837,'Carga Remito.'!A$4:AK$16957,3,0)</f>
        <v>#N/A</v>
      </c>
      <c r="C2837" s="131" t="e">
        <f t="shared" ca="1" si="92"/>
        <v>#N/A</v>
      </c>
      <c r="D2837" s="28" t="e">
        <f>VLOOKUP(A2837,'Carga Remito.'!A$4:AK$15957,4,0)</f>
        <v>#N/A</v>
      </c>
      <c r="E2837" s="28" t="e">
        <f>VLOOKUP(A2837,'Carga Remito.'!A$4:AK$2258,6,0)</f>
        <v>#N/A</v>
      </c>
      <c r="F2837" s="28" t="e">
        <f>VLOOKUP(A2837,'Carga Remito.'!A$4:AK$1858,7,0)</f>
        <v>#N/A</v>
      </c>
      <c r="G2837" s="27" t="e">
        <f>VLOOKUP(A2837,'Carga Remito.'!A$4:AK$20957,MATCH(G$4,'Carga Remito.'!A$3:AQ$3,0),0)</f>
        <v>#N/A</v>
      </c>
      <c r="J2837" s="15" t="e">
        <f t="shared" si="93"/>
        <v>#N/A</v>
      </c>
    </row>
    <row r="2838" spans="2:10" x14ac:dyDescent="0.25">
      <c r="B2838" s="129" t="e">
        <f>VLOOKUP(A2838,'Carga Remito.'!A$4:AK$16957,3,0)</f>
        <v>#N/A</v>
      </c>
      <c r="C2838" s="131" t="e">
        <f t="shared" ca="1" si="92"/>
        <v>#N/A</v>
      </c>
      <c r="D2838" s="28" t="e">
        <f>VLOOKUP(A2838,'Carga Remito.'!A$4:AK$15957,4,0)</f>
        <v>#N/A</v>
      </c>
      <c r="E2838" s="28" t="e">
        <f>VLOOKUP(A2838,'Carga Remito.'!A$4:AK$2258,6,0)</f>
        <v>#N/A</v>
      </c>
      <c r="F2838" s="28" t="e">
        <f>VLOOKUP(A2838,'Carga Remito.'!A$4:AK$1858,7,0)</f>
        <v>#N/A</v>
      </c>
      <c r="G2838" s="27" t="e">
        <f>VLOOKUP(A2838,'Carga Remito.'!A$4:AK$20957,MATCH(G$4,'Carga Remito.'!A$3:AQ$3,0),0)</f>
        <v>#N/A</v>
      </c>
      <c r="J2838" s="15" t="e">
        <f t="shared" si="93"/>
        <v>#N/A</v>
      </c>
    </row>
    <row r="2839" spans="2:10" x14ac:dyDescent="0.25">
      <c r="B2839" s="129" t="e">
        <f>VLOOKUP(A2839,'Carga Remito.'!A$4:AK$16957,3,0)</f>
        <v>#N/A</v>
      </c>
      <c r="C2839" s="131" t="e">
        <f t="shared" ca="1" si="92"/>
        <v>#N/A</v>
      </c>
      <c r="D2839" s="28" t="e">
        <f>VLOOKUP(A2839,'Carga Remito.'!A$4:AK$15957,4,0)</f>
        <v>#N/A</v>
      </c>
      <c r="E2839" s="28" t="e">
        <f>VLOOKUP(A2839,'Carga Remito.'!A$4:AK$2258,6,0)</f>
        <v>#N/A</v>
      </c>
      <c r="F2839" s="28" t="e">
        <f>VLOOKUP(A2839,'Carga Remito.'!A$4:AK$1858,7,0)</f>
        <v>#N/A</v>
      </c>
      <c r="G2839" s="27" t="e">
        <f>VLOOKUP(A2839,'Carga Remito.'!A$4:AK$20957,MATCH(G$4,'Carga Remito.'!A$3:AQ$3,0),0)</f>
        <v>#N/A</v>
      </c>
      <c r="J2839" s="15" t="e">
        <f t="shared" si="93"/>
        <v>#N/A</v>
      </c>
    </row>
    <row r="2840" spans="2:10" x14ac:dyDescent="0.25">
      <c r="B2840" s="129" t="e">
        <f>VLOOKUP(A2840,'Carga Remito.'!A$4:AK$16957,3,0)</f>
        <v>#N/A</v>
      </c>
      <c r="C2840" s="131" t="e">
        <f t="shared" ca="1" si="92"/>
        <v>#N/A</v>
      </c>
      <c r="D2840" s="28" t="e">
        <f>VLOOKUP(A2840,'Carga Remito.'!A$4:AK$15957,4,0)</f>
        <v>#N/A</v>
      </c>
      <c r="E2840" s="28" t="e">
        <f>VLOOKUP(A2840,'Carga Remito.'!A$4:AK$2258,6,0)</f>
        <v>#N/A</v>
      </c>
      <c r="F2840" s="28" t="e">
        <f>VLOOKUP(A2840,'Carga Remito.'!A$4:AK$1858,7,0)</f>
        <v>#N/A</v>
      </c>
      <c r="G2840" s="27" t="e">
        <f>VLOOKUP(A2840,'Carga Remito.'!A$4:AK$20957,MATCH(G$4,'Carga Remito.'!A$3:AQ$3,0),0)</f>
        <v>#N/A</v>
      </c>
      <c r="J2840" s="15" t="e">
        <f t="shared" si="93"/>
        <v>#N/A</v>
      </c>
    </row>
    <row r="2841" spans="2:10" x14ac:dyDescent="0.25">
      <c r="B2841" s="129" t="e">
        <f>VLOOKUP(A2841,'Carga Remito.'!A$4:AK$16957,3,0)</f>
        <v>#N/A</v>
      </c>
      <c r="C2841" s="131" t="e">
        <f t="shared" ca="1" si="92"/>
        <v>#N/A</v>
      </c>
      <c r="D2841" s="28" t="e">
        <f>VLOOKUP(A2841,'Carga Remito.'!A$4:AK$15957,4,0)</f>
        <v>#N/A</v>
      </c>
      <c r="E2841" s="28" t="e">
        <f>VLOOKUP(A2841,'Carga Remito.'!A$4:AK$2258,6,0)</f>
        <v>#N/A</v>
      </c>
      <c r="F2841" s="28" t="e">
        <f>VLOOKUP(A2841,'Carga Remito.'!A$4:AK$1858,7,0)</f>
        <v>#N/A</v>
      </c>
      <c r="G2841" s="27" t="e">
        <f>VLOOKUP(A2841,'Carga Remito.'!A$4:AK$20957,MATCH(G$4,'Carga Remito.'!A$3:AQ$3,0),0)</f>
        <v>#N/A</v>
      </c>
      <c r="J2841" s="15" t="e">
        <f t="shared" si="93"/>
        <v>#N/A</v>
      </c>
    </row>
    <row r="2842" spans="2:10" x14ac:dyDescent="0.25">
      <c r="B2842" s="129" t="e">
        <f>VLOOKUP(A2842,'Carga Remito.'!A$4:AK$16957,3,0)</f>
        <v>#N/A</v>
      </c>
      <c r="C2842" s="131" t="e">
        <f t="shared" ca="1" si="92"/>
        <v>#N/A</v>
      </c>
      <c r="D2842" s="28" t="e">
        <f>VLOOKUP(A2842,'Carga Remito.'!A$4:AK$15957,4,0)</f>
        <v>#N/A</v>
      </c>
      <c r="E2842" s="28" t="e">
        <f>VLOOKUP(A2842,'Carga Remito.'!A$4:AK$2258,6,0)</f>
        <v>#N/A</v>
      </c>
      <c r="F2842" s="28" t="e">
        <f>VLOOKUP(A2842,'Carga Remito.'!A$4:AK$1858,7,0)</f>
        <v>#N/A</v>
      </c>
      <c r="G2842" s="27" t="e">
        <f>VLOOKUP(A2842,'Carga Remito.'!A$4:AK$20957,MATCH(G$4,'Carga Remito.'!A$3:AQ$3,0),0)</f>
        <v>#N/A</v>
      </c>
      <c r="J2842" s="15" t="e">
        <f t="shared" si="93"/>
        <v>#N/A</v>
      </c>
    </row>
    <row r="2843" spans="2:10" x14ac:dyDescent="0.25">
      <c r="B2843" s="129" t="e">
        <f>VLOOKUP(A2843,'Carga Remito.'!A$4:AK$16957,3,0)</f>
        <v>#N/A</v>
      </c>
      <c r="C2843" s="131" t="e">
        <f t="shared" ca="1" si="92"/>
        <v>#N/A</v>
      </c>
      <c r="D2843" s="28" t="e">
        <f>VLOOKUP(A2843,'Carga Remito.'!A$4:AK$15957,4,0)</f>
        <v>#N/A</v>
      </c>
      <c r="E2843" s="28" t="e">
        <f>VLOOKUP(A2843,'Carga Remito.'!A$4:AK$2258,6,0)</f>
        <v>#N/A</v>
      </c>
      <c r="F2843" s="28" t="e">
        <f>VLOOKUP(A2843,'Carga Remito.'!A$4:AK$1858,7,0)</f>
        <v>#N/A</v>
      </c>
      <c r="G2843" s="27" t="e">
        <f>VLOOKUP(A2843,'Carga Remito.'!A$4:AK$20957,MATCH(G$4,'Carga Remito.'!A$3:AQ$3,0),0)</f>
        <v>#N/A</v>
      </c>
      <c r="J2843" s="15" t="e">
        <f t="shared" si="93"/>
        <v>#N/A</v>
      </c>
    </row>
    <row r="2844" spans="2:10" x14ac:dyDescent="0.25">
      <c r="B2844" s="129" t="e">
        <f>VLOOKUP(A2844,'Carga Remito.'!A$4:AK$16957,3,0)</f>
        <v>#N/A</v>
      </c>
      <c r="C2844" s="131" t="e">
        <f t="shared" ca="1" si="92"/>
        <v>#N/A</v>
      </c>
      <c r="D2844" s="28" t="e">
        <f>VLOOKUP(A2844,'Carga Remito.'!A$4:AK$15957,4,0)</f>
        <v>#N/A</v>
      </c>
      <c r="E2844" s="28" t="e">
        <f>VLOOKUP(A2844,'Carga Remito.'!A$4:AK$2258,6,0)</f>
        <v>#N/A</v>
      </c>
      <c r="F2844" s="28" t="e">
        <f>VLOOKUP(A2844,'Carga Remito.'!A$4:AK$1858,7,0)</f>
        <v>#N/A</v>
      </c>
      <c r="G2844" s="27" t="e">
        <f>VLOOKUP(A2844,'Carga Remito.'!A$4:AK$20957,MATCH(G$4,'Carga Remito.'!A$3:AQ$3,0),0)</f>
        <v>#N/A</v>
      </c>
      <c r="J2844" s="15" t="e">
        <f t="shared" si="93"/>
        <v>#N/A</v>
      </c>
    </row>
    <row r="2845" spans="2:10" x14ac:dyDescent="0.25">
      <c r="B2845" s="129" t="e">
        <f>VLOOKUP(A2845,'Carga Remito.'!A$4:AK$16957,3,0)</f>
        <v>#N/A</v>
      </c>
      <c r="C2845" s="131" t="e">
        <f t="shared" ca="1" si="92"/>
        <v>#N/A</v>
      </c>
      <c r="D2845" s="28" t="e">
        <f>VLOOKUP(A2845,'Carga Remito.'!A$4:AK$15957,4,0)</f>
        <v>#N/A</v>
      </c>
      <c r="E2845" s="28" t="e">
        <f>VLOOKUP(A2845,'Carga Remito.'!A$4:AK$2258,6,0)</f>
        <v>#N/A</v>
      </c>
      <c r="F2845" s="28" t="e">
        <f>VLOOKUP(A2845,'Carga Remito.'!A$4:AK$1858,7,0)</f>
        <v>#N/A</v>
      </c>
      <c r="G2845" s="27" t="e">
        <f>VLOOKUP(A2845,'Carga Remito.'!A$4:AK$20957,MATCH(G$4,'Carga Remito.'!A$3:AQ$3,0),0)</f>
        <v>#N/A</v>
      </c>
      <c r="J2845" s="15" t="e">
        <f t="shared" si="93"/>
        <v>#N/A</v>
      </c>
    </row>
    <row r="2846" spans="2:10" x14ac:dyDescent="0.25">
      <c r="B2846" s="129" t="e">
        <f>VLOOKUP(A2846,'Carga Remito.'!A$4:AK$16957,3,0)</f>
        <v>#N/A</v>
      </c>
      <c r="C2846" s="131" t="e">
        <f t="shared" ca="1" si="92"/>
        <v>#N/A</v>
      </c>
      <c r="D2846" s="28" t="e">
        <f>VLOOKUP(A2846,'Carga Remito.'!A$4:AK$15957,4,0)</f>
        <v>#N/A</v>
      </c>
      <c r="E2846" s="28" t="e">
        <f>VLOOKUP(A2846,'Carga Remito.'!A$4:AK$2258,6,0)</f>
        <v>#N/A</v>
      </c>
      <c r="F2846" s="28" t="e">
        <f>VLOOKUP(A2846,'Carga Remito.'!A$4:AK$1858,7,0)</f>
        <v>#N/A</v>
      </c>
      <c r="G2846" s="27" t="e">
        <f>VLOOKUP(A2846,'Carga Remito.'!A$4:AK$20957,MATCH(G$4,'Carga Remito.'!A$3:AQ$3,0),0)</f>
        <v>#N/A</v>
      </c>
      <c r="J2846" s="15" t="e">
        <f t="shared" si="93"/>
        <v>#N/A</v>
      </c>
    </row>
    <row r="2847" spans="2:10" x14ac:dyDescent="0.25">
      <c r="B2847" s="129" t="e">
        <f>VLOOKUP(A2847,'Carga Remito.'!A$4:AK$16957,3,0)</f>
        <v>#N/A</v>
      </c>
      <c r="C2847" s="131" t="e">
        <f t="shared" ca="1" si="92"/>
        <v>#N/A</v>
      </c>
      <c r="D2847" s="28" t="e">
        <f>VLOOKUP(A2847,'Carga Remito.'!A$4:AK$15957,4,0)</f>
        <v>#N/A</v>
      </c>
      <c r="E2847" s="28" t="e">
        <f>VLOOKUP(A2847,'Carga Remito.'!A$4:AK$2258,6,0)</f>
        <v>#N/A</v>
      </c>
      <c r="F2847" s="28" t="e">
        <f>VLOOKUP(A2847,'Carga Remito.'!A$4:AK$1858,7,0)</f>
        <v>#N/A</v>
      </c>
      <c r="G2847" s="27" t="e">
        <f>VLOOKUP(A2847,'Carga Remito.'!A$4:AK$20957,MATCH(G$4,'Carga Remito.'!A$3:AQ$3,0),0)</f>
        <v>#N/A</v>
      </c>
      <c r="J2847" s="15" t="e">
        <f t="shared" si="93"/>
        <v>#N/A</v>
      </c>
    </row>
    <row r="2848" spans="2:10" x14ac:dyDescent="0.25">
      <c r="B2848" s="129" t="e">
        <f>VLOOKUP(A2848,'Carga Remito.'!A$4:AK$16957,3,0)</f>
        <v>#N/A</v>
      </c>
      <c r="C2848" s="131" t="e">
        <f t="shared" ca="1" si="92"/>
        <v>#N/A</v>
      </c>
      <c r="D2848" s="28" t="e">
        <f>VLOOKUP(A2848,'Carga Remito.'!A$4:AK$15957,4,0)</f>
        <v>#N/A</v>
      </c>
      <c r="E2848" s="28" t="e">
        <f>VLOOKUP(A2848,'Carga Remito.'!A$4:AK$2258,6,0)</f>
        <v>#N/A</v>
      </c>
      <c r="F2848" s="28" t="e">
        <f>VLOOKUP(A2848,'Carga Remito.'!A$4:AK$1858,7,0)</f>
        <v>#N/A</v>
      </c>
      <c r="G2848" s="27" t="e">
        <f>VLOOKUP(A2848,'Carga Remito.'!A$4:AK$20957,MATCH(G$4,'Carga Remito.'!A$3:AQ$3,0),0)</f>
        <v>#N/A</v>
      </c>
      <c r="J2848" s="15" t="e">
        <f t="shared" si="93"/>
        <v>#N/A</v>
      </c>
    </row>
    <row r="2849" spans="2:10" x14ac:dyDescent="0.25">
      <c r="B2849" s="129" t="e">
        <f>VLOOKUP(A2849,'Carga Remito.'!A$4:AK$16957,3,0)</f>
        <v>#N/A</v>
      </c>
      <c r="C2849" s="131" t="e">
        <f t="shared" ca="1" si="92"/>
        <v>#N/A</v>
      </c>
      <c r="D2849" s="28" t="e">
        <f>VLOOKUP(A2849,'Carga Remito.'!A$4:AK$15957,4,0)</f>
        <v>#N/A</v>
      </c>
      <c r="E2849" s="28" t="e">
        <f>VLOOKUP(A2849,'Carga Remito.'!A$4:AK$2258,6,0)</f>
        <v>#N/A</v>
      </c>
      <c r="F2849" s="28" t="e">
        <f>VLOOKUP(A2849,'Carga Remito.'!A$4:AK$1858,7,0)</f>
        <v>#N/A</v>
      </c>
      <c r="G2849" s="27" t="e">
        <f>VLOOKUP(A2849,'Carga Remito.'!A$4:AK$20957,MATCH(G$4,'Carga Remito.'!A$3:AQ$3,0),0)</f>
        <v>#N/A</v>
      </c>
      <c r="J2849" s="15" t="e">
        <f t="shared" si="93"/>
        <v>#N/A</v>
      </c>
    </row>
    <row r="2850" spans="2:10" x14ac:dyDescent="0.25">
      <c r="B2850" s="129" t="e">
        <f>VLOOKUP(A2850,'Carga Remito.'!A$4:AK$16957,3,0)</f>
        <v>#N/A</v>
      </c>
      <c r="C2850" s="131" t="e">
        <f t="shared" ca="1" si="92"/>
        <v>#N/A</v>
      </c>
      <c r="D2850" s="28" t="e">
        <f>VLOOKUP(A2850,'Carga Remito.'!A$4:AK$15957,4,0)</f>
        <v>#N/A</v>
      </c>
      <c r="E2850" s="28" t="e">
        <f>VLOOKUP(A2850,'Carga Remito.'!A$4:AK$2258,6,0)</f>
        <v>#N/A</v>
      </c>
      <c r="F2850" s="28" t="e">
        <f>VLOOKUP(A2850,'Carga Remito.'!A$4:AK$1858,7,0)</f>
        <v>#N/A</v>
      </c>
      <c r="G2850" s="27" t="e">
        <f>VLOOKUP(A2850,'Carga Remito.'!A$4:AK$20957,MATCH(G$4,'Carga Remito.'!A$3:AQ$3,0),0)</f>
        <v>#N/A</v>
      </c>
      <c r="J2850" s="15" t="e">
        <f t="shared" si="93"/>
        <v>#N/A</v>
      </c>
    </row>
    <row r="2851" spans="2:10" x14ac:dyDescent="0.25">
      <c r="B2851" s="129" t="e">
        <f>VLOOKUP(A2851,'Carga Remito.'!A$4:AK$16957,3,0)</f>
        <v>#N/A</v>
      </c>
      <c r="C2851" s="131" t="e">
        <f t="shared" ca="1" si="92"/>
        <v>#N/A</v>
      </c>
      <c r="D2851" s="28" t="e">
        <f>VLOOKUP(A2851,'Carga Remito.'!A$4:AK$15957,4,0)</f>
        <v>#N/A</v>
      </c>
      <c r="E2851" s="28" t="e">
        <f>VLOOKUP(A2851,'Carga Remito.'!A$4:AK$2258,6,0)</f>
        <v>#N/A</v>
      </c>
      <c r="F2851" s="28" t="e">
        <f>VLOOKUP(A2851,'Carga Remito.'!A$4:AK$1858,7,0)</f>
        <v>#N/A</v>
      </c>
      <c r="G2851" s="27" t="e">
        <f>VLOOKUP(A2851,'Carga Remito.'!A$4:AK$20957,MATCH(G$4,'Carga Remito.'!A$3:AQ$3,0),0)</f>
        <v>#N/A</v>
      </c>
      <c r="J2851" s="15" t="e">
        <f t="shared" si="93"/>
        <v>#N/A</v>
      </c>
    </row>
    <row r="2852" spans="2:10" x14ac:dyDescent="0.25">
      <c r="B2852" s="129" t="e">
        <f>VLOOKUP(A2852,'Carga Remito.'!A$4:AK$16957,3,0)</f>
        <v>#N/A</v>
      </c>
      <c r="C2852" s="131" t="e">
        <f t="shared" ca="1" si="92"/>
        <v>#N/A</v>
      </c>
      <c r="D2852" s="28" t="e">
        <f>VLOOKUP(A2852,'Carga Remito.'!A$4:AK$15957,4,0)</f>
        <v>#N/A</v>
      </c>
      <c r="E2852" s="28" t="e">
        <f>VLOOKUP(A2852,'Carga Remito.'!A$4:AK$2258,6,0)</f>
        <v>#N/A</v>
      </c>
      <c r="F2852" s="28" t="e">
        <f>VLOOKUP(A2852,'Carga Remito.'!A$4:AK$1858,7,0)</f>
        <v>#N/A</v>
      </c>
      <c r="G2852" s="27" t="e">
        <f>VLOOKUP(A2852,'Carga Remito.'!A$4:AK$20957,MATCH(G$4,'Carga Remito.'!A$3:AQ$3,0),0)</f>
        <v>#N/A</v>
      </c>
      <c r="J2852" s="15" t="e">
        <f t="shared" si="93"/>
        <v>#N/A</v>
      </c>
    </row>
    <row r="2853" spans="2:10" x14ac:dyDescent="0.25">
      <c r="B2853" s="129" t="e">
        <f>VLOOKUP(A2853,'Carga Remito.'!A$4:AK$16957,3,0)</f>
        <v>#N/A</v>
      </c>
      <c r="C2853" s="131" t="e">
        <f t="shared" ref="C2853:C2916" ca="1" si="94">IF((TODAY()-B2853)&lt;30,0,(TODAY()-B2853)/30)</f>
        <v>#N/A</v>
      </c>
      <c r="D2853" s="28" t="e">
        <f>VLOOKUP(A2853,'Carga Remito.'!A$4:AK$15957,4,0)</f>
        <v>#N/A</v>
      </c>
      <c r="E2853" s="28" t="e">
        <f>VLOOKUP(A2853,'Carga Remito.'!A$4:AK$2258,6,0)</f>
        <v>#N/A</v>
      </c>
      <c r="F2853" s="28" t="e">
        <f>VLOOKUP(A2853,'Carga Remito.'!A$4:AK$1858,7,0)</f>
        <v>#N/A</v>
      </c>
      <c r="G2853" s="27" t="e">
        <f>VLOOKUP(A2853,'Carga Remito.'!A$4:AK$20957,MATCH(G$4,'Carga Remito.'!A$3:AQ$3,0),0)</f>
        <v>#N/A</v>
      </c>
      <c r="J2853" s="15" t="e">
        <f t="shared" si="93"/>
        <v>#N/A</v>
      </c>
    </row>
    <row r="2854" spans="2:10" x14ac:dyDescent="0.25">
      <c r="B2854" s="129" t="e">
        <f>VLOOKUP(A2854,'Carga Remito.'!A$4:AK$16957,3,0)</f>
        <v>#N/A</v>
      </c>
      <c r="C2854" s="131" t="e">
        <f t="shared" ca="1" si="94"/>
        <v>#N/A</v>
      </c>
      <c r="D2854" s="28" t="e">
        <f>VLOOKUP(A2854,'Carga Remito.'!A$4:AK$15957,4,0)</f>
        <v>#N/A</v>
      </c>
      <c r="E2854" s="28" t="e">
        <f>VLOOKUP(A2854,'Carga Remito.'!A$4:AK$2258,6,0)</f>
        <v>#N/A</v>
      </c>
      <c r="F2854" s="28" t="e">
        <f>VLOOKUP(A2854,'Carga Remito.'!A$4:AK$1858,7,0)</f>
        <v>#N/A</v>
      </c>
      <c r="G2854" s="27" t="e">
        <f>VLOOKUP(A2854,'Carga Remito.'!A$4:AK$20957,MATCH(G$4,'Carga Remito.'!A$3:AQ$3,0),0)</f>
        <v>#N/A</v>
      </c>
      <c r="J2854" s="15" t="e">
        <f t="shared" si="93"/>
        <v>#N/A</v>
      </c>
    </row>
    <row r="2855" spans="2:10" x14ac:dyDescent="0.25">
      <c r="B2855" s="129" t="e">
        <f>VLOOKUP(A2855,'Carga Remito.'!A$4:AK$16957,3,0)</f>
        <v>#N/A</v>
      </c>
      <c r="C2855" s="131" t="e">
        <f t="shared" ca="1" si="94"/>
        <v>#N/A</v>
      </c>
      <c r="D2855" s="28" t="e">
        <f>VLOOKUP(A2855,'Carga Remito.'!A$4:AK$15957,4,0)</f>
        <v>#N/A</v>
      </c>
      <c r="E2855" s="28" t="e">
        <f>VLOOKUP(A2855,'Carga Remito.'!A$4:AK$2258,6,0)</f>
        <v>#N/A</v>
      </c>
      <c r="F2855" s="28" t="e">
        <f>VLOOKUP(A2855,'Carga Remito.'!A$4:AK$1858,7,0)</f>
        <v>#N/A</v>
      </c>
      <c r="G2855" s="27" t="e">
        <f>VLOOKUP(A2855,'Carga Remito.'!A$4:AK$20957,MATCH(G$4,'Carga Remito.'!A$3:AQ$3,0),0)</f>
        <v>#N/A</v>
      </c>
      <c r="J2855" s="15" t="e">
        <f t="shared" si="93"/>
        <v>#N/A</v>
      </c>
    </row>
    <row r="2856" spans="2:10" x14ac:dyDescent="0.25">
      <c r="B2856" s="129" t="e">
        <f>VLOOKUP(A2856,'Carga Remito.'!A$4:AK$16957,3,0)</f>
        <v>#N/A</v>
      </c>
      <c r="C2856" s="131" t="e">
        <f t="shared" ca="1" si="94"/>
        <v>#N/A</v>
      </c>
      <c r="D2856" s="28" t="e">
        <f>VLOOKUP(A2856,'Carga Remito.'!A$4:AK$15957,4,0)</f>
        <v>#N/A</v>
      </c>
      <c r="E2856" s="28" t="e">
        <f>VLOOKUP(A2856,'Carga Remito.'!A$4:AK$2258,6,0)</f>
        <v>#N/A</v>
      </c>
      <c r="F2856" s="28" t="e">
        <f>VLOOKUP(A2856,'Carga Remito.'!A$4:AK$1858,7,0)</f>
        <v>#N/A</v>
      </c>
      <c r="G2856" s="27" t="e">
        <f>VLOOKUP(A2856,'Carga Remito.'!A$4:AK$20957,MATCH(G$4,'Carga Remito.'!A$3:AQ$3,0),0)</f>
        <v>#N/A</v>
      </c>
      <c r="J2856" s="15" t="e">
        <f t="shared" si="93"/>
        <v>#N/A</v>
      </c>
    </row>
    <row r="2857" spans="2:10" x14ac:dyDescent="0.25">
      <c r="B2857" s="129" t="e">
        <f>VLOOKUP(A2857,'Carga Remito.'!A$4:AK$16957,3,0)</f>
        <v>#N/A</v>
      </c>
      <c r="C2857" s="131" t="e">
        <f t="shared" ca="1" si="94"/>
        <v>#N/A</v>
      </c>
      <c r="D2857" s="28" t="e">
        <f>VLOOKUP(A2857,'Carga Remito.'!A$4:AK$15957,4,0)</f>
        <v>#N/A</v>
      </c>
      <c r="E2857" s="28" t="e">
        <f>VLOOKUP(A2857,'Carga Remito.'!A$4:AK$2258,6,0)</f>
        <v>#N/A</v>
      </c>
      <c r="F2857" s="28" t="e">
        <f>VLOOKUP(A2857,'Carga Remito.'!A$4:AK$1858,7,0)</f>
        <v>#N/A</v>
      </c>
      <c r="G2857" s="27" t="e">
        <f>VLOOKUP(A2857,'Carga Remito.'!A$4:AK$20957,MATCH(G$4,'Carga Remito.'!A$3:AQ$3,0),0)</f>
        <v>#N/A</v>
      </c>
      <c r="J2857" s="15" t="e">
        <f t="shared" si="93"/>
        <v>#N/A</v>
      </c>
    </row>
    <row r="2858" spans="2:10" x14ac:dyDescent="0.25">
      <c r="B2858" s="129" t="e">
        <f>VLOOKUP(A2858,'Carga Remito.'!A$4:AK$16957,3,0)</f>
        <v>#N/A</v>
      </c>
      <c r="C2858" s="131" t="e">
        <f t="shared" ca="1" si="94"/>
        <v>#N/A</v>
      </c>
      <c r="D2858" s="28" t="e">
        <f>VLOOKUP(A2858,'Carga Remito.'!A$4:AK$15957,4,0)</f>
        <v>#N/A</v>
      </c>
      <c r="E2858" s="28" t="e">
        <f>VLOOKUP(A2858,'Carga Remito.'!A$4:AK$2258,6,0)</f>
        <v>#N/A</v>
      </c>
      <c r="F2858" s="28" t="e">
        <f>VLOOKUP(A2858,'Carga Remito.'!A$4:AK$1858,7,0)</f>
        <v>#N/A</v>
      </c>
      <c r="G2858" s="27" t="e">
        <f>VLOOKUP(A2858,'Carga Remito.'!A$4:AK$20957,MATCH(G$4,'Carga Remito.'!A$3:AQ$3,0),0)</f>
        <v>#N/A</v>
      </c>
      <c r="J2858" s="15" t="e">
        <f t="shared" si="93"/>
        <v>#N/A</v>
      </c>
    </row>
    <row r="2859" spans="2:10" x14ac:dyDescent="0.25">
      <c r="B2859" s="129" t="e">
        <f>VLOOKUP(A2859,'Carga Remito.'!A$4:AK$16957,3,0)</f>
        <v>#N/A</v>
      </c>
      <c r="C2859" s="131" t="e">
        <f t="shared" ca="1" si="94"/>
        <v>#N/A</v>
      </c>
      <c r="D2859" s="28" t="e">
        <f>VLOOKUP(A2859,'Carga Remito.'!A$4:AK$15957,4,0)</f>
        <v>#N/A</v>
      </c>
      <c r="E2859" s="28" t="e">
        <f>VLOOKUP(A2859,'Carga Remito.'!A$4:AK$2258,6,0)</f>
        <v>#N/A</v>
      </c>
      <c r="F2859" s="28" t="e">
        <f>VLOOKUP(A2859,'Carga Remito.'!A$4:AK$1858,7,0)</f>
        <v>#N/A</v>
      </c>
      <c r="G2859" s="27" t="e">
        <f>VLOOKUP(A2859,'Carga Remito.'!A$4:AK$20957,MATCH(G$4,'Carga Remito.'!A$3:AQ$3,0),0)</f>
        <v>#N/A</v>
      </c>
      <c r="J2859" s="15" t="e">
        <f t="shared" si="93"/>
        <v>#N/A</v>
      </c>
    </row>
    <row r="2860" spans="2:10" x14ac:dyDescent="0.25">
      <c r="B2860" s="129" t="e">
        <f>VLOOKUP(A2860,'Carga Remito.'!A$4:AK$16957,3,0)</f>
        <v>#N/A</v>
      </c>
      <c r="C2860" s="131" t="e">
        <f t="shared" ca="1" si="94"/>
        <v>#N/A</v>
      </c>
      <c r="D2860" s="28" t="e">
        <f>VLOOKUP(A2860,'Carga Remito.'!A$4:AK$15957,4,0)</f>
        <v>#N/A</v>
      </c>
      <c r="E2860" s="28" t="e">
        <f>VLOOKUP(A2860,'Carga Remito.'!A$4:AK$2258,6,0)</f>
        <v>#N/A</v>
      </c>
      <c r="F2860" s="28" t="e">
        <f>VLOOKUP(A2860,'Carga Remito.'!A$4:AK$1858,7,0)</f>
        <v>#N/A</v>
      </c>
      <c r="G2860" s="27" t="e">
        <f>VLOOKUP(A2860,'Carga Remito.'!A$4:AK$20957,MATCH(G$4,'Carga Remito.'!A$3:AQ$3,0),0)</f>
        <v>#N/A</v>
      </c>
      <c r="J2860" s="15" t="e">
        <f t="shared" si="93"/>
        <v>#N/A</v>
      </c>
    </row>
    <row r="2861" spans="2:10" x14ac:dyDescent="0.25">
      <c r="B2861" s="129" t="e">
        <f>VLOOKUP(A2861,'Carga Remito.'!A$4:AK$16957,3,0)</f>
        <v>#N/A</v>
      </c>
      <c r="C2861" s="131" t="e">
        <f t="shared" ca="1" si="94"/>
        <v>#N/A</v>
      </c>
      <c r="D2861" s="28" t="e">
        <f>VLOOKUP(A2861,'Carga Remito.'!A$4:AK$15957,4,0)</f>
        <v>#N/A</v>
      </c>
      <c r="E2861" s="28" t="e">
        <f>VLOOKUP(A2861,'Carga Remito.'!A$4:AK$2258,6,0)</f>
        <v>#N/A</v>
      </c>
      <c r="F2861" s="28" t="e">
        <f>VLOOKUP(A2861,'Carga Remito.'!A$4:AK$1858,7,0)</f>
        <v>#N/A</v>
      </c>
      <c r="G2861" s="27" t="e">
        <f>VLOOKUP(A2861,'Carga Remito.'!A$4:AK$20957,MATCH(G$4,'Carga Remito.'!A$3:AQ$3,0),0)</f>
        <v>#N/A</v>
      </c>
      <c r="J2861" s="15" t="e">
        <f t="shared" si="93"/>
        <v>#N/A</v>
      </c>
    </row>
    <row r="2862" spans="2:10" x14ac:dyDescent="0.25">
      <c r="B2862" s="129" t="e">
        <f>VLOOKUP(A2862,'Carga Remito.'!A$4:AK$16957,3,0)</f>
        <v>#N/A</v>
      </c>
      <c r="C2862" s="131" t="e">
        <f t="shared" ca="1" si="94"/>
        <v>#N/A</v>
      </c>
      <c r="D2862" s="28" t="e">
        <f>VLOOKUP(A2862,'Carga Remito.'!A$4:AK$15957,4,0)</f>
        <v>#N/A</v>
      </c>
      <c r="E2862" s="28" t="e">
        <f>VLOOKUP(A2862,'Carga Remito.'!A$4:AK$2258,6,0)</f>
        <v>#N/A</v>
      </c>
      <c r="F2862" s="28" t="e">
        <f>VLOOKUP(A2862,'Carga Remito.'!A$4:AK$1858,7,0)</f>
        <v>#N/A</v>
      </c>
      <c r="G2862" s="27" t="e">
        <f>VLOOKUP(A2862,'Carga Remito.'!A$4:AK$20957,MATCH(G$4,'Carga Remito.'!A$3:AQ$3,0),0)</f>
        <v>#N/A</v>
      </c>
      <c r="J2862" s="15" t="e">
        <f t="shared" si="93"/>
        <v>#N/A</v>
      </c>
    </row>
    <row r="2863" spans="2:10" x14ac:dyDescent="0.25">
      <c r="B2863" s="129" t="e">
        <f>VLOOKUP(A2863,'Carga Remito.'!A$4:AK$16957,3,0)</f>
        <v>#N/A</v>
      </c>
      <c r="C2863" s="131" t="e">
        <f t="shared" ca="1" si="94"/>
        <v>#N/A</v>
      </c>
      <c r="D2863" s="28" t="e">
        <f>VLOOKUP(A2863,'Carga Remito.'!A$4:AK$15957,4,0)</f>
        <v>#N/A</v>
      </c>
      <c r="E2863" s="28" t="e">
        <f>VLOOKUP(A2863,'Carga Remito.'!A$4:AK$2258,6,0)</f>
        <v>#N/A</v>
      </c>
      <c r="F2863" s="28" t="e">
        <f>VLOOKUP(A2863,'Carga Remito.'!A$4:AK$1858,7,0)</f>
        <v>#N/A</v>
      </c>
      <c r="G2863" s="27" t="e">
        <f>VLOOKUP(A2863,'Carga Remito.'!A$4:AK$20957,MATCH(G$4,'Carga Remito.'!A$3:AQ$3,0),0)</f>
        <v>#N/A</v>
      </c>
      <c r="J2863" s="15" t="e">
        <f t="shared" si="93"/>
        <v>#N/A</v>
      </c>
    </row>
    <row r="2864" spans="2:10" x14ac:dyDescent="0.25">
      <c r="B2864" s="129" t="e">
        <f>VLOOKUP(A2864,'Carga Remito.'!A$4:AK$16957,3,0)</f>
        <v>#N/A</v>
      </c>
      <c r="C2864" s="131" t="e">
        <f t="shared" ca="1" si="94"/>
        <v>#N/A</v>
      </c>
      <c r="D2864" s="28" t="e">
        <f>VLOOKUP(A2864,'Carga Remito.'!A$4:AK$15957,4,0)</f>
        <v>#N/A</v>
      </c>
      <c r="E2864" s="28" t="e">
        <f>VLOOKUP(A2864,'Carga Remito.'!A$4:AK$2258,6,0)</f>
        <v>#N/A</v>
      </c>
      <c r="F2864" s="28" t="e">
        <f>VLOOKUP(A2864,'Carga Remito.'!A$4:AK$1858,7,0)</f>
        <v>#N/A</v>
      </c>
      <c r="G2864" s="27" t="e">
        <f>VLOOKUP(A2864,'Carga Remito.'!A$4:AK$20957,MATCH(G$4,'Carga Remito.'!A$3:AQ$3,0),0)</f>
        <v>#N/A</v>
      </c>
      <c r="J2864" s="15" t="e">
        <f t="shared" si="93"/>
        <v>#N/A</v>
      </c>
    </row>
    <row r="2865" spans="2:10" x14ac:dyDescent="0.25">
      <c r="B2865" s="129" t="e">
        <f>VLOOKUP(A2865,'Carga Remito.'!A$4:AK$16957,3,0)</f>
        <v>#N/A</v>
      </c>
      <c r="C2865" s="131" t="e">
        <f t="shared" ca="1" si="94"/>
        <v>#N/A</v>
      </c>
      <c r="D2865" s="28" t="e">
        <f>VLOOKUP(A2865,'Carga Remito.'!A$4:AK$15957,4,0)</f>
        <v>#N/A</v>
      </c>
      <c r="E2865" s="28" t="e">
        <f>VLOOKUP(A2865,'Carga Remito.'!A$4:AK$2258,6,0)</f>
        <v>#N/A</v>
      </c>
      <c r="F2865" s="28" t="e">
        <f>VLOOKUP(A2865,'Carga Remito.'!A$4:AK$1858,7,0)</f>
        <v>#N/A</v>
      </c>
      <c r="G2865" s="27" t="e">
        <f>VLOOKUP(A2865,'Carga Remito.'!A$4:AK$20957,MATCH(G$4,'Carga Remito.'!A$3:AQ$3,0),0)</f>
        <v>#N/A</v>
      </c>
      <c r="J2865" s="15" t="e">
        <f t="shared" si="93"/>
        <v>#N/A</v>
      </c>
    </row>
    <row r="2866" spans="2:10" x14ac:dyDescent="0.25">
      <c r="B2866" s="129" t="e">
        <f>VLOOKUP(A2866,'Carga Remito.'!A$4:AK$16957,3,0)</f>
        <v>#N/A</v>
      </c>
      <c r="C2866" s="131" t="e">
        <f t="shared" ca="1" si="94"/>
        <v>#N/A</v>
      </c>
      <c r="D2866" s="28" t="e">
        <f>VLOOKUP(A2866,'Carga Remito.'!A$4:AK$15957,4,0)</f>
        <v>#N/A</v>
      </c>
      <c r="E2866" s="28" t="e">
        <f>VLOOKUP(A2866,'Carga Remito.'!A$4:AK$2258,6,0)</f>
        <v>#N/A</v>
      </c>
      <c r="F2866" s="28" t="e">
        <f>VLOOKUP(A2866,'Carga Remito.'!A$4:AK$1858,7,0)</f>
        <v>#N/A</v>
      </c>
      <c r="G2866" s="27" t="e">
        <f>VLOOKUP(A2866,'Carga Remito.'!A$4:AK$20957,MATCH(G$4,'Carga Remito.'!A$3:AQ$3,0),0)</f>
        <v>#N/A</v>
      </c>
      <c r="J2866" s="15" t="e">
        <f t="shared" si="93"/>
        <v>#N/A</v>
      </c>
    </row>
    <row r="2867" spans="2:10" x14ac:dyDescent="0.25">
      <c r="B2867" s="129" t="e">
        <f>VLOOKUP(A2867,'Carga Remito.'!A$4:AK$16957,3,0)</f>
        <v>#N/A</v>
      </c>
      <c r="C2867" s="131" t="e">
        <f t="shared" ca="1" si="94"/>
        <v>#N/A</v>
      </c>
      <c r="D2867" s="28" t="e">
        <f>VLOOKUP(A2867,'Carga Remito.'!A$4:AK$15957,4,0)</f>
        <v>#N/A</v>
      </c>
      <c r="E2867" s="28" t="e">
        <f>VLOOKUP(A2867,'Carga Remito.'!A$4:AK$2258,6,0)</f>
        <v>#N/A</v>
      </c>
      <c r="F2867" s="28" t="e">
        <f>VLOOKUP(A2867,'Carga Remito.'!A$4:AK$1858,7,0)</f>
        <v>#N/A</v>
      </c>
      <c r="G2867" s="27" t="e">
        <f>VLOOKUP(A2867,'Carga Remito.'!A$4:AK$20957,MATCH(G$4,'Carga Remito.'!A$3:AQ$3,0),0)</f>
        <v>#N/A</v>
      </c>
      <c r="J2867" s="15" t="e">
        <f t="shared" si="93"/>
        <v>#N/A</v>
      </c>
    </row>
    <row r="2868" spans="2:10" x14ac:dyDescent="0.25">
      <c r="B2868" s="129" t="e">
        <f>VLOOKUP(A2868,'Carga Remito.'!A$4:AK$16957,3,0)</f>
        <v>#N/A</v>
      </c>
      <c r="C2868" s="131" t="e">
        <f t="shared" ca="1" si="94"/>
        <v>#N/A</v>
      </c>
      <c r="D2868" s="28" t="e">
        <f>VLOOKUP(A2868,'Carga Remito.'!A$4:AK$15957,4,0)</f>
        <v>#N/A</v>
      </c>
      <c r="E2868" s="28" t="e">
        <f>VLOOKUP(A2868,'Carga Remito.'!A$4:AK$2258,6,0)</f>
        <v>#N/A</v>
      </c>
      <c r="F2868" s="28" t="e">
        <f>VLOOKUP(A2868,'Carga Remito.'!A$4:AK$1858,7,0)</f>
        <v>#N/A</v>
      </c>
      <c r="G2868" s="27" t="e">
        <f>VLOOKUP(A2868,'Carga Remito.'!A$4:AK$20957,MATCH(G$4,'Carga Remito.'!A$3:AQ$3,0),0)</f>
        <v>#N/A</v>
      </c>
      <c r="J2868" s="15" t="e">
        <f t="shared" ref="J2868:J2931" si="95">+G2868-K2868-N2868-Q2868-T2868-W2868-Z2868</f>
        <v>#N/A</v>
      </c>
    </row>
    <row r="2869" spans="2:10" x14ac:dyDescent="0.25">
      <c r="B2869" s="129" t="e">
        <f>VLOOKUP(A2869,'Carga Remito.'!A$4:AK$16957,3,0)</f>
        <v>#N/A</v>
      </c>
      <c r="C2869" s="131" t="e">
        <f t="shared" ca="1" si="94"/>
        <v>#N/A</v>
      </c>
      <c r="D2869" s="28" t="e">
        <f>VLOOKUP(A2869,'Carga Remito.'!A$4:AK$15957,4,0)</f>
        <v>#N/A</v>
      </c>
      <c r="E2869" s="28" t="e">
        <f>VLOOKUP(A2869,'Carga Remito.'!A$4:AK$2258,6,0)</f>
        <v>#N/A</v>
      </c>
      <c r="F2869" s="28" t="e">
        <f>VLOOKUP(A2869,'Carga Remito.'!A$4:AK$1858,7,0)</f>
        <v>#N/A</v>
      </c>
      <c r="G2869" s="27" t="e">
        <f>VLOOKUP(A2869,'Carga Remito.'!A$4:AK$20957,MATCH(G$4,'Carga Remito.'!A$3:AQ$3,0),0)</f>
        <v>#N/A</v>
      </c>
      <c r="J2869" s="15" t="e">
        <f t="shared" si="95"/>
        <v>#N/A</v>
      </c>
    </row>
    <row r="2870" spans="2:10" x14ac:dyDescent="0.25">
      <c r="B2870" s="129" t="e">
        <f>VLOOKUP(A2870,'Carga Remito.'!A$4:AK$16957,3,0)</f>
        <v>#N/A</v>
      </c>
      <c r="C2870" s="131" t="e">
        <f t="shared" ca="1" si="94"/>
        <v>#N/A</v>
      </c>
      <c r="D2870" s="28" t="e">
        <f>VLOOKUP(A2870,'Carga Remito.'!A$4:AK$15957,4,0)</f>
        <v>#N/A</v>
      </c>
      <c r="E2870" s="28" t="e">
        <f>VLOOKUP(A2870,'Carga Remito.'!A$4:AK$2258,6,0)</f>
        <v>#N/A</v>
      </c>
      <c r="F2870" s="28" t="e">
        <f>VLOOKUP(A2870,'Carga Remito.'!A$4:AK$1858,7,0)</f>
        <v>#N/A</v>
      </c>
      <c r="G2870" s="27" t="e">
        <f>VLOOKUP(A2870,'Carga Remito.'!A$4:AK$20957,MATCH(G$4,'Carga Remito.'!A$3:AQ$3,0),0)</f>
        <v>#N/A</v>
      </c>
      <c r="J2870" s="15" t="e">
        <f t="shared" si="95"/>
        <v>#N/A</v>
      </c>
    </row>
    <row r="2871" spans="2:10" x14ac:dyDescent="0.25">
      <c r="B2871" s="129" t="e">
        <f>VLOOKUP(A2871,'Carga Remito.'!A$4:AK$16957,3,0)</f>
        <v>#N/A</v>
      </c>
      <c r="C2871" s="131" t="e">
        <f t="shared" ca="1" si="94"/>
        <v>#N/A</v>
      </c>
      <c r="D2871" s="28" t="e">
        <f>VLOOKUP(A2871,'Carga Remito.'!A$4:AK$15957,4,0)</f>
        <v>#N/A</v>
      </c>
      <c r="E2871" s="28" t="e">
        <f>VLOOKUP(A2871,'Carga Remito.'!A$4:AK$2258,6,0)</f>
        <v>#N/A</v>
      </c>
      <c r="F2871" s="28" t="e">
        <f>VLOOKUP(A2871,'Carga Remito.'!A$4:AK$1858,7,0)</f>
        <v>#N/A</v>
      </c>
      <c r="G2871" s="27" t="e">
        <f>VLOOKUP(A2871,'Carga Remito.'!A$4:AK$20957,MATCH(G$4,'Carga Remito.'!A$3:AQ$3,0),0)</f>
        <v>#N/A</v>
      </c>
      <c r="J2871" s="15" t="e">
        <f t="shared" si="95"/>
        <v>#N/A</v>
      </c>
    </row>
    <row r="2872" spans="2:10" x14ac:dyDescent="0.25">
      <c r="B2872" s="129" t="e">
        <f>VLOOKUP(A2872,'Carga Remito.'!A$4:AK$16957,3,0)</f>
        <v>#N/A</v>
      </c>
      <c r="C2872" s="131" t="e">
        <f t="shared" ca="1" si="94"/>
        <v>#N/A</v>
      </c>
      <c r="D2872" s="28" t="e">
        <f>VLOOKUP(A2872,'Carga Remito.'!A$4:AK$15957,4,0)</f>
        <v>#N/A</v>
      </c>
      <c r="E2872" s="28" t="e">
        <f>VLOOKUP(A2872,'Carga Remito.'!A$4:AK$2258,6,0)</f>
        <v>#N/A</v>
      </c>
      <c r="F2872" s="28" t="e">
        <f>VLOOKUP(A2872,'Carga Remito.'!A$4:AK$1858,7,0)</f>
        <v>#N/A</v>
      </c>
      <c r="G2872" s="27" t="e">
        <f>VLOOKUP(A2872,'Carga Remito.'!A$4:AK$20957,MATCH(G$4,'Carga Remito.'!A$3:AQ$3,0),0)</f>
        <v>#N/A</v>
      </c>
      <c r="J2872" s="15" t="e">
        <f t="shared" si="95"/>
        <v>#N/A</v>
      </c>
    </row>
    <row r="2873" spans="2:10" x14ac:dyDescent="0.25">
      <c r="B2873" s="129" t="e">
        <f>VLOOKUP(A2873,'Carga Remito.'!A$4:AK$16957,3,0)</f>
        <v>#N/A</v>
      </c>
      <c r="C2873" s="131" t="e">
        <f t="shared" ca="1" si="94"/>
        <v>#N/A</v>
      </c>
      <c r="D2873" s="28" t="e">
        <f>VLOOKUP(A2873,'Carga Remito.'!A$4:AK$15957,4,0)</f>
        <v>#N/A</v>
      </c>
      <c r="E2873" s="28" t="e">
        <f>VLOOKUP(A2873,'Carga Remito.'!A$4:AK$2258,6,0)</f>
        <v>#N/A</v>
      </c>
      <c r="F2873" s="28" t="e">
        <f>VLOOKUP(A2873,'Carga Remito.'!A$4:AK$1858,7,0)</f>
        <v>#N/A</v>
      </c>
      <c r="G2873" s="27" t="e">
        <f>VLOOKUP(A2873,'Carga Remito.'!A$4:AK$20957,MATCH(G$4,'Carga Remito.'!A$3:AQ$3,0),0)</f>
        <v>#N/A</v>
      </c>
      <c r="J2873" s="15" t="e">
        <f t="shared" si="95"/>
        <v>#N/A</v>
      </c>
    </row>
    <row r="2874" spans="2:10" x14ac:dyDescent="0.25">
      <c r="B2874" s="129" t="e">
        <f>VLOOKUP(A2874,'Carga Remito.'!A$4:AK$16957,3,0)</f>
        <v>#N/A</v>
      </c>
      <c r="C2874" s="131" t="e">
        <f t="shared" ca="1" si="94"/>
        <v>#N/A</v>
      </c>
      <c r="D2874" s="28" t="e">
        <f>VLOOKUP(A2874,'Carga Remito.'!A$4:AK$15957,4,0)</f>
        <v>#N/A</v>
      </c>
      <c r="E2874" s="28" t="e">
        <f>VLOOKUP(A2874,'Carga Remito.'!A$4:AK$2258,6,0)</f>
        <v>#N/A</v>
      </c>
      <c r="F2874" s="28" t="e">
        <f>VLOOKUP(A2874,'Carga Remito.'!A$4:AK$1858,7,0)</f>
        <v>#N/A</v>
      </c>
      <c r="G2874" s="27" t="e">
        <f>VLOOKUP(A2874,'Carga Remito.'!A$4:AK$20957,MATCH(G$4,'Carga Remito.'!A$3:AQ$3,0),0)</f>
        <v>#N/A</v>
      </c>
      <c r="J2874" s="15" t="e">
        <f t="shared" si="95"/>
        <v>#N/A</v>
      </c>
    </row>
    <row r="2875" spans="2:10" x14ac:dyDescent="0.25">
      <c r="B2875" s="129" t="e">
        <f>VLOOKUP(A2875,'Carga Remito.'!A$4:AK$16957,3,0)</f>
        <v>#N/A</v>
      </c>
      <c r="C2875" s="131" t="e">
        <f t="shared" ca="1" si="94"/>
        <v>#N/A</v>
      </c>
      <c r="D2875" s="28" t="e">
        <f>VLOOKUP(A2875,'Carga Remito.'!A$4:AK$15957,4,0)</f>
        <v>#N/A</v>
      </c>
      <c r="E2875" s="28" t="e">
        <f>VLOOKUP(A2875,'Carga Remito.'!A$4:AK$2258,6,0)</f>
        <v>#N/A</v>
      </c>
      <c r="F2875" s="28" t="e">
        <f>VLOOKUP(A2875,'Carga Remito.'!A$4:AK$1858,7,0)</f>
        <v>#N/A</v>
      </c>
      <c r="G2875" s="27" t="e">
        <f>VLOOKUP(A2875,'Carga Remito.'!A$4:AK$20957,MATCH(G$4,'Carga Remito.'!A$3:AQ$3,0),0)</f>
        <v>#N/A</v>
      </c>
      <c r="J2875" s="15" t="e">
        <f t="shared" si="95"/>
        <v>#N/A</v>
      </c>
    </row>
    <row r="2876" spans="2:10" x14ac:dyDescent="0.25">
      <c r="B2876" s="129" t="e">
        <f>VLOOKUP(A2876,'Carga Remito.'!A$4:AK$16957,3,0)</f>
        <v>#N/A</v>
      </c>
      <c r="C2876" s="131" t="e">
        <f t="shared" ca="1" si="94"/>
        <v>#N/A</v>
      </c>
      <c r="D2876" s="28" t="e">
        <f>VLOOKUP(A2876,'Carga Remito.'!A$4:AK$15957,4,0)</f>
        <v>#N/A</v>
      </c>
      <c r="E2876" s="28" t="e">
        <f>VLOOKUP(A2876,'Carga Remito.'!A$4:AK$2258,6,0)</f>
        <v>#N/A</v>
      </c>
      <c r="F2876" s="28" t="e">
        <f>VLOOKUP(A2876,'Carga Remito.'!A$4:AK$1858,7,0)</f>
        <v>#N/A</v>
      </c>
      <c r="G2876" s="27" t="e">
        <f>VLOOKUP(A2876,'Carga Remito.'!A$4:AK$20957,MATCH(G$4,'Carga Remito.'!A$3:AQ$3,0),0)</f>
        <v>#N/A</v>
      </c>
      <c r="J2876" s="15" t="e">
        <f t="shared" si="95"/>
        <v>#N/A</v>
      </c>
    </row>
    <row r="2877" spans="2:10" x14ac:dyDescent="0.25">
      <c r="B2877" s="129" t="e">
        <f>VLOOKUP(A2877,'Carga Remito.'!A$4:AK$16957,3,0)</f>
        <v>#N/A</v>
      </c>
      <c r="C2877" s="131" t="e">
        <f t="shared" ca="1" si="94"/>
        <v>#N/A</v>
      </c>
      <c r="D2877" s="28" t="e">
        <f>VLOOKUP(A2877,'Carga Remito.'!A$4:AK$15957,4,0)</f>
        <v>#N/A</v>
      </c>
      <c r="E2877" s="28" t="e">
        <f>VLOOKUP(A2877,'Carga Remito.'!A$4:AK$2258,6,0)</f>
        <v>#N/A</v>
      </c>
      <c r="F2877" s="28" t="e">
        <f>VLOOKUP(A2877,'Carga Remito.'!A$4:AK$1858,7,0)</f>
        <v>#N/A</v>
      </c>
      <c r="G2877" s="27" t="e">
        <f>VLOOKUP(A2877,'Carga Remito.'!A$4:AK$20957,MATCH(G$4,'Carga Remito.'!A$3:AQ$3,0),0)</f>
        <v>#N/A</v>
      </c>
      <c r="J2877" s="15" t="e">
        <f t="shared" si="95"/>
        <v>#N/A</v>
      </c>
    </row>
    <row r="2878" spans="2:10" x14ac:dyDescent="0.25">
      <c r="B2878" s="129" t="e">
        <f>VLOOKUP(A2878,'Carga Remito.'!A$4:AK$16957,3,0)</f>
        <v>#N/A</v>
      </c>
      <c r="C2878" s="131" t="e">
        <f t="shared" ca="1" si="94"/>
        <v>#N/A</v>
      </c>
      <c r="D2878" s="28" t="e">
        <f>VLOOKUP(A2878,'Carga Remito.'!A$4:AK$15957,4,0)</f>
        <v>#N/A</v>
      </c>
      <c r="E2878" s="28" t="e">
        <f>VLOOKUP(A2878,'Carga Remito.'!A$4:AK$2258,6,0)</f>
        <v>#N/A</v>
      </c>
      <c r="F2878" s="28" t="e">
        <f>VLOOKUP(A2878,'Carga Remito.'!A$4:AK$1858,7,0)</f>
        <v>#N/A</v>
      </c>
      <c r="G2878" s="27" t="e">
        <f>VLOOKUP(A2878,'Carga Remito.'!A$4:AK$20957,MATCH(G$4,'Carga Remito.'!A$3:AQ$3,0),0)</f>
        <v>#N/A</v>
      </c>
      <c r="J2878" s="15" t="e">
        <f t="shared" si="95"/>
        <v>#N/A</v>
      </c>
    </row>
    <row r="2879" spans="2:10" x14ac:dyDescent="0.25">
      <c r="B2879" s="129" t="e">
        <f>VLOOKUP(A2879,'Carga Remito.'!A$4:AK$16957,3,0)</f>
        <v>#N/A</v>
      </c>
      <c r="C2879" s="131" t="e">
        <f t="shared" ca="1" si="94"/>
        <v>#N/A</v>
      </c>
      <c r="D2879" s="28" t="e">
        <f>VLOOKUP(A2879,'Carga Remito.'!A$4:AK$15957,4,0)</f>
        <v>#N/A</v>
      </c>
      <c r="E2879" s="28" t="e">
        <f>VLOOKUP(A2879,'Carga Remito.'!A$4:AK$2258,6,0)</f>
        <v>#N/A</v>
      </c>
      <c r="F2879" s="28" t="e">
        <f>VLOOKUP(A2879,'Carga Remito.'!A$4:AK$1858,7,0)</f>
        <v>#N/A</v>
      </c>
      <c r="G2879" s="27" t="e">
        <f>VLOOKUP(A2879,'Carga Remito.'!A$4:AK$20957,MATCH(G$4,'Carga Remito.'!A$3:AQ$3,0),0)</f>
        <v>#N/A</v>
      </c>
      <c r="J2879" s="15" t="e">
        <f t="shared" si="95"/>
        <v>#N/A</v>
      </c>
    </row>
    <row r="2880" spans="2:10" x14ac:dyDescent="0.25">
      <c r="B2880" s="129" t="e">
        <f>VLOOKUP(A2880,'Carga Remito.'!A$4:AK$16957,3,0)</f>
        <v>#N/A</v>
      </c>
      <c r="C2880" s="131" t="e">
        <f t="shared" ca="1" si="94"/>
        <v>#N/A</v>
      </c>
      <c r="D2880" s="28" t="e">
        <f>VLOOKUP(A2880,'Carga Remito.'!A$4:AK$15957,4,0)</f>
        <v>#N/A</v>
      </c>
      <c r="E2880" s="28" t="e">
        <f>VLOOKUP(A2880,'Carga Remito.'!A$4:AK$2258,6,0)</f>
        <v>#N/A</v>
      </c>
      <c r="F2880" s="28" t="e">
        <f>VLOOKUP(A2880,'Carga Remito.'!A$4:AK$1858,7,0)</f>
        <v>#N/A</v>
      </c>
      <c r="G2880" s="27" t="e">
        <f>VLOOKUP(A2880,'Carga Remito.'!A$4:AK$20957,MATCH(G$4,'Carga Remito.'!A$3:AQ$3,0),0)</f>
        <v>#N/A</v>
      </c>
      <c r="J2880" s="15" t="e">
        <f t="shared" si="95"/>
        <v>#N/A</v>
      </c>
    </row>
    <row r="2881" spans="2:10" x14ac:dyDescent="0.25">
      <c r="B2881" s="129" t="e">
        <f>VLOOKUP(A2881,'Carga Remito.'!A$4:AK$16957,3,0)</f>
        <v>#N/A</v>
      </c>
      <c r="C2881" s="131" t="e">
        <f t="shared" ca="1" si="94"/>
        <v>#N/A</v>
      </c>
      <c r="D2881" s="28" t="e">
        <f>VLOOKUP(A2881,'Carga Remito.'!A$4:AK$15957,4,0)</f>
        <v>#N/A</v>
      </c>
      <c r="E2881" s="28" t="e">
        <f>VLOOKUP(A2881,'Carga Remito.'!A$4:AK$2258,6,0)</f>
        <v>#N/A</v>
      </c>
      <c r="F2881" s="28" t="e">
        <f>VLOOKUP(A2881,'Carga Remito.'!A$4:AK$1858,7,0)</f>
        <v>#N/A</v>
      </c>
      <c r="G2881" s="27" t="e">
        <f>VLOOKUP(A2881,'Carga Remito.'!A$4:AK$20957,MATCH(G$4,'Carga Remito.'!A$3:AQ$3,0),0)</f>
        <v>#N/A</v>
      </c>
      <c r="J2881" s="15" t="e">
        <f t="shared" si="95"/>
        <v>#N/A</v>
      </c>
    </row>
    <row r="2882" spans="2:10" x14ac:dyDescent="0.25">
      <c r="B2882" s="129" t="e">
        <f>VLOOKUP(A2882,'Carga Remito.'!A$4:AK$16957,3,0)</f>
        <v>#N/A</v>
      </c>
      <c r="C2882" s="131" t="e">
        <f t="shared" ca="1" si="94"/>
        <v>#N/A</v>
      </c>
      <c r="D2882" s="28" t="e">
        <f>VLOOKUP(A2882,'Carga Remito.'!A$4:AK$15957,4,0)</f>
        <v>#N/A</v>
      </c>
      <c r="E2882" s="28" t="e">
        <f>VLOOKUP(A2882,'Carga Remito.'!A$4:AK$2258,6,0)</f>
        <v>#N/A</v>
      </c>
      <c r="F2882" s="28" t="e">
        <f>VLOOKUP(A2882,'Carga Remito.'!A$4:AK$1858,7,0)</f>
        <v>#N/A</v>
      </c>
      <c r="G2882" s="27" t="e">
        <f>VLOOKUP(A2882,'Carga Remito.'!A$4:AK$20957,MATCH(G$4,'Carga Remito.'!A$3:AQ$3,0),0)</f>
        <v>#N/A</v>
      </c>
      <c r="J2882" s="15" t="e">
        <f t="shared" si="95"/>
        <v>#N/A</v>
      </c>
    </row>
    <row r="2883" spans="2:10" x14ac:dyDescent="0.25">
      <c r="B2883" s="129" t="e">
        <f>VLOOKUP(A2883,'Carga Remito.'!A$4:AK$16957,3,0)</f>
        <v>#N/A</v>
      </c>
      <c r="C2883" s="131" t="e">
        <f t="shared" ca="1" si="94"/>
        <v>#N/A</v>
      </c>
      <c r="D2883" s="28" t="e">
        <f>VLOOKUP(A2883,'Carga Remito.'!A$4:AK$15957,4,0)</f>
        <v>#N/A</v>
      </c>
      <c r="E2883" s="28" t="e">
        <f>VLOOKUP(A2883,'Carga Remito.'!A$4:AK$2258,6,0)</f>
        <v>#N/A</v>
      </c>
      <c r="F2883" s="28" t="e">
        <f>VLOOKUP(A2883,'Carga Remito.'!A$4:AK$1858,7,0)</f>
        <v>#N/A</v>
      </c>
      <c r="G2883" s="27" t="e">
        <f>VLOOKUP(A2883,'Carga Remito.'!A$4:AK$20957,MATCH(G$4,'Carga Remito.'!A$3:AQ$3,0),0)</f>
        <v>#N/A</v>
      </c>
      <c r="J2883" s="15" t="e">
        <f t="shared" si="95"/>
        <v>#N/A</v>
      </c>
    </row>
    <row r="2884" spans="2:10" x14ac:dyDescent="0.25">
      <c r="B2884" s="129" t="e">
        <f>VLOOKUP(A2884,'Carga Remito.'!A$4:AK$16957,3,0)</f>
        <v>#N/A</v>
      </c>
      <c r="C2884" s="131" t="e">
        <f t="shared" ca="1" si="94"/>
        <v>#N/A</v>
      </c>
      <c r="D2884" s="28" t="e">
        <f>VLOOKUP(A2884,'Carga Remito.'!A$4:AK$15957,4,0)</f>
        <v>#N/A</v>
      </c>
      <c r="E2884" s="28" t="e">
        <f>VLOOKUP(A2884,'Carga Remito.'!A$4:AK$2258,6,0)</f>
        <v>#N/A</v>
      </c>
      <c r="F2884" s="28" t="e">
        <f>VLOOKUP(A2884,'Carga Remito.'!A$4:AK$1858,7,0)</f>
        <v>#N/A</v>
      </c>
      <c r="G2884" s="27" t="e">
        <f>VLOOKUP(A2884,'Carga Remito.'!A$4:AK$20957,MATCH(G$4,'Carga Remito.'!A$3:AQ$3,0),0)</f>
        <v>#N/A</v>
      </c>
      <c r="J2884" s="15" t="e">
        <f t="shared" si="95"/>
        <v>#N/A</v>
      </c>
    </row>
    <row r="2885" spans="2:10" x14ac:dyDescent="0.25">
      <c r="B2885" s="129" t="e">
        <f>VLOOKUP(A2885,'Carga Remito.'!A$4:AK$16957,3,0)</f>
        <v>#N/A</v>
      </c>
      <c r="C2885" s="131" t="e">
        <f t="shared" ca="1" si="94"/>
        <v>#N/A</v>
      </c>
      <c r="D2885" s="28" t="e">
        <f>VLOOKUP(A2885,'Carga Remito.'!A$4:AK$15957,4,0)</f>
        <v>#N/A</v>
      </c>
      <c r="E2885" s="28" t="e">
        <f>VLOOKUP(A2885,'Carga Remito.'!A$4:AK$2258,6,0)</f>
        <v>#N/A</v>
      </c>
      <c r="F2885" s="28" t="e">
        <f>VLOOKUP(A2885,'Carga Remito.'!A$4:AK$1858,7,0)</f>
        <v>#N/A</v>
      </c>
      <c r="G2885" s="27" t="e">
        <f>VLOOKUP(A2885,'Carga Remito.'!A$4:AK$20957,MATCH(G$4,'Carga Remito.'!A$3:AQ$3,0),0)</f>
        <v>#N/A</v>
      </c>
      <c r="J2885" s="15" t="e">
        <f t="shared" si="95"/>
        <v>#N/A</v>
      </c>
    </row>
    <row r="2886" spans="2:10" x14ac:dyDescent="0.25">
      <c r="B2886" s="129" t="e">
        <f>VLOOKUP(A2886,'Carga Remito.'!A$4:AK$16957,3,0)</f>
        <v>#N/A</v>
      </c>
      <c r="C2886" s="131" t="e">
        <f t="shared" ca="1" si="94"/>
        <v>#N/A</v>
      </c>
      <c r="D2886" s="28" t="e">
        <f>VLOOKUP(A2886,'Carga Remito.'!A$4:AK$15957,4,0)</f>
        <v>#N/A</v>
      </c>
      <c r="E2886" s="28" t="e">
        <f>VLOOKUP(A2886,'Carga Remito.'!A$4:AK$2258,6,0)</f>
        <v>#N/A</v>
      </c>
      <c r="F2886" s="28" t="e">
        <f>VLOOKUP(A2886,'Carga Remito.'!A$4:AK$1858,7,0)</f>
        <v>#N/A</v>
      </c>
      <c r="G2886" s="27" t="e">
        <f>VLOOKUP(A2886,'Carga Remito.'!A$4:AK$20957,MATCH(G$4,'Carga Remito.'!A$3:AQ$3,0),0)</f>
        <v>#N/A</v>
      </c>
      <c r="J2886" s="15" t="e">
        <f t="shared" si="95"/>
        <v>#N/A</v>
      </c>
    </row>
    <row r="2887" spans="2:10" x14ac:dyDescent="0.25">
      <c r="B2887" s="129" t="e">
        <f>VLOOKUP(A2887,'Carga Remito.'!A$4:AK$16957,3,0)</f>
        <v>#N/A</v>
      </c>
      <c r="C2887" s="131" t="e">
        <f t="shared" ca="1" si="94"/>
        <v>#N/A</v>
      </c>
      <c r="D2887" s="28" t="e">
        <f>VLOOKUP(A2887,'Carga Remito.'!A$4:AK$15957,4,0)</f>
        <v>#N/A</v>
      </c>
      <c r="E2887" s="28" t="e">
        <f>VLOOKUP(A2887,'Carga Remito.'!A$4:AK$2258,6,0)</f>
        <v>#N/A</v>
      </c>
      <c r="F2887" s="28" t="e">
        <f>VLOOKUP(A2887,'Carga Remito.'!A$4:AK$1858,7,0)</f>
        <v>#N/A</v>
      </c>
      <c r="G2887" s="27" t="e">
        <f>VLOOKUP(A2887,'Carga Remito.'!A$4:AK$20957,MATCH(G$4,'Carga Remito.'!A$3:AQ$3,0),0)</f>
        <v>#N/A</v>
      </c>
      <c r="J2887" s="15" t="e">
        <f t="shared" si="95"/>
        <v>#N/A</v>
      </c>
    </row>
    <row r="2888" spans="2:10" x14ac:dyDescent="0.25">
      <c r="B2888" s="129" t="e">
        <f>VLOOKUP(A2888,'Carga Remito.'!A$4:AK$16957,3,0)</f>
        <v>#N/A</v>
      </c>
      <c r="C2888" s="131" t="e">
        <f t="shared" ca="1" si="94"/>
        <v>#N/A</v>
      </c>
      <c r="D2888" s="28" t="e">
        <f>VLOOKUP(A2888,'Carga Remito.'!A$4:AK$15957,4,0)</f>
        <v>#N/A</v>
      </c>
      <c r="E2888" s="28" t="e">
        <f>VLOOKUP(A2888,'Carga Remito.'!A$4:AK$2258,6,0)</f>
        <v>#N/A</v>
      </c>
      <c r="F2888" s="28" t="e">
        <f>VLOOKUP(A2888,'Carga Remito.'!A$4:AK$1858,7,0)</f>
        <v>#N/A</v>
      </c>
      <c r="G2888" s="27" t="e">
        <f>VLOOKUP(A2888,'Carga Remito.'!A$4:AK$20957,MATCH(G$4,'Carga Remito.'!A$3:AQ$3,0),0)</f>
        <v>#N/A</v>
      </c>
      <c r="J2888" s="15" t="e">
        <f t="shared" si="95"/>
        <v>#N/A</v>
      </c>
    </row>
    <row r="2889" spans="2:10" x14ac:dyDescent="0.25">
      <c r="B2889" s="129" t="e">
        <f>VLOOKUP(A2889,'Carga Remito.'!A$4:AK$16957,3,0)</f>
        <v>#N/A</v>
      </c>
      <c r="C2889" s="131" t="e">
        <f t="shared" ca="1" si="94"/>
        <v>#N/A</v>
      </c>
      <c r="D2889" s="28" t="e">
        <f>VLOOKUP(A2889,'Carga Remito.'!A$4:AK$15957,4,0)</f>
        <v>#N/A</v>
      </c>
      <c r="E2889" s="28" t="e">
        <f>VLOOKUP(A2889,'Carga Remito.'!A$4:AK$2258,6,0)</f>
        <v>#N/A</v>
      </c>
      <c r="F2889" s="28" t="e">
        <f>VLOOKUP(A2889,'Carga Remito.'!A$4:AK$1858,7,0)</f>
        <v>#N/A</v>
      </c>
      <c r="G2889" s="27" t="e">
        <f>VLOOKUP(A2889,'Carga Remito.'!A$4:AK$20957,MATCH(G$4,'Carga Remito.'!A$3:AQ$3,0),0)</f>
        <v>#N/A</v>
      </c>
      <c r="J2889" s="15" t="e">
        <f t="shared" si="95"/>
        <v>#N/A</v>
      </c>
    </row>
    <row r="2890" spans="2:10" x14ac:dyDescent="0.25">
      <c r="B2890" s="129" t="e">
        <f>VLOOKUP(A2890,'Carga Remito.'!A$4:AK$16957,3,0)</f>
        <v>#N/A</v>
      </c>
      <c r="C2890" s="131" t="e">
        <f t="shared" ca="1" si="94"/>
        <v>#N/A</v>
      </c>
      <c r="D2890" s="28" t="e">
        <f>VLOOKUP(A2890,'Carga Remito.'!A$4:AK$15957,4,0)</f>
        <v>#N/A</v>
      </c>
      <c r="E2890" s="28" t="e">
        <f>VLOOKUP(A2890,'Carga Remito.'!A$4:AK$2258,6,0)</f>
        <v>#N/A</v>
      </c>
      <c r="F2890" s="28" t="e">
        <f>VLOOKUP(A2890,'Carga Remito.'!A$4:AK$1858,7,0)</f>
        <v>#N/A</v>
      </c>
      <c r="G2890" s="27" t="e">
        <f>VLOOKUP(A2890,'Carga Remito.'!A$4:AK$20957,MATCH(G$4,'Carga Remito.'!A$3:AQ$3,0),0)</f>
        <v>#N/A</v>
      </c>
      <c r="J2890" s="15" t="e">
        <f t="shared" si="95"/>
        <v>#N/A</v>
      </c>
    </row>
    <row r="2891" spans="2:10" x14ac:dyDescent="0.25">
      <c r="B2891" s="129" t="e">
        <f>VLOOKUP(A2891,'Carga Remito.'!A$4:AK$16957,3,0)</f>
        <v>#N/A</v>
      </c>
      <c r="C2891" s="131" t="e">
        <f t="shared" ca="1" si="94"/>
        <v>#N/A</v>
      </c>
      <c r="D2891" s="28" t="e">
        <f>VLOOKUP(A2891,'Carga Remito.'!A$4:AK$15957,4,0)</f>
        <v>#N/A</v>
      </c>
      <c r="E2891" s="28" t="e">
        <f>VLOOKUP(A2891,'Carga Remito.'!A$4:AK$2258,6,0)</f>
        <v>#N/A</v>
      </c>
      <c r="F2891" s="28" t="e">
        <f>VLOOKUP(A2891,'Carga Remito.'!A$4:AK$1858,7,0)</f>
        <v>#N/A</v>
      </c>
      <c r="G2891" s="27" t="e">
        <f>VLOOKUP(A2891,'Carga Remito.'!A$4:AK$20957,MATCH(G$4,'Carga Remito.'!A$3:AQ$3,0),0)</f>
        <v>#N/A</v>
      </c>
      <c r="J2891" s="15" t="e">
        <f t="shared" si="95"/>
        <v>#N/A</v>
      </c>
    </row>
    <row r="2892" spans="2:10" x14ac:dyDescent="0.25">
      <c r="B2892" s="129" t="e">
        <f>VLOOKUP(A2892,'Carga Remito.'!A$4:AK$16957,3,0)</f>
        <v>#N/A</v>
      </c>
      <c r="C2892" s="131" t="e">
        <f t="shared" ca="1" si="94"/>
        <v>#N/A</v>
      </c>
      <c r="D2892" s="28" t="e">
        <f>VLOOKUP(A2892,'Carga Remito.'!A$4:AK$15957,4,0)</f>
        <v>#N/A</v>
      </c>
      <c r="E2892" s="28" t="e">
        <f>VLOOKUP(A2892,'Carga Remito.'!A$4:AK$2258,6,0)</f>
        <v>#N/A</v>
      </c>
      <c r="F2892" s="28" t="e">
        <f>VLOOKUP(A2892,'Carga Remito.'!A$4:AK$1858,7,0)</f>
        <v>#N/A</v>
      </c>
      <c r="G2892" s="27" t="e">
        <f>VLOOKUP(A2892,'Carga Remito.'!A$4:AK$20957,MATCH(G$4,'Carga Remito.'!A$3:AQ$3,0),0)</f>
        <v>#N/A</v>
      </c>
      <c r="J2892" s="15" t="e">
        <f t="shared" si="95"/>
        <v>#N/A</v>
      </c>
    </row>
    <row r="2893" spans="2:10" x14ac:dyDescent="0.25">
      <c r="B2893" s="129" t="e">
        <f>VLOOKUP(A2893,'Carga Remito.'!A$4:AK$16957,3,0)</f>
        <v>#N/A</v>
      </c>
      <c r="C2893" s="131" t="e">
        <f t="shared" ca="1" si="94"/>
        <v>#N/A</v>
      </c>
      <c r="D2893" s="28" t="e">
        <f>VLOOKUP(A2893,'Carga Remito.'!A$4:AK$15957,4,0)</f>
        <v>#N/A</v>
      </c>
      <c r="E2893" s="28" t="e">
        <f>VLOOKUP(A2893,'Carga Remito.'!A$4:AK$2258,6,0)</f>
        <v>#N/A</v>
      </c>
      <c r="F2893" s="28" t="e">
        <f>VLOOKUP(A2893,'Carga Remito.'!A$4:AK$1858,7,0)</f>
        <v>#N/A</v>
      </c>
      <c r="G2893" s="27" t="e">
        <f>VLOOKUP(A2893,'Carga Remito.'!A$4:AK$20957,MATCH(G$4,'Carga Remito.'!A$3:AQ$3,0),0)</f>
        <v>#N/A</v>
      </c>
      <c r="J2893" s="15" t="e">
        <f t="shared" si="95"/>
        <v>#N/A</v>
      </c>
    </row>
    <row r="2894" spans="2:10" x14ac:dyDescent="0.25">
      <c r="B2894" s="129" t="e">
        <f>VLOOKUP(A2894,'Carga Remito.'!A$4:AK$16957,3,0)</f>
        <v>#N/A</v>
      </c>
      <c r="C2894" s="131" t="e">
        <f t="shared" ca="1" si="94"/>
        <v>#N/A</v>
      </c>
      <c r="D2894" s="28" t="e">
        <f>VLOOKUP(A2894,'Carga Remito.'!A$4:AK$15957,4,0)</f>
        <v>#N/A</v>
      </c>
      <c r="E2894" s="28" t="e">
        <f>VLOOKUP(A2894,'Carga Remito.'!A$4:AK$2258,6,0)</f>
        <v>#N/A</v>
      </c>
      <c r="F2894" s="28" t="e">
        <f>VLOOKUP(A2894,'Carga Remito.'!A$4:AK$1858,7,0)</f>
        <v>#N/A</v>
      </c>
      <c r="G2894" s="27" t="e">
        <f>VLOOKUP(A2894,'Carga Remito.'!A$4:AK$20957,MATCH(G$4,'Carga Remito.'!A$3:AQ$3,0),0)</f>
        <v>#N/A</v>
      </c>
      <c r="J2894" s="15" t="e">
        <f t="shared" si="95"/>
        <v>#N/A</v>
      </c>
    </row>
    <row r="2895" spans="2:10" x14ac:dyDescent="0.25">
      <c r="B2895" s="129" t="e">
        <f>VLOOKUP(A2895,'Carga Remito.'!A$4:AK$16957,3,0)</f>
        <v>#N/A</v>
      </c>
      <c r="C2895" s="131" t="e">
        <f t="shared" ca="1" si="94"/>
        <v>#N/A</v>
      </c>
      <c r="D2895" s="28" t="e">
        <f>VLOOKUP(A2895,'Carga Remito.'!A$4:AK$15957,4,0)</f>
        <v>#N/A</v>
      </c>
      <c r="E2895" s="28" t="e">
        <f>VLOOKUP(A2895,'Carga Remito.'!A$4:AK$2258,6,0)</f>
        <v>#N/A</v>
      </c>
      <c r="F2895" s="28" t="e">
        <f>VLOOKUP(A2895,'Carga Remito.'!A$4:AK$1858,7,0)</f>
        <v>#N/A</v>
      </c>
      <c r="G2895" s="27" t="e">
        <f>VLOOKUP(A2895,'Carga Remito.'!A$4:AK$20957,MATCH(G$4,'Carga Remito.'!A$3:AQ$3,0),0)</f>
        <v>#N/A</v>
      </c>
      <c r="J2895" s="15" t="e">
        <f t="shared" si="95"/>
        <v>#N/A</v>
      </c>
    </row>
    <row r="2896" spans="2:10" x14ac:dyDescent="0.25">
      <c r="B2896" s="129" t="e">
        <f>VLOOKUP(A2896,'Carga Remito.'!A$4:AK$16957,3,0)</f>
        <v>#N/A</v>
      </c>
      <c r="C2896" s="131" t="e">
        <f t="shared" ca="1" si="94"/>
        <v>#N/A</v>
      </c>
      <c r="D2896" s="28" t="e">
        <f>VLOOKUP(A2896,'Carga Remito.'!A$4:AK$15957,4,0)</f>
        <v>#N/A</v>
      </c>
      <c r="E2896" s="28" t="e">
        <f>VLOOKUP(A2896,'Carga Remito.'!A$4:AK$2258,6,0)</f>
        <v>#N/A</v>
      </c>
      <c r="F2896" s="28" t="e">
        <f>VLOOKUP(A2896,'Carga Remito.'!A$4:AK$1858,7,0)</f>
        <v>#N/A</v>
      </c>
      <c r="G2896" s="27" t="e">
        <f>VLOOKUP(A2896,'Carga Remito.'!A$4:AK$20957,MATCH(G$4,'Carga Remito.'!A$3:AQ$3,0),0)</f>
        <v>#N/A</v>
      </c>
      <c r="J2896" s="15" t="e">
        <f t="shared" si="95"/>
        <v>#N/A</v>
      </c>
    </row>
    <row r="2897" spans="2:10" x14ac:dyDescent="0.25">
      <c r="B2897" s="129" t="e">
        <f>VLOOKUP(A2897,'Carga Remito.'!A$4:AK$16957,3,0)</f>
        <v>#N/A</v>
      </c>
      <c r="C2897" s="131" t="e">
        <f t="shared" ca="1" si="94"/>
        <v>#N/A</v>
      </c>
      <c r="D2897" s="28" t="e">
        <f>VLOOKUP(A2897,'Carga Remito.'!A$4:AK$15957,4,0)</f>
        <v>#N/A</v>
      </c>
      <c r="E2897" s="28" t="e">
        <f>VLOOKUP(A2897,'Carga Remito.'!A$4:AK$2258,6,0)</f>
        <v>#N/A</v>
      </c>
      <c r="F2897" s="28" t="e">
        <f>VLOOKUP(A2897,'Carga Remito.'!A$4:AK$1858,7,0)</f>
        <v>#N/A</v>
      </c>
      <c r="G2897" s="27" t="e">
        <f>VLOOKUP(A2897,'Carga Remito.'!A$4:AK$20957,MATCH(G$4,'Carga Remito.'!A$3:AQ$3,0),0)</f>
        <v>#N/A</v>
      </c>
      <c r="J2897" s="15" t="e">
        <f t="shared" si="95"/>
        <v>#N/A</v>
      </c>
    </row>
    <row r="2898" spans="2:10" x14ac:dyDescent="0.25">
      <c r="B2898" s="129" t="e">
        <f>VLOOKUP(A2898,'Carga Remito.'!A$4:AK$16957,3,0)</f>
        <v>#N/A</v>
      </c>
      <c r="C2898" s="131" t="e">
        <f t="shared" ca="1" si="94"/>
        <v>#N/A</v>
      </c>
      <c r="D2898" s="28" t="e">
        <f>VLOOKUP(A2898,'Carga Remito.'!A$4:AK$15957,4,0)</f>
        <v>#N/A</v>
      </c>
      <c r="E2898" s="28" t="e">
        <f>VLOOKUP(A2898,'Carga Remito.'!A$4:AK$2258,6,0)</f>
        <v>#N/A</v>
      </c>
      <c r="F2898" s="28" t="e">
        <f>VLOOKUP(A2898,'Carga Remito.'!A$4:AK$1858,7,0)</f>
        <v>#N/A</v>
      </c>
      <c r="G2898" s="27" t="e">
        <f>VLOOKUP(A2898,'Carga Remito.'!A$4:AK$20957,MATCH(G$4,'Carga Remito.'!A$3:AQ$3,0),0)</f>
        <v>#N/A</v>
      </c>
      <c r="J2898" s="15" t="e">
        <f t="shared" si="95"/>
        <v>#N/A</v>
      </c>
    </row>
    <row r="2899" spans="2:10" x14ac:dyDescent="0.25">
      <c r="B2899" s="129" t="e">
        <f>VLOOKUP(A2899,'Carga Remito.'!A$4:AK$16957,3,0)</f>
        <v>#N/A</v>
      </c>
      <c r="C2899" s="131" t="e">
        <f t="shared" ca="1" si="94"/>
        <v>#N/A</v>
      </c>
      <c r="D2899" s="28" t="e">
        <f>VLOOKUP(A2899,'Carga Remito.'!A$4:AK$15957,4,0)</f>
        <v>#N/A</v>
      </c>
      <c r="E2899" s="28" t="e">
        <f>VLOOKUP(A2899,'Carga Remito.'!A$4:AK$2258,6,0)</f>
        <v>#N/A</v>
      </c>
      <c r="F2899" s="28" t="e">
        <f>VLOOKUP(A2899,'Carga Remito.'!A$4:AK$1858,7,0)</f>
        <v>#N/A</v>
      </c>
      <c r="G2899" s="27" t="e">
        <f>VLOOKUP(A2899,'Carga Remito.'!A$4:AK$20957,MATCH(G$4,'Carga Remito.'!A$3:AQ$3,0),0)</f>
        <v>#N/A</v>
      </c>
      <c r="J2899" s="15" t="e">
        <f t="shared" si="95"/>
        <v>#N/A</v>
      </c>
    </row>
    <row r="2900" spans="2:10" x14ac:dyDescent="0.25">
      <c r="B2900" s="129" t="e">
        <f>VLOOKUP(A2900,'Carga Remito.'!A$4:AK$16957,3,0)</f>
        <v>#N/A</v>
      </c>
      <c r="C2900" s="131" t="e">
        <f t="shared" ca="1" si="94"/>
        <v>#N/A</v>
      </c>
      <c r="D2900" s="28" t="e">
        <f>VLOOKUP(A2900,'Carga Remito.'!A$4:AK$15957,4,0)</f>
        <v>#N/A</v>
      </c>
      <c r="E2900" s="28" t="e">
        <f>VLOOKUP(A2900,'Carga Remito.'!A$4:AK$2258,6,0)</f>
        <v>#N/A</v>
      </c>
      <c r="F2900" s="28" t="e">
        <f>VLOOKUP(A2900,'Carga Remito.'!A$4:AK$1858,7,0)</f>
        <v>#N/A</v>
      </c>
      <c r="G2900" s="27" t="e">
        <f>VLOOKUP(A2900,'Carga Remito.'!A$4:AK$20957,MATCH(G$4,'Carga Remito.'!A$3:AQ$3,0),0)</f>
        <v>#N/A</v>
      </c>
      <c r="J2900" s="15" t="e">
        <f t="shared" si="95"/>
        <v>#N/A</v>
      </c>
    </row>
    <row r="2901" spans="2:10" x14ac:dyDescent="0.25">
      <c r="B2901" s="129" t="e">
        <f>VLOOKUP(A2901,'Carga Remito.'!A$4:AK$16957,3,0)</f>
        <v>#N/A</v>
      </c>
      <c r="C2901" s="131" t="e">
        <f t="shared" ca="1" si="94"/>
        <v>#N/A</v>
      </c>
      <c r="D2901" s="28" t="e">
        <f>VLOOKUP(A2901,'Carga Remito.'!A$4:AK$15957,4,0)</f>
        <v>#N/A</v>
      </c>
      <c r="E2901" s="28" t="e">
        <f>VLOOKUP(A2901,'Carga Remito.'!A$4:AK$2258,6,0)</f>
        <v>#N/A</v>
      </c>
      <c r="F2901" s="28" t="e">
        <f>VLOOKUP(A2901,'Carga Remito.'!A$4:AK$1858,7,0)</f>
        <v>#N/A</v>
      </c>
      <c r="G2901" s="27" t="e">
        <f>VLOOKUP(A2901,'Carga Remito.'!A$4:AK$20957,MATCH(G$4,'Carga Remito.'!A$3:AQ$3,0),0)</f>
        <v>#N/A</v>
      </c>
      <c r="J2901" s="15" t="e">
        <f t="shared" si="95"/>
        <v>#N/A</v>
      </c>
    </row>
    <row r="2902" spans="2:10" x14ac:dyDescent="0.25">
      <c r="B2902" s="129" t="e">
        <f>VLOOKUP(A2902,'Carga Remito.'!A$4:AK$16957,3,0)</f>
        <v>#N/A</v>
      </c>
      <c r="C2902" s="131" t="e">
        <f t="shared" ca="1" si="94"/>
        <v>#N/A</v>
      </c>
      <c r="D2902" s="28" t="e">
        <f>VLOOKUP(A2902,'Carga Remito.'!A$4:AK$15957,4,0)</f>
        <v>#N/A</v>
      </c>
      <c r="E2902" s="28" t="e">
        <f>VLOOKUP(A2902,'Carga Remito.'!A$4:AK$2258,6,0)</f>
        <v>#N/A</v>
      </c>
      <c r="F2902" s="28" t="e">
        <f>VLOOKUP(A2902,'Carga Remito.'!A$4:AK$1858,7,0)</f>
        <v>#N/A</v>
      </c>
      <c r="G2902" s="27" t="e">
        <f>VLOOKUP(A2902,'Carga Remito.'!A$4:AK$20957,MATCH(G$4,'Carga Remito.'!A$3:AQ$3,0),0)</f>
        <v>#N/A</v>
      </c>
      <c r="J2902" s="15" t="e">
        <f t="shared" si="95"/>
        <v>#N/A</v>
      </c>
    </row>
    <row r="2903" spans="2:10" x14ac:dyDescent="0.25">
      <c r="B2903" s="129" t="e">
        <f>VLOOKUP(A2903,'Carga Remito.'!A$4:AK$16957,3,0)</f>
        <v>#N/A</v>
      </c>
      <c r="C2903" s="131" t="e">
        <f t="shared" ca="1" si="94"/>
        <v>#N/A</v>
      </c>
      <c r="D2903" s="28" t="e">
        <f>VLOOKUP(A2903,'Carga Remito.'!A$4:AK$15957,4,0)</f>
        <v>#N/A</v>
      </c>
      <c r="E2903" s="28" t="e">
        <f>VLOOKUP(A2903,'Carga Remito.'!A$4:AK$2258,6,0)</f>
        <v>#N/A</v>
      </c>
      <c r="F2903" s="28" t="e">
        <f>VLOOKUP(A2903,'Carga Remito.'!A$4:AK$1858,7,0)</f>
        <v>#N/A</v>
      </c>
      <c r="G2903" s="27" t="e">
        <f>VLOOKUP(A2903,'Carga Remito.'!A$4:AK$20957,MATCH(G$4,'Carga Remito.'!A$3:AQ$3,0),0)</f>
        <v>#N/A</v>
      </c>
      <c r="J2903" s="15" t="e">
        <f t="shared" si="95"/>
        <v>#N/A</v>
      </c>
    </row>
    <row r="2904" spans="2:10" x14ac:dyDescent="0.25">
      <c r="B2904" s="129" t="e">
        <f>VLOOKUP(A2904,'Carga Remito.'!A$4:AK$16957,3,0)</f>
        <v>#N/A</v>
      </c>
      <c r="C2904" s="131" t="e">
        <f t="shared" ca="1" si="94"/>
        <v>#N/A</v>
      </c>
      <c r="D2904" s="28" t="e">
        <f>VLOOKUP(A2904,'Carga Remito.'!A$4:AK$15957,4,0)</f>
        <v>#N/A</v>
      </c>
      <c r="E2904" s="28" t="e">
        <f>VLOOKUP(A2904,'Carga Remito.'!A$4:AK$2258,6,0)</f>
        <v>#N/A</v>
      </c>
      <c r="F2904" s="28" t="e">
        <f>VLOOKUP(A2904,'Carga Remito.'!A$4:AK$1858,7,0)</f>
        <v>#N/A</v>
      </c>
      <c r="G2904" s="27" t="e">
        <f>VLOOKUP(A2904,'Carga Remito.'!A$4:AK$20957,MATCH(G$4,'Carga Remito.'!A$3:AQ$3,0),0)</f>
        <v>#N/A</v>
      </c>
      <c r="J2904" s="15" t="e">
        <f t="shared" si="95"/>
        <v>#N/A</v>
      </c>
    </row>
    <row r="2905" spans="2:10" x14ac:dyDescent="0.25">
      <c r="B2905" s="129" t="e">
        <f>VLOOKUP(A2905,'Carga Remito.'!A$4:AK$16957,3,0)</f>
        <v>#N/A</v>
      </c>
      <c r="C2905" s="131" t="e">
        <f t="shared" ca="1" si="94"/>
        <v>#N/A</v>
      </c>
      <c r="D2905" s="28" t="e">
        <f>VLOOKUP(A2905,'Carga Remito.'!A$4:AK$15957,4,0)</f>
        <v>#N/A</v>
      </c>
      <c r="E2905" s="28" t="e">
        <f>VLOOKUP(A2905,'Carga Remito.'!A$4:AK$2258,6,0)</f>
        <v>#N/A</v>
      </c>
      <c r="F2905" s="28" t="e">
        <f>VLOOKUP(A2905,'Carga Remito.'!A$4:AK$1858,7,0)</f>
        <v>#N/A</v>
      </c>
      <c r="G2905" s="27" t="e">
        <f>VLOOKUP(A2905,'Carga Remito.'!A$4:AK$20957,MATCH(G$4,'Carga Remito.'!A$3:AQ$3,0),0)</f>
        <v>#N/A</v>
      </c>
      <c r="J2905" s="15" t="e">
        <f t="shared" si="95"/>
        <v>#N/A</v>
      </c>
    </row>
    <row r="2906" spans="2:10" x14ac:dyDescent="0.25">
      <c r="B2906" s="129" t="e">
        <f>VLOOKUP(A2906,'Carga Remito.'!A$4:AK$16957,3,0)</f>
        <v>#N/A</v>
      </c>
      <c r="C2906" s="131" t="e">
        <f t="shared" ca="1" si="94"/>
        <v>#N/A</v>
      </c>
      <c r="D2906" s="28" t="e">
        <f>VLOOKUP(A2906,'Carga Remito.'!A$4:AK$15957,4,0)</f>
        <v>#N/A</v>
      </c>
      <c r="E2906" s="28" t="e">
        <f>VLOOKUP(A2906,'Carga Remito.'!A$4:AK$2258,6,0)</f>
        <v>#N/A</v>
      </c>
      <c r="F2906" s="28" t="e">
        <f>VLOOKUP(A2906,'Carga Remito.'!A$4:AK$1858,7,0)</f>
        <v>#N/A</v>
      </c>
      <c r="G2906" s="27" t="e">
        <f>VLOOKUP(A2906,'Carga Remito.'!A$4:AK$20957,MATCH(G$4,'Carga Remito.'!A$3:AQ$3,0),0)</f>
        <v>#N/A</v>
      </c>
      <c r="J2906" s="15" t="e">
        <f t="shared" si="95"/>
        <v>#N/A</v>
      </c>
    </row>
    <row r="2907" spans="2:10" x14ac:dyDescent="0.25">
      <c r="B2907" s="129" t="e">
        <f>VLOOKUP(A2907,'Carga Remito.'!A$4:AK$16957,3,0)</f>
        <v>#N/A</v>
      </c>
      <c r="C2907" s="131" t="e">
        <f t="shared" ca="1" si="94"/>
        <v>#N/A</v>
      </c>
      <c r="D2907" s="28" t="e">
        <f>VLOOKUP(A2907,'Carga Remito.'!A$4:AK$15957,4,0)</f>
        <v>#N/A</v>
      </c>
      <c r="E2907" s="28" t="e">
        <f>VLOOKUP(A2907,'Carga Remito.'!A$4:AK$2258,6,0)</f>
        <v>#N/A</v>
      </c>
      <c r="F2907" s="28" t="e">
        <f>VLOOKUP(A2907,'Carga Remito.'!A$4:AK$1858,7,0)</f>
        <v>#N/A</v>
      </c>
      <c r="G2907" s="27" t="e">
        <f>VLOOKUP(A2907,'Carga Remito.'!A$4:AK$20957,MATCH(G$4,'Carga Remito.'!A$3:AQ$3,0),0)</f>
        <v>#N/A</v>
      </c>
      <c r="J2907" s="15" t="e">
        <f t="shared" si="95"/>
        <v>#N/A</v>
      </c>
    </row>
    <row r="2908" spans="2:10" x14ac:dyDescent="0.25">
      <c r="B2908" s="129" t="e">
        <f>VLOOKUP(A2908,'Carga Remito.'!A$4:AK$16957,3,0)</f>
        <v>#N/A</v>
      </c>
      <c r="C2908" s="131" t="e">
        <f t="shared" ca="1" si="94"/>
        <v>#N/A</v>
      </c>
      <c r="D2908" s="28" t="e">
        <f>VLOOKUP(A2908,'Carga Remito.'!A$4:AK$15957,4,0)</f>
        <v>#N/A</v>
      </c>
      <c r="E2908" s="28" t="e">
        <f>VLOOKUP(A2908,'Carga Remito.'!A$4:AK$2258,6,0)</f>
        <v>#N/A</v>
      </c>
      <c r="F2908" s="28" t="e">
        <f>VLOOKUP(A2908,'Carga Remito.'!A$4:AK$1858,7,0)</f>
        <v>#N/A</v>
      </c>
      <c r="G2908" s="27" t="e">
        <f>VLOOKUP(A2908,'Carga Remito.'!A$4:AK$20957,MATCH(G$4,'Carga Remito.'!A$3:AQ$3,0),0)</f>
        <v>#N/A</v>
      </c>
      <c r="J2908" s="15" t="e">
        <f t="shared" si="95"/>
        <v>#N/A</v>
      </c>
    </row>
    <row r="2909" spans="2:10" x14ac:dyDescent="0.25">
      <c r="B2909" s="129" t="e">
        <f>VLOOKUP(A2909,'Carga Remito.'!A$4:AK$16957,3,0)</f>
        <v>#N/A</v>
      </c>
      <c r="C2909" s="131" t="e">
        <f t="shared" ca="1" si="94"/>
        <v>#N/A</v>
      </c>
      <c r="D2909" s="28" t="e">
        <f>VLOOKUP(A2909,'Carga Remito.'!A$4:AK$15957,4,0)</f>
        <v>#N/A</v>
      </c>
      <c r="E2909" s="28" t="e">
        <f>VLOOKUP(A2909,'Carga Remito.'!A$4:AK$2258,6,0)</f>
        <v>#N/A</v>
      </c>
      <c r="F2909" s="28" t="e">
        <f>VLOOKUP(A2909,'Carga Remito.'!A$4:AK$1858,7,0)</f>
        <v>#N/A</v>
      </c>
      <c r="G2909" s="27" t="e">
        <f>VLOOKUP(A2909,'Carga Remito.'!A$4:AK$20957,MATCH(G$4,'Carga Remito.'!A$3:AQ$3,0),0)</f>
        <v>#N/A</v>
      </c>
      <c r="J2909" s="15" t="e">
        <f t="shared" si="95"/>
        <v>#N/A</v>
      </c>
    </row>
    <row r="2910" spans="2:10" x14ac:dyDescent="0.25">
      <c r="B2910" s="129" t="e">
        <f>VLOOKUP(A2910,'Carga Remito.'!A$4:AK$16957,3,0)</f>
        <v>#N/A</v>
      </c>
      <c r="C2910" s="131" t="e">
        <f t="shared" ca="1" si="94"/>
        <v>#N/A</v>
      </c>
      <c r="D2910" s="28" t="e">
        <f>VLOOKUP(A2910,'Carga Remito.'!A$4:AK$15957,4,0)</f>
        <v>#N/A</v>
      </c>
      <c r="E2910" s="28" t="e">
        <f>VLOOKUP(A2910,'Carga Remito.'!A$4:AK$2258,6,0)</f>
        <v>#N/A</v>
      </c>
      <c r="F2910" s="28" t="e">
        <f>VLOOKUP(A2910,'Carga Remito.'!A$4:AK$1858,7,0)</f>
        <v>#N/A</v>
      </c>
      <c r="G2910" s="27" t="e">
        <f>VLOOKUP(A2910,'Carga Remito.'!A$4:AK$20957,MATCH(G$4,'Carga Remito.'!A$3:AQ$3,0),0)</f>
        <v>#N/A</v>
      </c>
      <c r="J2910" s="15" t="e">
        <f t="shared" si="95"/>
        <v>#N/A</v>
      </c>
    </row>
    <row r="2911" spans="2:10" x14ac:dyDescent="0.25">
      <c r="B2911" s="129" t="e">
        <f>VLOOKUP(A2911,'Carga Remito.'!A$4:AK$16957,3,0)</f>
        <v>#N/A</v>
      </c>
      <c r="C2911" s="131" t="e">
        <f t="shared" ca="1" si="94"/>
        <v>#N/A</v>
      </c>
      <c r="D2911" s="28" t="e">
        <f>VLOOKUP(A2911,'Carga Remito.'!A$4:AK$15957,4,0)</f>
        <v>#N/A</v>
      </c>
      <c r="E2911" s="28" t="e">
        <f>VLOOKUP(A2911,'Carga Remito.'!A$4:AK$2258,6,0)</f>
        <v>#N/A</v>
      </c>
      <c r="F2911" s="28" t="e">
        <f>VLOOKUP(A2911,'Carga Remito.'!A$4:AK$1858,7,0)</f>
        <v>#N/A</v>
      </c>
      <c r="G2911" s="27" t="e">
        <f>VLOOKUP(A2911,'Carga Remito.'!A$4:AK$20957,MATCH(G$4,'Carga Remito.'!A$3:AQ$3,0),0)</f>
        <v>#N/A</v>
      </c>
      <c r="J2911" s="15" t="e">
        <f t="shared" si="95"/>
        <v>#N/A</v>
      </c>
    </row>
    <row r="2912" spans="2:10" x14ac:dyDescent="0.25">
      <c r="B2912" s="129" t="e">
        <f>VLOOKUP(A2912,'Carga Remito.'!A$4:AK$16957,3,0)</f>
        <v>#N/A</v>
      </c>
      <c r="C2912" s="131" t="e">
        <f t="shared" ca="1" si="94"/>
        <v>#N/A</v>
      </c>
      <c r="D2912" s="28" t="e">
        <f>VLOOKUP(A2912,'Carga Remito.'!A$4:AK$15957,4,0)</f>
        <v>#N/A</v>
      </c>
      <c r="E2912" s="28" t="e">
        <f>VLOOKUP(A2912,'Carga Remito.'!A$4:AK$2258,6,0)</f>
        <v>#N/A</v>
      </c>
      <c r="F2912" s="28" t="e">
        <f>VLOOKUP(A2912,'Carga Remito.'!A$4:AK$1858,7,0)</f>
        <v>#N/A</v>
      </c>
      <c r="G2912" s="27" t="e">
        <f>VLOOKUP(A2912,'Carga Remito.'!A$4:AK$20957,MATCH(G$4,'Carga Remito.'!A$3:AQ$3,0),0)</f>
        <v>#N/A</v>
      </c>
      <c r="J2912" s="15" t="e">
        <f t="shared" si="95"/>
        <v>#N/A</v>
      </c>
    </row>
    <row r="2913" spans="2:10" x14ac:dyDescent="0.25">
      <c r="B2913" s="129" t="e">
        <f>VLOOKUP(A2913,'Carga Remito.'!A$4:AK$16957,3,0)</f>
        <v>#N/A</v>
      </c>
      <c r="C2913" s="131" t="e">
        <f t="shared" ca="1" si="94"/>
        <v>#N/A</v>
      </c>
      <c r="D2913" s="28" t="e">
        <f>VLOOKUP(A2913,'Carga Remito.'!A$4:AK$15957,4,0)</f>
        <v>#N/A</v>
      </c>
      <c r="E2913" s="28" t="e">
        <f>VLOOKUP(A2913,'Carga Remito.'!A$4:AK$2258,6,0)</f>
        <v>#N/A</v>
      </c>
      <c r="F2913" s="28" t="e">
        <f>VLOOKUP(A2913,'Carga Remito.'!A$4:AK$1858,7,0)</f>
        <v>#N/A</v>
      </c>
      <c r="G2913" s="27" t="e">
        <f>VLOOKUP(A2913,'Carga Remito.'!A$4:AK$20957,MATCH(G$4,'Carga Remito.'!A$3:AQ$3,0),0)</f>
        <v>#N/A</v>
      </c>
      <c r="J2913" s="15" t="e">
        <f t="shared" si="95"/>
        <v>#N/A</v>
      </c>
    </row>
    <row r="2914" spans="2:10" x14ac:dyDescent="0.25">
      <c r="B2914" s="129" t="e">
        <f>VLOOKUP(A2914,'Carga Remito.'!A$4:AK$16957,3,0)</f>
        <v>#N/A</v>
      </c>
      <c r="C2914" s="131" t="e">
        <f t="shared" ca="1" si="94"/>
        <v>#N/A</v>
      </c>
      <c r="D2914" s="28" t="e">
        <f>VLOOKUP(A2914,'Carga Remito.'!A$4:AK$15957,4,0)</f>
        <v>#N/A</v>
      </c>
      <c r="E2914" s="28" t="e">
        <f>VLOOKUP(A2914,'Carga Remito.'!A$4:AK$2258,6,0)</f>
        <v>#N/A</v>
      </c>
      <c r="F2914" s="28" t="e">
        <f>VLOOKUP(A2914,'Carga Remito.'!A$4:AK$1858,7,0)</f>
        <v>#N/A</v>
      </c>
      <c r="G2914" s="27" t="e">
        <f>VLOOKUP(A2914,'Carga Remito.'!A$4:AK$20957,MATCH(G$4,'Carga Remito.'!A$3:AQ$3,0),0)</f>
        <v>#N/A</v>
      </c>
      <c r="J2914" s="15" t="e">
        <f t="shared" si="95"/>
        <v>#N/A</v>
      </c>
    </row>
    <row r="2915" spans="2:10" x14ac:dyDescent="0.25">
      <c r="B2915" s="129" t="e">
        <f>VLOOKUP(A2915,'Carga Remito.'!A$4:AK$16957,3,0)</f>
        <v>#N/A</v>
      </c>
      <c r="C2915" s="131" t="e">
        <f t="shared" ca="1" si="94"/>
        <v>#N/A</v>
      </c>
      <c r="D2915" s="28" t="e">
        <f>VLOOKUP(A2915,'Carga Remito.'!A$4:AK$15957,4,0)</f>
        <v>#N/A</v>
      </c>
      <c r="E2915" s="28" t="e">
        <f>VLOOKUP(A2915,'Carga Remito.'!A$4:AK$2258,6,0)</f>
        <v>#N/A</v>
      </c>
      <c r="F2915" s="28" t="e">
        <f>VLOOKUP(A2915,'Carga Remito.'!A$4:AK$1858,7,0)</f>
        <v>#N/A</v>
      </c>
      <c r="G2915" s="27" t="e">
        <f>VLOOKUP(A2915,'Carga Remito.'!A$4:AK$20957,MATCH(G$4,'Carga Remito.'!A$3:AQ$3,0),0)</f>
        <v>#N/A</v>
      </c>
      <c r="J2915" s="15" t="e">
        <f t="shared" si="95"/>
        <v>#N/A</v>
      </c>
    </row>
    <row r="2916" spans="2:10" x14ac:dyDescent="0.25">
      <c r="B2916" s="129" t="e">
        <f>VLOOKUP(A2916,'Carga Remito.'!A$4:AK$16957,3,0)</f>
        <v>#N/A</v>
      </c>
      <c r="C2916" s="131" t="e">
        <f t="shared" ca="1" si="94"/>
        <v>#N/A</v>
      </c>
      <c r="D2916" s="28" t="e">
        <f>VLOOKUP(A2916,'Carga Remito.'!A$4:AK$15957,4,0)</f>
        <v>#N/A</v>
      </c>
      <c r="E2916" s="28" t="e">
        <f>VLOOKUP(A2916,'Carga Remito.'!A$4:AK$2258,6,0)</f>
        <v>#N/A</v>
      </c>
      <c r="F2916" s="28" t="e">
        <f>VLOOKUP(A2916,'Carga Remito.'!A$4:AK$1858,7,0)</f>
        <v>#N/A</v>
      </c>
      <c r="G2916" s="27" t="e">
        <f>VLOOKUP(A2916,'Carga Remito.'!A$4:AK$20957,MATCH(G$4,'Carga Remito.'!A$3:AQ$3,0),0)</f>
        <v>#N/A</v>
      </c>
      <c r="J2916" s="15" t="e">
        <f t="shared" si="95"/>
        <v>#N/A</v>
      </c>
    </row>
    <row r="2917" spans="2:10" x14ac:dyDescent="0.25">
      <c r="B2917" s="129" t="e">
        <f>VLOOKUP(A2917,'Carga Remito.'!A$4:AK$16957,3,0)</f>
        <v>#N/A</v>
      </c>
      <c r="C2917" s="131" t="e">
        <f t="shared" ref="C2917:C2980" ca="1" si="96">IF((TODAY()-B2917)&lt;30,0,(TODAY()-B2917)/30)</f>
        <v>#N/A</v>
      </c>
      <c r="D2917" s="28" t="e">
        <f>VLOOKUP(A2917,'Carga Remito.'!A$4:AK$15957,4,0)</f>
        <v>#N/A</v>
      </c>
      <c r="E2917" s="28" t="e">
        <f>VLOOKUP(A2917,'Carga Remito.'!A$4:AK$2258,6,0)</f>
        <v>#N/A</v>
      </c>
      <c r="F2917" s="28" t="e">
        <f>VLOOKUP(A2917,'Carga Remito.'!A$4:AK$1858,7,0)</f>
        <v>#N/A</v>
      </c>
      <c r="G2917" s="27" t="e">
        <f>VLOOKUP(A2917,'Carga Remito.'!A$4:AK$20957,MATCH(G$4,'Carga Remito.'!A$3:AQ$3,0),0)</f>
        <v>#N/A</v>
      </c>
      <c r="J2917" s="15" t="e">
        <f t="shared" si="95"/>
        <v>#N/A</v>
      </c>
    </row>
    <row r="2918" spans="2:10" x14ac:dyDescent="0.25">
      <c r="B2918" s="129" t="e">
        <f>VLOOKUP(A2918,'Carga Remito.'!A$4:AK$16957,3,0)</f>
        <v>#N/A</v>
      </c>
      <c r="C2918" s="131" t="e">
        <f t="shared" ca="1" si="96"/>
        <v>#N/A</v>
      </c>
      <c r="D2918" s="28" t="e">
        <f>VLOOKUP(A2918,'Carga Remito.'!A$4:AK$15957,4,0)</f>
        <v>#N/A</v>
      </c>
      <c r="E2918" s="28" t="e">
        <f>VLOOKUP(A2918,'Carga Remito.'!A$4:AK$2258,6,0)</f>
        <v>#N/A</v>
      </c>
      <c r="F2918" s="28" t="e">
        <f>VLOOKUP(A2918,'Carga Remito.'!A$4:AK$1858,7,0)</f>
        <v>#N/A</v>
      </c>
      <c r="G2918" s="27" t="e">
        <f>VLOOKUP(A2918,'Carga Remito.'!A$4:AK$20957,MATCH(G$4,'Carga Remito.'!A$3:AQ$3,0),0)</f>
        <v>#N/A</v>
      </c>
      <c r="J2918" s="15" t="e">
        <f t="shared" si="95"/>
        <v>#N/A</v>
      </c>
    </row>
    <row r="2919" spans="2:10" x14ac:dyDescent="0.25">
      <c r="B2919" s="129" t="e">
        <f>VLOOKUP(A2919,'Carga Remito.'!A$4:AK$16957,3,0)</f>
        <v>#N/A</v>
      </c>
      <c r="C2919" s="131" t="e">
        <f t="shared" ca="1" si="96"/>
        <v>#N/A</v>
      </c>
      <c r="D2919" s="28" t="e">
        <f>VLOOKUP(A2919,'Carga Remito.'!A$4:AK$15957,4,0)</f>
        <v>#N/A</v>
      </c>
      <c r="E2919" s="28" t="e">
        <f>VLOOKUP(A2919,'Carga Remito.'!A$4:AK$2258,6,0)</f>
        <v>#N/A</v>
      </c>
      <c r="F2919" s="28" t="e">
        <f>VLOOKUP(A2919,'Carga Remito.'!A$4:AK$1858,7,0)</f>
        <v>#N/A</v>
      </c>
      <c r="G2919" s="27" t="e">
        <f>VLOOKUP(A2919,'Carga Remito.'!A$4:AK$20957,MATCH(G$4,'Carga Remito.'!A$3:AQ$3,0),0)</f>
        <v>#N/A</v>
      </c>
      <c r="J2919" s="15" t="e">
        <f t="shared" si="95"/>
        <v>#N/A</v>
      </c>
    </row>
    <row r="2920" spans="2:10" x14ac:dyDescent="0.25">
      <c r="B2920" s="129" t="e">
        <f>VLOOKUP(A2920,'Carga Remito.'!A$4:AK$16957,3,0)</f>
        <v>#N/A</v>
      </c>
      <c r="C2920" s="131" t="e">
        <f t="shared" ca="1" si="96"/>
        <v>#N/A</v>
      </c>
      <c r="D2920" s="28" t="e">
        <f>VLOOKUP(A2920,'Carga Remito.'!A$4:AK$15957,4,0)</f>
        <v>#N/A</v>
      </c>
      <c r="E2920" s="28" t="e">
        <f>VLOOKUP(A2920,'Carga Remito.'!A$4:AK$2258,6,0)</f>
        <v>#N/A</v>
      </c>
      <c r="F2920" s="28" t="e">
        <f>VLOOKUP(A2920,'Carga Remito.'!A$4:AK$1858,7,0)</f>
        <v>#N/A</v>
      </c>
      <c r="G2920" s="27" t="e">
        <f>VLOOKUP(A2920,'Carga Remito.'!A$4:AK$20957,MATCH(G$4,'Carga Remito.'!A$3:AQ$3,0),0)</f>
        <v>#N/A</v>
      </c>
      <c r="J2920" s="15" t="e">
        <f t="shared" si="95"/>
        <v>#N/A</v>
      </c>
    </row>
    <row r="2921" spans="2:10" x14ac:dyDescent="0.25">
      <c r="B2921" s="129" t="e">
        <f>VLOOKUP(A2921,'Carga Remito.'!A$4:AK$16957,3,0)</f>
        <v>#N/A</v>
      </c>
      <c r="C2921" s="131" t="e">
        <f t="shared" ca="1" si="96"/>
        <v>#N/A</v>
      </c>
      <c r="D2921" s="28" t="e">
        <f>VLOOKUP(A2921,'Carga Remito.'!A$4:AK$15957,4,0)</f>
        <v>#N/A</v>
      </c>
      <c r="E2921" s="28" t="e">
        <f>VLOOKUP(A2921,'Carga Remito.'!A$4:AK$2258,6,0)</f>
        <v>#N/A</v>
      </c>
      <c r="F2921" s="28" t="e">
        <f>VLOOKUP(A2921,'Carga Remito.'!A$4:AK$1858,7,0)</f>
        <v>#N/A</v>
      </c>
      <c r="G2921" s="27" t="e">
        <f>VLOOKUP(A2921,'Carga Remito.'!A$4:AK$20957,MATCH(G$4,'Carga Remito.'!A$3:AQ$3,0),0)</f>
        <v>#N/A</v>
      </c>
      <c r="J2921" s="15" t="e">
        <f t="shared" si="95"/>
        <v>#N/A</v>
      </c>
    </row>
    <row r="2922" spans="2:10" x14ac:dyDescent="0.25">
      <c r="B2922" s="129" t="e">
        <f>VLOOKUP(A2922,'Carga Remito.'!A$4:AK$16957,3,0)</f>
        <v>#N/A</v>
      </c>
      <c r="C2922" s="131" t="e">
        <f t="shared" ca="1" si="96"/>
        <v>#N/A</v>
      </c>
      <c r="D2922" s="28" t="e">
        <f>VLOOKUP(A2922,'Carga Remito.'!A$4:AK$15957,4,0)</f>
        <v>#N/A</v>
      </c>
      <c r="E2922" s="28" t="e">
        <f>VLOOKUP(A2922,'Carga Remito.'!A$4:AK$2258,6,0)</f>
        <v>#N/A</v>
      </c>
      <c r="F2922" s="28" t="e">
        <f>VLOOKUP(A2922,'Carga Remito.'!A$4:AK$1858,7,0)</f>
        <v>#N/A</v>
      </c>
      <c r="G2922" s="27" t="e">
        <f>VLOOKUP(A2922,'Carga Remito.'!A$4:AK$20957,MATCH(G$4,'Carga Remito.'!A$3:AQ$3,0),0)</f>
        <v>#N/A</v>
      </c>
      <c r="J2922" s="15" t="e">
        <f t="shared" si="95"/>
        <v>#N/A</v>
      </c>
    </row>
    <row r="2923" spans="2:10" x14ac:dyDescent="0.25">
      <c r="B2923" s="129" t="e">
        <f>VLOOKUP(A2923,'Carga Remito.'!A$4:AK$16957,3,0)</f>
        <v>#N/A</v>
      </c>
      <c r="C2923" s="131" t="e">
        <f t="shared" ca="1" si="96"/>
        <v>#N/A</v>
      </c>
      <c r="D2923" s="28" t="e">
        <f>VLOOKUP(A2923,'Carga Remito.'!A$4:AK$15957,4,0)</f>
        <v>#N/A</v>
      </c>
      <c r="E2923" s="28" t="e">
        <f>VLOOKUP(A2923,'Carga Remito.'!A$4:AK$2258,6,0)</f>
        <v>#N/A</v>
      </c>
      <c r="F2923" s="28" t="e">
        <f>VLOOKUP(A2923,'Carga Remito.'!A$4:AK$1858,7,0)</f>
        <v>#N/A</v>
      </c>
      <c r="G2923" s="27" t="e">
        <f>VLOOKUP(A2923,'Carga Remito.'!A$4:AK$20957,MATCH(G$4,'Carga Remito.'!A$3:AQ$3,0),0)</f>
        <v>#N/A</v>
      </c>
      <c r="J2923" s="15" t="e">
        <f t="shared" si="95"/>
        <v>#N/A</v>
      </c>
    </row>
    <row r="2924" spans="2:10" x14ac:dyDescent="0.25">
      <c r="B2924" s="129" t="e">
        <f>VLOOKUP(A2924,'Carga Remito.'!A$4:AK$16957,3,0)</f>
        <v>#N/A</v>
      </c>
      <c r="C2924" s="131" t="e">
        <f t="shared" ca="1" si="96"/>
        <v>#N/A</v>
      </c>
      <c r="D2924" s="28" t="e">
        <f>VLOOKUP(A2924,'Carga Remito.'!A$4:AK$15957,4,0)</f>
        <v>#N/A</v>
      </c>
      <c r="E2924" s="28" t="e">
        <f>VLOOKUP(A2924,'Carga Remito.'!A$4:AK$2258,6,0)</f>
        <v>#N/A</v>
      </c>
      <c r="F2924" s="28" t="e">
        <f>VLOOKUP(A2924,'Carga Remito.'!A$4:AK$1858,7,0)</f>
        <v>#N/A</v>
      </c>
      <c r="G2924" s="27" t="e">
        <f>VLOOKUP(A2924,'Carga Remito.'!A$4:AK$20957,MATCH(G$4,'Carga Remito.'!A$3:AQ$3,0),0)</f>
        <v>#N/A</v>
      </c>
      <c r="J2924" s="15" t="e">
        <f t="shared" si="95"/>
        <v>#N/A</v>
      </c>
    </row>
    <row r="2925" spans="2:10" x14ac:dyDescent="0.25">
      <c r="B2925" s="129" t="e">
        <f>VLOOKUP(A2925,'Carga Remito.'!A$4:AK$16957,3,0)</f>
        <v>#N/A</v>
      </c>
      <c r="C2925" s="131" t="e">
        <f t="shared" ca="1" si="96"/>
        <v>#N/A</v>
      </c>
      <c r="D2925" s="28" t="e">
        <f>VLOOKUP(A2925,'Carga Remito.'!A$4:AK$15957,4,0)</f>
        <v>#N/A</v>
      </c>
      <c r="E2925" s="28" t="e">
        <f>VLOOKUP(A2925,'Carga Remito.'!A$4:AK$2258,6,0)</f>
        <v>#N/A</v>
      </c>
      <c r="F2925" s="28" t="e">
        <f>VLOOKUP(A2925,'Carga Remito.'!A$4:AK$1858,7,0)</f>
        <v>#N/A</v>
      </c>
      <c r="G2925" s="27" t="e">
        <f>VLOOKUP(A2925,'Carga Remito.'!A$4:AK$20957,MATCH(G$4,'Carga Remito.'!A$3:AQ$3,0),0)</f>
        <v>#N/A</v>
      </c>
      <c r="J2925" s="15" t="e">
        <f t="shared" si="95"/>
        <v>#N/A</v>
      </c>
    </row>
    <row r="2926" spans="2:10" x14ac:dyDescent="0.25">
      <c r="B2926" s="129" t="e">
        <f>VLOOKUP(A2926,'Carga Remito.'!A$4:AK$16957,3,0)</f>
        <v>#N/A</v>
      </c>
      <c r="C2926" s="131" t="e">
        <f t="shared" ca="1" si="96"/>
        <v>#N/A</v>
      </c>
      <c r="D2926" s="28" t="e">
        <f>VLOOKUP(A2926,'Carga Remito.'!A$4:AK$15957,4,0)</f>
        <v>#N/A</v>
      </c>
      <c r="E2926" s="28" t="e">
        <f>VLOOKUP(A2926,'Carga Remito.'!A$4:AK$2258,6,0)</f>
        <v>#N/A</v>
      </c>
      <c r="F2926" s="28" t="e">
        <f>VLOOKUP(A2926,'Carga Remito.'!A$4:AK$1858,7,0)</f>
        <v>#N/A</v>
      </c>
      <c r="G2926" s="27" t="e">
        <f>VLOOKUP(A2926,'Carga Remito.'!A$4:AK$20957,MATCH(G$4,'Carga Remito.'!A$3:AQ$3,0),0)</f>
        <v>#N/A</v>
      </c>
      <c r="J2926" s="15" t="e">
        <f t="shared" si="95"/>
        <v>#N/A</v>
      </c>
    </row>
    <row r="2927" spans="2:10" x14ac:dyDescent="0.25">
      <c r="B2927" s="129" t="e">
        <f>VLOOKUP(A2927,'Carga Remito.'!A$4:AK$16957,3,0)</f>
        <v>#N/A</v>
      </c>
      <c r="C2927" s="131" t="e">
        <f t="shared" ca="1" si="96"/>
        <v>#N/A</v>
      </c>
      <c r="D2927" s="28" t="e">
        <f>VLOOKUP(A2927,'Carga Remito.'!A$4:AK$15957,4,0)</f>
        <v>#N/A</v>
      </c>
      <c r="E2927" s="28" t="e">
        <f>VLOOKUP(A2927,'Carga Remito.'!A$4:AK$2258,6,0)</f>
        <v>#N/A</v>
      </c>
      <c r="F2927" s="28" t="e">
        <f>VLOOKUP(A2927,'Carga Remito.'!A$4:AK$1858,7,0)</f>
        <v>#N/A</v>
      </c>
      <c r="G2927" s="27" t="e">
        <f>VLOOKUP(A2927,'Carga Remito.'!A$4:AK$20957,MATCH(G$4,'Carga Remito.'!A$3:AQ$3,0),0)</f>
        <v>#N/A</v>
      </c>
      <c r="J2927" s="15" t="e">
        <f t="shared" si="95"/>
        <v>#N/A</v>
      </c>
    </row>
    <row r="2928" spans="2:10" x14ac:dyDescent="0.25">
      <c r="B2928" s="129" t="e">
        <f>VLOOKUP(A2928,'Carga Remito.'!A$4:AK$16957,3,0)</f>
        <v>#N/A</v>
      </c>
      <c r="C2928" s="131" t="e">
        <f t="shared" ca="1" si="96"/>
        <v>#N/A</v>
      </c>
      <c r="D2928" s="28" t="e">
        <f>VLOOKUP(A2928,'Carga Remito.'!A$4:AK$15957,4,0)</f>
        <v>#N/A</v>
      </c>
      <c r="E2928" s="28" t="e">
        <f>VLOOKUP(A2928,'Carga Remito.'!A$4:AK$2258,6,0)</f>
        <v>#N/A</v>
      </c>
      <c r="F2928" s="28" t="e">
        <f>VLOOKUP(A2928,'Carga Remito.'!A$4:AK$1858,7,0)</f>
        <v>#N/A</v>
      </c>
      <c r="G2928" s="27" t="e">
        <f>VLOOKUP(A2928,'Carga Remito.'!A$4:AK$20957,MATCH(G$4,'Carga Remito.'!A$3:AQ$3,0),0)</f>
        <v>#N/A</v>
      </c>
      <c r="J2928" s="15" t="e">
        <f t="shared" si="95"/>
        <v>#N/A</v>
      </c>
    </row>
    <row r="2929" spans="2:10" x14ac:dyDescent="0.25">
      <c r="B2929" s="129" t="e">
        <f>VLOOKUP(A2929,'Carga Remito.'!A$4:AK$16957,3,0)</f>
        <v>#N/A</v>
      </c>
      <c r="C2929" s="131" t="e">
        <f t="shared" ca="1" si="96"/>
        <v>#N/A</v>
      </c>
      <c r="D2929" s="28" t="e">
        <f>VLOOKUP(A2929,'Carga Remito.'!A$4:AK$15957,4,0)</f>
        <v>#N/A</v>
      </c>
      <c r="E2929" s="28" t="e">
        <f>VLOOKUP(A2929,'Carga Remito.'!A$4:AK$2258,6,0)</f>
        <v>#N/A</v>
      </c>
      <c r="F2929" s="28" t="e">
        <f>VLOOKUP(A2929,'Carga Remito.'!A$4:AK$1858,7,0)</f>
        <v>#N/A</v>
      </c>
      <c r="G2929" s="27" t="e">
        <f>VLOOKUP(A2929,'Carga Remito.'!A$4:AK$20957,MATCH(G$4,'Carga Remito.'!A$3:AQ$3,0),0)</f>
        <v>#N/A</v>
      </c>
      <c r="J2929" s="15" t="e">
        <f t="shared" si="95"/>
        <v>#N/A</v>
      </c>
    </row>
    <row r="2930" spans="2:10" x14ac:dyDescent="0.25">
      <c r="B2930" s="129" t="e">
        <f>VLOOKUP(A2930,'Carga Remito.'!A$4:AK$16957,3,0)</f>
        <v>#N/A</v>
      </c>
      <c r="C2930" s="131" t="e">
        <f t="shared" ca="1" si="96"/>
        <v>#N/A</v>
      </c>
      <c r="D2930" s="28" t="e">
        <f>VLOOKUP(A2930,'Carga Remito.'!A$4:AK$15957,4,0)</f>
        <v>#N/A</v>
      </c>
      <c r="E2930" s="28" t="e">
        <f>VLOOKUP(A2930,'Carga Remito.'!A$4:AK$2258,6,0)</f>
        <v>#N/A</v>
      </c>
      <c r="F2930" s="28" t="e">
        <f>VLOOKUP(A2930,'Carga Remito.'!A$4:AK$1858,7,0)</f>
        <v>#N/A</v>
      </c>
      <c r="G2930" s="27" t="e">
        <f>VLOOKUP(A2930,'Carga Remito.'!A$4:AK$20957,MATCH(G$4,'Carga Remito.'!A$3:AQ$3,0),0)</f>
        <v>#N/A</v>
      </c>
      <c r="J2930" s="15" t="e">
        <f t="shared" si="95"/>
        <v>#N/A</v>
      </c>
    </row>
    <row r="2931" spans="2:10" x14ac:dyDescent="0.25">
      <c r="B2931" s="129" t="e">
        <f>VLOOKUP(A2931,'Carga Remito.'!A$4:AK$16957,3,0)</f>
        <v>#N/A</v>
      </c>
      <c r="C2931" s="131" t="e">
        <f t="shared" ca="1" si="96"/>
        <v>#N/A</v>
      </c>
      <c r="D2931" s="28" t="e">
        <f>VLOOKUP(A2931,'Carga Remito.'!A$4:AK$15957,4,0)</f>
        <v>#N/A</v>
      </c>
      <c r="E2931" s="28" t="e">
        <f>VLOOKUP(A2931,'Carga Remito.'!A$4:AK$2258,6,0)</f>
        <v>#N/A</v>
      </c>
      <c r="F2931" s="28" t="e">
        <f>VLOOKUP(A2931,'Carga Remito.'!A$4:AK$1858,7,0)</f>
        <v>#N/A</v>
      </c>
      <c r="G2931" s="27" t="e">
        <f>VLOOKUP(A2931,'Carga Remito.'!A$4:AK$20957,MATCH(G$4,'Carga Remito.'!A$3:AQ$3,0),0)</f>
        <v>#N/A</v>
      </c>
      <c r="J2931" s="15" t="e">
        <f t="shared" si="95"/>
        <v>#N/A</v>
      </c>
    </row>
    <row r="2932" spans="2:10" x14ac:dyDescent="0.25">
      <c r="B2932" s="129" t="e">
        <f>VLOOKUP(A2932,'Carga Remito.'!A$4:AK$16957,3,0)</f>
        <v>#N/A</v>
      </c>
      <c r="C2932" s="131" t="e">
        <f t="shared" ca="1" si="96"/>
        <v>#N/A</v>
      </c>
      <c r="D2932" s="28" t="e">
        <f>VLOOKUP(A2932,'Carga Remito.'!A$4:AK$15957,4,0)</f>
        <v>#N/A</v>
      </c>
      <c r="E2932" s="28" t="e">
        <f>VLOOKUP(A2932,'Carga Remito.'!A$4:AK$2258,6,0)</f>
        <v>#N/A</v>
      </c>
      <c r="F2932" s="28" t="e">
        <f>VLOOKUP(A2932,'Carga Remito.'!A$4:AK$1858,7,0)</f>
        <v>#N/A</v>
      </c>
      <c r="G2932" s="27" t="e">
        <f>VLOOKUP(A2932,'Carga Remito.'!A$4:AK$20957,MATCH(G$4,'Carga Remito.'!A$3:AQ$3,0),0)</f>
        <v>#N/A</v>
      </c>
      <c r="J2932" s="15" t="e">
        <f t="shared" ref="J2932:J2995" si="97">+G2932-K2932-N2932-Q2932-T2932-W2932-Z2932</f>
        <v>#N/A</v>
      </c>
    </row>
    <row r="2933" spans="2:10" x14ac:dyDescent="0.25">
      <c r="B2933" s="129" t="e">
        <f>VLOOKUP(A2933,'Carga Remito.'!A$4:AK$16957,3,0)</f>
        <v>#N/A</v>
      </c>
      <c r="C2933" s="131" t="e">
        <f t="shared" ca="1" si="96"/>
        <v>#N/A</v>
      </c>
      <c r="D2933" s="28" t="e">
        <f>VLOOKUP(A2933,'Carga Remito.'!A$4:AK$15957,4,0)</f>
        <v>#N/A</v>
      </c>
      <c r="E2933" s="28" t="e">
        <f>VLOOKUP(A2933,'Carga Remito.'!A$4:AK$2258,6,0)</f>
        <v>#N/A</v>
      </c>
      <c r="F2933" s="28" t="e">
        <f>VLOOKUP(A2933,'Carga Remito.'!A$4:AK$1858,7,0)</f>
        <v>#N/A</v>
      </c>
      <c r="G2933" s="27" t="e">
        <f>VLOOKUP(A2933,'Carga Remito.'!A$4:AK$20957,MATCH(G$4,'Carga Remito.'!A$3:AQ$3,0),0)</f>
        <v>#N/A</v>
      </c>
      <c r="J2933" s="15" t="e">
        <f t="shared" si="97"/>
        <v>#N/A</v>
      </c>
    </row>
    <row r="2934" spans="2:10" x14ac:dyDescent="0.25">
      <c r="B2934" s="129" t="e">
        <f>VLOOKUP(A2934,'Carga Remito.'!A$4:AK$16957,3,0)</f>
        <v>#N/A</v>
      </c>
      <c r="C2934" s="131" t="e">
        <f t="shared" ca="1" si="96"/>
        <v>#N/A</v>
      </c>
      <c r="D2934" s="28" t="e">
        <f>VLOOKUP(A2934,'Carga Remito.'!A$4:AK$15957,4,0)</f>
        <v>#N/A</v>
      </c>
      <c r="E2934" s="28" t="e">
        <f>VLOOKUP(A2934,'Carga Remito.'!A$4:AK$2258,6,0)</f>
        <v>#N/A</v>
      </c>
      <c r="F2934" s="28" t="e">
        <f>VLOOKUP(A2934,'Carga Remito.'!A$4:AK$1858,7,0)</f>
        <v>#N/A</v>
      </c>
      <c r="G2934" s="27" t="e">
        <f>VLOOKUP(A2934,'Carga Remito.'!A$4:AK$20957,MATCH(G$4,'Carga Remito.'!A$3:AQ$3,0),0)</f>
        <v>#N/A</v>
      </c>
      <c r="J2934" s="15" t="e">
        <f t="shared" si="97"/>
        <v>#N/A</v>
      </c>
    </row>
    <row r="2935" spans="2:10" x14ac:dyDescent="0.25">
      <c r="B2935" s="129" t="e">
        <f>VLOOKUP(A2935,'Carga Remito.'!A$4:AK$16957,3,0)</f>
        <v>#N/A</v>
      </c>
      <c r="C2935" s="131" t="e">
        <f t="shared" ca="1" si="96"/>
        <v>#N/A</v>
      </c>
      <c r="D2935" s="28" t="e">
        <f>VLOOKUP(A2935,'Carga Remito.'!A$4:AK$15957,4,0)</f>
        <v>#N/A</v>
      </c>
      <c r="E2935" s="28" t="e">
        <f>VLOOKUP(A2935,'Carga Remito.'!A$4:AK$2258,6,0)</f>
        <v>#N/A</v>
      </c>
      <c r="F2935" s="28" t="e">
        <f>VLOOKUP(A2935,'Carga Remito.'!A$4:AK$1858,7,0)</f>
        <v>#N/A</v>
      </c>
      <c r="G2935" s="27" t="e">
        <f>VLOOKUP(A2935,'Carga Remito.'!A$4:AK$20957,MATCH(G$4,'Carga Remito.'!A$3:AQ$3,0),0)</f>
        <v>#N/A</v>
      </c>
      <c r="J2935" s="15" t="e">
        <f t="shared" si="97"/>
        <v>#N/A</v>
      </c>
    </row>
    <row r="2936" spans="2:10" x14ac:dyDescent="0.25">
      <c r="B2936" s="129" t="e">
        <f>VLOOKUP(A2936,'Carga Remito.'!A$4:AK$16957,3,0)</f>
        <v>#N/A</v>
      </c>
      <c r="C2936" s="131" t="e">
        <f t="shared" ca="1" si="96"/>
        <v>#N/A</v>
      </c>
      <c r="D2936" s="28" t="e">
        <f>VLOOKUP(A2936,'Carga Remito.'!A$4:AK$15957,4,0)</f>
        <v>#N/A</v>
      </c>
      <c r="E2936" s="28" t="e">
        <f>VLOOKUP(A2936,'Carga Remito.'!A$4:AK$2258,6,0)</f>
        <v>#N/A</v>
      </c>
      <c r="F2936" s="28" t="e">
        <f>VLOOKUP(A2936,'Carga Remito.'!A$4:AK$1858,7,0)</f>
        <v>#N/A</v>
      </c>
      <c r="G2936" s="27" t="e">
        <f>VLOOKUP(A2936,'Carga Remito.'!A$4:AK$20957,MATCH(G$4,'Carga Remito.'!A$3:AQ$3,0),0)</f>
        <v>#N/A</v>
      </c>
      <c r="J2936" s="15" t="e">
        <f t="shared" si="97"/>
        <v>#N/A</v>
      </c>
    </row>
    <row r="2937" spans="2:10" x14ac:dyDescent="0.25">
      <c r="B2937" s="129" t="e">
        <f>VLOOKUP(A2937,'Carga Remito.'!A$4:AK$16957,3,0)</f>
        <v>#N/A</v>
      </c>
      <c r="C2937" s="131" t="e">
        <f t="shared" ca="1" si="96"/>
        <v>#N/A</v>
      </c>
      <c r="D2937" s="28" t="e">
        <f>VLOOKUP(A2937,'Carga Remito.'!A$4:AK$15957,4,0)</f>
        <v>#N/A</v>
      </c>
      <c r="E2937" s="28" t="e">
        <f>VLOOKUP(A2937,'Carga Remito.'!A$4:AK$2258,6,0)</f>
        <v>#N/A</v>
      </c>
      <c r="F2937" s="28" t="e">
        <f>VLOOKUP(A2937,'Carga Remito.'!A$4:AK$1858,7,0)</f>
        <v>#N/A</v>
      </c>
      <c r="G2937" s="27" t="e">
        <f>VLOOKUP(A2937,'Carga Remito.'!A$4:AK$20957,MATCH(G$4,'Carga Remito.'!A$3:AQ$3,0),0)</f>
        <v>#N/A</v>
      </c>
      <c r="J2937" s="15" t="e">
        <f t="shared" si="97"/>
        <v>#N/A</v>
      </c>
    </row>
    <row r="2938" spans="2:10" x14ac:dyDescent="0.25">
      <c r="B2938" s="129" t="e">
        <f>VLOOKUP(A2938,'Carga Remito.'!A$4:AK$16957,3,0)</f>
        <v>#N/A</v>
      </c>
      <c r="C2938" s="131" t="e">
        <f t="shared" ca="1" si="96"/>
        <v>#N/A</v>
      </c>
      <c r="D2938" s="28" t="e">
        <f>VLOOKUP(A2938,'Carga Remito.'!A$4:AK$15957,4,0)</f>
        <v>#N/A</v>
      </c>
      <c r="E2938" s="28" t="e">
        <f>VLOOKUP(A2938,'Carga Remito.'!A$4:AK$2258,6,0)</f>
        <v>#N/A</v>
      </c>
      <c r="F2938" s="28" t="e">
        <f>VLOOKUP(A2938,'Carga Remito.'!A$4:AK$1858,7,0)</f>
        <v>#N/A</v>
      </c>
      <c r="G2938" s="27" t="e">
        <f>VLOOKUP(A2938,'Carga Remito.'!A$4:AK$20957,MATCH(G$4,'Carga Remito.'!A$3:AQ$3,0),0)</f>
        <v>#N/A</v>
      </c>
      <c r="J2938" s="15" t="e">
        <f t="shared" si="97"/>
        <v>#N/A</v>
      </c>
    </row>
    <row r="2939" spans="2:10" x14ac:dyDescent="0.25">
      <c r="B2939" s="129" t="e">
        <f>VLOOKUP(A2939,'Carga Remito.'!A$4:AK$16957,3,0)</f>
        <v>#N/A</v>
      </c>
      <c r="C2939" s="131" t="e">
        <f t="shared" ca="1" si="96"/>
        <v>#N/A</v>
      </c>
      <c r="D2939" s="28" t="e">
        <f>VLOOKUP(A2939,'Carga Remito.'!A$4:AK$15957,4,0)</f>
        <v>#N/A</v>
      </c>
      <c r="E2939" s="28" t="e">
        <f>VLOOKUP(A2939,'Carga Remito.'!A$4:AK$2258,6,0)</f>
        <v>#N/A</v>
      </c>
      <c r="F2939" s="28" t="e">
        <f>VLOOKUP(A2939,'Carga Remito.'!A$4:AK$1858,7,0)</f>
        <v>#N/A</v>
      </c>
      <c r="G2939" s="27" t="e">
        <f>VLOOKUP(A2939,'Carga Remito.'!A$4:AK$20957,MATCH(G$4,'Carga Remito.'!A$3:AQ$3,0),0)</f>
        <v>#N/A</v>
      </c>
      <c r="J2939" s="15" t="e">
        <f t="shared" si="97"/>
        <v>#N/A</v>
      </c>
    </row>
    <row r="2940" spans="2:10" x14ac:dyDescent="0.25">
      <c r="B2940" s="129" t="e">
        <f>VLOOKUP(A2940,'Carga Remito.'!A$4:AK$16957,3,0)</f>
        <v>#N/A</v>
      </c>
      <c r="C2940" s="131" t="e">
        <f t="shared" ca="1" si="96"/>
        <v>#N/A</v>
      </c>
      <c r="D2940" s="28" t="e">
        <f>VLOOKUP(A2940,'Carga Remito.'!A$4:AK$15957,4,0)</f>
        <v>#N/A</v>
      </c>
      <c r="E2940" s="28" t="e">
        <f>VLOOKUP(A2940,'Carga Remito.'!A$4:AK$2258,6,0)</f>
        <v>#N/A</v>
      </c>
      <c r="F2940" s="28" t="e">
        <f>VLOOKUP(A2940,'Carga Remito.'!A$4:AK$1858,7,0)</f>
        <v>#N/A</v>
      </c>
      <c r="G2940" s="27" t="e">
        <f>VLOOKUP(A2940,'Carga Remito.'!A$4:AK$20957,MATCH(G$4,'Carga Remito.'!A$3:AQ$3,0),0)</f>
        <v>#N/A</v>
      </c>
      <c r="J2940" s="15" t="e">
        <f t="shared" si="97"/>
        <v>#N/A</v>
      </c>
    </row>
    <row r="2941" spans="2:10" x14ac:dyDescent="0.25">
      <c r="B2941" s="129" t="e">
        <f>VLOOKUP(A2941,'Carga Remito.'!A$4:AK$16957,3,0)</f>
        <v>#N/A</v>
      </c>
      <c r="C2941" s="131" t="e">
        <f t="shared" ca="1" si="96"/>
        <v>#N/A</v>
      </c>
      <c r="D2941" s="28" t="e">
        <f>VLOOKUP(A2941,'Carga Remito.'!A$4:AK$15957,4,0)</f>
        <v>#N/A</v>
      </c>
      <c r="E2941" s="28" t="e">
        <f>VLOOKUP(A2941,'Carga Remito.'!A$4:AK$2258,6,0)</f>
        <v>#N/A</v>
      </c>
      <c r="F2941" s="28" t="e">
        <f>VLOOKUP(A2941,'Carga Remito.'!A$4:AK$1858,7,0)</f>
        <v>#N/A</v>
      </c>
      <c r="G2941" s="27" t="e">
        <f>VLOOKUP(A2941,'Carga Remito.'!A$4:AK$20957,MATCH(G$4,'Carga Remito.'!A$3:AQ$3,0),0)</f>
        <v>#N/A</v>
      </c>
      <c r="J2941" s="15" t="e">
        <f t="shared" si="97"/>
        <v>#N/A</v>
      </c>
    </row>
    <row r="2942" spans="2:10" x14ac:dyDescent="0.25">
      <c r="B2942" s="129" t="e">
        <f>VLOOKUP(A2942,'Carga Remito.'!A$4:AK$16957,3,0)</f>
        <v>#N/A</v>
      </c>
      <c r="C2942" s="131" t="e">
        <f t="shared" ca="1" si="96"/>
        <v>#N/A</v>
      </c>
      <c r="D2942" s="28" t="e">
        <f>VLOOKUP(A2942,'Carga Remito.'!A$4:AK$15957,4,0)</f>
        <v>#N/A</v>
      </c>
      <c r="E2942" s="28" t="e">
        <f>VLOOKUP(A2942,'Carga Remito.'!A$4:AK$2258,6,0)</f>
        <v>#N/A</v>
      </c>
      <c r="F2942" s="28" t="e">
        <f>VLOOKUP(A2942,'Carga Remito.'!A$4:AK$1858,7,0)</f>
        <v>#N/A</v>
      </c>
      <c r="G2942" s="27" t="e">
        <f>VLOOKUP(A2942,'Carga Remito.'!A$4:AK$20957,MATCH(G$4,'Carga Remito.'!A$3:AQ$3,0),0)</f>
        <v>#N/A</v>
      </c>
      <c r="J2942" s="15" t="e">
        <f t="shared" si="97"/>
        <v>#N/A</v>
      </c>
    </row>
    <row r="2943" spans="2:10" x14ac:dyDescent="0.25">
      <c r="B2943" s="129" t="e">
        <f>VLOOKUP(A2943,'Carga Remito.'!A$4:AK$16957,3,0)</f>
        <v>#N/A</v>
      </c>
      <c r="C2943" s="131" t="e">
        <f t="shared" ca="1" si="96"/>
        <v>#N/A</v>
      </c>
      <c r="D2943" s="28" t="e">
        <f>VLOOKUP(A2943,'Carga Remito.'!A$4:AK$15957,4,0)</f>
        <v>#N/A</v>
      </c>
      <c r="E2943" s="28" t="e">
        <f>VLOOKUP(A2943,'Carga Remito.'!A$4:AK$2258,6,0)</f>
        <v>#N/A</v>
      </c>
      <c r="F2943" s="28" t="e">
        <f>VLOOKUP(A2943,'Carga Remito.'!A$4:AK$1858,7,0)</f>
        <v>#N/A</v>
      </c>
      <c r="G2943" s="27" t="e">
        <f>VLOOKUP(A2943,'Carga Remito.'!A$4:AK$20957,MATCH(G$4,'Carga Remito.'!A$3:AQ$3,0),0)</f>
        <v>#N/A</v>
      </c>
      <c r="J2943" s="15" t="e">
        <f t="shared" si="97"/>
        <v>#N/A</v>
      </c>
    </row>
    <row r="2944" spans="2:10" x14ac:dyDescent="0.25">
      <c r="B2944" s="129" t="e">
        <f>VLOOKUP(A2944,'Carga Remito.'!A$4:AK$16957,3,0)</f>
        <v>#N/A</v>
      </c>
      <c r="C2944" s="131" t="e">
        <f t="shared" ca="1" si="96"/>
        <v>#N/A</v>
      </c>
      <c r="D2944" s="28" t="e">
        <f>VLOOKUP(A2944,'Carga Remito.'!A$4:AK$15957,4,0)</f>
        <v>#N/A</v>
      </c>
      <c r="E2944" s="28" t="e">
        <f>VLOOKUP(A2944,'Carga Remito.'!A$4:AK$2258,6,0)</f>
        <v>#N/A</v>
      </c>
      <c r="F2944" s="28" t="e">
        <f>VLOOKUP(A2944,'Carga Remito.'!A$4:AK$1858,7,0)</f>
        <v>#N/A</v>
      </c>
      <c r="G2944" s="27" t="e">
        <f>VLOOKUP(A2944,'Carga Remito.'!A$4:AK$20957,MATCH(G$4,'Carga Remito.'!A$3:AQ$3,0),0)</f>
        <v>#N/A</v>
      </c>
      <c r="J2944" s="15" t="e">
        <f t="shared" si="97"/>
        <v>#N/A</v>
      </c>
    </row>
    <row r="2945" spans="2:10" x14ac:dyDescent="0.25">
      <c r="B2945" s="129" t="e">
        <f>VLOOKUP(A2945,'Carga Remito.'!A$4:AK$16957,3,0)</f>
        <v>#N/A</v>
      </c>
      <c r="C2945" s="131" t="e">
        <f t="shared" ca="1" si="96"/>
        <v>#N/A</v>
      </c>
      <c r="D2945" s="28" t="e">
        <f>VLOOKUP(A2945,'Carga Remito.'!A$4:AK$15957,4,0)</f>
        <v>#N/A</v>
      </c>
      <c r="E2945" s="28" t="e">
        <f>VLOOKUP(A2945,'Carga Remito.'!A$4:AK$2258,6,0)</f>
        <v>#N/A</v>
      </c>
      <c r="F2945" s="28" t="e">
        <f>VLOOKUP(A2945,'Carga Remito.'!A$4:AK$1858,7,0)</f>
        <v>#N/A</v>
      </c>
      <c r="G2945" s="27" t="e">
        <f>VLOOKUP(A2945,'Carga Remito.'!A$4:AK$20957,MATCH(G$4,'Carga Remito.'!A$3:AQ$3,0),0)</f>
        <v>#N/A</v>
      </c>
      <c r="J2945" s="15" t="e">
        <f t="shared" si="97"/>
        <v>#N/A</v>
      </c>
    </row>
    <row r="2946" spans="2:10" x14ac:dyDescent="0.25">
      <c r="B2946" s="129" t="e">
        <f>VLOOKUP(A2946,'Carga Remito.'!A$4:AK$16957,3,0)</f>
        <v>#N/A</v>
      </c>
      <c r="C2946" s="131" t="e">
        <f t="shared" ca="1" si="96"/>
        <v>#N/A</v>
      </c>
      <c r="D2946" s="28" t="e">
        <f>VLOOKUP(A2946,'Carga Remito.'!A$4:AK$15957,4,0)</f>
        <v>#N/A</v>
      </c>
      <c r="E2946" s="28" t="e">
        <f>VLOOKUP(A2946,'Carga Remito.'!A$4:AK$2258,6,0)</f>
        <v>#N/A</v>
      </c>
      <c r="F2946" s="28" t="e">
        <f>VLOOKUP(A2946,'Carga Remito.'!A$4:AK$1858,7,0)</f>
        <v>#N/A</v>
      </c>
      <c r="G2946" s="27" t="e">
        <f>VLOOKUP(A2946,'Carga Remito.'!A$4:AK$20957,MATCH(G$4,'Carga Remito.'!A$3:AQ$3,0),0)</f>
        <v>#N/A</v>
      </c>
      <c r="J2946" s="15" t="e">
        <f t="shared" si="97"/>
        <v>#N/A</v>
      </c>
    </row>
    <row r="2947" spans="2:10" x14ac:dyDescent="0.25">
      <c r="B2947" s="129" t="e">
        <f>VLOOKUP(A2947,'Carga Remito.'!A$4:AK$16957,3,0)</f>
        <v>#N/A</v>
      </c>
      <c r="C2947" s="131" t="e">
        <f t="shared" ca="1" si="96"/>
        <v>#N/A</v>
      </c>
      <c r="D2947" s="28" t="e">
        <f>VLOOKUP(A2947,'Carga Remito.'!A$4:AK$15957,4,0)</f>
        <v>#N/A</v>
      </c>
      <c r="E2947" s="28" t="e">
        <f>VLOOKUP(A2947,'Carga Remito.'!A$4:AK$2258,6,0)</f>
        <v>#N/A</v>
      </c>
      <c r="F2947" s="28" t="e">
        <f>VLOOKUP(A2947,'Carga Remito.'!A$4:AK$1858,7,0)</f>
        <v>#N/A</v>
      </c>
      <c r="G2947" s="27" t="e">
        <f>VLOOKUP(A2947,'Carga Remito.'!A$4:AK$20957,MATCH(G$4,'Carga Remito.'!A$3:AQ$3,0),0)</f>
        <v>#N/A</v>
      </c>
      <c r="J2947" s="15" t="e">
        <f t="shared" si="97"/>
        <v>#N/A</v>
      </c>
    </row>
    <row r="2948" spans="2:10" x14ac:dyDescent="0.25">
      <c r="B2948" s="129" t="e">
        <f>VLOOKUP(A2948,'Carga Remito.'!A$4:AK$16957,3,0)</f>
        <v>#N/A</v>
      </c>
      <c r="C2948" s="131" t="e">
        <f t="shared" ca="1" si="96"/>
        <v>#N/A</v>
      </c>
      <c r="D2948" s="28" t="e">
        <f>VLOOKUP(A2948,'Carga Remito.'!A$4:AK$15957,4,0)</f>
        <v>#N/A</v>
      </c>
      <c r="E2948" s="28" t="e">
        <f>VLOOKUP(A2948,'Carga Remito.'!A$4:AK$2258,6,0)</f>
        <v>#N/A</v>
      </c>
      <c r="F2948" s="28" t="e">
        <f>VLOOKUP(A2948,'Carga Remito.'!A$4:AK$1858,7,0)</f>
        <v>#N/A</v>
      </c>
      <c r="G2948" s="27" t="e">
        <f>VLOOKUP(A2948,'Carga Remito.'!A$4:AK$20957,MATCH(G$4,'Carga Remito.'!A$3:AQ$3,0),0)</f>
        <v>#N/A</v>
      </c>
      <c r="J2948" s="15" t="e">
        <f t="shared" si="97"/>
        <v>#N/A</v>
      </c>
    </row>
    <row r="2949" spans="2:10" x14ac:dyDescent="0.25">
      <c r="B2949" s="129" t="e">
        <f>VLOOKUP(A2949,'Carga Remito.'!A$4:AK$16957,3,0)</f>
        <v>#N/A</v>
      </c>
      <c r="C2949" s="131" t="e">
        <f t="shared" ca="1" si="96"/>
        <v>#N/A</v>
      </c>
      <c r="D2949" s="28" t="e">
        <f>VLOOKUP(A2949,'Carga Remito.'!A$4:AK$15957,4,0)</f>
        <v>#N/A</v>
      </c>
      <c r="E2949" s="28" t="e">
        <f>VLOOKUP(A2949,'Carga Remito.'!A$4:AK$2258,6,0)</f>
        <v>#N/A</v>
      </c>
      <c r="F2949" s="28" t="e">
        <f>VLOOKUP(A2949,'Carga Remito.'!A$4:AK$1858,7,0)</f>
        <v>#N/A</v>
      </c>
      <c r="G2949" s="27" t="e">
        <f>VLOOKUP(A2949,'Carga Remito.'!A$4:AK$20957,MATCH(G$4,'Carga Remito.'!A$3:AQ$3,0),0)</f>
        <v>#N/A</v>
      </c>
      <c r="J2949" s="15" t="e">
        <f t="shared" si="97"/>
        <v>#N/A</v>
      </c>
    </row>
    <row r="2950" spans="2:10" x14ac:dyDescent="0.25">
      <c r="B2950" s="129" t="e">
        <f>VLOOKUP(A2950,'Carga Remito.'!A$4:AK$16957,3,0)</f>
        <v>#N/A</v>
      </c>
      <c r="C2950" s="131" t="e">
        <f t="shared" ca="1" si="96"/>
        <v>#N/A</v>
      </c>
      <c r="D2950" s="28" t="e">
        <f>VLOOKUP(A2950,'Carga Remito.'!A$4:AK$15957,4,0)</f>
        <v>#N/A</v>
      </c>
      <c r="E2950" s="28" t="e">
        <f>VLOOKUP(A2950,'Carga Remito.'!A$4:AK$2258,6,0)</f>
        <v>#N/A</v>
      </c>
      <c r="F2950" s="28" t="e">
        <f>VLOOKUP(A2950,'Carga Remito.'!A$4:AK$1858,7,0)</f>
        <v>#N/A</v>
      </c>
      <c r="G2950" s="27" t="e">
        <f>VLOOKUP(A2950,'Carga Remito.'!A$4:AK$20957,MATCH(G$4,'Carga Remito.'!A$3:AQ$3,0),0)</f>
        <v>#N/A</v>
      </c>
      <c r="J2950" s="15" t="e">
        <f t="shared" si="97"/>
        <v>#N/A</v>
      </c>
    </row>
    <row r="2951" spans="2:10" x14ac:dyDescent="0.25">
      <c r="B2951" s="129" t="e">
        <f>VLOOKUP(A2951,'Carga Remito.'!A$4:AK$16957,3,0)</f>
        <v>#N/A</v>
      </c>
      <c r="C2951" s="131" t="e">
        <f t="shared" ca="1" si="96"/>
        <v>#N/A</v>
      </c>
      <c r="D2951" s="28" t="e">
        <f>VLOOKUP(A2951,'Carga Remito.'!A$4:AK$15957,4,0)</f>
        <v>#N/A</v>
      </c>
      <c r="E2951" s="28" t="e">
        <f>VLOOKUP(A2951,'Carga Remito.'!A$4:AK$2258,6,0)</f>
        <v>#N/A</v>
      </c>
      <c r="F2951" s="28" t="e">
        <f>VLOOKUP(A2951,'Carga Remito.'!A$4:AK$1858,7,0)</f>
        <v>#N/A</v>
      </c>
      <c r="G2951" s="27" t="e">
        <f>VLOOKUP(A2951,'Carga Remito.'!A$4:AK$20957,MATCH(G$4,'Carga Remito.'!A$3:AQ$3,0),0)</f>
        <v>#N/A</v>
      </c>
      <c r="J2951" s="15" t="e">
        <f t="shared" si="97"/>
        <v>#N/A</v>
      </c>
    </row>
    <row r="2952" spans="2:10" x14ac:dyDescent="0.25">
      <c r="B2952" s="129" t="e">
        <f>VLOOKUP(A2952,'Carga Remito.'!A$4:AK$16957,3,0)</f>
        <v>#N/A</v>
      </c>
      <c r="C2952" s="131" t="e">
        <f t="shared" ca="1" si="96"/>
        <v>#N/A</v>
      </c>
      <c r="D2952" s="28" t="e">
        <f>VLOOKUP(A2952,'Carga Remito.'!A$4:AK$15957,4,0)</f>
        <v>#N/A</v>
      </c>
      <c r="E2952" s="28" t="e">
        <f>VLOOKUP(A2952,'Carga Remito.'!A$4:AK$2258,6,0)</f>
        <v>#N/A</v>
      </c>
      <c r="F2952" s="28" t="e">
        <f>VLOOKUP(A2952,'Carga Remito.'!A$4:AK$1858,7,0)</f>
        <v>#N/A</v>
      </c>
      <c r="G2952" s="27" t="e">
        <f>VLOOKUP(A2952,'Carga Remito.'!A$4:AK$20957,MATCH(G$4,'Carga Remito.'!A$3:AQ$3,0),0)</f>
        <v>#N/A</v>
      </c>
      <c r="J2952" s="15" t="e">
        <f t="shared" si="97"/>
        <v>#N/A</v>
      </c>
    </row>
    <row r="2953" spans="2:10" x14ac:dyDescent="0.25">
      <c r="B2953" s="129" t="e">
        <f>VLOOKUP(A2953,'Carga Remito.'!A$4:AK$16957,3,0)</f>
        <v>#N/A</v>
      </c>
      <c r="C2953" s="131" t="e">
        <f t="shared" ca="1" si="96"/>
        <v>#N/A</v>
      </c>
      <c r="D2953" s="28" t="e">
        <f>VLOOKUP(A2953,'Carga Remito.'!A$4:AK$15957,4,0)</f>
        <v>#N/A</v>
      </c>
      <c r="E2953" s="28" t="e">
        <f>VLOOKUP(A2953,'Carga Remito.'!A$4:AK$2258,6,0)</f>
        <v>#N/A</v>
      </c>
      <c r="F2953" s="28" t="e">
        <f>VLOOKUP(A2953,'Carga Remito.'!A$4:AK$1858,7,0)</f>
        <v>#N/A</v>
      </c>
      <c r="G2953" s="27" t="e">
        <f>VLOOKUP(A2953,'Carga Remito.'!A$4:AK$20957,MATCH(G$4,'Carga Remito.'!A$3:AQ$3,0),0)</f>
        <v>#N/A</v>
      </c>
      <c r="J2953" s="15" t="e">
        <f t="shared" si="97"/>
        <v>#N/A</v>
      </c>
    </row>
    <row r="2954" spans="2:10" x14ac:dyDescent="0.25">
      <c r="B2954" s="129" t="e">
        <f>VLOOKUP(A2954,'Carga Remito.'!A$4:AK$16957,3,0)</f>
        <v>#N/A</v>
      </c>
      <c r="C2954" s="131" t="e">
        <f t="shared" ca="1" si="96"/>
        <v>#N/A</v>
      </c>
      <c r="D2954" s="28" t="e">
        <f>VLOOKUP(A2954,'Carga Remito.'!A$4:AK$15957,4,0)</f>
        <v>#N/A</v>
      </c>
      <c r="E2954" s="28" t="e">
        <f>VLOOKUP(A2954,'Carga Remito.'!A$4:AK$2258,6,0)</f>
        <v>#N/A</v>
      </c>
      <c r="F2954" s="28" t="e">
        <f>VLOOKUP(A2954,'Carga Remito.'!A$4:AK$1858,7,0)</f>
        <v>#N/A</v>
      </c>
      <c r="G2954" s="27" t="e">
        <f>VLOOKUP(A2954,'Carga Remito.'!A$4:AK$20957,MATCH(G$4,'Carga Remito.'!A$3:AQ$3,0),0)</f>
        <v>#N/A</v>
      </c>
      <c r="J2954" s="15" t="e">
        <f t="shared" si="97"/>
        <v>#N/A</v>
      </c>
    </row>
    <row r="2955" spans="2:10" x14ac:dyDescent="0.25">
      <c r="B2955" s="129" t="e">
        <f>VLOOKUP(A2955,'Carga Remito.'!A$4:AK$16957,3,0)</f>
        <v>#N/A</v>
      </c>
      <c r="C2955" s="131" t="e">
        <f t="shared" ca="1" si="96"/>
        <v>#N/A</v>
      </c>
      <c r="D2955" s="28" t="e">
        <f>VLOOKUP(A2955,'Carga Remito.'!A$4:AK$15957,4,0)</f>
        <v>#N/A</v>
      </c>
      <c r="E2955" s="28" t="e">
        <f>VLOOKUP(A2955,'Carga Remito.'!A$4:AK$2258,6,0)</f>
        <v>#N/A</v>
      </c>
      <c r="F2955" s="28" t="e">
        <f>VLOOKUP(A2955,'Carga Remito.'!A$4:AK$1858,7,0)</f>
        <v>#N/A</v>
      </c>
      <c r="G2955" s="27" t="e">
        <f>VLOOKUP(A2955,'Carga Remito.'!A$4:AK$20957,MATCH(G$4,'Carga Remito.'!A$3:AQ$3,0),0)</f>
        <v>#N/A</v>
      </c>
      <c r="J2955" s="15" t="e">
        <f t="shared" si="97"/>
        <v>#N/A</v>
      </c>
    </row>
    <row r="2956" spans="2:10" x14ac:dyDescent="0.25">
      <c r="B2956" s="129" t="e">
        <f>VLOOKUP(A2956,'Carga Remito.'!A$4:AK$16957,3,0)</f>
        <v>#N/A</v>
      </c>
      <c r="C2956" s="131" t="e">
        <f t="shared" ca="1" si="96"/>
        <v>#N/A</v>
      </c>
      <c r="D2956" s="28" t="e">
        <f>VLOOKUP(A2956,'Carga Remito.'!A$4:AK$15957,4,0)</f>
        <v>#N/A</v>
      </c>
      <c r="E2956" s="28" t="e">
        <f>VLOOKUP(A2956,'Carga Remito.'!A$4:AK$2258,6,0)</f>
        <v>#N/A</v>
      </c>
      <c r="F2956" s="28" t="e">
        <f>VLOOKUP(A2956,'Carga Remito.'!A$4:AK$1858,7,0)</f>
        <v>#N/A</v>
      </c>
      <c r="G2956" s="27" t="e">
        <f>VLOOKUP(A2956,'Carga Remito.'!A$4:AK$20957,MATCH(G$4,'Carga Remito.'!A$3:AQ$3,0),0)</f>
        <v>#N/A</v>
      </c>
      <c r="J2956" s="15" t="e">
        <f t="shared" si="97"/>
        <v>#N/A</v>
      </c>
    </row>
    <row r="2957" spans="2:10" x14ac:dyDescent="0.25">
      <c r="B2957" s="129" t="e">
        <f>VLOOKUP(A2957,'Carga Remito.'!A$4:AK$16957,3,0)</f>
        <v>#N/A</v>
      </c>
      <c r="C2957" s="131" t="e">
        <f t="shared" ca="1" si="96"/>
        <v>#N/A</v>
      </c>
      <c r="D2957" s="28" t="e">
        <f>VLOOKUP(A2957,'Carga Remito.'!A$4:AK$15957,4,0)</f>
        <v>#N/A</v>
      </c>
      <c r="E2957" s="28" t="e">
        <f>VLOOKUP(A2957,'Carga Remito.'!A$4:AK$2258,6,0)</f>
        <v>#N/A</v>
      </c>
      <c r="F2957" s="28" t="e">
        <f>VLOOKUP(A2957,'Carga Remito.'!A$4:AK$1858,7,0)</f>
        <v>#N/A</v>
      </c>
      <c r="G2957" s="27" t="e">
        <f>VLOOKUP(A2957,'Carga Remito.'!A$4:AK$20957,MATCH(G$4,'Carga Remito.'!A$3:AQ$3,0),0)</f>
        <v>#N/A</v>
      </c>
      <c r="J2957" s="15" t="e">
        <f t="shared" si="97"/>
        <v>#N/A</v>
      </c>
    </row>
    <row r="2958" spans="2:10" x14ac:dyDescent="0.25">
      <c r="B2958" s="129" t="e">
        <f>VLOOKUP(A2958,'Carga Remito.'!A$4:AK$16957,3,0)</f>
        <v>#N/A</v>
      </c>
      <c r="C2958" s="131" t="e">
        <f t="shared" ca="1" si="96"/>
        <v>#N/A</v>
      </c>
      <c r="D2958" s="28" t="e">
        <f>VLOOKUP(A2958,'Carga Remito.'!A$4:AK$15957,4,0)</f>
        <v>#N/A</v>
      </c>
      <c r="E2958" s="28" t="e">
        <f>VLOOKUP(A2958,'Carga Remito.'!A$4:AK$2258,6,0)</f>
        <v>#N/A</v>
      </c>
      <c r="F2958" s="28" t="e">
        <f>VLOOKUP(A2958,'Carga Remito.'!A$4:AK$1858,7,0)</f>
        <v>#N/A</v>
      </c>
      <c r="G2958" s="27" t="e">
        <f>VLOOKUP(A2958,'Carga Remito.'!A$4:AK$20957,MATCH(G$4,'Carga Remito.'!A$3:AQ$3,0),0)</f>
        <v>#N/A</v>
      </c>
      <c r="J2958" s="15" t="e">
        <f t="shared" si="97"/>
        <v>#N/A</v>
      </c>
    </row>
    <row r="2959" spans="2:10" x14ac:dyDescent="0.25">
      <c r="B2959" s="129" t="e">
        <f>VLOOKUP(A2959,'Carga Remito.'!A$4:AK$16957,3,0)</f>
        <v>#N/A</v>
      </c>
      <c r="C2959" s="131" t="e">
        <f t="shared" ca="1" si="96"/>
        <v>#N/A</v>
      </c>
      <c r="D2959" s="28" t="e">
        <f>VLOOKUP(A2959,'Carga Remito.'!A$4:AK$15957,4,0)</f>
        <v>#N/A</v>
      </c>
      <c r="E2959" s="28" t="e">
        <f>VLOOKUP(A2959,'Carga Remito.'!A$4:AK$2258,6,0)</f>
        <v>#N/A</v>
      </c>
      <c r="F2959" s="28" t="e">
        <f>VLOOKUP(A2959,'Carga Remito.'!A$4:AK$1858,7,0)</f>
        <v>#N/A</v>
      </c>
      <c r="G2959" s="27" t="e">
        <f>VLOOKUP(A2959,'Carga Remito.'!A$4:AK$20957,MATCH(G$4,'Carga Remito.'!A$3:AQ$3,0),0)</f>
        <v>#N/A</v>
      </c>
      <c r="J2959" s="15" t="e">
        <f t="shared" si="97"/>
        <v>#N/A</v>
      </c>
    </row>
    <row r="2960" spans="2:10" x14ac:dyDescent="0.25">
      <c r="B2960" s="129" t="e">
        <f>VLOOKUP(A2960,'Carga Remito.'!A$4:AK$16957,3,0)</f>
        <v>#N/A</v>
      </c>
      <c r="C2960" s="131" t="e">
        <f t="shared" ca="1" si="96"/>
        <v>#N/A</v>
      </c>
      <c r="D2960" s="28" t="e">
        <f>VLOOKUP(A2960,'Carga Remito.'!A$4:AK$15957,4,0)</f>
        <v>#N/A</v>
      </c>
      <c r="E2960" s="28" t="e">
        <f>VLOOKUP(A2960,'Carga Remito.'!A$4:AK$2258,6,0)</f>
        <v>#N/A</v>
      </c>
      <c r="F2960" s="28" t="e">
        <f>VLOOKUP(A2960,'Carga Remito.'!A$4:AK$1858,7,0)</f>
        <v>#N/A</v>
      </c>
      <c r="G2960" s="27" t="e">
        <f>VLOOKUP(A2960,'Carga Remito.'!A$4:AK$20957,MATCH(G$4,'Carga Remito.'!A$3:AQ$3,0),0)</f>
        <v>#N/A</v>
      </c>
      <c r="J2960" s="15" t="e">
        <f t="shared" si="97"/>
        <v>#N/A</v>
      </c>
    </row>
    <row r="2961" spans="2:10" x14ac:dyDescent="0.25">
      <c r="B2961" s="129" t="e">
        <f>VLOOKUP(A2961,'Carga Remito.'!A$4:AK$16957,3,0)</f>
        <v>#N/A</v>
      </c>
      <c r="C2961" s="131" t="e">
        <f t="shared" ca="1" si="96"/>
        <v>#N/A</v>
      </c>
      <c r="D2961" s="28" t="e">
        <f>VLOOKUP(A2961,'Carga Remito.'!A$4:AK$15957,4,0)</f>
        <v>#N/A</v>
      </c>
      <c r="E2961" s="28" t="e">
        <f>VLOOKUP(A2961,'Carga Remito.'!A$4:AK$2258,6,0)</f>
        <v>#N/A</v>
      </c>
      <c r="F2961" s="28" t="e">
        <f>VLOOKUP(A2961,'Carga Remito.'!A$4:AK$1858,7,0)</f>
        <v>#N/A</v>
      </c>
      <c r="G2961" s="27" t="e">
        <f>VLOOKUP(A2961,'Carga Remito.'!A$4:AK$20957,MATCH(G$4,'Carga Remito.'!A$3:AQ$3,0),0)</f>
        <v>#N/A</v>
      </c>
      <c r="J2961" s="15" t="e">
        <f t="shared" si="97"/>
        <v>#N/A</v>
      </c>
    </row>
    <row r="2962" spans="2:10" x14ac:dyDescent="0.25">
      <c r="B2962" s="129" t="e">
        <f>VLOOKUP(A2962,'Carga Remito.'!A$4:AK$16957,3,0)</f>
        <v>#N/A</v>
      </c>
      <c r="C2962" s="131" t="e">
        <f t="shared" ca="1" si="96"/>
        <v>#N/A</v>
      </c>
      <c r="D2962" s="28" t="e">
        <f>VLOOKUP(A2962,'Carga Remito.'!A$4:AK$15957,4,0)</f>
        <v>#N/A</v>
      </c>
      <c r="E2962" s="28" t="e">
        <f>VLOOKUP(A2962,'Carga Remito.'!A$4:AK$2258,6,0)</f>
        <v>#N/A</v>
      </c>
      <c r="F2962" s="28" t="e">
        <f>VLOOKUP(A2962,'Carga Remito.'!A$4:AK$1858,7,0)</f>
        <v>#N/A</v>
      </c>
      <c r="G2962" s="27" t="e">
        <f>VLOOKUP(A2962,'Carga Remito.'!A$4:AK$20957,MATCH(G$4,'Carga Remito.'!A$3:AQ$3,0),0)</f>
        <v>#N/A</v>
      </c>
      <c r="J2962" s="15" t="e">
        <f t="shared" si="97"/>
        <v>#N/A</v>
      </c>
    </row>
    <row r="2963" spans="2:10" x14ac:dyDescent="0.25">
      <c r="B2963" s="129" t="e">
        <f>VLOOKUP(A2963,'Carga Remito.'!A$4:AK$16957,3,0)</f>
        <v>#N/A</v>
      </c>
      <c r="C2963" s="131" t="e">
        <f t="shared" ca="1" si="96"/>
        <v>#N/A</v>
      </c>
      <c r="D2963" s="28" t="e">
        <f>VLOOKUP(A2963,'Carga Remito.'!A$4:AK$15957,4,0)</f>
        <v>#N/A</v>
      </c>
      <c r="E2963" s="28" t="e">
        <f>VLOOKUP(A2963,'Carga Remito.'!A$4:AK$2258,6,0)</f>
        <v>#N/A</v>
      </c>
      <c r="F2963" s="28" t="e">
        <f>VLOOKUP(A2963,'Carga Remito.'!A$4:AK$1858,7,0)</f>
        <v>#N/A</v>
      </c>
      <c r="G2963" s="27" t="e">
        <f>VLOOKUP(A2963,'Carga Remito.'!A$4:AK$20957,MATCH(G$4,'Carga Remito.'!A$3:AQ$3,0),0)</f>
        <v>#N/A</v>
      </c>
      <c r="J2963" s="15" t="e">
        <f t="shared" si="97"/>
        <v>#N/A</v>
      </c>
    </row>
    <row r="2964" spans="2:10" x14ac:dyDescent="0.25">
      <c r="B2964" s="129" t="e">
        <f>VLOOKUP(A2964,'Carga Remito.'!A$4:AK$16957,3,0)</f>
        <v>#N/A</v>
      </c>
      <c r="C2964" s="131" t="e">
        <f t="shared" ca="1" si="96"/>
        <v>#N/A</v>
      </c>
      <c r="D2964" s="28" t="e">
        <f>VLOOKUP(A2964,'Carga Remito.'!A$4:AK$15957,4,0)</f>
        <v>#N/A</v>
      </c>
      <c r="E2964" s="28" t="e">
        <f>VLOOKUP(A2964,'Carga Remito.'!A$4:AK$2258,6,0)</f>
        <v>#N/A</v>
      </c>
      <c r="F2964" s="28" t="e">
        <f>VLOOKUP(A2964,'Carga Remito.'!A$4:AK$1858,7,0)</f>
        <v>#N/A</v>
      </c>
      <c r="G2964" s="27" t="e">
        <f>VLOOKUP(A2964,'Carga Remito.'!A$4:AK$20957,MATCH(G$4,'Carga Remito.'!A$3:AQ$3,0),0)</f>
        <v>#N/A</v>
      </c>
      <c r="J2964" s="15" t="e">
        <f t="shared" si="97"/>
        <v>#N/A</v>
      </c>
    </row>
    <row r="2965" spans="2:10" x14ac:dyDescent="0.25">
      <c r="B2965" s="129" t="e">
        <f>VLOOKUP(A2965,'Carga Remito.'!A$4:AK$16957,3,0)</f>
        <v>#N/A</v>
      </c>
      <c r="C2965" s="131" t="e">
        <f t="shared" ca="1" si="96"/>
        <v>#N/A</v>
      </c>
      <c r="D2965" s="28" t="e">
        <f>VLOOKUP(A2965,'Carga Remito.'!A$4:AK$15957,4,0)</f>
        <v>#N/A</v>
      </c>
      <c r="E2965" s="28" t="e">
        <f>VLOOKUP(A2965,'Carga Remito.'!A$4:AK$2258,6,0)</f>
        <v>#N/A</v>
      </c>
      <c r="F2965" s="28" t="e">
        <f>VLOOKUP(A2965,'Carga Remito.'!A$4:AK$1858,7,0)</f>
        <v>#N/A</v>
      </c>
      <c r="G2965" s="27" t="e">
        <f>VLOOKUP(A2965,'Carga Remito.'!A$4:AK$20957,MATCH(G$4,'Carga Remito.'!A$3:AQ$3,0),0)</f>
        <v>#N/A</v>
      </c>
      <c r="J2965" s="15" t="e">
        <f t="shared" si="97"/>
        <v>#N/A</v>
      </c>
    </row>
    <row r="2966" spans="2:10" x14ac:dyDescent="0.25">
      <c r="B2966" s="129" t="e">
        <f>VLOOKUP(A2966,'Carga Remito.'!A$4:AK$16957,3,0)</f>
        <v>#N/A</v>
      </c>
      <c r="C2966" s="131" t="e">
        <f t="shared" ca="1" si="96"/>
        <v>#N/A</v>
      </c>
      <c r="D2966" s="28" t="e">
        <f>VLOOKUP(A2966,'Carga Remito.'!A$4:AK$15957,4,0)</f>
        <v>#N/A</v>
      </c>
      <c r="E2966" s="28" t="e">
        <f>VLOOKUP(A2966,'Carga Remito.'!A$4:AK$2258,6,0)</f>
        <v>#N/A</v>
      </c>
      <c r="F2966" s="28" t="e">
        <f>VLOOKUP(A2966,'Carga Remito.'!A$4:AK$1858,7,0)</f>
        <v>#N/A</v>
      </c>
      <c r="G2966" s="27" t="e">
        <f>VLOOKUP(A2966,'Carga Remito.'!A$4:AK$20957,MATCH(G$4,'Carga Remito.'!A$3:AQ$3,0),0)</f>
        <v>#N/A</v>
      </c>
      <c r="J2966" s="15" t="e">
        <f t="shared" si="97"/>
        <v>#N/A</v>
      </c>
    </row>
    <row r="2967" spans="2:10" x14ac:dyDescent="0.25">
      <c r="B2967" s="129" t="e">
        <f>VLOOKUP(A2967,'Carga Remito.'!A$4:AK$16957,3,0)</f>
        <v>#N/A</v>
      </c>
      <c r="C2967" s="131" t="e">
        <f t="shared" ca="1" si="96"/>
        <v>#N/A</v>
      </c>
      <c r="D2967" s="28" t="e">
        <f>VLOOKUP(A2967,'Carga Remito.'!A$4:AK$15957,4,0)</f>
        <v>#N/A</v>
      </c>
      <c r="E2967" s="28" t="e">
        <f>VLOOKUP(A2967,'Carga Remito.'!A$4:AK$2258,6,0)</f>
        <v>#N/A</v>
      </c>
      <c r="F2967" s="28" t="e">
        <f>VLOOKUP(A2967,'Carga Remito.'!A$4:AK$1858,7,0)</f>
        <v>#N/A</v>
      </c>
      <c r="G2967" s="27" t="e">
        <f>VLOOKUP(A2967,'Carga Remito.'!A$4:AK$20957,MATCH(G$4,'Carga Remito.'!A$3:AQ$3,0),0)</f>
        <v>#N/A</v>
      </c>
      <c r="J2967" s="15" t="e">
        <f t="shared" si="97"/>
        <v>#N/A</v>
      </c>
    </row>
    <row r="2968" spans="2:10" x14ac:dyDescent="0.25">
      <c r="B2968" s="129" t="e">
        <f>VLOOKUP(A2968,'Carga Remito.'!A$4:AK$16957,3,0)</f>
        <v>#N/A</v>
      </c>
      <c r="C2968" s="131" t="e">
        <f t="shared" ca="1" si="96"/>
        <v>#N/A</v>
      </c>
      <c r="D2968" s="28" t="e">
        <f>VLOOKUP(A2968,'Carga Remito.'!A$4:AK$15957,4,0)</f>
        <v>#N/A</v>
      </c>
      <c r="E2968" s="28" t="e">
        <f>VLOOKUP(A2968,'Carga Remito.'!A$4:AK$2258,6,0)</f>
        <v>#N/A</v>
      </c>
      <c r="F2968" s="28" t="e">
        <f>VLOOKUP(A2968,'Carga Remito.'!A$4:AK$1858,7,0)</f>
        <v>#N/A</v>
      </c>
      <c r="G2968" s="27" t="e">
        <f>VLOOKUP(A2968,'Carga Remito.'!A$4:AK$20957,MATCH(G$4,'Carga Remito.'!A$3:AQ$3,0),0)</f>
        <v>#N/A</v>
      </c>
      <c r="J2968" s="15" t="e">
        <f t="shared" si="97"/>
        <v>#N/A</v>
      </c>
    </row>
    <row r="2969" spans="2:10" x14ac:dyDescent="0.25">
      <c r="B2969" s="129" t="e">
        <f>VLOOKUP(A2969,'Carga Remito.'!A$4:AK$16957,3,0)</f>
        <v>#N/A</v>
      </c>
      <c r="C2969" s="131" t="e">
        <f t="shared" ca="1" si="96"/>
        <v>#N/A</v>
      </c>
      <c r="D2969" s="28" t="e">
        <f>VLOOKUP(A2969,'Carga Remito.'!A$4:AK$15957,4,0)</f>
        <v>#N/A</v>
      </c>
      <c r="E2969" s="28" t="e">
        <f>VLOOKUP(A2969,'Carga Remito.'!A$4:AK$2258,6,0)</f>
        <v>#N/A</v>
      </c>
      <c r="F2969" s="28" t="e">
        <f>VLOOKUP(A2969,'Carga Remito.'!A$4:AK$1858,7,0)</f>
        <v>#N/A</v>
      </c>
      <c r="G2969" s="27" t="e">
        <f>VLOOKUP(A2969,'Carga Remito.'!A$4:AK$20957,MATCH(G$4,'Carga Remito.'!A$3:AQ$3,0),0)</f>
        <v>#N/A</v>
      </c>
      <c r="J2969" s="15" t="e">
        <f t="shared" si="97"/>
        <v>#N/A</v>
      </c>
    </row>
    <row r="2970" spans="2:10" x14ac:dyDescent="0.25">
      <c r="B2970" s="129" t="e">
        <f>VLOOKUP(A2970,'Carga Remito.'!A$4:AK$16957,3,0)</f>
        <v>#N/A</v>
      </c>
      <c r="C2970" s="131" t="e">
        <f t="shared" ca="1" si="96"/>
        <v>#N/A</v>
      </c>
      <c r="D2970" s="28" t="e">
        <f>VLOOKUP(A2970,'Carga Remito.'!A$4:AK$15957,4,0)</f>
        <v>#N/A</v>
      </c>
      <c r="E2970" s="28" t="e">
        <f>VLOOKUP(A2970,'Carga Remito.'!A$4:AK$2258,6,0)</f>
        <v>#N/A</v>
      </c>
      <c r="F2970" s="28" t="e">
        <f>VLOOKUP(A2970,'Carga Remito.'!A$4:AK$1858,7,0)</f>
        <v>#N/A</v>
      </c>
      <c r="G2970" s="27" t="e">
        <f>VLOOKUP(A2970,'Carga Remito.'!A$4:AK$20957,MATCH(G$4,'Carga Remito.'!A$3:AQ$3,0),0)</f>
        <v>#N/A</v>
      </c>
      <c r="J2970" s="15" t="e">
        <f t="shared" si="97"/>
        <v>#N/A</v>
      </c>
    </row>
    <row r="2971" spans="2:10" x14ac:dyDescent="0.25">
      <c r="B2971" s="129" t="e">
        <f>VLOOKUP(A2971,'Carga Remito.'!A$4:AK$16957,3,0)</f>
        <v>#N/A</v>
      </c>
      <c r="C2971" s="131" t="e">
        <f t="shared" ca="1" si="96"/>
        <v>#N/A</v>
      </c>
      <c r="D2971" s="28" t="e">
        <f>VLOOKUP(A2971,'Carga Remito.'!A$4:AK$15957,4,0)</f>
        <v>#N/A</v>
      </c>
      <c r="E2971" s="28" t="e">
        <f>VLOOKUP(A2971,'Carga Remito.'!A$4:AK$2258,6,0)</f>
        <v>#N/A</v>
      </c>
      <c r="F2971" s="28" t="e">
        <f>VLOOKUP(A2971,'Carga Remito.'!A$4:AK$1858,7,0)</f>
        <v>#N/A</v>
      </c>
      <c r="G2971" s="27" t="e">
        <f>VLOOKUP(A2971,'Carga Remito.'!A$4:AK$20957,MATCH(G$4,'Carga Remito.'!A$3:AQ$3,0),0)</f>
        <v>#N/A</v>
      </c>
      <c r="J2971" s="15" t="e">
        <f t="shared" si="97"/>
        <v>#N/A</v>
      </c>
    </row>
    <row r="2972" spans="2:10" x14ac:dyDescent="0.25">
      <c r="B2972" s="129" t="e">
        <f>VLOOKUP(A2972,'Carga Remito.'!A$4:AK$16957,3,0)</f>
        <v>#N/A</v>
      </c>
      <c r="C2972" s="131" t="e">
        <f t="shared" ca="1" si="96"/>
        <v>#N/A</v>
      </c>
      <c r="D2972" s="28" t="e">
        <f>VLOOKUP(A2972,'Carga Remito.'!A$4:AK$15957,4,0)</f>
        <v>#N/A</v>
      </c>
      <c r="E2972" s="28" t="e">
        <f>VLOOKUP(A2972,'Carga Remito.'!A$4:AK$2258,6,0)</f>
        <v>#N/A</v>
      </c>
      <c r="F2972" s="28" t="e">
        <f>VLOOKUP(A2972,'Carga Remito.'!A$4:AK$1858,7,0)</f>
        <v>#N/A</v>
      </c>
      <c r="G2972" s="27" t="e">
        <f>VLOOKUP(A2972,'Carga Remito.'!A$4:AK$20957,MATCH(G$4,'Carga Remito.'!A$3:AQ$3,0),0)</f>
        <v>#N/A</v>
      </c>
      <c r="J2972" s="15" t="e">
        <f t="shared" si="97"/>
        <v>#N/A</v>
      </c>
    </row>
    <row r="2973" spans="2:10" x14ac:dyDescent="0.25">
      <c r="B2973" s="129" t="e">
        <f>VLOOKUP(A2973,'Carga Remito.'!A$4:AK$16957,3,0)</f>
        <v>#N/A</v>
      </c>
      <c r="C2973" s="131" t="e">
        <f t="shared" ca="1" si="96"/>
        <v>#N/A</v>
      </c>
      <c r="D2973" s="28" t="e">
        <f>VLOOKUP(A2973,'Carga Remito.'!A$4:AK$15957,4,0)</f>
        <v>#N/A</v>
      </c>
      <c r="E2973" s="28" t="e">
        <f>VLOOKUP(A2973,'Carga Remito.'!A$4:AK$2258,6,0)</f>
        <v>#N/A</v>
      </c>
      <c r="F2973" s="28" t="e">
        <f>VLOOKUP(A2973,'Carga Remito.'!A$4:AK$1858,7,0)</f>
        <v>#N/A</v>
      </c>
      <c r="G2973" s="27" t="e">
        <f>VLOOKUP(A2973,'Carga Remito.'!A$4:AK$20957,MATCH(G$4,'Carga Remito.'!A$3:AQ$3,0),0)</f>
        <v>#N/A</v>
      </c>
      <c r="J2973" s="15" t="e">
        <f t="shared" si="97"/>
        <v>#N/A</v>
      </c>
    </row>
    <row r="2974" spans="2:10" x14ac:dyDescent="0.25">
      <c r="B2974" s="129" t="e">
        <f>VLOOKUP(A2974,'Carga Remito.'!A$4:AK$16957,3,0)</f>
        <v>#N/A</v>
      </c>
      <c r="C2974" s="131" t="e">
        <f t="shared" ca="1" si="96"/>
        <v>#N/A</v>
      </c>
      <c r="D2974" s="28" t="e">
        <f>VLOOKUP(A2974,'Carga Remito.'!A$4:AK$15957,4,0)</f>
        <v>#N/A</v>
      </c>
      <c r="E2974" s="28" t="e">
        <f>VLOOKUP(A2974,'Carga Remito.'!A$4:AK$2258,6,0)</f>
        <v>#N/A</v>
      </c>
      <c r="F2974" s="28" t="e">
        <f>VLOOKUP(A2974,'Carga Remito.'!A$4:AK$1858,7,0)</f>
        <v>#N/A</v>
      </c>
      <c r="G2974" s="27" t="e">
        <f>VLOOKUP(A2974,'Carga Remito.'!A$4:AK$20957,MATCH(G$4,'Carga Remito.'!A$3:AQ$3,0),0)</f>
        <v>#N/A</v>
      </c>
      <c r="J2974" s="15" t="e">
        <f t="shared" si="97"/>
        <v>#N/A</v>
      </c>
    </row>
    <row r="2975" spans="2:10" x14ac:dyDescent="0.25">
      <c r="B2975" s="129" t="e">
        <f>VLOOKUP(A2975,'Carga Remito.'!A$4:AK$16957,3,0)</f>
        <v>#N/A</v>
      </c>
      <c r="C2975" s="131" t="e">
        <f t="shared" ca="1" si="96"/>
        <v>#N/A</v>
      </c>
      <c r="D2975" s="28" t="e">
        <f>VLOOKUP(A2975,'Carga Remito.'!A$4:AK$15957,4,0)</f>
        <v>#N/A</v>
      </c>
      <c r="E2975" s="28" t="e">
        <f>VLOOKUP(A2975,'Carga Remito.'!A$4:AK$2258,6,0)</f>
        <v>#N/A</v>
      </c>
      <c r="F2975" s="28" t="e">
        <f>VLOOKUP(A2975,'Carga Remito.'!A$4:AK$1858,7,0)</f>
        <v>#N/A</v>
      </c>
      <c r="G2975" s="27" t="e">
        <f>VLOOKUP(A2975,'Carga Remito.'!A$4:AK$20957,MATCH(G$4,'Carga Remito.'!A$3:AQ$3,0),0)</f>
        <v>#N/A</v>
      </c>
      <c r="J2975" s="15" t="e">
        <f t="shared" si="97"/>
        <v>#N/A</v>
      </c>
    </row>
    <row r="2976" spans="2:10" x14ac:dyDescent="0.25">
      <c r="B2976" s="129" t="e">
        <f>VLOOKUP(A2976,'Carga Remito.'!A$4:AK$16957,3,0)</f>
        <v>#N/A</v>
      </c>
      <c r="C2976" s="131" t="e">
        <f t="shared" ca="1" si="96"/>
        <v>#N/A</v>
      </c>
      <c r="D2976" s="28" t="e">
        <f>VLOOKUP(A2976,'Carga Remito.'!A$4:AK$15957,4,0)</f>
        <v>#N/A</v>
      </c>
      <c r="E2976" s="28" t="e">
        <f>VLOOKUP(A2976,'Carga Remito.'!A$4:AK$2258,6,0)</f>
        <v>#N/A</v>
      </c>
      <c r="F2976" s="28" t="e">
        <f>VLOOKUP(A2976,'Carga Remito.'!A$4:AK$1858,7,0)</f>
        <v>#N/A</v>
      </c>
      <c r="G2976" s="27" t="e">
        <f>VLOOKUP(A2976,'Carga Remito.'!A$4:AK$20957,MATCH(G$4,'Carga Remito.'!A$3:AQ$3,0),0)</f>
        <v>#N/A</v>
      </c>
      <c r="J2976" s="15" t="e">
        <f t="shared" si="97"/>
        <v>#N/A</v>
      </c>
    </row>
    <row r="2977" spans="2:10" x14ac:dyDescent="0.25">
      <c r="B2977" s="129" t="e">
        <f>VLOOKUP(A2977,'Carga Remito.'!A$4:AK$16957,3,0)</f>
        <v>#N/A</v>
      </c>
      <c r="C2977" s="131" t="e">
        <f t="shared" ca="1" si="96"/>
        <v>#N/A</v>
      </c>
      <c r="D2977" s="28" t="e">
        <f>VLOOKUP(A2977,'Carga Remito.'!A$4:AK$15957,4,0)</f>
        <v>#N/A</v>
      </c>
      <c r="E2977" s="28" t="e">
        <f>VLOOKUP(A2977,'Carga Remito.'!A$4:AK$2258,6,0)</f>
        <v>#N/A</v>
      </c>
      <c r="F2977" s="28" t="e">
        <f>VLOOKUP(A2977,'Carga Remito.'!A$4:AK$1858,7,0)</f>
        <v>#N/A</v>
      </c>
      <c r="G2977" s="27" t="e">
        <f>VLOOKUP(A2977,'Carga Remito.'!A$4:AK$20957,MATCH(G$4,'Carga Remito.'!A$3:AQ$3,0),0)</f>
        <v>#N/A</v>
      </c>
      <c r="J2977" s="15" t="e">
        <f t="shared" si="97"/>
        <v>#N/A</v>
      </c>
    </row>
    <row r="2978" spans="2:10" x14ac:dyDescent="0.25">
      <c r="B2978" s="129" t="e">
        <f>VLOOKUP(A2978,'Carga Remito.'!A$4:AK$16957,3,0)</f>
        <v>#N/A</v>
      </c>
      <c r="C2978" s="131" t="e">
        <f t="shared" ca="1" si="96"/>
        <v>#N/A</v>
      </c>
      <c r="D2978" s="28" t="e">
        <f>VLOOKUP(A2978,'Carga Remito.'!A$4:AK$15957,4,0)</f>
        <v>#N/A</v>
      </c>
      <c r="E2978" s="28" t="e">
        <f>VLOOKUP(A2978,'Carga Remito.'!A$4:AK$2258,6,0)</f>
        <v>#N/A</v>
      </c>
      <c r="F2978" s="28" t="e">
        <f>VLOOKUP(A2978,'Carga Remito.'!A$4:AK$1858,7,0)</f>
        <v>#N/A</v>
      </c>
      <c r="G2978" s="27" t="e">
        <f>VLOOKUP(A2978,'Carga Remito.'!A$4:AK$20957,MATCH(G$4,'Carga Remito.'!A$3:AQ$3,0),0)</f>
        <v>#N/A</v>
      </c>
      <c r="J2978" s="15" t="e">
        <f t="shared" si="97"/>
        <v>#N/A</v>
      </c>
    </row>
    <row r="2979" spans="2:10" x14ac:dyDescent="0.25">
      <c r="B2979" s="129" t="e">
        <f>VLOOKUP(A2979,'Carga Remito.'!A$4:AK$16957,3,0)</f>
        <v>#N/A</v>
      </c>
      <c r="C2979" s="131" t="e">
        <f t="shared" ca="1" si="96"/>
        <v>#N/A</v>
      </c>
      <c r="D2979" s="28" t="e">
        <f>VLOOKUP(A2979,'Carga Remito.'!A$4:AK$15957,4,0)</f>
        <v>#N/A</v>
      </c>
      <c r="E2979" s="28" t="e">
        <f>VLOOKUP(A2979,'Carga Remito.'!A$4:AK$2258,6,0)</f>
        <v>#N/A</v>
      </c>
      <c r="F2979" s="28" t="e">
        <f>VLOOKUP(A2979,'Carga Remito.'!A$4:AK$1858,7,0)</f>
        <v>#N/A</v>
      </c>
      <c r="G2979" s="27" t="e">
        <f>VLOOKUP(A2979,'Carga Remito.'!A$4:AK$20957,MATCH(G$4,'Carga Remito.'!A$3:AQ$3,0),0)</f>
        <v>#N/A</v>
      </c>
      <c r="J2979" s="15" t="e">
        <f t="shared" si="97"/>
        <v>#N/A</v>
      </c>
    </row>
    <row r="2980" spans="2:10" x14ac:dyDescent="0.25">
      <c r="B2980" s="129" t="e">
        <f>VLOOKUP(A2980,'Carga Remito.'!A$4:AK$16957,3,0)</f>
        <v>#N/A</v>
      </c>
      <c r="C2980" s="131" t="e">
        <f t="shared" ca="1" si="96"/>
        <v>#N/A</v>
      </c>
      <c r="D2980" s="28" t="e">
        <f>VLOOKUP(A2980,'Carga Remito.'!A$4:AK$15957,4,0)</f>
        <v>#N/A</v>
      </c>
      <c r="E2980" s="28" t="e">
        <f>VLOOKUP(A2980,'Carga Remito.'!A$4:AK$2258,6,0)</f>
        <v>#N/A</v>
      </c>
      <c r="F2980" s="28" t="e">
        <f>VLOOKUP(A2980,'Carga Remito.'!A$4:AK$1858,7,0)</f>
        <v>#N/A</v>
      </c>
      <c r="G2980" s="27" t="e">
        <f>VLOOKUP(A2980,'Carga Remito.'!A$4:AK$20957,MATCH(G$4,'Carga Remito.'!A$3:AQ$3,0),0)</f>
        <v>#N/A</v>
      </c>
      <c r="J2980" s="15" t="e">
        <f t="shared" si="97"/>
        <v>#N/A</v>
      </c>
    </row>
    <row r="2981" spans="2:10" x14ac:dyDescent="0.25">
      <c r="B2981" s="129" t="e">
        <f>VLOOKUP(A2981,'Carga Remito.'!A$4:AK$16957,3,0)</f>
        <v>#N/A</v>
      </c>
      <c r="C2981" s="131" t="e">
        <f t="shared" ref="C2981:C3044" ca="1" si="98">IF((TODAY()-B2981)&lt;30,0,(TODAY()-B2981)/30)</f>
        <v>#N/A</v>
      </c>
      <c r="D2981" s="28" t="e">
        <f>VLOOKUP(A2981,'Carga Remito.'!A$4:AK$15957,4,0)</f>
        <v>#N/A</v>
      </c>
      <c r="E2981" s="28" t="e">
        <f>VLOOKUP(A2981,'Carga Remito.'!A$4:AK$2258,6,0)</f>
        <v>#N/A</v>
      </c>
      <c r="F2981" s="28" t="e">
        <f>VLOOKUP(A2981,'Carga Remito.'!A$4:AK$1858,7,0)</f>
        <v>#N/A</v>
      </c>
      <c r="G2981" s="27" t="e">
        <f>VLOOKUP(A2981,'Carga Remito.'!A$4:AK$20957,MATCH(G$4,'Carga Remito.'!A$3:AQ$3,0),0)</f>
        <v>#N/A</v>
      </c>
      <c r="J2981" s="15" t="e">
        <f t="shared" si="97"/>
        <v>#N/A</v>
      </c>
    </row>
    <row r="2982" spans="2:10" x14ac:dyDescent="0.25">
      <c r="B2982" s="129" t="e">
        <f>VLOOKUP(A2982,'Carga Remito.'!A$4:AK$16957,3,0)</f>
        <v>#N/A</v>
      </c>
      <c r="C2982" s="131" t="e">
        <f t="shared" ca="1" si="98"/>
        <v>#N/A</v>
      </c>
      <c r="D2982" s="28" t="e">
        <f>VLOOKUP(A2982,'Carga Remito.'!A$4:AK$15957,4,0)</f>
        <v>#N/A</v>
      </c>
      <c r="E2982" s="28" t="e">
        <f>VLOOKUP(A2982,'Carga Remito.'!A$4:AK$2258,6,0)</f>
        <v>#N/A</v>
      </c>
      <c r="F2982" s="28" t="e">
        <f>VLOOKUP(A2982,'Carga Remito.'!A$4:AK$1858,7,0)</f>
        <v>#N/A</v>
      </c>
      <c r="G2982" s="27" t="e">
        <f>VLOOKUP(A2982,'Carga Remito.'!A$4:AK$20957,MATCH(G$4,'Carga Remito.'!A$3:AQ$3,0),0)</f>
        <v>#N/A</v>
      </c>
      <c r="J2982" s="15" t="e">
        <f t="shared" si="97"/>
        <v>#N/A</v>
      </c>
    </row>
    <row r="2983" spans="2:10" x14ac:dyDescent="0.25">
      <c r="B2983" s="129" t="e">
        <f>VLOOKUP(A2983,'Carga Remito.'!A$4:AK$16957,3,0)</f>
        <v>#N/A</v>
      </c>
      <c r="C2983" s="131" t="e">
        <f t="shared" ca="1" si="98"/>
        <v>#N/A</v>
      </c>
      <c r="D2983" s="28" t="e">
        <f>VLOOKUP(A2983,'Carga Remito.'!A$4:AK$15957,4,0)</f>
        <v>#N/A</v>
      </c>
      <c r="E2983" s="28" t="e">
        <f>VLOOKUP(A2983,'Carga Remito.'!A$4:AK$2258,6,0)</f>
        <v>#N/A</v>
      </c>
      <c r="F2983" s="28" t="e">
        <f>VLOOKUP(A2983,'Carga Remito.'!A$4:AK$1858,7,0)</f>
        <v>#N/A</v>
      </c>
      <c r="G2983" s="27" t="e">
        <f>VLOOKUP(A2983,'Carga Remito.'!A$4:AK$20957,MATCH(G$4,'Carga Remito.'!A$3:AQ$3,0),0)</f>
        <v>#N/A</v>
      </c>
      <c r="J2983" s="15" t="e">
        <f t="shared" si="97"/>
        <v>#N/A</v>
      </c>
    </row>
    <row r="2984" spans="2:10" x14ac:dyDescent="0.25">
      <c r="B2984" s="129" t="e">
        <f>VLOOKUP(A2984,'Carga Remito.'!A$4:AK$16957,3,0)</f>
        <v>#N/A</v>
      </c>
      <c r="C2984" s="131" t="e">
        <f t="shared" ca="1" si="98"/>
        <v>#N/A</v>
      </c>
      <c r="D2984" s="28" t="e">
        <f>VLOOKUP(A2984,'Carga Remito.'!A$4:AK$15957,4,0)</f>
        <v>#N/A</v>
      </c>
      <c r="E2984" s="28" t="e">
        <f>VLOOKUP(A2984,'Carga Remito.'!A$4:AK$2258,6,0)</f>
        <v>#N/A</v>
      </c>
      <c r="F2984" s="28" t="e">
        <f>VLOOKUP(A2984,'Carga Remito.'!A$4:AK$1858,7,0)</f>
        <v>#N/A</v>
      </c>
      <c r="G2984" s="27" t="e">
        <f>VLOOKUP(A2984,'Carga Remito.'!A$4:AK$20957,MATCH(G$4,'Carga Remito.'!A$3:AQ$3,0),0)</f>
        <v>#N/A</v>
      </c>
      <c r="J2984" s="15" t="e">
        <f t="shared" si="97"/>
        <v>#N/A</v>
      </c>
    </row>
    <row r="2985" spans="2:10" x14ac:dyDescent="0.25">
      <c r="B2985" s="129" t="e">
        <f>VLOOKUP(A2985,'Carga Remito.'!A$4:AK$16957,3,0)</f>
        <v>#N/A</v>
      </c>
      <c r="C2985" s="131" t="e">
        <f t="shared" ca="1" si="98"/>
        <v>#N/A</v>
      </c>
      <c r="D2985" s="28" t="e">
        <f>VLOOKUP(A2985,'Carga Remito.'!A$4:AK$15957,4,0)</f>
        <v>#N/A</v>
      </c>
      <c r="E2985" s="28" t="e">
        <f>VLOOKUP(A2985,'Carga Remito.'!A$4:AK$2258,6,0)</f>
        <v>#N/A</v>
      </c>
      <c r="F2985" s="28" t="e">
        <f>VLOOKUP(A2985,'Carga Remito.'!A$4:AK$1858,7,0)</f>
        <v>#N/A</v>
      </c>
      <c r="G2985" s="27" t="e">
        <f>VLOOKUP(A2985,'Carga Remito.'!A$4:AK$20957,MATCH(G$4,'Carga Remito.'!A$3:AQ$3,0),0)</f>
        <v>#N/A</v>
      </c>
      <c r="J2985" s="15" t="e">
        <f t="shared" si="97"/>
        <v>#N/A</v>
      </c>
    </row>
    <row r="2986" spans="2:10" x14ac:dyDescent="0.25">
      <c r="B2986" s="129" t="e">
        <f>VLOOKUP(A2986,'Carga Remito.'!A$4:AK$16957,3,0)</f>
        <v>#N/A</v>
      </c>
      <c r="C2986" s="131" t="e">
        <f t="shared" ca="1" si="98"/>
        <v>#N/A</v>
      </c>
      <c r="D2986" s="28" t="e">
        <f>VLOOKUP(A2986,'Carga Remito.'!A$4:AK$15957,4,0)</f>
        <v>#N/A</v>
      </c>
      <c r="E2986" s="28" t="e">
        <f>VLOOKUP(A2986,'Carga Remito.'!A$4:AK$2258,6,0)</f>
        <v>#N/A</v>
      </c>
      <c r="F2986" s="28" t="e">
        <f>VLOOKUP(A2986,'Carga Remito.'!A$4:AK$1858,7,0)</f>
        <v>#N/A</v>
      </c>
      <c r="G2986" s="27" t="e">
        <f>VLOOKUP(A2986,'Carga Remito.'!A$4:AK$20957,MATCH(G$4,'Carga Remito.'!A$3:AQ$3,0),0)</f>
        <v>#N/A</v>
      </c>
      <c r="J2986" s="15" t="e">
        <f t="shared" si="97"/>
        <v>#N/A</v>
      </c>
    </row>
    <row r="2987" spans="2:10" x14ac:dyDescent="0.25">
      <c r="B2987" s="129" t="e">
        <f>VLOOKUP(A2987,'Carga Remito.'!A$4:AK$16957,3,0)</f>
        <v>#N/A</v>
      </c>
      <c r="C2987" s="131" t="e">
        <f t="shared" ca="1" si="98"/>
        <v>#N/A</v>
      </c>
      <c r="D2987" s="28" t="e">
        <f>VLOOKUP(A2987,'Carga Remito.'!A$4:AK$15957,4,0)</f>
        <v>#N/A</v>
      </c>
      <c r="E2987" s="28" t="e">
        <f>VLOOKUP(A2987,'Carga Remito.'!A$4:AK$2258,6,0)</f>
        <v>#N/A</v>
      </c>
      <c r="F2987" s="28" t="e">
        <f>VLOOKUP(A2987,'Carga Remito.'!A$4:AK$1858,7,0)</f>
        <v>#N/A</v>
      </c>
      <c r="G2987" s="27" t="e">
        <f>VLOOKUP(A2987,'Carga Remito.'!A$4:AK$20957,MATCH(G$4,'Carga Remito.'!A$3:AQ$3,0),0)</f>
        <v>#N/A</v>
      </c>
      <c r="J2987" s="15" t="e">
        <f t="shared" si="97"/>
        <v>#N/A</v>
      </c>
    </row>
    <row r="2988" spans="2:10" x14ac:dyDescent="0.25">
      <c r="B2988" s="129" t="e">
        <f>VLOOKUP(A2988,'Carga Remito.'!A$4:AK$16957,3,0)</f>
        <v>#N/A</v>
      </c>
      <c r="C2988" s="131" t="e">
        <f t="shared" ca="1" si="98"/>
        <v>#N/A</v>
      </c>
      <c r="D2988" s="28" t="e">
        <f>VLOOKUP(A2988,'Carga Remito.'!A$4:AK$15957,4,0)</f>
        <v>#N/A</v>
      </c>
      <c r="E2988" s="28" t="e">
        <f>VLOOKUP(A2988,'Carga Remito.'!A$4:AK$2258,6,0)</f>
        <v>#N/A</v>
      </c>
      <c r="F2988" s="28" t="e">
        <f>VLOOKUP(A2988,'Carga Remito.'!A$4:AK$1858,7,0)</f>
        <v>#N/A</v>
      </c>
      <c r="G2988" s="27" t="e">
        <f>VLOOKUP(A2988,'Carga Remito.'!A$4:AK$20957,MATCH(G$4,'Carga Remito.'!A$3:AQ$3,0),0)</f>
        <v>#N/A</v>
      </c>
      <c r="J2988" s="15" t="e">
        <f t="shared" si="97"/>
        <v>#N/A</v>
      </c>
    </row>
    <row r="2989" spans="2:10" x14ac:dyDescent="0.25">
      <c r="B2989" s="129" t="e">
        <f>VLOOKUP(A2989,'Carga Remito.'!A$4:AK$16957,3,0)</f>
        <v>#N/A</v>
      </c>
      <c r="C2989" s="131" t="e">
        <f t="shared" ca="1" si="98"/>
        <v>#N/A</v>
      </c>
      <c r="D2989" s="28" t="e">
        <f>VLOOKUP(A2989,'Carga Remito.'!A$4:AK$15957,4,0)</f>
        <v>#N/A</v>
      </c>
      <c r="E2989" s="28" t="e">
        <f>VLOOKUP(A2989,'Carga Remito.'!A$4:AK$2258,6,0)</f>
        <v>#N/A</v>
      </c>
      <c r="F2989" s="28" t="e">
        <f>VLOOKUP(A2989,'Carga Remito.'!A$4:AK$1858,7,0)</f>
        <v>#N/A</v>
      </c>
      <c r="G2989" s="27" t="e">
        <f>VLOOKUP(A2989,'Carga Remito.'!A$4:AK$20957,MATCH(G$4,'Carga Remito.'!A$3:AQ$3,0),0)</f>
        <v>#N/A</v>
      </c>
      <c r="J2989" s="15" t="e">
        <f t="shared" si="97"/>
        <v>#N/A</v>
      </c>
    </row>
    <row r="2990" spans="2:10" x14ac:dyDescent="0.25">
      <c r="B2990" s="129" t="e">
        <f>VLOOKUP(A2990,'Carga Remito.'!A$4:AK$16957,3,0)</f>
        <v>#N/A</v>
      </c>
      <c r="C2990" s="131" t="e">
        <f t="shared" ca="1" si="98"/>
        <v>#N/A</v>
      </c>
      <c r="D2990" s="28" t="e">
        <f>VLOOKUP(A2990,'Carga Remito.'!A$4:AK$15957,4,0)</f>
        <v>#N/A</v>
      </c>
      <c r="E2990" s="28" t="e">
        <f>VLOOKUP(A2990,'Carga Remito.'!A$4:AK$2258,6,0)</f>
        <v>#N/A</v>
      </c>
      <c r="F2990" s="28" t="e">
        <f>VLOOKUP(A2990,'Carga Remito.'!A$4:AK$1858,7,0)</f>
        <v>#N/A</v>
      </c>
      <c r="G2990" s="27" t="e">
        <f>VLOOKUP(A2990,'Carga Remito.'!A$4:AK$20957,MATCH(G$4,'Carga Remito.'!A$3:AQ$3,0),0)</f>
        <v>#N/A</v>
      </c>
      <c r="J2990" s="15" t="e">
        <f t="shared" si="97"/>
        <v>#N/A</v>
      </c>
    </row>
    <row r="2991" spans="2:10" x14ac:dyDescent="0.25">
      <c r="B2991" s="129" t="e">
        <f>VLOOKUP(A2991,'Carga Remito.'!A$4:AK$16957,3,0)</f>
        <v>#N/A</v>
      </c>
      <c r="C2991" s="131" t="e">
        <f t="shared" ca="1" si="98"/>
        <v>#N/A</v>
      </c>
      <c r="D2991" s="28" t="e">
        <f>VLOOKUP(A2991,'Carga Remito.'!A$4:AK$15957,4,0)</f>
        <v>#N/A</v>
      </c>
      <c r="E2991" s="28" t="e">
        <f>VLOOKUP(A2991,'Carga Remito.'!A$4:AK$2258,6,0)</f>
        <v>#N/A</v>
      </c>
      <c r="F2991" s="28" t="e">
        <f>VLOOKUP(A2991,'Carga Remito.'!A$4:AK$1858,7,0)</f>
        <v>#N/A</v>
      </c>
      <c r="G2991" s="27" t="e">
        <f>VLOOKUP(A2991,'Carga Remito.'!A$4:AK$20957,MATCH(G$4,'Carga Remito.'!A$3:AQ$3,0),0)</f>
        <v>#N/A</v>
      </c>
      <c r="J2991" s="15" t="e">
        <f t="shared" si="97"/>
        <v>#N/A</v>
      </c>
    </row>
    <row r="2992" spans="2:10" x14ac:dyDescent="0.25">
      <c r="B2992" s="129" t="e">
        <f>VLOOKUP(A2992,'Carga Remito.'!A$4:AK$16957,3,0)</f>
        <v>#N/A</v>
      </c>
      <c r="C2992" s="131" t="e">
        <f t="shared" ca="1" si="98"/>
        <v>#N/A</v>
      </c>
      <c r="D2992" s="28" t="e">
        <f>VLOOKUP(A2992,'Carga Remito.'!A$4:AK$15957,4,0)</f>
        <v>#N/A</v>
      </c>
      <c r="E2992" s="28" t="e">
        <f>VLOOKUP(A2992,'Carga Remito.'!A$4:AK$2258,6,0)</f>
        <v>#N/A</v>
      </c>
      <c r="F2992" s="28" t="e">
        <f>VLOOKUP(A2992,'Carga Remito.'!A$4:AK$1858,7,0)</f>
        <v>#N/A</v>
      </c>
      <c r="G2992" s="27" t="e">
        <f>VLOOKUP(A2992,'Carga Remito.'!A$4:AK$20957,MATCH(G$4,'Carga Remito.'!A$3:AQ$3,0),0)</f>
        <v>#N/A</v>
      </c>
      <c r="J2992" s="15" t="e">
        <f t="shared" si="97"/>
        <v>#N/A</v>
      </c>
    </row>
    <row r="2993" spans="2:10" x14ac:dyDescent="0.25">
      <c r="B2993" s="129" t="e">
        <f>VLOOKUP(A2993,'Carga Remito.'!A$4:AK$16957,3,0)</f>
        <v>#N/A</v>
      </c>
      <c r="C2993" s="131" t="e">
        <f t="shared" ca="1" si="98"/>
        <v>#N/A</v>
      </c>
      <c r="D2993" s="28" t="e">
        <f>VLOOKUP(A2993,'Carga Remito.'!A$4:AK$15957,4,0)</f>
        <v>#N/A</v>
      </c>
      <c r="E2993" s="28" t="e">
        <f>VLOOKUP(A2993,'Carga Remito.'!A$4:AK$2258,6,0)</f>
        <v>#N/A</v>
      </c>
      <c r="F2993" s="28" t="e">
        <f>VLOOKUP(A2993,'Carga Remito.'!A$4:AK$1858,7,0)</f>
        <v>#N/A</v>
      </c>
      <c r="G2993" s="27" t="e">
        <f>VLOOKUP(A2993,'Carga Remito.'!A$4:AK$20957,MATCH(G$4,'Carga Remito.'!A$3:AQ$3,0),0)</f>
        <v>#N/A</v>
      </c>
      <c r="J2993" s="15" t="e">
        <f t="shared" si="97"/>
        <v>#N/A</v>
      </c>
    </row>
    <row r="2994" spans="2:10" x14ac:dyDescent="0.25">
      <c r="B2994" s="129" t="e">
        <f>VLOOKUP(A2994,'Carga Remito.'!A$4:AK$16957,3,0)</f>
        <v>#N/A</v>
      </c>
      <c r="C2994" s="131" t="e">
        <f t="shared" ca="1" si="98"/>
        <v>#N/A</v>
      </c>
      <c r="D2994" s="28" t="e">
        <f>VLOOKUP(A2994,'Carga Remito.'!A$4:AK$15957,4,0)</f>
        <v>#N/A</v>
      </c>
      <c r="E2994" s="28" t="e">
        <f>VLOOKUP(A2994,'Carga Remito.'!A$4:AK$2258,6,0)</f>
        <v>#N/A</v>
      </c>
      <c r="F2994" s="28" t="e">
        <f>VLOOKUP(A2994,'Carga Remito.'!A$4:AK$1858,7,0)</f>
        <v>#N/A</v>
      </c>
      <c r="G2994" s="27" t="e">
        <f>VLOOKUP(A2994,'Carga Remito.'!A$4:AK$20957,MATCH(G$4,'Carga Remito.'!A$3:AQ$3,0),0)</f>
        <v>#N/A</v>
      </c>
      <c r="J2994" s="15" t="e">
        <f t="shared" si="97"/>
        <v>#N/A</v>
      </c>
    </row>
    <row r="2995" spans="2:10" x14ac:dyDescent="0.25">
      <c r="B2995" s="129" t="e">
        <f>VLOOKUP(A2995,'Carga Remito.'!A$4:AK$16957,3,0)</f>
        <v>#N/A</v>
      </c>
      <c r="C2995" s="131" t="e">
        <f t="shared" ca="1" si="98"/>
        <v>#N/A</v>
      </c>
      <c r="D2995" s="28" t="e">
        <f>VLOOKUP(A2995,'Carga Remito.'!A$4:AK$15957,4,0)</f>
        <v>#N/A</v>
      </c>
      <c r="E2995" s="28" t="e">
        <f>VLOOKUP(A2995,'Carga Remito.'!A$4:AK$2258,6,0)</f>
        <v>#N/A</v>
      </c>
      <c r="F2995" s="28" t="e">
        <f>VLOOKUP(A2995,'Carga Remito.'!A$4:AK$1858,7,0)</f>
        <v>#N/A</v>
      </c>
      <c r="G2995" s="27" t="e">
        <f>VLOOKUP(A2995,'Carga Remito.'!A$4:AK$20957,MATCH(G$4,'Carga Remito.'!A$3:AQ$3,0),0)</f>
        <v>#N/A</v>
      </c>
      <c r="J2995" s="15" t="e">
        <f t="shared" si="97"/>
        <v>#N/A</v>
      </c>
    </row>
    <row r="2996" spans="2:10" x14ac:dyDescent="0.25">
      <c r="B2996" s="129" t="e">
        <f>VLOOKUP(A2996,'Carga Remito.'!A$4:AK$16957,3,0)</f>
        <v>#N/A</v>
      </c>
      <c r="C2996" s="131" t="e">
        <f t="shared" ca="1" si="98"/>
        <v>#N/A</v>
      </c>
      <c r="D2996" s="28" t="e">
        <f>VLOOKUP(A2996,'Carga Remito.'!A$4:AK$15957,4,0)</f>
        <v>#N/A</v>
      </c>
      <c r="E2996" s="28" t="e">
        <f>VLOOKUP(A2996,'Carga Remito.'!A$4:AK$2258,6,0)</f>
        <v>#N/A</v>
      </c>
      <c r="F2996" s="28" t="e">
        <f>VLOOKUP(A2996,'Carga Remito.'!A$4:AK$1858,7,0)</f>
        <v>#N/A</v>
      </c>
      <c r="G2996" s="27" t="e">
        <f>VLOOKUP(A2996,'Carga Remito.'!A$4:AK$20957,MATCH(G$4,'Carga Remito.'!A$3:AQ$3,0),0)</f>
        <v>#N/A</v>
      </c>
      <c r="J2996" s="15" t="e">
        <f t="shared" ref="J2996:J3059" si="99">+G2996-K2996-N2996-Q2996-T2996-W2996-Z2996</f>
        <v>#N/A</v>
      </c>
    </row>
    <row r="2997" spans="2:10" x14ac:dyDescent="0.25">
      <c r="B2997" s="129" t="e">
        <f>VLOOKUP(A2997,'Carga Remito.'!A$4:AK$16957,3,0)</f>
        <v>#N/A</v>
      </c>
      <c r="C2997" s="131" t="e">
        <f t="shared" ca="1" si="98"/>
        <v>#N/A</v>
      </c>
      <c r="D2997" s="28" t="e">
        <f>VLOOKUP(A2997,'Carga Remito.'!A$4:AK$15957,4,0)</f>
        <v>#N/A</v>
      </c>
      <c r="E2997" s="28" t="e">
        <f>VLOOKUP(A2997,'Carga Remito.'!A$4:AK$2258,6,0)</f>
        <v>#N/A</v>
      </c>
      <c r="F2997" s="28" t="e">
        <f>VLOOKUP(A2997,'Carga Remito.'!A$4:AK$1858,7,0)</f>
        <v>#N/A</v>
      </c>
      <c r="G2997" s="27" t="e">
        <f>VLOOKUP(A2997,'Carga Remito.'!A$4:AK$20957,MATCH(G$4,'Carga Remito.'!A$3:AQ$3,0),0)</f>
        <v>#N/A</v>
      </c>
      <c r="J2997" s="15" t="e">
        <f t="shared" si="99"/>
        <v>#N/A</v>
      </c>
    </row>
    <row r="2998" spans="2:10" x14ac:dyDescent="0.25">
      <c r="B2998" s="129" t="e">
        <f>VLOOKUP(A2998,'Carga Remito.'!A$4:AK$16957,3,0)</f>
        <v>#N/A</v>
      </c>
      <c r="C2998" s="131" t="e">
        <f t="shared" ca="1" si="98"/>
        <v>#N/A</v>
      </c>
      <c r="D2998" s="28" t="e">
        <f>VLOOKUP(A2998,'Carga Remito.'!A$4:AK$15957,4,0)</f>
        <v>#N/A</v>
      </c>
      <c r="E2998" s="28" t="e">
        <f>VLOOKUP(A2998,'Carga Remito.'!A$4:AK$2258,6,0)</f>
        <v>#N/A</v>
      </c>
      <c r="F2998" s="28" t="e">
        <f>VLOOKUP(A2998,'Carga Remito.'!A$4:AK$1858,7,0)</f>
        <v>#N/A</v>
      </c>
      <c r="G2998" s="27" t="e">
        <f>VLOOKUP(A2998,'Carga Remito.'!A$4:AK$20957,MATCH(G$4,'Carga Remito.'!A$3:AQ$3,0),0)</f>
        <v>#N/A</v>
      </c>
      <c r="J2998" s="15" t="e">
        <f t="shared" si="99"/>
        <v>#N/A</v>
      </c>
    </row>
    <row r="2999" spans="2:10" x14ac:dyDescent="0.25">
      <c r="B2999" s="129" t="e">
        <f>VLOOKUP(A2999,'Carga Remito.'!A$4:AK$16957,3,0)</f>
        <v>#N/A</v>
      </c>
      <c r="C2999" s="131" t="e">
        <f t="shared" ca="1" si="98"/>
        <v>#N/A</v>
      </c>
      <c r="D2999" s="28" t="e">
        <f>VLOOKUP(A2999,'Carga Remito.'!A$4:AK$15957,4,0)</f>
        <v>#N/A</v>
      </c>
      <c r="E2999" s="28" t="e">
        <f>VLOOKUP(A2999,'Carga Remito.'!A$4:AK$2258,6,0)</f>
        <v>#N/A</v>
      </c>
      <c r="F2999" s="28" t="e">
        <f>VLOOKUP(A2999,'Carga Remito.'!A$4:AK$1858,7,0)</f>
        <v>#N/A</v>
      </c>
      <c r="G2999" s="27" t="e">
        <f>VLOOKUP(A2999,'Carga Remito.'!A$4:AK$20957,MATCH(G$4,'Carga Remito.'!A$3:AQ$3,0),0)</f>
        <v>#N/A</v>
      </c>
      <c r="J2999" s="15" t="e">
        <f t="shared" si="99"/>
        <v>#N/A</v>
      </c>
    </row>
    <row r="3000" spans="2:10" x14ac:dyDescent="0.25">
      <c r="B3000" s="129" t="e">
        <f>VLOOKUP(A3000,'Carga Remito.'!A$4:AK$16957,3,0)</f>
        <v>#N/A</v>
      </c>
      <c r="C3000" s="131" t="e">
        <f t="shared" ca="1" si="98"/>
        <v>#N/A</v>
      </c>
      <c r="D3000" s="28" t="e">
        <f>VLOOKUP(A3000,'Carga Remito.'!A$4:AK$15957,4,0)</f>
        <v>#N/A</v>
      </c>
      <c r="E3000" s="28" t="e">
        <f>VLOOKUP(A3000,'Carga Remito.'!A$4:AK$2258,6,0)</f>
        <v>#N/A</v>
      </c>
      <c r="F3000" s="28" t="e">
        <f>VLOOKUP(A3000,'Carga Remito.'!A$4:AK$1858,7,0)</f>
        <v>#N/A</v>
      </c>
      <c r="G3000" s="27" t="e">
        <f>VLOOKUP(A3000,'Carga Remito.'!A$4:AK$20957,MATCH(G$4,'Carga Remito.'!A$3:AQ$3,0),0)</f>
        <v>#N/A</v>
      </c>
      <c r="J3000" s="15" t="e">
        <f t="shared" si="99"/>
        <v>#N/A</v>
      </c>
    </row>
    <row r="3001" spans="2:10" x14ac:dyDescent="0.25">
      <c r="B3001" s="129" t="e">
        <f>VLOOKUP(A3001,'Carga Remito.'!A$4:AK$16957,3,0)</f>
        <v>#N/A</v>
      </c>
      <c r="C3001" s="131" t="e">
        <f t="shared" ca="1" si="98"/>
        <v>#N/A</v>
      </c>
      <c r="D3001" s="28" t="e">
        <f>VLOOKUP(A3001,'Carga Remito.'!A$4:AK$15957,4,0)</f>
        <v>#N/A</v>
      </c>
      <c r="E3001" s="28" t="e">
        <f>VLOOKUP(A3001,'Carga Remito.'!A$4:AK$2258,6,0)</f>
        <v>#N/A</v>
      </c>
      <c r="F3001" s="28" t="e">
        <f>VLOOKUP(A3001,'Carga Remito.'!A$4:AK$1858,7,0)</f>
        <v>#N/A</v>
      </c>
      <c r="G3001" s="27" t="e">
        <f>VLOOKUP(A3001,'Carga Remito.'!A$4:AK$20957,MATCH(G$4,'Carga Remito.'!A$3:AQ$3,0),0)</f>
        <v>#N/A</v>
      </c>
      <c r="J3001" s="15" t="e">
        <f t="shared" si="99"/>
        <v>#N/A</v>
      </c>
    </row>
    <row r="3002" spans="2:10" x14ac:dyDescent="0.25">
      <c r="B3002" s="129" t="e">
        <f>VLOOKUP(A3002,'Carga Remito.'!A$4:AK$16957,3,0)</f>
        <v>#N/A</v>
      </c>
      <c r="C3002" s="131" t="e">
        <f t="shared" ca="1" si="98"/>
        <v>#N/A</v>
      </c>
      <c r="D3002" s="28" t="e">
        <f>VLOOKUP(A3002,'Carga Remito.'!A$4:AK$15957,4,0)</f>
        <v>#N/A</v>
      </c>
      <c r="E3002" s="28" t="e">
        <f>VLOOKUP(A3002,'Carga Remito.'!A$4:AK$2258,6,0)</f>
        <v>#N/A</v>
      </c>
      <c r="F3002" s="28" t="e">
        <f>VLOOKUP(A3002,'Carga Remito.'!A$4:AK$1858,7,0)</f>
        <v>#N/A</v>
      </c>
      <c r="G3002" s="27" t="e">
        <f>VLOOKUP(A3002,'Carga Remito.'!A$4:AK$20957,MATCH(G$4,'Carga Remito.'!A$3:AQ$3,0),0)</f>
        <v>#N/A</v>
      </c>
      <c r="J3002" s="15" t="e">
        <f t="shared" si="99"/>
        <v>#N/A</v>
      </c>
    </row>
    <row r="3003" spans="2:10" x14ac:dyDescent="0.25">
      <c r="B3003" s="129" t="e">
        <f>VLOOKUP(A3003,'Carga Remito.'!A$4:AK$16957,3,0)</f>
        <v>#N/A</v>
      </c>
      <c r="C3003" s="131" t="e">
        <f t="shared" ca="1" si="98"/>
        <v>#N/A</v>
      </c>
      <c r="D3003" s="28" t="e">
        <f>VLOOKUP(A3003,'Carga Remito.'!A$4:AK$15957,4,0)</f>
        <v>#N/A</v>
      </c>
      <c r="E3003" s="28" t="e">
        <f>VLOOKUP(A3003,'Carga Remito.'!A$4:AK$2258,6,0)</f>
        <v>#N/A</v>
      </c>
      <c r="F3003" s="28" t="e">
        <f>VLOOKUP(A3003,'Carga Remito.'!A$4:AK$1858,7,0)</f>
        <v>#N/A</v>
      </c>
      <c r="G3003" s="27" t="e">
        <f>VLOOKUP(A3003,'Carga Remito.'!A$4:AK$20957,MATCH(G$4,'Carga Remito.'!A$3:AQ$3,0),0)</f>
        <v>#N/A</v>
      </c>
      <c r="J3003" s="15" t="e">
        <f t="shared" si="99"/>
        <v>#N/A</v>
      </c>
    </row>
    <row r="3004" spans="2:10" x14ac:dyDescent="0.25">
      <c r="B3004" s="129" t="e">
        <f>VLOOKUP(A3004,'Carga Remito.'!A$4:AK$16957,3,0)</f>
        <v>#N/A</v>
      </c>
      <c r="C3004" s="131" t="e">
        <f t="shared" ca="1" si="98"/>
        <v>#N/A</v>
      </c>
      <c r="D3004" s="28" t="e">
        <f>VLOOKUP(A3004,'Carga Remito.'!A$4:AK$15957,4,0)</f>
        <v>#N/A</v>
      </c>
      <c r="E3004" s="28" t="e">
        <f>VLOOKUP(A3004,'Carga Remito.'!A$4:AK$2258,6,0)</f>
        <v>#N/A</v>
      </c>
      <c r="F3004" s="28" t="e">
        <f>VLOOKUP(A3004,'Carga Remito.'!A$4:AK$1858,7,0)</f>
        <v>#N/A</v>
      </c>
      <c r="G3004" s="27" t="e">
        <f>VLOOKUP(A3004,'Carga Remito.'!A$4:AK$20957,MATCH(G$4,'Carga Remito.'!A$3:AQ$3,0),0)</f>
        <v>#N/A</v>
      </c>
      <c r="J3004" s="15" t="e">
        <f t="shared" si="99"/>
        <v>#N/A</v>
      </c>
    </row>
    <row r="3005" spans="2:10" x14ac:dyDescent="0.25">
      <c r="B3005" s="129" t="e">
        <f>VLOOKUP(A3005,'Carga Remito.'!A$4:AK$16957,3,0)</f>
        <v>#N/A</v>
      </c>
      <c r="C3005" s="131" t="e">
        <f t="shared" ca="1" si="98"/>
        <v>#N/A</v>
      </c>
      <c r="D3005" s="28" t="e">
        <f>VLOOKUP(A3005,'Carga Remito.'!A$4:AK$15957,4,0)</f>
        <v>#N/A</v>
      </c>
      <c r="E3005" s="28" t="e">
        <f>VLOOKUP(A3005,'Carga Remito.'!A$4:AK$2258,6,0)</f>
        <v>#N/A</v>
      </c>
      <c r="F3005" s="28" t="e">
        <f>VLOOKUP(A3005,'Carga Remito.'!A$4:AK$1858,7,0)</f>
        <v>#N/A</v>
      </c>
      <c r="G3005" s="27" t="e">
        <f>VLOOKUP(A3005,'Carga Remito.'!A$4:AK$20957,MATCH(G$4,'Carga Remito.'!A$3:AQ$3,0),0)</f>
        <v>#N/A</v>
      </c>
      <c r="J3005" s="15" t="e">
        <f t="shared" si="99"/>
        <v>#N/A</v>
      </c>
    </row>
    <row r="3006" spans="2:10" x14ac:dyDescent="0.25">
      <c r="B3006" s="129" t="e">
        <f>VLOOKUP(A3006,'Carga Remito.'!A$4:AK$16957,3,0)</f>
        <v>#N/A</v>
      </c>
      <c r="C3006" s="131" t="e">
        <f t="shared" ca="1" si="98"/>
        <v>#N/A</v>
      </c>
      <c r="D3006" s="28" t="e">
        <f>VLOOKUP(A3006,'Carga Remito.'!A$4:AK$15957,4,0)</f>
        <v>#N/A</v>
      </c>
      <c r="E3006" s="28" t="e">
        <f>VLOOKUP(A3006,'Carga Remito.'!A$4:AK$2258,6,0)</f>
        <v>#N/A</v>
      </c>
      <c r="F3006" s="28" t="e">
        <f>VLOOKUP(A3006,'Carga Remito.'!A$4:AK$1858,7,0)</f>
        <v>#N/A</v>
      </c>
      <c r="G3006" s="27" t="e">
        <f>VLOOKUP(A3006,'Carga Remito.'!A$4:AK$20957,MATCH(G$4,'Carga Remito.'!A$3:AQ$3,0),0)</f>
        <v>#N/A</v>
      </c>
      <c r="J3006" s="15" t="e">
        <f t="shared" si="99"/>
        <v>#N/A</v>
      </c>
    </row>
    <row r="3007" spans="2:10" x14ac:dyDescent="0.25">
      <c r="B3007" s="129" t="e">
        <f>VLOOKUP(A3007,'Carga Remito.'!A$4:AK$16957,3,0)</f>
        <v>#N/A</v>
      </c>
      <c r="C3007" s="131" t="e">
        <f t="shared" ca="1" si="98"/>
        <v>#N/A</v>
      </c>
      <c r="D3007" s="28" t="e">
        <f>VLOOKUP(A3007,'Carga Remito.'!A$4:AK$15957,4,0)</f>
        <v>#N/A</v>
      </c>
      <c r="E3007" s="28" t="e">
        <f>VLOOKUP(A3007,'Carga Remito.'!A$4:AK$2258,6,0)</f>
        <v>#N/A</v>
      </c>
      <c r="F3007" s="28" t="e">
        <f>VLOOKUP(A3007,'Carga Remito.'!A$4:AK$1858,7,0)</f>
        <v>#N/A</v>
      </c>
      <c r="G3007" s="27" t="e">
        <f>VLOOKUP(A3007,'Carga Remito.'!A$4:AK$20957,MATCH(G$4,'Carga Remito.'!A$3:AQ$3,0),0)</f>
        <v>#N/A</v>
      </c>
      <c r="J3007" s="15" t="e">
        <f t="shared" si="99"/>
        <v>#N/A</v>
      </c>
    </row>
    <row r="3008" spans="2:10" x14ac:dyDescent="0.25">
      <c r="B3008" s="129" t="e">
        <f>VLOOKUP(A3008,'Carga Remito.'!A$4:AK$16957,3,0)</f>
        <v>#N/A</v>
      </c>
      <c r="C3008" s="131" t="e">
        <f t="shared" ca="1" si="98"/>
        <v>#N/A</v>
      </c>
      <c r="D3008" s="28" t="e">
        <f>VLOOKUP(A3008,'Carga Remito.'!A$4:AK$15957,4,0)</f>
        <v>#N/A</v>
      </c>
      <c r="E3008" s="28" t="e">
        <f>VLOOKUP(A3008,'Carga Remito.'!A$4:AK$2258,6,0)</f>
        <v>#N/A</v>
      </c>
      <c r="F3008" s="28" t="e">
        <f>VLOOKUP(A3008,'Carga Remito.'!A$4:AK$1858,7,0)</f>
        <v>#N/A</v>
      </c>
      <c r="G3008" s="27" t="e">
        <f>VLOOKUP(A3008,'Carga Remito.'!A$4:AK$20957,MATCH(G$4,'Carga Remito.'!A$3:AQ$3,0),0)</f>
        <v>#N/A</v>
      </c>
      <c r="J3008" s="15" t="e">
        <f t="shared" si="99"/>
        <v>#N/A</v>
      </c>
    </row>
    <row r="3009" spans="2:10" x14ac:dyDescent="0.25">
      <c r="B3009" s="129" t="e">
        <f>VLOOKUP(A3009,'Carga Remito.'!A$4:AK$16957,3,0)</f>
        <v>#N/A</v>
      </c>
      <c r="C3009" s="131" t="e">
        <f t="shared" ca="1" si="98"/>
        <v>#N/A</v>
      </c>
      <c r="D3009" s="28" t="e">
        <f>VLOOKUP(A3009,'Carga Remito.'!A$4:AK$15957,4,0)</f>
        <v>#N/A</v>
      </c>
      <c r="E3009" s="28" t="e">
        <f>VLOOKUP(A3009,'Carga Remito.'!A$4:AK$2258,6,0)</f>
        <v>#N/A</v>
      </c>
      <c r="F3009" s="28" t="e">
        <f>VLOOKUP(A3009,'Carga Remito.'!A$4:AK$1858,7,0)</f>
        <v>#N/A</v>
      </c>
      <c r="G3009" s="27" t="e">
        <f>VLOOKUP(A3009,'Carga Remito.'!A$4:AK$20957,MATCH(G$4,'Carga Remito.'!A$3:AQ$3,0),0)</f>
        <v>#N/A</v>
      </c>
      <c r="J3009" s="15" t="e">
        <f t="shared" si="99"/>
        <v>#N/A</v>
      </c>
    </row>
    <row r="3010" spans="2:10" x14ac:dyDescent="0.25">
      <c r="B3010" s="129" t="e">
        <f>VLOOKUP(A3010,'Carga Remito.'!A$4:AK$16957,3,0)</f>
        <v>#N/A</v>
      </c>
      <c r="C3010" s="131" t="e">
        <f t="shared" ca="1" si="98"/>
        <v>#N/A</v>
      </c>
      <c r="D3010" s="28" t="e">
        <f>VLOOKUP(A3010,'Carga Remito.'!A$4:AK$15957,4,0)</f>
        <v>#N/A</v>
      </c>
      <c r="E3010" s="28" t="e">
        <f>VLOOKUP(A3010,'Carga Remito.'!A$4:AK$2258,6,0)</f>
        <v>#N/A</v>
      </c>
      <c r="F3010" s="28" t="e">
        <f>VLOOKUP(A3010,'Carga Remito.'!A$4:AK$1858,7,0)</f>
        <v>#N/A</v>
      </c>
      <c r="G3010" s="27" t="e">
        <f>VLOOKUP(A3010,'Carga Remito.'!A$4:AK$20957,MATCH(G$4,'Carga Remito.'!A$3:AQ$3,0),0)</f>
        <v>#N/A</v>
      </c>
      <c r="J3010" s="15" t="e">
        <f t="shared" si="99"/>
        <v>#N/A</v>
      </c>
    </row>
    <row r="3011" spans="2:10" x14ac:dyDescent="0.25">
      <c r="B3011" s="129" t="e">
        <f>VLOOKUP(A3011,'Carga Remito.'!A$4:AK$16957,3,0)</f>
        <v>#N/A</v>
      </c>
      <c r="C3011" s="131" t="e">
        <f t="shared" ca="1" si="98"/>
        <v>#N/A</v>
      </c>
      <c r="D3011" s="28" t="e">
        <f>VLOOKUP(A3011,'Carga Remito.'!A$4:AK$15957,4,0)</f>
        <v>#N/A</v>
      </c>
      <c r="E3011" s="28" t="e">
        <f>VLOOKUP(A3011,'Carga Remito.'!A$4:AK$2258,6,0)</f>
        <v>#N/A</v>
      </c>
      <c r="F3011" s="28" t="e">
        <f>VLOOKUP(A3011,'Carga Remito.'!A$4:AK$1858,7,0)</f>
        <v>#N/A</v>
      </c>
      <c r="G3011" s="27" t="e">
        <f>VLOOKUP(A3011,'Carga Remito.'!A$4:AK$20957,MATCH(G$4,'Carga Remito.'!A$3:AQ$3,0),0)</f>
        <v>#N/A</v>
      </c>
      <c r="J3011" s="15" t="e">
        <f t="shared" si="99"/>
        <v>#N/A</v>
      </c>
    </row>
    <row r="3012" spans="2:10" x14ac:dyDescent="0.25">
      <c r="B3012" s="129" t="e">
        <f>VLOOKUP(A3012,'Carga Remito.'!A$4:AK$16957,3,0)</f>
        <v>#N/A</v>
      </c>
      <c r="C3012" s="131" t="e">
        <f t="shared" ca="1" si="98"/>
        <v>#N/A</v>
      </c>
      <c r="D3012" s="28" t="e">
        <f>VLOOKUP(A3012,'Carga Remito.'!A$4:AK$15957,4,0)</f>
        <v>#N/A</v>
      </c>
      <c r="E3012" s="28" t="e">
        <f>VLOOKUP(A3012,'Carga Remito.'!A$4:AK$2258,6,0)</f>
        <v>#N/A</v>
      </c>
      <c r="F3012" s="28" t="e">
        <f>VLOOKUP(A3012,'Carga Remito.'!A$4:AK$1858,7,0)</f>
        <v>#N/A</v>
      </c>
      <c r="G3012" s="27" t="e">
        <f>VLOOKUP(A3012,'Carga Remito.'!A$4:AK$20957,MATCH(G$4,'Carga Remito.'!A$3:AQ$3,0),0)</f>
        <v>#N/A</v>
      </c>
      <c r="J3012" s="15" t="e">
        <f t="shared" si="99"/>
        <v>#N/A</v>
      </c>
    </row>
    <row r="3013" spans="2:10" x14ac:dyDescent="0.25">
      <c r="B3013" s="129" t="e">
        <f>VLOOKUP(A3013,'Carga Remito.'!A$4:AK$16957,3,0)</f>
        <v>#N/A</v>
      </c>
      <c r="C3013" s="131" t="e">
        <f t="shared" ca="1" si="98"/>
        <v>#N/A</v>
      </c>
      <c r="D3013" s="28" t="e">
        <f>VLOOKUP(A3013,'Carga Remito.'!A$4:AK$15957,4,0)</f>
        <v>#N/A</v>
      </c>
      <c r="E3013" s="28" t="e">
        <f>VLOOKUP(A3013,'Carga Remito.'!A$4:AK$2258,6,0)</f>
        <v>#N/A</v>
      </c>
      <c r="F3013" s="28" t="e">
        <f>VLOOKUP(A3013,'Carga Remito.'!A$4:AK$1858,7,0)</f>
        <v>#N/A</v>
      </c>
      <c r="G3013" s="27" t="e">
        <f>VLOOKUP(A3013,'Carga Remito.'!A$4:AK$20957,MATCH(G$4,'Carga Remito.'!A$3:AQ$3,0),0)</f>
        <v>#N/A</v>
      </c>
      <c r="J3013" s="15" t="e">
        <f t="shared" si="99"/>
        <v>#N/A</v>
      </c>
    </row>
    <row r="3014" spans="2:10" x14ac:dyDescent="0.25">
      <c r="B3014" s="129" t="e">
        <f>VLOOKUP(A3014,'Carga Remito.'!A$4:AK$16957,3,0)</f>
        <v>#N/A</v>
      </c>
      <c r="C3014" s="131" t="e">
        <f t="shared" ca="1" si="98"/>
        <v>#N/A</v>
      </c>
      <c r="D3014" s="28" t="e">
        <f>VLOOKUP(A3014,'Carga Remito.'!A$4:AK$15957,4,0)</f>
        <v>#N/A</v>
      </c>
      <c r="E3014" s="28" t="e">
        <f>VLOOKUP(A3014,'Carga Remito.'!A$4:AK$2258,6,0)</f>
        <v>#N/A</v>
      </c>
      <c r="F3014" s="28" t="e">
        <f>VLOOKUP(A3014,'Carga Remito.'!A$4:AK$1858,7,0)</f>
        <v>#N/A</v>
      </c>
      <c r="G3014" s="27" t="e">
        <f>VLOOKUP(A3014,'Carga Remito.'!A$4:AK$20957,MATCH(G$4,'Carga Remito.'!A$3:AQ$3,0),0)</f>
        <v>#N/A</v>
      </c>
      <c r="J3014" s="15" t="e">
        <f t="shared" si="99"/>
        <v>#N/A</v>
      </c>
    </row>
    <row r="3015" spans="2:10" x14ac:dyDescent="0.25">
      <c r="B3015" s="129" t="e">
        <f>VLOOKUP(A3015,'Carga Remito.'!A$4:AK$16957,3,0)</f>
        <v>#N/A</v>
      </c>
      <c r="C3015" s="131" t="e">
        <f t="shared" ca="1" si="98"/>
        <v>#N/A</v>
      </c>
      <c r="D3015" s="28" t="e">
        <f>VLOOKUP(A3015,'Carga Remito.'!A$4:AK$15957,4,0)</f>
        <v>#N/A</v>
      </c>
      <c r="E3015" s="28" t="e">
        <f>VLOOKUP(A3015,'Carga Remito.'!A$4:AK$2258,6,0)</f>
        <v>#N/A</v>
      </c>
      <c r="F3015" s="28" t="e">
        <f>VLOOKUP(A3015,'Carga Remito.'!A$4:AK$1858,7,0)</f>
        <v>#N/A</v>
      </c>
      <c r="G3015" s="27" t="e">
        <f>VLOOKUP(A3015,'Carga Remito.'!A$4:AK$20957,MATCH(G$4,'Carga Remito.'!A$3:AQ$3,0),0)</f>
        <v>#N/A</v>
      </c>
      <c r="J3015" s="15" t="e">
        <f t="shared" si="99"/>
        <v>#N/A</v>
      </c>
    </row>
    <row r="3016" spans="2:10" x14ac:dyDescent="0.25">
      <c r="B3016" s="129" t="e">
        <f>VLOOKUP(A3016,'Carga Remito.'!A$4:AK$16957,3,0)</f>
        <v>#N/A</v>
      </c>
      <c r="C3016" s="131" t="e">
        <f t="shared" ca="1" si="98"/>
        <v>#N/A</v>
      </c>
      <c r="D3016" s="28" t="e">
        <f>VLOOKUP(A3016,'Carga Remito.'!A$4:AK$15957,4,0)</f>
        <v>#N/A</v>
      </c>
      <c r="E3016" s="28" t="e">
        <f>VLOOKUP(A3016,'Carga Remito.'!A$4:AK$2258,6,0)</f>
        <v>#N/A</v>
      </c>
      <c r="F3016" s="28" t="e">
        <f>VLOOKUP(A3016,'Carga Remito.'!A$4:AK$1858,7,0)</f>
        <v>#N/A</v>
      </c>
      <c r="G3016" s="27" t="e">
        <f>VLOOKUP(A3016,'Carga Remito.'!A$4:AK$20957,MATCH(G$4,'Carga Remito.'!A$3:AQ$3,0),0)</f>
        <v>#N/A</v>
      </c>
      <c r="J3016" s="15" t="e">
        <f t="shared" si="99"/>
        <v>#N/A</v>
      </c>
    </row>
    <row r="3017" spans="2:10" x14ac:dyDescent="0.25">
      <c r="B3017" s="129" t="e">
        <f>VLOOKUP(A3017,'Carga Remito.'!A$4:AK$16957,3,0)</f>
        <v>#N/A</v>
      </c>
      <c r="C3017" s="131" t="e">
        <f t="shared" ca="1" si="98"/>
        <v>#N/A</v>
      </c>
      <c r="D3017" s="28" t="e">
        <f>VLOOKUP(A3017,'Carga Remito.'!A$4:AK$15957,4,0)</f>
        <v>#N/A</v>
      </c>
      <c r="E3017" s="28" t="e">
        <f>VLOOKUP(A3017,'Carga Remito.'!A$4:AK$2258,6,0)</f>
        <v>#N/A</v>
      </c>
      <c r="F3017" s="28" t="e">
        <f>VLOOKUP(A3017,'Carga Remito.'!A$4:AK$1858,7,0)</f>
        <v>#N/A</v>
      </c>
      <c r="G3017" s="27" t="e">
        <f>VLOOKUP(A3017,'Carga Remito.'!A$4:AK$20957,MATCH(G$4,'Carga Remito.'!A$3:AQ$3,0),0)</f>
        <v>#N/A</v>
      </c>
      <c r="J3017" s="15" t="e">
        <f t="shared" si="99"/>
        <v>#N/A</v>
      </c>
    </row>
    <row r="3018" spans="2:10" x14ac:dyDescent="0.25">
      <c r="B3018" s="129" t="e">
        <f>VLOOKUP(A3018,'Carga Remito.'!A$4:AK$16957,3,0)</f>
        <v>#N/A</v>
      </c>
      <c r="C3018" s="131" t="e">
        <f t="shared" ca="1" si="98"/>
        <v>#N/A</v>
      </c>
      <c r="D3018" s="28" t="e">
        <f>VLOOKUP(A3018,'Carga Remito.'!A$4:AK$15957,4,0)</f>
        <v>#N/A</v>
      </c>
      <c r="E3018" s="28" t="e">
        <f>VLOOKUP(A3018,'Carga Remito.'!A$4:AK$2258,6,0)</f>
        <v>#N/A</v>
      </c>
      <c r="F3018" s="28" t="e">
        <f>VLOOKUP(A3018,'Carga Remito.'!A$4:AK$1858,7,0)</f>
        <v>#N/A</v>
      </c>
      <c r="G3018" s="27" t="e">
        <f>VLOOKUP(A3018,'Carga Remito.'!A$4:AK$20957,MATCH(G$4,'Carga Remito.'!A$3:AQ$3,0),0)</f>
        <v>#N/A</v>
      </c>
      <c r="J3018" s="15" t="e">
        <f t="shared" si="99"/>
        <v>#N/A</v>
      </c>
    </row>
    <row r="3019" spans="2:10" x14ac:dyDescent="0.25">
      <c r="B3019" s="129" t="e">
        <f>VLOOKUP(A3019,'Carga Remito.'!A$4:AK$16957,3,0)</f>
        <v>#N/A</v>
      </c>
      <c r="C3019" s="131" t="e">
        <f t="shared" ca="1" si="98"/>
        <v>#N/A</v>
      </c>
      <c r="D3019" s="28" t="e">
        <f>VLOOKUP(A3019,'Carga Remito.'!A$4:AK$15957,4,0)</f>
        <v>#N/A</v>
      </c>
      <c r="E3019" s="28" t="e">
        <f>VLOOKUP(A3019,'Carga Remito.'!A$4:AK$2258,6,0)</f>
        <v>#N/A</v>
      </c>
      <c r="F3019" s="28" t="e">
        <f>VLOOKUP(A3019,'Carga Remito.'!A$4:AK$1858,7,0)</f>
        <v>#N/A</v>
      </c>
      <c r="G3019" s="27" t="e">
        <f>VLOOKUP(A3019,'Carga Remito.'!A$4:AK$20957,MATCH(G$4,'Carga Remito.'!A$3:AQ$3,0),0)</f>
        <v>#N/A</v>
      </c>
      <c r="J3019" s="15" t="e">
        <f t="shared" si="99"/>
        <v>#N/A</v>
      </c>
    </row>
    <row r="3020" spans="2:10" x14ac:dyDescent="0.25">
      <c r="B3020" s="129" t="e">
        <f>VLOOKUP(A3020,'Carga Remito.'!A$4:AK$16957,3,0)</f>
        <v>#N/A</v>
      </c>
      <c r="C3020" s="131" t="e">
        <f t="shared" ca="1" si="98"/>
        <v>#N/A</v>
      </c>
      <c r="D3020" s="28" t="e">
        <f>VLOOKUP(A3020,'Carga Remito.'!A$4:AK$15957,4,0)</f>
        <v>#N/A</v>
      </c>
      <c r="E3020" s="28" t="e">
        <f>VLOOKUP(A3020,'Carga Remito.'!A$4:AK$2258,6,0)</f>
        <v>#N/A</v>
      </c>
      <c r="F3020" s="28" t="e">
        <f>VLOOKUP(A3020,'Carga Remito.'!A$4:AK$1858,7,0)</f>
        <v>#N/A</v>
      </c>
      <c r="G3020" s="27" t="e">
        <f>VLOOKUP(A3020,'Carga Remito.'!A$4:AK$20957,MATCH(G$4,'Carga Remito.'!A$3:AQ$3,0),0)</f>
        <v>#N/A</v>
      </c>
      <c r="J3020" s="15" t="e">
        <f t="shared" si="99"/>
        <v>#N/A</v>
      </c>
    </row>
    <row r="3021" spans="2:10" x14ac:dyDescent="0.25">
      <c r="B3021" s="129" t="e">
        <f>VLOOKUP(A3021,'Carga Remito.'!A$4:AK$16957,3,0)</f>
        <v>#N/A</v>
      </c>
      <c r="C3021" s="131" t="e">
        <f t="shared" ca="1" si="98"/>
        <v>#N/A</v>
      </c>
      <c r="D3021" s="28" t="e">
        <f>VLOOKUP(A3021,'Carga Remito.'!A$4:AK$15957,4,0)</f>
        <v>#N/A</v>
      </c>
      <c r="E3021" s="28" t="e">
        <f>VLOOKUP(A3021,'Carga Remito.'!A$4:AK$2258,6,0)</f>
        <v>#N/A</v>
      </c>
      <c r="F3021" s="28" t="e">
        <f>VLOOKUP(A3021,'Carga Remito.'!A$4:AK$1858,7,0)</f>
        <v>#N/A</v>
      </c>
      <c r="G3021" s="27" t="e">
        <f>VLOOKUP(A3021,'Carga Remito.'!A$4:AK$20957,MATCH(G$4,'Carga Remito.'!A$3:AQ$3,0),0)</f>
        <v>#N/A</v>
      </c>
      <c r="J3021" s="15" t="e">
        <f t="shared" si="99"/>
        <v>#N/A</v>
      </c>
    </row>
    <row r="3022" spans="2:10" x14ac:dyDescent="0.25">
      <c r="B3022" s="129" t="e">
        <f>VLOOKUP(A3022,'Carga Remito.'!A$4:AK$16957,3,0)</f>
        <v>#N/A</v>
      </c>
      <c r="C3022" s="131" t="e">
        <f t="shared" ca="1" si="98"/>
        <v>#N/A</v>
      </c>
      <c r="D3022" s="28" t="e">
        <f>VLOOKUP(A3022,'Carga Remito.'!A$4:AK$15957,4,0)</f>
        <v>#N/A</v>
      </c>
      <c r="E3022" s="28" t="e">
        <f>VLOOKUP(A3022,'Carga Remito.'!A$4:AK$2258,6,0)</f>
        <v>#N/A</v>
      </c>
      <c r="F3022" s="28" t="e">
        <f>VLOOKUP(A3022,'Carga Remito.'!A$4:AK$1858,7,0)</f>
        <v>#N/A</v>
      </c>
      <c r="G3022" s="27" t="e">
        <f>VLOOKUP(A3022,'Carga Remito.'!A$4:AK$20957,MATCH(G$4,'Carga Remito.'!A$3:AQ$3,0),0)</f>
        <v>#N/A</v>
      </c>
      <c r="J3022" s="15" t="e">
        <f t="shared" si="99"/>
        <v>#N/A</v>
      </c>
    </row>
    <row r="3023" spans="2:10" x14ac:dyDescent="0.25">
      <c r="B3023" s="129" t="e">
        <f>VLOOKUP(A3023,'Carga Remito.'!A$4:AK$16957,3,0)</f>
        <v>#N/A</v>
      </c>
      <c r="C3023" s="131" t="e">
        <f t="shared" ca="1" si="98"/>
        <v>#N/A</v>
      </c>
      <c r="D3023" s="28" t="e">
        <f>VLOOKUP(A3023,'Carga Remito.'!A$4:AK$15957,4,0)</f>
        <v>#N/A</v>
      </c>
      <c r="E3023" s="28" t="e">
        <f>VLOOKUP(A3023,'Carga Remito.'!A$4:AK$2258,6,0)</f>
        <v>#N/A</v>
      </c>
      <c r="F3023" s="28" t="e">
        <f>VLOOKUP(A3023,'Carga Remito.'!A$4:AK$1858,7,0)</f>
        <v>#N/A</v>
      </c>
      <c r="G3023" s="27" t="e">
        <f>VLOOKUP(A3023,'Carga Remito.'!A$4:AK$20957,MATCH(G$4,'Carga Remito.'!A$3:AQ$3,0),0)</f>
        <v>#N/A</v>
      </c>
      <c r="J3023" s="15" t="e">
        <f t="shared" si="99"/>
        <v>#N/A</v>
      </c>
    </row>
    <row r="3024" spans="2:10" x14ac:dyDescent="0.25">
      <c r="B3024" s="129" t="e">
        <f>VLOOKUP(A3024,'Carga Remito.'!A$4:AK$16957,3,0)</f>
        <v>#N/A</v>
      </c>
      <c r="C3024" s="131" t="e">
        <f t="shared" ca="1" si="98"/>
        <v>#N/A</v>
      </c>
      <c r="D3024" s="28" t="e">
        <f>VLOOKUP(A3024,'Carga Remito.'!A$4:AK$15957,4,0)</f>
        <v>#N/A</v>
      </c>
      <c r="E3024" s="28" t="e">
        <f>VLOOKUP(A3024,'Carga Remito.'!A$4:AK$2258,6,0)</f>
        <v>#N/A</v>
      </c>
      <c r="F3024" s="28" t="e">
        <f>VLOOKUP(A3024,'Carga Remito.'!A$4:AK$1858,7,0)</f>
        <v>#N/A</v>
      </c>
      <c r="G3024" s="27" t="e">
        <f>VLOOKUP(A3024,'Carga Remito.'!A$4:AK$20957,MATCH(G$4,'Carga Remito.'!A$3:AQ$3,0),0)</f>
        <v>#N/A</v>
      </c>
      <c r="J3024" s="15" t="e">
        <f t="shared" si="99"/>
        <v>#N/A</v>
      </c>
    </row>
    <row r="3025" spans="2:10" x14ac:dyDescent="0.25">
      <c r="B3025" s="129" t="e">
        <f>VLOOKUP(A3025,'Carga Remito.'!A$4:AK$16957,3,0)</f>
        <v>#N/A</v>
      </c>
      <c r="C3025" s="131" t="e">
        <f t="shared" ca="1" si="98"/>
        <v>#N/A</v>
      </c>
      <c r="D3025" s="28" t="e">
        <f>VLOOKUP(A3025,'Carga Remito.'!A$4:AK$15957,4,0)</f>
        <v>#N/A</v>
      </c>
      <c r="E3025" s="28" t="e">
        <f>VLOOKUP(A3025,'Carga Remito.'!A$4:AK$2258,6,0)</f>
        <v>#N/A</v>
      </c>
      <c r="F3025" s="28" t="e">
        <f>VLOOKUP(A3025,'Carga Remito.'!A$4:AK$1858,7,0)</f>
        <v>#N/A</v>
      </c>
      <c r="G3025" s="27" t="e">
        <f>VLOOKUP(A3025,'Carga Remito.'!A$4:AK$20957,MATCH(G$4,'Carga Remito.'!A$3:AQ$3,0),0)</f>
        <v>#N/A</v>
      </c>
      <c r="J3025" s="15" t="e">
        <f t="shared" si="99"/>
        <v>#N/A</v>
      </c>
    </row>
    <row r="3026" spans="2:10" x14ac:dyDescent="0.25">
      <c r="B3026" s="129" t="e">
        <f>VLOOKUP(A3026,'Carga Remito.'!A$4:AK$16957,3,0)</f>
        <v>#N/A</v>
      </c>
      <c r="C3026" s="131" t="e">
        <f t="shared" ca="1" si="98"/>
        <v>#N/A</v>
      </c>
      <c r="D3026" s="28" t="e">
        <f>VLOOKUP(A3026,'Carga Remito.'!A$4:AK$15957,4,0)</f>
        <v>#N/A</v>
      </c>
      <c r="E3026" s="28" t="e">
        <f>VLOOKUP(A3026,'Carga Remito.'!A$4:AK$2258,6,0)</f>
        <v>#N/A</v>
      </c>
      <c r="F3026" s="28" t="e">
        <f>VLOOKUP(A3026,'Carga Remito.'!A$4:AK$1858,7,0)</f>
        <v>#N/A</v>
      </c>
      <c r="G3026" s="27" t="e">
        <f>VLOOKUP(A3026,'Carga Remito.'!A$4:AK$20957,MATCH(G$4,'Carga Remito.'!A$3:AQ$3,0),0)</f>
        <v>#N/A</v>
      </c>
      <c r="J3026" s="15" t="e">
        <f t="shared" si="99"/>
        <v>#N/A</v>
      </c>
    </row>
    <row r="3027" spans="2:10" x14ac:dyDescent="0.25">
      <c r="B3027" s="129" t="e">
        <f>VLOOKUP(A3027,'Carga Remito.'!A$4:AK$16957,3,0)</f>
        <v>#N/A</v>
      </c>
      <c r="C3027" s="131" t="e">
        <f t="shared" ca="1" si="98"/>
        <v>#N/A</v>
      </c>
      <c r="D3027" s="28" t="e">
        <f>VLOOKUP(A3027,'Carga Remito.'!A$4:AK$15957,4,0)</f>
        <v>#N/A</v>
      </c>
      <c r="E3027" s="28" t="e">
        <f>VLOOKUP(A3027,'Carga Remito.'!A$4:AK$2258,6,0)</f>
        <v>#N/A</v>
      </c>
      <c r="F3027" s="28" t="e">
        <f>VLOOKUP(A3027,'Carga Remito.'!A$4:AK$1858,7,0)</f>
        <v>#N/A</v>
      </c>
      <c r="G3027" s="27" t="e">
        <f>VLOOKUP(A3027,'Carga Remito.'!A$4:AK$20957,MATCH(G$4,'Carga Remito.'!A$3:AQ$3,0),0)</f>
        <v>#N/A</v>
      </c>
      <c r="J3027" s="15" t="e">
        <f t="shared" si="99"/>
        <v>#N/A</v>
      </c>
    </row>
    <row r="3028" spans="2:10" x14ac:dyDescent="0.25">
      <c r="B3028" s="129" t="e">
        <f>VLOOKUP(A3028,'Carga Remito.'!A$4:AK$16957,3,0)</f>
        <v>#N/A</v>
      </c>
      <c r="C3028" s="131" t="e">
        <f t="shared" ca="1" si="98"/>
        <v>#N/A</v>
      </c>
      <c r="D3028" s="28" t="e">
        <f>VLOOKUP(A3028,'Carga Remito.'!A$4:AK$15957,4,0)</f>
        <v>#N/A</v>
      </c>
      <c r="E3028" s="28" t="e">
        <f>VLOOKUP(A3028,'Carga Remito.'!A$4:AK$2258,6,0)</f>
        <v>#N/A</v>
      </c>
      <c r="F3028" s="28" t="e">
        <f>VLOOKUP(A3028,'Carga Remito.'!A$4:AK$1858,7,0)</f>
        <v>#N/A</v>
      </c>
      <c r="G3028" s="27" t="e">
        <f>VLOOKUP(A3028,'Carga Remito.'!A$4:AK$20957,MATCH(G$4,'Carga Remito.'!A$3:AQ$3,0),0)</f>
        <v>#N/A</v>
      </c>
      <c r="J3028" s="15" t="e">
        <f t="shared" si="99"/>
        <v>#N/A</v>
      </c>
    </row>
    <row r="3029" spans="2:10" x14ac:dyDescent="0.25">
      <c r="B3029" s="129" t="e">
        <f>VLOOKUP(A3029,'Carga Remito.'!A$4:AK$16957,3,0)</f>
        <v>#N/A</v>
      </c>
      <c r="C3029" s="131" t="e">
        <f t="shared" ca="1" si="98"/>
        <v>#N/A</v>
      </c>
      <c r="D3029" s="28" t="e">
        <f>VLOOKUP(A3029,'Carga Remito.'!A$4:AK$15957,4,0)</f>
        <v>#N/A</v>
      </c>
      <c r="E3029" s="28" t="e">
        <f>VLOOKUP(A3029,'Carga Remito.'!A$4:AK$2258,6,0)</f>
        <v>#N/A</v>
      </c>
      <c r="F3029" s="28" t="e">
        <f>VLOOKUP(A3029,'Carga Remito.'!A$4:AK$1858,7,0)</f>
        <v>#N/A</v>
      </c>
      <c r="G3029" s="27" t="e">
        <f>VLOOKUP(A3029,'Carga Remito.'!A$4:AK$20957,MATCH(G$4,'Carga Remito.'!A$3:AQ$3,0),0)</f>
        <v>#N/A</v>
      </c>
      <c r="J3029" s="15" t="e">
        <f t="shared" si="99"/>
        <v>#N/A</v>
      </c>
    </row>
    <row r="3030" spans="2:10" x14ac:dyDescent="0.25">
      <c r="B3030" s="129" t="e">
        <f>VLOOKUP(A3030,'Carga Remito.'!A$4:AK$16957,3,0)</f>
        <v>#N/A</v>
      </c>
      <c r="C3030" s="131" t="e">
        <f t="shared" ca="1" si="98"/>
        <v>#N/A</v>
      </c>
      <c r="D3030" s="28" t="e">
        <f>VLOOKUP(A3030,'Carga Remito.'!A$4:AK$15957,4,0)</f>
        <v>#N/A</v>
      </c>
      <c r="E3030" s="28" t="e">
        <f>VLOOKUP(A3030,'Carga Remito.'!A$4:AK$2258,6,0)</f>
        <v>#N/A</v>
      </c>
      <c r="F3030" s="28" t="e">
        <f>VLOOKUP(A3030,'Carga Remito.'!A$4:AK$1858,7,0)</f>
        <v>#N/A</v>
      </c>
      <c r="G3030" s="27" t="e">
        <f>VLOOKUP(A3030,'Carga Remito.'!A$4:AK$20957,MATCH(G$4,'Carga Remito.'!A$3:AQ$3,0),0)</f>
        <v>#N/A</v>
      </c>
      <c r="J3030" s="15" t="e">
        <f t="shared" si="99"/>
        <v>#N/A</v>
      </c>
    </row>
    <row r="3031" spans="2:10" x14ac:dyDescent="0.25">
      <c r="B3031" s="129" t="e">
        <f>VLOOKUP(A3031,'Carga Remito.'!A$4:AK$16957,3,0)</f>
        <v>#N/A</v>
      </c>
      <c r="C3031" s="131" t="e">
        <f t="shared" ca="1" si="98"/>
        <v>#N/A</v>
      </c>
      <c r="D3031" s="28" t="e">
        <f>VLOOKUP(A3031,'Carga Remito.'!A$4:AK$15957,4,0)</f>
        <v>#N/A</v>
      </c>
      <c r="E3031" s="28" t="e">
        <f>VLOOKUP(A3031,'Carga Remito.'!A$4:AK$2258,6,0)</f>
        <v>#N/A</v>
      </c>
      <c r="F3031" s="28" t="e">
        <f>VLOOKUP(A3031,'Carga Remito.'!A$4:AK$1858,7,0)</f>
        <v>#N/A</v>
      </c>
      <c r="G3031" s="27" t="e">
        <f>VLOOKUP(A3031,'Carga Remito.'!A$4:AK$20957,MATCH(G$4,'Carga Remito.'!A$3:AQ$3,0),0)</f>
        <v>#N/A</v>
      </c>
      <c r="J3031" s="15" t="e">
        <f t="shared" si="99"/>
        <v>#N/A</v>
      </c>
    </row>
    <row r="3032" spans="2:10" x14ac:dyDescent="0.25">
      <c r="B3032" s="129" t="e">
        <f>VLOOKUP(A3032,'Carga Remito.'!A$4:AK$16957,3,0)</f>
        <v>#N/A</v>
      </c>
      <c r="C3032" s="131" t="e">
        <f t="shared" ca="1" si="98"/>
        <v>#N/A</v>
      </c>
      <c r="D3032" s="28" t="e">
        <f>VLOOKUP(A3032,'Carga Remito.'!A$4:AK$15957,4,0)</f>
        <v>#N/A</v>
      </c>
      <c r="E3032" s="28" t="e">
        <f>VLOOKUP(A3032,'Carga Remito.'!A$4:AK$2258,6,0)</f>
        <v>#N/A</v>
      </c>
      <c r="F3032" s="28" t="e">
        <f>VLOOKUP(A3032,'Carga Remito.'!A$4:AK$1858,7,0)</f>
        <v>#N/A</v>
      </c>
      <c r="G3032" s="27" t="e">
        <f>VLOOKUP(A3032,'Carga Remito.'!A$4:AK$20957,MATCH(G$4,'Carga Remito.'!A$3:AQ$3,0),0)</f>
        <v>#N/A</v>
      </c>
      <c r="J3032" s="15" t="e">
        <f t="shared" si="99"/>
        <v>#N/A</v>
      </c>
    </row>
    <row r="3033" spans="2:10" x14ac:dyDescent="0.25">
      <c r="B3033" s="129" t="e">
        <f>VLOOKUP(A3033,'Carga Remito.'!A$4:AK$16957,3,0)</f>
        <v>#N/A</v>
      </c>
      <c r="C3033" s="131" t="e">
        <f t="shared" ca="1" si="98"/>
        <v>#N/A</v>
      </c>
      <c r="D3033" s="28" t="e">
        <f>VLOOKUP(A3033,'Carga Remito.'!A$4:AK$15957,4,0)</f>
        <v>#N/A</v>
      </c>
      <c r="E3033" s="28" t="e">
        <f>VLOOKUP(A3033,'Carga Remito.'!A$4:AK$2258,6,0)</f>
        <v>#N/A</v>
      </c>
      <c r="F3033" s="28" t="e">
        <f>VLOOKUP(A3033,'Carga Remito.'!A$4:AK$1858,7,0)</f>
        <v>#N/A</v>
      </c>
      <c r="G3033" s="27" t="e">
        <f>VLOOKUP(A3033,'Carga Remito.'!A$4:AK$20957,MATCH(G$4,'Carga Remito.'!A$3:AQ$3,0),0)</f>
        <v>#N/A</v>
      </c>
      <c r="J3033" s="15" t="e">
        <f t="shared" si="99"/>
        <v>#N/A</v>
      </c>
    </row>
    <row r="3034" spans="2:10" x14ac:dyDescent="0.25">
      <c r="B3034" s="129" t="e">
        <f>VLOOKUP(A3034,'Carga Remito.'!A$4:AK$16957,3,0)</f>
        <v>#N/A</v>
      </c>
      <c r="C3034" s="131" t="e">
        <f t="shared" ca="1" si="98"/>
        <v>#N/A</v>
      </c>
      <c r="D3034" s="28" t="e">
        <f>VLOOKUP(A3034,'Carga Remito.'!A$4:AK$15957,4,0)</f>
        <v>#N/A</v>
      </c>
      <c r="E3034" s="28" t="e">
        <f>VLOOKUP(A3034,'Carga Remito.'!A$4:AK$2258,6,0)</f>
        <v>#N/A</v>
      </c>
      <c r="F3034" s="28" t="e">
        <f>VLOOKUP(A3034,'Carga Remito.'!A$4:AK$1858,7,0)</f>
        <v>#N/A</v>
      </c>
      <c r="G3034" s="27" t="e">
        <f>VLOOKUP(A3034,'Carga Remito.'!A$4:AK$20957,MATCH(G$4,'Carga Remito.'!A$3:AQ$3,0),0)</f>
        <v>#N/A</v>
      </c>
      <c r="J3034" s="15" t="e">
        <f t="shared" si="99"/>
        <v>#N/A</v>
      </c>
    </row>
    <row r="3035" spans="2:10" x14ac:dyDescent="0.25">
      <c r="B3035" s="129" t="e">
        <f>VLOOKUP(A3035,'Carga Remito.'!A$4:AK$16957,3,0)</f>
        <v>#N/A</v>
      </c>
      <c r="C3035" s="131" t="e">
        <f t="shared" ca="1" si="98"/>
        <v>#N/A</v>
      </c>
      <c r="D3035" s="28" t="e">
        <f>VLOOKUP(A3035,'Carga Remito.'!A$4:AK$15957,4,0)</f>
        <v>#N/A</v>
      </c>
      <c r="E3035" s="28" t="e">
        <f>VLOOKUP(A3035,'Carga Remito.'!A$4:AK$2258,6,0)</f>
        <v>#N/A</v>
      </c>
      <c r="F3035" s="28" t="e">
        <f>VLOOKUP(A3035,'Carga Remito.'!A$4:AK$1858,7,0)</f>
        <v>#N/A</v>
      </c>
      <c r="G3035" s="27" t="e">
        <f>VLOOKUP(A3035,'Carga Remito.'!A$4:AK$20957,MATCH(G$4,'Carga Remito.'!A$3:AQ$3,0),0)</f>
        <v>#N/A</v>
      </c>
      <c r="J3035" s="15" t="e">
        <f t="shared" si="99"/>
        <v>#N/A</v>
      </c>
    </row>
    <row r="3036" spans="2:10" x14ac:dyDescent="0.25">
      <c r="B3036" s="129" t="e">
        <f>VLOOKUP(A3036,'Carga Remito.'!A$4:AK$16957,3,0)</f>
        <v>#N/A</v>
      </c>
      <c r="C3036" s="131" t="e">
        <f t="shared" ca="1" si="98"/>
        <v>#N/A</v>
      </c>
      <c r="D3036" s="28" t="e">
        <f>VLOOKUP(A3036,'Carga Remito.'!A$4:AK$15957,4,0)</f>
        <v>#N/A</v>
      </c>
      <c r="E3036" s="28" t="e">
        <f>VLOOKUP(A3036,'Carga Remito.'!A$4:AK$2258,6,0)</f>
        <v>#N/A</v>
      </c>
      <c r="F3036" s="28" t="e">
        <f>VLOOKUP(A3036,'Carga Remito.'!A$4:AK$1858,7,0)</f>
        <v>#N/A</v>
      </c>
      <c r="G3036" s="27" t="e">
        <f>VLOOKUP(A3036,'Carga Remito.'!A$4:AK$20957,MATCH(G$4,'Carga Remito.'!A$3:AQ$3,0),0)</f>
        <v>#N/A</v>
      </c>
      <c r="J3036" s="15" t="e">
        <f t="shared" si="99"/>
        <v>#N/A</v>
      </c>
    </row>
    <row r="3037" spans="2:10" x14ac:dyDescent="0.25">
      <c r="B3037" s="129" t="e">
        <f>VLOOKUP(A3037,'Carga Remito.'!A$4:AK$16957,3,0)</f>
        <v>#N/A</v>
      </c>
      <c r="C3037" s="131" t="e">
        <f t="shared" ca="1" si="98"/>
        <v>#N/A</v>
      </c>
      <c r="D3037" s="28" t="e">
        <f>VLOOKUP(A3037,'Carga Remito.'!A$4:AK$15957,4,0)</f>
        <v>#N/A</v>
      </c>
      <c r="E3037" s="28" t="e">
        <f>VLOOKUP(A3037,'Carga Remito.'!A$4:AK$2258,6,0)</f>
        <v>#N/A</v>
      </c>
      <c r="F3037" s="28" t="e">
        <f>VLOOKUP(A3037,'Carga Remito.'!A$4:AK$1858,7,0)</f>
        <v>#N/A</v>
      </c>
      <c r="G3037" s="27" t="e">
        <f>VLOOKUP(A3037,'Carga Remito.'!A$4:AK$20957,MATCH(G$4,'Carga Remito.'!A$3:AQ$3,0),0)</f>
        <v>#N/A</v>
      </c>
      <c r="J3037" s="15" t="e">
        <f t="shared" si="99"/>
        <v>#N/A</v>
      </c>
    </row>
    <row r="3038" spans="2:10" x14ac:dyDescent="0.25">
      <c r="B3038" s="129" t="e">
        <f>VLOOKUP(A3038,'Carga Remito.'!A$4:AK$16957,3,0)</f>
        <v>#N/A</v>
      </c>
      <c r="C3038" s="131" t="e">
        <f t="shared" ca="1" si="98"/>
        <v>#N/A</v>
      </c>
      <c r="D3038" s="28" t="e">
        <f>VLOOKUP(A3038,'Carga Remito.'!A$4:AK$15957,4,0)</f>
        <v>#N/A</v>
      </c>
      <c r="E3038" s="28" t="e">
        <f>VLOOKUP(A3038,'Carga Remito.'!A$4:AK$2258,6,0)</f>
        <v>#N/A</v>
      </c>
      <c r="F3038" s="28" t="e">
        <f>VLOOKUP(A3038,'Carga Remito.'!A$4:AK$1858,7,0)</f>
        <v>#N/A</v>
      </c>
      <c r="G3038" s="27" t="e">
        <f>VLOOKUP(A3038,'Carga Remito.'!A$4:AK$20957,MATCH(G$4,'Carga Remito.'!A$3:AQ$3,0),0)</f>
        <v>#N/A</v>
      </c>
      <c r="J3038" s="15" t="e">
        <f t="shared" si="99"/>
        <v>#N/A</v>
      </c>
    </row>
    <row r="3039" spans="2:10" x14ac:dyDescent="0.25">
      <c r="B3039" s="129" t="e">
        <f>VLOOKUP(A3039,'Carga Remito.'!A$4:AK$16957,3,0)</f>
        <v>#N/A</v>
      </c>
      <c r="C3039" s="131" t="e">
        <f t="shared" ca="1" si="98"/>
        <v>#N/A</v>
      </c>
      <c r="D3039" s="28" t="e">
        <f>VLOOKUP(A3039,'Carga Remito.'!A$4:AK$15957,4,0)</f>
        <v>#N/A</v>
      </c>
      <c r="E3039" s="28" t="e">
        <f>VLOOKUP(A3039,'Carga Remito.'!A$4:AK$2258,6,0)</f>
        <v>#N/A</v>
      </c>
      <c r="F3039" s="28" t="e">
        <f>VLOOKUP(A3039,'Carga Remito.'!A$4:AK$1858,7,0)</f>
        <v>#N/A</v>
      </c>
      <c r="G3039" s="27" t="e">
        <f>VLOOKUP(A3039,'Carga Remito.'!A$4:AK$20957,MATCH(G$4,'Carga Remito.'!A$3:AQ$3,0),0)</f>
        <v>#N/A</v>
      </c>
      <c r="J3039" s="15" t="e">
        <f t="shared" si="99"/>
        <v>#N/A</v>
      </c>
    </row>
    <row r="3040" spans="2:10" x14ac:dyDescent="0.25">
      <c r="B3040" s="129" t="e">
        <f>VLOOKUP(A3040,'Carga Remito.'!A$4:AK$16957,3,0)</f>
        <v>#N/A</v>
      </c>
      <c r="C3040" s="131" t="e">
        <f t="shared" ca="1" si="98"/>
        <v>#N/A</v>
      </c>
      <c r="D3040" s="28" t="e">
        <f>VLOOKUP(A3040,'Carga Remito.'!A$4:AK$15957,4,0)</f>
        <v>#N/A</v>
      </c>
      <c r="E3040" s="28" t="e">
        <f>VLOOKUP(A3040,'Carga Remito.'!A$4:AK$2258,6,0)</f>
        <v>#N/A</v>
      </c>
      <c r="F3040" s="28" t="e">
        <f>VLOOKUP(A3040,'Carga Remito.'!A$4:AK$1858,7,0)</f>
        <v>#N/A</v>
      </c>
      <c r="G3040" s="27" t="e">
        <f>VLOOKUP(A3040,'Carga Remito.'!A$4:AK$20957,MATCH(G$4,'Carga Remito.'!A$3:AQ$3,0),0)</f>
        <v>#N/A</v>
      </c>
      <c r="J3040" s="15" t="e">
        <f t="shared" si="99"/>
        <v>#N/A</v>
      </c>
    </row>
    <row r="3041" spans="2:10" x14ac:dyDescent="0.25">
      <c r="B3041" s="129" t="e">
        <f>VLOOKUP(A3041,'Carga Remito.'!A$4:AK$16957,3,0)</f>
        <v>#N/A</v>
      </c>
      <c r="C3041" s="131" t="e">
        <f t="shared" ca="1" si="98"/>
        <v>#N/A</v>
      </c>
      <c r="D3041" s="28" t="e">
        <f>VLOOKUP(A3041,'Carga Remito.'!A$4:AK$15957,4,0)</f>
        <v>#N/A</v>
      </c>
      <c r="E3041" s="28" t="e">
        <f>VLOOKUP(A3041,'Carga Remito.'!A$4:AK$2258,6,0)</f>
        <v>#N/A</v>
      </c>
      <c r="F3041" s="28" t="e">
        <f>VLOOKUP(A3041,'Carga Remito.'!A$4:AK$1858,7,0)</f>
        <v>#N/A</v>
      </c>
      <c r="G3041" s="27" t="e">
        <f>VLOOKUP(A3041,'Carga Remito.'!A$4:AK$20957,MATCH(G$4,'Carga Remito.'!A$3:AQ$3,0),0)</f>
        <v>#N/A</v>
      </c>
      <c r="J3041" s="15" t="e">
        <f t="shared" si="99"/>
        <v>#N/A</v>
      </c>
    </row>
    <row r="3042" spans="2:10" x14ac:dyDescent="0.25">
      <c r="B3042" s="129" t="e">
        <f>VLOOKUP(A3042,'Carga Remito.'!A$4:AK$16957,3,0)</f>
        <v>#N/A</v>
      </c>
      <c r="C3042" s="131" t="e">
        <f t="shared" ca="1" si="98"/>
        <v>#N/A</v>
      </c>
      <c r="D3042" s="28" t="e">
        <f>VLOOKUP(A3042,'Carga Remito.'!A$4:AK$15957,4,0)</f>
        <v>#N/A</v>
      </c>
      <c r="E3042" s="28" t="e">
        <f>VLOOKUP(A3042,'Carga Remito.'!A$4:AK$2258,6,0)</f>
        <v>#N/A</v>
      </c>
      <c r="F3042" s="28" t="e">
        <f>VLOOKUP(A3042,'Carga Remito.'!A$4:AK$1858,7,0)</f>
        <v>#N/A</v>
      </c>
      <c r="G3042" s="27" t="e">
        <f>VLOOKUP(A3042,'Carga Remito.'!A$4:AK$20957,MATCH(G$4,'Carga Remito.'!A$3:AQ$3,0),0)</f>
        <v>#N/A</v>
      </c>
      <c r="J3042" s="15" t="e">
        <f t="shared" si="99"/>
        <v>#N/A</v>
      </c>
    </row>
    <row r="3043" spans="2:10" x14ac:dyDescent="0.25">
      <c r="B3043" s="129" t="e">
        <f>VLOOKUP(A3043,'Carga Remito.'!A$4:AK$16957,3,0)</f>
        <v>#N/A</v>
      </c>
      <c r="C3043" s="131" t="e">
        <f t="shared" ca="1" si="98"/>
        <v>#N/A</v>
      </c>
      <c r="D3043" s="28" t="e">
        <f>VLOOKUP(A3043,'Carga Remito.'!A$4:AK$15957,4,0)</f>
        <v>#N/A</v>
      </c>
      <c r="E3043" s="28" t="e">
        <f>VLOOKUP(A3043,'Carga Remito.'!A$4:AK$2258,6,0)</f>
        <v>#N/A</v>
      </c>
      <c r="F3043" s="28" t="e">
        <f>VLOOKUP(A3043,'Carga Remito.'!A$4:AK$1858,7,0)</f>
        <v>#N/A</v>
      </c>
      <c r="G3043" s="27" t="e">
        <f>VLOOKUP(A3043,'Carga Remito.'!A$4:AK$20957,MATCH(G$4,'Carga Remito.'!A$3:AQ$3,0),0)</f>
        <v>#N/A</v>
      </c>
      <c r="J3043" s="15" t="e">
        <f t="shared" si="99"/>
        <v>#N/A</v>
      </c>
    </row>
    <row r="3044" spans="2:10" x14ac:dyDescent="0.25">
      <c r="B3044" s="129" t="e">
        <f>VLOOKUP(A3044,'Carga Remito.'!A$4:AK$16957,3,0)</f>
        <v>#N/A</v>
      </c>
      <c r="C3044" s="131" t="e">
        <f t="shared" ca="1" si="98"/>
        <v>#N/A</v>
      </c>
      <c r="D3044" s="28" t="e">
        <f>VLOOKUP(A3044,'Carga Remito.'!A$4:AK$15957,4,0)</f>
        <v>#N/A</v>
      </c>
      <c r="E3044" s="28" t="e">
        <f>VLOOKUP(A3044,'Carga Remito.'!A$4:AK$2258,6,0)</f>
        <v>#N/A</v>
      </c>
      <c r="F3044" s="28" t="e">
        <f>VLOOKUP(A3044,'Carga Remito.'!A$4:AK$1858,7,0)</f>
        <v>#N/A</v>
      </c>
      <c r="G3044" s="27" t="e">
        <f>VLOOKUP(A3044,'Carga Remito.'!A$4:AK$20957,MATCH(G$4,'Carga Remito.'!A$3:AQ$3,0),0)</f>
        <v>#N/A</v>
      </c>
      <c r="J3044" s="15" t="e">
        <f t="shared" si="99"/>
        <v>#N/A</v>
      </c>
    </row>
    <row r="3045" spans="2:10" x14ac:dyDescent="0.25">
      <c r="B3045" s="129" t="e">
        <f>VLOOKUP(A3045,'Carga Remito.'!A$4:AK$16957,3,0)</f>
        <v>#N/A</v>
      </c>
      <c r="C3045" s="131" t="e">
        <f t="shared" ref="C3045:C3108" ca="1" si="100">IF((TODAY()-B3045)&lt;30,0,(TODAY()-B3045)/30)</f>
        <v>#N/A</v>
      </c>
      <c r="D3045" s="28" t="e">
        <f>VLOOKUP(A3045,'Carga Remito.'!A$4:AK$15957,4,0)</f>
        <v>#N/A</v>
      </c>
      <c r="E3045" s="28" t="e">
        <f>VLOOKUP(A3045,'Carga Remito.'!A$4:AK$2258,6,0)</f>
        <v>#N/A</v>
      </c>
      <c r="F3045" s="28" t="e">
        <f>VLOOKUP(A3045,'Carga Remito.'!A$4:AK$1858,7,0)</f>
        <v>#N/A</v>
      </c>
      <c r="G3045" s="27" t="e">
        <f>VLOOKUP(A3045,'Carga Remito.'!A$4:AK$20957,MATCH(G$4,'Carga Remito.'!A$3:AQ$3,0),0)</f>
        <v>#N/A</v>
      </c>
      <c r="J3045" s="15" t="e">
        <f t="shared" si="99"/>
        <v>#N/A</v>
      </c>
    </row>
    <row r="3046" spans="2:10" x14ac:dyDescent="0.25">
      <c r="B3046" s="129" t="e">
        <f>VLOOKUP(A3046,'Carga Remito.'!A$4:AK$16957,3,0)</f>
        <v>#N/A</v>
      </c>
      <c r="C3046" s="131" t="e">
        <f t="shared" ca="1" si="100"/>
        <v>#N/A</v>
      </c>
      <c r="D3046" s="28" t="e">
        <f>VLOOKUP(A3046,'Carga Remito.'!A$4:AK$15957,4,0)</f>
        <v>#N/A</v>
      </c>
      <c r="E3046" s="28" t="e">
        <f>VLOOKUP(A3046,'Carga Remito.'!A$4:AK$2258,6,0)</f>
        <v>#N/A</v>
      </c>
      <c r="F3046" s="28" t="e">
        <f>VLOOKUP(A3046,'Carga Remito.'!A$4:AK$1858,7,0)</f>
        <v>#N/A</v>
      </c>
      <c r="G3046" s="27" t="e">
        <f>VLOOKUP(A3046,'Carga Remito.'!A$4:AK$20957,MATCH(G$4,'Carga Remito.'!A$3:AQ$3,0),0)</f>
        <v>#N/A</v>
      </c>
      <c r="J3046" s="15" t="e">
        <f t="shared" si="99"/>
        <v>#N/A</v>
      </c>
    </row>
    <row r="3047" spans="2:10" x14ac:dyDescent="0.25">
      <c r="B3047" s="129" t="e">
        <f>VLOOKUP(A3047,'Carga Remito.'!A$4:AK$16957,3,0)</f>
        <v>#N/A</v>
      </c>
      <c r="C3047" s="131" t="e">
        <f t="shared" ca="1" si="100"/>
        <v>#N/A</v>
      </c>
      <c r="D3047" s="28" t="e">
        <f>VLOOKUP(A3047,'Carga Remito.'!A$4:AK$15957,4,0)</f>
        <v>#N/A</v>
      </c>
      <c r="E3047" s="28" t="e">
        <f>VLOOKUP(A3047,'Carga Remito.'!A$4:AK$2258,6,0)</f>
        <v>#N/A</v>
      </c>
      <c r="F3047" s="28" t="e">
        <f>VLOOKUP(A3047,'Carga Remito.'!A$4:AK$1858,7,0)</f>
        <v>#N/A</v>
      </c>
      <c r="G3047" s="27" t="e">
        <f>VLOOKUP(A3047,'Carga Remito.'!A$4:AK$20957,MATCH(G$4,'Carga Remito.'!A$3:AQ$3,0),0)</f>
        <v>#N/A</v>
      </c>
      <c r="J3047" s="15" t="e">
        <f t="shared" si="99"/>
        <v>#N/A</v>
      </c>
    </row>
    <row r="3048" spans="2:10" x14ac:dyDescent="0.25">
      <c r="B3048" s="129" t="e">
        <f>VLOOKUP(A3048,'Carga Remito.'!A$4:AK$16957,3,0)</f>
        <v>#N/A</v>
      </c>
      <c r="C3048" s="131" t="e">
        <f t="shared" ca="1" si="100"/>
        <v>#N/A</v>
      </c>
      <c r="D3048" s="28" t="e">
        <f>VLOOKUP(A3048,'Carga Remito.'!A$4:AK$15957,4,0)</f>
        <v>#N/A</v>
      </c>
      <c r="E3048" s="28" t="e">
        <f>VLOOKUP(A3048,'Carga Remito.'!A$4:AK$2258,6,0)</f>
        <v>#N/A</v>
      </c>
      <c r="F3048" s="28" t="e">
        <f>VLOOKUP(A3048,'Carga Remito.'!A$4:AK$1858,7,0)</f>
        <v>#N/A</v>
      </c>
      <c r="G3048" s="27" t="e">
        <f>VLOOKUP(A3048,'Carga Remito.'!A$4:AK$20957,MATCH(G$4,'Carga Remito.'!A$3:AQ$3,0),0)</f>
        <v>#N/A</v>
      </c>
      <c r="J3048" s="15" t="e">
        <f t="shared" si="99"/>
        <v>#N/A</v>
      </c>
    </row>
    <row r="3049" spans="2:10" x14ac:dyDescent="0.25">
      <c r="B3049" s="129" t="e">
        <f>VLOOKUP(A3049,'Carga Remito.'!A$4:AK$16957,3,0)</f>
        <v>#N/A</v>
      </c>
      <c r="C3049" s="131" t="e">
        <f t="shared" ca="1" si="100"/>
        <v>#N/A</v>
      </c>
      <c r="D3049" s="28" t="e">
        <f>VLOOKUP(A3049,'Carga Remito.'!A$4:AK$15957,4,0)</f>
        <v>#N/A</v>
      </c>
      <c r="E3049" s="28" t="e">
        <f>VLOOKUP(A3049,'Carga Remito.'!A$4:AK$2258,6,0)</f>
        <v>#N/A</v>
      </c>
      <c r="F3049" s="28" t="e">
        <f>VLOOKUP(A3049,'Carga Remito.'!A$4:AK$1858,7,0)</f>
        <v>#N/A</v>
      </c>
      <c r="G3049" s="27" t="e">
        <f>VLOOKUP(A3049,'Carga Remito.'!A$4:AK$20957,MATCH(G$4,'Carga Remito.'!A$3:AQ$3,0),0)</f>
        <v>#N/A</v>
      </c>
      <c r="J3049" s="15" t="e">
        <f t="shared" si="99"/>
        <v>#N/A</v>
      </c>
    </row>
    <row r="3050" spans="2:10" x14ac:dyDescent="0.25">
      <c r="B3050" s="129" t="e">
        <f>VLOOKUP(A3050,'Carga Remito.'!A$4:AK$16957,3,0)</f>
        <v>#N/A</v>
      </c>
      <c r="C3050" s="131" t="e">
        <f t="shared" ca="1" si="100"/>
        <v>#N/A</v>
      </c>
      <c r="D3050" s="28" t="e">
        <f>VLOOKUP(A3050,'Carga Remito.'!A$4:AK$15957,4,0)</f>
        <v>#N/A</v>
      </c>
      <c r="E3050" s="28" t="e">
        <f>VLOOKUP(A3050,'Carga Remito.'!A$4:AK$2258,6,0)</f>
        <v>#N/A</v>
      </c>
      <c r="F3050" s="28" t="e">
        <f>VLOOKUP(A3050,'Carga Remito.'!A$4:AK$1858,7,0)</f>
        <v>#N/A</v>
      </c>
      <c r="G3050" s="27" t="e">
        <f>VLOOKUP(A3050,'Carga Remito.'!A$4:AK$20957,MATCH(G$4,'Carga Remito.'!A$3:AQ$3,0),0)</f>
        <v>#N/A</v>
      </c>
      <c r="J3050" s="15" t="e">
        <f t="shared" si="99"/>
        <v>#N/A</v>
      </c>
    </row>
    <row r="3051" spans="2:10" x14ac:dyDescent="0.25">
      <c r="B3051" s="129" t="e">
        <f>VLOOKUP(A3051,'Carga Remito.'!A$4:AK$16957,3,0)</f>
        <v>#N/A</v>
      </c>
      <c r="C3051" s="131" t="e">
        <f t="shared" ca="1" si="100"/>
        <v>#N/A</v>
      </c>
      <c r="D3051" s="28" t="e">
        <f>VLOOKUP(A3051,'Carga Remito.'!A$4:AK$15957,4,0)</f>
        <v>#N/A</v>
      </c>
      <c r="E3051" s="28" t="e">
        <f>VLOOKUP(A3051,'Carga Remito.'!A$4:AK$2258,6,0)</f>
        <v>#N/A</v>
      </c>
      <c r="F3051" s="28" t="e">
        <f>VLOOKUP(A3051,'Carga Remito.'!A$4:AK$1858,7,0)</f>
        <v>#N/A</v>
      </c>
      <c r="G3051" s="27" t="e">
        <f>VLOOKUP(A3051,'Carga Remito.'!A$4:AK$20957,MATCH(G$4,'Carga Remito.'!A$3:AQ$3,0),0)</f>
        <v>#N/A</v>
      </c>
      <c r="J3051" s="15" t="e">
        <f t="shared" si="99"/>
        <v>#N/A</v>
      </c>
    </row>
    <row r="3052" spans="2:10" x14ac:dyDescent="0.25">
      <c r="B3052" s="129" t="e">
        <f>VLOOKUP(A3052,'Carga Remito.'!A$4:AK$16957,3,0)</f>
        <v>#N/A</v>
      </c>
      <c r="C3052" s="131" t="e">
        <f t="shared" ca="1" si="100"/>
        <v>#N/A</v>
      </c>
      <c r="D3052" s="28" t="e">
        <f>VLOOKUP(A3052,'Carga Remito.'!A$4:AK$15957,4,0)</f>
        <v>#N/A</v>
      </c>
      <c r="E3052" s="28" t="e">
        <f>VLOOKUP(A3052,'Carga Remito.'!A$4:AK$2258,6,0)</f>
        <v>#N/A</v>
      </c>
      <c r="F3052" s="28" t="e">
        <f>VLOOKUP(A3052,'Carga Remito.'!A$4:AK$1858,7,0)</f>
        <v>#N/A</v>
      </c>
      <c r="G3052" s="27" t="e">
        <f>VLOOKUP(A3052,'Carga Remito.'!A$4:AK$20957,MATCH(G$4,'Carga Remito.'!A$3:AQ$3,0),0)</f>
        <v>#N/A</v>
      </c>
      <c r="J3052" s="15" t="e">
        <f t="shared" si="99"/>
        <v>#N/A</v>
      </c>
    </row>
    <row r="3053" spans="2:10" x14ac:dyDescent="0.25">
      <c r="B3053" s="129" t="e">
        <f>VLOOKUP(A3053,'Carga Remito.'!A$4:AK$16957,3,0)</f>
        <v>#N/A</v>
      </c>
      <c r="C3053" s="131" t="e">
        <f t="shared" ca="1" si="100"/>
        <v>#N/A</v>
      </c>
      <c r="D3053" s="28" t="e">
        <f>VLOOKUP(A3053,'Carga Remito.'!A$4:AK$15957,4,0)</f>
        <v>#N/A</v>
      </c>
      <c r="E3053" s="28" t="e">
        <f>VLOOKUP(A3053,'Carga Remito.'!A$4:AK$2258,6,0)</f>
        <v>#N/A</v>
      </c>
      <c r="F3053" s="28" t="e">
        <f>VLOOKUP(A3053,'Carga Remito.'!A$4:AK$1858,7,0)</f>
        <v>#N/A</v>
      </c>
      <c r="G3053" s="27" t="e">
        <f>VLOOKUP(A3053,'Carga Remito.'!A$4:AK$20957,MATCH(G$4,'Carga Remito.'!A$3:AQ$3,0),0)</f>
        <v>#N/A</v>
      </c>
      <c r="J3053" s="15" t="e">
        <f t="shared" si="99"/>
        <v>#N/A</v>
      </c>
    </row>
    <row r="3054" spans="2:10" x14ac:dyDescent="0.25">
      <c r="B3054" s="129" t="e">
        <f>VLOOKUP(A3054,'Carga Remito.'!A$4:AK$16957,3,0)</f>
        <v>#N/A</v>
      </c>
      <c r="C3054" s="131" t="e">
        <f t="shared" ca="1" si="100"/>
        <v>#N/A</v>
      </c>
      <c r="D3054" s="28" t="e">
        <f>VLOOKUP(A3054,'Carga Remito.'!A$4:AK$15957,4,0)</f>
        <v>#N/A</v>
      </c>
      <c r="E3054" s="28" t="e">
        <f>VLOOKUP(A3054,'Carga Remito.'!A$4:AK$2258,6,0)</f>
        <v>#N/A</v>
      </c>
      <c r="F3054" s="28" t="e">
        <f>VLOOKUP(A3054,'Carga Remito.'!A$4:AK$1858,7,0)</f>
        <v>#N/A</v>
      </c>
      <c r="G3054" s="27" t="e">
        <f>VLOOKUP(A3054,'Carga Remito.'!A$4:AK$20957,MATCH(G$4,'Carga Remito.'!A$3:AQ$3,0),0)</f>
        <v>#N/A</v>
      </c>
      <c r="J3054" s="15" t="e">
        <f t="shared" si="99"/>
        <v>#N/A</v>
      </c>
    </row>
    <row r="3055" spans="2:10" x14ac:dyDescent="0.25">
      <c r="B3055" s="129" t="e">
        <f>VLOOKUP(A3055,'Carga Remito.'!A$4:AK$16957,3,0)</f>
        <v>#N/A</v>
      </c>
      <c r="C3055" s="131" t="e">
        <f t="shared" ca="1" si="100"/>
        <v>#N/A</v>
      </c>
      <c r="D3055" s="28" t="e">
        <f>VLOOKUP(A3055,'Carga Remito.'!A$4:AK$15957,4,0)</f>
        <v>#N/A</v>
      </c>
      <c r="E3055" s="28" t="e">
        <f>VLOOKUP(A3055,'Carga Remito.'!A$4:AK$2258,6,0)</f>
        <v>#N/A</v>
      </c>
      <c r="F3055" s="28" t="e">
        <f>VLOOKUP(A3055,'Carga Remito.'!A$4:AK$1858,7,0)</f>
        <v>#N/A</v>
      </c>
      <c r="G3055" s="27" t="e">
        <f>VLOOKUP(A3055,'Carga Remito.'!A$4:AK$20957,MATCH(G$4,'Carga Remito.'!A$3:AQ$3,0),0)</f>
        <v>#N/A</v>
      </c>
      <c r="J3055" s="15" t="e">
        <f t="shared" si="99"/>
        <v>#N/A</v>
      </c>
    </row>
    <row r="3056" spans="2:10" x14ac:dyDescent="0.25">
      <c r="B3056" s="129" t="e">
        <f>VLOOKUP(A3056,'Carga Remito.'!A$4:AK$16957,3,0)</f>
        <v>#N/A</v>
      </c>
      <c r="C3056" s="131" t="e">
        <f t="shared" ca="1" si="100"/>
        <v>#N/A</v>
      </c>
      <c r="D3056" s="28" t="e">
        <f>VLOOKUP(A3056,'Carga Remito.'!A$4:AK$15957,4,0)</f>
        <v>#N/A</v>
      </c>
      <c r="E3056" s="28" t="e">
        <f>VLOOKUP(A3056,'Carga Remito.'!A$4:AK$2258,6,0)</f>
        <v>#N/A</v>
      </c>
      <c r="F3056" s="28" t="e">
        <f>VLOOKUP(A3056,'Carga Remito.'!A$4:AK$1858,7,0)</f>
        <v>#N/A</v>
      </c>
      <c r="G3056" s="27" t="e">
        <f>VLOOKUP(A3056,'Carga Remito.'!A$4:AK$20957,MATCH(G$4,'Carga Remito.'!A$3:AQ$3,0),0)</f>
        <v>#N/A</v>
      </c>
      <c r="J3056" s="15" t="e">
        <f t="shared" si="99"/>
        <v>#N/A</v>
      </c>
    </row>
    <row r="3057" spans="2:10" x14ac:dyDescent="0.25">
      <c r="B3057" s="129" t="e">
        <f>VLOOKUP(A3057,'Carga Remito.'!A$4:AK$16957,3,0)</f>
        <v>#N/A</v>
      </c>
      <c r="C3057" s="131" t="e">
        <f t="shared" ca="1" si="100"/>
        <v>#N/A</v>
      </c>
      <c r="D3057" s="28" t="e">
        <f>VLOOKUP(A3057,'Carga Remito.'!A$4:AK$15957,4,0)</f>
        <v>#N/A</v>
      </c>
      <c r="E3057" s="28" t="e">
        <f>VLOOKUP(A3057,'Carga Remito.'!A$4:AK$2258,6,0)</f>
        <v>#N/A</v>
      </c>
      <c r="F3057" s="28" t="e">
        <f>VLOOKUP(A3057,'Carga Remito.'!A$4:AK$1858,7,0)</f>
        <v>#N/A</v>
      </c>
      <c r="G3057" s="27" t="e">
        <f>VLOOKUP(A3057,'Carga Remito.'!A$4:AK$20957,MATCH(G$4,'Carga Remito.'!A$3:AQ$3,0),0)</f>
        <v>#N/A</v>
      </c>
      <c r="J3057" s="15" t="e">
        <f t="shared" si="99"/>
        <v>#N/A</v>
      </c>
    </row>
    <row r="3058" spans="2:10" x14ac:dyDescent="0.25">
      <c r="B3058" s="129" t="e">
        <f>VLOOKUP(A3058,'Carga Remito.'!A$4:AK$16957,3,0)</f>
        <v>#N/A</v>
      </c>
      <c r="C3058" s="131" t="e">
        <f t="shared" ca="1" si="100"/>
        <v>#N/A</v>
      </c>
      <c r="D3058" s="28" t="e">
        <f>VLOOKUP(A3058,'Carga Remito.'!A$4:AK$15957,4,0)</f>
        <v>#N/A</v>
      </c>
      <c r="E3058" s="28" t="e">
        <f>VLOOKUP(A3058,'Carga Remito.'!A$4:AK$2258,6,0)</f>
        <v>#N/A</v>
      </c>
      <c r="F3058" s="28" t="e">
        <f>VLOOKUP(A3058,'Carga Remito.'!A$4:AK$1858,7,0)</f>
        <v>#N/A</v>
      </c>
      <c r="G3058" s="27" t="e">
        <f>VLOOKUP(A3058,'Carga Remito.'!A$4:AK$20957,MATCH(G$4,'Carga Remito.'!A$3:AQ$3,0),0)</f>
        <v>#N/A</v>
      </c>
      <c r="J3058" s="15" t="e">
        <f t="shared" si="99"/>
        <v>#N/A</v>
      </c>
    </row>
    <row r="3059" spans="2:10" x14ac:dyDescent="0.25">
      <c r="B3059" s="129" t="e">
        <f>VLOOKUP(A3059,'Carga Remito.'!A$4:AK$16957,3,0)</f>
        <v>#N/A</v>
      </c>
      <c r="C3059" s="131" t="e">
        <f t="shared" ca="1" si="100"/>
        <v>#N/A</v>
      </c>
      <c r="D3059" s="28" t="e">
        <f>VLOOKUP(A3059,'Carga Remito.'!A$4:AK$15957,4,0)</f>
        <v>#N/A</v>
      </c>
      <c r="E3059" s="28" t="e">
        <f>VLOOKUP(A3059,'Carga Remito.'!A$4:AK$2258,6,0)</f>
        <v>#N/A</v>
      </c>
      <c r="F3059" s="28" t="e">
        <f>VLOOKUP(A3059,'Carga Remito.'!A$4:AK$1858,7,0)</f>
        <v>#N/A</v>
      </c>
      <c r="G3059" s="27" t="e">
        <f>VLOOKUP(A3059,'Carga Remito.'!A$4:AK$20957,MATCH(G$4,'Carga Remito.'!A$3:AQ$3,0),0)</f>
        <v>#N/A</v>
      </c>
      <c r="J3059" s="15" t="e">
        <f t="shared" si="99"/>
        <v>#N/A</v>
      </c>
    </row>
    <row r="3060" spans="2:10" x14ac:dyDescent="0.25">
      <c r="B3060" s="129" t="e">
        <f>VLOOKUP(A3060,'Carga Remito.'!A$4:AK$16957,3,0)</f>
        <v>#N/A</v>
      </c>
      <c r="C3060" s="131" t="e">
        <f t="shared" ca="1" si="100"/>
        <v>#N/A</v>
      </c>
      <c r="D3060" s="28" t="e">
        <f>VLOOKUP(A3060,'Carga Remito.'!A$4:AK$15957,4,0)</f>
        <v>#N/A</v>
      </c>
      <c r="E3060" s="28" t="e">
        <f>VLOOKUP(A3060,'Carga Remito.'!A$4:AK$2258,6,0)</f>
        <v>#N/A</v>
      </c>
      <c r="F3060" s="28" t="e">
        <f>VLOOKUP(A3060,'Carga Remito.'!A$4:AK$1858,7,0)</f>
        <v>#N/A</v>
      </c>
      <c r="G3060" s="27" t="e">
        <f>VLOOKUP(A3060,'Carga Remito.'!A$4:AK$20957,MATCH(G$4,'Carga Remito.'!A$3:AQ$3,0),0)</f>
        <v>#N/A</v>
      </c>
      <c r="J3060" s="15" t="e">
        <f t="shared" ref="J3060:J3123" si="101">+G3060-K3060-N3060-Q3060-T3060-W3060-Z3060</f>
        <v>#N/A</v>
      </c>
    </row>
    <row r="3061" spans="2:10" x14ac:dyDescent="0.25">
      <c r="B3061" s="129" t="e">
        <f>VLOOKUP(A3061,'Carga Remito.'!A$4:AK$16957,3,0)</f>
        <v>#N/A</v>
      </c>
      <c r="C3061" s="131" t="e">
        <f t="shared" ca="1" si="100"/>
        <v>#N/A</v>
      </c>
      <c r="D3061" s="28" t="e">
        <f>VLOOKUP(A3061,'Carga Remito.'!A$4:AK$15957,4,0)</f>
        <v>#N/A</v>
      </c>
      <c r="E3061" s="28" t="e">
        <f>VLOOKUP(A3061,'Carga Remito.'!A$4:AK$2258,6,0)</f>
        <v>#N/A</v>
      </c>
      <c r="F3061" s="28" t="e">
        <f>VLOOKUP(A3061,'Carga Remito.'!A$4:AK$1858,7,0)</f>
        <v>#N/A</v>
      </c>
      <c r="G3061" s="27" t="e">
        <f>VLOOKUP(A3061,'Carga Remito.'!A$4:AK$20957,MATCH(G$4,'Carga Remito.'!A$3:AQ$3,0),0)</f>
        <v>#N/A</v>
      </c>
      <c r="J3061" s="15" t="e">
        <f t="shared" si="101"/>
        <v>#N/A</v>
      </c>
    </row>
    <row r="3062" spans="2:10" x14ac:dyDescent="0.25">
      <c r="B3062" s="129" t="e">
        <f>VLOOKUP(A3062,'Carga Remito.'!A$4:AK$16957,3,0)</f>
        <v>#N/A</v>
      </c>
      <c r="C3062" s="131" t="e">
        <f t="shared" ca="1" si="100"/>
        <v>#N/A</v>
      </c>
      <c r="D3062" s="28" t="e">
        <f>VLOOKUP(A3062,'Carga Remito.'!A$4:AK$15957,4,0)</f>
        <v>#N/A</v>
      </c>
      <c r="E3062" s="28" t="e">
        <f>VLOOKUP(A3062,'Carga Remito.'!A$4:AK$2258,6,0)</f>
        <v>#N/A</v>
      </c>
      <c r="F3062" s="28" t="e">
        <f>VLOOKUP(A3062,'Carga Remito.'!A$4:AK$1858,7,0)</f>
        <v>#N/A</v>
      </c>
      <c r="G3062" s="27" t="e">
        <f>VLOOKUP(A3062,'Carga Remito.'!A$4:AK$20957,MATCH(G$4,'Carga Remito.'!A$3:AQ$3,0),0)</f>
        <v>#N/A</v>
      </c>
      <c r="J3062" s="15" t="e">
        <f t="shared" si="101"/>
        <v>#N/A</v>
      </c>
    </row>
    <row r="3063" spans="2:10" x14ac:dyDescent="0.25">
      <c r="B3063" s="129" t="e">
        <f>VLOOKUP(A3063,'Carga Remito.'!A$4:AK$16957,3,0)</f>
        <v>#N/A</v>
      </c>
      <c r="C3063" s="131" t="e">
        <f t="shared" ca="1" si="100"/>
        <v>#N/A</v>
      </c>
      <c r="D3063" s="28" t="e">
        <f>VLOOKUP(A3063,'Carga Remito.'!A$4:AK$15957,4,0)</f>
        <v>#N/A</v>
      </c>
      <c r="E3063" s="28" t="e">
        <f>VLOOKUP(A3063,'Carga Remito.'!A$4:AK$2258,6,0)</f>
        <v>#N/A</v>
      </c>
      <c r="F3063" s="28" t="e">
        <f>VLOOKUP(A3063,'Carga Remito.'!A$4:AK$1858,7,0)</f>
        <v>#N/A</v>
      </c>
      <c r="G3063" s="27" t="e">
        <f>VLOOKUP(A3063,'Carga Remito.'!A$4:AK$20957,MATCH(G$4,'Carga Remito.'!A$3:AQ$3,0),0)</f>
        <v>#N/A</v>
      </c>
      <c r="J3063" s="15" t="e">
        <f t="shared" si="101"/>
        <v>#N/A</v>
      </c>
    </row>
    <row r="3064" spans="2:10" x14ac:dyDescent="0.25">
      <c r="B3064" s="129" t="e">
        <f>VLOOKUP(A3064,'Carga Remito.'!A$4:AK$16957,3,0)</f>
        <v>#N/A</v>
      </c>
      <c r="C3064" s="131" t="e">
        <f t="shared" ca="1" si="100"/>
        <v>#N/A</v>
      </c>
      <c r="D3064" s="28" t="e">
        <f>VLOOKUP(A3064,'Carga Remito.'!A$4:AK$15957,4,0)</f>
        <v>#N/A</v>
      </c>
      <c r="E3064" s="28" t="e">
        <f>VLOOKUP(A3064,'Carga Remito.'!A$4:AK$2258,6,0)</f>
        <v>#N/A</v>
      </c>
      <c r="F3064" s="28" t="e">
        <f>VLOOKUP(A3064,'Carga Remito.'!A$4:AK$1858,7,0)</f>
        <v>#N/A</v>
      </c>
      <c r="G3064" s="27" t="e">
        <f>VLOOKUP(A3064,'Carga Remito.'!A$4:AK$20957,MATCH(G$4,'Carga Remito.'!A$3:AQ$3,0),0)</f>
        <v>#N/A</v>
      </c>
      <c r="J3064" s="15" t="e">
        <f t="shared" si="101"/>
        <v>#N/A</v>
      </c>
    </row>
    <row r="3065" spans="2:10" x14ac:dyDescent="0.25">
      <c r="B3065" s="129" t="e">
        <f>VLOOKUP(A3065,'Carga Remito.'!A$4:AK$16957,3,0)</f>
        <v>#N/A</v>
      </c>
      <c r="C3065" s="131" t="e">
        <f t="shared" ca="1" si="100"/>
        <v>#N/A</v>
      </c>
      <c r="D3065" s="28" t="e">
        <f>VLOOKUP(A3065,'Carga Remito.'!A$4:AK$15957,4,0)</f>
        <v>#N/A</v>
      </c>
      <c r="E3065" s="28" t="e">
        <f>VLOOKUP(A3065,'Carga Remito.'!A$4:AK$2258,6,0)</f>
        <v>#N/A</v>
      </c>
      <c r="F3065" s="28" t="e">
        <f>VLOOKUP(A3065,'Carga Remito.'!A$4:AK$1858,7,0)</f>
        <v>#N/A</v>
      </c>
      <c r="G3065" s="27" t="e">
        <f>VLOOKUP(A3065,'Carga Remito.'!A$4:AK$20957,MATCH(G$4,'Carga Remito.'!A$3:AQ$3,0),0)</f>
        <v>#N/A</v>
      </c>
      <c r="J3065" s="15" t="e">
        <f t="shared" si="101"/>
        <v>#N/A</v>
      </c>
    </row>
    <row r="3066" spans="2:10" x14ac:dyDescent="0.25">
      <c r="B3066" s="129" t="e">
        <f>VLOOKUP(A3066,'Carga Remito.'!A$4:AK$16957,3,0)</f>
        <v>#N/A</v>
      </c>
      <c r="C3066" s="131" t="e">
        <f t="shared" ca="1" si="100"/>
        <v>#N/A</v>
      </c>
      <c r="D3066" s="28" t="e">
        <f>VLOOKUP(A3066,'Carga Remito.'!A$4:AK$15957,4,0)</f>
        <v>#N/A</v>
      </c>
      <c r="E3066" s="28" t="e">
        <f>VLOOKUP(A3066,'Carga Remito.'!A$4:AK$2258,6,0)</f>
        <v>#N/A</v>
      </c>
      <c r="F3066" s="28" t="e">
        <f>VLOOKUP(A3066,'Carga Remito.'!A$4:AK$1858,7,0)</f>
        <v>#N/A</v>
      </c>
      <c r="G3066" s="27" t="e">
        <f>VLOOKUP(A3066,'Carga Remito.'!A$4:AK$20957,MATCH(G$4,'Carga Remito.'!A$3:AQ$3,0),0)</f>
        <v>#N/A</v>
      </c>
      <c r="J3066" s="15" t="e">
        <f t="shared" si="101"/>
        <v>#N/A</v>
      </c>
    </row>
    <row r="3067" spans="2:10" x14ac:dyDescent="0.25">
      <c r="B3067" s="129" t="e">
        <f>VLOOKUP(A3067,'Carga Remito.'!A$4:AK$16957,3,0)</f>
        <v>#N/A</v>
      </c>
      <c r="C3067" s="131" t="e">
        <f t="shared" ca="1" si="100"/>
        <v>#N/A</v>
      </c>
      <c r="D3067" s="28" t="e">
        <f>VLOOKUP(A3067,'Carga Remito.'!A$4:AK$15957,4,0)</f>
        <v>#N/A</v>
      </c>
      <c r="E3067" s="28" t="e">
        <f>VLOOKUP(A3067,'Carga Remito.'!A$4:AK$2258,6,0)</f>
        <v>#N/A</v>
      </c>
      <c r="F3067" s="28" t="e">
        <f>VLOOKUP(A3067,'Carga Remito.'!A$4:AK$1858,7,0)</f>
        <v>#N/A</v>
      </c>
      <c r="G3067" s="27" t="e">
        <f>VLOOKUP(A3067,'Carga Remito.'!A$4:AK$20957,MATCH(G$4,'Carga Remito.'!A$3:AQ$3,0),0)</f>
        <v>#N/A</v>
      </c>
      <c r="J3067" s="15" t="e">
        <f t="shared" si="101"/>
        <v>#N/A</v>
      </c>
    </row>
    <row r="3068" spans="2:10" x14ac:dyDescent="0.25">
      <c r="B3068" s="129" t="e">
        <f>VLOOKUP(A3068,'Carga Remito.'!A$4:AK$16957,3,0)</f>
        <v>#N/A</v>
      </c>
      <c r="C3068" s="131" t="e">
        <f t="shared" ca="1" si="100"/>
        <v>#N/A</v>
      </c>
      <c r="D3068" s="28" t="e">
        <f>VLOOKUP(A3068,'Carga Remito.'!A$4:AK$15957,4,0)</f>
        <v>#N/A</v>
      </c>
      <c r="E3068" s="28" t="e">
        <f>VLOOKUP(A3068,'Carga Remito.'!A$4:AK$2258,6,0)</f>
        <v>#N/A</v>
      </c>
      <c r="F3068" s="28" t="e">
        <f>VLOOKUP(A3068,'Carga Remito.'!A$4:AK$1858,7,0)</f>
        <v>#N/A</v>
      </c>
      <c r="G3068" s="27" t="e">
        <f>VLOOKUP(A3068,'Carga Remito.'!A$4:AK$20957,MATCH(G$4,'Carga Remito.'!A$3:AQ$3,0),0)</f>
        <v>#N/A</v>
      </c>
      <c r="J3068" s="15" t="e">
        <f t="shared" si="101"/>
        <v>#N/A</v>
      </c>
    </row>
    <row r="3069" spans="2:10" x14ac:dyDescent="0.25">
      <c r="B3069" s="129" t="e">
        <f>VLOOKUP(A3069,'Carga Remito.'!A$4:AK$16957,3,0)</f>
        <v>#N/A</v>
      </c>
      <c r="C3069" s="131" t="e">
        <f t="shared" ca="1" si="100"/>
        <v>#N/A</v>
      </c>
      <c r="D3069" s="28" t="e">
        <f>VLOOKUP(A3069,'Carga Remito.'!A$4:AK$15957,4,0)</f>
        <v>#N/A</v>
      </c>
      <c r="E3069" s="28" t="e">
        <f>VLOOKUP(A3069,'Carga Remito.'!A$4:AK$2258,6,0)</f>
        <v>#N/A</v>
      </c>
      <c r="F3069" s="28" t="e">
        <f>VLOOKUP(A3069,'Carga Remito.'!A$4:AK$1858,7,0)</f>
        <v>#N/A</v>
      </c>
      <c r="G3069" s="27" t="e">
        <f>VLOOKUP(A3069,'Carga Remito.'!A$4:AK$20957,MATCH(G$4,'Carga Remito.'!A$3:AQ$3,0),0)</f>
        <v>#N/A</v>
      </c>
      <c r="J3069" s="15" t="e">
        <f t="shared" si="101"/>
        <v>#N/A</v>
      </c>
    </row>
    <row r="3070" spans="2:10" x14ac:dyDescent="0.25">
      <c r="B3070" s="129" t="e">
        <f>VLOOKUP(A3070,'Carga Remito.'!A$4:AK$16957,3,0)</f>
        <v>#N/A</v>
      </c>
      <c r="C3070" s="131" t="e">
        <f t="shared" ca="1" si="100"/>
        <v>#N/A</v>
      </c>
      <c r="D3070" s="28" t="e">
        <f>VLOOKUP(A3070,'Carga Remito.'!A$4:AK$15957,4,0)</f>
        <v>#N/A</v>
      </c>
      <c r="E3070" s="28" t="e">
        <f>VLOOKUP(A3070,'Carga Remito.'!A$4:AK$2258,6,0)</f>
        <v>#N/A</v>
      </c>
      <c r="F3070" s="28" t="e">
        <f>VLOOKUP(A3070,'Carga Remito.'!A$4:AK$1858,7,0)</f>
        <v>#N/A</v>
      </c>
      <c r="G3070" s="27" t="e">
        <f>VLOOKUP(A3070,'Carga Remito.'!A$4:AK$20957,MATCH(G$4,'Carga Remito.'!A$3:AQ$3,0),0)</f>
        <v>#N/A</v>
      </c>
      <c r="J3070" s="15" t="e">
        <f t="shared" si="101"/>
        <v>#N/A</v>
      </c>
    </row>
    <row r="3071" spans="2:10" x14ac:dyDescent="0.25">
      <c r="B3071" s="129" t="e">
        <f>VLOOKUP(A3071,'Carga Remito.'!A$4:AK$16957,3,0)</f>
        <v>#N/A</v>
      </c>
      <c r="C3071" s="131" t="e">
        <f t="shared" ca="1" si="100"/>
        <v>#N/A</v>
      </c>
      <c r="D3071" s="28" t="e">
        <f>VLOOKUP(A3071,'Carga Remito.'!A$4:AK$15957,4,0)</f>
        <v>#N/A</v>
      </c>
      <c r="E3071" s="28" t="e">
        <f>VLOOKUP(A3071,'Carga Remito.'!A$4:AK$2258,6,0)</f>
        <v>#N/A</v>
      </c>
      <c r="F3071" s="28" t="e">
        <f>VLOOKUP(A3071,'Carga Remito.'!A$4:AK$1858,7,0)</f>
        <v>#N/A</v>
      </c>
      <c r="G3071" s="27" t="e">
        <f>VLOOKUP(A3071,'Carga Remito.'!A$4:AK$20957,MATCH(G$4,'Carga Remito.'!A$3:AQ$3,0),0)</f>
        <v>#N/A</v>
      </c>
      <c r="J3071" s="15" t="e">
        <f t="shared" si="101"/>
        <v>#N/A</v>
      </c>
    </row>
    <row r="3072" spans="2:10" x14ac:dyDescent="0.25">
      <c r="B3072" s="129" t="e">
        <f>VLOOKUP(A3072,'Carga Remito.'!A$4:AK$16957,3,0)</f>
        <v>#N/A</v>
      </c>
      <c r="C3072" s="131" t="e">
        <f t="shared" ca="1" si="100"/>
        <v>#N/A</v>
      </c>
      <c r="D3072" s="28" t="e">
        <f>VLOOKUP(A3072,'Carga Remito.'!A$4:AK$15957,4,0)</f>
        <v>#N/A</v>
      </c>
      <c r="E3072" s="28" t="e">
        <f>VLOOKUP(A3072,'Carga Remito.'!A$4:AK$2258,6,0)</f>
        <v>#N/A</v>
      </c>
      <c r="F3072" s="28" t="e">
        <f>VLOOKUP(A3072,'Carga Remito.'!A$4:AK$1858,7,0)</f>
        <v>#N/A</v>
      </c>
      <c r="G3072" s="27" t="e">
        <f>VLOOKUP(A3072,'Carga Remito.'!A$4:AK$20957,MATCH(G$4,'Carga Remito.'!A$3:AQ$3,0),0)</f>
        <v>#N/A</v>
      </c>
      <c r="J3072" s="15" t="e">
        <f t="shared" si="101"/>
        <v>#N/A</v>
      </c>
    </row>
    <row r="3073" spans="2:10" x14ac:dyDescent="0.25">
      <c r="B3073" s="129" t="e">
        <f>VLOOKUP(A3073,'Carga Remito.'!A$4:AK$16957,3,0)</f>
        <v>#N/A</v>
      </c>
      <c r="C3073" s="131" t="e">
        <f t="shared" ca="1" si="100"/>
        <v>#N/A</v>
      </c>
      <c r="D3073" s="28" t="e">
        <f>VLOOKUP(A3073,'Carga Remito.'!A$4:AK$15957,4,0)</f>
        <v>#N/A</v>
      </c>
      <c r="E3073" s="28" t="e">
        <f>VLOOKUP(A3073,'Carga Remito.'!A$4:AK$2258,6,0)</f>
        <v>#N/A</v>
      </c>
      <c r="F3073" s="28" t="e">
        <f>VLOOKUP(A3073,'Carga Remito.'!A$4:AK$1858,7,0)</f>
        <v>#N/A</v>
      </c>
      <c r="G3073" s="27" t="e">
        <f>VLOOKUP(A3073,'Carga Remito.'!A$4:AK$20957,MATCH(G$4,'Carga Remito.'!A$3:AQ$3,0),0)</f>
        <v>#N/A</v>
      </c>
      <c r="J3073" s="15" t="e">
        <f t="shared" si="101"/>
        <v>#N/A</v>
      </c>
    </row>
    <row r="3074" spans="2:10" x14ac:dyDescent="0.25">
      <c r="B3074" s="129" t="e">
        <f>VLOOKUP(A3074,'Carga Remito.'!A$4:AK$16957,3,0)</f>
        <v>#N/A</v>
      </c>
      <c r="C3074" s="131" t="e">
        <f t="shared" ca="1" si="100"/>
        <v>#N/A</v>
      </c>
      <c r="D3074" s="28" t="e">
        <f>VLOOKUP(A3074,'Carga Remito.'!A$4:AK$15957,4,0)</f>
        <v>#N/A</v>
      </c>
      <c r="E3074" s="28" t="e">
        <f>VLOOKUP(A3074,'Carga Remito.'!A$4:AK$2258,6,0)</f>
        <v>#N/A</v>
      </c>
      <c r="F3074" s="28" t="e">
        <f>VLOOKUP(A3074,'Carga Remito.'!A$4:AK$1858,7,0)</f>
        <v>#N/A</v>
      </c>
      <c r="G3074" s="27" t="e">
        <f>VLOOKUP(A3074,'Carga Remito.'!A$4:AK$20957,MATCH(G$4,'Carga Remito.'!A$3:AQ$3,0),0)</f>
        <v>#N/A</v>
      </c>
      <c r="J3074" s="15" t="e">
        <f t="shared" si="101"/>
        <v>#N/A</v>
      </c>
    </row>
    <row r="3075" spans="2:10" x14ac:dyDescent="0.25">
      <c r="B3075" s="129" t="e">
        <f>VLOOKUP(A3075,'Carga Remito.'!A$4:AK$16957,3,0)</f>
        <v>#N/A</v>
      </c>
      <c r="C3075" s="131" t="e">
        <f t="shared" ca="1" si="100"/>
        <v>#N/A</v>
      </c>
      <c r="D3075" s="28" t="e">
        <f>VLOOKUP(A3075,'Carga Remito.'!A$4:AK$15957,4,0)</f>
        <v>#N/A</v>
      </c>
      <c r="E3075" s="28" t="e">
        <f>VLOOKUP(A3075,'Carga Remito.'!A$4:AK$2258,6,0)</f>
        <v>#N/A</v>
      </c>
      <c r="F3075" s="28" t="e">
        <f>VLOOKUP(A3075,'Carga Remito.'!A$4:AK$1858,7,0)</f>
        <v>#N/A</v>
      </c>
      <c r="G3075" s="27" t="e">
        <f>VLOOKUP(A3075,'Carga Remito.'!A$4:AK$20957,MATCH(G$4,'Carga Remito.'!A$3:AQ$3,0),0)</f>
        <v>#N/A</v>
      </c>
      <c r="J3075" s="15" t="e">
        <f t="shared" si="101"/>
        <v>#N/A</v>
      </c>
    </row>
    <row r="3076" spans="2:10" x14ac:dyDescent="0.25">
      <c r="B3076" s="129" t="e">
        <f>VLOOKUP(A3076,'Carga Remito.'!A$4:AK$16957,3,0)</f>
        <v>#N/A</v>
      </c>
      <c r="C3076" s="131" t="e">
        <f t="shared" ca="1" si="100"/>
        <v>#N/A</v>
      </c>
      <c r="D3076" s="28" t="e">
        <f>VLOOKUP(A3076,'Carga Remito.'!A$4:AK$15957,4,0)</f>
        <v>#N/A</v>
      </c>
      <c r="E3076" s="28" t="e">
        <f>VLOOKUP(A3076,'Carga Remito.'!A$4:AK$2258,6,0)</f>
        <v>#N/A</v>
      </c>
      <c r="F3076" s="28" t="e">
        <f>VLOOKUP(A3076,'Carga Remito.'!A$4:AK$1858,7,0)</f>
        <v>#N/A</v>
      </c>
      <c r="G3076" s="27" t="e">
        <f>VLOOKUP(A3076,'Carga Remito.'!A$4:AK$20957,MATCH(G$4,'Carga Remito.'!A$3:AQ$3,0),0)</f>
        <v>#N/A</v>
      </c>
      <c r="J3076" s="15" t="e">
        <f t="shared" si="101"/>
        <v>#N/A</v>
      </c>
    </row>
    <row r="3077" spans="2:10" x14ac:dyDescent="0.25">
      <c r="B3077" s="129" t="e">
        <f>VLOOKUP(A3077,'Carga Remito.'!A$4:AK$16957,3,0)</f>
        <v>#N/A</v>
      </c>
      <c r="C3077" s="131" t="e">
        <f t="shared" ca="1" si="100"/>
        <v>#N/A</v>
      </c>
      <c r="D3077" s="28" t="e">
        <f>VLOOKUP(A3077,'Carga Remito.'!A$4:AK$15957,4,0)</f>
        <v>#N/A</v>
      </c>
      <c r="E3077" s="28" t="e">
        <f>VLOOKUP(A3077,'Carga Remito.'!A$4:AK$2258,6,0)</f>
        <v>#N/A</v>
      </c>
      <c r="F3077" s="28" t="e">
        <f>VLOOKUP(A3077,'Carga Remito.'!A$4:AK$1858,7,0)</f>
        <v>#N/A</v>
      </c>
      <c r="G3077" s="27" t="e">
        <f>VLOOKUP(A3077,'Carga Remito.'!A$4:AK$20957,MATCH(G$4,'Carga Remito.'!A$3:AQ$3,0),0)</f>
        <v>#N/A</v>
      </c>
      <c r="J3077" s="15" t="e">
        <f t="shared" si="101"/>
        <v>#N/A</v>
      </c>
    </row>
    <row r="3078" spans="2:10" x14ac:dyDescent="0.25">
      <c r="B3078" s="129" t="e">
        <f>VLOOKUP(A3078,'Carga Remito.'!A$4:AK$16957,3,0)</f>
        <v>#N/A</v>
      </c>
      <c r="C3078" s="131" t="e">
        <f t="shared" ca="1" si="100"/>
        <v>#N/A</v>
      </c>
      <c r="D3078" s="28" t="e">
        <f>VLOOKUP(A3078,'Carga Remito.'!A$4:AK$15957,4,0)</f>
        <v>#N/A</v>
      </c>
      <c r="E3078" s="28" t="e">
        <f>VLOOKUP(A3078,'Carga Remito.'!A$4:AK$2258,6,0)</f>
        <v>#N/A</v>
      </c>
      <c r="F3078" s="28" t="e">
        <f>VLOOKUP(A3078,'Carga Remito.'!A$4:AK$1858,7,0)</f>
        <v>#N/A</v>
      </c>
      <c r="G3078" s="27" t="e">
        <f>VLOOKUP(A3078,'Carga Remito.'!A$4:AK$20957,MATCH(G$4,'Carga Remito.'!A$3:AQ$3,0),0)</f>
        <v>#N/A</v>
      </c>
      <c r="J3078" s="15" t="e">
        <f t="shared" si="101"/>
        <v>#N/A</v>
      </c>
    </row>
    <row r="3079" spans="2:10" x14ac:dyDescent="0.25">
      <c r="B3079" s="129" t="e">
        <f>VLOOKUP(A3079,'Carga Remito.'!A$4:AK$16957,3,0)</f>
        <v>#N/A</v>
      </c>
      <c r="C3079" s="131" t="e">
        <f t="shared" ca="1" si="100"/>
        <v>#N/A</v>
      </c>
      <c r="D3079" s="28" t="e">
        <f>VLOOKUP(A3079,'Carga Remito.'!A$4:AK$15957,4,0)</f>
        <v>#N/A</v>
      </c>
      <c r="E3079" s="28" t="e">
        <f>VLOOKUP(A3079,'Carga Remito.'!A$4:AK$2258,6,0)</f>
        <v>#N/A</v>
      </c>
      <c r="F3079" s="28" t="e">
        <f>VLOOKUP(A3079,'Carga Remito.'!A$4:AK$1858,7,0)</f>
        <v>#N/A</v>
      </c>
      <c r="G3079" s="27" t="e">
        <f>VLOOKUP(A3079,'Carga Remito.'!A$4:AK$20957,MATCH(G$4,'Carga Remito.'!A$3:AQ$3,0),0)</f>
        <v>#N/A</v>
      </c>
      <c r="J3079" s="15" t="e">
        <f t="shared" si="101"/>
        <v>#N/A</v>
      </c>
    </row>
    <row r="3080" spans="2:10" x14ac:dyDescent="0.25">
      <c r="B3080" s="129" t="e">
        <f>VLOOKUP(A3080,'Carga Remito.'!A$4:AK$16957,3,0)</f>
        <v>#N/A</v>
      </c>
      <c r="C3080" s="131" t="e">
        <f t="shared" ca="1" si="100"/>
        <v>#N/A</v>
      </c>
      <c r="D3080" s="28" t="e">
        <f>VLOOKUP(A3080,'Carga Remito.'!A$4:AK$15957,4,0)</f>
        <v>#N/A</v>
      </c>
      <c r="E3080" s="28" t="e">
        <f>VLOOKUP(A3080,'Carga Remito.'!A$4:AK$2258,6,0)</f>
        <v>#N/A</v>
      </c>
      <c r="F3080" s="28" t="e">
        <f>VLOOKUP(A3080,'Carga Remito.'!A$4:AK$1858,7,0)</f>
        <v>#N/A</v>
      </c>
      <c r="G3080" s="27" t="e">
        <f>VLOOKUP(A3080,'Carga Remito.'!A$4:AK$20957,MATCH(G$4,'Carga Remito.'!A$3:AQ$3,0),0)</f>
        <v>#N/A</v>
      </c>
      <c r="J3080" s="15" t="e">
        <f t="shared" si="101"/>
        <v>#N/A</v>
      </c>
    </row>
    <row r="3081" spans="2:10" x14ac:dyDescent="0.25">
      <c r="B3081" s="129" t="e">
        <f>VLOOKUP(A3081,'Carga Remito.'!A$4:AK$16957,3,0)</f>
        <v>#N/A</v>
      </c>
      <c r="C3081" s="131" t="e">
        <f t="shared" ca="1" si="100"/>
        <v>#N/A</v>
      </c>
      <c r="D3081" s="28" t="e">
        <f>VLOOKUP(A3081,'Carga Remito.'!A$4:AK$15957,4,0)</f>
        <v>#N/A</v>
      </c>
      <c r="E3081" s="28" t="e">
        <f>VLOOKUP(A3081,'Carga Remito.'!A$4:AK$2258,6,0)</f>
        <v>#N/A</v>
      </c>
      <c r="F3081" s="28" t="e">
        <f>VLOOKUP(A3081,'Carga Remito.'!A$4:AK$1858,7,0)</f>
        <v>#N/A</v>
      </c>
      <c r="G3081" s="27" t="e">
        <f>VLOOKUP(A3081,'Carga Remito.'!A$4:AK$20957,MATCH(G$4,'Carga Remito.'!A$3:AQ$3,0),0)</f>
        <v>#N/A</v>
      </c>
      <c r="J3081" s="15" t="e">
        <f t="shared" si="101"/>
        <v>#N/A</v>
      </c>
    </row>
    <row r="3082" spans="2:10" x14ac:dyDescent="0.25">
      <c r="B3082" s="129" t="e">
        <f>VLOOKUP(A3082,'Carga Remito.'!A$4:AK$16957,3,0)</f>
        <v>#N/A</v>
      </c>
      <c r="C3082" s="131" t="e">
        <f t="shared" ca="1" si="100"/>
        <v>#N/A</v>
      </c>
      <c r="D3082" s="28" t="e">
        <f>VLOOKUP(A3082,'Carga Remito.'!A$4:AK$15957,4,0)</f>
        <v>#N/A</v>
      </c>
      <c r="E3082" s="28" t="e">
        <f>VLOOKUP(A3082,'Carga Remito.'!A$4:AK$2258,6,0)</f>
        <v>#N/A</v>
      </c>
      <c r="F3082" s="28" t="e">
        <f>VLOOKUP(A3082,'Carga Remito.'!A$4:AK$1858,7,0)</f>
        <v>#N/A</v>
      </c>
      <c r="G3082" s="27" t="e">
        <f>VLOOKUP(A3082,'Carga Remito.'!A$4:AK$20957,MATCH(G$4,'Carga Remito.'!A$3:AQ$3,0),0)</f>
        <v>#N/A</v>
      </c>
      <c r="J3082" s="15" t="e">
        <f t="shared" si="101"/>
        <v>#N/A</v>
      </c>
    </row>
    <row r="3083" spans="2:10" x14ac:dyDescent="0.25">
      <c r="B3083" s="129" t="e">
        <f>VLOOKUP(A3083,'Carga Remito.'!A$4:AK$16957,3,0)</f>
        <v>#N/A</v>
      </c>
      <c r="C3083" s="131" t="e">
        <f t="shared" ca="1" si="100"/>
        <v>#N/A</v>
      </c>
      <c r="D3083" s="28" t="e">
        <f>VLOOKUP(A3083,'Carga Remito.'!A$4:AK$15957,4,0)</f>
        <v>#N/A</v>
      </c>
      <c r="E3083" s="28" t="e">
        <f>VLOOKUP(A3083,'Carga Remito.'!A$4:AK$2258,6,0)</f>
        <v>#N/A</v>
      </c>
      <c r="F3083" s="28" t="e">
        <f>VLOOKUP(A3083,'Carga Remito.'!A$4:AK$1858,7,0)</f>
        <v>#N/A</v>
      </c>
      <c r="G3083" s="27" t="e">
        <f>VLOOKUP(A3083,'Carga Remito.'!A$4:AK$20957,MATCH(G$4,'Carga Remito.'!A$3:AQ$3,0),0)</f>
        <v>#N/A</v>
      </c>
      <c r="J3083" s="15" t="e">
        <f t="shared" si="101"/>
        <v>#N/A</v>
      </c>
    </row>
    <row r="3084" spans="2:10" x14ac:dyDescent="0.25">
      <c r="B3084" s="129" t="e">
        <f>VLOOKUP(A3084,'Carga Remito.'!A$4:AK$16957,3,0)</f>
        <v>#N/A</v>
      </c>
      <c r="C3084" s="131" t="e">
        <f t="shared" ca="1" si="100"/>
        <v>#N/A</v>
      </c>
      <c r="D3084" s="28" t="e">
        <f>VLOOKUP(A3084,'Carga Remito.'!A$4:AK$15957,4,0)</f>
        <v>#N/A</v>
      </c>
      <c r="E3084" s="28" t="e">
        <f>VLOOKUP(A3084,'Carga Remito.'!A$4:AK$2258,6,0)</f>
        <v>#N/A</v>
      </c>
      <c r="F3084" s="28" t="e">
        <f>VLOOKUP(A3084,'Carga Remito.'!A$4:AK$1858,7,0)</f>
        <v>#N/A</v>
      </c>
      <c r="G3084" s="27" t="e">
        <f>VLOOKUP(A3084,'Carga Remito.'!A$4:AK$20957,MATCH(G$4,'Carga Remito.'!A$3:AQ$3,0),0)</f>
        <v>#N/A</v>
      </c>
      <c r="J3084" s="15" t="e">
        <f t="shared" si="101"/>
        <v>#N/A</v>
      </c>
    </row>
    <row r="3085" spans="2:10" x14ac:dyDescent="0.25">
      <c r="B3085" s="129" t="e">
        <f>VLOOKUP(A3085,'Carga Remito.'!A$4:AK$16957,3,0)</f>
        <v>#N/A</v>
      </c>
      <c r="C3085" s="131" t="e">
        <f t="shared" ca="1" si="100"/>
        <v>#N/A</v>
      </c>
      <c r="D3085" s="28" t="e">
        <f>VLOOKUP(A3085,'Carga Remito.'!A$4:AK$15957,4,0)</f>
        <v>#N/A</v>
      </c>
      <c r="E3085" s="28" t="e">
        <f>VLOOKUP(A3085,'Carga Remito.'!A$4:AK$2258,6,0)</f>
        <v>#N/A</v>
      </c>
      <c r="F3085" s="28" t="e">
        <f>VLOOKUP(A3085,'Carga Remito.'!A$4:AK$1858,7,0)</f>
        <v>#N/A</v>
      </c>
      <c r="G3085" s="27" t="e">
        <f>VLOOKUP(A3085,'Carga Remito.'!A$4:AK$20957,MATCH(G$4,'Carga Remito.'!A$3:AQ$3,0),0)</f>
        <v>#N/A</v>
      </c>
      <c r="J3085" s="15" t="e">
        <f t="shared" si="101"/>
        <v>#N/A</v>
      </c>
    </row>
    <row r="3086" spans="2:10" x14ac:dyDescent="0.25">
      <c r="B3086" s="129" t="e">
        <f>VLOOKUP(A3086,'Carga Remito.'!A$4:AK$16957,3,0)</f>
        <v>#N/A</v>
      </c>
      <c r="C3086" s="131" t="e">
        <f t="shared" ca="1" si="100"/>
        <v>#N/A</v>
      </c>
      <c r="D3086" s="28" t="e">
        <f>VLOOKUP(A3086,'Carga Remito.'!A$4:AK$15957,4,0)</f>
        <v>#N/A</v>
      </c>
      <c r="E3086" s="28" t="e">
        <f>VLOOKUP(A3086,'Carga Remito.'!A$4:AK$2258,6,0)</f>
        <v>#N/A</v>
      </c>
      <c r="F3086" s="28" t="e">
        <f>VLOOKUP(A3086,'Carga Remito.'!A$4:AK$1858,7,0)</f>
        <v>#N/A</v>
      </c>
      <c r="G3086" s="27" t="e">
        <f>VLOOKUP(A3086,'Carga Remito.'!A$4:AK$20957,MATCH(G$4,'Carga Remito.'!A$3:AQ$3,0),0)</f>
        <v>#N/A</v>
      </c>
      <c r="J3086" s="15" t="e">
        <f t="shared" si="101"/>
        <v>#N/A</v>
      </c>
    </row>
    <row r="3087" spans="2:10" x14ac:dyDescent="0.25">
      <c r="B3087" s="129" t="e">
        <f>VLOOKUP(A3087,'Carga Remito.'!A$4:AK$16957,3,0)</f>
        <v>#N/A</v>
      </c>
      <c r="C3087" s="131" t="e">
        <f t="shared" ca="1" si="100"/>
        <v>#N/A</v>
      </c>
      <c r="D3087" s="28" t="e">
        <f>VLOOKUP(A3087,'Carga Remito.'!A$4:AK$15957,4,0)</f>
        <v>#N/A</v>
      </c>
      <c r="E3087" s="28" t="e">
        <f>VLOOKUP(A3087,'Carga Remito.'!A$4:AK$2258,6,0)</f>
        <v>#N/A</v>
      </c>
      <c r="F3087" s="28" t="e">
        <f>VLOOKUP(A3087,'Carga Remito.'!A$4:AK$1858,7,0)</f>
        <v>#N/A</v>
      </c>
      <c r="G3087" s="27" t="e">
        <f>VLOOKUP(A3087,'Carga Remito.'!A$4:AK$20957,MATCH(G$4,'Carga Remito.'!A$3:AQ$3,0),0)</f>
        <v>#N/A</v>
      </c>
      <c r="J3087" s="15" t="e">
        <f t="shared" si="101"/>
        <v>#N/A</v>
      </c>
    </row>
    <row r="3088" spans="2:10" x14ac:dyDescent="0.25">
      <c r="B3088" s="129" t="e">
        <f>VLOOKUP(A3088,'Carga Remito.'!A$4:AK$16957,3,0)</f>
        <v>#N/A</v>
      </c>
      <c r="C3088" s="131" t="e">
        <f t="shared" ca="1" si="100"/>
        <v>#N/A</v>
      </c>
      <c r="D3088" s="28" t="e">
        <f>VLOOKUP(A3088,'Carga Remito.'!A$4:AK$15957,4,0)</f>
        <v>#N/A</v>
      </c>
      <c r="E3088" s="28" t="e">
        <f>VLOOKUP(A3088,'Carga Remito.'!A$4:AK$2258,6,0)</f>
        <v>#N/A</v>
      </c>
      <c r="F3088" s="28" t="e">
        <f>VLOOKUP(A3088,'Carga Remito.'!A$4:AK$1858,7,0)</f>
        <v>#N/A</v>
      </c>
      <c r="G3088" s="27" t="e">
        <f>VLOOKUP(A3088,'Carga Remito.'!A$4:AK$20957,MATCH(G$4,'Carga Remito.'!A$3:AQ$3,0),0)</f>
        <v>#N/A</v>
      </c>
      <c r="J3088" s="15" t="e">
        <f t="shared" si="101"/>
        <v>#N/A</v>
      </c>
    </row>
    <row r="3089" spans="2:10" x14ac:dyDescent="0.25">
      <c r="B3089" s="129" t="e">
        <f>VLOOKUP(A3089,'Carga Remito.'!A$4:AK$16957,3,0)</f>
        <v>#N/A</v>
      </c>
      <c r="C3089" s="131" t="e">
        <f t="shared" ca="1" si="100"/>
        <v>#N/A</v>
      </c>
      <c r="D3089" s="28" t="e">
        <f>VLOOKUP(A3089,'Carga Remito.'!A$4:AK$15957,4,0)</f>
        <v>#N/A</v>
      </c>
      <c r="E3089" s="28" t="e">
        <f>VLOOKUP(A3089,'Carga Remito.'!A$4:AK$2258,6,0)</f>
        <v>#N/A</v>
      </c>
      <c r="F3089" s="28" t="e">
        <f>VLOOKUP(A3089,'Carga Remito.'!A$4:AK$1858,7,0)</f>
        <v>#N/A</v>
      </c>
      <c r="G3089" s="27" t="e">
        <f>VLOOKUP(A3089,'Carga Remito.'!A$4:AK$20957,MATCH(G$4,'Carga Remito.'!A$3:AQ$3,0),0)</f>
        <v>#N/A</v>
      </c>
      <c r="J3089" s="15" t="e">
        <f t="shared" si="101"/>
        <v>#N/A</v>
      </c>
    </row>
    <row r="3090" spans="2:10" x14ac:dyDescent="0.25">
      <c r="B3090" s="129" t="e">
        <f>VLOOKUP(A3090,'Carga Remito.'!A$4:AK$16957,3,0)</f>
        <v>#N/A</v>
      </c>
      <c r="C3090" s="131" t="e">
        <f t="shared" ca="1" si="100"/>
        <v>#N/A</v>
      </c>
      <c r="D3090" s="28" t="e">
        <f>VLOOKUP(A3090,'Carga Remito.'!A$4:AK$15957,4,0)</f>
        <v>#N/A</v>
      </c>
      <c r="E3090" s="28" t="e">
        <f>VLOOKUP(A3090,'Carga Remito.'!A$4:AK$2258,6,0)</f>
        <v>#N/A</v>
      </c>
      <c r="F3090" s="28" t="e">
        <f>VLOOKUP(A3090,'Carga Remito.'!A$4:AK$1858,7,0)</f>
        <v>#N/A</v>
      </c>
      <c r="G3090" s="27" t="e">
        <f>VLOOKUP(A3090,'Carga Remito.'!A$4:AK$20957,MATCH(G$4,'Carga Remito.'!A$3:AQ$3,0),0)</f>
        <v>#N/A</v>
      </c>
      <c r="J3090" s="15" t="e">
        <f t="shared" si="101"/>
        <v>#N/A</v>
      </c>
    </row>
    <row r="3091" spans="2:10" x14ac:dyDescent="0.25">
      <c r="B3091" s="129" t="e">
        <f>VLOOKUP(A3091,'Carga Remito.'!A$4:AK$16957,3,0)</f>
        <v>#N/A</v>
      </c>
      <c r="C3091" s="131" t="e">
        <f t="shared" ca="1" si="100"/>
        <v>#N/A</v>
      </c>
      <c r="D3091" s="28" t="e">
        <f>VLOOKUP(A3091,'Carga Remito.'!A$4:AK$15957,4,0)</f>
        <v>#N/A</v>
      </c>
      <c r="E3091" s="28" t="e">
        <f>VLOOKUP(A3091,'Carga Remito.'!A$4:AK$2258,6,0)</f>
        <v>#N/A</v>
      </c>
      <c r="F3091" s="28" t="e">
        <f>VLOOKUP(A3091,'Carga Remito.'!A$4:AK$1858,7,0)</f>
        <v>#N/A</v>
      </c>
      <c r="G3091" s="27" t="e">
        <f>VLOOKUP(A3091,'Carga Remito.'!A$4:AK$20957,MATCH(G$4,'Carga Remito.'!A$3:AQ$3,0),0)</f>
        <v>#N/A</v>
      </c>
      <c r="J3091" s="15" t="e">
        <f t="shared" si="101"/>
        <v>#N/A</v>
      </c>
    </row>
    <row r="3092" spans="2:10" x14ac:dyDescent="0.25">
      <c r="B3092" s="129" t="e">
        <f>VLOOKUP(A3092,'Carga Remito.'!A$4:AK$16957,3,0)</f>
        <v>#N/A</v>
      </c>
      <c r="C3092" s="131" t="e">
        <f t="shared" ca="1" si="100"/>
        <v>#N/A</v>
      </c>
      <c r="D3092" s="28" t="e">
        <f>VLOOKUP(A3092,'Carga Remito.'!A$4:AK$15957,4,0)</f>
        <v>#N/A</v>
      </c>
      <c r="E3092" s="28" t="e">
        <f>VLOOKUP(A3092,'Carga Remito.'!A$4:AK$2258,6,0)</f>
        <v>#N/A</v>
      </c>
      <c r="F3092" s="28" t="e">
        <f>VLOOKUP(A3092,'Carga Remito.'!A$4:AK$1858,7,0)</f>
        <v>#N/A</v>
      </c>
      <c r="G3092" s="27" t="e">
        <f>VLOOKUP(A3092,'Carga Remito.'!A$4:AK$20957,MATCH(G$4,'Carga Remito.'!A$3:AQ$3,0),0)</f>
        <v>#N/A</v>
      </c>
      <c r="J3092" s="15" t="e">
        <f t="shared" si="101"/>
        <v>#N/A</v>
      </c>
    </row>
    <row r="3093" spans="2:10" x14ac:dyDescent="0.25">
      <c r="B3093" s="129" t="e">
        <f>VLOOKUP(A3093,'Carga Remito.'!A$4:AK$16957,3,0)</f>
        <v>#N/A</v>
      </c>
      <c r="C3093" s="131" t="e">
        <f t="shared" ca="1" si="100"/>
        <v>#N/A</v>
      </c>
      <c r="D3093" s="28" t="e">
        <f>VLOOKUP(A3093,'Carga Remito.'!A$4:AK$15957,4,0)</f>
        <v>#N/A</v>
      </c>
      <c r="E3093" s="28" t="e">
        <f>VLOOKUP(A3093,'Carga Remito.'!A$4:AK$2258,6,0)</f>
        <v>#N/A</v>
      </c>
      <c r="F3093" s="28" t="e">
        <f>VLOOKUP(A3093,'Carga Remito.'!A$4:AK$1858,7,0)</f>
        <v>#N/A</v>
      </c>
      <c r="G3093" s="27" t="e">
        <f>VLOOKUP(A3093,'Carga Remito.'!A$4:AK$20957,MATCH(G$4,'Carga Remito.'!A$3:AQ$3,0),0)</f>
        <v>#N/A</v>
      </c>
      <c r="J3093" s="15" t="e">
        <f t="shared" si="101"/>
        <v>#N/A</v>
      </c>
    </row>
    <row r="3094" spans="2:10" x14ac:dyDescent="0.25">
      <c r="B3094" s="129" t="e">
        <f>VLOOKUP(A3094,'Carga Remito.'!A$4:AK$16957,3,0)</f>
        <v>#N/A</v>
      </c>
      <c r="C3094" s="131" t="e">
        <f t="shared" ca="1" si="100"/>
        <v>#N/A</v>
      </c>
      <c r="D3094" s="28" t="e">
        <f>VLOOKUP(A3094,'Carga Remito.'!A$4:AK$15957,4,0)</f>
        <v>#N/A</v>
      </c>
      <c r="E3094" s="28" t="e">
        <f>VLOOKUP(A3094,'Carga Remito.'!A$4:AK$2258,6,0)</f>
        <v>#N/A</v>
      </c>
      <c r="F3094" s="28" t="e">
        <f>VLOOKUP(A3094,'Carga Remito.'!A$4:AK$1858,7,0)</f>
        <v>#N/A</v>
      </c>
      <c r="G3094" s="27" t="e">
        <f>VLOOKUP(A3094,'Carga Remito.'!A$4:AK$20957,MATCH(G$4,'Carga Remito.'!A$3:AQ$3,0),0)</f>
        <v>#N/A</v>
      </c>
      <c r="J3094" s="15" t="e">
        <f t="shared" si="101"/>
        <v>#N/A</v>
      </c>
    </row>
    <row r="3095" spans="2:10" x14ac:dyDescent="0.25">
      <c r="B3095" s="129" t="e">
        <f>VLOOKUP(A3095,'Carga Remito.'!A$4:AK$16957,3,0)</f>
        <v>#N/A</v>
      </c>
      <c r="C3095" s="131" t="e">
        <f t="shared" ca="1" si="100"/>
        <v>#N/A</v>
      </c>
      <c r="D3095" s="28" t="e">
        <f>VLOOKUP(A3095,'Carga Remito.'!A$4:AK$15957,4,0)</f>
        <v>#N/A</v>
      </c>
      <c r="E3095" s="28" t="e">
        <f>VLOOKUP(A3095,'Carga Remito.'!A$4:AK$2258,6,0)</f>
        <v>#N/A</v>
      </c>
      <c r="F3095" s="28" t="e">
        <f>VLOOKUP(A3095,'Carga Remito.'!A$4:AK$1858,7,0)</f>
        <v>#N/A</v>
      </c>
      <c r="G3095" s="27" t="e">
        <f>VLOOKUP(A3095,'Carga Remito.'!A$4:AK$20957,MATCH(G$4,'Carga Remito.'!A$3:AQ$3,0),0)</f>
        <v>#N/A</v>
      </c>
      <c r="J3095" s="15" t="e">
        <f t="shared" si="101"/>
        <v>#N/A</v>
      </c>
    </row>
    <row r="3096" spans="2:10" x14ac:dyDescent="0.25">
      <c r="B3096" s="129" t="e">
        <f>VLOOKUP(A3096,'Carga Remito.'!A$4:AK$16957,3,0)</f>
        <v>#N/A</v>
      </c>
      <c r="C3096" s="131" t="e">
        <f t="shared" ca="1" si="100"/>
        <v>#N/A</v>
      </c>
      <c r="D3096" s="28" t="e">
        <f>VLOOKUP(A3096,'Carga Remito.'!A$4:AK$15957,4,0)</f>
        <v>#N/A</v>
      </c>
      <c r="E3096" s="28" t="e">
        <f>VLOOKUP(A3096,'Carga Remito.'!A$4:AK$2258,6,0)</f>
        <v>#N/A</v>
      </c>
      <c r="F3096" s="28" t="e">
        <f>VLOOKUP(A3096,'Carga Remito.'!A$4:AK$1858,7,0)</f>
        <v>#N/A</v>
      </c>
      <c r="G3096" s="27" t="e">
        <f>VLOOKUP(A3096,'Carga Remito.'!A$4:AK$20957,MATCH(G$4,'Carga Remito.'!A$3:AQ$3,0),0)</f>
        <v>#N/A</v>
      </c>
      <c r="J3096" s="15" t="e">
        <f t="shared" si="101"/>
        <v>#N/A</v>
      </c>
    </row>
    <row r="3097" spans="2:10" x14ac:dyDescent="0.25">
      <c r="B3097" s="129" t="e">
        <f>VLOOKUP(A3097,'Carga Remito.'!A$4:AK$16957,3,0)</f>
        <v>#N/A</v>
      </c>
      <c r="C3097" s="131" t="e">
        <f t="shared" ca="1" si="100"/>
        <v>#N/A</v>
      </c>
      <c r="D3097" s="28" t="e">
        <f>VLOOKUP(A3097,'Carga Remito.'!A$4:AK$15957,4,0)</f>
        <v>#N/A</v>
      </c>
      <c r="E3097" s="28" t="e">
        <f>VLOOKUP(A3097,'Carga Remito.'!A$4:AK$2258,6,0)</f>
        <v>#N/A</v>
      </c>
      <c r="F3097" s="28" t="e">
        <f>VLOOKUP(A3097,'Carga Remito.'!A$4:AK$1858,7,0)</f>
        <v>#N/A</v>
      </c>
      <c r="G3097" s="27" t="e">
        <f>VLOOKUP(A3097,'Carga Remito.'!A$4:AK$20957,MATCH(G$4,'Carga Remito.'!A$3:AQ$3,0),0)</f>
        <v>#N/A</v>
      </c>
      <c r="J3097" s="15" t="e">
        <f t="shared" si="101"/>
        <v>#N/A</v>
      </c>
    </row>
    <row r="3098" spans="2:10" x14ac:dyDescent="0.25">
      <c r="B3098" s="129" t="e">
        <f>VLOOKUP(A3098,'Carga Remito.'!A$4:AK$16957,3,0)</f>
        <v>#N/A</v>
      </c>
      <c r="C3098" s="131" t="e">
        <f t="shared" ca="1" si="100"/>
        <v>#N/A</v>
      </c>
      <c r="D3098" s="28" t="e">
        <f>VLOOKUP(A3098,'Carga Remito.'!A$4:AK$15957,4,0)</f>
        <v>#N/A</v>
      </c>
      <c r="E3098" s="28" t="e">
        <f>VLOOKUP(A3098,'Carga Remito.'!A$4:AK$2258,6,0)</f>
        <v>#N/A</v>
      </c>
      <c r="F3098" s="28" t="e">
        <f>VLOOKUP(A3098,'Carga Remito.'!A$4:AK$1858,7,0)</f>
        <v>#N/A</v>
      </c>
      <c r="G3098" s="27" t="e">
        <f>VLOOKUP(A3098,'Carga Remito.'!A$4:AK$20957,MATCH(G$4,'Carga Remito.'!A$3:AQ$3,0),0)</f>
        <v>#N/A</v>
      </c>
      <c r="J3098" s="15" t="e">
        <f t="shared" si="101"/>
        <v>#N/A</v>
      </c>
    </row>
    <row r="3099" spans="2:10" x14ac:dyDescent="0.25">
      <c r="B3099" s="129" t="e">
        <f>VLOOKUP(A3099,'Carga Remito.'!A$4:AK$16957,3,0)</f>
        <v>#N/A</v>
      </c>
      <c r="C3099" s="131" t="e">
        <f t="shared" ca="1" si="100"/>
        <v>#N/A</v>
      </c>
      <c r="D3099" s="28" t="e">
        <f>VLOOKUP(A3099,'Carga Remito.'!A$4:AK$15957,4,0)</f>
        <v>#N/A</v>
      </c>
      <c r="E3099" s="28" t="e">
        <f>VLOOKUP(A3099,'Carga Remito.'!A$4:AK$2258,6,0)</f>
        <v>#N/A</v>
      </c>
      <c r="F3099" s="28" t="e">
        <f>VLOOKUP(A3099,'Carga Remito.'!A$4:AK$1858,7,0)</f>
        <v>#N/A</v>
      </c>
      <c r="G3099" s="27" t="e">
        <f>VLOOKUP(A3099,'Carga Remito.'!A$4:AK$20957,MATCH(G$4,'Carga Remito.'!A$3:AQ$3,0),0)</f>
        <v>#N/A</v>
      </c>
      <c r="J3099" s="15" t="e">
        <f t="shared" si="101"/>
        <v>#N/A</v>
      </c>
    </row>
    <row r="3100" spans="2:10" x14ac:dyDescent="0.25">
      <c r="B3100" s="129" t="e">
        <f>VLOOKUP(A3100,'Carga Remito.'!A$4:AK$16957,3,0)</f>
        <v>#N/A</v>
      </c>
      <c r="C3100" s="131" t="e">
        <f t="shared" ca="1" si="100"/>
        <v>#N/A</v>
      </c>
      <c r="D3100" s="28" t="e">
        <f>VLOOKUP(A3100,'Carga Remito.'!A$4:AK$15957,4,0)</f>
        <v>#N/A</v>
      </c>
      <c r="E3100" s="28" t="e">
        <f>VLOOKUP(A3100,'Carga Remito.'!A$4:AK$2258,6,0)</f>
        <v>#N/A</v>
      </c>
      <c r="F3100" s="28" t="e">
        <f>VLOOKUP(A3100,'Carga Remito.'!A$4:AK$1858,7,0)</f>
        <v>#N/A</v>
      </c>
      <c r="G3100" s="27" t="e">
        <f>VLOOKUP(A3100,'Carga Remito.'!A$4:AK$20957,MATCH(G$4,'Carga Remito.'!A$3:AQ$3,0),0)</f>
        <v>#N/A</v>
      </c>
      <c r="J3100" s="15" t="e">
        <f t="shared" si="101"/>
        <v>#N/A</v>
      </c>
    </row>
    <row r="3101" spans="2:10" x14ac:dyDescent="0.25">
      <c r="B3101" s="129" t="e">
        <f>VLOOKUP(A3101,'Carga Remito.'!A$4:AK$16957,3,0)</f>
        <v>#N/A</v>
      </c>
      <c r="C3101" s="131" t="e">
        <f t="shared" ca="1" si="100"/>
        <v>#N/A</v>
      </c>
      <c r="D3101" s="28" t="e">
        <f>VLOOKUP(A3101,'Carga Remito.'!A$4:AK$15957,4,0)</f>
        <v>#N/A</v>
      </c>
      <c r="E3101" s="28" t="e">
        <f>VLOOKUP(A3101,'Carga Remito.'!A$4:AK$2258,6,0)</f>
        <v>#N/A</v>
      </c>
      <c r="F3101" s="28" t="e">
        <f>VLOOKUP(A3101,'Carga Remito.'!A$4:AK$1858,7,0)</f>
        <v>#N/A</v>
      </c>
      <c r="G3101" s="27" t="e">
        <f>VLOOKUP(A3101,'Carga Remito.'!A$4:AK$20957,MATCH(G$4,'Carga Remito.'!A$3:AQ$3,0),0)</f>
        <v>#N/A</v>
      </c>
      <c r="J3101" s="15" t="e">
        <f t="shared" si="101"/>
        <v>#N/A</v>
      </c>
    </row>
    <row r="3102" spans="2:10" x14ac:dyDescent="0.25">
      <c r="B3102" s="129" t="e">
        <f>VLOOKUP(A3102,'Carga Remito.'!A$4:AK$16957,3,0)</f>
        <v>#N/A</v>
      </c>
      <c r="C3102" s="131" t="e">
        <f t="shared" ca="1" si="100"/>
        <v>#N/A</v>
      </c>
      <c r="D3102" s="28" t="e">
        <f>VLOOKUP(A3102,'Carga Remito.'!A$4:AK$15957,4,0)</f>
        <v>#N/A</v>
      </c>
      <c r="E3102" s="28" t="e">
        <f>VLOOKUP(A3102,'Carga Remito.'!A$4:AK$2258,6,0)</f>
        <v>#N/A</v>
      </c>
      <c r="F3102" s="28" t="e">
        <f>VLOOKUP(A3102,'Carga Remito.'!A$4:AK$1858,7,0)</f>
        <v>#N/A</v>
      </c>
      <c r="G3102" s="27" t="e">
        <f>VLOOKUP(A3102,'Carga Remito.'!A$4:AK$20957,MATCH(G$4,'Carga Remito.'!A$3:AQ$3,0),0)</f>
        <v>#N/A</v>
      </c>
      <c r="J3102" s="15" t="e">
        <f t="shared" si="101"/>
        <v>#N/A</v>
      </c>
    </row>
    <row r="3103" spans="2:10" x14ac:dyDescent="0.25">
      <c r="B3103" s="129" t="e">
        <f>VLOOKUP(A3103,'Carga Remito.'!A$4:AK$16957,3,0)</f>
        <v>#N/A</v>
      </c>
      <c r="C3103" s="131" t="e">
        <f t="shared" ca="1" si="100"/>
        <v>#N/A</v>
      </c>
      <c r="D3103" s="28" t="e">
        <f>VLOOKUP(A3103,'Carga Remito.'!A$4:AK$15957,4,0)</f>
        <v>#N/A</v>
      </c>
      <c r="E3103" s="28" t="e">
        <f>VLOOKUP(A3103,'Carga Remito.'!A$4:AK$2258,6,0)</f>
        <v>#N/A</v>
      </c>
      <c r="F3103" s="28" t="e">
        <f>VLOOKUP(A3103,'Carga Remito.'!A$4:AK$1858,7,0)</f>
        <v>#N/A</v>
      </c>
      <c r="G3103" s="27" t="e">
        <f>VLOOKUP(A3103,'Carga Remito.'!A$4:AK$20957,MATCH(G$4,'Carga Remito.'!A$3:AQ$3,0),0)</f>
        <v>#N/A</v>
      </c>
      <c r="J3103" s="15" t="e">
        <f t="shared" si="101"/>
        <v>#N/A</v>
      </c>
    </row>
    <row r="3104" spans="2:10" x14ac:dyDescent="0.25">
      <c r="B3104" s="129" t="e">
        <f>VLOOKUP(A3104,'Carga Remito.'!A$4:AK$16957,3,0)</f>
        <v>#N/A</v>
      </c>
      <c r="C3104" s="131" t="e">
        <f t="shared" ca="1" si="100"/>
        <v>#N/A</v>
      </c>
      <c r="D3104" s="28" t="e">
        <f>VLOOKUP(A3104,'Carga Remito.'!A$4:AK$15957,4,0)</f>
        <v>#N/A</v>
      </c>
      <c r="E3104" s="28" t="e">
        <f>VLOOKUP(A3104,'Carga Remito.'!A$4:AK$2258,6,0)</f>
        <v>#N/A</v>
      </c>
      <c r="F3104" s="28" t="e">
        <f>VLOOKUP(A3104,'Carga Remito.'!A$4:AK$1858,7,0)</f>
        <v>#N/A</v>
      </c>
      <c r="G3104" s="27" t="e">
        <f>VLOOKUP(A3104,'Carga Remito.'!A$4:AK$20957,MATCH(G$4,'Carga Remito.'!A$3:AQ$3,0),0)</f>
        <v>#N/A</v>
      </c>
      <c r="J3104" s="15" t="e">
        <f t="shared" si="101"/>
        <v>#N/A</v>
      </c>
    </row>
    <row r="3105" spans="2:10" x14ac:dyDescent="0.25">
      <c r="B3105" s="129" t="e">
        <f>VLOOKUP(A3105,'Carga Remito.'!A$4:AK$16957,3,0)</f>
        <v>#N/A</v>
      </c>
      <c r="C3105" s="131" t="e">
        <f t="shared" ca="1" si="100"/>
        <v>#N/A</v>
      </c>
      <c r="D3105" s="28" t="e">
        <f>VLOOKUP(A3105,'Carga Remito.'!A$4:AK$15957,4,0)</f>
        <v>#N/A</v>
      </c>
      <c r="E3105" s="28" t="e">
        <f>VLOOKUP(A3105,'Carga Remito.'!A$4:AK$2258,6,0)</f>
        <v>#N/A</v>
      </c>
      <c r="F3105" s="28" t="e">
        <f>VLOOKUP(A3105,'Carga Remito.'!A$4:AK$1858,7,0)</f>
        <v>#N/A</v>
      </c>
      <c r="G3105" s="27" t="e">
        <f>VLOOKUP(A3105,'Carga Remito.'!A$4:AK$20957,MATCH(G$4,'Carga Remito.'!A$3:AQ$3,0),0)</f>
        <v>#N/A</v>
      </c>
      <c r="J3105" s="15" t="e">
        <f t="shared" si="101"/>
        <v>#N/A</v>
      </c>
    </row>
    <row r="3106" spans="2:10" x14ac:dyDescent="0.25">
      <c r="B3106" s="129" t="e">
        <f>VLOOKUP(A3106,'Carga Remito.'!A$4:AK$16957,3,0)</f>
        <v>#N/A</v>
      </c>
      <c r="C3106" s="131" t="e">
        <f t="shared" ca="1" si="100"/>
        <v>#N/A</v>
      </c>
      <c r="D3106" s="28" t="e">
        <f>VLOOKUP(A3106,'Carga Remito.'!A$4:AK$15957,4,0)</f>
        <v>#N/A</v>
      </c>
      <c r="E3106" s="28" t="e">
        <f>VLOOKUP(A3106,'Carga Remito.'!A$4:AK$2258,6,0)</f>
        <v>#N/A</v>
      </c>
      <c r="F3106" s="28" t="e">
        <f>VLOOKUP(A3106,'Carga Remito.'!A$4:AK$1858,7,0)</f>
        <v>#N/A</v>
      </c>
      <c r="G3106" s="27" t="e">
        <f>VLOOKUP(A3106,'Carga Remito.'!A$4:AK$20957,MATCH(G$4,'Carga Remito.'!A$3:AQ$3,0),0)</f>
        <v>#N/A</v>
      </c>
      <c r="J3106" s="15" t="e">
        <f t="shared" si="101"/>
        <v>#N/A</v>
      </c>
    </row>
    <row r="3107" spans="2:10" x14ac:dyDescent="0.25">
      <c r="B3107" s="129" t="e">
        <f>VLOOKUP(A3107,'Carga Remito.'!A$4:AK$16957,3,0)</f>
        <v>#N/A</v>
      </c>
      <c r="C3107" s="131" t="e">
        <f t="shared" ca="1" si="100"/>
        <v>#N/A</v>
      </c>
      <c r="D3107" s="28" t="e">
        <f>VLOOKUP(A3107,'Carga Remito.'!A$4:AK$15957,4,0)</f>
        <v>#N/A</v>
      </c>
      <c r="E3107" s="28" t="e">
        <f>VLOOKUP(A3107,'Carga Remito.'!A$4:AK$2258,6,0)</f>
        <v>#N/A</v>
      </c>
      <c r="F3107" s="28" t="e">
        <f>VLOOKUP(A3107,'Carga Remito.'!A$4:AK$1858,7,0)</f>
        <v>#N/A</v>
      </c>
      <c r="G3107" s="27" t="e">
        <f>VLOOKUP(A3107,'Carga Remito.'!A$4:AK$20957,MATCH(G$4,'Carga Remito.'!A$3:AQ$3,0),0)</f>
        <v>#N/A</v>
      </c>
      <c r="J3107" s="15" t="e">
        <f t="shared" si="101"/>
        <v>#N/A</v>
      </c>
    </row>
    <row r="3108" spans="2:10" x14ac:dyDescent="0.25">
      <c r="B3108" s="129" t="e">
        <f>VLOOKUP(A3108,'Carga Remito.'!A$4:AK$16957,3,0)</f>
        <v>#N/A</v>
      </c>
      <c r="C3108" s="131" t="e">
        <f t="shared" ca="1" si="100"/>
        <v>#N/A</v>
      </c>
      <c r="D3108" s="28" t="e">
        <f>VLOOKUP(A3108,'Carga Remito.'!A$4:AK$15957,4,0)</f>
        <v>#N/A</v>
      </c>
      <c r="E3108" s="28" t="e">
        <f>VLOOKUP(A3108,'Carga Remito.'!A$4:AK$2258,6,0)</f>
        <v>#N/A</v>
      </c>
      <c r="F3108" s="28" t="e">
        <f>VLOOKUP(A3108,'Carga Remito.'!A$4:AK$1858,7,0)</f>
        <v>#N/A</v>
      </c>
      <c r="G3108" s="27" t="e">
        <f>VLOOKUP(A3108,'Carga Remito.'!A$4:AK$20957,MATCH(G$4,'Carga Remito.'!A$3:AQ$3,0),0)</f>
        <v>#N/A</v>
      </c>
      <c r="J3108" s="15" t="e">
        <f t="shared" si="101"/>
        <v>#N/A</v>
      </c>
    </row>
    <row r="3109" spans="2:10" x14ac:dyDescent="0.25">
      <c r="B3109" s="129" t="e">
        <f>VLOOKUP(A3109,'Carga Remito.'!A$4:AK$16957,3,0)</f>
        <v>#N/A</v>
      </c>
      <c r="C3109" s="131" t="e">
        <f t="shared" ref="C3109:C3132" ca="1" si="102">IF((TODAY()-B3109)&lt;30,0,(TODAY()-B3109)/30)</f>
        <v>#N/A</v>
      </c>
      <c r="D3109" s="28" t="e">
        <f>VLOOKUP(A3109,'Carga Remito.'!A$4:AK$15957,4,0)</f>
        <v>#N/A</v>
      </c>
      <c r="E3109" s="28" t="e">
        <f>VLOOKUP(A3109,'Carga Remito.'!A$4:AK$2258,6,0)</f>
        <v>#N/A</v>
      </c>
      <c r="F3109" s="28" t="e">
        <f>VLOOKUP(A3109,'Carga Remito.'!A$4:AK$1858,7,0)</f>
        <v>#N/A</v>
      </c>
      <c r="G3109" s="27" t="e">
        <f>VLOOKUP(A3109,'Carga Remito.'!A$4:AK$20957,MATCH(G$4,'Carga Remito.'!A$3:AQ$3,0),0)</f>
        <v>#N/A</v>
      </c>
      <c r="J3109" s="15" t="e">
        <f t="shared" si="101"/>
        <v>#N/A</v>
      </c>
    </row>
    <row r="3110" spans="2:10" x14ac:dyDescent="0.25">
      <c r="B3110" s="129" t="e">
        <f>VLOOKUP(A3110,'Carga Remito.'!A$4:AK$16957,3,0)</f>
        <v>#N/A</v>
      </c>
      <c r="C3110" s="131" t="e">
        <f t="shared" ca="1" si="102"/>
        <v>#N/A</v>
      </c>
      <c r="D3110" s="28" t="e">
        <f>VLOOKUP(A3110,'Carga Remito.'!A$4:AK$15957,4,0)</f>
        <v>#N/A</v>
      </c>
      <c r="E3110" s="28" t="e">
        <f>VLOOKUP(A3110,'Carga Remito.'!A$4:AK$2258,6,0)</f>
        <v>#N/A</v>
      </c>
      <c r="F3110" s="28" t="e">
        <f>VLOOKUP(A3110,'Carga Remito.'!A$4:AK$1858,7,0)</f>
        <v>#N/A</v>
      </c>
      <c r="G3110" s="27" t="e">
        <f>VLOOKUP(A3110,'Carga Remito.'!A$4:AK$20957,MATCH(G$4,'Carga Remito.'!A$3:AQ$3,0),0)</f>
        <v>#N/A</v>
      </c>
      <c r="J3110" s="15" t="e">
        <f t="shared" si="101"/>
        <v>#N/A</v>
      </c>
    </row>
    <row r="3111" spans="2:10" x14ac:dyDescent="0.25">
      <c r="B3111" s="129" t="e">
        <f>VLOOKUP(A3111,'Carga Remito.'!A$4:AK$16957,3,0)</f>
        <v>#N/A</v>
      </c>
      <c r="C3111" s="131" t="e">
        <f t="shared" ca="1" si="102"/>
        <v>#N/A</v>
      </c>
      <c r="D3111" s="28" t="e">
        <f>VLOOKUP(A3111,'Carga Remito.'!A$4:AK$15957,4,0)</f>
        <v>#N/A</v>
      </c>
      <c r="E3111" s="28" t="e">
        <f>VLOOKUP(A3111,'Carga Remito.'!A$4:AK$2258,6,0)</f>
        <v>#N/A</v>
      </c>
      <c r="F3111" s="28" t="e">
        <f>VLOOKUP(A3111,'Carga Remito.'!A$4:AK$1858,7,0)</f>
        <v>#N/A</v>
      </c>
      <c r="G3111" s="27" t="e">
        <f>VLOOKUP(A3111,'Carga Remito.'!A$4:AK$20957,MATCH(G$4,'Carga Remito.'!A$3:AQ$3,0),0)</f>
        <v>#N/A</v>
      </c>
      <c r="J3111" s="15" t="e">
        <f t="shared" si="101"/>
        <v>#N/A</v>
      </c>
    </row>
    <row r="3112" spans="2:10" x14ac:dyDescent="0.25">
      <c r="B3112" s="129" t="e">
        <f>VLOOKUP(A3112,'Carga Remito.'!A$4:AK$16957,3,0)</f>
        <v>#N/A</v>
      </c>
      <c r="C3112" s="131" t="e">
        <f t="shared" ca="1" si="102"/>
        <v>#N/A</v>
      </c>
      <c r="D3112" s="28" t="e">
        <f>VLOOKUP(A3112,'Carga Remito.'!A$4:AK$15957,4,0)</f>
        <v>#N/A</v>
      </c>
      <c r="E3112" s="28" t="e">
        <f>VLOOKUP(A3112,'Carga Remito.'!A$4:AK$2258,6,0)</f>
        <v>#N/A</v>
      </c>
      <c r="F3112" s="28" t="e">
        <f>VLOOKUP(A3112,'Carga Remito.'!A$4:AK$1858,7,0)</f>
        <v>#N/A</v>
      </c>
      <c r="G3112" s="27" t="e">
        <f>VLOOKUP(A3112,'Carga Remito.'!A$4:AK$20957,MATCH(G$4,'Carga Remito.'!A$3:AQ$3,0),0)</f>
        <v>#N/A</v>
      </c>
      <c r="J3112" s="15" t="e">
        <f t="shared" si="101"/>
        <v>#N/A</v>
      </c>
    </row>
    <row r="3113" spans="2:10" x14ac:dyDescent="0.25">
      <c r="B3113" s="129" t="e">
        <f>VLOOKUP(A3113,'Carga Remito.'!A$4:AK$16957,3,0)</f>
        <v>#N/A</v>
      </c>
      <c r="C3113" s="131" t="e">
        <f t="shared" ca="1" si="102"/>
        <v>#N/A</v>
      </c>
      <c r="D3113" s="28" t="e">
        <f>VLOOKUP(A3113,'Carga Remito.'!A$4:AK$15957,4,0)</f>
        <v>#N/A</v>
      </c>
      <c r="E3113" s="28" t="e">
        <f>VLOOKUP(A3113,'Carga Remito.'!A$4:AK$2258,6,0)</f>
        <v>#N/A</v>
      </c>
      <c r="F3113" s="28" t="e">
        <f>VLOOKUP(A3113,'Carga Remito.'!A$4:AK$1858,7,0)</f>
        <v>#N/A</v>
      </c>
      <c r="G3113" s="27" t="e">
        <f>VLOOKUP(A3113,'Carga Remito.'!A$4:AK$20957,MATCH(G$4,'Carga Remito.'!A$3:AQ$3,0),0)</f>
        <v>#N/A</v>
      </c>
      <c r="J3113" s="15" t="e">
        <f t="shared" si="101"/>
        <v>#N/A</v>
      </c>
    </row>
    <row r="3114" spans="2:10" x14ac:dyDescent="0.25">
      <c r="B3114" s="129" t="e">
        <f>VLOOKUP(A3114,'Carga Remito.'!A$4:AK$16957,3,0)</f>
        <v>#N/A</v>
      </c>
      <c r="C3114" s="131" t="e">
        <f t="shared" ca="1" si="102"/>
        <v>#N/A</v>
      </c>
      <c r="D3114" s="28" t="e">
        <f>VLOOKUP(A3114,'Carga Remito.'!A$4:AK$15957,4,0)</f>
        <v>#N/A</v>
      </c>
      <c r="E3114" s="28" t="e">
        <f>VLOOKUP(A3114,'Carga Remito.'!A$4:AK$2258,6,0)</f>
        <v>#N/A</v>
      </c>
      <c r="F3114" s="28" t="e">
        <f>VLOOKUP(A3114,'Carga Remito.'!A$4:AK$1858,7,0)</f>
        <v>#N/A</v>
      </c>
      <c r="G3114" s="27" t="e">
        <f>VLOOKUP(A3114,'Carga Remito.'!A$4:AK$20957,MATCH(G$4,'Carga Remito.'!A$3:AQ$3,0),0)</f>
        <v>#N/A</v>
      </c>
      <c r="J3114" s="15" t="e">
        <f t="shared" si="101"/>
        <v>#N/A</v>
      </c>
    </row>
    <row r="3115" spans="2:10" x14ac:dyDescent="0.25">
      <c r="B3115" s="129" t="e">
        <f>VLOOKUP(A3115,'Carga Remito.'!A$4:AK$16957,3,0)</f>
        <v>#N/A</v>
      </c>
      <c r="C3115" s="131" t="e">
        <f t="shared" ca="1" si="102"/>
        <v>#N/A</v>
      </c>
      <c r="D3115" s="28" t="e">
        <f>VLOOKUP(A3115,'Carga Remito.'!A$4:AK$15957,4,0)</f>
        <v>#N/A</v>
      </c>
      <c r="E3115" s="28" t="e">
        <f>VLOOKUP(A3115,'Carga Remito.'!A$4:AK$2258,6,0)</f>
        <v>#N/A</v>
      </c>
      <c r="F3115" s="28" t="e">
        <f>VLOOKUP(A3115,'Carga Remito.'!A$4:AK$1858,7,0)</f>
        <v>#N/A</v>
      </c>
      <c r="G3115" s="27" t="e">
        <f>VLOOKUP(A3115,'Carga Remito.'!A$4:AK$20957,MATCH(G$4,'Carga Remito.'!A$3:AQ$3,0),0)</f>
        <v>#N/A</v>
      </c>
      <c r="J3115" s="15" t="e">
        <f t="shared" si="101"/>
        <v>#N/A</v>
      </c>
    </row>
    <row r="3116" spans="2:10" x14ac:dyDescent="0.25">
      <c r="B3116" s="129" t="e">
        <f>VLOOKUP(A3116,'Carga Remito.'!A$4:AK$16957,3,0)</f>
        <v>#N/A</v>
      </c>
      <c r="C3116" s="131" t="e">
        <f t="shared" ca="1" si="102"/>
        <v>#N/A</v>
      </c>
      <c r="D3116" s="28" t="e">
        <f>VLOOKUP(A3116,'Carga Remito.'!A$4:AK$15957,4,0)</f>
        <v>#N/A</v>
      </c>
      <c r="E3116" s="28" t="e">
        <f>VLOOKUP(A3116,'Carga Remito.'!A$4:AK$2258,6,0)</f>
        <v>#N/A</v>
      </c>
      <c r="F3116" s="28" t="e">
        <f>VLOOKUP(A3116,'Carga Remito.'!A$4:AK$1858,7,0)</f>
        <v>#N/A</v>
      </c>
      <c r="G3116" s="27" t="e">
        <f>VLOOKUP(A3116,'Carga Remito.'!A$4:AK$20957,MATCH(G$4,'Carga Remito.'!A$3:AQ$3,0),0)</f>
        <v>#N/A</v>
      </c>
      <c r="J3116" s="15" t="e">
        <f t="shared" si="101"/>
        <v>#N/A</v>
      </c>
    </row>
    <row r="3117" spans="2:10" x14ac:dyDescent="0.25">
      <c r="B3117" s="129" t="e">
        <f>VLOOKUP(A3117,'Carga Remito.'!A$4:AK$16957,3,0)</f>
        <v>#N/A</v>
      </c>
      <c r="C3117" s="131" t="e">
        <f t="shared" ca="1" si="102"/>
        <v>#N/A</v>
      </c>
      <c r="D3117" s="28" t="e">
        <f>VLOOKUP(A3117,'Carga Remito.'!A$4:AK$15957,4,0)</f>
        <v>#N/A</v>
      </c>
      <c r="E3117" s="28" t="e">
        <f>VLOOKUP(A3117,'Carga Remito.'!A$4:AK$2258,6,0)</f>
        <v>#N/A</v>
      </c>
      <c r="F3117" s="28" t="e">
        <f>VLOOKUP(A3117,'Carga Remito.'!A$4:AK$1858,7,0)</f>
        <v>#N/A</v>
      </c>
      <c r="G3117" s="27" t="e">
        <f>VLOOKUP(A3117,'Carga Remito.'!A$4:AK$20957,MATCH(G$4,'Carga Remito.'!A$3:AQ$3,0),0)</f>
        <v>#N/A</v>
      </c>
      <c r="J3117" s="15" t="e">
        <f t="shared" si="101"/>
        <v>#N/A</v>
      </c>
    </row>
    <row r="3118" spans="2:10" x14ac:dyDescent="0.25">
      <c r="B3118" s="129" t="e">
        <f>VLOOKUP(A3118,'Carga Remito.'!A$4:AK$16957,3,0)</f>
        <v>#N/A</v>
      </c>
      <c r="C3118" s="131" t="e">
        <f t="shared" ca="1" si="102"/>
        <v>#N/A</v>
      </c>
      <c r="D3118" s="28" t="e">
        <f>VLOOKUP(A3118,'Carga Remito.'!A$4:AK$15957,4,0)</f>
        <v>#N/A</v>
      </c>
      <c r="E3118" s="28" t="e">
        <f>VLOOKUP(A3118,'Carga Remito.'!A$4:AK$2258,6,0)</f>
        <v>#N/A</v>
      </c>
      <c r="F3118" s="28" t="e">
        <f>VLOOKUP(A3118,'Carga Remito.'!A$4:AK$1858,7,0)</f>
        <v>#N/A</v>
      </c>
      <c r="G3118" s="27" t="e">
        <f>VLOOKUP(A3118,'Carga Remito.'!A$4:AK$20957,MATCH(G$4,'Carga Remito.'!A$3:AQ$3,0),0)</f>
        <v>#N/A</v>
      </c>
      <c r="J3118" s="15" t="e">
        <f t="shared" si="101"/>
        <v>#N/A</v>
      </c>
    </row>
    <row r="3119" spans="2:10" x14ac:dyDescent="0.25">
      <c r="B3119" s="129" t="e">
        <f>VLOOKUP(A3119,'Carga Remito.'!A$4:AK$16957,3,0)</f>
        <v>#N/A</v>
      </c>
      <c r="C3119" s="131" t="e">
        <f t="shared" ca="1" si="102"/>
        <v>#N/A</v>
      </c>
      <c r="D3119" s="28" t="e">
        <f>VLOOKUP(A3119,'Carga Remito.'!A$4:AK$15957,4,0)</f>
        <v>#N/A</v>
      </c>
      <c r="E3119" s="28" t="e">
        <f>VLOOKUP(A3119,'Carga Remito.'!A$4:AK$2258,6,0)</f>
        <v>#N/A</v>
      </c>
      <c r="F3119" s="28" t="e">
        <f>VLOOKUP(A3119,'Carga Remito.'!A$4:AK$1858,7,0)</f>
        <v>#N/A</v>
      </c>
      <c r="G3119" s="27" t="e">
        <f>VLOOKUP(A3119,'Carga Remito.'!A$4:AK$20957,MATCH(G$4,'Carga Remito.'!A$3:AQ$3,0),0)</f>
        <v>#N/A</v>
      </c>
      <c r="J3119" s="15" t="e">
        <f t="shared" si="101"/>
        <v>#N/A</v>
      </c>
    </row>
    <row r="3120" spans="2:10" x14ac:dyDescent="0.25">
      <c r="B3120" s="129" t="e">
        <f>VLOOKUP(A3120,'Carga Remito.'!A$4:AK$16957,3,0)</f>
        <v>#N/A</v>
      </c>
      <c r="C3120" s="131" t="e">
        <f t="shared" ca="1" si="102"/>
        <v>#N/A</v>
      </c>
      <c r="D3120" s="28" t="e">
        <f>VLOOKUP(A3120,'Carga Remito.'!A$4:AK$15957,4,0)</f>
        <v>#N/A</v>
      </c>
      <c r="E3120" s="28" t="e">
        <f>VLOOKUP(A3120,'Carga Remito.'!A$4:AK$2258,6,0)</f>
        <v>#N/A</v>
      </c>
      <c r="F3120" s="28" t="e">
        <f>VLOOKUP(A3120,'Carga Remito.'!A$4:AK$1858,7,0)</f>
        <v>#N/A</v>
      </c>
      <c r="G3120" s="27" t="e">
        <f>VLOOKUP(A3120,'Carga Remito.'!A$4:AK$20957,MATCH(G$4,'Carga Remito.'!A$3:AQ$3,0),0)</f>
        <v>#N/A</v>
      </c>
      <c r="J3120" s="15" t="e">
        <f t="shared" si="101"/>
        <v>#N/A</v>
      </c>
    </row>
    <row r="3121" spans="2:10" x14ac:dyDescent="0.25">
      <c r="B3121" s="129" t="e">
        <f>VLOOKUP(A3121,'Carga Remito.'!A$4:AK$16957,3,0)</f>
        <v>#N/A</v>
      </c>
      <c r="C3121" s="131" t="e">
        <f t="shared" ca="1" si="102"/>
        <v>#N/A</v>
      </c>
      <c r="D3121" s="28" t="e">
        <f>VLOOKUP(A3121,'Carga Remito.'!A$4:AK$15957,4,0)</f>
        <v>#N/A</v>
      </c>
      <c r="E3121" s="28" t="e">
        <f>VLOOKUP(A3121,'Carga Remito.'!A$4:AK$2258,6,0)</f>
        <v>#N/A</v>
      </c>
      <c r="F3121" s="28" t="e">
        <f>VLOOKUP(A3121,'Carga Remito.'!A$4:AK$1858,7,0)</f>
        <v>#N/A</v>
      </c>
      <c r="G3121" s="27" t="e">
        <f>VLOOKUP(A3121,'Carga Remito.'!A$4:AK$20957,MATCH(G$4,'Carga Remito.'!A$3:AQ$3,0),0)</f>
        <v>#N/A</v>
      </c>
      <c r="J3121" s="15" t="e">
        <f t="shared" si="101"/>
        <v>#N/A</v>
      </c>
    </row>
    <row r="3122" spans="2:10" x14ac:dyDescent="0.25">
      <c r="B3122" s="129" t="e">
        <f>VLOOKUP(A3122,'Carga Remito.'!A$4:AK$16957,3,0)</f>
        <v>#N/A</v>
      </c>
      <c r="C3122" s="131" t="e">
        <f t="shared" ca="1" si="102"/>
        <v>#N/A</v>
      </c>
      <c r="D3122" s="28" t="e">
        <f>VLOOKUP(A3122,'Carga Remito.'!A$4:AK$15957,4,0)</f>
        <v>#N/A</v>
      </c>
      <c r="E3122" s="28" t="e">
        <f>VLOOKUP(A3122,'Carga Remito.'!A$4:AK$2258,6,0)</f>
        <v>#N/A</v>
      </c>
      <c r="F3122" s="28" t="e">
        <f>VLOOKUP(A3122,'Carga Remito.'!A$4:AK$1858,7,0)</f>
        <v>#N/A</v>
      </c>
      <c r="G3122" s="27" t="e">
        <f>VLOOKUP(A3122,'Carga Remito.'!A$4:AK$20957,MATCH(G$4,'Carga Remito.'!A$3:AQ$3,0),0)</f>
        <v>#N/A</v>
      </c>
      <c r="J3122" s="15" t="e">
        <f t="shared" si="101"/>
        <v>#N/A</v>
      </c>
    </row>
    <row r="3123" spans="2:10" x14ac:dyDescent="0.25">
      <c r="B3123" s="129" t="e">
        <f>VLOOKUP(A3123,'Carga Remito.'!A$4:AK$16957,3,0)</f>
        <v>#N/A</v>
      </c>
      <c r="C3123" s="131" t="e">
        <f t="shared" ca="1" si="102"/>
        <v>#N/A</v>
      </c>
      <c r="D3123" s="28" t="e">
        <f>VLOOKUP(A3123,'Carga Remito.'!A$4:AK$15957,4,0)</f>
        <v>#N/A</v>
      </c>
      <c r="E3123" s="28" t="e">
        <f>VLOOKUP(A3123,'Carga Remito.'!A$4:AK$2258,6,0)</f>
        <v>#N/A</v>
      </c>
      <c r="F3123" s="28" t="e">
        <f>VLOOKUP(A3123,'Carga Remito.'!A$4:AK$1858,7,0)</f>
        <v>#N/A</v>
      </c>
      <c r="G3123" s="27" t="e">
        <f>VLOOKUP(A3123,'Carga Remito.'!A$4:AK$20957,MATCH(G$4,'Carga Remito.'!A$3:AQ$3,0),0)</f>
        <v>#N/A</v>
      </c>
      <c r="J3123" s="15" t="e">
        <f t="shared" si="101"/>
        <v>#N/A</v>
      </c>
    </row>
    <row r="3124" spans="2:10" x14ac:dyDescent="0.25">
      <c r="B3124" s="129" t="e">
        <f>VLOOKUP(A3124,'Carga Remito.'!A$4:AK$16957,3,0)</f>
        <v>#N/A</v>
      </c>
      <c r="C3124" s="131" t="e">
        <f t="shared" ca="1" si="102"/>
        <v>#N/A</v>
      </c>
      <c r="D3124" s="28" t="e">
        <f>VLOOKUP(A3124,'Carga Remito.'!A$4:AK$15957,4,0)</f>
        <v>#N/A</v>
      </c>
      <c r="E3124" s="28" t="e">
        <f>VLOOKUP(A3124,'Carga Remito.'!A$4:AK$2258,6,0)</f>
        <v>#N/A</v>
      </c>
      <c r="F3124" s="28" t="e">
        <f>VLOOKUP(A3124,'Carga Remito.'!A$4:AK$1858,7,0)</f>
        <v>#N/A</v>
      </c>
      <c r="G3124" s="27" t="e">
        <f>VLOOKUP(A3124,'Carga Remito.'!A$4:AK$20957,MATCH(G$4,'Carga Remito.'!A$3:AQ$3,0),0)</f>
        <v>#N/A</v>
      </c>
      <c r="J3124" s="15" t="e">
        <f t="shared" ref="J3124:J3187" si="103">+G3124-K3124-N3124-Q3124-T3124-W3124-Z3124</f>
        <v>#N/A</v>
      </c>
    </row>
    <row r="3125" spans="2:10" x14ac:dyDescent="0.25">
      <c r="B3125" s="129" t="e">
        <f>VLOOKUP(A3125,'Carga Remito.'!A$4:AK$16957,3,0)</f>
        <v>#N/A</v>
      </c>
      <c r="C3125" s="131" t="e">
        <f t="shared" ca="1" si="102"/>
        <v>#N/A</v>
      </c>
      <c r="D3125" s="28" t="e">
        <f>VLOOKUP(A3125,'Carga Remito.'!A$4:AK$15957,4,0)</f>
        <v>#N/A</v>
      </c>
      <c r="E3125" s="28" t="e">
        <f>VLOOKUP(A3125,'Carga Remito.'!A$4:AK$2258,6,0)</f>
        <v>#N/A</v>
      </c>
      <c r="F3125" s="28" t="e">
        <f>VLOOKUP(A3125,'Carga Remito.'!A$4:AK$1858,7,0)</f>
        <v>#N/A</v>
      </c>
      <c r="G3125" s="27" t="e">
        <f>VLOOKUP(A3125,'Carga Remito.'!A$4:AK$20957,MATCH(G$4,'Carga Remito.'!A$3:AQ$3,0),0)</f>
        <v>#N/A</v>
      </c>
      <c r="J3125" s="15" t="e">
        <f t="shared" si="103"/>
        <v>#N/A</v>
      </c>
    </row>
    <row r="3126" spans="2:10" x14ac:dyDescent="0.25">
      <c r="B3126" s="129" t="e">
        <f>VLOOKUP(A3126,'Carga Remito.'!A$4:AK$16957,3,0)</f>
        <v>#N/A</v>
      </c>
      <c r="C3126" s="131" t="e">
        <f t="shared" ca="1" si="102"/>
        <v>#N/A</v>
      </c>
      <c r="D3126" s="28" t="e">
        <f>VLOOKUP(A3126,'Carga Remito.'!A$4:AK$15957,4,0)</f>
        <v>#N/A</v>
      </c>
      <c r="E3126" s="28" t="e">
        <f>VLOOKUP(A3126,'Carga Remito.'!A$4:AK$2258,6,0)</f>
        <v>#N/A</v>
      </c>
      <c r="F3126" s="28" t="e">
        <f>VLOOKUP(A3126,'Carga Remito.'!A$4:AK$1858,7,0)</f>
        <v>#N/A</v>
      </c>
      <c r="G3126" s="27" t="e">
        <f>VLOOKUP(A3126,'Carga Remito.'!A$4:AK$20957,MATCH(G$4,'Carga Remito.'!A$3:AQ$3,0),0)</f>
        <v>#N/A</v>
      </c>
      <c r="J3126" s="15" t="e">
        <f t="shared" si="103"/>
        <v>#N/A</v>
      </c>
    </row>
    <row r="3127" spans="2:10" x14ac:dyDescent="0.25">
      <c r="B3127" s="129" t="e">
        <f>VLOOKUP(A3127,'Carga Remito.'!A$4:AK$16957,3,0)</f>
        <v>#N/A</v>
      </c>
      <c r="C3127" s="131" t="e">
        <f t="shared" ca="1" si="102"/>
        <v>#N/A</v>
      </c>
      <c r="D3127" s="28" t="e">
        <f>VLOOKUP(A3127,'Carga Remito.'!A$4:AK$15957,4,0)</f>
        <v>#N/A</v>
      </c>
      <c r="E3127" s="28" t="e">
        <f>VLOOKUP(A3127,'Carga Remito.'!A$4:AK$2258,6,0)</f>
        <v>#N/A</v>
      </c>
      <c r="F3127" s="28" t="e">
        <f>VLOOKUP(A3127,'Carga Remito.'!A$4:AK$1858,7,0)</f>
        <v>#N/A</v>
      </c>
      <c r="G3127" s="27" t="e">
        <f>VLOOKUP(A3127,'Carga Remito.'!A$4:AK$20957,MATCH(G$4,'Carga Remito.'!A$3:AQ$3,0),0)</f>
        <v>#N/A</v>
      </c>
      <c r="J3127" s="15" t="e">
        <f t="shared" si="103"/>
        <v>#N/A</v>
      </c>
    </row>
    <row r="3128" spans="2:10" x14ac:dyDescent="0.25">
      <c r="B3128" s="129" t="e">
        <f>VLOOKUP(A3128,'Carga Remito.'!A$4:AK$16957,3,0)</f>
        <v>#N/A</v>
      </c>
      <c r="C3128" s="131" t="e">
        <f t="shared" ca="1" si="102"/>
        <v>#N/A</v>
      </c>
      <c r="D3128" s="28" t="e">
        <f>VLOOKUP(A3128,'Carga Remito.'!A$4:AK$15957,4,0)</f>
        <v>#N/A</v>
      </c>
      <c r="E3128" s="28" t="e">
        <f>VLOOKUP(A3128,'Carga Remito.'!A$4:AK$2258,6,0)</f>
        <v>#N/A</v>
      </c>
      <c r="F3128" s="28" t="e">
        <f>VLOOKUP(A3128,'Carga Remito.'!A$4:AK$1858,7,0)</f>
        <v>#N/A</v>
      </c>
      <c r="G3128" s="27" t="e">
        <f>VLOOKUP(A3128,'Carga Remito.'!A$4:AK$20957,MATCH(G$4,'Carga Remito.'!A$3:AQ$3,0),0)</f>
        <v>#N/A</v>
      </c>
      <c r="J3128" s="15" t="e">
        <f t="shared" si="103"/>
        <v>#N/A</v>
      </c>
    </row>
    <row r="3129" spans="2:10" x14ac:dyDescent="0.25">
      <c r="B3129" s="129" t="e">
        <f>VLOOKUP(A3129,'Carga Remito.'!A$4:AK$16957,3,0)</f>
        <v>#N/A</v>
      </c>
      <c r="C3129" s="131" t="e">
        <f t="shared" ca="1" si="102"/>
        <v>#N/A</v>
      </c>
      <c r="D3129" s="28" t="e">
        <f>VLOOKUP(A3129,'Carga Remito.'!A$4:AK$15957,4,0)</f>
        <v>#N/A</v>
      </c>
      <c r="E3129" s="28" t="e">
        <f>VLOOKUP(A3129,'Carga Remito.'!A$4:AK$2258,6,0)</f>
        <v>#N/A</v>
      </c>
      <c r="F3129" s="28" t="e">
        <f>VLOOKUP(A3129,'Carga Remito.'!A$4:AK$1858,7,0)</f>
        <v>#N/A</v>
      </c>
      <c r="G3129" s="27" t="e">
        <f>VLOOKUP(A3129,'Carga Remito.'!A$4:AK$20957,MATCH(G$4,'Carga Remito.'!A$3:AQ$3,0),0)</f>
        <v>#N/A</v>
      </c>
      <c r="J3129" s="15" t="e">
        <f t="shared" si="103"/>
        <v>#N/A</v>
      </c>
    </row>
    <row r="3130" spans="2:10" x14ac:dyDescent="0.25">
      <c r="B3130" s="129" t="e">
        <f>VLOOKUP(A3130,'Carga Remito.'!A$4:AK$16957,3,0)</f>
        <v>#N/A</v>
      </c>
      <c r="C3130" s="131" t="e">
        <f t="shared" ca="1" si="102"/>
        <v>#N/A</v>
      </c>
      <c r="D3130" s="28" t="e">
        <f>VLOOKUP(A3130,'Carga Remito.'!A$4:AK$15957,4,0)</f>
        <v>#N/A</v>
      </c>
      <c r="E3130" s="28" t="e">
        <f>VLOOKUP(A3130,'Carga Remito.'!A$4:AK$2258,6,0)</f>
        <v>#N/A</v>
      </c>
      <c r="F3130" s="28" t="e">
        <f>VLOOKUP(A3130,'Carga Remito.'!A$4:AK$1858,7,0)</f>
        <v>#N/A</v>
      </c>
      <c r="G3130" s="27" t="e">
        <f>VLOOKUP(A3130,'Carga Remito.'!A$4:AK$20957,MATCH(G$4,'Carga Remito.'!A$3:AQ$3,0),0)</f>
        <v>#N/A</v>
      </c>
      <c r="J3130" s="15" t="e">
        <f t="shared" si="103"/>
        <v>#N/A</v>
      </c>
    </row>
    <row r="3131" spans="2:10" x14ac:dyDescent="0.25">
      <c r="B3131" s="129" t="e">
        <f>VLOOKUP(A3131,'Carga Remito.'!A$4:AK$16957,3,0)</f>
        <v>#N/A</v>
      </c>
      <c r="C3131" s="131" t="e">
        <f t="shared" ca="1" si="102"/>
        <v>#N/A</v>
      </c>
      <c r="D3131" s="28" t="e">
        <f>VLOOKUP(A3131,'Carga Remito.'!A$4:AK$15957,4,0)</f>
        <v>#N/A</v>
      </c>
      <c r="E3131" s="28" t="e">
        <f>VLOOKUP(A3131,'Carga Remito.'!A$4:AK$2258,6,0)</f>
        <v>#N/A</v>
      </c>
      <c r="F3131" s="28" t="e">
        <f>VLOOKUP(A3131,'Carga Remito.'!A$4:AK$1858,7,0)</f>
        <v>#N/A</v>
      </c>
      <c r="G3131" s="27" t="e">
        <f>VLOOKUP(A3131,'Carga Remito.'!A$4:AK$20957,MATCH(G$4,'Carga Remito.'!A$3:AQ$3,0),0)</f>
        <v>#N/A</v>
      </c>
      <c r="J3131" s="15" t="e">
        <f t="shared" si="103"/>
        <v>#N/A</v>
      </c>
    </row>
    <row r="3132" spans="2:10" x14ac:dyDescent="0.25">
      <c r="B3132" s="129" t="e">
        <f>VLOOKUP(A3132,'Carga Remito.'!A$4:AK$16957,3,0)</f>
        <v>#N/A</v>
      </c>
      <c r="C3132" s="131" t="e">
        <f t="shared" ca="1" si="102"/>
        <v>#N/A</v>
      </c>
      <c r="D3132" s="28" t="e">
        <f>VLOOKUP(A3132,'Carga Remito.'!A$4:AK$15957,4,0)</f>
        <v>#N/A</v>
      </c>
      <c r="E3132" s="28" t="e">
        <f>VLOOKUP(A3132,'Carga Remito.'!A$4:AK$2258,6,0)</f>
        <v>#N/A</v>
      </c>
      <c r="F3132" s="28" t="e">
        <f>VLOOKUP(A3132,'Carga Remito.'!A$4:AK$1858,7,0)</f>
        <v>#N/A</v>
      </c>
      <c r="G3132" s="27" t="e">
        <f>VLOOKUP(A3132,'Carga Remito.'!A$4:AK$20957,MATCH(G$4,'Carga Remito.'!A$3:AQ$3,0),0)</f>
        <v>#N/A</v>
      </c>
      <c r="J3132" s="15" t="e">
        <f t="shared" si="103"/>
        <v>#N/A</v>
      </c>
    </row>
    <row r="3133" spans="2:10" x14ac:dyDescent="0.25">
      <c r="B3133" s="129"/>
      <c r="C3133" s="131"/>
      <c r="D3133" s="28"/>
      <c r="E3133" s="28"/>
      <c r="F3133" s="28"/>
      <c r="G3133" s="27" t="e">
        <f>VLOOKUP(A3133,'Carga Remito.'!A$4:AK$20957,MATCH(G$4,'Carga Remito.'!A$3:AQ$3,0),0)</f>
        <v>#N/A</v>
      </c>
      <c r="J3133" s="15" t="e">
        <f t="shared" si="103"/>
        <v>#N/A</v>
      </c>
    </row>
    <row r="3134" spans="2:10" x14ac:dyDescent="0.25">
      <c r="C3134" s="131">
        <f t="shared" ref="C3134:C3165" ca="1" si="104">IF((TODAY()-B3134)&lt;30,0,(TODAY()-B3134)/30)</f>
        <v>1521</v>
      </c>
      <c r="G3134" s="27" t="e">
        <f>VLOOKUP(A3134,'Carga Remito.'!A$4:AK$20957,MATCH(G$4,'Carga Remito.'!A$3:AQ$3,0),0)</f>
        <v>#N/A</v>
      </c>
      <c r="J3134" s="15" t="e">
        <f t="shared" si="103"/>
        <v>#N/A</v>
      </c>
    </row>
    <row r="3135" spans="2:10" x14ac:dyDescent="0.25">
      <c r="C3135" s="131">
        <f t="shared" ca="1" si="104"/>
        <v>1521</v>
      </c>
      <c r="G3135" s="27" t="e">
        <f>VLOOKUP(A3135,'Carga Remito.'!A$4:AK$20957,MATCH(G$4,'Carga Remito.'!A$3:AQ$3,0),0)</f>
        <v>#N/A</v>
      </c>
      <c r="J3135" s="15" t="e">
        <f t="shared" si="103"/>
        <v>#N/A</v>
      </c>
    </row>
    <row r="3136" spans="2:10" x14ac:dyDescent="0.25">
      <c r="C3136" s="131">
        <f t="shared" ca="1" si="104"/>
        <v>1521</v>
      </c>
      <c r="G3136" s="27" t="e">
        <f>VLOOKUP(A3136,'Carga Remito.'!A$4:AK$20957,MATCH(G$4,'Carga Remito.'!A$3:AQ$3,0),0)</f>
        <v>#N/A</v>
      </c>
      <c r="J3136" s="15" t="e">
        <f t="shared" si="103"/>
        <v>#N/A</v>
      </c>
    </row>
    <row r="3137" spans="3:10" x14ac:dyDescent="0.25">
      <c r="C3137" s="131">
        <f t="shared" ca="1" si="104"/>
        <v>1521</v>
      </c>
      <c r="G3137" s="27" t="e">
        <f>VLOOKUP(A3137,'Carga Remito.'!A$4:AK$20957,MATCH(G$4,'Carga Remito.'!A$3:AQ$3,0),0)</f>
        <v>#N/A</v>
      </c>
      <c r="J3137" s="15" t="e">
        <f t="shared" si="103"/>
        <v>#N/A</v>
      </c>
    </row>
    <row r="3138" spans="3:10" x14ac:dyDescent="0.25">
      <c r="C3138" s="131">
        <f t="shared" ca="1" si="104"/>
        <v>1521</v>
      </c>
      <c r="G3138" s="27" t="e">
        <f>VLOOKUP(A3138,'Carga Remito.'!A$4:AK$20957,MATCH(G$4,'Carga Remito.'!A$3:AQ$3,0),0)</f>
        <v>#N/A</v>
      </c>
      <c r="J3138" s="15" t="e">
        <f t="shared" si="103"/>
        <v>#N/A</v>
      </c>
    </row>
    <row r="3139" spans="3:10" x14ac:dyDescent="0.25">
      <c r="C3139" s="131">
        <f t="shared" ca="1" si="104"/>
        <v>1521</v>
      </c>
      <c r="G3139" s="27" t="e">
        <f>VLOOKUP(A3139,'Carga Remito.'!A$4:AK$20957,MATCH(G$4,'Carga Remito.'!A$3:AQ$3,0),0)</f>
        <v>#N/A</v>
      </c>
      <c r="J3139" s="15" t="e">
        <f t="shared" si="103"/>
        <v>#N/A</v>
      </c>
    </row>
    <row r="3140" spans="3:10" x14ac:dyDescent="0.25">
      <c r="C3140" s="131">
        <f t="shared" ca="1" si="104"/>
        <v>1521</v>
      </c>
      <c r="G3140" s="27" t="e">
        <f>VLOOKUP(A3140,'Carga Remito.'!A$4:AK$20957,MATCH(G$4,'Carga Remito.'!A$3:AQ$3,0),0)</f>
        <v>#N/A</v>
      </c>
      <c r="J3140" s="15" t="e">
        <f t="shared" si="103"/>
        <v>#N/A</v>
      </c>
    </row>
    <row r="3141" spans="3:10" x14ac:dyDescent="0.25">
      <c r="C3141" s="131">
        <f t="shared" ca="1" si="104"/>
        <v>1521</v>
      </c>
      <c r="G3141" s="27" t="e">
        <f>VLOOKUP(A3141,'Carga Remito.'!A$4:AK$20957,MATCH(G$4,'Carga Remito.'!A$3:AQ$3,0),0)</f>
        <v>#N/A</v>
      </c>
      <c r="J3141" s="15" t="e">
        <f t="shared" si="103"/>
        <v>#N/A</v>
      </c>
    </row>
    <row r="3142" spans="3:10" x14ac:dyDescent="0.25">
      <c r="C3142" s="131">
        <f t="shared" ca="1" si="104"/>
        <v>1521</v>
      </c>
      <c r="G3142" s="27" t="e">
        <f>VLOOKUP(A3142,'Carga Remito.'!A$4:AK$20957,MATCH(G$4,'Carga Remito.'!A$3:AQ$3,0),0)</f>
        <v>#N/A</v>
      </c>
      <c r="J3142" s="15" t="e">
        <f t="shared" si="103"/>
        <v>#N/A</v>
      </c>
    </row>
    <row r="3143" spans="3:10" x14ac:dyDescent="0.25">
      <c r="C3143" s="131">
        <f t="shared" ca="1" si="104"/>
        <v>1521</v>
      </c>
      <c r="G3143" s="27" t="e">
        <f>VLOOKUP(A3143,'Carga Remito.'!A$4:AK$20957,MATCH(G$4,'Carga Remito.'!A$3:AQ$3,0),0)</f>
        <v>#N/A</v>
      </c>
      <c r="J3143" s="15" t="e">
        <f t="shared" si="103"/>
        <v>#N/A</v>
      </c>
    </row>
    <row r="3144" spans="3:10" x14ac:dyDescent="0.25">
      <c r="C3144" s="131">
        <f t="shared" ca="1" si="104"/>
        <v>1521</v>
      </c>
      <c r="G3144" s="27" t="e">
        <f>VLOOKUP(A3144,'Carga Remito.'!A$4:AK$20957,MATCH(G$4,'Carga Remito.'!A$3:AQ$3,0),0)</f>
        <v>#N/A</v>
      </c>
      <c r="J3144" s="15" t="e">
        <f t="shared" si="103"/>
        <v>#N/A</v>
      </c>
    </row>
    <row r="3145" spans="3:10" x14ac:dyDescent="0.25">
      <c r="C3145" s="131">
        <f t="shared" ca="1" si="104"/>
        <v>1521</v>
      </c>
      <c r="G3145" s="27" t="e">
        <f>VLOOKUP(A3145,'Carga Remito.'!A$4:AK$20957,MATCH(G$4,'Carga Remito.'!A$3:AQ$3,0),0)</f>
        <v>#N/A</v>
      </c>
      <c r="J3145" s="15" t="e">
        <f t="shared" si="103"/>
        <v>#N/A</v>
      </c>
    </row>
    <row r="3146" spans="3:10" x14ac:dyDescent="0.25">
      <c r="C3146" s="131">
        <f t="shared" ca="1" si="104"/>
        <v>1521</v>
      </c>
      <c r="G3146" s="27" t="e">
        <f>VLOOKUP(A3146,'Carga Remito.'!A$4:AK$20957,MATCH(G$4,'Carga Remito.'!A$3:AQ$3,0),0)</f>
        <v>#N/A</v>
      </c>
      <c r="J3146" s="15" t="e">
        <f t="shared" si="103"/>
        <v>#N/A</v>
      </c>
    </row>
    <row r="3147" spans="3:10" x14ac:dyDescent="0.25">
      <c r="C3147" s="131">
        <f t="shared" ca="1" si="104"/>
        <v>1521</v>
      </c>
      <c r="G3147" s="27" t="e">
        <f>VLOOKUP(A3147,'Carga Remito.'!A$4:AK$20957,MATCH(G$4,'Carga Remito.'!A$3:AQ$3,0),0)</f>
        <v>#N/A</v>
      </c>
      <c r="J3147" s="15" t="e">
        <f t="shared" si="103"/>
        <v>#N/A</v>
      </c>
    </row>
    <row r="3148" spans="3:10" x14ac:dyDescent="0.25">
      <c r="C3148" s="131">
        <f t="shared" ca="1" si="104"/>
        <v>1521</v>
      </c>
      <c r="G3148" s="27" t="e">
        <f>VLOOKUP(A3148,'Carga Remito.'!A$4:AK$20957,MATCH(G$4,'Carga Remito.'!A$3:AQ$3,0),0)</f>
        <v>#N/A</v>
      </c>
      <c r="J3148" s="15" t="e">
        <f t="shared" si="103"/>
        <v>#N/A</v>
      </c>
    </row>
    <row r="3149" spans="3:10" x14ac:dyDescent="0.25">
      <c r="C3149" s="131">
        <f t="shared" ca="1" si="104"/>
        <v>1521</v>
      </c>
      <c r="G3149" s="27" t="e">
        <f>VLOOKUP(A3149,'Carga Remito.'!A$4:AK$20957,MATCH(G$4,'Carga Remito.'!A$3:AQ$3,0),0)</f>
        <v>#N/A</v>
      </c>
      <c r="J3149" s="15" t="e">
        <f t="shared" si="103"/>
        <v>#N/A</v>
      </c>
    </row>
    <row r="3150" spans="3:10" x14ac:dyDescent="0.25">
      <c r="C3150" s="131">
        <f t="shared" ca="1" si="104"/>
        <v>1521</v>
      </c>
      <c r="G3150" s="27" t="e">
        <f>VLOOKUP(A3150,'Carga Remito.'!A$4:AK$20957,MATCH(G$4,'Carga Remito.'!A$3:AQ$3,0),0)</f>
        <v>#N/A</v>
      </c>
      <c r="J3150" s="15" t="e">
        <f t="shared" si="103"/>
        <v>#N/A</v>
      </c>
    </row>
    <row r="3151" spans="3:10" x14ac:dyDescent="0.25">
      <c r="C3151" s="131">
        <f t="shared" ca="1" si="104"/>
        <v>1521</v>
      </c>
      <c r="G3151" s="27" t="e">
        <f>VLOOKUP(A3151,'Carga Remito.'!A$4:AK$20957,MATCH(G$4,'Carga Remito.'!A$3:AQ$3,0),0)</f>
        <v>#N/A</v>
      </c>
      <c r="J3151" s="15" t="e">
        <f t="shared" si="103"/>
        <v>#N/A</v>
      </c>
    </row>
    <row r="3152" spans="3:10" x14ac:dyDescent="0.25">
      <c r="C3152" s="131">
        <f t="shared" ca="1" si="104"/>
        <v>1521</v>
      </c>
      <c r="G3152" s="27" t="e">
        <f>VLOOKUP(A3152,'Carga Remito.'!A$4:AK$20957,MATCH(G$4,'Carga Remito.'!A$3:AQ$3,0),0)</f>
        <v>#N/A</v>
      </c>
      <c r="J3152" s="15" t="e">
        <f t="shared" si="103"/>
        <v>#N/A</v>
      </c>
    </row>
    <row r="3153" spans="3:10" x14ac:dyDescent="0.25">
      <c r="C3153" s="131">
        <f t="shared" ca="1" si="104"/>
        <v>1521</v>
      </c>
      <c r="G3153" s="27" t="e">
        <f>VLOOKUP(A3153,'Carga Remito.'!A$4:AK$20957,MATCH(G$4,'Carga Remito.'!A$3:AQ$3,0),0)</f>
        <v>#N/A</v>
      </c>
      <c r="J3153" s="15" t="e">
        <f t="shared" si="103"/>
        <v>#N/A</v>
      </c>
    </row>
    <row r="3154" spans="3:10" x14ac:dyDescent="0.25">
      <c r="C3154" s="131">
        <f t="shared" ca="1" si="104"/>
        <v>1521</v>
      </c>
      <c r="G3154" s="27" t="e">
        <f>VLOOKUP(A3154,'Carga Remito.'!A$4:AK$20957,MATCH(G$4,'Carga Remito.'!A$3:AQ$3,0),0)</f>
        <v>#N/A</v>
      </c>
      <c r="J3154" s="15" t="e">
        <f t="shared" si="103"/>
        <v>#N/A</v>
      </c>
    </row>
    <row r="3155" spans="3:10" x14ac:dyDescent="0.25">
      <c r="C3155" s="131">
        <f t="shared" ca="1" si="104"/>
        <v>1521</v>
      </c>
      <c r="G3155" s="27" t="e">
        <f>VLOOKUP(A3155,'Carga Remito.'!A$4:AK$20957,MATCH(G$4,'Carga Remito.'!A$3:AQ$3,0),0)</f>
        <v>#N/A</v>
      </c>
      <c r="J3155" s="15" t="e">
        <f t="shared" si="103"/>
        <v>#N/A</v>
      </c>
    </row>
    <row r="3156" spans="3:10" x14ac:dyDescent="0.25">
      <c r="C3156" s="131">
        <f t="shared" ca="1" si="104"/>
        <v>1521</v>
      </c>
      <c r="G3156" s="27" t="e">
        <f>VLOOKUP(A3156,'Carga Remito.'!A$4:AK$20957,MATCH(G$4,'Carga Remito.'!A$3:AQ$3,0),0)</f>
        <v>#N/A</v>
      </c>
      <c r="J3156" s="15" t="e">
        <f t="shared" si="103"/>
        <v>#N/A</v>
      </c>
    </row>
    <row r="3157" spans="3:10" x14ac:dyDescent="0.25">
      <c r="C3157" s="131">
        <f t="shared" ca="1" si="104"/>
        <v>1521</v>
      </c>
      <c r="G3157" s="27" t="e">
        <f>VLOOKUP(A3157,'Carga Remito.'!A$4:AK$20957,MATCH(G$4,'Carga Remito.'!A$3:AQ$3,0),0)</f>
        <v>#N/A</v>
      </c>
      <c r="J3157" s="15" t="e">
        <f t="shared" si="103"/>
        <v>#N/A</v>
      </c>
    </row>
    <row r="3158" spans="3:10" x14ac:dyDescent="0.25">
      <c r="C3158" s="131">
        <f t="shared" ca="1" si="104"/>
        <v>1521</v>
      </c>
      <c r="G3158" s="27" t="e">
        <f>VLOOKUP(A3158,'Carga Remito.'!A$4:AK$20957,MATCH(G$4,'Carga Remito.'!A$3:AQ$3,0),0)</f>
        <v>#N/A</v>
      </c>
      <c r="J3158" s="15" t="e">
        <f t="shared" si="103"/>
        <v>#N/A</v>
      </c>
    </row>
    <row r="3159" spans="3:10" x14ac:dyDescent="0.25">
      <c r="C3159" s="131">
        <f t="shared" ca="1" si="104"/>
        <v>1521</v>
      </c>
      <c r="G3159" s="27" t="e">
        <f>VLOOKUP(A3159,'Carga Remito.'!A$4:AK$20957,MATCH(G$4,'Carga Remito.'!A$3:AQ$3,0),0)</f>
        <v>#N/A</v>
      </c>
      <c r="J3159" s="15" t="e">
        <f t="shared" si="103"/>
        <v>#N/A</v>
      </c>
    </row>
    <row r="3160" spans="3:10" x14ac:dyDescent="0.25">
      <c r="C3160" s="131">
        <f t="shared" ca="1" si="104"/>
        <v>1521</v>
      </c>
      <c r="G3160" s="27" t="e">
        <f>VLOOKUP(A3160,'Carga Remito.'!A$4:AK$20957,MATCH(G$4,'Carga Remito.'!A$3:AQ$3,0),0)</f>
        <v>#N/A</v>
      </c>
      <c r="J3160" s="15" t="e">
        <f t="shared" si="103"/>
        <v>#N/A</v>
      </c>
    </row>
    <row r="3161" spans="3:10" x14ac:dyDescent="0.25">
      <c r="C3161" s="131">
        <f t="shared" ca="1" si="104"/>
        <v>1521</v>
      </c>
      <c r="G3161" s="27" t="e">
        <f>VLOOKUP(A3161,'Carga Remito.'!A$4:AK$20957,MATCH(G$4,'Carga Remito.'!A$3:AQ$3,0),0)</f>
        <v>#N/A</v>
      </c>
      <c r="J3161" s="15" t="e">
        <f t="shared" si="103"/>
        <v>#N/A</v>
      </c>
    </row>
    <row r="3162" spans="3:10" x14ac:dyDescent="0.25">
      <c r="C3162" s="131">
        <f t="shared" ca="1" si="104"/>
        <v>1521</v>
      </c>
      <c r="G3162" s="27" t="e">
        <f>VLOOKUP(A3162,'Carga Remito.'!A$4:AK$20957,MATCH(G$4,'Carga Remito.'!A$3:AQ$3,0),0)</f>
        <v>#N/A</v>
      </c>
      <c r="J3162" s="15" t="e">
        <f t="shared" si="103"/>
        <v>#N/A</v>
      </c>
    </row>
    <row r="3163" spans="3:10" x14ac:dyDescent="0.25">
      <c r="C3163" s="131">
        <f t="shared" ca="1" si="104"/>
        <v>1521</v>
      </c>
      <c r="G3163" s="27" t="e">
        <f>VLOOKUP(A3163,'Carga Remito.'!A$4:AK$20957,MATCH(G$4,'Carga Remito.'!A$3:AQ$3,0),0)</f>
        <v>#N/A</v>
      </c>
      <c r="J3163" s="15" t="e">
        <f t="shared" si="103"/>
        <v>#N/A</v>
      </c>
    </row>
    <row r="3164" spans="3:10" x14ac:dyDescent="0.25">
      <c r="C3164" s="131">
        <f t="shared" ca="1" si="104"/>
        <v>1521</v>
      </c>
      <c r="G3164" s="27" t="e">
        <f>VLOOKUP(A3164,'Carga Remito.'!A$4:AK$20957,MATCH(G$4,'Carga Remito.'!A$3:AQ$3,0),0)</f>
        <v>#N/A</v>
      </c>
      <c r="J3164" s="15" t="e">
        <f t="shared" si="103"/>
        <v>#N/A</v>
      </c>
    </row>
    <row r="3165" spans="3:10" x14ac:dyDescent="0.25">
      <c r="C3165" s="131">
        <f t="shared" ca="1" si="104"/>
        <v>1521</v>
      </c>
      <c r="G3165" s="27" t="e">
        <f>VLOOKUP(A3165,'Carga Remito.'!A$4:AK$20957,MATCH(G$4,'Carga Remito.'!A$3:AQ$3,0),0)</f>
        <v>#N/A</v>
      </c>
      <c r="J3165" s="15" t="e">
        <f t="shared" si="103"/>
        <v>#N/A</v>
      </c>
    </row>
    <row r="3166" spans="3:10" x14ac:dyDescent="0.25">
      <c r="C3166" s="131">
        <f t="shared" ref="C3166:C3192" ca="1" si="105">IF((TODAY()-B3166)&lt;30,0,(TODAY()-B3166)/30)</f>
        <v>1521</v>
      </c>
      <c r="G3166" s="27" t="e">
        <f>VLOOKUP(A3166,'Carga Remito.'!A$4:AK$20957,MATCH(G$4,'Carga Remito.'!A$3:AQ$3,0),0)</f>
        <v>#N/A</v>
      </c>
      <c r="J3166" s="15" t="e">
        <f t="shared" si="103"/>
        <v>#N/A</v>
      </c>
    </row>
    <row r="3167" spans="3:10" x14ac:dyDescent="0.25">
      <c r="C3167" s="131">
        <f t="shared" ca="1" si="105"/>
        <v>1521</v>
      </c>
      <c r="G3167" s="27" t="e">
        <f>VLOOKUP(A3167,'Carga Remito.'!A$4:AK$20957,MATCH(G$4,'Carga Remito.'!A$3:AQ$3,0),0)</f>
        <v>#N/A</v>
      </c>
      <c r="J3167" s="15" t="e">
        <f t="shared" si="103"/>
        <v>#N/A</v>
      </c>
    </row>
    <row r="3168" spans="3:10" x14ac:dyDescent="0.25">
      <c r="C3168" s="131">
        <f t="shared" ca="1" si="105"/>
        <v>1521</v>
      </c>
      <c r="G3168" s="27" t="e">
        <f>VLOOKUP(A3168,'Carga Remito.'!A$4:AK$20957,MATCH(G$4,'Carga Remito.'!A$3:AQ$3,0),0)</f>
        <v>#N/A</v>
      </c>
      <c r="J3168" s="15" t="e">
        <f t="shared" si="103"/>
        <v>#N/A</v>
      </c>
    </row>
    <row r="3169" spans="3:10" x14ac:dyDescent="0.25">
      <c r="C3169" s="131">
        <f t="shared" ca="1" si="105"/>
        <v>1521</v>
      </c>
      <c r="G3169" s="27" t="e">
        <f>VLOOKUP(A3169,'Carga Remito.'!A$4:AK$20957,MATCH(G$4,'Carga Remito.'!A$3:AQ$3,0),0)</f>
        <v>#N/A</v>
      </c>
      <c r="J3169" s="15" t="e">
        <f t="shared" si="103"/>
        <v>#N/A</v>
      </c>
    </row>
    <row r="3170" spans="3:10" x14ac:dyDescent="0.25">
      <c r="C3170" s="131">
        <f t="shared" ca="1" si="105"/>
        <v>1521</v>
      </c>
      <c r="G3170" s="27" t="e">
        <f>VLOOKUP(A3170,'Carga Remito.'!A$4:AK$20957,MATCH(G$4,'Carga Remito.'!A$3:AQ$3,0),0)</f>
        <v>#N/A</v>
      </c>
      <c r="J3170" s="15" t="e">
        <f t="shared" si="103"/>
        <v>#N/A</v>
      </c>
    </row>
    <row r="3171" spans="3:10" x14ac:dyDescent="0.25">
      <c r="C3171" s="131">
        <f t="shared" ca="1" si="105"/>
        <v>1521</v>
      </c>
      <c r="G3171" s="27" t="e">
        <f>VLOOKUP(A3171,'Carga Remito.'!A$4:AK$20957,MATCH(G$4,'Carga Remito.'!A$3:AQ$3,0),0)</f>
        <v>#N/A</v>
      </c>
      <c r="J3171" s="15" t="e">
        <f t="shared" si="103"/>
        <v>#N/A</v>
      </c>
    </row>
    <row r="3172" spans="3:10" x14ac:dyDescent="0.25">
      <c r="C3172" s="131">
        <f t="shared" ca="1" si="105"/>
        <v>1521</v>
      </c>
      <c r="G3172" s="27" t="e">
        <f>VLOOKUP(A3172,'Carga Remito.'!A$4:AK$20957,MATCH(G$4,'Carga Remito.'!A$3:AQ$3,0),0)</f>
        <v>#N/A</v>
      </c>
      <c r="J3172" s="15" t="e">
        <f t="shared" si="103"/>
        <v>#N/A</v>
      </c>
    </row>
    <row r="3173" spans="3:10" x14ac:dyDescent="0.25">
      <c r="C3173" s="131">
        <f t="shared" ca="1" si="105"/>
        <v>1521</v>
      </c>
      <c r="G3173" s="27" t="e">
        <f>VLOOKUP(A3173,'Carga Remito.'!A$4:AK$20957,MATCH(G$4,'Carga Remito.'!A$3:AQ$3,0),0)</f>
        <v>#N/A</v>
      </c>
      <c r="J3173" s="15" t="e">
        <f t="shared" si="103"/>
        <v>#N/A</v>
      </c>
    </row>
    <row r="3174" spans="3:10" x14ac:dyDescent="0.25">
      <c r="C3174" s="131">
        <f t="shared" ca="1" si="105"/>
        <v>1521</v>
      </c>
      <c r="G3174" s="27" t="e">
        <f>VLOOKUP(A3174,'Carga Remito.'!A$4:AK$20957,MATCH(G$4,'Carga Remito.'!A$3:AQ$3,0),0)</f>
        <v>#N/A</v>
      </c>
      <c r="J3174" s="15" t="e">
        <f t="shared" si="103"/>
        <v>#N/A</v>
      </c>
    </row>
    <row r="3175" spans="3:10" x14ac:dyDescent="0.25">
      <c r="C3175" s="131">
        <f t="shared" ca="1" si="105"/>
        <v>1521</v>
      </c>
      <c r="G3175" s="27" t="e">
        <f>VLOOKUP(A3175,'Carga Remito.'!A$4:AK$20957,MATCH(G$4,'Carga Remito.'!A$3:AQ$3,0),0)</f>
        <v>#N/A</v>
      </c>
      <c r="J3175" s="15" t="e">
        <f t="shared" si="103"/>
        <v>#N/A</v>
      </c>
    </row>
    <row r="3176" spans="3:10" x14ac:dyDescent="0.25">
      <c r="C3176" s="131">
        <f t="shared" ca="1" si="105"/>
        <v>1521</v>
      </c>
      <c r="G3176" s="27" t="e">
        <f>VLOOKUP(A3176,'Carga Remito.'!A$4:AK$20957,MATCH(G$4,'Carga Remito.'!A$3:AQ$3,0),0)</f>
        <v>#N/A</v>
      </c>
      <c r="J3176" s="15" t="e">
        <f t="shared" si="103"/>
        <v>#N/A</v>
      </c>
    </row>
    <row r="3177" spans="3:10" x14ac:dyDescent="0.25">
      <c r="C3177" s="131">
        <f t="shared" ca="1" si="105"/>
        <v>1521</v>
      </c>
      <c r="G3177" s="27" t="e">
        <f>VLOOKUP(A3177,'Carga Remito.'!A$4:AK$20957,MATCH(G$4,'Carga Remito.'!A$3:AQ$3,0),0)</f>
        <v>#N/A</v>
      </c>
      <c r="J3177" s="15" t="e">
        <f t="shared" si="103"/>
        <v>#N/A</v>
      </c>
    </row>
    <row r="3178" spans="3:10" x14ac:dyDescent="0.25">
      <c r="C3178" s="131">
        <f t="shared" ca="1" si="105"/>
        <v>1521</v>
      </c>
      <c r="G3178" s="27" t="e">
        <f>VLOOKUP(A3178,'Carga Remito.'!A$4:AK$20957,MATCH(G$4,'Carga Remito.'!A$3:AQ$3,0),0)</f>
        <v>#N/A</v>
      </c>
      <c r="J3178" s="15" t="e">
        <f t="shared" si="103"/>
        <v>#N/A</v>
      </c>
    </row>
    <row r="3179" spans="3:10" x14ac:dyDescent="0.25">
      <c r="C3179" s="131">
        <f t="shared" ca="1" si="105"/>
        <v>1521</v>
      </c>
      <c r="G3179" s="27" t="e">
        <f>VLOOKUP(A3179,'Carga Remito.'!A$4:AK$20957,MATCH(G$4,'Carga Remito.'!A$3:AQ$3,0),0)</f>
        <v>#N/A</v>
      </c>
      <c r="J3179" s="15" t="e">
        <f t="shared" si="103"/>
        <v>#N/A</v>
      </c>
    </row>
    <row r="3180" spans="3:10" x14ac:dyDescent="0.25">
      <c r="C3180" s="131">
        <f t="shared" ca="1" si="105"/>
        <v>1521</v>
      </c>
      <c r="G3180" s="27" t="e">
        <f>VLOOKUP(A3180,'Carga Remito.'!A$4:AK$20957,MATCH(G$4,'Carga Remito.'!A$3:AQ$3,0),0)</f>
        <v>#N/A</v>
      </c>
      <c r="J3180" s="15" t="e">
        <f t="shared" si="103"/>
        <v>#N/A</v>
      </c>
    </row>
    <row r="3181" spans="3:10" x14ac:dyDescent="0.25">
      <c r="C3181" s="131">
        <f t="shared" ca="1" si="105"/>
        <v>1521</v>
      </c>
      <c r="G3181" s="27" t="e">
        <f>VLOOKUP(A3181,'Carga Remito.'!A$4:AK$20957,MATCH(G$4,'Carga Remito.'!A$3:AQ$3,0),0)</f>
        <v>#N/A</v>
      </c>
      <c r="J3181" s="15" t="e">
        <f t="shared" si="103"/>
        <v>#N/A</v>
      </c>
    </row>
    <row r="3182" spans="3:10" x14ac:dyDescent="0.25">
      <c r="C3182" s="131">
        <f t="shared" ca="1" si="105"/>
        <v>1521</v>
      </c>
      <c r="G3182" s="27" t="e">
        <f>VLOOKUP(A3182,'Carga Remito.'!A$4:AK$20957,MATCH(G$4,'Carga Remito.'!A$3:AQ$3,0),0)</f>
        <v>#N/A</v>
      </c>
      <c r="J3182" s="15" t="e">
        <f t="shared" si="103"/>
        <v>#N/A</v>
      </c>
    </row>
    <row r="3183" spans="3:10" x14ac:dyDescent="0.25">
      <c r="C3183" s="131">
        <f t="shared" ca="1" si="105"/>
        <v>1521</v>
      </c>
      <c r="G3183" s="27" t="e">
        <f>VLOOKUP(A3183,'Carga Remito.'!A$4:AK$20957,MATCH(G$4,'Carga Remito.'!A$3:AQ$3,0),0)</f>
        <v>#N/A</v>
      </c>
      <c r="J3183" s="15" t="e">
        <f t="shared" si="103"/>
        <v>#N/A</v>
      </c>
    </row>
    <row r="3184" spans="3:10" x14ac:dyDescent="0.25">
      <c r="C3184" s="131">
        <f t="shared" ca="1" si="105"/>
        <v>1521</v>
      </c>
      <c r="G3184" s="27" t="e">
        <f>VLOOKUP(A3184,'Carga Remito.'!A$4:AK$20957,MATCH(G$4,'Carga Remito.'!A$3:AQ$3,0),0)</f>
        <v>#N/A</v>
      </c>
      <c r="J3184" s="15" t="e">
        <f t="shared" si="103"/>
        <v>#N/A</v>
      </c>
    </row>
    <row r="3185" spans="3:10" x14ac:dyDescent="0.25">
      <c r="C3185" s="131">
        <f t="shared" ca="1" si="105"/>
        <v>1521</v>
      </c>
      <c r="G3185" s="27" t="e">
        <f>VLOOKUP(A3185,'Carga Remito.'!A$4:AK$20957,MATCH(G$4,'Carga Remito.'!A$3:AQ$3,0),0)</f>
        <v>#N/A</v>
      </c>
      <c r="J3185" s="15" t="e">
        <f t="shared" si="103"/>
        <v>#N/A</v>
      </c>
    </row>
    <row r="3186" spans="3:10" x14ac:dyDescent="0.25">
      <c r="C3186" s="131">
        <f t="shared" ca="1" si="105"/>
        <v>1521</v>
      </c>
      <c r="G3186" s="27" t="e">
        <f>VLOOKUP(A3186,'Carga Remito.'!A$4:AK$20957,MATCH(G$4,'Carga Remito.'!A$3:AQ$3,0),0)</f>
        <v>#N/A</v>
      </c>
      <c r="J3186" s="15" t="e">
        <f t="shared" si="103"/>
        <v>#N/A</v>
      </c>
    </row>
    <row r="3187" spans="3:10" x14ac:dyDescent="0.25">
      <c r="C3187" s="131">
        <f t="shared" ca="1" si="105"/>
        <v>1521</v>
      </c>
      <c r="G3187" s="27" t="e">
        <f>VLOOKUP(A3187,'Carga Remito.'!A$4:AK$20957,MATCH(G$4,'Carga Remito.'!A$3:AQ$3,0),0)</f>
        <v>#N/A</v>
      </c>
      <c r="J3187" s="15" t="e">
        <f t="shared" si="103"/>
        <v>#N/A</v>
      </c>
    </row>
    <row r="3188" spans="3:10" x14ac:dyDescent="0.25">
      <c r="C3188" s="131">
        <f t="shared" ca="1" si="105"/>
        <v>1521</v>
      </c>
      <c r="G3188" s="27" t="e">
        <f>VLOOKUP(A3188,'Carga Remito.'!A$4:AK$20957,MATCH(G$4,'Carga Remito.'!A$3:AQ$3,0),0)</f>
        <v>#N/A</v>
      </c>
      <c r="J3188" s="15" t="e">
        <f t="shared" ref="J3188:J3208" si="106">+G3188-K3188-N3188-Q3188-T3188-W3188-Z3188</f>
        <v>#N/A</v>
      </c>
    </row>
    <row r="3189" spans="3:10" x14ac:dyDescent="0.25">
      <c r="C3189" s="131">
        <f t="shared" ca="1" si="105"/>
        <v>1521</v>
      </c>
      <c r="G3189" s="27" t="e">
        <f>VLOOKUP(A3189,'Carga Remito.'!A$4:AK$20957,MATCH(G$4,'Carga Remito.'!A$3:AQ$3,0),0)</f>
        <v>#N/A</v>
      </c>
      <c r="J3189" s="15" t="e">
        <f t="shared" si="106"/>
        <v>#N/A</v>
      </c>
    </row>
    <row r="3190" spans="3:10" x14ac:dyDescent="0.25">
      <c r="C3190" s="131">
        <f t="shared" ca="1" si="105"/>
        <v>1521</v>
      </c>
      <c r="G3190" s="27" t="e">
        <f>VLOOKUP(A3190,'Carga Remito.'!A$4:AK$20957,MATCH(G$4,'Carga Remito.'!A$3:AQ$3,0),0)</f>
        <v>#N/A</v>
      </c>
      <c r="J3190" s="15" t="e">
        <f t="shared" si="106"/>
        <v>#N/A</v>
      </c>
    </row>
    <row r="3191" spans="3:10" x14ac:dyDescent="0.25">
      <c r="C3191" s="131">
        <f t="shared" ca="1" si="105"/>
        <v>1521</v>
      </c>
      <c r="G3191" s="27" t="e">
        <f>VLOOKUP(A3191,'Carga Remito.'!A$4:AK$20957,MATCH(G$4,'Carga Remito.'!A$3:AQ$3,0),0)</f>
        <v>#N/A</v>
      </c>
      <c r="J3191" s="15" t="e">
        <f t="shared" si="106"/>
        <v>#N/A</v>
      </c>
    </row>
    <row r="3192" spans="3:10" x14ac:dyDescent="0.25">
      <c r="C3192" s="131">
        <f t="shared" ca="1" si="105"/>
        <v>1521</v>
      </c>
      <c r="G3192" s="27" t="e">
        <f>VLOOKUP(A3192,'Carga Remito.'!A$4:AK$20957,MATCH(G$4,'Carga Remito.'!A$3:AQ$3,0),0)</f>
        <v>#N/A</v>
      </c>
      <c r="J3192" s="15" t="e">
        <f t="shared" si="106"/>
        <v>#N/A</v>
      </c>
    </row>
    <row r="3193" spans="3:10" x14ac:dyDescent="0.25">
      <c r="C3193" s="131"/>
      <c r="G3193" s="27" t="e">
        <f>VLOOKUP(A3193,'Carga Remito.'!A$4:AK$20957,MATCH(G$4,'Carga Remito.'!A$3:AQ$3,0),0)</f>
        <v>#N/A</v>
      </c>
      <c r="J3193" s="15" t="e">
        <f t="shared" si="106"/>
        <v>#N/A</v>
      </c>
    </row>
    <row r="3194" spans="3:10" x14ac:dyDescent="0.25">
      <c r="C3194" s="131"/>
      <c r="G3194" s="27" t="e">
        <f>VLOOKUP(A3194,'Carga Remito.'!A$4:AK$20957,MATCH(G$4,'Carga Remito.'!A$3:AQ$3,0),0)</f>
        <v>#N/A</v>
      </c>
      <c r="J3194" s="15" t="e">
        <f t="shared" si="106"/>
        <v>#N/A</v>
      </c>
    </row>
    <row r="3195" spans="3:10" x14ac:dyDescent="0.25">
      <c r="C3195" s="131"/>
      <c r="G3195" s="27" t="e">
        <f>VLOOKUP(A3195,'Carga Remito.'!A$4:AK$20957,MATCH(G$4,'Carga Remito.'!A$3:AQ$3,0),0)</f>
        <v>#N/A</v>
      </c>
      <c r="J3195" s="15" t="e">
        <f t="shared" si="106"/>
        <v>#N/A</v>
      </c>
    </row>
    <row r="3196" spans="3:10" x14ac:dyDescent="0.25">
      <c r="C3196" s="131"/>
      <c r="G3196" s="27" t="e">
        <f>VLOOKUP(A3196,'Carga Remito.'!A$4:AK$20957,MATCH(G$4,'Carga Remito.'!A$3:AQ$3,0),0)</f>
        <v>#N/A</v>
      </c>
      <c r="J3196" s="15" t="e">
        <f t="shared" si="106"/>
        <v>#N/A</v>
      </c>
    </row>
    <row r="3197" spans="3:10" x14ac:dyDescent="0.25">
      <c r="C3197" s="131"/>
      <c r="G3197" s="27" t="e">
        <f>VLOOKUP(A3197,'Carga Remito.'!A$4:AK$20957,MATCH(G$4,'Carga Remito.'!A$3:AQ$3,0),0)</f>
        <v>#N/A</v>
      </c>
      <c r="J3197" s="15" t="e">
        <f t="shared" si="106"/>
        <v>#N/A</v>
      </c>
    </row>
    <row r="3198" spans="3:10" x14ac:dyDescent="0.25">
      <c r="C3198" s="131"/>
      <c r="G3198" s="27" t="e">
        <f>VLOOKUP(A3198,'Carga Remito.'!A$4:AK$20957,MATCH(G$4,'Carga Remito.'!A$3:AQ$3,0),0)</f>
        <v>#N/A</v>
      </c>
      <c r="J3198" s="15" t="e">
        <f t="shared" si="106"/>
        <v>#N/A</v>
      </c>
    </row>
    <row r="3199" spans="3:10" x14ac:dyDescent="0.25">
      <c r="C3199" s="131"/>
      <c r="G3199" s="27" t="e">
        <f>VLOOKUP(A3199,'Carga Remito.'!A$4:AK$20957,MATCH(G$4,'Carga Remito.'!A$3:AQ$3,0),0)</f>
        <v>#N/A</v>
      </c>
      <c r="J3199" s="15" t="e">
        <f t="shared" si="106"/>
        <v>#N/A</v>
      </c>
    </row>
    <row r="3200" spans="3:10" x14ac:dyDescent="0.25">
      <c r="C3200" s="131"/>
      <c r="G3200" s="27" t="e">
        <f>VLOOKUP(A3200,'Carga Remito.'!A$4:AK$20957,MATCH(G$4,'Carga Remito.'!A$3:AQ$3,0),0)</f>
        <v>#N/A</v>
      </c>
      <c r="J3200" s="15" t="e">
        <f t="shared" si="106"/>
        <v>#N/A</v>
      </c>
    </row>
    <row r="3201" spans="3:10" x14ac:dyDescent="0.25">
      <c r="C3201" s="131"/>
      <c r="G3201" s="27" t="e">
        <f>VLOOKUP(A3201,'Carga Remito.'!A$4:AK$20957,MATCH(G$4,'Carga Remito.'!A$3:AQ$3,0),0)</f>
        <v>#N/A</v>
      </c>
      <c r="J3201" s="15" t="e">
        <f t="shared" si="106"/>
        <v>#N/A</v>
      </c>
    </row>
    <row r="3202" spans="3:10" x14ac:dyDescent="0.25">
      <c r="C3202" s="131"/>
      <c r="G3202" s="27" t="e">
        <f>VLOOKUP(A3202,'Carga Remito.'!A$4:AK$20957,MATCH(G$4,'Carga Remito.'!A$3:AQ$3,0),0)</f>
        <v>#N/A</v>
      </c>
      <c r="J3202" s="15" t="e">
        <f t="shared" si="106"/>
        <v>#N/A</v>
      </c>
    </row>
    <row r="3203" spans="3:10" x14ac:dyDescent="0.25">
      <c r="C3203" s="131"/>
      <c r="G3203" s="27" t="e">
        <f>VLOOKUP(A3203,'Carga Remito.'!A$4:AK$20957,MATCH(G$4,'Carga Remito.'!A$3:AQ$3,0),0)</f>
        <v>#N/A</v>
      </c>
      <c r="J3203" s="15" t="e">
        <f t="shared" si="106"/>
        <v>#N/A</v>
      </c>
    </row>
    <row r="3204" spans="3:10" x14ac:dyDescent="0.25">
      <c r="C3204" s="131"/>
      <c r="G3204" s="27" t="e">
        <f>VLOOKUP(A3204,'Carga Remito.'!A$4:AK$20957,MATCH(G$4,'Carga Remito.'!A$3:AQ$3,0),0)</f>
        <v>#N/A</v>
      </c>
      <c r="J3204" s="15" t="e">
        <f t="shared" si="106"/>
        <v>#N/A</v>
      </c>
    </row>
    <row r="3205" spans="3:10" x14ac:dyDescent="0.25">
      <c r="C3205" s="131"/>
      <c r="G3205" s="27" t="e">
        <f>VLOOKUP(A3205,'Carga Remito.'!A$4:AK$20957,MATCH(G$4,'Carga Remito.'!A$3:AQ$3,0),0)</f>
        <v>#N/A</v>
      </c>
      <c r="J3205" s="15" t="e">
        <f t="shared" si="106"/>
        <v>#N/A</v>
      </c>
    </row>
    <row r="3206" spans="3:10" x14ac:dyDescent="0.25">
      <c r="C3206" s="131"/>
      <c r="G3206" s="27" t="e">
        <f>VLOOKUP(A3206,'Carga Remito.'!A$4:AK$20957,MATCH(G$4,'Carga Remito.'!A$3:AQ$3,0),0)</f>
        <v>#N/A</v>
      </c>
      <c r="J3206" s="15" t="e">
        <f t="shared" si="106"/>
        <v>#N/A</v>
      </c>
    </row>
    <row r="3207" spans="3:10" x14ac:dyDescent="0.25">
      <c r="G3207" s="27" t="e">
        <f>VLOOKUP(A3207,'Carga Remito.'!A$4:AK$20957,MATCH(G$4,'Carga Remito.'!A$3:AQ$3,0),0)</f>
        <v>#N/A</v>
      </c>
      <c r="J3207" s="15" t="e">
        <f t="shared" si="106"/>
        <v>#N/A</v>
      </c>
    </row>
    <row r="3208" spans="3:10" x14ac:dyDescent="0.25">
      <c r="G3208" s="27" t="e">
        <f>VLOOKUP(A3208,'Carga Remito.'!A$4:AK$20957,MATCH(G$4,'Carga Remito.'!A$3:AQ$3,0),0)</f>
        <v>#N/A</v>
      </c>
      <c r="J3208" s="15" t="e">
        <f t="shared" si="106"/>
        <v>#N/A</v>
      </c>
    </row>
    <row r="3209" spans="3:10" x14ac:dyDescent="0.25">
      <c r="G3209" s="27">
        <f>VLOOKUP(A737,'Carga Remito.'!A$4:AK$20957,MATCH(G$4,'Carga Remito.'!A$3:AQ$3,0),0)</f>
        <v>230200</v>
      </c>
    </row>
    <row r="3210" spans="3:10" x14ac:dyDescent="0.25">
      <c r="G3210" s="27">
        <f>VLOOKUP(A738,'Carga Remito.'!A$4:AK$20957,MATCH(G$4,'Carga Remito.'!A$3:AQ$3,0),0)</f>
        <v>135200</v>
      </c>
    </row>
    <row r="3211" spans="3:10" x14ac:dyDescent="0.25">
      <c r="G3211" s="27">
        <f>VLOOKUP(A739,'Carga Remito.'!A$4:AK$20957,MATCH(G$4,'Carga Remito.'!A$3:AQ$3,0),0)</f>
        <v>184200</v>
      </c>
    </row>
    <row r="3212" spans="3:10" ht="15" customHeight="1" x14ac:dyDescent="0.25"/>
  </sheetData>
  <autoFilter ref="A4:AC3211"/>
  <pageMargins left="0.75" right="0.75" top="1" bottom="1" header="0.5" footer="0.5"/>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6764"/>
  <sheetViews>
    <sheetView tabSelected="1" zoomScaleNormal="100" workbookViewId="0">
      <pane xSplit="1" ySplit="3" topLeftCell="C4368" activePane="bottomRight" state="frozen"/>
      <selection activeCell="C1276" sqref="C1276"/>
      <selection pane="topRight" activeCell="C1276" sqref="C1276"/>
      <selection pane="bottomLeft" activeCell="C1276" sqref="C1276"/>
      <selection pane="bottomRight" activeCell="D4371" sqref="D4371"/>
    </sheetView>
  </sheetViews>
  <sheetFormatPr baseColWidth="10" defaultColWidth="10.875" defaultRowHeight="15.75" x14ac:dyDescent="0.25"/>
  <cols>
    <col min="1" max="1" width="13.875" style="3" bestFit="1" customWidth="1"/>
    <col min="2" max="2" width="15.625" hidden="1" customWidth="1"/>
    <col min="3" max="3" width="10.875" style="3"/>
    <col min="4" max="4" width="22.875" style="3" customWidth="1"/>
    <col min="5" max="5" width="24.625" hidden="1" customWidth="1"/>
    <col min="6" max="6" width="13.875" style="119" customWidth="1"/>
    <col min="7" max="7" width="27.125" style="119" customWidth="1"/>
    <col min="8" max="8" width="12.5" style="119" customWidth="1"/>
    <col min="9" max="9" width="46.625" style="10" customWidth="1"/>
    <col min="10" max="10" width="64.625" hidden="1" customWidth="1"/>
    <col min="11" max="11" width="16.5" style="3" customWidth="1"/>
    <col min="12" max="12" width="4.875" style="3" customWidth="1"/>
    <col min="13" max="13" width="29.125" style="10" customWidth="1"/>
    <col min="14" max="14" width="12.875" style="3" customWidth="1"/>
    <col min="15" max="15" width="14.5" style="158" customWidth="1"/>
    <col min="16" max="16" width="14.375" style="158" customWidth="1"/>
    <col min="17" max="17" width="14.125" style="7" customWidth="1"/>
    <col min="18" max="18" width="7" style="7" customWidth="1"/>
    <col min="19" max="19" width="7.625" style="132" customWidth="1"/>
    <col min="20" max="20" width="9.375" style="11" customWidth="1"/>
    <col min="21" max="21" width="13.875" style="158" customWidth="1"/>
    <col min="22" max="22" width="12.5" style="158" customWidth="1"/>
    <col min="23" max="23" width="15.625" style="7" customWidth="1"/>
    <col min="24" max="24" width="15.125" style="17" customWidth="1"/>
    <col min="25" max="25" width="11.125" style="3" customWidth="1"/>
    <col min="26" max="26" width="14.125" style="114" customWidth="1"/>
    <col min="27" max="27" width="12.625" style="114" customWidth="1"/>
    <col min="28" max="28" width="14.625" style="4" customWidth="1"/>
    <col min="29" max="29" width="14" style="5" customWidth="1"/>
    <col min="30" max="30" width="14.375" hidden="1" customWidth="1"/>
    <col min="31" max="31" width="14.375" style="22" customWidth="1"/>
    <col min="32" max="32" width="15.125" style="3" customWidth="1"/>
    <col min="33" max="33" width="14.125" style="3" customWidth="1"/>
    <col min="34" max="36" width="16.625" style="3" customWidth="1"/>
    <col min="37" max="38" width="20.875" style="3" customWidth="1"/>
    <col min="39" max="39" width="10.875" style="3"/>
    <col min="40" max="40" width="17.375" style="3" customWidth="1"/>
    <col min="41" max="41" width="17.5" style="3" customWidth="1"/>
    <col min="42" max="16384" width="10.875" style="3"/>
  </cols>
  <sheetData>
    <row r="1" spans="1:41" x14ac:dyDescent="0.25">
      <c r="A1" s="33">
        <v>1</v>
      </c>
      <c r="B1" s="6">
        <v>2</v>
      </c>
      <c r="C1" s="33">
        <v>3</v>
      </c>
      <c r="D1" s="33">
        <v>4</v>
      </c>
      <c r="E1" s="33">
        <v>5</v>
      </c>
      <c r="F1" s="117">
        <v>6</v>
      </c>
      <c r="G1" s="117">
        <v>7</v>
      </c>
      <c r="H1" s="118"/>
      <c r="I1" s="33">
        <v>8</v>
      </c>
      <c r="J1" s="33">
        <v>9</v>
      </c>
      <c r="K1" s="33">
        <v>10</v>
      </c>
      <c r="L1" s="33"/>
      <c r="M1" s="33">
        <v>11</v>
      </c>
      <c r="N1" s="33">
        <v>12</v>
      </c>
      <c r="O1" s="124"/>
      <c r="P1" s="124"/>
      <c r="Q1" s="124">
        <v>13</v>
      </c>
      <c r="R1" s="33">
        <v>14</v>
      </c>
      <c r="S1" s="133">
        <v>15</v>
      </c>
      <c r="T1" s="33">
        <v>16</v>
      </c>
      <c r="U1" s="124"/>
      <c r="V1" s="124"/>
      <c r="W1" s="33">
        <v>17</v>
      </c>
      <c r="X1" s="33">
        <v>18</v>
      </c>
      <c r="Y1" s="33">
        <v>19</v>
      </c>
      <c r="Z1" s="124"/>
      <c r="AA1" s="124"/>
      <c r="AB1" s="33">
        <v>20</v>
      </c>
      <c r="AC1" s="33">
        <v>21</v>
      </c>
      <c r="AD1" s="33">
        <v>22</v>
      </c>
      <c r="AE1" s="33">
        <v>23</v>
      </c>
      <c r="AF1" s="33">
        <v>24</v>
      </c>
      <c r="AG1" s="33">
        <v>25</v>
      </c>
      <c r="AH1" s="33">
        <v>26</v>
      </c>
      <c r="AI1" s="33"/>
      <c r="AJ1" s="33"/>
      <c r="AK1" s="33">
        <v>27</v>
      </c>
      <c r="AL1" s="33"/>
    </row>
    <row r="2" spans="1:41" ht="27" customHeight="1" x14ac:dyDescent="0.25">
      <c r="A2" s="12"/>
      <c r="B2" s="13"/>
      <c r="C2" s="12"/>
      <c r="D2" s="149"/>
      <c r="E2" s="13"/>
      <c r="F2" s="118"/>
      <c r="G2" s="187" t="s">
        <v>63</v>
      </c>
      <c r="H2" s="118"/>
      <c r="I2" s="12"/>
      <c r="J2" s="13"/>
      <c r="K2" s="12"/>
      <c r="L2" s="12"/>
      <c r="M2" s="12"/>
      <c r="N2" s="12"/>
      <c r="O2" s="156"/>
      <c r="P2" s="156"/>
      <c r="Q2" s="125"/>
      <c r="R2" s="12"/>
      <c r="S2" s="133" t="e">
        <f>(W2-Q2)/Q2</f>
        <v>#DIV/0!</v>
      </c>
      <c r="T2" s="13"/>
      <c r="U2" s="156"/>
      <c r="V2" s="156"/>
      <c r="W2" s="13"/>
      <c r="X2" s="13"/>
      <c r="Y2" s="12"/>
      <c r="Z2" s="125"/>
      <c r="AA2" s="125"/>
      <c r="AB2" s="12"/>
      <c r="AC2" s="13"/>
      <c r="AD2" s="13"/>
      <c r="AE2" s="13"/>
      <c r="AF2" s="13"/>
      <c r="AG2" s="13"/>
      <c r="AH2" s="13"/>
      <c r="AI2" s="13"/>
      <c r="AJ2" s="13"/>
      <c r="AK2" s="13"/>
      <c r="AL2" s="13"/>
    </row>
    <row r="3" spans="1:41" ht="41.1" customHeight="1" x14ac:dyDescent="0.25">
      <c r="A3" s="34" t="s">
        <v>12</v>
      </c>
      <c r="B3" s="35" t="s">
        <v>14</v>
      </c>
      <c r="C3" s="34" t="s">
        <v>0</v>
      </c>
      <c r="D3" s="34" t="s">
        <v>1</v>
      </c>
      <c r="E3" s="35" t="s">
        <v>1045</v>
      </c>
      <c r="F3" s="34" t="s">
        <v>25</v>
      </c>
      <c r="G3" s="34" t="s">
        <v>8</v>
      </c>
      <c r="H3" s="34" t="s">
        <v>353</v>
      </c>
      <c r="I3" s="36" t="s">
        <v>31</v>
      </c>
      <c r="J3" s="35" t="s">
        <v>1044</v>
      </c>
      <c r="K3" s="102" t="s">
        <v>1502</v>
      </c>
      <c r="L3" s="36" t="s">
        <v>3625</v>
      </c>
      <c r="M3" s="36" t="s">
        <v>3</v>
      </c>
      <c r="N3" s="37" t="s">
        <v>1046</v>
      </c>
      <c r="O3" s="157" t="s">
        <v>3743</v>
      </c>
      <c r="P3" s="157" t="s">
        <v>3627</v>
      </c>
      <c r="Q3" s="37" t="s">
        <v>27</v>
      </c>
      <c r="R3" s="34" t="s">
        <v>1477</v>
      </c>
      <c r="S3" s="134" t="s">
        <v>7</v>
      </c>
      <c r="T3" s="115" t="s">
        <v>9</v>
      </c>
      <c r="U3" s="157" t="s">
        <v>3626</v>
      </c>
      <c r="V3" s="157" t="s">
        <v>3627</v>
      </c>
      <c r="W3" s="75" t="s">
        <v>3624</v>
      </c>
      <c r="X3" s="38" t="s">
        <v>22</v>
      </c>
      <c r="Y3" s="34" t="s">
        <v>5</v>
      </c>
      <c r="Z3" s="157" t="s">
        <v>3626</v>
      </c>
      <c r="AA3" s="157" t="s">
        <v>3627</v>
      </c>
      <c r="AB3" s="39" t="s">
        <v>6</v>
      </c>
      <c r="AC3" s="40" t="s">
        <v>4</v>
      </c>
      <c r="AD3" s="41" t="s">
        <v>13</v>
      </c>
      <c r="AE3" s="42" t="s">
        <v>44</v>
      </c>
      <c r="AF3" s="43" t="s">
        <v>40</v>
      </c>
      <c r="AG3" s="43" t="s">
        <v>41</v>
      </c>
      <c r="AH3" s="43" t="s">
        <v>42</v>
      </c>
      <c r="AI3" s="170" t="s">
        <v>3768</v>
      </c>
      <c r="AJ3" s="170" t="s">
        <v>3627</v>
      </c>
      <c r="AK3" s="43" t="s">
        <v>43</v>
      </c>
      <c r="AL3" s="170" t="s">
        <v>3742</v>
      </c>
      <c r="AN3" s="102" t="s">
        <v>1502</v>
      </c>
      <c r="AO3" s="34" t="s">
        <v>1477</v>
      </c>
    </row>
    <row r="4" spans="1:41" ht="15.75" customHeight="1" x14ac:dyDescent="0.25">
      <c r="A4" s="67">
        <v>1111</v>
      </c>
      <c r="B4" s="14">
        <f t="shared" ref="B4:B67" si="0">IF(A4=A3,B3+1,1)</f>
        <v>1</v>
      </c>
      <c r="C4" s="9">
        <v>45111</v>
      </c>
      <c r="D4" s="3" t="s">
        <v>109</v>
      </c>
      <c r="E4" s="14" t="str">
        <f t="shared" ref="E4:E35" si="1">CONCATENATE(A4,D4,B4)</f>
        <v>1111Gonzalez Alberto1</v>
      </c>
      <c r="G4" s="119" t="s">
        <v>110</v>
      </c>
      <c r="I4" s="10" t="s">
        <v>95</v>
      </c>
      <c r="J4" s="14" t="str">
        <f t="shared" ref="J4:J35" si="2">IF(A4=A3,CONCATENATE(J3," ",I4),I4)</f>
        <v>Service cambio de aceite y filtro.</v>
      </c>
      <c r="L4" s="3">
        <v>1</v>
      </c>
      <c r="M4" s="10" t="s">
        <v>21</v>
      </c>
      <c r="N4" s="3" t="s">
        <v>84</v>
      </c>
      <c r="Q4" s="7">
        <v>1500</v>
      </c>
      <c r="R4" s="3" t="s">
        <v>1478</v>
      </c>
      <c r="S4" s="8">
        <f>+(W4-Q4)/Q4</f>
        <v>1.4</v>
      </c>
      <c r="T4" s="11">
        <v>1</v>
      </c>
      <c r="W4" s="76">
        <v>3600</v>
      </c>
      <c r="X4" s="16">
        <f t="shared" ref="X4:X67" si="3">W4*T4</f>
        <v>3600</v>
      </c>
      <c r="AC4" s="18">
        <f t="shared" ref="AC4:AC35" si="4">+AB4*Y4</f>
        <v>0</v>
      </c>
      <c r="AD4" s="19">
        <f>AC4</f>
        <v>0</v>
      </c>
      <c r="AE4" s="21">
        <f t="shared" ref="AE4:AE67" si="5">+(Q4)*T4</f>
        <v>1500</v>
      </c>
      <c r="AF4" s="20">
        <f>SUM(AE4:AE8)</f>
        <v>16672.410685805422</v>
      </c>
      <c r="AG4" s="20">
        <f>SUM(X4:X8)</f>
        <v>39450</v>
      </c>
      <c r="AH4" s="20">
        <f>AD8</f>
        <v>25000</v>
      </c>
      <c r="AI4" s="20"/>
      <c r="AJ4" s="20"/>
      <c r="AK4" s="20">
        <f t="shared" ref="AK4:AK35" si="6">AH4+AG4</f>
        <v>64450</v>
      </c>
      <c r="AL4" s="171"/>
      <c r="AN4" s="3" t="s">
        <v>1512</v>
      </c>
      <c r="AO4" s="3" t="s">
        <v>1478</v>
      </c>
    </row>
    <row r="5" spans="1:41" ht="15.75" customHeight="1" x14ac:dyDescent="0.25">
      <c r="A5" s="3">
        <v>1111</v>
      </c>
      <c r="B5" s="14">
        <f t="shared" si="0"/>
        <v>2</v>
      </c>
      <c r="C5" s="9">
        <f>IF(A5=A4,C4,"")</f>
        <v>45111</v>
      </c>
      <c r="D5" s="3" t="str">
        <f>IF(A5=A4,D4,"")</f>
        <v>Gonzalez Alberto</v>
      </c>
      <c r="E5" s="14" t="str">
        <f t="shared" si="1"/>
        <v>1111Gonzalez Alberto2</v>
      </c>
      <c r="I5" s="10" t="s">
        <v>111</v>
      </c>
      <c r="J5" s="14" t="str">
        <f t="shared" si="2"/>
        <v>Service cambio de aceite y filtro. Control general del vehículo.</v>
      </c>
      <c r="L5" s="3">
        <v>1</v>
      </c>
      <c r="M5" s="10" t="s">
        <v>19</v>
      </c>
      <c r="N5" s="3" t="s">
        <v>84</v>
      </c>
      <c r="Q5" s="7">
        <v>2000</v>
      </c>
      <c r="R5" s="3"/>
      <c r="S5" s="8">
        <f>+(W5-Q5)/Q5</f>
        <v>1.4</v>
      </c>
      <c r="T5" s="11">
        <v>1</v>
      </c>
      <c r="W5" s="76">
        <v>4800</v>
      </c>
      <c r="X5" s="16">
        <f t="shared" si="3"/>
        <v>4800</v>
      </c>
      <c r="AC5" s="18">
        <f t="shared" si="4"/>
        <v>0</v>
      </c>
      <c r="AD5" s="19">
        <f t="shared" ref="AD5:AD36" si="7">IF(A5=A4,AD4+AC5,AC5)</f>
        <v>0</v>
      </c>
      <c r="AE5" s="21">
        <f t="shared" si="5"/>
        <v>2000</v>
      </c>
      <c r="AF5" s="20">
        <f>IF(A5=A4,0,(SUMIF($A$3:$A$999956,A5,$Q$3:$Q$999956)))+IF(A5=A4,0,(SUMIF($A$3:$A$999956,A5,$R$3:$R$999956)))</f>
        <v>0</v>
      </c>
      <c r="AG5" s="20">
        <f t="shared" ref="AG5:AG36" si="8">IF(A5=A4,0,(SUMIF($A$3:$A$999956,A5,($X$3:$X$999956))))</f>
        <v>0</v>
      </c>
      <c r="AH5" s="20">
        <f t="shared" ref="AH5:AH36" si="9">IF(A5=A4,0,(SUMIF($A$3:$A$999956,A5,($AC$3:$AC$999956))))</f>
        <v>0</v>
      </c>
      <c r="AI5" s="20"/>
      <c r="AJ5" s="20"/>
      <c r="AK5" s="20">
        <f t="shared" si="6"/>
        <v>0</v>
      </c>
      <c r="AL5" s="171"/>
      <c r="AN5" s="3" t="s">
        <v>4520</v>
      </c>
      <c r="AO5" s="3" t="s">
        <v>1480</v>
      </c>
    </row>
    <row r="6" spans="1:41" ht="15.75" customHeight="1" x14ac:dyDescent="0.25">
      <c r="A6" s="3">
        <v>1111</v>
      </c>
      <c r="B6" s="14">
        <f t="shared" si="0"/>
        <v>3</v>
      </c>
      <c r="C6" s="9">
        <f>IF(A6=A5,C5,"")</f>
        <v>45111</v>
      </c>
      <c r="D6" s="3" t="str">
        <f>IF(A6=A5,D5,"")</f>
        <v>Gonzalez Alberto</v>
      </c>
      <c r="E6" s="14" t="str">
        <f t="shared" si="1"/>
        <v>1111Gonzalez Alberto3</v>
      </c>
      <c r="I6" s="10" t="s">
        <v>112</v>
      </c>
      <c r="J6" s="14" t="str">
        <f t="shared" si="2"/>
        <v>Service cambio de aceite y filtro. Control general del vehículo. Lavado motor.</v>
      </c>
      <c r="L6" s="3">
        <v>1</v>
      </c>
      <c r="M6" s="10" t="s">
        <v>114</v>
      </c>
      <c r="N6" s="3" t="s">
        <v>84</v>
      </c>
      <c r="Q6" s="7">
        <v>2000</v>
      </c>
      <c r="R6" s="3"/>
      <c r="S6" s="8">
        <f>+(W6-Q6)/Q6</f>
        <v>0.9</v>
      </c>
      <c r="T6" s="11">
        <v>1</v>
      </c>
      <c r="W6" s="76">
        <v>3800</v>
      </c>
      <c r="X6" s="16">
        <f t="shared" si="3"/>
        <v>3800</v>
      </c>
      <c r="AC6" s="18">
        <f t="shared" si="4"/>
        <v>0</v>
      </c>
      <c r="AD6" s="19">
        <f t="shared" si="7"/>
        <v>0</v>
      </c>
      <c r="AE6" s="21">
        <f t="shared" si="5"/>
        <v>2000</v>
      </c>
      <c r="AF6" s="20">
        <f>IF(A6=A5,0,(SUMIF($A$3:$A$999956,A6,$Q$3:$Q$999956)))+IF(A6=A5,0,(SUMIF($A$3:$A$999956,A6,$R$3:$R$999956)))</f>
        <v>0</v>
      </c>
      <c r="AG6" s="20">
        <f t="shared" si="8"/>
        <v>0</v>
      </c>
      <c r="AH6" s="20">
        <f t="shared" si="9"/>
        <v>0</v>
      </c>
      <c r="AI6" s="20"/>
      <c r="AJ6" s="20"/>
      <c r="AK6" s="20">
        <f t="shared" si="6"/>
        <v>0</v>
      </c>
      <c r="AL6" s="171"/>
      <c r="AN6" s="3" t="s">
        <v>1539</v>
      </c>
      <c r="AO6" s="3" t="s">
        <v>1481</v>
      </c>
    </row>
    <row r="7" spans="1:41" ht="15.75" customHeight="1" x14ac:dyDescent="0.25">
      <c r="A7" s="3">
        <v>1111</v>
      </c>
      <c r="B7" s="14">
        <f t="shared" si="0"/>
        <v>4</v>
      </c>
      <c r="C7" s="9">
        <f>IF(A7=A6,C6,"")</f>
        <v>45111</v>
      </c>
      <c r="D7" s="3" t="str">
        <f>IF(A7=A6,D6,"")</f>
        <v>Gonzalez Alberto</v>
      </c>
      <c r="E7" s="14" t="str">
        <f t="shared" si="1"/>
        <v>1111Gonzalez Alberto4</v>
      </c>
      <c r="I7" s="10" t="s">
        <v>113</v>
      </c>
      <c r="J7" s="14" t="str">
        <f t="shared" si="2"/>
        <v>Service cambio de aceite y filtro. Control general del vehículo. Lavado motor. Rotación de ruedas.</v>
      </c>
      <c r="L7" s="3">
        <v>1</v>
      </c>
      <c r="M7" s="10" t="s">
        <v>115</v>
      </c>
      <c r="N7" s="3" t="s">
        <v>84</v>
      </c>
      <c r="Q7" s="7">
        <f>+W7/(1+S7)</f>
        <v>1666.6666666666667</v>
      </c>
      <c r="R7" s="3"/>
      <c r="S7" s="8">
        <v>0.5</v>
      </c>
      <c r="T7" s="11">
        <v>1</v>
      </c>
      <c r="W7" s="76">
        <v>2500</v>
      </c>
      <c r="X7" s="16">
        <f t="shared" si="3"/>
        <v>2500</v>
      </c>
      <c r="AC7" s="18">
        <f t="shared" si="4"/>
        <v>0</v>
      </c>
      <c r="AD7" s="19">
        <f t="shared" si="7"/>
        <v>0</v>
      </c>
      <c r="AE7" s="21">
        <f t="shared" si="5"/>
        <v>1666.6666666666667</v>
      </c>
      <c r="AF7" s="20">
        <f>IF(A7=A6,0,(SUMIF($A$3:$A$999956,A7,$Q$3:$Q$999956)))+IF(A7=A6,0,(SUMIF($A$3:$A$999956,A7,$R$3:$R$999956)))</f>
        <v>0</v>
      </c>
      <c r="AG7" s="20">
        <f t="shared" si="8"/>
        <v>0</v>
      </c>
      <c r="AH7" s="20">
        <f t="shared" si="9"/>
        <v>0</v>
      </c>
      <c r="AI7" s="20"/>
      <c r="AJ7" s="20"/>
      <c r="AK7" s="20">
        <f t="shared" si="6"/>
        <v>0</v>
      </c>
      <c r="AL7" s="171"/>
      <c r="AN7" s="3" t="s">
        <v>4521</v>
      </c>
      <c r="AO7" s="3" t="s">
        <v>1479</v>
      </c>
    </row>
    <row r="8" spans="1:41" ht="15.75" customHeight="1" x14ac:dyDescent="0.25">
      <c r="A8" s="3">
        <v>1111</v>
      </c>
      <c r="B8" s="14">
        <f t="shared" si="0"/>
        <v>5</v>
      </c>
      <c r="C8" s="9">
        <f>IF(A8=A7,C7,"")</f>
        <v>45111</v>
      </c>
      <c r="D8" s="3" t="str">
        <f>IF(A8=A7,D7,"")</f>
        <v>Gonzalez Alberto</v>
      </c>
      <c r="E8" s="14" t="str">
        <f t="shared" si="1"/>
        <v>1111Gonzalez Alberto5</v>
      </c>
      <c r="J8" s="14" t="str">
        <f t="shared" si="2"/>
        <v xml:space="preserve">Service cambio de aceite y filtro. Control general del vehículo. Lavado motor. Rotación de ruedas. </v>
      </c>
      <c r="L8" s="3">
        <v>1</v>
      </c>
      <c r="M8" s="10" t="s">
        <v>127</v>
      </c>
      <c r="N8" s="3" t="s">
        <v>84</v>
      </c>
      <c r="Q8" s="126">
        <f>441489/209</f>
        <v>2112.3875598086124</v>
      </c>
      <c r="R8" s="3"/>
      <c r="S8" s="8">
        <v>1.6036888801306488</v>
      </c>
      <c r="T8" s="11">
        <v>4.5</v>
      </c>
      <c r="W8" s="76">
        <v>5500</v>
      </c>
      <c r="X8" s="16">
        <f t="shared" si="3"/>
        <v>24750</v>
      </c>
      <c r="Y8" s="3">
        <v>1</v>
      </c>
      <c r="AB8" s="4">
        <v>25000</v>
      </c>
      <c r="AC8" s="18">
        <f t="shared" si="4"/>
        <v>25000</v>
      </c>
      <c r="AD8" s="19">
        <f t="shared" si="7"/>
        <v>25000</v>
      </c>
      <c r="AE8" s="21">
        <f t="shared" si="5"/>
        <v>9505.7440191387559</v>
      </c>
      <c r="AF8" s="20">
        <f>IF(A8=A7,0,(SUMIF($A$3:$A$999956,A8,$Q$3:$Q$999956)))+IF(A8=A7,0,(SUMIF($A$3:$A$999956,A8,$R$3:$R$999956)))</f>
        <v>0</v>
      </c>
      <c r="AG8" s="20">
        <f t="shared" si="8"/>
        <v>0</v>
      </c>
      <c r="AH8" s="20">
        <f t="shared" si="9"/>
        <v>0</v>
      </c>
      <c r="AI8" s="20"/>
      <c r="AJ8" s="20"/>
      <c r="AK8" s="20">
        <f t="shared" si="6"/>
        <v>0</v>
      </c>
      <c r="AL8" s="171"/>
      <c r="AN8" s="3" t="s">
        <v>3383</v>
      </c>
    </row>
    <row r="9" spans="1:41" ht="15.75" customHeight="1" x14ac:dyDescent="0.25">
      <c r="A9" s="3">
        <v>1112</v>
      </c>
      <c r="B9" s="14">
        <f t="shared" si="0"/>
        <v>1</v>
      </c>
      <c r="C9" s="9">
        <v>45111</v>
      </c>
      <c r="D9" s="3" t="s">
        <v>3724</v>
      </c>
      <c r="E9" s="14" t="str">
        <f t="shared" si="1"/>
        <v>1112Transporte del Interior1</v>
      </c>
      <c r="F9" s="119" t="s">
        <v>117</v>
      </c>
      <c r="G9" s="119" t="s">
        <v>118</v>
      </c>
      <c r="I9" s="10" t="s">
        <v>119</v>
      </c>
      <c r="J9" s="14" t="str">
        <f t="shared" si="2"/>
        <v>Cambiar cables de bujias y bujias.</v>
      </c>
      <c r="L9" s="3">
        <v>1</v>
      </c>
      <c r="R9" s="3" t="s">
        <v>1479</v>
      </c>
      <c r="S9" s="8"/>
      <c r="W9" s="76">
        <v>0</v>
      </c>
      <c r="X9" s="16">
        <f t="shared" si="3"/>
        <v>0</v>
      </c>
      <c r="Y9" s="3">
        <v>1</v>
      </c>
      <c r="AB9" s="4">
        <v>7000</v>
      </c>
      <c r="AC9" s="18">
        <f t="shared" si="4"/>
        <v>7000</v>
      </c>
      <c r="AD9" s="19">
        <f t="shared" si="7"/>
        <v>7000</v>
      </c>
      <c r="AE9" s="21">
        <f t="shared" si="5"/>
        <v>0</v>
      </c>
      <c r="AF9" s="20">
        <f t="shared" ref="AF9:AF40" si="10">IF(A9=A8,0,(SUMIF($A$3:$A$999956,A9,$AE$3:$AE$999956)))</f>
        <v>0</v>
      </c>
      <c r="AG9" s="20">
        <f t="shared" si="8"/>
        <v>0</v>
      </c>
      <c r="AH9" s="20">
        <f t="shared" si="9"/>
        <v>7000</v>
      </c>
      <c r="AI9" s="20"/>
      <c r="AJ9" s="20"/>
      <c r="AK9" s="20">
        <f t="shared" si="6"/>
        <v>7000</v>
      </c>
      <c r="AL9" s="171"/>
      <c r="AN9" s="3" t="s">
        <v>4522</v>
      </c>
    </row>
    <row r="10" spans="1:41" ht="15.75" customHeight="1" x14ac:dyDescent="0.25">
      <c r="A10" s="3">
        <v>1113</v>
      </c>
      <c r="B10" s="14">
        <f t="shared" si="0"/>
        <v>1</v>
      </c>
      <c r="C10" s="9">
        <v>45111</v>
      </c>
      <c r="D10" s="3" t="s">
        <v>3724</v>
      </c>
      <c r="E10" s="14" t="str">
        <f t="shared" si="1"/>
        <v>1113Transporte del Interior1</v>
      </c>
      <c r="G10" s="119" t="s">
        <v>120</v>
      </c>
      <c r="I10" s="10" t="s">
        <v>121</v>
      </c>
      <c r="J10" s="14" t="str">
        <f t="shared" si="2"/>
        <v>Service cambio de aceite y filtros.</v>
      </c>
      <c r="L10" s="3">
        <v>1</v>
      </c>
      <c r="M10" s="10" t="s">
        <v>123</v>
      </c>
      <c r="N10" s="3" t="s">
        <v>84</v>
      </c>
      <c r="Q10" s="7">
        <v>1214.8325358851675</v>
      </c>
      <c r="R10" s="3" t="s">
        <v>1478</v>
      </c>
      <c r="S10" s="8">
        <v>1.5723710122095311</v>
      </c>
      <c r="T10" s="11">
        <v>4</v>
      </c>
      <c r="W10" s="76">
        <v>3125</v>
      </c>
      <c r="X10" s="16">
        <f t="shared" si="3"/>
        <v>12500</v>
      </c>
      <c r="AC10" s="18">
        <f t="shared" si="4"/>
        <v>0</v>
      </c>
      <c r="AD10" s="19">
        <f t="shared" si="7"/>
        <v>0</v>
      </c>
      <c r="AE10" s="21">
        <f t="shared" si="5"/>
        <v>4859.3301435406702</v>
      </c>
      <c r="AF10" s="20">
        <f t="shared" si="10"/>
        <v>12025.996810207336</v>
      </c>
      <c r="AG10" s="20">
        <f t="shared" si="8"/>
        <v>26400</v>
      </c>
      <c r="AH10" s="20">
        <f t="shared" si="9"/>
        <v>18000</v>
      </c>
      <c r="AI10" s="20"/>
      <c r="AJ10" s="20"/>
      <c r="AK10" s="20">
        <f t="shared" si="6"/>
        <v>44400</v>
      </c>
      <c r="AL10" s="171"/>
      <c r="AN10" s="3" t="s">
        <v>4523</v>
      </c>
    </row>
    <row r="11" spans="1:41" ht="15.75" customHeight="1" x14ac:dyDescent="0.25">
      <c r="A11" s="3">
        <v>1113</v>
      </c>
      <c r="B11" s="14">
        <f t="shared" si="0"/>
        <v>2</v>
      </c>
      <c r="C11" s="9">
        <f>IF(A11=A10,C10,"")</f>
        <v>45111</v>
      </c>
      <c r="D11" s="3" t="s">
        <v>3724</v>
      </c>
      <c r="E11" s="14" t="str">
        <f t="shared" si="1"/>
        <v>1113Transporte del Interior2</v>
      </c>
      <c r="I11" s="10" t="s">
        <v>122</v>
      </c>
      <c r="J11" s="14" t="str">
        <f t="shared" si="2"/>
        <v>Service cambio de aceite y filtros. Control del vehículo.</v>
      </c>
      <c r="L11" s="3">
        <v>1</v>
      </c>
      <c r="M11" s="10" t="s">
        <v>124</v>
      </c>
      <c r="N11" s="3" t="s">
        <v>84</v>
      </c>
      <c r="Q11" s="7">
        <v>1500</v>
      </c>
      <c r="R11" s="3"/>
      <c r="S11" s="8">
        <f>+(W11-Q11)/Q11</f>
        <v>1.4</v>
      </c>
      <c r="T11" s="11">
        <v>1</v>
      </c>
      <c r="W11" s="76">
        <v>3600</v>
      </c>
      <c r="X11" s="16">
        <f t="shared" si="3"/>
        <v>3600</v>
      </c>
      <c r="AC11" s="18">
        <f t="shared" si="4"/>
        <v>0</v>
      </c>
      <c r="AD11" s="19">
        <f t="shared" si="7"/>
        <v>0</v>
      </c>
      <c r="AE11" s="21">
        <f t="shared" si="5"/>
        <v>1500</v>
      </c>
      <c r="AF11" s="20">
        <f t="shared" si="10"/>
        <v>0</v>
      </c>
      <c r="AG11" s="20">
        <f t="shared" si="8"/>
        <v>0</v>
      </c>
      <c r="AH11" s="20">
        <f t="shared" si="9"/>
        <v>0</v>
      </c>
      <c r="AI11" s="20"/>
      <c r="AJ11" s="20"/>
      <c r="AK11" s="20">
        <f t="shared" si="6"/>
        <v>0</v>
      </c>
      <c r="AL11" s="171"/>
      <c r="AN11" s="3" t="s">
        <v>4562</v>
      </c>
    </row>
    <row r="12" spans="1:41" ht="15.75" customHeight="1" x14ac:dyDescent="0.25">
      <c r="A12" s="3">
        <v>1113</v>
      </c>
      <c r="B12" s="14">
        <f t="shared" si="0"/>
        <v>3</v>
      </c>
      <c r="C12" s="9">
        <f>IF(A12=A11,C11,"")</f>
        <v>45111</v>
      </c>
      <c r="D12" s="3" t="s">
        <v>3724</v>
      </c>
      <c r="E12" s="14" t="str">
        <f t="shared" si="1"/>
        <v>1113Transporte del Interior3</v>
      </c>
      <c r="I12" s="10" t="s">
        <v>113</v>
      </c>
      <c r="J12" s="14" t="str">
        <f t="shared" si="2"/>
        <v>Service cambio de aceite y filtros. Control del vehículo. Rotación de ruedas.</v>
      </c>
      <c r="L12" s="3">
        <v>1</v>
      </c>
      <c r="M12" s="10" t="s">
        <v>19</v>
      </c>
      <c r="N12" s="3" t="s">
        <v>84</v>
      </c>
      <c r="Q12" s="7">
        <v>2000</v>
      </c>
      <c r="R12" s="3"/>
      <c r="S12" s="8">
        <f>+(W12-Q12)/Q12</f>
        <v>1.4</v>
      </c>
      <c r="T12" s="11">
        <v>1</v>
      </c>
      <c r="W12" s="76">
        <v>4800</v>
      </c>
      <c r="X12" s="16">
        <f t="shared" si="3"/>
        <v>4800</v>
      </c>
      <c r="AC12" s="18">
        <f t="shared" si="4"/>
        <v>0</v>
      </c>
      <c r="AD12" s="19">
        <f t="shared" si="7"/>
        <v>0</v>
      </c>
      <c r="AE12" s="21">
        <f t="shared" si="5"/>
        <v>2000</v>
      </c>
      <c r="AF12" s="20">
        <f t="shared" si="10"/>
        <v>0</v>
      </c>
      <c r="AG12" s="20">
        <f t="shared" si="8"/>
        <v>0</v>
      </c>
      <c r="AH12" s="20">
        <f t="shared" si="9"/>
        <v>0</v>
      </c>
      <c r="AI12" s="20"/>
      <c r="AJ12" s="20"/>
      <c r="AK12" s="20">
        <f t="shared" si="6"/>
        <v>0</v>
      </c>
      <c r="AL12" s="171"/>
    </row>
    <row r="13" spans="1:41" ht="15.75" customHeight="1" x14ac:dyDescent="0.25">
      <c r="A13" s="3">
        <v>1113</v>
      </c>
      <c r="B13" s="14">
        <f t="shared" si="0"/>
        <v>4</v>
      </c>
      <c r="C13" s="9">
        <f>IF(A13=A12,C12,"")</f>
        <v>45111</v>
      </c>
      <c r="D13" s="3" t="s">
        <v>3724</v>
      </c>
      <c r="E13" s="14" t="str">
        <f t="shared" si="1"/>
        <v>1113Transporte del Interior4</v>
      </c>
      <c r="J13" s="14" t="str">
        <f t="shared" si="2"/>
        <v xml:space="preserve">Service cambio de aceite y filtros. Control del vehículo. Rotación de ruedas. </v>
      </c>
      <c r="L13" s="3">
        <v>1</v>
      </c>
      <c r="M13" s="10" t="s">
        <v>114</v>
      </c>
      <c r="N13" s="3" t="s">
        <v>84</v>
      </c>
      <c r="Q13" s="7">
        <v>2000</v>
      </c>
      <c r="R13" s="3"/>
      <c r="S13" s="8">
        <f>+(W13-Q13)/Q13</f>
        <v>0.5</v>
      </c>
      <c r="T13" s="11">
        <v>1</v>
      </c>
      <c r="W13" s="76">
        <v>3000</v>
      </c>
      <c r="X13" s="16">
        <f t="shared" si="3"/>
        <v>3000</v>
      </c>
      <c r="AC13" s="18">
        <f t="shared" si="4"/>
        <v>0</v>
      </c>
      <c r="AD13" s="19">
        <f t="shared" si="7"/>
        <v>0</v>
      </c>
      <c r="AE13" s="21">
        <f t="shared" si="5"/>
        <v>2000</v>
      </c>
      <c r="AF13" s="20">
        <f t="shared" si="10"/>
        <v>0</v>
      </c>
      <c r="AG13" s="20">
        <f t="shared" si="8"/>
        <v>0</v>
      </c>
      <c r="AH13" s="20">
        <f t="shared" si="9"/>
        <v>0</v>
      </c>
      <c r="AI13" s="20"/>
      <c r="AJ13" s="20"/>
      <c r="AK13" s="20">
        <f t="shared" si="6"/>
        <v>0</v>
      </c>
      <c r="AL13" s="171"/>
    </row>
    <row r="14" spans="1:41" ht="15.75" customHeight="1" x14ac:dyDescent="0.25">
      <c r="A14" s="3">
        <v>1113</v>
      </c>
      <c r="B14" s="14">
        <f t="shared" si="0"/>
        <v>5</v>
      </c>
      <c r="C14" s="9">
        <f>IF(A14=A13,C13,"")</f>
        <v>45111</v>
      </c>
      <c r="D14" s="3" t="s">
        <v>3724</v>
      </c>
      <c r="E14" s="14" t="str">
        <f t="shared" si="1"/>
        <v>1113Transporte del Interior5</v>
      </c>
      <c r="J14" s="14" t="str">
        <f t="shared" si="2"/>
        <v xml:space="preserve">Service cambio de aceite y filtros. Control del vehículo. Rotación de ruedas.  </v>
      </c>
      <c r="L14" s="3">
        <v>1</v>
      </c>
      <c r="M14" s="10" t="s">
        <v>115</v>
      </c>
      <c r="N14" s="3" t="s">
        <v>84</v>
      </c>
      <c r="Q14" s="7">
        <f>+W14/(1+S14)</f>
        <v>1666.6666666666667</v>
      </c>
      <c r="R14" s="3"/>
      <c r="S14" s="8">
        <v>0.5</v>
      </c>
      <c r="T14" s="11">
        <v>1</v>
      </c>
      <c r="W14" s="76">
        <v>2500</v>
      </c>
      <c r="X14" s="16">
        <f t="shared" si="3"/>
        <v>2500</v>
      </c>
      <c r="Y14" s="3">
        <v>1</v>
      </c>
      <c r="AB14" s="4">
        <v>18000</v>
      </c>
      <c r="AC14" s="18">
        <f t="shared" si="4"/>
        <v>18000</v>
      </c>
      <c r="AD14" s="19">
        <f t="shared" si="7"/>
        <v>18000</v>
      </c>
      <c r="AE14" s="21">
        <f t="shared" si="5"/>
        <v>1666.6666666666667</v>
      </c>
      <c r="AF14" s="20">
        <f t="shared" si="10"/>
        <v>0</v>
      </c>
      <c r="AG14" s="20">
        <f t="shared" si="8"/>
        <v>0</v>
      </c>
      <c r="AH14" s="20">
        <f t="shared" si="9"/>
        <v>0</v>
      </c>
      <c r="AI14" s="20"/>
      <c r="AJ14" s="20"/>
      <c r="AK14" s="20">
        <f t="shared" si="6"/>
        <v>0</v>
      </c>
      <c r="AL14" s="171"/>
    </row>
    <row r="15" spans="1:41" ht="15.75" customHeight="1" x14ac:dyDescent="0.25">
      <c r="A15" s="3">
        <v>1114</v>
      </c>
      <c r="B15" s="14">
        <f t="shared" si="0"/>
        <v>1</v>
      </c>
      <c r="C15" s="9">
        <v>45112</v>
      </c>
      <c r="D15" s="3" t="s">
        <v>213</v>
      </c>
      <c r="E15" s="14" t="str">
        <f t="shared" si="1"/>
        <v>1114Hoyos Pato1</v>
      </c>
      <c r="G15" s="119" t="s">
        <v>1237</v>
      </c>
      <c r="I15" s="10" t="s">
        <v>214</v>
      </c>
      <c r="J15" s="14" t="str">
        <f t="shared" si="2"/>
        <v>Scanear vehículo.</v>
      </c>
      <c r="L15" s="3">
        <v>1</v>
      </c>
      <c r="M15" s="10" t="s">
        <v>221</v>
      </c>
      <c r="N15" s="3" t="s">
        <v>84</v>
      </c>
      <c r="Q15" s="7">
        <f>+W15/(1+S15)</f>
        <v>1666.6666666666667</v>
      </c>
      <c r="R15" s="3" t="s">
        <v>1479</v>
      </c>
      <c r="S15" s="8">
        <v>0.2</v>
      </c>
      <c r="T15" s="11">
        <v>4</v>
      </c>
      <c r="W15" s="76">
        <v>2000</v>
      </c>
      <c r="X15" s="16">
        <f t="shared" si="3"/>
        <v>8000</v>
      </c>
      <c r="Y15" s="3">
        <v>1</v>
      </c>
      <c r="AB15" s="4">
        <v>20000</v>
      </c>
      <c r="AC15" s="18">
        <f t="shared" si="4"/>
        <v>20000</v>
      </c>
      <c r="AD15" s="19">
        <f t="shared" si="7"/>
        <v>20000</v>
      </c>
      <c r="AE15" s="21">
        <f t="shared" si="5"/>
        <v>6666.666666666667</v>
      </c>
      <c r="AF15" s="20">
        <f t="shared" si="10"/>
        <v>6666.666666666667</v>
      </c>
      <c r="AG15" s="20">
        <f t="shared" si="8"/>
        <v>8000</v>
      </c>
      <c r="AH15" s="20">
        <f t="shared" si="9"/>
        <v>20000</v>
      </c>
      <c r="AI15" s="20"/>
      <c r="AJ15" s="20"/>
      <c r="AK15" s="20">
        <f t="shared" si="6"/>
        <v>28000</v>
      </c>
      <c r="AL15" s="171"/>
    </row>
    <row r="16" spans="1:41" ht="15.75" customHeight="1" x14ac:dyDescent="0.25">
      <c r="A16" s="3">
        <v>1114</v>
      </c>
      <c r="B16" s="14">
        <f t="shared" si="0"/>
        <v>2</v>
      </c>
      <c r="C16" s="9">
        <f>IF(A16=A15,C15,"")</f>
        <v>45112</v>
      </c>
      <c r="D16" s="3" t="str">
        <f>IF(A16=A15,D15,"")</f>
        <v>Hoyos Pato</v>
      </c>
      <c r="E16" s="14" t="str">
        <f t="shared" si="1"/>
        <v>1114Hoyos Pato2</v>
      </c>
      <c r="I16" s="10" t="s">
        <v>215</v>
      </c>
      <c r="J16" s="14" t="str">
        <f t="shared" si="2"/>
        <v>Scanear vehículo. Limpieza del cuerpo mariposa.</v>
      </c>
      <c r="L16" s="3">
        <v>1</v>
      </c>
      <c r="R16" s="3"/>
      <c r="S16" s="8"/>
      <c r="W16" s="76">
        <v>0</v>
      </c>
      <c r="X16" s="16">
        <f t="shared" si="3"/>
        <v>0</v>
      </c>
      <c r="AC16" s="18">
        <f t="shared" si="4"/>
        <v>0</v>
      </c>
      <c r="AD16" s="19">
        <f t="shared" si="7"/>
        <v>20000</v>
      </c>
      <c r="AE16" s="21">
        <f t="shared" si="5"/>
        <v>0</v>
      </c>
      <c r="AF16" s="20">
        <f t="shared" si="10"/>
        <v>0</v>
      </c>
      <c r="AG16" s="20">
        <f t="shared" si="8"/>
        <v>0</v>
      </c>
      <c r="AH16" s="20">
        <f t="shared" si="9"/>
        <v>0</v>
      </c>
      <c r="AI16" s="20"/>
      <c r="AJ16" s="20"/>
      <c r="AK16" s="20">
        <f t="shared" si="6"/>
        <v>0</v>
      </c>
      <c r="AL16" s="171"/>
    </row>
    <row r="17" spans="1:38" ht="15.75" customHeight="1" x14ac:dyDescent="0.25">
      <c r="A17" s="3">
        <v>1114</v>
      </c>
      <c r="B17" s="14">
        <f t="shared" si="0"/>
        <v>3</v>
      </c>
      <c r="C17" s="9">
        <f>IF(A17=A16,C16,"")</f>
        <v>45112</v>
      </c>
      <c r="D17" s="3" t="str">
        <f>IF(A17=A16,D16,"")</f>
        <v>Hoyos Pato</v>
      </c>
      <c r="E17" s="14" t="str">
        <f t="shared" si="1"/>
        <v>1114Hoyos Pato3</v>
      </c>
      <c r="I17" s="10" t="s">
        <v>216</v>
      </c>
      <c r="J17" s="14" t="str">
        <f t="shared" si="2"/>
        <v>Scanear vehículo. Limpieza del cuerpo mariposa. Cambiar bujia de encendido.</v>
      </c>
      <c r="L17" s="3">
        <v>1</v>
      </c>
      <c r="R17" s="3"/>
      <c r="S17" s="8"/>
      <c r="W17" s="76">
        <v>0</v>
      </c>
      <c r="X17" s="16">
        <f t="shared" si="3"/>
        <v>0</v>
      </c>
      <c r="AC17" s="18">
        <f t="shared" si="4"/>
        <v>0</v>
      </c>
      <c r="AD17" s="19">
        <f t="shared" si="7"/>
        <v>20000</v>
      </c>
      <c r="AE17" s="21">
        <f t="shared" si="5"/>
        <v>0</v>
      </c>
      <c r="AF17" s="20">
        <f t="shared" si="10"/>
        <v>0</v>
      </c>
      <c r="AG17" s="20">
        <f t="shared" si="8"/>
        <v>0</v>
      </c>
      <c r="AH17" s="20">
        <f t="shared" si="9"/>
        <v>0</v>
      </c>
      <c r="AI17" s="20"/>
      <c r="AJ17" s="20"/>
      <c r="AK17" s="20">
        <f t="shared" si="6"/>
        <v>0</v>
      </c>
      <c r="AL17" s="171"/>
    </row>
    <row r="18" spans="1:38" ht="15.75" customHeight="1" x14ac:dyDescent="0.25">
      <c r="A18" s="3">
        <v>1115</v>
      </c>
      <c r="B18" s="14">
        <f t="shared" si="0"/>
        <v>1</v>
      </c>
      <c r="C18" s="9">
        <v>45112</v>
      </c>
      <c r="D18" s="3" t="s">
        <v>2845</v>
      </c>
      <c r="E18" s="14" t="str">
        <f t="shared" si="1"/>
        <v>1115Domanski Roberto1</v>
      </c>
      <c r="F18" s="119" t="s">
        <v>218</v>
      </c>
      <c r="G18" s="119" t="s">
        <v>219</v>
      </c>
      <c r="H18" s="119">
        <v>31686</v>
      </c>
      <c r="I18" s="10" t="s">
        <v>95</v>
      </c>
      <c r="J18" s="14" t="str">
        <f t="shared" si="2"/>
        <v>Service cambio de aceite y filtro.</v>
      </c>
      <c r="L18" s="3">
        <v>1</v>
      </c>
      <c r="M18" s="10" t="s">
        <v>222</v>
      </c>
      <c r="N18" s="3" t="s">
        <v>84</v>
      </c>
      <c r="Q18" s="7">
        <v>2112</v>
      </c>
      <c r="R18" s="3" t="s">
        <v>1478</v>
      </c>
      <c r="S18" s="8">
        <f>+(W18-Q18)/Q18</f>
        <v>1.6041666666666667</v>
      </c>
      <c r="T18" s="11">
        <v>4.5</v>
      </c>
      <c r="W18" s="76">
        <v>5500</v>
      </c>
      <c r="X18" s="16">
        <f t="shared" si="3"/>
        <v>24750</v>
      </c>
      <c r="AC18" s="18">
        <f t="shared" si="4"/>
        <v>0</v>
      </c>
      <c r="AD18" s="19">
        <f t="shared" si="7"/>
        <v>0</v>
      </c>
      <c r="AE18" s="21">
        <f t="shared" si="5"/>
        <v>9504</v>
      </c>
      <c r="AF18" s="20">
        <f t="shared" si="10"/>
        <v>15004</v>
      </c>
      <c r="AG18" s="20">
        <f t="shared" si="8"/>
        <v>36350</v>
      </c>
      <c r="AH18" s="20">
        <f t="shared" si="9"/>
        <v>22000</v>
      </c>
      <c r="AI18" s="20"/>
      <c r="AJ18" s="20"/>
      <c r="AK18" s="20">
        <f t="shared" si="6"/>
        <v>58350</v>
      </c>
      <c r="AL18" s="171"/>
    </row>
    <row r="19" spans="1:38" ht="15.75" customHeight="1" x14ac:dyDescent="0.25">
      <c r="A19" s="3">
        <v>1115</v>
      </c>
      <c r="B19" s="14">
        <f t="shared" si="0"/>
        <v>2</v>
      </c>
      <c r="C19" s="9">
        <f>IF(A19=A18,C18,"")</f>
        <v>45112</v>
      </c>
      <c r="D19" s="3" t="str">
        <f>IF(A19=A18,D18,"")</f>
        <v>Domanski Roberto</v>
      </c>
      <c r="E19" s="14" t="str">
        <f t="shared" si="1"/>
        <v>1115Domanski Roberto2</v>
      </c>
      <c r="I19" s="10" t="s">
        <v>113</v>
      </c>
      <c r="J19" s="14" t="str">
        <f t="shared" si="2"/>
        <v>Service cambio de aceite y filtro. Rotación de ruedas.</v>
      </c>
      <c r="L19" s="3">
        <v>1</v>
      </c>
      <c r="M19" s="10" t="s">
        <v>21</v>
      </c>
      <c r="N19" s="3" t="s">
        <v>84</v>
      </c>
      <c r="Q19" s="7">
        <v>1500</v>
      </c>
      <c r="R19" s="3"/>
      <c r="S19" s="8">
        <f>+(W19-Q19)/Q19</f>
        <v>1.5333333333333334</v>
      </c>
      <c r="T19" s="11">
        <v>1</v>
      </c>
      <c r="W19" s="76">
        <v>3800</v>
      </c>
      <c r="X19" s="16">
        <f t="shared" si="3"/>
        <v>3800</v>
      </c>
      <c r="AC19" s="18">
        <f t="shared" si="4"/>
        <v>0</v>
      </c>
      <c r="AD19" s="19">
        <f t="shared" si="7"/>
        <v>0</v>
      </c>
      <c r="AE19" s="21">
        <f t="shared" si="5"/>
        <v>1500</v>
      </c>
      <c r="AF19" s="20">
        <f t="shared" si="10"/>
        <v>0</v>
      </c>
      <c r="AG19" s="20">
        <f t="shared" si="8"/>
        <v>0</v>
      </c>
      <c r="AH19" s="20">
        <f t="shared" si="9"/>
        <v>0</v>
      </c>
      <c r="AI19" s="20"/>
      <c r="AJ19" s="20"/>
      <c r="AK19" s="20">
        <f t="shared" si="6"/>
        <v>0</v>
      </c>
      <c r="AL19" s="171"/>
    </row>
    <row r="20" spans="1:38" ht="15.75" customHeight="1" x14ac:dyDescent="0.25">
      <c r="A20" s="3">
        <v>1115</v>
      </c>
      <c r="B20" s="14">
        <f t="shared" si="0"/>
        <v>3</v>
      </c>
      <c r="C20" s="9">
        <f>IF(A20=A19,C19,"")</f>
        <v>45112</v>
      </c>
      <c r="D20" s="3" t="str">
        <f>IF(A20=A19,D19,"")</f>
        <v>Domanski Roberto</v>
      </c>
      <c r="E20" s="14" t="str">
        <f t="shared" si="1"/>
        <v>1115Domanski Roberto3</v>
      </c>
      <c r="J20" s="14" t="str">
        <f t="shared" si="2"/>
        <v xml:space="preserve">Service cambio de aceite y filtro. Rotación de ruedas. </v>
      </c>
      <c r="L20" s="3">
        <v>1</v>
      </c>
      <c r="M20" s="10" t="s">
        <v>19</v>
      </c>
      <c r="N20" s="3" t="s">
        <v>84</v>
      </c>
      <c r="Q20" s="7">
        <v>2000</v>
      </c>
      <c r="R20" s="3"/>
      <c r="S20" s="8">
        <f>+(W20-Q20)/Q20</f>
        <v>1.4</v>
      </c>
      <c r="T20" s="11">
        <v>1</v>
      </c>
      <c r="W20" s="76">
        <v>4800</v>
      </c>
      <c r="X20" s="16">
        <f t="shared" si="3"/>
        <v>4800</v>
      </c>
      <c r="AC20" s="18">
        <f t="shared" si="4"/>
        <v>0</v>
      </c>
      <c r="AD20" s="19">
        <f t="shared" si="7"/>
        <v>0</v>
      </c>
      <c r="AE20" s="21">
        <f t="shared" si="5"/>
        <v>2000</v>
      </c>
      <c r="AF20" s="20">
        <f t="shared" si="10"/>
        <v>0</v>
      </c>
      <c r="AG20" s="20">
        <f t="shared" si="8"/>
        <v>0</v>
      </c>
      <c r="AH20" s="20">
        <f t="shared" si="9"/>
        <v>0</v>
      </c>
      <c r="AI20" s="20"/>
      <c r="AJ20" s="20"/>
      <c r="AK20" s="20">
        <f t="shared" si="6"/>
        <v>0</v>
      </c>
      <c r="AL20" s="171"/>
    </row>
    <row r="21" spans="1:38" ht="15.75" customHeight="1" x14ac:dyDescent="0.25">
      <c r="A21" s="3">
        <v>1115</v>
      </c>
      <c r="B21" s="14">
        <f t="shared" si="0"/>
        <v>4</v>
      </c>
      <c r="C21" s="9">
        <f>IF(A21=A20,C20,"")</f>
        <v>45112</v>
      </c>
      <c r="D21" s="3" t="str">
        <f>IF(A21=A20,D20,"")</f>
        <v>Domanski Roberto</v>
      </c>
      <c r="E21" s="14" t="str">
        <f t="shared" si="1"/>
        <v>1115Domanski Roberto4</v>
      </c>
      <c r="J21" s="14" t="str">
        <f t="shared" si="2"/>
        <v xml:space="preserve">Service cambio de aceite y filtro. Rotación de ruedas.  </v>
      </c>
      <c r="L21" s="3">
        <v>1</v>
      </c>
      <c r="M21" s="10" t="s">
        <v>115</v>
      </c>
      <c r="N21" s="3" t="s">
        <v>84</v>
      </c>
      <c r="Q21" s="7">
        <f>+W21/(1+S21)</f>
        <v>2000</v>
      </c>
      <c r="R21" s="3"/>
      <c r="S21" s="8">
        <v>0.5</v>
      </c>
      <c r="T21" s="11">
        <v>1</v>
      </c>
      <c r="W21" s="76">
        <v>3000</v>
      </c>
      <c r="X21" s="16">
        <f t="shared" si="3"/>
        <v>3000</v>
      </c>
      <c r="AC21" s="18">
        <f t="shared" si="4"/>
        <v>0</v>
      </c>
      <c r="AD21" s="19">
        <f t="shared" si="7"/>
        <v>0</v>
      </c>
      <c r="AE21" s="21">
        <f t="shared" si="5"/>
        <v>2000</v>
      </c>
      <c r="AF21" s="20">
        <f t="shared" si="10"/>
        <v>0</v>
      </c>
      <c r="AG21" s="20">
        <f t="shared" si="8"/>
        <v>0</v>
      </c>
      <c r="AH21" s="20">
        <f t="shared" si="9"/>
        <v>0</v>
      </c>
      <c r="AI21" s="20"/>
      <c r="AJ21" s="20"/>
      <c r="AK21" s="20">
        <f t="shared" si="6"/>
        <v>0</v>
      </c>
      <c r="AL21" s="171"/>
    </row>
    <row r="22" spans="1:38" ht="15.75" customHeight="1" x14ac:dyDescent="0.25">
      <c r="A22" s="3">
        <v>1115</v>
      </c>
      <c r="B22" s="14">
        <f t="shared" si="0"/>
        <v>5</v>
      </c>
      <c r="C22" s="9">
        <f>IF(A22=A21,C21,"")</f>
        <v>45112</v>
      </c>
      <c r="D22" s="3" t="str">
        <f>IF(A22=A21,D21,"")</f>
        <v>Domanski Roberto</v>
      </c>
      <c r="E22" s="14" t="str">
        <f t="shared" si="1"/>
        <v>1115Domanski Roberto5</v>
      </c>
      <c r="J22" s="14" t="str">
        <f t="shared" si="2"/>
        <v xml:space="preserve">Service cambio de aceite y filtro. Rotación de ruedas.   </v>
      </c>
      <c r="L22" s="3">
        <v>1</v>
      </c>
      <c r="R22" s="3"/>
      <c r="S22" s="8"/>
      <c r="W22" s="76">
        <v>0</v>
      </c>
      <c r="X22" s="16">
        <f t="shared" si="3"/>
        <v>0</v>
      </c>
      <c r="AC22" s="18">
        <f t="shared" si="4"/>
        <v>0</v>
      </c>
      <c r="AD22" s="19">
        <f t="shared" si="7"/>
        <v>0</v>
      </c>
      <c r="AE22" s="21">
        <f t="shared" si="5"/>
        <v>0</v>
      </c>
      <c r="AF22" s="20">
        <f t="shared" si="10"/>
        <v>0</v>
      </c>
      <c r="AG22" s="20">
        <f t="shared" si="8"/>
        <v>0</v>
      </c>
      <c r="AH22" s="20">
        <f t="shared" si="9"/>
        <v>0</v>
      </c>
      <c r="AI22" s="20"/>
      <c r="AJ22" s="20"/>
      <c r="AK22" s="20">
        <f t="shared" si="6"/>
        <v>0</v>
      </c>
      <c r="AL22" s="171"/>
    </row>
    <row r="23" spans="1:38" ht="15.75" customHeight="1" x14ac:dyDescent="0.25">
      <c r="A23" s="3">
        <v>1115</v>
      </c>
      <c r="B23" s="14">
        <f t="shared" si="0"/>
        <v>6</v>
      </c>
      <c r="C23" s="9">
        <f>IF(A23=A22,C22,"")</f>
        <v>45112</v>
      </c>
      <c r="D23" s="3" t="str">
        <f>IF(A23=A22,D22,"")</f>
        <v>Domanski Roberto</v>
      </c>
      <c r="E23" s="14" t="str">
        <f t="shared" si="1"/>
        <v>1115Domanski Roberto6</v>
      </c>
      <c r="J23" s="14" t="str">
        <f t="shared" si="2"/>
        <v xml:space="preserve">Service cambio de aceite y filtro. Rotación de ruedas.    </v>
      </c>
      <c r="L23" s="3">
        <v>1</v>
      </c>
      <c r="R23" s="3"/>
      <c r="S23" s="8"/>
      <c r="W23" s="76">
        <v>0</v>
      </c>
      <c r="X23" s="16">
        <f t="shared" si="3"/>
        <v>0</v>
      </c>
      <c r="Y23" s="3">
        <v>1</v>
      </c>
      <c r="AB23" s="4">
        <v>22000</v>
      </c>
      <c r="AC23" s="18">
        <f t="shared" si="4"/>
        <v>22000</v>
      </c>
      <c r="AD23" s="19">
        <f t="shared" si="7"/>
        <v>22000</v>
      </c>
      <c r="AE23" s="21">
        <f t="shared" si="5"/>
        <v>0</v>
      </c>
      <c r="AF23" s="20">
        <f t="shared" si="10"/>
        <v>0</v>
      </c>
      <c r="AG23" s="20">
        <f t="shared" si="8"/>
        <v>0</v>
      </c>
      <c r="AH23" s="20">
        <f t="shared" si="9"/>
        <v>0</v>
      </c>
      <c r="AI23" s="20"/>
      <c r="AJ23" s="20"/>
      <c r="AK23" s="20">
        <f t="shared" si="6"/>
        <v>0</v>
      </c>
      <c r="AL23" s="171"/>
    </row>
    <row r="24" spans="1:38" ht="15.75" customHeight="1" x14ac:dyDescent="0.25">
      <c r="A24" s="3">
        <v>1116</v>
      </c>
      <c r="B24" s="14">
        <f t="shared" si="0"/>
        <v>1</v>
      </c>
      <c r="C24" s="9">
        <v>45112</v>
      </c>
      <c r="D24" s="3" t="s">
        <v>223</v>
      </c>
      <c r="E24" s="14" t="str">
        <f t="shared" si="1"/>
        <v>1116Quiroga Hector1</v>
      </c>
      <c r="F24" s="119" t="s">
        <v>224</v>
      </c>
      <c r="G24" s="119" t="s">
        <v>225</v>
      </c>
      <c r="H24" s="119">
        <v>55440</v>
      </c>
      <c r="I24" s="10" t="s">
        <v>95</v>
      </c>
      <c r="J24" s="14" t="str">
        <f t="shared" si="2"/>
        <v>Service cambio de aceite y filtro.</v>
      </c>
      <c r="L24" s="3">
        <v>1</v>
      </c>
      <c r="M24" s="10" t="s">
        <v>21</v>
      </c>
      <c r="N24" s="3" t="s">
        <v>84</v>
      </c>
      <c r="Q24" s="7">
        <v>3000</v>
      </c>
      <c r="R24" s="3" t="s">
        <v>1478</v>
      </c>
      <c r="S24" s="8">
        <v>1</v>
      </c>
      <c r="T24" s="11">
        <v>1</v>
      </c>
      <c r="W24" s="76">
        <v>3000</v>
      </c>
      <c r="X24" s="16">
        <f t="shared" si="3"/>
        <v>3000</v>
      </c>
      <c r="AC24" s="18">
        <f t="shared" si="4"/>
        <v>0</v>
      </c>
      <c r="AD24" s="19">
        <f t="shared" si="7"/>
        <v>0</v>
      </c>
      <c r="AE24" s="21">
        <f t="shared" si="5"/>
        <v>3000</v>
      </c>
      <c r="AF24" s="20">
        <f t="shared" si="10"/>
        <v>59127.333333333336</v>
      </c>
      <c r="AG24" s="20">
        <f t="shared" si="8"/>
        <v>77900</v>
      </c>
      <c r="AH24" s="20">
        <f t="shared" si="9"/>
        <v>50000</v>
      </c>
      <c r="AI24" s="20"/>
      <c r="AJ24" s="20"/>
      <c r="AK24" s="20">
        <f t="shared" si="6"/>
        <v>127900</v>
      </c>
      <c r="AL24" s="171"/>
    </row>
    <row r="25" spans="1:38" ht="15.75" customHeight="1" x14ac:dyDescent="0.25">
      <c r="A25" s="3">
        <v>1116</v>
      </c>
      <c r="B25" s="14">
        <f t="shared" si="0"/>
        <v>2</v>
      </c>
      <c r="C25" s="9">
        <f>IF(A25=A24,C24,"")</f>
        <v>45112</v>
      </c>
      <c r="D25" s="3" t="str">
        <f>IF(A25=A24,D24,"")</f>
        <v>Quiroga Hector</v>
      </c>
      <c r="E25" s="14" t="str">
        <f t="shared" si="1"/>
        <v>1116Quiroga Hector2</v>
      </c>
      <c r="I25" s="10" t="s">
        <v>226</v>
      </c>
      <c r="J25" s="14" t="str">
        <f t="shared" si="2"/>
        <v>Service cambio de aceite y filtro. Control del véhiculo.</v>
      </c>
      <c r="L25" s="3">
        <v>1</v>
      </c>
      <c r="M25" s="10" t="s">
        <v>19</v>
      </c>
      <c r="N25" s="3" t="s">
        <v>84</v>
      </c>
      <c r="Q25" s="7">
        <v>2000</v>
      </c>
      <c r="R25" s="3"/>
      <c r="S25" s="8">
        <f>+(W25-Q25)/Q25</f>
        <v>1</v>
      </c>
      <c r="T25" s="11">
        <v>1</v>
      </c>
      <c r="W25" s="76">
        <v>4000</v>
      </c>
      <c r="X25" s="16">
        <f t="shared" si="3"/>
        <v>4000</v>
      </c>
      <c r="AC25" s="18">
        <f t="shared" si="4"/>
        <v>0</v>
      </c>
      <c r="AD25" s="19">
        <f t="shared" si="7"/>
        <v>0</v>
      </c>
      <c r="AE25" s="21">
        <f t="shared" si="5"/>
        <v>2000</v>
      </c>
      <c r="AF25" s="20">
        <f t="shared" si="10"/>
        <v>0</v>
      </c>
      <c r="AG25" s="20">
        <f t="shared" si="8"/>
        <v>0</v>
      </c>
      <c r="AH25" s="20">
        <f t="shared" si="9"/>
        <v>0</v>
      </c>
      <c r="AI25" s="20"/>
      <c r="AJ25" s="20"/>
      <c r="AK25" s="20">
        <f t="shared" si="6"/>
        <v>0</v>
      </c>
      <c r="AL25" s="171"/>
    </row>
    <row r="26" spans="1:38" ht="15.75" customHeight="1" x14ac:dyDescent="0.25">
      <c r="A26" s="3">
        <v>1116</v>
      </c>
      <c r="B26" s="14">
        <f t="shared" si="0"/>
        <v>3</v>
      </c>
      <c r="C26" s="9">
        <f>IF(A26=A25,C25,"")</f>
        <v>45112</v>
      </c>
      <c r="D26" s="3" t="str">
        <f>IF(A26=A25,D25,"")</f>
        <v>Quiroga Hector</v>
      </c>
      <c r="E26" s="14" t="str">
        <f t="shared" si="1"/>
        <v>1116Quiroga Hector3</v>
      </c>
      <c r="I26" s="10" t="s">
        <v>113</v>
      </c>
      <c r="J26" s="14" t="str">
        <f t="shared" si="2"/>
        <v>Service cambio de aceite y filtro. Control del véhiculo. Rotación de ruedas.</v>
      </c>
      <c r="L26" s="3">
        <v>1</v>
      </c>
      <c r="M26" s="10" t="s">
        <v>114</v>
      </c>
      <c r="N26" s="3" t="s">
        <v>84</v>
      </c>
      <c r="Q26" s="7">
        <v>2000</v>
      </c>
      <c r="R26" s="3"/>
      <c r="S26" s="8">
        <f>+(W26-Q26)/Q26</f>
        <v>0.6</v>
      </c>
      <c r="T26" s="11">
        <v>1</v>
      </c>
      <c r="W26" s="76">
        <v>3200</v>
      </c>
      <c r="X26" s="16">
        <f t="shared" si="3"/>
        <v>3200</v>
      </c>
      <c r="AC26" s="18">
        <f t="shared" si="4"/>
        <v>0</v>
      </c>
      <c r="AD26" s="19">
        <f t="shared" si="7"/>
        <v>0</v>
      </c>
      <c r="AE26" s="21">
        <f t="shared" si="5"/>
        <v>2000</v>
      </c>
      <c r="AF26" s="20">
        <f t="shared" si="10"/>
        <v>0</v>
      </c>
      <c r="AG26" s="20">
        <f t="shared" si="8"/>
        <v>0</v>
      </c>
      <c r="AH26" s="20">
        <f t="shared" si="9"/>
        <v>0</v>
      </c>
      <c r="AI26" s="20"/>
      <c r="AJ26" s="20"/>
      <c r="AK26" s="20">
        <f t="shared" si="6"/>
        <v>0</v>
      </c>
      <c r="AL26" s="171"/>
    </row>
    <row r="27" spans="1:38" ht="15.75" customHeight="1" x14ac:dyDescent="0.25">
      <c r="A27" s="3">
        <v>1116</v>
      </c>
      <c r="B27" s="14">
        <f t="shared" si="0"/>
        <v>4</v>
      </c>
      <c r="C27" s="9">
        <f>IF(A27=A26,C26,"")</f>
        <v>45112</v>
      </c>
      <c r="D27" s="3" t="str">
        <f>IF(A27=A26,D26,"")</f>
        <v>Quiroga Hector</v>
      </c>
      <c r="E27" s="14" t="str">
        <f t="shared" si="1"/>
        <v>1116Quiroga Hector4</v>
      </c>
      <c r="I27" s="10" t="s">
        <v>227</v>
      </c>
      <c r="J27" s="14" t="str">
        <f t="shared" si="2"/>
        <v>Service cambio de aceite y filtro. Control del véhiculo. Rotación de ruedas. Cambio de kit completo de distribución y correa poliv.</v>
      </c>
      <c r="L27" s="3">
        <v>1</v>
      </c>
      <c r="M27" s="10" t="s">
        <v>115</v>
      </c>
      <c r="N27" s="3" t="s">
        <v>84</v>
      </c>
      <c r="Q27" s="7">
        <f>+W27/(1+S27)</f>
        <v>2000</v>
      </c>
      <c r="R27" s="3"/>
      <c r="S27" s="8">
        <v>0.5</v>
      </c>
      <c r="T27" s="11">
        <v>1</v>
      </c>
      <c r="W27" s="76">
        <v>3000</v>
      </c>
      <c r="X27" s="16">
        <f t="shared" si="3"/>
        <v>3000</v>
      </c>
      <c r="AC27" s="18">
        <f t="shared" si="4"/>
        <v>0</v>
      </c>
      <c r="AD27" s="19">
        <f t="shared" si="7"/>
        <v>0</v>
      </c>
      <c r="AE27" s="21">
        <f t="shared" si="5"/>
        <v>2000</v>
      </c>
      <c r="AF27" s="20">
        <f t="shared" si="10"/>
        <v>0</v>
      </c>
      <c r="AG27" s="20">
        <f t="shared" si="8"/>
        <v>0</v>
      </c>
      <c r="AH27" s="20">
        <f t="shared" si="9"/>
        <v>0</v>
      </c>
      <c r="AI27" s="20"/>
      <c r="AJ27" s="20"/>
      <c r="AK27" s="20">
        <f t="shared" si="6"/>
        <v>0</v>
      </c>
      <c r="AL27" s="171"/>
    </row>
    <row r="28" spans="1:38" ht="15.75" customHeight="1" x14ac:dyDescent="0.25">
      <c r="A28" s="3">
        <v>1116</v>
      </c>
      <c r="B28" s="14">
        <f t="shared" si="0"/>
        <v>5</v>
      </c>
      <c r="C28" s="9">
        <f>IF(A28=A27,C27,"")</f>
        <v>45112</v>
      </c>
      <c r="D28" s="3" t="str">
        <f>IF(A28=A27,D27,"")</f>
        <v>Quiroga Hector</v>
      </c>
      <c r="E28" s="14" t="str">
        <f t="shared" si="1"/>
        <v>1116Quiroga Hector5</v>
      </c>
      <c r="I28" s="10" t="s">
        <v>228</v>
      </c>
      <c r="J28" s="14" t="str">
        <f t="shared" si="2"/>
        <v>Service cambio de aceite y filtro. Control del véhiculo. Rotación de ruedas. Cambio de kit completo de distribución y correa poliv. Cambio de bomba de agua.</v>
      </c>
      <c r="L28" s="3">
        <v>1</v>
      </c>
      <c r="M28" s="10" t="s">
        <v>229</v>
      </c>
      <c r="N28" s="3" t="s">
        <v>84</v>
      </c>
      <c r="Q28" s="7">
        <f>+W28/(1+S28)</f>
        <v>48333.333333333336</v>
      </c>
      <c r="R28" s="3"/>
      <c r="S28" s="8">
        <v>0.2</v>
      </c>
      <c r="T28" s="11">
        <v>1</v>
      </c>
      <c r="W28" s="76">
        <v>58000</v>
      </c>
      <c r="X28" s="16">
        <f t="shared" si="3"/>
        <v>58000</v>
      </c>
      <c r="AC28" s="18">
        <f t="shared" si="4"/>
        <v>0</v>
      </c>
      <c r="AD28" s="19">
        <f t="shared" si="7"/>
        <v>0</v>
      </c>
      <c r="AE28" s="21">
        <f t="shared" si="5"/>
        <v>48333.333333333336</v>
      </c>
      <c r="AF28" s="20">
        <f t="shared" si="10"/>
        <v>0</v>
      </c>
      <c r="AG28" s="20">
        <f t="shared" si="8"/>
        <v>0</v>
      </c>
      <c r="AH28" s="20">
        <f t="shared" si="9"/>
        <v>0</v>
      </c>
      <c r="AI28" s="20"/>
      <c r="AJ28" s="20"/>
      <c r="AK28" s="20">
        <f t="shared" si="6"/>
        <v>0</v>
      </c>
      <c r="AL28" s="171"/>
    </row>
    <row r="29" spans="1:38" ht="15.75" customHeight="1" x14ac:dyDescent="0.25">
      <c r="A29" s="3">
        <v>1116</v>
      </c>
      <c r="B29" s="14">
        <f t="shared" si="0"/>
        <v>6</v>
      </c>
      <c r="C29" s="9">
        <f>IF(A29=A28,C28,"")</f>
        <v>45112</v>
      </c>
      <c r="D29" s="3" t="str">
        <f>IF(A29=A28,D28,"")</f>
        <v>Quiroga Hector</v>
      </c>
      <c r="E29" s="14" t="str">
        <f t="shared" si="1"/>
        <v>1116Quiroga Hector6</v>
      </c>
      <c r="J29" s="14" t="str">
        <f t="shared" si="2"/>
        <v xml:space="preserve">Service cambio de aceite y filtro. Control del véhiculo. Rotación de ruedas. Cambio de kit completo de distribución y correa poliv. Cambio de bomba de agua. </v>
      </c>
      <c r="L29" s="3">
        <v>1</v>
      </c>
      <c r="M29" s="10" t="s">
        <v>736</v>
      </c>
      <c r="N29" s="3" t="s">
        <v>84</v>
      </c>
      <c r="Q29" s="7">
        <v>1794</v>
      </c>
      <c r="R29" s="3"/>
      <c r="S29" s="8">
        <f>+(W29-Q29)/Q29</f>
        <v>2.7346711259754737</v>
      </c>
      <c r="T29" s="11">
        <v>1</v>
      </c>
      <c r="W29" s="76">
        <v>6700</v>
      </c>
      <c r="X29" s="16">
        <f t="shared" si="3"/>
        <v>6700</v>
      </c>
      <c r="Y29" s="3">
        <v>1</v>
      </c>
      <c r="AB29" s="4">
        <v>50000</v>
      </c>
      <c r="AC29" s="18">
        <f t="shared" si="4"/>
        <v>50000</v>
      </c>
      <c r="AD29" s="19">
        <f t="shared" si="7"/>
        <v>50000</v>
      </c>
      <c r="AE29" s="21">
        <f t="shared" si="5"/>
        <v>1794</v>
      </c>
      <c r="AF29" s="20">
        <f t="shared" si="10"/>
        <v>0</v>
      </c>
      <c r="AG29" s="20">
        <f t="shared" si="8"/>
        <v>0</v>
      </c>
      <c r="AH29" s="20">
        <f t="shared" si="9"/>
        <v>0</v>
      </c>
      <c r="AI29" s="20"/>
      <c r="AJ29" s="20"/>
      <c r="AK29" s="20">
        <f t="shared" si="6"/>
        <v>0</v>
      </c>
      <c r="AL29" s="171"/>
    </row>
    <row r="30" spans="1:38" ht="15.75" customHeight="1" x14ac:dyDescent="0.25">
      <c r="A30" s="3">
        <v>1117</v>
      </c>
      <c r="B30" s="14">
        <f t="shared" si="0"/>
        <v>1</v>
      </c>
      <c r="C30" s="9">
        <v>45112</v>
      </c>
      <c r="D30" s="3" t="s">
        <v>189</v>
      </c>
      <c r="E30" s="14" t="str">
        <f t="shared" si="1"/>
        <v>1117Pisani Nicolas1</v>
      </c>
      <c r="G30" s="119" t="s">
        <v>190</v>
      </c>
      <c r="I30" s="10" t="s">
        <v>191</v>
      </c>
      <c r="J30" s="14" t="str">
        <f t="shared" si="2"/>
        <v>Sacar tapa válvula.</v>
      </c>
      <c r="L30" s="3">
        <v>1</v>
      </c>
      <c r="M30" s="10" t="s">
        <v>197</v>
      </c>
      <c r="N30" s="3" t="s">
        <v>101</v>
      </c>
      <c r="Q30" s="7">
        <f>3900*0.8</f>
        <v>3120</v>
      </c>
      <c r="R30" s="3" t="s">
        <v>1479</v>
      </c>
      <c r="S30" s="8">
        <f>+(W30-Q30)/Q30</f>
        <v>0.25</v>
      </c>
      <c r="T30" s="11">
        <v>2</v>
      </c>
      <c r="W30" s="76">
        <v>3900</v>
      </c>
      <c r="X30" s="16">
        <f t="shared" si="3"/>
        <v>7800</v>
      </c>
      <c r="AC30" s="18">
        <f t="shared" si="4"/>
        <v>0</v>
      </c>
      <c r="AD30" s="19">
        <f t="shared" si="7"/>
        <v>0</v>
      </c>
      <c r="AE30" s="21">
        <f t="shared" si="5"/>
        <v>6240</v>
      </c>
      <c r="AF30" s="20">
        <f t="shared" si="10"/>
        <v>13008</v>
      </c>
      <c r="AG30" s="20">
        <f t="shared" si="8"/>
        <v>16260</v>
      </c>
      <c r="AH30" s="20">
        <f t="shared" si="9"/>
        <v>35000</v>
      </c>
      <c r="AI30" s="20"/>
      <c r="AJ30" s="20"/>
      <c r="AK30" s="20">
        <f t="shared" si="6"/>
        <v>51260</v>
      </c>
      <c r="AL30" s="171"/>
    </row>
    <row r="31" spans="1:38" ht="15.75" customHeight="1" x14ac:dyDescent="0.25">
      <c r="A31" s="3">
        <v>1117</v>
      </c>
      <c r="B31" s="14">
        <f t="shared" si="0"/>
        <v>2</v>
      </c>
      <c r="C31" s="9">
        <f>IF(A31=A30,C30,"")</f>
        <v>45112</v>
      </c>
      <c r="D31" s="3" t="str">
        <f>IF(A31=A30,D30,"")</f>
        <v>Pisani Nicolas</v>
      </c>
      <c r="E31" s="14" t="str">
        <f t="shared" si="1"/>
        <v>1117Pisani Nicolas2</v>
      </c>
      <c r="I31" s="10" t="s">
        <v>192</v>
      </c>
      <c r="J31" s="14" t="str">
        <f t="shared" si="2"/>
        <v>Sacar tapa válvula. Limpieza y armado con sellador nuevo.</v>
      </c>
      <c r="L31" s="3">
        <v>1</v>
      </c>
      <c r="M31" s="10" t="s">
        <v>198</v>
      </c>
      <c r="N31" s="3" t="s">
        <v>199</v>
      </c>
      <c r="Q31" s="7">
        <f>8460*0.8</f>
        <v>6768</v>
      </c>
      <c r="R31" s="3"/>
      <c r="S31" s="8">
        <f>+(W31-Q31)/Q31</f>
        <v>0.25</v>
      </c>
      <c r="T31" s="11">
        <v>1</v>
      </c>
      <c r="W31" s="76">
        <v>8460</v>
      </c>
      <c r="X31" s="16">
        <f t="shared" si="3"/>
        <v>8460</v>
      </c>
      <c r="Y31" s="3">
        <v>1</v>
      </c>
      <c r="AB31" s="4">
        <v>35000</v>
      </c>
      <c r="AC31" s="18">
        <f t="shared" si="4"/>
        <v>35000</v>
      </c>
      <c r="AD31" s="19">
        <f t="shared" si="7"/>
        <v>35000</v>
      </c>
      <c r="AE31" s="21">
        <f t="shared" si="5"/>
        <v>6768</v>
      </c>
      <c r="AF31" s="20">
        <f t="shared" si="10"/>
        <v>0</v>
      </c>
      <c r="AG31" s="20">
        <f t="shared" si="8"/>
        <v>0</v>
      </c>
      <c r="AH31" s="20">
        <f t="shared" si="9"/>
        <v>0</v>
      </c>
      <c r="AI31" s="20"/>
      <c r="AJ31" s="20"/>
      <c r="AK31" s="20">
        <f t="shared" si="6"/>
        <v>0</v>
      </c>
      <c r="AL31" s="171"/>
    </row>
    <row r="32" spans="1:38" ht="15.75" customHeight="1" x14ac:dyDescent="0.25">
      <c r="A32" s="3">
        <v>1117</v>
      </c>
      <c r="B32" s="14">
        <f t="shared" si="0"/>
        <v>3</v>
      </c>
      <c r="C32" s="9">
        <f>IF(A32=A31,C31,"")</f>
        <v>45112</v>
      </c>
      <c r="D32" s="3" t="str">
        <f>IF(A32=A31,D31,"")</f>
        <v>Pisani Nicolas</v>
      </c>
      <c r="E32" s="14" t="str">
        <f t="shared" si="1"/>
        <v>1117Pisani Nicolas3</v>
      </c>
      <c r="I32" s="10" t="s">
        <v>193</v>
      </c>
      <c r="J32" s="14" t="str">
        <f t="shared" si="2"/>
        <v>Sacar tapa válvula. Limpieza y armado con sellador nuevo. Cambiar orring cuerpo mariposa.</v>
      </c>
      <c r="L32" s="3">
        <v>1</v>
      </c>
      <c r="R32" s="3"/>
      <c r="S32" s="8"/>
      <c r="W32" s="76">
        <v>0</v>
      </c>
      <c r="X32" s="16">
        <f t="shared" si="3"/>
        <v>0</v>
      </c>
      <c r="AC32" s="18">
        <f t="shared" si="4"/>
        <v>0</v>
      </c>
      <c r="AD32" s="19">
        <f t="shared" si="7"/>
        <v>35000</v>
      </c>
      <c r="AE32" s="21">
        <f t="shared" si="5"/>
        <v>0</v>
      </c>
      <c r="AF32" s="20">
        <f t="shared" si="10"/>
        <v>0</v>
      </c>
      <c r="AG32" s="20">
        <f t="shared" si="8"/>
        <v>0</v>
      </c>
      <c r="AH32" s="20">
        <f t="shared" si="9"/>
        <v>0</v>
      </c>
      <c r="AI32" s="20"/>
      <c r="AJ32" s="20"/>
      <c r="AK32" s="20">
        <f t="shared" si="6"/>
        <v>0</v>
      </c>
      <c r="AL32" s="171"/>
    </row>
    <row r="33" spans="1:38" ht="15.75" customHeight="1" x14ac:dyDescent="0.25">
      <c r="A33" s="3">
        <v>1117</v>
      </c>
      <c r="B33" s="14">
        <f t="shared" si="0"/>
        <v>4</v>
      </c>
      <c r="C33" s="9">
        <f>IF(A33=A32,C32,"")</f>
        <v>45112</v>
      </c>
      <c r="D33" s="3" t="str">
        <f>IF(A33=A32,D32,"")</f>
        <v>Pisani Nicolas</v>
      </c>
      <c r="E33" s="14" t="str">
        <f t="shared" si="1"/>
        <v>1117Pisani Nicolas4</v>
      </c>
      <c r="I33" s="10" t="s">
        <v>194</v>
      </c>
      <c r="J33" s="14" t="str">
        <f t="shared" si="2"/>
        <v>Sacar tapa válvula. Limpieza y armado con sellador nuevo. Cambiar orring cuerpo mariposa. Correa poliv.</v>
      </c>
      <c r="L33" s="3">
        <v>1</v>
      </c>
      <c r="R33" s="3"/>
      <c r="S33" s="8"/>
      <c r="W33" s="76">
        <v>0</v>
      </c>
      <c r="X33" s="16">
        <f t="shared" si="3"/>
        <v>0</v>
      </c>
      <c r="AC33" s="18">
        <f t="shared" si="4"/>
        <v>0</v>
      </c>
      <c r="AD33" s="19">
        <f t="shared" si="7"/>
        <v>35000</v>
      </c>
      <c r="AE33" s="21">
        <f t="shared" si="5"/>
        <v>0</v>
      </c>
      <c r="AF33" s="20">
        <f t="shared" si="10"/>
        <v>0</v>
      </c>
      <c r="AG33" s="20">
        <f t="shared" si="8"/>
        <v>0</v>
      </c>
      <c r="AH33" s="20">
        <f t="shared" si="9"/>
        <v>0</v>
      </c>
      <c r="AI33" s="20"/>
      <c r="AJ33" s="20"/>
      <c r="AK33" s="20">
        <f t="shared" si="6"/>
        <v>0</v>
      </c>
      <c r="AL33" s="171"/>
    </row>
    <row r="34" spans="1:38" ht="15.75" customHeight="1" x14ac:dyDescent="0.25">
      <c r="A34" s="3">
        <v>1117</v>
      </c>
      <c r="B34" s="14">
        <f t="shared" si="0"/>
        <v>5</v>
      </c>
      <c r="C34" s="9">
        <f>IF(A34=A33,C33,"")</f>
        <v>45112</v>
      </c>
      <c r="D34" s="3" t="str">
        <f>IF(A34=A33,D33,"")</f>
        <v>Pisani Nicolas</v>
      </c>
      <c r="E34" s="14" t="str">
        <f t="shared" si="1"/>
        <v>1117Pisani Nicolas5</v>
      </c>
      <c r="I34" s="10" t="s">
        <v>195</v>
      </c>
      <c r="J34" s="14" t="str">
        <f t="shared" si="2"/>
        <v>Sacar tapa válvula. Limpieza y armado con sellador nuevo. Cambiar orring cuerpo mariposa. Correa poliv. Retenes de árboles de leva.</v>
      </c>
      <c r="L34" s="3">
        <v>1</v>
      </c>
      <c r="R34" s="3"/>
      <c r="S34" s="8"/>
      <c r="W34" s="76">
        <v>0</v>
      </c>
      <c r="X34" s="16">
        <f t="shared" si="3"/>
        <v>0</v>
      </c>
      <c r="AC34" s="18">
        <f t="shared" si="4"/>
        <v>0</v>
      </c>
      <c r="AD34" s="19">
        <f t="shared" si="7"/>
        <v>35000</v>
      </c>
      <c r="AE34" s="21">
        <f t="shared" si="5"/>
        <v>0</v>
      </c>
      <c r="AF34" s="20">
        <f t="shared" si="10"/>
        <v>0</v>
      </c>
      <c r="AG34" s="20">
        <f t="shared" si="8"/>
        <v>0</v>
      </c>
      <c r="AH34" s="20">
        <f t="shared" si="9"/>
        <v>0</v>
      </c>
      <c r="AI34" s="20"/>
      <c r="AJ34" s="20"/>
      <c r="AK34" s="20">
        <f t="shared" si="6"/>
        <v>0</v>
      </c>
      <c r="AL34" s="171"/>
    </row>
    <row r="35" spans="1:38" ht="15.75" customHeight="1" x14ac:dyDescent="0.25">
      <c r="A35" s="3">
        <v>1117</v>
      </c>
      <c r="B35" s="14">
        <f t="shared" si="0"/>
        <v>6</v>
      </c>
      <c r="C35" s="9">
        <f>IF(A35=A34,C34,"")</f>
        <v>45112</v>
      </c>
      <c r="D35" s="3" t="str">
        <f>IF(A35=A34,D34,"")</f>
        <v>Pisani Nicolas</v>
      </c>
      <c r="E35" s="14" t="str">
        <f t="shared" si="1"/>
        <v>1117Pisani Nicolas6</v>
      </c>
      <c r="I35" s="10" t="s">
        <v>196</v>
      </c>
      <c r="J35" s="14" t="str">
        <f t="shared" si="2"/>
        <v>Sacar tapa válvula. Limpieza y armado con sellador nuevo. Cambiar orring cuerpo mariposa. Correa poliv. Retenes de árboles de leva. Puesta a punto. Armado total.</v>
      </c>
      <c r="L35" s="3">
        <v>1</v>
      </c>
      <c r="R35" s="3"/>
      <c r="S35" s="8"/>
      <c r="W35" s="76">
        <v>0</v>
      </c>
      <c r="X35" s="16">
        <f t="shared" si="3"/>
        <v>0</v>
      </c>
      <c r="AC35" s="18">
        <f t="shared" si="4"/>
        <v>0</v>
      </c>
      <c r="AD35" s="19">
        <f t="shared" si="7"/>
        <v>35000</v>
      </c>
      <c r="AE35" s="21">
        <f t="shared" si="5"/>
        <v>0</v>
      </c>
      <c r="AF35" s="20">
        <f t="shared" si="10"/>
        <v>0</v>
      </c>
      <c r="AG35" s="20">
        <f t="shared" si="8"/>
        <v>0</v>
      </c>
      <c r="AH35" s="20">
        <f t="shared" si="9"/>
        <v>0</v>
      </c>
      <c r="AI35" s="20"/>
      <c r="AJ35" s="20"/>
      <c r="AK35" s="20">
        <f t="shared" si="6"/>
        <v>0</v>
      </c>
      <c r="AL35" s="171"/>
    </row>
    <row r="36" spans="1:38" ht="15.75" customHeight="1" x14ac:dyDescent="0.25">
      <c r="A36" s="3">
        <v>1118</v>
      </c>
      <c r="B36" s="14">
        <f t="shared" si="0"/>
        <v>1</v>
      </c>
      <c r="C36" s="9">
        <v>45112</v>
      </c>
      <c r="D36" s="3" t="s">
        <v>147</v>
      </c>
      <c r="E36" s="14" t="str">
        <f t="shared" ref="E36:E67" si="11">CONCATENATE(A36,D36,B36)</f>
        <v>1118Acotto Jorge1</v>
      </c>
      <c r="G36" s="119">
        <v>147</v>
      </c>
      <c r="I36" s="10" t="s">
        <v>200</v>
      </c>
      <c r="J36" s="14" t="str">
        <f t="shared" ref="J36:J67" si="12">IF(A36=A35,CONCATENATE(J35," ",I36),I36)</f>
        <v xml:space="preserve">Desarmar suspensión lado derecho. </v>
      </c>
      <c r="L36" s="3">
        <v>1</v>
      </c>
      <c r="M36" s="10" t="s">
        <v>206</v>
      </c>
      <c r="N36" s="3" t="s">
        <v>84</v>
      </c>
      <c r="Q36" s="7">
        <f>+W36/(1+S36)</f>
        <v>3076.9230769230767</v>
      </c>
      <c r="R36" s="3" t="s">
        <v>1479</v>
      </c>
      <c r="S36" s="8">
        <v>1.6</v>
      </c>
      <c r="T36" s="11">
        <v>1</v>
      </c>
      <c r="W36" s="76">
        <v>8000</v>
      </c>
      <c r="X36" s="16">
        <f t="shared" si="3"/>
        <v>8000</v>
      </c>
      <c r="AC36" s="18">
        <f t="shared" ref="AC36:AC67" si="13">+AB36*Y36</f>
        <v>0</v>
      </c>
      <c r="AD36" s="19">
        <f t="shared" si="7"/>
        <v>0</v>
      </c>
      <c r="AE36" s="21">
        <f t="shared" si="5"/>
        <v>3076.9230769230767</v>
      </c>
      <c r="AF36" s="20">
        <f t="shared" si="10"/>
        <v>6308.9230769230762</v>
      </c>
      <c r="AG36" s="20">
        <f t="shared" si="8"/>
        <v>12040</v>
      </c>
      <c r="AH36" s="20">
        <f t="shared" si="9"/>
        <v>20000</v>
      </c>
      <c r="AI36" s="20"/>
      <c r="AJ36" s="20"/>
      <c r="AK36" s="20">
        <f t="shared" ref="AK36:AK67" si="14">AH36+AG36</f>
        <v>32040</v>
      </c>
      <c r="AL36" s="171"/>
    </row>
    <row r="37" spans="1:38" ht="15.75" customHeight="1" x14ac:dyDescent="0.25">
      <c r="A37" s="3">
        <v>1118</v>
      </c>
      <c r="B37" s="14">
        <f t="shared" si="0"/>
        <v>2</v>
      </c>
      <c r="C37" s="9">
        <f t="shared" ref="C37:C43" si="15">IF(A37=A36,C36,"")</f>
        <v>45112</v>
      </c>
      <c r="D37" s="3" t="str">
        <f t="shared" ref="D37:D43" si="16">IF(A37=A36,D36,"")</f>
        <v>Acotto Jorge</v>
      </c>
      <c r="E37" s="14" t="str">
        <f t="shared" si="11"/>
        <v>1118Acotto Jorge2</v>
      </c>
      <c r="I37" s="10" t="s">
        <v>201</v>
      </c>
      <c r="J37" s="14" t="str">
        <f t="shared" si="12"/>
        <v>Desarmar suspensión lado derecho.  Colocar grasa y abrazaderas nuevas en fuelle de homocinética.</v>
      </c>
      <c r="L37" s="3">
        <v>1</v>
      </c>
      <c r="M37" s="10" t="s">
        <v>207</v>
      </c>
      <c r="N37" s="3" t="s">
        <v>208</v>
      </c>
      <c r="Q37" s="7">
        <f>1830*0.8</f>
        <v>1464</v>
      </c>
      <c r="R37" s="3"/>
      <c r="S37" s="8">
        <f>+(W37-Q37)/Q37</f>
        <v>0.25</v>
      </c>
      <c r="T37" s="11">
        <v>1</v>
      </c>
      <c r="W37" s="76">
        <v>1830</v>
      </c>
      <c r="X37" s="16">
        <f t="shared" si="3"/>
        <v>1830</v>
      </c>
      <c r="AC37" s="18">
        <f t="shared" si="13"/>
        <v>0</v>
      </c>
      <c r="AD37" s="19">
        <f t="shared" ref="AD37:AD68" si="17">IF(A37=A36,AD36+AC37,AC37)</f>
        <v>0</v>
      </c>
      <c r="AE37" s="21">
        <f t="shared" si="5"/>
        <v>1464</v>
      </c>
      <c r="AF37" s="20">
        <f t="shared" si="10"/>
        <v>0</v>
      </c>
      <c r="AG37" s="20">
        <f t="shared" ref="AG37:AG68" si="18">IF(A37=A36,0,(SUMIF($A$3:$A$999956,A37,($X$3:$X$999956))))</f>
        <v>0</v>
      </c>
      <c r="AH37" s="20">
        <f t="shared" ref="AH37:AH68" si="19">IF(A37=A36,0,(SUMIF($A$3:$A$999956,A37,($AC$3:$AC$999956))))</f>
        <v>0</v>
      </c>
      <c r="AI37" s="20"/>
      <c r="AJ37" s="20"/>
      <c r="AK37" s="20">
        <f t="shared" si="14"/>
        <v>0</v>
      </c>
      <c r="AL37" s="171"/>
    </row>
    <row r="38" spans="1:38" ht="15.75" customHeight="1" x14ac:dyDescent="0.25">
      <c r="A38" s="3">
        <v>1118</v>
      </c>
      <c r="B38" s="14">
        <f t="shared" si="0"/>
        <v>3</v>
      </c>
      <c r="C38" s="9">
        <f t="shared" si="15"/>
        <v>45112</v>
      </c>
      <c r="D38" s="3" t="str">
        <f t="shared" si="16"/>
        <v>Acotto Jorge</v>
      </c>
      <c r="E38" s="14" t="str">
        <f t="shared" si="11"/>
        <v>1118Acotto Jorge3</v>
      </c>
      <c r="I38" s="10" t="s">
        <v>202</v>
      </c>
      <c r="J38" s="14" t="str">
        <f t="shared" si="12"/>
        <v>Desarmar suspensión lado derecho.  Colocar grasa y abrazaderas nuevas en fuelle de homocinética. Desarmar suspensión lado izquierdo.</v>
      </c>
      <c r="L38" s="3">
        <v>1</v>
      </c>
      <c r="M38" s="10" t="s">
        <v>209</v>
      </c>
      <c r="N38" s="3" t="s">
        <v>199</v>
      </c>
      <c r="Q38" s="7">
        <f>1000*0.8</f>
        <v>800</v>
      </c>
      <c r="R38" s="3"/>
      <c r="S38" s="8">
        <f>+(W38-Q38)/Q38</f>
        <v>0.25</v>
      </c>
      <c r="T38" s="11">
        <v>1</v>
      </c>
      <c r="W38" s="76">
        <v>1000</v>
      </c>
      <c r="X38" s="16">
        <f t="shared" si="3"/>
        <v>1000</v>
      </c>
      <c r="AC38" s="18">
        <f t="shared" si="13"/>
        <v>0</v>
      </c>
      <c r="AD38" s="19">
        <f t="shared" si="17"/>
        <v>0</v>
      </c>
      <c r="AE38" s="21">
        <f t="shared" si="5"/>
        <v>800</v>
      </c>
      <c r="AF38" s="20">
        <f t="shared" si="10"/>
        <v>0</v>
      </c>
      <c r="AG38" s="20">
        <f t="shared" si="18"/>
        <v>0</v>
      </c>
      <c r="AH38" s="20">
        <f t="shared" si="19"/>
        <v>0</v>
      </c>
      <c r="AI38" s="20"/>
      <c r="AJ38" s="20"/>
      <c r="AK38" s="20">
        <f t="shared" si="14"/>
        <v>0</v>
      </c>
      <c r="AL38" s="171"/>
    </row>
    <row r="39" spans="1:38" ht="15.75" customHeight="1" x14ac:dyDescent="0.25">
      <c r="A39" s="3">
        <v>1118</v>
      </c>
      <c r="B39" s="14">
        <f t="shared" si="0"/>
        <v>4</v>
      </c>
      <c r="C39" s="9">
        <f t="shared" si="15"/>
        <v>45112</v>
      </c>
      <c r="D39" s="3" t="str">
        <f t="shared" si="16"/>
        <v>Acotto Jorge</v>
      </c>
      <c r="E39" s="14" t="str">
        <f t="shared" si="11"/>
        <v>1118Acotto Jorge4</v>
      </c>
      <c r="I39" s="10" t="s">
        <v>203</v>
      </c>
      <c r="J39" s="14" t="str">
        <f t="shared" si="12"/>
        <v>Desarmar suspensión lado derecho.  Colocar grasa y abrazaderas nuevas en fuelle de homocinética. Desarmar suspensión lado izquierdo. Sacar semi eje.</v>
      </c>
      <c r="L39" s="3">
        <v>1</v>
      </c>
      <c r="M39" s="10" t="s">
        <v>220</v>
      </c>
      <c r="N39" s="3" t="s">
        <v>208</v>
      </c>
      <c r="Q39" s="7">
        <f>1210*0.8</f>
        <v>968</v>
      </c>
      <c r="R39" s="3"/>
      <c r="S39" s="8">
        <f>+(W39-Q39)/Q39</f>
        <v>0.25</v>
      </c>
      <c r="T39" s="11">
        <v>1</v>
      </c>
      <c r="W39" s="76">
        <v>1210</v>
      </c>
      <c r="X39" s="16">
        <f t="shared" si="3"/>
        <v>1210</v>
      </c>
      <c r="AC39" s="18">
        <f t="shared" si="13"/>
        <v>0</v>
      </c>
      <c r="AD39" s="19">
        <f t="shared" si="17"/>
        <v>0</v>
      </c>
      <c r="AE39" s="21">
        <f t="shared" si="5"/>
        <v>968</v>
      </c>
      <c r="AF39" s="20">
        <f t="shared" si="10"/>
        <v>0</v>
      </c>
      <c r="AG39" s="20">
        <f t="shared" si="18"/>
        <v>0</v>
      </c>
      <c r="AH39" s="20">
        <f t="shared" si="19"/>
        <v>0</v>
      </c>
      <c r="AI39" s="20"/>
      <c r="AJ39" s="20"/>
      <c r="AK39" s="20">
        <f t="shared" si="14"/>
        <v>0</v>
      </c>
      <c r="AL39" s="171"/>
    </row>
    <row r="40" spans="1:38" ht="15.75" customHeight="1" x14ac:dyDescent="0.25">
      <c r="A40" s="3">
        <v>1118</v>
      </c>
      <c r="B40" s="14">
        <f t="shared" si="0"/>
        <v>5</v>
      </c>
      <c r="C40" s="9">
        <f t="shared" si="15"/>
        <v>45112</v>
      </c>
      <c r="D40" s="3" t="str">
        <f t="shared" si="16"/>
        <v>Acotto Jorge</v>
      </c>
      <c r="E40" s="14" t="str">
        <f t="shared" si="11"/>
        <v>1118Acotto Jorge5</v>
      </c>
      <c r="I40" s="10" t="s">
        <v>210</v>
      </c>
      <c r="J40" s="14" t="str">
        <f t="shared" si="12"/>
        <v xml:space="preserve">Desarmar suspensión lado derecho.  Colocar grasa y abrazaderas nuevas en fuelle de homocinética. Desarmar suspensión lado izquierdo. Sacar semi eje. Reparar con fuelle lado caja nueva. </v>
      </c>
      <c r="L40" s="3">
        <v>1</v>
      </c>
      <c r="R40" s="3"/>
      <c r="S40" s="8"/>
      <c r="W40" s="76">
        <v>0</v>
      </c>
      <c r="X40" s="16">
        <f t="shared" si="3"/>
        <v>0</v>
      </c>
      <c r="Y40" s="3">
        <v>1</v>
      </c>
      <c r="AB40" s="4">
        <v>20000</v>
      </c>
      <c r="AC40" s="18">
        <f t="shared" si="13"/>
        <v>20000</v>
      </c>
      <c r="AD40" s="19">
        <f t="shared" si="17"/>
        <v>20000</v>
      </c>
      <c r="AE40" s="21">
        <f t="shared" si="5"/>
        <v>0</v>
      </c>
      <c r="AF40" s="20">
        <f t="shared" si="10"/>
        <v>0</v>
      </c>
      <c r="AG40" s="20">
        <f t="shared" si="18"/>
        <v>0</v>
      </c>
      <c r="AH40" s="20">
        <f t="shared" si="19"/>
        <v>0</v>
      </c>
      <c r="AI40" s="20"/>
      <c r="AJ40" s="20"/>
      <c r="AK40" s="20">
        <f t="shared" si="14"/>
        <v>0</v>
      </c>
      <c r="AL40" s="171"/>
    </row>
    <row r="41" spans="1:38" ht="15.75" customHeight="1" x14ac:dyDescent="0.25">
      <c r="A41" s="3">
        <v>1118</v>
      </c>
      <c r="B41" s="14">
        <f t="shared" si="0"/>
        <v>6</v>
      </c>
      <c r="C41" s="9">
        <f t="shared" si="15"/>
        <v>45112</v>
      </c>
      <c r="D41" s="3" t="str">
        <f t="shared" si="16"/>
        <v>Acotto Jorge</v>
      </c>
      <c r="E41" s="14" t="str">
        <f t="shared" si="11"/>
        <v>1118Acotto Jorge6</v>
      </c>
      <c r="I41" s="10" t="s">
        <v>204</v>
      </c>
      <c r="J41" s="14" t="str">
        <f t="shared" si="12"/>
        <v>Desarmar suspensión lado derecho.  Colocar grasa y abrazaderas nuevas en fuelle de homocinética. Desarmar suspensión lado izquierdo. Sacar semi eje. Reparar con fuelle lado caja nueva.  Armado total, completar nivel de aceite caja velocidad.</v>
      </c>
      <c r="L41" s="3">
        <v>1</v>
      </c>
      <c r="R41" s="3"/>
      <c r="S41" s="8"/>
      <c r="W41" s="76">
        <v>0</v>
      </c>
      <c r="X41" s="16">
        <f t="shared" si="3"/>
        <v>0</v>
      </c>
      <c r="AC41" s="18">
        <f t="shared" si="13"/>
        <v>0</v>
      </c>
      <c r="AD41" s="19">
        <f t="shared" si="17"/>
        <v>20000</v>
      </c>
      <c r="AE41" s="21">
        <f t="shared" si="5"/>
        <v>0</v>
      </c>
      <c r="AF41" s="20">
        <f t="shared" ref="AF41:AF72" si="20">IF(A41=A40,0,(SUMIF($A$3:$A$999956,A41,$AE$3:$AE$999956)))</f>
        <v>0</v>
      </c>
      <c r="AG41" s="20">
        <f t="shared" si="18"/>
        <v>0</v>
      </c>
      <c r="AH41" s="20">
        <f t="shared" si="19"/>
        <v>0</v>
      </c>
      <c r="AI41" s="20"/>
      <c r="AJ41" s="20"/>
      <c r="AK41" s="20">
        <f t="shared" si="14"/>
        <v>0</v>
      </c>
      <c r="AL41" s="171"/>
    </row>
    <row r="42" spans="1:38" ht="15.75" customHeight="1" x14ac:dyDescent="0.25">
      <c r="A42" s="3">
        <v>1118</v>
      </c>
      <c r="B42" s="14">
        <f t="shared" si="0"/>
        <v>7</v>
      </c>
      <c r="C42" s="9">
        <f t="shared" si="15"/>
        <v>45112</v>
      </c>
      <c r="D42" s="3" t="str">
        <f t="shared" si="16"/>
        <v>Acotto Jorge</v>
      </c>
      <c r="E42" s="14" t="str">
        <f t="shared" si="11"/>
        <v>1118Acotto Jorge7</v>
      </c>
      <c r="I42" s="10" t="s">
        <v>205</v>
      </c>
      <c r="J42" s="14" t="str">
        <f t="shared" si="12"/>
        <v>Desarmar suspensión lado derecho.  Colocar grasa y abrazaderas nuevas en fuelle de homocinética. Desarmar suspensión lado izquierdo. Sacar semi eje. Reparar con fuelle lado caja nueva.  Armado total, completar nivel de aceite caja velocidad. Cambiar reten de eje selector.</v>
      </c>
      <c r="L42" s="3">
        <v>1</v>
      </c>
      <c r="R42" s="3"/>
      <c r="S42" s="8"/>
      <c r="W42" s="76">
        <v>0</v>
      </c>
      <c r="X42" s="16">
        <f t="shared" si="3"/>
        <v>0</v>
      </c>
      <c r="AC42" s="18">
        <f t="shared" si="13"/>
        <v>0</v>
      </c>
      <c r="AD42" s="19">
        <f t="shared" si="17"/>
        <v>20000</v>
      </c>
      <c r="AE42" s="21">
        <f t="shared" si="5"/>
        <v>0</v>
      </c>
      <c r="AF42" s="20">
        <f t="shared" si="20"/>
        <v>0</v>
      </c>
      <c r="AG42" s="20">
        <f t="shared" si="18"/>
        <v>0</v>
      </c>
      <c r="AH42" s="20">
        <f t="shared" si="19"/>
        <v>0</v>
      </c>
      <c r="AI42" s="20"/>
      <c r="AJ42" s="20"/>
      <c r="AK42" s="20">
        <f t="shared" si="14"/>
        <v>0</v>
      </c>
      <c r="AL42" s="171"/>
    </row>
    <row r="43" spans="1:38" ht="15.75" customHeight="1" x14ac:dyDescent="0.25">
      <c r="A43" s="3">
        <v>1118</v>
      </c>
      <c r="B43" s="14">
        <f t="shared" si="0"/>
        <v>8</v>
      </c>
      <c r="C43" s="9">
        <f t="shared" si="15"/>
        <v>45112</v>
      </c>
      <c r="D43" s="3" t="str">
        <f t="shared" si="16"/>
        <v>Acotto Jorge</v>
      </c>
      <c r="E43" s="14" t="str">
        <f t="shared" si="11"/>
        <v>1118Acotto Jorge8</v>
      </c>
      <c r="I43" s="10" t="s">
        <v>211</v>
      </c>
      <c r="J43" s="14" t="str">
        <f t="shared" si="12"/>
        <v>Desarmar suspensión lado derecho.  Colocar grasa y abrazaderas nuevas en fuelle de homocinética. Desarmar suspensión lado izquierdo. Sacar semi eje. Reparar con fuelle lado caja nueva.  Armado total, completar nivel de aceite caja velocidad. Cambiar reten de eje selector. de cambio. Colocar tornillos y arandelas nuevas en amortiguador derecho.</v>
      </c>
      <c r="L43" s="3">
        <v>1</v>
      </c>
      <c r="R43" s="3"/>
      <c r="S43" s="8"/>
      <c r="W43" s="76">
        <v>0</v>
      </c>
      <c r="X43" s="16">
        <f t="shared" si="3"/>
        <v>0</v>
      </c>
      <c r="AC43" s="18">
        <f t="shared" si="13"/>
        <v>0</v>
      </c>
      <c r="AD43" s="19">
        <f t="shared" si="17"/>
        <v>20000</v>
      </c>
      <c r="AE43" s="21">
        <f t="shared" si="5"/>
        <v>0</v>
      </c>
      <c r="AF43" s="20">
        <f t="shared" si="20"/>
        <v>0</v>
      </c>
      <c r="AG43" s="20">
        <f t="shared" si="18"/>
        <v>0</v>
      </c>
      <c r="AH43" s="20">
        <f t="shared" si="19"/>
        <v>0</v>
      </c>
      <c r="AI43" s="20"/>
      <c r="AJ43" s="20"/>
      <c r="AK43" s="20">
        <f t="shared" si="14"/>
        <v>0</v>
      </c>
      <c r="AL43" s="171"/>
    </row>
    <row r="44" spans="1:38" ht="15.75" customHeight="1" x14ac:dyDescent="0.25">
      <c r="A44" s="3">
        <v>1119</v>
      </c>
      <c r="B44" s="14">
        <f t="shared" si="0"/>
        <v>1</v>
      </c>
      <c r="C44" s="9">
        <v>45113</v>
      </c>
      <c r="D44" s="3" t="s">
        <v>1965</v>
      </c>
      <c r="E44" s="14" t="str">
        <f t="shared" si="11"/>
        <v>1119Crocinelli Carlos1</v>
      </c>
      <c r="F44" s="119" t="s">
        <v>346</v>
      </c>
      <c r="G44" s="119" t="s">
        <v>225</v>
      </c>
      <c r="H44" s="119">
        <v>147891</v>
      </c>
      <c r="I44" s="10" t="s">
        <v>347</v>
      </c>
      <c r="J44" s="14" t="str">
        <f t="shared" si="12"/>
        <v>Control parcial del vehiculo.</v>
      </c>
      <c r="L44" s="3">
        <v>1</v>
      </c>
      <c r="M44" s="10" t="s">
        <v>351</v>
      </c>
      <c r="N44" s="3" t="s">
        <v>101</v>
      </c>
      <c r="Q44" s="7">
        <f>+W44*0.8</f>
        <v>12100</v>
      </c>
      <c r="R44" s="3" t="s">
        <v>1479</v>
      </c>
      <c r="S44" s="8">
        <f>+(W44-Q44)/Q44</f>
        <v>0.25</v>
      </c>
      <c r="T44" s="11">
        <v>1</v>
      </c>
      <c r="W44" s="76">
        <v>15125</v>
      </c>
      <c r="X44" s="16">
        <f t="shared" si="3"/>
        <v>15125</v>
      </c>
      <c r="AC44" s="18">
        <f t="shared" si="13"/>
        <v>0</v>
      </c>
      <c r="AD44" s="19">
        <f t="shared" si="17"/>
        <v>0</v>
      </c>
      <c r="AE44" s="21">
        <f t="shared" si="5"/>
        <v>12100</v>
      </c>
      <c r="AF44" s="20">
        <f t="shared" si="20"/>
        <v>28846.400000000001</v>
      </c>
      <c r="AG44" s="20">
        <f t="shared" si="18"/>
        <v>35695</v>
      </c>
      <c r="AH44" s="20">
        <f t="shared" si="19"/>
        <v>18000</v>
      </c>
      <c r="AI44" s="20"/>
      <c r="AJ44" s="20"/>
      <c r="AK44" s="20">
        <f t="shared" si="14"/>
        <v>53695</v>
      </c>
      <c r="AL44" s="171"/>
    </row>
    <row r="45" spans="1:38" ht="15.75" customHeight="1" x14ac:dyDescent="0.25">
      <c r="A45" s="3">
        <v>1119</v>
      </c>
      <c r="B45" s="14">
        <f t="shared" si="0"/>
        <v>2</v>
      </c>
      <c r="C45" s="9">
        <f>IF(A45=A44,C44,"")</f>
        <v>45113</v>
      </c>
      <c r="D45" s="3" t="str">
        <f>IF(A45=A44,D44,"")</f>
        <v>Crocinelli Carlos</v>
      </c>
      <c r="E45" s="14" t="str">
        <f t="shared" si="11"/>
        <v>1119Crocinelli Carlos2</v>
      </c>
      <c r="I45" s="10" t="s">
        <v>348</v>
      </c>
      <c r="J45" s="14" t="str">
        <f t="shared" si="12"/>
        <v>Control parcial del vehiculo. Cambiar ambas correas poli V y polea tensora fija.</v>
      </c>
      <c r="L45" s="3">
        <v>1</v>
      </c>
      <c r="M45" s="10" t="s">
        <v>349</v>
      </c>
      <c r="N45" s="3" t="s">
        <v>101</v>
      </c>
      <c r="Q45" s="7">
        <f>+W45*0.8</f>
        <v>9486.4</v>
      </c>
      <c r="R45" s="3"/>
      <c r="S45" s="8">
        <f>+(W45-Q45)/Q45</f>
        <v>0.25000000000000006</v>
      </c>
      <c r="T45" s="11">
        <v>1</v>
      </c>
      <c r="W45" s="76">
        <v>11858</v>
      </c>
      <c r="X45" s="16">
        <f t="shared" si="3"/>
        <v>11858</v>
      </c>
      <c r="AC45" s="18">
        <f t="shared" si="13"/>
        <v>0</v>
      </c>
      <c r="AD45" s="19">
        <f t="shared" si="17"/>
        <v>0</v>
      </c>
      <c r="AE45" s="21">
        <f t="shared" si="5"/>
        <v>9486.4</v>
      </c>
      <c r="AF45" s="20">
        <f t="shared" si="20"/>
        <v>0</v>
      </c>
      <c r="AG45" s="20">
        <f t="shared" si="18"/>
        <v>0</v>
      </c>
      <c r="AH45" s="20">
        <f t="shared" si="19"/>
        <v>0</v>
      </c>
      <c r="AI45" s="20"/>
      <c r="AJ45" s="20"/>
      <c r="AK45" s="20">
        <f t="shared" si="14"/>
        <v>0</v>
      </c>
      <c r="AL45" s="171"/>
    </row>
    <row r="46" spans="1:38" ht="15.75" customHeight="1" x14ac:dyDescent="0.25">
      <c r="A46" s="3">
        <v>1119</v>
      </c>
      <c r="B46" s="14">
        <f t="shared" si="0"/>
        <v>3</v>
      </c>
      <c r="C46" s="9">
        <f>IF(A46=A45,C45,"")</f>
        <v>45113</v>
      </c>
      <c r="D46" s="3" t="str">
        <f>IF(A46=A45,D45,"")</f>
        <v>Crocinelli Carlos</v>
      </c>
      <c r="E46" s="14" t="str">
        <f t="shared" si="11"/>
        <v>1119Crocinelli Carlos3</v>
      </c>
      <c r="J46" s="14" t="str">
        <f t="shared" si="12"/>
        <v xml:space="preserve">Control parcial del vehiculo. Cambiar ambas correas poli V y polea tensora fija. </v>
      </c>
      <c r="L46" s="3">
        <v>1</v>
      </c>
      <c r="M46" s="10" t="s">
        <v>350</v>
      </c>
      <c r="N46" s="3" t="s">
        <v>84</v>
      </c>
      <c r="Q46" s="7">
        <f>+W46/(1+S46)</f>
        <v>7260</v>
      </c>
      <c r="R46" s="3"/>
      <c r="S46" s="8">
        <v>0.2</v>
      </c>
      <c r="T46" s="11">
        <v>1</v>
      </c>
      <c r="W46" s="76">
        <v>8712</v>
      </c>
      <c r="X46" s="16">
        <f t="shared" si="3"/>
        <v>8712</v>
      </c>
      <c r="Y46" s="3">
        <v>1</v>
      </c>
      <c r="AB46" s="4">
        <v>18000</v>
      </c>
      <c r="AC46" s="18">
        <f t="shared" si="13"/>
        <v>18000</v>
      </c>
      <c r="AD46" s="19">
        <f t="shared" si="17"/>
        <v>18000</v>
      </c>
      <c r="AE46" s="21">
        <f t="shared" si="5"/>
        <v>7260</v>
      </c>
      <c r="AF46" s="20">
        <f t="shared" si="20"/>
        <v>0</v>
      </c>
      <c r="AG46" s="20">
        <f t="shared" si="18"/>
        <v>0</v>
      </c>
      <c r="AH46" s="20">
        <f t="shared" si="19"/>
        <v>0</v>
      </c>
      <c r="AI46" s="20"/>
      <c r="AJ46" s="20"/>
      <c r="AK46" s="20">
        <f t="shared" si="14"/>
        <v>0</v>
      </c>
      <c r="AL46" s="171"/>
    </row>
    <row r="47" spans="1:38" ht="15.75" customHeight="1" x14ac:dyDescent="0.25">
      <c r="A47" s="3">
        <v>1120</v>
      </c>
      <c r="B47" s="14">
        <f t="shared" si="0"/>
        <v>1</v>
      </c>
      <c r="C47" s="9">
        <v>45114</v>
      </c>
      <c r="D47" s="3" t="s">
        <v>688</v>
      </c>
      <c r="E47" s="14" t="str">
        <f t="shared" si="11"/>
        <v>1120Martin Jose1</v>
      </c>
      <c r="F47" s="119" t="s">
        <v>689</v>
      </c>
      <c r="H47" s="119">
        <v>104003</v>
      </c>
      <c r="I47" s="10" t="s">
        <v>690</v>
      </c>
      <c r="J47" s="14" t="str">
        <f t="shared" si="12"/>
        <v>Desarmar distribución completa.</v>
      </c>
      <c r="L47" s="3">
        <v>1</v>
      </c>
      <c r="M47" s="10" t="s">
        <v>198</v>
      </c>
      <c r="N47" s="3" t="s">
        <v>101</v>
      </c>
      <c r="Q47" s="7">
        <f>+W47*0.8</f>
        <v>7040</v>
      </c>
      <c r="R47" s="3" t="s">
        <v>1480</v>
      </c>
      <c r="S47" s="8">
        <f>+(W47-Q47)/Q47</f>
        <v>0.25</v>
      </c>
      <c r="T47" s="11">
        <v>1</v>
      </c>
      <c r="W47" s="76">
        <v>8800</v>
      </c>
      <c r="X47" s="16">
        <f t="shared" si="3"/>
        <v>8800</v>
      </c>
      <c r="AC47" s="18">
        <f t="shared" si="13"/>
        <v>0</v>
      </c>
      <c r="AD47" s="19">
        <f t="shared" si="17"/>
        <v>0</v>
      </c>
      <c r="AE47" s="21">
        <f t="shared" si="5"/>
        <v>7040</v>
      </c>
      <c r="AF47" s="20">
        <f t="shared" si="20"/>
        <v>51334</v>
      </c>
      <c r="AG47" s="20">
        <f t="shared" si="18"/>
        <v>67000</v>
      </c>
      <c r="AH47" s="20">
        <f t="shared" si="19"/>
        <v>35000</v>
      </c>
      <c r="AI47" s="20"/>
      <c r="AJ47" s="20"/>
      <c r="AK47" s="20">
        <f t="shared" si="14"/>
        <v>102000</v>
      </c>
      <c r="AL47" s="171"/>
    </row>
    <row r="48" spans="1:38" ht="15.75" customHeight="1" x14ac:dyDescent="0.25">
      <c r="A48" s="3">
        <v>1120</v>
      </c>
      <c r="B48" s="14">
        <f t="shared" si="0"/>
        <v>2</v>
      </c>
      <c r="C48" s="9">
        <f>IF(A48=A47,C47,"")</f>
        <v>45114</v>
      </c>
      <c r="D48" s="3" t="str">
        <f>IF(A48=A47,D47,"")</f>
        <v>Martin Jose</v>
      </c>
      <c r="E48" s="14" t="str">
        <f t="shared" si="11"/>
        <v>1120Martin Jose2</v>
      </c>
      <c r="I48" s="10" t="s">
        <v>691</v>
      </c>
      <c r="J48" s="14" t="str">
        <f t="shared" si="12"/>
        <v>Desarmar distribución completa. Cambiar kit de distribución con bomba de agua.</v>
      </c>
      <c r="L48" s="3">
        <v>1</v>
      </c>
      <c r="M48" s="10" t="s">
        <v>693</v>
      </c>
      <c r="N48" s="3" t="s">
        <v>84</v>
      </c>
      <c r="Q48" s="7">
        <f>+W48/(1+S48)</f>
        <v>12500</v>
      </c>
      <c r="R48" s="3"/>
      <c r="S48" s="8">
        <v>0.2</v>
      </c>
      <c r="T48" s="11">
        <v>1</v>
      </c>
      <c r="W48" s="76">
        <v>15000</v>
      </c>
      <c r="X48" s="16">
        <f t="shared" si="3"/>
        <v>15000</v>
      </c>
      <c r="AC48" s="18">
        <f t="shared" si="13"/>
        <v>0</v>
      </c>
      <c r="AD48" s="19">
        <f t="shared" si="17"/>
        <v>0</v>
      </c>
      <c r="AE48" s="21">
        <f t="shared" si="5"/>
        <v>12500</v>
      </c>
      <c r="AF48" s="20">
        <f t="shared" si="20"/>
        <v>0</v>
      </c>
      <c r="AG48" s="20">
        <f t="shared" si="18"/>
        <v>0</v>
      </c>
      <c r="AH48" s="20">
        <f t="shared" si="19"/>
        <v>0</v>
      </c>
      <c r="AI48" s="20"/>
      <c r="AJ48" s="20"/>
      <c r="AK48" s="20">
        <f t="shared" si="14"/>
        <v>0</v>
      </c>
      <c r="AL48" s="171"/>
    </row>
    <row r="49" spans="1:38" ht="15.75" customHeight="1" x14ac:dyDescent="0.25">
      <c r="A49" s="3">
        <v>1120</v>
      </c>
      <c r="B49" s="14">
        <f t="shared" si="0"/>
        <v>3</v>
      </c>
      <c r="C49" s="9">
        <f>IF(A49=A48,C48,"")</f>
        <v>45114</v>
      </c>
      <c r="D49" s="3" t="str">
        <f>IF(A49=A48,D48,"")</f>
        <v>Martin Jose</v>
      </c>
      <c r="E49" s="14" t="str">
        <f t="shared" si="11"/>
        <v>1120Martin Jose3</v>
      </c>
      <c r="I49" s="10" t="s">
        <v>692</v>
      </c>
      <c r="J49" s="14" t="str">
        <f t="shared" si="12"/>
        <v>Desarmar distribución completa. Cambiar kit de distribución con bomba de agua. Liquido refrigerante y correa poliv.</v>
      </c>
      <c r="L49" s="3">
        <v>1</v>
      </c>
      <c r="M49" s="10" t="s">
        <v>351</v>
      </c>
      <c r="N49" s="3" t="s">
        <v>101</v>
      </c>
      <c r="Q49" s="7">
        <f>+W49*0.8</f>
        <v>10000</v>
      </c>
      <c r="R49" s="3"/>
      <c r="S49" s="8">
        <f>+(W49-Q49)/Q49</f>
        <v>0.25</v>
      </c>
      <c r="T49" s="11">
        <v>1</v>
      </c>
      <c r="W49" s="76">
        <v>12500</v>
      </c>
      <c r="X49" s="16">
        <f t="shared" si="3"/>
        <v>12500</v>
      </c>
      <c r="AC49" s="18">
        <f t="shared" si="13"/>
        <v>0</v>
      </c>
      <c r="AD49" s="19">
        <f t="shared" si="17"/>
        <v>0</v>
      </c>
      <c r="AE49" s="21">
        <f t="shared" si="5"/>
        <v>10000</v>
      </c>
      <c r="AF49" s="20">
        <f t="shared" si="20"/>
        <v>0</v>
      </c>
      <c r="AG49" s="20">
        <f t="shared" si="18"/>
        <v>0</v>
      </c>
      <c r="AH49" s="20">
        <f t="shared" si="19"/>
        <v>0</v>
      </c>
      <c r="AI49" s="20"/>
      <c r="AJ49" s="20"/>
      <c r="AK49" s="20">
        <f t="shared" si="14"/>
        <v>0</v>
      </c>
      <c r="AL49" s="171"/>
    </row>
    <row r="50" spans="1:38" ht="15.75" customHeight="1" x14ac:dyDescent="0.25">
      <c r="A50" s="3">
        <v>1120</v>
      </c>
      <c r="B50" s="14">
        <f t="shared" si="0"/>
        <v>4</v>
      </c>
      <c r="C50" s="9">
        <f>IF(A50=A49,C49,"")</f>
        <v>45114</v>
      </c>
      <c r="D50" s="3" t="str">
        <f>IF(A50=A49,D49,"")</f>
        <v>Martin Jose</v>
      </c>
      <c r="E50" s="14" t="str">
        <f t="shared" si="11"/>
        <v>1120Martin Jose4</v>
      </c>
      <c r="J50" s="14" t="str">
        <f t="shared" si="12"/>
        <v xml:space="preserve">Desarmar distribución completa. Cambiar kit de distribución con bomba de agua. Liquido refrigerante y correa poliv. </v>
      </c>
      <c r="L50" s="3">
        <v>1</v>
      </c>
      <c r="M50" s="10" t="s">
        <v>694</v>
      </c>
      <c r="N50" s="3" t="s">
        <v>84</v>
      </c>
      <c r="Q50" s="7">
        <f>+W50/(1+S50)</f>
        <v>20000</v>
      </c>
      <c r="R50" s="3"/>
      <c r="S50" s="8">
        <v>0.2</v>
      </c>
      <c r="T50" s="11">
        <v>1</v>
      </c>
      <c r="W50" s="76">
        <v>24000</v>
      </c>
      <c r="X50" s="16">
        <f t="shared" si="3"/>
        <v>24000</v>
      </c>
      <c r="Y50" s="3">
        <v>1</v>
      </c>
      <c r="AB50" s="4">
        <v>35000</v>
      </c>
      <c r="AC50" s="18">
        <f t="shared" si="13"/>
        <v>35000</v>
      </c>
      <c r="AD50" s="19">
        <f t="shared" si="17"/>
        <v>35000</v>
      </c>
      <c r="AE50" s="21">
        <f t="shared" si="5"/>
        <v>20000</v>
      </c>
      <c r="AF50" s="20">
        <f t="shared" si="20"/>
        <v>0</v>
      </c>
      <c r="AG50" s="20">
        <f t="shared" si="18"/>
        <v>0</v>
      </c>
      <c r="AH50" s="20">
        <f t="shared" si="19"/>
        <v>0</v>
      </c>
      <c r="AI50" s="20"/>
      <c r="AJ50" s="20"/>
      <c r="AK50" s="20">
        <f t="shared" si="14"/>
        <v>0</v>
      </c>
      <c r="AL50" s="171"/>
    </row>
    <row r="51" spans="1:38" ht="15.75" customHeight="1" x14ac:dyDescent="0.25">
      <c r="A51" s="3">
        <v>1120</v>
      </c>
      <c r="B51" s="14">
        <f t="shared" si="0"/>
        <v>5</v>
      </c>
      <c r="C51" s="9">
        <f>IF(A51=A50,C50,"")</f>
        <v>45114</v>
      </c>
      <c r="D51" s="3" t="str">
        <f>IF(A51=A50,D50,"")</f>
        <v>Martin Jose</v>
      </c>
      <c r="E51" s="14" t="str">
        <f t="shared" si="11"/>
        <v>1120Martin Jose5</v>
      </c>
      <c r="J51" s="14" t="str">
        <f t="shared" si="12"/>
        <v xml:space="preserve">Desarmar distribución completa. Cambiar kit de distribución con bomba de agua. Liquido refrigerante y correa poliv.  </v>
      </c>
      <c r="L51" s="3">
        <v>1</v>
      </c>
      <c r="M51" s="10" t="s">
        <v>736</v>
      </c>
      <c r="N51" s="3" t="s">
        <v>84</v>
      </c>
      <c r="Q51" s="7">
        <v>1794</v>
      </c>
      <c r="R51" s="3"/>
      <c r="S51" s="8">
        <f>+(W51-Q51)/Q51</f>
        <v>2.7346711259754737</v>
      </c>
      <c r="T51" s="11">
        <v>1</v>
      </c>
      <c r="W51" s="76">
        <v>6700</v>
      </c>
      <c r="X51" s="16">
        <f t="shared" si="3"/>
        <v>6700</v>
      </c>
      <c r="AC51" s="18">
        <f t="shared" si="13"/>
        <v>0</v>
      </c>
      <c r="AD51" s="19">
        <f t="shared" si="17"/>
        <v>35000</v>
      </c>
      <c r="AE51" s="21">
        <f t="shared" si="5"/>
        <v>1794</v>
      </c>
      <c r="AF51" s="20">
        <f t="shared" si="20"/>
        <v>0</v>
      </c>
      <c r="AG51" s="20">
        <f t="shared" si="18"/>
        <v>0</v>
      </c>
      <c r="AH51" s="20">
        <f t="shared" si="19"/>
        <v>0</v>
      </c>
      <c r="AI51" s="20"/>
      <c r="AJ51" s="20"/>
      <c r="AK51" s="20">
        <f t="shared" si="14"/>
        <v>0</v>
      </c>
      <c r="AL51" s="171"/>
    </row>
    <row r="52" spans="1:38" ht="15.75" customHeight="1" x14ac:dyDescent="0.25">
      <c r="A52" s="3">
        <v>1121</v>
      </c>
      <c r="B52" s="14">
        <f t="shared" si="0"/>
        <v>1</v>
      </c>
      <c r="C52" s="9">
        <v>45114</v>
      </c>
      <c r="D52" s="3" t="s">
        <v>695</v>
      </c>
      <c r="E52" s="14" t="str">
        <f t="shared" si="11"/>
        <v>1121Formini Victor1</v>
      </c>
      <c r="I52" s="10" t="s">
        <v>91</v>
      </c>
      <c r="J52" s="14" t="str">
        <f t="shared" si="12"/>
        <v>Control tren delantero.</v>
      </c>
      <c r="L52" s="3">
        <v>1</v>
      </c>
      <c r="M52" s="10" t="s">
        <v>697</v>
      </c>
      <c r="N52" s="3" t="s">
        <v>199</v>
      </c>
      <c r="Q52" s="7">
        <f>+W52*0.8</f>
        <v>5520</v>
      </c>
      <c r="R52" s="3" t="s">
        <v>1479</v>
      </c>
      <c r="S52" s="8">
        <f>+(W52-Q52)/Q52</f>
        <v>0.25</v>
      </c>
      <c r="T52" s="11">
        <v>1</v>
      </c>
      <c r="W52" s="76">
        <v>6900</v>
      </c>
      <c r="X52" s="16">
        <f t="shared" si="3"/>
        <v>6900</v>
      </c>
      <c r="Y52" s="3">
        <v>1</v>
      </c>
      <c r="AB52" s="4">
        <v>4000</v>
      </c>
      <c r="AC52" s="18">
        <f t="shared" si="13"/>
        <v>4000</v>
      </c>
      <c r="AD52" s="19">
        <f t="shared" si="17"/>
        <v>4000</v>
      </c>
      <c r="AE52" s="21">
        <f t="shared" si="5"/>
        <v>5520</v>
      </c>
      <c r="AF52" s="20">
        <f t="shared" si="20"/>
        <v>5520</v>
      </c>
      <c r="AG52" s="20">
        <f t="shared" si="18"/>
        <v>6900</v>
      </c>
      <c r="AH52" s="20">
        <f t="shared" si="19"/>
        <v>4000</v>
      </c>
      <c r="AI52" s="20"/>
      <c r="AJ52" s="20"/>
      <c r="AK52" s="20">
        <f t="shared" si="14"/>
        <v>10900</v>
      </c>
      <c r="AL52" s="171"/>
    </row>
    <row r="53" spans="1:38" ht="15.75" customHeight="1" x14ac:dyDescent="0.25">
      <c r="A53" s="3">
        <v>1121</v>
      </c>
      <c r="B53" s="14">
        <f t="shared" si="0"/>
        <v>2</v>
      </c>
      <c r="C53" s="9">
        <f>IF(A53=A52,C52,"")</f>
        <v>45114</v>
      </c>
      <c r="D53" s="3" t="str">
        <f>IF(A53=A52,D52,"")</f>
        <v>Formini Victor</v>
      </c>
      <c r="E53" s="14" t="str">
        <f t="shared" si="11"/>
        <v>1121Formini Victor2</v>
      </c>
      <c r="I53" s="10" t="s">
        <v>696</v>
      </c>
      <c r="J53" s="14" t="str">
        <f t="shared" si="12"/>
        <v>Control tren delantero. Cambiar bieleta barra estabilizadora lado izquierdo.</v>
      </c>
      <c r="L53" s="3">
        <v>1</v>
      </c>
      <c r="R53" s="3"/>
      <c r="S53" s="8"/>
      <c r="W53" s="76">
        <v>0</v>
      </c>
      <c r="X53" s="16">
        <f t="shared" si="3"/>
        <v>0</v>
      </c>
      <c r="AC53" s="18">
        <f t="shared" si="13"/>
        <v>0</v>
      </c>
      <c r="AD53" s="19">
        <f t="shared" si="17"/>
        <v>4000</v>
      </c>
      <c r="AE53" s="21">
        <f t="shared" si="5"/>
        <v>0</v>
      </c>
      <c r="AF53" s="20">
        <f t="shared" si="20"/>
        <v>0</v>
      </c>
      <c r="AG53" s="20">
        <f t="shared" si="18"/>
        <v>0</v>
      </c>
      <c r="AH53" s="20">
        <f t="shared" si="19"/>
        <v>0</v>
      </c>
      <c r="AI53" s="20"/>
      <c r="AJ53" s="20"/>
      <c r="AK53" s="20">
        <f t="shared" si="14"/>
        <v>0</v>
      </c>
      <c r="AL53" s="171"/>
    </row>
    <row r="54" spans="1:38" ht="15.75" customHeight="1" x14ac:dyDescent="0.25">
      <c r="A54" s="3">
        <v>1122</v>
      </c>
      <c r="B54" s="14">
        <f t="shared" si="0"/>
        <v>1</v>
      </c>
      <c r="C54" s="9">
        <v>45114</v>
      </c>
      <c r="D54" s="3" t="s">
        <v>1303</v>
      </c>
      <c r="E54" s="14" t="str">
        <f t="shared" si="11"/>
        <v>1122Carrara Luis (bocha)1</v>
      </c>
      <c r="F54" s="119" t="s">
        <v>354</v>
      </c>
      <c r="G54" s="119" t="s">
        <v>355</v>
      </c>
      <c r="I54" s="10" t="s">
        <v>104</v>
      </c>
      <c r="J54" s="14" t="str">
        <f t="shared" si="12"/>
        <v>Auxilio.</v>
      </c>
      <c r="L54" s="3">
        <v>1</v>
      </c>
      <c r="M54" s="10" t="s">
        <v>357</v>
      </c>
      <c r="N54" s="3" t="s">
        <v>108</v>
      </c>
      <c r="Q54" s="7">
        <f>W54</f>
        <v>41000</v>
      </c>
      <c r="R54" s="3"/>
      <c r="S54" s="8">
        <f>+(W54-Q54)/Q54</f>
        <v>0</v>
      </c>
      <c r="T54" s="11">
        <v>1</v>
      </c>
      <c r="W54" s="76">
        <v>41000</v>
      </c>
      <c r="X54" s="16">
        <f t="shared" si="3"/>
        <v>41000</v>
      </c>
      <c r="Y54" s="3">
        <v>1</v>
      </c>
      <c r="AB54" s="4">
        <v>5000</v>
      </c>
      <c r="AC54" s="18">
        <f t="shared" si="13"/>
        <v>5000</v>
      </c>
      <c r="AD54" s="19">
        <f t="shared" si="17"/>
        <v>5000</v>
      </c>
      <c r="AE54" s="21">
        <f t="shared" si="5"/>
        <v>41000</v>
      </c>
      <c r="AF54" s="20">
        <f t="shared" si="20"/>
        <v>41000</v>
      </c>
      <c r="AG54" s="20">
        <f t="shared" si="18"/>
        <v>41000</v>
      </c>
      <c r="AH54" s="20">
        <f t="shared" si="19"/>
        <v>5000</v>
      </c>
      <c r="AI54" s="20"/>
      <c r="AJ54" s="20"/>
      <c r="AK54" s="20">
        <f t="shared" si="14"/>
        <v>46000</v>
      </c>
      <c r="AL54" s="171"/>
    </row>
    <row r="55" spans="1:38" ht="15.75" customHeight="1" x14ac:dyDescent="0.25">
      <c r="A55" s="3">
        <v>1122</v>
      </c>
      <c r="B55" s="14">
        <f t="shared" si="0"/>
        <v>2</v>
      </c>
      <c r="C55" s="9">
        <f>IF(A55=A54,C54,"")</f>
        <v>45114</v>
      </c>
      <c r="D55" s="3" t="str">
        <f>IF(A55=A54,D54,"")</f>
        <v>Carrara Luis (bocha)</v>
      </c>
      <c r="E55" s="14" t="str">
        <f t="shared" si="11"/>
        <v>1122Carrara Luis (bocha)2</v>
      </c>
      <c r="I55" s="10" t="s">
        <v>356</v>
      </c>
      <c r="J55" s="14" t="str">
        <f t="shared" si="12"/>
        <v>Auxilio. Cambio Bateria</v>
      </c>
      <c r="L55" s="3">
        <v>1</v>
      </c>
      <c r="R55" s="3"/>
      <c r="S55" s="8"/>
      <c r="W55" s="76">
        <v>0</v>
      </c>
      <c r="X55" s="16">
        <f t="shared" si="3"/>
        <v>0</v>
      </c>
      <c r="AC55" s="18">
        <f t="shared" si="13"/>
        <v>0</v>
      </c>
      <c r="AD55" s="19">
        <f t="shared" si="17"/>
        <v>5000</v>
      </c>
      <c r="AE55" s="21">
        <f t="shared" si="5"/>
        <v>0</v>
      </c>
      <c r="AF55" s="20">
        <f t="shared" si="20"/>
        <v>0</v>
      </c>
      <c r="AG55" s="20">
        <f t="shared" si="18"/>
        <v>0</v>
      </c>
      <c r="AH55" s="20">
        <f t="shared" si="19"/>
        <v>0</v>
      </c>
      <c r="AI55" s="20"/>
      <c r="AJ55" s="20"/>
      <c r="AK55" s="20">
        <f t="shared" si="14"/>
        <v>0</v>
      </c>
      <c r="AL55" s="171"/>
    </row>
    <row r="56" spans="1:38" ht="15.75" customHeight="1" x14ac:dyDescent="0.25">
      <c r="A56" s="3">
        <v>1123</v>
      </c>
      <c r="B56" s="14">
        <f t="shared" si="0"/>
        <v>1</v>
      </c>
      <c r="C56" s="9">
        <v>45114</v>
      </c>
      <c r="D56" s="3" t="s">
        <v>428</v>
      </c>
      <c r="E56" s="14" t="str">
        <f t="shared" si="11"/>
        <v>1123Muñoz1</v>
      </c>
      <c r="F56" s="119" t="s">
        <v>429</v>
      </c>
      <c r="G56" s="119" t="s">
        <v>430</v>
      </c>
      <c r="H56" s="119">
        <v>24808</v>
      </c>
      <c r="I56" s="10" t="s">
        <v>121</v>
      </c>
      <c r="J56" s="14" t="str">
        <f t="shared" si="12"/>
        <v>Service cambio de aceite y filtros.</v>
      </c>
      <c r="L56" s="3">
        <v>1</v>
      </c>
      <c r="M56" s="10" t="s">
        <v>123</v>
      </c>
      <c r="N56" s="3" t="s">
        <v>84</v>
      </c>
      <c r="Q56" s="7">
        <v>1214.8399999999999</v>
      </c>
      <c r="R56" s="3" t="s">
        <v>1478</v>
      </c>
      <c r="S56" s="8">
        <f>+(W56-Q56)/Q56</f>
        <v>1.5723552072700933</v>
      </c>
      <c r="T56" s="11">
        <v>4</v>
      </c>
      <c r="W56" s="76">
        <v>3125</v>
      </c>
      <c r="X56" s="16">
        <f t="shared" si="3"/>
        <v>12500</v>
      </c>
      <c r="AC56" s="18">
        <f t="shared" si="13"/>
        <v>0</v>
      </c>
      <c r="AD56" s="19">
        <f t="shared" si="17"/>
        <v>0</v>
      </c>
      <c r="AE56" s="21">
        <f t="shared" si="5"/>
        <v>4859.3599999999997</v>
      </c>
      <c r="AF56" s="20">
        <f t="shared" si="20"/>
        <v>12512.36</v>
      </c>
      <c r="AG56" s="20">
        <f t="shared" si="18"/>
        <v>31700</v>
      </c>
      <c r="AH56" s="20">
        <f t="shared" si="19"/>
        <v>25000</v>
      </c>
      <c r="AI56" s="20"/>
      <c r="AJ56" s="20"/>
      <c r="AK56" s="20">
        <f t="shared" si="14"/>
        <v>56700</v>
      </c>
      <c r="AL56" s="171"/>
    </row>
    <row r="57" spans="1:38" ht="15.75" customHeight="1" x14ac:dyDescent="0.25">
      <c r="A57" s="3">
        <v>1123</v>
      </c>
      <c r="B57" s="14">
        <f t="shared" si="0"/>
        <v>2</v>
      </c>
      <c r="C57" s="9">
        <f>IF(A57=A56,C56,"")</f>
        <v>45114</v>
      </c>
      <c r="D57" s="3" t="str">
        <f>IF(A57=A56,D56,"")</f>
        <v>Muñoz</v>
      </c>
      <c r="E57" s="14" t="str">
        <f t="shared" si="11"/>
        <v>1123Muñoz2</v>
      </c>
      <c r="I57" s="10" t="s">
        <v>122</v>
      </c>
      <c r="J57" s="14" t="str">
        <f t="shared" si="12"/>
        <v>Service cambio de aceite y filtros. Control del vehículo.</v>
      </c>
      <c r="L57" s="3">
        <v>1</v>
      </c>
      <c r="M57" s="10" t="s">
        <v>435</v>
      </c>
      <c r="N57" s="3" t="s">
        <v>84</v>
      </c>
      <c r="Q57" s="7">
        <v>5500</v>
      </c>
      <c r="R57" s="3"/>
      <c r="S57" s="8">
        <f>+(W57-Q57)/Q57</f>
        <v>1.2727272727272727</v>
      </c>
      <c r="T57" s="11">
        <v>1</v>
      </c>
      <c r="W57" s="76">
        <v>12500</v>
      </c>
      <c r="X57" s="16">
        <f t="shared" si="3"/>
        <v>12500</v>
      </c>
      <c r="AC57" s="18">
        <f t="shared" si="13"/>
        <v>0</v>
      </c>
      <c r="AD57" s="19">
        <f t="shared" si="17"/>
        <v>0</v>
      </c>
      <c r="AE57" s="21">
        <f t="shared" si="5"/>
        <v>5500</v>
      </c>
      <c r="AF57" s="20">
        <f t="shared" si="20"/>
        <v>0</v>
      </c>
      <c r="AG57" s="20">
        <f t="shared" si="18"/>
        <v>0</v>
      </c>
      <c r="AH57" s="20">
        <f t="shared" si="19"/>
        <v>0</v>
      </c>
      <c r="AI57" s="20"/>
      <c r="AJ57" s="20"/>
      <c r="AK57" s="20">
        <f t="shared" si="14"/>
        <v>0</v>
      </c>
      <c r="AL57" s="171"/>
    </row>
    <row r="58" spans="1:38" ht="15.75" customHeight="1" x14ac:dyDescent="0.25">
      <c r="A58" s="3">
        <v>1123</v>
      </c>
      <c r="B58" s="14">
        <f t="shared" si="0"/>
        <v>3</v>
      </c>
      <c r="C58" s="9">
        <f>IF(A58=A57,C57,"")</f>
        <v>45114</v>
      </c>
      <c r="D58" s="3" t="str">
        <f>IF(A58=A57,D57,"")</f>
        <v>Muñoz</v>
      </c>
      <c r="E58" s="14" t="str">
        <f t="shared" si="11"/>
        <v>1123Muñoz3</v>
      </c>
      <c r="I58" s="10" t="s">
        <v>431</v>
      </c>
      <c r="J58" s="14" t="str">
        <f t="shared" si="12"/>
        <v>Service cambio de aceite y filtros. Control del vehículo. Lavado.  Rotacion de ruedas.</v>
      </c>
      <c r="L58" s="3">
        <v>1</v>
      </c>
      <c r="M58" s="10" t="s">
        <v>434</v>
      </c>
      <c r="N58" s="3" t="s">
        <v>84</v>
      </c>
      <c r="Q58" s="7">
        <v>2153</v>
      </c>
      <c r="R58" s="3"/>
      <c r="S58" s="8">
        <f>+(W58-Q58)/Q58</f>
        <v>2.1119368323269856</v>
      </c>
      <c r="T58" s="11">
        <v>1</v>
      </c>
      <c r="W58" s="76">
        <v>6700</v>
      </c>
      <c r="X58" s="16">
        <f t="shared" si="3"/>
        <v>6700</v>
      </c>
      <c r="Y58" s="3">
        <v>1</v>
      </c>
      <c r="AB58" s="4">
        <v>25000</v>
      </c>
      <c r="AC58" s="18">
        <f t="shared" si="13"/>
        <v>25000</v>
      </c>
      <c r="AD58" s="19">
        <f t="shared" si="17"/>
        <v>25000</v>
      </c>
      <c r="AE58" s="21">
        <f t="shared" si="5"/>
        <v>2153</v>
      </c>
      <c r="AF58" s="20">
        <f t="shared" si="20"/>
        <v>0</v>
      </c>
      <c r="AG58" s="20">
        <f t="shared" si="18"/>
        <v>0</v>
      </c>
      <c r="AH58" s="20">
        <f t="shared" si="19"/>
        <v>0</v>
      </c>
      <c r="AI58" s="20"/>
      <c r="AJ58" s="20"/>
      <c r="AK58" s="20">
        <f t="shared" si="14"/>
        <v>0</v>
      </c>
      <c r="AL58" s="171"/>
    </row>
    <row r="59" spans="1:38" ht="15.75" customHeight="1" x14ac:dyDescent="0.25">
      <c r="A59" s="3">
        <v>1123</v>
      </c>
      <c r="B59" s="14">
        <f t="shared" si="0"/>
        <v>4</v>
      </c>
      <c r="C59" s="9">
        <f>IF(A59=A58,C58,"")</f>
        <v>45114</v>
      </c>
      <c r="D59" s="3" t="str">
        <f>IF(A59=A58,D58,"")</f>
        <v>Muñoz</v>
      </c>
      <c r="E59" s="14" t="str">
        <f t="shared" si="11"/>
        <v>1123Muñoz4</v>
      </c>
      <c r="I59" s="10" t="s">
        <v>432</v>
      </c>
      <c r="J59" s="14" t="str">
        <f t="shared" si="12"/>
        <v>Service cambio de aceite y filtros. Control del vehículo. Lavado.  Rotacion de ruedas. Cambio liquido refrigerante.</v>
      </c>
      <c r="L59" s="3">
        <v>1</v>
      </c>
      <c r="R59" s="3"/>
      <c r="S59" s="8"/>
      <c r="W59" s="76">
        <v>0</v>
      </c>
      <c r="X59" s="16">
        <f t="shared" si="3"/>
        <v>0</v>
      </c>
      <c r="AC59" s="18">
        <f t="shared" si="13"/>
        <v>0</v>
      </c>
      <c r="AD59" s="19">
        <f t="shared" si="17"/>
        <v>25000</v>
      </c>
      <c r="AE59" s="21">
        <f t="shared" si="5"/>
        <v>0</v>
      </c>
      <c r="AF59" s="20">
        <f t="shared" si="20"/>
        <v>0</v>
      </c>
      <c r="AG59" s="20">
        <f t="shared" si="18"/>
        <v>0</v>
      </c>
      <c r="AH59" s="20">
        <f t="shared" si="19"/>
        <v>0</v>
      </c>
      <c r="AI59" s="20"/>
      <c r="AJ59" s="20"/>
      <c r="AK59" s="20">
        <f t="shared" si="14"/>
        <v>0</v>
      </c>
      <c r="AL59" s="171"/>
    </row>
    <row r="60" spans="1:38" ht="15.75" customHeight="1" x14ac:dyDescent="0.25">
      <c r="A60" s="3">
        <v>1123</v>
      </c>
      <c r="B60" s="14">
        <f t="shared" si="0"/>
        <v>5</v>
      </c>
      <c r="C60" s="9">
        <f>IF(A60=A59,C59,"")</f>
        <v>45114</v>
      </c>
      <c r="D60" s="3" t="str">
        <f>IF(A60=A59,D59,"")</f>
        <v>Muñoz</v>
      </c>
      <c r="E60" s="14" t="str">
        <f t="shared" si="11"/>
        <v>1123Muñoz5</v>
      </c>
      <c r="I60" s="10" t="s">
        <v>433</v>
      </c>
      <c r="J60" s="14" t="str">
        <f t="shared" si="12"/>
        <v>Service cambio de aceite y filtros. Control del vehículo. Lavado.  Rotacion de ruedas. Cambio liquido refrigerante. Limpieza de déposito recuperador de agua y del circuito de refrigeración y purgado del mismo.</v>
      </c>
      <c r="L60" s="3">
        <v>1</v>
      </c>
      <c r="R60" s="3"/>
      <c r="S60" s="8"/>
      <c r="W60" s="76">
        <v>0</v>
      </c>
      <c r="X60" s="16">
        <f t="shared" si="3"/>
        <v>0</v>
      </c>
      <c r="AC60" s="18">
        <f t="shared" si="13"/>
        <v>0</v>
      </c>
      <c r="AD60" s="19">
        <f t="shared" si="17"/>
        <v>25000</v>
      </c>
      <c r="AE60" s="21">
        <f t="shared" si="5"/>
        <v>0</v>
      </c>
      <c r="AF60" s="20">
        <f t="shared" si="20"/>
        <v>0</v>
      </c>
      <c r="AG60" s="20">
        <f t="shared" si="18"/>
        <v>0</v>
      </c>
      <c r="AH60" s="20">
        <f t="shared" si="19"/>
        <v>0</v>
      </c>
      <c r="AI60" s="20"/>
      <c r="AJ60" s="20"/>
      <c r="AK60" s="20">
        <f t="shared" si="14"/>
        <v>0</v>
      </c>
      <c r="AL60" s="171"/>
    </row>
    <row r="61" spans="1:38" ht="15.75" customHeight="1" x14ac:dyDescent="0.25">
      <c r="A61" s="3">
        <v>1124</v>
      </c>
      <c r="B61" s="14">
        <f t="shared" si="0"/>
        <v>1</v>
      </c>
      <c r="C61" s="9">
        <v>45114</v>
      </c>
      <c r="D61" s="3" t="s">
        <v>2229</v>
      </c>
      <c r="E61" s="14" t="str">
        <f t="shared" si="11"/>
        <v>1124Barroso Ruben1</v>
      </c>
      <c r="G61" s="119" t="s">
        <v>1187</v>
      </c>
      <c r="I61" s="10" t="s">
        <v>680</v>
      </c>
      <c r="J61" s="14" t="str">
        <f t="shared" si="12"/>
        <v>Sacar tanque de combustible.</v>
      </c>
      <c r="L61" s="3">
        <v>1</v>
      </c>
      <c r="M61" s="10" t="s">
        <v>683</v>
      </c>
      <c r="N61" s="3" t="s">
        <v>101</v>
      </c>
      <c r="Q61" s="7">
        <f>+W61*0.8</f>
        <v>24000</v>
      </c>
      <c r="R61" s="3" t="s">
        <v>1481</v>
      </c>
      <c r="S61" s="8">
        <f>+(W61-Q61)/Q61</f>
        <v>0.25</v>
      </c>
      <c r="T61" s="11">
        <v>1</v>
      </c>
      <c r="W61" s="76">
        <v>30000</v>
      </c>
      <c r="X61" s="16">
        <f t="shared" si="3"/>
        <v>30000</v>
      </c>
      <c r="AC61" s="18">
        <f t="shared" si="13"/>
        <v>0</v>
      </c>
      <c r="AD61" s="19">
        <f t="shared" si="17"/>
        <v>0</v>
      </c>
      <c r="AE61" s="21">
        <f t="shared" si="5"/>
        <v>24000</v>
      </c>
      <c r="AF61" s="20">
        <f t="shared" si="20"/>
        <v>80610.000000000015</v>
      </c>
      <c r="AG61" s="20">
        <f t="shared" si="18"/>
        <v>98300</v>
      </c>
      <c r="AH61" s="20">
        <f t="shared" si="19"/>
        <v>55000</v>
      </c>
      <c r="AI61" s="20"/>
      <c r="AJ61" s="20"/>
      <c r="AK61" s="20">
        <f t="shared" si="14"/>
        <v>153300</v>
      </c>
      <c r="AL61" s="171"/>
    </row>
    <row r="62" spans="1:38" ht="15.75" customHeight="1" x14ac:dyDescent="0.25">
      <c r="A62" s="3">
        <v>1124</v>
      </c>
      <c r="B62" s="14">
        <f t="shared" si="0"/>
        <v>2</v>
      </c>
      <c r="C62" s="9">
        <v>45114</v>
      </c>
      <c r="D62" s="3" t="str">
        <f>IF(A62=A61,D61,"")</f>
        <v>Barroso Ruben</v>
      </c>
      <c r="E62" s="14" t="str">
        <f t="shared" si="11"/>
        <v>1124Barroso Ruben2</v>
      </c>
      <c r="I62" s="10" t="s">
        <v>681</v>
      </c>
      <c r="J62" s="14" t="str">
        <f t="shared" si="12"/>
        <v>Sacar tanque de combustible. Limpieza y cambiar bomba eléctrica.</v>
      </c>
      <c r="L62" s="3">
        <v>1</v>
      </c>
      <c r="M62" s="10" t="s">
        <v>684</v>
      </c>
      <c r="N62" s="3" t="s">
        <v>199</v>
      </c>
      <c r="Q62" s="7">
        <f>+W62*0.8</f>
        <v>7360</v>
      </c>
      <c r="R62" s="3"/>
      <c r="S62" s="8">
        <f>+(W62-Q62)/Q62</f>
        <v>0.25</v>
      </c>
      <c r="T62" s="11">
        <v>1</v>
      </c>
      <c r="W62" s="76">
        <v>9200</v>
      </c>
      <c r="X62" s="16">
        <f t="shared" si="3"/>
        <v>9200</v>
      </c>
      <c r="AC62" s="18">
        <f t="shared" si="13"/>
        <v>0</v>
      </c>
      <c r="AD62" s="19">
        <f t="shared" si="17"/>
        <v>0</v>
      </c>
      <c r="AE62" s="21">
        <f t="shared" si="5"/>
        <v>7360</v>
      </c>
      <c r="AF62" s="20">
        <f t="shared" si="20"/>
        <v>0</v>
      </c>
      <c r="AG62" s="20">
        <f t="shared" si="18"/>
        <v>0</v>
      </c>
      <c r="AH62" s="20">
        <f t="shared" si="19"/>
        <v>0</v>
      </c>
      <c r="AI62" s="20"/>
      <c r="AJ62" s="20"/>
      <c r="AK62" s="20">
        <f t="shared" si="14"/>
        <v>0</v>
      </c>
      <c r="AL62" s="171"/>
    </row>
    <row r="63" spans="1:38" ht="15.75" customHeight="1" x14ac:dyDescent="0.25">
      <c r="A63" s="3">
        <v>1124</v>
      </c>
      <c r="B63" s="14">
        <f t="shared" si="0"/>
        <v>3</v>
      </c>
      <c r="C63" s="9">
        <f>IF(A63=A62,C62,"")</f>
        <v>45114</v>
      </c>
      <c r="D63" s="3" t="str">
        <f>IF(A63=A62,D62,"")</f>
        <v>Barroso Ruben</v>
      </c>
      <c r="E63" s="14" t="str">
        <f t="shared" si="11"/>
        <v>1124Barroso Ruben3</v>
      </c>
      <c r="I63" s="10" t="s">
        <v>682</v>
      </c>
      <c r="J63" s="14" t="str">
        <f t="shared" si="12"/>
        <v>Sacar tanque de combustible. Limpieza y cambiar bomba eléctrica. Desarmar frente de motor y cambiar retén de polea de cigüeñal, amortiguadores delanteros.</v>
      </c>
      <c r="L63" s="3">
        <v>1</v>
      </c>
      <c r="M63" s="10" t="s">
        <v>685</v>
      </c>
      <c r="N63" s="3" t="s">
        <v>84</v>
      </c>
      <c r="Q63" s="7">
        <f>+W63/(1+S63)</f>
        <v>41333.333333333336</v>
      </c>
      <c r="R63" s="3"/>
      <c r="S63" s="8">
        <v>0.2</v>
      </c>
      <c r="T63" s="11">
        <v>1</v>
      </c>
      <c r="W63" s="76">
        <v>49600</v>
      </c>
      <c r="X63" s="16">
        <f t="shared" si="3"/>
        <v>49600</v>
      </c>
      <c r="AC63" s="18">
        <f t="shared" si="13"/>
        <v>0</v>
      </c>
      <c r="AD63" s="19">
        <f t="shared" si="17"/>
        <v>0</v>
      </c>
      <c r="AE63" s="21">
        <f t="shared" si="5"/>
        <v>41333.333333333336</v>
      </c>
      <c r="AF63" s="20">
        <f t="shared" si="20"/>
        <v>0</v>
      </c>
      <c r="AG63" s="20">
        <f t="shared" si="18"/>
        <v>0</v>
      </c>
      <c r="AH63" s="20">
        <f t="shared" si="19"/>
        <v>0</v>
      </c>
      <c r="AI63" s="20"/>
      <c r="AJ63" s="20"/>
      <c r="AK63" s="20">
        <f t="shared" si="14"/>
        <v>0</v>
      </c>
      <c r="AL63" s="171"/>
    </row>
    <row r="64" spans="1:38" ht="15.75" customHeight="1" x14ac:dyDescent="0.25">
      <c r="A64" s="3">
        <v>1124</v>
      </c>
      <c r="B64" s="14">
        <f t="shared" si="0"/>
        <v>4</v>
      </c>
      <c r="C64" s="9">
        <f>IF(A64=A63,C63,"")</f>
        <v>45114</v>
      </c>
      <c r="D64" s="3" t="str">
        <f>IF(A64=A63,D63,"")</f>
        <v>Barroso Ruben</v>
      </c>
      <c r="E64" s="14" t="str">
        <f t="shared" si="11"/>
        <v>1124Barroso Ruben4</v>
      </c>
      <c r="I64" s="10" t="s">
        <v>106</v>
      </c>
      <c r="J64" s="14" t="str">
        <f t="shared" si="12"/>
        <v>Sacar tanque de combustible. Limpieza y cambiar bomba eléctrica. Desarmar frente de motor y cambiar retén de polea de cigüeñal, amortiguadores delanteros. Puesta en marcha.</v>
      </c>
      <c r="L64" s="3">
        <v>1</v>
      </c>
      <c r="M64" s="10" t="s">
        <v>686</v>
      </c>
      <c r="N64" s="3" t="s">
        <v>84</v>
      </c>
      <c r="Q64" s="7">
        <f>+W64/(1+S64)</f>
        <v>4166.666666666667</v>
      </c>
      <c r="R64" s="3"/>
      <c r="S64" s="8">
        <v>0.2</v>
      </c>
      <c r="T64" s="11">
        <v>1</v>
      </c>
      <c r="W64" s="76">
        <v>5000</v>
      </c>
      <c r="X64" s="16">
        <f t="shared" si="3"/>
        <v>5000</v>
      </c>
      <c r="AC64" s="18">
        <f t="shared" si="13"/>
        <v>0</v>
      </c>
      <c r="AD64" s="19">
        <f t="shared" si="17"/>
        <v>0</v>
      </c>
      <c r="AE64" s="21">
        <f t="shared" si="5"/>
        <v>4166.666666666667</v>
      </c>
      <c r="AF64" s="20">
        <f t="shared" si="20"/>
        <v>0</v>
      </c>
      <c r="AG64" s="20">
        <f t="shared" si="18"/>
        <v>0</v>
      </c>
      <c r="AH64" s="20">
        <f t="shared" si="19"/>
        <v>0</v>
      </c>
      <c r="AI64" s="20"/>
      <c r="AJ64" s="20"/>
      <c r="AK64" s="20">
        <f t="shared" si="14"/>
        <v>0</v>
      </c>
      <c r="AL64" s="171"/>
    </row>
    <row r="65" spans="1:38" ht="15.75" customHeight="1" x14ac:dyDescent="0.25">
      <c r="A65" s="3">
        <v>1124</v>
      </c>
      <c r="B65" s="14">
        <f t="shared" si="0"/>
        <v>5</v>
      </c>
      <c r="C65" s="9">
        <f>IF(A65=A64,C64,"")</f>
        <v>45114</v>
      </c>
      <c r="D65" s="3" t="str">
        <f>IF(A65=A64,D64,"")</f>
        <v>Barroso Ruben</v>
      </c>
      <c r="E65" s="14" t="str">
        <f t="shared" si="11"/>
        <v>1124Barroso Ruben5</v>
      </c>
      <c r="J65" s="14" t="str">
        <f t="shared" si="12"/>
        <v xml:space="preserve">Sacar tanque de combustible. Limpieza y cambiar bomba eléctrica. Desarmar frente de motor y cambiar retén de polea de cigüeñal, amortiguadores delanteros. Puesta en marcha. </v>
      </c>
      <c r="L65" s="3">
        <v>1</v>
      </c>
      <c r="M65" s="10" t="s">
        <v>687</v>
      </c>
      <c r="N65" s="3" t="s">
        <v>84</v>
      </c>
      <c r="Q65" s="7">
        <f>+W65/(1+S65)</f>
        <v>3750</v>
      </c>
      <c r="R65" s="3"/>
      <c r="S65" s="8">
        <v>0.2</v>
      </c>
      <c r="T65" s="11">
        <v>1</v>
      </c>
      <c r="W65" s="76">
        <v>4500</v>
      </c>
      <c r="X65" s="16">
        <f t="shared" si="3"/>
        <v>4500</v>
      </c>
      <c r="Y65" s="3">
        <v>1</v>
      </c>
      <c r="AB65" s="4">
        <v>55000</v>
      </c>
      <c r="AC65" s="18">
        <f t="shared" si="13"/>
        <v>55000</v>
      </c>
      <c r="AD65" s="19">
        <f t="shared" si="17"/>
        <v>55000</v>
      </c>
      <c r="AE65" s="21">
        <f t="shared" si="5"/>
        <v>3750</v>
      </c>
      <c r="AF65" s="20">
        <f t="shared" si="20"/>
        <v>0</v>
      </c>
      <c r="AG65" s="20">
        <f t="shared" si="18"/>
        <v>0</v>
      </c>
      <c r="AH65" s="20">
        <f t="shared" si="19"/>
        <v>0</v>
      </c>
      <c r="AI65" s="20"/>
      <c r="AJ65" s="20"/>
      <c r="AK65" s="20">
        <f t="shared" si="14"/>
        <v>0</v>
      </c>
      <c r="AL65" s="171"/>
    </row>
    <row r="66" spans="1:38" ht="15.75" customHeight="1" x14ac:dyDescent="0.25">
      <c r="A66" s="3">
        <v>1124</v>
      </c>
      <c r="B66" s="14">
        <f t="shared" si="0"/>
        <v>6</v>
      </c>
      <c r="C66" s="9">
        <f>IF(A66=A65,C65,"")</f>
        <v>45114</v>
      </c>
      <c r="D66" s="3" t="str">
        <f>IF(A66=A65,D65,"")</f>
        <v>Barroso Ruben</v>
      </c>
      <c r="E66" s="14" t="str">
        <f t="shared" si="11"/>
        <v>1124Barroso Ruben6</v>
      </c>
      <c r="J66" s="14" t="str">
        <f t="shared" si="12"/>
        <v xml:space="preserve">Sacar tanque de combustible. Limpieza y cambiar bomba eléctrica. Desarmar frente de motor y cambiar retén de polea de cigüeñal, amortiguadores delanteros. Puesta en marcha.  </v>
      </c>
      <c r="L66" s="3">
        <v>1</v>
      </c>
      <c r="R66" s="3"/>
      <c r="S66" s="8"/>
      <c r="W66" s="76">
        <v>0</v>
      </c>
      <c r="X66" s="16">
        <f t="shared" si="3"/>
        <v>0</v>
      </c>
      <c r="AC66" s="18">
        <f t="shared" si="13"/>
        <v>0</v>
      </c>
      <c r="AD66" s="19">
        <f t="shared" si="17"/>
        <v>55000</v>
      </c>
      <c r="AE66" s="21">
        <f t="shared" si="5"/>
        <v>0</v>
      </c>
      <c r="AF66" s="20">
        <f t="shared" si="20"/>
        <v>0</v>
      </c>
      <c r="AG66" s="20">
        <f t="shared" si="18"/>
        <v>0</v>
      </c>
      <c r="AH66" s="20">
        <f t="shared" si="19"/>
        <v>0</v>
      </c>
      <c r="AI66" s="20"/>
      <c r="AJ66" s="20"/>
      <c r="AK66" s="20">
        <f t="shared" si="14"/>
        <v>0</v>
      </c>
      <c r="AL66" s="171"/>
    </row>
    <row r="67" spans="1:38" ht="15.75" customHeight="1" x14ac:dyDescent="0.25">
      <c r="A67" s="3">
        <v>1125</v>
      </c>
      <c r="B67" s="14">
        <f t="shared" si="0"/>
        <v>1</v>
      </c>
      <c r="C67" s="9">
        <v>45114</v>
      </c>
      <c r="D67" s="3" t="s">
        <v>2262</v>
      </c>
      <c r="E67" s="14" t="str">
        <f t="shared" si="11"/>
        <v>1125Barroso Willy1</v>
      </c>
      <c r="F67" s="119" t="s">
        <v>699</v>
      </c>
      <c r="G67" s="119" t="s">
        <v>1995</v>
      </c>
      <c r="H67" s="119">
        <v>52989</v>
      </c>
      <c r="I67" s="10" t="s">
        <v>2259</v>
      </c>
      <c r="J67" s="14" t="str">
        <f t="shared" si="12"/>
        <v>Service cambio de aceite y filtros. Colocar liquido desencrustante para limpieza interior de block. Rotacion de ruedas. Cambio juego de bujias.</v>
      </c>
      <c r="K67" s="3" t="s">
        <v>1539</v>
      </c>
      <c r="L67" s="3">
        <v>1</v>
      </c>
      <c r="M67" s="10" t="s">
        <v>127</v>
      </c>
      <c r="N67" s="3" t="s">
        <v>84</v>
      </c>
      <c r="Q67" s="7">
        <v>2112</v>
      </c>
      <c r="R67" s="3" t="s">
        <v>1478</v>
      </c>
      <c r="S67" s="8">
        <f>+(W67-Q67)/Q67</f>
        <v>2.1723484848484849</v>
      </c>
      <c r="T67" s="11">
        <v>4</v>
      </c>
      <c r="W67" s="76">
        <v>6700</v>
      </c>
      <c r="X67" s="16">
        <f t="shared" si="3"/>
        <v>26800</v>
      </c>
      <c r="Y67" s="3">
        <v>1</v>
      </c>
      <c r="AB67" s="4">
        <v>42000</v>
      </c>
      <c r="AC67" s="18">
        <f t="shared" si="13"/>
        <v>42000</v>
      </c>
      <c r="AD67" s="19">
        <f t="shared" si="17"/>
        <v>42000</v>
      </c>
      <c r="AE67" s="21">
        <f t="shared" si="5"/>
        <v>8448</v>
      </c>
      <c r="AF67" s="20">
        <f t="shared" si="20"/>
        <v>26798</v>
      </c>
      <c r="AG67" s="20">
        <f t="shared" si="18"/>
        <v>56000</v>
      </c>
      <c r="AH67" s="20">
        <f t="shared" si="19"/>
        <v>42000</v>
      </c>
      <c r="AI67" s="20"/>
      <c r="AJ67" s="20"/>
      <c r="AK67" s="20">
        <f t="shared" si="14"/>
        <v>98000</v>
      </c>
      <c r="AL67" s="171"/>
    </row>
    <row r="68" spans="1:38" ht="15.75" customHeight="1" x14ac:dyDescent="0.25">
      <c r="A68" s="3">
        <v>1125</v>
      </c>
      <c r="B68" s="14">
        <f t="shared" ref="B68:B131" si="21">IF(A68=A67,B67+1,1)</f>
        <v>2</v>
      </c>
      <c r="C68" s="9">
        <f>IF(A68=A67,C67,"")</f>
        <v>45114</v>
      </c>
      <c r="D68" s="3" t="str">
        <f>IF(A68=A67,D67,"")</f>
        <v>Barroso Willy</v>
      </c>
      <c r="E68" s="14" t="str">
        <f t="shared" ref="E68:E92" si="22">CONCATENATE(A68,D68,B68)</f>
        <v>1125Barroso Willy2</v>
      </c>
      <c r="J68" s="14" t="str">
        <f t="shared" ref="J68:J92" si="23">IF(A68=A67,CONCATENATE(J67," ",I68),I68)</f>
        <v xml:space="preserve">Service cambio de aceite y filtros. Colocar liquido desencrustante para limpieza interior de block. Rotacion de ruedas. Cambio juego de bujias. </v>
      </c>
      <c r="L68" s="3">
        <v>1</v>
      </c>
      <c r="M68" s="10" t="s">
        <v>2222</v>
      </c>
      <c r="N68" s="3" t="s">
        <v>84</v>
      </c>
      <c r="Q68" s="7">
        <f>+W68/(1+S68)</f>
        <v>2500</v>
      </c>
      <c r="R68" s="3"/>
      <c r="S68" s="8">
        <v>0.2</v>
      </c>
      <c r="T68" s="11">
        <v>4</v>
      </c>
      <c r="W68" s="76">
        <v>3000</v>
      </c>
      <c r="X68" s="16">
        <f t="shared" ref="X68:X131" si="24">W68*T68</f>
        <v>12000</v>
      </c>
      <c r="AC68" s="18">
        <f t="shared" ref="AC68:AC92" si="25">+AB68*Y68</f>
        <v>0</v>
      </c>
      <c r="AD68" s="19">
        <f t="shared" si="17"/>
        <v>42000</v>
      </c>
      <c r="AE68" s="21">
        <f t="shared" ref="AE68:AE131" si="26">+(Q68)*T68</f>
        <v>10000</v>
      </c>
      <c r="AF68" s="20">
        <f t="shared" si="20"/>
        <v>0</v>
      </c>
      <c r="AG68" s="20">
        <f t="shared" si="18"/>
        <v>0</v>
      </c>
      <c r="AH68" s="20">
        <f t="shared" si="19"/>
        <v>0</v>
      </c>
      <c r="AI68" s="20"/>
      <c r="AJ68" s="20"/>
      <c r="AK68" s="20">
        <f t="shared" ref="AK68:AK92" si="27">AH68+AG68</f>
        <v>0</v>
      </c>
      <c r="AL68" s="171"/>
    </row>
    <row r="69" spans="1:38" ht="15.75" customHeight="1" x14ac:dyDescent="0.25">
      <c r="A69" s="3">
        <v>1125</v>
      </c>
      <c r="B69" s="14">
        <f t="shared" si="21"/>
        <v>3</v>
      </c>
      <c r="C69" s="9">
        <f>IF(A69=A68,C68,"")</f>
        <v>45114</v>
      </c>
      <c r="D69" s="3" t="str">
        <f>IF(A69=A68,D68,"")</f>
        <v>Barroso Willy</v>
      </c>
      <c r="E69" s="14" t="str">
        <f t="shared" si="22"/>
        <v>1125Barroso Willy3</v>
      </c>
      <c r="J69" s="14" t="str">
        <f t="shared" si="23"/>
        <v xml:space="preserve">Service cambio de aceite y filtros. Colocar liquido desencrustante para limpieza interior de block. Rotacion de ruedas. Cambio juego de bujias.  </v>
      </c>
      <c r="L69" s="3">
        <v>1</v>
      </c>
      <c r="M69" s="10" t="s">
        <v>19</v>
      </c>
      <c r="N69" s="3" t="s">
        <v>84</v>
      </c>
      <c r="Q69" s="7">
        <v>2000</v>
      </c>
      <c r="R69" s="3"/>
      <c r="S69" s="8">
        <f>+(W69-Q69)/Q69</f>
        <v>2.4500000000000002</v>
      </c>
      <c r="T69" s="11">
        <v>1</v>
      </c>
      <c r="W69" s="76">
        <v>6900</v>
      </c>
      <c r="X69" s="16">
        <f t="shared" si="24"/>
        <v>6900</v>
      </c>
      <c r="AC69" s="18">
        <f t="shared" si="25"/>
        <v>0</v>
      </c>
      <c r="AD69" s="19">
        <f t="shared" ref="AD69:AD92" si="28">IF(A69=A68,AD68+AC69,AC69)</f>
        <v>42000</v>
      </c>
      <c r="AE69" s="21">
        <f t="shared" si="26"/>
        <v>2000</v>
      </c>
      <c r="AF69" s="20">
        <f t="shared" si="20"/>
        <v>0</v>
      </c>
      <c r="AG69" s="20">
        <f t="shared" ref="AG69:AG92" si="29">IF(A69=A68,0,(SUMIF($A$3:$A$999956,A69,($X$3:$X$999956))))</f>
        <v>0</v>
      </c>
      <c r="AH69" s="20">
        <f t="shared" ref="AH69:AH92" si="30">IF(A69=A68,0,(SUMIF($A$3:$A$999956,A69,($AC$3:$AC$999956))))</f>
        <v>0</v>
      </c>
      <c r="AI69" s="20"/>
      <c r="AJ69" s="20"/>
      <c r="AK69" s="20">
        <f t="shared" si="27"/>
        <v>0</v>
      </c>
      <c r="AL69" s="171"/>
    </row>
    <row r="70" spans="1:38" ht="15.75" customHeight="1" x14ac:dyDescent="0.25">
      <c r="A70" s="3">
        <v>1125</v>
      </c>
      <c r="B70" s="14">
        <f t="shared" si="21"/>
        <v>4</v>
      </c>
      <c r="C70" s="9">
        <f>IF(A70=A69,C69,"")</f>
        <v>45114</v>
      </c>
      <c r="D70" s="3" t="str">
        <f>IF(A70=A69,D69,"")</f>
        <v>Barroso Willy</v>
      </c>
      <c r="E70" s="14" t="str">
        <f t="shared" si="22"/>
        <v>1125Barroso Willy4</v>
      </c>
      <c r="J70" s="14" t="str">
        <f t="shared" si="23"/>
        <v xml:space="preserve">Service cambio de aceite y filtros. Colocar liquido desencrustante para limpieza interior de block. Rotacion de ruedas. Cambio juego de bujias.   </v>
      </c>
      <c r="L70" s="3">
        <v>1</v>
      </c>
      <c r="M70" s="10" t="s">
        <v>701</v>
      </c>
      <c r="N70" s="3" t="s">
        <v>84</v>
      </c>
      <c r="Q70" s="7">
        <v>1500</v>
      </c>
      <c r="R70" s="3"/>
      <c r="S70" s="8">
        <f>+(W70-Q70)/Q70</f>
        <v>1.4</v>
      </c>
      <c r="T70" s="11">
        <v>1</v>
      </c>
      <c r="W70" s="76">
        <v>3600</v>
      </c>
      <c r="X70" s="16">
        <f t="shared" si="24"/>
        <v>3600</v>
      </c>
      <c r="AC70" s="18">
        <f t="shared" si="25"/>
        <v>0</v>
      </c>
      <c r="AD70" s="19">
        <f t="shared" si="28"/>
        <v>42000</v>
      </c>
      <c r="AE70" s="21">
        <f t="shared" si="26"/>
        <v>1500</v>
      </c>
      <c r="AF70" s="20">
        <f t="shared" si="20"/>
        <v>0</v>
      </c>
      <c r="AG70" s="20">
        <f t="shared" si="29"/>
        <v>0</v>
      </c>
      <c r="AH70" s="20">
        <f t="shared" si="30"/>
        <v>0</v>
      </c>
      <c r="AI70" s="20"/>
      <c r="AJ70" s="20"/>
      <c r="AK70" s="20">
        <f t="shared" si="27"/>
        <v>0</v>
      </c>
      <c r="AL70" s="171"/>
    </row>
    <row r="71" spans="1:38" ht="15.75" customHeight="1" x14ac:dyDescent="0.25">
      <c r="A71" s="3">
        <v>1125</v>
      </c>
      <c r="B71" s="14">
        <f t="shared" si="21"/>
        <v>5</v>
      </c>
      <c r="C71" s="9">
        <f>IF(A71=A70,C70,"")</f>
        <v>45114</v>
      </c>
      <c r="D71" s="3" t="str">
        <f>IF(A71=A70,D70,"")</f>
        <v>Barroso Willy</v>
      </c>
      <c r="E71" s="14" t="str">
        <f t="shared" si="22"/>
        <v>1125Barroso Willy5</v>
      </c>
      <c r="J71" s="14" t="str">
        <f t="shared" si="23"/>
        <v xml:space="preserve">Service cambio de aceite y filtros. Colocar liquido desencrustante para limpieza interior de block. Rotacion de ruedas. Cambio juego de bujias.    </v>
      </c>
      <c r="L71" s="3">
        <v>1</v>
      </c>
      <c r="M71" s="10" t="s">
        <v>115</v>
      </c>
      <c r="N71" s="3" t="s">
        <v>84</v>
      </c>
      <c r="Q71" s="7">
        <f t="shared" ref="Q71:Q77" si="31">+W71/(1+S71)</f>
        <v>2933.3333333333335</v>
      </c>
      <c r="R71" s="3"/>
      <c r="S71" s="8">
        <v>0.5</v>
      </c>
      <c r="T71" s="11">
        <v>1</v>
      </c>
      <c r="W71" s="76">
        <v>4400</v>
      </c>
      <c r="X71" s="16">
        <f t="shared" si="24"/>
        <v>4400</v>
      </c>
      <c r="AC71" s="18">
        <f t="shared" si="25"/>
        <v>0</v>
      </c>
      <c r="AD71" s="19">
        <f t="shared" si="28"/>
        <v>42000</v>
      </c>
      <c r="AE71" s="21">
        <f t="shared" si="26"/>
        <v>2933.3333333333335</v>
      </c>
      <c r="AF71" s="20">
        <f t="shared" si="20"/>
        <v>0</v>
      </c>
      <c r="AG71" s="20">
        <f t="shared" si="29"/>
        <v>0</v>
      </c>
      <c r="AH71" s="20">
        <f t="shared" si="30"/>
        <v>0</v>
      </c>
      <c r="AI71" s="20"/>
      <c r="AJ71" s="20"/>
      <c r="AK71" s="20">
        <f t="shared" si="27"/>
        <v>0</v>
      </c>
      <c r="AL71" s="171"/>
    </row>
    <row r="72" spans="1:38" ht="15.75" customHeight="1" x14ac:dyDescent="0.25">
      <c r="A72" s="3">
        <v>1125</v>
      </c>
      <c r="B72" s="14">
        <f t="shared" si="21"/>
        <v>6</v>
      </c>
      <c r="C72" s="9">
        <f>IF(A72=A71,C71,"")</f>
        <v>45114</v>
      </c>
      <c r="D72" s="3" t="str">
        <f>IF(A72=A71,D71,"")</f>
        <v>Barroso Willy</v>
      </c>
      <c r="E72" s="14" t="str">
        <f t="shared" si="22"/>
        <v>1125Barroso Willy6</v>
      </c>
      <c r="J72" s="14" t="str">
        <f t="shared" si="23"/>
        <v xml:space="preserve">Service cambio de aceite y filtros. Colocar liquido desencrustante para limpieza interior de block. Rotacion de ruedas. Cambio juego de bujias.     </v>
      </c>
      <c r="L72" s="3">
        <v>1</v>
      </c>
      <c r="M72" s="10" t="s">
        <v>702</v>
      </c>
      <c r="N72" s="3" t="s">
        <v>84</v>
      </c>
      <c r="Q72" s="7">
        <f t="shared" si="31"/>
        <v>1916.6666666666667</v>
      </c>
      <c r="R72" s="3"/>
      <c r="S72" s="8">
        <v>0.2</v>
      </c>
      <c r="T72" s="11">
        <v>1</v>
      </c>
      <c r="W72" s="76">
        <v>2300</v>
      </c>
      <c r="X72" s="16">
        <f t="shared" si="24"/>
        <v>2300</v>
      </c>
      <c r="AC72" s="18">
        <f t="shared" si="25"/>
        <v>0</v>
      </c>
      <c r="AD72" s="19">
        <f t="shared" si="28"/>
        <v>42000</v>
      </c>
      <c r="AE72" s="21">
        <f t="shared" si="26"/>
        <v>1916.6666666666667</v>
      </c>
      <c r="AF72" s="20">
        <f t="shared" si="20"/>
        <v>0</v>
      </c>
      <c r="AG72" s="20">
        <f t="shared" si="29"/>
        <v>0</v>
      </c>
      <c r="AH72" s="20">
        <f t="shared" si="30"/>
        <v>0</v>
      </c>
      <c r="AI72" s="20"/>
      <c r="AJ72" s="20"/>
      <c r="AK72" s="20">
        <f t="shared" si="27"/>
        <v>0</v>
      </c>
      <c r="AL72" s="171"/>
    </row>
    <row r="73" spans="1:38" ht="15.75" customHeight="1" x14ac:dyDescent="0.25">
      <c r="A73" s="3">
        <v>1126</v>
      </c>
      <c r="B73" s="14">
        <f t="shared" si="21"/>
        <v>1</v>
      </c>
      <c r="C73" s="9">
        <v>45117</v>
      </c>
      <c r="D73" s="3" t="s">
        <v>2262</v>
      </c>
      <c r="E73" s="14" t="str">
        <f t="shared" si="22"/>
        <v>1126Barroso Willy1</v>
      </c>
      <c r="F73" s="119" t="s">
        <v>699</v>
      </c>
      <c r="G73" s="119" t="s">
        <v>1995</v>
      </c>
      <c r="H73" s="119">
        <v>52989</v>
      </c>
      <c r="I73" s="10" t="s">
        <v>2260</v>
      </c>
      <c r="J73" s="14" t="str">
        <f t="shared" si="23"/>
        <v>Desarmar distribución completa. Cambiar kit de distribucion. Cambiar termostato. Cambiar bomba de agua. Cambiar correa poly-v de alternador. Cambio de juego de pastillas de freno delateras. Limpieza de circuito de refrigeracion. Cambio de liquido refrigerante, purgado y puesta a punto. Armado total</v>
      </c>
      <c r="K73" s="3" t="s">
        <v>1539</v>
      </c>
      <c r="L73" s="3">
        <v>1</v>
      </c>
      <c r="M73" s="10" t="s">
        <v>2249</v>
      </c>
      <c r="N73" s="3" t="s">
        <v>84</v>
      </c>
      <c r="Q73" s="7">
        <f t="shared" si="31"/>
        <v>28333.333333333336</v>
      </c>
      <c r="R73" s="3" t="s">
        <v>1480</v>
      </c>
      <c r="S73" s="8">
        <v>0.2</v>
      </c>
      <c r="T73" s="11">
        <v>1</v>
      </c>
      <c r="W73" s="76">
        <v>34000</v>
      </c>
      <c r="X73" s="16">
        <f t="shared" si="24"/>
        <v>34000</v>
      </c>
      <c r="Y73" s="3">
        <v>1</v>
      </c>
      <c r="AB73" s="4">
        <v>103600</v>
      </c>
      <c r="AC73" s="18">
        <f t="shared" si="25"/>
        <v>103600</v>
      </c>
      <c r="AD73" s="19">
        <f t="shared" si="28"/>
        <v>103600</v>
      </c>
      <c r="AE73" s="21">
        <f t="shared" si="26"/>
        <v>28333.333333333336</v>
      </c>
      <c r="AF73" s="20">
        <f t="shared" ref="AF73:AF92" si="32">IF(A73=A72,0,(SUMIF($A$3:$A$999956,A73,$AE$3:$AE$999956)))</f>
        <v>86460.666666666657</v>
      </c>
      <c r="AG73" s="20">
        <f t="shared" si="29"/>
        <v>117200</v>
      </c>
      <c r="AH73" s="20">
        <f t="shared" si="30"/>
        <v>103600</v>
      </c>
      <c r="AI73" s="20"/>
      <c r="AJ73" s="20"/>
      <c r="AK73" s="20">
        <f t="shared" si="27"/>
        <v>220800</v>
      </c>
      <c r="AL73" s="171"/>
    </row>
    <row r="74" spans="1:38" ht="15.75" customHeight="1" x14ac:dyDescent="0.25">
      <c r="A74" s="3">
        <v>1126</v>
      </c>
      <c r="B74" s="14">
        <f t="shared" si="21"/>
        <v>2</v>
      </c>
      <c r="C74" s="9">
        <f>IF(A74=A73,C73,"")</f>
        <v>45117</v>
      </c>
      <c r="D74" s="3" t="str">
        <f>IF(A74=A73,D73,"")</f>
        <v>Barroso Willy</v>
      </c>
      <c r="E74" s="14" t="str">
        <f t="shared" si="22"/>
        <v>1126Barroso Willy2</v>
      </c>
      <c r="J74" s="14" t="str">
        <f t="shared" si="23"/>
        <v xml:space="preserve">Desarmar distribución completa. Cambiar kit de distribucion. Cambiar termostato. Cambiar bomba de agua. Cambiar correa poly-v de alternador. Cambio de juego de pastillas de freno delateras. Limpieza de circuito de refrigeracion. Cambio de liquido refrigerante, purgado y puesta a punto. Armado total </v>
      </c>
      <c r="L74" s="3">
        <v>1</v>
      </c>
      <c r="M74" s="10" t="s">
        <v>705</v>
      </c>
      <c r="N74" s="3" t="s">
        <v>84</v>
      </c>
      <c r="Q74" s="7">
        <f t="shared" si="31"/>
        <v>14166.666666666668</v>
      </c>
      <c r="R74" s="3"/>
      <c r="S74" s="8">
        <v>0.2</v>
      </c>
      <c r="T74" s="11">
        <v>1</v>
      </c>
      <c r="W74" s="76">
        <v>17000</v>
      </c>
      <c r="X74" s="16">
        <f t="shared" si="24"/>
        <v>17000</v>
      </c>
      <c r="AC74" s="18">
        <f t="shared" si="25"/>
        <v>0</v>
      </c>
      <c r="AD74" s="19">
        <f t="shared" si="28"/>
        <v>103600</v>
      </c>
      <c r="AE74" s="21">
        <f t="shared" si="26"/>
        <v>14166.666666666668</v>
      </c>
      <c r="AF74" s="20">
        <f t="shared" si="32"/>
        <v>0</v>
      </c>
      <c r="AG74" s="20">
        <f t="shared" si="29"/>
        <v>0</v>
      </c>
      <c r="AH74" s="20">
        <f t="shared" si="30"/>
        <v>0</v>
      </c>
      <c r="AI74" s="20"/>
      <c r="AJ74" s="20"/>
      <c r="AK74" s="20">
        <f t="shared" si="27"/>
        <v>0</v>
      </c>
      <c r="AL74" s="171"/>
    </row>
    <row r="75" spans="1:38" ht="15.75" customHeight="1" x14ac:dyDescent="0.25">
      <c r="A75" s="3">
        <v>1126</v>
      </c>
      <c r="B75" s="14">
        <f t="shared" si="21"/>
        <v>3</v>
      </c>
      <c r="C75" s="9">
        <f>IF(A75=A74,C74,"")</f>
        <v>45117</v>
      </c>
      <c r="D75" s="3" t="str">
        <f>IF(A75=A74,D74,"")</f>
        <v>Barroso Willy</v>
      </c>
      <c r="E75" s="14" t="str">
        <f t="shared" si="22"/>
        <v>1126Barroso Willy3</v>
      </c>
      <c r="J75" s="14" t="str">
        <f t="shared" si="23"/>
        <v xml:space="preserve">Desarmar distribución completa. Cambiar kit de distribucion. Cambiar termostato. Cambiar bomba de agua. Cambiar correa poly-v de alternador. Cambio de juego de pastillas de freno delateras. Limpieza de circuito de refrigeracion. Cambio de liquido refrigerante, purgado y puesta a punto. Armado total  </v>
      </c>
      <c r="L75" s="3">
        <v>1</v>
      </c>
      <c r="M75" s="10" t="s">
        <v>693</v>
      </c>
      <c r="N75" s="3" t="s">
        <v>84</v>
      </c>
      <c r="Q75" s="7">
        <f t="shared" si="31"/>
        <v>19000</v>
      </c>
      <c r="R75" s="3"/>
      <c r="S75" s="8">
        <v>0.2</v>
      </c>
      <c r="T75" s="11">
        <v>1</v>
      </c>
      <c r="W75" s="76">
        <v>22800</v>
      </c>
      <c r="X75" s="16">
        <f t="shared" si="24"/>
        <v>22800</v>
      </c>
      <c r="AC75" s="18">
        <f t="shared" si="25"/>
        <v>0</v>
      </c>
      <c r="AD75" s="19">
        <f t="shared" si="28"/>
        <v>103600</v>
      </c>
      <c r="AE75" s="21">
        <f t="shared" si="26"/>
        <v>19000</v>
      </c>
      <c r="AF75" s="20">
        <f t="shared" si="32"/>
        <v>0</v>
      </c>
      <c r="AG75" s="20">
        <f t="shared" si="29"/>
        <v>0</v>
      </c>
      <c r="AH75" s="20">
        <f t="shared" si="30"/>
        <v>0</v>
      </c>
      <c r="AI75" s="20"/>
      <c r="AJ75" s="20"/>
      <c r="AK75" s="20">
        <f t="shared" si="27"/>
        <v>0</v>
      </c>
      <c r="AL75" s="171"/>
    </row>
    <row r="76" spans="1:38" ht="15.75" customHeight="1" x14ac:dyDescent="0.25">
      <c r="A76" s="3">
        <v>1126</v>
      </c>
      <c r="B76" s="14">
        <f t="shared" si="21"/>
        <v>4</v>
      </c>
      <c r="C76" s="9">
        <f>IF(A76=A75,C75,"")</f>
        <v>45117</v>
      </c>
      <c r="D76" s="3" t="str">
        <f>IF(A76=A75,D75,"")</f>
        <v>Barroso Willy</v>
      </c>
      <c r="E76" s="14" t="str">
        <f t="shared" si="22"/>
        <v>1126Barroso Willy4</v>
      </c>
      <c r="J76" s="14" t="str">
        <f t="shared" si="23"/>
        <v xml:space="preserve">Desarmar distribución completa. Cambiar kit de distribucion. Cambiar termostato. Cambiar bomba de agua. Cambiar correa poly-v de alternador. Cambio de juego de pastillas de freno delateras. Limpieza de circuito de refrigeracion. Cambio de liquido refrigerante, purgado y puesta a punto. Armado total   </v>
      </c>
      <c r="L76" s="3">
        <v>1</v>
      </c>
      <c r="M76" s="10" t="s">
        <v>706</v>
      </c>
      <c r="N76" s="3" t="s">
        <v>84</v>
      </c>
      <c r="Q76" s="7">
        <f t="shared" si="31"/>
        <v>13333.333333333334</v>
      </c>
      <c r="R76" s="3"/>
      <c r="S76" s="8">
        <v>0.2</v>
      </c>
      <c r="T76" s="11">
        <v>1</v>
      </c>
      <c r="W76" s="76">
        <v>16000</v>
      </c>
      <c r="X76" s="16">
        <f t="shared" si="24"/>
        <v>16000</v>
      </c>
      <c r="AC76" s="18">
        <f t="shared" si="25"/>
        <v>0</v>
      </c>
      <c r="AD76" s="19">
        <f t="shared" si="28"/>
        <v>103600</v>
      </c>
      <c r="AE76" s="21">
        <f t="shared" si="26"/>
        <v>13333.333333333334</v>
      </c>
      <c r="AF76" s="20">
        <f t="shared" si="32"/>
        <v>0</v>
      </c>
      <c r="AG76" s="20">
        <f t="shared" si="29"/>
        <v>0</v>
      </c>
      <c r="AH76" s="20">
        <f t="shared" si="30"/>
        <v>0</v>
      </c>
      <c r="AI76" s="20"/>
      <c r="AJ76" s="20"/>
      <c r="AK76" s="20">
        <f t="shared" si="27"/>
        <v>0</v>
      </c>
      <c r="AL76" s="171"/>
    </row>
    <row r="77" spans="1:38" ht="15.75" customHeight="1" x14ac:dyDescent="0.25">
      <c r="A77" s="3">
        <v>1126</v>
      </c>
      <c r="B77" s="14">
        <f t="shared" si="21"/>
        <v>5</v>
      </c>
      <c r="C77" s="9">
        <f>IF(A77=A76,C76,"")</f>
        <v>45117</v>
      </c>
      <c r="D77" s="3" t="str">
        <f>IF(A77=A76,D76,"")</f>
        <v>Barroso Willy</v>
      </c>
      <c r="E77" s="14" t="str">
        <f t="shared" si="22"/>
        <v>1126Barroso Willy5</v>
      </c>
      <c r="J77" s="14" t="str">
        <f t="shared" si="23"/>
        <v xml:space="preserve">Desarmar distribución completa. Cambiar kit de distribucion. Cambiar termostato. Cambiar bomba de agua. Cambiar correa poly-v de alternador. Cambio de juego de pastillas de freno delateras. Limpieza de circuito de refrigeracion. Cambio de liquido refrigerante, purgado y puesta a punto. Armado total    </v>
      </c>
      <c r="L77" s="3">
        <v>1</v>
      </c>
      <c r="M77" s="10" t="s">
        <v>707</v>
      </c>
      <c r="N77" s="3" t="s">
        <v>84</v>
      </c>
      <c r="Q77" s="7">
        <f t="shared" si="31"/>
        <v>9833.3333333333339</v>
      </c>
      <c r="R77" s="3"/>
      <c r="S77" s="8">
        <v>0.2</v>
      </c>
      <c r="T77" s="11">
        <v>1</v>
      </c>
      <c r="W77" s="76">
        <v>11800</v>
      </c>
      <c r="X77" s="16">
        <f t="shared" si="24"/>
        <v>11800</v>
      </c>
      <c r="AC77" s="18">
        <f t="shared" si="25"/>
        <v>0</v>
      </c>
      <c r="AD77" s="19">
        <f t="shared" si="28"/>
        <v>103600</v>
      </c>
      <c r="AE77" s="21">
        <f t="shared" si="26"/>
        <v>9833.3333333333339</v>
      </c>
      <c r="AF77" s="20">
        <f t="shared" si="32"/>
        <v>0</v>
      </c>
      <c r="AG77" s="20">
        <f t="shared" si="29"/>
        <v>0</v>
      </c>
      <c r="AH77" s="20">
        <f t="shared" si="30"/>
        <v>0</v>
      </c>
      <c r="AI77" s="20"/>
      <c r="AJ77" s="20"/>
      <c r="AK77" s="20">
        <f t="shared" si="27"/>
        <v>0</v>
      </c>
      <c r="AL77" s="171"/>
    </row>
    <row r="78" spans="1:38" ht="15.75" customHeight="1" x14ac:dyDescent="0.25">
      <c r="A78" s="3">
        <v>1126</v>
      </c>
      <c r="B78" s="14">
        <f t="shared" si="21"/>
        <v>6</v>
      </c>
      <c r="C78" s="9">
        <f>IF(A78=A77,C77,"")</f>
        <v>45117</v>
      </c>
      <c r="D78" s="3" t="str">
        <f>IF(A78=A77,D77,"")</f>
        <v>Barroso Willy</v>
      </c>
      <c r="E78" s="14" t="str">
        <f t="shared" si="22"/>
        <v>1126Barroso Willy6</v>
      </c>
      <c r="J78" s="14" t="str">
        <f t="shared" si="23"/>
        <v xml:space="preserve">Desarmar distribución completa. Cambiar kit de distribucion. Cambiar termostato. Cambiar bomba de agua. Cambiar correa poly-v de alternador. Cambio de juego de pastillas de freno delateras. Limpieza de circuito de refrigeracion. Cambio de liquido refrigerante, purgado y puesta a punto. Armado total     </v>
      </c>
      <c r="L78" s="3">
        <v>1</v>
      </c>
      <c r="M78" s="10" t="s">
        <v>2261</v>
      </c>
      <c r="N78" s="3" t="s">
        <v>84</v>
      </c>
      <c r="Q78" s="7">
        <v>1794</v>
      </c>
      <c r="R78" s="3"/>
      <c r="S78" s="8">
        <f t="shared" ref="S78:S83" si="33">+(W78-Q78)/Q78</f>
        <v>7.6956521739130439</v>
      </c>
      <c r="T78" s="11">
        <v>1</v>
      </c>
      <c r="W78" s="76">
        <v>15600</v>
      </c>
      <c r="X78" s="16">
        <f t="shared" si="24"/>
        <v>15600</v>
      </c>
      <c r="AC78" s="18">
        <f t="shared" si="25"/>
        <v>0</v>
      </c>
      <c r="AD78" s="19">
        <f t="shared" si="28"/>
        <v>103600</v>
      </c>
      <c r="AE78" s="21">
        <f t="shared" si="26"/>
        <v>1794</v>
      </c>
      <c r="AF78" s="20">
        <f t="shared" si="32"/>
        <v>0</v>
      </c>
      <c r="AG78" s="20">
        <f t="shared" si="29"/>
        <v>0</v>
      </c>
      <c r="AH78" s="20">
        <f t="shared" si="30"/>
        <v>0</v>
      </c>
      <c r="AI78" s="20"/>
      <c r="AJ78" s="20"/>
      <c r="AK78" s="20">
        <f t="shared" si="27"/>
        <v>0</v>
      </c>
      <c r="AL78" s="171"/>
    </row>
    <row r="79" spans="1:38" ht="15.75" customHeight="1" x14ac:dyDescent="0.25">
      <c r="A79" s="3">
        <v>1127</v>
      </c>
      <c r="B79" s="14">
        <f t="shared" si="21"/>
        <v>1</v>
      </c>
      <c r="C79" s="9">
        <v>45117</v>
      </c>
      <c r="D79" s="3" t="s">
        <v>717</v>
      </c>
      <c r="E79" s="14" t="str">
        <f t="shared" si="22"/>
        <v>1127Lucero Adrian1</v>
      </c>
      <c r="F79" s="119" t="s">
        <v>718</v>
      </c>
      <c r="G79" s="119" t="s">
        <v>719</v>
      </c>
      <c r="I79" s="10" t="s">
        <v>720</v>
      </c>
      <c r="J79" s="14" t="str">
        <f t="shared" si="23"/>
        <v>Auxilio y cambio de bateria.</v>
      </c>
      <c r="L79" s="3">
        <v>1</v>
      </c>
      <c r="M79" s="10" t="s">
        <v>721</v>
      </c>
      <c r="N79" s="3" t="s">
        <v>108</v>
      </c>
      <c r="Q79" s="7">
        <f>W79</f>
        <v>56250</v>
      </c>
      <c r="R79" s="3" t="s">
        <v>1479</v>
      </c>
      <c r="S79" s="8">
        <f t="shared" si="33"/>
        <v>0</v>
      </c>
      <c r="T79" s="11">
        <v>1</v>
      </c>
      <c r="W79" s="76">
        <v>56250</v>
      </c>
      <c r="X79" s="16">
        <f t="shared" si="24"/>
        <v>56250</v>
      </c>
      <c r="Y79" s="3">
        <v>1</v>
      </c>
      <c r="AB79" s="4">
        <v>3000</v>
      </c>
      <c r="AC79" s="18">
        <f t="shared" si="25"/>
        <v>3000</v>
      </c>
      <c r="AD79" s="19">
        <f t="shared" si="28"/>
        <v>3000</v>
      </c>
      <c r="AE79" s="21">
        <f t="shared" si="26"/>
        <v>56250</v>
      </c>
      <c r="AF79" s="20">
        <f t="shared" si="32"/>
        <v>56250</v>
      </c>
      <c r="AG79" s="20">
        <f t="shared" si="29"/>
        <v>56250</v>
      </c>
      <c r="AH79" s="20">
        <f t="shared" si="30"/>
        <v>3000</v>
      </c>
      <c r="AI79" s="20"/>
      <c r="AJ79" s="20"/>
      <c r="AK79" s="20">
        <f t="shared" si="27"/>
        <v>59250</v>
      </c>
      <c r="AL79" s="171"/>
    </row>
    <row r="80" spans="1:38" ht="15.75" customHeight="1" x14ac:dyDescent="0.25">
      <c r="A80" s="3">
        <v>1128</v>
      </c>
      <c r="B80" s="14">
        <f t="shared" si="21"/>
        <v>1</v>
      </c>
      <c r="C80" s="9">
        <v>45117</v>
      </c>
      <c r="D80" s="3" t="s">
        <v>585</v>
      </c>
      <c r="E80" s="14" t="str">
        <f t="shared" si="22"/>
        <v>1128Rodriguez Jorge1</v>
      </c>
      <c r="F80" s="119" t="s">
        <v>722</v>
      </c>
      <c r="G80" s="119" t="s">
        <v>723</v>
      </c>
      <c r="H80" s="119">
        <v>85848</v>
      </c>
      <c r="I80" s="10" t="s">
        <v>724</v>
      </c>
      <c r="J80" s="14" t="str">
        <f t="shared" si="23"/>
        <v>Sacar tapa de cilindro desarmar integra.</v>
      </c>
      <c r="L80" s="3">
        <v>1</v>
      </c>
      <c r="M80" s="10" t="s">
        <v>728</v>
      </c>
      <c r="N80" s="3" t="s">
        <v>84</v>
      </c>
      <c r="Q80" s="7">
        <v>1214.8399999999999</v>
      </c>
      <c r="R80" s="3" t="s">
        <v>1481</v>
      </c>
      <c r="S80" s="8">
        <f t="shared" si="33"/>
        <v>1.5723552072700933</v>
      </c>
      <c r="T80" s="11">
        <v>3</v>
      </c>
      <c r="W80" s="76">
        <v>3125</v>
      </c>
      <c r="X80" s="16">
        <f t="shared" si="24"/>
        <v>9375</v>
      </c>
      <c r="AC80" s="18">
        <f t="shared" si="25"/>
        <v>0</v>
      </c>
      <c r="AD80" s="19">
        <f t="shared" si="28"/>
        <v>0</v>
      </c>
      <c r="AE80" s="21">
        <f t="shared" si="26"/>
        <v>3644.5199999999995</v>
      </c>
      <c r="AF80" s="20">
        <f t="shared" si="32"/>
        <v>26928.186666666668</v>
      </c>
      <c r="AG80" s="20">
        <f t="shared" si="29"/>
        <v>43355</v>
      </c>
      <c r="AH80" s="20">
        <f t="shared" si="30"/>
        <v>60000</v>
      </c>
      <c r="AI80" s="20"/>
      <c r="AJ80" s="20"/>
      <c r="AK80" s="20">
        <f t="shared" si="27"/>
        <v>103355</v>
      </c>
      <c r="AL80" s="171"/>
    </row>
    <row r="81" spans="1:38" ht="15.75" customHeight="1" x14ac:dyDescent="0.25">
      <c r="A81" s="3">
        <v>1128</v>
      </c>
      <c r="B81" s="14">
        <f t="shared" si="21"/>
        <v>2</v>
      </c>
      <c r="C81" s="9">
        <f t="shared" ref="C81:C86" si="34">IF(A81=A80,C80,"")</f>
        <v>45117</v>
      </c>
      <c r="D81" s="3" t="str">
        <f t="shared" ref="D81:D86" si="35">IF(A81=A80,D80,"")</f>
        <v>Rodriguez Jorge</v>
      </c>
      <c r="E81" s="14" t="str">
        <f t="shared" si="22"/>
        <v>1128Rodriguez Jorge2</v>
      </c>
      <c r="I81" s="10" t="s">
        <v>725</v>
      </c>
      <c r="J81" s="14" t="str">
        <f t="shared" si="23"/>
        <v>Sacar tapa de cilindro desarmar integra. Limpieza y cambio de junta, tapa de cilindro y juego de juntas de descarbonizacion.</v>
      </c>
      <c r="L81" s="3">
        <v>1</v>
      </c>
      <c r="M81" s="10" t="s">
        <v>21</v>
      </c>
      <c r="N81" s="3" t="s">
        <v>84</v>
      </c>
      <c r="Q81" s="7">
        <v>1500</v>
      </c>
      <c r="R81" s="3"/>
      <c r="S81" s="8">
        <f t="shared" si="33"/>
        <v>1</v>
      </c>
      <c r="T81" s="11">
        <v>1</v>
      </c>
      <c r="W81" s="76">
        <v>3000</v>
      </c>
      <c r="X81" s="16">
        <f t="shared" si="24"/>
        <v>3000</v>
      </c>
      <c r="AC81" s="18">
        <f t="shared" si="25"/>
        <v>0</v>
      </c>
      <c r="AD81" s="19">
        <f t="shared" si="28"/>
        <v>0</v>
      </c>
      <c r="AE81" s="21">
        <f t="shared" si="26"/>
        <v>1500</v>
      </c>
      <c r="AF81" s="20">
        <f t="shared" si="32"/>
        <v>0</v>
      </c>
      <c r="AG81" s="20">
        <f t="shared" si="29"/>
        <v>0</v>
      </c>
      <c r="AH81" s="20">
        <f t="shared" si="30"/>
        <v>0</v>
      </c>
      <c r="AI81" s="20"/>
      <c r="AJ81" s="20"/>
      <c r="AK81" s="20">
        <f t="shared" si="27"/>
        <v>0</v>
      </c>
      <c r="AL81" s="171"/>
    </row>
    <row r="82" spans="1:38" ht="15.75" customHeight="1" x14ac:dyDescent="0.25">
      <c r="A82" s="3">
        <v>1128</v>
      </c>
      <c r="B82" s="14">
        <f t="shared" si="21"/>
        <v>3</v>
      </c>
      <c r="C82" s="9">
        <f t="shared" si="34"/>
        <v>45117</v>
      </c>
      <c r="D82" s="3" t="str">
        <f t="shared" si="35"/>
        <v>Rodriguez Jorge</v>
      </c>
      <c r="E82" s="14" t="str">
        <f t="shared" si="22"/>
        <v>1128Rodriguez Jorge3</v>
      </c>
      <c r="I82" s="10" t="s">
        <v>726</v>
      </c>
      <c r="J82" s="14" t="str">
        <f t="shared" si="23"/>
        <v>Sacar tapa de cilindro desarmar integra. Limpieza y cambio de junta, tapa de cilindro y juego de juntas de descarbonizacion. Armado total puesta a punto cambiar aceite. Filtro de aceite, colocar líquido refrigerante.</v>
      </c>
      <c r="L82" s="3">
        <v>1</v>
      </c>
      <c r="M82" s="10" t="s">
        <v>729</v>
      </c>
      <c r="N82" s="3" t="s">
        <v>208</v>
      </c>
      <c r="Q82" s="7">
        <f>+W82*0.8</f>
        <v>6104</v>
      </c>
      <c r="R82" s="3"/>
      <c r="S82" s="8">
        <f t="shared" si="33"/>
        <v>0.25</v>
      </c>
      <c r="T82" s="11">
        <v>1</v>
      </c>
      <c r="W82" s="76">
        <v>7630</v>
      </c>
      <c r="X82" s="16">
        <f t="shared" si="24"/>
        <v>7630</v>
      </c>
      <c r="AC82" s="18">
        <f t="shared" si="25"/>
        <v>0</v>
      </c>
      <c r="AD82" s="19">
        <f t="shared" si="28"/>
        <v>0</v>
      </c>
      <c r="AE82" s="21">
        <f t="shared" si="26"/>
        <v>6104</v>
      </c>
      <c r="AF82" s="20">
        <f t="shared" si="32"/>
        <v>0</v>
      </c>
      <c r="AG82" s="20">
        <f t="shared" si="29"/>
        <v>0</v>
      </c>
      <c r="AH82" s="20">
        <f t="shared" si="30"/>
        <v>0</v>
      </c>
      <c r="AI82" s="20"/>
      <c r="AJ82" s="20"/>
      <c r="AK82" s="20">
        <f t="shared" si="27"/>
        <v>0</v>
      </c>
      <c r="AL82" s="171"/>
    </row>
    <row r="83" spans="1:38" ht="15.75" customHeight="1" x14ac:dyDescent="0.25">
      <c r="A83" s="3">
        <v>1128</v>
      </c>
      <c r="B83" s="14">
        <f t="shared" si="21"/>
        <v>4</v>
      </c>
      <c r="C83" s="9">
        <f t="shared" si="34"/>
        <v>45117</v>
      </c>
      <c r="D83" s="3" t="str">
        <f t="shared" si="35"/>
        <v>Rodriguez Jorge</v>
      </c>
      <c r="E83" s="14" t="str">
        <f t="shared" si="22"/>
        <v>1128Rodriguez Jorge4</v>
      </c>
      <c r="I83" s="10" t="s">
        <v>727</v>
      </c>
      <c r="J83" s="14" t="str">
        <f t="shared" si="23"/>
        <v>Sacar tapa de cilindro desarmar integra. Limpieza y cambio de junta, tapa de cilindro y juego de juntas de descarbonizacion. Armado total puesta a punto cambiar aceite. Filtro de aceite, colocar líquido refrigerante. Limpieza interior del circuito de refrigeración.</v>
      </c>
      <c r="L83" s="3">
        <v>1</v>
      </c>
      <c r="M83" s="10" t="s">
        <v>730</v>
      </c>
      <c r="N83" s="3" t="s">
        <v>208</v>
      </c>
      <c r="Q83" s="7">
        <f>+W83*0.8</f>
        <v>4360</v>
      </c>
      <c r="R83" s="3"/>
      <c r="S83" s="8">
        <f t="shared" si="33"/>
        <v>0.25</v>
      </c>
      <c r="T83" s="11">
        <v>1</v>
      </c>
      <c r="W83" s="76">
        <v>5450</v>
      </c>
      <c r="X83" s="16">
        <f t="shared" si="24"/>
        <v>5450</v>
      </c>
      <c r="AC83" s="18">
        <f t="shared" si="25"/>
        <v>0</v>
      </c>
      <c r="AD83" s="19">
        <f t="shared" si="28"/>
        <v>0</v>
      </c>
      <c r="AE83" s="21">
        <f t="shared" si="26"/>
        <v>4360</v>
      </c>
      <c r="AF83" s="20">
        <f t="shared" si="32"/>
        <v>0</v>
      </c>
      <c r="AG83" s="20">
        <f t="shared" si="29"/>
        <v>0</v>
      </c>
      <c r="AH83" s="20">
        <f t="shared" si="30"/>
        <v>0</v>
      </c>
      <c r="AI83" s="20"/>
      <c r="AJ83" s="20"/>
      <c r="AK83" s="20">
        <f t="shared" si="27"/>
        <v>0</v>
      </c>
      <c r="AL83" s="171"/>
    </row>
    <row r="84" spans="1:38" ht="15.75" customHeight="1" x14ac:dyDescent="0.25">
      <c r="A84" s="3">
        <v>1128</v>
      </c>
      <c r="B84" s="14">
        <f t="shared" si="21"/>
        <v>5</v>
      </c>
      <c r="C84" s="9">
        <f t="shared" si="34"/>
        <v>45117</v>
      </c>
      <c r="D84" s="3" t="str">
        <f t="shared" si="35"/>
        <v>Rodriguez Jorge</v>
      </c>
      <c r="E84" s="14" t="str">
        <f t="shared" si="22"/>
        <v>1128Rodriguez Jorge5</v>
      </c>
      <c r="J84" s="14" t="str">
        <f t="shared" si="23"/>
        <v xml:space="preserve">Sacar tapa de cilindro desarmar integra. Limpieza y cambio de junta, tapa de cilindro y juego de juntas de descarbonizacion. Armado total puesta a punto cambiar aceite. Filtro de aceite, colocar líquido refrigerante. Limpieza interior del circuito de refrigeración. </v>
      </c>
      <c r="L84" s="3">
        <v>1</v>
      </c>
      <c r="M84" s="10" t="s">
        <v>731</v>
      </c>
      <c r="N84" s="3" t="s">
        <v>84</v>
      </c>
      <c r="Q84" s="7">
        <f>+W84/(1+S84)</f>
        <v>5166.666666666667</v>
      </c>
      <c r="R84" s="3"/>
      <c r="S84" s="8">
        <v>0.2</v>
      </c>
      <c r="T84" s="11">
        <v>1</v>
      </c>
      <c r="W84" s="76">
        <v>6200</v>
      </c>
      <c r="X84" s="16">
        <f t="shared" si="24"/>
        <v>6200</v>
      </c>
      <c r="AC84" s="18">
        <f t="shared" si="25"/>
        <v>0</v>
      </c>
      <c r="AD84" s="19">
        <f t="shared" si="28"/>
        <v>0</v>
      </c>
      <c r="AE84" s="21">
        <f t="shared" si="26"/>
        <v>5166.666666666667</v>
      </c>
      <c r="AF84" s="20">
        <f t="shared" si="32"/>
        <v>0</v>
      </c>
      <c r="AG84" s="20">
        <f t="shared" si="29"/>
        <v>0</v>
      </c>
      <c r="AH84" s="20">
        <f t="shared" si="30"/>
        <v>0</v>
      </c>
      <c r="AI84" s="20"/>
      <c r="AJ84" s="20"/>
      <c r="AK84" s="20">
        <f t="shared" si="27"/>
        <v>0</v>
      </c>
      <c r="AL84" s="171"/>
    </row>
    <row r="85" spans="1:38" ht="15.75" customHeight="1" x14ac:dyDescent="0.25">
      <c r="A85" s="3">
        <v>1128</v>
      </c>
      <c r="B85" s="14">
        <f t="shared" si="21"/>
        <v>6</v>
      </c>
      <c r="C85" s="9">
        <f t="shared" si="34"/>
        <v>45117</v>
      </c>
      <c r="D85" s="3" t="str">
        <f t="shared" si="35"/>
        <v>Rodriguez Jorge</v>
      </c>
      <c r="E85" s="14" t="str">
        <f t="shared" si="22"/>
        <v>1128Rodriguez Jorge6</v>
      </c>
      <c r="J85" s="14" t="str">
        <f t="shared" si="23"/>
        <v xml:space="preserve">Sacar tapa de cilindro desarmar integra. Limpieza y cambio de junta, tapa de cilindro y juego de juntas de descarbonizacion. Armado total puesta a punto cambiar aceite. Filtro de aceite, colocar líquido refrigerante. Limpieza interior del circuito de refrigeración.  </v>
      </c>
      <c r="L85" s="3">
        <v>1</v>
      </c>
      <c r="M85" s="10" t="s">
        <v>732</v>
      </c>
      <c r="N85" s="3" t="s">
        <v>734</v>
      </c>
      <c r="Q85" s="7">
        <f>+W85*0.8</f>
        <v>4000</v>
      </c>
      <c r="R85" s="3"/>
      <c r="S85" s="8">
        <f>+(W85-Q85)/Q85</f>
        <v>0.25</v>
      </c>
      <c r="T85" s="11">
        <v>1</v>
      </c>
      <c r="W85" s="76">
        <v>5000</v>
      </c>
      <c r="X85" s="16">
        <f t="shared" si="24"/>
        <v>5000</v>
      </c>
      <c r="AC85" s="18">
        <f t="shared" si="25"/>
        <v>0</v>
      </c>
      <c r="AD85" s="19">
        <f t="shared" si="28"/>
        <v>0</v>
      </c>
      <c r="AE85" s="21">
        <f t="shared" si="26"/>
        <v>4000</v>
      </c>
      <c r="AF85" s="20">
        <f t="shared" si="32"/>
        <v>0</v>
      </c>
      <c r="AG85" s="20">
        <f t="shared" si="29"/>
        <v>0</v>
      </c>
      <c r="AH85" s="20">
        <f t="shared" si="30"/>
        <v>0</v>
      </c>
      <c r="AI85" s="20"/>
      <c r="AJ85" s="20"/>
      <c r="AK85" s="20">
        <f t="shared" si="27"/>
        <v>0</v>
      </c>
      <c r="AL85" s="171"/>
    </row>
    <row r="86" spans="1:38" ht="15.75" customHeight="1" x14ac:dyDescent="0.25">
      <c r="A86" s="3">
        <v>1128</v>
      </c>
      <c r="B86" s="14">
        <f t="shared" si="21"/>
        <v>7</v>
      </c>
      <c r="C86" s="9">
        <f t="shared" si="34"/>
        <v>45117</v>
      </c>
      <c r="D86" s="3" t="str">
        <f t="shared" si="35"/>
        <v>Rodriguez Jorge</v>
      </c>
      <c r="E86" s="14" t="str">
        <f t="shared" si="22"/>
        <v>1128Rodriguez Jorge7</v>
      </c>
      <c r="J86" s="14" t="str">
        <f t="shared" si="23"/>
        <v xml:space="preserve">Sacar tapa de cilindro desarmar integra. Limpieza y cambio de junta, tapa de cilindro y juego de juntas de descarbonizacion. Armado total puesta a punto cambiar aceite. Filtro de aceite, colocar líquido refrigerante. Limpieza interior del circuito de refrigeración.   </v>
      </c>
      <c r="L86" s="3">
        <v>1</v>
      </c>
      <c r="M86" s="10" t="s">
        <v>733</v>
      </c>
      <c r="N86" s="3" t="s">
        <v>84</v>
      </c>
      <c r="Q86" s="7">
        <v>2153</v>
      </c>
      <c r="R86" s="3"/>
      <c r="S86" s="8">
        <f>+(W86-Q86)/Q86</f>
        <v>2.1119368323269856</v>
      </c>
      <c r="T86" s="11">
        <v>1</v>
      </c>
      <c r="W86" s="76">
        <v>6700</v>
      </c>
      <c r="X86" s="16">
        <f t="shared" si="24"/>
        <v>6700</v>
      </c>
      <c r="Y86" s="3">
        <v>1</v>
      </c>
      <c r="AB86" s="4">
        <v>60000</v>
      </c>
      <c r="AC86" s="18">
        <f t="shared" si="25"/>
        <v>60000</v>
      </c>
      <c r="AD86" s="19">
        <f t="shared" si="28"/>
        <v>60000</v>
      </c>
      <c r="AE86" s="21">
        <f t="shared" si="26"/>
        <v>2153</v>
      </c>
      <c r="AF86" s="20">
        <f t="shared" si="32"/>
        <v>0</v>
      </c>
      <c r="AG86" s="20">
        <f t="shared" si="29"/>
        <v>0</v>
      </c>
      <c r="AH86" s="20">
        <f t="shared" si="30"/>
        <v>0</v>
      </c>
      <c r="AI86" s="20"/>
      <c r="AJ86" s="20"/>
      <c r="AK86" s="20">
        <f t="shared" si="27"/>
        <v>0</v>
      </c>
      <c r="AL86" s="171"/>
    </row>
    <row r="87" spans="1:38" ht="15.75" customHeight="1" x14ac:dyDescent="0.25">
      <c r="A87" s="3">
        <v>1130</v>
      </c>
      <c r="B87" s="14">
        <f t="shared" si="21"/>
        <v>1</v>
      </c>
      <c r="C87" s="9">
        <v>45118</v>
      </c>
      <c r="D87" s="3" t="s">
        <v>427</v>
      </c>
      <c r="E87" s="14" t="str">
        <f t="shared" si="22"/>
        <v>1130Lang Juan Pablo1</v>
      </c>
      <c r="G87" s="119" t="s">
        <v>737</v>
      </c>
      <c r="H87" s="119">
        <v>120697</v>
      </c>
      <c r="I87" s="10" t="s">
        <v>690</v>
      </c>
      <c r="J87" s="14" t="str">
        <f t="shared" si="23"/>
        <v>Desarmar distribución completa.</v>
      </c>
      <c r="L87" s="3">
        <v>1</v>
      </c>
      <c r="M87" s="10" t="s">
        <v>694</v>
      </c>
      <c r="N87" s="3" t="s">
        <v>743</v>
      </c>
      <c r="Q87" s="7">
        <v>87000</v>
      </c>
      <c r="R87" s="3" t="s">
        <v>1480</v>
      </c>
      <c r="S87" s="8"/>
      <c r="T87" s="11">
        <v>1</v>
      </c>
      <c r="W87" s="76">
        <v>87000</v>
      </c>
      <c r="X87" s="16">
        <f t="shared" si="24"/>
        <v>87000</v>
      </c>
      <c r="AC87" s="18">
        <f t="shared" si="25"/>
        <v>0</v>
      </c>
      <c r="AD87" s="19">
        <f t="shared" si="28"/>
        <v>0</v>
      </c>
      <c r="AE87" s="21">
        <f t="shared" si="26"/>
        <v>87000</v>
      </c>
      <c r="AF87" s="20">
        <f t="shared" si="32"/>
        <v>142274</v>
      </c>
      <c r="AG87" s="20">
        <f t="shared" si="29"/>
        <v>159300</v>
      </c>
      <c r="AH87" s="20">
        <f t="shared" si="30"/>
        <v>55000</v>
      </c>
      <c r="AI87" s="20"/>
      <c r="AJ87" s="20"/>
      <c r="AK87" s="20">
        <f t="shared" si="27"/>
        <v>214300</v>
      </c>
      <c r="AL87" s="171"/>
    </row>
    <row r="88" spans="1:38" ht="15.75" customHeight="1" x14ac:dyDescent="0.25">
      <c r="A88" s="3">
        <v>1130</v>
      </c>
      <c r="B88" s="14">
        <f t="shared" si="21"/>
        <v>2</v>
      </c>
      <c r="C88" s="9">
        <f>IF(A88=A87,C87,"")</f>
        <v>45118</v>
      </c>
      <c r="D88" s="3" t="str">
        <f>IF(A88=A87,D87,"")</f>
        <v>Lang Juan Pablo</v>
      </c>
      <c r="E88" s="14" t="str">
        <f t="shared" si="22"/>
        <v>1130Lang Juan Pablo2</v>
      </c>
      <c r="I88" s="10" t="s">
        <v>738</v>
      </c>
      <c r="J88" s="14" t="str">
        <f t="shared" si="23"/>
        <v>Desarmar distribución completa. Cambiar kit de distribución.</v>
      </c>
      <c r="L88" s="3">
        <v>1</v>
      </c>
      <c r="M88" s="10" t="s">
        <v>198</v>
      </c>
      <c r="N88" s="3" t="s">
        <v>743</v>
      </c>
      <c r="Q88" s="7">
        <v>5000</v>
      </c>
      <c r="R88" s="3"/>
      <c r="S88" s="8"/>
      <c r="T88" s="11">
        <v>1</v>
      </c>
      <c r="W88" s="76">
        <v>5000</v>
      </c>
      <c r="X88" s="16">
        <f t="shared" si="24"/>
        <v>5000</v>
      </c>
      <c r="AC88" s="18">
        <f t="shared" si="25"/>
        <v>0</v>
      </c>
      <c r="AD88" s="19">
        <f t="shared" si="28"/>
        <v>0</v>
      </c>
      <c r="AE88" s="21">
        <f t="shared" si="26"/>
        <v>5000</v>
      </c>
      <c r="AF88" s="20">
        <f t="shared" si="32"/>
        <v>0</v>
      </c>
      <c r="AG88" s="20">
        <f t="shared" si="29"/>
        <v>0</v>
      </c>
      <c r="AH88" s="20">
        <f t="shared" si="30"/>
        <v>0</v>
      </c>
      <c r="AI88" s="20"/>
      <c r="AJ88" s="20"/>
      <c r="AK88" s="20">
        <f t="shared" si="27"/>
        <v>0</v>
      </c>
      <c r="AL88" s="171"/>
    </row>
    <row r="89" spans="1:38" ht="15.75" customHeight="1" x14ac:dyDescent="0.25">
      <c r="A89" s="3">
        <v>1130</v>
      </c>
      <c r="B89" s="14">
        <f t="shared" si="21"/>
        <v>3</v>
      </c>
      <c r="C89" s="9">
        <f>IF(A89=A88,C88,"")</f>
        <v>45118</v>
      </c>
      <c r="D89" s="3" t="str">
        <f>IF(A89=A88,D88,"")</f>
        <v>Lang Juan Pablo</v>
      </c>
      <c r="E89" s="14" t="str">
        <f t="shared" si="22"/>
        <v>1130Lang Juan Pablo3</v>
      </c>
      <c r="I89" s="10" t="s">
        <v>739</v>
      </c>
      <c r="J89" s="14" t="str">
        <f t="shared" si="23"/>
        <v>Desarmar distribución completa. Cambiar kit de distribución. Cambiar bomba de agua y poleas.</v>
      </c>
      <c r="L89" s="3">
        <v>1</v>
      </c>
      <c r="M89" s="10" t="s">
        <v>693</v>
      </c>
      <c r="N89" s="3" t="s">
        <v>734</v>
      </c>
      <c r="Q89" s="7">
        <f>+W89*0.8</f>
        <v>31040</v>
      </c>
      <c r="R89" s="3"/>
      <c r="S89" s="8">
        <f t="shared" ref="S89:S100" si="36">+(W89-Q89)/Q89</f>
        <v>0.25</v>
      </c>
      <c r="T89" s="11">
        <v>1</v>
      </c>
      <c r="W89" s="76">
        <v>38800</v>
      </c>
      <c r="X89" s="16">
        <f t="shared" si="24"/>
        <v>38800</v>
      </c>
      <c r="AC89" s="18">
        <f t="shared" si="25"/>
        <v>0</v>
      </c>
      <c r="AD89" s="19">
        <f t="shared" si="28"/>
        <v>0</v>
      </c>
      <c r="AE89" s="21">
        <f t="shared" si="26"/>
        <v>31040</v>
      </c>
      <c r="AF89" s="20">
        <f t="shared" si="32"/>
        <v>0</v>
      </c>
      <c r="AG89" s="20">
        <f t="shared" si="29"/>
        <v>0</v>
      </c>
      <c r="AH89" s="20">
        <f t="shared" si="30"/>
        <v>0</v>
      </c>
      <c r="AI89" s="20"/>
      <c r="AJ89" s="20"/>
      <c r="AK89" s="20">
        <f t="shared" si="27"/>
        <v>0</v>
      </c>
      <c r="AL89" s="171"/>
    </row>
    <row r="90" spans="1:38" ht="15.75" customHeight="1" x14ac:dyDescent="0.25">
      <c r="A90" s="3">
        <v>1130</v>
      </c>
      <c r="B90" s="14">
        <f t="shared" si="21"/>
        <v>4</v>
      </c>
      <c r="C90" s="9">
        <f>IF(A90=A89,C89,"")</f>
        <v>45118</v>
      </c>
      <c r="D90" s="3" t="str">
        <f>IF(A90=A89,D89,"")</f>
        <v>Lang Juan Pablo</v>
      </c>
      <c r="E90" s="14" t="str">
        <f t="shared" si="22"/>
        <v>1130Lang Juan Pablo4</v>
      </c>
      <c r="I90" s="10" t="s">
        <v>740</v>
      </c>
      <c r="J90" s="14" t="str">
        <f t="shared" si="23"/>
        <v xml:space="preserve">Desarmar distribución completa. Cambiar kit de distribución. Cambiar bomba de agua y poleas. Limpiar circuito refrigerante. </v>
      </c>
      <c r="L90" s="3">
        <v>1</v>
      </c>
      <c r="M90" s="10" t="s">
        <v>741</v>
      </c>
      <c r="N90" s="3" t="s">
        <v>734</v>
      </c>
      <c r="Q90" s="7">
        <f>+W90*0.8</f>
        <v>10400</v>
      </c>
      <c r="R90" s="3"/>
      <c r="S90" s="8">
        <f t="shared" si="36"/>
        <v>0.25</v>
      </c>
      <c r="T90" s="11">
        <v>1</v>
      </c>
      <c r="W90" s="76">
        <v>13000</v>
      </c>
      <c r="X90" s="16">
        <f t="shared" si="24"/>
        <v>13000</v>
      </c>
      <c r="AC90" s="18">
        <f t="shared" si="25"/>
        <v>0</v>
      </c>
      <c r="AD90" s="19">
        <f t="shared" si="28"/>
        <v>0</v>
      </c>
      <c r="AE90" s="21">
        <f t="shared" si="26"/>
        <v>10400</v>
      </c>
      <c r="AF90" s="20">
        <f t="shared" si="32"/>
        <v>0</v>
      </c>
      <c r="AG90" s="20">
        <f t="shared" si="29"/>
        <v>0</v>
      </c>
      <c r="AH90" s="20">
        <f t="shared" si="30"/>
        <v>0</v>
      </c>
      <c r="AI90" s="20"/>
      <c r="AJ90" s="20"/>
      <c r="AK90" s="20">
        <f t="shared" si="27"/>
        <v>0</v>
      </c>
      <c r="AL90" s="171"/>
    </row>
    <row r="91" spans="1:38" ht="15.75" customHeight="1" x14ac:dyDescent="0.25">
      <c r="A91" s="3">
        <v>1130</v>
      </c>
      <c r="B91" s="14">
        <f t="shared" si="21"/>
        <v>5</v>
      </c>
      <c r="C91" s="9">
        <f>IF(A91=A90,C90,"")</f>
        <v>45118</v>
      </c>
      <c r="D91" s="3" t="str">
        <f>IF(A91=A90,D90,"")</f>
        <v>Lang Juan Pablo</v>
      </c>
      <c r="E91" s="14" t="str">
        <f t="shared" si="22"/>
        <v>1130Lang Juan Pablo5</v>
      </c>
      <c r="I91" s="10" t="s">
        <v>196</v>
      </c>
      <c r="J91" s="14" t="str">
        <f t="shared" si="23"/>
        <v>Desarmar distribución completa. Cambiar kit de distribución. Cambiar bomba de agua y poleas. Limpiar circuito refrigerante.  Puesta a punto. Armado total.</v>
      </c>
      <c r="L91" s="3">
        <v>1</v>
      </c>
      <c r="M91" s="10" t="s">
        <v>742</v>
      </c>
      <c r="N91" s="3" t="s">
        <v>734</v>
      </c>
      <c r="Q91" s="7">
        <f>+W91*0.8</f>
        <v>7040</v>
      </c>
      <c r="R91" s="3"/>
      <c r="S91" s="8">
        <f t="shared" si="36"/>
        <v>0.25</v>
      </c>
      <c r="T91" s="11">
        <v>1</v>
      </c>
      <c r="W91" s="76">
        <v>8800</v>
      </c>
      <c r="X91" s="16">
        <f t="shared" si="24"/>
        <v>8800</v>
      </c>
      <c r="AC91" s="18">
        <f t="shared" si="25"/>
        <v>0</v>
      </c>
      <c r="AD91" s="19">
        <f t="shared" si="28"/>
        <v>0</v>
      </c>
      <c r="AE91" s="21">
        <f t="shared" si="26"/>
        <v>7040</v>
      </c>
      <c r="AF91" s="20">
        <f t="shared" si="32"/>
        <v>0</v>
      </c>
      <c r="AG91" s="20">
        <f t="shared" si="29"/>
        <v>0</v>
      </c>
      <c r="AH91" s="20">
        <f t="shared" si="30"/>
        <v>0</v>
      </c>
      <c r="AI91" s="20"/>
      <c r="AJ91" s="20"/>
      <c r="AK91" s="20">
        <f t="shared" si="27"/>
        <v>0</v>
      </c>
      <c r="AL91" s="171"/>
    </row>
    <row r="92" spans="1:38" ht="15.75" customHeight="1" x14ac:dyDescent="0.25">
      <c r="A92" s="3">
        <v>1130</v>
      </c>
      <c r="B92" s="14">
        <f t="shared" si="21"/>
        <v>6</v>
      </c>
      <c r="C92" s="9">
        <f>IF(A92=A91,C91,"")</f>
        <v>45118</v>
      </c>
      <c r="D92" s="3" t="str">
        <f>IF(A92=A91,D91,"")</f>
        <v>Lang Juan Pablo</v>
      </c>
      <c r="E92" s="14" t="str">
        <f t="shared" si="22"/>
        <v>1130Lang Juan Pablo6</v>
      </c>
      <c r="J92" s="14" t="str">
        <f t="shared" si="23"/>
        <v xml:space="preserve">Desarmar distribución completa. Cambiar kit de distribución. Cambiar bomba de agua y poleas. Limpiar circuito refrigerante.  Puesta a punto. Armado total. </v>
      </c>
      <c r="L92" s="3">
        <v>1</v>
      </c>
      <c r="M92" s="10" t="s">
        <v>736</v>
      </c>
      <c r="N92" s="3" t="s">
        <v>84</v>
      </c>
      <c r="Q92" s="7">
        <v>1794</v>
      </c>
      <c r="R92" s="3"/>
      <c r="S92" s="8">
        <f t="shared" si="36"/>
        <v>2.7346711259754737</v>
      </c>
      <c r="T92" s="11">
        <v>1</v>
      </c>
      <c r="W92" s="76">
        <v>6700</v>
      </c>
      <c r="X92" s="16">
        <f t="shared" si="24"/>
        <v>6700</v>
      </c>
      <c r="Y92" s="3">
        <v>1</v>
      </c>
      <c r="AB92" s="4">
        <v>55000</v>
      </c>
      <c r="AC92" s="18">
        <f t="shared" si="25"/>
        <v>55000</v>
      </c>
      <c r="AD92" s="19">
        <f t="shared" si="28"/>
        <v>55000</v>
      </c>
      <c r="AE92" s="21">
        <f t="shared" si="26"/>
        <v>1794</v>
      </c>
      <c r="AF92" s="20">
        <f t="shared" si="32"/>
        <v>0</v>
      </c>
      <c r="AG92" s="20">
        <f t="shared" si="29"/>
        <v>0</v>
      </c>
      <c r="AH92" s="20">
        <f t="shared" si="30"/>
        <v>0</v>
      </c>
      <c r="AI92" s="20"/>
      <c r="AJ92" s="20"/>
      <c r="AK92" s="20">
        <f t="shared" si="27"/>
        <v>0</v>
      </c>
      <c r="AL92" s="171"/>
    </row>
    <row r="93" spans="1:38" ht="15.75" customHeight="1" x14ac:dyDescent="0.25">
      <c r="A93" s="3">
        <v>1131</v>
      </c>
      <c r="B93" s="14">
        <f t="shared" si="21"/>
        <v>1</v>
      </c>
      <c r="C93" s="9">
        <v>45117</v>
      </c>
      <c r="D93" s="3" t="s">
        <v>748</v>
      </c>
      <c r="E93" s="14"/>
      <c r="G93" s="119" t="s">
        <v>749</v>
      </c>
      <c r="I93" s="10" t="s">
        <v>200</v>
      </c>
      <c r="J93" s="14"/>
      <c r="L93" s="3">
        <v>1</v>
      </c>
      <c r="M93" s="10" t="s">
        <v>753</v>
      </c>
      <c r="N93" s="3" t="s">
        <v>208</v>
      </c>
      <c r="Q93" s="7">
        <f>+W93*0.8</f>
        <v>7008</v>
      </c>
      <c r="R93" s="3" t="s">
        <v>1479</v>
      </c>
      <c r="S93" s="8">
        <f t="shared" si="36"/>
        <v>0.25</v>
      </c>
      <c r="T93" s="11">
        <v>1</v>
      </c>
      <c r="W93" s="76">
        <v>8760</v>
      </c>
      <c r="X93" s="16">
        <f t="shared" si="24"/>
        <v>8760</v>
      </c>
      <c r="AC93" s="18"/>
      <c r="AD93" s="19"/>
      <c r="AE93" s="21">
        <f t="shared" si="26"/>
        <v>7008</v>
      </c>
      <c r="AF93" s="20"/>
      <c r="AG93" s="20"/>
      <c r="AH93" s="20"/>
      <c r="AI93" s="20"/>
      <c r="AJ93" s="20"/>
      <c r="AK93" s="20"/>
      <c r="AL93" s="171"/>
    </row>
    <row r="94" spans="1:38" ht="15.75" customHeight="1" x14ac:dyDescent="0.25">
      <c r="A94" s="3">
        <v>1131</v>
      </c>
      <c r="B94" s="14">
        <f t="shared" si="21"/>
        <v>2</v>
      </c>
      <c r="C94" s="9">
        <f>IF(A94=A93,C93,"")</f>
        <v>45117</v>
      </c>
      <c r="D94" s="3" t="str">
        <f>IF(A94=A93,D93,"")</f>
        <v>Orsa Antonio</v>
      </c>
      <c r="E94" s="14" t="str">
        <f t="shared" ref="E94:E125" si="37">CONCATENATE(A94,D94,B94)</f>
        <v>1131Orsa Antonio2</v>
      </c>
      <c r="I94" s="10" t="s">
        <v>750</v>
      </c>
      <c r="J94" s="14" t="str">
        <f t="shared" ref="J94:J125" si="38">IF(A94=A93,CONCATENATE(J93," ",I94),I94)</f>
        <v xml:space="preserve"> Sacar parrilla de suspensión mismo lado.</v>
      </c>
      <c r="L94" s="3">
        <v>1</v>
      </c>
      <c r="M94" s="10" t="s">
        <v>754</v>
      </c>
      <c r="N94" s="3" t="s">
        <v>199</v>
      </c>
      <c r="Q94" s="7">
        <f>+W94*0.8</f>
        <v>2940</v>
      </c>
      <c r="R94" s="3"/>
      <c r="S94" s="8">
        <f t="shared" si="36"/>
        <v>0.25</v>
      </c>
      <c r="T94" s="11">
        <v>1</v>
      </c>
      <c r="W94" s="76">
        <v>3675</v>
      </c>
      <c r="X94" s="16">
        <f t="shared" si="24"/>
        <v>3675</v>
      </c>
      <c r="AC94" s="18">
        <f t="shared" ref="AC94:AC124" si="39">+AB94*Y94</f>
        <v>0</v>
      </c>
      <c r="AD94" s="19">
        <f t="shared" ref="AD94:AD125" si="40">IF(A94=A93,AD93+AC94,AC94)</f>
        <v>0</v>
      </c>
      <c r="AE94" s="21">
        <f t="shared" si="26"/>
        <v>2940</v>
      </c>
      <c r="AF94" s="20">
        <f t="shared" ref="AF94:AF125" si="41">IF(A94=A93,0,(SUMIF($A$3:$A$999956,A94,$Q$3:$Q$999956)))+IF(A94=A93,0,(SUMIF($A$3:$A$999956,A94,$R$3:$R$999956)))</f>
        <v>0</v>
      </c>
      <c r="AG94" s="20">
        <f t="shared" ref="AG94:AG125" si="42">IF(A94=A93,0,(SUMIF($A$3:$A$999956,A94,($X$3:$X$999956))))</f>
        <v>0</v>
      </c>
      <c r="AH94" s="20">
        <f t="shared" ref="AH94:AH125" si="43">IF(A94=A93,0,(SUMIF($A$3:$A$999956,A94,($AC$3:$AC$999956))))</f>
        <v>0</v>
      </c>
      <c r="AI94" s="20"/>
      <c r="AJ94" s="20"/>
      <c r="AK94" s="20">
        <f t="shared" ref="AK94:AK157" si="44">AH94+AG94</f>
        <v>0</v>
      </c>
      <c r="AL94" s="171"/>
    </row>
    <row r="95" spans="1:38" ht="15.75" customHeight="1" x14ac:dyDescent="0.25">
      <c r="A95" s="3">
        <v>1131</v>
      </c>
      <c r="B95" s="14">
        <f t="shared" si="21"/>
        <v>3</v>
      </c>
      <c r="C95" s="9">
        <f>IF(A95=A94,C94,"")</f>
        <v>45117</v>
      </c>
      <c r="D95" s="3" t="str">
        <f>IF(A95=A94,D94,"")</f>
        <v>Orsa Antonio</v>
      </c>
      <c r="E95" s="14" t="str">
        <f t="shared" si="37"/>
        <v>1131Orsa Antonio3</v>
      </c>
      <c r="I95" s="10" t="s">
        <v>751</v>
      </c>
      <c r="J95" s="14" t="str">
        <f t="shared" si="38"/>
        <v xml:space="preserve"> Sacar parrilla de suspensión mismo lado. Reparar co ambos bujes nuevos y cambiar bujes de barra de estabilizadora.</v>
      </c>
      <c r="L95" s="3">
        <v>1</v>
      </c>
      <c r="M95" s="10" t="s">
        <v>755</v>
      </c>
      <c r="N95" s="3" t="s">
        <v>199</v>
      </c>
      <c r="Q95" s="7">
        <f>+W95*0.8</f>
        <v>2940</v>
      </c>
      <c r="R95" s="3"/>
      <c r="S95" s="8">
        <f t="shared" si="36"/>
        <v>0.25</v>
      </c>
      <c r="T95" s="11">
        <v>1</v>
      </c>
      <c r="W95" s="76">
        <v>3675</v>
      </c>
      <c r="X95" s="16">
        <f t="shared" si="24"/>
        <v>3675</v>
      </c>
      <c r="Y95" s="3">
        <v>1</v>
      </c>
      <c r="AB95" s="4">
        <v>15000</v>
      </c>
      <c r="AC95" s="18">
        <f t="shared" si="39"/>
        <v>15000</v>
      </c>
      <c r="AD95" s="19">
        <f t="shared" si="40"/>
        <v>15000</v>
      </c>
      <c r="AE95" s="21">
        <f t="shared" si="26"/>
        <v>2940</v>
      </c>
      <c r="AF95" s="20">
        <f t="shared" si="41"/>
        <v>0</v>
      </c>
      <c r="AG95" s="20">
        <f t="shared" si="42"/>
        <v>0</v>
      </c>
      <c r="AH95" s="20">
        <f t="shared" si="43"/>
        <v>0</v>
      </c>
      <c r="AI95" s="20"/>
      <c r="AJ95" s="20"/>
      <c r="AK95" s="20">
        <f t="shared" si="44"/>
        <v>0</v>
      </c>
      <c r="AL95" s="171"/>
    </row>
    <row r="96" spans="1:38" ht="15.75" customHeight="1" x14ac:dyDescent="0.25">
      <c r="A96" s="3">
        <v>1131</v>
      </c>
      <c r="B96" s="14">
        <f t="shared" si="21"/>
        <v>4</v>
      </c>
      <c r="C96" s="9">
        <f>IF(A96=A95,C95,"")</f>
        <v>45117</v>
      </c>
      <c r="D96" s="3" t="str">
        <f>IF(A96=A95,D95,"")</f>
        <v>Orsa Antonio</v>
      </c>
      <c r="E96" s="14" t="str">
        <f t="shared" si="37"/>
        <v>1131Orsa Antonio4</v>
      </c>
      <c r="I96" s="10" t="s">
        <v>752</v>
      </c>
      <c r="J96" s="14" t="str">
        <f t="shared" si="38"/>
        <v xml:space="preserve"> Sacar parrilla de suspensión mismo lado. Reparar co ambos bujes nuevos y cambiar bujes de barra de estabilizadora. Regular convergencia.</v>
      </c>
      <c r="L96" s="3">
        <v>1</v>
      </c>
      <c r="M96" s="10" t="s">
        <v>753</v>
      </c>
      <c r="N96" s="3" t="s">
        <v>208</v>
      </c>
      <c r="Q96" s="7">
        <f>+W96*0.8</f>
        <v>7008</v>
      </c>
      <c r="R96" s="3"/>
      <c r="S96" s="8">
        <f t="shared" si="36"/>
        <v>0.25</v>
      </c>
      <c r="T96" s="11">
        <v>1</v>
      </c>
      <c r="W96" s="76">
        <v>8760</v>
      </c>
      <c r="X96" s="16">
        <f t="shared" si="24"/>
        <v>8760</v>
      </c>
      <c r="AC96" s="18">
        <f t="shared" si="39"/>
        <v>0</v>
      </c>
      <c r="AD96" s="19">
        <f t="shared" si="40"/>
        <v>15000</v>
      </c>
      <c r="AE96" s="21">
        <f t="shared" si="26"/>
        <v>7008</v>
      </c>
      <c r="AF96" s="20">
        <f t="shared" si="41"/>
        <v>0</v>
      </c>
      <c r="AG96" s="20">
        <f t="shared" si="42"/>
        <v>0</v>
      </c>
      <c r="AH96" s="20">
        <f t="shared" si="43"/>
        <v>0</v>
      </c>
      <c r="AI96" s="20"/>
      <c r="AJ96" s="20"/>
      <c r="AK96" s="20">
        <f t="shared" si="44"/>
        <v>0</v>
      </c>
      <c r="AL96" s="171"/>
    </row>
    <row r="97" spans="1:38" ht="15.75" customHeight="1" x14ac:dyDescent="0.25">
      <c r="A97" s="3">
        <v>1132</v>
      </c>
      <c r="B97" s="14">
        <f t="shared" si="21"/>
        <v>1</v>
      </c>
      <c r="C97" s="9">
        <v>45119</v>
      </c>
      <c r="D97" s="3" t="s">
        <v>759</v>
      </c>
      <c r="E97" s="14" t="str">
        <f t="shared" si="37"/>
        <v>1132Martinich Nahuel1</v>
      </c>
      <c r="F97" s="119" t="s">
        <v>756</v>
      </c>
      <c r="G97" s="119" t="s">
        <v>719</v>
      </c>
      <c r="H97" s="119">
        <v>43403</v>
      </c>
      <c r="I97" s="10" t="s">
        <v>95</v>
      </c>
      <c r="J97" s="14" t="str">
        <f t="shared" si="38"/>
        <v>Service cambio de aceite y filtro.</v>
      </c>
      <c r="L97" s="3">
        <v>1</v>
      </c>
      <c r="M97" s="10" t="s">
        <v>123</v>
      </c>
      <c r="N97" s="3" t="s">
        <v>84</v>
      </c>
      <c r="Q97" s="7">
        <v>1214.8399999999999</v>
      </c>
      <c r="R97" s="3" t="s">
        <v>1478</v>
      </c>
      <c r="S97" s="8">
        <f t="shared" si="36"/>
        <v>1.5723552072700933</v>
      </c>
      <c r="T97" s="11">
        <v>1</v>
      </c>
      <c r="W97" s="76">
        <v>3125</v>
      </c>
      <c r="X97" s="16">
        <f t="shared" si="24"/>
        <v>3125</v>
      </c>
      <c r="AC97" s="18">
        <f t="shared" si="39"/>
        <v>0</v>
      </c>
      <c r="AD97" s="19">
        <f t="shared" si="40"/>
        <v>0</v>
      </c>
      <c r="AE97" s="21">
        <f t="shared" si="26"/>
        <v>1214.8399999999999</v>
      </c>
      <c r="AF97" s="20">
        <f t="shared" si="41"/>
        <v>18159.506666666668</v>
      </c>
      <c r="AG97" s="20">
        <f t="shared" si="42"/>
        <v>33155</v>
      </c>
      <c r="AH97" s="20">
        <f t="shared" si="43"/>
        <v>40000</v>
      </c>
      <c r="AI97" s="20"/>
      <c r="AJ97" s="20"/>
      <c r="AK97" s="20">
        <f t="shared" si="44"/>
        <v>73155</v>
      </c>
      <c r="AL97" s="171"/>
    </row>
    <row r="98" spans="1:38" ht="15.75" customHeight="1" x14ac:dyDescent="0.25">
      <c r="A98" s="3">
        <v>1132</v>
      </c>
      <c r="B98" s="14">
        <f t="shared" si="21"/>
        <v>2</v>
      </c>
      <c r="C98" s="9">
        <f t="shared" ref="C98:C103" si="45">IF(A98=A97,C97,"")</f>
        <v>45119</v>
      </c>
      <c r="D98" s="3" t="str">
        <f t="shared" ref="D98:D103" si="46">IF(A98=A97,D97,"")</f>
        <v>Martinich Nahuel</v>
      </c>
      <c r="E98" s="14" t="str">
        <f t="shared" si="37"/>
        <v>1132Martinich Nahuel2</v>
      </c>
      <c r="I98" s="10" t="s">
        <v>111</v>
      </c>
      <c r="J98" s="14" t="str">
        <f t="shared" si="38"/>
        <v>Service cambio de aceite y filtro. Control general del vehículo.</v>
      </c>
      <c r="L98" s="3">
        <v>1</v>
      </c>
      <c r="M98" s="10" t="s">
        <v>21</v>
      </c>
      <c r="N98" s="3" t="s">
        <v>84</v>
      </c>
      <c r="Q98" s="7">
        <v>1500</v>
      </c>
      <c r="R98" s="3"/>
      <c r="S98" s="8">
        <f t="shared" si="36"/>
        <v>1</v>
      </c>
      <c r="T98" s="11">
        <v>1</v>
      </c>
      <c r="W98" s="76">
        <v>3000</v>
      </c>
      <c r="X98" s="16">
        <f t="shared" si="24"/>
        <v>3000</v>
      </c>
      <c r="AC98" s="18">
        <f t="shared" si="39"/>
        <v>0</v>
      </c>
      <c r="AD98" s="19">
        <f t="shared" si="40"/>
        <v>0</v>
      </c>
      <c r="AE98" s="21">
        <f t="shared" si="26"/>
        <v>1500</v>
      </c>
      <c r="AF98" s="20">
        <f t="shared" si="41"/>
        <v>0</v>
      </c>
      <c r="AG98" s="20">
        <f t="shared" si="42"/>
        <v>0</v>
      </c>
      <c r="AH98" s="20">
        <f t="shared" si="43"/>
        <v>0</v>
      </c>
      <c r="AI98" s="20"/>
      <c r="AJ98" s="20"/>
      <c r="AK98" s="20">
        <f t="shared" si="44"/>
        <v>0</v>
      </c>
      <c r="AL98" s="171"/>
    </row>
    <row r="99" spans="1:38" ht="15.75" customHeight="1" x14ac:dyDescent="0.25">
      <c r="A99" s="3">
        <v>1132</v>
      </c>
      <c r="B99" s="14">
        <f t="shared" si="21"/>
        <v>3</v>
      </c>
      <c r="C99" s="9">
        <f t="shared" si="45"/>
        <v>45119</v>
      </c>
      <c r="D99" s="3" t="str">
        <f t="shared" si="46"/>
        <v>Martinich Nahuel</v>
      </c>
      <c r="E99" s="14" t="str">
        <f t="shared" si="37"/>
        <v>1132Martinich Nahuel3</v>
      </c>
      <c r="I99" s="10" t="s">
        <v>760</v>
      </c>
      <c r="J99" s="14" t="str">
        <f t="shared" si="38"/>
        <v>Service cambio de aceite y filtro. Control general del vehículo. Cambiar pastillas de freno delanteras.</v>
      </c>
      <c r="L99" s="3">
        <v>1</v>
      </c>
      <c r="M99" s="10" t="s">
        <v>19</v>
      </c>
      <c r="N99" s="3" t="s">
        <v>84</v>
      </c>
      <c r="Q99" s="7">
        <v>2000</v>
      </c>
      <c r="R99" s="3"/>
      <c r="S99" s="8">
        <f t="shared" si="36"/>
        <v>1.1000000000000001</v>
      </c>
      <c r="T99" s="11">
        <v>1</v>
      </c>
      <c r="W99" s="76">
        <v>4200</v>
      </c>
      <c r="X99" s="16">
        <f t="shared" si="24"/>
        <v>4200</v>
      </c>
      <c r="AC99" s="18">
        <f t="shared" si="39"/>
        <v>0</v>
      </c>
      <c r="AD99" s="19">
        <f t="shared" si="40"/>
        <v>0</v>
      </c>
      <c r="AE99" s="21">
        <f t="shared" si="26"/>
        <v>2000</v>
      </c>
      <c r="AF99" s="20">
        <f t="shared" si="41"/>
        <v>0</v>
      </c>
      <c r="AG99" s="20">
        <f t="shared" si="42"/>
        <v>0</v>
      </c>
      <c r="AH99" s="20">
        <f t="shared" si="43"/>
        <v>0</v>
      </c>
      <c r="AI99" s="20"/>
      <c r="AJ99" s="20"/>
      <c r="AK99" s="20">
        <f t="shared" si="44"/>
        <v>0</v>
      </c>
      <c r="AL99" s="171"/>
    </row>
    <row r="100" spans="1:38" ht="15.75" customHeight="1" x14ac:dyDescent="0.25">
      <c r="A100" s="3">
        <v>1132</v>
      </c>
      <c r="B100" s="14">
        <f t="shared" si="21"/>
        <v>4</v>
      </c>
      <c r="C100" s="9">
        <f t="shared" si="45"/>
        <v>45119</v>
      </c>
      <c r="D100" s="3" t="str">
        <f t="shared" si="46"/>
        <v>Martinich Nahuel</v>
      </c>
      <c r="E100" s="14" t="str">
        <f t="shared" si="37"/>
        <v>1132Martinich Nahuel4</v>
      </c>
      <c r="I100" s="10" t="s">
        <v>761</v>
      </c>
      <c r="J100" s="14" t="str">
        <f t="shared" si="38"/>
        <v>Service cambio de aceite y filtro. Control general del vehículo. Cambiar pastillas de freno delanteras. Limpieza del circuito de refrigeración del depósito recuperador de agua.</v>
      </c>
      <c r="L100" s="3">
        <v>1</v>
      </c>
      <c r="M100" s="10" t="s">
        <v>114</v>
      </c>
      <c r="N100" s="3" t="s">
        <v>84</v>
      </c>
      <c r="Q100" s="7">
        <v>2000</v>
      </c>
      <c r="R100" s="3"/>
      <c r="S100" s="8">
        <f t="shared" si="36"/>
        <v>0.6</v>
      </c>
      <c r="T100" s="11">
        <v>1</v>
      </c>
      <c r="W100" s="76">
        <v>3200</v>
      </c>
      <c r="X100" s="16">
        <f t="shared" si="24"/>
        <v>3200</v>
      </c>
      <c r="AC100" s="18">
        <f t="shared" si="39"/>
        <v>0</v>
      </c>
      <c r="AD100" s="19">
        <f t="shared" si="40"/>
        <v>0</v>
      </c>
      <c r="AE100" s="21">
        <f t="shared" si="26"/>
        <v>2000</v>
      </c>
      <c r="AF100" s="20">
        <f t="shared" si="41"/>
        <v>0</v>
      </c>
      <c r="AG100" s="20">
        <f t="shared" si="42"/>
        <v>0</v>
      </c>
      <c r="AH100" s="20">
        <f t="shared" si="43"/>
        <v>0</v>
      </c>
      <c r="AI100" s="20"/>
      <c r="AJ100" s="20"/>
      <c r="AK100" s="20">
        <f t="shared" si="44"/>
        <v>0</v>
      </c>
      <c r="AL100" s="171"/>
    </row>
    <row r="101" spans="1:38" ht="15.75" customHeight="1" x14ac:dyDescent="0.25">
      <c r="A101" s="3">
        <v>1132</v>
      </c>
      <c r="B101" s="14">
        <f t="shared" si="21"/>
        <v>5</v>
      </c>
      <c r="C101" s="9">
        <f t="shared" si="45"/>
        <v>45119</v>
      </c>
      <c r="D101" s="3" t="str">
        <f t="shared" si="46"/>
        <v>Martinich Nahuel</v>
      </c>
      <c r="E101" s="14" t="str">
        <f t="shared" si="37"/>
        <v>1132Martinich Nahuel5</v>
      </c>
      <c r="I101" s="10" t="s">
        <v>762</v>
      </c>
      <c r="J101" s="14" t="str">
        <f t="shared" si="38"/>
        <v>Service cambio de aceite y filtro. Control general del vehículo. Cambiar pastillas de freno delanteras. Limpieza del circuito de refrigeración del depósito recuperador de agua. Cambiar líquido refrigerante.</v>
      </c>
      <c r="L101" s="3">
        <v>1</v>
      </c>
      <c r="M101" s="10" t="s">
        <v>757</v>
      </c>
      <c r="N101" s="3" t="s">
        <v>84</v>
      </c>
      <c r="Q101" s="7">
        <f>+W101/(1+S101)</f>
        <v>2266.6666666666665</v>
      </c>
      <c r="R101" s="3"/>
      <c r="S101" s="8">
        <v>0.5</v>
      </c>
      <c r="T101" s="11">
        <v>1</v>
      </c>
      <c r="W101" s="76">
        <v>3400</v>
      </c>
      <c r="X101" s="16">
        <f t="shared" si="24"/>
        <v>3400</v>
      </c>
      <c r="AC101" s="18">
        <f t="shared" si="39"/>
        <v>0</v>
      </c>
      <c r="AD101" s="19">
        <f t="shared" si="40"/>
        <v>0</v>
      </c>
      <c r="AE101" s="21">
        <f t="shared" si="26"/>
        <v>2266.6666666666665</v>
      </c>
      <c r="AF101" s="20">
        <f t="shared" si="41"/>
        <v>0</v>
      </c>
      <c r="AG101" s="20">
        <f t="shared" si="42"/>
        <v>0</v>
      </c>
      <c r="AH101" s="20">
        <f t="shared" si="43"/>
        <v>0</v>
      </c>
      <c r="AI101" s="20"/>
      <c r="AJ101" s="20"/>
      <c r="AK101" s="20">
        <f t="shared" si="44"/>
        <v>0</v>
      </c>
      <c r="AL101" s="171"/>
    </row>
    <row r="102" spans="1:38" ht="15.75" customHeight="1" x14ac:dyDescent="0.25">
      <c r="A102" s="3">
        <v>1132</v>
      </c>
      <c r="B102" s="14">
        <f t="shared" si="21"/>
        <v>6</v>
      </c>
      <c r="C102" s="9">
        <f t="shared" si="45"/>
        <v>45119</v>
      </c>
      <c r="D102" s="3" t="str">
        <f t="shared" si="46"/>
        <v>Martinich Nahuel</v>
      </c>
      <c r="E102" s="14" t="str">
        <f t="shared" si="37"/>
        <v>1132Martinich Nahuel6</v>
      </c>
      <c r="J102" s="14" t="str">
        <f t="shared" si="38"/>
        <v xml:space="preserve">Service cambio de aceite y filtro. Control general del vehículo. Cambiar pastillas de freno delanteras. Limpieza del circuito de refrigeración del depósito recuperador de agua. Cambiar líquido refrigerante. </v>
      </c>
      <c r="L102" s="3">
        <v>1</v>
      </c>
      <c r="M102" s="10" t="s">
        <v>758</v>
      </c>
      <c r="N102" s="3" t="s">
        <v>208</v>
      </c>
      <c r="Q102" s="7">
        <f>+W102*0.8</f>
        <v>7384</v>
      </c>
      <c r="R102" s="3"/>
      <c r="S102" s="8">
        <f>+(W102-Q102)/Q102</f>
        <v>0.25</v>
      </c>
      <c r="T102" s="11">
        <v>1</v>
      </c>
      <c r="W102" s="76">
        <v>9230</v>
      </c>
      <c r="X102" s="16">
        <f t="shared" si="24"/>
        <v>9230</v>
      </c>
      <c r="AC102" s="18">
        <f t="shared" si="39"/>
        <v>0</v>
      </c>
      <c r="AD102" s="19">
        <f t="shared" si="40"/>
        <v>0</v>
      </c>
      <c r="AE102" s="21">
        <f t="shared" si="26"/>
        <v>7384</v>
      </c>
      <c r="AF102" s="20">
        <f t="shared" si="41"/>
        <v>0</v>
      </c>
      <c r="AG102" s="20">
        <f t="shared" si="42"/>
        <v>0</v>
      </c>
      <c r="AH102" s="20">
        <f t="shared" si="43"/>
        <v>0</v>
      </c>
      <c r="AI102" s="20"/>
      <c r="AJ102" s="20"/>
      <c r="AK102" s="20">
        <f t="shared" si="44"/>
        <v>0</v>
      </c>
      <c r="AL102" s="171"/>
    </row>
    <row r="103" spans="1:38" ht="15.75" customHeight="1" x14ac:dyDescent="0.25">
      <c r="A103" s="3">
        <v>1132</v>
      </c>
      <c r="B103" s="14">
        <f t="shared" si="21"/>
        <v>7</v>
      </c>
      <c r="C103" s="9">
        <f t="shared" si="45"/>
        <v>45119</v>
      </c>
      <c r="D103" s="3" t="str">
        <f t="shared" si="46"/>
        <v>Martinich Nahuel</v>
      </c>
      <c r="E103" s="14" t="str">
        <f t="shared" si="37"/>
        <v>1132Martinich Nahuel7</v>
      </c>
      <c r="J103" s="14" t="str">
        <f t="shared" si="38"/>
        <v xml:space="preserve">Service cambio de aceite y filtro. Control general del vehículo. Cambiar pastillas de freno delanteras. Limpieza del circuito de refrigeración del depósito recuperador de agua. Cambiar líquido refrigerante.  </v>
      </c>
      <c r="L103" s="3">
        <v>1</v>
      </c>
      <c r="M103" s="10" t="s">
        <v>736</v>
      </c>
      <c r="N103" s="3" t="s">
        <v>84</v>
      </c>
      <c r="Q103" s="7">
        <v>1794</v>
      </c>
      <c r="R103" s="3"/>
      <c r="S103" s="8">
        <f>+(W103-Q103)/Q103</f>
        <v>2.9018952062430325</v>
      </c>
      <c r="T103" s="11">
        <v>1</v>
      </c>
      <c r="W103" s="76">
        <v>7000</v>
      </c>
      <c r="X103" s="16">
        <f t="shared" si="24"/>
        <v>7000</v>
      </c>
      <c r="Y103" s="3">
        <v>1</v>
      </c>
      <c r="AB103" s="4">
        <v>40000</v>
      </c>
      <c r="AC103" s="18">
        <f t="shared" si="39"/>
        <v>40000</v>
      </c>
      <c r="AD103" s="19">
        <f t="shared" si="40"/>
        <v>40000</v>
      </c>
      <c r="AE103" s="21">
        <f t="shared" si="26"/>
        <v>1794</v>
      </c>
      <c r="AF103" s="20">
        <f t="shared" si="41"/>
        <v>0</v>
      </c>
      <c r="AG103" s="20">
        <f t="shared" si="42"/>
        <v>0</v>
      </c>
      <c r="AH103" s="20">
        <f t="shared" si="43"/>
        <v>0</v>
      </c>
      <c r="AI103" s="20"/>
      <c r="AJ103" s="20"/>
      <c r="AK103" s="20">
        <f t="shared" si="44"/>
        <v>0</v>
      </c>
      <c r="AL103" s="171"/>
    </row>
    <row r="104" spans="1:38" ht="15.75" customHeight="1" x14ac:dyDescent="0.25">
      <c r="A104" s="3">
        <v>1133</v>
      </c>
      <c r="B104" s="14">
        <f t="shared" si="21"/>
        <v>1</v>
      </c>
      <c r="C104" s="9">
        <v>45119</v>
      </c>
      <c r="D104" s="3" t="s">
        <v>763</v>
      </c>
      <c r="E104" s="14" t="str">
        <f t="shared" si="37"/>
        <v>1133Bertaina Damian1</v>
      </c>
      <c r="G104" s="119" t="s">
        <v>765</v>
      </c>
      <c r="I104" s="10" t="s">
        <v>111</v>
      </c>
      <c r="J104" s="14" t="str">
        <f t="shared" si="38"/>
        <v>Control general del vehículo.</v>
      </c>
      <c r="L104" s="3">
        <v>1</v>
      </c>
      <c r="R104" s="3" t="s">
        <v>1479</v>
      </c>
      <c r="S104" s="8"/>
      <c r="T104" s="11">
        <v>1</v>
      </c>
      <c r="W104" s="76">
        <v>0</v>
      </c>
      <c r="X104" s="16">
        <f t="shared" si="24"/>
        <v>0</v>
      </c>
      <c r="Y104" s="3">
        <v>1</v>
      </c>
      <c r="AB104" s="4">
        <v>6500</v>
      </c>
      <c r="AC104" s="18">
        <f t="shared" si="39"/>
        <v>6500</v>
      </c>
      <c r="AD104" s="19">
        <f t="shared" si="40"/>
        <v>6500</v>
      </c>
      <c r="AE104" s="21">
        <f t="shared" si="26"/>
        <v>0</v>
      </c>
      <c r="AF104" s="20">
        <f t="shared" si="41"/>
        <v>0</v>
      </c>
      <c r="AG104" s="20">
        <f t="shared" si="42"/>
        <v>0</v>
      </c>
      <c r="AH104" s="20">
        <f t="shared" si="43"/>
        <v>6500</v>
      </c>
      <c r="AI104" s="20"/>
      <c r="AJ104" s="20"/>
      <c r="AK104" s="20">
        <f t="shared" si="44"/>
        <v>6500</v>
      </c>
      <c r="AL104" s="171"/>
    </row>
    <row r="105" spans="1:38" ht="15.75" customHeight="1" x14ac:dyDescent="0.25">
      <c r="A105" s="3">
        <v>1134</v>
      </c>
      <c r="B105" s="14">
        <f t="shared" si="21"/>
        <v>1</v>
      </c>
      <c r="C105" s="9">
        <v>45119</v>
      </c>
      <c r="D105" s="3" t="s">
        <v>767</v>
      </c>
      <c r="E105" s="14" t="str">
        <f t="shared" si="37"/>
        <v>1134Isasis Luciana1</v>
      </c>
      <c r="G105" s="119" t="s">
        <v>768</v>
      </c>
      <c r="I105" s="10" t="s">
        <v>769</v>
      </c>
      <c r="J105" s="14" t="str">
        <f t="shared" si="38"/>
        <v>Cambiar radiador de agua y electro ventilador.</v>
      </c>
      <c r="L105" s="3">
        <v>1</v>
      </c>
      <c r="M105" s="10" t="s">
        <v>1036</v>
      </c>
      <c r="N105" s="3" t="s">
        <v>771</v>
      </c>
      <c r="Q105" s="7">
        <v>2900</v>
      </c>
      <c r="R105" s="3"/>
      <c r="S105" s="8">
        <f>+(W105-Q105)/Q105</f>
        <v>1.4137931034482758</v>
      </c>
      <c r="T105" s="11">
        <v>1</v>
      </c>
      <c r="W105" s="76">
        <v>7000</v>
      </c>
      <c r="X105" s="16">
        <f t="shared" si="24"/>
        <v>7000</v>
      </c>
      <c r="Y105" s="3">
        <v>1</v>
      </c>
      <c r="AB105" s="4">
        <v>15000</v>
      </c>
      <c r="AC105" s="18">
        <f t="shared" si="39"/>
        <v>15000</v>
      </c>
      <c r="AD105" s="19">
        <f t="shared" si="40"/>
        <v>15000</v>
      </c>
      <c r="AE105" s="21">
        <f t="shared" si="26"/>
        <v>2900</v>
      </c>
      <c r="AF105" s="20">
        <f t="shared" si="41"/>
        <v>2900</v>
      </c>
      <c r="AG105" s="20">
        <f t="shared" si="42"/>
        <v>7000</v>
      </c>
      <c r="AH105" s="20">
        <f t="shared" si="43"/>
        <v>15000</v>
      </c>
      <c r="AI105" s="20"/>
      <c r="AJ105" s="20"/>
      <c r="AK105" s="20">
        <f t="shared" si="44"/>
        <v>22000</v>
      </c>
      <c r="AL105" s="171"/>
    </row>
    <row r="106" spans="1:38" ht="15.75" customHeight="1" x14ac:dyDescent="0.25">
      <c r="A106" s="3">
        <v>1134</v>
      </c>
      <c r="B106" s="14">
        <f t="shared" si="21"/>
        <v>2</v>
      </c>
      <c r="C106" s="9">
        <v>45119</v>
      </c>
      <c r="D106" s="3" t="str">
        <f>IF(A106=A105,D105,"")</f>
        <v>Isasis Luciana</v>
      </c>
      <c r="E106" s="14" t="str">
        <f t="shared" si="37"/>
        <v>1134Isasis Luciana2</v>
      </c>
      <c r="I106" s="10" t="s">
        <v>106</v>
      </c>
      <c r="J106" s="14" t="str">
        <f t="shared" si="38"/>
        <v>Cambiar radiador de agua y electro ventilador. Puesta en marcha.</v>
      </c>
      <c r="L106" s="3">
        <v>1</v>
      </c>
      <c r="R106" s="3"/>
      <c r="S106" s="8"/>
      <c r="W106" s="76">
        <v>0</v>
      </c>
      <c r="X106" s="16">
        <f t="shared" si="24"/>
        <v>0</v>
      </c>
      <c r="AC106" s="18">
        <f t="shared" si="39"/>
        <v>0</v>
      </c>
      <c r="AD106" s="19">
        <f t="shared" si="40"/>
        <v>15000</v>
      </c>
      <c r="AE106" s="21">
        <f t="shared" si="26"/>
        <v>0</v>
      </c>
      <c r="AF106" s="20">
        <f t="shared" si="41"/>
        <v>0</v>
      </c>
      <c r="AG106" s="20">
        <f t="shared" si="42"/>
        <v>0</v>
      </c>
      <c r="AH106" s="20">
        <f t="shared" si="43"/>
        <v>0</v>
      </c>
      <c r="AI106" s="20"/>
      <c r="AJ106" s="20"/>
      <c r="AK106" s="20">
        <f t="shared" si="44"/>
        <v>0</v>
      </c>
      <c r="AL106" s="171"/>
    </row>
    <row r="107" spans="1:38" ht="15.75" customHeight="1" x14ac:dyDescent="0.25">
      <c r="A107" s="3">
        <v>1134</v>
      </c>
      <c r="B107" s="14">
        <f t="shared" si="21"/>
        <v>3</v>
      </c>
      <c r="C107" s="9">
        <f>IF(A107=A106,C106,"")</f>
        <v>45119</v>
      </c>
      <c r="D107" s="3" t="str">
        <f>IF(A107=A106,D106,"")</f>
        <v>Isasis Luciana</v>
      </c>
      <c r="E107" s="14" t="str">
        <f t="shared" si="37"/>
        <v>1134Isasis Luciana3</v>
      </c>
      <c r="I107" s="10" t="s">
        <v>770</v>
      </c>
      <c r="J107" s="14" t="str">
        <f t="shared" si="38"/>
        <v>Cambiar radiador de agua y electro ventilador. Puesta en marcha. Purgar circuito de refrigeración.</v>
      </c>
      <c r="L107" s="3">
        <v>1</v>
      </c>
      <c r="R107" s="3"/>
      <c r="S107" s="8"/>
      <c r="W107" s="76">
        <v>0</v>
      </c>
      <c r="X107" s="16">
        <f t="shared" si="24"/>
        <v>0</v>
      </c>
      <c r="AC107" s="18">
        <f t="shared" si="39"/>
        <v>0</v>
      </c>
      <c r="AD107" s="19">
        <f t="shared" si="40"/>
        <v>15000</v>
      </c>
      <c r="AE107" s="21">
        <f t="shared" si="26"/>
        <v>0</v>
      </c>
      <c r="AF107" s="20">
        <f t="shared" si="41"/>
        <v>0</v>
      </c>
      <c r="AG107" s="20">
        <f t="shared" si="42"/>
        <v>0</v>
      </c>
      <c r="AH107" s="20">
        <f t="shared" si="43"/>
        <v>0</v>
      </c>
      <c r="AI107" s="20"/>
      <c r="AJ107" s="20"/>
      <c r="AK107" s="20">
        <f t="shared" si="44"/>
        <v>0</v>
      </c>
      <c r="AL107" s="171"/>
    </row>
    <row r="108" spans="1:38" ht="15.75" customHeight="1" x14ac:dyDescent="0.25">
      <c r="A108" s="3">
        <v>1135</v>
      </c>
      <c r="B108" s="14">
        <f t="shared" si="21"/>
        <v>1</v>
      </c>
      <c r="C108" s="9">
        <v>45119</v>
      </c>
      <c r="D108" s="3" t="s">
        <v>525</v>
      </c>
      <c r="E108" s="14" t="str">
        <f t="shared" si="37"/>
        <v>1135Oviedo Jose Luis1</v>
      </c>
      <c r="G108" s="119" t="s">
        <v>772</v>
      </c>
      <c r="I108" s="10" t="s">
        <v>121</v>
      </c>
      <c r="J108" s="14" t="str">
        <f t="shared" si="38"/>
        <v>Service cambio de aceite y filtros.</v>
      </c>
      <c r="L108" s="3">
        <v>1</v>
      </c>
      <c r="M108" s="10" t="s">
        <v>222</v>
      </c>
      <c r="N108" s="3" t="s">
        <v>771</v>
      </c>
      <c r="Q108" s="7">
        <v>2112</v>
      </c>
      <c r="R108" s="3" t="s">
        <v>1478</v>
      </c>
      <c r="S108" s="8">
        <f>+(W108-Q108)/Q108</f>
        <v>1.6041666666666667</v>
      </c>
      <c r="T108" s="11">
        <v>6</v>
      </c>
      <c r="W108" s="76">
        <v>5500</v>
      </c>
      <c r="X108" s="16">
        <f t="shared" si="24"/>
        <v>33000</v>
      </c>
      <c r="AC108" s="18">
        <f t="shared" si="39"/>
        <v>0</v>
      </c>
      <c r="AD108" s="19">
        <f t="shared" si="40"/>
        <v>0</v>
      </c>
      <c r="AE108" s="21">
        <f t="shared" si="26"/>
        <v>12672</v>
      </c>
      <c r="AF108" s="20">
        <f t="shared" si="41"/>
        <v>11320.333333333334</v>
      </c>
      <c r="AG108" s="20">
        <f t="shared" si="42"/>
        <v>58800</v>
      </c>
      <c r="AH108" s="20">
        <f t="shared" si="43"/>
        <v>23000</v>
      </c>
      <c r="AI108" s="20"/>
      <c r="AJ108" s="20"/>
      <c r="AK108" s="20">
        <f t="shared" si="44"/>
        <v>81800</v>
      </c>
      <c r="AL108" s="171"/>
    </row>
    <row r="109" spans="1:38" ht="15.75" customHeight="1" x14ac:dyDescent="0.25">
      <c r="A109" s="3">
        <v>1135</v>
      </c>
      <c r="B109" s="14">
        <f t="shared" si="21"/>
        <v>2</v>
      </c>
      <c r="C109" s="9">
        <f>IF(A109=A108,C108,"")</f>
        <v>45119</v>
      </c>
      <c r="D109" s="3" t="str">
        <f>IF(A109=A108,D108,"")</f>
        <v>Oviedo Jose Luis</v>
      </c>
      <c r="E109" s="14" t="str">
        <f t="shared" si="37"/>
        <v>1135Oviedo Jose Luis2</v>
      </c>
      <c r="I109" s="10" t="s">
        <v>111</v>
      </c>
      <c r="J109" s="14" t="str">
        <f t="shared" si="38"/>
        <v>Service cambio de aceite y filtros. Control general del vehículo.</v>
      </c>
      <c r="L109" s="3">
        <v>1</v>
      </c>
      <c r="M109" s="10" t="s">
        <v>21</v>
      </c>
      <c r="N109" s="3" t="s">
        <v>771</v>
      </c>
      <c r="Q109" s="7">
        <v>1500</v>
      </c>
      <c r="R109" s="3"/>
      <c r="S109" s="8">
        <f>+(W109-Q109)/Q109</f>
        <v>1</v>
      </c>
      <c r="T109" s="11">
        <v>1</v>
      </c>
      <c r="W109" s="76">
        <v>3000</v>
      </c>
      <c r="X109" s="16">
        <f t="shared" si="24"/>
        <v>3000</v>
      </c>
      <c r="AC109" s="18">
        <f t="shared" si="39"/>
        <v>0</v>
      </c>
      <c r="AD109" s="19">
        <f t="shared" si="40"/>
        <v>0</v>
      </c>
      <c r="AE109" s="21">
        <f t="shared" si="26"/>
        <v>1500</v>
      </c>
      <c r="AF109" s="20">
        <f t="shared" si="41"/>
        <v>0</v>
      </c>
      <c r="AG109" s="20">
        <f t="shared" si="42"/>
        <v>0</v>
      </c>
      <c r="AH109" s="20">
        <f t="shared" si="43"/>
        <v>0</v>
      </c>
      <c r="AI109" s="20"/>
      <c r="AJ109" s="20"/>
      <c r="AK109" s="20">
        <f t="shared" si="44"/>
        <v>0</v>
      </c>
      <c r="AL109" s="171"/>
    </row>
    <row r="110" spans="1:38" ht="15.75" customHeight="1" x14ac:dyDescent="0.25">
      <c r="A110" s="3">
        <v>1135</v>
      </c>
      <c r="B110" s="14">
        <f t="shared" si="21"/>
        <v>3</v>
      </c>
      <c r="C110" s="9">
        <f>IF(A110=A109,C109,"")</f>
        <v>45119</v>
      </c>
      <c r="D110" s="3" t="str">
        <f>IF(A110=A109,D109,"")</f>
        <v>Oviedo Jose Luis</v>
      </c>
      <c r="E110" s="14" t="str">
        <f t="shared" si="37"/>
        <v>1135Oviedo Jose Luis3</v>
      </c>
      <c r="I110" s="10" t="s">
        <v>773</v>
      </c>
      <c r="J110" s="14" t="str">
        <f t="shared" si="38"/>
        <v>Service cambio de aceite y filtros. Control general del vehículo. Rotación de ruedas. Cambio de bujias.</v>
      </c>
      <c r="L110" s="3">
        <v>1</v>
      </c>
      <c r="M110" s="10" t="s">
        <v>19</v>
      </c>
      <c r="N110" s="3" t="s">
        <v>771</v>
      </c>
      <c r="Q110" s="7">
        <v>2000</v>
      </c>
      <c r="R110" s="3"/>
      <c r="S110" s="8">
        <f>+(W110-Q110)/Q110</f>
        <v>1.4</v>
      </c>
      <c r="T110" s="11">
        <v>1</v>
      </c>
      <c r="W110" s="76">
        <v>4800</v>
      </c>
      <c r="X110" s="16">
        <f t="shared" si="24"/>
        <v>4800</v>
      </c>
      <c r="AC110" s="18">
        <f t="shared" si="39"/>
        <v>0</v>
      </c>
      <c r="AD110" s="19">
        <f t="shared" si="40"/>
        <v>0</v>
      </c>
      <c r="AE110" s="21">
        <f t="shared" si="26"/>
        <v>2000</v>
      </c>
      <c r="AF110" s="20">
        <f t="shared" si="41"/>
        <v>0</v>
      </c>
      <c r="AG110" s="20">
        <f t="shared" si="42"/>
        <v>0</v>
      </c>
      <c r="AH110" s="20">
        <f t="shared" si="43"/>
        <v>0</v>
      </c>
      <c r="AI110" s="20"/>
      <c r="AJ110" s="20"/>
      <c r="AK110" s="20">
        <f t="shared" si="44"/>
        <v>0</v>
      </c>
      <c r="AL110" s="171"/>
    </row>
    <row r="111" spans="1:38" ht="15.75" customHeight="1" x14ac:dyDescent="0.25">
      <c r="A111" s="3">
        <v>1135</v>
      </c>
      <c r="B111" s="14">
        <f t="shared" si="21"/>
        <v>4</v>
      </c>
      <c r="C111" s="9">
        <f>IF(A111=A110,C110,"")</f>
        <v>45119</v>
      </c>
      <c r="D111" s="3" t="str">
        <f>IF(A111=A110,D110,"")</f>
        <v>Oviedo Jose Luis</v>
      </c>
      <c r="E111" s="14" t="str">
        <f t="shared" si="37"/>
        <v>1135Oviedo Jose Luis4</v>
      </c>
      <c r="J111" s="14" t="str">
        <f t="shared" si="38"/>
        <v xml:space="preserve">Service cambio de aceite y filtros. Control general del vehículo. Rotación de ruedas. Cambio de bujias. </v>
      </c>
      <c r="L111" s="3">
        <v>1</v>
      </c>
      <c r="M111" s="10" t="s">
        <v>114</v>
      </c>
      <c r="N111" s="3" t="s">
        <v>771</v>
      </c>
      <c r="Q111" s="7">
        <v>2000</v>
      </c>
      <c r="R111" s="3"/>
      <c r="S111" s="8">
        <f>+(W111-Q111)/Q111</f>
        <v>0.6</v>
      </c>
      <c r="T111" s="11">
        <v>2</v>
      </c>
      <c r="W111" s="76">
        <v>3200</v>
      </c>
      <c r="X111" s="16">
        <f t="shared" si="24"/>
        <v>6400</v>
      </c>
      <c r="AC111" s="18">
        <f t="shared" si="39"/>
        <v>0</v>
      </c>
      <c r="AD111" s="19">
        <f t="shared" si="40"/>
        <v>0</v>
      </c>
      <c r="AE111" s="21">
        <f t="shared" si="26"/>
        <v>4000</v>
      </c>
      <c r="AF111" s="20">
        <f t="shared" si="41"/>
        <v>0</v>
      </c>
      <c r="AG111" s="20">
        <f t="shared" si="42"/>
        <v>0</v>
      </c>
      <c r="AH111" s="20">
        <f t="shared" si="43"/>
        <v>0</v>
      </c>
      <c r="AI111" s="20"/>
      <c r="AJ111" s="20"/>
      <c r="AK111" s="20">
        <f t="shared" si="44"/>
        <v>0</v>
      </c>
      <c r="AL111" s="171"/>
    </row>
    <row r="112" spans="1:38" ht="15.75" customHeight="1" x14ac:dyDescent="0.25">
      <c r="A112" s="3">
        <v>1135</v>
      </c>
      <c r="B112" s="14">
        <f t="shared" si="21"/>
        <v>5</v>
      </c>
      <c r="C112" s="9">
        <f>IF(A112=A111,C111,"")</f>
        <v>45119</v>
      </c>
      <c r="D112" s="3" t="str">
        <f>IF(A112=A111,D111,"")</f>
        <v>Oviedo Jose Luis</v>
      </c>
      <c r="E112" s="14" t="str">
        <f t="shared" si="37"/>
        <v>1135Oviedo Jose Luis5</v>
      </c>
      <c r="J112" s="14" t="str">
        <f t="shared" si="38"/>
        <v xml:space="preserve">Service cambio de aceite y filtros. Control general del vehículo. Rotación de ruedas. Cambio de bujias.  </v>
      </c>
      <c r="L112" s="3">
        <v>1</v>
      </c>
      <c r="M112" s="10" t="s">
        <v>115</v>
      </c>
      <c r="N112" s="3" t="s">
        <v>771</v>
      </c>
      <c r="Q112" s="7">
        <v>2000</v>
      </c>
      <c r="R112" s="3"/>
      <c r="S112" s="8">
        <f>+(W112-Q112)/Q112</f>
        <v>0.7</v>
      </c>
      <c r="T112" s="11">
        <v>1</v>
      </c>
      <c r="W112" s="76">
        <v>3400</v>
      </c>
      <c r="X112" s="16">
        <f t="shared" si="24"/>
        <v>3400</v>
      </c>
      <c r="AC112" s="18">
        <f t="shared" si="39"/>
        <v>0</v>
      </c>
      <c r="AD112" s="19">
        <f t="shared" si="40"/>
        <v>0</v>
      </c>
      <c r="AE112" s="21">
        <f t="shared" si="26"/>
        <v>2000</v>
      </c>
      <c r="AF112" s="20">
        <f t="shared" si="41"/>
        <v>0</v>
      </c>
      <c r="AG112" s="20">
        <f t="shared" si="42"/>
        <v>0</v>
      </c>
      <c r="AH112" s="20">
        <f t="shared" si="43"/>
        <v>0</v>
      </c>
      <c r="AI112" s="20"/>
      <c r="AJ112" s="20"/>
      <c r="AK112" s="20">
        <f t="shared" si="44"/>
        <v>0</v>
      </c>
      <c r="AL112" s="171"/>
    </row>
    <row r="113" spans="1:38" ht="15.75" customHeight="1" x14ac:dyDescent="0.25">
      <c r="A113" s="3">
        <v>1135</v>
      </c>
      <c r="B113" s="14">
        <f t="shared" si="21"/>
        <v>6</v>
      </c>
      <c r="C113" s="9">
        <f>IF(A113=A112,C112,"")</f>
        <v>45119</v>
      </c>
      <c r="D113" s="3" t="str">
        <f>IF(A113=A112,D112,"")</f>
        <v>Oviedo Jose Luis</v>
      </c>
      <c r="E113" s="14" t="str">
        <f t="shared" si="37"/>
        <v>1135Oviedo Jose Luis6</v>
      </c>
      <c r="J113" s="14" t="str">
        <f t="shared" si="38"/>
        <v xml:space="preserve">Service cambio de aceite y filtros. Control general del vehículo. Rotación de ruedas. Cambio de bujias.   </v>
      </c>
      <c r="L113" s="3">
        <v>1</v>
      </c>
      <c r="M113" s="10" t="s">
        <v>700</v>
      </c>
      <c r="N113" s="3" t="s">
        <v>771</v>
      </c>
      <c r="Q113" s="7">
        <f>+W113/(1+S113)</f>
        <v>1708.3333333333335</v>
      </c>
      <c r="R113" s="3"/>
      <c r="S113" s="8">
        <v>0.2</v>
      </c>
      <c r="T113" s="11">
        <v>4</v>
      </c>
      <c r="W113" s="76">
        <v>2050</v>
      </c>
      <c r="X113" s="16">
        <f t="shared" si="24"/>
        <v>8200</v>
      </c>
      <c r="Y113" s="3">
        <v>1</v>
      </c>
      <c r="AB113" s="4">
        <v>23000</v>
      </c>
      <c r="AC113" s="18">
        <f t="shared" si="39"/>
        <v>23000</v>
      </c>
      <c r="AD113" s="19">
        <f t="shared" si="40"/>
        <v>23000</v>
      </c>
      <c r="AE113" s="21">
        <f t="shared" si="26"/>
        <v>6833.3333333333339</v>
      </c>
      <c r="AF113" s="20">
        <f t="shared" si="41"/>
        <v>0</v>
      </c>
      <c r="AG113" s="20">
        <f t="shared" si="42"/>
        <v>0</v>
      </c>
      <c r="AH113" s="20">
        <f t="shared" si="43"/>
        <v>0</v>
      </c>
      <c r="AI113" s="20"/>
      <c r="AJ113" s="20"/>
      <c r="AK113" s="20">
        <f t="shared" si="44"/>
        <v>0</v>
      </c>
      <c r="AL113" s="171"/>
    </row>
    <row r="114" spans="1:38" ht="15.75" customHeight="1" x14ac:dyDescent="0.25">
      <c r="A114" s="3">
        <v>1136</v>
      </c>
      <c r="B114" s="14">
        <f t="shared" si="21"/>
        <v>1</v>
      </c>
      <c r="C114" s="9">
        <v>45119</v>
      </c>
      <c r="D114" s="3" t="s">
        <v>774</v>
      </c>
      <c r="E114" s="14" t="str">
        <f t="shared" si="37"/>
        <v>1136Guerrieri Gladys1</v>
      </c>
      <c r="F114" s="119" t="s">
        <v>776</v>
      </c>
      <c r="G114" s="119" t="s">
        <v>775</v>
      </c>
      <c r="H114" s="119">
        <v>42122</v>
      </c>
      <c r="I114" s="10" t="s">
        <v>95</v>
      </c>
      <c r="J114" s="14" t="str">
        <f t="shared" si="38"/>
        <v>Service cambio de aceite y filtro.</v>
      </c>
      <c r="L114" s="3">
        <v>1</v>
      </c>
      <c r="M114" s="10" t="s">
        <v>222</v>
      </c>
      <c r="N114" s="3" t="s">
        <v>771</v>
      </c>
      <c r="Q114" s="7">
        <v>2112</v>
      </c>
      <c r="R114" s="3" t="s">
        <v>1478</v>
      </c>
      <c r="S114" s="8">
        <f>+(W114-Q114)/Q114</f>
        <v>1.6041666666666667</v>
      </c>
      <c r="T114" s="11">
        <v>4.5</v>
      </c>
      <c r="W114" s="76">
        <v>5500</v>
      </c>
      <c r="X114" s="16">
        <f t="shared" si="24"/>
        <v>24750</v>
      </c>
      <c r="Y114" s="3">
        <v>1</v>
      </c>
      <c r="AB114" s="4">
        <v>23000</v>
      </c>
      <c r="AC114" s="18">
        <f t="shared" si="39"/>
        <v>23000</v>
      </c>
      <c r="AD114" s="19">
        <f t="shared" si="40"/>
        <v>23000</v>
      </c>
      <c r="AE114" s="21">
        <f t="shared" si="26"/>
        <v>9504</v>
      </c>
      <c r="AF114" s="20">
        <f t="shared" si="41"/>
        <v>3612</v>
      </c>
      <c r="AG114" s="20">
        <f t="shared" si="42"/>
        <v>28620</v>
      </c>
      <c r="AH114" s="20">
        <f t="shared" si="43"/>
        <v>23000</v>
      </c>
      <c r="AI114" s="20"/>
      <c r="AJ114" s="20"/>
      <c r="AK114" s="20">
        <f t="shared" si="44"/>
        <v>51620</v>
      </c>
      <c r="AL114" s="171"/>
    </row>
    <row r="115" spans="1:38" ht="15.75" customHeight="1" x14ac:dyDescent="0.25">
      <c r="A115" s="3">
        <v>1136</v>
      </c>
      <c r="B115" s="14">
        <f t="shared" si="21"/>
        <v>2</v>
      </c>
      <c r="C115" s="9">
        <f>IF(A115=A114,C114,"")</f>
        <v>45119</v>
      </c>
      <c r="D115" s="3" t="str">
        <f>IF(A115=A114,D114,"")</f>
        <v>Guerrieri Gladys</v>
      </c>
      <c r="E115" s="14" t="str">
        <f t="shared" si="37"/>
        <v>1136Guerrieri Gladys2</v>
      </c>
      <c r="I115" s="10" t="s">
        <v>122</v>
      </c>
      <c r="J115" s="14" t="str">
        <f t="shared" si="38"/>
        <v>Service cambio de aceite y filtro. Control del vehículo.</v>
      </c>
      <c r="L115" s="3">
        <v>1</v>
      </c>
      <c r="M115" s="10" t="s">
        <v>21</v>
      </c>
      <c r="N115" s="3" t="s">
        <v>771</v>
      </c>
      <c r="Q115" s="7">
        <v>1500</v>
      </c>
      <c r="R115" s="3"/>
      <c r="S115" s="8">
        <f>+(W115-Q115)/Q115</f>
        <v>1.58</v>
      </c>
      <c r="T115" s="11">
        <v>1</v>
      </c>
      <c r="W115" s="76">
        <v>3870</v>
      </c>
      <c r="X115" s="16">
        <f t="shared" si="24"/>
        <v>3870</v>
      </c>
      <c r="AC115" s="18">
        <f t="shared" si="39"/>
        <v>0</v>
      </c>
      <c r="AD115" s="19">
        <f t="shared" si="40"/>
        <v>23000</v>
      </c>
      <c r="AE115" s="21">
        <f t="shared" si="26"/>
        <v>1500</v>
      </c>
      <c r="AF115" s="20">
        <f t="shared" si="41"/>
        <v>0</v>
      </c>
      <c r="AG115" s="20">
        <f t="shared" si="42"/>
        <v>0</v>
      </c>
      <c r="AH115" s="20">
        <f t="shared" si="43"/>
        <v>0</v>
      </c>
      <c r="AI115" s="20"/>
      <c r="AJ115" s="20"/>
      <c r="AK115" s="20">
        <f t="shared" si="44"/>
        <v>0</v>
      </c>
      <c r="AL115" s="171"/>
    </row>
    <row r="116" spans="1:38" ht="15.75" customHeight="1" x14ac:dyDescent="0.25">
      <c r="A116" s="3">
        <v>1136</v>
      </c>
      <c r="B116" s="14">
        <f t="shared" si="21"/>
        <v>3</v>
      </c>
      <c r="C116" s="9">
        <f>IF(A116=A115,C115,"")</f>
        <v>45119</v>
      </c>
      <c r="D116" s="3" t="str">
        <f>IF(A116=A115,D115,"")</f>
        <v>Guerrieri Gladys</v>
      </c>
      <c r="E116" s="14" t="str">
        <f t="shared" si="37"/>
        <v>1136Guerrieri Gladys3</v>
      </c>
      <c r="I116" s="10" t="s">
        <v>777</v>
      </c>
      <c r="J116" s="14" t="str">
        <f t="shared" si="38"/>
        <v>Service cambio de aceite y filtro. Control del vehículo. Control de bujias.</v>
      </c>
      <c r="L116" s="3">
        <v>1</v>
      </c>
      <c r="R116" s="3"/>
      <c r="S116" s="8"/>
      <c r="W116" s="76">
        <v>0</v>
      </c>
      <c r="X116" s="16">
        <f t="shared" si="24"/>
        <v>0</v>
      </c>
      <c r="AC116" s="18">
        <f t="shared" si="39"/>
        <v>0</v>
      </c>
      <c r="AD116" s="19">
        <f t="shared" si="40"/>
        <v>23000</v>
      </c>
      <c r="AE116" s="21">
        <f t="shared" si="26"/>
        <v>0</v>
      </c>
      <c r="AF116" s="20">
        <f t="shared" si="41"/>
        <v>0</v>
      </c>
      <c r="AG116" s="20">
        <f t="shared" si="42"/>
        <v>0</v>
      </c>
      <c r="AH116" s="20">
        <f t="shared" si="43"/>
        <v>0</v>
      </c>
      <c r="AI116" s="20"/>
      <c r="AJ116" s="20"/>
      <c r="AK116" s="20">
        <f t="shared" si="44"/>
        <v>0</v>
      </c>
      <c r="AL116" s="171"/>
    </row>
    <row r="117" spans="1:38" ht="15.75" customHeight="1" x14ac:dyDescent="0.25">
      <c r="A117" s="3">
        <v>1136</v>
      </c>
      <c r="B117" s="14">
        <f t="shared" si="21"/>
        <v>4</v>
      </c>
      <c r="C117" s="9">
        <f>IF(A117=A116,C116,"")</f>
        <v>45119</v>
      </c>
      <c r="D117" s="3" t="str">
        <f>IF(A117=A116,D116,"")</f>
        <v>Guerrieri Gladys</v>
      </c>
      <c r="E117" s="14" t="str">
        <f t="shared" si="37"/>
        <v>1136Guerrieri Gladys4</v>
      </c>
      <c r="I117" s="10" t="s">
        <v>113</v>
      </c>
      <c r="J117" s="14" t="str">
        <f t="shared" si="38"/>
        <v>Service cambio de aceite y filtro. Control del vehículo. Control de bujias. Rotación de ruedas.</v>
      </c>
      <c r="L117" s="3">
        <v>1</v>
      </c>
      <c r="R117" s="3"/>
      <c r="S117" s="8"/>
      <c r="W117" s="76">
        <v>0</v>
      </c>
      <c r="X117" s="16">
        <f t="shared" si="24"/>
        <v>0</v>
      </c>
      <c r="AC117" s="18">
        <f t="shared" si="39"/>
        <v>0</v>
      </c>
      <c r="AD117" s="19">
        <f t="shared" si="40"/>
        <v>23000</v>
      </c>
      <c r="AE117" s="21">
        <f t="shared" si="26"/>
        <v>0</v>
      </c>
      <c r="AF117" s="20">
        <f t="shared" si="41"/>
        <v>0</v>
      </c>
      <c r="AG117" s="20">
        <f t="shared" si="42"/>
        <v>0</v>
      </c>
      <c r="AH117" s="20">
        <f t="shared" si="43"/>
        <v>0</v>
      </c>
      <c r="AI117" s="20"/>
      <c r="AJ117" s="20"/>
      <c r="AK117" s="20">
        <f t="shared" si="44"/>
        <v>0</v>
      </c>
      <c r="AL117" s="171"/>
    </row>
    <row r="118" spans="1:38" ht="15.75" customHeight="1" x14ac:dyDescent="0.25">
      <c r="A118" s="3">
        <v>1136</v>
      </c>
      <c r="B118" s="14">
        <f t="shared" si="21"/>
        <v>5</v>
      </c>
      <c r="C118" s="9">
        <f>IF(A118=A117,C117,"")</f>
        <v>45119</v>
      </c>
      <c r="D118" s="3" t="str">
        <f>IF(A118=A117,D117,"")</f>
        <v>Guerrieri Gladys</v>
      </c>
      <c r="E118" s="14" t="str">
        <f t="shared" si="37"/>
        <v>1136Guerrieri Gladys5</v>
      </c>
      <c r="I118" s="10" t="s">
        <v>778</v>
      </c>
      <c r="J118" s="14" t="str">
        <f t="shared" si="38"/>
        <v>Service cambio de aceite y filtro. Control del vehículo. Control de bujias. Rotación de ruedas. Sopleteo de filtro de aire y filtro de pólen.</v>
      </c>
      <c r="L118" s="3">
        <v>1</v>
      </c>
      <c r="R118" s="3"/>
      <c r="S118" s="8"/>
      <c r="W118" s="76">
        <v>0</v>
      </c>
      <c r="X118" s="16">
        <f t="shared" si="24"/>
        <v>0</v>
      </c>
      <c r="AC118" s="18">
        <f t="shared" si="39"/>
        <v>0</v>
      </c>
      <c r="AD118" s="19">
        <f t="shared" si="40"/>
        <v>23000</v>
      </c>
      <c r="AE118" s="21">
        <f t="shared" si="26"/>
        <v>0</v>
      </c>
      <c r="AF118" s="20">
        <f t="shared" si="41"/>
        <v>0</v>
      </c>
      <c r="AG118" s="20">
        <f t="shared" si="42"/>
        <v>0</v>
      </c>
      <c r="AH118" s="20">
        <f t="shared" si="43"/>
        <v>0</v>
      </c>
      <c r="AI118" s="20"/>
      <c r="AJ118" s="20"/>
      <c r="AK118" s="20">
        <f t="shared" si="44"/>
        <v>0</v>
      </c>
      <c r="AL118" s="171"/>
    </row>
    <row r="119" spans="1:38" ht="15.75" customHeight="1" x14ac:dyDescent="0.25">
      <c r="A119" s="3">
        <v>1136</v>
      </c>
      <c r="B119" s="14">
        <f t="shared" si="21"/>
        <v>6</v>
      </c>
      <c r="C119" s="9">
        <f>IF(A119=A118,C118,"")</f>
        <v>45119</v>
      </c>
      <c r="D119" s="3" t="str">
        <f>IF(A119=A118,D118,"")</f>
        <v>Guerrieri Gladys</v>
      </c>
      <c r="E119" s="14" t="str">
        <f t="shared" si="37"/>
        <v>1136Guerrieri Gladys6</v>
      </c>
      <c r="I119" s="10" t="s">
        <v>779</v>
      </c>
      <c r="J119" s="14" t="str">
        <f t="shared" si="38"/>
        <v>Service cambio de aceite y filtro. Control del vehículo. Control de bujias. Rotación de ruedas. Sopleteo de filtro de aire y filtro de pólen. Control de niveles.</v>
      </c>
      <c r="L119" s="3">
        <v>1</v>
      </c>
      <c r="R119" s="3"/>
      <c r="S119" s="8"/>
      <c r="W119" s="76">
        <v>0</v>
      </c>
      <c r="X119" s="16">
        <f t="shared" si="24"/>
        <v>0</v>
      </c>
      <c r="AC119" s="18">
        <f t="shared" si="39"/>
        <v>0</v>
      </c>
      <c r="AD119" s="19">
        <f t="shared" si="40"/>
        <v>23000</v>
      </c>
      <c r="AE119" s="21">
        <f t="shared" si="26"/>
        <v>0</v>
      </c>
      <c r="AF119" s="20">
        <f t="shared" si="41"/>
        <v>0</v>
      </c>
      <c r="AG119" s="20">
        <f t="shared" si="42"/>
        <v>0</v>
      </c>
      <c r="AH119" s="20">
        <f t="shared" si="43"/>
        <v>0</v>
      </c>
      <c r="AI119" s="20"/>
      <c r="AJ119" s="20"/>
      <c r="AK119" s="20">
        <f t="shared" si="44"/>
        <v>0</v>
      </c>
      <c r="AL119" s="171"/>
    </row>
    <row r="120" spans="1:38" ht="17.100000000000001" customHeight="1" x14ac:dyDescent="0.25">
      <c r="A120" s="3">
        <v>1137</v>
      </c>
      <c r="B120" s="14">
        <f t="shared" si="21"/>
        <v>1</v>
      </c>
      <c r="C120" s="9">
        <v>45119</v>
      </c>
      <c r="D120" s="3" t="s">
        <v>780</v>
      </c>
      <c r="E120" s="14" t="str">
        <f t="shared" si="37"/>
        <v>1137Verdus Silvio1</v>
      </c>
      <c r="F120" s="119" t="s">
        <v>782</v>
      </c>
      <c r="G120" s="119" t="s">
        <v>781</v>
      </c>
      <c r="H120" s="119">
        <v>193659</v>
      </c>
      <c r="I120" s="10" t="s">
        <v>783</v>
      </c>
      <c r="J120" s="14" t="str">
        <f t="shared" si="38"/>
        <v>Sacar tapa de cilindro. Desarmar integra, limpieza.</v>
      </c>
      <c r="L120" s="3">
        <v>1</v>
      </c>
      <c r="M120" s="10" t="s">
        <v>788</v>
      </c>
      <c r="N120" s="3" t="s">
        <v>790</v>
      </c>
      <c r="Q120" s="7">
        <f>+W120*0.9</f>
        <v>144540</v>
      </c>
      <c r="R120" s="3" t="s">
        <v>1481</v>
      </c>
      <c r="S120" s="8">
        <f>+(W120-Q120)/Q120</f>
        <v>0.1111111111111111</v>
      </c>
      <c r="T120" s="11">
        <v>1</v>
      </c>
      <c r="W120" s="76">
        <v>160600</v>
      </c>
      <c r="X120" s="16">
        <f t="shared" si="24"/>
        <v>160600</v>
      </c>
      <c r="AC120" s="18">
        <f t="shared" si="39"/>
        <v>0</v>
      </c>
      <c r="AD120" s="19">
        <f t="shared" si="40"/>
        <v>0</v>
      </c>
      <c r="AE120" s="21">
        <f t="shared" si="26"/>
        <v>144540</v>
      </c>
      <c r="AF120" s="20">
        <f t="shared" si="41"/>
        <v>150154.84</v>
      </c>
      <c r="AG120" s="20">
        <f t="shared" si="42"/>
        <v>183300</v>
      </c>
      <c r="AH120" s="20">
        <f t="shared" si="43"/>
        <v>130000</v>
      </c>
      <c r="AI120" s="20"/>
      <c r="AJ120" s="20"/>
      <c r="AK120" s="20">
        <f t="shared" si="44"/>
        <v>313300</v>
      </c>
      <c r="AL120" s="171"/>
    </row>
    <row r="121" spans="1:38" ht="17.100000000000001" customHeight="1" x14ac:dyDescent="0.25">
      <c r="A121" s="3">
        <v>1137</v>
      </c>
      <c r="B121" s="14">
        <f t="shared" si="21"/>
        <v>2</v>
      </c>
      <c r="C121" s="9">
        <f>IF(A121=A120,C120,"")</f>
        <v>45119</v>
      </c>
      <c r="D121" s="3" t="str">
        <f>IF(A121=A120,D120,"")</f>
        <v>Verdus Silvio</v>
      </c>
      <c r="E121" s="14" t="str">
        <f t="shared" si="37"/>
        <v>1137Verdus Silvio2</v>
      </c>
      <c r="I121" s="10" t="s">
        <v>784</v>
      </c>
      <c r="J121" s="14" t="str">
        <f t="shared" si="38"/>
        <v>Sacar tapa de cilindro. Desarmar integra, limpieza. Cambiar junta tapa de cilindro. Armar tapa de de cilindro. Cambiar juego de juntas de descarbonización nuevo.</v>
      </c>
      <c r="L121" s="3">
        <v>1</v>
      </c>
      <c r="M121" s="10" t="s">
        <v>728</v>
      </c>
      <c r="N121" s="3" t="s">
        <v>771</v>
      </c>
      <c r="Q121" s="7">
        <v>1214.8399999999999</v>
      </c>
      <c r="R121" s="3"/>
      <c r="S121" s="8">
        <f>+(W121-Q121)/Q121</f>
        <v>1.5723552072700933</v>
      </c>
      <c r="T121" s="11">
        <v>4</v>
      </c>
      <c r="W121" s="76">
        <v>3125</v>
      </c>
      <c r="X121" s="16">
        <f t="shared" si="24"/>
        <v>12500</v>
      </c>
      <c r="AC121" s="18">
        <f t="shared" si="39"/>
        <v>0</v>
      </c>
      <c r="AD121" s="19">
        <f t="shared" si="40"/>
        <v>0</v>
      </c>
      <c r="AE121" s="21">
        <f t="shared" si="26"/>
        <v>4859.3599999999997</v>
      </c>
      <c r="AF121" s="20">
        <f t="shared" si="41"/>
        <v>0</v>
      </c>
      <c r="AG121" s="20">
        <f t="shared" si="42"/>
        <v>0</v>
      </c>
      <c r="AH121" s="20">
        <f t="shared" si="43"/>
        <v>0</v>
      </c>
      <c r="AI121" s="20"/>
      <c r="AJ121" s="20"/>
      <c r="AK121" s="20">
        <f t="shared" si="44"/>
        <v>0</v>
      </c>
      <c r="AL121" s="171"/>
    </row>
    <row r="122" spans="1:38" ht="17.100000000000001" customHeight="1" x14ac:dyDescent="0.25">
      <c r="A122" s="3">
        <v>1137</v>
      </c>
      <c r="B122" s="14">
        <f t="shared" si="21"/>
        <v>3</v>
      </c>
      <c r="C122" s="9">
        <f>IF(A122=A121,C121,"")</f>
        <v>45119</v>
      </c>
      <c r="D122" s="3" t="str">
        <f>IF(A122=A121,D121,"")</f>
        <v>Verdus Silvio</v>
      </c>
      <c r="E122" s="14" t="str">
        <f t="shared" si="37"/>
        <v>1137Verdus Silvio3</v>
      </c>
      <c r="I122" s="10" t="s">
        <v>785</v>
      </c>
      <c r="J122" s="14" t="str">
        <f t="shared" si="38"/>
        <v>Sacar tapa de cilindro. Desarmar integra, limpieza. Cambiar junta tapa de cilindro. Armar tapa de de cilindro. Cambiar juego de juntas de descarbonización nuevo. Colocar tapa de cilindro, reajustar tapa de cilindro.</v>
      </c>
      <c r="L122" s="3">
        <v>1</v>
      </c>
      <c r="M122" s="10" t="s">
        <v>21</v>
      </c>
      <c r="N122" s="3" t="s">
        <v>771</v>
      </c>
      <c r="Q122" s="7">
        <v>1500</v>
      </c>
      <c r="R122" s="3"/>
      <c r="S122" s="8">
        <f>+(W122-Q122)/Q122</f>
        <v>1.1333333333333333</v>
      </c>
      <c r="T122" s="11">
        <v>1</v>
      </c>
      <c r="W122" s="76">
        <v>3200</v>
      </c>
      <c r="X122" s="16">
        <f t="shared" si="24"/>
        <v>3200</v>
      </c>
      <c r="AC122" s="18">
        <f t="shared" si="39"/>
        <v>0</v>
      </c>
      <c r="AD122" s="19">
        <f t="shared" si="40"/>
        <v>0</v>
      </c>
      <c r="AE122" s="21">
        <f t="shared" si="26"/>
        <v>1500</v>
      </c>
      <c r="AF122" s="20">
        <f t="shared" si="41"/>
        <v>0</v>
      </c>
      <c r="AG122" s="20">
        <f t="shared" si="42"/>
        <v>0</v>
      </c>
      <c r="AH122" s="20">
        <f t="shared" si="43"/>
        <v>0</v>
      </c>
      <c r="AI122" s="20"/>
      <c r="AJ122" s="20"/>
      <c r="AK122" s="20">
        <f t="shared" si="44"/>
        <v>0</v>
      </c>
      <c r="AL122" s="171"/>
    </row>
    <row r="123" spans="1:38" ht="17.100000000000001" customHeight="1" x14ac:dyDescent="0.25">
      <c r="A123" s="3">
        <v>1137</v>
      </c>
      <c r="B123" s="14">
        <f t="shared" si="21"/>
        <v>4</v>
      </c>
      <c r="C123" s="9">
        <f>IF(A123=A122,C122,"")</f>
        <v>45119</v>
      </c>
      <c r="D123" s="3" t="str">
        <f>IF(A123=A122,D122,"")</f>
        <v>Verdus Silvio</v>
      </c>
      <c r="E123" s="14" t="str">
        <f t="shared" si="37"/>
        <v>1137Verdus Silvio4</v>
      </c>
      <c r="I123" s="10" t="s">
        <v>786</v>
      </c>
      <c r="J123" s="14" t="str">
        <f t="shared" si="38"/>
        <v>Sacar tapa de cilindro. Desarmar integra, limpieza. Cambiar junta tapa de cilindro. Armar tapa de de cilindro. Cambiar juego de juntas de descarbonización nuevo. Colocar tapa de cilindro, reajustar tapa de cilindro. Cambiar aceite y filtro.</v>
      </c>
      <c r="L123" s="3">
        <v>1</v>
      </c>
      <c r="M123" s="10" t="s">
        <v>1036</v>
      </c>
      <c r="N123" s="3" t="s">
        <v>771</v>
      </c>
      <c r="Q123" s="7">
        <v>2900</v>
      </c>
      <c r="R123" s="3"/>
      <c r="S123" s="8">
        <f>+(W123-Q123)/Q123</f>
        <v>1.4137931034482758</v>
      </c>
      <c r="T123" s="11">
        <v>1</v>
      </c>
      <c r="W123" s="76">
        <v>7000</v>
      </c>
      <c r="X123" s="16">
        <f t="shared" si="24"/>
        <v>7000</v>
      </c>
      <c r="Y123" s="3">
        <v>1</v>
      </c>
      <c r="AB123" s="4">
        <v>130000</v>
      </c>
      <c r="AC123" s="18">
        <f t="shared" si="39"/>
        <v>130000</v>
      </c>
      <c r="AD123" s="19">
        <f t="shared" si="40"/>
        <v>130000</v>
      </c>
      <c r="AE123" s="21">
        <f t="shared" si="26"/>
        <v>2900</v>
      </c>
      <c r="AF123" s="20">
        <f t="shared" si="41"/>
        <v>0</v>
      </c>
      <c r="AG123" s="20">
        <f t="shared" si="42"/>
        <v>0</v>
      </c>
      <c r="AH123" s="20">
        <f t="shared" si="43"/>
        <v>0</v>
      </c>
      <c r="AI123" s="20"/>
      <c r="AJ123" s="20"/>
      <c r="AK123" s="20">
        <f t="shared" si="44"/>
        <v>0</v>
      </c>
      <c r="AL123" s="171"/>
    </row>
    <row r="124" spans="1:38" ht="17.100000000000001" customHeight="1" x14ac:dyDescent="0.25">
      <c r="A124" s="3">
        <v>1137</v>
      </c>
      <c r="B124" s="14">
        <f t="shared" si="21"/>
        <v>5</v>
      </c>
      <c r="C124" s="9">
        <f>IF(A124=A123,C123,"")</f>
        <v>45119</v>
      </c>
      <c r="D124" s="3" t="str">
        <f>IF(A124=A123,D123,"")</f>
        <v>Verdus Silvio</v>
      </c>
      <c r="E124" s="14" t="str">
        <f t="shared" si="37"/>
        <v>1137Verdus Silvio5</v>
      </c>
      <c r="I124" s="10" t="s">
        <v>787</v>
      </c>
      <c r="J124" s="14" t="str">
        <f t="shared" si="38"/>
        <v>Sacar tapa de cilindro. Desarmar integra, limpieza. Cambiar junta tapa de cilindro. Armar tapa de de cilindro. Cambiar juego de juntas de descarbonización nuevo. Colocar tapa de cilindro, reajustar tapa de cilindro. Cambiar aceite y filtro. Colocar líquido refrigerante y purgar circuito.</v>
      </c>
      <c r="L124" s="3">
        <v>1</v>
      </c>
      <c r="R124" s="3"/>
      <c r="S124" s="8"/>
      <c r="W124" s="76">
        <v>0</v>
      </c>
      <c r="X124" s="16">
        <f t="shared" si="24"/>
        <v>0</v>
      </c>
      <c r="AC124" s="18">
        <f t="shared" si="39"/>
        <v>0</v>
      </c>
      <c r="AD124" s="19">
        <f t="shared" si="40"/>
        <v>130000</v>
      </c>
      <c r="AE124" s="21">
        <f t="shared" si="26"/>
        <v>0</v>
      </c>
      <c r="AF124" s="20">
        <f t="shared" si="41"/>
        <v>0</v>
      </c>
      <c r="AG124" s="20">
        <f t="shared" si="42"/>
        <v>0</v>
      </c>
      <c r="AH124" s="20">
        <f t="shared" si="43"/>
        <v>0</v>
      </c>
      <c r="AI124" s="20"/>
      <c r="AJ124" s="20"/>
      <c r="AK124" s="20">
        <f t="shared" si="44"/>
        <v>0</v>
      </c>
      <c r="AL124" s="171"/>
    </row>
    <row r="125" spans="1:38" ht="18" customHeight="1" x14ac:dyDescent="0.25">
      <c r="A125" s="3">
        <v>1138</v>
      </c>
      <c r="B125" s="14">
        <f t="shared" si="21"/>
        <v>1</v>
      </c>
      <c r="C125" s="9">
        <v>45119</v>
      </c>
      <c r="D125" s="3" t="s">
        <v>414</v>
      </c>
      <c r="E125" s="14" t="str">
        <f t="shared" si="37"/>
        <v>1138Gigante Joni1</v>
      </c>
      <c r="G125" s="119" t="s">
        <v>791</v>
      </c>
      <c r="J125" s="14">
        <f t="shared" si="38"/>
        <v>0</v>
      </c>
      <c r="L125" s="3">
        <v>1</v>
      </c>
      <c r="M125" s="10" t="s">
        <v>792</v>
      </c>
      <c r="N125" s="3" t="s">
        <v>771</v>
      </c>
      <c r="Q125" s="7">
        <v>900.65</v>
      </c>
      <c r="R125" s="3" t="s">
        <v>1481</v>
      </c>
      <c r="S125" s="8">
        <f>+(W125-Q125)/Q125</f>
        <v>1.3871648254038749</v>
      </c>
      <c r="T125" s="11">
        <v>4</v>
      </c>
      <c r="W125" s="76">
        <v>2150</v>
      </c>
      <c r="X125" s="16">
        <f t="shared" si="24"/>
        <v>8600</v>
      </c>
      <c r="Y125" s="3">
        <v>1</v>
      </c>
      <c r="AB125" s="4">
        <v>0</v>
      </c>
      <c r="AC125" s="18"/>
      <c r="AD125" s="19">
        <f t="shared" si="40"/>
        <v>0</v>
      </c>
      <c r="AE125" s="21">
        <f t="shared" si="26"/>
        <v>3602.6</v>
      </c>
      <c r="AF125" s="20">
        <f t="shared" si="41"/>
        <v>63300.65</v>
      </c>
      <c r="AG125" s="20">
        <f t="shared" si="42"/>
        <v>45600</v>
      </c>
      <c r="AH125" s="20">
        <f t="shared" si="43"/>
        <v>0</v>
      </c>
      <c r="AI125" s="20"/>
      <c r="AJ125" s="20"/>
      <c r="AK125" s="20">
        <f t="shared" si="44"/>
        <v>45600</v>
      </c>
      <c r="AL125" s="171"/>
    </row>
    <row r="126" spans="1:38" ht="15.75" customHeight="1" x14ac:dyDescent="0.25">
      <c r="A126" s="3">
        <v>1138</v>
      </c>
      <c r="B126" s="14">
        <f t="shared" si="21"/>
        <v>2</v>
      </c>
      <c r="C126" s="9">
        <f>IF(A126=A125,C125,"")</f>
        <v>45119</v>
      </c>
      <c r="D126" s="3" t="str">
        <f>IF(A126=A125,D125,"")</f>
        <v>Gigante Joni</v>
      </c>
      <c r="E126" s="14" t="str">
        <f t="shared" ref="E126:E144" si="47">CONCATENATE(A126,D126,B126)</f>
        <v>1138Gigante Joni2</v>
      </c>
      <c r="I126" s="10" t="s">
        <v>797</v>
      </c>
      <c r="J126" s="14" t="str">
        <f t="shared" ref="J126:J157" si="48">IF(A126=A125,CONCATENATE(J125," ",I126),I126)</f>
        <v>0 Mano de obra sin cargo.</v>
      </c>
      <c r="L126" s="3">
        <v>1</v>
      </c>
      <c r="M126" s="10" t="s">
        <v>793</v>
      </c>
      <c r="N126" s="3" t="s">
        <v>208</v>
      </c>
      <c r="Q126" s="7">
        <f>+W126*0.8</f>
        <v>17600</v>
      </c>
      <c r="R126" s="3"/>
      <c r="S126" s="8">
        <f>+(W126-Q126)/Q126</f>
        <v>0.25</v>
      </c>
      <c r="T126" s="11">
        <v>1</v>
      </c>
      <c r="W126" s="76">
        <v>22000</v>
      </c>
      <c r="X126" s="16">
        <f t="shared" si="24"/>
        <v>22000</v>
      </c>
      <c r="AC126" s="18">
        <f t="shared" ref="AC126:AC189" si="49">+AB126*Y126</f>
        <v>0</v>
      </c>
      <c r="AD126" s="19">
        <f t="shared" ref="AD126:AD144" si="50">IF(A126=A125,AD125+AC126,AC126)</f>
        <v>0</v>
      </c>
      <c r="AE126" s="21">
        <f t="shared" si="26"/>
        <v>17600</v>
      </c>
      <c r="AF126" s="20">
        <f t="shared" ref="AF126:AF144" si="51">IF(A126=A125,0,(SUMIF($A$3:$A$999956,A126,$Q$3:$Q$999956)))+IF(A126=A125,0,(SUMIF($A$3:$A$999956,A126,$R$3:$R$999956)))</f>
        <v>0</v>
      </c>
      <c r="AG126" s="20">
        <f t="shared" ref="AG126:AG144" si="52">IF(A126=A125,0,(SUMIF($A$3:$A$999956,A126,($X$3:$X$999956))))</f>
        <v>0</v>
      </c>
      <c r="AH126" s="20">
        <f t="shared" ref="AH126:AH144" si="53">IF(A126=A125,0,(SUMIF($A$3:$A$999956,A126,($AC$3:$AC$999956))))</f>
        <v>0</v>
      </c>
      <c r="AI126" s="20"/>
      <c r="AJ126" s="20"/>
      <c r="AK126" s="20">
        <f t="shared" si="44"/>
        <v>0</v>
      </c>
      <c r="AL126" s="171"/>
    </row>
    <row r="127" spans="1:38" ht="15.75" customHeight="1" x14ac:dyDescent="0.25">
      <c r="A127" s="3">
        <v>1138</v>
      </c>
      <c r="B127" s="14">
        <f t="shared" si="21"/>
        <v>3</v>
      </c>
      <c r="C127" s="9">
        <f>IF(A127=A126,C126,"")</f>
        <v>45119</v>
      </c>
      <c r="D127" s="3" t="str">
        <f>IF(A127=A126,D126,"")</f>
        <v>Gigante Joni</v>
      </c>
      <c r="E127" s="14" t="str">
        <f t="shared" si="47"/>
        <v>1138Gigante Joni3</v>
      </c>
      <c r="J127" s="14" t="str">
        <f t="shared" si="48"/>
        <v xml:space="preserve">0 Mano de obra sin cargo. </v>
      </c>
      <c r="L127" s="3">
        <v>1</v>
      </c>
      <c r="M127" s="10" t="s">
        <v>794</v>
      </c>
      <c r="N127" s="3" t="s">
        <v>208</v>
      </c>
      <c r="Q127" s="7">
        <f>+W127*0.8</f>
        <v>5600</v>
      </c>
      <c r="R127" s="3"/>
      <c r="S127" s="8">
        <f>+(W127-Q127)/Q127</f>
        <v>0.25</v>
      </c>
      <c r="T127" s="11">
        <v>1</v>
      </c>
      <c r="W127" s="76">
        <v>7000</v>
      </c>
      <c r="X127" s="16">
        <f t="shared" si="24"/>
        <v>7000</v>
      </c>
      <c r="AC127" s="18">
        <f t="shared" si="49"/>
        <v>0</v>
      </c>
      <c r="AD127" s="19">
        <f t="shared" si="50"/>
        <v>0</v>
      </c>
      <c r="AE127" s="21">
        <f t="shared" si="26"/>
        <v>5600</v>
      </c>
      <c r="AF127" s="20">
        <f t="shared" si="51"/>
        <v>0</v>
      </c>
      <c r="AG127" s="20">
        <f t="shared" si="52"/>
        <v>0</v>
      </c>
      <c r="AH127" s="20">
        <f t="shared" si="53"/>
        <v>0</v>
      </c>
      <c r="AI127" s="20"/>
      <c r="AJ127" s="20"/>
      <c r="AK127" s="20">
        <f t="shared" si="44"/>
        <v>0</v>
      </c>
      <c r="AL127" s="171"/>
    </row>
    <row r="128" spans="1:38" ht="15.75" customHeight="1" x14ac:dyDescent="0.25">
      <c r="A128" s="3">
        <v>1138</v>
      </c>
      <c r="B128" s="14">
        <f t="shared" si="21"/>
        <v>4</v>
      </c>
      <c r="C128" s="9">
        <f>IF(A128=A127,C127,"")</f>
        <v>45119</v>
      </c>
      <c r="D128" s="3" t="str">
        <f>IF(A128=A127,D127,"")</f>
        <v>Gigante Joni</v>
      </c>
      <c r="E128" s="14" t="str">
        <f t="shared" si="47"/>
        <v>1138Gigante Joni4</v>
      </c>
      <c r="J128" s="14" t="str">
        <f t="shared" si="48"/>
        <v xml:space="preserve">0 Mano de obra sin cargo.  </v>
      </c>
      <c r="L128" s="3">
        <v>1</v>
      </c>
      <c r="M128" s="10" t="s">
        <v>795</v>
      </c>
      <c r="N128" s="3" t="s">
        <v>208</v>
      </c>
      <c r="Q128" s="7">
        <f>+W128*0.8</f>
        <v>800</v>
      </c>
      <c r="R128" s="3"/>
      <c r="S128" s="8">
        <f>+(W128-Q128)/Q128</f>
        <v>0.25</v>
      </c>
      <c r="T128" s="11">
        <v>1</v>
      </c>
      <c r="W128" s="76">
        <v>1000</v>
      </c>
      <c r="X128" s="16">
        <f t="shared" si="24"/>
        <v>1000</v>
      </c>
      <c r="AC128" s="18">
        <f t="shared" si="49"/>
        <v>0</v>
      </c>
      <c r="AD128" s="19">
        <f t="shared" si="50"/>
        <v>0</v>
      </c>
      <c r="AE128" s="21">
        <f t="shared" si="26"/>
        <v>800</v>
      </c>
      <c r="AF128" s="20">
        <f t="shared" si="51"/>
        <v>0</v>
      </c>
      <c r="AG128" s="20">
        <f t="shared" si="52"/>
        <v>0</v>
      </c>
      <c r="AH128" s="20">
        <f t="shared" si="53"/>
        <v>0</v>
      </c>
      <c r="AI128" s="20"/>
      <c r="AJ128" s="20"/>
      <c r="AK128" s="20">
        <f t="shared" si="44"/>
        <v>0</v>
      </c>
      <c r="AL128" s="171"/>
    </row>
    <row r="129" spans="1:38" ht="15.75" customHeight="1" x14ac:dyDescent="0.25">
      <c r="A129" s="3">
        <v>1138</v>
      </c>
      <c r="B129" s="14">
        <f t="shared" si="21"/>
        <v>5</v>
      </c>
      <c r="C129" s="9">
        <f>IF(A129=A128,C128,"")</f>
        <v>45119</v>
      </c>
      <c r="D129" s="3" t="str">
        <f>IF(A129=A128,D128,"")</f>
        <v>Gigante Joni</v>
      </c>
      <c r="E129" s="14" t="str">
        <f t="shared" si="47"/>
        <v>1138Gigante Joni5</v>
      </c>
      <c r="J129" s="14" t="str">
        <f t="shared" si="48"/>
        <v xml:space="preserve">0 Mano de obra sin cargo.   </v>
      </c>
      <c r="L129" s="3">
        <v>1</v>
      </c>
      <c r="M129" s="10" t="s">
        <v>796</v>
      </c>
      <c r="N129" s="3" t="s">
        <v>108</v>
      </c>
      <c r="Q129" s="95">
        <v>36900</v>
      </c>
      <c r="R129" s="3"/>
      <c r="S129" s="96">
        <v>0.11</v>
      </c>
      <c r="T129" s="11">
        <v>1</v>
      </c>
      <c r="W129" s="76">
        <v>4000</v>
      </c>
      <c r="X129" s="16">
        <f t="shared" si="24"/>
        <v>4000</v>
      </c>
      <c r="AC129" s="18">
        <f t="shared" si="49"/>
        <v>0</v>
      </c>
      <c r="AD129" s="19">
        <f t="shared" si="50"/>
        <v>0</v>
      </c>
      <c r="AE129" s="21">
        <f t="shared" si="26"/>
        <v>36900</v>
      </c>
      <c r="AF129" s="20">
        <f t="shared" si="51"/>
        <v>0</v>
      </c>
      <c r="AG129" s="20">
        <f t="shared" si="52"/>
        <v>0</v>
      </c>
      <c r="AH129" s="20">
        <f t="shared" si="53"/>
        <v>0</v>
      </c>
      <c r="AI129" s="20"/>
      <c r="AJ129" s="20"/>
      <c r="AK129" s="20">
        <f t="shared" si="44"/>
        <v>0</v>
      </c>
      <c r="AL129" s="171"/>
    </row>
    <row r="130" spans="1:38" ht="15.75" customHeight="1" x14ac:dyDescent="0.25">
      <c r="A130" s="3">
        <v>1138</v>
      </c>
      <c r="B130" s="14">
        <f t="shared" si="21"/>
        <v>6</v>
      </c>
      <c r="C130" s="9">
        <f>IF(A130=A129,C129,"")</f>
        <v>45119</v>
      </c>
      <c r="D130" s="3" t="str">
        <f>IF(A130=A129,D129,"")</f>
        <v>Gigante Joni</v>
      </c>
      <c r="E130" s="14" t="str">
        <f t="shared" si="47"/>
        <v>1138Gigante Joni6</v>
      </c>
      <c r="J130" s="14" t="str">
        <f t="shared" si="48"/>
        <v xml:space="preserve">0 Mano de obra sin cargo.    </v>
      </c>
      <c r="L130" s="3">
        <v>1</v>
      </c>
      <c r="M130" s="10" t="s">
        <v>789</v>
      </c>
      <c r="N130" s="3" t="s">
        <v>771</v>
      </c>
      <c r="Q130" s="7">
        <v>1500</v>
      </c>
      <c r="R130" s="3"/>
      <c r="S130" s="8">
        <f>+(W130-Q130)/Q130</f>
        <v>1</v>
      </c>
      <c r="T130" s="11">
        <v>1</v>
      </c>
      <c r="W130" s="76">
        <v>3000</v>
      </c>
      <c r="X130" s="16">
        <f t="shared" si="24"/>
        <v>3000</v>
      </c>
      <c r="AC130" s="18">
        <f t="shared" si="49"/>
        <v>0</v>
      </c>
      <c r="AD130" s="19">
        <f t="shared" si="50"/>
        <v>0</v>
      </c>
      <c r="AE130" s="21">
        <f t="shared" si="26"/>
        <v>1500</v>
      </c>
      <c r="AF130" s="20">
        <f t="shared" si="51"/>
        <v>0</v>
      </c>
      <c r="AG130" s="20">
        <f t="shared" si="52"/>
        <v>0</v>
      </c>
      <c r="AH130" s="20">
        <f t="shared" si="53"/>
        <v>0</v>
      </c>
      <c r="AI130" s="20"/>
      <c r="AJ130" s="20"/>
      <c r="AK130" s="20">
        <f t="shared" si="44"/>
        <v>0</v>
      </c>
      <c r="AL130" s="171"/>
    </row>
    <row r="131" spans="1:38" ht="15.75" customHeight="1" x14ac:dyDescent="0.25">
      <c r="A131" s="3">
        <v>1139</v>
      </c>
      <c r="B131" s="14">
        <f t="shared" si="21"/>
        <v>1</v>
      </c>
      <c r="C131" s="9">
        <v>45119</v>
      </c>
      <c r="D131" s="3" t="s">
        <v>798</v>
      </c>
      <c r="E131" s="14" t="str">
        <f t="shared" si="47"/>
        <v>1139Fernandez Gerardo1</v>
      </c>
      <c r="G131" s="119" t="s">
        <v>799</v>
      </c>
      <c r="I131" s="10" t="s">
        <v>800</v>
      </c>
      <c r="J131" s="14" t="str">
        <f t="shared" si="48"/>
        <v>Cambiar cuerpo termostato completo.</v>
      </c>
      <c r="L131" s="3">
        <v>1</v>
      </c>
      <c r="M131" s="10" t="s">
        <v>123</v>
      </c>
      <c r="N131" s="3" t="s">
        <v>84</v>
      </c>
      <c r="Q131" s="7">
        <v>1214.8399999999999</v>
      </c>
      <c r="R131" s="3" t="s">
        <v>1479</v>
      </c>
      <c r="S131" s="8">
        <f>+(W131-Q131)/Q131</f>
        <v>1.5723552072700933</v>
      </c>
      <c r="T131" s="11">
        <v>1.5</v>
      </c>
      <c r="W131" s="76">
        <v>3125</v>
      </c>
      <c r="X131" s="16">
        <f t="shared" si="24"/>
        <v>4687.5</v>
      </c>
      <c r="AC131" s="18">
        <f t="shared" si="49"/>
        <v>0</v>
      </c>
      <c r="AD131" s="19">
        <f t="shared" si="50"/>
        <v>0</v>
      </c>
      <c r="AE131" s="21">
        <f t="shared" si="26"/>
        <v>1822.2599999999998</v>
      </c>
      <c r="AF131" s="20">
        <f t="shared" si="51"/>
        <v>15214.84</v>
      </c>
      <c r="AG131" s="20">
        <f t="shared" si="52"/>
        <v>22187.5</v>
      </c>
      <c r="AH131" s="20">
        <f t="shared" si="53"/>
        <v>20000</v>
      </c>
      <c r="AI131" s="20"/>
      <c r="AJ131" s="20"/>
      <c r="AK131" s="20">
        <f t="shared" si="44"/>
        <v>42187.5</v>
      </c>
      <c r="AL131" s="171"/>
    </row>
    <row r="132" spans="1:38" ht="15.75" customHeight="1" x14ac:dyDescent="0.25">
      <c r="A132" s="3">
        <v>1139</v>
      </c>
      <c r="B132" s="14">
        <f t="shared" ref="B132:B195" si="54">IF(A132=A131,B131+1,1)</f>
        <v>2</v>
      </c>
      <c r="C132" s="9">
        <f>IF(A132=A131,C131,"")</f>
        <v>45119</v>
      </c>
      <c r="D132" s="3" t="str">
        <f>IF(A132=A131,D131,"")</f>
        <v>Fernandez Gerardo</v>
      </c>
      <c r="E132" s="14" t="str">
        <f t="shared" si="47"/>
        <v>1139Fernandez Gerardo2</v>
      </c>
      <c r="I132" s="10" t="s">
        <v>801</v>
      </c>
      <c r="J132" s="14" t="str">
        <f t="shared" si="48"/>
        <v>Cambiar cuerpo termostato completo. Trasbazado de líquido refrigerante.</v>
      </c>
      <c r="L132" s="3">
        <v>1</v>
      </c>
      <c r="M132" s="3" t="s">
        <v>805</v>
      </c>
      <c r="N132" s="3" t="s">
        <v>208</v>
      </c>
      <c r="Q132" s="7">
        <f>+W132*0.8</f>
        <v>14000</v>
      </c>
      <c r="R132" s="3"/>
      <c r="S132" s="8">
        <f>+(W132-Q132)/Q132</f>
        <v>0.25</v>
      </c>
      <c r="T132" s="11">
        <v>1</v>
      </c>
      <c r="W132" s="76">
        <v>17500</v>
      </c>
      <c r="X132" s="16">
        <f t="shared" ref="X132:X195" si="55">W132*T132</f>
        <v>17500</v>
      </c>
      <c r="Y132" s="3">
        <v>1</v>
      </c>
      <c r="AB132" s="4">
        <v>20000</v>
      </c>
      <c r="AC132" s="18">
        <f t="shared" si="49"/>
        <v>20000</v>
      </c>
      <c r="AD132" s="19">
        <f t="shared" si="50"/>
        <v>20000</v>
      </c>
      <c r="AE132" s="21">
        <f t="shared" ref="AE132:AE195" si="56">+(Q132)*T132</f>
        <v>14000</v>
      </c>
      <c r="AF132" s="20">
        <f t="shared" si="51"/>
        <v>0</v>
      </c>
      <c r="AG132" s="20">
        <f t="shared" si="52"/>
        <v>0</v>
      </c>
      <c r="AH132" s="20">
        <f t="shared" si="53"/>
        <v>0</v>
      </c>
      <c r="AI132" s="20"/>
      <c r="AJ132" s="20"/>
      <c r="AK132" s="20">
        <f t="shared" si="44"/>
        <v>0</v>
      </c>
      <c r="AL132" s="171"/>
    </row>
    <row r="133" spans="1:38" ht="15.75" customHeight="1" x14ac:dyDescent="0.25">
      <c r="A133" s="3">
        <v>1139</v>
      </c>
      <c r="B133" s="14">
        <f t="shared" si="54"/>
        <v>3</v>
      </c>
      <c r="C133" s="9">
        <f>IF(A133=A132,C132,"")</f>
        <v>45119</v>
      </c>
      <c r="D133" s="3" t="str">
        <f>IF(A133=A132,D132,"")</f>
        <v>Fernandez Gerardo</v>
      </c>
      <c r="E133" s="14" t="str">
        <f t="shared" si="47"/>
        <v>1139Fernandez Gerardo3</v>
      </c>
      <c r="I133" s="10" t="s">
        <v>802</v>
      </c>
      <c r="J133" s="14" t="str">
        <f t="shared" si="48"/>
        <v>Cambiar cuerpo termostato completo. Trasbazado de líquido refrigerante. Control para viaje.</v>
      </c>
      <c r="L133" s="3">
        <v>1</v>
      </c>
      <c r="M133" s="3"/>
      <c r="R133" s="3"/>
      <c r="S133" s="8"/>
      <c r="W133" s="76">
        <v>0</v>
      </c>
      <c r="X133" s="16">
        <f t="shared" si="55"/>
        <v>0</v>
      </c>
      <c r="AC133" s="18">
        <f t="shared" si="49"/>
        <v>0</v>
      </c>
      <c r="AD133" s="19">
        <f t="shared" si="50"/>
        <v>20000</v>
      </c>
      <c r="AE133" s="21">
        <f t="shared" si="56"/>
        <v>0</v>
      </c>
      <c r="AF133" s="20">
        <f t="shared" si="51"/>
        <v>0</v>
      </c>
      <c r="AG133" s="20">
        <f t="shared" si="52"/>
        <v>0</v>
      </c>
      <c r="AH133" s="20">
        <f t="shared" si="53"/>
        <v>0</v>
      </c>
      <c r="AI133" s="20"/>
      <c r="AJ133" s="20"/>
      <c r="AK133" s="20">
        <f t="shared" si="44"/>
        <v>0</v>
      </c>
      <c r="AL133" s="171"/>
    </row>
    <row r="134" spans="1:38" ht="15.75" customHeight="1" x14ac:dyDescent="0.25">
      <c r="A134" s="3">
        <v>1139</v>
      </c>
      <c r="B134" s="14">
        <f t="shared" si="54"/>
        <v>4</v>
      </c>
      <c r="C134" s="9">
        <f>IF(A134=A133,C133,"")</f>
        <v>45119</v>
      </c>
      <c r="D134" s="3" t="str">
        <f>IF(A134=A133,D133,"")</f>
        <v>Fernandez Gerardo</v>
      </c>
      <c r="E134" s="14" t="str">
        <f t="shared" si="47"/>
        <v>1139Fernandez Gerardo4</v>
      </c>
      <c r="I134" s="10" t="s">
        <v>803</v>
      </c>
      <c r="J134" s="14" t="str">
        <f t="shared" si="48"/>
        <v>Cambiar cuerpo termostato completo. Trasbazado de líquido refrigerante. Control para viaje. Agregar aceite motor.</v>
      </c>
      <c r="L134" s="3">
        <v>1</v>
      </c>
      <c r="M134" s="3"/>
      <c r="R134" s="3"/>
      <c r="S134" s="8"/>
      <c r="W134" s="76">
        <v>0</v>
      </c>
      <c r="X134" s="16">
        <f t="shared" si="55"/>
        <v>0</v>
      </c>
      <c r="AC134" s="18">
        <f t="shared" si="49"/>
        <v>0</v>
      </c>
      <c r="AD134" s="19">
        <f t="shared" si="50"/>
        <v>20000</v>
      </c>
      <c r="AE134" s="21">
        <f t="shared" si="56"/>
        <v>0</v>
      </c>
      <c r="AF134" s="20">
        <f t="shared" si="51"/>
        <v>0</v>
      </c>
      <c r="AG134" s="20">
        <f t="shared" si="52"/>
        <v>0</v>
      </c>
      <c r="AH134" s="20">
        <f t="shared" si="53"/>
        <v>0</v>
      </c>
      <c r="AI134" s="20"/>
      <c r="AJ134" s="20"/>
      <c r="AK134" s="20">
        <f t="shared" si="44"/>
        <v>0</v>
      </c>
      <c r="AL134" s="171"/>
    </row>
    <row r="135" spans="1:38" ht="15.75" customHeight="1" x14ac:dyDescent="0.25">
      <c r="A135" s="3">
        <v>1139</v>
      </c>
      <c r="B135" s="14">
        <f t="shared" si="54"/>
        <v>5</v>
      </c>
      <c r="C135" s="9">
        <f>IF(A135=A134,C134,"")</f>
        <v>45119</v>
      </c>
      <c r="D135" s="3" t="str">
        <f>IF(A135=A134,D134,"")</f>
        <v>Fernandez Gerardo</v>
      </c>
      <c r="E135" s="14" t="str">
        <f t="shared" si="47"/>
        <v>1139Fernandez Gerardo5</v>
      </c>
      <c r="I135" s="10" t="s">
        <v>804</v>
      </c>
      <c r="J135" s="14" t="str">
        <f t="shared" si="48"/>
        <v>Cambiar cuerpo termostato completo. Trasbazado de líquido refrigerante. Control para viaje. Agregar aceite motor. Purgar circuito de refrigeración, control de pérdida.</v>
      </c>
      <c r="L135" s="3">
        <v>1</v>
      </c>
      <c r="M135" s="3"/>
      <c r="R135" s="3"/>
      <c r="S135" s="8"/>
      <c r="W135" s="76">
        <v>0</v>
      </c>
      <c r="X135" s="16">
        <f t="shared" si="55"/>
        <v>0</v>
      </c>
      <c r="AC135" s="18">
        <f t="shared" si="49"/>
        <v>0</v>
      </c>
      <c r="AD135" s="19">
        <f t="shared" si="50"/>
        <v>20000</v>
      </c>
      <c r="AE135" s="21">
        <f t="shared" si="56"/>
        <v>0</v>
      </c>
      <c r="AF135" s="20">
        <f t="shared" si="51"/>
        <v>0</v>
      </c>
      <c r="AG135" s="20">
        <f t="shared" si="52"/>
        <v>0</v>
      </c>
      <c r="AH135" s="20">
        <f t="shared" si="53"/>
        <v>0</v>
      </c>
      <c r="AI135" s="20"/>
      <c r="AJ135" s="20"/>
      <c r="AK135" s="20">
        <f t="shared" si="44"/>
        <v>0</v>
      </c>
      <c r="AL135" s="171"/>
    </row>
    <row r="136" spans="1:38" ht="15.75" customHeight="1" x14ac:dyDescent="0.25">
      <c r="A136" s="3">
        <v>1140</v>
      </c>
      <c r="B136" s="14">
        <f t="shared" si="54"/>
        <v>1</v>
      </c>
      <c r="C136" s="9">
        <v>45120</v>
      </c>
      <c r="D136" s="3" t="s">
        <v>834</v>
      </c>
      <c r="E136" s="14" t="str">
        <f t="shared" si="47"/>
        <v>1140Baner Abu Grillo1</v>
      </c>
      <c r="G136" s="119" t="s">
        <v>806</v>
      </c>
      <c r="H136" s="119">
        <v>95016</v>
      </c>
      <c r="I136" s="10" t="s">
        <v>95</v>
      </c>
      <c r="J136" s="14" t="str">
        <f t="shared" si="48"/>
        <v>Service cambio de aceite y filtro.</v>
      </c>
      <c r="L136" s="3">
        <v>1</v>
      </c>
      <c r="M136" s="3" t="s">
        <v>728</v>
      </c>
      <c r="N136" s="3" t="s">
        <v>771</v>
      </c>
      <c r="Q136" s="7">
        <v>1214.8399999999999</v>
      </c>
      <c r="R136" s="3" t="s">
        <v>1478</v>
      </c>
      <c r="S136" s="8">
        <f>+(W136-Q136)/Q136</f>
        <v>1.5723552072700933</v>
      </c>
      <c r="T136" s="11">
        <v>4</v>
      </c>
      <c r="W136" s="76">
        <v>3125</v>
      </c>
      <c r="X136" s="16">
        <f t="shared" si="55"/>
        <v>12500</v>
      </c>
      <c r="AC136" s="18">
        <f t="shared" si="49"/>
        <v>0</v>
      </c>
      <c r="AD136" s="19">
        <f t="shared" si="50"/>
        <v>0</v>
      </c>
      <c r="AE136" s="21">
        <f t="shared" si="56"/>
        <v>4859.3599999999997</v>
      </c>
      <c r="AF136" s="20">
        <f t="shared" si="51"/>
        <v>9614.84</v>
      </c>
      <c r="AG136" s="20">
        <f t="shared" si="52"/>
        <v>32700</v>
      </c>
      <c r="AH136" s="20">
        <f t="shared" si="53"/>
        <v>48000</v>
      </c>
      <c r="AI136" s="20"/>
      <c r="AJ136" s="20"/>
      <c r="AK136" s="20">
        <f t="shared" si="44"/>
        <v>80700</v>
      </c>
      <c r="AL136" s="171"/>
    </row>
    <row r="137" spans="1:38" ht="15.75" customHeight="1" x14ac:dyDescent="0.25">
      <c r="A137" s="3">
        <v>1140</v>
      </c>
      <c r="B137" s="14">
        <f t="shared" si="54"/>
        <v>2</v>
      </c>
      <c r="C137" s="9">
        <f>IF(A137=A136,C136,"")</f>
        <v>45120</v>
      </c>
      <c r="D137" s="3" t="str">
        <f>IF(A137=A136,D136,"")</f>
        <v>Baner Abu Grillo</v>
      </c>
      <c r="E137" s="14" t="str">
        <f t="shared" si="47"/>
        <v>1140Baner Abu Grillo2</v>
      </c>
      <c r="I137" s="10" t="s">
        <v>122</v>
      </c>
      <c r="J137" s="14" t="str">
        <f t="shared" si="48"/>
        <v>Service cambio de aceite y filtro. Control del vehículo.</v>
      </c>
      <c r="L137" s="3">
        <v>1</v>
      </c>
      <c r="M137" s="3" t="s">
        <v>918</v>
      </c>
      <c r="N137" s="3" t="s">
        <v>771</v>
      </c>
      <c r="Q137" s="7">
        <v>5500</v>
      </c>
      <c r="R137" s="3"/>
      <c r="S137" s="8">
        <f>+(W137-Q137)/Q137</f>
        <v>1.4</v>
      </c>
      <c r="T137" s="11">
        <v>1</v>
      </c>
      <c r="W137" s="76">
        <v>13200</v>
      </c>
      <c r="X137" s="16">
        <f t="shared" si="55"/>
        <v>13200</v>
      </c>
      <c r="AC137" s="18">
        <f t="shared" si="49"/>
        <v>0</v>
      </c>
      <c r="AD137" s="19">
        <f t="shared" si="50"/>
        <v>0</v>
      </c>
      <c r="AE137" s="21">
        <f t="shared" si="56"/>
        <v>5500</v>
      </c>
      <c r="AF137" s="20">
        <f t="shared" si="51"/>
        <v>0</v>
      </c>
      <c r="AG137" s="20">
        <f t="shared" si="52"/>
        <v>0</v>
      </c>
      <c r="AH137" s="20">
        <f t="shared" si="53"/>
        <v>0</v>
      </c>
      <c r="AI137" s="20"/>
      <c r="AJ137" s="20"/>
      <c r="AK137" s="20">
        <f t="shared" si="44"/>
        <v>0</v>
      </c>
      <c r="AL137" s="171"/>
    </row>
    <row r="138" spans="1:38" ht="15.75" customHeight="1" x14ac:dyDescent="0.25">
      <c r="A138" s="3">
        <v>1140</v>
      </c>
      <c r="B138" s="14">
        <f t="shared" si="54"/>
        <v>3</v>
      </c>
      <c r="C138" s="9">
        <f>IF(A138=A137,C137,"")</f>
        <v>45120</v>
      </c>
      <c r="D138" s="3" t="str">
        <f>IF(A138=A137,D137,"")</f>
        <v>Baner Abu Grillo</v>
      </c>
      <c r="E138" s="14" t="str">
        <f t="shared" si="47"/>
        <v>1140Baner Abu Grillo3</v>
      </c>
      <c r="I138" s="10" t="s">
        <v>690</v>
      </c>
      <c r="J138" s="14" t="str">
        <f t="shared" si="48"/>
        <v>Service cambio de aceite y filtro. Control del vehículo. Desarmar distribución completa.</v>
      </c>
      <c r="L138" s="3">
        <v>1</v>
      </c>
      <c r="M138" s="10" t="s">
        <v>1036</v>
      </c>
      <c r="N138" s="3" t="s">
        <v>771</v>
      </c>
      <c r="Q138" s="7">
        <v>2900</v>
      </c>
      <c r="R138" s="3"/>
      <c r="S138" s="8">
        <f>+(W138-Q138)/Q138</f>
        <v>1.4137931034482758</v>
      </c>
      <c r="T138" s="11">
        <v>1</v>
      </c>
      <c r="W138" s="76">
        <v>7000</v>
      </c>
      <c r="X138" s="16">
        <f t="shared" si="55"/>
        <v>7000</v>
      </c>
      <c r="AC138" s="18">
        <f t="shared" si="49"/>
        <v>0</v>
      </c>
      <c r="AD138" s="19">
        <f t="shared" si="50"/>
        <v>0</v>
      </c>
      <c r="AE138" s="21">
        <f t="shared" si="56"/>
        <v>2900</v>
      </c>
      <c r="AF138" s="20">
        <f t="shared" si="51"/>
        <v>0</v>
      </c>
      <c r="AG138" s="20">
        <f t="shared" si="52"/>
        <v>0</v>
      </c>
      <c r="AH138" s="20">
        <f t="shared" si="53"/>
        <v>0</v>
      </c>
      <c r="AI138" s="20"/>
      <c r="AJ138" s="20"/>
      <c r="AK138" s="20">
        <f t="shared" si="44"/>
        <v>0</v>
      </c>
      <c r="AL138" s="171"/>
    </row>
    <row r="139" spans="1:38" ht="15.75" customHeight="1" x14ac:dyDescent="0.25">
      <c r="A139" s="3">
        <v>1140</v>
      </c>
      <c r="B139" s="14">
        <f t="shared" si="54"/>
        <v>4</v>
      </c>
      <c r="C139" s="9">
        <f>IF(A139=A138,C138,"")</f>
        <v>45120</v>
      </c>
      <c r="D139" s="3" t="str">
        <f>IF(A139=A138,D138,"")</f>
        <v>Baner Abu Grillo</v>
      </c>
      <c r="E139" s="14" t="str">
        <f t="shared" si="47"/>
        <v>1140Baner Abu Grillo4</v>
      </c>
      <c r="I139" s="10" t="s">
        <v>807</v>
      </c>
      <c r="J139" s="14" t="str">
        <f t="shared" si="48"/>
        <v>Service cambio de aceite y filtro. Control del vehículo. Desarmar distribución completa. Cambiar kit, bomba de agua, correas poliv.</v>
      </c>
      <c r="L139" s="3">
        <v>1</v>
      </c>
      <c r="R139" s="3"/>
      <c r="S139" s="8"/>
      <c r="W139" s="76">
        <v>0</v>
      </c>
      <c r="X139" s="16">
        <f t="shared" si="55"/>
        <v>0</v>
      </c>
      <c r="AC139" s="18">
        <f t="shared" si="49"/>
        <v>0</v>
      </c>
      <c r="AD139" s="19">
        <f t="shared" si="50"/>
        <v>0</v>
      </c>
      <c r="AE139" s="21">
        <f t="shared" si="56"/>
        <v>0</v>
      </c>
      <c r="AF139" s="20">
        <f t="shared" si="51"/>
        <v>0</v>
      </c>
      <c r="AG139" s="20">
        <f t="shared" si="52"/>
        <v>0</v>
      </c>
      <c r="AH139" s="20">
        <f t="shared" si="53"/>
        <v>0</v>
      </c>
      <c r="AI139" s="20"/>
      <c r="AJ139" s="20"/>
      <c r="AK139" s="20">
        <f t="shared" si="44"/>
        <v>0</v>
      </c>
      <c r="AL139" s="171"/>
    </row>
    <row r="140" spans="1:38" ht="15.75" customHeight="1" x14ac:dyDescent="0.25">
      <c r="A140" s="3">
        <v>1140</v>
      </c>
      <c r="B140" s="14">
        <f t="shared" si="54"/>
        <v>5</v>
      </c>
      <c r="C140" s="9">
        <f>IF(A140=A139,C139,"")</f>
        <v>45120</v>
      </c>
      <c r="D140" s="3" t="str">
        <f>IF(A140=A139,D139,"")</f>
        <v>Baner Abu Grillo</v>
      </c>
      <c r="E140" s="14" t="str">
        <f t="shared" si="47"/>
        <v>1140Baner Abu Grillo5</v>
      </c>
      <c r="I140" s="10" t="s">
        <v>196</v>
      </c>
      <c r="J140" s="14" t="str">
        <f t="shared" si="48"/>
        <v>Service cambio de aceite y filtro. Control del vehículo. Desarmar distribución completa. Cambiar kit, bomba de agua, correas poliv. Puesta a punto. Armado total.</v>
      </c>
      <c r="L140" s="3">
        <v>1</v>
      </c>
      <c r="R140" s="3"/>
      <c r="S140" s="8"/>
      <c r="W140" s="76">
        <v>0</v>
      </c>
      <c r="X140" s="16">
        <f t="shared" si="55"/>
        <v>0</v>
      </c>
      <c r="AC140" s="18">
        <f t="shared" si="49"/>
        <v>0</v>
      </c>
      <c r="AD140" s="19">
        <f t="shared" si="50"/>
        <v>0</v>
      </c>
      <c r="AE140" s="21">
        <f t="shared" si="56"/>
        <v>0</v>
      </c>
      <c r="AF140" s="20">
        <f t="shared" si="51"/>
        <v>0</v>
      </c>
      <c r="AG140" s="20">
        <f t="shared" si="52"/>
        <v>0</v>
      </c>
      <c r="AH140" s="20">
        <f t="shared" si="53"/>
        <v>0</v>
      </c>
      <c r="AI140" s="20"/>
      <c r="AJ140" s="20"/>
      <c r="AK140" s="20">
        <f t="shared" si="44"/>
        <v>0</v>
      </c>
      <c r="AL140" s="171"/>
    </row>
    <row r="141" spans="1:38" ht="15.75" customHeight="1" x14ac:dyDescent="0.25">
      <c r="A141" s="3">
        <v>1140</v>
      </c>
      <c r="B141" s="14">
        <f t="shared" si="54"/>
        <v>6</v>
      </c>
      <c r="C141" s="9">
        <f>IF(A141=A140,C140,"")</f>
        <v>45120</v>
      </c>
      <c r="D141" s="3" t="str">
        <f>IF(A141=A140,D140,"")</f>
        <v>Baner Abu Grillo</v>
      </c>
      <c r="E141" s="14" t="str">
        <f t="shared" si="47"/>
        <v>1140Baner Abu Grillo6</v>
      </c>
      <c r="I141" s="10" t="s">
        <v>762</v>
      </c>
      <c r="J141" s="14" t="str">
        <f t="shared" si="48"/>
        <v>Service cambio de aceite y filtro. Control del vehículo. Desarmar distribución completa. Cambiar kit, bomba de agua, correas poliv. Puesta a punto. Armado total. Cambiar líquido refrigerante.</v>
      </c>
      <c r="L141" s="3">
        <v>1</v>
      </c>
      <c r="R141" s="3"/>
      <c r="S141" s="8"/>
      <c r="W141" s="76">
        <v>0</v>
      </c>
      <c r="X141" s="16">
        <f t="shared" si="55"/>
        <v>0</v>
      </c>
      <c r="Y141" s="3">
        <v>1</v>
      </c>
      <c r="AB141" s="4">
        <v>48000</v>
      </c>
      <c r="AC141" s="18">
        <f t="shared" si="49"/>
        <v>48000</v>
      </c>
      <c r="AD141" s="19">
        <f t="shared" si="50"/>
        <v>48000</v>
      </c>
      <c r="AE141" s="21">
        <f t="shared" si="56"/>
        <v>0</v>
      </c>
      <c r="AF141" s="20">
        <f t="shared" si="51"/>
        <v>0</v>
      </c>
      <c r="AG141" s="20">
        <f t="shared" si="52"/>
        <v>0</v>
      </c>
      <c r="AH141" s="20">
        <f t="shared" si="53"/>
        <v>0</v>
      </c>
      <c r="AI141" s="20"/>
      <c r="AJ141" s="20"/>
      <c r="AK141" s="20">
        <f t="shared" si="44"/>
        <v>0</v>
      </c>
      <c r="AL141" s="171"/>
    </row>
    <row r="142" spans="1:38" ht="15.75" customHeight="1" x14ac:dyDescent="0.25">
      <c r="A142" s="3">
        <v>1141</v>
      </c>
      <c r="B142" s="14">
        <f t="shared" si="54"/>
        <v>1</v>
      </c>
      <c r="C142" s="9">
        <v>45120</v>
      </c>
      <c r="D142" s="92" t="s">
        <v>808</v>
      </c>
      <c r="E142" s="14" t="str">
        <f t="shared" si="47"/>
        <v>1141Ocampo Manolo1</v>
      </c>
      <c r="J142" s="14">
        <f t="shared" si="48"/>
        <v>0</v>
      </c>
      <c r="L142" s="3">
        <v>1</v>
      </c>
      <c r="M142" s="10" t="s">
        <v>809</v>
      </c>
      <c r="N142" s="3" t="s">
        <v>208</v>
      </c>
      <c r="Q142" s="7">
        <f>+W142*0.8</f>
        <v>40656</v>
      </c>
      <c r="R142" s="3" t="s">
        <v>1479</v>
      </c>
      <c r="S142" s="8">
        <f t="shared" ref="S142:S147" si="57">+(W142-Q142)/Q142</f>
        <v>0.25</v>
      </c>
      <c r="W142" s="76">
        <v>50820</v>
      </c>
      <c r="X142" s="16">
        <f t="shared" si="55"/>
        <v>0</v>
      </c>
      <c r="AC142" s="18">
        <f t="shared" si="49"/>
        <v>0</v>
      </c>
      <c r="AD142" s="19">
        <f t="shared" si="50"/>
        <v>0</v>
      </c>
      <c r="AE142" s="21">
        <f t="shared" si="56"/>
        <v>0</v>
      </c>
      <c r="AF142" s="20">
        <f t="shared" si="51"/>
        <v>43560</v>
      </c>
      <c r="AG142" s="20">
        <f t="shared" si="52"/>
        <v>0</v>
      </c>
      <c r="AH142" s="20">
        <f t="shared" si="53"/>
        <v>0</v>
      </c>
      <c r="AI142" s="20"/>
      <c r="AJ142" s="20"/>
      <c r="AK142" s="20">
        <f t="shared" si="44"/>
        <v>0</v>
      </c>
      <c r="AL142" s="171"/>
    </row>
    <row r="143" spans="1:38" ht="15.75" customHeight="1" x14ac:dyDescent="0.25">
      <c r="A143" s="3">
        <v>1141</v>
      </c>
      <c r="B143" s="14">
        <f t="shared" si="54"/>
        <v>2</v>
      </c>
      <c r="C143" s="9">
        <f>IF(A143=A142,C142,"")</f>
        <v>45120</v>
      </c>
      <c r="D143" s="92" t="str">
        <f>IF(A143=A142,D142,"")</f>
        <v>Ocampo Manolo</v>
      </c>
      <c r="E143" s="14" t="str">
        <f t="shared" si="47"/>
        <v>1141Ocampo Manolo2</v>
      </c>
      <c r="J143" s="14" t="str">
        <f t="shared" si="48"/>
        <v xml:space="preserve">0 </v>
      </c>
      <c r="L143" s="3">
        <v>1</v>
      </c>
      <c r="M143" s="10" t="s">
        <v>810</v>
      </c>
      <c r="N143" s="3" t="s">
        <v>208</v>
      </c>
      <c r="Q143" s="7">
        <f>+W143*0.8</f>
        <v>1258.4000000000001</v>
      </c>
      <c r="R143" s="3"/>
      <c r="S143" s="8">
        <f t="shared" si="57"/>
        <v>0.24999999999999992</v>
      </c>
      <c r="W143" s="76">
        <v>1573</v>
      </c>
      <c r="X143" s="16">
        <f t="shared" si="55"/>
        <v>0</v>
      </c>
      <c r="AC143" s="18">
        <f t="shared" si="49"/>
        <v>0</v>
      </c>
      <c r="AD143" s="19">
        <f t="shared" si="50"/>
        <v>0</v>
      </c>
      <c r="AE143" s="21">
        <f t="shared" si="56"/>
        <v>0</v>
      </c>
      <c r="AF143" s="20">
        <f t="shared" si="51"/>
        <v>0</v>
      </c>
      <c r="AG143" s="20">
        <f t="shared" si="52"/>
        <v>0</v>
      </c>
      <c r="AH143" s="20">
        <f t="shared" si="53"/>
        <v>0</v>
      </c>
      <c r="AI143" s="20"/>
      <c r="AJ143" s="20"/>
      <c r="AK143" s="20">
        <f t="shared" si="44"/>
        <v>0</v>
      </c>
      <c r="AL143" s="171"/>
    </row>
    <row r="144" spans="1:38" ht="15.75" customHeight="1" x14ac:dyDescent="0.25">
      <c r="A144" s="3">
        <v>1141</v>
      </c>
      <c r="B144" s="14">
        <f t="shared" si="54"/>
        <v>3</v>
      </c>
      <c r="C144" s="9">
        <f>IF(A144=A143,C143,"")</f>
        <v>45120</v>
      </c>
      <c r="D144" s="92" t="str">
        <f>IF(A144=A143,D143,"")</f>
        <v>Ocampo Manolo</v>
      </c>
      <c r="E144" s="14" t="str">
        <f t="shared" si="47"/>
        <v>1141Ocampo Manolo3</v>
      </c>
      <c r="J144" s="14" t="str">
        <f t="shared" si="48"/>
        <v xml:space="preserve">0  </v>
      </c>
      <c r="L144" s="3">
        <v>1</v>
      </c>
      <c r="M144" s="10" t="s">
        <v>811</v>
      </c>
      <c r="N144" s="3" t="s">
        <v>208</v>
      </c>
      <c r="Q144" s="7">
        <f>+W144*0.8</f>
        <v>1645.6000000000001</v>
      </c>
      <c r="R144" s="3"/>
      <c r="S144" s="8">
        <f t="shared" si="57"/>
        <v>0.24999999999999989</v>
      </c>
      <c r="W144" s="76">
        <v>2057</v>
      </c>
      <c r="X144" s="16">
        <f t="shared" si="55"/>
        <v>0</v>
      </c>
      <c r="AC144" s="18">
        <f t="shared" si="49"/>
        <v>0</v>
      </c>
      <c r="AD144" s="19">
        <f t="shared" si="50"/>
        <v>0</v>
      </c>
      <c r="AE144" s="21">
        <f t="shared" si="56"/>
        <v>0</v>
      </c>
      <c r="AF144" s="20">
        <f t="shared" si="51"/>
        <v>0</v>
      </c>
      <c r="AG144" s="20">
        <f t="shared" si="52"/>
        <v>0</v>
      </c>
      <c r="AH144" s="20">
        <f t="shared" si="53"/>
        <v>0</v>
      </c>
      <c r="AI144" s="20"/>
      <c r="AJ144" s="20"/>
      <c r="AK144" s="20">
        <f t="shared" si="44"/>
        <v>0</v>
      </c>
      <c r="AL144" s="171"/>
    </row>
    <row r="145" spans="1:38" ht="15.75" customHeight="1" x14ac:dyDescent="0.25">
      <c r="A145" s="3">
        <v>1142</v>
      </c>
      <c r="B145" s="14">
        <f t="shared" si="54"/>
        <v>1</v>
      </c>
      <c r="C145" s="9">
        <v>45120</v>
      </c>
      <c r="D145" s="3" t="s">
        <v>812</v>
      </c>
      <c r="E145" s="14" t="str">
        <f>CONCATENATE(A148,D145,B145)</f>
        <v>1142Wesek Pini1</v>
      </c>
      <c r="G145" s="119" t="s">
        <v>813</v>
      </c>
      <c r="H145" s="119">
        <v>86365</v>
      </c>
      <c r="J145" s="14">
        <f t="shared" si="48"/>
        <v>0</v>
      </c>
      <c r="L145" s="3">
        <v>1</v>
      </c>
      <c r="M145" s="10" t="s">
        <v>728</v>
      </c>
      <c r="N145" s="3" t="s">
        <v>771</v>
      </c>
      <c r="Q145" s="7">
        <v>1214.8399999999999</v>
      </c>
      <c r="R145" s="3" t="s">
        <v>1478</v>
      </c>
      <c r="S145" s="8">
        <f t="shared" si="57"/>
        <v>1.5723552072700933</v>
      </c>
      <c r="T145" s="11">
        <v>4</v>
      </c>
      <c r="W145" s="76">
        <v>3125</v>
      </c>
      <c r="X145" s="16">
        <f t="shared" si="55"/>
        <v>12500</v>
      </c>
      <c r="AC145" s="18">
        <f t="shared" si="49"/>
        <v>0</v>
      </c>
      <c r="AD145" s="19">
        <f>IF(A148=A144,AD144+AC145,AC145)</f>
        <v>0</v>
      </c>
      <c r="AE145" s="21">
        <f t="shared" si="56"/>
        <v>4859.3599999999997</v>
      </c>
      <c r="AF145" s="20">
        <f>IF(A148=A144,0,(SUMIF($A$3:$A$999956,A148,$Q$3:$Q$999956)))+IF(A148=A144,0,(SUMIF($A$3:$A$999956,A148,$R$3:$R$999956)))</f>
        <v>14781.506666666666</v>
      </c>
      <c r="AG145" s="20">
        <f>IF(A148=A144,0,(SUMIF($A$3:$A$999956,A148,($X$3:$X$999956))))</f>
        <v>39100</v>
      </c>
      <c r="AH145" s="20">
        <f>IF(A148=A144,0,(SUMIF($A$3:$A$999956,A148,($AC$3:$AC$999956))))</f>
        <v>0</v>
      </c>
      <c r="AI145" s="20"/>
      <c r="AJ145" s="20"/>
      <c r="AK145" s="20">
        <f t="shared" si="44"/>
        <v>39100</v>
      </c>
      <c r="AL145" s="171"/>
    </row>
    <row r="146" spans="1:38" ht="15.75" customHeight="1" x14ac:dyDescent="0.25">
      <c r="A146" s="3">
        <v>1142</v>
      </c>
      <c r="B146" s="14">
        <f t="shared" si="54"/>
        <v>2</v>
      </c>
      <c r="C146" s="9">
        <f>IF(A146=A148,C145,"")</f>
        <v>45120</v>
      </c>
      <c r="D146" s="3" t="str">
        <f>IF(A146=A148,D145,"")</f>
        <v>Wesek Pini</v>
      </c>
      <c r="E146" s="14" t="str">
        <f t="shared" ref="E146:E209" si="58">CONCATENATE(A146,D146,B146)</f>
        <v>1142Wesek Pini2</v>
      </c>
      <c r="J146" s="14" t="str">
        <f t="shared" si="48"/>
        <v xml:space="preserve">0 </v>
      </c>
      <c r="L146" s="3">
        <v>1</v>
      </c>
      <c r="M146" s="10" t="s">
        <v>918</v>
      </c>
      <c r="N146" s="3" t="s">
        <v>771</v>
      </c>
      <c r="Q146" s="7">
        <v>5500</v>
      </c>
      <c r="R146" s="3"/>
      <c r="S146" s="8">
        <f t="shared" si="57"/>
        <v>0.92727272727272725</v>
      </c>
      <c r="T146" s="11">
        <v>1</v>
      </c>
      <c r="W146" s="76">
        <v>10600</v>
      </c>
      <c r="X146" s="16">
        <f t="shared" si="55"/>
        <v>10600</v>
      </c>
      <c r="AC146" s="18">
        <f t="shared" si="49"/>
        <v>0</v>
      </c>
      <c r="AD146" s="19">
        <f>IF(A146=A148,AD145+AC146,AC146)</f>
        <v>0</v>
      </c>
      <c r="AE146" s="21">
        <f t="shared" si="56"/>
        <v>5500</v>
      </c>
      <c r="AF146" s="20">
        <f>IF(A146=A148,0,(SUMIF($A$3:$A$999956,A146,$Q$3:$Q$999956)))+IF(A146=A148,0,(SUMIF($A$3:$A$999956,A146,$R$3:$R$999956)))</f>
        <v>0</v>
      </c>
      <c r="AG146" s="20">
        <f>IF(A146=A148,0,(SUMIF($A$3:$A$999956,A146,($X$3:$X$999956))))</f>
        <v>0</v>
      </c>
      <c r="AH146" s="20">
        <f>IF(A146=A148,0,(SUMIF($A$3:$A$999956,A146,($AC$3:$AC$999956))))</f>
        <v>0</v>
      </c>
      <c r="AI146" s="20"/>
      <c r="AJ146" s="20"/>
      <c r="AK146" s="20">
        <f t="shared" si="44"/>
        <v>0</v>
      </c>
      <c r="AL146" s="171"/>
    </row>
    <row r="147" spans="1:38" ht="15.75" customHeight="1" x14ac:dyDescent="0.25">
      <c r="A147" s="3">
        <v>1142</v>
      </c>
      <c r="B147" s="14">
        <f t="shared" si="54"/>
        <v>3</v>
      </c>
      <c r="C147" s="9">
        <f>IF(A147=A146,C146,"")</f>
        <v>45120</v>
      </c>
      <c r="D147" s="3" t="str">
        <f>IF(A147=A146,D146,"")</f>
        <v>Wesek Pini</v>
      </c>
      <c r="E147" s="14" t="str">
        <f t="shared" si="58"/>
        <v>1142Wesek Pini3</v>
      </c>
      <c r="J147" s="14" t="str">
        <f t="shared" si="48"/>
        <v xml:space="preserve">0  </v>
      </c>
      <c r="L147" s="3">
        <v>1</v>
      </c>
      <c r="M147" s="10" t="s">
        <v>815</v>
      </c>
      <c r="N147" s="3" t="s">
        <v>101</v>
      </c>
      <c r="Q147" s="7">
        <f>+W147*0.8</f>
        <v>6400</v>
      </c>
      <c r="R147" s="3"/>
      <c r="S147" s="8">
        <f t="shared" si="57"/>
        <v>0.25</v>
      </c>
      <c r="T147" s="11">
        <v>1</v>
      </c>
      <c r="W147" s="76">
        <v>8000</v>
      </c>
      <c r="X147" s="16">
        <f t="shared" si="55"/>
        <v>8000</v>
      </c>
      <c r="AC147" s="18">
        <f t="shared" si="49"/>
        <v>0</v>
      </c>
      <c r="AD147" s="19">
        <f t="shared" ref="AD147:AD210" si="59">IF(A147=A146,AD146+AC147,AC147)</f>
        <v>0</v>
      </c>
      <c r="AE147" s="21">
        <f t="shared" si="56"/>
        <v>6400</v>
      </c>
      <c r="AF147" s="20">
        <f t="shared" ref="AF147:AF210" si="60">IF(A147=A146,0,(SUMIF($A$3:$A$999956,A147,$Q$3:$Q$999956)))+IF(A147=A146,0,(SUMIF($A$3:$A$999956,A147,$R$3:$R$999956)))</f>
        <v>0</v>
      </c>
      <c r="AG147" s="20">
        <f t="shared" ref="AG147:AG210" si="61">IF(A147=A146,0,(SUMIF($A$3:$A$999956,A147,($X$3:$X$999956))))</f>
        <v>0</v>
      </c>
      <c r="AH147" s="20">
        <f t="shared" ref="AH147:AH210" si="62">IF(A147=A146,0,(SUMIF($A$3:$A$999956,A147,($AC$3:$AC$999956))))</f>
        <v>0</v>
      </c>
      <c r="AI147" s="20"/>
      <c r="AJ147" s="20"/>
      <c r="AK147" s="20">
        <f t="shared" si="44"/>
        <v>0</v>
      </c>
      <c r="AL147" s="171"/>
    </row>
    <row r="148" spans="1:38" ht="15.75" customHeight="1" x14ac:dyDescent="0.25">
      <c r="A148" s="3">
        <v>1142</v>
      </c>
      <c r="B148" s="14">
        <f t="shared" si="54"/>
        <v>4</v>
      </c>
      <c r="C148" s="9">
        <f>IF(A148=A147,C147,"")</f>
        <v>45120</v>
      </c>
      <c r="D148" s="3" t="str">
        <f>IF(A148=A147,D147,"")</f>
        <v>Wesek Pini</v>
      </c>
      <c r="E148" s="14" t="str">
        <f t="shared" si="58"/>
        <v>1142Wesek Pini4</v>
      </c>
      <c r="J148" s="14" t="str">
        <f t="shared" si="48"/>
        <v xml:space="preserve">0   </v>
      </c>
      <c r="L148" s="3">
        <v>1</v>
      </c>
      <c r="M148" s="10" t="s">
        <v>700</v>
      </c>
      <c r="N148" s="3" t="s">
        <v>771</v>
      </c>
      <c r="Q148" s="7">
        <f>+W148/(1+S148)</f>
        <v>1666.6666666666667</v>
      </c>
      <c r="R148" s="3"/>
      <c r="S148" s="8">
        <v>0.2</v>
      </c>
      <c r="T148" s="11">
        <v>4</v>
      </c>
      <c r="W148" s="76">
        <v>2000</v>
      </c>
      <c r="X148" s="16">
        <f t="shared" si="55"/>
        <v>8000</v>
      </c>
      <c r="AC148" s="18">
        <f t="shared" si="49"/>
        <v>0</v>
      </c>
      <c r="AD148" s="19">
        <f t="shared" si="59"/>
        <v>0</v>
      </c>
      <c r="AE148" s="21">
        <f t="shared" si="56"/>
        <v>6666.666666666667</v>
      </c>
      <c r="AF148" s="20">
        <f t="shared" si="60"/>
        <v>0</v>
      </c>
      <c r="AG148" s="20">
        <f t="shared" si="61"/>
        <v>0</v>
      </c>
      <c r="AH148" s="20">
        <f t="shared" si="62"/>
        <v>0</v>
      </c>
      <c r="AI148" s="20"/>
      <c r="AJ148" s="20"/>
      <c r="AK148" s="20">
        <f t="shared" si="44"/>
        <v>0</v>
      </c>
      <c r="AL148" s="171"/>
    </row>
    <row r="149" spans="1:38" ht="15.75" customHeight="1" x14ac:dyDescent="0.25">
      <c r="A149" s="3">
        <v>1143</v>
      </c>
      <c r="B149" s="14">
        <f t="shared" si="54"/>
        <v>1</v>
      </c>
      <c r="C149" s="9">
        <v>45120</v>
      </c>
      <c r="D149" s="3" t="s">
        <v>234</v>
      </c>
      <c r="E149" s="14" t="str">
        <f t="shared" si="58"/>
        <v>1143Beriani Nazarena1</v>
      </c>
      <c r="F149" s="119" t="s">
        <v>816</v>
      </c>
      <c r="G149" s="119" t="s">
        <v>817</v>
      </c>
      <c r="I149" s="10" t="s">
        <v>760</v>
      </c>
      <c r="J149" s="14" t="str">
        <f t="shared" si="48"/>
        <v>Cambiar pastillas de freno delanteras.</v>
      </c>
      <c r="L149" s="3">
        <v>1</v>
      </c>
      <c r="M149" s="10" t="s">
        <v>815</v>
      </c>
      <c r="N149" s="3" t="s">
        <v>208</v>
      </c>
      <c r="Q149" s="7">
        <f>+W149*0.8</f>
        <v>5033.6000000000004</v>
      </c>
      <c r="R149" s="3" t="s">
        <v>1479</v>
      </c>
      <c r="S149" s="8">
        <f>+(W149-Q149)/Q149</f>
        <v>0.24999999999999992</v>
      </c>
      <c r="T149" s="11">
        <v>1</v>
      </c>
      <c r="W149" s="76">
        <v>6292</v>
      </c>
      <c r="X149" s="16">
        <f t="shared" si="55"/>
        <v>6292</v>
      </c>
      <c r="AC149" s="18">
        <f t="shared" si="49"/>
        <v>0</v>
      </c>
      <c r="AD149" s="19">
        <f t="shared" si="59"/>
        <v>0</v>
      </c>
      <c r="AE149" s="21">
        <f t="shared" si="56"/>
        <v>5033.6000000000004</v>
      </c>
      <c r="AF149" s="20">
        <f t="shared" si="60"/>
        <v>5033.6000000000004</v>
      </c>
      <c r="AG149" s="20">
        <f t="shared" si="61"/>
        <v>6292</v>
      </c>
      <c r="AH149" s="20">
        <f t="shared" si="62"/>
        <v>5008</v>
      </c>
      <c r="AI149" s="20"/>
      <c r="AJ149" s="20"/>
      <c r="AK149" s="20">
        <f t="shared" si="44"/>
        <v>11300</v>
      </c>
      <c r="AL149" s="171"/>
    </row>
    <row r="150" spans="1:38" ht="15.75" customHeight="1" x14ac:dyDescent="0.25">
      <c r="A150" s="3">
        <v>1143</v>
      </c>
      <c r="B150" s="14">
        <f t="shared" si="54"/>
        <v>2</v>
      </c>
      <c r="C150" s="9">
        <f>IF(A150=A149,C149,"")</f>
        <v>45120</v>
      </c>
      <c r="D150" s="3" t="str">
        <f>IF(A150=A149,D149,"")</f>
        <v>Beriani Nazarena</v>
      </c>
      <c r="E150" s="14" t="str">
        <f t="shared" si="58"/>
        <v>1143Beriani Nazarena2</v>
      </c>
      <c r="J150" s="14" t="str">
        <f t="shared" si="48"/>
        <v xml:space="preserve">Cambiar pastillas de freno delanteras. </v>
      </c>
      <c r="L150" s="3">
        <v>1</v>
      </c>
      <c r="R150" s="3"/>
      <c r="S150" s="8"/>
      <c r="W150" s="76"/>
      <c r="X150" s="16">
        <f t="shared" si="55"/>
        <v>0</v>
      </c>
      <c r="Y150" s="3">
        <v>1</v>
      </c>
      <c r="AB150" s="4">
        <v>5008</v>
      </c>
      <c r="AC150" s="18">
        <f t="shared" si="49"/>
        <v>5008</v>
      </c>
      <c r="AD150" s="19">
        <f t="shared" si="59"/>
        <v>5008</v>
      </c>
      <c r="AE150" s="21">
        <f t="shared" si="56"/>
        <v>0</v>
      </c>
      <c r="AF150" s="20">
        <f t="shared" si="60"/>
        <v>0</v>
      </c>
      <c r="AG150" s="20">
        <f t="shared" si="61"/>
        <v>0</v>
      </c>
      <c r="AH150" s="20">
        <f t="shared" si="62"/>
        <v>0</v>
      </c>
      <c r="AI150" s="20"/>
      <c r="AJ150" s="20"/>
      <c r="AK150" s="20">
        <f t="shared" si="44"/>
        <v>0</v>
      </c>
      <c r="AL150" s="171"/>
    </row>
    <row r="151" spans="1:38" ht="15.75" customHeight="1" x14ac:dyDescent="0.25">
      <c r="A151" s="3">
        <v>1145</v>
      </c>
      <c r="B151" s="14">
        <f t="shared" si="54"/>
        <v>1</v>
      </c>
      <c r="C151" s="9">
        <v>45120</v>
      </c>
      <c r="D151" s="3" t="s">
        <v>467</v>
      </c>
      <c r="E151" s="14" t="str">
        <f t="shared" si="58"/>
        <v>1145Macagno Dante1</v>
      </c>
      <c r="F151" s="119" t="s">
        <v>824</v>
      </c>
      <c r="G151" s="119" t="s">
        <v>825</v>
      </c>
      <c r="I151" s="10" t="s">
        <v>826</v>
      </c>
      <c r="J151" s="14" t="str">
        <f t="shared" si="48"/>
        <v>Colocar depósito canister completo.</v>
      </c>
      <c r="L151" s="3">
        <v>1</v>
      </c>
      <c r="R151" s="3" t="s">
        <v>1479</v>
      </c>
      <c r="S151" s="8"/>
      <c r="W151" s="76"/>
      <c r="X151" s="16">
        <f t="shared" si="55"/>
        <v>0</v>
      </c>
      <c r="AC151" s="18">
        <f t="shared" si="49"/>
        <v>0</v>
      </c>
      <c r="AD151" s="19">
        <f t="shared" si="59"/>
        <v>0</v>
      </c>
      <c r="AE151" s="21">
        <f t="shared" si="56"/>
        <v>0</v>
      </c>
      <c r="AF151" s="20">
        <f t="shared" si="60"/>
        <v>0</v>
      </c>
      <c r="AG151" s="20">
        <f t="shared" si="61"/>
        <v>0</v>
      </c>
      <c r="AH151" s="20">
        <f t="shared" si="62"/>
        <v>12000</v>
      </c>
      <c r="AI151" s="20"/>
      <c r="AJ151" s="20"/>
      <c r="AK151" s="20">
        <f t="shared" si="44"/>
        <v>12000</v>
      </c>
      <c r="AL151" s="171"/>
    </row>
    <row r="152" spans="1:38" ht="15.75" customHeight="1" x14ac:dyDescent="0.25">
      <c r="A152" s="3">
        <v>1145</v>
      </c>
      <c r="B152" s="14">
        <f t="shared" si="54"/>
        <v>2</v>
      </c>
      <c r="C152" s="9">
        <f>IF(A152=A151,C151,"")</f>
        <v>45120</v>
      </c>
      <c r="D152" s="3" t="str">
        <f>IF(A152=A151,D151,"")</f>
        <v>Macagno Dante</v>
      </c>
      <c r="E152" s="14" t="str">
        <f t="shared" si="58"/>
        <v>1145Macagno Dante2</v>
      </c>
      <c r="I152" s="10" t="s">
        <v>827</v>
      </c>
      <c r="J152" s="14" t="str">
        <f t="shared" si="48"/>
        <v>Colocar depósito canister completo. Limpieza de cuerpo mariposa y de sensor MAF.</v>
      </c>
      <c r="L152" s="3">
        <v>1</v>
      </c>
      <c r="R152" s="3"/>
      <c r="S152" s="8"/>
      <c r="W152" s="76"/>
      <c r="X152" s="16">
        <f t="shared" si="55"/>
        <v>0</v>
      </c>
      <c r="Y152" s="3">
        <v>1</v>
      </c>
      <c r="AB152" s="4">
        <v>12000</v>
      </c>
      <c r="AC152" s="18">
        <f t="shared" si="49"/>
        <v>12000</v>
      </c>
      <c r="AD152" s="19">
        <f t="shared" si="59"/>
        <v>12000</v>
      </c>
      <c r="AE152" s="21">
        <f t="shared" si="56"/>
        <v>0</v>
      </c>
      <c r="AF152" s="20">
        <f t="shared" si="60"/>
        <v>0</v>
      </c>
      <c r="AG152" s="20">
        <f t="shared" si="61"/>
        <v>0</v>
      </c>
      <c r="AH152" s="20">
        <f t="shared" si="62"/>
        <v>0</v>
      </c>
      <c r="AI152" s="20"/>
      <c r="AJ152" s="20"/>
      <c r="AK152" s="20">
        <f t="shared" si="44"/>
        <v>0</v>
      </c>
      <c r="AL152" s="171"/>
    </row>
    <row r="153" spans="1:38" ht="15.75" customHeight="1" x14ac:dyDescent="0.25">
      <c r="A153" s="3">
        <v>1145</v>
      </c>
      <c r="B153" s="14">
        <f t="shared" si="54"/>
        <v>3</v>
      </c>
      <c r="C153" s="9">
        <f>IF(A153=A152,C152,"")</f>
        <v>45120</v>
      </c>
      <c r="D153" s="3" t="str">
        <f>IF(A153=A152,D152,"")</f>
        <v>Macagno Dante</v>
      </c>
      <c r="E153" s="14" t="str">
        <f t="shared" si="58"/>
        <v>1145Macagno Dante3</v>
      </c>
      <c r="I153" s="10" t="s">
        <v>828</v>
      </c>
      <c r="J153" s="14" t="str">
        <f t="shared" si="48"/>
        <v>Colocar depósito canister completo. Limpieza de cuerpo mariposa y de sensor MAF. Control de orring de admisión.</v>
      </c>
      <c r="L153" s="3">
        <v>1</v>
      </c>
      <c r="R153" s="3"/>
      <c r="S153" s="8"/>
      <c r="W153" s="76"/>
      <c r="X153" s="16">
        <f t="shared" si="55"/>
        <v>0</v>
      </c>
      <c r="AC153" s="18">
        <f t="shared" si="49"/>
        <v>0</v>
      </c>
      <c r="AD153" s="19">
        <f t="shared" si="59"/>
        <v>12000</v>
      </c>
      <c r="AE153" s="21">
        <f t="shared" si="56"/>
        <v>0</v>
      </c>
      <c r="AF153" s="20">
        <f t="shared" si="60"/>
        <v>0</v>
      </c>
      <c r="AG153" s="20">
        <f t="shared" si="61"/>
        <v>0</v>
      </c>
      <c r="AH153" s="20">
        <f t="shared" si="62"/>
        <v>0</v>
      </c>
      <c r="AI153" s="20"/>
      <c r="AJ153" s="20"/>
      <c r="AK153" s="20">
        <f t="shared" si="44"/>
        <v>0</v>
      </c>
      <c r="AL153" s="171"/>
    </row>
    <row r="154" spans="1:38" ht="15.75" customHeight="1" x14ac:dyDescent="0.25">
      <c r="A154" s="3">
        <v>1146</v>
      </c>
      <c r="B154" s="14">
        <f t="shared" si="54"/>
        <v>1</v>
      </c>
      <c r="C154" s="9">
        <v>45120</v>
      </c>
      <c r="D154" s="3" t="s">
        <v>829</v>
      </c>
      <c r="E154" s="14" t="str">
        <f t="shared" si="58"/>
        <v>1146Macagno Omar1</v>
      </c>
      <c r="F154" s="119" t="s">
        <v>830</v>
      </c>
      <c r="G154" s="119" t="s">
        <v>831</v>
      </c>
      <c r="I154" s="10" t="s">
        <v>832</v>
      </c>
      <c r="J154" s="14" t="str">
        <f t="shared" si="48"/>
        <v>Cambiar bujias.</v>
      </c>
      <c r="L154" s="3">
        <v>1</v>
      </c>
      <c r="M154" s="10" t="s">
        <v>700</v>
      </c>
      <c r="N154" s="3" t="s">
        <v>84</v>
      </c>
      <c r="Q154" s="7">
        <f>+W154/(1+S154)</f>
        <v>1500</v>
      </c>
      <c r="R154" s="3" t="s">
        <v>1479</v>
      </c>
      <c r="S154" s="8">
        <v>0.2</v>
      </c>
      <c r="T154" s="11">
        <v>4</v>
      </c>
      <c r="W154" s="76">
        <v>1800</v>
      </c>
      <c r="X154" s="16">
        <f t="shared" si="55"/>
        <v>7200</v>
      </c>
      <c r="Y154" s="3">
        <v>1</v>
      </c>
      <c r="AB154" s="4">
        <v>3000</v>
      </c>
      <c r="AC154" s="18">
        <f t="shared" si="49"/>
        <v>3000</v>
      </c>
      <c r="AD154" s="19">
        <f t="shared" si="59"/>
        <v>3000</v>
      </c>
      <c r="AE154" s="21">
        <f t="shared" si="56"/>
        <v>6000</v>
      </c>
      <c r="AF154" s="20">
        <f t="shared" si="60"/>
        <v>1500</v>
      </c>
      <c r="AG154" s="20">
        <f t="shared" si="61"/>
        <v>7200</v>
      </c>
      <c r="AH154" s="20">
        <f t="shared" si="62"/>
        <v>3000</v>
      </c>
      <c r="AI154" s="20"/>
      <c r="AJ154" s="20"/>
      <c r="AK154" s="20">
        <f t="shared" si="44"/>
        <v>10200</v>
      </c>
      <c r="AL154" s="171"/>
    </row>
    <row r="155" spans="1:38" ht="15.75" customHeight="1" x14ac:dyDescent="0.25">
      <c r="A155" s="3">
        <v>1147</v>
      </c>
      <c r="B155" s="14">
        <f t="shared" si="54"/>
        <v>1</v>
      </c>
      <c r="C155" s="9">
        <v>45120</v>
      </c>
      <c r="D155" s="3" t="s">
        <v>670</v>
      </c>
      <c r="E155" s="14" t="str">
        <f t="shared" si="58"/>
        <v>1147Weizek Susana1</v>
      </c>
      <c r="F155" s="119" t="s">
        <v>823</v>
      </c>
      <c r="G155" s="119" t="s">
        <v>821</v>
      </c>
      <c r="H155" s="119">
        <v>212668</v>
      </c>
      <c r="I155" s="10" t="s">
        <v>95</v>
      </c>
      <c r="J155" s="14" t="str">
        <f t="shared" si="48"/>
        <v>Service cambio de aceite y filtro.</v>
      </c>
      <c r="L155" s="3">
        <v>1</v>
      </c>
      <c r="M155" s="10" t="s">
        <v>822</v>
      </c>
      <c r="N155" s="3" t="s">
        <v>84</v>
      </c>
      <c r="Q155" s="7">
        <v>1214.8399999999999</v>
      </c>
      <c r="R155" s="3" t="s">
        <v>1478</v>
      </c>
      <c r="S155" s="8">
        <f t="shared" ref="S155:S164" si="63">+(W155-Q155)/Q155</f>
        <v>1.5723552072700933</v>
      </c>
      <c r="T155" s="11">
        <v>4</v>
      </c>
      <c r="W155" s="76">
        <v>3125</v>
      </c>
      <c r="X155" s="16">
        <f t="shared" si="55"/>
        <v>12500</v>
      </c>
      <c r="AC155" s="18">
        <f t="shared" si="49"/>
        <v>0</v>
      </c>
      <c r="AD155" s="19">
        <f t="shared" si="59"/>
        <v>0</v>
      </c>
      <c r="AE155" s="21">
        <f t="shared" si="56"/>
        <v>4859.3599999999997</v>
      </c>
      <c r="AF155" s="20">
        <f t="shared" si="60"/>
        <v>8714.84</v>
      </c>
      <c r="AG155" s="20">
        <f t="shared" si="61"/>
        <v>26500</v>
      </c>
      <c r="AH155" s="20">
        <f t="shared" si="62"/>
        <v>23000</v>
      </c>
      <c r="AI155" s="20"/>
      <c r="AJ155" s="20"/>
      <c r="AK155" s="20">
        <f t="shared" si="44"/>
        <v>49500</v>
      </c>
      <c r="AL155" s="171"/>
    </row>
    <row r="156" spans="1:38" ht="15.75" customHeight="1" x14ac:dyDescent="0.25">
      <c r="A156" s="3">
        <v>1147</v>
      </c>
      <c r="B156" s="14">
        <f t="shared" si="54"/>
        <v>2</v>
      </c>
      <c r="C156" s="9">
        <v>45120</v>
      </c>
      <c r="D156" s="3" t="str">
        <f>IF(A156=A155,D155,"")</f>
        <v>Weizek Susana</v>
      </c>
      <c r="E156" s="14" t="str">
        <f t="shared" si="58"/>
        <v>1147Weizek Susana2</v>
      </c>
      <c r="I156" s="10" t="s">
        <v>833</v>
      </c>
      <c r="J156" s="14" t="str">
        <f t="shared" si="48"/>
        <v>Service cambio de aceite y filtro. Control general de vehículo.</v>
      </c>
      <c r="L156" s="3">
        <v>1</v>
      </c>
      <c r="M156" s="10" t="s">
        <v>21</v>
      </c>
      <c r="N156" s="3" t="s">
        <v>84</v>
      </c>
      <c r="Q156" s="7">
        <v>1500</v>
      </c>
      <c r="R156" s="3"/>
      <c r="S156" s="8">
        <f t="shared" si="63"/>
        <v>1.1333333333333333</v>
      </c>
      <c r="T156" s="11">
        <v>1</v>
      </c>
      <c r="W156" s="76">
        <v>3200</v>
      </c>
      <c r="X156" s="16">
        <f t="shared" si="55"/>
        <v>3200</v>
      </c>
      <c r="AC156" s="18">
        <f t="shared" si="49"/>
        <v>0</v>
      </c>
      <c r="AD156" s="19">
        <f t="shared" si="59"/>
        <v>0</v>
      </c>
      <c r="AE156" s="21">
        <f t="shared" si="56"/>
        <v>1500</v>
      </c>
      <c r="AF156" s="20">
        <f t="shared" si="60"/>
        <v>0</v>
      </c>
      <c r="AG156" s="20">
        <f t="shared" si="61"/>
        <v>0</v>
      </c>
      <c r="AH156" s="20">
        <f t="shared" si="62"/>
        <v>0</v>
      </c>
      <c r="AI156" s="20"/>
      <c r="AJ156" s="20"/>
      <c r="AK156" s="20">
        <f t="shared" si="44"/>
        <v>0</v>
      </c>
      <c r="AL156" s="171"/>
    </row>
    <row r="157" spans="1:38" ht="15.75" customHeight="1" x14ac:dyDescent="0.25">
      <c r="A157" s="3">
        <v>1147</v>
      </c>
      <c r="B157" s="14">
        <f t="shared" si="54"/>
        <v>3</v>
      </c>
      <c r="C157" s="9">
        <v>45120</v>
      </c>
      <c r="D157" s="3" t="str">
        <f>IF(A157=A156,D156,"")</f>
        <v>Weizek Susana</v>
      </c>
      <c r="E157" s="14" t="str">
        <f t="shared" si="58"/>
        <v>1147Weizek Susana3</v>
      </c>
      <c r="J157" s="14" t="str">
        <f t="shared" si="48"/>
        <v xml:space="preserve">Service cambio de aceite y filtro. Control general de vehículo. </v>
      </c>
      <c r="L157" s="3">
        <v>1</v>
      </c>
      <c r="M157" s="10" t="s">
        <v>19</v>
      </c>
      <c r="N157" s="3" t="s">
        <v>84</v>
      </c>
      <c r="Q157" s="7">
        <v>2000</v>
      </c>
      <c r="R157" s="3"/>
      <c r="S157" s="8">
        <f t="shared" si="63"/>
        <v>1.1000000000000001</v>
      </c>
      <c r="T157" s="11">
        <v>1</v>
      </c>
      <c r="W157" s="76">
        <v>4200</v>
      </c>
      <c r="X157" s="16">
        <f t="shared" si="55"/>
        <v>4200</v>
      </c>
      <c r="AC157" s="18">
        <f t="shared" si="49"/>
        <v>0</v>
      </c>
      <c r="AD157" s="19">
        <f t="shared" si="59"/>
        <v>0</v>
      </c>
      <c r="AE157" s="21">
        <f t="shared" si="56"/>
        <v>2000</v>
      </c>
      <c r="AF157" s="20">
        <f t="shared" si="60"/>
        <v>0</v>
      </c>
      <c r="AG157" s="20">
        <f t="shared" si="61"/>
        <v>0</v>
      </c>
      <c r="AH157" s="20">
        <f t="shared" si="62"/>
        <v>0</v>
      </c>
      <c r="AI157" s="20"/>
      <c r="AJ157" s="20"/>
      <c r="AK157" s="20">
        <f t="shared" si="44"/>
        <v>0</v>
      </c>
      <c r="AL157" s="171"/>
    </row>
    <row r="158" spans="1:38" ht="15.75" customHeight="1" x14ac:dyDescent="0.25">
      <c r="A158" s="3">
        <v>1147</v>
      </c>
      <c r="B158" s="14">
        <f t="shared" si="54"/>
        <v>4</v>
      </c>
      <c r="C158" s="9">
        <v>45120</v>
      </c>
      <c r="D158" s="3" t="str">
        <f>IF(A158=A157,D157,"")</f>
        <v>Weizek Susana</v>
      </c>
      <c r="E158" s="14" t="str">
        <f t="shared" si="58"/>
        <v>1147Weizek Susana4</v>
      </c>
      <c r="J158" s="14" t="str">
        <f t="shared" ref="J158:J189" si="64">IF(A158=A157,CONCATENATE(J157," ",I158),I158)</f>
        <v xml:space="preserve">Service cambio de aceite y filtro. Control general de vehículo.  </v>
      </c>
      <c r="L158" s="3">
        <v>1</v>
      </c>
      <c r="M158" s="10" t="s">
        <v>114</v>
      </c>
      <c r="N158" s="3" t="s">
        <v>84</v>
      </c>
      <c r="Q158" s="7">
        <v>2000</v>
      </c>
      <c r="R158" s="3"/>
      <c r="S158" s="8">
        <f t="shared" si="63"/>
        <v>0.7</v>
      </c>
      <c r="T158" s="11">
        <v>1</v>
      </c>
      <c r="W158" s="76">
        <v>3400</v>
      </c>
      <c r="X158" s="16">
        <f t="shared" si="55"/>
        <v>3400</v>
      </c>
      <c r="AC158" s="18">
        <f t="shared" si="49"/>
        <v>0</v>
      </c>
      <c r="AD158" s="19">
        <f t="shared" si="59"/>
        <v>0</v>
      </c>
      <c r="AE158" s="21">
        <f t="shared" si="56"/>
        <v>2000</v>
      </c>
      <c r="AF158" s="20">
        <f t="shared" si="60"/>
        <v>0</v>
      </c>
      <c r="AG158" s="20">
        <f t="shared" si="61"/>
        <v>0</v>
      </c>
      <c r="AH158" s="20">
        <f t="shared" si="62"/>
        <v>0</v>
      </c>
      <c r="AI158" s="20"/>
      <c r="AJ158" s="20"/>
      <c r="AK158" s="20">
        <f t="shared" ref="AK158:AK221" si="65">AH158+AG158</f>
        <v>0</v>
      </c>
      <c r="AL158" s="171"/>
    </row>
    <row r="159" spans="1:38" ht="15.75" customHeight="1" x14ac:dyDescent="0.25">
      <c r="A159" s="3">
        <v>1147</v>
      </c>
      <c r="B159" s="14">
        <f t="shared" si="54"/>
        <v>5</v>
      </c>
      <c r="C159" s="9">
        <v>45120</v>
      </c>
      <c r="D159" s="3" t="str">
        <f>IF(A159=A158,D158,"")</f>
        <v>Weizek Susana</v>
      </c>
      <c r="E159" s="14" t="str">
        <f t="shared" si="58"/>
        <v>1147Weizek Susana5</v>
      </c>
      <c r="J159" s="14" t="str">
        <f t="shared" si="64"/>
        <v xml:space="preserve">Service cambio de aceite y filtro. Control general de vehículo.   </v>
      </c>
      <c r="L159" s="3">
        <v>1</v>
      </c>
      <c r="M159" s="10" t="s">
        <v>115</v>
      </c>
      <c r="N159" s="3" t="s">
        <v>84</v>
      </c>
      <c r="Q159" s="7">
        <v>2000</v>
      </c>
      <c r="R159" s="3"/>
      <c r="S159" s="8">
        <f t="shared" si="63"/>
        <v>0.6</v>
      </c>
      <c r="T159" s="11">
        <v>1</v>
      </c>
      <c r="W159" s="76">
        <v>3200</v>
      </c>
      <c r="X159" s="16">
        <f t="shared" si="55"/>
        <v>3200</v>
      </c>
      <c r="Y159" s="3">
        <v>1</v>
      </c>
      <c r="AB159" s="4">
        <v>23000</v>
      </c>
      <c r="AC159" s="18">
        <f t="shared" si="49"/>
        <v>23000</v>
      </c>
      <c r="AD159" s="19">
        <f t="shared" si="59"/>
        <v>23000</v>
      </c>
      <c r="AE159" s="21">
        <f t="shared" si="56"/>
        <v>2000</v>
      </c>
      <c r="AF159" s="20">
        <f t="shared" si="60"/>
        <v>0</v>
      </c>
      <c r="AG159" s="20">
        <f t="shared" si="61"/>
        <v>0</v>
      </c>
      <c r="AH159" s="20">
        <f t="shared" si="62"/>
        <v>0</v>
      </c>
      <c r="AI159" s="20"/>
      <c r="AJ159" s="20"/>
      <c r="AK159" s="20">
        <f t="shared" si="65"/>
        <v>0</v>
      </c>
      <c r="AL159" s="171"/>
    </row>
    <row r="160" spans="1:38" ht="15.75" customHeight="1" x14ac:dyDescent="0.25">
      <c r="A160" s="3">
        <v>1148</v>
      </c>
      <c r="B160" s="14">
        <f t="shared" si="54"/>
        <v>1</v>
      </c>
      <c r="C160" s="9">
        <v>45121</v>
      </c>
      <c r="D160" s="3" t="s">
        <v>545</v>
      </c>
      <c r="E160" s="14" t="str">
        <f t="shared" si="58"/>
        <v>1148Pujol Jorge1</v>
      </c>
      <c r="J160" s="14">
        <f t="shared" si="64"/>
        <v>0</v>
      </c>
      <c r="L160" s="3">
        <v>1</v>
      </c>
      <c r="M160" s="10" t="s">
        <v>222</v>
      </c>
      <c r="N160" s="3" t="s">
        <v>84</v>
      </c>
      <c r="Q160" s="7">
        <v>2112</v>
      </c>
      <c r="R160" s="3" t="s">
        <v>1478</v>
      </c>
      <c r="S160" s="8">
        <f t="shared" si="63"/>
        <v>1.6041666666666667</v>
      </c>
      <c r="T160" s="11">
        <v>4</v>
      </c>
      <c r="W160" s="76">
        <v>5500</v>
      </c>
      <c r="X160" s="16">
        <f t="shared" si="55"/>
        <v>22000</v>
      </c>
      <c r="AC160" s="18">
        <f t="shared" si="49"/>
        <v>0</v>
      </c>
      <c r="AD160" s="19">
        <f t="shared" si="59"/>
        <v>0</v>
      </c>
      <c r="AE160" s="21">
        <f t="shared" si="56"/>
        <v>8448</v>
      </c>
      <c r="AF160" s="20">
        <f t="shared" si="60"/>
        <v>9612</v>
      </c>
      <c r="AG160" s="20">
        <f t="shared" si="61"/>
        <v>36400</v>
      </c>
      <c r="AH160" s="20">
        <f t="shared" si="62"/>
        <v>0</v>
      </c>
      <c r="AI160" s="20"/>
      <c r="AJ160" s="20"/>
      <c r="AK160" s="20">
        <f t="shared" si="65"/>
        <v>36400</v>
      </c>
      <c r="AL160" s="171"/>
    </row>
    <row r="161" spans="1:38" ht="15.75" customHeight="1" x14ac:dyDescent="0.25">
      <c r="A161" s="3">
        <v>1148</v>
      </c>
      <c r="B161" s="14">
        <f t="shared" si="54"/>
        <v>2</v>
      </c>
      <c r="C161" s="9">
        <f>IF(A161=A160,C160,"")</f>
        <v>45121</v>
      </c>
      <c r="D161" s="3" t="str">
        <f>IF(A161=A160,D160,"")</f>
        <v>Pujol Jorge</v>
      </c>
      <c r="E161" s="14" t="str">
        <f t="shared" si="58"/>
        <v>1148Pujol Jorge2</v>
      </c>
      <c r="J161" s="14" t="str">
        <f t="shared" si="64"/>
        <v xml:space="preserve">0 </v>
      </c>
      <c r="L161" s="3">
        <v>1</v>
      </c>
      <c r="M161" s="10" t="s">
        <v>21</v>
      </c>
      <c r="N161" s="3" t="s">
        <v>84</v>
      </c>
      <c r="Q161" s="7">
        <v>1500</v>
      </c>
      <c r="R161" s="3"/>
      <c r="S161" s="8">
        <f t="shared" si="63"/>
        <v>1</v>
      </c>
      <c r="T161" s="11">
        <v>1</v>
      </c>
      <c r="W161" s="76">
        <v>3000</v>
      </c>
      <c r="X161" s="16">
        <f t="shared" si="55"/>
        <v>3000</v>
      </c>
      <c r="AC161" s="18">
        <f t="shared" si="49"/>
        <v>0</v>
      </c>
      <c r="AD161" s="19">
        <f t="shared" si="59"/>
        <v>0</v>
      </c>
      <c r="AE161" s="21">
        <f t="shared" si="56"/>
        <v>1500</v>
      </c>
      <c r="AF161" s="20">
        <f t="shared" si="60"/>
        <v>0</v>
      </c>
      <c r="AG161" s="20">
        <f t="shared" si="61"/>
        <v>0</v>
      </c>
      <c r="AH161" s="20">
        <f t="shared" si="62"/>
        <v>0</v>
      </c>
      <c r="AI161" s="20"/>
      <c r="AJ161" s="20"/>
      <c r="AK161" s="20">
        <f t="shared" si="65"/>
        <v>0</v>
      </c>
      <c r="AL161" s="171"/>
    </row>
    <row r="162" spans="1:38" ht="15.75" customHeight="1" x14ac:dyDescent="0.25">
      <c r="A162" s="3">
        <v>1148</v>
      </c>
      <c r="B162" s="14">
        <f t="shared" si="54"/>
        <v>3</v>
      </c>
      <c r="C162" s="9">
        <f>IF(A162=A161,C161,"")</f>
        <v>45121</v>
      </c>
      <c r="D162" s="3" t="str">
        <f>IF(A162=A161,D161,"")</f>
        <v>Pujol Jorge</v>
      </c>
      <c r="E162" s="14" t="str">
        <f t="shared" si="58"/>
        <v>1148Pujol Jorge3</v>
      </c>
      <c r="J162" s="14" t="str">
        <f t="shared" si="64"/>
        <v xml:space="preserve">0  </v>
      </c>
      <c r="L162" s="3">
        <v>1</v>
      </c>
      <c r="M162" s="10" t="s">
        <v>19</v>
      </c>
      <c r="N162" s="3" t="s">
        <v>84</v>
      </c>
      <c r="Q162" s="7">
        <v>2000</v>
      </c>
      <c r="R162" s="3"/>
      <c r="S162" s="8">
        <f t="shared" si="63"/>
        <v>1.6</v>
      </c>
      <c r="T162" s="11">
        <v>1</v>
      </c>
      <c r="W162" s="76">
        <v>5200</v>
      </c>
      <c r="X162" s="16">
        <f t="shared" si="55"/>
        <v>5200</v>
      </c>
      <c r="AC162" s="18">
        <f t="shared" si="49"/>
        <v>0</v>
      </c>
      <c r="AD162" s="19">
        <f t="shared" si="59"/>
        <v>0</v>
      </c>
      <c r="AE162" s="21">
        <f t="shared" si="56"/>
        <v>2000</v>
      </c>
      <c r="AF162" s="20">
        <f t="shared" si="60"/>
        <v>0</v>
      </c>
      <c r="AG162" s="20">
        <f t="shared" si="61"/>
        <v>0</v>
      </c>
      <c r="AH162" s="20">
        <f t="shared" si="62"/>
        <v>0</v>
      </c>
      <c r="AI162" s="20"/>
      <c r="AJ162" s="20"/>
      <c r="AK162" s="20">
        <f t="shared" si="65"/>
        <v>0</v>
      </c>
      <c r="AL162" s="171"/>
    </row>
    <row r="163" spans="1:38" ht="15.75" customHeight="1" x14ac:dyDescent="0.25">
      <c r="A163" s="3">
        <v>1148</v>
      </c>
      <c r="B163" s="14">
        <f t="shared" si="54"/>
        <v>4</v>
      </c>
      <c r="C163" s="9">
        <f>IF(A163=A162,C162,"")</f>
        <v>45121</v>
      </c>
      <c r="D163" s="3" t="str">
        <f>IF(A163=A162,D162,"")</f>
        <v>Pujol Jorge</v>
      </c>
      <c r="E163" s="14" t="str">
        <f t="shared" si="58"/>
        <v>1148Pujol Jorge4</v>
      </c>
      <c r="J163" s="14" t="str">
        <f t="shared" si="64"/>
        <v xml:space="preserve">0   </v>
      </c>
      <c r="L163" s="3">
        <v>1</v>
      </c>
      <c r="M163" s="10" t="s">
        <v>114</v>
      </c>
      <c r="N163" s="3" t="s">
        <v>84</v>
      </c>
      <c r="Q163" s="7">
        <v>2000</v>
      </c>
      <c r="R163" s="3"/>
      <c r="S163" s="8">
        <f t="shared" si="63"/>
        <v>0.5</v>
      </c>
      <c r="T163" s="11">
        <v>1</v>
      </c>
      <c r="W163" s="76">
        <v>3000</v>
      </c>
      <c r="X163" s="16">
        <f t="shared" si="55"/>
        <v>3000</v>
      </c>
      <c r="AC163" s="18">
        <f t="shared" si="49"/>
        <v>0</v>
      </c>
      <c r="AD163" s="19">
        <f t="shared" si="59"/>
        <v>0</v>
      </c>
      <c r="AE163" s="21">
        <f t="shared" si="56"/>
        <v>2000</v>
      </c>
      <c r="AF163" s="20">
        <f t="shared" si="60"/>
        <v>0</v>
      </c>
      <c r="AG163" s="20">
        <f t="shared" si="61"/>
        <v>0</v>
      </c>
      <c r="AH163" s="20">
        <f t="shared" si="62"/>
        <v>0</v>
      </c>
      <c r="AI163" s="20"/>
      <c r="AJ163" s="20"/>
      <c r="AK163" s="20">
        <f t="shared" si="65"/>
        <v>0</v>
      </c>
      <c r="AL163" s="171"/>
    </row>
    <row r="164" spans="1:38" ht="15.75" customHeight="1" x14ac:dyDescent="0.25">
      <c r="A164" s="3">
        <v>1148</v>
      </c>
      <c r="B164" s="14">
        <f t="shared" si="54"/>
        <v>5</v>
      </c>
      <c r="C164" s="9">
        <f>IF(A164=A163,C163,"")</f>
        <v>45121</v>
      </c>
      <c r="D164" s="3" t="str">
        <f>IF(A164=A163,D163,"")</f>
        <v>Pujol Jorge</v>
      </c>
      <c r="E164" s="14" t="str">
        <f t="shared" si="58"/>
        <v>1148Pujol Jorge5</v>
      </c>
      <c r="J164" s="14" t="str">
        <f t="shared" si="64"/>
        <v xml:space="preserve">0    </v>
      </c>
      <c r="L164" s="3">
        <v>1</v>
      </c>
      <c r="M164" s="10" t="s">
        <v>115</v>
      </c>
      <c r="N164" s="3" t="s">
        <v>84</v>
      </c>
      <c r="Q164" s="7">
        <v>2000</v>
      </c>
      <c r="R164" s="3"/>
      <c r="S164" s="8">
        <f t="shared" si="63"/>
        <v>0.6</v>
      </c>
      <c r="T164" s="11">
        <v>1</v>
      </c>
      <c r="W164" s="76">
        <v>3200</v>
      </c>
      <c r="X164" s="16">
        <f t="shared" si="55"/>
        <v>3200</v>
      </c>
      <c r="AC164" s="18">
        <f t="shared" si="49"/>
        <v>0</v>
      </c>
      <c r="AD164" s="19">
        <f t="shared" si="59"/>
        <v>0</v>
      </c>
      <c r="AE164" s="21">
        <f t="shared" si="56"/>
        <v>2000</v>
      </c>
      <c r="AF164" s="20">
        <f t="shared" si="60"/>
        <v>0</v>
      </c>
      <c r="AG164" s="20">
        <f t="shared" si="61"/>
        <v>0</v>
      </c>
      <c r="AH164" s="20">
        <f t="shared" si="62"/>
        <v>0</v>
      </c>
      <c r="AI164" s="20"/>
      <c r="AJ164" s="20"/>
      <c r="AK164" s="20">
        <f t="shared" si="65"/>
        <v>0</v>
      </c>
      <c r="AL164" s="171"/>
    </row>
    <row r="165" spans="1:38" ht="15.75" customHeight="1" x14ac:dyDescent="0.25">
      <c r="A165" s="3">
        <v>1149</v>
      </c>
      <c r="B165" s="14">
        <f t="shared" si="54"/>
        <v>1</v>
      </c>
      <c r="C165" s="9">
        <v>45121</v>
      </c>
      <c r="D165" s="3" t="s">
        <v>870</v>
      </c>
      <c r="E165" s="14" t="str">
        <f t="shared" si="58"/>
        <v>1149Pasini Carolina1</v>
      </c>
      <c r="G165" s="119" t="s">
        <v>871</v>
      </c>
      <c r="I165" s="10" t="s">
        <v>872</v>
      </c>
      <c r="J165" s="14" t="str">
        <f t="shared" si="64"/>
        <v>Scanear vehiculo, cambiar bujias.</v>
      </c>
      <c r="L165" s="3">
        <v>1</v>
      </c>
      <c r="R165" s="3" t="s">
        <v>1479</v>
      </c>
      <c r="S165" s="8"/>
      <c r="W165" s="76"/>
      <c r="X165" s="16">
        <f t="shared" si="55"/>
        <v>0</v>
      </c>
      <c r="Y165" s="3">
        <v>1</v>
      </c>
      <c r="AB165" s="4">
        <v>17000</v>
      </c>
      <c r="AC165" s="18">
        <f t="shared" si="49"/>
        <v>17000</v>
      </c>
      <c r="AD165" s="19">
        <f t="shared" si="59"/>
        <v>17000</v>
      </c>
      <c r="AE165" s="21">
        <f t="shared" si="56"/>
        <v>0</v>
      </c>
      <c r="AF165" s="20">
        <f t="shared" si="60"/>
        <v>0</v>
      </c>
      <c r="AG165" s="20">
        <f t="shared" si="61"/>
        <v>0</v>
      </c>
      <c r="AH165" s="20">
        <f t="shared" si="62"/>
        <v>17000</v>
      </c>
      <c r="AI165" s="20"/>
      <c r="AJ165" s="20"/>
      <c r="AK165" s="20">
        <f t="shared" si="65"/>
        <v>17000</v>
      </c>
      <c r="AL165" s="171"/>
    </row>
    <row r="166" spans="1:38" ht="15.75" customHeight="1" x14ac:dyDescent="0.25">
      <c r="A166" s="3">
        <v>1150</v>
      </c>
      <c r="B166" s="14">
        <f t="shared" si="54"/>
        <v>1</v>
      </c>
      <c r="C166" s="9">
        <v>45121</v>
      </c>
      <c r="D166" s="3" t="s">
        <v>295</v>
      </c>
      <c r="E166" s="14" t="str">
        <f t="shared" si="58"/>
        <v>1150Carrara Sandra1</v>
      </c>
      <c r="G166" s="119" t="s">
        <v>873</v>
      </c>
      <c r="I166" s="10" t="s">
        <v>874</v>
      </c>
      <c r="J166" s="14" t="str">
        <f t="shared" si="64"/>
        <v>Cambiar cuerpo completo de termostato.</v>
      </c>
      <c r="L166" s="3">
        <v>1</v>
      </c>
      <c r="M166" s="10" t="s">
        <v>1036</v>
      </c>
      <c r="N166" s="3" t="s">
        <v>84</v>
      </c>
      <c r="Q166" s="7">
        <v>2900</v>
      </c>
      <c r="R166" s="3" t="s">
        <v>1479</v>
      </c>
      <c r="S166" s="8">
        <f>+(W166-Q166)/Q166</f>
        <v>1.4137931034482758</v>
      </c>
      <c r="T166" s="11">
        <v>1</v>
      </c>
      <c r="W166" s="76">
        <v>7000</v>
      </c>
      <c r="X166" s="16">
        <f t="shared" si="55"/>
        <v>7000</v>
      </c>
      <c r="AC166" s="18">
        <f t="shared" si="49"/>
        <v>0</v>
      </c>
      <c r="AD166" s="19">
        <f t="shared" si="59"/>
        <v>0</v>
      </c>
      <c r="AE166" s="21">
        <f t="shared" si="56"/>
        <v>2900</v>
      </c>
      <c r="AF166" s="20">
        <f t="shared" si="60"/>
        <v>33268.800000000003</v>
      </c>
      <c r="AG166" s="20">
        <f t="shared" si="61"/>
        <v>44961</v>
      </c>
      <c r="AH166" s="20">
        <f t="shared" si="62"/>
        <v>25000</v>
      </c>
      <c r="AI166" s="20"/>
      <c r="AJ166" s="20"/>
      <c r="AK166" s="20">
        <f t="shared" si="65"/>
        <v>69961</v>
      </c>
      <c r="AL166" s="171"/>
    </row>
    <row r="167" spans="1:38" ht="15.75" customHeight="1" x14ac:dyDescent="0.25">
      <c r="A167" s="3">
        <v>1150</v>
      </c>
      <c r="B167" s="14">
        <f t="shared" si="54"/>
        <v>2</v>
      </c>
      <c r="C167" s="9">
        <f>IF(A167=A166,C166,"")</f>
        <v>45121</v>
      </c>
      <c r="D167" s="3" t="str">
        <f>IF(A167=A166,D166,"")</f>
        <v>Carrara Sandra</v>
      </c>
      <c r="E167" s="14" t="str">
        <f t="shared" si="58"/>
        <v>1150Carrara Sandra2</v>
      </c>
      <c r="I167" s="10" t="s">
        <v>875</v>
      </c>
      <c r="J167" s="14" t="str">
        <f t="shared" si="64"/>
        <v>Cambiar cuerpo completo de termostato. Depósito de agua con tapa.</v>
      </c>
      <c r="L167" s="3">
        <v>1</v>
      </c>
      <c r="M167" s="10" t="s">
        <v>879</v>
      </c>
      <c r="N167" s="3" t="s">
        <v>208</v>
      </c>
      <c r="Q167" s="7">
        <f>+W167*0.8</f>
        <v>5200</v>
      </c>
      <c r="R167" s="3"/>
      <c r="S167" s="8">
        <f>+(W167-Q167)/Q167</f>
        <v>0.25</v>
      </c>
      <c r="T167" s="11">
        <v>1</v>
      </c>
      <c r="W167" s="76">
        <v>6500</v>
      </c>
      <c r="X167" s="16">
        <f t="shared" si="55"/>
        <v>6500</v>
      </c>
      <c r="AC167" s="18">
        <f t="shared" si="49"/>
        <v>0</v>
      </c>
      <c r="AD167" s="19">
        <f t="shared" si="59"/>
        <v>0</v>
      </c>
      <c r="AE167" s="21">
        <f t="shared" si="56"/>
        <v>5200</v>
      </c>
      <c r="AF167" s="20">
        <f t="shared" si="60"/>
        <v>0</v>
      </c>
      <c r="AG167" s="20">
        <f t="shared" si="61"/>
        <v>0</v>
      </c>
      <c r="AH167" s="20">
        <f t="shared" si="62"/>
        <v>0</v>
      </c>
      <c r="AI167" s="20"/>
      <c r="AJ167" s="20"/>
      <c r="AK167" s="20">
        <f t="shared" si="65"/>
        <v>0</v>
      </c>
      <c r="AL167" s="171"/>
    </row>
    <row r="168" spans="1:38" ht="15.75" customHeight="1" x14ac:dyDescent="0.25">
      <c r="A168" s="3">
        <v>1150</v>
      </c>
      <c r="B168" s="14">
        <f t="shared" si="54"/>
        <v>3</v>
      </c>
      <c r="C168" s="9">
        <f>IF(A168=A167,C167,"")</f>
        <v>45121</v>
      </c>
      <c r="D168" s="3" t="str">
        <f>IF(A168=A167,D167,"")</f>
        <v>Carrara Sandra</v>
      </c>
      <c r="E168" s="14" t="str">
        <f t="shared" si="58"/>
        <v>1150Carrara Sandra3</v>
      </c>
      <c r="I168" s="10" t="s">
        <v>876</v>
      </c>
      <c r="J168" s="14" t="str">
        <f t="shared" si="64"/>
        <v>Cambiar cuerpo completo de termostato. Depósito de agua con tapa. Armado total con líquido refrigerante y purgado del circuito.</v>
      </c>
      <c r="L168" s="3">
        <v>1</v>
      </c>
      <c r="M168" s="10" t="s">
        <v>880</v>
      </c>
      <c r="N168" s="3" t="s">
        <v>208</v>
      </c>
      <c r="Q168" s="7">
        <f>+W168*0.8</f>
        <v>2160</v>
      </c>
      <c r="R168" s="3"/>
      <c r="S168" s="8">
        <f>+(W168-Q168)/Q168</f>
        <v>0.25</v>
      </c>
      <c r="T168" s="11">
        <v>1</v>
      </c>
      <c r="W168" s="76">
        <v>2700</v>
      </c>
      <c r="X168" s="16">
        <f t="shared" si="55"/>
        <v>2700</v>
      </c>
      <c r="Y168" s="3">
        <v>1</v>
      </c>
      <c r="AB168" s="4">
        <v>25000</v>
      </c>
      <c r="AC168" s="18">
        <f t="shared" si="49"/>
        <v>25000</v>
      </c>
      <c r="AD168" s="19">
        <f t="shared" si="59"/>
        <v>25000</v>
      </c>
      <c r="AE168" s="21">
        <f t="shared" si="56"/>
        <v>2160</v>
      </c>
      <c r="AF168" s="20">
        <f t="shared" si="60"/>
        <v>0</v>
      </c>
      <c r="AG168" s="20">
        <f t="shared" si="61"/>
        <v>0</v>
      </c>
      <c r="AH168" s="20">
        <f t="shared" si="62"/>
        <v>0</v>
      </c>
      <c r="AI168" s="20"/>
      <c r="AJ168" s="20"/>
      <c r="AK168" s="20">
        <f t="shared" si="65"/>
        <v>0</v>
      </c>
      <c r="AL168" s="171"/>
    </row>
    <row r="169" spans="1:38" ht="15.75" customHeight="1" x14ac:dyDescent="0.25">
      <c r="A169" s="3">
        <v>1150</v>
      </c>
      <c r="B169" s="14">
        <f t="shared" si="54"/>
        <v>4</v>
      </c>
      <c r="C169" s="9">
        <f>IF(A169=A168,C168,"")</f>
        <v>45121</v>
      </c>
      <c r="D169" s="3" t="str">
        <f>IF(A169=A168,D168,"")</f>
        <v>Carrara Sandra</v>
      </c>
      <c r="E169" s="14" t="str">
        <f t="shared" si="58"/>
        <v>1150Carrara Sandra4</v>
      </c>
      <c r="I169" s="10" t="s">
        <v>877</v>
      </c>
      <c r="J169" s="14" t="str">
        <f t="shared" si="64"/>
        <v>Cambiar cuerpo completo de termostato. Depósito de agua con tapa. Armado total con líquido refrigerante y purgado del circuito. Reajustar tapa de cilindro prueba de temperatura y perdida de agua.</v>
      </c>
      <c r="L169" s="3">
        <v>1</v>
      </c>
      <c r="R169" s="3"/>
      <c r="S169" s="8"/>
      <c r="W169" s="76"/>
      <c r="X169" s="16">
        <f t="shared" si="55"/>
        <v>0</v>
      </c>
      <c r="AC169" s="18">
        <f t="shared" si="49"/>
        <v>0</v>
      </c>
      <c r="AD169" s="19">
        <f t="shared" si="59"/>
        <v>25000</v>
      </c>
      <c r="AE169" s="21">
        <f t="shared" si="56"/>
        <v>0</v>
      </c>
      <c r="AF169" s="20">
        <f t="shared" si="60"/>
        <v>0</v>
      </c>
      <c r="AG169" s="20">
        <f t="shared" si="61"/>
        <v>0</v>
      </c>
      <c r="AH169" s="20">
        <f t="shared" si="62"/>
        <v>0</v>
      </c>
      <c r="AI169" s="20"/>
      <c r="AJ169" s="20"/>
      <c r="AK169" s="20">
        <f t="shared" si="65"/>
        <v>0</v>
      </c>
      <c r="AL169" s="171"/>
    </row>
    <row r="170" spans="1:38" ht="15.75" customHeight="1" x14ac:dyDescent="0.25">
      <c r="A170" s="3">
        <v>1150</v>
      </c>
      <c r="B170" s="14">
        <f t="shared" si="54"/>
        <v>5</v>
      </c>
      <c r="C170" s="9">
        <v>45121</v>
      </c>
      <c r="D170" s="3" t="s">
        <v>295</v>
      </c>
      <c r="E170" s="14" t="str">
        <f t="shared" si="58"/>
        <v>1150Carrara Sandra5</v>
      </c>
      <c r="G170" s="119" t="s">
        <v>898</v>
      </c>
      <c r="J170" s="14" t="str">
        <f t="shared" si="64"/>
        <v xml:space="preserve">Cambiar cuerpo completo de termostato. Depósito de agua con tapa. Armado total con líquido refrigerante y purgado del circuito. Reajustar tapa de cilindro prueba de temperatura y perdida de agua. </v>
      </c>
      <c r="L170" s="3">
        <v>1</v>
      </c>
      <c r="M170" s="10" t="s">
        <v>897</v>
      </c>
      <c r="N170" s="3" t="s">
        <v>208</v>
      </c>
      <c r="Q170" s="7">
        <f>+W170*0.8</f>
        <v>23008.800000000003</v>
      </c>
      <c r="R170" s="3"/>
      <c r="S170" s="8">
        <f>+(W170-Q170)/Q170</f>
        <v>0.24999999999999983</v>
      </c>
      <c r="T170" s="11">
        <v>1</v>
      </c>
      <c r="W170" s="76">
        <v>28761</v>
      </c>
      <c r="X170" s="16">
        <f t="shared" si="55"/>
        <v>28761</v>
      </c>
      <c r="AC170" s="18">
        <f t="shared" si="49"/>
        <v>0</v>
      </c>
      <c r="AD170" s="19">
        <f t="shared" si="59"/>
        <v>25000</v>
      </c>
      <c r="AE170" s="21">
        <f t="shared" si="56"/>
        <v>23008.800000000003</v>
      </c>
      <c r="AF170" s="20">
        <f t="shared" si="60"/>
        <v>0</v>
      </c>
      <c r="AG170" s="20">
        <f t="shared" si="61"/>
        <v>0</v>
      </c>
      <c r="AH170" s="20">
        <f t="shared" si="62"/>
        <v>0</v>
      </c>
      <c r="AI170" s="20"/>
      <c r="AJ170" s="20"/>
      <c r="AK170" s="20">
        <f t="shared" si="65"/>
        <v>0</v>
      </c>
      <c r="AL170" s="171"/>
    </row>
    <row r="171" spans="1:38" ht="15.75" customHeight="1" x14ac:dyDescent="0.25">
      <c r="A171" s="3">
        <v>1151</v>
      </c>
      <c r="B171" s="14">
        <f t="shared" si="54"/>
        <v>1</v>
      </c>
      <c r="C171" s="9">
        <v>45131</v>
      </c>
      <c r="D171" s="3" t="s">
        <v>260</v>
      </c>
      <c r="E171" s="14" t="str">
        <f t="shared" si="58"/>
        <v>1151Cuevas Jorge1</v>
      </c>
      <c r="G171" s="119" t="s">
        <v>4293</v>
      </c>
      <c r="I171" s="10" t="s">
        <v>881</v>
      </c>
      <c r="J171" s="14" t="str">
        <f t="shared" si="64"/>
        <v>Cambiar pastillas de freno.</v>
      </c>
      <c r="L171" s="3">
        <v>1</v>
      </c>
      <c r="R171" s="3" t="s">
        <v>1479</v>
      </c>
      <c r="S171" s="8"/>
      <c r="W171" s="76"/>
      <c r="X171" s="16">
        <f t="shared" si="55"/>
        <v>0</v>
      </c>
      <c r="Y171" s="3">
        <v>1</v>
      </c>
      <c r="AB171" s="4">
        <v>16500</v>
      </c>
      <c r="AC171" s="18">
        <f t="shared" si="49"/>
        <v>16500</v>
      </c>
      <c r="AD171" s="19">
        <f t="shared" si="59"/>
        <v>16500</v>
      </c>
      <c r="AE171" s="21">
        <f t="shared" si="56"/>
        <v>0</v>
      </c>
      <c r="AF171" s="20">
        <f t="shared" si="60"/>
        <v>0</v>
      </c>
      <c r="AG171" s="20">
        <f t="shared" si="61"/>
        <v>0</v>
      </c>
      <c r="AH171" s="20">
        <f t="shared" si="62"/>
        <v>16500</v>
      </c>
      <c r="AI171" s="20"/>
      <c r="AJ171" s="20"/>
      <c r="AK171" s="20">
        <f t="shared" si="65"/>
        <v>16500</v>
      </c>
      <c r="AL171" s="171"/>
    </row>
    <row r="172" spans="1:38" ht="15.75" customHeight="1" x14ac:dyDescent="0.25">
      <c r="A172" s="3">
        <v>1152</v>
      </c>
      <c r="B172" s="14">
        <f t="shared" si="54"/>
        <v>1</v>
      </c>
      <c r="C172" s="9">
        <v>45131</v>
      </c>
      <c r="D172" s="3" t="s">
        <v>1756</v>
      </c>
      <c r="E172" s="14" t="str">
        <f t="shared" si="58"/>
        <v>1152Weizur1</v>
      </c>
      <c r="G172" s="119" t="s">
        <v>882</v>
      </c>
      <c r="H172" s="119">
        <v>235936</v>
      </c>
      <c r="I172" s="10" t="s">
        <v>121</v>
      </c>
      <c r="J172" s="14" t="str">
        <f t="shared" si="64"/>
        <v>Service cambio de aceite y filtros.</v>
      </c>
      <c r="L172" s="3">
        <v>1</v>
      </c>
      <c r="M172" s="10" t="s">
        <v>885</v>
      </c>
      <c r="N172" s="3" t="s">
        <v>84</v>
      </c>
      <c r="Q172" s="7">
        <v>2112</v>
      </c>
      <c r="R172" s="3" t="s">
        <v>1478</v>
      </c>
      <c r="S172" s="8">
        <f>+(W172-Q172)/Q172</f>
        <v>1.6041666666666667</v>
      </c>
      <c r="T172" s="11">
        <v>6</v>
      </c>
      <c r="W172" s="76">
        <v>5500</v>
      </c>
      <c r="X172" s="16">
        <f t="shared" si="55"/>
        <v>33000</v>
      </c>
      <c r="Y172" s="3">
        <v>1</v>
      </c>
      <c r="AB172" s="4">
        <v>26000</v>
      </c>
      <c r="AC172" s="18">
        <f t="shared" si="49"/>
        <v>26000</v>
      </c>
      <c r="AD172" s="19">
        <f t="shared" si="59"/>
        <v>26000</v>
      </c>
      <c r="AE172" s="21">
        <f t="shared" si="56"/>
        <v>12672</v>
      </c>
      <c r="AF172" s="20">
        <f t="shared" si="60"/>
        <v>12172</v>
      </c>
      <c r="AG172" s="20">
        <f t="shared" si="61"/>
        <v>50800</v>
      </c>
      <c r="AH172" s="20">
        <f t="shared" si="62"/>
        <v>26000</v>
      </c>
      <c r="AI172" s="20"/>
      <c r="AJ172" s="20"/>
      <c r="AK172" s="20">
        <f t="shared" si="65"/>
        <v>76800</v>
      </c>
      <c r="AL172" s="171"/>
    </row>
    <row r="173" spans="1:38" ht="15.75" customHeight="1" x14ac:dyDescent="0.25">
      <c r="A173" s="3">
        <v>1152</v>
      </c>
      <c r="B173" s="14">
        <f t="shared" si="54"/>
        <v>2</v>
      </c>
      <c r="C173" s="9">
        <f>IF(A173=A172,C172,"")</f>
        <v>45131</v>
      </c>
      <c r="D173" s="3" t="str">
        <f>IF(A173=A172,D172,"")</f>
        <v>Weizur</v>
      </c>
      <c r="E173" s="14" t="str">
        <f t="shared" si="58"/>
        <v>1152Weizur2</v>
      </c>
      <c r="I173" s="10" t="s">
        <v>122</v>
      </c>
      <c r="J173" s="14" t="str">
        <f t="shared" si="64"/>
        <v>Service cambio de aceite y filtros. Control del vehículo.</v>
      </c>
      <c r="L173" s="3">
        <v>1</v>
      </c>
      <c r="M173" s="10" t="s">
        <v>21</v>
      </c>
      <c r="N173" s="3" t="s">
        <v>84</v>
      </c>
      <c r="Q173" s="7">
        <v>1500</v>
      </c>
      <c r="R173" s="3"/>
      <c r="S173" s="8">
        <f>+(W173-Q173)/Q173</f>
        <v>1.1333333333333333</v>
      </c>
      <c r="T173" s="11">
        <v>1</v>
      </c>
      <c r="W173" s="76">
        <v>3200</v>
      </c>
      <c r="X173" s="16">
        <f t="shared" si="55"/>
        <v>3200</v>
      </c>
      <c r="AC173" s="18">
        <f t="shared" si="49"/>
        <v>0</v>
      </c>
      <c r="AD173" s="19">
        <f t="shared" si="59"/>
        <v>26000</v>
      </c>
      <c r="AE173" s="21">
        <f t="shared" si="56"/>
        <v>1500</v>
      </c>
      <c r="AF173" s="20">
        <f t="shared" si="60"/>
        <v>0</v>
      </c>
      <c r="AG173" s="20">
        <f t="shared" si="61"/>
        <v>0</v>
      </c>
      <c r="AH173" s="20">
        <f t="shared" si="62"/>
        <v>0</v>
      </c>
      <c r="AI173" s="20"/>
      <c r="AJ173" s="20"/>
      <c r="AK173" s="20">
        <f t="shared" si="65"/>
        <v>0</v>
      </c>
      <c r="AL173" s="171"/>
    </row>
    <row r="174" spans="1:38" ht="15.75" customHeight="1" x14ac:dyDescent="0.25">
      <c r="A174" s="3">
        <v>1152</v>
      </c>
      <c r="B174" s="14">
        <f t="shared" si="54"/>
        <v>3</v>
      </c>
      <c r="C174" s="9">
        <f>IF(A174=A173,C173,"")</f>
        <v>45131</v>
      </c>
      <c r="D174" s="3" t="str">
        <f>IF(A174=A173,D173,"")</f>
        <v>Weizur</v>
      </c>
      <c r="E174" s="14" t="str">
        <f t="shared" si="58"/>
        <v>1152Weizur3</v>
      </c>
      <c r="I174" s="10" t="s">
        <v>883</v>
      </c>
      <c r="J174" s="14" t="str">
        <f t="shared" si="64"/>
        <v xml:space="preserve">Service cambio de aceite y filtros. Control del vehículo. Lavado del motor. </v>
      </c>
      <c r="L174" s="3">
        <v>1</v>
      </c>
      <c r="M174" s="10" t="s">
        <v>886</v>
      </c>
      <c r="N174" s="3" t="s">
        <v>208</v>
      </c>
      <c r="Q174" s="7">
        <f>+W174*0.8</f>
        <v>4320</v>
      </c>
      <c r="R174" s="3"/>
      <c r="S174" s="8">
        <f>+(W174-Q174)/Q174</f>
        <v>0.25</v>
      </c>
      <c r="T174" s="11">
        <v>1</v>
      </c>
      <c r="W174" s="76">
        <v>5400</v>
      </c>
      <c r="X174" s="16">
        <f t="shared" si="55"/>
        <v>5400</v>
      </c>
      <c r="AC174" s="18">
        <f t="shared" si="49"/>
        <v>0</v>
      </c>
      <c r="AD174" s="19">
        <f t="shared" si="59"/>
        <v>26000</v>
      </c>
      <c r="AE174" s="21">
        <f t="shared" si="56"/>
        <v>4320</v>
      </c>
      <c r="AF174" s="20">
        <f t="shared" si="60"/>
        <v>0</v>
      </c>
      <c r="AG174" s="20">
        <f t="shared" si="61"/>
        <v>0</v>
      </c>
      <c r="AH174" s="20">
        <f t="shared" si="62"/>
        <v>0</v>
      </c>
      <c r="AI174" s="20"/>
      <c r="AJ174" s="20"/>
      <c r="AK174" s="20">
        <f t="shared" si="65"/>
        <v>0</v>
      </c>
      <c r="AL174" s="171"/>
    </row>
    <row r="175" spans="1:38" ht="15.75" customHeight="1" x14ac:dyDescent="0.25">
      <c r="A175" s="3">
        <v>1152</v>
      </c>
      <c r="B175" s="14">
        <f t="shared" si="54"/>
        <v>4</v>
      </c>
      <c r="C175" s="9">
        <f>IF(A175=A174,C174,"")</f>
        <v>45131</v>
      </c>
      <c r="D175" s="3" t="str">
        <f>IF(A175=A174,D174,"")</f>
        <v>Weizur</v>
      </c>
      <c r="E175" s="14" t="str">
        <f t="shared" si="58"/>
        <v>1152Weizur4</v>
      </c>
      <c r="I175" s="10" t="s">
        <v>884</v>
      </c>
      <c r="J175" s="14" t="str">
        <f t="shared" si="64"/>
        <v>Service cambio de aceite y filtros. Control del vehículo. Lavado del motor.  Control de bujías.</v>
      </c>
      <c r="L175" s="3">
        <v>1</v>
      </c>
      <c r="M175" s="10" t="s">
        <v>114</v>
      </c>
      <c r="N175" s="3" t="s">
        <v>84</v>
      </c>
      <c r="Q175" s="7">
        <v>2000</v>
      </c>
      <c r="R175" s="3"/>
      <c r="S175" s="8">
        <f>+(W175-Q175)/Q175</f>
        <v>0.6</v>
      </c>
      <c r="T175" s="11">
        <v>2</v>
      </c>
      <c r="W175" s="76">
        <v>3200</v>
      </c>
      <c r="X175" s="16">
        <f t="shared" si="55"/>
        <v>6400</v>
      </c>
      <c r="AC175" s="18">
        <f t="shared" si="49"/>
        <v>0</v>
      </c>
      <c r="AD175" s="19">
        <f t="shared" si="59"/>
        <v>26000</v>
      </c>
      <c r="AE175" s="21">
        <f t="shared" si="56"/>
        <v>4000</v>
      </c>
      <c r="AF175" s="20">
        <f t="shared" si="60"/>
        <v>0</v>
      </c>
      <c r="AG175" s="20">
        <f t="shared" si="61"/>
        <v>0</v>
      </c>
      <c r="AH175" s="20">
        <f t="shared" si="62"/>
        <v>0</v>
      </c>
      <c r="AI175" s="20"/>
      <c r="AJ175" s="20"/>
      <c r="AK175" s="20">
        <f t="shared" si="65"/>
        <v>0</v>
      </c>
      <c r="AL175" s="171"/>
    </row>
    <row r="176" spans="1:38" ht="15.75" customHeight="1" x14ac:dyDescent="0.25">
      <c r="A176" s="3">
        <v>1152</v>
      </c>
      <c r="B176" s="14">
        <f t="shared" si="54"/>
        <v>5</v>
      </c>
      <c r="C176" s="9">
        <f>IF(A176=A175,C175,"")</f>
        <v>45131</v>
      </c>
      <c r="D176" s="3" t="str">
        <f>IF(A176=A175,D175,"")</f>
        <v>Weizur</v>
      </c>
      <c r="E176" s="14" t="str">
        <f t="shared" si="58"/>
        <v>1152Weizur5</v>
      </c>
      <c r="J176" s="14" t="str">
        <f t="shared" si="64"/>
        <v xml:space="preserve">Service cambio de aceite y filtros. Control del vehículo. Lavado del motor.  Control de bujías. </v>
      </c>
      <c r="L176" s="3">
        <v>1</v>
      </c>
      <c r="M176" s="10" t="s">
        <v>887</v>
      </c>
      <c r="N176" s="3" t="s">
        <v>208</v>
      </c>
      <c r="Q176" s="7">
        <f>+W176*0.8</f>
        <v>2240</v>
      </c>
      <c r="R176" s="3"/>
      <c r="S176" s="8">
        <f>+(W176-Q176)/Q176</f>
        <v>0.25</v>
      </c>
      <c r="T176" s="11">
        <v>1</v>
      </c>
      <c r="W176" s="76">
        <v>2800</v>
      </c>
      <c r="X176" s="16">
        <f t="shared" si="55"/>
        <v>2800</v>
      </c>
      <c r="AC176" s="18">
        <f t="shared" si="49"/>
        <v>0</v>
      </c>
      <c r="AD176" s="19">
        <f t="shared" si="59"/>
        <v>26000</v>
      </c>
      <c r="AE176" s="21">
        <f t="shared" si="56"/>
        <v>2240</v>
      </c>
      <c r="AF176" s="20">
        <f t="shared" si="60"/>
        <v>0</v>
      </c>
      <c r="AG176" s="20">
        <f t="shared" si="61"/>
        <v>0</v>
      </c>
      <c r="AH176" s="20">
        <f t="shared" si="62"/>
        <v>0</v>
      </c>
      <c r="AI176" s="20"/>
      <c r="AJ176" s="20"/>
      <c r="AK176" s="20">
        <f t="shared" si="65"/>
        <v>0</v>
      </c>
      <c r="AL176" s="171"/>
    </row>
    <row r="177" spans="1:38" ht="15.75" customHeight="1" x14ac:dyDescent="0.25">
      <c r="A177" s="3">
        <v>1153</v>
      </c>
      <c r="B177" s="14">
        <f t="shared" si="54"/>
        <v>1</v>
      </c>
      <c r="C177" s="9">
        <v>45131</v>
      </c>
      <c r="D177" s="3" t="s">
        <v>160</v>
      </c>
      <c r="E177" s="14" t="str">
        <f t="shared" si="58"/>
        <v>1153Alvarez Guillermo1</v>
      </c>
      <c r="G177" s="119" t="s">
        <v>888</v>
      </c>
      <c r="I177" s="10" t="s">
        <v>889</v>
      </c>
      <c r="J177" s="14" t="str">
        <f t="shared" si="64"/>
        <v>Cambiar bujías</v>
      </c>
      <c r="L177" s="3">
        <v>1</v>
      </c>
      <c r="R177" s="3" t="s">
        <v>1479</v>
      </c>
      <c r="S177" s="8"/>
      <c r="W177" s="76"/>
      <c r="X177" s="16">
        <f t="shared" si="55"/>
        <v>0</v>
      </c>
      <c r="Y177" s="3">
        <v>1</v>
      </c>
      <c r="AB177" s="4">
        <v>13800</v>
      </c>
      <c r="AC177" s="18">
        <f t="shared" si="49"/>
        <v>13800</v>
      </c>
      <c r="AD177" s="19">
        <f t="shared" si="59"/>
        <v>13800</v>
      </c>
      <c r="AE177" s="21">
        <f t="shared" si="56"/>
        <v>0</v>
      </c>
      <c r="AF177" s="20">
        <f t="shared" si="60"/>
        <v>0</v>
      </c>
      <c r="AG177" s="20">
        <f t="shared" si="61"/>
        <v>0</v>
      </c>
      <c r="AH177" s="20">
        <f t="shared" si="62"/>
        <v>13800</v>
      </c>
      <c r="AI177" s="20"/>
      <c r="AJ177" s="20"/>
      <c r="AK177" s="20">
        <f t="shared" si="65"/>
        <v>13800</v>
      </c>
      <c r="AL177" s="171"/>
    </row>
    <row r="178" spans="1:38" ht="15.75" customHeight="1" x14ac:dyDescent="0.25">
      <c r="A178" s="3">
        <v>1154</v>
      </c>
      <c r="B178" s="14">
        <f t="shared" si="54"/>
        <v>1</v>
      </c>
      <c r="C178" s="9">
        <v>45131</v>
      </c>
      <c r="D178" s="3" t="s">
        <v>890</v>
      </c>
      <c r="E178" s="14" t="str">
        <f t="shared" si="58"/>
        <v>1154Alemandi Vanina1</v>
      </c>
      <c r="F178" s="119" t="s">
        <v>891</v>
      </c>
      <c r="G178" s="119" t="s">
        <v>892</v>
      </c>
      <c r="H178" s="119">
        <v>70665</v>
      </c>
      <c r="I178" s="10" t="s">
        <v>121</v>
      </c>
      <c r="J178" s="14" t="str">
        <f t="shared" si="64"/>
        <v>Service cambio de aceite y filtros.</v>
      </c>
      <c r="L178" s="3">
        <v>1</v>
      </c>
      <c r="M178" s="10" t="s">
        <v>123</v>
      </c>
      <c r="N178" s="3" t="s">
        <v>84</v>
      </c>
      <c r="Q178" s="7">
        <v>1214.8399999999999</v>
      </c>
      <c r="R178" s="3" t="s">
        <v>1478</v>
      </c>
      <c r="S178" s="8">
        <f>+(W178-Q178)/Q178</f>
        <v>1.5723552072700933</v>
      </c>
      <c r="T178" s="11">
        <v>4</v>
      </c>
      <c r="W178" s="76">
        <v>3125</v>
      </c>
      <c r="X178" s="16">
        <f t="shared" si="55"/>
        <v>12500</v>
      </c>
      <c r="AC178" s="18">
        <f t="shared" si="49"/>
        <v>0</v>
      </c>
      <c r="AD178" s="19">
        <f t="shared" si="59"/>
        <v>0</v>
      </c>
      <c r="AE178" s="21">
        <f t="shared" si="56"/>
        <v>4859.3599999999997</v>
      </c>
      <c r="AF178" s="20">
        <f t="shared" si="60"/>
        <v>8714.84</v>
      </c>
      <c r="AG178" s="20">
        <f t="shared" si="61"/>
        <v>24400</v>
      </c>
      <c r="AH178" s="20">
        <f t="shared" si="62"/>
        <v>30000</v>
      </c>
      <c r="AI178" s="20"/>
      <c r="AJ178" s="20"/>
      <c r="AK178" s="20">
        <f t="shared" si="65"/>
        <v>54400</v>
      </c>
      <c r="AL178" s="171"/>
    </row>
    <row r="179" spans="1:38" ht="15.75" customHeight="1" x14ac:dyDescent="0.25">
      <c r="A179" s="3">
        <v>1154</v>
      </c>
      <c r="B179" s="14">
        <f t="shared" si="54"/>
        <v>2</v>
      </c>
      <c r="C179" s="9">
        <f t="shared" ref="C179:C184" si="66">IF(A179=A178,C178,"")</f>
        <v>45131</v>
      </c>
      <c r="D179" s="3" t="str">
        <f t="shared" ref="D179:D184" si="67">IF(A179=A178,D178,"")</f>
        <v>Alemandi Vanina</v>
      </c>
      <c r="E179" s="14" t="str">
        <f t="shared" si="58"/>
        <v>1154Alemandi Vanina2</v>
      </c>
      <c r="I179" s="10" t="s">
        <v>893</v>
      </c>
      <c r="J179" s="14" t="str">
        <f t="shared" si="64"/>
        <v>Service cambio de aceite y filtros. Control de vehículo.</v>
      </c>
      <c r="L179" s="3">
        <v>1</v>
      </c>
      <c r="M179" s="10" t="s">
        <v>21</v>
      </c>
      <c r="N179" s="3" t="s">
        <v>84</v>
      </c>
      <c r="Q179" s="7">
        <v>1500</v>
      </c>
      <c r="R179" s="3"/>
      <c r="S179" s="8">
        <f>+(W179-Q179)/Q179</f>
        <v>0.8666666666666667</v>
      </c>
      <c r="T179" s="11">
        <v>1</v>
      </c>
      <c r="W179" s="76">
        <v>2800</v>
      </c>
      <c r="X179" s="16">
        <f t="shared" si="55"/>
        <v>2800</v>
      </c>
      <c r="AC179" s="18">
        <f t="shared" si="49"/>
        <v>0</v>
      </c>
      <c r="AD179" s="19">
        <f t="shared" si="59"/>
        <v>0</v>
      </c>
      <c r="AE179" s="21">
        <f t="shared" si="56"/>
        <v>1500</v>
      </c>
      <c r="AF179" s="20">
        <f t="shared" si="60"/>
        <v>0</v>
      </c>
      <c r="AG179" s="20">
        <f t="shared" si="61"/>
        <v>0</v>
      </c>
      <c r="AH179" s="20">
        <f t="shared" si="62"/>
        <v>0</v>
      </c>
      <c r="AI179" s="20"/>
      <c r="AJ179" s="20"/>
      <c r="AK179" s="20">
        <f t="shared" si="65"/>
        <v>0</v>
      </c>
      <c r="AL179" s="171"/>
    </row>
    <row r="180" spans="1:38" ht="15.75" customHeight="1" x14ac:dyDescent="0.25">
      <c r="A180" s="3">
        <v>1154</v>
      </c>
      <c r="B180" s="14">
        <f t="shared" si="54"/>
        <v>3</v>
      </c>
      <c r="C180" s="9">
        <f t="shared" si="66"/>
        <v>45131</v>
      </c>
      <c r="D180" s="3" t="str">
        <f t="shared" si="67"/>
        <v>Alemandi Vanina</v>
      </c>
      <c r="E180" s="14" t="str">
        <f t="shared" si="58"/>
        <v>1154Alemandi Vanina3</v>
      </c>
      <c r="I180" s="10" t="s">
        <v>884</v>
      </c>
      <c r="J180" s="14" t="str">
        <f t="shared" si="64"/>
        <v>Service cambio de aceite y filtros. Control de vehículo. Control de bujías.</v>
      </c>
      <c r="L180" s="3">
        <v>1</v>
      </c>
      <c r="M180" s="10" t="s">
        <v>19</v>
      </c>
      <c r="N180" s="3" t="s">
        <v>84</v>
      </c>
      <c r="Q180" s="7">
        <v>2000</v>
      </c>
      <c r="R180" s="3"/>
      <c r="S180" s="8">
        <f>+(W180-Q180)/Q180</f>
        <v>0.45</v>
      </c>
      <c r="T180" s="11">
        <v>1</v>
      </c>
      <c r="W180" s="76">
        <v>2900</v>
      </c>
      <c r="X180" s="16">
        <f t="shared" si="55"/>
        <v>2900</v>
      </c>
      <c r="AC180" s="18">
        <f t="shared" si="49"/>
        <v>0</v>
      </c>
      <c r="AD180" s="19">
        <f t="shared" si="59"/>
        <v>0</v>
      </c>
      <c r="AE180" s="21">
        <f t="shared" si="56"/>
        <v>2000</v>
      </c>
      <c r="AF180" s="20">
        <f t="shared" si="60"/>
        <v>0</v>
      </c>
      <c r="AG180" s="20">
        <f t="shared" si="61"/>
        <v>0</v>
      </c>
      <c r="AH180" s="20">
        <f t="shared" si="62"/>
        <v>0</v>
      </c>
      <c r="AI180" s="20"/>
      <c r="AJ180" s="20"/>
      <c r="AK180" s="20">
        <f t="shared" si="65"/>
        <v>0</v>
      </c>
      <c r="AL180" s="171"/>
    </row>
    <row r="181" spans="1:38" ht="15.75" customHeight="1" x14ac:dyDescent="0.25">
      <c r="A181" s="3">
        <v>1154</v>
      </c>
      <c r="B181" s="14">
        <f t="shared" si="54"/>
        <v>4</v>
      </c>
      <c r="C181" s="9">
        <f t="shared" si="66"/>
        <v>45131</v>
      </c>
      <c r="D181" s="3" t="str">
        <f t="shared" si="67"/>
        <v>Alemandi Vanina</v>
      </c>
      <c r="E181" s="14" t="str">
        <f t="shared" si="58"/>
        <v>1154Alemandi Vanina4</v>
      </c>
      <c r="I181" s="10" t="s">
        <v>894</v>
      </c>
      <c r="J181" s="14" t="str">
        <f t="shared" si="64"/>
        <v>Service cambio de aceite y filtros. Control de vehículo. Control de bujías. Control de correa distribución.</v>
      </c>
      <c r="L181" s="3">
        <v>1</v>
      </c>
      <c r="M181" s="10" t="s">
        <v>114</v>
      </c>
      <c r="N181" s="3" t="s">
        <v>84</v>
      </c>
      <c r="Q181" s="7">
        <v>2000</v>
      </c>
      <c r="R181" s="3"/>
      <c r="S181" s="8">
        <f>+(W181-Q181)/Q181</f>
        <v>0.7</v>
      </c>
      <c r="T181" s="11">
        <v>1</v>
      </c>
      <c r="W181" s="76">
        <v>3400</v>
      </c>
      <c r="X181" s="16">
        <f t="shared" si="55"/>
        <v>3400</v>
      </c>
      <c r="AC181" s="18">
        <f t="shared" si="49"/>
        <v>0</v>
      </c>
      <c r="AD181" s="19">
        <f t="shared" si="59"/>
        <v>0</v>
      </c>
      <c r="AE181" s="21">
        <f t="shared" si="56"/>
        <v>2000</v>
      </c>
      <c r="AF181" s="20">
        <f t="shared" si="60"/>
        <v>0</v>
      </c>
      <c r="AG181" s="20">
        <f t="shared" si="61"/>
        <v>0</v>
      </c>
      <c r="AH181" s="20">
        <f t="shared" si="62"/>
        <v>0</v>
      </c>
      <c r="AI181" s="20"/>
      <c r="AJ181" s="20"/>
      <c r="AK181" s="20">
        <f t="shared" si="65"/>
        <v>0</v>
      </c>
      <c r="AL181" s="171"/>
    </row>
    <row r="182" spans="1:38" ht="15.75" customHeight="1" x14ac:dyDescent="0.25">
      <c r="A182" s="3">
        <v>1154</v>
      </c>
      <c r="B182" s="14">
        <f t="shared" si="54"/>
        <v>5</v>
      </c>
      <c r="C182" s="9">
        <f t="shared" si="66"/>
        <v>45131</v>
      </c>
      <c r="D182" s="3" t="str">
        <f t="shared" si="67"/>
        <v>Alemandi Vanina</v>
      </c>
      <c r="E182" s="14" t="str">
        <f t="shared" si="58"/>
        <v>1154Alemandi Vanina5</v>
      </c>
      <c r="I182" s="10" t="s">
        <v>895</v>
      </c>
      <c r="J182" s="14" t="str">
        <f t="shared" si="64"/>
        <v>Service cambio de aceite y filtros. Control de vehículo. Control de bujías. Control de correa distribución. Control bomba de agua.</v>
      </c>
      <c r="L182" s="3">
        <v>1</v>
      </c>
      <c r="M182" s="10" t="s">
        <v>115</v>
      </c>
      <c r="N182" s="3" t="s">
        <v>84</v>
      </c>
      <c r="Q182" s="7">
        <v>2000</v>
      </c>
      <c r="R182" s="3"/>
      <c r="S182" s="8">
        <f>+(W182-Q182)/Q182</f>
        <v>0.4</v>
      </c>
      <c r="T182" s="11">
        <v>1</v>
      </c>
      <c r="W182" s="76">
        <v>2800</v>
      </c>
      <c r="X182" s="16">
        <f t="shared" si="55"/>
        <v>2800</v>
      </c>
      <c r="Y182" s="3">
        <v>1</v>
      </c>
      <c r="AB182" s="4">
        <v>30000</v>
      </c>
      <c r="AC182" s="18">
        <f t="shared" si="49"/>
        <v>30000</v>
      </c>
      <c r="AD182" s="19">
        <f t="shared" si="59"/>
        <v>30000</v>
      </c>
      <c r="AE182" s="21">
        <f t="shared" si="56"/>
        <v>2000</v>
      </c>
      <c r="AF182" s="20">
        <f t="shared" si="60"/>
        <v>0</v>
      </c>
      <c r="AG182" s="20">
        <f t="shared" si="61"/>
        <v>0</v>
      </c>
      <c r="AH182" s="20">
        <f t="shared" si="62"/>
        <v>0</v>
      </c>
      <c r="AI182" s="20"/>
      <c r="AJ182" s="20"/>
      <c r="AK182" s="20">
        <f t="shared" si="65"/>
        <v>0</v>
      </c>
      <c r="AL182" s="171"/>
    </row>
    <row r="183" spans="1:38" ht="15.75" customHeight="1" x14ac:dyDescent="0.25">
      <c r="A183" s="3">
        <v>1154</v>
      </c>
      <c r="B183" s="14">
        <f t="shared" si="54"/>
        <v>6</v>
      </c>
      <c r="C183" s="9">
        <f t="shared" si="66"/>
        <v>45131</v>
      </c>
      <c r="D183" s="3" t="str">
        <f t="shared" si="67"/>
        <v>Alemandi Vanina</v>
      </c>
      <c r="E183" s="14" t="str">
        <f t="shared" si="58"/>
        <v>1154Alemandi Vanina6</v>
      </c>
      <c r="I183" s="10" t="s">
        <v>896</v>
      </c>
      <c r="J183" s="14" t="str">
        <f t="shared" si="64"/>
        <v>Service cambio de aceite y filtros. Control de vehículo. Control de bujías. Control de correa distribución. Control bomba de agua. Control vibración. Se halló  soporte motor superior izquierdo lado caja con algura.</v>
      </c>
      <c r="L183" s="3">
        <v>1</v>
      </c>
      <c r="R183" s="3"/>
      <c r="S183" s="8"/>
      <c r="W183" s="76"/>
      <c r="X183" s="16">
        <f t="shared" si="55"/>
        <v>0</v>
      </c>
      <c r="AC183" s="18">
        <f t="shared" si="49"/>
        <v>0</v>
      </c>
      <c r="AD183" s="19">
        <f t="shared" si="59"/>
        <v>30000</v>
      </c>
      <c r="AE183" s="21">
        <f t="shared" si="56"/>
        <v>0</v>
      </c>
      <c r="AF183" s="20">
        <f t="shared" si="60"/>
        <v>0</v>
      </c>
      <c r="AG183" s="20">
        <f t="shared" si="61"/>
        <v>0</v>
      </c>
      <c r="AH183" s="20">
        <f t="shared" si="62"/>
        <v>0</v>
      </c>
      <c r="AI183" s="20"/>
      <c r="AJ183" s="20"/>
      <c r="AK183" s="20">
        <f t="shared" si="65"/>
        <v>0</v>
      </c>
      <c r="AL183" s="171"/>
    </row>
    <row r="184" spans="1:38" ht="15.75" customHeight="1" x14ac:dyDescent="0.25">
      <c r="A184" s="3">
        <v>1154</v>
      </c>
      <c r="B184" s="14">
        <f t="shared" si="54"/>
        <v>7</v>
      </c>
      <c r="C184" s="9">
        <f t="shared" si="66"/>
        <v>45131</v>
      </c>
      <c r="D184" s="3" t="str">
        <f t="shared" si="67"/>
        <v>Alemandi Vanina</v>
      </c>
      <c r="E184" s="14" t="str">
        <f t="shared" si="58"/>
        <v>1154Alemandi Vanina7</v>
      </c>
      <c r="J184" s="14" t="str">
        <f t="shared" si="64"/>
        <v xml:space="preserve">Service cambio de aceite y filtros. Control de vehículo. Control de bujías. Control de correa distribución. Control bomba de agua. Control vibración. Se halló  soporte motor superior izquierdo lado caja con algura. </v>
      </c>
      <c r="L184" s="3">
        <v>1</v>
      </c>
      <c r="R184" s="3"/>
      <c r="S184" s="8"/>
      <c r="W184" s="76"/>
      <c r="X184" s="16">
        <f t="shared" si="55"/>
        <v>0</v>
      </c>
      <c r="AC184" s="18">
        <f t="shared" si="49"/>
        <v>0</v>
      </c>
      <c r="AD184" s="19">
        <f t="shared" si="59"/>
        <v>30000</v>
      </c>
      <c r="AE184" s="21">
        <f t="shared" si="56"/>
        <v>0</v>
      </c>
      <c r="AF184" s="20">
        <f t="shared" si="60"/>
        <v>0</v>
      </c>
      <c r="AG184" s="20">
        <f t="shared" si="61"/>
        <v>0</v>
      </c>
      <c r="AH184" s="20">
        <f t="shared" si="62"/>
        <v>0</v>
      </c>
      <c r="AI184" s="20"/>
      <c r="AJ184" s="20"/>
      <c r="AK184" s="20">
        <f t="shared" si="65"/>
        <v>0</v>
      </c>
      <c r="AL184" s="171"/>
    </row>
    <row r="185" spans="1:38" ht="15.75" customHeight="1" x14ac:dyDescent="0.25">
      <c r="A185" s="3">
        <v>1155</v>
      </c>
      <c r="B185" s="14">
        <f t="shared" si="54"/>
        <v>1</v>
      </c>
      <c r="C185" s="9">
        <v>45132</v>
      </c>
      <c r="D185" s="3" t="s">
        <v>902</v>
      </c>
      <c r="E185" s="14" t="str">
        <f t="shared" si="58"/>
        <v>1155Penocello Vanesa1</v>
      </c>
      <c r="G185" s="119" t="s">
        <v>899</v>
      </c>
      <c r="I185" s="10" t="s">
        <v>900</v>
      </c>
      <c r="J185" s="14" t="str">
        <f t="shared" si="64"/>
        <v>Desarmar ambos frenos traseros, limpieza de los mismos.</v>
      </c>
      <c r="L185" s="3">
        <v>1</v>
      </c>
      <c r="R185" s="3" t="s">
        <v>1479</v>
      </c>
      <c r="S185" s="8"/>
      <c r="W185" s="76"/>
      <c r="X185" s="16">
        <f t="shared" si="55"/>
        <v>0</v>
      </c>
      <c r="AC185" s="18">
        <f t="shared" si="49"/>
        <v>0</v>
      </c>
      <c r="AD185" s="19">
        <f t="shared" si="59"/>
        <v>0</v>
      </c>
      <c r="AE185" s="21">
        <f t="shared" si="56"/>
        <v>0</v>
      </c>
      <c r="AF185" s="20">
        <f t="shared" si="60"/>
        <v>0</v>
      </c>
      <c r="AG185" s="20">
        <f t="shared" si="61"/>
        <v>0</v>
      </c>
      <c r="AH185" s="20">
        <f t="shared" si="62"/>
        <v>8000</v>
      </c>
      <c r="AI185" s="20"/>
      <c r="AJ185" s="20"/>
      <c r="AK185" s="20">
        <f t="shared" si="65"/>
        <v>8000</v>
      </c>
      <c r="AL185" s="171"/>
    </row>
    <row r="186" spans="1:38" ht="15.75" customHeight="1" x14ac:dyDescent="0.25">
      <c r="A186" s="3">
        <v>1155</v>
      </c>
      <c r="B186" s="14">
        <f t="shared" si="54"/>
        <v>2</v>
      </c>
      <c r="C186" s="9">
        <f>IF(A186=A185,C185,"")</f>
        <v>45132</v>
      </c>
      <c r="D186" s="3" t="str">
        <f>IF(A186=A185,D185,"")</f>
        <v>Penocello Vanesa</v>
      </c>
      <c r="E186" s="14" t="str">
        <f t="shared" si="58"/>
        <v>1155Penocello Vanesa2</v>
      </c>
      <c r="I186" s="10" t="s">
        <v>901</v>
      </c>
      <c r="J186" s="14" t="str">
        <f t="shared" si="64"/>
        <v>Desarmar ambos frenos traseros, limpieza de los mismos. Regulación de cinta y de freno de mano.</v>
      </c>
      <c r="L186" s="3">
        <v>1</v>
      </c>
      <c r="R186" s="3"/>
      <c r="S186" s="8"/>
      <c r="W186" s="76"/>
      <c r="X186" s="16">
        <f t="shared" si="55"/>
        <v>0</v>
      </c>
      <c r="Y186" s="3">
        <v>1</v>
      </c>
      <c r="AB186" s="4">
        <v>8000</v>
      </c>
      <c r="AC186" s="18">
        <f t="shared" si="49"/>
        <v>8000</v>
      </c>
      <c r="AD186" s="19">
        <f t="shared" si="59"/>
        <v>8000</v>
      </c>
      <c r="AE186" s="21">
        <f t="shared" si="56"/>
        <v>0</v>
      </c>
      <c r="AF186" s="20">
        <f t="shared" si="60"/>
        <v>0</v>
      </c>
      <c r="AG186" s="20">
        <f t="shared" si="61"/>
        <v>0</v>
      </c>
      <c r="AH186" s="20">
        <f t="shared" si="62"/>
        <v>0</v>
      </c>
      <c r="AI186" s="20"/>
      <c r="AJ186" s="20"/>
      <c r="AK186" s="20">
        <f t="shared" si="65"/>
        <v>0</v>
      </c>
      <c r="AL186" s="171"/>
    </row>
    <row r="187" spans="1:38" ht="15.75" customHeight="1" x14ac:dyDescent="0.25">
      <c r="A187" s="3">
        <v>1156</v>
      </c>
      <c r="B187" s="14">
        <f t="shared" si="54"/>
        <v>1</v>
      </c>
      <c r="C187" s="9">
        <v>45132</v>
      </c>
      <c r="D187" s="3" t="s">
        <v>548</v>
      </c>
      <c r="E187" s="14" t="str">
        <f t="shared" si="58"/>
        <v>1156Pereyra Miguel1</v>
      </c>
      <c r="F187" s="119" t="s">
        <v>903</v>
      </c>
      <c r="G187" s="119" t="s">
        <v>904</v>
      </c>
      <c r="H187" s="119">
        <v>111788</v>
      </c>
      <c r="I187" s="10" t="s">
        <v>121</v>
      </c>
      <c r="J187" s="14" t="str">
        <f t="shared" si="64"/>
        <v>Service cambio de aceite y filtros.</v>
      </c>
      <c r="L187" s="3">
        <v>1</v>
      </c>
      <c r="M187" s="10" t="s">
        <v>906</v>
      </c>
      <c r="N187" s="3" t="s">
        <v>84</v>
      </c>
      <c r="Q187" s="7">
        <v>2112</v>
      </c>
      <c r="R187" s="3" t="s">
        <v>1478</v>
      </c>
      <c r="S187" s="8">
        <f t="shared" ref="S187:S204" si="68">+(W187-Q187)/Q187</f>
        <v>1.6041666666666667</v>
      </c>
      <c r="T187" s="11">
        <v>5</v>
      </c>
      <c r="W187" s="76">
        <v>5500</v>
      </c>
      <c r="X187" s="16">
        <f t="shared" si="55"/>
        <v>27500</v>
      </c>
      <c r="AC187" s="18">
        <f t="shared" si="49"/>
        <v>0</v>
      </c>
      <c r="AD187" s="19">
        <f t="shared" si="59"/>
        <v>0</v>
      </c>
      <c r="AE187" s="21">
        <f t="shared" si="56"/>
        <v>10560</v>
      </c>
      <c r="AF187" s="20">
        <f t="shared" si="60"/>
        <v>16612</v>
      </c>
      <c r="AG187" s="20">
        <f t="shared" si="61"/>
        <v>58800</v>
      </c>
      <c r="AH187" s="20">
        <f t="shared" si="62"/>
        <v>25000</v>
      </c>
      <c r="AI187" s="20"/>
      <c r="AJ187" s="20"/>
      <c r="AK187" s="20">
        <f t="shared" si="65"/>
        <v>83800</v>
      </c>
      <c r="AL187" s="171"/>
    </row>
    <row r="188" spans="1:38" ht="15.75" customHeight="1" x14ac:dyDescent="0.25">
      <c r="A188" s="3">
        <v>1156</v>
      </c>
      <c r="B188" s="14">
        <f t="shared" si="54"/>
        <v>2</v>
      </c>
      <c r="C188" s="9">
        <f>IF(A188=A187,C187,"")</f>
        <v>45132</v>
      </c>
      <c r="D188" s="3" t="str">
        <f>IF(A188=A187,D187,"")</f>
        <v>Pereyra Miguel</v>
      </c>
      <c r="E188" s="14" t="str">
        <f t="shared" si="58"/>
        <v>1156Pereyra Miguel2</v>
      </c>
      <c r="I188" s="10" t="s">
        <v>893</v>
      </c>
      <c r="J188" s="14" t="str">
        <f t="shared" si="64"/>
        <v>Service cambio de aceite y filtros. Control de vehículo.</v>
      </c>
      <c r="L188" s="3">
        <v>1</v>
      </c>
      <c r="M188" s="10" t="s">
        <v>21</v>
      </c>
      <c r="N188" s="3" t="s">
        <v>84</v>
      </c>
      <c r="Q188" s="7">
        <v>1500</v>
      </c>
      <c r="R188" s="3"/>
      <c r="S188" s="8">
        <f t="shared" si="68"/>
        <v>1.6</v>
      </c>
      <c r="T188" s="11">
        <v>1</v>
      </c>
      <c r="W188" s="76">
        <v>3900</v>
      </c>
      <c r="X188" s="16">
        <f t="shared" si="55"/>
        <v>3900</v>
      </c>
      <c r="AC188" s="18">
        <f t="shared" si="49"/>
        <v>0</v>
      </c>
      <c r="AD188" s="19">
        <f t="shared" si="59"/>
        <v>0</v>
      </c>
      <c r="AE188" s="21">
        <f t="shared" si="56"/>
        <v>1500</v>
      </c>
      <c r="AF188" s="20">
        <f t="shared" si="60"/>
        <v>0</v>
      </c>
      <c r="AG188" s="20">
        <f t="shared" si="61"/>
        <v>0</v>
      </c>
      <c r="AH188" s="20">
        <f t="shared" si="62"/>
        <v>0</v>
      </c>
      <c r="AI188" s="20"/>
      <c r="AJ188" s="20"/>
      <c r="AK188" s="20">
        <f t="shared" si="65"/>
        <v>0</v>
      </c>
      <c r="AL188" s="171"/>
    </row>
    <row r="189" spans="1:38" ht="15.75" customHeight="1" x14ac:dyDescent="0.25">
      <c r="A189" s="3">
        <v>1156</v>
      </c>
      <c r="B189" s="14">
        <f t="shared" si="54"/>
        <v>3</v>
      </c>
      <c r="C189" s="9">
        <f>IF(A189=A188,C188,"")</f>
        <v>45132</v>
      </c>
      <c r="D189" s="3" t="str">
        <f>IF(A189=A188,D188,"")</f>
        <v>Pereyra Miguel</v>
      </c>
      <c r="E189" s="14" t="str">
        <f t="shared" si="58"/>
        <v>1156Pereyra Miguel3</v>
      </c>
      <c r="I189" s="10" t="s">
        <v>905</v>
      </c>
      <c r="J189" s="14" t="str">
        <f t="shared" si="64"/>
        <v>Service cambio de aceite y filtros. Control de vehículo. Rotación.</v>
      </c>
      <c r="L189" s="3">
        <v>1</v>
      </c>
      <c r="M189" s="10" t="s">
        <v>19</v>
      </c>
      <c r="N189" s="3" t="s">
        <v>84</v>
      </c>
      <c r="Q189" s="7">
        <v>2000</v>
      </c>
      <c r="R189" s="3"/>
      <c r="S189" s="8">
        <f t="shared" si="68"/>
        <v>1.8</v>
      </c>
      <c r="T189" s="11">
        <v>1</v>
      </c>
      <c r="W189" s="76">
        <v>5600</v>
      </c>
      <c r="X189" s="16">
        <f t="shared" si="55"/>
        <v>5600</v>
      </c>
      <c r="AC189" s="18">
        <f t="shared" si="49"/>
        <v>0</v>
      </c>
      <c r="AD189" s="19">
        <f t="shared" si="59"/>
        <v>0</v>
      </c>
      <c r="AE189" s="21">
        <f t="shared" si="56"/>
        <v>2000</v>
      </c>
      <c r="AF189" s="20">
        <f t="shared" si="60"/>
        <v>0</v>
      </c>
      <c r="AG189" s="20">
        <f t="shared" si="61"/>
        <v>0</v>
      </c>
      <c r="AH189" s="20">
        <f t="shared" si="62"/>
        <v>0</v>
      </c>
      <c r="AI189" s="20"/>
      <c r="AJ189" s="20"/>
      <c r="AK189" s="20">
        <f t="shared" si="65"/>
        <v>0</v>
      </c>
      <c r="AL189" s="171"/>
    </row>
    <row r="190" spans="1:38" ht="15.75" customHeight="1" x14ac:dyDescent="0.25">
      <c r="A190" s="3">
        <v>1156</v>
      </c>
      <c r="B190" s="14">
        <f t="shared" si="54"/>
        <v>4</v>
      </c>
      <c r="C190" s="9">
        <f>IF(A190=A189,C189,"")</f>
        <v>45132</v>
      </c>
      <c r="D190" s="3" t="str">
        <f>IF(A190=A189,D189,"")</f>
        <v>Pereyra Miguel</v>
      </c>
      <c r="E190" s="14" t="str">
        <f t="shared" si="58"/>
        <v>1156Pereyra Miguel4</v>
      </c>
      <c r="J190" s="14" t="str">
        <f t="shared" ref="J190:J221" si="69">IF(A190=A189,CONCATENATE(J189," ",I190),I190)</f>
        <v xml:space="preserve">Service cambio de aceite y filtros. Control de vehículo. Rotación. </v>
      </c>
      <c r="L190" s="3">
        <v>1</v>
      </c>
      <c r="M190" s="10" t="s">
        <v>684</v>
      </c>
      <c r="N190" s="3" t="s">
        <v>84</v>
      </c>
      <c r="Q190" s="7">
        <v>9000</v>
      </c>
      <c r="R190" s="3"/>
      <c r="S190" s="8">
        <f t="shared" si="68"/>
        <v>1.0888888888888888</v>
      </c>
      <c r="T190" s="11">
        <v>1</v>
      </c>
      <c r="W190" s="76">
        <v>18800</v>
      </c>
      <c r="X190" s="16">
        <f t="shared" si="55"/>
        <v>18800</v>
      </c>
      <c r="AC190" s="18">
        <f t="shared" ref="AC190:AC253" si="70">+AB190*Y190</f>
        <v>0</v>
      </c>
      <c r="AD190" s="19">
        <f t="shared" si="59"/>
        <v>0</v>
      </c>
      <c r="AE190" s="21">
        <f t="shared" si="56"/>
        <v>9000</v>
      </c>
      <c r="AF190" s="20">
        <f t="shared" si="60"/>
        <v>0</v>
      </c>
      <c r="AG190" s="20">
        <f t="shared" si="61"/>
        <v>0</v>
      </c>
      <c r="AH190" s="20">
        <f t="shared" si="62"/>
        <v>0</v>
      </c>
      <c r="AI190" s="20"/>
      <c r="AJ190" s="20"/>
      <c r="AK190" s="20">
        <f t="shared" si="65"/>
        <v>0</v>
      </c>
      <c r="AL190" s="171"/>
    </row>
    <row r="191" spans="1:38" ht="15.75" customHeight="1" x14ac:dyDescent="0.25">
      <c r="A191" s="3">
        <v>1156</v>
      </c>
      <c r="B191" s="14">
        <f t="shared" si="54"/>
        <v>5</v>
      </c>
      <c r="C191" s="9">
        <f>IF(A191=A190,C190,"")</f>
        <v>45132</v>
      </c>
      <c r="D191" s="3" t="str">
        <f>IF(A191=A190,D190,"")</f>
        <v>Pereyra Miguel</v>
      </c>
      <c r="E191" s="14" t="str">
        <f t="shared" si="58"/>
        <v>1156Pereyra Miguel5</v>
      </c>
      <c r="J191" s="14" t="str">
        <f t="shared" si="69"/>
        <v xml:space="preserve">Service cambio de aceite y filtros. Control de vehículo. Rotación.  </v>
      </c>
      <c r="L191" s="3">
        <v>1</v>
      </c>
      <c r="M191" s="10" t="s">
        <v>115</v>
      </c>
      <c r="N191" s="3" t="s">
        <v>84</v>
      </c>
      <c r="Q191" s="7">
        <v>2000</v>
      </c>
      <c r="R191" s="3"/>
      <c r="S191" s="8">
        <f t="shared" si="68"/>
        <v>0.5</v>
      </c>
      <c r="T191" s="11">
        <v>1</v>
      </c>
      <c r="W191" s="76">
        <v>3000</v>
      </c>
      <c r="X191" s="16">
        <f t="shared" si="55"/>
        <v>3000</v>
      </c>
      <c r="Y191" s="3">
        <v>1</v>
      </c>
      <c r="AB191" s="4">
        <v>25000</v>
      </c>
      <c r="AC191" s="18">
        <f t="shared" si="70"/>
        <v>25000</v>
      </c>
      <c r="AD191" s="19">
        <f t="shared" si="59"/>
        <v>25000</v>
      </c>
      <c r="AE191" s="21">
        <f t="shared" si="56"/>
        <v>2000</v>
      </c>
      <c r="AF191" s="20">
        <f t="shared" si="60"/>
        <v>0</v>
      </c>
      <c r="AG191" s="20">
        <f t="shared" si="61"/>
        <v>0</v>
      </c>
      <c r="AH191" s="20">
        <f t="shared" si="62"/>
        <v>0</v>
      </c>
      <c r="AI191" s="20"/>
      <c r="AJ191" s="20"/>
      <c r="AK191" s="20">
        <f t="shared" si="65"/>
        <v>0</v>
      </c>
      <c r="AL191" s="171"/>
    </row>
    <row r="192" spans="1:38" ht="15.75" customHeight="1" x14ac:dyDescent="0.25">
      <c r="A192" s="3">
        <v>1157</v>
      </c>
      <c r="B192" s="14">
        <f t="shared" si="54"/>
        <v>1</v>
      </c>
      <c r="C192" s="9">
        <v>45132</v>
      </c>
      <c r="D192" s="3" t="s">
        <v>708</v>
      </c>
      <c r="E192" s="14" t="str">
        <f t="shared" si="58"/>
        <v>1157Flores Juanis1</v>
      </c>
      <c r="F192" s="119" t="s">
        <v>907</v>
      </c>
      <c r="G192" s="119" t="s">
        <v>908</v>
      </c>
      <c r="H192" s="119">
        <v>169843</v>
      </c>
      <c r="I192" s="10" t="s">
        <v>95</v>
      </c>
      <c r="J192" s="14" t="str">
        <f t="shared" si="69"/>
        <v>Service cambio de aceite y filtro.</v>
      </c>
      <c r="L192" s="3">
        <v>1</v>
      </c>
      <c r="M192" s="10" t="s">
        <v>728</v>
      </c>
      <c r="N192" s="3" t="s">
        <v>84</v>
      </c>
      <c r="Q192" s="7">
        <v>1214.8399999999999</v>
      </c>
      <c r="R192" s="3" t="s">
        <v>1478</v>
      </c>
      <c r="S192" s="8">
        <f t="shared" si="68"/>
        <v>1.5723552072700933</v>
      </c>
      <c r="T192" s="11">
        <v>4</v>
      </c>
      <c r="W192" s="76">
        <v>3125</v>
      </c>
      <c r="X192" s="16">
        <f t="shared" si="55"/>
        <v>12500</v>
      </c>
      <c r="AC192" s="18">
        <f t="shared" si="70"/>
        <v>0</v>
      </c>
      <c r="AD192" s="19">
        <f t="shared" si="59"/>
        <v>0</v>
      </c>
      <c r="AE192" s="21">
        <f t="shared" si="56"/>
        <v>4859.3599999999997</v>
      </c>
      <c r="AF192" s="20">
        <f t="shared" si="60"/>
        <v>8714.84</v>
      </c>
      <c r="AG192" s="20">
        <f t="shared" si="61"/>
        <v>25900</v>
      </c>
      <c r="AH192" s="20">
        <f t="shared" si="62"/>
        <v>23000</v>
      </c>
      <c r="AI192" s="20"/>
      <c r="AJ192" s="20"/>
      <c r="AK192" s="20">
        <f t="shared" si="65"/>
        <v>48900</v>
      </c>
      <c r="AL192" s="171"/>
    </row>
    <row r="193" spans="1:38" ht="15.75" customHeight="1" x14ac:dyDescent="0.25">
      <c r="A193" s="3">
        <v>1157</v>
      </c>
      <c r="B193" s="14">
        <f t="shared" si="54"/>
        <v>2</v>
      </c>
      <c r="C193" s="9">
        <f>IF(A193=A192,C192,"")</f>
        <v>45132</v>
      </c>
      <c r="D193" s="3" t="str">
        <f>IF(A193=A192,D192,"")</f>
        <v>Flores Juanis</v>
      </c>
      <c r="E193" s="14" t="str">
        <f t="shared" si="58"/>
        <v>1157Flores Juanis2</v>
      </c>
      <c r="I193" s="10" t="s">
        <v>111</v>
      </c>
      <c r="J193" s="14" t="str">
        <f t="shared" si="69"/>
        <v>Service cambio de aceite y filtro. Control general del vehículo.</v>
      </c>
      <c r="L193" s="3">
        <v>1</v>
      </c>
      <c r="M193" s="10" t="s">
        <v>21</v>
      </c>
      <c r="N193" s="3" t="s">
        <v>84</v>
      </c>
      <c r="Q193" s="7">
        <v>1500</v>
      </c>
      <c r="R193" s="3"/>
      <c r="S193" s="8">
        <f t="shared" si="68"/>
        <v>1</v>
      </c>
      <c r="T193" s="11">
        <v>1</v>
      </c>
      <c r="W193" s="76">
        <v>3000</v>
      </c>
      <c r="X193" s="16">
        <f t="shared" si="55"/>
        <v>3000</v>
      </c>
      <c r="AC193" s="18">
        <f t="shared" si="70"/>
        <v>0</v>
      </c>
      <c r="AD193" s="19">
        <f t="shared" si="59"/>
        <v>0</v>
      </c>
      <c r="AE193" s="21">
        <f t="shared" si="56"/>
        <v>1500</v>
      </c>
      <c r="AF193" s="20">
        <f t="shared" si="60"/>
        <v>0</v>
      </c>
      <c r="AG193" s="20">
        <f t="shared" si="61"/>
        <v>0</v>
      </c>
      <c r="AH193" s="20">
        <f t="shared" si="62"/>
        <v>0</v>
      </c>
      <c r="AI193" s="20"/>
      <c r="AJ193" s="20"/>
      <c r="AK193" s="20">
        <f t="shared" si="65"/>
        <v>0</v>
      </c>
      <c r="AL193" s="171"/>
    </row>
    <row r="194" spans="1:38" ht="15.75" customHeight="1" x14ac:dyDescent="0.25">
      <c r="A194" s="3">
        <v>1157</v>
      </c>
      <c r="B194" s="14">
        <f t="shared" si="54"/>
        <v>3</v>
      </c>
      <c r="C194" s="9">
        <f>IF(A194=A193,C193,"")</f>
        <v>45132</v>
      </c>
      <c r="D194" s="3" t="str">
        <f>IF(A194=A193,D193,"")</f>
        <v>Flores Juanis</v>
      </c>
      <c r="E194" s="14" t="str">
        <f t="shared" si="58"/>
        <v>1157Flores Juanis3</v>
      </c>
      <c r="J194" s="14" t="str">
        <f t="shared" si="69"/>
        <v xml:space="preserve">Service cambio de aceite y filtro. Control general del vehículo. </v>
      </c>
      <c r="L194" s="3">
        <v>1</v>
      </c>
      <c r="M194" s="10" t="s">
        <v>19</v>
      </c>
      <c r="N194" s="3" t="s">
        <v>84</v>
      </c>
      <c r="Q194" s="7">
        <v>2000</v>
      </c>
      <c r="R194" s="3"/>
      <c r="S194" s="8">
        <f t="shared" si="68"/>
        <v>1</v>
      </c>
      <c r="T194" s="11">
        <v>1</v>
      </c>
      <c r="W194" s="76">
        <v>4000</v>
      </c>
      <c r="X194" s="16">
        <f t="shared" si="55"/>
        <v>4000</v>
      </c>
      <c r="AC194" s="18">
        <f t="shared" si="70"/>
        <v>0</v>
      </c>
      <c r="AD194" s="19">
        <f t="shared" si="59"/>
        <v>0</v>
      </c>
      <c r="AE194" s="21">
        <f t="shared" si="56"/>
        <v>2000</v>
      </c>
      <c r="AF194" s="20">
        <f t="shared" si="60"/>
        <v>0</v>
      </c>
      <c r="AG194" s="20">
        <f t="shared" si="61"/>
        <v>0</v>
      </c>
      <c r="AH194" s="20">
        <f t="shared" si="62"/>
        <v>0</v>
      </c>
      <c r="AI194" s="20"/>
      <c r="AJ194" s="20"/>
      <c r="AK194" s="20">
        <f t="shared" si="65"/>
        <v>0</v>
      </c>
      <c r="AL194" s="171"/>
    </row>
    <row r="195" spans="1:38" ht="15.75" customHeight="1" x14ac:dyDescent="0.25">
      <c r="A195" s="3">
        <v>1157</v>
      </c>
      <c r="B195" s="14">
        <f t="shared" si="54"/>
        <v>4</v>
      </c>
      <c r="C195" s="9">
        <f>IF(A195=A194,C194,"")</f>
        <v>45132</v>
      </c>
      <c r="D195" s="3" t="str">
        <f>IF(A195=A194,D194,"")</f>
        <v>Flores Juanis</v>
      </c>
      <c r="E195" s="14" t="str">
        <f t="shared" si="58"/>
        <v>1157Flores Juanis4</v>
      </c>
      <c r="J195" s="14" t="str">
        <f t="shared" si="69"/>
        <v xml:space="preserve">Service cambio de aceite y filtro. Control general del vehículo.  </v>
      </c>
      <c r="L195" s="3">
        <v>1</v>
      </c>
      <c r="M195" s="10" t="s">
        <v>114</v>
      </c>
      <c r="N195" s="3" t="s">
        <v>84</v>
      </c>
      <c r="Q195" s="7">
        <v>2000</v>
      </c>
      <c r="R195" s="3"/>
      <c r="S195" s="8">
        <f t="shared" si="68"/>
        <v>0.6</v>
      </c>
      <c r="T195" s="11">
        <v>1</v>
      </c>
      <c r="W195" s="76">
        <v>3200</v>
      </c>
      <c r="X195" s="16">
        <f t="shared" si="55"/>
        <v>3200</v>
      </c>
      <c r="AC195" s="18">
        <f t="shared" si="70"/>
        <v>0</v>
      </c>
      <c r="AD195" s="19">
        <f t="shared" si="59"/>
        <v>0</v>
      </c>
      <c r="AE195" s="21">
        <f t="shared" si="56"/>
        <v>2000</v>
      </c>
      <c r="AF195" s="20">
        <f t="shared" si="60"/>
        <v>0</v>
      </c>
      <c r="AG195" s="20">
        <f t="shared" si="61"/>
        <v>0</v>
      </c>
      <c r="AH195" s="20">
        <f t="shared" si="62"/>
        <v>0</v>
      </c>
      <c r="AI195" s="20"/>
      <c r="AJ195" s="20"/>
      <c r="AK195" s="20">
        <f t="shared" si="65"/>
        <v>0</v>
      </c>
      <c r="AL195" s="171"/>
    </row>
    <row r="196" spans="1:38" ht="15.75" customHeight="1" x14ac:dyDescent="0.25">
      <c r="A196" s="3">
        <v>1157</v>
      </c>
      <c r="B196" s="14">
        <f t="shared" ref="B196:B259" si="71">IF(A196=A195,B195+1,1)</f>
        <v>5</v>
      </c>
      <c r="C196" s="9">
        <f>IF(A196=A195,C195,"")</f>
        <v>45132</v>
      </c>
      <c r="D196" s="3" t="str">
        <f>IF(A196=A195,D195,"")</f>
        <v>Flores Juanis</v>
      </c>
      <c r="E196" s="14" t="str">
        <f t="shared" si="58"/>
        <v>1157Flores Juanis5</v>
      </c>
      <c r="J196" s="14" t="str">
        <f t="shared" si="69"/>
        <v xml:space="preserve">Service cambio de aceite y filtro. Control general del vehículo.   </v>
      </c>
      <c r="L196" s="3">
        <v>1</v>
      </c>
      <c r="M196" s="10" t="s">
        <v>115</v>
      </c>
      <c r="N196" s="3" t="s">
        <v>84</v>
      </c>
      <c r="Q196" s="7">
        <v>2000</v>
      </c>
      <c r="R196" s="3"/>
      <c r="S196" s="8">
        <f t="shared" si="68"/>
        <v>0.6</v>
      </c>
      <c r="T196" s="11">
        <v>1</v>
      </c>
      <c r="W196" s="76">
        <v>3200</v>
      </c>
      <c r="X196" s="16">
        <f t="shared" ref="X196:X259" si="72">W196*T196</f>
        <v>3200</v>
      </c>
      <c r="Y196" s="3">
        <v>1</v>
      </c>
      <c r="AB196" s="4">
        <v>23000</v>
      </c>
      <c r="AC196" s="18">
        <f t="shared" si="70"/>
        <v>23000</v>
      </c>
      <c r="AD196" s="19">
        <f t="shared" si="59"/>
        <v>23000</v>
      </c>
      <c r="AE196" s="21">
        <f t="shared" ref="AE196:AE259" si="73">+(Q196)*T196</f>
        <v>2000</v>
      </c>
      <c r="AF196" s="20">
        <f t="shared" si="60"/>
        <v>0</v>
      </c>
      <c r="AG196" s="20">
        <f t="shared" si="61"/>
        <v>0</v>
      </c>
      <c r="AH196" s="20">
        <f t="shared" si="62"/>
        <v>0</v>
      </c>
      <c r="AI196" s="20"/>
      <c r="AJ196" s="20"/>
      <c r="AK196" s="20">
        <f t="shared" si="65"/>
        <v>0</v>
      </c>
      <c r="AL196" s="171"/>
    </row>
    <row r="197" spans="1:38" ht="15.75" customHeight="1" x14ac:dyDescent="0.25">
      <c r="A197" s="3">
        <v>1158</v>
      </c>
      <c r="B197" s="14">
        <f t="shared" si="71"/>
        <v>1</v>
      </c>
      <c r="C197" s="9">
        <v>45132</v>
      </c>
      <c r="D197" s="3" t="s">
        <v>234</v>
      </c>
      <c r="E197" s="14" t="str">
        <f t="shared" si="58"/>
        <v>1158Beriani Nazarena1</v>
      </c>
      <c r="F197" s="119" t="s">
        <v>816</v>
      </c>
      <c r="G197" s="119" t="s">
        <v>817</v>
      </c>
      <c r="H197" s="119">
        <v>124000</v>
      </c>
      <c r="I197" s="10" t="s">
        <v>121</v>
      </c>
      <c r="J197" s="14" t="str">
        <f t="shared" si="69"/>
        <v>Service cambio de aceite y filtros.</v>
      </c>
      <c r="L197" s="3">
        <v>1</v>
      </c>
      <c r="M197" s="10" t="s">
        <v>728</v>
      </c>
      <c r="N197" s="3" t="s">
        <v>84</v>
      </c>
      <c r="Q197" s="7">
        <v>1214.8399999999999</v>
      </c>
      <c r="R197" s="3" t="s">
        <v>1480</v>
      </c>
      <c r="S197" s="8">
        <f t="shared" si="68"/>
        <v>1.5723552072700933</v>
      </c>
      <c r="T197" s="11">
        <v>5</v>
      </c>
      <c r="W197" s="76">
        <v>3125</v>
      </c>
      <c r="X197" s="16">
        <f t="shared" si="72"/>
        <v>15625</v>
      </c>
      <c r="AC197" s="18">
        <f t="shared" si="70"/>
        <v>0</v>
      </c>
      <c r="AD197" s="19">
        <f t="shared" si="59"/>
        <v>0</v>
      </c>
      <c r="AE197" s="21">
        <f t="shared" si="73"/>
        <v>6074.2</v>
      </c>
      <c r="AF197" s="20">
        <f t="shared" si="60"/>
        <v>103921.50666666667</v>
      </c>
      <c r="AG197" s="20">
        <f t="shared" si="61"/>
        <v>153825</v>
      </c>
      <c r="AH197" s="20">
        <f t="shared" si="62"/>
        <v>70000</v>
      </c>
      <c r="AI197" s="20"/>
      <c r="AJ197" s="20"/>
      <c r="AK197" s="20">
        <f t="shared" si="65"/>
        <v>223825</v>
      </c>
      <c r="AL197" s="171"/>
    </row>
    <row r="198" spans="1:38" ht="15.75" customHeight="1" x14ac:dyDescent="0.25">
      <c r="A198" s="3">
        <v>1158</v>
      </c>
      <c r="B198" s="14">
        <f t="shared" si="71"/>
        <v>2</v>
      </c>
      <c r="C198" s="9">
        <f>IF(A198=A197,C197,"")</f>
        <v>45132</v>
      </c>
      <c r="D198" s="3" t="str">
        <f>IF(A198=A197,D197,"")</f>
        <v>Beriani Nazarena</v>
      </c>
      <c r="E198" s="14" t="str">
        <f t="shared" si="58"/>
        <v>1158Beriani Nazarena2</v>
      </c>
      <c r="I198" s="10" t="s">
        <v>91</v>
      </c>
      <c r="J198" s="14" t="str">
        <f t="shared" si="69"/>
        <v>Service cambio de aceite y filtros. Control tren delantero.</v>
      </c>
      <c r="L198" s="3">
        <v>1</v>
      </c>
      <c r="M198" s="10" t="s">
        <v>21</v>
      </c>
      <c r="N198" s="3" t="s">
        <v>84</v>
      </c>
      <c r="Q198" s="7">
        <v>1500</v>
      </c>
      <c r="R198" s="3"/>
      <c r="S198" s="8">
        <f t="shared" si="68"/>
        <v>0.8666666666666667</v>
      </c>
      <c r="T198" s="11">
        <v>1</v>
      </c>
      <c r="W198" s="76">
        <v>2800</v>
      </c>
      <c r="X198" s="16">
        <f t="shared" si="72"/>
        <v>2800</v>
      </c>
      <c r="AC198" s="18">
        <f t="shared" si="70"/>
        <v>0</v>
      </c>
      <c r="AD198" s="19">
        <f t="shared" si="59"/>
        <v>0</v>
      </c>
      <c r="AE198" s="21">
        <f t="shared" si="73"/>
        <v>1500</v>
      </c>
      <c r="AF198" s="20">
        <f t="shared" si="60"/>
        <v>0</v>
      </c>
      <c r="AG198" s="20">
        <f t="shared" si="61"/>
        <v>0</v>
      </c>
      <c r="AH198" s="20">
        <f t="shared" si="62"/>
        <v>0</v>
      </c>
      <c r="AI198" s="20"/>
      <c r="AJ198" s="20"/>
      <c r="AK198" s="20">
        <f t="shared" si="65"/>
        <v>0</v>
      </c>
      <c r="AL198" s="171"/>
    </row>
    <row r="199" spans="1:38" ht="15.75" customHeight="1" x14ac:dyDescent="0.25">
      <c r="A199" s="3">
        <v>1158</v>
      </c>
      <c r="B199" s="14">
        <f t="shared" si="71"/>
        <v>3</v>
      </c>
      <c r="C199" s="9">
        <f>IF(A199=A198,C198,"")</f>
        <v>45132</v>
      </c>
      <c r="D199" s="3" t="str">
        <f>IF(A199=A198,D198,"")</f>
        <v>Beriani Nazarena</v>
      </c>
      <c r="E199" s="14" t="str">
        <f t="shared" si="58"/>
        <v>1158Beriani Nazarena3</v>
      </c>
      <c r="I199" s="10" t="s">
        <v>926</v>
      </c>
      <c r="J199" s="14" t="str">
        <f t="shared" si="69"/>
        <v>Service cambio de aceite y filtros. Control tren delantero. Ajustar ambas rótulas inferiores.</v>
      </c>
      <c r="L199" s="3">
        <v>1</v>
      </c>
      <c r="M199" s="10" t="s">
        <v>19</v>
      </c>
      <c r="N199" s="3" t="s">
        <v>84</v>
      </c>
      <c r="Q199" s="7">
        <v>2000</v>
      </c>
      <c r="R199" s="3"/>
      <c r="S199" s="8">
        <f t="shared" si="68"/>
        <v>0.9</v>
      </c>
      <c r="T199" s="11">
        <v>1</v>
      </c>
      <c r="W199" s="76">
        <v>3800</v>
      </c>
      <c r="X199" s="16">
        <f t="shared" si="72"/>
        <v>3800</v>
      </c>
      <c r="AC199" s="18">
        <f t="shared" si="70"/>
        <v>0</v>
      </c>
      <c r="AD199" s="19">
        <f t="shared" si="59"/>
        <v>0</v>
      </c>
      <c r="AE199" s="21">
        <f t="shared" si="73"/>
        <v>2000</v>
      </c>
      <c r="AF199" s="20">
        <f t="shared" si="60"/>
        <v>0</v>
      </c>
      <c r="AG199" s="20">
        <f t="shared" si="61"/>
        <v>0</v>
      </c>
      <c r="AH199" s="20">
        <f t="shared" si="62"/>
        <v>0</v>
      </c>
      <c r="AI199" s="20"/>
      <c r="AJ199" s="20"/>
      <c r="AK199" s="20">
        <f t="shared" si="65"/>
        <v>0</v>
      </c>
      <c r="AL199" s="171"/>
    </row>
    <row r="200" spans="1:38" ht="15.75" customHeight="1" x14ac:dyDescent="0.25">
      <c r="A200" s="3">
        <v>1158</v>
      </c>
      <c r="B200" s="14">
        <f t="shared" si="71"/>
        <v>4</v>
      </c>
      <c r="C200" s="9">
        <f>IF(A200=A199,C199,"")</f>
        <v>45132</v>
      </c>
      <c r="D200" s="3" t="str">
        <f>IF(A200=A199,D199,"")</f>
        <v>Beriani Nazarena</v>
      </c>
      <c r="E200" s="14" t="str">
        <f t="shared" si="58"/>
        <v>1158Beriani Nazarena4</v>
      </c>
      <c r="I200" s="10" t="s">
        <v>927</v>
      </c>
      <c r="J200" s="14" t="str">
        <f t="shared" si="69"/>
        <v>Service cambio de aceite y filtros. Control tren delantero. Ajustar ambas rótulas inferiores. Cambiar ambos bolilleros ruedas delanteras.</v>
      </c>
      <c r="L200" s="3">
        <v>1</v>
      </c>
      <c r="M200" s="10" t="s">
        <v>114</v>
      </c>
      <c r="N200" s="3" t="s">
        <v>84</v>
      </c>
      <c r="Q200" s="7">
        <v>2000</v>
      </c>
      <c r="R200" s="3"/>
      <c r="S200" s="8">
        <f t="shared" si="68"/>
        <v>0.6</v>
      </c>
      <c r="T200" s="11">
        <v>1</v>
      </c>
      <c r="W200" s="76">
        <v>3200</v>
      </c>
      <c r="X200" s="16">
        <f t="shared" si="72"/>
        <v>3200</v>
      </c>
      <c r="AC200" s="18">
        <f t="shared" si="70"/>
        <v>0</v>
      </c>
      <c r="AD200" s="19">
        <f t="shared" si="59"/>
        <v>0</v>
      </c>
      <c r="AE200" s="21">
        <f t="shared" si="73"/>
        <v>2000</v>
      </c>
      <c r="AF200" s="20">
        <f t="shared" si="60"/>
        <v>0</v>
      </c>
      <c r="AG200" s="20">
        <f t="shared" si="61"/>
        <v>0</v>
      </c>
      <c r="AH200" s="20">
        <f t="shared" si="62"/>
        <v>0</v>
      </c>
      <c r="AI200" s="20"/>
      <c r="AJ200" s="20"/>
      <c r="AK200" s="20">
        <f t="shared" si="65"/>
        <v>0</v>
      </c>
      <c r="AL200" s="171"/>
    </row>
    <row r="201" spans="1:38" ht="15.75" customHeight="1" x14ac:dyDescent="0.25">
      <c r="A201" s="3">
        <v>1158</v>
      </c>
      <c r="B201" s="14">
        <f t="shared" si="71"/>
        <v>5</v>
      </c>
      <c r="C201" s="9">
        <v>45133</v>
      </c>
      <c r="D201" s="3" t="s">
        <v>234</v>
      </c>
      <c r="E201" s="14" t="str">
        <f t="shared" si="58"/>
        <v>1158Beriani Nazarena5</v>
      </c>
      <c r="I201" s="10" t="s">
        <v>928</v>
      </c>
      <c r="J201" s="14" t="str">
        <f t="shared" si="69"/>
        <v>Service cambio de aceite y filtros. Control tren delantero. Ajustar ambas rótulas inferiores. Cambiar ambos bolilleros ruedas delanteras. (Se halló pérdida de aceite por distribución)</v>
      </c>
      <c r="L201" s="3">
        <v>1</v>
      </c>
      <c r="M201" s="10" t="s">
        <v>920</v>
      </c>
      <c r="N201" s="3" t="s">
        <v>208</v>
      </c>
      <c r="Q201" s="7">
        <f>+W201*0.8</f>
        <v>19360</v>
      </c>
      <c r="R201" s="3"/>
      <c r="S201" s="8">
        <f t="shared" si="68"/>
        <v>0.25</v>
      </c>
      <c r="T201" s="11">
        <v>1</v>
      </c>
      <c r="W201" s="76">
        <v>24200</v>
      </c>
      <c r="X201" s="16">
        <f t="shared" si="72"/>
        <v>24200</v>
      </c>
      <c r="Y201" s="3">
        <v>1</v>
      </c>
      <c r="AB201" s="4">
        <v>70000</v>
      </c>
      <c r="AC201" s="18">
        <f t="shared" si="70"/>
        <v>70000</v>
      </c>
      <c r="AD201" s="19">
        <f t="shared" si="59"/>
        <v>70000</v>
      </c>
      <c r="AE201" s="21">
        <f t="shared" si="73"/>
        <v>19360</v>
      </c>
      <c r="AF201" s="20">
        <f t="shared" si="60"/>
        <v>0</v>
      </c>
      <c r="AG201" s="20">
        <f t="shared" si="61"/>
        <v>0</v>
      </c>
      <c r="AH201" s="20">
        <f t="shared" si="62"/>
        <v>0</v>
      </c>
      <c r="AI201" s="20"/>
      <c r="AJ201" s="20"/>
      <c r="AK201" s="20">
        <f t="shared" si="65"/>
        <v>0</v>
      </c>
      <c r="AL201" s="171"/>
    </row>
    <row r="202" spans="1:38" ht="15.75" customHeight="1" x14ac:dyDescent="0.25">
      <c r="A202" s="3">
        <v>1158</v>
      </c>
      <c r="B202" s="14">
        <f t="shared" si="71"/>
        <v>6</v>
      </c>
      <c r="C202" s="9">
        <v>45134</v>
      </c>
      <c r="D202" s="3" t="s">
        <v>234</v>
      </c>
      <c r="E202" s="14" t="str">
        <f t="shared" si="58"/>
        <v>1158Beriani Nazarena6</v>
      </c>
      <c r="I202" s="10" t="s">
        <v>956</v>
      </c>
      <c r="J202" s="14" t="str">
        <f t="shared" si="69"/>
        <v>Service cambio de aceite y filtros. Control tren delantero. Ajustar ambas rótulas inferiores. Cambiar ambos bolilleros ruedas delanteras. (Se halló pérdida de aceite por distribución) Desarmar y cambiar distribución completa, con bomba de agua.</v>
      </c>
      <c r="L202" s="3">
        <v>1</v>
      </c>
      <c r="M202" s="10" t="s">
        <v>954</v>
      </c>
      <c r="N202" s="3" t="s">
        <v>101</v>
      </c>
      <c r="Q202" s="7">
        <f>+W202*0.8</f>
        <v>70400</v>
      </c>
      <c r="R202" s="3"/>
      <c r="S202" s="8">
        <f t="shared" si="68"/>
        <v>0.25</v>
      </c>
      <c r="T202" s="11">
        <v>1</v>
      </c>
      <c r="W202" s="76">
        <v>88000</v>
      </c>
      <c r="X202" s="16">
        <f t="shared" si="72"/>
        <v>88000</v>
      </c>
      <c r="AC202" s="18">
        <f t="shared" si="70"/>
        <v>0</v>
      </c>
      <c r="AD202" s="19">
        <f t="shared" si="59"/>
        <v>70000</v>
      </c>
      <c r="AE202" s="21">
        <f t="shared" si="73"/>
        <v>70400</v>
      </c>
      <c r="AF202" s="20">
        <f t="shared" si="60"/>
        <v>0</v>
      </c>
      <c r="AG202" s="20">
        <f t="shared" si="61"/>
        <v>0</v>
      </c>
      <c r="AH202" s="20">
        <f t="shared" si="62"/>
        <v>0</v>
      </c>
      <c r="AI202" s="20"/>
      <c r="AJ202" s="20"/>
      <c r="AK202" s="20">
        <f t="shared" si="65"/>
        <v>0</v>
      </c>
      <c r="AL202" s="171"/>
    </row>
    <row r="203" spans="1:38" ht="15.75" customHeight="1" x14ac:dyDescent="0.25">
      <c r="A203" s="3">
        <v>1158</v>
      </c>
      <c r="B203" s="14">
        <f t="shared" si="71"/>
        <v>7</v>
      </c>
      <c r="C203" s="9">
        <f>IF(A203=A202,C202,"")</f>
        <v>45134</v>
      </c>
      <c r="D203" s="3" t="str">
        <f>IF(A203=A202,D202,"")</f>
        <v>Beriani Nazarena</v>
      </c>
      <c r="E203" s="14" t="str">
        <f t="shared" si="58"/>
        <v>1158Beriani Nazarena7</v>
      </c>
      <c r="I203" s="10" t="s">
        <v>953</v>
      </c>
      <c r="J203" s="14" t="str">
        <f t="shared" si="69"/>
        <v>Service cambio de aceite y filtros. Control tren delantero. Ajustar ambas rótulas inferiores. Cambiar ambos bolilleros ruedas delanteras. (Se halló pérdida de aceite por distribución) Desarmar y cambiar distribución completa, con bomba de agua. Cambiar retenes árbol de leva.</v>
      </c>
      <c r="L203" s="3">
        <v>1</v>
      </c>
      <c r="M203" s="10" t="s">
        <v>955</v>
      </c>
      <c r="N203" s="3" t="s">
        <v>101</v>
      </c>
      <c r="Q203" s="7">
        <f>+W203*0.8</f>
        <v>2880</v>
      </c>
      <c r="R203" s="3"/>
      <c r="S203" s="8">
        <f t="shared" si="68"/>
        <v>0.25</v>
      </c>
      <c r="T203" s="11">
        <v>2</v>
      </c>
      <c r="W203" s="76">
        <v>3600</v>
      </c>
      <c r="X203" s="16">
        <f t="shared" si="72"/>
        <v>7200</v>
      </c>
      <c r="AC203" s="18">
        <f t="shared" si="70"/>
        <v>0</v>
      </c>
      <c r="AD203" s="19">
        <f t="shared" si="59"/>
        <v>70000</v>
      </c>
      <c r="AE203" s="21">
        <f t="shared" si="73"/>
        <v>5760</v>
      </c>
      <c r="AF203" s="20">
        <f t="shared" si="60"/>
        <v>0</v>
      </c>
      <c r="AG203" s="20">
        <f t="shared" si="61"/>
        <v>0</v>
      </c>
      <c r="AH203" s="20">
        <f t="shared" si="62"/>
        <v>0</v>
      </c>
      <c r="AI203" s="20"/>
      <c r="AJ203" s="20"/>
      <c r="AK203" s="20">
        <f t="shared" si="65"/>
        <v>0</v>
      </c>
      <c r="AL203" s="171"/>
    </row>
    <row r="204" spans="1:38" ht="15.75" customHeight="1" x14ac:dyDescent="0.25">
      <c r="A204" s="3">
        <v>1158</v>
      </c>
      <c r="B204" s="14">
        <f t="shared" si="71"/>
        <v>8</v>
      </c>
      <c r="C204" s="9">
        <v>45134</v>
      </c>
      <c r="D204" s="3" t="s">
        <v>234</v>
      </c>
      <c r="E204" s="14" t="str">
        <f t="shared" si="58"/>
        <v>1158Beriani Nazarena8</v>
      </c>
      <c r="I204" s="10" t="s">
        <v>957</v>
      </c>
      <c r="J204" s="14" t="str">
        <f t="shared" si="69"/>
        <v>Service cambio de aceite y filtros. Control tren delantero. Ajustar ambas rótulas inferiores. Cambiar ambos bolilleros ruedas delanteras. (Se halló pérdida de aceite por distribución) Desarmar y cambiar distribución completa, con bomba de agua. Cambiar retenes árbol de leva. Colocar liquido refrigerante.</v>
      </c>
      <c r="L204" s="3">
        <v>1</v>
      </c>
      <c r="M204" s="10" t="s">
        <v>1036</v>
      </c>
      <c r="N204" s="3" t="s">
        <v>84</v>
      </c>
      <c r="Q204" s="7">
        <v>2900</v>
      </c>
      <c r="R204" s="3"/>
      <c r="S204" s="8">
        <f t="shared" si="68"/>
        <v>1.4137931034482758</v>
      </c>
      <c r="T204" s="11">
        <v>1</v>
      </c>
      <c r="W204" s="76">
        <v>7000</v>
      </c>
      <c r="X204" s="16">
        <f t="shared" si="72"/>
        <v>7000</v>
      </c>
      <c r="AC204" s="18">
        <f t="shared" si="70"/>
        <v>0</v>
      </c>
      <c r="AD204" s="19">
        <f t="shared" si="59"/>
        <v>70000</v>
      </c>
      <c r="AE204" s="21">
        <f t="shared" si="73"/>
        <v>2900</v>
      </c>
      <c r="AF204" s="20">
        <f t="shared" si="60"/>
        <v>0</v>
      </c>
      <c r="AG204" s="20">
        <f t="shared" si="61"/>
        <v>0</v>
      </c>
      <c r="AH204" s="20">
        <f t="shared" si="62"/>
        <v>0</v>
      </c>
      <c r="AI204" s="20"/>
      <c r="AJ204" s="20"/>
      <c r="AK204" s="20">
        <f t="shared" si="65"/>
        <v>0</v>
      </c>
      <c r="AL204" s="171"/>
    </row>
    <row r="205" spans="1:38" ht="15.75" customHeight="1" x14ac:dyDescent="0.25">
      <c r="A205" s="3">
        <v>1158</v>
      </c>
      <c r="B205" s="14">
        <f t="shared" si="71"/>
        <v>9</v>
      </c>
      <c r="C205" s="9">
        <f>IF(A205=A204,C204,"")</f>
        <v>45134</v>
      </c>
      <c r="D205" s="3" t="s">
        <v>234</v>
      </c>
      <c r="E205" s="14" t="str">
        <f t="shared" si="58"/>
        <v>1158Beriani Nazarena9</v>
      </c>
      <c r="I205" s="10" t="s">
        <v>961</v>
      </c>
      <c r="J205" s="14" t="str">
        <f t="shared" si="69"/>
        <v>Service cambio de aceite y filtros. Control tren delantero. Ajustar ambas rótulas inferiores. Cambiar ambos bolilleros ruedas delanteras. (Se halló pérdida de aceite por distribución) Desarmar y cambiar distribución completa, con bomba de agua. Cambiar retenes árbol de leva. Colocar liquido refrigerante. Cambiar luz baja lado izquierdo y una luz stop trasera.</v>
      </c>
      <c r="L205" s="3">
        <v>1</v>
      </c>
      <c r="M205" s="10" t="s">
        <v>962</v>
      </c>
      <c r="N205" s="3" t="s">
        <v>84</v>
      </c>
      <c r="Q205" s="7">
        <f>+W205/(1+S205)</f>
        <v>1666.6666666666667</v>
      </c>
      <c r="R205" s="3"/>
      <c r="S205" s="8">
        <v>0.2</v>
      </c>
      <c r="T205" s="11">
        <v>1</v>
      </c>
      <c r="W205" s="76">
        <v>2000</v>
      </c>
      <c r="X205" s="16">
        <f t="shared" si="72"/>
        <v>2000</v>
      </c>
      <c r="AC205" s="18">
        <f t="shared" si="70"/>
        <v>0</v>
      </c>
      <c r="AD205" s="19">
        <f t="shared" si="59"/>
        <v>70000</v>
      </c>
      <c r="AE205" s="21">
        <f t="shared" si="73"/>
        <v>1666.6666666666667</v>
      </c>
      <c r="AF205" s="20">
        <f t="shared" si="60"/>
        <v>0</v>
      </c>
      <c r="AG205" s="20">
        <f t="shared" si="61"/>
        <v>0</v>
      </c>
      <c r="AH205" s="20">
        <f t="shared" si="62"/>
        <v>0</v>
      </c>
      <c r="AI205" s="20"/>
      <c r="AJ205" s="20"/>
      <c r="AK205" s="20">
        <f t="shared" si="65"/>
        <v>0</v>
      </c>
      <c r="AL205" s="171"/>
    </row>
    <row r="206" spans="1:38" ht="15.75" customHeight="1" x14ac:dyDescent="0.25">
      <c r="A206" s="3">
        <v>1159</v>
      </c>
      <c r="B206" s="14">
        <f t="shared" si="71"/>
        <v>1</v>
      </c>
      <c r="C206" s="9">
        <v>45133</v>
      </c>
      <c r="D206" s="3" t="s">
        <v>911</v>
      </c>
      <c r="E206" s="14" t="str">
        <f t="shared" si="58"/>
        <v>1159Castro Martin1</v>
      </c>
      <c r="J206" s="14">
        <f t="shared" si="69"/>
        <v>0</v>
      </c>
      <c r="L206" s="3">
        <v>1</v>
      </c>
      <c r="M206" s="10" t="s">
        <v>912</v>
      </c>
      <c r="N206" s="3" t="s">
        <v>108</v>
      </c>
      <c r="Q206" s="7">
        <f>W206</f>
        <v>50500</v>
      </c>
      <c r="R206" s="3" t="s">
        <v>1479</v>
      </c>
      <c r="S206" s="8"/>
      <c r="T206" s="11">
        <v>1</v>
      </c>
      <c r="W206" s="76">
        <v>50500</v>
      </c>
      <c r="X206" s="16">
        <f t="shared" si="72"/>
        <v>50500</v>
      </c>
      <c r="AC206" s="18">
        <f t="shared" si="70"/>
        <v>0</v>
      </c>
      <c r="AD206" s="19">
        <f t="shared" si="59"/>
        <v>0</v>
      </c>
      <c r="AE206" s="21">
        <f t="shared" si="73"/>
        <v>50500</v>
      </c>
      <c r="AF206" s="20">
        <f t="shared" si="60"/>
        <v>50500</v>
      </c>
      <c r="AG206" s="20">
        <f t="shared" si="61"/>
        <v>50500</v>
      </c>
      <c r="AH206" s="20">
        <f t="shared" si="62"/>
        <v>0</v>
      </c>
      <c r="AI206" s="20"/>
      <c r="AJ206" s="20"/>
      <c r="AK206" s="20">
        <f t="shared" si="65"/>
        <v>50500</v>
      </c>
      <c r="AL206" s="171"/>
    </row>
    <row r="207" spans="1:38" ht="15.75" customHeight="1" x14ac:dyDescent="0.25">
      <c r="A207" s="3">
        <v>1160</v>
      </c>
      <c r="B207" s="14">
        <f t="shared" si="71"/>
        <v>1</v>
      </c>
      <c r="C207" s="9">
        <v>45133</v>
      </c>
      <c r="D207" s="3" t="s">
        <v>293</v>
      </c>
      <c r="E207" s="14" t="str">
        <f t="shared" si="58"/>
        <v>1160Casas Juan Pablo1</v>
      </c>
      <c r="F207" s="119" t="s">
        <v>913</v>
      </c>
      <c r="G207" s="119" t="s">
        <v>914</v>
      </c>
      <c r="I207" s="10" t="s">
        <v>121</v>
      </c>
      <c r="J207" s="14" t="str">
        <f t="shared" si="69"/>
        <v>Service cambio de aceite y filtros.</v>
      </c>
      <c r="L207" s="3">
        <v>1</v>
      </c>
      <c r="M207" s="10" t="s">
        <v>127</v>
      </c>
      <c r="N207" s="3" t="s">
        <v>84</v>
      </c>
      <c r="Q207" s="7">
        <v>2112</v>
      </c>
      <c r="R207" s="3" t="s">
        <v>1478</v>
      </c>
      <c r="S207" s="8">
        <f>+(W207-Q207)/Q207</f>
        <v>2.0776515151515151</v>
      </c>
      <c r="T207" s="11">
        <v>4.5</v>
      </c>
      <c r="W207" s="76">
        <v>6500</v>
      </c>
      <c r="X207" s="16">
        <f t="shared" si="72"/>
        <v>29250</v>
      </c>
      <c r="AC207" s="18">
        <f t="shared" si="70"/>
        <v>0</v>
      </c>
      <c r="AD207" s="19">
        <f t="shared" si="59"/>
        <v>0</v>
      </c>
      <c r="AE207" s="21">
        <f t="shared" si="73"/>
        <v>9504</v>
      </c>
      <c r="AF207" s="20">
        <f t="shared" si="60"/>
        <v>14612</v>
      </c>
      <c r="AG207" s="20">
        <f t="shared" si="61"/>
        <v>61850</v>
      </c>
      <c r="AH207" s="20">
        <f t="shared" si="62"/>
        <v>25000</v>
      </c>
      <c r="AI207" s="20"/>
      <c r="AJ207" s="20"/>
      <c r="AK207" s="20">
        <f t="shared" si="65"/>
        <v>86850</v>
      </c>
      <c r="AL207" s="171"/>
    </row>
    <row r="208" spans="1:38" ht="15.75" customHeight="1" x14ac:dyDescent="0.25">
      <c r="A208" s="3">
        <v>1160</v>
      </c>
      <c r="B208" s="14">
        <f t="shared" si="71"/>
        <v>2</v>
      </c>
      <c r="C208" s="9">
        <v>45134</v>
      </c>
      <c r="D208" s="3" t="s">
        <v>293</v>
      </c>
      <c r="E208" s="14" t="str">
        <f t="shared" si="58"/>
        <v>1160Casas Juan Pablo2</v>
      </c>
      <c r="F208" s="119" t="s">
        <v>913</v>
      </c>
      <c r="G208" s="119" t="s">
        <v>914</v>
      </c>
      <c r="J208" s="14" t="str">
        <f t="shared" si="69"/>
        <v xml:space="preserve">Service cambio de aceite y filtros. </v>
      </c>
      <c r="L208" s="3">
        <v>1</v>
      </c>
      <c r="M208" s="10" t="s">
        <v>918</v>
      </c>
      <c r="N208" s="3" t="s">
        <v>84</v>
      </c>
      <c r="Q208" s="7">
        <v>12500</v>
      </c>
      <c r="R208" s="3"/>
      <c r="S208" s="8">
        <f>+(W208-Q208)/Q208</f>
        <v>0.96799999999999997</v>
      </c>
      <c r="T208" s="11">
        <v>1</v>
      </c>
      <c r="W208" s="76">
        <v>24600</v>
      </c>
      <c r="X208" s="16">
        <f t="shared" si="72"/>
        <v>24600</v>
      </c>
      <c r="AC208" s="18">
        <f t="shared" si="70"/>
        <v>0</v>
      </c>
      <c r="AD208" s="19">
        <f t="shared" si="59"/>
        <v>0</v>
      </c>
      <c r="AE208" s="21">
        <f t="shared" si="73"/>
        <v>12500</v>
      </c>
      <c r="AF208" s="20">
        <f t="shared" si="60"/>
        <v>0</v>
      </c>
      <c r="AG208" s="20">
        <f t="shared" si="61"/>
        <v>0</v>
      </c>
      <c r="AH208" s="20">
        <f t="shared" si="62"/>
        <v>0</v>
      </c>
      <c r="AI208" s="20"/>
      <c r="AJ208" s="20"/>
      <c r="AK208" s="20">
        <f t="shared" si="65"/>
        <v>0</v>
      </c>
      <c r="AL208" s="171"/>
    </row>
    <row r="209" spans="1:38" ht="15.75" customHeight="1" x14ac:dyDescent="0.25">
      <c r="A209" s="3">
        <v>1160</v>
      </c>
      <c r="B209" s="14">
        <f t="shared" si="71"/>
        <v>3</v>
      </c>
      <c r="C209" s="9">
        <v>45134</v>
      </c>
      <c r="D209" s="3" t="s">
        <v>293</v>
      </c>
      <c r="E209" s="14" t="str">
        <f t="shared" si="58"/>
        <v>1160Casas Juan Pablo3</v>
      </c>
      <c r="I209" s="10" t="s">
        <v>1444</v>
      </c>
      <c r="J209" s="14" t="str">
        <f t="shared" si="69"/>
        <v>Service cambio de aceite y filtros.  Control del vehículo. Scaneo</v>
      </c>
      <c r="L209" s="3">
        <v>1</v>
      </c>
      <c r="M209" s="10" t="s">
        <v>960</v>
      </c>
      <c r="N209" s="3" t="s">
        <v>84</v>
      </c>
      <c r="Q209" s="7">
        <v>0</v>
      </c>
      <c r="R209" s="3"/>
      <c r="S209" s="8"/>
      <c r="T209" s="11">
        <v>1</v>
      </c>
      <c r="W209" s="76">
        <v>8000</v>
      </c>
      <c r="X209" s="16">
        <f t="shared" si="72"/>
        <v>8000</v>
      </c>
      <c r="Y209" s="3">
        <v>1</v>
      </c>
      <c r="AB209" s="4">
        <v>25000</v>
      </c>
      <c r="AC209" s="18">
        <f t="shared" si="70"/>
        <v>25000</v>
      </c>
      <c r="AD209" s="19">
        <f t="shared" si="59"/>
        <v>25000</v>
      </c>
      <c r="AE209" s="21">
        <f t="shared" si="73"/>
        <v>0</v>
      </c>
      <c r="AF209" s="20">
        <f t="shared" si="60"/>
        <v>0</v>
      </c>
      <c r="AG209" s="20">
        <f t="shared" si="61"/>
        <v>0</v>
      </c>
      <c r="AH209" s="20">
        <f t="shared" si="62"/>
        <v>0</v>
      </c>
      <c r="AI209" s="20"/>
      <c r="AJ209" s="20"/>
      <c r="AK209" s="20">
        <f t="shared" si="65"/>
        <v>0</v>
      </c>
      <c r="AL209" s="171"/>
    </row>
    <row r="210" spans="1:38" ht="15.75" customHeight="1" x14ac:dyDescent="0.25">
      <c r="A210" s="3">
        <v>1160</v>
      </c>
      <c r="B210" s="14">
        <f t="shared" si="71"/>
        <v>4</v>
      </c>
      <c r="C210" s="9">
        <f>IF(A210=A209,C209,"")</f>
        <v>45134</v>
      </c>
      <c r="D210" s="3" t="str">
        <f>IF(A210=A209,D209,"")</f>
        <v>Casas Juan Pablo</v>
      </c>
      <c r="E210" s="14" t="str">
        <f t="shared" ref="E210:E273" si="74">CONCATENATE(A210,D210,B210)</f>
        <v>1160Casas Juan Pablo4</v>
      </c>
      <c r="I210" s="10" t="s">
        <v>113</v>
      </c>
      <c r="J210" s="14" t="str">
        <f t="shared" si="69"/>
        <v>Service cambio de aceite y filtros.  Control del vehículo. Scaneo Rotación de ruedas.</v>
      </c>
      <c r="L210" s="3">
        <v>1</v>
      </c>
      <c r="R210" s="3"/>
      <c r="S210" s="8"/>
      <c r="W210" s="76"/>
      <c r="X210" s="16">
        <f t="shared" si="72"/>
        <v>0</v>
      </c>
      <c r="AC210" s="18">
        <f t="shared" si="70"/>
        <v>0</v>
      </c>
      <c r="AD210" s="19">
        <f t="shared" si="59"/>
        <v>25000</v>
      </c>
      <c r="AE210" s="21">
        <f t="shared" si="73"/>
        <v>0</v>
      </c>
      <c r="AF210" s="20">
        <f t="shared" si="60"/>
        <v>0</v>
      </c>
      <c r="AG210" s="20">
        <f t="shared" si="61"/>
        <v>0</v>
      </c>
      <c r="AH210" s="20">
        <f t="shared" si="62"/>
        <v>0</v>
      </c>
      <c r="AI210" s="20"/>
      <c r="AJ210" s="20"/>
      <c r="AK210" s="20">
        <f t="shared" si="65"/>
        <v>0</v>
      </c>
      <c r="AL210" s="171"/>
    </row>
    <row r="211" spans="1:38" ht="15.75" customHeight="1" x14ac:dyDescent="0.25">
      <c r="A211" s="3">
        <v>1160</v>
      </c>
      <c r="B211" s="14">
        <f t="shared" si="71"/>
        <v>5</v>
      </c>
      <c r="C211" s="9">
        <f>IF(A211=A210,C210,"")</f>
        <v>45134</v>
      </c>
      <c r="D211" s="3" t="str">
        <f>IF(A211=A210,D210,"")</f>
        <v>Casas Juan Pablo</v>
      </c>
      <c r="E211" s="14" t="str">
        <f t="shared" si="74"/>
        <v>1160Casas Juan Pablo5</v>
      </c>
      <c r="I211" s="10" t="s">
        <v>959</v>
      </c>
      <c r="J211" s="14" t="str">
        <f t="shared" si="69"/>
        <v>Service cambio de aceite y filtros.  Control del vehículo. Scaneo Rotación de ruedas. Scaneo del vehículo, borrar aviso inspección pendiente y diagnóstico válvula recirculadora se halló excesiva resistencia.</v>
      </c>
      <c r="L211" s="3">
        <v>1</v>
      </c>
      <c r="R211" s="3"/>
      <c r="S211" s="8"/>
      <c r="W211" s="76"/>
      <c r="X211" s="16">
        <f t="shared" si="72"/>
        <v>0</v>
      </c>
      <c r="AC211" s="18">
        <f t="shared" si="70"/>
        <v>0</v>
      </c>
      <c r="AD211" s="19">
        <f t="shared" ref="AD211:AD274" si="75">IF(A211=A210,AD210+AC211,AC211)</f>
        <v>25000</v>
      </c>
      <c r="AE211" s="21">
        <f t="shared" si="73"/>
        <v>0</v>
      </c>
      <c r="AF211" s="20">
        <f t="shared" ref="AF211:AF274" si="76">IF(A211=A210,0,(SUMIF($A$3:$A$999956,A211,$Q$3:$Q$999956)))+IF(A211=A210,0,(SUMIF($A$3:$A$999956,A211,$R$3:$R$999956)))</f>
        <v>0</v>
      </c>
      <c r="AG211" s="20">
        <f t="shared" ref="AG211:AG274" si="77">IF(A211=A210,0,(SUMIF($A$3:$A$999956,A211,($X$3:$X$999956))))</f>
        <v>0</v>
      </c>
      <c r="AH211" s="20">
        <f t="shared" ref="AH211:AH274" si="78">IF(A211=A210,0,(SUMIF($A$3:$A$999956,A211,($AC$3:$AC$999956))))</f>
        <v>0</v>
      </c>
      <c r="AI211" s="20"/>
      <c r="AJ211" s="20"/>
      <c r="AK211" s="20">
        <f t="shared" si="65"/>
        <v>0</v>
      </c>
      <c r="AL211" s="171"/>
    </row>
    <row r="212" spans="1:38" ht="15.75" customHeight="1" x14ac:dyDescent="0.25">
      <c r="A212" s="3">
        <v>1160</v>
      </c>
      <c r="B212" s="14">
        <f t="shared" si="71"/>
        <v>6</v>
      </c>
      <c r="C212" s="9">
        <f>IF(A212=A211,C211,"")</f>
        <v>45134</v>
      </c>
      <c r="D212" s="3" t="str">
        <f>IF(A212=A211,D211,"")</f>
        <v>Casas Juan Pablo</v>
      </c>
      <c r="E212" s="14" t="str">
        <f t="shared" si="74"/>
        <v>1160Casas Juan Pablo6</v>
      </c>
      <c r="I212" s="10" t="s">
        <v>958</v>
      </c>
      <c r="J212" s="14" t="str">
        <f t="shared" si="69"/>
        <v>Service cambio de aceite y filtros.  Control del vehículo. Scaneo Rotación de ruedas. Scaneo del vehículo, borrar aviso inspección pendiente y diagnóstico válvula recirculadora se halló excesiva resistencia. Liquido refrigerante.</v>
      </c>
      <c r="L212" s="3">
        <v>1</v>
      </c>
      <c r="R212" s="3"/>
      <c r="S212" s="8"/>
      <c r="W212" s="76"/>
      <c r="X212" s="16">
        <f t="shared" si="72"/>
        <v>0</v>
      </c>
      <c r="AC212" s="18">
        <f t="shared" si="70"/>
        <v>0</v>
      </c>
      <c r="AD212" s="19">
        <f t="shared" si="75"/>
        <v>25000</v>
      </c>
      <c r="AE212" s="21">
        <f t="shared" si="73"/>
        <v>0</v>
      </c>
      <c r="AF212" s="20">
        <f t="shared" si="76"/>
        <v>0</v>
      </c>
      <c r="AG212" s="20">
        <f t="shared" si="77"/>
        <v>0</v>
      </c>
      <c r="AH212" s="20">
        <f t="shared" si="78"/>
        <v>0</v>
      </c>
      <c r="AI212" s="20"/>
      <c r="AJ212" s="20"/>
      <c r="AK212" s="20">
        <f t="shared" si="65"/>
        <v>0</v>
      </c>
      <c r="AL212" s="171"/>
    </row>
    <row r="213" spans="1:38" ht="15.75" customHeight="1" x14ac:dyDescent="0.25">
      <c r="A213" s="3">
        <v>1161</v>
      </c>
      <c r="B213" s="14">
        <f t="shared" si="71"/>
        <v>1</v>
      </c>
      <c r="C213" s="9">
        <v>45133</v>
      </c>
      <c r="D213" s="3" t="s">
        <v>915</v>
      </c>
      <c r="E213" s="14" t="str">
        <f t="shared" si="74"/>
        <v>1161Suarez Luchi1</v>
      </c>
      <c r="F213" s="119" t="s">
        <v>916</v>
      </c>
      <c r="G213" s="119" t="s">
        <v>94</v>
      </c>
      <c r="I213" s="10" t="s">
        <v>95</v>
      </c>
      <c r="J213" s="14" t="str">
        <f t="shared" si="69"/>
        <v>Service cambio de aceite y filtro.</v>
      </c>
      <c r="L213" s="3">
        <v>1</v>
      </c>
      <c r="M213" s="10" t="s">
        <v>127</v>
      </c>
      <c r="N213" s="3" t="s">
        <v>84</v>
      </c>
      <c r="Q213" s="7">
        <v>2112</v>
      </c>
      <c r="R213" s="3" t="s">
        <v>1478</v>
      </c>
      <c r="S213" s="8">
        <f>+(W213-Q213)/Q213</f>
        <v>1.6041666666666667</v>
      </c>
      <c r="T213" s="11">
        <v>8.5</v>
      </c>
      <c r="W213" s="76">
        <v>5500</v>
      </c>
      <c r="X213" s="16">
        <f t="shared" si="72"/>
        <v>46750</v>
      </c>
      <c r="AC213" s="18">
        <f t="shared" si="70"/>
        <v>0</v>
      </c>
      <c r="AD213" s="19">
        <f t="shared" si="75"/>
        <v>0</v>
      </c>
      <c r="AE213" s="21">
        <f t="shared" si="73"/>
        <v>17952</v>
      </c>
      <c r="AF213" s="20">
        <f t="shared" si="76"/>
        <v>20904</v>
      </c>
      <c r="AG213" s="20">
        <f t="shared" si="77"/>
        <v>72615</v>
      </c>
      <c r="AH213" s="20">
        <f t="shared" si="78"/>
        <v>30000</v>
      </c>
      <c r="AI213" s="20"/>
      <c r="AJ213" s="20"/>
      <c r="AK213" s="20">
        <f t="shared" si="65"/>
        <v>102615</v>
      </c>
      <c r="AL213" s="171"/>
    </row>
    <row r="214" spans="1:38" ht="15.75" customHeight="1" x14ac:dyDescent="0.25">
      <c r="A214" s="3">
        <v>1161</v>
      </c>
      <c r="B214" s="14">
        <f t="shared" si="71"/>
        <v>2</v>
      </c>
      <c r="C214" s="9">
        <f>IF(A214=A213,C213,"")</f>
        <v>45133</v>
      </c>
      <c r="D214" s="3" t="str">
        <f>IF(A214=A213,D213,"")</f>
        <v>Suarez Luchi</v>
      </c>
      <c r="E214" s="14" t="str">
        <f t="shared" si="74"/>
        <v>1161Suarez Luchi2</v>
      </c>
      <c r="I214" s="10" t="s">
        <v>122</v>
      </c>
      <c r="J214" s="14" t="str">
        <f t="shared" si="69"/>
        <v>Service cambio de aceite y filtro. Control del vehículo.</v>
      </c>
      <c r="L214" s="3">
        <v>1</v>
      </c>
      <c r="M214" s="10" t="s">
        <v>918</v>
      </c>
      <c r="N214" s="3" t="s">
        <v>84</v>
      </c>
      <c r="Q214" s="7">
        <v>12500</v>
      </c>
      <c r="R214" s="3"/>
      <c r="S214" s="8">
        <f>+(W214-Q214)/Q214</f>
        <v>0.44</v>
      </c>
      <c r="T214" s="11">
        <v>1</v>
      </c>
      <c r="W214" s="76">
        <v>18000</v>
      </c>
      <c r="X214" s="16">
        <f t="shared" si="72"/>
        <v>18000</v>
      </c>
      <c r="AC214" s="18">
        <f t="shared" si="70"/>
        <v>0</v>
      </c>
      <c r="AD214" s="19">
        <f t="shared" si="75"/>
        <v>0</v>
      </c>
      <c r="AE214" s="21">
        <f t="shared" si="73"/>
        <v>12500</v>
      </c>
      <c r="AF214" s="20">
        <f t="shared" si="76"/>
        <v>0</v>
      </c>
      <c r="AG214" s="20">
        <f t="shared" si="77"/>
        <v>0</v>
      </c>
      <c r="AH214" s="20">
        <f t="shared" si="78"/>
        <v>0</v>
      </c>
      <c r="AI214" s="20"/>
      <c r="AJ214" s="20"/>
      <c r="AK214" s="20">
        <f t="shared" si="65"/>
        <v>0</v>
      </c>
      <c r="AL214" s="171"/>
    </row>
    <row r="215" spans="1:38" ht="15.75" customHeight="1" x14ac:dyDescent="0.25">
      <c r="A215" s="3">
        <v>1161</v>
      </c>
      <c r="B215" s="14">
        <f t="shared" si="71"/>
        <v>3</v>
      </c>
      <c r="C215" s="9">
        <f>IF(A215=A214,C214,"")</f>
        <v>45133</v>
      </c>
      <c r="D215" s="3" t="str">
        <f>IF(A215=A214,D214,"")</f>
        <v>Suarez Luchi</v>
      </c>
      <c r="E215" s="14" t="str">
        <f t="shared" si="74"/>
        <v>1161Suarez Luchi3</v>
      </c>
      <c r="I215" s="10" t="s">
        <v>917</v>
      </c>
      <c r="J215" s="14" t="str">
        <f t="shared" si="69"/>
        <v>Service cambio de aceite y filtro. Control del vehículo. Agregar aceite caja de transferencia.</v>
      </c>
      <c r="L215" s="3">
        <v>1</v>
      </c>
      <c r="M215" s="10" t="s">
        <v>919</v>
      </c>
      <c r="N215" s="3" t="s">
        <v>84</v>
      </c>
      <c r="Q215" s="76">
        <f>W215*0.8</f>
        <v>6292</v>
      </c>
      <c r="R215" s="3"/>
      <c r="S215" s="8">
        <f>+(W215-Q215)/Q215</f>
        <v>0.25</v>
      </c>
      <c r="T215" s="11">
        <v>1</v>
      </c>
      <c r="W215" s="76">
        <v>7865</v>
      </c>
      <c r="X215" s="16">
        <f t="shared" si="72"/>
        <v>7865</v>
      </c>
      <c r="Y215" s="3">
        <v>1</v>
      </c>
      <c r="AB215" s="4">
        <v>30000</v>
      </c>
      <c r="AC215" s="18">
        <f t="shared" si="70"/>
        <v>30000</v>
      </c>
      <c r="AD215" s="19">
        <f t="shared" si="75"/>
        <v>30000</v>
      </c>
      <c r="AE215" s="21">
        <f t="shared" si="73"/>
        <v>6292</v>
      </c>
      <c r="AF215" s="20">
        <f t="shared" si="76"/>
        <v>0</v>
      </c>
      <c r="AG215" s="20">
        <f t="shared" si="77"/>
        <v>0</v>
      </c>
      <c r="AH215" s="20">
        <f t="shared" si="78"/>
        <v>0</v>
      </c>
      <c r="AI215" s="20"/>
      <c r="AJ215" s="20"/>
      <c r="AK215" s="20">
        <f t="shared" si="65"/>
        <v>0</v>
      </c>
      <c r="AL215" s="171"/>
    </row>
    <row r="216" spans="1:38" ht="15.75" customHeight="1" x14ac:dyDescent="0.25">
      <c r="A216" s="3">
        <v>1162</v>
      </c>
      <c r="B216" s="14">
        <f t="shared" si="71"/>
        <v>1</v>
      </c>
      <c r="C216" s="9">
        <v>45133</v>
      </c>
      <c r="D216" s="3" t="s">
        <v>462</v>
      </c>
      <c r="E216" s="14" t="str">
        <f t="shared" si="74"/>
        <v>1162Mendizabal Alicia1</v>
      </c>
      <c r="F216" s="119" t="s">
        <v>921</v>
      </c>
      <c r="G216" s="119" t="s">
        <v>922</v>
      </c>
      <c r="H216" s="119">
        <v>140416</v>
      </c>
      <c r="I216" s="10" t="s">
        <v>923</v>
      </c>
      <c r="J216" s="14" t="str">
        <f t="shared" si="69"/>
        <v>Control del vehiculo.</v>
      </c>
      <c r="L216" s="3">
        <v>1</v>
      </c>
      <c r="M216" s="10" t="s">
        <v>1036</v>
      </c>
      <c r="N216" s="3" t="s">
        <v>84</v>
      </c>
      <c r="Q216" s="7">
        <v>2900</v>
      </c>
      <c r="R216" s="3" t="s">
        <v>1479</v>
      </c>
      <c r="S216" s="8">
        <f>+(W216-Q216)/Q216</f>
        <v>1.4137931034482758</v>
      </c>
      <c r="T216" s="11">
        <v>1</v>
      </c>
      <c r="W216" s="76">
        <v>7000</v>
      </c>
      <c r="X216" s="16">
        <f t="shared" si="72"/>
        <v>7000</v>
      </c>
      <c r="Y216" s="3">
        <v>1</v>
      </c>
      <c r="AB216" s="4">
        <v>18000</v>
      </c>
      <c r="AC216" s="18">
        <f t="shared" si="70"/>
        <v>18000</v>
      </c>
      <c r="AD216" s="19">
        <f t="shared" si="75"/>
        <v>18000</v>
      </c>
      <c r="AE216" s="21">
        <f t="shared" si="73"/>
        <v>2900</v>
      </c>
      <c r="AF216" s="20">
        <f t="shared" si="76"/>
        <v>2900</v>
      </c>
      <c r="AG216" s="20">
        <f t="shared" si="77"/>
        <v>7000</v>
      </c>
      <c r="AH216" s="20">
        <f t="shared" si="78"/>
        <v>18000</v>
      </c>
      <c r="AI216" s="20"/>
      <c r="AJ216" s="20"/>
      <c r="AK216" s="20">
        <f t="shared" si="65"/>
        <v>25000</v>
      </c>
      <c r="AL216" s="171"/>
    </row>
    <row r="217" spans="1:38" ht="15.75" customHeight="1" x14ac:dyDescent="0.25">
      <c r="A217" s="3">
        <v>1162</v>
      </c>
      <c r="B217" s="14">
        <f t="shared" si="71"/>
        <v>2</v>
      </c>
      <c r="C217" s="9">
        <f>IF(A217=A216,C216,"")</f>
        <v>45133</v>
      </c>
      <c r="D217" s="3" t="str">
        <f>IF(A217=A216,D216,"")</f>
        <v>Mendizabal Alicia</v>
      </c>
      <c r="E217" s="14" t="str">
        <f t="shared" si="74"/>
        <v>1162Mendizabal Alicia2</v>
      </c>
      <c r="I217" s="10" t="s">
        <v>432</v>
      </c>
      <c r="J217" s="14" t="str">
        <f t="shared" si="69"/>
        <v>Control del vehiculo. Cambio liquido refrigerante.</v>
      </c>
      <c r="L217" s="3">
        <v>1</v>
      </c>
      <c r="R217" s="3"/>
      <c r="S217" s="8"/>
      <c r="W217" s="76"/>
      <c r="X217" s="16">
        <f t="shared" si="72"/>
        <v>0</v>
      </c>
      <c r="AC217" s="18">
        <f t="shared" si="70"/>
        <v>0</v>
      </c>
      <c r="AD217" s="19">
        <f t="shared" si="75"/>
        <v>18000</v>
      </c>
      <c r="AE217" s="21">
        <f t="shared" si="73"/>
        <v>0</v>
      </c>
      <c r="AF217" s="20">
        <f t="shared" si="76"/>
        <v>0</v>
      </c>
      <c r="AG217" s="20">
        <f t="shared" si="77"/>
        <v>0</v>
      </c>
      <c r="AH217" s="20">
        <f t="shared" si="78"/>
        <v>0</v>
      </c>
      <c r="AI217" s="20"/>
      <c r="AJ217" s="20"/>
      <c r="AK217" s="20">
        <f t="shared" si="65"/>
        <v>0</v>
      </c>
      <c r="AL217" s="171"/>
    </row>
    <row r="218" spans="1:38" ht="15.75" customHeight="1" x14ac:dyDescent="0.25">
      <c r="A218" s="3">
        <v>1162</v>
      </c>
      <c r="B218" s="14">
        <f t="shared" si="71"/>
        <v>3</v>
      </c>
      <c r="C218" s="9">
        <f>IF(A218=A217,C217,"")</f>
        <v>45133</v>
      </c>
      <c r="D218" s="3" t="str">
        <f>IF(A218=A217,D217,"")</f>
        <v>Mendizabal Alicia</v>
      </c>
      <c r="E218" s="14" t="str">
        <f t="shared" si="74"/>
        <v>1162Mendizabal Alicia3</v>
      </c>
      <c r="I218" s="10" t="s">
        <v>924</v>
      </c>
      <c r="J218" s="14" t="str">
        <f t="shared" si="69"/>
        <v>Control del vehiculo. Cambio liquido refrigerante. Lavado del recuperador de agua.</v>
      </c>
      <c r="L218" s="3">
        <v>1</v>
      </c>
      <c r="R218" s="3"/>
      <c r="S218" s="8"/>
      <c r="W218" s="76"/>
      <c r="X218" s="16">
        <f t="shared" si="72"/>
        <v>0</v>
      </c>
      <c r="AC218" s="18">
        <f t="shared" si="70"/>
        <v>0</v>
      </c>
      <c r="AD218" s="19">
        <f t="shared" si="75"/>
        <v>18000</v>
      </c>
      <c r="AE218" s="21">
        <f t="shared" si="73"/>
        <v>0</v>
      </c>
      <c r="AF218" s="20">
        <f t="shared" si="76"/>
        <v>0</v>
      </c>
      <c r="AG218" s="20">
        <f t="shared" si="77"/>
        <v>0</v>
      </c>
      <c r="AH218" s="20">
        <f t="shared" si="78"/>
        <v>0</v>
      </c>
      <c r="AI218" s="20"/>
      <c r="AJ218" s="20"/>
      <c r="AK218" s="20">
        <f t="shared" si="65"/>
        <v>0</v>
      </c>
      <c r="AL218" s="171"/>
    </row>
    <row r="219" spans="1:38" ht="15.75" customHeight="1" x14ac:dyDescent="0.25">
      <c r="A219" s="3">
        <v>1162</v>
      </c>
      <c r="B219" s="14">
        <f t="shared" si="71"/>
        <v>4</v>
      </c>
      <c r="C219" s="9">
        <f>IF(A219=A218,C218,"")</f>
        <v>45133</v>
      </c>
      <c r="D219" s="3" t="str">
        <f>IF(A219=A218,D218,"")</f>
        <v>Mendizabal Alicia</v>
      </c>
      <c r="E219" s="14" t="str">
        <f t="shared" si="74"/>
        <v>1162Mendizabal Alicia4</v>
      </c>
      <c r="I219" s="10" t="s">
        <v>925</v>
      </c>
      <c r="J219" s="14" t="str">
        <f t="shared" si="69"/>
        <v>Control del vehiculo. Cambio liquido refrigerante. Lavado del recuperador de agua. Purgado del circuito.</v>
      </c>
      <c r="L219" s="3">
        <v>1</v>
      </c>
      <c r="R219" s="3"/>
      <c r="S219" s="8"/>
      <c r="W219" s="76"/>
      <c r="X219" s="16">
        <f t="shared" si="72"/>
        <v>0</v>
      </c>
      <c r="AC219" s="18">
        <f t="shared" si="70"/>
        <v>0</v>
      </c>
      <c r="AD219" s="19">
        <f t="shared" si="75"/>
        <v>18000</v>
      </c>
      <c r="AE219" s="21">
        <f t="shared" si="73"/>
        <v>0</v>
      </c>
      <c r="AF219" s="20">
        <f t="shared" si="76"/>
        <v>0</v>
      </c>
      <c r="AG219" s="20">
        <f t="shared" si="77"/>
        <v>0</v>
      </c>
      <c r="AH219" s="20">
        <f t="shared" si="78"/>
        <v>0</v>
      </c>
      <c r="AI219" s="20"/>
      <c r="AJ219" s="20"/>
      <c r="AK219" s="20">
        <f t="shared" si="65"/>
        <v>0</v>
      </c>
      <c r="AL219" s="171"/>
    </row>
    <row r="220" spans="1:38" ht="15.75" customHeight="1" x14ac:dyDescent="0.25">
      <c r="A220" s="3">
        <v>1163</v>
      </c>
      <c r="B220" s="14">
        <f t="shared" si="71"/>
        <v>1</v>
      </c>
      <c r="C220" s="9">
        <v>45136</v>
      </c>
      <c r="D220" s="3" t="s">
        <v>3724</v>
      </c>
      <c r="E220" s="14" t="str">
        <f t="shared" si="74"/>
        <v>1163Transporte del Interior1</v>
      </c>
      <c r="F220" s="119">
        <v>553</v>
      </c>
      <c r="H220" s="119">
        <v>277621</v>
      </c>
      <c r="I220" s="10" t="s">
        <v>929</v>
      </c>
      <c r="J220" s="14" t="str">
        <f t="shared" si="69"/>
        <v>Cambio de aceite y filtros.</v>
      </c>
      <c r="L220" s="3">
        <v>1</v>
      </c>
      <c r="N220" s="3" t="s">
        <v>1007</v>
      </c>
      <c r="R220" s="3" t="s">
        <v>1480</v>
      </c>
      <c r="S220" s="8">
        <v>0</v>
      </c>
      <c r="W220" s="76"/>
      <c r="X220" s="16">
        <f t="shared" si="72"/>
        <v>0</v>
      </c>
      <c r="Y220" s="3">
        <v>1</v>
      </c>
      <c r="AB220" s="4">
        <v>30000</v>
      </c>
      <c r="AC220" s="18">
        <f t="shared" si="70"/>
        <v>30000</v>
      </c>
      <c r="AD220" s="19">
        <f t="shared" si="75"/>
        <v>30000</v>
      </c>
      <c r="AE220" s="21">
        <f t="shared" si="73"/>
        <v>0</v>
      </c>
      <c r="AF220" s="20">
        <f t="shared" si="76"/>
        <v>0</v>
      </c>
      <c r="AG220" s="20">
        <f t="shared" si="77"/>
        <v>0</v>
      </c>
      <c r="AH220" s="20">
        <f t="shared" si="78"/>
        <v>30000</v>
      </c>
      <c r="AI220" s="20"/>
      <c r="AJ220" s="20"/>
      <c r="AK220" s="20">
        <f t="shared" si="65"/>
        <v>30000</v>
      </c>
      <c r="AL220" s="171"/>
    </row>
    <row r="221" spans="1:38" ht="15.75" customHeight="1" x14ac:dyDescent="0.25">
      <c r="A221" s="3">
        <v>1163</v>
      </c>
      <c r="B221" s="14">
        <f t="shared" si="71"/>
        <v>2</v>
      </c>
      <c r="C221" s="9">
        <f>IF(A221=A220,C220,"")</f>
        <v>45136</v>
      </c>
      <c r="D221" s="3" t="str">
        <f>IF(A221=A220,D220,"")</f>
        <v>Transporte del Interior</v>
      </c>
      <c r="E221" s="14" t="str">
        <f t="shared" si="74"/>
        <v>1163Transporte del Interior2</v>
      </c>
      <c r="I221" s="10" t="s">
        <v>690</v>
      </c>
      <c r="J221" s="14" t="str">
        <f t="shared" si="69"/>
        <v>Cambio de aceite y filtros. Desarmar distribución completa.</v>
      </c>
      <c r="L221" s="3">
        <v>1</v>
      </c>
      <c r="N221" s="3" t="s">
        <v>1007</v>
      </c>
      <c r="R221" s="3"/>
      <c r="S221" s="8">
        <v>0</v>
      </c>
      <c r="W221" s="76"/>
      <c r="X221" s="16">
        <f t="shared" si="72"/>
        <v>0</v>
      </c>
      <c r="AC221" s="18">
        <f t="shared" si="70"/>
        <v>0</v>
      </c>
      <c r="AD221" s="19">
        <f t="shared" si="75"/>
        <v>30000</v>
      </c>
      <c r="AE221" s="21">
        <f t="shared" si="73"/>
        <v>0</v>
      </c>
      <c r="AF221" s="20">
        <f t="shared" si="76"/>
        <v>0</v>
      </c>
      <c r="AG221" s="20">
        <f t="shared" si="77"/>
        <v>0</v>
      </c>
      <c r="AH221" s="20">
        <f t="shared" si="78"/>
        <v>0</v>
      </c>
      <c r="AI221" s="20"/>
      <c r="AJ221" s="20"/>
      <c r="AK221" s="20">
        <f t="shared" si="65"/>
        <v>0</v>
      </c>
      <c r="AL221" s="171"/>
    </row>
    <row r="222" spans="1:38" ht="15.75" customHeight="1" x14ac:dyDescent="0.25">
      <c r="A222" s="3">
        <v>1163</v>
      </c>
      <c r="B222" s="14">
        <f t="shared" si="71"/>
        <v>3</v>
      </c>
      <c r="C222" s="9">
        <f>IF(A222=A221,C221,"")</f>
        <v>45136</v>
      </c>
      <c r="D222" s="3" t="str">
        <f>IF(A222=A221,D221,"")</f>
        <v>Transporte del Interior</v>
      </c>
      <c r="E222" s="14" t="str">
        <f t="shared" si="74"/>
        <v>1163Transporte del Interior3</v>
      </c>
      <c r="I222" s="10" t="s">
        <v>930</v>
      </c>
      <c r="J222" s="14" t="str">
        <f t="shared" ref="J222:J251" si="79">IF(A222=A221,CONCATENATE(J221," ",I222),I222)</f>
        <v>Cambio de aceite y filtros. Desarmar distribución completa. Cambiar kit bomba de agua.</v>
      </c>
      <c r="L222" s="3">
        <v>1</v>
      </c>
      <c r="N222" s="3" t="s">
        <v>1007</v>
      </c>
      <c r="R222" s="3"/>
      <c r="S222" s="8">
        <v>0</v>
      </c>
      <c r="W222" s="76"/>
      <c r="X222" s="16">
        <f t="shared" si="72"/>
        <v>0</v>
      </c>
      <c r="AC222" s="18">
        <f t="shared" si="70"/>
        <v>0</v>
      </c>
      <c r="AD222" s="19">
        <f t="shared" si="75"/>
        <v>30000</v>
      </c>
      <c r="AE222" s="21">
        <f t="shared" si="73"/>
        <v>0</v>
      </c>
      <c r="AF222" s="20">
        <f t="shared" si="76"/>
        <v>0</v>
      </c>
      <c r="AG222" s="20">
        <f t="shared" si="77"/>
        <v>0</v>
      </c>
      <c r="AH222" s="20">
        <f t="shared" si="78"/>
        <v>0</v>
      </c>
      <c r="AI222" s="20"/>
      <c r="AJ222" s="20"/>
      <c r="AK222" s="20">
        <f t="shared" ref="AK222:AK285" si="80">AH222+AG222</f>
        <v>0</v>
      </c>
      <c r="AL222" s="171"/>
    </row>
    <row r="223" spans="1:38" ht="15.75" customHeight="1" x14ac:dyDescent="0.25">
      <c r="A223" s="3">
        <v>1163</v>
      </c>
      <c r="B223" s="14">
        <f t="shared" si="71"/>
        <v>4</v>
      </c>
      <c r="C223" s="9">
        <f>IF(A223=A222,C222,"")</f>
        <v>45136</v>
      </c>
      <c r="D223" s="3" t="str">
        <f>IF(A223=A222,D222,"")</f>
        <v>Transporte del Interior</v>
      </c>
      <c r="E223" s="14" t="str">
        <f t="shared" si="74"/>
        <v>1163Transporte del Interior4</v>
      </c>
      <c r="I223" s="10" t="s">
        <v>931</v>
      </c>
      <c r="J223" s="14" t="str">
        <f t="shared" si="79"/>
        <v>Cambio de aceite y filtros. Desarmar distribución completa. Cambiar kit bomba de agua. Liquido refrigerante, purgado del circuito refrigerante y cambiar correa poliv.</v>
      </c>
      <c r="L223" s="3">
        <v>1</v>
      </c>
      <c r="N223" s="3" t="s">
        <v>1007</v>
      </c>
      <c r="R223" s="3"/>
      <c r="S223" s="8">
        <v>0</v>
      </c>
      <c r="W223" s="76"/>
      <c r="X223" s="16">
        <f t="shared" si="72"/>
        <v>0</v>
      </c>
      <c r="AC223" s="18">
        <f t="shared" si="70"/>
        <v>0</v>
      </c>
      <c r="AD223" s="19">
        <f t="shared" si="75"/>
        <v>30000</v>
      </c>
      <c r="AE223" s="21">
        <f t="shared" si="73"/>
        <v>0</v>
      </c>
      <c r="AF223" s="20">
        <f t="shared" si="76"/>
        <v>0</v>
      </c>
      <c r="AG223" s="20">
        <f t="shared" si="77"/>
        <v>0</v>
      </c>
      <c r="AH223" s="20">
        <f t="shared" si="78"/>
        <v>0</v>
      </c>
      <c r="AI223" s="20"/>
      <c r="AJ223" s="20"/>
      <c r="AK223" s="20">
        <f t="shared" si="80"/>
        <v>0</v>
      </c>
      <c r="AL223" s="171"/>
    </row>
    <row r="224" spans="1:38" ht="15.75" customHeight="1" x14ac:dyDescent="0.25">
      <c r="A224" s="3">
        <v>1164</v>
      </c>
      <c r="B224" s="14">
        <f t="shared" si="71"/>
        <v>1</v>
      </c>
      <c r="C224" s="9">
        <v>45136</v>
      </c>
      <c r="D224" s="3" t="s">
        <v>3724</v>
      </c>
      <c r="E224" s="14" t="str">
        <f t="shared" si="74"/>
        <v>1164Transporte del Interior1</v>
      </c>
      <c r="F224" s="119">
        <v>703</v>
      </c>
      <c r="G224" s="119" t="s">
        <v>817</v>
      </c>
      <c r="I224" s="10" t="s">
        <v>932</v>
      </c>
      <c r="J224" s="14" t="str">
        <f t="shared" si="79"/>
        <v>Sacar tapa de cilindro íntegra.</v>
      </c>
      <c r="L224" s="3">
        <v>1</v>
      </c>
      <c r="N224" s="3" t="s">
        <v>1007</v>
      </c>
      <c r="R224" s="3" t="s">
        <v>1481</v>
      </c>
      <c r="S224" s="8">
        <v>0</v>
      </c>
      <c r="W224" s="76"/>
      <c r="X224" s="16">
        <f t="shared" si="72"/>
        <v>0</v>
      </c>
      <c r="Y224" s="3">
        <v>1</v>
      </c>
      <c r="AB224" s="4">
        <v>100000</v>
      </c>
      <c r="AC224" s="18">
        <f t="shared" si="70"/>
        <v>100000</v>
      </c>
      <c r="AD224" s="19">
        <f t="shared" si="75"/>
        <v>100000</v>
      </c>
      <c r="AE224" s="21">
        <f t="shared" si="73"/>
        <v>0</v>
      </c>
      <c r="AF224" s="20">
        <f t="shared" si="76"/>
        <v>0</v>
      </c>
      <c r="AG224" s="20">
        <f t="shared" si="77"/>
        <v>0</v>
      </c>
      <c r="AH224" s="20">
        <f t="shared" si="78"/>
        <v>100000</v>
      </c>
      <c r="AI224" s="20"/>
      <c r="AJ224" s="20"/>
      <c r="AK224" s="20">
        <f t="shared" si="80"/>
        <v>100000</v>
      </c>
      <c r="AL224" s="171"/>
    </row>
    <row r="225" spans="1:38" ht="15.75" customHeight="1" x14ac:dyDescent="0.25">
      <c r="A225" s="3">
        <v>1164</v>
      </c>
      <c r="B225" s="14">
        <f t="shared" si="71"/>
        <v>2</v>
      </c>
      <c r="C225" s="9">
        <f>IF(A225=A224,C224,"")</f>
        <v>45136</v>
      </c>
      <c r="D225" s="3" t="str">
        <f>IF(A225=A224,D224,"")</f>
        <v>Transporte del Interior</v>
      </c>
      <c r="E225" s="14" t="str">
        <f t="shared" si="74"/>
        <v>1164Transporte del Interior2</v>
      </c>
      <c r="I225" s="10" t="s">
        <v>933</v>
      </c>
      <c r="J225" s="14" t="str">
        <f t="shared" si="79"/>
        <v>Sacar tapa de cilindro íntegra. Limpieza, colocar tapa de cilindro reparada.</v>
      </c>
      <c r="L225" s="3">
        <v>1</v>
      </c>
      <c r="N225" s="3" t="s">
        <v>1007</v>
      </c>
      <c r="R225" s="3"/>
      <c r="S225" s="8">
        <v>0</v>
      </c>
      <c r="W225" s="76"/>
      <c r="X225" s="16">
        <f t="shared" si="72"/>
        <v>0</v>
      </c>
      <c r="AC225" s="18">
        <f t="shared" si="70"/>
        <v>0</v>
      </c>
      <c r="AD225" s="19">
        <f t="shared" si="75"/>
        <v>100000</v>
      </c>
      <c r="AE225" s="21">
        <f t="shared" si="73"/>
        <v>0</v>
      </c>
      <c r="AF225" s="20">
        <f t="shared" si="76"/>
        <v>0</v>
      </c>
      <c r="AG225" s="20">
        <f t="shared" si="77"/>
        <v>0</v>
      </c>
      <c r="AH225" s="20">
        <f t="shared" si="78"/>
        <v>0</v>
      </c>
      <c r="AI225" s="20"/>
      <c r="AJ225" s="20"/>
      <c r="AK225" s="20">
        <f t="shared" si="80"/>
        <v>0</v>
      </c>
      <c r="AL225" s="171"/>
    </row>
    <row r="226" spans="1:38" ht="15.75" customHeight="1" x14ac:dyDescent="0.25">
      <c r="A226" s="3">
        <v>1164</v>
      </c>
      <c r="B226" s="14">
        <f t="shared" si="71"/>
        <v>3</v>
      </c>
      <c r="C226" s="9">
        <f>IF(A226=A225,C225,"")</f>
        <v>45136</v>
      </c>
      <c r="D226" s="3" t="str">
        <f>IF(A226=A225,D225,"")</f>
        <v>Transporte del Interior</v>
      </c>
      <c r="E226" s="14" t="str">
        <f t="shared" si="74"/>
        <v>1164Transporte del Interior3</v>
      </c>
      <c r="I226" s="10" t="s">
        <v>762</v>
      </c>
      <c r="J226" s="14" t="str">
        <f t="shared" si="79"/>
        <v>Sacar tapa de cilindro íntegra. Limpieza, colocar tapa de cilindro reparada. Cambiar líquido refrigerante.</v>
      </c>
      <c r="L226" s="3">
        <v>1</v>
      </c>
      <c r="N226" s="3" t="s">
        <v>1007</v>
      </c>
      <c r="R226" s="3"/>
      <c r="S226" s="8">
        <v>0</v>
      </c>
      <c r="W226" s="76"/>
      <c r="X226" s="16">
        <f t="shared" si="72"/>
        <v>0</v>
      </c>
      <c r="AC226" s="18">
        <f t="shared" si="70"/>
        <v>0</v>
      </c>
      <c r="AD226" s="19">
        <f t="shared" si="75"/>
        <v>100000</v>
      </c>
      <c r="AE226" s="21">
        <f t="shared" si="73"/>
        <v>0</v>
      </c>
      <c r="AF226" s="20">
        <f t="shared" si="76"/>
        <v>0</v>
      </c>
      <c r="AG226" s="20">
        <f t="shared" si="77"/>
        <v>0</v>
      </c>
      <c r="AH226" s="20">
        <f t="shared" si="78"/>
        <v>0</v>
      </c>
      <c r="AI226" s="20"/>
      <c r="AJ226" s="20"/>
      <c r="AK226" s="20">
        <f t="shared" si="80"/>
        <v>0</v>
      </c>
      <c r="AL226" s="171"/>
    </row>
    <row r="227" spans="1:38" ht="15.75" customHeight="1" x14ac:dyDescent="0.25">
      <c r="A227" s="3">
        <v>1164</v>
      </c>
      <c r="B227" s="14">
        <f t="shared" si="71"/>
        <v>4</v>
      </c>
      <c r="C227" s="9">
        <f>IF(A227=A226,C226,"")</f>
        <v>45136</v>
      </c>
      <c r="D227" s="3" t="str">
        <f>IF(A227=A226,D226,"")</f>
        <v>Transporte del Interior</v>
      </c>
      <c r="E227" s="14" t="str">
        <f t="shared" si="74"/>
        <v>1164Transporte del Interior4</v>
      </c>
      <c r="I227" s="10" t="s">
        <v>934</v>
      </c>
      <c r="J227" s="14" t="str">
        <f t="shared" si="79"/>
        <v>Sacar tapa de cilindro íntegra. Limpieza, colocar tapa de cilindro reparada. Cambiar líquido refrigerante. Bomba de agua.</v>
      </c>
      <c r="L227" s="3">
        <v>1</v>
      </c>
      <c r="N227" s="3" t="s">
        <v>1007</v>
      </c>
      <c r="R227" s="3"/>
      <c r="S227" s="8">
        <v>0</v>
      </c>
      <c r="W227" s="76"/>
      <c r="X227" s="16">
        <f t="shared" si="72"/>
        <v>0</v>
      </c>
      <c r="AC227" s="18">
        <f t="shared" si="70"/>
        <v>0</v>
      </c>
      <c r="AD227" s="19">
        <f t="shared" si="75"/>
        <v>100000</v>
      </c>
      <c r="AE227" s="21">
        <f t="shared" si="73"/>
        <v>0</v>
      </c>
      <c r="AF227" s="20">
        <f t="shared" si="76"/>
        <v>0</v>
      </c>
      <c r="AG227" s="20">
        <f t="shared" si="77"/>
        <v>0</v>
      </c>
      <c r="AH227" s="20">
        <f t="shared" si="78"/>
        <v>0</v>
      </c>
      <c r="AI227" s="20"/>
      <c r="AJ227" s="20"/>
      <c r="AK227" s="20">
        <f t="shared" si="80"/>
        <v>0</v>
      </c>
      <c r="AL227" s="171"/>
    </row>
    <row r="228" spans="1:38" ht="15.75" customHeight="1" x14ac:dyDescent="0.25">
      <c r="A228" s="3">
        <v>1164</v>
      </c>
      <c r="B228" s="14">
        <f t="shared" si="71"/>
        <v>5</v>
      </c>
      <c r="C228" s="9">
        <f>IF(A228=A227,C227,"")</f>
        <v>45136</v>
      </c>
      <c r="D228" s="3" t="str">
        <f>IF(A228=A227,D227,"")</f>
        <v>Transporte del Interior</v>
      </c>
      <c r="E228" s="14" t="str">
        <f t="shared" si="74"/>
        <v>1164Transporte del Interior5</v>
      </c>
      <c r="I228" s="10" t="s">
        <v>935</v>
      </c>
      <c r="J228" s="14" t="str">
        <f t="shared" si="79"/>
        <v>Sacar tapa de cilindro íntegra. Limpieza, colocar tapa de cilindro reparada. Cambiar líquido refrigerante. Bomba de agua. Armado total.  Puesta a punto.</v>
      </c>
      <c r="L228" s="3">
        <v>1</v>
      </c>
      <c r="N228" s="3" t="s">
        <v>1007</v>
      </c>
      <c r="R228" s="3"/>
      <c r="S228" s="8">
        <v>0</v>
      </c>
      <c r="W228" s="76"/>
      <c r="X228" s="16">
        <f t="shared" si="72"/>
        <v>0</v>
      </c>
      <c r="AC228" s="18">
        <f t="shared" si="70"/>
        <v>0</v>
      </c>
      <c r="AD228" s="19">
        <f t="shared" si="75"/>
        <v>100000</v>
      </c>
      <c r="AE228" s="21">
        <f t="shared" si="73"/>
        <v>0</v>
      </c>
      <c r="AF228" s="20">
        <f t="shared" si="76"/>
        <v>0</v>
      </c>
      <c r="AG228" s="20">
        <f t="shared" si="77"/>
        <v>0</v>
      </c>
      <c r="AH228" s="20">
        <f t="shared" si="78"/>
        <v>0</v>
      </c>
      <c r="AI228" s="20"/>
      <c r="AJ228" s="20"/>
      <c r="AK228" s="20">
        <f t="shared" si="80"/>
        <v>0</v>
      </c>
      <c r="AL228" s="171"/>
    </row>
    <row r="229" spans="1:38" ht="15.75" customHeight="1" x14ac:dyDescent="0.25">
      <c r="A229" s="3">
        <v>1165</v>
      </c>
      <c r="B229" s="14">
        <f t="shared" si="71"/>
        <v>1</v>
      </c>
      <c r="C229" s="9">
        <v>45136</v>
      </c>
      <c r="D229" s="3" t="s">
        <v>3724</v>
      </c>
      <c r="E229" s="14" t="str">
        <f t="shared" si="74"/>
        <v>1165Transporte del Interior1</v>
      </c>
      <c r="F229" s="119" t="s">
        <v>936</v>
      </c>
      <c r="G229" s="119" t="s">
        <v>118</v>
      </c>
      <c r="H229" s="119">
        <v>215000</v>
      </c>
      <c r="I229" s="10" t="s">
        <v>940</v>
      </c>
      <c r="J229" s="14" t="str">
        <f t="shared" si="79"/>
        <v>Desarmar distribución completa. Cambiar.</v>
      </c>
      <c r="L229" s="3">
        <v>1</v>
      </c>
      <c r="N229" s="3" t="s">
        <v>1007</v>
      </c>
      <c r="R229" s="3" t="s">
        <v>1480</v>
      </c>
      <c r="S229" s="8">
        <v>0</v>
      </c>
      <c r="W229" s="76"/>
      <c r="X229" s="16">
        <f t="shared" si="72"/>
        <v>0</v>
      </c>
      <c r="Y229" s="3">
        <v>1</v>
      </c>
      <c r="AB229" s="4">
        <v>30000</v>
      </c>
      <c r="AC229" s="18">
        <f t="shared" si="70"/>
        <v>30000</v>
      </c>
      <c r="AD229" s="19">
        <f t="shared" si="75"/>
        <v>30000</v>
      </c>
      <c r="AE229" s="21">
        <f t="shared" si="73"/>
        <v>0</v>
      </c>
      <c r="AF229" s="20">
        <f t="shared" si="76"/>
        <v>0</v>
      </c>
      <c r="AG229" s="20">
        <f t="shared" si="77"/>
        <v>0</v>
      </c>
      <c r="AH229" s="20">
        <f t="shared" si="78"/>
        <v>30000</v>
      </c>
      <c r="AI229" s="20"/>
      <c r="AJ229" s="20"/>
      <c r="AK229" s="20">
        <f t="shared" si="80"/>
        <v>30000</v>
      </c>
      <c r="AL229" s="171"/>
    </row>
    <row r="230" spans="1:38" ht="15.75" customHeight="1" x14ac:dyDescent="0.25">
      <c r="A230" s="3">
        <v>1165</v>
      </c>
      <c r="B230" s="14">
        <f t="shared" si="71"/>
        <v>2</v>
      </c>
      <c r="C230" s="9">
        <f>IF(A230=A229,C229,"")</f>
        <v>45136</v>
      </c>
      <c r="D230" s="3" t="str">
        <f>IF(A230=A229,D229,"")</f>
        <v>Transporte del Interior</v>
      </c>
      <c r="E230" s="14" t="str">
        <f t="shared" si="74"/>
        <v>1165Transporte del Interior2</v>
      </c>
      <c r="I230" s="10" t="s">
        <v>937</v>
      </c>
      <c r="J230" s="14" t="str">
        <f t="shared" si="79"/>
        <v>Desarmar distribución completa. Cambiar. Cambiar correa poliv y correas tensoras de alternador.</v>
      </c>
      <c r="L230" s="3">
        <v>1</v>
      </c>
      <c r="N230" s="3" t="s">
        <v>1007</v>
      </c>
      <c r="R230" s="3"/>
      <c r="S230" s="8">
        <v>0</v>
      </c>
      <c r="W230" s="76"/>
      <c r="X230" s="16">
        <f t="shared" si="72"/>
        <v>0</v>
      </c>
      <c r="AC230" s="18">
        <f t="shared" si="70"/>
        <v>0</v>
      </c>
      <c r="AD230" s="19">
        <f t="shared" si="75"/>
        <v>30000</v>
      </c>
      <c r="AE230" s="21">
        <f t="shared" si="73"/>
        <v>0</v>
      </c>
      <c r="AF230" s="20">
        <f t="shared" si="76"/>
        <v>0</v>
      </c>
      <c r="AG230" s="20">
        <f t="shared" si="77"/>
        <v>0</v>
      </c>
      <c r="AH230" s="20">
        <f t="shared" si="78"/>
        <v>0</v>
      </c>
      <c r="AI230" s="20"/>
      <c r="AJ230" s="20"/>
      <c r="AK230" s="20">
        <f t="shared" si="80"/>
        <v>0</v>
      </c>
      <c r="AL230" s="171"/>
    </row>
    <row r="231" spans="1:38" ht="15.75" customHeight="1" x14ac:dyDescent="0.25">
      <c r="A231" s="3">
        <v>1165</v>
      </c>
      <c r="B231" s="14">
        <f t="shared" si="71"/>
        <v>3</v>
      </c>
      <c r="C231" s="9">
        <f>IF(A231=A230,C230,"")</f>
        <v>45136</v>
      </c>
      <c r="D231" s="3" t="str">
        <f>IF(A231=A230,D230,"")</f>
        <v>Transporte del Interior</v>
      </c>
      <c r="E231" s="14" t="str">
        <f t="shared" si="74"/>
        <v>1165Transporte del Interior3</v>
      </c>
      <c r="I231" s="10" t="s">
        <v>938</v>
      </c>
      <c r="J231" s="14" t="str">
        <f t="shared" si="79"/>
        <v>Desarmar distribución completa. Cambiar. Cambiar correa poliv y correas tensoras de alternador. Bomba de agua. Cambiar líquido refrigerante, purgado.</v>
      </c>
      <c r="L231" s="3">
        <v>1</v>
      </c>
      <c r="N231" s="3" t="s">
        <v>1007</v>
      </c>
      <c r="R231" s="3"/>
      <c r="S231" s="8">
        <v>0</v>
      </c>
      <c r="W231" s="76"/>
      <c r="X231" s="16">
        <f t="shared" si="72"/>
        <v>0</v>
      </c>
      <c r="AC231" s="18">
        <f t="shared" si="70"/>
        <v>0</v>
      </c>
      <c r="AD231" s="19">
        <f t="shared" si="75"/>
        <v>30000</v>
      </c>
      <c r="AE231" s="21">
        <f t="shared" si="73"/>
        <v>0</v>
      </c>
      <c r="AF231" s="20">
        <f t="shared" si="76"/>
        <v>0</v>
      </c>
      <c r="AG231" s="20">
        <f t="shared" si="77"/>
        <v>0</v>
      </c>
      <c r="AH231" s="20">
        <f t="shared" si="78"/>
        <v>0</v>
      </c>
      <c r="AI231" s="20"/>
      <c r="AJ231" s="20"/>
      <c r="AK231" s="20">
        <f t="shared" si="80"/>
        <v>0</v>
      </c>
      <c r="AL231" s="171"/>
    </row>
    <row r="232" spans="1:38" ht="15.75" customHeight="1" x14ac:dyDescent="0.25">
      <c r="A232" s="3">
        <v>1165</v>
      </c>
      <c r="B232" s="14">
        <f t="shared" si="71"/>
        <v>4</v>
      </c>
      <c r="C232" s="9">
        <f>IF(A232=A231,C231,"")</f>
        <v>45136</v>
      </c>
      <c r="D232" s="3" t="str">
        <f>IF(A232=A231,D231,"")</f>
        <v>Transporte del Interior</v>
      </c>
      <c r="E232" s="14" t="str">
        <f t="shared" si="74"/>
        <v>1165Transporte del Interior4</v>
      </c>
      <c r="I232" s="10" t="s">
        <v>939</v>
      </c>
      <c r="J232" s="14" t="str">
        <f t="shared" si="79"/>
        <v>Desarmar distribución completa. Cambiar. Cambiar correa poliv y correas tensoras de alternador. Bomba de agua. Cambiar líquido refrigerante, purgado. Puesta a punto. Cambiar bujias y cable de bujías.</v>
      </c>
      <c r="L232" s="3">
        <v>1</v>
      </c>
      <c r="N232" s="3" t="s">
        <v>1007</v>
      </c>
      <c r="R232" s="3"/>
      <c r="S232" s="8">
        <v>0</v>
      </c>
      <c r="W232" s="76"/>
      <c r="X232" s="16">
        <f t="shared" si="72"/>
        <v>0</v>
      </c>
      <c r="AC232" s="18">
        <f t="shared" si="70"/>
        <v>0</v>
      </c>
      <c r="AD232" s="19">
        <f t="shared" si="75"/>
        <v>30000</v>
      </c>
      <c r="AE232" s="21">
        <f t="shared" si="73"/>
        <v>0</v>
      </c>
      <c r="AF232" s="20">
        <f t="shared" si="76"/>
        <v>0</v>
      </c>
      <c r="AG232" s="20">
        <f t="shared" si="77"/>
        <v>0</v>
      </c>
      <c r="AH232" s="20">
        <f t="shared" si="78"/>
        <v>0</v>
      </c>
      <c r="AI232" s="20"/>
      <c r="AJ232" s="20"/>
      <c r="AK232" s="20">
        <f t="shared" si="80"/>
        <v>0</v>
      </c>
      <c r="AL232" s="171"/>
    </row>
    <row r="233" spans="1:38" ht="15.75" customHeight="1" x14ac:dyDescent="0.25">
      <c r="A233" s="3">
        <v>1165</v>
      </c>
      <c r="B233" s="14">
        <f t="shared" si="71"/>
        <v>5</v>
      </c>
      <c r="C233" s="9">
        <f>IF(A233=A232,C232,"")</f>
        <v>45136</v>
      </c>
      <c r="D233" s="3" t="str">
        <f>IF(A233=A232,D232,"")</f>
        <v>Transporte del Interior</v>
      </c>
      <c r="E233" s="14" t="str">
        <f t="shared" si="74"/>
        <v>1165Transporte del Interior5</v>
      </c>
      <c r="I233" s="10" t="s">
        <v>941</v>
      </c>
      <c r="J233" s="14" t="str">
        <f t="shared" si="79"/>
        <v xml:space="preserve">Desarmar distribución completa. Cambiar. Cambiar correa poliv y correas tensoras de alternador. Bomba de agua. Cambiar líquido refrigerante, purgado. Puesta a punto. Cambiar bujias y cable de bujías. Armado total. </v>
      </c>
      <c r="L233" s="3">
        <v>1</v>
      </c>
      <c r="N233" s="3" t="s">
        <v>1007</v>
      </c>
      <c r="R233" s="3"/>
      <c r="S233" s="8">
        <v>0</v>
      </c>
      <c r="W233" s="76"/>
      <c r="X233" s="16">
        <f t="shared" si="72"/>
        <v>0</v>
      </c>
      <c r="AC233" s="18">
        <f t="shared" si="70"/>
        <v>0</v>
      </c>
      <c r="AD233" s="19">
        <f t="shared" si="75"/>
        <v>30000</v>
      </c>
      <c r="AE233" s="21">
        <f t="shared" si="73"/>
        <v>0</v>
      </c>
      <c r="AF233" s="20">
        <f t="shared" si="76"/>
        <v>0</v>
      </c>
      <c r="AG233" s="20">
        <f t="shared" si="77"/>
        <v>0</v>
      </c>
      <c r="AH233" s="20">
        <f t="shared" si="78"/>
        <v>0</v>
      </c>
      <c r="AI233" s="20"/>
      <c r="AJ233" s="20"/>
      <c r="AK233" s="20">
        <f t="shared" si="80"/>
        <v>0</v>
      </c>
      <c r="AL233" s="171"/>
    </row>
    <row r="234" spans="1:38" ht="15.75" customHeight="1" x14ac:dyDescent="0.25">
      <c r="A234" s="3">
        <v>1166</v>
      </c>
      <c r="B234" s="14">
        <f t="shared" si="71"/>
        <v>1</v>
      </c>
      <c r="C234" s="9">
        <v>45136</v>
      </c>
      <c r="D234" s="3" t="s">
        <v>3724</v>
      </c>
      <c r="E234" s="14" t="str">
        <f t="shared" si="74"/>
        <v>1166Transporte del Interior1</v>
      </c>
      <c r="F234" s="119" t="s">
        <v>942</v>
      </c>
      <c r="G234" s="119" t="s">
        <v>118</v>
      </c>
      <c r="I234" s="10" t="s">
        <v>690</v>
      </c>
      <c r="J234" s="14" t="str">
        <f t="shared" si="79"/>
        <v>Desarmar distribución completa.</v>
      </c>
      <c r="L234" s="3">
        <v>1</v>
      </c>
      <c r="N234" s="3" t="s">
        <v>1007</v>
      </c>
      <c r="R234" s="3" t="s">
        <v>1480</v>
      </c>
      <c r="S234" s="8">
        <v>0</v>
      </c>
      <c r="W234" s="76"/>
      <c r="X234" s="16">
        <f t="shared" si="72"/>
        <v>0</v>
      </c>
      <c r="Y234" s="3">
        <v>1</v>
      </c>
      <c r="AB234" s="4">
        <v>28000</v>
      </c>
      <c r="AC234" s="18">
        <f t="shared" si="70"/>
        <v>28000</v>
      </c>
      <c r="AD234" s="19">
        <f t="shared" si="75"/>
        <v>28000</v>
      </c>
      <c r="AE234" s="21">
        <f t="shared" si="73"/>
        <v>0</v>
      </c>
      <c r="AF234" s="20">
        <f t="shared" si="76"/>
        <v>0</v>
      </c>
      <c r="AG234" s="20">
        <f t="shared" si="77"/>
        <v>0</v>
      </c>
      <c r="AH234" s="20">
        <f t="shared" si="78"/>
        <v>28000</v>
      </c>
      <c r="AI234" s="20"/>
      <c r="AJ234" s="20"/>
      <c r="AK234" s="20">
        <f t="shared" si="80"/>
        <v>28000</v>
      </c>
      <c r="AL234" s="171"/>
    </row>
    <row r="235" spans="1:38" ht="15.75" customHeight="1" x14ac:dyDescent="0.25">
      <c r="A235" s="3">
        <v>1166</v>
      </c>
      <c r="B235" s="14">
        <f t="shared" si="71"/>
        <v>2</v>
      </c>
      <c r="C235" s="9">
        <f>IF(A235=A234,C234,"")</f>
        <v>45136</v>
      </c>
      <c r="D235" s="3" t="str">
        <f>IF(A235=A234,D234,"")</f>
        <v>Transporte del Interior</v>
      </c>
      <c r="E235" s="14" t="str">
        <f t="shared" si="74"/>
        <v>1166Transporte del Interior2</v>
      </c>
      <c r="I235" s="10" t="s">
        <v>943</v>
      </c>
      <c r="J235" s="14" t="str">
        <f t="shared" si="79"/>
        <v>Desarmar distribución completa. Cambiar bomba de agua.</v>
      </c>
      <c r="L235" s="3">
        <v>1</v>
      </c>
      <c r="N235" s="3" t="s">
        <v>1007</v>
      </c>
      <c r="R235" s="3"/>
      <c r="S235" s="8">
        <v>0</v>
      </c>
      <c r="W235" s="76"/>
      <c r="X235" s="16">
        <f t="shared" si="72"/>
        <v>0</v>
      </c>
      <c r="AC235" s="18">
        <f t="shared" si="70"/>
        <v>0</v>
      </c>
      <c r="AD235" s="19">
        <f t="shared" si="75"/>
        <v>28000</v>
      </c>
      <c r="AE235" s="21">
        <f t="shared" si="73"/>
        <v>0</v>
      </c>
      <c r="AF235" s="20">
        <f t="shared" si="76"/>
        <v>0</v>
      </c>
      <c r="AG235" s="20">
        <f t="shared" si="77"/>
        <v>0</v>
      </c>
      <c r="AH235" s="20">
        <f t="shared" si="78"/>
        <v>0</v>
      </c>
      <c r="AI235" s="20"/>
      <c r="AJ235" s="20"/>
      <c r="AK235" s="20">
        <f t="shared" si="80"/>
        <v>0</v>
      </c>
      <c r="AL235" s="171"/>
    </row>
    <row r="236" spans="1:38" ht="15.75" customHeight="1" x14ac:dyDescent="0.25">
      <c r="A236" s="3">
        <v>1166</v>
      </c>
      <c r="B236" s="14">
        <f t="shared" si="71"/>
        <v>3</v>
      </c>
      <c r="C236" s="9">
        <f>IF(A236=A235,C235,"")</f>
        <v>45136</v>
      </c>
      <c r="D236" s="3" t="str">
        <f>IF(A236=A235,D235,"")</f>
        <v>Transporte del Interior</v>
      </c>
      <c r="E236" s="14" t="str">
        <f t="shared" si="74"/>
        <v>1166Transporte del Interior3</v>
      </c>
      <c r="I236" s="10" t="s">
        <v>944</v>
      </c>
      <c r="J236" s="14" t="str">
        <f t="shared" si="79"/>
        <v>Desarmar distribución completa. Cambiar bomba de agua. Pusta a punto. Armado total.</v>
      </c>
      <c r="L236" s="3">
        <v>1</v>
      </c>
      <c r="N236" s="3" t="s">
        <v>1007</v>
      </c>
      <c r="R236" s="3"/>
      <c r="S236" s="8">
        <v>0</v>
      </c>
      <c r="W236" s="76"/>
      <c r="X236" s="16">
        <f t="shared" si="72"/>
        <v>0</v>
      </c>
      <c r="AC236" s="18">
        <f t="shared" si="70"/>
        <v>0</v>
      </c>
      <c r="AD236" s="19">
        <f t="shared" si="75"/>
        <v>28000</v>
      </c>
      <c r="AE236" s="21">
        <f t="shared" si="73"/>
        <v>0</v>
      </c>
      <c r="AF236" s="20">
        <f t="shared" si="76"/>
        <v>0</v>
      </c>
      <c r="AG236" s="20">
        <f t="shared" si="77"/>
        <v>0</v>
      </c>
      <c r="AH236" s="20">
        <f t="shared" si="78"/>
        <v>0</v>
      </c>
      <c r="AI236" s="20"/>
      <c r="AJ236" s="20"/>
      <c r="AK236" s="20">
        <f t="shared" si="80"/>
        <v>0</v>
      </c>
      <c r="AL236" s="171"/>
    </row>
    <row r="237" spans="1:38" ht="15.75" customHeight="1" x14ac:dyDescent="0.25">
      <c r="A237" s="3">
        <v>1166</v>
      </c>
      <c r="B237" s="14">
        <f t="shared" si="71"/>
        <v>4</v>
      </c>
      <c r="C237" s="9">
        <f>IF(A237=A236,C236,"")</f>
        <v>45136</v>
      </c>
      <c r="D237" s="3" t="str">
        <f>IF(A237=A236,D236,"")</f>
        <v>Transporte del Interior</v>
      </c>
      <c r="E237" s="14" t="str">
        <f t="shared" si="74"/>
        <v>1166Transporte del Interior4</v>
      </c>
      <c r="I237" s="10" t="s">
        <v>945</v>
      </c>
      <c r="J237" s="14" t="str">
        <f t="shared" si="79"/>
        <v>Desarmar distribución completa. Cambiar bomba de agua. Pusta a punto. Armado total. Trasbazado líquido refrigerante, completar nivel.</v>
      </c>
      <c r="L237" s="3">
        <v>1</v>
      </c>
      <c r="N237" s="3" t="s">
        <v>1007</v>
      </c>
      <c r="R237" s="3"/>
      <c r="S237" s="8">
        <v>0</v>
      </c>
      <c r="W237" s="76"/>
      <c r="X237" s="16">
        <f t="shared" si="72"/>
        <v>0</v>
      </c>
      <c r="AC237" s="18">
        <f t="shared" si="70"/>
        <v>0</v>
      </c>
      <c r="AD237" s="19">
        <f t="shared" si="75"/>
        <v>28000</v>
      </c>
      <c r="AE237" s="21">
        <f t="shared" si="73"/>
        <v>0</v>
      </c>
      <c r="AF237" s="20">
        <f t="shared" si="76"/>
        <v>0</v>
      </c>
      <c r="AG237" s="20">
        <f t="shared" si="77"/>
        <v>0</v>
      </c>
      <c r="AH237" s="20">
        <f t="shared" si="78"/>
        <v>0</v>
      </c>
      <c r="AI237" s="20"/>
      <c r="AJ237" s="20"/>
      <c r="AK237" s="20">
        <f t="shared" si="80"/>
        <v>0</v>
      </c>
      <c r="AL237" s="171"/>
    </row>
    <row r="238" spans="1:38" ht="15.75" customHeight="1" x14ac:dyDescent="0.25">
      <c r="A238" s="3">
        <v>1166</v>
      </c>
      <c r="B238" s="14">
        <f t="shared" si="71"/>
        <v>5</v>
      </c>
      <c r="C238" s="9">
        <f>IF(A238=A237,C237,"")</f>
        <v>45136</v>
      </c>
      <c r="D238" s="3" t="str">
        <f>IF(A238=A237,D237,"")</f>
        <v>Transporte del Interior</v>
      </c>
      <c r="E238" s="14" t="str">
        <f t="shared" si="74"/>
        <v>1166Transporte del Interior5</v>
      </c>
      <c r="I238" s="10" t="s">
        <v>946</v>
      </c>
      <c r="J238" s="14" t="str">
        <f t="shared" si="79"/>
        <v>Desarmar distribución completa. Cambiar bomba de agua. Pusta a punto. Armado total. Trasbazado líquido refrigerante, completar nivel. Purgado circuito de refrigeración.</v>
      </c>
      <c r="L238" s="3">
        <v>1</v>
      </c>
      <c r="N238" s="3" t="s">
        <v>1007</v>
      </c>
      <c r="R238" s="3"/>
      <c r="S238" s="8">
        <v>0</v>
      </c>
      <c r="W238" s="76"/>
      <c r="X238" s="16">
        <f t="shared" si="72"/>
        <v>0</v>
      </c>
      <c r="AC238" s="18">
        <f t="shared" si="70"/>
        <v>0</v>
      </c>
      <c r="AD238" s="19">
        <f t="shared" si="75"/>
        <v>28000</v>
      </c>
      <c r="AE238" s="21">
        <f t="shared" si="73"/>
        <v>0</v>
      </c>
      <c r="AF238" s="20">
        <f t="shared" si="76"/>
        <v>0</v>
      </c>
      <c r="AG238" s="20">
        <f t="shared" si="77"/>
        <v>0</v>
      </c>
      <c r="AH238" s="20">
        <f t="shared" si="78"/>
        <v>0</v>
      </c>
      <c r="AI238" s="20"/>
      <c r="AJ238" s="20"/>
      <c r="AK238" s="20">
        <f t="shared" si="80"/>
        <v>0</v>
      </c>
      <c r="AL238" s="171"/>
    </row>
    <row r="239" spans="1:38" ht="15.75" customHeight="1" x14ac:dyDescent="0.25">
      <c r="A239" s="3">
        <v>1167</v>
      </c>
      <c r="B239" s="14">
        <f t="shared" si="71"/>
        <v>1</v>
      </c>
      <c r="C239" s="9">
        <v>45134</v>
      </c>
      <c r="D239" s="3" t="s">
        <v>3724</v>
      </c>
      <c r="E239" s="14" t="str">
        <f t="shared" si="74"/>
        <v>1167Transporte del Interior1</v>
      </c>
      <c r="J239" s="14">
        <f t="shared" si="79"/>
        <v>0</v>
      </c>
      <c r="L239" s="3">
        <v>1</v>
      </c>
      <c r="R239" s="3" t="s">
        <v>1478</v>
      </c>
      <c r="S239" s="8"/>
      <c r="W239" s="76"/>
      <c r="X239" s="16">
        <f t="shared" si="72"/>
        <v>0</v>
      </c>
      <c r="AC239" s="18">
        <f t="shared" si="70"/>
        <v>0</v>
      </c>
      <c r="AD239" s="19">
        <f t="shared" si="75"/>
        <v>0</v>
      </c>
      <c r="AE239" s="21">
        <f t="shared" si="73"/>
        <v>0</v>
      </c>
      <c r="AF239" s="20">
        <f t="shared" si="76"/>
        <v>0</v>
      </c>
      <c r="AG239" s="20">
        <f t="shared" si="77"/>
        <v>0</v>
      </c>
      <c r="AH239" s="20">
        <f t="shared" si="78"/>
        <v>4500</v>
      </c>
      <c r="AI239" s="20"/>
      <c r="AJ239" s="20"/>
      <c r="AK239" s="20">
        <f t="shared" si="80"/>
        <v>4500</v>
      </c>
      <c r="AL239" s="171"/>
    </row>
    <row r="240" spans="1:38" ht="15.75" customHeight="1" x14ac:dyDescent="0.25">
      <c r="A240" s="3">
        <v>1167</v>
      </c>
      <c r="B240" s="14">
        <f t="shared" si="71"/>
        <v>2</v>
      </c>
      <c r="C240" s="9">
        <v>45134</v>
      </c>
      <c r="D240" s="3" t="s">
        <v>3724</v>
      </c>
      <c r="E240" s="14" t="str">
        <f t="shared" si="74"/>
        <v>1167Transporte del Interior2</v>
      </c>
      <c r="F240" s="119" t="s">
        <v>936</v>
      </c>
      <c r="G240" s="119" t="s">
        <v>118</v>
      </c>
      <c r="H240" s="119">
        <v>215000</v>
      </c>
      <c r="I240" s="10" t="s">
        <v>929</v>
      </c>
      <c r="J240" s="14" t="str">
        <f t="shared" si="79"/>
        <v>0 Cambio de aceite y filtros.</v>
      </c>
      <c r="L240" s="3">
        <v>1</v>
      </c>
      <c r="R240" s="3"/>
      <c r="S240" s="8"/>
      <c r="W240" s="76"/>
      <c r="X240" s="16">
        <f t="shared" si="72"/>
        <v>0</v>
      </c>
      <c r="Y240" s="3">
        <v>1</v>
      </c>
      <c r="AB240" s="4">
        <v>4500</v>
      </c>
      <c r="AC240" s="18">
        <f t="shared" si="70"/>
        <v>4500</v>
      </c>
      <c r="AD240" s="19">
        <f t="shared" si="75"/>
        <v>4500</v>
      </c>
      <c r="AE240" s="21">
        <f t="shared" si="73"/>
        <v>0</v>
      </c>
      <c r="AF240" s="20">
        <f t="shared" si="76"/>
        <v>0</v>
      </c>
      <c r="AG240" s="20">
        <f t="shared" si="77"/>
        <v>0</v>
      </c>
      <c r="AH240" s="20">
        <f t="shared" si="78"/>
        <v>0</v>
      </c>
      <c r="AI240" s="20"/>
      <c r="AJ240" s="20"/>
      <c r="AK240" s="20">
        <f t="shared" si="80"/>
        <v>0</v>
      </c>
      <c r="AL240" s="171"/>
    </row>
    <row r="241" spans="1:38" ht="15.75" customHeight="1" x14ac:dyDescent="0.25">
      <c r="A241" s="3">
        <v>1168</v>
      </c>
      <c r="B241" s="14">
        <f t="shared" si="71"/>
        <v>1</v>
      </c>
      <c r="C241" s="9">
        <v>45135</v>
      </c>
      <c r="D241" s="3" t="s">
        <v>3724</v>
      </c>
      <c r="E241" s="14" t="str">
        <f t="shared" si="74"/>
        <v>1168Transporte del Interior1</v>
      </c>
      <c r="F241" s="119" t="s">
        <v>964</v>
      </c>
      <c r="G241" s="119" t="s">
        <v>817</v>
      </c>
      <c r="H241" s="119">
        <v>286728</v>
      </c>
      <c r="I241" s="10" t="s">
        <v>91</v>
      </c>
      <c r="J241" s="14" t="str">
        <f t="shared" si="79"/>
        <v>Control tren delantero.</v>
      </c>
      <c r="L241" s="3">
        <v>1</v>
      </c>
      <c r="N241" s="3" t="s">
        <v>1007</v>
      </c>
      <c r="R241" s="3" t="s">
        <v>1479</v>
      </c>
      <c r="S241" s="8">
        <v>0</v>
      </c>
      <c r="W241" s="76"/>
      <c r="X241" s="16">
        <f t="shared" si="72"/>
        <v>0</v>
      </c>
      <c r="AC241" s="18">
        <f t="shared" si="70"/>
        <v>0</v>
      </c>
      <c r="AD241" s="19">
        <f t="shared" si="75"/>
        <v>0</v>
      </c>
      <c r="AE241" s="21">
        <f t="shared" si="73"/>
        <v>0</v>
      </c>
      <c r="AF241" s="20">
        <f t="shared" si="76"/>
        <v>0</v>
      </c>
      <c r="AG241" s="20">
        <f t="shared" si="77"/>
        <v>0</v>
      </c>
      <c r="AH241" s="20">
        <f t="shared" si="78"/>
        <v>8000</v>
      </c>
      <c r="AI241" s="20"/>
      <c r="AJ241" s="20"/>
      <c r="AK241" s="20">
        <f t="shared" si="80"/>
        <v>8000</v>
      </c>
      <c r="AL241" s="171"/>
    </row>
    <row r="242" spans="1:38" ht="15.75" customHeight="1" x14ac:dyDescent="0.25">
      <c r="A242" s="3">
        <v>1168</v>
      </c>
      <c r="B242" s="14">
        <f t="shared" si="71"/>
        <v>2</v>
      </c>
      <c r="C242" s="9">
        <f>IF(A242=A241,C241,"")</f>
        <v>45135</v>
      </c>
      <c r="D242" s="3" t="str">
        <f>IF(A242=A241,D241,"")</f>
        <v>Transporte del Interior</v>
      </c>
      <c r="E242" s="14" t="str">
        <f t="shared" si="74"/>
        <v>1168Transporte del Interior2</v>
      </c>
      <c r="I242" s="10" t="s">
        <v>965</v>
      </c>
      <c r="J242" s="14" t="str">
        <f t="shared" si="79"/>
        <v>Control tren delantero. Cambiar bujes de punta barra estabilizadora.</v>
      </c>
      <c r="L242" s="3">
        <v>1</v>
      </c>
      <c r="N242" s="3" t="s">
        <v>1007</v>
      </c>
      <c r="R242" s="3"/>
      <c r="S242" s="8">
        <v>0</v>
      </c>
      <c r="W242" s="76"/>
      <c r="X242" s="16">
        <f t="shared" si="72"/>
        <v>0</v>
      </c>
      <c r="Y242" s="3">
        <v>1</v>
      </c>
      <c r="AB242" s="4">
        <v>8000</v>
      </c>
      <c r="AC242" s="18">
        <f t="shared" si="70"/>
        <v>8000</v>
      </c>
      <c r="AD242" s="19">
        <f t="shared" si="75"/>
        <v>8000</v>
      </c>
      <c r="AE242" s="21">
        <f t="shared" si="73"/>
        <v>0</v>
      </c>
      <c r="AF242" s="20">
        <f t="shared" si="76"/>
        <v>0</v>
      </c>
      <c r="AG242" s="20">
        <f t="shared" si="77"/>
        <v>0</v>
      </c>
      <c r="AH242" s="20">
        <f t="shared" si="78"/>
        <v>0</v>
      </c>
      <c r="AI242" s="20"/>
      <c r="AJ242" s="20"/>
      <c r="AK242" s="20">
        <f t="shared" si="80"/>
        <v>0</v>
      </c>
      <c r="AL242" s="171"/>
    </row>
    <row r="243" spans="1:38" ht="15.75" customHeight="1" x14ac:dyDescent="0.25">
      <c r="A243" s="3">
        <v>1168</v>
      </c>
      <c r="B243" s="14">
        <f t="shared" si="71"/>
        <v>3</v>
      </c>
      <c r="C243" s="9">
        <f>IF(A243=A242,C242,"")</f>
        <v>45135</v>
      </c>
      <c r="D243" s="3" t="str">
        <f>IF(A243=A242,D242,"")</f>
        <v>Transporte del Interior</v>
      </c>
      <c r="E243" s="14" t="str">
        <f t="shared" si="74"/>
        <v>1168Transporte del Interior3</v>
      </c>
      <c r="I243" s="10" t="s">
        <v>347</v>
      </c>
      <c r="J243" s="14" t="str">
        <f t="shared" si="79"/>
        <v>Control tren delantero. Cambiar bujes de punta barra estabilizadora. Control parcial del vehiculo.</v>
      </c>
      <c r="L243" s="3">
        <v>1</v>
      </c>
      <c r="N243" s="3" t="s">
        <v>1007</v>
      </c>
      <c r="R243" s="3"/>
      <c r="S243" s="8">
        <v>0</v>
      </c>
      <c r="W243" s="76"/>
      <c r="X243" s="16">
        <f t="shared" si="72"/>
        <v>0</v>
      </c>
      <c r="AC243" s="18">
        <f t="shared" si="70"/>
        <v>0</v>
      </c>
      <c r="AD243" s="19">
        <f t="shared" si="75"/>
        <v>8000</v>
      </c>
      <c r="AE243" s="21">
        <f t="shared" si="73"/>
        <v>0</v>
      </c>
      <c r="AF243" s="20">
        <f t="shared" si="76"/>
        <v>0</v>
      </c>
      <c r="AG243" s="20">
        <f t="shared" si="77"/>
        <v>0</v>
      </c>
      <c r="AH243" s="20">
        <f t="shared" si="78"/>
        <v>0</v>
      </c>
      <c r="AI243" s="20"/>
      <c r="AJ243" s="20"/>
      <c r="AK243" s="20">
        <f t="shared" si="80"/>
        <v>0</v>
      </c>
      <c r="AL243" s="171"/>
    </row>
    <row r="244" spans="1:38" ht="15.75" customHeight="1" x14ac:dyDescent="0.25">
      <c r="A244" s="3">
        <v>1169</v>
      </c>
      <c r="B244" s="14">
        <f t="shared" si="71"/>
        <v>1</v>
      </c>
      <c r="C244" s="9">
        <v>45135</v>
      </c>
      <c r="D244" s="3" t="s">
        <v>276</v>
      </c>
      <c r="E244" s="14" t="str">
        <f t="shared" si="74"/>
        <v>1169Creativiti S.A.S1</v>
      </c>
      <c r="F244" s="119" t="s">
        <v>966</v>
      </c>
      <c r="G244" s="119" t="s">
        <v>118</v>
      </c>
      <c r="I244" s="10" t="s">
        <v>972</v>
      </c>
      <c r="J244" s="14" t="str">
        <f t="shared" si="79"/>
        <v>Desarmar distribución completa, cambiar Kit, bomba de agua</v>
      </c>
      <c r="L244" s="3">
        <v>1</v>
      </c>
      <c r="M244" s="10" t="s">
        <v>967</v>
      </c>
      <c r="N244" s="3" t="s">
        <v>84</v>
      </c>
      <c r="Q244" s="7">
        <f>+W244/(1+S244)</f>
        <v>22333.333333333336</v>
      </c>
      <c r="R244" s="3" t="s">
        <v>1480</v>
      </c>
      <c r="S244" s="8">
        <v>0.2</v>
      </c>
      <c r="T244" s="11">
        <v>1</v>
      </c>
      <c r="W244" s="76">
        <v>26800</v>
      </c>
      <c r="X244" s="16">
        <f t="shared" si="72"/>
        <v>26800</v>
      </c>
      <c r="AC244" s="18">
        <f t="shared" si="70"/>
        <v>0</v>
      </c>
      <c r="AD244" s="19">
        <f t="shared" si="75"/>
        <v>0</v>
      </c>
      <c r="AE244" s="21">
        <f t="shared" si="73"/>
        <v>22333.333333333336</v>
      </c>
      <c r="AF244" s="20">
        <f t="shared" si="76"/>
        <v>46566.666666666672</v>
      </c>
      <c r="AG244" s="20">
        <f t="shared" si="77"/>
        <v>59400</v>
      </c>
      <c r="AH244" s="20">
        <f t="shared" si="78"/>
        <v>30000</v>
      </c>
      <c r="AI244" s="20"/>
      <c r="AJ244" s="20"/>
      <c r="AK244" s="20">
        <f t="shared" si="80"/>
        <v>89400</v>
      </c>
      <c r="AL244" s="171"/>
    </row>
    <row r="245" spans="1:38" ht="15.75" customHeight="1" x14ac:dyDescent="0.25">
      <c r="A245" s="3">
        <v>1169</v>
      </c>
      <c r="B245" s="14">
        <f t="shared" si="71"/>
        <v>2</v>
      </c>
      <c r="C245" s="9">
        <f>IF(A245=A244,C244,"")</f>
        <v>45135</v>
      </c>
      <c r="D245" s="3" t="str">
        <f>IF(A245=A244,D244,"")</f>
        <v>Creativiti S.A.S</v>
      </c>
      <c r="E245" s="14" t="str">
        <f t="shared" si="74"/>
        <v>1169Creativiti S.A.S2</v>
      </c>
      <c r="I245" s="10" t="s">
        <v>971</v>
      </c>
      <c r="J245" s="14" t="str">
        <f t="shared" si="79"/>
        <v>Desarmar distribución completa, cambiar Kit, bomba de agua Correa poliv, liquido refrigerante, limpieza del depósito recuperador de agua.</v>
      </c>
      <c r="L245" s="3">
        <v>1</v>
      </c>
      <c r="M245" s="10" t="s">
        <v>968</v>
      </c>
      <c r="N245" s="3" t="s">
        <v>84</v>
      </c>
      <c r="Q245" s="7">
        <f>+W245/(1+S245)</f>
        <v>5666.666666666667</v>
      </c>
      <c r="R245" s="3"/>
      <c r="S245" s="8">
        <v>0.2</v>
      </c>
      <c r="T245" s="11">
        <v>1</v>
      </c>
      <c r="W245" s="76">
        <v>6800</v>
      </c>
      <c r="X245" s="16">
        <f t="shared" si="72"/>
        <v>6800</v>
      </c>
      <c r="AC245" s="18">
        <f t="shared" si="70"/>
        <v>0</v>
      </c>
      <c r="AD245" s="19">
        <f t="shared" si="75"/>
        <v>0</v>
      </c>
      <c r="AE245" s="21">
        <f t="shared" si="73"/>
        <v>5666.666666666667</v>
      </c>
      <c r="AF245" s="20">
        <f t="shared" si="76"/>
        <v>0</v>
      </c>
      <c r="AG245" s="20">
        <f t="shared" si="77"/>
        <v>0</v>
      </c>
      <c r="AH245" s="20">
        <f t="shared" si="78"/>
        <v>0</v>
      </c>
      <c r="AI245" s="20"/>
      <c r="AJ245" s="20"/>
      <c r="AK245" s="20">
        <f t="shared" si="80"/>
        <v>0</v>
      </c>
      <c r="AL245" s="171"/>
    </row>
    <row r="246" spans="1:38" ht="15.75" customHeight="1" x14ac:dyDescent="0.25">
      <c r="A246" s="3">
        <v>1169</v>
      </c>
      <c r="B246" s="14">
        <f t="shared" si="71"/>
        <v>3</v>
      </c>
      <c r="C246" s="9">
        <f>IF(A246=A245,C245,"")</f>
        <v>45135</v>
      </c>
      <c r="D246" s="3" t="str">
        <f>IF(A246=A245,D245,"")</f>
        <v>Creativiti S.A.S</v>
      </c>
      <c r="E246" s="14" t="str">
        <f t="shared" si="74"/>
        <v>1169Creativiti S.A.S3</v>
      </c>
      <c r="I246" s="10" t="s">
        <v>973</v>
      </c>
      <c r="J246" s="14" t="str">
        <f t="shared" si="79"/>
        <v>Desarmar distribución completa, cambiar Kit, bomba de agua Correa poliv, liquido refrigerante, limpieza del depósito recuperador de agua. Purgado del circuito refrigerante. Puesta a punto .Armado total.</v>
      </c>
      <c r="L246" s="3">
        <v>1</v>
      </c>
      <c r="M246" s="10" t="s">
        <v>1036</v>
      </c>
      <c r="N246" s="3" t="s">
        <v>84</v>
      </c>
      <c r="Q246" s="7">
        <v>2900</v>
      </c>
      <c r="R246" s="3"/>
      <c r="S246" s="8">
        <f>+(W246-Q246)/Q246</f>
        <v>1.4137931034482758</v>
      </c>
      <c r="T246" s="11">
        <v>1</v>
      </c>
      <c r="W246" s="76">
        <v>7000</v>
      </c>
      <c r="X246" s="16">
        <f t="shared" si="72"/>
        <v>7000</v>
      </c>
      <c r="Y246" s="3">
        <v>1</v>
      </c>
      <c r="AB246" s="4">
        <v>30000</v>
      </c>
      <c r="AC246" s="18">
        <f t="shared" si="70"/>
        <v>30000</v>
      </c>
      <c r="AD246" s="19">
        <f t="shared" si="75"/>
        <v>30000</v>
      </c>
      <c r="AE246" s="21">
        <f t="shared" si="73"/>
        <v>2900</v>
      </c>
      <c r="AF246" s="20">
        <f t="shared" si="76"/>
        <v>0</v>
      </c>
      <c r="AG246" s="20">
        <f t="shared" si="77"/>
        <v>0</v>
      </c>
      <c r="AH246" s="20">
        <f t="shared" si="78"/>
        <v>0</v>
      </c>
      <c r="AI246" s="20"/>
      <c r="AJ246" s="20"/>
      <c r="AK246" s="20">
        <f t="shared" si="80"/>
        <v>0</v>
      </c>
      <c r="AL246" s="171"/>
    </row>
    <row r="247" spans="1:38" ht="15.75" customHeight="1" x14ac:dyDescent="0.25">
      <c r="A247" s="3">
        <v>1169</v>
      </c>
      <c r="B247" s="14">
        <f t="shared" si="71"/>
        <v>4</v>
      </c>
      <c r="C247" s="9">
        <f>IF(A247=A246,C246,"")</f>
        <v>45135</v>
      </c>
      <c r="D247" s="3" t="str">
        <f>IF(A247=A246,D246,"")</f>
        <v>Creativiti S.A.S</v>
      </c>
      <c r="E247" s="14" t="str">
        <f t="shared" si="74"/>
        <v>1169Creativiti S.A.S4</v>
      </c>
      <c r="I247" s="10" t="s">
        <v>112</v>
      </c>
      <c r="J247" s="14" t="str">
        <f t="shared" si="79"/>
        <v>Desarmar distribución completa, cambiar Kit, bomba de agua Correa poliv, liquido refrigerante, limpieza del depósito recuperador de agua. Purgado del circuito refrigerante. Puesta a punto .Armado total. Lavado motor.</v>
      </c>
      <c r="L247" s="3">
        <v>1</v>
      </c>
      <c r="M247" s="10" t="s">
        <v>693</v>
      </c>
      <c r="N247" s="3" t="s">
        <v>84</v>
      </c>
      <c r="Q247" s="7">
        <f>+W247/(1+S247)</f>
        <v>15666.666666666668</v>
      </c>
      <c r="R247" s="3"/>
      <c r="S247" s="8">
        <v>0.2</v>
      </c>
      <c r="T247" s="11">
        <v>1</v>
      </c>
      <c r="W247" s="76">
        <v>18800</v>
      </c>
      <c r="X247" s="16">
        <f t="shared" si="72"/>
        <v>18800</v>
      </c>
      <c r="AC247" s="18">
        <f t="shared" si="70"/>
        <v>0</v>
      </c>
      <c r="AD247" s="19">
        <f t="shared" si="75"/>
        <v>30000</v>
      </c>
      <c r="AE247" s="21">
        <f t="shared" si="73"/>
        <v>15666.666666666668</v>
      </c>
      <c r="AF247" s="20">
        <f t="shared" si="76"/>
        <v>0</v>
      </c>
      <c r="AG247" s="20">
        <f t="shared" si="77"/>
        <v>0</v>
      </c>
      <c r="AH247" s="20">
        <f t="shared" si="78"/>
        <v>0</v>
      </c>
      <c r="AI247" s="20"/>
      <c r="AJ247" s="20"/>
      <c r="AK247" s="20">
        <f t="shared" si="80"/>
        <v>0</v>
      </c>
      <c r="AL247" s="171"/>
    </row>
    <row r="248" spans="1:38" ht="15.75" customHeight="1" x14ac:dyDescent="0.25">
      <c r="A248" s="3">
        <v>1170</v>
      </c>
      <c r="B248" s="14">
        <f t="shared" si="71"/>
        <v>1</v>
      </c>
      <c r="C248" s="9">
        <v>45135</v>
      </c>
      <c r="D248" s="3" t="s">
        <v>688</v>
      </c>
      <c r="E248" s="14" t="str">
        <f t="shared" si="74"/>
        <v>1170Martin Jose1</v>
      </c>
      <c r="F248" s="119" t="s">
        <v>969</v>
      </c>
      <c r="G248" s="119" t="s">
        <v>970</v>
      </c>
      <c r="H248" s="119">
        <v>116507</v>
      </c>
      <c r="J248" s="14">
        <f t="shared" si="79"/>
        <v>0</v>
      </c>
      <c r="L248" s="3">
        <v>1</v>
      </c>
      <c r="M248" s="10" t="s">
        <v>222</v>
      </c>
      <c r="N248" s="3" t="s">
        <v>84</v>
      </c>
      <c r="Q248" s="7">
        <v>2112</v>
      </c>
      <c r="R248" s="3" t="s">
        <v>1478</v>
      </c>
      <c r="S248" s="8">
        <f t="shared" ref="S248:S256" si="81">+(W248-Q248)/Q248</f>
        <v>1.6041666666666667</v>
      </c>
      <c r="T248" s="11">
        <v>8.5</v>
      </c>
      <c r="W248" s="76">
        <v>5500</v>
      </c>
      <c r="X248" s="16">
        <f t="shared" si="72"/>
        <v>46750</v>
      </c>
      <c r="AC248" s="18">
        <f t="shared" si="70"/>
        <v>0</v>
      </c>
      <c r="AD248" s="19">
        <f t="shared" si="75"/>
        <v>0</v>
      </c>
      <c r="AE248" s="21">
        <f t="shared" si="73"/>
        <v>17952</v>
      </c>
      <c r="AF248" s="20">
        <f t="shared" si="76"/>
        <v>12112</v>
      </c>
      <c r="AG248" s="20">
        <f t="shared" si="77"/>
        <v>68150</v>
      </c>
      <c r="AH248" s="20">
        <f t="shared" si="78"/>
        <v>0</v>
      </c>
      <c r="AI248" s="20"/>
      <c r="AJ248" s="20"/>
      <c r="AK248" s="20">
        <f t="shared" si="80"/>
        <v>68150</v>
      </c>
      <c r="AL248" s="171"/>
    </row>
    <row r="249" spans="1:38" ht="15.75" customHeight="1" x14ac:dyDescent="0.25">
      <c r="A249" s="3">
        <v>1170</v>
      </c>
      <c r="B249" s="14">
        <f t="shared" si="71"/>
        <v>2</v>
      </c>
      <c r="C249" s="9">
        <f>IF(A249=A248,C248,"")</f>
        <v>45135</v>
      </c>
      <c r="D249" s="3" t="str">
        <f>IF(A249=A248,D248,"")</f>
        <v>Martin Jose</v>
      </c>
      <c r="E249" s="14" t="str">
        <f t="shared" si="74"/>
        <v>1170Martin Jose2</v>
      </c>
      <c r="J249" s="14" t="str">
        <f t="shared" si="79"/>
        <v xml:space="preserve">0 </v>
      </c>
      <c r="L249" s="3">
        <v>1</v>
      </c>
      <c r="M249" s="10" t="s">
        <v>21</v>
      </c>
      <c r="N249" s="3" t="s">
        <v>84</v>
      </c>
      <c r="Q249" s="7">
        <v>4500</v>
      </c>
      <c r="R249" s="3"/>
      <c r="S249" s="8">
        <f t="shared" si="81"/>
        <v>1.1333333333333333</v>
      </c>
      <c r="T249" s="11">
        <v>1</v>
      </c>
      <c r="W249" s="76">
        <v>9600</v>
      </c>
      <c r="X249" s="16">
        <f t="shared" si="72"/>
        <v>9600</v>
      </c>
      <c r="AC249" s="18">
        <f t="shared" si="70"/>
        <v>0</v>
      </c>
      <c r="AD249" s="19">
        <f t="shared" si="75"/>
        <v>0</v>
      </c>
      <c r="AE249" s="21">
        <f t="shared" si="73"/>
        <v>4500</v>
      </c>
      <c r="AF249" s="20">
        <f t="shared" si="76"/>
        <v>0</v>
      </c>
      <c r="AG249" s="20">
        <f t="shared" si="77"/>
        <v>0</v>
      </c>
      <c r="AH249" s="20">
        <f t="shared" si="78"/>
        <v>0</v>
      </c>
      <c r="AI249" s="20"/>
      <c r="AJ249" s="20"/>
      <c r="AK249" s="20">
        <f t="shared" si="80"/>
        <v>0</v>
      </c>
      <c r="AL249" s="171"/>
    </row>
    <row r="250" spans="1:38" ht="15.75" customHeight="1" x14ac:dyDescent="0.25">
      <c r="A250" s="3">
        <v>1170</v>
      </c>
      <c r="B250" s="14">
        <f t="shared" si="71"/>
        <v>3</v>
      </c>
      <c r="C250" s="9">
        <f>IF(A250=A249,C249,"")</f>
        <v>45135</v>
      </c>
      <c r="D250" s="3" t="str">
        <f>IF(A250=A249,D249,"")</f>
        <v>Martin Jose</v>
      </c>
      <c r="E250" s="14" t="str">
        <f t="shared" si="74"/>
        <v>1170Martin Jose3</v>
      </c>
      <c r="J250" s="14" t="str">
        <f t="shared" si="79"/>
        <v xml:space="preserve">0  </v>
      </c>
      <c r="L250" s="3">
        <v>1</v>
      </c>
      <c r="M250" s="10" t="s">
        <v>19</v>
      </c>
      <c r="N250" s="3" t="s">
        <v>84</v>
      </c>
      <c r="Q250" s="7">
        <v>3500</v>
      </c>
      <c r="R250" s="3"/>
      <c r="S250" s="8">
        <f t="shared" si="81"/>
        <v>1.5142857142857142</v>
      </c>
      <c r="T250" s="11">
        <v>1</v>
      </c>
      <c r="W250" s="76">
        <v>8800</v>
      </c>
      <c r="X250" s="16">
        <f t="shared" si="72"/>
        <v>8800</v>
      </c>
      <c r="AC250" s="18">
        <f t="shared" si="70"/>
        <v>0</v>
      </c>
      <c r="AD250" s="19">
        <f t="shared" si="75"/>
        <v>0</v>
      </c>
      <c r="AE250" s="21">
        <f t="shared" si="73"/>
        <v>3500</v>
      </c>
      <c r="AF250" s="20">
        <f t="shared" si="76"/>
        <v>0</v>
      </c>
      <c r="AG250" s="20">
        <f t="shared" si="77"/>
        <v>0</v>
      </c>
      <c r="AH250" s="20">
        <f t="shared" si="78"/>
        <v>0</v>
      </c>
      <c r="AI250" s="20"/>
      <c r="AJ250" s="20"/>
      <c r="AK250" s="20">
        <f t="shared" si="80"/>
        <v>0</v>
      </c>
      <c r="AL250" s="171"/>
    </row>
    <row r="251" spans="1:38" ht="15.75" customHeight="1" x14ac:dyDescent="0.25">
      <c r="A251" s="3">
        <v>1170</v>
      </c>
      <c r="B251" s="14">
        <f t="shared" si="71"/>
        <v>4</v>
      </c>
      <c r="C251" s="9">
        <f>IF(A251=A250,C250,"")</f>
        <v>45135</v>
      </c>
      <c r="D251" s="3" t="str">
        <f>IF(A251=A250,D250,"")</f>
        <v>Martin Jose</v>
      </c>
      <c r="E251" s="14" t="str">
        <f t="shared" si="74"/>
        <v>1170Martin Jose4</v>
      </c>
      <c r="J251" s="14" t="str">
        <f t="shared" si="79"/>
        <v xml:space="preserve">0   </v>
      </c>
      <c r="L251" s="3">
        <v>1</v>
      </c>
      <c r="M251" s="10" t="s">
        <v>115</v>
      </c>
      <c r="N251" s="3" t="s">
        <v>84</v>
      </c>
      <c r="Q251" s="7">
        <v>2000</v>
      </c>
      <c r="R251" s="3"/>
      <c r="S251" s="8">
        <f t="shared" si="81"/>
        <v>0.5</v>
      </c>
      <c r="T251" s="11">
        <v>1</v>
      </c>
      <c r="W251" s="76">
        <v>3000</v>
      </c>
      <c r="X251" s="16">
        <f t="shared" si="72"/>
        <v>3000</v>
      </c>
      <c r="AC251" s="18">
        <f t="shared" si="70"/>
        <v>0</v>
      </c>
      <c r="AD251" s="19">
        <f t="shared" si="75"/>
        <v>0</v>
      </c>
      <c r="AE251" s="21">
        <f t="shared" si="73"/>
        <v>2000</v>
      </c>
      <c r="AF251" s="20">
        <f t="shared" si="76"/>
        <v>0</v>
      </c>
      <c r="AG251" s="20">
        <f t="shared" si="77"/>
        <v>0</v>
      </c>
      <c r="AH251" s="20">
        <f t="shared" si="78"/>
        <v>0</v>
      </c>
      <c r="AI251" s="20"/>
      <c r="AJ251" s="20"/>
      <c r="AK251" s="20">
        <f t="shared" si="80"/>
        <v>0</v>
      </c>
      <c r="AL251" s="171"/>
    </row>
    <row r="252" spans="1:38" ht="15.75" customHeight="1" x14ac:dyDescent="0.25">
      <c r="A252" s="3">
        <v>1172</v>
      </c>
      <c r="B252" s="14">
        <f t="shared" si="71"/>
        <v>1</v>
      </c>
      <c r="C252" s="9">
        <v>45135</v>
      </c>
      <c r="D252" s="3" t="s">
        <v>313</v>
      </c>
      <c r="E252" s="14" t="str">
        <f t="shared" si="74"/>
        <v>1172Di Genaro Julio1</v>
      </c>
      <c r="F252" s="119" t="s">
        <v>974</v>
      </c>
      <c r="G252" s="119" t="s">
        <v>975</v>
      </c>
      <c r="H252" s="119">
        <v>100531</v>
      </c>
      <c r="I252" s="10" t="s">
        <v>121</v>
      </c>
      <c r="J252" s="14" t="e">
        <f>IF(A252=#REF!,CONCATENATE(#REF!," ",I252),I252)</f>
        <v>#REF!</v>
      </c>
      <c r="L252" s="3">
        <v>1</v>
      </c>
      <c r="M252" s="10" t="s">
        <v>222</v>
      </c>
      <c r="N252" s="3" t="s">
        <v>84</v>
      </c>
      <c r="Q252" s="7">
        <v>2112</v>
      </c>
      <c r="R252" s="3" t="s">
        <v>1478</v>
      </c>
      <c r="S252" s="8">
        <f t="shared" si="81"/>
        <v>1.6041666666666667</v>
      </c>
      <c r="T252" s="11">
        <v>4</v>
      </c>
      <c r="W252" s="76">
        <v>5500</v>
      </c>
      <c r="X252" s="16">
        <f t="shared" si="72"/>
        <v>22000</v>
      </c>
      <c r="AC252" s="18">
        <f t="shared" si="70"/>
        <v>0</v>
      </c>
      <c r="AD252" s="19">
        <f t="shared" si="75"/>
        <v>0</v>
      </c>
      <c r="AE252" s="21">
        <f t="shared" si="73"/>
        <v>8448</v>
      </c>
      <c r="AF252" s="20">
        <f t="shared" si="76"/>
        <v>12112</v>
      </c>
      <c r="AG252" s="20">
        <f t="shared" si="77"/>
        <v>47600</v>
      </c>
      <c r="AH252" s="20">
        <f t="shared" si="78"/>
        <v>23000</v>
      </c>
      <c r="AI252" s="20"/>
      <c r="AJ252" s="20"/>
      <c r="AK252" s="20">
        <f t="shared" si="80"/>
        <v>70600</v>
      </c>
      <c r="AL252" s="171"/>
    </row>
    <row r="253" spans="1:38" ht="15.75" customHeight="1" x14ac:dyDescent="0.25">
      <c r="A253" s="3">
        <v>1172</v>
      </c>
      <c r="B253" s="14">
        <f t="shared" si="71"/>
        <v>2</v>
      </c>
      <c r="C253" s="9">
        <f t="shared" ref="C253:C258" si="82">IF(A253=A252,C252,"")</f>
        <v>45135</v>
      </c>
      <c r="D253" s="3" t="str">
        <f t="shared" ref="D253:D258" si="83">IF(A253=A252,D252,"")</f>
        <v>Di Genaro Julio</v>
      </c>
      <c r="E253" s="14" t="str">
        <f t="shared" si="74"/>
        <v>1172Di Genaro Julio2</v>
      </c>
      <c r="I253" s="10" t="s">
        <v>978</v>
      </c>
      <c r="J253" s="14" t="e">
        <f t="shared" ref="J253:J284" si="84">IF(A253=A252,CONCATENATE(J252," ",I253),I253)</f>
        <v>#REF!</v>
      </c>
      <c r="L253" s="3">
        <v>1</v>
      </c>
      <c r="M253" s="10" t="s">
        <v>701</v>
      </c>
      <c r="N253" s="3" t="s">
        <v>84</v>
      </c>
      <c r="Q253" s="7">
        <v>1500</v>
      </c>
      <c r="R253" s="3"/>
      <c r="S253" s="8">
        <f t="shared" si="81"/>
        <v>1.2666666666666666</v>
      </c>
      <c r="T253" s="11">
        <v>1</v>
      </c>
      <c r="W253" s="76">
        <v>3400</v>
      </c>
      <c r="X253" s="16">
        <f t="shared" si="72"/>
        <v>3400</v>
      </c>
      <c r="AC253" s="18">
        <f t="shared" si="70"/>
        <v>0</v>
      </c>
      <c r="AD253" s="19">
        <f t="shared" si="75"/>
        <v>0</v>
      </c>
      <c r="AE253" s="21">
        <f t="shared" si="73"/>
        <v>1500</v>
      </c>
      <c r="AF253" s="20">
        <f t="shared" si="76"/>
        <v>0</v>
      </c>
      <c r="AG253" s="20">
        <f t="shared" si="77"/>
        <v>0</v>
      </c>
      <c r="AH253" s="20">
        <f t="shared" si="78"/>
        <v>0</v>
      </c>
      <c r="AI253" s="20"/>
      <c r="AJ253" s="20"/>
      <c r="AK253" s="20">
        <f t="shared" si="80"/>
        <v>0</v>
      </c>
      <c r="AL253" s="171"/>
    </row>
    <row r="254" spans="1:38" ht="15.75" customHeight="1" x14ac:dyDescent="0.25">
      <c r="A254" s="3">
        <v>1172</v>
      </c>
      <c r="B254" s="14">
        <f t="shared" si="71"/>
        <v>3</v>
      </c>
      <c r="C254" s="9">
        <f t="shared" si="82"/>
        <v>45135</v>
      </c>
      <c r="D254" s="3" t="str">
        <f t="shared" si="83"/>
        <v>Di Genaro Julio</v>
      </c>
      <c r="E254" s="14" t="str">
        <f t="shared" si="74"/>
        <v>1172Di Genaro Julio3</v>
      </c>
      <c r="I254" s="10" t="s">
        <v>977</v>
      </c>
      <c r="J254" s="14" t="e">
        <f t="shared" si="84"/>
        <v>#REF!</v>
      </c>
      <c r="L254" s="3">
        <v>1</v>
      </c>
      <c r="M254" s="10" t="s">
        <v>19</v>
      </c>
      <c r="N254" s="3" t="s">
        <v>84</v>
      </c>
      <c r="Q254" s="7">
        <v>2000</v>
      </c>
      <c r="R254" s="3"/>
      <c r="S254" s="8">
        <f t="shared" si="81"/>
        <v>1.4</v>
      </c>
      <c r="T254" s="11">
        <v>1</v>
      </c>
      <c r="W254" s="76">
        <v>4800</v>
      </c>
      <c r="X254" s="16">
        <f t="shared" si="72"/>
        <v>4800</v>
      </c>
      <c r="Y254" s="3">
        <v>1</v>
      </c>
      <c r="AB254" s="4">
        <v>23000</v>
      </c>
      <c r="AC254" s="18">
        <f t="shared" ref="AC254:AC317" si="85">+AB254*Y254</f>
        <v>23000</v>
      </c>
      <c r="AD254" s="19">
        <f t="shared" si="75"/>
        <v>23000</v>
      </c>
      <c r="AE254" s="21">
        <f t="shared" si="73"/>
        <v>2000</v>
      </c>
      <c r="AF254" s="20">
        <f t="shared" si="76"/>
        <v>0</v>
      </c>
      <c r="AG254" s="20">
        <f t="shared" si="77"/>
        <v>0</v>
      </c>
      <c r="AH254" s="20">
        <f t="shared" si="78"/>
        <v>0</v>
      </c>
      <c r="AI254" s="20"/>
      <c r="AJ254" s="20"/>
      <c r="AK254" s="20">
        <f t="shared" si="80"/>
        <v>0</v>
      </c>
      <c r="AL254" s="171"/>
    </row>
    <row r="255" spans="1:38" ht="15.75" customHeight="1" x14ac:dyDescent="0.25">
      <c r="A255" s="3">
        <v>1172</v>
      </c>
      <c r="B255" s="14">
        <f t="shared" si="71"/>
        <v>4</v>
      </c>
      <c r="C255" s="9">
        <f t="shared" si="82"/>
        <v>45135</v>
      </c>
      <c r="D255" s="3" t="str">
        <f t="shared" si="83"/>
        <v>Di Genaro Julio</v>
      </c>
      <c r="E255" s="14" t="str">
        <f t="shared" si="74"/>
        <v>1172Di Genaro Julio4</v>
      </c>
      <c r="J255" s="14" t="e">
        <f t="shared" si="84"/>
        <v>#REF!</v>
      </c>
      <c r="L255" s="3">
        <v>1</v>
      </c>
      <c r="M255" s="10" t="s">
        <v>114</v>
      </c>
      <c r="N255" s="3" t="s">
        <v>84</v>
      </c>
      <c r="Q255" s="7">
        <v>2000</v>
      </c>
      <c r="R255" s="3"/>
      <c r="S255" s="8">
        <f t="shared" si="81"/>
        <v>0.6</v>
      </c>
      <c r="T255" s="11">
        <v>1</v>
      </c>
      <c r="W255" s="76">
        <v>3200</v>
      </c>
      <c r="X255" s="16">
        <f t="shared" si="72"/>
        <v>3200</v>
      </c>
      <c r="AC255" s="18">
        <f t="shared" si="85"/>
        <v>0</v>
      </c>
      <c r="AD255" s="19">
        <f t="shared" si="75"/>
        <v>23000</v>
      </c>
      <c r="AE255" s="21">
        <f t="shared" si="73"/>
        <v>2000</v>
      </c>
      <c r="AF255" s="20">
        <f t="shared" si="76"/>
        <v>0</v>
      </c>
      <c r="AG255" s="20">
        <f t="shared" si="77"/>
        <v>0</v>
      </c>
      <c r="AH255" s="20">
        <f t="shared" si="78"/>
        <v>0</v>
      </c>
      <c r="AI255" s="20"/>
      <c r="AJ255" s="20"/>
      <c r="AK255" s="20">
        <f t="shared" si="80"/>
        <v>0</v>
      </c>
      <c r="AL255" s="171"/>
    </row>
    <row r="256" spans="1:38" ht="15.75" customHeight="1" x14ac:dyDescent="0.25">
      <c r="A256" s="3">
        <v>1172</v>
      </c>
      <c r="B256" s="14">
        <f t="shared" si="71"/>
        <v>5</v>
      </c>
      <c r="C256" s="9">
        <f t="shared" si="82"/>
        <v>45135</v>
      </c>
      <c r="D256" s="3" t="str">
        <f t="shared" si="83"/>
        <v>Di Genaro Julio</v>
      </c>
      <c r="E256" s="14" t="str">
        <f t="shared" si="74"/>
        <v>1172Di Genaro Julio5</v>
      </c>
      <c r="J256" s="14" t="e">
        <f t="shared" si="84"/>
        <v>#REF!</v>
      </c>
      <c r="L256" s="3">
        <v>1</v>
      </c>
      <c r="M256" s="10" t="s">
        <v>115</v>
      </c>
      <c r="N256" s="3" t="s">
        <v>84</v>
      </c>
      <c r="Q256" s="7">
        <v>2000</v>
      </c>
      <c r="R256" s="3"/>
      <c r="S256" s="8">
        <f t="shared" si="81"/>
        <v>0.4</v>
      </c>
      <c r="T256" s="11">
        <v>1</v>
      </c>
      <c r="W256" s="76">
        <v>2800</v>
      </c>
      <c r="X256" s="16">
        <f t="shared" si="72"/>
        <v>2800</v>
      </c>
      <c r="AC256" s="18">
        <f t="shared" si="85"/>
        <v>0</v>
      </c>
      <c r="AD256" s="19">
        <f t="shared" si="75"/>
        <v>23000</v>
      </c>
      <c r="AE256" s="21">
        <f t="shared" si="73"/>
        <v>2000</v>
      </c>
      <c r="AF256" s="20">
        <f t="shared" si="76"/>
        <v>0</v>
      </c>
      <c r="AG256" s="20">
        <f t="shared" si="77"/>
        <v>0</v>
      </c>
      <c r="AH256" s="20">
        <f t="shared" si="78"/>
        <v>0</v>
      </c>
      <c r="AI256" s="20"/>
      <c r="AJ256" s="20"/>
      <c r="AK256" s="20">
        <f t="shared" si="80"/>
        <v>0</v>
      </c>
      <c r="AL256" s="171"/>
    </row>
    <row r="257" spans="1:38" ht="15.75" customHeight="1" x14ac:dyDescent="0.25">
      <c r="A257" s="3">
        <v>1172</v>
      </c>
      <c r="B257" s="14">
        <f t="shared" si="71"/>
        <v>6</v>
      </c>
      <c r="C257" s="9">
        <f t="shared" si="82"/>
        <v>45135</v>
      </c>
      <c r="D257" s="3" t="str">
        <f t="shared" si="83"/>
        <v>Di Genaro Julio</v>
      </c>
      <c r="E257" s="14" t="str">
        <f t="shared" si="74"/>
        <v>1172Di Genaro Julio6</v>
      </c>
      <c r="J257" s="14" t="e">
        <f t="shared" si="84"/>
        <v>#REF!</v>
      </c>
      <c r="L257" s="3">
        <v>1</v>
      </c>
      <c r="M257" s="10" t="s">
        <v>700</v>
      </c>
      <c r="N257" s="3" t="s">
        <v>84</v>
      </c>
      <c r="Q257" s="7">
        <f>+W257/(1+S257)</f>
        <v>2333.3333333333335</v>
      </c>
      <c r="R257" s="3"/>
      <c r="S257" s="8">
        <v>0.2</v>
      </c>
      <c r="T257" s="11">
        <v>4</v>
      </c>
      <c r="W257" s="76">
        <v>2800</v>
      </c>
      <c r="X257" s="16">
        <f t="shared" si="72"/>
        <v>11200</v>
      </c>
      <c r="AC257" s="18">
        <f t="shared" si="85"/>
        <v>0</v>
      </c>
      <c r="AD257" s="19">
        <f t="shared" si="75"/>
        <v>23000</v>
      </c>
      <c r="AE257" s="21">
        <f t="shared" si="73"/>
        <v>9333.3333333333339</v>
      </c>
      <c r="AF257" s="20">
        <f t="shared" si="76"/>
        <v>0</v>
      </c>
      <c r="AG257" s="20">
        <f t="shared" si="77"/>
        <v>0</v>
      </c>
      <c r="AH257" s="20">
        <f t="shared" si="78"/>
        <v>0</v>
      </c>
      <c r="AI257" s="20"/>
      <c r="AJ257" s="20"/>
      <c r="AK257" s="20">
        <f t="shared" si="80"/>
        <v>0</v>
      </c>
      <c r="AL257" s="171"/>
    </row>
    <row r="258" spans="1:38" ht="15.75" customHeight="1" x14ac:dyDescent="0.25">
      <c r="A258" s="3">
        <v>1172</v>
      </c>
      <c r="B258" s="14">
        <f t="shared" si="71"/>
        <v>7</v>
      </c>
      <c r="C258" s="9">
        <f t="shared" si="82"/>
        <v>45135</v>
      </c>
      <c r="D258" s="3" t="str">
        <f t="shared" si="83"/>
        <v>Di Genaro Julio</v>
      </c>
      <c r="E258" s="14" t="str">
        <f t="shared" si="74"/>
        <v>1172Di Genaro Julio7</v>
      </c>
      <c r="J258" s="14" t="e">
        <f t="shared" si="84"/>
        <v>#REF!</v>
      </c>
      <c r="L258" s="3">
        <v>1</v>
      </c>
      <c r="M258" s="10" t="s">
        <v>976</v>
      </c>
      <c r="N258" s="3" t="s">
        <v>84</v>
      </c>
      <c r="Q258" s="7">
        <f>+W258/(1+S258)</f>
        <v>166.66666666666669</v>
      </c>
      <c r="R258" s="3"/>
      <c r="S258" s="8">
        <v>0.2</v>
      </c>
      <c r="T258" s="11">
        <v>1</v>
      </c>
      <c r="W258" s="76">
        <v>200</v>
      </c>
      <c r="X258" s="16">
        <f t="shared" si="72"/>
        <v>200</v>
      </c>
      <c r="AC258" s="18">
        <f t="shared" si="85"/>
        <v>0</v>
      </c>
      <c r="AD258" s="19">
        <f t="shared" si="75"/>
        <v>23000</v>
      </c>
      <c r="AE258" s="21">
        <f t="shared" si="73"/>
        <v>166.66666666666669</v>
      </c>
      <c r="AF258" s="20">
        <f t="shared" si="76"/>
        <v>0</v>
      </c>
      <c r="AG258" s="20">
        <f t="shared" si="77"/>
        <v>0</v>
      </c>
      <c r="AH258" s="20">
        <f t="shared" si="78"/>
        <v>0</v>
      </c>
      <c r="AI258" s="20"/>
      <c r="AJ258" s="20"/>
      <c r="AK258" s="20">
        <f t="shared" si="80"/>
        <v>0</v>
      </c>
      <c r="AL258" s="171"/>
    </row>
    <row r="259" spans="1:38" ht="15.75" customHeight="1" x14ac:dyDescent="0.25">
      <c r="A259" s="3">
        <v>1173</v>
      </c>
      <c r="B259" s="14">
        <f t="shared" si="71"/>
        <v>1</v>
      </c>
      <c r="C259" s="9">
        <v>45135</v>
      </c>
      <c r="D259" s="3" t="s">
        <v>3724</v>
      </c>
      <c r="E259" s="14" t="str">
        <f t="shared" si="74"/>
        <v>1173Transporte del Interior1</v>
      </c>
      <c r="F259" s="119" t="s">
        <v>964</v>
      </c>
      <c r="I259" s="10" t="s">
        <v>18</v>
      </c>
      <c r="J259" s="14" t="str">
        <f t="shared" si="84"/>
        <v>SERVICE</v>
      </c>
      <c r="L259" s="3">
        <v>1</v>
      </c>
      <c r="N259" s="3" t="s">
        <v>1007</v>
      </c>
      <c r="R259" s="3" t="s">
        <v>1478</v>
      </c>
      <c r="S259" s="8"/>
      <c r="W259" s="76"/>
      <c r="X259" s="16">
        <f t="shared" si="72"/>
        <v>0</v>
      </c>
      <c r="Y259" s="3">
        <v>1</v>
      </c>
      <c r="AB259" s="4">
        <v>4500</v>
      </c>
      <c r="AC259" s="18">
        <f t="shared" si="85"/>
        <v>4500</v>
      </c>
      <c r="AD259" s="19">
        <f t="shared" si="75"/>
        <v>4500</v>
      </c>
      <c r="AE259" s="21">
        <f t="shared" si="73"/>
        <v>0</v>
      </c>
      <c r="AF259" s="20">
        <f t="shared" si="76"/>
        <v>0</v>
      </c>
      <c r="AG259" s="20">
        <f t="shared" si="77"/>
        <v>0</v>
      </c>
      <c r="AH259" s="20">
        <f t="shared" si="78"/>
        <v>4500</v>
      </c>
      <c r="AI259" s="20"/>
      <c r="AJ259" s="20"/>
      <c r="AK259" s="20">
        <f t="shared" si="80"/>
        <v>4500</v>
      </c>
      <c r="AL259" s="171"/>
    </row>
    <row r="260" spans="1:38" ht="15.75" customHeight="1" x14ac:dyDescent="0.25">
      <c r="A260" s="3">
        <v>1174</v>
      </c>
      <c r="B260" s="14">
        <f t="shared" ref="B260:B323" si="86">IF(A260=A259,B259+1,1)</f>
        <v>1</v>
      </c>
      <c r="C260" s="9">
        <v>45136</v>
      </c>
      <c r="D260" s="3" t="s">
        <v>417</v>
      </c>
      <c r="E260" s="14" t="str">
        <f t="shared" si="74"/>
        <v>1174Irouleguy Daniel1</v>
      </c>
      <c r="G260" s="119">
        <v>147</v>
      </c>
      <c r="H260" s="119">
        <v>66708</v>
      </c>
      <c r="I260" s="10" t="s">
        <v>984</v>
      </c>
      <c r="J260" s="14" t="str">
        <f t="shared" si="84"/>
        <v>Desarmar distribución completa, limpieza.</v>
      </c>
      <c r="L260" s="3">
        <v>1</v>
      </c>
      <c r="M260" s="10" t="s">
        <v>980</v>
      </c>
      <c r="N260" s="3" t="s">
        <v>208</v>
      </c>
      <c r="Q260" s="7">
        <f>+W260*0.79</f>
        <v>2212</v>
      </c>
      <c r="R260" s="3" t="s">
        <v>1480</v>
      </c>
      <c r="S260" s="8">
        <f>+(W260-Q260)/Q260</f>
        <v>0.26582278481012656</v>
      </c>
      <c r="T260" s="11">
        <v>1</v>
      </c>
      <c r="W260" s="76">
        <v>2800</v>
      </c>
      <c r="X260" s="16">
        <f t="shared" ref="X260:X323" si="87">W260*T260</f>
        <v>2800</v>
      </c>
      <c r="Y260" s="3">
        <v>1</v>
      </c>
      <c r="AB260" s="4">
        <v>22000</v>
      </c>
      <c r="AC260" s="18">
        <f t="shared" si="85"/>
        <v>22000</v>
      </c>
      <c r="AD260" s="19">
        <f t="shared" si="75"/>
        <v>22000</v>
      </c>
      <c r="AE260" s="21">
        <f t="shared" ref="AE260:AE323" si="88">+(Q260)*T260</f>
        <v>2212</v>
      </c>
      <c r="AF260" s="20">
        <f t="shared" si="76"/>
        <v>7806</v>
      </c>
      <c r="AG260" s="20">
        <f t="shared" si="77"/>
        <v>14800</v>
      </c>
      <c r="AH260" s="20">
        <f t="shared" si="78"/>
        <v>22000</v>
      </c>
      <c r="AI260" s="20"/>
      <c r="AJ260" s="20"/>
      <c r="AK260" s="20">
        <f t="shared" si="80"/>
        <v>36800</v>
      </c>
      <c r="AL260" s="171"/>
    </row>
    <row r="261" spans="1:38" ht="15.75" customHeight="1" x14ac:dyDescent="0.25">
      <c r="A261" s="3">
        <v>1174</v>
      </c>
      <c r="B261" s="14">
        <f t="shared" si="86"/>
        <v>2</v>
      </c>
      <c r="C261" s="9">
        <f>IF(A261=A260,C260,"")</f>
        <v>45136</v>
      </c>
      <c r="D261" s="3" t="str">
        <f>IF(A261=A260,D260,"")</f>
        <v>Irouleguy Daniel</v>
      </c>
      <c r="E261" s="14" t="str">
        <f t="shared" si="74"/>
        <v>1174Irouleguy Daniel2</v>
      </c>
      <c r="I261" s="10" t="s">
        <v>985</v>
      </c>
      <c r="J261" s="14" t="str">
        <f t="shared" si="84"/>
        <v>Desarmar distribución completa, limpieza. Cambiar kit, puesta a punto, lavado de circuito de refrigeraci{on.</v>
      </c>
      <c r="L261" s="3">
        <v>1</v>
      </c>
      <c r="M261" s="10" t="s">
        <v>736</v>
      </c>
      <c r="N261" s="3" t="s">
        <v>84</v>
      </c>
      <c r="Q261" s="7">
        <v>1794</v>
      </c>
      <c r="R261" s="3"/>
      <c r="S261" s="8">
        <f>+(W261-Q261)/Q261</f>
        <v>2.9018952062430325</v>
      </c>
      <c r="T261" s="11">
        <v>1</v>
      </c>
      <c r="W261" s="76">
        <v>7000</v>
      </c>
      <c r="X261" s="16">
        <f t="shared" si="87"/>
        <v>7000</v>
      </c>
      <c r="AC261" s="18">
        <f t="shared" si="85"/>
        <v>0</v>
      </c>
      <c r="AD261" s="19">
        <f t="shared" si="75"/>
        <v>22000</v>
      </c>
      <c r="AE261" s="21">
        <f t="shared" si="88"/>
        <v>1794</v>
      </c>
      <c r="AF261" s="20">
        <f t="shared" si="76"/>
        <v>0</v>
      </c>
      <c r="AG261" s="20">
        <f t="shared" si="77"/>
        <v>0</v>
      </c>
      <c r="AH261" s="20">
        <f t="shared" si="78"/>
        <v>0</v>
      </c>
      <c r="AI261" s="20"/>
      <c r="AJ261" s="20"/>
      <c r="AK261" s="20">
        <f t="shared" si="80"/>
        <v>0</v>
      </c>
      <c r="AL261" s="171"/>
    </row>
    <row r="262" spans="1:38" ht="15.75" customHeight="1" x14ac:dyDescent="0.25">
      <c r="A262" s="3">
        <v>1174</v>
      </c>
      <c r="B262" s="14">
        <f t="shared" si="86"/>
        <v>3</v>
      </c>
      <c r="C262" s="9">
        <f>IF(A262=A261,C261,"")</f>
        <v>45136</v>
      </c>
      <c r="D262" s="3" t="str">
        <f>IF(A262=A261,D261,"")</f>
        <v>Irouleguy Daniel</v>
      </c>
      <c r="E262" s="14" t="str">
        <f t="shared" si="74"/>
        <v>1174Irouleguy Daniel3</v>
      </c>
      <c r="I262" s="10" t="s">
        <v>986</v>
      </c>
      <c r="J262" s="14" t="str">
        <f t="shared" si="84"/>
        <v>Desarmar distribución completa, limpieza. Cambiar kit, puesta a punto, lavado de circuito de refrigeraci{on. Cambiar retén de árbol de levas.</v>
      </c>
      <c r="L262" s="3">
        <v>1</v>
      </c>
      <c r="M262" s="10" t="s">
        <v>981</v>
      </c>
      <c r="N262" s="3" t="s">
        <v>84</v>
      </c>
      <c r="Q262" s="7">
        <v>1300</v>
      </c>
      <c r="R262" s="3"/>
      <c r="S262" s="8">
        <f>+(W262-Q262)/Q262</f>
        <v>0.53846153846153844</v>
      </c>
      <c r="T262" s="11">
        <v>1</v>
      </c>
      <c r="W262" s="76">
        <v>2000</v>
      </c>
      <c r="X262" s="16">
        <f t="shared" si="87"/>
        <v>2000</v>
      </c>
      <c r="AC262" s="18">
        <f t="shared" si="85"/>
        <v>0</v>
      </c>
      <c r="AD262" s="19">
        <f t="shared" si="75"/>
        <v>22000</v>
      </c>
      <c r="AE262" s="21">
        <f t="shared" si="88"/>
        <v>1300</v>
      </c>
      <c r="AF262" s="20">
        <f t="shared" si="76"/>
        <v>0</v>
      </c>
      <c r="AG262" s="20">
        <f t="shared" si="77"/>
        <v>0</v>
      </c>
      <c r="AH262" s="20">
        <f t="shared" si="78"/>
        <v>0</v>
      </c>
      <c r="AI262" s="20"/>
      <c r="AJ262" s="20"/>
      <c r="AK262" s="20">
        <f t="shared" si="80"/>
        <v>0</v>
      </c>
      <c r="AL262" s="171"/>
    </row>
    <row r="263" spans="1:38" ht="15.75" customHeight="1" x14ac:dyDescent="0.25">
      <c r="A263" s="3">
        <v>1174</v>
      </c>
      <c r="B263" s="14">
        <f t="shared" si="86"/>
        <v>4</v>
      </c>
      <c r="C263" s="9">
        <f>IF(A263=A262,C262,"")</f>
        <v>45136</v>
      </c>
      <c r="D263" s="3" t="str">
        <f>IF(A263=A262,D262,"")</f>
        <v>Irouleguy Daniel</v>
      </c>
      <c r="E263" s="14" t="str">
        <f t="shared" si="74"/>
        <v>1174Irouleguy Daniel4</v>
      </c>
      <c r="J263" s="14" t="str">
        <f t="shared" si="84"/>
        <v xml:space="preserve">Desarmar distribución completa, limpieza. Cambiar kit, puesta a punto, lavado de circuito de refrigeraci{on. Cambiar retén de árbol de levas. </v>
      </c>
      <c r="L263" s="3">
        <v>1</v>
      </c>
      <c r="M263" s="10" t="s">
        <v>982</v>
      </c>
      <c r="N263" s="3" t="s">
        <v>84</v>
      </c>
      <c r="Q263" s="7">
        <f t="shared" ref="Q263:Q268" si="89">+W263/(1+S263)</f>
        <v>1250</v>
      </c>
      <c r="R263" s="3"/>
      <c r="S263" s="8">
        <v>0.2</v>
      </c>
      <c r="T263" s="11">
        <v>1</v>
      </c>
      <c r="W263" s="76">
        <v>1500</v>
      </c>
      <c r="X263" s="16">
        <f t="shared" si="87"/>
        <v>1500</v>
      </c>
      <c r="AC263" s="18">
        <f t="shared" si="85"/>
        <v>0</v>
      </c>
      <c r="AD263" s="19">
        <f t="shared" si="75"/>
        <v>22000</v>
      </c>
      <c r="AE263" s="21">
        <f t="shared" si="88"/>
        <v>1250</v>
      </c>
      <c r="AF263" s="20">
        <f t="shared" si="76"/>
        <v>0</v>
      </c>
      <c r="AG263" s="20">
        <f t="shared" si="77"/>
        <v>0</v>
      </c>
      <c r="AH263" s="20">
        <f t="shared" si="78"/>
        <v>0</v>
      </c>
      <c r="AI263" s="20"/>
      <c r="AJ263" s="20"/>
      <c r="AK263" s="20">
        <f t="shared" si="80"/>
        <v>0</v>
      </c>
      <c r="AL263" s="171"/>
    </row>
    <row r="264" spans="1:38" ht="15.75" customHeight="1" x14ac:dyDescent="0.25">
      <c r="A264" s="3">
        <v>1174</v>
      </c>
      <c r="B264" s="14">
        <f t="shared" si="86"/>
        <v>5</v>
      </c>
      <c r="C264" s="9">
        <f>IF(A264=A263,C263,"")</f>
        <v>45136</v>
      </c>
      <c r="D264" s="3" t="str">
        <f>IF(A264=A263,D263,"")</f>
        <v>Irouleguy Daniel</v>
      </c>
      <c r="E264" s="14" t="str">
        <f t="shared" si="74"/>
        <v>1174Irouleguy Daniel5</v>
      </c>
      <c r="J264" s="14" t="str">
        <f t="shared" si="84"/>
        <v xml:space="preserve">Desarmar distribución completa, limpieza. Cambiar kit, puesta a punto, lavado de circuito de refrigeraci{on. Cambiar retén de árbol de levas.  </v>
      </c>
      <c r="L264" s="3">
        <v>1</v>
      </c>
      <c r="M264" s="10" t="s">
        <v>983</v>
      </c>
      <c r="N264" s="3" t="s">
        <v>84</v>
      </c>
      <c r="Q264" s="7">
        <f t="shared" si="89"/>
        <v>1250</v>
      </c>
      <c r="R264" s="3"/>
      <c r="S264" s="8">
        <v>0.2</v>
      </c>
      <c r="T264" s="11">
        <v>1</v>
      </c>
      <c r="W264" s="76">
        <v>1500</v>
      </c>
      <c r="X264" s="16">
        <f t="shared" si="87"/>
        <v>1500</v>
      </c>
      <c r="AC264" s="18">
        <f t="shared" si="85"/>
        <v>0</v>
      </c>
      <c r="AD264" s="19">
        <f t="shared" si="75"/>
        <v>22000</v>
      </c>
      <c r="AE264" s="21">
        <f t="shared" si="88"/>
        <v>1250</v>
      </c>
      <c r="AF264" s="20">
        <f t="shared" si="76"/>
        <v>0</v>
      </c>
      <c r="AG264" s="20">
        <f t="shared" si="77"/>
        <v>0</v>
      </c>
      <c r="AH264" s="20">
        <f t="shared" si="78"/>
        <v>0</v>
      </c>
      <c r="AI264" s="20"/>
      <c r="AJ264" s="20"/>
      <c r="AK264" s="20">
        <f t="shared" si="80"/>
        <v>0</v>
      </c>
      <c r="AL264" s="171"/>
    </row>
    <row r="265" spans="1:38" ht="15.75" customHeight="1" x14ac:dyDescent="0.25">
      <c r="A265" s="3">
        <v>1175</v>
      </c>
      <c r="B265" s="14">
        <f t="shared" si="86"/>
        <v>1</v>
      </c>
      <c r="C265" s="9">
        <v>45138</v>
      </c>
      <c r="D265" s="3" t="s">
        <v>663</v>
      </c>
      <c r="E265" s="14" t="str">
        <f t="shared" si="74"/>
        <v>1175Vilares Roberto1</v>
      </c>
      <c r="F265" s="119" t="s">
        <v>987</v>
      </c>
      <c r="G265" s="119" t="s">
        <v>899</v>
      </c>
      <c r="H265" s="119">
        <v>34290</v>
      </c>
      <c r="I265" s="10" t="s">
        <v>988</v>
      </c>
      <c r="J265" s="14" t="str">
        <f t="shared" si="84"/>
        <v>Service, cambio de aceite y filtros.</v>
      </c>
      <c r="L265" s="3">
        <v>1</v>
      </c>
      <c r="M265" s="10" t="s">
        <v>222</v>
      </c>
      <c r="N265" s="3" t="s">
        <v>84</v>
      </c>
      <c r="Q265" s="7">
        <f t="shared" si="89"/>
        <v>4583.3333333333339</v>
      </c>
      <c r="R265" s="3" t="s">
        <v>1478</v>
      </c>
      <c r="S265" s="8">
        <v>0.2</v>
      </c>
      <c r="T265" s="11">
        <v>4</v>
      </c>
      <c r="W265" s="76">
        <v>5500</v>
      </c>
      <c r="X265" s="16">
        <f t="shared" si="87"/>
        <v>22000</v>
      </c>
      <c r="Y265" s="3">
        <v>1</v>
      </c>
      <c r="AB265" s="4">
        <v>25000</v>
      </c>
      <c r="AC265" s="18">
        <f t="shared" si="85"/>
        <v>25000</v>
      </c>
      <c r="AD265" s="19">
        <f t="shared" si="75"/>
        <v>25000</v>
      </c>
      <c r="AE265" s="21">
        <f t="shared" si="88"/>
        <v>18333.333333333336</v>
      </c>
      <c r="AF265" s="20">
        <f t="shared" si="76"/>
        <v>14416.666666666668</v>
      </c>
      <c r="AG265" s="20">
        <f t="shared" si="77"/>
        <v>33800</v>
      </c>
      <c r="AH265" s="20">
        <f t="shared" si="78"/>
        <v>25000</v>
      </c>
      <c r="AI265" s="20"/>
      <c r="AJ265" s="20"/>
      <c r="AK265" s="20">
        <f t="shared" si="80"/>
        <v>58800</v>
      </c>
      <c r="AL265" s="171"/>
    </row>
    <row r="266" spans="1:38" ht="15.75" customHeight="1" x14ac:dyDescent="0.25">
      <c r="A266" s="3">
        <v>1175</v>
      </c>
      <c r="B266" s="14">
        <f t="shared" si="86"/>
        <v>2</v>
      </c>
      <c r="C266" s="9">
        <f>IF(A266=A265,C265,"")</f>
        <v>45138</v>
      </c>
      <c r="D266" s="3" t="str">
        <f>IF(A266=A265,D265,"")</f>
        <v>Vilares Roberto</v>
      </c>
      <c r="E266" s="14" t="str">
        <f t="shared" si="74"/>
        <v>1175Vilares Roberto2</v>
      </c>
      <c r="I266" s="10" t="s">
        <v>122</v>
      </c>
      <c r="J266" s="14" t="str">
        <f t="shared" si="84"/>
        <v>Service, cambio de aceite y filtros. Control del vehículo.</v>
      </c>
      <c r="L266" s="3">
        <v>1</v>
      </c>
      <c r="M266" s="10" t="s">
        <v>701</v>
      </c>
      <c r="N266" s="3" t="s">
        <v>84</v>
      </c>
      <c r="Q266" s="7">
        <f t="shared" si="89"/>
        <v>2833.3333333333335</v>
      </c>
      <c r="R266" s="3"/>
      <c r="S266" s="8">
        <v>0.2</v>
      </c>
      <c r="T266" s="11">
        <v>1</v>
      </c>
      <c r="W266" s="76">
        <v>3400</v>
      </c>
      <c r="X266" s="16">
        <f t="shared" si="87"/>
        <v>3400</v>
      </c>
      <c r="AC266" s="18">
        <f t="shared" si="85"/>
        <v>0</v>
      </c>
      <c r="AD266" s="19">
        <f t="shared" si="75"/>
        <v>25000</v>
      </c>
      <c r="AE266" s="21">
        <f t="shared" si="88"/>
        <v>2833.3333333333335</v>
      </c>
      <c r="AF266" s="20">
        <f t="shared" si="76"/>
        <v>0</v>
      </c>
      <c r="AG266" s="20">
        <f t="shared" si="77"/>
        <v>0</v>
      </c>
      <c r="AH266" s="20">
        <f t="shared" si="78"/>
        <v>0</v>
      </c>
      <c r="AI266" s="20"/>
      <c r="AJ266" s="20"/>
      <c r="AK266" s="20">
        <f t="shared" si="80"/>
        <v>0</v>
      </c>
      <c r="AL266" s="171"/>
    </row>
    <row r="267" spans="1:38" ht="15.75" customHeight="1" x14ac:dyDescent="0.25">
      <c r="A267" s="3">
        <v>1175</v>
      </c>
      <c r="B267" s="14">
        <f t="shared" si="86"/>
        <v>3</v>
      </c>
      <c r="C267" s="9">
        <f>IF(A267=A266,C266,"")</f>
        <v>45138</v>
      </c>
      <c r="D267" s="3" t="str">
        <f>IF(A267=A266,D266,"")</f>
        <v>Vilares Roberto</v>
      </c>
      <c r="E267" s="14" t="str">
        <f t="shared" si="74"/>
        <v>1175Vilares Roberto3</v>
      </c>
      <c r="J267" s="14" t="str">
        <f t="shared" si="84"/>
        <v xml:space="preserve">Service, cambio de aceite y filtros. Control del vehículo. </v>
      </c>
      <c r="L267" s="3">
        <v>1</v>
      </c>
      <c r="M267" s="10" t="s">
        <v>989</v>
      </c>
      <c r="N267" s="3" t="s">
        <v>84</v>
      </c>
      <c r="Q267" s="7">
        <f t="shared" si="89"/>
        <v>4083.3333333333335</v>
      </c>
      <c r="R267" s="3"/>
      <c r="S267" s="8">
        <v>0.2</v>
      </c>
      <c r="T267" s="11">
        <v>1</v>
      </c>
      <c r="W267" s="76">
        <v>4900</v>
      </c>
      <c r="X267" s="16">
        <f t="shared" si="87"/>
        <v>4900</v>
      </c>
      <c r="AC267" s="18">
        <f t="shared" si="85"/>
        <v>0</v>
      </c>
      <c r="AD267" s="19">
        <f t="shared" si="75"/>
        <v>25000</v>
      </c>
      <c r="AE267" s="21">
        <f t="shared" si="88"/>
        <v>4083.3333333333335</v>
      </c>
      <c r="AF267" s="20">
        <f t="shared" si="76"/>
        <v>0</v>
      </c>
      <c r="AG267" s="20">
        <f t="shared" si="77"/>
        <v>0</v>
      </c>
      <c r="AH267" s="20">
        <f t="shared" si="78"/>
        <v>0</v>
      </c>
      <c r="AI267" s="20"/>
      <c r="AJ267" s="20"/>
      <c r="AK267" s="20">
        <f t="shared" si="80"/>
        <v>0</v>
      </c>
      <c r="AL267" s="171"/>
    </row>
    <row r="268" spans="1:38" ht="15.75" customHeight="1" x14ac:dyDescent="0.25">
      <c r="A268" s="3">
        <v>1175</v>
      </c>
      <c r="B268" s="14">
        <f t="shared" si="86"/>
        <v>4</v>
      </c>
      <c r="C268" s="9">
        <f>IF(A268=A267,C267,"")</f>
        <v>45138</v>
      </c>
      <c r="D268" s="3" t="str">
        <f>IF(A268=A267,D267,"")</f>
        <v>Vilares Roberto</v>
      </c>
      <c r="E268" s="14" t="str">
        <f t="shared" si="74"/>
        <v>1175Vilares Roberto4</v>
      </c>
      <c r="J268" s="14" t="str">
        <f t="shared" si="84"/>
        <v xml:space="preserve">Service, cambio de aceite y filtros. Control del vehículo.  </v>
      </c>
      <c r="L268" s="3">
        <v>1</v>
      </c>
      <c r="M268" s="10" t="s">
        <v>869</v>
      </c>
      <c r="N268" s="3" t="s">
        <v>84</v>
      </c>
      <c r="Q268" s="7">
        <f t="shared" si="89"/>
        <v>2916.666666666667</v>
      </c>
      <c r="R268" s="3"/>
      <c r="S268" s="8">
        <v>0.2</v>
      </c>
      <c r="T268" s="11">
        <v>1</v>
      </c>
      <c r="W268" s="76">
        <v>3500</v>
      </c>
      <c r="X268" s="16">
        <f t="shared" si="87"/>
        <v>3500</v>
      </c>
      <c r="AC268" s="18">
        <f t="shared" si="85"/>
        <v>0</v>
      </c>
      <c r="AD268" s="19">
        <f t="shared" si="75"/>
        <v>25000</v>
      </c>
      <c r="AE268" s="21">
        <f t="shared" si="88"/>
        <v>2916.666666666667</v>
      </c>
      <c r="AF268" s="20">
        <f t="shared" si="76"/>
        <v>0</v>
      </c>
      <c r="AG268" s="20">
        <f t="shared" si="77"/>
        <v>0</v>
      </c>
      <c r="AH268" s="20">
        <f t="shared" si="78"/>
        <v>0</v>
      </c>
      <c r="AI268" s="20"/>
      <c r="AJ268" s="20"/>
      <c r="AK268" s="20">
        <f t="shared" si="80"/>
        <v>0</v>
      </c>
      <c r="AL268" s="171"/>
    </row>
    <row r="269" spans="1:38" ht="15.75" customHeight="1" x14ac:dyDescent="0.25">
      <c r="A269" s="3">
        <v>1175</v>
      </c>
      <c r="B269" s="14">
        <f t="shared" si="86"/>
        <v>5</v>
      </c>
      <c r="C269" s="9">
        <f>IF(A269=A268,C268,"")</f>
        <v>45138</v>
      </c>
      <c r="D269" s="3" t="str">
        <f>IF(A269=A268,D268,"")</f>
        <v>Vilares Roberto</v>
      </c>
      <c r="E269" s="14" t="str">
        <f t="shared" si="74"/>
        <v>1175Vilares Roberto5</v>
      </c>
      <c r="J269" s="14" t="str">
        <f t="shared" si="84"/>
        <v xml:space="preserve">Service, cambio de aceite y filtros. Control del vehículo.   </v>
      </c>
      <c r="L269" s="3">
        <v>1</v>
      </c>
      <c r="R269" s="3"/>
      <c r="S269" s="8"/>
      <c r="W269" s="76"/>
      <c r="X269" s="16">
        <f t="shared" si="87"/>
        <v>0</v>
      </c>
      <c r="AC269" s="18">
        <f t="shared" si="85"/>
        <v>0</v>
      </c>
      <c r="AD269" s="19">
        <f t="shared" si="75"/>
        <v>25000</v>
      </c>
      <c r="AE269" s="21">
        <f t="shared" si="88"/>
        <v>0</v>
      </c>
      <c r="AF269" s="20">
        <f t="shared" si="76"/>
        <v>0</v>
      </c>
      <c r="AG269" s="20">
        <f t="shared" si="77"/>
        <v>0</v>
      </c>
      <c r="AH269" s="20">
        <f t="shared" si="78"/>
        <v>0</v>
      </c>
      <c r="AI269" s="20"/>
      <c r="AJ269" s="20"/>
      <c r="AK269" s="20">
        <f t="shared" si="80"/>
        <v>0</v>
      </c>
      <c r="AL269" s="171"/>
    </row>
    <row r="270" spans="1:38" ht="15.75" customHeight="1" x14ac:dyDescent="0.25">
      <c r="A270" s="3">
        <v>1176</v>
      </c>
      <c r="B270" s="14">
        <f t="shared" si="86"/>
        <v>1</v>
      </c>
      <c r="C270" s="9">
        <v>45138</v>
      </c>
      <c r="D270" s="3" t="s">
        <v>423</v>
      </c>
      <c r="E270" s="14" t="str">
        <f t="shared" si="74"/>
        <v>1176Integral Agropecuaria1</v>
      </c>
      <c r="F270" s="119" t="s">
        <v>991</v>
      </c>
      <c r="G270" s="119" t="s">
        <v>992</v>
      </c>
      <c r="H270" s="119">
        <v>208394</v>
      </c>
      <c r="I270" s="10" t="s">
        <v>121</v>
      </c>
      <c r="J270" s="14" t="str">
        <f t="shared" si="84"/>
        <v>Service cambio de aceite y filtros.</v>
      </c>
      <c r="L270" s="3">
        <v>1</v>
      </c>
      <c r="M270" s="10" t="s">
        <v>222</v>
      </c>
      <c r="N270" s="3" t="s">
        <v>84</v>
      </c>
      <c r="Q270" s="95">
        <v>1250</v>
      </c>
      <c r="R270" s="103" t="s">
        <v>1478</v>
      </c>
      <c r="S270" s="96">
        <v>0.2</v>
      </c>
      <c r="T270" s="11">
        <v>8</v>
      </c>
      <c r="W270" s="76">
        <v>5500</v>
      </c>
      <c r="X270" s="16">
        <f t="shared" si="87"/>
        <v>44000</v>
      </c>
      <c r="Y270" s="3">
        <v>1</v>
      </c>
      <c r="AB270" s="4">
        <v>30000</v>
      </c>
      <c r="AC270" s="18">
        <f t="shared" si="85"/>
        <v>30000</v>
      </c>
      <c r="AD270" s="19">
        <f t="shared" si="75"/>
        <v>30000</v>
      </c>
      <c r="AE270" s="21">
        <f t="shared" si="88"/>
        <v>10000</v>
      </c>
      <c r="AF270" s="20">
        <f t="shared" si="76"/>
        <v>13750</v>
      </c>
      <c r="AG270" s="20">
        <f t="shared" si="77"/>
        <v>66500</v>
      </c>
      <c r="AH270" s="20">
        <f t="shared" si="78"/>
        <v>30000</v>
      </c>
      <c r="AI270" s="20"/>
      <c r="AJ270" s="20"/>
      <c r="AK270" s="20">
        <f t="shared" si="80"/>
        <v>96500</v>
      </c>
      <c r="AL270" s="171"/>
    </row>
    <row r="271" spans="1:38" ht="15.75" customHeight="1" x14ac:dyDescent="0.25">
      <c r="A271" s="3">
        <v>1176</v>
      </c>
      <c r="B271" s="14">
        <f t="shared" si="86"/>
        <v>2</v>
      </c>
      <c r="C271" s="9">
        <v>45138</v>
      </c>
      <c r="D271" s="3" t="str">
        <f>IF(A271=A270,D270,"")</f>
        <v>Integral Agropecuaria</v>
      </c>
      <c r="E271" s="14" t="str">
        <f t="shared" si="74"/>
        <v>1176Integral Agropecuaria2</v>
      </c>
      <c r="I271" s="10" t="s">
        <v>122</v>
      </c>
      <c r="J271" s="14" t="str">
        <f t="shared" si="84"/>
        <v>Service cambio de aceite y filtros. Control del vehículo.</v>
      </c>
      <c r="L271" s="3">
        <v>1</v>
      </c>
      <c r="M271" s="10" t="s">
        <v>918</v>
      </c>
      <c r="N271" s="3" t="s">
        <v>84</v>
      </c>
      <c r="Q271" s="7">
        <v>12500</v>
      </c>
      <c r="R271" s="3"/>
      <c r="S271" s="8">
        <f>+(W271-Q271)/Q271</f>
        <v>0.8</v>
      </c>
      <c r="T271" s="11">
        <v>1</v>
      </c>
      <c r="W271" s="76">
        <v>22500</v>
      </c>
      <c r="X271" s="16">
        <f t="shared" si="87"/>
        <v>22500</v>
      </c>
      <c r="AC271" s="18">
        <f t="shared" si="85"/>
        <v>0</v>
      </c>
      <c r="AD271" s="19">
        <f t="shared" si="75"/>
        <v>30000</v>
      </c>
      <c r="AE271" s="21">
        <f t="shared" si="88"/>
        <v>12500</v>
      </c>
      <c r="AF271" s="20">
        <f t="shared" si="76"/>
        <v>0</v>
      </c>
      <c r="AG271" s="20">
        <f t="shared" si="77"/>
        <v>0</v>
      </c>
      <c r="AH271" s="20">
        <f t="shared" si="78"/>
        <v>0</v>
      </c>
      <c r="AI271" s="20"/>
      <c r="AJ271" s="20"/>
      <c r="AK271" s="20">
        <f t="shared" si="80"/>
        <v>0</v>
      </c>
      <c r="AL271" s="171"/>
    </row>
    <row r="272" spans="1:38" ht="15.75" customHeight="1" x14ac:dyDescent="0.25">
      <c r="A272" s="3">
        <v>1176</v>
      </c>
      <c r="B272" s="14">
        <f t="shared" si="86"/>
        <v>3</v>
      </c>
      <c r="C272" s="9">
        <v>45138</v>
      </c>
      <c r="D272" s="3" t="str">
        <f>IF(A272=A271,D271,"")</f>
        <v>Integral Agropecuaria</v>
      </c>
      <c r="E272" s="14" t="str">
        <f t="shared" si="74"/>
        <v>1176Integral Agropecuaria3</v>
      </c>
      <c r="I272" s="10" t="s">
        <v>993</v>
      </c>
      <c r="J272" s="14" t="str">
        <f t="shared" si="84"/>
        <v>Service cambio de aceite y filtros. Control del vehículo. Engrase y rotación.</v>
      </c>
      <c r="L272" s="3">
        <v>1</v>
      </c>
      <c r="R272" s="3"/>
      <c r="S272" s="8"/>
      <c r="W272" s="76"/>
      <c r="X272" s="16">
        <f t="shared" si="87"/>
        <v>0</v>
      </c>
      <c r="AC272" s="18">
        <f t="shared" si="85"/>
        <v>0</v>
      </c>
      <c r="AD272" s="19">
        <f t="shared" si="75"/>
        <v>30000</v>
      </c>
      <c r="AE272" s="21">
        <f t="shared" si="88"/>
        <v>0</v>
      </c>
      <c r="AF272" s="20">
        <f t="shared" si="76"/>
        <v>0</v>
      </c>
      <c r="AG272" s="20">
        <f t="shared" si="77"/>
        <v>0</v>
      </c>
      <c r="AH272" s="20">
        <f t="shared" si="78"/>
        <v>0</v>
      </c>
      <c r="AI272" s="20"/>
      <c r="AJ272" s="20"/>
      <c r="AK272" s="20">
        <f t="shared" si="80"/>
        <v>0</v>
      </c>
      <c r="AL272" s="171"/>
    </row>
    <row r="273" spans="1:38" ht="15.75" customHeight="1" x14ac:dyDescent="0.25">
      <c r="A273" s="3">
        <v>1177</v>
      </c>
      <c r="B273" s="14">
        <f t="shared" si="86"/>
        <v>1</v>
      </c>
      <c r="C273" s="9">
        <v>45138</v>
      </c>
      <c r="D273" s="3" t="s">
        <v>505</v>
      </c>
      <c r="E273" s="14" t="str">
        <f t="shared" si="74"/>
        <v>1177Municipalidad Laboulaye1</v>
      </c>
      <c r="F273" s="119" t="s">
        <v>998</v>
      </c>
      <c r="G273" s="119" t="s">
        <v>999</v>
      </c>
      <c r="I273" s="10" t="s">
        <v>111</v>
      </c>
      <c r="J273" s="14" t="str">
        <f t="shared" si="84"/>
        <v>Control general del vehículo.</v>
      </c>
      <c r="L273" s="3">
        <v>1</v>
      </c>
      <c r="M273" s="10" t="s">
        <v>1002</v>
      </c>
      <c r="N273" s="3" t="s">
        <v>1007</v>
      </c>
      <c r="Q273" s="7">
        <v>0</v>
      </c>
      <c r="R273" s="3" t="s">
        <v>1478</v>
      </c>
      <c r="S273" s="8">
        <v>0</v>
      </c>
      <c r="T273" s="11">
        <v>4</v>
      </c>
      <c r="W273" s="76"/>
      <c r="X273" s="16">
        <f t="shared" si="87"/>
        <v>0</v>
      </c>
      <c r="Y273" s="3">
        <v>1</v>
      </c>
      <c r="AB273" s="4">
        <v>51000</v>
      </c>
      <c r="AC273" s="18">
        <f t="shared" si="85"/>
        <v>51000</v>
      </c>
      <c r="AD273" s="19">
        <f t="shared" si="75"/>
        <v>51000</v>
      </c>
      <c r="AE273" s="21">
        <f t="shared" si="88"/>
        <v>0</v>
      </c>
      <c r="AF273" s="20">
        <f t="shared" si="76"/>
        <v>0</v>
      </c>
      <c r="AG273" s="20">
        <f t="shared" si="77"/>
        <v>0</v>
      </c>
      <c r="AH273" s="20">
        <f t="shared" si="78"/>
        <v>51000</v>
      </c>
      <c r="AI273" s="20"/>
      <c r="AJ273" s="20"/>
      <c r="AK273" s="20">
        <f t="shared" si="80"/>
        <v>51000</v>
      </c>
      <c r="AL273" s="171"/>
    </row>
    <row r="274" spans="1:38" ht="15.75" customHeight="1" x14ac:dyDescent="0.25">
      <c r="A274" s="3">
        <v>1177</v>
      </c>
      <c r="B274" s="14">
        <f t="shared" si="86"/>
        <v>2</v>
      </c>
      <c r="C274" s="9">
        <f t="shared" ref="C274:C280" si="90">IF(A274=A273,C273,"")</f>
        <v>45138</v>
      </c>
      <c r="D274" s="3" t="str">
        <f t="shared" ref="D274:D280" si="91">IF(A274=A273,D273,"")</f>
        <v>Municipalidad Laboulaye</v>
      </c>
      <c r="E274" s="14" t="str">
        <f t="shared" ref="E274:E337" si="92">CONCATENATE(A274,D274,B274)</f>
        <v>1177Municipalidad Laboulaye2</v>
      </c>
      <c r="H274" s="119">
        <v>38711</v>
      </c>
      <c r="I274" s="10" t="s">
        <v>91</v>
      </c>
      <c r="J274" s="14" t="str">
        <f t="shared" si="84"/>
        <v>Control general del vehículo. Control tren delantero.</v>
      </c>
      <c r="L274" s="3">
        <v>1</v>
      </c>
      <c r="M274" s="10" t="s">
        <v>1006</v>
      </c>
      <c r="N274" s="3" t="s">
        <v>1007</v>
      </c>
      <c r="Q274" s="7">
        <v>0</v>
      </c>
      <c r="R274" s="3"/>
      <c r="S274" s="8">
        <v>0</v>
      </c>
      <c r="T274" s="11">
        <v>4</v>
      </c>
      <c r="W274" s="76"/>
      <c r="X274" s="16">
        <f t="shared" si="87"/>
        <v>0</v>
      </c>
      <c r="AC274" s="18">
        <f t="shared" si="85"/>
        <v>0</v>
      </c>
      <c r="AD274" s="19">
        <f t="shared" si="75"/>
        <v>51000</v>
      </c>
      <c r="AE274" s="21">
        <f t="shared" si="88"/>
        <v>0</v>
      </c>
      <c r="AF274" s="20">
        <f t="shared" si="76"/>
        <v>0</v>
      </c>
      <c r="AG274" s="20">
        <f t="shared" si="77"/>
        <v>0</v>
      </c>
      <c r="AH274" s="20">
        <f t="shared" si="78"/>
        <v>0</v>
      </c>
      <c r="AI274" s="20"/>
      <c r="AJ274" s="20"/>
      <c r="AK274" s="20">
        <f t="shared" si="80"/>
        <v>0</v>
      </c>
      <c r="AL274" s="171"/>
    </row>
    <row r="275" spans="1:38" ht="15.75" customHeight="1" x14ac:dyDescent="0.25">
      <c r="A275" s="3">
        <v>1177</v>
      </c>
      <c r="B275" s="14">
        <f t="shared" si="86"/>
        <v>3</v>
      </c>
      <c r="C275" s="9">
        <f t="shared" si="90"/>
        <v>45138</v>
      </c>
      <c r="D275" s="3" t="str">
        <f t="shared" si="91"/>
        <v>Municipalidad Laboulaye</v>
      </c>
      <c r="E275" s="14" t="str">
        <f t="shared" si="92"/>
        <v>1177Municipalidad Laboulaye3</v>
      </c>
      <c r="I275" s="10" t="s">
        <v>1000</v>
      </c>
      <c r="J275" s="14" t="str">
        <f t="shared" si="84"/>
        <v>Control general del vehículo. Control tren delantero. Cambios bieletas barra estabilizadora lado derecho.</v>
      </c>
      <c r="L275" s="3">
        <v>1</v>
      </c>
      <c r="M275" s="10" t="s">
        <v>19</v>
      </c>
      <c r="N275" s="3" t="s">
        <v>1007</v>
      </c>
      <c r="Q275" s="7">
        <v>0</v>
      </c>
      <c r="R275" s="3"/>
      <c r="S275" s="8">
        <v>0</v>
      </c>
      <c r="T275" s="11">
        <v>1</v>
      </c>
      <c r="W275" s="76"/>
      <c r="X275" s="16">
        <f t="shared" si="87"/>
        <v>0</v>
      </c>
      <c r="AC275" s="18">
        <f t="shared" si="85"/>
        <v>0</v>
      </c>
      <c r="AD275" s="19">
        <f t="shared" ref="AD275:AD338" si="93">IF(A275=A274,AD274+AC275,AC275)</f>
        <v>51000</v>
      </c>
      <c r="AE275" s="21">
        <f t="shared" si="88"/>
        <v>0</v>
      </c>
      <c r="AF275" s="20">
        <f t="shared" ref="AF275:AF338" si="94">IF(A275=A274,0,(SUMIF($A$3:$A$999956,A275,$Q$3:$Q$999956)))+IF(A275=A274,0,(SUMIF($A$3:$A$999956,A275,$R$3:$R$999956)))</f>
        <v>0</v>
      </c>
      <c r="AG275" s="20">
        <f t="shared" ref="AG275:AG338" si="95">IF(A275=A274,0,(SUMIF($A$3:$A$999956,A275,($X$3:$X$999956))))</f>
        <v>0</v>
      </c>
      <c r="AH275" s="20">
        <f t="shared" ref="AH275:AH338" si="96">IF(A275=A274,0,(SUMIF($A$3:$A$999956,A275,($AC$3:$AC$999956))))</f>
        <v>0</v>
      </c>
      <c r="AI275" s="20"/>
      <c r="AJ275" s="20"/>
      <c r="AK275" s="20">
        <f t="shared" si="80"/>
        <v>0</v>
      </c>
      <c r="AL275" s="171"/>
    </row>
    <row r="276" spans="1:38" ht="15.75" customHeight="1" x14ac:dyDescent="0.25">
      <c r="A276" s="3">
        <v>1177</v>
      </c>
      <c r="B276" s="14">
        <f t="shared" si="86"/>
        <v>4</v>
      </c>
      <c r="C276" s="9">
        <f t="shared" si="90"/>
        <v>45138</v>
      </c>
      <c r="D276" s="3" t="str">
        <f t="shared" si="91"/>
        <v>Municipalidad Laboulaye</v>
      </c>
      <c r="E276" s="14" t="str">
        <f t="shared" si="92"/>
        <v>1177Municipalidad Laboulaye4</v>
      </c>
      <c r="I276" s="10" t="s">
        <v>1001</v>
      </c>
      <c r="J276" s="14" t="str">
        <f t="shared" si="84"/>
        <v>Control general del vehículo. Control tren delantero. Cambios bieletas barra estabilizadora lado derecho. Cambiar líquido refrigerante, limpieza y purgado del circuito.</v>
      </c>
      <c r="L276" s="3">
        <v>1</v>
      </c>
      <c r="M276" s="10" t="s">
        <v>114</v>
      </c>
      <c r="N276" s="3" t="s">
        <v>1007</v>
      </c>
      <c r="Q276" s="7">
        <v>0</v>
      </c>
      <c r="R276" s="3"/>
      <c r="S276" s="8">
        <v>0</v>
      </c>
      <c r="T276" s="11">
        <v>1</v>
      </c>
      <c r="W276" s="76"/>
      <c r="X276" s="16">
        <f t="shared" si="87"/>
        <v>0</v>
      </c>
      <c r="AC276" s="18">
        <f t="shared" si="85"/>
        <v>0</v>
      </c>
      <c r="AD276" s="19">
        <f t="shared" si="93"/>
        <v>51000</v>
      </c>
      <c r="AE276" s="21">
        <f t="shared" si="88"/>
        <v>0</v>
      </c>
      <c r="AF276" s="20">
        <f t="shared" si="94"/>
        <v>0</v>
      </c>
      <c r="AG276" s="20">
        <f t="shared" si="95"/>
        <v>0</v>
      </c>
      <c r="AH276" s="20">
        <f t="shared" si="96"/>
        <v>0</v>
      </c>
      <c r="AI276" s="20"/>
      <c r="AJ276" s="20"/>
      <c r="AK276" s="20">
        <f t="shared" si="80"/>
        <v>0</v>
      </c>
      <c r="AL276" s="171"/>
    </row>
    <row r="277" spans="1:38" ht="15.75" customHeight="1" x14ac:dyDescent="0.25">
      <c r="A277" s="3">
        <v>1177</v>
      </c>
      <c r="B277" s="14">
        <f t="shared" si="86"/>
        <v>5</v>
      </c>
      <c r="C277" s="9">
        <f t="shared" si="90"/>
        <v>45138</v>
      </c>
      <c r="D277" s="3" t="str">
        <f t="shared" si="91"/>
        <v>Municipalidad Laboulaye</v>
      </c>
      <c r="E277" s="14" t="str">
        <f t="shared" si="92"/>
        <v>1177Municipalidad Laboulaye5</v>
      </c>
      <c r="I277" s="10" t="s">
        <v>121</v>
      </c>
      <c r="J277" s="14" t="str">
        <f t="shared" si="84"/>
        <v>Control general del vehículo. Control tren delantero. Cambios bieletas barra estabilizadora lado derecho. Cambiar líquido refrigerante, limpieza y purgado del circuito. Service cambio de aceite y filtros.</v>
      </c>
      <c r="L277" s="3">
        <v>1</v>
      </c>
      <c r="M277" s="10" t="s">
        <v>115</v>
      </c>
      <c r="N277" s="3" t="s">
        <v>1007</v>
      </c>
      <c r="Q277" s="7">
        <v>0</v>
      </c>
      <c r="R277" s="3"/>
      <c r="S277" s="8">
        <v>0</v>
      </c>
      <c r="T277" s="11">
        <v>1</v>
      </c>
      <c r="W277" s="76"/>
      <c r="X277" s="16">
        <f t="shared" si="87"/>
        <v>0</v>
      </c>
      <c r="AC277" s="18">
        <f t="shared" si="85"/>
        <v>0</v>
      </c>
      <c r="AD277" s="19">
        <f t="shared" si="93"/>
        <v>51000</v>
      </c>
      <c r="AE277" s="21">
        <f t="shared" si="88"/>
        <v>0</v>
      </c>
      <c r="AF277" s="20">
        <f t="shared" si="94"/>
        <v>0</v>
      </c>
      <c r="AG277" s="20">
        <f t="shared" si="95"/>
        <v>0</v>
      </c>
      <c r="AH277" s="20">
        <f t="shared" si="96"/>
        <v>0</v>
      </c>
      <c r="AI277" s="20"/>
      <c r="AJ277" s="20"/>
      <c r="AK277" s="20">
        <f t="shared" si="80"/>
        <v>0</v>
      </c>
      <c r="AL277" s="171"/>
    </row>
    <row r="278" spans="1:38" ht="15.75" customHeight="1" x14ac:dyDescent="0.25">
      <c r="A278" s="3">
        <v>1177</v>
      </c>
      <c r="B278" s="14">
        <f t="shared" si="86"/>
        <v>6</v>
      </c>
      <c r="C278" s="9">
        <f t="shared" si="90"/>
        <v>45138</v>
      </c>
      <c r="D278" s="3" t="str">
        <f t="shared" si="91"/>
        <v>Municipalidad Laboulaye</v>
      </c>
      <c r="E278" s="14" t="str">
        <f t="shared" si="92"/>
        <v>1177Municipalidad Laboulaye6</v>
      </c>
      <c r="J278" s="14" t="str">
        <f t="shared" si="84"/>
        <v xml:space="preserve">Control general del vehículo. Control tren delantero. Cambios bieletas barra estabilizadora lado derecho. Cambiar líquido refrigerante, limpieza y purgado del circuito. Service cambio de aceite y filtros. </v>
      </c>
      <c r="L278" s="3">
        <v>1</v>
      </c>
      <c r="M278" s="10" t="s">
        <v>1003</v>
      </c>
      <c r="N278" s="3" t="s">
        <v>1007</v>
      </c>
      <c r="R278" s="3"/>
      <c r="S278" s="8">
        <v>0</v>
      </c>
      <c r="T278" s="11">
        <v>1</v>
      </c>
      <c r="W278" s="76"/>
      <c r="X278" s="16">
        <f t="shared" si="87"/>
        <v>0</v>
      </c>
      <c r="AC278" s="18">
        <f t="shared" si="85"/>
        <v>0</v>
      </c>
      <c r="AD278" s="19">
        <f t="shared" si="93"/>
        <v>51000</v>
      </c>
      <c r="AE278" s="21">
        <f t="shared" si="88"/>
        <v>0</v>
      </c>
      <c r="AF278" s="20">
        <f t="shared" si="94"/>
        <v>0</v>
      </c>
      <c r="AG278" s="20">
        <f t="shared" si="95"/>
        <v>0</v>
      </c>
      <c r="AH278" s="20">
        <f t="shared" si="96"/>
        <v>0</v>
      </c>
      <c r="AI278" s="20"/>
      <c r="AJ278" s="20"/>
      <c r="AK278" s="20">
        <f t="shared" si="80"/>
        <v>0</v>
      </c>
      <c r="AL278" s="171"/>
    </row>
    <row r="279" spans="1:38" ht="15.75" customHeight="1" x14ac:dyDescent="0.25">
      <c r="A279" s="3">
        <v>1177</v>
      </c>
      <c r="B279" s="14">
        <f t="shared" si="86"/>
        <v>7</v>
      </c>
      <c r="C279" s="9">
        <f t="shared" si="90"/>
        <v>45138</v>
      </c>
      <c r="D279" s="3" t="str">
        <f t="shared" si="91"/>
        <v>Municipalidad Laboulaye</v>
      </c>
      <c r="E279" s="14" t="str">
        <f t="shared" si="92"/>
        <v>1177Municipalidad Laboulaye7</v>
      </c>
      <c r="J279" s="14" t="str">
        <f t="shared" si="84"/>
        <v xml:space="preserve">Control general del vehículo. Control tren delantero. Cambios bieletas barra estabilizadora lado derecho. Cambiar líquido refrigerante, limpieza y purgado del circuito. Service cambio de aceite y filtros.  </v>
      </c>
      <c r="L279" s="3">
        <v>1</v>
      </c>
      <c r="M279" s="10" t="s">
        <v>1004</v>
      </c>
      <c r="N279" s="3" t="s">
        <v>1007</v>
      </c>
      <c r="R279" s="3"/>
      <c r="S279" s="8">
        <v>0</v>
      </c>
      <c r="T279" s="11">
        <v>2</v>
      </c>
      <c r="W279" s="76"/>
      <c r="X279" s="16">
        <f t="shared" si="87"/>
        <v>0</v>
      </c>
      <c r="AC279" s="18">
        <f t="shared" si="85"/>
        <v>0</v>
      </c>
      <c r="AD279" s="19">
        <f t="shared" si="93"/>
        <v>51000</v>
      </c>
      <c r="AE279" s="21">
        <f t="shared" si="88"/>
        <v>0</v>
      </c>
      <c r="AF279" s="20">
        <f t="shared" si="94"/>
        <v>0</v>
      </c>
      <c r="AG279" s="20">
        <f t="shared" si="95"/>
        <v>0</v>
      </c>
      <c r="AH279" s="20">
        <f t="shared" si="96"/>
        <v>0</v>
      </c>
      <c r="AI279" s="20"/>
      <c r="AJ279" s="20"/>
      <c r="AK279" s="20">
        <f t="shared" si="80"/>
        <v>0</v>
      </c>
      <c r="AL279" s="171"/>
    </row>
    <row r="280" spans="1:38" ht="15.75" customHeight="1" x14ac:dyDescent="0.25">
      <c r="A280" s="3">
        <v>1177</v>
      </c>
      <c r="B280" s="14">
        <f t="shared" si="86"/>
        <v>8</v>
      </c>
      <c r="C280" s="9">
        <f t="shared" si="90"/>
        <v>45138</v>
      </c>
      <c r="D280" s="3" t="str">
        <f t="shared" si="91"/>
        <v>Municipalidad Laboulaye</v>
      </c>
      <c r="E280" s="14" t="str">
        <f t="shared" si="92"/>
        <v>1177Municipalidad Laboulaye8</v>
      </c>
      <c r="J280" s="14" t="str">
        <f t="shared" si="84"/>
        <v xml:space="preserve">Control general del vehículo. Control tren delantero. Cambios bieletas barra estabilizadora lado derecho. Cambiar líquido refrigerante, limpieza y purgado del circuito. Service cambio de aceite y filtros.   </v>
      </c>
      <c r="L280" s="3">
        <v>1</v>
      </c>
      <c r="M280" s="10" t="s">
        <v>1005</v>
      </c>
      <c r="N280" s="3" t="s">
        <v>1007</v>
      </c>
      <c r="Q280" s="7">
        <v>0</v>
      </c>
      <c r="R280" s="3"/>
      <c r="S280" s="8">
        <v>0</v>
      </c>
      <c r="T280" s="11">
        <v>5</v>
      </c>
      <c r="W280" s="76"/>
      <c r="X280" s="16">
        <f t="shared" si="87"/>
        <v>0</v>
      </c>
      <c r="AC280" s="18">
        <f t="shared" si="85"/>
        <v>0</v>
      </c>
      <c r="AD280" s="19">
        <f t="shared" si="93"/>
        <v>51000</v>
      </c>
      <c r="AE280" s="21">
        <f t="shared" si="88"/>
        <v>0</v>
      </c>
      <c r="AF280" s="20">
        <f t="shared" si="94"/>
        <v>0</v>
      </c>
      <c r="AG280" s="20">
        <f t="shared" si="95"/>
        <v>0</v>
      </c>
      <c r="AH280" s="20">
        <f t="shared" si="96"/>
        <v>0</v>
      </c>
      <c r="AI280" s="20"/>
      <c r="AJ280" s="20"/>
      <c r="AK280" s="20">
        <f t="shared" si="80"/>
        <v>0</v>
      </c>
      <c r="AL280" s="171"/>
    </row>
    <row r="281" spans="1:38" ht="15.75" customHeight="1" x14ac:dyDescent="0.25">
      <c r="A281" s="3">
        <v>1178</v>
      </c>
      <c r="B281" s="14">
        <f t="shared" si="86"/>
        <v>1</v>
      </c>
      <c r="C281" s="9">
        <v>45138</v>
      </c>
      <c r="D281" s="3" t="s">
        <v>3724</v>
      </c>
      <c r="E281" s="14" t="str">
        <f t="shared" si="92"/>
        <v>1178Transporte del Interior1</v>
      </c>
      <c r="F281" s="119">
        <v>903</v>
      </c>
      <c r="G281" s="119" t="s">
        <v>1008</v>
      </c>
      <c r="I281" s="10" t="s">
        <v>202</v>
      </c>
      <c r="J281" s="14" t="str">
        <f t="shared" si="84"/>
        <v>Desarmar suspensión lado izquierdo.</v>
      </c>
      <c r="L281" s="3">
        <v>1</v>
      </c>
      <c r="N281" s="3" t="s">
        <v>1007</v>
      </c>
      <c r="R281" s="3" t="s">
        <v>1479</v>
      </c>
      <c r="S281" s="8">
        <v>0</v>
      </c>
      <c r="W281" s="76"/>
      <c r="X281" s="16">
        <f t="shared" si="87"/>
        <v>0</v>
      </c>
      <c r="AC281" s="18">
        <f t="shared" si="85"/>
        <v>0</v>
      </c>
      <c r="AD281" s="19">
        <f t="shared" si="93"/>
        <v>0</v>
      </c>
      <c r="AE281" s="21">
        <f t="shared" si="88"/>
        <v>0</v>
      </c>
      <c r="AF281" s="20">
        <f t="shared" si="94"/>
        <v>0</v>
      </c>
      <c r="AG281" s="20">
        <f t="shared" si="95"/>
        <v>0</v>
      </c>
      <c r="AH281" s="20">
        <f t="shared" si="96"/>
        <v>20000</v>
      </c>
      <c r="AI281" s="20"/>
      <c r="AJ281" s="20"/>
      <c r="AK281" s="20">
        <f t="shared" si="80"/>
        <v>20000</v>
      </c>
      <c r="AL281" s="171"/>
    </row>
    <row r="282" spans="1:38" ht="15.75" customHeight="1" x14ac:dyDescent="0.25">
      <c r="A282" s="3">
        <v>1178</v>
      </c>
      <c r="B282" s="14">
        <f t="shared" si="86"/>
        <v>2</v>
      </c>
      <c r="C282" s="9">
        <f>IF(A282=A281,C281,"")</f>
        <v>45138</v>
      </c>
      <c r="D282" s="3" t="str">
        <f>IF(A282=A281,D281,"")</f>
        <v>Transporte del Interior</v>
      </c>
      <c r="E282" s="14" t="str">
        <f t="shared" si="92"/>
        <v>1178Transporte del Interior2</v>
      </c>
      <c r="I282" s="10" t="s">
        <v>1009</v>
      </c>
      <c r="J282" s="14" t="str">
        <f t="shared" si="84"/>
        <v>Desarmar suspensión lado izquierdo. Cambiar ambos bujes de parrilla inferior y bujes de punta barra estabilizadora.</v>
      </c>
      <c r="L282" s="3">
        <v>1</v>
      </c>
      <c r="N282" s="3" t="s">
        <v>1007</v>
      </c>
      <c r="R282" s="3"/>
      <c r="S282" s="8">
        <v>0</v>
      </c>
      <c r="W282" s="76"/>
      <c r="X282" s="16">
        <f t="shared" si="87"/>
        <v>0</v>
      </c>
      <c r="Y282" s="3">
        <v>1</v>
      </c>
      <c r="AB282" s="4">
        <v>20000</v>
      </c>
      <c r="AC282" s="18">
        <f t="shared" si="85"/>
        <v>20000</v>
      </c>
      <c r="AD282" s="19">
        <f t="shared" si="93"/>
        <v>20000</v>
      </c>
      <c r="AE282" s="21">
        <f t="shared" si="88"/>
        <v>0</v>
      </c>
      <c r="AF282" s="20">
        <f t="shared" si="94"/>
        <v>0</v>
      </c>
      <c r="AG282" s="20">
        <f t="shared" si="95"/>
        <v>0</v>
      </c>
      <c r="AH282" s="20">
        <f t="shared" si="96"/>
        <v>0</v>
      </c>
      <c r="AI282" s="20"/>
      <c r="AJ282" s="20"/>
      <c r="AK282" s="20">
        <f t="shared" si="80"/>
        <v>0</v>
      </c>
      <c r="AL282" s="171"/>
    </row>
    <row r="283" spans="1:38" ht="15.75" customHeight="1" x14ac:dyDescent="0.25">
      <c r="A283" s="3">
        <v>1178</v>
      </c>
      <c r="B283" s="14">
        <f t="shared" si="86"/>
        <v>3</v>
      </c>
      <c r="C283" s="9">
        <f>IF(A283=A282,C282,"")</f>
        <v>45138</v>
      </c>
      <c r="D283" s="3" t="str">
        <f>IF(A283=A282,D282,"")</f>
        <v>Transporte del Interior</v>
      </c>
      <c r="E283" s="14" t="str">
        <f t="shared" si="92"/>
        <v>1178Transporte del Interior3</v>
      </c>
      <c r="I283" s="10" t="s">
        <v>91</v>
      </c>
      <c r="J283" s="14" t="str">
        <f t="shared" si="84"/>
        <v>Desarmar suspensión lado izquierdo. Cambiar ambos bujes de parrilla inferior y bujes de punta barra estabilizadora. Control tren delantero.</v>
      </c>
      <c r="L283" s="3">
        <v>1</v>
      </c>
      <c r="N283" s="3" t="s">
        <v>1007</v>
      </c>
      <c r="S283" s="8">
        <v>0</v>
      </c>
      <c r="W283" s="76"/>
      <c r="X283" s="16">
        <f t="shared" si="87"/>
        <v>0</v>
      </c>
      <c r="AC283" s="18">
        <f t="shared" si="85"/>
        <v>0</v>
      </c>
      <c r="AD283" s="19">
        <f t="shared" si="93"/>
        <v>20000</v>
      </c>
      <c r="AE283" s="21">
        <f t="shared" si="88"/>
        <v>0</v>
      </c>
      <c r="AF283" s="20">
        <f t="shared" si="94"/>
        <v>0</v>
      </c>
      <c r="AG283" s="20">
        <f t="shared" si="95"/>
        <v>0</v>
      </c>
      <c r="AH283" s="20">
        <f t="shared" si="96"/>
        <v>0</v>
      </c>
      <c r="AI283" s="20"/>
      <c r="AJ283" s="20"/>
      <c r="AK283" s="20">
        <f t="shared" si="80"/>
        <v>0</v>
      </c>
      <c r="AL283" s="171"/>
    </row>
    <row r="284" spans="1:38" ht="15.75" customHeight="1" x14ac:dyDescent="0.25">
      <c r="A284" s="3">
        <v>1178</v>
      </c>
      <c r="B284" s="14">
        <f t="shared" si="86"/>
        <v>4</v>
      </c>
      <c r="C284" s="9">
        <f>IF(A284=A283,C283,"")</f>
        <v>45138</v>
      </c>
      <c r="D284" s="3" t="str">
        <f>IF(A284=A283,D283,"")</f>
        <v>Transporte del Interior</v>
      </c>
      <c r="E284" s="14" t="str">
        <f t="shared" si="92"/>
        <v>1178Transporte del Interior4</v>
      </c>
      <c r="I284" s="10" t="s">
        <v>1010</v>
      </c>
      <c r="J284" s="14" t="str">
        <f t="shared" si="84"/>
        <v>Desarmar suspensión lado izquierdo. Cambiar ambos bujes de parrilla inferior y bujes de punta barra estabilizadora. Control tren delantero. Cambiar soporte caja velocidad inferior.</v>
      </c>
      <c r="L284" s="3">
        <v>1</v>
      </c>
      <c r="N284" s="3" t="s">
        <v>1007</v>
      </c>
      <c r="S284" s="8">
        <v>0</v>
      </c>
      <c r="W284" s="76"/>
      <c r="X284" s="16">
        <f t="shared" si="87"/>
        <v>0</v>
      </c>
      <c r="AC284" s="18">
        <f t="shared" si="85"/>
        <v>0</v>
      </c>
      <c r="AD284" s="19">
        <f t="shared" si="93"/>
        <v>20000</v>
      </c>
      <c r="AE284" s="21">
        <f t="shared" si="88"/>
        <v>0</v>
      </c>
      <c r="AF284" s="20">
        <f t="shared" si="94"/>
        <v>0</v>
      </c>
      <c r="AG284" s="20">
        <f t="shared" si="95"/>
        <v>0</v>
      </c>
      <c r="AH284" s="20">
        <f t="shared" si="96"/>
        <v>0</v>
      </c>
      <c r="AI284" s="20"/>
      <c r="AJ284" s="20"/>
      <c r="AK284" s="20">
        <f t="shared" si="80"/>
        <v>0</v>
      </c>
      <c r="AL284" s="171"/>
    </row>
    <row r="285" spans="1:38" ht="15.75" customHeight="1" x14ac:dyDescent="0.25">
      <c r="A285" s="3">
        <v>1179</v>
      </c>
      <c r="B285" s="14">
        <f t="shared" si="86"/>
        <v>1</v>
      </c>
      <c r="C285" s="9">
        <v>45139</v>
      </c>
      <c r="D285" s="3" t="s">
        <v>509</v>
      </c>
      <c r="E285" s="14" t="str">
        <f t="shared" si="92"/>
        <v>1179Merlo Teresa1</v>
      </c>
      <c r="F285" s="119" t="s">
        <v>1011</v>
      </c>
      <c r="G285" s="119" t="s">
        <v>1012</v>
      </c>
      <c r="H285" s="119">
        <v>119616</v>
      </c>
      <c r="I285" s="10" t="s">
        <v>1013</v>
      </c>
      <c r="J285" s="14" t="str">
        <f t="shared" ref="J285:J316" si="97">IF(A285=A284,CONCATENATE(J284," ",I285),I285)</f>
        <v xml:space="preserve">Service cambio de aceite y filtros. </v>
      </c>
      <c r="L285" s="3">
        <v>1</v>
      </c>
      <c r="M285" s="10" t="s">
        <v>728</v>
      </c>
      <c r="N285" s="3" t="s">
        <v>84</v>
      </c>
      <c r="Q285" s="7">
        <v>1360</v>
      </c>
      <c r="R285" s="7" t="s">
        <v>1478</v>
      </c>
      <c r="S285" s="8">
        <f t="shared" ref="S285:S294" si="98">+(W285-Q285)/Q285</f>
        <v>1.2977941176470589</v>
      </c>
      <c r="T285" s="11">
        <v>4.5</v>
      </c>
      <c r="W285" s="76">
        <v>3125</v>
      </c>
      <c r="X285" s="16">
        <f t="shared" si="87"/>
        <v>14062.5</v>
      </c>
      <c r="Y285" s="3">
        <v>1</v>
      </c>
      <c r="AB285" s="4">
        <v>20000</v>
      </c>
      <c r="AC285" s="18">
        <f t="shared" si="85"/>
        <v>20000</v>
      </c>
      <c r="AD285" s="19">
        <f t="shared" si="93"/>
        <v>20000</v>
      </c>
      <c r="AE285" s="21">
        <f t="shared" si="88"/>
        <v>6120</v>
      </c>
      <c r="AF285" s="20">
        <f t="shared" si="94"/>
        <v>9960</v>
      </c>
      <c r="AG285" s="20">
        <f t="shared" si="95"/>
        <v>32862.5</v>
      </c>
      <c r="AH285" s="20">
        <f t="shared" si="96"/>
        <v>20000</v>
      </c>
      <c r="AI285" s="20"/>
      <c r="AJ285" s="20"/>
      <c r="AK285" s="20">
        <f t="shared" si="80"/>
        <v>52862.5</v>
      </c>
      <c r="AL285" s="171"/>
    </row>
    <row r="286" spans="1:38" ht="15.75" customHeight="1" x14ac:dyDescent="0.25">
      <c r="A286" s="3">
        <v>1179</v>
      </c>
      <c r="B286" s="14">
        <f t="shared" si="86"/>
        <v>2</v>
      </c>
      <c r="C286" s="9">
        <f>IF(A286=A285,C285,"")</f>
        <v>45139</v>
      </c>
      <c r="D286" s="3" t="str">
        <f>IF(A286=A285,D285,"")</f>
        <v>Merlo Teresa</v>
      </c>
      <c r="E286" s="14" t="str">
        <f t="shared" si="92"/>
        <v>1179Merlo Teresa2</v>
      </c>
      <c r="I286" s="10" t="s">
        <v>122</v>
      </c>
      <c r="J286" s="14" t="str">
        <f t="shared" si="97"/>
        <v>Service cambio de aceite y filtros.  Control del vehículo.</v>
      </c>
      <c r="L286" s="3">
        <v>1</v>
      </c>
      <c r="M286" s="10" t="s">
        <v>21</v>
      </c>
      <c r="N286" s="3" t="s">
        <v>84</v>
      </c>
      <c r="Q286" s="7">
        <v>1800</v>
      </c>
      <c r="S286" s="8">
        <f t="shared" si="98"/>
        <v>0.88888888888888884</v>
      </c>
      <c r="T286" s="11">
        <v>1</v>
      </c>
      <c r="W286" s="76">
        <v>3400</v>
      </c>
      <c r="X286" s="16">
        <f t="shared" si="87"/>
        <v>3400</v>
      </c>
      <c r="AC286" s="18">
        <f t="shared" si="85"/>
        <v>0</v>
      </c>
      <c r="AD286" s="19">
        <f t="shared" si="93"/>
        <v>20000</v>
      </c>
      <c r="AE286" s="21">
        <f t="shared" si="88"/>
        <v>1800</v>
      </c>
      <c r="AF286" s="20">
        <f t="shared" si="94"/>
        <v>0</v>
      </c>
      <c r="AG286" s="20">
        <f t="shared" si="95"/>
        <v>0</v>
      </c>
      <c r="AH286" s="20">
        <f t="shared" si="96"/>
        <v>0</v>
      </c>
      <c r="AI286" s="20"/>
      <c r="AJ286" s="20"/>
      <c r="AK286" s="20">
        <f t="shared" ref="AK286:AK352" si="99">AH286+AG286</f>
        <v>0</v>
      </c>
      <c r="AL286" s="171"/>
    </row>
    <row r="287" spans="1:38" ht="15.75" customHeight="1" x14ac:dyDescent="0.25">
      <c r="A287" s="3">
        <v>1179</v>
      </c>
      <c r="B287" s="14">
        <f t="shared" si="86"/>
        <v>3</v>
      </c>
      <c r="C287" s="9">
        <f>IF(A287=A286,C286,"")</f>
        <v>45139</v>
      </c>
      <c r="D287" s="3" t="str">
        <f>IF(A287=A286,D286,"")</f>
        <v>Merlo Teresa</v>
      </c>
      <c r="E287" s="14" t="str">
        <f t="shared" si="92"/>
        <v>1179Merlo Teresa3</v>
      </c>
      <c r="I287" s="10" t="s">
        <v>905</v>
      </c>
      <c r="J287" s="14" t="str">
        <f t="shared" si="97"/>
        <v>Service cambio de aceite y filtros.  Control del vehículo. Rotación.</v>
      </c>
      <c r="L287" s="3">
        <v>1</v>
      </c>
      <c r="M287" s="10" t="s">
        <v>19</v>
      </c>
      <c r="N287" s="3" t="s">
        <v>84</v>
      </c>
      <c r="Q287" s="7">
        <v>2400</v>
      </c>
      <c r="S287" s="8">
        <f t="shared" si="98"/>
        <v>1.4166666666666667</v>
      </c>
      <c r="T287" s="11">
        <v>1</v>
      </c>
      <c r="W287" s="76">
        <v>5800</v>
      </c>
      <c r="X287" s="16">
        <f t="shared" si="87"/>
        <v>5800</v>
      </c>
      <c r="AC287" s="18">
        <f t="shared" si="85"/>
        <v>0</v>
      </c>
      <c r="AD287" s="19">
        <f t="shared" si="93"/>
        <v>20000</v>
      </c>
      <c r="AE287" s="21">
        <f t="shared" si="88"/>
        <v>2400</v>
      </c>
      <c r="AF287" s="20">
        <f t="shared" si="94"/>
        <v>0</v>
      </c>
      <c r="AG287" s="20">
        <f t="shared" si="95"/>
        <v>0</v>
      </c>
      <c r="AH287" s="20">
        <f t="shared" si="96"/>
        <v>0</v>
      </c>
      <c r="AI287" s="20"/>
      <c r="AJ287" s="20"/>
      <c r="AK287" s="20">
        <f t="shared" si="99"/>
        <v>0</v>
      </c>
      <c r="AL287" s="171"/>
    </row>
    <row r="288" spans="1:38" ht="15.75" customHeight="1" x14ac:dyDescent="0.25">
      <c r="A288" s="3">
        <v>1179</v>
      </c>
      <c r="B288" s="14">
        <f t="shared" si="86"/>
        <v>4</v>
      </c>
      <c r="C288" s="9">
        <f>IF(A288=A287,C287,"")</f>
        <v>45139</v>
      </c>
      <c r="D288" s="3" t="str">
        <f>IF(A288=A287,D287,"")</f>
        <v>Merlo Teresa</v>
      </c>
      <c r="E288" s="14" t="str">
        <f t="shared" si="92"/>
        <v>1179Merlo Teresa4</v>
      </c>
      <c r="J288" s="14" t="str">
        <f t="shared" si="97"/>
        <v xml:space="preserve">Service cambio de aceite y filtros.  Control del vehículo. Rotación. </v>
      </c>
      <c r="L288" s="3">
        <v>1</v>
      </c>
      <c r="M288" s="10" t="s">
        <v>684</v>
      </c>
      <c r="N288" s="3" t="s">
        <v>84</v>
      </c>
      <c r="Q288" s="7">
        <v>2400</v>
      </c>
      <c r="S288" s="8">
        <f t="shared" si="98"/>
        <v>1.75</v>
      </c>
      <c r="T288" s="11">
        <v>1</v>
      </c>
      <c r="W288" s="76">
        <v>6600</v>
      </c>
      <c r="X288" s="16">
        <f t="shared" si="87"/>
        <v>6600</v>
      </c>
      <c r="AC288" s="18">
        <f t="shared" si="85"/>
        <v>0</v>
      </c>
      <c r="AD288" s="19">
        <f t="shared" si="93"/>
        <v>20000</v>
      </c>
      <c r="AE288" s="21">
        <f t="shared" si="88"/>
        <v>2400</v>
      </c>
      <c r="AF288" s="20">
        <f t="shared" si="94"/>
        <v>0</v>
      </c>
      <c r="AG288" s="20">
        <f t="shared" si="95"/>
        <v>0</v>
      </c>
      <c r="AH288" s="20">
        <f t="shared" si="96"/>
        <v>0</v>
      </c>
      <c r="AI288" s="20"/>
      <c r="AJ288" s="20"/>
      <c r="AK288" s="20">
        <f t="shared" si="99"/>
        <v>0</v>
      </c>
      <c r="AL288" s="171"/>
    </row>
    <row r="289" spans="1:41" ht="15.75" customHeight="1" x14ac:dyDescent="0.25">
      <c r="A289" s="3">
        <v>1179</v>
      </c>
      <c r="B289" s="14">
        <f t="shared" si="86"/>
        <v>5</v>
      </c>
      <c r="C289" s="9">
        <f>IF(A289=A288,C288,"")</f>
        <v>45139</v>
      </c>
      <c r="D289" s="3" t="str">
        <f>IF(A289=A288,D288,"")</f>
        <v>Merlo Teresa</v>
      </c>
      <c r="E289" s="14" t="str">
        <f t="shared" si="92"/>
        <v>1179Merlo Teresa5</v>
      </c>
      <c r="J289" s="14" t="str">
        <f t="shared" si="97"/>
        <v xml:space="preserve">Service cambio de aceite y filtros.  Control del vehículo. Rotación.  </v>
      </c>
      <c r="L289" s="3">
        <v>1</v>
      </c>
      <c r="M289" s="10" t="s">
        <v>115</v>
      </c>
      <c r="N289" s="3" t="s">
        <v>84</v>
      </c>
      <c r="Q289" s="7">
        <v>2000</v>
      </c>
      <c r="S289" s="8">
        <f t="shared" si="98"/>
        <v>0.5</v>
      </c>
      <c r="T289" s="11">
        <v>1</v>
      </c>
      <c r="W289" s="76">
        <v>3000</v>
      </c>
      <c r="X289" s="16">
        <f t="shared" si="87"/>
        <v>3000</v>
      </c>
      <c r="AC289" s="18">
        <f t="shared" si="85"/>
        <v>0</v>
      </c>
      <c r="AD289" s="19">
        <f t="shared" si="93"/>
        <v>20000</v>
      </c>
      <c r="AE289" s="21">
        <f t="shared" si="88"/>
        <v>2000</v>
      </c>
      <c r="AF289" s="20">
        <f t="shared" si="94"/>
        <v>0</v>
      </c>
      <c r="AG289" s="20">
        <f t="shared" si="95"/>
        <v>0</v>
      </c>
      <c r="AH289" s="20">
        <f t="shared" si="96"/>
        <v>0</v>
      </c>
      <c r="AI289" s="20"/>
      <c r="AJ289" s="20"/>
      <c r="AK289" s="20">
        <f t="shared" si="99"/>
        <v>0</v>
      </c>
      <c r="AL289" s="171"/>
    </row>
    <row r="290" spans="1:41" ht="15.75" customHeight="1" x14ac:dyDescent="0.25">
      <c r="A290" s="3">
        <v>1180</v>
      </c>
      <c r="B290" s="14">
        <f t="shared" si="86"/>
        <v>1</v>
      </c>
      <c r="C290" s="9">
        <v>45139</v>
      </c>
      <c r="D290" s="3" t="s">
        <v>1014</v>
      </c>
      <c r="E290" s="14" t="str">
        <f t="shared" si="92"/>
        <v>1180Bertaina Jesica1</v>
      </c>
      <c r="F290" s="119" t="s">
        <v>1015</v>
      </c>
      <c r="G290" s="119" t="s">
        <v>1016</v>
      </c>
      <c r="H290" s="119">
        <v>38379</v>
      </c>
      <c r="I290" s="10" t="s">
        <v>121</v>
      </c>
      <c r="J290" s="14" t="str">
        <f t="shared" si="97"/>
        <v>Service cambio de aceite y filtros.</v>
      </c>
      <c r="L290" s="3">
        <v>1</v>
      </c>
      <c r="M290" s="10" t="s">
        <v>222</v>
      </c>
      <c r="N290" s="3" t="s">
        <v>84</v>
      </c>
      <c r="Q290" s="7">
        <v>2366</v>
      </c>
      <c r="R290" s="7" t="s">
        <v>1478</v>
      </c>
      <c r="S290" s="8">
        <f t="shared" si="98"/>
        <v>0.32079459002535926</v>
      </c>
      <c r="T290" s="11">
        <v>4.5</v>
      </c>
      <c r="W290" s="76">
        <v>3125</v>
      </c>
      <c r="X290" s="16">
        <f t="shared" si="87"/>
        <v>14062.5</v>
      </c>
      <c r="AC290" s="18">
        <f t="shared" si="85"/>
        <v>0</v>
      </c>
      <c r="AD290" s="19">
        <f t="shared" si="93"/>
        <v>0</v>
      </c>
      <c r="AE290" s="21">
        <f t="shared" si="88"/>
        <v>10647</v>
      </c>
      <c r="AF290" s="20">
        <f t="shared" si="94"/>
        <v>11886</v>
      </c>
      <c r="AG290" s="20">
        <f t="shared" si="95"/>
        <v>28762.5</v>
      </c>
      <c r="AH290" s="20">
        <f t="shared" si="96"/>
        <v>25000</v>
      </c>
      <c r="AI290" s="20"/>
      <c r="AJ290" s="20"/>
      <c r="AK290" s="20">
        <f t="shared" si="99"/>
        <v>53762.5</v>
      </c>
      <c r="AL290" s="171"/>
    </row>
    <row r="291" spans="1:41" ht="15.75" customHeight="1" x14ac:dyDescent="0.25">
      <c r="A291" s="3">
        <v>1180</v>
      </c>
      <c r="B291" s="14">
        <f t="shared" si="86"/>
        <v>2</v>
      </c>
      <c r="C291" s="9">
        <f>IF(A291=A290,C290,"")</f>
        <v>45139</v>
      </c>
      <c r="D291" s="3" t="str">
        <f>IF(A291=A290,D290,"")</f>
        <v>Bertaina Jesica</v>
      </c>
      <c r="E291" s="14" t="str">
        <f t="shared" si="92"/>
        <v>1180Bertaina Jesica2</v>
      </c>
      <c r="I291" s="10" t="s">
        <v>893</v>
      </c>
      <c r="J291" s="14" t="str">
        <f t="shared" si="97"/>
        <v>Service cambio de aceite y filtros. Control de vehículo.</v>
      </c>
      <c r="L291" s="3">
        <v>1</v>
      </c>
      <c r="M291" s="10" t="s">
        <v>21</v>
      </c>
      <c r="N291" s="3" t="s">
        <v>101</v>
      </c>
      <c r="Q291" s="7">
        <f>+W291*0.8</f>
        <v>2720</v>
      </c>
      <c r="S291" s="8">
        <f t="shared" si="98"/>
        <v>0.25</v>
      </c>
      <c r="T291" s="11">
        <v>1</v>
      </c>
      <c r="W291" s="76">
        <v>3400</v>
      </c>
      <c r="X291" s="16">
        <f t="shared" si="87"/>
        <v>3400</v>
      </c>
      <c r="Y291" s="3">
        <v>1</v>
      </c>
      <c r="AB291" s="4">
        <v>25000</v>
      </c>
      <c r="AC291" s="18">
        <f t="shared" si="85"/>
        <v>25000</v>
      </c>
      <c r="AD291" s="19">
        <f t="shared" si="93"/>
        <v>25000</v>
      </c>
      <c r="AE291" s="21">
        <f t="shared" si="88"/>
        <v>2720</v>
      </c>
      <c r="AF291" s="20">
        <f t="shared" si="94"/>
        <v>0</v>
      </c>
      <c r="AG291" s="20">
        <f t="shared" si="95"/>
        <v>0</v>
      </c>
      <c r="AH291" s="20">
        <f t="shared" si="96"/>
        <v>0</v>
      </c>
      <c r="AI291" s="20"/>
      <c r="AJ291" s="20"/>
      <c r="AK291" s="20">
        <f t="shared" si="99"/>
        <v>0</v>
      </c>
      <c r="AL291" s="171"/>
    </row>
    <row r="292" spans="1:41" ht="15.75" customHeight="1" x14ac:dyDescent="0.25">
      <c r="A292" s="3">
        <v>1180</v>
      </c>
      <c r="B292" s="14">
        <f t="shared" si="86"/>
        <v>3</v>
      </c>
      <c r="C292" s="9">
        <f>IF(A292=A291,C291,"")</f>
        <v>45139</v>
      </c>
      <c r="D292" s="3" t="str">
        <f>IF(A292=A291,D291,"")</f>
        <v>Bertaina Jesica</v>
      </c>
      <c r="E292" s="14" t="str">
        <f t="shared" si="92"/>
        <v>1180Bertaina Jesica3</v>
      </c>
      <c r="I292" s="10" t="s">
        <v>884</v>
      </c>
      <c r="J292" s="14" t="str">
        <f t="shared" si="97"/>
        <v>Service cambio de aceite y filtros. Control de vehículo. Control de bujías.</v>
      </c>
      <c r="L292" s="3">
        <v>1</v>
      </c>
      <c r="M292" s="10" t="s">
        <v>19</v>
      </c>
      <c r="N292" s="3" t="s">
        <v>84</v>
      </c>
      <c r="Q292" s="7">
        <v>2400</v>
      </c>
      <c r="S292" s="8">
        <f t="shared" si="98"/>
        <v>1.0416666666666667</v>
      </c>
      <c r="T292" s="11">
        <v>1</v>
      </c>
      <c r="W292" s="76">
        <v>4900</v>
      </c>
      <c r="X292" s="16">
        <f t="shared" si="87"/>
        <v>4900</v>
      </c>
      <c r="AC292" s="18">
        <f t="shared" si="85"/>
        <v>0</v>
      </c>
      <c r="AD292" s="19">
        <f t="shared" si="93"/>
        <v>25000</v>
      </c>
      <c r="AE292" s="21">
        <f t="shared" si="88"/>
        <v>2400</v>
      </c>
      <c r="AF292" s="20">
        <f t="shared" si="94"/>
        <v>0</v>
      </c>
      <c r="AG292" s="20">
        <f t="shared" si="95"/>
        <v>0</v>
      </c>
      <c r="AH292" s="20">
        <f t="shared" si="96"/>
        <v>0</v>
      </c>
      <c r="AI292" s="20"/>
      <c r="AJ292" s="20"/>
      <c r="AK292" s="20">
        <f t="shared" si="99"/>
        <v>0</v>
      </c>
      <c r="AL292" s="171"/>
    </row>
    <row r="293" spans="1:41" ht="15.75" customHeight="1" x14ac:dyDescent="0.25">
      <c r="A293" s="3">
        <v>1180</v>
      </c>
      <c r="B293" s="14">
        <f t="shared" si="86"/>
        <v>4</v>
      </c>
      <c r="C293" s="9">
        <f>IF(A293=A292,C292,"")</f>
        <v>45139</v>
      </c>
      <c r="D293" s="3" t="str">
        <f>IF(A293=A292,D292,"")</f>
        <v>Bertaina Jesica</v>
      </c>
      <c r="E293" s="14" t="str">
        <f t="shared" si="92"/>
        <v>1180Bertaina Jesica4</v>
      </c>
      <c r="I293" s="10" t="s">
        <v>883</v>
      </c>
      <c r="J293" s="14" t="str">
        <f t="shared" si="97"/>
        <v xml:space="preserve">Service cambio de aceite y filtros. Control de vehículo. Control de bujías. Lavado del motor. </v>
      </c>
      <c r="L293" s="3">
        <v>1</v>
      </c>
      <c r="M293" s="10" t="s">
        <v>114</v>
      </c>
      <c r="N293" s="3" t="s">
        <v>84</v>
      </c>
      <c r="Q293" s="7">
        <v>2400</v>
      </c>
      <c r="S293" s="8">
        <f t="shared" si="98"/>
        <v>0.45833333333333331</v>
      </c>
      <c r="T293" s="11">
        <v>1</v>
      </c>
      <c r="W293" s="76">
        <v>3500</v>
      </c>
      <c r="X293" s="16">
        <f t="shared" si="87"/>
        <v>3500</v>
      </c>
      <c r="AC293" s="18">
        <f t="shared" si="85"/>
        <v>0</v>
      </c>
      <c r="AD293" s="19">
        <f t="shared" si="93"/>
        <v>25000</v>
      </c>
      <c r="AE293" s="21">
        <f t="shared" si="88"/>
        <v>2400</v>
      </c>
      <c r="AF293" s="20">
        <f t="shared" si="94"/>
        <v>0</v>
      </c>
      <c r="AG293" s="20">
        <f t="shared" si="95"/>
        <v>0</v>
      </c>
      <c r="AH293" s="20">
        <f t="shared" si="96"/>
        <v>0</v>
      </c>
      <c r="AI293" s="20"/>
      <c r="AJ293" s="20"/>
      <c r="AK293" s="20">
        <f t="shared" si="99"/>
        <v>0</v>
      </c>
      <c r="AL293" s="171"/>
      <c r="AO293" s="3" t="s">
        <v>868</v>
      </c>
    </row>
    <row r="294" spans="1:41" ht="15.75" customHeight="1" x14ac:dyDescent="0.25">
      <c r="A294" s="3">
        <v>1180</v>
      </c>
      <c r="B294" s="14">
        <f t="shared" si="86"/>
        <v>5</v>
      </c>
      <c r="C294" s="9">
        <f>IF(A294=A293,C293,"")</f>
        <v>45139</v>
      </c>
      <c r="D294" s="3" t="str">
        <f>IF(A294=A293,D293,"")</f>
        <v>Bertaina Jesica</v>
      </c>
      <c r="E294" s="14" t="str">
        <f t="shared" si="92"/>
        <v>1180Bertaina Jesica5</v>
      </c>
      <c r="I294" s="10" t="s">
        <v>1017</v>
      </c>
      <c r="J294" s="14" t="str">
        <f t="shared" si="97"/>
        <v>Service cambio de aceite y filtros. Control de vehículo. Control de bujías. Lavado del motor.  Control del tren delantero y alineación.</v>
      </c>
      <c r="L294" s="3">
        <v>1</v>
      </c>
      <c r="M294" s="10" t="s">
        <v>115</v>
      </c>
      <c r="N294" s="3" t="s">
        <v>84</v>
      </c>
      <c r="Q294" s="7">
        <v>2000</v>
      </c>
      <c r="S294" s="8">
        <f t="shared" si="98"/>
        <v>0.45</v>
      </c>
      <c r="T294" s="11">
        <v>1</v>
      </c>
      <c r="W294" s="76">
        <v>2900</v>
      </c>
      <c r="X294" s="16">
        <f t="shared" si="87"/>
        <v>2900</v>
      </c>
      <c r="AC294" s="18">
        <f t="shared" si="85"/>
        <v>0</v>
      </c>
      <c r="AD294" s="19">
        <f t="shared" si="93"/>
        <v>25000</v>
      </c>
      <c r="AE294" s="21">
        <f t="shared" si="88"/>
        <v>2000</v>
      </c>
      <c r="AF294" s="20">
        <f t="shared" si="94"/>
        <v>0</v>
      </c>
      <c r="AG294" s="20">
        <f t="shared" si="95"/>
        <v>0</v>
      </c>
      <c r="AH294" s="20">
        <f t="shared" si="96"/>
        <v>0</v>
      </c>
      <c r="AI294" s="20"/>
      <c r="AJ294" s="20"/>
      <c r="AK294" s="20">
        <f t="shared" si="99"/>
        <v>0</v>
      </c>
      <c r="AL294" s="171"/>
    </row>
    <row r="295" spans="1:41" ht="15.75" customHeight="1" x14ac:dyDescent="0.25">
      <c r="A295" s="3">
        <v>1181</v>
      </c>
      <c r="B295" s="14">
        <f t="shared" si="86"/>
        <v>1</v>
      </c>
      <c r="C295" s="9">
        <v>45140</v>
      </c>
      <c r="D295" s="3" t="s">
        <v>746</v>
      </c>
      <c r="E295" s="14" t="str">
        <f t="shared" si="92"/>
        <v>1181Medic1</v>
      </c>
      <c r="G295" s="119" t="s">
        <v>1018</v>
      </c>
      <c r="I295" s="10" t="s">
        <v>1019</v>
      </c>
      <c r="J295" s="14" t="str">
        <f t="shared" si="97"/>
        <v>Desarmar suspensión lado derecha.</v>
      </c>
      <c r="L295" s="3">
        <v>1</v>
      </c>
      <c r="R295" s="7" t="s">
        <v>1479</v>
      </c>
      <c r="S295" s="8"/>
      <c r="W295" s="76"/>
      <c r="X295" s="16">
        <f t="shared" si="87"/>
        <v>0</v>
      </c>
      <c r="AC295" s="18">
        <f t="shared" si="85"/>
        <v>0</v>
      </c>
      <c r="AD295" s="19">
        <f t="shared" si="93"/>
        <v>0</v>
      </c>
      <c r="AE295" s="21">
        <f t="shared" si="88"/>
        <v>0</v>
      </c>
      <c r="AF295" s="20">
        <f t="shared" si="94"/>
        <v>0</v>
      </c>
      <c r="AG295" s="20">
        <f t="shared" si="95"/>
        <v>0</v>
      </c>
      <c r="AH295" s="20">
        <f t="shared" si="96"/>
        <v>20000</v>
      </c>
      <c r="AI295" s="20"/>
      <c r="AJ295" s="20"/>
      <c r="AK295" s="20">
        <f t="shared" si="99"/>
        <v>20000</v>
      </c>
      <c r="AL295" s="171"/>
    </row>
    <row r="296" spans="1:41" ht="15.75" customHeight="1" x14ac:dyDescent="0.25">
      <c r="A296" s="3">
        <v>1181</v>
      </c>
      <c r="B296" s="14">
        <f t="shared" si="86"/>
        <v>2</v>
      </c>
      <c r="C296" s="9">
        <f>IF(A296=A295,C295,"")</f>
        <v>45140</v>
      </c>
      <c r="D296" s="3" t="str">
        <f>IF(A296=A295,D295,"")</f>
        <v>Medic</v>
      </c>
      <c r="E296" s="14" t="str">
        <f t="shared" si="92"/>
        <v>1181Medic2</v>
      </c>
      <c r="I296" s="10" t="s">
        <v>1020</v>
      </c>
      <c r="J296" s="14" t="str">
        <f t="shared" si="97"/>
        <v>Desarmar suspensión lado derecha. Cambiar bolilleros y retén de rueda delantero derecho.</v>
      </c>
      <c r="L296" s="3">
        <v>1</v>
      </c>
      <c r="S296" s="8"/>
      <c r="W296" s="76"/>
      <c r="X296" s="16">
        <f t="shared" si="87"/>
        <v>0</v>
      </c>
      <c r="Y296" s="3">
        <v>1</v>
      </c>
      <c r="AB296" s="4">
        <v>20000</v>
      </c>
      <c r="AC296" s="18">
        <f t="shared" si="85"/>
        <v>20000</v>
      </c>
      <c r="AD296" s="19">
        <f t="shared" si="93"/>
        <v>20000</v>
      </c>
      <c r="AE296" s="21">
        <f t="shared" si="88"/>
        <v>0</v>
      </c>
      <c r="AF296" s="20">
        <f t="shared" si="94"/>
        <v>0</v>
      </c>
      <c r="AG296" s="20">
        <f t="shared" si="95"/>
        <v>0</v>
      </c>
      <c r="AH296" s="20">
        <f t="shared" si="96"/>
        <v>0</v>
      </c>
      <c r="AI296" s="20"/>
      <c r="AJ296" s="20"/>
      <c r="AK296" s="20">
        <f t="shared" si="99"/>
        <v>0</v>
      </c>
      <c r="AL296" s="171"/>
    </row>
    <row r="297" spans="1:41" ht="15.75" customHeight="1" x14ac:dyDescent="0.25">
      <c r="A297" s="3">
        <v>1181</v>
      </c>
      <c r="B297" s="14">
        <f t="shared" si="86"/>
        <v>3</v>
      </c>
      <c r="C297" s="9">
        <f>IF(A297=A296,C296,"")</f>
        <v>45140</v>
      </c>
      <c r="D297" s="3" t="str">
        <f>IF(A297=A296,D296,"")</f>
        <v>Medic</v>
      </c>
      <c r="E297" s="14" t="str">
        <f t="shared" si="92"/>
        <v>1181Medic3</v>
      </c>
      <c r="I297" s="10" t="s">
        <v>1021</v>
      </c>
      <c r="J297" s="14" t="str">
        <f t="shared" si="97"/>
        <v>Desarmar suspensión lado derecha. Cambiar bolilleros y retén de rueda delantero derecho. Armado total.</v>
      </c>
      <c r="L297" s="3">
        <v>1</v>
      </c>
      <c r="S297" s="8"/>
      <c r="W297" s="76"/>
      <c r="X297" s="16">
        <f t="shared" si="87"/>
        <v>0</v>
      </c>
      <c r="AC297" s="18">
        <f t="shared" si="85"/>
        <v>0</v>
      </c>
      <c r="AD297" s="19">
        <f t="shared" si="93"/>
        <v>20000</v>
      </c>
      <c r="AE297" s="21">
        <f t="shared" si="88"/>
        <v>0</v>
      </c>
      <c r="AF297" s="20">
        <f t="shared" si="94"/>
        <v>0</v>
      </c>
      <c r="AG297" s="20">
        <f t="shared" si="95"/>
        <v>0</v>
      </c>
      <c r="AH297" s="20">
        <f t="shared" si="96"/>
        <v>0</v>
      </c>
      <c r="AI297" s="20"/>
      <c r="AJ297" s="20"/>
      <c r="AK297" s="20">
        <f t="shared" si="99"/>
        <v>0</v>
      </c>
      <c r="AL297" s="171"/>
    </row>
    <row r="298" spans="1:41" ht="15.75" customHeight="1" x14ac:dyDescent="0.25">
      <c r="A298" s="3">
        <v>1182</v>
      </c>
      <c r="B298" s="14">
        <f t="shared" si="86"/>
        <v>1</v>
      </c>
      <c r="C298" s="9">
        <v>45140</v>
      </c>
      <c r="D298" s="3" t="s">
        <v>746</v>
      </c>
      <c r="E298" s="14" t="str">
        <f t="shared" si="92"/>
        <v>1182Medic1</v>
      </c>
      <c r="I298" s="10" t="s">
        <v>1022</v>
      </c>
      <c r="J298" s="14" t="str">
        <f t="shared" si="97"/>
        <v>Sacar caja de velocidad.</v>
      </c>
      <c r="L298" s="3">
        <v>1</v>
      </c>
      <c r="R298" s="7" t="s">
        <v>1479</v>
      </c>
      <c r="S298" s="8"/>
      <c r="W298" s="76"/>
      <c r="X298" s="16">
        <f t="shared" si="87"/>
        <v>0</v>
      </c>
      <c r="AC298" s="18">
        <f t="shared" si="85"/>
        <v>0</v>
      </c>
      <c r="AD298" s="19">
        <f t="shared" si="93"/>
        <v>0</v>
      </c>
      <c r="AE298" s="21">
        <f t="shared" si="88"/>
        <v>0</v>
      </c>
      <c r="AF298" s="20">
        <f t="shared" si="94"/>
        <v>12000</v>
      </c>
      <c r="AG298" s="20">
        <f t="shared" si="95"/>
        <v>23000</v>
      </c>
      <c r="AH298" s="20">
        <f t="shared" si="96"/>
        <v>85000</v>
      </c>
      <c r="AI298" s="20"/>
      <c r="AJ298" s="20"/>
      <c r="AK298" s="20">
        <f t="shared" si="99"/>
        <v>108000</v>
      </c>
      <c r="AL298" s="171"/>
    </row>
    <row r="299" spans="1:41" ht="15.75" customHeight="1" x14ac:dyDescent="0.25">
      <c r="A299" s="3">
        <v>1182</v>
      </c>
      <c r="B299" s="14">
        <f t="shared" si="86"/>
        <v>2</v>
      </c>
      <c r="C299" s="9">
        <f>IF(A299=A298,C298,"")</f>
        <v>45140</v>
      </c>
      <c r="D299" s="3" t="str">
        <f>IF(A299=A298,D298,"")</f>
        <v>Medic</v>
      </c>
      <c r="E299" s="14" t="str">
        <f t="shared" si="92"/>
        <v>1182Medic2</v>
      </c>
      <c r="I299" s="10" t="s">
        <v>1023</v>
      </c>
      <c r="J299" s="14" t="str">
        <f t="shared" si="97"/>
        <v>Sacar caja de velocidad. Placa de disco crapodina, construir seguro de crapodina nuevo.</v>
      </c>
      <c r="L299" s="3">
        <v>1</v>
      </c>
      <c r="M299" s="10" t="s">
        <v>1025</v>
      </c>
      <c r="N299" s="3" t="s">
        <v>84</v>
      </c>
      <c r="Q299" s="76">
        <f>W299*0.8</f>
        <v>12000</v>
      </c>
      <c r="R299" s="3"/>
      <c r="S299" s="8">
        <f>+(W299-Q299)/Q299</f>
        <v>0.25</v>
      </c>
      <c r="T299" s="11">
        <v>1</v>
      </c>
      <c r="W299" s="76">
        <v>15000</v>
      </c>
      <c r="X299" s="16">
        <f t="shared" si="87"/>
        <v>15000</v>
      </c>
      <c r="Y299" s="3">
        <v>1</v>
      </c>
      <c r="AB299" s="4">
        <v>85000</v>
      </c>
      <c r="AC299" s="18">
        <f t="shared" si="85"/>
        <v>85000</v>
      </c>
      <c r="AD299" s="19">
        <f t="shared" si="93"/>
        <v>85000</v>
      </c>
      <c r="AE299" s="21">
        <f t="shared" si="88"/>
        <v>12000</v>
      </c>
      <c r="AF299" s="20">
        <f t="shared" si="94"/>
        <v>0</v>
      </c>
      <c r="AG299" s="20">
        <f t="shared" si="95"/>
        <v>0</v>
      </c>
      <c r="AH299" s="20">
        <f t="shared" si="96"/>
        <v>0</v>
      </c>
      <c r="AI299" s="20"/>
      <c r="AJ299" s="20"/>
      <c r="AK299" s="20">
        <f t="shared" si="99"/>
        <v>0</v>
      </c>
      <c r="AL299" s="171"/>
    </row>
    <row r="300" spans="1:41" ht="15.75" customHeight="1" x14ac:dyDescent="0.25">
      <c r="A300" s="3">
        <v>1182</v>
      </c>
      <c r="B300" s="14">
        <f t="shared" si="86"/>
        <v>3</v>
      </c>
      <c r="C300" s="9">
        <f>IF(A300=A299,C299,"")</f>
        <v>45140</v>
      </c>
      <c r="D300" s="3" t="str">
        <f>IF(A300=A299,D299,"")</f>
        <v>Medic</v>
      </c>
      <c r="E300" s="14" t="str">
        <f t="shared" si="92"/>
        <v>1182Medic3</v>
      </c>
      <c r="I300" s="10" t="s">
        <v>1024</v>
      </c>
      <c r="J300" s="14" t="str">
        <f t="shared" si="97"/>
        <v>Sacar caja de velocidad. Placa de disco crapodina, construir seguro de crapodina nuevo. rectificar alojamiento de seguro en placa de embrague.</v>
      </c>
      <c r="L300" s="3">
        <v>1</v>
      </c>
      <c r="M300" s="10" t="s">
        <v>1026</v>
      </c>
      <c r="Q300" s="7">
        <v>0</v>
      </c>
      <c r="S300" s="8"/>
      <c r="T300" s="11">
        <v>1</v>
      </c>
      <c r="W300" s="76">
        <v>8000</v>
      </c>
      <c r="X300" s="16">
        <f t="shared" si="87"/>
        <v>8000</v>
      </c>
      <c r="AC300" s="18">
        <f t="shared" si="85"/>
        <v>0</v>
      </c>
      <c r="AD300" s="19">
        <f t="shared" si="93"/>
        <v>85000</v>
      </c>
      <c r="AE300" s="21">
        <f t="shared" si="88"/>
        <v>0</v>
      </c>
      <c r="AF300" s="20">
        <f t="shared" si="94"/>
        <v>0</v>
      </c>
      <c r="AG300" s="20">
        <f t="shared" si="95"/>
        <v>0</v>
      </c>
      <c r="AH300" s="20">
        <f t="shared" si="96"/>
        <v>0</v>
      </c>
      <c r="AI300" s="20"/>
      <c r="AJ300" s="20"/>
      <c r="AK300" s="20">
        <f t="shared" si="99"/>
        <v>0</v>
      </c>
      <c r="AL300" s="171"/>
    </row>
    <row r="301" spans="1:41" ht="15.75" customHeight="1" x14ac:dyDescent="0.25">
      <c r="A301" s="3">
        <v>1182</v>
      </c>
      <c r="B301" s="14">
        <f t="shared" si="86"/>
        <v>4</v>
      </c>
      <c r="C301" s="9">
        <f>IF(A301=A300,C300,"")</f>
        <v>45140</v>
      </c>
      <c r="D301" s="3" t="str">
        <f>IF(A301=A300,D300,"")</f>
        <v>Medic</v>
      </c>
      <c r="E301" s="14" t="str">
        <f t="shared" si="92"/>
        <v>1182Medic4</v>
      </c>
      <c r="I301" s="10" t="s">
        <v>735</v>
      </c>
      <c r="J301" s="14" t="str">
        <f t="shared" si="97"/>
        <v>Sacar caja de velocidad. Placa de disco crapodina, construir seguro de crapodina nuevo. rectificar alojamiento de seguro en placa de embrague. Armado total</v>
      </c>
      <c r="L301" s="3">
        <v>1</v>
      </c>
      <c r="S301" s="8"/>
      <c r="W301" s="76"/>
      <c r="X301" s="16">
        <f t="shared" si="87"/>
        <v>0</v>
      </c>
      <c r="AC301" s="18">
        <f t="shared" si="85"/>
        <v>0</v>
      </c>
      <c r="AD301" s="19">
        <f t="shared" si="93"/>
        <v>85000</v>
      </c>
      <c r="AE301" s="21">
        <f t="shared" si="88"/>
        <v>0</v>
      </c>
      <c r="AF301" s="20">
        <f t="shared" si="94"/>
        <v>0</v>
      </c>
      <c r="AG301" s="20">
        <f t="shared" si="95"/>
        <v>0</v>
      </c>
      <c r="AH301" s="20">
        <f t="shared" si="96"/>
        <v>0</v>
      </c>
      <c r="AI301" s="20"/>
      <c r="AJ301" s="20"/>
      <c r="AK301" s="20">
        <f t="shared" si="99"/>
        <v>0</v>
      </c>
      <c r="AL301" s="171"/>
    </row>
    <row r="302" spans="1:41" ht="15.75" customHeight="1" x14ac:dyDescent="0.25">
      <c r="A302" s="51">
        <v>1183</v>
      </c>
      <c r="B302" s="14">
        <f t="shared" si="86"/>
        <v>1</v>
      </c>
      <c r="C302" s="104">
        <v>45140</v>
      </c>
      <c r="D302" s="51" t="s">
        <v>399</v>
      </c>
      <c r="E302" s="54" t="str">
        <f t="shared" si="92"/>
        <v>1183Goico Ana Paula1</v>
      </c>
      <c r="F302" s="120"/>
      <c r="G302" s="120" t="s">
        <v>1027</v>
      </c>
      <c r="H302" s="120"/>
      <c r="I302" s="105" t="s">
        <v>1028</v>
      </c>
      <c r="J302" s="54" t="str">
        <f t="shared" si="97"/>
        <v>Auxilio y cambiar bateria.</v>
      </c>
      <c r="K302" s="51"/>
      <c r="L302" s="3">
        <v>1</v>
      </c>
      <c r="M302" s="105" t="s">
        <v>357</v>
      </c>
      <c r="N302" s="51" t="s">
        <v>108</v>
      </c>
      <c r="O302" s="159"/>
      <c r="P302" s="159"/>
      <c r="Q302" s="106">
        <f>W302</f>
        <v>50000</v>
      </c>
      <c r="R302" s="106" t="s">
        <v>1479</v>
      </c>
      <c r="S302" s="107">
        <v>0</v>
      </c>
      <c r="T302" s="108">
        <v>1</v>
      </c>
      <c r="U302" s="159"/>
      <c r="V302" s="159"/>
      <c r="W302" s="106">
        <v>50000</v>
      </c>
      <c r="X302" s="109">
        <f t="shared" si="87"/>
        <v>50000</v>
      </c>
      <c r="Y302" s="51"/>
      <c r="Z302" s="68"/>
      <c r="AA302" s="68"/>
      <c r="AB302" s="110"/>
      <c r="AC302" s="61">
        <f t="shared" si="85"/>
        <v>0</v>
      </c>
      <c r="AD302" s="65">
        <f t="shared" si="93"/>
        <v>0</v>
      </c>
      <c r="AE302" s="21">
        <f t="shared" si="88"/>
        <v>50000</v>
      </c>
      <c r="AF302" s="20">
        <f t="shared" si="94"/>
        <v>50000</v>
      </c>
      <c r="AG302" s="20">
        <f t="shared" si="95"/>
        <v>50000</v>
      </c>
      <c r="AH302" s="20">
        <f t="shared" si="96"/>
        <v>0</v>
      </c>
      <c r="AI302" s="20"/>
      <c r="AJ302" s="20"/>
      <c r="AK302" s="20">
        <f t="shared" si="99"/>
        <v>50000</v>
      </c>
      <c r="AL302" s="171"/>
    </row>
    <row r="303" spans="1:41" ht="15.75" customHeight="1" x14ac:dyDescent="0.25">
      <c r="A303" s="3">
        <v>1184</v>
      </c>
      <c r="B303" s="14">
        <f t="shared" si="86"/>
        <v>1</v>
      </c>
      <c r="C303" s="9">
        <v>45140</v>
      </c>
      <c r="D303" s="3" t="s">
        <v>510</v>
      </c>
      <c r="E303" s="14" t="str">
        <f t="shared" si="92"/>
        <v>1184Mainero Rodolfo1</v>
      </c>
      <c r="F303" s="119" t="s">
        <v>1029</v>
      </c>
      <c r="G303" s="119" t="s">
        <v>1030</v>
      </c>
      <c r="H303" s="119">
        <v>175272</v>
      </c>
      <c r="I303" s="10" t="s">
        <v>121</v>
      </c>
      <c r="J303" s="14" t="str">
        <f t="shared" si="97"/>
        <v>Service cambio de aceite y filtros.</v>
      </c>
      <c r="L303" s="3">
        <v>1</v>
      </c>
      <c r="M303" s="10" t="s">
        <v>222</v>
      </c>
      <c r="N303" s="3" t="s">
        <v>84</v>
      </c>
      <c r="Q303" s="7">
        <v>2366</v>
      </c>
      <c r="R303" s="7" t="s">
        <v>1478</v>
      </c>
      <c r="S303" s="8">
        <f>+(W303-Q303)/Q303</f>
        <v>1.7472527472527473</v>
      </c>
      <c r="T303" s="11">
        <v>4.5</v>
      </c>
      <c r="W303" s="76">
        <v>6500</v>
      </c>
      <c r="X303" s="16">
        <f t="shared" si="87"/>
        <v>29250</v>
      </c>
      <c r="Y303" s="3">
        <v>1</v>
      </c>
      <c r="AB303" s="4">
        <v>26000</v>
      </c>
      <c r="AC303" s="18">
        <f t="shared" si="85"/>
        <v>26000</v>
      </c>
      <c r="AD303" s="19">
        <f t="shared" si="93"/>
        <v>26000</v>
      </c>
      <c r="AE303" s="21">
        <f t="shared" si="88"/>
        <v>10647</v>
      </c>
      <c r="AF303" s="20">
        <f t="shared" si="94"/>
        <v>19166</v>
      </c>
      <c r="AG303" s="20">
        <f t="shared" si="95"/>
        <v>50750</v>
      </c>
      <c r="AH303" s="20">
        <f t="shared" si="96"/>
        <v>26000</v>
      </c>
      <c r="AI303" s="20"/>
      <c r="AJ303" s="20"/>
      <c r="AK303" s="20">
        <f t="shared" si="99"/>
        <v>76750</v>
      </c>
      <c r="AL303" s="171"/>
    </row>
    <row r="304" spans="1:41" ht="15.75" customHeight="1" x14ac:dyDescent="0.25">
      <c r="A304" s="3">
        <v>1184</v>
      </c>
      <c r="B304" s="14">
        <f t="shared" si="86"/>
        <v>2</v>
      </c>
      <c r="C304" s="9">
        <f>IF(A304=A303,C303,"")</f>
        <v>45140</v>
      </c>
      <c r="D304" s="3" t="str">
        <f>IF(A304=A303,D303,"")</f>
        <v>Mainero Rodolfo</v>
      </c>
      <c r="E304" s="14" t="str">
        <f t="shared" si="92"/>
        <v>1184Mainero Rodolfo2</v>
      </c>
      <c r="I304" s="10" t="s">
        <v>122</v>
      </c>
      <c r="J304" s="14" t="str">
        <f t="shared" si="97"/>
        <v>Service cambio de aceite y filtros. Control del vehículo.</v>
      </c>
      <c r="L304" s="3">
        <v>1</v>
      </c>
      <c r="M304" s="10" t="s">
        <v>814</v>
      </c>
      <c r="N304" s="3" t="s">
        <v>84</v>
      </c>
      <c r="Q304" s="7">
        <v>16800</v>
      </c>
      <c r="S304" s="8">
        <f>+(W304-Q304)/Q304</f>
        <v>0.27976190476190477</v>
      </c>
      <c r="T304" s="11">
        <v>1</v>
      </c>
      <c r="W304" s="76">
        <v>21500</v>
      </c>
      <c r="X304" s="16">
        <f t="shared" si="87"/>
        <v>21500</v>
      </c>
      <c r="AC304" s="18">
        <f t="shared" si="85"/>
        <v>0</v>
      </c>
      <c r="AD304" s="19">
        <f t="shared" si="93"/>
        <v>26000</v>
      </c>
      <c r="AE304" s="21">
        <f t="shared" si="88"/>
        <v>16800</v>
      </c>
      <c r="AF304" s="20">
        <f t="shared" si="94"/>
        <v>0</v>
      </c>
      <c r="AG304" s="20">
        <f t="shared" si="95"/>
        <v>0</v>
      </c>
      <c r="AH304" s="20">
        <f t="shared" si="96"/>
        <v>0</v>
      </c>
      <c r="AI304" s="20"/>
      <c r="AJ304" s="20"/>
      <c r="AK304" s="20">
        <f t="shared" si="99"/>
        <v>0</v>
      </c>
      <c r="AL304" s="171"/>
    </row>
    <row r="305" spans="1:38" ht="15.75" customHeight="1" x14ac:dyDescent="0.25">
      <c r="A305" s="3">
        <v>1184</v>
      </c>
      <c r="B305" s="14">
        <f t="shared" si="86"/>
        <v>3</v>
      </c>
      <c r="C305" s="9">
        <f>IF(A305=A304,C304,"")</f>
        <v>45140</v>
      </c>
      <c r="D305" s="3" t="str">
        <f>IF(A305=A304,D304,"")</f>
        <v>Mainero Rodolfo</v>
      </c>
      <c r="E305" s="14" t="str">
        <f t="shared" si="92"/>
        <v>1184Mainero Rodolfo3</v>
      </c>
      <c r="I305" s="10" t="s">
        <v>883</v>
      </c>
      <c r="J305" s="14" t="str">
        <f t="shared" si="97"/>
        <v xml:space="preserve">Service cambio de aceite y filtros. Control del vehículo. Lavado del motor. </v>
      </c>
      <c r="L305" s="3">
        <v>1</v>
      </c>
      <c r="S305" s="8"/>
      <c r="W305" s="76"/>
      <c r="X305" s="16">
        <f t="shared" si="87"/>
        <v>0</v>
      </c>
      <c r="AC305" s="18">
        <f t="shared" si="85"/>
        <v>0</v>
      </c>
      <c r="AD305" s="19">
        <f t="shared" si="93"/>
        <v>26000</v>
      </c>
      <c r="AE305" s="21">
        <f t="shared" si="88"/>
        <v>0</v>
      </c>
      <c r="AF305" s="20">
        <f t="shared" si="94"/>
        <v>0</v>
      </c>
      <c r="AG305" s="20">
        <f t="shared" si="95"/>
        <v>0</v>
      </c>
      <c r="AH305" s="20">
        <f t="shared" si="96"/>
        <v>0</v>
      </c>
      <c r="AI305" s="20"/>
      <c r="AJ305" s="20"/>
      <c r="AK305" s="20">
        <f t="shared" si="99"/>
        <v>0</v>
      </c>
      <c r="AL305" s="171"/>
    </row>
    <row r="306" spans="1:38" ht="15.75" customHeight="1" x14ac:dyDescent="0.25">
      <c r="A306" s="3">
        <v>1184</v>
      </c>
      <c r="B306" s="14">
        <f t="shared" si="86"/>
        <v>4</v>
      </c>
      <c r="C306" s="9">
        <f>IF(A306=A305,C305,"")</f>
        <v>45140</v>
      </c>
      <c r="D306" s="3" t="str">
        <f>IF(A306=A305,D305,"")</f>
        <v>Mainero Rodolfo</v>
      </c>
      <c r="E306" s="14" t="str">
        <f t="shared" si="92"/>
        <v>1184Mainero Rodolfo4</v>
      </c>
      <c r="I306" s="10" t="s">
        <v>905</v>
      </c>
      <c r="J306" s="14" t="str">
        <f t="shared" si="97"/>
        <v>Service cambio de aceite y filtros. Control del vehículo. Lavado del motor.  Rotación.</v>
      </c>
      <c r="L306" s="3">
        <v>1</v>
      </c>
      <c r="S306" s="8"/>
      <c r="W306" s="76"/>
      <c r="X306" s="16">
        <f t="shared" si="87"/>
        <v>0</v>
      </c>
      <c r="AC306" s="18">
        <f t="shared" si="85"/>
        <v>0</v>
      </c>
      <c r="AD306" s="19">
        <f t="shared" si="93"/>
        <v>26000</v>
      </c>
      <c r="AE306" s="21">
        <f t="shared" si="88"/>
        <v>0</v>
      </c>
      <c r="AF306" s="20">
        <f t="shared" si="94"/>
        <v>0</v>
      </c>
      <c r="AG306" s="20">
        <f t="shared" si="95"/>
        <v>0</v>
      </c>
      <c r="AH306" s="20">
        <f t="shared" si="96"/>
        <v>0</v>
      </c>
      <c r="AI306" s="20"/>
      <c r="AJ306" s="20"/>
      <c r="AK306" s="20">
        <f t="shared" si="99"/>
        <v>0</v>
      </c>
      <c r="AL306" s="171"/>
    </row>
    <row r="307" spans="1:38" ht="15.75" customHeight="1" x14ac:dyDescent="0.25">
      <c r="A307" s="3">
        <v>1185</v>
      </c>
      <c r="B307" s="14">
        <f t="shared" si="86"/>
        <v>1</v>
      </c>
      <c r="C307" s="9">
        <v>45140</v>
      </c>
      <c r="D307" s="3" t="s">
        <v>320</v>
      </c>
      <c r="E307" s="14" t="str">
        <f t="shared" si="92"/>
        <v>1185Duran1</v>
      </c>
      <c r="G307" s="119" t="s">
        <v>1031</v>
      </c>
      <c r="I307" s="10" t="s">
        <v>881</v>
      </c>
      <c r="J307" s="14" t="str">
        <f t="shared" si="97"/>
        <v>Cambiar pastillas de freno.</v>
      </c>
      <c r="L307" s="3">
        <v>1</v>
      </c>
      <c r="M307" s="10" t="s">
        <v>815</v>
      </c>
      <c r="N307" s="3" t="s">
        <v>743</v>
      </c>
      <c r="Q307" s="7">
        <f>W307</f>
        <v>18000</v>
      </c>
      <c r="R307" s="7" t="s">
        <v>1479</v>
      </c>
      <c r="S307" s="8">
        <v>0</v>
      </c>
      <c r="T307" s="11">
        <v>1</v>
      </c>
      <c r="W307" s="76">
        <v>18000</v>
      </c>
      <c r="X307" s="16">
        <f t="shared" si="87"/>
        <v>18000</v>
      </c>
      <c r="AC307" s="18">
        <f t="shared" si="85"/>
        <v>0</v>
      </c>
      <c r="AD307" s="19">
        <f t="shared" si="93"/>
        <v>0</v>
      </c>
      <c r="AE307" s="21">
        <f t="shared" si="88"/>
        <v>18000</v>
      </c>
      <c r="AF307" s="20">
        <f t="shared" si="94"/>
        <v>22436.666666666668</v>
      </c>
      <c r="AG307" s="20">
        <f t="shared" si="95"/>
        <v>27600</v>
      </c>
      <c r="AH307" s="20">
        <f t="shared" si="96"/>
        <v>24000</v>
      </c>
      <c r="AI307" s="20"/>
      <c r="AJ307" s="20"/>
      <c r="AK307" s="20">
        <f t="shared" si="99"/>
        <v>51600</v>
      </c>
      <c r="AL307" s="171"/>
    </row>
    <row r="308" spans="1:38" ht="15.75" customHeight="1" x14ac:dyDescent="0.25">
      <c r="A308" s="3">
        <v>1185</v>
      </c>
      <c r="B308" s="14">
        <f t="shared" si="86"/>
        <v>2</v>
      </c>
      <c r="C308" s="9">
        <f>IF(A308=A307,C307,"")</f>
        <v>45140</v>
      </c>
      <c r="D308" s="3" t="str">
        <f>IF(A308=A307,D307,"")</f>
        <v>Duran</v>
      </c>
      <c r="E308" s="14" t="str">
        <f t="shared" si="92"/>
        <v>1185Duran2</v>
      </c>
      <c r="I308" s="10" t="s">
        <v>762</v>
      </c>
      <c r="J308" s="14" t="str">
        <f t="shared" si="97"/>
        <v>Cambiar pastillas de freno. Cambiar líquido refrigerante.</v>
      </c>
      <c r="L308" s="3">
        <v>1</v>
      </c>
      <c r="M308" s="10" t="s">
        <v>1034</v>
      </c>
      <c r="N308" s="3" t="s">
        <v>108</v>
      </c>
      <c r="Q308" s="95">
        <f>+W308*0.9</f>
        <v>1620</v>
      </c>
      <c r="R308" s="95"/>
      <c r="S308" s="96">
        <f>+(W308-Q308)/Q308</f>
        <v>0.1111111111111111</v>
      </c>
      <c r="T308" s="11">
        <v>1</v>
      </c>
      <c r="W308" s="76">
        <v>1800</v>
      </c>
      <c r="X308" s="16">
        <f t="shared" si="87"/>
        <v>1800</v>
      </c>
      <c r="AC308" s="18">
        <f t="shared" si="85"/>
        <v>0</v>
      </c>
      <c r="AD308" s="19">
        <f t="shared" si="93"/>
        <v>0</v>
      </c>
      <c r="AE308" s="21">
        <f t="shared" si="88"/>
        <v>1620</v>
      </c>
      <c r="AF308" s="20">
        <f t="shared" si="94"/>
        <v>0</v>
      </c>
      <c r="AG308" s="20">
        <f t="shared" si="95"/>
        <v>0</v>
      </c>
      <c r="AH308" s="20">
        <f t="shared" si="96"/>
        <v>0</v>
      </c>
      <c r="AI308" s="20"/>
      <c r="AJ308" s="20"/>
      <c r="AK308" s="20">
        <f t="shared" si="99"/>
        <v>0</v>
      </c>
      <c r="AL308" s="171"/>
    </row>
    <row r="309" spans="1:38" ht="15.75" customHeight="1" x14ac:dyDescent="0.25">
      <c r="A309" s="3">
        <v>1185</v>
      </c>
      <c r="B309" s="14">
        <f t="shared" si="86"/>
        <v>3</v>
      </c>
      <c r="C309" s="9">
        <f>IF(A309=A308,C308,"")</f>
        <v>45140</v>
      </c>
      <c r="D309" s="3" t="str">
        <f>IF(A309=A308,D308,"")</f>
        <v>Duran</v>
      </c>
      <c r="E309" s="14" t="str">
        <f t="shared" si="92"/>
        <v>1185Duran3</v>
      </c>
      <c r="I309" s="10" t="s">
        <v>1032</v>
      </c>
      <c r="J309" s="14" t="str">
        <f t="shared" si="97"/>
        <v>Cambiar pastillas de freno. Cambiar líquido refrigerante. Cambiar guiño de lado izquierdo.</v>
      </c>
      <c r="L309" s="3">
        <v>1</v>
      </c>
      <c r="M309" s="10" t="s">
        <v>1035</v>
      </c>
      <c r="N309" s="3" t="s">
        <v>84</v>
      </c>
      <c r="Q309" s="7">
        <f>+W309/(1+S309)</f>
        <v>666.66666666666674</v>
      </c>
      <c r="R309" s="3"/>
      <c r="S309" s="8">
        <v>0.2</v>
      </c>
      <c r="T309" s="11">
        <v>1</v>
      </c>
      <c r="W309" s="76">
        <v>800</v>
      </c>
      <c r="X309" s="16">
        <f t="shared" si="87"/>
        <v>800</v>
      </c>
      <c r="AC309" s="18">
        <f t="shared" si="85"/>
        <v>0</v>
      </c>
      <c r="AD309" s="19">
        <f t="shared" si="93"/>
        <v>0</v>
      </c>
      <c r="AE309" s="21">
        <f t="shared" si="88"/>
        <v>666.66666666666674</v>
      </c>
      <c r="AF309" s="20">
        <f t="shared" si="94"/>
        <v>0</v>
      </c>
      <c r="AG309" s="20">
        <f t="shared" si="95"/>
        <v>0</v>
      </c>
      <c r="AH309" s="20">
        <f t="shared" si="96"/>
        <v>0</v>
      </c>
      <c r="AI309" s="20"/>
      <c r="AJ309" s="20"/>
      <c r="AK309" s="20">
        <f t="shared" si="99"/>
        <v>0</v>
      </c>
      <c r="AL309" s="171"/>
    </row>
    <row r="310" spans="1:38" ht="15.75" customHeight="1" x14ac:dyDescent="0.25">
      <c r="A310" s="3">
        <v>1185</v>
      </c>
      <c r="B310" s="14">
        <f t="shared" si="86"/>
        <v>4</v>
      </c>
      <c r="C310" s="9">
        <f>IF(A310=A309,C309,"")</f>
        <v>45140</v>
      </c>
      <c r="D310" s="3" t="str">
        <f>IF(A310=A309,D309,"")</f>
        <v>Duran</v>
      </c>
      <c r="E310" s="14" t="str">
        <f t="shared" si="92"/>
        <v>1185Duran4</v>
      </c>
      <c r="I310" s="10" t="s">
        <v>1033</v>
      </c>
      <c r="J310" s="14" t="str">
        <f t="shared" si="97"/>
        <v>Cambiar pastillas de freno. Cambiar líquido refrigerante. Cambiar guiño de lado izquierdo. Luz de posición trasera derecha.</v>
      </c>
      <c r="L310" s="3">
        <v>1</v>
      </c>
      <c r="M310" s="10" t="s">
        <v>1036</v>
      </c>
      <c r="N310" s="3" t="s">
        <v>84</v>
      </c>
      <c r="Q310" s="7">
        <v>2150</v>
      </c>
      <c r="S310" s="8">
        <f>+(W310-Q310)/Q310</f>
        <v>2.2558139534883721</v>
      </c>
      <c r="T310" s="11">
        <v>1</v>
      </c>
      <c r="W310" s="76">
        <v>7000</v>
      </c>
      <c r="X310" s="16">
        <f t="shared" si="87"/>
        <v>7000</v>
      </c>
      <c r="Y310" s="3">
        <v>1</v>
      </c>
      <c r="AB310" s="4">
        <v>24000</v>
      </c>
      <c r="AC310" s="18">
        <f t="shared" si="85"/>
        <v>24000</v>
      </c>
      <c r="AD310" s="19">
        <f t="shared" si="93"/>
        <v>24000</v>
      </c>
      <c r="AE310" s="21">
        <f t="shared" si="88"/>
        <v>2150</v>
      </c>
      <c r="AF310" s="20">
        <f t="shared" si="94"/>
        <v>0</v>
      </c>
      <c r="AG310" s="20">
        <f t="shared" si="95"/>
        <v>0</v>
      </c>
      <c r="AH310" s="20">
        <f t="shared" si="96"/>
        <v>0</v>
      </c>
      <c r="AI310" s="20"/>
      <c r="AJ310" s="20"/>
      <c r="AK310" s="20">
        <f t="shared" si="99"/>
        <v>0</v>
      </c>
      <c r="AL310" s="171"/>
    </row>
    <row r="311" spans="1:38" ht="15.75" customHeight="1" x14ac:dyDescent="0.25">
      <c r="A311" s="3">
        <v>1186</v>
      </c>
      <c r="B311" s="14">
        <f t="shared" si="86"/>
        <v>1</v>
      </c>
      <c r="C311" s="9">
        <v>45140</v>
      </c>
      <c r="D311" s="3" t="s">
        <v>2296</v>
      </c>
      <c r="E311" s="14" t="str">
        <f t="shared" si="92"/>
        <v>1186Moretti Anabella1</v>
      </c>
      <c r="F311" s="119" t="s">
        <v>1037</v>
      </c>
      <c r="G311" s="119" t="s">
        <v>992</v>
      </c>
      <c r="H311" s="119">
        <v>407853</v>
      </c>
      <c r="I311" s="10" t="s">
        <v>121</v>
      </c>
      <c r="J311" s="14" t="str">
        <f t="shared" si="97"/>
        <v>Service cambio de aceite y filtros.</v>
      </c>
      <c r="L311" s="3">
        <v>1</v>
      </c>
      <c r="M311" s="10" t="s">
        <v>728</v>
      </c>
      <c r="N311" s="3" t="s">
        <v>84</v>
      </c>
      <c r="Q311" s="7">
        <v>1360</v>
      </c>
      <c r="R311" s="7" t="s">
        <v>1478</v>
      </c>
      <c r="S311" s="8">
        <f>+(W311-Q311)/Q311</f>
        <v>1.6286764705882353</v>
      </c>
      <c r="T311" s="11">
        <v>7</v>
      </c>
      <c r="W311" s="76">
        <v>3575</v>
      </c>
      <c r="X311" s="16">
        <f t="shared" si="87"/>
        <v>25025</v>
      </c>
      <c r="AC311" s="18">
        <f t="shared" si="85"/>
        <v>0</v>
      </c>
      <c r="AD311" s="19">
        <f t="shared" si="93"/>
        <v>0</v>
      </c>
      <c r="AE311" s="21">
        <f t="shared" si="88"/>
        <v>9520</v>
      </c>
      <c r="AF311" s="20">
        <f t="shared" si="94"/>
        <v>48146.666666666664</v>
      </c>
      <c r="AG311" s="20">
        <f t="shared" si="95"/>
        <v>85925</v>
      </c>
      <c r="AH311" s="20">
        <f t="shared" si="96"/>
        <v>50000</v>
      </c>
      <c r="AI311" s="20"/>
      <c r="AJ311" s="20"/>
      <c r="AK311" s="20">
        <f t="shared" si="99"/>
        <v>135925</v>
      </c>
      <c r="AL311" s="171"/>
    </row>
    <row r="312" spans="1:38" ht="15.75" customHeight="1" x14ac:dyDescent="0.25">
      <c r="A312" s="3">
        <v>1186</v>
      </c>
      <c r="B312" s="14">
        <f t="shared" si="86"/>
        <v>2</v>
      </c>
      <c r="C312" s="9">
        <f>IF(A312=A311,C311,"")</f>
        <v>45140</v>
      </c>
      <c r="D312" s="3" t="str">
        <f>IF(A312=A311,D311,"")</f>
        <v>Moretti Anabella</v>
      </c>
      <c r="E312" s="14" t="str">
        <f t="shared" si="92"/>
        <v>1186Moretti Anabella2</v>
      </c>
      <c r="I312" s="10" t="s">
        <v>122</v>
      </c>
      <c r="J312" s="14" t="str">
        <f t="shared" si="97"/>
        <v>Service cambio de aceite y filtros. Control del vehículo.</v>
      </c>
      <c r="L312" s="3">
        <v>1</v>
      </c>
      <c r="M312" s="10" t="s">
        <v>814</v>
      </c>
      <c r="N312" s="3" t="s">
        <v>84</v>
      </c>
      <c r="Q312" s="7">
        <v>16800</v>
      </c>
      <c r="S312" s="8">
        <f>+(W312-Q312)/Q312</f>
        <v>0.39880952380952384</v>
      </c>
      <c r="T312" s="11">
        <v>1</v>
      </c>
      <c r="W312" s="76">
        <v>23500</v>
      </c>
      <c r="X312" s="16">
        <f t="shared" si="87"/>
        <v>23500</v>
      </c>
      <c r="Y312" s="3">
        <v>1</v>
      </c>
      <c r="AB312" s="4">
        <v>50000</v>
      </c>
      <c r="AC312" s="18">
        <f t="shared" si="85"/>
        <v>50000</v>
      </c>
      <c r="AD312" s="19">
        <f t="shared" si="93"/>
        <v>50000</v>
      </c>
      <c r="AE312" s="21">
        <f t="shared" si="88"/>
        <v>16800</v>
      </c>
      <c r="AF312" s="20">
        <f t="shared" si="94"/>
        <v>0</v>
      </c>
      <c r="AG312" s="20">
        <f t="shared" si="95"/>
        <v>0</v>
      </c>
      <c r="AH312" s="20">
        <f t="shared" si="96"/>
        <v>0</v>
      </c>
      <c r="AI312" s="20"/>
      <c r="AJ312" s="20"/>
      <c r="AK312" s="20">
        <f t="shared" si="99"/>
        <v>0</v>
      </c>
      <c r="AL312" s="171"/>
    </row>
    <row r="313" spans="1:38" ht="15.75" customHeight="1" x14ac:dyDescent="0.25">
      <c r="A313" s="3">
        <v>1186</v>
      </c>
      <c r="B313" s="14">
        <f t="shared" si="86"/>
        <v>3</v>
      </c>
      <c r="C313" s="9">
        <f>IF(A313=A312,C312,"")</f>
        <v>45140</v>
      </c>
      <c r="D313" s="3" t="str">
        <f>IF(A313=A312,D312,"")</f>
        <v>Moretti Anabella</v>
      </c>
      <c r="E313" s="14" t="str">
        <f t="shared" si="92"/>
        <v>1186Moretti Anabella3</v>
      </c>
      <c r="I313" s="10" t="s">
        <v>1038</v>
      </c>
      <c r="J313" s="14" t="str">
        <f t="shared" si="97"/>
        <v>Service cambio de aceite y filtros. Control del vehículo. Control del tren delantero.</v>
      </c>
      <c r="L313" s="3">
        <v>1</v>
      </c>
      <c r="M313" s="10" t="s">
        <v>1040</v>
      </c>
      <c r="N313" s="3" t="s">
        <v>101</v>
      </c>
      <c r="Q313" s="7">
        <f>+W313*0.8</f>
        <v>14880</v>
      </c>
      <c r="S313" s="8">
        <f>+(W313-Q313)/Q313</f>
        <v>0.25</v>
      </c>
      <c r="T313" s="11">
        <v>1</v>
      </c>
      <c r="W313" s="76">
        <v>18600</v>
      </c>
      <c r="X313" s="16">
        <f t="shared" si="87"/>
        <v>18600</v>
      </c>
      <c r="AC313" s="18">
        <f t="shared" si="85"/>
        <v>0</v>
      </c>
      <c r="AD313" s="19">
        <f t="shared" si="93"/>
        <v>50000</v>
      </c>
      <c r="AE313" s="21">
        <f t="shared" si="88"/>
        <v>14880</v>
      </c>
      <c r="AF313" s="20">
        <f t="shared" si="94"/>
        <v>0</v>
      </c>
      <c r="AG313" s="20">
        <f t="shared" si="95"/>
        <v>0</v>
      </c>
      <c r="AH313" s="20">
        <f t="shared" si="96"/>
        <v>0</v>
      </c>
      <c r="AI313" s="20"/>
      <c r="AJ313" s="20"/>
      <c r="AK313" s="20">
        <f t="shared" si="99"/>
        <v>0</v>
      </c>
      <c r="AL313" s="171"/>
    </row>
    <row r="314" spans="1:38" ht="15.75" customHeight="1" x14ac:dyDescent="0.25">
      <c r="A314" s="3">
        <v>1186</v>
      </c>
      <c r="B314" s="14">
        <f t="shared" si="86"/>
        <v>4</v>
      </c>
      <c r="C314" s="9">
        <f>IF(A314=A313,C313,"")</f>
        <v>45140</v>
      </c>
      <c r="D314" s="3" t="str">
        <f>IF(A314=A313,D313,"")</f>
        <v>Moretti Anabella</v>
      </c>
      <c r="E314" s="14" t="str">
        <f t="shared" si="92"/>
        <v>1186Moretti Anabella4</v>
      </c>
      <c r="I314" s="10" t="s">
        <v>1039</v>
      </c>
      <c r="J314" s="14" t="str">
        <f t="shared" si="97"/>
        <v>Service cambio de aceite y filtros. Control del vehículo. Control del tren delantero. Cambiar rótula de suspensión inferior izquierda y superior izquierda.</v>
      </c>
      <c r="L314" s="3">
        <v>1</v>
      </c>
      <c r="M314" s="10" t="s">
        <v>1041</v>
      </c>
      <c r="N314" s="3" t="s">
        <v>101</v>
      </c>
      <c r="Q314" s="7">
        <f>+W314*0.8</f>
        <v>13440</v>
      </c>
      <c r="S314" s="8">
        <f>+(W314-Q314)/Q314</f>
        <v>0.25</v>
      </c>
      <c r="T314" s="11">
        <v>1</v>
      </c>
      <c r="W314" s="76">
        <v>16800</v>
      </c>
      <c r="X314" s="16">
        <f t="shared" si="87"/>
        <v>16800</v>
      </c>
      <c r="AC314" s="18">
        <f t="shared" si="85"/>
        <v>0</v>
      </c>
      <c r="AD314" s="19">
        <f t="shared" si="93"/>
        <v>50000</v>
      </c>
      <c r="AE314" s="21">
        <f t="shared" si="88"/>
        <v>13440</v>
      </c>
      <c r="AF314" s="20">
        <f t="shared" si="94"/>
        <v>0</v>
      </c>
      <c r="AG314" s="20">
        <f t="shared" si="95"/>
        <v>0</v>
      </c>
      <c r="AH314" s="20">
        <f t="shared" si="96"/>
        <v>0</v>
      </c>
      <c r="AI314" s="20"/>
      <c r="AJ314" s="20"/>
      <c r="AK314" s="20">
        <f t="shared" si="99"/>
        <v>0</v>
      </c>
      <c r="AL314" s="171"/>
    </row>
    <row r="315" spans="1:38" ht="15.75" customHeight="1" x14ac:dyDescent="0.25">
      <c r="A315" s="3">
        <v>1186</v>
      </c>
      <c r="B315" s="14">
        <f t="shared" si="86"/>
        <v>5</v>
      </c>
      <c r="C315" s="9">
        <f>IF(A315=A314,C314,"")</f>
        <v>45140</v>
      </c>
      <c r="D315" s="3" t="str">
        <f>IF(A315=A314,D314,"")</f>
        <v>Moretti Anabella</v>
      </c>
      <c r="E315" s="14" t="str">
        <f t="shared" si="92"/>
        <v>1186Moretti Anabella5</v>
      </c>
      <c r="I315" s="10" t="s">
        <v>752</v>
      </c>
      <c r="J315" s="14" t="str">
        <f t="shared" si="97"/>
        <v>Service cambio de aceite y filtros. Control del vehículo. Control del tren delantero. Cambiar rótula de suspensión inferior izquierda y superior izquierda. Regular convergencia.</v>
      </c>
      <c r="L315" s="3">
        <v>1</v>
      </c>
      <c r="M315" s="10" t="s">
        <v>1042</v>
      </c>
      <c r="N315" s="3" t="s">
        <v>84</v>
      </c>
      <c r="Q315" s="7">
        <f>+W315/(1+S315)</f>
        <v>1666.6666666666667</v>
      </c>
      <c r="R315" s="3"/>
      <c r="S315" s="8">
        <v>0.2</v>
      </c>
      <c r="T315" s="11">
        <v>1</v>
      </c>
      <c r="W315" s="76">
        <v>2000</v>
      </c>
      <c r="X315" s="16">
        <f t="shared" si="87"/>
        <v>2000</v>
      </c>
      <c r="AC315" s="18">
        <f t="shared" si="85"/>
        <v>0</v>
      </c>
      <c r="AD315" s="19">
        <f t="shared" si="93"/>
        <v>50000</v>
      </c>
      <c r="AE315" s="21">
        <f t="shared" si="88"/>
        <v>1666.6666666666667</v>
      </c>
      <c r="AF315" s="20">
        <f t="shared" si="94"/>
        <v>0</v>
      </c>
      <c r="AG315" s="20">
        <f t="shared" si="95"/>
        <v>0</v>
      </c>
      <c r="AH315" s="20">
        <f t="shared" si="96"/>
        <v>0</v>
      </c>
      <c r="AI315" s="20"/>
      <c r="AJ315" s="20"/>
      <c r="AK315" s="20">
        <f t="shared" si="99"/>
        <v>0</v>
      </c>
      <c r="AL315" s="171"/>
    </row>
    <row r="316" spans="1:38" ht="15.75" customHeight="1" x14ac:dyDescent="0.25">
      <c r="A316" s="3">
        <v>1186</v>
      </c>
      <c r="B316" s="14">
        <f t="shared" si="86"/>
        <v>6</v>
      </c>
      <c r="C316" s="9">
        <f>IF(A316=A315,C315,"")</f>
        <v>45140</v>
      </c>
      <c r="D316" s="3" t="str">
        <f>IF(A316=A315,D315,"")</f>
        <v>Moretti Anabella</v>
      </c>
      <c r="E316" s="14" t="str">
        <f t="shared" si="92"/>
        <v>1186Moretti Anabella6</v>
      </c>
      <c r="I316" s="10" t="s">
        <v>1043</v>
      </c>
      <c r="J316" s="14" t="str">
        <f t="shared" si="97"/>
        <v>Service cambio de aceite y filtros. Control del vehículo. Control del tren delantero. Cambiar rótula de suspensión inferior izquierda y superior izquierda. Regular convergencia. Cambiar luz delantera izquierda.</v>
      </c>
      <c r="L316" s="3">
        <v>1</v>
      </c>
      <c r="S316" s="8"/>
      <c r="W316" s="76"/>
      <c r="X316" s="16">
        <f t="shared" si="87"/>
        <v>0</v>
      </c>
      <c r="AC316" s="18">
        <f t="shared" si="85"/>
        <v>0</v>
      </c>
      <c r="AD316" s="19">
        <f t="shared" si="93"/>
        <v>50000</v>
      </c>
      <c r="AE316" s="21">
        <f t="shared" si="88"/>
        <v>0</v>
      </c>
      <c r="AF316" s="20">
        <f t="shared" si="94"/>
        <v>0</v>
      </c>
      <c r="AG316" s="20">
        <f t="shared" si="95"/>
        <v>0</v>
      </c>
      <c r="AH316" s="20">
        <f t="shared" si="96"/>
        <v>0</v>
      </c>
      <c r="AI316" s="20"/>
      <c r="AJ316" s="20"/>
      <c r="AK316" s="20">
        <f t="shared" si="99"/>
        <v>0</v>
      </c>
      <c r="AL316" s="171"/>
    </row>
    <row r="317" spans="1:38" ht="15.75" customHeight="1" x14ac:dyDescent="0.25">
      <c r="A317" s="3">
        <v>1187</v>
      </c>
      <c r="B317" s="14">
        <f t="shared" si="86"/>
        <v>1</v>
      </c>
      <c r="C317" s="9">
        <v>45141</v>
      </c>
      <c r="D317" s="3" t="s">
        <v>313</v>
      </c>
      <c r="E317" s="14" t="str">
        <f t="shared" si="92"/>
        <v>1187Di Genaro Julio1</v>
      </c>
      <c r="I317" s="10" t="s">
        <v>1050</v>
      </c>
      <c r="J317" s="14" t="str">
        <f t="shared" ref="J317:J348" si="100">IF(A317=A316,CONCATENATE(J316," ",I317),I317)</f>
        <v>Cambiar amortiguador delantero derecho.</v>
      </c>
      <c r="L317" s="3">
        <v>1</v>
      </c>
      <c r="M317" s="10" t="s">
        <v>1052</v>
      </c>
      <c r="N317" s="3" t="s">
        <v>84</v>
      </c>
      <c r="Q317" s="7">
        <f>+W317/(1+S317)</f>
        <v>23916.666666666668</v>
      </c>
      <c r="R317" s="7" t="s">
        <v>1479</v>
      </c>
      <c r="S317" s="8">
        <v>0.2</v>
      </c>
      <c r="T317" s="11">
        <v>1</v>
      </c>
      <c r="W317" s="76">
        <v>28700</v>
      </c>
      <c r="X317" s="16">
        <f t="shared" si="87"/>
        <v>28700</v>
      </c>
      <c r="Y317" s="3">
        <v>1</v>
      </c>
      <c r="AB317" s="4">
        <v>15000</v>
      </c>
      <c r="AC317" s="18">
        <f t="shared" si="85"/>
        <v>15000</v>
      </c>
      <c r="AD317" s="19">
        <f t="shared" si="93"/>
        <v>15000</v>
      </c>
      <c r="AE317" s="21">
        <f t="shared" si="88"/>
        <v>23916.666666666668</v>
      </c>
      <c r="AF317" s="20">
        <f t="shared" si="94"/>
        <v>23916.666666666668</v>
      </c>
      <c r="AG317" s="20">
        <f t="shared" si="95"/>
        <v>28700</v>
      </c>
      <c r="AH317" s="20">
        <f t="shared" si="96"/>
        <v>15000</v>
      </c>
      <c r="AI317" s="20"/>
      <c r="AJ317" s="20"/>
      <c r="AK317" s="20">
        <f t="shared" si="99"/>
        <v>43700</v>
      </c>
      <c r="AL317" s="171"/>
    </row>
    <row r="318" spans="1:38" ht="15.75" customHeight="1" x14ac:dyDescent="0.25">
      <c r="A318" s="3">
        <v>1187</v>
      </c>
      <c r="B318" s="14">
        <f t="shared" si="86"/>
        <v>2</v>
      </c>
      <c r="C318" s="9">
        <f>IF(A318=A317,C317,"")</f>
        <v>45141</v>
      </c>
      <c r="D318" s="3" t="str">
        <f>IF(A318=A317,D317,"")</f>
        <v>Di Genaro Julio</v>
      </c>
      <c r="E318" s="14" t="str">
        <f t="shared" si="92"/>
        <v>1187Di Genaro Julio2</v>
      </c>
      <c r="I318" s="10" t="s">
        <v>752</v>
      </c>
      <c r="J318" s="14" t="str">
        <f t="shared" si="100"/>
        <v>Cambiar amortiguador delantero derecho. Regular convergencia.</v>
      </c>
      <c r="L318" s="3">
        <v>1</v>
      </c>
      <c r="S318" s="8"/>
      <c r="W318" s="76"/>
      <c r="X318" s="16">
        <f t="shared" si="87"/>
        <v>0</v>
      </c>
      <c r="AC318" s="18">
        <f t="shared" ref="AC318:AC352" si="101">+AB318*Y318</f>
        <v>0</v>
      </c>
      <c r="AD318" s="19">
        <f t="shared" si="93"/>
        <v>15000</v>
      </c>
      <c r="AE318" s="21">
        <f t="shared" si="88"/>
        <v>0</v>
      </c>
      <c r="AF318" s="20">
        <f t="shared" si="94"/>
        <v>0</v>
      </c>
      <c r="AG318" s="20">
        <f t="shared" si="95"/>
        <v>0</v>
      </c>
      <c r="AH318" s="20">
        <f t="shared" si="96"/>
        <v>0</v>
      </c>
      <c r="AI318" s="20"/>
      <c r="AJ318" s="20"/>
      <c r="AK318" s="20">
        <f t="shared" si="99"/>
        <v>0</v>
      </c>
      <c r="AL318" s="171"/>
    </row>
    <row r="319" spans="1:38" ht="15.75" customHeight="1" x14ac:dyDescent="0.25">
      <c r="A319" s="3">
        <v>1187</v>
      </c>
      <c r="B319" s="14">
        <f t="shared" si="86"/>
        <v>3</v>
      </c>
      <c r="C319" s="9">
        <f>IF(A319=A318,C318,"")</f>
        <v>45141</v>
      </c>
      <c r="D319" s="3" t="str">
        <f>IF(A319=A318,D318,"")</f>
        <v>Di Genaro Julio</v>
      </c>
      <c r="E319" s="14" t="str">
        <f t="shared" si="92"/>
        <v>1187Di Genaro Julio3</v>
      </c>
      <c r="I319" s="10" t="s">
        <v>1051</v>
      </c>
      <c r="J319" s="14" t="str">
        <f t="shared" si="100"/>
        <v xml:space="preserve">Cambiar amortiguador delantero derecho. Regular convergencia. Controlar casoleta derecha. </v>
      </c>
      <c r="L319" s="3">
        <v>1</v>
      </c>
      <c r="S319" s="8"/>
      <c r="W319" s="76"/>
      <c r="X319" s="16">
        <f t="shared" si="87"/>
        <v>0</v>
      </c>
      <c r="AC319" s="18">
        <f t="shared" si="101"/>
        <v>0</v>
      </c>
      <c r="AD319" s="19">
        <f t="shared" si="93"/>
        <v>15000</v>
      </c>
      <c r="AE319" s="21">
        <f t="shared" si="88"/>
        <v>0</v>
      </c>
      <c r="AF319" s="20">
        <f t="shared" si="94"/>
        <v>0</v>
      </c>
      <c r="AG319" s="20">
        <f t="shared" si="95"/>
        <v>0</v>
      </c>
      <c r="AH319" s="20">
        <f t="shared" si="96"/>
        <v>0</v>
      </c>
      <c r="AI319" s="20"/>
      <c r="AJ319" s="20"/>
      <c r="AK319" s="20">
        <f t="shared" si="99"/>
        <v>0</v>
      </c>
      <c r="AL319" s="171"/>
    </row>
    <row r="320" spans="1:38" ht="15.75" customHeight="1" x14ac:dyDescent="0.25">
      <c r="A320" s="3">
        <v>1187</v>
      </c>
      <c r="B320" s="14">
        <f t="shared" si="86"/>
        <v>4</v>
      </c>
      <c r="C320" s="9">
        <f>IF(A320=A319,C319,"")</f>
        <v>45141</v>
      </c>
      <c r="D320" s="3" t="str">
        <f>IF(A320=A319,D319,"")</f>
        <v>Di Genaro Julio</v>
      </c>
      <c r="E320" s="14" t="str">
        <f t="shared" si="92"/>
        <v>1187Di Genaro Julio4</v>
      </c>
      <c r="I320" s="10" t="s">
        <v>1021</v>
      </c>
      <c r="J320" s="14" t="str">
        <f t="shared" si="100"/>
        <v>Cambiar amortiguador delantero derecho. Regular convergencia. Controlar casoleta derecha.  Armado total.</v>
      </c>
      <c r="L320" s="3">
        <v>1</v>
      </c>
      <c r="S320" s="8"/>
      <c r="W320" s="76"/>
      <c r="X320" s="16">
        <f t="shared" si="87"/>
        <v>0</v>
      </c>
      <c r="AC320" s="18">
        <f t="shared" si="101"/>
        <v>0</v>
      </c>
      <c r="AD320" s="19">
        <f t="shared" si="93"/>
        <v>15000</v>
      </c>
      <c r="AE320" s="21">
        <f t="shared" si="88"/>
        <v>0</v>
      </c>
      <c r="AF320" s="20">
        <f t="shared" si="94"/>
        <v>0</v>
      </c>
      <c r="AG320" s="20">
        <f t="shared" si="95"/>
        <v>0</v>
      </c>
      <c r="AH320" s="20">
        <f t="shared" si="96"/>
        <v>0</v>
      </c>
      <c r="AI320" s="20"/>
      <c r="AJ320" s="20"/>
      <c r="AK320" s="20">
        <f t="shared" si="99"/>
        <v>0</v>
      </c>
      <c r="AL320" s="171"/>
    </row>
    <row r="321" spans="1:38" ht="15.75" customHeight="1" x14ac:dyDescent="0.25">
      <c r="A321" s="3">
        <v>1188</v>
      </c>
      <c r="B321" s="14">
        <f t="shared" si="86"/>
        <v>1</v>
      </c>
      <c r="C321" s="9">
        <v>45141</v>
      </c>
      <c r="D321" s="3" t="s">
        <v>313</v>
      </c>
      <c r="E321" s="14" t="str">
        <f t="shared" si="92"/>
        <v>1188Di Genaro Julio1</v>
      </c>
      <c r="J321" s="14">
        <f t="shared" si="100"/>
        <v>0</v>
      </c>
      <c r="L321" s="3">
        <v>1</v>
      </c>
      <c r="M321" s="10" t="s">
        <v>1053</v>
      </c>
      <c r="N321" s="3" t="s">
        <v>84</v>
      </c>
      <c r="Q321" s="7">
        <f>+W321/(1+S321)</f>
        <v>8400</v>
      </c>
      <c r="R321" s="3" t="s">
        <v>1479</v>
      </c>
      <c r="S321" s="8">
        <v>0.2</v>
      </c>
      <c r="T321" s="11">
        <v>2</v>
      </c>
      <c r="W321" s="76">
        <v>10080</v>
      </c>
      <c r="X321" s="16">
        <f t="shared" si="87"/>
        <v>20160</v>
      </c>
      <c r="AC321" s="18">
        <f t="shared" si="101"/>
        <v>0</v>
      </c>
      <c r="AD321" s="19">
        <f t="shared" si="93"/>
        <v>0</v>
      </c>
      <c r="AE321" s="21">
        <f t="shared" si="88"/>
        <v>16800</v>
      </c>
      <c r="AF321" s="20">
        <f t="shared" si="94"/>
        <v>8400</v>
      </c>
      <c r="AG321" s="20">
        <f t="shared" si="95"/>
        <v>20160</v>
      </c>
      <c r="AH321" s="20">
        <f t="shared" si="96"/>
        <v>0</v>
      </c>
      <c r="AI321" s="20"/>
      <c r="AJ321" s="20"/>
      <c r="AK321" s="20">
        <f t="shared" si="99"/>
        <v>20160</v>
      </c>
      <c r="AL321" s="171"/>
    </row>
    <row r="322" spans="1:38" ht="15.75" customHeight="1" x14ac:dyDescent="0.25">
      <c r="A322" s="3">
        <v>1189</v>
      </c>
      <c r="B322" s="14">
        <f t="shared" si="86"/>
        <v>1</v>
      </c>
      <c r="C322" s="9">
        <v>45141</v>
      </c>
      <c r="D322" s="3" t="s">
        <v>409</v>
      </c>
      <c r="E322" s="14" t="str">
        <f t="shared" si="92"/>
        <v>1189Gimenez Javier1</v>
      </c>
      <c r="F322" s="119" t="s">
        <v>1054</v>
      </c>
      <c r="G322" s="119" t="s">
        <v>120</v>
      </c>
      <c r="I322" s="10" t="s">
        <v>91</v>
      </c>
      <c r="J322" s="14" t="str">
        <f t="shared" si="100"/>
        <v>Control tren delantero.</v>
      </c>
      <c r="L322" s="3">
        <v>1</v>
      </c>
      <c r="R322" s="7" t="s">
        <v>1479</v>
      </c>
      <c r="S322" s="8"/>
      <c r="W322" s="76"/>
      <c r="X322" s="16">
        <f t="shared" si="87"/>
        <v>0</v>
      </c>
      <c r="Y322" s="3">
        <v>1</v>
      </c>
      <c r="AB322" s="4">
        <v>30000</v>
      </c>
      <c r="AC322" s="18">
        <f t="shared" si="101"/>
        <v>30000</v>
      </c>
      <c r="AD322" s="19">
        <f t="shared" si="93"/>
        <v>30000</v>
      </c>
      <c r="AE322" s="21">
        <f t="shared" si="88"/>
        <v>0</v>
      </c>
      <c r="AF322" s="20">
        <f t="shared" si="94"/>
        <v>0</v>
      </c>
      <c r="AG322" s="20">
        <f t="shared" si="95"/>
        <v>0</v>
      </c>
      <c r="AH322" s="20">
        <f t="shared" si="96"/>
        <v>30000</v>
      </c>
      <c r="AI322" s="20"/>
      <c r="AJ322" s="20"/>
      <c r="AK322" s="20">
        <f t="shared" si="99"/>
        <v>30000</v>
      </c>
      <c r="AL322" s="171"/>
    </row>
    <row r="323" spans="1:38" ht="15.75" customHeight="1" x14ac:dyDescent="0.25">
      <c r="A323" s="3">
        <v>1189</v>
      </c>
      <c r="B323" s="14">
        <f t="shared" si="86"/>
        <v>2</v>
      </c>
      <c r="C323" s="9">
        <f>IF(A323=A322,C322,"")</f>
        <v>45141</v>
      </c>
      <c r="D323" s="3" t="str">
        <f>IF(A323=A322,D322,"")</f>
        <v>Gimenez Javier</v>
      </c>
      <c r="E323" s="14" t="str">
        <f t="shared" si="92"/>
        <v>1189Gimenez Javier2</v>
      </c>
      <c r="I323" s="10" t="s">
        <v>1055</v>
      </c>
      <c r="J323" s="14" t="str">
        <f t="shared" si="100"/>
        <v>Control tren delantero. Sacar ambas parrillas de suspensión.</v>
      </c>
      <c r="L323" s="3">
        <v>1</v>
      </c>
      <c r="S323" s="8"/>
      <c r="W323" s="76"/>
      <c r="X323" s="16">
        <f t="shared" si="87"/>
        <v>0</v>
      </c>
      <c r="AC323" s="18">
        <f t="shared" si="101"/>
        <v>0</v>
      </c>
      <c r="AD323" s="19">
        <f t="shared" si="93"/>
        <v>30000</v>
      </c>
      <c r="AE323" s="21">
        <f t="shared" si="88"/>
        <v>0</v>
      </c>
      <c r="AF323" s="20">
        <f t="shared" si="94"/>
        <v>0</v>
      </c>
      <c r="AG323" s="20">
        <f t="shared" si="95"/>
        <v>0</v>
      </c>
      <c r="AH323" s="20">
        <f t="shared" si="96"/>
        <v>0</v>
      </c>
      <c r="AI323" s="20"/>
      <c r="AJ323" s="20"/>
      <c r="AK323" s="20">
        <f t="shared" si="99"/>
        <v>0</v>
      </c>
      <c r="AL323" s="171"/>
    </row>
    <row r="324" spans="1:38" ht="15.75" customHeight="1" x14ac:dyDescent="0.25">
      <c r="A324" s="3">
        <v>1189</v>
      </c>
      <c r="B324" s="14">
        <f t="shared" ref="B324:B387" si="102">IF(A324=A323,B323+1,1)</f>
        <v>3</v>
      </c>
      <c r="C324" s="9">
        <f>IF(A324=A323,C323,"")</f>
        <v>45141</v>
      </c>
      <c r="D324" s="3" t="str">
        <f>IF(A324=A323,D323,"")</f>
        <v>Gimenez Javier</v>
      </c>
      <c r="E324" s="14" t="str">
        <f t="shared" si="92"/>
        <v>1189Gimenez Javier3</v>
      </c>
      <c r="I324" s="10" t="s">
        <v>1056</v>
      </c>
      <c r="J324" s="14" t="str">
        <f t="shared" si="100"/>
        <v>Control tren delantero. Sacar ambas parrillas de suspensión. Cambiar bujes.</v>
      </c>
      <c r="L324" s="3">
        <v>1</v>
      </c>
      <c r="S324" s="8"/>
      <c r="W324" s="76"/>
      <c r="X324" s="16">
        <f t="shared" ref="X324:X341" si="103">W324*T324</f>
        <v>0</v>
      </c>
      <c r="AC324" s="18">
        <f t="shared" si="101"/>
        <v>0</v>
      </c>
      <c r="AD324" s="19">
        <f t="shared" si="93"/>
        <v>30000</v>
      </c>
      <c r="AE324" s="21">
        <f t="shared" ref="AE324:AE387" si="104">+(Q324)*T324</f>
        <v>0</v>
      </c>
      <c r="AF324" s="20">
        <f t="shared" si="94"/>
        <v>0</v>
      </c>
      <c r="AG324" s="20">
        <f t="shared" si="95"/>
        <v>0</v>
      </c>
      <c r="AH324" s="20">
        <f t="shared" si="96"/>
        <v>0</v>
      </c>
      <c r="AI324" s="20"/>
      <c r="AJ324" s="20"/>
      <c r="AK324" s="20">
        <f t="shared" si="99"/>
        <v>0</v>
      </c>
      <c r="AL324" s="171"/>
    </row>
    <row r="325" spans="1:38" ht="15.75" customHeight="1" x14ac:dyDescent="0.25">
      <c r="A325" s="3">
        <v>1189</v>
      </c>
      <c r="B325" s="14">
        <f t="shared" si="102"/>
        <v>4</v>
      </c>
      <c r="C325" s="9">
        <f>IF(A325=A324,C324,"")</f>
        <v>45141</v>
      </c>
      <c r="D325" s="3" t="str">
        <f>IF(A325=A324,D324,"")</f>
        <v>Gimenez Javier</v>
      </c>
      <c r="E325" s="14" t="str">
        <f t="shared" si="92"/>
        <v>1189Gimenez Javier4</v>
      </c>
      <c r="I325" s="10" t="s">
        <v>1057</v>
      </c>
      <c r="J325" s="14" t="str">
        <f t="shared" si="100"/>
        <v>Control tren delantero. Sacar ambas parrillas de suspensión. Cambiar bujes. Armado total. Regular convergencia.</v>
      </c>
      <c r="L325" s="3">
        <v>1</v>
      </c>
      <c r="S325" s="8"/>
      <c r="W325" s="76"/>
      <c r="X325" s="16">
        <f t="shared" si="103"/>
        <v>0</v>
      </c>
      <c r="AC325" s="18">
        <f t="shared" si="101"/>
        <v>0</v>
      </c>
      <c r="AD325" s="19">
        <f t="shared" si="93"/>
        <v>30000</v>
      </c>
      <c r="AE325" s="21">
        <f t="shared" si="104"/>
        <v>0</v>
      </c>
      <c r="AF325" s="20">
        <f t="shared" si="94"/>
        <v>0</v>
      </c>
      <c r="AG325" s="20">
        <f t="shared" si="95"/>
        <v>0</v>
      </c>
      <c r="AH325" s="20">
        <f t="shared" si="96"/>
        <v>0</v>
      </c>
      <c r="AI325" s="20"/>
      <c r="AJ325" s="20"/>
      <c r="AK325" s="20">
        <f t="shared" si="99"/>
        <v>0</v>
      </c>
      <c r="AL325" s="171"/>
    </row>
    <row r="326" spans="1:38" ht="15.75" customHeight="1" x14ac:dyDescent="0.25">
      <c r="A326" s="3">
        <v>1190</v>
      </c>
      <c r="B326" s="14">
        <f t="shared" si="102"/>
        <v>1</v>
      </c>
      <c r="C326" s="9">
        <v>45142</v>
      </c>
      <c r="D326" s="3" t="s">
        <v>595</v>
      </c>
      <c r="E326" s="14" t="str">
        <f t="shared" si="92"/>
        <v>1190Revol Juan1</v>
      </c>
      <c r="G326" s="119" t="s">
        <v>1058</v>
      </c>
      <c r="H326" s="119">
        <v>44171</v>
      </c>
      <c r="J326" s="14">
        <f t="shared" si="100"/>
        <v>0</v>
      </c>
      <c r="L326" s="3">
        <v>1</v>
      </c>
      <c r="R326" s="7" t="s">
        <v>1478</v>
      </c>
      <c r="S326" s="8"/>
      <c r="W326" s="76"/>
      <c r="X326" s="16">
        <f t="shared" si="103"/>
        <v>0</v>
      </c>
      <c r="AC326" s="18">
        <f t="shared" si="101"/>
        <v>0</v>
      </c>
      <c r="AD326" s="19">
        <f t="shared" si="93"/>
        <v>0</v>
      </c>
      <c r="AE326" s="21">
        <f t="shared" si="104"/>
        <v>0</v>
      </c>
      <c r="AF326" s="20">
        <f t="shared" si="94"/>
        <v>13460</v>
      </c>
      <c r="AG326" s="20">
        <f t="shared" si="95"/>
        <v>45300</v>
      </c>
      <c r="AH326" s="20">
        <f t="shared" si="96"/>
        <v>30000</v>
      </c>
      <c r="AI326" s="20"/>
      <c r="AJ326" s="20"/>
      <c r="AK326" s="20">
        <f t="shared" si="99"/>
        <v>75300</v>
      </c>
      <c r="AL326" s="171"/>
    </row>
    <row r="327" spans="1:38" ht="15.75" customHeight="1" x14ac:dyDescent="0.25">
      <c r="A327" s="3">
        <v>1190</v>
      </c>
      <c r="B327" s="14">
        <f t="shared" si="102"/>
        <v>2</v>
      </c>
      <c r="C327" s="9">
        <v>45142</v>
      </c>
      <c r="D327" s="3" t="s">
        <v>595</v>
      </c>
      <c r="E327" s="14" t="str">
        <f t="shared" si="92"/>
        <v>1190Revol Juan2</v>
      </c>
      <c r="I327" s="10" t="s">
        <v>121</v>
      </c>
      <c r="J327" s="14" t="str">
        <f t="shared" si="100"/>
        <v>0 Service cambio de aceite y filtros.</v>
      </c>
      <c r="L327" s="3">
        <v>1</v>
      </c>
      <c r="S327" s="8"/>
      <c r="W327" s="76"/>
      <c r="X327" s="16">
        <f t="shared" si="103"/>
        <v>0</v>
      </c>
      <c r="AC327" s="18">
        <f t="shared" si="101"/>
        <v>0</v>
      </c>
      <c r="AD327" s="19">
        <f t="shared" si="93"/>
        <v>0</v>
      </c>
      <c r="AE327" s="21">
        <f t="shared" si="104"/>
        <v>0</v>
      </c>
      <c r="AF327" s="20">
        <f t="shared" si="94"/>
        <v>0</v>
      </c>
      <c r="AG327" s="20">
        <f t="shared" si="95"/>
        <v>0</v>
      </c>
      <c r="AH327" s="20">
        <f t="shared" si="96"/>
        <v>0</v>
      </c>
      <c r="AI327" s="20"/>
      <c r="AJ327" s="20"/>
      <c r="AK327" s="20">
        <f t="shared" si="99"/>
        <v>0</v>
      </c>
      <c r="AL327" s="171"/>
    </row>
    <row r="328" spans="1:38" ht="15.75" customHeight="1" x14ac:dyDescent="0.25">
      <c r="A328" s="3">
        <v>1190</v>
      </c>
      <c r="B328" s="14">
        <f t="shared" si="102"/>
        <v>3</v>
      </c>
      <c r="C328" s="9">
        <v>45142</v>
      </c>
      <c r="D328" s="3" t="s">
        <v>595</v>
      </c>
      <c r="E328" s="14" t="str">
        <f t="shared" si="92"/>
        <v>1190Revol Juan3</v>
      </c>
      <c r="I328" s="10" t="s">
        <v>111</v>
      </c>
      <c r="J328" s="14" t="str">
        <f t="shared" si="100"/>
        <v>0 Service cambio de aceite y filtros. Control general del vehículo.</v>
      </c>
      <c r="L328" s="3">
        <v>1</v>
      </c>
      <c r="M328" s="10" t="s">
        <v>728</v>
      </c>
      <c r="N328" s="3" t="s">
        <v>84</v>
      </c>
      <c r="Q328" s="7">
        <v>1360</v>
      </c>
      <c r="S328" s="8">
        <f>+(W328-Q328)/Q328</f>
        <v>1.6286764705882353</v>
      </c>
      <c r="T328" s="11">
        <v>4</v>
      </c>
      <c r="W328" s="76">
        <v>3575</v>
      </c>
      <c r="X328" s="16">
        <f t="shared" si="103"/>
        <v>14300</v>
      </c>
      <c r="AC328" s="18">
        <f t="shared" si="101"/>
        <v>0</v>
      </c>
      <c r="AD328" s="19">
        <f t="shared" si="93"/>
        <v>0</v>
      </c>
      <c r="AE328" s="21">
        <f t="shared" si="104"/>
        <v>5440</v>
      </c>
      <c r="AF328" s="20">
        <f t="shared" si="94"/>
        <v>0</v>
      </c>
      <c r="AG328" s="20">
        <f t="shared" si="95"/>
        <v>0</v>
      </c>
      <c r="AH328" s="20">
        <f t="shared" si="96"/>
        <v>0</v>
      </c>
      <c r="AI328" s="20"/>
      <c r="AJ328" s="20"/>
      <c r="AK328" s="20">
        <f t="shared" si="99"/>
        <v>0</v>
      </c>
      <c r="AL328" s="171"/>
    </row>
    <row r="329" spans="1:38" ht="15.75" customHeight="1" x14ac:dyDescent="0.25">
      <c r="A329" s="3">
        <v>1190</v>
      </c>
      <c r="B329" s="14">
        <f t="shared" si="102"/>
        <v>4</v>
      </c>
      <c r="C329" s="9">
        <f>IF(A329=A328,C328,"")</f>
        <v>45142</v>
      </c>
      <c r="D329" s="3" t="str">
        <f>IF(A329=A328,D328,"")</f>
        <v>Revol Juan</v>
      </c>
      <c r="E329" s="14" t="str">
        <f t="shared" si="92"/>
        <v>1190Revol Juan4</v>
      </c>
      <c r="I329" s="10" t="s">
        <v>1061</v>
      </c>
      <c r="J329" s="14" t="str">
        <f t="shared" si="100"/>
        <v>0 Service cambio de aceite y filtros. Control general del vehículo. Ajustar soporte escape trasero.</v>
      </c>
      <c r="L329" s="3">
        <v>1</v>
      </c>
      <c r="M329" s="10" t="s">
        <v>21</v>
      </c>
      <c r="N329" s="3" t="s">
        <v>84</v>
      </c>
      <c r="Q329" s="7">
        <v>1800</v>
      </c>
      <c r="S329" s="8">
        <f>+(W329-Q329)/Q329</f>
        <v>0.77777777777777779</v>
      </c>
      <c r="T329" s="11">
        <v>1</v>
      </c>
      <c r="W329" s="76">
        <v>3200</v>
      </c>
      <c r="X329" s="16">
        <f t="shared" si="103"/>
        <v>3200</v>
      </c>
      <c r="AC329" s="18">
        <f t="shared" si="101"/>
        <v>0</v>
      </c>
      <c r="AD329" s="19">
        <f t="shared" si="93"/>
        <v>0</v>
      </c>
      <c r="AE329" s="21">
        <f t="shared" si="104"/>
        <v>1800</v>
      </c>
      <c r="AF329" s="20">
        <f t="shared" si="94"/>
        <v>0</v>
      </c>
      <c r="AG329" s="20">
        <f t="shared" si="95"/>
        <v>0</v>
      </c>
      <c r="AH329" s="20">
        <f t="shared" si="96"/>
        <v>0</v>
      </c>
      <c r="AI329" s="20"/>
      <c r="AJ329" s="20"/>
      <c r="AK329" s="20">
        <f t="shared" si="99"/>
        <v>0</v>
      </c>
      <c r="AL329" s="171"/>
    </row>
    <row r="330" spans="1:38" ht="15.75" customHeight="1" x14ac:dyDescent="0.25">
      <c r="A330" s="3">
        <v>1190</v>
      </c>
      <c r="B330" s="14">
        <f t="shared" si="102"/>
        <v>5</v>
      </c>
      <c r="C330" s="9">
        <f>IF(A330=A329,C329,"")</f>
        <v>45142</v>
      </c>
      <c r="D330" s="3" t="str">
        <f>IF(A330=A329,D329,"")</f>
        <v>Revol Juan</v>
      </c>
      <c r="E330" s="14" t="str">
        <f t="shared" si="92"/>
        <v>1190Revol Juan5</v>
      </c>
      <c r="I330" s="10" t="s">
        <v>1062</v>
      </c>
      <c r="J330" s="14" t="str">
        <f t="shared" si="100"/>
        <v>0 Service cambio de aceite y filtros. Control general del vehículo. Ajustar soporte escape trasero. Control tren delantero y de alineación y cambiar bujias de encendido.</v>
      </c>
      <c r="L330" s="3">
        <v>1</v>
      </c>
      <c r="M330" s="10" t="s">
        <v>19</v>
      </c>
      <c r="N330" s="3" t="s">
        <v>84</v>
      </c>
      <c r="Q330" s="7">
        <v>2400</v>
      </c>
      <c r="S330" s="8">
        <f>+(W330-Q330)/Q330</f>
        <v>0.875</v>
      </c>
      <c r="T330" s="11">
        <v>1</v>
      </c>
      <c r="W330" s="76">
        <v>4500</v>
      </c>
      <c r="X330" s="16">
        <f t="shared" si="103"/>
        <v>4500</v>
      </c>
      <c r="Y330" s="3">
        <v>1</v>
      </c>
      <c r="AB330" s="4">
        <v>30000</v>
      </c>
      <c r="AC330" s="18">
        <f t="shared" si="101"/>
        <v>30000</v>
      </c>
      <c r="AD330" s="19">
        <f t="shared" si="93"/>
        <v>30000</v>
      </c>
      <c r="AE330" s="21">
        <f t="shared" si="104"/>
        <v>2400</v>
      </c>
      <c r="AF330" s="20">
        <f t="shared" si="94"/>
        <v>0</v>
      </c>
      <c r="AG330" s="20">
        <f t="shared" si="95"/>
        <v>0</v>
      </c>
      <c r="AH330" s="20">
        <f t="shared" si="96"/>
        <v>0</v>
      </c>
      <c r="AI330" s="20"/>
      <c r="AJ330" s="20"/>
      <c r="AK330" s="20">
        <f t="shared" si="99"/>
        <v>0</v>
      </c>
      <c r="AL330" s="171"/>
    </row>
    <row r="331" spans="1:38" ht="15.75" customHeight="1" x14ac:dyDescent="0.25">
      <c r="A331" s="3">
        <v>1190</v>
      </c>
      <c r="B331" s="14">
        <f t="shared" si="102"/>
        <v>6</v>
      </c>
      <c r="C331" s="9">
        <f>IF(A331=A330,C330,"")</f>
        <v>45142</v>
      </c>
      <c r="D331" s="3" t="str">
        <f>IF(A331=A330,D330,"")</f>
        <v>Revol Juan</v>
      </c>
      <c r="E331" s="14" t="str">
        <f t="shared" si="92"/>
        <v>1190Revol Juan6</v>
      </c>
      <c r="J331" s="14" t="str">
        <f t="shared" si="100"/>
        <v xml:space="preserve">0 Service cambio de aceite y filtros. Control general del vehículo. Ajustar soporte escape trasero. Control tren delantero y de alineación y cambiar bujias de encendido. </v>
      </c>
      <c r="L331" s="3">
        <v>1</v>
      </c>
      <c r="M331" s="10" t="s">
        <v>114</v>
      </c>
      <c r="N331" s="3" t="s">
        <v>84</v>
      </c>
      <c r="Q331" s="7">
        <v>2400</v>
      </c>
      <c r="S331" s="8">
        <f>+(W331-Q331)/Q331</f>
        <v>0.45833333333333331</v>
      </c>
      <c r="T331" s="11">
        <v>1</v>
      </c>
      <c r="W331" s="76">
        <v>3500</v>
      </c>
      <c r="X331" s="16">
        <f t="shared" si="103"/>
        <v>3500</v>
      </c>
      <c r="AC331" s="18">
        <f t="shared" si="101"/>
        <v>0</v>
      </c>
      <c r="AD331" s="19">
        <f t="shared" si="93"/>
        <v>30000</v>
      </c>
      <c r="AE331" s="21">
        <f t="shared" si="104"/>
        <v>2400</v>
      </c>
      <c r="AF331" s="20">
        <f t="shared" si="94"/>
        <v>0</v>
      </c>
      <c r="AG331" s="20">
        <f t="shared" si="95"/>
        <v>0</v>
      </c>
      <c r="AH331" s="20">
        <f t="shared" si="96"/>
        <v>0</v>
      </c>
      <c r="AI331" s="20"/>
      <c r="AJ331" s="20"/>
      <c r="AK331" s="20">
        <f t="shared" si="99"/>
        <v>0</v>
      </c>
      <c r="AL331" s="171"/>
    </row>
    <row r="332" spans="1:38" ht="15.75" customHeight="1" x14ac:dyDescent="0.25">
      <c r="A332" s="3">
        <v>1190</v>
      </c>
      <c r="B332" s="14">
        <f t="shared" si="102"/>
        <v>7</v>
      </c>
      <c r="C332" s="9">
        <f>IF(A332=A331,C331,"")</f>
        <v>45142</v>
      </c>
      <c r="D332" s="3" t="str">
        <f>IF(A332=A331,D331,"")</f>
        <v>Revol Juan</v>
      </c>
      <c r="E332" s="14" t="str">
        <f t="shared" si="92"/>
        <v>1190Revol Juan7</v>
      </c>
      <c r="J332" s="14" t="str">
        <f t="shared" si="100"/>
        <v xml:space="preserve">0 Service cambio de aceite y filtros. Control general del vehículo. Ajustar soporte escape trasero. Control tren delantero y de alineación y cambiar bujias de encendido.  </v>
      </c>
      <c r="L332" s="3">
        <v>1</v>
      </c>
      <c r="M332" s="10" t="s">
        <v>115</v>
      </c>
      <c r="N332" s="3" t="s">
        <v>84</v>
      </c>
      <c r="Q332" s="7">
        <v>2000</v>
      </c>
      <c r="S332" s="8">
        <f>+(W332-Q332)/Q332</f>
        <v>0.5</v>
      </c>
      <c r="T332" s="11">
        <v>1</v>
      </c>
      <c r="W332" s="76">
        <v>3000</v>
      </c>
      <c r="X332" s="16">
        <f t="shared" si="103"/>
        <v>3000</v>
      </c>
      <c r="AC332" s="18">
        <f t="shared" si="101"/>
        <v>0</v>
      </c>
      <c r="AD332" s="19">
        <f t="shared" si="93"/>
        <v>30000</v>
      </c>
      <c r="AE332" s="21">
        <f t="shared" si="104"/>
        <v>2000</v>
      </c>
      <c r="AF332" s="20">
        <f t="shared" si="94"/>
        <v>0</v>
      </c>
      <c r="AG332" s="20">
        <f t="shared" si="95"/>
        <v>0</v>
      </c>
      <c r="AH332" s="20">
        <f t="shared" si="96"/>
        <v>0</v>
      </c>
      <c r="AI332" s="20"/>
      <c r="AJ332" s="20"/>
      <c r="AK332" s="20">
        <f t="shared" si="99"/>
        <v>0</v>
      </c>
      <c r="AL332" s="171"/>
    </row>
    <row r="333" spans="1:38" ht="15.75" customHeight="1" x14ac:dyDescent="0.25">
      <c r="A333" s="3">
        <v>1190</v>
      </c>
      <c r="B333" s="14">
        <f t="shared" si="102"/>
        <v>8</v>
      </c>
      <c r="C333" s="9">
        <f>IF(A333=A332,C332,"")</f>
        <v>45142</v>
      </c>
      <c r="D333" s="3" t="str">
        <f>IF(A333=A332,D332,"")</f>
        <v>Revol Juan</v>
      </c>
      <c r="E333" s="14" t="str">
        <f t="shared" si="92"/>
        <v>1190Revol Juan8</v>
      </c>
      <c r="J333" s="14" t="str">
        <f t="shared" si="100"/>
        <v xml:space="preserve">0 Service cambio de aceite y filtros. Control general del vehículo. Ajustar soporte escape trasero. Control tren delantero y de alineación y cambiar bujias de encendido.   </v>
      </c>
      <c r="L333" s="3">
        <v>1</v>
      </c>
      <c r="M333" s="10" t="s">
        <v>700</v>
      </c>
      <c r="N333" s="3" t="s">
        <v>84</v>
      </c>
      <c r="Q333" s="7">
        <f>+W333/(1+S333)</f>
        <v>3500</v>
      </c>
      <c r="R333" s="3" t="s">
        <v>1479</v>
      </c>
      <c r="S333" s="8">
        <v>0.2</v>
      </c>
      <c r="T333" s="11">
        <v>4</v>
      </c>
      <c r="W333" s="76">
        <v>4200</v>
      </c>
      <c r="X333" s="16">
        <f t="shared" si="103"/>
        <v>16800</v>
      </c>
      <c r="AC333" s="18">
        <f t="shared" si="101"/>
        <v>0</v>
      </c>
      <c r="AD333" s="19">
        <f t="shared" si="93"/>
        <v>30000</v>
      </c>
      <c r="AE333" s="21">
        <f t="shared" si="104"/>
        <v>14000</v>
      </c>
      <c r="AF333" s="20">
        <f t="shared" si="94"/>
        <v>0</v>
      </c>
      <c r="AG333" s="20">
        <f t="shared" si="95"/>
        <v>0</v>
      </c>
      <c r="AH333" s="20">
        <f t="shared" si="96"/>
        <v>0</v>
      </c>
      <c r="AI333" s="20"/>
      <c r="AJ333" s="20"/>
      <c r="AK333" s="20">
        <f t="shared" si="99"/>
        <v>0</v>
      </c>
      <c r="AL333" s="171"/>
    </row>
    <row r="334" spans="1:38" ht="15.75" customHeight="1" x14ac:dyDescent="0.25">
      <c r="A334" s="3">
        <v>1191</v>
      </c>
      <c r="B334" s="14">
        <f t="shared" si="102"/>
        <v>1</v>
      </c>
      <c r="C334" s="9">
        <v>45142</v>
      </c>
      <c r="D334" s="3" t="s">
        <v>358</v>
      </c>
      <c r="E334" s="14" t="str">
        <f t="shared" si="92"/>
        <v>1191Guevara Mario1</v>
      </c>
      <c r="G334" s="119" t="s">
        <v>1059</v>
      </c>
      <c r="I334" s="10" t="s">
        <v>1060</v>
      </c>
      <c r="J334" s="14" t="str">
        <f t="shared" si="100"/>
        <v>FN:1429 5/7/2023</v>
      </c>
      <c r="L334" s="3">
        <v>1</v>
      </c>
      <c r="R334" s="7" t="s">
        <v>1479</v>
      </c>
      <c r="S334" s="8"/>
      <c r="W334" s="76"/>
      <c r="X334" s="16">
        <f t="shared" si="103"/>
        <v>0</v>
      </c>
      <c r="Y334" s="3">
        <v>1</v>
      </c>
      <c r="AB334" s="4">
        <v>9600</v>
      </c>
      <c r="AC334" s="18">
        <f t="shared" si="101"/>
        <v>9600</v>
      </c>
      <c r="AD334" s="19">
        <f t="shared" si="93"/>
        <v>9600</v>
      </c>
      <c r="AE334" s="21">
        <f t="shared" si="104"/>
        <v>0</v>
      </c>
      <c r="AF334" s="20">
        <f t="shared" si="94"/>
        <v>0</v>
      </c>
      <c r="AG334" s="20">
        <f t="shared" si="95"/>
        <v>0</v>
      </c>
      <c r="AH334" s="20">
        <f t="shared" si="96"/>
        <v>9600</v>
      </c>
      <c r="AI334" s="20"/>
      <c r="AJ334" s="20"/>
      <c r="AK334" s="20">
        <f t="shared" si="99"/>
        <v>9600</v>
      </c>
      <c r="AL334" s="171"/>
    </row>
    <row r="335" spans="1:38" ht="15.75" customHeight="1" x14ac:dyDescent="0.25">
      <c r="A335" s="3">
        <v>1192</v>
      </c>
      <c r="B335" s="14">
        <f t="shared" si="102"/>
        <v>1</v>
      </c>
      <c r="C335" s="9">
        <v>45142</v>
      </c>
      <c r="D335" s="3" t="s">
        <v>585</v>
      </c>
      <c r="E335" s="14" t="str">
        <f t="shared" si="92"/>
        <v>1192Rodriguez Jorge1</v>
      </c>
      <c r="F335" s="119" t="s">
        <v>1064</v>
      </c>
      <c r="G335" s="119" t="s">
        <v>1027</v>
      </c>
      <c r="I335" s="10" t="s">
        <v>1070</v>
      </c>
      <c r="J335" s="14" t="str">
        <f t="shared" si="100"/>
        <v>Controlar frenos traseros.</v>
      </c>
      <c r="L335" s="3">
        <v>1</v>
      </c>
      <c r="M335" s="10" t="s">
        <v>1065</v>
      </c>
      <c r="N335" s="3" t="s">
        <v>101</v>
      </c>
      <c r="Q335" s="7">
        <f>+W335*0.8</f>
        <v>6560</v>
      </c>
      <c r="R335" s="7" t="s">
        <v>1479</v>
      </c>
      <c r="S335" s="8">
        <f>+(W335-Q335)/Q335</f>
        <v>0.25</v>
      </c>
      <c r="T335" s="11">
        <v>2</v>
      </c>
      <c r="W335" s="76">
        <v>8200</v>
      </c>
      <c r="X335" s="16">
        <f t="shared" si="103"/>
        <v>16400</v>
      </c>
      <c r="AC335" s="18">
        <f t="shared" si="101"/>
        <v>0</v>
      </c>
      <c r="AD335" s="19">
        <f t="shared" si="93"/>
        <v>0</v>
      </c>
      <c r="AE335" s="21">
        <f t="shared" si="104"/>
        <v>13120</v>
      </c>
      <c r="AF335" s="20">
        <f t="shared" si="94"/>
        <v>39120</v>
      </c>
      <c r="AG335" s="20">
        <f t="shared" si="95"/>
        <v>68900</v>
      </c>
      <c r="AH335" s="20">
        <f t="shared" si="96"/>
        <v>53000</v>
      </c>
      <c r="AI335" s="20"/>
      <c r="AJ335" s="20"/>
      <c r="AK335" s="20">
        <f t="shared" si="99"/>
        <v>121900</v>
      </c>
      <c r="AL335" s="171"/>
    </row>
    <row r="336" spans="1:38" ht="15.75" customHeight="1" x14ac:dyDescent="0.25">
      <c r="A336" s="3">
        <v>1192</v>
      </c>
      <c r="B336" s="14">
        <f t="shared" si="102"/>
        <v>2</v>
      </c>
      <c r="C336" s="9">
        <f t="shared" ref="C336:C341" si="105">IF(A336=A335,C335,"")</f>
        <v>45142</v>
      </c>
      <c r="D336" s="3" t="str">
        <f t="shared" ref="D336:D341" si="106">IF(A336=A335,D335,"")</f>
        <v>Rodriguez Jorge</v>
      </c>
      <c r="E336" s="14" t="str">
        <f t="shared" si="92"/>
        <v>1192Rodriguez Jorge2</v>
      </c>
      <c r="I336" s="10" t="s">
        <v>1071</v>
      </c>
      <c r="J336" s="14" t="str">
        <f t="shared" si="100"/>
        <v>Controlar frenos traseros. Cambiar ambos cilindros de frenos.</v>
      </c>
      <c r="L336" s="3">
        <v>1</v>
      </c>
      <c r="M336" s="10" t="s">
        <v>1066</v>
      </c>
      <c r="N336" s="3" t="s">
        <v>101</v>
      </c>
      <c r="Q336" s="7">
        <f>+W336*0.8</f>
        <v>9440</v>
      </c>
      <c r="S336" s="8">
        <f>+(W336-Q336)/Q336</f>
        <v>0.25</v>
      </c>
      <c r="T336" s="11">
        <v>2</v>
      </c>
      <c r="W336" s="76">
        <v>11800</v>
      </c>
      <c r="X336" s="16">
        <f t="shared" si="103"/>
        <v>23600</v>
      </c>
      <c r="AC336" s="18">
        <f t="shared" si="101"/>
        <v>0</v>
      </c>
      <c r="AD336" s="19">
        <f t="shared" si="93"/>
        <v>0</v>
      </c>
      <c r="AE336" s="21">
        <f t="shared" si="104"/>
        <v>18880</v>
      </c>
      <c r="AF336" s="20">
        <f t="shared" si="94"/>
        <v>0</v>
      </c>
      <c r="AG336" s="20">
        <f t="shared" si="95"/>
        <v>0</v>
      </c>
      <c r="AH336" s="20">
        <f t="shared" si="96"/>
        <v>0</v>
      </c>
      <c r="AI336" s="20"/>
      <c r="AJ336" s="20"/>
      <c r="AK336" s="20">
        <f t="shared" si="99"/>
        <v>0</v>
      </c>
      <c r="AL336" s="171"/>
    </row>
    <row r="337" spans="1:38" ht="15.75" customHeight="1" x14ac:dyDescent="0.25">
      <c r="A337" s="3">
        <v>1192</v>
      </c>
      <c r="B337" s="14">
        <f t="shared" si="102"/>
        <v>3</v>
      </c>
      <c r="C337" s="9">
        <f t="shared" si="105"/>
        <v>45142</v>
      </c>
      <c r="D337" s="3" t="str">
        <f t="shared" si="106"/>
        <v>Rodriguez Jorge</v>
      </c>
      <c r="E337" s="14" t="str">
        <f t="shared" si="92"/>
        <v>1192Rodriguez Jorge3</v>
      </c>
      <c r="I337" s="10" t="s">
        <v>1072</v>
      </c>
      <c r="J337" s="14" t="str">
        <f t="shared" si="100"/>
        <v>Controlar frenos traseros. Cambiar ambos cilindros de frenos. Regular cintas, controlar tren delantero.</v>
      </c>
      <c r="L337" s="3">
        <v>1</v>
      </c>
      <c r="M337" s="10" t="s">
        <v>1067</v>
      </c>
      <c r="N337" s="3" t="s">
        <v>101</v>
      </c>
      <c r="Q337" s="7">
        <f>+W337*0.8</f>
        <v>7040</v>
      </c>
      <c r="S337" s="8">
        <f>+(W337-Q337)/Q337</f>
        <v>0.25</v>
      </c>
      <c r="T337" s="11">
        <v>1</v>
      </c>
      <c r="W337" s="76">
        <v>8800</v>
      </c>
      <c r="X337" s="16">
        <f t="shared" si="103"/>
        <v>8800</v>
      </c>
      <c r="AC337" s="18">
        <f t="shared" si="101"/>
        <v>0</v>
      </c>
      <c r="AD337" s="19">
        <f t="shared" si="93"/>
        <v>0</v>
      </c>
      <c r="AE337" s="21">
        <f t="shared" si="104"/>
        <v>7040</v>
      </c>
      <c r="AF337" s="20">
        <f t="shared" si="94"/>
        <v>0</v>
      </c>
      <c r="AG337" s="20">
        <f t="shared" si="95"/>
        <v>0</v>
      </c>
      <c r="AH337" s="20">
        <f t="shared" si="96"/>
        <v>0</v>
      </c>
      <c r="AI337" s="20"/>
      <c r="AJ337" s="20"/>
      <c r="AK337" s="20">
        <f t="shared" si="99"/>
        <v>0</v>
      </c>
      <c r="AL337" s="171"/>
    </row>
    <row r="338" spans="1:38" ht="15.75" customHeight="1" x14ac:dyDescent="0.25">
      <c r="A338" s="3">
        <v>1192</v>
      </c>
      <c r="B338" s="14">
        <f t="shared" si="102"/>
        <v>4</v>
      </c>
      <c r="C338" s="9">
        <f t="shared" si="105"/>
        <v>45142</v>
      </c>
      <c r="D338" s="3" t="str">
        <f t="shared" si="106"/>
        <v>Rodriguez Jorge</v>
      </c>
      <c r="E338" s="14" t="str">
        <f t="shared" ref="E338:E352" si="107">CONCATENATE(A338,D338,B338)</f>
        <v>1192Rodriguez Jorge4</v>
      </c>
      <c r="I338" s="10" t="s">
        <v>1073</v>
      </c>
      <c r="J338" s="14" t="str">
        <f t="shared" si="100"/>
        <v>Controlar frenos traseros. Cambiar ambos cilindros de frenos. Regular cintas, controlar tren delantero. Cambiar ambas rótulas inferiores.</v>
      </c>
      <c r="L338" s="3">
        <v>1</v>
      </c>
      <c r="M338" s="10" t="s">
        <v>1068</v>
      </c>
      <c r="N338" s="3" t="s">
        <v>101</v>
      </c>
      <c r="Q338" s="7">
        <f>+W338*0.8</f>
        <v>2880</v>
      </c>
      <c r="S338" s="8">
        <f>+(W338-Q338)/Q338</f>
        <v>0.25</v>
      </c>
      <c r="T338" s="11">
        <v>1</v>
      </c>
      <c r="W338" s="76">
        <v>3600</v>
      </c>
      <c r="X338" s="16">
        <f t="shared" si="103"/>
        <v>3600</v>
      </c>
      <c r="AC338" s="18">
        <f t="shared" si="101"/>
        <v>0</v>
      </c>
      <c r="AD338" s="19">
        <f t="shared" si="93"/>
        <v>0</v>
      </c>
      <c r="AE338" s="21">
        <f t="shared" si="104"/>
        <v>2880</v>
      </c>
      <c r="AF338" s="20">
        <f t="shared" si="94"/>
        <v>0</v>
      </c>
      <c r="AG338" s="20">
        <f t="shared" si="95"/>
        <v>0</v>
      </c>
      <c r="AH338" s="20">
        <f t="shared" si="96"/>
        <v>0</v>
      </c>
      <c r="AI338" s="20"/>
      <c r="AJ338" s="20"/>
      <c r="AK338" s="20">
        <f t="shared" si="99"/>
        <v>0</v>
      </c>
      <c r="AL338" s="171"/>
    </row>
    <row r="339" spans="1:38" ht="15.75" customHeight="1" x14ac:dyDescent="0.25">
      <c r="A339" s="3">
        <v>1192</v>
      </c>
      <c r="B339" s="14">
        <f t="shared" si="102"/>
        <v>5</v>
      </c>
      <c r="C339" s="9">
        <f t="shared" si="105"/>
        <v>45142</v>
      </c>
      <c r="D339" s="3" t="str">
        <f t="shared" si="106"/>
        <v>Rodriguez Jorge</v>
      </c>
      <c r="E339" s="14" t="str">
        <f t="shared" si="107"/>
        <v>1192Rodriguez Jorge5</v>
      </c>
      <c r="I339" s="10" t="s">
        <v>1074</v>
      </c>
      <c r="J339" s="14" t="str">
        <f t="shared" si="100"/>
        <v>Controlar frenos traseros. Cambiar ambos cilindros de frenos. Regular cintas, controlar tren delantero. Cambiar ambas rótulas inferiores. Extremo de dirección lado derecho y fuelle de homocinética ambos lados.</v>
      </c>
      <c r="L339" s="3">
        <v>1</v>
      </c>
      <c r="M339" s="10" t="s">
        <v>1069</v>
      </c>
      <c r="N339" s="3" t="s">
        <v>101</v>
      </c>
      <c r="Q339" s="7">
        <f>+W339*0.8</f>
        <v>13200</v>
      </c>
      <c r="S339" s="8">
        <f>+(W339-Q339)/Q339</f>
        <v>0.25</v>
      </c>
      <c r="T339" s="11">
        <v>1</v>
      </c>
      <c r="W339" s="76">
        <v>16500</v>
      </c>
      <c r="X339" s="16">
        <f t="shared" si="103"/>
        <v>16500</v>
      </c>
      <c r="Y339" s="3">
        <v>1</v>
      </c>
      <c r="AB339" s="4">
        <v>53000</v>
      </c>
      <c r="AC339" s="18">
        <f t="shared" si="101"/>
        <v>53000</v>
      </c>
      <c r="AD339" s="19">
        <f t="shared" ref="AD339:AD352" si="108">IF(A339=A338,AD338+AC339,AC339)</f>
        <v>53000</v>
      </c>
      <c r="AE339" s="21">
        <f t="shared" si="104"/>
        <v>13200</v>
      </c>
      <c r="AF339" s="20">
        <f t="shared" ref="AF339:AF352" si="109">IF(A339=A338,0,(SUMIF($A$3:$A$999956,A339,$Q$3:$Q$999956)))+IF(A339=A338,0,(SUMIF($A$3:$A$999956,A339,$R$3:$R$999956)))</f>
        <v>0</v>
      </c>
      <c r="AG339" s="20">
        <f t="shared" ref="AG339:AG352" si="110">IF(A339=A338,0,(SUMIF($A$3:$A$999956,A339,($X$3:$X$999956))))</f>
        <v>0</v>
      </c>
      <c r="AH339" s="20">
        <f t="shared" ref="AH339:AH352" si="111">IF(A339=A338,0,(SUMIF($A$3:$A$999956,A339,($AC$3:$AC$999956))))</f>
        <v>0</v>
      </c>
      <c r="AI339" s="20"/>
      <c r="AJ339" s="20"/>
      <c r="AK339" s="20">
        <f t="shared" si="99"/>
        <v>0</v>
      </c>
      <c r="AL339" s="171"/>
    </row>
    <row r="340" spans="1:38" ht="15.75" customHeight="1" x14ac:dyDescent="0.25">
      <c r="A340" s="3">
        <v>1192</v>
      </c>
      <c r="B340" s="14">
        <f t="shared" si="102"/>
        <v>6</v>
      </c>
      <c r="C340" s="9">
        <f t="shared" si="105"/>
        <v>45142</v>
      </c>
      <c r="D340" s="3" t="str">
        <f t="shared" si="106"/>
        <v>Rodriguez Jorge</v>
      </c>
      <c r="E340" s="14" t="str">
        <f t="shared" si="107"/>
        <v>1192Rodriguez Jorge6</v>
      </c>
      <c r="I340" s="10" t="s">
        <v>1075</v>
      </c>
      <c r="J340" s="14" t="str">
        <f t="shared" si="100"/>
        <v>Controlar frenos traseros. Cambiar ambos cilindros de frenos. Regular cintas, controlar tren delantero. Cambiar ambas rótulas inferiores. Extremo de dirección lado derecho y fuelle de homocinética ambos lados. Cambiar kit bolilleros rueda trasera izquierda.</v>
      </c>
      <c r="L340" s="3">
        <v>1</v>
      </c>
      <c r="S340" s="8"/>
      <c r="W340" s="76"/>
      <c r="X340" s="16">
        <f t="shared" si="103"/>
        <v>0</v>
      </c>
      <c r="AC340" s="18">
        <f t="shared" si="101"/>
        <v>0</v>
      </c>
      <c r="AD340" s="19">
        <f t="shared" si="108"/>
        <v>53000</v>
      </c>
      <c r="AE340" s="21">
        <f t="shared" si="104"/>
        <v>0</v>
      </c>
      <c r="AF340" s="20">
        <f t="shared" si="109"/>
        <v>0</v>
      </c>
      <c r="AG340" s="20">
        <f t="shared" si="110"/>
        <v>0</v>
      </c>
      <c r="AH340" s="20">
        <f t="shared" si="111"/>
        <v>0</v>
      </c>
      <c r="AI340" s="20"/>
      <c r="AJ340" s="20"/>
      <c r="AK340" s="20">
        <f t="shared" si="99"/>
        <v>0</v>
      </c>
      <c r="AL340" s="171"/>
    </row>
    <row r="341" spans="1:38" ht="15.75" customHeight="1" x14ac:dyDescent="0.25">
      <c r="A341" s="3">
        <v>1192</v>
      </c>
      <c r="B341" s="14">
        <f t="shared" si="102"/>
        <v>7</v>
      </c>
      <c r="C341" s="9">
        <f t="shared" si="105"/>
        <v>45142</v>
      </c>
      <c r="D341" s="3" t="str">
        <f t="shared" si="106"/>
        <v>Rodriguez Jorge</v>
      </c>
      <c r="E341" s="14" t="str">
        <f t="shared" si="107"/>
        <v>1192Rodriguez Jorge7</v>
      </c>
      <c r="I341" s="10" t="s">
        <v>752</v>
      </c>
      <c r="J341" s="14" t="str">
        <f t="shared" si="100"/>
        <v>Controlar frenos traseros. Cambiar ambos cilindros de frenos. Regular cintas, controlar tren delantero. Cambiar ambas rótulas inferiores. Extremo de dirección lado derecho y fuelle de homocinética ambos lados. Cambiar kit bolilleros rueda trasera izquierda. Regular convergencia.</v>
      </c>
      <c r="L341" s="3">
        <v>1</v>
      </c>
      <c r="S341" s="8"/>
      <c r="W341" s="76"/>
      <c r="X341" s="16">
        <f t="shared" si="103"/>
        <v>0</v>
      </c>
      <c r="AC341" s="18">
        <f t="shared" si="101"/>
        <v>0</v>
      </c>
      <c r="AD341" s="19">
        <f t="shared" si="108"/>
        <v>53000</v>
      </c>
      <c r="AE341" s="21">
        <f t="shared" si="104"/>
        <v>0</v>
      </c>
      <c r="AF341" s="20">
        <f t="shared" si="109"/>
        <v>0</v>
      </c>
      <c r="AG341" s="20">
        <f t="shared" si="110"/>
        <v>0</v>
      </c>
      <c r="AH341" s="20">
        <f t="shared" si="111"/>
        <v>0</v>
      </c>
      <c r="AI341" s="20"/>
      <c r="AJ341" s="20"/>
      <c r="AK341" s="20">
        <f t="shared" si="99"/>
        <v>0</v>
      </c>
      <c r="AL341" s="171"/>
    </row>
    <row r="342" spans="1:38" ht="15.75" customHeight="1" x14ac:dyDescent="0.25">
      <c r="A342" s="3">
        <v>1193</v>
      </c>
      <c r="B342" s="14">
        <f t="shared" si="102"/>
        <v>1</v>
      </c>
      <c r="C342" s="9">
        <v>45136</v>
      </c>
      <c r="D342" s="3" t="s">
        <v>947</v>
      </c>
      <c r="E342" s="14" t="str">
        <f t="shared" si="107"/>
        <v>1193Borzolino Celeste1</v>
      </c>
      <c r="F342" s="119">
        <v>53932</v>
      </c>
      <c r="G342" s="119">
        <v>208</v>
      </c>
      <c r="H342" s="119" t="s">
        <v>948</v>
      </c>
      <c r="I342" s="10" t="s">
        <v>949</v>
      </c>
      <c r="J342" s="14" t="str">
        <f t="shared" si="100"/>
        <v>Servicio cambio de aceite y filtros.</v>
      </c>
      <c r="L342" s="3">
        <v>1</v>
      </c>
      <c r="M342" s="10" t="s">
        <v>792</v>
      </c>
      <c r="N342" s="3" t="s">
        <v>84</v>
      </c>
      <c r="Q342" s="7">
        <v>900.75</v>
      </c>
      <c r="R342" s="7" t="s">
        <v>1478</v>
      </c>
      <c r="S342" s="8">
        <f t="shared" ref="S342:S348" si="112">+(W342-Q342)/Q342</f>
        <v>1.3868998057174577</v>
      </c>
      <c r="T342" s="11">
        <v>4</v>
      </c>
      <c r="W342" s="76">
        <v>2150</v>
      </c>
      <c r="X342" s="16">
        <v>8600</v>
      </c>
      <c r="Y342" s="3">
        <v>1</v>
      </c>
      <c r="AB342" s="4">
        <v>30000</v>
      </c>
      <c r="AC342" s="18">
        <f t="shared" si="101"/>
        <v>30000</v>
      </c>
      <c r="AD342" s="19">
        <f t="shared" si="108"/>
        <v>30000</v>
      </c>
      <c r="AE342" s="21">
        <f t="shared" si="104"/>
        <v>3603</v>
      </c>
      <c r="AF342" s="20">
        <f t="shared" si="109"/>
        <v>20680.75</v>
      </c>
      <c r="AG342" s="20">
        <f t="shared" si="110"/>
        <v>43100</v>
      </c>
      <c r="AH342" s="20">
        <f t="shared" si="111"/>
        <v>30000</v>
      </c>
      <c r="AI342" s="20"/>
      <c r="AJ342" s="20"/>
      <c r="AK342" s="20">
        <f t="shared" si="99"/>
        <v>73100</v>
      </c>
      <c r="AL342" s="171"/>
    </row>
    <row r="343" spans="1:38" ht="15.75" customHeight="1" x14ac:dyDescent="0.25">
      <c r="A343" s="3">
        <v>1193</v>
      </c>
      <c r="B343" s="14">
        <f t="shared" si="102"/>
        <v>2</v>
      </c>
      <c r="C343" s="9">
        <f>IF(A343=A342,C342,"")</f>
        <v>45136</v>
      </c>
      <c r="D343" s="3" t="str">
        <f t="shared" ref="D343:D348" si="113">IF(A343=A342,D342,"")</f>
        <v>Borzolino Celeste</v>
      </c>
      <c r="E343" s="14" t="str">
        <f t="shared" si="107"/>
        <v>1193Borzolino Celeste2</v>
      </c>
      <c r="I343" s="10" t="s">
        <v>893</v>
      </c>
      <c r="J343" s="14" t="str">
        <f t="shared" si="100"/>
        <v>Servicio cambio de aceite y filtros. Control de vehículo.</v>
      </c>
      <c r="L343" s="3">
        <v>1</v>
      </c>
      <c r="M343" s="10" t="s">
        <v>21</v>
      </c>
      <c r="N343" s="3" t="s">
        <v>208</v>
      </c>
      <c r="Q343" s="7">
        <f>+W343*0.8</f>
        <v>3200</v>
      </c>
      <c r="S343" s="8">
        <f t="shared" si="112"/>
        <v>0.25</v>
      </c>
      <c r="T343" s="11">
        <v>1</v>
      </c>
      <c r="W343" s="76">
        <v>4000</v>
      </c>
      <c r="X343" s="16">
        <f t="shared" ref="X343:X352" si="114">W343*T343</f>
        <v>4000</v>
      </c>
      <c r="AC343" s="18">
        <f t="shared" si="101"/>
        <v>0</v>
      </c>
      <c r="AD343" s="19">
        <f t="shared" si="108"/>
        <v>30000</v>
      </c>
      <c r="AE343" s="21">
        <f t="shared" si="104"/>
        <v>3200</v>
      </c>
      <c r="AF343" s="20">
        <f t="shared" si="109"/>
        <v>0</v>
      </c>
      <c r="AG343" s="20">
        <f t="shared" si="110"/>
        <v>0</v>
      </c>
      <c r="AH343" s="20">
        <f t="shared" si="111"/>
        <v>0</v>
      </c>
      <c r="AI343" s="20"/>
      <c r="AJ343" s="20"/>
      <c r="AK343" s="20">
        <f t="shared" si="99"/>
        <v>0</v>
      </c>
      <c r="AL343" s="171"/>
    </row>
    <row r="344" spans="1:38" ht="15.75" customHeight="1" x14ac:dyDescent="0.25">
      <c r="A344" s="3">
        <v>1193</v>
      </c>
      <c r="B344" s="14">
        <f t="shared" si="102"/>
        <v>3</v>
      </c>
      <c r="C344" s="9">
        <f>IF(A344=A343,C343,"")</f>
        <v>45136</v>
      </c>
      <c r="D344" s="3" t="str">
        <f t="shared" si="113"/>
        <v>Borzolino Celeste</v>
      </c>
      <c r="E344" s="14" t="str">
        <f t="shared" si="107"/>
        <v>1193Borzolino Celeste3</v>
      </c>
      <c r="I344" s="10" t="s">
        <v>762</v>
      </c>
      <c r="J344" s="14" t="str">
        <f t="shared" si="100"/>
        <v>Servicio cambio de aceite y filtros. Control de vehículo. Cambiar líquido refrigerante.</v>
      </c>
      <c r="L344" s="3">
        <v>1</v>
      </c>
      <c r="M344" s="10" t="s">
        <v>19</v>
      </c>
      <c r="N344" s="3" t="s">
        <v>84</v>
      </c>
      <c r="Q344" s="7">
        <v>2000</v>
      </c>
      <c r="S344" s="8">
        <f t="shared" si="112"/>
        <v>1.45</v>
      </c>
      <c r="T344" s="11">
        <v>1</v>
      </c>
      <c r="W344" s="76">
        <v>4900</v>
      </c>
      <c r="X344" s="16">
        <f t="shared" si="114"/>
        <v>4900</v>
      </c>
      <c r="AC344" s="18">
        <f t="shared" si="101"/>
        <v>0</v>
      </c>
      <c r="AD344" s="19">
        <f t="shared" si="108"/>
        <v>30000</v>
      </c>
      <c r="AE344" s="21">
        <f t="shared" si="104"/>
        <v>2000</v>
      </c>
      <c r="AF344" s="20">
        <f t="shared" si="109"/>
        <v>0</v>
      </c>
      <c r="AG344" s="20">
        <f t="shared" si="110"/>
        <v>0</v>
      </c>
      <c r="AH344" s="20">
        <f t="shared" si="111"/>
        <v>0</v>
      </c>
      <c r="AI344" s="20"/>
      <c r="AJ344" s="20"/>
      <c r="AK344" s="20">
        <f t="shared" si="99"/>
        <v>0</v>
      </c>
      <c r="AL344" s="171"/>
    </row>
    <row r="345" spans="1:38" ht="15.75" customHeight="1" x14ac:dyDescent="0.25">
      <c r="A345" s="3">
        <v>1193</v>
      </c>
      <c r="B345" s="14">
        <f t="shared" si="102"/>
        <v>4</v>
      </c>
      <c r="C345" s="9">
        <f>IF(A345=A344,C344,"")</f>
        <v>45136</v>
      </c>
      <c r="D345" s="3" t="str">
        <f t="shared" si="113"/>
        <v>Borzolino Celeste</v>
      </c>
      <c r="E345" s="14" t="str">
        <f t="shared" si="107"/>
        <v>1193Borzolino Celeste4</v>
      </c>
      <c r="I345" s="10" t="s">
        <v>950</v>
      </c>
      <c r="J345" s="14" t="str">
        <f t="shared" si="100"/>
        <v>Servicio cambio de aceite y filtros. Control de vehículo. Cambiar líquido refrigerante. Limpieza interior del block.</v>
      </c>
      <c r="L345" s="3">
        <v>1</v>
      </c>
      <c r="M345" s="10" t="s">
        <v>114</v>
      </c>
      <c r="N345" s="3" t="s">
        <v>84</v>
      </c>
      <c r="Q345" s="7">
        <v>2000</v>
      </c>
      <c r="S345" s="8">
        <f t="shared" si="112"/>
        <v>0.6</v>
      </c>
      <c r="T345" s="11">
        <v>1</v>
      </c>
      <c r="W345" s="76">
        <v>3200</v>
      </c>
      <c r="X345" s="16">
        <f t="shared" si="114"/>
        <v>3200</v>
      </c>
      <c r="AC345" s="18">
        <f t="shared" si="101"/>
        <v>0</v>
      </c>
      <c r="AD345" s="19">
        <f t="shared" si="108"/>
        <v>30000</v>
      </c>
      <c r="AE345" s="21">
        <f t="shared" si="104"/>
        <v>2000</v>
      </c>
      <c r="AF345" s="20">
        <f t="shared" si="109"/>
        <v>0</v>
      </c>
      <c r="AG345" s="20">
        <f t="shared" si="110"/>
        <v>0</v>
      </c>
      <c r="AH345" s="20">
        <f t="shared" si="111"/>
        <v>0</v>
      </c>
      <c r="AI345" s="20"/>
      <c r="AJ345" s="20"/>
      <c r="AK345" s="20">
        <f t="shared" si="99"/>
        <v>0</v>
      </c>
      <c r="AL345" s="171"/>
    </row>
    <row r="346" spans="1:38" ht="15.75" customHeight="1" x14ac:dyDescent="0.25">
      <c r="A346" s="3">
        <v>1193</v>
      </c>
      <c r="B346" s="14">
        <f t="shared" si="102"/>
        <v>5</v>
      </c>
      <c r="C346" s="9">
        <f>IF(A346=A345,C345,"")</f>
        <v>45136</v>
      </c>
      <c r="D346" s="3" t="str">
        <f t="shared" si="113"/>
        <v>Borzolino Celeste</v>
      </c>
      <c r="E346" s="14" t="str">
        <f t="shared" si="107"/>
        <v>1193Borzolino Celeste5</v>
      </c>
      <c r="I346" s="10" t="s">
        <v>881</v>
      </c>
      <c r="J346" s="14" t="str">
        <f t="shared" si="100"/>
        <v>Servicio cambio de aceite y filtros. Control de vehículo. Cambiar líquido refrigerante. Limpieza interior del block. Cambiar pastillas de freno.</v>
      </c>
      <c r="L346" s="3">
        <v>1</v>
      </c>
      <c r="M346" s="10" t="s">
        <v>115</v>
      </c>
      <c r="N346" s="3" t="s">
        <v>84</v>
      </c>
      <c r="Q346" s="7">
        <v>2000</v>
      </c>
      <c r="S346" s="8">
        <f t="shared" si="112"/>
        <v>1.9</v>
      </c>
      <c r="T346" s="11">
        <v>1</v>
      </c>
      <c r="W346" s="76">
        <v>5800</v>
      </c>
      <c r="X346" s="16">
        <f t="shared" si="114"/>
        <v>5800</v>
      </c>
      <c r="AC346" s="18">
        <f t="shared" si="101"/>
        <v>0</v>
      </c>
      <c r="AD346" s="19">
        <f t="shared" si="108"/>
        <v>30000</v>
      </c>
      <c r="AE346" s="21">
        <f t="shared" si="104"/>
        <v>2000</v>
      </c>
      <c r="AF346" s="20">
        <f t="shared" si="109"/>
        <v>0</v>
      </c>
      <c r="AG346" s="20">
        <f t="shared" si="110"/>
        <v>0</v>
      </c>
      <c r="AH346" s="20">
        <f t="shared" si="111"/>
        <v>0</v>
      </c>
      <c r="AI346" s="20"/>
      <c r="AJ346" s="20"/>
      <c r="AK346" s="20">
        <f t="shared" si="99"/>
        <v>0</v>
      </c>
      <c r="AL346" s="171"/>
    </row>
    <row r="347" spans="1:38" ht="15.75" customHeight="1" x14ac:dyDescent="0.25">
      <c r="A347" s="3">
        <v>1193</v>
      </c>
      <c r="B347" s="14">
        <f t="shared" si="102"/>
        <v>6</v>
      </c>
      <c r="C347" s="9">
        <f>IF(A347=A346,C346,"")</f>
        <v>45136</v>
      </c>
      <c r="D347" s="3" t="str">
        <f t="shared" si="113"/>
        <v>Borzolino Celeste</v>
      </c>
      <c r="E347" s="14" t="str">
        <f t="shared" si="107"/>
        <v>1193Borzolino Celeste6</v>
      </c>
      <c r="J347" s="14" t="str">
        <f t="shared" si="100"/>
        <v xml:space="preserve">Servicio cambio de aceite y filtros. Control de vehículo. Cambiar líquido refrigerante. Limpieza interior del block. Cambiar pastillas de freno. </v>
      </c>
      <c r="L347" s="3">
        <v>1</v>
      </c>
      <c r="M347" s="10" t="s">
        <v>1036</v>
      </c>
      <c r="N347" s="3" t="s">
        <v>84</v>
      </c>
      <c r="Q347" s="7">
        <v>2900</v>
      </c>
      <c r="S347" s="8">
        <f t="shared" si="112"/>
        <v>1.4137931034482758</v>
      </c>
      <c r="T347" s="11">
        <v>1</v>
      </c>
      <c r="W347" s="76">
        <v>7000</v>
      </c>
      <c r="X347" s="16">
        <f t="shared" si="114"/>
        <v>7000</v>
      </c>
      <c r="AC347" s="18">
        <f t="shared" si="101"/>
        <v>0</v>
      </c>
      <c r="AD347" s="19">
        <f t="shared" si="108"/>
        <v>30000</v>
      </c>
      <c r="AE347" s="21">
        <f t="shared" si="104"/>
        <v>2900</v>
      </c>
      <c r="AF347" s="20">
        <f t="shared" si="109"/>
        <v>0</v>
      </c>
      <c r="AG347" s="20">
        <f t="shared" si="110"/>
        <v>0</v>
      </c>
      <c r="AH347" s="20">
        <f t="shared" si="111"/>
        <v>0</v>
      </c>
      <c r="AI347" s="20"/>
      <c r="AJ347" s="20"/>
      <c r="AK347" s="20">
        <f t="shared" si="99"/>
        <v>0</v>
      </c>
      <c r="AL347" s="171"/>
    </row>
    <row r="348" spans="1:38" ht="15.75" customHeight="1" x14ac:dyDescent="0.25">
      <c r="A348" s="3">
        <v>1193</v>
      </c>
      <c r="B348" s="14">
        <f t="shared" si="102"/>
        <v>7</v>
      </c>
      <c r="C348" s="9">
        <v>45136</v>
      </c>
      <c r="D348" s="3" t="str">
        <f t="shared" si="113"/>
        <v>Borzolino Celeste</v>
      </c>
      <c r="E348" s="14" t="str">
        <f t="shared" si="107"/>
        <v>1193Borzolino Celeste7</v>
      </c>
      <c r="J348" s="14" t="str">
        <f t="shared" si="100"/>
        <v xml:space="preserve">Servicio cambio de aceite y filtros. Control de vehículo. Cambiar líquido refrigerante. Limpieza interior del block. Cambiar pastillas de freno.  </v>
      </c>
      <c r="L348" s="3">
        <v>1</v>
      </c>
      <c r="M348" s="10" t="s">
        <v>952</v>
      </c>
      <c r="N348" s="3" t="s">
        <v>101</v>
      </c>
      <c r="Q348" s="7">
        <f>+W348*0.8</f>
        <v>7680</v>
      </c>
      <c r="S348" s="8">
        <f t="shared" si="112"/>
        <v>0.25</v>
      </c>
      <c r="T348" s="11">
        <v>1</v>
      </c>
      <c r="W348" s="76">
        <v>9600</v>
      </c>
      <c r="X348" s="16">
        <f t="shared" si="114"/>
        <v>9600</v>
      </c>
      <c r="AC348" s="18">
        <f t="shared" si="101"/>
        <v>0</v>
      </c>
      <c r="AD348" s="19">
        <f t="shared" si="108"/>
        <v>30000</v>
      </c>
      <c r="AE348" s="21">
        <f t="shared" si="104"/>
        <v>7680</v>
      </c>
      <c r="AF348" s="20">
        <f t="shared" si="109"/>
        <v>0</v>
      </c>
      <c r="AG348" s="20">
        <f t="shared" si="110"/>
        <v>0</v>
      </c>
      <c r="AH348" s="20">
        <f t="shared" si="111"/>
        <v>0</v>
      </c>
      <c r="AI348" s="20"/>
      <c r="AJ348" s="20"/>
      <c r="AK348" s="20">
        <f t="shared" si="99"/>
        <v>0</v>
      </c>
      <c r="AL348" s="171"/>
    </row>
    <row r="349" spans="1:38" ht="15.75" customHeight="1" x14ac:dyDescent="0.25">
      <c r="A349" s="3">
        <v>1194</v>
      </c>
      <c r="B349" s="14">
        <f t="shared" si="102"/>
        <v>1</v>
      </c>
      <c r="C349" s="9">
        <v>45143</v>
      </c>
      <c r="D349" s="3" t="s">
        <v>3724</v>
      </c>
      <c r="E349" s="14" t="str">
        <f t="shared" si="107"/>
        <v>1194Transporte del Interior1</v>
      </c>
      <c r="F349" s="119">
        <v>635</v>
      </c>
      <c r="H349" s="119">
        <v>227653</v>
      </c>
      <c r="I349" s="10" t="s">
        <v>121</v>
      </c>
      <c r="J349" s="14" t="str">
        <f t="shared" ref="J349:J352" si="115">IF(A349=A348,CONCATENATE(J348," ",I349),I349)</f>
        <v>Service cambio de aceite y filtros.</v>
      </c>
      <c r="L349" s="3">
        <v>1</v>
      </c>
      <c r="R349" s="7" t="s">
        <v>1478</v>
      </c>
      <c r="S349" s="8"/>
      <c r="W349" s="76"/>
      <c r="X349" s="16">
        <f t="shared" si="114"/>
        <v>0</v>
      </c>
      <c r="Y349" s="3">
        <v>1</v>
      </c>
      <c r="AB349" s="4">
        <v>7500</v>
      </c>
      <c r="AC349" s="18">
        <f t="shared" si="101"/>
        <v>7500</v>
      </c>
      <c r="AD349" s="19">
        <f t="shared" si="108"/>
        <v>7500</v>
      </c>
      <c r="AE349" s="21">
        <f t="shared" si="104"/>
        <v>0</v>
      </c>
      <c r="AF349" s="20">
        <f t="shared" si="109"/>
        <v>0</v>
      </c>
      <c r="AG349" s="20">
        <f t="shared" si="110"/>
        <v>0</v>
      </c>
      <c r="AH349" s="20">
        <f t="shared" si="111"/>
        <v>7500</v>
      </c>
      <c r="AI349" s="20"/>
      <c r="AJ349" s="20"/>
      <c r="AK349" s="20">
        <f t="shared" si="99"/>
        <v>7500</v>
      </c>
      <c r="AL349" s="171"/>
    </row>
    <row r="350" spans="1:38" ht="15.75" customHeight="1" x14ac:dyDescent="0.25">
      <c r="A350" s="3">
        <v>1194</v>
      </c>
      <c r="B350" s="14">
        <f t="shared" si="102"/>
        <v>2</v>
      </c>
      <c r="C350" s="9">
        <f>IF(A350=A349,C349,"")</f>
        <v>45143</v>
      </c>
      <c r="D350" s="3" t="str">
        <f>IF(A350=A349,D349,"")</f>
        <v>Transporte del Interior</v>
      </c>
      <c r="E350" s="14" t="str">
        <f t="shared" si="107"/>
        <v>1194Transporte del Interior2</v>
      </c>
      <c r="I350" s="10" t="s">
        <v>1076</v>
      </c>
      <c r="J350" s="14" t="str">
        <f t="shared" si="115"/>
        <v>Service cambio de aceite y filtros. Controlar perdida de agua.</v>
      </c>
      <c r="L350" s="3">
        <v>1</v>
      </c>
      <c r="S350" s="8"/>
      <c r="W350" s="76"/>
      <c r="X350" s="16">
        <f t="shared" si="114"/>
        <v>0</v>
      </c>
      <c r="AC350" s="18">
        <f t="shared" si="101"/>
        <v>0</v>
      </c>
      <c r="AD350" s="19">
        <f t="shared" si="108"/>
        <v>7500</v>
      </c>
      <c r="AE350" s="21">
        <f t="shared" si="104"/>
        <v>0</v>
      </c>
      <c r="AF350" s="20">
        <f t="shared" si="109"/>
        <v>0</v>
      </c>
      <c r="AG350" s="20">
        <f t="shared" si="110"/>
        <v>0</v>
      </c>
      <c r="AH350" s="20">
        <f t="shared" si="111"/>
        <v>0</v>
      </c>
      <c r="AI350" s="20"/>
      <c r="AJ350" s="20"/>
      <c r="AK350" s="20">
        <f t="shared" si="99"/>
        <v>0</v>
      </c>
      <c r="AL350" s="171"/>
    </row>
    <row r="351" spans="1:38" ht="15.75" customHeight="1" x14ac:dyDescent="0.25">
      <c r="A351" s="3">
        <v>1194</v>
      </c>
      <c r="B351" s="14">
        <f t="shared" si="102"/>
        <v>3</v>
      </c>
      <c r="C351" s="9">
        <f>IF(A351=A350,C350,"")</f>
        <v>45143</v>
      </c>
      <c r="D351" s="3" t="str">
        <f>IF(A351=A350,D350,"")</f>
        <v>Transporte del Interior</v>
      </c>
      <c r="E351" s="14" t="str">
        <f t="shared" si="107"/>
        <v>1194Transporte del Interior3</v>
      </c>
      <c r="I351" s="10" t="s">
        <v>1077</v>
      </c>
      <c r="J351" s="14" t="str">
        <f t="shared" si="115"/>
        <v>Service cambio de aceite y filtros. Controlar perdida de agua. Cambiar depósito recuperador de agua.</v>
      </c>
      <c r="L351" s="3">
        <v>1</v>
      </c>
      <c r="S351" s="8"/>
      <c r="W351" s="76"/>
      <c r="X351" s="16">
        <f t="shared" si="114"/>
        <v>0</v>
      </c>
      <c r="AC351" s="18">
        <f t="shared" si="101"/>
        <v>0</v>
      </c>
      <c r="AD351" s="19">
        <f t="shared" si="108"/>
        <v>7500</v>
      </c>
      <c r="AE351" s="21">
        <f t="shared" si="104"/>
        <v>0</v>
      </c>
      <c r="AF351" s="20">
        <f t="shared" si="109"/>
        <v>0</v>
      </c>
      <c r="AG351" s="20">
        <f t="shared" si="110"/>
        <v>0</v>
      </c>
      <c r="AH351" s="20">
        <f t="shared" si="111"/>
        <v>0</v>
      </c>
      <c r="AI351" s="20"/>
      <c r="AJ351" s="20"/>
      <c r="AK351" s="20">
        <f t="shared" si="99"/>
        <v>0</v>
      </c>
      <c r="AL351" s="171"/>
    </row>
    <row r="352" spans="1:38" ht="15.75" customHeight="1" x14ac:dyDescent="0.25">
      <c r="A352" s="3">
        <v>1194</v>
      </c>
      <c r="B352" s="14">
        <f t="shared" si="102"/>
        <v>4</v>
      </c>
      <c r="C352" s="9">
        <f>IF(A352=A351,C351,"")</f>
        <v>45143</v>
      </c>
      <c r="D352" s="3" t="str">
        <f>IF(A352=A351,D351,"")</f>
        <v>Transporte del Interior</v>
      </c>
      <c r="E352" s="14" t="str">
        <f t="shared" si="107"/>
        <v>1194Transporte del Interior4</v>
      </c>
      <c r="I352" s="10" t="s">
        <v>1078</v>
      </c>
      <c r="J352" s="14" t="str">
        <f t="shared" si="115"/>
        <v>Service cambio de aceite y filtros. Controlar perdida de agua. Cambiar depósito recuperador de agua. Purgar circuito,</v>
      </c>
      <c r="L352" s="3">
        <v>1</v>
      </c>
      <c r="S352" s="8"/>
      <c r="W352" s="76"/>
      <c r="X352" s="16">
        <f t="shared" si="114"/>
        <v>0</v>
      </c>
      <c r="AC352" s="18">
        <f t="shared" si="101"/>
        <v>0</v>
      </c>
      <c r="AD352" s="19">
        <f t="shared" si="108"/>
        <v>7500</v>
      </c>
      <c r="AE352" s="21">
        <f t="shared" si="104"/>
        <v>0</v>
      </c>
      <c r="AF352" s="20">
        <f t="shared" si="109"/>
        <v>0</v>
      </c>
      <c r="AG352" s="20">
        <f t="shared" si="110"/>
        <v>0</v>
      </c>
      <c r="AH352" s="20">
        <f t="shared" si="111"/>
        <v>0</v>
      </c>
      <c r="AI352" s="20"/>
      <c r="AJ352" s="20"/>
      <c r="AK352" s="20">
        <f t="shared" si="99"/>
        <v>0</v>
      </c>
      <c r="AL352" s="171"/>
    </row>
    <row r="353" spans="1:38" ht="15.75" customHeight="1" x14ac:dyDescent="0.25">
      <c r="A353" s="3">
        <v>1194</v>
      </c>
      <c r="B353" s="14">
        <f t="shared" si="102"/>
        <v>5</v>
      </c>
      <c r="C353" s="9">
        <v>45143</v>
      </c>
      <c r="D353" s="3" t="s">
        <v>3724</v>
      </c>
      <c r="F353" s="119">
        <v>635</v>
      </c>
      <c r="H353" s="119">
        <v>227653</v>
      </c>
      <c r="I353" s="10" t="s">
        <v>121</v>
      </c>
      <c r="L353" s="3">
        <v>1</v>
      </c>
      <c r="S353" s="8"/>
      <c r="W353" s="76"/>
      <c r="AE353" s="21">
        <f t="shared" si="104"/>
        <v>0</v>
      </c>
    </row>
    <row r="354" spans="1:38" ht="15.75" customHeight="1" x14ac:dyDescent="0.25">
      <c r="A354" s="3">
        <v>1194</v>
      </c>
      <c r="B354" s="14">
        <f t="shared" si="102"/>
        <v>6</v>
      </c>
      <c r="C354" s="9">
        <f>IF(A354=A353,C353,"")</f>
        <v>45143</v>
      </c>
      <c r="D354" s="3" t="str">
        <f>IF(A354=A353,D353,"")</f>
        <v>Transporte del Interior</v>
      </c>
      <c r="E354" s="14" t="str">
        <f t="shared" ref="E354:E417" si="116">CONCATENATE(A354,D354,B354)</f>
        <v>1194Transporte del Interior6</v>
      </c>
      <c r="L354" s="3">
        <v>1</v>
      </c>
      <c r="S354" s="8"/>
      <c r="W354" s="76"/>
      <c r="AE354" s="21">
        <f t="shared" si="104"/>
        <v>0</v>
      </c>
    </row>
    <row r="355" spans="1:38" ht="15.75" customHeight="1" x14ac:dyDescent="0.25">
      <c r="A355" s="3">
        <v>1195</v>
      </c>
      <c r="B355" s="14">
        <f t="shared" si="102"/>
        <v>1</v>
      </c>
      <c r="C355" s="9">
        <v>45145</v>
      </c>
      <c r="D355" s="3" t="s">
        <v>423</v>
      </c>
      <c r="E355" s="14" t="str">
        <f t="shared" si="116"/>
        <v>1195Integral Agropecuaria1</v>
      </c>
      <c r="F355" s="119" t="s">
        <v>1079</v>
      </c>
      <c r="G355" s="119" t="s">
        <v>1080</v>
      </c>
      <c r="H355" s="119">
        <v>167999</v>
      </c>
      <c r="I355" s="10" t="s">
        <v>690</v>
      </c>
      <c r="J355" s="14" t="str">
        <f t="shared" ref="J355:J418" si="117">IF(A355=A354,CONCATENATE(J354," ",I355),I355)</f>
        <v>Desarmar distribución completa.</v>
      </c>
      <c r="L355" s="3">
        <v>1</v>
      </c>
      <c r="M355" s="10" t="s">
        <v>878</v>
      </c>
      <c r="N355" s="3" t="s">
        <v>84</v>
      </c>
      <c r="Q355" s="7">
        <v>2150</v>
      </c>
      <c r="R355" s="3" t="s">
        <v>1480</v>
      </c>
      <c r="S355" s="8">
        <f>+(W355-Q355)/Q355</f>
        <v>2.2558139534883721</v>
      </c>
      <c r="T355" s="11">
        <v>1</v>
      </c>
      <c r="W355" s="76">
        <v>7000</v>
      </c>
      <c r="X355" s="16">
        <f t="shared" ref="X355:X386" si="118">W355*T355</f>
        <v>7000</v>
      </c>
      <c r="Y355" s="3">
        <v>1</v>
      </c>
      <c r="AB355" s="4">
        <v>80000</v>
      </c>
      <c r="AC355" s="18">
        <f t="shared" ref="AC355:AC418" si="119">+AB355*Y355</f>
        <v>80000</v>
      </c>
      <c r="AD355" s="19">
        <f t="shared" ref="AD355:AD418" si="120">IF(A355=A354,AD354+AC355,AC355)</f>
        <v>80000</v>
      </c>
      <c r="AE355" s="21">
        <f t="shared" si="104"/>
        <v>2150</v>
      </c>
      <c r="AF355" s="20">
        <f t="shared" ref="AF355:AF418" si="121">IF(A355=A354,0,(SUMIF($A$3:$A$999956,A355,$Q$3:$Q$999956)))+IF(A355=A354,0,(SUMIF($A$3:$A$999956,A355,$R$3:$R$999956)))</f>
        <v>144710</v>
      </c>
      <c r="AG355" s="20">
        <f t="shared" ref="AG355:AG418" si="122">IF(A355=A354,0,(SUMIF($A$3:$A$999956,A355,($X$3:$X$999956))))</f>
        <v>185200</v>
      </c>
      <c r="AH355" s="20">
        <f t="shared" ref="AH355:AH418" si="123">IF(A355=A354,0,(SUMIF($A$3:$A$999956,A355,($AC$3:$AC$999956))))</f>
        <v>80000</v>
      </c>
      <c r="AI355" s="20"/>
      <c r="AJ355" s="20"/>
      <c r="AK355" s="20">
        <f t="shared" ref="AK355:AK418" si="124">AH355+AG355</f>
        <v>265200</v>
      </c>
      <c r="AL355" s="171"/>
    </row>
    <row r="356" spans="1:38" ht="15.75" customHeight="1" x14ac:dyDescent="0.25">
      <c r="A356" s="3">
        <v>1195</v>
      </c>
      <c r="B356" s="14">
        <f t="shared" si="102"/>
        <v>2</v>
      </c>
      <c r="C356" s="9">
        <f>IF(A356=A355,C355,"")</f>
        <v>45145</v>
      </c>
      <c r="D356" s="3" t="str">
        <f>IF(A356=A355,D355,"")</f>
        <v>Integral Agropecuaria</v>
      </c>
      <c r="E356" s="14" t="str">
        <f t="shared" si="116"/>
        <v>1195Integral Agropecuaria2</v>
      </c>
      <c r="I356" s="10" t="s">
        <v>1081</v>
      </c>
      <c r="J356" s="14" t="str">
        <f t="shared" si="117"/>
        <v>Desarmar distribución completa. Cambiar kit . Puesta a punto.</v>
      </c>
      <c r="L356" s="3">
        <v>1</v>
      </c>
      <c r="M356" s="10" t="s">
        <v>1084</v>
      </c>
      <c r="N356" s="3" t="s">
        <v>101</v>
      </c>
      <c r="Q356" s="7">
        <f>+W356*0.8</f>
        <v>136000</v>
      </c>
      <c r="S356" s="8">
        <f>+(W356-Q356)/Q356</f>
        <v>0.25</v>
      </c>
      <c r="T356" s="11">
        <v>1</v>
      </c>
      <c r="W356" s="76">
        <v>170000</v>
      </c>
      <c r="X356" s="16">
        <f t="shared" si="118"/>
        <v>170000</v>
      </c>
      <c r="AC356" s="18">
        <f t="shared" si="119"/>
        <v>0</v>
      </c>
      <c r="AD356" s="19">
        <f t="shared" si="120"/>
        <v>80000</v>
      </c>
      <c r="AE356" s="21">
        <f t="shared" si="104"/>
        <v>136000</v>
      </c>
      <c r="AF356" s="20">
        <f t="shared" si="121"/>
        <v>0</v>
      </c>
      <c r="AG356" s="20">
        <f t="shared" si="122"/>
        <v>0</v>
      </c>
      <c r="AH356" s="20">
        <f t="shared" si="123"/>
        <v>0</v>
      </c>
      <c r="AI356" s="20"/>
      <c r="AJ356" s="20"/>
      <c r="AK356" s="20">
        <f t="shared" si="124"/>
        <v>0</v>
      </c>
      <c r="AL356" s="171"/>
    </row>
    <row r="357" spans="1:38" ht="15.75" customHeight="1" x14ac:dyDescent="0.25">
      <c r="A357" s="3">
        <v>1195</v>
      </c>
      <c r="B357" s="14">
        <f t="shared" si="102"/>
        <v>3</v>
      </c>
      <c r="C357" s="9">
        <f>IF(A357=A356,C356,"")</f>
        <v>45145</v>
      </c>
      <c r="D357" s="3" t="str">
        <f>IF(A357=A356,D356,"")</f>
        <v>Integral Agropecuaria</v>
      </c>
      <c r="E357" s="14" t="str">
        <f t="shared" si="116"/>
        <v>1195Integral Agropecuaria3</v>
      </c>
      <c r="I357" s="10" t="s">
        <v>1082</v>
      </c>
      <c r="J357" s="14" t="str">
        <f t="shared" si="117"/>
        <v>Desarmar distribución completa. Cambiar kit . Puesta a punto. Cambiar bomba de agua. lÍquido refrigerante.</v>
      </c>
      <c r="L357" s="3">
        <v>1</v>
      </c>
      <c r="M357" s="10" t="s">
        <v>1085</v>
      </c>
      <c r="N357" s="3" t="s">
        <v>101</v>
      </c>
      <c r="Q357" s="7">
        <f>+W357*0.8</f>
        <v>6560</v>
      </c>
      <c r="S357" s="8">
        <f>+(W357-Q357)/Q357</f>
        <v>0.25</v>
      </c>
      <c r="T357" s="11">
        <v>1</v>
      </c>
      <c r="W357" s="76">
        <v>8200</v>
      </c>
      <c r="X357" s="16">
        <f t="shared" si="118"/>
        <v>8200</v>
      </c>
      <c r="AC357" s="18">
        <f t="shared" si="119"/>
        <v>0</v>
      </c>
      <c r="AD357" s="19">
        <f t="shared" si="120"/>
        <v>80000</v>
      </c>
      <c r="AE357" s="21">
        <f t="shared" si="104"/>
        <v>6560</v>
      </c>
      <c r="AF357" s="20">
        <f t="shared" si="121"/>
        <v>0</v>
      </c>
      <c r="AG357" s="20">
        <f t="shared" si="122"/>
        <v>0</v>
      </c>
      <c r="AH357" s="20">
        <f t="shared" si="123"/>
        <v>0</v>
      </c>
      <c r="AI357" s="20"/>
      <c r="AJ357" s="20"/>
      <c r="AK357" s="20">
        <f t="shared" si="124"/>
        <v>0</v>
      </c>
      <c r="AL357" s="171"/>
    </row>
    <row r="358" spans="1:38" ht="15.75" customHeight="1" x14ac:dyDescent="0.25">
      <c r="A358" s="3">
        <v>1195</v>
      </c>
      <c r="B358" s="14">
        <f t="shared" si="102"/>
        <v>4</v>
      </c>
      <c r="C358" s="9">
        <f>IF(A358=A357,C357,"")</f>
        <v>45145</v>
      </c>
      <c r="D358" s="3" t="str">
        <f>IF(A358=A357,D357,"")</f>
        <v>Integral Agropecuaria</v>
      </c>
      <c r="E358" s="14" t="str">
        <f t="shared" si="116"/>
        <v>1195Integral Agropecuaria4</v>
      </c>
      <c r="I358" s="10" t="s">
        <v>1083</v>
      </c>
      <c r="J358" s="14" t="str">
        <f t="shared" si="117"/>
        <v>Desarmar distribución completa. Cambiar kit . Puesta a punto. Cambiar bomba de agua. lÍquido refrigerante. Polea de dirección hidráulica y cambiar polea de alternador, con embrague.</v>
      </c>
      <c r="L358" s="3">
        <v>1</v>
      </c>
      <c r="S358" s="8"/>
      <c r="W358" s="76"/>
      <c r="X358" s="16">
        <f t="shared" si="118"/>
        <v>0</v>
      </c>
      <c r="AC358" s="18">
        <f t="shared" si="119"/>
        <v>0</v>
      </c>
      <c r="AD358" s="19">
        <f t="shared" si="120"/>
        <v>80000</v>
      </c>
      <c r="AE358" s="21">
        <f t="shared" si="104"/>
        <v>0</v>
      </c>
      <c r="AF358" s="20">
        <f t="shared" si="121"/>
        <v>0</v>
      </c>
      <c r="AG358" s="20">
        <f t="shared" si="122"/>
        <v>0</v>
      </c>
      <c r="AH358" s="20">
        <f t="shared" si="123"/>
        <v>0</v>
      </c>
      <c r="AI358" s="20"/>
      <c r="AJ358" s="20"/>
      <c r="AK358" s="20">
        <f t="shared" si="124"/>
        <v>0</v>
      </c>
      <c r="AL358" s="171"/>
    </row>
    <row r="359" spans="1:38" ht="15.75" customHeight="1" x14ac:dyDescent="0.25">
      <c r="A359" s="3">
        <v>1195</v>
      </c>
      <c r="B359" s="14">
        <f t="shared" si="102"/>
        <v>5</v>
      </c>
      <c r="C359" s="9">
        <f>IF(A359=A358,C358,"")</f>
        <v>45145</v>
      </c>
      <c r="D359" s="3" t="str">
        <f>IF(A359=A358,D358,"")</f>
        <v>Integral Agropecuaria</v>
      </c>
      <c r="E359" s="14" t="str">
        <f t="shared" si="116"/>
        <v>1195Integral Agropecuaria5</v>
      </c>
      <c r="I359" s="10" t="s">
        <v>1086</v>
      </c>
      <c r="J359" s="14" t="str">
        <f t="shared" si="117"/>
        <v>Desarmar distribución completa. Cambiar kit . Puesta a punto. Cambiar bomba de agua. lÍquido refrigerante. Polea de dirección hidráulica y cambiar polea de alternador, con embrague. Armado total. Agustin Ureta</v>
      </c>
      <c r="L359" s="3">
        <v>1</v>
      </c>
      <c r="S359" s="8"/>
      <c r="W359" s="76"/>
      <c r="X359" s="16">
        <f t="shared" si="118"/>
        <v>0</v>
      </c>
      <c r="AC359" s="18">
        <f t="shared" si="119"/>
        <v>0</v>
      </c>
      <c r="AD359" s="19">
        <f t="shared" si="120"/>
        <v>80000</v>
      </c>
      <c r="AE359" s="21">
        <f t="shared" si="104"/>
        <v>0</v>
      </c>
      <c r="AF359" s="20">
        <f t="shared" si="121"/>
        <v>0</v>
      </c>
      <c r="AG359" s="20">
        <f t="shared" si="122"/>
        <v>0</v>
      </c>
      <c r="AH359" s="20">
        <f t="shared" si="123"/>
        <v>0</v>
      </c>
      <c r="AI359" s="20"/>
      <c r="AJ359" s="20"/>
      <c r="AK359" s="20">
        <f t="shared" si="124"/>
        <v>0</v>
      </c>
      <c r="AL359" s="171"/>
    </row>
    <row r="360" spans="1:38" ht="15.75" customHeight="1" x14ac:dyDescent="0.25">
      <c r="A360" s="3">
        <v>1196</v>
      </c>
      <c r="B360" s="14">
        <f t="shared" si="102"/>
        <v>1</v>
      </c>
      <c r="C360" s="9">
        <v>45145</v>
      </c>
      <c r="D360" s="3" t="s">
        <v>188</v>
      </c>
      <c r="E360" s="14" t="str">
        <f t="shared" si="116"/>
        <v>1196Borello Matias1</v>
      </c>
      <c r="F360" s="119" t="s">
        <v>1087</v>
      </c>
      <c r="G360" s="119" t="s">
        <v>190</v>
      </c>
      <c r="H360" s="119">
        <v>116777</v>
      </c>
      <c r="I360" s="10" t="s">
        <v>121</v>
      </c>
      <c r="J360" s="14" t="str">
        <f t="shared" si="117"/>
        <v>Service cambio de aceite y filtros.</v>
      </c>
      <c r="L360" s="3">
        <v>1</v>
      </c>
      <c r="M360" s="10" t="s">
        <v>1091</v>
      </c>
      <c r="N360" s="3" t="s">
        <v>101</v>
      </c>
      <c r="Q360" s="7">
        <f>+W360*0.8</f>
        <v>74880</v>
      </c>
      <c r="R360" s="3" t="s">
        <v>1480</v>
      </c>
      <c r="S360" s="8">
        <f t="shared" ref="S360:S366" si="125">+(W360-Q360)/Q360</f>
        <v>0.25</v>
      </c>
      <c r="T360" s="11">
        <v>1</v>
      </c>
      <c r="W360" s="76">
        <v>93600</v>
      </c>
      <c r="X360" s="16">
        <f t="shared" si="118"/>
        <v>93600</v>
      </c>
      <c r="AC360" s="18">
        <f t="shared" si="119"/>
        <v>0</v>
      </c>
      <c r="AD360" s="19">
        <f t="shared" si="120"/>
        <v>0</v>
      </c>
      <c r="AE360" s="21">
        <f t="shared" si="104"/>
        <v>74880</v>
      </c>
      <c r="AF360" s="20">
        <f t="shared" si="121"/>
        <v>91550</v>
      </c>
      <c r="AG360" s="20">
        <f t="shared" si="122"/>
        <v>140050</v>
      </c>
      <c r="AH360" s="20">
        <f t="shared" si="123"/>
        <v>50000</v>
      </c>
      <c r="AI360" s="20"/>
      <c r="AJ360" s="20"/>
      <c r="AK360" s="20">
        <f t="shared" si="124"/>
        <v>190050</v>
      </c>
      <c r="AL360" s="171"/>
    </row>
    <row r="361" spans="1:38" ht="15.75" customHeight="1" x14ac:dyDescent="0.25">
      <c r="A361" s="3">
        <v>1196</v>
      </c>
      <c r="B361" s="14">
        <f t="shared" si="102"/>
        <v>2</v>
      </c>
      <c r="C361" s="9">
        <f t="shared" ref="C361:C367" si="126">IF(A361=A360,C360,"")</f>
        <v>45145</v>
      </c>
      <c r="D361" s="3" t="str">
        <f t="shared" ref="D361:D367" si="127">IF(A361=A360,D360,"")</f>
        <v>Borello Matias</v>
      </c>
      <c r="E361" s="14" t="str">
        <f t="shared" si="116"/>
        <v>1196Borello Matias2</v>
      </c>
      <c r="I361" s="10" t="s">
        <v>122</v>
      </c>
      <c r="J361" s="14" t="str">
        <f t="shared" si="117"/>
        <v>Service cambio de aceite y filtros. Control del vehículo.</v>
      </c>
      <c r="L361" s="3">
        <v>1</v>
      </c>
      <c r="M361" s="10" t="s">
        <v>198</v>
      </c>
      <c r="N361" s="3" t="s">
        <v>101</v>
      </c>
      <c r="Q361" s="7">
        <f>+W361*0.8</f>
        <v>6560</v>
      </c>
      <c r="S361" s="8">
        <f t="shared" si="125"/>
        <v>0.25</v>
      </c>
      <c r="T361" s="11">
        <v>1</v>
      </c>
      <c r="W361" s="76">
        <v>8200</v>
      </c>
      <c r="X361" s="16">
        <f t="shared" si="118"/>
        <v>8200</v>
      </c>
      <c r="AC361" s="18">
        <f t="shared" si="119"/>
        <v>0</v>
      </c>
      <c r="AD361" s="19">
        <f t="shared" si="120"/>
        <v>0</v>
      </c>
      <c r="AE361" s="21">
        <f t="shared" si="104"/>
        <v>6560</v>
      </c>
      <c r="AF361" s="20">
        <f t="shared" si="121"/>
        <v>0</v>
      </c>
      <c r="AG361" s="20">
        <f t="shared" si="122"/>
        <v>0</v>
      </c>
      <c r="AH361" s="20">
        <f t="shared" si="123"/>
        <v>0</v>
      </c>
      <c r="AI361" s="20"/>
      <c r="AJ361" s="20"/>
      <c r="AK361" s="20">
        <f t="shared" si="124"/>
        <v>0</v>
      </c>
      <c r="AL361" s="171"/>
    </row>
    <row r="362" spans="1:38" ht="15.75" customHeight="1" x14ac:dyDescent="0.25">
      <c r="A362" s="3">
        <v>1196</v>
      </c>
      <c r="B362" s="14">
        <f t="shared" si="102"/>
        <v>3</v>
      </c>
      <c r="C362" s="9">
        <f t="shared" si="126"/>
        <v>45145</v>
      </c>
      <c r="D362" s="3" t="str">
        <f t="shared" si="127"/>
        <v>Borello Matias</v>
      </c>
      <c r="E362" s="14" t="str">
        <f t="shared" si="116"/>
        <v>1196Borello Matias3</v>
      </c>
      <c r="I362" s="10" t="s">
        <v>690</v>
      </c>
      <c r="J362" s="14" t="str">
        <f t="shared" si="117"/>
        <v>Service cambio de aceite y filtros. Control del vehículo. Desarmar distribución completa.</v>
      </c>
      <c r="L362" s="3">
        <v>1</v>
      </c>
      <c r="M362" s="10" t="s">
        <v>736</v>
      </c>
      <c r="N362" s="3" t="s">
        <v>84</v>
      </c>
      <c r="Q362" s="7">
        <v>2150</v>
      </c>
      <c r="S362" s="8">
        <f t="shared" si="125"/>
        <v>2.2558139534883721</v>
      </c>
      <c r="T362" s="11">
        <v>1</v>
      </c>
      <c r="W362" s="76">
        <v>7000</v>
      </c>
      <c r="X362" s="16">
        <f t="shared" si="118"/>
        <v>7000</v>
      </c>
      <c r="AC362" s="18">
        <f t="shared" si="119"/>
        <v>0</v>
      </c>
      <c r="AD362" s="19">
        <f t="shared" si="120"/>
        <v>0</v>
      </c>
      <c r="AE362" s="21">
        <f t="shared" si="104"/>
        <v>2150</v>
      </c>
      <c r="AF362" s="20">
        <f t="shared" si="121"/>
        <v>0</v>
      </c>
      <c r="AG362" s="20">
        <f t="shared" si="122"/>
        <v>0</v>
      </c>
      <c r="AH362" s="20">
        <f t="shared" si="123"/>
        <v>0</v>
      </c>
      <c r="AI362" s="20"/>
      <c r="AJ362" s="20"/>
      <c r="AK362" s="20">
        <f t="shared" si="124"/>
        <v>0</v>
      </c>
      <c r="AL362" s="171"/>
    </row>
    <row r="363" spans="1:38" ht="15.75" customHeight="1" x14ac:dyDescent="0.25">
      <c r="A363" s="3">
        <v>1196</v>
      </c>
      <c r="B363" s="14">
        <f t="shared" si="102"/>
        <v>4</v>
      </c>
      <c r="C363" s="9">
        <f t="shared" si="126"/>
        <v>45145</v>
      </c>
      <c r="D363" s="3" t="str">
        <f t="shared" si="127"/>
        <v>Borello Matias</v>
      </c>
      <c r="E363" s="14" t="str">
        <f t="shared" si="116"/>
        <v>1196Borello Matias4</v>
      </c>
      <c r="I363" s="10" t="s">
        <v>1088</v>
      </c>
      <c r="J363" s="14" t="str">
        <f t="shared" si="117"/>
        <v>Service cambio de aceite y filtros. Control del vehículo. Desarmar distribución completa. Cambiar kit bomba de agua, puesta a punto.</v>
      </c>
      <c r="L363" s="3">
        <v>1</v>
      </c>
      <c r="M363" s="10" t="s">
        <v>1093</v>
      </c>
      <c r="N363" s="3" t="s">
        <v>84</v>
      </c>
      <c r="Q363" s="7">
        <v>1360</v>
      </c>
      <c r="S363" s="8">
        <f t="shared" si="125"/>
        <v>1.6286764705882353</v>
      </c>
      <c r="T363" s="11">
        <v>6</v>
      </c>
      <c r="W363" s="76">
        <v>3575</v>
      </c>
      <c r="X363" s="16">
        <f t="shared" si="118"/>
        <v>21450</v>
      </c>
      <c r="AC363" s="18">
        <f t="shared" si="119"/>
        <v>0</v>
      </c>
      <c r="AD363" s="19">
        <f t="shared" si="120"/>
        <v>0</v>
      </c>
      <c r="AE363" s="21">
        <f t="shared" si="104"/>
        <v>8160</v>
      </c>
      <c r="AF363" s="20">
        <f t="shared" si="121"/>
        <v>0</v>
      </c>
      <c r="AG363" s="20">
        <f t="shared" si="122"/>
        <v>0</v>
      </c>
      <c r="AH363" s="20">
        <f t="shared" si="123"/>
        <v>0</v>
      </c>
      <c r="AI363" s="20"/>
      <c r="AJ363" s="20"/>
      <c r="AK363" s="20">
        <f t="shared" si="124"/>
        <v>0</v>
      </c>
      <c r="AL363" s="171"/>
    </row>
    <row r="364" spans="1:38" ht="15.75" customHeight="1" x14ac:dyDescent="0.25">
      <c r="A364" s="3">
        <v>1196</v>
      </c>
      <c r="B364" s="14">
        <f t="shared" si="102"/>
        <v>5</v>
      </c>
      <c r="C364" s="9">
        <f t="shared" si="126"/>
        <v>45145</v>
      </c>
      <c r="D364" s="3" t="str">
        <f t="shared" si="127"/>
        <v>Borello Matias</v>
      </c>
      <c r="E364" s="14" t="str">
        <f t="shared" si="116"/>
        <v>1196Borello Matias5</v>
      </c>
      <c r="I364" s="10" t="s">
        <v>1089</v>
      </c>
      <c r="J364" s="14" t="str">
        <f t="shared" si="117"/>
        <v>Service cambio de aceite y filtros. Control del vehículo. Desarmar distribución completa. Cambiar kit bomba de agua, puesta a punto. Cambiar correa poliv.</v>
      </c>
      <c r="L364" s="3">
        <v>1</v>
      </c>
      <c r="M364" s="10" t="s">
        <v>21</v>
      </c>
      <c r="N364" s="3" t="s">
        <v>84</v>
      </c>
      <c r="Q364" s="7">
        <v>1800</v>
      </c>
      <c r="S364" s="8">
        <f t="shared" si="125"/>
        <v>0.55555555555555558</v>
      </c>
      <c r="T364" s="11">
        <v>1</v>
      </c>
      <c r="W364" s="76">
        <v>2800</v>
      </c>
      <c r="X364" s="16">
        <f t="shared" si="118"/>
        <v>2800</v>
      </c>
      <c r="Y364" s="3">
        <v>1</v>
      </c>
      <c r="AB364" s="4">
        <v>50000</v>
      </c>
      <c r="AC364" s="18">
        <f t="shared" si="119"/>
        <v>50000</v>
      </c>
      <c r="AD364" s="19">
        <f t="shared" si="120"/>
        <v>50000</v>
      </c>
      <c r="AE364" s="21">
        <f t="shared" si="104"/>
        <v>1800</v>
      </c>
      <c r="AF364" s="20">
        <f t="shared" si="121"/>
        <v>0</v>
      </c>
      <c r="AG364" s="20">
        <f t="shared" si="122"/>
        <v>0</v>
      </c>
      <c r="AH364" s="20">
        <f t="shared" si="123"/>
        <v>0</v>
      </c>
      <c r="AI364" s="20"/>
      <c r="AJ364" s="20"/>
      <c r="AK364" s="20">
        <f t="shared" si="124"/>
        <v>0</v>
      </c>
      <c r="AL364" s="171"/>
    </row>
    <row r="365" spans="1:38" ht="15.75" customHeight="1" x14ac:dyDescent="0.25">
      <c r="A365" s="3">
        <v>1196</v>
      </c>
      <c r="B365" s="14">
        <f t="shared" si="102"/>
        <v>6</v>
      </c>
      <c r="C365" s="9">
        <f t="shared" si="126"/>
        <v>45145</v>
      </c>
      <c r="D365" s="3" t="str">
        <f t="shared" si="127"/>
        <v>Borello Matias</v>
      </c>
      <c r="E365" s="14" t="str">
        <f t="shared" si="116"/>
        <v>1196Borello Matias6</v>
      </c>
      <c r="I365" s="10" t="s">
        <v>1090</v>
      </c>
      <c r="J365" s="14" t="str">
        <f t="shared" si="117"/>
        <v>Service cambio de aceite y filtros. Control del vehículo. Desarmar distribución completa. Cambiar kit bomba de agua, puesta a punto. Cambiar correa poliv. Armado total. Cambiar líquido refrigerante. Purgado del circuito de refrigeración.</v>
      </c>
      <c r="L365" s="3">
        <v>1</v>
      </c>
      <c r="M365" s="10" t="s">
        <v>19</v>
      </c>
      <c r="N365" s="3" t="s">
        <v>84</v>
      </c>
      <c r="Q365" s="7">
        <v>2400</v>
      </c>
      <c r="S365" s="8">
        <f t="shared" si="125"/>
        <v>0.58333333333333337</v>
      </c>
      <c r="T365" s="11">
        <v>1</v>
      </c>
      <c r="W365" s="76">
        <v>3800</v>
      </c>
      <c r="X365" s="16">
        <f t="shared" si="118"/>
        <v>3800</v>
      </c>
      <c r="AC365" s="18">
        <f t="shared" si="119"/>
        <v>0</v>
      </c>
      <c r="AD365" s="19">
        <f t="shared" si="120"/>
        <v>50000</v>
      </c>
      <c r="AE365" s="21">
        <f t="shared" si="104"/>
        <v>2400</v>
      </c>
      <c r="AF365" s="20">
        <f t="shared" si="121"/>
        <v>0</v>
      </c>
      <c r="AG365" s="20">
        <f t="shared" si="122"/>
        <v>0</v>
      </c>
      <c r="AH365" s="20">
        <f t="shared" si="123"/>
        <v>0</v>
      </c>
      <c r="AI365" s="20"/>
      <c r="AJ365" s="20"/>
      <c r="AK365" s="20">
        <f t="shared" si="124"/>
        <v>0</v>
      </c>
      <c r="AL365" s="171"/>
    </row>
    <row r="366" spans="1:38" ht="15.75" customHeight="1" x14ac:dyDescent="0.25">
      <c r="A366" s="3">
        <v>1196</v>
      </c>
      <c r="B366" s="14">
        <f t="shared" si="102"/>
        <v>7</v>
      </c>
      <c r="C366" s="9">
        <f t="shared" si="126"/>
        <v>45145</v>
      </c>
      <c r="D366" s="3" t="str">
        <f t="shared" si="127"/>
        <v>Borello Matias</v>
      </c>
      <c r="E366" s="14" t="str">
        <f t="shared" si="116"/>
        <v>1196Borello Matias7</v>
      </c>
      <c r="J366" s="14" t="str">
        <f t="shared" si="117"/>
        <v xml:space="preserve">Service cambio de aceite y filtros. Control del vehículo. Desarmar distribución completa. Cambiar kit bomba de agua, puesta a punto. Cambiar correa poliv. Armado total. Cambiar líquido refrigerante. Purgado del circuito de refrigeración. </v>
      </c>
      <c r="L366" s="3">
        <v>1</v>
      </c>
      <c r="M366" s="10" t="s">
        <v>114</v>
      </c>
      <c r="N366" s="3" t="s">
        <v>84</v>
      </c>
      <c r="Q366" s="7">
        <v>2400</v>
      </c>
      <c r="S366" s="8">
        <f t="shared" si="125"/>
        <v>0.33333333333333331</v>
      </c>
      <c r="T366" s="11">
        <v>1</v>
      </c>
      <c r="W366" s="76">
        <v>3200</v>
      </c>
      <c r="X366" s="16">
        <f t="shared" si="118"/>
        <v>3200</v>
      </c>
      <c r="AC366" s="18">
        <f t="shared" si="119"/>
        <v>0</v>
      </c>
      <c r="AD366" s="19">
        <f t="shared" si="120"/>
        <v>50000</v>
      </c>
      <c r="AE366" s="21">
        <f t="shared" si="104"/>
        <v>2400</v>
      </c>
      <c r="AF366" s="20">
        <f t="shared" si="121"/>
        <v>0</v>
      </c>
      <c r="AG366" s="20">
        <f t="shared" si="122"/>
        <v>0</v>
      </c>
      <c r="AH366" s="20">
        <f t="shared" si="123"/>
        <v>0</v>
      </c>
      <c r="AI366" s="20"/>
      <c r="AJ366" s="20"/>
      <c r="AK366" s="20">
        <f t="shared" si="124"/>
        <v>0</v>
      </c>
      <c r="AL366" s="171"/>
    </row>
    <row r="367" spans="1:38" ht="15.75" customHeight="1" x14ac:dyDescent="0.25">
      <c r="A367" s="3">
        <v>1196</v>
      </c>
      <c r="B367" s="14">
        <f t="shared" si="102"/>
        <v>8</v>
      </c>
      <c r="C367" s="9">
        <f t="shared" si="126"/>
        <v>45145</v>
      </c>
      <c r="D367" s="3" t="str">
        <f t="shared" si="127"/>
        <v>Borello Matias</v>
      </c>
      <c r="E367" s="14" t="str">
        <f t="shared" si="116"/>
        <v>1196Borello Matias8</v>
      </c>
      <c r="J367" s="14" t="str">
        <f t="shared" si="117"/>
        <v xml:space="preserve">Service cambio de aceite y filtros. Control del vehículo. Desarmar distribución completa. Cambiar kit bomba de agua, puesta a punto. Cambiar correa poliv. Armado total. Cambiar líquido refrigerante. Purgado del circuito de refrigeración.  </v>
      </c>
      <c r="L367" s="3">
        <v>1</v>
      </c>
      <c r="S367" s="8"/>
      <c r="W367" s="76"/>
      <c r="X367" s="16">
        <f t="shared" si="118"/>
        <v>0</v>
      </c>
      <c r="AC367" s="18">
        <f t="shared" si="119"/>
        <v>0</v>
      </c>
      <c r="AD367" s="19">
        <f t="shared" si="120"/>
        <v>50000</v>
      </c>
      <c r="AE367" s="21">
        <f t="shared" si="104"/>
        <v>0</v>
      </c>
      <c r="AF367" s="20">
        <f t="shared" si="121"/>
        <v>0</v>
      </c>
      <c r="AG367" s="20">
        <f t="shared" si="122"/>
        <v>0</v>
      </c>
      <c r="AH367" s="20">
        <f t="shared" si="123"/>
        <v>0</v>
      </c>
      <c r="AI367" s="20"/>
      <c r="AJ367" s="20"/>
      <c r="AK367" s="20">
        <f t="shared" si="124"/>
        <v>0</v>
      </c>
      <c r="AL367" s="171"/>
    </row>
    <row r="368" spans="1:38" ht="15.75" customHeight="1" x14ac:dyDescent="0.25">
      <c r="A368" s="3">
        <v>1197</v>
      </c>
      <c r="B368" s="14">
        <f t="shared" si="102"/>
        <v>1</v>
      </c>
      <c r="C368" s="9">
        <v>45145</v>
      </c>
      <c r="D368" s="3" t="s">
        <v>462</v>
      </c>
      <c r="E368" s="14" t="str">
        <f t="shared" si="116"/>
        <v>1197Mendizabal Alicia1</v>
      </c>
      <c r="F368" s="119" t="s">
        <v>921</v>
      </c>
      <c r="I368" s="10" t="s">
        <v>1092</v>
      </c>
      <c r="J368" s="14" t="str">
        <f t="shared" si="117"/>
        <v>Cambiar correa poliv y control del vehículo zona del choque.</v>
      </c>
      <c r="L368" s="3">
        <v>1</v>
      </c>
      <c r="Q368" s="7">
        <f>+W368/(1+S368)</f>
        <v>10666.666666666668</v>
      </c>
      <c r="R368" s="3" t="s">
        <v>1479</v>
      </c>
      <c r="S368" s="8">
        <v>0.2</v>
      </c>
      <c r="T368" s="11">
        <v>1</v>
      </c>
      <c r="W368" s="76">
        <v>12800</v>
      </c>
      <c r="X368" s="16">
        <f t="shared" si="118"/>
        <v>12800</v>
      </c>
      <c r="Y368" s="3">
        <v>1</v>
      </c>
      <c r="AB368" s="4">
        <v>6000</v>
      </c>
      <c r="AC368" s="18">
        <f t="shared" si="119"/>
        <v>6000</v>
      </c>
      <c r="AD368" s="19">
        <f t="shared" si="120"/>
        <v>6000</v>
      </c>
      <c r="AE368" s="21">
        <f t="shared" si="104"/>
        <v>10666.666666666668</v>
      </c>
      <c r="AF368" s="20">
        <f t="shared" si="121"/>
        <v>10666.666666666668</v>
      </c>
      <c r="AG368" s="20">
        <f t="shared" si="122"/>
        <v>12800</v>
      </c>
      <c r="AH368" s="20">
        <f t="shared" si="123"/>
        <v>6000</v>
      </c>
      <c r="AI368" s="20"/>
      <c r="AJ368" s="20"/>
      <c r="AK368" s="20">
        <f t="shared" si="124"/>
        <v>18800</v>
      </c>
      <c r="AL368" s="171"/>
    </row>
    <row r="369" spans="1:38" ht="15.75" customHeight="1" x14ac:dyDescent="0.25">
      <c r="A369" s="3">
        <v>1198</v>
      </c>
      <c r="B369" s="14">
        <f t="shared" si="102"/>
        <v>1</v>
      </c>
      <c r="C369" s="9">
        <v>45145</v>
      </c>
      <c r="D369" s="3" t="s">
        <v>311</v>
      </c>
      <c r="E369" s="14" t="str">
        <f t="shared" si="116"/>
        <v>1198Cane Emiliano1</v>
      </c>
      <c r="I369" s="10" t="s">
        <v>1137</v>
      </c>
      <c r="J369" s="14" t="str">
        <f t="shared" si="117"/>
        <v>Cambiar eje de caja selectora.</v>
      </c>
      <c r="L369" s="3">
        <v>1</v>
      </c>
      <c r="M369" s="10" t="s">
        <v>1136</v>
      </c>
      <c r="N369" s="3" t="s">
        <v>208</v>
      </c>
      <c r="Q369" s="7">
        <f>+W369*0.8</f>
        <v>6447.2000000000007</v>
      </c>
      <c r="S369" s="8">
        <f>+(W369-Q369)/Q369</f>
        <v>0.24999999999999986</v>
      </c>
      <c r="T369" s="11">
        <v>1</v>
      </c>
      <c r="W369" s="76">
        <v>8059</v>
      </c>
      <c r="X369" s="16">
        <f t="shared" si="118"/>
        <v>8059</v>
      </c>
      <c r="AC369" s="18">
        <f t="shared" si="119"/>
        <v>0</v>
      </c>
      <c r="AD369" s="19">
        <f t="shared" si="120"/>
        <v>0</v>
      </c>
      <c r="AE369" s="21">
        <f t="shared" si="104"/>
        <v>6447.2000000000007</v>
      </c>
      <c r="AF369" s="20">
        <f t="shared" si="121"/>
        <v>25837.200000000001</v>
      </c>
      <c r="AG369" s="20">
        <f t="shared" si="122"/>
        <v>42559</v>
      </c>
      <c r="AH369" s="20">
        <f t="shared" si="123"/>
        <v>25000</v>
      </c>
      <c r="AI369" s="20"/>
      <c r="AJ369" s="20"/>
      <c r="AK369" s="20">
        <f t="shared" si="124"/>
        <v>67559</v>
      </c>
      <c r="AL369" s="171"/>
    </row>
    <row r="370" spans="1:38" ht="15.75" customHeight="1" x14ac:dyDescent="0.25">
      <c r="A370" s="3">
        <v>1198</v>
      </c>
      <c r="B370" s="14">
        <f t="shared" si="102"/>
        <v>2</v>
      </c>
      <c r="C370" s="9">
        <v>45146</v>
      </c>
      <c r="D370" s="3" t="s">
        <v>311</v>
      </c>
      <c r="E370" s="14" t="str">
        <f t="shared" si="116"/>
        <v>1198Cane Emiliano2</v>
      </c>
      <c r="F370" s="119" t="s">
        <v>1094</v>
      </c>
      <c r="G370" s="119" t="s">
        <v>1095</v>
      </c>
      <c r="H370" s="119">
        <v>82898</v>
      </c>
      <c r="I370" s="10" t="s">
        <v>1096</v>
      </c>
      <c r="J370" s="14" t="str">
        <f t="shared" si="117"/>
        <v>Cambiar eje de caja selectora. Reparar frenos ambas ruedas traseras.</v>
      </c>
      <c r="K370" s="3" t="s">
        <v>1540</v>
      </c>
      <c r="L370" s="3">
        <v>1</v>
      </c>
      <c r="M370" s="10" t="s">
        <v>1099</v>
      </c>
      <c r="N370" s="3" t="s">
        <v>84</v>
      </c>
      <c r="Q370" s="7">
        <f>+W370/(1+S370)</f>
        <v>10750</v>
      </c>
      <c r="R370" s="3"/>
      <c r="S370" s="8">
        <v>0.2</v>
      </c>
      <c r="T370" s="11">
        <v>1</v>
      </c>
      <c r="W370" s="76">
        <v>12900</v>
      </c>
      <c r="X370" s="16">
        <f t="shared" si="118"/>
        <v>12900</v>
      </c>
      <c r="AC370" s="18">
        <f t="shared" si="119"/>
        <v>0</v>
      </c>
      <c r="AD370" s="19">
        <f t="shared" si="120"/>
        <v>0</v>
      </c>
      <c r="AE370" s="21">
        <f t="shared" si="104"/>
        <v>10750</v>
      </c>
      <c r="AF370" s="20">
        <f t="shared" si="121"/>
        <v>0</v>
      </c>
      <c r="AG370" s="20">
        <f t="shared" si="122"/>
        <v>0</v>
      </c>
      <c r="AH370" s="20">
        <f t="shared" si="123"/>
        <v>0</v>
      </c>
      <c r="AI370" s="20"/>
      <c r="AJ370" s="20"/>
      <c r="AK370" s="20">
        <f t="shared" si="124"/>
        <v>0</v>
      </c>
      <c r="AL370" s="171"/>
    </row>
    <row r="371" spans="1:38" ht="15.75" customHeight="1" x14ac:dyDescent="0.25">
      <c r="A371" s="3">
        <v>1198</v>
      </c>
      <c r="B371" s="14">
        <f t="shared" si="102"/>
        <v>3</v>
      </c>
      <c r="C371" s="9">
        <f>IF(A371=A370,C370,"")</f>
        <v>45146</v>
      </c>
      <c r="D371" s="3" t="str">
        <f>IF(A371=A370,D370,"")</f>
        <v>Cane Emiliano</v>
      </c>
      <c r="E371" s="14" t="str">
        <f t="shared" si="116"/>
        <v>1198Cane Emiliano3</v>
      </c>
      <c r="I371" s="10" t="s">
        <v>1097</v>
      </c>
      <c r="J371" s="14" t="str">
        <f t="shared" si="117"/>
        <v>Cambiar eje de caja selectora. Reparar frenos ambas ruedas traseras. Liquido de frenos y purgar.</v>
      </c>
      <c r="L371" s="3">
        <v>1</v>
      </c>
      <c r="M371" s="10" t="s">
        <v>1098</v>
      </c>
      <c r="N371" s="3" t="s">
        <v>101</v>
      </c>
      <c r="Q371" s="7">
        <f>+W371*0.8</f>
        <v>8640</v>
      </c>
      <c r="S371" s="8">
        <f>+(W371-Q371)/Q371</f>
        <v>0.25</v>
      </c>
      <c r="T371" s="11">
        <v>2</v>
      </c>
      <c r="W371" s="76">
        <v>10800</v>
      </c>
      <c r="X371" s="16">
        <f t="shared" si="118"/>
        <v>21600</v>
      </c>
      <c r="Y371" s="3">
        <v>1</v>
      </c>
      <c r="AB371" s="4">
        <v>25000</v>
      </c>
      <c r="AC371" s="18">
        <f t="shared" si="119"/>
        <v>25000</v>
      </c>
      <c r="AD371" s="19">
        <f t="shared" si="120"/>
        <v>25000</v>
      </c>
      <c r="AE371" s="21">
        <f t="shared" si="104"/>
        <v>17280</v>
      </c>
      <c r="AF371" s="20">
        <f t="shared" si="121"/>
        <v>0</v>
      </c>
      <c r="AG371" s="20">
        <f t="shared" si="122"/>
        <v>0</v>
      </c>
      <c r="AH371" s="20">
        <f t="shared" si="123"/>
        <v>0</v>
      </c>
      <c r="AI371" s="20"/>
      <c r="AJ371" s="20"/>
      <c r="AK371" s="20">
        <f t="shared" si="124"/>
        <v>0</v>
      </c>
      <c r="AL371" s="171"/>
    </row>
    <row r="372" spans="1:38" ht="15.75" customHeight="1" x14ac:dyDescent="0.25">
      <c r="A372" s="3">
        <v>1199</v>
      </c>
      <c r="B372" s="14">
        <f t="shared" si="102"/>
        <v>1</v>
      </c>
      <c r="C372" s="9">
        <v>45146</v>
      </c>
      <c r="D372" s="3" t="s">
        <v>522</v>
      </c>
      <c r="E372" s="14" t="str">
        <f t="shared" si="116"/>
        <v>1199Oyola Alberto1</v>
      </c>
      <c r="G372" s="119" t="s">
        <v>1100</v>
      </c>
      <c r="I372" s="10" t="s">
        <v>1101</v>
      </c>
      <c r="J372" s="14" t="str">
        <f t="shared" si="117"/>
        <v>Sacar aforador completo de bomba de combustible.</v>
      </c>
      <c r="L372" s="3">
        <v>1</v>
      </c>
      <c r="R372" s="7" t="s">
        <v>1479</v>
      </c>
      <c r="S372" s="8"/>
      <c r="W372" s="76"/>
      <c r="X372" s="16">
        <f t="shared" si="118"/>
        <v>0</v>
      </c>
      <c r="AC372" s="18">
        <f t="shared" si="119"/>
        <v>0</v>
      </c>
      <c r="AD372" s="19">
        <f t="shared" si="120"/>
        <v>0</v>
      </c>
      <c r="AE372" s="21">
        <f t="shared" si="104"/>
        <v>0</v>
      </c>
      <c r="AF372" s="20">
        <f t="shared" si="121"/>
        <v>0</v>
      </c>
      <c r="AG372" s="20">
        <f t="shared" si="122"/>
        <v>0</v>
      </c>
      <c r="AH372" s="20">
        <f t="shared" si="123"/>
        <v>0</v>
      </c>
      <c r="AI372" s="20"/>
      <c r="AJ372" s="20"/>
      <c r="AK372" s="20">
        <f t="shared" si="124"/>
        <v>0</v>
      </c>
      <c r="AL372" s="171"/>
    </row>
    <row r="373" spans="1:38" ht="15.75" customHeight="1" x14ac:dyDescent="0.25">
      <c r="A373" s="3">
        <v>1199</v>
      </c>
      <c r="B373" s="14">
        <f t="shared" si="102"/>
        <v>2</v>
      </c>
      <c r="C373" s="9">
        <f>IF(A373=A372,C372,"")</f>
        <v>45146</v>
      </c>
      <c r="D373" s="3" t="str">
        <f>IF(A373=A372,D372,"")</f>
        <v>Oyola Alberto</v>
      </c>
      <c r="E373" s="14" t="str">
        <f t="shared" si="116"/>
        <v>1199Oyola Alberto2</v>
      </c>
      <c r="I373" s="10" t="s">
        <v>1102</v>
      </c>
      <c r="J373" s="14" t="str">
        <f t="shared" si="117"/>
        <v>Sacar aforador completo de bomba de combustible. Cambiar orring y rectificar asiento de válvula de retorno.</v>
      </c>
      <c r="L373" s="3">
        <v>1</v>
      </c>
      <c r="S373" s="8"/>
      <c r="W373" s="76"/>
      <c r="X373" s="16">
        <f t="shared" si="118"/>
        <v>0</v>
      </c>
      <c r="AC373" s="18">
        <f t="shared" si="119"/>
        <v>0</v>
      </c>
      <c r="AD373" s="19">
        <f t="shared" si="120"/>
        <v>0</v>
      </c>
      <c r="AE373" s="21">
        <f t="shared" si="104"/>
        <v>0</v>
      </c>
      <c r="AF373" s="20">
        <f t="shared" si="121"/>
        <v>0</v>
      </c>
      <c r="AG373" s="20">
        <f t="shared" si="122"/>
        <v>0</v>
      </c>
      <c r="AH373" s="20">
        <f t="shared" si="123"/>
        <v>0</v>
      </c>
      <c r="AI373" s="20"/>
      <c r="AJ373" s="20"/>
      <c r="AK373" s="20">
        <f t="shared" si="124"/>
        <v>0</v>
      </c>
      <c r="AL373" s="171"/>
    </row>
    <row r="374" spans="1:38" ht="15.75" customHeight="1" x14ac:dyDescent="0.25">
      <c r="A374" s="3">
        <v>1199</v>
      </c>
      <c r="B374" s="14">
        <f t="shared" si="102"/>
        <v>3</v>
      </c>
      <c r="C374" s="9">
        <f>IF(A374=A373,C373,"")</f>
        <v>45146</v>
      </c>
      <c r="D374" s="3" t="str">
        <f>IF(A374=A373,D373,"")</f>
        <v>Oyola Alberto</v>
      </c>
      <c r="E374" s="14" t="str">
        <f t="shared" si="116"/>
        <v>1199Oyola Alberto3</v>
      </c>
      <c r="I374" s="10" t="s">
        <v>1021</v>
      </c>
      <c r="J374" s="14" t="str">
        <f t="shared" si="117"/>
        <v>Sacar aforador completo de bomba de combustible. Cambiar orring y rectificar asiento de válvula de retorno. Armado total.</v>
      </c>
      <c r="L374" s="3">
        <v>1</v>
      </c>
      <c r="S374" s="8"/>
      <c r="W374" s="76"/>
      <c r="X374" s="16">
        <f t="shared" si="118"/>
        <v>0</v>
      </c>
      <c r="AC374" s="18">
        <f t="shared" si="119"/>
        <v>0</v>
      </c>
      <c r="AD374" s="19">
        <f t="shared" si="120"/>
        <v>0</v>
      </c>
      <c r="AE374" s="21">
        <f t="shared" si="104"/>
        <v>0</v>
      </c>
      <c r="AF374" s="20">
        <f t="shared" si="121"/>
        <v>0</v>
      </c>
      <c r="AG374" s="20">
        <f t="shared" si="122"/>
        <v>0</v>
      </c>
      <c r="AH374" s="20">
        <f t="shared" si="123"/>
        <v>0</v>
      </c>
      <c r="AI374" s="20"/>
      <c r="AJ374" s="20"/>
      <c r="AK374" s="20">
        <f t="shared" si="124"/>
        <v>0</v>
      </c>
      <c r="AL374" s="171"/>
    </row>
    <row r="375" spans="1:38" ht="15.75" customHeight="1" x14ac:dyDescent="0.25">
      <c r="A375" s="3">
        <v>1200</v>
      </c>
      <c r="B375" s="14">
        <f t="shared" si="102"/>
        <v>1</v>
      </c>
      <c r="C375" s="9">
        <v>45146</v>
      </c>
      <c r="D375" s="3" t="s">
        <v>507</v>
      </c>
      <c r="E375" s="14" t="str">
        <f t="shared" si="116"/>
        <v>1200Moretti Renato1</v>
      </c>
      <c r="G375" s="119" t="s">
        <v>1103</v>
      </c>
      <c r="I375" s="10" t="s">
        <v>1104</v>
      </c>
      <c r="J375" s="14" t="str">
        <f t="shared" si="117"/>
        <v>Sacar, reparar dar tiro y ajuste a diferencial trasero.</v>
      </c>
      <c r="L375" s="3">
        <v>1</v>
      </c>
      <c r="M375" s="10" t="s">
        <v>1105</v>
      </c>
      <c r="N375" s="3" t="s">
        <v>84</v>
      </c>
      <c r="Q375" s="76">
        <f>W375*0.8</f>
        <v>10800</v>
      </c>
      <c r="R375" s="3" t="s">
        <v>1479</v>
      </c>
      <c r="S375" s="8">
        <f t="shared" ref="S375:S382" si="128">+(W375-Q375)/Q375</f>
        <v>0.25</v>
      </c>
      <c r="T375" s="11">
        <v>3</v>
      </c>
      <c r="W375" s="76">
        <v>13500</v>
      </c>
      <c r="X375" s="16">
        <f t="shared" si="118"/>
        <v>40500</v>
      </c>
      <c r="AC375" s="18">
        <f t="shared" si="119"/>
        <v>0</v>
      </c>
      <c r="AD375" s="19">
        <f t="shared" si="120"/>
        <v>0</v>
      </c>
      <c r="AE375" s="21">
        <f t="shared" si="104"/>
        <v>32400</v>
      </c>
      <c r="AF375" s="20">
        <f t="shared" si="121"/>
        <v>152480</v>
      </c>
      <c r="AG375" s="20">
        <f t="shared" si="122"/>
        <v>243100</v>
      </c>
      <c r="AH375" s="20">
        <f t="shared" si="123"/>
        <v>120000</v>
      </c>
      <c r="AI375" s="20"/>
      <c r="AJ375" s="20"/>
      <c r="AK375" s="20">
        <f t="shared" si="124"/>
        <v>363100</v>
      </c>
      <c r="AL375" s="171"/>
    </row>
    <row r="376" spans="1:38" ht="15.75" customHeight="1" x14ac:dyDescent="0.25">
      <c r="A376" s="3">
        <v>1200</v>
      </c>
      <c r="B376" s="14">
        <f t="shared" si="102"/>
        <v>2</v>
      </c>
      <c r="C376" s="9">
        <f t="shared" ref="C376:C381" si="129">IF(A376=A375,C375,"")</f>
        <v>45146</v>
      </c>
      <c r="D376" s="3" t="str">
        <f t="shared" ref="D376:D381" si="130">IF(A376=A375,D375,"")</f>
        <v>Moretti Renato</v>
      </c>
      <c r="E376" s="14" t="str">
        <f t="shared" si="116"/>
        <v>1200Moretti Renato2</v>
      </c>
      <c r="J376" s="14" t="str">
        <f t="shared" si="117"/>
        <v xml:space="preserve">Sacar, reparar dar tiro y ajuste a diferencial trasero. </v>
      </c>
      <c r="L376" s="3">
        <v>1</v>
      </c>
      <c r="M376" s="10" t="s">
        <v>1106</v>
      </c>
      <c r="N376" s="3" t="s">
        <v>101</v>
      </c>
      <c r="Q376" s="7">
        <f t="shared" ref="Q376:Q381" si="131">+W376*0.8</f>
        <v>17280</v>
      </c>
      <c r="S376" s="8">
        <f t="shared" si="128"/>
        <v>0.25</v>
      </c>
      <c r="T376" s="11">
        <v>2</v>
      </c>
      <c r="W376" s="76">
        <v>21600</v>
      </c>
      <c r="X376" s="16">
        <f t="shared" si="118"/>
        <v>43200</v>
      </c>
      <c r="AC376" s="18">
        <f t="shared" si="119"/>
        <v>0</v>
      </c>
      <c r="AD376" s="19">
        <f t="shared" si="120"/>
        <v>0</v>
      </c>
      <c r="AE376" s="21">
        <f t="shared" si="104"/>
        <v>34560</v>
      </c>
      <c r="AF376" s="20">
        <f t="shared" si="121"/>
        <v>0</v>
      </c>
      <c r="AG376" s="20">
        <f t="shared" si="122"/>
        <v>0</v>
      </c>
      <c r="AH376" s="20">
        <f t="shared" si="123"/>
        <v>0</v>
      </c>
      <c r="AI376" s="20"/>
      <c r="AJ376" s="20"/>
      <c r="AK376" s="20">
        <f t="shared" si="124"/>
        <v>0</v>
      </c>
      <c r="AL376" s="171"/>
    </row>
    <row r="377" spans="1:38" ht="15.75" customHeight="1" x14ac:dyDescent="0.25">
      <c r="A377" s="3">
        <v>1200</v>
      </c>
      <c r="B377" s="14">
        <f t="shared" si="102"/>
        <v>3</v>
      </c>
      <c r="C377" s="9">
        <f t="shared" si="129"/>
        <v>45146</v>
      </c>
      <c r="D377" s="3" t="str">
        <f t="shared" si="130"/>
        <v>Moretti Renato</v>
      </c>
      <c r="E377" s="14" t="str">
        <f t="shared" si="116"/>
        <v>1200Moretti Renato3</v>
      </c>
      <c r="J377" s="14" t="str">
        <f t="shared" si="117"/>
        <v xml:space="preserve">Sacar, reparar dar tiro y ajuste a diferencial trasero.  </v>
      </c>
      <c r="L377" s="3">
        <v>1</v>
      </c>
      <c r="M377" s="10" t="s">
        <v>1107</v>
      </c>
      <c r="N377" s="3" t="s">
        <v>101</v>
      </c>
      <c r="Q377" s="7">
        <f t="shared" si="131"/>
        <v>47200</v>
      </c>
      <c r="S377" s="8">
        <f t="shared" si="128"/>
        <v>0.25</v>
      </c>
      <c r="T377" s="11">
        <v>1</v>
      </c>
      <c r="W377" s="76">
        <v>59000</v>
      </c>
      <c r="X377" s="16">
        <f t="shared" si="118"/>
        <v>59000</v>
      </c>
      <c r="AC377" s="18">
        <f t="shared" si="119"/>
        <v>0</v>
      </c>
      <c r="AD377" s="19">
        <f t="shared" si="120"/>
        <v>0</v>
      </c>
      <c r="AE377" s="21">
        <f t="shared" si="104"/>
        <v>47200</v>
      </c>
      <c r="AF377" s="20">
        <f t="shared" si="121"/>
        <v>0</v>
      </c>
      <c r="AG377" s="20">
        <f t="shared" si="122"/>
        <v>0</v>
      </c>
      <c r="AH377" s="20">
        <f t="shared" si="123"/>
        <v>0</v>
      </c>
      <c r="AI377" s="20"/>
      <c r="AJ377" s="20"/>
      <c r="AK377" s="20">
        <f t="shared" si="124"/>
        <v>0</v>
      </c>
      <c r="AL377" s="171"/>
    </row>
    <row r="378" spans="1:38" ht="15.75" customHeight="1" x14ac:dyDescent="0.25">
      <c r="A378" s="3">
        <v>1200</v>
      </c>
      <c r="B378" s="14">
        <f t="shared" si="102"/>
        <v>4</v>
      </c>
      <c r="C378" s="9">
        <f t="shared" si="129"/>
        <v>45146</v>
      </c>
      <c r="D378" s="3" t="str">
        <f t="shared" si="130"/>
        <v>Moretti Renato</v>
      </c>
      <c r="E378" s="14" t="str">
        <f t="shared" si="116"/>
        <v>1200Moretti Renato4</v>
      </c>
      <c r="J378" s="14" t="str">
        <f t="shared" si="117"/>
        <v xml:space="preserve">Sacar, reparar dar tiro y ajuste a diferencial trasero.   </v>
      </c>
      <c r="L378" s="3">
        <v>1</v>
      </c>
      <c r="M378" s="10" t="s">
        <v>1108</v>
      </c>
      <c r="N378" s="3" t="s">
        <v>101</v>
      </c>
      <c r="Q378" s="7">
        <f t="shared" si="131"/>
        <v>25600</v>
      </c>
      <c r="S378" s="8">
        <f t="shared" si="128"/>
        <v>0.25</v>
      </c>
      <c r="T378" s="11">
        <v>1</v>
      </c>
      <c r="W378" s="76">
        <v>32000</v>
      </c>
      <c r="X378" s="16">
        <f t="shared" si="118"/>
        <v>32000</v>
      </c>
      <c r="AC378" s="18">
        <f t="shared" si="119"/>
        <v>0</v>
      </c>
      <c r="AD378" s="19">
        <f t="shared" si="120"/>
        <v>0</v>
      </c>
      <c r="AE378" s="21">
        <f t="shared" si="104"/>
        <v>25600</v>
      </c>
      <c r="AF378" s="20">
        <f t="shared" si="121"/>
        <v>0</v>
      </c>
      <c r="AG378" s="20">
        <f t="shared" si="122"/>
        <v>0</v>
      </c>
      <c r="AH378" s="20">
        <f t="shared" si="123"/>
        <v>0</v>
      </c>
      <c r="AI378" s="20"/>
      <c r="AJ378" s="20"/>
      <c r="AK378" s="20">
        <f t="shared" si="124"/>
        <v>0</v>
      </c>
      <c r="AL378" s="171"/>
    </row>
    <row r="379" spans="1:38" ht="15.75" customHeight="1" x14ac:dyDescent="0.25">
      <c r="A379" s="3">
        <v>1200</v>
      </c>
      <c r="B379" s="14">
        <f t="shared" si="102"/>
        <v>5</v>
      </c>
      <c r="C379" s="9">
        <f t="shared" si="129"/>
        <v>45146</v>
      </c>
      <c r="D379" s="3" t="str">
        <f t="shared" si="130"/>
        <v>Moretti Renato</v>
      </c>
      <c r="E379" s="14" t="str">
        <f t="shared" si="116"/>
        <v>1200Moretti Renato5</v>
      </c>
      <c r="J379" s="14" t="str">
        <f t="shared" si="117"/>
        <v xml:space="preserve">Sacar, reparar dar tiro y ajuste a diferencial trasero.    </v>
      </c>
      <c r="L379" s="3">
        <v>1</v>
      </c>
      <c r="M379" s="10" t="s">
        <v>1109</v>
      </c>
      <c r="N379" s="3" t="s">
        <v>101</v>
      </c>
      <c r="Q379" s="7">
        <f t="shared" si="131"/>
        <v>8640</v>
      </c>
      <c r="S379" s="8">
        <f t="shared" si="128"/>
        <v>0.25</v>
      </c>
      <c r="T379" s="11">
        <v>1</v>
      </c>
      <c r="W379" s="76">
        <v>10800</v>
      </c>
      <c r="X379" s="16">
        <f t="shared" si="118"/>
        <v>10800</v>
      </c>
      <c r="AC379" s="18">
        <f t="shared" si="119"/>
        <v>0</v>
      </c>
      <c r="AD379" s="19">
        <f t="shared" si="120"/>
        <v>0</v>
      </c>
      <c r="AE379" s="21">
        <f t="shared" si="104"/>
        <v>8640</v>
      </c>
      <c r="AF379" s="20">
        <f t="shared" si="121"/>
        <v>0</v>
      </c>
      <c r="AG379" s="20">
        <f t="shared" si="122"/>
        <v>0</v>
      </c>
      <c r="AH379" s="20">
        <f t="shared" si="123"/>
        <v>0</v>
      </c>
      <c r="AI379" s="20"/>
      <c r="AJ379" s="20"/>
      <c r="AK379" s="20">
        <f t="shared" si="124"/>
        <v>0</v>
      </c>
      <c r="AL379" s="171"/>
    </row>
    <row r="380" spans="1:38" ht="15.75" customHeight="1" x14ac:dyDescent="0.25">
      <c r="A380" s="3">
        <v>1200</v>
      </c>
      <c r="B380" s="14">
        <f t="shared" si="102"/>
        <v>6</v>
      </c>
      <c r="C380" s="9">
        <f t="shared" si="129"/>
        <v>45146</v>
      </c>
      <c r="D380" s="3" t="str">
        <f t="shared" si="130"/>
        <v>Moretti Renato</v>
      </c>
      <c r="E380" s="14" t="str">
        <f t="shared" si="116"/>
        <v>1200Moretti Renato6</v>
      </c>
      <c r="J380" s="14" t="str">
        <f t="shared" si="117"/>
        <v xml:space="preserve">Sacar, reparar dar tiro y ajuste a diferencial trasero.     </v>
      </c>
      <c r="L380" s="3">
        <v>1</v>
      </c>
      <c r="M380" s="10" t="s">
        <v>1110</v>
      </c>
      <c r="N380" s="3" t="s">
        <v>101</v>
      </c>
      <c r="Q380" s="7">
        <f t="shared" si="131"/>
        <v>39840</v>
      </c>
      <c r="S380" s="8">
        <f t="shared" si="128"/>
        <v>0.25</v>
      </c>
      <c r="T380" s="11">
        <v>1</v>
      </c>
      <c r="W380" s="76">
        <v>49800</v>
      </c>
      <c r="X380" s="16">
        <f t="shared" si="118"/>
        <v>49800</v>
      </c>
      <c r="AC380" s="18">
        <f t="shared" si="119"/>
        <v>0</v>
      </c>
      <c r="AD380" s="19">
        <f t="shared" si="120"/>
        <v>0</v>
      </c>
      <c r="AE380" s="21">
        <f t="shared" si="104"/>
        <v>39840</v>
      </c>
      <c r="AF380" s="20">
        <f t="shared" si="121"/>
        <v>0</v>
      </c>
      <c r="AG380" s="20">
        <f t="shared" si="122"/>
        <v>0</v>
      </c>
      <c r="AH380" s="20">
        <f t="shared" si="123"/>
        <v>0</v>
      </c>
      <c r="AI380" s="20"/>
      <c r="AJ380" s="20"/>
      <c r="AK380" s="20">
        <f t="shared" si="124"/>
        <v>0</v>
      </c>
      <c r="AL380" s="171"/>
    </row>
    <row r="381" spans="1:38" ht="15.75" customHeight="1" x14ac:dyDescent="0.25">
      <c r="A381" s="3">
        <v>1200</v>
      </c>
      <c r="B381" s="14">
        <f t="shared" si="102"/>
        <v>7</v>
      </c>
      <c r="C381" s="9">
        <f t="shared" si="129"/>
        <v>45146</v>
      </c>
      <c r="D381" s="3" t="str">
        <f t="shared" si="130"/>
        <v>Moretti Renato</v>
      </c>
      <c r="E381" s="14" t="str">
        <f t="shared" si="116"/>
        <v>1200Moretti Renato7</v>
      </c>
      <c r="J381" s="14" t="str">
        <f t="shared" si="117"/>
        <v xml:space="preserve">Sacar, reparar dar tiro y ajuste a diferencial trasero.      </v>
      </c>
      <c r="L381" s="3">
        <v>1</v>
      </c>
      <c r="M381" s="10" t="s">
        <v>1111</v>
      </c>
      <c r="N381" s="3" t="s">
        <v>101</v>
      </c>
      <c r="Q381" s="7">
        <f t="shared" si="131"/>
        <v>3120</v>
      </c>
      <c r="S381" s="8">
        <f t="shared" si="128"/>
        <v>0.25</v>
      </c>
      <c r="T381" s="11">
        <v>2</v>
      </c>
      <c r="W381" s="76">
        <v>3900</v>
      </c>
      <c r="X381" s="16">
        <f t="shared" si="118"/>
        <v>7800</v>
      </c>
      <c r="Y381" s="3">
        <v>1</v>
      </c>
      <c r="AB381" s="4">
        <v>120000</v>
      </c>
      <c r="AC381" s="18">
        <f t="shared" si="119"/>
        <v>120000</v>
      </c>
      <c r="AD381" s="19">
        <f t="shared" si="120"/>
        <v>120000</v>
      </c>
      <c r="AE381" s="21">
        <f t="shared" si="104"/>
        <v>6240</v>
      </c>
      <c r="AF381" s="20">
        <f t="shared" si="121"/>
        <v>0</v>
      </c>
      <c r="AG381" s="20">
        <f t="shared" si="122"/>
        <v>0</v>
      </c>
      <c r="AH381" s="20">
        <f t="shared" si="123"/>
        <v>0</v>
      </c>
      <c r="AI381" s="20"/>
      <c r="AJ381" s="20"/>
      <c r="AK381" s="20">
        <f t="shared" si="124"/>
        <v>0</v>
      </c>
      <c r="AL381" s="171"/>
    </row>
    <row r="382" spans="1:38" ht="15.75" customHeight="1" x14ac:dyDescent="0.25">
      <c r="A382" s="3">
        <v>1201</v>
      </c>
      <c r="B382" s="14">
        <f t="shared" si="102"/>
        <v>1</v>
      </c>
      <c r="C382" s="9">
        <v>45146</v>
      </c>
      <c r="D382" s="3" t="s">
        <v>277</v>
      </c>
      <c r="E382" s="14" t="str">
        <f t="shared" si="116"/>
        <v>1201Calderon Daniel1</v>
      </c>
      <c r="G382" s="119" t="s">
        <v>719</v>
      </c>
      <c r="I382" s="10" t="s">
        <v>1112</v>
      </c>
      <c r="J382" s="14" t="str">
        <f t="shared" si="117"/>
        <v>Control de nivel de aceite de caja de velocidad.</v>
      </c>
      <c r="L382" s="3">
        <v>1</v>
      </c>
      <c r="M382" s="10" t="s">
        <v>1117</v>
      </c>
      <c r="N382" s="3" t="s">
        <v>84</v>
      </c>
      <c r="Q382" s="76">
        <v>1008.7288038277513</v>
      </c>
      <c r="R382" s="7" t="s">
        <v>1479</v>
      </c>
      <c r="S382" s="8">
        <f t="shared" si="128"/>
        <v>0.83399144842492534</v>
      </c>
      <c r="T382" s="11">
        <v>1</v>
      </c>
      <c r="W382" s="76">
        <v>1850</v>
      </c>
      <c r="X382" s="16">
        <f t="shared" si="118"/>
        <v>1850</v>
      </c>
      <c r="AC382" s="18">
        <f t="shared" si="119"/>
        <v>0</v>
      </c>
      <c r="AD382" s="19">
        <f t="shared" si="120"/>
        <v>0</v>
      </c>
      <c r="AE382" s="21">
        <f t="shared" si="104"/>
        <v>1008.7288038277513</v>
      </c>
      <c r="AF382" s="20">
        <f t="shared" si="121"/>
        <v>1008.7288038277513</v>
      </c>
      <c r="AG382" s="20">
        <f t="shared" si="122"/>
        <v>1850</v>
      </c>
      <c r="AH382" s="20">
        <f t="shared" si="123"/>
        <v>15000</v>
      </c>
      <c r="AI382" s="20"/>
      <c r="AJ382" s="20"/>
      <c r="AK382" s="20">
        <f t="shared" si="124"/>
        <v>16850</v>
      </c>
      <c r="AL382" s="171"/>
    </row>
    <row r="383" spans="1:38" ht="15.75" customHeight="1" x14ac:dyDescent="0.25">
      <c r="A383" s="3">
        <v>1201</v>
      </c>
      <c r="B383" s="14">
        <f t="shared" si="102"/>
        <v>2</v>
      </c>
      <c r="C383" s="9">
        <f>IF(A383=A382,C382,"")</f>
        <v>45146</v>
      </c>
      <c r="D383" s="3" t="str">
        <f>IF(A383=A382,D382,"")</f>
        <v>Calderon Daniel</v>
      </c>
      <c r="E383" s="14" t="str">
        <f t="shared" si="116"/>
        <v>1201Calderon Daniel2</v>
      </c>
      <c r="I383" s="10" t="s">
        <v>1113</v>
      </c>
      <c r="J383" s="14" t="str">
        <f t="shared" si="117"/>
        <v>Control de nivel de aceite de caja de velocidad. Control tren delantero, se hayó amortiguador delantero trabado.</v>
      </c>
      <c r="L383" s="3">
        <v>1</v>
      </c>
      <c r="S383" s="8"/>
      <c r="W383" s="76"/>
      <c r="X383" s="16">
        <f t="shared" si="118"/>
        <v>0</v>
      </c>
      <c r="AC383" s="18">
        <f t="shared" si="119"/>
        <v>0</v>
      </c>
      <c r="AD383" s="19">
        <f t="shared" si="120"/>
        <v>0</v>
      </c>
      <c r="AE383" s="21">
        <f t="shared" si="104"/>
        <v>0</v>
      </c>
      <c r="AF383" s="20">
        <f t="shared" si="121"/>
        <v>0</v>
      </c>
      <c r="AG383" s="20">
        <f t="shared" si="122"/>
        <v>0</v>
      </c>
      <c r="AH383" s="20">
        <f t="shared" si="123"/>
        <v>0</v>
      </c>
      <c r="AI383" s="20"/>
      <c r="AJ383" s="20"/>
      <c r="AK383" s="20">
        <f t="shared" si="124"/>
        <v>0</v>
      </c>
      <c r="AL383" s="171"/>
    </row>
    <row r="384" spans="1:38" ht="15.75" customHeight="1" x14ac:dyDescent="0.25">
      <c r="A384" s="3">
        <v>1201</v>
      </c>
      <c r="B384" s="14">
        <f t="shared" si="102"/>
        <v>3</v>
      </c>
      <c r="C384" s="9">
        <f>IF(A384=A383,C383,"")</f>
        <v>45146</v>
      </c>
      <c r="D384" s="3" t="str">
        <f>IF(A384=A383,D383,"")</f>
        <v>Calderon Daniel</v>
      </c>
      <c r="E384" s="14" t="str">
        <f t="shared" si="116"/>
        <v>1201Calderon Daniel3</v>
      </c>
      <c r="I384" s="10" t="s">
        <v>113</v>
      </c>
      <c r="J384" s="14" t="str">
        <f t="shared" si="117"/>
        <v>Control de nivel de aceite de caja de velocidad. Control tren delantero, se hayó amortiguador delantero trabado. Rotación de ruedas.</v>
      </c>
      <c r="L384" s="3">
        <v>1</v>
      </c>
      <c r="S384" s="8"/>
      <c r="W384" s="76"/>
      <c r="X384" s="16">
        <f t="shared" si="118"/>
        <v>0</v>
      </c>
      <c r="AC384" s="18">
        <f t="shared" si="119"/>
        <v>0</v>
      </c>
      <c r="AD384" s="19">
        <f t="shared" si="120"/>
        <v>0</v>
      </c>
      <c r="AE384" s="21">
        <f t="shared" si="104"/>
        <v>0</v>
      </c>
      <c r="AF384" s="20">
        <f t="shared" si="121"/>
        <v>0</v>
      </c>
      <c r="AG384" s="20">
        <f t="shared" si="122"/>
        <v>0</v>
      </c>
      <c r="AH384" s="20">
        <f t="shared" si="123"/>
        <v>0</v>
      </c>
      <c r="AI384" s="20"/>
      <c r="AJ384" s="20"/>
      <c r="AK384" s="20">
        <f t="shared" si="124"/>
        <v>0</v>
      </c>
      <c r="AL384" s="171"/>
    </row>
    <row r="385" spans="1:38" ht="15.75" customHeight="1" x14ac:dyDescent="0.25">
      <c r="A385" s="3">
        <v>1201</v>
      </c>
      <c r="B385" s="14">
        <f t="shared" si="102"/>
        <v>4</v>
      </c>
      <c r="C385" s="9">
        <f>IF(A385=A384,C384,"")</f>
        <v>45146</v>
      </c>
      <c r="D385" s="3" t="str">
        <f>IF(A385=A384,D384,"")</f>
        <v>Calderon Daniel</v>
      </c>
      <c r="E385" s="14" t="str">
        <f t="shared" si="116"/>
        <v>1201Calderon Daniel4</v>
      </c>
      <c r="I385" s="10" t="s">
        <v>1114</v>
      </c>
      <c r="J385" s="14" t="str">
        <f t="shared" si="117"/>
        <v>Control de nivel de aceite de caja de velocidad. Control tren delantero, se hayó amortiguador delantero trabado. Rotación de ruedas. Regulación de convergencia(alineación tren delantero)</v>
      </c>
      <c r="L385" s="3">
        <v>1</v>
      </c>
      <c r="S385" s="8"/>
      <c r="W385" s="76"/>
      <c r="X385" s="16">
        <f t="shared" si="118"/>
        <v>0</v>
      </c>
      <c r="Y385" s="3">
        <v>1</v>
      </c>
      <c r="AB385" s="4">
        <v>15000</v>
      </c>
      <c r="AC385" s="18">
        <f t="shared" si="119"/>
        <v>15000</v>
      </c>
      <c r="AD385" s="19">
        <f t="shared" si="120"/>
        <v>15000</v>
      </c>
      <c r="AE385" s="21">
        <f t="shared" si="104"/>
        <v>0</v>
      </c>
      <c r="AF385" s="20">
        <f t="shared" si="121"/>
        <v>0</v>
      </c>
      <c r="AG385" s="20">
        <f t="shared" si="122"/>
        <v>0</v>
      </c>
      <c r="AH385" s="20">
        <f t="shared" si="123"/>
        <v>0</v>
      </c>
      <c r="AI385" s="20"/>
      <c r="AJ385" s="20"/>
      <c r="AK385" s="20">
        <f t="shared" si="124"/>
        <v>0</v>
      </c>
      <c r="AL385" s="171"/>
    </row>
    <row r="386" spans="1:38" ht="15.75" customHeight="1" x14ac:dyDescent="0.25">
      <c r="A386" s="3">
        <v>1201</v>
      </c>
      <c r="B386" s="14">
        <f t="shared" si="102"/>
        <v>5</v>
      </c>
      <c r="C386" s="9">
        <f>IF(A386=A385,C385,"")</f>
        <v>45146</v>
      </c>
      <c r="D386" s="3" t="str">
        <f>IF(A386=A385,D385,"")</f>
        <v>Calderon Daniel</v>
      </c>
      <c r="E386" s="14" t="str">
        <f t="shared" si="116"/>
        <v>1201Calderon Daniel5</v>
      </c>
      <c r="I386" s="10" t="s">
        <v>1115</v>
      </c>
      <c r="J386" s="14" t="str">
        <f t="shared" si="117"/>
        <v>Control de nivel de aceite de caja de velocidad. Control tren delantero, se hayó amortiguador delantero trabado. Rotación de ruedas. Regulación de convergencia(alineación tren delantero) Desarmar ambos frenos traseros. Limpieza regular cintas de frenos.</v>
      </c>
      <c r="L386" s="3">
        <v>1</v>
      </c>
      <c r="S386" s="8"/>
      <c r="W386" s="76"/>
      <c r="X386" s="16">
        <f t="shared" si="118"/>
        <v>0</v>
      </c>
      <c r="Y386" s="3">
        <v>1000000</v>
      </c>
      <c r="AC386" s="18">
        <f t="shared" si="119"/>
        <v>0</v>
      </c>
      <c r="AD386" s="19">
        <f t="shared" si="120"/>
        <v>15000</v>
      </c>
      <c r="AE386" s="21">
        <f t="shared" si="104"/>
        <v>0</v>
      </c>
      <c r="AF386" s="20">
        <f t="shared" si="121"/>
        <v>0</v>
      </c>
      <c r="AG386" s="20">
        <f t="shared" si="122"/>
        <v>0</v>
      </c>
      <c r="AH386" s="20">
        <f t="shared" si="123"/>
        <v>0</v>
      </c>
      <c r="AI386" s="20"/>
      <c r="AJ386" s="20"/>
      <c r="AK386" s="20">
        <f t="shared" si="124"/>
        <v>0</v>
      </c>
      <c r="AL386" s="171"/>
    </row>
    <row r="387" spans="1:38" ht="15.75" customHeight="1" x14ac:dyDescent="0.25">
      <c r="A387" s="3">
        <v>1201</v>
      </c>
      <c r="B387" s="14">
        <f t="shared" si="102"/>
        <v>6</v>
      </c>
      <c r="C387" s="9">
        <f>IF(A387=A386,C386,"")</f>
        <v>45146</v>
      </c>
      <c r="D387" s="3" t="str">
        <f>IF(A387=A386,D386,"")</f>
        <v>Calderon Daniel</v>
      </c>
      <c r="E387" s="14" t="str">
        <f t="shared" si="116"/>
        <v>1201Calderon Daniel6</v>
      </c>
      <c r="I387" s="10" t="s">
        <v>1116</v>
      </c>
      <c r="J387" s="14" t="str">
        <f t="shared" si="117"/>
        <v>Control de nivel de aceite de caja de velocidad. Control tren delantero, se hayó amortiguador delantero trabado. Rotación de ruedas. Regulación de convergencia(alineación tren delantero) Desarmar ambos frenos traseros. Limpieza regular cintas de frenos. Control de los mismos, regular freno de mano. Se hayó perdida de agua por caño salida de bomba de agua a radiador.</v>
      </c>
      <c r="L387" s="3">
        <v>1</v>
      </c>
      <c r="S387" s="8"/>
      <c r="W387" s="76"/>
      <c r="X387" s="16">
        <f t="shared" ref="X387:X418" si="132">W387*T387</f>
        <v>0</v>
      </c>
      <c r="AC387" s="18">
        <f t="shared" si="119"/>
        <v>0</v>
      </c>
      <c r="AD387" s="19">
        <f t="shared" si="120"/>
        <v>15000</v>
      </c>
      <c r="AE387" s="21">
        <f t="shared" si="104"/>
        <v>0</v>
      </c>
      <c r="AF387" s="20">
        <f t="shared" si="121"/>
        <v>0</v>
      </c>
      <c r="AG387" s="20">
        <f t="shared" si="122"/>
        <v>0</v>
      </c>
      <c r="AH387" s="20">
        <f t="shared" si="123"/>
        <v>0</v>
      </c>
      <c r="AI387" s="20"/>
      <c r="AJ387" s="20"/>
      <c r="AK387" s="20">
        <f t="shared" si="124"/>
        <v>0</v>
      </c>
      <c r="AL387" s="171"/>
    </row>
    <row r="388" spans="1:38" ht="15.75" customHeight="1" x14ac:dyDescent="0.25">
      <c r="A388" s="3">
        <v>1202</v>
      </c>
      <c r="B388" s="14">
        <f t="shared" ref="B388:B451" si="133">IF(A388=A387,B387+1,1)</f>
        <v>1</v>
      </c>
      <c r="C388" s="9">
        <v>45146</v>
      </c>
      <c r="D388" s="3" t="s">
        <v>498</v>
      </c>
      <c r="E388" s="14" t="str">
        <f t="shared" si="116"/>
        <v>1202Manitto Rosana1</v>
      </c>
      <c r="F388" s="119" t="s">
        <v>1118</v>
      </c>
      <c r="G388" s="119" t="s">
        <v>999</v>
      </c>
      <c r="H388" s="119">
        <v>47453</v>
      </c>
      <c r="I388" s="10" t="s">
        <v>1013</v>
      </c>
      <c r="J388" s="14" t="str">
        <f t="shared" si="117"/>
        <v xml:space="preserve">Service cambio de aceite y filtros. </v>
      </c>
      <c r="L388" s="3">
        <v>1</v>
      </c>
      <c r="M388" s="10" t="s">
        <v>728</v>
      </c>
      <c r="N388" s="3" t="s">
        <v>84</v>
      </c>
      <c r="Q388" s="7">
        <v>1360</v>
      </c>
      <c r="R388" s="7" t="s">
        <v>1478</v>
      </c>
      <c r="S388" s="8">
        <f>+(W388-Q388)/Q388</f>
        <v>1.6286764705882353</v>
      </c>
      <c r="T388" s="11">
        <v>4</v>
      </c>
      <c r="W388" s="76">
        <v>3575</v>
      </c>
      <c r="X388" s="16">
        <f t="shared" si="132"/>
        <v>14300</v>
      </c>
      <c r="AC388" s="18">
        <f t="shared" si="119"/>
        <v>0</v>
      </c>
      <c r="AD388" s="19">
        <f t="shared" si="120"/>
        <v>0</v>
      </c>
      <c r="AE388" s="21">
        <f t="shared" ref="AE388:AE451" si="134">+(Q388)*T388</f>
        <v>5440</v>
      </c>
      <c r="AF388" s="20">
        <f t="shared" si="121"/>
        <v>9960</v>
      </c>
      <c r="AG388" s="20">
        <f t="shared" si="122"/>
        <v>27900</v>
      </c>
      <c r="AH388" s="20">
        <f t="shared" si="123"/>
        <v>25000</v>
      </c>
      <c r="AI388" s="20"/>
      <c r="AJ388" s="20"/>
      <c r="AK388" s="20">
        <f t="shared" si="124"/>
        <v>52900</v>
      </c>
      <c r="AL388" s="171"/>
    </row>
    <row r="389" spans="1:38" ht="15.75" customHeight="1" x14ac:dyDescent="0.25">
      <c r="A389" s="3">
        <v>1202</v>
      </c>
      <c r="B389" s="14">
        <f t="shared" si="133"/>
        <v>2</v>
      </c>
      <c r="C389" s="9">
        <f>IF(A389=A388,C388,"")</f>
        <v>45146</v>
      </c>
      <c r="D389" s="3" t="str">
        <f>IF(A389=A388,D388,"")</f>
        <v>Manitto Rosana</v>
      </c>
      <c r="E389" s="14" t="str">
        <f t="shared" si="116"/>
        <v>1202Manitto Rosana2</v>
      </c>
      <c r="I389" s="10" t="s">
        <v>122</v>
      </c>
      <c r="J389" s="14" t="str">
        <f t="shared" si="117"/>
        <v>Service cambio de aceite y filtros.  Control del vehículo.</v>
      </c>
      <c r="L389" s="3">
        <v>1</v>
      </c>
      <c r="M389" s="10" t="s">
        <v>21</v>
      </c>
      <c r="N389" s="3" t="s">
        <v>84</v>
      </c>
      <c r="Q389" s="7">
        <v>1800</v>
      </c>
      <c r="S389" s="8">
        <f>+(W389-Q389)/Q389</f>
        <v>0.66666666666666663</v>
      </c>
      <c r="T389" s="11">
        <v>1</v>
      </c>
      <c r="W389" s="76">
        <v>3000</v>
      </c>
      <c r="X389" s="16">
        <f t="shared" si="132"/>
        <v>3000</v>
      </c>
      <c r="Y389" s="3">
        <v>1</v>
      </c>
      <c r="AB389" s="4">
        <v>25000</v>
      </c>
      <c r="AC389" s="18">
        <f t="shared" si="119"/>
        <v>25000</v>
      </c>
      <c r="AD389" s="19">
        <f t="shared" si="120"/>
        <v>25000</v>
      </c>
      <c r="AE389" s="21">
        <f t="shared" si="134"/>
        <v>1800</v>
      </c>
      <c r="AF389" s="20">
        <f t="shared" si="121"/>
        <v>0</v>
      </c>
      <c r="AG389" s="20">
        <f t="shared" si="122"/>
        <v>0</v>
      </c>
      <c r="AH389" s="20">
        <f t="shared" si="123"/>
        <v>0</v>
      </c>
      <c r="AI389" s="20"/>
      <c r="AJ389" s="20"/>
      <c r="AK389" s="20">
        <f t="shared" si="124"/>
        <v>0</v>
      </c>
      <c r="AL389" s="171"/>
    </row>
    <row r="390" spans="1:38" ht="15.75" customHeight="1" x14ac:dyDescent="0.25">
      <c r="A390" s="3">
        <v>1202</v>
      </c>
      <c r="B390" s="14">
        <f t="shared" si="133"/>
        <v>3</v>
      </c>
      <c r="C390" s="9">
        <f>IF(A390=A389,C389,"")</f>
        <v>45146</v>
      </c>
      <c r="D390" s="3" t="str">
        <f>IF(A390=A389,D389,"")</f>
        <v>Manitto Rosana</v>
      </c>
      <c r="E390" s="14" t="str">
        <f t="shared" si="116"/>
        <v>1202Manitto Rosana3</v>
      </c>
      <c r="I390" s="10" t="s">
        <v>113</v>
      </c>
      <c r="J390" s="14" t="str">
        <f t="shared" si="117"/>
        <v>Service cambio de aceite y filtros.  Control del vehículo. Rotación de ruedas.</v>
      </c>
      <c r="L390" s="3">
        <v>1</v>
      </c>
      <c r="M390" s="10" t="s">
        <v>19</v>
      </c>
      <c r="N390" s="3" t="s">
        <v>84</v>
      </c>
      <c r="Q390" s="7">
        <v>2400</v>
      </c>
      <c r="S390" s="8">
        <f>+(W390-Q390)/Q390</f>
        <v>0.83333333333333337</v>
      </c>
      <c r="T390" s="11">
        <v>1</v>
      </c>
      <c r="W390" s="76">
        <v>4400</v>
      </c>
      <c r="X390" s="16">
        <f t="shared" si="132"/>
        <v>4400</v>
      </c>
      <c r="AC390" s="18">
        <f t="shared" si="119"/>
        <v>0</v>
      </c>
      <c r="AD390" s="19">
        <f t="shared" si="120"/>
        <v>25000</v>
      </c>
      <c r="AE390" s="21">
        <f t="shared" si="134"/>
        <v>2400</v>
      </c>
      <c r="AF390" s="20">
        <f t="shared" si="121"/>
        <v>0</v>
      </c>
      <c r="AG390" s="20">
        <f t="shared" si="122"/>
        <v>0</v>
      </c>
      <c r="AH390" s="20">
        <f t="shared" si="123"/>
        <v>0</v>
      </c>
      <c r="AI390" s="20"/>
      <c r="AJ390" s="20"/>
      <c r="AK390" s="20">
        <f t="shared" si="124"/>
        <v>0</v>
      </c>
      <c r="AL390" s="171"/>
    </row>
    <row r="391" spans="1:38" ht="15.75" customHeight="1" x14ac:dyDescent="0.25">
      <c r="A391" s="3">
        <v>1202</v>
      </c>
      <c r="B391" s="14">
        <f t="shared" si="133"/>
        <v>4</v>
      </c>
      <c r="C391" s="9">
        <f>IF(A391=A390,C390,"")</f>
        <v>45146</v>
      </c>
      <c r="D391" s="3" t="str">
        <f>IF(A391=A390,D390,"")</f>
        <v>Manitto Rosana</v>
      </c>
      <c r="E391" s="14" t="str">
        <f t="shared" si="116"/>
        <v>1202Manitto Rosana4</v>
      </c>
      <c r="I391" s="10" t="s">
        <v>112</v>
      </c>
      <c r="J391" s="14" t="str">
        <f t="shared" si="117"/>
        <v>Service cambio de aceite y filtros.  Control del vehículo. Rotación de ruedas. Lavado motor.</v>
      </c>
      <c r="L391" s="3">
        <v>1</v>
      </c>
      <c r="M391" s="10" t="s">
        <v>114</v>
      </c>
      <c r="N391" s="3" t="s">
        <v>84</v>
      </c>
      <c r="Q391" s="7">
        <v>2400</v>
      </c>
      <c r="S391" s="8">
        <f>+(W391-Q391)/Q391</f>
        <v>0.33333333333333331</v>
      </c>
      <c r="T391" s="11">
        <v>1</v>
      </c>
      <c r="W391" s="76">
        <v>3200</v>
      </c>
      <c r="X391" s="16">
        <f t="shared" si="132"/>
        <v>3200</v>
      </c>
      <c r="AC391" s="18">
        <f t="shared" si="119"/>
        <v>0</v>
      </c>
      <c r="AD391" s="19">
        <f t="shared" si="120"/>
        <v>25000</v>
      </c>
      <c r="AE391" s="21">
        <f t="shared" si="134"/>
        <v>2400</v>
      </c>
      <c r="AF391" s="20">
        <f t="shared" si="121"/>
        <v>0</v>
      </c>
      <c r="AG391" s="20">
        <f t="shared" si="122"/>
        <v>0</v>
      </c>
      <c r="AH391" s="20">
        <f t="shared" si="123"/>
        <v>0</v>
      </c>
      <c r="AI391" s="20"/>
      <c r="AJ391" s="20"/>
      <c r="AK391" s="20">
        <f t="shared" si="124"/>
        <v>0</v>
      </c>
      <c r="AL391" s="171"/>
    </row>
    <row r="392" spans="1:38" ht="15.75" customHeight="1" x14ac:dyDescent="0.25">
      <c r="A392" s="3">
        <v>1202</v>
      </c>
      <c r="B392" s="14">
        <f t="shared" si="133"/>
        <v>5</v>
      </c>
      <c r="C392" s="9">
        <f>IF(A392=A391,C391,"")</f>
        <v>45146</v>
      </c>
      <c r="D392" s="3" t="str">
        <f>IF(A392=A391,D391,"")</f>
        <v>Manitto Rosana</v>
      </c>
      <c r="E392" s="14" t="str">
        <f t="shared" si="116"/>
        <v>1202Manitto Rosana5</v>
      </c>
      <c r="J392" s="14" t="str">
        <f t="shared" si="117"/>
        <v xml:space="preserve">Service cambio de aceite y filtros.  Control del vehículo. Rotación de ruedas. Lavado motor. </v>
      </c>
      <c r="L392" s="3">
        <v>1</v>
      </c>
      <c r="M392" s="10" t="s">
        <v>115</v>
      </c>
      <c r="N392" s="3" t="s">
        <v>84</v>
      </c>
      <c r="Q392" s="7">
        <v>2000</v>
      </c>
      <c r="S392" s="8">
        <f>+(W392-Q392)/Q392</f>
        <v>0.5</v>
      </c>
      <c r="T392" s="11">
        <v>1</v>
      </c>
      <c r="W392" s="76">
        <v>3000</v>
      </c>
      <c r="X392" s="16">
        <f t="shared" si="132"/>
        <v>3000</v>
      </c>
      <c r="AC392" s="18">
        <f t="shared" si="119"/>
        <v>0</v>
      </c>
      <c r="AD392" s="19">
        <f t="shared" si="120"/>
        <v>25000</v>
      </c>
      <c r="AE392" s="21">
        <f t="shared" si="134"/>
        <v>2000</v>
      </c>
      <c r="AF392" s="20">
        <f t="shared" si="121"/>
        <v>0</v>
      </c>
      <c r="AG392" s="20">
        <f t="shared" si="122"/>
        <v>0</v>
      </c>
      <c r="AH392" s="20">
        <f t="shared" si="123"/>
        <v>0</v>
      </c>
      <c r="AI392" s="20"/>
      <c r="AJ392" s="20"/>
      <c r="AK392" s="20">
        <f t="shared" si="124"/>
        <v>0</v>
      </c>
      <c r="AL392" s="171"/>
    </row>
    <row r="393" spans="1:38" ht="15.75" customHeight="1" x14ac:dyDescent="0.25">
      <c r="A393" s="3">
        <v>1203</v>
      </c>
      <c r="B393" s="14">
        <f t="shared" si="133"/>
        <v>1</v>
      </c>
      <c r="C393" s="9">
        <v>45146</v>
      </c>
      <c r="D393" s="3" t="s">
        <v>188</v>
      </c>
      <c r="E393" s="14" t="str">
        <f t="shared" si="116"/>
        <v>1203Borello Matias1</v>
      </c>
      <c r="F393" s="119" t="s">
        <v>1119</v>
      </c>
      <c r="G393" s="119" t="s">
        <v>190</v>
      </c>
      <c r="H393" s="119">
        <v>116778</v>
      </c>
      <c r="J393" s="14">
        <f t="shared" si="117"/>
        <v>0</v>
      </c>
      <c r="L393" s="3">
        <v>1</v>
      </c>
      <c r="R393" s="7" t="s">
        <v>1479</v>
      </c>
      <c r="S393" s="8"/>
      <c r="W393" s="76"/>
      <c r="X393" s="16">
        <f t="shared" si="132"/>
        <v>0</v>
      </c>
      <c r="AC393" s="18">
        <f t="shared" si="119"/>
        <v>0</v>
      </c>
      <c r="AD393" s="19">
        <f t="shared" si="120"/>
        <v>0</v>
      </c>
      <c r="AE393" s="21">
        <f t="shared" si="134"/>
        <v>0</v>
      </c>
      <c r="AF393" s="20">
        <f t="shared" si="121"/>
        <v>0</v>
      </c>
      <c r="AG393" s="20">
        <f t="shared" si="122"/>
        <v>0</v>
      </c>
      <c r="AH393" s="20">
        <f t="shared" si="123"/>
        <v>0</v>
      </c>
      <c r="AI393" s="20"/>
      <c r="AJ393" s="20"/>
      <c r="AK393" s="20">
        <f t="shared" si="124"/>
        <v>0</v>
      </c>
      <c r="AL393" s="171"/>
    </row>
    <row r="394" spans="1:38" ht="15.75" customHeight="1" x14ac:dyDescent="0.25">
      <c r="A394" s="3">
        <v>1204</v>
      </c>
      <c r="B394" s="14">
        <f t="shared" si="133"/>
        <v>1</v>
      </c>
      <c r="C394" s="9">
        <v>45147</v>
      </c>
      <c r="D394" s="3" t="s">
        <v>466</v>
      </c>
      <c r="E394" s="14" t="str">
        <f t="shared" si="116"/>
        <v>1204Marciali Veronica1</v>
      </c>
      <c r="F394" s="119" t="s">
        <v>1128</v>
      </c>
      <c r="G394" s="119" t="s">
        <v>1120</v>
      </c>
      <c r="H394" s="119">
        <v>93235</v>
      </c>
      <c r="I394" s="10" t="s">
        <v>1121</v>
      </c>
      <c r="J394" s="14" t="str">
        <f t="shared" si="117"/>
        <v>Sacar tapa de válvula, limpieza y cambio de junta.</v>
      </c>
      <c r="L394" s="3">
        <v>1</v>
      </c>
      <c r="M394" s="10" t="s">
        <v>1126</v>
      </c>
      <c r="N394" s="3" t="s">
        <v>101</v>
      </c>
      <c r="Q394" s="7">
        <f>+W394*0.8</f>
        <v>7120</v>
      </c>
      <c r="R394" s="7" t="s">
        <v>1479</v>
      </c>
      <c r="S394" s="8">
        <f>+(W394-Q394)/Q394</f>
        <v>0.25</v>
      </c>
      <c r="T394" s="11">
        <v>1</v>
      </c>
      <c r="W394" s="76">
        <v>8900</v>
      </c>
      <c r="X394" s="16">
        <f t="shared" si="132"/>
        <v>8900</v>
      </c>
      <c r="AC394" s="18">
        <f t="shared" si="119"/>
        <v>0</v>
      </c>
      <c r="AD394" s="19">
        <f t="shared" si="120"/>
        <v>0</v>
      </c>
      <c r="AE394" s="21">
        <f t="shared" si="134"/>
        <v>7120</v>
      </c>
      <c r="AF394" s="20">
        <f t="shared" si="121"/>
        <v>30070</v>
      </c>
      <c r="AG394" s="20">
        <f t="shared" si="122"/>
        <v>41900</v>
      </c>
      <c r="AH394" s="20">
        <f t="shared" si="123"/>
        <v>22000</v>
      </c>
      <c r="AI394" s="20"/>
      <c r="AJ394" s="20"/>
      <c r="AK394" s="20">
        <f t="shared" si="124"/>
        <v>63900</v>
      </c>
      <c r="AL394" s="171"/>
    </row>
    <row r="395" spans="1:38" ht="15.75" customHeight="1" x14ac:dyDescent="0.25">
      <c r="A395" s="3">
        <v>1204</v>
      </c>
      <c r="B395" s="14">
        <f t="shared" si="133"/>
        <v>2</v>
      </c>
      <c r="C395" s="9">
        <f>IF(A395=A394,C394,"")</f>
        <v>45147</v>
      </c>
      <c r="D395" s="3" t="str">
        <f>IF(A395=A394,D394,"")</f>
        <v>Marciali Veronica</v>
      </c>
      <c r="E395" s="14" t="str">
        <f t="shared" si="116"/>
        <v>1204Marciali Veronica2</v>
      </c>
      <c r="I395" s="10" t="s">
        <v>1021</v>
      </c>
      <c r="J395" s="14" t="str">
        <f t="shared" si="117"/>
        <v>Sacar tapa de válvula, limpieza y cambio de junta. Armado total.</v>
      </c>
      <c r="L395" s="3">
        <v>1</v>
      </c>
      <c r="M395" s="10" t="s">
        <v>1127</v>
      </c>
      <c r="N395" s="3" t="s">
        <v>101</v>
      </c>
      <c r="Q395" s="7">
        <f>+W395*0.8</f>
        <v>20800</v>
      </c>
      <c r="S395" s="8">
        <f>+(W395-Q395)/Q395</f>
        <v>0.25</v>
      </c>
      <c r="T395" s="11">
        <v>1</v>
      </c>
      <c r="W395" s="76">
        <v>26000</v>
      </c>
      <c r="X395" s="16">
        <f t="shared" si="132"/>
        <v>26000</v>
      </c>
      <c r="AC395" s="18">
        <f t="shared" si="119"/>
        <v>0</v>
      </c>
      <c r="AD395" s="19">
        <f t="shared" si="120"/>
        <v>0</v>
      </c>
      <c r="AE395" s="21">
        <f t="shared" si="134"/>
        <v>20800</v>
      </c>
      <c r="AF395" s="20">
        <f t="shared" si="121"/>
        <v>0</v>
      </c>
      <c r="AG395" s="20">
        <f t="shared" si="122"/>
        <v>0</v>
      </c>
      <c r="AH395" s="20">
        <f t="shared" si="123"/>
        <v>0</v>
      </c>
      <c r="AI395" s="20"/>
      <c r="AJ395" s="20"/>
      <c r="AK395" s="20">
        <f t="shared" si="124"/>
        <v>0</v>
      </c>
      <c r="AL395" s="171"/>
    </row>
    <row r="396" spans="1:38" ht="15.75" customHeight="1" x14ac:dyDescent="0.25">
      <c r="A396" s="3">
        <v>1204</v>
      </c>
      <c r="B396" s="14">
        <f t="shared" si="133"/>
        <v>3</v>
      </c>
      <c r="C396" s="9">
        <f>IF(A396=A395,C395,"")</f>
        <v>45147</v>
      </c>
      <c r="D396" s="3" t="str">
        <f>IF(A396=A395,D395,"")</f>
        <v>Marciali Veronica</v>
      </c>
      <c r="E396" s="14" t="str">
        <f t="shared" si="116"/>
        <v>1204Marciali Veronica3</v>
      </c>
      <c r="I396" s="10" t="s">
        <v>1125</v>
      </c>
      <c r="J396" s="14" t="str">
        <f t="shared" si="117"/>
        <v>Sacar tapa de válvula, limpieza y cambio de junta. Armado total. Cambiar cuerpo de termostato completo.</v>
      </c>
      <c r="L396" s="3">
        <v>1</v>
      </c>
      <c r="M396" s="10" t="s">
        <v>1036</v>
      </c>
      <c r="N396" s="3" t="s">
        <v>84</v>
      </c>
      <c r="Q396" s="7">
        <v>2150</v>
      </c>
      <c r="S396" s="8">
        <f>+(W396-Q396)/Q396</f>
        <v>2.2558139534883721</v>
      </c>
      <c r="T396" s="11">
        <v>1</v>
      </c>
      <c r="W396" s="76">
        <v>7000</v>
      </c>
      <c r="X396" s="16">
        <f t="shared" si="132"/>
        <v>7000</v>
      </c>
      <c r="AC396" s="18">
        <f t="shared" si="119"/>
        <v>0</v>
      </c>
      <c r="AD396" s="19">
        <f t="shared" si="120"/>
        <v>0</v>
      </c>
      <c r="AE396" s="21">
        <f t="shared" si="134"/>
        <v>2150</v>
      </c>
      <c r="AF396" s="20">
        <f t="shared" si="121"/>
        <v>0</v>
      </c>
      <c r="AG396" s="20">
        <f t="shared" si="122"/>
        <v>0</v>
      </c>
      <c r="AH396" s="20">
        <f t="shared" si="123"/>
        <v>0</v>
      </c>
      <c r="AI396" s="20"/>
      <c r="AJ396" s="20"/>
      <c r="AK396" s="20">
        <f t="shared" si="124"/>
        <v>0</v>
      </c>
      <c r="AL396" s="171"/>
    </row>
    <row r="397" spans="1:38" ht="15.75" customHeight="1" x14ac:dyDescent="0.25">
      <c r="A397" s="3">
        <v>1204</v>
      </c>
      <c r="B397" s="14">
        <f t="shared" si="133"/>
        <v>4</v>
      </c>
      <c r="C397" s="9">
        <f>IF(A397=A396,C396,"")</f>
        <v>45147</v>
      </c>
      <c r="D397" s="3" t="str">
        <f>IF(A397=A396,D396,"")</f>
        <v>Marciali Veronica</v>
      </c>
      <c r="E397" s="14" t="str">
        <f t="shared" si="116"/>
        <v>1204Marciali Veronica4</v>
      </c>
      <c r="I397" s="10" t="s">
        <v>1122</v>
      </c>
      <c r="J397" s="14" t="str">
        <f t="shared" si="117"/>
        <v>Sacar tapa de válvula, limpieza y cambio de junta. Armado total. Cambiar cuerpo de termostato completo. Completar con líquido refrigerante.</v>
      </c>
      <c r="L397" s="3">
        <v>1</v>
      </c>
      <c r="S397" s="8"/>
      <c r="W397" s="76"/>
      <c r="X397" s="16">
        <f t="shared" si="132"/>
        <v>0</v>
      </c>
      <c r="AC397" s="18">
        <f t="shared" si="119"/>
        <v>0</v>
      </c>
      <c r="AD397" s="19">
        <f t="shared" si="120"/>
        <v>0</v>
      </c>
      <c r="AE397" s="21">
        <f t="shared" si="134"/>
        <v>0</v>
      </c>
      <c r="AF397" s="20">
        <f t="shared" si="121"/>
        <v>0</v>
      </c>
      <c r="AG397" s="20">
        <f t="shared" si="122"/>
        <v>0</v>
      </c>
      <c r="AH397" s="20">
        <f t="shared" si="123"/>
        <v>0</v>
      </c>
      <c r="AI397" s="20"/>
      <c r="AJ397" s="20"/>
      <c r="AK397" s="20">
        <f t="shared" si="124"/>
        <v>0</v>
      </c>
      <c r="AL397" s="171"/>
    </row>
    <row r="398" spans="1:38" ht="15.75" customHeight="1" x14ac:dyDescent="0.25">
      <c r="A398" s="3">
        <v>1204</v>
      </c>
      <c r="B398" s="14">
        <f t="shared" si="133"/>
        <v>5</v>
      </c>
      <c r="C398" s="9">
        <f>IF(A398=A397,C397,"")</f>
        <v>45147</v>
      </c>
      <c r="D398" s="3" t="str">
        <f>IF(A398=A397,D397,"")</f>
        <v>Marciali Veronica</v>
      </c>
      <c r="E398" s="14" t="str">
        <f t="shared" si="116"/>
        <v>1204Marciali Veronica5</v>
      </c>
      <c r="I398" s="10" t="s">
        <v>1123</v>
      </c>
      <c r="J398" s="14" t="str">
        <f t="shared" si="117"/>
        <v>Sacar tapa de válvula, limpieza y cambio de junta. Armado total. Cambiar cuerpo de termostato completo. Completar con líquido refrigerante. Purgar circuito .</v>
      </c>
      <c r="L398" s="3">
        <v>1</v>
      </c>
      <c r="S398" s="8"/>
      <c r="W398" s="76"/>
      <c r="X398" s="16">
        <f t="shared" si="132"/>
        <v>0</v>
      </c>
      <c r="AC398" s="18">
        <f t="shared" si="119"/>
        <v>0</v>
      </c>
      <c r="AD398" s="19">
        <f t="shared" si="120"/>
        <v>0</v>
      </c>
      <c r="AE398" s="21">
        <f t="shared" si="134"/>
        <v>0</v>
      </c>
      <c r="AF398" s="20">
        <f t="shared" si="121"/>
        <v>0</v>
      </c>
      <c r="AG398" s="20">
        <f t="shared" si="122"/>
        <v>0</v>
      </c>
      <c r="AH398" s="20">
        <f t="shared" si="123"/>
        <v>0</v>
      </c>
      <c r="AI398" s="20"/>
      <c r="AJ398" s="20"/>
      <c r="AK398" s="20">
        <f t="shared" si="124"/>
        <v>0</v>
      </c>
      <c r="AL398" s="171"/>
    </row>
    <row r="399" spans="1:38" ht="15.75" customHeight="1" x14ac:dyDescent="0.25">
      <c r="A399" s="3">
        <v>1204</v>
      </c>
      <c r="B399" s="14">
        <f t="shared" si="133"/>
        <v>6</v>
      </c>
      <c r="C399" s="9">
        <f>IF(A399=A398,C398,"")</f>
        <v>45147</v>
      </c>
      <c r="D399" s="3" t="str">
        <f>IF(A399=A398,D398,"")</f>
        <v>Marciali Veronica</v>
      </c>
      <c r="E399" s="14" t="str">
        <f t="shared" si="116"/>
        <v>1204Marciali Veronica6</v>
      </c>
      <c r="I399" s="10" t="s">
        <v>1124</v>
      </c>
      <c r="J399" s="14" t="str">
        <f t="shared" si="117"/>
        <v>Sacar tapa de válvula, limpieza y cambio de junta. Armado total. Cambiar cuerpo de termostato completo. Completar con líquido refrigerante. Purgar circuito . Lavado de déposito recuperador de agua.</v>
      </c>
      <c r="L399" s="3">
        <v>1</v>
      </c>
      <c r="S399" s="8"/>
      <c r="W399" s="76"/>
      <c r="X399" s="16">
        <f t="shared" si="132"/>
        <v>0</v>
      </c>
      <c r="Y399" s="3">
        <v>1</v>
      </c>
      <c r="AB399" s="4">
        <v>22000</v>
      </c>
      <c r="AC399" s="18">
        <f t="shared" si="119"/>
        <v>22000</v>
      </c>
      <c r="AD399" s="19">
        <f t="shared" si="120"/>
        <v>22000</v>
      </c>
      <c r="AE399" s="21">
        <f t="shared" si="134"/>
        <v>0</v>
      </c>
      <c r="AF399" s="20">
        <f t="shared" si="121"/>
        <v>0</v>
      </c>
      <c r="AG399" s="20">
        <f t="shared" si="122"/>
        <v>0</v>
      </c>
      <c r="AH399" s="20">
        <f t="shared" si="123"/>
        <v>0</v>
      </c>
      <c r="AI399" s="20"/>
      <c r="AJ399" s="20"/>
      <c r="AK399" s="20">
        <f t="shared" si="124"/>
        <v>0</v>
      </c>
      <c r="AL399" s="171"/>
    </row>
    <row r="400" spans="1:38" ht="15.75" customHeight="1" x14ac:dyDescent="0.25">
      <c r="A400" s="3">
        <v>1205</v>
      </c>
      <c r="B400" s="14">
        <f t="shared" si="133"/>
        <v>1</v>
      </c>
      <c r="C400" s="9">
        <v>45147</v>
      </c>
      <c r="D400" s="3" t="s">
        <v>3724</v>
      </c>
      <c r="E400" s="14" t="str">
        <f t="shared" si="116"/>
        <v>1205Transporte del Interior1</v>
      </c>
      <c r="F400" s="119">
        <v>127</v>
      </c>
      <c r="H400" s="119">
        <v>542929</v>
      </c>
      <c r="I400" s="10" t="s">
        <v>1129</v>
      </c>
      <c r="J400" s="14" t="str">
        <f t="shared" si="117"/>
        <v>Cambio precap lado izquierdo.</v>
      </c>
      <c r="L400" s="3">
        <v>1</v>
      </c>
      <c r="R400" s="7" t="s">
        <v>1479</v>
      </c>
      <c r="S400" s="8"/>
      <c r="W400" s="76"/>
      <c r="X400" s="16">
        <f t="shared" si="132"/>
        <v>0</v>
      </c>
      <c r="Y400" s="3">
        <v>1</v>
      </c>
      <c r="AB400" s="4">
        <v>15000</v>
      </c>
      <c r="AC400" s="18">
        <f t="shared" si="119"/>
        <v>15000</v>
      </c>
      <c r="AD400" s="19">
        <f t="shared" si="120"/>
        <v>15000</v>
      </c>
      <c r="AE400" s="21">
        <f t="shared" si="134"/>
        <v>0</v>
      </c>
      <c r="AF400" s="20">
        <f t="shared" si="121"/>
        <v>0</v>
      </c>
      <c r="AG400" s="20">
        <f t="shared" si="122"/>
        <v>0</v>
      </c>
      <c r="AH400" s="20">
        <f t="shared" si="123"/>
        <v>15000</v>
      </c>
      <c r="AI400" s="20"/>
      <c r="AJ400" s="20"/>
      <c r="AK400" s="20">
        <f t="shared" si="124"/>
        <v>15000</v>
      </c>
      <c r="AL400" s="171"/>
    </row>
    <row r="401" spans="1:38" ht="15.75" customHeight="1" x14ac:dyDescent="0.25">
      <c r="A401" s="3">
        <v>1205</v>
      </c>
      <c r="B401" s="14">
        <f t="shared" si="133"/>
        <v>2</v>
      </c>
      <c r="C401" s="9">
        <f>IF(A401=A400,C400,"")</f>
        <v>45147</v>
      </c>
      <c r="D401" s="3" t="str">
        <f>IF(A401=A400,D400,"")</f>
        <v>Transporte del Interior</v>
      </c>
      <c r="E401" s="14" t="str">
        <f t="shared" si="116"/>
        <v>1205Transporte del Interior2</v>
      </c>
      <c r="I401" s="10" t="s">
        <v>91</v>
      </c>
      <c r="J401" s="14" t="str">
        <f t="shared" si="117"/>
        <v>Cambio precap lado izquierdo. Control tren delantero.</v>
      </c>
      <c r="L401" s="3">
        <v>1</v>
      </c>
      <c r="S401" s="8"/>
      <c r="W401" s="76"/>
      <c r="X401" s="16">
        <f t="shared" si="132"/>
        <v>0</v>
      </c>
      <c r="AC401" s="18">
        <f t="shared" si="119"/>
        <v>0</v>
      </c>
      <c r="AD401" s="19">
        <f t="shared" si="120"/>
        <v>15000</v>
      </c>
      <c r="AE401" s="21">
        <f t="shared" si="134"/>
        <v>0</v>
      </c>
      <c r="AF401" s="20">
        <f t="shared" si="121"/>
        <v>0</v>
      </c>
      <c r="AG401" s="20">
        <f t="shared" si="122"/>
        <v>0</v>
      </c>
      <c r="AH401" s="20">
        <f t="shared" si="123"/>
        <v>0</v>
      </c>
      <c r="AI401" s="20"/>
      <c r="AJ401" s="20"/>
      <c r="AK401" s="20">
        <f t="shared" si="124"/>
        <v>0</v>
      </c>
      <c r="AL401" s="171"/>
    </row>
    <row r="402" spans="1:38" ht="15.75" customHeight="1" x14ac:dyDescent="0.25">
      <c r="A402" s="3">
        <v>1205</v>
      </c>
      <c r="B402" s="14">
        <f t="shared" si="133"/>
        <v>3</v>
      </c>
      <c r="C402" s="9">
        <f>IF(A402=A401,C401,"")</f>
        <v>45147</v>
      </c>
      <c r="D402" s="3" t="str">
        <f>IF(A402=A401,D401,"")</f>
        <v>Transporte del Interior</v>
      </c>
      <c r="E402" s="14" t="str">
        <f t="shared" si="116"/>
        <v>1205Transporte del Interior3</v>
      </c>
      <c r="I402" s="10" t="s">
        <v>752</v>
      </c>
      <c r="J402" s="14" t="str">
        <f t="shared" si="117"/>
        <v>Cambio precap lado izquierdo. Control tren delantero. Regular convergencia.</v>
      </c>
      <c r="L402" s="3">
        <v>1</v>
      </c>
      <c r="S402" s="8"/>
      <c r="W402" s="76"/>
      <c r="X402" s="16">
        <f t="shared" si="132"/>
        <v>0</v>
      </c>
      <c r="AC402" s="18">
        <f t="shared" si="119"/>
        <v>0</v>
      </c>
      <c r="AD402" s="19">
        <f t="shared" si="120"/>
        <v>15000</v>
      </c>
      <c r="AE402" s="21">
        <f t="shared" si="134"/>
        <v>0</v>
      </c>
      <c r="AF402" s="20">
        <f t="shared" si="121"/>
        <v>0</v>
      </c>
      <c r="AG402" s="20">
        <f t="shared" si="122"/>
        <v>0</v>
      </c>
      <c r="AH402" s="20">
        <f t="shared" si="123"/>
        <v>0</v>
      </c>
      <c r="AI402" s="20"/>
      <c r="AJ402" s="20"/>
      <c r="AK402" s="20">
        <f t="shared" si="124"/>
        <v>0</v>
      </c>
      <c r="AL402" s="171"/>
    </row>
    <row r="403" spans="1:38" ht="15.75" customHeight="1" x14ac:dyDescent="0.25">
      <c r="A403" s="3">
        <v>1206</v>
      </c>
      <c r="B403" s="14">
        <f t="shared" si="133"/>
        <v>1</v>
      </c>
      <c r="C403" s="9">
        <v>45147</v>
      </c>
      <c r="D403" s="3" t="s">
        <v>3724</v>
      </c>
      <c r="E403" s="14" t="str">
        <f t="shared" si="116"/>
        <v>1206Transporte del Interior1</v>
      </c>
      <c r="F403" s="119">
        <v>127</v>
      </c>
      <c r="H403" s="119">
        <v>542929</v>
      </c>
      <c r="I403" s="10" t="s">
        <v>1130</v>
      </c>
      <c r="J403" s="14" t="str">
        <f t="shared" si="117"/>
        <v>Service. Cambio de aceite y filtros.</v>
      </c>
      <c r="L403" s="3">
        <v>1</v>
      </c>
      <c r="M403" s="10" t="s">
        <v>1132</v>
      </c>
      <c r="N403" s="3" t="s">
        <v>1007</v>
      </c>
      <c r="Q403" s="7">
        <v>0</v>
      </c>
      <c r="R403" s="7" t="s">
        <v>1478</v>
      </c>
      <c r="S403" s="8">
        <v>0</v>
      </c>
      <c r="W403" s="76"/>
      <c r="X403" s="16">
        <f t="shared" si="132"/>
        <v>0</v>
      </c>
      <c r="AC403" s="18">
        <f t="shared" si="119"/>
        <v>0</v>
      </c>
      <c r="AD403" s="19">
        <f t="shared" si="120"/>
        <v>0</v>
      </c>
      <c r="AE403" s="21">
        <f t="shared" si="134"/>
        <v>0</v>
      </c>
      <c r="AF403" s="20">
        <f t="shared" si="121"/>
        <v>0</v>
      </c>
      <c r="AG403" s="20">
        <f t="shared" si="122"/>
        <v>0</v>
      </c>
      <c r="AH403" s="20">
        <f t="shared" si="123"/>
        <v>0</v>
      </c>
      <c r="AI403" s="20"/>
      <c r="AJ403" s="20"/>
      <c r="AK403" s="20">
        <f t="shared" si="124"/>
        <v>0</v>
      </c>
      <c r="AL403" s="171"/>
    </row>
    <row r="404" spans="1:38" ht="15.75" customHeight="1" x14ac:dyDescent="0.25">
      <c r="A404" s="3">
        <v>1207</v>
      </c>
      <c r="B404" s="14">
        <f t="shared" si="133"/>
        <v>1</v>
      </c>
      <c r="C404" s="9">
        <v>45147</v>
      </c>
      <c r="D404" s="3" t="s">
        <v>3724</v>
      </c>
      <c r="E404" s="14" t="str">
        <f t="shared" si="116"/>
        <v>1207Transporte del Interior1</v>
      </c>
      <c r="F404" s="119">
        <v>703</v>
      </c>
      <c r="H404" s="119">
        <v>552068</v>
      </c>
      <c r="I404" s="10" t="s">
        <v>121</v>
      </c>
      <c r="J404" s="14" t="str">
        <f t="shared" si="117"/>
        <v>Service cambio de aceite y filtros.</v>
      </c>
      <c r="L404" s="3">
        <v>1</v>
      </c>
      <c r="M404" s="10" t="s">
        <v>1132</v>
      </c>
      <c r="N404" s="3" t="s">
        <v>1007</v>
      </c>
      <c r="Q404" s="7">
        <v>0</v>
      </c>
      <c r="R404" s="7" t="s">
        <v>1478</v>
      </c>
      <c r="S404" s="8">
        <v>0</v>
      </c>
      <c r="W404" s="76"/>
      <c r="X404" s="16">
        <f t="shared" si="132"/>
        <v>0</v>
      </c>
      <c r="AC404" s="18">
        <f t="shared" si="119"/>
        <v>0</v>
      </c>
      <c r="AD404" s="19">
        <f t="shared" si="120"/>
        <v>0</v>
      </c>
      <c r="AE404" s="21">
        <f t="shared" si="134"/>
        <v>0</v>
      </c>
      <c r="AF404" s="20">
        <f t="shared" si="121"/>
        <v>0</v>
      </c>
      <c r="AG404" s="20">
        <f t="shared" si="122"/>
        <v>0</v>
      </c>
      <c r="AH404" s="20">
        <f t="shared" si="123"/>
        <v>0</v>
      </c>
      <c r="AI404" s="20"/>
      <c r="AJ404" s="20"/>
      <c r="AK404" s="20">
        <f t="shared" si="124"/>
        <v>0</v>
      </c>
      <c r="AL404" s="171"/>
    </row>
    <row r="405" spans="1:38" ht="15.75" customHeight="1" x14ac:dyDescent="0.25">
      <c r="A405" s="3">
        <v>1208</v>
      </c>
      <c r="B405" s="14">
        <f t="shared" si="133"/>
        <v>1</v>
      </c>
      <c r="C405" s="9">
        <v>45147</v>
      </c>
      <c r="D405" s="3" t="s">
        <v>3724</v>
      </c>
      <c r="E405" s="14" t="str">
        <f t="shared" si="116"/>
        <v>1208Transporte del Interior1</v>
      </c>
      <c r="F405" s="119">
        <v>703</v>
      </c>
      <c r="H405" s="119">
        <v>552068</v>
      </c>
      <c r="I405" s="10" t="s">
        <v>1131</v>
      </c>
      <c r="J405" s="14" t="str">
        <f t="shared" si="117"/>
        <v>Desarmar distribución.</v>
      </c>
      <c r="K405" s="3" t="s">
        <v>1512</v>
      </c>
      <c r="L405" s="3">
        <v>1</v>
      </c>
      <c r="M405" s="10" t="s">
        <v>694</v>
      </c>
      <c r="N405" s="3" t="s">
        <v>1007</v>
      </c>
      <c r="R405" s="3" t="s">
        <v>1480</v>
      </c>
      <c r="S405" s="8">
        <v>0</v>
      </c>
      <c r="W405" s="76"/>
      <c r="X405" s="16">
        <f t="shared" si="132"/>
        <v>0</v>
      </c>
      <c r="Y405" s="3">
        <v>1</v>
      </c>
      <c r="AB405" s="4">
        <v>52000</v>
      </c>
      <c r="AC405" s="18">
        <f t="shared" si="119"/>
        <v>52000</v>
      </c>
      <c r="AD405" s="19">
        <f t="shared" si="120"/>
        <v>52000</v>
      </c>
      <c r="AE405" s="21">
        <f t="shared" si="134"/>
        <v>0</v>
      </c>
      <c r="AF405" s="20">
        <f t="shared" si="121"/>
        <v>0</v>
      </c>
      <c r="AG405" s="20">
        <f t="shared" si="122"/>
        <v>0</v>
      </c>
      <c r="AH405" s="20">
        <f t="shared" si="123"/>
        <v>52000</v>
      </c>
      <c r="AI405" s="20"/>
      <c r="AJ405" s="20"/>
      <c r="AK405" s="20">
        <f t="shared" si="124"/>
        <v>52000</v>
      </c>
      <c r="AL405" s="171"/>
    </row>
    <row r="406" spans="1:38" ht="15.75" customHeight="1" x14ac:dyDescent="0.25">
      <c r="A406" s="3">
        <v>1208</v>
      </c>
      <c r="B406" s="14">
        <f t="shared" si="133"/>
        <v>2</v>
      </c>
      <c r="C406" s="9">
        <v>45147</v>
      </c>
      <c r="D406" s="3" t="s">
        <v>3724</v>
      </c>
      <c r="E406" s="14" t="str">
        <f t="shared" si="116"/>
        <v>1208Transporte del Interior2</v>
      </c>
      <c r="F406" s="119">
        <v>703</v>
      </c>
      <c r="I406" s="10" t="s">
        <v>1133</v>
      </c>
      <c r="J406" s="14" t="str">
        <f t="shared" si="117"/>
        <v>Desarmar distribución. Cambiar kit distribución. Cambiar correa poliv.</v>
      </c>
      <c r="L406" s="3">
        <v>1</v>
      </c>
      <c r="M406" s="10" t="s">
        <v>198</v>
      </c>
      <c r="N406" s="3" t="s">
        <v>1007</v>
      </c>
      <c r="S406" s="8">
        <v>0</v>
      </c>
      <c r="W406" s="76"/>
      <c r="X406" s="16">
        <f t="shared" si="132"/>
        <v>0</v>
      </c>
      <c r="AC406" s="18">
        <f t="shared" si="119"/>
        <v>0</v>
      </c>
      <c r="AD406" s="19">
        <f t="shared" si="120"/>
        <v>52000</v>
      </c>
      <c r="AE406" s="21">
        <f t="shared" si="134"/>
        <v>0</v>
      </c>
      <c r="AF406" s="20">
        <f t="shared" si="121"/>
        <v>0</v>
      </c>
      <c r="AG406" s="20">
        <f t="shared" si="122"/>
        <v>0</v>
      </c>
      <c r="AH406" s="20">
        <f t="shared" si="123"/>
        <v>0</v>
      </c>
      <c r="AI406" s="20"/>
      <c r="AJ406" s="20"/>
      <c r="AK406" s="20">
        <f t="shared" si="124"/>
        <v>0</v>
      </c>
      <c r="AL406" s="171"/>
    </row>
    <row r="407" spans="1:38" ht="15.75" customHeight="1" x14ac:dyDescent="0.25">
      <c r="A407" s="3">
        <v>1208</v>
      </c>
      <c r="B407" s="14">
        <f t="shared" si="133"/>
        <v>3</v>
      </c>
      <c r="C407" s="9">
        <v>45147</v>
      </c>
      <c r="D407" s="3" t="s">
        <v>3724</v>
      </c>
      <c r="E407" s="14" t="str">
        <f t="shared" si="116"/>
        <v>1208Transporte del Interior3</v>
      </c>
      <c r="I407" s="10" t="s">
        <v>1173</v>
      </c>
      <c r="J407" s="14" t="str">
        <f t="shared" si="117"/>
        <v>Desarmar distribución. Cambiar kit distribución. Cambiar correa poliv. Cambiar espirales delanteros</v>
      </c>
      <c r="L407" s="3">
        <v>1</v>
      </c>
      <c r="S407" s="8"/>
      <c r="W407" s="76"/>
      <c r="X407" s="16">
        <f t="shared" si="132"/>
        <v>0</v>
      </c>
      <c r="AC407" s="18">
        <f t="shared" si="119"/>
        <v>0</v>
      </c>
      <c r="AD407" s="19">
        <f t="shared" si="120"/>
        <v>52000</v>
      </c>
      <c r="AE407" s="21">
        <f t="shared" si="134"/>
        <v>0</v>
      </c>
      <c r="AF407" s="20">
        <f t="shared" si="121"/>
        <v>0</v>
      </c>
      <c r="AG407" s="20">
        <f t="shared" si="122"/>
        <v>0</v>
      </c>
      <c r="AH407" s="20">
        <f t="shared" si="123"/>
        <v>0</v>
      </c>
      <c r="AI407" s="20"/>
      <c r="AJ407" s="20"/>
      <c r="AK407" s="20">
        <f t="shared" si="124"/>
        <v>0</v>
      </c>
      <c r="AL407" s="171"/>
    </row>
    <row r="408" spans="1:38" ht="15.75" customHeight="1" x14ac:dyDescent="0.25">
      <c r="A408" s="3">
        <v>1209</v>
      </c>
      <c r="B408" s="14">
        <f t="shared" si="133"/>
        <v>1</v>
      </c>
      <c r="C408" s="9">
        <v>45147</v>
      </c>
      <c r="D408" s="3" t="s">
        <v>500</v>
      </c>
      <c r="E408" s="14" t="str">
        <f t="shared" si="116"/>
        <v>1209Mansuino Alberto1</v>
      </c>
      <c r="G408" s="119" t="s">
        <v>1134</v>
      </c>
      <c r="I408" s="10" t="s">
        <v>1135</v>
      </c>
      <c r="J408" s="14" t="str">
        <f t="shared" si="117"/>
        <v>Reajustar tapa de cilindro con sella grieta wurth</v>
      </c>
      <c r="L408" s="3">
        <v>1</v>
      </c>
      <c r="R408" s="7" t="s">
        <v>1481</v>
      </c>
      <c r="S408" s="8"/>
      <c r="W408" s="76"/>
      <c r="X408" s="16">
        <f t="shared" si="132"/>
        <v>0</v>
      </c>
      <c r="Y408" s="3">
        <v>1</v>
      </c>
      <c r="AB408" s="4">
        <v>10500</v>
      </c>
      <c r="AC408" s="18">
        <f t="shared" si="119"/>
        <v>10500</v>
      </c>
      <c r="AD408" s="19">
        <f t="shared" si="120"/>
        <v>10500</v>
      </c>
      <c r="AE408" s="21">
        <f t="shared" si="134"/>
        <v>0</v>
      </c>
      <c r="AF408" s="20">
        <f t="shared" si="121"/>
        <v>0</v>
      </c>
      <c r="AG408" s="20">
        <f t="shared" si="122"/>
        <v>0</v>
      </c>
      <c r="AH408" s="20">
        <f t="shared" si="123"/>
        <v>10500</v>
      </c>
      <c r="AI408" s="20"/>
      <c r="AJ408" s="20"/>
      <c r="AK408" s="20">
        <f t="shared" si="124"/>
        <v>10500</v>
      </c>
      <c r="AL408" s="171"/>
    </row>
    <row r="409" spans="1:38" ht="15.75" customHeight="1" x14ac:dyDescent="0.25">
      <c r="A409" s="3">
        <v>1210</v>
      </c>
      <c r="B409" s="14">
        <f t="shared" si="133"/>
        <v>1</v>
      </c>
      <c r="C409" s="9">
        <v>45148</v>
      </c>
      <c r="D409" s="3" t="s">
        <v>580</v>
      </c>
      <c r="E409" s="14" t="str">
        <f t="shared" si="116"/>
        <v>1210Ricci Arturo1</v>
      </c>
      <c r="F409" s="119" t="s">
        <v>1138</v>
      </c>
      <c r="G409" s="119" t="s">
        <v>999</v>
      </c>
      <c r="H409" s="119">
        <v>72132</v>
      </c>
      <c r="J409" s="14">
        <f t="shared" si="117"/>
        <v>0</v>
      </c>
      <c r="K409" s="3" t="s">
        <v>1512</v>
      </c>
      <c r="L409" s="3">
        <v>1</v>
      </c>
      <c r="R409" s="3" t="s">
        <v>1480</v>
      </c>
      <c r="S409" s="8"/>
      <c r="W409" s="76"/>
      <c r="X409" s="16">
        <f t="shared" si="132"/>
        <v>0</v>
      </c>
      <c r="AC409" s="18">
        <f t="shared" si="119"/>
        <v>0</v>
      </c>
      <c r="AD409" s="19">
        <f t="shared" si="120"/>
        <v>0</v>
      </c>
      <c r="AE409" s="21">
        <f t="shared" si="134"/>
        <v>0</v>
      </c>
      <c r="AF409" s="20">
        <f t="shared" si="121"/>
        <v>43483.33</v>
      </c>
      <c r="AG409" s="20">
        <f t="shared" si="122"/>
        <v>70800</v>
      </c>
      <c r="AH409" s="20">
        <f t="shared" si="123"/>
        <v>30000</v>
      </c>
      <c r="AI409" s="20"/>
      <c r="AJ409" s="20"/>
      <c r="AK409" s="20">
        <f t="shared" si="124"/>
        <v>100800</v>
      </c>
      <c r="AL409" s="171"/>
    </row>
    <row r="410" spans="1:38" ht="15.75" customHeight="1" x14ac:dyDescent="0.25">
      <c r="A410" s="3">
        <v>1210</v>
      </c>
      <c r="B410" s="14">
        <f t="shared" si="133"/>
        <v>2</v>
      </c>
      <c r="C410" s="9">
        <v>45148</v>
      </c>
      <c r="D410" s="3" t="s">
        <v>580</v>
      </c>
      <c r="E410" s="14" t="str">
        <f t="shared" si="116"/>
        <v>1210Ricci Arturo2</v>
      </c>
      <c r="I410" s="10" t="s">
        <v>1160</v>
      </c>
      <c r="J410" s="14" t="str">
        <f t="shared" si="117"/>
        <v>0 Desarmar distribución. Cambiar distribución completa con bomba.</v>
      </c>
      <c r="L410" s="3">
        <v>1</v>
      </c>
      <c r="M410" s="10" t="s">
        <v>1164</v>
      </c>
      <c r="N410" s="3" t="s">
        <v>84</v>
      </c>
      <c r="Q410" s="95">
        <v>41333.33</v>
      </c>
      <c r="R410" s="103"/>
      <c r="S410" s="96">
        <v>0.2</v>
      </c>
      <c r="T410" s="11">
        <v>1</v>
      </c>
      <c r="W410" s="76">
        <v>63800</v>
      </c>
      <c r="X410" s="16">
        <f t="shared" si="132"/>
        <v>63800</v>
      </c>
      <c r="Y410" s="3">
        <v>1</v>
      </c>
      <c r="AB410" s="4">
        <v>30000</v>
      </c>
      <c r="AC410" s="18">
        <f t="shared" si="119"/>
        <v>30000</v>
      </c>
      <c r="AD410" s="19">
        <f t="shared" si="120"/>
        <v>30000</v>
      </c>
      <c r="AE410" s="21">
        <f t="shared" si="134"/>
        <v>41333.33</v>
      </c>
      <c r="AF410" s="20">
        <f t="shared" si="121"/>
        <v>0</v>
      </c>
      <c r="AG410" s="20">
        <f t="shared" si="122"/>
        <v>0</v>
      </c>
      <c r="AH410" s="20">
        <f t="shared" si="123"/>
        <v>0</v>
      </c>
      <c r="AI410" s="20"/>
      <c r="AJ410" s="20"/>
      <c r="AK410" s="20">
        <f t="shared" si="124"/>
        <v>0</v>
      </c>
      <c r="AL410" s="171"/>
    </row>
    <row r="411" spans="1:38" ht="15.75" customHeight="1" x14ac:dyDescent="0.25">
      <c r="A411" s="3">
        <v>1210</v>
      </c>
      <c r="B411" s="14">
        <f t="shared" si="133"/>
        <v>3</v>
      </c>
      <c r="C411" s="9">
        <v>45148</v>
      </c>
      <c r="D411" s="3" t="s">
        <v>580</v>
      </c>
      <c r="E411" s="14" t="str">
        <f t="shared" si="116"/>
        <v>1210Ricci Arturo3</v>
      </c>
      <c r="I411" s="10" t="s">
        <v>1161</v>
      </c>
      <c r="J411" s="14" t="str">
        <f t="shared" si="117"/>
        <v>0 Desarmar distribución. Cambiar distribución completa con bomba. cambiar correa poliv. Cambiar refrigerante.</v>
      </c>
      <c r="L411" s="3">
        <v>1</v>
      </c>
      <c r="S411" s="8"/>
      <c r="W411" s="76"/>
      <c r="X411" s="16">
        <f t="shared" si="132"/>
        <v>0</v>
      </c>
      <c r="AC411" s="18">
        <f t="shared" si="119"/>
        <v>0</v>
      </c>
      <c r="AD411" s="19">
        <f t="shared" si="120"/>
        <v>30000</v>
      </c>
      <c r="AE411" s="21">
        <f t="shared" si="134"/>
        <v>0</v>
      </c>
      <c r="AF411" s="20">
        <f t="shared" si="121"/>
        <v>0</v>
      </c>
      <c r="AG411" s="20">
        <f t="shared" si="122"/>
        <v>0</v>
      </c>
      <c r="AH411" s="20">
        <f t="shared" si="123"/>
        <v>0</v>
      </c>
      <c r="AI411" s="20"/>
      <c r="AJ411" s="20"/>
      <c r="AK411" s="20">
        <f t="shared" si="124"/>
        <v>0</v>
      </c>
      <c r="AL411" s="171"/>
    </row>
    <row r="412" spans="1:38" ht="15.75" customHeight="1" x14ac:dyDescent="0.25">
      <c r="A412" s="3">
        <v>1210</v>
      </c>
      <c r="B412" s="14">
        <f t="shared" si="133"/>
        <v>4</v>
      </c>
      <c r="C412" s="9">
        <f>IF(A412=A411,C411,"")</f>
        <v>45148</v>
      </c>
      <c r="D412" s="3" t="s">
        <v>580</v>
      </c>
      <c r="E412" s="14" t="str">
        <f t="shared" si="116"/>
        <v>1210Ricci Arturo4</v>
      </c>
      <c r="I412" s="10" t="s">
        <v>1162</v>
      </c>
      <c r="J412" s="14" t="str">
        <f t="shared" si="117"/>
        <v>0 Desarmar distribución. Cambiar distribución completa con bomba. cambiar correa poliv. Cambiar refrigerante. Lavar depósito de agua.</v>
      </c>
      <c r="L412" s="3">
        <v>1</v>
      </c>
      <c r="M412" s="10" t="s">
        <v>951</v>
      </c>
      <c r="N412" s="3" t="s">
        <v>84</v>
      </c>
      <c r="Q412" s="7">
        <v>2150</v>
      </c>
      <c r="S412" s="8">
        <f>+(W412-Q412)/Q412</f>
        <v>2.2558139534883721</v>
      </c>
      <c r="T412" s="11">
        <v>1</v>
      </c>
      <c r="W412" s="76">
        <v>7000</v>
      </c>
      <c r="X412" s="16">
        <f t="shared" si="132"/>
        <v>7000</v>
      </c>
      <c r="AC412" s="18">
        <f t="shared" si="119"/>
        <v>0</v>
      </c>
      <c r="AD412" s="19">
        <f t="shared" si="120"/>
        <v>30000</v>
      </c>
      <c r="AE412" s="21">
        <f t="shared" si="134"/>
        <v>2150</v>
      </c>
      <c r="AF412" s="20">
        <f t="shared" si="121"/>
        <v>0</v>
      </c>
      <c r="AG412" s="20">
        <f t="shared" si="122"/>
        <v>0</v>
      </c>
      <c r="AH412" s="20">
        <f t="shared" si="123"/>
        <v>0</v>
      </c>
      <c r="AI412" s="20"/>
      <c r="AJ412" s="20"/>
      <c r="AK412" s="20">
        <f t="shared" si="124"/>
        <v>0</v>
      </c>
      <c r="AL412" s="171"/>
    </row>
    <row r="413" spans="1:38" ht="15.75" customHeight="1" x14ac:dyDescent="0.25">
      <c r="A413" s="3">
        <v>1211</v>
      </c>
      <c r="B413" s="14">
        <f t="shared" si="133"/>
        <v>1</v>
      </c>
      <c r="C413" s="9">
        <v>45148</v>
      </c>
      <c r="D413" s="3" t="s">
        <v>1139</v>
      </c>
      <c r="E413" s="14" t="str">
        <f t="shared" si="116"/>
        <v>1211Sambruno Guillermo1</v>
      </c>
      <c r="F413" s="119" t="s">
        <v>1141</v>
      </c>
      <c r="G413" s="119" t="s">
        <v>999</v>
      </c>
      <c r="H413" s="119">
        <v>74904</v>
      </c>
      <c r="I413" s="10" t="s">
        <v>121</v>
      </c>
      <c r="J413" s="14" t="str">
        <f t="shared" si="117"/>
        <v>Service cambio de aceite y filtros.</v>
      </c>
      <c r="K413" s="3" t="s">
        <v>1507</v>
      </c>
      <c r="L413" s="3">
        <v>1</v>
      </c>
      <c r="M413" s="10" t="s">
        <v>728</v>
      </c>
      <c r="N413" s="3" t="s">
        <v>84</v>
      </c>
      <c r="Q413" s="7">
        <v>1360</v>
      </c>
      <c r="R413" s="7" t="s">
        <v>1478</v>
      </c>
      <c r="S413" s="8">
        <f>+(W413-Q413)/Q413</f>
        <v>1.6286764705882353</v>
      </c>
      <c r="T413" s="11">
        <v>1</v>
      </c>
      <c r="W413" s="76">
        <v>3575</v>
      </c>
      <c r="X413" s="16">
        <f t="shared" si="132"/>
        <v>3575</v>
      </c>
      <c r="AC413" s="18">
        <f t="shared" si="119"/>
        <v>0</v>
      </c>
      <c r="AD413" s="19">
        <f t="shared" si="120"/>
        <v>0</v>
      </c>
      <c r="AE413" s="21">
        <f t="shared" si="134"/>
        <v>1360</v>
      </c>
      <c r="AF413" s="20">
        <f t="shared" si="121"/>
        <v>10460</v>
      </c>
      <c r="AG413" s="20">
        <f t="shared" si="122"/>
        <v>18175</v>
      </c>
      <c r="AH413" s="20">
        <f t="shared" si="123"/>
        <v>25000</v>
      </c>
      <c r="AI413" s="20"/>
      <c r="AJ413" s="20"/>
      <c r="AK413" s="20">
        <f t="shared" si="124"/>
        <v>43175</v>
      </c>
      <c r="AL413" s="171"/>
    </row>
    <row r="414" spans="1:38" ht="15.75" customHeight="1" x14ac:dyDescent="0.25">
      <c r="A414" s="3">
        <v>1211</v>
      </c>
      <c r="B414" s="14">
        <f t="shared" si="133"/>
        <v>2</v>
      </c>
      <c r="C414" s="9">
        <f>IF(A414=A413,C413,"")</f>
        <v>45148</v>
      </c>
      <c r="D414" s="3" t="str">
        <f>IF(A414=A413,D413,"")</f>
        <v>Sambruno Guillermo</v>
      </c>
      <c r="E414" s="14" t="str">
        <f t="shared" si="116"/>
        <v>1211Sambruno Guillermo2</v>
      </c>
      <c r="I414" s="10" t="s">
        <v>1140</v>
      </c>
      <c r="J414" s="14" t="str">
        <f t="shared" si="117"/>
        <v>Service cambio de aceite y filtros. Lavado de motor.</v>
      </c>
      <c r="L414" s="3">
        <v>1</v>
      </c>
      <c r="M414" s="10" t="s">
        <v>701</v>
      </c>
      <c r="N414" s="3" t="s">
        <v>84</v>
      </c>
      <c r="Q414" s="7">
        <v>1800</v>
      </c>
      <c r="S414" s="8">
        <f>+(W414-Q414)/Q414</f>
        <v>0.66666666666666663</v>
      </c>
      <c r="T414" s="11">
        <v>1</v>
      </c>
      <c r="W414" s="76">
        <v>3000</v>
      </c>
      <c r="X414" s="16">
        <f t="shared" si="132"/>
        <v>3000</v>
      </c>
      <c r="AC414" s="18">
        <f t="shared" si="119"/>
        <v>0</v>
      </c>
      <c r="AD414" s="19">
        <f t="shared" si="120"/>
        <v>0</v>
      </c>
      <c r="AE414" s="21">
        <f t="shared" si="134"/>
        <v>1800</v>
      </c>
      <c r="AF414" s="20">
        <f t="shared" si="121"/>
        <v>0</v>
      </c>
      <c r="AG414" s="20">
        <f t="shared" si="122"/>
        <v>0</v>
      </c>
      <c r="AH414" s="20">
        <f t="shared" si="123"/>
        <v>0</v>
      </c>
      <c r="AI414" s="20"/>
      <c r="AJ414" s="20"/>
      <c r="AK414" s="20">
        <f t="shared" si="124"/>
        <v>0</v>
      </c>
      <c r="AL414" s="171"/>
    </row>
    <row r="415" spans="1:38" ht="15.75" customHeight="1" x14ac:dyDescent="0.25">
      <c r="A415" s="3">
        <v>1211</v>
      </c>
      <c r="B415" s="14">
        <f t="shared" si="133"/>
        <v>3</v>
      </c>
      <c r="C415" s="9">
        <f>IF(A415=A414,C414,"")</f>
        <v>45148</v>
      </c>
      <c r="D415" s="3" t="str">
        <f>IF(A415=A414,D414,"")</f>
        <v>Sambruno Guillermo</v>
      </c>
      <c r="E415" s="14" t="str">
        <f t="shared" si="116"/>
        <v>1211Sambruno Guillermo3</v>
      </c>
      <c r="I415" s="10" t="s">
        <v>884</v>
      </c>
      <c r="J415" s="14" t="str">
        <f t="shared" si="117"/>
        <v>Service cambio de aceite y filtros. Lavado de motor. Control de bujías.</v>
      </c>
      <c r="L415" s="3">
        <v>1</v>
      </c>
      <c r="M415" s="10" t="s">
        <v>19</v>
      </c>
      <c r="N415" s="3" t="s">
        <v>84</v>
      </c>
      <c r="Q415" s="7">
        <v>2400</v>
      </c>
      <c r="S415" s="8">
        <f>+(W415-Q415)/Q415</f>
        <v>0.83333333333333337</v>
      </c>
      <c r="T415" s="11">
        <v>1</v>
      </c>
      <c r="W415" s="76">
        <v>4400</v>
      </c>
      <c r="X415" s="16">
        <f t="shared" si="132"/>
        <v>4400</v>
      </c>
      <c r="AC415" s="18">
        <f t="shared" si="119"/>
        <v>0</v>
      </c>
      <c r="AD415" s="19">
        <f t="shared" si="120"/>
        <v>0</v>
      </c>
      <c r="AE415" s="21">
        <f t="shared" si="134"/>
        <v>2400</v>
      </c>
      <c r="AF415" s="20">
        <f t="shared" si="121"/>
        <v>0</v>
      </c>
      <c r="AG415" s="20">
        <f t="shared" si="122"/>
        <v>0</v>
      </c>
      <c r="AH415" s="20">
        <f t="shared" si="123"/>
        <v>0</v>
      </c>
      <c r="AI415" s="20"/>
      <c r="AJ415" s="20"/>
      <c r="AK415" s="20">
        <f t="shared" si="124"/>
        <v>0</v>
      </c>
      <c r="AL415" s="171"/>
    </row>
    <row r="416" spans="1:38" ht="15.75" customHeight="1" x14ac:dyDescent="0.25">
      <c r="A416" s="3">
        <v>1211</v>
      </c>
      <c r="B416" s="14">
        <f t="shared" si="133"/>
        <v>4</v>
      </c>
      <c r="C416" s="9">
        <f>IF(A416=A415,C415,"")</f>
        <v>45148</v>
      </c>
      <c r="D416" s="3" t="str">
        <f>IF(A416=A415,D415,"")</f>
        <v>Sambruno Guillermo</v>
      </c>
      <c r="E416" s="14" t="str">
        <f t="shared" si="116"/>
        <v>1211Sambruno Guillermo4</v>
      </c>
      <c r="I416" s="10" t="s">
        <v>113</v>
      </c>
      <c r="J416" s="14" t="str">
        <f t="shared" si="117"/>
        <v>Service cambio de aceite y filtros. Lavado de motor. Control de bujías. Rotación de ruedas.</v>
      </c>
      <c r="L416" s="3">
        <v>1</v>
      </c>
      <c r="M416" s="10" t="s">
        <v>114</v>
      </c>
      <c r="N416" s="3" t="s">
        <v>84</v>
      </c>
      <c r="Q416" s="7">
        <v>2400</v>
      </c>
      <c r="S416" s="8">
        <f>+(W416-Q416)/Q416</f>
        <v>0.33333333333333331</v>
      </c>
      <c r="T416" s="11">
        <v>1</v>
      </c>
      <c r="W416" s="76">
        <v>3200</v>
      </c>
      <c r="X416" s="16">
        <f t="shared" si="132"/>
        <v>3200</v>
      </c>
      <c r="AC416" s="18">
        <f t="shared" si="119"/>
        <v>0</v>
      </c>
      <c r="AD416" s="19">
        <f t="shared" si="120"/>
        <v>0</v>
      </c>
      <c r="AE416" s="21">
        <f t="shared" si="134"/>
        <v>2400</v>
      </c>
      <c r="AF416" s="20">
        <f t="shared" si="121"/>
        <v>0</v>
      </c>
      <c r="AG416" s="20">
        <f t="shared" si="122"/>
        <v>0</v>
      </c>
      <c r="AH416" s="20">
        <f t="shared" si="123"/>
        <v>0</v>
      </c>
      <c r="AI416" s="20"/>
      <c r="AJ416" s="20"/>
      <c r="AK416" s="20">
        <f t="shared" si="124"/>
        <v>0</v>
      </c>
      <c r="AL416" s="171"/>
    </row>
    <row r="417" spans="1:38" ht="15.75" customHeight="1" x14ac:dyDescent="0.25">
      <c r="A417" s="3">
        <v>1211</v>
      </c>
      <c r="B417" s="14">
        <f t="shared" si="133"/>
        <v>5</v>
      </c>
      <c r="C417" s="9">
        <v>45148</v>
      </c>
      <c r="D417" s="3" t="s">
        <v>1139</v>
      </c>
      <c r="E417" s="14" t="str">
        <f t="shared" si="116"/>
        <v>1211Sambruno Guillermo5</v>
      </c>
      <c r="J417" s="14" t="str">
        <f t="shared" si="117"/>
        <v xml:space="preserve">Service cambio de aceite y filtros. Lavado de motor. Control de bujías. Rotación de ruedas. </v>
      </c>
      <c r="L417" s="3">
        <v>1</v>
      </c>
      <c r="M417" s="10" t="s">
        <v>1158</v>
      </c>
      <c r="N417" s="3" t="s">
        <v>84</v>
      </c>
      <c r="Q417" s="7">
        <f>+W417/(1+S417)</f>
        <v>1666.6666666666667</v>
      </c>
      <c r="R417" s="3"/>
      <c r="S417" s="8">
        <v>0.2</v>
      </c>
      <c r="T417" s="11">
        <v>1</v>
      </c>
      <c r="W417" s="76">
        <v>2000</v>
      </c>
      <c r="X417" s="16">
        <f t="shared" si="132"/>
        <v>2000</v>
      </c>
      <c r="Y417" s="3">
        <v>1</v>
      </c>
      <c r="AB417" s="4">
        <v>25000</v>
      </c>
      <c r="AC417" s="18">
        <f t="shared" si="119"/>
        <v>25000</v>
      </c>
      <c r="AD417" s="19">
        <f t="shared" si="120"/>
        <v>25000</v>
      </c>
      <c r="AE417" s="21">
        <f t="shared" si="134"/>
        <v>1666.6666666666667</v>
      </c>
      <c r="AF417" s="20">
        <f t="shared" si="121"/>
        <v>0</v>
      </c>
      <c r="AG417" s="20">
        <f t="shared" si="122"/>
        <v>0</v>
      </c>
      <c r="AH417" s="20">
        <f t="shared" si="123"/>
        <v>0</v>
      </c>
      <c r="AI417" s="20"/>
      <c r="AJ417" s="20"/>
      <c r="AK417" s="20">
        <f t="shared" si="124"/>
        <v>0</v>
      </c>
      <c r="AL417" s="171"/>
    </row>
    <row r="418" spans="1:38" ht="15.75" customHeight="1" x14ac:dyDescent="0.25">
      <c r="A418" s="3">
        <v>1211</v>
      </c>
      <c r="B418" s="14">
        <f t="shared" si="133"/>
        <v>6</v>
      </c>
      <c r="C418" s="9">
        <f>IF(A418=A417,C417,"")</f>
        <v>45148</v>
      </c>
      <c r="D418" s="3" t="str">
        <f>IF(A418=A417,D417,"")</f>
        <v>Sambruno Guillermo</v>
      </c>
      <c r="E418" s="14" t="str">
        <f t="shared" ref="E418:E481" si="135">CONCATENATE(A418,D418,B418)</f>
        <v>1211Sambruno Guillermo6</v>
      </c>
      <c r="J418" s="14" t="str">
        <f t="shared" si="117"/>
        <v xml:space="preserve">Service cambio de aceite y filtros. Lavado de motor. Control de bujías. Rotación de ruedas.  </v>
      </c>
      <c r="L418" s="3">
        <v>1</v>
      </c>
      <c r="M418" s="10" t="s">
        <v>1159</v>
      </c>
      <c r="N418" s="3" t="s">
        <v>84</v>
      </c>
      <c r="Q418" s="7">
        <f>+W418/(1+S418)</f>
        <v>833.33333333333337</v>
      </c>
      <c r="R418" s="3"/>
      <c r="S418" s="8">
        <v>0.2</v>
      </c>
      <c r="T418" s="11">
        <v>1</v>
      </c>
      <c r="W418" s="76">
        <v>1000</v>
      </c>
      <c r="X418" s="16">
        <f t="shared" si="132"/>
        <v>1000</v>
      </c>
      <c r="AC418" s="18">
        <f t="shared" si="119"/>
        <v>0</v>
      </c>
      <c r="AD418" s="19">
        <f t="shared" si="120"/>
        <v>25000</v>
      </c>
      <c r="AE418" s="21">
        <f t="shared" si="134"/>
        <v>833.33333333333337</v>
      </c>
      <c r="AF418" s="20">
        <f t="shared" si="121"/>
        <v>0</v>
      </c>
      <c r="AG418" s="20">
        <f t="shared" si="122"/>
        <v>0</v>
      </c>
      <c r="AH418" s="20">
        <f t="shared" si="123"/>
        <v>0</v>
      </c>
      <c r="AI418" s="20"/>
      <c r="AJ418" s="20"/>
      <c r="AK418" s="20">
        <f t="shared" si="124"/>
        <v>0</v>
      </c>
      <c r="AL418" s="171"/>
    </row>
    <row r="419" spans="1:38" ht="15.75" customHeight="1" x14ac:dyDescent="0.25">
      <c r="A419" s="3">
        <v>1211</v>
      </c>
      <c r="B419" s="14">
        <f t="shared" si="133"/>
        <v>7</v>
      </c>
      <c r="C419" s="9">
        <v>45148</v>
      </c>
      <c r="D419" s="3" t="s">
        <v>1139</v>
      </c>
      <c r="E419" s="14" t="str">
        <f t="shared" si="135"/>
        <v>1211Sambruno Guillermo7</v>
      </c>
      <c r="J419" s="14" t="str">
        <f t="shared" ref="J419:J482" si="136">IF(A419=A418,CONCATENATE(J418," ",I419),I419)</f>
        <v xml:space="preserve">Service cambio de aceite y filtros. Lavado de motor. Control de bujías. Rotación de ruedas.   </v>
      </c>
      <c r="L419" s="3">
        <v>1</v>
      </c>
      <c r="M419" s="10" t="s">
        <v>1163</v>
      </c>
      <c r="S419" s="8"/>
      <c r="T419" s="11">
        <v>1</v>
      </c>
      <c r="W419" s="76">
        <v>1000</v>
      </c>
      <c r="X419" s="16">
        <f t="shared" ref="X419:X450" si="137">W419*T419</f>
        <v>1000</v>
      </c>
      <c r="AC419" s="18">
        <f t="shared" ref="AC419:AC482" si="138">+AB419*Y419</f>
        <v>0</v>
      </c>
      <c r="AD419" s="19">
        <f t="shared" ref="AD419:AD482" si="139">IF(A419=A418,AD418+AC419,AC419)</f>
        <v>25000</v>
      </c>
      <c r="AE419" s="21">
        <f t="shared" si="134"/>
        <v>0</v>
      </c>
      <c r="AF419" s="20">
        <f t="shared" ref="AF419:AF482" si="140">IF(A419=A418,0,(SUMIF($A$3:$A$999956,A419,$Q$3:$Q$999956)))+IF(A419=A418,0,(SUMIF($A$3:$A$999956,A419,$R$3:$R$999956)))</f>
        <v>0</v>
      </c>
      <c r="AG419" s="20">
        <f t="shared" ref="AG419:AG482" si="141">IF(A419=A418,0,(SUMIF($A$3:$A$999956,A419,($X$3:$X$999956))))</f>
        <v>0</v>
      </c>
      <c r="AH419" s="20">
        <f t="shared" ref="AH419:AH482" si="142">IF(A419=A418,0,(SUMIF($A$3:$A$999956,A419,($AC$3:$AC$999956))))</f>
        <v>0</v>
      </c>
      <c r="AI419" s="20"/>
      <c r="AJ419" s="20"/>
      <c r="AK419" s="20">
        <f t="shared" ref="AK419:AK482" si="143">AH419+AG419</f>
        <v>0</v>
      </c>
      <c r="AL419" s="171"/>
    </row>
    <row r="420" spans="1:38" ht="15.75" customHeight="1" x14ac:dyDescent="0.25">
      <c r="A420" s="3">
        <v>1213</v>
      </c>
      <c r="B420" s="14">
        <f t="shared" si="133"/>
        <v>1</v>
      </c>
      <c r="C420" s="9">
        <v>45148</v>
      </c>
      <c r="D420" s="3" t="s">
        <v>384</v>
      </c>
      <c r="E420" s="14" t="str">
        <f t="shared" si="135"/>
        <v>1213Gonzalez Gaston1</v>
      </c>
      <c r="F420" s="119" t="s">
        <v>1142</v>
      </c>
      <c r="G420" s="119" t="s">
        <v>1030</v>
      </c>
      <c r="H420" s="119">
        <v>120160</v>
      </c>
      <c r="I420" s="10" t="s">
        <v>1143</v>
      </c>
      <c r="J420" s="14" t="str">
        <f t="shared" si="136"/>
        <v>Reparación de radiador de agua y prueba de intercambiador de calor de aceite de motor y caja de velocidad.</v>
      </c>
      <c r="K420" s="3" t="s">
        <v>1511</v>
      </c>
      <c r="L420" s="3">
        <v>1</v>
      </c>
      <c r="M420" s="10" t="s">
        <v>757</v>
      </c>
      <c r="N420" s="3" t="s">
        <v>84</v>
      </c>
      <c r="Q420" s="7">
        <v>2000</v>
      </c>
      <c r="R420" s="7" t="s">
        <v>1479</v>
      </c>
      <c r="S420" s="8">
        <f>+(W420-Q420)/Q420</f>
        <v>0.5</v>
      </c>
      <c r="T420" s="11">
        <v>1</v>
      </c>
      <c r="W420" s="76">
        <v>3000</v>
      </c>
      <c r="X420" s="16">
        <f t="shared" si="137"/>
        <v>3000</v>
      </c>
      <c r="AC420" s="18">
        <f t="shared" si="138"/>
        <v>0</v>
      </c>
      <c r="AD420" s="19">
        <f t="shared" si="139"/>
        <v>0</v>
      </c>
      <c r="AE420" s="21">
        <f t="shared" si="134"/>
        <v>2000</v>
      </c>
      <c r="AF420" s="20">
        <f t="shared" si="140"/>
        <v>97083</v>
      </c>
      <c r="AG420" s="20">
        <f t="shared" si="141"/>
        <v>146342.5</v>
      </c>
      <c r="AH420" s="20">
        <f t="shared" si="142"/>
        <v>40000</v>
      </c>
      <c r="AI420" s="20"/>
      <c r="AJ420" s="20"/>
      <c r="AK420" s="20">
        <f t="shared" si="143"/>
        <v>186342.5</v>
      </c>
      <c r="AL420" s="171"/>
    </row>
    <row r="421" spans="1:38" ht="15.75" customHeight="1" x14ac:dyDescent="0.25">
      <c r="A421" s="3">
        <v>1213</v>
      </c>
      <c r="B421" s="14">
        <f t="shared" si="133"/>
        <v>2</v>
      </c>
      <c r="C421" s="9">
        <f t="shared" ref="C421:C429" si="144">IF(A421=A420,C420,"")</f>
        <v>45148</v>
      </c>
      <c r="D421" s="3" t="str">
        <f t="shared" ref="D421:D429" si="145">IF(A421=A420,D420,"")</f>
        <v>Gonzalez Gaston</v>
      </c>
      <c r="E421" s="14" t="str">
        <f t="shared" si="135"/>
        <v>1213Gonzalez Gaston2</v>
      </c>
      <c r="I421" s="10" t="s">
        <v>1144</v>
      </c>
      <c r="J421" s="14" t="str">
        <f t="shared" si="136"/>
        <v xml:space="preserve">Reparación de radiador de agua y prueba de intercambiador de calor de aceite de motor y caja de velocidad. Sacar radiador de agua hacer reparar. </v>
      </c>
      <c r="L421" s="3">
        <v>1</v>
      </c>
      <c r="M421" s="10" t="s">
        <v>1151</v>
      </c>
      <c r="N421" s="3" t="s">
        <v>1174</v>
      </c>
      <c r="Q421" s="7">
        <f>W421</f>
        <v>7820</v>
      </c>
      <c r="S421" s="8"/>
      <c r="T421" s="11">
        <v>1</v>
      </c>
      <c r="W421" s="76">
        <v>7820</v>
      </c>
      <c r="X421" s="16">
        <f t="shared" si="137"/>
        <v>7820</v>
      </c>
      <c r="AC421" s="18">
        <f t="shared" si="138"/>
        <v>0</v>
      </c>
      <c r="AD421" s="19">
        <f t="shared" si="139"/>
        <v>0</v>
      </c>
      <c r="AE421" s="21">
        <f t="shared" si="134"/>
        <v>7820</v>
      </c>
      <c r="AF421" s="20">
        <f t="shared" si="140"/>
        <v>0</v>
      </c>
      <c r="AG421" s="20">
        <f t="shared" si="141"/>
        <v>0</v>
      </c>
      <c r="AH421" s="20">
        <f t="shared" si="142"/>
        <v>0</v>
      </c>
      <c r="AI421" s="20"/>
      <c r="AJ421" s="20"/>
      <c r="AK421" s="20">
        <f t="shared" si="143"/>
        <v>0</v>
      </c>
      <c r="AL421" s="171"/>
    </row>
    <row r="422" spans="1:38" ht="15.75" customHeight="1" x14ac:dyDescent="0.25">
      <c r="A422" s="3">
        <v>1213</v>
      </c>
      <c r="B422" s="14">
        <f t="shared" si="133"/>
        <v>3</v>
      </c>
      <c r="C422" s="9">
        <f t="shared" si="144"/>
        <v>45148</v>
      </c>
      <c r="D422" s="3" t="str">
        <f t="shared" si="145"/>
        <v>Gonzalez Gaston</v>
      </c>
      <c r="E422" s="14" t="str">
        <f t="shared" si="135"/>
        <v>1213Gonzalez Gaston3</v>
      </c>
      <c r="I422" s="10" t="s">
        <v>1145</v>
      </c>
      <c r="J422" s="14" t="str">
        <f t="shared" si="136"/>
        <v xml:space="preserve">Reparación de radiador de agua y prueba de intercambiador de calor de aceite de motor y caja de velocidad. Sacar radiador de agua hacer reparar.  Prueba de intercambiador de calorde aceite caja de velocidad. </v>
      </c>
      <c r="L422" s="3">
        <v>1</v>
      </c>
      <c r="M422" s="10" t="s">
        <v>1152</v>
      </c>
      <c r="N422" s="3" t="s">
        <v>1174</v>
      </c>
      <c r="Q422" s="7">
        <f>W422</f>
        <v>6840</v>
      </c>
      <c r="S422" s="8"/>
      <c r="T422" s="11">
        <v>1</v>
      </c>
      <c r="W422" s="76">
        <v>6840</v>
      </c>
      <c r="X422" s="16">
        <f t="shared" si="137"/>
        <v>6840</v>
      </c>
      <c r="AC422" s="18">
        <f t="shared" si="138"/>
        <v>0</v>
      </c>
      <c r="AD422" s="19">
        <f t="shared" si="139"/>
        <v>0</v>
      </c>
      <c r="AE422" s="21">
        <f t="shared" si="134"/>
        <v>6840</v>
      </c>
      <c r="AF422" s="20">
        <f t="shared" si="140"/>
        <v>0</v>
      </c>
      <c r="AG422" s="20">
        <f t="shared" si="141"/>
        <v>0</v>
      </c>
      <c r="AH422" s="20">
        <f t="shared" si="142"/>
        <v>0</v>
      </c>
      <c r="AI422" s="20"/>
      <c r="AJ422" s="20"/>
      <c r="AK422" s="20">
        <f t="shared" si="143"/>
        <v>0</v>
      </c>
      <c r="AL422" s="171"/>
    </row>
    <row r="423" spans="1:38" ht="15.75" customHeight="1" x14ac:dyDescent="0.25">
      <c r="A423" s="3">
        <v>1213</v>
      </c>
      <c r="B423" s="14">
        <f t="shared" si="133"/>
        <v>4</v>
      </c>
      <c r="C423" s="9">
        <f t="shared" si="144"/>
        <v>45148</v>
      </c>
      <c r="D423" s="3" t="str">
        <f t="shared" si="145"/>
        <v>Gonzalez Gaston</v>
      </c>
      <c r="E423" s="14" t="str">
        <f t="shared" si="135"/>
        <v>1213Gonzalez Gaston4</v>
      </c>
      <c r="I423" s="10" t="s">
        <v>1146</v>
      </c>
      <c r="J423" s="14" t="str">
        <f t="shared" si="136"/>
        <v>Reparación de radiador de agua y prueba de intercambiador de calor de aceite de motor y caja de velocidad. Sacar radiador de agua hacer reparar.  Prueba de intercambiador de calorde aceite caja de velocidad.  Sacar intercambiador de aceite motor.</v>
      </c>
      <c r="L423" s="3">
        <v>1</v>
      </c>
      <c r="M423" s="10" t="s">
        <v>1153</v>
      </c>
      <c r="N423" s="3" t="s">
        <v>1175</v>
      </c>
      <c r="Q423" s="7">
        <f>+W423*0.8</f>
        <v>4692</v>
      </c>
      <c r="S423" s="8">
        <f>+(W423-Q423)/Q423</f>
        <v>0.25</v>
      </c>
      <c r="T423" s="11">
        <v>1</v>
      </c>
      <c r="W423" s="76">
        <v>5865</v>
      </c>
      <c r="X423" s="16">
        <f t="shared" si="137"/>
        <v>5865</v>
      </c>
      <c r="AC423" s="18">
        <f t="shared" si="138"/>
        <v>0</v>
      </c>
      <c r="AD423" s="19">
        <f t="shared" si="139"/>
        <v>0</v>
      </c>
      <c r="AE423" s="21">
        <f t="shared" si="134"/>
        <v>4692</v>
      </c>
      <c r="AF423" s="20">
        <f t="shared" si="140"/>
        <v>0</v>
      </c>
      <c r="AG423" s="20">
        <f t="shared" si="141"/>
        <v>0</v>
      </c>
      <c r="AH423" s="20">
        <f t="shared" si="142"/>
        <v>0</v>
      </c>
      <c r="AI423" s="20"/>
      <c r="AJ423" s="20"/>
      <c r="AK423" s="20">
        <f t="shared" si="143"/>
        <v>0</v>
      </c>
      <c r="AL423" s="171"/>
    </row>
    <row r="424" spans="1:38" ht="15.75" customHeight="1" x14ac:dyDescent="0.25">
      <c r="A424" s="3">
        <v>1213</v>
      </c>
      <c r="B424" s="14">
        <f t="shared" si="133"/>
        <v>5</v>
      </c>
      <c r="C424" s="9">
        <f t="shared" si="144"/>
        <v>45148</v>
      </c>
      <c r="D424" s="3" t="str">
        <f t="shared" si="145"/>
        <v>Gonzalez Gaston</v>
      </c>
      <c r="E424" s="14" t="str">
        <f t="shared" si="135"/>
        <v>1213Gonzalez Gaston5</v>
      </c>
      <c r="I424" s="10" t="s">
        <v>1147</v>
      </c>
      <c r="J424" s="14" t="str">
        <f t="shared" si="136"/>
        <v>Reparación de radiador de agua y prueba de intercambiador de calor de aceite de motor y caja de velocidad. Sacar radiador de agua hacer reparar.  Prueba de intercambiador de calorde aceite caja de velocidad.  Sacar intercambiador de aceite motor. Cambiar orring. Armado total.</v>
      </c>
      <c r="L424" s="3">
        <v>1</v>
      </c>
      <c r="M424" s="10" t="s">
        <v>1154</v>
      </c>
      <c r="N424" s="3" t="s">
        <v>101</v>
      </c>
      <c r="Q424" s="7">
        <f>+W424*0.8</f>
        <v>6256</v>
      </c>
      <c r="S424" s="8">
        <f>+(W424-Q424)/Q424</f>
        <v>0.25</v>
      </c>
      <c r="T424" s="11">
        <v>1</v>
      </c>
      <c r="W424" s="76">
        <v>7820</v>
      </c>
      <c r="X424" s="16">
        <f t="shared" si="137"/>
        <v>7820</v>
      </c>
      <c r="AC424" s="18">
        <f t="shared" si="138"/>
        <v>0</v>
      </c>
      <c r="AD424" s="19">
        <f t="shared" si="139"/>
        <v>0</v>
      </c>
      <c r="AE424" s="21">
        <f t="shared" si="134"/>
        <v>6256</v>
      </c>
      <c r="AF424" s="20">
        <f t="shared" si="140"/>
        <v>0</v>
      </c>
      <c r="AG424" s="20">
        <f t="shared" si="141"/>
        <v>0</v>
      </c>
      <c r="AH424" s="20">
        <f t="shared" si="142"/>
        <v>0</v>
      </c>
      <c r="AI424" s="20"/>
      <c r="AJ424" s="20"/>
      <c r="AK424" s="20">
        <f t="shared" si="143"/>
        <v>0</v>
      </c>
      <c r="AL424" s="171"/>
    </row>
    <row r="425" spans="1:38" ht="15.75" customHeight="1" x14ac:dyDescent="0.25">
      <c r="A425" s="3">
        <v>1213</v>
      </c>
      <c r="B425" s="14">
        <f t="shared" si="133"/>
        <v>6</v>
      </c>
      <c r="C425" s="9">
        <f t="shared" si="144"/>
        <v>45148</v>
      </c>
      <c r="D425" s="3" t="str">
        <f t="shared" si="145"/>
        <v>Gonzalez Gaston</v>
      </c>
      <c r="E425" s="14" t="str">
        <f t="shared" si="135"/>
        <v>1213Gonzalez Gaston6</v>
      </c>
      <c r="I425" s="10" t="s">
        <v>1148</v>
      </c>
      <c r="J425" s="14" t="str">
        <f t="shared" si="136"/>
        <v>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v>
      </c>
      <c r="L425" s="3">
        <v>1</v>
      </c>
      <c r="M425" s="10" t="s">
        <v>793</v>
      </c>
      <c r="N425" s="3" t="s">
        <v>1174</v>
      </c>
      <c r="Q425" s="7">
        <f>W425</f>
        <v>13225</v>
      </c>
      <c r="S425" s="8"/>
      <c r="T425" s="11">
        <v>1</v>
      </c>
      <c r="W425" s="76">
        <v>13225</v>
      </c>
      <c r="X425" s="16">
        <f t="shared" si="137"/>
        <v>13225</v>
      </c>
      <c r="AC425" s="18">
        <f t="shared" si="138"/>
        <v>0</v>
      </c>
      <c r="AD425" s="19">
        <f t="shared" si="139"/>
        <v>0</v>
      </c>
      <c r="AE425" s="21">
        <f t="shared" si="134"/>
        <v>13225</v>
      </c>
      <c r="AF425" s="20">
        <f t="shared" si="140"/>
        <v>0</v>
      </c>
      <c r="AG425" s="20">
        <f t="shared" si="141"/>
        <v>0</v>
      </c>
      <c r="AH425" s="20">
        <f t="shared" si="142"/>
        <v>0</v>
      </c>
      <c r="AI425" s="20"/>
      <c r="AJ425" s="20"/>
      <c r="AK425" s="20">
        <f t="shared" si="143"/>
        <v>0</v>
      </c>
      <c r="AL425" s="171"/>
    </row>
    <row r="426" spans="1:38" ht="15.75" customHeight="1" x14ac:dyDescent="0.25">
      <c r="A426" s="3">
        <v>1213</v>
      </c>
      <c r="B426" s="14">
        <f t="shared" si="133"/>
        <v>7</v>
      </c>
      <c r="C426" s="9">
        <f t="shared" si="144"/>
        <v>45148</v>
      </c>
      <c r="D426" s="3" t="str">
        <f t="shared" si="145"/>
        <v>Gonzalez Gaston</v>
      </c>
      <c r="E426" s="14" t="str">
        <f t="shared" si="135"/>
        <v>1213Gonzalez Gaston7</v>
      </c>
      <c r="I426" s="10" t="s">
        <v>1149</v>
      </c>
      <c r="J426" s="14" t="str">
        <f t="shared" si="136"/>
        <v>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v>
      </c>
      <c r="L426" s="3">
        <v>1</v>
      </c>
      <c r="M426" s="10" t="s">
        <v>1155</v>
      </c>
      <c r="N426" s="3" t="s">
        <v>1174</v>
      </c>
      <c r="Q426" s="7">
        <f>W426</f>
        <v>27600</v>
      </c>
      <c r="S426" s="8"/>
      <c r="T426" s="11">
        <v>1</v>
      </c>
      <c r="W426" s="76">
        <v>27600</v>
      </c>
      <c r="X426" s="16">
        <f t="shared" si="137"/>
        <v>27600</v>
      </c>
      <c r="AC426" s="18">
        <f t="shared" si="138"/>
        <v>0</v>
      </c>
      <c r="AD426" s="19">
        <f t="shared" si="139"/>
        <v>0</v>
      </c>
      <c r="AE426" s="21">
        <f t="shared" si="134"/>
        <v>27600</v>
      </c>
      <c r="AF426" s="20">
        <f t="shared" si="140"/>
        <v>0</v>
      </c>
      <c r="AG426" s="20">
        <f t="shared" si="141"/>
        <v>0</v>
      </c>
      <c r="AH426" s="20">
        <f t="shared" si="142"/>
        <v>0</v>
      </c>
      <c r="AI426" s="20"/>
      <c r="AJ426" s="20"/>
      <c r="AK426" s="20">
        <f t="shared" si="143"/>
        <v>0</v>
      </c>
      <c r="AL426" s="171"/>
    </row>
    <row r="427" spans="1:38" ht="15.75" customHeight="1" x14ac:dyDescent="0.25">
      <c r="A427" s="3">
        <v>1213</v>
      </c>
      <c r="B427" s="14">
        <f t="shared" si="133"/>
        <v>8</v>
      </c>
      <c r="C427" s="9">
        <f t="shared" si="144"/>
        <v>45148</v>
      </c>
      <c r="D427" s="3" t="str">
        <f t="shared" si="145"/>
        <v>Gonzalez Gaston</v>
      </c>
      <c r="E427" s="14" t="str">
        <f t="shared" si="135"/>
        <v>1213Gonzalez Gaston8</v>
      </c>
      <c r="I427" s="10" t="s">
        <v>1150</v>
      </c>
      <c r="J427" s="14" t="str">
        <f t="shared" si="136"/>
        <v>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 Cambiar aceite de caja de velocidad.</v>
      </c>
      <c r="L427" s="3">
        <v>1</v>
      </c>
      <c r="M427" s="10" t="s">
        <v>1156</v>
      </c>
      <c r="N427" s="3" t="s">
        <v>84</v>
      </c>
      <c r="Q427" s="7">
        <v>6700</v>
      </c>
      <c r="S427" s="8">
        <f>+(W427-Q427)/Q427</f>
        <v>0.25298507462686565</v>
      </c>
      <c r="T427" s="11">
        <v>5.5</v>
      </c>
      <c r="W427" s="76">
        <v>8395</v>
      </c>
      <c r="X427" s="16">
        <f t="shared" si="137"/>
        <v>46172.5</v>
      </c>
      <c r="Y427" s="3">
        <v>1</v>
      </c>
      <c r="AB427" s="4">
        <v>40000</v>
      </c>
      <c r="AC427" s="18">
        <f t="shared" si="138"/>
        <v>40000</v>
      </c>
      <c r="AD427" s="19">
        <f t="shared" si="139"/>
        <v>40000</v>
      </c>
      <c r="AE427" s="21">
        <f t="shared" si="134"/>
        <v>36850</v>
      </c>
      <c r="AF427" s="20">
        <f t="shared" si="140"/>
        <v>0</v>
      </c>
      <c r="AG427" s="20">
        <f t="shared" si="141"/>
        <v>0</v>
      </c>
      <c r="AH427" s="20">
        <f t="shared" si="142"/>
        <v>0</v>
      </c>
      <c r="AI427" s="20"/>
      <c r="AJ427" s="20"/>
      <c r="AK427" s="20">
        <f t="shared" si="143"/>
        <v>0</v>
      </c>
      <c r="AL427" s="171"/>
    </row>
    <row r="428" spans="1:38" ht="15.75" customHeight="1" x14ac:dyDescent="0.25">
      <c r="A428" s="3">
        <v>1213</v>
      </c>
      <c r="B428" s="14">
        <f t="shared" si="133"/>
        <v>9</v>
      </c>
      <c r="C428" s="9">
        <f t="shared" si="144"/>
        <v>45148</v>
      </c>
      <c r="D428" s="3" t="str">
        <f t="shared" si="145"/>
        <v>Gonzalez Gaston</v>
      </c>
      <c r="E428" s="14" t="str">
        <f t="shared" si="135"/>
        <v>1213Gonzalez Gaston9</v>
      </c>
      <c r="J428" s="14" t="str">
        <f t="shared" si="136"/>
        <v xml:space="preserve">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 Cambiar aceite de caja de velocidad. </v>
      </c>
      <c r="L428" s="3">
        <v>1</v>
      </c>
      <c r="M428" s="10" t="s">
        <v>951</v>
      </c>
      <c r="N428" s="3" t="s">
        <v>84</v>
      </c>
      <c r="Q428" s="7">
        <v>2150</v>
      </c>
      <c r="S428" s="8">
        <f>+(W428-Q428)/Q428</f>
        <v>2.2558139534883721</v>
      </c>
      <c r="T428" s="11">
        <v>1</v>
      </c>
      <c r="W428" s="76">
        <v>7000</v>
      </c>
      <c r="X428" s="16">
        <f t="shared" si="137"/>
        <v>7000</v>
      </c>
      <c r="AC428" s="18">
        <f t="shared" si="138"/>
        <v>0</v>
      </c>
      <c r="AD428" s="19">
        <f t="shared" si="139"/>
        <v>40000</v>
      </c>
      <c r="AE428" s="21">
        <f t="shared" si="134"/>
        <v>2150</v>
      </c>
      <c r="AF428" s="20">
        <f t="shared" si="140"/>
        <v>0</v>
      </c>
      <c r="AG428" s="20">
        <f t="shared" si="141"/>
        <v>0</v>
      </c>
      <c r="AH428" s="20">
        <f t="shared" si="142"/>
        <v>0</v>
      </c>
      <c r="AI428" s="20"/>
      <c r="AJ428" s="20"/>
      <c r="AK428" s="20">
        <f t="shared" si="143"/>
        <v>0</v>
      </c>
      <c r="AL428" s="171"/>
    </row>
    <row r="429" spans="1:38" ht="15.75" customHeight="1" x14ac:dyDescent="0.25">
      <c r="A429" s="3">
        <v>1213</v>
      </c>
      <c r="B429" s="14">
        <f t="shared" si="133"/>
        <v>10</v>
      </c>
      <c r="C429" s="9">
        <f t="shared" si="144"/>
        <v>45148</v>
      </c>
      <c r="D429" s="3" t="str">
        <f t="shared" si="145"/>
        <v>Gonzalez Gaston</v>
      </c>
      <c r="E429" s="14" t="str">
        <f t="shared" si="135"/>
        <v>1213Gonzalez Gaston10</v>
      </c>
      <c r="J429" s="14" t="str">
        <f t="shared" si="136"/>
        <v xml:space="preserve">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 Cambiar aceite de caja de velocidad.  </v>
      </c>
      <c r="L429" s="3">
        <v>1</v>
      </c>
      <c r="M429" s="10" t="s">
        <v>1157</v>
      </c>
      <c r="N429" s="114"/>
      <c r="Q429" s="7">
        <f>W429</f>
        <v>15000</v>
      </c>
      <c r="S429" s="8">
        <f>+(W429-Q429)/Q429</f>
        <v>0</v>
      </c>
      <c r="T429" s="11">
        <v>1</v>
      </c>
      <c r="W429" s="76">
        <v>15000</v>
      </c>
      <c r="X429" s="16">
        <f t="shared" si="137"/>
        <v>15000</v>
      </c>
      <c r="AC429" s="18">
        <f t="shared" si="138"/>
        <v>0</v>
      </c>
      <c r="AD429" s="19">
        <f t="shared" si="139"/>
        <v>40000</v>
      </c>
      <c r="AE429" s="21">
        <f t="shared" si="134"/>
        <v>15000</v>
      </c>
      <c r="AF429" s="20">
        <f t="shared" si="140"/>
        <v>0</v>
      </c>
      <c r="AG429" s="20">
        <f t="shared" si="141"/>
        <v>0</v>
      </c>
      <c r="AH429" s="20">
        <f t="shared" si="142"/>
        <v>0</v>
      </c>
      <c r="AI429" s="20"/>
      <c r="AJ429" s="20"/>
      <c r="AK429" s="20">
        <f t="shared" si="143"/>
        <v>0</v>
      </c>
      <c r="AL429" s="171"/>
    </row>
    <row r="430" spans="1:38" ht="15.75" customHeight="1" x14ac:dyDescent="0.25">
      <c r="A430" s="3">
        <v>1213</v>
      </c>
      <c r="B430" s="14">
        <f t="shared" si="133"/>
        <v>11</v>
      </c>
      <c r="C430" s="9">
        <v>45148</v>
      </c>
      <c r="D430" s="3" t="s">
        <v>384</v>
      </c>
      <c r="E430" s="14" t="str">
        <f t="shared" si="135"/>
        <v>1213Gonzalez Gaston11</v>
      </c>
      <c r="J430" s="14" t="str">
        <f t="shared" si="136"/>
        <v xml:space="preserve">Reparación de radiador de agua y prueba de intercambiador de calor de aceite de motor y caja de velocidad. Sacar radiador de agua hacer reparar.  Prueba de intercambiador de calorde aceite caja de velocidad.  Sacar intercambiador de aceite motor. Cambiar orring. Armado total. Limpieza interior de circuito de refrigeración. Cambiar termostato. Cambiar refrigerante motor. Cambiar aceite de caja de velocidad.   </v>
      </c>
      <c r="L430" s="3">
        <v>1</v>
      </c>
      <c r="M430" s="10" t="s">
        <v>1169</v>
      </c>
      <c r="N430" s="3" t="s">
        <v>84</v>
      </c>
      <c r="Q430" s="76">
        <f>+W430*0.8</f>
        <v>4800</v>
      </c>
      <c r="S430" s="8">
        <f>+(W430-Q430)/Q430</f>
        <v>0.25</v>
      </c>
      <c r="T430" s="11">
        <v>1</v>
      </c>
      <c r="W430" s="76">
        <v>6000</v>
      </c>
      <c r="X430" s="16">
        <f t="shared" si="137"/>
        <v>6000</v>
      </c>
      <c r="AC430" s="18">
        <f t="shared" si="138"/>
        <v>0</v>
      </c>
      <c r="AD430" s="19">
        <f t="shared" si="139"/>
        <v>40000</v>
      </c>
      <c r="AE430" s="21">
        <f t="shared" si="134"/>
        <v>4800</v>
      </c>
      <c r="AF430" s="20">
        <f t="shared" si="140"/>
        <v>0</v>
      </c>
      <c r="AG430" s="20">
        <f t="shared" si="141"/>
        <v>0</v>
      </c>
      <c r="AH430" s="20">
        <f t="shared" si="142"/>
        <v>0</v>
      </c>
      <c r="AI430" s="20"/>
      <c r="AJ430" s="20"/>
      <c r="AK430" s="20">
        <f t="shared" si="143"/>
        <v>0</v>
      </c>
      <c r="AL430" s="171"/>
    </row>
    <row r="431" spans="1:38" ht="15.75" customHeight="1" x14ac:dyDescent="0.25">
      <c r="A431" s="3">
        <v>1214</v>
      </c>
      <c r="B431" s="14">
        <f t="shared" si="133"/>
        <v>1</v>
      </c>
      <c r="C431" s="9">
        <v>45104</v>
      </c>
      <c r="D431" s="3" t="s">
        <v>102</v>
      </c>
      <c r="E431" s="14" t="str">
        <f t="shared" si="135"/>
        <v>1214Cabral Guillermo1</v>
      </c>
      <c r="G431" s="119" t="s">
        <v>103</v>
      </c>
      <c r="I431" s="10" t="s">
        <v>104</v>
      </c>
      <c r="J431" s="14" t="str">
        <f t="shared" si="136"/>
        <v>Auxilio.</v>
      </c>
      <c r="L431" s="3">
        <v>1</v>
      </c>
      <c r="M431" s="10" t="s">
        <v>107</v>
      </c>
      <c r="N431" s="3" t="s">
        <v>108</v>
      </c>
      <c r="Q431" s="7">
        <f>W431</f>
        <v>50000</v>
      </c>
      <c r="R431" s="7" t="s">
        <v>1479</v>
      </c>
      <c r="S431" s="8">
        <f>+(W431-Q431)/Q431</f>
        <v>0</v>
      </c>
      <c r="T431" s="11">
        <v>1</v>
      </c>
      <c r="W431" s="76">
        <v>50000</v>
      </c>
      <c r="X431" s="16">
        <f t="shared" si="137"/>
        <v>50000</v>
      </c>
      <c r="Y431" s="3">
        <v>1</v>
      </c>
      <c r="AB431" s="4">
        <v>10000</v>
      </c>
      <c r="AC431" s="18">
        <f t="shared" si="138"/>
        <v>10000</v>
      </c>
      <c r="AD431" s="19">
        <f t="shared" si="139"/>
        <v>10000</v>
      </c>
      <c r="AE431" s="21">
        <f t="shared" si="134"/>
        <v>50000</v>
      </c>
      <c r="AF431" s="20">
        <f t="shared" si="140"/>
        <v>50000</v>
      </c>
      <c r="AG431" s="20">
        <f t="shared" si="141"/>
        <v>50000</v>
      </c>
      <c r="AH431" s="20">
        <f t="shared" si="142"/>
        <v>10000</v>
      </c>
      <c r="AI431" s="20"/>
      <c r="AJ431" s="20"/>
      <c r="AK431" s="20">
        <f t="shared" si="143"/>
        <v>60000</v>
      </c>
      <c r="AL431" s="171"/>
    </row>
    <row r="432" spans="1:38" ht="15.75" customHeight="1" x14ac:dyDescent="0.25">
      <c r="A432" s="3">
        <v>1214</v>
      </c>
      <c r="B432" s="14">
        <f t="shared" si="133"/>
        <v>2</v>
      </c>
      <c r="C432" s="9">
        <f>IF(A432=A431,C431,"")</f>
        <v>45104</v>
      </c>
      <c r="D432" s="3" t="str">
        <f>IF(A432=A431,D431,"")</f>
        <v>Cabral Guillermo</v>
      </c>
      <c r="E432" s="14" t="str">
        <f t="shared" si="135"/>
        <v>1214Cabral Guillermo2</v>
      </c>
      <c r="I432" s="10" t="s">
        <v>105</v>
      </c>
      <c r="J432" s="14" t="str">
        <f t="shared" si="136"/>
        <v>Auxilio. Cambio de bateria.</v>
      </c>
      <c r="L432" s="3">
        <v>1</v>
      </c>
      <c r="S432" s="8"/>
      <c r="W432" s="76">
        <v>0</v>
      </c>
      <c r="X432" s="16">
        <f t="shared" si="137"/>
        <v>0</v>
      </c>
      <c r="AC432" s="18">
        <f t="shared" si="138"/>
        <v>0</v>
      </c>
      <c r="AD432" s="19">
        <f t="shared" si="139"/>
        <v>10000</v>
      </c>
      <c r="AE432" s="21">
        <f t="shared" si="134"/>
        <v>0</v>
      </c>
      <c r="AF432" s="20">
        <f t="shared" si="140"/>
        <v>0</v>
      </c>
      <c r="AG432" s="20">
        <f t="shared" si="141"/>
        <v>0</v>
      </c>
      <c r="AH432" s="20">
        <f t="shared" si="142"/>
        <v>0</v>
      </c>
      <c r="AI432" s="20"/>
      <c r="AJ432" s="20"/>
      <c r="AK432" s="20">
        <f t="shared" si="143"/>
        <v>0</v>
      </c>
      <c r="AL432" s="171"/>
    </row>
    <row r="433" spans="1:38" ht="15.75" customHeight="1" x14ac:dyDescent="0.25">
      <c r="A433" s="3">
        <v>1214</v>
      </c>
      <c r="B433" s="14">
        <f t="shared" si="133"/>
        <v>3</v>
      </c>
      <c r="C433" s="9">
        <f>IF(A433=A432,C432,"")</f>
        <v>45104</v>
      </c>
      <c r="D433" s="3" t="str">
        <f>IF(A433=A432,D432,"")</f>
        <v>Cabral Guillermo</v>
      </c>
      <c r="E433" s="14" t="str">
        <f t="shared" si="135"/>
        <v>1214Cabral Guillermo3</v>
      </c>
      <c r="I433" s="10" t="s">
        <v>106</v>
      </c>
      <c r="J433" s="14" t="str">
        <f t="shared" si="136"/>
        <v>Auxilio. Cambio de bateria. Puesta en marcha.</v>
      </c>
      <c r="L433" s="3">
        <v>1</v>
      </c>
      <c r="S433" s="8"/>
      <c r="W433" s="76">
        <v>0</v>
      </c>
      <c r="X433" s="16">
        <f t="shared" si="137"/>
        <v>0</v>
      </c>
      <c r="AC433" s="18">
        <f t="shared" si="138"/>
        <v>0</v>
      </c>
      <c r="AD433" s="19">
        <f t="shared" si="139"/>
        <v>10000</v>
      </c>
      <c r="AE433" s="21">
        <f t="shared" si="134"/>
        <v>0</v>
      </c>
      <c r="AF433" s="20">
        <f t="shared" si="140"/>
        <v>0</v>
      </c>
      <c r="AG433" s="20">
        <f t="shared" si="141"/>
        <v>0</v>
      </c>
      <c r="AH433" s="20">
        <f t="shared" si="142"/>
        <v>0</v>
      </c>
      <c r="AI433" s="20"/>
      <c r="AJ433" s="20"/>
      <c r="AK433" s="20">
        <f t="shared" si="143"/>
        <v>0</v>
      </c>
      <c r="AL433" s="171"/>
    </row>
    <row r="434" spans="1:38" ht="15.75" customHeight="1" x14ac:dyDescent="0.25">
      <c r="A434" s="3">
        <v>1215</v>
      </c>
      <c r="B434" s="14">
        <f t="shared" si="133"/>
        <v>1</v>
      </c>
      <c r="C434" s="9">
        <v>45104</v>
      </c>
      <c r="D434" s="3" t="s">
        <v>311</v>
      </c>
      <c r="E434" s="14" t="str">
        <f t="shared" si="135"/>
        <v>1215Cane Emiliano1</v>
      </c>
      <c r="G434" s="119" t="s">
        <v>94</v>
      </c>
      <c r="I434" s="10" t="s">
        <v>95</v>
      </c>
      <c r="J434" s="14" t="str">
        <f t="shared" si="136"/>
        <v>Service cambio de aceite y filtro.</v>
      </c>
      <c r="L434" s="3">
        <v>1</v>
      </c>
      <c r="M434" s="10" t="s">
        <v>98</v>
      </c>
      <c r="N434" s="3" t="s">
        <v>84</v>
      </c>
      <c r="Q434" s="7">
        <v>2112</v>
      </c>
      <c r="R434" s="7" t="s">
        <v>1478</v>
      </c>
      <c r="S434" s="8">
        <f>+(W434-Q434)/Q434</f>
        <v>1.6041666666666667</v>
      </c>
      <c r="T434" s="11">
        <v>9.5</v>
      </c>
      <c r="W434" s="76">
        <v>5500</v>
      </c>
      <c r="X434" s="16">
        <f t="shared" si="137"/>
        <v>52250</v>
      </c>
      <c r="AC434" s="18">
        <f t="shared" si="138"/>
        <v>0</v>
      </c>
      <c r="AD434" s="19">
        <f t="shared" si="139"/>
        <v>0</v>
      </c>
      <c r="AE434" s="21">
        <f t="shared" si="134"/>
        <v>20064</v>
      </c>
      <c r="AF434" s="20">
        <f t="shared" si="140"/>
        <v>33312</v>
      </c>
      <c r="AG434" s="20">
        <f t="shared" si="141"/>
        <v>119250</v>
      </c>
      <c r="AH434" s="20">
        <f t="shared" si="142"/>
        <v>50000</v>
      </c>
      <c r="AI434" s="20"/>
      <c r="AJ434" s="20"/>
      <c r="AK434" s="20">
        <f t="shared" si="143"/>
        <v>169250</v>
      </c>
      <c r="AL434" s="171"/>
    </row>
    <row r="435" spans="1:38" ht="15.75" customHeight="1" x14ac:dyDescent="0.25">
      <c r="A435" s="3">
        <v>1215</v>
      </c>
      <c r="B435" s="14">
        <f t="shared" si="133"/>
        <v>2</v>
      </c>
      <c r="C435" s="9">
        <f>IF(A435=A434,C434,"")</f>
        <v>45104</v>
      </c>
      <c r="D435" s="3" t="str">
        <f>IF(A435=A434,D434,"")</f>
        <v>Cane Emiliano</v>
      </c>
      <c r="E435" s="14" t="str">
        <f t="shared" si="135"/>
        <v>1215Cane Emiliano2</v>
      </c>
      <c r="I435" s="10" t="s">
        <v>96</v>
      </c>
      <c r="J435" s="14" t="str">
        <f t="shared" si="136"/>
        <v>Service cambio de aceite y filtro. Contrl del vehículo.</v>
      </c>
      <c r="L435" s="3">
        <v>1</v>
      </c>
      <c r="M435" s="10" t="s">
        <v>99</v>
      </c>
      <c r="N435" s="3" t="s">
        <v>84</v>
      </c>
      <c r="Q435" s="7">
        <v>14000</v>
      </c>
      <c r="S435" s="8">
        <f>+(W435-Q435)/Q435</f>
        <v>0.7142857142857143</v>
      </c>
      <c r="T435" s="11">
        <v>1</v>
      </c>
      <c r="W435" s="76">
        <v>24000</v>
      </c>
      <c r="X435" s="16">
        <f t="shared" si="137"/>
        <v>24000</v>
      </c>
      <c r="AC435" s="18">
        <f t="shared" si="138"/>
        <v>0</v>
      </c>
      <c r="AD435" s="19">
        <f t="shared" si="139"/>
        <v>0</v>
      </c>
      <c r="AE435" s="21">
        <f t="shared" si="134"/>
        <v>14000</v>
      </c>
      <c r="AF435" s="20">
        <f t="shared" si="140"/>
        <v>0</v>
      </c>
      <c r="AG435" s="20">
        <f t="shared" si="141"/>
        <v>0</v>
      </c>
      <c r="AH435" s="20">
        <f t="shared" si="142"/>
        <v>0</v>
      </c>
      <c r="AI435" s="20"/>
      <c r="AJ435" s="20"/>
      <c r="AK435" s="20">
        <f t="shared" si="143"/>
        <v>0</v>
      </c>
      <c r="AL435" s="171"/>
    </row>
    <row r="436" spans="1:38" ht="15.75" customHeight="1" x14ac:dyDescent="0.25">
      <c r="A436" s="3">
        <v>1215</v>
      </c>
      <c r="B436" s="14">
        <f t="shared" si="133"/>
        <v>3</v>
      </c>
      <c r="C436" s="9">
        <v>45104</v>
      </c>
      <c r="D436" s="3" t="str">
        <f>IF(A436=A435,D435,"")</f>
        <v>Cane Emiliano</v>
      </c>
      <c r="E436" s="14" t="str">
        <f t="shared" si="135"/>
        <v>1215Cane Emiliano3</v>
      </c>
      <c r="I436" s="10" t="s">
        <v>212</v>
      </c>
      <c r="J436" s="14" t="str">
        <f t="shared" si="136"/>
        <v xml:space="preserve">Service cambio de aceite y filtro. Contrl del vehículo. Lavado. Cambiar ambas rótulas inferiores. </v>
      </c>
      <c r="L436" s="3">
        <v>1</v>
      </c>
      <c r="M436" s="10" t="s">
        <v>100</v>
      </c>
      <c r="N436" s="3" t="s">
        <v>101</v>
      </c>
      <c r="Q436" s="7">
        <f>+W436*0.8</f>
        <v>17200</v>
      </c>
      <c r="S436" s="8">
        <f>+(W436-Q436)/Q436</f>
        <v>0.25</v>
      </c>
      <c r="T436" s="11">
        <v>2</v>
      </c>
      <c r="W436" s="76">
        <v>21500</v>
      </c>
      <c r="X436" s="16">
        <f t="shared" si="137"/>
        <v>43000</v>
      </c>
      <c r="Y436" s="3">
        <v>1</v>
      </c>
      <c r="AB436" s="4">
        <v>50000</v>
      </c>
      <c r="AC436" s="18">
        <f t="shared" si="138"/>
        <v>50000</v>
      </c>
      <c r="AD436" s="19">
        <f t="shared" si="139"/>
        <v>50000</v>
      </c>
      <c r="AE436" s="21">
        <f t="shared" si="134"/>
        <v>34400</v>
      </c>
      <c r="AF436" s="20">
        <f t="shared" si="140"/>
        <v>0</v>
      </c>
      <c r="AG436" s="20">
        <f t="shared" si="141"/>
        <v>0</v>
      </c>
      <c r="AH436" s="20">
        <f t="shared" si="142"/>
        <v>0</v>
      </c>
      <c r="AI436" s="20"/>
      <c r="AJ436" s="20"/>
      <c r="AK436" s="20">
        <f t="shared" si="143"/>
        <v>0</v>
      </c>
      <c r="AL436" s="171"/>
    </row>
    <row r="437" spans="1:38" ht="15.75" customHeight="1" x14ac:dyDescent="0.25">
      <c r="A437" s="3">
        <v>1215</v>
      </c>
      <c r="B437" s="14">
        <f t="shared" si="133"/>
        <v>4</v>
      </c>
      <c r="C437" s="9">
        <v>45104</v>
      </c>
      <c r="D437" s="3" t="str">
        <f>IF(A437=A436,D436,"")</f>
        <v>Cane Emiliano</v>
      </c>
      <c r="E437" s="14" t="str">
        <f t="shared" si="135"/>
        <v>1215Cane Emiliano4</v>
      </c>
      <c r="I437" s="10" t="s">
        <v>97</v>
      </c>
      <c r="J437" s="14" t="str">
        <f t="shared" si="136"/>
        <v>Service cambio de aceite y filtro. Contrl del vehículo. Lavado. Cambiar ambas rótulas inferiores.  Regular convergencia</v>
      </c>
      <c r="L437" s="3">
        <v>1</v>
      </c>
      <c r="N437" s="3" t="s">
        <v>84</v>
      </c>
      <c r="S437" s="8"/>
      <c r="W437" s="76">
        <v>0</v>
      </c>
      <c r="X437" s="16">
        <f t="shared" si="137"/>
        <v>0</v>
      </c>
      <c r="AC437" s="18">
        <f t="shared" si="138"/>
        <v>0</v>
      </c>
      <c r="AD437" s="19">
        <f t="shared" si="139"/>
        <v>50000</v>
      </c>
      <c r="AE437" s="21">
        <f t="shared" si="134"/>
        <v>0</v>
      </c>
      <c r="AF437" s="20">
        <f t="shared" si="140"/>
        <v>0</v>
      </c>
      <c r="AG437" s="20">
        <f t="shared" si="141"/>
        <v>0</v>
      </c>
      <c r="AH437" s="20">
        <f t="shared" si="142"/>
        <v>0</v>
      </c>
      <c r="AI437" s="20"/>
      <c r="AJ437" s="20"/>
      <c r="AK437" s="20">
        <f t="shared" si="143"/>
        <v>0</v>
      </c>
      <c r="AL437" s="171"/>
    </row>
    <row r="438" spans="1:38" ht="15.75" customHeight="1" x14ac:dyDescent="0.25">
      <c r="A438" s="3">
        <v>1216</v>
      </c>
      <c r="B438" s="14">
        <f t="shared" si="133"/>
        <v>1</v>
      </c>
      <c r="C438" s="9">
        <v>45104</v>
      </c>
      <c r="D438" s="3" t="s">
        <v>88</v>
      </c>
      <c r="E438" s="14" t="str">
        <f t="shared" si="135"/>
        <v>1216Atonio Orsa1</v>
      </c>
      <c r="G438" s="119" t="s">
        <v>89</v>
      </c>
      <c r="I438" s="10" t="s">
        <v>90</v>
      </c>
      <c r="J438" s="14" t="str">
        <f t="shared" si="136"/>
        <v>Cambiar fuelle homocinética lado izquierdo.</v>
      </c>
      <c r="L438" s="3">
        <v>1</v>
      </c>
      <c r="M438" s="10" t="s">
        <v>93</v>
      </c>
      <c r="N438" s="3" t="s">
        <v>208</v>
      </c>
      <c r="Q438" s="7">
        <f>+W438*0.8</f>
        <v>1936</v>
      </c>
      <c r="R438" s="7" t="s">
        <v>1479</v>
      </c>
      <c r="S438" s="8">
        <f>+(W438-Q438)/Q438</f>
        <v>0.25</v>
      </c>
      <c r="T438" s="11">
        <v>1</v>
      </c>
      <c r="W438" s="76">
        <v>2420</v>
      </c>
      <c r="X438" s="16">
        <f t="shared" si="137"/>
        <v>2420</v>
      </c>
      <c r="Y438" s="3">
        <v>1</v>
      </c>
      <c r="AB438" s="4">
        <v>8000</v>
      </c>
      <c r="AC438" s="18">
        <f t="shared" si="138"/>
        <v>8000</v>
      </c>
      <c r="AD438" s="19">
        <f t="shared" si="139"/>
        <v>8000</v>
      </c>
      <c r="AE438" s="21">
        <f t="shared" si="134"/>
        <v>1936</v>
      </c>
      <c r="AF438" s="20">
        <f t="shared" si="140"/>
        <v>1936</v>
      </c>
      <c r="AG438" s="20">
        <f t="shared" si="141"/>
        <v>2420</v>
      </c>
      <c r="AH438" s="20">
        <f t="shared" si="142"/>
        <v>8000</v>
      </c>
      <c r="AI438" s="20"/>
      <c r="AJ438" s="20"/>
      <c r="AK438" s="20">
        <f t="shared" si="143"/>
        <v>10420</v>
      </c>
      <c r="AL438" s="171"/>
    </row>
    <row r="439" spans="1:38" ht="15.75" customHeight="1" x14ac:dyDescent="0.25">
      <c r="A439" s="3">
        <v>1216</v>
      </c>
      <c r="B439" s="14">
        <f t="shared" si="133"/>
        <v>2</v>
      </c>
      <c r="C439" s="9">
        <f>IF(A439=A438,C438,"")</f>
        <v>45104</v>
      </c>
      <c r="D439" s="3" t="str">
        <f>IF(A439=A438,D438,"")</f>
        <v>Atonio Orsa</v>
      </c>
      <c r="E439" s="14" t="str">
        <f t="shared" si="135"/>
        <v>1216Atonio Orsa2</v>
      </c>
      <c r="I439" s="10" t="s">
        <v>91</v>
      </c>
      <c r="J439" s="14" t="str">
        <f t="shared" si="136"/>
        <v>Cambiar fuelle homocinética lado izquierdo. Control tren delantero.</v>
      </c>
      <c r="L439" s="3">
        <v>1</v>
      </c>
      <c r="S439" s="8"/>
      <c r="W439" s="76">
        <v>0</v>
      </c>
      <c r="X439" s="16">
        <f t="shared" si="137"/>
        <v>0</v>
      </c>
      <c r="AC439" s="18">
        <f t="shared" si="138"/>
        <v>0</v>
      </c>
      <c r="AD439" s="19">
        <f t="shared" si="139"/>
        <v>8000</v>
      </c>
      <c r="AE439" s="21">
        <f t="shared" si="134"/>
        <v>0</v>
      </c>
      <c r="AF439" s="20">
        <f t="shared" si="140"/>
        <v>0</v>
      </c>
      <c r="AG439" s="20">
        <f t="shared" si="141"/>
        <v>0</v>
      </c>
      <c r="AH439" s="20">
        <f t="shared" si="142"/>
        <v>0</v>
      </c>
      <c r="AI439" s="20"/>
      <c r="AJ439" s="20"/>
      <c r="AK439" s="20">
        <f t="shared" si="143"/>
        <v>0</v>
      </c>
      <c r="AL439" s="171"/>
    </row>
    <row r="440" spans="1:38" ht="15.75" customHeight="1" x14ac:dyDescent="0.25">
      <c r="A440" s="3">
        <v>1216</v>
      </c>
      <c r="B440" s="14">
        <f t="shared" si="133"/>
        <v>3</v>
      </c>
      <c r="C440" s="9">
        <f>IF(A440=A439,C439,"")</f>
        <v>45104</v>
      </c>
      <c r="D440" s="3" t="str">
        <f>IF(A440=A439,D439,"")</f>
        <v>Atonio Orsa</v>
      </c>
      <c r="E440" s="14" t="str">
        <f t="shared" si="135"/>
        <v>1216Atonio Orsa3</v>
      </c>
      <c r="I440" s="10" t="s">
        <v>92</v>
      </c>
      <c r="J440" s="14" t="str">
        <f t="shared" si="136"/>
        <v>Cambiar fuelle homocinética lado izquierdo. Control tren delantero. Se hayó buje de parrilla delantera roto.</v>
      </c>
      <c r="L440" s="3">
        <v>1</v>
      </c>
      <c r="S440" s="8"/>
      <c r="W440" s="76">
        <v>0</v>
      </c>
      <c r="X440" s="16">
        <f t="shared" si="137"/>
        <v>0</v>
      </c>
      <c r="AC440" s="18">
        <f t="shared" si="138"/>
        <v>0</v>
      </c>
      <c r="AD440" s="19">
        <f t="shared" si="139"/>
        <v>8000</v>
      </c>
      <c r="AE440" s="21">
        <f t="shared" si="134"/>
        <v>0</v>
      </c>
      <c r="AF440" s="20">
        <f t="shared" si="140"/>
        <v>0</v>
      </c>
      <c r="AG440" s="20">
        <f t="shared" si="141"/>
        <v>0</v>
      </c>
      <c r="AH440" s="20">
        <f t="shared" si="142"/>
        <v>0</v>
      </c>
      <c r="AI440" s="20"/>
      <c r="AJ440" s="20"/>
      <c r="AK440" s="20">
        <f t="shared" si="143"/>
        <v>0</v>
      </c>
      <c r="AL440" s="171"/>
    </row>
    <row r="441" spans="1:38" ht="15.75" customHeight="1" x14ac:dyDescent="0.25">
      <c r="A441" s="3">
        <v>1230</v>
      </c>
      <c r="B441" s="14">
        <f t="shared" si="133"/>
        <v>1</v>
      </c>
      <c r="C441" s="9">
        <v>45106</v>
      </c>
      <c r="D441" s="3" t="s">
        <v>65</v>
      </c>
      <c r="E441" s="14" t="str">
        <f t="shared" si="135"/>
        <v>1230Juan Achabal1</v>
      </c>
      <c r="G441" s="119" t="s">
        <v>66</v>
      </c>
      <c r="I441" s="10" t="s">
        <v>77</v>
      </c>
      <c r="J441" s="14" t="str">
        <f t="shared" si="136"/>
        <v>service: cambio de aceite y filtro.</v>
      </c>
      <c r="L441" s="3">
        <v>1</v>
      </c>
      <c r="M441" s="10" t="s">
        <v>67</v>
      </c>
      <c r="N441" s="3" t="s">
        <v>85</v>
      </c>
      <c r="Q441" s="7">
        <v>2112</v>
      </c>
      <c r="R441" s="3" t="s">
        <v>1480</v>
      </c>
      <c r="S441" s="8">
        <f>+(W441-Q441)/Q441</f>
        <v>1.6041666666666667</v>
      </c>
      <c r="T441" s="11">
        <v>4</v>
      </c>
      <c r="W441" s="76">
        <v>5500</v>
      </c>
      <c r="X441" s="16">
        <f t="shared" si="137"/>
        <v>22000</v>
      </c>
      <c r="AC441" s="18">
        <f t="shared" si="138"/>
        <v>0</v>
      </c>
      <c r="AD441" s="19">
        <f t="shared" si="139"/>
        <v>0</v>
      </c>
      <c r="AE441" s="21">
        <f t="shared" si="134"/>
        <v>8448</v>
      </c>
      <c r="AF441" s="20">
        <f t="shared" si="140"/>
        <v>62258</v>
      </c>
      <c r="AG441" s="20">
        <f t="shared" si="141"/>
        <v>103445</v>
      </c>
      <c r="AH441" s="20">
        <f t="shared" si="142"/>
        <v>35000</v>
      </c>
      <c r="AI441" s="20"/>
      <c r="AJ441" s="20"/>
      <c r="AK441" s="20">
        <f t="shared" si="143"/>
        <v>138445</v>
      </c>
      <c r="AL441" s="171"/>
    </row>
    <row r="442" spans="1:38" ht="15.75" customHeight="1" x14ac:dyDescent="0.25">
      <c r="A442" s="3">
        <v>1230</v>
      </c>
      <c r="B442" s="14">
        <f t="shared" si="133"/>
        <v>2</v>
      </c>
      <c r="C442" s="9">
        <f t="shared" ref="C442:C451" si="146">IF(A442=A441,C441,"")</f>
        <v>45106</v>
      </c>
      <c r="D442" s="3" t="str">
        <f t="shared" ref="D442:D451" si="147">IF(A442=A441,D441,"")</f>
        <v>Juan Achabal</v>
      </c>
      <c r="E442" s="14" t="str">
        <f t="shared" si="135"/>
        <v>1230Juan Achabal2</v>
      </c>
      <c r="I442" s="10" t="s">
        <v>78</v>
      </c>
      <c r="J442" s="14" t="str">
        <f t="shared" si="136"/>
        <v>service: cambio de aceite y filtro. controlor vehiculo.</v>
      </c>
      <c r="L442" s="3">
        <v>1</v>
      </c>
      <c r="M442" s="10" t="s">
        <v>19</v>
      </c>
      <c r="N442" s="3" t="s">
        <v>84</v>
      </c>
      <c r="Q442" s="7">
        <v>2000</v>
      </c>
      <c r="R442" s="3"/>
      <c r="S442" s="8">
        <f>+(W442-Q442)/Q442</f>
        <v>0.8</v>
      </c>
      <c r="T442" s="11">
        <v>1</v>
      </c>
      <c r="W442" s="76">
        <v>3600</v>
      </c>
      <c r="X442" s="16">
        <f t="shared" si="137"/>
        <v>3600</v>
      </c>
      <c r="AC442" s="18">
        <f t="shared" si="138"/>
        <v>0</v>
      </c>
      <c r="AD442" s="19">
        <f t="shared" si="139"/>
        <v>0</v>
      </c>
      <c r="AE442" s="21">
        <f t="shared" si="134"/>
        <v>2000</v>
      </c>
      <c r="AF442" s="20">
        <f t="shared" si="140"/>
        <v>0</v>
      </c>
      <c r="AG442" s="20">
        <f t="shared" si="141"/>
        <v>0</v>
      </c>
      <c r="AH442" s="20">
        <f t="shared" si="142"/>
        <v>0</v>
      </c>
      <c r="AI442" s="20"/>
      <c r="AJ442" s="20"/>
      <c r="AK442" s="20">
        <f t="shared" si="143"/>
        <v>0</v>
      </c>
      <c r="AL442" s="171"/>
    </row>
    <row r="443" spans="1:38" ht="15.75" customHeight="1" x14ac:dyDescent="0.25">
      <c r="A443" s="3">
        <v>1230</v>
      </c>
      <c r="B443" s="14">
        <f t="shared" si="133"/>
        <v>3</v>
      </c>
      <c r="C443" s="9">
        <f t="shared" si="146"/>
        <v>45106</v>
      </c>
      <c r="D443" s="3" t="str">
        <f t="shared" si="147"/>
        <v>Juan Achabal</v>
      </c>
      <c r="E443" s="14" t="str">
        <f t="shared" si="135"/>
        <v>1230Juan Achabal3</v>
      </c>
      <c r="I443" s="10" t="s">
        <v>79</v>
      </c>
      <c r="J443" s="14" t="str">
        <f t="shared" si="136"/>
        <v>service: cambio de aceite y filtro. controlor vehiculo. cambiar bujias de encendido y cables.</v>
      </c>
      <c r="L443" s="3">
        <v>1</v>
      </c>
      <c r="M443" s="10" t="s">
        <v>68</v>
      </c>
      <c r="N443" s="3" t="s">
        <v>84</v>
      </c>
      <c r="Q443" s="7">
        <v>1500</v>
      </c>
      <c r="R443" s="3"/>
      <c r="S443" s="8">
        <f>+(W443-Q443)/Q443</f>
        <v>0.66666666666666663</v>
      </c>
      <c r="T443" s="11">
        <v>1</v>
      </c>
      <c r="W443" s="76">
        <v>2500</v>
      </c>
      <c r="X443" s="16">
        <f t="shared" si="137"/>
        <v>2500</v>
      </c>
      <c r="AC443" s="18">
        <f t="shared" si="138"/>
        <v>0</v>
      </c>
      <c r="AD443" s="19">
        <f t="shared" si="139"/>
        <v>0</v>
      </c>
      <c r="AE443" s="21">
        <f t="shared" si="134"/>
        <v>1500</v>
      </c>
      <c r="AF443" s="20">
        <f t="shared" si="140"/>
        <v>0</v>
      </c>
      <c r="AG443" s="20">
        <f t="shared" si="141"/>
        <v>0</v>
      </c>
      <c r="AH443" s="20">
        <f t="shared" si="142"/>
        <v>0</v>
      </c>
      <c r="AI443" s="20"/>
      <c r="AJ443" s="20"/>
      <c r="AK443" s="20">
        <f t="shared" si="143"/>
        <v>0</v>
      </c>
      <c r="AL443" s="171"/>
    </row>
    <row r="444" spans="1:38" ht="15.75" customHeight="1" x14ac:dyDescent="0.25">
      <c r="A444" s="3">
        <v>1230</v>
      </c>
      <c r="B444" s="14">
        <f t="shared" si="133"/>
        <v>4</v>
      </c>
      <c r="C444" s="9">
        <f t="shared" si="146"/>
        <v>45106</v>
      </c>
      <c r="D444" s="3" t="str">
        <f t="shared" si="147"/>
        <v>Juan Achabal</v>
      </c>
      <c r="E444" s="14" t="str">
        <f t="shared" si="135"/>
        <v>1230Juan Achabal4</v>
      </c>
      <c r="I444" s="10" t="s">
        <v>80</v>
      </c>
      <c r="J444" s="14" t="str">
        <f t="shared" si="136"/>
        <v>service: cambio de aceite y filtro. controlor vehiculo. cambiar bujias de encendido y cables. desarmar distribución completa.</v>
      </c>
      <c r="L444" s="3">
        <v>1</v>
      </c>
      <c r="M444" s="10" t="s">
        <v>69</v>
      </c>
      <c r="N444" s="3" t="s">
        <v>84</v>
      </c>
      <c r="Q444" s="7">
        <f>+W444/(1+S444)</f>
        <v>1866.6666666666667</v>
      </c>
      <c r="R444" s="3"/>
      <c r="S444" s="8">
        <v>0.5</v>
      </c>
      <c r="T444" s="11">
        <v>1</v>
      </c>
      <c r="W444" s="76">
        <v>2800</v>
      </c>
      <c r="X444" s="16">
        <f t="shared" si="137"/>
        <v>2800</v>
      </c>
      <c r="AC444" s="18">
        <f t="shared" si="138"/>
        <v>0</v>
      </c>
      <c r="AD444" s="19">
        <f t="shared" si="139"/>
        <v>0</v>
      </c>
      <c r="AE444" s="21">
        <f t="shared" si="134"/>
        <v>1866.6666666666667</v>
      </c>
      <c r="AF444" s="20">
        <f t="shared" si="140"/>
        <v>0</v>
      </c>
      <c r="AG444" s="20">
        <f t="shared" si="141"/>
        <v>0</v>
      </c>
      <c r="AH444" s="20">
        <f t="shared" si="142"/>
        <v>0</v>
      </c>
      <c r="AI444" s="20"/>
      <c r="AJ444" s="20"/>
      <c r="AK444" s="20">
        <f t="shared" si="143"/>
        <v>0</v>
      </c>
      <c r="AL444" s="171"/>
    </row>
    <row r="445" spans="1:38" ht="15.75" customHeight="1" x14ac:dyDescent="0.25">
      <c r="A445" s="3">
        <v>1230</v>
      </c>
      <c r="B445" s="14">
        <f t="shared" si="133"/>
        <v>5</v>
      </c>
      <c r="C445" s="9">
        <f t="shared" si="146"/>
        <v>45106</v>
      </c>
      <c r="D445" s="3" t="str">
        <f t="shared" si="147"/>
        <v>Juan Achabal</v>
      </c>
      <c r="E445" s="14" t="str">
        <f t="shared" si="135"/>
        <v>1230Juan Achabal5</v>
      </c>
      <c r="I445" s="10" t="s">
        <v>81</v>
      </c>
      <c r="J445" s="14" t="str">
        <f t="shared" si="136"/>
        <v>service: cambio de aceite y filtro. controlor vehiculo. cambiar bujias de encendido y cables. desarmar distribución completa. cambiar kit termostato y puesta a punto.</v>
      </c>
      <c r="L445" s="3">
        <v>1</v>
      </c>
      <c r="M445" s="10" t="s">
        <v>70</v>
      </c>
      <c r="N445" s="3" t="s">
        <v>86</v>
      </c>
      <c r="Q445" s="7">
        <v>7890</v>
      </c>
      <c r="S445" s="8">
        <v>0.49556400506970849</v>
      </c>
      <c r="T445" s="11">
        <v>1</v>
      </c>
      <c r="W445" s="76">
        <v>11800</v>
      </c>
      <c r="X445" s="16">
        <f t="shared" si="137"/>
        <v>11800</v>
      </c>
      <c r="AC445" s="18">
        <f t="shared" si="138"/>
        <v>0</v>
      </c>
      <c r="AD445" s="19">
        <f t="shared" si="139"/>
        <v>0</v>
      </c>
      <c r="AE445" s="21">
        <f t="shared" si="134"/>
        <v>7890</v>
      </c>
      <c r="AF445" s="20">
        <f t="shared" si="140"/>
        <v>0</v>
      </c>
      <c r="AG445" s="20">
        <f t="shared" si="141"/>
        <v>0</v>
      </c>
      <c r="AH445" s="20">
        <f t="shared" si="142"/>
        <v>0</v>
      </c>
      <c r="AI445" s="20"/>
      <c r="AJ445" s="20"/>
      <c r="AK445" s="20">
        <f t="shared" si="143"/>
        <v>0</v>
      </c>
      <c r="AL445" s="171"/>
    </row>
    <row r="446" spans="1:38" ht="15.75" customHeight="1" x14ac:dyDescent="0.25">
      <c r="A446" s="3">
        <v>1230</v>
      </c>
      <c r="B446" s="14">
        <f t="shared" si="133"/>
        <v>6</v>
      </c>
      <c r="C446" s="9">
        <f t="shared" si="146"/>
        <v>45106</v>
      </c>
      <c r="D446" s="3" t="str">
        <f t="shared" si="147"/>
        <v>Juan Achabal</v>
      </c>
      <c r="E446" s="14" t="str">
        <f t="shared" si="135"/>
        <v>1230Juan Achabal6</v>
      </c>
      <c r="I446" s="10" t="s">
        <v>82</v>
      </c>
      <c r="J446" s="14" t="str">
        <f t="shared" si="136"/>
        <v>service: cambio de aceite y filtro. controlor vehiculo. cambiar bujias de encendido y cables. desarmar distribución completa. cambiar kit termostato y puesta a punto. cambiar correa poliv, polea tensora de correa poliv.</v>
      </c>
      <c r="L446" s="3">
        <v>1</v>
      </c>
      <c r="M446" s="10" t="s">
        <v>71</v>
      </c>
      <c r="N446" s="3" t="s">
        <v>86</v>
      </c>
      <c r="Q446" s="7">
        <v>2000</v>
      </c>
      <c r="S446" s="8">
        <v>3</v>
      </c>
      <c r="T446" s="11">
        <v>1</v>
      </c>
      <c r="W446" s="76">
        <v>8000</v>
      </c>
      <c r="X446" s="16">
        <f t="shared" si="137"/>
        <v>8000</v>
      </c>
      <c r="AC446" s="18">
        <f t="shared" si="138"/>
        <v>0</v>
      </c>
      <c r="AD446" s="19">
        <f t="shared" si="139"/>
        <v>0</v>
      </c>
      <c r="AE446" s="21">
        <f t="shared" si="134"/>
        <v>2000</v>
      </c>
      <c r="AF446" s="20">
        <f t="shared" si="140"/>
        <v>0</v>
      </c>
      <c r="AG446" s="20">
        <f t="shared" si="141"/>
        <v>0</v>
      </c>
      <c r="AH446" s="20">
        <f t="shared" si="142"/>
        <v>0</v>
      </c>
      <c r="AI446" s="20"/>
      <c r="AJ446" s="20"/>
      <c r="AK446" s="20">
        <f t="shared" si="143"/>
        <v>0</v>
      </c>
      <c r="AL446" s="171"/>
    </row>
    <row r="447" spans="1:38" ht="15.75" customHeight="1" x14ac:dyDescent="0.25">
      <c r="A447" s="3">
        <v>1230</v>
      </c>
      <c r="B447" s="14">
        <f t="shared" si="133"/>
        <v>7</v>
      </c>
      <c r="C447" s="9">
        <f t="shared" si="146"/>
        <v>45106</v>
      </c>
      <c r="D447" s="3" t="str">
        <f t="shared" si="147"/>
        <v>Juan Achabal</v>
      </c>
      <c r="E447" s="14" t="str">
        <f t="shared" si="135"/>
        <v>1230Juan Achabal7</v>
      </c>
      <c r="I447" s="10" t="s">
        <v>83</v>
      </c>
      <c r="J447" s="14" t="str">
        <f t="shared" si="136"/>
        <v>service: cambio de aceite y filtro. controlor vehiculo. cambiar bujias de encendido y cables. desarmar distribución completa. cambiar kit termostato y puesta a punto. cambiar correa poliv, polea tensora de correa poliv. liquido refrigerante y purgar circuito.</v>
      </c>
      <c r="L447" s="3">
        <v>1</v>
      </c>
      <c r="M447" s="10" t="s">
        <v>72</v>
      </c>
      <c r="N447" s="3" t="s">
        <v>84</v>
      </c>
      <c r="Q447" s="7">
        <f>+W447/(1+S447)</f>
        <v>8166.666666666667</v>
      </c>
      <c r="R447" s="3"/>
      <c r="S447" s="8">
        <v>0.2</v>
      </c>
      <c r="T447" s="11">
        <v>1</v>
      </c>
      <c r="W447" s="76">
        <v>9800</v>
      </c>
      <c r="X447" s="16">
        <f t="shared" si="137"/>
        <v>9800</v>
      </c>
      <c r="AC447" s="18">
        <f t="shared" si="138"/>
        <v>0</v>
      </c>
      <c r="AD447" s="19">
        <f t="shared" si="139"/>
        <v>0</v>
      </c>
      <c r="AE447" s="21">
        <f t="shared" si="134"/>
        <v>8166.666666666667</v>
      </c>
      <c r="AF447" s="20">
        <f t="shared" si="140"/>
        <v>0</v>
      </c>
      <c r="AG447" s="20">
        <f t="shared" si="141"/>
        <v>0</v>
      </c>
      <c r="AH447" s="20">
        <f t="shared" si="142"/>
        <v>0</v>
      </c>
      <c r="AI447" s="20"/>
      <c r="AJ447" s="20"/>
      <c r="AK447" s="20">
        <f t="shared" si="143"/>
        <v>0</v>
      </c>
      <c r="AL447" s="171"/>
    </row>
    <row r="448" spans="1:38" ht="15.75" customHeight="1" x14ac:dyDescent="0.25">
      <c r="A448" s="3">
        <v>1230</v>
      </c>
      <c r="B448" s="14">
        <f t="shared" si="133"/>
        <v>8</v>
      </c>
      <c r="C448" s="9">
        <f t="shared" si="146"/>
        <v>45106</v>
      </c>
      <c r="D448" s="3" t="str">
        <f t="shared" si="147"/>
        <v>Juan Achabal</v>
      </c>
      <c r="E448" s="14" t="str">
        <f t="shared" si="135"/>
        <v>1230Juan Achabal8</v>
      </c>
      <c r="J448" s="14" t="str">
        <f t="shared" si="136"/>
        <v xml:space="preserve">service: cambio de aceite y filtro. controlor vehiculo. cambiar bujias de encendido y cables. desarmar distribución completa. cambiar kit termostato y puesta a punto. cambiar correa poliv, polea tensora de correa poliv. liquido refrigerante y purgar circuito. </v>
      </c>
      <c r="L448" s="3">
        <v>1</v>
      </c>
      <c r="M448" s="10" t="s">
        <v>73</v>
      </c>
      <c r="N448" s="3" t="s">
        <v>84</v>
      </c>
      <c r="Q448" s="7">
        <f>+W448/(1+S448)</f>
        <v>20000</v>
      </c>
      <c r="R448" s="3"/>
      <c r="S448" s="8">
        <v>0.2</v>
      </c>
      <c r="T448" s="11">
        <v>1</v>
      </c>
      <c r="W448" s="76">
        <v>24000</v>
      </c>
      <c r="X448" s="16">
        <f t="shared" si="137"/>
        <v>24000</v>
      </c>
      <c r="AC448" s="18">
        <f t="shared" si="138"/>
        <v>0</v>
      </c>
      <c r="AD448" s="19">
        <f t="shared" si="139"/>
        <v>0</v>
      </c>
      <c r="AE448" s="21">
        <f t="shared" si="134"/>
        <v>20000</v>
      </c>
      <c r="AF448" s="20">
        <f t="shared" si="140"/>
        <v>0</v>
      </c>
      <c r="AG448" s="20">
        <f t="shared" si="141"/>
        <v>0</v>
      </c>
      <c r="AH448" s="20">
        <f t="shared" si="142"/>
        <v>0</v>
      </c>
      <c r="AI448" s="20"/>
      <c r="AJ448" s="20"/>
      <c r="AK448" s="20">
        <f t="shared" si="143"/>
        <v>0</v>
      </c>
      <c r="AL448" s="171"/>
    </row>
    <row r="449" spans="1:38" ht="15.75" customHeight="1" x14ac:dyDescent="0.25">
      <c r="A449" s="3">
        <v>1230</v>
      </c>
      <c r="B449" s="14">
        <f t="shared" si="133"/>
        <v>9</v>
      </c>
      <c r="C449" s="9">
        <f t="shared" si="146"/>
        <v>45106</v>
      </c>
      <c r="D449" s="3" t="str">
        <f t="shared" si="147"/>
        <v>Juan Achabal</v>
      </c>
      <c r="E449" s="14" t="str">
        <f t="shared" si="135"/>
        <v>1230Juan Achabal9</v>
      </c>
      <c r="J449" s="14" t="str">
        <f t="shared" si="136"/>
        <v xml:space="preserve">service: cambio de aceite y filtro. controlor vehiculo. cambiar bujias de encendido y cables. desarmar distribución completa. cambiar kit termostato y puesta a punto. cambiar correa poliv, polea tensora de correa poliv. liquido refrigerante y purgar circuito.  </v>
      </c>
      <c r="L449" s="3">
        <v>1</v>
      </c>
      <c r="M449" s="10" t="s">
        <v>74</v>
      </c>
      <c r="N449" s="3" t="s">
        <v>84</v>
      </c>
      <c r="Q449" s="7">
        <f>+W449/(1+S449)</f>
        <v>5666.666666666667</v>
      </c>
      <c r="R449" s="3"/>
      <c r="S449" s="8">
        <v>0.2</v>
      </c>
      <c r="T449" s="11">
        <v>1</v>
      </c>
      <c r="W449" s="76">
        <v>6800</v>
      </c>
      <c r="X449" s="16">
        <f t="shared" si="137"/>
        <v>6800</v>
      </c>
      <c r="AC449" s="18">
        <f t="shared" si="138"/>
        <v>0</v>
      </c>
      <c r="AD449" s="19">
        <f t="shared" si="139"/>
        <v>0</v>
      </c>
      <c r="AE449" s="21">
        <f t="shared" si="134"/>
        <v>5666.666666666667</v>
      </c>
      <c r="AF449" s="20">
        <f t="shared" si="140"/>
        <v>0</v>
      </c>
      <c r="AG449" s="20">
        <f t="shared" si="141"/>
        <v>0</v>
      </c>
      <c r="AH449" s="20">
        <f t="shared" si="142"/>
        <v>0</v>
      </c>
      <c r="AI449" s="20"/>
      <c r="AJ449" s="20"/>
      <c r="AK449" s="20">
        <f t="shared" si="143"/>
        <v>0</v>
      </c>
      <c r="AL449" s="171"/>
    </row>
    <row r="450" spans="1:38" ht="15.75" customHeight="1" x14ac:dyDescent="0.25">
      <c r="A450" s="3">
        <v>1230</v>
      </c>
      <c r="B450" s="14">
        <f t="shared" si="133"/>
        <v>10</v>
      </c>
      <c r="C450" s="9">
        <f t="shared" si="146"/>
        <v>45106</v>
      </c>
      <c r="D450" s="3" t="str">
        <f t="shared" si="147"/>
        <v>Juan Achabal</v>
      </c>
      <c r="E450" s="14" t="str">
        <f t="shared" si="135"/>
        <v>1230Juan Achabal10</v>
      </c>
      <c r="J450" s="14" t="str">
        <f t="shared" si="136"/>
        <v xml:space="preserve">service: cambio de aceite y filtro. controlor vehiculo. cambiar bujias de encendido y cables. desarmar distribución completa. cambiar kit termostato y puesta a punto. cambiar correa poliv, polea tensora de correa poliv. liquido refrigerante y purgar circuito.   </v>
      </c>
      <c r="L450" s="3">
        <v>1</v>
      </c>
      <c r="M450" s="10" t="s">
        <v>75</v>
      </c>
      <c r="N450" s="3" t="s">
        <v>208</v>
      </c>
      <c r="Q450" s="7">
        <f>+W450*0.8</f>
        <v>4356</v>
      </c>
      <c r="S450" s="8">
        <f>+(W450-Q450)/Q450</f>
        <v>0.25</v>
      </c>
      <c r="T450" s="11">
        <v>1</v>
      </c>
      <c r="W450" s="76">
        <v>5445</v>
      </c>
      <c r="X450" s="16">
        <f t="shared" si="137"/>
        <v>5445</v>
      </c>
      <c r="AC450" s="18">
        <f t="shared" si="138"/>
        <v>0</v>
      </c>
      <c r="AD450" s="19">
        <f t="shared" si="139"/>
        <v>0</v>
      </c>
      <c r="AE450" s="21">
        <f t="shared" si="134"/>
        <v>4356</v>
      </c>
      <c r="AF450" s="20">
        <f t="shared" si="140"/>
        <v>0</v>
      </c>
      <c r="AG450" s="20">
        <f t="shared" si="141"/>
        <v>0</v>
      </c>
      <c r="AH450" s="20">
        <f t="shared" si="142"/>
        <v>0</v>
      </c>
      <c r="AI450" s="20"/>
      <c r="AJ450" s="20"/>
      <c r="AK450" s="20">
        <f t="shared" si="143"/>
        <v>0</v>
      </c>
      <c r="AL450" s="171"/>
    </row>
    <row r="451" spans="1:38" ht="15.75" customHeight="1" x14ac:dyDescent="0.25">
      <c r="A451" s="3">
        <v>1230</v>
      </c>
      <c r="B451" s="14">
        <f t="shared" si="133"/>
        <v>11</v>
      </c>
      <c r="C451" s="9">
        <f t="shared" si="146"/>
        <v>45106</v>
      </c>
      <c r="D451" s="3" t="str">
        <f t="shared" si="147"/>
        <v>Juan Achabal</v>
      </c>
      <c r="E451" s="14" t="str">
        <f t="shared" si="135"/>
        <v>1230Juan Achabal11</v>
      </c>
      <c r="J451" s="14" t="str">
        <f t="shared" si="136"/>
        <v xml:space="preserve">service: cambio de aceite y filtro. controlor vehiculo. cambiar bujias de encendido y cables. desarmar distribución completa. cambiar kit termostato y puesta a punto. cambiar correa poliv, polea tensora de correa poliv. liquido refrigerante y purgar circuito.    </v>
      </c>
      <c r="L451" s="3">
        <v>1</v>
      </c>
      <c r="M451" s="10" t="s">
        <v>76</v>
      </c>
      <c r="N451" s="3" t="s">
        <v>87</v>
      </c>
      <c r="Q451" s="7">
        <v>6700</v>
      </c>
      <c r="S451" s="8"/>
      <c r="T451" s="11">
        <v>1</v>
      </c>
      <c r="W451" s="76">
        <v>6700</v>
      </c>
      <c r="X451" s="16">
        <f t="shared" ref="X451:X474" si="148">W451*T451</f>
        <v>6700</v>
      </c>
      <c r="Y451" s="3">
        <v>1</v>
      </c>
      <c r="AB451" s="4">
        <v>35000</v>
      </c>
      <c r="AC451" s="18">
        <f t="shared" si="138"/>
        <v>35000</v>
      </c>
      <c r="AD451" s="19">
        <f t="shared" si="139"/>
        <v>35000</v>
      </c>
      <c r="AE451" s="21">
        <f t="shared" si="134"/>
        <v>6700</v>
      </c>
      <c r="AF451" s="20">
        <f t="shared" si="140"/>
        <v>0</v>
      </c>
      <c r="AG451" s="20">
        <f t="shared" si="141"/>
        <v>0</v>
      </c>
      <c r="AH451" s="20">
        <f t="shared" si="142"/>
        <v>0</v>
      </c>
      <c r="AI451" s="20"/>
      <c r="AJ451" s="20"/>
      <c r="AK451" s="20">
        <f t="shared" si="143"/>
        <v>0</v>
      </c>
      <c r="AL451" s="171"/>
    </row>
    <row r="452" spans="1:38" ht="15.75" customHeight="1" x14ac:dyDescent="0.25">
      <c r="A452" s="3">
        <v>1300</v>
      </c>
      <c r="B452" s="14">
        <f t="shared" ref="B452:B515" si="149">IF(A452=A451,B451+1,1)</f>
        <v>1</v>
      </c>
      <c r="C452" s="9">
        <v>45148</v>
      </c>
      <c r="D452" s="3" t="s">
        <v>312</v>
      </c>
      <c r="E452" s="14" t="str">
        <f t="shared" si="135"/>
        <v>1300Domanski1</v>
      </c>
      <c r="F452" s="119" t="s">
        <v>1165</v>
      </c>
      <c r="G452" s="119" t="s">
        <v>873</v>
      </c>
      <c r="H452" s="119">
        <v>169321</v>
      </c>
      <c r="I452" s="10" t="s">
        <v>1170</v>
      </c>
      <c r="J452" s="14" t="str">
        <f t="shared" si="136"/>
        <v>Cambiar bolillero rueda izquierda.</v>
      </c>
      <c r="K452" s="3" t="s">
        <v>1512</v>
      </c>
      <c r="L452" s="3">
        <v>1</v>
      </c>
      <c r="M452" s="10" t="s">
        <v>1166</v>
      </c>
      <c r="N452" s="3" t="s">
        <v>208</v>
      </c>
      <c r="Q452" s="7">
        <f>+W452*0.8</f>
        <v>5314.32</v>
      </c>
      <c r="R452" s="7" t="s">
        <v>1479</v>
      </c>
      <c r="S452" s="8">
        <f>+(W452-Q452)/Q452</f>
        <v>0.25</v>
      </c>
      <c r="T452" s="11">
        <v>1</v>
      </c>
      <c r="W452" s="76">
        <v>6642.9</v>
      </c>
      <c r="X452" s="16">
        <f t="shared" si="148"/>
        <v>6642.9</v>
      </c>
      <c r="AC452" s="18">
        <f t="shared" si="138"/>
        <v>0</v>
      </c>
      <c r="AD452" s="19">
        <f t="shared" si="139"/>
        <v>0</v>
      </c>
      <c r="AE452" s="21">
        <f t="shared" ref="AE452:AE515" si="150">+(Q452)*T452</f>
        <v>5314.32</v>
      </c>
      <c r="AF452" s="20">
        <f t="shared" si="140"/>
        <v>27420.716666666671</v>
      </c>
      <c r="AG452" s="20">
        <f t="shared" si="141"/>
        <v>47398</v>
      </c>
      <c r="AH452" s="20">
        <f t="shared" si="142"/>
        <v>30000</v>
      </c>
      <c r="AI452" s="20"/>
      <c r="AJ452" s="20"/>
      <c r="AK452" s="20">
        <f t="shared" si="143"/>
        <v>77398</v>
      </c>
      <c r="AL452" s="171"/>
    </row>
    <row r="453" spans="1:38" ht="15.75" customHeight="1" x14ac:dyDescent="0.25">
      <c r="A453" s="3">
        <v>1300</v>
      </c>
      <c r="B453" s="14">
        <f t="shared" si="149"/>
        <v>2</v>
      </c>
      <c r="C453" s="9">
        <f>IF(A453=A452,C452,"")</f>
        <v>45148</v>
      </c>
      <c r="D453" s="3" t="str">
        <f>IF(A453=A452,D452,"")</f>
        <v>Domanski</v>
      </c>
      <c r="E453" s="14" t="str">
        <f t="shared" si="135"/>
        <v>1300Domanski2</v>
      </c>
      <c r="I453" s="10" t="s">
        <v>1171</v>
      </c>
      <c r="J453" s="14" t="str">
        <f t="shared" si="136"/>
        <v>Cambiar bolillero rueda izquierda. Cambiar cuatro bujes de parrilla.</v>
      </c>
      <c r="L453" s="3">
        <v>1</v>
      </c>
      <c r="M453" s="10" t="s">
        <v>1167</v>
      </c>
      <c r="N453" s="3" t="s">
        <v>208</v>
      </c>
      <c r="Q453" s="7">
        <f>+W453*0.8</f>
        <v>11238.480000000001</v>
      </c>
      <c r="S453" s="8">
        <f>+(W453-Q453)/Q453</f>
        <v>0.24999999999999989</v>
      </c>
      <c r="T453" s="11">
        <v>1</v>
      </c>
      <c r="W453" s="76">
        <v>14048.1</v>
      </c>
      <c r="X453" s="16">
        <f t="shared" si="148"/>
        <v>14048.1</v>
      </c>
      <c r="Y453" s="3">
        <v>1</v>
      </c>
      <c r="AB453" s="4">
        <v>30000</v>
      </c>
      <c r="AC453" s="18">
        <f t="shared" si="138"/>
        <v>30000</v>
      </c>
      <c r="AD453" s="19">
        <f t="shared" si="139"/>
        <v>30000</v>
      </c>
      <c r="AE453" s="21">
        <f t="shared" si="150"/>
        <v>11238.480000000001</v>
      </c>
      <c r="AF453" s="20">
        <f t="shared" si="140"/>
        <v>0</v>
      </c>
      <c r="AG453" s="20">
        <f t="shared" si="141"/>
        <v>0</v>
      </c>
      <c r="AH453" s="20">
        <f t="shared" si="142"/>
        <v>0</v>
      </c>
      <c r="AI453" s="20"/>
      <c r="AJ453" s="20"/>
      <c r="AK453" s="20">
        <f t="shared" si="143"/>
        <v>0</v>
      </c>
      <c r="AL453" s="171"/>
    </row>
    <row r="454" spans="1:38" ht="15.75" customHeight="1" x14ac:dyDescent="0.25">
      <c r="A454" s="3">
        <v>1300</v>
      </c>
      <c r="B454" s="14">
        <f t="shared" si="149"/>
        <v>3</v>
      </c>
      <c r="C454" s="9">
        <f>IF(A454=A453,C453,"")</f>
        <v>45148</v>
      </c>
      <c r="D454" s="3" t="str">
        <f>IF(A454=A453,D453,"")</f>
        <v>Domanski</v>
      </c>
      <c r="E454" s="14" t="str">
        <f t="shared" si="135"/>
        <v>1300Domanski3</v>
      </c>
      <c r="I454" s="10" t="s">
        <v>1172</v>
      </c>
      <c r="J454" s="14" t="str">
        <f t="shared" si="136"/>
        <v>Cambiar bolillero rueda izquierda. Cambiar cuatro bujes de parrilla. Cambiar bieleta rueda trasera derecha.</v>
      </c>
      <c r="L454" s="3">
        <v>1</v>
      </c>
      <c r="M454" s="10" t="s">
        <v>1168</v>
      </c>
      <c r="N454" s="3" t="s">
        <v>208</v>
      </c>
      <c r="Q454" s="7">
        <f>+W454*0.8</f>
        <v>6240</v>
      </c>
      <c r="S454" s="8">
        <f>+(W454-Q454)/Q454</f>
        <v>0.25</v>
      </c>
      <c r="T454" s="11">
        <v>2</v>
      </c>
      <c r="W454" s="76">
        <v>7800</v>
      </c>
      <c r="X454" s="16">
        <f t="shared" si="148"/>
        <v>15600</v>
      </c>
      <c r="AC454" s="18">
        <f t="shared" si="138"/>
        <v>0</v>
      </c>
      <c r="AD454" s="19">
        <f t="shared" si="139"/>
        <v>30000</v>
      </c>
      <c r="AE454" s="21">
        <f t="shared" si="150"/>
        <v>12480</v>
      </c>
      <c r="AF454" s="20">
        <f t="shared" si="140"/>
        <v>0</v>
      </c>
      <c r="AG454" s="20">
        <f t="shared" si="141"/>
        <v>0</v>
      </c>
      <c r="AH454" s="20">
        <f t="shared" si="142"/>
        <v>0</v>
      </c>
      <c r="AI454" s="20"/>
      <c r="AJ454" s="20"/>
      <c r="AK454" s="20">
        <f t="shared" si="143"/>
        <v>0</v>
      </c>
      <c r="AL454" s="171"/>
    </row>
    <row r="455" spans="1:38" ht="15.75" customHeight="1" x14ac:dyDescent="0.25">
      <c r="A455" s="3">
        <v>1300</v>
      </c>
      <c r="B455" s="14">
        <f t="shared" si="149"/>
        <v>4</v>
      </c>
      <c r="C455" s="9">
        <f>IF(A455=A454,C454,"")</f>
        <v>45148</v>
      </c>
      <c r="D455" s="3" t="str">
        <f>IF(A455=A454,D454,"")</f>
        <v>Domanski</v>
      </c>
      <c r="E455" s="14" t="str">
        <f t="shared" si="135"/>
        <v>1300Domanski4</v>
      </c>
      <c r="J455" s="14" t="str">
        <f t="shared" si="136"/>
        <v xml:space="preserve">Cambiar bolillero rueda izquierda. Cambiar cuatro bujes de parrilla. Cambiar bieleta rueda trasera derecha. </v>
      </c>
      <c r="L455" s="3">
        <v>1</v>
      </c>
      <c r="M455" s="10" t="s">
        <v>1168</v>
      </c>
      <c r="N455" s="3" t="s">
        <v>84</v>
      </c>
      <c r="Q455" s="7">
        <f>+W455/(1+S455)</f>
        <v>4627.916666666667</v>
      </c>
      <c r="R455" s="3"/>
      <c r="S455" s="8">
        <v>0.2</v>
      </c>
      <c r="T455" s="11">
        <v>2</v>
      </c>
      <c r="W455" s="76">
        <v>5553.5</v>
      </c>
      <c r="X455" s="16">
        <f t="shared" si="148"/>
        <v>11107</v>
      </c>
      <c r="AC455" s="18">
        <f t="shared" si="138"/>
        <v>0</v>
      </c>
      <c r="AD455" s="19">
        <f t="shared" si="139"/>
        <v>30000</v>
      </c>
      <c r="AE455" s="21">
        <f t="shared" si="150"/>
        <v>9255.8333333333339</v>
      </c>
      <c r="AF455" s="20">
        <f t="shared" si="140"/>
        <v>0</v>
      </c>
      <c r="AG455" s="20">
        <f t="shared" si="141"/>
        <v>0</v>
      </c>
      <c r="AH455" s="20">
        <f t="shared" si="142"/>
        <v>0</v>
      </c>
      <c r="AI455" s="20"/>
      <c r="AJ455" s="20"/>
      <c r="AK455" s="20">
        <f t="shared" si="143"/>
        <v>0</v>
      </c>
      <c r="AL455" s="171"/>
    </row>
    <row r="456" spans="1:38" ht="15.75" customHeight="1" x14ac:dyDescent="0.25">
      <c r="A456" s="3">
        <v>1301</v>
      </c>
      <c r="B456" s="14">
        <f t="shared" si="149"/>
        <v>1</v>
      </c>
      <c r="C456" s="9">
        <v>45149</v>
      </c>
      <c r="D456" s="3" t="s">
        <v>767</v>
      </c>
      <c r="E456" s="14" t="str">
        <f t="shared" si="135"/>
        <v>1301Isasis Luciana1</v>
      </c>
      <c r="F456" s="119" t="s">
        <v>1177</v>
      </c>
      <c r="G456" s="119" t="s">
        <v>999</v>
      </c>
      <c r="H456" s="119">
        <v>124754</v>
      </c>
      <c r="J456" s="14">
        <f t="shared" si="136"/>
        <v>0</v>
      </c>
      <c r="K456" s="3" t="s">
        <v>1511</v>
      </c>
      <c r="L456" s="3">
        <v>1</v>
      </c>
      <c r="R456" s="7" t="s">
        <v>1478</v>
      </c>
      <c r="S456" s="8"/>
      <c r="W456" s="76"/>
      <c r="X456" s="16">
        <f t="shared" si="148"/>
        <v>0</v>
      </c>
      <c r="AC456" s="18">
        <f t="shared" si="138"/>
        <v>0</v>
      </c>
      <c r="AD456" s="19">
        <f t="shared" si="139"/>
        <v>0</v>
      </c>
      <c r="AE456" s="21">
        <f t="shared" si="150"/>
        <v>0</v>
      </c>
      <c r="AF456" s="20">
        <f t="shared" si="140"/>
        <v>16060</v>
      </c>
      <c r="AG456" s="20">
        <f t="shared" si="141"/>
        <v>36400</v>
      </c>
      <c r="AH456" s="20">
        <f t="shared" si="142"/>
        <v>32000</v>
      </c>
      <c r="AI456" s="20"/>
      <c r="AJ456" s="20"/>
      <c r="AK456" s="20">
        <f t="shared" si="143"/>
        <v>68400</v>
      </c>
      <c r="AL456" s="171"/>
    </row>
    <row r="457" spans="1:38" ht="15.75" customHeight="1" x14ac:dyDescent="0.25">
      <c r="A457" s="3">
        <v>1301</v>
      </c>
      <c r="B457" s="14">
        <f t="shared" si="149"/>
        <v>2</v>
      </c>
      <c r="C457" s="9">
        <f t="shared" ref="C457:C462" si="151">IF(A457=A456,C456,"")</f>
        <v>45149</v>
      </c>
      <c r="D457" s="3" t="str">
        <f t="shared" ref="D457:D462" si="152">IF(A457=A456,D456,"")</f>
        <v>Isasis Luciana</v>
      </c>
      <c r="E457" s="14" t="str">
        <f t="shared" si="135"/>
        <v>1301Isasis Luciana2</v>
      </c>
      <c r="I457" s="10" t="s">
        <v>121</v>
      </c>
      <c r="J457" s="14" t="str">
        <f t="shared" si="136"/>
        <v>0 Service cambio de aceite y filtros.</v>
      </c>
      <c r="L457" s="3">
        <v>1</v>
      </c>
      <c r="M457" s="10" t="s">
        <v>1176</v>
      </c>
      <c r="N457" s="3" t="s">
        <v>101</v>
      </c>
      <c r="Q457" s="7">
        <f>+W457*0.8</f>
        <v>3600</v>
      </c>
      <c r="S457" s="8">
        <f>+(W457-Q457)/Q457</f>
        <v>0.25</v>
      </c>
      <c r="T457" s="11">
        <v>1</v>
      </c>
      <c r="W457" s="76">
        <v>4500</v>
      </c>
      <c r="X457" s="16">
        <f t="shared" si="148"/>
        <v>4500</v>
      </c>
      <c r="AC457" s="18">
        <f t="shared" si="138"/>
        <v>0</v>
      </c>
      <c r="AD457" s="19">
        <f t="shared" si="139"/>
        <v>0</v>
      </c>
      <c r="AE457" s="21">
        <f t="shared" si="150"/>
        <v>3600</v>
      </c>
      <c r="AF457" s="20">
        <f t="shared" si="140"/>
        <v>0</v>
      </c>
      <c r="AG457" s="20">
        <f t="shared" si="141"/>
        <v>0</v>
      </c>
      <c r="AH457" s="20">
        <f t="shared" si="142"/>
        <v>0</v>
      </c>
      <c r="AI457" s="20"/>
      <c r="AJ457" s="20"/>
      <c r="AK457" s="20">
        <f t="shared" si="143"/>
        <v>0</v>
      </c>
      <c r="AL457" s="171"/>
    </row>
    <row r="458" spans="1:38" ht="15.75" customHeight="1" x14ac:dyDescent="0.25">
      <c r="A458" s="3">
        <v>1301</v>
      </c>
      <c r="B458" s="14">
        <f t="shared" si="149"/>
        <v>3</v>
      </c>
      <c r="C458" s="9">
        <f t="shared" si="151"/>
        <v>45149</v>
      </c>
      <c r="D458" s="3" t="str">
        <f t="shared" si="152"/>
        <v>Isasis Luciana</v>
      </c>
      <c r="E458" s="14" t="str">
        <f t="shared" si="135"/>
        <v>1301Isasis Luciana3</v>
      </c>
      <c r="I458" s="10" t="s">
        <v>1178</v>
      </c>
      <c r="J458" s="14" t="str">
        <f t="shared" si="136"/>
        <v>0 Service cambio de aceite y filtros. Recambio de bulbo de presión de aceite.</v>
      </c>
      <c r="L458" s="3">
        <v>1</v>
      </c>
      <c r="M458" s="10" t="s">
        <v>1179</v>
      </c>
      <c r="N458" s="3" t="s">
        <v>84</v>
      </c>
      <c r="Q458" s="7">
        <v>1360</v>
      </c>
      <c r="S458" s="8">
        <v>1.9427743571169866</v>
      </c>
      <c r="T458" s="11">
        <v>4</v>
      </c>
      <c r="W458" s="76">
        <v>3575</v>
      </c>
      <c r="X458" s="16">
        <f t="shared" si="148"/>
        <v>14300</v>
      </c>
      <c r="AC458" s="18">
        <f t="shared" si="138"/>
        <v>0</v>
      </c>
      <c r="AD458" s="19">
        <f t="shared" si="139"/>
        <v>0</v>
      </c>
      <c r="AE458" s="21">
        <f t="shared" si="150"/>
        <v>5440</v>
      </c>
      <c r="AF458" s="20">
        <f t="shared" si="140"/>
        <v>0</v>
      </c>
      <c r="AG458" s="20">
        <f t="shared" si="141"/>
        <v>0</v>
      </c>
      <c r="AH458" s="20">
        <f t="shared" si="142"/>
        <v>0</v>
      </c>
      <c r="AI458" s="20"/>
      <c r="AJ458" s="20"/>
      <c r="AK458" s="20">
        <f t="shared" si="143"/>
        <v>0</v>
      </c>
      <c r="AL458" s="171"/>
    </row>
    <row r="459" spans="1:38" ht="15.75" customHeight="1" x14ac:dyDescent="0.25">
      <c r="A459" s="3">
        <v>1301</v>
      </c>
      <c r="B459" s="14">
        <f t="shared" si="149"/>
        <v>4</v>
      </c>
      <c r="C459" s="9">
        <f t="shared" si="151"/>
        <v>45149</v>
      </c>
      <c r="D459" s="3" t="str">
        <f t="shared" si="152"/>
        <v>Isasis Luciana</v>
      </c>
      <c r="E459" s="14" t="str">
        <f t="shared" si="135"/>
        <v>1301Isasis Luciana4</v>
      </c>
      <c r="I459" s="10" t="s">
        <v>1140</v>
      </c>
      <c r="J459" s="14" t="str">
        <f t="shared" si="136"/>
        <v>0 Service cambio de aceite y filtros. Recambio de bulbo de presión de aceite. Lavado de motor.</v>
      </c>
      <c r="L459" s="3">
        <v>1</v>
      </c>
      <c r="M459" s="10" t="s">
        <v>21</v>
      </c>
      <c r="N459" s="3" t="s">
        <v>84</v>
      </c>
      <c r="Q459" s="7">
        <v>1800</v>
      </c>
      <c r="S459" s="8">
        <f>+(W459-Q459)/Q459</f>
        <v>0.66666666666666663</v>
      </c>
      <c r="T459" s="11">
        <v>1</v>
      </c>
      <c r="W459" s="76">
        <v>3000</v>
      </c>
      <c r="X459" s="16">
        <f t="shared" si="148"/>
        <v>3000</v>
      </c>
      <c r="AC459" s="18">
        <f t="shared" si="138"/>
        <v>0</v>
      </c>
      <c r="AD459" s="19">
        <f t="shared" si="139"/>
        <v>0</v>
      </c>
      <c r="AE459" s="21">
        <f t="shared" si="150"/>
        <v>1800</v>
      </c>
      <c r="AF459" s="20">
        <f t="shared" si="140"/>
        <v>0</v>
      </c>
      <c r="AG459" s="20">
        <f t="shared" si="141"/>
        <v>0</v>
      </c>
      <c r="AH459" s="20">
        <f t="shared" si="142"/>
        <v>0</v>
      </c>
      <c r="AI459" s="20"/>
      <c r="AJ459" s="20"/>
      <c r="AK459" s="20">
        <f t="shared" si="143"/>
        <v>0</v>
      </c>
      <c r="AL459" s="171"/>
    </row>
    <row r="460" spans="1:38" ht="15.75" customHeight="1" x14ac:dyDescent="0.25">
      <c r="A460" s="3">
        <v>1301</v>
      </c>
      <c r="B460" s="14">
        <f t="shared" si="149"/>
        <v>5</v>
      </c>
      <c r="C460" s="9">
        <f t="shared" si="151"/>
        <v>45149</v>
      </c>
      <c r="D460" s="3" t="str">
        <f t="shared" si="152"/>
        <v>Isasis Luciana</v>
      </c>
      <c r="E460" s="14" t="str">
        <f t="shared" si="135"/>
        <v>1301Isasis Luciana5</v>
      </c>
      <c r="I460" s="10" t="s">
        <v>1180</v>
      </c>
      <c r="J460" s="14" t="str">
        <f t="shared" si="136"/>
        <v>0 Service cambio de aceite y filtros. Recambio de bulbo de presión de aceite. Lavado de motor. Control neumáticos, bujías, luces, tren delantero, correa, escobilla.</v>
      </c>
      <c r="L460" s="3">
        <v>1</v>
      </c>
      <c r="M460" s="10" t="s">
        <v>19</v>
      </c>
      <c r="N460" s="3" t="s">
        <v>84</v>
      </c>
      <c r="Q460" s="7">
        <v>2400</v>
      </c>
      <c r="S460" s="8">
        <f>+(W460-Q460)/Q460</f>
        <v>0.83333333333333337</v>
      </c>
      <c r="T460" s="11">
        <v>1</v>
      </c>
      <c r="W460" s="76">
        <v>4400</v>
      </c>
      <c r="X460" s="16">
        <f t="shared" si="148"/>
        <v>4400</v>
      </c>
      <c r="Y460" s="3">
        <v>1</v>
      </c>
      <c r="AB460" s="4">
        <v>32000</v>
      </c>
      <c r="AC460" s="18">
        <f t="shared" si="138"/>
        <v>32000</v>
      </c>
      <c r="AD460" s="19">
        <f t="shared" si="139"/>
        <v>32000</v>
      </c>
      <c r="AE460" s="21">
        <f t="shared" si="150"/>
        <v>2400</v>
      </c>
      <c r="AF460" s="20">
        <f t="shared" si="140"/>
        <v>0</v>
      </c>
      <c r="AG460" s="20">
        <f t="shared" si="141"/>
        <v>0</v>
      </c>
      <c r="AH460" s="20">
        <f t="shared" si="142"/>
        <v>0</v>
      </c>
      <c r="AI460" s="20"/>
      <c r="AJ460" s="20"/>
      <c r="AK460" s="20">
        <f t="shared" si="143"/>
        <v>0</v>
      </c>
      <c r="AL460" s="171"/>
    </row>
    <row r="461" spans="1:38" ht="15.75" customHeight="1" x14ac:dyDescent="0.25">
      <c r="A461" s="3">
        <v>1301</v>
      </c>
      <c r="B461" s="14">
        <f t="shared" si="149"/>
        <v>6</v>
      </c>
      <c r="C461" s="9">
        <f t="shared" si="151"/>
        <v>45149</v>
      </c>
      <c r="D461" s="3" t="str">
        <f t="shared" si="152"/>
        <v>Isasis Luciana</v>
      </c>
      <c r="E461" s="14" t="str">
        <f t="shared" si="135"/>
        <v>1301Isasis Luciana6</v>
      </c>
      <c r="I461" s="10" t="s">
        <v>1185</v>
      </c>
      <c r="J461" s="14" t="str">
        <f t="shared" si="136"/>
        <v>0 Service cambio de aceite y filtros. Recambio de bulbo de presión de aceite. Lavado de motor. Control neumáticos, bujías, luces, tren delantero, correa, escobilla. Cambio de lámparas</v>
      </c>
      <c r="L461" s="3">
        <v>1</v>
      </c>
      <c r="M461" s="10" t="s">
        <v>114</v>
      </c>
      <c r="N461" s="3" t="s">
        <v>84</v>
      </c>
      <c r="Q461" s="7">
        <v>2400</v>
      </c>
      <c r="S461" s="8">
        <f>+(W461-Q461)/Q461</f>
        <v>0.33333333333333331</v>
      </c>
      <c r="T461" s="11">
        <v>1</v>
      </c>
      <c r="W461" s="76">
        <v>3200</v>
      </c>
      <c r="X461" s="16">
        <f t="shared" si="148"/>
        <v>3200</v>
      </c>
      <c r="AC461" s="18">
        <f t="shared" si="138"/>
        <v>0</v>
      </c>
      <c r="AD461" s="19">
        <f t="shared" si="139"/>
        <v>32000</v>
      </c>
      <c r="AE461" s="21">
        <f t="shared" si="150"/>
        <v>2400</v>
      </c>
      <c r="AF461" s="20">
        <f t="shared" si="140"/>
        <v>0</v>
      </c>
      <c r="AG461" s="20">
        <f t="shared" si="141"/>
        <v>0</v>
      </c>
      <c r="AH461" s="20">
        <f t="shared" si="142"/>
        <v>0</v>
      </c>
      <c r="AI461" s="20"/>
      <c r="AJ461" s="20"/>
      <c r="AK461" s="20">
        <f t="shared" si="143"/>
        <v>0</v>
      </c>
      <c r="AL461" s="171"/>
    </row>
    <row r="462" spans="1:38" ht="15.75" customHeight="1" x14ac:dyDescent="0.25">
      <c r="A462" s="3">
        <v>1301</v>
      </c>
      <c r="B462" s="14">
        <f t="shared" si="149"/>
        <v>7</v>
      </c>
      <c r="C462" s="9">
        <f t="shared" si="151"/>
        <v>45149</v>
      </c>
      <c r="D462" s="3" t="str">
        <f t="shared" si="152"/>
        <v>Isasis Luciana</v>
      </c>
      <c r="E462" s="14" t="str">
        <f t="shared" si="135"/>
        <v>1301Isasis Luciana7</v>
      </c>
      <c r="J462" s="14" t="str">
        <f t="shared" si="136"/>
        <v xml:space="preserve">0 Service cambio de aceite y filtros. Recambio de bulbo de presión de aceite. Lavado de motor. Control neumáticos, bujías, luces, tren delantero, correa, escobilla. Cambio de lámparas </v>
      </c>
      <c r="L462" s="3">
        <v>1</v>
      </c>
      <c r="M462" s="10" t="s">
        <v>757</v>
      </c>
      <c r="N462" s="3" t="s">
        <v>84</v>
      </c>
      <c r="Q462" s="7">
        <v>2000</v>
      </c>
      <c r="S462" s="8">
        <f>+(W462-Q462)/Q462</f>
        <v>0.5</v>
      </c>
      <c r="T462" s="11">
        <v>1</v>
      </c>
      <c r="W462" s="76">
        <v>3000</v>
      </c>
      <c r="X462" s="16">
        <f t="shared" si="148"/>
        <v>3000</v>
      </c>
      <c r="AC462" s="18">
        <f t="shared" si="138"/>
        <v>0</v>
      </c>
      <c r="AD462" s="19">
        <f t="shared" si="139"/>
        <v>32000</v>
      </c>
      <c r="AE462" s="21">
        <f t="shared" si="150"/>
        <v>2000</v>
      </c>
      <c r="AF462" s="20">
        <f t="shared" si="140"/>
        <v>0</v>
      </c>
      <c r="AG462" s="20">
        <f t="shared" si="141"/>
        <v>0</v>
      </c>
      <c r="AH462" s="20">
        <f t="shared" si="142"/>
        <v>0</v>
      </c>
      <c r="AI462" s="20"/>
      <c r="AJ462" s="20"/>
      <c r="AK462" s="20">
        <f t="shared" si="143"/>
        <v>0</v>
      </c>
      <c r="AL462" s="171"/>
    </row>
    <row r="463" spans="1:38" ht="15.75" customHeight="1" x14ac:dyDescent="0.25">
      <c r="A463" s="3">
        <v>1301</v>
      </c>
      <c r="B463" s="14">
        <f t="shared" si="149"/>
        <v>8</v>
      </c>
      <c r="C463" s="9">
        <v>45149</v>
      </c>
      <c r="D463" s="3" t="s">
        <v>767</v>
      </c>
      <c r="E463" s="14" t="str">
        <f t="shared" si="135"/>
        <v>1301Isasis Luciana8</v>
      </c>
      <c r="J463" s="14" t="str">
        <f t="shared" si="136"/>
        <v xml:space="preserve">0 Service cambio de aceite y filtros. Recambio de bulbo de presión de aceite. Lavado de motor. Control neumáticos, bujías, luces, tren delantero, correa, escobilla. Cambio de lámparas  </v>
      </c>
      <c r="L463" s="3">
        <v>1</v>
      </c>
      <c r="M463" s="10" t="s">
        <v>1186</v>
      </c>
      <c r="N463" s="3" t="s">
        <v>84</v>
      </c>
      <c r="Q463" s="7">
        <f>+W463/(1+S463)</f>
        <v>1666.6666666666667</v>
      </c>
      <c r="R463" s="3"/>
      <c r="S463" s="8">
        <v>0.2</v>
      </c>
      <c r="T463" s="11">
        <v>1</v>
      </c>
      <c r="W463" s="76">
        <v>2000</v>
      </c>
      <c r="X463" s="16">
        <f t="shared" si="148"/>
        <v>2000</v>
      </c>
      <c r="AC463" s="18">
        <f t="shared" si="138"/>
        <v>0</v>
      </c>
      <c r="AD463" s="19">
        <f t="shared" si="139"/>
        <v>32000</v>
      </c>
      <c r="AE463" s="21">
        <f t="shared" si="150"/>
        <v>1666.6666666666667</v>
      </c>
      <c r="AF463" s="20">
        <f t="shared" si="140"/>
        <v>0</v>
      </c>
      <c r="AG463" s="20">
        <f t="shared" si="141"/>
        <v>0</v>
      </c>
      <c r="AH463" s="20">
        <f t="shared" si="142"/>
        <v>0</v>
      </c>
      <c r="AI463" s="20"/>
      <c r="AJ463" s="20"/>
      <c r="AK463" s="20">
        <f t="shared" si="143"/>
        <v>0</v>
      </c>
      <c r="AL463" s="171"/>
    </row>
    <row r="464" spans="1:38" ht="15.75" customHeight="1" x14ac:dyDescent="0.25">
      <c r="A464" s="3">
        <v>1301</v>
      </c>
      <c r="B464" s="14">
        <f t="shared" si="149"/>
        <v>9</v>
      </c>
      <c r="C464" s="9">
        <v>45149</v>
      </c>
      <c r="D464" s="3" t="s">
        <v>767</v>
      </c>
      <c r="E464" s="14" t="str">
        <f t="shared" si="135"/>
        <v>1301Isasis Luciana9</v>
      </c>
      <c r="J464" s="14" t="str">
        <f t="shared" si="136"/>
        <v xml:space="preserve">0 Service cambio de aceite y filtros. Recambio de bulbo de presión de aceite. Lavado de motor. Control neumáticos, bujías, luces, tren delantero, correa, escobilla. Cambio de lámparas   </v>
      </c>
      <c r="L464" s="3">
        <v>1</v>
      </c>
      <c r="M464" s="10" t="s">
        <v>1184</v>
      </c>
      <c r="N464" s="3" t="s">
        <v>84</v>
      </c>
      <c r="Q464" s="7">
        <f>+W464/(1+S464)</f>
        <v>833.33333333333337</v>
      </c>
      <c r="R464" s="3"/>
      <c r="S464" s="8">
        <v>0.2</v>
      </c>
      <c r="T464" s="11">
        <v>2</v>
      </c>
      <c r="W464" s="76">
        <v>1000</v>
      </c>
      <c r="X464" s="16">
        <f t="shared" si="148"/>
        <v>2000</v>
      </c>
      <c r="AC464" s="18">
        <f t="shared" si="138"/>
        <v>0</v>
      </c>
      <c r="AD464" s="19">
        <f t="shared" si="139"/>
        <v>32000</v>
      </c>
      <c r="AE464" s="21">
        <f t="shared" si="150"/>
        <v>1666.6666666666667</v>
      </c>
      <c r="AF464" s="20">
        <f t="shared" si="140"/>
        <v>0</v>
      </c>
      <c r="AG464" s="20">
        <f t="shared" si="141"/>
        <v>0</v>
      </c>
      <c r="AH464" s="20">
        <f t="shared" si="142"/>
        <v>0</v>
      </c>
      <c r="AI464" s="20"/>
      <c r="AJ464" s="20"/>
      <c r="AK464" s="20">
        <f t="shared" si="143"/>
        <v>0</v>
      </c>
      <c r="AL464" s="171"/>
    </row>
    <row r="465" spans="1:38" ht="15.75" customHeight="1" x14ac:dyDescent="0.25">
      <c r="A465" s="3">
        <v>1302</v>
      </c>
      <c r="B465" s="14">
        <f t="shared" si="149"/>
        <v>1</v>
      </c>
      <c r="C465" s="9">
        <v>45149</v>
      </c>
      <c r="D465" s="3" t="s">
        <v>1181</v>
      </c>
      <c r="E465" s="14" t="str">
        <f t="shared" si="135"/>
        <v>1302Silveira Pililo1</v>
      </c>
      <c r="F465" s="119" t="s">
        <v>1182</v>
      </c>
      <c r="G465" s="119" t="s">
        <v>1183</v>
      </c>
      <c r="J465" s="14">
        <f t="shared" si="136"/>
        <v>0</v>
      </c>
      <c r="K465" s="3" t="s">
        <v>1541</v>
      </c>
      <c r="L465" s="3">
        <v>1</v>
      </c>
      <c r="M465" s="10" t="s">
        <v>693</v>
      </c>
      <c r="N465" s="3" t="s">
        <v>101</v>
      </c>
      <c r="Q465" s="7">
        <f>+W465*0.8</f>
        <v>21888</v>
      </c>
      <c r="R465" s="3" t="s">
        <v>1480</v>
      </c>
      <c r="S465" s="8">
        <f>+(W465-Q465)/Q465</f>
        <v>0.25</v>
      </c>
      <c r="T465" s="11">
        <v>1</v>
      </c>
      <c r="W465" s="76">
        <v>27360</v>
      </c>
      <c r="X465" s="16">
        <f t="shared" si="148"/>
        <v>27360</v>
      </c>
      <c r="AC465" s="18">
        <f t="shared" si="138"/>
        <v>0</v>
      </c>
      <c r="AD465" s="19">
        <f t="shared" si="139"/>
        <v>0</v>
      </c>
      <c r="AE465" s="21">
        <f t="shared" si="150"/>
        <v>21888</v>
      </c>
      <c r="AF465" s="20">
        <f t="shared" si="140"/>
        <v>68171.33</v>
      </c>
      <c r="AG465" s="20">
        <f t="shared" si="141"/>
        <v>46360</v>
      </c>
      <c r="AH465" s="20">
        <f t="shared" si="142"/>
        <v>50000</v>
      </c>
      <c r="AI465" s="20"/>
      <c r="AJ465" s="20"/>
      <c r="AK465" s="20">
        <f t="shared" si="143"/>
        <v>96360</v>
      </c>
      <c r="AL465" s="171"/>
    </row>
    <row r="466" spans="1:38" ht="15.75" customHeight="1" x14ac:dyDescent="0.25">
      <c r="A466" s="3">
        <v>1302</v>
      </c>
      <c r="B466" s="14">
        <f t="shared" si="149"/>
        <v>2</v>
      </c>
      <c r="C466" s="9">
        <v>45157</v>
      </c>
      <c r="D466" s="3" t="s">
        <v>1181</v>
      </c>
      <c r="E466" s="14" t="str">
        <f t="shared" si="135"/>
        <v>1302Silveira Pililo2</v>
      </c>
      <c r="J466" s="14" t="str">
        <f t="shared" si="136"/>
        <v xml:space="preserve">0 </v>
      </c>
      <c r="L466" s="3">
        <v>1</v>
      </c>
      <c r="M466" s="10" t="s">
        <v>1286</v>
      </c>
      <c r="N466" s="3" t="s">
        <v>841</v>
      </c>
      <c r="Q466" s="7">
        <f>W466</f>
        <v>2800</v>
      </c>
      <c r="S466" s="8">
        <v>0</v>
      </c>
      <c r="T466" s="11">
        <v>1</v>
      </c>
      <c r="W466" s="76">
        <v>2800</v>
      </c>
      <c r="X466" s="16">
        <f t="shared" si="148"/>
        <v>2800</v>
      </c>
      <c r="AC466" s="18">
        <f t="shared" si="138"/>
        <v>0</v>
      </c>
      <c r="AD466" s="19">
        <f t="shared" si="139"/>
        <v>0</v>
      </c>
      <c r="AE466" s="21">
        <f t="shared" si="150"/>
        <v>2800</v>
      </c>
      <c r="AF466" s="20">
        <f t="shared" si="140"/>
        <v>0</v>
      </c>
      <c r="AG466" s="20">
        <f t="shared" si="141"/>
        <v>0</v>
      </c>
      <c r="AH466" s="20">
        <f t="shared" si="142"/>
        <v>0</v>
      </c>
      <c r="AI466" s="20"/>
      <c r="AJ466" s="20"/>
      <c r="AK466" s="20">
        <f t="shared" si="143"/>
        <v>0</v>
      </c>
      <c r="AL466" s="171"/>
    </row>
    <row r="467" spans="1:38" ht="15.75" customHeight="1" x14ac:dyDescent="0.25">
      <c r="A467" s="3">
        <v>1302</v>
      </c>
      <c r="B467" s="14">
        <f t="shared" si="149"/>
        <v>3</v>
      </c>
      <c r="C467" s="9">
        <v>45157</v>
      </c>
      <c r="D467" s="3" t="s">
        <v>1181</v>
      </c>
      <c r="E467" s="14" t="str">
        <f t="shared" si="135"/>
        <v>1302Silveira Pililo3</v>
      </c>
      <c r="J467" s="14" t="str">
        <f t="shared" si="136"/>
        <v xml:space="preserve">0  </v>
      </c>
      <c r="L467" s="3">
        <v>1</v>
      </c>
      <c r="M467" s="10" t="s">
        <v>1287</v>
      </c>
      <c r="N467" s="3" t="s">
        <v>84</v>
      </c>
      <c r="Q467" s="7">
        <v>2150</v>
      </c>
      <c r="S467" s="8">
        <f>+(W467-Q467)/Q467</f>
        <v>2.9069767441860463</v>
      </c>
      <c r="T467" s="11">
        <v>1</v>
      </c>
      <c r="W467" s="76">
        <v>8400</v>
      </c>
      <c r="X467" s="16">
        <f t="shared" si="148"/>
        <v>8400</v>
      </c>
      <c r="AC467" s="18">
        <f t="shared" si="138"/>
        <v>0</v>
      </c>
      <c r="AD467" s="19">
        <f t="shared" si="139"/>
        <v>0</v>
      </c>
      <c r="AE467" s="21">
        <f t="shared" si="150"/>
        <v>2150</v>
      </c>
      <c r="AF467" s="20">
        <f t="shared" si="140"/>
        <v>0</v>
      </c>
      <c r="AG467" s="20">
        <f t="shared" si="141"/>
        <v>0</v>
      </c>
      <c r="AH467" s="20">
        <f t="shared" si="142"/>
        <v>0</v>
      </c>
      <c r="AI467" s="20"/>
      <c r="AJ467" s="20"/>
      <c r="AK467" s="20">
        <f t="shared" si="143"/>
        <v>0</v>
      </c>
      <c r="AL467" s="171"/>
    </row>
    <row r="468" spans="1:38" ht="15.75" customHeight="1" x14ac:dyDescent="0.25">
      <c r="A468" s="3">
        <v>1302</v>
      </c>
      <c r="B468" s="14">
        <f t="shared" si="149"/>
        <v>4</v>
      </c>
      <c r="C468" s="9">
        <v>45157</v>
      </c>
      <c r="D468" s="3" t="s">
        <v>1181</v>
      </c>
      <c r="E468" s="14" t="str">
        <f t="shared" si="135"/>
        <v>1302Silveira Pililo4</v>
      </c>
      <c r="I468" s="10" t="s">
        <v>1288</v>
      </c>
      <c r="J468" s="14" t="str">
        <f t="shared" si="136"/>
        <v>0   Desarmar distribucuión completa. Cambiar bomba de agua limpieza de zona.</v>
      </c>
      <c r="L468" s="3">
        <v>1</v>
      </c>
      <c r="M468" s="10" t="s">
        <v>1293</v>
      </c>
      <c r="N468" s="3" t="s">
        <v>84</v>
      </c>
      <c r="Q468" s="95">
        <v>41333.33</v>
      </c>
      <c r="R468" s="103"/>
      <c r="S468" s="96">
        <v>0.2</v>
      </c>
      <c r="T468" s="11">
        <v>1</v>
      </c>
      <c r="W468" s="76">
        <v>7800</v>
      </c>
      <c r="X468" s="16">
        <f t="shared" si="148"/>
        <v>7800</v>
      </c>
      <c r="Y468" s="3">
        <v>1</v>
      </c>
      <c r="AB468" s="4">
        <v>50000</v>
      </c>
      <c r="AC468" s="18">
        <f t="shared" si="138"/>
        <v>50000</v>
      </c>
      <c r="AD468" s="19">
        <f t="shared" si="139"/>
        <v>50000</v>
      </c>
      <c r="AE468" s="21">
        <f t="shared" si="150"/>
        <v>41333.33</v>
      </c>
      <c r="AF468" s="20">
        <f t="shared" si="140"/>
        <v>0</v>
      </c>
      <c r="AG468" s="20">
        <f t="shared" si="141"/>
        <v>0</v>
      </c>
      <c r="AH468" s="20">
        <f t="shared" si="142"/>
        <v>0</v>
      </c>
      <c r="AI468" s="20"/>
      <c r="AJ468" s="20"/>
      <c r="AK468" s="20">
        <f t="shared" si="143"/>
        <v>0</v>
      </c>
      <c r="AL468" s="171"/>
    </row>
    <row r="469" spans="1:38" ht="15.75" customHeight="1" x14ac:dyDescent="0.25">
      <c r="A469" s="3">
        <v>1302</v>
      </c>
      <c r="B469" s="14">
        <f t="shared" si="149"/>
        <v>5</v>
      </c>
      <c r="C469" s="9">
        <f>IF(A469=A468,C468,"")</f>
        <v>45157</v>
      </c>
      <c r="D469" s="3" t="str">
        <f>IF(A469=A468,D468,"")</f>
        <v>Silveira Pililo</v>
      </c>
      <c r="E469" s="14" t="str">
        <f t="shared" si="135"/>
        <v>1302Silveira Pililo5</v>
      </c>
      <c r="I469" s="10" t="s">
        <v>1289</v>
      </c>
      <c r="J469" s="14" t="str">
        <f t="shared" si="136"/>
        <v>0   Desarmar distribucuión completa. Cambiar bomba de agua limpieza de zona. Armado total, puesta a punto.</v>
      </c>
      <c r="L469" s="3">
        <v>1</v>
      </c>
      <c r="S469" s="8"/>
      <c r="W469" s="76"/>
      <c r="X469" s="16">
        <f t="shared" si="148"/>
        <v>0</v>
      </c>
      <c r="AC469" s="18">
        <f t="shared" si="138"/>
        <v>0</v>
      </c>
      <c r="AD469" s="19">
        <f t="shared" si="139"/>
        <v>50000</v>
      </c>
      <c r="AE469" s="21">
        <f t="shared" si="150"/>
        <v>0</v>
      </c>
      <c r="AF469" s="20">
        <f t="shared" si="140"/>
        <v>0</v>
      </c>
      <c r="AG469" s="20">
        <f t="shared" si="141"/>
        <v>0</v>
      </c>
      <c r="AH469" s="20">
        <f t="shared" si="142"/>
        <v>0</v>
      </c>
      <c r="AI469" s="20"/>
      <c r="AJ469" s="20"/>
      <c r="AK469" s="20">
        <f t="shared" si="143"/>
        <v>0</v>
      </c>
      <c r="AL469" s="171"/>
    </row>
    <row r="470" spans="1:38" ht="15.75" customHeight="1" x14ac:dyDescent="0.25">
      <c r="A470" s="3">
        <v>1302</v>
      </c>
      <c r="B470" s="14">
        <f t="shared" si="149"/>
        <v>6</v>
      </c>
      <c r="C470" s="9">
        <f>IF(A470=A469,C469,"")</f>
        <v>45157</v>
      </c>
      <c r="D470" s="3" t="str">
        <f>IF(A470=A469,D469,"")</f>
        <v>Silveira Pililo</v>
      </c>
      <c r="E470" s="14" t="str">
        <f t="shared" si="135"/>
        <v>1302Silveira Pililo6</v>
      </c>
      <c r="I470" s="10" t="s">
        <v>1290</v>
      </c>
      <c r="J470" s="14" t="str">
        <f t="shared" si="136"/>
        <v>0   Desarmar distribucuión completa. Cambiar bomba de agua limpieza de zona. Armado total, puesta a punto. Sacar semi eje lado derecho, cambiar retén salida de caja.</v>
      </c>
      <c r="L470" s="3">
        <v>1</v>
      </c>
      <c r="S470" s="8"/>
      <c r="W470" s="76"/>
      <c r="X470" s="16">
        <f t="shared" si="148"/>
        <v>0</v>
      </c>
      <c r="AC470" s="18">
        <f t="shared" si="138"/>
        <v>0</v>
      </c>
      <c r="AD470" s="19">
        <f t="shared" si="139"/>
        <v>50000</v>
      </c>
      <c r="AE470" s="21">
        <f t="shared" si="150"/>
        <v>0</v>
      </c>
      <c r="AF470" s="20">
        <f t="shared" si="140"/>
        <v>0</v>
      </c>
      <c r="AG470" s="20">
        <f t="shared" si="141"/>
        <v>0</v>
      </c>
      <c r="AH470" s="20">
        <f t="shared" si="142"/>
        <v>0</v>
      </c>
      <c r="AI470" s="20"/>
      <c r="AJ470" s="20"/>
      <c r="AK470" s="20">
        <f t="shared" si="143"/>
        <v>0</v>
      </c>
      <c r="AL470" s="171"/>
    </row>
    <row r="471" spans="1:38" ht="15.75" customHeight="1" x14ac:dyDescent="0.25">
      <c r="A471" s="3">
        <v>1302</v>
      </c>
      <c r="B471" s="14">
        <f t="shared" si="149"/>
        <v>7</v>
      </c>
      <c r="C471" s="9">
        <f>IF(A471=A470,C470,"")</f>
        <v>45157</v>
      </c>
      <c r="D471" s="3" t="str">
        <f>IF(A471=A470,D470,"")</f>
        <v>Silveira Pililo</v>
      </c>
      <c r="E471" s="14" t="str">
        <f t="shared" si="135"/>
        <v>1302Silveira Pililo7</v>
      </c>
      <c r="I471" s="10" t="s">
        <v>1292</v>
      </c>
      <c r="J471" s="14" t="str">
        <f t="shared" si="136"/>
        <v>0   Desarmar distribucuión completa. Cambiar bomba de agua limpieza de zona. Armado total, puesta a punto. Sacar semi eje lado derecho, cambiar retén salida de caja. Completar nivel de aceite caja velocidad.</v>
      </c>
      <c r="L471" s="3">
        <v>1</v>
      </c>
      <c r="S471" s="8"/>
      <c r="W471" s="76"/>
      <c r="X471" s="16">
        <f t="shared" si="148"/>
        <v>0</v>
      </c>
      <c r="AC471" s="18">
        <f t="shared" si="138"/>
        <v>0</v>
      </c>
      <c r="AD471" s="19">
        <f t="shared" si="139"/>
        <v>50000</v>
      </c>
      <c r="AE471" s="21">
        <f t="shared" si="150"/>
        <v>0</v>
      </c>
      <c r="AF471" s="20">
        <f t="shared" si="140"/>
        <v>0</v>
      </c>
      <c r="AG471" s="20">
        <f t="shared" si="141"/>
        <v>0</v>
      </c>
      <c r="AH471" s="20">
        <f t="shared" si="142"/>
        <v>0</v>
      </c>
      <c r="AI471" s="20"/>
      <c r="AJ471" s="20"/>
      <c r="AK471" s="20">
        <f t="shared" si="143"/>
        <v>0</v>
      </c>
      <c r="AL471" s="171"/>
    </row>
    <row r="472" spans="1:38" ht="15.75" customHeight="1" x14ac:dyDescent="0.25">
      <c r="A472" s="3">
        <v>1302</v>
      </c>
      <c r="B472" s="14">
        <f t="shared" si="149"/>
        <v>8</v>
      </c>
      <c r="C472" s="9">
        <f>IF(A472=A471,C471,"")</f>
        <v>45157</v>
      </c>
      <c r="D472" s="3" t="str">
        <f>IF(A472=A471,D471,"")</f>
        <v>Silveira Pililo</v>
      </c>
      <c r="E472" s="14" t="str">
        <f t="shared" si="135"/>
        <v>1302Silveira Pililo8</v>
      </c>
      <c r="I472" s="10" t="s">
        <v>1291</v>
      </c>
      <c r="J472" s="14" t="str">
        <f t="shared" si="136"/>
        <v>0   Desarmar distribucuión completa. Cambiar bomba de agua limpieza de zona. Armado total, puesta a punto. Sacar semi eje lado derecho, cambiar retén salida de caja. Completar nivel de aceite caja velocidad. Reparar semieje con fuelle con punta despazable nueva y engrasar. Lavado motor.</v>
      </c>
      <c r="L472" s="3">
        <v>1</v>
      </c>
      <c r="S472" s="8"/>
      <c r="W472" s="76"/>
      <c r="X472" s="16">
        <f t="shared" si="148"/>
        <v>0</v>
      </c>
      <c r="AC472" s="18">
        <f t="shared" si="138"/>
        <v>0</v>
      </c>
      <c r="AD472" s="19">
        <f t="shared" si="139"/>
        <v>50000</v>
      </c>
      <c r="AE472" s="21">
        <f t="shared" si="150"/>
        <v>0</v>
      </c>
      <c r="AF472" s="20">
        <f t="shared" si="140"/>
        <v>0</v>
      </c>
      <c r="AG472" s="20">
        <f t="shared" si="141"/>
        <v>0</v>
      </c>
      <c r="AH472" s="20">
        <f t="shared" si="142"/>
        <v>0</v>
      </c>
      <c r="AI472" s="20"/>
      <c r="AJ472" s="20"/>
      <c r="AK472" s="20">
        <f t="shared" si="143"/>
        <v>0</v>
      </c>
      <c r="AL472" s="171"/>
    </row>
    <row r="473" spans="1:38" ht="15.75" customHeight="1" x14ac:dyDescent="0.25">
      <c r="A473" s="3">
        <v>1302</v>
      </c>
      <c r="B473" s="14">
        <f t="shared" si="149"/>
        <v>9</v>
      </c>
      <c r="C473" s="9">
        <v>45157</v>
      </c>
      <c r="D473" s="3" t="s">
        <v>1181</v>
      </c>
      <c r="E473" s="14" t="str">
        <f t="shared" si="135"/>
        <v>1302Silveira Pililo9</v>
      </c>
      <c r="J473" s="14" t="str">
        <f t="shared" si="136"/>
        <v xml:space="preserve">0   Desarmar distribucuión completa. Cambiar bomba de agua limpieza de zona. Armado total, puesta a punto. Sacar semi eje lado derecho, cambiar retén salida de caja. Completar nivel de aceite caja velocidad. Reparar semieje con fuelle con punta despazable nueva y engrasar. Lavado motor. </v>
      </c>
      <c r="L473" s="3">
        <v>1</v>
      </c>
      <c r="S473" s="8"/>
      <c r="W473" s="76"/>
      <c r="X473" s="16">
        <f t="shared" si="148"/>
        <v>0</v>
      </c>
      <c r="AC473" s="18">
        <f t="shared" si="138"/>
        <v>0</v>
      </c>
      <c r="AD473" s="19">
        <f t="shared" si="139"/>
        <v>50000</v>
      </c>
      <c r="AE473" s="21">
        <f t="shared" si="150"/>
        <v>0</v>
      </c>
      <c r="AF473" s="20">
        <f t="shared" si="140"/>
        <v>0</v>
      </c>
      <c r="AG473" s="20">
        <f t="shared" si="141"/>
        <v>0</v>
      </c>
      <c r="AH473" s="20">
        <f t="shared" si="142"/>
        <v>0</v>
      </c>
      <c r="AI473" s="20"/>
      <c r="AJ473" s="20"/>
      <c r="AK473" s="20">
        <f t="shared" si="143"/>
        <v>0</v>
      </c>
      <c r="AL473" s="171"/>
    </row>
    <row r="474" spans="1:38" ht="15.75" customHeight="1" x14ac:dyDescent="0.25">
      <c r="A474" s="3">
        <v>1303</v>
      </c>
      <c r="B474" s="14">
        <f t="shared" si="149"/>
        <v>1</v>
      </c>
      <c r="C474" s="9">
        <v>45149</v>
      </c>
      <c r="D474" s="3" t="s">
        <v>909</v>
      </c>
      <c r="E474" s="14" t="str">
        <f t="shared" si="135"/>
        <v>1303Oca Log S.A1</v>
      </c>
      <c r="F474" s="119">
        <v>297</v>
      </c>
      <c r="G474" s="119" t="s">
        <v>1187</v>
      </c>
      <c r="I474" s="10" t="s">
        <v>1188</v>
      </c>
      <c r="J474" s="14" t="str">
        <f t="shared" si="136"/>
        <v>Sacar turbo múltiple de escape.</v>
      </c>
      <c r="L474" s="3">
        <v>1</v>
      </c>
      <c r="R474" s="7" t="s">
        <v>1481</v>
      </c>
      <c r="S474" s="8"/>
      <c r="W474" s="76"/>
      <c r="X474" s="16">
        <f t="shared" si="148"/>
        <v>0</v>
      </c>
      <c r="AC474" s="18">
        <f t="shared" si="138"/>
        <v>0</v>
      </c>
      <c r="AD474" s="19">
        <f t="shared" si="139"/>
        <v>0</v>
      </c>
      <c r="AE474" s="21">
        <f t="shared" si="150"/>
        <v>0</v>
      </c>
      <c r="AF474" s="20">
        <f t="shared" si="140"/>
        <v>0</v>
      </c>
      <c r="AG474" s="20">
        <f t="shared" si="141"/>
        <v>0</v>
      </c>
      <c r="AH474" s="20">
        <f t="shared" si="142"/>
        <v>35000</v>
      </c>
      <c r="AI474" s="20"/>
      <c r="AJ474" s="20"/>
      <c r="AK474" s="20">
        <f t="shared" si="143"/>
        <v>35000</v>
      </c>
      <c r="AL474" s="171"/>
    </row>
    <row r="475" spans="1:38" ht="15.75" customHeight="1" x14ac:dyDescent="0.25">
      <c r="A475" s="3">
        <v>1303</v>
      </c>
      <c r="B475" s="14">
        <f t="shared" si="149"/>
        <v>2</v>
      </c>
      <c r="C475" s="9">
        <f>IF(A475=A474,C474,"")</f>
        <v>45149</v>
      </c>
      <c r="D475" s="3" t="str">
        <f>IF(A475=A474,D474,"")</f>
        <v>Oca Log S.A</v>
      </c>
      <c r="E475" s="14" t="str">
        <f t="shared" si="135"/>
        <v>1303Oca Log S.A2</v>
      </c>
      <c r="I475" s="10" t="s">
        <v>1189</v>
      </c>
      <c r="J475" s="14" t="str">
        <f t="shared" si="136"/>
        <v>Sacar turbo múltiple de escape. Cambiar tapones de block izquierdo.</v>
      </c>
      <c r="L475" s="3">
        <v>1</v>
      </c>
      <c r="S475" s="8"/>
      <c r="W475" s="76"/>
      <c r="X475" s="16"/>
      <c r="Y475" s="3">
        <v>1</v>
      </c>
      <c r="AB475" s="4">
        <v>35000</v>
      </c>
      <c r="AC475" s="18">
        <f t="shared" si="138"/>
        <v>35000</v>
      </c>
      <c r="AD475" s="19">
        <f t="shared" si="139"/>
        <v>35000</v>
      </c>
      <c r="AE475" s="21">
        <f t="shared" si="150"/>
        <v>0</v>
      </c>
      <c r="AF475" s="20">
        <f t="shared" si="140"/>
        <v>0</v>
      </c>
      <c r="AG475" s="20">
        <f t="shared" si="141"/>
        <v>0</v>
      </c>
      <c r="AH475" s="20">
        <f t="shared" si="142"/>
        <v>0</v>
      </c>
      <c r="AI475" s="20"/>
      <c r="AJ475" s="20"/>
      <c r="AK475" s="20">
        <f t="shared" si="143"/>
        <v>0</v>
      </c>
      <c r="AL475" s="171"/>
    </row>
    <row r="476" spans="1:38" ht="15.75" customHeight="1" x14ac:dyDescent="0.25">
      <c r="A476" s="3">
        <v>1304</v>
      </c>
      <c r="B476" s="14">
        <f t="shared" si="149"/>
        <v>1</v>
      </c>
      <c r="C476" s="9">
        <v>45149</v>
      </c>
      <c r="D476" s="3" t="s">
        <v>909</v>
      </c>
      <c r="E476" s="14" t="str">
        <f t="shared" si="135"/>
        <v>1304Oca Log S.A1</v>
      </c>
      <c r="F476" s="119">
        <v>297</v>
      </c>
      <c r="G476" s="119" t="s">
        <v>1187</v>
      </c>
      <c r="I476" s="10" t="s">
        <v>1190</v>
      </c>
      <c r="J476" s="14" t="str">
        <f t="shared" si="136"/>
        <v>Limpieza circuito refrigeración.</v>
      </c>
      <c r="L476" s="3">
        <v>1</v>
      </c>
      <c r="M476" s="10" t="s">
        <v>981</v>
      </c>
      <c r="N476" s="3" t="s">
        <v>84</v>
      </c>
      <c r="Q476" s="7">
        <v>1673</v>
      </c>
      <c r="S476" s="8">
        <f>+(W476-Q476)/Q476</f>
        <v>1.3909145248057382</v>
      </c>
      <c r="T476" s="11">
        <v>1</v>
      </c>
      <c r="W476" s="76">
        <v>4000</v>
      </c>
      <c r="X476" s="16">
        <f t="shared" ref="X476:X511" si="153">W476*T476</f>
        <v>4000</v>
      </c>
      <c r="Y476" s="3">
        <v>1</v>
      </c>
      <c r="AB476" s="4">
        <v>10000</v>
      </c>
      <c r="AC476" s="18">
        <f t="shared" si="138"/>
        <v>10000</v>
      </c>
      <c r="AD476" s="19">
        <f t="shared" si="139"/>
        <v>10000</v>
      </c>
      <c r="AE476" s="21">
        <f t="shared" si="150"/>
        <v>1673</v>
      </c>
      <c r="AF476" s="20">
        <f t="shared" si="140"/>
        <v>3823</v>
      </c>
      <c r="AG476" s="20">
        <f t="shared" si="141"/>
        <v>11000</v>
      </c>
      <c r="AH476" s="20">
        <f t="shared" si="142"/>
        <v>10000</v>
      </c>
      <c r="AI476" s="20"/>
      <c r="AJ476" s="20"/>
      <c r="AK476" s="20">
        <f t="shared" si="143"/>
        <v>21000</v>
      </c>
      <c r="AL476" s="171"/>
    </row>
    <row r="477" spans="1:38" ht="15.75" customHeight="1" x14ac:dyDescent="0.25">
      <c r="A477" s="3">
        <v>1304</v>
      </c>
      <c r="B477" s="14">
        <f t="shared" si="149"/>
        <v>2</v>
      </c>
      <c r="C477" s="9">
        <f>IF(A477=A476,C476,"")</f>
        <v>45149</v>
      </c>
      <c r="D477" s="3" t="str">
        <f>IF(A477=A476,D476,"")</f>
        <v>Oca Log S.A</v>
      </c>
      <c r="E477" s="14" t="str">
        <f t="shared" si="135"/>
        <v>1304Oca Log S.A2</v>
      </c>
      <c r="I477" s="10" t="s">
        <v>1191</v>
      </c>
      <c r="J477" s="14" t="str">
        <f t="shared" si="136"/>
        <v>Limpieza circuito refrigeración. Cambio refrigerante y purgado del circuito.</v>
      </c>
      <c r="L477" s="3">
        <v>1</v>
      </c>
      <c r="M477" s="10" t="s">
        <v>434</v>
      </c>
      <c r="N477" s="3" t="s">
        <v>84</v>
      </c>
      <c r="Q477" s="7">
        <v>2150</v>
      </c>
      <c r="S477" s="8">
        <f>+(W477-Q477)/Q477</f>
        <v>2.2558139534883721</v>
      </c>
      <c r="T477" s="11">
        <v>1</v>
      </c>
      <c r="W477" s="76">
        <v>7000</v>
      </c>
      <c r="X477" s="16">
        <f t="shared" si="153"/>
        <v>7000</v>
      </c>
      <c r="AC477" s="18">
        <f t="shared" si="138"/>
        <v>0</v>
      </c>
      <c r="AD477" s="19">
        <f t="shared" si="139"/>
        <v>10000</v>
      </c>
      <c r="AE477" s="21">
        <f t="shared" si="150"/>
        <v>2150</v>
      </c>
      <c r="AF477" s="20">
        <f t="shared" si="140"/>
        <v>0</v>
      </c>
      <c r="AG477" s="20">
        <f t="shared" si="141"/>
        <v>0</v>
      </c>
      <c r="AH477" s="20">
        <f t="shared" si="142"/>
        <v>0</v>
      </c>
      <c r="AI477" s="20"/>
      <c r="AJ477" s="20"/>
      <c r="AK477" s="20">
        <f t="shared" si="143"/>
        <v>0</v>
      </c>
      <c r="AL477" s="171"/>
    </row>
    <row r="478" spans="1:38" ht="15.75" customHeight="1" x14ac:dyDescent="0.25">
      <c r="A478" s="3">
        <v>1304</v>
      </c>
      <c r="B478" s="14">
        <f t="shared" si="149"/>
        <v>3</v>
      </c>
      <c r="C478" s="9">
        <f>IF(A478=A477,C477,"")</f>
        <v>45149</v>
      </c>
      <c r="D478" s="3" t="str">
        <f>IF(A478=A477,D477,"")</f>
        <v>Oca Log S.A</v>
      </c>
      <c r="E478" s="14" t="str">
        <f t="shared" si="135"/>
        <v>1304Oca Log S.A3</v>
      </c>
      <c r="I478" s="10" t="s">
        <v>1192</v>
      </c>
      <c r="J478" s="14" t="str">
        <f t="shared" si="136"/>
        <v>Limpieza circuito refrigeración. Cambio refrigerante y purgado del circuito. Lavado interior del block.</v>
      </c>
      <c r="L478" s="3">
        <v>1</v>
      </c>
      <c r="S478" s="8"/>
      <c r="W478" s="76"/>
      <c r="X478" s="16">
        <f t="shared" si="153"/>
        <v>0</v>
      </c>
      <c r="AC478" s="18">
        <f t="shared" si="138"/>
        <v>0</v>
      </c>
      <c r="AD478" s="19">
        <f t="shared" si="139"/>
        <v>10000</v>
      </c>
      <c r="AE478" s="21">
        <f t="shared" si="150"/>
        <v>0</v>
      </c>
      <c r="AF478" s="20">
        <f t="shared" si="140"/>
        <v>0</v>
      </c>
      <c r="AG478" s="20">
        <f t="shared" si="141"/>
        <v>0</v>
      </c>
      <c r="AH478" s="20">
        <f t="shared" si="142"/>
        <v>0</v>
      </c>
      <c r="AI478" s="20"/>
      <c r="AJ478" s="20"/>
      <c r="AK478" s="20">
        <f t="shared" si="143"/>
        <v>0</v>
      </c>
      <c r="AL478" s="171"/>
    </row>
    <row r="479" spans="1:38" ht="15.75" customHeight="1" x14ac:dyDescent="0.25">
      <c r="A479" s="3">
        <v>1305</v>
      </c>
      <c r="B479" s="14">
        <f t="shared" si="149"/>
        <v>1</v>
      </c>
      <c r="C479" s="9">
        <v>45152</v>
      </c>
      <c r="D479" s="3" t="s">
        <v>309</v>
      </c>
      <c r="E479" s="14" t="str">
        <f t="shared" si="135"/>
        <v>1305Chirino Roberto1</v>
      </c>
      <c r="F479" s="119" t="s">
        <v>1193</v>
      </c>
      <c r="G479" s="119" t="s">
        <v>1095</v>
      </c>
      <c r="H479" s="119">
        <v>42337</v>
      </c>
      <c r="I479" s="10" t="s">
        <v>121</v>
      </c>
      <c r="J479" s="14" t="str">
        <f t="shared" si="136"/>
        <v>Service cambio de aceite y filtros.</v>
      </c>
      <c r="L479" s="3">
        <v>1</v>
      </c>
      <c r="M479" s="10" t="s">
        <v>123</v>
      </c>
      <c r="N479" s="3" t="s">
        <v>84</v>
      </c>
      <c r="Q479" s="7">
        <v>1360</v>
      </c>
      <c r="R479" s="7" t="s">
        <v>1478</v>
      </c>
      <c r="S479" s="8">
        <v>1.9427743571169866</v>
      </c>
      <c r="T479" s="11">
        <v>4</v>
      </c>
      <c r="W479" s="76">
        <v>3575</v>
      </c>
      <c r="X479" s="16">
        <f t="shared" si="153"/>
        <v>14300</v>
      </c>
      <c r="AC479" s="18">
        <f t="shared" si="138"/>
        <v>0</v>
      </c>
      <c r="AD479" s="19">
        <f t="shared" si="139"/>
        <v>0</v>
      </c>
      <c r="AE479" s="21">
        <f t="shared" si="150"/>
        <v>5440</v>
      </c>
      <c r="AF479" s="20">
        <f t="shared" si="140"/>
        <v>7960</v>
      </c>
      <c r="AG479" s="20">
        <f t="shared" si="141"/>
        <v>25700</v>
      </c>
      <c r="AH479" s="20">
        <f t="shared" si="142"/>
        <v>25000</v>
      </c>
      <c r="AI479" s="20"/>
      <c r="AJ479" s="20"/>
      <c r="AK479" s="20">
        <f t="shared" si="143"/>
        <v>50700</v>
      </c>
      <c r="AL479" s="171"/>
    </row>
    <row r="480" spans="1:38" ht="15.75" customHeight="1" x14ac:dyDescent="0.25">
      <c r="A480" s="3">
        <v>1305</v>
      </c>
      <c r="B480" s="14">
        <f t="shared" si="149"/>
        <v>2</v>
      </c>
      <c r="C480" s="9">
        <f>IF(A480=A479,C479,"")</f>
        <v>45152</v>
      </c>
      <c r="D480" s="3" t="str">
        <f>IF(A480=A479,D479,"")</f>
        <v>Chirino Roberto</v>
      </c>
      <c r="E480" s="14" t="str">
        <f t="shared" si="135"/>
        <v>1305Chirino Roberto2</v>
      </c>
      <c r="I480" s="10" t="s">
        <v>122</v>
      </c>
      <c r="J480" s="14" t="str">
        <f t="shared" si="136"/>
        <v>Service cambio de aceite y filtros. Control del vehículo.</v>
      </c>
      <c r="L480" s="3">
        <v>1</v>
      </c>
      <c r="M480" s="10" t="s">
        <v>21</v>
      </c>
      <c r="N480" s="3" t="s">
        <v>84</v>
      </c>
      <c r="Q480" s="7">
        <v>1800</v>
      </c>
      <c r="S480" s="8">
        <f t="shared" ref="S480:S487" si="154">+(W480-Q480)/Q480</f>
        <v>0.55555555555555558</v>
      </c>
      <c r="T480" s="11">
        <v>1</v>
      </c>
      <c r="W480" s="76">
        <v>2800</v>
      </c>
      <c r="X480" s="16">
        <f t="shared" si="153"/>
        <v>2800</v>
      </c>
      <c r="AC480" s="18">
        <f t="shared" si="138"/>
        <v>0</v>
      </c>
      <c r="AD480" s="19">
        <f t="shared" si="139"/>
        <v>0</v>
      </c>
      <c r="AE480" s="21">
        <f t="shared" si="150"/>
        <v>1800</v>
      </c>
      <c r="AF480" s="20">
        <f t="shared" si="140"/>
        <v>0</v>
      </c>
      <c r="AG480" s="20">
        <f t="shared" si="141"/>
        <v>0</v>
      </c>
      <c r="AH480" s="20">
        <f t="shared" si="142"/>
        <v>0</v>
      </c>
      <c r="AI480" s="20"/>
      <c r="AJ480" s="20"/>
      <c r="AK480" s="20">
        <f t="shared" si="143"/>
        <v>0</v>
      </c>
      <c r="AL480" s="171"/>
    </row>
    <row r="481" spans="1:38" ht="15.75" customHeight="1" x14ac:dyDescent="0.25">
      <c r="A481" s="3">
        <v>1305</v>
      </c>
      <c r="B481" s="14">
        <f t="shared" si="149"/>
        <v>3</v>
      </c>
      <c r="C481" s="9">
        <f>IF(A481=A480,C480,"")</f>
        <v>45152</v>
      </c>
      <c r="D481" s="3" t="str">
        <f>IF(A481=A480,D480,"")</f>
        <v>Chirino Roberto</v>
      </c>
      <c r="E481" s="14" t="str">
        <f t="shared" si="135"/>
        <v>1305Chirino Roberto3</v>
      </c>
      <c r="I481" s="10" t="s">
        <v>884</v>
      </c>
      <c r="J481" s="14" t="str">
        <f t="shared" si="136"/>
        <v>Service cambio de aceite y filtros. Control del vehículo. Control de bujías.</v>
      </c>
      <c r="L481" s="3">
        <v>1</v>
      </c>
      <c r="M481" s="10" t="s">
        <v>19</v>
      </c>
      <c r="N481" s="3" t="s">
        <v>84</v>
      </c>
      <c r="Q481" s="7">
        <v>2400</v>
      </c>
      <c r="S481" s="8">
        <f t="shared" si="154"/>
        <v>0.58333333333333337</v>
      </c>
      <c r="T481" s="11">
        <v>1</v>
      </c>
      <c r="W481" s="76">
        <v>3800</v>
      </c>
      <c r="X481" s="16">
        <f t="shared" si="153"/>
        <v>3800</v>
      </c>
      <c r="Y481" s="3">
        <v>1</v>
      </c>
      <c r="AB481" s="4">
        <v>25000</v>
      </c>
      <c r="AC481" s="18">
        <f t="shared" si="138"/>
        <v>25000</v>
      </c>
      <c r="AD481" s="19">
        <f t="shared" si="139"/>
        <v>25000</v>
      </c>
      <c r="AE481" s="21">
        <f t="shared" si="150"/>
        <v>2400</v>
      </c>
      <c r="AF481" s="20">
        <f t="shared" si="140"/>
        <v>0</v>
      </c>
      <c r="AG481" s="20">
        <f t="shared" si="141"/>
        <v>0</v>
      </c>
      <c r="AH481" s="20">
        <f t="shared" si="142"/>
        <v>0</v>
      </c>
      <c r="AI481" s="20"/>
      <c r="AJ481" s="20"/>
      <c r="AK481" s="20">
        <f t="shared" si="143"/>
        <v>0</v>
      </c>
      <c r="AL481" s="171"/>
    </row>
    <row r="482" spans="1:38" ht="15.75" customHeight="1" x14ac:dyDescent="0.25">
      <c r="A482" s="3">
        <v>1305</v>
      </c>
      <c r="B482" s="14">
        <f t="shared" si="149"/>
        <v>4</v>
      </c>
      <c r="C482" s="9">
        <f>IF(A482=A481,C481,"")</f>
        <v>45152</v>
      </c>
      <c r="D482" s="3" t="str">
        <f>IF(A482=A481,D481,"")</f>
        <v>Chirino Roberto</v>
      </c>
      <c r="E482" s="14" t="str">
        <f t="shared" ref="E482:E545" si="155">CONCATENATE(A482,D482,B482)</f>
        <v>1305Chirino Roberto4</v>
      </c>
      <c r="J482" s="14" t="str">
        <f t="shared" si="136"/>
        <v xml:space="preserve">Service cambio de aceite y filtros. Control del vehículo. Control de bujías. </v>
      </c>
      <c r="L482" s="3">
        <v>1</v>
      </c>
      <c r="M482" s="10" t="s">
        <v>114</v>
      </c>
      <c r="N482" s="3" t="s">
        <v>84</v>
      </c>
      <c r="Q482" s="7">
        <v>2400</v>
      </c>
      <c r="S482" s="8">
        <f t="shared" si="154"/>
        <v>1</v>
      </c>
      <c r="T482" s="11">
        <v>1</v>
      </c>
      <c r="W482" s="76">
        <v>4800</v>
      </c>
      <c r="X482" s="16">
        <f t="shared" si="153"/>
        <v>4800</v>
      </c>
      <c r="AC482" s="18">
        <f t="shared" si="138"/>
        <v>0</v>
      </c>
      <c r="AD482" s="19">
        <f t="shared" si="139"/>
        <v>25000</v>
      </c>
      <c r="AE482" s="21">
        <f t="shared" si="150"/>
        <v>2400</v>
      </c>
      <c r="AF482" s="20">
        <f t="shared" si="140"/>
        <v>0</v>
      </c>
      <c r="AG482" s="20">
        <f t="shared" si="141"/>
        <v>0</v>
      </c>
      <c r="AH482" s="20">
        <f t="shared" si="142"/>
        <v>0</v>
      </c>
      <c r="AI482" s="20"/>
      <c r="AJ482" s="20"/>
      <c r="AK482" s="20">
        <f t="shared" si="143"/>
        <v>0</v>
      </c>
      <c r="AL482" s="171"/>
    </row>
    <row r="483" spans="1:38" ht="15.75" customHeight="1" x14ac:dyDescent="0.25">
      <c r="A483" s="3">
        <v>1306</v>
      </c>
      <c r="B483" s="14">
        <f t="shared" si="149"/>
        <v>1</v>
      </c>
      <c r="C483" s="9">
        <v>45152</v>
      </c>
      <c r="D483" s="3" t="s">
        <v>1194</v>
      </c>
      <c r="E483" s="14" t="str">
        <f t="shared" si="155"/>
        <v>1306Urieltin1</v>
      </c>
      <c r="F483" s="119" t="s">
        <v>1195</v>
      </c>
      <c r="G483" s="119" t="s">
        <v>1196</v>
      </c>
      <c r="H483" s="119">
        <v>45871</v>
      </c>
      <c r="I483" s="10" t="s">
        <v>121</v>
      </c>
      <c r="J483" s="14" t="str">
        <f t="shared" ref="J483:J546" si="156">IF(A483=A482,CONCATENATE(J482," ",I483),I483)</f>
        <v>Service cambio de aceite y filtros.</v>
      </c>
      <c r="K483" s="3" t="s">
        <v>1512</v>
      </c>
      <c r="L483" s="3">
        <v>1</v>
      </c>
      <c r="M483" s="10" t="s">
        <v>906</v>
      </c>
      <c r="N483" s="3" t="s">
        <v>84</v>
      </c>
      <c r="Q483" s="7">
        <v>2366</v>
      </c>
      <c r="R483" s="7" t="s">
        <v>1478</v>
      </c>
      <c r="S483" s="8">
        <f t="shared" si="154"/>
        <v>1.7472527472527473</v>
      </c>
      <c r="T483" s="11">
        <v>4</v>
      </c>
      <c r="W483" s="76">
        <v>6500</v>
      </c>
      <c r="X483" s="16">
        <f t="shared" si="153"/>
        <v>26000</v>
      </c>
      <c r="AC483" s="18">
        <f t="shared" ref="AC483:AC546" si="157">+AB483*Y483</f>
        <v>0</v>
      </c>
      <c r="AD483" s="19">
        <f t="shared" ref="AD483:AD546" si="158">IF(A483=A482,AD482+AC483,AC483)</f>
        <v>0</v>
      </c>
      <c r="AE483" s="21">
        <f t="shared" si="150"/>
        <v>9464</v>
      </c>
      <c r="AF483" s="20">
        <f t="shared" ref="AF483:AF546" si="159">IF(A483=A482,0,(SUMIF($A$3:$A$999956,A483,$Q$3:$Q$999956)))+IF(A483=A482,0,(SUMIF($A$3:$A$999956,A483,$R$3:$R$999956)))</f>
        <v>10966</v>
      </c>
      <c r="AG483" s="20">
        <f t="shared" ref="AG483:AG546" si="160">IF(A483=A482,0,(SUMIF($A$3:$A$999956,A483,($X$3:$X$999956))))</f>
        <v>41000</v>
      </c>
      <c r="AH483" s="20">
        <f t="shared" ref="AH483:AH546" si="161">IF(A483=A482,0,(SUMIF($A$3:$A$999956,A483,($AC$3:$AC$999956))))</f>
        <v>28000</v>
      </c>
      <c r="AI483" s="20"/>
      <c r="AJ483" s="20"/>
      <c r="AK483" s="20">
        <f t="shared" ref="AK483:AK546" si="162">AH483+AG483</f>
        <v>69000</v>
      </c>
      <c r="AL483" s="171"/>
    </row>
    <row r="484" spans="1:38" ht="15.75" customHeight="1" x14ac:dyDescent="0.25">
      <c r="A484" s="3">
        <v>1306</v>
      </c>
      <c r="B484" s="14">
        <f t="shared" si="149"/>
        <v>2</v>
      </c>
      <c r="C484" s="9">
        <f>IF(A484=A483,C483,"")</f>
        <v>45152</v>
      </c>
      <c r="D484" s="3" t="str">
        <f>IF(A484=A483,D483,"")</f>
        <v>Urieltin</v>
      </c>
      <c r="E484" s="14" t="str">
        <f t="shared" si="155"/>
        <v>1306Urieltin2</v>
      </c>
      <c r="I484" s="10" t="s">
        <v>1197</v>
      </c>
      <c r="J484" s="14" t="str">
        <f t="shared" si="156"/>
        <v>Service cambio de aceite y filtros. Rotación. Control del vehículo.</v>
      </c>
      <c r="L484" s="3">
        <v>1</v>
      </c>
      <c r="M484" s="10" t="s">
        <v>21</v>
      </c>
      <c r="N484" s="3" t="s">
        <v>84</v>
      </c>
      <c r="Q484" s="7">
        <v>1800</v>
      </c>
      <c r="S484" s="8">
        <f t="shared" si="154"/>
        <v>1</v>
      </c>
      <c r="T484" s="11">
        <v>1</v>
      </c>
      <c r="W484" s="76">
        <v>3600</v>
      </c>
      <c r="X484" s="16">
        <f t="shared" si="153"/>
        <v>3600</v>
      </c>
      <c r="Y484" s="3">
        <v>1</v>
      </c>
      <c r="AB484" s="4">
        <v>28000</v>
      </c>
      <c r="AC484" s="18">
        <f t="shared" si="157"/>
        <v>28000</v>
      </c>
      <c r="AD484" s="19">
        <f t="shared" si="158"/>
        <v>28000</v>
      </c>
      <c r="AE484" s="21">
        <f t="shared" si="150"/>
        <v>1800</v>
      </c>
      <c r="AF484" s="20">
        <f t="shared" si="159"/>
        <v>0</v>
      </c>
      <c r="AG484" s="20">
        <f t="shared" si="160"/>
        <v>0</v>
      </c>
      <c r="AH484" s="20">
        <f t="shared" si="161"/>
        <v>0</v>
      </c>
      <c r="AI484" s="20"/>
      <c r="AJ484" s="20"/>
      <c r="AK484" s="20">
        <f t="shared" si="162"/>
        <v>0</v>
      </c>
      <c r="AL484" s="171"/>
    </row>
    <row r="485" spans="1:38" ht="15.75" customHeight="1" x14ac:dyDescent="0.25">
      <c r="A485" s="3">
        <v>1306</v>
      </c>
      <c r="B485" s="14">
        <f t="shared" si="149"/>
        <v>3</v>
      </c>
      <c r="C485" s="9">
        <f>IF(A485=A484,C484,"")</f>
        <v>45152</v>
      </c>
      <c r="D485" s="3" t="str">
        <f>IF(A485=A484,D484,"")</f>
        <v>Urieltin</v>
      </c>
      <c r="E485" s="14" t="str">
        <f t="shared" si="155"/>
        <v>1306Urieltin3</v>
      </c>
      <c r="J485" s="14" t="str">
        <f t="shared" si="156"/>
        <v xml:space="preserve">Service cambio de aceite y filtros. Rotación. Control del vehículo. </v>
      </c>
      <c r="L485" s="3">
        <v>1</v>
      </c>
      <c r="M485" s="10" t="s">
        <v>19</v>
      </c>
      <c r="N485" s="3" t="s">
        <v>84</v>
      </c>
      <c r="Q485" s="7">
        <v>2400</v>
      </c>
      <c r="S485" s="8">
        <f t="shared" si="154"/>
        <v>1.0833333333333333</v>
      </c>
      <c r="T485" s="11">
        <v>1</v>
      </c>
      <c r="W485" s="76">
        <v>5000</v>
      </c>
      <c r="X485" s="16">
        <f t="shared" si="153"/>
        <v>5000</v>
      </c>
      <c r="AC485" s="18">
        <f t="shared" si="157"/>
        <v>0</v>
      </c>
      <c r="AD485" s="19">
        <f t="shared" si="158"/>
        <v>28000</v>
      </c>
      <c r="AE485" s="21">
        <f t="shared" si="150"/>
        <v>2400</v>
      </c>
      <c r="AF485" s="20">
        <f t="shared" si="159"/>
        <v>0</v>
      </c>
      <c r="AG485" s="20">
        <f t="shared" si="160"/>
        <v>0</v>
      </c>
      <c r="AH485" s="20">
        <f t="shared" si="161"/>
        <v>0</v>
      </c>
      <c r="AI485" s="20"/>
      <c r="AJ485" s="20"/>
      <c r="AK485" s="20">
        <f t="shared" si="162"/>
        <v>0</v>
      </c>
      <c r="AL485" s="171"/>
    </row>
    <row r="486" spans="1:38" ht="15.75" customHeight="1" x14ac:dyDescent="0.25">
      <c r="A486" s="3">
        <v>1306</v>
      </c>
      <c r="B486" s="14">
        <f t="shared" si="149"/>
        <v>4</v>
      </c>
      <c r="C486" s="9">
        <f>IF(A486=A485,C485,"")</f>
        <v>45152</v>
      </c>
      <c r="D486" s="3" t="str">
        <f>IF(A486=A485,D485,"")</f>
        <v>Urieltin</v>
      </c>
      <c r="E486" s="14" t="str">
        <f t="shared" si="155"/>
        <v>1306Urieltin4</v>
      </c>
      <c r="J486" s="14" t="str">
        <f t="shared" si="156"/>
        <v xml:space="preserve">Service cambio de aceite y filtros. Rotación. Control del vehículo.  </v>
      </c>
      <c r="L486" s="3">
        <v>1</v>
      </c>
      <c r="M486" s="10" t="s">
        <v>114</v>
      </c>
      <c r="N486" s="3" t="s">
        <v>84</v>
      </c>
      <c r="Q486" s="7">
        <v>2400</v>
      </c>
      <c r="S486" s="8">
        <f t="shared" si="154"/>
        <v>0.41666666666666669</v>
      </c>
      <c r="T486" s="11">
        <v>1</v>
      </c>
      <c r="W486" s="76">
        <v>3400</v>
      </c>
      <c r="X486" s="16">
        <f t="shared" si="153"/>
        <v>3400</v>
      </c>
      <c r="AC486" s="18">
        <f t="shared" si="157"/>
        <v>0</v>
      </c>
      <c r="AD486" s="19">
        <f t="shared" si="158"/>
        <v>28000</v>
      </c>
      <c r="AE486" s="21">
        <f t="shared" si="150"/>
        <v>2400</v>
      </c>
      <c r="AF486" s="20">
        <f t="shared" si="159"/>
        <v>0</v>
      </c>
      <c r="AG486" s="20">
        <f t="shared" si="160"/>
        <v>0</v>
      </c>
      <c r="AH486" s="20">
        <f t="shared" si="161"/>
        <v>0</v>
      </c>
      <c r="AI486" s="20"/>
      <c r="AJ486" s="20"/>
      <c r="AK486" s="20">
        <f t="shared" si="162"/>
        <v>0</v>
      </c>
      <c r="AL486" s="171"/>
    </row>
    <row r="487" spans="1:38" ht="15.75" customHeight="1" x14ac:dyDescent="0.25">
      <c r="A487" s="3">
        <v>1306</v>
      </c>
      <c r="B487" s="14">
        <f t="shared" si="149"/>
        <v>5</v>
      </c>
      <c r="C487" s="9">
        <f>IF(A487=A486,C486,"")</f>
        <v>45152</v>
      </c>
      <c r="D487" s="3" t="str">
        <f>IF(A487=A486,D486,"")</f>
        <v>Urieltin</v>
      </c>
      <c r="E487" s="14" t="str">
        <f t="shared" si="155"/>
        <v>1306Urieltin5</v>
      </c>
      <c r="J487" s="14" t="str">
        <f t="shared" si="156"/>
        <v xml:space="preserve">Service cambio de aceite y filtros. Rotación. Control del vehículo.   </v>
      </c>
      <c r="L487" s="3">
        <v>1</v>
      </c>
      <c r="M487" s="10" t="s">
        <v>115</v>
      </c>
      <c r="N487" s="3" t="s">
        <v>84</v>
      </c>
      <c r="Q487" s="7">
        <v>2000</v>
      </c>
      <c r="S487" s="8">
        <f t="shared" si="154"/>
        <v>0.5</v>
      </c>
      <c r="T487" s="11">
        <v>1</v>
      </c>
      <c r="W487" s="76">
        <v>3000</v>
      </c>
      <c r="X487" s="16">
        <f t="shared" si="153"/>
        <v>3000</v>
      </c>
      <c r="AC487" s="18">
        <f t="shared" si="157"/>
        <v>0</v>
      </c>
      <c r="AD487" s="19">
        <f t="shared" si="158"/>
        <v>28000</v>
      </c>
      <c r="AE487" s="21">
        <f t="shared" si="150"/>
        <v>2000</v>
      </c>
      <c r="AF487" s="20">
        <f t="shared" si="159"/>
        <v>0</v>
      </c>
      <c r="AG487" s="20">
        <f t="shared" si="160"/>
        <v>0</v>
      </c>
      <c r="AH487" s="20">
        <f t="shared" si="161"/>
        <v>0</v>
      </c>
      <c r="AI487" s="20"/>
      <c r="AJ487" s="20"/>
      <c r="AK487" s="20">
        <f t="shared" si="162"/>
        <v>0</v>
      </c>
      <c r="AL487" s="171"/>
    </row>
    <row r="488" spans="1:38" ht="15.75" customHeight="1" x14ac:dyDescent="0.25">
      <c r="A488" s="3">
        <v>1307</v>
      </c>
      <c r="B488" s="14">
        <f t="shared" si="149"/>
        <v>1</v>
      </c>
      <c r="C488" s="9">
        <v>45152</v>
      </c>
      <c r="D488" s="3" t="s">
        <v>1198</v>
      </c>
      <c r="E488" s="14" t="str">
        <f t="shared" si="155"/>
        <v>1307Flores Carlos1</v>
      </c>
      <c r="G488" s="119" t="s">
        <v>1199</v>
      </c>
      <c r="I488" s="10" t="s">
        <v>1206</v>
      </c>
      <c r="J488" s="14" t="str">
        <f t="shared" si="156"/>
        <v>Scanear vehículo .</v>
      </c>
      <c r="L488" s="3">
        <v>1</v>
      </c>
      <c r="M488" s="10" t="s">
        <v>700</v>
      </c>
      <c r="N488" s="3" t="s">
        <v>84</v>
      </c>
      <c r="Q488" s="7">
        <f>+W488/(1+S488)</f>
        <v>2083.3333333333335</v>
      </c>
      <c r="R488" s="3" t="s">
        <v>1479</v>
      </c>
      <c r="S488" s="8">
        <v>0.2</v>
      </c>
      <c r="T488" s="11">
        <v>4</v>
      </c>
      <c r="W488" s="76">
        <v>2500</v>
      </c>
      <c r="X488" s="16">
        <f t="shared" si="153"/>
        <v>10000</v>
      </c>
      <c r="AC488" s="18">
        <f t="shared" si="157"/>
        <v>0</v>
      </c>
      <c r="AD488" s="19">
        <f t="shared" si="158"/>
        <v>0</v>
      </c>
      <c r="AE488" s="21">
        <f t="shared" si="150"/>
        <v>8333.3333333333339</v>
      </c>
      <c r="AF488" s="20">
        <f t="shared" si="159"/>
        <v>2083.3333333333335</v>
      </c>
      <c r="AG488" s="20">
        <f t="shared" si="160"/>
        <v>10000</v>
      </c>
      <c r="AH488" s="20">
        <f t="shared" si="161"/>
        <v>7000</v>
      </c>
      <c r="AI488" s="20"/>
      <c r="AJ488" s="20"/>
      <c r="AK488" s="20">
        <f t="shared" si="162"/>
        <v>17000</v>
      </c>
      <c r="AL488" s="171"/>
    </row>
    <row r="489" spans="1:38" ht="15.75" customHeight="1" x14ac:dyDescent="0.25">
      <c r="A489" s="3">
        <v>1307</v>
      </c>
      <c r="B489" s="14">
        <f t="shared" si="149"/>
        <v>2</v>
      </c>
      <c r="C489" s="9">
        <f>IF(A489=A488,C488,"")</f>
        <v>45152</v>
      </c>
      <c r="D489" s="3" t="str">
        <f>IF(A489=A488,D488,"")</f>
        <v>Flores Carlos</v>
      </c>
      <c r="E489" s="14" t="str">
        <f t="shared" si="155"/>
        <v>1307Flores Carlos2</v>
      </c>
      <c r="I489" s="10" t="s">
        <v>1207</v>
      </c>
      <c r="J489" s="14" t="str">
        <f t="shared" si="156"/>
        <v>Scanear vehículo . Cambiar bujías y bobina, prueba de bobina.</v>
      </c>
      <c r="L489" s="3">
        <v>1</v>
      </c>
      <c r="M489" s="10" t="s">
        <v>1200</v>
      </c>
      <c r="N489" s="3" t="s">
        <v>1007</v>
      </c>
      <c r="Q489" s="7">
        <f>+W489*0.8</f>
        <v>0</v>
      </c>
      <c r="S489" s="8">
        <v>0</v>
      </c>
      <c r="W489" s="76"/>
      <c r="X489" s="16">
        <f t="shared" si="153"/>
        <v>0</v>
      </c>
      <c r="Y489" s="3">
        <v>1</v>
      </c>
      <c r="AB489" s="4">
        <v>7000</v>
      </c>
      <c r="AC489" s="18">
        <f t="shared" si="157"/>
        <v>7000</v>
      </c>
      <c r="AD489" s="19">
        <f t="shared" si="158"/>
        <v>7000</v>
      </c>
      <c r="AE489" s="21">
        <f t="shared" si="150"/>
        <v>0</v>
      </c>
      <c r="AF489" s="20">
        <f t="shared" si="159"/>
        <v>0</v>
      </c>
      <c r="AG489" s="20">
        <f t="shared" si="160"/>
        <v>0</v>
      </c>
      <c r="AH489" s="20">
        <f t="shared" si="161"/>
        <v>0</v>
      </c>
      <c r="AI489" s="20"/>
      <c r="AJ489" s="20"/>
      <c r="AK489" s="20">
        <f t="shared" si="162"/>
        <v>0</v>
      </c>
      <c r="AL489" s="171"/>
    </row>
    <row r="490" spans="1:38" ht="15.75" customHeight="1" x14ac:dyDescent="0.25">
      <c r="A490" s="3">
        <v>1308</v>
      </c>
      <c r="B490" s="14">
        <f t="shared" si="149"/>
        <v>1</v>
      </c>
      <c r="C490" s="9">
        <v>45153</v>
      </c>
      <c r="D490" s="3" t="s">
        <v>674</v>
      </c>
      <c r="E490" s="14" t="str">
        <f t="shared" si="155"/>
        <v>1308Wiesek Pini1</v>
      </c>
      <c r="G490" s="119" t="s">
        <v>813</v>
      </c>
      <c r="J490" s="14">
        <f t="shared" si="156"/>
        <v>0</v>
      </c>
      <c r="L490" s="3">
        <v>1</v>
      </c>
      <c r="M490" s="10" t="s">
        <v>1202</v>
      </c>
      <c r="N490" s="3" t="s">
        <v>84</v>
      </c>
      <c r="Q490" s="7">
        <v>2000</v>
      </c>
      <c r="R490" s="7" t="s">
        <v>1479</v>
      </c>
      <c r="S490" s="8">
        <f>+(W490-Q490)/Q490</f>
        <v>0.5</v>
      </c>
      <c r="T490" s="11">
        <v>1</v>
      </c>
      <c r="W490" s="76">
        <v>3000</v>
      </c>
      <c r="X490" s="16">
        <f t="shared" si="153"/>
        <v>3000</v>
      </c>
      <c r="AC490" s="18">
        <f t="shared" si="157"/>
        <v>0</v>
      </c>
      <c r="AD490" s="19">
        <f t="shared" si="158"/>
        <v>0</v>
      </c>
      <c r="AE490" s="21">
        <f t="shared" si="150"/>
        <v>2000</v>
      </c>
      <c r="AF490" s="20">
        <f t="shared" si="159"/>
        <v>14089.666666666668</v>
      </c>
      <c r="AG490" s="20">
        <f t="shared" si="160"/>
        <v>28500</v>
      </c>
      <c r="AH490" s="20">
        <f t="shared" si="161"/>
        <v>0</v>
      </c>
      <c r="AI490" s="20"/>
      <c r="AJ490" s="20"/>
      <c r="AK490" s="20">
        <f t="shared" si="162"/>
        <v>28500</v>
      </c>
      <c r="AL490" s="171"/>
    </row>
    <row r="491" spans="1:38" ht="15.75" customHeight="1" x14ac:dyDescent="0.25">
      <c r="A491" s="3">
        <v>1308</v>
      </c>
      <c r="B491" s="14">
        <f t="shared" si="149"/>
        <v>2</v>
      </c>
      <c r="C491" s="9">
        <f>IF(A491=A490,C490,"")</f>
        <v>45153</v>
      </c>
      <c r="D491" s="3" t="str">
        <f>IF(A491=A490,D490,"")</f>
        <v>Wiesek Pini</v>
      </c>
      <c r="E491" s="14" t="str">
        <f t="shared" si="155"/>
        <v>1308Wiesek Pini2</v>
      </c>
      <c r="J491" s="14" t="str">
        <f t="shared" si="156"/>
        <v xml:space="preserve">0 </v>
      </c>
      <c r="L491" s="3">
        <v>1</v>
      </c>
      <c r="M491" s="10" t="s">
        <v>952</v>
      </c>
      <c r="N491" s="3" t="s">
        <v>84</v>
      </c>
      <c r="Q491" s="7">
        <f>+W491/(1+S491)</f>
        <v>6666.666666666667</v>
      </c>
      <c r="R491" s="3"/>
      <c r="S491" s="8">
        <v>0.2</v>
      </c>
      <c r="T491" s="11">
        <v>1</v>
      </c>
      <c r="W491" s="76">
        <v>8000</v>
      </c>
      <c r="X491" s="16">
        <f t="shared" si="153"/>
        <v>8000</v>
      </c>
      <c r="AC491" s="18">
        <f t="shared" si="157"/>
        <v>0</v>
      </c>
      <c r="AD491" s="19">
        <f t="shared" si="158"/>
        <v>0</v>
      </c>
      <c r="AE491" s="21">
        <f t="shared" si="150"/>
        <v>6666.666666666667</v>
      </c>
      <c r="AF491" s="20">
        <f t="shared" si="159"/>
        <v>0</v>
      </c>
      <c r="AG491" s="20">
        <f t="shared" si="160"/>
        <v>0</v>
      </c>
      <c r="AH491" s="20">
        <f t="shared" si="161"/>
        <v>0</v>
      </c>
      <c r="AI491" s="20"/>
      <c r="AJ491" s="20"/>
      <c r="AK491" s="20">
        <f t="shared" si="162"/>
        <v>0</v>
      </c>
      <c r="AL491" s="171"/>
    </row>
    <row r="492" spans="1:38" ht="15.75" customHeight="1" x14ac:dyDescent="0.25">
      <c r="A492" s="3">
        <v>1308</v>
      </c>
      <c r="B492" s="14">
        <f t="shared" si="149"/>
        <v>3</v>
      </c>
      <c r="C492" s="9">
        <f>IF(A492=A491,C491,"")</f>
        <v>45153</v>
      </c>
      <c r="D492" s="3" t="str">
        <f>IF(A492=A491,D491,"")</f>
        <v>Wiesek Pini</v>
      </c>
      <c r="E492" s="14" t="str">
        <f t="shared" si="155"/>
        <v>1308Wiesek Pini3</v>
      </c>
      <c r="J492" s="14" t="str">
        <f t="shared" si="156"/>
        <v xml:space="preserve">0  </v>
      </c>
      <c r="L492" s="3">
        <v>1</v>
      </c>
      <c r="M492" s="10" t="s">
        <v>1203</v>
      </c>
      <c r="N492" s="3" t="s">
        <v>101</v>
      </c>
      <c r="Q492" s="7">
        <f>+W492*0.8</f>
        <v>1600</v>
      </c>
      <c r="S492" s="8">
        <f t="shared" ref="S492:S505" si="163">+(W492-Q492)/Q492</f>
        <v>0.25</v>
      </c>
      <c r="T492" s="11">
        <v>4</v>
      </c>
      <c r="W492" s="76">
        <v>2000</v>
      </c>
      <c r="X492" s="16">
        <f t="shared" si="153"/>
        <v>8000</v>
      </c>
      <c r="AC492" s="18">
        <f t="shared" si="157"/>
        <v>0</v>
      </c>
      <c r="AD492" s="19">
        <f t="shared" si="158"/>
        <v>0</v>
      </c>
      <c r="AE492" s="21">
        <f t="shared" si="150"/>
        <v>6400</v>
      </c>
      <c r="AF492" s="20">
        <f t="shared" si="159"/>
        <v>0</v>
      </c>
      <c r="AG492" s="20">
        <f t="shared" si="160"/>
        <v>0</v>
      </c>
      <c r="AH492" s="20">
        <f t="shared" si="161"/>
        <v>0</v>
      </c>
      <c r="AI492" s="20"/>
      <c r="AJ492" s="20"/>
      <c r="AK492" s="20">
        <f t="shared" si="162"/>
        <v>0</v>
      </c>
      <c r="AL492" s="171"/>
    </row>
    <row r="493" spans="1:38" ht="15.75" customHeight="1" x14ac:dyDescent="0.25">
      <c r="A493" s="3">
        <v>1308</v>
      </c>
      <c r="B493" s="14">
        <f t="shared" si="149"/>
        <v>4</v>
      </c>
      <c r="C493" s="9">
        <f>IF(A493=A492,C492,"")</f>
        <v>45153</v>
      </c>
      <c r="D493" s="3" t="str">
        <f>IF(A493=A492,D492,"")</f>
        <v>Wiesek Pini</v>
      </c>
      <c r="E493" s="14" t="str">
        <f t="shared" si="155"/>
        <v>1308Wiesek Pini4</v>
      </c>
      <c r="J493" s="14" t="str">
        <f t="shared" si="156"/>
        <v xml:space="preserve">0   </v>
      </c>
      <c r="L493" s="3">
        <v>1</v>
      </c>
      <c r="M493" s="10" t="s">
        <v>1204</v>
      </c>
      <c r="N493" s="3" t="s">
        <v>84</v>
      </c>
      <c r="Q493" s="7">
        <v>2150</v>
      </c>
      <c r="S493" s="8">
        <f t="shared" si="163"/>
        <v>2.2558139534883721</v>
      </c>
      <c r="T493" s="11">
        <v>1</v>
      </c>
      <c r="W493" s="76">
        <v>7000</v>
      </c>
      <c r="X493" s="16">
        <f t="shared" si="153"/>
        <v>7000</v>
      </c>
      <c r="AC493" s="18">
        <f t="shared" si="157"/>
        <v>0</v>
      </c>
      <c r="AD493" s="19">
        <f t="shared" si="158"/>
        <v>0</v>
      </c>
      <c r="AE493" s="21">
        <f t="shared" si="150"/>
        <v>2150</v>
      </c>
      <c r="AF493" s="20">
        <f t="shared" si="159"/>
        <v>0</v>
      </c>
      <c r="AG493" s="20">
        <f t="shared" si="160"/>
        <v>0</v>
      </c>
      <c r="AH493" s="20">
        <f t="shared" si="161"/>
        <v>0</v>
      </c>
      <c r="AI493" s="20"/>
      <c r="AJ493" s="20"/>
      <c r="AK493" s="20">
        <f t="shared" si="162"/>
        <v>0</v>
      </c>
      <c r="AL493" s="171"/>
    </row>
    <row r="494" spans="1:38" ht="15.75" customHeight="1" x14ac:dyDescent="0.25">
      <c r="A494" s="3">
        <v>1308</v>
      </c>
      <c r="B494" s="14">
        <f t="shared" si="149"/>
        <v>5</v>
      </c>
      <c r="C494" s="9">
        <f>IF(A494=A493,C493,"")</f>
        <v>45153</v>
      </c>
      <c r="D494" s="3" t="str">
        <f>IF(A494=A493,D493,"")</f>
        <v>Wiesek Pini</v>
      </c>
      <c r="E494" s="14" t="str">
        <f t="shared" si="155"/>
        <v>1308Wiesek Pini5</v>
      </c>
      <c r="J494" s="14" t="str">
        <f t="shared" si="156"/>
        <v xml:space="preserve">0    </v>
      </c>
      <c r="L494" s="3">
        <v>1</v>
      </c>
      <c r="M494" s="10" t="s">
        <v>1205</v>
      </c>
      <c r="N494" s="3" t="s">
        <v>84</v>
      </c>
      <c r="Q494" s="7">
        <v>1673</v>
      </c>
      <c r="S494" s="8">
        <f t="shared" si="163"/>
        <v>0.49432157800358639</v>
      </c>
      <c r="T494" s="11">
        <v>1</v>
      </c>
      <c r="W494" s="76">
        <v>2500</v>
      </c>
      <c r="X494" s="16">
        <f t="shared" si="153"/>
        <v>2500</v>
      </c>
      <c r="AC494" s="18">
        <f t="shared" si="157"/>
        <v>0</v>
      </c>
      <c r="AD494" s="19">
        <f t="shared" si="158"/>
        <v>0</v>
      </c>
      <c r="AE494" s="21">
        <f t="shared" si="150"/>
        <v>1673</v>
      </c>
      <c r="AF494" s="20">
        <f t="shared" si="159"/>
        <v>0</v>
      </c>
      <c r="AG494" s="20">
        <f t="shared" si="160"/>
        <v>0</v>
      </c>
      <c r="AH494" s="20">
        <f t="shared" si="161"/>
        <v>0</v>
      </c>
      <c r="AI494" s="20"/>
      <c r="AJ494" s="20"/>
      <c r="AK494" s="20">
        <f t="shared" si="162"/>
        <v>0</v>
      </c>
      <c r="AL494" s="171"/>
    </row>
    <row r="495" spans="1:38" ht="15.75" customHeight="1" x14ac:dyDescent="0.25">
      <c r="A495" s="3">
        <v>1309</v>
      </c>
      <c r="B495" s="14">
        <f t="shared" si="149"/>
        <v>1</v>
      </c>
      <c r="C495" s="9">
        <v>45153</v>
      </c>
      <c r="D495" s="3" t="s">
        <v>616</v>
      </c>
      <c r="E495" s="14" t="str">
        <f t="shared" si="155"/>
        <v>1309Saladino Guillermo1</v>
      </c>
      <c r="F495" s="119" t="s">
        <v>1208</v>
      </c>
      <c r="G495" s="119" t="s">
        <v>914</v>
      </c>
      <c r="H495" s="119">
        <v>189306</v>
      </c>
      <c r="I495" s="10" t="s">
        <v>121</v>
      </c>
      <c r="J495" s="14" t="str">
        <f t="shared" si="156"/>
        <v>Service cambio de aceite y filtros.</v>
      </c>
      <c r="L495" s="3">
        <v>1</v>
      </c>
      <c r="M495" s="10" t="s">
        <v>98</v>
      </c>
      <c r="N495" s="3" t="s">
        <v>84</v>
      </c>
      <c r="Q495" s="7">
        <v>2366</v>
      </c>
      <c r="R495" s="7" t="s">
        <v>1478</v>
      </c>
      <c r="S495" s="8">
        <f t="shared" si="163"/>
        <v>2.3516483516483517</v>
      </c>
      <c r="T495" s="11">
        <v>4</v>
      </c>
      <c r="W495" s="76">
        <v>7930</v>
      </c>
      <c r="X495" s="16">
        <f t="shared" si="153"/>
        <v>31720</v>
      </c>
      <c r="AC495" s="18">
        <f t="shared" si="157"/>
        <v>0</v>
      </c>
      <c r="AD495" s="19">
        <f t="shared" si="158"/>
        <v>0</v>
      </c>
      <c r="AE495" s="21">
        <f t="shared" si="150"/>
        <v>9464</v>
      </c>
      <c r="AF495" s="20">
        <f t="shared" si="159"/>
        <v>41486</v>
      </c>
      <c r="AG495" s="20">
        <f t="shared" si="160"/>
        <v>91920</v>
      </c>
      <c r="AH495" s="20">
        <f t="shared" si="161"/>
        <v>35000</v>
      </c>
      <c r="AI495" s="20"/>
      <c r="AJ495" s="20"/>
      <c r="AK495" s="20">
        <f t="shared" si="162"/>
        <v>126920</v>
      </c>
      <c r="AL495" s="171"/>
    </row>
    <row r="496" spans="1:38" ht="15.75" customHeight="1" x14ac:dyDescent="0.25">
      <c r="A496" s="3">
        <v>1309</v>
      </c>
      <c r="B496" s="14">
        <f t="shared" si="149"/>
        <v>2</v>
      </c>
      <c r="C496" s="9">
        <f>IF(A496=A495,C495,"")</f>
        <v>45153</v>
      </c>
      <c r="D496" s="3" t="str">
        <f>IF(A496=A495,D495,"")</f>
        <v>Saladino Guillermo</v>
      </c>
      <c r="E496" s="14" t="str">
        <f t="shared" si="155"/>
        <v>1309Saladino Guillermo2</v>
      </c>
      <c r="I496" s="10" t="s">
        <v>1213</v>
      </c>
      <c r="J496" s="14" t="str">
        <f t="shared" si="156"/>
        <v>Service cambio de aceite y filtros. Cambio de bieleta barra estabilizadora lado izquierdo.</v>
      </c>
      <c r="L496" s="3">
        <v>1</v>
      </c>
      <c r="M496" s="10" t="s">
        <v>989</v>
      </c>
      <c r="N496" s="3" t="s">
        <v>84</v>
      </c>
      <c r="Q496" s="7">
        <v>6600</v>
      </c>
      <c r="S496" s="8">
        <f t="shared" si="163"/>
        <v>0.27272727272727271</v>
      </c>
      <c r="T496" s="11">
        <v>1</v>
      </c>
      <c r="W496" s="76">
        <v>8400</v>
      </c>
      <c r="X496" s="16">
        <f t="shared" si="153"/>
        <v>8400</v>
      </c>
      <c r="AC496" s="18">
        <f t="shared" si="157"/>
        <v>0</v>
      </c>
      <c r="AD496" s="19">
        <f t="shared" si="158"/>
        <v>0</v>
      </c>
      <c r="AE496" s="21">
        <f t="shared" si="150"/>
        <v>6600</v>
      </c>
      <c r="AF496" s="20">
        <f t="shared" si="159"/>
        <v>0</v>
      </c>
      <c r="AG496" s="20">
        <f t="shared" si="160"/>
        <v>0</v>
      </c>
      <c r="AH496" s="20">
        <f t="shared" si="161"/>
        <v>0</v>
      </c>
      <c r="AI496" s="20"/>
      <c r="AJ496" s="20"/>
      <c r="AK496" s="20">
        <f t="shared" si="162"/>
        <v>0</v>
      </c>
      <c r="AL496" s="171"/>
    </row>
    <row r="497" spans="1:38" ht="15.75" customHeight="1" x14ac:dyDescent="0.25">
      <c r="A497" s="3">
        <v>1309</v>
      </c>
      <c r="B497" s="14">
        <f t="shared" si="149"/>
        <v>3</v>
      </c>
      <c r="C497" s="9">
        <f>IF(A497=A496,C496,"")</f>
        <v>45153</v>
      </c>
      <c r="D497" s="3" t="str">
        <f>IF(A497=A496,D496,"")</f>
        <v>Saladino Guillermo</v>
      </c>
      <c r="E497" s="14" t="str">
        <f t="shared" si="155"/>
        <v>1309Saladino Guillermo3</v>
      </c>
      <c r="I497" s="10" t="s">
        <v>113</v>
      </c>
      <c r="J497" s="14" t="str">
        <f t="shared" si="156"/>
        <v>Service cambio de aceite y filtros. Cambio de bieleta barra estabilizadora lado izquierdo. Rotación de ruedas.</v>
      </c>
      <c r="L497" s="3">
        <v>1</v>
      </c>
      <c r="M497" s="10" t="s">
        <v>701</v>
      </c>
      <c r="N497" s="3" t="s">
        <v>84</v>
      </c>
      <c r="Q497" s="7">
        <v>1800</v>
      </c>
      <c r="S497" s="8">
        <f t="shared" si="163"/>
        <v>2.2222222222222223</v>
      </c>
      <c r="T497" s="11">
        <v>1</v>
      </c>
      <c r="W497" s="76">
        <v>5800</v>
      </c>
      <c r="X497" s="16">
        <f t="shared" si="153"/>
        <v>5800</v>
      </c>
      <c r="AC497" s="18">
        <f t="shared" si="157"/>
        <v>0</v>
      </c>
      <c r="AD497" s="19">
        <f t="shared" si="158"/>
        <v>0</v>
      </c>
      <c r="AE497" s="21">
        <f t="shared" si="150"/>
        <v>1800</v>
      </c>
      <c r="AF497" s="20">
        <f t="shared" si="159"/>
        <v>0</v>
      </c>
      <c r="AG497" s="20">
        <f t="shared" si="160"/>
        <v>0</v>
      </c>
      <c r="AH497" s="20">
        <f t="shared" si="161"/>
        <v>0</v>
      </c>
      <c r="AI497" s="20"/>
      <c r="AJ497" s="20"/>
      <c r="AK497" s="20">
        <f t="shared" si="162"/>
        <v>0</v>
      </c>
      <c r="AL497" s="171"/>
    </row>
    <row r="498" spans="1:38" ht="15.75" customHeight="1" x14ac:dyDescent="0.25">
      <c r="A498" s="3">
        <v>1309</v>
      </c>
      <c r="B498" s="14">
        <f t="shared" si="149"/>
        <v>4</v>
      </c>
      <c r="C498" s="9">
        <f>IF(A498=A497,C497,"")</f>
        <v>45153</v>
      </c>
      <c r="D498" s="3" t="str">
        <f>IF(A498=A497,D497,"")</f>
        <v>Saladino Guillermo</v>
      </c>
      <c r="E498" s="14" t="str">
        <f t="shared" si="155"/>
        <v>1309Saladino Guillermo4</v>
      </c>
      <c r="J498" s="14" t="str">
        <f t="shared" si="156"/>
        <v xml:space="preserve">Service cambio de aceite y filtros. Cambio de bieleta barra estabilizadora lado izquierdo. Rotación de ruedas. </v>
      </c>
      <c r="L498" s="3">
        <v>1</v>
      </c>
      <c r="M498" s="10" t="s">
        <v>1209</v>
      </c>
      <c r="N498" s="3" t="s">
        <v>84</v>
      </c>
      <c r="Q498" s="7">
        <v>7200</v>
      </c>
      <c r="S498" s="8">
        <f t="shared" si="163"/>
        <v>1.3055555555555556</v>
      </c>
      <c r="T498" s="11">
        <v>1</v>
      </c>
      <c r="W498" s="76">
        <v>16600</v>
      </c>
      <c r="X498" s="16">
        <f t="shared" si="153"/>
        <v>16600</v>
      </c>
      <c r="Y498" s="3">
        <v>1</v>
      </c>
      <c r="AB498" s="4">
        <v>35000</v>
      </c>
      <c r="AC498" s="18">
        <f t="shared" si="157"/>
        <v>35000</v>
      </c>
      <c r="AD498" s="19">
        <f t="shared" si="158"/>
        <v>35000</v>
      </c>
      <c r="AE498" s="21">
        <f t="shared" si="150"/>
        <v>7200</v>
      </c>
      <c r="AF498" s="20">
        <f t="shared" si="159"/>
        <v>0</v>
      </c>
      <c r="AG498" s="20">
        <f t="shared" si="160"/>
        <v>0</v>
      </c>
      <c r="AH498" s="20">
        <f t="shared" si="161"/>
        <v>0</v>
      </c>
      <c r="AI498" s="20"/>
      <c r="AJ498" s="20"/>
      <c r="AK498" s="20">
        <f t="shared" si="162"/>
        <v>0</v>
      </c>
      <c r="AL498" s="171"/>
    </row>
    <row r="499" spans="1:38" ht="15.75" customHeight="1" x14ac:dyDescent="0.25">
      <c r="A499" s="3">
        <v>1309</v>
      </c>
      <c r="B499" s="14">
        <f t="shared" si="149"/>
        <v>5</v>
      </c>
      <c r="C499" s="9">
        <f>IF(A499=A498,C498,"")</f>
        <v>45153</v>
      </c>
      <c r="D499" s="3" t="str">
        <f>IF(A499=A498,D498,"")</f>
        <v>Saladino Guillermo</v>
      </c>
      <c r="E499" s="14" t="str">
        <f t="shared" si="155"/>
        <v>1309Saladino Guillermo5</v>
      </c>
      <c r="J499" s="14" t="str">
        <f t="shared" si="156"/>
        <v xml:space="preserve">Service cambio de aceite y filtros. Cambio de bieleta barra estabilizadora lado izquierdo. Rotación de ruedas.  </v>
      </c>
      <c r="L499" s="3">
        <v>1</v>
      </c>
      <c r="M499" s="10" t="s">
        <v>1210</v>
      </c>
      <c r="N499" s="3" t="s">
        <v>101</v>
      </c>
      <c r="Q499" s="7">
        <f t="shared" ref="Q499:Q505" si="164">+W499*0.8</f>
        <v>10000</v>
      </c>
      <c r="S499" s="8">
        <f t="shared" si="163"/>
        <v>0.25</v>
      </c>
      <c r="T499" s="11">
        <v>1</v>
      </c>
      <c r="W499" s="76">
        <v>12500</v>
      </c>
      <c r="X499" s="16">
        <f t="shared" si="153"/>
        <v>12500</v>
      </c>
      <c r="AC499" s="18">
        <f t="shared" si="157"/>
        <v>0</v>
      </c>
      <c r="AD499" s="19">
        <f t="shared" si="158"/>
        <v>35000</v>
      </c>
      <c r="AE499" s="21">
        <f t="shared" si="150"/>
        <v>10000</v>
      </c>
      <c r="AF499" s="20">
        <f t="shared" si="159"/>
        <v>0</v>
      </c>
      <c r="AG499" s="20">
        <f t="shared" si="160"/>
        <v>0</v>
      </c>
      <c r="AH499" s="20">
        <f t="shared" si="161"/>
        <v>0</v>
      </c>
      <c r="AI499" s="20"/>
      <c r="AJ499" s="20"/>
      <c r="AK499" s="20">
        <f t="shared" si="162"/>
        <v>0</v>
      </c>
      <c r="AL499" s="171"/>
    </row>
    <row r="500" spans="1:38" ht="15.75" customHeight="1" x14ac:dyDescent="0.25">
      <c r="A500" s="3">
        <v>1309</v>
      </c>
      <c r="B500" s="14">
        <f t="shared" si="149"/>
        <v>6</v>
      </c>
      <c r="C500" s="9">
        <f>IF(A500=A499,C499,"")</f>
        <v>45153</v>
      </c>
      <c r="D500" s="3" t="str">
        <f>IF(A500=A499,D499,"")</f>
        <v>Saladino Guillermo</v>
      </c>
      <c r="E500" s="14" t="str">
        <f t="shared" si="155"/>
        <v>1309Saladino Guillermo6</v>
      </c>
      <c r="J500" s="14" t="str">
        <f t="shared" si="156"/>
        <v xml:space="preserve">Service cambio de aceite y filtros. Cambio de bieleta barra estabilizadora lado izquierdo. Rotación de ruedas.   </v>
      </c>
      <c r="L500" s="3">
        <v>1</v>
      </c>
      <c r="M500" s="10" t="s">
        <v>1003</v>
      </c>
      <c r="N500" s="3" t="s">
        <v>101</v>
      </c>
      <c r="Q500" s="7">
        <f t="shared" si="164"/>
        <v>13520</v>
      </c>
      <c r="S500" s="8">
        <f t="shared" si="163"/>
        <v>0.25</v>
      </c>
      <c r="T500" s="11">
        <v>1</v>
      </c>
      <c r="W500" s="76">
        <v>16900</v>
      </c>
      <c r="X500" s="16">
        <f t="shared" si="153"/>
        <v>16900</v>
      </c>
      <c r="AC500" s="18">
        <f t="shared" si="157"/>
        <v>0</v>
      </c>
      <c r="AD500" s="19">
        <f t="shared" si="158"/>
        <v>35000</v>
      </c>
      <c r="AE500" s="21">
        <f t="shared" si="150"/>
        <v>13520</v>
      </c>
      <c r="AF500" s="20">
        <f t="shared" si="159"/>
        <v>0</v>
      </c>
      <c r="AG500" s="20">
        <f t="shared" si="160"/>
        <v>0</v>
      </c>
      <c r="AH500" s="20">
        <f t="shared" si="161"/>
        <v>0</v>
      </c>
      <c r="AI500" s="20"/>
      <c r="AJ500" s="20"/>
      <c r="AK500" s="20">
        <f t="shared" si="162"/>
        <v>0</v>
      </c>
      <c r="AL500" s="171"/>
    </row>
    <row r="501" spans="1:38" ht="15.75" customHeight="1" x14ac:dyDescent="0.25">
      <c r="A501" s="3">
        <v>1310</v>
      </c>
      <c r="B501" s="14">
        <f t="shared" si="149"/>
        <v>1</v>
      </c>
      <c r="C501" s="9">
        <v>45153</v>
      </c>
      <c r="D501" s="3" t="s">
        <v>714</v>
      </c>
      <c r="E501" s="14" t="str">
        <f t="shared" si="155"/>
        <v>1310Dutto Mariano1</v>
      </c>
      <c r="F501" s="119" t="s">
        <v>1211</v>
      </c>
      <c r="G501" s="119" t="s">
        <v>1212</v>
      </c>
      <c r="H501" s="119">
        <v>112103</v>
      </c>
      <c r="J501" s="14">
        <f t="shared" si="156"/>
        <v>0</v>
      </c>
      <c r="K501" s="3" t="s">
        <v>1511</v>
      </c>
      <c r="L501" s="3">
        <v>1</v>
      </c>
      <c r="M501" s="10" t="s">
        <v>1218</v>
      </c>
      <c r="N501" s="3" t="s">
        <v>101</v>
      </c>
      <c r="Q501" s="7">
        <f t="shared" si="164"/>
        <v>2280</v>
      </c>
      <c r="R501" s="7" t="s">
        <v>1481</v>
      </c>
      <c r="S501" s="8">
        <f t="shared" si="163"/>
        <v>0.25</v>
      </c>
      <c r="T501" s="11">
        <v>8</v>
      </c>
      <c r="W501" s="76">
        <v>2850</v>
      </c>
      <c r="X501" s="16">
        <f t="shared" si="153"/>
        <v>22800</v>
      </c>
      <c r="AC501" s="18">
        <f t="shared" si="157"/>
        <v>0</v>
      </c>
      <c r="AD501" s="19">
        <f t="shared" si="158"/>
        <v>0</v>
      </c>
      <c r="AE501" s="21">
        <f t="shared" si="150"/>
        <v>18240</v>
      </c>
      <c r="AF501" s="20">
        <f t="shared" si="159"/>
        <v>105950</v>
      </c>
      <c r="AG501" s="20">
        <f t="shared" si="160"/>
        <v>212280</v>
      </c>
      <c r="AH501" s="20">
        <f t="shared" si="161"/>
        <v>120000</v>
      </c>
      <c r="AI501" s="20"/>
      <c r="AJ501" s="20"/>
      <c r="AK501" s="20">
        <f t="shared" si="162"/>
        <v>332280</v>
      </c>
      <c r="AL501" s="171"/>
    </row>
    <row r="502" spans="1:38" ht="15.75" customHeight="1" x14ac:dyDescent="0.25">
      <c r="A502" s="3">
        <v>1310</v>
      </c>
      <c r="B502" s="14">
        <f t="shared" si="149"/>
        <v>2</v>
      </c>
      <c r="C502" s="9">
        <f t="shared" ref="C502:C510" si="165">IF(A502=A501,C501,"")</f>
        <v>45153</v>
      </c>
      <c r="D502" s="3" t="str">
        <f t="shared" ref="D502:D510" si="166">IF(A502=A501,D501,"")</f>
        <v>Dutto Mariano</v>
      </c>
      <c r="E502" s="14" t="str">
        <f t="shared" si="155"/>
        <v>1310Dutto Mariano2</v>
      </c>
      <c r="I502" s="10" t="s">
        <v>1233</v>
      </c>
      <c r="J502" s="14" t="str">
        <f t="shared" si="156"/>
        <v>0 Cambio de retenes de válvula y árbol de levas.</v>
      </c>
      <c r="L502" s="3">
        <v>1</v>
      </c>
      <c r="M502" s="10" t="s">
        <v>1223</v>
      </c>
      <c r="N502" s="3" t="s">
        <v>101</v>
      </c>
      <c r="Q502" s="7">
        <f t="shared" si="164"/>
        <v>1152</v>
      </c>
      <c r="S502" s="8">
        <f t="shared" si="163"/>
        <v>0.25</v>
      </c>
      <c r="T502" s="11">
        <v>8</v>
      </c>
      <c r="W502" s="76">
        <v>1440</v>
      </c>
      <c r="X502" s="16">
        <f t="shared" si="153"/>
        <v>11520</v>
      </c>
      <c r="AC502" s="18">
        <f t="shared" si="157"/>
        <v>0</v>
      </c>
      <c r="AD502" s="19">
        <f t="shared" si="158"/>
        <v>0</v>
      </c>
      <c r="AE502" s="21">
        <f t="shared" si="150"/>
        <v>9216</v>
      </c>
      <c r="AF502" s="20">
        <f t="shared" si="159"/>
        <v>0</v>
      </c>
      <c r="AG502" s="20">
        <f t="shared" si="160"/>
        <v>0</v>
      </c>
      <c r="AH502" s="20">
        <f t="shared" si="161"/>
        <v>0</v>
      </c>
      <c r="AI502" s="20"/>
      <c r="AJ502" s="20"/>
      <c r="AK502" s="20">
        <f t="shared" si="162"/>
        <v>0</v>
      </c>
      <c r="AL502" s="171"/>
    </row>
    <row r="503" spans="1:38" ht="15.75" customHeight="1" x14ac:dyDescent="0.25">
      <c r="A503" s="3">
        <v>1310</v>
      </c>
      <c r="B503" s="14">
        <f t="shared" si="149"/>
        <v>3</v>
      </c>
      <c r="C503" s="9">
        <f t="shared" si="165"/>
        <v>45153</v>
      </c>
      <c r="D503" s="3" t="str">
        <f t="shared" si="166"/>
        <v>Dutto Mariano</v>
      </c>
      <c r="E503" s="14" t="str">
        <f t="shared" si="155"/>
        <v>1310Dutto Mariano3</v>
      </c>
      <c r="I503" s="10" t="s">
        <v>1214</v>
      </c>
      <c r="J503" s="14" t="str">
        <f t="shared" si="156"/>
        <v>0 Cambio de retenes de válvula y árbol de levas. Armado de tapa con junta y bulone ( nuevo).</v>
      </c>
      <c r="L503" s="3">
        <v>1</v>
      </c>
      <c r="M503" s="10" t="s">
        <v>1219</v>
      </c>
      <c r="N503" s="3" t="s">
        <v>101</v>
      </c>
      <c r="Q503" s="7">
        <f t="shared" si="164"/>
        <v>5568</v>
      </c>
      <c r="S503" s="8">
        <f t="shared" si="163"/>
        <v>0.25</v>
      </c>
      <c r="T503" s="11">
        <v>1</v>
      </c>
      <c r="W503" s="76">
        <v>6960</v>
      </c>
      <c r="X503" s="16">
        <f t="shared" si="153"/>
        <v>6960</v>
      </c>
      <c r="AC503" s="18">
        <f t="shared" si="157"/>
        <v>0</v>
      </c>
      <c r="AD503" s="19">
        <f t="shared" si="158"/>
        <v>0</v>
      </c>
      <c r="AE503" s="21">
        <f t="shared" si="150"/>
        <v>5568</v>
      </c>
      <c r="AF503" s="20">
        <f t="shared" si="159"/>
        <v>0</v>
      </c>
      <c r="AG503" s="20">
        <f t="shared" si="160"/>
        <v>0</v>
      </c>
      <c r="AH503" s="20">
        <f t="shared" si="161"/>
        <v>0</v>
      </c>
      <c r="AI503" s="20"/>
      <c r="AJ503" s="20"/>
      <c r="AK503" s="20">
        <f t="shared" si="162"/>
        <v>0</v>
      </c>
      <c r="AL503" s="171"/>
    </row>
    <row r="504" spans="1:38" ht="15.75" customHeight="1" x14ac:dyDescent="0.25">
      <c r="A504" s="3">
        <v>1310</v>
      </c>
      <c r="B504" s="14">
        <f t="shared" si="149"/>
        <v>4</v>
      </c>
      <c r="C504" s="9">
        <f t="shared" si="165"/>
        <v>45153</v>
      </c>
      <c r="D504" s="3" t="str">
        <f t="shared" si="166"/>
        <v>Dutto Mariano</v>
      </c>
      <c r="E504" s="14" t="str">
        <f t="shared" si="155"/>
        <v>1310Dutto Mariano4</v>
      </c>
      <c r="I504" s="10" t="s">
        <v>1215</v>
      </c>
      <c r="J504" s="14" t="str">
        <f t="shared" si="156"/>
        <v>0 Cambio de retenes de válvula y árbol de levas. Armado de tapa con junta y bulone ( nuevo). Recambio bomba, distribución y correa.</v>
      </c>
      <c r="L504" s="3">
        <v>1</v>
      </c>
      <c r="M504" s="10" t="s">
        <v>1220</v>
      </c>
      <c r="N504" s="3" t="s">
        <v>101</v>
      </c>
      <c r="Q504" s="7">
        <f t="shared" si="164"/>
        <v>15168</v>
      </c>
      <c r="S504" s="8">
        <f t="shared" si="163"/>
        <v>0.25</v>
      </c>
      <c r="T504" s="11">
        <v>1</v>
      </c>
      <c r="W504" s="76">
        <v>18960</v>
      </c>
      <c r="X504" s="16">
        <f t="shared" si="153"/>
        <v>18960</v>
      </c>
      <c r="Y504" s="3">
        <v>1</v>
      </c>
      <c r="AB504" s="4">
        <v>120000</v>
      </c>
      <c r="AC504" s="18">
        <f t="shared" si="157"/>
        <v>120000</v>
      </c>
      <c r="AD504" s="19">
        <f t="shared" si="158"/>
        <v>120000</v>
      </c>
      <c r="AE504" s="21">
        <f t="shared" si="150"/>
        <v>15168</v>
      </c>
      <c r="AF504" s="20">
        <f t="shared" si="159"/>
        <v>0</v>
      </c>
      <c r="AG504" s="20">
        <f t="shared" si="160"/>
        <v>0</v>
      </c>
      <c r="AH504" s="20">
        <f t="shared" si="161"/>
        <v>0</v>
      </c>
      <c r="AI504" s="20"/>
      <c r="AJ504" s="20"/>
      <c r="AK504" s="20">
        <f t="shared" si="162"/>
        <v>0</v>
      </c>
      <c r="AL504" s="171"/>
    </row>
    <row r="505" spans="1:38" ht="15.75" customHeight="1" x14ac:dyDescent="0.25">
      <c r="A505" s="3">
        <v>1310</v>
      </c>
      <c r="B505" s="14">
        <f t="shared" si="149"/>
        <v>5</v>
      </c>
      <c r="C505" s="9">
        <f t="shared" si="165"/>
        <v>45153</v>
      </c>
      <c r="D505" s="3" t="str">
        <f t="shared" si="166"/>
        <v>Dutto Mariano</v>
      </c>
      <c r="E505" s="14" t="str">
        <f t="shared" si="155"/>
        <v>1310Dutto Mariano5</v>
      </c>
      <c r="I505" s="10" t="s">
        <v>1216</v>
      </c>
      <c r="J505" s="14" t="str">
        <f t="shared" si="156"/>
        <v>0 Cambio de retenes de válvula y árbol de levas. Armado de tapa con junta y bulone ( nuevo). Recambio bomba, distribución y correa. Recambio de aceite y filtro.</v>
      </c>
      <c r="L505" s="3">
        <v>1</v>
      </c>
      <c r="M505" s="10" t="s">
        <v>1221</v>
      </c>
      <c r="N505" s="3" t="s">
        <v>101</v>
      </c>
      <c r="Q505" s="7">
        <f t="shared" si="164"/>
        <v>8832</v>
      </c>
      <c r="S505" s="8">
        <f t="shared" si="163"/>
        <v>0.25</v>
      </c>
      <c r="T505" s="11">
        <v>1</v>
      </c>
      <c r="W505" s="76">
        <v>11040</v>
      </c>
      <c r="X505" s="16">
        <f t="shared" si="153"/>
        <v>11040</v>
      </c>
      <c r="AC505" s="18">
        <f t="shared" si="157"/>
        <v>0</v>
      </c>
      <c r="AD505" s="19">
        <f t="shared" si="158"/>
        <v>120000</v>
      </c>
      <c r="AE505" s="21">
        <f t="shared" si="150"/>
        <v>8832</v>
      </c>
      <c r="AF505" s="20">
        <f t="shared" si="159"/>
        <v>0</v>
      </c>
      <c r="AG505" s="20">
        <f t="shared" si="160"/>
        <v>0</v>
      </c>
      <c r="AH505" s="20">
        <f t="shared" si="161"/>
        <v>0</v>
      </c>
      <c r="AI505" s="20"/>
      <c r="AJ505" s="20"/>
      <c r="AK505" s="20">
        <f t="shared" si="162"/>
        <v>0</v>
      </c>
      <c r="AL505" s="171"/>
    </row>
    <row r="506" spans="1:38" ht="15.75" customHeight="1" x14ac:dyDescent="0.25">
      <c r="A506" s="3">
        <v>1310</v>
      </c>
      <c r="B506" s="14">
        <f t="shared" si="149"/>
        <v>6</v>
      </c>
      <c r="C506" s="9">
        <f t="shared" si="165"/>
        <v>45153</v>
      </c>
      <c r="D506" s="3" t="str">
        <f t="shared" si="166"/>
        <v>Dutto Mariano</v>
      </c>
      <c r="E506" s="14" t="str">
        <f t="shared" si="155"/>
        <v>1310Dutto Mariano6</v>
      </c>
      <c r="I506" s="10" t="s">
        <v>1234</v>
      </c>
      <c r="J506" s="14" t="str">
        <f t="shared" si="156"/>
        <v>0 Cambio de retenes de válvula y árbol de levas. Armado de tapa con junta y bulone ( nuevo). Recambio bomba, distribución y correa. Recambio de aceite y filtro. Puesta a punto.</v>
      </c>
      <c r="L506" s="3">
        <v>1</v>
      </c>
      <c r="M506" s="10" t="s">
        <v>1226</v>
      </c>
      <c r="N506" s="3" t="s">
        <v>84</v>
      </c>
      <c r="Q506" s="7">
        <f>+W506/(1+S506)</f>
        <v>68000</v>
      </c>
      <c r="R506" s="3"/>
      <c r="S506" s="8">
        <v>0.2</v>
      </c>
      <c r="T506" s="11">
        <v>1</v>
      </c>
      <c r="W506" s="76">
        <v>81600</v>
      </c>
      <c r="X506" s="16">
        <f t="shared" si="153"/>
        <v>81600</v>
      </c>
      <c r="AC506" s="18">
        <f t="shared" si="157"/>
        <v>0</v>
      </c>
      <c r="AD506" s="19">
        <f t="shared" si="158"/>
        <v>120000</v>
      </c>
      <c r="AE506" s="21">
        <f t="shared" si="150"/>
        <v>68000</v>
      </c>
      <c r="AF506" s="20">
        <f t="shared" si="159"/>
        <v>0</v>
      </c>
      <c r="AG506" s="20">
        <f t="shared" si="160"/>
        <v>0</v>
      </c>
      <c r="AH506" s="20">
        <f t="shared" si="161"/>
        <v>0</v>
      </c>
      <c r="AI506" s="20"/>
      <c r="AJ506" s="20"/>
      <c r="AK506" s="20">
        <f t="shared" si="162"/>
        <v>0</v>
      </c>
      <c r="AL506" s="171"/>
    </row>
    <row r="507" spans="1:38" ht="15.75" customHeight="1" x14ac:dyDescent="0.25">
      <c r="A507" s="3">
        <v>1310</v>
      </c>
      <c r="B507" s="14">
        <f t="shared" si="149"/>
        <v>7</v>
      </c>
      <c r="C507" s="9">
        <f t="shared" si="165"/>
        <v>45153</v>
      </c>
      <c r="D507" s="3" t="str">
        <f t="shared" si="166"/>
        <v>Dutto Mariano</v>
      </c>
      <c r="E507" s="14" t="str">
        <f t="shared" si="155"/>
        <v>1310Dutto Mariano7</v>
      </c>
      <c r="I507" s="10" t="s">
        <v>1021</v>
      </c>
      <c r="J507" s="14" t="str">
        <f t="shared" si="156"/>
        <v>0 Cambio de retenes de válvula y árbol de levas. Armado de tapa con junta y bulone ( nuevo). Recambio bomba, distribución y correa. Recambio de aceite y filtro. Puesta a punto. Armado total.</v>
      </c>
      <c r="L507" s="3">
        <v>1</v>
      </c>
      <c r="M507" s="10" t="s">
        <v>1217</v>
      </c>
      <c r="N507" s="3" t="s">
        <v>84</v>
      </c>
      <c r="S507" s="8"/>
      <c r="W507" s="76"/>
      <c r="X507" s="16">
        <f t="shared" si="153"/>
        <v>0</v>
      </c>
      <c r="AC507" s="18">
        <f t="shared" si="157"/>
        <v>0</v>
      </c>
      <c r="AD507" s="19">
        <f t="shared" si="158"/>
        <v>120000</v>
      </c>
      <c r="AE507" s="21">
        <f t="shared" si="150"/>
        <v>0</v>
      </c>
      <c r="AF507" s="20">
        <f t="shared" si="159"/>
        <v>0</v>
      </c>
      <c r="AG507" s="20">
        <f t="shared" si="160"/>
        <v>0</v>
      </c>
      <c r="AH507" s="20">
        <f t="shared" si="161"/>
        <v>0</v>
      </c>
      <c r="AI507" s="20"/>
      <c r="AJ507" s="20"/>
      <c r="AK507" s="20">
        <f t="shared" si="162"/>
        <v>0</v>
      </c>
      <c r="AL507" s="171"/>
    </row>
    <row r="508" spans="1:38" ht="15.75" customHeight="1" x14ac:dyDescent="0.25">
      <c r="A508" s="3">
        <v>1310</v>
      </c>
      <c r="B508" s="14">
        <f t="shared" si="149"/>
        <v>8</v>
      </c>
      <c r="C508" s="9">
        <f t="shared" si="165"/>
        <v>45153</v>
      </c>
      <c r="D508" s="3" t="str">
        <f t="shared" si="166"/>
        <v>Dutto Mariano</v>
      </c>
      <c r="E508" s="14" t="str">
        <f t="shared" si="155"/>
        <v>1310Dutto Mariano8</v>
      </c>
      <c r="J508" s="14" t="str">
        <f t="shared" si="156"/>
        <v xml:space="preserve">0 Cambio de retenes de válvula y árbol de levas. Armado de tapa con junta y bulone ( nuevo). Recambio bomba, distribución y correa. Recambio de aceite y filtro. Puesta a punto. Armado total. </v>
      </c>
      <c r="L508" s="3">
        <v>1</v>
      </c>
      <c r="M508" s="10" t="s">
        <v>1224</v>
      </c>
      <c r="N508" s="3" t="s">
        <v>84</v>
      </c>
      <c r="Q508" s="7">
        <v>2150</v>
      </c>
      <c r="S508" s="8">
        <f>+(W508-Q508)/Q508</f>
        <v>2.9069767441860463</v>
      </c>
      <c r="T508" s="11">
        <v>1</v>
      </c>
      <c r="W508" s="76">
        <v>8400</v>
      </c>
      <c r="X508" s="16">
        <f t="shared" si="153"/>
        <v>8400</v>
      </c>
      <c r="AC508" s="18">
        <f t="shared" si="157"/>
        <v>0</v>
      </c>
      <c r="AD508" s="19">
        <f t="shared" si="158"/>
        <v>120000</v>
      </c>
      <c r="AE508" s="21">
        <f t="shared" si="150"/>
        <v>2150</v>
      </c>
      <c r="AF508" s="20">
        <f t="shared" si="159"/>
        <v>0</v>
      </c>
      <c r="AG508" s="20">
        <f t="shared" si="160"/>
        <v>0</v>
      </c>
      <c r="AH508" s="20">
        <f t="shared" si="161"/>
        <v>0</v>
      </c>
      <c r="AI508" s="20"/>
      <c r="AJ508" s="20"/>
      <c r="AK508" s="20">
        <f t="shared" si="162"/>
        <v>0</v>
      </c>
      <c r="AL508" s="171"/>
    </row>
    <row r="509" spans="1:38" ht="15.75" customHeight="1" x14ac:dyDescent="0.25">
      <c r="A509" s="3">
        <v>1310</v>
      </c>
      <c r="B509" s="14">
        <f t="shared" si="149"/>
        <v>9</v>
      </c>
      <c r="C509" s="9">
        <f t="shared" si="165"/>
        <v>45153</v>
      </c>
      <c r="D509" s="3" t="str">
        <f t="shared" si="166"/>
        <v>Dutto Mariano</v>
      </c>
      <c r="E509" s="14" t="str">
        <f t="shared" si="155"/>
        <v>1310Dutto Mariano9</v>
      </c>
      <c r="J509" s="14" t="str">
        <f t="shared" si="156"/>
        <v xml:space="preserve">0 Cambio de retenes de válvula y árbol de levas. Armado de tapa con junta y bulone ( nuevo). Recambio bomba, distribución y correa. Recambio de aceite y filtro. Puesta a punto. Armado total.  </v>
      </c>
      <c r="L509" s="3">
        <v>1</v>
      </c>
      <c r="M509" s="10" t="s">
        <v>1222</v>
      </c>
      <c r="N509" s="3" t="s">
        <v>84</v>
      </c>
      <c r="Q509" s="7">
        <f>1200*1.2</f>
        <v>1440</v>
      </c>
      <c r="S509" s="8">
        <f>+(W509-Q509)/Q509</f>
        <v>1.6666666666666667</v>
      </c>
      <c r="T509" s="11">
        <v>1</v>
      </c>
      <c r="W509" s="76">
        <v>3840</v>
      </c>
      <c r="X509" s="16">
        <f t="shared" si="153"/>
        <v>3840</v>
      </c>
      <c r="AC509" s="18">
        <f t="shared" si="157"/>
        <v>0</v>
      </c>
      <c r="AD509" s="19">
        <f t="shared" si="158"/>
        <v>120000</v>
      </c>
      <c r="AE509" s="21">
        <f t="shared" si="150"/>
        <v>1440</v>
      </c>
      <c r="AF509" s="20">
        <f t="shared" si="159"/>
        <v>0</v>
      </c>
      <c r="AG509" s="20">
        <f t="shared" si="160"/>
        <v>0</v>
      </c>
      <c r="AH509" s="20">
        <f t="shared" si="161"/>
        <v>0</v>
      </c>
      <c r="AI509" s="20"/>
      <c r="AJ509" s="20"/>
      <c r="AK509" s="20">
        <f t="shared" si="162"/>
        <v>0</v>
      </c>
      <c r="AL509" s="171"/>
    </row>
    <row r="510" spans="1:38" ht="15.75" customHeight="1" x14ac:dyDescent="0.25">
      <c r="A510" s="3">
        <v>1310</v>
      </c>
      <c r="B510" s="14">
        <f t="shared" si="149"/>
        <v>10</v>
      </c>
      <c r="C510" s="9">
        <f t="shared" si="165"/>
        <v>45153</v>
      </c>
      <c r="D510" s="3" t="str">
        <f t="shared" si="166"/>
        <v>Dutto Mariano</v>
      </c>
      <c r="E510" s="14" t="str">
        <f t="shared" si="155"/>
        <v>1310Dutto Mariano10</v>
      </c>
      <c r="J510" s="14" t="str">
        <f t="shared" si="156"/>
        <v xml:space="preserve">0 Cambio de retenes de válvula y árbol de levas. Armado de tapa con junta y bulone ( nuevo). Recambio bomba, distribución y correa. Recambio de aceite y filtro. Puesta a punto. Armado total.   </v>
      </c>
      <c r="L510" s="3">
        <v>1</v>
      </c>
      <c r="M510" s="10" t="s">
        <v>728</v>
      </c>
      <c r="N510" s="3" t="s">
        <v>84</v>
      </c>
      <c r="Q510" s="7">
        <v>1360</v>
      </c>
      <c r="S510" s="8">
        <f>+(W510-Q510)/Q510</f>
        <v>2.1544117647058822</v>
      </c>
      <c r="T510" s="11">
        <v>4</v>
      </c>
      <c r="W510" s="76">
        <v>4290</v>
      </c>
      <c r="X510" s="16">
        <f t="shared" si="153"/>
        <v>17160</v>
      </c>
      <c r="AC510" s="18">
        <f t="shared" si="157"/>
        <v>0</v>
      </c>
      <c r="AD510" s="19">
        <f t="shared" si="158"/>
        <v>120000</v>
      </c>
      <c r="AE510" s="21">
        <f t="shared" si="150"/>
        <v>5440</v>
      </c>
      <c r="AF510" s="20">
        <f t="shared" si="159"/>
        <v>0</v>
      </c>
      <c r="AG510" s="20">
        <f t="shared" si="160"/>
        <v>0</v>
      </c>
      <c r="AH510" s="20">
        <f t="shared" si="161"/>
        <v>0</v>
      </c>
      <c r="AI510" s="20"/>
      <c r="AJ510" s="20"/>
      <c r="AK510" s="20">
        <f t="shared" si="162"/>
        <v>0</v>
      </c>
      <c r="AL510" s="171"/>
    </row>
    <row r="511" spans="1:38" ht="15.75" customHeight="1" x14ac:dyDescent="0.25">
      <c r="A511" s="3">
        <v>1310</v>
      </c>
      <c r="B511" s="14">
        <f t="shared" si="149"/>
        <v>11</v>
      </c>
      <c r="C511" s="9">
        <v>45153</v>
      </c>
      <c r="D511" s="3" t="s">
        <v>714</v>
      </c>
      <c r="E511" s="14" t="str">
        <f t="shared" si="155"/>
        <v>1310Dutto Mariano11</v>
      </c>
      <c r="J511" s="14" t="str">
        <f t="shared" si="156"/>
        <v xml:space="preserve">0 Cambio de retenes de válvula y árbol de levas. Armado de tapa con junta y bulone ( nuevo). Recambio bomba, distribución y correa. Recambio de aceite y filtro. Puesta a punto. Armado total.    </v>
      </c>
      <c r="L511" s="3">
        <v>1</v>
      </c>
      <c r="M511" s="10" t="s">
        <v>1232</v>
      </c>
      <c r="Q511" s="7">
        <v>0</v>
      </c>
      <c r="S511" s="8">
        <v>0</v>
      </c>
      <c r="T511" s="11">
        <v>1</v>
      </c>
      <c r="W511" s="76">
        <v>30000</v>
      </c>
      <c r="X511" s="16">
        <f t="shared" si="153"/>
        <v>30000</v>
      </c>
      <c r="AC511" s="18">
        <f t="shared" si="157"/>
        <v>0</v>
      </c>
      <c r="AD511" s="19">
        <f t="shared" si="158"/>
        <v>120000</v>
      </c>
      <c r="AE511" s="21">
        <f t="shared" si="150"/>
        <v>0</v>
      </c>
      <c r="AF511" s="20">
        <f t="shared" si="159"/>
        <v>0</v>
      </c>
      <c r="AG511" s="20">
        <f t="shared" si="160"/>
        <v>0</v>
      </c>
      <c r="AH511" s="20">
        <f t="shared" si="161"/>
        <v>0</v>
      </c>
      <c r="AI511" s="20"/>
      <c r="AJ511" s="20"/>
      <c r="AK511" s="20">
        <f t="shared" si="162"/>
        <v>0</v>
      </c>
      <c r="AL511" s="171"/>
    </row>
    <row r="512" spans="1:38" ht="15.75" customHeight="1" x14ac:dyDescent="0.25">
      <c r="A512" s="3">
        <v>1311</v>
      </c>
      <c r="B512" s="14">
        <f t="shared" si="149"/>
        <v>1</v>
      </c>
      <c r="C512" s="9">
        <v>45154</v>
      </c>
      <c r="D512" s="3" t="s">
        <v>3724</v>
      </c>
      <c r="E512" s="14" t="str">
        <f t="shared" si="155"/>
        <v>1311Transporte del Interior1</v>
      </c>
      <c r="F512" s="119" t="s">
        <v>1227</v>
      </c>
      <c r="G512" s="119" t="s">
        <v>1228</v>
      </c>
      <c r="H512" s="119">
        <v>53022</v>
      </c>
      <c r="I512" s="10" t="s">
        <v>121</v>
      </c>
      <c r="J512" s="14" t="str">
        <f t="shared" si="156"/>
        <v>Service cambio de aceite y filtros.</v>
      </c>
      <c r="L512" s="3">
        <v>1</v>
      </c>
      <c r="S512" s="8"/>
      <c r="W512" s="76"/>
      <c r="X512" s="16"/>
      <c r="Y512" s="3">
        <v>1</v>
      </c>
      <c r="AB512" s="4">
        <v>25000</v>
      </c>
      <c r="AC512" s="18">
        <f t="shared" si="157"/>
        <v>25000</v>
      </c>
      <c r="AD512" s="19">
        <f t="shared" si="158"/>
        <v>25000</v>
      </c>
      <c r="AE512" s="21">
        <f t="shared" si="150"/>
        <v>0</v>
      </c>
      <c r="AF512" s="20">
        <f t="shared" si="159"/>
        <v>0</v>
      </c>
      <c r="AG512" s="20">
        <f t="shared" si="160"/>
        <v>0</v>
      </c>
      <c r="AH512" s="20">
        <f t="shared" si="161"/>
        <v>25000</v>
      </c>
      <c r="AI512" s="20"/>
      <c r="AJ512" s="20"/>
      <c r="AK512" s="20">
        <f t="shared" si="162"/>
        <v>25000</v>
      </c>
      <c r="AL512" s="171"/>
    </row>
    <row r="513" spans="1:38" ht="15.75" customHeight="1" x14ac:dyDescent="0.25">
      <c r="A513" s="3">
        <v>1312</v>
      </c>
      <c r="B513" s="14">
        <f t="shared" si="149"/>
        <v>1</v>
      </c>
      <c r="C513" s="9">
        <v>45154</v>
      </c>
      <c r="D513" s="3" t="s">
        <v>1229</v>
      </c>
      <c r="E513" s="14" t="str">
        <f t="shared" si="155"/>
        <v>1312Valdenbraben Pepe1</v>
      </c>
      <c r="F513" s="119" t="s">
        <v>1244</v>
      </c>
      <c r="G513" s="119" t="s">
        <v>1230</v>
      </c>
      <c r="H513" s="119">
        <v>162148</v>
      </c>
      <c r="I513" s="10" t="s">
        <v>1231</v>
      </c>
      <c r="J513" s="14" t="str">
        <f t="shared" si="156"/>
        <v>Service cambio de aceite y filtro. Control del vehículo.</v>
      </c>
      <c r="L513" s="3">
        <v>1</v>
      </c>
      <c r="M513" s="10" t="s">
        <v>1243</v>
      </c>
      <c r="N513" s="3" t="s">
        <v>84</v>
      </c>
      <c r="Q513" s="7">
        <v>2780</v>
      </c>
      <c r="R513" s="7" t="s">
        <v>1478</v>
      </c>
      <c r="S513" s="8">
        <f t="shared" ref="S513:S524" si="167">+(W513-Q513)/Q513</f>
        <v>1.8057553956834533</v>
      </c>
      <c r="T513" s="11">
        <v>6</v>
      </c>
      <c r="W513" s="76">
        <v>7800</v>
      </c>
      <c r="X513" s="16">
        <f t="shared" ref="X513:X576" si="168">W513*T513</f>
        <v>46800</v>
      </c>
      <c r="AC513" s="18">
        <f t="shared" si="157"/>
        <v>0</v>
      </c>
      <c r="AD513" s="19">
        <f t="shared" si="158"/>
        <v>0</v>
      </c>
      <c r="AE513" s="21">
        <f t="shared" si="150"/>
        <v>16680</v>
      </c>
      <c r="AF513" s="20">
        <f t="shared" si="159"/>
        <v>41100</v>
      </c>
      <c r="AG513" s="20">
        <f t="shared" si="160"/>
        <v>94700</v>
      </c>
      <c r="AH513" s="20">
        <f t="shared" si="161"/>
        <v>30500</v>
      </c>
      <c r="AI513" s="20"/>
      <c r="AJ513" s="20"/>
      <c r="AK513" s="20">
        <f t="shared" si="162"/>
        <v>125200</v>
      </c>
      <c r="AL513" s="171"/>
    </row>
    <row r="514" spans="1:38" ht="15.75" customHeight="1" x14ac:dyDescent="0.25">
      <c r="A514" s="3">
        <v>1312</v>
      </c>
      <c r="B514" s="14">
        <f t="shared" si="149"/>
        <v>2</v>
      </c>
      <c r="C514" s="9">
        <f>IF(A514=A513,C513,"")</f>
        <v>45154</v>
      </c>
      <c r="D514" s="3" t="str">
        <f>IF(A514=A513,D513,"")</f>
        <v>Valdenbraben Pepe</v>
      </c>
      <c r="E514" s="14" t="str">
        <f t="shared" si="155"/>
        <v>1312Valdenbraben Pepe2</v>
      </c>
      <c r="J514" s="14" t="str">
        <f t="shared" si="156"/>
        <v xml:space="preserve">Service cambio de aceite y filtro. Control del vehículo. </v>
      </c>
      <c r="L514" s="3">
        <v>1</v>
      </c>
      <c r="M514" s="10" t="s">
        <v>21</v>
      </c>
      <c r="N514" s="3" t="s">
        <v>101</v>
      </c>
      <c r="Q514" s="7">
        <f>+W514*0.8</f>
        <v>7040</v>
      </c>
      <c r="S514" s="8">
        <f t="shared" si="167"/>
        <v>0.25</v>
      </c>
      <c r="T514" s="11">
        <v>1</v>
      </c>
      <c r="W514" s="76">
        <v>8800</v>
      </c>
      <c r="X514" s="16">
        <f t="shared" si="168"/>
        <v>8800</v>
      </c>
      <c r="Y514" s="3">
        <v>1</v>
      </c>
      <c r="AB514" s="4">
        <v>30500</v>
      </c>
      <c r="AC514" s="18">
        <f t="shared" si="157"/>
        <v>30500</v>
      </c>
      <c r="AD514" s="19">
        <f t="shared" si="158"/>
        <v>30500</v>
      </c>
      <c r="AE514" s="21">
        <f t="shared" si="150"/>
        <v>7040</v>
      </c>
      <c r="AF514" s="20">
        <f t="shared" si="159"/>
        <v>0</v>
      </c>
      <c r="AG514" s="20">
        <f t="shared" si="160"/>
        <v>0</v>
      </c>
      <c r="AH514" s="20">
        <f t="shared" si="161"/>
        <v>0</v>
      </c>
      <c r="AI514" s="20"/>
      <c r="AJ514" s="20"/>
      <c r="AK514" s="20">
        <f t="shared" si="162"/>
        <v>0</v>
      </c>
      <c r="AL514" s="171"/>
    </row>
    <row r="515" spans="1:38" ht="15.75" customHeight="1" x14ac:dyDescent="0.25">
      <c r="A515" s="3">
        <v>1312</v>
      </c>
      <c r="B515" s="14">
        <f t="shared" si="149"/>
        <v>3</v>
      </c>
      <c r="C515" s="9">
        <f>IF(A515=A514,C514,"")</f>
        <v>45154</v>
      </c>
      <c r="D515" s="3" t="str">
        <f>IF(A515=A514,D514,"")</f>
        <v>Valdenbraben Pepe</v>
      </c>
      <c r="E515" s="14" t="str">
        <f t="shared" si="155"/>
        <v>1312Valdenbraben Pepe3</v>
      </c>
      <c r="J515" s="14" t="str">
        <f t="shared" si="156"/>
        <v xml:space="preserve">Service cambio de aceite y filtro. Control del vehículo.  </v>
      </c>
      <c r="L515" s="3">
        <v>1</v>
      </c>
      <c r="M515" s="10" t="s">
        <v>19</v>
      </c>
      <c r="N515" s="3" t="s">
        <v>101</v>
      </c>
      <c r="Q515" s="7">
        <f>+W515*0.8</f>
        <v>6240</v>
      </c>
      <c r="S515" s="8">
        <f t="shared" si="167"/>
        <v>0.25</v>
      </c>
      <c r="T515" s="11">
        <v>1</v>
      </c>
      <c r="W515" s="76">
        <v>7800</v>
      </c>
      <c r="X515" s="16">
        <f t="shared" si="168"/>
        <v>7800</v>
      </c>
      <c r="AC515" s="18">
        <f t="shared" si="157"/>
        <v>0</v>
      </c>
      <c r="AD515" s="19">
        <f t="shared" si="158"/>
        <v>30500</v>
      </c>
      <c r="AE515" s="21">
        <f t="shared" si="150"/>
        <v>6240</v>
      </c>
      <c r="AF515" s="20">
        <f t="shared" si="159"/>
        <v>0</v>
      </c>
      <c r="AG515" s="20">
        <f t="shared" si="160"/>
        <v>0</v>
      </c>
      <c r="AH515" s="20">
        <f t="shared" si="161"/>
        <v>0</v>
      </c>
      <c r="AI515" s="20"/>
      <c r="AJ515" s="20"/>
      <c r="AK515" s="20">
        <f t="shared" si="162"/>
        <v>0</v>
      </c>
      <c r="AL515" s="171"/>
    </row>
    <row r="516" spans="1:38" ht="15.75" customHeight="1" x14ac:dyDescent="0.25">
      <c r="A516" s="3">
        <v>1312</v>
      </c>
      <c r="B516" s="14">
        <f t="shared" ref="B516:B579" si="169">IF(A516=A515,B515+1,1)</f>
        <v>4</v>
      </c>
      <c r="C516" s="9">
        <f>IF(A516=A515,C515,"")</f>
        <v>45154</v>
      </c>
      <c r="D516" s="3" t="str">
        <f>IF(A516=A515,D515,"")</f>
        <v>Valdenbraben Pepe</v>
      </c>
      <c r="E516" s="14" t="str">
        <f t="shared" si="155"/>
        <v>1312Valdenbraben Pepe4</v>
      </c>
      <c r="J516" s="14" t="str">
        <f t="shared" si="156"/>
        <v xml:space="preserve">Service cambio de aceite y filtro. Control del vehículo.   </v>
      </c>
      <c r="L516" s="3">
        <v>1</v>
      </c>
      <c r="M516" s="10" t="s">
        <v>114</v>
      </c>
      <c r="N516" s="3" t="s">
        <v>101</v>
      </c>
      <c r="Q516" s="7">
        <f>+W516*0.8</f>
        <v>16640</v>
      </c>
      <c r="S516" s="8">
        <f t="shared" si="167"/>
        <v>0.25</v>
      </c>
      <c r="T516" s="11">
        <v>1</v>
      </c>
      <c r="W516" s="76">
        <v>20800</v>
      </c>
      <c r="X516" s="16">
        <f t="shared" si="168"/>
        <v>20800</v>
      </c>
      <c r="AC516" s="18">
        <f t="shared" si="157"/>
        <v>0</v>
      </c>
      <c r="AD516" s="19">
        <f t="shared" si="158"/>
        <v>30500</v>
      </c>
      <c r="AE516" s="21">
        <f t="shared" ref="AE516:AE579" si="170">+(Q516)*T516</f>
        <v>16640</v>
      </c>
      <c r="AF516" s="20">
        <f t="shared" si="159"/>
        <v>0</v>
      </c>
      <c r="AG516" s="20">
        <f t="shared" si="160"/>
        <v>0</v>
      </c>
      <c r="AH516" s="20">
        <f t="shared" si="161"/>
        <v>0</v>
      </c>
      <c r="AI516" s="20"/>
      <c r="AJ516" s="20"/>
      <c r="AK516" s="20">
        <f t="shared" si="162"/>
        <v>0</v>
      </c>
      <c r="AL516" s="171"/>
    </row>
    <row r="517" spans="1:38" ht="15.75" customHeight="1" x14ac:dyDescent="0.25">
      <c r="A517" s="3">
        <v>1312</v>
      </c>
      <c r="B517" s="14">
        <f t="shared" si="169"/>
        <v>5</v>
      </c>
      <c r="C517" s="9">
        <f>IF(A517=A516,C516,"")</f>
        <v>45154</v>
      </c>
      <c r="D517" s="3" t="str">
        <f>IF(A517=A516,D516,"")</f>
        <v>Valdenbraben Pepe</v>
      </c>
      <c r="E517" s="14" t="str">
        <f t="shared" si="155"/>
        <v>1312Valdenbraben Pepe5</v>
      </c>
      <c r="J517" s="14" t="str">
        <f t="shared" si="156"/>
        <v xml:space="preserve">Service cambio de aceite y filtro. Control del vehículo.    </v>
      </c>
      <c r="L517" s="3">
        <v>1</v>
      </c>
      <c r="M517" s="10" t="s">
        <v>115</v>
      </c>
      <c r="N517" s="3" t="s">
        <v>101</v>
      </c>
      <c r="Q517" s="7">
        <f>+W517*0.8</f>
        <v>8400</v>
      </c>
      <c r="S517" s="8">
        <f t="shared" si="167"/>
        <v>0.25</v>
      </c>
      <c r="T517" s="11">
        <v>1</v>
      </c>
      <c r="W517" s="76">
        <v>10500</v>
      </c>
      <c r="X517" s="16">
        <f t="shared" si="168"/>
        <v>10500</v>
      </c>
      <c r="AC517" s="18">
        <f t="shared" si="157"/>
        <v>0</v>
      </c>
      <c r="AD517" s="19">
        <f t="shared" si="158"/>
        <v>30500</v>
      </c>
      <c r="AE517" s="21">
        <f t="shared" si="170"/>
        <v>8400</v>
      </c>
      <c r="AF517" s="20">
        <f t="shared" si="159"/>
        <v>0</v>
      </c>
      <c r="AG517" s="20">
        <f t="shared" si="160"/>
        <v>0</v>
      </c>
      <c r="AH517" s="20">
        <f t="shared" si="161"/>
        <v>0</v>
      </c>
      <c r="AI517" s="20"/>
      <c r="AJ517" s="20"/>
      <c r="AK517" s="20">
        <f t="shared" si="162"/>
        <v>0</v>
      </c>
      <c r="AL517" s="171"/>
    </row>
    <row r="518" spans="1:38" ht="15.75" customHeight="1" x14ac:dyDescent="0.25">
      <c r="A518" s="3">
        <v>1313</v>
      </c>
      <c r="B518" s="14">
        <f t="shared" si="169"/>
        <v>1</v>
      </c>
      <c r="C518" s="9">
        <v>45154</v>
      </c>
      <c r="D518" s="3" t="s">
        <v>134</v>
      </c>
      <c r="E518" s="14" t="str">
        <f t="shared" si="155"/>
        <v>1313Andrada Horacio1</v>
      </c>
      <c r="F518" s="119" t="s">
        <v>1235</v>
      </c>
      <c r="G518" s="119" t="s">
        <v>999</v>
      </c>
      <c r="H518" s="119">
        <v>134253</v>
      </c>
      <c r="I518" s="10" t="s">
        <v>121</v>
      </c>
      <c r="J518" s="14" t="str">
        <f t="shared" si="156"/>
        <v>Service cambio de aceite y filtros.</v>
      </c>
      <c r="K518" s="3" t="s">
        <v>1539</v>
      </c>
      <c r="L518" s="3">
        <v>1</v>
      </c>
      <c r="M518" s="10" t="s">
        <v>728</v>
      </c>
      <c r="N518" s="3" t="s">
        <v>84</v>
      </c>
      <c r="Q518" s="7">
        <v>1527</v>
      </c>
      <c r="R518" s="7" t="s">
        <v>1478</v>
      </c>
      <c r="S518" s="8">
        <f t="shared" si="167"/>
        <v>1.8094302554027506</v>
      </c>
      <c r="T518" s="11">
        <v>4</v>
      </c>
      <c r="W518" s="76">
        <v>4290</v>
      </c>
      <c r="X518" s="16">
        <f t="shared" si="168"/>
        <v>17160</v>
      </c>
      <c r="AC518" s="18">
        <f t="shared" si="157"/>
        <v>0</v>
      </c>
      <c r="AD518" s="19">
        <f t="shared" si="158"/>
        <v>0</v>
      </c>
      <c r="AE518" s="21">
        <f t="shared" si="170"/>
        <v>6108</v>
      </c>
      <c r="AF518" s="20">
        <f t="shared" si="159"/>
        <v>8127</v>
      </c>
      <c r="AG518" s="20">
        <f t="shared" si="160"/>
        <v>29880</v>
      </c>
      <c r="AH518" s="20">
        <f t="shared" si="161"/>
        <v>30000</v>
      </c>
      <c r="AI518" s="20"/>
      <c r="AJ518" s="20"/>
      <c r="AK518" s="20">
        <f t="shared" si="162"/>
        <v>59880</v>
      </c>
      <c r="AL518" s="171"/>
    </row>
    <row r="519" spans="1:38" ht="15.75" customHeight="1" x14ac:dyDescent="0.25">
      <c r="A519" s="3">
        <v>1313</v>
      </c>
      <c r="B519" s="14">
        <f t="shared" si="169"/>
        <v>2</v>
      </c>
      <c r="C519" s="9">
        <f>IF(A519=A518,C518,"")</f>
        <v>45154</v>
      </c>
      <c r="D519" s="3" t="str">
        <f>IF(A519=A518,D518,"")</f>
        <v>Andrada Horacio</v>
      </c>
      <c r="E519" s="14" t="str">
        <f t="shared" si="155"/>
        <v>1313Andrada Horacio2</v>
      </c>
      <c r="I519" s="10" t="s">
        <v>122</v>
      </c>
      <c r="J519" s="14" t="str">
        <f t="shared" si="156"/>
        <v>Service cambio de aceite y filtros. Control del vehículo.</v>
      </c>
      <c r="L519" s="3">
        <v>1</v>
      </c>
      <c r="M519" s="10" t="s">
        <v>21</v>
      </c>
      <c r="N519" s="3" t="s">
        <v>84</v>
      </c>
      <c r="Q519" s="7">
        <v>1800</v>
      </c>
      <c r="S519" s="8">
        <f t="shared" si="167"/>
        <v>1</v>
      </c>
      <c r="T519" s="11">
        <v>1</v>
      </c>
      <c r="W519" s="76">
        <v>3600</v>
      </c>
      <c r="X519" s="16">
        <f t="shared" si="168"/>
        <v>3600</v>
      </c>
      <c r="Y519" s="3">
        <v>1</v>
      </c>
      <c r="AB519" s="4">
        <v>30000</v>
      </c>
      <c r="AC519" s="18">
        <f t="shared" si="157"/>
        <v>30000</v>
      </c>
      <c r="AD519" s="19">
        <f t="shared" si="158"/>
        <v>30000</v>
      </c>
      <c r="AE519" s="21">
        <f t="shared" si="170"/>
        <v>1800</v>
      </c>
      <c r="AF519" s="20">
        <f t="shared" si="159"/>
        <v>0</v>
      </c>
      <c r="AG519" s="20">
        <f t="shared" si="160"/>
        <v>0</v>
      </c>
      <c r="AH519" s="20">
        <f t="shared" si="161"/>
        <v>0</v>
      </c>
      <c r="AI519" s="20"/>
      <c r="AJ519" s="20"/>
      <c r="AK519" s="20">
        <f t="shared" si="162"/>
        <v>0</v>
      </c>
      <c r="AL519" s="171"/>
    </row>
    <row r="520" spans="1:38" ht="15.75" customHeight="1" x14ac:dyDescent="0.25">
      <c r="A520" s="3">
        <v>1313</v>
      </c>
      <c r="B520" s="14">
        <f t="shared" si="169"/>
        <v>3</v>
      </c>
      <c r="C520" s="9">
        <f>IF(A520=A519,C519,"")</f>
        <v>45154</v>
      </c>
      <c r="D520" s="3" t="str">
        <f>IF(A520=A519,D519,"")</f>
        <v>Andrada Horacio</v>
      </c>
      <c r="E520" s="14" t="str">
        <f t="shared" si="155"/>
        <v>1313Andrada Horacio3</v>
      </c>
      <c r="I520" s="10" t="s">
        <v>905</v>
      </c>
      <c r="J520" s="14" t="str">
        <f t="shared" si="156"/>
        <v>Service cambio de aceite y filtros. Control del vehículo. Rotación.</v>
      </c>
      <c r="L520" s="3">
        <v>1</v>
      </c>
      <c r="M520" s="10" t="s">
        <v>19</v>
      </c>
      <c r="N520" s="3" t="s">
        <v>84</v>
      </c>
      <c r="Q520" s="7">
        <v>2400</v>
      </c>
      <c r="S520" s="8">
        <f t="shared" si="167"/>
        <v>1.2</v>
      </c>
      <c r="T520" s="11">
        <v>1</v>
      </c>
      <c r="W520" s="76">
        <v>5280</v>
      </c>
      <c r="X520" s="16">
        <f t="shared" si="168"/>
        <v>5280</v>
      </c>
      <c r="AC520" s="18">
        <f t="shared" si="157"/>
        <v>0</v>
      </c>
      <c r="AD520" s="19">
        <f t="shared" si="158"/>
        <v>30000</v>
      </c>
      <c r="AE520" s="21">
        <f t="shared" si="170"/>
        <v>2400</v>
      </c>
      <c r="AF520" s="20">
        <f t="shared" si="159"/>
        <v>0</v>
      </c>
      <c r="AG520" s="20">
        <f t="shared" si="160"/>
        <v>0</v>
      </c>
      <c r="AH520" s="20">
        <f t="shared" si="161"/>
        <v>0</v>
      </c>
      <c r="AI520" s="20"/>
      <c r="AJ520" s="20"/>
      <c r="AK520" s="20">
        <f t="shared" si="162"/>
        <v>0</v>
      </c>
      <c r="AL520" s="171"/>
    </row>
    <row r="521" spans="1:38" ht="15.75" customHeight="1" x14ac:dyDescent="0.25">
      <c r="A521" s="3">
        <v>1313</v>
      </c>
      <c r="B521" s="14">
        <f t="shared" si="169"/>
        <v>4</v>
      </c>
      <c r="C521" s="9">
        <f>IF(A521=A520,C520,"")</f>
        <v>45154</v>
      </c>
      <c r="D521" s="3" t="str">
        <f>IF(A521=A520,D520,"")</f>
        <v>Andrada Horacio</v>
      </c>
      <c r="E521" s="14" t="str">
        <f t="shared" si="155"/>
        <v>1313Andrada Horacio4</v>
      </c>
      <c r="J521" s="14" t="str">
        <f t="shared" si="156"/>
        <v xml:space="preserve">Service cambio de aceite y filtros. Control del vehículo. Rotación. </v>
      </c>
      <c r="L521" s="3">
        <v>1</v>
      </c>
      <c r="M521" s="10" t="s">
        <v>114</v>
      </c>
      <c r="N521" s="3" t="s">
        <v>84</v>
      </c>
      <c r="Q521" s="7">
        <v>2400</v>
      </c>
      <c r="S521" s="8">
        <f t="shared" si="167"/>
        <v>0.6</v>
      </c>
      <c r="T521" s="11">
        <v>1</v>
      </c>
      <c r="W521" s="76">
        <v>3840</v>
      </c>
      <c r="X521" s="16">
        <f t="shared" si="168"/>
        <v>3840</v>
      </c>
      <c r="AC521" s="18">
        <f t="shared" si="157"/>
        <v>0</v>
      </c>
      <c r="AD521" s="19">
        <f t="shared" si="158"/>
        <v>30000</v>
      </c>
      <c r="AE521" s="21">
        <f t="shared" si="170"/>
        <v>2400</v>
      </c>
      <c r="AF521" s="20">
        <f t="shared" si="159"/>
        <v>0</v>
      </c>
      <c r="AG521" s="20">
        <f t="shared" si="160"/>
        <v>0</v>
      </c>
      <c r="AH521" s="20">
        <f t="shared" si="161"/>
        <v>0</v>
      </c>
      <c r="AI521" s="20"/>
      <c r="AJ521" s="20"/>
      <c r="AK521" s="20">
        <f t="shared" si="162"/>
        <v>0</v>
      </c>
      <c r="AL521" s="171"/>
    </row>
    <row r="522" spans="1:38" ht="15.75" customHeight="1" x14ac:dyDescent="0.25">
      <c r="A522" s="3">
        <v>1314</v>
      </c>
      <c r="B522" s="14">
        <f t="shared" si="169"/>
        <v>1</v>
      </c>
      <c r="C522" s="9">
        <v>45154</v>
      </c>
      <c r="D522" s="3" t="s">
        <v>167</v>
      </c>
      <c r="E522" s="14" t="str">
        <f t="shared" si="155"/>
        <v>1314Bustos Lolo1</v>
      </c>
      <c r="F522" s="119" t="s">
        <v>1236</v>
      </c>
      <c r="G522" s="119" t="s">
        <v>1237</v>
      </c>
      <c r="H522" s="119">
        <v>195072</v>
      </c>
      <c r="I522" s="10" t="s">
        <v>1238</v>
      </c>
      <c r="J522" s="14" t="str">
        <f t="shared" si="156"/>
        <v>Cambio parrilla lado derecho y extremo del mismo lado.</v>
      </c>
      <c r="K522" s="3" t="s">
        <v>1512</v>
      </c>
      <c r="L522" s="3">
        <v>1</v>
      </c>
      <c r="M522" s="10" t="s">
        <v>1240</v>
      </c>
      <c r="N522" s="3" t="s">
        <v>101</v>
      </c>
      <c r="Q522" s="7">
        <f>+W522*0.8</f>
        <v>41600</v>
      </c>
      <c r="R522" s="7" t="s">
        <v>1479</v>
      </c>
      <c r="S522" s="8">
        <f t="shared" si="167"/>
        <v>0.25</v>
      </c>
      <c r="T522" s="11">
        <v>1</v>
      </c>
      <c r="W522" s="76">
        <v>52000</v>
      </c>
      <c r="X522" s="16">
        <f t="shared" si="168"/>
        <v>52000</v>
      </c>
      <c r="AC522" s="18">
        <f t="shared" si="157"/>
        <v>0</v>
      </c>
      <c r="AD522" s="19">
        <f t="shared" si="158"/>
        <v>0</v>
      </c>
      <c r="AE522" s="21">
        <f t="shared" si="170"/>
        <v>41600</v>
      </c>
      <c r="AF522" s="20">
        <f t="shared" si="159"/>
        <v>53920</v>
      </c>
      <c r="AG522" s="20">
        <f t="shared" si="160"/>
        <v>67400</v>
      </c>
      <c r="AH522" s="20">
        <f t="shared" si="161"/>
        <v>27000</v>
      </c>
      <c r="AI522" s="20"/>
      <c r="AJ522" s="20"/>
      <c r="AK522" s="20">
        <f t="shared" si="162"/>
        <v>94400</v>
      </c>
      <c r="AL522" s="171"/>
    </row>
    <row r="523" spans="1:38" ht="15.75" customHeight="1" x14ac:dyDescent="0.25">
      <c r="A523" s="3">
        <v>1314</v>
      </c>
      <c r="B523" s="14">
        <f t="shared" si="169"/>
        <v>2</v>
      </c>
      <c r="C523" s="9">
        <f>IF(A523=A522,C522,"")</f>
        <v>45154</v>
      </c>
      <c r="D523" s="3" t="str">
        <f>IF(A523=A522,D522,"")</f>
        <v>Bustos Lolo</v>
      </c>
      <c r="E523" s="14" t="str">
        <f t="shared" si="155"/>
        <v>1314Bustos Lolo2</v>
      </c>
      <c r="I523" s="10" t="s">
        <v>696</v>
      </c>
      <c r="J523" s="14" t="str">
        <f t="shared" si="156"/>
        <v>Cambio parrilla lado derecho y extremo del mismo lado. Cambiar bieleta barra estabilizadora lado izquierdo.</v>
      </c>
      <c r="L523" s="3">
        <v>1</v>
      </c>
      <c r="M523" s="10" t="s">
        <v>1241</v>
      </c>
      <c r="N523" s="3" t="s">
        <v>208</v>
      </c>
      <c r="Q523" s="7">
        <f>+W523*0.8</f>
        <v>6320</v>
      </c>
      <c r="S523" s="8">
        <f t="shared" si="167"/>
        <v>0.25</v>
      </c>
      <c r="T523" s="11">
        <v>1</v>
      </c>
      <c r="W523" s="76">
        <v>7900</v>
      </c>
      <c r="X523" s="16">
        <f t="shared" si="168"/>
        <v>7900</v>
      </c>
      <c r="Y523" s="3">
        <v>1</v>
      </c>
      <c r="AB523" s="4">
        <v>27000</v>
      </c>
      <c r="AC523" s="18">
        <f t="shared" si="157"/>
        <v>27000</v>
      </c>
      <c r="AD523" s="19">
        <f t="shared" si="158"/>
        <v>27000</v>
      </c>
      <c r="AE523" s="21">
        <f t="shared" si="170"/>
        <v>6320</v>
      </c>
      <c r="AF523" s="20">
        <f t="shared" si="159"/>
        <v>0</v>
      </c>
      <c r="AG523" s="20">
        <f t="shared" si="160"/>
        <v>0</v>
      </c>
      <c r="AH523" s="20">
        <f t="shared" si="161"/>
        <v>0</v>
      </c>
      <c r="AI523" s="20"/>
      <c r="AJ523" s="20"/>
      <c r="AK523" s="20">
        <f t="shared" si="162"/>
        <v>0</v>
      </c>
      <c r="AL523" s="171"/>
    </row>
    <row r="524" spans="1:38" ht="15.75" customHeight="1" x14ac:dyDescent="0.25">
      <c r="A524" s="3">
        <v>1314</v>
      </c>
      <c r="B524" s="14">
        <f t="shared" si="169"/>
        <v>3</v>
      </c>
      <c r="C524" s="9">
        <f>IF(A524=A523,C523,"")</f>
        <v>45154</v>
      </c>
      <c r="D524" s="3" t="str">
        <f>IF(A524=A523,D523,"")</f>
        <v>Bustos Lolo</v>
      </c>
      <c r="E524" s="14" t="str">
        <f t="shared" si="155"/>
        <v>1314Bustos Lolo3</v>
      </c>
      <c r="I524" s="10" t="s">
        <v>752</v>
      </c>
      <c r="J524" s="14" t="str">
        <f t="shared" si="156"/>
        <v>Cambio parrilla lado derecho y extremo del mismo lado. Cambiar bieleta barra estabilizadora lado izquierdo. Regular convergencia.</v>
      </c>
      <c r="L524" s="3">
        <v>1</v>
      </c>
      <c r="M524" s="10" t="s">
        <v>1242</v>
      </c>
      <c r="N524" s="3" t="s">
        <v>208</v>
      </c>
      <c r="Q524" s="7">
        <f>+W524*0.8</f>
        <v>6000</v>
      </c>
      <c r="S524" s="8">
        <f t="shared" si="167"/>
        <v>0.25</v>
      </c>
      <c r="T524" s="11">
        <v>1</v>
      </c>
      <c r="W524" s="76">
        <v>7500</v>
      </c>
      <c r="X524" s="16">
        <f t="shared" si="168"/>
        <v>7500</v>
      </c>
      <c r="AC524" s="18">
        <f t="shared" si="157"/>
        <v>0</v>
      </c>
      <c r="AD524" s="19">
        <f t="shared" si="158"/>
        <v>27000</v>
      </c>
      <c r="AE524" s="21">
        <f t="shared" si="170"/>
        <v>6000</v>
      </c>
      <c r="AF524" s="20">
        <f t="shared" si="159"/>
        <v>0</v>
      </c>
      <c r="AG524" s="20">
        <f t="shared" si="160"/>
        <v>0</v>
      </c>
      <c r="AH524" s="20">
        <f t="shared" si="161"/>
        <v>0</v>
      </c>
      <c r="AI524" s="20"/>
      <c r="AJ524" s="20"/>
      <c r="AK524" s="20">
        <f t="shared" si="162"/>
        <v>0</v>
      </c>
      <c r="AL524" s="171"/>
    </row>
    <row r="525" spans="1:38" ht="15.75" customHeight="1" x14ac:dyDescent="0.25">
      <c r="A525" s="3">
        <v>1314</v>
      </c>
      <c r="B525" s="14">
        <f t="shared" si="169"/>
        <v>4</v>
      </c>
      <c r="C525" s="9">
        <f>IF(A525=A524,C524,"")</f>
        <v>45154</v>
      </c>
      <c r="D525" s="3" t="str">
        <f>IF(A525=A524,D524,"")</f>
        <v>Bustos Lolo</v>
      </c>
      <c r="E525" s="14" t="str">
        <f t="shared" si="155"/>
        <v>1314Bustos Lolo4</v>
      </c>
      <c r="I525" s="10" t="s">
        <v>1239</v>
      </c>
      <c r="J525" s="14" t="str">
        <f t="shared" si="156"/>
        <v>Cambio parrilla lado derecho y extremo del mismo lado. Cambiar bieleta barra estabilizadora lado izquierdo. Regular convergencia. Rotar ruedas.</v>
      </c>
      <c r="L525" s="3">
        <v>1</v>
      </c>
      <c r="S525" s="8"/>
      <c r="W525" s="76"/>
      <c r="X525" s="16">
        <f t="shared" si="168"/>
        <v>0</v>
      </c>
      <c r="AC525" s="18">
        <f t="shared" si="157"/>
        <v>0</v>
      </c>
      <c r="AD525" s="19">
        <f t="shared" si="158"/>
        <v>27000</v>
      </c>
      <c r="AE525" s="21">
        <f t="shared" si="170"/>
        <v>0</v>
      </c>
      <c r="AF525" s="20">
        <f t="shared" si="159"/>
        <v>0</v>
      </c>
      <c r="AG525" s="20">
        <f t="shared" si="160"/>
        <v>0</v>
      </c>
      <c r="AH525" s="20">
        <f t="shared" si="161"/>
        <v>0</v>
      </c>
      <c r="AI525" s="20"/>
      <c r="AJ525" s="20"/>
      <c r="AK525" s="20">
        <f t="shared" si="162"/>
        <v>0</v>
      </c>
      <c r="AL525" s="171"/>
    </row>
    <row r="526" spans="1:38" ht="15.75" customHeight="1" x14ac:dyDescent="0.25">
      <c r="A526" s="3">
        <v>1315</v>
      </c>
      <c r="B526" s="14">
        <f t="shared" si="169"/>
        <v>1</v>
      </c>
      <c r="C526" s="9">
        <v>45154</v>
      </c>
      <c r="D526" s="3" t="s">
        <v>3724</v>
      </c>
      <c r="E526" s="14" t="str">
        <f t="shared" si="155"/>
        <v>1315Transporte del Interior1</v>
      </c>
      <c r="F526" s="119" t="s">
        <v>942</v>
      </c>
      <c r="G526" s="119" t="s">
        <v>1247</v>
      </c>
      <c r="I526" s="10" t="s">
        <v>1245</v>
      </c>
      <c r="J526" s="14" t="str">
        <f t="shared" si="156"/>
        <v>Cambiar orring en caño de agua.</v>
      </c>
      <c r="L526" s="3">
        <v>1</v>
      </c>
      <c r="R526" s="7" t="s">
        <v>1479</v>
      </c>
      <c r="S526" s="8"/>
      <c r="W526" s="76"/>
      <c r="X526" s="16">
        <f t="shared" si="168"/>
        <v>0</v>
      </c>
      <c r="Y526" s="3">
        <v>1</v>
      </c>
      <c r="AB526" s="4">
        <v>20000</v>
      </c>
      <c r="AC526" s="18">
        <f t="shared" si="157"/>
        <v>20000</v>
      </c>
      <c r="AD526" s="19">
        <f t="shared" si="158"/>
        <v>20000</v>
      </c>
      <c r="AE526" s="21">
        <f t="shared" si="170"/>
        <v>0</v>
      </c>
      <c r="AF526" s="20">
        <f t="shared" si="159"/>
        <v>0</v>
      </c>
      <c r="AG526" s="20">
        <f t="shared" si="160"/>
        <v>0</v>
      </c>
      <c r="AH526" s="20">
        <f t="shared" si="161"/>
        <v>20000</v>
      </c>
      <c r="AI526" s="20"/>
      <c r="AJ526" s="20"/>
      <c r="AK526" s="20">
        <f t="shared" si="162"/>
        <v>20000</v>
      </c>
      <c r="AL526" s="171"/>
    </row>
    <row r="527" spans="1:38" ht="15.75" customHeight="1" x14ac:dyDescent="0.25">
      <c r="A527" s="3">
        <v>1315</v>
      </c>
      <c r="B527" s="14">
        <f t="shared" si="169"/>
        <v>2</v>
      </c>
      <c r="C527" s="9">
        <v>45154</v>
      </c>
      <c r="D527" s="3" t="s">
        <v>3724</v>
      </c>
      <c r="E527" s="14" t="str">
        <f t="shared" si="155"/>
        <v>1315Transporte del Interior2</v>
      </c>
      <c r="I527" s="10" t="s">
        <v>1246</v>
      </c>
      <c r="J527" s="14" t="str">
        <f t="shared" si="156"/>
        <v>Cambiar orring en caño de agua. Completar líquido refrigerante y purgar circuito.</v>
      </c>
      <c r="L527" s="3">
        <v>1</v>
      </c>
      <c r="S527" s="8"/>
      <c r="W527" s="76"/>
      <c r="X527" s="16">
        <f t="shared" si="168"/>
        <v>0</v>
      </c>
      <c r="AC527" s="18">
        <f t="shared" si="157"/>
        <v>0</v>
      </c>
      <c r="AD527" s="19">
        <f t="shared" si="158"/>
        <v>20000</v>
      </c>
      <c r="AE527" s="21">
        <f t="shared" si="170"/>
        <v>0</v>
      </c>
      <c r="AF527" s="20">
        <f t="shared" si="159"/>
        <v>0</v>
      </c>
      <c r="AG527" s="20">
        <f t="shared" si="160"/>
        <v>0</v>
      </c>
      <c r="AH527" s="20">
        <f t="shared" si="161"/>
        <v>0</v>
      </c>
      <c r="AI527" s="20"/>
      <c r="AJ527" s="20"/>
      <c r="AK527" s="20">
        <f t="shared" si="162"/>
        <v>0</v>
      </c>
      <c r="AL527" s="171"/>
    </row>
    <row r="528" spans="1:38" ht="15.75" customHeight="1" x14ac:dyDescent="0.25">
      <c r="A528" s="3">
        <v>1316</v>
      </c>
      <c r="B528" s="14">
        <f t="shared" si="169"/>
        <v>1</v>
      </c>
      <c r="C528" s="9">
        <v>45155</v>
      </c>
      <c r="D528" s="3" t="s">
        <v>508</v>
      </c>
      <c r="E528" s="14" t="str">
        <f t="shared" si="155"/>
        <v>1316Molinari Luis1</v>
      </c>
      <c r="F528" s="119" t="s">
        <v>1248</v>
      </c>
      <c r="G528" s="119" t="s">
        <v>1249</v>
      </c>
      <c r="I528" s="10" t="s">
        <v>1250</v>
      </c>
      <c r="J528" s="14" t="str">
        <f t="shared" si="156"/>
        <v>Cambio bieleta barra estabilizadora</v>
      </c>
      <c r="K528" s="3" t="s">
        <v>1539</v>
      </c>
      <c r="L528" s="3">
        <v>1</v>
      </c>
      <c r="M528" s="10" t="s">
        <v>1003</v>
      </c>
      <c r="N528" s="3" t="s">
        <v>101</v>
      </c>
      <c r="Q528" s="7">
        <f>+W528*0.8</f>
        <v>6800</v>
      </c>
      <c r="S528" s="8">
        <f>+(W528-Q528)/Q528</f>
        <v>0.25</v>
      </c>
      <c r="T528" s="11">
        <v>1</v>
      </c>
      <c r="W528" s="76">
        <v>8500</v>
      </c>
      <c r="X528" s="16">
        <f t="shared" si="168"/>
        <v>8500</v>
      </c>
      <c r="Y528" s="3">
        <v>1</v>
      </c>
      <c r="AB528" s="4">
        <v>10000</v>
      </c>
      <c r="AC528" s="18">
        <f t="shared" si="157"/>
        <v>10000</v>
      </c>
      <c r="AD528" s="19">
        <f t="shared" si="158"/>
        <v>10000</v>
      </c>
      <c r="AE528" s="21">
        <f t="shared" si="170"/>
        <v>6800</v>
      </c>
      <c r="AF528" s="20">
        <f t="shared" si="159"/>
        <v>6800</v>
      </c>
      <c r="AG528" s="20">
        <f t="shared" si="160"/>
        <v>8500</v>
      </c>
      <c r="AH528" s="20">
        <f t="shared" si="161"/>
        <v>10000</v>
      </c>
      <c r="AI528" s="20"/>
      <c r="AJ528" s="20"/>
      <c r="AK528" s="20">
        <f t="shared" si="162"/>
        <v>18500</v>
      </c>
      <c r="AL528" s="171"/>
    </row>
    <row r="529" spans="1:38" ht="15.75" customHeight="1" x14ac:dyDescent="0.25">
      <c r="A529" s="3">
        <v>1316</v>
      </c>
      <c r="B529" s="14">
        <f t="shared" si="169"/>
        <v>2</v>
      </c>
      <c r="C529" s="9">
        <f>IF(A529=A528,C528,"")</f>
        <v>45155</v>
      </c>
      <c r="D529" s="3" t="str">
        <f>IF(A529=A528,D528,"")</f>
        <v>Molinari Luis</v>
      </c>
      <c r="E529" s="14" t="str">
        <f t="shared" si="155"/>
        <v>1316Molinari Luis2</v>
      </c>
      <c r="I529" s="10" t="s">
        <v>91</v>
      </c>
      <c r="J529" s="14" t="str">
        <f t="shared" si="156"/>
        <v>Cambio bieleta barra estabilizadora Control tren delantero.</v>
      </c>
      <c r="L529" s="3">
        <v>1</v>
      </c>
      <c r="S529" s="8"/>
      <c r="W529" s="76"/>
      <c r="X529" s="16">
        <f t="shared" si="168"/>
        <v>0</v>
      </c>
      <c r="AC529" s="18">
        <f t="shared" si="157"/>
        <v>0</v>
      </c>
      <c r="AD529" s="19">
        <f t="shared" si="158"/>
        <v>10000</v>
      </c>
      <c r="AE529" s="21">
        <f t="shared" si="170"/>
        <v>0</v>
      </c>
      <c r="AF529" s="20">
        <f t="shared" si="159"/>
        <v>0</v>
      </c>
      <c r="AG529" s="20">
        <f t="shared" si="160"/>
        <v>0</v>
      </c>
      <c r="AH529" s="20">
        <f t="shared" si="161"/>
        <v>0</v>
      </c>
      <c r="AI529" s="20"/>
      <c r="AJ529" s="20"/>
      <c r="AK529" s="20">
        <f t="shared" si="162"/>
        <v>0</v>
      </c>
      <c r="AL529" s="171"/>
    </row>
    <row r="530" spans="1:38" ht="15.75" customHeight="1" x14ac:dyDescent="0.25">
      <c r="A530" s="3">
        <v>1316</v>
      </c>
      <c r="B530" s="14">
        <f t="shared" si="169"/>
        <v>3</v>
      </c>
      <c r="C530" s="9">
        <f>IF(A530=A529,C529,"")</f>
        <v>45155</v>
      </c>
      <c r="D530" s="3" t="str">
        <f>IF(A530=A529,D529,"")</f>
        <v>Molinari Luis</v>
      </c>
      <c r="E530" s="14" t="str">
        <f t="shared" si="155"/>
        <v>1316Molinari Luis3</v>
      </c>
      <c r="I530" s="10" t="s">
        <v>1251</v>
      </c>
      <c r="J530" s="14" t="str">
        <f t="shared" si="156"/>
        <v>Cambio bieleta barra estabilizadora Control tren delantero. Enderezar chapón.</v>
      </c>
      <c r="L530" s="3">
        <v>1</v>
      </c>
      <c r="S530" s="8"/>
      <c r="W530" s="76"/>
      <c r="X530" s="16">
        <f t="shared" si="168"/>
        <v>0</v>
      </c>
      <c r="AC530" s="18">
        <f t="shared" si="157"/>
        <v>0</v>
      </c>
      <c r="AD530" s="19">
        <f t="shared" si="158"/>
        <v>10000</v>
      </c>
      <c r="AE530" s="21">
        <f t="shared" si="170"/>
        <v>0</v>
      </c>
      <c r="AF530" s="20">
        <f t="shared" si="159"/>
        <v>0</v>
      </c>
      <c r="AG530" s="20">
        <f t="shared" si="160"/>
        <v>0</v>
      </c>
      <c r="AH530" s="20">
        <f t="shared" si="161"/>
        <v>0</v>
      </c>
      <c r="AI530" s="20"/>
      <c r="AJ530" s="20"/>
      <c r="AK530" s="20">
        <f t="shared" si="162"/>
        <v>0</v>
      </c>
      <c r="AL530" s="171"/>
    </row>
    <row r="531" spans="1:38" ht="15.75" customHeight="1" x14ac:dyDescent="0.25">
      <c r="A531" s="3">
        <v>1317</v>
      </c>
      <c r="B531" s="14">
        <f t="shared" si="169"/>
        <v>1</v>
      </c>
      <c r="C531" s="9">
        <v>45155</v>
      </c>
      <c r="D531" s="3" t="s">
        <v>158</v>
      </c>
      <c r="E531" s="14" t="str">
        <f t="shared" si="155"/>
        <v>1317Angeleri Monica1</v>
      </c>
      <c r="F531" s="119" t="s">
        <v>1252</v>
      </c>
      <c r="G531" s="119" t="s">
        <v>999</v>
      </c>
      <c r="H531" s="119">
        <v>70308</v>
      </c>
      <c r="I531" s="10" t="s">
        <v>121</v>
      </c>
      <c r="J531" s="14" t="str">
        <f t="shared" si="156"/>
        <v>Service cambio de aceite y filtros.</v>
      </c>
      <c r="L531" s="3">
        <v>1</v>
      </c>
      <c r="M531" s="10" t="s">
        <v>728</v>
      </c>
      <c r="N531" s="3" t="s">
        <v>84</v>
      </c>
      <c r="Q531" s="7">
        <v>1527</v>
      </c>
      <c r="R531" s="7" t="s">
        <v>1478</v>
      </c>
      <c r="S531" s="8">
        <f>+(W531-Q531)/Q531</f>
        <v>1.8094302554027506</v>
      </c>
      <c r="T531" s="11">
        <v>4</v>
      </c>
      <c r="W531" s="76">
        <v>4290</v>
      </c>
      <c r="X531" s="16">
        <f t="shared" si="168"/>
        <v>17160</v>
      </c>
      <c r="AC531" s="18">
        <f t="shared" si="157"/>
        <v>0</v>
      </c>
      <c r="AD531" s="19">
        <f t="shared" si="158"/>
        <v>0</v>
      </c>
      <c r="AE531" s="21">
        <f t="shared" si="170"/>
        <v>6108</v>
      </c>
      <c r="AF531" s="20">
        <f t="shared" si="159"/>
        <v>14047</v>
      </c>
      <c r="AG531" s="20">
        <f t="shared" si="160"/>
        <v>54080</v>
      </c>
      <c r="AH531" s="20">
        <f t="shared" si="161"/>
        <v>30500</v>
      </c>
      <c r="AI531" s="20"/>
      <c r="AJ531" s="20"/>
      <c r="AK531" s="20">
        <f t="shared" si="162"/>
        <v>84580</v>
      </c>
      <c r="AL531" s="171"/>
    </row>
    <row r="532" spans="1:38" ht="15.75" customHeight="1" x14ac:dyDescent="0.25">
      <c r="A532" s="3">
        <v>1317</v>
      </c>
      <c r="B532" s="14">
        <f t="shared" si="169"/>
        <v>2</v>
      </c>
      <c r="C532" s="9">
        <f t="shared" ref="C532:C537" si="171">IF(A532=A531,C531,"")</f>
        <v>45155</v>
      </c>
      <c r="D532" s="3" t="str">
        <f t="shared" ref="D532:D537" si="172">IF(A532=A531,D531,"")</f>
        <v>Angeleri Monica</v>
      </c>
      <c r="E532" s="14" t="str">
        <f t="shared" si="155"/>
        <v>1317Angeleri Monica2</v>
      </c>
      <c r="I532" s="10" t="s">
        <v>122</v>
      </c>
      <c r="J532" s="14" t="str">
        <f t="shared" si="156"/>
        <v>Service cambio de aceite y filtros. Control del vehículo.</v>
      </c>
      <c r="L532" s="3">
        <v>1</v>
      </c>
      <c r="M532" s="10" t="s">
        <v>701</v>
      </c>
      <c r="N532" s="3" t="s">
        <v>84</v>
      </c>
      <c r="Q532" s="7">
        <v>1800</v>
      </c>
      <c r="S532" s="8">
        <f>+(W532-Q532)/Q532</f>
        <v>1</v>
      </c>
      <c r="T532" s="11">
        <v>1</v>
      </c>
      <c r="W532" s="76">
        <v>3600</v>
      </c>
      <c r="X532" s="16">
        <f t="shared" si="168"/>
        <v>3600</v>
      </c>
      <c r="Y532" s="3">
        <v>1</v>
      </c>
      <c r="AB532" s="4">
        <v>30500</v>
      </c>
      <c r="AC532" s="18">
        <f t="shared" si="157"/>
        <v>30500</v>
      </c>
      <c r="AD532" s="19">
        <f t="shared" si="158"/>
        <v>30500</v>
      </c>
      <c r="AE532" s="21">
        <f t="shared" si="170"/>
        <v>1800</v>
      </c>
      <c r="AF532" s="20">
        <f t="shared" si="159"/>
        <v>0</v>
      </c>
      <c r="AG532" s="20">
        <f t="shared" si="160"/>
        <v>0</v>
      </c>
      <c r="AH532" s="20">
        <f t="shared" si="161"/>
        <v>0</v>
      </c>
      <c r="AI532" s="20"/>
      <c r="AJ532" s="20"/>
      <c r="AK532" s="20">
        <f t="shared" si="162"/>
        <v>0</v>
      </c>
      <c r="AL532" s="171"/>
    </row>
    <row r="533" spans="1:38" ht="15.75" customHeight="1" x14ac:dyDescent="0.25">
      <c r="A533" s="3">
        <v>1317</v>
      </c>
      <c r="B533" s="14">
        <f t="shared" si="169"/>
        <v>3</v>
      </c>
      <c r="C533" s="9">
        <f t="shared" si="171"/>
        <v>45155</v>
      </c>
      <c r="D533" s="3" t="str">
        <f t="shared" si="172"/>
        <v>Angeleri Monica</v>
      </c>
      <c r="E533" s="14" t="str">
        <f t="shared" si="155"/>
        <v>1317Angeleri Monica3</v>
      </c>
      <c r="I533" s="10" t="s">
        <v>113</v>
      </c>
      <c r="J533" s="14" t="str">
        <f t="shared" si="156"/>
        <v>Service cambio de aceite y filtros. Control del vehículo. Rotación de ruedas.</v>
      </c>
      <c r="L533" s="3">
        <v>1</v>
      </c>
      <c r="M533" s="10" t="s">
        <v>19</v>
      </c>
      <c r="N533" s="3" t="s">
        <v>84</v>
      </c>
      <c r="Q533" s="7">
        <v>2400</v>
      </c>
      <c r="S533" s="8">
        <f>+(W533-Q533)/Q533</f>
        <v>1.2</v>
      </c>
      <c r="T533" s="11">
        <v>1</v>
      </c>
      <c r="W533" s="76">
        <v>5280</v>
      </c>
      <c r="X533" s="16">
        <f t="shared" si="168"/>
        <v>5280</v>
      </c>
      <c r="AC533" s="18">
        <f t="shared" si="157"/>
        <v>0</v>
      </c>
      <c r="AD533" s="19">
        <f t="shared" si="158"/>
        <v>30500</v>
      </c>
      <c r="AE533" s="21">
        <f t="shared" si="170"/>
        <v>2400</v>
      </c>
      <c r="AF533" s="20">
        <f t="shared" si="159"/>
        <v>0</v>
      </c>
      <c r="AG533" s="20">
        <f t="shared" si="160"/>
        <v>0</v>
      </c>
      <c r="AH533" s="20">
        <f t="shared" si="161"/>
        <v>0</v>
      </c>
      <c r="AI533" s="20"/>
      <c r="AJ533" s="20"/>
      <c r="AK533" s="20">
        <f t="shared" si="162"/>
        <v>0</v>
      </c>
      <c r="AL533" s="171"/>
    </row>
    <row r="534" spans="1:38" ht="15.75" customHeight="1" x14ac:dyDescent="0.25">
      <c r="A534" s="3">
        <v>1317</v>
      </c>
      <c r="B534" s="14">
        <f t="shared" si="169"/>
        <v>4</v>
      </c>
      <c r="C534" s="9">
        <f t="shared" si="171"/>
        <v>45155</v>
      </c>
      <c r="D534" s="3" t="str">
        <f t="shared" si="172"/>
        <v>Angeleri Monica</v>
      </c>
      <c r="E534" s="14" t="str">
        <f t="shared" si="155"/>
        <v>1317Angeleri Monica4</v>
      </c>
      <c r="J534" s="14" t="str">
        <f t="shared" si="156"/>
        <v xml:space="preserve">Service cambio de aceite y filtros. Control del vehículo. Rotación de ruedas. </v>
      </c>
      <c r="L534" s="3">
        <v>1</v>
      </c>
      <c r="M534" s="10" t="s">
        <v>114</v>
      </c>
      <c r="N534" s="3" t="s">
        <v>84</v>
      </c>
      <c r="Q534" s="7">
        <v>2400</v>
      </c>
      <c r="S534" s="8">
        <f>+(W534-Q534)/Q534</f>
        <v>0.6</v>
      </c>
      <c r="T534" s="11">
        <v>1</v>
      </c>
      <c r="W534" s="76">
        <v>3840</v>
      </c>
      <c r="X534" s="16">
        <f t="shared" si="168"/>
        <v>3840</v>
      </c>
      <c r="AC534" s="18">
        <f t="shared" si="157"/>
        <v>0</v>
      </c>
      <c r="AD534" s="19">
        <f t="shared" si="158"/>
        <v>30500</v>
      </c>
      <c r="AE534" s="21">
        <f t="shared" si="170"/>
        <v>2400</v>
      </c>
      <c r="AF534" s="20">
        <f t="shared" si="159"/>
        <v>0</v>
      </c>
      <c r="AG534" s="20">
        <f t="shared" si="160"/>
        <v>0</v>
      </c>
      <c r="AH534" s="20">
        <f t="shared" si="161"/>
        <v>0</v>
      </c>
      <c r="AI534" s="20"/>
      <c r="AJ534" s="20"/>
      <c r="AK534" s="20">
        <f t="shared" si="162"/>
        <v>0</v>
      </c>
      <c r="AL534" s="171"/>
    </row>
    <row r="535" spans="1:38" ht="15.75" customHeight="1" x14ac:dyDescent="0.25">
      <c r="A535" s="3">
        <v>1317</v>
      </c>
      <c r="B535" s="14">
        <f t="shared" si="169"/>
        <v>5</v>
      </c>
      <c r="C535" s="9">
        <f t="shared" si="171"/>
        <v>45155</v>
      </c>
      <c r="D535" s="3" t="str">
        <f t="shared" si="172"/>
        <v>Angeleri Monica</v>
      </c>
      <c r="E535" s="14" t="str">
        <f t="shared" si="155"/>
        <v>1317Angeleri Monica5</v>
      </c>
      <c r="J535" s="14" t="str">
        <f t="shared" si="156"/>
        <v xml:space="preserve">Service cambio de aceite y filtros. Control del vehículo. Rotación de ruedas.  </v>
      </c>
      <c r="L535" s="3">
        <v>1</v>
      </c>
      <c r="M535" s="10" t="s">
        <v>115</v>
      </c>
      <c r="N535" s="3" t="s">
        <v>84</v>
      </c>
      <c r="Q535" s="7">
        <v>2000</v>
      </c>
      <c r="S535" s="8">
        <f>+(W535-Q535)/Q535</f>
        <v>0.8</v>
      </c>
      <c r="T535" s="11">
        <v>1</v>
      </c>
      <c r="W535" s="76">
        <v>3600</v>
      </c>
      <c r="X535" s="16">
        <f t="shared" si="168"/>
        <v>3600</v>
      </c>
      <c r="AC535" s="18">
        <f t="shared" si="157"/>
        <v>0</v>
      </c>
      <c r="AD535" s="19">
        <f t="shared" si="158"/>
        <v>30500</v>
      </c>
      <c r="AE535" s="21">
        <f t="shared" si="170"/>
        <v>2000</v>
      </c>
      <c r="AF535" s="20">
        <f t="shared" si="159"/>
        <v>0</v>
      </c>
      <c r="AG535" s="20">
        <f t="shared" si="160"/>
        <v>0</v>
      </c>
      <c r="AH535" s="20">
        <f t="shared" si="161"/>
        <v>0</v>
      </c>
      <c r="AI535" s="20"/>
      <c r="AJ535" s="20"/>
      <c r="AK535" s="20">
        <f t="shared" si="162"/>
        <v>0</v>
      </c>
      <c r="AL535" s="171"/>
    </row>
    <row r="536" spans="1:38" ht="15.75" customHeight="1" x14ac:dyDescent="0.25">
      <c r="A536" s="3">
        <v>1317</v>
      </c>
      <c r="B536" s="14">
        <f t="shared" si="169"/>
        <v>6</v>
      </c>
      <c r="C536" s="9">
        <f t="shared" si="171"/>
        <v>45155</v>
      </c>
      <c r="D536" s="3" t="str">
        <f t="shared" si="172"/>
        <v>Angeleri Monica</v>
      </c>
      <c r="E536" s="14" t="str">
        <f t="shared" si="155"/>
        <v>1317Angeleri Monica6</v>
      </c>
      <c r="J536" s="14" t="str">
        <f t="shared" si="156"/>
        <v xml:space="preserve">Service cambio de aceite y filtros. Control del vehículo. Rotación de ruedas.   </v>
      </c>
      <c r="L536" s="3">
        <v>1</v>
      </c>
      <c r="M536" s="10" t="s">
        <v>1253</v>
      </c>
      <c r="N536" s="3" t="s">
        <v>84</v>
      </c>
      <c r="Q536" s="7">
        <v>0</v>
      </c>
      <c r="S536" s="8">
        <v>0</v>
      </c>
      <c r="T536" s="11">
        <v>1</v>
      </c>
      <c r="W536" s="76">
        <v>1000</v>
      </c>
      <c r="X536" s="16">
        <f t="shared" si="168"/>
        <v>1000</v>
      </c>
      <c r="AC536" s="18">
        <f t="shared" si="157"/>
        <v>0</v>
      </c>
      <c r="AD536" s="19">
        <f t="shared" si="158"/>
        <v>30500</v>
      </c>
      <c r="AE536" s="21">
        <f t="shared" si="170"/>
        <v>0</v>
      </c>
      <c r="AF536" s="20">
        <f t="shared" si="159"/>
        <v>0</v>
      </c>
      <c r="AG536" s="20">
        <f t="shared" si="160"/>
        <v>0</v>
      </c>
      <c r="AH536" s="20">
        <f t="shared" si="161"/>
        <v>0</v>
      </c>
      <c r="AI536" s="20"/>
      <c r="AJ536" s="20"/>
      <c r="AK536" s="20">
        <f t="shared" si="162"/>
        <v>0</v>
      </c>
      <c r="AL536" s="171"/>
    </row>
    <row r="537" spans="1:38" ht="15.75" customHeight="1" x14ac:dyDescent="0.25">
      <c r="A537" s="3">
        <v>1317</v>
      </c>
      <c r="B537" s="14">
        <f t="shared" si="169"/>
        <v>7</v>
      </c>
      <c r="C537" s="9">
        <f t="shared" si="171"/>
        <v>45155</v>
      </c>
      <c r="D537" s="3" t="str">
        <f t="shared" si="172"/>
        <v>Angeleri Monica</v>
      </c>
      <c r="E537" s="14" t="str">
        <f t="shared" si="155"/>
        <v>1317Angeleri Monica7</v>
      </c>
      <c r="J537" s="14" t="str">
        <f t="shared" si="156"/>
        <v xml:space="preserve">Service cambio de aceite y filtros. Control del vehículo. Rotación de ruedas.    </v>
      </c>
      <c r="L537" s="3">
        <v>1</v>
      </c>
      <c r="M537" s="10" t="s">
        <v>1203</v>
      </c>
      <c r="N537" s="3" t="s">
        <v>101</v>
      </c>
      <c r="Q537" s="7">
        <f>+W537*0.8</f>
        <v>3920</v>
      </c>
      <c r="S537" s="8">
        <f>+(W537-Q537)/Q537</f>
        <v>0.25</v>
      </c>
      <c r="T537" s="11">
        <v>4</v>
      </c>
      <c r="W537" s="76">
        <v>4900</v>
      </c>
      <c r="X537" s="16">
        <f t="shared" si="168"/>
        <v>19600</v>
      </c>
      <c r="AC537" s="18">
        <f t="shared" si="157"/>
        <v>0</v>
      </c>
      <c r="AD537" s="19">
        <f t="shared" si="158"/>
        <v>30500</v>
      </c>
      <c r="AE537" s="21">
        <f t="shared" si="170"/>
        <v>15680</v>
      </c>
      <c r="AF537" s="20">
        <f t="shared" si="159"/>
        <v>0</v>
      </c>
      <c r="AG537" s="20">
        <f t="shared" si="160"/>
        <v>0</v>
      </c>
      <c r="AH537" s="20">
        <f t="shared" si="161"/>
        <v>0</v>
      </c>
      <c r="AI537" s="20"/>
      <c r="AJ537" s="20"/>
      <c r="AK537" s="20">
        <f t="shared" si="162"/>
        <v>0</v>
      </c>
      <c r="AL537" s="171"/>
    </row>
    <row r="538" spans="1:38" ht="15.75" customHeight="1" x14ac:dyDescent="0.25">
      <c r="A538" s="3">
        <v>1318</v>
      </c>
      <c r="B538" s="14">
        <f t="shared" si="169"/>
        <v>1</v>
      </c>
      <c r="C538" s="9">
        <v>45155</v>
      </c>
      <c r="D538" s="3" t="s">
        <v>1254</v>
      </c>
      <c r="E538" s="14" t="str">
        <f t="shared" si="155"/>
        <v>1318Fiore Martin1</v>
      </c>
      <c r="F538" s="119" t="s">
        <v>1255</v>
      </c>
      <c r="G538" s="119" t="s">
        <v>1256</v>
      </c>
      <c r="H538" s="119">
        <v>96338</v>
      </c>
      <c r="I538" s="10" t="s">
        <v>121</v>
      </c>
      <c r="J538" s="14" t="str">
        <f t="shared" si="156"/>
        <v>Service cambio de aceite y filtros.</v>
      </c>
      <c r="L538" s="3">
        <v>1</v>
      </c>
      <c r="M538" s="10" t="s">
        <v>98</v>
      </c>
      <c r="N538" s="3" t="s">
        <v>84</v>
      </c>
      <c r="Q538" s="7">
        <v>2780</v>
      </c>
      <c r="R538" s="7" t="s">
        <v>1478</v>
      </c>
      <c r="S538" s="8">
        <f>+(W538-Q538)/Q538</f>
        <v>1.8057553956834533</v>
      </c>
      <c r="T538" s="11">
        <v>6</v>
      </c>
      <c r="W538" s="76">
        <v>7800</v>
      </c>
      <c r="X538" s="16">
        <f t="shared" si="168"/>
        <v>46800</v>
      </c>
      <c r="AC538" s="18">
        <f t="shared" si="157"/>
        <v>0</v>
      </c>
      <c r="AD538" s="19">
        <f t="shared" si="158"/>
        <v>0</v>
      </c>
      <c r="AE538" s="21">
        <f t="shared" si="170"/>
        <v>16680</v>
      </c>
      <c r="AF538" s="20">
        <f t="shared" si="159"/>
        <v>4780</v>
      </c>
      <c r="AG538" s="20">
        <f t="shared" si="160"/>
        <v>50600</v>
      </c>
      <c r="AH538" s="20">
        <f t="shared" si="161"/>
        <v>32000</v>
      </c>
      <c r="AI538" s="20"/>
      <c r="AJ538" s="20"/>
      <c r="AK538" s="20">
        <f t="shared" si="162"/>
        <v>82600</v>
      </c>
      <c r="AL538" s="171"/>
    </row>
    <row r="539" spans="1:38" ht="15.75" customHeight="1" x14ac:dyDescent="0.25">
      <c r="A539" s="3">
        <v>1318</v>
      </c>
      <c r="B539" s="14">
        <f t="shared" si="169"/>
        <v>2</v>
      </c>
      <c r="C539" s="9">
        <f>IF(A539=A538,C538,"")</f>
        <v>45155</v>
      </c>
      <c r="D539" s="3" t="str">
        <f>IF(A539=A538,D538,"")</f>
        <v>Fiore Martin</v>
      </c>
      <c r="E539" s="14" t="str">
        <f t="shared" si="155"/>
        <v>1318Fiore Martin2</v>
      </c>
      <c r="I539" s="10" t="s">
        <v>122</v>
      </c>
      <c r="J539" s="14" t="str">
        <f t="shared" si="156"/>
        <v>Service cambio de aceite y filtros. Control del vehículo.</v>
      </c>
      <c r="L539" s="3">
        <v>1</v>
      </c>
      <c r="M539" s="10" t="s">
        <v>21</v>
      </c>
      <c r="N539" s="3" t="s">
        <v>1007</v>
      </c>
      <c r="Q539" s="7">
        <v>0</v>
      </c>
      <c r="S539" s="8">
        <v>0</v>
      </c>
      <c r="W539" s="76"/>
      <c r="X539" s="16">
        <f t="shared" si="168"/>
        <v>0</v>
      </c>
      <c r="AC539" s="18">
        <f t="shared" si="157"/>
        <v>0</v>
      </c>
      <c r="AD539" s="19">
        <f t="shared" si="158"/>
        <v>0</v>
      </c>
      <c r="AE539" s="21">
        <f t="shared" si="170"/>
        <v>0</v>
      </c>
      <c r="AF539" s="20">
        <f t="shared" si="159"/>
        <v>0</v>
      </c>
      <c r="AG539" s="20">
        <f t="shared" si="160"/>
        <v>0</v>
      </c>
      <c r="AH539" s="20">
        <f t="shared" si="161"/>
        <v>0</v>
      </c>
      <c r="AI539" s="20"/>
      <c r="AJ539" s="20"/>
      <c r="AK539" s="20">
        <f t="shared" si="162"/>
        <v>0</v>
      </c>
      <c r="AL539" s="171"/>
    </row>
    <row r="540" spans="1:38" ht="15.75" customHeight="1" x14ac:dyDescent="0.25">
      <c r="A540" s="3">
        <v>1318</v>
      </c>
      <c r="B540" s="14">
        <f t="shared" si="169"/>
        <v>3</v>
      </c>
      <c r="C540" s="9">
        <f>IF(A540=A539,C539,"")</f>
        <v>45155</v>
      </c>
      <c r="D540" s="3" t="str">
        <f>IF(A540=A539,D539,"")</f>
        <v>Fiore Martin</v>
      </c>
      <c r="E540" s="14" t="str">
        <f t="shared" si="155"/>
        <v>1318Fiore Martin3</v>
      </c>
      <c r="J540" s="14" t="str">
        <f t="shared" si="156"/>
        <v xml:space="preserve">Service cambio de aceite y filtros. Control del vehículo. </v>
      </c>
      <c r="L540" s="3">
        <v>1</v>
      </c>
      <c r="M540" s="10" t="s">
        <v>19</v>
      </c>
      <c r="N540" s="3" t="s">
        <v>1007</v>
      </c>
      <c r="Q540" s="7">
        <v>0</v>
      </c>
      <c r="S540" s="8">
        <v>0</v>
      </c>
      <c r="W540" s="76"/>
      <c r="X540" s="16">
        <f t="shared" si="168"/>
        <v>0</v>
      </c>
      <c r="AC540" s="18">
        <f t="shared" si="157"/>
        <v>0</v>
      </c>
      <c r="AD540" s="19">
        <f t="shared" si="158"/>
        <v>0</v>
      </c>
      <c r="AE540" s="21">
        <f t="shared" si="170"/>
        <v>0</v>
      </c>
      <c r="AF540" s="20">
        <f t="shared" si="159"/>
        <v>0</v>
      </c>
      <c r="AG540" s="20">
        <f t="shared" si="160"/>
        <v>0</v>
      </c>
      <c r="AH540" s="20">
        <f t="shared" si="161"/>
        <v>0</v>
      </c>
      <c r="AI540" s="20"/>
      <c r="AJ540" s="20"/>
      <c r="AK540" s="20">
        <f t="shared" si="162"/>
        <v>0</v>
      </c>
      <c r="AL540" s="171"/>
    </row>
    <row r="541" spans="1:38" ht="15.75" customHeight="1" x14ac:dyDescent="0.25">
      <c r="A541" s="3">
        <v>1318</v>
      </c>
      <c r="B541" s="14">
        <f t="shared" si="169"/>
        <v>4</v>
      </c>
      <c r="C541" s="9">
        <f>IF(A541=A540,C540,"")</f>
        <v>45155</v>
      </c>
      <c r="D541" s="3" t="str">
        <f>IF(A541=A540,D540,"")</f>
        <v>Fiore Martin</v>
      </c>
      <c r="E541" s="14" t="str">
        <f t="shared" si="155"/>
        <v>1318Fiore Martin4</v>
      </c>
      <c r="J541" s="14" t="str">
        <f t="shared" si="156"/>
        <v xml:space="preserve">Service cambio de aceite y filtros. Control del vehículo.  </v>
      </c>
      <c r="L541" s="3">
        <v>1</v>
      </c>
      <c r="M541" s="10" t="s">
        <v>114</v>
      </c>
      <c r="N541" s="3" t="s">
        <v>1007</v>
      </c>
      <c r="Q541" s="7">
        <v>0</v>
      </c>
      <c r="S541" s="8">
        <v>0</v>
      </c>
      <c r="W541" s="76"/>
      <c r="X541" s="16">
        <f t="shared" si="168"/>
        <v>0</v>
      </c>
      <c r="Y541" s="3">
        <v>1</v>
      </c>
      <c r="AB541" s="4">
        <v>32000</v>
      </c>
      <c r="AC541" s="18">
        <f t="shared" si="157"/>
        <v>32000</v>
      </c>
      <c r="AD541" s="19">
        <f t="shared" si="158"/>
        <v>32000</v>
      </c>
      <c r="AE541" s="21">
        <f t="shared" si="170"/>
        <v>0</v>
      </c>
      <c r="AF541" s="20">
        <f t="shared" si="159"/>
        <v>0</v>
      </c>
      <c r="AG541" s="20">
        <f t="shared" si="160"/>
        <v>0</v>
      </c>
      <c r="AH541" s="20">
        <f t="shared" si="161"/>
        <v>0</v>
      </c>
      <c r="AI541" s="20"/>
      <c r="AJ541" s="20"/>
      <c r="AK541" s="20">
        <f t="shared" si="162"/>
        <v>0</v>
      </c>
      <c r="AL541" s="171"/>
    </row>
    <row r="542" spans="1:38" ht="15.75" customHeight="1" x14ac:dyDescent="0.25">
      <c r="A542" s="3">
        <v>1318</v>
      </c>
      <c r="B542" s="14">
        <f t="shared" si="169"/>
        <v>5</v>
      </c>
      <c r="C542" s="9">
        <f>IF(A542=A541,C541,"")</f>
        <v>45155</v>
      </c>
      <c r="D542" s="3" t="str">
        <f>IF(A542=A541,D541,"")</f>
        <v>Fiore Martin</v>
      </c>
      <c r="E542" s="14" t="str">
        <f t="shared" si="155"/>
        <v>1318Fiore Martin5</v>
      </c>
      <c r="J542" s="14" t="str">
        <f t="shared" si="156"/>
        <v xml:space="preserve">Service cambio de aceite y filtros. Control del vehículo.   </v>
      </c>
      <c r="L542" s="3">
        <v>1</v>
      </c>
      <c r="M542" s="10" t="s">
        <v>115</v>
      </c>
      <c r="N542" s="3" t="s">
        <v>84</v>
      </c>
      <c r="Q542" s="7">
        <v>2000</v>
      </c>
      <c r="S542" s="8">
        <f>+(W542-Q542)/Q542</f>
        <v>0.9</v>
      </c>
      <c r="T542" s="11">
        <v>1</v>
      </c>
      <c r="W542" s="76">
        <v>3800</v>
      </c>
      <c r="X542" s="16">
        <f t="shared" si="168"/>
        <v>3800</v>
      </c>
      <c r="AC542" s="18">
        <f t="shared" si="157"/>
        <v>0</v>
      </c>
      <c r="AD542" s="19">
        <f t="shared" si="158"/>
        <v>32000</v>
      </c>
      <c r="AE542" s="21">
        <f t="shared" si="170"/>
        <v>2000</v>
      </c>
      <c r="AF542" s="20">
        <f t="shared" si="159"/>
        <v>0</v>
      </c>
      <c r="AG542" s="20">
        <f t="shared" si="160"/>
        <v>0</v>
      </c>
      <c r="AH542" s="20">
        <f t="shared" si="161"/>
        <v>0</v>
      </c>
      <c r="AI542" s="20"/>
      <c r="AJ542" s="20"/>
      <c r="AK542" s="20">
        <f t="shared" si="162"/>
        <v>0</v>
      </c>
      <c r="AL542" s="171"/>
    </row>
    <row r="543" spans="1:38" ht="15.75" customHeight="1" x14ac:dyDescent="0.25">
      <c r="A543" s="3">
        <v>1319</v>
      </c>
      <c r="B543" s="14">
        <f t="shared" si="169"/>
        <v>1</v>
      </c>
      <c r="C543" s="9">
        <v>45156</v>
      </c>
      <c r="D543" s="3" t="s">
        <v>1258</v>
      </c>
      <c r="E543" s="14" t="str">
        <f t="shared" si="155"/>
        <v>1319Mainero Ariel1</v>
      </c>
      <c r="F543" s="119" t="s">
        <v>1257</v>
      </c>
      <c r="G543" s="119" t="s">
        <v>1259</v>
      </c>
      <c r="H543" s="119">
        <v>172058</v>
      </c>
      <c r="I543" s="10" t="s">
        <v>1267</v>
      </c>
      <c r="J543" s="14" t="str">
        <f t="shared" si="156"/>
        <v xml:space="preserve">Sacar tapa de cilindro. </v>
      </c>
      <c r="K543" s="3" t="s">
        <v>1511</v>
      </c>
      <c r="L543" s="3">
        <v>1</v>
      </c>
      <c r="M543" s="10" t="s">
        <v>793</v>
      </c>
      <c r="N543" s="3" t="s">
        <v>101</v>
      </c>
      <c r="Q543" s="7">
        <f>+W543*0.8</f>
        <v>15168</v>
      </c>
      <c r="R543" s="7" t="s">
        <v>1481</v>
      </c>
      <c r="S543" s="8">
        <f>+(W543-Q543)/Q543</f>
        <v>0.25</v>
      </c>
      <c r="T543" s="11">
        <v>1</v>
      </c>
      <c r="W543" s="76">
        <v>18960</v>
      </c>
      <c r="X543" s="16">
        <f t="shared" si="168"/>
        <v>18960</v>
      </c>
      <c r="AC543" s="18">
        <f t="shared" si="157"/>
        <v>0</v>
      </c>
      <c r="AD543" s="19">
        <f t="shared" si="158"/>
        <v>0</v>
      </c>
      <c r="AE543" s="21">
        <f t="shared" si="170"/>
        <v>15168</v>
      </c>
      <c r="AF543" s="20">
        <f t="shared" si="159"/>
        <v>41897.666666666664</v>
      </c>
      <c r="AG543" s="20">
        <f t="shared" si="160"/>
        <v>69920</v>
      </c>
      <c r="AH543" s="20">
        <f t="shared" si="161"/>
        <v>120000</v>
      </c>
      <c r="AI543" s="20"/>
      <c r="AJ543" s="20"/>
      <c r="AK543" s="20">
        <f t="shared" si="162"/>
        <v>189920</v>
      </c>
      <c r="AL543" s="171"/>
    </row>
    <row r="544" spans="1:38" ht="15.75" customHeight="1" x14ac:dyDescent="0.25">
      <c r="A544" s="3">
        <v>1319</v>
      </c>
      <c r="B544" s="14">
        <f t="shared" si="169"/>
        <v>2</v>
      </c>
      <c r="C544" s="9">
        <f t="shared" ref="C544:C550" si="173">IF(A544=A543,C543,"")</f>
        <v>45156</v>
      </c>
      <c r="D544" s="3" t="str">
        <f t="shared" ref="D544:D550" si="174">IF(A544=A543,D543,"")</f>
        <v>Mainero Ariel</v>
      </c>
      <c r="E544" s="14" t="str">
        <f t="shared" si="155"/>
        <v>1319Mainero Ariel2</v>
      </c>
      <c r="I544" s="10" t="s">
        <v>1260</v>
      </c>
      <c r="J544" s="14" t="str">
        <f t="shared" si="156"/>
        <v>Sacar tapa de cilindro.  Limpieza y reacondicionamiento.</v>
      </c>
      <c r="L544" s="3">
        <v>1</v>
      </c>
      <c r="M544" s="10" t="s">
        <v>693</v>
      </c>
      <c r="N544" s="3" t="s">
        <v>101</v>
      </c>
      <c r="Q544" s="7">
        <f>+W544*0.8</f>
        <v>20160</v>
      </c>
      <c r="S544" s="8">
        <f>+(W544-Q544)/Q544</f>
        <v>0.25</v>
      </c>
      <c r="T544" s="11">
        <v>1</v>
      </c>
      <c r="W544" s="76">
        <v>25200</v>
      </c>
      <c r="X544" s="16">
        <f t="shared" si="168"/>
        <v>25200</v>
      </c>
      <c r="AC544" s="18">
        <f t="shared" si="157"/>
        <v>0</v>
      </c>
      <c r="AD544" s="19">
        <f t="shared" si="158"/>
        <v>0</v>
      </c>
      <c r="AE544" s="21">
        <f t="shared" si="170"/>
        <v>20160</v>
      </c>
      <c r="AF544" s="20">
        <f t="shared" si="159"/>
        <v>0</v>
      </c>
      <c r="AG544" s="20">
        <f t="shared" si="160"/>
        <v>0</v>
      </c>
      <c r="AH544" s="20">
        <f t="shared" si="161"/>
        <v>0</v>
      </c>
      <c r="AI544" s="20"/>
      <c r="AJ544" s="20"/>
      <c r="AK544" s="20">
        <f t="shared" si="162"/>
        <v>0</v>
      </c>
      <c r="AL544" s="171"/>
    </row>
    <row r="545" spans="1:38" ht="15.75" customHeight="1" x14ac:dyDescent="0.25">
      <c r="A545" s="3">
        <v>1319</v>
      </c>
      <c r="B545" s="14">
        <f t="shared" si="169"/>
        <v>3</v>
      </c>
      <c r="C545" s="9">
        <f t="shared" si="173"/>
        <v>45156</v>
      </c>
      <c r="D545" s="3" t="str">
        <f t="shared" si="174"/>
        <v>Mainero Ariel</v>
      </c>
      <c r="E545" s="14" t="str">
        <f t="shared" si="155"/>
        <v>1319Mainero Ariel3</v>
      </c>
      <c r="I545" s="10" t="s">
        <v>1261</v>
      </c>
      <c r="J545" s="14" t="str">
        <f t="shared" si="156"/>
        <v>Sacar tapa de cilindro.  Limpieza y reacondicionamiento. Rearmado con junta nueva.</v>
      </c>
      <c r="L545" s="3">
        <v>1</v>
      </c>
      <c r="M545" s="10" t="s">
        <v>1269</v>
      </c>
      <c r="N545" s="3" t="s">
        <v>84</v>
      </c>
      <c r="Q545" s="7">
        <v>2150</v>
      </c>
      <c r="S545" s="8">
        <f>+(W545-Q545)/Q545</f>
        <v>2.9069767441860463</v>
      </c>
      <c r="T545" s="11">
        <v>1</v>
      </c>
      <c r="W545" s="76">
        <v>8400</v>
      </c>
      <c r="X545" s="16">
        <f t="shared" si="168"/>
        <v>8400</v>
      </c>
      <c r="AC545" s="18">
        <f t="shared" si="157"/>
        <v>0</v>
      </c>
      <c r="AD545" s="19">
        <f t="shared" si="158"/>
        <v>0</v>
      </c>
      <c r="AE545" s="21">
        <f t="shared" si="170"/>
        <v>2150</v>
      </c>
      <c r="AF545" s="20">
        <f t="shared" si="159"/>
        <v>0</v>
      </c>
      <c r="AG545" s="20">
        <f t="shared" si="160"/>
        <v>0</v>
      </c>
      <c r="AH545" s="20">
        <f t="shared" si="161"/>
        <v>0</v>
      </c>
      <c r="AI545" s="20"/>
      <c r="AJ545" s="20"/>
      <c r="AK545" s="20">
        <f t="shared" si="162"/>
        <v>0</v>
      </c>
      <c r="AL545" s="171"/>
    </row>
    <row r="546" spans="1:38" ht="15.75" customHeight="1" x14ac:dyDescent="0.25">
      <c r="A546" s="3">
        <v>1319</v>
      </c>
      <c r="B546" s="14">
        <f t="shared" si="169"/>
        <v>4</v>
      </c>
      <c r="C546" s="9">
        <f t="shared" si="173"/>
        <v>45156</v>
      </c>
      <c r="D546" s="3" t="str">
        <f t="shared" si="174"/>
        <v>Mainero Ariel</v>
      </c>
      <c r="E546" s="14" t="str">
        <f t="shared" ref="E546:E571" si="175">CONCATENATE(A546,D546,B546)</f>
        <v>1319Mainero Ariel4</v>
      </c>
      <c r="I546" s="10" t="s">
        <v>1262</v>
      </c>
      <c r="J546" s="14" t="str">
        <f t="shared" si="156"/>
        <v>Sacar tapa de cilindro.  Limpieza y reacondicionamiento. Rearmado con junta nueva. Recambio bomba de agua.</v>
      </c>
      <c r="L546" s="3">
        <v>1</v>
      </c>
      <c r="M546" s="10" t="s">
        <v>792</v>
      </c>
      <c r="N546" s="3" t="s">
        <v>84</v>
      </c>
      <c r="Q546" s="7">
        <v>1315</v>
      </c>
      <c r="S546" s="8">
        <f>+(W546-Q546)/Q546</f>
        <v>1.2813688212927756</v>
      </c>
      <c r="T546" s="11">
        <v>4</v>
      </c>
      <c r="W546" s="76">
        <v>3000</v>
      </c>
      <c r="X546" s="16">
        <f t="shared" si="168"/>
        <v>12000</v>
      </c>
      <c r="Y546" s="3">
        <v>1</v>
      </c>
      <c r="AB546" s="4">
        <v>120000</v>
      </c>
      <c r="AC546" s="18">
        <f t="shared" si="157"/>
        <v>120000</v>
      </c>
      <c r="AD546" s="19">
        <f t="shared" si="158"/>
        <v>120000</v>
      </c>
      <c r="AE546" s="21">
        <f t="shared" si="170"/>
        <v>5260</v>
      </c>
      <c r="AF546" s="20">
        <f t="shared" si="159"/>
        <v>0</v>
      </c>
      <c r="AG546" s="20">
        <f t="shared" si="160"/>
        <v>0</v>
      </c>
      <c r="AH546" s="20">
        <f t="shared" si="161"/>
        <v>0</v>
      </c>
      <c r="AI546" s="20"/>
      <c r="AJ546" s="20"/>
      <c r="AK546" s="20">
        <f t="shared" si="162"/>
        <v>0</v>
      </c>
      <c r="AL546" s="171"/>
    </row>
    <row r="547" spans="1:38" ht="15.75" customHeight="1" x14ac:dyDescent="0.25">
      <c r="A547" s="3">
        <v>1319</v>
      </c>
      <c r="B547" s="14">
        <f t="shared" si="169"/>
        <v>5</v>
      </c>
      <c r="C547" s="9">
        <f t="shared" si="173"/>
        <v>45156</v>
      </c>
      <c r="D547" s="3" t="str">
        <f t="shared" si="174"/>
        <v>Mainero Ariel</v>
      </c>
      <c r="E547" s="14" t="str">
        <f t="shared" si="175"/>
        <v>1319Mainero Ariel5</v>
      </c>
      <c r="I547" s="10" t="s">
        <v>1263</v>
      </c>
      <c r="J547" s="14" t="str">
        <f t="shared" ref="J547:J610" si="176">IF(A547=A546,CONCATENATE(J546," ",I547),I547)</f>
        <v>Sacar tapa de cilindro.  Limpieza y reacondicionamiento. Rearmado con junta nueva. Recambio bomba de agua. Lavado de dépósito refrigerante.</v>
      </c>
      <c r="L547" s="3">
        <v>1</v>
      </c>
      <c r="M547" s="10" t="s">
        <v>1268</v>
      </c>
      <c r="N547" s="3" t="s">
        <v>84</v>
      </c>
      <c r="Q547" s="7">
        <f>+W547/(1+S547)</f>
        <v>416.66666666666669</v>
      </c>
      <c r="R547" s="3"/>
      <c r="S547" s="8">
        <v>0.2</v>
      </c>
      <c r="T547" s="11">
        <v>4</v>
      </c>
      <c r="W547" s="76">
        <v>500</v>
      </c>
      <c r="X547" s="16">
        <f t="shared" si="168"/>
        <v>2000</v>
      </c>
      <c r="AC547" s="18">
        <f t="shared" ref="AC547:AC610" si="177">+AB547*Y547</f>
        <v>0</v>
      </c>
      <c r="AD547" s="19">
        <f t="shared" ref="AD547:AD610" si="178">IF(A547=A546,AD546+AC547,AC547)</f>
        <v>120000</v>
      </c>
      <c r="AE547" s="21">
        <f t="shared" si="170"/>
        <v>1666.6666666666667</v>
      </c>
      <c r="AF547" s="20">
        <f t="shared" ref="AF547:AF610" si="179">IF(A547=A546,0,(SUMIF($A$3:$A$999956,A547,$Q$3:$Q$999956)))+IF(A547=A546,0,(SUMIF($A$3:$A$999956,A547,$R$3:$R$999956)))</f>
        <v>0</v>
      </c>
      <c r="AG547" s="20">
        <f t="shared" ref="AG547:AG610" si="180">IF(A547=A546,0,(SUMIF($A$3:$A$999956,A547,($X$3:$X$999956))))</f>
        <v>0</v>
      </c>
      <c r="AH547" s="20">
        <f t="shared" ref="AH547:AH610" si="181">IF(A547=A546,0,(SUMIF($A$3:$A$999956,A547,($AC$3:$AC$999956))))</f>
        <v>0</v>
      </c>
      <c r="AI547" s="20"/>
      <c r="AJ547" s="20"/>
      <c r="AK547" s="20">
        <f t="shared" ref="AK547:AK610" si="182">AH547+AG547</f>
        <v>0</v>
      </c>
      <c r="AL547" s="171"/>
    </row>
    <row r="548" spans="1:38" ht="15.75" customHeight="1" x14ac:dyDescent="0.25">
      <c r="A548" s="3">
        <v>1319</v>
      </c>
      <c r="B548" s="14">
        <f t="shared" si="169"/>
        <v>6</v>
      </c>
      <c r="C548" s="9">
        <f t="shared" si="173"/>
        <v>45156</v>
      </c>
      <c r="D548" s="3" t="str">
        <f t="shared" si="174"/>
        <v>Mainero Ariel</v>
      </c>
      <c r="E548" s="14" t="str">
        <f t="shared" si="175"/>
        <v>1319Mainero Ariel6</v>
      </c>
      <c r="I548" s="10" t="s">
        <v>1264</v>
      </c>
      <c r="J548" s="14" t="str">
        <f t="shared" si="176"/>
        <v>Sacar tapa de cilindro.  Limpieza y reacondicionamiento. Rearmado con junta nueva. Recambio bomba de agua. Lavado de dépósito refrigerante. Lavado de circuito de aceite.</v>
      </c>
      <c r="L548" s="3">
        <v>1</v>
      </c>
      <c r="M548" s="10" t="s">
        <v>1270</v>
      </c>
      <c r="N548" s="3" t="s">
        <v>1046</v>
      </c>
      <c r="Q548" s="7">
        <f>+W548*0.8</f>
        <v>2688</v>
      </c>
      <c r="S548" s="8">
        <f>+(W548-Q548)/Q548</f>
        <v>0.25</v>
      </c>
      <c r="T548" s="11">
        <v>1</v>
      </c>
      <c r="W548" s="76">
        <v>3360</v>
      </c>
      <c r="X548" s="16">
        <f t="shared" si="168"/>
        <v>3360</v>
      </c>
      <c r="AC548" s="18">
        <f t="shared" si="177"/>
        <v>0</v>
      </c>
      <c r="AD548" s="19">
        <f t="shared" si="178"/>
        <v>120000</v>
      </c>
      <c r="AE548" s="21">
        <f t="shared" si="170"/>
        <v>2688</v>
      </c>
      <c r="AF548" s="20">
        <f t="shared" si="179"/>
        <v>0</v>
      </c>
      <c r="AG548" s="20">
        <f t="shared" si="180"/>
        <v>0</v>
      </c>
      <c r="AH548" s="20">
        <f t="shared" si="181"/>
        <v>0</v>
      </c>
      <c r="AI548" s="20"/>
      <c r="AJ548" s="20"/>
      <c r="AK548" s="20">
        <f t="shared" si="182"/>
        <v>0</v>
      </c>
      <c r="AL548" s="171"/>
    </row>
    <row r="549" spans="1:38" ht="15.75" customHeight="1" x14ac:dyDescent="0.25">
      <c r="A549" s="3">
        <v>1319</v>
      </c>
      <c r="B549" s="14">
        <f t="shared" si="169"/>
        <v>7</v>
      </c>
      <c r="C549" s="9">
        <f t="shared" si="173"/>
        <v>45156</v>
      </c>
      <c r="D549" s="3" t="str">
        <f t="shared" si="174"/>
        <v>Mainero Ariel</v>
      </c>
      <c r="E549" s="14" t="str">
        <f t="shared" si="175"/>
        <v>1319Mainero Ariel7</v>
      </c>
      <c r="I549" s="10" t="s">
        <v>1265</v>
      </c>
      <c r="J549" s="14" t="str">
        <f t="shared" si="176"/>
        <v>Sacar tapa de cilindro.  Limpieza y reacondicionamiento. Rearmado con junta nueva. Recambio bomba de agua. Lavado de dépósito refrigerante. Lavado de circuito de aceite. Cambio de filtro de aceite y aceite nuevo a nivel.</v>
      </c>
      <c r="L549" s="3">
        <v>1</v>
      </c>
      <c r="S549" s="8"/>
      <c r="W549" s="76"/>
      <c r="X549" s="16">
        <f t="shared" si="168"/>
        <v>0</v>
      </c>
      <c r="AC549" s="18">
        <f t="shared" si="177"/>
        <v>0</v>
      </c>
      <c r="AD549" s="19">
        <f t="shared" si="178"/>
        <v>120000</v>
      </c>
      <c r="AE549" s="21">
        <f t="shared" si="170"/>
        <v>0</v>
      </c>
      <c r="AF549" s="20">
        <f t="shared" si="179"/>
        <v>0</v>
      </c>
      <c r="AG549" s="20">
        <f t="shared" si="180"/>
        <v>0</v>
      </c>
      <c r="AH549" s="20">
        <f t="shared" si="181"/>
        <v>0</v>
      </c>
      <c r="AI549" s="20"/>
      <c r="AJ549" s="20"/>
      <c r="AK549" s="20">
        <f t="shared" si="182"/>
        <v>0</v>
      </c>
      <c r="AL549" s="171"/>
    </row>
    <row r="550" spans="1:38" ht="15.75" customHeight="1" x14ac:dyDescent="0.25">
      <c r="A550" s="3">
        <v>1319</v>
      </c>
      <c r="B550" s="14">
        <f t="shared" si="169"/>
        <v>8</v>
      </c>
      <c r="C550" s="9">
        <f t="shared" si="173"/>
        <v>45156</v>
      </c>
      <c r="D550" s="3" t="str">
        <f t="shared" si="174"/>
        <v>Mainero Ariel</v>
      </c>
      <c r="E550" s="14" t="str">
        <f t="shared" si="175"/>
        <v>1319Mainero Ariel8</v>
      </c>
      <c r="I550" s="10" t="s">
        <v>1266</v>
      </c>
      <c r="J550" s="14" t="str">
        <f t="shared" si="176"/>
        <v>Sacar tapa de cilindro.  Limpieza y reacondicionamiento. Rearmado con junta nueva. Recambio bomba de agua. Lavado de dépósito refrigerante. Lavado de circuito de aceite. Cambio de filtro de aceite y aceite nuevo a nivel. Lavado de motor y varios de motor</v>
      </c>
      <c r="L550" s="3">
        <v>1</v>
      </c>
      <c r="S550" s="8"/>
      <c r="W550" s="76"/>
      <c r="X550" s="16">
        <f t="shared" si="168"/>
        <v>0</v>
      </c>
      <c r="AC550" s="18">
        <f t="shared" si="177"/>
        <v>0</v>
      </c>
      <c r="AD550" s="19">
        <f t="shared" si="178"/>
        <v>120000</v>
      </c>
      <c r="AE550" s="21">
        <f t="shared" si="170"/>
        <v>0</v>
      </c>
      <c r="AF550" s="20">
        <f t="shared" si="179"/>
        <v>0</v>
      </c>
      <c r="AG550" s="20">
        <f t="shared" si="180"/>
        <v>0</v>
      </c>
      <c r="AH550" s="20">
        <f t="shared" si="181"/>
        <v>0</v>
      </c>
      <c r="AI550" s="20"/>
      <c r="AJ550" s="20"/>
      <c r="AK550" s="20">
        <f t="shared" si="182"/>
        <v>0</v>
      </c>
      <c r="AL550" s="171"/>
    </row>
    <row r="551" spans="1:38" ht="15.75" customHeight="1" x14ac:dyDescent="0.25">
      <c r="A551" s="3">
        <v>1319</v>
      </c>
      <c r="B551" s="14">
        <f t="shared" si="169"/>
        <v>9</v>
      </c>
      <c r="C551" s="9">
        <v>45156</v>
      </c>
      <c r="D551" s="3" t="s">
        <v>1258</v>
      </c>
      <c r="E551" s="14" t="str">
        <f t="shared" si="175"/>
        <v>1319Mainero Ariel9</v>
      </c>
      <c r="I551" s="10" t="s">
        <v>1276</v>
      </c>
      <c r="J551" s="14" t="str">
        <f t="shared" si="176"/>
        <v>Sacar tapa de cilindro.  Limpieza y reacondicionamiento. Rearmado con junta nueva. Recambio bomba de agua. Lavado de dépósito refrigerante. Lavado de circuito de aceite. Cambio de filtro de aceite y aceite nuevo a nivel. Lavado de motor y varios de motor Puesta a punto, armado total.</v>
      </c>
      <c r="L551" s="3">
        <v>1</v>
      </c>
      <c r="S551" s="8"/>
      <c r="W551" s="76"/>
      <c r="X551" s="16">
        <f t="shared" si="168"/>
        <v>0</v>
      </c>
      <c r="AC551" s="18">
        <f t="shared" si="177"/>
        <v>0</v>
      </c>
      <c r="AD551" s="19">
        <f t="shared" si="178"/>
        <v>120000</v>
      </c>
      <c r="AE551" s="21">
        <f t="shared" si="170"/>
        <v>0</v>
      </c>
      <c r="AF551" s="20">
        <f t="shared" si="179"/>
        <v>0</v>
      </c>
      <c r="AG551" s="20">
        <f t="shared" si="180"/>
        <v>0</v>
      </c>
      <c r="AH551" s="20">
        <f t="shared" si="181"/>
        <v>0</v>
      </c>
      <c r="AI551" s="20"/>
      <c r="AJ551" s="20"/>
      <c r="AK551" s="20">
        <f t="shared" si="182"/>
        <v>0</v>
      </c>
      <c r="AL551" s="171"/>
    </row>
    <row r="552" spans="1:38" ht="15.75" customHeight="1" x14ac:dyDescent="0.25">
      <c r="A552" s="3">
        <v>1320</v>
      </c>
      <c r="B552" s="14">
        <f t="shared" si="169"/>
        <v>1</v>
      </c>
      <c r="C552" s="9">
        <v>45156</v>
      </c>
      <c r="D552" s="3" t="s">
        <v>1271</v>
      </c>
      <c r="E552" s="14" t="str">
        <f t="shared" si="175"/>
        <v>1320Falcón Corcho1</v>
      </c>
      <c r="F552" s="119" t="s">
        <v>1272</v>
      </c>
      <c r="G552" s="119" t="s">
        <v>1273</v>
      </c>
      <c r="H552" s="119">
        <v>105160</v>
      </c>
      <c r="I552" s="10" t="s">
        <v>121</v>
      </c>
      <c r="J552" s="14" t="str">
        <f t="shared" si="176"/>
        <v>Service cambio de aceite y filtros.</v>
      </c>
      <c r="L552" s="3">
        <v>1</v>
      </c>
      <c r="M552" s="10" t="s">
        <v>728</v>
      </c>
      <c r="N552" s="3" t="s">
        <v>84</v>
      </c>
      <c r="Q552" s="7">
        <v>1527</v>
      </c>
      <c r="R552" s="7" t="s">
        <v>1478</v>
      </c>
      <c r="S552" s="8">
        <f>+(W552-Q552)/Q552</f>
        <v>1.8094302554027506</v>
      </c>
      <c r="T552" s="11">
        <v>4</v>
      </c>
      <c r="W552" s="76">
        <v>4290</v>
      </c>
      <c r="X552" s="16">
        <f t="shared" si="168"/>
        <v>17160</v>
      </c>
      <c r="AC552" s="18">
        <f t="shared" si="177"/>
        <v>0</v>
      </c>
      <c r="AD552" s="19">
        <f t="shared" si="178"/>
        <v>0</v>
      </c>
      <c r="AE552" s="21">
        <f t="shared" si="170"/>
        <v>6108</v>
      </c>
      <c r="AF552" s="20">
        <f t="shared" si="179"/>
        <v>14498.333333333334</v>
      </c>
      <c r="AG552" s="20">
        <f t="shared" si="180"/>
        <v>40060</v>
      </c>
      <c r="AH552" s="20">
        <f t="shared" si="181"/>
        <v>70000</v>
      </c>
      <c r="AI552" s="20"/>
      <c r="AJ552" s="20"/>
      <c r="AK552" s="20">
        <f t="shared" si="182"/>
        <v>110060</v>
      </c>
      <c r="AL552" s="171"/>
    </row>
    <row r="553" spans="1:38" ht="15.75" customHeight="1" x14ac:dyDescent="0.25">
      <c r="A553" s="3">
        <v>1320</v>
      </c>
      <c r="B553" s="14">
        <f t="shared" si="169"/>
        <v>2</v>
      </c>
      <c r="C553" s="9">
        <f t="shared" ref="C553:C558" si="183">IF(A553=A552,C552,"")</f>
        <v>45156</v>
      </c>
      <c r="D553" s="3" t="str">
        <f t="shared" ref="D553:D558" si="184">IF(A553=A552,D552,"")</f>
        <v>Falcón Corcho</v>
      </c>
      <c r="E553" s="14" t="str">
        <f t="shared" si="175"/>
        <v>1320Falcón Corcho2</v>
      </c>
      <c r="I553" s="10" t="s">
        <v>1275</v>
      </c>
      <c r="J553" s="14" t="str">
        <f t="shared" si="176"/>
        <v>Service cambio de aceite y filtros. Cambio de distribución con bomba de agua.</v>
      </c>
      <c r="L553" s="3">
        <v>1</v>
      </c>
      <c r="M553" s="10" t="s">
        <v>21</v>
      </c>
      <c r="N553" s="3" t="s">
        <v>84</v>
      </c>
      <c r="Q553" s="7">
        <v>1800</v>
      </c>
      <c r="S553" s="8">
        <f>+(W553-Q553)/Q553</f>
        <v>1</v>
      </c>
      <c r="T553" s="11">
        <v>1</v>
      </c>
      <c r="W553" s="76">
        <v>3600</v>
      </c>
      <c r="X553" s="16">
        <f t="shared" si="168"/>
        <v>3600</v>
      </c>
      <c r="AC553" s="18">
        <f t="shared" si="177"/>
        <v>0</v>
      </c>
      <c r="AD553" s="19">
        <f t="shared" si="178"/>
        <v>0</v>
      </c>
      <c r="AE553" s="21">
        <f t="shared" si="170"/>
        <v>1800</v>
      </c>
      <c r="AF553" s="20">
        <f t="shared" si="179"/>
        <v>0</v>
      </c>
      <c r="AG553" s="20">
        <f t="shared" si="180"/>
        <v>0</v>
      </c>
      <c r="AH553" s="20">
        <f t="shared" si="181"/>
        <v>0</v>
      </c>
      <c r="AI553" s="20"/>
      <c r="AJ553" s="20"/>
      <c r="AK553" s="20">
        <f t="shared" si="182"/>
        <v>0</v>
      </c>
      <c r="AL553" s="171"/>
    </row>
    <row r="554" spans="1:38" ht="15.75" customHeight="1" x14ac:dyDescent="0.25">
      <c r="A554" s="3">
        <v>1320</v>
      </c>
      <c r="B554" s="14">
        <f t="shared" si="169"/>
        <v>3</v>
      </c>
      <c r="C554" s="9">
        <f t="shared" si="183"/>
        <v>45156</v>
      </c>
      <c r="D554" s="3" t="str">
        <f t="shared" si="184"/>
        <v>Falcón Corcho</v>
      </c>
      <c r="E554" s="14" t="str">
        <f t="shared" si="175"/>
        <v>1320Falcón Corcho3</v>
      </c>
      <c r="I554" s="10" t="s">
        <v>1274</v>
      </c>
      <c r="J554" s="14" t="str">
        <f t="shared" si="176"/>
        <v>Service cambio de aceite y filtros. Cambio de distribución con bomba de agua. Bujes de barra estabilizadora.</v>
      </c>
      <c r="L554" s="3">
        <v>1</v>
      </c>
      <c r="M554" s="10" t="s">
        <v>19</v>
      </c>
      <c r="N554" s="3" t="s">
        <v>84</v>
      </c>
      <c r="Q554" s="7">
        <v>2400</v>
      </c>
      <c r="S554" s="8">
        <f>+(W554-Q554)/Q554</f>
        <v>1</v>
      </c>
      <c r="T554" s="11">
        <v>1</v>
      </c>
      <c r="W554" s="76">
        <v>4800</v>
      </c>
      <c r="X554" s="16">
        <f t="shared" si="168"/>
        <v>4800</v>
      </c>
      <c r="Y554" s="3">
        <v>1</v>
      </c>
      <c r="AB554" s="4">
        <v>70000</v>
      </c>
      <c r="AC554" s="18">
        <f t="shared" si="177"/>
        <v>70000</v>
      </c>
      <c r="AD554" s="19">
        <f t="shared" si="178"/>
        <v>70000</v>
      </c>
      <c r="AE554" s="21">
        <f t="shared" si="170"/>
        <v>2400</v>
      </c>
      <c r="AF554" s="20">
        <f t="shared" si="179"/>
        <v>0</v>
      </c>
      <c r="AG554" s="20">
        <f t="shared" si="180"/>
        <v>0</v>
      </c>
      <c r="AH554" s="20">
        <f t="shared" si="181"/>
        <v>0</v>
      </c>
      <c r="AI554" s="20"/>
      <c r="AJ554" s="20"/>
      <c r="AK554" s="20">
        <f t="shared" si="182"/>
        <v>0</v>
      </c>
      <c r="AL554" s="171"/>
    </row>
    <row r="555" spans="1:38" ht="15.75" customHeight="1" x14ac:dyDescent="0.25">
      <c r="A555" s="3">
        <v>1320</v>
      </c>
      <c r="B555" s="14">
        <f t="shared" si="169"/>
        <v>4</v>
      </c>
      <c r="C555" s="9">
        <f t="shared" si="183"/>
        <v>45156</v>
      </c>
      <c r="D555" s="3" t="str">
        <f t="shared" si="184"/>
        <v>Falcón Corcho</v>
      </c>
      <c r="E555" s="14" t="str">
        <f t="shared" si="175"/>
        <v>1320Falcón Corcho4</v>
      </c>
      <c r="I555" s="10" t="s">
        <v>905</v>
      </c>
      <c r="J555" s="14" t="str">
        <f t="shared" si="176"/>
        <v>Service cambio de aceite y filtros. Cambio de distribución con bomba de agua. Bujes de barra estabilizadora. Rotación.</v>
      </c>
      <c r="L555" s="3">
        <v>1</v>
      </c>
      <c r="M555" s="10" t="s">
        <v>114</v>
      </c>
      <c r="N555" s="3" t="s">
        <v>84</v>
      </c>
      <c r="Q555" s="7">
        <v>2400</v>
      </c>
      <c r="S555" s="8">
        <f>+(W555-Q555)/Q555</f>
        <v>0.6</v>
      </c>
      <c r="T555" s="11">
        <v>1</v>
      </c>
      <c r="W555" s="76">
        <v>3840</v>
      </c>
      <c r="X555" s="16">
        <f t="shared" si="168"/>
        <v>3840</v>
      </c>
      <c r="AC555" s="18">
        <f t="shared" si="177"/>
        <v>0</v>
      </c>
      <c r="AD555" s="19">
        <f t="shared" si="178"/>
        <v>70000</v>
      </c>
      <c r="AE555" s="21">
        <f t="shared" si="170"/>
        <v>2400</v>
      </c>
      <c r="AF555" s="20">
        <f t="shared" si="179"/>
        <v>0</v>
      </c>
      <c r="AG555" s="20">
        <f t="shared" si="180"/>
        <v>0</v>
      </c>
      <c r="AH555" s="20">
        <f t="shared" si="181"/>
        <v>0</v>
      </c>
      <c r="AI555" s="20"/>
      <c r="AJ555" s="20"/>
      <c r="AK555" s="20">
        <f t="shared" si="182"/>
        <v>0</v>
      </c>
      <c r="AL555" s="171"/>
    </row>
    <row r="556" spans="1:38" ht="15.75" customHeight="1" x14ac:dyDescent="0.25">
      <c r="A556" s="3">
        <v>1320</v>
      </c>
      <c r="B556" s="14">
        <f t="shared" si="169"/>
        <v>5</v>
      </c>
      <c r="C556" s="9">
        <f t="shared" si="183"/>
        <v>45156</v>
      </c>
      <c r="D556" s="3" t="str">
        <f t="shared" si="184"/>
        <v>Falcón Corcho</v>
      </c>
      <c r="E556" s="14" t="str">
        <f t="shared" si="175"/>
        <v>1320Falcón Corcho5</v>
      </c>
      <c r="J556" s="14" t="str">
        <f t="shared" si="176"/>
        <v xml:space="preserve">Service cambio de aceite y filtros. Cambio de distribución con bomba de agua. Bujes de barra estabilizadora. Rotación. </v>
      </c>
      <c r="L556" s="3">
        <v>1</v>
      </c>
      <c r="M556" s="10" t="s">
        <v>115</v>
      </c>
      <c r="N556" s="3" t="s">
        <v>84</v>
      </c>
      <c r="Q556" s="7">
        <f>+W556/(1+S556)</f>
        <v>2560</v>
      </c>
      <c r="R556" s="3"/>
      <c r="S556" s="8">
        <v>0.5</v>
      </c>
      <c r="T556" s="11">
        <v>1</v>
      </c>
      <c r="W556" s="76">
        <v>3840</v>
      </c>
      <c r="X556" s="16">
        <f t="shared" si="168"/>
        <v>3840</v>
      </c>
      <c r="AC556" s="18">
        <f t="shared" si="177"/>
        <v>0</v>
      </c>
      <c r="AD556" s="19">
        <f t="shared" si="178"/>
        <v>70000</v>
      </c>
      <c r="AE556" s="21">
        <f t="shared" si="170"/>
        <v>2560</v>
      </c>
      <c r="AF556" s="20">
        <f t="shared" si="179"/>
        <v>0</v>
      </c>
      <c r="AG556" s="20">
        <f t="shared" si="180"/>
        <v>0</v>
      </c>
      <c r="AH556" s="20">
        <f t="shared" si="181"/>
        <v>0</v>
      </c>
      <c r="AI556" s="20"/>
      <c r="AJ556" s="20"/>
      <c r="AK556" s="20">
        <f t="shared" si="182"/>
        <v>0</v>
      </c>
      <c r="AL556" s="171"/>
    </row>
    <row r="557" spans="1:38" ht="15.75" customHeight="1" x14ac:dyDescent="0.25">
      <c r="A557" s="3">
        <v>1320</v>
      </c>
      <c r="B557" s="14">
        <f t="shared" si="169"/>
        <v>6</v>
      </c>
      <c r="C557" s="9">
        <f t="shared" si="183"/>
        <v>45156</v>
      </c>
      <c r="D557" s="3" t="str">
        <f t="shared" si="184"/>
        <v>Falcón Corcho</v>
      </c>
      <c r="E557" s="14" t="str">
        <f t="shared" si="175"/>
        <v>1320Falcón Corcho6</v>
      </c>
      <c r="J557" s="14" t="str">
        <f t="shared" si="176"/>
        <v xml:space="preserve">Service cambio de aceite y filtros. Cambio de distribución con bomba de agua. Bujes de barra estabilizadora. Rotación.  </v>
      </c>
      <c r="L557" s="3">
        <v>1</v>
      </c>
      <c r="M557" s="10" t="s">
        <v>1168</v>
      </c>
      <c r="N557" s="3" t="s">
        <v>101</v>
      </c>
      <c r="Q557" s="7">
        <f>+W557*0.8</f>
        <v>1728</v>
      </c>
      <c r="S557" s="8">
        <f>+(W557-Q557)/Q557</f>
        <v>0.25</v>
      </c>
      <c r="T557" s="11">
        <v>2</v>
      </c>
      <c r="W557" s="76">
        <v>2160</v>
      </c>
      <c r="X557" s="16">
        <f t="shared" si="168"/>
        <v>4320</v>
      </c>
      <c r="AC557" s="18">
        <f t="shared" si="177"/>
        <v>0</v>
      </c>
      <c r="AD557" s="19">
        <f t="shared" si="178"/>
        <v>70000</v>
      </c>
      <c r="AE557" s="21">
        <f t="shared" si="170"/>
        <v>3456</v>
      </c>
      <c r="AF557" s="20">
        <f t="shared" si="179"/>
        <v>0</v>
      </c>
      <c r="AG557" s="20">
        <f t="shared" si="180"/>
        <v>0</v>
      </c>
      <c r="AH557" s="20">
        <f t="shared" si="181"/>
        <v>0</v>
      </c>
      <c r="AI557" s="20"/>
      <c r="AJ557" s="20"/>
      <c r="AK557" s="20">
        <f t="shared" si="182"/>
        <v>0</v>
      </c>
      <c r="AL557" s="171"/>
    </row>
    <row r="558" spans="1:38" ht="15.75" customHeight="1" x14ac:dyDescent="0.25">
      <c r="A558" s="3">
        <v>1320</v>
      </c>
      <c r="B558" s="14">
        <f t="shared" si="169"/>
        <v>7</v>
      </c>
      <c r="C558" s="9">
        <f t="shared" si="183"/>
        <v>45156</v>
      </c>
      <c r="D558" s="3" t="str">
        <f t="shared" si="184"/>
        <v>Falcón Corcho</v>
      </c>
      <c r="E558" s="14" t="str">
        <f t="shared" si="175"/>
        <v>1320Falcón Corcho7</v>
      </c>
      <c r="J558" s="14" t="str">
        <f t="shared" si="176"/>
        <v xml:space="preserve">Service cambio de aceite y filtros. Cambio de distribución con bomba de agua. Bujes de barra estabilizadora. Rotación.   </v>
      </c>
      <c r="L558" s="3">
        <v>1</v>
      </c>
      <c r="M558" s="10" t="s">
        <v>1278</v>
      </c>
      <c r="N558" s="3" t="s">
        <v>84</v>
      </c>
      <c r="Q558" s="7">
        <f>+W558/(1+S558)</f>
        <v>2083.3333333333335</v>
      </c>
      <c r="R558" s="3"/>
      <c r="S558" s="8">
        <v>0.2</v>
      </c>
      <c r="T558" s="11">
        <v>1</v>
      </c>
      <c r="W558" s="76">
        <v>2500</v>
      </c>
      <c r="X558" s="16">
        <f t="shared" si="168"/>
        <v>2500</v>
      </c>
      <c r="AC558" s="18">
        <f t="shared" si="177"/>
        <v>0</v>
      </c>
      <c r="AD558" s="19">
        <f t="shared" si="178"/>
        <v>70000</v>
      </c>
      <c r="AE558" s="21">
        <f t="shared" si="170"/>
        <v>2083.3333333333335</v>
      </c>
      <c r="AF558" s="20">
        <f t="shared" si="179"/>
        <v>0</v>
      </c>
      <c r="AG558" s="20">
        <f t="shared" si="180"/>
        <v>0</v>
      </c>
      <c r="AH558" s="20">
        <f t="shared" si="181"/>
        <v>0</v>
      </c>
      <c r="AI558" s="20"/>
      <c r="AJ558" s="20"/>
      <c r="AK558" s="20">
        <f t="shared" si="182"/>
        <v>0</v>
      </c>
      <c r="AL558" s="171"/>
    </row>
    <row r="559" spans="1:38" ht="15.75" customHeight="1" x14ac:dyDescent="0.25">
      <c r="A559" s="3">
        <v>1321</v>
      </c>
      <c r="B559" s="14">
        <f t="shared" si="169"/>
        <v>1</v>
      </c>
      <c r="C559" s="9">
        <v>45156</v>
      </c>
      <c r="D559" s="3" t="s">
        <v>1277</v>
      </c>
      <c r="E559" s="14" t="str">
        <f t="shared" si="175"/>
        <v>1321Martina Carlitos1</v>
      </c>
      <c r="I559" s="10" t="s">
        <v>1281</v>
      </c>
      <c r="J559" s="14" t="str">
        <f t="shared" si="176"/>
        <v>Service cambio de aceite y filtros. Control del vehículo</v>
      </c>
      <c r="K559" s="3" t="s">
        <v>1511</v>
      </c>
      <c r="L559" s="3">
        <v>1</v>
      </c>
      <c r="M559" s="10" t="s">
        <v>885</v>
      </c>
      <c r="N559" s="3" t="s">
        <v>84</v>
      </c>
      <c r="Q559" s="7">
        <v>1527</v>
      </c>
      <c r="R559" s="7" t="s">
        <v>1478</v>
      </c>
      <c r="S559" s="8">
        <f>+(W559-Q559)/Q559</f>
        <v>1.3411918795022921</v>
      </c>
      <c r="T559" s="11">
        <v>5</v>
      </c>
      <c r="W559" s="76">
        <v>3575</v>
      </c>
      <c r="X559" s="16">
        <f t="shared" si="168"/>
        <v>17875</v>
      </c>
      <c r="AC559" s="18">
        <f t="shared" si="177"/>
        <v>0</v>
      </c>
      <c r="AD559" s="19">
        <f t="shared" si="178"/>
        <v>0</v>
      </c>
      <c r="AE559" s="21">
        <f t="shared" si="170"/>
        <v>7635</v>
      </c>
      <c r="AF559" s="20">
        <f t="shared" si="179"/>
        <v>12927</v>
      </c>
      <c r="AG559" s="20">
        <f t="shared" si="180"/>
        <v>52675</v>
      </c>
      <c r="AH559" s="20">
        <f t="shared" si="181"/>
        <v>30500</v>
      </c>
      <c r="AI559" s="20"/>
      <c r="AJ559" s="20"/>
      <c r="AK559" s="20">
        <f t="shared" si="182"/>
        <v>83175</v>
      </c>
      <c r="AL559" s="171"/>
    </row>
    <row r="560" spans="1:38" ht="15.75" customHeight="1" x14ac:dyDescent="0.25">
      <c r="A560" s="3">
        <v>1321</v>
      </c>
      <c r="B560" s="14">
        <f t="shared" si="169"/>
        <v>2</v>
      </c>
      <c r="C560" s="9">
        <f>IF(A560=A559,C559,"")</f>
        <v>45156</v>
      </c>
      <c r="D560" s="3" t="str">
        <f>IF(A560=A559,D559,"")</f>
        <v>Martina Carlitos</v>
      </c>
      <c r="E560" s="14" t="str">
        <f t="shared" si="175"/>
        <v>1321Martina Carlitos2</v>
      </c>
      <c r="I560" s="10" t="s">
        <v>1279</v>
      </c>
      <c r="J560" s="14" t="str">
        <f t="shared" si="176"/>
        <v>Service cambio de aceite y filtros. Control del vehículo Se encontró rotura ambos precap de dirección.</v>
      </c>
      <c r="L560" s="3">
        <v>1</v>
      </c>
      <c r="M560" s="10" t="s">
        <v>21</v>
      </c>
      <c r="N560" s="3" t="s">
        <v>84</v>
      </c>
      <c r="Q560" s="7">
        <v>1800</v>
      </c>
      <c r="S560" s="8">
        <f>+(W560-Q560)/Q560</f>
        <v>2.0555555555555554</v>
      </c>
      <c r="T560" s="11">
        <v>1</v>
      </c>
      <c r="W560" s="76">
        <v>5500</v>
      </c>
      <c r="X560" s="16">
        <f t="shared" si="168"/>
        <v>5500</v>
      </c>
      <c r="Y560" s="3">
        <v>1</v>
      </c>
      <c r="AB560" s="4">
        <v>30500</v>
      </c>
      <c r="AC560" s="18">
        <f t="shared" si="177"/>
        <v>30500</v>
      </c>
      <c r="AD560" s="19">
        <f t="shared" si="178"/>
        <v>30500</v>
      </c>
      <c r="AE560" s="21">
        <f t="shared" si="170"/>
        <v>1800</v>
      </c>
      <c r="AF560" s="20">
        <f t="shared" si="179"/>
        <v>0</v>
      </c>
      <c r="AG560" s="20">
        <f t="shared" si="180"/>
        <v>0</v>
      </c>
      <c r="AH560" s="20">
        <f t="shared" si="181"/>
        <v>0</v>
      </c>
      <c r="AI560" s="20"/>
      <c r="AJ560" s="20"/>
      <c r="AK560" s="20">
        <f t="shared" si="182"/>
        <v>0</v>
      </c>
      <c r="AL560" s="171"/>
    </row>
    <row r="561" spans="1:38" ht="15.75" customHeight="1" x14ac:dyDescent="0.25">
      <c r="A561" s="3">
        <v>1321</v>
      </c>
      <c r="B561" s="14">
        <f t="shared" si="169"/>
        <v>3</v>
      </c>
      <c r="C561" s="9">
        <f>IF(A561=A560,C560,"")</f>
        <v>45156</v>
      </c>
      <c r="D561" s="3" t="str">
        <f>IF(A561=A560,D560,"")</f>
        <v>Martina Carlitos</v>
      </c>
      <c r="E561" s="14" t="str">
        <f t="shared" si="175"/>
        <v>1321Martina Carlitos3</v>
      </c>
      <c r="I561" s="10" t="s">
        <v>1280</v>
      </c>
      <c r="J561" s="14" t="str">
        <f t="shared" si="176"/>
        <v>Service cambio de aceite y filtros. Control del vehículo Se encontró rotura ambos precap de dirección. Fuelle de cremallera lado izquierdo y bieleta barra estabilizadora.</v>
      </c>
      <c r="L561" s="3">
        <v>1</v>
      </c>
      <c r="M561" s="10" t="s">
        <v>19</v>
      </c>
      <c r="N561" s="3" t="s">
        <v>84</v>
      </c>
      <c r="Q561" s="7">
        <v>2400</v>
      </c>
      <c r="S561" s="8">
        <f>+(W561-Q561)/Q561</f>
        <v>1.8333333333333333</v>
      </c>
      <c r="T561" s="11">
        <v>1</v>
      </c>
      <c r="W561" s="76">
        <v>6800</v>
      </c>
      <c r="X561" s="16">
        <f t="shared" si="168"/>
        <v>6800</v>
      </c>
      <c r="AC561" s="18">
        <f t="shared" si="177"/>
        <v>0</v>
      </c>
      <c r="AD561" s="19">
        <f t="shared" si="178"/>
        <v>30500</v>
      </c>
      <c r="AE561" s="21">
        <f t="shared" si="170"/>
        <v>2400</v>
      </c>
      <c r="AF561" s="20">
        <f t="shared" si="179"/>
        <v>0</v>
      </c>
      <c r="AG561" s="20">
        <f t="shared" si="180"/>
        <v>0</v>
      </c>
      <c r="AH561" s="20">
        <f t="shared" si="181"/>
        <v>0</v>
      </c>
      <c r="AI561" s="20"/>
      <c r="AJ561" s="20"/>
      <c r="AK561" s="20">
        <f t="shared" si="182"/>
        <v>0</v>
      </c>
      <c r="AL561" s="171"/>
    </row>
    <row r="562" spans="1:38" ht="15.75" customHeight="1" x14ac:dyDescent="0.25">
      <c r="A562" s="3">
        <v>1321</v>
      </c>
      <c r="B562" s="14">
        <f t="shared" si="169"/>
        <v>4</v>
      </c>
      <c r="C562" s="9">
        <f>IF(A562=A561,C561,"")</f>
        <v>45156</v>
      </c>
      <c r="D562" s="3" t="str">
        <f>IF(A562=A561,D561,"")</f>
        <v>Martina Carlitos</v>
      </c>
      <c r="E562" s="14" t="str">
        <f t="shared" si="175"/>
        <v>1321Martina Carlitos4</v>
      </c>
      <c r="J562" s="14" t="str">
        <f t="shared" si="176"/>
        <v xml:space="preserve">Service cambio de aceite y filtros. Control del vehículo Se encontró rotura ambos precap de dirección. Fuelle de cremallera lado izquierdo y bieleta barra estabilizadora. </v>
      </c>
      <c r="L562" s="3">
        <v>1</v>
      </c>
      <c r="M562" s="10" t="s">
        <v>684</v>
      </c>
      <c r="N562" s="3" t="s">
        <v>84</v>
      </c>
      <c r="Q562" s="7">
        <v>7200</v>
      </c>
      <c r="S562" s="8">
        <f>+(W562-Q562)/Q562</f>
        <v>2.125</v>
      </c>
      <c r="T562" s="11">
        <v>1</v>
      </c>
      <c r="W562" s="76">
        <v>22500</v>
      </c>
      <c r="X562" s="16">
        <f t="shared" si="168"/>
        <v>22500</v>
      </c>
      <c r="AC562" s="18">
        <f t="shared" si="177"/>
        <v>0</v>
      </c>
      <c r="AD562" s="19">
        <f t="shared" si="178"/>
        <v>30500</v>
      </c>
      <c r="AE562" s="21">
        <f t="shared" si="170"/>
        <v>7200</v>
      </c>
      <c r="AF562" s="20">
        <f t="shared" si="179"/>
        <v>0</v>
      </c>
      <c r="AG562" s="20">
        <f t="shared" si="180"/>
        <v>0</v>
      </c>
      <c r="AH562" s="20">
        <f t="shared" si="181"/>
        <v>0</v>
      </c>
      <c r="AI562" s="20"/>
      <c r="AJ562" s="20"/>
      <c r="AK562" s="20">
        <f t="shared" si="182"/>
        <v>0</v>
      </c>
      <c r="AL562" s="171"/>
    </row>
    <row r="563" spans="1:38" ht="15.75" customHeight="1" x14ac:dyDescent="0.25">
      <c r="A563" s="3">
        <v>1322</v>
      </c>
      <c r="B563" s="14">
        <f t="shared" si="169"/>
        <v>1</v>
      </c>
      <c r="C563" s="9">
        <v>45157</v>
      </c>
      <c r="D563" s="3" t="s">
        <v>505</v>
      </c>
      <c r="E563" s="14" t="str">
        <f t="shared" si="175"/>
        <v>1322Municipalidad Laboulaye1</v>
      </c>
      <c r="F563" s="119" t="s">
        <v>1282</v>
      </c>
      <c r="G563" s="119" t="s">
        <v>1283</v>
      </c>
      <c r="H563" s="119">
        <v>190188</v>
      </c>
      <c r="I563" s="10" t="s">
        <v>121</v>
      </c>
      <c r="J563" s="14" t="str">
        <f t="shared" si="176"/>
        <v>Service cambio de aceite y filtros.</v>
      </c>
      <c r="L563" s="3">
        <v>1</v>
      </c>
      <c r="M563" s="10" t="s">
        <v>728</v>
      </c>
      <c r="N563" s="3" t="s">
        <v>84</v>
      </c>
      <c r="Q563" s="7">
        <v>1527</v>
      </c>
      <c r="R563" s="7" t="s">
        <v>1478</v>
      </c>
      <c r="S563" s="8">
        <f>+(W563-Q563)/Q563</f>
        <v>1.8094302554027506</v>
      </c>
      <c r="T563" s="11">
        <v>4.5</v>
      </c>
      <c r="W563" s="76">
        <v>4290</v>
      </c>
      <c r="X563" s="16">
        <f t="shared" si="168"/>
        <v>19305</v>
      </c>
      <c r="Y563" s="3">
        <v>1</v>
      </c>
      <c r="AB563" s="4">
        <v>30500</v>
      </c>
      <c r="AC563" s="18">
        <f t="shared" si="177"/>
        <v>30500</v>
      </c>
      <c r="AD563" s="19">
        <f t="shared" si="178"/>
        <v>30500</v>
      </c>
      <c r="AE563" s="21">
        <f t="shared" si="170"/>
        <v>6871.5</v>
      </c>
      <c r="AF563" s="20">
        <f t="shared" si="179"/>
        <v>9857.7900000000009</v>
      </c>
      <c r="AG563" s="20">
        <f t="shared" si="180"/>
        <v>19305</v>
      </c>
      <c r="AH563" s="20">
        <f t="shared" si="181"/>
        <v>30500</v>
      </c>
      <c r="AI563" s="20"/>
      <c r="AJ563" s="20"/>
      <c r="AK563" s="20">
        <f t="shared" si="182"/>
        <v>49805</v>
      </c>
      <c r="AL563" s="171"/>
    </row>
    <row r="564" spans="1:38" ht="15.75" customHeight="1" x14ac:dyDescent="0.25">
      <c r="A564" s="3">
        <v>1322</v>
      </c>
      <c r="B564" s="14">
        <f t="shared" si="169"/>
        <v>2</v>
      </c>
      <c r="C564" s="9">
        <f>IF(A564=A563,C563,"")</f>
        <v>45157</v>
      </c>
      <c r="D564" s="3" t="str">
        <f>IF(A564=A563,D563,"")</f>
        <v>Municipalidad Laboulaye</v>
      </c>
      <c r="E564" s="14" t="str">
        <f t="shared" si="175"/>
        <v>1322Municipalidad Laboulaye2</v>
      </c>
      <c r="I564" s="10" t="s">
        <v>1284</v>
      </c>
      <c r="J564" s="14" t="str">
        <f t="shared" si="176"/>
        <v>Service cambio de aceite y filtros. Reparar escobilla trasera.</v>
      </c>
      <c r="L564" s="3">
        <v>1</v>
      </c>
      <c r="M564" s="10" t="s">
        <v>21</v>
      </c>
      <c r="Q564" s="7">
        <v>2272.0300000000002</v>
      </c>
      <c r="S564" s="8"/>
      <c r="W564" s="76"/>
      <c r="X564" s="16">
        <f t="shared" si="168"/>
        <v>0</v>
      </c>
      <c r="AC564" s="18">
        <f t="shared" si="177"/>
        <v>0</v>
      </c>
      <c r="AD564" s="19">
        <f t="shared" si="178"/>
        <v>30500</v>
      </c>
      <c r="AE564" s="21">
        <f t="shared" si="170"/>
        <v>0</v>
      </c>
      <c r="AF564" s="20">
        <f t="shared" si="179"/>
        <v>0</v>
      </c>
      <c r="AG564" s="20">
        <f t="shared" si="180"/>
        <v>0</v>
      </c>
      <c r="AH564" s="20">
        <f t="shared" si="181"/>
        <v>0</v>
      </c>
      <c r="AI564" s="20"/>
      <c r="AJ564" s="20"/>
      <c r="AK564" s="20">
        <f t="shared" si="182"/>
        <v>0</v>
      </c>
      <c r="AL564" s="171"/>
    </row>
    <row r="565" spans="1:38" ht="15.75" customHeight="1" x14ac:dyDescent="0.25">
      <c r="A565" s="3">
        <v>1322</v>
      </c>
      <c r="B565" s="14">
        <f t="shared" si="169"/>
        <v>3</v>
      </c>
      <c r="C565" s="9">
        <f>IF(A565=A564,C564,"")</f>
        <v>45157</v>
      </c>
      <c r="D565" s="3" t="str">
        <f>IF(A565=A564,D564,"")</f>
        <v>Municipalidad Laboulaye</v>
      </c>
      <c r="E565" s="14" t="str">
        <f t="shared" si="175"/>
        <v>1322Municipalidad Laboulaye3</v>
      </c>
      <c r="I565" s="10" t="s">
        <v>122</v>
      </c>
      <c r="J565" s="14" t="str">
        <f t="shared" si="176"/>
        <v>Service cambio de aceite y filtros. Reparar escobilla trasera. Control del vehículo.</v>
      </c>
      <c r="L565" s="3">
        <v>1</v>
      </c>
      <c r="M565" s="10" t="s">
        <v>19</v>
      </c>
      <c r="Q565" s="7">
        <v>3029.38</v>
      </c>
      <c r="S565" s="8"/>
      <c r="W565" s="76"/>
      <c r="X565" s="16">
        <f t="shared" si="168"/>
        <v>0</v>
      </c>
      <c r="AC565" s="18">
        <f t="shared" si="177"/>
        <v>0</v>
      </c>
      <c r="AD565" s="19">
        <f t="shared" si="178"/>
        <v>30500</v>
      </c>
      <c r="AE565" s="21">
        <f t="shared" si="170"/>
        <v>0</v>
      </c>
      <c r="AF565" s="20">
        <f t="shared" si="179"/>
        <v>0</v>
      </c>
      <c r="AG565" s="20">
        <f t="shared" si="180"/>
        <v>0</v>
      </c>
      <c r="AH565" s="20">
        <f t="shared" si="181"/>
        <v>0</v>
      </c>
      <c r="AI565" s="20"/>
      <c r="AJ565" s="20"/>
      <c r="AK565" s="20">
        <f t="shared" si="182"/>
        <v>0</v>
      </c>
      <c r="AL565" s="171"/>
    </row>
    <row r="566" spans="1:38" ht="15.75" customHeight="1" x14ac:dyDescent="0.25">
      <c r="A566" s="3">
        <v>1322</v>
      </c>
      <c r="B566" s="14">
        <f t="shared" si="169"/>
        <v>4</v>
      </c>
      <c r="C566" s="9">
        <f>IF(A566=A565,C565,"")</f>
        <v>45157</v>
      </c>
      <c r="D566" s="3" t="str">
        <f>IF(A566=A565,D565,"")</f>
        <v>Municipalidad Laboulaye</v>
      </c>
      <c r="E566" s="14" t="str">
        <f t="shared" si="175"/>
        <v>1322Municipalidad Laboulaye4</v>
      </c>
      <c r="I566" s="10" t="s">
        <v>1285</v>
      </c>
      <c r="J566" s="14" t="str">
        <f t="shared" si="176"/>
        <v>Service cambio de aceite y filtros. Reparar escobilla trasera. Control del vehículo. Se encontró rotura precap extremo dirección lado derecho y ambos bujes barra estabilizadora.</v>
      </c>
      <c r="L566" s="3">
        <v>1</v>
      </c>
      <c r="M566" s="10" t="s">
        <v>114</v>
      </c>
      <c r="Q566" s="7">
        <v>3029.38</v>
      </c>
      <c r="S566" s="8"/>
      <c r="W566" s="76"/>
      <c r="X566" s="16">
        <f t="shared" si="168"/>
        <v>0</v>
      </c>
      <c r="AC566" s="18">
        <f t="shared" si="177"/>
        <v>0</v>
      </c>
      <c r="AD566" s="19">
        <f t="shared" si="178"/>
        <v>30500</v>
      </c>
      <c r="AE566" s="21">
        <f t="shared" si="170"/>
        <v>0</v>
      </c>
      <c r="AF566" s="20">
        <f t="shared" si="179"/>
        <v>0</v>
      </c>
      <c r="AG566" s="20">
        <f t="shared" si="180"/>
        <v>0</v>
      </c>
      <c r="AH566" s="20">
        <f t="shared" si="181"/>
        <v>0</v>
      </c>
      <c r="AI566" s="20"/>
      <c r="AJ566" s="20"/>
      <c r="AK566" s="20">
        <f t="shared" si="182"/>
        <v>0</v>
      </c>
      <c r="AL566" s="171"/>
    </row>
    <row r="567" spans="1:38" ht="15.75" customHeight="1" x14ac:dyDescent="0.25">
      <c r="A567" s="3">
        <v>1323</v>
      </c>
      <c r="B567" s="14">
        <f t="shared" si="169"/>
        <v>1</v>
      </c>
      <c r="C567" s="9">
        <v>45160</v>
      </c>
      <c r="D567" s="3" t="s">
        <v>446</v>
      </c>
      <c r="E567" s="14" t="str">
        <f t="shared" si="175"/>
        <v>1323Lopez Kako1</v>
      </c>
      <c r="F567" s="119" t="s">
        <v>1294</v>
      </c>
      <c r="G567" s="119" t="s">
        <v>1295</v>
      </c>
      <c r="H567" s="119">
        <v>92309</v>
      </c>
      <c r="I567" s="10" t="s">
        <v>121</v>
      </c>
      <c r="J567" s="14" t="str">
        <f t="shared" si="176"/>
        <v>Service cambio de aceite y filtros.</v>
      </c>
      <c r="K567" s="3" t="s">
        <v>1512</v>
      </c>
      <c r="L567" s="3">
        <v>1</v>
      </c>
      <c r="R567" s="7" t="s">
        <v>1478</v>
      </c>
      <c r="S567" s="8"/>
      <c r="W567" s="76"/>
      <c r="X567" s="16">
        <f t="shared" si="168"/>
        <v>0</v>
      </c>
      <c r="AC567" s="18">
        <f t="shared" si="177"/>
        <v>0</v>
      </c>
      <c r="AD567" s="19">
        <f t="shared" si="178"/>
        <v>0</v>
      </c>
      <c r="AE567" s="21">
        <f t="shared" si="170"/>
        <v>0</v>
      </c>
      <c r="AF567" s="20">
        <f t="shared" si="179"/>
        <v>9113.3333333333339</v>
      </c>
      <c r="AG567" s="20">
        <f t="shared" si="180"/>
        <v>48900</v>
      </c>
      <c r="AH567" s="20">
        <f t="shared" si="181"/>
        <v>15000</v>
      </c>
      <c r="AI567" s="20"/>
      <c r="AJ567" s="20"/>
      <c r="AK567" s="20">
        <f t="shared" si="182"/>
        <v>63900</v>
      </c>
      <c r="AL567" s="171"/>
    </row>
    <row r="568" spans="1:38" ht="15.75" customHeight="1" x14ac:dyDescent="0.25">
      <c r="A568" s="3">
        <v>1323</v>
      </c>
      <c r="B568" s="14">
        <f t="shared" si="169"/>
        <v>2</v>
      </c>
      <c r="C568" s="9">
        <f>IF(A568=A567,C567,"")</f>
        <v>45160</v>
      </c>
      <c r="D568" s="3" t="str">
        <f>IF(A568=A567,D567,"")</f>
        <v>Lopez Kako</v>
      </c>
      <c r="E568" s="14" t="str">
        <f t="shared" si="175"/>
        <v>1323Lopez Kako2</v>
      </c>
      <c r="I568" s="10" t="s">
        <v>893</v>
      </c>
      <c r="J568" s="14" t="str">
        <f t="shared" si="176"/>
        <v>Service cambio de aceite y filtros. Control de vehículo.</v>
      </c>
      <c r="L568" s="3">
        <v>1</v>
      </c>
      <c r="M568" s="10" t="s">
        <v>222</v>
      </c>
      <c r="N568" s="3" t="s">
        <v>84</v>
      </c>
      <c r="Q568" s="7">
        <v>2780</v>
      </c>
      <c r="S568" s="8">
        <f>+(W568-Q568)/Q568</f>
        <v>1.8057553956834533</v>
      </c>
      <c r="T568" s="11">
        <v>4.5</v>
      </c>
      <c r="W568" s="76">
        <v>7800</v>
      </c>
      <c r="X568" s="16">
        <f t="shared" si="168"/>
        <v>35100</v>
      </c>
      <c r="AC568" s="18">
        <f t="shared" si="177"/>
        <v>0</v>
      </c>
      <c r="AD568" s="19">
        <f t="shared" si="178"/>
        <v>0</v>
      </c>
      <c r="AE568" s="21">
        <f t="shared" si="170"/>
        <v>12510</v>
      </c>
      <c r="AF568" s="20">
        <f t="shared" si="179"/>
        <v>0</v>
      </c>
      <c r="AG568" s="20">
        <f t="shared" si="180"/>
        <v>0</v>
      </c>
      <c r="AH568" s="20">
        <f t="shared" si="181"/>
        <v>0</v>
      </c>
      <c r="AI568" s="20"/>
      <c r="AJ568" s="20"/>
      <c r="AK568" s="20">
        <f t="shared" si="182"/>
        <v>0</v>
      </c>
      <c r="AL568" s="171"/>
    </row>
    <row r="569" spans="1:38" ht="15.75" customHeight="1" x14ac:dyDescent="0.25">
      <c r="A569" s="3">
        <v>1323</v>
      </c>
      <c r="B569" s="14">
        <f t="shared" si="169"/>
        <v>3</v>
      </c>
      <c r="C569" s="9">
        <f>IF(A569=A568,C568,"")</f>
        <v>45160</v>
      </c>
      <c r="D569" s="3" t="str">
        <f>IF(A569=A568,D568,"")</f>
        <v>Lopez Kako</v>
      </c>
      <c r="E569" s="14" t="str">
        <f t="shared" si="175"/>
        <v>1323Lopez Kako3</v>
      </c>
      <c r="J569" s="14" t="str">
        <f t="shared" si="176"/>
        <v xml:space="preserve">Service cambio de aceite y filtros. Control de vehículo. </v>
      </c>
      <c r="L569" s="3">
        <v>1</v>
      </c>
      <c r="M569" s="10" t="s">
        <v>21</v>
      </c>
      <c r="N569" s="3" t="s">
        <v>84</v>
      </c>
      <c r="Q569" s="7">
        <v>1800</v>
      </c>
      <c r="S569" s="8">
        <f>+(W569-Q569)/Q569</f>
        <v>1.6666666666666667</v>
      </c>
      <c r="T569" s="11">
        <v>1</v>
      </c>
      <c r="W569" s="76">
        <v>4800</v>
      </c>
      <c r="X569" s="16">
        <f t="shared" si="168"/>
        <v>4800</v>
      </c>
      <c r="Y569" s="3">
        <v>1</v>
      </c>
      <c r="AB569" s="4">
        <v>15000</v>
      </c>
      <c r="AC569" s="18">
        <f t="shared" si="177"/>
        <v>15000</v>
      </c>
      <c r="AD569" s="19">
        <f t="shared" si="178"/>
        <v>15000</v>
      </c>
      <c r="AE569" s="21">
        <f t="shared" si="170"/>
        <v>1800</v>
      </c>
      <c r="AF569" s="20">
        <f t="shared" si="179"/>
        <v>0</v>
      </c>
      <c r="AG569" s="20">
        <f t="shared" si="180"/>
        <v>0</v>
      </c>
      <c r="AH569" s="20">
        <f t="shared" si="181"/>
        <v>0</v>
      </c>
      <c r="AI569" s="20"/>
      <c r="AJ569" s="20"/>
      <c r="AK569" s="20">
        <f t="shared" si="182"/>
        <v>0</v>
      </c>
      <c r="AL569" s="171"/>
    </row>
    <row r="570" spans="1:38" ht="15.75" customHeight="1" x14ac:dyDescent="0.25">
      <c r="A570" s="3">
        <v>1323</v>
      </c>
      <c r="B570" s="14">
        <f t="shared" si="169"/>
        <v>4</v>
      </c>
      <c r="C570" s="9">
        <f>IF(A570=A569,C569,"")</f>
        <v>45160</v>
      </c>
      <c r="D570" s="3" t="str">
        <f>IF(A570=A569,D569,"")</f>
        <v>Lopez Kako</v>
      </c>
      <c r="E570" s="14" t="str">
        <f t="shared" si="175"/>
        <v>1323Lopez Kako4</v>
      </c>
      <c r="J570" s="14" t="str">
        <f t="shared" si="176"/>
        <v xml:space="preserve">Service cambio de aceite y filtros. Control de vehículo.  </v>
      </c>
      <c r="L570" s="3">
        <v>1</v>
      </c>
      <c r="M570" s="10" t="s">
        <v>19</v>
      </c>
      <c r="N570" s="3" t="s">
        <v>84</v>
      </c>
      <c r="Q570" s="7">
        <v>2400</v>
      </c>
      <c r="S570" s="8">
        <f>+(W570-Q570)/Q570</f>
        <v>1.4166666666666667</v>
      </c>
      <c r="T570" s="11">
        <v>1</v>
      </c>
      <c r="W570" s="76">
        <v>5800</v>
      </c>
      <c r="X570" s="16">
        <f t="shared" si="168"/>
        <v>5800</v>
      </c>
      <c r="AC570" s="18">
        <f t="shared" si="177"/>
        <v>0</v>
      </c>
      <c r="AD570" s="19">
        <f t="shared" si="178"/>
        <v>15000</v>
      </c>
      <c r="AE570" s="21">
        <f t="shared" si="170"/>
        <v>2400</v>
      </c>
      <c r="AF570" s="20">
        <f t="shared" si="179"/>
        <v>0</v>
      </c>
      <c r="AG570" s="20">
        <f t="shared" si="180"/>
        <v>0</v>
      </c>
      <c r="AH570" s="20">
        <f t="shared" si="181"/>
        <v>0</v>
      </c>
      <c r="AI570" s="20"/>
      <c r="AJ570" s="20"/>
      <c r="AK570" s="20">
        <f t="shared" si="182"/>
        <v>0</v>
      </c>
      <c r="AL570" s="171"/>
    </row>
    <row r="571" spans="1:38" ht="15.75" customHeight="1" x14ac:dyDescent="0.25">
      <c r="A571" s="3">
        <v>1323</v>
      </c>
      <c r="B571" s="14">
        <f t="shared" si="169"/>
        <v>5</v>
      </c>
      <c r="C571" s="9">
        <v>45160</v>
      </c>
      <c r="D571" s="3" t="str">
        <f>IF(A571=A570,D570,"")</f>
        <v>Lopez Kako</v>
      </c>
      <c r="E571" s="14" t="str">
        <f t="shared" si="175"/>
        <v>1323Lopez Kako5</v>
      </c>
      <c r="J571" s="14" t="str">
        <f t="shared" si="176"/>
        <v xml:space="preserve">Service cambio de aceite y filtros. Control de vehículo.   </v>
      </c>
      <c r="L571" s="3">
        <v>1</v>
      </c>
      <c r="M571" s="10" t="s">
        <v>115</v>
      </c>
      <c r="N571" s="3" t="s">
        <v>84</v>
      </c>
      <c r="Q571" s="7">
        <f>+W571/(1+S571)</f>
        <v>2133.3333333333335</v>
      </c>
      <c r="R571" s="3"/>
      <c r="S571" s="8">
        <v>0.5</v>
      </c>
      <c r="T571" s="11">
        <v>1</v>
      </c>
      <c r="W571" s="76">
        <v>3200</v>
      </c>
      <c r="X571" s="16">
        <f t="shared" si="168"/>
        <v>3200</v>
      </c>
      <c r="AC571" s="18">
        <f t="shared" si="177"/>
        <v>0</v>
      </c>
      <c r="AD571" s="19">
        <f t="shared" si="178"/>
        <v>15000</v>
      </c>
      <c r="AE571" s="21">
        <f t="shared" si="170"/>
        <v>2133.3333333333335</v>
      </c>
      <c r="AF571" s="20">
        <f t="shared" si="179"/>
        <v>0</v>
      </c>
      <c r="AG571" s="20">
        <f t="shared" si="180"/>
        <v>0</v>
      </c>
      <c r="AH571" s="20">
        <f t="shared" si="181"/>
        <v>0</v>
      </c>
      <c r="AI571" s="20"/>
      <c r="AJ571" s="20"/>
      <c r="AK571" s="20">
        <f t="shared" si="182"/>
        <v>0</v>
      </c>
      <c r="AL571" s="171"/>
    </row>
    <row r="572" spans="1:38" ht="15.75" customHeight="1" x14ac:dyDescent="0.25">
      <c r="A572" s="3">
        <v>1325</v>
      </c>
      <c r="B572" s="14">
        <f t="shared" si="169"/>
        <v>1</v>
      </c>
      <c r="C572" s="9">
        <v>45160</v>
      </c>
      <c r="D572" s="3" t="s">
        <v>292</v>
      </c>
      <c r="E572" s="14" t="str">
        <f>CONCATENATE(A573,D572,B572)</f>
        <v>1325Cosaro Juan1</v>
      </c>
      <c r="F572" s="119" t="s">
        <v>1296</v>
      </c>
      <c r="G572" s="119" t="s">
        <v>1256</v>
      </c>
      <c r="H572" s="119">
        <v>39124</v>
      </c>
      <c r="I572" s="10" t="s">
        <v>121</v>
      </c>
      <c r="J572" s="14" t="str">
        <f t="shared" si="176"/>
        <v>Service cambio de aceite y filtros.</v>
      </c>
      <c r="K572" s="3" t="s">
        <v>1512</v>
      </c>
      <c r="L572" s="3">
        <v>1</v>
      </c>
      <c r="M572" s="10" t="s">
        <v>222</v>
      </c>
      <c r="N572" s="3" t="s">
        <v>84</v>
      </c>
      <c r="Q572" s="7">
        <v>2780</v>
      </c>
      <c r="R572" s="7" t="s">
        <v>1478</v>
      </c>
      <c r="S572" s="8">
        <f>+(W572-Q572)/Q572</f>
        <v>1.8057553956834533</v>
      </c>
      <c r="T572" s="11">
        <v>4</v>
      </c>
      <c r="W572" s="76">
        <v>7800</v>
      </c>
      <c r="X572" s="16">
        <f t="shared" si="168"/>
        <v>31200</v>
      </c>
      <c r="AC572" s="18">
        <f t="shared" si="177"/>
        <v>0</v>
      </c>
      <c r="AD572" s="19">
        <f t="shared" si="178"/>
        <v>0</v>
      </c>
      <c r="AE572" s="21">
        <f t="shared" si="170"/>
        <v>11120</v>
      </c>
      <c r="AF572" s="20">
        <f t="shared" si="179"/>
        <v>11513.333333333334</v>
      </c>
      <c r="AG572" s="20">
        <f t="shared" si="180"/>
        <v>50400</v>
      </c>
      <c r="AH572" s="20">
        <f t="shared" si="181"/>
        <v>30500</v>
      </c>
      <c r="AI572" s="20"/>
      <c r="AJ572" s="20"/>
      <c r="AK572" s="20">
        <f t="shared" si="182"/>
        <v>80900</v>
      </c>
      <c r="AL572" s="171"/>
    </row>
    <row r="573" spans="1:38" ht="15.75" customHeight="1" x14ac:dyDescent="0.25">
      <c r="A573" s="3">
        <v>1325</v>
      </c>
      <c r="B573" s="14">
        <f t="shared" si="169"/>
        <v>2</v>
      </c>
      <c r="C573" s="9">
        <f>IF(A573=A572,C572,"")</f>
        <v>45160</v>
      </c>
      <c r="D573" s="3" t="str">
        <f>IF(A573=A572,D572,"")</f>
        <v>Cosaro Juan</v>
      </c>
      <c r="E573" s="14" t="str">
        <f t="shared" ref="E573:E604" si="185">CONCATENATE(A573,D573,B573)</f>
        <v>1325Cosaro Juan2</v>
      </c>
      <c r="I573" s="10" t="s">
        <v>905</v>
      </c>
      <c r="J573" s="14" t="str">
        <f t="shared" si="176"/>
        <v>Service cambio de aceite y filtros. Rotación.</v>
      </c>
      <c r="L573" s="3">
        <v>1</v>
      </c>
      <c r="M573" s="10" t="s">
        <v>21</v>
      </c>
      <c r="N573" s="3" t="s">
        <v>84</v>
      </c>
      <c r="Q573" s="7">
        <v>1800</v>
      </c>
      <c r="S573" s="8">
        <f>+(W573-Q573)/Q573</f>
        <v>0.88888888888888884</v>
      </c>
      <c r="T573" s="11">
        <v>1</v>
      </c>
      <c r="W573" s="76">
        <v>3400</v>
      </c>
      <c r="X573" s="16">
        <f t="shared" si="168"/>
        <v>3400</v>
      </c>
      <c r="AC573" s="18">
        <f t="shared" si="177"/>
        <v>0</v>
      </c>
      <c r="AD573" s="19">
        <f t="shared" si="178"/>
        <v>0</v>
      </c>
      <c r="AE573" s="21">
        <f t="shared" si="170"/>
        <v>1800</v>
      </c>
      <c r="AF573" s="20">
        <f t="shared" si="179"/>
        <v>0</v>
      </c>
      <c r="AG573" s="20">
        <f t="shared" si="180"/>
        <v>0</v>
      </c>
      <c r="AH573" s="20">
        <f t="shared" si="181"/>
        <v>0</v>
      </c>
      <c r="AI573" s="20"/>
      <c r="AJ573" s="20"/>
      <c r="AK573" s="20">
        <f t="shared" si="182"/>
        <v>0</v>
      </c>
      <c r="AL573" s="171"/>
    </row>
    <row r="574" spans="1:38" ht="15.75" customHeight="1" x14ac:dyDescent="0.25">
      <c r="A574" s="3">
        <v>1325</v>
      </c>
      <c r="B574" s="14">
        <f t="shared" si="169"/>
        <v>3</v>
      </c>
      <c r="C574" s="9">
        <f>IF(A574=A573,C573,"")</f>
        <v>45160</v>
      </c>
      <c r="D574" s="3" t="str">
        <f>IF(A574=A573,D573,"")</f>
        <v>Cosaro Juan</v>
      </c>
      <c r="E574" s="14" t="str">
        <f t="shared" si="185"/>
        <v>1325Cosaro Juan3</v>
      </c>
      <c r="I574" s="10" t="s">
        <v>923</v>
      </c>
      <c r="J574" s="14" t="str">
        <f t="shared" si="176"/>
        <v>Service cambio de aceite y filtros. Rotación. Control del vehiculo.</v>
      </c>
      <c r="L574" s="3">
        <v>1</v>
      </c>
      <c r="M574" s="10" t="s">
        <v>19</v>
      </c>
      <c r="N574" s="3" t="s">
        <v>84</v>
      </c>
      <c r="Q574" s="7">
        <v>2400</v>
      </c>
      <c r="S574" s="8">
        <f>+(W574-Q574)/Q574</f>
        <v>1.25</v>
      </c>
      <c r="T574" s="11">
        <v>1</v>
      </c>
      <c r="W574" s="76">
        <v>5400</v>
      </c>
      <c r="X574" s="16">
        <f t="shared" si="168"/>
        <v>5400</v>
      </c>
      <c r="Y574" s="3">
        <v>1</v>
      </c>
      <c r="AB574" s="4">
        <v>30500</v>
      </c>
      <c r="AC574" s="18">
        <f t="shared" si="177"/>
        <v>30500</v>
      </c>
      <c r="AD574" s="19">
        <f t="shared" si="178"/>
        <v>30500</v>
      </c>
      <c r="AE574" s="21">
        <f t="shared" si="170"/>
        <v>2400</v>
      </c>
      <c r="AF574" s="20">
        <f t="shared" si="179"/>
        <v>0</v>
      </c>
      <c r="AG574" s="20">
        <f t="shared" si="180"/>
        <v>0</v>
      </c>
      <c r="AH574" s="20">
        <f t="shared" si="181"/>
        <v>0</v>
      </c>
      <c r="AI574" s="20"/>
      <c r="AJ574" s="20"/>
      <c r="AK574" s="20">
        <f t="shared" si="182"/>
        <v>0</v>
      </c>
      <c r="AL574" s="171"/>
    </row>
    <row r="575" spans="1:38" ht="15.75" customHeight="1" x14ac:dyDescent="0.25">
      <c r="A575" s="3">
        <v>1325</v>
      </c>
      <c r="B575" s="14">
        <f t="shared" si="169"/>
        <v>4</v>
      </c>
      <c r="C575" s="9">
        <f>IF(A575=A574,C574,"")</f>
        <v>45160</v>
      </c>
      <c r="D575" s="3" t="str">
        <f>IF(A575=A574,D574,"")</f>
        <v>Cosaro Juan</v>
      </c>
      <c r="E575" s="14" t="str">
        <f t="shared" si="185"/>
        <v>1325Cosaro Juan4</v>
      </c>
      <c r="J575" s="14" t="str">
        <f t="shared" si="176"/>
        <v xml:space="preserve">Service cambio de aceite y filtros. Rotación. Control del vehiculo. </v>
      </c>
      <c r="L575" s="3">
        <v>1</v>
      </c>
      <c r="M575" s="10" t="s">
        <v>114</v>
      </c>
      <c r="N575" s="3" t="s">
        <v>84</v>
      </c>
      <c r="Q575" s="7">
        <v>2400</v>
      </c>
      <c r="S575" s="8">
        <f>+(W575-Q575)/Q575</f>
        <v>0.5</v>
      </c>
      <c r="T575" s="11">
        <v>2</v>
      </c>
      <c r="W575" s="76">
        <v>3600</v>
      </c>
      <c r="X575" s="16">
        <f t="shared" si="168"/>
        <v>7200</v>
      </c>
      <c r="AC575" s="18">
        <f t="shared" si="177"/>
        <v>0</v>
      </c>
      <c r="AD575" s="19">
        <f t="shared" si="178"/>
        <v>30500</v>
      </c>
      <c r="AE575" s="21">
        <f t="shared" si="170"/>
        <v>4800</v>
      </c>
      <c r="AF575" s="20">
        <f t="shared" si="179"/>
        <v>0</v>
      </c>
      <c r="AG575" s="20">
        <f t="shared" si="180"/>
        <v>0</v>
      </c>
      <c r="AH575" s="20">
        <f t="shared" si="181"/>
        <v>0</v>
      </c>
      <c r="AI575" s="20"/>
      <c r="AJ575" s="20"/>
      <c r="AK575" s="20">
        <f t="shared" si="182"/>
        <v>0</v>
      </c>
      <c r="AL575" s="171"/>
    </row>
    <row r="576" spans="1:38" ht="15.75" customHeight="1" x14ac:dyDescent="0.25">
      <c r="A576" s="3">
        <v>1325</v>
      </c>
      <c r="B576" s="14">
        <f t="shared" si="169"/>
        <v>5</v>
      </c>
      <c r="C576" s="9">
        <f>IF(A576=A575,C575,"")</f>
        <v>45160</v>
      </c>
      <c r="D576" s="3" t="str">
        <f>IF(A576=A575,D575,"")</f>
        <v>Cosaro Juan</v>
      </c>
      <c r="E576" s="14" t="str">
        <f t="shared" si="185"/>
        <v>1325Cosaro Juan5</v>
      </c>
      <c r="J576" s="14" t="str">
        <f t="shared" si="176"/>
        <v xml:space="preserve">Service cambio de aceite y filtros. Rotación. Control del vehiculo.  </v>
      </c>
      <c r="L576" s="3">
        <v>1</v>
      </c>
      <c r="M576" s="10" t="s">
        <v>115</v>
      </c>
      <c r="N576" s="3" t="s">
        <v>84</v>
      </c>
      <c r="Q576" s="7">
        <f>+W576/(1+S576)</f>
        <v>2133.3333333333335</v>
      </c>
      <c r="R576" s="3"/>
      <c r="S576" s="8">
        <v>0.5</v>
      </c>
      <c r="T576" s="11">
        <v>1</v>
      </c>
      <c r="W576" s="76">
        <v>3200</v>
      </c>
      <c r="X576" s="16">
        <f t="shared" si="168"/>
        <v>3200</v>
      </c>
      <c r="AC576" s="18">
        <f t="shared" si="177"/>
        <v>0</v>
      </c>
      <c r="AD576" s="19">
        <f t="shared" si="178"/>
        <v>30500</v>
      </c>
      <c r="AE576" s="21">
        <f t="shared" si="170"/>
        <v>2133.3333333333335</v>
      </c>
      <c r="AF576" s="20">
        <f t="shared" si="179"/>
        <v>0</v>
      </c>
      <c r="AG576" s="20">
        <f t="shared" si="180"/>
        <v>0</v>
      </c>
      <c r="AH576" s="20">
        <f t="shared" si="181"/>
        <v>0</v>
      </c>
      <c r="AI576" s="20"/>
      <c r="AJ576" s="20"/>
      <c r="AK576" s="20">
        <f t="shared" si="182"/>
        <v>0</v>
      </c>
      <c r="AL576" s="171"/>
    </row>
    <row r="577" spans="1:38" ht="15.75" customHeight="1" x14ac:dyDescent="0.25">
      <c r="A577" s="3">
        <v>1326</v>
      </c>
      <c r="B577" s="14">
        <f t="shared" si="169"/>
        <v>1</v>
      </c>
      <c r="C577" s="9">
        <v>45160</v>
      </c>
      <c r="D577" s="92" t="s">
        <v>3724</v>
      </c>
      <c r="E577" s="14" t="str">
        <f t="shared" si="185"/>
        <v>1326Transporte del Interior1</v>
      </c>
      <c r="F577" s="121" t="s">
        <v>1299</v>
      </c>
      <c r="G577" s="121" t="s">
        <v>1300</v>
      </c>
      <c r="H577" s="119">
        <v>316075</v>
      </c>
      <c r="I577" s="10" t="s">
        <v>121</v>
      </c>
      <c r="J577" s="14" t="str">
        <f t="shared" si="176"/>
        <v>Service cambio de aceite y filtros.</v>
      </c>
      <c r="K577" s="3" t="s">
        <v>1512</v>
      </c>
      <c r="L577" s="3">
        <v>1</v>
      </c>
      <c r="R577" s="7" t="s">
        <v>1478</v>
      </c>
      <c r="S577" s="8"/>
      <c r="W577" s="76"/>
      <c r="X577" s="16">
        <f t="shared" ref="X577:X640" si="186">W577*T577</f>
        <v>0</v>
      </c>
      <c r="AC577" s="18">
        <f t="shared" si="177"/>
        <v>0</v>
      </c>
      <c r="AD577" s="19">
        <f t="shared" si="178"/>
        <v>0</v>
      </c>
      <c r="AE577" s="21">
        <f t="shared" si="170"/>
        <v>0</v>
      </c>
      <c r="AF577" s="20">
        <f t="shared" si="179"/>
        <v>0</v>
      </c>
      <c r="AG577" s="20">
        <f t="shared" si="180"/>
        <v>0</v>
      </c>
      <c r="AH577" s="20">
        <f t="shared" si="181"/>
        <v>45000</v>
      </c>
      <c r="AI577" s="20"/>
      <c r="AJ577" s="20"/>
      <c r="AK577" s="20">
        <f t="shared" si="182"/>
        <v>45000</v>
      </c>
      <c r="AL577" s="171"/>
    </row>
    <row r="578" spans="1:38" ht="15.75" customHeight="1" x14ac:dyDescent="0.25">
      <c r="A578" s="3">
        <v>1326</v>
      </c>
      <c r="B578" s="14">
        <f t="shared" si="169"/>
        <v>2</v>
      </c>
      <c r="C578" s="9">
        <f>IF(A578=A577,C577,"")</f>
        <v>45160</v>
      </c>
      <c r="D578" s="92" t="str">
        <f>IF(A578=A577,D577,"")</f>
        <v>Transporte del Interior</v>
      </c>
      <c r="E578" s="14" t="str">
        <f t="shared" si="185"/>
        <v>1326Transporte del Interior2</v>
      </c>
      <c r="F578" s="121"/>
      <c r="G578" s="121"/>
      <c r="I578" s="10" t="s">
        <v>1301</v>
      </c>
      <c r="J578" s="14" t="str">
        <f t="shared" si="176"/>
        <v>Service cambio de aceite y filtros. Distribución con bomba.</v>
      </c>
      <c r="L578" s="3">
        <v>1</v>
      </c>
      <c r="S578" s="8"/>
      <c r="W578" s="76"/>
      <c r="X578" s="16">
        <f t="shared" si="186"/>
        <v>0</v>
      </c>
      <c r="Y578" s="3">
        <v>1</v>
      </c>
      <c r="AB578" s="4">
        <v>45000</v>
      </c>
      <c r="AC578" s="18">
        <f t="shared" si="177"/>
        <v>45000</v>
      </c>
      <c r="AD578" s="19">
        <f t="shared" si="178"/>
        <v>45000</v>
      </c>
      <c r="AE578" s="21">
        <f t="shared" si="170"/>
        <v>0</v>
      </c>
      <c r="AF578" s="20">
        <f t="shared" si="179"/>
        <v>0</v>
      </c>
      <c r="AG578" s="20">
        <f t="shared" si="180"/>
        <v>0</v>
      </c>
      <c r="AH578" s="20">
        <f t="shared" si="181"/>
        <v>0</v>
      </c>
      <c r="AI578" s="20"/>
      <c r="AJ578" s="20"/>
      <c r="AK578" s="20">
        <f t="shared" si="182"/>
        <v>0</v>
      </c>
      <c r="AL578" s="171"/>
    </row>
    <row r="579" spans="1:38" ht="15.75" customHeight="1" x14ac:dyDescent="0.25">
      <c r="A579" s="3">
        <v>1326</v>
      </c>
      <c r="B579" s="14">
        <f t="shared" si="169"/>
        <v>3</v>
      </c>
      <c r="C579" s="9">
        <f>IF(A579=A578,C578,"")</f>
        <v>45160</v>
      </c>
      <c r="D579" s="92" t="str">
        <f>IF(A579=A578,D578,"")</f>
        <v>Transporte del Interior</v>
      </c>
      <c r="E579" s="14" t="str">
        <f t="shared" si="185"/>
        <v>1326Transporte del Interior3</v>
      </c>
      <c r="F579" s="121"/>
      <c r="G579" s="121"/>
      <c r="I579" s="10" t="s">
        <v>1302</v>
      </c>
      <c r="J579" s="14" t="str">
        <f t="shared" si="176"/>
        <v>Service cambio de aceite y filtros. Distribución con bomba. Rótula lado izquierdo.</v>
      </c>
      <c r="L579" s="3">
        <v>1</v>
      </c>
      <c r="S579" s="8"/>
      <c r="W579" s="76"/>
      <c r="X579" s="16">
        <f t="shared" si="186"/>
        <v>0</v>
      </c>
      <c r="AC579" s="18">
        <f t="shared" si="177"/>
        <v>0</v>
      </c>
      <c r="AD579" s="19">
        <f t="shared" si="178"/>
        <v>45000</v>
      </c>
      <c r="AE579" s="21">
        <f t="shared" si="170"/>
        <v>0</v>
      </c>
      <c r="AF579" s="20">
        <f t="shared" si="179"/>
        <v>0</v>
      </c>
      <c r="AG579" s="20">
        <f t="shared" si="180"/>
        <v>0</v>
      </c>
      <c r="AH579" s="20">
        <f t="shared" si="181"/>
        <v>0</v>
      </c>
      <c r="AI579" s="20"/>
      <c r="AJ579" s="20"/>
      <c r="AK579" s="20">
        <f t="shared" si="182"/>
        <v>0</v>
      </c>
      <c r="AL579" s="171"/>
    </row>
    <row r="580" spans="1:38" ht="15.75" customHeight="1" x14ac:dyDescent="0.25">
      <c r="A580" s="3">
        <v>1327</v>
      </c>
      <c r="B580" s="14">
        <f t="shared" ref="B580:B643" si="187">IF(A580=A579,B579+1,1)</f>
        <v>1</v>
      </c>
      <c r="C580" s="9">
        <v>45161</v>
      </c>
      <c r="D580" s="3" t="s">
        <v>1303</v>
      </c>
      <c r="E580" s="14" t="str">
        <f t="shared" si="185"/>
        <v>1327Carrara Luis (bocha)1</v>
      </c>
      <c r="F580" s="119" t="s">
        <v>1304</v>
      </c>
      <c r="G580" s="119" t="s">
        <v>2385</v>
      </c>
      <c r="H580" s="119">
        <v>124257</v>
      </c>
      <c r="I580" s="10" t="s">
        <v>121</v>
      </c>
      <c r="J580" s="14" t="str">
        <f t="shared" si="176"/>
        <v>Service cambio de aceite y filtros.</v>
      </c>
      <c r="K580" s="3" t="s">
        <v>1507</v>
      </c>
      <c r="L580" s="3">
        <v>1</v>
      </c>
      <c r="M580" s="10" t="s">
        <v>728</v>
      </c>
      <c r="Q580" s="7">
        <v>1527</v>
      </c>
      <c r="R580" s="7" t="s">
        <v>1478</v>
      </c>
      <c r="S580" s="8">
        <f>+(W580-Q580)/Q580</f>
        <v>1.4230517354289456</v>
      </c>
      <c r="T580" s="11">
        <v>5</v>
      </c>
      <c r="W580" s="76">
        <v>3700</v>
      </c>
      <c r="X580" s="16">
        <f t="shared" si="186"/>
        <v>18500</v>
      </c>
      <c r="AC580" s="18">
        <f t="shared" si="177"/>
        <v>0</v>
      </c>
      <c r="AD580" s="19">
        <f t="shared" si="178"/>
        <v>0</v>
      </c>
      <c r="AE580" s="21">
        <f t="shared" ref="AE580:AE643" si="188">+(Q580)*T580</f>
        <v>7635</v>
      </c>
      <c r="AF580" s="20">
        <f t="shared" si="179"/>
        <v>14227</v>
      </c>
      <c r="AG580" s="20">
        <f t="shared" si="180"/>
        <v>45200</v>
      </c>
      <c r="AH580" s="20">
        <f t="shared" si="181"/>
        <v>55000</v>
      </c>
      <c r="AI580" s="20"/>
      <c r="AJ580" s="20"/>
      <c r="AK580" s="20">
        <f t="shared" si="182"/>
        <v>100200</v>
      </c>
      <c r="AL580" s="171"/>
    </row>
    <row r="581" spans="1:38" ht="15.75" customHeight="1" x14ac:dyDescent="0.25">
      <c r="A581" s="3">
        <v>1327</v>
      </c>
      <c r="B581" s="14">
        <f t="shared" si="187"/>
        <v>2</v>
      </c>
      <c r="C581" s="9">
        <f>IF(A581=A580,C580,"")</f>
        <v>45161</v>
      </c>
      <c r="D581" s="3" t="str">
        <f>IF(A581=A580,D580,"")</f>
        <v>Carrara Luis (bocha)</v>
      </c>
      <c r="E581" s="14" t="str">
        <f t="shared" si="185"/>
        <v>1327Carrara Luis (bocha)2</v>
      </c>
      <c r="I581" s="10" t="s">
        <v>122</v>
      </c>
      <c r="J581" s="14" t="str">
        <f t="shared" si="176"/>
        <v>Service cambio de aceite y filtros. Control del vehículo.</v>
      </c>
      <c r="L581" s="3">
        <v>1</v>
      </c>
      <c r="S581" s="8"/>
      <c r="W581" s="76"/>
      <c r="X581" s="16">
        <f t="shared" si="186"/>
        <v>0</v>
      </c>
      <c r="AC581" s="18">
        <f t="shared" si="177"/>
        <v>0</v>
      </c>
      <c r="AD581" s="19">
        <f t="shared" si="178"/>
        <v>0</v>
      </c>
      <c r="AE581" s="21">
        <f t="shared" si="188"/>
        <v>0</v>
      </c>
      <c r="AF581" s="20">
        <f t="shared" si="179"/>
        <v>0</v>
      </c>
      <c r="AG581" s="20">
        <f t="shared" si="180"/>
        <v>0</v>
      </c>
      <c r="AH581" s="20">
        <f t="shared" si="181"/>
        <v>0</v>
      </c>
      <c r="AI581" s="20"/>
      <c r="AJ581" s="20"/>
      <c r="AK581" s="20">
        <f t="shared" si="182"/>
        <v>0</v>
      </c>
      <c r="AL581" s="171"/>
    </row>
    <row r="582" spans="1:38" ht="15.75" customHeight="1" x14ac:dyDescent="0.25">
      <c r="A582" s="3">
        <v>1327</v>
      </c>
      <c r="B582" s="14">
        <f t="shared" si="187"/>
        <v>3</v>
      </c>
      <c r="C582" s="9">
        <v>45161</v>
      </c>
      <c r="D582" s="3" t="s">
        <v>1303</v>
      </c>
      <c r="E582" s="14" t="str">
        <f t="shared" si="185"/>
        <v>1327Carrara Luis (bocha)3</v>
      </c>
      <c r="I582" s="10" t="s">
        <v>1310</v>
      </c>
      <c r="J582" s="14" t="str">
        <f t="shared" si="176"/>
        <v>Service cambio de aceite y filtros. Control del vehículo. El importe de la factura se irán debitando a medida que se acrediten sus entregas.</v>
      </c>
      <c r="L582" s="3">
        <v>1</v>
      </c>
      <c r="M582" s="10" t="s">
        <v>21</v>
      </c>
      <c r="N582" s="3" t="s">
        <v>84</v>
      </c>
      <c r="O582" s="160"/>
      <c r="P582" s="160"/>
      <c r="Q582" s="76">
        <v>1800</v>
      </c>
      <c r="R582" s="76"/>
      <c r="S582" s="112">
        <f>+(W582-Q582)/Q582</f>
        <v>0.94444444444444442</v>
      </c>
      <c r="T582" s="113">
        <v>1</v>
      </c>
      <c r="U582" s="160"/>
      <c r="V582" s="160"/>
      <c r="W582" s="76">
        <v>3500</v>
      </c>
      <c r="X582" s="16">
        <f t="shared" si="186"/>
        <v>3500</v>
      </c>
      <c r="AC582" s="18">
        <f t="shared" si="177"/>
        <v>0</v>
      </c>
      <c r="AD582" s="19">
        <f t="shared" si="178"/>
        <v>0</v>
      </c>
      <c r="AE582" s="21">
        <f t="shared" si="188"/>
        <v>1800</v>
      </c>
      <c r="AF582" s="20">
        <f t="shared" si="179"/>
        <v>0</v>
      </c>
      <c r="AG582" s="20">
        <f t="shared" si="180"/>
        <v>0</v>
      </c>
      <c r="AH582" s="20">
        <f t="shared" si="181"/>
        <v>0</v>
      </c>
      <c r="AI582" s="20"/>
      <c r="AJ582" s="20"/>
      <c r="AK582" s="20">
        <f t="shared" si="182"/>
        <v>0</v>
      </c>
      <c r="AL582" s="171"/>
    </row>
    <row r="583" spans="1:38" ht="15.75" customHeight="1" x14ac:dyDescent="0.25">
      <c r="A583" s="3">
        <v>1327</v>
      </c>
      <c r="B583" s="14">
        <f t="shared" si="187"/>
        <v>4</v>
      </c>
      <c r="C583" s="9">
        <f>IF(A583=A582,C582,"")</f>
        <v>45161</v>
      </c>
      <c r="D583" s="3" t="str">
        <f>IF(A583=A582,D582,"")</f>
        <v>Carrara Luis (bocha)</v>
      </c>
      <c r="E583" s="14" t="str">
        <f t="shared" si="185"/>
        <v>1327Carrara Luis (bocha)4</v>
      </c>
      <c r="J583" s="14" t="str">
        <f t="shared" si="176"/>
        <v xml:space="preserve">Service cambio de aceite y filtros. Control del vehículo. El importe de la factura se irán debitando a medida que se acrediten sus entregas. </v>
      </c>
      <c r="L583" s="3">
        <v>1</v>
      </c>
      <c r="M583" s="10" t="s">
        <v>19</v>
      </c>
      <c r="N583" s="3" t="s">
        <v>84</v>
      </c>
      <c r="O583" s="160"/>
      <c r="P583" s="160"/>
      <c r="Q583" s="76">
        <v>2400</v>
      </c>
      <c r="R583" s="76"/>
      <c r="S583" s="112">
        <f>+(W583-Q583)/Q583</f>
        <v>0.33333333333333331</v>
      </c>
      <c r="T583" s="113">
        <v>1</v>
      </c>
      <c r="U583" s="160"/>
      <c r="V583" s="160"/>
      <c r="W583" s="76">
        <v>3200</v>
      </c>
      <c r="X583" s="16">
        <f t="shared" si="186"/>
        <v>3200</v>
      </c>
      <c r="AC583" s="18">
        <f t="shared" si="177"/>
        <v>0</v>
      </c>
      <c r="AD583" s="19">
        <f t="shared" si="178"/>
        <v>0</v>
      </c>
      <c r="AE583" s="21">
        <f t="shared" si="188"/>
        <v>2400</v>
      </c>
      <c r="AF583" s="20">
        <f t="shared" si="179"/>
        <v>0</v>
      </c>
      <c r="AG583" s="20">
        <f t="shared" si="180"/>
        <v>0</v>
      </c>
      <c r="AH583" s="20">
        <f t="shared" si="181"/>
        <v>0</v>
      </c>
      <c r="AI583" s="20"/>
      <c r="AJ583" s="20"/>
      <c r="AK583" s="20">
        <f t="shared" si="182"/>
        <v>0</v>
      </c>
      <c r="AL583" s="171"/>
    </row>
    <row r="584" spans="1:38" ht="15.75" customHeight="1" x14ac:dyDescent="0.25">
      <c r="A584" s="3">
        <v>1327</v>
      </c>
      <c r="B584" s="14">
        <f t="shared" si="187"/>
        <v>5</v>
      </c>
      <c r="C584" s="9">
        <f>IF(A584=A583,C583,"")</f>
        <v>45161</v>
      </c>
      <c r="D584" s="3" t="str">
        <f>IF(A584=A583,D583,"")</f>
        <v>Carrara Luis (bocha)</v>
      </c>
      <c r="E584" s="14" t="str">
        <f t="shared" si="185"/>
        <v>1327Carrara Luis (bocha)5</v>
      </c>
      <c r="J584" s="14" t="str">
        <f t="shared" si="176"/>
        <v xml:space="preserve">Service cambio de aceite y filtros. Control del vehículo. El importe de la factura se irán debitando a medida que se acrediten sus entregas.  </v>
      </c>
      <c r="L584" s="3">
        <v>1</v>
      </c>
      <c r="M584" s="10" t="s">
        <v>1604</v>
      </c>
      <c r="N584" s="3" t="s">
        <v>84</v>
      </c>
      <c r="O584" s="160"/>
      <c r="P584" s="160"/>
      <c r="Q584" s="76">
        <v>1800</v>
      </c>
      <c r="R584" s="76"/>
      <c r="S584" s="112">
        <f>+(W584-Q584)/Q584</f>
        <v>1.1111111111111112</v>
      </c>
      <c r="T584" s="113">
        <v>1</v>
      </c>
      <c r="U584" s="160"/>
      <c r="V584" s="160"/>
      <c r="W584" s="76">
        <v>3800</v>
      </c>
      <c r="X584" s="16">
        <f t="shared" si="186"/>
        <v>3800</v>
      </c>
      <c r="Y584" s="3">
        <v>1</v>
      </c>
      <c r="AB584" s="4">
        <v>55000</v>
      </c>
      <c r="AC584" s="18">
        <f t="shared" si="177"/>
        <v>55000</v>
      </c>
      <c r="AD584" s="19">
        <f t="shared" si="178"/>
        <v>55000</v>
      </c>
      <c r="AE584" s="21">
        <f t="shared" si="188"/>
        <v>1800</v>
      </c>
      <c r="AF584" s="20">
        <f t="shared" si="179"/>
        <v>0</v>
      </c>
      <c r="AG584" s="20">
        <f t="shared" si="180"/>
        <v>0</v>
      </c>
      <c r="AH584" s="20">
        <f t="shared" si="181"/>
        <v>0</v>
      </c>
      <c r="AI584" s="20"/>
      <c r="AJ584" s="20"/>
      <c r="AK584" s="20">
        <f t="shared" si="182"/>
        <v>0</v>
      </c>
      <c r="AL584" s="171"/>
    </row>
    <row r="585" spans="1:38" ht="15.75" customHeight="1" x14ac:dyDescent="0.25">
      <c r="A585" s="3">
        <v>1327</v>
      </c>
      <c r="B585" s="14">
        <f t="shared" si="187"/>
        <v>6</v>
      </c>
      <c r="C585" s="9">
        <f>IF(A585=A584,C584,"")</f>
        <v>45161</v>
      </c>
      <c r="D585" s="3" t="str">
        <f>IF(A585=A584,D584,"")</f>
        <v>Carrara Luis (bocha)</v>
      </c>
      <c r="E585" s="14" t="str">
        <f t="shared" si="185"/>
        <v>1327Carrara Luis (bocha)6</v>
      </c>
      <c r="J585" s="14" t="str">
        <f t="shared" si="176"/>
        <v xml:space="preserve">Service cambio de aceite y filtros. Control del vehículo. El importe de la factura se irán debitando a medida que se acrediten sus entregas.   </v>
      </c>
      <c r="L585" s="3">
        <v>1</v>
      </c>
      <c r="M585" s="10" t="s">
        <v>115</v>
      </c>
      <c r="N585" s="3" t="s">
        <v>84</v>
      </c>
      <c r="O585" s="160"/>
      <c r="P585" s="160"/>
      <c r="Q585" s="76">
        <v>1500</v>
      </c>
      <c r="R585" s="76"/>
      <c r="S585" s="112">
        <f>+(W585-Q585)/Q585</f>
        <v>1.1333333333333333</v>
      </c>
      <c r="T585" s="113">
        <v>1</v>
      </c>
      <c r="U585" s="160"/>
      <c r="V585" s="160"/>
      <c r="W585" s="76">
        <v>3200</v>
      </c>
      <c r="X585" s="16">
        <f t="shared" si="186"/>
        <v>3200</v>
      </c>
      <c r="AC585" s="18">
        <f t="shared" si="177"/>
        <v>0</v>
      </c>
      <c r="AD585" s="19">
        <f t="shared" si="178"/>
        <v>55000</v>
      </c>
      <c r="AE585" s="21">
        <f t="shared" si="188"/>
        <v>1500</v>
      </c>
      <c r="AF585" s="20">
        <f t="shared" si="179"/>
        <v>0</v>
      </c>
      <c r="AG585" s="20">
        <f t="shared" si="180"/>
        <v>0</v>
      </c>
      <c r="AH585" s="20">
        <f t="shared" si="181"/>
        <v>0</v>
      </c>
      <c r="AI585" s="20"/>
      <c r="AJ585" s="20"/>
      <c r="AK585" s="20">
        <f t="shared" si="182"/>
        <v>0</v>
      </c>
      <c r="AL585" s="171"/>
    </row>
    <row r="586" spans="1:38" ht="15.75" customHeight="1" x14ac:dyDescent="0.25">
      <c r="A586" s="3">
        <v>1327</v>
      </c>
      <c r="B586" s="14">
        <f t="shared" si="187"/>
        <v>7</v>
      </c>
      <c r="C586" s="9">
        <v>45161</v>
      </c>
      <c r="D586" s="3" t="s">
        <v>1303</v>
      </c>
      <c r="E586" s="14" t="str">
        <f t="shared" si="185"/>
        <v>1327Carrara Luis (bocha)7</v>
      </c>
      <c r="J586" s="14" t="str">
        <f t="shared" si="176"/>
        <v xml:space="preserve">Service cambio de aceite y filtros. Control del vehículo. El importe de la factura se irán debitando a medida que se acrediten sus entregas.    </v>
      </c>
      <c r="L586" s="3">
        <v>1</v>
      </c>
      <c r="M586" s="10" t="s">
        <v>1312</v>
      </c>
      <c r="N586" s="3" t="s">
        <v>101</v>
      </c>
      <c r="O586" s="160"/>
      <c r="P586" s="160"/>
      <c r="Q586" s="76">
        <f>+W586*0.8</f>
        <v>5200</v>
      </c>
      <c r="R586" s="76"/>
      <c r="S586" s="112">
        <f>+(W586-Q586)/Q586</f>
        <v>0.25</v>
      </c>
      <c r="T586" s="113">
        <v>2</v>
      </c>
      <c r="U586" s="160"/>
      <c r="V586" s="160"/>
      <c r="W586" s="76">
        <v>6500</v>
      </c>
      <c r="X586" s="16">
        <f t="shared" si="186"/>
        <v>13000</v>
      </c>
      <c r="AC586" s="18">
        <f t="shared" si="177"/>
        <v>0</v>
      </c>
      <c r="AD586" s="19">
        <f t="shared" si="178"/>
        <v>55000</v>
      </c>
      <c r="AE586" s="21">
        <f t="shared" si="188"/>
        <v>10400</v>
      </c>
      <c r="AF586" s="20">
        <f t="shared" si="179"/>
        <v>0</v>
      </c>
      <c r="AG586" s="20">
        <f t="shared" si="180"/>
        <v>0</v>
      </c>
      <c r="AH586" s="20">
        <f t="shared" si="181"/>
        <v>0</v>
      </c>
      <c r="AI586" s="20"/>
      <c r="AJ586" s="20"/>
      <c r="AK586" s="20">
        <f t="shared" si="182"/>
        <v>0</v>
      </c>
      <c r="AL586" s="171"/>
    </row>
    <row r="587" spans="1:38" ht="15.75" customHeight="1" x14ac:dyDescent="0.25">
      <c r="A587" s="3">
        <v>1328</v>
      </c>
      <c r="B587" s="14">
        <f t="shared" si="187"/>
        <v>1</v>
      </c>
      <c r="C587" s="9">
        <v>45161</v>
      </c>
      <c r="D587" s="3" t="s">
        <v>1305</v>
      </c>
      <c r="E587" s="14" t="str">
        <f t="shared" si="185"/>
        <v>1328Bueno Maria Elena1</v>
      </c>
      <c r="F587" s="119" t="s">
        <v>1306</v>
      </c>
      <c r="G587" s="119" t="s">
        <v>2071</v>
      </c>
      <c r="H587" s="119">
        <v>108785</v>
      </c>
      <c r="I587" s="10" t="s">
        <v>1307</v>
      </c>
      <c r="J587" s="14" t="str">
        <f t="shared" si="176"/>
        <v>Control general del vehículo para viaje.</v>
      </c>
      <c r="K587" s="3" t="s">
        <v>1539</v>
      </c>
      <c r="L587" s="3">
        <v>1</v>
      </c>
      <c r="R587" s="7" t="s">
        <v>1479</v>
      </c>
      <c r="S587" s="8"/>
      <c r="W587" s="76"/>
      <c r="X587" s="16">
        <f t="shared" si="186"/>
        <v>0</v>
      </c>
      <c r="AC587" s="18">
        <f t="shared" si="177"/>
        <v>0</v>
      </c>
      <c r="AD587" s="19">
        <f t="shared" si="178"/>
        <v>0</v>
      </c>
      <c r="AE587" s="21">
        <f t="shared" si="188"/>
        <v>0</v>
      </c>
      <c r="AF587" s="20">
        <f t="shared" si="179"/>
        <v>0</v>
      </c>
      <c r="AG587" s="20">
        <f t="shared" si="180"/>
        <v>0</v>
      </c>
      <c r="AH587" s="20">
        <f t="shared" si="181"/>
        <v>12000</v>
      </c>
      <c r="AI587" s="20"/>
      <c r="AJ587" s="20"/>
      <c r="AK587" s="20">
        <f t="shared" si="182"/>
        <v>12000</v>
      </c>
      <c r="AL587" s="171"/>
    </row>
    <row r="588" spans="1:38" ht="15.75" customHeight="1" x14ac:dyDescent="0.25">
      <c r="A588" s="3">
        <v>1328</v>
      </c>
      <c r="B588" s="14">
        <f t="shared" si="187"/>
        <v>2</v>
      </c>
      <c r="C588" s="9">
        <f>IF(A588=A587,C587,"")</f>
        <v>45161</v>
      </c>
      <c r="D588" s="3" t="str">
        <f>IF(A588=A587,D587,"")</f>
        <v>Bueno Maria Elena</v>
      </c>
      <c r="E588" s="14" t="str">
        <f t="shared" si="185"/>
        <v>1328Bueno Maria Elena2</v>
      </c>
      <c r="I588" s="10" t="s">
        <v>884</v>
      </c>
      <c r="J588" s="14" t="str">
        <f t="shared" si="176"/>
        <v>Control general del vehículo para viaje. Control de bujías.</v>
      </c>
      <c r="L588" s="3">
        <v>1</v>
      </c>
      <c r="S588" s="8"/>
      <c r="W588" s="76"/>
      <c r="X588" s="16">
        <f t="shared" si="186"/>
        <v>0</v>
      </c>
      <c r="AC588" s="18">
        <f t="shared" si="177"/>
        <v>0</v>
      </c>
      <c r="AD588" s="19">
        <f t="shared" si="178"/>
        <v>0</v>
      </c>
      <c r="AE588" s="21">
        <f t="shared" si="188"/>
        <v>0</v>
      </c>
      <c r="AF588" s="20">
        <f t="shared" si="179"/>
        <v>0</v>
      </c>
      <c r="AG588" s="20">
        <f t="shared" si="180"/>
        <v>0</v>
      </c>
      <c r="AH588" s="20">
        <f t="shared" si="181"/>
        <v>0</v>
      </c>
      <c r="AI588" s="20"/>
      <c r="AJ588" s="20"/>
      <c r="AK588" s="20">
        <f t="shared" si="182"/>
        <v>0</v>
      </c>
      <c r="AL588" s="171"/>
    </row>
    <row r="589" spans="1:38" ht="15.75" customHeight="1" x14ac:dyDescent="0.25">
      <c r="A589" s="3">
        <v>1328</v>
      </c>
      <c r="B589" s="14">
        <f t="shared" si="187"/>
        <v>3</v>
      </c>
      <c r="C589" s="9">
        <f>IF(A589=A588,C588,"")</f>
        <v>45161</v>
      </c>
      <c r="D589" s="3" t="str">
        <f>IF(A589=A588,D588,"")</f>
        <v>Bueno Maria Elena</v>
      </c>
      <c r="E589" s="14" t="str">
        <f t="shared" si="185"/>
        <v>1328Bueno Maria Elena3</v>
      </c>
      <c r="I589" s="10" t="s">
        <v>1308</v>
      </c>
      <c r="J589" s="14" t="str">
        <f t="shared" si="176"/>
        <v>Control general del vehículo para viaje. Control de bujías. Ajustar canasto rueda de auxilio.</v>
      </c>
      <c r="L589" s="3">
        <v>1</v>
      </c>
      <c r="S589" s="8"/>
      <c r="W589" s="76"/>
      <c r="X589" s="16">
        <f t="shared" si="186"/>
        <v>0</v>
      </c>
      <c r="Y589" s="3">
        <v>1</v>
      </c>
      <c r="AB589" s="4">
        <v>12000</v>
      </c>
      <c r="AC589" s="18">
        <f t="shared" si="177"/>
        <v>12000</v>
      </c>
      <c r="AD589" s="19">
        <f t="shared" si="178"/>
        <v>12000</v>
      </c>
      <c r="AE589" s="21">
        <f t="shared" si="188"/>
        <v>0</v>
      </c>
      <c r="AF589" s="20">
        <f t="shared" si="179"/>
        <v>0</v>
      </c>
      <c r="AG589" s="20">
        <f t="shared" si="180"/>
        <v>0</v>
      </c>
      <c r="AH589" s="20">
        <f t="shared" si="181"/>
        <v>0</v>
      </c>
      <c r="AI589" s="20"/>
      <c r="AJ589" s="20"/>
      <c r="AK589" s="20">
        <f t="shared" si="182"/>
        <v>0</v>
      </c>
      <c r="AL589" s="171"/>
    </row>
    <row r="590" spans="1:38" ht="15.75" customHeight="1" x14ac:dyDescent="0.25">
      <c r="A590" s="3">
        <v>1328</v>
      </c>
      <c r="B590" s="14">
        <f t="shared" si="187"/>
        <v>4</v>
      </c>
      <c r="C590" s="9">
        <f>IF(A590=A589,C589,"")</f>
        <v>45161</v>
      </c>
      <c r="D590" s="3" t="str">
        <f>IF(A590=A589,D589,"")</f>
        <v>Bueno Maria Elena</v>
      </c>
      <c r="E590" s="14" t="str">
        <f t="shared" si="185"/>
        <v>1328Bueno Maria Elena4</v>
      </c>
      <c r="I590" s="10" t="s">
        <v>1309</v>
      </c>
      <c r="J590" s="14" t="str">
        <f t="shared" si="176"/>
        <v>Control general del vehículo para viaje. Control de bujías. Ajustar canasto rueda de auxilio. Control de libras en neumáticos y de alineación del tren delantero.</v>
      </c>
      <c r="L590" s="3">
        <v>1</v>
      </c>
      <c r="S590" s="8"/>
      <c r="W590" s="76"/>
      <c r="X590" s="16">
        <f t="shared" si="186"/>
        <v>0</v>
      </c>
      <c r="AC590" s="18">
        <f t="shared" si="177"/>
        <v>0</v>
      </c>
      <c r="AD590" s="19">
        <f t="shared" si="178"/>
        <v>12000</v>
      </c>
      <c r="AE590" s="21">
        <f t="shared" si="188"/>
        <v>0</v>
      </c>
      <c r="AF590" s="20">
        <f t="shared" si="179"/>
        <v>0</v>
      </c>
      <c r="AG590" s="20">
        <f t="shared" si="180"/>
        <v>0</v>
      </c>
      <c r="AH590" s="20">
        <f t="shared" si="181"/>
        <v>0</v>
      </c>
      <c r="AI590" s="20"/>
      <c r="AJ590" s="20"/>
      <c r="AK590" s="20">
        <f t="shared" si="182"/>
        <v>0</v>
      </c>
      <c r="AL590" s="171"/>
    </row>
    <row r="591" spans="1:38" ht="15.75" customHeight="1" x14ac:dyDescent="0.25">
      <c r="A591" s="3">
        <v>1329</v>
      </c>
      <c r="B591" s="14">
        <f t="shared" si="187"/>
        <v>1</v>
      </c>
      <c r="C591" s="9">
        <v>45161</v>
      </c>
      <c r="D591" s="3" t="s">
        <v>512</v>
      </c>
      <c r="E591" s="14" t="str">
        <f t="shared" si="185"/>
        <v>1329Magra Roberto1</v>
      </c>
      <c r="F591" s="119" t="s">
        <v>1311</v>
      </c>
      <c r="G591" s="119" t="s">
        <v>1316</v>
      </c>
      <c r="H591" s="119">
        <v>29702</v>
      </c>
      <c r="I591" s="10" t="s">
        <v>1013</v>
      </c>
      <c r="J591" s="14" t="str">
        <f t="shared" si="176"/>
        <v xml:space="preserve">Service cambio de aceite y filtros. </v>
      </c>
      <c r="K591" s="3" t="s">
        <v>1512</v>
      </c>
      <c r="L591" s="3">
        <v>1</v>
      </c>
      <c r="R591" s="7" t="s">
        <v>1478</v>
      </c>
      <c r="S591" s="8"/>
      <c r="W591" s="76"/>
      <c r="X591" s="16">
        <f t="shared" si="186"/>
        <v>0</v>
      </c>
      <c r="AC591" s="18">
        <f t="shared" si="177"/>
        <v>0</v>
      </c>
      <c r="AD591" s="19">
        <f t="shared" si="178"/>
        <v>0</v>
      </c>
      <c r="AE591" s="21">
        <f t="shared" si="188"/>
        <v>0</v>
      </c>
      <c r="AF591" s="20">
        <f t="shared" si="179"/>
        <v>0</v>
      </c>
      <c r="AG591" s="20">
        <f t="shared" si="180"/>
        <v>0</v>
      </c>
      <c r="AH591" s="20">
        <f t="shared" si="181"/>
        <v>30500</v>
      </c>
      <c r="AI591" s="20"/>
      <c r="AJ591" s="20"/>
      <c r="AK591" s="20">
        <f t="shared" si="182"/>
        <v>30500</v>
      </c>
      <c r="AL591" s="171"/>
    </row>
    <row r="592" spans="1:38" ht="15.75" customHeight="1" x14ac:dyDescent="0.25">
      <c r="A592" s="3">
        <v>1329</v>
      </c>
      <c r="B592" s="14">
        <f t="shared" si="187"/>
        <v>2</v>
      </c>
      <c r="C592" s="9">
        <f>IF(A592=A591,C591,"")</f>
        <v>45161</v>
      </c>
      <c r="D592" s="3" t="str">
        <f>IF(A592=A591,D591,"")</f>
        <v>Magra Roberto</v>
      </c>
      <c r="E592" s="14" t="str">
        <f t="shared" si="185"/>
        <v>1329Magra Roberto2</v>
      </c>
      <c r="I592" s="10" t="s">
        <v>111</v>
      </c>
      <c r="J592" s="14" t="str">
        <f t="shared" si="176"/>
        <v>Service cambio de aceite y filtros.  Control general del vehículo.</v>
      </c>
      <c r="L592" s="3">
        <v>1</v>
      </c>
      <c r="S592" s="8"/>
      <c r="W592" s="76"/>
      <c r="X592" s="16">
        <f t="shared" si="186"/>
        <v>0</v>
      </c>
      <c r="AC592" s="18">
        <f t="shared" si="177"/>
        <v>0</v>
      </c>
      <c r="AD592" s="19">
        <f t="shared" si="178"/>
        <v>0</v>
      </c>
      <c r="AE592" s="21">
        <f t="shared" si="188"/>
        <v>0</v>
      </c>
      <c r="AF592" s="20">
        <f t="shared" si="179"/>
        <v>0</v>
      </c>
      <c r="AG592" s="20">
        <f t="shared" si="180"/>
        <v>0</v>
      </c>
      <c r="AH592" s="20">
        <f t="shared" si="181"/>
        <v>0</v>
      </c>
      <c r="AI592" s="20"/>
      <c r="AJ592" s="20"/>
      <c r="AK592" s="20">
        <f t="shared" si="182"/>
        <v>0</v>
      </c>
      <c r="AL592" s="171"/>
    </row>
    <row r="593" spans="1:38" ht="15.75" customHeight="1" x14ac:dyDescent="0.25">
      <c r="A593" s="3">
        <v>1329</v>
      </c>
      <c r="B593" s="14">
        <f t="shared" si="187"/>
        <v>3</v>
      </c>
      <c r="C593" s="9">
        <f>IF(A593=A592,C592,"")</f>
        <v>45161</v>
      </c>
      <c r="D593" s="3" t="str">
        <f>IF(A593=A592,D592,"")</f>
        <v>Magra Roberto</v>
      </c>
      <c r="E593" s="14" t="str">
        <f t="shared" si="185"/>
        <v>1329Magra Roberto3</v>
      </c>
      <c r="I593" s="10" t="s">
        <v>113</v>
      </c>
      <c r="J593" s="14" t="str">
        <f t="shared" si="176"/>
        <v>Service cambio de aceite y filtros.  Control general del vehículo. Rotación de ruedas.</v>
      </c>
      <c r="L593" s="3">
        <v>1</v>
      </c>
      <c r="S593" s="8"/>
      <c r="W593" s="76"/>
      <c r="X593" s="16">
        <f t="shared" si="186"/>
        <v>0</v>
      </c>
      <c r="Y593" s="3">
        <v>1</v>
      </c>
      <c r="AB593" s="4">
        <v>30500</v>
      </c>
      <c r="AC593" s="18">
        <f t="shared" si="177"/>
        <v>30500</v>
      </c>
      <c r="AD593" s="19">
        <f t="shared" si="178"/>
        <v>30500</v>
      </c>
      <c r="AE593" s="21">
        <f t="shared" si="188"/>
        <v>0</v>
      </c>
      <c r="AF593" s="20">
        <f t="shared" si="179"/>
        <v>0</v>
      </c>
      <c r="AG593" s="20">
        <f t="shared" si="180"/>
        <v>0</v>
      </c>
      <c r="AH593" s="20">
        <f t="shared" si="181"/>
        <v>0</v>
      </c>
      <c r="AI593" s="20"/>
      <c r="AJ593" s="20"/>
      <c r="AK593" s="20">
        <f t="shared" si="182"/>
        <v>0</v>
      </c>
      <c r="AL593" s="171"/>
    </row>
    <row r="594" spans="1:38" ht="15.75" customHeight="1" x14ac:dyDescent="0.25">
      <c r="A594" s="3">
        <v>1329</v>
      </c>
      <c r="B594" s="14">
        <f t="shared" si="187"/>
        <v>4</v>
      </c>
      <c r="C594" s="9">
        <f>IF(A594=A593,C593,"")</f>
        <v>45161</v>
      </c>
      <c r="D594" s="3" t="str">
        <f>IF(A594=A593,D593,"")</f>
        <v>Magra Roberto</v>
      </c>
      <c r="E594" s="14" t="str">
        <f t="shared" si="185"/>
        <v>1329Magra Roberto4</v>
      </c>
      <c r="I594" s="10" t="s">
        <v>884</v>
      </c>
      <c r="J594" s="14" t="str">
        <f t="shared" si="176"/>
        <v>Service cambio de aceite y filtros.  Control general del vehículo. Rotación de ruedas. Control de bujías.</v>
      </c>
      <c r="L594" s="3">
        <v>1</v>
      </c>
      <c r="S594" s="8"/>
      <c r="W594" s="76"/>
      <c r="X594" s="16">
        <f t="shared" si="186"/>
        <v>0</v>
      </c>
      <c r="AC594" s="18">
        <f t="shared" si="177"/>
        <v>0</v>
      </c>
      <c r="AD594" s="19">
        <f t="shared" si="178"/>
        <v>30500</v>
      </c>
      <c r="AE594" s="21">
        <f t="shared" si="188"/>
        <v>0</v>
      </c>
      <c r="AF594" s="20">
        <f t="shared" si="179"/>
        <v>0</v>
      </c>
      <c r="AG594" s="20">
        <f t="shared" si="180"/>
        <v>0</v>
      </c>
      <c r="AH594" s="20">
        <f t="shared" si="181"/>
        <v>0</v>
      </c>
      <c r="AI594" s="20"/>
      <c r="AJ594" s="20"/>
      <c r="AK594" s="20">
        <f t="shared" si="182"/>
        <v>0</v>
      </c>
      <c r="AL594" s="171"/>
    </row>
    <row r="595" spans="1:38" ht="15.75" customHeight="1" x14ac:dyDescent="0.25">
      <c r="A595" s="3">
        <v>1330</v>
      </c>
      <c r="B595" s="14">
        <f t="shared" si="187"/>
        <v>1</v>
      </c>
      <c r="C595" s="9">
        <v>45162</v>
      </c>
      <c r="D595" s="3" t="s">
        <v>361</v>
      </c>
      <c r="E595" s="14" t="str">
        <f t="shared" si="185"/>
        <v>1330Giordano Hugo1</v>
      </c>
      <c r="F595" s="119" t="s">
        <v>1313</v>
      </c>
      <c r="G595" s="119" t="s">
        <v>1314</v>
      </c>
      <c r="H595" s="119">
        <v>52491</v>
      </c>
      <c r="I595" s="10" t="s">
        <v>121</v>
      </c>
      <c r="J595" s="14" t="str">
        <f t="shared" si="176"/>
        <v>Service cambio de aceite y filtros.</v>
      </c>
      <c r="K595" s="3" t="s">
        <v>1512</v>
      </c>
      <c r="L595" s="3">
        <v>1</v>
      </c>
      <c r="M595" s="10" t="s">
        <v>728</v>
      </c>
      <c r="N595" s="3" t="s">
        <v>84</v>
      </c>
      <c r="Q595" s="7">
        <v>1527</v>
      </c>
      <c r="R595" s="7" t="s">
        <v>1478</v>
      </c>
      <c r="S595" s="8">
        <f>+(W595-Q595)/Q595</f>
        <v>1.8094302554027506</v>
      </c>
      <c r="T595" s="11">
        <v>4</v>
      </c>
      <c r="W595" s="76">
        <v>4290</v>
      </c>
      <c r="X595" s="16">
        <f t="shared" si="186"/>
        <v>17160</v>
      </c>
      <c r="AC595" s="18">
        <f t="shared" si="177"/>
        <v>0</v>
      </c>
      <c r="AD595" s="19">
        <f t="shared" si="178"/>
        <v>0</v>
      </c>
      <c r="AE595" s="21">
        <f t="shared" si="188"/>
        <v>6108</v>
      </c>
      <c r="AF595" s="20">
        <f t="shared" si="179"/>
        <v>10127</v>
      </c>
      <c r="AG595" s="20">
        <f t="shared" si="180"/>
        <v>31560</v>
      </c>
      <c r="AH595" s="20">
        <f t="shared" si="181"/>
        <v>30500</v>
      </c>
      <c r="AI595" s="20"/>
      <c r="AJ595" s="20"/>
      <c r="AK595" s="20">
        <f t="shared" si="182"/>
        <v>62060</v>
      </c>
      <c r="AL595" s="171"/>
    </row>
    <row r="596" spans="1:38" ht="15.75" customHeight="1" x14ac:dyDescent="0.25">
      <c r="A596" s="3">
        <v>1330</v>
      </c>
      <c r="B596" s="14">
        <f t="shared" si="187"/>
        <v>2</v>
      </c>
      <c r="C596" s="9">
        <f>IF(A596=A595,C595,"")</f>
        <v>45162</v>
      </c>
      <c r="D596" s="3" t="str">
        <f>IF(A596=A595,D595,"")</f>
        <v>Giordano Hugo</v>
      </c>
      <c r="E596" s="14" t="str">
        <f t="shared" si="185"/>
        <v>1330Giordano Hugo2</v>
      </c>
      <c r="I596" s="10" t="s">
        <v>1315</v>
      </c>
      <c r="J596" s="14" t="str">
        <f t="shared" si="176"/>
        <v>Service cambio de aceite y filtros. Rotación .</v>
      </c>
      <c r="L596" s="3">
        <v>1</v>
      </c>
      <c r="M596" s="10" t="s">
        <v>21</v>
      </c>
      <c r="N596" s="3" t="s">
        <v>84</v>
      </c>
      <c r="Q596" s="7">
        <v>1800</v>
      </c>
      <c r="S596" s="8">
        <f>+(W596-Q596)/Q596</f>
        <v>0.77777777777777779</v>
      </c>
      <c r="T596" s="11">
        <v>1</v>
      </c>
      <c r="W596" s="76">
        <v>3200</v>
      </c>
      <c r="X596" s="16">
        <f t="shared" si="186"/>
        <v>3200</v>
      </c>
      <c r="Y596" s="3">
        <v>1</v>
      </c>
      <c r="AB596" s="4">
        <v>30500</v>
      </c>
      <c r="AC596" s="18">
        <f t="shared" si="177"/>
        <v>30500</v>
      </c>
      <c r="AD596" s="19">
        <f t="shared" si="178"/>
        <v>30500</v>
      </c>
      <c r="AE596" s="21">
        <f t="shared" si="188"/>
        <v>1800</v>
      </c>
      <c r="AF596" s="20">
        <f t="shared" si="179"/>
        <v>0</v>
      </c>
      <c r="AG596" s="20">
        <f t="shared" si="180"/>
        <v>0</v>
      </c>
      <c r="AH596" s="20">
        <f t="shared" si="181"/>
        <v>0</v>
      </c>
      <c r="AI596" s="20"/>
      <c r="AJ596" s="20"/>
      <c r="AK596" s="20">
        <f t="shared" si="182"/>
        <v>0</v>
      </c>
      <c r="AL596" s="171"/>
    </row>
    <row r="597" spans="1:38" ht="15.75" customHeight="1" x14ac:dyDescent="0.25">
      <c r="A597" s="3">
        <v>1330</v>
      </c>
      <c r="B597" s="14">
        <f t="shared" si="187"/>
        <v>3</v>
      </c>
      <c r="C597" s="9">
        <f>IF(A597=A596,C596,"")</f>
        <v>45162</v>
      </c>
      <c r="D597" s="3" t="str">
        <f>IF(A597=A596,D596,"")</f>
        <v>Giordano Hugo</v>
      </c>
      <c r="E597" s="14" t="str">
        <f t="shared" si="185"/>
        <v>1330Giordano Hugo3</v>
      </c>
      <c r="I597" s="10" t="s">
        <v>122</v>
      </c>
      <c r="J597" s="14" t="str">
        <f t="shared" si="176"/>
        <v>Service cambio de aceite y filtros. Rotación . Control del vehículo.</v>
      </c>
      <c r="L597" s="3">
        <v>1</v>
      </c>
      <c r="M597" s="10" t="s">
        <v>19</v>
      </c>
      <c r="N597" s="3" t="s">
        <v>84</v>
      </c>
      <c r="Q597" s="7">
        <v>2400</v>
      </c>
      <c r="S597" s="8">
        <f>+(W597-Q597)/Q597</f>
        <v>1</v>
      </c>
      <c r="T597" s="11">
        <v>1</v>
      </c>
      <c r="W597" s="76">
        <v>4800</v>
      </c>
      <c r="X597" s="16">
        <f t="shared" si="186"/>
        <v>4800</v>
      </c>
      <c r="AC597" s="18">
        <f t="shared" si="177"/>
        <v>0</v>
      </c>
      <c r="AD597" s="19">
        <f t="shared" si="178"/>
        <v>30500</v>
      </c>
      <c r="AE597" s="21">
        <f t="shared" si="188"/>
        <v>2400</v>
      </c>
      <c r="AF597" s="20">
        <f t="shared" si="179"/>
        <v>0</v>
      </c>
      <c r="AG597" s="20">
        <f t="shared" si="180"/>
        <v>0</v>
      </c>
      <c r="AH597" s="20">
        <f t="shared" si="181"/>
        <v>0</v>
      </c>
      <c r="AI597" s="20"/>
      <c r="AJ597" s="20"/>
      <c r="AK597" s="20">
        <f t="shared" si="182"/>
        <v>0</v>
      </c>
      <c r="AL597" s="171"/>
    </row>
    <row r="598" spans="1:38" ht="15.75" customHeight="1" x14ac:dyDescent="0.25">
      <c r="A598" s="3">
        <v>1330</v>
      </c>
      <c r="B598" s="14">
        <f t="shared" si="187"/>
        <v>4</v>
      </c>
      <c r="C598" s="9">
        <f>IF(A598=A597,C597,"")</f>
        <v>45162</v>
      </c>
      <c r="D598" s="3" t="str">
        <f>IF(A598=A597,D597,"")</f>
        <v>Giordano Hugo</v>
      </c>
      <c r="E598" s="14" t="str">
        <f t="shared" si="185"/>
        <v>1330Giordano Hugo4</v>
      </c>
      <c r="J598" s="14" t="str">
        <f t="shared" si="176"/>
        <v xml:space="preserve">Service cambio de aceite y filtros. Rotación . Control del vehículo. </v>
      </c>
      <c r="L598" s="3">
        <v>1</v>
      </c>
      <c r="M598" s="10" t="s">
        <v>114</v>
      </c>
      <c r="N598" s="3" t="s">
        <v>84</v>
      </c>
      <c r="Q598" s="7">
        <v>2400</v>
      </c>
      <c r="S598" s="8">
        <f>+(W598-Q598)/Q598</f>
        <v>0.41666666666666669</v>
      </c>
      <c r="T598" s="11">
        <v>1</v>
      </c>
      <c r="W598" s="76">
        <v>3400</v>
      </c>
      <c r="X598" s="16">
        <f t="shared" si="186"/>
        <v>3400</v>
      </c>
      <c r="AC598" s="18">
        <f t="shared" si="177"/>
        <v>0</v>
      </c>
      <c r="AD598" s="19">
        <f t="shared" si="178"/>
        <v>30500</v>
      </c>
      <c r="AE598" s="21">
        <f t="shared" si="188"/>
        <v>2400</v>
      </c>
      <c r="AF598" s="20">
        <f t="shared" si="179"/>
        <v>0</v>
      </c>
      <c r="AG598" s="20">
        <f t="shared" si="180"/>
        <v>0</v>
      </c>
      <c r="AH598" s="20">
        <f t="shared" si="181"/>
        <v>0</v>
      </c>
      <c r="AI598" s="20"/>
      <c r="AJ598" s="20"/>
      <c r="AK598" s="20">
        <f t="shared" si="182"/>
        <v>0</v>
      </c>
      <c r="AL598" s="171"/>
    </row>
    <row r="599" spans="1:38" ht="15.75" customHeight="1" x14ac:dyDescent="0.25">
      <c r="A599" s="3">
        <v>1330</v>
      </c>
      <c r="B599" s="14">
        <f t="shared" si="187"/>
        <v>5</v>
      </c>
      <c r="C599" s="9">
        <f>IF(A599=A598,C598,"")</f>
        <v>45162</v>
      </c>
      <c r="D599" s="3" t="str">
        <f>IF(A599=A598,D598,"")</f>
        <v>Giordano Hugo</v>
      </c>
      <c r="E599" s="14" t="str">
        <f t="shared" si="185"/>
        <v>1330Giordano Hugo5</v>
      </c>
      <c r="J599" s="14" t="str">
        <f t="shared" si="176"/>
        <v xml:space="preserve">Service cambio de aceite y filtros. Rotación . Control del vehículo.  </v>
      </c>
      <c r="L599" s="3">
        <v>1</v>
      </c>
      <c r="M599" s="10" t="s">
        <v>115</v>
      </c>
      <c r="N599" s="3" t="s">
        <v>84</v>
      </c>
      <c r="Q599" s="7">
        <f>+W599/(1+S599)</f>
        <v>2000</v>
      </c>
      <c r="R599" s="3"/>
      <c r="S599" s="8">
        <v>0.5</v>
      </c>
      <c r="T599" s="11">
        <v>1</v>
      </c>
      <c r="W599" s="76">
        <v>3000</v>
      </c>
      <c r="X599" s="16">
        <f t="shared" si="186"/>
        <v>3000</v>
      </c>
      <c r="AC599" s="18">
        <f t="shared" si="177"/>
        <v>0</v>
      </c>
      <c r="AD599" s="19">
        <f t="shared" si="178"/>
        <v>30500</v>
      </c>
      <c r="AE599" s="21">
        <f t="shared" si="188"/>
        <v>2000</v>
      </c>
      <c r="AF599" s="20">
        <f t="shared" si="179"/>
        <v>0</v>
      </c>
      <c r="AG599" s="20">
        <f t="shared" si="180"/>
        <v>0</v>
      </c>
      <c r="AH599" s="20">
        <f t="shared" si="181"/>
        <v>0</v>
      </c>
      <c r="AI599" s="20"/>
      <c r="AJ599" s="20"/>
      <c r="AK599" s="20">
        <f t="shared" si="182"/>
        <v>0</v>
      </c>
      <c r="AL599" s="171"/>
    </row>
    <row r="600" spans="1:38" ht="15.75" customHeight="1" x14ac:dyDescent="0.25">
      <c r="A600" s="3">
        <v>1331</v>
      </c>
      <c r="B600" s="14">
        <f t="shared" si="187"/>
        <v>1</v>
      </c>
      <c r="C600" s="9">
        <v>45163</v>
      </c>
      <c r="D600" s="3" t="s">
        <v>3724</v>
      </c>
      <c r="E600" s="14" t="str">
        <f t="shared" si="185"/>
        <v>1331Transporte del Interior1</v>
      </c>
      <c r="F600" s="123" t="s">
        <v>1317</v>
      </c>
      <c r="G600" s="119" t="s">
        <v>1318</v>
      </c>
      <c r="H600" s="119">
        <v>553233</v>
      </c>
      <c r="I600" s="10" t="s">
        <v>1319</v>
      </c>
      <c r="J600" s="14" t="str">
        <f t="shared" si="176"/>
        <v>Sacar tapa de cilindros, remover 16 válvulas dobladas.</v>
      </c>
      <c r="L600" s="3">
        <v>1</v>
      </c>
      <c r="N600" s="3" t="s">
        <v>101</v>
      </c>
      <c r="Q600" s="94"/>
      <c r="R600" s="3" t="s">
        <v>1480</v>
      </c>
      <c r="S600" s="8">
        <v>0</v>
      </c>
      <c r="T600" s="11">
        <v>16</v>
      </c>
      <c r="W600" s="76"/>
      <c r="X600" s="16">
        <f t="shared" si="186"/>
        <v>0</v>
      </c>
      <c r="AC600" s="18">
        <f t="shared" si="177"/>
        <v>0</v>
      </c>
      <c r="AD600" s="19">
        <f t="shared" si="178"/>
        <v>0</v>
      </c>
      <c r="AE600" s="21">
        <f t="shared" si="188"/>
        <v>0</v>
      </c>
      <c r="AF600" s="20">
        <f t="shared" si="179"/>
        <v>2153</v>
      </c>
      <c r="AG600" s="20">
        <f t="shared" si="180"/>
        <v>0</v>
      </c>
      <c r="AH600" s="20">
        <f t="shared" si="181"/>
        <v>0</v>
      </c>
      <c r="AI600" s="20"/>
      <c r="AJ600" s="20"/>
      <c r="AK600" s="20">
        <f t="shared" si="182"/>
        <v>0</v>
      </c>
      <c r="AL600" s="171"/>
    </row>
    <row r="601" spans="1:38" ht="15.75" customHeight="1" x14ac:dyDescent="0.25">
      <c r="A601" s="3">
        <v>1331</v>
      </c>
      <c r="B601" s="14">
        <f t="shared" si="187"/>
        <v>2</v>
      </c>
      <c r="C601" s="9">
        <f t="shared" ref="C601:C607" si="189">IF(A601=A600,C600,"")</f>
        <v>45163</v>
      </c>
      <c r="D601" s="3" t="str">
        <f t="shared" ref="D601:D607" si="190">IF(A601=A600,D600,"")</f>
        <v>Transporte del Interior</v>
      </c>
      <c r="E601" s="14" t="str">
        <f t="shared" si="185"/>
        <v>1331Transporte del Interior2</v>
      </c>
      <c r="I601" s="10" t="s">
        <v>1320</v>
      </c>
      <c r="J601" s="14" t="str">
        <f t="shared" si="176"/>
        <v>Sacar tapa de cilindros, remover 16 válvulas dobladas. Reparar asientos de válvulas.</v>
      </c>
      <c r="L601" s="3">
        <v>1</v>
      </c>
      <c r="N601" s="3" t="s">
        <v>208</v>
      </c>
      <c r="Q601" s="94">
        <f>+W601*0.79</f>
        <v>0</v>
      </c>
      <c r="S601" s="8"/>
      <c r="T601" s="11">
        <v>2</v>
      </c>
      <c r="W601" s="76"/>
      <c r="X601" s="16">
        <f t="shared" si="186"/>
        <v>0</v>
      </c>
      <c r="AC601" s="18">
        <f t="shared" si="177"/>
        <v>0</v>
      </c>
      <c r="AD601" s="19">
        <f t="shared" si="178"/>
        <v>0</v>
      </c>
      <c r="AE601" s="21">
        <f t="shared" si="188"/>
        <v>0</v>
      </c>
      <c r="AF601" s="20">
        <f t="shared" si="179"/>
        <v>0</v>
      </c>
      <c r="AG601" s="20">
        <f t="shared" si="180"/>
        <v>0</v>
      </c>
      <c r="AH601" s="20">
        <f t="shared" si="181"/>
        <v>0</v>
      </c>
      <c r="AI601" s="20"/>
      <c r="AJ601" s="20"/>
      <c r="AK601" s="20">
        <f t="shared" si="182"/>
        <v>0</v>
      </c>
      <c r="AL601" s="171"/>
    </row>
    <row r="602" spans="1:38" ht="15.75" customHeight="1" x14ac:dyDescent="0.25">
      <c r="A602" s="3">
        <v>1331</v>
      </c>
      <c r="B602" s="14">
        <f t="shared" si="187"/>
        <v>3</v>
      </c>
      <c r="C602" s="9">
        <f t="shared" si="189"/>
        <v>45163</v>
      </c>
      <c r="D602" s="3" t="str">
        <f t="shared" si="190"/>
        <v>Transporte del Interior</v>
      </c>
      <c r="E602" s="14" t="str">
        <f t="shared" si="185"/>
        <v>1331Transporte del Interior3</v>
      </c>
      <c r="I602" s="10" t="s">
        <v>1321</v>
      </c>
      <c r="J602" s="14" t="str">
        <f t="shared" si="176"/>
        <v>Sacar tapa de cilindros, remover 16 válvulas dobladas. Reparar asientos de válvulas. Armado de tapa, colocación.</v>
      </c>
      <c r="L602" s="3">
        <v>1</v>
      </c>
      <c r="N602" s="3" t="s">
        <v>101</v>
      </c>
      <c r="Q602" s="94"/>
      <c r="S602" s="8">
        <v>0</v>
      </c>
      <c r="T602" s="11">
        <v>1</v>
      </c>
      <c r="W602" s="76"/>
      <c r="X602" s="16">
        <f t="shared" si="186"/>
        <v>0</v>
      </c>
      <c r="AC602" s="18">
        <f t="shared" si="177"/>
        <v>0</v>
      </c>
      <c r="AD602" s="19">
        <f t="shared" si="178"/>
        <v>0</v>
      </c>
      <c r="AE602" s="21">
        <f t="shared" si="188"/>
        <v>0</v>
      </c>
      <c r="AF602" s="20">
        <f t="shared" si="179"/>
        <v>0</v>
      </c>
      <c r="AG602" s="20">
        <f t="shared" si="180"/>
        <v>0</v>
      </c>
      <c r="AH602" s="20">
        <f t="shared" si="181"/>
        <v>0</v>
      </c>
      <c r="AI602" s="20"/>
      <c r="AJ602" s="20"/>
      <c r="AK602" s="20">
        <f t="shared" si="182"/>
        <v>0</v>
      </c>
      <c r="AL602" s="171"/>
    </row>
    <row r="603" spans="1:38" ht="15.75" customHeight="1" x14ac:dyDescent="0.25">
      <c r="A603" s="3">
        <v>1331</v>
      </c>
      <c r="B603" s="14">
        <f t="shared" si="187"/>
        <v>4</v>
      </c>
      <c r="C603" s="9">
        <f t="shared" si="189"/>
        <v>45163</v>
      </c>
      <c r="D603" s="3" t="str">
        <f t="shared" si="190"/>
        <v>Transporte del Interior</v>
      </c>
      <c r="E603" s="14" t="str">
        <f t="shared" si="185"/>
        <v>1331Transporte del Interior4</v>
      </c>
      <c r="I603" s="10" t="s">
        <v>1322</v>
      </c>
      <c r="J603" s="14" t="str">
        <f t="shared" si="176"/>
        <v>Sacar tapa de cilindros, remover 16 válvulas dobladas. Reparar asientos de válvulas. Armado de tapa, colocación. Armado de distribución.</v>
      </c>
      <c r="L603" s="3">
        <v>1</v>
      </c>
      <c r="N603" s="3" t="s">
        <v>101</v>
      </c>
      <c r="Q603" s="94"/>
      <c r="S603" s="8">
        <v>0</v>
      </c>
      <c r="T603" s="11">
        <v>1</v>
      </c>
      <c r="W603" s="76"/>
      <c r="X603" s="16">
        <f t="shared" si="186"/>
        <v>0</v>
      </c>
      <c r="AC603" s="18">
        <f t="shared" si="177"/>
        <v>0</v>
      </c>
      <c r="AD603" s="19">
        <f t="shared" si="178"/>
        <v>0</v>
      </c>
      <c r="AE603" s="21">
        <f t="shared" si="188"/>
        <v>0</v>
      </c>
      <c r="AF603" s="20">
        <f t="shared" si="179"/>
        <v>0</v>
      </c>
      <c r="AG603" s="20">
        <f t="shared" si="180"/>
        <v>0</v>
      </c>
      <c r="AH603" s="20">
        <f t="shared" si="181"/>
        <v>0</v>
      </c>
      <c r="AI603" s="20"/>
      <c r="AJ603" s="20"/>
      <c r="AK603" s="20">
        <f t="shared" si="182"/>
        <v>0</v>
      </c>
      <c r="AL603" s="171"/>
    </row>
    <row r="604" spans="1:38" ht="15.75" customHeight="1" x14ac:dyDescent="0.25">
      <c r="A604" s="3">
        <v>1331</v>
      </c>
      <c r="B604" s="14">
        <f t="shared" si="187"/>
        <v>5</v>
      </c>
      <c r="C604" s="9">
        <f t="shared" si="189"/>
        <v>45163</v>
      </c>
      <c r="D604" s="3" t="str">
        <f t="shared" si="190"/>
        <v>Transporte del Interior</v>
      </c>
      <c r="E604" s="14" t="str">
        <f t="shared" si="185"/>
        <v>1331Transporte del Interior5</v>
      </c>
      <c r="I604" s="10" t="s">
        <v>1234</v>
      </c>
      <c r="J604" s="14" t="str">
        <f t="shared" si="176"/>
        <v>Sacar tapa de cilindros, remover 16 válvulas dobladas. Reparar asientos de válvulas. Armado de tapa, colocación. Armado de distribución. Puesta a punto.</v>
      </c>
      <c r="L604" s="3">
        <v>1</v>
      </c>
      <c r="N604" s="3" t="s">
        <v>101</v>
      </c>
      <c r="Q604" s="94"/>
      <c r="S604" s="8">
        <v>0</v>
      </c>
      <c r="T604" s="11">
        <v>16</v>
      </c>
      <c r="W604" s="76"/>
      <c r="X604" s="16">
        <f t="shared" si="186"/>
        <v>0</v>
      </c>
      <c r="AC604" s="18">
        <f t="shared" si="177"/>
        <v>0</v>
      </c>
      <c r="AD604" s="19">
        <f t="shared" si="178"/>
        <v>0</v>
      </c>
      <c r="AE604" s="21">
        <f t="shared" si="188"/>
        <v>0</v>
      </c>
      <c r="AF604" s="20">
        <f t="shared" si="179"/>
        <v>0</v>
      </c>
      <c r="AG604" s="20">
        <f t="shared" si="180"/>
        <v>0</v>
      </c>
      <c r="AH604" s="20">
        <f t="shared" si="181"/>
        <v>0</v>
      </c>
      <c r="AI604" s="20"/>
      <c r="AJ604" s="20"/>
      <c r="AK604" s="20">
        <f t="shared" si="182"/>
        <v>0</v>
      </c>
      <c r="AL604" s="171"/>
    </row>
    <row r="605" spans="1:38" ht="15.75" customHeight="1" x14ac:dyDescent="0.25">
      <c r="A605" s="3">
        <v>1331</v>
      </c>
      <c r="B605" s="14">
        <f t="shared" si="187"/>
        <v>6</v>
      </c>
      <c r="C605" s="9">
        <f t="shared" si="189"/>
        <v>45163</v>
      </c>
      <c r="D605" s="3" t="str">
        <f t="shared" si="190"/>
        <v>Transporte del Interior</v>
      </c>
      <c r="E605" s="14" t="str">
        <f t="shared" ref="E605:E636" si="191">CONCATENATE(A605,D605,B605)</f>
        <v>1331Transporte del Interior6</v>
      </c>
      <c r="J605" s="14" t="str">
        <f t="shared" si="176"/>
        <v xml:space="preserve">Sacar tapa de cilindros, remover 16 válvulas dobladas. Reparar asientos de válvulas. Armado de tapa, colocación. Armado de distribución. Puesta a punto. </v>
      </c>
      <c r="L605" s="3">
        <v>1</v>
      </c>
      <c r="N605" s="3" t="s">
        <v>84</v>
      </c>
      <c r="Q605" s="94">
        <v>2153</v>
      </c>
      <c r="S605" s="8">
        <f>+(W605-Q605)/Q605</f>
        <v>-1</v>
      </c>
      <c r="T605" s="11">
        <v>1</v>
      </c>
      <c r="W605" s="76"/>
      <c r="X605" s="16">
        <f t="shared" si="186"/>
        <v>0</v>
      </c>
      <c r="AC605" s="18">
        <f t="shared" si="177"/>
        <v>0</v>
      </c>
      <c r="AD605" s="19">
        <f t="shared" si="178"/>
        <v>0</v>
      </c>
      <c r="AE605" s="21">
        <f t="shared" si="188"/>
        <v>2153</v>
      </c>
      <c r="AF605" s="20">
        <f t="shared" si="179"/>
        <v>0</v>
      </c>
      <c r="AG605" s="20">
        <f t="shared" si="180"/>
        <v>0</v>
      </c>
      <c r="AH605" s="20">
        <f t="shared" si="181"/>
        <v>0</v>
      </c>
      <c r="AI605" s="20"/>
      <c r="AJ605" s="20"/>
      <c r="AK605" s="20">
        <f t="shared" si="182"/>
        <v>0</v>
      </c>
      <c r="AL605" s="171"/>
    </row>
    <row r="606" spans="1:38" ht="15.75" customHeight="1" x14ac:dyDescent="0.25">
      <c r="A606" s="3">
        <v>1331</v>
      </c>
      <c r="B606" s="14">
        <f t="shared" si="187"/>
        <v>7</v>
      </c>
      <c r="C606" s="9">
        <f t="shared" si="189"/>
        <v>45163</v>
      </c>
      <c r="D606" s="3" t="str">
        <f t="shared" si="190"/>
        <v>Transporte del Interior</v>
      </c>
      <c r="E606" s="14" t="str">
        <f t="shared" si="191"/>
        <v>1331Transporte del Interior7</v>
      </c>
      <c r="J606" s="14" t="str">
        <f t="shared" si="176"/>
        <v xml:space="preserve">Sacar tapa de cilindros, remover 16 válvulas dobladas. Reparar asientos de válvulas. Armado de tapa, colocación. Armado de distribución. Puesta a punto.  </v>
      </c>
      <c r="L606" s="3">
        <v>1</v>
      </c>
      <c r="Q606" s="94"/>
      <c r="S606" s="8"/>
      <c r="T606" s="11">
        <v>1</v>
      </c>
      <c r="W606" s="76"/>
      <c r="X606" s="16">
        <f t="shared" si="186"/>
        <v>0</v>
      </c>
      <c r="AC606" s="18">
        <f t="shared" si="177"/>
        <v>0</v>
      </c>
      <c r="AD606" s="19">
        <f t="shared" si="178"/>
        <v>0</v>
      </c>
      <c r="AE606" s="21">
        <f t="shared" si="188"/>
        <v>0</v>
      </c>
      <c r="AF606" s="20">
        <f t="shared" si="179"/>
        <v>0</v>
      </c>
      <c r="AG606" s="20">
        <f t="shared" si="180"/>
        <v>0</v>
      </c>
      <c r="AH606" s="20">
        <f t="shared" si="181"/>
        <v>0</v>
      </c>
      <c r="AI606" s="20"/>
      <c r="AJ606" s="20"/>
      <c r="AK606" s="20">
        <f t="shared" si="182"/>
        <v>0</v>
      </c>
      <c r="AL606" s="171"/>
    </row>
    <row r="607" spans="1:38" ht="15.75" customHeight="1" x14ac:dyDescent="0.25">
      <c r="A607" s="3">
        <v>1331</v>
      </c>
      <c r="B607" s="14">
        <f t="shared" si="187"/>
        <v>8</v>
      </c>
      <c r="C607" s="9">
        <f t="shared" si="189"/>
        <v>45163</v>
      </c>
      <c r="D607" s="3" t="str">
        <f t="shared" si="190"/>
        <v>Transporte del Interior</v>
      </c>
      <c r="E607" s="14" t="str">
        <f t="shared" si="191"/>
        <v>1331Transporte del Interior8</v>
      </c>
      <c r="J607" s="14" t="str">
        <f t="shared" si="176"/>
        <v xml:space="preserve">Sacar tapa de cilindros, remover 16 válvulas dobladas. Reparar asientos de válvulas. Armado de tapa, colocación. Armado de distribución. Puesta a punto.   </v>
      </c>
      <c r="L607" s="3">
        <v>1</v>
      </c>
      <c r="Q607" s="94"/>
      <c r="S607" s="8"/>
      <c r="T607" s="11">
        <v>1</v>
      </c>
      <c r="W607" s="76"/>
      <c r="X607" s="16">
        <f t="shared" si="186"/>
        <v>0</v>
      </c>
      <c r="AC607" s="18">
        <f t="shared" si="177"/>
        <v>0</v>
      </c>
      <c r="AD607" s="19">
        <f t="shared" si="178"/>
        <v>0</v>
      </c>
      <c r="AE607" s="21">
        <f t="shared" si="188"/>
        <v>0</v>
      </c>
      <c r="AF607" s="20">
        <f t="shared" si="179"/>
        <v>0</v>
      </c>
      <c r="AG607" s="20">
        <f t="shared" si="180"/>
        <v>0</v>
      </c>
      <c r="AH607" s="20">
        <f t="shared" si="181"/>
        <v>0</v>
      </c>
      <c r="AI607" s="20"/>
      <c r="AJ607" s="20"/>
      <c r="AK607" s="20">
        <f t="shared" si="182"/>
        <v>0</v>
      </c>
      <c r="AL607" s="171"/>
    </row>
    <row r="608" spans="1:38" ht="15.75" customHeight="1" x14ac:dyDescent="0.25">
      <c r="A608" s="3">
        <v>1332</v>
      </c>
      <c r="B608" s="14">
        <f t="shared" si="187"/>
        <v>1</v>
      </c>
      <c r="C608" s="9">
        <v>45163</v>
      </c>
      <c r="D608" s="3" t="s">
        <v>320</v>
      </c>
      <c r="E608" s="14" t="str">
        <f t="shared" si="191"/>
        <v>1332Duran1</v>
      </c>
      <c r="I608" s="10" t="s">
        <v>1323</v>
      </c>
      <c r="J608" s="14" t="str">
        <f t="shared" si="176"/>
        <v>Suplementar bujes barra estabilizadora parte central.</v>
      </c>
      <c r="L608" s="3">
        <v>1</v>
      </c>
      <c r="R608" s="7" t="s">
        <v>1479</v>
      </c>
      <c r="S608" s="8"/>
      <c r="W608" s="76"/>
      <c r="X608" s="16">
        <f t="shared" si="186"/>
        <v>0</v>
      </c>
      <c r="Y608" s="3">
        <v>1</v>
      </c>
      <c r="AB608" s="4">
        <v>8500</v>
      </c>
      <c r="AC608" s="18">
        <f t="shared" si="177"/>
        <v>8500</v>
      </c>
      <c r="AD608" s="19">
        <f t="shared" si="178"/>
        <v>8500</v>
      </c>
      <c r="AE608" s="21">
        <f t="shared" si="188"/>
        <v>0</v>
      </c>
      <c r="AF608" s="20">
        <f t="shared" si="179"/>
        <v>0</v>
      </c>
      <c r="AG608" s="20">
        <f t="shared" si="180"/>
        <v>0</v>
      </c>
      <c r="AH608" s="20">
        <f t="shared" si="181"/>
        <v>8500</v>
      </c>
      <c r="AI608" s="20"/>
      <c r="AJ608" s="20"/>
      <c r="AK608" s="20">
        <f t="shared" si="182"/>
        <v>8500</v>
      </c>
      <c r="AL608" s="171"/>
    </row>
    <row r="609" spans="1:38" ht="15.75" customHeight="1" x14ac:dyDescent="0.25">
      <c r="A609" s="3">
        <v>1333</v>
      </c>
      <c r="B609" s="14">
        <f t="shared" si="187"/>
        <v>1</v>
      </c>
      <c r="C609" s="9">
        <v>45163</v>
      </c>
      <c r="D609" s="3" t="s">
        <v>747</v>
      </c>
      <c r="E609" s="14" t="str">
        <f t="shared" si="191"/>
        <v>1333San Jose Agropecuaria1</v>
      </c>
      <c r="G609" s="119" t="s">
        <v>1325</v>
      </c>
      <c r="H609" s="119">
        <v>255415</v>
      </c>
      <c r="I609" s="10" t="s">
        <v>121</v>
      </c>
      <c r="J609" s="14" t="str">
        <f t="shared" si="176"/>
        <v>Service cambio de aceite y filtros.</v>
      </c>
      <c r="K609" s="3" t="s">
        <v>1512</v>
      </c>
      <c r="L609" s="3">
        <v>1</v>
      </c>
      <c r="M609" s="10" t="s">
        <v>222</v>
      </c>
      <c r="N609" s="3" t="s">
        <v>84</v>
      </c>
      <c r="Q609" s="7">
        <v>2780</v>
      </c>
      <c r="R609" s="7" t="s">
        <v>1478</v>
      </c>
      <c r="S609" s="8">
        <f>+(W609-Q609)/Q609</f>
        <v>0.97841726618705038</v>
      </c>
      <c r="T609" s="11">
        <v>7.5</v>
      </c>
      <c r="W609" s="76">
        <v>5500</v>
      </c>
      <c r="X609" s="16">
        <f t="shared" si="186"/>
        <v>41250</v>
      </c>
      <c r="Y609" s="3">
        <v>1</v>
      </c>
      <c r="AB609" s="4">
        <v>35000</v>
      </c>
      <c r="AC609" s="18">
        <f t="shared" si="177"/>
        <v>35000</v>
      </c>
      <c r="AD609" s="19">
        <f t="shared" si="178"/>
        <v>35000</v>
      </c>
      <c r="AE609" s="21">
        <f t="shared" si="188"/>
        <v>20850</v>
      </c>
      <c r="AF609" s="20">
        <f t="shared" si="179"/>
        <v>2780</v>
      </c>
      <c r="AG609" s="20">
        <f t="shared" si="180"/>
        <v>41250</v>
      </c>
      <c r="AH609" s="20">
        <f t="shared" si="181"/>
        <v>35000</v>
      </c>
      <c r="AI609" s="20"/>
      <c r="AJ609" s="20"/>
      <c r="AK609" s="20">
        <f t="shared" si="182"/>
        <v>76250</v>
      </c>
      <c r="AL609" s="171"/>
    </row>
    <row r="610" spans="1:38" ht="15.75" customHeight="1" x14ac:dyDescent="0.25">
      <c r="A610" s="3">
        <v>1333</v>
      </c>
      <c r="B610" s="14">
        <f t="shared" si="187"/>
        <v>2</v>
      </c>
      <c r="C610" s="9">
        <f>IF(A610=A609,C609,"")</f>
        <v>45163</v>
      </c>
      <c r="D610" s="3" t="str">
        <f>IF(A610=A609,D609,"")</f>
        <v>San Jose Agropecuaria</v>
      </c>
      <c r="E610" s="14" t="str">
        <f t="shared" si="191"/>
        <v>1333San Jose Agropecuaria2</v>
      </c>
      <c r="I610" s="10" t="s">
        <v>122</v>
      </c>
      <c r="J610" s="14" t="str">
        <f t="shared" si="176"/>
        <v>Service cambio de aceite y filtros. Control del vehículo.</v>
      </c>
      <c r="L610" s="3">
        <v>1</v>
      </c>
      <c r="M610" s="10" t="s">
        <v>701</v>
      </c>
      <c r="N610" s="3" t="s">
        <v>1007</v>
      </c>
      <c r="Q610" s="7">
        <v>0</v>
      </c>
      <c r="S610" s="8">
        <v>0</v>
      </c>
      <c r="T610" s="11">
        <v>1</v>
      </c>
      <c r="W610" s="76"/>
      <c r="X610" s="16">
        <f t="shared" si="186"/>
        <v>0</v>
      </c>
      <c r="AC610" s="18">
        <f t="shared" si="177"/>
        <v>0</v>
      </c>
      <c r="AD610" s="19">
        <f t="shared" si="178"/>
        <v>35000</v>
      </c>
      <c r="AE610" s="21">
        <f t="shared" si="188"/>
        <v>0</v>
      </c>
      <c r="AF610" s="20">
        <f t="shared" si="179"/>
        <v>0</v>
      </c>
      <c r="AG610" s="20">
        <f t="shared" si="180"/>
        <v>0</v>
      </c>
      <c r="AH610" s="20">
        <f t="shared" si="181"/>
        <v>0</v>
      </c>
      <c r="AI610" s="20"/>
      <c r="AJ610" s="20"/>
      <c r="AK610" s="20">
        <f t="shared" si="182"/>
        <v>0</v>
      </c>
      <c r="AL610" s="171"/>
    </row>
    <row r="611" spans="1:38" ht="15.75" customHeight="1" x14ac:dyDescent="0.25">
      <c r="A611" s="3">
        <v>1333</v>
      </c>
      <c r="B611" s="14">
        <f t="shared" si="187"/>
        <v>3</v>
      </c>
      <c r="C611" s="9">
        <f>IF(A611=A610,C610,"")</f>
        <v>45163</v>
      </c>
      <c r="D611" s="3" t="str">
        <f>IF(A611=A610,D610,"")</f>
        <v>San Jose Agropecuaria</v>
      </c>
      <c r="E611" s="14" t="str">
        <f t="shared" si="191"/>
        <v>1333San Jose Agropecuaria3</v>
      </c>
      <c r="I611" s="10" t="s">
        <v>1330</v>
      </c>
      <c r="J611" s="14" t="str">
        <f t="shared" ref="J611:J674" si="192">IF(A611=A610,CONCATENATE(J610," ",I611),I611)</f>
        <v>Service cambio de aceite y filtros. Control del vehículo. Engrase. Control niveles de aceite de diferencial trasero y caja  de transferencia.</v>
      </c>
      <c r="L611" s="3">
        <v>1</v>
      </c>
      <c r="M611" s="10" t="s">
        <v>19</v>
      </c>
      <c r="N611" s="3" t="s">
        <v>1007</v>
      </c>
      <c r="Q611" s="7">
        <v>0</v>
      </c>
      <c r="S611" s="8">
        <v>0</v>
      </c>
      <c r="T611" s="11">
        <v>1</v>
      </c>
      <c r="W611" s="76"/>
      <c r="X611" s="16">
        <f t="shared" si="186"/>
        <v>0</v>
      </c>
      <c r="Y611" s="3">
        <v>1</v>
      </c>
      <c r="AC611" s="18">
        <f t="shared" ref="AC611:AC674" si="193">+AB611*Y611</f>
        <v>0</v>
      </c>
      <c r="AD611" s="19">
        <f t="shared" ref="AD611:AD674" si="194">IF(A611=A610,AD610+AC611,AC611)</f>
        <v>35000</v>
      </c>
      <c r="AE611" s="21">
        <f t="shared" si="188"/>
        <v>0</v>
      </c>
      <c r="AF611" s="20">
        <f t="shared" ref="AF611:AF674" si="195">IF(A611=A610,0,(SUMIF($A$3:$A$999956,A611,$Q$3:$Q$999956)))+IF(A611=A610,0,(SUMIF($A$3:$A$999956,A611,$R$3:$R$999956)))</f>
        <v>0</v>
      </c>
      <c r="AG611" s="20">
        <f t="shared" ref="AG611:AG674" si="196">IF(A611=A610,0,(SUMIF($A$3:$A$999956,A611,($X$3:$X$999956))))</f>
        <v>0</v>
      </c>
      <c r="AH611" s="20">
        <f t="shared" ref="AH611:AH674" si="197">IF(A611=A610,0,(SUMIF($A$3:$A$999956,A611,($AC$3:$AC$999956))))</f>
        <v>0</v>
      </c>
      <c r="AI611" s="20"/>
      <c r="AJ611" s="20"/>
      <c r="AK611" s="20">
        <f t="shared" ref="AK611:AK674" si="198">AH611+AG611</f>
        <v>0</v>
      </c>
      <c r="AL611" s="171"/>
    </row>
    <row r="612" spans="1:38" ht="15.75" customHeight="1" x14ac:dyDescent="0.25">
      <c r="A612" s="3">
        <v>1333</v>
      </c>
      <c r="B612" s="14">
        <f t="shared" si="187"/>
        <v>4</v>
      </c>
      <c r="C612" s="9">
        <f>IF(A612=A611,C611,"")</f>
        <v>45163</v>
      </c>
      <c r="D612" s="3" t="str">
        <f>IF(A612=A611,D611,"")</f>
        <v>San Jose Agropecuaria</v>
      </c>
      <c r="E612" s="14" t="str">
        <f t="shared" si="191"/>
        <v>1333San Jose Agropecuaria4</v>
      </c>
      <c r="J612" s="14" t="str">
        <f t="shared" si="192"/>
        <v xml:space="preserve">Service cambio de aceite y filtros. Control del vehículo. Engrase. Control niveles de aceite de diferencial trasero y caja  de transferencia. </v>
      </c>
      <c r="L612" s="3">
        <v>1</v>
      </c>
      <c r="M612" s="10" t="s">
        <v>1324</v>
      </c>
      <c r="N612" s="3" t="s">
        <v>1007</v>
      </c>
      <c r="Q612" s="7">
        <v>0</v>
      </c>
      <c r="S612" s="8">
        <v>0</v>
      </c>
      <c r="T612" s="11">
        <v>1</v>
      </c>
      <c r="W612" s="76"/>
      <c r="X612" s="16">
        <f t="shared" si="186"/>
        <v>0</v>
      </c>
      <c r="AC612" s="18">
        <f t="shared" si="193"/>
        <v>0</v>
      </c>
      <c r="AD612" s="19">
        <f t="shared" si="194"/>
        <v>35000</v>
      </c>
      <c r="AE612" s="21">
        <f t="shared" si="188"/>
        <v>0</v>
      </c>
      <c r="AF612" s="20">
        <f t="shared" si="195"/>
        <v>0</v>
      </c>
      <c r="AG612" s="20">
        <f t="shared" si="196"/>
        <v>0</v>
      </c>
      <c r="AH612" s="20">
        <f t="shared" si="197"/>
        <v>0</v>
      </c>
      <c r="AI612" s="20"/>
      <c r="AJ612" s="20"/>
      <c r="AK612" s="20">
        <f t="shared" si="198"/>
        <v>0</v>
      </c>
      <c r="AL612" s="171"/>
    </row>
    <row r="613" spans="1:38" ht="15.75" customHeight="1" x14ac:dyDescent="0.25">
      <c r="A613" s="3">
        <v>1333</v>
      </c>
      <c r="B613" s="14">
        <f t="shared" si="187"/>
        <v>5</v>
      </c>
      <c r="C613" s="9">
        <f>IF(A613=A612,C612,"")</f>
        <v>45163</v>
      </c>
      <c r="D613" s="3" t="str">
        <f>IF(A613=A612,D612,"")</f>
        <v>San Jose Agropecuaria</v>
      </c>
      <c r="E613" s="14" t="str">
        <f t="shared" si="191"/>
        <v>1333San Jose Agropecuaria5</v>
      </c>
      <c r="J613" s="14" t="str">
        <f t="shared" si="192"/>
        <v xml:space="preserve">Service cambio de aceite y filtros. Control del vehículo. Engrase. Control niveles de aceite de diferencial trasero y caja  de transferencia.  </v>
      </c>
      <c r="L613" s="3">
        <v>1</v>
      </c>
      <c r="M613" s="10" t="s">
        <v>115</v>
      </c>
      <c r="N613" s="3" t="s">
        <v>1007</v>
      </c>
      <c r="Q613" s="7">
        <v>0</v>
      </c>
      <c r="S613" s="8">
        <v>0</v>
      </c>
      <c r="T613" s="11">
        <v>1</v>
      </c>
      <c r="W613" s="76"/>
      <c r="X613" s="16">
        <f t="shared" si="186"/>
        <v>0</v>
      </c>
      <c r="AC613" s="18">
        <f t="shared" si="193"/>
        <v>0</v>
      </c>
      <c r="AD613" s="19">
        <f t="shared" si="194"/>
        <v>35000</v>
      </c>
      <c r="AE613" s="21">
        <f t="shared" si="188"/>
        <v>0</v>
      </c>
      <c r="AF613" s="20">
        <f t="shared" si="195"/>
        <v>0</v>
      </c>
      <c r="AG613" s="20">
        <f t="shared" si="196"/>
        <v>0</v>
      </c>
      <c r="AH613" s="20">
        <f t="shared" si="197"/>
        <v>0</v>
      </c>
      <c r="AI613" s="20"/>
      <c r="AJ613" s="20"/>
      <c r="AK613" s="20">
        <f t="shared" si="198"/>
        <v>0</v>
      </c>
      <c r="AL613" s="171"/>
    </row>
    <row r="614" spans="1:38" ht="15.75" customHeight="1" x14ac:dyDescent="0.25">
      <c r="A614" s="3">
        <v>1334</v>
      </c>
      <c r="B614" s="14">
        <f t="shared" si="187"/>
        <v>1</v>
      </c>
      <c r="C614" s="9">
        <v>45163</v>
      </c>
      <c r="D614" s="3" t="s">
        <v>116</v>
      </c>
      <c r="E614" s="14" t="str">
        <f t="shared" si="191"/>
        <v>1334Transporte Palloni1</v>
      </c>
      <c r="G614" s="119">
        <v>208</v>
      </c>
      <c r="I614" s="10" t="s">
        <v>1327</v>
      </c>
      <c r="J614" s="14" t="str">
        <f t="shared" si="192"/>
        <v>Control tren delantero, cambiar amortiguadores y cazoleta delantera derecha.</v>
      </c>
      <c r="L614" s="3">
        <v>1</v>
      </c>
      <c r="R614" s="7" t="s">
        <v>1479</v>
      </c>
      <c r="S614" s="8"/>
      <c r="W614" s="76"/>
      <c r="X614" s="16">
        <f t="shared" si="186"/>
        <v>0</v>
      </c>
      <c r="Y614" s="3">
        <v>1</v>
      </c>
      <c r="AB614" s="4">
        <v>25000</v>
      </c>
      <c r="AC614" s="18">
        <f t="shared" si="193"/>
        <v>25000</v>
      </c>
      <c r="AD614" s="19">
        <f t="shared" si="194"/>
        <v>25000</v>
      </c>
      <c r="AE614" s="21">
        <f t="shared" si="188"/>
        <v>0</v>
      </c>
      <c r="AF614" s="20">
        <f t="shared" si="195"/>
        <v>0</v>
      </c>
      <c r="AG614" s="20">
        <f t="shared" si="196"/>
        <v>0</v>
      </c>
      <c r="AH614" s="20">
        <f t="shared" si="197"/>
        <v>25000</v>
      </c>
      <c r="AI614" s="20"/>
      <c r="AJ614" s="20"/>
      <c r="AK614" s="20">
        <f t="shared" si="198"/>
        <v>25000</v>
      </c>
      <c r="AL614" s="171"/>
    </row>
    <row r="615" spans="1:38" ht="15.75" customHeight="1" x14ac:dyDescent="0.25">
      <c r="A615" s="3">
        <v>1334</v>
      </c>
      <c r="B615" s="14">
        <f t="shared" si="187"/>
        <v>2</v>
      </c>
      <c r="C615" s="9">
        <f>IF(A615=A614,C614,"")</f>
        <v>45163</v>
      </c>
      <c r="D615" s="3" t="str">
        <f>IF(A615=A614,D614,"")</f>
        <v>Transporte Palloni</v>
      </c>
      <c r="E615" s="14" t="str">
        <f t="shared" si="191"/>
        <v>1334Transporte Palloni2</v>
      </c>
      <c r="I615" s="10" t="s">
        <v>1326</v>
      </c>
      <c r="J615" s="14" t="str">
        <f t="shared" si="192"/>
        <v>Control tren delantero, cambiar amortiguadores y cazoleta delantera derecha. Sacar amortiguadores lado izquierdo cambiar cazoleta.</v>
      </c>
      <c r="L615" s="3">
        <v>1</v>
      </c>
      <c r="S615" s="8"/>
      <c r="W615" s="76"/>
      <c r="X615" s="16">
        <f t="shared" si="186"/>
        <v>0</v>
      </c>
      <c r="AC615" s="18">
        <f t="shared" si="193"/>
        <v>0</v>
      </c>
      <c r="AD615" s="19">
        <f t="shared" si="194"/>
        <v>25000</v>
      </c>
      <c r="AE615" s="21">
        <f t="shared" si="188"/>
        <v>0</v>
      </c>
      <c r="AF615" s="20">
        <f t="shared" si="195"/>
        <v>0</v>
      </c>
      <c r="AG615" s="20">
        <f t="shared" si="196"/>
        <v>0</v>
      </c>
      <c r="AH615" s="20">
        <f t="shared" si="197"/>
        <v>0</v>
      </c>
      <c r="AI615" s="20"/>
      <c r="AJ615" s="20"/>
      <c r="AK615" s="20">
        <f t="shared" si="198"/>
        <v>0</v>
      </c>
      <c r="AL615" s="171"/>
    </row>
    <row r="616" spans="1:38" ht="15.75" customHeight="1" x14ac:dyDescent="0.25">
      <c r="A616" s="3">
        <v>1334</v>
      </c>
      <c r="B616" s="14">
        <f t="shared" si="187"/>
        <v>3</v>
      </c>
      <c r="C616" s="9">
        <f>IF(A616=A615,C615,"")</f>
        <v>45163</v>
      </c>
      <c r="D616" s="3" t="str">
        <f>IF(A616=A615,D615,"")</f>
        <v>Transporte Palloni</v>
      </c>
      <c r="E616" s="14" t="str">
        <f t="shared" si="191"/>
        <v>1334Transporte Palloni3</v>
      </c>
      <c r="I616" s="10" t="s">
        <v>1021</v>
      </c>
      <c r="J616" s="14" t="str">
        <f t="shared" si="192"/>
        <v>Control tren delantero, cambiar amortiguadores y cazoleta delantera derecha. Sacar amortiguadores lado izquierdo cambiar cazoleta. Armado total.</v>
      </c>
      <c r="L616" s="3">
        <v>1</v>
      </c>
      <c r="S616" s="8"/>
      <c r="W616" s="76"/>
      <c r="X616" s="16">
        <f t="shared" si="186"/>
        <v>0</v>
      </c>
      <c r="AC616" s="18">
        <f t="shared" si="193"/>
        <v>0</v>
      </c>
      <c r="AD616" s="19">
        <f t="shared" si="194"/>
        <v>25000</v>
      </c>
      <c r="AE616" s="21">
        <f t="shared" si="188"/>
        <v>0</v>
      </c>
      <c r="AF616" s="20">
        <f t="shared" si="195"/>
        <v>0</v>
      </c>
      <c r="AG616" s="20">
        <f t="shared" si="196"/>
        <v>0</v>
      </c>
      <c r="AH616" s="20">
        <f t="shared" si="197"/>
        <v>0</v>
      </c>
      <c r="AI616" s="20"/>
      <c r="AJ616" s="20"/>
      <c r="AK616" s="20">
        <f t="shared" si="198"/>
        <v>0</v>
      </c>
      <c r="AL616" s="171"/>
    </row>
    <row r="617" spans="1:38" ht="15.75" customHeight="1" x14ac:dyDescent="0.25">
      <c r="A617" s="3">
        <v>1334</v>
      </c>
      <c r="B617" s="14">
        <f t="shared" si="187"/>
        <v>4</v>
      </c>
      <c r="C617" s="9">
        <f>IF(A617=A616,C616,"")</f>
        <v>45163</v>
      </c>
      <c r="D617" s="3" t="str">
        <f>IF(A617=A616,D616,"")</f>
        <v>Transporte Palloni</v>
      </c>
      <c r="E617" s="14" t="str">
        <f t="shared" si="191"/>
        <v>1334Transporte Palloni4</v>
      </c>
      <c r="I617" s="10" t="s">
        <v>752</v>
      </c>
      <c r="J617" s="14" t="str">
        <f t="shared" si="192"/>
        <v>Control tren delantero, cambiar amortiguadores y cazoleta delantera derecha. Sacar amortiguadores lado izquierdo cambiar cazoleta. Armado total. Regular convergencia.</v>
      </c>
      <c r="L617" s="3">
        <v>1</v>
      </c>
      <c r="S617" s="8"/>
      <c r="W617" s="76"/>
      <c r="X617" s="16">
        <f t="shared" si="186"/>
        <v>0</v>
      </c>
      <c r="AC617" s="18">
        <f t="shared" si="193"/>
        <v>0</v>
      </c>
      <c r="AD617" s="19">
        <f t="shared" si="194"/>
        <v>25000</v>
      </c>
      <c r="AE617" s="21">
        <f t="shared" si="188"/>
        <v>0</v>
      </c>
      <c r="AF617" s="20">
        <f t="shared" si="195"/>
        <v>0</v>
      </c>
      <c r="AG617" s="20">
        <f t="shared" si="196"/>
        <v>0</v>
      </c>
      <c r="AH617" s="20">
        <f t="shared" si="197"/>
        <v>0</v>
      </c>
      <c r="AI617" s="20"/>
      <c r="AJ617" s="20"/>
      <c r="AK617" s="20">
        <f t="shared" si="198"/>
        <v>0</v>
      </c>
      <c r="AL617" s="171"/>
    </row>
    <row r="618" spans="1:38" ht="15.75" customHeight="1" x14ac:dyDescent="0.25">
      <c r="A618" s="3">
        <v>1335</v>
      </c>
      <c r="B618" s="14">
        <f t="shared" si="187"/>
        <v>1</v>
      </c>
      <c r="C618" s="9">
        <v>45163</v>
      </c>
      <c r="D618" s="3" t="s">
        <v>1328</v>
      </c>
      <c r="E618" s="14" t="str">
        <f t="shared" si="191"/>
        <v>1335Oliva Estela1</v>
      </c>
      <c r="G618" s="119" t="s">
        <v>1329</v>
      </c>
      <c r="J618" s="14">
        <f t="shared" si="192"/>
        <v>0</v>
      </c>
      <c r="K618" s="3" t="s">
        <v>1538</v>
      </c>
      <c r="L618" s="3">
        <v>1</v>
      </c>
      <c r="R618" s="3" t="s">
        <v>1480</v>
      </c>
      <c r="S618" s="8"/>
      <c r="W618" s="76"/>
      <c r="X618" s="16">
        <f t="shared" si="186"/>
        <v>0</v>
      </c>
      <c r="AC618" s="18">
        <f t="shared" si="193"/>
        <v>0</v>
      </c>
      <c r="AD618" s="19">
        <f t="shared" si="194"/>
        <v>0</v>
      </c>
      <c r="AE618" s="21">
        <f t="shared" si="188"/>
        <v>0</v>
      </c>
      <c r="AF618" s="20">
        <f t="shared" si="195"/>
        <v>35981.96</v>
      </c>
      <c r="AG618" s="20">
        <f t="shared" si="196"/>
        <v>50561.2</v>
      </c>
      <c r="AH618" s="20">
        <f t="shared" si="197"/>
        <v>0</v>
      </c>
      <c r="AI618" s="20"/>
      <c r="AJ618" s="20"/>
      <c r="AK618" s="20">
        <f t="shared" si="198"/>
        <v>50561.2</v>
      </c>
      <c r="AL618" s="171"/>
    </row>
    <row r="619" spans="1:38" ht="15.75" customHeight="1" x14ac:dyDescent="0.25">
      <c r="A619" s="3">
        <v>1335</v>
      </c>
      <c r="B619" s="14">
        <f t="shared" si="187"/>
        <v>2</v>
      </c>
      <c r="C619" s="9">
        <v>45166</v>
      </c>
      <c r="D619" s="3" t="s">
        <v>1328</v>
      </c>
      <c r="E619" s="14" t="str">
        <f t="shared" si="191"/>
        <v>1335Oliva Estela2</v>
      </c>
      <c r="I619" s="10" t="s">
        <v>1372</v>
      </c>
      <c r="J619" s="14" t="str">
        <f t="shared" si="192"/>
        <v>0 Distribución con bomba. Limpieza bulbo de temperatura.. Recambio de lámparas</v>
      </c>
      <c r="L619" s="3">
        <v>1</v>
      </c>
      <c r="M619" s="10" t="s">
        <v>694</v>
      </c>
      <c r="N619" s="3" t="s">
        <v>1007</v>
      </c>
      <c r="S619" s="8">
        <v>0</v>
      </c>
      <c r="W619" s="76"/>
      <c r="X619" s="16">
        <f t="shared" si="186"/>
        <v>0</v>
      </c>
      <c r="AC619" s="18">
        <f t="shared" si="193"/>
        <v>0</v>
      </c>
      <c r="AD619" s="19">
        <f t="shared" si="194"/>
        <v>0</v>
      </c>
      <c r="AE619" s="21">
        <f t="shared" si="188"/>
        <v>0</v>
      </c>
      <c r="AF619" s="20">
        <f t="shared" si="195"/>
        <v>0</v>
      </c>
      <c r="AG619" s="20">
        <f t="shared" si="196"/>
        <v>0</v>
      </c>
      <c r="AH619" s="20">
        <f t="shared" si="197"/>
        <v>0</v>
      </c>
      <c r="AI619" s="20"/>
      <c r="AJ619" s="20"/>
      <c r="AK619" s="20">
        <f t="shared" si="198"/>
        <v>0</v>
      </c>
      <c r="AL619" s="171"/>
    </row>
    <row r="620" spans="1:38" ht="15.75" customHeight="1" x14ac:dyDescent="0.25">
      <c r="A620" s="3">
        <v>1335</v>
      </c>
      <c r="B620" s="14">
        <f t="shared" si="187"/>
        <v>3</v>
      </c>
      <c r="C620" s="9">
        <f>IF(A620=A619,C619,"")</f>
        <v>45166</v>
      </c>
      <c r="D620" s="3" t="str">
        <f>IF(A620=A619,D619,"")</f>
        <v>Oliva Estela</v>
      </c>
      <c r="E620" s="14" t="str">
        <f t="shared" si="191"/>
        <v>1335Oliva Estela3</v>
      </c>
      <c r="J620" s="14" t="str">
        <f t="shared" si="192"/>
        <v xml:space="preserve">0 Distribución con bomba. Limpieza bulbo de temperatura.. Recambio de lámparas </v>
      </c>
      <c r="L620" s="3">
        <v>1</v>
      </c>
      <c r="M620" s="10" t="s">
        <v>1368</v>
      </c>
      <c r="N620" s="3" t="s">
        <v>1007</v>
      </c>
      <c r="S620" s="8">
        <v>0</v>
      </c>
      <c r="W620" s="76"/>
      <c r="X620" s="16">
        <f t="shared" si="186"/>
        <v>0</v>
      </c>
      <c r="AC620" s="18">
        <f t="shared" si="193"/>
        <v>0</v>
      </c>
      <c r="AD620" s="19">
        <f t="shared" si="194"/>
        <v>0</v>
      </c>
      <c r="AE620" s="21">
        <f t="shared" si="188"/>
        <v>0</v>
      </c>
      <c r="AF620" s="20">
        <f t="shared" si="195"/>
        <v>0</v>
      </c>
      <c r="AG620" s="20">
        <f t="shared" si="196"/>
        <v>0</v>
      </c>
      <c r="AH620" s="20">
        <f t="shared" si="197"/>
        <v>0</v>
      </c>
      <c r="AI620" s="20"/>
      <c r="AJ620" s="20"/>
      <c r="AK620" s="20">
        <f t="shared" si="198"/>
        <v>0</v>
      </c>
      <c r="AL620" s="171"/>
    </row>
    <row r="621" spans="1:38" ht="15.75" customHeight="1" x14ac:dyDescent="0.25">
      <c r="A621" s="3">
        <v>1335</v>
      </c>
      <c r="B621" s="14">
        <f t="shared" si="187"/>
        <v>4</v>
      </c>
      <c r="C621" s="9">
        <f>IF(A621=A620,C620,"")</f>
        <v>45166</v>
      </c>
      <c r="D621" s="3" t="str">
        <f>IF(A621=A620,D620,"")</f>
        <v>Oliva Estela</v>
      </c>
      <c r="E621" s="14" t="str">
        <f t="shared" si="191"/>
        <v>1335Oliva Estela4</v>
      </c>
      <c r="J621" s="14" t="str">
        <f t="shared" si="192"/>
        <v xml:space="preserve">0 Distribución con bomba. Limpieza bulbo de temperatura.. Recambio de lámparas  </v>
      </c>
      <c r="L621" s="3">
        <v>1</v>
      </c>
      <c r="M621" s="10" t="s">
        <v>1369</v>
      </c>
      <c r="N621" s="3" t="s">
        <v>208</v>
      </c>
      <c r="Q621" s="7">
        <f>+W621*0.8</f>
        <v>6488</v>
      </c>
      <c r="S621" s="8">
        <f>+(W621-Q621)/Q621</f>
        <v>0.25</v>
      </c>
      <c r="T621" s="11">
        <v>1</v>
      </c>
      <c r="W621" s="76">
        <v>8110</v>
      </c>
      <c r="X621" s="16">
        <f t="shared" si="186"/>
        <v>8110</v>
      </c>
      <c r="AC621" s="18">
        <f t="shared" si="193"/>
        <v>0</v>
      </c>
      <c r="AD621" s="19">
        <f t="shared" si="194"/>
        <v>0</v>
      </c>
      <c r="AE621" s="21">
        <f t="shared" si="188"/>
        <v>6488</v>
      </c>
      <c r="AF621" s="20">
        <f t="shared" si="195"/>
        <v>0</v>
      </c>
      <c r="AG621" s="20">
        <f t="shared" si="196"/>
        <v>0</v>
      </c>
      <c r="AH621" s="20">
        <f t="shared" si="197"/>
        <v>0</v>
      </c>
      <c r="AI621" s="20"/>
      <c r="AJ621" s="20"/>
      <c r="AK621" s="20">
        <f t="shared" si="198"/>
        <v>0</v>
      </c>
      <c r="AL621" s="171"/>
    </row>
    <row r="622" spans="1:38" ht="15.75" customHeight="1" x14ac:dyDescent="0.25">
      <c r="A622" s="3">
        <v>1335</v>
      </c>
      <c r="B622" s="14">
        <f t="shared" si="187"/>
        <v>5</v>
      </c>
      <c r="C622" s="9">
        <f>IF(A622=A621,C621,"")</f>
        <v>45166</v>
      </c>
      <c r="D622" s="3" t="str">
        <f>IF(A622=A621,D621,"")</f>
        <v>Oliva Estela</v>
      </c>
      <c r="E622" s="14" t="str">
        <f t="shared" si="191"/>
        <v>1335Oliva Estela5</v>
      </c>
      <c r="J622" s="14" t="str">
        <f t="shared" si="192"/>
        <v xml:space="preserve">0 Distribución con bomba. Limpieza bulbo de temperatura.. Recambio de lámparas   </v>
      </c>
      <c r="L622" s="3">
        <v>1</v>
      </c>
      <c r="M622" s="10" t="s">
        <v>736</v>
      </c>
      <c r="N622" s="3" t="s">
        <v>84</v>
      </c>
      <c r="Q622" s="7">
        <v>2153</v>
      </c>
      <c r="S622" s="8">
        <f>+(W622-Q622)/Q622</f>
        <v>2.9015327450069672</v>
      </c>
      <c r="T622" s="11">
        <v>1</v>
      </c>
      <c r="W622" s="76">
        <v>8400</v>
      </c>
      <c r="X622" s="16">
        <f t="shared" si="186"/>
        <v>8400</v>
      </c>
      <c r="AC622" s="18">
        <f t="shared" si="193"/>
        <v>0</v>
      </c>
      <c r="AD622" s="19">
        <f t="shared" si="194"/>
        <v>0</v>
      </c>
      <c r="AE622" s="21">
        <f t="shared" si="188"/>
        <v>2153</v>
      </c>
      <c r="AF622" s="20">
        <f t="shared" si="195"/>
        <v>0</v>
      </c>
      <c r="AG622" s="20">
        <f t="shared" si="196"/>
        <v>0</v>
      </c>
      <c r="AH622" s="20">
        <f t="shared" si="197"/>
        <v>0</v>
      </c>
      <c r="AI622" s="20"/>
      <c r="AJ622" s="20"/>
      <c r="AK622" s="20">
        <f t="shared" si="198"/>
        <v>0</v>
      </c>
      <c r="AL622" s="171"/>
    </row>
    <row r="623" spans="1:38" ht="15.75" customHeight="1" x14ac:dyDescent="0.25">
      <c r="A623" s="3">
        <v>1335</v>
      </c>
      <c r="B623" s="14">
        <f t="shared" si="187"/>
        <v>6</v>
      </c>
      <c r="C623" s="9">
        <f>IF(A623=A622,C622,"")</f>
        <v>45166</v>
      </c>
      <c r="D623" s="3" t="str">
        <f>IF(A623=A622,D622,"")</f>
        <v>Oliva Estela</v>
      </c>
      <c r="E623" s="14" t="str">
        <f t="shared" si="191"/>
        <v>1335Oliva Estela6</v>
      </c>
      <c r="J623" s="14" t="str">
        <f t="shared" si="192"/>
        <v xml:space="preserve">0 Distribución con bomba. Limpieza bulbo de temperatura.. Recambio de lámparas    </v>
      </c>
      <c r="L623" s="3">
        <v>1</v>
      </c>
      <c r="M623" s="10" t="s">
        <v>1370</v>
      </c>
      <c r="N623" s="3" t="s">
        <v>84</v>
      </c>
      <c r="Q623" s="7">
        <f>+W623/(1+S623)</f>
        <v>833.33333333333337</v>
      </c>
      <c r="R623" s="3"/>
      <c r="S623" s="8">
        <v>0.2</v>
      </c>
      <c r="T623" s="11">
        <v>1</v>
      </c>
      <c r="W623" s="76">
        <v>1000</v>
      </c>
      <c r="X623" s="16">
        <f t="shared" si="186"/>
        <v>1000</v>
      </c>
      <c r="AC623" s="18">
        <f t="shared" si="193"/>
        <v>0</v>
      </c>
      <c r="AD623" s="19">
        <f t="shared" si="194"/>
        <v>0</v>
      </c>
      <c r="AE623" s="21">
        <f t="shared" si="188"/>
        <v>833.33333333333337</v>
      </c>
      <c r="AF623" s="20">
        <f t="shared" si="195"/>
        <v>0</v>
      </c>
      <c r="AG623" s="20">
        <f t="shared" si="196"/>
        <v>0</v>
      </c>
      <c r="AH623" s="20">
        <f t="shared" si="197"/>
        <v>0</v>
      </c>
      <c r="AI623" s="20"/>
      <c r="AJ623" s="20"/>
      <c r="AK623" s="20">
        <f t="shared" si="198"/>
        <v>0</v>
      </c>
      <c r="AL623" s="171"/>
    </row>
    <row r="624" spans="1:38" ht="15.75" customHeight="1" x14ac:dyDescent="0.25">
      <c r="A624" s="3">
        <v>1335</v>
      </c>
      <c r="B624" s="14">
        <f t="shared" si="187"/>
        <v>7</v>
      </c>
      <c r="C624" s="9">
        <f>IF(A624=A623,C623,"")</f>
        <v>45166</v>
      </c>
      <c r="D624" s="3" t="str">
        <f>IF(A624=A623,D623,"")</f>
        <v>Oliva Estela</v>
      </c>
      <c r="E624" s="14" t="str">
        <f t="shared" si="191"/>
        <v>1335Oliva Estela7</v>
      </c>
      <c r="J624" s="14" t="str">
        <f t="shared" si="192"/>
        <v xml:space="preserve">0 Distribución con bomba. Limpieza bulbo de temperatura.. Recambio de lámparas     </v>
      </c>
      <c r="L624" s="3">
        <v>1</v>
      </c>
      <c r="M624" s="10" t="s">
        <v>1371</v>
      </c>
      <c r="N624" s="3" t="s">
        <v>84</v>
      </c>
      <c r="Q624" s="7">
        <f>+W624/(1+S624)</f>
        <v>1666.6666666666667</v>
      </c>
      <c r="R624" s="3"/>
      <c r="S624" s="8">
        <v>0.2</v>
      </c>
      <c r="T624" s="11">
        <v>1</v>
      </c>
      <c r="W624" s="76">
        <v>2000</v>
      </c>
      <c r="X624" s="16">
        <f t="shared" si="186"/>
        <v>2000</v>
      </c>
      <c r="AC624" s="18">
        <f t="shared" si="193"/>
        <v>0</v>
      </c>
      <c r="AD624" s="19">
        <f t="shared" si="194"/>
        <v>0</v>
      </c>
      <c r="AE624" s="21">
        <f t="shared" si="188"/>
        <v>1666.6666666666667</v>
      </c>
      <c r="AF624" s="20">
        <f t="shared" si="195"/>
        <v>0</v>
      </c>
      <c r="AG624" s="20">
        <f t="shared" si="196"/>
        <v>0</v>
      </c>
      <c r="AH624" s="20">
        <f t="shared" si="197"/>
        <v>0</v>
      </c>
      <c r="AI624" s="20"/>
      <c r="AJ624" s="20"/>
      <c r="AK624" s="20">
        <f t="shared" si="198"/>
        <v>0</v>
      </c>
      <c r="AL624" s="171"/>
    </row>
    <row r="625" spans="1:38" ht="15.75" customHeight="1" x14ac:dyDescent="0.25">
      <c r="A625" s="3">
        <v>1335</v>
      </c>
      <c r="B625" s="14">
        <f t="shared" si="187"/>
        <v>8</v>
      </c>
      <c r="C625" s="9">
        <v>45167</v>
      </c>
      <c r="D625" s="3" t="s">
        <v>1328</v>
      </c>
      <c r="E625" s="14" t="str">
        <f t="shared" si="191"/>
        <v>1335Oliva Estela8</v>
      </c>
      <c r="J625" s="14" t="str">
        <f t="shared" si="192"/>
        <v xml:space="preserve">0 Distribución con bomba. Limpieza bulbo de temperatura.. Recambio de lámparas      </v>
      </c>
      <c r="L625" s="3">
        <v>1</v>
      </c>
      <c r="M625" s="10" t="s">
        <v>1003</v>
      </c>
      <c r="N625" s="3" t="s">
        <v>101</v>
      </c>
      <c r="Q625" s="7">
        <f>+W625*0.8</f>
        <v>6720</v>
      </c>
      <c r="S625" s="8">
        <f>+(W625-Q625)/Q625</f>
        <v>0.25</v>
      </c>
      <c r="T625" s="11">
        <v>1</v>
      </c>
      <c r="W625" s="76">
        <v>8400</v>
      </c>
      <c r="X625" s="16">
        <f t="shared" si="186"/>
        <v>8400</v>
      </c>
      <c r="AC625" s="18">
        <f t="shared" si="193"/>
        <v>0</v>
      </c>
      <c r="AD625" s="19">
        <f t="shared" si="194"/>
        <v>0</v>
      </c>
      <c r="AE625" s="21">
        <f t="shared" si="188"/>
        <v>6720</v>
      </c>
      <c r="AF625" s="20">
        <f t="shared" si="195"/>
        <v>0</v>
      </c>
      <c r="AG625" s="20">
        <f t="shared" si="196"/>
        <v>0</v>
      </c>
      <c r="AH625" s="20">
        <f t="shared" si="197"/>
        <v>0</v>
      </c>
      <c r="AI625" s="20"/>
      <c r="AJ625" s="20"/>
      <c r="AK625" s="20">
        <f t="shared" si="198"/>
        <v>0</v>
      </c>
      <c r="AL625" s="171"/>
    </row>
    <row r="626" spans="1:38" ht="15.75" customHeight="1" x14ac:dyDescent="0.25">
      <c r="A626" s="3">
        <v>1335</v>
      </c>
      <c r="B626" s="14">
        <f t="shared" si="187"/>
        <v>9</v>
      </c>
      <c r="C626" s="9">
        <v>45167</v>
      </c>
      <c r="D626" s="3" t="s">
        <v>1328</v>
      </c>
      <c r="E626" s="14" t="str">
        <f t="shared" si="191"/>
        <v>1335Oliva Estela9</v>
      </c>
      <c r="J626" s="14" t="str">
        <f t="shared" si="192"/>
        <v xml:space="preserve">0 Distribución con bomba. Limpieza bulbo de temperatura.. Recambio de lámparas       </v>
      </c>
      <c r="L626" s="3">
        <v>1</v>
      </c>
      <c r="M626" s="10" t="s">
        <v>1379</v>
      </c>
      <c r="N626" s="3" t="s">
        <v>208</v>
      </c>
      <c r="Q626" s="7">
        <f>+W626*0.8</f>
        <v>9931.68</v>
      </c>
      <c r="S626" s="8">
        <f>+(W626-Q626)/Q626</f>
        <v>0.25</v>
      </c>
      <c r="T626" s="11">
        <v>1</v>
      </c>
      <c r="W626" s="76">
        <v>12414.6</v>
      </c>
      <c r="X626" s="16">
        <f t="shared" si="186"/>
        <v>12414.6</v>
      </c>
      <c r="AC626" s="18">
        <f t="shared" si="193"/>
        <v>0</v>
      </c>
      <c r="AD626" s="19">
        <f t="shared" si="194"/>
        <v>0</v>
      </c>
      <c r="AE626" s="21">
        <f t="shared" si="188"/>
        <v>9931.68</v>
      </c>
      <c r="AF626" s="20">
        <f t="shared" si="195"/>
        <v>0</v>
      </c>
      <c r="AG626" s="20">
        <f t="shared" si="196"/>
        <v>0</v>
      </c>
      <c r="AH626" s="20">
        <f t="shared" si="197"/>
        <v>0</v>
      </c>
      <c r="AI626" s="20"/>
      <c r="AJ626" s="20"/>
      <c r="AK626" s="20">
        <f t="shared" si="198"/>
        <v>0</v>
      </c>
      <c r="AL626" s="171"/>
    </row>
    <row r="627" spans="1:38" ht="15.75" customHeight="1" x14ac:dyDescent="0.25">
      <c r="A627" s="3">
        <v>1335</v>
      </c>
      <c r="B627" s="14">
        <f t="shared" si="187"/>
        <v>10</v>
      </c>
      <c r="C627" s="9">
        <f>IF(A627=A626,C626,"")</f>
        <v>45167</v>
      </c>
      <c r="D627" s="3" t="str">
        <f>IF(A627=A626,D626,"")</f>
        <v>Oliva Estela</v>
      </c>
      <c r="E627" s="14" t="str">
        <f t="shared" si="191"/>
        <v>1335Oliva Estela10</v>
      </c>
      <c r="J627" s="14" t="str">
        <f t="shared" si="192"/>
        <v xml:space="preserve">0 Distribución con bomba. Limpieza bulbo de temperatura.. Recambio de lámparas        </v>
      </c>
      <c r="L627" s="3">
        <v>1</v>
      </c>
      <c r="M627" s="10" t="s">
        <v>1380</v>
      </c>
      <c r="N627" s="3" t="s">
        <v>208</v>
      </c>
      <c r="Q627" s="7">
        <f>+W627*0.8</f>
        <v>8189.2800000000007</v>
      </c>
      <c r="S627" s="8">
        <f>+(W627-Q627)/Q627</f>
        <v>0.24999999999999994</v>
      </c>
      <c r="T627" s="11">
        <v>1</v>
      </c>
      <c r="W627" s="76">
        <v>10236.6</v>
      </c>
      <c r="X627" s="16">
        <f t="shared" si="186"/>
        <v>10236.6</v>
      </c>
      <c r="AC627" s="18">
        <f t="shared" si="193"/>
        <v>0</v>
      </c>
      <c r="AD627" s="19">
        <f t="shared" si="194"/>
        <v>0</v>
      </c>
      <c r="AE627" s="21">
        <f t="shared" si="188"/>
        <v>8189.2800000000007</v>
      </c>
      <c r="AF627" s="20">
        <f t="shared" si="195"/>
        <v>0</v>
      </c>
      <c r="AG627" s="20">
        <f t="shared" si="196"/>
        <v>0</v>
      </c>
      <c r="AH627" s="20">
        <f t="shared" si="197"/>
        <v>0</v>
      </c>
      <c r="AI627" s="20"/>
      <c r="AJ627" s="20"/>
      <c r="AK627" s="20">
        <f t="shared" si="198"/>
        <v>0</v>
      </c>
      <c r="AL627" s="171"/>
    </row>
    <row r="628" spans="1:38" ht="15.75" customHeight="1" x14ac:dyDescent="0.25">
      <c r="A628" s="3">
        <v>1336</v>
      </c>
      <c r="B628" s="14">
        <f t="shared" si="187"/>
        <v>1</v>
      </c>
      <c r="C628" s="9">
        <v>45163</v>
      </c>
      <c r="D628" s="3" t="s">
        <v>963</v>
      </c>
      <c r="E628" s="14" t="str">
        <f t="shared" si="191"/>
        <v>1336transporte Palloni1</v>
      </c>
      <c r="F628" s="119" t="s">
        <v>1331</v>
      </c>
      <c r="G628" s="119" t="s">
        <v>1318</v>
      </c>
      <c r="H628" s="119">
        <v>232125</v>
      </c>
      <c r="I628" s="10" t="s">
        <v>1332</v>
      </c>
      <c r="J628" s="14" t="str">
        <f t="shared" si="192"/>
        <v>Cambio de bujes de parrilla.</v>
      </c>
      <c r="K628" s="3" t="s">
        <v>1512</v>
      </c>
      <c r="L628" s="3">
        <v>1</v>
      </c>
      <c r="R628" s="7" t="s">
        <v>1479</v>
      </c>
      <c r="S628" s="8"/>
      <c r="W628" s="76"/>
      <c r="X628" s="16">
        <f t="shared" si="186"/>
        <v>0</v>
      </c>
      <c r="Y628" s="3">
        <v>1</v>
      </c>
      <c r="AB628" s="4">
        <v>50000</v>
      </c>
      <c r="AC628" s="18">
        <f t="shared" si="193"/>
        <v>50000</v>
      </c>
      <c r="AD628" s="19">
        <f t="shared" si="194"/>
        <v>50000</v>
      </c>
      <c r="AE628" s="21">
        <f t="shared" si="188"/>
        <v>0</v>
      </c>
      <c r="AF628" s="20">
        <f t="shared" si="195"/>
        <v>0</v>
      </c>
      <c r="AG628" s="20">
        <f t="shared" si="196"/>
        <v>0</v>
      </c>
      <c r="AH628" s="20">
        <f t="shared" si="197"/>
        <v>50000</v>
      </c>
      <c r="AI628" s="20"/>
      <c r="AJ628" s="20"/>
      <c r="AK628" s="20">
        <f t="shared" si="198"/>
        <v>50000</v>
      </c>
      <c r="AL628" s="171"/>
    </row>
    <row r="629" spans="1:38" ht="15.75" customHeight="1" x14ac:dyDescent="0.25">
      <c r="A629" s="3">
        <v>1336</v>
      </c>
      <c r="B629" s="14">
        <f t="shared" si="187"/>
        <v>2</v>
      </c>
      <c r="C629" s="9">
        <f>IF(A629=A628,C628,"")</f>
        <v>45163</v>
      </c>
      <c r="D629" s="3" t="str">
        <f>IF(A629=A628,D628,"")</f>
        <v>transporte Palloni</v>
      </c>
      <c r="E629" s="14" t="str">
        <f t="shared" si="191"/>
        <v>1336transporte Palloni2</v>
      </c>
      <c r="I629" s="10" t="s">
        <v>1333</v>
      </c>
      <c r="J629" s="14" t="str">
        <f t="shared" si="192"/>
        <v>Cambio de bujes de parrilla. Bujes  de barra estabilizadora.</v>
      </c>
      <c r="L629" s="3">
        <v>1</v>
      </c>
      <c r="S629" s="8"/>
      <c r="W629" s="76"/>
      <c r="X629" s="16">
        <f t="shared" si="186"/>
        <v>0</v>
      </c>
      <c r="AC629" s="18">
        <f t="shared" si="193"/>
        <v>0</v>
      </c>
      <c r="AD629" s="19">
        <f t="shared" si="194"/>
        <v>50000</v>
      </c>
      <c r="AE629" s="21">
        <f t="shared" si="188"/>
        <v>0</v>
      </c>
      <c r="AF629" s="20">
        <f t="shared" si="195"/>
        <v>0</v>
      </c>
      <c r="AG629" s="20">
        <f t="shared" si="196"/>
        <v>0</v>
      </c>
      <c r="AH629" s="20">
        <f t="shared" si="197"/>
        <v>0</v>
      </c>
      <c r="AI629" s="20"/>
      <c r="AJ629" s="20"/>
      <c r="AK629" s="20">
        <f t="shared" si="198"/>
        <v>0</v>
      </c>
      <c r="AL629" s="171"/>
    </row>
    <row r="630" spans="1:38" ht="15.75" customHeight="1" x14ac:dyDescent="0.25">
      <c r="A630" s="3">
        <v>1336</v>
      </c>
      <c r="B630" s="14">
        <f t="shared" si="187"/>
        <v>3</v>
      </c>
      <c r="C630" s="9">
        <f>IF(A630=A629,C629,"")</f>
        <v>45163</v>
      </c>
      <c r="D630" s="3" t="str">
        <f>IF(A630=A629,D629,"")</f>
        <v>transporte Palloni</v>
      </c>
      <c r="E630" s="14" t="str">
        <f t="shared" si="191"/>
        <v>1336transporte Palloni3</v>
      </c>
      <c r="I630" s="10" t="s">
        <v>1334</v>
      </c>
      <c r="J630" s="14" t="str">
        <f t="shared" si="192"/>
        <v>Cambio de bujes de parrilla. Bujes  de barra estabilizadora. Presostato de dirección hidráulica.</v>
      </c>
      <c r="L630" s="3">
        <v>1</v>
      </c>
      <c r="S630" s="8"/>
      <c r="W630" s="76"/>
      <c r="X630" s="16">
        <f t="shared" si="186"/>
        <v>0</v>
      </c>
      <c r="AC630" s="18">
        <f t="shared" si="193"/>
        <v>0</v>
      </c>
      <c r="AD630" s="19">
        <f t="shared" si="194"/>
        <v>50000</v>
      </c>
      <c r="AE630" s="21">
        <f t="shared" si="188"/>
        <v>0</v>
      </c>
      <c r="AF630" s="20">
        <f t="shared" si="195"/>
        <v>0</v>
      </c>
      <c r="AG630" s="20">
        <f t="shared" si="196"/>
        <v>0</v>
      </c>
      <c r="AH630" s="20">
        <f t="shared" si="197"/>
        <v>0</v>
      </c>
      <c r="AI630" s="20"/>
      <c r="AJ630" s="20"/>
      <c r="AK630" s="20">
        <f t="shared" si="198"/>
        <v>0</v>
      </c>
      <c r="AL630" s="171"/>
    </row>
    <row r="631" spans="1:38" ht="15.75" customHeight="1" x14ac:dyDescent="0.25">
      <c r="A631" s="3">
        <v>1336</v>
      </c>
      <c r="B631" s="14">
        <f t="shared" si="187"/>
        <v>4</v>
      </c>
      <c r="C631" s="9">
        <f>IF(A631=A630,C630,"")</f>
        <v>45163</v>
      </c>
      <c r="D631" s="3" t="str">
        <f>IF(A631=A630,D630,"")</f>
        <v>transporte Palloni</v>
      </c>
      <c r="E631" s="14" t="str">
        <f t="shared" si="191"/>
        <v>1336transporte Palloni4</v>
      </c>
      <c r="I631" s="10" t="s">
        <v>1335</v>
      </c>
      <c r="J631" s="14" t="str">
        <f t="shared" si="192"/>
        <v>Cambio de bujes de parrilla. Bujes  de barra estabilizadora. Presostato de dirección hidráulica. Completar nivel de líquido de dirección hidráulica.</v>
      </c>
      <c r="L631" s="3">
        <v>1</v>
      </c>
      <c r="S631" s="8"/>
      <c r="W631" s="76"/>
      <c r="X631" s="16">
        <f t="shared" si="186"/>
        <v>0</v>
      </c>
      <c r="AC631" s="18">
        <f t="shared" si="193"/>
        <v>0</v>
      </c>
      <c r="AD631" s="19">
        <f t="shared" si="194"/>
        <v>50000</v>
      </c>
      <c r="AE631" s="21">
        <f t="shared" si="188"/>
        <v>0</v>
      </c>
      <c r="AF631" s="20">
        <f t="shared" si="195"/>
        <v>0</v>
      </c>
      <c r="AG631" s="20">
        <f t="shared" si="196"/>
        <v>0</v>
      </c>
      <c r="AH631" s="20">
        <f t="shared" si="197"/>
        <v>0</v>
      </c>
      <c r="AI631" s="20"/>
      <c r="AJ631" s="20"/>
      <c r="AK631" s="20">
        <f t="shared" si="198"/>
        <v>0</v>
      </c>
      <c r="AL631" s="171"/>
    </row>
    <row r="632" spans="1:38" ht="15.75" customHeight="1" x14ac:dyDescent="0.25">
      <c r="A632" s="3">
        <v>1336</v>
      </c>
      <c r="B632" s="14">
        <f t="shared" si="187"/>
        <v>5</v>
      </c>
      <c r="C632" s="9">
        <f>IF(A632=A631,C631,"")</f>
        <v>45163</v>
      </c>
      <c r="D632" s="3" t="str">
        <f>IF(A632=A631,D631,"")</f>
        <v>transporte Palloni</v>
      </c>
      <c r="E632" s="14" t="str">
        <f t="shared" si="191"/>
        <v>1336transporte Palloni5</v>
      </c>
      <c r="I632" s="10" t="s">
        <v>1336</v>
      </c>
      <c r="J632" s="14" t="str">
        <f t="shared" si="192"/>
        <v>Cambio de bujes de parrilla. Bujes  de barra estabilizadora. Presostato de dirección hidráulica. Completar nivel de líquido de dirección hidráulica. Alineación de ruedas.</v>
      </c>
      <c r="L632" s="3">
        <v>1</v>
      </c>
      <c r="S632" s="8"/>
      <c r="W632" s="76"/>
      <c r="X632" s="16">
        <f t="shared" si="186"/>
        <v>0</v>
      </c>
      <c r="AC632" s="18">
        <f t="shared" si="193"/>
        <v>0</v>
      </c>
      <c r="AD632" s="19">
        <f t="shared" si="194"/>
        <v>50000</v>
      </c>
      <c r="AE632" s="21">
        <f t="shared" si="188"/>
        <v>0</v>
      </c>
      <c r="AF632" s="20">
        <f t="shared" si="195"/>
        <v>0</v>
      </c>
      <c r="AG632" s="20">
        <f t="shared" si="196"/>
        <v>0</v>
      </c>
      <c r="AH632" s="20">
        <f t="shared" si="197"/>
        <v>0</v>
      </c>
      <c r="AI632" s="20"/>
      <c r="AJ632" s="20"/>
      <c r="AK632" s="20">
        <f t="shared" si="198"/>
        <v>0</v>
      </c>
      <c r="AL632" s="171"/>
    </row>
    <row r="633" spans="1:38" ht="15.75" customHeight="1" x14ac:dyDescent="0.25">
      <c r="A633" s="3">
        <v>1337</v>
      </c>
      <c r="B633" s="14">
        <f t="shared" si="187"/>
        <v>1</v>
      </c>
      <c r="C633" s="9">
        <v>45163</v>
      </c>
      <c r="D633" s="3" t="s">
        <v>425</v>
      </c>
      <c r="E633" s="14" t="str">
        <f t="shared" si="191"/>
        <v>1337Isseta Marcelo1</v>
      </c>
      <c r="F633" s="119" t="s">
        <v>1337</v>
      </c>
      <c r="G633" s="119" t="s">
        <v>1338</v>
      </c>
      <c r="I633" s="10" t="s">
        <v>1339</v>
      </c>
      <c r="J633" s="14" t="str">
        <f t="shared" si="192"/>
        <v>Bajar tanque, desagotar y limpiar.</v>
      </c>
      <c r="K633" s="3" t="s">
        <v>1511</v>
      </c>
      <c r="L633" s="3">
        <v>1</v>
      </c>
      <c r="M633" s="10" t="s">
        <v>794</v>
      </c>
      <c r="N633" s="3" t="s">
        <v>101</v>
      </c>
      <c r="Q633" s="7">
        <f>+W633*0.8</f>
        <v>26400</v>
      </c>
      <c r="R633" s="7" t="s">
        <v>1479</v>
      </c>
      <c r="S633" s="8">
        <f>+(W633-Q633)/Q633</f>
        <v>0.25</v>
      </c>
      <c r="T633" s="11">
        <v>1</v>
      </c>
      <c r="W633" s="76">
        <v>33000</v>
      </c>
      <c r="X633" s="16">
        <f t="shared" si="186"/>
        <v>33000</v>
      </c>
      <c r="AC633" s="18">
        <f t="shared" si="193"/>
        <v>0</v>
      </c>
      <c r="AD633" s="19">
        <f t="shared" si="194"/>
        <v>0</v>
      </c>
      <c r="AE633" s="21">
        <f t="shared" si="188"/>
        <v>26400</v>
      </c>
      <c r="AF633" s="20">
        <f t="shared" si="195"/>
        <v>74108.666666666672</v>
      </c>
      <c r="AG633" s="20">
        <f t="shared" si="196"/>
        <v>137430</v>
      </c>
      <c r="AH633" s="20">
        <f t="shared" si="197"/>
        <v>200000</v>
      </c>
      <c r="AI633" s="20"/>
      <c r="AJ633" s="20"/>
      <c r="AK633" s="20">
        <f t="shared" si="198"/>
        <v>337430</v>
      </c>
      <c r="AL633" s="171"/>
    </row>
    <row r="634" spans="1:38" ht="15.75" customHeight="1" x14ac:dyDescent="0.25">
      <c r="A634" s="3">
        <v>1337</v>
      </c>
      <c r="B634" s="14">
        <f t="shared" si="187"/>
        <v>2</v>
      </c>
      <c r="C634" s="9">
        <f t="shared" ref="C634:C642" si="199">IF(A634=A633,C633,"")</f>
        <v>45163</v>
      </c>
      <c r="D634" s="3" t="str">
        <f t="shared" ref="D634:D642" si="200">IF(A634=A633,D633,"")</f>
        <v>Isseta Marcelo</v>
      </c>
      <c r="E634" s="14" t="str">
        <f t="shared" si="191"/>
        <v>1337Isseta Marcelo2</v>
      </c>
      <c r="I634" s="10" t="s">
        <v>1340</v>
      </c>
      <c r="J634" s="14" t="str">
        <f t="shared" si="192"/>
        <v>Bajar tanque, desagotar y limpiar. Limpieza y desubtrucción de aforador.</v>
      </c>
      <c r="L634" s="3">
        <v>1</v>
      </c>
      <c r="M634" s="10" t="s">
        <v>1347</v>
      </c>
      <c r="N634" s="3" t="s">
        <v>820</v>
      </c>
      <c r="Q634" s="7">
        <f>W634*0.8</f>
        <v>7400</v>
      </c>
      <c r="S634" s="8">
        <f>+(W634-Q634)/Q634</f>
        <v>0.25</v>
      </c>
      <c r="T634" s="11">
        <v>1</v>
      </c>
      <c r="W634" s="76">
        <v>9250</v>
      </c>
      <c r="X634" s="16">
        <f t="shared" si="186"/>
        <v>9250</v>
      </c>
      <c r="AC634" s="18">
        <f t="shared" si="193"/>
        <v>0</v>
      </c>
      <c r="AD634" s="19">
        <f t="shared" si="194"/>
        <v>0</v>
      </c>
      <c r="AE634" s="21">
        <f t="shared" si="188"/>
        <v>7400</v>
      </c>
      <c r="AF634" s="20">
        <f t="shared" si="195"/>
        <v>0</v>
      </c>
      <c r="AG634" s="20">
        <f t="shared" si="196"/>
        <v>0</v>
      </c>
      <c r="AH634" s="20">
        <f t="shared" si="197"/>
        <v>0</v>
      </c>
      <c r="AI634" s="20"/>
      <c r="AJ634" s="20"/>
      <c r="AK634" s="20">
        <f t="shared" si="198"/>
        <v>0</v>
      </c>
      <c r="AL634" s="171"/>
    </row>
    <row r="635" spans="1:38" ht="15.75" customHeight="1" x14ac:dyDescent="0.25">
      <c r="A635" s="3">
        <v>1337</v>
      </c>
      <c r="B635" s="14">
        <f t="shared" si="187"/>
        <v>3</v>
      </c>
      <c r="C635" s="9">
        <f t="shared" si="199"/>
        <v>45163</v>
      </c>
      <c r="D635" s="3" t="str">
        <f t="shared" si="200"/>
        <v>Isseta Marcelo</v>
      </c>
      <c r="E635" s="14" t="str">
        <f t="shared" si="191"/>
        <v>1337Isseta Marcelo3</v>
      </c>
      <c r="I635" s="10" t="s">
        <v>1341</v>
      </c>
      <c r="J635" s="14" t="str">
        <f t="shared" si="192"/>
        <v>Bajar tanque, desagotar y limpiar. Limpieza y desubtrucción de aforador. recambio bomba de nafta.</v>
      </c>
      <c r="L635" s="3">
        <v>1</v>
      </c>
      <c r="M635" s="10" t="s">
        <v>1348</v>
      </c>
      <c r="N635" s="3" t="s">
        <v>1354</v>
      </c>
      <c r="Q635" s="7">
        <f>W635</f>
        <v>4000</v>
      </c>
      <c r="S635" s="8">
        <v>0</v>
      </c>
      <c r="T635" s="11">
        <v>1</v>
      </c>
      <c r="W635" s="76">
        <v>4000</v>
      </c>
      <c r="X635" s="16">
        <f t="shared" si="186"/>
        <v>4000</v>
      </c>
      <c r="AC635" s="18">
        <f t="shared" si="193"/>
        <v>0</v>
      </c>
      <c r="AD635" s="19">
        <f t="shared" si="194"/>
        <v>0</v>
      </c>
      <c r="AE635" s="21">
        <f t="shared" si="188"/>
        <v>4000</v>
      </c>
      <c r="AF635" s="20">
        <f t="shared" si="195"/>
        <v>0</v>
      </c>
      <c r="AG635" s="20">
        <f t="shared" si="196"/>
        <v>0</v>
      </c>
      <c r="AH635" s="20">
        <f t="shared" si="197"/>
        <v>0</v>
      </c>
      <c r="AI635" s="20"/>
      <c r="AJ635" s="20"/>
      <c r="AK635" s="20">
        <f t="shared" si="198"/>
        <v>0</v>
      </c>
      <c r="AL635" s="171"/>
    </row>
    <row r="636" spans="1:38" ht="15.75" customHeight="1" x14ac:dyDescent="0.25">
      <c r="A636" s="3">
        <v>1337</v>
      </c>
      <c r="B636" s="14">
        <f t="shared" si="187"/>
        <v>4</v>
      </c>
      <c r="C636" s="9">
        <f t="shared" si="199"/>
        <v>45163</v>
      </c>
      <c r="D636" s="3" t="str">
        <f t="shared" si="200"/>
        <v>Isseta Marcelo</v>
      </c>
      <c r="E636" s="14" t="str">
        <f t="shared" si="191"/>
        <v>1337Isseta Marcelo4</v>
      </c>
      <c r="I636" s="10" t="s">
        <v>1342</v>
      </c>
      <c r="J636" s="14" t="str">
        <f t="shared" si="192"/>
        <v>Bajar tanque, desagotar y limpiar. Limpieza y desubtrucción de aforador. recambio bomba de nafta. Desubtrucción linea de combustible.</v>
      </c>
      <c r="L636" s="3">
        <v>1</v>
      </c>
      <c r="M636" s="10" t="s">
        <v>1355</v>
      </c>
      <c r="N636" s="3" t="s">
        <v>101</v>
      </c>
      <c r="Q636" s="7">
        <f>+W636*0.8</f>
        <v>7840</v>
      </c>
      <c r="S636" s="8">
        <f>+(W636-Q636)/Q636</f>
        <v>0.25</v>
      </c>
      <c r="T636" s="11">
        <v>1</v>
      </c>
      <c r="W636" s="76">
        <v>9800</v>
      </c>
      <c r="X636" s="16">
        <f t="shared" si="186"/>
        <v>9800</v>
      </c>
      <c r="Y636" s="3">
        <v>1</v>
      </c>
      <c r="AB636" s="4">
        <v>200000</v>
      </c>
      <c r="AC636" s="18">
        <f t="shared" si="193"/>
        <v>200000</v>
      </c>
      <c r="AD636" s="19">
        <f t="shared" si="194"/>
        <v>200000</v>
      </c>
      <c r="AE636" s="21">
        <f t="shared" si="188"/>
        <v>7840</v>
      </c>
      <c r="AF636" s="20">
        <f t="shared" si="195"/>
        <v>0</v>
      </c>
      <c r="AG636" s="20">
        <f t="shared" si="196"/>
        <v>0</v>
      </c>
      <c r="AH636" s="20">
        <f t="shared" si="197"/>
        <v>0</v>
      </c>
      <c r="AI636" s="20"/>
      <c r="AJ636" s="20"/>
      <c r="AK636" s="20">
        <f t="shared" si="198"/>
        <v>0</v>
      </c>
      <c r="AL636" s="171"/>
    </row>
    <row r="637" spans="1:38" ht="15.75" customHeight="1" x14ac:dyDescent="0.25">
      <c r="A637" s="3">
        <v>1337</v>
      </c>
      <c r="B637" s="14">
        <f t="shared" si="187"/>
        <v>5</v>
      </c>
      <c r="C637" s="9">
        <f t="shared" si="199"/>
        <v>45163</v>
      </c>
      <c r="D637" s="3" t="str">
        <f t="shared" si="200"/>
        <v>Isseta Marcelo</v>
      </c>
      <c r="E637" s="14" t="str">
        <f t="shared" ref="E637:E668" si="201">CONCATENATE(A637,D637,B637)</f>
        <v>1337Isseta Marcelo5</v>
      </c>
      <c r="I637" s="10" t="s">
        <v>1346</v>
      </c>
      <c r="J637" s="14" t="str">
        <f t="shared" si="192"/>
        <v>Bajar tanque, desagotar y limpiar. Limpieza y desubtrucción de aforador. recambio bomba de nafta. Desubtrucción linea de combustible. Remplazo y reacondicionamiento de rampa de inyectores y ramal.</v>
      </c>
      <c r="L637" s="3">
        <v>1</v>
      </c>
      <c r="M637" s="10" t="s">
        <v>1349</v>
      </c>
      <c r="N637" s="3" t="s">
        <v>101</v>
      </c>
      <c r="Q637" s="7">
        <f>+W637*0.8</f>
        <v>11840</v>
      </c>
      <c r="S637" s="8">
        <f>+(W637-Q637)/Q637</f>
        <v>0.25</v>
      </c>
      <c r="T637" s="11">
        <v>1</v>
      </c>
      <c r="W637" s="76">
        <v>14800</v>
      </c>
      <c r="X637" s="16">
        <f t="shared" si="186"/>
        <v>14800</v>
      </c>
      <c r="AC637" s="18">
        <f t="shared" si="193"/>
        <v>0</v>
      </c>
      <c r="AD637" s="19">
        <f t="shared" si="194"/>
        <v>200000</v>
      </c>
      <c r="AE637" s="21">
        <f t="shared" si="188"/>
        <v>11840</v>
      </c>
      <c r="AF637" s="20">
        <f t="shared" si="195"/>
        <v>0</v>
      </c>
      <c r="AG637" s="20">
        <f t="shared" si="196"/>
        <v>0</v>
      </c>
      <c r="AH637" s="20">
        <f t="shared" si="197"/>
        <v>0</v>
      </c>
      <c r="AI637" s="20"/>
      <c r="AJ637" s="20"/>
      <c r="AK637" s="20">
        <f t="shared" si="198"/>
        <v>0</v>
      </c>
      <c r="AL637" s="171"/>
    </row>
    <row r="638" spans="1:38" ht="15.75" customHeight="1" x14ac:dyDescent="0.25">
      <c r="A638" s="3">
        <v>1337</v>
      </c>
      <c r="B638" s="14">
        <f t="shared" si="187"/>
        <v>6</v>
      </c>
      <c r="C638" s="9">
        <f t="shared" si="199"/>
        <v>45163</v>
      </c>
      <c r="D638" s="3" t="str">
        <f t="shared" si="200"/>
        <v>Isseta Marcelo</v>
      </c>
      <c r="E638" s="14" t="str">
        <f t="shared" si="201"/>
        <v>1337Isseta Marcelo6</v>
      </c>
      <c r="I638" s="10" t="s">
        <v>1343</v>
      </c>
      <c r="J638" s="14" t="str">
        <f t="shared" si="192"/>
        <v>Bajar tanque, desagotar y limpiar. Limpieza y desubtrucción de aforador. recambio bomba de nafta. Desubtrucción linea de combustible. Remplazo y reacondicionamiento de rampa de inyectores y ramal. Remplazo de sensor de temperatura. Prueba de termostato remplazo de oringg y armado.</v>
      </c>
      <c r="L638" s="3">
        <v>1</v>
      </c>
      <c r="M638" s="10" t="s">
        <v>1350</v>
      </c>
      <c r="N638" s="3" t="s">
        <v>84</v>
      </c>
      <c r="Q638" s="7">
        <v>1800</v>
      </c>
      <c r="S638" s="8">
        <f>+(W638-Q638)/Q638</f>
        <v>2.1111111111111112</v>
      </c>
      <c r="T638" s="11">
        <v>1</v>
      </c>
      <c r="W638" s="76">
        <v>5600</v>
      </c>
      <c r="X638" s="16">
        <f t="shared" si="186"/>
        <v>5600</v>
      </c>
      <c r="AC638" s="18">
        <f t="shared" si="193"/>
        <v>0</v>
      </c>
      <c r="AD638" s="19">
        <f t="shared" si="194"/>
        <v>200000</v>
      </c>
      <c r="AE638" s="21">
        <f t="shared" si="188"/>
        <v>1800</v>
      </c>
      <c r="AF638" s="20">
        <f t="shared" si="195"/>
        <v>0</v>
      </c>
      <c r="AG638" s="20">
        <f t="shared" si="196"/>
        <v>0</v>
      </c>
      <c r="AH638" s="20">
        <f t="shared" si="197"/>
        <v>0</v>
      </c>
      <c r="AI638" s="20"/>
      <c r="AJ638" s="20"/>
      <c r="AK638" s="20">
        <f t="shared" si="198"/>
        <v>0</v>
      </c>
      <c r="AL638" s="171"/>
    </row>
    <row r="639" spans="1:38" ht="15.75" customHeight="1" x14ac:dyDescent="0.25">
      <c r="A639" s="3">
        <v>1337</v>
      </c>
      <c r="B639" s="14">
        <f t="shared" si="187"/>
        <v>7</v>
      </c>
      <c r="C639" s="9">
        <f t="shared" si="199"/>
        <v>45163</v>
      </c>
      <c r="D639" s="3" t="str">
        <f t="shared" si="200"/>
        <v>Isseta Marcelo</v>
      </c>
      <c r="E639" s="14" t="str">
        <f t="shared" si="201"/>
        <v>1337Isseta Marcelo7</v>
      </c>
      <c r="I639" s="10" t="s">
        <v>1344</v>
      </c>
      <c r="J639" s="14" t="str">
        <f t="shared" si="192"/>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v>
      </c>
      <c r="L639" s="3">
        <v>1</v>
      </c>
      <c r="M639" s="10" t="s">
        <v>1360</v>
      </c>
      <c r="N639" s="3" t="s">
        <v>84</v>
      </c>
      <c r="Q639" s="7">
        <v>2780</v>
      </c>
      <c r="S639" s="8">
        <f>+(W639-Q639)/Q639</f>
        <v>1.8057553956834533</v>
      </c>
      <c r="T639" s="11">
        <v>5</v>
      </c>
      <c r="W639" s="76">
        <v>7800</v>
      </c>
      <c r="X639" s="16">
        <f t="shared" si="186"/>
        <v>39000</v>
      </c>
      <c r="AC639" s="18">
        <f t="shared" si="193"/>
        <v>0</v>
      </c>
      <c r="AD639" s="19">
        <f t="shared" si="194"/>
        <v>200000</v>
      </c>
      <c r="AE639" s="21">
        <f t="shared" si="188"/>
        <v>13900</v>
      </c>
      <c r="AF639" s="20">
        <f t="shared" si="195"/>
        <v>0</v>
      </c>
      <c r="AG639" s="20">
        <f t="shared" si="196"/>
        <v>0</v>
      </c>
      <c r="AH639" s="20">
        <f t="shared" si="197"/>
        <v>0</v>
      </c>
      <c r="AI639" s="20"/>
      <c r="AJ639" s="20"/>
      <c r="AK639" s="20">
        <f t="shared" si="198"/>
        <v>0</v>
      </c>
      <c r="AL639" s="171"/>
    </row>
    <row r="640" spans="1:38" ht="15.75" customHeight="1" x14ac:dyDescent="0.25">
      <c r="A640" s="3">
        <v>1337</v>
      </c>
      <c r="B640" s="14">
        <f t="shared" si="187"/>
        <v>8</v>
      </c>
      <c r="C640" s="9">
        <f t="shared" si="199"/>
        <v>45163</v>
      </c>
      <c r="D640" s="3" t="str">
        <f t="shared" si="200"/>
        <v>Isseta Marcelo</v>
      </c>
      <c r="E640" s="14" t="str">
        <f t="shared" si="201"/>
        <v>1337Isseta Marcelo8</v>
      </c>
      <c r="I640" s="10" t="s">
        <v>1345</v>
      </c>
      <c r="J640" s="14" t="str">
        <f t="shared" si="192"/>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v>
      </c>
      <c r="L640" s="3">
        <v>1</v>
      </c>
      <c r="M640" s="10" t="s">
        <v>1351</v>
      </c>
      <c r="N640" s="3" t="s">
        <v>84</v>
      </c>
      <c r="Q640" s="76">
        <f>W640*0.8</f>
        <v>3552</v>
      </c>
      <c r="R640" s="3"/>
      <c r="S640" s="8">
        <f>+(W640-Q640)/Q640</f>
        <v>0.25</v>
      </c>
      <c r="T640" s="11">
        <v>2</v>
      </c>
      <c r="W640" s="76">
        <v>4440</v>
      </c>
      <c r="X640" s="16">
        <f t="shared" si="186"/>
        <v>8880</v>
      </c>
      <c r="AC640" s="18">
        <f t="shared" si="193"/>
        <v>0</v>
      </c>
      <c r="AD640" s="19">
        <f t="shared" si="194"/>
        <v>200000</v>
      </c>
      <c r="AE640" s="21">
        <f t="shared" si="188"/>
        <v>7104</v>
      </c>
      <c r="AF640" s="20">
        <f t="shared" si="195"/>
        <v>0</v>
      </c>
      <c r="AG640" s="20">
        <f t="shared" si="196"/>
        <v>0</v>
      </c>
      <c r="AH640" s="20">
        <f t="shared" si="197"/>
        <v>0</v>
      </c>
      <c r="AI640" s="20"/>
      <c r="AJ640" s="20"/>
      <c r="AK640" s="20">
        <f t="shared" si="198"/>
        <v>0</v>
      </c>
      <c r="AL640" s="171"/>
    </row>
    <row r="641" spans="1:38" ht="15.75" customHeight="1" x14ac:dyDescent="0.25">
      <c r="A641" s="3">
        <v>1337</v>
      </c>
      <c r="B641" s="14">
        <f t="shared" si="187"/>
        <v>9</v>
      </c>
      <c r="C641" s="9">
        <f t="shared" si="199"/>
        <v>45163</v>
      </c>
      <c r="D641" s="3" t="str">
        <f t="shared" si="200"/>
        <v>Isseta Marcelo</v>
      </c>
      <c r="E641" s="14" t="str">
        <f t="shared" si="201"/>
        <v>1337Isseta Marcelo9</v>
      </c>
      <c r="I641" s="10" t="s">
        <v>929</v>
      </c>
      <c r="J641" s="14" t="str">
        <f t="shared" si="192"/>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v>
      </c>
      <c r="L641" s="3">
        <v>1</v>
      </c>
      <c r="M641" s="10" t="s">
        <v>1352</v>
      </c>
      <c r="N641" s="3" t="s">
        <v>84</v>
      </c>
      <c r="Q641" s="7">
        <f>+W641/(1+S641)</f>
        <v>8166.666666666667</v>
      </c>
      <c r="R641" s="3"/>
      <c r="S641" s="8">
        <v>0.2</v>
      </c>
      <c r="T641" s="11">
        <v>1</v>
      </c>
      <c r="W641" s="76">
        <v>9800</v>
      </c>
      <c r="X641" s="16">
        <f t="shared" ref="X641:X704" si="202">W641*T641</f>
        <v>9800</v>
      </c>
      <c r="AC641" s="18">
        <f t="shared" si="193"/>
        <v>0</v>
      </c>
      <c r="AD641" s="19">
        <f t="shared" si="194"/>
        <v>200000</v>
      </c>
      <c r="AE641" s="21">
        <f t="shared" si="188"/>
        <v>8166.666666666667</v>
      </c>
      <c r="AF641" s="20">
        <f t="shared" si="195"/>
        <v>0</v>
      </c>
      <c r="AG641" s="20">
        <f t="shared" si="196"/>
        <v>0</v>
      </c>
      <c r="AH641" s="20">
        <f t="shared" si="197"/>
        <v>0</v>
      </c>
      <c r="AI641" s="20"/>
      <c r="AJ641" s="20"/>
      <c r="AK641" s="20">
        <f t="shared" si="198"/>
        <v>0</v>
      </c>
      <c r="AL641" s="171"/>
    </row>
    <row r="642" spans="1:38" ht="15.75" customHeight="1" x14ac:dyDescent="0.25">
      <c r="A642" s="3">
        <v>1337</v>
      </c>
      <c r="B642" s="14">
        <f t="shared" si="187"/>
        <v>10</v>
      </c>
      <c r="C642" s="9">
        <f t="shared" si="199"/>
        <v>45163</v>
      </c>
      <c r="D642" s="3" t="str">
        <f t="shared" si="200"/>
        <v>Isseta Marcelo</v>
      </c>
      <c r="E642" s="14" t="str">
        <f t="shared" si="201"/>
        <v>1337Isseta Marcelo10</v>
      </c>
      <c r="J642" s="14" t="str">
        <f t="shared" si="192"/>
        <v xml:space="preserve">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 </v>
      </c>
      <c r="L642" s="3">
        <v>1</v>
      </c>
      <c r="M642" s="10" t="s">
        <v>1353</v>
      </c>
      <c r="N642" s="3" t="s">
        <v>84</v>
      </c>
      <c r="Q642" s="7">
        <f>W642</f>
        <v>330</v>
      </c>
      <c r="S642" s="8">
        <v>0</v>
      </c>
      <c r="T642" s="11">
        <v>10</v>
      </c>
      <c r="W642" s="76">
        <v>330</v>
      </c>
      <c r="X642" s="16">
        <f t="shared" si="202"/>
        <v>3300</v>
      </c>
      <c r="AC642" s="18">
        <f t="shared" si="193"/>
        <v>0</v>
      </c>
      <c r="AD642" s="19">
        <f t="shared" si="194"/>
        <v>200000</v>
      </c>
      <c r="AE642" s="21">
        <f t="shared" si="188"/>
        <v>3300</v>
      </c>
      <c r="AF642" s="20">
        <f t="shared" si="195"/>
        <v>0</v>
      </c>
      <c r="AG642" s="20">
        <f t="shared" si="196"/>
        <v>0</v>
      </c>
      <c r="AH642" s="20">
        <f t="shared" si="197"/>
        <v>0</v>
      </c>
      <c r="AI642" s="20"/>
      <c r="AJ642" s="20"/>
      <c r="AK642" s="20">
        <f t="shared" si="198"/>
        <v>0</v>
      </c>
      <c r="AL642" s="171"/>
    </row>
    <row r="643" spans="1:38" ht="15.75" customHeight="1" x14ac:dyDescent="0.25">
      <c r="A643" s="3">
        <v>1337</v>
      </c>
      <c r="B643" s="14">
        <f t="shared" si="187"/>
        <v>11</v>
      </c>
      <c r="C643" s="9">
        <v>45163</v>
      </c>
      <c r="D643" s="3" t="s">
        <v>425</v>
      </c>
      <c r="E643" s="14" t="str">
        <f t="shared" si="201"/>
        <v>1337Isseta Marcelo11</v>
      </c>
      <c r="I643" s="10" t="s">
        <v>1357</v>
      </c>
      <c r="J643" s="14" t="str">
        <f t="shared" si="192"/>
        <v xml:space="preserve">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  Puesta en marcha. Lavado del interior del block del motor parte de aceite. </v>
      </c>
      <c r="L643" s="3">
        <v>1</v>
      </c>
      <c r="S643" s="8"/>
      <c r="W643" s="76"/>
      <c r="X643" s="16">
        <f t="shared" si="202"/>
        <v>0</v>
      </c>
      <c r="AC643" s="18">
        <f t="shared" si="193"/>
        <v>0</v>
      </c>
      <c r="AD643" s="19">
        <f t="shared" si="194"/>
        <v>200000</v>
      </c>
      <c r="AE643" s="21">
        <f t="shared" si="188"/>
        <v>0</v>
      </c>
      <c r="AF643" s="20">
        <f t="shared" si="195"/>
        <v>0</v>
      </c>
      <c r="AG643" s="20">
        <f t="shared" si="196"/>
        <v>0</v>
      </c>
      <c r="AH643" s="20">
        <f t="shared" si="197"/>
        <v>0</v>
      </c>
      <c r="AI643" s="20"/>
      <c r="AJ643" s="20"/>
      <c r="AK643" s="20">
        <f t="shared" si="198"/>
        <v>0</v>
      </c>
      <c r="AL643" s="171"/>
    </row>
    <row r="644" spans="1:38" ht="15.75" customHeight="1" x14ac:dyDescent="0.25">
      <c r="A644" s="3">
        <v>1337</v>
      </c>
      <c r="B644" s="14">
        <f t="shared" ref="B644:B707" si="203">IF(A644=A643,B643+1,1)</f>
        <v>12</v>
      </c>
      <c r="C644" s="9">
        <v>45163</v>
      </c>
      <c r="D644" s="3" t="s">
        <v>425</v>
      </c>
      <c r="E644" s="14" t="str">
        <f t="shared" si="201"/>
        <v>1337Isseta Marcelo12</v>
      </c>
      <c r="I644" s="10" t="s">
        <v>1358</v>
      </c>
      <c r="J644" s="14" t="str">
        <f t="shared" si="192"/>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  Puesta en marcha. Lavado del interior del block del motor parte de aceite.  Control de bujías de encendido, de bobina.</v>
      </c>
      <c r="L644" s="3">
        <v>1</v>
      </c>
      <c r="S644" s="8"/>
      <c r="W644" s="76"/>
      <c r="X644" s="16">
        <f t="shared" si="202"/>
        <v>0</v>
      </c>
      <c r="AC644" s="18">
        <f t="shared" si="193"/>
        <v>0</v>
      </c>
      <c r="AD644" s="19">
        <f t="shared" si="194"/>
        <v>200000</v>
      </c>
      <c r="AE644" s="21">
        <f t="shared" ref="AE644:AE707" si="204">+(Q644)*T644</f>
        <v>0</v>
      </c>
      <c r="AF644" s="20">
        <f t="shared" si="195"/>
        <v>0</v>
      </c>
      <c r="AG644" s="20">
        <f t="shared" si="196"/>
        <v>0</v>
      </c>
      <c r="AH644" s="20">
        <f t="shared" si="197"/>
        <v>0</v>
      </c>
      <c r="AI644" s="20"/>
      <c r="AJ644" s="20"/>
      <c r="AK644" s="20">
        <f t="shared" si="198"/>
        <v>0</v>
      </c>
      <c r="AL644" s="171"/>
    </row>
    <row r="645" spans="1:38" ht="15.75" customHeight="1" x14ac:dyDescent="0.25">
      <c r="A645" s="3">
        <v>1337</v>
      </c>
      <c r="B645" s="14">
        <f t="shared" si="203"/>
        <v>13</v>
      </c>
      <c r="C645" s="9">
        <f>IF(A645=A644,C644,"")</f>
        <v>45163</v>
      </c>
      <c r="D645" s="3" t="str">
        <f>IF(A645=A644,D644,"")</f>
        <v>Isseta Marcelo</v>
      </c>
      <c r="E645" s="14" t="str">
        <f t="shared" si="201"/>
        <v>1337Isseta Marcelo13</v>
      </c>
      <c r="I645" s="10" t="s">
        <v>1359</v>
      </c>
      <c r="J645" s="14" t="str">
        <f t="shared" si="192"/>
        <v>Bajar tanque, desagotar y limpiar. Limpieza y desubtrucción de aforador. recambio bomba de nafta. Desubtrucción linea de combustible. Remplazo y reacondicionamiento de rampa de inyectores y ramal. Remplazo de sensor de temperatura. Prueba de termostato remplazo de oringg y armado. Reacondicionamiento admisión y ramal principal. Reacondicionamiento tapa de válvula ( pico quebrado y pcv) Cambio de aceite y filtros.  Puesta en marcha. Lavado del interior del block del motor parte de aceite.  Control de bujías de encendido, de bobina. Completar nivel de aceite en caja de velocidad.</v>
      </c>
      <c r="L645" s="3">
        <v>1</v>
      </c>
      <c r="S645" s="8"/>
      <c r="W645" s="76"/>
      <c r="X645" s="16">
        <f t="shared" si="202"/>
        <v>0</v>
      </c>
      <c r="AC645" s="18">
        <f t="shared" si="193"/>
        <v>0</v>
      </c>
      <c r="AD645" s="19">
        <f t="shared" si="194"/>
        <v>200000</v>
      </c>
      <c r="AE645" s="21">
        <f t="shared" si="204"/>
        <v>0</v>
      </c>
      <c r="AF645" s="20">
        <f t="shared" si="195"/>
        <v>0</v>
      </c>
      <c r="AG645" s="20">
        <f t="shared" si="196"/>
        <v>0</v>
      </c>
      <c r="AH645" s="20">
        <f t="shared" si="197"/>
        <v>0</v>
      </c>
      <c r="AI645" s="20"/>
      <c r="AJ645" s="20"/>
      <c r="AK645" s="20">
        <f t="shared" si="198"/>
        <v>0</v>
      </c>
      <c r="AL645" s="171"/>
    </row>
    <row r="646" spans="1:38" ht="15.75" customHeight="1" x14ac:dyDescent="0.25">
      <c r="A646" s="3">
        <v>1338</v>
      </c>
      <c r="B646" s="14">
        <f t="shared" si="203"/>
        <v>1</v>
      </c>
      <c r="C646" s="9">
        <v>45164</v>
      </c>
      <c r="D646" s="3" t="s">
        <v>615</v>
      </c>
      <c r="E646" s="14" t="str">
        <f t="shared" si="201"/>
        <v>1338Stap Carlos1</v>
      </c>
      <c r="F646" s="119" t="s">
        <v>1356</v>
      </c>
      <c r="G646" s="119" t="s">
        <v>1187</v>
      </c>
      <c r="H646" s="119">
        <v>635469</v>
      </c>
      <c r="I646" s="10" t="s">
        <v>121</v>
      </c>
      <c r="J646" s="14" t="str">
        <f t="shared" si="192"/>
        <v>Service cambio de aceite y filtros.</v>
      </c>
      <c r="K646" s="3" t="s">
        <v>1512</v>
      </c>
      <c r="L646" s="3">
        <v>1</v>
      </c>
      <c r="M646" s="10" t="s">
        <v>222</v>
      </c>
      <c r="N646" s="3" t="s">
        <v>84</v>
      </c>
      <c r="Q646" s="7">
        <v>2780</v>
      </c>
      <c r="R646" s="7" t="s">
        <v>1478</v>
      </c>
      <c r="S646" s="8">
        <f t="shared" ref="S646:S652" si="205">+(W646-Q646)/Q646</f>
        <v>1.8057553956834533</v>
      </c>
      <c r="T646" s="11">
        <v>7.5</v>
      </c>
      <c r="W646" s="76">
        <v>7800</v>
      </c>
      <c r="X646" s="16">
        <f t="shared" si="202"/>
        <v>58500</v>
      </c>
      <c r="AC646" s="18">
        <f t="shared" si="193"/>
        <v>0</v>
      </c>
      <c r="AD646" s="19">
        <f t="shared" si="194"/>
        <v>0</v>
      </c>
      <c r="AE646" s="21">
        <f t="shared" si="204"/>
        <v>20850</v>
      </c>
      <c r="AF646" s="20">
        <f t="shared" si="195"/>
        <v>13580</v>
      </c>
      <c r="AG646" s="20">
        <f t="shared" si="196"/>
        <v>88900</v>
      </c>
      <c r="AH646" s="20">
        <f t="shared" si="197"/>
        <v>22000</v>
      </c>
      <c r="AI646" s="20"/>
      <c r="AJ646" s="20"/>
      <c r="AK646" s="20">
        <f t="shared" si="198"/>
        <v>110900</v>
      </c>
      <c r="AL646" s="171"/>
    </row>
    <row r="647" spans="1:38" ht="15.75" customHeight="1" x14ac:dyDescent="0.25">
      <c r="A647" s="3">
        <v>1338</v>
      </c>
      <c r="B647" s="14">
        <f t="shared" si="203"/>
        <v>2</v>
      </c>
      <c r="C647" s="9">
        <f>IF(A647=A646,C646,"")</f>
        <v>45164</v>
      </c>
      <c r="D647" s="3" t="str">
        <f>IF(A647=A646,D646,"")</f>
        <v>Stap Carlos</v>
      </c>
      <c r="E647" s="14" t="str">
        <f t="shared" si="201"/>
        <v>1338Stap Carlos2</v>
      </c>
      <c r="I647" s="10" t="s">
        <v>111</v>
      </c>
      <c r="J647" s="14" t="str">
        <f t="shared" si="192"/>
        <v>Service cambio de aceite y filtros. Control general del vehículo.</v>
      </c>
      <c r="L647" s="3">
        <v>1</v>
      </c>
      <c r="M647" s="10" t="s">
        <v>21</v>
      </c>
      <c r="N647" s="3" t="s">
        <v>84</v>
      </c>
      <c r="Q647" s="7">
        <v>1800</v>
      </c>
      <c r="S647" s="8">
        <f t="shared" si="205"/>
        <v>4.166666666666667</v>
      </c>
      <c r="T647" s="11">
        <v>1</v>
      </c>
      <c r="W647" s="76">
        <v>9300</v>
      </c>
      <c r="X647" s="16">
        <f t="shared" si="202"/>
        <v>9300</v>
      </c>
      <c r="Y647" s="3">
        <v>1</v>
      </c>
      <c r="AB647" s="4">
        <v>22000</v>
      </c>
      <c r="AC647" s="18">
        <f t="shared" si="193"/>
        <v>22000</v>
      </c>
      <c r="AD647" s="19">
        <f t="shared" si="194"/>
        <v>22000</v>
      </c>
      <c r="AE647" s="21">
        <f t="shared" si="204"/>
        <v>1800</v>
      </c>
      <c r="AF647" s="20">
        <f t="shared" si="195"/>
        <v>0</v>
      </c>
      <c r="AG647" s="20">
        <f t="shared" si="196"/>
        <v>0</v>
      </c>
      <c r="AH647" s="20">
        <f t="shared" si="197"/>
        <v>0</v>
      </c>
      <c r="AI647" s="20"/>
      <c r="AJ647" s="20"/>
      <c r="AK647" s="20">
        <f t="shared" si="198"/>
        <v>0</v>
      </c>
      <c r="AL647" s="171"/>
    </row>
    <row r="648" spans="1:38" ht="15.75" customHeight="1" x14ac:dyDescent="0.25">
      <c r="A648" s="3">
        <v>1338</v>
      </c>
      <c r="B648" s="14">
        <f t="shared" si="203"/>
        <v>3</v>
      </c>
      <c r="C648" s="9">
        <f>IF(A648=A647,C647,"")</f>
        <v>45164</v>
      </c>
      <c r="D648" s="3" t="str">
        <f>IF(A648=A647,D647,"")</f>
        <v>Stap Carlos</v>
      </c>
      <c r="E648" s="14" t="str">
        <f t="shared" si="201"/>
        <v>1338Stap Carlos3</v>
      </c>
      <c r="J648" s="14" t="str">
        <f t="shared" si="192"/>
        <v xml:space="preserve">Service cambio de aceite y filtros. Control general del vehículo. </v>
      </c>
      <c r="L648" s="3">
        <v>1</v>
      </c>
      <c r="M648" s="10" t="s">
        <v>19</v>
      </c>
      <c r="N648" s="3" t="s">
        <v>84</v>
      </c>
      <c r="Q648" s="7">
        <v>6600</v>
      </c>
      <c r="S648" s="8">
        <f t="shared" si="205"/>
        <v>1.0303030303030303</v>
      </c>
      <c r="T648" s="11">
        <v>1</v>
      </c>
      <c r="W648" s="76">
        <v>13400</v>
      </c>
      <c r="X648" s="16">
        <f t="shared" si="202"/>
        <v>13400</v>
      </c>
      <c r="AC648" s="18">
        <f t="shared" si="193"/>
        <v>0</v>
      </c>
      <c r="AD648" s="19">
        <f t="shared" si="194"/>
        <v>22000</v>
      </c>
      <c r="AE648" s="21">
        <f t="shared" si="204"/>
        <v>6600</v>
      </c>
      <c r="AF648" s="20">
        <f t="shared" si="195"/>
        <v>0</v>
      </c>
      <c r="AG648" s="20">
        <f t="shared" si="196"/>
        <v>0</v>
      </c>
      <c r="AH648" s="20">
        <f t="shared" si="197"/>
        <v>0</v>
      </c>
      <c r="AI648" s="20"/>
      <c r="AJ648" s="20"/>
      <c r="AK648" s="20">
        <f t="shared" si="198"/>
        <v>0</v>
      </c>
      <c r="AL648" s="171"/>
    </row>
    <row r="649" spans="1:38" ht="15.75" customHeight="1" x14ac:dyDescent="0.25">
      <c r="A649" s="3">
        <v>1338</v>
      </c>
      <c r="B649" s="14">
        <f t="shared" si="203"/>
        <v>4</v>
      </c>
      <c r="C649" s="9">
        <f>IF(A649=A648,C648,"")</f>
        <v>45164</v>
      </c>
      <c r="D649" s="3" t="str">
        <f>IF(A649=A648,D648,"")</f>
        <v>Stap Carlos</v>
      </c>
      <c r="E649" s="14" t="str">
        <f t="shared" si="201"/>
        <v>1338Stap Carlos4</v>
      </c>
      <c r="J649" s="14" t="str">
        <f t="shared" si="192"/>
        <v xml:space="preserve">Service cambio de aceite y filtros. Control general del vehículo.  </v>
      </c>
      <c r="L649" s="3">
        <v>1</v>
      </c>
      <c r="M649" s="10" t="s">
        <v>684</v>
      </c>
      <c r="N649" s="3" t="s">
        <v>84</v>
      </c>
      <c r="Q649" s="7">
        <v>2400</v>
      </c>
      <c r="S649" s="8">
        <f t="shared" si="205"/>
        <v>2.2083333333333335</v>
      </c>
      <c r="T649" s="11">
        <v>1</v>
      </c>
      <c r="W649" s="76">
        <v>7700</v>
      </c>
      <c r="X649" s="16">
        <f t="shared" si="202"/>
        <v>7700</v>
      </c>
      <c r="AC649" s="18">
        <f t="shared" si="193"/>
        <v>0</v>
      </c>
      <c r="AD649" s="19">
        <f t="shared" si="194"/>
        <v>22000</v>
      </c>
      <c r="AE649" s="21">
        <f t="shared" si="204"/>
        <v>2400</v>
      </c>
      <c r="AF649" s="20">
        <f t="shared" si="195"/>
        <v>0</v>
      </c>
      <c r="AG649" s="20">
        <f t="shared" si="196"/>
        <v>0</v>
      </c>
      <c r="AH649" s="20">
        <f t="shared" si="197"/>
        <v>0</v>
      </c>
      <c r="AI649" s="20"/>
      <c r="AJ649" s="20"/>
      <c r="AK649" s="20">
        <f t="shared" si="198"/>
        <v>0</v>
      </c>
      <c r="AL649" s="171"/>
    </row>
    <row r="650" spans="1:38" ht="15.75" customHeight="1" x14ac:dyDescent="0.25">
      <c r="A650" s="3">
        <v>1339</v>
      </c>
      <c r="B650" s="14">
        <f t="shared" si="203"/>
        <v>1</v>
      </c>
      <c r="C650" s="9">
        <v>45166</v>
      </c>
      <c r="D650" s="3" t="s">
        <v>670</v>
      </c>
      <c r="E650" s="14" t="str">
        <f t="shared" si="201"/>
        <v>1339Weizek Susana1</v>
      </c>
      <c r="F650" s="119" t="s">
        <v>823</v>
      </c>
      <c r="G650" s="119" t="s">
        <v>1361</v>
      </c>
      <c r="H650" s="119">
        <v>214616</v>
      </c>
      <c r="I650" s="10" t="s">
        <v>1362</v>
      </c>
      <c r="J650" s="14" t="str">
        <f t="shared" si="192"/>
        <v>Cambio de ambos bujes de parrilla.</v>
      </c>
      <c r="K650" s="3" t="s">
        <v>1512</v>
      </c>
      <c r="L650" s="3">
        <v>1</v>
      </c>
      <c r="M650" s="10" t="s">
        <v>1364</v>
      </c>
      <c r="N650" s="3" t="s">
        <v>101</v>
      </c>
      <c r="Q650" s="7">
        <f>+W650*0.8</f>
        <v>6800</v>
      </c>
      <c r="R650" s="7" t="s">
        <v>1479</v>
      </c>
      <c r="S650" s="8">
        <f t="shared" si="205"/>
        <v>0.25</v>
      </c>
      <c r="T650" s="11">
        <v>2</v>
      </c>
      <c r="W650" s="76">
        <v>8500</v>
      </c>
      <c r="X650" s="16">
        <f t="shared" si="202"/>
        <v>17000</v>
      </c>
      <c r="Y650" s="3">
        <v>1</v>
      </c>
      <c r="AB650" s="4">
        <v>35000</v>
      </c>
      <c r="AC650" s="18">
        <f t="shared" si="193"/>
        <v>35000</v>
      </c>
      <c r="AD650" s="19">
        <f t="shared" si="194"/>
        <v>35000</v>
      </c>
      <c r="AE650" s="21">
        <f t="shared" si="204"/>
        <v>13600</v>
      </c>
      <c r="AF650" s="20">
        <f t="shared" si="195"/>
        <v>15687</v>
      </c>
      <c r="AG650" s="20">
        <f t="shared" si="196"/>
        <v>39690</v>
      </c>
      <c r="AH650" s="20">
        <f t="shared" si="197"/>
        <v>35000</v>
      </c>
      <c r="AI650" s="20"/>
      <c r="AJ650" s="20"/>
      <c r="AK650" s="20">
        <f t="shared" si="198"/>
        <v>74690</v>
      </c>
      <c r="AL650" s="171"/>
    </row>
    <row r="651" spans="1:38" ht="15.75" customHeight="1" x14ac:dyDescent="0.25">
      <c r="A651" s="3">
        <v>1339</v>
      </c>
      <c r="B651" s="14">
        <f t="shared" si="203"/>
        <v>2</v>
      </c>
      <c r="C651" s="9">
        <f>IF(A651=A650,C650,"")</f>
        <v>45166</v>
      </c>
      <c r="D651" s="3" t="str">
        <f>IF(A651=A650,D650,"")</f>
        <v>Weizek Susana</v>
      </c>
      <c r="E651" s="14" t="str">
        <f t="shared" si="201"/>
        <v>1339Weizek Susana2</v>
      </c>
      <c r="I651" s="10" t="s">
        <v>752</v>
      </c>
      <c r="J651" s="14" t="str">
        <f t="shared" si="192"/>
        <v>Cambio de ambos bujes de parrilla. Regular convergencia.</v>
      </c>
      <c r="L651" s="3">
        <v>1</v>
      </c>
      <c r="M651" s="10" t="s">
        <v>1365</v>
      </c>
      <c r="N651" s="3" t="s">
        <v>101</v>
      </c>
      <c r="Q651" s="7">
        <f>+W651*0.8</f>
        <v>7360</v>
      </c>
      <c r="S651" s="8">
        <f t="shared" si="205"/>
        <v>0.25</v>
      </c>
      <c r="T651" s="11">
        <v>2</v>
      </c>
      <c r="W651" s="76">
        <v>9200</v>
      </c>
      <c r="X651" s="16">
        <f t="shared" si="202"/>
        <v>18400</v>
      </c>
      <c r="AC651" s="18">
        <f t="shared" si="193"/>
        <v>0</v>
      </c>
      <c r="AD651" s="19">
        <f t="shared" si="194"/>
        <v>35000</v>
      </c>
      <c r="AE651" s="21">
        <f t="shared" si="204"/>
        <v>14720</v>
      </c>
      <c r="AF651" s="20">
        <f t="shared" si="195"/>
        <v>0</v>
      </c>
      <c r="AG651" s="20">
        <f t="shared" si="196"/>
        <v>0</v>
      </c>
      <c r="AH651" s="20">
        <f t="shared" si="197"/>
        <v>0</v>
      </c>
      <c r="AI651" s="20"/>
      <c r="AJ651" s="20"/>
      <c r="AK651" s="20">
        <f t="shared" si="198"/>
        <v>0</v>
      </c>
      <c r="AL651" s="171"/>
    </row>
    <row r="652" spans="1:38" ht="15.75" customHeight="1" x14ac:dyDescent="0.25">
      <c r="A652" s="3">
        <v>1339</v>
      </c>
      <c r="B652" s="14">
        <f t="shared" si="203"/>
        <v>3</v>
      </c>
      <c r="C652" s="9">
        <f>IF(A652=A651,C651,"")</f>
        <v>45166</v>
      </c>
      <c r="D652" s="3" t="str">
        <f>IF(A652=A651,D651,"")</f>
        <v>Weizek Susana</v>
      </c>
      <c r="E652" s="14" t="str">
        <f t="shared" si="201"/>
        <v>1339Weizek Susana3</v>
      </c>
      <c r="I652" s="10" t="s">
        <v>1363</v>
      </c>
      <c r="J652" s="14" t="str">
        <f t="shared" si="192"/>
        <v>Cambio de ambos bujes de parrilla. Regular convergencia. Desarmar suspensión delantera de ambos lados .</v>
      </c>
      <c r="L652" s="3">
        <v>1</v>
      </c>
      <c r="M652" s="10" t="s">
        <v>1367</v>
      </c>
      <c r="N652" s="3" t="s">
        <v>84</v>
      </c>
      <c r="Q652" s="7">
        <v>1527</v>
      </c>
      <c r="S652" s="8">
        <f t="shared" si="205"/>
        <v>1.8094302554027506</v>
      </c>
      <c r="T652" s="11">
        <v>1</v>
      </c>
      <c r="W652" s="76">
        <v>4290</v>
      </c>
      <c r="X652" s="16">
        <f t="shared" si="202"/>
        <v>4290</v>
      </c>
      <c r="AC652" s="18">
        <f t="shared" si="193"/>
        <v>0</v>
      </c>
      <c r="AD652" s="19">
        <f t="shared" si="194"/>
        <v>35000</v>
      </c>
      <c r="AE652" s="21">
        <f t="shared" si="204"/>
        <v>1527</v>
      </c>
      <c r="AF652" s="20">
        <f t="shared" si="195"/>
        <v>0</v>
      </c>
      <c r="AG652" s="20">
        <f t="shared" si="196"/>
        <v>0</v>
      </c>
      <c r="AH652" s="20">
        <f t="shared" si="197"/>
        <v>0</v>
      </c>
      <c r="AI652" s="20"/>
      <c r="AJ652" s="20"/>
      <c r="AK652" s="20">
        <f t="shared" si="198"/>
        <v>0</v>
      </c>
      <c r="AL652" s="171"/>
    </row>
    <row r="653" spans="1:38" ht="15.75" customHeight="1" x14ac:dyDescent="0.25">
      <c r="A653" s="3">
        <v>1339</v>
      </c>
      <c r="B653" s="14">
        <f t="shared" si="203"/>
        <v>4</v>
      </c>
      <c r="C653" s="9">
        <f>IF(A653=A652,C652,"")</f>
        <v>45166</v>
      </c>
      <c r="D653" s="3" t="str">
        <f>IF(A653=A652,D652,"")</f>
        <v>Weizek Susana</v>
      </c>
      <c r="E653" s="14" t="str">
        <f t="shared" si="201"/>
        <v>1339Weizek Susana4</v>
      </c>
      <c r="I653" s="10" t="s">
        <v>1366</v>
      </c>
      <c r="J653" s="14" t="str">
        <f t="shared" si="192"/>
        <v>Cambio de ambos bujes de parrilla. Regular convergencia. Desarmar suspensión delantera de ambos lados . Sacar ambas parrillas inferiores, reparar las mismas con bujes nuevos. Armado total.</v>
      </c>
      <c r="L653" s="3">
        <v>1</v>
      </c>
      <c r="S653" s="8"/>
      <c r="W653" s="76"/>
      <c r="X653" s="16">
        <f t="shared" si="202"/>
        <v>0</v>
      </c>
      <c r="AC653" s="18">
        <f t="shared" si="193"/>
        <v>0</v>
      </c>
      <c r="AD653" s="19">
        <f t="shared" si="194"/>
        <v>35000</v>
      </c>
      <c r="AE653" s="21">
        <f t="shared" si="204"/>
        <v>0</v>
      </c>
      <c r="AF653" s="20">
        <f t="shared" si="195"/>
        <v>0</v>
      </c>
      <c r="AG653" s="20">
        <f t="shared" si="196"/>
        <v>0</v>
      </c>
      <c r="AH653" s="20">
        <f t="shared" si="197"/>
        <v>0</v>
      </c>
      <c r="AI653" s="20"/>
      <c r="AJ653" s="20"/>
      <c r="AK653" s="20">
        <f t="shared" si="198"/>
        <v>0</v>
      </c>
      <c r="AL653" s="171"/>
    </row>
    <row r="654" spans="1:38" ht="15.75" customHeight="1" x14ac:dyDescent="0.25">
      <c r="A654" s="3">
        <v>1340</v>
      </c>
      <c r="B654" s="14">
        <f t="shared" si="203"/>
        <v>1</v>
      </c>
      <c r="C654" s="9">
        <v>45167</v>
      </c>
      <c r="D654" s="3" t="s">
        <v>1373</v>
      </c>
      <c r="E654" s="14" t="str">
        <f t="shared" si="201"/>
        <v>1340Anconetani Teresa1</v>
      </c>
      <c r="F654" s="119" t="s">
        <v>1374</v>
      </c>
      <c r="G654" s="119" t="s">
        <v>1375</v>
      </c>
      <c r="H654" s="119">
        <v>39000</v>
      </c>
      <c r="I654" s="10" t="s">
        <v>1376</v>
      </c>
      <c r="J654" s="14" t="str">
        <f t="shared" si="192"/>
        <v>Cambiar bujías de precalentamiento y ajustar correa poliv.</v>
      </c>
      <c r="L654" s="3">
        <v>1</v>
      </c>
      <c r="M654" s="10" t="s">
        <v>1377</v>
      </c>
      <c r="N654" s="3" t="s">
        <v>208</v>
      </c>
      <c r="Q654" s="7">
        <f>+W654*0.8</f>
        <v>4648</v>
      </c>
      <c r="R654" s="7" t="s">
        <v>1479</v>
      </c>
      <c r="S654" s="8">
        <f>+(W654-Q654)/Q654</f>
        <v>0.25</v>
      </c>
      <c r="T654" s="11">
        <v>4</v>
      </c>
      <c r="W654" s="76">
        <v>5810</v>
      </c>
      <c r="X654" s="16">
        <f t="shared" si="202"/>
        <v>23240</v>
      </c>
      <c r="Y654" s="3">
        <v>1</v>
      </c>
      <c r="AB654" s="4">
        <v>10000</v>
      </c>
      <c r="AC654" s="18">
        <f t="shared" si="193"/>
        <v>10000</v>
      </c>
      <c r="AD654" s="19">
        <f t="shared" si="194"/>
        <v>10000</v>
      </c>
      <c r="AE654" s="21">
        <f t="shared" si="204"/>
        <v>18592</v>
      </c>
      <c r="AF654" s="20">
        <f t="shared" si="195"/>
        <v>4648</v>
      </c>
      <c r="AG654" s="20">
        <f t="shared" si="196"/>
        <v>23240</v>
      </c>
      <c r="AH654" s="20">
        <f t="shared" si="197"/>
        <v>10000</v>
      </c>
      <c r="AI654" s="20"/>
      <c r="AJ654" s="20"/>
      <c r="AK654" s="20">
        <f t="shared" si="198"/>
        <v>33240</v>
      </c>
      <c r="AL654" s="171"/>
    </row>
    <row r="655" spans="1:38" ht="15.75" customHeight="1" x14ac:dyDescent="0.25">
      <c r="A655" s="3">
        <v>1341</v>
      </c>
      <c r="B655" s="14">
        <f t="shared" si="203"/>
        <v>1</v>
      </c>
      <c r="C655" s="9">
        <v>45167</v>
      </c>
      <c r="D655" s="3" t="s">
        <v>116</v>
      </c>
      <c r="E655" s="14" t="str">
        <f t="shared" si="201"/>
        <v>1341Transporte Palloni1</v>
      </c>
      <c r="F655" s="119" t="s">
        <v>942</v>
      </c>
      <c r="G655" s="119" t="s">
        <v>1378</v>
      </c>
      <c r="I655" s="10" t="s">
        <v>881</v>
      </c>
      <c r="J655" s="14" t="str">
        <f t="shared" si="192"/>
        <v>Cambiar pastillas de freno.</v>
      </c>
      <c r="L655" s="3">
        <v>1</v>
      </c>
      <c r="R655" s="7" t="s">
        <v>1479</v>
      </c>
      <c r="S655" s="8"/>
      <c r="W655" s="76"/>
      <c r="X655" s="16">
        <f t="shared" si="202"/>
        <v>0</v>
      </c>
      <c r="Y655" s="3">
        <v>1</v>
      </c>
      <c r="AB655" s="4">
        <v>7000</v>
      </c>
      <c r="AC655" s="18">
        <f t="shared" si="193"/>
        <v>7000</v>
      </c>
      <c r="AD655" s="19">
        <f t="shared" si="194"/>
        <v>7000</v>
      </c>
      <c r="AE655" s="21">
        <f t="shared" si="204"/>
        <v>0</v>
      </c>
      <c r="AF655" s="20">
        <f t="shared" si="195"/>
        <v>0</v>
      </c>
      <c r="AG655" s="20">
        <f t="shared" si="196"/>
        <v>0</v>
      </c>
      <c r="AH655" s="20">
        <f t="shared" si="197"/>
        <v>7000</v>
      </c>
      <c r="AI655" s="20"/>
      <c r="AJ655" s="20"/>
      <c r="AK655" s="20">
        <f t="shared" si="198"/>
        <v>7000</v>
      </c>
      <c r="AL655" s="171"/>
    </row>
    <row r="656" spans="1:38" ht="15.75" customHeight="1" x14ac:dyDescent="0.25">
      <c r="A656" s="3">
        <v>1342</v>
      </c>
      <c r="B656" s="14">
        <f t="shared" si="203"/>
        <v>1</v>
      </c>
      <c r="C656" s="9">
        <v>45167</v>
      </c>
      <c r="D656" s="3" t="s">
        <v>1385</v>
      </c>
      <c r="E656" s="14" t="str">
        <f t="shared" si="201"/>
        <v>1342Feraudo Roberto1</v>
      </c>
      <c r="F656" s="119" t="s">
        <v>1386</v>
      </c>
      <c r="G656" s="119" t="s">
        <v>1387</v>
      </c>
      <c r="H656" s="119">
        <v>141529</v>
      </c>
      <c r="I656" s="10" t="s">
        <v>1388</v>
      </c>
      <c r="J656" s="14" t="str">
        <f t="shared" si="192"/>
        <v>Service cambio de aceite y filtros</v>
      </c>
      <c r="L656" s="3">
        <v>1</v>
      </c>
      <c r="M656" s="10" t="s">
        <v>222</v>
      </c>
      <c r="N656" s="3" t="s">
        <v>84</v>
      </c>
      <c r="Q656" s="7">
        <v>2780</v>
      </c>
      <c r="R656" s="7" t="s">
        <v>1478</v>
      </c>
      <c r="S656" s="8">
        <f>+(W656-Q656)/Q656</f>
        <v>1.8057553956834533</v>
      </c>
      <c r="T656" s="11">
        <v>8.25</v>
      </c>
      <c r="W656" s="76">
        <v>7800</v>
      </c>
      <c r="X656" s="16">
        <f t="shared" si="202"/>
        <v>64350</v>
      </c>
      <c r="AC656" s="18">
        <f t="shared" si="193"/>
        <v>0</v>
      </c>
      <c r="AD656" s="19">
        <f t="shared" si="194"/>
        <v>0</v>
      </c>
      <c r="AE656" s="21">
        <f t="shared" si="204"/>
        <v>22935</v>
      </c>
      <c r="AF656" s="20">
        <f t="shared" si="195"/>
        <v>32198.400000000001</v>
      </c>
      <c r="AG656" s="20">
        <f t="shared" si="196"/>
        <v>105610</v>
      </c>
      <c r="AH656" s="20">
        <f t="shared" si="197"/>
        <v>30000</v>
      </c>
      <c r="AI656" s="20"/>
      <c r="AJ656" s="20"/>
      <c r="AK656" s="20">
        <f t="shared" si="198"/>
        <v>135610</v>
      </c>
      <c r="AL656" s="171"/>
    </row>
    <row r="657" spans="1:38" ht="15.75" customHeight="1" x14ac:dyDescent="0.25">
      <c r="A657" s="3">
        <v>1342</v>
      </c>
      <c r="B657" s="14">
        <f t="shared" si="203"/>
        <v>2</v>
      </c>
      <c r="C657" s="9">
        <f>IF(A657=A656,C656,"")</f>
        <v>45167</v>
      </c>
      <c r="D657" s="3" t="str">
        <f>IF(A657=A656,D656,"")</f>
        <v>Feraudo Roberto</v>
      </c>
      <c r="E657" s="14" t="str">
        <f t="shared" si="201"/>
        <v>1342Feraudo Roberto2</v>
      </c>
      <c r="I657" s="10" t="s">
        <v>1390</v>
      </c>
      <c r="J657" s="14" t="str">
        <f t="shared" si="192"/>
        <v>Service cambio de aceite y filtros Control del vehículo, control tren delantero.</v>
      </c>
      <c r="L657" s="3">
        <v>1</v>
      </c>
      <c r="M657" s="10" t="s">
        <v>21</v>
      </c>
      <c r="N657" s="3" t="s">
        <v>84</v>
      </c>
      <c r="Q657" s="7">
        <v>1800</v>
      </c>
      <c r="S657" s="8">
        <f>+(W657-Q657)/Q657</f>
        <v>2.5</v>
      </c>
      <c r="T657" s="11">
        <v>1</v>
      </c>
      <c r="W657" s="76">
        <v>6300</v>
      </c>
      <c r="X657" s="16">
        <f t="shared" si="202"/>
        <v>6300</v>
      </c>
      <c r="Y657" s="3">
        <v>1</v>
      </c>
      <c r="AB657" s="4">
        <v>30000</v>
      </c>
      <c r="AC657" s="18">
        <f t="shared" si="193"/>
        <v>30000</v>
      </c>
      <c r="AD657" s="19">
        <f t="shared" si="194"/>
        <v>30000</v>
      </c>
      <c r="AE657" s="21">
        <f t="shared" si="204"/>
        <v>1800</v>
      </c>
      <c r="AF657" s="20">
        <f t="shared" si="195"/>
        <v>0</v>
      </c>
      <c r="AG657" s="20">
        <f t="shared" si="196"/>
        <v>0</v>
      </c>
      <c r="AH657" s="20">
        <f t="shared" si="197"/>
        <v>0</v>
      </c>
      <c r="AI657" s="20"/>
      <c r="AJ657" s="20"/>
      <c r="AK657" s="20">
        <f t="shared" si="198"/>
        <v>0</v>
      </c>
      <c r="AL657" s="171"/>
    </row>
    <row r="658" spans="1:38" ht="15.75" customHeight="1" x14ac:dyDescent="0.25">
      <c r="A658" s="3">
        <v>1342</v>
      </c>
      <c r="B658" s="14">
        <f t="shared" si="203"/>
        <v>3</v>
      </c>
      <c r="C658" s="9">
        <f>IF(A658=A657,C657,"")</f>
        <v>45167</v>
      </c>
      <c r="D658" s="3" t="str">
        <f>IF(A658=A657,D657,"")</f>
        <v>Feraudo Roberto</v>
      </c>
      <c r="E658" s="14" t="str">
        <f t="shared" si="201"/>
        <v>1342Feraudo Roberto3</v>
      </c>
      <c r="J658" s="14" t="str">
        <f t="shared" si="192"/>
        <v xml:space="preserve">Service cambio de aceite y filtros Control del vehículo, control tren delantero. </v>
      </c>
      <c r="L658" s="3">
        <v>1</v>
      </c>
      <c r="M658" s="10" t="s">
        <v>1389</v>
      </c>
      <c r="N658" s="3" t="s">
        <v>208</v>
      </c>
      <c r="Q658" s="7">
        <f>+W658*0.79</f>
        <v>10238.4</v>
      </c>
      <c r="S658" s="8">
        <f>+(W658-Q658)/Q658</f>
        <v>0.26582278481012661</v>
      </c>
      <c r="T658" s="11">
        <v>1</v>
      </c>
      <c r="W658" s="76">
        <v>12960</v>
      </c>
      <c r="X658" s="16">
        <f t="shared" si="202"/>
        <v>12960</v>
      </c>
      <c r="AC658" s="18">
        <f t="shared" si="193"/>
        <v>0</v>
      </c>
      <c r="AD658" s="19">
        <f t="shared" si="194"/>
        <v>30000</v>
      </c>
      <c r="AE658" s="21">
        <f t="shared" si="204"/>
        <v>10238.4</v>
      </c>
      <c r="AF658" s="20">
        <f t="shared" si="195"/>
        <v>0</v>
      </c>
      <c r="AG658" s="20">
        <f t="shared" si="196"/>
        <v>0</v>
      </c>
      <c r="AH658" s="20">
        <f t="shared" si="197"/>
        <v>0</v>
      </c>
      <c r="AI658" s="20"/>
      <c r="AJ658" s="20"/>
      <c r="AK658" s="20">
        <f t="shared" si="198"/>
        <v>0</v>
      </c>
      <c r="AL658" s="171"/>
    </row>
    <row r="659" spans="1:38" ht="15.75" customHeight="1" x14ac:dyDescent="0.25">
      <c r="A659" s="3">
        <v>1342</v>
      </c>
      <c r="B659" s="14">
        <f t="shared" si="203"/>
        <v>4</v>
      </c>
      <c r="C659" s="9">
        <f>IF(A659=A658,C658,"")</f>
        <v>45167</v>
      </c>
      <c r="D659" s="3" t="str">
        <f>IF(A659=A658,D658,"")</f>
        <v>Feraudo Roberto</v>
      </c>
      <c r="E659" s="14" t="str">
        <f t="shared" si="201"/>
        <v>1342Feraudo Roberto4</v>
      </c>
      <c r="J659" s="14" t="str">
        <f t="shared" si="192"/>
        <v xml:space="preserve">Service cambio de aceite y filtros Control del vehículo, control tren delantero.  </v>
      </c>
      <c r="L659" s="3">
        <v>1</v>
      </c>
      <c r="M659" s="10" t="s">
        <v>1209</v>
      </c>
      <c r="N659" s="3" t="s">
        <v>208</v>
      </c>
      <c r="Q659" s="7">
        <f>+W659*0.79</f>
        <v>17380</v>
      </c>
      <c r="S659" s="8">
        <f>+(W659-Q659)/Q659</f>
        <v>0.26582278481012656</v>
      </c>
      <c r="T659" s="11">
        <v>1</v>
      </c>
      <c r="W659" s="76">
        <v>22000</v>
      </c>
      <c r="X659" s="16">
        <f t="shared" si="202"/>
        <v>22000</v>
      </c>
      <c r="AC659" s="18">
        <f t="shared" si="193"/>
        <v>0</v>
      </c>
      <c r="AD659" s="19">
        <f t="shared" si="194"/>
        <v>30000</v>
      </c>
      <c r="AE659" s="21">
        <f t="shared" si="204"/>
        <v>17380</v>
      </c>
      <c r="AF659" s="20">
        <f t="shared" si="195"/>
        <v>0</v>
      </c>
      <c r="AG659" s="20">
        <f t="shared" si="196"/>
        <v>0</v>
      </c>
      <c r="AH659" s="20">
        <f t="shared" si="197"/>
        <v>0</v>
      </c>
      <c r="AI659" s="20"/>
      <c r="AJ659" s="20"/>
      <c r="AK659" s="20">
        <f t="shared" si="198"/>
        <v>0</v>
      </c>
      <c r="AL659" s="171"/>
    </row>
    <row r="660" spans="1:38" ht="15.75" customHeight="1" x14ac:dyDescent="0.25">
      <c r="A660" s="3">
        <v>1343</v>
      </c>
      <c r="B660" s="14">
        <f t="shared" si="203"/>
        <v>1</v>
      </c>
      <c r="C660" s="9">
        <v>45167</v>
      </c>
      <c r="D660" s="3" t="s">
        <v>643</v>
      </c>
      <c r="E660" s="14" t="str">
        <f t="shared" si="201"/>
        <v>1343Torres Fausto1</v>
      </c>
      <c r="F660" s="119" t="s">
        <v>1391</v>
      </c>
      <c r="G660" s="119" t="s">
        <v>1318</v>
      </c>
      <c r="H660" s="119">
        <v>59885</v>
      </c>
      <c r="I660" s="10" t="s">
        <v>1392</v>
      </c>
      <c r="J660" s="14" t="str">
        <f t="shared" si="192"/>
        <v>Distribución con bomba. Recambio polea tensora poliv.</v>
      </c>
      <c r="K660" s="3" t="s">
        <v>1538</v>
      </c>
      <c r="L660" s="3">
        <v>1</v>
      </c>
      <c r="M660" s="10" t="s">
        <v>694</v>
      </c>
      <c r="N660" s="3" t="s">
        <v>1007</v>
      </c>
      <c r="R660" s="3" t="s">
        <v>1480</v>
      </c>
      <c r="S660" s="8">
        <v>0</v>
      </c>
      <c r="W660" s="76"/>
      <c r="X660" s="16">
        <f t="shared" si="202"/>
        <v>0</v>
      </c>
      <c r="AC660" s="18">
        <f t="shared" si="193"/>
        <v>0</v>
      </c>
      <c r="AD660" s="19">
        <f t="shared" si="194"/>
        <v>0</v>
      </c>
      <c r="AE660" s="21">
        <f t="shared" si="204"/>
        <v>0</v>
      </c>
      <c r="AF660" s="20">
        <f t="shared" si="195"/>
        <v>8834.5</v>
      </c>
      <c r="AG660" s="20">
        <f t="shared" si="196"/>
        <v>17450</v>
      </c>
      <c r="AH660" s="20">
        <f t="shared" si="197"/>
        <v>45000</v>
      </c>
      <c r="AI660" s="20"/>
      <c r="AJ660" s="20"/>
      <c r="AK660" s="20">
        <f t="shared" si="198"/>
        <v>62450</v>
      </c>
      <c r="AL660" s="171"/>
    </row>
    <row r="661" spans="1:38" ht="15.75" customHeight="1" x14ac:dyDescent="0.25">
      <c r="A661" s="3">
        <v>1343</v>
      </c>
      <c r="B661" s="14">
        <f t="shared" si="203"/>
        <v>2</v>
      </c>
      <c r="C661" s="9">
        <f>IF(A661=A660,C660,"")</f>
        <v>45167</v>
      </c>
      <c r="D661" s="3" t="str">
        <f>IF(A661=A660,D660,"")</f>
        <v>Torres Fausto</v>
      </c>
      <c r="E661" s="14" t="str">
        <f t="shared" si="201"/>
        <v>1343Torres Fausto2</v>
      </c>
      <c r="I661" s="10" t="s">
        <v>1393</v>
      </c>
      <c r="J661" s="14" t="str">
        <f t="shared" si="192"/>
        <v>Distribución con bomba. Recambio polea tensora poliv. Drenado y purgado sistema de refrigeración . Rotación de ruedas. Revisión de bolilleros traseros.</v>
      </c>
      <c r="L661" s="3">
        <v>1</v>
      </c>
      <c r="M661" s="10" t="s">
        <v>693</v>
      </c>
      <c r="N661" s="3" t="s">
        <v>1007</v>
      </c>
      <c r="S661" s="8">
        <v>0</v>
      </c>
      <c r="W661" s="76"/>
      <c r="X661" s="16">
        <f t="shared" si="202"/>
        <v>0</v>
      </c>
      <c r="AC661" s="18">
        <f t="shared" si="193"/>
        <v>0</v>
      </c>
      <c r="AD661" s="19">
        <f t="shared" si="194"/>
        <v>0</v>
      </c>
      <c r="AE661" s="21">
        <f t="shared" si="204"/>
        <v>0</v>
      </c>
      <c r="AF661" s="20">
        <f t="shared" si="195"/>
        <v>0</v>
      </c>
      <c r="AG661" s="20">
        <f t="shared" si="196"/>
        <v>0</v>
      </c>
      <c r="AH661" s="20">
        <f t="shared" si="197"/>
        <v>0</v>
      </c>
      <c r="AI661" s="20"/>
      <c r="AJ661" s="20"/>
      <c r="AK661" s="20">
        <f t="shared" si="198"/>
        <v>0</v>
      </c>
      <c r="AL661" s="171"/>
    </row>
    <row r="662" spans="1:38" ht="15.75" customHeight="1" x14ac:dyDescent="0.25">
      <c r="A662" s="3">
        <v>1343</v>
      </c>
      <c r="B662" s="14">
        <f t="shared" si="203"/>
        <v>3</v>
      </c>
      <c r="C662" s="9">
        <f>IF(A662=A661,C661,"")</f>
        <v>45167</v>
      </c>
      <c r="D662" s="3" t="str">
        <f>IF(A662=A661,D661,"")</f>
        <v>Torres Fausto</v>
      </c>
      <c r="E662" s="14" t="str">
        <f t="shared" si="201"/>
        <v>1343Torres Fausto3</v>
      </c>
      <c r="I662" s="10" t="s">
        <v>1398</v>
      </c>
      <c r="J662" s="14" t="str">
        <f t="shared" si="192"/>
        <v>Distribución con bomba. Recambio polea tensora poliv. Drenado y purgado sistema de refrigeración . Rotación de ruedas. Revisión de bolilleros traseros. Controlar bolillero trasero se hayó bolillero lado derecho trasero roto.</v>
      </c>
      <c r="L662" s="3">
        <v>1</v>
      </c>
      <c r="M662" s="10" t="s">
        <v>1394</v>
      </c>
      <c r="N662" s="3" t="s">
        <v>208</v>
      </c>
      <c r="Q662" s="7">
        <f>+W662*0.79</f>
        <v>6201.5</v>
      </c>
      <c r="S662" s="8">
        <f>+(W662-Q662)/Q662</f>
        <v>0.26582278481012656</v>
      </c>
      <c r="T662" s="11">
        <v>1</v>
      </c>
      <c r="W662" s="76">
        <v>7850</v>
      </c>
      <c r="X662" s="16">
        <f t="shared" si="202"/>
        <v>7850</v>
      </c>
      <c r="AC662" s="18">
        <f t="shared" si="193"/>
        <v>0</v>
      </c>
      <c r="AD662" s="19">
        <f t="shared" si="194"/>
        <v>0</v>
      </c>
      <c r="AE662" s="21">
        <f t="shared" si="204"/>
        <v>6201.5</v>
      </c>
      <c r="AF662" s="20">
        <f t="shared" si="195"/>
        <v>0</v>
      </c>
      <c r="AG662" s="20">
        <f t="shared" si="196"/>
        <v>0</v>
      </c>
      <c r="AH662" s="20">
        <f t="shared" si="197"/>
        <v>0</v>
      </c>
      <c r="AI662" s="20"/>
      <c r="AJ662" s="20"/>
      <c r="AK662" s="20">
        <f t="shared" si="198"/>
        <v>0</v>
      </c>
      <c r="AL662" s="171"/>
    </row>
    <row r="663" spans="1:38" ht="15.75" customHeight="1" x14ac:dyDescent="0.25">
      <c r="A663" s="3">
        <v>1343</v>
      </c>
      <c r="B663" s="14">
        <f t="shared" si="203"/>
        <v>4</v>
      </c>
      <c r="C663" s="9">
        <f>IF(A663=A662,C662,"")</f>
        <v>45167</v>
      </c>
      <c r="D663" s="3" t="str">
        <f>IF(A663=A662,D662,"")</f>
        <v>Torres Fausto</v>
      </c>
      <c r="E663" s="14" t="str">
        <f t="shared" si="201"/>
        <v>1343Torres Fausto4</v>
      </c>
      <c r="J663" s="14" t="str">
        <f t="shared" si="192"/>
        <v xml:space="preserve">Distribución con bomba. Recambio polea tensora poliv. Drenado y purgado sistema de refrigeración . Rotación de ruedas. Revisión de bolilleros traseros. Controlar bolillero trasero se hayó bolillero lado derecho trasero roto. </v>
      </c>
      <c r="L663" s="3">
        <v>1</v>
      </c>
      <c r="M663" s="10" t="s">
        <v>1395</v>
      </c>
      <c r="N663" s="3" t="s">
        <v>1007</v>
      </c>
      <c r="S663" s="8">
        <v>0</v>
      </c>
      <c r="W663" s="76"/>
      <c r="X663" s="16">
        <f t="shared" si="202"/>
        <v>0</v>
      </c>
      <c r="AC663" s="18">
        <f t="shared" si="193"/>
        <v>0</v>
      </c>
      <c r="AD663" s="19">
        <f t="shared" si="194"/>
        <v>0</v>
      </c>
      <c r="AE663" s="21">
        <f t="shared" si="204"/>
        <v>0</v>
      </c>
      <c r="AF663" s="20">
        <f t="shared" si="195"/>
        <v>0</v>
      </c>
      <c r="AG663" s="20">
        <f t="shared" si="196"/>
        <v>0</v>
      </c>
      <c r="AH663" s="20">
        <f t="shared" si="197"/>
        <v>0</v>
      </c>
      <c r="AI663" s="20"/>
      <c r="AJ663" s="20"/>
      <c r="AK663" s="20">
        <f t="shared" si="198"/>
        <v>0</v>
      </c>
      <c r="AL663" s="171"/>
    </row>
    <row r="664" spans="1:38" ht="15.75" customHeight="1" x14ac:dyDescent="0.25">
      <c r="A664" s="3">
        <v>1343</v>
      </c>
      <c r="B664" s="14">
        <f t="shared" si="203"/>
        <v>5</v>
      </c>
      <c r="C664" s="9">
        <f>IF(A664=A663,C663,"")</f>
        <v>45167</v>
      </c>
      <c r="D664" s="3" t="str">
        <f>IF(A664=A663,D663,"")</f>
        <v>Torres Fausto</v>
      </c>
      <c r="E664" s="14" t="str">
        <f t="shared" si="201"/>
        <v>1343Torres Fausto5</v>
      </c>
      <c r="J664" s="14" t="str">
        <f t="shared" si="192"/>
        <v xml:space="preserve">Distribución con bomba. Recambio polea tensora poliv. Drenado y purgado sistema de refrigeración . Rotación de ruedas. Revisión de bolilleros traseros. Controlar bolillero trasero se hayó bolillero lado derecho trasero roto.  </v>
      </c>
      <c r="L664" s="3">
        <v>1</v>
      </c>
      <c r="M664" s="10" t="s">
        <v>736</v>
      </c>
      <c r="N664" s="3" t="s">
        <v>84</v>
      </c>
      <c r="Q664" s="7">
        <v>2153</v>
      </c>
      <c r="S664" s="8">
        <f>+(W664-Q664)/Q664</f>
        <v>2.9015327450069672</v>
      </c>
      <c r="T664" s="11">
        <v>1</v>
      </c>
      <c r="W664" s="76">
        <v>8400</v>
      </c>
      <c r="X664" s="16">
        <f t="shared" si="202"/>
        <v>8400</v>
      </c>
      <c r="Y664" s="3">
        <v>1</v>
      </c>
      <c r="AB664" s="4">
        <v>45000</v>
      </c>
      <c r="AC664" s="18">
        <f t="shared" si="193"/>
        <v>45000</v>
      </c>
      <c r="AD664" s="19">
        <f t="shared" si="194"/>
        <v>45000</v>
      </c>
      <c r="AE664" s="21">
        <f t="shared" si="204"/>
        <v>2153</v>
      </c>
      <c r="AF664" s="20">
        <f t="shared" si="195"/>
        <v>0</v>
      </c>
      <c r="AG664" s="20">
        <f t="shared" si="196"/>
        <v>0</v>
      </c>
      <c r="AH664" s="20">
        <f t="shared" si="197"/>
        <v>0</v>
      </c>
      <c r="AI664" s="20"/>
      <c r="AJ664" s="20"/>
      <c r="AK664" s="20">
        <f t="shared" si="198"/>
        <v>0</v>
      </c>
      <c r="AL664" s="171"/>
    </row>
    <row r="665" spans="1:38" ht="15.75" customHeight="1" x14ac:dyDescent="0.25">
      <c r="A665" s="3">
        <v>1343</v>
      </c>
      <c r="B665" s="14">
        <f t="shared" si="203"/>
        <v>6</v>
      </c>
      <c r="C665" s="9">
        <f>IF(A665=A664,C664,"")</f>
        <v>45167</v>
      </c>
      <c r="D665" s="3" t="str">
        <f>IF(A665=A664,D664,"")</f>
        <v>Torres Fausto</v>
      </c>
      <c r="E665" s="14" t="str">
        <f t="shared" si="201"/>
        <v>1343Torres Fausto6</v>
      </c>
      <c r="J665" s="14" t="str">
        <f t="shared" si="192"/>
        <v xml:space="preserve">Distribución con bomba. Recambio polea tensora poliv. Drenado y purgado sistema de refrigeración . Rotación de ruedas. Revisión de bolilleros traseros. Controlar bolillero trasero se hayó bolillero lado derecho trasero roto.   </v>
      </c>
      <c r="L665" s="3">
        <v>1</v>
      </c>
      <c r="M665" s="10" t="s">
        <v>1399</v>
      </c>
      <c r="N665" s="3" t="s">
        <v>84</v>
      </c>
      <c r="Q665" s="7">
        <v>480</v>
      </c>
      <c r="S665" s="8">
        <f>+(W665-Q665)/Q665</f>
        <v>1.5</v>
      </c>
      <c r="T665" s="11">
        <v>1</v>
      </c>
      <c r="W665" s="76">
        <v>1200</v>
      </c>
      <c r="X665" s="16">
        <f t="shared" si="202"/>
        <v>1200</v>
      </c>
      <c r="AC665" s="18">
        <f t="shared" si="193"/>
        <v>0</v>
      </c>
      <c r="AD665" s="19">
        <f t="shared" si="194"/>
        <v>45000</v>
      </c>
      <c r="AE665" s="21">
        <f t="shared" si="204"/>
        <v>480</v>
      </c>
      <c r="AF665" s="20">
        <f t="shared" si="195"/>
        <v>0</v>
      </c>
      <c r="AG665" s="20">
        <f t="shared" si="196"/>
        <v>0</v>
      </c>
      <c r="AH665" s="20">
        <f t="shared" si="197"/>
        <v>0</v>
      </c>
      <c r="AI665" s="20"/>
      <c r="AJ665" s="20"/>
      <c r="AK665" s="20">
        <f t="shared" si="198"/>
        <v>0</v>
      </c>
      <c r="AL665" s="171"/>
    </row>
    <row r="666" spans="1:38" ht="15.75" customHeight="1" x14ac:dyDescent="0.25">
      <c r="A666" s="3">
        <v>1344</v>
      </c>
      <c r="B666" s="14">
        <f t="shared" si="203"/>
        <v>1</v>
      </c>
      <c r="C666" s="9">
        <v>45167</v>
      </c>
      <c r="D666" s="3" t="s">
        <v>600</v>
      </c>
      <c r="E666" s="14" t="str">
        <f t="shared" si="201"/>
        <v>1344Salgado Victor1</v>
      </c>
      <c r="F666" s="119" t="s">
        <v>1403</v>
      </c>
      <c r="G666" s="119" t="s">
        <v>1378</v>
      </c>
      <c r="H666" s="119">
        <v>134564</v>
      </c>
      <c r="I666" s="10" t="s">
        <v>1400</v>
      </c>
      <c r="J666" s="14" t="str">
        <f t="shared" si="192"/>
        <v>Cambiar ambos amortiguadores. Cambiar ambas cazoletas. Regular topes, regular convergencia.</v>
      </c>
      <c r="L666" s="3">
        <v>1</v>
      </c>
      <c r="M666" s="10" t="s">
        <v>1401</v>
      </c>
      <c r="N666" s="3" t="s">
        <v>84</v>
      </c>
      <c r="Q666" s="7">
        <f>+W666/(1+S666)</f>
        <v>1875</v>
      </c>
      <c r="R666" s="3" t="s">
        <v>1479</v>
      </c>
      <c r="S666" s="8">
        <v>0.2</v>
      </c>
      <c r="T666" s="11">
        <v>2</v>
      </c>
      <c r="W666" s="76">
        <v>2250</v>
      </c>
      <c r="X666" s="16">
        <f t="shared" si="202"/>
        <v>4500</v>
      </c>
      <c r="Y666" s="3">
        <v>1</v>
      </c>
      <c r="AB666" s="4">
        <v>30000</v>
      </c>
      <c r="AC666" s="18">
        <f t="shared" si="193"/>
        <v>30000</v>
      </c>
      <c r="AD666" s="19">
        <f t="shared" si="194"/>
        <v>30000</v>
      </c>
      <c r="AE666" s="21">
        <f t="shared" si="204"/>
        <v>3750</v>
      </c>
      <c r="AF666" s="20">
        <f t="shared" si="195"/>
        <v>42091.875</v>
      </c>
      <c r="AG666" s="20">
        <f t="shared" si="196"/>
        <v>103520.5</v>
      </c>
      <c r="AH666" s="20">
        <f t="shared" si="197"/>
        <v>30000</v>
      </c>
      <c r="AI666" s="20"/>
      <c r="AJ666" s="20"/>
      <c r="AK666" s="20">
        <f t="shared" si="198"/>
        <v>133520.5</v>
      </c>
      <c r="AL666" s="171"/>
    </row>
    <row r="667" spans="1:38" ht="15.75" customHeight="1" x14ac:dyDescent="0.25">
      <c r="A667" s="3">
        <v>1344</v>
      </c>
      <c r="B667" s="14">
        <f t="shared" si="203"/>
        <v>2</v>
      </c>
      <c r="C667" s="9">
        <f>IF(A667=A666,C666,"")</f>
        <v>45167</v>
      </c>
      <c r="D667" s="3" t="str">
        <f>IF(A667=A666,D666,"")</f>
        <v>Salgado Victor</v>
      </c>
      <c r="E667" s="14" t="str">
        <f t="shared" si="201"/>
        <v>1344Salgado Victor2</v>
      </c>
      <c r="J667" s="14" t="str">
        <f t="shared" si="192"/>
        <v xml:space="preserve">Cambiar ambos amortiguadores. Cambiar ambas cazoletas. Regular topes, regular convergencia. </v>
      </c>
      <c r="L667" s="3">
        <v>1</v>
      </c>
      <c r="M667" s="10" t="s">
        <v>1402</v>
      </c>
      <c r="N667" s="3" t="s">
        <v>84</v>
      </c>
      <c r="Q667" s="7">
        <f>+W667/(1+S667)</f>
        <v>9109.375</v>
      </c>
      <c r="R667" s="3"/>
      <c r="S667" s="8">
        <v>0.2</v>
      </c>
      <c r="T667" s="11">
        <v>2</v>
      </c>
      <c r="W667" s="76">
        <v>10931.25</v>
      </c>
      <c r="X667" s="16">
        <f t="shared" si="202"/>
        <v>21862.5</v>
      </c>
      <c r="AC667" s="18">
        <f t="shared" si="193"/>
        <v>0</v>
      </c>
      <c r="AD667" s="19">
        <f t="shared" si="194"/>
        <v>30000</v>
      </c>
      <c r="AE667" s="21">
        <f t="shared" si="204"/>
        <v>18218.75</v>
      </c>
      <c r="AF667" s="20">
        <f t="shared" si="195"/>
        <v>0</v>
      </c>
      <c r="AG667" s="20">
        <f t="shared" si="196"/>
        <v>0</v>
      </c>
      <c r="AH667" s="20">
        <f t="shared" si="197"/>
        <v>0</v>
      </c>
      <c r="AI667" s="20"/>
      <c r="AJ667" s="20"/>
      <c r="AK667" s="20">
        <f t="shared" si="198"/>
        <v>0</v>
      </c>
      <c r="AL667" s="171"/>
    </row>
    <row r="668" spans="1:38" ht="15.75" customHeight="1" x14ac:dyDescent="0.25">
      <c r="A668" s="3">
        <v>1344</v>
      </c>
      <c r="B668" s="14">
        <f t="shared" si="203"/>
        <v>3</v>
      </c>
      <c r="C668" s="9">
        <f>IF(A668=A667,C667,"")</f>
        <v>45167</v>
      </c>
      <c r="D668" s="3" t="str">
        <f>IF(A668=A667,D667,"")</f>
        <v>Salgado Victor</v>
      </c>
      <c r="E668" s="14" t="str">
        <f t="shared" si="201"/>
        <v>1344Salgado Victor3</v>
      </c>
      <c r="J668" s="14" t="str">
        <f t="shared" si="192"/>
        <v xml:space="preserve">Cambiar ambos amortiguadores. Cambiar ambas cazoletas. Regular topes, regular convergencia.  </v>
      </c>
      <c r="L668" s="3">
        <v>1</v>
      </c>
      <c r="M668" s="10" t="s">
        <v>685</v>
      </c>
      <c r="N668" s="3" t="s">
        <v>84</v>
      </c>
      <c r="Q668" s="7">
        <f>+W668/(1+S668)</f>
        <v>31107.5</v>
      </c>
      <c r="R668" s="3"/>
      <c r="S668" s="8">
        <v>0.2</v>
      </c>
      <c r="T668" s="11">
        <v>2</v>
      </c>
      <c r="W668" s="76">
        <v>37329</v>
      </c>
      <c r="X668" s="16">
        <f t="shared" si="202"/>
        <v>74658</v>
      </c>
      <c r="AC668" s="18">
        <f t="shared" si="193"/>
        <v>0</v>
      </c>
      <c r="AD668" s="19">
        <f t="shared" si="194"/>
        <v>30000</v>
      </c>
      <c r="AE668" s="21">
        <f t="shared" si="204"/>
        <v>62215</v>
      </c>
      <c r="AF668" s="20">
        <f t="shared" si="195"/>
        <v>0</v>
      </c>
      <c r="AG668" s="20">
        <f t="shared" si="196"/>
        <v>0</v>
      </c>
      <c r="AH668" s="20">
        <f t="shared" si="197"/>
        <v>0</v>
      </c>
      <c r="AI668" s="20"/>
      <c r="AJ668" s="20"/>
      <c r="AK668" s="20">
        <f t="shared" si="198"/>
        <v>0</v>
      </c>
      <c r="AL668" s="171"/>
    </row>
    <row r="669" spans="1:38" ht="15.75" customHeight="1" x14ac:dyDescent="0.25">
      <c r="A669" s="3">
        <v>1344</v>
      </c>
      <c r="B669" s="14">
        <f t="shared" si="203"/>
        <v>4</v>
      </c>
      <c r="C669" s="9">
        <f>IF(A669=A668,C668,"")</f>
        <v>45167</v>
      </c>
      <c r="D669" s="3" t="str">
        <f>IF(A669=A668,D668,"")</f>
        <v>Salgado Victor</v>
      </c>
      <c r="E669" s="14" t="str">
        <f t="shared" ref="E669:E699" si="206">CONCATENATE(A669,D669,B669)</f>
        <v>1344Salgado Victor4</v>
      </c>
      <c r="J669" s="14" t="str">
        <f t="shared" si="192"/>
        <v xml:space="preserve">Cambiar ambos amortiguadores. Cambiar ambas cazoletas. Regular topes, regular convergencia.   </v>
      </c>
      <c r="L669" s="3">
        <v>1</v>
      </c>
      <c r="S669" s="8"/>
      <c r="W669" s="76"/>
      <c r="X669" s="16">
        <f t="shared" si="202"/>
        <v>0</v>
      </c>
      <c r="AC669" s="18">
        <f t="shared" si="193"/>
        <v>0</v>
      </c>
      <c r="AD669" s="19">
        <f t="shared" si="194"/>
        <v>30000</v>
      </c>
      <c r="AE669" s="21">
        <f t="shared" si="204"/>
        <v>0</v>
      </c>
      <c r="AF669" s="20">
        <f t="shared" si="195"/>
        <v>0</v>
      </c>
      <c r="AG669" s="20">
        <f t="shared" si="196"/>
        <v>0</v>
      </c>
      <c r="AH669" s="20">
        <f t="shared" si="197"/>
        <v>0</v>
      </c>
      <c r="AI669" s="20"/>
      <c r="AJ669" s="20"/>
      <c r="AK669" s="20">
        <f t="shared" si="198"/>
        <v>0</v>
      </c>
      <c r="AL669" s="171"/>
    </row>
    <row r="670" spans="1:38" ht="15.75" customHeight="1" x14ac:dyDescent="0.25">
      <c r="A670" s="3">
        <v>1344</v>
      </c>
      <c r="B670" s="14">
        <f t="shared" si="203"/>
        <v>5</v>
      </c>
      <c r="C670" s="9">
        <v>45168</v>
      </c>
      <c r="D670" s="3" t="s">
        <v>600</v>
      </c>
      <c r="E670" s="14" t="str">
        <f t="shared" si="206"/>
        <v>1344Salgado Victor5</v>
      </c>
      <c r="I670" s="10" t="s">
        <v>1407</v>
      </c>
      <c r="J670" s="14" t="str">
        <f t="shared" si="192"/>
        <v>Cambiar ambos amortiguadores. Cambiar ambas cazoletas. Regular topes, regular convergencia.    Cambio de foco delantero izquierdo</v>
      </c>
      <c r="L670" s="3">
        <v>1</v>
      </c>
      <c r="R670" s="7" t="s">
        <v>1481</v>
      </c>
      <c r="S670" s="8"/>
      <c r="T670" s="11">
        <v>1</v>
      </c>
      <c r="W670" s="76">
        <v>2500</v>
      </c>
      <c r="X670" s="16">
        <f t="shared" si="202"/>
        <v>2500</v>
      </c>
      <c r="AC670" s="18">
        <f t="shared" si="193"/>
        <v>0</v>
      </c>
      <c r="AD670" s="19">
        <f t="shared" si="194"/>
        <v>30000</v>
      </c>
      <c r="AE670" s="21">
        <f t="shared" si="204"/>
        <v>0</v>
      </c>
      <c r="AF670" s="20">
        <f t="shared" si="195"/>
        <v>0</v>
      </c>
      <c r="AG670" s="20">
        <f t="shared" si="196"/>
        <v>0</v>
      </c>
      <c r="AH670" s="20">
        <f t="shared" si="197"/>
        <v>0</v>
      </c>
      <c r="AI670" s="20"/>
      <c r="AJ670" s="20"/>
      <c r="AK670" s="20">
        <f t="shared" si="198"/>
        <v>0</v>
      </c>
      <c r="AL670" s="171"/>
    </row>
    <row r="671" spans="1:38" ht="15.75" customHeight="1" x14ac:dyDescent="0.25">
      <c r="A671" s="3">
        <v>1345</v>
      </c>
      <c r="B671" s="14">
        <f t="shared" si="203"/>
        <v>1</v>
      </c>
      <c r="C671" s="9">
        <v>45168</v>
      </c>
      <c r="D671" s="3" t="s">
        <v>963</v>
      </c>
      <c r="E671" s="14" t="str">
        <f t="shared" si="206"/>
        <v>1345transporte Palloni1</v>
      </c>
      <c r="F671" s="119" t="s">
        <v>1317</v>
      </c>
      <c r="G671" s="119" t="s">
        <v>1378</v>
      </c>
      <c r="H671" s="119">
        <v>554119</v>
      </c>
      <c r="I671" s="10" t="s">
        <v>1406</v>
      </c>
      <c r="J671" s="14" t="str">
        <f t="shared" si="192"/>
        <v>Recambio retenes distribución árbol de levas</v>
      </c>
      <c r="L671" s="3">
        <v>1</v>
      </c>
      <c r="M671" s="10" t="s">
        <v>1404</v>
      </c>
      <c r="N671" s="3" t="s">
        <v>1</v>
      </c>
      <c r="Q671" s="76">
        <f>W671*0.8</f>
        <v>0</v>
      </c>
      <c r="S671" s="8">
        <v>0</v>
      </c>
      <c r="W671" s="76"/>
      <c r="X671" s="16">
        <f t="shared" si="202"/>
        <v>0</v>
      </c>
      <c r="AC671" s="18">
        <f t="shared" si="193"/>
        <v>0</v>
      </c>
      <c r="AD671" s="19">
        <f t="shared" si="194"/>
        <v>0</v>
      </c>
      <c r="AE671" s="21">
        <f t="shared" si="204"/>
        <v>0</v>
      </c>
      <c r="AF671" s="20">
        <f t="shared" si="195"/>
        <v>0</v>
      </c>
      <c r="AG671" s="20">
        <f t="shared" si="196"/>
        <v>0</v>
      </c>
      <c r="AH671" s="20">
        <f t="shared" si="197"/>
        <v>0</v>
      </c>
      <c r="AI671" s="20"/>
      <c r="AJ671" s="20"/>
      <c r="AK671" s="20">
        <f t="shared" si="198"/>
        <v>0</v>
      </c>
      <c r="AL671" s="171"/>
    </row>
    <row r="672" spans="1:38" ht="15.75" customHeight="1" x14ac:dyDescent="0.25">
      <c r="A672" s="3">
        <v>1345</v>
      </c>
      <c r="B672" s="14">
        <f t="shared" si="203"/>
        <v>2</v>
      </c>
      <c r="C672" s="9">
        <f>IF(A672=A671,C671,"")</f>
        <v>45168</v>
      </c>
      <c r="D672" s="3" t="str">
        <f>IF(A672=A671,D671,"")</f>
        <v>transporte Palloni</v>
      </c>
      <c r="E672" s="14" t="str">
        <f t="shared" si="206"/>
        <v>1345transporte Palloni2</v>
      </c>
      <c r="I672" s="10" t="s">
        <v>1405</v>
      </c>
      <c r="J672" s="14" t="str">
        <f t="shared" si="192"/>
        <v>Recambio retenes distribución árbol de levas Trabajo en garantia del taller</v>
      </c>
      <c r="L672" s="3">
        <v>1</v>
      </c>
      <c r="S672" s="8"/>
      <c r="W672" s="76"/>
      <c r="X672" s="16">
        <f t="shared" si="202"/>
        <v>0</v>
      </c>
      <c r="AC672" s="18">
        <f t="shared" si="193"/>
        <v>0</v>
      </c>
      <c r="AD672" s="19">
        <f t="shared" si="194"/>
        <v>0</v>
      </c>
      <c r="AE672" s="21">
        <f t="shared" si="204"/>
        <v>0</v>
      </c>
      <c r="AF672" s="20">
        <f t="shared" si="195"/>
        <v>0</v>
      </c>
      <c r="AG672" s="20">
        <f t="shared" si="196"/>
        <v>0</v>
      </c>
      <c r="AH672" s="20">
        <f t="shared" si="197"/>
        <v>0</v>
      </c>
      <c r="AI672" s="20"/>
      <c r="AJ672" s="20"/>
      <c r="AK672" s="20">
        <f t="shared" si="198"/>
        <v>0</v>
      </c>
      <c r="AL672" s="171"/>
    </row>
    <row r="673" spans="1:38" ht="15.75" customHeight="1" x14ac:dyDescent="0.25">
      <c r="A673" s="3">
        <v>1346</v>
      </c>
      <c r="B673" s="14">
        <f t="shared" si="203"/>
        <v>1</v>
      </c>
      <c r="C673" s="9">
        <v>45168</v>
      </c>
      <c r="D673" s="3" t="s">
        <v>1675</v>
      </c>
      <c r="E673" s="14" t="str">
        <f t="shared" si="206"/>
        <v>1346Boiero Ricardo1</v>
      </c>
      <c r="F673" s="119" t="s">
        <v>1410</v>
      </c>
      <c r="G673" s="119" t="s">
        <v>1378</v>
      </c>
      <c r="H673" s="119">
        <v>128449</v>
      </c>
      <c r="I673" s="10" t="s">
        <v>1411</v>
      </c>
      <c r="J673" s="14" t="str">
        <f t="shared" si="192"/>
        <v>Control de punto de distribución</v>
      </c>
      <c r="K673" s="3" t="s">
        <v>1511</v>
      </c>
      <c r="L673" s="3">
        <v>1</v>
      </c>
      <c r="M673" s="10" t="s">
        <v>1412</v>
      </c>
      <c r="N673" s="3" t="s">
        <v>84</v>
      </c>
      <c r="Q673" s="7">
        <f>+W673/(1+S673)</f>
        <v>4166.666666666667</v>
      </c>
      <c r="R673" s="3" t="s">
        <v>1479</v>
      </c>
      <c r="S673" s="8">
        <v>0.2</v>
      </c>
      <c r="T673" s="11">
        <v>1</v>
      </c>
      <c r="W673" s="76">
        <v>5000</v>
      </c>
      <c r="X673" s="16">
        <f t="shared" si="202"/>
        <v>5000</v>
      </c>
      <c r="Y673" s="3">
        <v>1</v>
      </c>
      <c r="AB673" s="4">
        <v>17000</v>
      </c>
      <c r="AC673" s="18">
        <f t="shared" si="193"/>
        <v>17000</v>
      </c>
      <c r="AD673" s="19">
        <f t="shared" si="194"/>
        <v>17000</v>
      </c>
      <c r="AE673" s="21">
        <f t="shared" si="204"/>
        <v>4166.666666666667</v>
      </c>
      <c r="AF673" s="20">
        <f t="shared" si="195"/>
        <v>4166.666666666667</v>
      </c>
      <c r="AG673" s="20">
        <f t="shared" si="196"/>
        <v>5000</v>
      </c>
      <c r="AH673" s="20">
        <f t="shared" si="197"/>
        <v>17000</v>
      </c>
      <c r="AI673" s="20"/>
      <c r="AJ673" s="20"/>
      <c r="AK673" s="20">
        <f t="shared" si="198"/>
        <v>22000</v>
      </c>
      <c r="AL673" s="171"/>
    </row>
    <row r="674" spans="1:38" ht="15.75" customHeight="1" x14ac:dyDescent="0.25">
      <c r="A674" s="3">
        <v>1346</v>
      </c>
      <c r="B674" s="14">
        <f t="shared" si="203"/>
        <v>2</v>
      </c>
      <c r="C674" s="9">
        <v>45168</v>
      </c>
      <c r="D674" s="3" t="s">
        <v>1675</v>
      </c>
      <c r="E674" s="14" t="str">
        <f t="shared" si="206"/>
        <v>1346Boiero Ricardo2</v>
      </c>
      <c r="I674" s="10" t="s">
        <v>1417</v>
      </c>
      <c r="J674" s="14" t="str">
        <f t="shared" si="192"/>
        <v>Control de punto de distribución Controlar presión de aceite</v>
      </c>
      <c r="L674" s="3">
        <v>1</v>
      </c>
      <c r="S674" s="8"/>
      <c r="W674" s="76"/>
      <c r="X674" s="16">
        <f t="shared" si="202"/>
        <v>0</v>
      </c>
      <c r="AC674" s="18">
        <f t="shared" si="193"/>
        <v>0</v>
      </c>
      <c r="AD674" s="19">
        <f t="shared" si="194"/>
        <v>17000</v>
      </c>
      <c r="AE674" s="21">
        <f t="shared" si="204"/>
        <v>0</v>
      </c>
      <c r="AF674" s="20">
        <f t="shared" si="195"/>
        <v>0</v>
      </c>
      <c r="AG674" s="20">
        <f t="shared" si="196"/>
        <v>0</v>
      </c>
      <c r="AH674" s="20">
        <f t="shared" si="197"/>
        <v>0</v>
      </c>
      <c r="AI674" s="20"/>
      <c r="AJ674" s="20"/>
      <c r="AK674" s="20">
        <f t="shared" si="198"/>
        <v>0</v>
      </c>
      <c r="AL674" s="171"/>
    </row>
    <row r="675" spans="1:38" ht="15.75" customHeight="1" x14ac:dyDescent="0.25">
      <c r="A675" s="3">
        <v>1347</v>
      </c>
      <c r="B675" s="14">
        <f t="shared" si="203"/>
        <v>1</v>
      </c>
      <c r="C675" s="9">
        <v>45168</v>
      </c>
      <c r="D675" s="3" t="s">
        <v>709</v>
      </c>
      <c r="E675" s="14" t="str">
        <f t="shared" si="206"/>
        <v>1347Ventura Marcelo (padre)1</v>
      </c>
      <c r="F675" s="119" t="s">
        <v>1413</v>
      </c>
      <c r="G675" s="119" t="s">
        <v>1414</v>
      </c>
      <c r="H675" s="119">
        <v>109815</v>
      </c>
      <c r="I675" s="10" t="s">
        <v>121</v>
      </c>
      <c r="J675" s="14" t="str">
        <f t="shared" ref="J675:J738" si="207">IF(A675=A674,CONCATENATE(J674," ",I675),I675)</f>
        <v>Service cambio de aceite y filtros.</v>
      </c>
      <c r="L675" s="3">
        <v>1</v>
      </c>
      <c r="M675" s="10" t="s">
        <v>222</v>
      </c>
      <c r="N675" s="3" t="s">
        <v>84</v>
      </c>
      <c r="Q675" s="7">
        <v>2780</v>
      </c>
      <c r="R675" s="7" t="s">
        <v>1478</v>
      </c>
      <c r="S675" s="8">
        <f t="shared" ref="S675:S680" si="208">+(W675-Q675)/Q675</f>
        <v>1.4100719424460431</v>
      </c>
      <c r="T675" s="11">
        <v>5.5</v>
      </c>
      <c r="W675" s="76">
        <v>6700</v>
      </c>
      <c r="X675" s="16">
        <f t="shared" si="202"/>
        <v>36850</v>
      </c>
      <c r="AC675" s="18">
        <f t="shared" ref="AC675:AC738" si="209">+AB675*Y675</f>
        <v>0</v>
      </c>
      <c r="AD675" s="19">
        <f t="shared" ref="AD675:AD699" si="210">IF(A675=A674,AD674+AC675,AC675)</f>
        <v>0</v>
      </c>
      <c r="AE675" s="21">
        <f t="shared" si="204"/>
        <v>15290</v>
      </c>
      <c r="AF675" s="20">
        <f t="shared" ref="AF675:AF699" si="211">IF(A675=A674,0,(SUMIF($A$3:$A$999956,A675,$Q$3:$Q$999956)))+IF(A675=A674,0,(SUMIF($A$3:$A$999956,A675,$R$3:$R$999956)))</f>
        <v>16820</v>
      </c>
      <c r="AG675" s="20">
        <f t="shared" ref="AG675:AG699" si="212">IF(A675=A674,0,(SUMIF($A$3:$A$999956,A675,($X$3:$X$999956))))</f>
        <v>54150</v>
      </c>
      <c r="AH675" s="20">
        <f t="shared" ref="AH675:AH699" si="213">IF(A675=A674,0,(SUMIF($A$3:$A$999956,A675,($AC$3:$AC$999956))))</f>
        <v>35000</v>
      </c>
      <c r="AI675" s="20"/>
      <c r="AJ675" s="20"/>
      <c r="AK675" s="20">
        <f t="shared" ref="AK675:AK738" si="214">AH675+AG675</f>
        <v>89150</v>
      </c>
      <c r="AL675" s="171"/>
    </row>
    <row r="676" spans="1:38" ht="15.75" customHeight="1" x14ac:dyDescent="0.25">
      <c r="A676" s="3">
        <v>1347</v>
      </c>
      <c r="B676" s="14">
        <f t="shared" si="203"/>
        <v>2</v>
      </c>
      <c r="C676" s="9">
        <v>45168</v>
      </c>
      <c r="D676" s="3" t="s">
        <v>709</v>
      </c>
      <c r="E676" s="14" t="str">
        <f t="shared" si="206"/>
        <v>1347Ventura Marcelo (padre)2</v>
      </c>
      <c r="I676" s="10" t="s">
        <v>122</v>
      </c>
      <c r="J676" s="14" t="str">
        <f t="shared" si="207"/>
        <v>Service cambio de aceite y filtros. Control del vehículo.</v>
      </c>
      <c r="L676" s="3">
        <v>1</v>
      </c>
      <c r="M676" s="10" t="s">
        <v>21</v>
      </c>
      <c r="N676" s="3" t="s">
        <v>101</v>
      </c>
      <c r="Q676" s="7">
        <f>W676*0.8</f>
        <v>5200</v>
      </c>
      <c r="S676" s="8">
        <f t="shared" si="208"/>
        <v>0.25</v>
      </c>
      <c r="T676" s="11">
        <v>1</v>
      </c>
      <c r="W676" s="76">
        <v>6500</v>
      </c>
      <c r="X676" s="16">
        <f t="shared" si="202"/>
        <v>6500</v>
      </c>
      <c r="AC676" s="18">
        <f t="shared" si="209"/>
        <v>0</v>
      </c>
      <c r="AD676" s="19">
        <f t="shared" si="210"/>
        <v>0</v>
      </c>
      <c r="AE676" s="21">
        <f t="shared" si="204"/>
        <v>5200</v>
      </c>
      <c r="AF676" s="20">
        <f t="shared" si="211"/>
        <v>0</v>
      </c>
      <c r="AG676" s="20">
        <f t="shared" si="212"/>
        <v>0</v>
      </c>
      <c r="AH676" s="20">
        <f t="shared" si="213"/>
        <v>0</v>
      </c>
      <c r="AI676" s="20"/>
      <c r="AJ676" s="20"/>
      <c r="AK676" s="20">
        <f t="shared" si="214"/>
        <v>0</v>
      </c>
      <c r="AL676" s="171"/>
    </row>
    <row r="677" spans="1:38" ht="15.75" customHeight="1" x14ac:dyDescent="0.25">
      <c r="A677" s="3">
        <v>1347</v>
      </c>
      <c r="B677" s="14">
        <f t="shared" si="203"/>
        <v>3</v>
      </c>
      <c r="C677" s="9">
        <f>IF(A677=A676,C676,"")</f>
        <v>45168</v>
      </c>
      <c r="D677" s="3" t="s">
        <v>709</v>
      </c>
      <c r="E677" s="14" t="str">
        <f t="shared" si="206"/>
        <v>1347Ventura Marcelo (padre)3</v>
      </c>
      <c r="J677" s="14" t="str">
        <f t="shared" si="207"/>
        <v xml:space="preserve">Service cambio de aceite y filtros. Control del vehículo. </v>
      </c>
      <c r="L677" s="3">
        <v>1</v>
      </c>
      <c r="M677" s="10" t="s">
        <v>19</v>
      </c>
      <c r="N677" s="3" t="s">
        <v>84</v>
      </c>
      <c r="Q677" s="7">
        <v>6600</v>
      </c>
      <c r="S677" s="8">
        <f t="shared" si="208"/>
        <v>0.21212121212121213</v>
      </c>
      <c r="T677" s="11">
        <v>1</v>
      </c>
      <c r="W677" s="76">
        <v>8000</v>
      </c>
      <c r="X677" s="16">
        <f t="shared" si="202"/>
        <v>8000</v>
      </c>
      <c r="Y677" s="3">
        <v>1</v>
      </c>
      <c r="AB677" s="4">
        <v>35000</v>
      </c>
      <c r="AC677" s="18">
        <f t="shared" si="209"/>
        <v>35000</v>
      </c>
      <c r="AD677" s="19">
        <f t="shared" si="210"/>
        <v>35000</v>
      </c>
      <c r="AE677" s="21">
        <f t="shared" si="204"/>
        <v>6600</v>
      </c>
      <c r="AF677" s="20">
        <f t="shared" si="211"/>
        <v>0</v>
      </c>
      <c r="AG677" s="20">
        <f t="shared" si="212"/>
        <v>0</v>
      </c>
      <c r="AH677" s="20">
        <f t="shared" si="213"/>
        <v>0</v>
      </c>
      <c r="AI677" s="20"/>
      <c r="AJ677" s="20"/>
      <c r="AK677" s="20">
        <f t="shared" si="214"/>
        <v>0</v>
      </c>
      <c r="AL677" s="171"/>
    </row>
    <row r="678" spans="1:38" ht="15.75" customHeight="1" x14ac:dyDescent="0.25">
      <c r="A678" s="3">
        <v>1347</v>
      </c>
      <c r="B678" s="14">
        <f t="shared" si="203"/>
        <v>4</v>
      </c>
      <c r="C678" s="9">
        <f>IF(A678=A677,C677,"")</f>
        <v>45168</v>
      </c>
      <c r="D678" s="3" t="s">
        <v>709</v>
      </c>
      <c r="E678" s="14" t="str">
        <f t="shared" si="206"/>
        <v>1347Ventura Marcelo (padre)4</v>
      </c>
      <c r="J678" s="14" t="str">
        <f t="shared" si="207"/>
        <v xml:space="preserve">Service cambio de aceite y filtros. Control del vehículo.  </v>
      </c>
      <c r="L678" s="3">
        <v>1</v>
      </c>
      <c r="M678" s="10" t="s">
        <v>114</v>
      </c>
      <c r="N678" s="3" t="s">
        <v>101</v>
      </c>
      <c r="Q678" s="7">
        <f>W678*0.8</f>
        <v>2240</v>
      </c>
      <c r="S678" s="8">
        <f t="shared" si="208"/>
        <v>0.25</v>
      </c>
      <c r="T678" s="11">
        <v>1</v>
      </c>
      <c r="W678" s="76">
        <v>2800</v>
      </c>
      <c r="X678" s="16">
        <f t="shared" si="202"/>
        <v>2800</v>
      </c>
      <c r="AC678" s="18">
        <f t="shared" si="209"/>
        <v>0</v>
      </c>
      <c r="AD678" s="19">
        <f t="shared" si="210"/>
        <v>35000</v>
      </c>
      <c r="AE678" s="21">
        <f t="shared" si="204"/>
        <v>2240</v>
      </c>
      <c r="AF678" s="20">
        <f t="shared" si="211"/>
        <v>0</v>
      </c>
      <c r="AG678" s="20">
        <f t="shared" si="212"/>
        <v>0</v>
      </c>
      <c r="AH678" s="20">
        <f t="shared" si="213"/>
        <v>0</v>
      </c>
      <c r="AI678" s="20"/>
      <c r="AJ678" s="20"/>
      <c r="AK678" s="20">
        <f t="shared" si="214"/>
        <v>0</v>
      </c>
      <c r="AL678" s="171"/>
    </row>
    <row r="679" spans="1:38" ht="15.75" customHeight="1" x14ac:dyDescent="0.25">
      <c r="A679" s="3">
        <v>1348</v>
      </c>
      <c r="B679" s="14">
        <f t="shared" si="203"/>
        <v>1</v>
      </c>
      <c r="C679" s="9">
        <v>45168</v>
      </c>
      <c r="D679" s="3" t="s">
        <v>1415</v>
      </c>
      <c r="E679" s="14" t="str">
        <f t="shared" si="206"/>
        <v>1348Nardin Larisa1</v>
      </c>
      <c r="F679" s="119" t="s">
        <v>1416</v>
      </c>
      <c r="G679" s="119" t="s">
        <v>999</v>
      </c>
      <c r="H679" s="119">
        <v>80993</v>
      </c>
      <c r="I679" s="10" t="s">
        <v>1418</v>
      </c>
      <c r="J679" s="14" t="str">
        <f t="shared" si="207"/>
        <v>Rótula lado derecho y pastillas de freno.</v>
      </c>
      <c r="K679" s="3" t="s">
        <v>1512</v>
      </c>
      <c r="L679" s="3">
        <v>1</v>
      </c>
      <c r="M679" s="10" t="s">
        <v>1419</v>
      </c>
      <c r="N679" s="3" t="s">
        <v>101</v>
      </c>
      <c r="Q679" s="7">
        <f>W679*0.8</f>
        <v>14880</v>
      </c>
      <c r="R679" s="7" t="s">
        <v>1479</v>
      </c>
      <c r="S679" s="8">
        <f t="shared" si="208"/>
        <v>0.25</v>
      </c>
      <c r="T679" s="11">
        <v>1</v>
      </c>
      <c r="W679" s="76">
        <v>18600</v>
      </c>
      <c r="X679" s="16">
        <f t="shared" si="202"/>
        <v>18600</v>
      </c>
      <c r="AC679" s="18">
        <f t="shared" si="209"/>
        <v>0</v>
      </c>
      <c r="AD679" s="19">
        <f t="shared" si="210"/>
        <v>0</v>
      </c>
      <c r="AE679" s="21">
        <f t="shared" si="204"/>
        <v>14880</v>
      </c>
      <c r="AF679" s="20">
        <f t="shared" si="211"/>
        <v>26480</v>
      </c>
      <c r="AG679" s="20">
        <f t="shared" si="212"/>
        <v>33100</v>
      </c>
      <c r="AH679" s="20">
        <f t="shared" si="213"/>
        <v>15000</v>
      </c>
      <c r="AI679" s="20"/>
      <c r="AJ679" s="20"/>
      <c r="AK679" s="20">
        <f t="shared" si="214"/>
        <v>48100</v>
      </c>
      <c r="AL679" s="171"/>
    </row>
    <row r="680" spans="1:38" ht="15.75" customHeight="1" x14ac:dyDescent="0.25">
      <c r="A680" s="3">
        <v>1348</v>
      </c>
      <c r="B680" s="14">
        <f t="shared" si="203"/>
        <v>2</v>
      </c>
      <c r="C680" s="9">
        <f>IF(A680=A679,C679,"")</f>
        <v>45168</v>
      </c>
      <c r="D680" s="3" t="str">
        <f>IF(A680=A679,D679,"")</f>
        <v>Nardin Larisa</v>
      </c>
      <c r="E680" s="14" t="str">
        <f t="shared" si="206"/>
        <v>1348Nardin Larisa2</v>
      </c>
      <c r="I680" s="10" t="s">
        <v>1038</v>
      </c>
      <c r="J680" s="14" t="str">
        <f t="shared" si="207"/>
        <v>Rótula lado derecho y pastillas de freno. Control del tren delantero.</v>
      </c>
      <c r="L680" s="3">
        <v>1</v>
      </c>
      <c r="M680" s="10" t="s">
        <v>815</v>
      </c>
      <c r="N680" s="3" t="s">
        <v>101</v>
      </c>
      <c r="Q680" s="7">
        <f>W680*0.8</f>
        <v>11600</v>
      </c>
      <c r="S680" s="8">
        <f t="shared" si="208"/>
        <v>0.25</v>
      </c>
      <c r="T680" s="11">
        <v>1</v>
      </c>
      <c r="W680" s="76">
        <v>14500</v>
      </c>
      <c r="X680" s="16">
        <f t="shared" si="202"/>
        <v>14500</v>
      </c>
      <c r="Y680" s="3">
        <v>1</v>
      </c>
      <c r="AB680" s="4">
        <v>15000</v>
      </c>
      <c r="AC680" s="18">
        <f t="shared" si="209"/>
        <v>15000</v>
      </c>
      <c r="AD680" s="19">
        <f t="shared" si="210"/>
        <v>15000</v>
      </c>
      <c r="AE680" s="21">
        <f t="shared" si="204"/>
        <v>11600</v>
      </c>
      <c r="AF680" s="20">
        <f t="shared" si="211"/>
        <v>0</v>
      </c>
      <c r="AG680" s="20">
        <f t="shared" si="212"/>
        <v>0</v>
      </c>
      <c r="AH680" s="20">
        <f t="shared" si="213"/>
        <v>0</v>
      </c>
      <c r="AI680" s="20"/>
      <c r="AJ680" s="20"/>
      <c r="AK680" s="20">
        <f t="shared" si="214"/>
        <v>0</v>
      </c>
      <c r="AL680" s="171"/>
    </row>
    <row r="681" spans="1:38" ht="15.75" customHeight="1" x14ac:dyDescent="0.25">
      <c r="A681" s="3">
        <v>1348</v>
      </c>
      <c r="B681" s="14">
        <f t="shared" si="203"/>
        <v>3</v>
      </c>
      <c r="C681" s="9">
        <f>IF(A681=A680,C680,"")</f>
        <v>45168</v>
      </c>
      <c r="D681" s="3" t="str">
        <f>IF(A681=A680,D680,"")</f>
        <v>Nardin Larisa</v>
      </c>
      <c r="E681" s="14" t="str">
        <f t="shared" si="206"/>
        <v>1348Nardin Larisa3</v>
      </c>
      <c r="I681" s="10" t="s">
        <v>97</v>
      </c>
      <c r="J681" s="14" t="str">
        <f t="shared" si="207"/>
        <v>Rótula lado derecho y pastillas de freno. Control del tren delantero. Regular convergencia</v>
      </c>
      <c r="L681" s="3">
        <v>1</v>
      </c>
      <c r="S681" s="8"/>
      <c r="W681" s="76"/>
      <c r="X681" s="16">
        <f t="shared" si="202"/>
        <v>0</v>
      </c>
      <c r="AC681" s="18">
        <f t="shared" si="209"/>
        <v>0</v>
      </c>
      <c r="AD681" s="19">
        <f t="shared" si="210"/>
        <v>15000</v>
      </c>
      <c r="AE681" s="21">
        <f t="shared" si="204"/>
        <v>0</v>
      </c>
      <c r="AF681" s="20">
        <f t="shared" si="211"/>
        <v>0</v>
      </c>
      <c r="AG681" s="20">
        <f t="shared" si="212"/>
        <v>0</v>
      </c>
      <c r="AH681" s="20">
        <f t="shared" si="213"/>
        <v>0</v>
      </c>
      <c r="AI681" s="20"/>
      <c r="AJ681" s="20"/>
      <c r="AK681" s="20">
        <f t="shared" si="214"/>
        <v>0</v>
      </c>
      <c r="AL681" s="171"/>
    </row>
    <row r="682" spans="1:38" ht="15.75" customHeight="1" x14ac:dyDescent="0.25">
      <c r="A682" s="3">
        <v>1349</v>
      </c>
      <c r="B682" s="14">
        <f t="shared" si="203"/>
        <v>1</v>
      </c>
      <c r="C682" s="9">
        <v>45169</v>
      </c>
      <c r="D682" s="3" t="s">
        <v>963</v>
      </c>
      <c r="E682" s="14" t="str">
        <f t="shared" si="206"/>
        <v>1349transporte Palloni1</v>
      </c>
      <c r="F682" s="119" t="s">
        <v>1420</v>
      </c>
      <c r="G682" s="119" t="s">
        <v>1300</v>
      </c>
      <c r="H682" s="119">
        <v>339882</v>
      </c>
      <c r="I682" s="10" t="s">
        <v>1421</v>
      </c>
      <c r="J682" s="14" t="str">
        <f t="shared" si="207"/>
        <v>Distribución con bomba y correa poliv.</v>
      </c>
      <c r="K682" s="3" t="s">
        <v>1511</v>
      </c>
      <c r="L682" s="3">
        <v>1</v>
      </c>
      <c r="M682" s="10" t="s">
        <v>1424</v>
      </c>
      <c r="N682" s="3" t="s">
        <v>1007</v>
      </c>
      <c r="R682" s="3" t="s">
        <v>1480</v>
      </c>
      <c r="S682" s="8">
        <v>0</v>
      </c>
      <c r="T682" s="11">
        <v>1</v>
      </c>
      <c r="W682" s="76"/>
      <c r="X682" s="16">
        <f t="shared" si="202"/>
        <v>0</v>
      </c>
      <c r="Y682" s="3">
        <v>1</v>
      </c>
      <c r="AB682" s="4">
        <v>45000</v>
      </c>
      <c r="AC682" s="18">
        <f t="shared" si="209"/>
        <v>45000</v>
      </c>
      <c r="AD682" s="19">
        <f t="shared" si="210"/>
        <v>45000</v>
      </c>
      <c r="AE682" s="21">
        <f t="shared" si="204"/>
        <v>0</v>
      </c>
      <c r="AF682" s="20">
        <f t="shared" si="211"/>
        <v>0</v>
      </c>
      <c r="AG682" s="20">
        <f t="shared" si="212"/>
        <v>0</v>
      </c>
      <c r="AH682" s="20">
        <f t="shared" si="213"/>
        <v>45000</v>
      </c>
      <c r="AI682" s="20"/>
      <c r="AJ682" s="20"/>
      <c r="AK682" s="20">
        <f t="shared" si="214"/>
        <v>45000</v>
      </c>
      <c r="AL682" s="171"/>
    </row>
    <row r="683" spans="1:38" ht="15.75" customHeight="1" x14ac:dyDescent="0.25">
      <c r="A683" s="3">
        <v>1349</v>
      </c>
      <c r="B683" s="14">
        <f t="shared" si="203"/>
        <v>2</v>
      </c>
      <c r="C683" s="9">
        <f t="shared" ref="C683:C690" si="215">IF(A683=A682,C682,"")</f>
        <v>45169</v>
      </c>
      <c r="D683" s="3" t="str">
        <f t="shared" ref="D683:D690" si="216">IF(A683=A682,D682,"")</f>
        <v>transporte Palloni</v>
      </c>
      <c r="E683" s="14" t="str">
        <f t="shared" si="206"/>
        <v>1349transporte Palloni2</v>
      </c>
      <c r="I683" s="10" t="s">
        <v>929</v>
      </c>
      <c r="J683" s="14" t="str">
        <f t="shared" si="207"/>
        <v>Distribución con bomba y correa poliv. Cambio de aceite y filtros.</v>
      </c>
      <c r="L683" s="3">
        <v>1</v>
      </c>
      <c r="M683" s="10" t="s">
        <v>1425</v>
      </c>
      <c r="N683" s="3" t="s">
        <v>1007</v>
      </c>
      <c r="S683" s="8">
        <v>0</v>
      </c>
      <c r="T683" s="11">
        <v>1</v>
      </c>
      <c r="W683" s="76"/>
      <c r="X683" s="16">
        <f t="shared" si="202"/>
        <v>0</v>
      </c>
      <c r="AC683" s="18">
        <f t="shared" si="209"/>
        <v>0</v>
      </c>
      <c r="AD683" s="19">
        <f t="shared" si="210"/>
        <v>45000</v>
      </c>
      <c r="AE683" s="21">
        <f t="shared" si="204"/>
        <v>0</v>
      </c>
      <c r="AF683" s="20">
        <f t="shared" si="211"/>
        <v>0</v>
      </c>
      <c r="AG683" s="20">
        <f t="shared" si="212"/>
        <v>0</v>
      </c>
      <c r="AH683" s="20">
        <f t="shared" si="213"/>
        <v>0</v>
      </c>
      <c r="AI683" s="20"/>
      <c r="AJ683" s="20"/>
      <c r="AK683" s="20">
        <f t="shared" si="214"/>
        <v>0</v>
      </c>
      <c r="AL683" s="171"/>
    </row>
    <row r="684" spans="1:38" ht="15.75" customHeight="1" x14ac:dyDescent="0.25">
      <c r="A684" s="3">
        <v>1349</v>
      </c>
      <c r="B684" s="14">
        <f t="shared" si="203"/>
        <v>3</v>
      </c>
      <c r="C684" s="9">
        <f t="shared" si="215"/>
        <v>45169</v>
      </c>
      <c r="D684" s="3" t="str">
        <f t="shared" si="216"/>
        <v>transporte Palloni</v>
      </c>
      <c r="E684" s="14" t="str">
        <f t="shared" si="206"/>
        <v>1349transporte Palloni3</v>
      </c>
      <c r="I684" s="10" t="s">
        <v>1422</v>
      </c>
      <c r="J684" s="14" t="str">
        <f t="shared" si="207"/>
        <v>Distribución con bomba y correa poliv. Cambio de aceite y filtros. Filtro habitáculo.</v>
      </c>
      <c r="L684" s="3">
        <v>1</v>
      </c>
      <c r="M684" s="10" t="s">
        <v>1426</v>
      </c>
      <c r="N684" s="3" t="s">
        <v>1007</v>
      </c>
      <c r="S684" s="8">
        <v>0</v>
      </c>
      <c r="T684" s="11">
        <v>1</v>
      </c>
      <c r="W684" s="76"/>
      <c r="X684" s="16">
        <f t="shared" si="202"/>
        <v>0</v>
      </c>
      <c r="AC684" s="18">
        <f t="shared" si="209"/>
        <v>0</v>
      </c>
      <c r="AD684" s="19">
        <f t="shared" si="210"/>
        <v>45000</v>
      </c>
      <c r="AE684" s="21">
        <f t="shared" si="204"/>
        <v>0</v>
      </c>
      <c r="AF684" s="20">
        <f t="shared" si="211"/>
        <v>0</v>
      </c>
      <c r="AG684" s="20">
        <f t="shared" si="212"/>
        <v>0</v>
      </c>
      <c r="AH684" s="20">
        <f t="shared" si="213"/>
        <v>0</v>
      </c>
      <c r="AI684" s="20"/>
      <c r="AJ684" s="20"/>
      <c r="AK684" s="20">
        <f t="shared" si="214"/>
        <v>0</v>
      </c>
      <c r="AL684" s="171"/>
    </row>
    <row r="685" spans="1:38" ht="15.75" customHeight="1" x14ac:dyDescent="0.25">
      <c r="A685" s="3">
        <v>1349</v>
      </c>
      <c r="B685" s="14">
        <f t="shared" si="203"/>
        <v>4</v>
      </c>
      <c r="C685" s="9">
        <f t="shared" si="215"/>
        <v>45169</v>
      </c>
      <c r="D685" s="3" t="str">
        <f t="shared" si="216"/>
        <v>transporte Palloni</v>
      </c>
      <c r="E685" s="14" t="str">
        <f t="shared" si="206"/>
        <v>1349transporte Palloni4</v>
      </c>
      <c r="I685" s="10" t="s">
        <v>1423</v>
      </c>
      <c r="J685" s="14" t="str">
        <f t="shared" si="207"/>
        <v>Distribución con bomba y correa poliv. Cambio de aceite y filtros. Filtro habitáculo. Juntas tapas de válvulas.</v>
      </c>
      <c r="L685" s="3">
        <v>1</v>
      </c>
      <c r="M685" s="10" t="s">
        <v>1427</v>
      </c>
      <c r="N685" s="3" t="s">
        <v>1007</v>
      </c>
      <c r="Q685" s="7">
        <v>0</v>
      </c>
      <c r="S685" s="8">
        <v>0</v>
      </c>
      <c r="T685" s="11">
        <v>1</v>
      </c>
      <c r="W685" s="76"/>
      <c r="X685" s="16">
        <f t="shared" si="202"/>
        <v>0</v>
      </c>
      <c r="AC685" s="18">
        <f t="shared" si="209"/>
        <v>0</v>
      </c>
      <c r="AD685" s="19">
        <f t="shared" si="210"/>
        <v>45000</v>
      </c>
      <c r="AE685" s="21">
        <f t="shared" si="204"/>
        <v>0</v>
      </c>
      <c r="AF685" s="20">
        <f t="shared" si="211"/>
        <v>0</v>
      </c>
      <c r="AG685" s="20">
        <f t="shared" si="212"/>
        <v>0</v>
      </c>
      <c r="AH685" s="20">
        <f t="shared" si="213"/>
        <v>0</v>
      </c>
      <c r="AI685" s="20"/>
      <c r="AJ685" s="20"/>
      <c r="AK685" s="20">
        <f t="shared" si="214"/>
        <v>0</v>
      </c>
      <c r="AL685" s="171"/>
    </row>
    <row r="686" spans="1:38" ht="15.75" customHeight="1" x14ac:dyDescent="0.25">
      <c r="A686" s="3">
        <v>1349</v>
      </c>
      <c r="B686" s="14">
        <f t="shared" si="203"/>
        <v>5</v>
      </c>
      <c r="C686" s="9">
        <f t="shared" si="215"/>
        <v>45169</v>
      </c>
      <c r="D686" s="3" t="str">
        <f t="shared" si="216"/>
        <v>transporte Palloni</v>
      </c>
      <c r="E686" s="14" t="str">
        <f t="shared" si="206"/>
        <v>1349transporte Palloni5</v>
      </c>
      <c r="J686" s="14" t="str">
        <f t="shared" si="207"/>
        <v xml:space="preserve">Distribución con bomba y correa poliv. Cambio de aceite y filtros. Filtro habitáculo. Juntas tapas de válvulas. </v>
      </c>
      <c r="L686" s="3">
        <v>1</v>
      </c>
      <c r="M686" s="10" t="s">
        <v>1428</v>
      </c>
      <c r="N686" s="3" t="s">
        <v>1007</v>
      </c>
      <c r="Q686" s="7">
        <v>0</v>
      </c>
      <c r="S686" s="8">
        <v>0</v>
      </c>
      <c r="T686" s="11">
        <v>1</v>
      </c>
      <c r="W686" s="76"/>
      <c r="X686" s="16">
        <f t="shared" si="202"/>
        <v>0</v>
      </c>
      <c r="AC686" s="18">
        <f t="shared" si="209"/>
        <v>0</v>
      </c>
      <c r="AD686" s="19">
        <f t="shared" si="210"/>
        <v>45000</v>
      </c>
      <c r="AE686" s="21">
        <f t="shared" si="204"/>
        <v>0</v>
      </c>
      <c r="AF686" s="20">
        <f t="shared" si="211"/>
        <v>0</v>
      </c>
      <c r="AG686" s="20">
        <f t="shared" si="212"/>
        <v>0</v>
      </c>
      <c r="AH686" s="20">
        <f t="shared" si="213"/>
        <v>0</v>
      </c>
      <c r="AI686" s="20"/>
      <c r="AJ686" s="20"/>
      <c r="AK686" s="20">
        <f t="shared" si="214"/>
        <v>0</v>
      </c>
      <c r="AL686" s="171"/>
    </row>
    <row r="687" spans="1:38" ht="15.75" customHeight="1" x14ac:dyDescent="0.25">
      <c r="A687" s="3">
        <v>1349</v>
      </c>
      <c r="B687" s="14">
        <f t="shared" si="203"/>
        <v>6</v>
      </c>
      <c r="C687" s="9">
        <f t="shared" si="215"/>
        <v>45169</v>
      </c>
      <c r="D687" s="3" t="str">
        <f t="shared" si="216"/>
        <v>transporte Palloni</v>
      </c>
      <c r="E687" s="14" t="str">
        <f t="shared" si="206"/>
        <v>1349transporte Palloni6</v>
      </c>
      <c r="J687" s="14" t="str">
        <f t="shared" si="207"/>
        <v xml:space="preserve">Distribución con bomba y correa poliv. Cambio de aceite y filtros. Filtro habitáculo. Juntas tapas de válvulas.  </v>
      </c>
      <c r="L687" s="3">
        <v>1</v>
      </c>
      <c r="M687" s="10" t="s">
        <v>1429</v>
      </c>
      <c r="N687" s="3" t="s">
        <v>1007</v>
      </c>
      <c r="Q687" s="7">
        <v>0</v>
      </c>
      <c r="S687" s="8">
        <v>0</v>
      </c>
      <c r="T687" s="11">
        <v>1</v>
      </c>
      <c r="W687" s="76"/>
      <c r="X687" s="16">
        <f t="shared" si="202"/>
        <v>0</v>
      </c>
      <c r="AC687" s="18">
        <f t="shared" si="209"/>
        <v>0</v>
      </c>
      <c r="AD687" s="19">
        <f t="shared" si="210"/>
        <v>45000</v>
      </c>
      <c r="AE687" s="21">
        <f t="shared" si="204"/>
        <v>0</v>
      </c>
      <c r="AF687" s="20">
        <f t="shared" si="211"/>
        <v>0</v>
      </c>
      <c r="AG687" s="20">
        <f t="shared" si="212"/>
        <v>0</v>
      </c>
      <c r="AH687" s="20">
        <f t="shared" si="213"/>
        <v>0</v>
      </c>
      <c r="AI687" s="20"/>
      <c r="AJ687" s="20"/>
      <c r="AK687" s="20">
        <f t="shared" si="214"/>
        <v>0</v>
      </c>
      <c r="AL687" s="171"/>
    </row>
    <row r="688" spans="1:38" ht="15.75" customHeight="1" x14ac:dyDescent="0.25">
      <c r="A688" s="3">
        <v>1349</v>
      </c>
      <c r="B688" s="14">
        <f t="shared" si="203"/>
        <v>7</v>
      </c>
      <c r="C688" s="9">
        <f t="shared" si="215"/>
        <v>45169</v>
      </c>
      <c r="D688" s="3" t="str">
        <f t="shared" si="216"/>
        <v>transporte Palloni</v>
      </c>
      <c r="E688" s="14" t="str">
        <f t="shared" si="206"/>
        <v>1349transporte Palloni7</v>
      </c>
      <c r="J688" s="14" t="str">
        <f t="shared" si="207"/>
        <v xml:space="preserve">Distribución con bomba y correa poliv. Cambio de aceite y filtros. Filtro habitáculo. Juntas tapas de válvulas.   </v>
      </c>
      <c r="L688" s="3">
        <v>1</v>
      </c>
      <c r="M688" s="10" t="s">
        <v>1430</v>
      </c>
      <c r="N688" s="3" t="s">
        <v>1007</v>
      </c>
      <c r="S688" s="8">
        <v>0</v>
      </c>
      <c r="T688" s="11">
        <v>1.5</v>
      </c>
      <c r="W688" s="76"/>
      <c r="X688" s="16">
        <f t="shared" si="202"/>
        <v>0</v>
      </c>
      <c r="AC688" s="18">
        <f t="shared" si="209"/>
        <v>0</v>
      </c>
      <c r="AD688" s="19">
        <f t="shared" si="210"/>
        <v>45000</v>
      </c>
      <c r="AE688" s="21">
        <f t="shared" si="204"/>
        <v>0</v>
      </c>
      <c r="AF688" s="20">
        <f t="shared" si="211"/>
        <v>0</v>
      </c>
      <c r="AG688" s="20">
        <f t="shared" si="212"/>
        <v>0</v>
      </c>
      <c r="AH688" s="20">
        <f t="shared" si="213"/>
        <v>0</v>
      </c>
      <c r="AI688" s="20"/>
      <c r="AJ688" s="20"/>
      <c r="AK688" s="20">
        <f t="shared" si="214"/>
        <v>0</v>
      </c>
      <c r="AL688" s="171"/>
    </row>
    <row r="689" spans="1:38" ht="15.75" customHeight="1" x14ac:dyDescent="0.25">
      <c r="A689" s="3">
        <v>1349</v>
      </c>
      <c r="B689" s="14">
        <f t="shared" si="203"/>
        <v>8</v>
      </c>
      <c r="C689" s="9">
        <f t="shared" si="215"/>
        <v>45169</v>
      </c>
      <c r="D689" s="3" t="str">
        <f t="shared" si="216"/>
        <v>transporte Palloni</v>
      </c>
      <c r="E689" s="14" t="str">
        <f t="shared" si="206"/>
        <v>1349transporte Palloni8</v>
      </c>
      <c r="J689" s="14" t="str">
        <f t="shared" si="207"/>
        <v xml:space="preserve">Distribución con bomba y correa poliv. Cambio de aceite y filtros. Filtro habitáculo. Juntas tapas de válvulas.    </v>
      </c>
      <c r="L689" s="3">
        <v>1</v>
      </c>
      <c r="M689" s="10" t="s">
        <v>1431</v>
      </c>
      <c r="N689" s="3" t="s">
        <v>1007</v>
      </c>
      <c r="S689" s="8">
        <v>0</v>
      </c>
      <c r="T689" s="11">
        <v>5</v>
      </c>
      <c r="W689" s="76"/>
      <c r="X689" s="16">
        <f t="shared" si="202"/>
        <v>0</v>
      </c>
      <c r="AC689" s="18">
        <f t="shared" si="209"/>
        <v>0</v>
      </c>
      <c r="AD689" s="19">
        <f t="shared" si="210"/>
        <v>45000</v>
      </c>
      <c r="AE689" s="21">
        <f t="shared" si="204"/>
        <v>0</v>
      </c>
      <c r="AF689" s="20">
        <f t="shared" si="211"/>
        <v>0</v>
      </c>
      <c r="AG689" s="20">
        <f t="shared" si="212"/>
        <v>0</v>
      </c>
      <c r="AH689" s="20">
        <f t="shared" si="213"/>
        <v>0</v>
      </c>
      <c r="AI689" s="20"/>
      <c r="AJ689" s="20"/>
      <c r="AK689" s="20">
        <f t="shared" si="214"/>
        <v>0</v>
      </c>
      <c r="AL689" s="171"/>
    </row>
    <row r="690" spans="1:38" ht="15.75" customHeight="1" x14ac:dyDescent="0.25">
      <c r="A690" s="3">
        <v>1349</v>
      </c>
      <c r="B690" s="14">
        <f t="shared" si="203"/>
        <v>9</v>
      </c>
      <c r="C690" s="9">
        <f t="shared" si="215"/>
        <v>45169</v>
      </c>
      <c r="D690" s="3" t="str">
        <f t="shared" si="216"/>
        <v>transporte Palloni</v>
      </c>
      <c r="E690" s="14" t="str">
        <f t="shared" si="206"/>
        <v>1349transporte Palloni9</v>
      </c>
      <c r="J690" s="14" t="str">
        <f t="shared" si="207"/>
        <v xml:space="preserve">Distribución con bomba y correa poliv. Cambio de aceite y filtros. Filtro habitáculo. Juntas tapas de válvulas.     </v>
      </c>
      <c r="L690" s="3">
        <v>1</v>
      </c>
      <c r="M690" s="10" t="s">
        <v>794</v>
      </c>
      <c r="N690" s="3" t="s">
        <v>1007</v>
      </c>
      <c r="S690" s="8">
        <v>0</v>
      </c>
      <c r="T690" s="11">
        <v>1</v>
      </c>
      <c r="W690" s="76"/>
      <c r="X690" s="16">
        <f t="shared" si="202"/>
        <v>0</v>
      </c>
      <c r="AC690" s="18">
        <f t="shared" si="209"/>
        <v>0</v>
      </c>
      <c r="AD690" s="19">
        <f t="shared" si="210"/>
        <v>45000</v>
      </c>
      <c r="AE690" s="21">
        <f t="shared" si="204"/>
        <v>0</v>
      </c>
      <c r="AF690" s="20">
        <f t="shared" si="211"/>
        <v>0</v>
      </c>
      <c r="AG690" s="20">
        <f t="shared" si="212"/>
        <v>0</v>
      </c>
      <c r="AH690" s="20">
        <f t="shared" si="213"/>
        <v>0</v>
      </c>
      <c r="AI690" s="20"/>
      <c r="AJ690" s="20"/>
      <c r="AK690" s="20">
        <f t="shared" si="214"/>
        <v>0</v>
      </c>
      <c r="AL690" s="171"/>
    </row>
    <row r="691" spans="1:38" ht="15.75" customHeight="1" x14ac:dyDescent="0.25">
      <c r="A691" s="3">
        <v>1350</v>
      </c>
      <c r="B691" s="14">
        <f t="shared" si="203"/>
        <v>1</v>
      </c>
      <c r="C691" s="9">
        <v>45169</v>
      </c>
      <c r="D691" s="3" t="s">
        <v>911</v>
      </c>
      <c r="E691" s="14" t="str">
        <f t="shared" si="206"/>
        <v>1350Castro Martin1</v>
      </c>
      <c r="G691" s="119" t="s">
        <v>103</v>
      </c>
      <c r="J691" s="14">
        <f t="shared" si="207"/>
        <v>0</v>
      </c>
      <c r="L691" s="3">
        <v>1</v>
      </c>
      <c r="M691" s="10" t="s">
        <v>693</v>
      </c>
      <c r="N691" s="3" t="s">
        <v>101</v>
      </c>
      <c r="Q691" s="7">
        <f>W691*0.8</f>
        <v>19200</v>
      </c>
      <c r="R691" s="7" t="s">
        <v>1479</v>
      </c>
      <c r="S691" s="8">
        <f>+(W691-Q691)/Q691</f>
        <v>0.25</v>
      </c>
      <c r="T691" s="11">
        <v>1</v>
      </c>
      <c r="W691" s="76">
        <v>24000</v>
      </c>
      <c r="X691" s="16">
        <f t="shared" si="202"/>
        <v>24000</v>
      </c>
      <c r="AC691" s="18">
        <f t="shared" si="209"/>
        <v>0</v>
      </c>
      <c r="AD691" s="19">
        <f t="shared" si="210"/>
        <v>0</v>
      </c>
      <c r="AE691" s="21">
        <f t="shared" si="204"/>
        <v>19200</v>
      </c>
      <c r="AF691" s="20">
        <f t="shared" si="211"/>
        <v>19200</v>
      </c>
      <c r="AG691" s="20">
        <f t="shared" si="212"/>
        <v>24000</v>
      </c>
      <c r="AH691" s="20">
        <f t="shared" si="213"/>
        <v>0</v>
      </c>
      <c r="AI691" s="20"/>
      <c r="AJ691" s="20"/>
      <c r="AK691" s="20">
        <f t="shared" si="214"/>
        <v>24000</v>
      </c>
      <c r="AL691" s="171"/>
    </row>
    <row r="692" spans="1:38" ht="15.75" customHeight="1" x14ac:dyDescent="0.25">
      <c r="A692" s="3">
        <v>1351</v>
      </c>
      <c r="B692" s="14">
        <f t="shared" si="203"/>
        <v>1</v>
      </c>
      <c r="C692" s="9">
        <v>45169</v>
      </c>
      <c r="D692" s="3" t="s">
        <v>420</v>
      </c>
      <c r="E692" s="14" t="str">
        <f t="shared" si="206"/>
        <v>1351Isseta Marcos1</v>
      </c>
      <c r="F692" s="119" t="s">
        <v>1432</v>
      </c>
      <c r="G692" s="119" t="s">
        <v>1433</v>
      </c>
      <c r="H692" s="119">
        <v>85938</v>
      </c>
      <c r="I692" s="10" t="s">
        <v>91</v>
      </c>
      <c r="J692" s="14" t="str">
        <f t="shared" si="207"/>
        <v>Control tren delantero.</v>
      </c>
      <c r="L692" s="3">
        <v>1</v>
      </c>
      <c r="R692" s="7" t="s">
        <v>1479</v>
      </c>
      <c r="S692" s="8"/>
      <c r="W692" s="76"/>
      <c r="X692" s="16">
        <f t="shared" si="202"/>
        <v>0</v>
      </c>
      <c r="AC692" s="18">
        <f t="shared" si="209"/>
        <v>0</v>
      </c>
      <c r="AD692" s="19">
        <f t="shared" si="210"/>
        <v>0</v>
      </c>
      <c r="AE692" s="21">
        <f t="shared" si="204"/>
        <v>0</v>
      </c>
      <c r="AF692" s="20">
        <f t="shared" si="211"/>
        <v>0</v>
      </c>
      <c r="AG692" s="20">
        <f t="shared" si="212"/>
        <v>0</v>
      </c>
      <c r="AH692" s="20">
        <f t="shared" si="213"/>
        <v>20000</v>
      </c>
      <c r="AI692" s="20"/>
      <c r="AJ692" s="20"/>
      <c r="AK692" s="20">
        <f t="shared" si="214"/>
        <v>20000</v>
      </c>
      <c r="AL692" s="171"/>
    </row>
    <row r="693" spans="1:38" ht="15.75" customHeight="1" x14ac:dyDescent="0.25">
      <c r="A693" s="3">
        <v>1351</v>
      </c>
      <c r="B693" s="14">
        <f t="shared" si="203"/>
        <v>2</v>
      </c>
      <c r="C693" s="9">
        <f>IF(A693=A692,C692,"")</f>
        <v>45169</v>
      </c>
      <c r="D693" s="3" t="str">
        <f>IF(A693=A692,D692,"")</f>
        <v>Isseta Marcos</v>
      </c>
      <c r="E693" s="14" t="str">
        <f t="shared" si="206"/>
        <v>1351Isseta Marcos2</v>
      </c>
      <c r="I693" s="10" t="s">
        <v>1434</v>
      </c>
      <c r="J693" s="14" t="str">
        <f t="shared" si="207"/>
        <v>Control tren delantero. Control bolilleros de rueda.</v>
      </c>
      <c r="L693" s="3">
        <v>1</v>
      </c>
      <c r="S693" s="8"/>
      <c r="W693" s="76"/>
      <c r="X693" s="16">
        <f t="shared" si="202"/>
        <v>0</v>
      </c>
      <c r="AC693" s="18">
        <f t="shared" si="209"/>
        <v>0</v>
      </c>
      <c r="AD693" s="19">
        <f t="shared" si="210"/>
        <v>0</v>
      </c>
      <c r="AE693" s="21">
        <f t="shared" si="204"/>
        <v>0</v>
      </c>
      <c r="AF693" s="20">
        <f t="shared" si="211"/>
        <v>0</v>
      </c>
      <c r="AG693" s="20">
        <f t="shared" si="212"/>
        <v>0</v>
      </c>
      <c r="AH693" s="20">
        <f t="shared" si="213"/>
        <v>0</v>
      </c>
      <c r="AI693" s="20"/>
      <c r="AJ693" s="20"/>
      <c r="AK693" s="20">
        <f t="shared" si="214"/>
        <v>0</v>
      </c>
      <c r="AL693" s="171"/>
    </row>
    <row r="694" spans="1:38" ht="15.75" customHeight="1" x14ac:dyDescent="0.25">
      <c r="A694" s="3">
        <v>1351</v>
      </c>
      <c r="B694" s="14">
        <f t="shared" si="203"/>
        <v>3</v>
      </c>
      <c r="C694" s="9">
        <f>IF(A694=A693,C693,"")</f>
        <v>45169</v>
      </c>
      <c r="D694" s="3" t="str">
        <f>IF(A694=A693,D693,"")</f>
        <v>Isseta Marcos</v>
      </c>
      <c r="E694" s="14" t="str">
        <f t="shared" si="206"/>
        <v>1351Isseta Marcos3</v>
      </c>
      <c r="I694" s="10" t="s">
        <v>1435</v>
      </c>
      <c r="J694" s="14" t="str">
        <f t="shared" si="207"/>
        <v>Control tren delantero. Control bolilleros de rueda. Desprender barra estabilizadora suplementar bujes centrales de barra.</v>
      </c>
      <c r="L694" s="3">
        <v>1</v>
      </c>
      <c r="S694" s="8"/>
      <c r="W694" s="76"/>
      <c r="X694" s="16">
        <f t="shared" si="202"/>
        <v>0</v>
      </c>
      <c r="Y694" s="3">
        <v>1</v>
      </c>
      <c r="AB694" s="4">
        <v>20000</v>
      </c>
      <c r="AC694" s="18">
        <f t="shared" si="209"/>
        <v>20000</v>
      </c>
      <c r="AD694" s="19">
        <f t="shared" si="210"/>
        <v>20000</v>
      </c>
      <c r="AE694" s="21">
        <f t="shared" si="204"/>
        <v>0</v>
      </c>
      <c r="AF694" s="20">
        <f t="shared" si="211"/>
        <v>0</v>
      </c>
      <c r="AG694" s="20">
        <f t="shared" si="212"/>
        <v>0</v>
      </c>
      <c r="AH694" s="20">
        <f t="shared" si="213"/>
        <v>0</v>
      </c>
      <c r="AI694" s="20"/>
      <c r="AJ694" s="20"/>
      <c r="AK694" s="20">
        <f t="shared" si="214"/>
        <v>0</v>
      </c>
      <c r="AL694" s="171"/>
    </row>
    <row r="695" spans="1:38" ht="15.75" customHeight="1" x14ac:dyDescent="0.25">
      <c r="A695" s="3">
        <v>1351</v>
      </c>
      <c r="B695" s="14">
        <f t="shared" si="203"/>
        <v>4</v>
      </c>
      <c r="C695" s="9">
        <f>IF(A695=A694,C694,"")</f>
        <v>45169</v>
      </c>
      <c r="D695" s="3" t="str">
        <f>IF(A695=A694,D694,"")</f>
        <v>Isseta Marcos</v>
      </c>
      <c r="E695" s="14" t="str">
        <f t="shared" si="206"/>
        <v>1351Isseta Marcos4</v>
      </c>
      <c r="I695" s="10" t="s">
        <v>1021</v>
      </c>
      <c r="J695" s="14" t="str">
        <f t="shared" si="207"/>
        <v>Control tren delantero. Control bolilleros de rueda. Desprender barra estabilizadora suplementar bujes centrales de barra. Armado total.</v>
      </c>
      <c r="L695" s="3">
        <v>1</v>
      </c>
      <c r="S695" s="8"/>
      <c r="W695" s="76"/>
      <c r="X695" s="16">
        <f t="shared" si="202"/>
        <v>0</v>
      </c>
      <c r="AC695" s="18">
        <f t="shared" si="209"/>
        <v>0</v>
      </c>
      <c r="AD695" s="19">
        <f t="shared" si="210"/>
        <v>20000</v>
      </c>
      <c r="AE695" s="21">
        <f t="shared" si="204"/>
        <v>0</v>
      </c>
      <c r="AF695" s="20">
        <f t="shared" si="211"/>
        <v>0</v>
      </c>
      <c r="AG695" s="20">
        <f t="shared" si="212"/>
        <v>0</v>
      </c>
      <c r="AH695" s="20">
        <f t="shared" si="213"/>
        <v>0</v>
      </c>
      <c r="AI695" s="20"/>
      <c r="AJ695" s="20"/>
      <c r="AK695" s="20">
        <f t="shared" si="214"/>
        <v>0</v>
      </c>
      <c r="AL695" s="171"/>
    </row>
    <row r="696" spans="1:38" ht="15.75" customHeight="1" x14ac:dyDescent="0.25">
      <c r="A696" s="3">
        <v>1352</v>
      </c>
      <c r="B696" s="14">
        <f t="shared" si="203"/>
        <v>1</v>
      </c>
      <c r="C696" s="9">
        <v>45170</v>
      </c>
      <c r="D696" s="3" t="s">
        <v>911</v>
      </c>
      <c r="E696" s="14" t="str">
        <f t="shared" si="206"/>
        <v>1352Castro Martin1</v>
      </c>
      <c r="J696" s="14">
        <f t="shared" si="207"/>
        <v>0</v>
      </c>
      <c r="L696" s="3">
        <v>1</v>
      </c>
      <c r="R696" s="7" t="s">
        <v>1479</v>
      </c>
      <c r="S696" s="8"/>
      <c r="W696" s="76"/>
      <c r="X696" s="16">
        <f t="shared" si="202"/>
        <v>0</v>
      </c>
      <c r="AC696" s="18">
        <f t="shared" si="209"/>
        <v>0</v>
      </c>
      <c r="AD696" s="19">
        <f t="shared" si="210"/>
        <v>0</v>
      </c>
      <c r="AE696" s="21">
        <f t="shared" si="204"/>
        <v>0</v>
      </c>
      <c r="AF696" s="100">
        <f t="shared" si="211"/>
        <v>0</v>
      </c>
      <c r="AG696" s="100">
        <f t="shared" si="212"/>
        <v>0</v>
      </c>
      <c r="AH696" s="100">
        <f t="shared" si="213"/>
        <v>0</v>
      </c>
      <c r="AI696" s="100"/>
      <c r="AJ696" s="100"/>
      <c r="AK696" s="100">
        <f t="shared" si="214"/>
        <v>0</v>
      </c>
      <c r="AL696" s="172"/>
    </row>
    <row r="697" spans="1:38" ht="15.75" customHeight="1" x14ac:dyDescent="0.25">
      <c r="A697" s="3">
        <v>1353</v>
      </c>
      <c r="B697" s="14">
        <f t="shared" si="203"/>
        <v>1</v>
      </c>
      <c r="C697" s="9">
        <v>45170</v>
      </c>
      <c r="D697" s="3" t="s">
        <v>466</v>
      </c>
      <c r="E697" s="14" t="str">
        <f t="shared" si="206"/>
        <v>1353Marciali Veronica1</v>
      </c>
      <c r="I697" s="10" t="s">
        <v>1446</v>
      </c>
      <c r="J697" s="14" t="str">
        <f t="shared" si="207"/>
        <v>Accoto trabajo alternador</v>
      </c>
      <c r="L697" s="3">
        <v>1</v>
      </c>
      <c r="R697" s="7" t="s">
        <v>1479</v>
      </c>
      <c r="S697" s="8"/>
      <c r="W697" s="76"/>
      <c r="X697" s="16">
        <f t="shared" si="202"/>
        <v>0</v>
      </c>
      <c r="Y697" s="3">
        <v>1</v>
      </c>
      <c r="AB697" s="4">
        <v>22000</v>
      </c>
      <c r="AC697" s="18">
        <f t="shared" si="209"/>
        <v>22000</v>
      </c>
      <c r="AD697" s="19">
        <f t="shared" si="210"/>
        <v>22000</v>
      </c>
      <c r="AE697" s="21">
        <f t="shared" si="204"/>
        <v>0</v>
      </c>
      <c r="AF697" s="100">
        <f t="shared" si="211"/>
        <v>0</v>
      </c>
      <c r="AG697" s="100">
        <f t="shared" si="212"/>
        <v>0</v>
      </c>
      <c r="AH697" s="100">
        <f t="shared" si="213"/>
        <v>22000</v>
      </c>
      <c r="AI697" s="100"/>
      <c r="AJ697" s="100"/>
      <c r="AK697" s="100">
        <f t="shared" si="214"/>
        <v>22000</v>
      </c>
      <c r="AL697" s="172"/>
    </row>
    <row r="698" spans="1:38" ht="15.75" customHeight="1" x14ac:dyDescent="0.25">
      <c r="A698" s="3">
        <v>1354</v>
      </c>
      <c r="B698" s="14">
        <f t="shared" si="203"/>
        <v>1</v>
      </c>
      <c r="C698" s="9">
        <v>45170</v>
      </c>
      <c r="D698" s="3" t="s">
        <v>469</v>
      </c>
      <c r="E698" s="14" t="str">
        <f t="shared" si="206"/>
        <v>1354Moreno Orlando1</v>
      </c>
      <c r="F698" s="119" t="s">
        <v>1447</v>
      </c>
      <c r="G698" s="119" t="s">
        <v>1080</v>
      </c>
      <c r="H698" s="119">
        <v>140333</v>
      </c>
      <c r="I698" s="10" t="s">
        <v>121</v>
      </c>
      <c r="J698" s="14" t="str">
        <f t="shared" si="207"/>
        <v>Service cambio de aceite y filtros.</v>
      </c>
      <c r="L698" s="3">
        <v>1</v>
      </c>
      <c r="M698" s="10" t="s">
        <v>1448</v>
      </c>
      <c r="N698" s="3" t="s">
        <v>84</v>
      </c>
      <c r="Q698" s="7">
        <v>2780</v>
      </c>
      <c r="R698" s="7" t="s">
        <v>1478</v>
      </c>
      <c r="S698" s="8">
        <f>+(W698-Q698)/Q698</f>
        <v>1.3381294964028776</v>
      </c>
      <c r="T698" s="11">
        <v>7.5</v>
      </c>
      <c r="W698" s="76">
        <v>6500</v>
      </c>
      <c r="X698" s="16">
        <f t="shared" si="202"/>
        <v>48750</v>
      </c>
      <c r="Y698" s="3">
        <v>1</v>
      </c>
      <c r="AB698" s="4">
        <v>30000</v>
      </c>
      <c r="AC698" s="18">
        <f t="shared" si="209"/>
        <v>30000</v>
      </c>
      <c r="AD698" s="19">
        <f t="shared" si="210"/>
        <v>30000</v>
      </c>
      <c r="AE698" s="21">
        <f t="shared" si="204"/>
        <v>20850</v>
      </c>
      <c r="AF698" s="100">
        <f t="shared" si="211"/>
        <v>21596</v>
      </c>
      <c r="AG698" s="100">
        <f t="shared" si="212"/>
        <v>103750</v>
      </c>
      <c r="AH698" s="100">
        <f t="shared" si="213"/>
        <v>30000</v>
      </c>
      <c r="AI698" s="100"/>
      <c r="AJ698" s="100"/>
      <c r="AK698" s="100">
        <f t="shared" si="214"/>
        <v>133750</v>
      </c>
      <c r="AL698" s="172"/>
    </row>
    <row r="699" spans="1:38" ht="15.75" customHeight="1" x14ac:dyDescent="0.25">
      <c r="A699" s="3">
        <v>1354</v>
      </c>
      <c r="B699" s="14">
        <f t="shared" si="203"/>
        <v>2</v>
      </c>
      <c r="C699" s="9">
        <f>IF(A699=A698,C698,"")</f>
        <v>45170</v>
      </c>
      <c r="D699" s="3" t="str">
        <f>IF(A699=A698,D698,"")</f>
        <v>Moreno Orlando</v>
      </c>
      <c r="E699" s="14" t="str">
        <f t="shared" si="206"/>
        <v>1354Moreno Orlando2</v>
      </c>
      <c r="I699" s="10" t="s">
        <v>122</v>
      </c>
      <c r="J699" s="14" t="str">
        <f t="shared" si="207"/>
        <v>Service cambio de aceite y filtros. Control del vehículo.</v>
      </c>
      <c r="L699" s="3">
        <v>1</v>
      </c>
      <c r="M699" s="10" t="s">
        <v>918</v>
      </c>
      <c r="N699" s="3" t="s">
        <v>84</v>
      </c>
      <c r="Q699" s="7">
        <v>18816</v>
      </c>
      <c r="S699" s="8">
        <f>+(W699-Q699)/Q699</f>
        <v>1.9230442176870748</v>
      </c>
      <c r="T699" s="11">
        <v>1</v>
      </c>
      <c r="W699" s="76">
        <v>55000</v>
      </c>
      <c r="X699" s="16">
        <f t="shared" si="202"/>
        <v>55000</v>
      </c>
      <c r="AC699" s="18">
        <f t="shared" si="209"/>
        <v>0</v>
      </c>
      <c r="AD699" s="19">
        <f t="shared" si="210"/>
        <v>30000</v>
      </c>
      <c r="AE699" s="21">
        <f t="shared" si="204"/>
        <v>18816</v>
      </c>
      <c r="AF699" s="100">
        <f t="shared" si="211"/>
        <v>0</v>
      </c>
      <c r="AG699" s="100">
        <f t="shared" si="212"/>
        <v>0</v>
      </c>
      <c r="AH699" s="100">
        <f t="shared" si="213"/>
        <v>0</v>
      </c>
      <c r="AI699" s="100"/>
      <c r="AJ699" s="100"/>
      <c r="AK699" s="100">
        <f t="shared" si="214"/>
        <v>0</v>
      </c>
      <c r="AL699" s="172"/>
    </row>
    <row r="700" spans="1:38" ht="15.75" customHeight="1" x14ac:dyDescent="0.25">
      <c r="A700" s="3">
        <v>1355</v>
      </c>
      <c r="B700" s="14">
        <f t="shared" si="203"/>
        <v>1</v>
      </c>
      <c r="C700" s="9">
        <v>45170</v>
      </c>
      <c r="D700" s="3" t="s">
        <v>116</v>
      </c>
      <c r="E700" s="14" t="str">
        <f>CONCATENATE(A701,D700,B700)</f>
        <v>1355Transporte Palloni1</v>
      </c>
      <c r="F700" s="119" t="s">
        <v>1449</v>
      </c>
      <c r="G700" s="119" t="s">
        <v>1378</v>
      </c>
      <c r="H700" s="119">
        <v>551244</v>
      </c>
      <c r="I700" s="10" t="s">
        <v>1450</v>
      </c>
      <c r="J700" s="14" t="str">
        <f t="shared" si="207"/>
        <v>Cambiar cables de freno de mano lado izquierdo y regular cintas traseras.</v>
      </c>
      <c r="L700" s="3">
        <v>1</v>
      </c>
      <c r="R700" s="7" t="s">
        <v>1478</v>
      </c>
      <c r="S700" s="8"/>
      <c r="W700" s="76"/>
      <c r="X700" s="16">
        <f t="shared" si="202"/>
        <v>0</v>
      </c>
      <c r="AC700" s="18">
        <f t="shared" si="209"/>
        <v>0</v>
      </c>
      <c r="AD700" s="19">
        <f>IF(A701=A699,AD699+AC700,AC700)</f>
        <v>0</v>
      </c>
      <c r="AE700" s="21">
        <f t="shared" si="204"/>
        <v>0</v>
      </c>
      <c r="AF700" s="100">
        <f>IF(A701=A699,0,(SUMIF($A$3:$A$999956,A701,$Q$3:$Q$999956)))+IF(A701=A699,0,(SUMIF($A$3:$A$999956,A701,$R$3:$R$999956)))</f>
        <v>0</v>
      </c>
      <c r="AG700" s="100">
        <f>IF(A701=A699,0,(SUMIF($A$3:$A$999956,A701,($X$3:$X$999956))))</f>
        <v>0</v>
      </c>
      <c r="AH700" s="100">
        <f>IF(A701=A699,0,(SUMIF($A$3:$A$999956,A701,($AC$3:$AC$999956))))</f>
        <v>0</v>
      </c>
      <c r="AI700" s="100"/>
      <c r="AJ700" s="100"/>
      <c r="AK700" s="100">
        <f t="shared" si="214"/>
        <v>0</v>
      </c>
      <c r="AL700" s="172"/>
    </row>
    <row r="701" spans="1:38" ht="15.75" customHeight="1" x14ac:dyDescent="0.25">
      <c r="A701" s="3">
        <v>1355</v>
      </c>
      <c r="B701" s="14">
        <f t="shared" si="203"/>
        <v>2</v>
      </c>
      <c r="C701" s="9">
        <f>IF(A701=A700,C700,"")</f>
        <v>45170</v>
      </c>
      <c r="D701" s="3" t="s">
        <v>116</v>
      </c>
      <c r="E701" s="14" t="e">
        <f>CONCATENATE(#REF!,D701,B701)</f>
        <v>#REF!</v>
      </c>
      <c r="I701" s="10" t="s">
        <v>1451</v>
      </c>
      <c r="J701" s="14" t="str">
        <f t="shared" si="207"/>
        <v>Cambiar cables de freno de mano lado izquierdo y regular cintas traseras. y limpieza ambos frenos traseros.</v>
      </c>
      <c r="L701" s="3">
        <v>1</v>
      </c>
      <c r="S701" s="8"/>
      <c r="W701" s="76"/>
      <c r="X701" s="16">
        <f t="shared" si="202"/>
        <v>0</v>
      </c>
      <c r="AC701" s="18">
        <f t="shared" si="209"/>
        <v>0</v>
      </c>
      <c r="AD701" s="19">
        <f>IF(A702=A700,AD700+AC701,AC701)</f>
        <v>0</v>
      </c>
      <c r="AE701" s="21">
        <f t="shared" si="204"/>
        <v>0</v>
      </c>
      <c r="AF701" s="100">
        <f>IF(A702=A700,0,(SUMIF($A$3:$A$999956,A702,$Q$3:$Q$999956)))+IF(A702=A700,0,(SUMIF($A$3:$A$999956,A702,$R$3:$R$999956)))</f>
        <v>45375</v>
      </c>
      <c r="AG701" s="100">
        <f>IF(A702=A700,0,(SUMIF($A$3:$A$999956,A702,($X$3:$X$999956))))</f>
        <v>45375</v>
      </c>
      <c r="AH701" s="100">
        <f>IF(A702=A700,0,(SUMIF($A$3:$A$999956,A702,($AC$3:$AC$999956))))</f>
        <v>0</v>
      </c>
      <c r="AI701" s="100"/>
      <c r="AJ701" s="100"/>
      <c r="AK701" s="100">
        <f t="shared" si="214"/>
        <v>45375</v>
      </c>
      <c r="AL701" s="172"/>
    </row>
    <row r="702" spans="1:38" ht="15.75" customHeight="1" x14ac:dyDescent="0.25">
      <c r="A702" s="3">
        <v>1356</v>
      </c>
      <c r="B702" s="14">
        <f t="shared" si="203"/>
        <v>1</v>
      </c>
      <c r="C702" s="9">
        <v>45170</v>
      </c>
      <c r="D702" s="3" t="s">
        <v>2229</v>
      </c>
      <c r="E702" s="14" t="str">
        <f t="shared" ref="E702:E765" si="217">CONCATENATE(A702,D702,B702)</f>
        <v>1356Barroso Ruben1</v>
      </c>
      <c r="J702" s="14">
        <f t="shared" si="207"/>
        <v>0</v>
      </c>
      <c r="L702" s="3">
        <v>1</v>
      </c>
      <c r="M702" s="10" t="s">
        <v>1452</v>
      </c>
      <c r="N702" s="3" t="s">
        <v>846</v>
      </c>
      <c r="Q702" s="7">
        <f>W702</f>
        <v>45375</v>
      </c>
      <c r="R702" s="7" t="s">
        <v>1479</v>
      </c>
      <c r="S702" s="8">
        <f>+(W702-Q702)/Q702</f>
        <v>0</v>
      </c>
      <c r="T702" s="11">
        <v>1</v>
      </c>
      <c r="W702" s="76">
        <v>45375</v>
      </c>
      <c r="X702" s="16">
        <f t="shared" si="202"/>
        <v>45375</v>
      </c>
      <c r="AC702" s="18">
        <f t="shared" si="209"/>
        <v>0</v>
      </c>
      <c r="AD702" s="19">
        <f>IF(A703=A701,AD701+AC702,AC702)</f>
        <v>0</v>
      </c>
      <c r="AE702" s="21">
        <f t="shared" si="204"/>
        <v>45375</v>
      </c>
      <c r="AF702" s="100">
        <f>IF(A703=A701,0,(SUMIF($A$3:$A$999956,A703,$Q$3:$Q$999956)))+IF(A703=A701,0,(SUMIF($A$3:$A$999956,A703,$R$3:$R$999956)))</f>
        <v>45375</v>
      </c>
      <c r="AG702" s="100">
        <f>IF(A703=A701,0,(SUMIF($A$3:$A$999956,A703,($X$3:$X$999956))))</f>
        <v>45375</v>
      </c>
      <c r="AH702" s="100">
        <f>IF(A703=A701,0,(SUMIF($A$3:$A$999956,A703,($AC$3:$AC$999956))))</f>
        <v>0</v>
      </c>
      <c r="AI702" s="100"/>
      <c r="AJ702" s="100"/>
      <c r="AK702" s="100">
        <f t="shared" si="214"/>
        <v>45375</v>
      </c>
      <c r="AL702" s="172"/>
    </row>
    <row r="703" spans="1:38" ht="15.75" customHeight="1" x14ac:dyDescent="0.25">
      <c r="A703" s="3">
        <v>1356</v>
      </c>
      <c r="B703" s="14">
        <f t="shared" si="203"/>
        <v>2</v>
      </c>
      <c r="C703" s="9">
        <f>IF(A703=A702,C702,"")</f>
        <v>45170</v>
      </c>
      <c r="D703" s="3" t="s">
        <v>2229</v>
      </c>
      <c r="E703" s="14" t="str">
        <f t="shared" si="217"/>
        <v>1356Barroso Ruben2</v>
      </c>
      <c r="I703" s="10" t="s">
        <v>2308</v>
      </c>
      <c r="J703" s="14" t="str">
        <f t="shared" si="207"/>
        <v>0 Bateria 12w90 Ah</v>
      </c>
      <c r="L703" s="3">
        <v>1</v>
      </c>
      <c r="S703" s="8"/>
      <c r="W703" s="76"/>
      <c r="X703" s="16">
        <f t="shared" si="202"/>
        <v>0</v>
      </c>
      <c r="AC703" s="18">
        <f t="shared" si="209"/>
        <v>0</v>
      </c>
      <c r="AD703" s="19">
        <f t="shared" ref="AD703:AD766" si="218">IF(A703=A702,AD702+AC703,AC703)</f>
        <v>0</v>
      </c>
      <c r="AE703" s="21">
        <f t="shared" si="204"/>
        <v>0</v>
      </c>
      <c r="AF703" s="20">
        <f t="shared" ref="AF703:AF766" si="219">IF(A703=A702,0,(SUMIF($A$3:$A$999956,A703,$Q$3:$Q$999956)))+IF(A703=A702,0,(SUMIF($A$3:$A$999956,A703,$R$3:$R$999956)))</f>
        <v>0</v>
      </c>
      <c r="AG703" s="20">
        <f t="shared" ref="AG703:AG766" si="220">IF(A703=A702,0,(SUMIF($A$3:$A$999956,A703,($X$3:$X$999956))))</f>
        <v>0</v>
      </c>
      <c r="AH703" s="20">
        <f t="shared" ref="AH703:AH766" si="221">IF(A703=A702,0,(SUMIF($A$3:$A$999956,A703,($AC$3:$AC$999956))))</f>
        <v>0</v>
      </c>
      <c r="AI703" s="20"/>
      <c r="AJ703" s="20"/>
      <c r="AK703" s="20">
        <f t="shared" si="214"/>
        <v>0</v>
      </c>
      <c r="AL703" s="171"/>
    </row>
    <row r="704" spans="1:38" ht="15.75" customHeight="1" x14ac:dyDescent="0.25">
      <c r="A704" s="3">
        <v>1357</v>
      </c>
      <c r="B704" s="14">
        <f t="shared" si="203"/>
        <v>1</v>
      </c>
      <c r="C704" s="9">
        <v>45171</v>
      </c>
      <c r="D704" s="3" t="s">
        <v>1453</v>
      </c>
      <c r="E704" s="14" t="str">
        <f t="shared" si="217"/>
        <v>1357Silveira Alejandro1</v>
      </c>
      <c r="F704" s="119" t="s">
        <v>1454</v>
      </c>
      <c r="G704" s="119" t="s">
        <v>1455</v>
      </c>
      <c r="H704" s="119">
        <v>272073</v>
      </c>
      <c r="I704" s="10" t="s">
        <v>1456</v>
      </c>
      <c r="J704" s="14" t="str">
        <f t="shared" si="207"/>
        <v>Cambiar correa de distribución.</v>
      </c>
      <c r="K704" s="3" t="s">
        <v>1511</v>
      </c>
      <c r="L704" s="3">
        <v>1</v>
      </c>
      <c r="M704" s="10" t="s">
        <v>198</v>
      </c>
      <c r="N704" s="3" t="s">
        <v>101</v>
      </c>
      <c r="Q704" s="7">
        <f>+W704*0.8</f>
        <v>7520</v>
      </c>
      <c r="R704" s="7" t="s">
        <v>1480</v>
      </c>
      <c r="S704" s="8">
        <f>+(W704-Q704)/Q704</f>
        <v>0.25</v>
      </c>
      <c r="T704" s="11">
        <v>1</v>
      </c>
      <c r="W704" s="76">
        <v>9400</v>
      </c>
      <c r="X704" s="16">
        <f t="shared" si="202"/>
        <v>9400</v>
      </c>
      <c r="Y704" s="3">
        <v>1</v>
      </c>
      <c r="AB704" s="4">
        <v>30000</v>
      </c>
      <c r="AC704" s="18">
        <f t="shared" si="209"/>
        <v>30000</v>
      </c>
      <c r="AD704" s="19">
        <f t="shared" si="218"/>
        <v>30000</v>
      </c>
      <c r="AE704" s="21">
        <f t="shared" si="204"/>
        <v>7520</v>
      </c>
      <c r="AF704" s="100">
        <f t="shared" si="219"/>
        <v>16132.95</v>
      </c>
      <c r="AG704" s="100">
        <f t="shared" si="220"/>
        <v>25650</v>
      </c>
      <c r="AH704" s="100">
        <f t="shared" si="221"/>
        <v>30000</v>
      </c>
      <c r="AI704" s="100"/>
      <c r="AJ704" s="100"/>
      <c r="AK704" s="100">
        <f t="shared" si="214"/>
        <v>55650</v>
      </c>
      <c r="AL704" s="172"/>
    </row>
    <row r="705" spans="1:38" ht="15.75" customHeight="1" x14ac:dyDescent="0.25">
      <c r="A705" s="3">
        <v>1357</v>
      </c>
      <c r="B705" s="14">
        <f t="shared" si="203"/>
        <v>2</v>
      </c>
      <c r="C705" s="9">
        <f>IF(A705=A704,C704,"")</f>
        <v>45171</v>
      </c>
      <c r="D705" s="3" t="str">
        <f>IF(A705=A704,D704,"")</f>
        <v>Silveira Alejandro</v>
      </c>
      <c r="E705" s="14" t="str">
        <f t="shared" si="217"/>
        <v>1357Silveira Alejandro2</v>
      </c>
      <c r="I705" s="10" t="s">
        <v>943</v>
      </c>
      <c r="J705" s="14" t="str">
        <f t="shared" si="207"/>
        <v>Cambiar correa de distribución. Cambiar bomba de agua.</v>
      </c>
      <c r="L705" s="3">
        <v>1</v>
      </c>
      <c r="M705" s="10" t="s">
        <v>731</v>
      </c>
      <c r="N705" s="3" t="s">
        <v>208</v>
      </c>
      <c r="Q705" s="7">
        <f>+W705*0.79</f>
        <v>6201.5</v>
      </c>
      <c r="S705" s="8">
        <f>+(W705-Q705)/Q705</f>
        <v>0.26582278481012656</v>
      </c>
      <c r="T705" s="11">
        <v>1</v>
      </c>
      <c r="W705" s="76">
        <v>7850</v>
      </c>
      <c r="X705" s="16">
        <f t="shared" ref="X705:X768" si="222">W705*T705</f>
        <v>7850</v>
      </c>
      <c r="AC705" s="18">
        <f t="shared" si="209"/>
        <v>0</v>
      </c>
      <c r="AD705" s="19">
        <f t="shared" si="218"/>
        <v>30000</v>
      </c>
      <c r="AE705" s="21">
        <f t="shared" si="204"/>
        <v>6201.5</v>
      </c>
      <c r="AF705" s="100">
        <f t="shared" si="219"/>
        <v>0</v>
      </c>
      <c r="AG705" s="100">
        <f t="shared" si="220"/>
        <v>0</v>
      </c>
      <c r="AH705" s="100">
        <f t="shared" si="221"/>
        <v>0</v>
      </c>
      <c r="AI705" s="100"/>
      <c r="AJ705" s="100"/>
      <c r="AK705" s="100">
        <f t="shared" si="214"/>
        <v>0</v>
      </c>
      <c r="AL705" s="172"/>
    </row>
    <row r="706" spans="1:38" ht="15.75" customHeight="1" x14ac:dyDescent="0.25">
      <c r="A706" s="3">
        <v>1357</v>
      </c>
      <c r="B706" s="14">
        <f t="shared" si="203"/>
        <v>3</v>
      </c>
      <c r="C706" s="9">
        <f>IF(A706=A705,C705,"")</f>
        <v>45171</v>
      </c>
      <c r="D706" s="3" t="str">
        <f>IF(A706=A705,D705,"")</f>
        <v>Silveira Alejandro</v>
      </c>
      <c r="E706" s="14" t="str">
        <f t="shared" si="217"/>
        <v>1357Silveira Alejandro3</v>
      </c>
      <c r="I706" s="10" t="s">
        <v>1457</v>
      </c>
      <c r="J706" s="14" t="str">
        <f t="shared" si="207"/>
        <v>Cambiar correa de distribución. Cambiar bomba de agua. Correa poliv, polea tensora de tensor movil.</v>
      </c>
      <c r="L706" s="3">
        <v>1</v>
      </c>
      <c r="M706" s="10" t="s">
        <v>1036</v>
      </c>
      <c r="N706" s="3" t="s">
        <v>84</v>
      </c>
      <c r="Q706" s="7">
        <v>2411.4499999999998</v>
      </c>
      <c r="S706" s="8">
        <f>+(W706-Q706)/Q706</f>
        <v>2.483381368056564</v>
      </c>
      <c r="T706" s="11">
        <v>1</v>
      </c>
      <c r="W706" s="76">
        <v>8400</v>
      </c>
      <c r="X706" s="16">
        <f t="shared" si="222"/>
        <v>8400</v>
      </c>
      <c r="AC706" s="18">
        <f t="shared" si="209"/>
        <v>0</v>
      </c>
      <c r="AD706" s="19">
        <f t="shared" si="218"/>
        <v>30000</v>
      </c>
      <c r="AE706" s="21">
        <f t="shared" si="204"/>
        <v>2411.4499999999998</v>
      </c>
      <c r="AF706" s="100">
        <f t="shared" si="219"/>
        <v>0</v>
      </c>
      <c r="AG706" s="100">
        <f t="shared" si="220"/>
        <v>0</v>
      </c>
      <c r="AH706" s="100">
        <f t="shared" si="221"/>
        <v>0</v>
      </c>
      <c r="AI706" s="100"/>
      <c r="AJ706" s="100"/>
      <c r="AK706" s="100">
        <f t="shared" si="214"/>
        <v>0</v>
      </c>
      <c r="AL706" s="172"/>
    </row>
    <row r="707" spans="1:38" ht="15.75" customHeight="1" x14ac:dyDescent="0.25">
      <c r="A707" s="3">
        <v>1357</v>
      </c>
      <c r="B707" s="14">
        <f t="shared" si="203"/>
        <v>4</v>
      </c>
      <c r="C707" s="9">
        <f>IF(A707=A706,C706,"")</f>
        <v>45171</v>
      </c>
      <c r="D707" s="3" t="str">
        <f>IF(A707=A706,D706,"")</f>
        <v>Silveira Alejandro</v>
      </c>
      <c r="E707" s="14" t="str">
        <f t="shared" si="217"/>
        <v>1357Silveira Alejandro4</v>
      </c>
      <c r="I707" s="10" t="s">
        <v>1458</v>
      </c>
      <c r="J707" s="14" t="str">
        <f t="shared" si="207"/>
        <v>Cambiar correa de distribución. Cambiar bomba de agua. Correa poliv, polea tensora de tensor movil. Liquido refrigerante y purgar.</v>
      </c>
      <c r="L707" s="3">
        <v>1</v>
      </c>
      <c r="S707" s="8"/>
      <c r="W707" s="76"/>
      <c r="X707" s="16">
        <f t="shared" si="222"/>
        <v>0</v>
      </c>
      <c r="AC707" s="18">
        <f t="shared" si="209"/>
        <v>0</v>
      </c>
      <c r="AD707" s="19">
        <f t="shared" si="218"/>
        <v>30000</v>
      </c>
      <c r="AE707" s="21">
        <f t="shared" si="204"/>
        <v>0</v>
      </c>
      <c r="AF707" s="100">
        <f t="shared" si="219"/>
        <v>0</v>
      </c>
      <c r="AG707" s="100">
        <f t="shared" si="220"/>
        <v>0</v>
      </c>
      <c r="AH707" s="100">
        <f t="shared" si="221"/>
        <v>0</v>
      </c>
      <c r="AI707" s="100"/>
      <c r="AJ707" s="100"/>
      <c r="AK707" s="100">
        <f t="shared" si="214"/>
        <v>0</v>
      </c>
      <c r="AL707" s="172"/>
    </row>
    <row r="708" spans="1:38" ht="15.75" customHeight="1" x14ac:dyDescent="0.25">
      <c r="A708" s="3">
        <v>1358</v>
      </c>
      <c r="B708" s="14">
        <f t="shared" ref="B708:B771" si="223">IF(A708=A707,B707+1,1)</f>
        <v>1</v>
      </c>
      <c r="C708" s="9">
        <v>45171</v>
      </c>
      <c r="D708" s="3" t="s">
        <v>138</v>
      </c>
      <c r="E708" s="14" t="str">
        <f t="shared" si="217"/>
        <v>1358Airasca Gustavo1</v>
      </c>
      <c r="F708" s="119" t="s">
        <v>1459</v>
      </c>
      <c r="G708" s="119" t="s">
        <v>1460</v>
      </c>
      <c r="H708" s="119">
        <v>122414</v>
      </c>
      <c r="I708" s="10" t="s">
        <v>121</v>
      </c>
      <c r="J708" s="14" t="str">
        <f t="shared" si="207"/>
        <v>Service cambio de aceite y filtros.</v>
      </c>
      <c r="L708" s="3">
        <v>1</v>
      </c>
      <c r="M708" s="10" t="s">
        <v>728</v>
      </c>
      <c r="N708" s="3" t="s">
        <v>84</v>
      </c>
      <c r="Q708" s="7">
        <v>1527</v>
      </c>
      <c r="R708" s="7" t="s">
        <v>1478</v>
      </c>
      <c r="S708" s="8">
        <f t="shared" ref="S708:S713" si="224">+(W708-Q708)/Q708</f>
        <v>1.4230517354289456</v>
      </c>
      <c r="T708" s="11">
        <v>4</v>
      </c>
      <c r="W708" s="76">
        <v>3700</v>
      </c>
      <c r="X708" s="16">
        <f t="shared" si="222"/>
        <v>14800</v>
      </c>
      <c r="AC708" s="18">
        <f t="shared" si="209"/>
        <v>0</v>
      </c>
      <c r="AD708" s="19">
        <f t="shared" si="218"/>
        <v>0</v>
      </c>
      <c r="AE708" s="21">
        <f t="shared" ref="AE708:AE771" si="225">+(Q708)*T708</f>
        <v>6108</v>
      </c>
      <c r="AF708" s="100">
        <f t="shared" si="219"/>
        <v>11346</v>
      </c>
      <c r="AG708" s="100">
        <f t="shared" si="220"/>
        <v>31800</v>
      </c>
      <c r="AH708" s="100">
        <f t="shared" si="221"/>
        <v>30500</v>
      </c>
      <c r="AI708" s="100"/>
      <c r="AJ708" s="100"/>
      <c r="AK708" s="100">
        <f t="shared" si="214"/>
        <v>62300</v>
      </c>
      <c r="AL708" s="172"/>
    </row>
    <row r="709" spans="1:38" ht="15.75" customHeight="1" x14ac:dyDescent="0.25">
      <c r="A709" s="3">
        <v>1358</v>
      </c>
      <c r="B709" s="14">
        <f t="shared" si="223"/>
        <v>2</v>
      </c>
      <c r="C709" s="9">
        <f>IF(A709=A708,C708,"")</f>
        <v>45171</v>
      </c>
      <c r="D709" s="3" t="str">
        <f>IF(A709=A708,D708,"")</f>
        <v>Airasca Gustavo</v>
      </c>
      <c r="E709" s="14" t="str">
        <f t="shared" si="217"/>
        <v>1358Airasca Gustavo2</v>
      </c>
      <c r="I709" s="10" t="s">
        <v>113</v>
      </c>
      <c r="J709" s="14" t="str">
        <f t="shared" si="207"/>
        <v>Service cambio de aceite y filtros. Rotación de ruedas.</v>
      </c>
      <c r="L709" s="3">
        <v>1</v>
      </c>
      <c r="M709" s="10" t="s">
        <v>21</v>
      </c>
      <c r="N709" s="3" t="s">
        <v>84</v>
      </c>
      <c r="Q709" s="7">
        <v>2016</v>
      </c>
      <c r="S709" s="8">
        <f t="shared" si="224"/>
        <v>0.7857142857142857</v>
      </c>
      <c r="T709" s="11">
        <v>1</v>
      </c>
      <c r="W709" s="76">
        <v>3600</v>
      </c>
      <c r="X709" s="16">
        <f t="shared" si="222"/>
        <v>3600</v>
      </c>
      <c r="AC709" s="18">
        <f t="shared" si="209"/>
        <v>0</v>
      </c>
      <c r="AD709" s="19">
        <f t="shared" si="218"/>
        <v>0</v>
      </c>
      <c r="AE709" s="21">
        <f t="shared" si="225"/>
        <v>2016</v>
      </c>
      <c r="AF709" s="100">
        <f t="shared" si="219"/>
        <v>0</v>
      </c>
      <c r="AG709" s="100">
        <f t="shared" si="220"/>
        <v>0</v>
      </c>
      <c r="AH709" s="100">
        <f t="shared" si="221"/>
        <v>0</v>
      </c>
      <c r="AI709" s="100"/>
      <c r="AJ709" s="100"/>
      <c r="AK709" s="100">
        <f t="shared" si="214"/>
        <v>0</v>
      </c>
      <c r="AL709" s="172"/>
    </row>
    <row r="710" spans="1:38" ht="15.75" customHeight="1" x14ac:dyDescent="0.25">
      <c r="A710" s="3">
        <v>1358</v>
      </c>
      <c r="B710" s="14">
        <f t="shared" si="223"/>
        <v>3</v>
      </c>
      <c r="C710" s="9">
        <f>IF(A710=A709,C709,"")</f>
        <v>45171</v>
      </c>
      <c r="D710" s="3" t="str">
        <f>IF(A710=A709,D709,"")</f>
        <v>Airasca Gustavo</v>
      </c>
      <c r="E710" s="14" t="str">
        <f t="shared" si="217"/>
        <v>1358Airasca Gustavo3</v>
      </c>
      <c r="J710" s="14" t="str">
        <f t="shared" si="207"/>
        <v xml:space="preserve">Service cambio de aceite y filtros. Rotación de ruedas. </v>
      </c>
      <c r="L710" s="3">
        <v>1</v>
      </c>
      <c r="M710" s="10" t="s">
        <v>19</v>
      </c>
      <c r="N710" s="3" t="s">
        <v>84</v>
      </c>
      <c r="Q710" s="7">
        <v>2688</v>
      </c>
      <c r="S710" s="8">
        <f t="shared" si="224"/>
        <v>0.93452380952380953</v>
      </c>
      <c r="T710" s="11">
        <v>1</v>
      </c>
      <c r="W710" s="76">
        <v>5200</v>
      </c>
      <c r="X710" s="16">
        <f t="shared" si="222"/>
        <v>5200</v>
      </c>
      <c r="AC710" s="18">
        <f t="shared" si="209"/>
        <v>0</v>
      </c>
      <c r="AD710" s="19">
        <f t="shared" si="218"/>
        <v>0</v>
      </c>
      <c r="AE710" s="21">
        <f t="shared" si="225"/>
        <v>2688</v>
      </c>
      <c r="AF710" s="100">
        <f t="shared" si="219"/>
        <v>0</v>
      </c>
      <c r="AG710" s="100">
        <f t="shared" si="220"/>
        <v>0</v>
      </c>
      <c r="AH710" s="100">
        <f t="shared" si="221"/>
        <v>0</v>
      </c>
      <c r="AI710" s="100"/>
      <c r="AJ710" s="100"/>
      <c r="AK710" s="100">
        <f t="shared" si="214"/>
        <v>0</v>
      </c>
      <c r="AL710" s="172"/>
    </row>
    <row r="711" spans="1:38" ht="15.75" customHeight="1" x14ac:dyDescent="0.25">
      <c r="A711" s="3">
        <v>1358</v>
      </c>
      <c r="B711" s="14">
        <f t="shared" si="223"/>
        <v>4</v>
      </c>
      <c r="C711" s="9">
        <f>IF(A711=A710,C710,"")</f>
        <v>45171</v>
      </c>
      <c r="D711" s="3" t="str">
        <f>IF(A711=A710,D710,"")</f>
        <v>Airasca Gustavo</v>
      </c>
      <c r="E711" s="14" t="str">
        <f t="shared" si="217"/>
        <v>1358Airasca Gustavo4</v>
      </c>
      <c r="J711" s="14" t="str">
        <f t="shared" si="207"/>
        <v xml:space="preserve">Service cambio de aceite y filtros. Rotación de ruedas.  </v>
      </c>
      <c r="L711" s="3">
        <v>1</v>
      </c>
      <c r="M711" s="10" t="s">
        <v>114</v>
      </c>
      <c r="N711" s="3" t="s">
        <v>84</v>
      </c>
      <c r="Q711" s="7">
        <v>2688</v>
      </c>
      <c r="S711" s="8">
        <f t="shared" si="224"/>
        <v>0.82291666666666663</v>
      </c>
      <c r="T711" s="11">
        <v>1</v>
      </c>
      <c r="W711" s="76">
        <v>4900</v>
      </c>
      <c r="X711" s="16">
        <f t="shared" si="222"/>
        <v>4900</v>
      </c>
      <c r="AC711" s="18">
        <f t="shared" si="209"/>
        <v>0</v>
      </c>
      <c r="AD711" s="19">
        <f t="shared" si="218"/>
        <v>0</v>
      </c>
      <c r="AE711" s="21">
        <f t="shared" si="225"/>
        <v>2688</v>
      </c>
      <c r="AF711" s="100">
        <f t="shared" si="219"/>
        <v>0</v>
      </c>
      <c r="AG711" s="100">
        <f t="shared" si="220"/>
        <v>0</v>
      </c>
      <c r="AH711" s="100">
        <f t="shared" si="221"/>
        <v>0</v>
      </c>
      <c r="AI711" s="100"/>
      <c r="AJ711" s="100"/>
      <c r="AK711" s="100">
        <f t="shared" si="214"/>
        <v>0</v>
      </c>
      <c r="AL711" s="172"/>
    </row>
    <row r="712" spans="1:38" ht="15.75" customHeight="1" x14ac:dyDescent="0.25">
      <c r="A712" s="3">
        <v>1358</v>
      </c>
      <c r="B712" s="14">
        <f t="shared" si="223"/>
        <v>5</v>
      </c>
      <c r="C712" s="9">
        <f>IF(A712=A711,C711,"")</f>
        <v>45171</v>
      </c>
      <c r="D712" s="3" t="str">
        <f>IF(A712=A711,D711,"")</f>
        <v>Airasca Gustavo</v>
      </c>
      <c r="E712" s="14" t="str">
        <f t="shared" si="217"/>
        <v>1358Airasca Gustavo5</v>
      </c>
      <c r="J712" s="14" t="str">
        <f t="shared" si="207"/>
        <v xml:space="preserve">Service cambio de aceite y filtros. Rotación de ruedas.   </v>
      </c>
      <c r="L712" s="3">
        <v>1</v>
      </c>
      <c r="M712" s="10" t="s">
        <v>115</v>
      </c>
      <c r="N712" s="3" t="s">
        <v>84</v>
      </c>
      <c r="Q712" s="7">
        <v>2427</v>
      </c>
      <c r="S712" s="8">
        <f t="shared" si="224"/>
        <v>0.35970333745364647</v>
      </c>
      <c r="T712" s="11">
        <v>1</v>
      </c>
      <c r="W712" s="76">
        <v>3300</v>
      </c>
      <c r="X712" s="16">
        <f t="shared" si="222"/>
        <v>3300</v>
      </c>
      <c r="Y712" s="3">
        <v>1</v>
      </c>
      <c r="AB712" s="4">
        <v>30500</v>
      </c>
      <c r="AC712" s="18">
        <f t="shared" si="209"/>
        <v>30500</v>
      </c>
      <c r="AD712" s="19">
        <f t="shared" si="218"/>
        <v>30500</v>
      </c>
      <c r="AE712" s="21">
        <f t="shared" si="225"/>
        <v>2427</v>
      </c>
      <c r="AF712" s="100">
        <f t="shared" si="219"/>
        <v>0</v>
      </c>
      <c r="AG712" s="100">
        <f t="shared" si="220"/>
        <v>0</v>
      </c>
      <c r="AH712" s="100">
        <f t="shared" si="221"/>
        <v>0</v>
      </c>
      <c r="AI712" s="100"/>
      <c r="AJ712" s="100"/>
      <c r="AK712" s="100">
        <f t="shared" si="214"/>
        <v>0</v>
      </c>
      <c r="AL712" s="172"/>
    </row>
    <row r="713" spans="1:38" ht="15.75" customHeight="1" x14ac:dyDescent="0.25">
      <c r="A713" s="3">
        <v>1359</v>
      </c>
      <c r="B713" s="14">
        <f t="shared" si="223"/>
        <v>1</v>
      </c>
      <c r="C713" s="9">
        <v>45173</v>
      </c>
      <c r="D713" s="3" t="s">
        <v>326</v>
      </c>
      <c r="E713" s="14" t="str">
        <f t="shared" si="217"/>
        <v>1359Dominguez Marcos1</v>
      </c>
      <c r="F713" s="119" t="s">
        <v>1461</v>
      </c>
      <c r="G713" s="119" t="s">
        <v>781</v>
      </c>
      <c r="H713" s="119">
        <v>107061</v>
      </c>
      <c r="I713" s="10" t="s">
        <v>1462</v>
      </c>
      <c r="J713" s="14" t="str">
        <f t="shared" si="207"/>
        <v>Cambiar aceite de caja.</v>
      </c>
      <c r="K713" s="3" t="s">
        <v>1507</v>
      </c>
      <c r="L713" s="3">
        <v>1</v>
      </c>
      <c r="M713" s="10" t="s">
        <v>1463</v>
      </c>
      <c r="N713" s="3" t="s">
        <v>84</v>
      </c>
      <c r="Q713" s="76">
        <f>+W713*0.8</f>
        <v>10800</v>
      </c>
      <c r="R713" s="7" t="s">
        <v>1479</v>
      </c>
      <c r="S713" s="8">
        <f t="shared" si="224"/>
        <v>0.25</v>
      </c>
      <c r="T713" s="11">
        <v>1.6</v>
      </c>
      <c r="W713" s="76">
        <v>13500</v>
      </c>
      <c r="X713" s="16">
        <f t="shared" si="222"/>
        <v>21600</v>
      </c>
      <c r="Y713" s="3">
        <v>1</v>
      </c>
      <c r="AB713" s="4">
        <v>7000</v>
      </c>
      <c r="AC713" s="18">
        <f t="shared" si="209"/>
        <v>7000</v>
      </c>
      <c r="AD713" s="19">
        <f t="shared" si="218"/>
        <v>7000</v>
      </c>
      <c r="AE713" s="21">
        <f t="shared" si="225"/>
        <v>17280</v>
      </c>
      <c r="AF713" s="100">
        <f t="shared" si="219"/>
        <v>10800</v>
      </c>
      <c r="AG713" s="100">
        <f t="shared" si="220"/>
        <v>21600</v>
      </c>
      <c r="AH713" s="100">
        <f t="shared" si="221"/>
        <v>7000</v>
      </c>
      <c r="AI713" s="100"/>
      <c r="AJ713" s="100"/>
      <c r="AK713" s="100">
        <f t="shared" si="214"/>
        <v>28600</v>
      </c>
      <c r="AL713" s="172"/>
    </row>
    <row r="714" spans="1:38" ht="15.75" customHeight="1" x14ac:dyDescent="0.25">
      <c r="A714" s="3">
        <v>1360</v>
      </c>
      <c r="B714" s="14">
        <f t="shared" si="223"/>
        <v>1</v>
      </c>
      <c r="C714" s="9">
        <v>45173</v>
      </c>
      <c r="D714" s="3" t="s">
        <v>116</v>
      </c>
      <c r="E714" s="14" t="str">
        <f t="shared" si="217"/>
        <v>1360Transporte Palloni1</v>
      </c>
      <c r="F714" s="119" t="s">
        <v>1420</v>
      </c>
      <c r="G714" s="119" t="s">
        <v>1300</v>
      </c>
      <c r="H714" s="119">
        <v>341784</v>
      </c>
      <c r="I714" s="10" t="s">
        <v>1464</v>
      </c>
      <c r="J714" s="14" t="str">
        <f t="shared" si="207"/>
        <v xml:space="preserve">Control de bolilleros ruedas traseras y delanteras. </v>
      </c>
      <c r="K714" s="3" t="s">
        <v>1537</v>
      </c>
      <c r="L714" s="3">
        <v>1</v>
      </c>
      <c r="R714" s="7" t="s">
        <v>1479</v>
      </c>
      <c r="S714" s="8"/>
      <c r="W714" s="76"/>
      <c r="X714" s="16">
        <f t="shared" si="222"/>
        <v>0</v>
      </c>
      <c r="AC714" s="18">
        <f t="shared" si="209"/>
        <v>0</v>
      </c>
      <c r="AD714" s="19">
        <f t="shared" si="218"/>
        <v>0</v>
      </c>
      <c r="AE714" s="21">
        <f t="shared" si="225"/>
        <v>0</v>
      </c>
      <c r="AF714" s="100">
        <f t="shared" si="219"/>
        <v>0</v>
      </c>
      <c r="AG714" s="100">
        <f t="shared" si="220"/>
        <v>0</v>
      </c>
      <c r="AH714" s="100">
        <f t="shared" si="221"/>
        <v>0</v>
      </c>
      <c r="AI714" s="100"/>
      <c r="AJ714" s="100"/>
      <c r="AK714" s="100">
        <f t="shared" si="214"/>
        <v>0</v>
      </c>
      <c r="AL714" s="172"/>
    </row>
    <row r="715" spans="1:38" ht="15.75" customHeight="1" x14ac:dyDescent="0.25">
      <c r="A715" s="3">
        <v>1360</v>
      </c>
      <c r="B715" s="14">
        <f t="shared" si="223"/>
        <v>2</v>
      </c>
      <c r="C715" s="9">
        <f>IF(A715=A714,C714,"")</f>
        <v>45173</v>
      </c>
      <c r="D715" s="3" t="str">
        <f>IF(A715=A714,D714,"")</f>
        <v>Transporte Palloni</v>
      </c>
      <c r="E715" s="14" t="str">
        <f t="shared" si="217"/>
        <v>1360Transporte Palloni2</v>
      </c>
      <c r="I715" s="10" t="s">
        <v>1465</v>
      </c>
      <c r="J715" s="14" t="str">
        <f t="shared" si="207"/>
        <v>Control de bolilleros ruedas traseras y delanteras.  Cambiar masa rueda trasera derecha con ABS.</v>
      </c>
      <c r="L715" s="3">
        <v>1</v>
      </c>
      <c r="S715" s="8"/>
      <c r="W715" s="76"/>
      <c r="X715" s="16">
        <f t="shared" si="222"/>
        <v>0</v>
      </c>
      <c r="AC715" s="18">
        <f t="shared" si="209"/>
        <v>0</v>
      </c>
      <c r="AD715" s="19">
        <f t="shared" si="218"/>
        <v>0</v>
      </c>
      <c r="AE715" s="21">
        <f t="shared" si="225"/>
        <v>0</v>
      </c>
      <c r="AF715" s="100">
        <f t="shared" si="219"/>
        <v>0</v>
      </c>
      <c r="AG715" s="100">
        <f t="shared" si="220"/>
        <v>0</v>
      </c>
      <c r="AH715" s="100">
        <f t="shared" si="221"/>
        <v>0</v>
      </c>
      <c r="AI715" s="100"/>
      <c r="AJ715" s="100"/>
      <c r="AK715" s="100">
        <f t="shared" si="214"/>
        <v>0</v>
      </c>
      <c r="AL715" s="172"/>
    </row>
    <row r="716" spans="1:38" ht="15.75" customHeight="1" x14ac:dyDescent="0.25">
      <c r="A716" s="3">
        <v>1361</v>
      </c>
      <c r="B716" s="14">
        <f t="shared" si="223"/>
        <v>1</v>
      </c>
      <c r="C716" s="9">
        <v>45173</v>
      </c>
      <c r="D716" s="3" t="s">
        <v>295</v>
      </c>
      <c r="E716" s="14" t="str">
        <f t="shared" si="217"/>
        <v>1361Carrara Sandra1</v>
      </c>
      <c r="F716" s="119" t="s">
        <v>1466</v>
      </c>
      <c r="G716" s="119" t="s">
        <v>1259</v>
      </c>
      <c r="H716" s="119">
        <v>341784</v>
      </c>
      <c r="I716" s="10" t="s">
        <v>1533</v>
      </c>
      <c r="J716" s="14" t="str">
        <f t="shared" si="207"/>
        <v>Sacar tapa de cilindro. Desmantelar la tapa y mandar a rellenar.Hacer asientos de válvula y segmentar.</v>
      </c>
      <c r="K716" s="3" t="s">
        <v>1511</v>
      </c>
      <c r="L716" s="3">
        <v>1</v>
      </c>
      <c r="M716" s="10" t="s">
        <v>1467</v>
      </c>
      <c r="N716" s="3" t="s">
        <v>101</v>
      </c>
      <c r="Q716" s="7">
        <f>+W716*0.8</f>
        <v>34720</v>
      </c>
      <c r="R716" s="7" t="s">
        <v>1481</v>
      </c>
      <c r="S716" s="8">
        <f t="shared" ref="S716:S721" si="226">+(W716-Q716)/Q716</f>
        <v>0.25</v>
      </c>
      <c r="T716" s="11">
        <v>1</v>
      </c>
      <c r="W716" s="76">
        <v>43400</v>
      </c>
      <c r="X716" s="16">
        <f t="shared" si="222"/>
        <v>43400</v>
      </c>
      <c r="AC716" s="18">
        <f t="shared" si="209"/>
        <v>0</v>
      </c>
      <c r="AD716" s="19">
        <f t="shared" si="218"/>
        <v>0</v>
      </c>
      <c r="AE716" s="21">
        <f t="shared" si="225"/>
        <v>34720</v>
      </c>
      <c r="AF716" s="100">
        <f t="shared" si="219"/>
        <v>156524.78333333335</v>
      </c>
      <c r="AG716" s="100">
        <f t="shared" si="220"/>
        <v>190000</v>
      </c>
      <c r="AH716" s="100">
        <f t="shared" si="221"/>
        <v>120000</v>
      </c>
      <c r="AI716" s="100"/>
      <c r="AJ716" s="100"/>
      <c r="AK716" s="100">
        <f t="shared" si="214"/>
        <v>310000</v>
      </c>
      <c r="AL716" s="172"/>
    </row>
    <row r="717" spans="1:38" ht="15.75" customHeight="1" x14ac:dyDescent="0.25">
      <c r="A717" s="3">
        <v>1361</v>
      </c>
      <c r="B717" s="14">
        <f t="shared" si="223"/>
        <v>2</v>
      </c>
      <c r="C717" s="9">
        <f t="shared" ref="C717:C722" si="227">IF(A717=A716,C716,"")</f>
        <v>45173</v>
      </c>
      <c r="D717" s="3" t="str">
        <f t="shared" ref="D717:D722" si="228">IF(A717=A716,D716,"")</f>
        <v>Carrara Sandra</v>
      </c>
      <c r="E717" s="14" t="str">
        <f t="shared" si="217"/>
        <v>1361Carrara Sandra2</v>
      </c>
      <c r="I717" s="10" t="s">
        <v>1468</v>
      </c>
      <c r="J717" s="14" t="str">
        <f t="shared" si="207"/>
        <v>Sacar tapa de cilindro. Desmantelar la tapa y mandar a rellenar.Hacer asientos de válvula y segmentar. Armado de tapa. Armado de admisión y escape de junta nueva.</v>
      </c>
      <c r="L717" s="3">
        <v>1</v>
      </c>
      <c r="M717" s="10" t="s">
        <v>1469</v>
      </c>
      <c r="N717" s="3" t="s">
        <v>101</v>
      </c>
      <c r="Q717" s="7">
        <f>+W717*0.8</f>
        <v>7840</v>
      </c>
      <c r="S717" s="8">
        <f t="shared" si="226"/>
        <v>0.25</v>
      </c>
      <c r="T717" s="11">
        <v>1</v>
      </c>
      <c r="W717" s="76">
        <v>9800</v>
      </c>
      <c r="X717" s="16">
        <f t="shared" si="222"/>
        <v>9800</v>
      </c>
      <c r="AC717" s="18">
        <f t="shared" si="209"/>
        <v>0</v>
      </c>
      <c r="AD717" s="19">
        <f t="shared" si="218"/>
        <v>0</v>
      </c>
      <c r="AE717" s="21">
        <f t="shared" si="225"/>
        <v>7840</v>
      </c>
      <c r="AF717" s="100">
        <f t="shared" si="219"/>
        <v>0</v>
      </c>
      <c r="AG717" s="100">
        <f t="shared" si="220"/>
        <v>0</v>
      </c>
      <c r="AH717" s="100">
        <f t="shared" si="221"/>
        <v>0</v>
      </c>
      <c r="AI717" s="100"/>
      <c r="AJ717" s="100"/>
      <c r="AK717" s="100">
        <f t="shared" si="214"/>
        <v>0</v>
      </c>
      <c r="AL717" s="172"/>
    </row>
    <row r="718" spans="1:38" ht="15.75" customHeight="1" x14ac:dyDescent="0.25">
      <c r="A718" s="3">
        <v>1361</v>
      </c>
      <c r="B718" s="14">
        <f t="shared" si="223"/>
        <v>3</v>
      </c>
      <c r="C718" s="9">
        <f t="shared" si="227"/>
        <v>45173</v>
      </c>
      <c r="D718" s="3" t="str">
        <f t="shared" si="228"/>
        <v>Carrara Sandra</v>
      </c>
      <c r="E718" s="14" t="str">
        <f t="shared" si="217"/>
        <v>1361Carrara Sandra3</v>
      </c>
      <c r="I718" s="10" t="s">
        <v>1470</v>
      </c>
      <c r="J718" s="14" t="str">
        <f t="shared" si="207"/>
        <v>Sacar tapa de cilindro. Desmantelar la tapa y mandar a rellenar.Hacer asientos de válvula y segmentar. Armado de tapa. Armado de admisión y escape de junta nueva. Armado de distribución sin cambiar correa y tensor. Llenado y purgado sistema de refrigeración.</v>
      </c>
      <c r="L718" s="3">
        <v>1</v>
      </c>
      <c r="M718" s="10" t="s">
        <v>1471</v>
      </c>
      <c r="N718" s="3" t="s">
        <v>101</v>
      </c>
      <c r="Q718" s="7">
        <f>+W718*0.8</f>
        <v>10880</v>
      </c>
      <c r="S718" s="8">
        <f t="shared" si="226"/>
        <v>0.25</v>
      </c>
      <c r="T718" s="11">
        <v>1</v>
      </c>
      <c r="W718" s="76">
        <v>13600</v>
      </c>
      <c r="X718" s="16">
        <f t="shared" si="222"/>
        <v>13600</v>
      </c>
      <c r="AC718" s="18">
        <f t="shared" si="209"/>
        <v>0</v>
      </c>
      <c r="AD718" s="19">
        <f t="shared" si="218"/>
        <v>0</v>
      </c>
      <c r="AE718" s="21">
        <f t="shared" si="225"/>
        <v>10880</v>
      </c>
      <c r="AF718" s="100">
        <f t="shared" si="219"/>
        <v>0</v>
      </c>
      <c r="AG718" s="100">
        <f t="shared" si="220"/>
        <v>0</v>
      </c>
      <c r="AH718" s="100">
        <f t="shared" si="221"/>
        <v>0</v>
      </c>
      <c r="AI718" s="100"/>
      <c r="AJ718" s="100"/>
      <c r="AK718" s="100">
        <f t="shared" si="214"/>
        <v>0</v>
      </c>
      <c r="AL718" s="172"/>
    </row>
    <row r="719" spans="1:38" ht="15.75" customHeight="1" x14ac:dyDescent="0.25">
      <c r="A719" s="3">
        <v>1361</v>
      </c>
      <c r="B719" s="14">
        <f t="shared" si="223"/>
        <v>4</v>
      </c>
      <c r="C719" s="9">
        <f t="shared" si="227"/>
        <v>45173</v>
      </c>
      <c r="D719" s="3" t="str">
        <f t="shared" si="228"/>
        <v>Carrara Sandra</v>
      </c>
      <c r="E719" s="14" t="str">
        <f t="shared" si="217"/>
        <v>1361Carrara Sandra4</v>
      </c>
      <c r="I719" s="10" t="s">
        <v>1472</v>
      </c>
      <c r="J719" s="14" t="str">
        <f t="shared" si="207"/>
        <v>Sacar tapa de cilindro. Desmantelar la tapa y mandar a rellenar.Hacer asientos de válvula y segmentar. Armado de tapa. Armado de admisión y escape de junta nueva. Armado de distribución sin cambiar correa y tensor. Llenado y purgado sistema de refrigeración. Reparación de escape.</v>
      </c>
      <c r="L719" s="3">
        <v>1</v>
      </c>
      <c r="M719" s="10" t="s">
        <v>1204</v>
      </c>
      <c r="N719" s="3" t="s">
        <v>84</v>
      </c>
      <c r="Q719" s="7">
        <v>2411.4499999999998</v>
      </c>
      <c r="S719" s="8">
        <f t="shared" si="226"/>
        <v>2.483381368056564</v>
      </c>
      <c r="T719" s="11">
        <v>1</v>
      </c>
      <c r="W719" s="76">
        <v>8400</v>
      </c>
      <c r="X719" s="16">
        <f t="shared" si="222"/>
        <v>8400</v>
      </c>
      <c r="AC719" s="18">
        <f t="shared" si="209"/>
        <v>0</v>
      </c>
      <c r="AD719" s="19">
        <f t="shared" si="218"/>
        <v>0</v>
      </c>
      <c r="AE719" s="21">
        <f t="shared" si="225"/>
        <v>2411.4499999999998</v>
      </c>
      <c r="AF719" s="100">
        <f t="shared" si="219"/>
        <v>0</v>
      </c>
      <c r="AG719" s="100">
        <f t="shared" si="220"/>
        <v>0</v>
      </c>
      <c r="AH719" s="100">
        <f t="shared" si="221"/>
        <v>0</v>
      </c>
      <c r="AI719" s="100"/>
      <c r="AJ719" s="100"/>
      <c r="AK719" s="100">
        <f t="shared" si="214"/>
        <v>0</v>
      </c>
      <c r="AL719" s="172"/>
    </row>
    <row r="720" spans="1:38" ht="15.75" customHeight="1" x14ac:dyDescent="0.25">
      <c r="A720" s="3">
        <v>1361</v>
      </c>
      <c r="B720" s="14">
        <f t="shared" si="223"/>
        <v>5</v>
      </c>
      <c r="C720" s="9">
        <f t="shared" si="227"/>
        <v>45173</v>
      </c>
      <c r="D720" s="3" t="str">
        <f t="shared" si="228"/>
        <v>Carrara Sandra</v>
      </c>
      <c r="E720" s="14" t="str">
        <f t="shared" si="217"/>
        <v>1361Carrara Sandra5</v>
      </c>
      <c r="J720" s="14" t="str">
        <f t="shared" si="207"/>
        <v xml:space="preserve">Sacar tapa de cilindro. Desmantelar la tapa y mandar a rellenar.Hacer asientos de válvula y segmentar. Armado de tapa. Armado de admisión y escape de junta nueva. Armado de distribución sin cambiar correa y tensor. Llenado y purgado sistema de refrigeración. Reparación de escape. </v>
      </c>
      <c r="L720" s="3">
        <v>1</v>
      </c>
      <c r="M720" s="10" t="s">
        <v>1532</v>
      </c>
      <c r="N720" s="3" t="s">
        <v>1799</v>
      </c>
      <c r="Q720" s="7">
        <f>+W720*0.9</f>
        <v>72000</v>
      </c>
      <c r="S720" s="8">
        <f t="shared" si="226"/>
        <v>0.1111111111111111</v>
      </c>
      <c r="T720" s="11">
        <v>1</v>
      </c>
      <c r="W720" s="76">
        <v>80000</v>
      </c>
      <c r="X720" s="16">
        <f t="shared" si="222"/>
        <v>80000</v>
      </c>
      <c r="Y720" s="3">
        <v>1</v>
      </c>
      <c r="AB720" s="4">
        <v>120000</v>
      </c>
      <c r="AC720" s="18">
        <f t="shared" si="209"/>
        <v>120000</v>
      </c>
      <c r="AD720" s="19">
        <f t="shared" si="218"/>
        <v>120000</v>
      </c>
      <c r="AE720" s="21">
        <f t="shared" si="225"/>
        <v>72000</v>
      </c>
      <c r="AF720" s="100">
        <f t="shared" si="219"/>
        <v>0</v>
      </c>
      <c r="AG720" s="100">
        <f t="shared" si="220"/>
        <v>0</v>
      </c>
      <c r="AH720" s="100">
        <f t="shared" si="221"/>
        <v>0</v>
      </c>
      <c r="AI720" s="100"/>
      <c r="AJ720" s="100"/>
      <c r="AK720" s="100">
        <f t="shared" si="214"/>
        <v>0</v>
      </c>
      <c r="AL720" s="172"/>
    </row>
    <row r="721" spans="1:38" ht="15.75" customHeight="1" x14ac:dyDescent="0.25">
      <c r="A721" s="3">
        <v>1361</v>
      </c>
      <c r="B721" s="14">
        <f t="shared" si="223"/>
        <v>6</v>
      </c>
      <c r="C721" s="9">
        <f t="shared" si="227"/>
        <v>45173</v>
      </c>
      <c r="D721" s="3" t="str">
        <f t="shared" si="228"/>
        <v>Carrara Sandra</v>
      </c>
      <c r="E721" s="14" t="str">
        <f t="shared" si="217"/>
        <v>1361Carrara Sandra6</v>
      </c>
      <c r="J721" s="14" t="str">
        <f t="shared" si="207"/>
        <v xml:space="preserve">Sacar tapa de cilindro. Desmantelar la tapa y mandar a rellenar.Hacer asientos de válvula y segmentar. Armado de tapa. Armado de admisión y escape de junta nueva. Armado de distribución sin cambiar correa y tensor. Llenado y purgado sistema de refrigeración. Reparación de escape.  </v>
      </c>
      <c r="L721" s="3">
        <v>1</v>
      </c>
      <c r="M721" s="10" t="s">
        <v>1473</v>
      </c>
      <c r="N721" s="3" t="s">
        <v>101</v>
      </c>
      <c r="Q721" s="7">
        <f>+W721*0.8</f>
        <v>7840</v>
      </c>
      <c r="S721" s="8">
        <f t="shared" si="226"/>
        <v>0.25</v>
      </c>
      <c r="T721" s="11">
        <v>1</v>
      </c>
      <c r="W721" s="76">
        <v>9800</v>
      </c>
      <c r="X721" s="16">
        <f t="shared" si="222"/>
        <v>9800</v>
      </c>
      <c r="AC721" s="18">
        <f t="shared" si="209"/>
        <v>0</v>
      </c>
      <c r="AD721" s="19">
        <f t="shared" si="218"/>
        <v>120000</v>
      </c>
      <c r="AE721" s="21">
        <f t="shared" si="225"/>
        <v>7840</v>
      </c>
      <c r="AF721" s="100">
        <f t="shared" si="219"/>
        <v>0</v>
      </c>
      <c r="AG721" s="100">
        <f t="shared" si="220"/>
        <v>0</v>
      </c>
      <c r="AH721" s="100">
        <f t="shared" si="221"/>
        <v>0</v>
      </c>
      <c r="AI721" s="100"/>
      <c r="AJ721" s="100"/>
      <c r="AK721" s="100">
        <f t="shared" si="214"/>
        <v>0</v>
      </c>
      <c r="AL721" s="172"/>
    </row>
    <row r="722" spans="1:38" ht="15.75" customHeight="1" x14ac:dyDescent="0.25">
      <c r="A722" s="3">
        <v>1361</v>
      </c>
      <c r="B722" s="14">
        <f t="shared" si="223"/>
        <v>7</v>
      </c>
      <c r="C722" s="9">
        <f t="shared" si="227"/>
        <v>45173</v>
      </c>
      <c r="D722" s="3" t="str">
        <f t="shared" si="228"/>
        <v>Carrara Sandra</v>
      </c>
      <c r="E722" s="14" t="str">
        <f t="shared" si="217"/>
        <v>1361Carrara Sandra7</v>
      </c>
      <c r="J722" s="14" t="str">
        <f t="shared" si="207"/>
        <v xml:space="preserve">Sacar tapa de cilindro. Desmantelar la tapa y mandar a rellenar.Hacer asientos de válvula y segmentar. Armado de tapa. Armado de admisión y escape de junta nueva. Armado de distribución sin cambiar correa y tensor. Llenado y purgado sistema de refrigeración. Reparación de escape.   </v>
      </c>
      <c r="L722" s="3">
        <v>1</v>
      </c>
      <c r="M722" s="10" t="s">
        <v>1474</v>
      </c>
      <c r="N722" s="3" t="s">
        <v>84</v>
      </c>
      <c r="Q722" s="7">
        <f>+W722/(1+S722)</f>
        <v>20833.333333333336</v>
      </c>
      <c r="S722" s="8">
        <v>0.2</v>
      </c>
      <c r="T722" s="11">
        <v>1</v>
      </c>
      <c r="W722" s="76">
        <v>25000</v>
      </c>
      <c r="X722" s="16">
        <f t="shared" si="222"/>
        <v>25000</v>
      </c>
      <c r="AC722" s="18">
        <f t="shared" si="209"/>
        <v>0</v>
      </c>
      <c r="AD722" s="19">
        <f t="shared" si="218"/>
        <v>120000</v>
      </c>
      <c r="AE722" s="21">
        <f t="shared" si="225"/>
        <v>20833.333333333336</v>
      </c>
      <c r="AF722" s="100">
        <f t="shared" si="219"/>
        <v>0</v>
      </c>
      <c r="AG722" s="100">
        <f t="shared" si="220"/>
        <v>0</v>
      </c>
      <c r="AH722" s="100">
        <f t="shared" si="221"/>
        <v>0</v>
      </c>
      <c r="AI722" s="100"/>
      <c r="AJ722" s="100"/>
      <c r="AK722" s="100">
        <f t="shared" si="214"/>
        <v>0</v>
      </c>
      <c r="AL722" s="172"/>
    </row>
    <row r="723" spans="1:38" ht="15.75" customHeight="1" x14ac:dyDescent="0.25">
      <c r="A723" s="3">
        <v>1362</v>
      </c>
      <c r="B723" s="14">
        <f t="shared" si="223"/>
        <v>1</v>
      </c>
      <c r="C723" s="9">
        <v>45173</v>
      </c>
      <c r="D723" s="3" t="s">
        <v>335</v>
      </c>
      <c r="E723" s="14" t="str">
        <f t="shared" si="217"/>
        <v>1362Eracci Jose1</v>
      </c>
      <c r="F723" s="119" t="s">
        <v>1475</v>
      </c>
      <c r="G723" s="119" t="s">
        <v>1016</v>
      </c>
      <c r="I723" s="10" t="s">
        <v>121</v>
      </c>
      <c r="J723" s="14" t="str">
        <f t="shared" si="207"/>
        <v>Service cambio de aceite y filtros.</v>
      </c>
      <c r="K723" s="3" t="s">
        <v>1512</v>
      </c>
      <c r="L723" s="3">
        <v>1</v>
      </c>
      <c r="M723" s="10" t="s">
        <v>1484</v>
      </c>
      <c r="N723" s="3" t="s">
        <v>84</v>
      </c>
      <c r="Q723" s="7">
        <v>2780</v>
      </c>
      <c r="R723" s="7" t="s">
        <v>1480</v>
      </c>
      <c r="S723" s="8">
        <f>+(W723-Q723)/Q723</f>
        <v>1.4100719424460431</v>
      </c>
      <c r="T723" s="11">
        <v>4</v>
      </c>
      <c r="W723" s="76">
        <v>6700</v>
      </c>
      <c r="X723" s="16">
        <f t="shared" si="222"/>
        <v>26800</v>
      </c>
      <c r="AC723" s="18">
        <f t="shared" si="209"/>
        <v>0</v>
      </c>
      <c r="AD723" s="19">
        <f t="shared" si="218"/>
        <v>0</v>
      </c>
      <c r="AE723" s="21">
        <f t="shared" si="225"/>
        <v>11120</v>
      </c>
      <c r="AF723" s="100">
        <f t="shared" si="219"/>
        <v>108299.80000000002</v>
      </c>
      <c r="AG723" s="100">
        <f t="shared" si="220"/>
        <v>159918</v>
      </c>
      <c r="AH723" s="100">
        <f t="shared" si="221"/>
        <v>85000</v>
      </c>
      <c r="AI723" s="100"/>
      <c r="AJ723" s="100"/>
      <c r="AK723" s="100">
        <f t="shared" si="214"/>
        <v>244918</v>
      </c>
      <c r="AL723" s="172"/>
    </row>
    <row r="724" spans="1:38" ht="15.75" customHeight="1" x14ac:dyDescent="0.25">
      <c r="A724" s="3">
        <v>1362</v>
      </c>
      <c r="B724" s="14">
        <f t="shared" si="223"/>
        <v>2</v>
      </c>
      <c r="C724" s="9">
        <f t="shared" ref="C724:C731" si="229">IF(A724=A723,C723,"")</f>
        <v>45173</v>
      </c>
      <c r="D724" s="3" t="str">
        <f t="shared" ref="D724:D731" si="230">IF(A724=A723,D723,"")</f>
        <v>Eracci Jose</v>
      </c>
      <c r="E724" s="14" t="str">
        <f t="shared" si="217"/>
        <v>1362Eracci Jose2</v>
      </c>
      <c r="I724" s="10" t="s">
        <v>1476</v>
      </c>
      <c r="J724" s="14" t="str">
        <f t="shared" si="207"/>
        <v>Service cambio de aceite y filtros. Desarmar distribución completa con bomba.</v>
      </c>
      <c r="L724" s="3">
        <v>1</v>
      </c>
      <c r="M724" s="10" t="s">
        <v>21</v>
      </c>
      <c r="N724" s="3" t="s">
        <v>84</v>
      </c>
      <c r="Q724" s="7">
        <v>2016</v>
      </c>
      <c r="S724" s="8">
        <f>+(W724-Q724)/Q724</f>
        <v>0.7857142857142857</v>
      </c>
      <c r="T724" s="11">
        <v>1</v>
      </c>
      <c r="W724" s="76">
        <v>3600</v>
      </c>
      <c r="X724" s="16">
        <f t="shared" si="222"/>
        <v>3600</v>
      </c>
      <c r="AC724" s="18">
        <f t="shared" si="209"/>
        <v>0</v>
      </c>
      <c r="AD724" s="19">
        <f t="shared" si="218"/>
        <v>0</v>
      </c>
      <c r="AE724" s="21">
        <f t="shared" si="225"/>
        <v>2016</v>
      </c>
      <c r="AF724" s="100">
        <f t="shared" si="219"/>
        <v>0</v>
      </c>
      <c r="AG724" s="100">
        <f t="shared" si="220"/>
        <v>0</v>
      </c>
      <c r="AH724" s="100">
        <f t="shared" si="221"/>
        <v>0</v>
      </c>
      <c r="AI724" s="100"/>
      <c r="AJ724" s="100"/>
      <c r="AK724" s="100">
        <f t="shared" si="214"/>
        <v>0</v>
      </c>
      <c r="AL724" s="172"/>
    </row>
    <row r="725" spans="1:38" ht="15.75" customHeight="1" x14ac:dyDescent="0.25">
      <c r="A725" s="3">
        <v>1362</v>
      </c>
      <c r="B725" s="14">
        <f t="shared" si="223"/>
        <v>3</v>
      </c>
      <c r="C725" s="9">
        <f t="shared" si="229"/>
        <v>45173</v>
      </c>
      <c r="D725" s="3" t="str">
        <f t="shared" si="230"/>
        <v>Eracci Jose</v>
      </c>
      <c r="E725" s="14" t="str">
        <f t="shared" si="217"/>
        <v>1362Eracci Jose3</v>
      </c>
      <c r="I725" s="10" t="s">
        <v>1482</v>
      </c>
      <c r="J725" s="14" t="str">
        <f t="shared" si="207"/>
        <v>Service cambio de aceite y filtros. Desarmar distribución completa con bomba. Colocar Kit nuevo distribución con bomba. Cambiar correa poliv.</v>
      </c>
      <c r="L725" s="3">
        <v>1</v>
      </c>
      <c r="M725" s="10" t="s">
        <v>19</v>
      </c>
      <c r="N725" s="3" t="s">
        <v>84</v>
      </c>
      <c r="Q725" s="7">
        <v>2688</v>
      </c>
      <c r="S725" s="8">
        <f>+(W725-Q725)/Q725</f>
        <v>1.1577380952380953</v>
      </c>
      <c r="T725" s="11">
        <v>1</v>
      </c>
      <c r="W725" s="76">
        <v>5800</v>
      </c>
      <c r="X725" s="16">
        <f t="shared" si="222"/>
        <v>5800</v>
      </c>
      <c r="AC725" s="18">
        <f t="shared" si="209"/>
        <v>0</v>
      </c>
      <c r="AD725" s="19">
        <f t="shared" si="218"/>
        <v>0</v>
      </c>
      <c r="AE725" s="21">
        <f t="shared" si="225"/>
        <v>2688</v>
      </c>
      <c r="AF725" s="100">
        <f t="shared" si="219"/>
        <v>0</v>
      </c>
      <c r="AG725" s="100">
        <f t="shared" si="220"/>
        <v>0</v>
      </c>
      <c r="AH725" s="100">
        <f t="shared" si="221"/>
        <v>0</v>
      </c>
      <c r="AI725" s="100"/>
      <c r="AJ725" s="100"/>
      <c r="AK725" s="100">
        <f t="shared" si="214"/>
        <v>0</v>
      </c>
      <c r="AL725" s="172"/>
    </row>
    <row r="726" spans="1:38" ht="15.75" customHeight="1" x14ac:dyDescent="0.25">
      <c r="A726" s="3">
        <v>1362</v>
      </c>
      <c r="B726" s="14">
        <f t="shared" si="223"/>
        <v>4</v>
      </c>
      <c r="C726" s="9">
        <f t="shared" si="229"/>
        <v>45173</v>
      </c>
      <c r="D726" s="3" t="str">
        <f t="shared" si="230"/>
        <v>Eracci Jose</v>
      </c>
      <c r="E726" s="14" t="str">
        <f t="shared" si="217"/>
        <v>1362Eracci Jose4</v>
      </c>
      <c r="I726" s="10" t="s">
        <v>1483</v>
      </c>
      <c r="J726" s="14" t="str">
        <f t="shared" si="207"/>
        <v>Service cambio de aceite y filtros. Desarmar distribución completa con bomba. Colocar Kit nuevo distribución con bomba. Cambiar correa poliv. Liquido refrigerante. Control tren delantero. Puesta a punto.</v>
      </c>
      <c r="L726" s="3">
        <v>1</v>
      </c>
      <c r="M726" s="10" t="s">
        <v>198</v>
      </c>
      <c r="N726" s="3" t="s">
        <v>84</v>
      </c>
      <c r="Q726" s="7">
        <f>+W726/(1+S726)</f>
        <v>10890</v>
      </c>
      <c r="S726" s="8">
        <v>0.2</v>
      </c>
      <c r="T726" s="11">
        <v>1</v>
      </c>
      <c r="W726" s="76">
        <v>13068</v>
      </c>
      <c r="X726" s="16">
        <f t="shared" si="222"/>
        <v>13068</v>
      </c>
      <c r="Y726" s="3">
        <v>1</v>
      </c>
      <c r="AB726" s="4">
        <v>85000</v>
      </c>
      <c r="AC726" s="18">
        <f t="shared" si="209"/>
        <v>85000</v>
      </c>
      <c r="AD726" s="19">
        <f t="shared" si="218"/>
        <v>85000</v>
      </c>
      <c r="AE726" s="21">
        <f t="shared" si="225"/>
        <v>10890</v>
      </c>
      <c r="AF726" s="100">
        <f t="shared" si="219"/>
        <v>0</v>
      </c>
      <c r="AG726" s="100">
        <f t="shared" si="220"/>
        <v>0</v>
      </c>
      <c r="AH726" s="100">
        <f t="shared" si="221"/>
        <v>0</v>
      </c>
      <c r="AI726" s="100"/>
      <c r="AJ726" s="100"/>
      <c r="AK726" s="100">
        <f t="shared" si="214"/>
        <v>0</v>
      </c>
      <c r="AL726" s="172"/>
    </row>
    <row r="727" spans="1:38" ht="15.75" customHeight="1" x14ac:dyDescent="0.25">
      <c r="A727" s="3">
        <v>1362</v>
      </c>
      <c r="B727" s="14">
        <f t="shared" si="223"/>
        <v>5</v>
      </c>
      <c r="C727" s="9">
        <f t="shared" si="229"/>
        <v>45173</v>
      </c>
      <c r="D727" s="3" t="str">
        <f t="shared" si="230"/>
        <v>Eracci Jose</v>
      </c>
      <c r="E727" s="14" t="str">
        <f t="shared" si="217"/>
        <v>1362Eracci Jose5</v>
      </c>
      <c r="I727" s="10" t="s">
        <v>1021</v>
      </c>
      <c r="J727" s="14" t="str">
        <f t="shared" si="207"/>
        <v>Service cambio de aceite y filtros. Desarmar distribución completa con bomba. Colocar Kit nuevo distribución con bomba. Cambiar correa poliv. Liquido refrigerante. Control tren delantero. Puesta a punto. Armado total.</v>
      </c>
      <c r="L727" s="3">
        <v>1</v>
      </c>
      <c r="M727" s="10" t="s">
        <v>1210</v>
      </c>
      <c r="N727" s="3" t="s">
        <v>84</v>
      </c>
      <c r="Q727" s="7">
        <v>2427</v>
      </c>
      <c r="S727" s="8">
        <f>+(W727-Q727)/Q727</f>
        <v>0.40090646889163578</v>
      </c>
      <c r="T727" s="11">
        <v>1</v>
      </c>
      <c r="W727" s="76">
        <v>3400</v>
      </c>
      <c r="X727" s="16">
        <f t="shared" si="222"/>
        <v>3400</v>
      </c>
      <c r="AC727" s="18">
        <f t="shared" si="209"/>
        <v>0</v>
      </c>
      <c r="AD727" s="19">
        <f t="shared" si="218"/>
        <v>85000</v>
      </c>
      <c r="AE727" s="21">
        <f t="shared" si="225"/>
        <v>2427</v>
      </c>
      <c r="AF727" s="100">
        <f t="shared" si="219"/>
        <v>0</v>
      </c>
      <c r="AG727" s="100">
        <f t="shared" si="220"/>
        <v>0</v>
      </c>
      <c r="AH727" s="100">
        <f t="shared" si="221"/>
        <v>0</v>
      </c>
      <c r="AI727" s="100"/>
      <c r="AJ727" s="100"/>
      <c r="AK727" s="100">
        <f t="shared" si="214"/>
        <v>0</v>
      </c>
      <c r="AL727" s="172"/>
    </row>
    <row r="728" spans="1:38" ht="15.75" customHeight="1" x14ac:dyDescent="0.25">
      <c r="A728" s="3">
        <v>1362</v>
      </c>
      <c r="B728" s="14">
        <f t="shared" si="223"/>
        <v>6</v>
      </c>
      <c r="C728" s="9">
        <f t="shared" si="229"/>
        <v>45173</v>
      </c>
      <c r="D728" s="3" t="str">
        <f t="shared" si="230"/>
        <v>Eracci Jose</v>
      </c>
      <c r="E728" s="14" t="str">
        <f t="shared" si="217"/>
        <v>1362Eracci Jose6</v>
      </c>
      <c r="J728" s="14" t="str">
        <f t="shared" si="207"/>
        <v xml:space="preserve">Service cambio de aceite y filtros. Desarmar distribución completa con bomba. Colocar Kit nuevo distribución con bomba. Cambiar correa poliv. Liquido refrigerante. Control tren delantero. Puesta a punto. Armado total. </v>
      </c>
      <c r="L728" s="3">
        <v>1</v>
      </c>
      <c r="M728" s="10" t="s">
        <v>694</v>
      </c>
      <c r="N728" s="3" t="s">
        <v>84</v>
      </c>
      <c r="Q728" s="7">
        <f>+W728/(1+S728)</f>
        <v>53750</v>
      </c>
      <c r="S728" s="8">
        <v>0.2</v>
      </c>
      <c r="T728" s="11">
        <v>1</v>
      </c>
      <c r="W728" s="76">
        <v>64500</v>
      </c>
      <c r="X728" s="16">
        <f t="shared" si="222"/>
        <v>64500</v>
      </c>
      <c r="AC728" s="18">
        <f t="shared" si="209"/>
        <v>0</v>
      </c>
      <c r="AD728" s="19">
        <f t="shared" si="218"/>
        <v>85000</v>
      </c>
      <c r="AE728" s="21">
        <f t="shared" si="225"/>
        <v>53750</v>
      </c>
      <c r="AF728" s="100">
        <f t="shared" si="219"/>
        <v>0</v>
      </c>
      <c r="AG728" s="100">
        <f t="shared" si="220"/>
        <v>0</v>
      </c>
      <c r="AH728" s="100">
        <f t="shared" si="221"/>
        <v>0</v>
      </c>
      <c r="AI728" s="100"/>
      <c r="AJ728" s="100"/>
      <c r="AK728" s="100">
        <f t="shared" si="214"/>
        <v>0</v>
      </c>
      <c r="AL728" s="172"/>
    </row>
    <row r="729" spans="1:38" ht="15.75" customHeight="1" x14ac:dyDescent="0.25">
      <c r="A729" s="3">
        <v>1362</v>
      </c>
      <c r="B729" s="14">
        <f t="shared" si="223"/>
        <v>7</v>
      </c>
      <c r="C729" s="9">
        <f t="shared" si="229"/>
        <v>45173</v>
      </c>
      <c r="D729" s="3" t="str">
        <f t="shared" si="230"/>
        <v>Eracci Jose</v>
      </c>
      <c r="E729" s="14" t="str">
        <f t="shared" si="217"/>
        <v>1362Eracci Jose7</v>
      </c>
      <c r="J729" s="14" t="str">
        <f t="shared" si="207"/>
        <v xml:space="preserve">Service cambio de aceite y filtros. Desarmar distribución completa con bomba. Colocar Kit nuevo distribución con bomba. Cambiar correa poliv. Liquido refrigerante. Control tren delantero. Puesta a punto. Armado total.  </v>
      </c>
      <c r="L729" s="3">
        <v>1</v>
      </c>
      <c r="M729" s="10" t="s">
        <v>693</v>
      </c>
      <c r="N729" s="3" t="s">
        <v>84</v>
      </c>
      <c r="Q729" s="7">
        <f>+W729/(1+S729)</f>
        <v>30333.333333333336</v>
      </c>
      <c r="S729" s="8">
        <v>0.2</v>
      </c>
      <c r="T729" s="11">
        <v>1</v>
      </c>
      <c r="W729" s="76">
        <v>36400</v>
      </c>
      <c r="X729" s="16">
        <f t="shared" si="222"/>
        <v>36400</v>
      </c>
      <c r="AC729" s="18">
        <f t="shared" si="209"/>
        <v>0</v>
      </c>
      <c r="AD729" s="19">
        <f t="shared" si="218"/>
        <v>85000</v>
      </c>
      <c r="AE729" s="21">
        <f t="shared" si="225"/>
        <v>30333.333333333336</v>
      </c>
      <c r="AF729" s="100">
        <f t="shared" si="219"/>
        <v>0</v>
      </c>
      <c r="AG729" s="100">
        <f t="shared" si="220"/>
        <v>0</v>
      </c>
      <c r="AH729" s="100">
        <f t="shared" si="221"/>
        <v>0</v>
      </c>
      <c r="AI729" s="100"/>
      <c r="AJ729" s="100"/>
      <c r="AK729" s="100">
        <f t="shared" si="214"/>
        <v>0</v>
      </c>
      <c r="AL729" s="172"/>
    </row>
    <row r="730" spans="1:38" ht="15.75" customHeight="1" x14ac:dyDescent="0.25">
      <c r="A730" s="3">
        <v>1362</v>
      </c>
      <c r="B730" s="14">
        <f t="shared" si="223"/>
        <v>8</v>
      </c>
      <c r="C730" s="9">
        <f t="shared" si="229"/>
        <v>45173</v>
      </c>
      <c r="D730" s="3" t="str">
        <f t="shared" si="230"/>
        <v>Eracci Jose</v>
      </c>
      <c r="E730" s="14" t="str">
        <f t="shared" si="217"/>
        <v>1362Eracci Jose8</v>
      </c>
      <c r="J730" s="14" t="str">
        <f t="shared" si="207"/>
        <v xml:space="preserve">Service cambio de aceite y filtros. Desarmar distribución completa con bomba. Colocar Kit nuevo distribución con bomba. Cambiar correa poliv. Liquido refrigerante. Control tren delantero. Puesta a punto. Armado total.   </v>
      </c>
      <c r="L730" s="3">
        <v>1</v>
      </c>
      <c r="M730" s="10" t="s">
        <v>1485</v>
      </c>
      <c r="N730" s="3" t="s">
        <v>84</v>
      </c>
      <c r="Q730" s="7">
        <v>1873.8</v>
      </c>
      <c r="S730" s="8">
        <f>+(W730-Q730)/Q730</f>
        <v>0.60102465577969899</v>
      </c>
      <c r="T730" s="11">
        <v>1.5</v>
      </c>
      <c r="W730" s="76">
        <v>3000</v>
      </c>
      <c r="X730" s="16">
        <f t="shared" si="222"/>
        <v>4500</v>
      </c>
      <c r="AC730" s="18">
        <f t="shared" si="209"/>
        <v>0</v>
      </c>
      <c r="AD730" s="19">
        <f t="shared" si="218"/>
        <v>85000</v>
      </c>
      <c r="AE730" s="21">
        <f t="shared" si="225"/>
        <v>2810.7</v>
      </c>
      <c r="AF730" s="20">
        <f t="shared" si="219"/>
        <v>0</v>
      </c>
      <c r="AG730" s="20">
        <f t="shared" si="220"/>
        <v>0</v>
      </c>
      <c r="AH730" s="20">
        <f t="shared" si="221"/>
        <v>0</v>
      </c>
      <c r="AI730" s="20"/>
      <c r="AJ730" s="20"/>
      <c r="AK730" s="20">
        <f t="shared" si="214"/>
        <v>0</v>
      </c>
      <c r="AL730" s="171"/>
    </row>
    <row r="731" spans="1:38" ht="15.75" customHeight="1" x14ac:dyDescent="0.25">
      <c r="A731" s="3">
        <v>1362</v>
      </c>
      <c r="B731" s="14">
        <f t="shared" si="223"/>
        <v>9</v>
      </c>
      <c r="C731" s="9">
        <f t="shared" si="229"/>
        <v>45173</v>
      </c>
      <c r="D731" s="3" t="str">
        <f t="shared" si="230"/>
        <v>Eracci Jose</v>
      </c>
      <c r="E731" s="14" t="str">
        <f t="shared" si="217"/>
        <v>1362Eracci Jose9</v>
      </c>
      <c r="J731" s="14" t="str">
        <f t="shared" si="207"/>
        <v xml:space="preserve">Service cambio de aceite y filtros. Desarmar distribución completa con bomba. Colocar Kit nuevo distribución con bomba. Cambiar correa poliv. Liquido refrigerante. Control tren delantero. Puesta a punto. Armado total.    </v>
      </c>
      <c r="L731" s="3">
        <v>1</v>
      </c>
      <c r="M731" s="10" t="s">
        <v>1486</v>
      </c>
      <c r="N731" s="3" t="s">
        <v>84</v>
      </c>
      <c r="Q731" s="7">
        <f>+W731/(1+S731)</f>
        <v>1541.6666666666667</v>
      </c>
      <c r="R731" s="3"/>
      <c r="S731" s="8">
        <v>0.2</v>
      </c>
      <c r="T731" s="11">
        <v>1</v>
      </c>
      <c r="W731" s="76">
        <v>1850</v>
      </c>
      <c r="X731" s="16">
        <f t="shared" si="222"/>
        <v>1850</v>
      </c>
      <c r="AC731" s="18">
        <f t="shared" si="209"/>
        <v>0</v>
      </c>
      <c r="AD731" s="19">
        <f t="shared" si="218"/>
        <v>85000</v>
      </c>
      <c r="AE731" s="21">
        <f t="shared" si="225"/>
        <v>1541.6666666666667</v>
      </c>
      <c r="AF731" s="20">
        <f t="shared" si="219"/>
        <v>0</v>
      </c>
      <c r="AG731" s="20">
        <f t="shared" si="220"/>
        <v>0</v>
      </c>
      <c r="AH731" s="20">
        <f t="shared" si="221"/>
        <v>0</v>
      </c>
      <c r="AI731" s="20"/>
      <c r="AJ731" s="20"/>
      <c r="AK731" s="20">
        <f t="shared" si="214"/>
        <v>0</v>
      </c>
      <c r="AL731" s="171"/>
    </row>
    <row r="732" spans="1:38" ht="15.75" customHeight="1" x14ac:dyDescent="0.25">
      <c r="A732" s="3">
        <v>1363</v>
      </c>
      <c r="B732" s="14">
        <f t="shared" si="223"/>
        <v>1</v>
      </c>
      <c r="C732" s="9">
        <v>45174</v>
      </c>
      <c r="D732" s="3" t="s">
        <v>241</v>
      </c>
      <c r="E732" s="14" t="str">
        <f t="shared" si="217"/>
        <v>1363Bilinski Miguel1</v>
      </c>
      <c r="F732" s="119" t="s">
        <v>1487</v>
      </c>
      <c r="G732" s="119" t="s">
        <v>1488</v>
      </c>
      <c r="H732" s="119">
        <v>72616</v>
      </c>
      <c r="I732" s="10" t="s">
        <v>121</v>
      </c>
      <c r="J732" s="14" t="str">
        <f t="shared" si="207"/>
        <v>Service cambio de aceite y filtros.</v>
      </c>
      <c r="K732" s="3" t="s">
        <v>1512</v>
      </c>
      <c r="L732" s="3">
        <v>1</v>
      </c>
      <c r="M732" s="10" t="s">
        <v>728</v>
      </c>
      <c r="N732" s="3" t="s">
        <v>84</v>
      </c>
      <c r="Q732" s="7">
        <v>1527</v>
      </c>
      <c r="R732" s="7" t="s">
        <v>1478</v>
      </c>
      <c r="S732" s="8">
        <f>+(W732-Q732)/Q732</f>
        <v>1.4230517354289456</v>
      </c>
      <c r="T732" s="11">
        <v>4.5</v>
      </c>
      <c r="W732" s="76">
        <v>3700</v>
      </c>
      <c r="X732" s="16">
        <f t="shared" si="222"/>
        <v>16650</v>
      </c>
      <c r="AC732" s="18">
        <f t="shared" si="209"/>
        <v>0</v>
      </c>
      <c r="AD732" s="19">
        <f t="shared" si="218"/>
        <v>0</v>
      </c>
      <c r="AE732" s="21">
        <f t="shared" si="225"/>
        <v>6871.5</v>
      </c>
      <c r="AF732" s="20">
        <f t="shared" si="219"/>
        <v>11346</v>
      </c>
      <c r="AG732" s="20">
        <f t="shared" si="220"/>
        <v>35350</v>
      </c>
      <c r="AH732" s="20">
        <f t="shared" si="221"/>
        <v>30500</v>
      </c>
      <c r="AI732" s="20"/>
      <c r="AJ732" s="20"/>
      <c r="AK732" s="20">
        <f t="shared" si="214"/>
        <v>65850</v>
      </c>
      <c r="AL732" s="171"/>
    </row>
    <row r="733" spans="1:38" ht="15.75" customHeight="1" x14ac:dyDescent="0.25">
      <c r="A733" s="3">
        <v>1363</v>
      </c>
      <c r="B733" s="14">
        <f t="shared" si="223"/>
        <v>2</v>
      </c>
      <c r="C733" s="9">
        <f>IF(A733=A732,C732,"")</f>
        <v>45174</v>
      </c>
      <c r="D733" s="3" t="str">
        <f>IF(A733=A732,D732,"")</f>
        <v>Bilinski Miguel</v>
      </c>
      <c r="E733" s="14" t="str">
        <f t="shared" si="217"/>
        <v>1363Bilinski Miguel2</v>
      </c>
      <c r="I733" s="10" t="s">
        <v>122</v>
      </c>
      <c r="J733" s="14" t="str">
        <f t="shared" si="207"/>
        <v>Service cambio de aceite y filtros. Control del vehículo.</v>
      </c>
      <c r="L733" s="3">
        <v>1</v>
      </c>
      <c r="M733" s="10" t="s">
        <v>21</v>
      </c>
      <c r="N733" s="3" t="s">
        <v>84</v>
      </c>
      <c r="Q733" s="7">
        <v>2016</v>
      </c>
      <c r="S733" s="8">
        <f>+(W733-Q733)/Q733</f>
        <v>1.1825396825396826</v>
      </c>
      <c r="T733" s="11">
        <v>1</v>
      </c>
      <c r="W733" s="76">
        <v>4400</v>
      </c>
      <c r="X733" s="16">
        <f t="shared" si="222"/>
        <v>4400</v>
      </c>
      <c r="AC733" s="18">
        <f t="shared" si="209"/>
        <v>0</v>
      </c>
      <c r="AD733" s="19">
        <f t="shared" si="218"/>
        <v>0</v>
      </c>
      <c r="AE733" s="21">
        <f t="shared" si="225"/>
        <v>2016</v>
      </c>
      <c r="AF733" s="20">
        <f t="shared" si="219"/>
        <v>0</v>
      </c>
      <c r="AG733" s="20">
        <f t="shared" si="220"/>
        <v>0</v>
      </c>
      <c r="AH733" s="20">
        <f t="shared" si="221"/>
        <v>0</v>
      </c>
      <c r="AI733" s="20"/>
      <c r="AJ733" s="20"/>
      <c r="AK733" s="20">
        <f t="shared" si="214"/>
        <v>0</v>
      </c>
      <c r="AL733" s="171"/>
    </row>
    <row r="734" spans="1:38" ht="15.75" customHeight="1" x14ac:dyDescent="0.25">
      <c r="A734" s="3">
        <v>1363</v>
      </c>
      <c r="B734" s="14">
        <f t="shared" si="223"/>
        <v>3</v>
      </c>
      <c r="C734" s="9">
        <f>IF(A734=A733,C733,"")</f>
        <v>45174</v>
      </c>
      <c r="D734" s="3" t="str">
        <f>IF(A734=A733,D733,"")</f>
        <v>Bilinski Miguel</v>
      </c>
      <c r="E734" s="14" t="str">
        <f t="shared" si="217"/>
        <v>1363Bilinski Miguel3</v>
      </c>
      <c r="J734" s="14" t="str">
        <f t="shared" si="207"/>
        <v xml:space="preserve">Service cambio de aceite y filtros. Control del vehículo. </v>
      </c>
      <c r="L734" s="3">
        <v>1</v>
      </c>
      <c r="M734" s="10" t="s">
        <v>19</v>
      </c>
      <c r="N734" s="3" t="s">
        <v>84</v>
      </c>
      <c r="Q734" s="7">
        <v>2688</v>
      </c>
      <c r="S734" s="8">
        <f>+(W734-Q734)/Q734</f>
        <v>1.4553571428571428</v>
      </c>
      <c r="T734" s="11">
        <v>1</v>
      </c>
      <c r="W734" s="76">
        <v>6600</v>
      </c>
      <c r="X734" s="16">
        <f t="shared" si="222"/>
        <v>6600</v>
      </c>
      <c r="Y734" s="3">
        <v>1</v>
      </c>
      <c r="AB734" s="4">
        <v>30500</v>
      </c>
      <c r="AC734" s="18">
        <f t="shared" si="209"/>
        <v>30500</v>
      </c>
      <c r="AD734" s="19">
        <f t="shared" si="218"/>
        <v>30500</v>
      </c>
      <c r="AE734" s="21">
        <f t="shared" si="225"/>
        <v>2688</v>
      </c>
      <c r="AF734" s="20">
        <f t="shared" si="219"/>
        <v>0</v>
      </c>
      <c r="AG734" s="20">
        <f t="shared" si="220"/>
        <v>0</v>
      </c>
      <c r="AH734" s="20">
        <f t="shared" si="221"/>
        <v>0</v>
      </c>
      <c r="AI734" s="20"/>
      <c r="AJ734" s="20"/>
      <c r="AK734" s="20">
        <f t="shared" si="214"/>
        <v>0</v>
      </c>
      <c r="AL734" s="171"/>
    </row>
    <row r="735" spans="1:38" ht="15.75" customHeight="1" x14ac:dyDescent="0.25">
      <c r="A735" s="3">
        <v>1363</v>
      </c>
      <c r="B735" s="14">
        <f t="shared" si="223"/>
        <v>4</v>
      </c>
      <c r="C735" s="9">
        <f>IF(A735=A734,C734,"")</f>
        <v>45174</v>
      </c>
      <c r="D735" s="3" t="str">
        <f>IF(A735=A734,D734,"")</f>
        <v>Bilinski Miguel</v>
      </c>
      <c r="E735" s="14" t="str">
        <f t="shared" si="217"/>
        <v>1363Bilinski Miguel4</v>
      </c>
      <c r="J735" s="14" t="str">
        <f t="shared" si="207"/>
        <v xml:space="preserve">Service cambio de aceite y filtros. Control del vehículo.  </v>
      </c>
      <c r="L735" s="3">
        <v>1</v>
      </c>
      <c r="M735" s="10" t="s">
        <v>114</v>
      </c>
      <c r="N735" s="3" t="s">
        <v>84</v>
      </c>
      <c r="Q735" s="7">
        <v>2688</v>
      </c>
      <c r="S735" s="8">
        <f>+(W735-Q735)/Q735</f>
        <v>0.45089285714285715</v>
      </c>
      <c r="T735" s="11">
        <v>1</v>
      </c>
      <c r="W735" s="76">
        <v>3900</v>
      </c>
      <c r="X735" s="16">
        <f t="shared" si="222"/>
        <v>3900</v>
      </c>
      <c r="AC735" s="18">
        <f t="shared" si="209"/>
        <v>0</v>
      </c>
      <c r="AD735" s="19">
        <f t="shared" si="218"/>
        <v>30500</v>
      </c>
      <c r="AE735" s="21">
        <f t="shared" si="225"/>
        <v>2688</v>
      </c>
      <c r="AF735" s="20">
        <f t="shared" si="219"/>
        <v>0</v>
      </c>
      <c r="AG735" s="20">
        <f t="shared" si="220"/>
        <v>0</v>
      </c>
      <c r="AH735" s="20">
        <f t="shared" si="221"/>
        <v>0</v>
      </c>
      <c r="AI735" s="20"/>
      <c r="AJ735" s="20"/>
      <c r="AK735" s="20">
        <f t="shared" si="214"/>
        <v>0</v>
      </c>
      <c r="AL735" s="171"/>
    </row>
    <row r="736" spans="1:38" ht="15.75" customHeight="1" x14ac:dyDescent="0.25">
      <c r="A736" s="3">
        <v>1363</v>
      </c>
      <c r="B736" s="14">
        <f t="shared" si="223"/>
        <v>5</v>
      </c>
      <c r="C736" s="9">
        <f>IF(A736=A735,C735,"")</f>
        <v>45174</v>
      </c>
      <c r="D736" s="3" t="str">
        <f>IF(A736=A735,D735,"")</f>
        <v>Bilinski Miguel</v>
      </c>
      <c r="E736" s="14" t="str">
        <f t="shared" si="217"/>
        <v>1363Bilinski Miguel5</v>
      </c>
      <c r="J736" s="14" t="str">
        <f t="shared" si="207"/>
        <v xml:space="preserve">Service cambio de aceite y filtros. Control del vehículo.   </v>
      </c>
      <c r="L736" s="3">
        <v>1</v>
      </c>
      <c r="M736" s="10" t="s">
        <v>115</v>
      </c>
      <c r="N736" s="3" t="s">
        <v>84</v>
      </c>
      <c r="Q736" s="7">
        <v>2427</v>
      </c>
      <c r="S736" s="8">
        <f>+(W736-Q736)/Q736</f>
        <v>0.56571899464359288</v>
      </c>
      <c r="T736" s="11">
        <v>1</v>
      </c>
      <c r="W736" s="76">
        <v>3800</v>
      </c>
      <c r="X736" s="16">
        <f t="shared" si="222"/>
        <v>3800</v>
      </c>
      <c r="AC736" s="18">
        <f t="shared" si="209"/>
        <v>0</v>
      </c>
      <c r="AD736" s="19">
        <f t="shared" si="218"/>
        <v>30500</v>
      </c>
      <c r="AE736" s="21">
        <f t="shared" si="225"/>
        <v>2427</v>
      </c>
      <c r="AF736" s="20">
        <f t="shared" si="219"/>
        <v>0</v>
      </c>
      <c r="AG736" s="20">
        <f t="shared" si="220"/>
        <v>0</v>
      </c>
      <c r="AH736" s="20">
        <f t="shared" si="221"/>
        <v>0</v>
      </c>
      <c r="AI736" s="20"/>
      <c r="AJ736" s="20"/>
      <c r="AK736" s="20">
        <f t="shared" si="214"/>
        <v>0</v>
      </c>
      <c r="AL736" s="171"/>
    </row>
    <row r="737" spans="1:38" ht="15.75" customHeight="1" x14ac:dyDescent="0.25">
      <c r="A737" s="3">
        <v>1364</v>
      </c>
      <c r="B737" s="14">
        <f t="shared" si="223"/>
        <v>1</v>
      </c>
      <c r="C737" s="9">
        <v>45174</v>
      </c>
      <c r="D737" s="3" t="s">
        <v>633</v>
      </c>
      <c r="E737" s="14" t="str">
        <f t="shared" si="217"/>
        <v>1364Toyos Pato1</v>
      </c>
      <c r="F737" s="119" t="s">
        <v>1490</v>
      </c>
      <c r="G737" s="119" t="s">
        <v>1455</v>
      </c>
      <c r="H737" s="119">
        <v>85072</v>
      </c>
      <c r="I737" s="10" t="s">
        <v>1491</v>
      </c>
      <c r="J737" s="14" t="str">
        <f t="shared" si="207"/>
        <v>Remplazo de cuerpo mariposa, electrónico.</v>
      </c>
      <c r="K737" s="3" t="s">
        <v>1511</v>
      </c>
      <c r="L737" s="3">
        <v>1</v>
      </c>
      <c r="M737" s="10" t="s">
        <v>1492</v>
      </c>
      <c r="N737" s="3" t="s">
        <v>820</v>
      </c>
      <c r="R737" s="7" t="s">
        <v>1481</v>
      </c>
      <c r="S737" s="8"/>
      <c r="T737" s="11">
        <v>1</v>
      </c>
      <c r="W737" s="76">
        <v>0</v>
      </c>
      <c r="X737" s="16">
        <f t="shared" si="222"/>
        <v>0</v>
      </c>
      <c r="Y737" s="3">
        <v>1</v>
      </c>
      <c r="AB737" s="4">
        <v>15000</v>
      </c>
      <c r="AC737" s="18">
        <f t="shared" si="209"/>
        <v>15000</v>
      </c>
      <c r="AD737" s="19">
        <f t="shared" si="218"/>
        <v>15000</v>
      </c>
      <c r="AE737" s="21">
        <f t="shared" si="225"/>
        <v>0</v>
      </c>
      <c r="AF737" s="20">
        <f t="shared" si="219"/>
        <v>103000</v>
      </c>
      <c r="AG737" s="20">
        <f t="shared" si="220"/>
        <v>104000</v>
      </c>
      <c r="AH737" s="20">
        <f t="shared" si="221"/>
        <v>15000</v>
      </c>
      <c r="AI737" s="20"/>
      <c r="AJ737" s="20"/>
      <c r="AK737" s="20">
        <f t="shared" si="214"/>
        <v>119000</v>
      </c>
      <c r="AL737" s="171"/>
    </row>
    <row r="738" spans="1:38" ht="15.75" customHeight="1" x14ac:dyDescent="0.25">
      <c r="A738" s="3">
        <v>1364</v>
      </c>
      <c r="B738" s="14">
        <f t="shared" si="223"/>
        <v>2</v>
      </c>
      <c r="C738" s="98">
        <v>45174</v>
      </c>
      <c r="D738" s="92" t="s">
        <v>1508</v>
      </c>
      <c r="E738" s="14" t="str">
        <f t="shared" si="217"/>
        <v>1364Pato Toyos2</v>
      </c>
      <c r="F738" s="121" t="s">
        <v>1490</v>
      </c>
      <c r="G738" s="121" t="s">
        <v>1455</v>
      </c>
      <c r="H738" s="121">
        <v>85072</v>
      </c>
      <c r="I738" s="101" t="s">
        <v>1509</v>
      </c>
      <c r="J738" s="14" t="str">
        <f t="shared" si="207"/>
        <v>Remplazo de cuerpo mariposa, electrónico. Remplazo de cuerpo mariposa electrónico.</v>
      </c>
      <c r="K738" s="92"/>
      <c r="L738" s="3">
        <v>1</v>
      </c>
      <c r="M738" s="10" t="s">
        <v>1510</v>
      </c>
      <c r="N738" s="3" t="s">
        <v>820</v>
      </c>
      <c r="Q738" s="7">
        <v>103000</v>
      </c>
      <c r="S738" s="8">
        <f>+(W738-Q738)/Q738</f>
        <v>9.7087378640776691E-3</v>
      </c>
      <c r="T738" s="11">
        <v>1</v>
      </c>
      <c r="W738" s="76">
        <v>104000</v>
      </c>
      <c r="X738" s="16">
        <f t="shared" si="222"/>
        <v>104000</v>
      </c>
      <c r="AC738" s="18">
        <f t="shared" si="209"/>
        <v>0</v>
      </c>
      <c r="AD738" s="19">
        <f t="shared" si="218"/>
        <v>15000</v>
      </c>
      <c r="AE738" s="21">
        <f t="shared" si="225"/>
        <v>103000</v>
      </c>
      <c r="AF738" s="20">
        <f t="shared" si="219"/>
        <v>0</v>
      </c>
      <c r="AG738" s="20">
        <f t="shared" si="220"/>
        <v>0</v>
      </c>
      <c r="AH738" s="20">
        <f t="shared" si="221"/>
        <v>0</v>
      </c>
      <c r="AI738" s="20"/>
      <c r="AJ738" s="20"/>
      <c r="AK738" s="20">
        <f t="shared" si="214"/>
        <v>0</v>
      </c>
      <c r="AL738" s="171"/>
    </row>
    <row r="739" spans="1:38" ht="15.75" customHeight="1" x14ac:dyDescent="0.25">
      <c r="A739" s="3">
        <v>1364</v>
      </c>
      <c r="B739" s="14">
        <f t="shared" si="223"/>
        <v>3</v>
      </c>
      <c r="C739" s="9">
        <v>45174</v>
      </c>
      <c r="D739" s="3" t="s">
        <v>1508</v>
      </c>
      <c r="E739" s="14" t="str">
        <f t="shared" si="217"/>
        <v>1364Pato Toyos3</v>
      </c>
      <c r="I739" s="10" t="s">
        <v>1514</v>
      </c>
      <c r="J739" s="14" t="str">
        <f t="shared" ref="J739:J802" si="231">IF(A739=A738,CONCATENATE(J738," ",I739),I739)</f>
        <v>Remplazo de cuerpo mariposa, electrónico. Remplazo de cuerpo mariposa electrónico. Scanear  vehículo borrar fallas de averia.</v>
      </c>
      <c r="L739" s="3">
        <v>1</v>
      </c>
      <c r="S739" s="8"/>
      <c r="W739" s="76"/>
      <c r="X739" s="16">
        <f t="shared" si="222"/>
        <v>0</v>
      </c>
      <c r="AC739" s="18">
        <f t="shared" ref="AC739:AC802" si="232">+AB739*Y739</f>
        <v>0</v>
      </c>
      <c r="AD739" s="19">
        <f t="shared" si="218"/>
        <v>15000</v>
      </c>
      <c r="AE739" s="21">
        <f t="shared" si="225"/>
        <v>0</v>
      </c>
      <c r="AF739" s="20">
        <f t="shared" si="219"/>
        <v>0</v>
      </c>
      <c r="AG739" s="20">
        <f t="shared" si="220"/>
        <v>0</v>
      </c>
      <c r="AH739" s="20">
        <f t="shared" si="221"/>
        <v>0</v>
      </c>
      <c r="AI739" s="20"/>
      <c r="AJ739" s="20"/>
      <c r="AK739" s="20">
        <f t="shared" ref="AK739:AK802" si="233">AH739+AG739</f>
        <v>0</v>
      </c>
      <c r="AL739" s="171"/>
    </row>
    <row r="740" spans="1:38" ht="15.75" customHeight="1" x14ac:dyDescent="0.25">
      <c r="A740" s="3">
        <v>1365</v>
      </c>
      <c r="B740" s="14">
        <f t="shared" si="223"/>
        <v>1</v>
      </c>
      <c r="C740" s="9">
        <v>45174</v>
      </c>
      <c r="D740" s="3" t="s">
        <v>331</v>
      </c>
      <c r="E740" s="14" t="str">
        <f t="shared" si="217"/>
        <v>1365Dellafiore Mariano1</v>
      </c>
      <c r="F740" s="119" t="s">
        <v>1493</v>
      </c>
      <c r="G740" s="119" t="s">
        <v>1494</v>
      </c>
      <c r="H740" s="119">
        <v>158526</v>
      </c>
      <c r="I740" s="10" t="s">
        <v>1495</v>
      </c>
      <c r="J740" s="14" t="str">
        <f t="shared" si="231"/>
        <v>Control tren delantero. Cambiar bieleta barra estabilizadora lado derecho.</v>
      </c>
      <c r="K740" s="3" t="s">
        <v>1507</v>
      </c>
      <c r="L740" s="3">
        <v>1</v>
      </c>
      <c r="M740" s="10" t="s">
        <v>1166</v>
      </c>
      <c r="N740" s="3" t="s">
        <v>208</v>
      </c>
      <c r="Q740" s="7">
        <f>+W740*0.79</f>
        <v>6882.4800000000005</v>
      </c>
      <c r="R740" s="7" t="s">
        <v>1479</v>
      </c>
      <c r="S740" s="8">
        <f>+(W740-Q740)/Q740</f>
        <v>0.2658227848101265</v>
      </c>
      <c r="T740" s="11">
        <v>1</v>
      </c>
      <c r="W740" s="76">
        <v>8712</v>
      </c>
      <c r="X740" s="16">
        <f t="shared" si="222"/>
        <v>8712</v>
      </c>
      <c r="Y740" s="3">
        <v>1</v>
      </c>
      <c r="AB740" s="4">
        <v>10000</v>
      </c>
      <c r="AC740" s="18">
        <f t="shared" si="232"/>
        <v>10000</v>
      </c>
      <c r="AD740" s="19">
        <f t="shared" si="218"/>
        <v>10000</v>
      </c>
      <c r="AE740" s="21">
        <f t="shared" si="225"/>
        <v>6882.4800000000005</v>
      </c>
      <c r="AF740" s="20">
        <f t="shared" si="219"/>
        <v>6882.4800000000005</v>
      </c>
      <c r="AG740" s="20">
        <f t="shared" si="220"/>
        <v>8712</v>
      </c>
      <c r="AH740" s="20">
        <f t="shared" si="221"/>
        <v>10000</v>
      </c>
      <c r="AI740" s="20"/>
      <c r="AJ740" s="20"/>
      <c r="AK740" s="20">
        <f t="shared" si="233"/>
        <v>18712</v>
      </c>
      <c r="AL740" s="171"/>
    </row>
    <row r="741" spans="1:38" ht="15.75" customHeight="1" x14ac:dyDescent="0.25">
      <c r="A741" s="3">
        <v>1366</v>
      </c>
      <c r="B741" s="14">
        <f t="shared" si="223"/>
        <v>1</v>
      </c>
      <c r="C741" s="9">
        <v>45175</v>
      </c>
      <c r="D741" s="3" t="s">
        <v>505</v>
      </c>
      <c r="E741" s="14" t="str">
        <f t="shared" si="217"/>
        <v>1366Municipalidad Laboulaye1</v>
      </c>
      <c r="G741" s="119" t="s">
        <v>1515</v>
      </c>
      <c r="I741" s="10" t="s">
        <v>1516</v>
      </c>
      <c r="J741" s="14" t="str">
        <f t="shared" si="231"/>
        <v>Cambiar punta reguladora de cable selector de cambio.</v>
      </c>
      <c r="L741" s="3">
        <v>1</v>
      </c>
      <c r="R741" s="7" t="s">
        <v>1479</v>
      </c>
      <c r="S741" s="8"/>
      <c r="W741" s="76"/>
      <c r="X741" s="16">
        <f t="shared" si="222"/>
        <v>0</v>
      </c>
      <c r="Y741" s="3">
        <v>1</v>
      </c>
      <c r="AB741" s="4">
        <v>15000</v>
      </c>
      <c r="AC741" s="18">
        <f t="shared" si="232"/>
        <v>15000</v>
      </c>
      <c r="AD741" s="19">
        <f t="shared" si="218"/>
        <v>15000</v>
      </c>
      <c r="AE741" s="21">
        <f t="shared" si="225"/>
        <v>0</v>
      </c>
      <c r="AF741" s="20">
        <f t="shared" si="219"/>
        <v>0</v>
      </c>
      <c r="AG741" s="20">
        <f t="shared" si="220"/>
        <v>0</v>
      </c>
      <c r="AH741" s="20">
        <f t="shared" si="221"/>
        <v>15000</v>
      </c>
      <c r="AI741" s="20"/>
      <c r="AJ741" s="20"/>
      <c r="AK741" s="20">
        <f t="shared" si="233"/>
        <v>15000</v>
      </c>
      <c r="AL741" s="171"/>
    </row>
    <row r="742" spans="1:38" ht="15.75" customHeight="1" x14ac:dyDescent="0.25">
      <c r="A742" s="3">
        <v>1366</v>
      </c>
      <c r="B742" s="14">
        <f t="shared" si="223"/>
        <v>2</v>
      </c>
      <c r="C742" s="9">
        <v>45175</v>
      </c>
      <c r="D742" s="3" t="s">
        <v>505</v>
      </c>
      <c r="E742" s="14" t="str">
        <f t="shared" si="217"/>
        <v>1366Municipalidad Laboulaye2</v>
      </c>
      <c r="I742" s="10" t="s">
        <v>1517</v>
      </c>
      <c r="J742" s="14" t="str">
        <f t="shared" si="231"/>
        <v>Cambiar punta reguladora de cable selector de cambio. Regular entrada de cambios.</v>
      </c>
      <c r="L742" s="3">
        <v>1</v>
      </c>
      <c r="S742" s="8"/>
      <c r="W742" s="76"/>
      <c r="X742" s="16">
        <f t="shared" si="222"/>
        <v>0</v>
      </c>
      <c r="AC742" s="18">
        <f t="shared" si="232"/>
        <v>0</v>
      </c>
      <c r="AD742" s="19">
        <f t="shared" si="218"/>
        <v>15000</v>
      </c>
      <c r="AE742" s="21">
        <f t="shared" si="225"/>
        <v>0</v>
      </c>
      <c r="AF742" s="20">
        <f t="shared" si="219"/>
        <v>0</v>
      </c>
      <c r="AG742" s="20">
        <f t="shared" si="220"/>
        <v>0</v>
      </c>
      <c r="AH742" s="20">
        <f t="shared" si="221"/>
        <v>0</v>
      </c>
      <c r="AI742" s="20"/>
      <c r="AJ742" s="20"/>
      <c r="AK742" s="20">
        <f t="shared" si="233"/>
        <v>0</v>
      </c>
      <c r="AL742" s="171"/>
    </row>
    <row r="743" spans="1:38" ht="15.75" customHeight="1" x14ac:dyDescent="0.25">
      <c r="A743" s="3">
        <v>1367</v>
      </c>
      <c r="B743" s="14">
        <f t="shared" si="223"/>
        <v>1</v>
      </c>
      <c r="C743" s="9">
        <v>45175</v>
      </c>
      <c r="D743" s="3" t="s">
        <v>1518</v>
      </c>
      <c r="E743" s="14" t="str">
        <f t="shared" si="217"/>
        <v>1367Yili Florencia1</v>
      </c>
      <c r="F743" s="119" t="s">
        <v>1519</v>
      </c>
      <c r="G743" s="119" t="s">
        <v>1520</v>
      </c>
      <c r="H743" s="119">
        <v>86284</v>
      </c>
      <c r="I743" s="10" t="s">
        <v>1529</v>
      </c>
      <c r="J743" s="14" t="str">
        <f t="shared" si="231"/>
        <v>Auxilio. Service cambio de aceite y filtros.</v>
      </c>
      <c r="K743" s="3" t="s">
        <v>1513</v>
      </c>
      <c r="L743" s="3">
        <v>1</v>
      </c>
      <c r="M743" s="10" t="s">
        <v>792</v>
      </c>
      <c r="N743" s="3" t="s">
        <v>84</v>
      </c>
      <c r="Q743" s="7">
        <v>1315.8</v>
      </c>
      <c r="R743" s="7" t="s">
        <v>1478</v>
      </c>
      <c r="S743" s="8">
        <f t="shared" ref="S743:S749" si="234">+(W743-Q743)/Q743</f>
        <v>0.89998480012159909</v>
      </c>
      <c r="T743" s="11">
        <v>4</v>
      </c>
      <c r="W743" s="76">
        <v>2500</v>
      </c>
      <c r="X743" s="16">
        <f t="shared" si="222"/>
        <v>10000</v>
      </c>
      <c r="AC743" s="18">
        <f t="shared" si="232"/>
        <v>0</v>
      </c>
      <c r="AD743" s="19">
        <f t="shared" si="218"/>
        <v>0</v>
      </c>
      <c r="AE743" s="21">
        <f t="shared" si="225"/>
        <v>5263.2</v>
      </c>
      <c r="AF743" s="20">
        <f t="shared" si="219"/>
        <v>35223</v>
      </c>
      <c r="AG743" s="20">
        <f t="shared" si="220"/>
        <v>56014</v>
      </c>
      <c r="AH743" s="20">
        <f t="shared" si="221"/>
        <v>47500</v>
      </c>
      <c r="AI743" s="20"/>
      <c r="AJ743" s="20"/>
      <c r="AK743" s="20">
        <f t="shared" si="233"/>
        <v>103514</v>
      </c>
      <c r="AL743" s="171"/>
    </row>
    <row r="744" spans="1:38" ht="15.75" customHeight="1" x14ac:dyDescent="0.25">
      <c r="A744" s="3">
        <v>1367</v>
      </c>
      <c r="B744" s="14">
        <f t="shared" si="223"/>
        <v>2</v>
      </c>
      <c r="C744" s="9">
        <f>IF(A744=A743,C743,"")</f>
        <v>45175</v>
      </c>
      <c r="D744" s="3" t="str">
        <f>IF(A744=A743,D743,"")</f>
        <v>Yili Florencia</v>
      </c>
      <c r="E744" s="14" t="str">
        <f t="shared" si="217"/>
        <v>1367Yili Florencia2</v>
      </c>
      <c r="I744" s="10" t="s">
        <v>1521</v>
      </c>
      <c r="J744" s="14" t="str">
        <f t="shared" si="231"/>
        <v>Auxilio. Service cambio de aceite y filtros. Cambio de correa poliv.</v>
      </c>
      <c r="L744" s="3">
        <v>1</v>
      </c>
      <c r="M744" s="10" t="s">
        <v>1526</v>
      </c>
      <c r="N744" s="3" t="s">
        <v>84</v>
      </c>
      <c r="Q744" s="7">
        <v>1986</v>
      </c>
      <c r="S744" s="8">
        <f t="shared" si="234"/>
        <v>0.91339375629405839</v>
      </c>
      <c r="T744" s="11">
        <v>1</v>
      </c>
      <c r="W744" s="76">
        <v>3800</v>
      </c>
      <c r="X744" s="16">
        <f t="shared" si="222"/>
        <v>3800</v>
      </c>
      <c r="AC744" s="18">
        <f t="shared" si="232"/>
        <v>0</v>
      </c>
      <c r="AD744" s="19">
        <f t="shared" si="218"/>
        <v>0</v>
      </c>
      <c r="AE744" s="21">
        <f t="shared" si="225"/>
        <v>1986</v>
      </c>
      <c r="AF744" s="20">
        <f t="shared" si="219"/>
        <v>0</v>
      </c>
      <c r="AG744" s="20">
        <f t="shared" si="220"/>
        <v>0</v>
      </c>
      <c r="AH744" s="20">
        <f t="shared" si="221"/>
        <v>0</v>
      </c>
      <c r="AI744" s="20"/>
      <c r="AJ744" s="20"/>
      <c r="AK744" s="20">
        <f t="shared" si="233"/>
        <v>0</v>
      </c>
      <c r="AL744" s="171"/>
    </row>
    <row r="745" spans="1:38" ht="15.75" customHeight="1" x14ac:dyDescent="0.25">
      <c r="A745" s="3">
        <v>1367</v>
      </c>
      <c r="B745" s="14">
        <f t="shared" si="223"/>
        <v>3</v>
      </c>
      <c r="C745" s="9">
        <f>IF(A745=A744,C744,"")</f>
        <v>45175</v>
      </c>
      <c r="D745" s="3" t="str">
        <f>IF(A745=A744,D744,"")</f>
        <v>Yili Florencia</v>
      </c>
      <c r="E745" s="14" t="str">
        <f t="shared" si="217"/>
        <v>1367Yili Florencia3</v>
      </c>
      <c r="I745" s="10" t="s">
        <v>1530</v>
      </c>
      <c r="J745" s="14" t="str">
        <f t="shared" si="231"/>
        <v>Auxilio. Service cambio de aceite y filtros. Cambio de correa poliv. Cambiar bieleta barra estabilizadora lado derecho control tren delantero.</v>
      </c>
      <c r="L745" s="3">
        <v>1</v>
      </c>
      <c r="M745" s="10" t="s">
        <v>1525</v>
      </c>
      <c r="N745" s="3" t="s">
        <v>84</v>
      </c>
      <c r="Q745" s="7">
        <v>2688</v>
      </c>
      <c r="S745" s="8">
        <f t="shared" si="234"/>
        <v>0.82291666666666663</v>
      </c>
      <c r="T745" s="11">
        <v>1</v>
      </c>
      <c r="W745" s="76">
        <v>4900</v>
      </c>
      <c r="X745" s="16">
        <f t="shared" si="222"/>
        <v>4900</v>
      </c>
      <c r="AC745" s="18">
        <f t="shared" si="232"/>
        <v>0</v>
      </c>
      <c r="AD745" s="19">
        <f t="shared" si="218"/>
        <v>0</v>
      </c>
      <c r="AE745" s="21">
        <f t="shared" si="225"/>
        <v>2688</v>
      </c>
      <c r="AF745" s="20">
        <f t="shared" si="219"/>
        <v>0</v>
      </c>
      <c r="AG745" s="20">
        <f t="shared" si="220"/>
        <v>0</v>
      </c>
      <c r="AH745" s="20">
        <f t="shared" si="221"/>
        <v>0</v>
      </c>
      <c r="AI745" s="20"/>
      <c r="AJ745" s="20"/>
      <c r="AK745" s="20">
        <f t="shared" si="233"/>
        <v>0</v>
      </c>
      <c r="AL745" s="171"/>
    </row>
    <row r="746" spans="1:38" ht="15.75" customHeight="1" x14ac:dyDescent="0.25">
      <c r="A746" s="3">
        <v>1367</v>
      </c>
      <c r="B746" s="14">
        <f t="shared" si="223"/>
        <v>4</v>
      </c>
      <c r="C746" s="9">
        <f>IF(A746=A745,C745,"")</f>
        <v>45175</v>
      </c>
      <c r="D746" s="3" t="str">
        <f>IF(A746=A745,D745,"")</f>
        <v>Yili Florencia</v>
      </c>
      <c r="E746" s="14" t="str">
        <f t="shared" si="217"/>
        <v>1367Yili Florencia4</v>
      </c>
      <c r="I746" s="10" t="s">
        <v>1531</v>
      </c>
      <c r="J746" s="14" t="str">
        <f t="shared" si="231"/>
        <v>Auxilio. Service cambio de aceite y filtros. Cambio de correa poliv. Cambiar bieleta barra estabilizadora lado derecho control tren delantero. Control de perfecto funcionamiento de correa poliv.</v>
      </c>
      <c r="L746" s="3">
        <v>1</v>
      </c>
      <c r="M746" s="10" t="s">
        <v>1527</v>
      </c>
      <c r="N746" s="3" t="s">
        <v>84</v>
      </c>
      <c r="Q746" s="7">
        <v>2022</v>
      </c>
      <c r="S746" s="8">
        <f t="shared" si="234"/>
        <v>0.63204747774480707</v>
      </c>
      <c r="T746" s="11">
        <v>1</v>
      </c>
      <c r="W746" s="76">
        <v>3300</v>
      </c>
      <c r="X746" s="16">
        <f t="shared" si="222"/>
        <v>3300</v>
      </c>
      <c r="Y746" s="3">
        <v>1</v>
      </c>
      <c r="AB746" s="4">
        <v>47500</v>
      </c>
      <c r="AC746" s="18">
        <f t="shared" si="232"/>
        <v>47500</v>
      </c>
      <c r="AD746" s="19">
        <f t="shared" si="218"/>
        <v>47500</v>
      </c>
      <c r="AE746" s="21">
        <f t="shared" si="225"/>
        <v>2022</v>
      </c>
      <c r="AF746" s="20">
        <f t="shared" si="219"/>
        <v>0</v>
      </c>
      <c r="AG746" s="20">
        <f t="shared" si="220"/>
        <v>0</v>
      </c>
      <c r="AH746" s="20">
        <f t="shared" si="221"/>
        <v>0</v>
      </c>
      <c r="AI746" s="20"/>
      <c r="AJ746" s="20"/>
      <c r="AK746" s="20">
        <f t="shared" si="233"/>
        <v>0</v>
      </c>
      <c r="AL746" s="171"/>
    </row>
    <row r="747" spans="1:38" ht="15.75" customHeight="1" x14ac:dyDescent="0.25">
      <c r="A747" s="3">
        <v>1367</v>
      </c>
      <c r="B747" s="14">
        <f t="shared" si="223"/>
        <v>5</v>
      </c>
      <c r="C747" s="9">
        <f>IF(A747=A746,C746,"")</f>
        <v>45175</v>
      </c>
      <c r="D747" s="3" t="str">
        <f>IF(A747=A746,D746,"")</f>
        <v>Yili Florencia</v>
      </c>
      <c r="E747" s="14" t="str">
        <f t="shared" si="217"/>
        <v>1367Yili Florencia5</v>
      </c>
      <c r="J747" s="14" t="str">
        <f t="shared" si="231"/>
        <v xml:space="preserve">Auxilio. Service cambio de aceite y filtros. Cambio de correa poliv. Cambiar bieleta barra estabilizadora lado derecho control tren delantero. Control de perfecto funcionamiento de correa poliv. </v>
      </c>
      <c r="L747" s="3">
        <v>1</v>
      </c>
      <c r="M747" s="10" t="s">
        <v>1528</v>
      </c>
      <c r="N747" s="3" t="s">
        <v>101</v>
      </c>
      <c r="Q747" s="7">
        <f>+W747*0.8</f>
        <v>6240</v>
      </c>
      <c r="S747" s="8">
        <f t="shared" si="234"/>
        <v>0.25</v>
      </c>
      <c r="T747" s="11">
        <v>1</v>
      </c>
      <c r="W747" s="76">
        <v>7800</v>
      </c>
      <c r="X747" s="16">
        <f t="shared" si="222"/>
        <v>7800</v>
      </c>
      <c r="AC747" s="18">
        <f t="shared" si="232"/>
        <v>0</v>
      </c>
      <c r="AD747" s="19">
        <f t="shared" si="218"/>
        <v>47500</v>
      </c>
      <c r="AE747" s="21">
        <f t="shared" si="225"/>
        <v>6240</v>
      </c>
      <c r="AF747" s="20">
        <f t="shared" si="219"/>
        <v>0</v>
      </c>
      <c r="AG747" s="20">
        <f t="shared" si="220"/>
        <v>0</v>
      </c>
      <c r="AH747" s="20">
        <f t="shared" si="221"/>
        <v>0</v>
      </c>
      <c r="AI747" s="20"/>
      <c r="AJ747" s="20"/>
      <c r="AK747" s="20">
        <f t="shared" si="233"/>
        <v>0</v>
      </c>
      <c r="AL747" s="171"/>
    </row>
    <row r="748" spans="1:38" ht="15.75" customHeight="1" x14ac:dyDescent="0.25">
      <c r="A748" s="3">
        <v>1367</v>
      </c>
      <c r="B748" s="14">
        <f t="shared" si="223"/>
        <v>6</v>
      </c>
      <c r="C748" s="9">
        <f>IF(A748=A747,C747,"")</f>
        <v>45175</v>
      </c>
      <c r="D748" s="3" t="str">
        <f>IF(A748=A747,D747,"")</f>
        <v>Yili Florencia</v>
      </c>
      <c r="E748" s="14" t="str">
        <f t="shared" si="217"/>
        <v>1367Yili Florencia6</v>
      </c>
      <c r="J748" s="14" t="str">
        <f t="shared" si="231"/>
        <v xml:space="preserve">Auxilio. Service cambio de aceite y filtros. Cambio de correa poliv. Cambiar bieleta barra estabilizadora lado derecho control tren delantero. Control de perfecto funcionamiento de correa poliv.  </v>
      </c>
      <c r="L748" s="3">
        <v>1</v>
      </c>
      <c r="M748" s="10" t="s">
        <v>1166</v>
      </c>
      <c r="N748" s="3" t="s">
        <v>101</v>
      </c>
      <c r="Q748" s="7">
        <f>+W748*0.8</f>
        <v>8000</v>
      </c>
      <c r="S748" s="8">
        <f t="shared" si="234"/>
        <v>0.25</v>
      </c>
      <c r="T748" s="11">
        <v>1</v>
      </c>
      <c r="W748" s="76">
        <v>10000</v>
      </c>
      <c r="X748" s="16">
        <f t="shared" si="222"/>
        <v>10000</v>
      </c>
      <c r="AC748" s="18">
        <f t="shared" si="232"/>
        <v>0</v>
      </c>
      <c r="AD748" s="19">
        <f t="shared" si="218"/>
        <v>47500</v>
      </c>
      <c r="AE748" s="21">
        <f t="shared" si="225"/>
        <v>8000</v>
      </c>
      <c r="AF748" s="20">
        <f t="shared" si="219"/>
        <v>0</v>
      </c>
      <c r="AG748" s="20">
        <f t="shared" si="220"/>
        <v>0</v>
      </c>
      <c r="AH748" s="20">
        <f t="shared" si="221"/>
        <v>0</v>
      </c>
      <c r="AI748" s="20"/>
      <c r="AJ748" s="20"/>
      <c r="AK748" s="20">
        <f t="shared" si="233"/>
        <v>0</v>
      </c>
      <c r="AL748" s="171"/>
    </row>
    <row r="749" spans="1:38" ht="15.75" customHeight="1" x14ac:dyDescent="0.25">
      <c r="A749" s="3">
        <v>1367</v>
      </c>
      <c r="B749" s="14">
        <f t="shared" si="223"/>
        <v>7</v>
      </c>
      <c r="C749" s="9">
        <v>45175</v>
      </c>
      <c r="D749" s="3" t="s">
        <v>1518</v>
      </c>
      <c r="E749" s="14" t="str">
        <f t="shared" si="217"/>
        <v>1367Yili Florencia7</v>
      </c>
      <c r="J749" s="14" t="str">
        <f t="shared" si="231"/>
        <v xml:space="preserve">Auxilio. Service cambio de aceite y filtros. Cambio de correa poliv. Cambiar bieleta barra estabilizadora lado derecho control tren delantero. Control de perfecto funcionamiento de correa poliv.   </v>
      </c>
      <c r="L749" s="3">
        <v>1</v>
      </c>
      <c r="M749" s="10" t="s">
        <v>74</v>
      </c>
      <c r="N749" s="3" t="s">
        <v>734</v>
      </c>
      <c r="Q749" s="7">
        <f>+W749*0.8</f>
        <v>12971.2</v>
      </c>
      <c r="S749" s="8">
        <f t="shared" si="234"/>
        <v>0.24999999999999992</v>
      </c>
      <c r="T749" s="11">
        <v>1</v>
      </c>
      <c r="W749" s="76">
        <v>16214</v>
      </c>
      <c r="X749" s="16">
        <f t="shared" si="222"/>
        <v>16214</v>
      </c>
      <c r="AC749" s="18">
        <f t="shared" si="232"/>
        <v>0</v>
      </c>
      <c r="AD749" s="19">
        <f t="shared" si="218"/>
        <v>47500</v>
      </c>
      <c r="AE749" s="21">
        <f t="shared" si="225"/>
        <v>12971.2</v>
      </c>
      <c r="AF749" s="20">
        <f t="shared" si="219"/>
        <v>0</v>
      </c>
      <c r="AG749" s="20">
        <f t="shared" si="220"/>
        <v>0</v>
      </c>
      <c r="AH749" s="20">
        <f t="shared" si="221"/>
        <v>0</v>
      </c>
      <c r="AI749" s="20"/>
      <c r="AJ749" s="20"/>
      <c r="AK749" s="20">
        <f t="shared" si="233"/>
        <v>0</v>
      </c>
      <c r="AL749" s="171"/>
    </row>
    <row r="750" spans="1:38" ht="15.75" customHeight="1" x14ac:dyDescent="0.25">
      <c r="A750" s="3">
        <v>1368</v>
      </c>
      <c r="B750" s="14">
        <f t="shared" si="223"/>
        <v>1</v>
      </c>
      <c r="C750" s="9">
        <v>45175</v>
      </c>
      <c r="D750" s="3" t="s">
        <v>585</v>
      </c>
      <c r="E750" s="14" t="str">
        <f t="shared" si="217"/>
        <v>1368Rodriguez Jorge1</v>
      </c>
      <c r="I750" s="10" t="s">
        <v>1523</v>
      </c>
      <c r="J750" s="14" t="str">
        <f t="shared" si="231"/>
        <v>Chequeo general.</v>
      </c>
      <c r="K750" s="3" t="s">
        <v>1511</v>
      </c>
      <c r="L750" s="3">
        <v>1</v>
      </c>
      <c r="M750" s="10" t="s">
        <v>1524</v>
      </c>
      <c r="N750" s="3" t="s">
        <v>1</v>
      </c>
      <c r="S750" s="8"/>
      <c r="T750" s="11">
        <v>1</v>
      </c>
      <c r="W750" s="76">
        <v>0</v>
      </c>
      <c r="X750" s="16">
        <f t="shared" si="222"/>
        <v>0</v>
      </c>
      <c r="Y750" s="3">
        <v>1</v>
      </c>
      <c r="AB750" s="4">
        <v>30000</v>
      </c>
      <c r="AC750" s="18">
        <f t="shared" si="232"/>
        <v>30000</v>
      </c>
      <c r="AD750" s="19">
        <f t="shared" si="218"/>
        <v>30000</v>
      </c>
      <c r="AE750" s="21">
        <f t="shared" si="225"/>
        <v>0</v>
      </c>
      <c r="AF750" s="20">
        <f t="shared" si="219"/>
        <v>0</v>
      </c>
      <c r="AG750" s="20">
        <f t="shared" si="220"/>
        <v>0</v>
      </c>
      <c r="AH750" s="20">
        <f t="shared" si="221"/>
        <v>30000</v>
      </c>
      <c r="AI750" s="20"/>
      <c r="AJ750" s="20"/>
      <c r="AK750" s="20">
        <f t="shared" si="233"/>
        <v>30000</v>
      </c>
      <c r="AL750" s="171"/>
    </row>
    <row r="751" spans="1:38" ht="15.75" customHeight="1" x14ac:dyDescent="0.25">
      <c r="A751" s="3">
        <v>1368</v>
      </c>
      <c r="B751" s="14">
        <f t="shared" si="223"/>
        <v>2</v>
      </c>
      <c r="C751" s="9">
        <v>45175</v>
      </c>
      <c r="D751" s="3" t="s">
        <v>585</v>
      </c>
      <c r="E751" s="14" t="str">
        <f t="shared" si="217"/>
        <v>1368Rodriguez Jorge2</v>
      </c>
      <c r="F751" s="119" t="s">
        <v>722</v>
      </c>
      <c r="G751" s="119" t="s">
        <v>892</v>
      </c>
      <c r="H751" s="119">
        <v>87575</v>
      </c>
      <c r="I751" s="10" t="s">
        <v>1522</v>
      </c>
      <c r="J751" s="14" t="str">
        <f t="shared" si="231"/>
        <v>Chequeo general. Cambio de correa y tensor distribución s/bomba.</v>
      </c>
      <c r="L751" s="3">
        <v>1</v>
      </c>
      <c r="S751" s="8"/>
      <c r="W751" s="76"/>
      <c r="X751" s="16">
        <f t="shared" si="222"/>
        <v>0</v>
      </c>
      <c r="AC751" s="18">
        <f t="shared" si="232"/>
        <v>0</v>
      </c>
      <c r="AD751" s="19">
        <f t="shared" si="218"/>
        <v>30000</v>
      </c>
      <c r="AE751" s="21">
        <f t="shared" si="225"/>
        <v>0</v>
      </c>
      <c r="AF751" s="20">
        <f t="shared" si="219"/>
        <v>0</v>
      </c>
      <c r="AG751" s="20">
        <f t="shared" si="220"/>
        <v>0</v>
      </c>
      <c r="AH751" s="20">
        <f t="shared" si="221"/>
        <v>0</v>
      </c>
      <c r="AI751" s="20"/>
      <c r="AJ751" s="20"/>
      <c r="AK751" s="20">
        <f t="shared" si="233"/>
        <v>0</v>
      </c>
      <c r="AL751" s="171"/>
    </row>
    <row r="752" spans="1:38" ht="15.75" customHeight="1" x14ac:dyDescent="0.25">
      <c r="A752" s="3">
        <v>1368</v>
      </c>
      <c r="B752" s="14">
        <f t="shared" si="223"/>
        <v>3</v>
      </c>
      <c r="C752" s="9">
        <f>IF(A752=A751,C751,"")</f>
        <v>45175</v>
      </c>
      <c r="D752" s="3" t="s">
        <v>585</v>
      </c>
      <c r="E752" s="14" t="str">
        <f t="shared" si="217"/>
        <v>1368Rodriguez Jorge3</v>
      </c>
      <c r="I752" s="10" t="s">
        <v>1523</v>
      </c>
      <c r="J752" s="14" t="str">
        <f t="shared" si="231"/>
        <v>Chequeo general. Cambio de correa y tensor distribución s/bomba. Chequeo general.</v>
      </c>
      <c r="L752" s="3">
        <v>1</v>
      </c>
      <c r="S752" s="8"/>
      <c r="W752" s="76"/>
      <c r="X752" s="16">
        <f t="shared" si="222"/>
        <v>0</v>
      </c>
      <c r="AC752" s="18">
        <f t="shared" si="232"/>
        <v>0</v>
      </c>
      <c r="AD752" s="19">
        <f t="shared" si="218"/>
        <v>30000</v>
      </c>
      <c r="AE752" s="21">
        <f t="shared" si="225"/>
        <v>0</v>
      </c>
      <c r="AF752" s="20">
        <f t="shared" si="219"/>
        <v>0</v>
      </c>
      <c r="AG752" s="20">
        <f t="shared" si="220"/>
        <v>0</v>
      </c>
      <c r="AH752" s="20">
        <f t="shared" si="221"/>
        <v>0</v>
      </c>
      <c r="AI752" s="20"/>
      <c r="AJ752" s="20"/>
      <c r="AK752" s="20">
        <f t="shared" si="233"/>
        <v>0</v>
      </c>
      <c r="AL752" s="171"/>
    </row>
    <row r="753" spans="1:38" ht="15.75" customHeight="1" x14ac:dyDescent="0.25">
      <c r="A753" s="3">
        <v>1369</v>
      </c>
      <c r="B753" s="14">
        <f t="shared" si="223"/>
        <v>1</v>
      </c>
      <c r="C753" s="9">
        <v>45176</v>
      </c>
      <c r="D753" s="3" t="s">
        <v>116</v>
      </c>
      <c r="E753" s="14" t="str">
        <f t="shared" si="217"/>
        <v>1369Transporte Palloni1</v>
      </c>
      <c r="F753" s="119" t="s">
        <v>1317</v>
      </c>
      <c r="G753" s="119" t="s">
        <v>1318</v>
      </c>
      <c r="I753" s="10" t="s">
        <v>1542</v>
      </c>
      <c r="J753" s="14" t="str">
        <f t="shared" si="231"/>
        <v>Desarmar distribución .</v>
      </c>
      <c r="L753" s="3">
        <v>1</v>
      </c>
      <c r="S753" s="8"/>
      <c r="W753" s="76"/>
      <c r="X753" s="16">
        <f t="shared" si="222"/>
        <v>0</v>
      </c>
      <c r="AC753" s="18">
        <f t="shared" si="232"/>
        <v>0</v>
      </c>
      <c r="AD753" s="19">
        <f t="shared" si="218"/>
        <v>0</v>
      </c>
      <c r="AE753" s="21">
        <f t="shared" si="225"/>
        <v>0</v>
      </c>
      <c r="AF753" s="20">
        <f t="shared" si="219"/>
        <v>0</v>
      </c>
      <c r="AG753" s="20">
        <f t="shared" si="220"/>
        <v>0</v>
      </c>
      <c r="AH753" s="20">
        <f t="shared" si="221"/>
        <v>0</v>
      </c>
      <c r="AI753" s="20"/>
      <c r="AJ753" s="20"/>
      <c r="AK753" s="20">
        <f t="shared" si="233"/>
        <v>0</v>
      </c>
      <c r="AL753" s="171"/>
    </row>
    <row r="754" spans="1:38" ht="15.75" customHeight="1" x14ac:dyDescent="0.25">
      <c r="A754" s="3">
        <v>1369</v>
      </c>
      <c r="B754" s="14">
        <f t="shared" si="223"/>
        <v>2</v>
      </c>
      <c r="C754" s="9">
        <f>IF(A754=A753,C753,"")</f>
        <v>45176</v>
      </c>
      <c r="D754" s="3" t="str">
        <f>IF(A754=A753,D753,"")</f>
        <v>Transporte Palloni</v>
      </c>
      <c r="E754" s="14" t="str">
        <f t="shared" si="217"/>
        <v>1369Transporte Palloni2</v>
      </c>
      <c r="I754" s="10" t="s">
        <v>1543</v>
      </c>
      <c r="J754" s="14" t="str">
        <f t="shared" si="231"/>
        <v>Desarmar distribución . Sacar tapa de válvula. Pulir apoyo retenes en árbol de levas.</v>
      </c>
      <c r="L754" s="3">
        <v>1</v>
      </c>
      <c r="S754" s="8"/>
      <c r="W754" s="76"/>
      <c r="X754" s="16">
        <f t="shared" si="222"/>
        <v>0</v>
      </c>
      <c r="AC754" s="18">
        <f t="shared" si="232"/>
        <v>0</v>
      </c>
      <c r="AD754" s="19">
        <f t="shared" si="218"/>
        <v>0</v>
      </c>
      <c r="AE754" s="21">
        <f t="shared" si="225"/>
        <v>0</v>
      </c>
      <c r="AF754" s="20">
        <f t="shared" si="219"/>
        <v>0</v>
      </c>
      <c r="AG754" s="20">
        <f t="shared" si="220"/>
        <v>0</v>
      </c>
      <c r="AH754" s="20">
        <f t="shared" si="221"/>
        <v>0</v>
      </c>
      <c r="AI754" s="20"/>
      <c r="AJ754" s="20"/>
      <c r="AK754" s="20">
        <f t="shared" si="233"/>
        <v>0</v>
      </c>
      <c r="AL754" s="171"/>
    </row>
    <row r="755" spans="1:38" ht="15.75" customHeight="1" x14ac:dyDescent="0.25">
      <c r="A755" s="3">
        <v>1369</v>
      </c>
      <c r="B755" s="14">
        <f t="shared" si="223"/>
        <v>3</v>
      </c>
      <c r="C755" s="9">
        <f>IF(A755=A754,C754,"")</f>
        <v>45176</v>
      </c>
      <c r="D755" s="3" t="str">
        <f>IF(A755=A754,D754,"")</f>
        <v>Transporte Palloni</v>
      </c>
      <c r="E755" s="14" t="str">
        <f t="shared" si="217"/>
        <v>1369Transporte Palloni3</v>
      </c>
      <c r="I755" s="10" t="s">
        <v>1544</v>
      </c>
      <c r="J755" s="14" t="str">
        <f t="shared" si="231"/>
        <v xml:space="preserve">Desarmar distribución . Sacar tapa de válvula. Pulir apoyo retenes en árbol de levas. Armar y colocar retenes nuevos en árbol de levas. </v>
      </c>
      <c r="L755" s="3">
        <v>1</v>
      </c>
      <c r="S755" s="8"/>
      <c r="W755" s="76"/>
      <c r="X755" s="16">
        <f t="shared" si="222"/>
        <v>0</v>
      </c>
      <c r="AC755" s="18">
        <f t="shared" si="232"/>
        <v>0</v>
      </c>
      <c r="AD755" s="19">
        <f t="shared" si="218"/>
        <v>0</v>
      </c>
      <c r="AE755" s="21">
        <f t="shared" si="225"/>
        <v>0</v>
      </c>
      <c r="AF755" s="20">
        <f t="shared" si="219"/>
        <v>0</v>
      </c>
      <c r="AG755" s="20">
        <f t="shared" si="220"/>
        <v>0</v>
      </c>
      <c r="AH755" s="20">
        <f t="shared" si="221"/>
        <v>0</v>
      </c>
      <c r="AI755" s="20"/>
      <c r="AJ755" s="20"/>
      <c r="AK755" s="20">
        <f t="shared" si="233"/>
        <v>0</v>
      </c>
      <c r="AL755" s="171"/>
    </row>
    <row r="756" spans="1:38" ht="15.75" customHeight="1" x14ac:dyDescent="0.25">
      <c r="A756" s="3">
        <v>1369</v>
      </c>
      <c r="B756" s="14">
        <f t="shared" si="223"/>
        <v>4</v>
      </c>
      <c r="C756" s="9">
        <f>IF(A756=A755,C755,"")</f>
        <v>45176</v>
      </c>
      <c r="D756" s="3" t="str">
        <f>IF(A756=A755,D755,"")</f>
        <v>Transporte Palloni</v>
      </c>
      <c r="E756" s="14" t="str">
        <f t="shared" si="217"/>
        <v>1369Transporte Palloni4</v>
      </c>
      <c r="I756" s="10" t="s">
        <v>1545</v>
      </c>
      <c r="J756" s="14" t="str">
        <f t="shared" si="231"/>
        <v>Desarmar distribución . Sacar tapa de válvula. Pulir apoyo retenes en árbol de levas. Armar y colocar retenes nuevos en árbol de levas.  Poner a punto distribución con herramientas.</v>
      </c>
      <c r="K756" s="3" t="s">
        <v>1511</v>
      </c>
      <c r="L756" s="3">
        <v>1</v>
      </c>
      <c r="R756" s="7" t="s">
        <v>1480</v>
      </c>
      <c r="S756" s="8"/>
      <c r="W756" s="76"/>
      <c r="X756" s="16">
        <f t="shared" si="222"/>
        <v>0</v>
      </c>
      <c r="AC756" s="18">
        <f t="shared" si="232"/>
        <v>0</v>
      </c>
      <c r="AD756" s="19">
        <f t="shared" si="218"/>
        <v>0</v>
      </c>
      <c r="AE756" s="21">
        <f t="shared" si="225"/>
        <v>0</v>
      </c>
      <c r="AF756" s="20">
        <f t="shared" si="219"/>
        <v>0</v>
      </c>
      <c r="AG756" s="20">
        <f t="shared" si="220"/>
        <v>0</v>
      </c>
      <c r="AH756" s="20">
        <f t="shared" si="221"/>
        <v>0</v>
      </c>
      <c r="AI756" s="20"/>
      <c r="AJ756" s="20"/>
      <c r="AK756" s="20">
        <f t="shared" si="233"/>
        <v>0</v>
      </c>
      <c r="AL756" s="171"/>
    </row>
    <row r="757" spans="1:38" ht="15.75" customHeight="1" x14ac:dyDescent="0.25">
      <c r="A757" s="3">
        <v>1370</v>
      </c>
      <c r="B757" s="14">
        <f t="shared" si="223"/>
        <v>1</v>
      </c>
      <c r="C757" s="9">
        <v>45176</v>
      </c>
      <c r="D757" s="3" t="s">
        <v>131</v>
      </c>
      <c r="E757" s="14" t="str">
        <f t="shared" si="217"/>
        <v>1370Anastasi Dario1</v>
      </c>
      <c r="F757" s="119" t="s">
        <v>1546</v>
      </c>
      <c r="G757" s="119" t="s">
        <v>1547</v>
      </c>
      <c r="H757" s="119">
        <v>170927</v>
      </c>
      <c r="I757" s="10" t="s">
        <v>1548</v>
      </c>
      <c r="J757" s="14" t="str">
        <f t="shared" si="231"/>
        <v>Revisar tren delantero.</v>
      </c>
      <c r="L757" s="3">
        <v>1</v>
      </c>
      <c r="S757" s="8"/>
      <c r="W757" s="76"/>
      <c r="X757" s="16">
        <f t="shared" si="222"/>
        <v>0</v>
      </c>
      <c r="AC757" s="18">
        <f t="shared" si="232"/>
        <v>0</v>
      </c>
      <c r="AD757" s="19">
        <f t="shared" si="218"/>
        <v>0</v>
      </c>
      <c r="AE757" s="21">
        <f t="shared" si="225"/>
        <v>0</v>
      </c>
      <c r="AF757" s="20">
        <f t="shared" si="219"/>
        <v>10500</v>
      </c>
      <c r="AG757" s="20">
        <f t="shared" si="220"/>
        <v>16400</v>
      </c>
      <c r="AH757" s="20">
        <f t="shared" si="221"/>
        <v>30000</v>
      </c>
      <c r="AI757" s="20"/>
      <c r="AJ757" s="20"/>
      <c r="AK757" s="20">
        <f t="shared" si="233"/>
        <v>46400</v>
      </c>
      <c r="AL757" s="171"/>
    </row>
    <row r="758" spans="1:38" ht="15.75" customHeight="1" x14ac:dyDescent="0.25">
      <c r="A758" s="3">
        <v>1370</v>
      </c>
      <c r="B758" s="14">
        <f t="shared" si="223"/>
        <v>2</v>
      </c>
      <c r="C758" s="9">
        <f>IF(A758=A757,C757,"")</f>
        <v>45176</v>
      </c>
      <c r="D758" s="3" t="str">
        <f>IF(A758=A757,D757,"")</f>
        <v>Anastasi Dario</v>
      </c>
      <c r="E758" s="14" t="str">
        <f t="shared" si="217"/>
        <v>1370Anastasi Dario2</v>
      </c>
      <c r="I758" s="10" t="s">
        <v>200</v>
      </c>
      <c r="J758" s="14" t="str">
        <f t="shared" si="231"/>
        <v xml:space="preserve">Revisar tren delantero. Desarmar suspensión lado derecho. </v>
      </c>
      <c r="L758" s="3">
        <v>1</v>
      </c>
      <c r="S758" s="8"/>
      <c r="W758" s="76"/>
      <c r="X758" s="16">
        <f t="shared" si="222"/>
        <v>0</v>
      </c>
      <c r="AC758" s="18">
        <f t="shared" si="232"/>
        <v>0</v>
      </c>
      <c r="AD758" s="19">
        <f t="shared" si="218"/>
        <v>0</v>
      </c>
      <c r="AE758" s="21">
        <f t="shared" si="225"/>
        <v>0</v>
      </c>
      <c r="AF758" s="20">
        <f t="shared" si="219"/>
        <v>0</v>
      </c>
      <c r="AG758" s="20">
        <f t="shared" si="220"/>
        <v>0</v>
      </c>
      <c r="AH758" s="20">
        <f t="shared" si="221"/>
        <v>0</v>
      </c>
      <c r="AI758" s="20"/>
      <c r="AJ758" s="20"/>
      <c r="AK758" s="20">
        <f t="shared" si="233"/>
        <v>0</v>
      </c>
      <c r="AL758" s="171"/>
    </row>
    <row r="759" spans="1:38" ht="15.75" customHeight="1" x14ac:dyDescent="0.25">
      <c r="A759" s="3">
        <v>1370</v>
      </c>
      <c r="B759" s="14">
        <f t="shared" si="223"/>
        <v>3</v>
      </c>
      <c r="C759" s="9">
        <f>IF(A759=A758,C758,"")</f>
        <v>45176</v>
      </c>
      <c r="D759" s="3" t="str">
        <f>IF(A759=A758,D758,"")</f>
        <v>Anastasi Dario</v>
      </c>
      <c r="E759" s="14" t="str">
        <f t="shared" si="217"/>
        <v>1370Anastasi Dario3</v>
      </c>
      <c r="I759" s="10" t="s">
        <v>1549</v>
      </c>
      <c r="J759" s="14" t="str">
        <f t="shared" si="231"/>
        <v>Revisar tren delantero. Desarmar suspensión lado derecho.  Sacar parrilla de suspensión.</v>
      </c>
      <c r="L759" s="3">
        <v>1</v>
      </c>
      <c r="S759" s="8"/>
      <c r="W759" s="76"/>
      <c r="X759" s="16">
        <f t="shared" si="222"/>
        <v>0</v>
      </c>
      <c r="AC759" s="18">
        <f t="shared" si="232"/>
        <v>0</v>
      </c>
      <c r="AD759" s="19">
        <f t="shared" si="218"/>
        <v>0</v>
      </c>
      <c r="AE759" s="21">
        <f t="shared" si="225"/>
        <v>0</v>
      </c>
      <c r="AF759" s="20">
        <f t="shared" si="219"/>
        <v>0</v>
      </c>
      <c r="AG759" s="20">
        <f t="shared" si="220"/>
        <v>0</v>
      </c>
      <c r="AH759" s="20">
        <f t="shared" si="221"/>
        <v>0</v>
      </c>
      <c r="AI759" s="20"/>
      <c r="AJ759" s="20"/>
      <c r="AK759" s="20">
        <f t="shared" si="233"/>
        <v>0</v>
      </c>
      <c r="AL759" s="171"/>
    </row>
    <row r="760" spans="1:38" ht="15.75" customHeight="1" x14ac:dyDescent="0.25">
      <c r="A760" s="3">
        <v>1370</v>
      </c>
      <c r="B760" s="14">
        <f t="shared" si="223"/>
        <v>4</v>
      </c>
      <c r="C760" s="9">
        <f>IF(A760=A759,C759,"")</f>
        <v>45176</v>
      </c>
      <c r="D760" s="3" t="str">
        <f>IF(A760=A759,D759,"")</f>
        <v>Anastasi Dario</v>
      </c>
      <c r="E760" s="14" t="str">
        <f t="shared" si="217"/>
        <v>1370Anastasi Dario4</v>
      </c>
      <c r="I760" s="10" t="s">
        <v>1550</v>
      </c>
      <c r="J760" s="14" t="str">
        <f t="shared" si="231"/>
        <v>Revisar tren delantero. Desarmar suspensión lado derecho.  Sacar parrilla de suspensión. Reparar con buje parte delantero nuevo. Armado total. Regulación de convergencia.</v>
      </c>
      <c r="L760" s="3">
        <v>1</v>
      </c>
      <c r="M760" s="10" t="s">
        <v>1552</v>
      </c>
      <c r="N760" s="3" t="s">
        <v>84</v>
      </c>
      <c r="Q760" s="7">
        <f>+W760/(1+S760)</f>
        <v>3166.666666666667</v>
      </c>
      <c r="S760" s="8">
        <v>0.2</v>
      </c>
      <c r="T760" s="11">
        <v>2</v>
      </c>
      <c r="W760" s="76">
        <v>3800</v>
      </c>
      <c r="X760" s="16">
        <f t="shared" si="222"/>
        <v>7600</v>
      </c>
      <c r="Y760" s="3">
        <v>1</v>
      </c>
      <c r="AB760" s="4">
        <v>30000</v>
      </c>
      <c r="AC760" s="18">
        <f t="shared" si="232"/>
        <v>30000</v>
      </c>
      <c r="AD760" s="19">
        <f t="shared" si="218"/>
        <v>30000</v>
      </c>
      <c r="AE760" s="21">
        <f t="shared" si="225"/>
        <v>6333.3333333333339</v>
      </c>
      <c r="AF760" s="20">
        <f t="shared" si="219"/>
        <v>0</v>
      </c>
      <c r="AG760" s="20">
        <f t="shared" si="220"/>
        <v>0</v>
      </c>
      <c r="AH760" s="20">
        <f t="shared" si="221"/>
        <v>0</v>
      </c>
      <c r="AI760" s="20"/>
      <c r="AJ760" s="20"/>
      <c r="AK760" s="20">
        <f t="shared" si="233"/>
        <v>0</v>
      </c>
      <c r="AL760" s="171"/>
    </row>
    <row r="761" spans="1:38" ht="15.75" customHeight="1" x14ac:dyDescent="0.25">
      <c r="A761" s="3">
        <v>1370</v>
      </c>
      <c r="B761" s="14">
        <f t="shared" si="223"/>
        <v>5</v>
      </c>
      <c r="C761" s="9">
        <f>IF(A761=A760,C760,"")</f>
        <v>45176</v>
      </c>
      <c r="D761" s="3" t="str">
        <f>IF(A761=A760,D760,"")</f>
        <v>Anastasi Dario</v>
      </c>
      <c r="E761" s="14" t="str">
        <f t="shared" si="217"/>
        <v>1370Anastasi Dario5</v>
      </c>
      <c r="I761" s="10" t="s">
        <v>1551</v>
      </c>
      <c r="J761" s="14" t="str">
        <f t="shared" si="231"/>
        <v>Revisar tren delantero. Desarmar suspensión lado derecho.  Sacar parrilla de suspensión. Reparar con buje parte delantero nuevo. Armado total. Regulación de convergencia. Cambiar bieleta de barra estabilizadora lado izquierdo.</v>
      </c>
      <c r="K761" s="3" t="s">
        <v>1537</v>
      </c>
      <c r="L761" s="3">
        <v>1</v>
      </c>
      <c r="M761" s="10" t="s">
        <v>1553</v>
      </c>
      <c r="N761" s="3" t="s">
        <v>84</v>
      </c>
      <c r="Q761" s="7">
        <f>+W761/(1+S761)</f>
        <v>7333.3333333333339</v>
      </c>
      <c r="R761" s="7" t="s">
        <v>1479</v>
      </c>
      <c r="S761" s="8">
        <v>0.2</v>
      </c>
      <c r="T761" s="11">
        <v>1</v>
      </c>
      <c r="W761" s="76">
        <v>8800</v>
      </c>
      <c r="X761" s="16">
        <f t="shared" si="222"/>
        <v>8800</v>
      </c>
      <c r="AC761" s="18">
        <f t="shared" si="232"/>
        <v>0</v>
      </c>
      <c r="AD761" s="19">
        <f t="shared" si="218"/>
        <v>30000</v>
      </c>
      <c r="AE761" s="21">
        <f t="shared" si="225"/>
        <v>7333.3333333333339</v>
      </c>
      <c r="AF761" s="20">
        <f t="shared" si="219"/>
        <v>0</v>
      </c>
      <c r="AG761" s="20">
        <f t="shared" si="220"/>
        <v>0</v>
      </c>
      <c r="AH761" s="20">
        <f t="shared" si="221"/>
        <v>0</v>
      </c>
      <c r="AI761" s="20"/>
      <c r="AJ761" s="20"/>
      <c r="AK761" s="20">
        <f t="shared" si="233"/>
        <v>0</v>
      </c>
      <c r="AL761" s="171"/>
    </row>
    <row r="762" spans="1:38" ht="15.75" customHeight="1" x14ac:dyDescent="0.25">
      <c r="A762" s="3">
        <v>1371</v>
      </c>
      <c r="B762" s="14">
        <f t="shared" si="223"/>
        <v>1</v>
      </c>
      <c r="C762" s="9">
        <v>45177</v>
      </c>
      <c r="D762" s="3" t="s">
        <v>1554</v>
      </c>
      <c r="E762" s="14" t="str">
        <f t="shared" si="217"/>
        <v>1371Perviú Jorge1</v>
      </c>
      <c r="F762" s="119" t="s">
        <v>1555</v>
      </c>
      <c r="G762" s="119" t="s">
        <v>1556</v>
      </c>
      <c r="H762" s="119">
        <v>132398</v>
      </c>
      <c r="I762" s="10" t="s">
        <v>1584</v>
      </c>
      <c r="J762" s="14" t="str">
        <f t="shared" si="231"/>
        <v>Desarmar frente de vehículo. Radiadores, electro etc.</v>
      </c>
      <c r="K762" s="3" t="s">
        <v>1511</v>
      </c>
      <c r="L762" s="3">
        <v>1</v>
      </c>
      <c r="M762" s="10" t="s">
        <v>1558</v>
      </c>
      <c r="N762" s="3" t="s">
        <v>1564</v>
      </c>
      <c r="Q762" s="7">
        <v>8000</v>
      </c>
      <c r="R762" s="7" t="s">
        <v>1479</v>
      </c>
      <c r="S762" s="8">
        <v>0</v>
      </c>
      <c r="T762" s="11">
        <v>1</v>
      </c>
      <c r="W762" s="76">
        <v>8000</v>
      </c>
      <c r="X762" s="16">
        <f t="shared" si="222"/>
        <v>8000</v>
      </c>
      <c r="Y762" s="3">
        <v>1</v>
      </c>
      <c r="AB762" s="4">
        <v>260000</v>
      </c>
      <c r="AC762" s="18">
        <f t="shared" si="232"/>
        <v>260000</v>
      </c>
      <c r="AD762" s="19">
        <f t="shared" si="218"/>
        <v>260000</v>
      </c>
      <c r="AE762" s="21">
        <f t="shared" si="225"/>
        <v>8000</v>
      </c>
      <c r="AF762" s="20">
        <f t="shared" si="219"/>
        <v>87371.45</v>
      </c>
      <c r="AG762" s="20">
        <f t="shared" si="220"/>
        <v>112600</v>
      </c>
      <c r="AH762" s="20">
        <f t="shared" si="221"/>
        <v>260000</v>
      </c>
      <c r="AI762" s="20"/>
      <c r="AJ762" s="20"/>
      <c r="AK762" s="20">
        <f t="shared" si="233"/>
        <v>372600</v>
      </c>
      <c r="AL762" s="171"/>
    </row>
    <row r="763" spans="1:38" ht="15.75" customHeight="1" x14ac:dyDescent="0.25">
      <c r="A763" s="3">
        <v>1371</v>
      </c>
      <c r="B763" s="14">
        <f t="shared" si="223"/>
        <v>2</v>
      </c>
      <c r="C763" s="9">
        <f t="shared" ref="C763:C770" si="235">IF(A763=A762,C762,"")</f>
        <v>45177</v>
      </c>
      <c r="D763" s="3" t="str">
        <f t="shared" ref="D763:D770" si="236">IF(A763=A762,D762,"")</f>
        <v>Perviú Jorge</v>
      </c>
      <c r="E763" s="14" t="str">
        <f t="shared" si="217"/>
        <v>1371Perviú Jorge2</v>
      </c>
      <c r="I763" s="10" t="s">
        <v>1585</v>
      </c>
      <c r="J763" s="14" t="str">
        <f t="shared" si="231"/>
        <v>Desarmar frente de vehículo. Radiadores, electro etc. Sacar tapa de cilindros limpieza de roscas en block y de superficie de block.</v>
      </c>
      <c r="L763" s="3">
        <v>1</v>
      </c>
      <c r="M763" s="10" t="s">
        <v>1559</v>
      </c>
      <c r="N763" s="3" t="s">
        <v>101</v>
      </c>
      <c r="Q763" s="7">
        <f>+W763*0.8</f>
        <v>16640</v>
      </c>
      <c r="S763" s="8">
        <f t="shared" ref="S763:S768" si="237">+(W763-Q763)/Q763</f>
        <v>0.25</v>
      </c>
      <c r="T763" s="11">
        <v>1</v>
      </c>
      <c r="W763" s="76">
        <v>20800</v>
      </c>
      <c r="X763" s="16">
        <f t="shared" si="222"/>
        <v>20800</v>
      </c>
      <c r="AC763" s="18">
        <f t="shared" si="232"/>
        <v>0</v>
      </c>
      <c r="AD763" s="19">
        <f t="shared" si="218"/>
        <v>260000</v>
      </c>
      <c r="AE763" s="21">
        <f t="shared" si="225"/>
        <v>16640</v>
      </c>
      <c r="AF763" s="20">
        <f t="shared" si="219"/>
        <v>0</v>
      </c>
      <c r="AG763" s="20">
        <f t="shared" si="220"/>
        <v>0</v>
      </c>
      <c r="AH763" s="20">
        <f t="shared" si="221"/>
        <v>0</v>
      </c>
      <c r="AI763" s="20"/>
      <c r="AJ763" s="20"/>
      <c r="AK763" s="20">
        <f t="shared" si="233"/>
        <v>0</v>
      </c>
      <c r="AL763" s="171"/>
    </row>
    <row r="764" spans="1:38" ht="15.75" customHeight="1" x14ac:dyDescent="0.25">
      <c r="A764" s="3">
        <v>1371</v>
      </c>
      <c r="B764" s="14">
        <f t="shared" si="223"/>
        <v>3</v>
      </c>
      <c r="C764" s="9">
        <f t="shared" si="235"/>
        <v>45177</v>
      </c>
      <c r="D764" s="3" t="str">
        <f t="shared" si="236"/>
        <v>Perviú Jorge</v>
      </c>
      <c r="E764" s="14" t="str">
        <f t="shared" si="217"/>
        <v>1371Perviú Jorge3</v>
      </c>
      <c r="I764" s="10" t="s">
        <v>1586</v>
      </c>
      <c r="J764" s="14" t="str">
        <f t="shared" si="231"/>
        <v>Desarmar frente de vehículo. Radiadores, electro etc. Sacar tapa de cilindros limpieza de roscas en block y de superficie de block. Colocar tapa de cilindro rectificada con juntas y bulones nuevos.</v>
      </c>
      <c r="L764" s="3">
        <v>1</v>
      </c>
      <c r="M764" s="10" t="s">
        <v>1560</v>
      </c>
      <c r="N764" s="3" t="s">
        <v>101</v>
      </c>
      <c r="Q764" s="7">
        <f>+W764*0.8</f>
        <v>18000</v>
      </c>
      <c r="S764" s="8">
        <f t="shared" si="237"/>
        <v>0.25</v>
      </c>
      <c r="T764" s="11">
        <v>1</v>
      </c>
      <c r="W764" s="76">
        <v>22500</v>
      </c>
      <c r="X764" s="16">
        <f t="shared" si="222"/>
        <v>22500</v>
      </c>
      <c r="AC764" s="18">
        <f t="shared" si="232"/>
        <v>0</v>
      </c>
      <c r="AD764" s="19">
        <f t="shared" si="218"/>
        <v>260000</v>
      </c>
      <c r="AE764" s="21">
        <f t="shared" si="225"/>
        <v>18000</v>
      </c>
      <c r="AF764" s="20">
        <f t="shared" si="219"/>
        <v>0</v>
      </c>
      <c r="AG764" s="20">
        <f t="shared" si="220"/>
        <v>0</v>
      </c>
      <c r="AH764" s="20">
        <f t="shared" si="221"/>
        <v>0</v>
      </c>
      <c r="AI764" s="20"/>
      <c r="AJ764" s="20"/>
      <c r="AK764" s="20">
        <f t="shared" si="233"/>
        <v>0</v>
      </c>
      <c r="AL764" s="171"/>
    </row>
    <row r="765" spans="1:38" ht="15.75" customHeight="1" x14ac:dyDescent="0.25">
      <c r="A765" s="3">
        <v>1371</v>
      </c>
      <c r="B765" s="14">
        <f t="shared" si="223"/>
        <v>4</v>
      </c>
      <c r="C765" s="9">
        <f t="shared" si="235"/>
        <v>45177</v>
      </c>
      <c r="D765" s="3" t="str">
        <f t="shared" si="236"/>
        <v>Perviú Jorge</v>
      </c>
      <c r="E765" s="14" t="str">
        <f t="shared" si="217"/>
        <v>1371Perviú Jorge4</v>
      </c>
      <c r="I765" s="10" t="s">
        <v>1587</v>
      </c>
      <c r="J765" s="14" t="str">
        <f t="shared" si="231"/>
        <v>Desarmar frente de vehículo. Radiadores, electro etc. Sacar tapa de cilindros limpieza de roscas en block y de superficie de block. Colocar tapa de cilindro rectificada con juntas y bulones nuevos. Limpieza de admisión y armado con inyectores nuevos.</v>
      </c>
      <c r="L765" s="3">
        <v>1</v>
      </c>
      <c r="M765" s="10" t="s">
        <v>1561</v>
      </c>
      <c r="N765" s="3" t="s">
        <v>101</v>
      </c>
      <c r="Q765" s="7">
        <f>+W765*0.8</f>
        <v>15600</v>
      </c>
      <c r="S765" s="8">
        <f t="shared" si="237"/>
        <v>0.25</v>
      </c>
      <c r="T765" s="11">
        <v>1</v>
      </c>
      <c r="W765" s="76">
        <v>19500</v>
      </c>
      <c r="X765" s="16">
        <f t="shared" si="222"/>
        <v>19500</v>
      </c>
      <c r="AC765" s="18">
        <f t="shared" si="232"/>
        <v>0</v>
      </c>
      <c r="AD765" s="19">
        <f t="shared" si="218"/>
        <v>260000</v>
      </c>
      <c r="AE765" s="21">
        <f t="shared" si="225"/>
        <v>15600</v>
      </c>
      <c r="AF765" s="20">
        <f t="shared" si="219"/>
        <v>0</v>
      </c>
      <c r="AG765" s="20">
        <f t="shared" si="220"/>
        <v>0</v>
      </c>
      <c r="AH765" s="20">
        <f t="shared" si="221"/>
        <v>0</v>
      </c>
      <c r="AI765" s="20"/>
      <c r="AJ765" s="20"/>
      <c r="AK765" s="20">
        <f t="shared" si="233"/>
        <v>0</v>
      </c>
      <c r="AL765" s="171"/>
    </row>
    <row r="766" spans="1:38" ht="15.75" customHeight="1" x14ac:dyDescent="0.25">
      <c r="A766" s="3">
        <v>1371</v>
      </c>
      <c r="B766" s="14">
        <f t="shared" si="223"/>
        <v>5</v>
      </c>
      <c r="C766" s="9">
        <f t="shared" si="235"/>
        <v>45177</v>
      </c>
      <c r="D766" s="3" t="str">
        <f t="shared" si="236"/>
        <v>Perviú Jorge</v>
      </c>
      <c r="E766" s="14" t="str">
        <f t="shared" ref="E766:E829" si="238">CONCATENATE(A766,D766,B766)</f>
        <v>1371Perviú Jorge5</v>
      </c>
      <c r="I766" s="10" t="s">
        <v>1588</v>
      </c>
      <c r="J766" s="14" t="str">
        <f t="shared" si="231"/>
        <v>Desarmar frente de vehículo. Radiadores, electro etc. Sacar tapa de cilindros limpieza de roscas en block y de superficie de block. Colocar tapa de cilindro rectificada con juntas y bulones nuevos. Limpieza de admisión y armado con inyectores nuevos. Poner apunto distribución con herramientas. Armado del mismo con guía y juntas de tapa de distribución nueva.</v>
      </c>
      <c r="L766" s="3">
        <v>1</v>
      </c>
      <c r="M766" s="10" t="s">
        <v>1562</v>
      </c>
      <c r="N766" s="3" t="s">
        <v>101</v>
      </c>
      <c r="Q766" s="7">
        <f>+W766*0.8</f>
        <v>12480</v>
      </c>
      <c r="S766" s="8">
        <f t="shared" si="237"/>
        <v>0.25</v>
      </c>
      <c r="T766" s="11">
        <v>1</v>
      </c>
      <c r="W766" s="76">
        <v>15600</v>
      </c>
      <c r="X766" s="16">
        <f t="shared" si="222"/>
        <v>15600</v>
      </c>
      <c r="AC766" s="18">
        <f t="shared" si="232"/>
        <v>0</v>
      </c>
      <c r="AD766" s="19">
        <f t="shared" si="218"/>
        <v>260000</v>
      </c>
      <c r="AE766" s="21">
        <f t="shared" si="225"/>
        <v>12480</v>
      </c>
      <c r="AF766" s="20">
        <f t="shared" si="219"/>
        <v>0</v>
      </c>
      <c r="AG766" s="20">
        <f t="shared" si="220"/>
        <v>0</v>
      </c>
      <c r="AH766" s="20">
        <f t="shared" si="221"/>
        <v>0</v>
      </c>
      <c r="AI766" s="20"/>
      <c r="AJ766" s="20"/>
      <c r="AK766" s="20">
        <f t="shared" si="233"/>
        <v>0</v>
      </c>
      <c r="AL766" s="171"/>
    </row>
    <row r="767" spans="1:38" ht="15.75" customHeight="1" x14ac:dyDescent="0.25">
      <c r="A767" s="3">
        <v>1371</v>
      </c>
      <c r="B767" s="14">
        <f t="shared" si="223"/>
        <v>6</v>
      </c>
      <c r="C767" s="9">
        <f t="shared" si="235"/>
        <v>45177</v>
      </c>
      <c r="D767" s="3" t="str">
        <f t="shared" si="236"/>
        <v>Perviú Jorge</v>
      </c>
      <c r="E767" s="14" t="str">
        <f t="shared" si="238"/>
        <v>1371Perviú Jorge6</v>
      </c>
      <c r="I767" s="10" t="s">
        <v>1589</v>
      </c>
      <c r="J767" s="14" t="str">
        <f t="shared" si="231"/>
        <v>Desarmar frente de vehículo. Radiadores, electro etc. Sacar tapa de cilindros limpieza de roscas en block y de superficie de block. Colocar tapa de cilindro rectificada con juntas y bulones nuevos. Limpieza de admisión y armado con inyectores nuevos. Poner apunto distribución con herramientas. Armado del mismo con guía y juntas de tapa de distribución nueva. Cambio de aceite y filtro, cambiar garganta de agua trasera de tapa de cilindro, junta de bomba de alta presión.</v>
      </c>
      <c r="L767" s="3">
        <v>1</v>
      </c>
      <c r="M767" s="10" t="s">
        <v>1563</v>
      </c>
      <c r="N767" s="3" t="s">
        <v>101</v>
      </c>
      <c r="Q767" s="7">
        <f>+W767*0.8</f>
        <v>14240</v>
      </c>
      <c r="S767" s="8">
        <f t="shared" si="237"/>
        <v>0.25</v>
      </c>
      <c r="T767" s="11">
        <v>1</v>
      </c>
      <c r="W767" s="76">
        <v>17800</v>
      </c>
      <c r="X767" s="16">
        <f t="shared" si="222"/>
        <v>17800</v>
      </c>
      <c r="AC767" s="18">
        <f t="shared" si="232"/>
        <v>0</v>
      </c>
      <c r="AD767" s="19">
        <f t="shared" ref="AD767:AD830" si="239">IF(A767=A766,AD766+AC767,AC767)</f>
        <v>260000</v>
      </c>
      <c r="AE767" s="21">
        <f t="shared" si="225"/>
        <v>14240</v>
      </c>
      <c r="AF767" s="20">
        <f t="shared" ref="AF767:AF830" si="240">IF(A767=A766,0,(SUMIF($A$3:$A$999956,A767,$Q$3:$Q$999956)))+IF(A767=A766,0,(SUMIF($A$3:$A$999956,A767,$R$3:$R$999956)))</f>
        <v>0</v>
      </c>
      <c r="AG767" s="20">
        <f t="shared" ref="AG767:AG830" si="241">IF(A767=A766,0,(SUMIF($A$3:$A$999956,A767,($X$3:$X$999956))))</f>
        <v>0</v>
      </c>
      <c r="AH767" s="20">
        <f t="shared" ref="AH767:AH830" si="242">IF(A767=A766,0,(SUMIF($A$3:$A$999956,A767,($AC$3:$AC$999956))))</f>
        <v>0</v>
      </c>
      <c r="AI767" s="20"/>
      <c r="AJ767" s="20"/>
      <c r="AK767" s="20">
        <f t="shared" si="233"/>
        <v>0</v>
      </c>
      <c r="AL767" s="171"/>
    </row>
    <row r="768" spans="1:38" ht="15.75" customHeight="1" x14ac:dyDescent="0.25">
      <c r="A768" s="3">
        <v>1371</v>
      </c>
      <c r="B768" s="14">
        <f t="shared" si="223"/>
        <v>7</v>
      </c>
      <c r="C768" s="9">
        <f t="shared" si="235"/>
        <v>45177</v>
      </c>
      <c r="D768" s="3" t="str">
        <f t="shared" si="236"/>
        <v>Perviú Jorge</v>
      </c>
      <c r="E768" s="14" t="str">
        <f t="shared" si="238"/>
        <v>1371Perviú Jorge7</v>
      </c>
      <c r="I768" s="10" t="s">
        <v>1557</v>
      </c>
      <c r="J768" s="14" t="str">
        <f t="shared" si="231"/>
        <v>Desarmar frente de vehículo. Radiadores, electro etc. Sacar tapa de cilindros limpieza de roscas en block y de superficie de block. Colocar tapa de cilindro rectificada con juntas y bulones nuevos. Limpieza de admisión y armado con inyectores nuevos. Poner apunto distribución con herramientas. Armado del mismo con guía y juntas de tapa de distribución nueva. Cambio de aceite y filtro, cambiar garganta de agua trasera de tapa de cilindro, junta de bomba de alta presión. Cambio de aceite y filtro.</v>
      </c>
      <c r="L768" s="3">
        <v>1</v>
      </c>
      <c r="M768" s="10" t="s">
        <v>736</v>
      </c>
      <c r="N768" s="3" t="s">
        <v>84</v>
      </c>
      <c r="Q768" s="7">
        <v>2411.4499999999998</v>
      </c>
      <c r="S768" s="8">
        <f t="shared" si="237"/>
        <v>2.483381368056564</v>
      </c>
      <c r="T768" s="11">
        <v>1</v>
      </c>
      <c r="W768" s="76">
        <v>8400</v>
      </c>
      <c r="X768" s="16">
        <f t="shared" si="222"/>
        <v>8400</v>
      </c>
      <c r="AC768" s="18">
        <f t="shared" si="232"/>
        <v>0</v>
      </c>
      <c r="AD768" s="19">
        <f t="shared" si="239"/>
        <v>260000</v>
      </c>
      <c r="AE768" s="21">
        <f t="shared" si="225"/>
        <v>2411.4499999999998</v>
      </c>
      <c r="AF768" s="20">
        <f t="shared" si="240"/>
        <v>0</v>
      </c>
      <c r="AG768" s="20">
        <f t="shared" si="241"/>
        <v>0</v>
      </c>
      <c r="AH768" s="20">
        <f t="shared" si="242"/>
        <v>0</v>
      </c>
      <c r="AI768" s="20"/>
      <c r="AJ768" s="20"/>
      <c r="AK768" s="20">
        <f t="shared" si="233"/>
        <v>0</v>
      </c>
      <c r="AL768" s="171"/>
    </row>
    <row r="769" spans="1:38" ht="15.75" customHeight="1" x14ac:dyDescent="0.25">
      <c r="A769" s="3">
        <v>1371</v>
      </c>
      <c r="B769" s="14">
        <f t="shared" si="223"/>
        <v>8</v>
      </c>
      <c r="C769" s="9">
        <f t="shared" si="235"/>
        <v>45177</v>
      </c>
      <c r="D769" s="3" t="str">
        <f t="shared" si="236"/>
        <v>Perviú Jorge</v>
      </c>
      <c r="E769" s="14" t="str">
        <f t="shared" si="238"/>
        <v>1371Perviú Jorge8</v>
      </c>
      <c r="I769" s="10" t="s">
        <v>1590</v>
      </c>
      <c r="J769" s="14" t="str">
        <f t="shared" si="231"/>
        <v>Desarmar frente de vehículo. Radiadores, electro etc. Sacar tapa de cilindros limpieza de roscas en block y de superficie de block. Colocar tapa de cilindro rectificada con juntas y bulones nuevos. Limpieza de admisión y armado con inyectores nuevos. Poner apunto distribución con herramientas. Armado del mismo con guía y juntas de tapa de distribución nueva. Cambio de aceite y filtro, cambiar garganta de agua trasera de tapa de cilindro, junta de bomba de alta presión. Cambio de aceite y filtro. Liquido refrigerante, purgado de circuito, puesta en marcha, controlar aceite de caja velocidad y diferencial delantero y trasero.</v>
      </c>
      <c r="L769" s="3">
        <v>1</v>
      </c>
      <c r="S769" s="8"/>
      <c r="W769" s="76"/>
      <c r="X769" s="16">
        <f t="shared" ref="X769:X792" si="243">W769*T769</f>
        <v>0</v>
      </c>
      <c r="AC769" s="18">
        <f t="shared" si="232"/>
        <v>0</v>
      </c>
      <c r="AD769" s="19">
        <f t="shared" si="239"/>
        <v>260000</v>
      </c>
      <c r="AE769" s="21">
        <f t="shared" si="225"/>
        <v>0</v>
      </c>
      <c r="AF769" s="20">
        <f t="shared" si="240"/>
        <v>0</v>
      </c>
      <c r="AG769" s="20">
        <f t="shared" si="241"/>
        <v>0</v>
      </c>
      <c r="AH769" s="20">
        <f t="shared" si="242"/>
        <v>0</v>
      </c>
      <c r="AI769" s="20"/>
      <c r="AJ769" s="20"/>
      <c r="AK769" s="20">
        <f t="shared" si="233"/>
        <v>0</v>
      </c>
      <c r="AL769" s="171"/>
    </row>
    <row r="770" spans="1:38" ht="15.75" customHeight="1" x14ac:dyDescent="0.25">
      <c r="A770" s="3">
        <v>1371</v>
      </c>
      <c r="B770" s="14">
        <f t="shared" si="223"/>
        <v>9</v>
      </c>
      <c r="C770" s="9">
        <f t="shared" si="235"/>
        <v>45177</v>
      </c>
      <c r="D770" s="3" t="str">
        <f t="shared" si="236"/>
        <v>Perviú Jorge</v>
      </c>
      <c r="E770" s="14" t="str">
        <f t="shared" si="238"/>
        <v>1371Perviú Jorge9</v>
      </c>
      <c r="J770" s="14" t="str">
        <f t="shared" si="231"/>
        <v xml:space="preserve">Desarmar frente de vehículo. Radiadores, electro etc. Sacar tapa de cilindros limpieza de roscas en block y de superficie de block. Colocar tapa de cilindro rectificada con juntas y bulones nuevos. Limpieza de admisión y armado con inyectores nuevos. Poner apunto distribución con herramientas. Armado del mismo con guía y juntas de tapa de distribución nueva. Cambio de aceite y filtro, cambiar garganta de agua trasera de tapa de cilindro, junta de bomba de alta presión. Cambio de aceite y filtro. Liquido refrigerante, purgado de circuito, puesta en marcha, controlar aceite de caja velocidad y diferencial delantero y trasero. </v>
      </c>
      <c r="L770" s="3">
        <v>1</v>
      </c>
      <c r="S770" s="8"/>
      <c r="W770" s="76"/>
      <c r="X770" s="16">
        <f t="shared" si="243"/>
        <v>0</v>
      </c>
      <c r="AC770" s="18">
        <f t="shared" si="232"/>
        <v>0</v>
      </c>
      <c r="AD770" s="19">
        <f t="shared" si="239"/>
        <v>260000</v>
      </c>
      <c r="AE770" s="21">
        <f t="shared" si="225"/>
        <v>0</v>
      </c>
      <c r="AF770" s="20">
        <f t="shared" si="240"/>
        <v>0</v>
      </c>
      <c r="AG770" s="20">
        <f t="shared" si="241"/>
        <v>0</v>
      </c>
      <c r="AH770" s="20">
        <f t="shared" si="242"/>
        <v>0</v>
      </c>
      <c r="AI770" s="20"/>
      <c r="AJ770" s="20"/>
      <c r="AK770" s="20">
        <f t="shared" si="233"/>
        <v>0</v>
      </c>
      <c r="AL770" s="171"/>
    </row>
    <row r="771" spans="1:38" ht="15.75" customHeight="1" x14ac:dyDescent="0.25">
      <c r="A771" s="3">
        <v>1372</v>
      </c>
      <c r="B771" s="14">
        <f t="shared" si="223"/>
        <v>1</v>
      </c>
      <c r="C771" s="9">
        <v>45177</v>
      </c>
      <c r="D771" s="3" t="s">
        <v>1373</v>
      </c>
      <c r="E771" s="14" t="str">
        <f t="shared" si="238"/>
        <v>1372Anconetani Teresa1</v>
      </c>
      <c r="F771" s="119" t="s">
        <v>1374</v>
      </c>
      <c r="G771" s="119" t="s">
        <v>1375</v>
      </c>
      <c r="H771" s="119">
        <v>39048</v>
      </c>
      <c r="I771" s="10" t="s">
        <v>1568</v>
      </c>
      <c r="J771" s="14" t="str">
        <f t="shared" si="231"/>
        <v>Desarmar frente de vehículo, sacar radiador de agua, hacer reparar.</v>
      </c>
      <c r="K771" s="3" t="s">
        <v>1539</v>
      </c>
      <c r="L771" s="3">
        <v>1</v>
      </c>
      <c r="M771" s="10" t="s">
        <v>693</v>
      </c>
      <c r="N771" s="3" t="s">
        <v>1566</v>
      </c>
      <c r="Q771" s="7">
        <f>+W771*0.79</f>
        <v>17980.400000000001</v>
      </c>
      <c r="R771" s="7" t="s">
        <v>1479</v>
      </c>
      <c r="S771" s="8">
        <f>+(W771-Q771)/Q771</f>
        <v>0.2658227848101265</v>
      </c>
      <c r="T771" s="11">
        <v>1</v>
      </c>
      <c r="W771" s="76">
        <v>22760</v>
      </c>
      <c r="X771" s="16">
        <f t="shared" si="243"/>
        <v>22760</v>
      </c>
      <c r="Y771" s="3">
        <v>1</v>
      </c>
      <c r="AB771" s="4">
        <v>30000</v>
      </c>
      <c r="AC771" s="18">
        <f t="shared" si="232"/>
        <v>30000</v>
      </c>
      <c r="AD771" s="19">
        <f t="shared" si="239"/>
        <v>30000</v>
      </c>
      <c r="AE771" s="21">
        <f t="shared" si="225"/>
        <v>17980.400000000001</v>
      </c>
      <c r="AF771" s="20">
        <f t="shared" si="240"/>
        <v>56531.850000000006</v>
      </c>
      <c r="AG771" s="20">
        <f t="shared" si="241"/>
        <v>71960</v>
      </c>
      <c r="AH771" s="20">
        <f t="shared" si="242"/>
        <v>30000</v>
      </c>
      <c r="AI771" s="20"/>
      <c r="AJ771" s="20"/>
      <c r="AK771" s="20">
        <f t="shared" si="233"/>
        <v>101960</v>
      </c>
      <c r="AL771" s="171"/>
    </row>
    <row r="772" spans="1:38" ht="15.75" customHeight="1" x14ac:dyDescent="0.25">
      <c r="A772" s="3">
        <v>1372</v>
      </c>
      <c r="B772" s="14">
        <f t="shared" ref="B772:B835" si="244">IF(A772=A771,B771+1,1)</f>
        <v>2</v>
      </c>
      <c r="C772" s="9">
        <f>IF(A772=A771,C771,"")</f>
        <v>45177</v>
      </c>
      <c r="D772" s="3" t="str">
        <f>IF(A772=A771,D771,"")</f>
        <v>Anconetani Teresa</v>
      </c>
      <c r="E772" s="14" t="str">
        <f t="shared" si="238"/>
        <v>1372Anconetani Teresa2</v>
      </c>
      <c r="I772" s="10" t="s">
        <v>1569</v>
      </c>
      <c r="J772" s="14" t="str">
        <f t="shared" si="231"/>
        <v>Desarmar frente de vehículo, sacar radiador de agua, hacer reparar. Armado total. Cambiar líquido refrigerante, purgado de circuito central de pérdida de agua y de correcto funcionamiento de electroventilador.desarmar parte derecha del vehículo.</v>
      </c>
      <c r="L772" s="3">
        <v>1</v>
      </c>
      <c r="M772" s="10" t="s">
        <v>736</v>
      </c>
      <c r="N772" s="3" t="s">
        <v>84</v>
      </c>
      <c r="Q772" s="7">
        <v>2411.4499999999998</v>
      </c>
      <c r="S772" s="8">
        <f>+(W772-Q772)/Q772</f>
        <v>2.483381368056564</v>
      </c>
      <c r="T772" s="11">
        <v>1</v>
      </c>
      <c r="W772" s="76">
        <v>8400</v>
      </c>
      <c r="X772" s="16">
        <f t="shared" si="243"/>
        <v>8400</v>
      </c>
      <c r="AC772" s="18">
        <f t="shared" si="232"/>
        <v>0</v>
      </c>
      <c r="AD772" s="19">
        <f t="shared" si="239"/>
        <v>30000</v>
      </c>
      <c r="AE772" s="21">
        <f t="shared" ref="AE772:AE835" si="245">+(Q772)*T772</f>
        <v>2411.4499999999998</v>
      </c>
      <c r="AF772" s="20">
        <f t="shared" si="240"/>
        <v>0</v>
      </c>
      <c r="AG772" s="20">
        <f t="shared" si="241"/>
        <v>0</v>
      </c>
      <c r="AH772" s="20">
        <f t="shared" si="242"/>
        <v>0</v>
      </c>
      <c r="AI772" s="20"/>
      <c r="AJ772" s="20"/>
      <c r="AK772" s="20">
        <f t="shared" si="233"/>
        <v>0</v>
      </c>
      <c r="AL772" s="171"/>
    </row>
    <row r="773" spans="1:38" ht="15.75" customHeight="1" x14ac:dyDescent="0.25">
      <c r="A773" s="3">
        <v>1372</v>
      </c>
      <c r="B773" s="14">
        <f t="shared" si="244"/>
        <v>3</v>
      </c>
      <c r="C773" s="9">
        <f>IF(A773=A772,C772,"")</f>
        <v>45177</v>
      </c>
      <c r="D773" s="3" t="str">
        <f>IF(A773=A772,D772,"")</f>
        <v>Anconetani Teresa</v>
      </c>
      <c r="E773" s="14" t="str">
        <f t="shared" si="238"/>
        <v>1372Anconetani Teresa3</v>
      </c>
      <c r="I773" s="10" t="s">
        <v>1570</v>
      </c>
      <c r="J773" s="14" t="str">
        <f t="shared" si="231"/>
        <v>Desarmar frente de vehículo, sacar radiador de agua, hacer reparar. Armado total. Cambiar líquido refrigerante, purgado de circuito central de pérdida de agua y de correcto funcionamiento de electroventilador.desarmar parte derecha del vehículo. Cambiar bomba de agua . Armado total, dar ajuste correctode correa poliv.</v>
      </c>
      <c r="L773" s="3">
        <v>1</v>
      </c>
      <c r="M773" s="10" t="s">
        <v>1565</v>
      </c>
      <c r="N773" s="3" t="s">
        <v>1567</v>
      </c>
      <c r="Q773" s="7">
        <f>+W773*0.9</f>
        <v>31500</v>
      </c>
      <c r="S773" s="8">
        <f>+(W773-Q773)/Q773</f>
        <v>0.1111111111111111</v>
      </c>
      <c r="T773" s="11">
        <v>1</v>
      </c>
      <c r="W773" s="76">
        <v>35000</v>
      </c>
      <c r="X773" s="16">
        <f t="shared" si="243"/>
        <v>35000</v>
      </c>
      <c r="AC773" s="18">
        <f t="shared" si="232"/>
        <v>0</v>
      </c>
      <c r="AD773" s="19">
        <f t="shared" si="239"/>
        <v>30000</v>
      </c>
      <c r="AE773" s="21">
        <f t="shared" si="245"/>
        <v>31500</v>
      </c>
      <c r="AF773" s="20">
        <f t="shared" si="240"/>
        <v>0</v>
      </c>
      <c r="AG773" s="20">
        <f t="shared" si="241"/>
        <v>0</v>
      </c>
      <c r="AH773" s="20">
        <f t="shared" si="242"/>
        <v>0</v>
      </c>
      <c r="AI773" s="20"/>
      <c r="AJ773" s="20"/>
      <c r="AK773" s="20">
        <f t="shared" si="233"/>
        <v>0</v>
      </c>
      <c r="AL773" s="171"/>
    </row>
    <row r="774" spans="1:38" ht="15.75" customHeight="1" x14ac:dyDescent="0.25">
      <c r="A774" s="3">
        <v>1372</v>
      </c>
      <c r="B774" s="14">
        <f t="shared" si="244"/>
        <v>4</v>
      </c>
      <c r="C774" s="9">
        <f>IF(A774=A773,C773,"")</f>
        <v>45177</v>
      </c>
      <c r="D774" s="3" t="str">
        <f>IF(A774=A773,D773,"")</f>
        <v>Anconetani Teresa</v>
      </c>
      <c r="E774" s="14" t="str">
        <f t="shared" si="238"/>
        <v>1372Anconetani Teresa4</v>
      </c>
      <c r="J774" s="14" t="str">
        <f t="shared" si="231"/>
        <v xml:space="preserve">Desarmar frente de vehículo, sacar radiador de agua, hacer reparar. Armado total. Cambiar líquido refrigerante, purgado de circuito central de pérdida de agua y de correcto funcionamiento de electroventilador.desarmar parte derecha del vehículo. Cambiar bomba de agua . Armado total, dar ajuste correctode correa poliv. </v>
      </c>
      <c r="L774" s="3">
        <v>1</v>
      </c>
      <c r="S774" s="8"/>
      <c r="W774" s="76"/>
      <c r="X774" s="16">
        <f t="shared" si="243"/>
        <v>0</v>
      </c>
      <c r="AC774" s="18">
        <f t="shared" si="232"/>
        <v>0</v>
      </c>
      <c r="AD774" s="19">
        <f t="shared" si="239"/>
        <v>30000</v>
      </c>
      <c r="AE774" s="21">
        <f t="shared" si="245"/>
        <v>0</v>
      </c>
      <c r="AF774" s="20">
        <f t="shared" si="240"/>
        <v>0</v>
      </c>
      <c r="AG774" s="20">
        <f t="shared" si="241"/>
        <v>0</v>
      </c>
      <c r="AH774" s="20">
        <f t="shared" si="242"/>
        <v>0</v>
      </c>
      <c r="AI774" s="20"/>
      <c r="AJ774" s="20"/>
      <c r="AK774" s="20">
        <f t="shared" si="233"/>
        <v>0</v>
      </c>
      <c r="AL774" s="171"/>
    </row>
    <row r="775" spans="1:38" ht="15.75" customHeight="1" x14ac:dyDescent="0.25">
      <c r="A775" s="3">
        <v>1372</v>
      </c>
      <c r="B775" s="14">
        <f t="shared" si="244"/>
        <v>5</v>
      </c>
      <c r="C775" s="9">
        <v>45177</v>
      </c>
      <c r="D775" s="3" t="s">
        <v>1373</v>
      </c>
      <c r="E775" s="14" t="str">
        <f t="shared" si="238"/>
        <v>1372Anconetani Teresa5</v>
      </c>
      <c r="J775" s="14" t="str">
        <f t="shared" si="231"/>
        <v xml:space="preserve">Desarmar frente de vehículo, sacar radiador de agua, hacer reparar. Armado total. Cambiar líquido refrigerante, purgado de circuito central de pérdida de agua y de correcto funcionamiento de electroventilador.desarmar parte derecha del vehículo. Cambiar bomba de agua . Armado total, dar ajuste correctode correa poliv.  </v>
      </c>
      <c r="L775" s="3">
        <v>1</v>
      </c>
      <c r="M775" s="10" t="s">
        <v>1583</v>
      </c>
      <c r="N775" s="3" t="s">
        <v>101</v>
      </c>
      <c r="Q775" s="7">
        <f>+W775*0.8</f>
        <v>4640</v>
      </c>
      <c r="S775" s="8">
        <f t="shared" ref="S775:S787" si="246">+(W775-Q775)/Q775</f>
        <v>0.25</v>
      </c>
      <c r="T775" s="11">
        <v>1</v>
      </c>
      <c r="W775" s="76">
        <v>5800</v>
      </c>
      <c r="X775" s="16">
        <f t="shared" si="243"/>
        <v>5800</v>
      </c>
      <c r="AC775" s="18">
        <f t="shared" si="232"/>
        <v>0</v>
      </c>
      <c r="AD775" s="19">
        <f t="shared" si="239"/>
        <v>30000</v>
      </c>
      <c r="AE775" s="21">
        <f t="shared" si="245"/>
        <v>4640</v>
      </c>
      <c r="AF775" s="20">
        <f t="shared" si="240"/>
        <v>0</v>
      </c>
      <c r="AG775" s="20">
        <f t="shared" si="241"/>
        <v>0</v>
      </c>
      <c r="AH775" s="20">
        <f t="shared" si="242"/>
        <v>0</v>
      </c>
      <c r="AI775" s="20"/>
      <c r="AJ775" s="20"/>
      <c r="AK775" s="20">
        <f t="shared" si="233"/>
        <v>0</v>
      </c>
      <c r="AL775" s="171"/>
    </row>
    <row r="776" spans="1:38" ht="15.75" customHeight="1" x14ac:dyDescent="0.25">
      <c r="A776" s="3">
        <v>1373</v>
      </c>
      <c r="B776" s="14">
        <f t="shared" si="244"/>
        <v>1</v>
      </c>
      <c r="C776" s="9">
        <v>45177</v>
      </c>
      <c r="D776" s="3" t="s">
        <v>633</v>
      </c>
      <c r="E776" s="14" t="str">
        <f t="shared" si="238"/>
        <v>1373Toyos Pato1</v>
      </c>
      <c r="F776" s="119" t="s">
        <v>1571</v>
      </c>
      <c r="G776" s="119" t="s">
        <v>1387</v>
      </c>
      <c r="H776" s="119">
        <v>336028</v>
      </c>
      <c r="I776" s="10" t="s">
        <v>1572</v>
      </c>
      <c r="J776" s="14" t="str">
        <f t="shared" si="231"/>
        <v xml:space="preserve"> Service cambio de aceite y filtros.</v>
      </c>
      <c r="K776" s="3" t="s">
        <v>1512</v>
      </c>
      <c r="L776" s="3">
        <v>1</v>
      </c>
      <c r="M776" s="10" t="s">
        <v>1577</v>
      </c>
      <c r="N776" s="3" t="s">
        <v>84</v>
      </c>
      <c r="Q776" s="7">
        <v>2016</v>
      </c>
      <c r="R776" s="7" t="s">
        <v>1478</v>
      </c>
      <c r="S776" s="8">
        <f t="shared" si="246"/>
        <v>2.8690476190476191</v>
      </c>
      <c r="T776" s="11">
        <v>1</v>
      </c>
      <c r="W776" s="76">
        <v>7800</v>
      </c>
      <c r="X776" s="16">
        <f t="shared" si="243"/>
        <v>7800</v>
      </c>
      <c r="Y776" s="3">
        <v>1</v>
      </c>
      <c r="AB776" s="4">
        <v>61000</v>
      </c>
      <c r="AC776" s="18">
        <f t="shared" si="232"/>
        <v>61000</v>
      </c>
      <c r="AD776" s="19">
        <f t="shared" si="239"/>
        <v>61000</v>
      </c>
      <c r="AE776" s="21">
        <f t="shared" si="245"/>
        <v>2016</v>
      </c>
      <c r="AF776" s="20">
        <f t="shared" si="240"/>
        <v>52876.639999999999</v>
      </c>
      <c r="AG776" s="20">
        <f t="shared" si="241"/>
        <v>99466</v>
      </c>
      <c r="AH776" s="20">
        <f t="shared" si="242"/>
        <v>61000</v>
      </c>
      <c r="AI776" s="20"/>
      <c r="AJ776" s="20"/>
      <c r="AK776" s="20">
        <f t="shared" si="233"/>
        <v>160466</v>
      </c>
      <c r="AL776" s="171"/>
    </row>
    <row r="777" spans="1:38" ht="15.75" customHeight="1" x14ac:dyDescent="0.25">
      <c r="A777" s="3">
        <v>1373</v>
      </c>
      <c r="B777" s="14">
        <f t="shared" si="244"/>
        <v>2</v>
      </c>
      <c r="C777" s="9">
        <f t="shared" ref="C777:C782" si="247">IF(A777=A776,C776,"")</f>
        <v>45177</v>
      </c>
      <c r="D777" s="3" t="str">
        <f t="shared" ref="D777:D782" si="248">IF(A777=A776,D776,"")</f>
        <v>Toyos Pato</v>
      </c>
      <c r="E777" s="14" t="str">
        <f t="shared" si="238"/>
        <v>1373Toyos Pato2</v>
      </c>
      <c r="I777" s="10" t="s">
        <v>1573</v>
      </c>
      <c r="J777" s="14" t="str">
        <f t="shared" si="231"/>
        <v xml:space="preserve"> Service cambio de aceite y filtros. Agregar aceite a la caja de velocidad 75w80 .</v>
      </c>
      <c r="L777" s="3">
        <v>1</v>
      </c>
      <c r="M777" s="10" t="s">
        <v>1578</v>
      </c>
      <c r="N777" s="3" t="s">
        <v>101</v>
      </c>
      <c r="Q777" s="7">
        <f>+W777*0.8</f>
        <v>11840</v>
      </c>
      <c r="S777" s="8">
        <f t="shared" si="246"/>
        <v>0.25</v>
      </c>
      <c r="T777" s="11">
        <v>1</v>
      </c>
      <c r="W777" s="76">
        <v>14800</v>
      </c>
      <c r="X777" s="16">
        <f t="shared" si="243"/>
        <v>14800</v>
      </c>
      <c r="AC777" s="18">
        <f t="shared" si="232"/>
        <v>0</v>
      </c>
      <c r="AD777" s="19">
        <f t="shared" si="239"/>
        <v>61000</v>
      </c>
      <c r="AE777" s="21">
        <f t="shared" si="245"/>
        <v>11840</v>
      </c>
      <c r="AF777" s="20">
        <f t="shared" si="240"/>
        <v>0</v>
      </c>
      <c r="AG777" s="20">
        <f t="shared" si="241"/>
        <v>0</v>
      </c>
      <c r="AH777" s="20">
        <f t="shared" si="242"/>
        <v>0</v>
      </c>
      <c r="AI777" s="20"/>
      <c r="AJ777" s="20"/>
      <c r="AK777" s="20">
        <f t="shared" si="233"/>
        <v>0</v>
      </c>
      <c r="AL777" s="171"/>
    </row>
    <row r="778" spans="1:38" ht="15.75" customHeight="1" x14ac:dyDescent="0.25">
      <c r="A778" s="3">
        <v>1373</v>
      </c>
      <c r="B778" s="14">
        <f t="shared" si="244"/>
        <v>3</v>
      </c>
      <c r="C778" s="9">
        <f t="shared" si="247"/>
        <v>45177</v>
      </c>
      <c r="D778" s="3" t="str">
        <f t="shared" si="248"/>
        <v>Toyos Pato</v>
      </c>
      <c r="E778" s="14" t="str">
        <f t="shared" si="238"/>
        <v>1373Toyos Pato3</v>
      </c>
      <c r="I778" s="10" t="s">
        <v>1574</v>
      </c>
      <c r="J778" s="14" t="str">
        <f t="shared" si="231"/>
        <v xml:space="preserve"> Service cambio de aceite y filtros. Agregar aceite a la caja de velocidad 75w80 . Cambiar precap lado conductor.</v>
      </c>
      <c r="L778" s="3">
        <v>1</v>
      </c>
      <c r="M778" s="10" t="s">
        <v>1579</v>
      </c>
      <c r="N778" s="3" t="s">
        <v>101</v>
      </c>
      <c r="Q778" s="7">
        <f>+W778*0.8</f>
        <v>6880</v>
      </c>
      <c r="S778" s="8">
        <f t="shared" si="246"/>
        <v>0.25</v>
      </c>
      <c r="T778" s="11">
        <v>1</v>
      </c>
      <c r="W778" s="76">
        <v>8600</v>
      </c>
      <c r="X778" s="16">
        <f t="shared" si="243"/>
        <v>8600</v>
      </c>
      <c r="AC778" s="18">
        <f t="shared" si="232"/>
        <v>0</v>
      </c>
      <c r="AD778" s="19">
        <f t="shared" si="239"/>
        <v>61000</v>
      </c>
      <c r="AE778" s="21">
        <f t="shared" si="245"/>
        <v>6880</v>
      </c>
      <c r="AF778" s="20">
        <f t="shared" si="240"/>
        <v>0</v>
      </c>
      <c r="AG778" s="20">
        <f t="shared" si="241"/>
        <v>0</v>
      </c>
      <c r="AH778" s="20">
        <f t="shared" si="242"/>
        <v>0</v>
      </c>
      <c r="AI778" s="20"/>
      <c r="AJ778" s="20"/>
      <c r="AK778" s="20">
        <f t="shared" si="233"/>
        <v>0</v>
      </c>
      <c r="AL778" s="171"/>
    </row>
    <row r="779" spans="1:38" ht="15.75" customHeight="1" x14ac:dyDescent="0.25">
      <c r="A779" s="3">
        <v>1373</v>
      </c>
      <c r="B779" s="14">
        <f t="shared" si="244"/>
        <v>4</v>
      </c>
      <c r="C779" s="9">
        <f t="shared" si="247"/>
        <v>45177</v>
      </c>
      <c r="D779" s="3" t="str">
        <f t="shared" si="248"/>
        <v>Toyos Pato</v>
      </c>
      <c r="E779" s="14" t="str">
        <f t="shared" si="238"/>
        <v>1373Toyos Pato4</v>
      </c>
      <c r="I779" s="10" t="s">
        <v>1576</v>
      </c>
      <c r="J779" s="14" t="str">
        <f t="shared" si="231"/>
        <v xml:space="preserve"> Service cambio de aceite y filtros. Agregar aceite a la caja de velocidad 75w80 . Cambiar precap lado conductor. Cambiar extremo lado derecho. Control tren delantero.</v>
      </c>
      <c r="L779" s="3">
        <v>1</v>
      </c>
      <c r="M779" s="10" t="s">
        <v>1580</v>
      </c>
      <c r="N779" s="3" t="s">
        <v>208</v>
      </c>
      <c r="Q779" s="7">
        <f>+W779*0.79</f>
        <v>8524.1</v>
      </c>
      <c r="S779" s="8">
        <f t="shared" si="246"/>
        <v>0.26582278481012656</v>
      </c>
      <c r="T779" s="11">
        <v>1</v>
      </c>
      <c r="W779" s="76">
        <v>10790</v>
      </c>
      <c r="X779" s="16">
        <f t="shared" si="243"/>
        <v>10790</v>
      </c>
      <c r="AC779" s="18">
        <f t="shared" si="232"/>
        <v>0</v>
      </c>
      <c r="AD779" s="19">
        <f t="shared" si="239"/>
        <v>61000</v>
      </c>
      <c r="AE779" s="21">
        <f t="shared" si="245"/>
        <v>8524.1</v>
      </c>
      <c r="AF779" s="20">
        <f t="shared" si="240"/>
        <v>0</v>
      </c>
      <c r="AG779" s="20">
        <f t="shared" si="241"/>
        <v>0</v>
      </c>
      <c r="AH779" s="20">
        <f t="shared" si="242"/>
        <v>0</v>
      </c>
      <c r="AI779" s="20"/>
      <c r="AJ779" s="20"/>
      <c r="AK779" s="20">
        <f t="shared" si="233"/>
        <v>0</v>
      </c>
      <c r="AL779" s="171"/>
    </row>
    <row r="780" spans="1:38" ht="15.75" customHeight="1" x14ac:dyDescent="0.25">
      <c r="A780" s="3">
        <v>1373</v>
      </c>
      <c r="B780" s="14">
        <f t="shared" si="244"/>
        <v>5</v>
      </c>
      <c r="C780" s="9">
        <f t="shared" si="247"/>
        <v>45177</v>
      </c>
      <c r="D780" s="3" t="str">
        <f t="shared" si="248"/>
        <v>Toyos Pato</v>
      </c>
      <c r="E780" s="14" t="str">
        <f t="shared" si="238"/>
        <v>1373Toyos Pato5</v>
      </c>
      <c r="I780" s="10" t="s">
        <v>1575</v>
      </c>
      <c r="J780" s="14" t="str">
        <f t="shared" si="231"/>
        <v xml:space="preserve"> Service cambio de aceite y filtros. Agregar aceite a la caja de velocidad 75w80 . Cambiar precap lado conductor. Cambiar extremo lado derecho. Control tren delantero. Regular convergencia. (dejar volante derecho)</v>
      </c>
      <c r="L780" s="3">
        <v>1</v>
      </c>
      <c r="M780" s="10" t="s">
        <v>1581</v>
      </c>
      <c r="N780" s="3" t="s">
        <v>208</v>
      </c>
      <c r="Q780" s="7">
        <f>+W780*0.79</f>
        <v>16689.54</v>
      </c>
      <c r="S780" s="8">
        <f t="shared" si="246"/>
        <v>0.2658227848101265</v>
      </c>
      <c r="T780" s="11">
        <v>1</v>
      </c>
      <c r="W780" s="76">
        <v>21126</v>
      </c>
      <c r="X780" s="16">
        <f t="shared" si="243"/>
        <v>21126</v>
      </c>
      <c r="AC780" s="18">
        <f t="shared" si="232"/>
        <v>0</v>
      </c>
      <c r="AD780" s="19">
        <f t="shared" si="239"/>
        <v>61000</v>
      </c>
      <c r="AE780" s="21">
        <f t="shared" si="245"/>
        <v>16689.54</v>
      </c>
      <c r="AF780" s="20">
        <f t="shared" si="240"/>
        <v>0</v>
      </c>
      <c r="AG780" s="20">
        <f t="shared" si="241"/>
        <v>0</v>
      </c>
      <c r="AH780" s="20">
        <f t="shared" si="242"/>
        <v>0</v>
      </c>
      <c r="AI780" s="20"/>
      <c r="AJ780" s="20"/>
      <c r="AK780" s="20">
        <f t="shared" si="233"/>
        <v>0</v>
      </c>
      <c r="AL780" s="171"/>
    </row>
    <row r="781" spans="1:38" ht="15.75" customHeight="1" x14ac:dyDescent="0.25">
      <c r="A781" s="3">
        <v>1373</v>
      </c>
      <c r="B781" s="14">
        <f t="shared" si="244"/>
        <v>6</v>
      </c>
      <c r="C781" s="9">
        <f t="shared" si="247"/>
        <v>45177</v>
      </c>
      <c r="D781" s="3" t="str">
        <f t="shared" si="248"/>
        <v>Toyos Pato</v>
      </c>
      <c r="E781" s="14" t="str">
        <f t="shared" si="238"/>
        <v>1373Toyos Pato6</v>
      </c>
      <c r="J781" s="14" t="str">
        <f t="shared" si="231"/>
        <v xml:space="preserve"> Service cambio de aceite y filtros. Agregar aceite a la caja de velocidad 75w80 . Cambiar precap lado conductor. Cambiar extremo lado derecho. Control tren delantero. Regular convergencia. (dejar volante derecho) </v>
      </c>
      <c r="L781" s="3">
        <v>1</v>
      </c>
      <c r="M781" s="10" t="s">
        <v>728</v>
      </c>
      <c r="N781" s="3" t="s">
        <v>84</v>
      </c>
      <c r="Q781" s="7">
        <v>1527</v>
      </c>
      <c r="S781" s="8">
        <f t="shared" si="246"/>
        <v>1.4230517354289456</v>
      </c>
      <c r="T781" s="11">
        <v>8</v>
      </c>
      <c r="W781" s="76">
        <v>3700</v>
      </c>
      <c r="X781" s="16">
        <f t="shared" si="243"/>
        <v>29600</v>
      </c>
      <c r="AC781" s="18">
        <f t="shared" si="232"/>
        <v>0</v>
      </c>
      <c r="AD781" s="19">
        <f t="shared" si="239"/>
        <v>61000</v>
      </c>
      <c r="AE781" s="21">
        <f t="shared" si="245"/>
        <v>12216</v>
      </c>
      <c r="AF781" s="20">
        <f t="shared" si="240"/>
        <v>0</v>
      </c>
      <c r="AG781" s="20">
        <f t="shared" si="241"/>
        <v>0</v>
      </c>
      <c r="AH781" s="20">
        <f t="shared" si="242"/>
        <v>0</v>
      </c>
      <c r="AI781" s="20"/>
      <c r="AJ781" s="20"/>
      <c r="AK781" s="20">
        <f t="shared" si="233"/>
        <v>0</v>
      </c>
      <c r="AL781" s="171"/>
    </row>
    <row r="782" spans="1:38" ht="15.75" customHeight="1" x14ac:dyDescent="0.25">
      <c r="A782" s="3">
        <v>1373</v>
      </c>
      <c r="B782" s="14">
        <f t="shared" si="244"/>
        <v>7</v>
      </c>
      <c r="C782" s="9">
        <f t="shared" si="247"/>
        <v>45177</v>
      </c>
      <c r="D782" s="3" t="str">
        <f t="shared" si="248"/>
        <v>Toyos Pato</v>
      </c>
      <c r="E782" s="14" t="str">
        <f t="shared" si="238"/>
        <v>1373Toyos Pato7</v>
      </c>
      <c r="J782" s="14" t="str">
        <f t="shared" si="231"/>
        <v xml:space="preserve"> Service cambio de aceite y filtros. Agregar aceite a la caja de velocidad 75w80 . Cambiar precap lado conductor. Cambiar extremo lado derecho. Control tren delantero. Regular convergencia. (dejar volante derecho)  </v>
      </c>
      <c r="L782" s="3">
        <v>1</v>
      </c>
      <c r="M782" s="10" t="s">
        <v>206</v>
      </c>
      <c r="N782" s="3" t="s">
        <v>84</v>
      </c>
      <c r="Q782" s="7">
        <f>+W782*0.8</f>
        <v>5400</v>
      </c>
      <c r="S782" s="8">
        <f t="shared" si="246"/>
        <v>0.25</v>
      </c>
      <c r="T782" s="11">
        <v>1</v>
      </c>
      <c r="W782" s="76">
        <v>6750</v>
      </c>
      <c r="X782" s="16">
        <f t="shared" si="243"/>
        <v>6750</v>
      </c>
      <c r="AC782" s="18">
        <f t="shared" si="232"/>
        <v>0</v>
      </c>
      <c r="AD782" s="19">
        <f t="shared" si="239"/>
        <v>61000</v>
      </c>
      <c r="AE782" s="21">
        <f t="shared" si="245"/>
        <v>5400</v>
      </c>
      <c r="AF782" s="20">
        <f t="shared" si="240"/>
        <v>0</v>
      </c>
      <c r="AG782" s="20">
        <f t="shared" si="241"/>
        <v>0</v>
      </c>
      <c r="AH782" s="20">
        <f t="shared" si="242"/>
        <v>0</v>
      </c>
      <c r="AI782" s="20"/>
      <c r="AJ782" s="20"/>
      <c r="AK782" s="20">
        <f t="shared" si="233"/>
        <v>0</v>
      </c>
      <c r="AL782" s="171"/>
    </row>
    <row r="783" spans="1:38" ht="15.75" customHeight="1" x14ac:dyDescent="0.25">
      <c r="A783" s="3">
        <v>1374</v>
      </c>
      <c r="B783" s="14">
        <f t="shared" si="244"/>
        <v>1</v>
      </c>
      <c r="C783" s="9">
        <v>45177</v>
      </c>
      <c r="D783" s="3" t="s">
        <v>1582</v>
      </c>
      <c r="E783" s="14" t="str">
        <f t="shared" si="238"/>
        <v>1374Juanita1</v>
      </c>
      <c r="G783" s="119" t="s">
        <v>110</v>
      </c>
      <c r="H783" s="119">
        <v>48897</v>
      </c>
      <c r="I783" s="10" t="s">
        <v>121</v>
      </c>
      <c r="J783" s="14" t="str">
        <f t="shared" si="231"/>
        <v>Service cambio de aceite y filtros.</v>
      </c>
      <c r="K783" s="3" t="s">
        <v>1539</v>
      </c>
      <c r="L783" s="3">
        <v>1</v>
      </c>
      <c r="M783" s="10" t="s">
        <v>885</v>
      </c>
      <c r="N783" s="3" t="s">
        <v>84</v>
      </c>
      <c r="Q783" s="7">
        <v>2779</v>
      </c>
      <c r="R783" s="7" t="s">
        <v>1478</v>
      </c>
      <c r="S783" s="8">
        <f t="shared" si="246"/>
        <v>1.878733357322778</v>
      </c>
      <c r="T783" s="11">
        <v>3</v>
      </c>
      <c r="W783" s="76">
        <v>8000</v>
      </c>
      <c r="X783" s="16">
        <f t="shared" si="243"/>
        <v>24000</v>
      </c>
      <c r="Y783" s="3">
        <v>1</v>
      </c>
      <c r="AB783" s="4">
        <v>28500</v>
      </c>
      <c r="AC783" s="18">
        <f t="shared" si="232"/>
        <v>28500</v>
      </c>
      <c r="AD783" s="19">
        <f t="shared" si="239"/>
        <v>28500</v>
      </c>
      <c r="AE783" s="21">
        <f t="shared" si="245"/>
        <v>8337</v>
      </c>
      <c r="AF783" s="20">
        <f t="shared" si="240"/>
        <v>12598</v>
      </c>
      <c r="AG783" s="20">
        <f t="shared" si="241"/>
        <v>43700</v>
      </c>
      <c r="AH783" s="20">
        <f t="shared" si="242"/>
        <v>28500</v>
      </c>
      <c r="AI783" s="20"/>
      <c r="AJ783" s="20"/>
      <c r="AK783" s="20">
        <f t="shared" si="233"/>
        <v>72200</v>
      </c>
      <c r="AL783" s="171"/>
    </row>
    <row r="784" spans="1:38" ht="15.75" customHeight="1" x14ac:dyDescent="0.25">
      <c r="A784" s="3">
        <v>1374</v>
      </c>
      <c r="B784" s="14">
        <f t="shared" si="244"/>
        <v>2</v>
      </c>
      <c r="C784" s="9">
        <f>IF(A784=A783,C783,"")</f>
        <v>45177</v>
      </c>
      <c r="D784" s="3" t="str">
        <f>IF(A784=A783,D783,"")</f>
        <v>Juanita</v>
      </c>
      <c r="E784" s="14" t="str">
        <f t="shared" si="238"/>
        <v>1374Juanita2</v>
      </c>
      <c r="I784" s="10" t="s">
        <v>122</v>
      </c>
      <c r="J784" s="14" t="str">
        <f t="shared" si="231"/>
        <v>Service cambio de aceite y filtros. Control del vehículo.</v>
      </c>
      <c r="L784" s="3">
        <v>1</v>
      </c>
      <c r="M784" s="10" t="s">
        <v>21</v>
      </c>
      <c r="N784" s="3" t="s">
        <v>84</v>
      </c>
      <c r="Q784" s="7">
        <v>2016</v>
      </c>
      <c r="S784" s="8">
        <f t="shared" si="246"/>
        <v>1.2817460317460319</v>
      </c>
      <c r="T784" s="11">
        <v>1</v>
      </c>
      <c r="W784" s="76">
        <v>4600</v>
      </c>
      <c r="X784" s="16">
        <f t="shared" si="243"/>
        <v>4600</v>
      </c>
      <c r="AC784" s="18">
        <f t="shared" si="232"/>
        <v>0</v>
      </c>
      <c r="AD784" s="19">
        <f t="shared" si="239"/>
        <v>28500</v>
      </c>
      <c r="AE784" s="21">
        <f t="shared" si="245"/>
        <v>2016</v>
      </c>
      <c r="AF784" s="20">
        <f t="shared" si="240"/>
        <v>0</v>
      </c>
      <c r="AG784" s="20">
        <f t="shared" si="241"/>
        <v>0</v>
      </c>
      <c r="AH784" s="20">
        <f t="shared" si="242"/>
        <v>0</v>
      </c>
      <c r="AI784" s="20"/>
      <c r="AJ784" s="20"/>
      <c r="AK784" s="20">
        <f t="shared" si="233"/>
        <v>0</v>
      </c>
      <c r="AL784" s="171"/>
    </row>
    <row r="785" spans="1:38" ht="15.75" customHeight="1" x14ac:dyDescent="0.25">
      <c r="A785" s="3">
        <v>1374</v>
      </c>
      <c r="B785" s="14">
        <f t="shared" si="244"/>
        <v>3</v>
      </c>
      <c r="C785" s="9">
        <f>IF(A785=A784,C784,"")</f>
        <v>45177</v>
      </c>
      <c r="D785" s="3" t="str">
        <f>IF(A785=A784,D784,"")</f>
        <v>Juanita</v>
      </c>
      <c r="E785" s="14" t="str">
        <f t="shared" si="238"/>
        <v>1374Juanita3</v>
      </c>
      <c r="J785" s="14" t="str">
        <f t="shared" si="231"/>
        <v xml:space="preserve">Service cambio de aceite y filtros. Control del vehículo. </v>
      </c>
      <c r="L785" s="3">
        <v>1</v>
      </c>
      <c r="M785" s="10" t="s">
        <v>19</v>
      </c>
      <c r="N785" s="3" t="s">
        <v>84</v>
      </c>
      <c r="Q785" s="7">
        <v>2688</v>
      </c>
      <c r="S785" s="8">
        <f t="shared" si="246"/>
        <v>1.7901785714285714</v>
      </c>
      <c r="T785" s="11">
        <v>1</v>
      </c>
      <c r="W785" s="76">
        <v>7500</v>
      </c>
      <c r="X785" s="16">
        <f t="shared" si="243"/>
        <v>7500</v>
      </c>
      <c r="AC785" s="18">
        <f t="shared" si="232"/>
        <v>0</v>
      </c>
      <c r="AD785" s="19">
        <f t="shared" si="239"/>
        <v>28500</v>
      </c>
      <c r="AE785" s="21">
        <f t="shared" si="245"/>
        <v>2688</v>
      </c>
      <c r="AF785" s="20">
        <f t="shared" si="240"/>
        <v>0</v>
      </c>
      <c r="AG785" s="20">
        <f t="shared" si="241"/>
        <v>0</v>
      </c>
      <c r="AH785" s="20">
        <f t="shared" si="242"/>
        <v>0</v>
      </c>
      <c r="AI785" s="20"/>
      <c r="AJ785" s="20"/>
      <c r="AK785" s="20">
        <f t="shared" si="233"/>
        <v>0</v>
      </c>
      <c r="AL785" s="171"/>
    </row>
    <row r="786" spans="1:38" ht="15.75" customHeight="1" x14ac:dyDescent="0.25">
      <c r="A786" s="3">
        <v>1374</v>
      </c>
      <c r="B786" s="14">
        <f t="shared" si="244"/>
        <v>4</v>
      </c>
      <c r="C786" s="9">
        <f>IF(A786=A785,C785,"")</f>
        <v>45177</v>
      </c>
      <c r="D786" s="3" t="str">
        <f>IF(A786=A785,D785,"")</f>
        <v>Juanita</v>
      </c>
      <c r="E786" s="14" t="str">
        <f t="shared" si="238"/>
        <v>1374Juanita4</v>
      </c>
      <c r="J786" s="14" t="str">
        <f t="shared" si="231"/>
        <v xml:space="preserve">Service cambio de aceite y filtros. Control del vehículo.  </v>
      </c>
      <c r="L786" s="3">
        <v>1</v>
      </c>
      <c r="M786" s="10" t="s">
        <v>114</v>
      </c>
      <c r="N786" s="3" t="s">
        <v>84</v>
      </c>
      <c r="Q786" s="7">
        <v>2688</v>
      </c>
      <c r="S786" s="8">
        <f t="shared" si="246"/>
        <v>0.63690476190476186</v>
      </c>
      <c r="T786" s="11">
        <v>1</v>
      </c>
      <c r="W786" s="76">
        <v>4400</v>
      </c>
      <c r="X786" s="16">
        <f t="shared" si="243"/>
        <v>4400</v>
      </c>
      <c r="AC786" s="18">
        <f t="shared" si="232"/>
        <v>0</v>
      </c>
      <c r="AD786" s="19">
        <f t="shared" si="239"/>
        <v>28500</v>
      </c>
      <c r="AE786" s="21">
        <f t="shared" si="245"/>
        <v>2688</v>
      </c>
      <c r="AF786" s="20">
        <f t="shared" si="240"/>
        <v>0</v>
      </c>
      <c r="AG786" s="20">
        <f t="shared" si="241"/>
        <v>0</v>
      </c>
      <c r="AH786" s="20">
        <f t="shared" si="242"/>
        <v>0</v>
      </c>
      <c r="AI786" s="20"/>
      <c r="AJ786" s="20"/>
      <c r="AK786" s="20">
        <f t="shared" si="233"/>
        <v>0</v>
      </c>
      <c r="AL786" s="171"/>
    </row>
    <row r="787" spans="1:38" ht="15.75" customHeight="1" x14ac:dyDescent="0.25">
      <c r="A787" s="3">
        <v>1374</v>
      </c>
      <c r="B787" s="14">
        <f t="shared" si="244"/>
        <v>5</v>
      </c>
      <c r="C787" s="9">
        <f>IF(A787=A786,C786,"")</f>
        <v>45177</v>
      </c>
      <c r="D787" s="3" t="str">
        <f>IF(A787=A786,D786,"")</f>
        <v>Juanita</v>
      </c>
      <c r="E787" s="14" t="str">
        <f t="shared" si="238"/>
        <v>1374Juanita5</v>
      </c>
      <c r="J787" s="14" t="str">
        <f t="shared" si="231"/>
        <v xml:space="preserve">Service cambio de aceite y filtros. Control del vehículo.   </v>
      </c>
      <c r="L787" s="3">
        <v>1</v>
      </c>
      <c r="M787" s="10" t="s">
        <v>115</v>
      </c>
      <c r="N787" s="3" t="s">
        <v>84</v>
      </c>
      <c r="Q787" s="7">
        <v>2427</v>
      </c>
      <c r="S787" s="8">
        <f t="shared" si="246"/>
        <v>0.31850020601565721</v>
      </c>
      <c r="T787" s="11">
        <v>1</v>
      </c>
      <c r="W787" s="76">
        <v>3200</v>
      </c>
      <c r="X787" s="16">
        <f t="shared" si="243"/>
        <v>3200</v>
      </c>
      <c r="AC787" s="18">
        <f t="shared" si="232"/>
        <v>0</v>
      </c>
      <c r="AD787" s="19">
        <f t="shared" si="239"/>
        <v>28500</v>
      </c>
      <c r="AE787" s="21">
        <f t="shared" si="245"/>
        <v>2427</v>
      </c>
      <c r="AF787" s="20">
        <f t="shared" si="240"/>
        <v>0</v>
      </c>
      <c r="AG787" s="20">
        <f t="shared" si="241"/>
        <v>0</v>
      </c>
      <c r="AH787" s="20">
        <f t="shared" si="242"/>
        <v>0</v>
      </c>
      <c r="AI787" s="20"/>
      <c r="AJ787" s="20"/>
      <c r="AK787" s="20">
        <f t="shared" si="233"/>
        <v>0</v>
      </c>
      <c r="AL787" s="171"/>
    </row>
    <row r="788" spans="1:38" ht="15.75" customHeight="1" x14ac:dyDescent="0.25">
      <c r="A788" s="3">
        <v>1375</v>
      </c>
      <c r="B788" s="14">
        <f t="shared" si="244"/>
        <v>1</v>
      </c>
      <c r="C788" s="9">
        <v>45177</v>
      </c>
      <c r="D788" s="3" t="s">
        <v>322</v>
      </c>
      <c r="E788" s="14" t="str">
        <f t="shared" si="238"/>
        <v>1375Dimarco Sebastian1</v>
      </c>
      <c r="G788" s="119" t="s">
        <v>723</v>
      </c>
      <c r="I788" s="10" t="s">
        <v>1591</v>
      </c>
      <c r="J788" s="14" t="str">
        <f t="shared" si="231"/>
        <v>Sacar cable selector de cambio, lubricar y colocar.</v>
      </c>
      <c r="K788" s="3" t="s">
        <v>1539</v>
      </c>
      <c r="L788" s="3">
        <v>1</v>
      </c>
      <c r="R788" s="7" t="s">
        <v>1479</v>
      </c>
      <c r="S788" s="8"/>
      <c r="W788" s="76"/>
      <c r="X788" s="16">
        <f t="shared" si="243"/>
        <v>0</v>
      </c>
      <c r="Y788" s="3">
        <v>1</v>
      </c>
      <c r="AB788" s="4">
        <v>15000</v>
      </c>
      <c r="AC788" s="18">
        <f t="shared" si="232"/>
        <v>15000</v>
      </c>
      <c r="AD788" s="19">
        <f t="shared" si="239"/>
        <v>15000</v>
      </c>
      <c r="AE788" s="21">
        <f t="shared" si="245"/>
        <v>0</v>
      </c>
      <c r="AF788" s="20">
        <f t="shared" si="240"/>
        <v>0</v>
      </c>
      <c r="AG788" s="20">
        <f t="shared" si="241"/>
        <v>0</v>
      </c>
      <c r="AH788" s="20">
        <f t="shared" si="242"/>
        <v>15000</v>
      </c>
      <c r="AI788" s="20"/>
      <c r="AJ788" s="20"/>
      <c r="AK788" s="20">
        <f t="shared" si="233"/>
        <v>15000</v>
      </c>
      <c r="AL788" s="171"/>
    </row>
    <row r="789" spans="1:38" ht="15.75" customHeight="1" x14ac:dyDescent="0.25">
      <c r="A789" s="3">
        <v>1375</v>
      </c>
      <c r="B789" s="14">
        <f t="shared" si="244"/>
        <v>2</v>
      </c>
      <c r="C789" s="9">
        <v>45177</v>
      </c>
      <c r="D789" s="3" t="str">
        <f>IF(A789=A788,D788,"")</f>
        <v>Dimarco Sebastian</v>
      </c>
      <c r="E789" s="14" t="str">
        <f t="shared" si="238"/>
        <v>1375Dimarco Sebastian2</v>
      </c>
      <c r="I789" s="10" t="s">
        <v>1592</v>
      </c>
      <c r="J789" s="14" t="str">
        <f t="shared" si="231"/>
        <v>Sacar cable selector de cambio, lubricar y colocar. Previo a eso sacar chapón deflector de escape, desarmar</v>
      </c>
      <c r="L789" s="3">
        <v>1</v>
      </c>
      <c r="S789" s="8"/>
      <c r="W789" s="76"/>
      <c r="X789" s="16">
        <f t="shared" si="243"/>
        <v>0</v>
      </c>
      <c r="AC789" s="18">
        <f t="shared" si="232"/>
        <v>0</v>
      </c>
      <c r="AD789" s="19">
        <f t="shared" si="239"/>
        <v>15000</v>
      </c>
      <c r="AE789" s="21">
        <f t="shared" si="245"/>
        <v>0</v>
      </c>
      <c r="AF789" s="20">
        <f t="shared" si="240"/>
        <v>0</v>
      </c>
      <c r="AG789" s="20">
        <f t="shared" si="241"/>
        <v>0</v>
      </c>
      <c r="AH789" s="20">
        <f t="shared" si="242"/>
        <v>0</v>
      </c>
      <c r="AI789" s="20"/>
      <c r="AJ789" s="20"/>
      <c r="AK789" s="20">
        <f t="shared" si="233"/>
        <v>0</v>
      </c>
      <c r="AL789" s="171"/>
    </row>
    <row r="790" spans="1:38" ht="15.75" customHeight="1" x14ac:dyDescent="0.25">
      <c r="A790" s="3">
        <v>1375</v>
      </c>
      <c r="B790" s="14">
        <f t="shared" si="244"/>
        <v>3</v>
      </c>
      <c r="C790" s="9">
        <f>IF(A790=A789,C789,"")</f>
        <v>45177</v>
      </c>
      <c r="D790" s="3" t="str">
        <f>IF(A790=A789,D789,"")</f>
        <v>Dimarco Sebastian</v>
      </c>
      <c r="E790" s="14" t="str">
        <f t="shared" si="238"/>
        <v>1375Dimarco Sebastian3</v>
      </c>
      <c r="I790" s="10" t="s">
        <v>1593</v>
      </c>
      <c r="J790" s="14" t="str">
        <f t="shared" si="231"/>
        <v>Sacar cable selector de cambio, lubricar y colocar. Previo a eso sacar chapón deflector de escape, desarmar parte de base de palanca de cambio para sacar cambio.</v>
      </c>
      <c r="L790" s="3">
        <v>1</v>
      </c>
      <c r="S790" s="8"/>
      <c r="W790" s="76"/>
      <c r="X790" s="16">
        <f t="shared" si="243"/>
        <v>0</v>
      </c>
      <c r="AC790" s="18">
        <f t="shared" si="232"/>
        <v>0</v>
      </c>
      <c r="AD790" s="19">
        <f t="shared" si="239"/>
        <v>15000</v>
      </c>
      <c r="AE790" s="21">
        <f t="shared" si="245"/>
        <v>0</v>
      </c>
      <c r="AF790" s="20">
        <f t="shared" si="240"/>
        <v>0</v>
      </c>
      <c r="AG790" s="20">
        <f t="shared" si="241"/>
        <v>0</v>
      </c>
      <c r="AH790" s="20">
        <f t="shared" si="242"/>
        <v>0</v>
      </c>
      <c r="AI790" s="20"/>
      <c r="AJ790" s="20"/>
      <c r="AK790" s="20">
        <f t="shared" si="233"/>
        <v>0</v>
      </c>
      <c r="AL790" s="171"/>
    </row>
    <row r="791" spans="1:38" ht="15.75" customHeight="1" x14ac:dyDescent="0.25">
      <c r="A791" s="3">
        <v>1376</v>
      </c>
      <c r="B791" s="14">
        <f t="shared" si="244"/>
        <v>1</v>
      </c>
      <c r="C791" s="9">
        <v>45180</v>
      </c>
      <c r="D791" s="3" t="s">
        <v>1594</v>
      </c>
      <c r="E791" s="14" t="str">
        <f t="shared" si="238"/>
        <v>1376Schefer Alberto1</v>
      </c>
      <c r="G791" s="119" t="s">
        <v>1103</v>
      </c>
      <c r="H791" s="119">
        <v>100902</v>
      </c>
      <c r="I791" s="10" t="s">
        <v>1613</v>
      </c>
      <c r="J791" s="14" t="str">
        <f t="shared" si="231"/>
        <v>Desarmar distribución completa, cambiar kit, bomba de agua, armado total puesta a punto.</v>
      </c>
      <c r="L791" s="3">
        <v>1</v>
      </c>
      <c r="S791" s="8"/>
      <c r="W791" s="76"/>
      <c r="X791" s="16">
        <f t="shared" si="243"/>
        <v>0</v>
      </c>
      <c r="AC791" s="18">
        <f t="shared" si="232"/>
        <v>0</v>
      </c>
      <c r="AD791" s="19">
        <f t="shared" si="239"/>
        <v>0</v>
      </c>
      <c r="AE791" s="21">
        <f t="shared" si="245"/>
        <v>0</v>
      </c>
      <c r="AF791" s="20">
        <f t="shared" si="240"/>
        <v>159655.44999999998</v>
      </c>
      <c r="AG791" s="20">
        <f t="shared" si="241"/>
        <v>241600</v>
      </c>
      <c r="AH791" s="20">
        <f t="shared" si="242"/>
        <v>70000</v>
      </c>
      <c r="AI791" s="20"/>
      <c r="AJ791" s="20"/>
      <c r="AK791" s="20">
        <f t="shared" si="233"/>
        <v>311600</v>
      </c>
      <c r="AL791" s="171"/>
    </row>
    <row r="792" spans="1:38" ht="15.75" customHeight="1" x14ac:dyDescent="0.25">
      <c r="A792" s="3">
        <v>1376</v>
      </c>
      <c r="B792" s="14">
        <f t="shared" si="244"/>
        <v>2</v>
      </c>
      <c r="C792" s="9">
        <v>45180</v>
      </c>
      <c r="D792" s="3" t="s">
        <v>1594</v>
      </c>
      <c r="E792" s="14" t="str">
        <f t="shared" si="238"/>
        <v>1376Schefer Alberto2</v>
      </c>
      <c r="I792" s="10" t="s">
        <v>1614</v>
      </c>
      <c r="J792" s="14" t="str">
        <f t="shared" si="231"/>
        <v>Desarmar distribución completa, cambiar kit, bomba de agua, armado total puesta a punto. Sacar radiador de agua hidrolavar armado total, cambio líquido refrigerante, cambiar poleas tensoras acanaladas, polea tensora fija superior y correa poliv.</v>
      </c>
      <c r="L792" s="3">
        <v>1</v>
      </c>
      <c r="M792" s="10" t="s">
        <v>1597</v>
      </c>
      <c r="N792" s="3" t="s">
        <v>101</v>
      </c>
      <c r="Q792" s="7">
        <f>+W792*0.8</f>
        <v>62400</v>
      </c>
      <c r="S792" s="8">
        <f>+(W792-Q792)/Q792</f>
        <v>0.25</v>
      </c>
      <c r="T792" s="11">
        <v>1</v>
      </c>
      <c r="W792" s="76">
        <v>78000</v>
      </c>
      <c r="X792" s="16">
        <f t="shared" si="243"/>
        <v>78000</v>
      </c>
      <c r="Y792" s="3">
        <v>1</v>
      </c>
      <c r="AB792" s="4">
        <v>70000</v>
      </c>
      <c r="AC792" s="18">
        <f t="shared" si="232"/>
        <v>70000</v>
      </c>
      <c r="AD792" s="19">
        <f t="shared" si="239"/>
        <v>70000</v>
      </c>
      <c r="AE792" s="21">
        <f t="shared" si="245"/>
        <v>62400</v>
      </c>
      <c r="AF792" s="20">
        <f t="shared" si="240"/>
        <v>0</v>
      </c>
      <c r="AG792" s="20">
        <f t="shared" si="241"/>
        <v>0</v>
      </c>
      <c r="AH792" s="20">
        <f t="shared" si="242"/>
        <v>0</v>
      </c>
      <c r="AI792" s="20"/>
      <c r="AJ792" s="20"/>
      <c r="AK792" s="20">
        <f t="shared" si="233"/>
        <v>0</v>
      </c>
      <c r="AL792" s="171"/>
    </row>
    <row r="793" spans="1:38" ht="15.75" customHeight="1" x14ac:dyDescent="0.25">
      <c r="A793" s="3">
        <v>1376</v>
      </c>
      <c r="B793" s="14">
        <f t="shared" si="244"/>
        <v>3</v>
      </c>
      <c r="C793" s="9">
        <f t="shared" ref="C793:C798" si="249">IF(A793=A792,C792,"")</f>
        <v>45180</v>
      </c>
      <c r="D793" s="3" t="str">
        <f t="shared" ref="D793:D798" si="250">IF(A793=A792,D792,"")</f>
        <v>Schefer Alberto</v>
      </c>
      <c r="E793" s="14" t="str">
        <f t="shared" si="238"/>
        <v>1376Schefer Alberto3</v>
      </c>
      <c r="I793" s="10" t="s">
        <v>1615</v>
      </c>
      <c r="J793" s="14" t="str">
        <f t="shared" si="231"/>
        <v>Desarmar distribución completa, cambiar kit, bomba de agua, armado total puesta a punto. Sacar radiador de agua hidrolavar armado total, cambio líquido refrigerante, cambiar poleas tensoras acanaladas, polea tensora fija superior y correa poliv. Service cambio de aceite y filtros, control general del vehículo regulación de cintas traseras de freno. Controlar niveles de aceite diferenciales delantero y trasero cpmpletar nive y caja velocidad y de transferencia.</v>
      </c>
      <c r="L793" s="3">
        <v>1</v>
      </c>
      <c r="M793" s="10" t="s">
        <v>693</v>
      </c>
      <c r="N793" s="3" t="s">
        <v>101</v>
      </c>
      <c r="Q793" s="7">
        <f>+W793*0.8</f>
        <v>43200</v>
      </c>
      <c r="S793" s="8">
        <f>+(W793-Q793)/Q793</f>
        <v>0.25</v>
      </c>
      <c r="T793" s="11">
        <v>1</v>
      </c>
      <c r="W793" s="76">
        <v>54000</v>
      </c>
      <c r="X793" s="16">
        <v>54000</v>
      </c>
      <c r="AC793" s="18">
        <f t="shared" si="232"/>
        <v>0</v>
      </c>
      <c r="AD793" s="19">
        <f t="shared" si="239"/>
        <v>70000</v>
      </c>
      <c r="AE793" s="21">
        <f t="shared" si="245"/>
        <v>43200</v>
      </c>
      <c r="AF793" s="20">
        <f t="shared" si="240"/>
        <v>0</v>
      </c>
      <c r="AG793" s="20">
        <f t="shared" si="241"/>
        <v>0</v>
      </c>
      <c r="AH793" s="20">
        <f t="shared" si="242"/>
        <v>0</v>
      </c>
      <c r="AI793" s="20"/>
      <c r="AJ793" s="20"/>
      <c r="AK793" s="20">
        <f t="shared" si="233"/>
        <v>0</v>
      </c>
      <c r="AL793" s="171"/>
    </row>
    <row r="794" spans="1:38" ht="15.75" customHeight="1" x14ac:dyDescent="0.25">
      <c r="A794" s="3">
        <v>1376</v>
      </c>
      <c r="B794" s="14">
        <f t="shared" si="244"/>
        <v>4</v>
      </c>
      <c r="C794" s="9">
        <f t="shared" si="249"/>
        <v>45180</v>
      </c>
      <c r="D794" s="3" t="str">
        <f t="shared" si="250"/>
        <v>Schefer Alberto</v>
      </c>
      <c r="E794" s="14" t="str">
        <f t="shared" si="238"/>
        <v>1376Schefer Alberto4</v>
      </c>
      <c r="J794" s="14" t="str">
        <f t="shared" si="231"/>
        <v xml:space="preserve">Desarmar distribución completa, cambiar kit, bomba de agua, armado total puesta a punto. Sacar radiador de agua hidrolavar armado total, cambio líquido refrigerante, cambiar poleas tensoras acanaladas, polea tensora fija superior y correa poliv. Service cambio de aceite y filtros, control general del vehículo regulación de cintas traseras de freno. Controlar niveles de aceite diferenciales delantero y trasero cpmpletar nive y caja velocidad y de transferencia. </v>
      </c>
      <c r="L794" s="3">
        <v>1</v>
      </c>
      <c r="M794" s="10" t="s">
        <v>198</v>
      </c>
      <c r="N794" s="3" t="s">
        <v>101</v>
      </c>
      <c r="Q794" s="7">
        <f>+W794*0.8</f>
        <v>19200</v>
      </c>
      <c r="S794" s="8">
        <f>+(W794-Q794)/Q794</f>
        <v>0.25</v>
      </c>
      <c r="T794" s="11">
        <v>1</v>
      </c>
      <c r="W794" s="76">
        <v>24000</v>
      </c>
      <c r="X794" s="16">
        <v>24000</v>
      </c>
      <c r="AC794" s="18">
        <f t="shared" si="232"/>
        <v>0</v>
      </c>
      <c r="AD794" s="19">
        <f t="shared" si="239"/>
        <v>70000</v>
      </c>
      <c r="AE794" s="21">
        <f t="shared" si="245"/>
        <v>19200</v>
      </c>
      <c r="AF794" s="20">
        <f t="shared" si="240"/>
        <v>0</v>
      </c>
      <c r="AG794" s="20">
        <f t="shared" si="241"/>
        <v>0</v>
      </c>
      <c r="AH794" s="20">
        <f t="shared" si="242"/>
        <v>0</v>
      </c>
      <c r="AI794" s="20"/>
      <c r="AJ794" s="20"/>
      <c r="AK794" s="20">
        <f t="shared" si="233"/>
        <v>0</v>
      </c>
      <c r="AL794" s="171"/>
    </row>
    <row r="795" spans="1:38" ht="15.75" customHeight="1" x14ac:dyDescent="0.25">
      <c r="A795" s="3">
        <v>1376</v>
      </c>
      <c r="B795" s="14">
        <f t="shared" si="244"/>
        <v>5</v>
      </c>
      <c r="C795" s="9">
        <f t="shared" si="249"/>
        <v>45180</v>
      </c>
      <c r="D795" s="3" t="str">
        <f t="shared" si="250"/>
        <v>Schefer Alberto</v>
      </c>
      <c r="E795" s="14" t="str">
        <f t="shared" si="238"/>
        <v>1376Schefer Alberto5</v>
      </c>
      <c r="J795" s="14" t="str">
        <f t="shared" si="231"/>
        <v xml:space="preserve">Desarmar distribución completa, cambiar kit, bomba de agua, armado total puesta a punto. Sacar radiador de agua hidrolavar armado total, cambio líquido refrigerante, cambiar poleas tensoras acanaladas, polea tensora fija superior y correa poliv. Service cambio de aceite y filtros, control general del vehículo regulación de cintas traseras de freno. Controlar niveles de aceite diferenciales delantero y trasero cpmpletar nive y caja velocidad y de transferencia.  </v>
      </c>
      <c r="L795" s="3">
        <v>1</v>
      </c>
      <c r="M795" s="10" t="s">
        <v>736</v>
      </c>
      <c r="N795" s="3" t="s">
        <v>84</v>
      </c>
      <c r="Q795" s="7">
        <v>2411.4499999999998</v>
      </c>
      <c r="S795" s="8">
        <f>+(W795-Q795)/Q795</f>
        <v>2.483381368056564</v>
      </c>
      <c r="T795" s="11">
        <v>1</v>
      </c>
      <c r="W795" s="76">
        <v>8400</v>
      </c>
      <c r="X795" s="16">
        <v>8400</v>
      </c>
      <c r="AC795" s="18">
        <f t="shared" si="232"/>
        <v>0</v>
      </c>
      <c r="AD795" s="19">
        <f t="shared" si="239"/>
        <v>70000</v>
      </c>
      <c r="AE795" s="21">
        <f t="shared" si="245"/>
        <v>2411.4499999999998</v>
      </c>
      <c r="AF795" s="20">
        <f t="shared" si="240"/>
        <v>0</v>
      </c>
      <c r="AG795" s="20">
        <f t="shared" si="241"/>
        <v>0</v>
      </c>
      <c r="AH795" s="20">
        <f t="shared" si="242"/>
        <v>0</v>
      </c>
      <c r="AI795" s="20"/>
      <c r="AJ795" s="20"/>
      <c r="AK795" s="20">
        <f t="shared" si="233"/>
        <v>0</v>
      </c>
      <c r="AL795" s="171"/>
    </row>
    <row r="796" spans="1:38" ht="15.75" customHeight="1" x14ac:dyDescent="0.25">
      <c r="A796" s="3">
        <v>1376</v>
      </c>
      <c r="B796" s="14">
        <f t="shared" si="244"/>
        <v>6</v>
      </c>
      <c r="C796" s="9">
        <f t="shared" si="249"/>
        <v>45180</v>
      </c>
      <c r="D796" s="3" t="str">
        <f t="shared" si="250"/>
        <v>Schefer Alberto</v>
      </c>
      <c r="E796" s="14" t="str">
        <f t="shared" si="238"/>
        <v>1376Schefer Alberto6</v>
      </c>
      <c r="J796" s="14" t="str">
        <f t="shared" si="231"/>
        <v xml:space="preserve">Desarmar distribución completa, cambiar kit, bomba de agua, armado total puesta a punto. Sacar radiador de agua hidrolavar armado total, cambio líquido refrigerante, cambiar poleas tensoras acanaladas, polea tensora fija superior y correa poliv. Service cambio de aceite y filtros, control general del vehículo regulación de cintas traseras de freno. Controlar niveles de aceite diferenciales delantero y trasero cpmpletar nive y caja velocidad y de transferencia.   </v>
      </c>
      <c r="L796" s="3">
        <v>1</v>
      </c>
      <c r="M796" s="10" t="s">
        <v>1598</v>
      </c>
      <c r="N796" s="3" t="s">
        <v>84</v>
      </c>
      <c r="Q796" s="7">
        <f>+W796/(1+S796)</f>
        <v>12333.333333333334</v>
      </c>
      <c r="S796" s="8">
        <v>0.2</v>
      </c>
      <c r="T796" s="11">
        <v>1</v>
      </c>
      <c r="W796" s="76">
        <v>14800</v>
      </c>
      <c r="X796" s="16">
        <f t="shared" ref="X796:X859" si="251">W796*T796</f>
        <v>14800</v>
      </c>
      <c r="AC796" s="18">
        <f t="shared" si="232"/>
        <v>0</v>
      </c>
      <c r="AD796" s="19">
        <f t="shared" si="239"/>
        <v>70000</v>
      </c>
      <c r="AE796" s="21">
        <f t="shared" si="245"/>
        <v>12333.333333333334</v>
      </c>
      <c r="AF796" s="20">
        <f t="shared" si="240"/>
        <v>0</v>
      </c>
      <c r="AG796" s="20">
        <f t="shared" si="241"/>
        <v>0</v>
      </c>
      <c r="AH796" s="20">
        <f t="shared" si="242"/>
        <v>0</v>
      </c>
      <c r="AI796" s="20"/>
      <c r="AJ796" s="20"/>
      <c r="AK796" s="20">
        <f t="shared" si="233"/>
        <v>0</v>
      </c>
      <c r="AL796" s="171"/>
    </row>
    <row r="797" spans="1:38" ht="15.75" customHeight="1" x14ac:dyDescent="0.25">
      <c r="A797" s="3">
        <v>1376</v>
      </c>
      <c r="B797" s="14">
        <f t="shared" si="244"/>
        <v>7</v>
      </c>
      <c r="C797" s="9">
        <f t="shared" si="249"/>
        <v>45180</v>
      </c>
      <c r="D797" s="3" t="str">
        <f t="shared" si="250"/>
        <v>Schefer Alberto</v>
      </c>
      <c r="E797" s="14" t="str">
        <f t="shared" si="238"/>
        <v>1376Schefer Alberto7</v>
      </c>
      <c r="J797" s="14" t="str">
        <f t="shared" si="231"/>
        <v xml:space="preserve">Desarmar distribución completa, cambiar kit, bomba de agua, armado total puesta a punto. Sacar radiador de agua hidrolavar armado total, cambio líquido refrigerante, cambiar poleas tensoras acanaladas, polea tensora fija superior y correa poliv. Service cambio de aceite y filtros, control general del vehículo regulación de cintas traseras de freno. Controlar niveles de aceite diferenciales delantero y trasero cpmpletar nive y caja velocidad y de transferencia.    </v>
      </c>
      <c r="L797" s="3">
        <v>1</v>
      </c>
      <c r="M797" s="10" t="s">
        <v>1599</v>
      </c>
      <c r="N797" s="3" t="s">
        <v>84</v>
      </c>
      <c r="Q797" s="7">
        <f>+W797/(1+S797)</f>
        <v>8291.6666666666679</v>
      </c>
      <c r="S797" s="8">
        <v>0.2</v>
      </c>
      <c r="T797" s="11">
        <v>2</v>
      </c>
      <c r="W797" s="76">
        <v>9950</v>
      </c>
      <c r="X797" s="16">
        <f t="shared" si="251"/>
        <v>19900</v>
      </c>
      <c r="AC797" s="18">
        <f t="shared" si="232"/>
        <v>0</v>
      </c>
      <c r="AD797" s="19">
        <f t="shared" si="239"/>
        <v>70000</v>
      </c>
      <c r="AE797" s="21">
        <f t="shared" si="245"/>
        <v>16583.333333333336</v>
      </c>
      <c r="AF797" s="20">
        <f t="shared" si="240"/>
        <v>0</v>
      </c>
      <c r="AG797" s="20">
        <f t="shared" si="241"/>
        <v>0</v>
      </c>
      <c r="AH797" s="20">
        <f t="shared" si="242"/>
        <v>0</v>
      </c>
      <c r="AI797" s="20"/>
      <c r="AJ797" s="20"/>
      <c r="AK797" s="20">
        <f t="shared" si="233"/>
        <v>0</v>
      </c>
      <c r="AL797" s="171"/>
    </row>
    <row r="798" spans="1:38" ht="15.75" customHeight="1" x14ac:dyDescent="0.25">
      <c r="A798" s="3">
        <v>1376</v>
      </c>
      <c r="B798" s="14">
        <f t="shared" si="244"/>
        <v>8</v>
      </c>
      <c r="C798" s="9">
        <f t="shared" si="249"/>
        <v>45180</v>
      </c>
      <c r="D798" s="3" t="str">
        <f t="shared" si="250"/>
        <v>Schefer Alberto</v>
      </c>
      <c r="E798" s="14" t="str">
        <f t="shared" si="238"/>
        <v>1376Schefer Alberto8</v>
      </c>
      <c r="J798" s="14" t="str">
        <f t="shared" si="231"/>
        <v xml:space="preserve">Desarmar distribución completa, cambiar kit, bomba de agua, armado total puesta a punto. Sacar radiador de agua hidrolavar armado total, cambio líquido refrigerante, cambiar poleas tensoras acanaladas, polea tensora fija superior y correa poliv. Service cambio de aceite y filtros, control general del vehículo regulación de cintas traseras de freno. Controlar niveles de aceite diferenciales delantero y trasero cpmpletar nive y caja velocidad y de transferencia.     </v>
      </c>
      <c r="L798" s="3">
        <v>1</v>
      </c>
      <c r="M798" s="10" t="s">
        <v>918</v>
      </c>
      <c r="N798" s="3" t="s">
        <v>84</v>
      </c>
      <c r="Q798" s="7">
        <v>9819</v>
      </c>
      <c r="S798" s="8">
        <f>+(W798-Q798)/Q798</f>
        <v>3.0737345961910583</v>
      </c>
      <c r="T798" s="11">
        <v>1</v>
      </c>
      <c r="W798" s="76">
        <v>40000</v>
      </c>
      <c r="X798" s="16">
        <f t="shared" si="251"/>
        <v>40000</v>
      </c>
      <c r="AC798" s="18">
        <f t="shared" si="232"/>
        <v>0</v>
      </c>
      <c r="AD798" s="19">
        <f t="shared" si="239"/>
        <v>70000</v>
      </c>
      <c r="AE798" s="21">
        <f t="shared" si="245"/>
        <v>9819</v>
      </c>
      <c r="AF798" s="20">
        <f t="shared" si="240"/>
        <v>0</v>
      </c>
      <c r="AG798" s="20">
        <f t="shared" si="241"/>
        <v>0</v>
      </c>
      <c r="AH798" s="20">
        <f t="shared" si="242"/>
        <v>0</v>
      </c>
      <c r="AI798" s="20"/>
      <c r="AJ798" s="20"/>
      <c r="AK798" s="20">
        <f t="shared" si="233"/>
        <v>0</v>
      </c>
      <c r="AL798" s="171"/>
    </row>
    <row r="799" spans="1:38" ht="15.75" customHeight="1" x14ac:dyDescent="0.25">
      <c r="A799" s="3">
        <v>1376</v>
      </c>
      <c r="B799" s="14">
        <f t="shared" si="244"/>
        <v>9</v>
      </c>
      <c r="C799" s="9">
        <v>45181</v>
      </c>
      <c r="D799" s="3" t="s">
        <v>1594</v>
      </c>
      <c r="E799" s="14" t="str">
        <f t="shared" si="238"/>
        <v>1376Schefer Alberto9</v>
      </c>
      <c r="J799" s="14" t="str">
        <f t="shared" si="231"/>
        <v xml:space="preserve">Desarmar distribución completa, cambiar kit, bomba de agua, armado total puesta a punto. Sacar radiador de agua hidrolavar armado total, cambio líquido refrigerante, cambiar poleas tensoras acanaladas, polea tensora fija superior y correa poliv. Service cambio de aceite y filtros, control general del vehículo regulación de cintas traseras de freno. Controlar niveles de aceite diferenciales delantero y trasero cpmpletar nive y caja velocidad y de transferencia.      </v>
      </c>
      <c r="L799" s="3">
        <v>1</v>
      </c>
      <c r="M799" s="10" t="s">
        <v>1612</v>
      </c>
      <c r="N799" s="3" t="s">
        <v>101</v>
      </c>
      <c r="Q799" s="7">
        <f>+W799*0.8</f>
        <v>2000</v>
      </c>
      <c r="S799" s="8">
        <f>+(W799-Q799)/Q799</f>
        <v>0.25</v>
      </c>
      <c r="T799" s="11">
        <v>1</v>
      </c>
      <c r="W799" s="76">
        <v>2500</v>
      </c>
      <c r="X799" s="16">
        <f t="shared" si="251"/>
        <v>2500</v>
      </c>
      <c r="AC799" s="18">
        <f t="shared" si="232"/>
        <v>0</v>
      </c>
      <c r="AD799" s="19">
        <f t="shared" si="239"/>
        <v>70000</v>
      </c>
      <c r="AE799" s="21">
        <f t="shared" si="245"/>
        <v>2000</v>
      </c>
      <c r="AF799" s="20">
        <f t="shared" si="240"/>
        <v>0</v>
      </c>
      <c r="AG799" s="20">
        <f t="shared" si="241"/>
        <v>0</v>
      </c>
      <c r="AH799" s="20">
        <f t="shared" si="242"/>
        <v>0</v>
      </c>
      <c r="AI799" s="20"/>
      <c r="AJ799" s="20"/>
      <c r="AK799" s="20">
        <f t="shared" si="233"/>
        <v>0</v>
      </c>
      <c r="AL799" s="171"/>
    </row>
    <row r="800" spans="1:38" ht="15.75" customHeight="1" x14ac:dyDescent="0.25">
      <c r="A800" s="3">
        <v>1377</v>
      </c>
      <c r="B800" s="14">
        <f t="shared" si="244"/>
        <v>1</v>
      </c>
      <c r="C800" s="9">
        <v>45180</v>
      </c>
      <c r="D800" s="3" t="s">
        <v>774</v>
      </c>
      <c r="E800" s="14" t="str">
        <f t="shared" si="238"/>
        <v>1377Guerrieri Gladys1</v>
      </c>
      <c r="F800" s="119" t="s">
        <v>776</v>
      </c>
      <c r="G800" s="119" t="s">
        <v>775</v>
      </c>
      <c r="H800" s="119">
        <v>44643</v>
      </c>
      <c r="I800" s="10" t="s">
        <v>1595</v>
      </c>
      <c r="J800" s="14" t="str">
        <f t="shared" si="231"/>
        <v>Scanear vehículo, cambiar bujías de encendido.</v>
      </c>
      <c r="K800" s="3" t="s">
        <v>1539</v>
      </c>
      <c r="L800" s="3">
        <v>1</v>
      </c>
      <c r="M800" s="10" t="s">
        <v>700</v>
      </c>
      <c r="N800" s="3" t="s">
        <v>101</v>
      </c>
      <c r="Q800" s="7">
        <f>+W800*0.8</f>
        <v>3360</v>
      </c>
      <c r="R800" s="7" t="s">
        <v>1479</v>
      </c>
      <c r="S800" s="8">
        <f>+(W800-Q800)/Q800</f>
        <v>0.25</v>
      </c>
      <c r="T800" s="11">
        <v>4</v>
      </c>
      <c r="W800" s="76">
        <v>4200</v>
      </c>
      <c r="X800" s="16">
        <f t="shared" si="251"/>
        <v>16800</v>
      </c>
      <c r="Y800" s="3">
        <v>1</v>
      </c>
      <c r="AB800" s="4">
        <v>5000</v>
      </c>
      <c r="AC800" s="18">
        <f t="shared" si="232"/>
        <v>5000</v>
      </c>
      <c r="AD800" s="19">
        <f t="shared" si="239"/>
        <v>5000</v>
      </c>
      <c r="AE800" s="21">
        <f t="shared" si="245"/>
        <v>13440</v>
      </c>
      <c r="AF800" s="20">
        <f t="shared" si="240"/>
        <v>3360</v>
      </c>
      <c r="AG800" s="20">
        <f t="shared" si="241"/>
        <v>16800</v>
      </c>
      <c r="AH800" s="20">
        <f t="shared" si="242"/>
        <v>5000</v>
      </c>
      <c r="AI800" s="20"/>
      <c r="AJ800" s="20"/>
      <c r="AK800" s="20">
        <f t="shared" si="233"/>
        <v>21800</v>
      </c>
      <c r="AL800" s="171"/>
    </row>
    <row r="801" spans="1:38" ht="15.75" customHeight="1" x14ac:dyDescent="0.25">
      <c r="A801" s="3">
        <v>1377</v>
      </c>
      <c r="B801" s="14">
        <f t="shared" si="244"/>
        <v>2</v>
      </c>
      <c r="C801" s="9">
        <f>IF(A801=A800,C800,"")</f>
        <v>45180</v>
      </c>
      <c r="D801" s="3" t="str">
        <f>IF(A801=A800,D800,"")</f>
        <v>Guerrieri Gladys</v>
      </c>
      <c r="E801" s="14" t="str">
        <f t="shared" si="238"/>
        <v>1377Guerrieri Gladys2</v>
      </c>
      <c r="I801" s="10" t="s">
        <v>1596</v>
      </c>
      <c r="J801" s="14" t="str">
        <f t="shared" si="231"/>
        <v>Scanear vehículo, cambiar bujías de encendido. Aislar capuchones de bobina de encendido.</v>
      </c>
      <c r="L801" s="3">
        <v>1</v>
      </c>
      <c r="S801" s="8"/>
      <c r="W801" s="76"/>
      <c r="X801" s="16">
        <f t="shared" si="251"/>
        <v>0</v>
      </c>
      <c r="AC801" s="18">
        <f t="shared" si="232"/>
        <v>0</v>
      </c>
      <c r="AD801" s="19">
        <f t="shared" si="239"/>
        <v>5000</v>
      </c>
      <c r="AE801" s="21">
        <f t="shared" si="245"/>
        <v>0</v>
      </c>
      <c r="AF801" s="20">
        <f t="shared" si="240"/>
        <v>0</v>
      </c>
      <c r="AG801" s="20">
        <f t="shared" si="241"/>
        <v>0</v>
      </c>
      <c r="AH801" s="20">
        <f t="shared" si="242"/>
        <v>0</v>
      </c>
      <c r="AI801" s="20"/>
      <c r="AJ801" s="20"/>
      <c r="AK801" s="20">
        <f t="shared" si="233"/>
        <v>0</v>
      </c>
      <c r="AL801" s="171"/>
    </row>
    <row r="802" spans="1:38" ht="15.75" customHeight="1" x14ac:dyDescent="0.25">
      <c r="A802" s="3">
        <v>1378</v>
      </c>
      <c r="B802" s="14">
        <f t="shared" si="244"/>
        <v>1</v>
      </c>
      <c r="C802" s="9">
        <v>45180</v>
      </c>
      <c r="D802" s="3" t="s">
        <v>116</v>
      </c>
      <c r="E802" s="14" t="str">
        <f t="shared" si="238"/>
        <v>1378Transporte Palloni1</v>
      </c>
      <c r="F802" s="119" t="s">
        <v>1331</v>
      </c>
      <c r="G802" s="119" t="s">
        <v>1318</v>
      </c>
      <c r="H802" s="119">
        <v>236200</v>
      </c>
      <c r="I802" s="10" t="s">
        <v>1600</v>
      </c>
      <c r="J802" s="14" t="str">
        <f t="shared" si="231"/>
        <v>Controlar aceite de caja. Controlar aceite de motor.</v>
      </c>
      <c r="K802" s="3" t="s">
        <v>1537</v>
      </c>
      <c r="L802" s="3">
        <v>1</v>
      </c>
      <c r="R802" s="7" t="s">
        <v>1479</v>
      </c>
      <c r="S802" s="8"/>
      <c r="W802" s="76"/>
      <c r="X802" s="16">
        <f t="shared" si="251"/>
        <v>0</v>
      </c>
      <c r="Y802" s="3">
        <v>1</v>
      </c>
      <c r="AB802" s="4">
        <v>4000</v>
      </c>
      <c r="AC802" s="18">
        <f t="shared" si="232"/>
        <v>4000</v>
      </c>
      <c r="AD802" s="19">
        <f t="shared" si="239"/>
        <v>4000</v>
      </c>
      <c r="AE802" s="21">
        <f t="shared" si="245"/>
        <v>0</v>
      </c>
      <c r="AF802" s="20">
        <f t="shared" si="240"/>
        <v>0</v>
      </c>
      <c r="AG802" s="20">
        <f t="shared" si="241"/>
        <v>0</v>
      </c>
      <c r="AH802" s="20">
        <f t="shared" si="242"/>
        <v>4000</v>
      </c>
      <c r="AI802" s="20"/>
      <c r="AJ802" s="20"/>
      <c r="AK802" s="20">
        <f t="shared" si="233"/>
        <v>4000</v>
      </c>
      <c r="AL802" s="171"/>
    </row>
    <row r="803" spans="1:38" ht="15.75" customHeight="1" x14ac:dyDescent="0.25">
      <c r="A803" s="3">
        <v>1378</v>
      </c>
      <c r="B803" s="14">
        <f t="shared" si="244"/>
        <v>2</v>
      </c>
      <c r="C803" s="9">
        <f>IF(A803=A802,C802,"")</f>
        <v>45180</v>
      </c>
      <c r="D803" s="3" t="str">
        <f>IF(A803=A802,D802,"")</f>
        <v>Transporte Palloni</v>
      </c>
      <c r="E803" s="14" t="str">
        <f t="shared" si="238"/>
        <v>1378Transporte Palloni2</v>
      </c>
      <c r="I803" s="10" t="s">
        <v>1868</v>
      </c>
      <c r="J803" s="14" t="str">
        <f t="shared" ref="J803:J866" si="252">IF(A803=A802,CONCATENATE(J802," ",I803),I803)</f>
        <v>Controlar aceite de caja. Controlar aceite de motor. Controlar perdidas de agua, de aceite. No se encontró perdida alguna. Cambiar tapa deposito de agua</v>
      </c>
      <c r="L803" s="3">
        <v>1</v>
      </c>
      <c r="S803" s="8"/>
      <c r="W803" s="76"/>
      <c r="X803" s="16">
        <f t="shared" si="251"/>
        <v>0</v>
      </c>
      <c r="AC803" s="18">
        <f t="shared" ref="AC803:AC866" si="253">+AB803*Y803</f>
        <v>0</v>
      </c>
      <c r="AD803" s="19">
        <f t="shared" si="239"/>
        <v>4000</v>
      </c>
      <c r="AE803" s="21">
        <f t="shared" si="245"/>
        <v>0</v>
      </c>
      <c r="AF803" s="20">
        <f t="shared" si="240"/>
        <v>0</v>
      </c>
      <c r="AG803" s="20">
        <f t="shared" si="241"/>
        <v>0</v>
      </c>
      <c r="AH803" s="20">
        <f t="shared" si="242"/>
        <v>0</v>
      </c>
      <c r="AI803" s="20"/>
      <c r="AJ803" s="20"/>
      <c r="AK803" s="20">
        <f t="shared" ref="AK803:AK866" si="254">AH803+AG803</f>
        <v>0</v>
      </c>
      <c r="AL803" s="171"/>
    </row>
    <row r="804" spans="1:38" ht="15.75" customHeight="1" x14ac:dyDescent="0.25">
      <c r="A804" s="3">
        <v>1378</v>
      </c>
      <c r="B804" s="14">
        <f t="shared" si="244"/>
        <v>3</v>
      </c>
      <c r="C804" s="9">
        <f>IF(A804=A803,C803,"")</f>
        <v>45180</v>
      </c>
      <c r="D804" s="3" t="str">
        <f>IF(A804=A803,D803,"")</f>
        <v>Transporte Palloni</v>
      </c>
      <c r="E804" s="14" t="str">
        <f t="shared" si="238"/>
        <v>1378Transporte Palloni3</v>
      </c>
      <c r="J804" s="14" t="str">
        <f t="shared" si="252"/>
        <v xml:space="preserve">Controlar aceite de caja. Controlar aceite de motor. Controlar perdidas de agua, de aceite. No se encontró perdida alguna. Cambiar tapa deposito de agua </v>
      </c>
      <c r="L804" s="3">
        <v>1</v>
      </c>
      <c r="S804" s="8"/>
      <c r="W804" s="76"/>
      <c r="X804" s="16">
        <f t="shared" si="251"/>
        <v>0</v>
      </c>
      <c r="AC804" s="18">
        <f t="shared" si="253"/>
        <v>0</v>
      </c>
      <c r="AD804" s="19">
        <f t="shared" si="239"/>
        <v>4000</v>
      </c>
      <c r="AE804" s="21">
        <f t="shared" si="245"/>
        <v>0</v>
      </c>
      <c r="AF804" s="20">
        <f t="shared" si="240"/>
        <v>0</v>
      </c>
      <c r="AG804" s="20">
        <f t="shared" si="241"/>
        <v>0</v>
      </c>
      <c r="AH804" s="20">
        <f t="shared" si="242"/>
        <v>0</v>
      </c>
      <c r="AI804" s="20"/>
      <c r="AJ804" s="20"/>
      <c r="AK804" s="20">
        <f t="shared" si="254"/>
        <v>0</v>
      </c>
      <c r="AL804" s="171"/>
    </row>
    <row r="805" spans="1:38" ht="15.75" customHeight="1" x14ac:dyDescent="0.25">
      <c r="A805" s="3">
        <v>1379</v>
      </c>
      <c r="B805" s="14">
        <f t="shared" si="244"/>
        <v>1</v>
      </c>
      <c r="C805" s="9">
        <v>45180</v>
      </c>
      <c r="D805" s="3" t="s">
        <v>1601</v>
      </c>
      <c r="E805" s="14" t="str">
        <f t="shared" si="238"/>
        <v>1379Holly Schefer1</v>
      </c>
      <c r="F805" s="119" t="s">
        <v>1602</v>
      </c>
      <c r="G805" s="119" t="s">
        <v>1603</v>
      </c>
      <c r="H805" s="119">
        <v>133175</v>
      </c>
      <c r="I805" s="10" t="s">
        <v>1616</v>
      </c>
      <c r="J805" s="14" t="str">
        <f t="shared" si="252"/>
        <v>Sacar tapa de cilindro. Soldar y anular tapón agua bajo múltiple de admisión.</v>
      </c>
      <c r="K805" s="3" t="s">
        <v>1511</v>
      </c>
      <c r="L805" s="3">
        <v>1</v>
      </c>
      <c r="M805" s="10" t="s">
        <v>793</v>
      </c>
      <c r="N805" s="3" t="s">
        <v>101</v>
      </c>
      <c r="Q805" s="7">
        <f>+W805*0.8</f>
        <v>19840</v>
      </c>
      <c r="R805" s="7" t="s">
        <v>1479</v>
      </c>
      <c r="S805" s="8">
        <f>+(W805-Q805)/Q805</f>
        <v>0.25</v>
      </c>
      <c r="T805" s="11">
        <v>1</v>
      </c>
      <c r="W805" s="76">
        <v>24800</v>
      </c>
      <c r="X805" s="16">
        <f t="shared" si="251"/>
        <v>24800</v>
      </c>
      <c r="Y805" s="3">
        <v>1</v>
      </c>
      <c r="AB805" s="4">
        <v>60000</v>
      </c>
      <c r="AC805" s="18">
        <f t="shared" si="253"/>
        <v>60000</v>
      </c>
      <c r="AD805" s="19">
        <f t="shared" si="239"/>
        <v>60000</v>
      </c>
      <c r="AE805" s="21">
        <f t="shared" si="245"/>
        <v>19840</v>
      </c>
      <c r="AF805" s="20">
        <f t="shared" si="240"/>
        <v>40918.116666666661</v>
      </c>
      <c r="AG805" s="20">
        <f t="shared" si="241"/>
        <v>54800</v>
      </c>
      <c r="AH805" s="20">
        <f t="shared" si="242"/>
        <v>60000</v>
      </c>
      <c r="AI805" s="20"/>
      <c r="AJ805" s="20"/>
      <c r="AK805" s="20">
        <f t="shared" si="254"/>
        <v>114800</v>
      </c>
      <c r="AL805" s="171"/>
    </row>
    <row r="806" spans="1:38" ht="15.75" customHeight="1" x14ac:dyDescent="0.25">
      <c r="A806" s="3">
        <v>1379</v>
      </c>
      <c r="B806" s="14">
        <f t="shared" si="244"/>
        <v>2</v>
      </c>
      <c r="C806" s="9">
        <v>45180</v>
      </c>
      <c r="D806" s="3" t="str">
        <f>IF(A806=A805,D805,"")</f>
        <v>Holly Schefer</v>
      </c>
      <c r="E806" s="14" t="str">
        <f t="shared" si="238"/>
        <v>1379Holly Schefer2</v>
      </c>
      <c r="I806" s="10" t="s">
        <v>1617</v>
      </c>
      <c r="J806" s="14" t="str">
        <f t="shared" si="252"/>
        <v>Sacar tapa de cilindro. Soldar y anular tapón agua bajo múltiple de admisión. Rearmado con junta nueva. Rearmado admisión y escape. Puesta a punto. Llenado y purgado sistema de refrigeración mas limpieza de circuito.</v>
      </c>
      <c r="L806" s="3">
        <v>1</v>
      </c>
      <c r="M806" s="10" t="s">
        <v>736</v>
      </c>
      <c r="N806" s="3" t="s">
        <v>84</v>
      </c>
      <c r="Q806" s="7">
        <v>2411.4499999999998</v>
      </c>
      <c r="S806" s="8">
        <f>+(W806-Q806)/Q806</f>
        <v>2.483381368056564</v>
      </c>
      <c r="T806" s="11">
        <v>1</v>
      </c>
      <c r="W806" s="76">
        <v>8400</v>
      </c>
      <c r="X806" s="16">
        <f t="shared" si="251"/>
        <v>8400</v>
      </c>
      <c r="AC806" s="18">
        <f t="shared" si="253"/>
        <v>0</v>
      </c>
      <c r="AD806" s="19">
        <f t="shared" si="239"/>
        <v>60000</v>
      </c>
      <c r="AE806" s="21">
        <f t="shared" si="245"/>
        <v>2411.4499999999998</v>
      </c>
      <c r="AF806" s="20">
        <f t="shared" si="240"/>
        <v>0</v>
      </c>
      <c r="AG806" s="20">
        <f t="shared" si="241"/>
        <v>0</v>
      </c>
      <c r="AH806" s="20">
        <f t="shared" si="242"/>
        <v>0</v>
      </c>
      <c r="AI806" s="20"/>
      <c r="AJ806" s="20"/>
      <c r="AK806" s="20">
        <f t="shared" si="254"/>
        <v>0</v>
      </c>
      <c r="AL806" s="171"/>
    </row>
    <row r="807" spans="1:38" ht="15.75" customHeight="1" x14ac:dyDescent="0.25">
      <c r="A807" s="3">
        <v>1379</v>
      </c>
      <c r="B807" s="14">
        <f t="shared" si="244"/>
        <v>3</v>
      </c>
      <c r="C807" s="9">
        <f>IF(A807=A806,C806,"")</f>
        <v>45180</v>
      </c>
      <c r="D807" s="3" t="str">
        <f>IF(A807=A806,D806,"")</f>
        <v>Holly Schefer</v>
      </c>
      <c r="E807" s="14" t="str">
        <f t="shared" si="238"/>
        <v>1379Holly Schefer3</v>
      </c>
      <c r="I807" s="10" t="s">
        <v>1618</v>
      </c>
      <c r="J807" s="14" t="str">
        <f t="shared" si="252"/>
        <v>Sacar tapa de cilindro. Soldar y anular tapón agua bajo múltiple de admisión. Rearmado con junta nueva. Rearmado admisión y escape. Puesta a punto. Llenado y purgado sistema de refrigeración mas limpieza de circuito. Reparación y reacondicionamiento cuerpo porta termostato.</v>
      </c>
      <c r="L807" s="3">
        <v>1</v>
      </c>
      <c r="M807" s="10" t="s">
        <v>1620</v>
      </c>
      <c r="N807" s="3" t="s">
        <v>1799</v>
      </c>
      <c r="Q807" s="7">
        <f>+W807*0.9</f>
        <v>18000</v>
      </c>
      <c r="S807" s="8">
        <f>+(W807-Q807)/Q807</f>
        <v>0.1111111111111111</v>
      </c>
      <c r="T807" s="11">
        <v>1</v>
      </c>
      <c r="W807" s="76">
        <v>20000</v>
      </c>
      <c r="X807" s="16">
        <f t="shared" si="251"/>
        <v>20000</v>
      </c>
      <c r="AC807" s="18">
        <f t="shared" si="253"/>
        <v>0</v>
      </c>
      <c r="AD807" s="19">
        <f t="shared" si="239"/>
        <v>60000</v>
      </c>
      <c r="AE807" s="21">
        <f t="shared" si="245"/>
        <v>18000</v>
      </c>
      <c r="AF807" s="20">
        <f t="shared" si="240"/>
        <v>0</v>
      </c>
      <c r="AG807" s="20">
        <f t="shared" si="241"/>
        <v>0</v>
      </c>
      <c r="AH807" s="20">
        <f t="shared" si="242"/>
        <v>0</v>
      </c>
      <c r="AI807" s="20"/>
      <c r="AJ807" s="20"/>
      <c r="AK807" s="20">
        <f t="shared" si="254"/>
        <v>0</v>
      </c>
      <c r="AL807" s="171"/>
    </row>
    <row r="808" spans="1:38" ht="15.75" customHeight="1" x14ac:dyDescent="0.25">
      <c r="A808" s="3">
        <v>1379</v>
      </c>
      <c r="B808" s="14">
        <f t="shared" si="244"/>
        <v>4</v>
      </c>
      <c r="C808" s="9">
        <f>IF(A808=A807,C807,"")</f>
        <v>45180</v>
      </c>
      <c r="D808" s="3" t="str">
        <f>IF(A808=A807,D807,"")</f>
        <v>Holly Schefer</v>
      </c>
      <c r="E808" s="14" t="str">
        <f t="shared" si="238"/>
        <v>1379Holly Schefer4</v>
      </c>
      <c r="J808" s="14" t="str">
        <f t="shared" si="252"/>
        <v xml:space="preserve">Sacar tapa de cilindro. Soldar y anular tapón agua bajo múltiple de admisión. Rearmado con junta nueva. Rearmado admisión y escape. Puesta a punto. Llenado y purgado sistema de refrigeración mas limpieza de circuito. Reparación y reacondicionamiento cuerpo porta termostato. </v>
      </c>
      <c r="L808" s="3">
        <v>1</v>
      </c>
      <c r="S808" s="8"/>
      <c r="W808" s="76"/>
      <c r="X808" s="16">
        <f t="shared" si="251"/>
        <v>0</v>
      </c>
      <c r="AC808" s="18">
        <f t="shared" si="253"/>
        <v>0</v>
      </c>
      <c r="AD808" s="19">
        <f t="shared" si="239"/>
        <v>60000</v>
      </c>
      <c r="AE808" s="21">
        <f t="shared" si="245"/>
        <v>0</v>
      </c>
      <c r="AF808" s="20">
        <f t="shared" si="240"/>
        <v>0</v>
      </c>
      <c r="AG808" s="20">
        <f t="shared" si="241"/>
        <v>0</v>
      </c>
      <c r="AH808" s="20">
        <f t="shared" si="242"/>
        <v>0</v>
      </c>
      <c r="AI808" s="20"/>
      <c r="AJ808" s="20"/>
      <c r="AK808" s="20">
        <f t="shared" si="254"/>
        <v>0</v>
      </c>
      <c r="AL808" s="171"/>
    </row>
    <row r="809" spans="1:38" ht="15.75" customHeight="1" x14ac:dyDescent="0.25">
      <c r="A809" s="3">
        <v>1379</v>
      </c>
      <c r="B809" s="14">
        <f t="shared" si="244"/>
        <v>5</v>
      </c>
      <c r="C809" s="9">
        <f>IF(A809=A808,C808,"")</f>
        <v>45180</v>
      </c>
      <c r="D809" s="3" t="str">
        <f>IF(A809=A808,D808,"")</f>
        <v>Holly Schefer</v>
      </c>
      <c r="E809" s="14" t="str">
        <f t="shared" si="238"/>
        <v>1379Holly Schefer5</v>
      </c>
      <c r="J809" s="14" t="str">
        <f t="shared" si="252"/>
        <v xml:space="preserve">Sacar tapa de cilindro. Soldar y anular tapón agua bajo múltiple de admisión. Rearmado con junta nueva. Rearmado admisión y escape. Puesta a punto. Llenado y purgado sistema de refrigeración mas limpieza de circuito. Reparación y reacondicionamiento cuerpo porta termostato.  </v>
      </c>
      <c r="L809" s="3">
        <v>1</v>
      </c>
      <c r="M809" s="10" t="s">
        <v>1268</v>
      </c>
      <c r="N809" s="3" t="s">
        <v>84</v>
      </c>
      <c r="Q809" s="7">
        <f>+W809/(1+S809)</f>
        <v>666.66666666666674</v>
      </c>
      <c r="S809" s="8">
        <v>0.2</v>
      </c>
      <c r="T809" s="11">
        <v>2</v>
      </c>
      <c r="W809" s="76">
        <v>800</v>
      </c>
      <c r="X809" s="16">
        <f t="shared" si="251"/>
        <v>1600</v>
      </c>
      <c r="AC809" s="18">
        <f t="shared" si="253"/>
        <v>0</v>
      </c>
      <c r="AD809" s="19">
        <f t="shared" si="239"/>
        <v>60000</v>
      </c>
      <c r="AE809" s="21">
        <f t="shared" si="245"/>
        <v>1333.3333333333335</v>
      </c>
      <c r="AF809" s="20">
        <f t="shared" si="240"/>
        <v>0</v>
      </c>
      <c r="AG809" s="20">
        <f t="shared" si="241"/>
        <v>0</v>
      </c>
      <c r="AH809" s="20">
        <f t="shared" si="242"/>
        <v>0</v>
      </c>
      <c r="AI809" s="20"/>
      <c r="AJ809" s="20"/>
      <c r="AK809" s="20">
        <f t="shared" si="254"/>
        <v>0</v>
      </c>
      <c r="AL809" s="171"/>
    </row>
    <row r="810" spans="1:38" ht="15.75" customHeight="1" x14ac:dyDescent="0.25">
      <c r="A810" s="3">
        <v>1380</v>
      </c>
      <c r="B810" s="14">
        <f t="shared" si="244"/>
        <v>1</v>
      </c>
      <c r="C810" s="9">
        <v>45181</v>
      </c>
      <c r="D810" s="3" t="s">
        <v>160</v>
      </c>
      <c r="E810" s="14" t="str">
        <f t="shared" si="238"/>
        <v>1380Alvarez Guillermo1</v>
      </c>
      <c r="F810" s="119" t="s">
        <v>1605</v>
      </c>
      <c r="G810" s="119" t="s">
        <v>1606</v>
      </c>
      <c r="H810" s="119">
        <v>265753</v>
      </c>
      <c r="I810" s="10" t="s">
        <v>1607</v>
      </c>
      <c r="J810" s="14" t="str">
        <f t="shared" si="252"/>
        <v>Service cambio de aceite y filtros. Rotación</v>
      </c>
      <c r="K810" s="3" t="s">
        <v>1537</v>
      </c>
      <c r="L810" s="3">
        <v>1</v>
      </c>
      <c r="M810" s="10" t="s">
        <v>1179</v>
      </c>
      <c r="N810" s="3" t="s">
        <v>84</v>
      </c>
      <c r="Q810" s="7">
        <v>1527</v>
      </c>
      <c r="R810" s="7" t="s">
        <v>1478</v>
      </c>
      <c r="S810" s="8">
        <f t="shared" ref="S810:S815" si="255">+(W810-Q810)/Q810</f>
        <v>2.0288146692861821</v>
      </c>
      <c r="T810" s="11">
        <v>5</v>
      </c>
      <c r="W810" s="76">
        <v>4625</v>
      </c>
      <c r="X810" s="16">
        <f t="shared" si="251"/>
        <v>23125</v>
      </c>
      <c r="Y810" s="3">
        <v>1</v>
      </c>
      <c r="AB810" s="4">
        <v>55000</v>
      </c>
      <c r="AC810" s="18">
        <f t="shared" si="253"/>
        <v>55000</v>
      </c>
      <c r="AD810" s="19">
        <f t="shared" si="239"/>
        <v>55000</v>
      </c>
      <c r="AE810" s="21">
        <f t="shared" si="245"/>
        <v>7635</v>
      </c>
      <c r="AF810" s="20">
        <f t="shared" si="240"/>
        <v>20943.666666666664</v>
      </c>
      <c r="AG810" s="20">
        <f t="shared" si="241"/>
        <v>58625</v>
      </c>
      <c r="AH810" s="20">
        <f t="shared" si="242"/>
        <v>55000</v>
      </c>
      <c r="AI810" s="20"/>
      <c r="AJ810" s="20"/>
      <c r="AK810" s="20">
        <f t="shared" si="254"/>
        <v>113625</v>
      </c>
      <c r="AL810" s="171"/>
    </row>
    <row r="811" spans="1:38" ht="15.75" customHeight="1" x14ac:dyDescent="0.25">
      <c r="A811" s="3">
        <v>1380</v>
      </c>
      <c r="B811" s="14">
        <f t="shared" si="244"/>
        <v>2</v>
      </c>
      <c r="C811" s="9">
        <f>IF(A811=A810,C810,"")</f>
        <v>45181</v>
      </c>
      <c r="D811" s="3" t="str">
        <f>IF(A811=A810,D810,"")</f>
        <v>Alvarez Guillermo</v>
      </c>
      <c r="E811" s="14" t="str">
        <f t="shared" si="238"/>
        <v>1380Alvarez Guillermo2</v>
      </c>
      <c r="I811" s="10" t="s">
        <v>111</v>
      </c>
      <c r="J811" s="14" t="str">
        <f t="shared" si="252"/>
        <v>Service cambio de aceite y filtros. Rotación Control general del vehículo.</v>
      </c>
      <c r="L811" s="3">
        <v>1</v>
      </c>
      <c r="M811" s="10" t="s">
        <v>1610</v>
      </c>
      <c r="N811" s="3" t="s">
        <v>84</v>
      </c>
      <c r="Q811" s="7">
        <v>1582</v>
      </c>
      <c r="S811" s="8">
        <f t="shared" si="255"/>
        <v>1.654867256637168</v>
      </c>
      <c r="T811" s="11">
        <v>1</v>
      </c>
      <c r="W811" s="76">
        <v>4200</v>
      </c>
      <c r="X811" s="16">
        <f t="shared" si="251"/>
        <v>4200</v>
      </c>
      <c r="AC811" s="18">
        <f t="shared" si="253"/>
        <v>0</v>
      </c>
      <c r="AD811" s="19">
        <f t="shared" si="239"/>
        <v>55000</v>
      </c>
      <c r="AE811" s="21">
        <f t="shared" si="245"/>
        <v>1582</v>
      </c>
      <c r="AF811" s="20">
        <f t="shared" si="240"/>
        <v>0</v>
      </c>
      <c r="AG811" s="20">
        <f t="shared" si="241"/>
        <v>0</v>
      </c>
      <c r="AH811" s="20">
        <f t="shared" si="242"/>
        <v>0</v>
      </c>
      <c r="AI811" s="20"/>
      <c r="AJ811" s="20"/>
      <c r="AK811" s="20">
        <f t="shared" si="254"/>
        <v>0</v>
      </c>
      <c r="AL811" s="171"/>
    </row>
    <row r="812" spans="1:38" ht="15.75" customHeight="1" x14ac:dyDescent="0.25">
      <c r="A812" s="3">
        <v>1380</v>
      </c>
      <c r="B812" s="14">
        <f t="shared" si="244"/>
        <v>3</v>
      </c>
      <c r="C812" s="9">
        <f>IF(A812=A811,C811,"")</f>
        <v>45181</v>
      </c>
      <c r="D812" s="3" t="str">
        <f>IF(A812=A811,D811,"")</f>
        <v>Alvarez Guillermo</v>
      </c>
      <c r="E812" s="14" t="str">
        <f t="shared" si="238"/>
        <v>1380Alvarez Guillermo3</v>
      </c>
      <c r="I812" s="10" t="s">
        <v>1623</v>
      </c>
      <c r="J812" s="14" t="str">
        <f t="shared" si="252"/>
        <v>Service cambio de aceite y filtros. Rotación Control general del vehículo. Cambiar bujes de parrilla lado conductor.</v>
      </c>
      <c r="L812" s="3">
        <v>1</v>
      </c>
      <c r="M812" s="10" t="s">
        <v>1611</v>
      </c>
      <c r="N812" s="3" t="s">
        <v>84</v>
      </c>
      <c r="Q812" s="7">
        <v>2688</v>
      </c>
      <c r="S812" s="8">
        <f t="shared" si="255"/>
        <v>0.11607142857142858</v>
      </c>
      <c r="T812" s="11">
        <v>1</v>
      </c>
      <c r="W812" s="76">
        <v>3000</v>
      </c>
      <c r="X812" s="16">
        <f t="shared" si="251"/>
        <v>3000</v>
      </c>
      <c r="AC812" s="18">
        <f t="shared" si="253"/>
        <v>0</v>
      </c>
      <c r="AD812" s="19">
        <f t="shared" si="239"/>
        <v>55000</v>
      </c>
      <c r="AE812" s="21">
        <f t="shared" si="245"/>
        <v>2688</v>
      </c>
      <c r="AF812" s="20">
        <f t="shared" si="240"/>
        <v>0</v>
      </c>
      <c r="AG812" s="20">
        <f t="shared" si="241"/>
        <v>0</v>
      </c>
      <c r="AH812" s="20">
        <f t="shared" si="242"/>
        <v>0</v>
      </c>
      <c r="AI812" s="20"/>
      <c r="AJ812" s="20"/>
      <c r="AK812" s="20">
        <f t="shared" si="254"/>
        <v>0</v>
      </c>
      <c r="AL812" s="171"/>
    </row>
    <row r="813" spans="1:38" ht="15.75" customHeight="1" x14ac:dyDescent="0.25">
      <c r="A813" s="3">
        <v>1380</v>
      </c>
      <c r="B813" s="14">
        <f t="shared" si="244"/>
        <v>4</v>
      </c>
      <c r="C813" s="9">
        <f>IF(A813=A812,C812,"")</f>
        <v>45181</v>
      </c>
      <c r="D813" s="3" t="str">
        <f>IF(A813=A812,D812,"")</f>
        <v>Alvarez Guillermo</v>
      </c>
      <c r="E813" s="14" t="str">
        <f t="shared" si="238"/>
        <v>1380Alvarez Guillermo4</v>
      </c>
      <c r="I813" s="10" t="s">
        <v>1624</v>
      </c>
      <c r="J813" s="14" t="str">
        <f t="shared" si="252"/>
        <v>Service cambio de aceite y filtros. Rotación Control general del vehículo. Cambiar bujes de parrilla lado conductor. Cambio de fuelle y bujes de barra estabilizadora.</v>
      </c>
      <c r="L813" s="3">
        <v>1</v>
      </c>
      <c r="M813" s="10" t="s">
        <v>1608</v>
      </c>
      <c r="N813" s="3" t="s">
        <v>84</v>
      </c>
      <c r="Q813" s="7">
        <v>1650</v>
      </c>
      <c r="S813" s="8">
        <f t="shared" si="255"/>
        <v>1.0606060606060606</v>
      </c>
      <c r="T813" s="11">
        <v>1</v>
      </c>
      <c r="W813" s="76">
        <v>3400</v>
      </c>
      <c r="X813" s="16">
        <f t="shared" si="251"/>
        <v>3400</v>
      </c>
      <c r="AC813" s="18">
        <f t="shared" si="253"/>
        <v>0</v>
      </c>
      <c r="AD813" s="19">
        <f t="shared" si="239"/>
        <v>55000</v>
      </c>
      <c r="AE813" s="21">
        <f t="shared" si="245"/>
        <v>1650</v>
      </c>
      <c r="AF813" s="20">
        <f t="shared" si="240"/>
        <v>0</v>
      </c>
      <c r="AG813" s="20">
        <f t="shared" si="241"/>
        <v>0</v>
      </c>
      <c r="AH813" s="20">
        <f t="shared" si="242"/>
        <v>0</v>
      </c>
      <c r="AI813" s="20"/>
      <c r="AJ813" s="20"/>
      <c r="AK813" s="20">
        <f t="shared" si="254"/>
        <v>0</v>
      </c>
      <c r="AL813" s="171"/>
    </row>
    <row r="814" spans="1:38" ht="15.75" customHeight="1" x14ac:dyDescent="0.25">
      <c r="A814" s="3">
        <v>1380</v>
      </c>
      <c r="B814" s="14">
        <f t="shared" si="244"/>
        <v>5</v>
      </c>
      <c r="C814" s="9">
        <f>IF(A814=A813,C813,"")</f>
        <v>45181</v>
      </c>
      <c r="D814" s="3" t="str">
        <f>IF(A814=A813,D813,"")</f>
        <v>Alvarez Guillermo</v>
      </c>
      <c r="E814" s="14" t="str">
        <f t="shared" si="238"/>
        <v>1380Alvarez Guillermo5</v>
      </c>
      <c r="I814" s="10" t="s">
        <v>752</v>
      </c>
      <c r="J814" s="14" t="str">
        <f t="shared" si="252"/>
        <v>Service cambio de aceite y filtros. Rotación Control general del vehículo. Cambiar bujes de parrilla lado conductor. Cambio de fuelle y bujes de barra estabilizadora. Regular convergencia.</v>
      </c>
      <c r="L814" s="3">
        <v>1</v>
      </c>
      <c r="M814" s="10" t="s">
        <v>1609</v>
      </c>
      <c r="N814" s="3" t="s">
        <v>84</v>
      </c>
      <c r="Q814" s="7">
        <v>1920</v>
      </c>
      <c r="S814" s="8">
        <f t="shared" si="255"/>
        <v>0.97916666666666663</v>
      </c>
      <c r="T814" s="11">
        <v>1</v>
      </c>
      <c r="W814" s="76">
        <v>3800</v>
      </c>
      <c r="X814" s="16">
        <f t="shared" si="251"/>
        <v>3800</v>
      </c>
      <c r="AC814" s="18">
        <f t="shared" si="253"/>
        <v>0</v>
      </c>
      <c r="AD814" s="19">
        <f t="shared" si="239"/>
        <v>55000</v>
      </c>
      <c r="AE814" s="21">
        <f t="shared" si="245"/>
        <v>1920</v>
      </c>
      <c r="AF814" s="20">
        <f t="shared" si="240"/>
        <v>0</v>
      </c>
      <c r="AG814" s="20">
        <f t="shared" si="241"/>
        <v>0</v>
      </c>
      <c r="AH814" s="20">
        <f t="shared" si="242"/>
        <v>0</v>
      </c>
      <c r="AI814" s="20"/>
      <c r="AJ814" s="20"/>
      <c r="AK814" s="20">
        <f t="shared" si="254"/>
        <v>0</v>
      </c>
      <c r="AL814" s="171"/>
    </row>
    <row r="815" spans="1:38" ht="15.75" customHeight="1" x14ac:dyDescent="0.25">
      <c r="A815" s="3">
        <v>1380</v>
      </c>
      <c r="B815" s="14">
        <f t="shared" si="244"/>
        <v>6</v>
      </c>
      <c r="C815" s="9">
        <v>45181</v>
      </c>
      <c r="D815" s="3" t="s">
        <v>160</v>
      </c>
      <c r="E815" s="14" t="str">
        <f t="shared" si="238"/>
        <v>1380Alvarez Guillermo6</v>
      </c>
      <c r="J815" s="14" t="str">
        <f t="shared" si="252"/>
        <v xml:space="preserve">Service cambio de aceite y filtros. Rotación Control general del vehículo. Cambiar bujes de parrilla lado conductor. Cambio de fuelle y bujes de barra estabilizadora. Regular convergencia. </v>
      </c>
      <c r="L815" s="3">
        <v>1</v>
      </c>
      <c r="M815" s="10" t="s">
        <v>1622</v>
      </c>
      <c r="N815" s="3" t="s">
        <v>199</v>
      </c>
      <c r="Q815" s="7">
        <f>+W815*0.8</f>
        <v>3360</v>
      </c>
      <c r="S815" s="8">
        <f t="shared" si="255"/>
        <v>0.25</v>
      </c>
      <c r="T815" s="11">
        <v>2</v>
      </c>
      <c r="W815" s="76">
        <v>4200</v>
      </c>
      <c r="X815" s="16">
        <f t="shared" si="251"/>
        <v>8400</v>
      </c>
      <c r="AC815" s="18">
        <f t="shared" si="253"/>
        <v>0</v>
      </c>
      <c r="AD815" s="19">
        <f t="shared" si="239"/>
        <v>55000</v>
      </c>
      <c r="AE815" s="21">
        <f t="shared" si="245"/>
        <v>6720</v>
      </c>
      <c r="AF815" s="20">
        <f t="shared" si="240"/>
        <v>0</v>
      </c>
      <c r="AG815" s="20">
        <f t="shared" si="241"/>
        <v>0</v>
      </c>
      <c r="AH815" s="20">
        <f t="shared" si="242"/>
        <v>0</v>
      </c>
      <c r="AI815" s="20"/>
      <c r="AJ815" s="20"/>
      <c r="AK815" s="20">
        <f t="shared" si="254"/>
        <v>0</v>
      </c>
      <c r="AL815" s="171"/>
    </row>
    <row r="816" spans="1:38" ht="15.75" customHeight="1" x14ac:dyDescent="0.25">
      <c r="A816" s="3">
        <v>1380</v>
      </c>
      <c r="B816" s="14">
        <f t="shared" si="244"/>
        <v>7</v>
      </c>
      <c r="C816" s="9">
        <f>IF(A816=A815,C815,"")</f>
        <v>45181</v>
      </c>
      <c r="D816" s="3" t="str">
        <f>IF(A816=A815,D815,"")</f>
        <v>Alvarez Guillermo</v>
      </c>
      <c r="E816" s="14" t="str">
        <f t="shared" si="238"/>
        <v>1380Alvarez Guillermo7</v>
      </c>
      <c r="J816" s="14" t="str">
        <f t="shared" si="252"/>
        <v xml:space="preserve">Service cambio de aceite y filtros. Rotación Control general del vehículo. Cambiar bujes de parrilla lado conductor. Cambio de fuelle y bujes de barra estabilizadora. Regular convergencia.  </v>
      </c>
      <c r="L816" s="3">
        <v>1</v>
      </c>
      <c r="M816" s="10" t="s">
        <v>1625</v>
      </c>
      <c r="N816" s="3" t="s">
        <v>84</v>
      </c>
      <c r="Q816" s="7">
        <f>+W816/(1+S816)</f>
        <v>1416.6666666666667</v>
      </c>
      <c r="S816" s="8">
        <v>0.2</v>
      </c>
      <c r="T816" s="11">
        <v>1</v>
      </c>
      <c r="W816" s="76">
        <v>1700</v>
      </c>
      <c r="X816" s="16">
        <f t="shared" si="251"/>
        <v>1700</v>
      </c>
      <c r="AC816" s="18">
        <f t="shared" si="253"/>
        <v>0</v>
      </c>
      <c r="AD816" s="19">
        <f t="shared" si="239"/>
        <v>55000</v>
      </c>
      <c r="AE816" s="21">
        <f t="shared" si="245"/>
        <v>1416.6666666666667</v>
      </c>
      <c r="AF816" s="20">
        <f t="shared" si="240"/>
        <v>0</v>
      </c>
      <c r="AG816" s="20">
        <f t="shared" si="241"/>
        <v>0</v>
      </c>
      <c r="AH816" s="20">
        <f t="shared" si="242"/>
        <v>0</v>
      </c>
      <c r="AI816" s="20"/>
      <c r="AJ816" s="20"/>
      <c r="AK816" s="20">
        <f t="shared" si="254"/>
        <v>0</v>
      </c>
      <c r="AL816" s="171"/>
    </row>
    <row r="817" spans="1:38" ht="15.75" customHeight="1" x14ac:dyDescent="0.25">
      <c r="A817" s="3">
        <v>1380</v>
      </c>
      <c r="B817" s="14">
        <f t="shared" si="244"/>
        <v>8</v>
      </c>
      <c r="C817" s="9">
        <v>45181</v>
      </c>
      <c r="D817" s="3" t="s">
        <v>160</v>
      </c>
      <c r="E817" s="14" t="str">
        <f t="shared" si="238"/>
        <v>1380Alvarez Guillermo8</v>
      </c>
      <c r="I817" s="10" t="s">
        <v>1626</v>
      </c>
      <c r="J817" s="14" t="str">
        <f t="shared" si="252"/>
        <v>Service cambio de aceite y filtros. Rotación Control general del vehículo. Cambiar bujes de parrilla lado conductor. Cambio de fuelle y bujes de barra estabilizadora. Regular convergencia.   Cambiar fuelle de cremallera lado derecho y cambiar bujes barra estabilizadora centrales y puntas.</v>
      </c>
      <c r="L817" s="3">
        <v>1</v>
      </c>
      <c r="M817" s="10" t="s">
        <v>1627</v>
      </c>
      <c r="N817" s="3" t="s">
        <v>199</v>
      </c>
      <c r="Q817" s="7">
        <f>+W817*0.8</f>
        <v>2000</v>
      </c>
      <c r="S817" s="8">
        <f>+(W817-Q817)/Q817</f>
        <v>0.25</v>
      </c>
      <c r="T817" s="11">
        <v>2</v>
      </c>
      <c r="W817" s="76">
        <v>2500</v>
      </c>
      <c r="X817" s="16">
        <f t="shared" si="251"/>
        <v>5000</v>
      </c>
      <c r="AC817" s="18">
        <f t="shared" si="253"/>
        <v>0</v>
      </c>
      <c r="AD817" s="19">
        <f t="shared" si="239"/>
        <v>55000</v>
      </c>
      <c r="AE817" s="21">
        <f t="shared" si="245"/>
        <v>4000</v>
      </c>
      <c r="AF817" s="20">
        <f t="shared" si="240"/>
        <v>0</v>
      </c>
      <c r="AG817" s="20">
        <f t="shared" si="241"/>
        <v>0</v>
      </c>
      <c r="AH817" s="20">
        <f t="shared" si="242"/>
        <v>0</v>
      </c>
      <c r="AI817" s="20"/>
      <c r="AJ817" s="20"/>
      <c r="AK817" s="20">
        <f t="shared" si="254"/>
        <v>0</v>
      </c>
      <c r="AL817" s="171"/>
    </row>
    <row r="818" spans="1:38" ht="15.75" customHeight="1" x14ac:dyDescent="0.25">
      <c r="A818" s="3">
        <v>1380</v>
      </c>
      <c r="B818" s="14">
        <f t="shared" si="244"/>
        <v>9</v>
      </c>
      <c r="C818" s="9">
        <v>45182</v>
      </c>
      <c r="D818" s="3" t="s">
        <v>160</v>
      </c>
      <c r="E818" s="14" t="str">
        <f t="shared" si="238"/>
        <v>1380Alvarez Guillermo9</v>
      </c>
      <c r="J818" s="14" t="str">
        <f t="shared" si="252"/>
        <v xml:space="preserve">Service cambio de aceite y filtros. Rotación Control general del vehículo. Cambiar bujes de parrilla lado conductor. Cambio de fuelle y bujes de barra estabilizadora. Regular convergencia.   Cambiar fuelle de cremallera lado derecho y cambiar bujes barra estabilizadora centrales y puntas. </v>
      </c>
      <c r="L818" s="3">
        <v>1</v>
      </c>
      <c r="M818" s="10" t="s">
        <v>1621</v>
      </c>
      <c r="N818" s="3" t="s">
        <v>199</v>
      </c>
      <c r="Q818" s="7">
        <f>+W818*0.8</f>
        <v>4800</v>
      </c>
      <c r="S818" s="8">
        <f>+(W818-Q818)/Q818</f>
        <v>0.25</v>
      </c>
      <c r="T818" s="11">
        <v>1</v>
      </c>
      <c r="W818" s="76">
        <v>6000</v>
      </c>
      <c r="X818" s="16">
        <f t="shared" si="251"/>
        <v>6000</v>
      </c>
      <c r="AC818" s="18">
        <f t="shared" si="253"/>
        <v>0</v>
      </c>
      <c r="AD818" s="19">
        <f t="shared" si="239"/>
        <v>55000</v>
      </c>
      <c r="AE818" s="21">
        <f t="shared" si="245"/>
        <v>4800</v>
      </c>
      <c r="AF818" s="20">
        <f t="shared" si="240"/>
        <v>0</v>
      </c>
      <c r="AG818" s="20">
        <f t="shared" si="241"/>
        <v>0</v>
      </c>
      <c r="AH818" s="20">
        <f t="shared" si="242"/>
        <v>0</v>
      </c>
      <c r="AI818" s="20"/>
      <c r="AJ818" s="20"/>
      <c r="AK818" s="20">
        <f t="shared" si="254"/>
        <v>0</v>
      </c>
      <c r="AL818" s="171"/>
    </row>
    <row r="819" spans="1:38" ht="15.75" customHeight="1" x14ac:dyDescent="0.25">
      <c r="A819" s="3">
        <v>1381</v>
      </c>
      <c r="B819" s="14">
        <f t="shared" si="244"/>
        <v>1</v>
      </c>
      <c r="C819" s="9">
        <v>45181</v>
      </c>
      <c r="D819" s="3" t="s">
        <v>116</v>
      </c>
      <c r="E819" s="14" t="str">
        <f t="shared" si="238"/>
        <v>1381Transporte Palloni1</v>
      </c>
      <c r="F819" s="119" t="s">
        <v>2226</v>
      </c>
      <c r="G819" s="119" t="s">
        <v>1619</v>
      </c>
      <c r="H819" s="119">
        <v>391720</v>
      </c>
      <c r="I819" s="10" t="s">
        <v>1869</v>
      </c>
      <c r="J819" s="14" t="str">
        <f t="shared" si="252"/>
        <v>Service cambio de aceite y filtros. impieza de depósito líquido refrigerante. Distribución con bomba. Desarmar distribucion completa. Cambiar kit, bomba de agua, liquido refrigerante, correas poliv, puesta punto, armado total. Purgar circuito de refrigeracion</v>
      </c>
      <c r="L819" s="3">
        <v>1</v>
      </c>
      <c r="R819" s="7" t="s">
        <v>1478</v>
      </c>
      <c r="S819" s="8"/>
      <c r="W819" s="76"/>
      <c r="X819" s="16">
        <f t="shared" si="251"/>
        <v>0</v>
      </c>
      <c r="Y819" s="3">
        <v>1</v>
      </c>
      <c r="AB819" s="4">
        <v>30000</v>
      </c>
      <c r="AC819" s="18">
        <f t="shared" si="253"/>
        <v>30000</v>
      </c>
      <c r="AD819" s="19">
        <f t="shared" si="239"/>
        <v>30000</v>
      </c>
      <c r="AE819" s="21">
        <f t="shared" si="245"/>
        <v>0</v>
      </c>
      <c r="AF819" s="20">
        <f t="shared" si="240"/>
        <v>0</v>
      </c>
      <c r="AG819" s="20">
        <f t="shared" si="241"/>
        <v>0</v>
      </c>
      <c r="AH819" s="20">
        <f t="shared" si="242"/>
        <v>30000</v>
      </c>
      <c r="AI819" s="20"/>
      <c r="AJ819" s="20"/>
      <c r="AK819" s="20">
        <f t="shared" si="254"/>
        <v>30000</v>
      </c>
      <c r="AL819" s="171"/>
    </row>
    <row r="820" spans="1:38" ht="15.75" customHeight="1" x14ac:dyDescent="0.25">
      <c r="A820" s="3">
        <v>1381</v>
      </c>
      <c r="B820" s="14">
        <f t="shared" si="244"/>
        <v>2</v>
      </c>
      <c r="C820" s="9">
        <f>IF(A820=A819,C819,"")</f>
        <v>45181</v>
      </c>
      <c r="D820" s="3" t="str">
        <f>IF(A820=A819,D819,"")</f>
        <v>Transporte Palloni</v>
      </c>
      <c r="E820" s="14" t="str">
        <f t="shared" si="238"/>
        <v>1381Transporte Palloni2</v>
      </c>
      <c r="J820" s="14" t="str">
        <f t="shared" si="252"/>
        <v xml:space="preserve">Service cambio de aceite y filtros. impieza de depósito líquido refrigerante. Distribución con bomba. Desarmar distribucion completa. Cambiar kit, bomba de agua, liquido refrigerante, correas poliv, puesta punto, armado total. Purgar circuito de refrigeracion </v>
      </c>
      <c r="K820" s="3" t="s">
        <v>1507</v>
      </c>
      <c r="L820" s="3">
        <v>1</v>
      </c>
      <c r="S820" s="8"/>
      <c r="W820" s="76"/>
      <c r="X820" s="16">
        <f t="shared" si="251"/>
        <v>0</v>
      </c>
      <c r="AC820" s="18">
        <f t="shared" si="253"/>
        <v>0</v>
      </c>
      <c r="AD820" s="19">
        <f t="shared" si="239"/>
        <v>30000</v>
      </c>
      <c r="AE820" s="21">
        <f t="shared" si="245"/>
        <v>0</v>
      </c>
      <c r="AF820" s="20">
        <f t="shared" si="240"/>
        <v>0</v>
      </c>
      <c r="AG820" s="20">
        <f t="shared" si="241"/>
        <v>0</v>
      </c>
      <c r="AH820" s="20">
        <f t="shared" si="242"/>
        <v>0</v>
      </c>
      <c r="AI820" s="20"/>
      <c r="AJ820" s="20"/>
      <c r="AK820" s="20">
        <f t="shared" si="254"/>
        <v>0</v>
      </c>
      <c r="AL820" s="171"/>
    </row>
    <row r="821" spans="1:38" ht="15.75" customHeight="1" x14ac:dyDescent="0.25">
      <c r="A821" s="3">
        <v>1382</v>
      </c>
      <c r="B821" s="14">
        <f t="shared" si="244"/>
        <v>1</v>
      </c>
      <c r="C821" s="9">
        <v>45181</v>
      </c>
      <c r="D821" s="3" t="s">
        <v>1628</v>
      </c>
      <c r="E821" s="14" t="str">
        <f t="shared" si="238"/>
        <v>1382Pizzarro Jorge1</v>
      </c>
      <c r="F821" s="119" t="s">
        <v>1629</v>
      </c>
      <c r="G821" s="119" t="s">
        <v>892</v>
      </c>
      <c r="H821" s="119">
        <v>188304</v>
      </c>
      <c r="I821" s="10" t="s">
        <v>1630</v>
      </c>
      <c r="J821" s="14" t="str">
        <f t="shared" si="252"/>
        <v>Desarmar distribución completa, cambiar kit, bomba de agua.</v>
      </c>
      <c r="K821" s="3" t="s">
        <v>1511</v>
      </c>
      <c r="L821" s="3">
        <v>1</v>
      </c>
      <c r="M821" s="10" t="s">
        <v>1634</v>
      </c>
      <c r="N821" s="3" t="s">
        <v>101</v>
      </c>
      <c r="Q821" s="7">
        <f>+W821*0.8</f>
        <v>22880</v>
      </c>
      <c r="R821" s="7" t="s">
        <v>1480</v>
      </c>
      <c r="S821" s="8">
        <f t="shared" ref="S821:S829" si="256">+(W821-Q821)/Q821</f>
        <v>0.25</v>
      </c>
      <c r="T821" s="11">
        <v>1</v>
      </c>
      <c r="W821" s="76">
        <v>28600</v>
      </c>
      <c r="X821" s="16">
        <f t="shared" si="251"/>
        <v>28600</v>
      </c>
      <c r="Y821" s="3">
        <v>1</v>
      </c>
      <c r="AB821" s="4">
        <v>50000</v>
      </c>
      <c r="AC821" s="18">
        <f t="shared" si="253"/>
        <v>50000</v>
      </c>
      <c r="AD821" s="19">
        <f t="shared" si="239"/>
        <v>50000</v>
      </c>
      <c r="AE821" s="21">
        <f t="shared" si="245"/>
        <v>22880</v>
      </c>
      <c r="AF821" s="20">
        <f t="shared" si="240"/>
        <v>69010.783333333326</v>
      </c>
      <c r="AG821" s="20">
        <f t="shared" si="241"/>
        <v>115100</v>
      </c>
      <c r="AH821" s="20">
        <f t="shared" si="242"/>
        <v>50000</v>
      </c>
      <c r="AI821" s="20"/>
      <c r="AJ821" s="20"/>
      <c r="AK821" s="20">
        <f t="shared" si="254"/>
        <v>165100</v>
      </c>
      <c r="AL821" s="171"/>
    </row>
    <row r="822" spans="1:38" ht="15.75" customHeight="1" x14ac:dyDescent="0.25">
      <c r="A822" s="3">
        <v>1382</v>
      </c>
      <c r="B822" s="14">
        <f t="shared" si="244"/>
        <v>2</v>
      </c>
      <c r="C822" s="9">
        <f t="shared" ref="C822:C831" si="257">IF(A822=A821,C821,"")</f>
        <v>45181</v>
      </c>
      <c r="D822" s="3" t="str">
        <f t="shared" ref="D822:D831" si="258">IF(A822=A821,D821,"")</f>
        <v>Pizzarro Jorge</v>
      </c>
      <c r="E822" s="14" t="str">
        <f t="shared" si="238"/>
        <v>1382Pizzarro Jorge2</v>
      </c>
      <c r="I822" s="10" t="s">
        <v>1631</v>
      </c>
      <c r="J822" s="14" t="str">
        <f t="shared" si="252"/>
        <v>Desarmar distribución completa, cambiar kit, bomba de agua. Puesta a punta armado total. Cambiar líquido refrigerante. Lavado motor.</v>
      </c>
      <c r="L822" s="3">
        <v>1</v>
      </c>
      <c r="M822" s="10" t="s">
        <v>1636</v>
      </c>
      <c r="N822" s="3" t="s">
        <v>101</v>
      </c>
      <c r="Q822" s="7">
        <f>+W822*0.8</f>
        <v>17440</v>
      </c>
      <c r="S822" s="8">
        <f t="shared" si="256"/>
        <v>0.25</v>
      </c>
      <c r="T822" s="11">
        <v>1</v>
      </c>
      <c r="W822" s="76">
        <v>21800</v>
      </c>
      <c r="X822" s="16">
        <f t="shared" si="251"/>
        <v>21800</v>
      </c>
      <c r="AC822" s="18">
        <f t="shared" si="253"/>
        <v>0</v>
      </c>
      <c r="AD822" s="19">
        <f t="shared" si="239"/>
        <v>50000</v>
      </c>
      <c r="AE822" s="21">
        <f t="shared" si="245"/>
        <v>17440</v>
      </c>
      <c r="AF822" s="20">
        <f t="shared" si="240"/>
        <v>0</v>
      </c>
      <c r="AG822" s="20">
        <f t="shared" si="241"/>
        <v>0</v>
      </c>
      <c r="AH822" s="20">
        <f t="shared" si="242"/>
        <v>0</v>
      </c>
      <c r="AI822" s="20"/>
      <c r="AJ822" s="20"/>
      <c r="AK822" s="20">
        <f t="shared" si="254"/>
        <v>0</v>
      </c>
      <c r="AL822" s="171"/>
    </row>
    <row r="823" spans="1:38" ht="15.75" customHeight="1" x14ac:dyDescent="0.25">
      <c r="A823" s="3">
        <v>1382</v>
      </c>
      <c r="B823" s="14">
        <f t="shared" si="244"/>
        <v>3</v>
      </c>
      <c r="C823" s="9">
        <f t="shared" si="257"/>
        <v>45181</v>
      </c>
      <c r="D823" s="3" t="str">
        <f t="shared" si="258"/>
        <v>Pizzarro Jorge</v>
      </c>
      <c r="E823" s="14" t="str">
        <f t="shared" si="238"/>
        <v>1382Pizzarro Jorge3</v>
      </c>
      <c r="I823" s="10" t="s">
        <v>1633</v>
      </c>
      <c r="J823" s="14" t="str">
        <f t="shared" si="252"/>
        <v>Desarmar distribución completa, cambiar kit, bomba de agua. Puesta a punta armado total. Cambiar líquido refrigerante. Lavado motor. Purgado circuito de refrigeración. Cambiar correas poliv y alternador de D/H. Cambiar bujías.</v>
      </c>
      <c r="L823" s="3">
        <v>1</v>
      </c>
      <c r="M823" s="10" t="s">
        <v>1637</v>
      </c>
      <c r="N823" s="3" t="s">
        <v>101</v>
      </c>
      <c r="Q823" s="7">
        <f>+W823*0.8</f>
        <v>7600</v>
      </c>
      <c r="S823" s="8">
        <f t="shared" si="256"/>
        <v>0.25</v>
      </c>
      <c r="T823" s="11">
        <v>1</v>
      </c>
      <c r="W823" s="76">
        <v>9500</v>
      </c>
      <c r="X823" s="16">
        <f t="shared" si="251"/>
        <v>9500</v>
      </c>
      <c r="AC823" s="18">
        <f t="shared" si="253"/>
        <v>0</v>
      </c>
      <c r="AD823" s="19">
        <f t="shared" si="239"/>
        <v>50000</v>
      </c>
      <c r="AE823" s="21">
        <f t="shared" si="245"/>
        <v>7600</v>
      </c>
      <c r="AF823" s="20">
        <f t="shared" si="240"/>
        <v>0</v>
      </c>
      <c r="AG823" s="20">
        <f t="shared" si="241"/>
        <v>0</v>
      </c>
      <c r="AH823" s="20">
        <f t="shared" si="242"/>
        <v>0</v>
      </c>
      <c r="AI823" s="20"/>
      <c r="AJ823" s="20"/>
      <c r="AK823" s="20">
        <f t="shared" si="254"/>
        <v>0</v>
      </c>
      <c r="AL823" s="171"/>
    </row>
    <row r="824" spans="1:38" ht="15.75" customHeight="1" x14ac:dyDescent="0.25">
      <c r="A824" s="3">
        <v>1382</v>
      </c>
      <c r="B824" s="14">
        <f t="shared" si="244"/>
        <v>4</v>
      </c>
      <c r="C824" s="9">
        <f t="shared" si="257"/>
        <v>45181</v>
      </c>
      <c r="D824" s="3" t="str">
        <f t="shared" si="258"/>
        <v>Pizzarro Jorge</v>
      </c>
      <c r="E824" s="14" t="str">
        <f t="shared" si="238"/>
        <v>1382Pizzarro Jorge4</v>
      </c>
      <c r="I824" s="10" t="s">
        <v>1632</v>
      </c>
      <c r="J824" s="14" t="str">
        <f t="shared" si="252"/>
        <v>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v>
      </c>
      <c r="L824" s="3">
        <v>1</v>
      </c>
      <c r="M824" s="10" t="s">
        <v>1036</v>
      </c>
      <c r="N824" s="3" t="s">
        <v>84</v>
      </c>
      <c r="Q824" s="7">
        <v>2411.4499999999998</v>
      </c>
      <c r="R824" s="7" t="s">
        <v>1478</v>
      </c>
      <c r="S824" s="8">
        <f t="shared" si="256"/>
        <v>2.483381368056564</v>
      </c>
      <c r="T824" s="11">
        <v>1</v>
      </c>
      <c r="W824" s="76">
        <v>8400</v>
      </c>
      <c r="X824" s="16">
        <f t="shared" si="251"/>
        <v>8400</v>
      </c>
      <c r="AC824" s="18">
        <f t="shared" si="253"/>
        <v>0</v>
      </c>
      <c r="AD824" s="19">
        <f t="shared" si="239"/>
        <v>50000</v>
      </c>
      <c r="AE824" s="21">
        <f t="shared" si="245"/>
        <v>2411.4499999999998</v>
      </c>
      <c r="AF824" s="20">
        <f t="shared" si="240"/>
        <v>0</v>
      </c>
      <c r="AG824" s="20">
        <f t="shared" si="241"/>
        <v>0</v>
      </c>
      <c r="AH824" s="20">
        <f t="shared" si="242"/>
        <v>0</v>
      </c>
      <c r="AI824" s="20"/>
      <c r="AJ824" s="20"/>
      <c r="AK824" s="20">
        <f t="shared" si="254"/>
        <v>0</v>
      </c>
      <c r="AL824" s="171"/>
    </row>
    <row r="825" spans="1:38" ht="15.75" customHeight="1" x14ac:dyDescent="0.25">
      <c r="A825" s="3">
        <v>1382</v>
      </c>
      <c r="B825" s="14">
        <f t="shared" si="244"/>
        <v>5</v>
      </c>
      <c r="C825" s="9">
        <f t="shared" si="257"/>
        <v>45181</v>
      </c>
      <c r="D825" s="3" t="str">
        <f t="shared" si="258"/>
        <v>Pizzarro Jorge</v>
      </c>
      <c r="E825" s="14" t="str">
        <f t="shared" si="238"/>
        <v>1382Pizzarro Jorge5</v>
      </c>
      <c r="I825" s="10" t="s">
        <v>1646</v>
      </c>
      <c r="J825" s="14" t="str">
        <f t="shared" si="252"/>
        <v>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Reparación codo conexión gaseo tapa de válvula a plenum de admisión.</v>
      </c>
      <c r="L825" s="3">
        <v>1</v>
      </c>
      <c r="M825" s="10" t="s">
        <v>728</v>
      </c>
      <c r="N825" s="3" t="s">
        <v>84</v>
      </c>
      <c r="Q825" s="7">
        <v>1527</v>
      </c>
      <c r="S825" s="8">
        <f t="shared" si="256"/>
        <v>1.4230517354289456</v>
      </c>
      <c r="T825" s="11">
        <v>4</v>
      </c>
      <c r="W825" s="76">
        <v>3700</v>
      </c>
      <c r="X825" s="16">
        <f t="shared" si="251"/>
        <v>14800</v>
      </c>
      <c r="AC825" s="18">
        <f t="shared" si="253"/>
        <v>0</v>
      </c>
      <c r="AD825" s="19">
        <f t="shared" si="239"/>
        <v>50000</v>
      </c>
      <c r="AE825" s="21">
        <f t="shared" si="245"/>
        <v>6108</v>
      </c>
      <c r="AF825" s="20">
        <f t="shared" si="240"/>
        <v>0</v>
      </c>
      <c r="AG825" s="20">
        <f t="shared" si="241"/>
        <v>0</v>
      </c>
      <c r="AH825" s="20">
        <f t="shared" si="242"/>
        <v>0</v>
      </c>
      <c r="AI825" s="20"/>
      <c r="AJ825" s="20"/>
      <c r="AK825" s="20">
        <f t="shared" si="254"/>
        <v>0</v>
      </c>
      <c r="AL825" s="171"/>
    </row>
    <row r="826" spans="1:38" ht="15.75" customHeight="1" x14ac:dyDescent="0.25">
      <c r="A826" s="3">
        <v>1382</v>
      </c>
      <c r="B826" s="14">
        <f t="shared" si="244"/>
        <v>6</v>
      </c>
      <c r="C826" s="9">
        <f t="shared" si="257"/>
        <v>45181</v>
      </c>
      <c r="D826" s="3" t="str">
        <f t="shared" si="258"/>
        <v>Pizzarro Jorge</v>
      </c>
      <c r="E826" s="14" t="str">
        <f t="shared" si="238"/>
        <v>1382Pizzarro Jorge6</v>
      </c>
      <c r="I826" s="10" t="s">
        <v>1647</v>
      </c>
      <c r="J826" s="14" t="str">
        <f t="shared" si="252"/>
        <v>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Reparación codo conexión gaseo tapa de válvula a plenum de admisión. Reparación de soporte radiador lado conductor.</v>
      </c>
      <c r="L826" s="3">
        <v>1</v>
      </c>
      <c r="M826" s="10" t="s">
        <v>1640</v>
      </c>
      <c r="N826" s="3" t="s">
        <v>84</v>
      </c>
      <c r="Q826" s="7">
        <v>2016</v>
      </c>
      <c r="S826" s="8">
        <f t="shared" si="256"/>
        <v>0.48809523809523808</v>
      </c>
      <c r="T826" s="11">
        <v>1</v>
      </c>
      <c r="W826" s="76">
        <v>3000</v>
      </c>
      <c r="X826" s="16">
        <f t="shared" si="251"/>
        <v>3000</v>
      </c>
      <c r="AC826" s="18">
        <f t="shared" si="253"/>
        <v>0</v>
      </c>
      <c r="AD826" s="19">
        <f t="shared" si="239"/>
        <v>50000</v>
      </c>
      <c r="AE826" s="21">
        <f t="shared" si="245"/>
        <v>2016</v>
      </c>
      <c r="AF826" s="20">
        <f t="shared" si="240"/>
        <v>0</v>
      </c>
      <c r="AG826" s="20">
        <f t="shared" si="241"/>
        <v>0</v>
      </c>
      <c r="AH826" s="20">
        <f t="shared" si="242"/>
        <v>0</v>
      </c>
      <c r="AI826" s="20"/>
      <c r="AJ826" s="20"/>
      <c r="AK826" s="20">
        <f t="shared" si="254"/>
        <v>0</v>
      </c>
      <c r="AL826" s="171"/>
    </row>
    <row r="827" spans="1:38" ht="15.75" customHeight="1" x14ac:dyDescent="0.25">
      <c r="A827" s="3">
        <v>1382</v>
      </c>
      <c r="B827" s="14">
        <f t="shared" si="244"/>
        <v>7</v>
      </c>
      <c r="C827" s="9">
        <f t="shared" si="257"/>
        <v>45181</v>
      </c>
      <c r="D827" s="3" t="str">
        <f t="shared" si="258"/>
        <v>Pizzarro Jorge</v>
      </c>
      <c r="E827" s="14" t="str">
        <f t="shared" si="238"/>
        <v>1382Pizzarro Jorge7</v>
      </c>
      <c r="J827" s="14" t="str">
        <f t="shared" si="252"/>
        <v xml:space="preserve">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Reparación codo conexión gaseo tapa de válvula a plenum de admisión. Reparación de soporte radiador lado conductor. </v>
      </c>
      <c r="L827" s="3">
        <v>1</v>
      </c>
      <c r="M827" s="10" t="s">
        <v>1638</v>
      </c>
      <c r="N827" s="3" t="s">
        <v>84</v>
      </c>
      <c r="Q827" s="7">
        <v>2688</v>
      </c>
      <c r="S827" s="8">
        <f t="shared" si="256"/>
        <v>0.71130952380952384</v>
      </c>
      <c r="T827" s="11">
        <v>1</v>
      </c>
      <c r="W827" s="76">
        <v>4600</v>
      </c>
      <c r="X827" s="16">
        <f t="shared" si="251"/>
        <v>4600</v>
      </c>
      <c r="AC827" s="18">
        <f t="shared" si="253"/>
        <v>0</v>
      </c>
      <c r="AD827" s="19">
        <f t="shared" si="239"/>
        <v>50000</v>
      </c>
      <c r="AE827" s="21">
        <f t="shared" si="245"/>
        <v>2688</v>
      </c>
      <c r="AF827" s="20">
        <f t="shared" si="240"/>
        <v>0</v>
      </c>
      <c r="AG827" s="20">
        <f t="shared" si="241"/>
        <v>0</v>
      </c>
      <c r="AH827" s="20">
        <f t="shared" si="242"/>
        <v>0</v>
      </c>
      <c r="AI827" s="20"/>
      <c r="AJ827" s="20"/>
      <c r="AK827" s="20">
        <f t="shared" si="254"/>
        <v>0</v>
      </c>
      <c r="AL827" s="171"/>
    </row>
    <row r="828" spans="1:38" ht="15.75" customHeight="1" x14ac:dyDescent="0.25">
      <c r="A828" s="3">
        <v>1382</v>
      </c>
      <c r="B828" s="14">
        <f t="shared" si="244"/>
        <v>8</v>
      </c>
      <c r="C828" s="9">
        <f t="shared" si="257"/>
        <v>45181</v>
      </c>
      <c r="D828" s="3" t="str">
        <f t="shared" si="258"/>
        <v>Pizzarro Jorge</v>
      </c>
      <c r="E828" s="14" t="str">
        <f t="shared" si="238"/>
        <v>1382Pizzarro Jorge8</v>
      </c>
      <c r="J828" s="14" t="str">
        <f t="shared" si="252"/>
        <v xml:space="preserve">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Reparación codo conexión gaseo tapa de válvula a plenum de admisión. Reparación de soporte radiador lado conductor.  </v>
      </c>
      <c r="L828" s="3">
        <v>1</v>
      </c>
      <c r="M828" s="10" t="s">
        <v>1639</v>
      </c>
      <c r="N828" s="3" t="s">
        <v>84</v>
      </c>
      <c r="Q828" s="7">
        <v>2688</v>
      </c>
      <c r="S828" s="8">
        <f t="shared" si="256"/>
        <v>0.19047619047619047</v>
      </c>
      <c r="T828" s="11">
        <v>1</v>
      </c>
      <c r="W828" s="76">
        <v>3200</v>
      </c>
      <c r="X828" s="16">
        <f t="shared" si="251"/>
        <v>3200</v>
      </c>
      <c r="AC828" s="18">
        <f t="shared" si="253"/>
        <v>0</v>
      </c>
      <c r="AD828" s="19">
        <f t="shared" si="239"/>
        <v>50000</v>
      </c>
      <c r="AE828" s="21">
        <f t="shared" si="245"/>
        <v>2688</v>
      </c>
      <c r="AF828" s="20">
        <f t="shared" si="240"/>
        <v>0</v>
      </c>
      <c r="AG828" s="20">
        <f t="shared" si="241"/>
        <v>0</v>
      </c>
      <c r="AH828" s="20">
        <f t="shared" si="242"/>
        <v>0</v>
      </c>
      <c r="AI828" s="20"/>
      <c r="AJ828" s="20"/>
      <c r="AK828" s="20">
        <f t="shared" si="254"/>
        <v>0</v>
      </c>
      <c r="AL828" s="171"/>
    </row>
    <row r="829" spans="1:38" ht="15.75" customHeight="1" x14ac:dyDescent="0.25">
      <c r="A829" s="3">
        <v>1382</v>
      </c>
      <c r="B829" s="14">
        <f t="shared" si="244"/>
        <v>9</v>
      </c>
      <c r="C829" s="9">
        <f t="shared" si="257"/>
        <v>45181</v>
      </c>
      <c r="D829" s="3" t="str">
        <f t="shared" si="258"/>
        <v>Pizzarro Jorge</v>
      </c>
      <c r="E829" s="14" t="str">
        <f t="shared" si="238"/>
        <v>1382Pizzarro Jorge9</v>
      </c>
      <c r="J829" s="14" t="str">
        <f t="shared" si="252"/>
        <v xml:space="preserve">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Reparación codo conexión gaseo tapa de válvula a plenum de admisión. Reparación de soporte radiador lado conductor.   </v>
      </c>
      <c r="L829" s="3">
        <v>1</v>
      </c>
      <c r="M829" s="10" t="s">
        <v>1641</v>
      </c>
      <c r="N829" s="3" t="s">
        <v>84</v>
      </c>
      <c r="Q829" s="7">
        <v>2427</v>
      </c>
      <c r="S829" s="8">
        <f t="shared" si="256"/>
        <v>0.40090646889163578</v>
      </c>
      <c r="T829" s="11">
        <v>1</v>
      </c>
      <c r="W829" s="76">
        <v>3400</v>
      </c>
      <c r="X829" s="16">
        <f t="shared" si="251"/>
        <v>3400</v>
      </c>
      <c r="AC829" s="18">
        <f t="shared" si="253"/>
        <v>0</v>
      </c>
      <c r="AD829" s="19">
        <f t="shared" si="239"/>
        <v>50000</v>
      </c>
      <c r="AE829" s="21">
        <f t="shared" si="245"/>
        <v>2427</v>
      </c>
      <c r="AF829" s="20">
        <f t="shared" si="240"/>
        <v>0</v>
      </c>
      <c r="AG829" s="20">
        <f t="shared" si="241"/>
        <v>0</v>
      </c>
      <c r="AH829" s="20">
        <f t="shared" si="242"/>
        <v>0</v>
      </c>
      <c r="AI829" s="20"/>
      <c r="AJ829" s="20"/>
      <c r="AK829" s="20">
        <f t="shared" si="254"/>
        <v>0</v>
      </c>
      <c r="AL829" s="171"/>
    </row>
    <row r="830" spans="1:38" ht="15.75" customHeight="1" x14ac:dyDescent="0.25">
      <c r="A830" s="3">
        <v>1382</v>
      </c>
      <c r="B830" s="14">
        <f t="shared" si="244"/>
        <v>10</v>
      </c>
      <c r="C830" s="9">
        <f t="shared" si="257"/>
        <v>45181</v>
      </c>
      <c r="D830" s="3" t="str">
        <f t="shared" si="258"/>
        <v>Pizzarro Jorge</v>
      </c>
      <c r="E830" s="14" t="str">
        <f t="shared" ref="E830:E893" si="259">CONCATENATE(A830,D830,B830)</f>
        <v>1382Pizzarro Jorge10</v>
      </c>
      <c r="J830" s="14" t="str">
        <f t="shared" si="252"/>
        <v xml:space="preserve">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Reparación codo conexión gaseo tapa de válvula a plenum de admisión. Reparación de soporte radiador lado conductor.    </v>
      </c>
      <c r="L830" s="3">
        <v>1</v>
      </c>
      <c r="M830" s="10" t="s">
        <v>700</v>
      </c>
      <c r="N830" s="3" t="s">
        <v>84</v>
      </c>
      <c r="Q830" s="7">
        <f>+W830/(1+S830)</f>
        <v>2500</v>
      </c>
      <c r="S830" s="8">
        <v>0.2</v>
      </c>
      <c r="T830" s="11">
        <v>4</v>
      </c>
      <c r="W830" s="76">
        <v>3000</v>
      </c>
      <c r="X830" s="16">
        <f t="shared" si="251"/>
        <v>12000</v>
      </c>
      <c r="AC830" s="18">
        <f t="shared" si="253"/>
        <v>0</v>
      </c>
      <c r="AD830" s="19">
        <f t="shared" si="239"/>
        <v>50000</v>
      </c>
      <c r="AE830" s="21">
        <f t="shared" si="245"/>
        <v>10000</v>
      </c>
      <c r="AF830" s="20">
        <f t="shared" si="240"/>
        <v>0</v>
      </c>
      <c r="AG830" s="20">
        <f t="shared" si="241"/>
        <v>0</v>
      </c>
      <c r="AH830" s="20">
        <f t="shared" si="242"/>
        <v>0</v>
      </c>
      <c r="AI830" s="20"/>
      <c r="AJ830" s="20"/>
      <c r="AK830" s="20">
        <f t="shared" si="254"/>
        <v>0</v>
      </c>
      <c r="AL830" s="171"/>
    </row>
    <row r="831" spans="1:38" ht="15.75" customHeight="1" x14ac:dyDescent="0.25">
      <c r="A831" s="3">
        <v>1382</v>
      </c>
      <c r="B831" s="14">
        <f t="shared" si="244"/>
        <v>11</v>
      </c>
      <c r="C831" s="9">
        <f t="shared" si="257"/>
        <v>45181</v>
      </c>
      <c r="D831" s="3" t="str">
        <f t="shared" si="258"/>
        <v>Pizzarro Jorge</v>
      </c>
      <c r="E831" s="14" t="str">
        <f t="shared" si="259"/>
        <v>1382Pizzarro Jorge11</v>
      </c>
      <c r="J831" s="14" t="str">
        <f t="shared" si="252"/>
        <v xml:space="preserve">Desarmar distribución completa, cambiar kit, bomba de agua. Puesta a punta armado total. Cambiar líquido refrigerante. Lavado motor. Purgado circuito de refrigeración. Cambiar correas poliv y alternador de D/H. Cambiar bujías. Service cambiar aceite y filtros. Control general del vehículo. Reparación codo conexión gaseo tapa de válvula a plenum de admisión. Reparación de soporte radiador lado conductor.     </v>
      </c>
      <c r="L831" s="3">
        <v>1</v>
      </c>
      <c r="M831" s="10" t="s">
        <v>1635</v>
      </c>
      <c r="N831" s="3" t="s">
        <v>84</v>
      </c>
      <c r="Q831" s="7">
        <f>+W831/(1+S831)</f>
        <v>4833.3333333333339</v>
      </c>
      <c r="S831" s="8">
        <v>0.2</v>
      </c>
      <c r="T831" s="11">
        <v>1</v>
      </c>
      <c r="W831" s="76">
        <v>5800</v>
      </c>
      <c r="X831" s="16">
        <f t="shared" si="251"/>
        <v>5800</v>
      </c>
      <c r="AC831" s="18">
        <f t="shared" si="253"/>
        <v>0</v>
      </c>
      <c r="AD831" s="19">
        <f t="shared" ref="AD831:AD894" si="260">IF(A831=A830,AD830+AC831,AC831)</f>
        <v>50000</v>
      </c>
      <c r="AE831" s="21">
        <f t="shared" si="245"/>
        <v>4833.3333333333339</v>
      </c>
      <c r="AF831" s="20">
        <f t="shared" ref="AF831:AF894" si="261">IF(A831=A830,0,(SUMIF($A$3:$A$999956,A831,$Q$3:$Q$999956)))+IF(A831=A830,0,(SUMIF($A$3:$A$999956,A831,$R$3:$R$999956)))</f>
        <v>0</v>
      </c>
      <c r="AG831" s="20">
        <f t="shared" ref="AG831:AG894" si="262">IF(A831=A830,0,(SUMIF($A$3:$A$999956,A831,($X$3:$X$999956))))</f>
        <v>0</v>
      </c>
      <c r="AH831" s="20">
        <f t="shared" ref="AH831:AH894" si="263">IF(A831=A830,0,(SUMIF($A$3:$A$999956,A831,($AC$3:$AC$999956))))</f>
        <v>0</v>
      </c>
      <c r="AI831" s="20"/>
      <c r="AJ831" s="20"/>
      <c r="AK831" s="20">
        <f t="shared" si="254"/>
        <v>0</v>
      </c>
      <c r="AL831" s="171"/>
    </row>
    <row r="832" spans="1:38" ht="15.75" customHeight="1" x14ac:dyDescent="0.25">
      <c r="A832" s="3">
        <v>1383</v>
      </c>
      <c r="B832" s="14">
        <f t="shared" si="244"/>
        <v>1</v>
      </c>
      <c r="C832" s="9">
        <v>45182</v>
      </c>
      <c r="D832" s="3" t="s">
        <v>1642</v>
      </c>
      <c r="E832" s="14" t="str">
        <f t="shared" si="259"/>
        <v>1383Roman Agustin1</v>
      </c>
      <c r="F832" s="119" t="s">
        <v>1643</v>
      </c>
      <c r="G832" s="119" t="s">
        <v>1649</v>
      </c>
      <c r="H832" s="119">
        <v>98842</v>
      </c>
      <c r="I832" s="10" t="s">
        <v>121</v>
      </c>
      <c r="J832" s="14" t="str">
        <f t="shared" si="252"/>
        <v>Service cambio de aceite y filtros.</v>
      </c>
      <c r="K832" s="3" t="s">
        <v>1512</v>
      </c>
      <c r="L832" s="3">
        <v>1</v>
      </c>
      <c r="M832" s="10" t="s">
        <v>1648</v>
      </c>
      <c r="N832" s="3" t="s">
        <v>84</v>
      </c>
      <c r="Q832" s="7">
        <f>+W832*0.8</f>
        <v>5200</v>
      </c>
      <c r="R832" s="7" t="s">
        <v>1478</v>
      </c>
      <c r="S832" s="8">
        <f>+(W832-Q832)/Q832</f>
        <v>0.25</v>
      </c>
      <c r="T832" s="11">
        <v>7</v>
      </c>
      <c r="W832" s="76">
        <v>6500</v>
      </c>
      <c r="X832" s="16">
        <f t="shared" si="251"/>
        <v>45500</v>
      </c>
      <c r="Y832" s="3">
        <v>1</v>
      </c>
      <c r="AB832" s="4">
        <v>35000</v>
      </c>
      <c r="AC832" s="18">
        <f t="shared" si="253"/>
        <v>35000</v>
      </c>
      <c r="AD832" s="19">
        <f t="shared" si="260"/>
        <v>35000</v>
      </c>
      <c r="AE832" s="21">
        <f t="shared" si="245"/>
        <v>36400</v>
      </c>
      <c r="AF832" s="20">
        <f t="shared" si="261"/>
        <v>15019</v>
      </c>
      <c r="AG832" s="20">
        <f t="shared" si="262"/>
        <v>79300</v>
      </c>
      <c r="AH832" s="20">
        <f t="shared" si="263"/>
        <v>35000</v>
      </c>
      <c r="AI832" s="20"/>
      <c r="AJ832" s="20"/>
      <c r="AK832" s="20">
        <f t="shared" si="254"/>
        <v>114300</v>
      </c>
      <c r="AL832" s="171"/>
    </row>
    <row r="833" spans="1:38" ht="15.75" customHeight="1" x14ac:dyDescent="0.25">
      <c r="A833" s="3">
        <v>1383</v>
      </c>
      <c r="B833" s="14">
        <f t="shared" si="244"/>
        <v>2</v>
      </c>
      <c r="C833" s="9">
        <f>IF(A833=A832,C832,"")</f>
        <v>45182</v>
      </c>
      <c r="D833" s="3" t="str">
        <f>IF(A833=A832,D832,"")</f>
        <v>Roman Agustin</v>
      </c>
      <c r="E833" s="14" t="str">
        <f t="shared" si="259"/>
        <v>1383Roman Agustin2</v>
      </c>
      <c r="I833" s="10" t="s">
        <v>122</v>
      </c>
      <c r="J833" s="14" t="str">
        <f t="shared" si="252"/>
        <v>Service cambio de aceite y filtros. Control del vehículo.</v>
      </c>
      <c r="L833" s="3">
        <v>1</v>
      </c>
      <c r="M833" s="10" t="s">
        <v>1645</v>
      </c>
      <c r="N833" s="3" t="s">
        <v>84</v>
      </c>
      <c r="Q833" s="7">
        <v>9819</v>
      </c>
      <c r="S833" s="8">
        <f>+(W833-Q833)/Q833</f>
        <v>2.4423057337814442</v>
      </c>
      <c r="T833" s="11">
        <v>1</v>
      </c>
      <c r="W833" s="76">
        <v>33800</v>
      </c>
      <c r="X833" s="16">
        <f t="shared" si="251"/>
        <v>33800</v>
      </c>
      <c r="AC833" s="18">
        <f t="shared" si="253"/>
        <v>0</v>
      </c>
      <c r="AD833" s="19">
        <f t="shared" si="260"/>
        <v>35000</v>
      </c>
      <c r="AE833" s="21">
        <f t="shared" si="245"/>
        <v>9819</v>
      </c>
      <c r="AF833" s="20">
        <f t="shared" si="261"/>
        <v>0</v>
      </c>
      <c r="AG833" s="20">
        <f t="shared" si="262"/>
        <v>0</v>
      </c>
      <c r="AH833" s="20">
        <f t="shared" si="263"/>
        <v>0</v>
      </c>
      <c r="AI833" s="20"/>
      <c r="AJ833" s="20"/>
      <c r="AK833" s="20">
        <f t="shared" si="254"/>
        <v>0</v>
      </c>
      <c r="AL833" s="171"/>
    </row>
    <row r="834" spans="1:38" ht="15.75" customHeight="1" x14ac:dyDescent="0.25">
      <c r="A834" s="3">
        <v>1383</v>
      </c>
      <c r="B834" s="14">
        <f t="shared" si="244"/>
        <v>3</v>
      </c>
      <c r="C834" s="9">
        <f>IF(A834=A833,C833,"")</f>
        <v>45182</v>
      </c>
      <c r="D834" s="3" t="str">
        <f>IF(A834=A833,D833,"")</f>
        <v>Roman Agustin</v>
      </c>
      <c r="E834" s="14" t="str">
        <f t="shared" si="259"/>
        <v>1383Roman Agustin3</v>
      </c>
      <c r="I834" s="10" t="s">
        <v>1644</v>
      </c>
      <c r="J834" s="14" t="str">
        <f t="shared" si="252"/>
        <v>Service cambio de aceite y filtros. Control del vehículo. Control del nivel de aceite. Regular cinta de frenos traseras.</v>
      </c>
      <c r="L834" s="3">
        <v>1</v>
      </c>
      <c r="S834" s="8"/>
      <c r="W834" s="76"/>
      <c r="X834" s="16">
        <f t="shared" si="251"/>
        <v>0</v>
      </c>
      <c r="AC834" s="18">
        <f t="shared" si="253"/>
        <v>0</v>
      </c>
      <c r="AD834" s="19">
        <f t="shared" si="260"/>
        <v>35000</v>
      </c>
      <c r="AE834" s="21">
        <f t="shared" si="245"/>
        <v>0</v>
      </c>
      <c r="AF834" s="20">
        <f t="shared" si="261"/>
        <v>0</v>
      </c>
      <c r="AG834" s="20">
        <f t="shared" si="262"/>
        <v>0</v>
      </c>
      <c r="AH834" s="20">
        <f t="shared" si="263"/>
        <v>0</v>
      </c>
      <c r="AI834" s="20"/>
      <c r="AJ834" s="20"/>
      <c r="AK834" s="20">
        <f t="shared" si="254"/>
        <v>0</v>
      </c>
      <c r="AL834" s="171"/>
    </row>
    <row r="835" spans="1:38" ht="15.75" customHeight="1" x14ac:dyDescent="0.25">
      <c r="A835" s="3">
        <v>1383</v>
      </c>
      <c r="B835" s="14">
        <f t="shared" si="244"/>
        <v>4</v>
      </c>
      <c r="C835" s="9">
        <f>IF(A835=A834,C834,"")</f>
        <v>45182</v>
      </c>
      <c r="D835" s="3" t="str">
        <f>IF(A835=A834,D834,"")</f>
        <v>Roman Agustin</v>
      </c>
      <c r="E835" s="14" t="str">
        <f t="shared" si="259"/>
        <v>1383Roman Agustin4</v>
      </c>
      <c r="J835" s="14" t="str">
        <f t="shared" si="252"/>
        <v xml:space="preserve">Service cambio de aceite y filtros. Control del vehículo. Control del nivel de aceite. Regular cinta de frenos traseras. </v>
      </c>
      <c r="L835" s="3">
        <v>1</v>
      </c>
      <c r="S835" s="8"/>
      <c r="W835" s="76"/>
      <c r="X835" s="16">
        <f t="shared" si="251"/>
        <v>0</v>
      </c>
      <c r="AC835" s="18">
        <f t="shared" si="253"/>
        <v>0</v>
      </c>
      <c r="AD835" s="19">
        <f t="shared" si="260"/>
        <v>35000</v>
      </c>
      <c r="AE835" s="21">
        <f t="shared" si="245"/>
        <v>0</v>
      </c>
      <c r="AF835" s="20">
        <f t="shared" si="261"/>
        <v>0</v>
      </c>
      <c r="AG835" s="20">
        <f t="shared" si="262"/>
        <v>0</v>
      </c>
      <c r="AH835" s="20">
        <f t="shared" si="263"/>
        <v>0</v>
      </c>
      <c r="AI835" s="20"/>
      <c r="AJ835" s="20"/>
      <c r="AK835" s="20">
        <f t="shared" si="254"/>
        <v>0</v>
      </c>
      <c r="AL835" s="171"/>
    </row>
    <row r="836" spans="1:38" ht="15.75" customHeight="1" x14ac:dyDescent="0.25">
      <c r="A836" s="3">
        <v>1384</v>
      </c>
      <c r="B836" s="14">
        <f t="shared" ref="B836:B899" si="264">IF(A836=A835,B835+1,1)</f>
        <v>1</v>
      </c>
      <c r="C836" s="9">
        <v>45183</v>
      </c>
      <c r="D836" s="3" t="s">
        <v>1650</v>
      </c>
      <c r="E836" s="14" t="str">
        <f t="shared" si="259"/>
        <v>1384Cipolla Miren1</v>
      </c>
      <c r="F836" s="119" t="s">
        <v>1653</v>
      </c>
      <c r="G836" s="119" t="s">
        <v>806</v>
      </c>
      <c r="H836" s="119">
        <v>104255</v>
      </c>
      <c r="I836" s="10" t="s">
        <v>1651</v>
      </c>
      <c r="J836" s="14" t="str">
        <f t="shared" si="252"/>
        <v>Service cambio de aceite y filtro. Rotación</v>
      </c>
      <c r="K836" s="3" t="s">
        <v>1512</v>
      </c>
      <c r="L836" s="3">
        <v>1</v>
      </c>
      <c r="M836" s="10" t="s">
        <v>728</v>
      </c>
      <c r="N836" s="3" t="s">
        <v>84</v>
      </c>
      <c r="Q836" s="7">
        <v>1527</v>
      </c>
      <c r="R836" s="7" t="s">
        <v>1478</v>
      </c>
      <c r="S836" s="8">
        <f t="shared" ref="S836:S841" si="265">+(W836-Q836)/Q836</f>
        <v>1.4230517354289456</v>
      </c>
      <c r="T836" s="11">
        <v>4</v>
      </c>
      <c r="W836" s="76">
        <v>3700</v>
      </c>
      <c r="X836" s="16">
        <f t="shared" si="251"/>
        <v>14800</v>
      </c>
      <c r="Y836" s="3">
        <v>1</v>
      </c>
      <c r="AB836" s="4">
        <v>30500</v>
      </c>
      <c r="AC836" s="18">
        <f t="shared" si="253"/>
        <v>30500</v>
      </c>
      <c r="AD836" s="19">
        <f t="shared" si="260"/>
        <v>30500</v>
      </c>
      <c r="AE836" s="21">
        <f t="shared" ref="AE836:AE899" si="266">+(Q836)*T836</f>
        <v>6108</v>
      </c>
      <c r="AF836" s="20">
        <f t="shared" si="261"/>
        <v>23812</v>
      </c>
      <c r="AG836" s="20">
        <f t="shared" si="262"/>
        <v>48320</v>
      </c>
      <c r="AH836" s="20">
        <f t="shared" si="263"/>
        <v>30500</v>
      </c>
      <c r="AI836" s="20"/>
      <c r="AJ836" s="20"/>
      <c r="AK836" s="20">
        <f t="shared" si="254"/>
        <v>78820</v>
      </c>
      <c r="AL836" s="171"/>
    </row>
    <row r="837" spans="1:38" ht="15.75" customHeight="1" x14ac:dyDescent="0.25">
      <c r="A837" s="3">
        <v>1384</v>
      </c>
      <c r="B837" s="14">
        <f t="shared" si="264"/>
        <v>2</v>
      </c>
      <c r="C837" s="9">
        <f>IF(A837=A836,C836,"")</f>
        <v>45183</v>
      </c>
      <c r="D837" s="3" t="str">
        <f>IF(A837=A836,D836,"")</f>
        <v>Cipolla Miren</v>
      </c>
      <c r="E837" s="14" t="str">
        <f t="shared" si="259"/>
        <v>1384Cipolla Miren2</v>
      </c>
      <c r="I837" s="10" t="s">
        <v>1652</v>
      </c>
      <c r="J837" s="14" t="str">
        <f t="shared" si="252"/>
        <v>Service cambio de aceite y filtro. Rotación Control del vehículo. Lavado del motor.</v>
      </c>
      <c r="L837" s="3">
        <v>1</v>
      </c>
      <c r="M837" s="10" t="s">
        <v>1655</v>
      </c>
      <c r="N837" s="3" t="s">
        <v>84</v>
      </c>
      <c r="Q837" s="7">
        <v>2016</v>
      </c>
      <c r="S837" s="8">
        <f t="shared" si="265"/>
        <v>0.7857142857142857</v>
      </c>
      <c r="T837" s="11">
        <v>1</v>
      </c>
      <c r="W837" s="76">
        <v>3600</v>
      </c>
      <c r="X837" s="16">
        <f t="shared" si="251"/>
        <v>3600</v>
      </c>
      <c r="AC837" s="18">
        <f t="shared" si="253"/>
        <v>0</v>
      </c>
      <c r="AD837" s="19">
        <f t="shared" si="260"/>
        <v>30500</v>
      </c>
      <c r="AE837" s="21">
        <f t="shared" si="266"/>
        <v>2016</v>
      </c>
      <c r="AF837" s="20">
        <f t="shared" si="261"/>
        <v>0</v>
      </c>
      <c r="AG837" s="20">
        <f t="shared" si="262"/>
        <v>0</v>
      </c>
      <c r="AH837" s="20">
        <f t="shared" si="263"/>
        <v>0</v>
      </c>
      <c r="AI837" s="20"/>
      <c r="AJ837" s="20"/>
      <c r="AK837" s="20">
        <f t="shared" si="254"/>
        <v>0</v>
      </c>
      <c r="AL837" s="171"/>
    </row>
    <row r="838" spans="1:38" ht="15.75" customHeight="1" x14ac:dyDescent="0.25">
      <c r="A838" s="3">
        <v>1384</v>
      </c>
      <c r="B838" s="14">
        <f t="shared" si="264"/>
        <v>3</v>
      </c>
      <c r="C838" s="9">
        <f>IF(A838=A837,C837,"")</f>
        <v>45183</v>
      </c>
      <c r="D838" s="3" t="str">
        <f>IF(A838=A837,D837,"")</f>
        <v>Cipolla Miren</v>
      </c>
      <c r="E838" s="14" t="str">
        <f t="shared" si="259"/>
        <v>1384Cipolla Miren3</v>
      </c>
      <c r="I838" s="10" t="s">
        <v>1658</v>
      </c>
      <c r="J838" s="14" t="str">
        <f t="shared" si="252"/>
        <v>Service cambio de aceite y filtro. Rotación Control del vehículo. Lavado del motor. Cambiar depósito de agua.</v>
      </c>
      <c r="L838" s="3">
        <v>1</v>
      </c>
      <c r="M838" s="10" t="s">
        <v>1654</v>
      </c>
      <c r="N838" s="3" t="s">
        <v>84</v>
      </c>
      <c r="Q838" s="7">
        <v>2688</v>
      </c>
      <c r="S838" s="8">
        <f t="shared" si="265"/>
        <v>0.9642857142857143</v>
      </c>
      <c r="T838" s="11">
        <v>1</v>
      </c>
      <c r="W838" s="76">
        <v>5280</v>
      </c>
      <c r="X838" s="16">
        <f t="shared" si="251"/>
        <v>5280</v>
      </c>
      <c r="AC838" s="18">
        <f t="shared" si="253"/>
        <v>0</v>
      </c>
      <c r="AD838" s="19">
        <f t="shared" si="260"/>
        <v>30500</v>
      </c>
      <c r="AE838" s="21">
        <f t="shared" si="266"/>
        <v>2688</v>
      </c>
      <c r="AF838" s="20">
        <f t="shared" si="261"/>
        <v>0</v>
      </c>
      <c r="AG838" s="20">
        <f t="shared" si="262"/>
        <v>0</v>
      </c>
      <c r="AH838" s="20">
        <f t="shared" si="263"/>
        <v>0</v>
      </c>
      <c r="AI838" s="20"/>
      <c r="AJ838" s="20"/>
      <c r="AK838" s="20">
        <f t="shared" si="254"/>
        <v>0</v>
      </c>
      <c r="AL838" s="171"/>
    </row>
    <row r="839" spans="1:38" ht="15.75" customHeight="1" x14ac:dyDescent="0.25">
      <c r="A839" s="3">
        <v>1384</v>
      </c>
      <c r="B839" s="14">
        <f t="shared" si="264"/>
        <v>4</v>
      </c>
      <c r="C839" s="9">
        <f>IF(A839=A838,C838,"")</f>
        <v>45183</v>
      </c>
      <c r="D839" s="3" t="str">
        <f>IF(A839=A838,D838,"")</f>
        <v>Cipolla Miren</v>
      </c>
      <c r="E839" s="14" t="str">
        <f t="shared" si="259"/>
        <v>1384Cipolla Miren4</v>
      </c>
      <c r="J839" s="14" t="str">
        <f t="shared" si="252"/>
        <v xml:space="preserve">Service cambio de aceite y filtro. Rotación Control del vehículo. Lavado del motor. Cambiar depósito de agua. </v>
      </c>
      <c r="L839" s="3">
        <v>1</v>
      </c>
      <c r="M839" s="10" t="s">
        <v>1656</v>
      </c>
      <c r="N839" s="3" t="s">
        <v>84</v>
      </c>
      <c r="Q839" s="7">
        <v>1649</v>
      </c>
      <c r="S839" s="8">
        <f t="shared" si="265"/>
        <v>1.3286840509399636</v>
      </c>
      <c r="T839" s="11">
        <v>1</v>
      </c>
      <c r="W839" s="76">
        <v>3840</v>
      </c>
      <c r="X839" s="16">
        <f t="shared" si="251"/>
        <v>3840</v>
      </c>
      <c r="AC839" s="18">
        <f t="shared" si="253"/>
        <v>0</v>
      </c>
      <c r="AD839" s="19">
        <f t="shared" si="260"/>
        <v>30500</v>
      </c>
      <c r="AE839" s="21">
        <f t="shared" si="266"/>
        <v>1649</v>
      </c>
      <c r="AF839" s="20">
        <f t="shared" si="261"/>
        <v>0</v>
      </c>
      <c r="AG839" s="20">
        <f t="shared" si="262"/>
        <v>0</v>
      </c>
      <c r="AH839" s="20">
        <f t="shared" si="263"/>
        <v>0</v>
      </c>
      <c r="AI839" s="20"/>
      <c r="AJ839" s="20"/>
      <c r="AK839" s="20">
        <f t="shared" si="254"/>
        <v>0</v>
      </c>
      <c r="AL839" s="171"/>
    </row>
    <row r="840" spans="1:38" ht="15.75" customHeight="1" x14ac:dyDescent="0.25">
      <c r="A840" s="3">
        <v>1384</v>
      </c>
      <c r="B840" s="14">
        <f t="shared" si="264"/>
        <v>5</v>
      </c>
      <c r="C840" s="9">
        <f>IF(A840=A839,C839,"")</f>
        <v>45183</v>
      </c>
      <c r="D840" s="3" t="str">
        <f>IF(A840=A839,D839,"")</f>
        <v>Cipolla Miren</v>
      </c>
      <c r="E840" s="14" t="str">
        <f t="shared" si="259"/>
        <v>1384Cipolla Miren5</v>
      </c>
      <c r="J840" s="14" t="str">
        <f t="shared" si="252"/>
        <v xml:space="preserve">Service cambio de aceite y filtro. Rotación Control del vehículo. Lavado del motor. Cambiar depósito de agua.  </v>
      </c>
      <c r="L840" s="3">
        <v>1</v>
      </c>
      <c r="M840" s="10" t="s">
        <v>1657</v>
      </c>
      <c r="N840" s="3" t="s">
        <v>84</v>
      </c>
      <c r="Q840" s="7">
        <v>2332</v>
      </c>
      <c r="S840" s="8">
        <f t="shared" si="265"/>
        <v>0.6295025728987993</v>
      </c>
      <c r="T840" s="11">
        <v>1</v>
      </c>
      <c r="W840" s="76">
        <v>3800</v>
      </c>
      <c r="X840" s="16">
        <f t="shared" si="251"/>
        <v>3800</v>
      </c>
      <c r="AC840" s="18">
        <f t="shared" si="253"/>
        <v>0</v>
      </c>
      <c r="AD840" s="19">
        <f t="shared" si="260"/>
        <v>30500</v>
      </c>
      <c r="AE840" s="21">
        <f t="shared" si="266"/>
        <v>2332</v>
      </c>
      <c r="AF840" s="20">
        <f t="shared" si="261"/>
        <v>0</v>
      </c>
      <c r="AG840" s="20">
        <f t="shared" si="262"/>
        <v>0</v>
      </c>
      <c r="AH840" s="20">
        <f t="shared" si="263"/>
        <v>0</v>
      </c>
      <c r="AI840" s="20"/>
      <c r="AJ840" s="20"/>
      <c r="AK840" s="20">
        <f t="shared" si="254"/>
        <v>0</v>
      </c>
      <c r="AL840" s="171"/>
    </row>
    <row r="841" spans="1:38" ht="15.75" customHeight="1" x14ac:dyDescent="0.25">
      <c r="A841" s="3">
        <v>1384</v>
      </c>
      <c r="B841" s="14">
        <f t="shared" si="264"/>
        <v>6</v>
      </c>
      <c r="C841" s="9">
        <f>IF(A841=A840,C840,"")</f>
        <v>45183</v>
      </c>
      <c r="D841" s="3" t="str">
        <f>IF(A841=A840,D840,"")</f>
        <v>Cipolla Miren</v>
      </c>
      <c r="E841" s="14" t="str">
        <f t="shared" si="259"/>
        <v>1384Cipolla Miren6</v>
      </c>
      <c r="J841" s="14" t="str">
        <f t="shared" si="252"/>
        <v xml:space="preserve">Service cambio de aceite y filtro. Rotación Control del vehículo. Lavado del motor. Cambiar depósito de agua.   </v>
      </c>
      <c r="L841" s="3">
        <v>1</v>
      </c>
      <c r="M841" s="10" t="s">
        <v>732</v>
      </c>
      <c r="N841" s="3" t="s">
        <v>101</v>
      </c>
      <c r="Q841" s="7">
        <f>+W841*0.8</f>
        <v>13600</v>
      </c>
      <c r="S841" s="8">
        <f t="shared" si="265"/>
        <v>0.25</v>
      </c>
      <c r="T841" s="11">
        <v>1</v>
      </c>
      <c r="W841" s="76">
        <v>17000</v>
      </c>
      <c r="X841" s="16">
        <f t="shared" si="251"/>
        <v>17000</v>
      </c>
      <c r="AC841" s="18">
        <f t="shared" si="253"/>
        <v>0</v>
      </c>
      <c r="AD841" s="19">
        <f t="shared" si="260"/>
        <v>30500</v>
      </c>
      <c r="AE841" s="21">
        <f t="shared" si="266"/>
        <v>13600</v>
      </c>
      <c r="AF841" s="20">
        <f t="shared" si="261"/>
        <v>0</v>
      </c>
      <c r="AG841" s="20">
        <f t="shared" si="262"/>
        <v>0</v>
      </c>
      <c r="AH841" s="20">
        <f t="shared" si="263"/>
        <v>0</v>
      </c>
      <c r="AI841" s="20"/>
      <c r="AJ841" s="20"/>
      <c r="AK841" s="20">
        <f t="shared" si="254"/>
        <v>0</v>
      </c>
      <c r="AL841" s="171"/>
    </row>
    <row r="842" spans="1:38" ht="15.75" customHeight="1" x14ac:dyDescent="0.25">
      <c r="A842" s="3">
        <v>1385</v>
      </c>
      <c r="B842" s="14">
        <f t="shared" si="264"/>
        <v>1</v>
      </c>
      <c r="C842" s="9">
        <v>45183</v>
      </c>
      <c r="D842" s="3" t="s">
        <v>311</v>
      </c>
      <c r="E842" s="14" t="str">
        <f t="shared" si="259"/>
        <v>1385Cane Emiliano1</v>
      </c>
      <c r="F842" s="119" t="s">
        <v>1659</v>
      </c>
      <c r="G842" s="119" t="s">
        <v>1387</v>
      </c>
      <c r="H842" s="119">
        <v>50148</v>
      </c>
      <c r="I842" s="10" t="s">
        <v>1660</v>
      </c>
      <c r="J842" s="14" t="str">
        <f t="shared" si="252"/>
        <v>Service cambio de aceite y filtros. Rotación.</v>
      </c>
      <c r="L842" s="3">
        <v>1</v>
      </c>
      <c r="R842" s="7" t="s">
        <v>1478</v>
      </c>
      <c r="S842" s="8"/>
      <c r="W842" s="76"/>
      <c r="X842" s="16">
        <f t="shared" si="251"/>
        <v>0</v>
      </c>
      <c r="AC842" s="18">
        <f t="shared" si="253"/>
        <v>0</v>
      </c>
      <c r="AD842" s="19">
        <f t="shared" si="260"/>
        <v>0</v>
      </c>
      <c r="AE842" s="21">
        <f t="shared" si="266"/>
        <v>0</v>
      </c>
      <c r="AF842" s="20">
        <f t="shared" si="261"/>
        <v>94619</v>
      </c>
      <c r="AG842" s="20">
        <f t="shared" si="262"/>
        <v>168075</v>
      </c>
      <c r="AH842" s="20">
        <f t="shared" si="263"/>
        <v>42000</v>
      </c>
      <c r="AI842" s="20"/>
      <c r="AJ842" s="20"/>
      <c r="AK842" s="20">
        <f t="shared" si="254"/>
        <v>210075</v>
      </c>
      <c r="AL842" s="171"/>
    </row>
    <row r="843" spans="1:38" ht="15.75" customHeight="1" x14ac:dyDescent="0.25">
      <c r="A843" s="3">
        <v>1385</v>
      </c>
      <c r="B843" s="14">
        <f t="shared" si="264"/>
        <v>2</v>
      </c>
      <c r="C843" s="9">
        <f>IF(A843=A842,C842,"")</f>
        <v>45183</v>
      </c>
      <c r="D843" s="3" t="str">
        <f>IF(A843=A842,D842,"")</f>
        <v>Cane Emiliano</v>
      </c>
      <c r="E843" s="14" t="str">
        <f t="shared" si="259"/>
        <v>1385Cane Emiliano2</v>
      </c>
      <c r="I843" s="10" t="s">
        <v>760</v>
      </c>
      <c r="J843" s="14" t="str">
        <f t="shared" si="252"/>
        <v>Service cambio de aceite y filtros. Rotación. Cambiar pastillas de freno delanteras.</v>
      </c>
      <c r="K843" s="3" t="s">
        <v>1512</v>
      </c>
      <c r="L843" s="3">
        <v>1</v>
      </c>
      <c r="M843" s="10" t="s">
        <v>814</v>
      </c>
      <c r="N843" s="3" t="s">
        <v>101</v>
      </c>
      <c r="Q843" s="7">
        <f>+W843*0.8</f>
        <v>51840</v>
      </c>
      <c r="S843" s="8">
        <f>+(W843-Q843)/Q843</f>
        <v>0.25</v>
      </c>
      <c r="T843" s="11">
        <v>1</v>
      </c>
      <c r="W843" s="76">
        <v>64800</v>
      </c>
      <c r="X843" s="16">
        <f t="shared" si="251"/>
        <v>64800</v>
      </c>
      <c r="Y843" s="3">
        <v>1</v>
      </c>
      <c r="AB843" s="4">
        <v>42000</v>
      </c>
      <c r="AC843" s="18">
        <f t="shared" si="253"/>
        <v>42000</v>
      </c>
      <c r="AD843" s="19">
        <f t="shared" si="260"/>
        <v>42000</v>
      </c>
      <c r="AE843" s="21">
        <f t="shared" si="266"/>
        <v>51840</v>
      </c>
      <c r="AF843" s="20">
        <f t="shared" si="261"/>
        <v>0</v>
      </c>
      <c r="AG843" s="20">
        <f t="shared" si="262"/>
        <v>0</v>
      </c>
      <c r="AH843" s="20">
        <f t="shared" si="263"/>
        <v>0</v>
      </c>
      <c r="AI843" s="20"/>
      <c r="AJ843" s="20"/>
      <c r="AK843" s="20">
        <f t="shared" si="254"/>
        <v>0</v>
      </c>
      <c r="AL843" s="171"/>
    </row>
    <row r="844" spans="1:38" ht="15.75" customHeight="1" x14ac:dyDescent="0.25">
      <c r="A844" s="3">
        <v>1385</v>
      </c>
      <c r="B844" s="14">
        <f t="shared" si="264"/>
        <v>3</v>
      </c>
      <c r="C844" s="9">
        <f>IF(A844=A843,C843,"")</f>
        <v>45183</v>
      </c>
      <c r="D844" s="3" t="str">
        <f>IF(A844=A843,D843,"")</f>
        <v>Cane Emiliano</v>
      </c>
      <c r="E844" s="14" t="str">
        <f t="shared" si="259"/>
        <v>1385Cane Emiliano3</v>
      </c>
      <c r="J844" s="14" t="str">
        <f t="shared" si="252"/>
        <v xml:space="preserve">Service cambio de aceite y filtros. Rotación. Cambiar pastillas de freno delanteras. </v>
      </c>
      <c r="L844" s="3">
        <v>1</v>
      </c>
      <c r="M844" s="10" t="s">
        <v>815</v>
      </c>
      <c r="N844" s="3" t="s">
        <v>84</v>
      </c>
      <c r="Q844" s="7">
        <f>+W844/(1+S844)</f>
        <v>40000</v>
      </c>
      <c r="S844" s="8">
        <v>0.2</v>
      </c>
      <c r="T844" s="11">
        <v>1</v>
      </c>
      <c r="W844" s="76">
        <v>48000</v>
      </c>
      <c r="X844" s="16">
        <f t="shared" si="251"/>
        <v>48000</v>
      </c>
      <c r="AC844" s="18">
        <f t="shared" si="253"/>
        <v>0</v>
      </c>
      <c r="AD844" s="19">
        <f t="shared" si="260"/>
        <v>42000</v>
      </c>
      <c r="AE844" s="21">
        <f t="shared" si="266"/>
        <v>40000</v>
      </c>
      <c r="AF844" s="20">
        <f t="shared" si="261"/>
        <v>0</v>
      </c>
      <c r="AG844" s="20">
        <f t="shared" si="262"/>
        <v>0</v>
      </c>
      <c r="AH844" s="20">
        <f t="shared" si="263"/>
        <v>0</v>
      </c>
      <c r="AI844" s="20"/>
      <c r="AJ844" s="20"/>
      <c r="AK844" s="20">
        <f t="shared" si="254"/>
        <v>0</v>
      </c>
      <c r="AL844" s="171"/>
    </row>
    <row r="845" spans="1:38" ht="15.75" customHeight="1" x14ac:dyDescent="0.25">
      <c r="A845" s="3">
        <v>1385</v>
      </c>
      <c r="B845" s="14">
        <f t="shared" si="264"/>
        <v>4</v>
      </c>
      <c r="C845" s="9">
        <f>IF(A845=A844,C844,"")</f>
        <v>45183</v>
      </c>
      <c r="D845" s="3" t="str">
        <f>IF(A845=A844,D844,"")</f>
        <v>Cane Emiliano</v>
      </c>
      <c r="E845" s="14" t="str">
        <f t="shared" si="259"/>
        <v>1385Cane Emiliano4</v>
      </c>
      <c r="J845" s="14" t="str">
        <f t="shared" si="252"/>
        <v xml:space="preserve">Service cambio de aceite y filtros. Rotación. Cambiar pastillas de freno delanteras.  </v>
      </c>
      <c r="L845" s="3">
        <v>1</v>
      </c>
      <c r="M845" s="10" t="s">
        <v>885</v>
      </c>
      <c r="N845" s="3" t="s">
        <v>84</v>
      </c>
      <c r="Q845" s="7">
        <v>2779</v>
      </c>
      <c r="S845" s="8">
        <f>+(W845-Q845)/Q845</f>
        <v>1.4109391867578265</v>
      </c>
      <c r="T845" s="11">
        <v>8.25</v>
      </c>
      <c r="W845" s="76">
        <v>6700</v>
      </c>
      <c r="X845" s="16">
        <f t="shared" si="251"/>
        <v>55275</v>
      </c>
      <c r="AC845" s="18">
        <f t="shared" si="253"/>
        <v>0</v>
      </c>
      <c r="AD845" s="19">
        <f t="shared" si="260"/>
        <v>42000</v>
      </c>
      <c r="AE845" s="21">
        <f t="shared" si="266"/>
        <v>22926.75</v>
      </c>
      <c r="AF845" s="20">
        <f t="shared" si="261"/>
        <v>0</v>
      </c>
      <c r="AG845" s="20">
        <f t="shared" si="262"/>
        <v>0</v>
      </c>
      <c r="AH845" s="20">
        <f t="shared" si="263"/>
        <v>0</v>
      </c>
      <c r="AI845" s="20"/>
      <c r="AJ845" s="20"/>
      <c r="AK845" s="20">
        <f t="shared" si="254"/>
        <v>0</v>
      </c>
      <c r="AL845" s="171"/>
    </row>
    <row r="846" spans="1:38" ht="15.75" customHeight="1" x14ac:dyDescent="0.25">
      <c r="A846" s="3">
        <v>1386</v>
      </c>
      <c r="B846" s="14">
        <f t="shared" si="264"/>
        <v>1</v>
      </c>
      <c r="C846" s="9">
        <v>45184</v>
      </c>
      <c r="D846" s="3" t="s">
        <v>759</v>
      </c>
      <c r="E846" s="14" t="str">
        <f t="shared" si="259"/>
        <v>1386Martinich Nahuel1</v>
      </c>
      <c r="F846" s="119" t="s">
        <v>756</v>
      </c>
      <c r="G846" s="119" t="s">
        <v>831</v>
      </c>
      <c r="H846" s="119">
        <v>46991</v>
      </c>
      <c r="I846" s="10" t="s">
        <v>1661</v>
      </c>
      <c r="J846" s="14" t="str">
        <f t="shared" si="252"/>
        <v>Sacar alternador desprender compresor aire acondicionado sacar base de aire acondicionado y alternador.Sacar tornillo cortado reparar roscas armar base colocar compresor aire acondicionado y alternador nuevo con bulón nuevo.Cambiar correa poliv puesta en marcha</v>
      </c>
      <c r="K846" s="3" t="s">
        <v>1539</v>
      </c>
      <c r="L846" s="3">
        <v>1</v>
      </c>
      <c r="M846" s="10" t="s">
        <v>1662</v>
      </c>
      <c r="N846" s="3" t="s">
        <v>1664</v>
      </c>
      <c r="Q846" s="7">
        <f>W846</f>
        <v>170000</v>
      </c>
      <c r="R846" s="7" t="s">
        <v>1479</v>
      </c>
      <c r="S846" s="8">
        <v>0</v>
      </c>
      <c r="T846" s="11">
        <v>1</v>
      </c>
      <c r="W846" s="76">
        <v>170000</v>
      </c>
      <c r="X846" s="16">
        <f t="shared" si="251"/>
        <v>170000</v>
      </c>
      <c r="Y846" s="3">
        <v>1</v>
      </c>
      <c r="AB846" s="4">
        <v>40000</v>
      </c>
      <c r="AC846" s="18">
        <f t="shared" si="253"/>
        <v>40000</v>
      </c>
      <c r="AD846" s="19">
        <f t="shared" si="260"/>
        <v>40000</v>
      </c>
      <c r="AE846" s="21">
        <f t="shared" si="266"/>
        <v>170000</v>
      </c>
      <c r="AF846" s="20">
        <f t="shared" si="261"/>
        <v>178750</v>
      </c>
      <c r="AG846" s="20">
        <f t="shared" si="262"/>
        <v>180500</v>
      </c>
      <c r="AH846" s="20">
        <f t="shared" si="263"/>
        <v>40000</v>
      </c>
      <c r="AI846" s="20"/>
      <c r="AJ846" s="20"/>
      <c r="AK846" s="20">
        <f t="shared" si="254"/>
        <v>220500</v>
      </c>
      <c r="AL846" s="171"/>
    </row>
    <row r="847" spans="1:38" ht="15.75" customHeight="1" x14ac:dyDescent="0.25">
      <c r="A847" s="3">
        <v>1386</v>
      </c>
      <c r="B847" s="14">
        <f t="shared" si="264"/>
        <v>2</v>
      </c>
      <c r="C847" s="9">
        <f>IF(A847=A846,C846,"")</f>
        <v>45184</v>
      </c>
      <c r="D847" s="3" t="str">
        <f>IF(A847=A846,D846,"")</f>
        <v>Martinich Nahuel</v>
      </c>
      <c r="E847" s="14" t="str">
        <f t="shared" si="259"/>
        <v>1386Martinich Nahuel2</v>
      </c>
      <c r="J847" s="14" t="str">
        <f t="shared" si="252"/>
        <v xml:space="preserve">Sacar alternador desprender compresor aire acondicionado sacar base de aire acondicionado y alternador.Sacar tornillo cortado reparar roscas armar base colocar compresor aire acondicionado y alternador nuevo con bulón nuevo.Cambiar correa poliv puesta en marcha </v>
      </c>
      <c r="L847" s="3">
        <v>1</v>
      </c>
      <c r="M847" s="10" t="s">
        <v>198</v>
      </c>
      <c r="N847" s="3" t="s">
        <v>84</v>
      </c>
      <c r="Q847" s="7">
        <f>+W847/(1+S847)</f>
        <v>7333.3333333333339</v>
      </c>
      <c r="S847" s="8">
        <v>0.2</v>
      </c>
      <c r="T847" s="11">
        <v>1</v>
      </c>
      <c r="W847" s="76">
        <v>8800</v>
      </c>
      <c r="X847" s="16">
        <f t="shared" si="251"/>
        <v>8800</v>
      </c>
      <c r="AC847" s="18">
        <f t="shared" si="253"/>
        <v>0</v>
      </c>
      <c r="AD847" s="19">
        <f t="shared" si="260"/>
        <v>40000</v>
      </c>
      <c r="AE847" s="21">
        <f t="shared" si="266"/>
        <v>7333.3333333333339</v>
      </c>
      <c r="AF847" s="20">
        <f t="shared" si="261"/>
        <v>0</v>
      </c>
      <c r="AG847" s="20">
        <f t="shared" si="262"/>
        <v>0</v>
      </c>
      <c r="AH847" s="20">
        <f t="shared" si="263"/>
        <v>0</v>
      </c>
      <c r="AI847" s="20"/>
      <c r="AJ847" s="20"/>
      <c r="AK847" s="20">
        <f t="shared" si="254"/>
        <v>0</v>
      </c>
      <c r="AL847" s="171"/>
    </row>
    <row r="848" spans="1:38" ht="15.75" customHeight="1" x14ac:dyDescent="0.25">
      <c r="A848" s="3">
        <v>1386</v>
      </c>
      <c r="B848" s="14">
        <f t="shared" si="264"/>
        <v>3</v>
      </c>
      <c r="C848" s="9">
        <f>IF(A848=A847,C847,"")</f>
        <v>45184</v>
      </c>
      <c r="D848" s="3" t="str">
        <f>IF(A848=A847,D847,"")</f>
        <v>Martinich Nahuel</v>
      </c>
      <c r="E848" s="14" t="str">
        <f t="shared" si="259"/>
        <v>1386Martinich Nahuel3</v>
      </c>
      <c r="J848" s="14" t="str">
        <f t="shared" si="252"/>
        <v xml:space="preserve">Sacar alternador desprender compresor aire acondicionado sacar base de aire acondicionado y alternador.Sacar tornillo cortado reparar roscas armar base colocar compresor aire acondicionado y alternador nuevo con bulón nuevo.Cambiar correa poliv puesta en marcha  </v>
      </c>
      <c r="L848" s="3">
        <v>1</v>
      </c>
      <c r="M848" s="10" t="s">
        <v>1663</v>
      </c>
      <c r="N848" s="3" t="s">
        <v>84</v>
      </c>
      <c r="Q848" s="7">
        <f>+W848/(1+S848)</f>
        <v>1416.6666666666667</v>
      </c>
      <c r="S848" s="8">
        <v>0.2</v>
      </c>
      <c r="T848" s="11">
        <v>1</v>
      </c>
      <c r="W848" s="76">
        <v>1700</v>
      </c>
      <c r="X848" s="16">
        <f t="shared" si="251"/>
        <v>1700</v>
      </c>
      <c r="AC848" s="18">
        <f t="shared" si="253"/>
        <v>0</v>
      </c>
      <c r="AD848" s="19">
        <f t="shared" si="260"/>
        <v>40000</v>
      </c>
      <c r="AE848" s="21">
        <f t="shared" si="266"/>
        <v>1416.6666666666667</v>
      </c>
      <c r="AF848" s="20">
        <f t="shared" si="261"/>
        <v>0</v>
      </c>
      <c r="AG848" s="20">
        <f t="shared" si="262"/>
        <v>0</v>
      </c>
      <c r="AH848" s="20">
        <f t="shared" si="263"/>
        <v>0</v>
      </c>
      <c r="AI848" s="20"/>
      <c r="AJ848" s="20"/>
      <c r="AK848" s="20">
        <f t="shared" si="254"/>
        <v>0</v>
      </c>
      <c r="AL848" s="171"/>
    </row>
    <row r="849" spans="1:38" ht="15.75" customHeight="1" x14ac:dyDescent="0.25">
      <c r="A849" s="3">
        <v>1387</v>
      </c>
      <c r="B849" s="14">
        <f t="shared" si="264"/>
        <v>1</v>
      </c>
      <c r="C849" s="9">
        <v>45184</v>
      </c>
      <c r="D849" s="3" t="s">
        <v>1666</v>
      </c>
      <c r="E849" s="14" t="str">
        <f t="shared" si="259"/>
        <v>1387Capelleti Liliana1</v>
      </c>
      <c r="F849" s="119" t="s">
        <v>1667</v>
      </c>
      <c r="G849" s="119" t="s">
        <v>103</v>
      </c>
      <c r="H849" s="119">
        <v>81077</v>
      </c>
      <c r="I849" s="10" t="s">
        <v>1668</v>
      </c>
      <c r="J849" s="14" t="str">
        <f t="shared" si="252"/>
        <v>Cambiar correa distribución con bomba de agua y correa poliv.</v>
      </c>
      <c r="K849" s="3" t="s">
        <v>1512</v>
      </c>
      <c r="L849" s="3">
        <v>1</v>
      </c>
      <c r="M849" s="10" t="s">
        <v>1669</v>
      </c>
      <c r="N849" s="3" t="s">
        <v>101</v>
      </c>
      <c r="Q849" s="7">
        <f>+W849*0.8</f>
        <v>104800</v>
      </c>
      <c r="R849" s="7" t="s">
        <v>1480</v>
      </c>
      <c r="S849" s="8">
        <f t="shared" ref="S849:S863" si="267">+(W849-Q849)/Q849</f>
        <v>0.25</v>
      </c>
      <c r="T849" s="11">
        <v>1</v>
      </c>
      <c r="W849" s="76">
        <v>131000</v>
      </c>
      <c r="X849" s="16">
        <f t="shared" si="251"/>
        <v>131000</v>
      </c>
      <c r="Y849" s="3">
        <v>1</v>
      </c>
      <c r="AB849" s="4">
        <v>75000</v>
      </c>
      <c r="AC849" s="18">
        <f t="shared" si="253"/>
        <v>75000</v>
      </c>
      <c r="AD849" s="19">
        <f t="shared" si="260"/>
        <v>75000</v>
      </c>
      <c r="AE849" s="21">
        <f t="shared" si="266"/>
        <v>104800</v>
      </c>
      <c r="AF849" s="20">
        <f t="shared" si="261"/>
        <v>132201.45000000001</v>
      </c>
      <c r="AG849" s="20">
        <f t="shared" si="262"/>
        <v>202500</v>
      </c>
      <c r="AH849" s="20">
        <f t="shared" si="263"/>
        <v>75000</v>
      </c>
      <c r="AI849" s="20"/>
      <c r="AJ849" s="20"/>
      <c r="AK849" s="20">
        <f t="shared" si="254"/>
        <v>277500</v>
      </c>
      <c r="AL849" s="171"/>
    </row>
    <row r="850" spans="1:38" ht="15.75" customHeight="1" x14ac:dyDescent="0.25">
      <c r="A850" s="3">
        <v>1387</v>
      </c>
      <c r="B850" s="14">
        <f t="shared" si="264"/>
        <v>2</v>
      </c>
      <c r="C850" s="9">
        <f>IF(A850=A849,C849,"")</f>
        <v>45184</v>
      </c>
      <c r="D850" s="3" t="str">
        <f>IF(A850=A849,D849,"")</f>
        <v>Capelleti Liliana</v>
      </c>
      <c r="E850" s="14" t="str">
        <f t="shared" si="259"/>
        <v>1387Capelleti Liliana2</v>
      </c>
      <c r="J850" s="14" t="str">
        <f t="shared" si="252"/>
        <v xml:space="preserve">Cambiar correa distribución con bomba de agua y correa poliv. </v>
      </c>
      <c r="L850" s="3">
        <v>1</v>
      </c>
      <c r="M850" s="10" t="s">
        <v>198</v>
      </c>
      <c r="N850" s="3" t="s">
        <v>101</v>
      </c>
      <c r="Q850" s="7">
        <f>+W850*0.8</f>
        <v>8480</v>
      </c>
      <c r="S850" s="8">
        <f t="shared" si="267"/>
        <v>0.25</v>
      </c>
      <c r="T850" s="11">
        <v>1</v>
      </c>
      <c r="W850" s="76">
        <v>10600</v>
      </c>
      <c r="X850" s="16">
        <f t="shared" si="251"/>
        <v>10600</v>
      </c>
      <c r="AC850" s="18">
        <f t="shared" si="253"/>
        <v>0</v>
      </c>
      <c r="AD850" s="19">
        <f t="shared" si="260"/>
        <v>75000</v>
      </c>
      <c r="AE850" s="21">
        <f t="shared" si="266"/>
        <v>8480</v>
      </c>
      <c r="AF850" s="20">
        <f t="shared" si="261"/>
        <v>0</v>
      </c>
      <c r="AG850" s="20">
        <f t="shared" si="262"/>
        <v>0</v>
      </c>
      <c r="AH850" s="20">
        <f t="shared" si="263"/>
        <v>0</v>
      </c>
      <c r="AI850" s="20"/>
      <c r="AJ850" s="20"/>
      <c r="AK850" s="20">
        <f t="shared" si="254"/>
        <v>0</v>
      </c>
      <c r="AL850" s="171"/>
    </row>
    <row r="851" spans="1:38" ht="15.75" customHeight="1" x14ac:dyDescent="0.25">
      <c r="A851" s="3">
        <v>1387</v>
      </c>
      <c r="B851" s="14">
        <f t="shared" si="264"/>
        <v>3</v>
      </c>
      <c r="C851" s="9">
        <f>IF(A851=A850,C850,"")</f>
        <v>45184</v>
      </c>
      <c r="D851" s="3" t="str">
        <f>IF(A851=A850,D850,"")</f>
        <v>Capelleti Liliana</v>
      </c>
      <c r="E851" s="14" t="str">
        <f t="shared" si="259"/>
        <v>1387Capelleti Liliana3</v>
      </c>
      <c r="J851" s="14" t="str">
        <f t="shared" si="252"/>
        <v xml:space="preserve">Cambiar correa distribución con bomba de agua y correa poliv.  </v>
      </c>
      <c r="L851" s="3">
        <v>1</v>
      </c>
      <c r="M851" s="10" t="s">
        <v>736</v>
      </c>
      <c r="N851" s="3" t="s">
        <v>84</v>
      </c>
      <c r="Q851" s="7">
        <v>2411.4499999999998</v>
      </c>
      <c r="S851" s="8">
        <f t="shared" si="267"/>
        <v>2.483381368056564</v>
      </c>
      <c r="T851" s="11">
        <v>1</v>
      </c>
      <c r="W851" s="76">
        <v>8400</v>
      </c>
      <c r="X851" s="16">
        <f t="shared" si="251"/>
        <v>8400</v>
      </c>
      <c r="AC851" s="18">
        <f t="shared" si="253"/>
        <v>0</v>
      </c>
      <c r="AD851" s="19">
        <f t="shared" si="260"/>
        <v>75000</v>
      </c>
      <c r="AE851" s="21">
        <f t="shared" si="266"/>
        <v>2411.4499999999998</v>
      </c>
      <c r="AF851" s="20">
        <f t="shared" si="261"/>
        <v>0</v>
      </c>
      <c r="AG851" s="20">
        <f t="shared" si="262"/>
        <v>0</v>
      </c>
      <c r="AH851" s="20">
        <f t="shared" si="263"/>
        <v>0</v>
      </c>
      <c r="AI851" s="20"/>
      <c r="AJ851" s="20"/>
      <c r="AK851" s="20">
        <f t="shared" si="254"/>
        <v>0</v>
      </c>
      <c r="AL851" s="171"/>
    </row>
    <row r="852" spans="1:38" ht="15.75" customHeight="1" x14ac:dyDescent="0.25">
      <c r="A852" s="3">
        <v>1387</v>
      </c>
      <c r="B852" s="14">
        <f t="shared" si="264"/>
        <v>4</v>
      </c>
      <c r="C852" s="9">
        <v>45184</v>
      </c>
      <c r="D852" s="3" t="s">
        <v>1666</v>
      </c>
      <c r="E852" s="14" t="str">
        <f t="shared" si="259"/>
        <v>1387Capelleti Liliana4</v>
      </c>
      <c r="I852" s="10" t="s">
        <v>1231</v>
      </c>
      <c r="J852" s="14" t="str">
        <f t="shared" si="252"/>
        <v>Cambiar correa distribución con bomba de agua y correa poliv.   Service cambio de aceite y filtro. Control del vehículo.</v>
      </c>
      <c r="L852" s="3">
        <v>1</v>
      </c>
      <c r="M852" s="10" t="s">
        <v>1002</v>
      </c>
      <c r="N852" s="3" t="s">
        <v>84</v>
      </c>
      <c r="Q852" s="7">
        <v>1315</v>
      </c>
      <c r="R852" s="7" t="s">
        <v>1478</v>
      </c>
      <c r="S852" s="8">
        <f t="shared" si="267"/>
        <v>1.7186311787072244</v>
      </c>
      <c r="T852" s="11">
        <v>4</v>
      </c>
      <c r="W852" s="76">
        <v>3575</v>
      </c>
      <c r="X852" s="16">
        <f t="shared" si="251"/>
        <v>14300</v>
      </c>
      <c r="AC852" s="18">
        <f t="shared" si="253"/>
        <v>0</v>
      </c>
      <c r="AD852" s="19">
        <f t="shared" si="260"/>
        <v>75000</v>
      </c>
      <c r="AE852" s="21">
        <f t="shared" si="266"/>
        <v>5260</v>
      </c>
      <c r="AF852" s="20">
        <f t="shared" si="261"/>
        <v>0</v>
      </c>
      <c r="AG852" s="20">
        <f t="shared" si="262"/>
        <v>0</v>
      </c>
      <c r="AH852" s="20">
        <f t="shared" si="263"/>
        <v>0</v>
      </c>
      <c r="AI852" s="20"/>
      <c r="AJ852" s="20"/>
      <c r="AK852" s="20">
        <f t="shared" si="254"/>
        <v>0</v>
      </c>
      <c r="AL852" s="171"/>
    </row>
    <row r="853" spans="1:38" ht="15.75" customHeight="1" x14ac:dyDescent="0.25">
      <c r="A853" s="3">
        <v>1387</v>
      </c>
      <c r="B853" s="14">
        <f t="shared" si="264"/>
        <v>5</v>
      </c>
      <c r="C853" s="9">
        <f>IF(A853=A852,C852,"")</f>
        <v>45184</v>
      </c>
      <c r="D853" s="3" t="str">
        <f>IF(A853=A852,D852,"")</f>
        <v>Capelleti Liliana</v>
      </c>
      <c r="E853" s="14" t="str">
        <f t="shared" si="259"/>
        <v>1387Capelleti Liliana5</v>
      </c>
      <c r="J853" s="14" t="str">
        <f t="shared" si="252"/>
        <v xml:space="preserve">Cambiar correa distribución con bomba de agua y correa poliv.   Service cambio de aceite y filtro. Control del vehículo. </v>
      </c>
      <c r="L853" s="3">
        <v>1</v>
      </c>
      <c r="M853" s="10" t="s">
        <v>21</v>
      </c>
      <c r="N853" s="3" t="s">
        <v>84</v>
      </c>
      <c r="Q853" s="7">
        <v>2016</v>
      </c>
      <c r="S853" s="8">
        <f t="shared" si="267"/>
        <v>1.7281746031746033</v>
      </c>
      <c r="T853" s="11">
        <v>1</v>
      </c>
      <c r="W853" s="76">
        <v>5500</v>
      </c>
      <c r="X853" s="16">
        <f t="shared" si="251"/>
        <v>5500</v>
      </c>
      <c r="AC853" s="18">
        <f t="shared" si="253"/>
        <v>0</v>
      </c>
      <c r="AD853" s="19">
        <f t="shared" si="260"/>
        <v>75000</v>
      </c>
      <c r="AE853" s="21">
        <f t="shared" si="266"/>
        <v>2016</v>
      </c>
      <c r="AF853" s="20">
        <f t="shared" si="261"/>
        <v>0</v>
      </c>
      <c r="AG853" s="20">
        <f t="shared" si="262"/>
        <v>0</v>
      </c>
      <c r="AH853" s="20">
        <f t="shared" si="263"/>
        <v>0</v>
      </c>
      <c r="AI853" s="20"/>
      <c r="AJ853" s="20"/>
      <c r="AK853" s="20">
        <f t="shared" si="254"/>
        <v>0</v>
      </c>
      <c r="AL853" s="171"/>
    </row>
    <row r="854" spans="1:38" ht="15.75" customHeight="1" x14ac:dyDescent="0.25">
      <c r="A854" s="3">
        <v>1387</v>
      </c>
      <c r="B854" s="14">
        <f t="shared" si="264"/>
        <v>6</v>
      </c>
      <c r="C854" s="9">
        <f>IF(A854=A853,C853,"")</f>
        <v>45184</v>
      </c>
      <c r="D854" s="3" t="str">
        <f>IF(A854=A853,D853,"")</f>
        <v>Capelleti Liliana</v>
      </c>
      <c r="E854" s="14" t="str">
        <f t="shared" si="259"/>
        <v>1387Capelleti Liliana6</v>
      </c>
      <c r="J854" s="14" t="str">
        <f t="shared" si="252"/>
        <v xml:space="preserve">Cambiar correa distribución con bomba de agua y correa poliv.   Service cambio de aceite y filtro. Control del vehículo.  </v>
      </c>
      <c r="L854" s="3">
        <v>1</v>
      </c>
      <c r="M854" s="10" t="s">
        <v>19</v>
      </c>
      <c r="N854" s="3" t="s">
        <v>84</v>
      </c>
      <c r="Q854" s="7">
        <v>2688</v>
      </c>
      <c r="S854" s="8">
        <f t="shared" si="267"/>
        <v>1.5297619047619047</v>
      </c>
      <c r="T854" s="11">
        <v>1</v>
      </c>
      <c r="W854" s="76">
        <v>6800</v>
      </c>
      <c r="X854" s="16">
        <f t="shared" si="251"/>
        <v>6800</v>
      </c>
      <c r="AC854" s="18">
        <f t="shared" si="253"/>
        <v>0</v>
      </c>
      <c r="AD854" s="19">
        <f t="shared" si="260"/>
        <v>75000</v>
      </c>
      <c r="AE854" s="21">
        <f t="shared" si="266"/>
        <v>2688</v>
      </c>
      <c r="AF854" s="20">
        <f t="shared" si="261"/>
        <v>0</v>
      </c>
      <c r="AG854" s="20">
        <f t="shared" si="262"/>
        <v>0</v>
      </c>
      <c r="AH854" s="20">
        <f t="shared" si="263"/>
        <v>0</v>
      </c>
      <c r="AI854" s="20"/>
      <c r="AJ854" s="20"/>
      <c r="AK854" s="20">
        <f t="shared" si="254"/>
        <v>0</v>
      </c>
      <c r="AL854" s="171"/>
    </row>
    <row r="855" spans="1:38" ht="15.75" customHeight="1" x14ac:dyDescent="0.25">
      <c r="A855" s="3">
        <v>1387</v>
      </c>
      <c r="B855" s="14">
        <f t="shared" si="264"/>
        <v>7</v>
      </c>
      <c r="C855" s="9">
        <f>IF(A855=A854,C854,"")</f>
        <v>45184</v>
      </c>
      <c r="D855" s="3" t="str">
        <f>IF(A855=A854,D854,"")</f>
        <v>Capelleti Liliana</v>
      </c>
      <c r="E855" s="14" t="str">
        <f t="shared" si="259"/>
        <v>1387Capelleti Liliana7</v>
      </c>
      <c r="J855" s="14" t="str">
        <f t="shared" si="252"/>
        <v xml:space="preserve">Cambiar correa distribución con bomba de agua y correa poliv.   Service cambio de aceite y filtro. Control del vehículo.   </v>
      </c>
      <c r="L855" s="3">
        <v>1</v>
      </c>
      <c r="M855" s="10" t="s">
        <v>1209</v>
      </c>
      <c r="N855" s="3" t="s">
        <v>84</v>
      </c>
      <c r="Q855" s="7">
        <v>8064</v>
      </c>
      <c r="S855" s="8">
        <f t="shared" si="267"/>
        <v>1.7901785714285714</v>
      </c>
      <c r="T855" s="11">
        <v>1</v>
      </c>
      <c r="W855" s="76">
        <v>22500</v>
      </c>
      <c r="X855" s="16">
        <f t="shared" si="251"/>
        <v>22500</v>
      </c>
      <c r="AC855" s="18">
        <f t="shared" si="253"/>
        <v>0</v>
      </c>
      <c r="AD855" s="19">
        <f t="shared" si="260"/>
        <v>75000</v>
      </c>
      <c r="AE855" s="21">
        <f t="shared" si="266"/>
        <v>8064</v>
      </c>
      <c r="AF855" s="20">
        <f t="shared" si="261"/>
        <v>0</v>
      </c>
      <c r="AG855" s="20">
        <f t="shared" si="262"/>
        <v>0</v>
      </c>
      <c r="AH855" s="20">
        <f t="shared" si="263"/>
        <v>0</v>
      </c>
      <c r="AI855" s="20"/>
      <c r="AJ855" s="20"/>
      <c r="AK855" s="20">
        <f t="shared" si="254"/>
        <v>0</v>
      </c>
      <c r="AL855" s="171"/>
    </row>
    <row r="856" spans="1:38" ht="15.75" customHeight="1" x14ac:dyDescent="0.25">
      <c r="A856" s="3">
        <v>1387</v>
      </c>
      <c r="B856" s="14">
        <f t="shared" si="264"/>
        <v>8</v>
      </c>
      <c r="C856" s="9">
        <f>IF(A856=A855,C855,"")</f>
        <v>45184</v>
      </c>
      <c r="D856" s="3" t="str">
        <f>IF(A856=A855,D855,"")</f>
        <v>Capelleti Liliana</v>
      </c>
      <c r="E856" s="14" t="str">
        <f t="shared" si="259"/>
        <v>1387Capelleti Liliana8</v>
      </c>
      <c r="J856" s="14" t="str">
        <f t="shared" si="252"/>
        <v xml:space="preserve">Cambiar correa distribución con bomba de agua y correa poliv.   Service cambio de aceite y filtro. Control del vehículo.    </v>
      </c>
      <c r="L856" s="3">
        <v>1</v>
      </c>
      <c r="M856" s="10" t="s">
        <v>757</v>
      </c>
      <c r="N856" s="3" t="s">
        <v>84</v>
      </c>
      <c r="Q856" s="7">
        <v>2427</v>
      </c>
      <c r="S856" s="8">
        <f t="shared" si="267"/>
        <v>0.40090646889163578</v>
      </c>
      <c r="T856" s="11">
        <v>1</v>
      </c>
      <c r="W856" s="76">
        <v>3400</v>
      </c>
      <c r="X856" s="16">
        <f t="shared" si="251"/>
        <v>3400</v>
      </c>
      <c r="AC856" s="18">
        <f t="shared" si="253"/>
        <v>0</v>
      </c>
      <c r="AD856" s="19">
        <f t="shared" si="260"/>
        <v>75000</v>
      </c>
      <c r="AE856" s="21">
        <f t="shared" si="266"/>
        <v>2427</v>
      </c>
      <c r="AF856" s="20">
        <f t="shared" si="261"/>
        <v>0</v>
      </c>
      <c r="AG856" s="20">
        <f t="shared" si="262"/>
        <v>0</v>
      </c>
      <c r="AH856" s="20">
        <f t="shared" si="263"/>
        <v>0</v>
      </c>
      <c r="AI856" s="20"/>
      <c r="AJ856" s="20"/>
      <c r="AK856" s="20">
        <f t="shared" si="254"/>
        <v>0</v>
      </c>
      <c r="AL856" s="171"/>
    </row>
    <row r="857" spans="1:38" ht="15.75" customHeight="1" x14ac:dyDescent="0.25">
      <c r="A857" s="3">
        <v>1388</v>
      </c>
      <c r="B857" s="14">
        <f t="shared" si="264"/>
        <v>1</v>
      </c>
      <c r="C857" s="9">
        <v>45184</v>
      </c>
      <c r="D857" s="3" t="s">
        <v>276</v>
      </c>
      <c r="E857" s="14" t="str">
        <f t="shared" si="259"/>
        <v>1388Creativiti S.A.S1</v>
      </c>
      <c r="F857" s="119" t="s">
        <v>966</v>
      </c>
      <c r="G857" s="119" t="s">
        <v>1300</v>
      </c>
      <c r="H857" s="119">
        <v>64671</v>
      </c>
      <c r="I857" s="10" t="s">
        <v>1660</v>
      </c>
      <c r="J857" s="14" t="str">
        <f t="shared" si="252"/>
        <v>Service cambio de aceite y filtros. Rotación.</v>
      </c>
      <c r="K857" s="3" t="s">
        <v>1537</v>
      </c>
      <c r="L857" s="3">
        <v>1</v>
      </c>
      <c r="M857" s="10" t="s">
        <v>728</v>
      </c>
      <c r="N857" s="3" t="s">
        <v>84</v>
      </c>
      <c r="Q857" s="7">
        <v>1527</v>
      </c>
      <c r="R857" s="7" t="s">
        <v>1478</v>
      </c>
      <c r="S857" s="8">
        <f t="shared" si="267"/>
        <v>1.4230517354289456</v>
      </c>
      <c r="T857" s="11">
        <v>4</v>
      </c>
      <c r="W857" s="76">
        <v>3700</v>
      </c>
      <c r="X857" s="16">
        <f t="shared" si="251"/>
        <v>14800</v>
      </c>
      <c r="Y857" s="3">
        <v>1</v>
      </c>
      <c r="AB857" s="4">
        <v>35000</v>
      </c>
      <c r="AC857" s="18">
        <f t="shared" si="253"/>
        <v>35000</v>
      </c>
      <c r="AD857" s="19">
        <f t="shared" si="260"/>
        <v>35000</v>
      </c>
      <c r="AE857" s="21">
        <f t="shared" si="266"/>
        <v>6108</v>
      </c>
      <c r="AF857" s="20">
        <f t="shared" si="261"/>
        <v>17870</v>
      </c>
      <c r="AG857" s="20">
        <f t="shared" si="262"/>
        <v>39500</v>
      </c>
      <c r="AH857" s="20">
        <f t="shared" si="263"/>
        <v>35000</v>
      </c>
      <c r="AI857" s="20"/>
      <c r="AJ857" s="20"/>
      <c r="AK857" s="20">
        <f t="shared" si="254"/>
        <v>74500</v>
      </c>
      <c r="AL857" s="171"/>
    </row>
    <row r="858" spans="1:38" ht="15.75" customHeight="1" x14ac:dyDescent="0.25">
      <c r="A858" s="3">
        <v>1388</v>
      </c>
      <c r="B858" s="14">
        <f t="shared" si="264"/>
        <v>2</v>
      </c>
      <c r="C858" s="9">
        <f>IF(A858=A857,C857,"")</f>
        <v>45184</v>
      </c>
      <c r="D858" s="3" t="str">
        <f>IF(A858=A857,D857,"")</f>
        <v>Creativiti S.A.S</v>
      </c>
      <c r="E858" s="14" t="str">
        <f t="shared" si="259"/>
        <v>1388Creativiti S.A.S2</v>
      </c>
      <c r="I858" s="10" t="s">
        <v>1670</v>
      </c>
      <c r="J858" s="14" t="str">
        <f t="shared" si="252"/>
        <v>Service cambio de aceite y filtros. Rotación. Cambiar correa poliv. Lavado de motor.</v>
      </c>
      <c r="L858" s="3">
        <v>1</v>
      </c>
      <c r="M858" s="10" t="s">
        <v>1671</v>
      </c>
      <c r="N858" s="3" t="s">
        <v>84</v>
      </c>
      <c r="Q858" s="7">
        <v>2701</v>
      </c>
      <c r="S858" s="8">
        <f t="shared" si="267"/>
        <v>0.25879303961495742</v>
      </c>
      <c r="T858" s="11">
        <v>1</v>
      </c>
      <c r="W858" s="76">
        <v>3400</v>
      </c>
      <c r="X858" s="16">
        <f t="shared" si="251"/>
        <v>3400</v>
      </c>
      <c r="AC858" s="18">
        <f t="shared" si="253"/>
        <v>0</v>
      </c>
      <c r="AD858" s="19">
        <f t="shared" si="260"/>
        <v>35000</v>
      </c>
      <c r="AE858" s="21">
        <f t="shared" si="266"/>
        <v>2701</v>
      </c>
      <c r="AF858" s="20">
        <f t="shared" si="261"/>
        <v>0</v>
      </c>
      <c r="AG858" s="20">
        <f t="shared" si="262"/>
        <v>0</v>
      </c>
      <c r="AH858" s="20">
        <f t="shared" si="263"/>
        <v>0</v>
      </c>
      <c r="AI858" s="20"/>
      <c r="AJ858" s="20"/>
      <c r="AK858" s="20">
        <f t="shared" si="254"/>
        <v>0</v>
      </c>
      <c r="AL858" s="171"/>
    </row>
    <row r="859" spans="1:38" ht="15.75" customHeight="1" x14ac:dyDescent="0.25">
      <c r="A859" s="3">
        <v>1388</v>
      </c>
      <c r="B859" s="14">
        <f t="shared" si="264"/>
        <v>3</v>
      </c>
      <c r="C859" s="9">
        <f>IF(A859=A858,C858,"")</f>
        <v>45184</v>
      </c>
      <c r="D859" s="3" t="str">
        <f>IF(A859=A858,D858,"")</f>
        <v>Creativiti S.A.S</v>
      </c>
      <c r="E859" s="14" t="str">
        <f t="shared" si="259"/>
        <v>1388Creativiti S.A.S3</v>
      </c>
      <c r="J859" s="14" t="str">
        <f t="shared" si="252"/>
        <v xml:space="preserve">Service cambio de aceite y filtros. Rotación. Cambiar correa poliv. Lavado de motor. </v>
      </c>
      <c r="L859" s="3">
        <v>1</v>
      </c>
      <c r="M859" s="10" t="s">
        <v>1672</v>
      </c>
      <c r="N859" s="3" t="s">
        <v>84</v>
      </c>
      <c r="Q859" s="7">
        <v>2688</v>
      </c>
      <c r="S859" s="8">
        <f t="shared" si="267"/>
        <v>0.7857142857142857</v>
      </c>
      <c r="T859" s="11">
        <v>1</v>
      </c>
      <c r="W859" s="76">
        <v>4800</v>
      </c>
      <c r="X859" s="16">
        <f t="shared" si="251"/>
        <v>4800</v>
      </c>
      <c r="AC859" s="18">
        <f t="shared" si="253"/>
        <v>0</v>
      </c>
      <c r="AD859" s="19">
        <f t="shared" si="260"/>
        <v>35000</v>
      </c>
      <c r="AE859" s="21">
        <f t="shared" si="266"/>
        <v>2688</v>
      </c>
      <c r="AF859" s="20">
        <f t="shared" si="261"/>
        <v>0</v>
      </c>
      <c r="AG859" s="20">
        <f t="shared" si="262"/>
        <v>0</v>
      </c>
      <c r="AH859" s="20">
        <f t="shared" si="263"/>
        <v>0</v>
      </c>
      <c r="AI859" s="20"/>
      <c r="AJ859" s="20"/>
      <c r="AK859" s="20">
        <f t="shared" si="254"/>
        <v>0</v>
      </c>
      <c r="AL859" s="171"/>
    </row>
    <row r="860" spans="1:38" ht="15.75" customHeight="1" x14ac:dyDescent="0.25">
      <c r="A860" s="3">
        <v>1388</v>
      </c>
      <c r="B860" s="14">
        <f t="shared" si="264"/>
        <v>4</v>
      </c>
      <c r="C860" s="9">
        <f>IF(A860=A859,C859,"")</f>
        <v>45184</v>
      </c>
      <c r="D860" s="3" t="str">
        <f>IF(A860=A859,D859,"")</f>
        <v>Creativiti S.A.S</v>
      </c>
      <c r="E860" s="14" t="str">
        <f t="shared" si="259"/>
        <v>1388Creativiti S.A.S4</v>
      </c>
      <c r="J860" s="14" t="str">
        <f t="shared" si="252"/>
        <v xml:space="preserve">Service cambio de aceite y filtros. Rotación. Cambiar correa poliv. Lavado de motor.  </v>
      </c>
      <c r="L860" s="3">
        <v>1</v>
      </c>
      <c r="M860" s="10" t="s">
        <v>1673</v>
      </c>
      <c r="N860" s="3" t="s">
        <v>84</v>
      </c>
      <c r="Q860" s="7">
        <v>1724</v>
      </c>
      <c r="S860" s="8">
        <f t="shared" si="267"/>
        <v>0.91415313225058004</v>
      </c>
      <c r="T860" s="11">
        <v>1</v>
      </c>
      <c r="W860" s="76">
        <v>3300</v>
      </c>
      <c r="X860" s="16">
        <f t="shared" ref="X860:X923" si="268">W860*T860</f>
        <v>3300</v>
      </c>
      <c r="AC860" s="18">
        <f t="shared" si="253"/>
        <v>0</v>
      </c>
      <c r="AD860" s="19">
        <f t="shared" si="260"/>
        <v>35000</v>
      </c>
      <c r="AE860" s="21">
        <f t="shared" si="266"/>
        <v>1724</v>
      </c>
      <c r="AF860" s="20">
        <f t="shared" si="261"/>
        <v>0</v>
      </c>
      <c r="AG860" s="20">
        <f t="shared" si="262"/>
        <v>0</v>
      </c>
      <c r="AH860" s="20">
        <f t="shared" si="263"/>
        <v>0</v>
      </c>
      <c r="AI860" s="20"/>
      <c r="AJ860" s="20"/>
      <c r="AK860" s="20">
        <f t="shared" si="254"/>
        <v>0</v>
      </c>
      <c r="AL860" s="171"/>
    </row>
    <row r="861" spans="1:38" ht="15.75" customHeight="1" x14ac:dyDescent="0.25">
      <c r="A861" s="3">
        <v>1388</v>
      </c>
      <c r="B861" s="14">
        <f t="shared" si="264"/>
        <v>5</v>
      </c>
      <c r="C861" s="9">
        <f>IF(A861=A860,C860,"")</f>
        <v>45184</v>
      </c>
      <c r="D861" s="3" t="str">
        <f>IF(A861=A860,D860,"")</f>
        <v>Creativiti S.A.S</v>
      </c>
      <c r="E861" s="14" t="str">
        <f t="shared" si="259"/>
        <v>1388Creativiti S.A.S5</v>
      </c>
      <c r="J861" s="14" t="str">
        <f t="shared" si="252"/>
        <v xml:space="preserve">Service cambio de aceite y filtros. Rotación. Cambiar correa poliv. Lavado de motor.   </v>
      </c>
      <c r="L861" s="3">
        <v>1</v>
      </c>
      <c r="M861" s="10" t="s">
        <v>1674</v>
      </c>
      <c r="N861" s="3" t="s">
        <v>84</v>
      </c>
      <c r="Q861" s="7">
        <v>2190</v>
      </c>
      <c r="S861" s="8">
        <f t="shared" si="267"/>
        <v>1.0091324200913243</v>
      </c>
      <c r="T861" s="11">
        <v>1</v>
      </c>
      <c r="W861" s="76">
        <v>4400</v>
      </c>
      <c r="X861" s="16">
        <f t="shared" si="268"/>
        <v>4400</v>
      </c>
      <c r="AC861" s="18">
        <f t="shared" si="253"/>
        <v>0</v>
      </c>
      <c r="AD861" s="19">
        <f t="shared" si="260"/>
        <v>35000</v>
      </c>
      <c r="AE861" s="21">
        <f t="shared" si="266"/>
        <v>2190</v>
      </c>
      <c r="AF861" s="20">
        <f t="shared" si="261"/>
        <v>0</v>
      </c>
      <c r="AG861" s="20">
        <f t="shared" si="262"/>
        <v>0</v>
      </c>
      <c r="AH861" s="20">
        <f t="shared" si="263"/>
        <v>0</v>
      </c>
      <c r="AI861" s="20"/>
      <c r="AJ861" s="20"/>
      <c r="AK861" s="20">
        <f t="shared" si="254"/>
        <v>0</v>
      </c>
      <c r="AL861" s="171"/>
    </row>
    <row r="862" spans="1:38" ht="15.75" customHeight="1" x14ac:dyDescent="0.25">
      <c r="A862" s="3">
        <v>1388</v>
      </c>
      <c r="B862" s="14">
        <f t="shared" si="264"/>
        <v>6</v>
      </c>
      <c r="C862" s="9">
        <f>IF(A862=A861,C861,"")</f>
        <v>45184</v>
      </c>
      <c r="D862" s="3" t="str">
        <f>IF(A862=A861,D861,"")</f>
        <v>Creativiti S.A.S</v>
      </c>
      <c r="E862" s="14" t="str">
        <f t="shared" si="259"/>
        <v>1388Creativiti S.A.S6</v>
      </c>
      <c r="J862" s="14" t="str">
        <f t="shared" si="252"/>
        <v xml:space="preserve">Service cambio de aceite y filtros. Rotación. Cambiar correa poliv. Lavado de motor.    </v>
      </c>
      <c r="L862" s="3">
        <v>1</v>
      </c>
      <c r="M862" s="10" t="s">
        <v>198</v>
      </c>
      <c r="N862" s="3" t="s">
        <v>101</v>
      </c>
      <c r="Q862" s="7">
        <f>+W862*0.8</f>
        <v>7040</v>
      </c>
      <c r="S862" s="8">
        <f t="shared" si="267"/>
        <v>0.25</v>
      </c>
      <c r="T862" s="11">
        <v>1</v>
      </c>
      <c r="W862" s="76">
        <v>8800</v>
      </c>
      <c r="X862" s="16">
        <f t="shared" si="268"/>
        <v>8800</v>
      </c>
      <c r="AC862" s="18">
        <f t="shared" si="253"/>
        <v>0</v>
      </c>
      <c r="AD862" s="19">
        <f t="shared" si="260"/>
        <v>35000</v>
      </c>
      <c r="AE862" s="21">
        <f t="shared" si="266"/>
        <v>7040</v>
      </c>
      <c r="AF862" s="20">
        <f t="shared" si="261"/>
        <v>0</v>
      </c>
      <c r="AG862" s="20">
        <f t="shared" si="262"/>
        <v>0</v>
      </c>
      <c r="AH862" s="20">
        <f t="shared" si="263"/>
        <v>0</v>
      </c>
      <c r="AI862" s="20"/>
      <c r="AJ862" s="20"/>
      <c r="AK862" s="20">
        <f t="shared" si="254"/>
        <v>0</v>
      </c>
      <c r="AL862" s="171"/>
    </row>
    <row r="863" spans="1:38" ht="15.75" customHeight="1" x14ac:dyDescent="0.25">
      <c r="A863" s="3">
        <v>1389</v>
      </c>
      <c r="B863" s="14">
        <f t="shared" si="264"/>
        <v>1</v>
      </c>
      <c r="C863" s="9">
        <v>45184</v>
      </c>
      <c r="D863" s="3" t="s">
        <v>1675</v>
      </c>
      <c r="E863" s="14" t="str">
        <f t="shared" si="259"/>
        <v>1389Boiero Ricardo1</v>
      </c>
      <c r="J863" s="14">
        <f t="shared" si="252"/>
        <v>0</v>
      </c>
      <c r="K863" s="3" t="s">
        <v>1539</v>
      </c>
      <c r="L863" s="3">
        <v>1</v>
      </c>
      <c r="M863" s="10" t="s">
        <v>1676</v>
      </c>
      <c r="N863" s="3" t="s">
        <v>84</v>
      </c>
      <c r="Q863" s="7">
        <f>W863</f>
        <v>5990</v>
      </c>
      <c r="S863" s="8">
        <f t="shared" si="267"/>
        <v>0</v>
      </c>
      <c r="T863" s="11">
        <v>1</v>
      </c>
      <c r="W863" s="76">
        <v>5990</v>
      </c>
      <c r="X863" s="16">
        <f t="shared" si="268"/>
        <v>5990</v>
      </c>
      <c r="Y863" s="3">
        <v>1</v>
      </c>
      <c r="AB863" s="4">
        <v>35000</v>
      </c>
      <c r="AC863" s="18">
        <f t="shared" si="253"/>
        <v>35000</v>
      </c>
      <c r="AD863" s="19">
        <f t="shared" si="260"/>
        <v>35000</v>
      </c>
      <c r="AE863" s="21">
        <f t="shared" si="266"/>
        <v>5990</v>
      </c>
      <c r="AF863" s="20">
        <f t="shared" si="261"/>
        <v>46525.833333333336</v>
      </c>
      <c r="AG863" s="20">
        <f t="shared" si="262"/>
        <v>54133</v>
      </c>
      <c r="AH863" s="20">
        <f t="shared" si="263"/>
        <v>35000</v>
      </c>
      <c r="AI863" s="20"/>
      <c r="AJ863" s="20"/>
      <c r="AK863" s="20">
        <f t="shared" si="254"/>
        <v>89133</v>
      </c>
      <c r="AL863" s="171"/>
    </row>
    <row r="864" spans="1:38" ht="15.75" customHeight="1" x14ac:dyDescent="0.25">
      <c r="A864" s="3">
        <v>1389</v>
      </c>
      <c r="B864" s="14">
        <f t="shared" si="264"/>
        <v>2</v>
      </c>
      <c r="C864" s="9">
        <f>IF(A864=A863,C863,"")</f>
        <v>45184</v>
      </c>
      <c r="D864" s="3" t="str">
        <f>IF(A864=A863,D863,"")</f>
        <v>Boiero Ricardo</v>
      </c>
      <c r="E864" s="14" t="str">
        <f t="shared" si="259"/>
        <v>1389Boiero Ricardo2</v>
      </c>
      <c r="J864" s="14" t="str">
        <f t="shared" si="252"/>
        <v xml:space="preserve">0 </v>
      </c>
      <c r="L864" s="3">
        <v>1</v>
      </c>
      <c r="M864" s="10" t="s">
        <v>1677</v>
      </c>
      <c r="N864" s="3" t="s">
        <v>84</v>
      </c>
      <c r="Q864" s="7">
        <f>+W864/(1+S864)</f>
        <v>38035.833333333336</v>
      </c>
      <c r="S864" s="8">
        <v>0.2</v>
      </c>
      <c r="T864" s="11">
        <v>1</v>
      </c>
      <c r="W864" s="76">
        <v>45643</v>
      </c>
      <c r="X864" s="16">
        <f t="shared" si="268"/>
        <v>45643</v>
      </c>
      <c r="AC864" s="18">
        <f t="shared" si="253"/>
        <v>0</v>
      </c>
      <c r="AD864" s="19">
        <f t="shared" si="260"/>
        <v>35000</v>
      </c>
      <c r="AE864" s="21">
        <f t="shared" si="266"/>
        <v>38035.833333333336</v>
      </c>
      <c r="AF864" s="20">
        <f t="shared" si="261"/>
        <v>0</v>
      </c>
      <c r="AG864" s="20">
        <f t="shared" si="262"/>
        <v>0</v>
      </c>
      <c r="AH864" s="20">
        <f t="shared" si="263"/>
        <v>0</v>
      </c>
      <c r="AI864" s="20"/>
      <c r="AJ864" s="20"/>
      <c r="AK864" s="20">
        <f t="shared" si="254"/>
        <v>0</v>
      </c>
      <c r="AL864" s="171"/>
    </row>
    <row r="865" spans="1:38" ht="15.75" customHeight="1" x14ac:dyDescent="0.25">
      <c r="A865" s="3">
        <v>1389</v>
      </c>
      <c r="B865" s="14">
        <f t="shared" si="264"/>
        <v>3</v>
      </c>
      <c r="C865" s="9">
        <f>IF(A865=A864,C864,"")</f>
        <v>45184</v>
      </c>
      <c r="D865" s="3" t="str">
        <f>IF(A865=A864,D864,"")</f>
        <v>Boiero Ricardo</v>
      </c>
      <c r="E865" s="14" t="str">
        <f t="shared" si="259"/>
        <v>1389Boiero Ricardo3</v>
      </c>
      <c r="J865" s="14" t="str">
        <f t="shared" si="252"/>
        <v xml:space="preserve">0  </v>
      </c>
      <c r="L865" s="3">
        <v>1</v>
      </c>
      <c r="M865" s="10" t="s">
        <v>1678</v>
      </c>
      <c r="N865" s="3" t="s">
        <v>84</v>
      </c>
      <c r="Q865" s="7">
        <f>W865</f>
        <v>2500</v>
      </c>
      <c r="S865" s="8">
        <f>+(W865-Q865)/Q865</f>
        <v>0</v>
      </c>
      <c r="T865" s="11">
        <v>1</v>
      </c>
      <c r="W865" s="76">
        <v>2500</v>
      </c>
      <c r="X865" s="16">
        <f t="shared" si="268"/>
        <v>2500</v>
      </c>
      <c r="AC865" s="18">
        <f t="shared" si="253"/>
        <v>0</v>
      </c>
      <c r="AD865" s="19">
        <f t="shared" si="260"/>
        <v>35000</v>
      </c>
      <c r="AE865" s="21">
        <f t="shared" si="266"/>
        <v>2500</v>
      </c>
      <c r="AF865" s="20">
        <f t="shared" si="261"/>
        <v>0</v>
      </c>
      <c r="AG865" s="20">
        <f t="shared" si="262"/>
        <v>0</v>
      </c>
      <c r="AH865" s="20">
        <f t="shared" si="263"/>
        <v>0</v>
      </c>
      <c r="AI865" s="20"/>
      <c r="AJ865" s="20"/>
      <c r="AK865" s="20">
        <f t="shared" si="254"/>
        <v>0</v>
      </c>
      <c r="AL865" s="171"/>
    </row>
    <row r="866" spans="1:38" ht="15.75" customHeight="1" x14ac:dyDescent="0.25">
      <c r="A866" s="3">
        <v>1389</v>
      </c>
      <c r="B866" s="14">
        <f t="shared" si="264"/>
        <v>4</v>
      </c>
      <c r="C866" s="9">
        <v>45184</v>
      </c>
      <c r="D866" s="3" t="s">
        <v>1675</v>
      </c>
      <c r="E866" s="14" t="str">
        <f t="shared" si="259"/>
        <v>1389Boiero Ricardo4</v>
      </c>
      <c r="I866" s="10" t="s">
        <v>1741</v>
      </c>
      <c r="J866" s="14" t="str">
        <f t="shared" si="252"/>
        <v>0   Desprender cuna bajo motor, sacar carter, limpieza.</v>
      </c>
      <c r="L866" s="3">
        <v>1</v>
      </c>
      <c r="R866" s="7" t="s">
        <v>1479</v>
      </c>
      <c r="S866" s="8"/>
      <c r="W866" s="76"/>
      <c r="X866" s="16">
        <f t="shared" si="268"/>
        <v>0</v>
      </c>
      <c r="AC866" s="18">
        <f t="shared" si="253"/>
        <v>0</v>
      </c>
      <c r="AD866" s="19">
        <f t="shared" si="260"/>
        <v>35000</v>
      </c>
      <c r="AE866" s="21">
        <f t="shared" si="266"/>
        <v>0</v>
      </c>
      <c r="AF866" s="20">
        <f t="shared" si="261"/>
        <v>0</v>
      </c>
      <c r="AG866" s="20">
        <f t="shared" si="262"/>
        <v>0</v>
      </c>
      <c r="AH866" s="20">
        <f t="shared" si="263"/>
        <v>0</v>
      </c>
      <c r="AI866" s="20"/>
      <c r="AJ866" s="20"/>
      <c r="AK866" s="20">
        <f t="shared" si="254"/>
        <v>0</v>
      </c>
      <c r="AL866" s="171"/>
    </row>
    <row r="867" spans="1:38" ht="15.75" customHeight="1" x14ac:dyDescent="0.25">
      <c r="A867" s="3">
        <v>1389</v>
      </c>
      <c r="B867" s="14">
        <f t="shared" si="264"/>
        <v>5</v>
      </c>
      <c r="C867" s="9">
        <f>IF(A867=A866,C866,"")</f>
        <v>45184</v>
      </c>
      <c r="D867" s="3" t="str">
        <f>IF(A867=A866,D866,"")</f>
        <v>Boiero Ricardo</v>
      </c>
      <c r="E867" s="14" t="str">
        <f t="shared" si="259"/>
        <v>1389Boiero Ricardo5</v>
      </c>
      <c r="I867" s="10" t="s">
        <v>1742</v>
      </c>
      <c r="J867" s="14" t="str">
        <f t="shared" ref="J867:J930" si="269">IF(A867=A866,CONCATENATE(J866," ",I867),I867)</f>
        <v>0   Desprender cuna bajo motor, sacar carter, limpieza. Cambiar bomba de aceite controlar cojinete de biela, controlar presión de aceite.</v>
      </c>
      <c r="L867" s="3">
        <v>1</v>
      </c>
      <c r="S867" s="8"/>
      <c r="W867" s="76"/>
      <c r="X867" s="16">
        <f t="shared" si="268"/>
        <v>0</v>
      </c>
      <c r="AC867" s="18">
        <f t="shared" ref="AC867:AC930" si="270">+AB867*Y867</f>
        <v>0</v>
      </c>
      <c r="AD867" s="19">
        <f t="shared" si="260"/>
        <v>35000</v>
      </c>
      <c r="AE867" s="21">
        <f t="shared" si="266"/>
        <v>0</v>
      </c>
      <c r="AF867" s="20">
        <f t="shared" si="261"/>
        <v>0</v>
      </c>
      <c r="AG867" s="20">
        <f t="shared" si="262"/>
        <v>0</v>
      </c>
      <c r="AH867" s="20">
        <f t="shared" si="263"/>
        <v>0</v>
      </c>
      <c r="AI867" s="20"/>
      <c r="AJ867" s="20"/>
      <c r="AK867" s="20">
        <f t="shared" ref="AK867:AK930" si="271">AH867+AG867</f>
        <v>0</v>
      </c>
      <c r="AL867" s="171"/>
    </row>
    <row r="868" spans="1:38" ht="15.75" customHeight="1" x14ac:dyDescent="0.25">
      <c r="A868" s="3">
        <v>1389</v>
      </c>
      <c r="B868" s="14">
        <f t="shared" si="264"/>
        <v>6</v>
      </c>
      <c r="C868" s="9">
        <f>IF(A868=A867,C867,"")</f>
        <v>45184</v>
      </c>
      <c r="D868" s="3" t="s">
        <v>1675</v>
      </c>
      <c r="E868" s="14" t="str">
        <f t="shared" si="259"/>
        <v>1389Boiero Ricardo6</v>
      </c>
      <c r="I868" s="10">
        <v>22</v>
      </c>
      <c r="J868" s="14" t="str">
        <f t="shared" si="269"/>
        <v>0   Desprender cuna bajo motor, sacar carter, limpieza. Cambiar bomba de aceite controlar cojinete de biela, controlar presión de aceite. 22</v>
      </c>
      <c r="L868" s="3">
        <v>1</v>
      </c>
      <c r="S868" s="8"/>
      <c r="W868" s="76"/>
      <c r="X868" s="16">
        <f t="shared" si="268"/>
        <v>0</v>
      </c>
      <c r="AC868" s="18">
        <f t="shared" si="270"/>
        <v>0</v>
      </c>
      <c r="AD868" s="19">
        <f t="shared" si="260"/>
        <v>35000</v>
      </c>
      <c r="AE868" s="21">
        <f t="shared" si="266"/>
        <v>0</v>
      </c>
      <c r="AF868" s="20">
        <f t="shared" si="261"/>
        <v>0</v>
      </c>
      <c r="AG868" s="20">
        <f t="shared" si="262"/>
        <v>0</v>
      </c>
      <c r="AH868" s="20">
        <f t="shared" si="263"/>
        <v>0</v>
      </c>
      <c r="AI868" s="20"/>
      <c r="AJ868" s="20"/>
      <c r="AK868" s="20">
        <f t="shared" si="271"/>
        <v>0</v>
      </c>
      <c r="AL868" s="171"/>
    </row>
    <row r="869" spans="1:38" ht="15.75" customHeight="1" x14ac:dyDescent="0.25">
      <c r="A869" s="3">
        <v>1390</v>
      </c>
      <c r="B869" s="14">
        <f t="shared" si="264"/>
        <v>1</v>
      </c>
      <c r="C869" s="9">
        <v>45187</v>
      </c>
      <c r="D869" s="3" t="s">
        <v>1554</v>
      </c>
      <c r="E869" s="14" t="str">
        <f t="shared" si="259"/>
        <v>1390Perviú Jorge1</v>
      </c>
      <c r="F869" s="119" t="s">
        <v>1555</v>
      </c>
      <c r="G869" s="119" t="s">
        <v>1556</v>
      </c>
      <c r="H869" s="119">
        <v>133088</v>
      </c>
      <c r="I869" s="10" t="s">
        <v>1679</v>
      </c>
      <c r="J869" s="14" t="str">
        <f t="shared" si="269"/>
        <v>Remplazo válvula de control de refrigerante por vacío.</v>
      </c>
      <c r="K869" s="3" t="s">
        <v>1511</v>
      </c>
      <c r="L869" s="3">
        <v>1</v>
      </c>
      <c r="M869" s="10" t="s">
        <v>1682</v>
      </c>
      <c r="N869" s="3" t="s">
        <v>101</v>
      </c>
      <c r="Q869" s="7">
        <f>+W869*0.8</f>
        <v>61600</v>
      </c>
      <c r="R869" s="7" t="s">
        <v>1479</v>
      </c>
      <c r="S869" s="8">
        <f>+(W869-Q869)/Q869</f>
        <v>0.25</v>
      </c>
      <c r="T869" s="11">
        <v>1</v>
      </c>
      <c r="W869" s="76">
        <v>77000</v>
      </c>
      <c r="X869" s="16">
        <f t="shared" si="268"/>
        <v>77000</v>
      </c>
      <c r="Y869" s="3">
        <v>1</v>
      </c>
      <c r="AB869" s="4">
        <v>4000</v>
      </c>
      <c r="AC869" s="18">
        <f t="shared" si="270"/>
        <v>4000</v>
      </c>
      <c r="AD869" s="19">
        <f t="shared" si="260"/>
        <v>4000</v>
      </c>
      <c r="AE869" s="21">
        <f t="shared" si="266"/>
        <v>61600</v>
      </c>
      <c r="AF869" s="20">
        <f t="shared" si="261"/>
        <v>61600</v>
      </c>
      <c r="AG869" s="20">
        <f t="shared" si="262"/>
        <v>77000</v>
      </c>
      <c r="AH869" s="20">
        <f t="shared" si="263"/>
        <v>4000</v>
      </c>
      <c r="AI869" s="20"/>
      <c r="AJ869" s="20"/>
      <c r="AK869" s="20">
        <f t="shared" si="271"/>
        <v>81000</v>
      </c>
      <c r="AL869" s="171"/>
    </row>
    <row r="870" spans="1:38" ht="15.75" customHeight="1" x14ac:dyDescent="0.25">
      <c r="A870" s="3">
        <v>1390</v>
      </c>
      <c r="B870" s="14">
        <f t="shared" si="264"/>
        <v>2</v>
      </c>
      <c r="C870" s="9">
        <v>45187</v>
      </c>
      <c r="D870" s="3" t="str">
        <f>IF(A870=A869,D869,"")</f>
        <v>Perviú Jorge</v>
      </c>
      <c r="E870" s="14" t="str">
        <f t="shared" si="259"/>
        <v>1390Perviú Jorge2</v>
      </c>
      <c r="I870" s="10" t="s">
        <v>1680</v>
      </c>
      <c r="J870" s="14" t="str">
        <f t="shared" si="269"/>
        <v>Remplazo válvula de control de refrigerante por vacío. Completar nivel del líquido refrigerante y purgado.</v>
      </c>
      <c r="L870" s="3">
        <v>1</v>
      </c>
      <c r="S870" s="8"/>
      <c r="W870" s="76"/>
      <c r="X870" s="16">
        <f t="shared" si="268"/>
        <v>0</v>
      </c>
      <c r="AC870" s="18">
        <f t="shared" si="270"/>
        <v>0</v>
      </c>
      <c r="AD870" s="19">
        <f t="shared" si="260"/>
        <v>4000</v>
      </c>
      <c r="AE870" s="21">
        <f t="shared" si="266"/>
        <v>0</v>
      </c>
      <c r="AF870" s="20">
        <f t="shared" si="261"/>
        <v>0</v>
      </c>
      <c r="AG870" s="20">
        <f t="shared" si="262"/>
        <v>0</v>
      </c>
      <c r="AH870" s="20">
        <f t="shared" si="263"/>
        <v>0</v>
      </c>
      <c r="AI870" s="20"/>
      <c r="AJ870" s="20"/>
      <c r="AK870" s="20">
        <f t="shared" si="271"/>
        <v>0</v>
      </c>
      <c r="AL870" s="171"/>
    </row>
    <row r="871" spans="1:38" ht="15.75" customHeight="1" x14ac:dyDescent="0.25">
      <c r="A871" s="3">
        <v>1390</v>
      </c>
      <c r="B871" s="14">
        <f t="shared" si="264"/>
        <v>3</v>
      </c>
      <c r="C871" s="9">
        <f>IF(A871=A870,C870,"")</f>
        <v>45187</v>
      </c>
      <c r="D871" s="3" t="str">
        <f>IF(A871=A870,D870,"")</f>
        <v>Perviú Jorge</v>
      </c>
      <c r="E871" s="14" t="str">
        <f t="shared" si="259"/>
        <v>1390Perviú Jorge3</v>
      </c>
      <c r="I871" s="10" t="s">
        <v>1681</v>
      </c>
      <c r="J871" s="14" t="str">
        <f t="shared" si="269"/>
        <v>Remplazo válvula de control de refrigerante por vacío. Completar nivel del líquido refrigerante y purgado. Control general.</v>
      </c>
      <c r="L871" s="3">
        <v>1</v>
      </c>
      <c r="S871" s="8"/>
      <c r="W871" s="76"/>
      <c r="X871" s="16">
        <f t="shared" si="268"/>
        <v>0</v>
      </c>
      <c r="AC871" s="18">
        <f t="shared" si="270"/>
        <v>0</v>
      </c>
      <c r="AD871" s="19">
        <f t="shared" si="260"/>
        <v>4000</v>
      </c>
      <c r="AE871" s="21">
        <f t="shared" si="266"/>
        <v>0</v>
      </c>
      <c r="AF871" s="20">
        <f t="shared" si="261"/>
        <v>0</v>
      </c>
      <c r="AG871" s="20">
        <f t="shared" si="262"/>
        <v>0</v>
      </c>
      <c r="AH871" s="20">
        <f t="shared" si="263"/>
        <v>0</v>
      </c>
      <c r="AI871" s="20"/>
      <c r="AJ871" s="20"/>
      <c r="AK871" s="20">
        <f t="shared" si="271"/>
        <v>0</v>
      </c>
      <c r="AL871" s="171"/>
    </row>
    <row r="872" spans="1:38" ht="15.75" customHeight="1" x14ac:dyDescent="0.25">
      <c r="A872" s="3">
        <v>1391</v>
      </c>
      <c r="B872" s="14">
        <f t="shared" si="264"/>
        <v>1</v>
      </c>
      <c r="C872" s="9">
        <v>45187</v>
      </c>
      <c r="D872" s="3" t="s">
        <v>188</v>
      </c>
      <c r="E872" s="14" t="str">
        <f t="shared" si="259"/>
        <v>1391Borello Matias1</v>
      </c>
      <c r="G872" s="119" t="s">
        <v>190</v>
      </c>
      <c r="I872" s="10" t="s">
        <v>1699</v>
      </c>
      <c r="J872" s="14" t="str">
        <f t="shared" si="269"/>
        <v>Cambio de pastillas de freno.</v>
      </c>
      <c r="K872" s="3" t="s">
        <v>1539</v>
      </c>
      <c r="L872" s="3">
        <v>1</v>
      </c>
      <c r="M872" s="10" t="s">
        <v>815</v>
      </c>
      <c r="N872" s="3" t="s">
        <v>101</v>
      </c>
      <c r="Q872" s="7">
        <f>+W872*0.8</f>
        <v>10400</v>
      </c>
      <c r="S872" s="8">
        <f>+(W872-Q872)/Q872</f>
        <v>0.25</v>
      </c>
      <c r="T872" s="11">
        <v>1</v>
      </c>
      <c r="W872" s="76">
        <v>13000</v>
      </c>
      <c r="X872" s="16">
        <f t="shared" si="268"/>
        <v>13000</v>
      </c>
      <c r="AC872" s="18">
        <f t="shared" si="270"/>
        <v>0</v>
      </c>
      <c r="AD872" s="19">
        <f t="shared" si="260"/>
        <v>0</v>
      </c>
      <c r="AE872" s="21">
        <f t="shared" si="266"/>
        <v>10400</v>
      </c>
      <c r="AF872" s="20">
        <f t="shared" si="261"/>
        <v>10400</v>
      </c>
      <c r="AG872" s="20">
        <f t="shared" si="262"/>
        <v>13000</v>
      </c>
      <c r="AH872" s="20">
        <f t="shared" si="263"/>
        <v>0</v>
      </c>
      <c r="AI872" s="20"/>
      <c r="AJ872" s="20"/>
      <c r="AK872" s="20">
        <f t="shared" si="271"/>
        <v>13000</v>
      </c>
      <c r="AL872" s="171"/>
    </row>
    <row r="873" spans="1:38" ht="15.75" customHeight="1" x14ac:dyDescent="0.25">
      <c r="A873" s="3">
        <v>1392</v>
      </c>
      <c r="B873" s="14">
        <f t="shared" si="264"/>
        <v>1</v>
      </c>
      <c r="C873" s="9">
        <v>45187</v>
      </c>
      <c r="D873" s="3" t="s">
        <v>1683</v>
      </c>
      <c r="E873" s="14" t="str">
        <f t="shared" si="259"/>
        <v>1392Rosas Alfredo1</v>
      </c>
      <c r="F873" s="119" t="s">
        <v>1684</v>
      </c>
      <c r="G873" s="119" t="s">
        <v>1685</v>
      </c>
      <c r="H873" s="119">
        <v>190308</v>
      </c>
      <c r="I873" s="10" t="s">
        <v>121</v>
      </c>
      <c r="J873" s="14" t="str">
        <f t="shared" si="269"/>
        <v>Service cambio de aceite y filtros.</v>
      </c>
      <c r="K873" s="3" t="s">
        <v>1537</v>
      </c>
      <c r="L873" s="3">
        <v>1</v>
      </c>
      <c r="M873" s="10" t="s">
        <v>728</v>
      </c>
      <c r="N873" s="3" t="s">
        <v>84</v>
      </c>
      <c r="Q873" s="7">
        <v>1527</v>
      </c>
      <c r="R873" s="7" t="s">
        <v>1478</v>
      </c>
      <c r="S873" s="8">
        <f>+(W873-Q873)/Q873</f>
        <v>1.4230517354289456</v>
      </c>
      <c r="T873" s="11">
        <v>4</v>
      </c>
      <c r="W873" s="76">
        <v>3700</v>
      </c>
      <c r="X873" s="16">
        <f t="shared" si="268"/>
        <v>14800</v>
      </c>
      <c r="Y873" s="3">
        <v>1</v>
      </c>
      <c r="AB873" s="4">
        <v>30500</v>
      </c>
      <c r="AC873" s="18">
        <f t="shared" si="270"/>
        <v>30500</v>
      </c>
      <c r="AD873" s="19">
        <f t="shared" si="260"/>
        <v>30500</v>
      </c>
      <c r="AE873" s="21">
        <f t="shared" si="266"/>
        <v>6108</v>
      </c>
      <c r="AF873" s="20">
        <f t="shared" si="261"/>
        <v>11346</v>
      </c>
      <c r="AG873" s="20">
        <f t="shared" si="262"/>
        <v>35800</v>
      </c>
      <c r="AH873" s="20">
        <f t="shared" si="263"/>
        <v>30500</v>
      </c>
      <c r="AI873" s="20"/>
      <c r="AJ873" s="20"/>
      <c r="AK873" s="20">
        <f t="shared" si="271"/>
        <v>66300</v>
      </c>
      <c r="AL873" s="171"/>
    </row>
    <row r="874" spans="1:38" ht="15.75" customHeight="1" x14ac:dyDescent="0.25">
      <c r="A874" s="3">
        <v>1392</v>
      </c>
      <c r="B874" s="14">
        <f t="shared" si="264"/>
        <v>2</v>
      </c>
      <c r="C874" s="9">
        <f>IF(A874=A873,C873,"")</f>
        <v>45187</v>
      </c>
      <c r="D874" s="3" t="str">
        <f>IF(A874=A873,D873,"")</f>
        <v>Rosas Alfredo</v>
      </c>
      <c r="E874" s="14" t="str">
        <f t="shared" si="259"/>
        <v>1392Rosas Alfredo2</v>
      </c>
      <c r="I874" s="10" t="s">
        <v>1197</v>
      </c>
      <c r="J874" s="14" t="str">
        <f t="shared" si="269"/>
        <v>Service cambio de aceite y filtros. Rotación. Control del vehículo.</v>
      </c>
      <c r="L874" s="3">
        <v>1</v>
      </c>
      <c r="M874" s="10" t="s">
        <v>814</v>
      </c>
      <c r="N874" s="3" t="s">
        <v>84</v>
      </c>
      <c r="Q874" s="7">
        <v>9819</v>
      </c>
      <c r="S874" s="8">
        <f>+(W874-Q874)/Q874</f>
        <v>1.1387106630003054</v>
      </c>
      <c r="T874" s="11">
        <v>1</v>
      </c>
      <c r="W874" s="76">
        <v>21000</v>
      </c>
      <c r="X874" s="16">
        <f t="shared" si="268"/>
        <v>21000</v>
      </c>
      <c r="AC874" s="18">
        <f t="shared" si="270"/>
        <v>0</v>
      </c>
      <c r="AD874" s="19">
        <f t="shared" si="260"/>
        <v>30500</v>
      </c>
      <c r="AE874" s="21">
        <f t="shared" si="266"/>
        <v>9819</v>
      </c>
      <c r="AF874" s="20">
        <f t="shared" si="261"/>
        <v>0</v>
      </c>
      <c r="AG874" s="20">
        <f t="shared" si="262"/>
        <v>0</v>
      </c>
      <c r="AH874" s="20">
        <f t="shared" si="263"/>
        <v>0</v>
      </c>
      <c r="AI874" s="20"/>
      <c r="AJ874" s="20"/>
      <c r="AK874" s="20">
        <f t="shared" si="271"/>
        <v>0</v>
      </c>
      <c r="AL874" s="171"/>
    </row>
    <row r="875" spans="1:38" ht="15.75" customHeight="1" x14ac:dyDescent="0.25">
      <c r="A875" s="3">
        <v>1393</v>
      </c>
      <c r="B875" s="14">
        <f t="shared" si="264"/>
        <v>1</v>
      </c>
      <c r="C875" s="9">
        <v>45187</v>
      </c>
      <c r="D875" s="3" t="s">
        <v>1686</v>
      </c>
      <c r="E875" s="14" t="str">
        <f t="shared" si="259"/>
        <v>1393Gullino Andrea1</v>
      </c>
      <c r="F875" s="119" t="s">
        <v>1687</v>
      </c>
      <c r="G875" s="119" t="s">
        <v>1688</v>
      </c>
      <c r="H875" s="119">
        <v>89749</v>
      </c>
      <c r="I875" s="10" t="s">
        <v>1689</v>
      </c>
      <c r="J875" s="14" t="str">
        <f t="shared" si="269"/>
        <v>Control de poleas en el circuito auxiliar, cambiar correa poliv y polea tensora del tensor móvil.</v>
      </c>
      <c r="K875" s="3" t="s">
        <v>1539</v>
      </c>
      <c r="L875" s="3">
        <v>1</v>
      </c>
      <c r="M875" s="10" t="s">
        <v>1691</v>
      </c>
      <c r="N875" s="3" t="s">
        <v>208</v>
      </c>
      <c r="Q875" s="7">
        <f>+W875*0.79</f>
        <v>9756.5</v>
      </c>
      <c r="R875" s="7" t="s">
        <v>1479</v>
      </c>
      <c r="S875" s="8">
        <f>+(W875-Q875)/Q875</f>
        <v>0.26582278481012656</v>
      </c>
      <c r="T875" s="11">
        <v>1</v>
      </c>
      <c r="W875" s="76">
        <v>12350</v>
      </c>
      <c r="X875" s="16">
        <f t="shared" si="268"/>
        <v>12350</v>
      </c>
      <c r="Y875" s="3">
        <v>1</v>
      </c>
      <c r="AB875" s="4">
        <v>8000</v>
      </c>
      <c r="AC875" s="18">
        <f t="shared" si="270"/>
        <v>8000</v>
      </c>
      <c r="AD875" s="19">
        <f t="shared" si="260"/>
        <v>8000</v>
      </c>
      <c r="AE875" s="21">
        <f t="shared" si="266"/>
        <v>9756.5</v>
      </c>
      <c r="AF875" s="20">
        <f t="shared" si="261"/>
        <v>17596.5</v>
      </c>
      <c r="AG875" s="20">
        <f t="shared" si="262"/>
        <v>22150</v>
      </c>
      <c r="AH875" s="20">
        <f t="shared" si="263"/>
        <v>8000</v>
      </c>
      <c r="AI875" s="20"/>
      <c r="AJ875" s="20"/>
      <c r="AK875" s="20">
        <f t="shared" si="271"/>
        <v>30150</v>
      </c>
      <c r="AL875" s="171"/>
    </row>
    <row r="876" spans="1:38" ht="15.75" customHeight="1" x14ac:dyDescent="0.25">
      <c r="A876" s="3">
        <v>1393</v>
      </c>
      <c r="B876" s="14">
        <f t="shared" si="264"/>
        <v>2</v>
      </c>
      <c r="C876" s="9">
        <f>IF(A876=A875,C875,"")</f>
        <v>45187</v>
      </c>
      <c r="D876" s="3" t="str">
        <f>IF(A876=A875,D875,"")</f>
        <v>Gullino Andrea</v>
      </c>
      <c r="E876" s="14" t="str">
        <f t="shared" si="259"/>
        <v>1393Gullino Andrea2</v>
      </c>
      <c r="I876" s="10" t="s">
        <v>1690</v>
      </c>
      <c r="J876" s="14" t="str">
        <f t="shared" si="269"/>
        <v>Control de poleas en el circuito auxiliar, cambiar correa poliv y polea tensora del tensor móvil. Controlar tren delantero.</v>
      </c>
      <c r="L876" s="3">
        <v>1</v>
      </c>
      <c r="M876" s="10" t="s">
        <v>1692</v>
      </c>
      <c r="N876" s="3" t="s">
        <v>101</v>
      </c>
      <c r="Q876" s="7">
        <f>+W876*0.8</f>
        <v>7840</v>
      </c>
      <c r="S876" s="8">
        <f>+(W876-Q876)/Q876</f>
        <v>0.25</v>
      </c>
      <c r="T876" s="11">
        <v>1</v>
      </c>
      <c r="W876" s="76">
        <v>9800</v>
      </c>
      <c r="X876" s="16">
        <f t="shared" si="268"/>
        <v>9800</v>
      </c>
      <c r="AC876" s="18">
        <f t="shared" si="270"/>
        <v>0</v>
      </c>
      <c r="AD876" s="19">
        <f t="shared" si="260"/>
        <v>8000</v>
      </c>
      <c r="AE876" s="21">
        <f t="shared" si="266"/>
        <v>7840</v>
      </c>
      <c r="AF876" s="20">
        <f t="shared" si="261"/>
        <v>0</v>
      </c>
      <c r="AG876" s="20">
        <f t="shared" si="262"/>
        <v>0</v>
      </c>
      <c r="AH876" s="20">
        <f t="shared" si="263"/>
        <v>0</v>
      </c>
      <c r="AI876" s="20"/>
      <c r="AJ876" s="20"/>
      <c r="AK876" s="20">
        <f t="shared" si="271"/>
        <v>0</v>
      </c>
      <c r="AL876" s="171"/>
    </row>
    <row r="877" spans="1:38" ht="15.75" customHeight="1" x14ac:dyDescent="0.25">
      <c r="A877" s="3">
        <v>1393</v>
      </c>
      <c r="B877" s="14">
        <f t="shared" si="264"/>
        <v>3</v>
      </c>
      <c r="C877" s="9">
        <f>IF(A877=A876,C876,"")</f>
        <v>45187</v>
      </c>
      <c r="D877" s="3" t="str">
        <f>IF(A877=A876,D876,"")</f>
        <v>Gullino Andrea</v>
      </c>
      <c r="E877" s="14" t="str">
        <f t="shared" si="259"/>
        <v>1393Gullino Andrea3</v>
      </c>
      <c r="I877" s="10" t="s">
        <v>1704</v>
      </c>
      <c r="J877" s="14" t="str">
        <f t="shared" si="269"/>
        <v>Control de poleas en el circuito auxiliar, cambiar correa poliv y polea tensora del tensor móvil. Controlar tren delantero. Se hayó bieleta barra estabilizadora lado izquierdo con ruido y juego. Bujes de parrilla con goma despegados.</v>
      </c>
      <c r="L877" s="3">
        <v>1</v>
      </c>
      <c r="S877" s="8"/>
      <c r="W877" s="76"/>
      <c r="X877" s="16">
        <f t="shared" si="268"/>
        <v>0</v>
      </c>
      <c r="AC877" s="18">
        <f t="shared" si="270"/>
        <v>0</v>
      </c>
      <c r="AD877" s="19">
        <f t="shared" si="260"/>
        <v>8000</v>
      </c>
      <c r="AE877" s="21">
        <f t="shared" si="266"/>
        <v>0</v>
      </c>
      <c r="AF877" s="20">
        <f t="shared" si="261"/>
        <v>0</v>
      </c>
      <c r="AG877" s="20">
        <f t="shared" si="262"/>
        <v>0</v>
      </c>
      <c r="AH877" s="20">
        <f t="shared" si="263"/>
        <v>0</v>
      </c>
      <c r="AI877" s="20"/>
      <c r="AJ877" s="20"/>
      <c r="AK877" s="20">
        <f t="shared" si="271"/>
        <v>0</v>
      </c>
      <c r="AL877" s="171"/>
    </row>
    <row r="878" spans="1:38" ht="15.75" customHeight="1" x14ac:dyDescent="0.25">
      <c r="A878" s="3">
        <v>1394</v>
      </c>
      <c r="B878" s="14">
        <f t="shared" si="264"/>
        <v>1</v>
      </c>
      <c r="C878" s="9">
        <v>45187</v>
      </c>
      <c r="D878" s="3" t="s">
        <v>1693</v>
      </c>
      <c r="E878" s="14" t="str">
        <f t="shared" si="259"/>
        <v>1394Fernandez Heber1</v>
      </c>
      <c r="F878" s="119" t="s">
        <v>1694</v>
      </c>
      <c r="G878" s="119" t="s">
        <v>1695</v>
      </c>
      <c r="H878" s="119">
        <v>95202</v>
      </c>
      <c r="I878" s="10" t="s">
        <v>1696</v>
      </c>
      <c r="J878" s="14" t="str">
        <f t="shared" si="269"/>
        <v>Controlar tren delantero cambiar ambas bieletas de barra estabilizadora( izquierda y derecha)</v>
      </c>
      <c r="K878" s="3" t="s">
        <v>1665</v>
      </c>
      <c r="L878" s="3">
        <v>1</v>
      </c>
      <c r="M878" s="10" t="s">
        <v>1698</v>
      </c>
      <c r="N878" s="3" t="s">
        <v>101</v>
      </c>
      <c r="Q878" s="7">
        <f>+W878*0.8</f>
        <v>7600</v>
      </c>
      <c r="R878" s="7" t="s">
        <v>1479</v>
      </c>
      <c r="S878" s="8">
        <f>+(W878-Q878)/Q878</f>
        <v>0.25</v>
      </c>
      <c r="T878" s="11">
        <v>2</v>
      </c>
      <c r="W878" s="76">
        <v>9500</v>
      </c>
      <c r="X878" s="16">
        <f t="shared" si="268"/>
        <v>19000</v>
      </c>
      <c r="Y878" s="3">
        <v>1</v>
      </c>
      <c r="AB878" s="4">
        <v>10000</v>
      </c>
      <c r="AC878" s="18">
        <f t="shared" si="270"/>
        <v>10000</v>
      </c>
      <c r="AD878" s="19">
        <f t="shared" si="260"/>
        <v>10000</v>
      </c>
      <c r="AE878" s="21">
        <f t="shared" si="266"/>
        <v>15200</v>
      </c>
      <c r="AF878" s="20">
        <f t="shared" si="261"/>
        <v>7600</v>
      </c>
      <c r="AG878" s="20">
        <f t="shared" si="262"/>
        <v>19000</v>
      </c>
      <c r="AH878" s="20">
        <f t="shared" si="263"/>
        <v>10000</v>
      </c>
      <c r="AI878" s="20"/>
      <c r="AJ878" s="20"/>
      <c r="AK878" s="20">
        <f t="shared" si="271"/>
        <v>29000</v>
      </c>
      <c r="AL878" s="171"/>
    </row>
    <row r="879" spans="1:38" ht="15.75" customHeight="1" x14ac:dyDescent="0.25">
      <c r="A879" s="3">
        <v>1394</v>
      </c>
      <c r="B879" s="14">
        <f t="shared" si="264"/>
        <v>2</v>
      </c>
      <c r="C879" s="9">
        <f>IF(A879=A878,C878,"")</f>
        <v>45187</v>
      </c>
      <c r="D879" s="3" t="str">
        <f>IF(A879=A878,D878,"")</f>
        <v>Fernandez Heber</v>
      </c>
      <c r="E879" s="14" t="str">
        <f t="shared" si="259"/>
        <v>1394Fernandez Heber2</v>
      </c>
      <c r="I879" s="10" t="s">
        <v>1697</v>
      </c>
      <c r="J879" s="14" t="str">
        <f t="shared" si="269"/>
        <v>Controlar tren delantero cambiar ambas bieletas de barra estabilizadora( izquierda y derecha) Lavado de motor y parte inferior del vehículo.</v>
      </c>
      <c r="L879" s="3">
        <v>1</v>
      </c>
      <c r="S879" s="8"/>
      <c r="W879" s="76"/>
      <c r="X879" s="16">
        <f t="shared" si="268"/>
        <v>0</v>
      </c>
      <c r="AC879" s="18">
        <f t="shared" si="270"/>
        <v>0</v>
      </c>
      <c r="AD879" s="19">
        <f t="shared" si="260"/>
        <v>10000</v>
      </c>
      <c r="AE879" s="21">
        <f t="shared" si="266"/>
        <v>0</v>
      </c>
      <c r="AF879" s="20">
        <f t="shared" si="261"/>
        <v>0</v>
      </c>
      <c r="AG879" s="20">
        <f t="shared" si="262"/>
        <v>0</v>
      </c>
      <c r="AH879" s="20">
        <f t="shared" si="263"/>
        <v>0</v>
      </c>
      <c r="AI879" s="20"/>
      <c r="AJ879" s="20"/>
      <c r="AK879" s="20">
        <f t="shared" si="271"/>
        <v>0</v>
      </c>
      <c r="AL879" s="171"/>
    </row>
    <row r="880" spans="1:38" ht="15.75" customHeight="1" x14ac:dyDescent="0.25">
      <c r="A880" s="3">
        <v>1395</v>
      </c>
      <c r="B880" s="14">
        <f t="shared" si="264"/>
        <v>1</v>
      </c>
      <c r="C880" s="9">
        <v>45187</v>
      </c>
      <c r="D880" s="3" t="s">
        <v>1705</v>
      </c>
      <c r="E880" s="14" t="str">
        <f t="shared" si="259"/>
        <v>1395Issetta Eva1</v>
      </c>
      <c r="F880" s="119" t="s">
        <v>1700</v>
      </c>
      <c r="G880" s="119" t="s">
        <v>1494</v>
      </c>
      <c r="H880" s="119">
        <v>96949</v>
      </c>
      <c r="I880" s="10" t="s">
        <v>1702</v>
      </c>
      <c r="J880" s="14" t="str">
        <f t="shared" si="269"/>
        <v>Control del vehículo cambiar polea tensora de correa polyv y correa polyv.</v>
      </c>
      <c r="K880" s="3" t="s">
        <v>1537</v>
      </c>
      <c r="L880" s="3">
        <v>1</v>
      </c>
      <c r="M880" s="10" t="s">
        <v>1692</v>
      </c>
      <c r="N880" s="3" t="s">
        <v>734</v>
      </c>
      <c r="Q880" s="7">
        <f>+W880*0.8</f>
        <v>11680</v>
      </c>
      <c r="R880" s="7" t="s">
        <v>1479</v>
      </c>
      <c r="S880" s="8">
        <f>+(W880-Q880)/Q880</f>
        <v>0.25</v>
      </c>
      <c r="T880" s="11">
        <v>1</v>
      </c>
      <c r="W880" s="76">
        <v>14600</v>
      </c>
      <c r="X880" s="16">
        <f t="shared" si="268"/>
        <v>14600</v>
      </c>
      <c r="Y880" s="3">
        <v>1</v>
      </c>
      <c r="AB880" s="4">
        <v>8000</v>
      </c>
      <c r="AC880" s="18">
        <f t="shared" si="270"/>
        <v>8000</v>
      </c>
      <c r="AD880" s="19">
        <f t="shared" si="260"/>
        <v>8000</v>
      </c>
      <c r="AE880" s="21">
        <f t="shared" si="266"/>
        <v>11680</v>
      </c>
      <c r="AF880" s="20">
        <f t="shared" si="261"/>
        <v>21283.333333333332</v>
      </c>
      <c r="AG880" s="20">
        <f t="shared" si="262"/>
        <v>26500</v>
      </c>
      <c r="AH880" s="20">
        <f t="shared" si="263"/>
        <v>8000</v>
      </c>
      <c r="AI880" s="20"/>
      <c r="AJ880" s="20"/>
      <c r="AK880" s="20">
        <f t="shared" si="271"/>
        <v>34500</v>
      </c>
      <c r="AL880" s="171"/>
    </row>
    <row r="881" spans="1:38" ht="15.75" customHeight="1" x14ac:dyDescent="0.25">
      <c r="A881" s="3">
        <v>1395</v>
      </c>
      <c r="B881" s="14">
        <f t="shared" si="264"/>
        <v>2</v>
      </c>
      <c r="C881" s="9">
        <f>IF(A881=A880,C880,"")</f>
        <v>45187</v>
      </c>
      <c r="D881" s="3" t="str">
        <f>IF(A881=A880,D880,"")</f>
        <v>Issetta Eva</v>
      </c>
      <c r="E881" s="14" t="str">
        <f t="shared" si="259"/>
        <v>1395Issetta Eva2</v>
      </c>
      <c r="I881" s="10" t="s">
        <v>1703</v>
      </c>
      <c r="J881" s="14" t="str">
        <f t="shared" si="269"/>
        <v>Control del vehículo cambiar polea tensora de correa polyv y correa polyv. (SE HAYÓ TORNILLO CLAVADO EN RUEDA DELANTERA DERECHA HACER ARREGLAR)</v>
      </c>
      <c r="L881" s="3">
        <v>1</v>
      </c>
      <c r="M881" s="10" t="s">
        <v>1701</v>
      </c>
      <c r="N881" s="3" t="s">
        <v>734</v>
      </c>
      <c r="Q881" s="7">
        <f>+W881*0.8</f>
        <v>7520</v>
      </c>
      <c r="S881" s="8">
        <f>+(W881-Q881)/Q881</f>
        <v>0.25</v>
      </c>
      <c r="T881" s="11">
        <v>1</v>
      </c>
      <c r="W881" s="76">
        <v>9400</v>
      </c>
      <c r="X881" s="16">
        <f t="shared" si="268"/>
        <v>9400</v>
      </c>
      <c r="AC881" s="18">
        <f t="shared" si="270"/>
        <v>0</v>
      </c>
      <c r="AD881" s="19">
        <f t="shared" si="260"/>
        <v>8000</v>
      </c>
      <c r="AE881" s="21">
        <f t="shared" si="266"/>
        <v>7520</v>
      </c>
      <c r="AF881" s="20">
        <f t="shared" si="261"/>
        <v>0</v>
      </c>
      <c r="AG881" s="20">
        <f t="shared" si="262"/>
        <v>0</v>
      </c>
      <c r="AH881" s="20">
        <f t="shared" si="263"/>
        <v>0</v>
      </c>
      <c r="AI881" s="20"/>
      <c r="AJ881" s="20"/>
      <c r="AK881" s="20">
        <f t="shared" si="271"/>
        <v>0</v>
      </c>
      <c r="AL881" s="171"/>
    </row>
    <row r="882" spans="1:38" ht="15.75" customHeight="1" x14ac:dyDescent="0.25">
      <c r="A882" s="3">
        <v>1395</v>
      </c>
      <c r="B882" s="14">
        <f t="shared" si="264"/>
        <v>3</v>
      </c>
      <c r="C882" s="9">
        <f>IF(A882=A881,C881,"")</f>
        <v>45187</v>
      </c>
      <c r="D882" s="3" t="str">
        <f>IF(A882=A881,D881,"")</f>
        <v>Issetta Eva</v>
      </c>
      <c r="E882" s="14" t="str">
        <f t="shared" si="259"/>
        <v>1395Issetta Eva3</v>
      </c>
      <c r="J882" s="14" t="str">
        <f t="shared" si="269"/>
        <v xml:space="preserve">Control del vehículo cambiar polea tensora de correa polyv y correa polyv. (SE HAYÓ TORNILLO CLAVADO EN RUEDA DELANTERA DERECHA HACER ARREGLAR) </v>
      </c>
      <c r="L882" s="3">
        <v>1</v>
      </c>
      <c r="M882" s="10" t="s">
        <v>1706</v>
      </c>
      <c r="N882" s="3" t="s">
        <v>84</v>
      </c>
      <c r="Q882" s="7">
        <f>+W882/(1+S882)</f>
        <v>2083.3333333333335</v>
      </c>
      <c r="S882" s="8">
        <v>0.2</v>
      </c>
      <c r="T882" s="11">
        <v>1</v>
      </c>
      <c r="W882" s="76">
        <v>2500</v>
      </c>
      <c r="X882" s="16">
        <f t="shared" si="268"/>
        <v>2500</v>
      </c>
      <c r="AC882" s="18">
        <f t="shared" si="270"/>
        <v>0</v>
      </c>
      <c r="AD882" s="19">
        <f t="shared" si="260"/>
        <v>8000</v>
      </c>
      <c r="AE882" s="21">
        <f t="shared" si="266"/>
        <v>2083.3333333333335</v>
      </c>
      <c r="AF882" s="20">
        <f t="shared" si="261"/>
        <v>0</v>
      </c>
      <c r="AG882" s="20">
        <f t="shared" si="262"/>
        <v>0</v>
      </c>
      <c r="AH882" s="20">
        <f t="shared" si="263"/>
        <v>0</v>
      </c>
      <c r="AI882" s="20"/>
      <c r="AJ882" s="20"/>
      <c r="AK882" s="20">
        <f t="shared" si="271"/>
        <v>0</v>
      </c>
      <c r="AL882" s="171"/>
    </row>
    <row r="883" spans="1:38" ht="15.75" customHeight="1" x14ac:dyDescent="0.25">
      <c r="A883" s="3">
        <v>1395</v>
      </c>
      <c r="B883" s="14">
        <f t="shared" si="264"/>
        <v>4</v>
      </c>
      <c r="C883" s="9">
        <f>IF(A883=A882,C882,"")</f>
        <v>45187</v>
      </c>
      <c r="D883" s="3" t="str">
        <f>IF(A883=A882,D882,"")</f>
        <v>Issetta Eva</v>
      </c>
      <c r="E883" s="14" t="str">
        <f t="shared" si="259"/>
        <v>1395Issetta Eva4</v>
      </c>
      <c r="J883" s="14" t="str">
        <f t="shared" si="269"/>
        <v xml:space="preserve">Control del vehículo cambiar polea tensora de correa polyv y correa polyv. (SE HAYÓ TORNILLO CLAVADO EN RUEDA DELANTERA DERECHA HACER ARREGLAR)  </v>
      </c>
      <c r="L883" s="3">
        <v>1</v>
      </c>
      <c r="S883" s="8"/>
      <c r="W883" s="76"/>
      <c r="X883" s="16">
        <f t="shared" si="268"/>
        <v>0</v>
      </c>
      <c r="AC883" s="18">
        <f t="shared" si="270"/>
        <v>0</v>
      </c>
      <c r="AD883" s="19">
        <f t="shared" si="260"/>
        <v>8000</v>
      </c>
      <c r="AE883" s="21">
        <f t="shared" si="266"/>
        <v>0</v>
      </c>
      <c r="AF883" s="20">
        <f t="shared" si="261"/>
        <v>0</v>
      </c>
      <c r="AG883" s="20">
        <f t="shared" si="262"/>
        <v>0</v>
      </c>
      <c r="AH883" s="20">
        <f t="shared" si="263"/>
        <v>0</v>
      </c>
      <c r="AI883" s="20"/>
      <c r="AJ883" s="20"/>
      <c r="AK883" s="20">
        <f t="shared" si="271"/>
        <v>0</v>
      </c>
      <c r="AL883" s="171"/>
    </row>
    <row r="884" spans="1:38" ht="15.75" customHeight="1" x14ac:dyDescent="0.25">
      <c r="A884" s="3">
        <v>1396</v>
      </c>
      <c r="B884" s="14">
        <f t="shared" si="264"/>
        <v>1</v>
      </c>
      <c r="C884" s="9">
        <v>45188</v>
      </c>
      <c r="D884" s="3" t="s">
        <v>504</v>
      </c>
      <c r="E884" s="14" t="str">
        <f t="shared" si="259"/>
        <v>1396Magris Victorio1</v>
      </c>
      <c r="F884" s="119" t="s">
        <v>1712</v>
      </c>
      <c r="G884" s="119" t="s">
        <v>899</v>
      </c>
      <c r="H884" s="119">
        <v>90624</v>
      </c>
      <c r="I884" s="10" t="s">
        <v>121</v>
      </c>
      <c r="J884" s="14" t="str">
        <f t="shared" si="269"/>
        <v>Service cambio de aceite y filtros.</v>
      </c>
      <c r="K884" s="3" t="s">
        <v>1507</v>
      </c>
      <c r="L884" s="3">
        <v>1</v>
      </c>
      <c r="M884" s="10" t="s">
        <v>222</v>
      </c>
      <c r="N884" s="3" t="s">
        <v>771</v>
      </c>
      <c r="Q884" s="7">
        <v>2780</v>
      </c>
      <c r="R884" s="7" t="s">
        <v>1478</v>
      </c>
      <c r="S884" s="8">
        <f t="shared" ref="S884:S893" si="272">+(W884-Q884)/Q884</f>
        <v>1.3381294964028776</v>
      </c>
      <c r="T884" s="11">
        <v>4</v>
      </c>
      <c r="W884" s="76">
        <v>6500</v>
      </c>
      <c r="X884" s="16">
        <f t="shared" si="268"/>
        <v>26000</v>
      </c>
      <c r="Y884" s="3">
        <v>1</v>
      </c>
      <c r="AB884" s="4">
        <v>30500</v>
      </c>
      <c r="AC884" s="18">
        <f t="shared" si="270"/>
        <v>30500</v>
      </c>
      <c r="AD884" s="19">
        <f t="shared" si="260"/>
        <v>30500</v>
      </c>
      <c r="AE884" s="21">
        <f t="shared" si="266"/>
        <v>11120</v>
      </c>
      <c r="AF884" s="20">
        <f t="shared" si="261"/>
        <v>13455</v>
      </c>
      <c r="AG884" s="20">
        <f t="shared" si="262"/>
        <v>43200</v>
      </c>
      <c r="AH884" s="20">
        <f t="shared" si="263"/>
        <v>30500</v>
      </c>
      <c r="AI884" s="20"/>
      <c r="AJ884" s="20"/>
      <c r="AK884" s="20">
        <f t="shared" si="271"/>
        <v>73700</v>
      </c>
      <c r="AL884" s="171"/>
    </row>
    <row r="885" spans="1:38" ht="15.75" customHeight="1" x14ac:dyDescent="0.25">
      <c r="A885" s="3">
        <v>1396</v>
      </c>
      <c r="B885" s="14">
        <f t="shared" si="264"/>
        <v>2</v>
      </c>
      <c r="C885" s="9">
        <f>IF(A885=A884,C884,"")</f>
        <v>45188</v>
      </c>
      <c r="D885" s="3" t="str">
        <f>IF(A885=A884,D884,"")</f>
        <v>Magris Victorio</v>
      </c>
      <c r="E885" s="14" t="str">
        <f t="shared" si="259"/>
        <v>1396Magris Victorio2</v>
      </c>
      <c r="I885" s="10" t="s">
        <v>122</v>
      </c>
      <c r="J885" s="14" t="str">
        <f t="shared" si="269"/>
        <v>Service cambio de aceite y filtros. Control del vehículo.</v>
      </c>
      <c r="L885" s="3">
        <v>1</v>
      </c>
      <c r="M885" s="10" t="s">
        <v>1708</v>
      </c>
      <c r="N885" s="3" t="s">
        <v>771</v>
      </c>
      <c r="Q885" s="7">
        <v>4615</v>
      </c>
      <c r="S885" s="8">
        <f t="shared" si="272"/>
        <v>-0.17659804983748645</v>
      </c>
      <c r="T885" s="11">
        <v>1</v>
      </c>
      <c r="W885" s="76">
        <v>3800</v>
      </c>
      <c r="X885" s="16">
        <f t="shared" si="268"/>
        <v>3800</v>
      </c>
      <c r="AC885" s="18">
        <f t="shared" si="270"/>
        <v>0</v>
      </c>
      <c r="AD885" s="19">
        <f t="shared" si="260"/>
        <v>30500</v>
      </c>
      <c r="AE885" s="21">
        <f t="shared" si="266"/>
        <v>4615</v>
      </c>
      <c r="AF885" s="20">
        <f t="shared" si="261"/>
        <v>0</v>
      </c>
      <c r="AG885" s="20">
        <f t="shared" si="262"/>
        <v>0</v>
      </c>
      <c r="AH885" s="20">
        <f t="shared" si="263"/>
        <v>0</v>
      </c>
      <c r="AI885" s="20"/>
      <c r="AJ885" s="20"/>
      <c r="AK885" s="20">
        <f t="shared" si="271"/>
        <v>0</v>
      </c>
      <c r="AL885" s="171"/>
    </row>
    <row r="886" spans="1:38" ht="15.75" customHeight="1" x14ac:dyDescent="0.25">
      <c r="A886" s="3">
        <v>1396</v>
      </c>
      <c r="B886" s="14">
        <f t="shared" si="264"/>
        <v>3</v>
      </c>
      <c r="C886" s="9">
        <f>IF(A886=A885,C885,"")</f>
        <v>45188</v>
      </c>
      <c r="D886" s="3" t="str">
        <f>IF(A886=A885,D885,"")</f>
        <v>Magris Victorio</v>
      </c>
      <c r="E886" s="14" t="str">
        <f t="shared" si="259"/>
        <v>1396Magris Victorio3</v>
      </c>
      <c r="I886" s="10" t="s">
        <v>1713</v>
      </c>
      <c r="J886" s="14" t="str">
        <f t="shared" si="269"/>
        <v>Service cambio de aceite y filtros. Control del vehículo. Control tren delantero. Limpieza y dar luz.</v>
      </c>
      <c r="L886" s="3">
        <v>1</v>
      </c>
      <c r="M886" s="10" t="s">
        <v>1709</v>
      </c>
      <c r="N886" s="3" t="s">
        <v>771</v>
      </c>
      <c r="Q886" s="7">
        <v>1887</v>
      </c>
      <c r="S886" s="8">
        <f t="shared" si="272"/>
        <v>2.0736618971913088</v>
      </c>
      <c r="T886" s="11">
        <v>1</v>
      </c>
      <c r="W886" s="76">
        <v>5800</v>
      </c>
      <c r="X886" s="16">
        <f t="shared" si="268"/>
        <v>5800</v>
      </c>
      <c r="AC886" s="18">
        <f t="shared" si="270"/>
        <v>0</v>
      </c>
      <c r="AD886" s="19">
        <f t="shared" si="260"/>
        <v>30500</v>
      </c>
      <c r="AE886" s="21">
        <f t="shared" si="266"/>
        <v>1887</v>
      </c>
      <c r="AF886" s="20">
        <f t="shared" si="261"/>
        <v>0</v>
      </c>
      <c r="AG886" s="20">
        <f t="shared" si="262"/>
        <v>0</v>
      </c>
      <c r="AH886" s="20">
        <f t="shared" si="263"/>
        <v>0</v>
      </c>
      <c r="AI886" s="20"/>
      <c r="AJ886" s="20"/>
      <c r="AK886" s="20">
        <f t="shared" si="271"/>
        <v>0</v>
      </c>
      <c r="AL886" s="171"/>
    </row>
    <row r="887" spans="1:38" ht="15.75" customHeight="1" x14ac:dyDescent="0.25">
      <c r="A887" s="3">
        <v>1396</v>
      </c>
      <c r="B887" s="14">
        <f t="shared" si="264"/>
        <v>4</v>
      </c>
      <c r="C887" s="9">
        <f>IF(A887=A886,C886,"")</f>
        <v>45188</v>
      </c>
      <c r="D887" s="3" t="str">
        <f>IF(A887=A886,D886,"")</f>
        <v>Magris Victorio</v>
      </c>
      <c r="E887" s="14" t="str">
        <f t="shared" si="259"/>
        <v>1396Magris Victorio4</v>
      </c>
      <c r="I887" s="10" t="s">
        <v>1714</v>
      </c>
      <c r="J887" s="14" t="str">
        <f t="shared" si="269"/>
        <v>Service cambio de aceite y filtros. Control del vehículo. Control tren delantero. Limpieza y dar luz. Regular palanca de freno de mano.</v>
      </c>
      <c r="L887" s="3">
        <v>1</v>
      </c>
      <c r="M887" s="10" t="s">
        <v>1710</v>
      </c>
      <c r="N887" s="3" t="s">
        <v>771</v>
      </c>
      <c r="Q887" s="7">
        <v>2190</v>
      </c>
      <c r="S887" s="8">
        <f t="shared" si="272"/>
        <v>0.9178082191780822</v>
      </c>
      <c r="T887" s="11">
        <v>1</v>
      </c>
      <c r="W887" s="76">
        <v>4200</v>
      </c>
      <c r="X887" s="16">
        <f t="shared" si="268"/>
        <v>4200</v>
      </c>
      <c r="AC887" s="18">
        <f t="shared" si="270"/>
        <v>0</v>
      </c>
      <c r="AD887" s="19">
        <f t="shared" si="260"/>
        <v>30500</v>
      </c>
      <c r="AE887" s="21">
        <f t="shared" si="266"/>
        <v>2190</v>
      </c>
      <c r="AF887" s="20">
        <f t="shared" si="261"/>
        <v>0</v>
      </c>
      <c r="AG887" s="20">
        <f t="shared" si="262"/>
        <v>0</v>
      </c>
      <c r="AH887" s="20">
        <f t="shared" si="263"/>
        <v>0</v>
      </c>
      <c r="AI887" s="20"/>
      <c r="AJ887" s="20"/>
      <c r="AK887" s="20">
        <f t="shared" si="271"/>
        <v>0</v>
      </c>
      <c r="AL887" s="171"/>
    </row>
    <row r="888" spans="1:38" ht="15.75" customHeight="1" x14ac:dyDescent="0.25">
      <c r="A888" s="3">
        <v>1396</v>
      </c>
      <c r="B888" s="14">
        <f t="shared" si="264"/>
        <v>5</v>
      </c>
      <c r="C888" s="9">
        <f>IF(A888=A887,C887,"")</f>
        <v>45188</v>
      </c>
      <c r="D888" s="3" t="str">
        <f>IF(A888=A887,D887,"")</f>
        <v>Magris Victorio</v>
      </c>
      <c r="E888" s="14" t="str">
        <f t="shared" si="259"/>
        <v>1396Magris Victorio5</v>
      </c>
      <c r="J888" s="14" t="str">
        <f t="shared" si="269"/>
        <v xml:space="preserve">Service cambio de aceite y filtros. Control del vehículo. Control tren delantero. Limpieza y dar luz. Regular palanca de freno de mano. </v>
      </c>
      <c r="L888" s="3">
        <v>1</v>
      </c>
      <c r="M888" s="10" t="s">
        <v>1711</v>
      </c>
      <c r="N888" s="3" t="s">
        <v>771</v>
      </c>
      <c r="Q888" s="7">
        <v>1983</v>
      </c>
      <c r="S888" s="8">
        <f t="shared" si="272"/>
        <v>0.71457387796268279</v>
      </c>
      <c r="T888" s="11">
        <v>1</v>
      </c>
      <c r="W888" s="76">
        <v>3400</v>
      </c>
      <c r="X888" s="16">
        <f t="shared" si="268"/>
        <v>3400</v>
      </c>
      <c r="AC888" s="18">
        <f t="shared" si="270"/>
        <v>0</v>
      </c>
      <c r="AD888" s="19">
        <f t="shared" si="260"/>
        <v>30500</v>
      </c>
      <c r="AE888" s="21">
        <f t="shared" si="266"/>
        <v>1983</v>
      </c>
      <c r="AF888" s="20">
        <f t="shared" si="261"/>
        <v>0</v>
      </c>
      <c r="AG888" s="20">
        <f t="shared" si="262"/>
        <v>0</v>
      </c>
      <c r="AH888" s="20">
        <f t="shared" si="263"/>
        <v>0</v>
      </c>
      <c r="AI888" s="20"/>
      <c r="AJ888" s="20"/>
      <c r="AK888" s="20">
        <f t="shared" si="271"/>
        <v>0</v>
      </c>
      <c r="AL888" s="171"/>
    </row>
    <row r="889" spans="1:38" ht="15.75" customHeight="1" x14ac:dyDescent="0.25">
      <c r="A889" s="3">
        <v>1397</v>
      </c>
      <c r="B889" s="14">
        <f t="shared" si="264"/>
        <v>1</v>
      </c>
      <c r="C889" s="9">
        <v>45188</v>
      </c>
      <c r="D889" s="3" t="s">
        <v>664</v>
      </c>
      <c r="E889" s="14" t="str">
        <f t="shared" si="259"/>
        <v>1397Vallejos Cristian1</v>
      </c>
      <c r="F889" s="119" t="s">
        <v>1715</v>
      </c>
      <c r="G889" s="119" t="s">
        <v>1716</v>
      </c>
      <c r="H889" s="119">
        <v>222705</v>
      </c>
      <c r="I889" s="10" t="s">
        <v>121</v>
      </c>
      <c r="J889" s="14" t="str">
        <f t="shared" si="269"/>
        <v>Service cambio de aceite y filtros.</v>
      </c>
      <c r="K889" s="3" t="s">
        <v>1512</v>
      </c>
      <c r="L889" s="3">
        <v>1</v>
      </c>
      <c r="M889" s="10" t="s">
        <v>728</v>
      </c>
      <c r="N889" s="3" t="s">
        <v>84</v>
      </c>
      <c r="Q889" s="7">
        <v>1527</v>
      </c>
      <c r="R889" s="7" t="s">
        <v>1478</v>
      </c>
      <c r="S889" s="8">
        <f t="shared" si="272"/>
        <v>1.4230517354289456</v>
      </c>
      <c r="T889" s="11">
        <v>4</v>
      </c>
      <c r="W889" s="76">
        <v>3700</v>
      </c>
      <c r="X889" s="16">
        <f t="shared" si="268"/>
        <v>14800</v>
      </c>
      <c r="Y889" s="3">
        <v>1</v>
      </c>
      <c r="AB889" s="4">
        <v>60000</v>
      </c>
      <c r="AC889" s="18">
        <f t="shared" si="270"/>
        <v>60000</v>
      </c>
      <c r="AD889" s="19">
        <f t="shared" si="260"/>
        <v>60000</v>
      </c>
      <c r="AE889" s="21">
        <f t="shared" si="266"/>
        <v>6108</v>
      </c>
      <c r="AF889" s="20">
        <f t="shared" si="261"/>
        <v>55155.666666666664</v>
      </c>
      <c r="AG889" s="20">
        <f t="shared" si="262"/>
        <v>84700</v>
      </c>
      <c r="AH889" s="20">
        <f t="shared" si="263"/>
        <v>60000</v>
      </c>
      <c r="AI889" s="20"/>
      <c r="AJ889" s="20"/>
      <c r="AK889" s="20">
        <f t="shared" si="271"/>
        <v>144700</v>
      </c>
      <c r="AL889" s="171"/>
    </row>
    <row r="890" spans="1:38" ht="15.75" customHeight="1" x14ac:dyDescent="0.25">
      <c r="A890" s="3">
        <v>1397</v>
      </c>
      <c r="B890" s="14">
        <f t="shared" si="264"/>
        <v>2</v>
      </c>
      <c r="C890" s="9">
        <f t="shared" ref="C890:C899" si="273">IF(A890=A889,C889,"")</f>
        <v>45188</v>
      </c>
      <c r="D890" s="3" t="str">
        <f t="shared" ref="D890:D899" si="274">IF(A890=A889,D889,"")</f>
        <v>Vallejos Cristian</v>
      </c>
      <c r="E890" s="14" t="str">
        <f t="shared" si="259"/>
        <v>1397Vallejos Cristian2</v>
      </c>
      <c r="I890" s="10" t="s">
        <v>1724</v>
      </c>
      <c r="J890" s="14" t="str">
        <f t="shared" si="269"/>
        <v>Service cambio de aceite y filtros. Cambiar correas polyV. Control tren delantero, sacar parrilla suspensión lado derecho. Reparar ambos bujes nuevos. Cambiar precap del mismo lado. Y bieleta barra estabilizadora lado izquierdo.</v>
      </c>
      <c r="L890" s="3">
        <v>1</v>
      </c>
      <c r="M890" s="10" t="s">
        <v>1655</v>
      </c>
      <c r="N890" s="3" t="s">
        <v>84</v>
      </c>
      <c r="Q890" s="7">
        <v>2016</v>
      </c>
      <c r="S890" s="8">
        <f t="shared" si="272"/>
        <v>0.68650793650793651</v>
      </c>
      <c r="T890" s="11">
        <v>1</v>
      </c>
      <c r="W890" s="76">
        <v>3400</v>
      </c>
      <c r="X890" s="16">
        <f t="shared" si="268"/>
        <v>3400</v>
      </c>
      <c r="AC890" s="18">
        <f t="shared" si="270"/>
        <v>0</v>
      </c>
      <c r="AD890" s="19">
        <f t="shared" si="260"/>
        <v>60000</v>
      </c>
      <c r="AE890" s="21">
        <f t="shared" si="266"/>
        <v>2016</v>
      </c>
      <c r="AF890" s="20">
        <f t="shared" si="261"/>
        <v>0</v>
      </c>
      <c r="AG890" s="20">
        <f t="shared" si="262"/>
        <v>0</v>
      </c>
      <c r="AH890" s="20">
        <f t="shared" si="263"/>
        <v>0</v>
      </c>
      <c r="AI890" s="20"/>
      <c r="AJ890" s="20"/>
      <c r="AK890" s="20">
        <f t="shared" si="271"/>
        <v>0</v>
      </c>
      <c r="AL890" s="171"/>
    </row>
    <row r="891" spans="1:38" ht="15.75" customHeight="1" x14ac:dyDescent="0.25">
      <c r="A891" s="3">
        <v>1397</v>
      </c>
      <c r="B891" s="14">
        <f t="shared" si="264"/>
        <v>3</v>
      </c>
      <c r="C891" s="9">
        <f t="shared" si="273"/>
        <v>45188</v>
      </c>
      <c r="D891" s="3" t="str">
        <f t="shared" si="274"/>
        <v>Vallejos Cristian</v>
      </c>
      <c r="E891" s="14" t="str">
        <f t="shared" si="259"/>
        <v>1397Vallejos Cristian3</v>
      </c>
      <c r="I891" s="10" t="s">
        <v>1717</v>
      </c>
      <c r="J891" s="14" t="str">
        <f t="shared" si="269"/>
        <v>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v>
      </c>
      <c r="L891" s="3">
        <v>1</v>
      </c>
      <c r="M891" s="10" t="s">
        <v>1718</v>
      </c>
      <c r="N891" s="3" t="s">
        <v>84</v>
      </c>
      <c r="Q891" s="7">
        <v>2155</v>
      </c>
      <c r="S891" s="8">
        <f t="shared" si="272"/>
        <v>1.0417633410672853</v>
      </c>
      <c r="T891" s="11">
        <v>1</v>
      </c>
      <c r="W891" s="76">
        <v>4400</v>
      </c>
      <c r="X891" s="16">
        <f t="shared" si="268"/>
        <v>4400</v>
      </c>
      <c r="AC891" s="18">
        <f t="shared" si="270"/>
        <v>0</v>
      </c>
      <c r="AD891" s="19">
        <f t="shared" si="260"/>
        <v>60000</v>
      </c>
      <c r="AE891" s="21">
        <f t="shared" si="266"/>
        <v>2155</v>
      </c>
      <c r="AF891" s="20">
        <f t="shared" si="261"/>
        <v>0</v>
      </c>
      <c r="AG891" s="20">
        <f t="shared" si="262"/>
        <v>0</v>
      </c>
      <c r="AH891" s="20">
        <f t="shared" si="263"/>
        <v>0</v>
      </c>
      <c r="AI891" s="20"/>
      <c r="AJ891" s="20"/>
      <c r="AK891" s="20">
        <f t="shared" si="271"/>
        <v>0</v>
      </c>
      <c r="AL891" s="171"/>
    </row>
    <row r="892" spans="1:38" ht="15.75" customHeight="1" x14ac:dyDescent="0.25">
      <c r="A892" s="3">
        <v>1397</v>
      </c>
      <c r="B892" s="14">
        <f t="shared" si="264"/>
        <v>4</v>
      </c>
      <c r="C892" s="9">
        <f t="shared" si="273"/>
        <v>45188</v>
      </c>
      <c r="D892" s="3" t="str">
        <f t="shared" si="274"/>
        <v>Vallejos Cristian</v>
      </c>
      <c r="E892" s="14" t="str">
        <f t="shared" si="259"/>
        <v>1397Vallejos Cristian4</v>
      </c>
      <c r="I892" s="10" t="s">
        <v>1725</v>
      </c>
      <c r="J892" s="14" t="str">
        <f t="shared" si="269"/>
        <v>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v>
      </c>
      <c r="L892" s="3">
        <v>1</v>
      </c>
      <c r="M892" s="10" t="s">
        <v>1656</v>
      </c>
      <c r="N892" s="3" t="s">
        <v>84</v>
      </c>
      <c r="Q892" s="7">
        <v>1649</v>
      </c>
      <c r="S892" s="8">
        <f t="shared" si="272"/>
        <v>1.0012128562765312</v>
      </c>
      <c r="T892" s="11">
        <v>1</v>
      </c>
      <c r="W892" s="76">
        <v>3300</v>
      </c>
      <c r="X892" s="16">
        <f t="shared" si="268"/>
        <v>3300</v>
      </c>
      <c r="AC892" s="18">
        <f t="shared" si="270"/>
        <v>0</v>
      </c>
      <c r="AD892" s="19">
        <f t="shared" si="260"/>
        <v>60000</v>
      </c>
      <c r="AE892" s="21">
        <f t="shared" si="266"/>
        <v>1649</v>
      </c>
      <c r="AF892" s="20">
        <f t="shared" si="261"/>
        <v>0</v>
      </c>
      <c r="AG892" s="20">
        <f t="shared" si="262"/>
        <v>0</v>
      </c>
      <c r="AH892" s="20">
        <f t="shared" si="263"/>
        <v>0</v>
      </c>
      <c r="AI892" s="20"/>
      <c r="AJ892" s="20"/>
      <c r="AK892" s="20">
        <f t="shared" si="271"/>
        <v>0</v>
      </c>
      <c r="AL892" s="171"/>
    </row>
    <row r="893" spans="1:38" ht="15.75" customHeight="1" x14ac:dyDescent="0.25">
      <c r="A893" s="3">
        <v>1397</v>
      </c>
      <c r="B893" s="14">
        <f t="shared" si="264"/>
        <v>5</v>
      </c>
      <c r="C893" s="9">
        <f t="shared" si="273"/>
        <v>45188</v>
      </c>
      <c r="D893" s="3" t="str">
        <f t="shared" si="274"/>
        <v>Vallejos Cristian</v>
      </c>
      <c r="E893" s="14" t="str">
        <f t="shared" si="259"/>
        <v>1397Vallejos Cristian5</v>
      </c>
      <c r="J893" s="14" t="str">
        <f t="shared" si="269"/>
        <v xml:space="preserve">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v>
      </c>
      <c r="L893" s="3">
        <v>1</v>
      </c>
      <c r="M893" s="10" t="s">
        <v>1657</v>
      </c>
      <c r="N893" s="3" t="s">
        <v>84</v>
      </c>
      <c r="Q893" s="7">
        <v>2332</v>
      </c>
      <c r="S893" s="8">
        <f t="shared" si="272"/>
        <v>0.45797598627787306</v>
      </c>
      <c r="T893" s="11">
        <v>1</v>
      </c>
      <c r="W893" s="76">
        <v>3400</v>
      </c>
      <c r="X893" s="16">
        <f t="shared" si="268"/>
        <v>3400</v>
      </c>
      <c r="AC893" s="18">
        <f t="shared" si="270"/>
        <v>0</v>
      </c>
      <c r="AD893" s="19">
        <f t="shared" si="260"/>
        <v>60000</v>
      </c>
      <c r="AE893" s="21">
        <f t="shared" si="266"/>
        <v>2332</v>
      </c>
      <c r="AF893" s="20">
        <f t="shared" si="261"/>
        <v>0</v>
      </c>
      <c r="AG893" s="20">
        <f t="shared" si="262"/>
        <v>0</v>
      </c>
      <c r="AH893" s="20">
        <f t="shared" si="263"/>
        <v>0</v>
      </c>
      <c r="AI893" s="20"/>
      <c r="AJ893" s="20"/>
      <c r="AK893" s="20">
        <f t="shared" si="271"/>
        <v>0</v>
      </c>
      <c r="AL893" s="171"/>
    </row>
    <row r="894" spans="1:38" ht="15.75" customHeight="1" x14ac:dyDescent="0.25">
      <c r="A894" s="3">
        <v>1397</v>
      </c>
      <c r="B894" s="14">
        <f t="shared" si="264"/>
        <v>6</v>
      </c>
      <c r="C894" s="9">
        <f t="shared" si="273"/>
        <v>45188</v>
      </c>
      <c r="D894" s="3" t="str">
        <f t="shared" si="274"/>
        <v>Vallejos Cristian</v>
      </c>
      <c r="E894" s="14" t="str">
        <f t="shared" ref="E894:E957" si="275">CONCATENATE(A894,D894,B894)</f>
        <v>1397Vallejos Cristian6</v>
      </c>
      <c r="J894" s="14" t="str">
        <f t="shared" si="269"/>
        <v xml:space="preserve">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v>
      </c>
      <c r="L894" s="3">
        <v>1</v>
      </c>
      <c r="M894" s="10" t="s">
        <v>1719</v>
      </c>
      <c r="N894" s="3" t="s">
        <v>84</v>
      </c>
      <c r="Q894" s="7">
        <f>+W894/(1+S894)</f>
        <v>7083.3333333333339</v>
      </c>
      <c r="S894" s="8">
        <v>0.2</v>
      </c>
      <c r="T894" s="11">
        <v>1</v>
      </c>
      <c r="W894" s="76">
        <v>8500</v>
      </c>
      <c r="X894" s="16">
        <f t="shared" si="268"/>
        <v>8500</v>
      </c>
      <c r="AC894" s="18">
        <f t="shared" si="270"/>
        <v>0</v>
      </c>
      <c r="AD894" s="19">
        <f t="shared" si="260"/>
        <v>60000</v>
      </c>
      <c r="AE894" s="21">
        <f t="shared" si="266"/>
        <v>7083.3333333333339</v>
      </c>
      <c r="AF894" s="20">
        <f t="shared" si="261"/>
        <v>0</v>
      </c>
      <c r="AG894" s="20">
        <f t="shared" si="262"/>
        <v>0</v>
      </c>
      <c r="AH894" s="20">
        <f t="shared" si="263"/>
        <v>0</v>
      </c>
      <c r="AI894" s="20"/>
      <c r="AJ894" s="20"/>
      <c r="AK894" s="20">
        <f t="shared" si="271"/>
        <v>0</v>
      </c>
      <c r="AL894" s="171"/>
    </row>
    <row r="895" spans="1:38" ht="15.75" customHeight="1" x14ac:dyDescent="0.25">
      <c r="A895" s="3">
        <v>1397</v>
      </c>
      <c r="B895" s="14">
        <f t="shared" si="264"/>
        <v>7</v>
      </c>
      <c r="C895" s="9">
        <f t="shared" si="273"/>
        <v>45188</v>
      </c>
      <c r="D895" s="3" t="str">
        <f t="shared" si="274"/>
        <v>Vallejos Cristian</v>
      </c>
      <c r="E895" s="14" t="str">
        <f t="shared" si="275"/>
        <v>1397Vallejos Cristian7</v>
      </c>
      <c r="J895" s="14" t="str">
        <f t="shared" si="269"/>
        <v xml:space="preserve">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v>
      </c>
      <c r="L895" s="3">
        <v>1</v>
      </c>
      <c r="M895" s="10" t="s">
        <v>1726</v>
      </c>
      <c r="N895" s="3" t="s">
        <v>84</v>
      </c>
      <c r="Q895" s="7">
        <f>+W895/(1+S895)</f>
        <v>20166.666666666668</v>
      </c>
      <c r="S895" s="8">
        <v>0.2</v>
      </c>
      <c r="T895" s="11">
        <v>1</v>
      </c>
      <c r="W895" s="76">
        <v>24200</v>
      </c>
      <c r="X895" s="16">
        <f t="shared" si="268"/>
        <v>24200</v>
      </c>
      <c r="AC895" s="18">
        <f t="shared" si="270"/>
        <v>0</v>
      </c>
      <c r="AD895" s="19">
        <f t="shared" ref="AD895:AD958" si="276">IF(A895=A894,AD894+AC895,AC895)</f>
        <v>60000</v>
      </c>
      <c r="AE895" s="21">
        <f t="shared" si="266"/>
        <v>20166.666666666668</v>
      </c>
      <c r="AF895" s="20">
        <f t="shared" ref="AF895:AF958" si="277">IF(A895=A894,0,(SUMIF($A$3:$A$999956,A895,$Q$3:$Q$999956)))+IF(A895=A894,0,(SUMIF($A$3:$A$999956,A895,$R$3:$R$999956)))</f>
        <v>0</v>
      </c>
      <c r="AG895" s="20">
        <f t="shared" ref="AG895:AG958" si="278">IF(A895=A894,0,(SUMIF($A$3:$A$999956,A895,($X$3:$X$999956))))</f>
        <v>0</v>
      </c>
      <c r="AH895" s="20">
        <f t="shared" ref="AH895:AH958" si="279">IF(A895=A894,0,(SUMIF($A$3:$A$999956,A895,($AC$3:$AC$999956))))</f>
        <v>0</v>
      </c>
      <c r="AI895" s="20"/>
      <c r="AJ895" s="20"/>
      <c r="AK895" s="20">
        <f t="shared" si="271"/>
        <v>0</v>
      </c>
      <c r="AL895" s="171"/>
    </row>
    <row r="896" spans="1:38" ht="15.75" customHeight="1" x14ac:dyDescent="0.25">
      <c r="A896" s="3">
        <v>1397</v>
      </c>
      <c r="B896" s="14">
        <f t="shared" si="264"/>
        <v>8</v>
      </c>
      <c r="C896" s="9">
        <f t="shared" si="273"/>
        <v>45188</v>
      </c>
      <c r="D896" s="3" t="str">
        <f t="shared" si="274"/>
        <v>Vallejos Cristian</v>
      </c>
      <c r="E896" s="14" t="str">
        <f t="shared" si="275"/>
        <v>1397Vallejos Cristian8</v>
      </c>
      <c r="J896" s="14" t="str">
        <f t="shared" si="269"/>
        <v xml:space="preserve">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v>
      </c>
      <c r="L896" s="3">
        <v>1</v>
      </c>
      <c r="M896" s="10" t="s">
        <v>1720</v>
      </c>
      <c r="N896" s="3" t="s">
        <v>101</v>
      </c>
      <c r="Q896" s="7">
        <f>+W896*0.8</f>
        <v>6240</v>
      </c>
      <c r="S896" s="8">
        <f>+(W896-Q896)/Q896</f>
        <v>0.25</v>
      </c>
      <c r="T896" s="11">
        <v>1</v>
      </c>
      <c r="W896" s="76">
        <v>7800</v>
      </c>
      <c r="X896" s="16">
        <f t="shared" si="268"/>
        <v>7800</v>
      </c>
      <c r="AC896" s="18">
        <f t="shared" si="270"/>
        <v>0</v>
      </c>
      <c r="AD896" s="19">
        <f t="shared" si="276"/>
        <v>60000</v>
      </c>
      <c r="AE896" s="21">
        <f t="shared" si="266"/>
        <v>6240</v>
      </c>
      <c r="AF896" s="20">
        <f t="shared" si="277"/>
        <v>0</v>
      </c>
      <c r="AG896" s="20">
        <f t="shared" si="278"/>
        <v>0</v>
      </c>
      <c r="AH896" s="20">
        <f t="shared" si="279"/>
        <v>0</v>
      </c>
      <c r="AI896" s="20"/>
      <c r="AJ896" s="20"/>
      <c r="AK896" s="20">
        <f t="shared" si="271"/>
        <v>0</v>
      </c>
      <c r="AL896" s="171"/>
    </row>
    <row r="897" spans="1:38" ht="15.75" customHeight="1" x14ac:dyDescent="0.25">
      <c r="A897" s="3">
        <v>1397</v>
      </c>
      <c r="B897" s="14">
        <f t="shared" si="264"/>
        <v>9</v>
      </c>
      <c r="C897" s="9">
        <f t="shared" si="273"/>
        <v>45188</v>
      </c>
      <c r="D897" s="3" t="str">
        <f t="shared" si="274"/>
        <v>Vallejos Cristian</v>
      </c>
      <c r="E897" s="14" t="str">
        <f t="shared" si="275"/>
        <v>1397Vallejos Cristian9</v>
      </c>
      <c r="J897" s="14" t="str">
        <f t="shared" si="269"/>
        <v xml:space="preserve">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v>
      </c>
      <c r="L897" s="3">
        <v>1</v>
      </c>
      <c r="M897" s="10" t="s">
        <v>1721</v>
      </c>
      <c r="N897" s="3" t="s">
        <v>101</v>
      </c>
      <c r="Q897" s="7">
        <f>+W897*0.8</f>
        <v>10320</v>
      </c>
      <c r="S897" s="8">
        <f>+(W897-Q897)/Q897</f>
        <v>0.25</v>
      </c>
      <c r="T897" s="11">
        <v>1</v>
      </c>
      <c r="W897" s="76">
        <v>12900</v>
      </c>
      <c r="X897" s="16">
        <f t="shared" si="268"/>
        <v>12900</v>
      </c>
      <c r="AC897" s="18">
        <f t="shared" si="270"/>
        <v>0</v>
      </c>
      <c r="AD897" s="19">
        <f t="shared" si="276"/>
        <v>60000</v>
      </c>
      <c r="AE897" s="21">
        <f t="shared" si="266"/>
        <v>10320</v>
      </c>
      <c r="AF897" s="20">
        <f t="shared" si="277"/>
        <v>0</v>
      </c>
      <c r="AG897" s="20">
        <f t="shared" si="278"/>
        <v>0</v>
      </c>
      <c r="AH897" s="20">
        <f t="shared" si="279"/>
        <v>0</v>
      </c>
      <c r="AI897" s="20"/>
      <c r="AJ897" s="20"/>
      <c r="AK897" s="20">
        <f t="shared" si="271"/>
        <v>0</v>
      </c>
      <c r="AL897" s="171"/>
    </row>
    <row r="898" spans="1:38" ht="15.75" customHeight="1" x14ac:dyDescent="0.25">
      <c r="A898" s="3">
        <v>1397</v>
      </c>
      <c r="B898" s="14">
        <f t="shared" si="264"/>
        <v>10</v>
      </c>
      <c r="C898" s="9">
        <f t="shared" si="273"/>
        <v>45188</v>
      </c>
      <c r="D898" s="3" t="str">
        <f t="shared" si="274"/>
        <v>Vallejos Cristian</v>
      </c>
      <c r="E898" s="14" t="str">
        <f t="shared" si="275"/>
        <v>1397Vallejos Cristian10</v>
      </c>
      <c r="J898" s="14" t="str">
        <f t="shared" si="269"/>
        <v xml:space="preserve">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v>
      </c>
      <c r="L898" s="3">
        <v>1</v>
      </c>
      <c r="M898" s="10" t="s">
        <v>1722</v>
      </c>
      <c r="N898" s="3" t="s">
        <v>84</v>
      </c>
      <c r="Q898" s="7">
        <f>+W898/(1+S898)</f>
        <v>1250</v>
      </c>
      <c r="S898" s="8">
        <v>0.2</v>
      </c>
      <c r="T898" s="11">
        <v>1</v>
      </c>
      <c r="W898" s="76">
        <v>1500</v>
      </c>
      <c r="X898" s="16">
        <f t="shared" si="268"/>
        <v>1500</v>
      </c>
      <c r="AC898" s="18">
        <f t="shared" si="270"/>
        <v>0</v>
      </c>
      <c r="AD898" s="19">
        <f t="shared" si="276"/>
        <v>60000</v>
      </c>
      <c r="AE898" s="21">
        <f t="shared" si="266"/>
        <v>1250</v>
      </c>
      <c r="AF898" s="20">
        <f t="shared" si="277"/>
        <v>0</v>
      </c>
      <c r="AG898" s="20">
        <f t="shared" si="278"/>
        <v>0</v>
      </c>
      <c r="AH898" s="20">
        <f t="shared" si="279"/>
        <v>0</v>
      </c>
      <c r="AI898" s="20"/>
      <c r="AJ898" s="20"/>
      <c r="AK898" s="20">
        <f t="shared" si="271"/>
        <v>0</v>
      </c>
      <c r="AL898" s="171"/>
    </row>
    <row r="899" spans="1:38" ht="15.75" customHeight="1" x14ac:dyDescent="0.25">
      <c r="A899" s="3">
        <v>1397</v>
      </c>
      <c r="B899" s="14">
        <f t="shared" si="264"/>
        <v>11</v>
      </c>
      <c r="C899" s="9">
        <f t="shared" si="273"/>
        <v>45188</v>
      </c>
      <c r="D899" s="3" t="str">
        <f t="shared" si="274"/>
        <v>Vallejos Cristian</v>
      </c>
      <c r="E899" s="14" t="str">
        <f t="shared" si="275"/>
        <v>1397Vallejos Cristian11</v>
      </c>
      <c r="J899" s="14" t="str">
        <f t="shared" si="269"/>
        <v xml:space="preserve">Service cambio de aceite y filtros. Cambiar correas polyV. Control tren delantero, sacar parrilla suspensión lado derecho. Reparar ambos bujes nuevos. Cambiar precap del mismo lado. Y bieleta barra estabilizadora lado izquierdo. Rotación. Cambiar bieleta lado conductor. Cambiar precap lado derecho. Regular convergencia. Cambiar focos.       </v>
      </c>
      <c r="L899" s="3">
        <v>1</v>
      </c>
      <c r="M899" s="10" t="s">
        <v>1723</v>
      </c>
      <c r="N899" s="3" t="s">
        <v>84</v>
      </c>
      <c r="Q899" s="7">
        <f>+W899/(1+S899)</f>
        <v>416.66666666666669</v>
      </c>
      <c r="S899" s="8">
        <v>0.2</v>
      </c>
      <c r="T899" s="11">
        <v>1</v>
      </c>
      <c r="W899" s="76">
        <v>500</v>
      </c>
      <c r="X899" s="16">
        <f t="shared" si="268"/>
        <v>500</v>
      </c>
      <c r="AC899" s="18">
        <f t="shared" si="270"/>
        <v>0</v>
      </c>
      <c r="AD899" s="19">
        <f t="shared" si="276"/>
        <v>60000</v>
      </c>
      <c r="AE899" s="21">
        <f t="shared" si="266"/>
        <v>416.66666666666669</v>
      </c>
      <c r="AF899" s="20">
        <f t="shared" si="277"/>
        <v>0</v>
      </c>
      <c r="AG899" s="20">
        <f t="shared" si="278"/>
        <v>0</v>
      </c>
      <c r="AH899" s="20">
        <f t="shared" si="279"/>
        <v>0</v>
      </c>
      <c r="AI899" s="20"/>
      <c r="AJ899" s="20"/>
      <c r="AK899" s="20">
        <f t="shared" si="271"/>
        <v>0</v>
      </c>
      <c r="AL899" s="171"/>
    </row>
    <row r="900" spans="1:38" ht="15.75" customHeight="1" x14ac:dyDescent="0.25">
      <c r="A900" s="3">
        <v>1398</v>
      </c>
      <c r="B900" s="14">
        <f t="shared" ref="B900:B963" si="280">IF(A900=A899,B899+1,1)</f>
        <v>1</v>
      </c>
      <c r="C900" s="9">
        <v>45189</v>
      </c>
      <c r="D900" s="3" t="s">
        <v>116</v>
      </c>
      <c r="E900" s="14" t="str">
        <f t="shared" si="275"/>
        <v>1398Transporte Palloni1</v>
      </c>
      <c r="F900" s="119" t="s">
        <v>942</v>
      </c>
      <c r="G900" s="119" t="s">
        <v>1300</v>
      </c>
      <c r="H900" s="119">
        <v>148378</v>
      </c>
      <c r="I900" s="10" t="s">
        <v>1013</v>
      </c>
      <c r="J900" s="14" t="str">
        <f t="shared" si="269"/>
        <v xml:space="preserve">Service cambio de aceite y filtros. </v>
      </c>
      <c r="K900" s="3" t="s">
        <v>1507</v>
      </c>
      <c r="L900" s="3">
        <v>1</v>
      </c>
      <c r="R900" s="7" t="s">
        <v>1478</v>
      </c>
      <c r="S900" s="8"/>
      <c r="T900" s="11">
        <v>1</v>
      </c>
      <c r="W900" s="76">
        <v>0</v>
      </c>
      <c r="X900" s="16">
        <f t="shared" si="268"/>
        <v>0</v>
      </c>
      <c r="Y900" s="3">
        <v>1</v>
      </c>
      <c r="AB900" s="4">
        <v>6000</v>
      </c>
      <c r="AC900" s="18">
        <f t="shared" si="270"/>
        <v>6000</v>
      </c>
      <c r="AD900" s="19">
        <f t="shared" si="276"/>
        <v>6000</v>
      </c>
      <c r="AE900" s="21">
        <f t="shared" ref="AE900:AE963" si="281">+(Q900)*T900</f>
        <v>0</v>
      </c>
      <c r="AF900" s="20">
        <f t="shared" si="277"/>
        <v>0</v>
      </c>
      <c r="AG900" s="20">
        <f t="shared" si="278"/>
        <v>0</v>
      </c>
      <c r="AH900" s="20">
        <f t="shared" si="279"/>
        <v>6000</v>
      </c>
      <c r="AI900" s="20"/>
      <c r="AJ900" s="20"/>
      <c r="AK900" s="20">
        <f t="shared" si="271"/>
        <v>6000</v>
      </c>
      <c r="AL900" s="171"/>
    </row>
    <row r="901" spans="1:38" ht="15.75" customHeight="1" x14ac:dyDescent="0.25">
      <c r="A901" s="3">
        <v>1399</v>
      </c>
      <c r="B901" s="14">
        <f t="shared" si="280"/>
        <v>1</v>
      </c>
      <c r="C901" s="9">
        <v>45189</v>
      </c>
      <c r="D901" s="3" t="s">
        <v>153</v>
      </c>
      <c r="E901" s="14" t="str">
        <f t="shared" si="275"/>
        <v>1399Albarracin German1</v>
      </c>
      <c r="F901" s="119" t="s">
        <v>1730</v>
      </c>
      <c r="G901" s="119" t="s">
        <v>1318</v>
      </c>
      <c r="H901" s="119">
        <v>113744</v>
      </c>
      <c r="I901" s="10" t="s">
        <v>1660</v>
      </c>
      <c r="J901" s="14" t="str">
        <f t="shared" si="269"/>
        <v>Service cambio de aceite y filtros. Rotación.</v>
      </c>
      <c r="K901" s="3" t="s">
        <v>1512</v>
      </c>
      <c r="L901" s="3">
        <v>1</v>
      </c>
      <c r="M901" s="10" t="s">
        <v>1733</v>
      </c>
      <c r="N901" s="3" t="s">
        <v>84</v>
      </c>
      <c r="Q901" s="7">
        <v>1582</v>
      </c>
      <c r="R901" s="7" t="s">
        <v>1478</v>
      </c>
      <c r="S901" s="8">
        <f>+(W901-Q901)/Q901</f>
        <v>0.76991150442477874</v>
      </c>
      <c r="T901" s="11">
        <v>1</v>
      </c>
      <c r="W901" s="76">
        <v>2800</v>
      </c>
      <c r="X901" s="16">
        <f t="shared" si="268"/>
        <v>2800</v>
      </c>
      <c r="Y901" s="3">
        <v>1</v>
      </c>
      <c r="AB901" s="4">
        <v>48500</v>
      </c>
      <c r="AC901" s="18">
        <f t="shared" si="270"/>
        <v>48500</v>
      </c>
      <c r="AD901" s="19">
        <f t="shared" si="276"/>
        <v>48500</v>
      </c>
      <c r="AE901" s="21">
        <f t="shared" si="281"/>
        <v>1582</v>
      </c>
      <c r="AF901" s="20">
        <f t="shared" si="277"/>
        <v>33113</v>
      </c>
      <c r="AG901" s="20">
        <f t="shared" si="278"/>
        <v>60250</v>
      </c>
      <c r="AH901" s="20">
        <f t="shared" si="279"/>
        <v>48500</v>
      </c>
      <c r="AI901" s="20"/>
      <c r="AJ901" s="20"/>
      <c r="AK901" s="20">
        <f t="shared" si="271"/>
        <v>108750</v>
      </c>
      <c r="AL901" s="171"/>
    </row>
    <row r="902" spans="1:38" ht="15.75" customHeight="1" x14ac:dyDescent="0.25">
      <c r="A902" s="3">
        <v>1399</v>
      </c>
      <c r="B902" s="14">
        <f t="shared" si="280"/>
        <v>2</v>
      </c>
      <c r="C902" s="9">
        <f t="shared" ref="C902:C909" si="282">IF(A902=A901,C901,"")</f>
        <v>45189</v>
      </c>
      <c r="D902" s="3" t="str">
        <f t="shared" ref="D902:D909" si="283">IF(A902=A901,D901,"")</f>
        <v>Albarracin German</v>
      </c>
      <c r="E902" s="14" t="str">
        <f t="shared" si="275"/>
        <v>1399Albarracin German2</v>
      </c>
      <c r="I902" s="10" t="s">
        <v>91</v>
      </c>
      <c r="J902" s="14" t="str">
        <f t="shared" si="269"/>
        <v>Service cambio de aceite y filtros. Rotación. Control tren delantero.</v>
      </c>
      <c r="L902" s="3">
        <v>1</v>
      </c>
      <c r="M902" s="10" t="s">
        <v>1734</v>
      </c>
      <c r="N902" s="3" t="s">
        <v>84</v>
      </c>
      <c r="Q902" s="7">
        <v>2688</v>
      </c>
      <c r="S902" s="8">
        <f>+(W902-Q902)/Q902</f>
        <v>0.45089285714285715</v>
      </c>
      <c r="T902" s="11">
        <v>1</v>
      </c>
      <c r="W902" s="76">
        <v>3900</v>
      </c>
      <c r="X902" s="16">
        <f t="shared" si="268"/>
        <v>3900</v>
      </c>
      <c r="AC902" s="18">
        <f t="shared" si="270"/>
        <v>0</v>
      </c>
      <c r="AD902" s="19">
        <f t="shared" si="276"/>
        <v>48500</v>
      </c>
      <c r="AE902" s="21">
        <f t="shared" si="281"/>
        <v>2688</v>
      </c>
      <c r="AF902" s="20">
        <f t="shared" si="277"/>
        <v>0</v>
      </c>
      <c r="AG902" s="20">
        <f t="shared" si="278"/>
        <v>0</v>
      </c>
      <c r="AH902" s="20">
        <f t="shared" si="279"/>
        <v>0</v>
      </c>
      <c r="AI902" s="20"/>
      <c r="AJ902" s="20"/>
      <c r="AK902" s="20">
        <f t="shared" si="271"/>
        <v>0</v>
      </c>
      <c r="AL902" s="171"/>
    </row>
    <row r="903" spans="1:38" ht="15.75" customHeight="1" x14ac:dyDescent="0.25">
      <c r="A903" s="3">
        <v>1399</v>
      </c>
      <c r="B903" s="14">
        <f t="shared" si="280"/>
        <v>3</v>
      </c>
      <c r="C903" s="9">
        <f t="shared" si="282"/>
        <v>45189</v>
      </c>
      <c r="D903" s="3" t="str">
        <f t="shared" si="283"/>
        <v>Albarracin German</v>
      </c>
      <c r="E903" s="14" t="str">
        <f t="shared" si="275"/>
        <v>1399Albarracin German3</v>
      </c>
      <c r="G903" s="119" t="s">
        <v>1727</v>
      </c>
      <c r="I903" s="10" t="s">
        <v>1731</v>
      </c>
      <c r="J903" s="14" t="str">
        <f t="shared" si="269"/>
        <v>Service cambio de aceite y filtros. Rotación. Control tren delantero. Cambiar precap, extremo y fuelle lado izquierdo.</v>
      </c>
      <c r="L903" s="3">
        <v>1</v>
      </c>
      <c r="M903" s="10" t="s">
        <v>1735</v>
      </c>
      <c r="N903" s="3" t="s">
        <v>84</v>
      </c>
      <c r="Q903" s="7">
        <v>1649</v>
      </c>
      <c r="S903" s="8">
        <f>+(W903-Q903)/Q903</f>
        <v>1.0012128562765312</v>
      </c>
      <c r="T903" s="11">
        <v>1</v>
      </c>
      <c r="W903" s="76">
        <v>3300</v>
      </c>
      <c r="X903" s="16">
        <f t="shared" si="268"/>
        <v>3300</v>
      </c>
      <c r="AC903" s="18">
        <f t="shared" si="270"/>
        <v>0</v>
      </c>
      <c r="AD903" s="19">
        <f t="shared" si="276"/>
        <v>48500</v>
      </c>
      <c r="AE903" s="21">
        <f t="shared" si="281"/>
        <v>1649</v>
      </c>
      <c r="AF903" s="20">
        <f t="shared" si="277"/>
        <v>0</v>
      </c>
      <c r="AG903" s="20">
        <f t="shared" si="278"/>
        <v>0</v>
      </c>
      <c r="AH903" s="20">
        <f t="shared" si="279"/>
        <v>0</v>
      </c>
      <c r="AI903" s="20"/>
      <c r="AJ903" s="20"/>
      <c r="AK903" s="20">
        <f t="shared" si="271"/>
        <v>0</v>
      </c>
      <c r="AL903" s="171"/>
    </row>
    <row r="904" spans="1:38" ht="15.75" customHeight="1" x14ac:dyDescent="0.25">
      <c r="A904" s="3">
        <v>1399</v>
      </c>
      <c r="B904" s="14">
        <f t="shared" si="280"/>
        <v>4</v>
      </c>
      <c r="C904" s="9">
        <f t="shared" si="282"/>
        <v>45189</v>
      </c>
      <c r="D904" s="3" t="str">
        <f t="shared" si="283"/>
        <v>Albarracin German</v>
      </c>
      <c r="E904" s="14" t="str">
        <f t="shared" si="275"/>
        <v>1399Albarracin German4</v>
      </c>
      <c r="I904" s="10" t="s">
        <v>1732</v>
      </c>
      <c r="J904" s="14" t="str">
        <f t="shared" si="269"/>
        <v>Service cambio de aceite y filtros. Rotación. Control tren delantero. Cambiar precap, extremo y fuelle lado izquierdo. Cambiar bujes de barra estabilizadora. Sacar bujias limpiar y regular luz de bujia.</v>
      </c>
      <c r="L904" s="3">
        <v>1</v>
      </c>
      <c r="M904" s="10" t="s">
        <v>1736</v>
      </c>
      <c r="N904" s="3" t="s">
        <v>84</v>
      </c>
      <c r="Q904" s="7">
        <v>2427</v>
      </c>
      <c r="S904" s="8">
        <f>+(W904-Q904)/Q904</f>
        <v>0.40090646889163578</v>
      </c>
      <c r="T904" s="11">
        <v>1</v>
      </c>
      <c r="W904" s="76">
        <v>3400</v>
      </c>
      <c r="X904" s="16">
        <f t="shared" si="268"/>
        <v>3400</v>
      </c>
      <c r="AC904" s="18">
        <f t="shared" si="270"/>
        <v>0</v>
      </c>
      <c r="AD904" s="19">
        <f t="shared" si="276"/>
        <v>48500</v>
      </c>
      <c r="AE904" s="21">
        <f t="shared" si="281"/>
        <v>2427</v>
      </c>
      <c r="AF904" s="20">
        <f t="shared" si="277"/>
        <v>0</v>
      </c>
      <c r="AG904" s="20">
        <f t="shared" si="278"/>
        <v>0</v>
      </c>
      <c r="AH904" s="20">
        <f t="shared" si="279"/>
        <v>0</v>
      </c>
      <c r="AI904" s="20"/>
      <c r="AJ904" s="20"/>
      <c r="AK904" s="20">
        <f t="shared" si="271"/>
        <v>0</v>
      </c>
      <c r="AL904" s="171"/>
    </row>
    <row r="905" spans="1:38" ht="15.75" customHeight="1" x14ac:dyDescent="0.25">
      <c r="A905" s="3">
        <v>1399</v>
      </c>
      <c r="B905" s="14">
        <f t="shared" si="280"/>
        <v>5</v>
      </c>
      <c r="C905" s="9">
        <f t="shared" si="282"/>
        <v>45189</v>
      </c>
      <c r="D905" s="3" t="str">
        <f t="shared" si="283"/>
        <v>Albarracin German</v>
      </c>
      <c r="E905" s="14" t="str">
        <f t="shared" si="275"/>
        <v>1399Albarracin German5</v>
      </c>
      <c r="J905" s="14" t="str">
        <f t="shared" si="269"/>
        <v xml:space="preserve">Service cambio de aceite y filtros. Rotación. Control tren delantero. Cambiar precap, extremo y fuelle lado izquierdo. Cambiar bujes de barra estabilizadora. Sacar bujias limpiar y regular luz de bujia. </v>
      </c>
      <c r="L905" s="3">
        <v>1</v>
      </c>
      <c r="M905" s="10" t="s">
        <v>1737</v>
      </c>
      <c r="N905" s="3" t="s">
        <v>84</v>
      </c>
      <c r="Q905" s="7">
        <f>+W905/(1+S905)</f>
        <v>1000</v>
      </c>
      <c r="S905" s="8">
        <v>0.2</v>
      </c>
      <c r="T905" s="11">
        <v>2</v>
      </c>
      <c r="W905" s="76">
        <v>1200</v>
      </c>
      <c r="X905" s="16">
        <f t="shared" si="268"/>
        <v>2400</v>
      </c>
      <c r="AC905" s="18">
        <f t="shared" si="270"/>
        <v>0</v>
      </c>
      <c r="AD905" s="19">
        <f t="shared" si="276"/>
        <v>48500</v>
      </c>
      <c r="AE905" s="21">
        <f t="shared" si="281"/>
        <v>2000</v>
      </c>
      <c r="AF905" s="20">
        <f t="shared" si="277"/>
        <v>0</v>
      </c>
      <c r="AG905" s="20">
        <f t="shared" si="278"/>
        <v>0</v>
      </c>
      <c r="AH905" s="20">
        <f t="shared" si="279"/>
        <v>0</v>
      </c>
      <c r="AI905" s="20"/>
      <c r="AJ905" s="20"/>
      <c r="AK905" s="20">
        <f t="shared" si="271"/>
        <v>0</v>
      </c>
      <c r="AL905" s="171"/>
    </row>
    <row r="906" spans="1:38" ht="15.75" customHeight="1" x14ac:dyDescent="0.25">
      <c r="A906" s="3">
        <v>1399</v>
      </c>
      <c r="B906" s="14">
        <f t="shared" si="280"/>
        <v>6</v>
      </c>
      <c r="C906" s="9">
        <f t="shared" si="282"/>
        <v>45189</v>
      </c>
      <c r="D906" s="3" t="str">
        <f t="shared" si="283"/>
        <v>Albarracin German</v>
      </c>
      <c r="E906" s="14" t="str">
        <f t="shared" si="275"/>
        <v>1399Albarracin German6</v>
      </c>
      <c r="F906" s="119" t="s">
        <v>1729</v>
      </c>
      <c r="I906" s="10" t="s">
        <v>1728</v>
      </c>
      <c r="J906" s="14" t="str">
        <f t="shared" si="269"/>
        <v xml:space="preserve">Service cambio de aceite y filtros. Rotación. Control tren delantero. Cambiar precap, extremo y fuelle lado izquierdo. Cambiar bujes de barra estabilizadora. Sacar bujias limpiar y regular luz de bujia.                                                     </v>
      </c>
      <c r="L906" s="3">
        <v>1</v>
      </c>
      <c r="M906" s="10" t="s">
        <v>1738</v>
      </c>
      <c r="N906" s="3" t="s">
        <v>101</v>
      </c>
      <c r="Q906" s="7">
        <f>+W906*0.8</f>
        <v>9440</v>
      </c>
      <c r="S906" s="8">
        <f t="shared" ref="S906:S914" si="284">+(W906-Q906)/Q906</f>
        <v>0.25</v>
      </c>
      <c r="T906" s="11">
        <v>1</v>
      </c>
      <c r="W906" s="76">
        <v>11800</v>
      </c>
      <c r="X906" s="16">
        <f t="shared" si="268"/>
        <v>11800</v>
      </c>
      <c r="AC906" s="18">
        <f t="shared" si="270"/>
        <v>0</v>
      </c>
      <c r="AD906" s="19">
        <f t="shared" si="276"/>
        <v>48500</v>
      </c>
      <c r="AE906" s="21">
        <f t="shared" si="281"/>
        <v>9440</v>
      </c>
      <c r="AF906" s="20">
        <f t="shared" si="277"/>
        <v>0</v>
      </c>
      <c r="AG906" s="20">
        <f t="shared" si="278"/>
        <v>0</v>
      </c>
      <c r="AH906" s="20">
        <f t="shared" si="279"/>
        <v>0</v>
      </c>
      <c r="AI906" s="20"/>
      <c r="AJ906" s="20"/>
      <c r="AK906" s="20">
        <f t="shared" si="271"/>
        <v>0</v>
      </c>
      <c r="AL906" s="171"/>
    </row>
    <row r="907" spans="1:38" ht="15.75" customHeight="1" x14ac:dyDescent="0.25">
      <c r="A907" s="3">
        <v>1399</v>
      </c>
      <c r="B907" s="14">
        <f t="shared" si="280"/>
        <v>7</v>
      </c>
      <c r="C907" s="9">
        <f t="shared" si="282"/>
        <v>45189</v>
      </c>
      <c r="D907" s="3" t="str">
        <f t="shared" si="283"/>
        <v>Albarracin German</v>
      </c>
      <c r="E907" s="14" t="str">
        <f t="shared" si="275"/>
        <v>1399Albarracin German7</v>
      </c>
      <c r="J907" s="14" t="str">
        <f t="shared" si="269"/>
        <v xml:space="preserve">Service cambio de aceite y filtros. Rotación. Control tren delantero. Cambiar precap, extremo y fuelle lado izquierdo. Cambiar bujes de barra estabilizadora. Sacar bujias limpiar y regular luz de bujia.                                                      </v>
      </c>
      <c r="L907" s="3">
        <v>1</v>
      </c>
      <c r="M907" s="10" t="s">
        <v>1739</v>
      </c>
      <c r="N907" s="3" t="s">
        <v>101</v>
      </c>
      <c r="Q907" s="7">
        <f>+W907*0.8</f>
        <v>1760</v>
      </c>
      <c r="S907" s="8">
        <f t="shared" si="284"/>
        <v>0.25</v>
      </c>
      <c r="T907" s="11">
        <v>1</v>
      </c>
      <c r="W907" s="76">
        <v>2200</v>
      </c>
      <c r="X907" s="16">
        <f t="shared" si="268"/>
        <v>2200</v>
      </c>
      <c r="AC907" s="18">
        <f t="shared" si="270"/>
        <v>0</v>
      </c>
      <c r="AD907" s="19">
        <f t="shared" si="276"/>
        <v>48500</v>
      </c>
      <c r="AE907" s="21">
        <f t="shared" si="281"/>
        <v>1760</v>
      </c>
      <c r="AF907" s="20">
        <f t="shared" si="277"/>
        <v>0</v>
      </c>
      <c r="AG907" s="20">
        <f t="shared" si="278"/>
        <v>0</v>
      </c>
      <c r="AH907" s="20">
        <f t="shared" si="279"/>
        <v>0</v>
      </c>
      <c r="AI907" s="20"/>
      <c r="AJ907" s="20"/>
      <c r="AK907" s="20">
        <f t="shared" si="271"/>
        <v>0</v>
      </c>
      <c r="AL907" s="171"/>
    </row>
    <row r="908" spans="1:38" ht="15.75" customHeight="1" x14ac:dyDescent="0.25">
      <c r="A908" s="3">
        <v>1399</v>
      </c>
      <c r="B908" s="14">
        <f t="shared" si="280"/>
        <v>8</v>
      </c>
      <c r="C908" s="9">
        <f t="shared" si="282"/>
        <v>45189</v>
      </c>
      <c r="D908" s="3" t="str">
        <f t="shared" si="283"/>
        <v>Albarracin German</v>
      </c>
      <c r="E908" s="14" t="str">
        <f t="shared" si="275"/>
        <v>1399Albarracin German8</v>
      </c>
      <c r="J908" s="14" t="str">
        <f t="shared" si="269"/>
        <v xml:space="preserve">Service cambio de aceite y filtros. Rotación. Control tren delantero. Cambiar precap, extremo y fuelle lado izquierdo. Cambiar bujes de barra estabilizadora. Sacar bujias limpiar y regular luz de bujia.                                                       </v>
      </c>
      <c r="L908" s="3">
        <v>1</v>
      </c>
      <c r="M908" s="10" t="s">
        <v>1740</v>
      </c>
      <c r="N908" s="3" t="s">
        <v>101</v>
      </c>
      <c r="Q908" s="7">
        <f>+W908*0.8</f>
        <v>11040</v>
      </c>
      <c r="S908" s="8">
        <f t="shared" si="284"/>
        <v>0.25</v>
      </c>
      <c r="T908" s="11">
        <v>1</v>
      </c>
      <c r="W908" s="76">
        <v>13800</v>
      </c>
      <c r="X908" s="16">
        <f t="shared" si="268"/>
        <v>13800</v>
      </c>
      <c r="AC908" s="18">
        <f t="shared" si="270"/>
        <v>0</v>
      </c>
      <c r="AD908" s="19">
        <f t="shared" si="276"/>
        <v>48500</v>
      </c>
      <c r="AE908" s="21">
        <f t="shared" si="281"/>
        <v>11040</v>
      </c>
      <c r="AF908" s="20">
        <f t="shared" si="277"/>
        <v>0</v>
      </c>
      <c r="AG908" s="20">
        <f t="shared" si="278"/>
        <v>0</v>
      </c>
      <c r="AH908" s="20">
        <f t="shared" si="279"/>
        <v>0</v>
      </c>
      <c r="AI908" s="20"/>
      <c r="AJ908" s="20"/>
      <c r="AK908" s="20">
        <f t="shared" si="271"/>
        <v>0</v>
      </c>
      <c r="AL908" s="171"/>
    </row>
    <row r="909" spans="1:38" ht="15.75" customHeight="1" x14ac:dyDescent="0.25">
      <c r="A909" s="3">
        <v>1399</v>
      </c>
      <c r="B909" s="14">
        <f t="shared" si="280"/>
        <v>9</v>
      </c>
      <c r="C909" s="9">
        <f t="shared" si="282"/>
        <v>45189</v>
      </c>
      <c r="D909" s="3" t="str">
        <f t="shared" si="283"/>
        <v>Albarracin German</v>
      </c>
      <c r="E909" s="14" t="str">
        <f t="shared" si="275"/>
        <v>1399Albarracin German9</v>
      </c>
      <c r="J909" s="14" t="str">
        <f t="shared" si="269"/>
        <v xml:space="preserve">Service cambio de aceite y filtros. Rotación. Control tren delantero. Cambiar precap, extremo y fuelle lado izquierdo. Cambiar bujes de barra estabilizadora. Sacar bujias limpiar y regular luz de bujia.                                                        </v>
      </c>
      <c r="L909" s="3">
        <v>1</v>
      </c>
      <c r="M909" s="10" t="s">
        <v>728</v>
      </c>
      <c r="N909" s="3" t="s">
        <v>84</v>
      </c>
      <c r="Q909" s="7">
        <v>1527</v>
      </c>
      <c r="S909" s="8">
        <f t="shared" si="284"/>
        <v>1.4230517354289456</v>
      </c>
      <c r="T909" s="11">
        <v>4.5</v>
      </c>
      <c r="W909" s="76">
        <v>3700</v>
      </c>
      <c r="X909" s="16">
        <f t="shared" si="268"/>
        <v>16650</v>
      </c>
      <c r="AC909" s="18">
        <f t="shared" si="270"/>
        <v>0</v>
      </c>
      <c r="AD909" s="19">
        <f t="shared" si="276"/>
        <v>48500</v>
      </c>
      <c r="AE909" s="21">
        <f t="shared" si="281"/>
        <v>6871.5</v>
      </c>
      <c r="AF909" s="20">
        <f t="shared" si="277"/>
        <v>0</v>
      </c>
      <c r="AG909" s="20">
        <f t="shared" si="278"/>
        <v>0</v>
      </c>
      <c r="AH909" s="20">
        <f t="shared" si="279"/>
        <v>0</v>
      </c>
      <c r="AI909" s="20"/>
      <c r="AJ909" s="20"/>
      <c r="AK909" s="20">
        <f t="shared" si="271"/>
        <v>0</v>
      </c>
      <c r="AL909" s="171"/>
    </row>
    <row r="910" spans="1:38" ht="15.75" customHeight="1" x14ac:dyDescent="0.25">
      <c r="A910" s="3">
        <v>1400</v>
      </c>
      <c r="B910" s="14">
        <f t="shared" si="280"/>
        <v>1</v>
      </c>
      <c r="C910" s="9">
        <v>45190</v>
      </c>
      <c r="D910" s="3" t="s">
        <v>595</v>
      </c>
      <c r="E910" s="14" t="str">
        <f t="shared" si="275"/>
        <v>1400Revol Juan1</v>
      </c>
      <c r="F910" s="119" t="s">
        <v>1743</v>
      </c>
      <c r="G910" s="119" t="s">
        <v>1744</v>
      </c>
      <c r="H910" s="119">
        <v>19869</v>
      </c>
      <c r="I910" s="10" t="s">
        <v>121</v>
      </c>
      <c r="J910" s="14" t="str">
        <f t="shared" si="269"/>
        <v>Service cambio de aceite y filtros.</v>
      </c>
      <c r="K910" s="3" t="s">
        <v>1537</v>
      </c>
      <c r="L910" s="3">
        <v>1</v>
      </c>
      <c r="M910" s="10" t="s">
        <v>728</v>
      </c>
      <c r="N910" s="3" t="s">
        <v>84</v>
      </c>
      <c r="Q910" s="7">
        <v>1527</v>
      </c>
      <c r="R910" s="7" t="s">
        <v>1478</v>
      </c>
      <c r="S910" s="8">
        <f t="shared" si="284"/>
        <v>1.2593320235756384</v>
      </c>
      <c r="T910" s="11">
        <v>4</v>
      </c>
      <c r="W910" s="76">
        <v>3450</v>
      </c>
      <c r="X910" s="16">
        <f t="shared" si="268"/>
        <v>13800</v>
      </c>
      <c r="Y910" s="3">
        <v>1</v>
      </c>
      <c r="AB910" s="4">
        <v>30500</v>
      </c>
      <c r="AC910" s="18">
        <f t="shared" si="270"/>
        <v>30500</v>
      </c>
      <c r="AD910" s="19">
        <f t="shared" si="276"/>
        <v>30500</v>
      </c>
      <c r="AE910" s="21">
        <f t="shared" si="281"/>
        <v>6108</v>
      </c>
      <c r="AF910" s="20">
        <f t="shared" si="277"/>
        <v>10987</v>
      </c>
      <c r="AG910" s="20">
        <f t="shared" si="278"/>
        <v>28700</v>
      </c>
      <c r="AH910" s="20">
        <f t="shared" si="279"/>
        <v>30500</v>
      </c>
      <c r="AI910" s="20"/>
      <c r="AJ910" s="20"/>
      <c r="AK910" s="20">
        <f t="shared" si="271"/>
        <v>59200</v>
      </c>
      <c r="AL910" s="171"/>
    </row>
    <row r="911" spans="1:38" ht="15.75" customHeight="1" x14ac:dyDescent="0.25">
      <c r="A911" s="3">
        <v>1400</v>
      </c>
      <c r="B911" s="14">
        <f t="shared" si="280"/>
        <v>2</v>
      </c>
      <c r="C911" s="9">
        <f>IF(A911=A910,C910,"")</f>
        <v>45190</v>
      </c>
      <c r="D911" s="3" t="str">
        <f>IF(A911=A910,D910,"")</f>
        <v>Revol Juan</v>
      </c>
      <c r="E911" s="14" t="str">
        <f t="shared" si="275"/>
        <v>1400Revol Juan2</v>
      </c>
      <c r="I911" s="10" t="s">
        <v>1745</v>
      </c>
      <c r="J911" s="14" t="str">
        <f t="shared" si="269"/>
        <v>Service cambio de aceite y filtros. Rotación. Control general del vehículo.</v>
      </c>
      <c r="L911" s="3">
        <v>1</v>
      </c>
      <c r="M911" s="10" t="s">
        <v>1655</v>
      </c>
      <c r="N911" s="3" t="s">
        <v>84</v>
      </c>
      <c r="Q911" s="7">
        <v>1752</v>
      </c>
      <c r="S911" s="8">
        <f t="shared" si="284"/>
        <v>0.94063926940639264</v>
      </c>
      <c r="T911" s="11">
        <v>1</v>
      </c>
      <c r="W911" s="76">
        <v>3400</v>
      </c>
      <c r="X911" s="16">
        <f t="shared" si="268"/>
        <v>3400</v>
      </c>
      <c r="AC911" s="18">
        <f t="shared" si="270"/>
        <v>0</v>
      </c>
      <c r="AD911" s="19">
        <f t="shared" si="276"/>
        <v>30500</v>
      </c>
      <c r="AE911" s="21">
        <f t="shared" si="281"/>
        <v>1752</v>
      </c>
      <c r="AF911" s="20">
        <f t="shared" si="277"/>
        <v>0</v>
      </c>
      <c r="AG911" s="20">
        <f t="shared" si="278"/>
        <v>0</v>
      </c>
      <c r="AH911" s="20">
        <f t="shared" si="279"/>
        <v>0</v>
      </c>
      <c r="AI911" s="20"/>
      <c r="AJ911" s="20"/>
      <c r="AK911" s="20">
        <f t="shared" si="271"/>
        <v>0</v>
      </c>
      <c r="AL911" s="171"/>
    </row>
    <row r="912" spans="1:38" ht="15.75" customHeight="1" x14ac:dyDescent="0.25">
      <c r="A912" s="3">
        <v>1400</v>
      </c>
      <c r="B912" s="14">
        <f t="shared" si="280"/>
        <v>3</v>
      </c>
      <c r="C912" s="9">
        <f>IF(A912=A911,C911,"")</f>
        <v>45190</v>
      </c>
      <c r="D912" s="3" t="str">
        <f>IF(A912=A911,D911,"")</f>
        <v>Revol Juan</v>
      </c>
      <c r="E912" s="14" t="str">
        <f t="shared" si="275"/>
        <v>1400Revol Juan3</v>
      </c>
      <c r="J912" s="14" t="str">
        <f t="shared" si="269"/>
        <v xml:space="preserve">Service cambio de aceite y filtros. Rotación. Control general del vehículo. </v>
      </c>
      <c r="L912" s="3">
        <v>1</v>
      </c>
      <c r="M912" s="10" t="s">
        <v>1746</v>
      </c>
      <c r="N912" s="3" t="s">
        <v>84</v>
      </c>
      <c r="Q912" s="7">
        <v>2688</v>
      </c>
      <c r="S912" s="8">
        <f t="shared" si="284"/>
        <v>0.7857142857142857</v>
      </c>
      <c r="T912" s="11">
        <v>1</v>
      </c>
      <c r="W912" s="76">
        <v>4800</v>
      </c>
      <c r="X912" s="16">
        <f t="shared" si="268"/>
        <v>4800</v>
      </c>
      <c r="AC912" s="18">
        <f t="shared" si="270"/>
        <v>0</v>
      </c>
      <c r="AD912" s="19">
        <f t="shared" si="276"/>
        <v>30500</v>
      </c>
      <c r="AE912" s="21">
        <f t="shared" si="281"/>
        <v>2688</v>
      </c>
      <c r="AF912" s="20">
        <f t="shared" si="277"/>
        <v>0</v>
      </c>
      <c r="AG912" s="20">
        <f t="shared" si="278"/>
        <v>0</v>
      </c>
      <c r="AH912" s="20">
        <f t="shared" si="279"/>
        <v>0</v>
      </c>
      <c r="AI912" s="20"/>
      <c r="AJ912" s="20"/>
      <c r="AK912" s="20">
        <f t="shared" si="271"/>
        <v>0</v>
      </c>
      <c r="AL912" s="171"/>
    </row>
    <row r="913" spans="1:38" ht="15.75" customHeight="1" x14ac:dyDescent="0.25">
      <c r="A913" s="3">
        <v>1400</v>
      </c>
      <c r="B913" s="14">
        <f t="shared" si="280"/>
        <v>4</v>
      </c>
      <c r="C913" s="9">
        <f>IF(A913=A912,C912,"")</f>
        <v>45190</v>
      </c>
      <c r="D913" s="3" t="str">
        <f>IF(A913=A912,D912,"")</f>
        <v>Revol Juan</v>
      </c>
      <c r="E913" s="14" t="str">
        <f t="shared" si="275"/>
        <v>1400Revol Juan4</v>
      </c>
      <c r="J913" s="14" t="str">
        <f t="shared" si="269"/>
        <v xml:space="preserve">Service cambio de aceite y filtros. Rotación. Control general del vehículo.  </v>
      </c>
      <c r="L913" s="3">
        <v>1</v>
      </c>
      <c r="M913" s="10" t="s">
        <v>1747</v>
      </c>
      <c r="N913" s="3" t="s">
        <v>84</v>
      </c>
      <c r="Q913" s="7">
        <v>2688</v>
      </c>
      <c r="S913" s="8">
        <f t="shared" si="284"/>
        <v>0.22767857142857142</v>
      </c>
      <c r="T913" s="11">
        <v>1</v>
      </c>
      <c r="W913" s="76">
        <v>3300</v>
      </c>
      <c r="X913" s="16">
        <f t="shared" si="268"/>
        <v>3300</v>
      </c>
      <c r="AC913" s="18">
        <f t="shared" si="270"/>
        <v>0</v>
      </c>
      <c r="AD913" s="19">
        <f t="shared" si="276"/>
        <v>30500</v>
      </c>
      <c r="AE913" s="21">
        <f t="shared" si="281"/>
        <v>2688</v>
      </c>
      <c r="AF913" s="20">
        <f t="shared" si="277"/>
        <v>0</v>
      </c>
      <c r="AG913" s="20">
        <f t="shared" si="278"/>
        <v>0</v>
      </c>
      <c r="AH913" s="20">
        <f t="shared" si="279"/>
        <v>0</v>
      </c>
      <c r="AI913" s="20"/>
      <c r="AJ913" s="20"/>
      <c r="AK913" s="20">
        <f t="shared" si="271"/>
        <v>0</v>
      </c>
      <c r="AL913" s="171"/>
    </row>
    <row r="914" spans="1:38" ht="15.75" customHeight="1" x14ac:dyDescent="0.25">
      <c r="A914" s="3">
        <v>1400</v>
      </c>
      <c r="B914" s="14">
        <f t="shared" si="280"/>
        <v>5</v>
      </c>
      <c r="C914" s="9">
        <f>IF(A914=A913,C913,"")</f>
        <v>45190</v>
      </c>
      <c r="D914" s="3" t="str">
        <f>IF(A914=A913,D913,"")</f>
        <v>Revol Juan</v>
      </c>
      <c r="E914" s="14" t="str">
        <f t="shared" si="275"/>
        <v>1400Revol Juan5</v>
      </c>
      <c r="J914" s="14" t="str">
        <f t="shared" si="269"/>
        <v xml:space="preserve">Service cambio de aceite y filtros. Rotación. Control general del vehículo.   </v>
      </c>
      <c r="L914" s="3">
        <v>1</v>
      </c>
      <c r="M914" s="10" t="s">
        <v>1657</v>
      </c>
      <c r="N914" s="3" t="s">
        <v>84</v>
      </c>
      <c r="Q914" s="7">
        <v>2332</v>
      </c>
      <c r="S914" s="8">
        <f t="shared" si="284"/>
        <v>0.45797598627787306</v>
      </c>
      <c r="T914" s="11">
        <v>1</v>
      </c>
      <c r="W914" s="76">
        <v>3400</v>
      </c>
      <c r="X914" s="16">
        <f t="shared" si="268"/>
        <v>3400</v>
      </c>
      <c r="AC914" s="18">
        <f t="shared" si="270"/>
        <v>0</v>
      </c>
      <c r="AD914" s="19">
        <f t="shared" si="276"/>
        <v>30500</v>
      </c>
      <c r="AE914" s="21">
        <f t="shared" si="281"/>
        <v>2332</v>
      </c>
      <c r="AF914" s="20">
        <f t="shared" si="277"/>
        <v>0</v>
      </c>
      <c r="AG914" s="20">
        <f t="shared" si="278"/>
        <v>0</v>
      </c>
      <c r="AH914" s="20">
        <f t="shared" si="279"/>
        <v>0</v>
      </c>
      <c r="AI914" s="20"/>
      <c r="AJ914" s="20"/>
      <c r="AK914" s="20">
        <f t="shared" si="271"/>
        <v>0</v>
      </c>
      <c r="AL914" s="171"/>
    </row>
    <row r="915" spans="1:38" ht="15.75" customHeight="1" x14ac:dyDescent="0.25">
      <c r="A915" s="3">
        <v>1401</v>
      </c>
      <c r="B915" s="14">
        <f t="shared" si="280"/>
        <v>1</v>
      </c>
      <c r="C915" s="9">
        <v>45190</v>
      </c>
      <c r="D915" s="3" t="s">
        <v>1748</v>
      </c>
      <c r="E915" s="14" t="str">
        <f t="shared" si="275"/>
        <v>1401Fernandez Reyes Mirta1</v>
      </c>
      <c r="F915" s="119" t="s">
        <v>4451</v>
      </c>
      <c r="G915" s="119" t="s">
        <v>768</v>
      </c>
      <c r="I915" s="10" t="s">
        <v>1749</v>
      </c>
      <c r="J915" s="14" t="str">
        <f t="shared" si="269"/>
        <v>Control para viaje, completar nivel de aceite D/H. De aceite de motor.</v>
      </c>
      <c r="K915" s="3" t="s">
        <v>1539</v>
      </c>
      <c r="L915" s="3">
        <v>1</v>
      </c>
      <c r="R915" s="7" t="s">
        <v>1479</v>
      </c>
      <c r="S915" s="8"/>
      <c r="W915" s="76"/>
      <c r="X915" s="16">
        <f t="shared" si="268"/>
        <v>0</v>
      </c>
      <c r="Y915" s="3">
        <v>1</v>
      </c>
      <c r="AB915" s="4">
        <v>3000</v>
      </c>
      <c r="AC915" s="18">
        <f t="shared" si="270"/>
        <v>3000</v>
      </c>
      <c r="AD915" s="19">
        <f t="shared" si="276"/>
        <v>3000</v>
      </c>
      <c r="AE915" s="21">
        <f t="shared" si="281"/>
        <v>0</v>
      </c>
      <c r="AF915" s="20">
        <f t="shared" si="277"/>
        <v>0</v>
      </c>
      <c r="AG915" s="20">
        <f t="shared" si="278"/>
        <v>0</v>
      </c>
      <c r="AH915" s="20">
        <f t="shared" si="279"/>
        <v>3000</v>
      </c>
      <c r="AI915" s="20"/>
      <c r="AJ915" s="20"/>
      <c r="AK915" s="20">
        <f t="shared" si="271"/>
        <v>3000</v>
      </c>
      <c r="AL915" s="171"/>
    </row>
    <row r="916" spans="1:38" ht="15.75" customHeight="1" x14ac:dyDescent="0.25">
      <c r="A916" s="3">
        <v>1401</v>
      </c>
      <c r="B916" s="14">
        <f t="shared" si="280"/>
        <v>2</v>
      </c>
      <c r="C916" s="9">
        <f>IF(A916=A915,C915,"")</f>
        <v>45190</v>
      </c>
      <c r="D916" s="3" t="str">
        <f>IF(A916=A915,D915,"")</f>
        <v>Fernandez Reyes Mirta</v>
      </c>
      <c r="E916" s="14" t="str">
        <f t="shared" si="275"/>
        <v>1401Fernandez Reyes Mirta2</v>
      </c>
      <c r="I916" s="10" t="s">
        <v>1750</v>
      </c>
      <c r="J916" s="14" t="str">
        <f t="shared" si="269"/>
        <v>Control para viaje, completar nivel de aceite D/H. De aceite de motor. Cambio de lampara H7</v>
      </c>
      <c r="L916" s="3">
        <v>1</v>
      </c>
      <c r="S916" s="8"/>
      <c r="W916" s="76"/>
      <c r="X916" s="16">
        <f t="shared" si="268"/>
        <v>0</v>
      </c>
      <c r="AC916" s="18">
        <f t="shared" si="270"/>
        <v>0</v>
      </c>
      <c r="AD916" s="19">
        <f t="shared" si="276"/>
        <v>3000</v>
      </c>
      <c r="AE916" s="21">
        <f t="shared" si="281"/>
        <v>0</v>
      </c>
      <c r="AF916" s="20">
        <f t="shared" si="277"/>
        <v>0</v>
      </c>
      <c r="AG916" s="20">
        <f t="shared" si="278"/>
        <v>0</v>
      </c>
      <c r="AH916" s="20">
        <f t="shared" si="279"/>
        <v>0</v>
      </c>
      <c r="AI916" s="20"/>
      <c r="AJ916" s="20"/>
      <c r="AK916" s="20">
        <f t="shared" si="271"/>
        <v>0</v>
      </c>
      <c r="AL916" s="171"/>
    </row>
    <row r="917" spans="1:38" ht="15.75" customHeight="1" x14ac:dyDescent="0.25">
      <c r="A917" s="3">
        <v>1402</v>
      </c>
      <c r="B917" s="14">
        <f t="shared" si="280"/>
        <v>1</v>
      </c>
      <c r="C917" s="9">
        <v>45190</v>
      </c>
      <c r="D917" s="3" t="s">
        <v>116</v>
      </c>
      <c r="E917" s="14" t="str">
        <f t="shared" si="275"/>
        <v>1402Transporte Palloni1</v>
      </c>
      <c r="F917" s="119" t="s">
        <v>1331</v>
      </c>
      <c r="G917" s="119" t="s">
        <v>1318</v>
      </c>
      <c r="H917" s="119">
        <v>238590</v>
      </c>
      <c r="I917" s="10" t="s">
        <v>1751</v>
      </c>
      <c r="J917" s="14" t="str">
        <f t="shared" si="269"/>
        <v>Realizar cambio de distribución con bomba de agua.</v>
      </c>
      <c r="K917" s="3" t="s">
        <v>1512</v>
      </c>
      <c r="L917" s="3">
        <v>1</v>
      </c>
      <c r="S917" s="8"/>
      <c r="W917" s="76"/>
      <c r="X917" s="16">
        <f t="shared" si="268"/>
        <v>0</v>
      </c>
      <c r="Y917" s="3">
        <v>1</v>
      </c>
      <c r="AB917" s="4">
        <v>35000</v>
      </c>
      <c r="AC917" s="18">
        <f t="shared" si="270"/>
        <v>35000</v>
      </c>
      <c r="AD917" s="19">
        <f t="shared" si="276"/>
        <v>35000</v>
      </c>
      <c r="AE917" s="21">
        <f t="shared" si="281"/>
        <v>0</v>
      </c>
      <c r="AF917" s="20">
        <f t="shared" si="277"/>
        <v>0</v>
      </c>
      <c r="AG917" s="20">
        <f t="shared" si="278"/>
        <v>0</v>
      </c>
      <c r="AH917" s="20">
        <f t="shared" si="279"/>
        <v>35000</v>
      </c>
      <c r="AI917" s="20"/>
      <c r="AJ917" s="20"/>
      <c r="AK917" s="20">
        <f t="shared" si="271"/>
        <v>35000</v>
      </c>
      <c r="AL917" s="171"/>
    </row>
    <row r="918" spans="1:38" ht="15.75" customHeight="1" x14ac:dyDescent="0.25">
      <c r="A918" s="3">
        <v>1402</v>
      </c>
      <c r="B918" s="14">
        <f t="shared" si="280"/>
        <v>2</v>
      </c>
      <c r="C918" s="9">
        <f>IF(A918=A917,C917,"")</f>
        <v>45190</v>
      </c>
      <c r="D918" s="3" t="s">
        <v>116</v>
      </c>
      <c r="E918" s="14" t="str">
        <f t="shared" si="275"/>
        <v>1402Transporte Palloni2</v>
      </c>
      <c r="J918" s="14" t="str">
        <f t="shared" si="269"/>
        <v xml:space="preserve">Realizar cambio de distribución con bomba de agua. </v>
      </c>
      <c r="L918" s="3">
        <v>1</v>
      </c>
      <c r="S918" s="8"/>
      <c r="W918" s="76"/>
      <c r="X918" s="16">
        <f t="shared" si="268"/>
        <v>0</v>
      </c>
      <c r="AC918" s="18">
        <f t="shared" si="270"/>
        <v>0</v>
      </c>
      <c r="AD918" s="19">
        <f t="shared" si="276"/>
        <v>35000</v>
      </c>
      <c r="AE918" s="21">
        <f t="shared" si="281"/>
        <v>0</v>
      </c>
      <c r="AF918" s="20">
        <f t="shared" si="277"/>
        <v>0</v>
      </c>
      <c r="AG918" s="20">
        <f t="shared" si="278"/>
        <v>0</v>
      </c>
      <c r="AH918" s="20">
        <f t="shared" si="279"/>
        <v>0</v>
      </c>
      <c r="AI918" s="20"/>
      <c r="AJ918" s="20"/>
      <c r="AK918" s="20">
        <f t="shared" si="271"/>
        <v>0</v>
      </c>
      <c r="AL918" s="171"/>
    </row>
    <row r="919" spans="1:38" ht="15.75" customHeight="1" x14ac:dyDescent="0.25">
      <c r="A919" s="3">
        <v>1403</v>
      </c>
      <c r="B919" s="14">
        <f t="shared" si="280"/>
        <v>1</v>
      </c>
      <c r="C919" s="9">
        <v>45191</v>
      </c>
      <c r="D919" s="3" t="s">
        <v>1453</v>
      </c>
      <c r="E919" s="14" t="str">
        <f t="shared" si="275"/>
        <v>1403Silveira Alejandro1</v>
      </c>
      <c r="J919" s="14">
        <f t="shared" si="269"/>
        <v>0</v>
      </c>
      <c r="L919" s="3">
        <v>1</v>
      </c>
      <c r="M919" s="10" t="s">
        <v>1753</v>
      </c>
      <c r="N919" s="3" t="s">
        <v>84</v>
      </c>
      <c r="Q919" s="7">
        <v>2016</v>
      </c>
      <c r="S919" s="8">
        <f>+(W919-Q919)/Q919</f>
        <v>1.3809523809523809</v>
      </c>
      <c r="T919" s="11">
        <v>1</v>
      </c>
      <c r="W919" s="76">
        <v>4800</v>
      </c>
      <c r="X919" s="16">
        <f t="shared" si="268"/>
        <v>4800</v>
      </c>
      <c r="AC919" s="18">
        <f t="shared" si="270"/>
        <v>0</v>
      </c>
      <c r="AD919" s="19">
        <f t="shared" si="276"/>
        <v>0</v>
      </c>
      <c r="AE919" s="21">
        <f t="shared" si="281"/>
        <v>2016</v>
      </c>
      <c r="AF919" s="20">
        <f t="shared" si="277"/>
        <v>4944.13</v>
      </c>
      <c r="AG919" s="20">
        <f t="shared" si="278"/>
        <v>11400</v>
      </c>
      <c r="AH919" s="20">
        <f t="shared" si="279"/>
        <v>0</v>
      </c>
      <c r="AI919" s="20"/>
      <c r="AJ919" s="20"/>
      <c r="AK919" s="20">
        <f t="shared" si="271"/>
        <v>11400</v>
      </c>
      <c r="AL919" s="171"/>
    </row>
    <row r="920" spans="1:38" ht="15.75" customHeight="1" x14ac:dyDescent="0.25">
      <c r="A920" s="3">
        <v>1403</v>
      </c>
      <c r="B920" s="14">
        <f t="shared" si="280"/>
        <v>2</v>
      </c>
      <c r="C920" s="9">
        <f>IF(A920=A919,C919,"")</f>
        <v>45191</v>
      </c>
      <c r="D920" s="3" t="s">
        <v>1453</v>
      </c>
      <c r="E920" s="14" t="str">
        <f t="shared" si="275"/>
        <v>1403Silveira Alejandro2</v>
      </c>
      <c r="J920" s="14" t="str">
        <f t="shared" si="269"/>
        <v xml:space="preserve">0 </v>
      </c>
      <c r="L920" s="3">
        <v>1</v>
      </c>
      <c r="M920" s="10" t="s">
        <v>1888</v>
      </c>
      <c r="Q920" s="7">
        <v>2928.13</v>
      </c>
      <c r="S920" s="8"/>
      <c r="T920" s="11">
        <v>1</v>
      </c>
      <c r="W920" s="76">
        <v>6600</v>
      </c>
      <c r="X920" s="16">
        <f t="shared" si="268"/>
        <v>6600</v>
      </c>
      <c r="AC920" s="18">
        <f t="shared" si="270"/>
        <v>0</v>
      </c>
      <c r="AD920" s="19">
        <f t="shared" si="276"/>
        <v>0</v>
      </c>
      <c r="AE920" s="21">
        <f t="shared" si="281"/>
        <v>2928.13</v>
      </c>
      <c r="AF920" s="20">
        <f t="shared" si="277"/>
        <v>0</v>
      </c>
      <c r="AG920" s="20">
        <f t="shared" si="278"/>
        <v>0</v>
      </c>
      <c r="AH920" s="20">
        <f t="shared" si="279"/>
        <v>0</v>
      </c>
      <c r="AI920" s="20"/>
      <c r="AJ920" s="20"/>
      <c r="AK920" s="20">
        <f t="shared" si="271"/>
        <v>0</v>
      </c>
      <c r="AL920" s="171"/>
    </row>
    <row r="921" spans="1:38" ht="15.75" customHeight="1" x14ac:dyDescent="0.25">
      <c r="A921" s="3">
        <v>1404</v>
      </c>
      <c r="B921" s="14">
        <f t="shared" si="280"/>
        <v>1</v>
      </c>
      <c r="C921" s="9">
        <v>45191</v>
      </c>
      <c r="D921" s="3" t="s">
        <v>505</v>
      </c>
      <c r="E921" s="14" t="str">
        <f t="shared" si="275"/>
        <v>1404Municipalidad Laboulaye1</v>
      </c>
      <c r="G921" s="119" t="s">
        <v>1755</v>
      </c>
      <c r="I921" s="10" t="s">
        <v>2431</v>
      </c>
      <c r="J921" s="14" t="str">
        <f t="shared" si="269"/>
        <v>Cambiar escape y multiple de escape. Desarmar interior de vehiculo parte baul. Sacar aforador completo. Cambiar bomba de nafta y valvula reguladora de presion. Cambiar juego de bujias y cables de bujias. Controlar puesta a punto de motor. Escanear vehiculo en varias oportunidades y medir presion de combustible. Armado total. Puesta en marcha. Cambiar filtro de nafta y filtro de aire.</v>
      </c>
      <c r="L921" s="3">
        <v>1</v>
      </c>
      <c r="M921" s="10" t="s">
        <v>1754</v>
      </c>
      <c r="N921" s="3" t="s">
        <v>84</v>
      </c>
      <c r="Q921" s="7">
        <v>2928</v>
      </c>
      <c r="S921" s="8">
        <f>+(W921-Q921)/Q921</f>
        <v>0.77595628415300544</v>
      </c>
      <c r="T921" s="11">
        <v>1</v>
      </c>
      <c r="W921" s="76">
        <v>5200</v>
      </c>
      <c r="X921" s="16">
        <f t="shared" si="268"/>
        <v>5200</v>
      </c>
      <c r="AC921" s="18">
        <f t="shared" si="270"/>
        <v>0</v>
      </c>
      <c r="AD921" s="19">
        <f t="shared" si="276"/>
        <v>0</v>
      </c>
      <c r="AE921" s="21">
        <f t="shared" si="281"/>
        <v>2928</v>
      </c>
      <c r="AF921" s="20">
        <f t="shared" si="277"/>
        <v>2928</v>
      </c>
      <c r="AG921" s="20">
        <f t="shared" si="278"/>
        <v>5200</v>
      </c>
      <c r="AH921" s="20">
        <f t="shared" si="279"/>
        <v>0</v>
      </c>
      <c r="AI921" s="20"/>
      <c r="AJ921" s="20"/>
      <c r="AK921" s="20">
        <f t="shared" si="271"/>
        <v>5200</v>
      </c>
      <c r="AL921" s="171"/>
    </row>
    <row r="922" spans="1:38" ht="15.75" customHeight="1" x14ac:dyDescent="0.25">
      <c r="A922" s="3">
        <v>1404</v>
      </c>
      <c r="B922" s="14">
        <f t="shared" si="280"/>
        <v>2</v>
      </c>
      <c r="C922" s="9">
        <v>45191</v>
      </c>
      <c r="D922" s="3" t="s">
        <v>505</v>
      </c>
      <c r="E922" s="14" t="str">
        <f t="shared" si="275"/>
        <v>1404Municipalidad Laboulaye2</v>
      </c>
      <c r="J922" s="14" t="str">
        <f t="shared" si="269"/>
        <v xml:space="preserve">Cambiar escape y multiple de escape. Desarmar interior de vehiculo parte baul. Sacar aforador completo. Cambiar bomba de nafta y valvula reguladora de presion. Cambiar juego de bujias y cables de bujias. Controlar puesta a punto de motor. Escanear vehiculo en varias oportunidades y medir presion de combustible. Armado total. Puesta en marcha. Cambiar filtro de nafta y filtro de aire. </v>
      </c>
      <c r="L922" s="3">
        <v>1</v>
      </c>
      <c r="S922" s="8"/>
      <c r="W922" s="76"/>
      <c r="X922" s="16">
        <f t="shared" si="268"/>
        <v>0</v>
      </c>
      <c r="AC922" s="18">
        <f t="shared" si="270"/>
        <v>0</v>
      </c>
      <c r="AD922" s="19">
        <f t="shared" si="276"/>
        <v>0</v>
      </c>
      <c r="AE922" s="21">
        <f t="shared" si="281"/>
        <v>0</v>
      </c>
      <c r="AF922" s="20">
        <f t="shared" si="277"/>
        <v>0</v>
      </c>
      <c r="AG922" s="20">
        <f t="shared" si="278"/>
        <v>0</v>
      </c>
      <c r="AH922" s="20">
        <f t="shared" si="279"/>
        <v>0</v>
      </c>
      <c r="AI922" s="20"/>
      <c r="AJ922" s="20"/>
      <c r="AK922" s="20">
        <f t="shared" si="271"/>
        <v>0</v>
      </c>
      <c r="AL922" s="171"/>
    </row>
    <row r="923" spans="1:38" ht="15.75" customHeight="1" x14ac:dyDescent="0.25">
      <c r="A923" s="3">
        <v>1405</v>
      </c>
      <c r="B923" s="14">
        <f t="shared" si="280"/>
        <v>1</v>
      </c>
      <c r="C923" s="9">
        <v>45191</v>
      </c>
      <c r="D923" s="3" t="s">
        <v>1756</v>
      </c>
      <c r="E923" s="14" t="str">
        <f t="shared" si="275"/>
        <v>1405Weizur1</v>
      </c>
      <c r="F923" s="119" t="s">
        <v>1757</v>
      </c>
      <c r="G923" s="119" t="s">
        <v>1488</v>
      </c>
      <c r="I923" s="10" t="s">
        <v>121</v>
      </c>
      <c r="J923" s="14" t="str">
        <f t="shared" si="269"/>
        <v>Service cambio de aceite y filtros.</v>
      </c>
      <c r="L923" s="3">
        <v>1</v>
      </c>
      <c r="M923" s="10" t="s">
        <v>728</v>
      </c>
      <c r="N923" s="3" t="s">
        <v>84</v>
      </c>
      <c r="Q923" s="7">
        <v>1527</v>
      </c>
      <c r="R923" s="7" t="s">
        <v>1478</v>
      </c>
      <c r="S923" s="8">
        <f t="shared" ref="S923:S931" si="285">+(W923-Q923)/Q923</f>
        <v>1.4230517354289456</v>
      </c>
      <c r="T923" s="11">
        <v>4.5</v>
      </c>
      <c r="W923" s="76">
        <v>3700</v>
      </c>
      <c r="X923" s="16">
        <f t="shared" si="268"/>
        <v>16650</v>
      </c>
      <c r="Y923" s="3">
        <v>1</v>
      </c>
      <c r="AB923" s="4">
        <v>72500</v>
      </c>
      <c r="AC923" s="18">
        <f t="shared" si="270"/>
        <v>72500</v>
      </c>
      <c r="AD923" s="19">
        <f t="shared" si="276"/>
        <v>72500</v>
      </c>
      <c r="AE923" s="21">
        <f t="shared" si="281"/>
        <v>6871.5</v>
      </c>
      <c r="AF923" s="20">
        <f t="shared" si="277"/>
        <v>168960.78333333335</v>
      </c>
      <c r="AG923" s="20">
        <f t="shared" si="278"/>
        <v>253050</v>
      </c>
      <c r="AH923" s="20">
        <f t="shared" si="279"/>
        <v>72500</v>
      </c>
      <c r="AI923" s="20"/>
      <c r="AJ923" s="20"/>
      <c r="AK923" s="20">
        <f t="shared" si="271"/>
        <v>325550</v>
      </c>
      <c r="AL923" s="171"/>
    </row>
    <row r="924" spans="1:38" ht="15.75" customHeight="1" x14ac:dyDescent="0.25">
      <c r="A924" s="3">
        <v>1405</v>
      </c>
      <c r="B924" s="14">
        <f t="shared" si="280"/>
        <v>2</v>
      </c>
      <c r="C924" s="9">
        <f t="shared" ref="C924:C931" si="286">IF(A924=A923,C923,"")</f>
        <v>45191</v>
      </c>
      <c r="D924" s="3" t="str">
        <f t="shared" ref="D924:D931" si="287">IF(A924=A923,D923,"")</f>
        <v>Weizur</v>
      </c>
      <c r="E924" s="14" t="str">
        <f t="shared" si="275"/>
        <v>1405Weizur2</v>
      </c>
      <c r="I924" s="10" t="s">
        <v>1785</v>
      </c>
      <c r="J924" s="14" t="str">
        <f t="shared" si="269"/>
        <v>Service cambio de aceite y filtros. Desarmar distribución y cambiar Kit nuevo con bomba de agua y correa poliv mas liquido refrigerante. Cambio de bujias.</v>
      </c>
      <c r="L924" s="3">
        <v>1</v>
      </c>
      <c r="M924" s="10" t="s">
        <v>21</v>
      </c>
      <c r="N924" s="3" t="s">
        <v>84</v>
      </c>
      <c r="Q924" s="7">
        <v>2016</v>
      </c>
      <c r="S924" s="8">
        <f t="shared" si="285"/>
        <v>0.88492063492063489</v>
      </c>
      <c r="T924" s="11">
        <v>1</v>
      </c>
      <c r="W924" s="76">
        <v>3800</v>
      </c>
      <c r="X924" s="16">
        <f t="shared" ref="X924:X987" si="288">W924*T924</f>
        <v>3800</v>
      </c>
      <c r="AC924" s="18">
        <f t="shared" si="270"/>
        <v>0</v>
      </c>
      <c r="AD924" s="19">
        <f t="shared" si="276"/>
        <v>72500</v>
      </c>
      <c r="AE924" s="21">
        <f t="shared" si="281"/>
        <v>2016</v>
      </c>
      <c r="AF924" s="20">
        <f t="shared" si="277"/>
        <v>0</v>
      </c>
      <c r="AG924" s="20">
        <f t="shared" si="278"/>
        <v>0</v>
      </c>
      <c r="AH924" s="20">
        <f t="shared" si="279"/>
        <v>0</v>
      </c>
      <c r="AI924" s="20"/>
      <c r="AJ924" s="20"/>
      <c r="AK924" s="20">
        <f t="shared" si="271"/>
        <v>0</v>
      </c>
      <c r="AL924" s="171"/>
    </row>
    <row r="925" spans="1:38" ht="15.75" customHeight="1" x14ac:dyDescent="0.25">
      <c r="A925" s="3">
        <v>1405</v>
      </c>
      <c r="B925" s="14">
        <f t="shared" si="280"/>
        <v>3</v>
      </c>
      <c r="C925" s="9">
        <f t="shared" si="286"/>
        <v>45191</v>
      </c>
      <c r="D925" s="3" t="str">
        <f t="shared" si="287"/>
        <v>Weizur</v>
      </c>
      <c r="E925" s="14" t="str">
        <f t="shared" si="275"/>
        <v>1405Weizur3</v>
      </c>
      <c r="J925" s="14" t="str">
        <f t="shared" si="269"/>
        <v xml:space="preserve">Service cambio de aceite y filtros. Desarmar distribución y cambiar Kit nuevo con bomba de agua y correa poliv mas liquido refrigerante. Cambio de bujias. </v>
      </c>
      <c r="L925" s="3">
        <v>1</v>
      </c>
      <c r="M925" s="10" t="s">
        <v>19</v>
      </c>
      <c r="N925" s="3" t="s">
        <v>84</v>
      </c>
      <c r="Q925" s="7">
        <v>2688</v>
      </c>
      <c r="S925" s="8">
        <f t="shared" si="285"/>
        <v>1.3065476190476191</v>
      </c>
      <c r="T925" s="11">
        <v>1</v>
      </c>
      <c r="W925" s="76">
        <v>6200</v>
      </c>
      <c r="X925" s="16">
        <f t="shared" si="288"/>
        <v>6200</v>
      </c>
      <c r="AC925" s="18">
        <f t="shared" si="270"/>
        <v>0</v>
      </c>
      <c r="AD925" s="19">
        <f t="shared" si="276"/>
        <v>72500</v>
      </c>
      <c r="AE925" s="21">
        <f t="shared" si="281"/>
        <v>2688</v>
      </c>
      <c r="AF925" s="20">
        <f t="shared" si="277"/>
        <v>0</v>
      </c>
      <c r="AG925" s="20">
        <f t="shared" si="278"/>
        <v>0</v>
      </c>
      <c r="AH925" s="20">
        <f t="shared" si="279"/>
        <v>0</v>
      </c>
      <c r="AI925" s="20"/>
      <c r="AJ925" s="20"/>
      <c r="AK925" s="20">
        <f t="shared" si="271"/>
        <v>0</v>
      </c>
      <c r="AL925" s="171"/>
    </row>
    <row r="926" spans="1:38" ht="15.75" customHeight="1" x14ac:dyDescent="0.25">
      <c r="A926" s="3">
        <v>1405</v>
      </c>
      <c r="B926" s="14">
        <f t="shared" si="280"/>
        <v>4</v>
      </c>
      <c r="C926" s="9">
        <f t="shared" si="286"/>
        <v>45191</v>
      </c>
      <c r="D926" s="3" t="str">
        <f t="shared" si="287"/>
        <v>Weizur</v>
      </c>
      <c r="E926" s="14" t="str">
        <f t="shared" si="275"/>
        <v>1405Weizur4</v>
      </c>
      <c r="J926" s="14" t="str">
        <f t="shared" si="269"/>
        <v xml:space="preserve">Service cambio de aceite y filtros. Desarmar distribución y cambiar Kit nuevo con bomba de agua y correa poliv mas liquido refrigerante. Cambio de bujias.  </v>
      </c>
      <c r="L926" s="3">
        <v>1</v>
      </c>
      <c r="M926" s="10" t="s">
        <v>1324</v>
      </c>
      <c r="N926" s="3" t="s">
        <v>84</v>
      </c>
      <c r="Q926" s="7">
        <v>2688</v>
      </c>
      <c r="S926" s="8">
        <f t="shared" si="285"/>
        <v>1.4553571428571428</v>
      </c>
      <c r="T926" s="11">
        <v>2</v>
      </c>
      <c r="W926" s="76">
        <v>6600</v>
      </c>
      <c r="X926" s="16">
        <f t="shared" si="288"/>
        <v>13200</v>
      </c>
      <c r="AC926" s="18">
        <f t="shared" si="270"/>
        <v>0</v>
      </c>
      <c r="AD926" s="19">
        <f t="shared" si="276"/>
        <v>72500</v>
      </c>
      <c r="AE926" s="21">
        <f t="shared" si="281"/>
        <v>5376</v>
      </c>
      <c r="AF926" s="20">
        <f t="shared" si="277"/>
        <v>0</v>
      </c>
      <c r="AG926" s="20">
        <f t="shared" si="278"/>
        <v>0</v>
      </c>
      <c r="AH926" s="20">
        <f t="shared" si="279"/>
        <v>0</v>
      </c>
      <c r="AI926" s="20"/>
      <c r="AJ926" s="20"/>
      <c r="AK926" s="20">
        <f t="shared" si="271"/>
        <v>0</v>
      </c>
      <c r="AL926" s="171"/>
    </row>
    <row r="927" spans="1:38" ht="15.75" customHeight="1" x14ac:dyDescent="0.25">
      <c r="A927" s="3">
        <v>1405</v>
      </c>
      <c r="B927" s="14">
        <f t="shared" si="280"/>
        <v>5</v>
      </c>
      <c r="C927" s="9">
        <f t="shared" si="286"/>
        <v>45191</v>
      </c>
      <c r="D927" s="3" t="str">
        <f t="shared" si="287"/>
        <v>Weizur</v>
      </c>
      <c r="E927" s="14" t="str">
        <f t="shared" si="275"/>
        <v>1405Weizur5</v>
      </c>
      <c r="J927" s="14" t="str">
        <f t="shared" si="269"/>
        <v xml:space="preserve">Service cambio de aceite y filtros. Desarmar distribución y cambiar Kit nuevo con bomba de agua y correa poliv mas liquido refrigerante. Cambio de bujias.   </v>
      </c>
      <c r="L927" s="3">
        <v>1</v>
      </c>
      <c r="M927" s="10" t="s">
        <v>115</v>
      </c>
      <c r="N927" s="3" t="s">
        <v>84</v>
      </c>
      <c r="Q927" s="7">
        <v>2427</v>
      </c>
      <c r="S927" s="8">
        <f t="shared" si="285"/>
        <v>0.40090646889163578</v>
      </c>
      <c r="T927" s="11">
        <v>1</v>
      </c>
      <c r="W927" s="76">
        <v>3400</v>
      </c>
      <c r="X927" s="16">
        <f t="shared" si="288"/>
        <v>3400</v>
      </c>
      <c r="AC927" s="18">
        <f t="shared" si="270"/>
        <v>0</v>
      </c>
      <c r="AD927" s="19">
        <f t="shared" si="276"/>
        <v>72500</v>
      </c>
      <c r="AE927" s="21">
        <f t="shared" si="281"/>
        <v>2427</v>
      </c>
      <c r="AF927" s="20">
        <f t="shared" si="277"/>
        <v>0</v>
      </c>
      <c r="AG927" s="20">
        <f t="shared" si="278"/>
        <v>0</v>
      </c>
      <c r="AH927" s="20">
        <f t="shared" si="279"/>
        <v>0</v>
      </c>
      <c r="AI927" s="20"/>
      <c r="AJ927" s="20"/>
      <c r="AK927" s="20">
        <f t="shared" si="271"/>
        <v>0</v>
      </c>
      <c r="AL927" s="171"/>
    </row>
    <row r="928" spans="1:38" ht="15.75" customHeight="1" x14ac:dyDescent="0.25">
      <c r="A928" s="3">
        <v>1405</v>
      </c>
      <c r="B928" s="14">
        <f t="shared" si="280"/>
        <v>6</v>
      </c>
      <c r="C928" s="9">
        <f t="shared" si="286"/>
        <v>45191</v>
      </c>
      <c r="D928" s="3" t="str">
        <f t="shared" si="287"/>
        <v>Weizur</v>
      </c>
      <c r="E928" s="14" t="str">
        <f t="shared" si="275"/>
        <v>1405Weizur6</v>
      </c>
      <c r="J928" s="14" t="str">
        <f t="shared" si="269"/>
        <v xml:space="preserve">Service cambio de aceite y filtros. Desarmar distribución y cambiar Kit nuevo con bomba de agua y correa poliv mas liquido refrigerante. Cambio de bujias.    </v>
      </c>
      <c r="L928" s="3">
        <v>1</v>
      </c>
      <c r="M928" s="10" t="s">
        <v>694</v>
      </c>
      <c r="N928" s="3" t="s">
        <v>101</v>
      </c>
      <c r="Q928" s="7">
        <f>+W928*0.8</f>
        <v>79040</v>
      </c>
      <c r="S928" s="8">
        <f t="shared" si="285"/>
        <v>0.25</v>
      </c>
      <c r="T928" s="11">
        <v>1</v>
      </c>
      <c r="W928" s="76">
        <v>98800</v>
      </c>
      <c r="X928" s="16">
        <f t="shared" si="288"/>
        <v>98800</v>
      </c>
      <c r="AC928" s="18">
        <f t="shared" si="270"/>
        <v>0</v>
      </c>
      <c r="AD928" s="19">
        <f t="shared" si="276"/>
        <v>72500</v>
      </c>
      <c r="AE928" s="21">
        <f t="shared" si="281"/>
        <v>79040</v>
      </c>
      <c r="AF928" s="20">
        <f t="shared" si="277"/>
        <v>0</v>
      </c>
      <c r="AG928" s="20">
        <f t="shared" si="278"/>
        <v>0</v>
      </c>
      <c r="AH928" s="20">
        <f t="shared" si="279"/>
        <v>0</v>
      </c>
      <c r="AI928" s="20"/>
      <c r="AJ928" s="20"/>
      <c r="AK928" s="20">
        <f t="shared" si="271"/>
        <v>0</v>
      </c>
      <c r="AL928" s="171"/>
    </row>
    <row r="929" spans="1:38" ht="15.75" customHeight="1" x14ac:dyDescent="0.25">
      <c r="A929" s="3">
        <v>1405</v>
      </c>
      <c r="B929" s="14">
        <f t="shared" si="280"/>
        <v>7</v>
      </c>
      <c r="C929" s="9">
        <f t="shared" si="286"/>
        <v>45191</v>
      </c>
      <c r="D929" s="3" t="str">
        <f t="shared" si="287"/>
        <v>Weizur</v>
      </c>
      <c r="E929" s="14" t="str">
        <f t="shared" si="275"/>
        <v>1405Weizur7</v>
      </c>
      <c r="J929" s="14" t="str">
        <f t="shared" si="269"/>
        <v xml:space="preserve">Service cambio de aceite y filtros. Desarmar distribución y cambiar Kit nuevo con bomba de agua y correa poliv mas liquido refrigerante. Cambio de bujias.     </v>
      </c>
      <c r="L929" s="3">
        <v>1</v>
      </c>
      <c r="M929" s="10" t="s">
        <v>693</v>
      </c>
      <c r="N929" s="3" t="s">
        <v>101</v>
      </c>
      <c r="Q929" s="7">
        <f>+W929*0.8</f>
        <v>55040</v>
      </c>
      <c r="S929" s="8">
        <f t="shared" si="285"/>
        <v>0.25</v>
      </c>
      <c r="T929" s="11">
        <v>1</v>
      </c>
      <c r="W929" s="76">
        <v>68800</v>
      </c>
      <c r="X929" s="16">
        <f t="shared" si="288"/>
        <v>68800</v>
      </c>
      <c r="AC929" s="18">
        <f t="shared" si="270"/>
        <v>0</v>
      </c>
      <c r="AD929" s="19">
        <f t="shared" si="276"/>
        <v>72500</v>
      </c>
      <c r="AE929" s="21">
        <f t="shared" si="281"/>
        <v>55040</v>
      </c>
      <c r="AF929" s="20">
        <f t="shared" si="277"/>
        <v>0</v>
      </c>
      <c r="AG929" s="20">
        <f t="shared" si="278"/>
        <v>0</v>
      </c>
      <c r="AH929" s="20">
        <f t="shared" si="279"/>
        <v>0</v>
      </c>
      <c r="AI929" s="20"/>
      <c r="AJ929" s="20"/>
      <c r="AK929" s="20">
        <f t="shared" si="271"/>
        <v>0</v>
      </c>
      <c r="AL929" s="171"/>
    </row>
    <row r="930" spans="1:38" ht="15.75" customHeight="1" x14ac:dyDescent="0.25">
      <c r="A930" s="3">
        <v>1405</v>
      </c>
      <c r="B930" s="14">
        <f t="shared" si="280"/>
        <v>8</v>
      </c>
      <c r="C930" s="9">
        <f t="shared" si="286"/>
        <v>45191</v>
      </c>
      <c r="D930" s="3" t="str">
        <f t="shared" si="287"/>
        <v>Weizur</v>
      </c>
      <c r="E930" s="14" t="str">
        <f t="shared" si="275"/>
        <v>1405Weizur8</v>
      </c>
      <c r="J930" s="14" t="str">
        <f t="shared" si="269"/>
        <v xml:space="preserve">Service cambio de aceite y filtros. Desarmar distribución y cambiar Kit nuevo con bomba de agua y correa poliv mas liquido refrigerante. Cambio de bujias.      </v>
      </c>
      <c r="L930" s="3">
        <v>1</v>
      </c>
      <c r="M930" s="10" t="s">
        <v>1758</v>
      </c>
      <c r="N930" s="3" t="s">
        <v>101</v>
      </c>
      <c r="Q930" s="7">
        <f>+W930*0.8</f>
        <v>19040</v>
      </c>
      <c r="S930" s="8">
        <f t="shared" si="285"/>
        <v>0.25</v>
      </c>
      <c r="T930" s="11">
        <v>1</v>
      </c>
      <c r="W930" s="76">
        <v>23800</v>
      </c>
      <c r="X930" s="16">
        <f t="shared" si="288"/>
        <v>23800</v>
      </c>
      <c r="AC930" s="18">
        <f t="shared" si="270"/>
        <v>0</v>
      </c>
      <c r="AD930" s="19">
        <f t="shared" si="276"/>
        <v>72500</v>
      </c>
      <c r="AE930" s="21">
        <f t="shared" si="281"/>
        <v>19040</v>
      </c>
      <c r="AF930" s="20">
        <f t="shared" si="277"/>
        <v>0</v>
      </c>
      <c r="AG930" s="20">
        <f t="shared" si="278"/>
        <v>0</v>
      </c>
      <c r="AH930" s="20">
        <f t="shared" si="279"/>
        <v>0</v>
      </c>
      <c r="AI930" s="20"/>
      <c r="AJ930" s="20"/>
      <c r="AK930" s="20">
        <f t="shared" si="271"/>
        <v>0</v>
      </c>
      <c r="AL930" s="171"/>
    </row>
    <row r="931" spans="1:38" ht="15.75" customHeight="1" x14ac:dyDescent="0.25">
      <c r="A931" s="3">
        <v>1405</v>
      </c>
      <c r="B931" s="14">
        <f t="shared" si="280"/>
        <v>9</v>
      </c>
      <c r="C931" s="9">
        <f t="shared" si="286"/>
        <v>45191</v>
      </c>
      <c r="D931" s="3" t="str">
        <f t="shared" si="287"/>
        <v>Weizur</v>
      </c>
      <c r="E931" s="14" t="str">
        <f t="shared" si="275"/>
        <v>1405Weizur9</v>
      </c>
      <c r="J931" s="14" t="str">
        <f t="shared" ref="J931:J994" si="289">IF(A931=A930,CONCATENATE(J930," ",I931),I931)</f>
        <v xml:space="preserve">Service cambio de aceite y filtros. Desarmar distribución y cambiar Kit nuevo con bomba de agua y correa poliv mas liquido refrigerante. Cambio de bujias.       </v>
      </c>
      <c r="L931" s="3">
        <v>1</v>
      </c>
      <c r="M931" s="10" t="s">
        <v>736</v>
      </c>
      <c r="N931" s="3" t="s">
        <v>84</v>
      </c>
      <c r="Q931" s="7">
        <v>2411.4499999999998</v>
      </c>
      <c r="S931" s="8">
        <f t="shared" si="285"/>
        <v>2.483381368056564</v>
      </c>
      <c r="T931" s="11">
        <v>1</v>
      </c>
      <c r="W931" s="76">
        <v>8400</v>
      </c>
      <c r="X931" s="16">
        <f t="shared" si="288"/>
        <v>8400</v>
      </c>
      <c r="AC931" s="18">
        <f t="shared" ref="AC931:AC994" si="290">+AB931*Y931</f>
        <v>0</v>
      </c>
      <c r="AD931" s="19">
        <f t="shared" si="276"/>
        <v>72500</v>
      </c>
      <c r="AE931" s="21">
        <f t="shared" si="281"/>
        <v>2411.4499999999998</v>
      </c>
      <c r="AF931" s="20">
        <f t="shared" si="277"/>
        <v>0</v>
      </c>
      <c r="AG931" s="20">
        <f t="shared" si="278"/>
        <v>0</v>
      </c>
      <c r="AH931" s="20">
        <f t="shared" si="279"/>
        <v>0</v>
      </c>
      <c r="AI931" s="20"/>
      <c r="AJ931" s="20"/>
      <c r="AK931" s="20">
        <f t="shared" ref="AK931:AK994" si="291">AH931+AG931</f>
        <v>0</v>
      </c>
      <c r="AL931" s="171"/>
    </row>
    <row r="932" spans="1:38" ht="15.75" customHeight="1" x14ac:dyDescent="0.25">
      <c r="A932" s="3">
        <v>1405</v>
      </c>
      <c r="B932" s="14">
        <f t="shared" si="280"/>
        <v>10</v>
      </c>
      <c r="C932" s="9">
        <v>45191</v>
      </c>
      <c r="D932" s="3" t="s">
        <v>1756</v>
      </c>
      <c r="E932" s="14" t="str">
        <f t="shared" si="275"/>
        <v>1405Weizur10</v>
      </c>
      <c r="J932" s="14" t="str">
        <f t="shared" si="289"/>
        <v xml:space="preserve">Service cambio de aceite y filtros. Desarmar distribución y cambiar Kit nuevo con bomba de agua y correa poliv mas liquido refrigerante. Cambio de bujias.        </v>
      </c>
      <c r="L932" s="3">
        <v>1</v>
      </c>
      <c r="M932" s="10" t="s">
        <v>700</v>
      </c>
      <c r="N932" s="3" t="s">
        <v>84</v>
      </c>
      <c r="Q932" s="7">
        <f>+W932/(1+S932)</f>
        <v>2083.3333333333335</v>
      </c>
      <c r="S932" s="8">
        <v>0.2</v>
      </c>
      <c r="T932" s="11">
        <v>4</v>
      </c>
      <c r="W932" s="76">
        <v>2500</v>
      </c>
      <c r="X932" s="16">
        <f t="shared" si="288"/>
        <v>10000</v>
      </c>
      <c r="AC932" s="18">
        <f t="shared" si="290"/>
        <v>0</v>
      </c>
      <c r="AD932" s="19">
        <f t="shared" si="276"/>
        <v>72500</v>
      </c>
      <c r="AE932" s="21">
        <f t="shared" si="281"/>
        <v>8333.3333333333339</v>
      </c>
      <c r="AF932" s="20">
        <f t="shared" si="277"/>
        <v>0</v>
      </c>
      <c r="AG932" s="20">
        <f t="shared" si="278"/>
        <v>0</v>
      </c>
      <c r="AH932" s="20">
        <f t="shared" si="279"/>
        <v>0</v>
      </c>
      <c r="AI932" s="20"/>
      <c r="AJ932" s="20"/>
      <c r="AK932" s="20">
        <f t="shared" si="291"/>
        <v>0</v>
      </c>
      <c r="AL932" s="171"/>
    </row>
    <row r="933" spans="1:38" ht="15.75" customHeight="1" x14ac:dyDescent="0.25">
      <c r="A933" s="3">
        <v>1406</v>
      </c>
      <c r="B933" s="14">
        <f t="shared" si="280"/>
        <v>1</v>
      </c>
      <c r="C933" s="9">
        <v>45191</v>
      </c>
      <c r="D933" s="3" t="s">
        <v>1759</v>
      </c>
      <c r="E933" s="14" t="str">
        <f t="shared" si="275"/>
        <v>1406Filippa Jorge1</v>
      </c>
      <c r="F933" s="119" t="s">
        <v>1760</v>
      </c>
      <c r="G933" s="119" t="s">
        <v>1761</v>
      </c>
      <c r="H933" s="119">
        <v>163830</v>
      </c>
      <c r="I933" s="10" t="s">
        <v>121</v>
      </c>
      <c r="J933" s="14" t="str">
        <f t="shared" si="289"/>
        <v>Service cambio de aceite y filtros.</v>
      </c>
      <c r="L933" s="3">
        <v>1</v>
      </c>
      <c r="M933" s="10" t="s">
        <v>1767</v>
      </c>
      <c r="N933" s="3" t="s">
        <v>1</v>
      </c>
      <c r="Q933" s="7">
        <v>0</v>
      </c>
      <c r="R933" s="7" t="s">
        <v>1478</v>
      </c>
      <c r="S933" s="8">
        <v>0</v>
      </c>
      <c r="W933" s="76"/>
      <c r="X933" s="16">
        <f t="shared" si="288"/>
        <v>0</v>
      </c>
      <c r="Y933" s="3">
        <v>1</v>
      </c>
      <c r="AB933" s="4">
        <v>85000</v>
      </c>
      <c r="AC933" s="18">
        <f t="shared" si="290"/>
        <v>85000</v>
      </c>
      <c r="AD933" s="19">
        <f t="shared" si="276"/>
        <v>85000</v>
      </c>
      <c r="AE933" s="21">
        <f t="shared" si="281"/>
        <v>0</v>
      </c>
      <c r="AF933" s="20">
        <f t="shared" si="277"/>
        <v>50123.333333333336</v>
      </c>
      <c r="AG933" s="20">
        <f t="shared" si="278"/>
        <v>62800</v>
      </c>
      <c r="AH933" s="20">
        <f t="shared" si="279"/>
        <v>85000</v>
      </c>
      <c r="AI933" s="20"/>
      <c r="AJ933" s="20"/>
      <c r="AK933" s="20">
        <f t="shared" si="291"/>
        <v>147800</v>
      </c>
      <c r="AL933" s="171"/>
    </row>
    <row r="934" spans="1:38" ht="15.75" customHeight="1" x14ac:dyDescent="0.25">
      <c r="A934" s="3">
        <v>1406</v>
      </c>
      <c r="B934" s="14">
        <f t="shared" si="280"/>
        <v>2</v>
      </c>
      <c r="C934" s="9">
        <f t="shared" ref="C934:C948" si="292">IF(A934=A933,C933,"")</f>
        <v>45191</v>
      </c>
      <c r="D934" s="3" t="str">
        <f t="shared" ref="D934:D948" si="293">IF(A934=A933,D933,"")</f>
        <v>Filippa Jorge</v>
      </c>
      <c r="E934" s="14" t="str">
        <f t="shared" si="275"/>
        <v>1406Filippa Jorge2</v>
      </c>
      <c r="I934" s="10" t="s">
        <v>1762</v>
      </c>
      <c r="J934" s="14" t="str">
        <f t="shared" si="289"/>
        <v>Service cambio de aceite y filtros. Recambio réten árbol de levas. Distribución con bomba y correa poly v.</v>
      </c>
      <c r="K934" s="3" t="s">
        <v>1511</v>
      </c>
      <c r="L934" s="3">
        <v>1</v>
      </c>
      <c r="M934" s="10" t="s">
        <v>1768</v>
      </c>
      <c r="N934" s="3" t="s">
        <v>1</v>
      </c>
      <c r="Q934" s="7">
        <v>0</v>
      </c>
      <c r="S934" s="8">
        <v>0</v>
      </c>
      <c r="T934" s="11">
        <v>4</v>
      </c>
      <c r="W934" s="76"/>
      <c r="X934" s="16">
        <f t="shared" si="288"/>
        <v>0</v>
      </c>
      <c r="AC934" s="18">
        <f t="shared" si="290"/>
        <v>0</v>
      </c>
      <c r="AD934" s="19">
        <f t="shared" si="276"/>
        <v>85000</v>
      </c>
      <c r="AE934" s="21">
        <f t="shared" si="281"/>
        <v>0</v>
      </c>
      <c r="AF934" s="20">
        <f t="shared" si="277"/>
        <v>0</v>
      </c>
      <c r="AG934" s="20">
        <f t="shared" si="278"/>
        <v>0</v>
      </c>
      <c r="AH934" s="20">
        <f t="shared" si="279"/>
        <v>0</v>
      </c>
      <c r="AI934" s="20"/>
      <c r="AJ934" s="20"/>
      <c r="AK934" s="20">
        <f t="shared" si="291"/>
        <v>0</v>
      </c>
      <c r="AL934" s="171"/>
    </row>
    <row r="935" spans="1:38" ht="15.75" customHeight="1" x14ac:dyDescent="0.25">
      <c r="A935" s="3">
        <v>1406</v>
      </c>
      <c r="B935" s="14">
        <f t="shared" si="280"/>
        <v>3</v>
      </c>
      <c r="C935" s="9">
        <f t="shared" si="292"/>
        <v>45191</v>
      </c>
      <c r="D935" s="3" t="str">
        <f t="shared" si="293"/>
        <v>Filippa Jorge</v>
      </c>
      <c r="E935" s="14" t="str">
        <f t="shared" si="275"/>
        <v>1406Filippa Jorge3</v>
      </c>
      <c r="I935" s="10" t="s">
        <v>1763</v>
      </c>
      <c r="J935" s="14" t="str">
        <f t="shared" si="289"/>
        <v>Service cambio de aceite y filtros. Recambio réten árbol de levas. Distribución con bomba y correa poly v. Recambio radiador y mangueras refrigeración. Limpieza de garganta y recambio de orring.</v>
      </c>
      <c r="L935" s="3">
        <v>1</v>
      </c>
      <c r="M935" s="10" t="s">
        <v>1769</v>
      </c>
      <c r="N935" s="3" t="s">
        <v>1</v>
      </c>
      <c r="Q935" s="7">
        <v>0</v>
      </c>
      <c r="S935" s="8">
        <v>0</v>
      </c>
      <c r="T935" s="11">
        <v>1</v>
      </c>
      <c r="W935" s="76"/>
      <c r="X935" s="16">
        <f t="shared" si="288"/>
        <v>0</v>
      </c>
      <c r="AC935" s="18">
        <f t="shared" si="290"/>
        <v>0</v>
      </c>
      <c r="AD935" s="19">
        <f t="shared" si="276"/>
        <v>85000</v>
      </c>
      <c r="AE935" s="21">
        <f t="shared" si="281"/>
        <v>0</v>
      </c>
      <c r="AF935" s="20">
        <f t="shared" si="277"/>
        <v>0</v>
      </c>
      <c r="AG935" s="20">
        <f t="shared" si="278"/>
        <v>0</v>
      </c>
      <c r="AH935" s="20">
        <f t="shared" si="279"/>
        <v>0</v>
      </c>
      <c r="AI935" s="20"/>
      <c r="AJ935" s="20"/>
      <c r="AK935" s="20">
        <f t="shared" si="291"/>
        <v>0</v>
      </c>
      <c r="AL935" s="171"/>
    </row>
    <row r="936" spans="1:38" ht="15.75" customHeight="1" x14ac:dyDescent="0.25">
      <c r="A936" s="3">
        <v>1406</v>
      </c>
      <c r="B936" s="14">
        <f t="shared" si="280"/>
        <v>4</v>
      </c>
      <c r="C936" s="9">
        <f t="shared" si="292"/>
        <v>45191</v>
      </c>
      <c r="D936" s="3" t="str">
        <f t="shared" si="293"/>
        <v>Filippa Jorge</v>
      </c>
      <c r="E936" s="14" t="str">
        <f t="shared" si="275"/>
        <v>1406Filippa Jorge4</v>
      </c>
      <c r="I936" s="10" t="s">
        <v>1764</v>
      </c>
      <c r="J936" s="14" t="str">
        <f t="shared" si="289"/>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v>
      </c>
      <c r="L936" s="3">
        <v>1</v>
      </c>
      <c r="M936" s="10" t="s">
        <v>736</v>
      </c>
      <c r="N936" s="3" t="s">
        <v>1</v>
      </c>
      <c r="Q936" s="7">
        <v>0</v>
      </c>
      <c r="S936" s="8">
        <v>0</v>
      </c>
      <c r="T936" s="11">
        <v>1</v>
      </c>
      <c r="W936" s="76"/>
      <c r="X936" s="16">
        <f t="shared" si="288"/>
        <v>0</v>
      </c>
      <c r="AC936" s="18">
        <f t="shared" si="290"/>
        <v>0</v>
      </c>
      <c r="AD936" s="19">
        <f t="shared" si="276"/>
        <v>85000</v>
      </c>
      <c r="AE936" s="21">
        <f t="shared" si="281"/>
        <v>0</v>
      </c>
      <c r="AF936" s="20">
        <f t="shared" si="277"/>
        <v>0</v>
      </c>
      <c r="AG936" s="20">
        <f t="shared" si="278"/>
        <v>0</v>
      </c>
      <c r="AH936" s="20">
        <f t="shared" si="279"/>
        <v>0</v>
      </c>
      <c r="AI936" s="20"/>
      <c r="AJ936" s="20"/>
      <c r="AK936" s="20">
        <f t="shared" si="291"/>
        <v>0</v>
      </c>
      <c r="AL936" s="171"/>
    </row>
    <row r="937" spans="1:38" ht="15.75" customHeight="1" x14ac:dyDescent="0.25">
      <c r="A937" s="3">
        <v>1406</v>
      </c>
      <c r="B937" s="14">
        <f t="shared" si="280"/>
        <v>5</v>
      </c>
      <c r="C937" s="9">
        <f t="shared" si="292"/>
        <v>45191</v>
      </c>
      <c r="D937" s="3" t="str">
        <f t="shared" si="293"/>
        <v>Filippa Jorge</v>
      </c>
      <c r="E937" s="14" t="str">
        <f t="shared" si="275"/>
        <v>1406Filippa Jorge5</v>
      </c>
      <c r="I937" s="10" t="s">
        <v>1765</v>
      </c>
      <c r="J937" s="14" t="str">
        <f t="shared" si="289"/>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v>
      </c>
      <c r="L937" s="3">
        <v>1</v>
      </c>
      <c r="M937" s="10" t="s">
        <v>694</v>
      </c>
      <c r="N937" s="3" t="s">
        <v>1</v>
      </c>
      <c r="Q937" s="7">
        <v>0</v>
      </c>
      <c r="S937" s="8">
        <v>0</v>
      </c>
      <c r="T937" s="11">
        <v>1</v>
      </c>
      <c r="W937" s="76"/>
      <c r="X937" s="16">
        <f t="shared" si="288"/>
        <v>0</v>
      </c>
      <c r="AC937" s="18">
        <f t="shared" si="290"/>
        <v>0</v>
      </c>
      <c r="AD937" s="19">
        <f t="shared" si="276"/>
        <v>85000</v>
      </c>
      <c r="AE937" s="21">
        <f t="shared" si="281"/>
        <v>0</v>
      </c>
      <c r="AF937" s="20">
        <f t="shared" si="277"/>
        <v>0</v>
      </c>
      <c r="AG937" s="20">
        <f t="shared" si="278"/>
        <v>0</v>
      </c>
      <c r="AH937" s="20">
        <f t="shared" si="279"/>
        <v>0</v>
      </c>
      <c r="AI937" s="20"/>
      <c r="AJ937" s="20"/>
      <c r="AK937" s="20">
        <f t="shared" si="291"/>
        <v>0</v>
      </c>
      <c r="AL937" s="171"/>
    </row>
    <row r="938" spans="1:38" ht="15.75" customHeight="1" x14ac:dyDescent="0.25">
      <c r="A938" s="3">
        <v>1406</v>
      </c>
      <c r="B938" s="14">
        <f t="shared" si="280"/>
        <v>6</v>
      </c>
      <c r="C938" s="9">
        <f t="shared" si="292"/>
        <v>45191</v>
      </c>
      <c r="D938" s="3" t="str">
        <f t="shared" si="293"/>
        <v>Filippa Jorge</v>
      </c>
      <c r="E938" s="14" t="str">
        <f t="shared" si="275"/>
        <v>1406Filippa Jorge6</v>
      </c>
      <c r="I938" s="10" t="s">
        <v>1766</v>
      </c>
      <c r="J938" s="14" t="str">
        <f t="shared" si="289"/>
        <v>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v>
      </c>
      <c r="L938" s="3">
        <v>1</v>
      </c>
      <c r="M938" s="10" t="s">
        <v>794</v>
      </c>
      <c r="N938" s="3" t="s">
        <v>1</v>
      </c>
      <c r="Q938" s="7">
        <v>0</v>
      </c>
      <c r="S938" s="8">
        <v>0</v>
      </c>
      <c r="T938" s="11">
        <v>1</v>
      </c>
      <c r="W938" s="76"/>
      <c r="X938" s="16">
        <f t="shared" si="288"/>
        <v>0</v>
      </c>
      <c r="AC938" s="18">
        <f t="shared" si="290"/>
        <v>0</v>
      </c>
      <c r="AD938" s="19">
        <f t="shared" si="276"/>
        <v>85000</v>
      </c>
      <c r="AE938" s="21">
        <f t="shared" si="281"/>
        <v>0</v>
      </c>
      <c r="AF938" s="20">
        <f t="shared" si="277"/>
        <v>0</v>
      </c>
      <c r="AG938" s="20">
        <f t="shared" si="278"/>
        <v>0</v>
      </c>
      <c r="AH938" s="20">
        <f t="shared" si="279"/>
        <v>0</v>
      </c>
      <c r="AI938" s="20"/>
      <c r="AJ938" s="20"/>
      <c r="AK938" s="20">
        <f t="shared" si="291"/>
        <v>0</v>
      </c>
      <c r="AL938" s="171"/>
    </row>
    <row r="939" spans="1:38" ht="15.75" customHeight="1" x14ac:dyDescent="0.25">
      <c r="A939" s="3">
        <v>1406</v>
      </c>
      <c r="B939" s="14">
        <f t="shared" si="280"/>
        <v>7</v>
      </c>
      <c r="C939" s="9">
        <f t="shared" si="292"/>
        <v>45191</v>
      </c>
      <c r="D939" s="3" t="str">
        <f t="shared" si="293"/>
        <v>Filippa Jorge</v>
      </c>
      <c r="E939" s="14" t="str">
        <f t="shared" si="275"/>
        <v>1406Filippa Jorge7</v>
      </c>
      <c r="J939" s="14" t="str">
        <f t="shared" si="289"/>
        <v xml:space="preserve">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v>
      </c>
      <c r="L939" s="3">
        <v>1</v>
      </c>
      <c r="M939" s="10" t="s">
        <v>1770</v>
      </c>
      <c r="N939" s="3" t="s">
        <v>1</v>
      </c>
      <c r="Q939" s="7">
        <v>0</v>
      </c>
      <c r="S939" s="8">
        <v>0</v>
      </c>
      <c r="T939" s="11">
        <v>1</v>
      </c>
      <c r="W939" s="76"/>
      <c r="X939" s="16">
        <f t="shared" si="288"/>
        <v>0</v>
      </c>
      <c r="AC939" s="18">
        <f t="shared" si="290"/>
        <v>0</v>
      </c>
      <c r="AD939" s="19">
        <f t="shared" si="276"/>
        <v>85000</v>
      </c>
      <c r="AE939" s="21">
        <f t="shared" si="281"/>
        <v>0</v>
      </c>
      <c r="AF939" s="20">
        <f t="shared" si="277"/>
        <v>0</v>
      </c>
      <c r="AG939" s="20">
        <f t="shared" si="278"/>
        <v>0</v>
      </c>
      <c r="AH939" s="20">
        <f t="shared" si="279"/>
        <v>0</v>
      </c>
      <c r="AI939" s="20"/>
      <c r="AJ939" s="20"/>
      <c r="AK939" s="20">
        <f t="shared" si="291"/>
        <v>0</v>
      </c>
      <c r="AL939" s="171"/>
    </row>
    <row r="940" spans="1:38" ht="15.75" customHeight="1" x14ac:dyDescent="0.25">
      <c r="A940" s="3">
        <v>1406</v>
      </c>
      <c r="B940" s="14">
        <f t="shared" si="280"/>
        <v>8</v>
      </c>
      <c r="C940" s="9">
        <f t="shared" si="292"/>
        <v>45191</v>
      </c>
      <c r="D940" s="3" t="str">
        <f t="shared" si="293"/>
        <v>Filippa Jorge</v>
      </c>
      <c r="E940" s="14" t="str">
        <f t="shared" si="275"/>
        <v>1406Filippa Jorge8</v>
      </c>
      <c r="J940" s="14" t="str">
        <f t="shared" si="289"/>
        <v xml:space="preserve">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v>
      </c>
      <c r="L940" s="3">
        <v>1</v>
      </c>
      <c r="M940" s="10" t="s">
        <v>1771</v>
      </c>
      <c r="N940" s="3" t="s">
        <v>1</v>
      </c>
      <c r="Q940" s="7">
        <v>0</v>
      </c>
      <c r="S940" s="8">
        <v>0</v>
      </c>
      <c r="T940" s="11">
        <v>1</v>
      </c>
      <c r="W940" s="76"/>
      <c r="X940" s="16">
        <f t="shared" si="288"/>
        <v>0</v>
      </c>
      <c r="AC940" s="18">
        <f t="shared" si="290"/>
        <v>0</v>
      </c>
      <c r="AD940" s="19">
        <f t="shared" si="276"/>
        <v>85000</v>
      </c>
      <c r="AE940" s="21">
        <f t="shared" si="281"/>
        <v>0</v>
      </c>
      <c r="AF940" s="20">
        <f t="shared" si="277"/>
        <v>0</v>
      </c>
      <c r="AG940" s="20">
        <f t="shared" si="278"/>
        <v>0</v>
      </c>
      <c r="AH940" s="20">
        <f t="shared" si="279"/>
        <v>0</v>
      </c>
      <c r="AI940" s="20"/>
      <c r="AJ940" s="20"/>
      <c r="AK940" s="20">
        <f t="shared" si="291"/>
        <v>0</v>
      </c>
      <c r="AL940" s="171"/>
    </row>
    <row r="941" spans="1:38" ht="15.75" customHeight="1" x14ac:dyDescent="0.25">
      <c r="A941" s="3">
        <v>1406</v>
      </c>
      <c r="B941" s="14">
        <f t="shared" si="280"/>
        <v>9</v>
      </c>
      <c r="C941" s="9">
        <f t="shared" si="292"/>
        <v>45191</v>
      </c>
      <c r="D941" s="3" t="str">
        <f t="shared" si="293"/>
        <v>Filippa Jorge</v>
      </c>
      <c r="E941" s="14" t="str">
        <f t="shared" si="275"/>
        <v>1406Filippa Jorge9</v>
      </c>
      <c r="J941" s="14" t="str">
        <f t="shared" si="289"/>
        <v xml:space="preserve">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v>
      </c>
      <c r="L941" s="3">
        <v>1</v>
      </c>
      <c r="M941" s="10" t="s">
        <v>1772</v>
      </c>
      <c r="N941" s="3" t="s">
        <v>101</v>
      </c>
      <c r="Q941" s="7">
        <f>+W941*0.8</f>
        <v>7360</v>
      </c>
      <c r="S941" s="8">
        <f>+(W941-Q941)/Q941</f>
        <v>0.25</v>
      </c>
      <c r="T941" s="11">
        <v>1</v>
      </c>
      <c r="W941" s="76">
        <v>9200</v>
      </c>
      <c r="X941" s="16">
        <f t="shared" si="288"/>
        <v>9200</v>
      </c>
      <c r="AC941" s="18">
        <f t="shared" si="290"/>
        <v>0</v>
      </c>
      <c r="AD941" s="19">
        <f t="shared" si="276"/>
        <v>85000</v>
      </c>
      <c r="AE941" s="21">
        <f t="shared" si="281"/>
        <v>7360</v>
      </c>
      <c r="AF941" s="20">
        <f t="shared" si="277"/>
        <v>0</v>
      </c>
      <c r="AG941" s="20">
        <f t="shared" si="278"/>
        <v>0</v>
      </c>
      <c r="AH941" s="20">
        <f t="shared" si="279"/>
        <v>0</v>
      </c>
      <c r="AI941" s="20"/>
      <c r="AJ941" s="20"/>
      <c r="AK941" s="20">
        <f t="shared" si="291"/>
        <v>0</v>
      </c>
      <c r="AL941" s="171"/>
    </row>
    <row r="942" spans="1:38" ht="15.75" customHeight="1" x14ac:dyDescent="0.25">
      <c r="A942" s="3">
        <v>1406</v>
      </c>
      <c r="B942" s="14">
        <f t="shared" si="280"/>
        <v>10</v>
      </c>
      <c r="C942" s="9">
        <f t="shared" si="292"/>
        <v>45191</v>
      </c>
      <c r="D942" s="3" t="str">
        <f t="shared" si="293"/>
        <v>Filippa Jorge</v>
      </c>
      <c r="E942" s="14" t="str">
        <f t="shared" si="275"/>
        <v>1406Filippa Jorge10</v>
      </c>
      <c r="J942" s="14" t="str">
        <f t="shared" si="289"/>
        <v xml:space="preserve">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v>
      </c>
      <c r="L942" s="3">
        <v>1</v>
      </c>
      <c r="M942" s="10" t="s">
        <v>1773</v>
      </c>
      <c r="N942" s="3" t="s">
        <v>771</v>
      </c>
      <c r="Q942" s="7">
        <f>+W942/(1+S942)</f>
        <v>0</v>
      </c>
      <c r="S942" s="8">
        <v>0.2</v>
      </c>
      <c r="T942" s="11">
        <v>1</v>
      </c>
      <c r="W942" s="76"/>
      <c r="X942" s="16">
        <f t="shared" si="288"/>
        <v>0</v>
      </c>
      <c r="AC942" s="18">
        <f t="shared" si="290"/>
        <v>0</v>
      </c>
      <c r="AD942" s="19">
        <f t="shared" si="276"/>
        <v>85000</v>
      </c>
      <c r="AE942" s="21">
        <f t="shared" si="281"/>
        <v>0</v>
      </c>
      <c r="AF942" s="20">
        <f t="shared" si="277"/>
        <v>0</v>
      </c>
      <c r="AG942" s="20">
        <f t="shared" si="278"/>
        <v>0</v>
      </c>
      <c r="AH942" s="20">
        <f t="shared" si="279"/>
        <v>0</v>
      </c>
      <c r="AI942" s="20"/>
      <c r="AJ942" s="20"/>
      <c r="AK942" s="20">
        <f t="shared" si="291"/>
        <v>0</v>
      </c>
      <c r="AL942" s="171"/>
    </row>
    <row r="943" spans="1:38" ht="15.75" customHeight="1" x14ac:dyDescent="0.25">
      <c r="A943" s="3">
        <v>1406</v>
      </c>
      <c r="B943" s="14">
        <f t="shared" si="280"/>
        <v>11</v>
      </c>
      <c r="C943" s="9">
        <f t="shared" si="292"/>
        <v>45191</v>
      </c>
      <c r="D943" s="3" t="str">
        <f t="shared" si="293"/>
        <v>Filippa Jorge</v>
      </c>
      <c r="E943" s="14" t="str">
        <f t="shared" si="275"/>
        <v>1406Filippa Jorge11</v>
      </c>
      <c r="J943" s="14" t="str">
        <f t="shared" si="289"/>
        <v xml:space="preserve">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v>
      </c>
      <c r="L943" s="3">
        <v>1</v>
      </c>
      <c r="M943" s="10" t="s">
        <v>1692</v>
      </c>
      <c r="N943" s="3" t="s">
        <v>101</v>
      </c>
      <c r="Q943" s="7">
        <f>+W943*0.8</f>
        <v>13120</v>
      </c>
      <c r="S943" s="8">
        <f>+(W943-Q943)/Q943</f>
        <v>0.25</v>
      </c>
      <c r="T943" s="11">
        <v>1</v>
      </c>
      <c r="W943" s="76">
        <v>16400</v>
      </c>
      <c r="X943" s="16">
        <f t="shared" si="288"/>
        <v>16400</v>
      </c>
      <c r="AC943" s="18">
        <f t="shared" si="290"/>
        <v>0</v>
      </c>
      <c r="AD943" s="19">
        <f t="shared" si="276"/>
        <v>85000</v>
      </c>
      <c r="AE943" s="21">
        <f t="shared" si="281"/>
        <v>13120</v>
      </c>
      <c r="AF943" s="20">
        <f t="shared" si="277"/>
        <v>0</v>
      </c>
      <c r="AG943" s="20">
        <f t="shared" si="278"/>
        <v>0</v>
      </c>
      <c r="AH943" s="20">
        <f t="shared" si="279"/>
        <v>0</v>
      </c>
      <c r="AI943" s="20"/>
      <c r="AJ943" s="20"/>
      <c r="AK943" s="20">
        <f t="shared" si="291"/>
        <v>0</v>
      </c>
      <c r="AL943" s="171"/>
    </row>
    <row r="944" spans="1:38" ht="15.75" customHeight="1" x14ac:dyDescent="0.25">
      <c r="A944" s="3">
        <v>1406</v>
      </c>
      <c r="B944" s="14">
        <f t="shared" si="280"/>
        <v>12</v>
      </c>
      <c r="C944" s="9">
        <f t="shared" si="292"/>
        <v>45191</v>
      </c>
      <c r="D944" s="3" t="str">
        <f t="shared" si="293"/>
        <v>Filippa Jorge</v>
      </c>
      <c r="E944" s="14" t="str">
        <f t="shared" si="275"/>
        <v>1406Filippa Jorge12</v>
      </c>
      <c r="J944" s="14" t="str">
        <f t="shared" si="289"/>
        <v xml:space="preserve">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v>
      </c>
      <c r="L944" s="3">
        <v>1</v>
      </c>
      <c r="M944" s="10" t="s">
        <v>1774</v>
      </c>
      <c r="N944" s="3" t="s">
        <v>101</v>
      </c>
      <c r="Q944" s="7">
        <f>+W944*0.8</f>
        <v>17520</v>
      </c>
      <c r="S944" s="8">
        <f>+(W944-Q944)/Q944</f>
        <v>0.25</v>
      </c>
      <c r="T944" s="11">
        <v>1</v>
      </c>
      <c r="W944" s="76">
        <v>21900</v>
      </c>
      <c r="X944" s="16">
        <f t="shared" si="288"/>
        <v>21900</v>
      </c>
      <c r="AC944" s="18">
        <f t="shared" si="290"/>
        <v>0</v>
      </c>
      <c r="AD944" s="19">
        <f t="shared" si="276"/>
        <v>85000</v>
      </c>
      <c r="AE944" s="21">
        <f t="shared" si="281"/>
        <v>17520</v>
      </c>
      <c r="AF944" s="20">
        <f t="shared" si="277"/>
        <v>0</v>
      </c>
      <c r="AG944" s="20">
        <f t="shared" si="278"/>
        <v>0</v>
      </c>
      <c r="AH944" s="20">
        <f t="shared" si="279"/>
        <v>0</v>
      </c>
      <c r="AI944" s="20"/>
      <c r="AJ944" s="20"/>
      <c r="AK944" s="20">
        <f t="shared" si="291"/>
        <v>0</v>
      </c>
      <c r="AL944" s="171"/>
    </row>
    <row r="945" spans="1:38" ht="15.75" customHeight="1" x14ac:dyDescent="0.25">
      <c r="A945" s="3">
        <v>1406</v>
      </c>
      <c r="B945" s="14">
        <f t="shared" si="280"/>
        <v>13</v>
      </c>
      <c r="C945" s="9">
        <f t="shared" si="292"/>
        <v>45191</v>
      </c>
      <c r="D945" s="3" t="str">
        <f t="shared" si="293"/>
        <v>Filippa Jorge</v>
      </c>
      <c r="E945" s="14" t="str">
        <f t="shared" si="275"/>
        <v>1406Filippa Jorge13</v>
      </c>
      <c r="J945" s="14" t="str">
        <f t="shared" si="289"/>
        <v xml:space="preserve">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v>
      </c>
      <c r="L945" s="3">
        <v>1</v>
      </c>
      <c r="M945" s="10" t="s">
        <v>1775</v>
      </c>
      <c r="N945" s="3" t="s">
        <v>101</v>
      </c>
      <c r="Q945" s="7">
        <f>+W945*0.8</f>
        <v>4640</v>
      </c>
      <c r="S945" s="8">
        <f>+(W945-Q945)/Q945</f>
        <v>0.25</v>
      </c>
      <c r="T945" s="11">
        <v>1</v>
      </c>
      <c r="W945" s="76">
        <v>5800</v>
      </c>
      <c r="X945" s="16">
        <f t="shared" si="288"/>
        <v>5800</v>
      </c>
      <c r="AC945" s="18">
        <f t="shared" si="290"/>
        <v>0</v>
      </c>
      <c r="AD945" s="19">
        <f t="shared" si="276"/>
        <v>85000</v>
      </c>
      <c r="AE945" s="21">
        <f t="shared" si="281"/>
        <v>4640</v>
      </c>
      <c r="AF945" s="20">
        <f t="shared" si="277"/>
        <v>0</v>
      </c>
      <c r="AG945" s="20">
        <f t="shared" si="278"/>
        <v>0</v>
      </c>
      <c r="AH945" s="20">
        <f t="shared" si="279"/>
        <v>0</v>
      </c>
      <c r="AI945" s="20"/>
      <c r="AJ945" s="20"/>
      <c r="AK945" s="20">
        <f t="shared" si="291"/>
        <v>0</v>
      </c>
      <c r="AL945" s="171"/>
    </row>
    <row r="946" spans="1:38" ht="15.75" customHeight="1" x14ac:dyDescent="0.25">
      <c r="A946" s="3">
        <v>1406</v>
      </c>
      <c r="B946" s="14">
        <f t="shared" si="280"/>
        <v>14</v>
      </c>
      <c r="C946" s="9">
        <f t="shared" si="292"/>
        <v>45191</v>
      </c>
      <c r="D946" s="3" t="str">
        <f t="shared" si="293"/>
        <v>Filippa Jorge</v>
      </c>
      <c r="E946" s="14" t="str">
        <f t="shared" si="275"/>
        <v>1406Filippa Jorge14</v>
      </c>
      <c r="J946" s="14" t="str">
        <f t="shared" si="289"/>
        <v xml:space="preserve">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v>
      </c>
      <c r="L946" s="3">
        <v>1</v>
      </c>
      <c r="M946" s="10" t="s">
        <v>1776</v>
      </c>
      <c r="N946" s="3" t="s">
        <v>108</v>
      </c>
      <c r="Q946" s="7">
        <f>+W946*0.9</f>
        <v>5400</v>
      </c>
      <c r="S946" s="8">
        <f>+(W946-Q946)/Q946</f>
        <v>0.1111111111111111</v>
      </c>
      <c r="T946" s="11">
        <v>1</v>
      </c>
      <c r="W946" s="76">
        <v>6000</v>
      </c>
      <c r="X946" s="16">
        <f t="shared" si="288"/>
        <v>6000</v>
      </c>
      <c r="AC946" s="18">
        <f t="shared" si="290"/>
        <v>0</v>
      </c>
      <c r="AD946" s="19">
        <f t="shared" si="276"/>
        <v>85000</v>
      </c>
      <c r="AE946" s="21">
        <f t="shared" si="281"/>
        <v>5400</v>
      </c>
      <c r="AF946" s="20">
        <f t="shared" si="277"/>
        <v>0</v>
      </c>
      <c r="AG946" s="20">
        <f t="shared" si="278"/>
        <v>0</v>
      </c>
      <c r="AH946" s="20">
        <f t="shared" si="279"/>
        <v>0</v>
      </c>
      <c r="AI946" s="20"/>
      <c r="AJ946" s="20"/>
      <c r="AK946" s="20">
        <f t="shared" si="291"/>
        <v>0</v>
      </c>
      <c r="AL946" s="171"/>
    </row>
    <row r="947" spans="1:38" ht="15.75" customHeight="1" x14ac:dyDescent="0.25">
      <c r="A947" s="3">
        <v>1406</v>
      </c>
      <c r="B947" s="14">
        <f t="shared" si="280"/>
        <v>15</v>
      </c>
      <c r="C947" s="9">
        <f t="shared" si="292"/>
        <v>45191</v>
      </c>
      <c r="D947" s="3" t="str">
        <f t="shared" si="293"/>
        <v>Filippa Jorge</v>
      </c>
      <c r="E947" s="14" t="str">
        <f t="shared" si="275"/>
        <v>1406Filippa Jorge15</v>
      </c>
      <c r="J947" s="14" t="str">
        <f t="shared" si="289"/>
        <v xml:space="preserve">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v>
      </c>
      <c r="L947" s="3">
        <v>1</v>
      </c>
      <c r="M947" s="10" t="s">
        <v>1722</v>
      </c>
      <c r="N947" s="3" t="s">
        <v>84</v>
      </c>
      <c r="Q947" s="7">
        <f>+W947/(1+S947)</f>
        <v>1250</v>
      </c>
      <c r="S947" s="8">
        <v>0.2</v>
      </c>
      <c r="T947" s="11">
        <v>1</v>
      </c>
      <c r="W947" s="76">
        <v>1500</v>
      </c>
      <c r="X947" s="16">
        <f t="shared" si="288"/>
        <v>1500</v>
      </c>
      <c r="AC947" s="18">
        <f t="shared" si="290"/>
        <v>0</v>
      </c>
      <c r="AD947" s="19">
        <f t="shared" si="276"/>
        <v>85000</v>
      </c>
      <c r="AE947" s="21">
        <f t="shared" si="281"/>
        <v>1250</v>
      </c>
      <c r="AF947" s="20">
        <f t="shared" si="277"/>
        <v>0</v>
      </c>
      <c r="AG947" s="20">
        <f t="shared" si="278"/>
        <v>0</v>
      </c>
      <c r="AH947" s="20">
        <f t="shared" si="279"/>
        <v>0</v>
      </c>
      <c r="AI947" s="20"/>
      <c r="AJ947" s="20"/>
      <c r="AK947" s="20">
        <f t="shared" si="291"/>
        <v>0</v>
      </c>
      <c r="AL947" s="171"/>
    </row>
    <row r="948" spans="1:38" ht="15.75" customHeight="1" x14ac:dyDescent="0.25">
      <c r="A948" s="3">
        <v>1406</v>
      </c>
      <c r="B948" s="14">
        <f t="shared" si="280"/>
        <v>16</v>
      </c>
      <c r="C948" s="9">
        <f t="shared" si="292"/>
        <v>45191</v>
      </c>
      <c r="D948" s="3" t="str">
        <f t="shared" si="293"/>
        <v>Filippa Jorge</v>
      </c>
      <c r="E948" s="14" t="str">
        <f t="shared" si="275"/>
        <v>1406Filippa Jorge16</v>
      </c>
      <c r="J948" s="14" t="str">
        <f t="shared" si="289"/>
        <v xml:space="preserve">Service cambio de aceite y filtros. Recambio réten árbol de levas. Distribución con bomba y correa poly v. Recambio radiador y mangueras refrigeración. Limpieza de garganta y recambio de orring. Recambio de líquido y purgado sistema refrigerante. Recambio junta de tapa de válvula de gaseo. Revisión y limpieza de bujías. Recambio fuelle homocinética lado acompañante y bolillero de rueda. Recambio bulbo de electro.          </v>
      </c>
      <c r="L948" s="3">
        <v>1</v>
      </c>
      <c r="M948" s="10" t="s">
        <v>1777</v>
      </c>
      <c r="N948" s="3" t="s">
        <v>84</v>
      </c>
      <c r="Q948" s="7">
        <f>+W948/(1+S948)</f>
        <v>833.33333333333337</v>
      </c>
      <c r="S948" s="8">
        <v>0.2</v>
      </c>
      <c r="T948" s="11">
        <v>2</v>
      </c>
      <c r="W948" s="76">
        <v>1000</v>
      </c>
      <c r="X948" s="16">
        <f t="shared" si="288"/>
        <v>2000</v>
      </c>
      <c r="AC948" s="18">
        <f t="shared" si="290"/>
        <v>0</v>
      </c>
      <c r="AD948" s="19">
        <f t="shared" si="276"/>
        <v>85000</v>
      </c>
      <c r="AE948" s="21">
        <f t="shared" si="281"/>
        <v>1666.6666666666667</v>
      </c>
      <c r="AF948" s="20">
        <f t="shared" si="277"/>
        <v>0</v>
      </c>
      <c r="AG948" s="20">
        <f t="shared" si="278"/>
        <v>0</v>
      </c>
      <c r="AH948" s="20">
        <f t="shared" si="279"/>
        <v>0</v>
      </c>
      <c r="AI948" s="20"/>
      <c r="AJ948" s="20"/>
      <c r="AK948" s="20">
        <f t="shared" si="291"/>
        <v>0</v>
      </c>
      <c r="AL948" s="171"/>
    </row>
    <row r="949" spans="1:38" ht="15.75" customHeight="1" x14ac:dyDescent="0.25">
      <c r="A949" s="3">
        <v>1407</v>
      </c>
      <c r="B949" s="14">
        <f t="shared" si="280"/>
        <v>1</v>
      </c>
      <c r="C949" s="9">
        <v>45191</v>
      </c>
      <c r="D949" s="3" t="s">
        <v>116</v>
      </c>
      <c r="E949" s="14" t="str">
        <f t="shared" si="275"/>
        <v>1407Transporte Palloni1</v>
      </c>
      <c r="F949" s="119" t="s">
        <v>1317</v>
      </c>
      <c r="G949" s="119" t="s">
        <v>1378</v>
      </c>
      <c r="H949" s="119">
        <v>58113</v>
      </c>
      <c r="I949" s="10" t="s">
        <v>1870</v>
      </c>
      <c r="J949" s="14" t="str">
        <f t="shared" si="289"/>
        <v>Sacar chapón bajo motor. Colocar buje nuevo en trasbazador selector de cambios en caja de velocidad. Armado total.</v>
      </c>
      <c r="K949" s="3" t="s">
        <v>1539</v>
      </c>
      <c r="L949" s="3">
        <v>1</v>
      </c>
      <c r="R949" s="7" t="s">
        <v>1479</v>
      </c>
      <c r="S949" s="8"/>
      <c r="W949" s="76"/>
      <c r="X949" s="16">
        <f t="shared" si="288"/>
        <v>0</v>
      </c>
      <c r="Y949" s="3">
        <v>1</v>
      </c>
      <c r="AB949" s="4">
        <v>8000</v>
      </c>
      <c r="AC949" s="18">
        <f t="shared" si="290"/>
        <v>8000</v>
      </c>
      <c r="AD949" s="19">
        <f t="shared" si="276"/>
        <v>8000</v>
      </c>
      <c r="AE949" s="21">
        <f t="shared" si="281"/>
        <v>0</v>
      </c>
      <c r="AF949" s="20">
        <f t="shared" si="277"/>
        <v>0</v>
      </c>
      <c r="AG949" s="20">
        <f t="shared" si="278"/>
        <v>0</v>
      </c>
      <c r="AH949" s="20">
        <f t="shared" si="279"/>
        <v>8000</v>
      </c>
      <c r="AI949" s="20"/>
      <c r="AJ949" s="20"/>
      <c r="AK949" s="20">
        <f t="shared" si="291"/>
        <v>8000</v>
      </c>
      <c r="AL949" s="171"/>
    </row>
    <row r="950" spans="1:38" ht="15.75" customHeight="1" x14ac:dyDescent="0.25">
      <c r="A950" s="3">
        <v>1407</v>
      </c>
      <c r="B950" s="14">
        <f t="shared" si="280"/>
        <v>2</v>
      </c>
      <c r="C950" s="9">
        <f>IF(A950=A949,C949,"")</f>
        <v>45191</v>
      </c>
      <c r="D950" s="3" t="str">
        <f>IF(A950=A949,D949,"")</f>
        <v>Transporte Palloni</v>
      </c>
      <c r="E950" s="14" t="str">
        <f t="shared" si="275"/>
        <v>1407Transporte Palloni2</v>
      </c>
      <c r="J950" s="14" t="str">
        <f t="shared" si="289"/>
        <v xml:space="preserve">Sacar chapón bajo motor. Colocar buje nuevo en trasbazador selector de cambios en caja de velocidad. Armado total. </v>
      </c>
      <c r="L950" s="3">
        <v>1</v>
      </c>
      <c r="S950" s="8"/>
      <c r="W950" s="76"/>
      <c r="X950" s="16">
        <f t="shared" si="288"/>
        <v>0</v>
      </c>
      <c r="AC950" s="18">
        <f t="shared" si="290"/>
        <v>0</v>
      </c>
      <c r="AD950" s="19">
        <f t="shared" si="276"/>
        <v>8000</v>
      </c>
      <c r="AE950" s="21">
        <f t="shared" si="281"/>
        <v>0</v>
      </c>
      <c r="AF950" s="20">
        <f t="shared" si="277"/>
        <v>0</v>
      </c>
      <c r="AG950" s="20">
        <f t="shared" si="278"/>
        <v>0</v>
      </c>
      <c r="AH950" s="20">
        <f t="shared" si="279"/>
        <v>0</v>
      </c>
      <c r="AI950" s="20"/>
      <c r="AJ950" s="20"/>
      <c r="AK950" s="20">
        <f t="shared" si="291"/>
        <v>0</v>
      </c>
      <c r="AL950" s="171"/>
    </row>
    <row r="951" spans="1:38" ht="15.75" customHeight="1" x14ac:dyDescent="0.25">
      <c r="A951" s="3">
        <v>1407</v>
      </c>
      <c r="B951" s="14">
        <f t="shared" si="280"/>
        <v>3</v>
      </c>
      <c r="C951" s="9">
        <f>IF(A951=A950,C950,"")</f>
        <v>45191</v>
      </c>
      <c r="D951" s="3" t="str">
        <f>IF(A951=A950,D950,"")</f>
        <v>Transporte Palloni</v>
      </c>
      <c r="E951" s="14" t="str">
        <f t="shared" si="275"/>
        <v>1407Transporte Palloni3</v>
      </c>
      <c r="J951" s="14" t="str">
        <f t="shared" si="289"/>
        <v xml:space="preserve">Sacar chapón bajo motor. Colocar buje nuevo en trasbazador selector de cambios en caja de velocidad. Armado total.  </v>
      </c>
      <c r="L951" s="3">
        <v>1</v>
      </c>
      <c r="S951" s="8"/>
      <c r="W951" s="76"/>
      <c r="X951" s="16">
        <f t="shared" si="288"/>
        <v>0</v>
      </c>
      <c r="AC951" s="18">
        <f t="shared" si="290"/>
        <v>0</v>
      </c>
      <c r="AD951" s="19">
        <f t="shared" si="276"/>
        <v>8000</v>
      </c>
      <c r="AE951" s="21">
        <f t="shared" si="281"/>
        <v>0</v>
      </c>
      <c r="AF951" s="20">
        <f t="shared" si="277"/>
        <v>0</v>
      </c>
      <c r="AG951" s="20">
        <f t="shared" si="278"/>
        <v>0</v>
      </c>
      <c r="AH951" s="20">
        <f t="shared" si="279"/>
        <v>0</v>
      </c>
      <c r="AI951" s="20"/>
      <c r="AJ951" s="20"/>
      <c r="AK951" s="20">
        <f t="shared" si="291"/>
        <v>0</v>
      </c>
      <c r="AL951" s="171"/>
    </row>
    <row r="952" spans="1:38" ht="15.75" customHeight="1" x14ac:dyDescent="0.25">
      <c r="A952" s="3">
        <v>1408</v>
      </c>
      <c r="B952" s="14">
        <f t="shared" si="280"/>
        <v>1</v>
      </c>
      <c r="C952" s="9">
        <v>45191</v>
      </c>
      <c r="D952" s="3" t="s">
        <v>2275</v>
      </c>
      <c r="E952" s="14" t="str">
        <f t="shared" si="275"/>
        <v>1408Giorgis Carlos1</v>
      </c>
      <c r="F952" s="119" t="s">
        <v>1778</v>
      </c>
      <c r="G952" s="119" t="s">
        <v>1187</v>
      </c>
      <c r="H952" s="119">
        <v>177547</v>
      </c>
      <c r="I952" s="10" t="s">
        <v>121</v>
      </c>
      <c r="J952" s="14" t="str">
        <f t="shared" si="289"/>
        <v>Service cambio de aceite y filtros.</v>
      </c>
      <c r="K952" s="3" t="s">
        <v>1512</v>
      </c>
      <c r="L952" s="3">
        <v>1</v>
      </c>
      <c r="M952" s="10" t="s">
        <v>222</v>
      </c>
      <c r="N952" s="3" t="s">
        <v>84</v>
      </c>
      <c r="Q952" s="7">
        <v>2780</v>
      </c>
      <c r="R952" s="7" t="s">
        <v>1478</v>
      </c>
      <c r="S952" s="8">
        <f>+(W952-Q952)/Q952</f>
        <v>1.4100719424460431</v>
      </c>
      <c r="T952" s="11">
        <v>7.5</v>
      </c>
      <c r="W952" s="76">
        <v>6700</v>
      </c>
      <c r="X952" s="16">
        <f t="shared" si="288"/>
        <v>50250</v>
      </c>
      <c r="Y952" s="3">
        <v>1</v>
      </c>
      <c r="AB952" s="4">
        <v>35000</v>
      </c>
      <c r="AC952" s="18">
        <f t="shared" si="290"/>
        <v>35000</v>
      </c>
      <c r="AD952" s="19">
        <f t="shared" si="276"/>
        <v>35000</v>
      </c>
      <c r="AE952" s="21">
        <f t="shared" si="281"/>
        <v>20850</v>
      </c>
      <c r="AF952" s="20">
        <f t="shared" si="277"/>
        <v>12599</v>
      </c>
      <c r="AG952" s="20">
        <f t="shared" si="278"/>
        <v>85250</v>
      </c>
      <c r="AH952" s="20">
        <f t="shared" si="279"/>
        <v>35000</v>
      </c>
      <c r="AI952" s="20"/>
      <c r="AJ952" s="20"/>
      <c r="AK952" s="20">
        <f t="shared" si="291"/>
        <v>120250</v>
      </c>
      <c r="AL952" s="171"/>
    </row>
    <row r="953" spans="1:38" ht="15.75" customHeight="1" x14ac:dyDescent="0.25">
      <c r="A953" s="3">
        <v>1408</v>
      </c>
      <c r="B953" s="14">
        <f t="shared" si="280"/>
        <v>2</v>
      </c>
      <c r="C953" s="9">
        <f>IF(A953=A952,C952,"")</f>
        <v>45191</v>
      </c>
      <c r="D953" s="3" t="str">
        <f>IF(A953=A952,D952,"")</f>
        <v>Giorgis Carlos</v>
      </c>
      <c r="E953" s="14" t="str">
        <f t="shared" si="275"/>
        <v>1408Giorgis Carlos2</v>
      </c>
      <c r="I953" s="10" t="s">
        <v>1745</v>
      </c>
      <c r="J953" s="14" t="str">
        <f t="shared" si="289"/>
        <v>Service cambio de aceite y filtros. Rotación. Control general del vehículo.</v>
      </c>
      <c r="L953" s="3">
        <v>1</v>
      </c>
      <c r="M953" s="10" t="s">
        <v>814</v>
      </c>
      <c r="N953" s="3" t="s">
        <v>84</v>
      </c>
      <c r="Q953" s="7">
        <v>9819</v>
      </c>
      <c r="S953" s="8">
        <f>+(W953-Q953)/Q953</f>
        <v>2.5645177716671759</v>
      </c>
      <c r="T953" s="11">
        <v>1</v>
      </c>
      <c r="W953" s="76">
        <v>35000</v>
      </c>
      <c r="X953" s="16">
        <f t="shared" si="288"/>
        <v>35000</v>
      </c>
      <c r="AC953" s="18">
        <f t="shared" si="290"/>
        <v>0</v>
      </c>
      <c r="AD953" s="19">
        <f t="shared" si="276"/>
        <v>35000</v>
      </c>
      <c r="AE953" s="21">
        <f t="shared" si="281"/>
        <v>9819</v>
      </c>
      <c r="AF953" s="20">
        <f t="shared" si="277"/>
        <v>0</v>
      </c>
      <c r="AG953" s="20">
        <f t="shared" si="278"/>
        <v>0</v>
      </c>
      <c r="AH953" s="20">
        <f t="shared" si="279"/>
        <v>0</v>
      </c>
      <c r="AI953" s="20"/>
      <c r="AJ953" s="20"/>
      <c r="AK953" s="20">
        <f t="shared" si="291"/>
        <v>0</v>
      </c>
      <c r="AL953" s="171"/>
    </row>
    <row r="954" spans="1:38" ht="15.75" customHeight="1" x14ac:dyDescent="0.25">
      <c r="A954" s="3">
        <v>1408</v>
      </c>
      <c r="B954" s="14">
        <f t="shared" si="280"/>
        <v>3</v>
      </c>
      <c r="C954" s="9">
        <f>IF(A954=A953,C953,"")</f>
        <v>45191</v>
      </c>
      <c r="D954" s="3" t="str">
        <f>IF(A954=A953,D953,"")</f>
        <v>Giorgis Carlos</v>
      </c>
      <c r="E954" s="14" t="str">
        <f t="shared" si="275"/>
        <v>1408Giorgis Carlos3</v>
      </c>
      <c r="I954" s="10" t="s">
        <v>1779</v>
      </c>
      <c r="J954" s="14" t="str">
        <f t="shared" si="289"/>
        <v>Service cambio de aceite y filtros. Rotación. Control general del vehículo. Control tren delantero, revisar aceite diferencial y caja de velocidad.</v>
      </c>
      <c r="L954" s="3">
        <v>1</v>
      </c>
      <c r="S954" s="8"/>
      <c r="W954" s="76"/>
      <c r="X954" s="16">
        <f t="shared" si="288"/>
        <v>0</v>
      </c>
      <c r="AC954" s="18">
        <f t="shared" si="290"/>
        <v>0</v>
      </c>
      <c r="AD954" s="19">
        <f t="shared" si="276"/>
        <v>35000</v>
      </c>
      <c r="AE954" s="21">
        <f t="shared" si="281"/>
        <v>0</v>
      </c>
      <c r="AF954" s="20">
        <f t="shared" si="277"/>
        <v>0</v>
      </c>
      <c r="AG954" s="20">
        <f t="shared" si="278"/>
        <v>0</v>
      </c>
      <c r="AH954" s="20">
        <f t="shared" si="279"/>
        <v>0</v>
      </c>
      <c r="AI954" s="20"/>
      <c r="AJ954" s="20"/>
      <c r="AK954" s="20">
        <f t="shared" si="291"/>
        <v>0</v>
      </c>
      <c r="AL954" s="171"/>
    </row>
    <row r="955" spans="1:38" ht="15.75" customHeight="1" x14ac:dyDescent="0.25">
      <c r="A955" s="3">
        <v>1408</v>
      </c>
      <c r="B955" s="14">
        <f t="shared" si="280"/>
        <v>4</v>
      </c>
      <c r="C955" s="9">
        <f>IF(A955=A954,C954,"")</f>
        <v>45191</v>
      </c>
      <c r="D955" s="3" t="str">
        <f>IF(A955=A954,D954,"")</f>
        <v>Giorgis Carlos</v>
      </c>
      <c r="E955" s="14" t="str">
        <f t="shared" si="275"/>
        <v>1408Giorgis Carlos4</v>
      </c>
      <c r="J955" s="14" t="str">
        <f t="shared" si="289"/>
        <v xml:space="preserve">Service cambio de aceite y filtros. Rotación. Control general del vehículo. Control tren delantero, revisar aceite diferencial y caja de velocidad. </v>
      </c>
      <c r="L955" s="3">
        <v>1</v>
      </c>
      <c r="S955" s="8"/>
      <c r="W955" s="76"/>
      <c r="X955" s="16">
        <f t="shared" si="288"/>
        <v>0</v>
      </c>
      <c r="AC955" s="18">
        <f t="shared" si="290"/>
        <v>0</v>
      </c>
      <c r="AD955" s="19">
        <f t="shared" si="276"/>
        <v>35000</v>
      </c>
      <c r="AE955" s="21">
        <f t="shared" si="281"/>
        <v>0</v>
      </c>
      <c r="AF955" s="20">
        <f t="shared" si="277"/>
        <v>0</v>
      </c>
      <c r="AG955" s="20">
        <f t="shared" si="278"/>
        <v>0</v>
      </c>
      <c r="AH955" s="20">
        <f t="shared" si="279"/>
        <v>0</v>
      </c>
      <c r="AI955" s="20"/>
      <c r="AJ955" s="20"/>
      <c r="AK955" s="20">
        <f t="shared" si="291"/>
        <v>0</v>
      </c>
      <c r="AL955" s="171"/>
    </row>
    <row r="956" spans="1:38" ht="15.75" customHeight="1" x14ac:dyDescent="0.25">
      <c r="A956" s="3">
        <v>1408</v>
      </c>
      <c r="B956" s="14">
        <f t="shared" si="280"/>
        <v>5</v>
      </c>
      <c r="C956" s="9">
        <f>IF(A956=A955,C955,"")</f>
        <v>45191</v>
      </c>
      <c r="D956" s="3" t="str">
        <f>IF(A956=A955,D955,"")</f>
        <v>Giorgis Carlos</v>
      </c>
      <c r="E956" s="14" t="str">
        <f t="shared" si="275"/>
        <v>1408Giorgis Carlos5</v>
      </c>
      <c r="J956" s="14" t="str">
        <f t="shared" si="289"/>
        <v xml:space="preserve">Service cambio de aceite y filtros. Rotación. Control general del vehículo. Control tren delantero, revisar aceite diferencial y caja de velocidad.  </v>
      </c>
      <c r="L956" s="3">
        <v>1</v>
      </c>
      <c r="S956" s="8"/>
      <c r="W956" s="76"/>
      <c r="X956" s="16">
        <f t="shared" si="288"/>
        <v>0</v>
      </c>
      <c r="AC956" s="18">
        <f t="shared" si="290"/>
        <v>0</v>
      </c>
      <c r="AD956" s="19">
        <f t="shared" si="276"/>
        <v>35000</v>
      </c>
      <c r="AE956" s="21">
        <f t="shared" si="281"/>
        <v>0</v>
      </c>
      <c r="AF956" s="20">
        <f t="shared" si="277"/>
        <v>0</v>
      </c>
      <c r="AG956" s="20">
        <f t="shared" si="278"/>
        <v>0</v>
      </c>
      <c r="AH956" s="20">
        <f t="shared" si="279"/>
        <v>0</v>
      </c>
      <c r="AI956" s="20"/>
      <c r="AJ956" s="20"/>
      <c r="AK956" s="20">
        <f t="shared" si="291"/>
        <v>0</v>
      </c>
      <c r="AL956" s="171"/>
    </row>
    <row r="957" spans="1:38" ht="15.75" customHeight="1" x14ac:dyDescent="0.25">
      <c r="A957" s="3">
        <v>1409</v>
      </c>
      <c r="B957" s="14">
        <f t="shared" si="280"/>
        <v>1</v>
      </c>
      <c r="C957" s="9">
        <v>45191</v>
      </c>
      <c r="D957" s="3" t="s">
        <v>508</v>
      </c>
      <c r="E957" s="14" t="str">
        <f t="shared" si="275"/>
        <v>1409Molinari Luis1</v>
      </c>
      <c r="F957" s="119" t="s">
        <v>1780</v>
      </c>
      <c r="G957" s="119" t="s">
        <v>1782</v>
      </c>
      <c r="H957" s="119">
        <v>413427</v>
      </c>
      <c r="I957" s="10" t="s">
        <v>1797</v>
      </c>
      <c r="J957" s="14" t="str">
        <f t="shared" si="289"/>
        <v>Auxilio. Sacar burro, mandar a reparar y volver a colocar.Reparación burro arranque.</v>
      </c>
      <c r="K957" s="3" t="s">
        <v>1511</v>
      </c>
      <c r="L957" s="3">
        <v>1</v>
      </c>
      <c r="M957" s="10" t="s">
        <v>1781</v>
      </c>
      <c r="N957" s="3" t="s">
        <v>1007</v>
      </c>
      <c r="Q957" s="7">
        <f>W957</f>
        <v>0</v>
      </c>
      <c r="R957" s="7" t="s">
        <v>1971</v>
      </c>
      <c r="S957" s="8">
        <v>0</v>
      </c>
      <c r="W957" s="94">
        <v>0</v>
      </c>
      <c r="X957" s="16">
        <f t="shared" si="288"/>
        <v>0</v>
      </c>
      <c r="Y957" s="3">
        <v>1</v>
      </c>
      <c r="AB957" s="4">
        <v>5500</v>
      </c>
      <c r="AC957" s="18">
        <f t="shared" si="290"/>
        <v>5500</v>
      </c>
      <c r="AD957" s="19">
        <f t="shared" si="276"/>
        <v>5500</v>
      </c>
      <c r="AE957" s="21">
        <f t="shared" si="281"/>
        <v>0</v>
      </c>
      <c r="AF957" s="20">
        <f t="shared" si="277"/>
        <v>0</v>
      </c>
      <c r="AG957" s="20">
        <f t="shared" si="278"/>
        <v>0</v>
      </c>
      <c r="AH957" s="20">
        <f t="shared" si="279"/>
        <v>5500</v>
      </c>
      <c r="AI957" s="20"/>
      <c r="AJ957" s="20"/>
      <c r="AK957" s="20">
        <f t="shared" si="291"/>
        <v>5500</v>
      </c>
      <c r="AL957" s="171"/>
    </row>
    <row r="958" spans="1:38" ht="15.75" customHeight="1" x14ac:dyDescent="0.25">
      <c r="A958" s="3">
        <v>1409</v>
      </c>
      <c r="B958" s="14">
        <f t="shared" si="280"/>
        <v>2</v>
      </c>
      <c r="C958" s="9">
        <f>IF(A958=A957,C957,"")</f>
        <v>45191</v>
      </c>
      <c r="D958" s="3" t="str">
        <f>IF(A958=A957,D957,"")</f>
        <v>Molinari Luis</v>
      </c>
      <c r="E958" s="14" t="str">
        <f t="shared" ref="E958:E1021" si="294">CONCATENATE(A958,D958,B958)</f>
        <v>1409Molinari Luis2</v>
      </c>
      <c r="J958" s="14" t="str">
        <f t="shared" si="289"/>
        <v xml:space="preserve">Auxilio. Sacar burro, mandar a reparar y volver a colocar.Reparación burro arranque. </v>
      </c>
      <c r="L958" s="3">
        <v>1</v>
      </c>
      <c r="S958" s="8"/>
      <c r="W958" s="76"/>
      <c r="X958" s="16">
        <f t="shared" si="288"/>
        <v>0</v>
      </c>
      <c r="AC958" s="18">
        <f t="shared" si="290"/>
        <v>0</v>
      </c>
      <c r="AD958" s="19">
        <f t="shared" si="276"/>
        <v>5500</v>
      </c>
      <c r="AE958" s="21">
        <f t="shared" si="281"/>
        <v>0</v>
      </c>
      <c r="AF958" s="20">
        <f t="shared" si="277"/>
        <v>0</v>
      </c>
      <c r="AG958" s="20">
        <f t="shared" si="278"/>
        <v>0</v>
      </c>
      <c r="AH958" s="20">
        <f t="shared" si="279"/>
        <v>0</v>
      </c>
      <c r="AI958" s="20"/>
      <c r="AJ958" s="20"/>
      <c r="AK958" s="20">
        <f t="shared" si="291"/>
        <v>0</v>
      </c>
      <c r="AL958" s="171"/>
    </row>
    <row r="959" spans="1:38" ht="15.75" customHeight="1" x14ac:dyDescent="0.25">
      <c r="A959" s="3">
        <v>1410</v>
      </c>
      <c r="B959" s="14">
        <f t="shared" si="280"/>
        <v>1</v>
      </c>
      <c r="C959" s="9">
        <v>45191</v>
      </c>
      <c r="D959" s="3" t="s">
        <v>595</v>
      </c>
      <c r="E959" s="14" t="str">
        <f t="shared" si="294"/>
        <v>1410Revol Juan1</v>
      </c>
      <c r="I959" s="10" t="s">
        <v>1784</v>
      </c>
      <c r="J959" s="14" t="str">
        <f t="shared" si="289"/>
        <v>Scanear vehículo y cambiar bobina.</v>
      </c>
      <c r="K959" s="3" t="s">
        <v>1539</v>
      </c>
      <c r="L959" s="3">
        <v>1</v>
      </c>
      <c r="M959" s="10" t="s">
        <v>1783</v>
      </c>
      <c r="N959" s="3" t="s">
        <v>101</v>
      </c>
      <c r="Q959" s="7">
        <f>+W959*0.8</f>
        <v>30240</v>
      </c>
      <c r="R959" s="7" t="s">
        <v>1971</v>
      </c>
      <c r="S959" s="8">
        <f t="shared" ref="S959:S964" si="295">+(W959-Q959)/Q959</f>
        <v>0.25</v>
      </c>
      <c r="T959" s="11">
        <v>1</v>
      </c>
      <c r="W959" s="76">
        <v>37800</v>
      </c>
      <c r="X959" s="16">
        <f t="shared" si="288"/>
        <v>37800</v>
      </c>
      <c r="Y959" s="3">
        <v>1</v>
      </c>
      <c r="AB959" s="4">
        <v>3500</v>
      </c>
      <c r="AC959" s="18">
        <f t="shared" si="290"/>
        <v>3500</v>
      </c>
      <c r="AD959" s="19">
        <f t="shared" ref="AD959:AD1022" si="296">IF(A959=A958,AD958+AC959,AC959)</f>
        <v>3500</v>
      </c>
      <c r="AE959" s="21">
        <f t="shared" si="281"/>
        <v>30240</v>
      </c>
      <c r="AF959" s="20">
        <f t="shared" ref="AF959:AF1022" si="297">IF(A959=A958,0,(SUMIF($A$3:$A$999956,A959,$Q$3:$Q$999956)))+IF(A959=A958,0,(SUMIF($A$3:$A$999956,A959,$R$3:$R$999956)))</f>
        <v>30240</v>
      </c>
      <c r="AG959" s="20">
        <f t="shared" ref="AG959:AG1022" si="298">IF(A959=A958,0,(SUMIF($A$3:$A$999956,A959,($X$3:$X$999956))))</f>
        <v>37800</v>
      </c>
      <c r="AH959" s="20">
        <f t="shared" ref="AH959:AH1022" si="299">IF(A959=A958,0,(SUMIF($A$3:$A$999956,A959,($AC$3:$AC$999956))))</f>
        <v>3500</v>
      </c>
      <c r="AI959" s="20"/>
      <c r="AJ959" s="20"/>
      <c r="AK959" s="20">
        <f t="shared" si="291"/>
        <v>41300</v>
      </c>
      <c r="AL959" s="171"/>
    </row>
    <row r="960" spans="1:38" ht="15.75" customHeight="1" x14ac:dyDescent="0.25">
      <c r="A960" s="3">
        <v>1411</v>
      </c>
      <c r="B960" s="14">
        <f t="shared" si="280"/>
        <v>1</v>
      </c>
      <c r="C960" s="9">
        <v>45194</v>
      </c>
      <c r="D960" s="3" t="s">
        <v>1786</v>
      </c>
      <c r="E960" s="14" t="str">
        <f t="shared" si="294"/>
        <v>1411Issetta Marcos1</v>
      </c>
      <c r="F960" s="119" t="s">
        <v>1787</v>
      </c>
      <c r="G960" s="119" t="s">
        <v>1790</v>
      </c>
      <c r="H960" s="119">
        <v>32110</v>
      </c>
      <c r="I960" s="10" t="s">
        <v>121</v>
      </c>
      <c r="J960" s="14" t="str">
        <f t="shared" si="289"/>
        <v>Service cambio de aceite y filtros.</v>
      </c>
      <c r="K960" s="3" t="s">
        <v>1539</v>
      </c>
      <c r="L960" s="3">
        <v>1</v>
      </c>
      <c r="M960" s="10" t="s">
        <v>792</v>
      </c>
      <c r="N960" s="3" t="s">
        <v>84</v>
      </c>
      <c r="Q960" s="7">
        <v>1315.8</v>
      </c>
      <c r="R960" s="7" t="s">
        <v>1478</v>
      </c>
      <c r="S960" s="8">
        <f t="shared" si="295"/>
        <v>0.89998480012159909</v>
      </c>
      <c r="T960" s="11">
        <v>4</v>
      </c>
      <c r="W960" s="76">
        <v>2500</v>
      </c>
      <c r="X960" s="16">
        <f t="shared" si="288"/>
        <v>10000</v>
      </c>
      <c r="Y960" s="3">
        <v>1</v>
      </c>
      <c r="AB960" s="4">
        <v>30500</v>
      </c>
      <c r="AC960" s="18">
        <f t="shared" si="290"/>
        <v>30500</v>
      </c>
      <c r="AD960" s="19">
        <f t="shared" si="296"/>
        <v>30500</v>
      </c>
      <c r="AE960" s="21">
        <f t="shared" si="281"/>
        <v>5263.2</v>
      </c>
      <c r="AF960" s="20">
        <f t="shared" si="297"/>
        <v>8707.7999999999993</v>
      </c>
      <c r="AG960" s="20">
        <f t="shared" si="298"/>
        <v>28200</v>
      </c>
      <c r="AH960" s="20">
        <f t="shared" si="299"/>
        <v>30500</v>
      </c>
      <c r="AI960" s="20"/>
      <c r="AJ960" s="20"/>
      <c r="AK960" s="20">
        <f t="shared" si="291"/>
        <v>58700</v>
      </c>
      <c r="AL960" s="171"/>
    </row>
    <row r="961" spans="1:38" ht="15.75" customHeight="1" x14ac:dyDescent="0.25">
      <c r="A961" s="3">
        <v>1411</v>
      </c>
      <c r="B961" s="14">
        <f t="shared" si="280"/>
        <v>2</v>
      </c>
      <c r="C961" s="9">
        <f>IF(A961=A960,C960,"")</f>
        <v>45194</v>
      </c>
      <c r="D961" s="3" t="str">
        <f>IF(A961=A960,D960,"")</f>
        <v>Issetta Marcos</v>
      </c>
      <c r="E961" s="14" t="str">
        <f t="shared" si="294"/>
        <v>1411Issetta Marcos2</v>
      </c>
      <c r="I961" s="10" t="s">
        <v>1788</v>
      </c>
      <c r="J961" s="14" t="str">
        <f t="shared" si="289"/>
        <v>Service cambio de aceite y filtros. Control del vehículo. Controlar correa de distribución.</v>
      </c>
      <c r="L961" s="3">
        <v>1</v>
      </c>
      <c r="M961" s="10" t="s">
        <v>21</v>
      </c>
      <c r="N961" s="3" t="s">
        <v>84</v>
      </c>
      <c r="Q961" s="7">
        <v>2016</v>
      </c>
      <c r="S961" s="8">
        <f t="shared" si="295"/>
        <v>2.373015873015873</v>
      </c>
      <c r="T961" s="11">
        <v>1</v>
      </c>
      <c r="W961" s="76">
        <v>6800</v>
      </c>
      <c r="X961" s="16">
        <f t="shared" si="288"/>
        <v>6800</v>
      </c>
      <c r="AC961" s="18">
        <f t="shared" si="290"/>
        <v>0</v>
      </c>
      <c r="AD961" s="19">
        <f t="shared" si="296"/>
        <v>30500</v>
      </c>
      <c r="AE961" s="21">
        <f t="shared" si="281"/>
        <v>2016</v>
      </c>
      <c r="AF961" s="20">
        <f t="shared" si="297"/>
        <v>0</v>
      </c>
      <c r="AG961" s="20">
        <f t="shared" si="298"/>
        <v>0</v>
      </c>
      <c r="AH961" s="20">
        <f t="shared" si="299"/>
        <v>0</v>
      </c>
      <c r="AI961" s="20"/>
      <c r="AJ961" s="20"/>
      <c r="AK961" s="20">
        <f t="shared" si="291"/>
        <v>0</v>
      </c>
      <c r="AL961" s="171"/>
    </row>
    <row r="962" spans="1:38" ht="15.75" customHeight="1" x14ac:dyDescent="0.25">
      <c r="A962" s="3">
        <v>1411</v>
      </c>
      <c r="B962" s="14">
        <f t="shared" si="280"/>
        <v>3</v>
      </c>
      <c r="C962" s="9">
        <f>IF(A962=A961,C961,"")</f>
        <v>45194</v>
      </c>
      <c r="D962" s="3" t="str">
        <f>IF(A962=A961,D961,"")</f>
        <v>Issetta Marcos</v>
      </c>
      <c r="E962" s="14" t="str">
        <f t="shared" si="294"/>
        <v>1411Issetta Marcos3</v>
      </c>
      <c r="I962" s="10" t="s">
        <v>1789</v>
      </c>
      <c r="J962" s="14" t="str">
        <f t="shared" si="289"/>
        <v>Service cambio de aceite y filtros. Control del vehículo. Controlar correa de distribución. (cambiar a los 40000km) Medir alineación del tren delantero.</v>
      </c>
      <c r="L962" s="3">
        <v>1</v>
      </c>
      <c r="M962" s="10" t="s">
        <v>19</v>
      </c>
      <c r="N962" s="3" t="s">
        <v>84</v>
      </c>
      <c r="Q962" s="7">
        <v>2688</v>
      </c>
      <c r="S962" s="8">
        <f t="shared" si="295"/>
        <v>0.3392857142857143</v>
      </c>
      <c r="T962" s="11">
        <v>1</v>
      </c>
      <c r="W962" s="76">
        <v>3600</v>
      </c>
      <c r="X962" s="16">
        <f t="shared" si="288"/>
        <v>3600</v>
      </c>
      <c r="AC962" s="18">
        <f t="shared" si="290"/>
        <v>0</v>
      </c>
      <c r="AD962" s="19">
        <f t="shared" si="296"/>
        <v>30500</v>
      </c>
      <c r="AE962" s="21">
        <f t="shared" si="281"/>
        <v>2688</v>
      </c>
      <c r="AF962" s="20">
        <f t="shared" si="297"/>
        <v>0</v>
      </c>
      <c r="AG962" s="20">
        <f t="shared" si="298"/>
        <v>0</v>
      </c>
      <c r="AH962" s="20">
        <f t="shared" si="299"/>
        <v>0</v>
      </c>
      <c r="AI962" s="20"/>
      <c r="AJ962" s="20"/>
      <c r="AK962" s="20">
        <f t="shared" si="291"/>
        <v>0</v>
      </c>
      <c r="AL962" s="171"/>
    </row>
    <row r="963" spans="1:38" ht="15.75" customHeight="1" x14ac:dyDescent="0.25">
      <c r="A963" s="3">
        <v>1411</v>
      </c>
      <c r="B963" s="14">
        <f t="shared" si="280"/>
        <v>4</v>
      </c>
      <c r="C963" s="9">
        <f>IF(A963=A962,C962,"")</f>
        <v>45194</v>
      </c>
      <c r="D963" s="3" t="str">
        <f>IF(A963=A962,D962,"")</f>
        <v>Issetta Marcos</v>
      </c>
      <c r="E963" s="14" t="str">
        <f t="shared" si="294"/>
        <v>1411Issetta Marcos4</v>
      </c>
      <c r="J963" s="14" t="str">
        <f t="shared" si="289"/>
        <v xml:space="preserve">Service cambio de aceite y filtros. Control del vehículo. Controlar correa de distribución. (cambiar a los 40000km) Medir alineación del tren delantero. </v>
      </c>
      <c r="L963" s="3">
        <v>1</v>
      </c>
      <c r="M963" s="10" t="s">
        <v>684</v>
      </c>
      <c r="N963" s="3" t="s">
        <v>84</v>
      </c>
      <c r="Q963" s="7">
        <v>2688</v>
      </c>
      <c r="S963" s="8">
        <f t="shared" si="295"/>
        <v>1.9017857142857142</v>
      </c>
      <c r="T963" s="11">
        <v>1</v>
      </c>
      <c r="W963" s="76">
        <v>7800</v>
      </c>
      <c r="X963" s="16">
        <f t="shared" si="288"/>
        <v>7800</v>
      </c>
      <c r="AC963" s="18">
        <f t="shared" si="290"/>
        <v>0</v>
      </c>
      <c r="AD963" s="19">
        <f t="shared" si="296"/>
        <v>30500</v>
      </c>
      <c r="AE963" s="21">
        <f t="shared" si="281"/>
        <v>2688</v>
      </c>
      <c r="AF963" s="20">
        <f t="shared" si="297"/>
        <v>0</v>
      </c>
      <c r="AG963" s="20">
        <f t="shared" si="298"/>
        <v>0</v>
      </c>
      <c r="AH963" s="20">
        <f t="shared" si="299"/>
        <v>0</v>
      </c>
      <c r="AI963" s="20"/>
      <c r="AJ963" s="20"/>
      <c r="AK963" s="20">
        <f t="shared" si="291"/>
        <v>0</v>
      </c>
      <c r="AL963" s="171"/>
    </row>
    <row r="964" spans="1:38" ht="15.75" customHeight="1" x14ac:dyDescent="0.25">
      <c r="A964" s="3">
        <v>1412</v>
      </c>
      <c r="B964" s="14">
        <f t="shared" ref="B964:B1027" si="300">IF(A964=A963,B963+1,1)</f>
        <v>1</v>
      </c>
      <c r="C964" s="9">
        <v>45194</v>
      </c>
      <c r="D964" s="3" t="s">
        <v>507</v>
      </c>
      <c r="E964" s="14" t="str">
        <f t="shared" si="294"/>
        <v>1412Moretti Renato1</v>
      </c>
      <c r="G964" s="119" t="s">
        <v>1103</v>
      </c>
      <c r="I964" s="10" t="s">
        <v>1791</v>
      </c>
      <c r="J964" s="14" t="str">
        <f t="shared" si="289"/>
        <v>Control freno delantero, cambiar pastillas de freno delantera.</v>
      </c>
      <c r="K964" s="3" t="s">
        <v>1539</v>
      </c>
      <c r="L964" s="3">
        <v>1</v>
      </c>
      <c r="M964" s="10" t="s">
        <v>1793</v>
      </c>
      <c r="N964" s="3" t="s">
        <v>101</v>
      </c>
      <c r="Q964" s="7">
        <f>+W964*0.8</f>
        <v>24480</v>
      </c>
      <c r="R964" s="7" t="s">
        <v>1479</v>
      </c>
      <c r="S964" s="8">
        <f t="shared" si="295"/>
        <v>0.25</v>
      </c>
      <c r="T964" s="11">
        <v>1</v>
      </c>
      <c r="W964" s="76">
        <v>30600</v>
      </c>
      <c r="X964" s="16">
        <f t="shared" si="288"/>
        <v>30600</v>
      </c>
      <c r="Y964" s="3">
        <v>1</v>
      </c>
      <c r="AB964" s="4">
        <v>7500</v>
      </c>
      <c r="AC964" s="18">
        <f t="shared" si="290"/>
        <v>7500</v>
      </c>
      <c r="AD964" s="19">
        <f t="shared" si="296"/>
        <v>7500</v>
      </c>
      <c r="AE964" s="21">
        <f t="shared" ref="AE964:AE1027" si="301">+(Q964)*T964</f>
        <v>24480</v>
      </c>
      <c r="AF964" s="20">
        <f t="shared" si="297"/>
        <v>24480</v>
      </c>
      <c r="AG964" s="20">
        <f t="shared" si="298"/>
        <v>30600</v>
      </c>
      <c r="AH964" s="20">
        <f t="shared" si="299"/>
        <v>7500</v>
      </c>
      <c r="AI964" s="20"/>
      <c r="AJ964" s="20"/>
      <c r="AK964" s="20">
        <f t="shared" si="291"/>
        <v>38100</v>
      </c>
      <c r="AL964" s="171"/>
    </row>
    <row r="965" spans="1:38" ht="15.75" customHeight="1" x14ac:dyDescent="0.25">
      <c r="A965" s="3">
        <v>1412</v>
      </c>
      <c r="B965" s="14">
        <f t="shared" si="300"/>
        <v>2</v>
      </c>
      <c r="C965" s="9">
        <f>IF(A965=A964,C964,"")</f>
        <v>45194</v>
      </c>
      <c r="D965" s="3" t="str">
        <f>IF(A965=A964,D964,"")</f>
        <v>Moretti Renato</v>
      </c>
      <c r="E965" s="14" t="str">
        <f t="shared" si="294"/>
        <v>1412Moretti Renato2</v>
      </c>
      <c r="I965" s="10" t="s">
        <v>1792</v>
      </c>
      <c r="J965" s="14" t="str">
        <f t="shared" si="289"/>
        <v>Control freno delantero, cambiar pastillas de freno delantera. Lubricar pernos, corredera de caliper de frenos.</v>
      </c>
      <c r="L965" s="3">
        <v>1</v>
      </c>
      <c r="S965" s="8"/>
      <c r="W965" s="76"/>
      <c r="X965" s="16">
        <f t="shared" si="288"/>
        <v>0</v>
      </c>
      <c r="AC965" s="18">
        <f t="shared" si="290"/>
        <v>0</v>
      </c>
      <c r="AD965" s="19">
        <f t="shared" si="296"/>
        <v>7500</v>
      </c>
      <c r="AE965" s="21">
        <f t="shared" si="301"/>
        <v>0</v>
      </c>
      <c r="AF965" s="20">
        <f t="shared" si="297"/>
        <v>0</v>
      </c>
      <c r="AG965" s="20">
        <f t="shared" si="298"/>
        <v>0</v>
      </c>
      <c r="AH965" s="20">
        <f t="shared" si="299"/>
        <v>0</v>
      </c>
      <c r="AI965" s="20"/>
      <c r="AJ965" s="20"/>
      <c r="AK965" s="20">
        <f t="shared" si="291"/>
        <v>0</v>
      </c>
      <c r="AL965" s="171"/>
    </row>
    <row r="966" spans="1:38" ht="15.75" customHeight="1" x14ac:dyDescent="0.25">
      <c r="A966" s="3">
        <v>1412</v>
      </c>
      <c r="B966" s="14">
        <f t="shared" si="300"/>
        <v>3</v>
      </c>
      <c r="C966" s="9">
        <f>IF(A966=A965,C965,"")</f>
        <v>45194</v>
      </c>
      <c r="D966" s="3" t="str">
        <f>IF(A966=A965,D965,"")</f>
        <v>Moretti Renato</v>
      </c>
      <c r="E966" s="14" t="str">
        <f t="shared" si="294"/>
        <v>1412Moretti Renato3</v>
      </c>
      <c r="J966" s="14" t="str">
        <f t="shared" si="289"/>
        <v xml:space="preserve">Control freno delantero, cambiar pastillas de freno delantera. Lubricar pernos, corredera de caliper de frenos. </v>
      </c>
      <c r="L966" s="3">
        <v>1</v>
      </c>
      <c r="S966" s="8"/>
      <c r="W966" s="76"/>
      <c r="X966" s="16">
        <f t="shared" si="288"/>
        <v>0</v>
      </c>
      <c r="AC966" s="18">
        <f t="shared" si="290"/>
        <v>0</v>
      </c>
      <c r="AD966" s="19">
        <f t="shared" si="296"/>
        <v>7500</v>
      </c>
      <c r="AE966" s="21">
        <f t="shared" si="301"/>
        <v>0</v>
      </c>
      <c r="AF966" s="20">
        <f t="shared" si="297"/>
        <v>0</v>
      </c>
      <c r="AG966" s="20">
        <f t="shared" si="298"/>
        <v>0</v>
      </c>
      <c r="AH966" s="20">
        <f t="shared" si="299"/>
        <v>0</v>
      </c>
      <c r="AI966" s="20"/>
      <c r="AJ966" s="20"/>
      <c r="AK966" s="20">
        <f t="shared" si="291"/>
        <v>0</v>
      </c>
      <c r="AL966" s="171"/>
    </row>
    <row r="967" spans="1:38" ht="15.75" customHeight="1" x14ac:dyDescent="0.25">
      <c r="A967" s="3">
        <v>1413</v>
      </c>
      <c r="B967" s="14">
        <f t="shared" si="300"/>
        <v>1</v>
      </c>
      <c r="C967" s="9">
        <v>45194</v>
      </c>
      <c r="D967" s="3" t="s">
        <v>600</v>
      </c>
      <c r="E967" s="14" t="str">
        <f t="shared" si="294"/>
        <v>1413Salgado Victor1</v>
      </c>
      <c r="F967" s="119" t="s">
        <v>1794</v>
      </c>
      <c r="G967" s="119" t="s">
        <v>1318</v>
      </c>
      <c r="H967" s="119">
        <v>135616</v>
      </c>
      <c r="I967" s="10" t="s">
        <v>1795</v>
      </c>
      <c r="J967" s="14" t="str">
        <f t="shared" si="289"/>
        <v>Cambiar apoyo interior de resorte de ambos amortiguadores delanteros.</v>
      </c>
      <c r="K967" s="3" t="s">
        <v>1512</v>
      </c>
      <c r="L967" s="3">
        <v>1</v>
      </c>
      <c r="M967" s="10" t="s">
        <v>1796</v>
      </c>
      <c r="N967" s="3" t="s">
        <v>101</v>
      </c>
      <c r="Q967" s="7">
        <f>+W967*0.8</f>
        <v>8800</v>
      </c>
      <c r="R967" s="7" t="s">
        <v>1971</v>
      </c>
      <c r="S967" s="8">
        <f>+(W967-Q967)/Q967</f>
        <v>0.25</v>
      </c>
      <c r="T967" s="11">
        <v>2</v>
      </c>
      <c r="W967" s="76">
        <v>11000</v>
      </c>
      <c r="X967" s="16">
        <f t="shared" si="288"/>
        <v>22000</v>
      </c>
      <c r="Y967" s="3">
        <v>1</v>
      </c>
      <c r="AB967" s="4">
        <v>12000</v>
      </c>
      <c r="AC967" s="18">
        <f t="shared" si="290"/>
        <v>12000</v>
      </c>
      <c r="AD967" s="19">
        <f t="shared" si="296"/>
        <v>12000</v>
      </c>
      <c r="AE967" s="21">
        <f t="shared" si="301"/>
        <v>17600</v>
      </c>
      <c r="AF967" s="20">
        <f t="shared" si="297"/>
        <v>8800</v>
      </c>
      <c r="AG967" s="20">
        <f t="shared" si="298"/>
        <v>22000</v>
      </c>
      <c r="AH967" s="20">
        <f t="shared" si="299"/>
        <v>12000</v>
      </c>
      <c r="AI967" s="20"/>
      <c r="AJ967" s="20"/>
      <c r="AK967" s="20">
        <f t="shared" si="291"/>
        <v>34000</v>
      </c>
      <c r="AL967" s="171"/>
    </row>
    <row r="968" spans="1:38" ht="15.75" customHeight="1" x14ac:dyDescent="0.25">
      <c r="A968" s="3">
        <v>1413</v>
      </c>
      <c r="B968" s="14">
        <f t="shared" si="300"/>
        <v>2</v>
      </c>
      <c r="C968" s="9">
        <v>45194</v>
      </c>
      <c r="D968" s="3" t="s">
        <v>600</v>
      </c>
      <c r="E968" s="14" t="str">
        <f t="shared" si="294"/>
        <v>1413Salgado Victor2</v>
      </c>
      <c r="J968" s="14" t="str">
        <f t="shared" si="289"/>
        <v xml:space="preserve">Cambiar apoyo interior de resorte de ambos amortiguadores delanteros. </v>
      </c>
      <c r="L968" s="3">
        <v>1</v>
      </c>
      <c r="S968" s="8"/>
      <c r="W968" s="76"/>
      <c r="X968" s="16">
        <f t="shared" si="288"/>
        <v>0</v>
      </c>
      <c r="AC968" s="18">
        <f t="shared" si="290"/>
        <v>0</v>
      </c>
      <c r="AD968" s="19">
        <f t="shared" si="296"/>
        <v>12000</v>
      </c>
      <c r="AE968" s="21">
        <f t="shared" si="301"/>
        <v>0</v>
      </c>
      <c r="AF968" s="20">
        <f t="shared" si="297"/>
        <v>0</v>
      </c>
      <c r="AG968" s="20">
        <f t="shared" si="298"/>
        <v>0</v>
      </c>
      <c r="AH968" s="20">
        <f t="shared" si="299"/>
        <v>0</v>
      </c>
      <c r="AI968" s="20"/>
      <c r="AJ968" s="20"/>
      <c r="AK968" s="20">
        <f t="shared" si="291"/>
        <v>0</v>
      </c>
      <c r="AL968" s="171"/>
    </row>
    <row r="969" spans="1:38" ht="15.75" customHeight="1" x14ac:dyDescent="0.25">
      <c r="A969" s="3">
        <v>1414</v>
      </c>
      <c r="B969" s="14">
        <f t="shared" si="300"/>
        <v>1</v>
      </c>
      <c r="C969" s="9">
        <v>45194</v>
      </c>
      <c r="D969" s="3" t="s">
        <v>670</v>
      </c>
      <c r="E969" s="14" t="str">
        <f t="shared" si="294"/>
        <v>1414Weizek Susana1</v>
      </c>
      <c r="F969" s="119" t="s">
        <v>823</v>
      </c>
      <c r="G969" s="119" t="s">
        <v>1806</v>
      </c>
      <c r="H969" s="119">
        <v>216339</v>
      </c>
      <c r="I969" s="10" t="s">
        <v>690</v>
      </c>
      <c r="J969" s="14" t="str">
        <f t="shared" si="289"/>
        <v>Desarmar distribución completa.</v>
      </c>
      <c r="K969" s="3" t="s">
        <v>1512</v>
      </c>
      <c r="L969" s="3">
        <v>1</v>
      </c>
      <c r="M969" s="10" t="s">
        <v>1802</v>
      </c>
      <c r="N969" s="3" t="s">
        <v>84</v>
      </c>
      <c r="Q969" s="7">
        <f>+W969/(1+S969)</f>
        <v>76666.666666666672</v>
      </c>
      <c r="R969" s="7" t="s">
        <v>1480</v>
      </c>
      <c r="S969" s="8">
        <v>0.2</v>
      </c>
      <c r="T969" s="11">
        <v>1</v>
      </c>
      <c r="W969" s="76">
        <v>92000</v>
      </c>
      <c r="X969" s="16">
        <f t="shared" si="288"/>
        <v>92000</v>
      </c>
      <c r="Y969" s="3">
        <v>1</v>
      </c>
      <c r="AB969" s="4">
        <v>35000</v>
      </c>
      <c r="AC969" s="18">
        <f t="shared" si="290"/>
        <v>35000</v>
      </c>
      <c r="AD969" s="19">
        <f t="shared" si="296"/>
        <v>35000</v>
      </c>
      <c r="AE969" s="21">
        <f t="shared" si="301"/>
        <v>76666.666666666672</v>
      </c>
      <c r="AF969" s="20">
        <f t="shared" si="297"/>
        <v>96111.666666666672</v>
      </c>
      <c r="AG969" s="20">
        <f t="shared" si="298"/>
        <v>125800</v>
      </c>
      <c r="AH969" s="20">
        <f t="shared" si="299"/>
        <v>35000</v>
      </c>
      <c r="AI969" s="20"/>
      <c r="AJ969" s="20"/>
      <c r="AK969" s="20">
        <f t="shared" si="291"/>
        <v>160800</v>
      </c>
      <c r="AL969" s="171"/>
    </row>
    <row r="970" spans="1:38" ht="15.75" customHeight="1" x14ac:dyDescent="0.25">
      <c r="A970" s="3">
        <v>1414</v>
      </c>
      <c r="B970" s="14">
        <f t="shared" si="300"/>
        <v>2</v>
      </c>
      <c r="C970" s="9">
        <f>IF(A970=A969,C969,"")</f>
        <v>45194</v>
      </c>
      <c r="D970" s="3" t="str">
        <f>IF(A970=A969,D969,"")</f>
        <v>Weizek Susana</v>
      </c>
      <c r="E970" s="14" t="str">
        <f t="shared" si="294"/>
        <v>1414Weizek Susana2</v>
      </c>
      <c r="I970" s="10" t="s">
        <v>1804</v>
      </c>
      <c r="J970" s="14" t="str">
        <f t="shared" si="289"/>
        <v>Desarmar distribución completa. Limpieza cambiar kit, bomba de agua, líquido refrigerante, armado total.</v>
      </c>
      <c r="L970" s="3">
        <v>1</v>
      </c>
      <c r="M970" s="10" t="s">
        <v>1803</v>
      </c>
      <c r="N970" s="3" t="s">
        <v>101</v>
      </c>
      <c r="Q970" s="7">
        <f>+W970*0.8</f>
        <v>18240</v>
      </c>
      <c r="S970" s="8">
        <f>+(W970-Q970)/Q970</f>
        <v>0.25</v>
      </c>
      <c r="T970" s="11">
        <v>1</v>
      </c>
      <c r="W970" s="76">
        <v>22800</v>
      </c>
      <c r="X970" s="16">
        <f t="shared" si="288"/>
        <v>22800</v>
      </c>
      <c r="AC970" s="18">
        <f t="shared" si="290"/>
        <v>0</v>
      </c>
      <c r="AD970" s="19">
        <f t="shared" si="296"/>
        <v>35000</v>
      </c>
      <c r="AE970" s="21">
        <f t="shared" si="301"/>
        <v>18240</v>
      </c>
      <c r="AF970" s="20">
        <f t="shared" si="297"/>
        <v>0</v>
      </c>
      <c r="AG970" s="20">
        <f t="shared" si="298"/>
        <v>0</v>
      </c>
      <c r="AH970" s="20">
        <f t="shared" si="299"/>
        <v>0</v>
      </c>
      <c r="AI970" s="20"/>
      <c r="AJ970" s="20"/>
      <c r="AK970" s="20">
        <f t="shared" si="291"/>
        <v>0</v>
      </c>
      <c r="AL970" s="171"/>
    </row>
    <row r="971" spans="1:38" ht="15.75" customHeight="1" x14ac:dyDescent="0.25">
      <c r="A971" s="3">
        <v>1414</v>
      </c>
      <c r="B971" s="14">
        <f t="shared" si="300"/>
        <v>3</v>
      </c>
      <c r="C971" s="9">
        <f>IF(A971=A970,C970,"")</f>
        <v>45194</v>
      </c>
      <c r="D971" s="3" t="str">
        <f>IF(A971=A970,D970,"")</f>
        <v>Weizek Susana</v>
      </c>
      <c r="E971" s="14" t="str">
        <f t="shared" si="294"/>
        <v>1414Weizek Susana3</v>
      </c>
      <c r="I971" s="10" t="s">
        <v>1805</v>
      </c>
      <c r="J971" s="14" t="str">
        <f t="shared" si="289"/>
        <v>Desarmar distribución completa. Limpieza cambiar kit, bomba de agua, líquido refrigerante, armado total. Puesta a punto. Cambiar correas poliv. Cambiar cables de bujias.</v>
      </c>
      <c r="L971" s="3">
        <v>1</v>
      </c>
      <c r="M971" s="10" t="s">
        <v>736</v>
      </c>
      <c r="N971" s="3" t="s">
        <v>84</v>
      </c>
      <c r="Q971" s="7">
        <v>1205</v>
      </c>
      <c r="S971" s="8">
        <f>+(W971-Q971)/Q971</f>
        <v>8.1286307053941904</v>
      </c>
      <c r="T971" s="11">
        <v>1</v>
      </c>
      <c r="W971" s="76">
        <v>11000</v>
      </c>
      <c r="X971" s="16">
        <f t="shared" si="288"/>
        <v>11000</v>
      </c>
      <c r="AC971" s="18">
        <f t="shared" si="290"/>
        <v>0</v>
      </c>
      <c r="AD971" s="19">
        <f t="shared" si="296"/>
        <v>35000</v>
      </c>
      <c r="AE971" s="21">
        <f t="shared" si="301"/>
        <v>1205</v>
      </c>
      <c r="AF971" s="20">
        <f t="shared" si="297"/>
        <v>0</v>
      </c>
      <c r="AG971" s="20">
        <f t="shared" si="298"/>
        <v>0</v>
      </c>
      <c r="AH971" s="20">
        <f t="shared" si="299"/>
        <v>0</v>
      </c>
      <c r="AI971" s="20"/>
      <c r="AJ971" s="20"/>
      <c r="AK971" s="20">
        <f t="shared" si="291"/>
        <v>0</v>
      </c>
      <c r="AL971" s="171"/>
    </row>
    <row r="972" spans="1:38" ht="15.75" customHeight="1" x14ac:dyDescent="0.25">
      <c r="A972" s="3">
        <v>1414</v>
      </c>
      <c r="B972" s="14">
        <f t="shared" si="300"/>
        <v>4</v>
      </c>
      <c r="C972" s="9">
        <f>IF(A972=A971,C971,"")</f>
        <v>45194</v>
      </c>
      <c r="D972" s="3" t="str">
        <f>IF(A972=A971,D971,"")</f>
        <v>Weizek Susana</v>
      </c>
      <c r="E972" s="14" t="str">
        <f t="shared" si="294"/>
        <v>1414Weizek Susana4</v>
      </c>
      <c r="J972" s="14" t="str">
        <f t="shared" si="289"/>
        <v xml:space="preserve">Desarmar distribución completa. Limpieza cambiar kit, bomba de agua, líquido refrigerante, armado total. Puesta a punto. Cambiar correas poliv. Cambiar cables de bujias. </v>
      </c>
      <c r="L972" s="3">
        <v>1</v>
      </c>
      <c r="S972" s="8"/>
      <c r="W972" s="76"/>
      <c r="X972" s="16">
        <f t="shared" si="288"/>
        <v>0</v>
      </c>
      <c r="AC972" s="18">
        <f t="shared" si="290"/>
        <v>0</v>
      </c>
      <c r="AD972" s="19">
        <f t="shared" si="296"/>
        <v>35000</v>
      </c>
      <c r="AE972" s="21">
        <f t="shared" si="301"/>
        <v>0</v>
      </c>
      <c r="AF972" s="20">
        <f t="shared" si="297"/>
        <v>0</v>
      </c>
      <c r="AG972" s="20">
        <f t="shared" si="298"/>
        <v>0</v>
      </c>
      <c r="AH972" s="20">
        <f t="shared" si="299"/>
        <v>0</v>
      </c>
      <c r="AI972" s="20"/>
      <c r="AJ972" s="20"/>
      <c r="AK972" s="20">
        <f t="shared" si="291"/>
        <v>0</v>
      </c>
      <c r="AL972" s="171"/>
    </row>
    <row r="973" spans="1:38" ht="15.75" customHeight="1" x14ac:dyDescent="0.25">
      <c r="A973" s="3">
        <v>1415</v>
      </c>
      <c r="B973" s="14">
        <f t="shared" si="300"/>
        <v>1</v>
      </c>
      <c r="C973" s="9">
        <v>45195</v>
      </c>
      <c r="D973" s="3" t="s">
        <v>1807</v>
      </c>
      <c r="E973" s="14" t="str">
        <f t="shared" si="294"/>
        <v>1415Otategui Sergio1</v>
      </c>
      <c r="F973" s="119" t="s">
        <v>1808</v>
      </c>
      <c r="G973" s="119" t="s">
        <v>1809</v>
      </c>
      <c r="H973" s="119">
        <v>92426</v>
      </c>
      <c r="I973" s="10" t="s">
        <v>1817</v>
      </c>
      <c r="J973" s="14" t="str">
        <f t="shared" si="289"/>
        <v>Service cambio de aceite y filtro. Rotacion de ruedas. Cambio de bujias. Cambio de foco stop de freno derecho</v>
      </c>
      <c r="K973" s="3" t="s">
        <v>1512</v>
      </c>
      <c r="L973" s="3">
        <v>1</v>
      </c>
      <c r="M973" s="10" t="s">
        <v>1810</v>
      </c>
      <c r="N973" s="3" t="s">
        <v>84</v>
      </c>
      <c r="Q973" s="7">
        <v>2016</v>
      </c>
      <c r="R973" s="7" t="s">
        <v>1478</v>
      </c>
      <c r="S973" s="8">
        <f t="shared" ref="S973:S978" si="302">+(W973-Q973)/Q973</f>
        <v>2.5714285714285716</v>
      </c>
      <c r="T973" s="11">
        <v>1</v>
      </c>
      <c r="W973" s="76">
        <v>7200</v>
      </c>
      <c r="X973" s="16">
        <f t="shared" si="288"/>
        <v>7200</v>
      </c>
      <c r="Y973" s="3">
        <v>1</v>
      </c>
      <c r="AB973" s="4">
        <v>40000</v>
      </c>
      <c r="AC973" s="18">
        <f t="shared" si="290"/>
        <v>40000</v>
      </c>
      <c r="AD973" s="19">
        <f t="shared" si="296"/>
        <v>40000</v>
      </c>
      <c r="AE973" s="21">
        <f t="shared" si="301"/>
        <v>2016</v>
      </c>
      <c r="AF973" s="20">
        <f t="shared" si="297"/>
        <v>13350.425837320574</v>
      </c>
      <c r="AG973" s="20">
        <f t="shared" si="298"/>
        <v>67100</v>
      </c>
      <c r="AH973" s="20">
        <f t="shared" si="299"/>
        <v>40000</v>
      </c>
      <c r="AI973" s="20"/>
      <c r="AJ973" s="20"/>
      <c r="AK973" s="20">
        <f t="shared" si="291"/>
        <v>107100</v>
      </c>
      <c r="AL973" s="171"/>
    </row>
    <row r="974" spans="1:38" ht="15.75" customHeight="1" x14ac:dyDescent="0.25">
      <c r="A974" s="3">
        <v>1415</v>
      </c>
      <c r="B974" s="14">
        <f t="shared" si="300"/>
        <v>2</v>
      </c>
      <c r="C974" s="9">
        <f>IF(A974=A973,C973,"")</f>
        <v>45195</v>
      </c>
      <c r="D974" s="3" t="str">
        <f>IF(A974=A973,D973,"")</f>
        <v>Otategui Sergio</v>
      </c>
      <c r="E974" s="14" t="str">
        <f t="shared" si="294"/>
        <v>1415Otategui Sergio2</v>
      </c>
      <c r="J974" s="14" t="str">
        <f t="shared" si="289"/>
        <v xml:space="preserve">Service cambio de aceite y filtro. Rotacion de ruedas. Cambio de bujias. Cambio de foco stop de freno derecho </v>
      </c>
      <c r="L974" s="3">
        <v>1</v>
      </c>
      <c r="M974" s="10" t="s">
        <v>1811</v>
      </c>
      <c r="N974" s="3" t="s">
        <v>84</v>
      </c>
      <c r="Q974" s="7">
        <v>2688</v>
      </c>
      <c r="S974" s="8">
        <f t="shared" si="302"/>
        <v>1.0833333333333333</v>
      </c>
      <c r="T974" s="11">
        <v>1</v>
      </c>
      <c r="W974" s="76">
        <v>5600</v>
      </c>
      <c r="X974" s="16">
        <f t="shared" si="288"/>
        <v>5600</v>
      </c>
      <c r="AC974" s="18">
        <f t="shared" si="290"/>
        <v>0</v>
      </c>
      <c r="AD974" s="19">
        <f t="shared" si="296"/>
        <v>40000</v>
      </c>
      <c r="AE974" s="21">
        <f t="shared" si="301"/>
        <v>2688</v>
      </c>
      <c r="AF974" s="20">
        <f t="shared" si="297"/>
        <v>0</v>
      </c>
      <c r="AG974" s="20">
        <f t="shared" si="298"/>
        <v>0</v>
      </c>
      <c r="AH974" s="20">
        <f t="shared" si="299"/>
        <v>0</v>
      </c>
      <c r="AI974" s="20"/>
      <c r="AJ974" s="20"/>
      <c r="AK974" s="20">
        <f t="shared" si="291"/>
        <v>0</v>
      </c>
      <c r="AL974" s="171"/>
    </row>
    <row r="975" spans="1:38" ht="15.75" customHeight="1" x14ac:dyDescent="0.25">
      <c r="A975" s="3">
        <v>1415</v>
      </c>
      <c r="B975" s="14">
        <f t="shared" si="300"/>
        <v>3</v>
      </c>
      <c r="C975" s="9">
        <f>IF(A975=A974,C974,"")</f>
        <v>45195</v>
      </c>
      <c r="D975" s="3" t="str">
        <f>IF(A975=A974,D974,"")</f>
        <v>Otategui Sergio</v>
      </c>
      <c r="E975" s="14" t="str">
        <f t="shared" si="294"/>
        <v>1415Otategui Sergio3</v>
      </c>
      <c r="J975" s="14" t="str">
        <f t="shared" si="289"/>
        <v xml:space="preserve">Service cambio de aceite y filtro. Rotacion de ruedas. Cambio de bujias. Cambio de foco stop de freno derecho  </v>
      </c>
      <c r="L975" s="3">
        <v>1</v>
      </c>
      <c r="M975" s="10" t="s">
        <v>1812</v>
      </c>
      <c r="N975" s="3" t="s">
        <v>771</v>
      </c>
      <c r="Q975" s="7">
        <v>2427</v>
      </c>
      <c r="S975" s="8">
        <f t="shared" si="302"/>
        <v>0.48331273176761436</v>
      </c>
      <c r="T975" s="11">
        <v>1</v>
      </c>
      <c r="W975" s="76">
        <v>3600</v>
      </c>
      <c r="X975" s="16">
        <f t="shared" si="288"/>
        <v>3600</v>
      </c>
      <c r="AC975" s="18">
        <f t="shared" si="290"/>
        <v>0</v>
      </c>
      <c r="AD975" s="19">
        <f t="shared" si="296"/>
        <v>40000</v>
      </c>
      <c r="AE975" s="21">
        <f t="shared" si="301"/>
        <v>2427</v>
      </c>
      <c r="AF975" s="20">
        <f t="shared" si="297"/>
        <v>0</v>
      </c>
      <c r="AG975" s="20">
        <f t="shared" si="298"/>
        <v>0</v>
      </c>
      <c r="AH975" s="20">
        <f t="shared" si="299"/>
        <v>0</v>
      </c>
      <c r="AI975" s="20"/>
      <c r="AJ975" s="20"/>
      <c r="AK975" s="20">
        <f t="shared" si="291"/>
        <v>0</v>
      </c>
      <c r="AL975" s="171"/>
    </row>
    <row r="976" spans="1:38" ht="15.75" customHeight="1" x14ac:dyDescent="0.25">
      <c r="A976" s="3">
        <v>1415</v>
      </c>
      <c r="B976" s="14">
        <f t="shared" si="300"/>
        <v>4</v>
      </c>
      <c r="C976" s="9">
        <f>IF(A976=A975,C975,"")</f>
        <v>45195</v>
      </c>
      <c r="D976" s="3" t="str">
        <f>IF(A976=A975,D975,"")</f>
        <v>Otategui Sergio</v>
      </c>
      <c r="E976" s="14" t="str">
        <f t="shared" si="294"/>
        <v>1415Otategui Sergio4</v>
      </c>
      <c r="J976" s="14" t="str">
        <f t="shared" si="289"/>
        <v xml:space="preserve">Service cambio de aceite y filtro. Rotacion de ruedas. Cambio de bujias. Cambio de foco stop de freno derecho   </v>
      </c>
      <c r="L976" s="3">
        <v>1</v>
      </c>
      <c r="M976" s="10" t="s">
        <v>127</v>
      </c>
      <c r="N976" s="3" t="s">
        <v>771</v>
      </c>
      <c r="Q976" s="99">
        <f>580900/209</f>
        <v>2779.4258373205744</v>
      </c>
      <c r="S976" s="8">
        <f t="shared" si="302"/>
        <v>1.4105698054742639</v>
      </c>
      <c r="T976" s="11">
        <v>5</v>
      </c>
      <c r="W976" s="76">
        <v>6700</v>
      </c>
      <c r="X976" s="16">
        <f t="shared" si="288"/>
        <v>33500</v>
      </c>
      <c r="AC976" s="18">
        <f t="shared" si="290"/>
        <v>0</v>
      </c>
      <c r="AD976" s="19">
        <f t="shared" si="296"/>
        <v>40000</v>
      </c>
      <c r="AE976" s="21">
        <f t="shared" si="301"/>
        <v>13897.129186602871</v>
      </c>
      <c r="AF976" s="20">
        <f t="shared" si="297"/>
        <v>0</v>
      </c>
      <c r="AG976" s="20">
        <f t="shared" si="298"/>
        <v>0</v>
      </c>
      <c r="AH976" s="20">
        <f t="shared" si="299"/>
        <v>0</v>
      </c>
      <c r="AI976" s="20"/>
      <c r="AJ976" s="20"/>
      <c r="AK976" s="20">
        <f t="shared" si="291"/>
        <v>0</v>
      </c>
      <c r="AL976" s="171"/>
    </row>
    <row r="977" spans="1:38" ht="15.75" customHeight="1" x14ac:dyDescent="0.25">
      <c r="A977" s="3">
        <v>1415</v>
      </c>
      <c r="B977" s="14">
        <f t="shared" si="300"/>
        <v>5</v>
      </c>
      <c r="C977" s="9">
        <f>IF(A977=A976,C976,"")</f>
        <v>45195</v>
      </c>
      <c r="D977" s="3" t="str">
        <f>IF(A977=A976,D976,"")</f>
        <v>Otategui Sergio</v>
      </c>
      <c r="E977" s="14" t="str">
        <f t="shared" si="294"/>
        <v>1415Otategui Sergio5</v>
      </c>
      <c r="J977" s="14" t="str">
        <f t="shared" si="289"/>
        <v xml:space="preserve">Service cambio de aceite y filtro. Rotacion de ruedas. Cambio de bujias. Cambio de foco stop de freno derecho    </v>
      </c>
      <c r="L977" s="3">
        <v>1</v>
      </c>
      <c r="M977" s="10" t="s">
        <v>700</v>
      </c>
      <c r="N977" s="3" t="s">
        <v>101</v>
      </c>
      <c r="Q977" s="7">
        <f>+W977*0.8</f>
        <v>3440</v>
      </c>
      <c r="S977" s="8">
        <f t="shared" si="302"/>
        <v>0.25</v>
      </c>
      <c r="T977" s="11">
        <v>4</v>
      </c>
      <c r="W977" s="76">
        <v>4300</v>
      </c>
      <c r="X977" s="16">
        <f t="shared" si="288"/>
        <v>17200</v>
      </c>
      <c r="AC977" s="18">
        <f t="shared" si="290"/>
        <v>0</v>
      </c>
      <c r="AD977" s="19">
        <f t="shared" si="296"/>
        <v>40000</v>
      </c>
      <c r="AE977" s="21">
        <f t="shared" si="301"/>
        <v>13760</v>
      </c>
      <c r="AF977" s="20">
        <f t="shared" si="297"/>
        <v>0</v>
      </c>
      <c r="AG977" s="20">
        <f t="shared" si="298"/>
        <v>0</v>
      </c>
      <c r="AH977" s="20">
        <f t="shared" si="299"/>
        <v>0</v>
      </c>
      <c r="AI977" s="20"/>
      <c r="AJ977" s="20"/>
      <c r="AK977" s="20">
        <f t="shared" si="291"/>
        <v>0</v>
      </c>
      <c r="AL977" s="171"/>
    </row>
    <row r="978" spans="1:38" ht="15.75" customHeight="1" x14ac:dyDescent="0.25">
      <c r="A978" s="3">
        <v>1416</v>
      </c>
      <c r="B978" s="14">
        <f t="shared" si="300"/>
        <v>1</v>
      </c>
      <c r="C978" s="9">
        <v>45195</v>
      </c>
      <c r="D978" s="3" t="s">
        <v>1813</v>
      </c>
      <c r="E978" s="14" t="str">
        <f t="shared" si="294"/>
        <v>1416Gomez alejandra1</v>
      </c>
      <c r="F978" s="119" t="s">
        <v>1814</v>
      </c>
      <c r="G978" s="119" t="s">
        <v>922</v>
      </c>
      <c r="I978" s="10" t="s">
        <v>1815</v>
      </c>
      <c r="J978" s="14" t="str">
        <f t="shared" si="289"/>
        <v>Cambio de amortiguadores</v>
      </c>
      <c r="K978" s="3" t="s">
        <v>1539</v>
      </c>
      <c r="L978" s="3">
        <v>1</v>
      </c>
      <c r="M978" s="10" t="s">
        <v>1816</v>
      </c>
      <c r="N978" s="3" t="s">
        <v>1396</v>
      </c>
      <c r="Q978" s="7">
        <f>+W978*0.84</f>
        <v>13020</v>
      </c>
      <c r="R978" s="7" t="s">
        <v>1971</v>
      </c>
      <c r="S978" s="8">
        <f t="shared" si="302"/>
        <v>0.19047619047619047</v>
      </c>
      <c r="T978" s="11">
        <v>2</v>
      </c>
      <c r="W978" s="76">
        <v>15500</v>
      </c>
      <c r="X978" s="16">
        <f t="shared" si="288"/>
        <v>31000</v>
      </c>
      <c r="AC978" s="18">
        <f t="shared" si="290"/>
        <v>0</v>
      </c>
      <c r="AD978" s="19">
        <f t="shared" si="296"/>
        <v>0</v>
      </c>
      <c r="AE978" s="21">
        <f t="shared" si="301"/>
        <v>26040</v>
      </c>
      <c r="AF978" s="20">
        <f t="shared" si="297"/>
        <v>13020</v>
      </c>
      <c r="AG978" s="20">
        <f t="shared" si="298"/>
        <v>31000</v>
      </c>
      <c r="AH978" s="20">
        <f t="shared" si="299"/>
        <v>0</v>
      </c>
      <c r="AI978" s="20"/>
      <c r="AJ978" s="20"/>
      <c r="AK978" s="20">
        <f t="shared" si="291"/>
        <v>31000</v>
      </c>
      <c r="AL978" s="171"/>
    </row>
    <row r="979" spans="1:38" ht="15.75" customHeight="1" x14ac:dyDescent="0.25">
      <c r="A979" s="3">
        <v>1417</v>
      </c>
      <c r="B979" s="14">
        <f t="shared" si="300"/>
        <v>1</v>
      </c>
      <c r="C979" s="9">
        <v>45196</v>
      </c>
      <c r="D979" s="3" t="s">
        <v>1818</v>
      </c>
      <c r="E979" s="14" t="str">
        <f t="shared" si="294"/>
        <v>1417Colombano Rodrigo1</v>
      </c>
      <c r="F979" s="119" t="s">
        <v>1819</v>
      </c>
      <c r="G979" s="119" t="s">
        <v>1820</v>
      </c>
      <c r="H979" s="119">
        <v>117641</v>
      </c>
      <c r="I979" s="10" t="s">
        <v>1821</v>
      </c>
      <c r="J979" s="14" t="str">
        <f t="shared" si="289"/>
        <v>Desmontar trompa completa. Drenaje líquido refrigerante.</v>
      </c>
      <c r="K979" s="3" t="s">
        <v>1511</v>
      </c>
      <c r="L979" s="3">
        <v>1</v>
      </c>
      <c r="M979" s="10" t="s">
        <v>1826</v>
      </c>
      <c r="N979" s="3" t="s">
        <v>1</v>
      </c>
      <c r="Q979" s="7">
        <v>0</v>
      </c>
      <c r="R979" s="7" t="s">
        <v>1480</v>
      </c>
      <c r="S979" s="8">
        <v>0</v>
      </c>
      <c r="W979" s="76"/>
      <c r="X979" s="16">
        <f t="shared" si="288"/>
        <v>0</v>
      </c>
      <c r="Y979" s="3">
        <v>1</v>
      </c>
      <c r="AB979" s="4">
        <v>180000</v>
      </c>
      <c r="AC979" s="18">
        <f t="shared" si="290"/>
        <v>180000</v>
      </c>
      <c r="AD979" s="19">
        <f t="shared" si="296"/>
        <v>180000</v>
      </c>
      <c r="AE979" s="21">
        <f t="shared" si="301"/>
        <v>0</v>
      </c>
      <c r="AF979" s="20">
        <f t="shared" si="297"/>
        <v>8333.3333333333339</v>
      </c>
      <c r="AG979" s="20">
        <f t="shared" si="298"/>
        <v>13000</v>
      </c>
      <c r="AH979" s="20">
        <f t="shared" si="299"/>
        <v>180000</v>
      </c>
      <c r="AI979" s="20"/>
      <c r="AJ979" s="20"/>
      <c r="AK979" s="20">
        <f t="shared" si="291"/>
        <v>193000</v>
      </c>
      <c r="AL979" s="171"/>
    </row>
    <row r="980" spans="1:38" ht="15.75" customHeight="1" x14ac:dyDescent="0.25">
      <c r="A980" s="3">
        <v>1417</v>
      </c>
      <c r="B980" s="14">
        <f t="shared" si="300"/>
        <v>2</v>
      </c>
      <c r="C980" s="9">
        <f>IF(A980=A979,C979,"")</f>
        <v>45196</v>
      </c>
      <c r="D980" s="3" t="str">
        <f>IF(A980=A979,D979,"")</f>
        <v>Colombano Rodrigo</v>
      </c>
      <c r="E980" s="14" t="str">
        <f t="shared" si="294"/>
        <v>1417Colombano Rodrigo2</v>
      </c>
      <c r="I980" s="10" t="s">
        <v>1822</v>
      </c>
      <c r="J980" s="14" t="str">
        <f t="shared" si="289"/>
        <v>Desmontar trompa completa. Drenaje líquido refrigerante. Sacar motor. Cambiar distribución y bomba de agua motor nuevo.</v>
      </c>
      <c r="L980" s="3">
        <v>1</v>
      </c>
      <c r="M980" s="10" t="s">
        <v>1828</v>
      </c>
      <c r="N980" s="3" t="s">
        <v>1</v>
      </c>
      <c r="Q980" s="7">
        <v>0</v>
      </c>
      <c r="S980" s="8">
        <v>0</v>
      </c>
      <c r="T980" s="11">
        <v>1</v>
      </c>
      <c r="W980" s="76"/>
      <c r="X980" s="16">
        <f t="shared" si="288"/>
        <v>0</v>
      </c>
      <c r="AC980" s="18">
        <f t="shared" si="290"/>
        <v>0</v>
      </c>
      <c r="AD980" s="19">
        <f t="shared" si="296"/>
        <v>180000</v>
      </c>
      <c r="AE980" s="21">
        <f t="shared" si="301"/>
        <v>0</v>
      </c>
      <c r="AF980" s="20">
        <f t="shared" si="297"/>
        <v>0</v>
      </c>
      <c r="AG980" s="20">
        <f t="shared" si="298"/>
        <v>0</v>
      </c>
      <c r="AH980" s="20">
        <f t="shared" si="299"/>
        <v>0</v>
      </c>
      <c r="AI980" s="20"/>
      <c r="AJ980" s="20"/>
      <c r="AK980" s="20">
        <f t="shared" si="291"/>
        <v>0</v>
      </c>
      <c r="AL980" s="171"/>
    </row>
    <row r="981" spans="1:38" ht="15.75" customHeight="1" x14ac:dyDescent="0.25">
      <c r="A981" s="3">
        <v>1417</v>
      </c>
      <c r="B981" s="14">
        <f t="shared" si="300"/>
        <v>3</v>
      </c>
      <c r="C981" s="9">
        <f>IF(A981=A980,C980,"")</f>
        <v>45196</v>
      </c>
      <c r="D981" s="3" t="str">
        <f>IF(A981=A980,D980,"")</f>
        <v>Colombano Rodrigo</v>
      </c>
      <c r="E981" s="14" t="str">
        <f t="shared" si="294"/>
        <v>1417Colombano Rodrigo3</v>
      </c>
      <c r="I981" s="10" t="s">
        <v>1823</v>
      </c>
      <c r="J981" s="14" t="str">
        <f t="shared" si="289"/>
        <v>Desmontar trompa completa. Drenaje líquido refrigerante. Sacar motor. Cambiar distribución y bomba de agua motor nuevo. Intercambiar cuerpo de termostato.</v>
      </c>
      <c r="L981" s="3">
        <v>1</v>
      </c>
      <c r="M981" s="10" t="s">
        <v>1827</v>
      </c>
      <c r="N981" s="3" t="s">
        <v>1</v>
      </c>
      <c r="Q981" s="7">
        <v>0</v>
      </c>
      <c r="S981" s="8">
        <v>0</v>
      </c>
      <c r="T981" s="11">
        <v>1</v>
      </c>
      <c r="W981" s="76"/>
      <c r="X981" s="16">
        <f t="shared" si="288"/>
        <v>0</v>
      </c>
      <c r="AC981" s="18">
        <f t="shared" si="290"/>
        <v>0</v>
      </c>
      <c r="AD981" s="19">
        <f t="shared" si="296"/>
        <v>180000</v>
      </c>
      <c r="AE981" s="21">
        <f t="shared" si="301"/>
        <v>0</v>
      </c>
      <c r="AF981" s="20">
        <f t="shared" si="297"/>
        <v>0</v>
      </c>
      <c r="AG981" s="20">
        <f t="shared" si="298"/>
        <v>0</v>
      </c>
      <c r="AH981" s="20">
        <f t="shared" si="299"/>
        <v>0</v>
      </c>
      <c r="AI981" s="20"/>
      <c r="AJ981" s="20"/>
      <c r="AK981" s="20">
        <f t="shared" si="291"/>
        <v>0</v>
      </c>
      <c r="AL981" s="171"/>
    </row>
    <row r="982" spans="1:38" ht="15.75" customHeight="1" x14ac:dyDescent="0.25">
      <c r="A982" s="3">
        <v>1417</v>
      </c>
      <c r="B982" s="14">
        <f t="shared" si="300"/>
        <v>4</v>
      </c>
      <c r="C982" s="9">
        <f>IF(A982=A981,C981,"")</f>
        <v>45196</v>
      </c>
      <c r="D982" s="3" t="str">
        <f>IF(A982=A981,D981,"")</f>
        <v>Colombano Rodrigo</v>
      </c>
      <c r="E982" s="14" t="str">
        <f t="shared" si="294"/>
        <v>1417Colombano Rodrigo4</v>
      </c>
      <c r="I982" s="10" t="s">
        <v>1824</v>
      </c>
      <c r="J982" s="14" t="str">
        <f t="shared" si="289"/>
        <v>Desmontar trompa completa. Drenaje líquido refrigerante. Sacar motor. Cambiar distribución y bomba de agua motor nuevo. Intercambiar cuerpo de termostato. Prueba de termostato. Intercambiar cuerpo de gaseo con orrings nuevos. Poner motor nuevo.</v>
      </c>
      <c r="L982" s="3">
        <v>1</v>
      </c>
      <c r="M982" s="10" t="s">
        <v>736</v>
      </c>
      <c r="N982" s="3" t="s">
        <v>1</v>
      </c>
      <c r="Q982" s="7">
        <v>0</v>
      </c>
      <c r="S982" s="8">
        <v>0</v>
      </c>
      <c r="T982" s="11">
        <v>1</v>
      </c>
      <c r="W982" s="76"/>
      <c r="X982" s="16">
        <f t="shared" si="288"/>
        <v>0</v>
      </c>
      <c r="AC982" s="18">
        <f t="shared" si="290"/>
        <v>0</v>
      </c>
      <c r="AD982" s="19">
        <f t="shared" si="296"/>
        <v>180000</v>
      </c>
      <c r="AE982" s="21">
        <f t="shared" si="301"/>
        <v>0</v>
      </c>
      <c r="AF982" s="20">
        <f t="shared" si="297"/>
        <v>0</v>
      </c>
      <c r="AG982" s="20">
        <f t="shared" si="298"/>
        <v>0</v>
      </c>
      <c r="AH982" s="20">
        <f t="shared" si="299"/>
        <v>0</v>
      </c>
      <c r="AI982" s="20"/>
      <c r="AJ982" s="20"/>
      <c r="AK982" s="20">
        <f t="shared" si="291"/>
        <v>0</v>
      </c>
      <c r="AL982" s="171"/>
    </row>
    <row r="983" spans="1:38" ht="15.75" customHeight="1" x14ac:dyDescent="0.25">
      <c r="A983" s="3">
        <v>1417</v>
      </c>
      <c r="B983" s="14">
        <f t="shared" si="300"/>
        <v>5</v>
      </c>
      <c r="C983" s="9">
        <f>IF(A983=A982,C982,"")</f>
        <v>45196</v>
      </c>
      <c r="D983" s="3" t="str">
        <f>IF(A983=A982,D982,"")</f>
        <v>Colombano Rodrigo</v>
      </c>
      <c r="E983" s="14" t="str">
        <f t="shared" si="294"/>
        <v>1417Colombano Rodrigo5</v>
      </c>
      <c r="I983" s="10" t="s">
        <v>1844</v>
      </c>
      <c r="J983" s="14" t="str">
        <f t="shared" si="289"/>
        <v>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v>
      </c>
      <c r="L983" s="3">
        <v>1</v>
      </c>
      <c r="S983" s="8"/>
      <c r="W983" s="76"/>
      <c r="X983" s="16">
        <f t="shared" si="288"/>
        <v>0</v>
      </c>
      <c r="AC983" s="18">
        <f t="shared" si="290"/>
        <v>0</v>
      </c>
      <c r="AD983" s="19">
        <f t="shared" si="296"/>
        <v>180000</v>
      </c>
      <c r="AE983" s="21">
        <f t="shared" si="301"/>
        <v>0</v>
      </c>
      <c r="AF983" s="20">
        <f t="shared" si="297"/>
        <v>0</v>
      </c>
      <c r="AG983" s="20">
        <f t="shared" si="298"/>
        <v>0</v>
      </c>
      <c r="AH983" s="20">
        <f t="shared" si="299"/>
        <v>0</v>
      </c>
      <c r="AI983" s="20"/>
      <c r="AJ983" s="20"/>
      <c r="AK983" s="20">
        <f t="shared" si="291"/>
        <v>0</v>
      </c>
      <c r="AL983" s="171"/>
    </row>
    <row r="984" spans="1:38" ht="15.75" customHeight="1" x14ac:dyDescent="0.25">
      <c r="A984" s="3">
        <v>1417</v>
      </c>
      <c r="B984" s="14">
        <f t="shared" si="300"/>
        <v>6</v>
      </c>
      <c r="C984" s="9">
        <f>IF(A984=A983,C983,"")</f>
        <v>45196</v>
      </c>
      <c r="D984" s="3" t="str">
        <f>IF(A984=A983,D983,"")</f>
        <v>Colombano Rodrigo</v>
      </c>
      <c r="E984" s="14" t="str">
        <f t="shared" si="294"/>
        <v>1417Colombano Rodrigo6</v>
      </c>
      <c r="I984" s="10" t="s">
        <v>1825</v>
      </c>
      <c r="J984" s="14" t="str">
        <f t="shared" si="289"/>
        <v>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Cambio de correas poliv. Enjuague y purgado del circuito refrigerante.</v>
      </c>
      <c r="L984" s="3">
        <v>1</v>
      </c>
      <c r="S984" s="8"/>
      <c r="W984" s="76"/>
      <c r="X984" s="16">
        <f t="shared" si="288"/>
        <v>0</v>
      </c>
      <c r="AC984" s="18">
        <f t="shared" si="290"/>
        <v>0</v>
      </c>
      <c r="AD984" s="19">
        <f t="shared" si="296"/>
        <v>180000</v>
      </c>
      <c r="AE984" s="21">
        <f t="shared" si="301"/>
        <v>0</v>
      </c>
      <c r="AF984" s="20">
        <f t="shared" si="297"/>
        <v>0</v>
      </c>
      <c r="AG984" s="20">
        <f t="shared" si="298"/>
        <v>0</v>
      </c>
      <c r="AH984" s="20">
        <f t="shared" si="299"/>
        <v>0</v>
      </c>
      <c r="AI984" s="20"/>
      <c r="AJ984" s="20"/>
      <c r="AK984" s="20">
        <f t="shared" si="291"/>
        <v>0</v>
      </c>
      <c r="AL984" s="171"/>
    </row>
    <row r="985" spans="1:38" ht="15.75" customHeight="1" x14ac:dyDescent="0.25">
      <c r="A985" s="3">
        <v>1417</v>
      </c>
      <c r="B985" s="14">
        <f t="shared" si="300"/>
        <v>7</v>
      </c>
      <c r="C985" s="9">
        <v>45196</v>
      </c>
      <c r="D985" s="3" t="s">
        <v>1818</v>
      </c>
      <c r="E985" s="14" t="str">
        <f t="shared" si="294"/>
        <v>1417Colombano Rodrigo7</v>
      </c>
      <c r="I985" s="10" t="s">
        <v>1830</v>
      </c>
      <c r="J985" s="14" t="str">
        <f t="shared" si="289"/>
        <v>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Cambio de correas poliv. Enjuague y purgado del circuito refrigerante. Cambio de cables de bujias. Lavado motor.</v>
      </c>
      <c r="L985" s="3">
        <v>1</v>
      </c>
      <c r="M985" s="10" t="s">
        <v>1842</v>
      </c>
      <c r="N985" s="3" t="s">
        <v>771</v>
      </c>
      <c r="Q985" s="7">
        <f>+W985/(1+S985)</f>
        <v>4166.666666666667</v>
      </c>
      <c r="S985" s="8">
        <v>0.2</v>
      </c>
      <c r="T985" s="11">
        <v>1</v>
      </c>
      <c r="W985" s="76">
        <v>5000</v>
      </c>
      <c r="X985" s="16">
        <f t="shared" si="288"/>
        <v>5000</v>
      </c>
      <c r="AC985" s="18">
        <f t="shared" si="290"/>
        <v>0</v>
      </c>
      <c r="AD985" s="19">
        <f t="shared" si="296"/>
        <v>180000</v>
      </c>
      <c r="AE985" s="21">
        <f t="shared" si="301"/>
        <v>4166.666666666667</v>
      </c>
      <c r="AF985" s="20">
        <f t="shared" si="297"/>
        <v>0</v>
      </c>
      <c r="AG985" s="20">
        <f t="shared" si="298"/>
        <v>0</v>
      </c>
      <c r="AH985" s="20">
        <f t="shared" si="299"/>
        <v>0</v>
      </c>
      <c r="AI985" s="20"/>
      <c r="AJ985" s="20"/>
      <c r="AK985" s="20">
        <f t="shared" si="291"/>
        <v>0</v>
      </c>
      <c r="AL985" s="171"/>
    </row>
    <row r="986" spans="1:38" ht="15.75" customHeight="1" x14ac:dyDescent="0.25">
      <c r="A986" s="3">
        <v>1417</v>
      </c>
      <c r="B986" s="14">
        <f t="shared" si="300"/>
        <v>8</v>
      </c>
      <c r="C986" s="9">
        <f>IF(A986=A985,C985,"")</f>
        <v>45196</v>
      </c>
      <c r="D986" s="3" t="str">
        <f>IF(A986=A985,D985,"")</f>
        <v>Colombano Rodrigo</v>
      </c>
      <c r="E986" s="14" t="str">
        <f t="shared" si="294"/>
        <v>1417Colombano Rodrigo8</v>
      </c>
      <c r="I986" s="10" t="s">
        <v>1845</v>
      </c>
      <c r="J986" s="14" t="str">
        <f t="shared" si="289"/>
        <v>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Cambio de correas poliv. Enjuague y purgado del circuito refrigerante. Cambio de cables de bujias. Lavado motor. Cambiar escobillas parabrisa delantero y trasero.</v>
      </c>
      <c r="L986" s="3">
        <v>1</v>
      </c>
      <c r="M986" s="10" t="s">
        <v>1803</v>
      </c>
      <c r="N986" s="3" t="s">
        <v>1832</v>
      </c>
      <c r="Q986" s="7">
        <v>0</v>
      </c>
      <c r="S986" s="8">
        <v>0</v>
      </c>
      <c r="W986" s="76"/>
      <c r="X986" s="16">
        <f t="shared" si="288"/>
        <v>0</v>
      </c>
      <c r="AC986" s="18">
        <f t="shared" si="290"/>
        <v>0</v>
      </c>
      <c r="AD986" s="19">
        <f t="shared" si="296"/>
        <v>180000</v>
      </c>
      <c r="AE986" s="21">
        <f t="shared" si="301"/>
        <v>0</v>
      </c>
      <c r="AF986" s="20">
        <f t="shared" si="297"/>
        <v>0</v>
      </c>
      <c r="AG986" s="20">
        <f t="shared" si="298"/>
        <v>0</v>
      </c>
      <c r="AH986" s="20">
        <f t="shared" si="299"/>
        <v>0</v>
      </c>
      <c r="AI986" s="20"/>
      <c r="AJ986" s="20"/>
      <c r="AK986" s="20">
        <f t="shared" si="291"/>
        <v>0</v>
      </c>
      <c r="AL986" s="171"/>
    </row>
    <row r="987" spans="1:38" ht="15.75" customHeight="1" x14ac:dyDescent="0.25">
      <c r="A987" s="3">
        <v>1417</v>
      </c>
      <c r="B987" s="14">
        <f t="shared" si="300"/>
        <v>9</v>
      </c>
      <c r="C987" s="9">
        <f>IF(A987=A986,C986,"")</f>
        <v>45196</v>
      </c>
      <c r="D987" s="3" t="str">
        <f>IF(A987=A986,D986,"")</f>
        <v>Colombano Rodrigo</v>
      </c>
      <c r="E987" s="14" t="str">
        <f t="shared" si="294"/>
        <v>1417Colombano Rodrigo9</v>
      </c>
      <c r="J987" s="14" t="str">
        <f t="shared" si="289"/>
        <v xml:space="preserve">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Cambio de correas poliv. Enjuague y purgado del circuito refrigerante. Cambio de cables de bujias. Lavado motor. Cambiar escobillas parabrisa delantero y trasero. </v>
      </c>
      <c r="L987" s="3">
        <v>1</v>
      </c>
      <c r="M987" s="10" t="s">
        <v>1831</v>
      </c>
      <c r="N987" s="3" t="s">
        <v>771</v>
      </c>
      <c r="Q987" s="7">
        <f>+W987/(1+S987)</f>
        <v>833.33333333333337</v>
      </c>
      <c r="S987" s="8">
        <v>0.2</v>
      </c>
      <c r="T987" s="11">
        <v>4</v>
      </c>
      <c r="W987" s="76">
        <v>1000</v>
      </c>
      <c r="X987" s="16">
        <f t="shared" si="288"/>
        <v>4000</v>
      </c>
      <c r="AC987" s="18">
        <f t="shared" si="290"/>
        <v>0</v>
      </c>
      <c r="AD987" s="19">
        <f t="shared" si="296"/>
        <v>180000</v>
      </c>
      <c r="AE987" s="21">
        <f t="shared" si="301"/>
        <v>3333.3333333333335</v>
      </c>
      <c r="AF987" s="20">
        <f t="shared" si="297"/>
        <v>0</v>
      </c>
      <c r="AG987" s="20">
        <f t="shared" si="298"/>
        <v>0</v>
      </c>
      <c r="AH987" s="20">
        <f t="shared" si="299"/>
        <v>0</v>
      </c>
      <c r="AI987" s="20"/>
      <c r="AJ987" s="20"/>
      <c r="AK987" s="20">
        <f t="shared" si="291"/>
        <v>0</v>
      </c>
      <c r="AL987" s="171"/>
    </row>
    <row r="988" spans="1:38" ht="15.75" customHeight="1" x14ac:dyDescent="0.25">
      <c r="A988" s="3">
        <v>1417</v>
      </c>
      <c r="B988" s="14">
        <f t="shared" si="300"/>
        <v>10</v>
      </c>
      <c r="C988" s="9">
        <f>IF(A988=A987,C987,"")</f>
        <v>45196</v>
      </c>
      <c r="D988" s="3" t="str">
        <f>IF(A988=A987,D987,"")</f>
        <v>Colombano Rodrigo</v>
      </c>
      <c r="E988" s="14" t="str">
        <f t="shared" si="294"/>
        <v>1417Colombano Rodrigo10</v>
      </c>
      <c r="J988" s="14" t="str">
        <f t="shared" si="289"/>
        <v xml:space="preserve">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Cambio de correas poliv. Enjuague y purgado del circuito refrigerante. Cambio de cables de bujias. Lavado motor. Cambiar escobillas parabrisa delantero y trasero.  </v>
      </c>
      <c r="L988" s="3">
        <v>1</v>
      </c>
      <c r="M988" s="10" t="s">
        <v>1367</v>
      </c>
      <c r="N988" s="3" t="s">
        <v>1832</v>
      </c>
      <c r="Q988" s="7">
        <v>0</v>
      </c>
      <c r="S988" s="8">
        <v>0</v>
      </c>
      <c r="W988" s="76"/>
      <c r="X988" s="16">
        <f t="shared" ref="X988:X1051" si="303">W988*T988</f>
        <v>0</v>
      </c>
      <c r="AC988" s="18">
        <f t="shared" si="290"/>
        <v>0</v>
      </c>
      <c r="AD988" s="19">
        <f t="shared" si="296"/>
        <v>180000</v>
      </c>
      <c r="AE988" s="21">
        <f t="shared" si="301"/>
        <v>0</v>
      </c>
      <c r="AF988" s="20">
        <f t="shared" si="297"/>
        <v>0</v>
      </c>
      <c r="AG988" s="20">
        <f t="shared" si="298"/>
        <v>0</v>
      </c>
      <c r="AH988" s="20">
        <f t="shared" si="299"/>
        <v>0</v>
      </c>
      <c r="AI988" s="20"/>
      <c r="AJ988" s="20"/>
      <c r="AK988" s="20">
        <f t="shared" si="291"/>
        <v>0</v>
      </c>
      <c r="AL988" s="171"/>
    </row>
    <row r="989" spans="1:38" ht="15.75" customHeight="1" x14ac:dyDescent="0.25">
      <c r="A989" s="3">
        <v>1417</v>
      </c>
      <c r="B989" s="14">
        <f t="shared" si="300"/>
        <v>11</v>
      </c>
      <c r="C989" s="9">
        <f>IF(A989=A988,C988,"")</f>
        <v>45196</v>
      </c>
      <c r="D989" s="3" t="str">
        <f>IF(A989=A988,D988,"")</f>
        <v>Colombano Rodrigo</v>
      </c>
      <c r="E989" s="14" t="str">
        <f t="shared" si="294"/>
        <v>1417Colombano Rodrigo11</v>
      </c>
      <c r="J989" s="14" t="str">
        <f t="shared" si="289"/>
        <v xml:space="preserve">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Cambio de correas poliv. Enjuague y purgado del circuito refrigerante. Cambio de cables de bujias. Lavado motor. Cambiar escobillas parabrisa delantero y trasero.   </v>
      </c>
      <c r="L989" s="3">
        <v>1</v>
      </c>
      <c r="M989" s="10" t="s">
        <v>1431</v>
      </c>
      <c r="N989" s="3" t="s">
        <v>1832</v>
      </c>
      <c r="Q989" s="7">
        <v>0</v>
      </c>
      <c r="S989" s="8">
        <v>0</v>
      </c>
      <c r="W989" s="76"/>
      <c r="X989" s="16">
        <f t="shared" si="303"/>
        <v>0</v>
      </c>
      <c r="AC989" s="18">
        <f t="shared" si="290"/>
        <v>0</v>
      </c>
      <c r="AD989" s="19">
        <f t="shared" si="296"/>
        <v>180000</v>
      </c>
      <c r="AE989" s="21">
        <f t="shared" si="301"/>
        <v>0</v>
      </c>
      <c r="AF989" s="20">
        <f t="shared" si="297"/>
        <v>0</v>
      </c>
      <c r="AG989" s="20">
        <f t="shared" si="298"/>
        <v>0</v>
      </c>
      <c r="AH989" s="20">
        <f t="shared" si="299"/>
        <v>0</v>
      </c>
      <c r="AI989" s="20"/>
      <c r="AJ989" s="20"/>
      <c r="AK989" s="20">
        <f t="shared" si="291"/>
        <v>0</v>
      </c>
      <c r="AL989" s="171"/>
    </row>
    <row r="990" spans="1:38" ht="15.75" customHeight="1" x14ac:dyDescent="0.25">
      <c r="A990" s="3">
        <v>1417</v>
      </c>
      <c r="B990" s="14">
        <f t="shared" si="300"/>
        <v>12</v>
      </c>
      <c r="C990" s="9">
        <v>45196</v>
      </c>
      <c r="D990" s="3" t="s">
        <v>1818</v>
      </c>
      <c r="E990" s="14" t="str">
        <f t="shared" si="294"/>
        <v>1417Colombano Rodrigo12</v>
      </c>
      <c r="J990" s="14" t="str">
        <f t="shared" si="289"/>
        <v xml:space="preserve">Desmontar trompa completa. Drenaje líquido refrigerante. Sacar motor. Cambiar distribución y bomba de agua motor nuevo. Intercambiar cuerpo de termostato. Prueba de termostato. Intercambiar cuerpo de gaseo con orrings nuevos. Poner motor nuevo. Montar perifericos y frente de motor. Service cambio de aceite y filtros. Cambio de correas poliv. Enjuague y purgado del circuito refrigerante. Cambio de cables de bujias. Lavado motor. Cambiar escobillas parabrisa delantero y trasero.    </v>
      </c>
      <c r="L990" s="3">
        <v>1</v>
      </c>
      <c r="M990" s="10" t="s">
        <v>1843</v>
      </c>
      <c r="N990" s="3" t="s">
        <v>84</v>
      </c>
      <c r="Q990" s="7">
        <f>+W990/(1+S990)</f>
        <v>3333.3333333333335</v>
      </c>
      <c r="S990" s="8">
        <v>0.2</v>
      </c>
      <c r="T990" s="11">
        <v>1</v>
      </c>
      <c r="W990" s="76">
        <v>4000</v>
      </c>
      <c r="X990" s="16">
        <f t="shared" si="303"/>
        <v>4000</v>
      </c>
      <c r="AC990" s="18">
        <f t="shared" si="290"/>
        <v>0</v>
      </c>
      <c r="AD990" s="19">
        <f t="shared" si="296"/>
        <v>180000</v>
      </c>
      <c r="AE990" s="21">
        <f t="shared" si="301"/>
        <v>3333.3333333333335</v>
      </c>
      <c r="AF990" s="20">
        <f t="shared" si="297"/>
        <v>0</v>
      </c>
      <c r="AG990" s="20">
        <f t="shared" si="298"/>
        <v>0</v>
      </c>
      <c r="AH990" s="20">
        <f t="shared" si="299"/>
        <v>0</v>
      </c>
      <c r="AI990" s="20"/>
      <c r="AJ990" s="20"/>
      <c r="AK990" s="20">
        <f t="shared" si="291"/>
        <v>0</v>
      </c>
      <c r="AL990" s="171"/>
    </row>
    <row r="991" spans="1:38" ht="15.75" customHeight="1" x14ac:dyDescent="0.25">
      <c r="A991" s="3">
        <v>1418</v>
      </c>
      <c r="B991" s="14">
        <f t="shared" si="300"/>
        <v>1</v>
      </c>
      <c r="C991" s="9">
        <v>45196</v>
      </c>
      <c r="D991" s="3" t="s">
        <v>116</v>
      </c>
      <c r="E991" s="14" t="str">
        <f t="shared" si="294"/>
        <v>1418Transporte Palloni1</v>
      </c>
      <c r="F991" s="119" t="s">
        <v>1829</v>
      </c>
      <c r="G991" s="119" t="s">
        <v>1247</v>
      </c>
      <c r="I991" s="10" t="s">
        <v>1871</v>
      </c>
      <c r="J991" s="14" t="str">
        <f t="shared" si="289"/>
        <v>Cambio pastillas de freno.</v>
      </c>
      <c r="L991" s="3">
        <v>1</v>
      </c>
      <c r="R991" s="7" t="s">
        <v>1479</v>
      </c>
      <c r="S991" s="8"/>
      <c r="W991" s="76"/>
      <c r="X991" s="16">
        <f t="shared" si="303"/>
        <v>0</v>
      </c>
      <c r="Y991" s="3">
        <v>1</v>
      </c>
      <c r="AB991" s="4">
        <v>8000</v>
      </c>
      <c r="AC991" s="18">
        <f t="shared" si="290"/>
        <v>8000</v>
      </c>
      <c r="AD991" s="19">
        <f t="shared" si="296"/>
        <v>8000</v>
      </c>
      <c r="AE991" s="21">
        <f t="shared" si="301"/>
        <v>0</v>
      </c>
      <c r="AF991" s="20">
        <f t="shared" si="297"/>
        <v>0</v>
      </c>
      <c r="AG991" s="20">
        <f t="shared" si="298"/>
        <v>0</v>
      </c>
      <c r="AH991" s="20">
        <f t="shared" si="299"/>
        <v>8000</v>
      </c>
      <c r="AI991" s="20"/>
      <c r="AJ991" s="20"/>
      <c r="AK991" s="20">
        <f t="shared" si="291"/>
        <v>8000</v>
      </c>
      <c r="AL991" s="171"/>
    </row>
    <row r="992" spans="1:38" ht="15.75" customHeight="1" x14ac:dyDescent="0.25">
      <c r="A992" s="3">
        <v>1419</v>
      </c>
      <c r="B992" s="14">
        <f t="shared" si="300"/>
        <v>1</v>
      </c>
      <c r="C992" s="9">
        <v>45196</v>
      </c>
      <c r="D992" s="3" t="s">
        <v>116</v>
      </c>
      <c r="E992" s="14" t="str">
        <f t="shared" si="294"/>
        <v>1419Transporte Palloni1</v>
      </c>
      <c r="F992" s="119" t="s">
        <v>964</v>
      </c>
      <c r="G992" s="119" t="s">
        <v>1318</v>
      </c>
      <c r="H992" s="119">
        <v>313318</v>
      </c>
      <c r="I992" s="10" t="s">
        <v>1880</v>
      </c>
      <c r="J992" s="14" t="str">
        <f t="shared" si="289"/>
        <v>Control tren delantero y de perdidas de aceite</v>
      </c>
      <c r="K992" s="3" t="s">
        <v>1507</v>
      </c>
      <c r="L992" s="3">
        <v>1</v>
      </c>
      <c r="R992" s="7" t="s">
        <v>1479</v>
      </c>
      <c r="S992" s="8"/>
      <c r="W992" s="76"/>
      <c r="X992" s="16">
        <f t="shared" si="303"/>
        <v>0</v>
      </c>
      <c r="Y992" s="3">
        <v>1</v>
      </c>
      <c r="AB992" s="4">
        <v>5000</v>
      </c>
      <c r="AC992" s="18">
        <f t="shared" si="290"/>
        <v>5000</v>
      </c>
      <c r="AD992" s="19">
        <f t="shared" si="296"/>
        <v>5000</v>
      </c>
      <c r="AE992" s="21">
        <f t="shared" si="301"/>
        <v>0</v>
      </c>
      <c r="AF992" s="20">
        <f t="shared" si="297"/>
        <v>0</v>
      </c>
      <c r="AG992" s="20">
        <f t="shared" si="298"/>
        <v>0</v>
      </c>
      <c r="AH992" s="20">
        <f t="shared" si="299"/>
        <v>11000</v>
      </c>
      <c r="AI992" s="20"/>
      <c r="AJ992" s="20"/>
      <c r="AK992" s="20">
        <f t="shared" si="291"/>
        <v>11000</v>
      </c>
      <c r="AL992" s="171"/>
    </row>
    <row r="993" spans="1:38" ht="15.75" customHeight="1" x14ac:dyDescent="0.25">
      <c r="A993" s="3">
        <v>1419</v>
      </c>
      <c r="B993" s="14">
        <f t="shared" si="300"/>
        <v>2</v>
      </c>
      <c r="C993" s="9">
        <f>IF(A993=A992,C992,"")</f>
        <v>45196</v>
      </c>
      <c r="D993" s="3" t="s">
        <v>116</v>
      </c>
      <c r="E993" s="14" t="str">
        <f t="shared" si="294"/>
        <v>1419Transporte Palloni2</v>
      </c>
      <c r="J993" s="14" t="str">
        <f t="shared" si="289"/>
        <v xml:space="preserve">Control tren delantero y de perdidas de aceite </v>
      </c>
      <c r="L993" s="3">
        <v>1</v>
      </c>
      <c r="S993" s="8"/>
      <c r="W993" s="76"/>
      <c r="X993" s="16">
        <f t="shared" si="303"/>
        <v>0</v>
      </c>
      <c r="Y993" s="3">
        <v>1</v>
      </c>
      <c r="AB993" s="4">
        <v>6000</v>
      </c>
      <c r="AC993" s="18">
        <f t="shared" si="290"/>
        <v>6000</v>
      </c>
      <c r="AD993" s="19">
        <f t="shared" si="296"/>
        <v>11000</v>
      </c>
      <c r="AE993" s="21">
        <f t="shared" si="301"/>
        <v>0</v>
      </c>
      <c r="AF993" s="20">
        <f t="shared" si="297"/>
        <v>0</v>
      </c>
      <c r="AG993" s="20">
        <f t="shared" si="298"/>
        <v>0</v>
      </c>
      <c r="AH993" s="20">
        <f t="shared" si="299"/>
        <v>0</v>
      </c>
      <c r="AI993" s="20"/>
      <c r="AJ993" s="20"/>
      <c r="AK993" s="20">
        <f t="shared" si="291"/>
        <v>0</v>
      </c>
      <c r="AL993" s="171"/>
    </row>
    <row r="994" spans="1:38" ht="15.75" customHeight="1" x14ac:dyDescent="0.25">
      <c r="A994" s="3">
        <v>1420</v>
      </c>
      <c r="B994" s="14">
        <f t="shared" si="300"/>
        <v>1</v>
      </c>
      <c r="C994" s="9">
        <v>45196</v>
      </c>
      <c r="D994" s="3" t="s">
        <v>1705</v>
      </c>
      <c r="E994" s="14" t="str">
        <f t="shared" si="294"/>
        <v>1420Issetta Eva1</v>
      </c>
      <c r="F994" s="119" t="s">
        <v>1700</v>
      </c>
      <c r="G994" s="119" t="s">
        <v>1494</v>
      </c>
      <c r="H994" s="119">
        <v>97012</v>
      </c>
      <c r="I994" s="10" t="s">
        <v>1833</v>
      </c>
      <c r="J994" s="14" t="str">
        <f t="shared" si="289"/>
        <v>Cambio de ambos precap. Cambio de reten salida de caja lado izquierdo. Agregar 1lts de aceite 80w90 a caja. Regular convergencia</v>
      </c>
      <c r="K994" s="3" t="s">
        <v>1512</v>
      </c>
      <c r="L994" s="3">
        <v>1</v>
      </c>
      <c r="M994" s="10" t="s">
        <v>1738</v>
      </c>
      <c r="N994" s="3" t="s">
        <v>101</v>
      </c>
      <c r="Q994" s="7">
        <f>+W994*0.8</f>
        <v>10240</v>
      </c>
      <c r="R994" s="7" t="s">
        <v>1971</v>
      </c>
      <c r="S994" s="8">
        <f>+(W994-Q994)/Q994</f>
        <v>0.25</v>
      </c>
      <c r="T994" s="11">
        <v>2</v>
      </c>
      <c r="W994" s="76">
        <v>12800</v>
      </c>
      <c r="X994" s="16">
        <f t="shared" si="303"/>
        <v>25600</v>
      </c>
      <c r="Y994" s="3">
        <v>1</v>
      </c>
      <c r="AB994" s="4">
        <v>19000</v>
      </c>
      <c r="AC994" s="18">
        <f t="shared" si="290"/>
        <v>19000</v>
      </c>
      <c r="AD994" s="19">
        <f t="shared" si="296"/>
        <v>19000</v>
      </c>
      <c r="AE994" s="21">
        <f t="shared" si="301"/>
        <v>20480</v>
      </c>
      <c r="AF994" s="20">
        <f t="shared" si="297"/>
        <v>17062</v>
      </c>
      <c r="AG994" s="20">
        <f t="shared" si="298"/>
        <v>35700</v>
      </c>
      <c r="AH994" s="20">
        <f t="shared" si="299"/>
        <v>19000</v>
      </c>
      <c r="AI994" s="20"/>
      <c r="AJ994" s="20"/>
      <c r="AK994" s="20">
        <f t="shared" si="291"/>
        <v>54700</v>
      </c>
      <c r="AL994" s="171"/>
    </row>
    <row r="995" spans="1:38" ht="15.75" customHeight="1" x14ac:dyDescent="0.25">
      <c r="A995" s="3">
        <v>1420</v>
      </c>
      <c r="B995" s="14">
        <f t="shared" si="300"/>
        <v>2</v>
      </c>
      <c r="C995" s="9">
        <f>IF(A995=A994,C994,"")</f>
        <v>45196</v>
      </c>
      <c r="D995" s="3" t="str">
        <f>IF(A995=A994,D994,"")</f>
        <v>Issetta Eva</v>
      </c>
      <c r="E995" s="14" t="str">
        <f t="shared" si="294"/>
        <v>1420Issetta Eva2</v>
      </c>
      <c r="J995" s="14" t="str">
        <f t="shared" ref="J995:J1058" si="304">IF(A995=A994,CONCATENATE(J994," ",I995),I995)</f>
        <v xml:space="preserve">Cambio de ambos precap. Cambio de reten salida de caja lado izquierdo. Agregar 1lts de aceite 80w90 a caja. Regular convergencia </v>
      </c>
      <c r="L995" s="3">
        <v>1</v>
      </c>
      <c r="M995" s="10" t="s">
        <v>1834</v>
      </c>
      <c r="Q995" s="7">
        <f>+W995*0.8</f>
        <v>5120</v>
      </c>
      <c r="S995" s="8">
        <f>+(W995-Q995)/Q995</f>
        <v>0.25</v>
      </c>
      <c r="T995" s="11">
        <v>1</v>
      </c>
      <c r="W995" s="76">
        <v>6400</v>
      </c>
      <c r="X995" s="16">
        <f t="shared" si="303"/>
        <v>6400</v>
      </c>
      <c r="AC995" s="18">
        <f t="shared" ref="AC995:AC1058" si="305">+AB995*Y995</f>
        <v>0</v>
      </c>
      <c r="AD995" s="19">
        <f t="shared" si="296"/>
        <v>19000</v>
      </c>
      <c r="AE995" s="21">
        <f t="shared" si="301"/>
        <v>5120</v>
      </c>
      <c r="AF995" s="20">
        <f t="shared" si="297"/>
        <v>0</v>
      </c>
      <c r="AG995" s="20">
        <f t="shared" si="298"/>
        <v>0</v>
      </c>
      <c r="AH995" s="20">
        <f t="shared" si="299"/>
        <v>0</v>
      </c>
      <c r="AI995" s="20"/>
      <c r="AJ995" s="20"/>
      <c r="AK995" s="20">
        <f t="shared" ref="AK995:AK1058" si="306">AH995+AG995</f>
        <v>0</v>
      </c>
      <c r="AL995" s="171"/>
    </row>
    <row r="996" spans="1:38" ht="15.75" customHeight="1" x14ac:dyDescent="0.25">
      <c r="A996" s="3">
        <v>1420</v>
      </c>
      <c r="B996" s="14">
        <f t="shared" si="300"/>
        <v>3</v>
      </c>
      <c r="C996" s="9">
        <f>IF(A996=A995,C995,"")</f>
        <v>45196</v>
      </c>
      <c r="D996" s="3" t="str">
        <f>IF(A996=A995,D995,"")</f>
        <v>Issetta Eva</v>
      </c>
      <c r="E996" s="14" t="str">
        <f t="shared" si="294"/>
        <v>1420Issetta Eva3</v>
      </c>
      <c r="J996" s="14" t="str">
        <f t="shared" si="304"/>
        <v xml:space="preserve">Cambio de ambos precap. Cambio de reten salida de caja lado izquierdo. Agregar 1lts de aceite 80w90 a caja. Regular convergencia  </v>
      </c>
      <c r="L996" s="3">
        <v>1</v>
      </c>
      <c r="M996" s="10" t="s">
        <v>1835</v>
      </c>
      <c r="N996" s="3" t="s">
        <v>771</v>
      </c>
      <c r="Q996" s="7">
        <v>1702</v>
      </c>
      <c r="S996" s="8">
        <f>+(W996-Q996)/Q996</f>
        <v>1.173913043478261</v>
      </c>
      <c r="T996" s="11">
        <v>1</v>
      </c>
      <c r="W996" s="76">
        <v>3700</v>
      </c>
      <c r="X996" s="16">
        <f t="shared" si="303"/>
        <v>3700</v>
      </c>
      <c r="AC996" s="18">
        <f t="shared" si="305"/>
        <v>0</v>
      </c>
      <c r="AD996" s="19">
        <f t="shared" si="296"/>
        <v>19000</v>
      </c>
      <c r="AE996" s="21">
        <f t="shared" si="301"/>
        <v>1702</v>
      </c>
      <c r="AF996" s="20">
        <f t="shared" si="297"/>
        <v>0</v>
      </c>
      <c r="AG996" s="20">
        <f t="shared" si="298"/>
        <v>0</v>
      </c>
      <c r="AH996" s="20">
        <f t="shared" si="299"/>
        <v>0</v>
      </c>
      <c r="AI996" s="20"/>
      <c r="AJ996" s="20"/>
      <c r="AK996" s="20">
        <f t="shared" si="306"/>
        <v>0</v>
      </c>
      <c r="AL996" s="171"/>
    </row>
    <row r="997" spans="1:38" ht="15.75" customHeight="1" x14ac:dyDescent="0.25">
      <c r="A997" s="3">
        <v>1421</v>
      </c>
      <c r="B997" s="14">
        <f t="shared" si="300"/>
        <v>1</v>
      </c>
      <c r="C997" s="9">
        <v>45196</v>
      </c>
      <c r="D997" s="3" t="s">
        <v>1836</v>
      </c>
      <c r="E997" s="14" t="str">
        <f t="shared" si="294"/>
        <v>1421Romero Pablo1</v>
      </c>
      <c r="F997" s="119" t="s">
        <v>1837</v>
      </c>
      <c r="G997" s="119" t="s">
        <v>1318</v>
      </c>
      <c r="H997" s="119">
        <v>153399</v>
      </c>
      <c r="I997" s="10" t="s">
        <v>1838</v>
      </c>
      <c r="J997" s="14" t="str">
        <f t="shared" si="304"/>
        <v>Control general para viaje. Poner en correcta posicion cable de embrague y ramal de cables motor</v>
      </c>
      <c r="K997" s="3" t="s">
        <v>1539</v>
      </c>
      <c r="L997" s="3">
        <v>1</v>
      </c>
      <c r="R997" s="7" t="s">
        <v>1479</v>
      </c>
      <c r="S997" s="8"/>
      <c r="W997" s="76"/>
      <c r="X997" s="16">
        <f t="shared" si="303"/>
        <v>0</v>
      </c>
      <c r="Y997" s="3">
        <v>1</v>
      </c>
      <c r="AB997" s="4">
        <v>8000</v>
      </c>
      <c r="AC997" s="18">
        <f t="shared" si="305"/>
        <v>8000</v>
      </c>
      <c r="AD997" s="19">
        <f t="shared" si="296"/>
        <v>8000</v>
      </c>
      <c r="AE997" s="21">
        <f t="shared" si="301"/>
        <v>0</v>
      </c>
      <c r="AF997" s="20">
        <f t="shared" si="297"/>
        <v>0</v>
      </c>
      <c r="AG997" s="20">
        <f t="shared" si="298"/>
        <v>0</v>
      </c>
      <c r="AH997" s="20">
        <f t="shared" si="299"/>
        <v>8000</v>
      </c>
      <c r="AI997" s="20"/>
      <c r="AJ997" s="20"/>
      <c r="AK997" s="20">
        <f t="shared" si="306"/>
        <v>8000</v>
      </c>
      <c r="AL997" s="171"/>
    </row>
    <row r="998" spans="1:38" ht="15.75" customHeight="1" x14ac:dyDescent="0.25">
      <c r="A998" s="3">
        <v>1421</v>
      </c>
      <c r="B998" s="14">
        <f t="shared" si="300"/>
        <v>2</v>
      </c>
      <c r="C998" s="9">
        <f>IF(A998=A997,C997,"")</f>
        <v>45196</v>
      </c>
      <c r="D998" s="3" t="str">
        <f>IF(A998=A997,D997,"")</f>
        <v>Romero Pablo</v>
      </c>
      <c r="E998" s="14" t="str">
        <f t="shared" si="294"/>
        <v>1421Romero Pablo2</v>
      </c>
      <c r="J998" s="14" t="str">
        <f t="shared" si="304"/>
        <v xml:space="preserve">Control general para viaje. Poner en correcta posicion cable de embrague y ramal de cables motor </v>
      </c>
      <c r="L998" s="3">
        <v>1</v>
      </c>
      <c r="S998" s="8"/>
      <c r="W998" s="76"/>
      <c r="X998" s="16">
        <f t="shared" si="303"/>
        <v>0</v>
      </c>
      <c r="AC998" s="18">
        <f t="shared" si="305"/>
        <v>0</v>
      </c>
      <c r="AD998" s="19">
        <f t="shared" si="296"/>
        <v>8000</v>
      </c>
      <c r="AE998" s="21">
        <f t="shared" si="301"/>
        <v>0</v>
      </c>
      <c r="AF998" s="20">
        <f t="shared" si="297"/>
        <v>0</v>
      </c>
      <c r="AG998" s="20">
        <f t="shared" si="298"/>
        <v>0</v>
      </c>
      <c r="AH998" s="20">
        <f t="shared" si="299"/>
        <v>0</v>
      </c>
      <c r="AI998" s="20"/>
      <c r="AJ998" s="20"/>
      <c r="AK998" s="20">
        <f t="shared" si="306"/>
        <v>0</v>
      </c>
      <c r="AL998" s="171"/>
    </row>
    <row r="999" spans="1:38" ht="15.75" customHeight="1" x14ac:dyDescent="0.25">
      <c r="A999" s="3">
        <v>1422</v>
      </c>
      <c r="B999" s="14">
        <f t="shared" si="300"/>
        <v>1</v>
      </c>
      <c r="C999" s="9">
        <v>45197</v>
      </c>
      <c r="D999" s="3" t="s">
        <v>116</v>
      </c>
      <c r="E999" s="14" t="str">
        <f t="shared" si="294"/>
        <v>1422Transporte Palloni1</v>
      </c>
      <c r="F999" s="119" t="s">
        <v>1839</v>
      </c>
      <c r="G999" s="119" t="s">
        <v>1840</v>
      </c>
      <c r="H999" s="119">
        <v>567073</v>
      </c>
      <c r="I999" s="10" t="s">
        <v>1841</v>
      </c>
      <c r="J999" s="14" t="str">
        <f t="shared" si="304"/>
        <v>Recambio de amortiguadores traseros.</v>
      </c>
      <c r="K999" s="3" t="s">
        <v>1511</v>
      </c>
      <c r="L999" s="3">
        <v>1</v>
      </c>
      <c r="R999" s="7" t="s">
        <v>1971</v>
      </c>
      <c r="S999" s="8"/>
      <c r="W999" s="76"/>
      <c r="X999" s="16">
        <f t="shared" si="303"/>
        <v>0</v>
      </c>
      <c r="Y999" s="3">
        <v>1</v>
      </c>
      <c r="AB999" s="4">
        <v>15000</v>
      </c>
      <c r="AC999" s="18">
        <f t="shared" si="305"/>
        <v>15000</v>
      </c>
      <c r="AD999" s="19">
        <f t="shared" si="296"/>
        <v>15000</v>
      </c>
      <c r="AE999" s="21">
        <f t="shared" si="301"/>
        <v>0</v>
      </c>
      <c r="AF999" s="20">
        <f t="shared" si="297"/>
        <v>0</v>
      </c>
      <c r="AG999" s="20">
        <f t="shared" si="298"/>
        <v>0</v>
      </c>
      <c r="AH999" s="20">
        <f t="shared" si="299"/>
        <v>15000</v>
      </c>
      <c r="AI999" s="20"/>
      <c r="AJ999" s="20"/>
      <c r="AK999" s="20">
        <f t="shared" si="306"/>
        <v>15000</v>
      </c>
      <c r="AL999" s="171"/>
    </row>
    <row r="1000" spans="1:38" ht="15.75" customHeight="1" x14ac:dyDescent="0.25">
      <c r="A1000" s="3">
        <v>1422</v>
      </c>
      <c r="B1000" s="14">
        <f t="shared" si="300"/>
        <v>2</v>
      </c>
      <c r="C1000" s="9">
        <f>IF(A1000=A999,C999,"")</f>
        <v>45197</v>
      </c>
      <c r="D1000" s="3" t="s">
        <v>116</v>
      </c>
      <c r="E1000" s="14" t="str">
        <f t="shared" si="294"/>
        <v>1422Transporte Palloni2</v>
      </c>
      <c r="J1000" s="14" t="str">
        <f t="shared" si="304"/>
        <v xml:space="preserve">Recambio de amortiguadores traseros. </v>
      </c>
      <c r="L1000" s="3">
        <v>1</v>
      </c>
      <c r="S1000" s="8"/>
      <c r="W1000" s="76"/>
      <c r="X1000" s="16">
        <f t="shared" si="303"/>
        <v>0</v>
      </c>
      <c r="AC1000" s="18">
        <f t="shared" si="305"/>
        <v>0</v>
      </c>
      <c r="AD1000" s="19">
        <f t="shared" si="296"/>
        <v>15000</v>
      </c>
      <c r="AE1000" s="21">
        <f t="shared" si="301"/>
        <v>0</v>
      </c>
      <c r="AF1000" s="20">
        <f t="shared" si="297"/>
        <v>0</v>
      </c>
      <c r="AG1000" s="20">
        <f t="shared" si="298"/>
        <v>0</v>
      </c>
      <c r="AH1000" s="20">
        <f t="shared" si="299"/>
        <v>0</v>
      </c>
      <c r="AI1000" s="20"/>
      <c r="AJ1000" s="20"/>
      <c r="AK1000" s="20">
        <f t="shared" si="306"/>
        <v>0</v>
      </c>
      <c r="AL1000" s="171"/>
    </row>
    <row r="1001" spans="1:38" ht="15.75" customHeight="1" x14ac:dyDescent="0.25">
      <c r="A1001" s="3">
        <v>1423</v>
      </c>
      <c r="B1001" s="14">
        <f t="shared" si="300"/>
        <v>1</v>
      </c>
      <c r="C1001" s="9">
        <v>45197</v>
      </c>
      <c r="D1001" s="3" t="s">
        <v>798</v>
      </c>
      <c r="E1001" s="14" t="str">
        <f t="shared" si="294"/>
        <v>1423Fernandez Gerardo1</v>
      </c>
      <c r="F1001" s="119" t="s">
        <v>1848</v>
      </c>
      <c r="G1001" s="119" t="s">
        <v>799</v>
      </c>
      <c r="H1001" s="119">
        <v>223147</v>
      </c>
      <c r="I1001" s="10" t="s">
        <v>1849</v>
      </c>
      <c r="J1001" s="14" t="str">
        <f t="shared" si="304"/>
        <v xml:space="preserve">Sacar cremallera de direccion, enviar a reparar a Rio IV y colocar. Regular comergencia. </v>
      </c>
      <c r="L1001" s="3">
        <v>1</v>
      </c>
      <c r="M1001" s="10" t="s">
        <v>1850</v>
      </c>
      <c r="Q1001" s="7">
        <v>3800</v>
      </c>
      <c r="R1001" s="7" t="s">
        <v>1971</v>
      </c>
      <c r="S1001" s="8">
        <f>+(W1001-Q1001)/Q1001</f>
        <v>5.2631578947368418E-2</v>
      </c>
      <c r="T1001" s="11">
        <v>1</v>
      </c>
      <c r="W1001" s="76">
        <v>4000</v>
      </c>
      <c r="X1001" s="16">
        <f t="shared" si="303"/>
        <v>4000</v>
      </c>
      <c r="Y1001" s="3">
        <v>1</v>
      </c>
      <c r="AB1001" s="4">
        <v>120000</v>
      </c>
      <c r="AC1001" s="18">
        <f t="shared" si="305"/>
        <v>120000</v>
      </c>
      <c r="AD1001" s="19">
        <f t="shared" si="296"/>
        <v>120000</v>
      </c>
      <c r="AE1001" s="21">
        <f t="shared" si="301"/>
        <v>3800</v>
      </c>
      <c r="AF1001" s="20">
        <f t="shared" si="297"/>
        <v>8800</v>
      </c>
      <c r="AG1001" s="20">
        <f t="shared" si="298"/>
        <v>9000</v>
      </c>
      <c r="AH1001" s="20">
        <f t="shared" si="299"/>
        <v>120000</v>
      </c>
      <c r="AI1001" s="20"/>
      <c r="AJ1001" s="20"/>
      <c r="AK1001" s="20">
        <f t="shared" si="306"/>
        <v>129000</v>
      </c>
      <c r="AL1001" s="171"/>
    </row>
    <row r="1002" spans="1:38" ht="15.75" customHeight="1" x14ac:dyDescent="0.25">
      <c r="A1002" s="3">
        <v>1423</v>
      </c>
      <c r="B1002" s="14">
        <f t="shared" si="300"/>
        <v>2</v>
      </c>
      <c r="C1002" s="9">
        <f>IF(A1002=A1001,C1001,"")</f>
        <v>45197</v>
      </c>
      <c r="D1002" s="3" t="str">
        <f>IF(A1002=A1001,D1001,"")</f>
        <v>Fernandez Gerardo</v>
      </c>
      <c r="E1002" s="14" t="str">
        <f t="shared" si="294"/>
        <v>1423Fernandez Gerardo2</v>
      </c>
      <c r="J1002" s="14" t="str">
        <f t="shared" si="304"/>
        <v xml:space="preserve">Sacar cremallera de direccion, enviar a reparar a Rio IV y colocar. Regular comergencia.  </v>
      </c>
      <c r="L1002" s="3">
        <v>1</v>
      </c>
      <c r="M1002" s="10" t="s">
        <v>1851</v>
      </c>
      <c r="Q1002" s="7">
        <f>W1002</f>
        <v>5000</v>
      </c>
      <c r="S1002" s="8">
        <v>0</v>
      </c>
      <c r="T1002" s="11">
        <v>1</v>
      </c>
      <c r="W1002" s="76">
        <v>5000</v>
      </c>
      <c r="X1002" s="16">
        <f t="shared" si="303"/>
        <v>5000</v>
      </c>
      <c r="AC1002" s="18">
        <f t="shared" si="305"/>
        <v>0</v>
      </c>
      <c r="AD1002" s="19">
        <f t="shared" si="296"/>
        <v>120000</v>
      </c>
      <c r="AE1002" s="21">
        <f t="shared" si="301"/>
        <v>5000</v>
      </c>
      <c r="AF1002" s="20">
        <f t="shared" si="297"/>
        <v>0</v>
      </c>
      <c r="AG1002" s="20">
        <f t="shared" si="298"/>
        <v>0</v>
      </c>
      <c r="AH1002" s="20">
        <f t="shared" si="299"/>
        <v>0</v>
      </c>
      <c r="AI1002" s="20"/>
      <c r="AJ1002" s="20"/>
      <c r="AK1002" s="20">
        <f t="shared" si="306"/>
        <v>0</v>
      </c>
      <c r="AL1002" s="171"/>
    </row>
    <row r="1003" spans="1:38" ht="15.75" customHeight="1" x14ac:dyDescent="0.25">
      <c r="A1003" s="3">
        <v>1424</v>
      </c>
      <c r="B1003" s="14">
        <f t="shared" si="300"/>
        <v>1</v>
      </c>
      <c r="C1003" s="9">
        <v>45197</v>
      </c>
      <c r="D1003" s="3" t="s">
        <v>398</v>
      </c>
      <c r="E1003" s="14" t="str">
        <f t="shared" si="294"/>
        <v>1424Gomez Alejandro1</v>
      </c>
      <c r="F1003" s="119" t="s">
        <v>1852</v>
      </c>
      <c r="G1003" s="119" t="s">
        <v>1853</v>
      </c>
      <c r="H1003" s="119">
        <v>204881</v>
      </c>
      <c r="I1003" s="10" t="s">
        <v>1858</v>
      </c>
      <c r="J1003" s="14" t="str">
        <f t="shared" si="304"/>
        <v>Cambio de cilindro de freno trasero lado conductor. Regulacion freno de mano. Purgado y completar nivel de liquido. Cambio de cables y bujias. Lavado de motor</v>
      </c>
      <c r="K1003" s="3" t="s">
        <v>1511</v>
      </c>
      <c r="L1003" s="3">
        <v>1</v>
      </c>
      <c r="M1003" s="10" t="s">
        <v>1854</v>
      </c>
      <c r="N1003" s="3" t="s">
        <v>734</v>
      </c>
      <c r="Q1003" s="7">
        <f>+W1003*0.8</f>
        <v>8640</v>
      </c>
      <c r="R1003" s="7" t="s">
        <v>1971</v>
      </c>
      <c r="S1003" s="8">
        <f>+(W1003-Q1003)/Q1003</f>
        <v>0.25</v>
      </c>
      <c r="T1003" s="11">
        <v>1</v>
      </c>
      <c r="W1003" s="76">
        <v>10800</v>
      </c>
      <c r="X1003" s="16">
        <f t="shared" si="303"/>
        <v>10800</v>
      </c>
      <c r="Y1003" s="3">
        <v>1</v>
      </c>
      <c r="AB1003" s="4">
        <v>10000</v>
      </c>
      <c r="AC1003" s="18">
        <f t="shared" si="305"/>
        <v>10000</v>
      </c>
      <c r="AD1003" s="19">
        <f t="shared" si="296"/>
        <v>10000</v>
      </c>
      <c r="AE1003" s="21">
        <f t="shared" si="301"/>
        <v>8640</v>
      </c>
      <c r="AF1003" s="20">
        <f t="shared" si="297"/>
        <v>29040</v>
      </c>
      <c r="AG1003" s="20">
        <f t="shared" si="298"/>
        <v>36300</v>
      </c>
      <c r="AH1003" s="20">
        <f t="shared" si="299"/>
        <v>10000</v>
      </c>
      <c r="AI1003" s="20"/>
      <c r="AJ1003" s="20"/>
      <c r="AK1003" s="20">
        <f t="shared" si="306"/>
        <v>46300</v>
      </c>
      <c r="AL1003" s="171"/>
    </row>
    <row r="1004" spans="1:38" ht="15.75" customHeight="1" x14ac:dyDescent="0.25">
      <c r="A1004" s="3">
        <v>1424</v>
      </c>
      <c r="B1004" s="14">
        <f t="shared" si="300"/>
        <v>2</v>
      </c>
      <c r="C1004" s="9">
        <f>IF(A1004=A1003,C1003,"")</f>
        <v>45197</v>
      </c>
      <c r="D1004" s="3" t="str">
        <f>IF(A1004=A1003,D1003,"")</f>
        <v>Gomez Alejandro</v>
      </c>
      <c r="E1004" s="14" t="str">
        <f t="shared" si="294"/>
        <v>1424Gomez Alejandro2</v>
      </c>
      <c r="J1004" s="14" t="str">
        <f t="shared" si="304"/>
        <v xml:space="preserve">Cambio de cilindro de freno trasero lado conductor. Regulacion freno de mano. Purgado y completar nivel de liquido. Cambio de cables y bujias. Lavado de motor </v>
      </c>
      <c r="L1004" s="3">
        <v>1</v>
      </c>
      <c r="M1004" s="10" t="s">
        <v>1855</v>
      </c>
      <c r="N1004" s="3" t="s">
        <v>84</v>
      </c>
      <c r="Q1004" s="7">
        <f>W1004*0.8</f>
        <v>1440</v>
      </c>
      <c r="S1004" s="8">
        <f>+(W1004-Q1004)/Q1004</f>
        <v>0.25</v>
      </c>
      <c r="T1004" s="11">
        <v>1</v>
      </c>
      <c r="W1004" s="76">
        <v>1800</v>
      </c>
      <c r="X1004" s="16">
        <f t="shared" si="303"/>
        <v>1800</v>
      </c>
      <c r="AC1004" s="18">
        <f t="shared" si="305"/>
        <v>0</v>
      </c>
      <c r="AD1004" s="19">
        <f t="shared" si="296"/>
        <v>10000</v>
      </c>
      <c r="AE1004" s="21">
        <f t="shared" si="301"/>
        <v>1440</v>
      </c>
      <c r="AF1004" s="20">
        <f t="shared" si="297"/>
        <v>0</v>
      </c>
      <c r="AG1004" s="20">
        <f t="shared" si="298"/>
        <v>0</v>
      </c>
      <c r="AH1004" s="20">
        <f t="shared" si="299"/>
        <v>0</v>
      </c>
      <c r="AI1004" s="20"/>
      <c r="AJ1004" s="20"/>
      <c r="AK1004" s="20">
        <f t="shared" si="306"/>
        <v>0</v>
      </c>
      <c r="AL1004" s="171"/>
    </row>
    <row r="1005" spans="1:38" ht="15.75" customHeight="1" x14ac:dyDescent="0.25">
      <c r="A1005" s="3">
        <v>1424</v>
      </c>
      <c r="B1005" s="14">
        <f t="shared" si="300"/>
        <v>3</v>
      </c>
      <c r="C1005" s="9">
        <f>IF(A1005=A1004,C1004,"")</f>
        <v>45197</v>
      </c>
      <c r="D1005" s="3" t="str">
        <f>IF(A1005=A1004,D1004,"")</f>
        <v>Gomez Alejandro</v>
      </c>
      <c r="E1005" s="14" t="str">
        <f t="shared" si="294"/>
        <v>1424Gomez Alejandro3</v>
      </c>
      <c r="J1005" s="14" t="str">
        <f t="shared" si="304"/>
        <v xml:space="preserve">Cambio de cilindro de freno trasero lado conductor. Regulacion freno de mano. Purgado y completar nivel de liquido. Cambio de cables y bujias. Lavado de motor  </v>
      </c>
      <c r="L1005" s="3">
        <v>1</v>
      </c>
      <c r="M1005" s="10" t="s">
        <v>1856</v>
      </c>
      <c r="N1005" s="3" t="s">
        <v>84</v>
      </c>
      <c r="Q1005" s="7">
        <f>W1005*0.8</f>
        <v>8000</v>
      </c>
      <c r="S1005" s="8">
        <f>+(W1005-Q1005)/Q1005</f>
        <v>0.25</v>
      </c>
      <c r="T1005" s="11">
        <v>1</v>
      </c>
      <c r="W1005" s="76">
        <v>10000</v>
      </c>
      <c r="X1005" s="16">
        <f t="shared" si="303"/>
        <v>10000</v>
      </c>
      <c r="AC1005" s="18">
        <f t="shared" si="305"/>
        <v>0</v>
      </c>
      <c r="AD1005" s="19">
        <f t="shared" si="296"/>
        <v>10000</v>
      </c>
      <c r="AE1005" s="21">
        <f t="shared" si="301"/>
        <v>8000</v>
      </c>
      <c r="AF1005" s="20">
        <f t="shared" si="297"/>
        <v>0</v>
      </c>
      <c r="AG1005" s="20">
        <f t="shared" si="298"/>
        <v>0</v>
      </c>
      <c r="AH1005" s="20">
        <f t="shared" si="299"/>
        <v>0</v>
      </c>
      <c r="AI1005" s="20"/>
      <c r="AJ1005" s="20"/>
      <c r="AK1005" s="20">
        <f t="shared" si="306"/>
        <v>0</v>
      </c>
      <c r="AL1005" s="171"/>
    </row>
    <row r="1006" spans="1:38" ht="15.75" customHeight="1" x14ac:dyDescent="0.25">
      <c r="A1006" s="3">
        <v>1424</v>
      </c>
      <c r="B1006" s="14">
        <f t="shared" si="300"/>
        <v>4</v>
      </c>
      <c r="C1006" s="9">
        <f>IF(A1006=A1005,C1005,"")</f>
        <v>45197</v>
      </c>
      <c r="D1006" s="3" t="str">
        <f>IF(A1006=A1005,D1005,"")</f>
        <v>Gomez Alejandro</v>
      </c>
      <c r="E1006" s="14" t="str">
        <f t="shared" si="294"/>
        <v>1424Gomez Alejandro4</v>
      </c>
      <c r="J1006" s="14" t="str">
        <f t="shared" si="304"/>
        <v xml:space="preserve">Cambio de cilindro de freno trasero lado conductor. Regulacion freno de mano. Purgado y completar nivel de liquido. Cambio de cables y bujias. Lavado de motor   </v>
      </c>
      <c r="L1006" s="3">
        <v>1</v>
      </c>
      <c r="M1006" s="10" t="s">
        <v>1857</v>
      </c>
      <c r="N1006" s="3" t="s">
        <v>84</v>
      </c>
      <c r="Q1006" s="7">
        <f>W1006*0.8</f>
        <v>10960</v>
      </c>
      <c r="S1006" s="8">
        <f>+(W1006-Q1006)/Q1006</f>
        <v>0.25</v>
      </c>
      <c r="T1006" s="11">
        <v>1</v>
      </c>
      <c r="W1006" s="76">
        <v>13700</v>
      </c>
      <c r="X1006" s="16">
        <f t="shared" si="303"/>
        <v>13700</v>
      </c>
      <c r="AC1006" s="18">
        <f t="shared" si="305"/>
        <v>0</v>
      </c>
      <c r="AD1006" s="19">
        <f t="shared" si="296"/>
        <v>10000</v>
      </c>
      <c r="AE1006" s="21">
        <f t="shared" si="301"/>
        <v>10960</v>
      </c>
      <c r="AF1006" s="20">
        <f t="shared" si="297"/>
        <v>0</v>
      </c>
      <c r="AG1006" s="20">
        <f t="shared" si="298"/>
        <v>0</v>
      </c>
      <c r="AH1006" s="20">
        <f t="shared" si="299"/>
        <v>0</v>
      </c>
      <c r="AI1006" s="20"/>
      <c r="AJ1006" s="20"/>
      <c r="AK1006" s="20">
        <f t="shared" si="306"/>
        <v>0</v>
      </c>
      <c r="AL1006" s="171"/>
    </row>
    <row r="1007" spans="1:38" ht="15.75" customHeight="1" x14ac:dyDescent="0.25">
      <c r="A1007" s="3">
        <v>1425</v>
      </c>
      <c r="B1007" s="14">
        <f t="shared" si="300"/>
        <v>1</v>
      </c>
      <c r="C1007" s="9">
        <v>45197</v>
      </c>
      <c r="D1007" s="3" t="s">
        <v>616</v>
      </c>
      <c r="E1007" s="14" t="str">
        <f t="shared" si="294"/>
        <v>1425Saladino Guillermo1</v>
      </c>
      <c r="G1007" s="119" t="s">
        <v>914</v>
      </c>
      <c r="J1007" s="14">
        <f t="shared" si="304"/>
        <v>0</v>
      </c>
      <c r="L1007" s="3">
        <v>1</v>
      </c>
      <c r="M1007" s="10" t="s">
        <v>700</v>
      </c>
      <c r="S1007" s="8"/>
      <c r="T1007" s="11">
        <v>0</v>
      </c>
      <c r="W1007" s="76">
        <v>0</v>
      </c>
      <c r="X1007" s="16">
        <f t="shared" si="303"/>
        <v>0</v>
      </c>
      <c r="AC1007" s="18">
        <f t="shared" si="305"/>
        <v>0</v>
      </c>
      <c r="AD1007" s="19">
        <f t="shared" si="296"/>
        <v>0</v>
      </c>
      <c r="AE1007" s="21">
        <f t="shared" si="301"/>
        <v>0</v>
      </c>
      <c r="AF1007" s="20">
        <f t="shared" si="297"/>
        <v>0</v>
      </c>
      <c r="AG1007" s="20">
        <f t="shared" si="298"/>
        <v>0</v>
      </c>
      <c r="AH1007" s="20">
        <f t="shared" si="299"/>
        <v>0</v>
      </c>
      <c r="AI1007" s="20"/>
      <c r="AJ1007" s="20"/>
      <c r="AK1007" s="20">
        <f t="shared" si="306"/>
        <v>0</v>
      </c>
      <c r="AL1007" s="171"/>
    </row>
    <row r="1008" spans="1:38" ht="15.75" customHeight="1" x14ac:dyDescent="0.25">
      <c r="A1008" s="3">
        <v>1426</v>
      </c>
      <c r="B1008" s="14">
        <f t="shared" si="300"/>
        <v>1</v>
      </c>
      <c r="C1008" s="9">
        <v>45197</v>
      </c>
      <c r="D1008" s="3" t="s">
        <v>1859</v>
      </c>
      <c r="E1008" s="14" t="str">
        <f t="shared" si="294"/>
        <v>1426Surjat sergio1</v>
      </c>
      <c r="F1008" s="119" t="s">
        <v>1860</v>
      </c>
      <c r="G1008" s="119" t="s">
        <v>1325</v>
      </c>
      <c r="H1008" s="119">
        <v>110716</v>
      </c>
      <c r="I1008" s="10" t="s">
        <v>1861</v>
      </c>
      <c r="J1008" s="14" t="str">
        <f t="shared" si="304"/>
        <v>Service completo. Cambio de 4 filtros. Rotacion. Engrase. Control de frenos</v>
      </c>
      <c r="K1008" s="3" t="s">
        <v>1537</v>
      </c>
      <c r="L1008" s="3">
        <v>1</v>
      </c>
      <c r="M1008" s="10" t="s">
        <v>814</v>
      </c>
      <c r="N1008" s="3" t="s">
        <v>734</v>
      </c>
      <c r="Q1008" s="7">
        <f>+W1008*0.8</f>
        <v>65440</v>
      </c>
      <c r="R1008" s="7" t="s">
        <v>1916</v>
      </c>
      <c r="S1008" s="8">
        <f>+(W1008-Q1008)/Q1008</f>
        <v>0.25</v>
      </c>
      <c r="T1008" s="11">
        <v>1</v>
      </c>
      <c r="W1008" s="76">
        <v>81800</v>
      </c>
      <c r="X1008" s="16">
        <f t="shared" si="303"/>
        <v>81800</v>
      </c>
      <c r="Y1008" s="3">
        <v>1</v>
      </c>
      <c r="AB1008" s="4">
        <v>40000</v>
      </c>
      <c r="AC1008" s="18">
        <f t="shared" si="305"/>
        <v>40000</v>
      </c>
      <c r="AD1008" s="19">
        <f t="shared" si="296"/>
        <v>40000</v>
      </c>
      <c r="AE1008" s="21">
        <f t="shared" si="301"/>
        <v>65440</v>
      </c>
      <c r="AF1008" s="20">
        <f t="shared" si="297"/>
        <v>73890</v>
      </c>
      <c r="AG1008" s="20">
        <f t="shared" si="298"/>
        <v>147400</v>
      </c>
      <c r="AH1008" s="20">
        <f t="shared" si="299"/>
        <v>40000</v>
      </c>
      <c r="AI1008" s="20"/>
      <c r="AJ1008" s="20"/>
      <c r="AK1008" s="20">
        <f t="shared" si="306"/>
        <v>187400</v>
      </c>
      <c r="AL1008" s="171"/>
    </row>
    <row r="1009" spans="1:38" ht="15.75" customHeight="1" x14ac:dyDescent="0.25">
      <c r="A1009" s="3">
        <v>1426</v>
      </c>
      <c r="B1009" s="14">
        <f t="shared" si="300"/>
        <v>2</v>
      </c>
      <c r="C1009" s="9">
        <f>IF(A1009=A1008,C1008,"")</f>
        <v>45197</v>
      </c>
      <c r="D1009" s="3" t="str">
        <f>IF(A1009=A1008,D1008,"")</f>
        <v>Surjat sergio</v>
      </c>
      <c r="E1009" s="14" t="str">
        <f t="shared" si="294"/>
        <v>1426Surjat sergio2</v>
      </c>
      <c r="J1009" s="14" t="str">
        <f t="shared" si="304"/>
        <v xml:space="preserve">Service completo. Cambio de 4 filtros. Rotacion. Engrase. Control de frenos </v>
      </c>
      <c r="L1009" s="3">
        <v>1</v>
      </c>
      <c r="M1009" s="10" t="s">
        <v>1863</v>
      </c>
      <c r="N1009" s="3" t="s">
        <v>734</v>
      </c>
      <c r="Q1009" s="7">
        <v>8450</v>
      </c>
      <c r="S1009" s="8">
        <f>+(W1009-Q1009)/Q1009</f>
        <v>-2.9585798816568046E-2</v>
      </c>
      <c r="T1009" s="11">
        <v>8</v>
      </c>
      <c r="W1009" s="76">
        <v>8200</v>
      </c>
      <c r="X1009" s="16">
        <f t="shared" si="303"/>
        <v>65600</v>
      </c>
      <c r="AC1009" s="18">
        <f t="shared" si="305"/>
        <v>0</v>
      </c>
      <c r="AD1009" s="19">
        <f t="shared" si="296"/>
        <v>40000</v>
      </c>
      <c r="AE1009" s="21">
        <f t="shared" si="301"/>
        <v>67600</v>
      </c>
      <c r="AF1009" s="20">
        <f t="shared" si="297"/>
        <v>0</v>
      </c>
      <c r="AG1009" s="20">
        <f t="shared" si="298"/>
        <v>0</v>
      </c>
      <c r="AH1009" s="20">
        <f t="shared" si="299"/>
        <v>0</v>
      </c>
      <c r="AI1009" s="20"/>
      <c r="AJ1009" s="20"/>
      <c r="AK1009" s="20">
        <f t="shared" si="306"/>
        <v>0</v>
      </c>
      <c r="AL1009" s="171"/>
    </row>
    <row r="1010" spans="1:38" ht="15.75" customHeight="1" x14ac:dyDescent="0.25">
      <c r="A1010" s="3">
        <v>1426</v>
      </c>
      <c r="B1010" s="14">
        <f t="shared" si="300"/>
        <v>3</v>
      </c>
      <c r="C1010" s="9">
        <f>IF(A1010=A1009,C1009,"")</f>
        <v>45197</v>
      </c>
      <c r="D1010" s="3" t="str">
        <f>IF(A1010=A1009,D1009,"")</f>
        <v>Surjat sergio</v>
      </c>
      <c r="E1010" s="14" t="str">
        <f t="shared" si="294"/>
        <v>1426Surjat sergio3</v>
      </c>
      <c r="J1010" s="14" t="str">
        <f t="shared" si="304"/>
        <v xml:space="preserve">Service completo. Cambio de 4 filtros. Rotacion. Engrase. Control de frenos  </v>
      </c>
      <c r="L1010" s="3">
        <v>1</v>
      </c>
      <c r="S1010" s="8"/>
      <c r="W1010" s="76"/>
      <c r="X1010" s="16">
        <f t="shared" si="303"/>
        <v>0</v>
      </c>
      <c r="AC1010" s="18">
        <f t="shared" si="305"/>
        <v>0</v>
      </c>
      <c r="AD1010" s="19">
        <f t="shared" si="296"/>
        <v>40000</v>
      </c>
      <c r="AE1010" s="21">
        <f t="shared" si="301"/>
        <v>0</v>
      </c>
      <c r="AF1010" s="20">
        <f t="shared" si="297"/>
        <v>0</v>
      </c>
      <c r="AG1010" s="20">
        <f t="shared" si="298"/>
        <v>0</v>
      </c>
      <c r="AH1010" s="20">
        <f t="shared" si="299"/>
        <v>0</v>
      </c>
      <c r="AI1010" s="20"/>
      <c r="AJ1010" s="20"/>
      <c r="AK1010" s="20">
        <f t="shared" si="306"/>
        <v>0</v>
      </c>
      <c r="AL1010" s="171"/>
    </row>
    <row r="1011" spans="1:38" ht="15.75" customHeight="1" x14ac:dyDescent="0.25">
      <c r="A1011" s="3">
        <v>1426</v>
      </c>
      <c r="B1011" s="14">
        <f t="shared" si="300"/>
        <v>4</v>
      </c>
      <c r="C1011" s="9">
        <f>IF(A1011=A1010,C1010,"")</f>
        <v>45197</v>
      </c>
      <c r="D1011" s="3" t="str">
        <f>IF(A1011=A1010,D1010,"")</f>
        <v>Surjat sergio</v>
      </c>
      <c r="E1011" s="14" t="str">
        <f t="shared" si="294"/>
        <v>1426Surjat sergio4</v>
      </c>
      <c r="J1011" s="14" t="str">
        <f t="shared" si="304"/>
        <v xml:space="preserve">Service completo. Cambio de 4 filtros. Rotacion. Engrase. Control de frenos   </v>
      </c>
      <c r="L1011" s="3">
        <v>1</v>
      </c>
      <c r="S1011" s="8"/>
      <c r="W1011" s="76"/>
      <c r="X1011" s="16">
        <f t="shared" si="303"/>
        <v>0</v>
      </c>
      <c r="AC1011" s="18">
        <f t="shared" si="305"/>
        <v>0</v>
      </c>
      <c r="AD1011" s="19">
        <f t="shared" si="296"/>
        <v>40000</v>
      </c>
      <c r="AE1011" s="21">
        <f t="shared" si="301"/>
        <v>0</v>
      </c>
      <c r="AF1011" s="20">
        <f t="shared" si="297"/>
        <v>0</v>
      </c>
      <c r="AG1011" s="20">
        <f t="shared" si="298"/>
        <v>0</v>
      </c>
      <c r="AH1011" s="20">
        <f t="shared" si="299"/>
        <v>0</v>
      </c>
      <c r="AI1011" s="20"/>
      <c r="AJ1011" s="20"/>
      <c r="AK1011" s="20">
        <f t="shared" si="306"/>
        <v>0</v>
      </c>
      <c r="AL1011" s="171"/>
    </row>
    <row r="1012" spans="1:38" ht="15.75" customHeight="1" x14ac:dyDescent="0.25">
      <c r="A1012" s="3">
        <v>1426</v>
      </c>
      <c r="B1012" s="14">
        <f t="shared" si="300"/>
        <v>5</v>
      </c>
      <c r="C1012" s="9">
        <f>IF(A1012=A1011,C1011,"")</f>
        <v>45197</v>
      </c>
      <c r="D1012" s="3" t="str">
        <f>IF(A1012=A1011,D1011,"")</f>
        <v>Surjat sergio</v>
      </c>
      <c r="E1012" s="14" t="str">
        <f t="shared" si="294"/>
        <v>1426Surjat sergio5</v>
      </c>
      <c r="J1012" s="14" t="str">
        <f t="shared" si="304"/>
        <v xml:space="preserve">Service completo. Cambio de 4 filtros. Rotacion. Engrase. Control de frenos    </v>
      </c>
      <c r="L1012" s="3">
        <v>1</v>
      </c>
      <c r="S1012" s="8"/>
      <c r="W1012" s="76"/>
      <c r="X1012" s="16">
        <f t="shared" si="303"/>
        <v>0</v>
      </c>
      <c r="AC1012" s="18">
        <f t="shared" si="305"/>
        <v>0</v>
      </c>
      <c r="AD1012" s="19">
        <f t="shared" si="296"/>
        <v>40000</v>
      </c>
      <c r="AE1012" s="21">
        <f t="shared" si="301"/>
        <v>0</v>
      </c>
      <c r="AF1012" s="20">
        <f t="shared" si="297"/>
        <v>0</v>
      </c>
      <c r="AG1012" s="20">
        <f t="shared" si="298"/>
        <v>0</v>
      </c>
      <c r="AH1012" s="20">
        <f t="shared" si="299"/>
        <v>0</v>
      </c>
      <c r="AI1012" s="20"/>
      <c r="AJ1012" s="20"/>
      <c r="AK1012" s="20">
        <f t="shared" si="306"/>
        <v>0</v>
      </c>
      <c r="AL1012" s="171"/>
    </row>
    <row r="1013" spans="1:38" ht="15.75" customHeight="1" x14ac:dyDescent="0.25">
      <c r="A1013" s="3">
        <v>1427</v>
      </c>
      <c r="B1013" s="14">
        <f t="shared" si="300"/>
        <v>1</v>
      </c>
      <c r="C1013" s="9">
        <v>45197</v>
      </c>
      <c r="D1013" s="3" t="s">
        <v>116</v>
      </c>
      <c r="E1013" s="14" t="str">
        <f t="shared" si="294"/>
        <v>1427Transporte Palloni1</v>
      </c>
      <c r="F1013" s="119" t="s">
        <v>964</v>
      </c>
      <c r="G1013" s="119" t="s">
        <v>1318</v>
      </c>
      <c r="H1013" s="119">
        <v>313783</v>
      </c>
      <c r="I1013" s="10" t="s">
        <v>1862</v>
      </c>
      <c r="J1013" s="14" t="str">
        <f t="shared" si="304"/>
        <v>Desarmar suspensión delantera izquierda. Sacar semieje. Limpieza. Reparar con bolillero reten y ambos fuelles nuevos. Armado total. Regular comergencia. Completar aceite de caja de velocidad.</v>
      </c>
      <c r="K1013" s="3" t="s">
        <v>1512</v>
      </c>
      <c r="L1013" s="3">
        <v>1</v>
      </c>
      <c r="R1013" s="7" t="s">
        <v>1971</v>
      </c>
      <c r="S1013" s="8"/>
      <c r="W1013" s="76"/>
      <c r="X1013" s="16">
        <f t="shared" si="303"/>
        <v>0</v>
      </c>
      <c r="Y1013" s="3">
        <v>1</v>
      </c>
      <c r="AB1013" s="4">
        <v>15000</v>
      </c>
      <c r="AC1013" s="18">
        <f t="shared" si="305"/>
        <v>15000</v>
      </c>
      <c r="AD1013" s="19">
        <f t="shared" si="296"/>
        <v>15000</v>
      </c>
      <c r="AE1013" s="21">
        <f t="shared" si="301"/>
        <v>0</v>
      </c>
      <c r="AF1013" s="20">
        <f t="shared" si="297"/>
        <v>0</v>
      </c>
      <c r="AG1013" s="20">
        <f t="shared" si="298"/>
        <v>0</v>
      </c>
      <c r="AH1013" s="20">
        <f t="shared" si="299"/>
        <v>15000</v>
      </c>
      <c r="AI1013" s="20"/>
      <c r="AJ1013" s="20"/>
      <c r="AK1013" s="20">
        <f t="shared" si="306"/>
        <v>15000</v>
      </c>
      <c r="AL1013" s="171"/>
    </row>
    <row r="1014" spans="1:38" ht="15.75" customHeight="1" x14ac:dyDescent="0.25">
      <c r="A1014" s="3">
        <v>1427</v>
      </c>
      <c r="B1014" s="14">
        <f t="shared" si="300"/>
        <v>2</v>
      </c>
      <c r="C1014" s="9">
        <f>IF(A1014=A1013,C1013,"")</f>
        <v>45197</v>
      </c>
      <c r="D1014" s="3" t="s">
        <v>116</v>
      </c>
      <c r="E1014" s="14" t="str">
        <f t="shared" si="294"/>
        <v>1427Transporte Palloni2</v>
      </c>
      <c r="J1014" s="14" t="str">
        <f t="shared" si="304"/>
        <v xml:space="preserve">Desarmar suspensión delantera izquierda. Sacar semieje. Limpieza. Reparar con bolillero reten y ambos fuelles nuevos. Armado total. Regular comergencia. Completar aceite de caja de velocidad. </v>
      </c>
      <c r="L1014" s="3">
        <v>1</v>
      </c>
      <c r="S1014" s="8"/>
      <c r="W1014" s="76"/>
      <c r="X1014" s="16">
        <f t="shared" si="303"/>
        <v>0</v>
      </c>
      <c r="AC1014" s="18">
        <f t="shared" si="305"/>
        <v>0</v>
      </c>
      <c r="AD1014" s="19">
        <f t="shared" si="296"/>
        <v>15000</v>
      </c>
      <c r="AE1014" s="21">
        <f t="shared" si="301"/>
        <v>0</v>
      </c>
      <c r="AF1014" s="20">
        <f t="shared" si="297"/>
        <v>0</v>
      </c>
      <c r="AG1014" s="20">
        <f t="shared" si="298"/>
        <v>0</v>
      </c>
      <c r="AH1014" s="20">
        <f t="shared" si="299"/>
        <v>0</v>
      </c>
      <c r="AI1014" s="20"/>
      <c r="AJ1014" s="20"/>
      <c r="AK1014" s="20">
        <f t="shared" si="306"/>
        <v>0</v>
      </c>
      <c r="AL1014" s="171"/>
    </row>
    <row r="1015" spans="1:38" ht="15.75" customHeight="1" x14ac:dyDescent="0.25">
      <c r="A1015" s="3">
        <v>1428</v>
      </c>
      <c r="B1015" s="14">
        <f t="shared" si="300"/>
        <v>1</v>
      </c>
      <c r="C1015" s="9">
        <v>45197</v>
      </c>
      <c r="D1015" s="3" t="s">
        <v>2806</v>
      </c>
      <c r="E1015" s="14" t="str">
        <f t="shared" si="294"/>
        <v>1428Emanuel Boudoux1</v>
      </c>
      <c r="F1015" s="119" t="s">
        <v>1864</v>
      </c>
      <c r="G1015" s="119" t="s">
        <v>1865</v>
      </c>
      <c r="H1015" s="119">
        <v>211214</v>
      </c>
      <c r="I1015" s="10" t="s">
        <v>1866</v>
      </c>
      <c r="J1015" s="14" t="str">
        <f t="shared" si="304"/>
        <v>Service cambio de aceite y filtro. Control general del vehiculo</v>
      </c>
      <c r="K1015" s="3" t="s">
        <v>1512</v>
      </c>
      <c r="L1015" s="3">
        <v>1</v>
      </c>
      <c r="M1015" s="10" t="s">
        <v>1867</v>
      </c>
      <c r="Q1015" s="7">
        <v>11066</v>
      </c>
      <c r="R1015" s="7" t="s">
        <v>1916</v>
      </c>
      <c r="S1015" s="8">
        <f>+(W1015-Q1015)/Q1015</f>
        <v>2.3255015362371227</v>
      </c>
      <c r="T1015" s="11">
        <v>1</v>
      </c>
      <c r="W1015" s="76">
        <v>36800</v>
      </c>
      <c r="X1015" s="16">
        <f t="shared" si="303"/>
        <v>36800</v>
      </c>
      <c r="Y1015" s="3">
        <v>1</v>
      </c>
      <c r="AB1015" s="4">
        <v>40000</v>
      </c>
      <c r="AC1015" s="18">
        <f t="shared" si="305"/>
        <v>40000</v>
      </c>
      <c r="AD1015" s="19">
        <f t="shared" si="296"/>
        <v>40000</v>
      </c>
      <c r="AE1015" s="21">
        <f t="shared" si="301"/>
        <v>11066</v>
      </c>
      <c r="AF1015" s="20">
        <f t="shared" si="297"/>
        <v>17766</v>
      </c>
      <c r="AG1015" s="20">
        <f t="shared" si="298"/>
        <v>83700</v>
      </c>
      <c r="AH1015" s="20">
        <f t="shared" si="299"/>
        <v>40000</v>
      </c>
      <c r="AI1015" s="20"/>
      <c r="AJ1015" s="20"/>
      <c r="AK1015" s="20">
        <f t="shared" si="306"/>
        <v>123700</v>
      </c>
      <c r="AL1015" s="171"/>
    </row>
    <row r="1016" spans="1:38" ht="15.75" customHeight="1" x14ac:dyDescent="0.25">
      <c r="A1016" s="3">
        <v>1428</v>
      </c>
      <c r="B1016" s="14">
        <f t="shared" si="300"/>
        <v>2</v>
      </c>
      <c r="C1016" s="9">
        <f>IF(A1016=A1015,C1015,"")</f>
        <v>45197</v>
      </c>
      <c r="D1016" s="3" t="str">
        <f>IF(A1016=A1015,D1015,"")</f>
        <v>Emanuel Boudoux</v>
      </c>
      <c r="E1016" s="14" t="str">
        <f t="shared" si="294"/>
        <v>1428Emanuel Boudoux2</v>
      </c>
      <c r="J1016" s="14" t="str">
        <f t="shared" si="304"/>
        <v xml:space="preserve">Service cambio de aceite y filtro. Control general del vehiculo </v>
      </c>
      <c r="L1016" s="3">
        <v>1</v>
      </c>
      <c r="M1016" s="10" t="s">
        <v>127</v>
      </c>
      <c r="Q1016" s="7">
        <v>6700</v>
      </c>
      <c r="S1016" s="8">
        <f>+(W1016-Q1016)/Q1016</f>
        <v>0</v>
      </c>
      <c r="T1016" s="11">
        <v>7</v>
      </c>
      <c r="W1016" s="76">
        <v>6700</v>
      </c>
      <c r="X1016" s="16">
        <f t="shared" si="303"/>
        <v>46900</v>
      </c>
      <c r="AC1016" s="18">
        <f t="shared" si="305"/>
        <v>0</v>
      </c>
      <c r="AD1016" s="19">
        <f t="shared" si="296"/>
        <v>40000</v>
      </c>
      <c r="AE1016" s="21">
        <f t="shared" si="301"/>
        <v>46900</v>
      </c>
      <c r="AF1016" s="20">
        <f t="shared" si="297"/>
        <v>0</v>
      </c>
      <c r="AG1016" s="20">
        <f t="shared" si="298"/>
        <v>0</v>
      </c>
      <c r="AH1016" s="20">
        <f t="shared" si="299"/>
        <v>0</v>
      </c>
      <c r="AI1016" s="20"/>
      <c r="AJ1016" s="20"/>
      <c r="AK1016" s="20">
        <f t="shared" si="306"/>
        <v>0</v>
      </c>
      <c r="AL1016" s="171"/>
    </row>
    <row r="1017" spans="1:38" ht="15.75" customHeight="1" x14ac:dyDescent="0.25">
      <c r="A1017" s="3">
        <v>1429</v>
      </c>
      <c r="B1017" s="14">
        <f t="shared" si="300"/>
        <v>1</v>
      </c>
      <c r="C1017" s="9">
        <v>45197</v>
      </c>
      <c r="D1017" s="3" t="s">
        <v>1872</v>
      </c>
      <c r="E1017" s="14" t="str">
        <f t="shared" si="294"/>
        <v>1429Marcelo issetta1</v>
      </c>
      <c r="F1017" s="119" t="s">
        <v>1337</v>
      </c>
      <c r="G1017" s="119" t="s">
        <v>1338</v>
      </c>
      <c r="H1017" s="119">
        <v>253258</v>
      </c>
      <c r="I1017" s="10" t="s">
        <v>1873</v>
      </c>
      <c r="J1017" s="14" t="str">
        <f t="shared" si="304"/>
        <v>Desmontar consola central. Desarmar selectora y palanca de cambios. Fabricar buje de cable selector de cambios y colocar con tope arandela el nuevo seguro seger. Rearmado consola control. Prueba y ajuste selección de cambios.</v>
      </c>
      <c r="K1017" s="3" t="s">
        <v>1538</v>
      </c>
      <c r="L1017" s="3">
        <v>1</v>
      </c>
      <c r="R1017" s="7" t="s">
        <v>1971</v>
      </c>
      <c r="S1017" s="8"/>
      <c r="W1017" s="76"/>
      <c r="X1017" s="16">
        <f t="shared" si="303"/>
        <v>0</v>
      </c>
      <c r="Y1017" s="3">
        <v>1</v>
      </c>
      <c r="AB1017" s="4">
        <v>20000</v>
      </c>
      <c r="AC1017" s="18">
        <f t="shared" si="305"/>
        <v>20000</v>
      </c>
      <c r="AD1017" s="19">
        <f t="shared" si="296"/>
        <v>20000</v>
      </c>
      <c r="AE1017" s="21">
        <f t="shared" si="301"/>
        <v>0</v>
      </c>
      <c r="AF1017" s="20">
        <f t="shared" si="297"/>
        <v>3700</v>
      </c>
      <c r="AG1017" s="20">
        <f t="shared" si="298"/>
        <v>7400</v>
      </c>
      <c r="AH1017" s="20">
        <f t="shared" si="299"/>
        <v>20000</v>
      </c>
      <c r="AI1017" s="20"/>
      <c r="AJ1017" s="20"/>
      <c r="AK1017" s="20">
        <f t="shared" si="306"/>
        <v>27400</v>
      </c>
      <c r="AL1017" s="171"/>
    </row>
    <row r="1018" spans="1:38" ht="15.75" customHeight="1" x14ac:dyDescent="0.25">
      <c r="A1018" s="3">
        <v>1429</v>
      </c>
      <c r="B1018" s="14">
        <f t="shared" si="300"/>
        <v>2</v>
      </c>
      <c r="C1018" s="9">
        <f>IF(A1018=A1017,C1017,"")</f>
        <v>45197</v>
      </c>
      <c r="D1018" s="3" t="str">
        <f>IF(A1018=A1017,D1017,"")</f>
        <v>Marcelo issetta</v>
      </c>
      <c r="E1018" s="14" t="str">
        <f t="shared" si="294"/>
        <v>1429Marcelo issetta2</v>
      </c>
      <c r="J1018" s="14" t="str">
        <f t="shared" si="304"/>
        <v xml:space="preserve">Desmontar consola central. Desarmar selectora y palanca de cambios. Fabricar buje de cable selector de cambios y colocar con tope arandela el nuevo seguro seger. Rearmado consola control. Prueba y ajuste selección de cambios. </v>
      </c>
      <c r="L1018" s="3">
        <v>1</v>
      </c>
      <c r="S1018" s="8"/>
      <c r="W1018" s="76"/>
      <c r="X1018" s="16">
        <f t="shared" si="303"/>
        <v>0</v>
      </c>
      <c r="AC1018" s="18">
        <f t="shared" si="305"/>
        <v>0</v>
      </c>
      <c r="AD1018" s="19">
        <f t="shared" si="296"/>
        <v>20000</v>
      </c>
      <c r="AE1018" s="21">
        <f t="shared" si="301"/>
        <v>0</v>
      </c>
      <c r="AF1018" s="20">
        <f t="shared" si="297"/>
        <v>0</v>
      </c>
      <c r="AG1018" s="20">
        <f t="shared" si="298"/>
        <v>0</v>
      </c>
      <c r="AH1018" s="20">
        <f t="shared" si="299"/>
        <v>0</v>
      </c>
      <c r="AI1018" s="20"/>
      <c r="AJ1018" s="20"/>
      <c r="AK1018" s="20">
        <f t="shared" si="306"/>
        <v>0</v>
      </c>
      <c r="AL1018" s="171"/>
    </row>
    <row r="1019" spans="1:38" ht="15.75" customHeight="1" x14ac:dyDescent="0.25">
      <c r="A1019" s="3">
        <v>1429</v>
      </c>
      <c r="B1019" s="14">
        <f t="shared" si="300"/>
        <v>3</v>
      </c>
      <c r="C1019" s="9">
        <v>45197</v>
      </c>
      <c r="D1019" s="3" t="s">
        <v>1872</v>
      </c>
      <c r="E1019" s="14" t="str">
        <f t="shared" si="294"/>
        <v>1429Marcelo issetta3</v>
      </c>
      <c r="J1019" s="14" t="str">
        <f t="shared" si="304"/>
        <v xml:space="preserve">Desmontar consola central. Desarmar selectora y palanca de cambios. Fabricar buje de cable selector de cambios y colocar con tope arandela el nuevo seguro seger. Rearmado consola control. Prueba y ajuste selección de cambios.  </v>
      </c>
      <c r="L1019" s="3">
        <v>1</v>
      </c>
      <c r="M1019" s="10" t="s">
        <v>123</v>
      </c>
      <c r="N1019" s="3" t="s">
        <v>771</v>
      </c>
      <c r="Q1019" s="7">
        <v>3700</v>
      </c>
      <c r="S1019" s="8">
        <f>+(W1019-Q1019)/Q1019</f>
        <v>0</v>
      </c>
      <c r="T1019" s="11">
        <v>2</v>
      </c>
      <c r="W1019" s="76">
        <v>3700</v>
      </c>
      <c r="X1019" s="16">
        <f t="shared" si="303"/>
        <v>7400</v>
      </c>
      <c r="AC1019" s="18">
        <f t="shared" si="305"/>
        <v>0</v>
      </c>
      <c r="AD1019" s="19">
        <f t="shared" si="296"/>
        <v>20000</v>
      </c>
      <c r="AE1019" s="21">
        <f t="shared" si="301"/>
        <v>7400</v>
      </c>
      <c r="AF1019" s="20">
        <f t="shared" si="297"/>
        <v>0</v>
      </c>
      <c r="AG1019" s="20">
        <f t="shared" si="298"/>
        <v>0</v>
      </c>
      <c r="AH1019" s="20">
        <f t="shared" si="299"/>
        <v>0</v>
      </c>
      <c r="AI1019" s="20"/>
      <c r="AJ1019" s="20"/>
      <c r="AK1019" s="20">
        <f t="shared" si="306"/>
        <v>0</v>
      </c>
      <c r="AL1019" s="171"/>
    </row>
    <row r="1020" spans="1:38" ht="15.75" customHeight="1" x14ac:dyDescent="0.25">
      <c r="A1020" s="3">
        <v>1430</v>
      </c>
      <c r="B1020" s="14">
        <f t="shared" si="300"/>
        <v>1</v>
      </c>
      <c r="C1020" s="9">
        <v>45198</v>
      </c>
      <c r="D1020" s="3" t="s">
        <v>1874</v>
      </c>
      <c r="E1020" s="14" t="str">
        <f t="shared" si="294"/>
        <v>1430Ferrari Ramiro1</v>
      </c>
      <c r="J1020" s="14">
        <f t="shared" si="304"/>
        <v>0</v>
      </c>
      <c r="L1020" s="3">
        <v>1</v>
      </c>
      <c r="M1020" s="10" t="s">
        <v>822</v>
      </c>
      <c r="N1020" s="3" t="s">
        <v>771</v>
      </c>
      <c r="Q1020" s="7">
        <v>3700</v>
      </c>
      <c r="S1020" s="8">
        <f>+(W1020-Q1020)/Q1020</f>
        <v>0.54054054054054057</v>
      </c>
      <c r="T1020" s="11">
        <v>1</v>
      </c>
      <c r="W1020" s="76">
        <v>5700</v>
      </c>
      <c r="X1020" s="16">
        <f t="shared" si="303"/>
        <v>5700</v>
      </c>
      <c r="AC1020" s="18">
        <f t="shared" si="305"/>
        <v>0</v>
      </c>
      <c r="AD1020" s="19">
        <f t="shared" si="296"/>
        <v>0</v>
      </c>
      <c r="AE1020" s="21">
        <f t="shared" si="301"/>
        <v>3700</v>
      </c>
      <c r="AF1020" s="20">
        <f t="shared" si="297"/>
        <v>3700</v>
      </c>
      <c r="AG1020" s="20">
        <f t="shared" si="298"/>
        <v>5700</v>
      </c>
      <c r="AH1020" s="20">
        <f t="shared" si="299"/>
        <v>0</v>
      </c>
      <c r="AI1020" s="20"/>
      <c r="AJ1020" s="20"/>
      <c r="AK1020" s="20">
        <f t="shared" si="306"/>
        <v>5700</v>
      </c>
      <c r="AL1020" s="171"/>
    </row>
    <row r="1021" spans="1:38" ht="15.75" customHeight="1" x14ac:dyDescent="0.25">
      <c r="A1021" s="3">
        <v>1431</v>
      </c>
      <c r="B1021" s="14">
        <f t="shared" si="300"/>
        <v>1</v>
      </c>
      <c r="C1021" s="9">
        <v>45198</v>
      </c>
      <c r="D1021" s="3" t="s">
        <v>1686</v>
      </c>
      <c r="E1021" s="14" t="str">
        <f t="shared" si="294"/>
        <v>1431Gullino Andrea1</v>
      </c>
      <c r="F1021" s="119" t="s">
        <v>1687</v>
      </c>
      <c r="H1021" s="119">
        <v>89927</v>
      </c>
      <c r="I1021" s="10" t="s">
        <v>1875</v>
      </c>
      <c r="J1021" s="14" t="str">
        <f t="shared" si="304"/>
        <v>Controlar bieleta barra estabilizadora lado izquierdo.Controlar bolillero.</v>
      </c>
      <c r="K1021" s="3" t="s">
        <v>1512</v>
      </c>
      <c r="L1021" s="3">
        <v>1</v>
      </c>
      <c r="R1021" s="7" t="s">
        <v>1971</v>
      </c>
      <c r="S1021" s="8"/>
      <c r="W1021" s="76"/>
      <c r="X1021" s="16">
        <f t="shared" si="303"/>
        <v>0</v>
      </c>
      <c r="Y1021" s="3">
        <v>1</v>
      </c>
      <c r="AB1021" s="4">
        <v>8000</v>
      </c>
      <c r="AC1021" s="18">
        <f t="shared" si="305"/>
        <v>8000</v>
      </c>
      <c r="AD1021" s="19">
        <f t="shared" si="296"/>
        <v>8000</v>
      </c>
      <c r="AE1021" s="21">
        <f t="shared" si="301"/>
        <v>0</v>
      </c>
      <c r="AF1021" s="20">
        <f t="shared" si="297"/>
        <v>0</v>
      </c>
      <c r="AG1021" s="20">
        <f t="shared" si="298"/>
        <v>0</v>
      </c>
      <c r="AH1021" s="20">
        <f t="shared" si="299"/>
        <v>8000</v>
      </c>
      <c r="AI1021" s="20"/>
      <c r="AJ1021" s="20"/>
      <c r="AK1021" s="20">
        <f t="shared" si="306"/>
        <v>8000</v>
      </c>
      <c r="AL1021" s="171"/>
    </row>
    <row r="1022" spans="1:38" ht="15.75" customHeight="1" x14ac:dyDescent="0.25">
      <c r="A1022" s="3">
        <v>1431</v>
      </c>
      <c r="B1022" s="14">
        <f t="shared" si="300"/>
        <v>2</v>
      </c>
      <c r="C1022" s="9">
        <f>IF(A1022=A1021,C1021,"")</f>
        <v>45198</v>
      </c>
      <c r="D1022" s="3" t="str">
        <f>IF(A1022=A1021,D1021,"")</f>
        <v>Gullino Andrea</v>
      </c>
      <c r="E1022" s="14" t="str">
        <f t="shared" ref="E1022:E1085" si="307">CONCATENATE(A1022,D1022,B1022)</f>
        <v>1431Gullino Andrea2</v>
      </c>
      <c r="I1022" s="10" t="s">
        <v>1876</v>
      </c>
      <c r="J1022" s="14" t="str">
        <f t="shared" si="304"/>
        <v>Controlar bieleta barra estabilizadora lado izquierdo.Controlar bolillero. Se hayo bolillero rueda trasera izquierda ruido.</v>
      </c>
      <c r="L1022" s="3">
        <v>1</v>
      </c>
      <c r="S1022" s="8"/>
      <c r="W1022" s="76"/>
      <c r="X1022" s="16">
        <f t="shared" si="303"/>
        <v>0</v>
      </c>
      <c r="AC1022" s="18">
        <f t="shared" si="305"/>
        <v>0</v>
      </c>
      <c r="AD1022" s="19">
        <f t="shared" si="296"/>
        <v>8000</v>
      </c>
      <c r="AE1022" s="21">
        <f t="shared" si="301"/>
        <v>0</v>
      </c>
      <c r="AF1022" s="20">
        <f t="shared" si="297"/>
        <v>0</v>
      </c>
      <c r="AG1022" s="20">
        <f t="shared" si="298"/>
        <v>0</v>
      </c>
      <c r="AH1022" s="20">
        <f t="shared" si="299"/>
        <v>0</v>
      </c>
      <c r="AI1022" s="20"/>
      <c r="AJ1022" s="20"/>
      <c r="AK1022" s="20">
        <f t="shared" si="306"/>
        <v>0</v>
      </c>
      <c r="AL1022" s="171"/>
    </row>
    <row r="1023" spans="1:38" ht="15.75" customHeight="1" x14ac:dyDescent="0.25">
      <c r="A1023" s="3">
        <v>1432</v>
      </c>
      <c r="B1023" s="14">
        <f t="shared" si="300"/>
        <v>1</v>
      </c>
      <c r="C1023" s="9">
        <v>45198</v>
      </c>
      <c r="D1023" s="3" t="s">
        <v>1877</v>
      </c>
      <c r="E1023" s="14" t="str">
        <f t="shared" si="307"/>
        <v>1432Mirta Reyes1</v>
      </c>
      <c r="F1023" s="119" t="s">
        <v>4451</v>
      </c>
      <c r="G1023" s="119" t="s">
        <v>1375</v>
      </c>
      <c r="H1023" s="119">
        <v>133857</v>
      </c>
      <c r="I1023" s="10" t="s">
        <v>760</v>
      </c>
      <c r="J1023" s="14" t="str">
        <f t="shared" si="304"/>
        <v>Cambiar pastillas de freno delanteras.</v>
      </c>
      <c r="K1023" s="3" t="s">
        <v>1512</v>
      </c>
      <c r="L1023" s="3">
        <v>1</v>
      </c>
      <c r="M1023" s="10" t="s">
        <v>1878</v>
      </c>
      <c r="N1023" s="3" t="s">
        <v>1566</v>
      </c>
      <c r="Q1023" s="7">
        <f>+W1023*0.79</f>
        <v>8603.1</v>
      </c>
      <c r="R1023" s="7" t="s">
        <v>1971</v>
      </c>
      <c r="S1023" s="8">
        <f>+(W1023-Q1023)/Q1023</f>
        <v>0.26582278481012656</v>
      </c>
      <c r="T1023" s="11">
        <v>1</v>
      </c>
      <c r="W1023" s="76">
        <v>10890</v>
      </c>
      <c r="X1023" s="16">
        <f t="shared" si="303"/>
        <v>10890</v>
      </c>
      <c r="Y1023" s="3">
        <v>1</v>
      </c>
      <c r="AB1023" s="4">
        <v>8500</v>
      </c>
      <c r="AC1023" s="18">
        <f t="shared" si="305"/>
        <v>8500</v>
      </c>
      <c r="AD1023" s="19">
        <f t="shared" ref="AD1023:AD1086" si="308">IF(A1023=A1022,AD1022+AC1023,AC1023)</f>
        <v>8500</v>
      </c>
      <c r="AE1023" s="21">
        <f t="shared" si="301"/>
        <v>8603.1</v>
      </c>
      <c r="AF1023" s="20">
        <f t="shared" ref="AF1023:AF1086" si="309">IF(A1023=A1022,0,(SUMIF($A$3:$A$999956,A1023,$Q$3:$Q$999956)))+IF(A1023=A1022,0,(SUMIF($A$3:$A$999956,A1023,$R$3:$R$999956)))</f>
        <v>8603.1</v>
      </c>
      <c r="AG1023" s="20">
        <f t="shared" ref="AG1023:AG1086" si="310">IF(A1023=A1022,0,(SUMIF($A$3:$A$999956,A1023,($X$3:$X$999956))))</f>
        <v>13890</v>
      </c>
      <c r="AH1023" s="20">
        <f t="shared" ref="AH1023:AH1086" si="311">IF(A1023=A1022,0,(SUMIF($A$3:$A$999956,A1023,($AC$3:$AC$999956))))</f>
        <v>8500</v>
      </c>
      <c r="AI1023" s="20"/>
      <c r="AJ1023" s="20"/>
      <c r="AK1023" s="20">
        <f t="shared" si="306"/>
        <v>22390</v>
      </c>
      <c r="AL1023" s="171"/>
    </row>
    <row r="1024" spans="1:38" ht="15.75" customHeight="1" x14ac:dyDescent="0.25">
      <c r="A1024" s="3">
        <v>1432</v>
      </c>
      <c r="B1024" s="14">
        <f t="shared" si="300"/>
        <v>2</v>
      </c>
      <c r="C1024" s="9">
        <f>IF(A1024=A1023,C1023,"")</f>
        <v>45198</v>
      </c>
      <c r="D1024" s="3" t="str">
        <f>IF(A1024=A1023,D1023,"")</f>
        <v>Mirta Reyes</v>
      </c>
      <c r="E1024" s="14" t="str">
        <f t="shared" si="307"/>
        <v>1432Mirta Reyes2</v>
      </c>
      <c r="J1024" s="14" t="str">
        <f t="shared" si="304"/>
        <v xml:space="preserve">Cambiar pastillas de freno delanteras. </v>
      </c>
      <c r="L1024" s="3">
        <v>1</v>
      </c>
      <c r="M1024" s="10" t="s">
        <v>1879</v>
      </c>
      <c r="Q1024" s="7">
        <v>0</v>
      </c>
      <c r="S1024" s="8">
        <v>1</v>
      </c>
      <c r="T1024" s="11">
        <v>1</v>
      </c>
      <c r="W1024" s="76">
        <v>3000</v>
      </c>
      <c r="X1024" s="16">
        <f t="shared" si="303"/>
        <v>3000</v>
      </c>
      <c r="AC1024" s="18">
        <f t="shared" si="305"/>
        <v>0</v>
      </c>
      <c r="AD1024" s="19">
        <f t="shared" si="308"/>
        <v>8500</v>
      </c>
      <c r="AE1024" s="21">
        <f t="shared" si="301"/>
        <v>0</v>
      </c>
      <c r="AF1024" s="20">
        <f t="shared" si="309"/>
        <v>0</v>
      </c>
      <c r="AG1024" s="20">
        <f t="shared" si="310"/>
        <v>0</v>
      </c>
      <c r="AH1024" s="20">
        <f t="shared" si="311"/>
        <v>0</v>
      </c>
      <c r="AI1024" s="20"/>
      <c r="AJ1024" s="20"/>
      <c r="AK1024" s="20">
        <f t="shared" si="306"/>
        <v>0</v>
      </c>
      <c r="AL1024" s="171"/>
    </row>
    <row r="1025" spans="1:38" ht="15.75" customHeight="1" x14ac:dyDescent="0.25">
      <c r="A1025" s="3">
        <v>1433</v>
      </c>
      <c r="B1025" s="14">
        <f t="shared" si="300"/>
        <v>1</v>
      </c>
      <c r="C1025" s="9">
        <v>45198</v>
      </c>
      <c r="D1025" s="3" t="s">
        <v>1881</v>
      </c>
      <c r="E1025" s="14" t="str">
        <f t="shared" si="307"/>
        <v>1433Anibal Ojeda1</v>
      </c>
      <c r="F1025" s="119" t="s">
        <v>1882</v>
      </c>
      <c r="G1025" s="119" t="s">
        <v>1883</v>
      </c>
      <c r="H1025" s="119">
        <v>205175</v>
      </c>
      <c r="I1025" s="10" t="s">
        <v>1884</v>
      </c>
      <c r="J1025" s="14" t="str">
        <f t="shared" si="304"/>
        <v>Service. Cambio de aceite y filtros. Rotacion. Cambiar distribucion con bomba de agua, refrigerante motor. Lavado del deposito de agua.</v>
      </c>
      <c r="K1025" s="3" t="s">
        <v>1537</v>
      </c>
      <c r="L1025" s="3">
        <v>1</v>
      </c>
      <c r="M1025" s="10" t="s">
        <v>1827</v>
      </c>
      <c r="N1025" s="3" t="s">
        <v>734</v>
      </c>
      <c r="Q1025" s="7">
        <f>+W1025*0.8</f>
        <v>10720</v>
      </c>
      <c r="R1025" s="7" t="s">
        <v>1916</v>
      </c>
      <c r="S1025" s="8">
        <f t="shared" ref="S1025:S1030" si="312">+(W1025-Q1025)/Q1025</f>
        <v>0.25</v>
      </c>
      <c r="T1025" s="11">
        <v>1</v>
      </c>
      <c r="W1025" s="76">
        <v>13400</v>
      </c>
      <c r="X1025" s="16">
        <f t="shared" si="303"/>
        <v>13400</v>
      </c>
      <c r="Y1025" s="3">
        <v>1</v>
      </c>
      <c r="AB1025" s="4">
        <v>68000</v>
      </c>
      <c r="AC1025" s="18">
        <f t="shared" si="305"/>
        <v>68000</v>
      </c>
      <c r="AD1025" s="19">
        <f t="shared" si="308"/>
        <v>68000</v>
      </c>
      <c r="AE1025" s="21">
        <f t="shared" si="301"/>
        <v>10720</v>
      </c>
      <c r="AF1025" s="20">
        <f t="shared" si="309"/>
        <v>68580</v>
      </c>
      <c r="AG1025" s="20">
        <f t="shared" si="310"/>
        <v>98400</v>
      </c>
      <c r="AH1025" s="20">
        <f t="shared" si="311"/>
        <v>68000</v>
      </c>
      <c r="AI1025" s="20"/>
      <c r="AJ1025" s="20"/>
      <c r="AK1025" s="20">
        <f t="shared" si="306"/>
        <v>166400</v>
      </c>
      <c r="AL1025" s="171"/>
    </row>
    <row r="1026" spans="1:38" ht="15.75" customHeight="1" x14ac:dyDescent="0.25">
      <c r="A1026" s="3">
        <v>1433</v>
      </c>
      <c r="B1026" s="14">
        <f t="shared" si="300"/>
        <v>2</v>
      </c>
      <c r="C1026" s="9">
        <f>IF(A1026=A1025,C1025,"")</f>
        <v>45198</v>
      </c>
      <c r="D1026" s="3" t="str">
        <f>IF(A1026=A1025,D1025,"")</f>
        <v>Anibal Ojeda</v>
      </c>
      <c r="E1026" s="14" t="str">
        <f t="shared" si="307"/>
        <v>1433Anibal Ojeda2</v>
      </c>
      <c r="J1026" s="14" t="str">
        <f t="shared" si="304"/>
        <v xml:space="preserve">Service. Cambio de aceite y filtros. Rotacion. Cambiar distribucion con bomba de agua, refrigerante motor. Lavado del deposito de agua. </v>
      </c>
      <c r="L1026" s="3">
        <v>1</v>
      </c>
      <c r="M1026" s="10" t="s">
        <v>1367</v>
      </c>
      <c r="N1026" s="3" t="s">
        <v>771</v>
      </c>
      <c r="Q1026" s="7">
        <v>3700</v>
      </c>
      <c r="S1026" s="8">
        <f t="shared" si="312"/>
        <v>-6.7567567567567571E-2</v>
      </c>
      <c r="T1026" s="11">
        <v>4</v>
      </c>
      <c r="W1026" s="76">
        <v>3450</v>
      </c>
      <c r="X1026" s="16">
        <f t="shared" si="303"/>
        <v>13800</v>
      </c>
      <c r="AC1026" s="18">
        <f t="shared" si="305"/>
        <v>0</v>
      </c>
      <c r="AD1026" s="19">
        <f t="shared" si="308"/>
        <v>68000</v>
      </c>
      <c r="AE1026" s="21">
        <f t="shared" si="301"/>
        <v>14800</v>
      </c>
      <c r="AF1026" s="20">
        <f t="shared" si="309"/>
        <v>0</v>
      </c>
      <c r="AG1026" s="20">
        <f t="shared" si="310"/>
        <v>0</v>
      </c>
      <c r="AH1026" s="20">
        <f t="shared" si="311"/>
        <v>0</v>
      </c>
      <c r="AI1026" s="20"/>
      <c r="AJ1026" s="20"/>
      <c r="AK1026" s="20">
        <f t="shared" si="306"/>
        <v>0</v>
      </c>
      <c r="AL1026" s="171"/>
    </row>
    <row r="1027" spans="1:38" ht="15.75" customHeight="1" x14ac:dyDescent="0.25">
      <c r="A1027" s="3">
        <v>1433</v>
      </c>
      <c r="B1027" s="14">
        <f t="shared" si="300"/>
        <v>3</v>
      </c>
      <c r="C1027" s="9">
        <f>IF(A1027=A1026,C1026,"")</f>
        <v>45198</v>
      </c>
      <c r="D1027" s="3" t="str">
        <f>IF(A1027=A1026,D1026,"")</f>
        <v>Anibal Ojeda</v>
      </c>
      <c r="E1027" s="14" t="str">
        <f t="shared" si="307"/>
        <v>1433Anibal Ojeda3</v>
      </c>
      <c r="J1027" s="14" t="str">
        <f t="shared" si="304"/>
        <v xml:space="preserve">Service. Cambio de aceite y filtros. Rotacion. Cambiar distribucion con bomba de agua, refrigerante motor. Lavado del deposito de agua.  </v>
      </c>
      <c r="L1027" s="3">
        <v>1</v>
      </c>
      <c r="M1027" s="10" t="s">
        <v>1885</v>
      </c>
      <c r="N1027" s="3" t="s">
        <v>734</v>
      </c>
      <c r="Q1027" s="7">
        <f>+W1027*0.8</f>
        <v>37440</v>
      </c>
      <c r="S1027" s="8">
        <f t="shared" si="312"/>
        <v>0.25</v>
      </c>
      <c r="T1027" s="11">
        <v>1</v>
      </c>
      <c r="W1027" s="76">
        <v>46800</v>
      </c>
      <c r="X1027" s="16">
        <f t="shared" si="303"/>
        <v>46800</v>
      </c>
      <c r="AC1027" s="18">
        <f t="shared" si="305"/>
        <v>0</v>
      </c>
      <c r="AD1027" s="19">
        <f t="shared" si="308"/>
        <v>68000</v>
      </c>
      <c r="AE1027" s="21">
        <f t="shared" si="301"/>
        <v>37440</v>
      </c>
      <c r="AF1027" s="20">
        <f t="shared" si="309"/>
        <v>0</v>
      </c>
      <c r="AG1027" s="20">
        <f t="shared" si="310"/>
        <v>0</v>
      </c>
      <c r="AH1027" s="20">
        <f t="shared" si="311"/>
        <v>0</v>
      </c>
      <c r="AI1027" s="20"/>
      <c r="AJ1027" s="20"/>
      <c r="AK1027" s="20">
        <f t="shared" si="306"/>
        <v>0</v>
      </c>
      <c r="AL1027" s="171"/>
    </row>
    <row r="1028" spans="1:38" ht="15.75" customHeight="1" x14ac:dyDescent="0.25">
      <c r="A1028" s="3">
        <v>1433</v>
      </c>
      <c r="B1028" s="14">
        <f t="shared" ref="B1028:B1091" si="313">IF(A1028=A1027,B1027+1,1)</f>
        <v>4</v>
      </c>
      <c r="C1028" s="9">
        <f>IF(A1028=A1027,C1027,"")</f>
        <v>45198</v>
      </c>
      <c r="D1028" s="3" t="str">
        <f>IF(A1028=A1027,D1027,"")</f>
        <v>Anibal Ojeda</v>
      </c>
      <c r="E1028" s="14" t="str">
        <f t="shared" si="307"/>
        <v>1433Anibal Ojeda4</v>
      </c>
      <c r="J1028" s="14" t="str">
        <f t="shared" si="304"/>
        <v xml:space="preserve">Service. Cambio de aceite y filtros. Rotacion. Cambiar distribucion con bomba de agua, refrigerante motor. Lavado del deposito de agua.   </v>
      </c>
      <c r="L1028" s="3">
        <v>1</v>
      </c>
      <c r="M1028" s="10" t="s">
        <v>1886</v>
      </c>
      <c r="N1028" s="3" t="s">
        <v>771</v>
      </c>
      <c r="Q1028" s="95">
        <f>W1028*0.8</f>
        <v>480</v>
      </c>
      <c r="S1028" s="8">
        <f t="shared" si="312"/>
        <v>0.25</v>
      </c>
      <c r="T1028" s="11">
        <v>1</v>
      </c>
      <c r="W1028" s="76">
        <v>600</v>
      </c>
      <c r="X1028" s="16">
        <f t="shared" si="303"/>
        <v>600</v>
      </c>
      <c r="AC1028" s="18">
        <f t="shared" si="305"/>
        <v>0</v>
      </c>
      <c r="AD1028" s="19">
        <f t="shared" si="308"/>
        <v>68000</v>
      </c>
      <c r="AE1028" s="21">
        <f t="shared" ref="AE1028:AE1091" si="314">+(Q1028)*T1028</f>
        <v>480</v>
      </c>
      <c r="AF1028" s="20">
        <f t="shared" si="309"/>
        <v>0</v>
      </c>
      <c r="AG1028" s="20">
        <f t="shared" si="310"/>
        <v>0</v>
      </c>
      <c r="AH1028" s="20">
        <f t="shared" si="311"/>
        <v>0</v>
      </c>
      <c r="AI1028" s="20"/>
      <c r="AJ1028" s="20"/>
      <c r="AK1028" s="20">
        <f t="shared" si="306"/>
        <v>0</v>
      </c>
      <c r="AL1028" s="171"/>
    </row>
    <row r="1029" spans="1:38" ht="15.75" customHeight="1" x14ac:dyDescent="0.25">
      <c r="A1029" s="3">
        <v>1433</v>
      </c>
      <c r="B1029" s="14">
        <f t="shared" si="313"/>
        <v>5</v>
      </c>
      <c r="C1029" s="9">
        <f>IF(A1029=A1028,C1028,"")</f>
        <v>45198</v>
      </c>
      <c r="D1029" s="3" t="str">
        <f>IF(A1029=A1028,D1028,"")</f>
        <v>Anibal Ojeda</v>
      </c>
      <c r="E1029" s="14" t="str">
        <f t="shared" si="307"/>
        <v>1433Anibal Ojeda5</v>
      </c>
      <c r="J1029" s="14" t="str">
        <f t="shared" si="304"/>
        <v xml:space="preserve">Service. Cambio de aceite y filtros. Rotacion. Cambiar distribucion con bomba de agua, refrigerante motor. Lavado del deposito de agua.    </v>
      </c>
      <c r="L1029" s="3">
        <v>1</v>
      </c>
      <c r="M1029" s="10" t="s">
        <v>951</v>
      </c>
      <c r="N1029" s="3" t="s">
        <v>771</v>
      </c>
      <c r="Q1029" s="7">
        <v>6000</v>
      </c>
      <c r="S1029" s="8">
        <f t="shared" si="312"/>
        <v>0.83333333333333337</v>
      </c>
      <c r="T1029" s="11">
        <v>1</v>
      </c>
      <c r="W1029" s="76">
        <v>11000</v>
      </c>
      <c r="X1029" s="16">
        <f t="shared" si="303"/>
        <v>11000</v>
      </c>
      <c r="AC1029" s="18">
        <f t="shared" si="305"/>
        <v>0</v>
      </c>
      <c r="AD1029" s="19">
        <f t="shared" si="308"/>
        <v>68000</v>
      </c>
      <c r="AE1029" s="21">
        <f t="shared" si="314"/>
        <v>6000</v>
      </c>
      <c r="AF1029" s="20">
        <f t="shared" si="309"/>
        <v>0</v>
      </c>
      <c r="AG1029" s="20">
        <f t="shared" si="310"/>
        <v>0</v>
      </c>
      <c r="AH1029" s="20">
        <f t="shared" si="311"/>
        <v>0</v>
      </c>
      <c r="AI1029" s="20"/>
      <c r="AJ1029" s="20"/>
      <c r="AK1029" s="20">
        <f t="shared" si="306"/>
        <v>0</v>
      </c>
      <c r="AL1029" s="171"/>
    </row>
    <row r="1030" spans="1:38" ht="15.75" customHeight="1" x14ac:dyDescent="0.25">
      <c r="A1030" s="3">
        <v>1433</v>
      </c>
      <c r="B1030" s="14">
        <f t="shared" si="313"/>
        <v>6</v>
      </c>
      <c r="C1030" s="9">
        <f>IF(A1030=A1029,C1029,"")</f>
        <v>45198</v>
      </c>
      <c r="D1030" s="3" t="str">
        <f>IF(A1030=A1029,D1029,"")</f>
        <v>Anibal Ojeda</v>
      </c>
      <c r="E1030" s="14" t="str">
        <f t="shared" si="307"/>
        <v>1433Anibal Ojeda6</v>
      </c>
      <c r="J1030" s="14" t="str">
        <f t="shared" si="304"/>
        <v xml:space="preserve">Service. Cambio de aceite y filtros. Rotacion. Cambiar distribucion con bomba de agua, refrigerante motor. Lavado del deposito de agua.     </v>
      </c>
      <c r="L1030" s="3">
        <v>1</v>
      </c>
      <c r="M1030" s="10" t="s">
        <v>72</v>
      </c>
      <c r="N1030" s="3" t="s">
        <v>734</v>
      </c>
      <c r="Q1030" s="7">
        <f>+W1030*0.8</f>
        <v>10240</v>
      </c>
      <c r="S1030" s="8">
        <f t="shared" si="312"/>
        <v>0.25</v>
      </c>
      <c r="T1030" s="11">
        <v>1</v>
      </c>
      <c r="W1030" s="76">
        <v>12800</v>
      </c>
      <c r="X1030" s="16">
        <f t="shared" si="303"/>
        <v>12800</v>
      </c>
      <c r="AC1030" s="18">
        <f t="shared" si="305"/>
        <v>0</v>
      </c>
      <c r="AD1030" s="19">
        <f t="shared" si="308"/>
        <v>68000</v>
      </c>
      <c r="AE1030" s="21">
        <f t="shared" si="314"/>
        <v>10240</v>
      </c>
      <c r="AF1030" s="20">
        <f t="shared" si="309"/>
        <v>0</v>
      </c>
      <c r="AG1030" s="20">
        <f t="shared" si="310"/>
        <v>0</v>
      </c>
      <c r="AH1030" s="20">
        <f t="shared" si="311"/>
        <v>0</v>
      </c>
      <c r="AI1030" s="20"/>
      <c r="AJ1030" s="20"/>
      <c r="AK1030" s="20">
        <f t="shared" si="306"/>
        <v>0</v>
      </c>
      <c r="AL1030" s="171"/>
    </row>
    <row r="1031" spans="1:38" ht="15.75" customHeight="1" x14ac:dyDescent="0.25">
      <c r="A1031" s="3">
        <v>1434</v>
      </c>
      <c r="B1031" s="14">
        <f t="shared" si="313"/>
        <v>1</v>
      </c>
      <c r="C1031" s="9">
        <v>45201</v>
      </c>
      <c r="D1031" s="3" t="s">
        <v>293</v>
      </c>
      <c r="E1031" s="14" t="str">
        <f t="shared" si="307"/>
        <v>1434Casas Juan Pablo1</v>
      </c>
      <c r="F1031" s="119" t="s">
        <v>913</v>
      </c>
      <c r="G1031" s="119" t="s">
        <v>914</v>
      </c>
      <c r="H1031" s="119">
        <v>71122</v>
      </c>
      <c r="I1031" s="10" t="s">
        <v>1890</v>
      </c>
      <c r="J1031" s="14" t="str">
        <f t="shared" si="304"/>
        <v>Recambio bomba de agua VMG por OEM. Completar nivel y purgado sistema liquido refrigerante.</v>
      </c>
      <c r="K1031" s="3" t="s">
        <v>1511</v>
      </c>
      <c r="L1031" s="3">
        <v>1</v>
      </c>
      <c r="M1031" s="10" t="s">
        <v>1889</v>
      </c>
      <c r="N1031" s="3" t="s">
        <v>1</v>
      </c>
      <c r="Q1031" s="7">
        <v>0</v>
      </c>
      <c r="R1031" s="7" t="s">
        <v>1971</v>
      </c>
      <c r="S1031" s="8">
        <v>0</v>
      </c>
      <c r="T1031" s="11">
        <v>1</v>
      </c>
      <c r="W1031" s="76"/>
      <c r="X1031" s="16">
        <f t="shared" si="303"/>
        <v>0</v>
      </c>
      <c r="Y1031" s="3">
        <v>1</v>
      </c>
      <c r="AB1031" s="4">
        <v>50000</v>
      </c>
      <c r="AC1031" s="18">
        <f t="shared" si="305"/>
        <v>50000</v>
      </c>
      <c r="AD1031" s="19">
        <f t="shared" si="308"/>
        <v>50000</v>
      </c>
      <c r="AE1031" s="21">
        <f t="shared" si="314"/>
        <v>0</v>
      </c>
      <c r="AF1031" s="20">
        <f t="shared" si="309"/>
        <v>0</v>
      </c>
      <c r="AG1031" s="20">
        <f t="shared" si="310"/>
        <v>0</v>
      </c>
      <c r="AH1031" s="20">
        <f t="shared" si="311"/>
        <v>50000</v>
      </c>
      <c r="AI1031" s="20"/>
      <c r="AJ1031" s="20"/>
      <c r="AK1031" s="20">
        <f t="shared" si="306"/>
        <v>50000</v>
      </c>
      <c r="AL1031" s="171"/>
    </row>
    <row r="1032" spans="1:38" ht="15.75" customHeight="1" x14ac:dyDescent="0.25">
      <c r="A1032" s="3">
        <v>1434</v>
      </c>
      <c r="B1032" s="14">
        <f t="shared" si="313"/>
        <v>2</v>
      </c>
      <c r="C1032" s="9">
        <f>IF(A1032=A1031,C1031,"")</f>
        <v>45201</v>
      </c>
      <c r="D1032" s="3" t="str">
        <f>IF(A1032=A1031,D1031,"")</f>
        <v>Casas Juan Pablo</v>
      </c>
      <c r="E1032" s="14" t="str">
        <f t="shared" si="307"/>
        <v>1434Casas Juan Pablo2</v>
      </c>
      <c r="J1032" s="14" t="str">
        <f t="shared" si="304"/>
        <v xml:space="preserve">Recambio bomba de agua VMG por OEM. Completar nivel y purgado sistema liquido refrigerante. </v>
      </c>
      <c r="L1032" s="3">
        <v>1</v>
      </c>
      <c r="S1032" s="8"/>
      <c r="W1032" s="76"/>
      <c r="X1032" s="16">
        <f t="shared" si="303"/>
        <v>0</v>
      </c>
      <c r="AC1032" s="18">
        <f t="shared" si="305"/>
        <v>0</v>
      </c>
      <c r="AD1032" s="19">
        <f t="shared" si="308"/>
        <v>50000</v>
      </c>
      <c r="AE1032" s="21">
        <f t="shared" si="314"/>
        <v>0</v>
      </c>
      <c r="AF1032" s="20">
        <f t="shared" si="309"/>
        <v>0</v>
      </c>
      <c r="AG1032" s="20">
        <f t="shared" si="310"/>
        <v>0</v>
      </c>
      <c r="AH1032" s="20">
        <f t="shared" si="311"/>
        <v>0</v>
      </c>
      <c r="AI1032" s="20"/>
      <c r="AJ1032" s="20"/>
      <c r="AK1032" s="20">
        <f t="shared" si="306"/>
        <v>0</v>
      </c>
      <c r="AL1032" s="171"/>
    </row>
    <row r="1033" spans="1:38" ht="15.75" customHeight="1" x14ac:dyDescent="0.25">
      <c r="A1033" s="3">
        <v>1435</v>
      </c>
      <c r="B1033" s="14">
        <f t="shared" si="313"/>
        <v>1</v>
      </c>
      <c r="C1033" s="9">
        <v>45201</v>
      </c>
      <c r="D1033" s="3" t="s">
        <v>1891</v>
      </c>
      <c r="E1033" s="14" t="str">
        <f t="shared" si="307"/>
        <v>1435Gimenez Martin1</v>
      </c>
      <c r="F1033" s="119" t="s">
        <v>1892</v>
      </c>
      <c r="G1033" s="119" t="s">
        <v>1295</v>
      </c>
      <c r="H1033" s="119">
        <v>105626</v>
      </c>
      <c r="I1033" s="10" t="s">
        <v>1893</v>
      </c>
      <c r="J1033" s="14" t="str">
        <f t="shared" si="304"/>
        <v>Control general del vehiculo para viaje.</v>
      </c>
      <c r="K1033" s="3" t="s">
        <v>1707</v>
      </c>
      <c r="L1033" s="3">
        <v>1</v>
      </c>
      <c r="M1033" s="10" t="s">
        <v>127</v>
      </c>
      <c r="N1033" s="3" t="s">
        <v>771</v>
      </c>
      <c r="Q1033" s="7">
        <v>6700</v>
      </c>
      <c r="R1033" s="7" t="s">
        <v>1971</v>
      </c>
      <c r="S1033" s="8">
        <f>+(W1033-Q1033)/Q1033</f>
        <v>0</v>
      </c>
      <c r="T1033" s="11">
        <v>0.5</v>
      </c>
      <c r="W1033" s="76">
        <v>6700</v>
      </c>
      <c r="X1033" s="16">
        <f t="shared" si="303"/>
        <v>3350</v>
      </c>
      <c r="Y1033" s="3">
        <v>1</v>
      </c>
      <c r="AB1033" s="4">
        <v>10000</v>
      </c>
      <c r="AC1033" s="18">
        <f t="shared" si="305"/>
        <v>10000</v>
      </c>
      <c r="AD1033" s="19">
        <f t="shared" si="308"/>
        <v>10000</v>
      </c>
      <c r="AE1033" s="21">
        <f t="shared" si="314"/>
        <v>3350</v>
      </c>
      <c r="AF1033" s="20">
        <f t="shared" si="309"/>
        <v>6700</v>
      </c>
      <c r="AG1033" s="20">
        <f t="shared" si="310"/>
        <v>3350</v>
      </c>
      <c r="AH1033" s="20">
        <f t="shared" si="311"/>
        <v>10000</v>
      </c>
      <c r="AI1033" s="20"/>
      <c r="AJ1033" s="20"/>
      <c r="AK1033" s="20">
        <f t="shared" si="306"/>
        <v>13350</v>
      </c>
      <c r="AL1033" s="171"/>
    </row>
    <row r="1034" spans="1:38" ht="15.75" customHeight="1" x14ac:dyDescent="0.25">
      <c r="A1034" s="3">
        <v>1435</v>
      </c>
      <c r="B1034" s="14">
        <f t="shared" si="313"/>
        <v>2</v>
      </c>
      <c r="C1034" s="9">
        <f>IF(A1034=A1033,C1033,"")</f>
        <v>45201</v>
      </c>
      <c r="D1034" s="3" t="str">
        <f>IF(A1034=A1033,D1033,"")</f>
        <v>Gimenez Martin</v>
      </c>
      <c r="E1034" s="14" t="str">
        <f t="shared" si="307"/>
        <v>1435Gimenez Martin2</v>
      </c>
      <c r="J1034" s="14" t="str">
        <f t="shared" si="304"/>
        <v xml:space="preserve">Control general del vehiculo para viaje. </v>
      </c>
      <c r="L1034" s="3">
        <v>1</v>
      </c>
      <c r="S1034" s="8"/>
      <c r="W1034" s="76"/>
      <c r="X1034" s="16">
        <f t="shared" si="303"/>
        <v>0</v>
      </c>
      <c r="AC1034" s="18">
        <f t="shared" si="305"/>
        <v>0</v>
      </c>
      <c r="AD1034" s="19">
        <f t="shared" si="308"/>
        <v>10000</v>
      </c>
      <c r="AE1034" s="21">
        <f t="shared" si="314"/>
        <v>0</v>
      </c>
      <c r="AF1034" s="20">
        <f t="shared" si="309"/>
        <v>0</v>
      </c>
      <c r="AG1034" s="20">
        <f t="shared" si="310"/>
        <v>0</v>
      </c>
      <c r="AH1034" s="20">
        <f t="shared" si="311"/>
        <v>0</v>
      </c>
      <c r="AI1034" s="20"/>
      <c r="AJ1034" s="20"/>
      <c r="AK1034" s="20">
        <f t="shared" si="306"/>
        <v>0</v>
      </c>
      <c r="AL1034" s="171"/>
    </row>
    <row r="1035" spans="1:38" ht="15.75" customHeight="1" x14ac:dyDescent="0.25">
      <c r="A1035" s="3">
        <v>1436</v>
      </c>
      <c r="B1035" s="14">
        <f t="shared" si="313"/>
        <v>1</v>
      </c>
      <c r="C1035" s="9">
        <v>45201</v>
      </c>
      <c r="D1035" s="3" t="s">
        <v>2296</v>
      </c>
      <c r="E1035" s="14" t="str">
        <f t="shared" si="307"/>
        <v>1436Moretti Anabella1</v>
      </c>
      <c r="F1035" s="119" t="s">
        <v>1037</v>
      </c>
      <c r="G1035" s="119" t="s">
        <v>1325</v>
      </c>
      <c r="H1035" s="119">
        <v>412940</v>
      </c>
      <c r="I1035" s="10" t="s">
        <v>1894</v>
      </c>
      <c r="J1035" s="14" t="str">
        <f t="shared" si="304"/>
        <v>Control general del vehiculo para viaje. Cambio de pastillas de freno. Regulacion cinta trasera. Desengranar piston de caliper de freno de rueda delantera derecha.</v>
      </c>
      <c r="K1035" s="3" t="s">
        <v>1512</v>
      </c>
      <c r="L1035" s="3">
        <v>1</v>
      </c>
      <c r="M1035" s="10" t="s">
        <v>815</v>
      </c>
      <c r="N1035" s="3" t="s">
        <v>101</v>
      </c>
      <c r="Q1035" s="7">
        <f>+W1035*0.8</f>
        <v>18240</v>
      </c>
      <c r="R1035" s="7" t="s">
        <v>1971</v>
      </c>
      <c r="S1035" s="8">
        <f>+(W1035-Q1035)/Q1035</f>
        <v>0.25</v>
      </c>
      <c r="T1035" s="11">
        <v>1</v>
      </c>
      <c r="W1035" s="76">
        <v>22800</v>
      </c>
      <c r="X1035" s="16">
        <f t="shared" si="303"/>
        <v>22800</v>
      </c>
      <c r="Y1035" s="3">
        <v>1</v>
      </c>
      <c r="AB1035" s="4">
        <v>20000</v>
      </c>
      <c r="AC1035" s="18">
        <f t="shared" si="305"/>
        <v>20000</v>
      </c>
      <c r="AD1035" s="19">
        <f t="shared" si="308"/>
        <v>20000</v>
      </c>
      <c r="AE1035" s="21">
        <f t="shared" si="314"/>
        <v>18240</v>
      </c>
      <c r="AF1035" s="20">
        <f t="shared" si="309"/>
        <v>21940</v>
      </c>
      <c r="AG1035" s="20">
        <f t="shared" si="310"/>
        <v>26500</v>
      </c>
      <c r="AH1035" s="20">
        <f t="shared" si="311"/>
        <v>20000</v>
      </c>
      <c r="AI1035" s="20"/>
      <c r="AJ1035" s="20"/>
      <c r="AK1035" s="20">
        <f t="shared" si="306"/>
        <v>46500</v>
      </c>
      <c r="AL1035" s="171"/>
    </row>
    <row r="1036" spans="1:38" ht="15.75" customHeight="1" x14ac:dyDescent="0.25">
      <c r="A1036" s="3">
        <v>1436</v>
      </c>
      <c r="B1036" s="14">
        <f t="shared" si="313"/>
        <v>2</v>
      </c>
      <c r="C1036" s="9">
        <f>IF(A1036=A1035,C1035,"")</f>
        <v>45201</v>
      </c>
      <c r="D1036" s="3" t="str">
        <f>IF(A1036=A1035,D1035,"")</f>
        <v>Moretti Anabella</v>
      </c>
      <c r="E1036" s="14" t="str">
        <f t="shared" si="307"/>
        <v>1436Moretti Anabella2</v>
      </c>
      <c r="J1036" s="14" t="str">
        <f t="shared" si="304"/>
        <v xml:space="preserve">Control general del vehiculo para viaje. Cambio de pastillas de freno. Regulacion cinta trasera. Desengranar piston de caliper de freno de rueda delantera derecha. </v>
      </c>
      <c r="L1036" s="3">
        <v>1</v>
      </c>
      <c r="M1036" s="10" t="s">
        <v>123</v>
      </c>
      <c r="N1036" s="3" t="s">
        <v>771</v>
      </c>
      <c r="Q1036" s="7">
        <v>3700</v>
      </c>
      <c r="S1036" s="8">
        <f>+(W1036-Q1036)/Q1036</f>
        <v>0</v>
      </c>
      <c r="T1036" s="11">
        <v>1</v>
      </c>
      <c r="W1036" s="76">
        <v>3700</v>
      </c>
      <c r="X1036" s="16">
        <f t="shared" si="303"/>
        <v>3700</v>
      </c>
      <c r="AC1036" s="18">
        <f t="shared" si="305"/>
        <v>0</v>
      </c>
      <c r="AD1036" s="19">
        <f t="shared" si="308"/>
        <v>20000</v>
      </c>
      <c r="AE1036" s="21">
        <f t="shared" si="314"/>
        <v>3700</v>
      </c>
      <c r="AF1036" s="20">
        <f t="shared" si="309"/>
        <v>0</v>
      </c>
      <c r="AG1036" s="20">
        <f t="shared" si="310"/>
        <v>0</v>
      </c>
      <c r="AH1036" s="20">
        <f t="shared" si="311"/>
        <v>0</v>
      </c>
      <c r="AI1036" s="20"/>
      <c r="AJ1036" s="20"/>
      <c r="AK1036" s="20">
        <f t="shared" si="306"/>
        <v>0</v>
      </c>
      <c r="AL1036" s="171"/>
    </row>
    <row r="1037" spans="1:38" ht="15.75" customHeight="1" x14ac:dyDescent="0.25">
      <c r="A1037" s="3">
        <v>1437</v>
      </c>
      <c r="B1037" s="14">
        <f t="shared" si="313"/>
        <v>1</v>
      </c>
      <c r="C1037" s="9">
        <v>45202</v>
      </c>
      <c r="D1037" s="3" t="s">
        <v>311</v>
      </c>
      <c r="E1037" s="14" t="str">
        <f t="shared" si="307"/>
        <v>1437Cane Emiliano1</v>
      </c>
      <c r="F1037" s="119" t="s">
        <v>1897</v>
      </c>
      <c r="G1037" s="119" t="s">
        <v>1896</v>
      </c>
      <c r="H1037" s="119">
        <v>50601</v>
      </c>
      <c r="I1037" s="10" t="s">
        <v>1895</v>
      </c>
      <c r="J1037" s="14" t="str">
        <f t="shared" si="304"/>
        <v>Controlar bomba de direccion hidraulica y cremallera de direccion hidraulica. Ajustar correa de compresor de aire acondicionado de caja termica. Precintar mangueras de aire acondicionado. No se hayaron fallas.</v>
      </c>
      <c r="K1037" s="3" t="s">
        <v>1539</v>
      </c>
      <c r="L1037" s="3">
        <v>1</v>
      </c>
      <c r="R1037" s="7" t="s">
        <v>1971</v>
      </c>
      <c r="S1037" s="8"/>
      <c r="W1037" s="76"/>
      <c r="X1037" s="16">
        <f t="shared" si="303"/>
        <v>0</v>
      </c>
      <c r="Y1037" s="3">
        <v>1</v>
      </c>
      <c r="AB1037" s="4">
        <v>8500</v>
      </c>
      <c r="AC1037" s="18">
        <f t="shared" si="305"/>
        <v>8500</v>
      </c>
      <c r="AD1037" s="19">
        <f t="shared" si="308"/>
        <v>8500</v>
      </c>
      <c r="AE1037" s="21">
        <f t="shared" si="314"/>
        <v>0</v>
      </c>
      <c r="AF1037" s="20">
        <f t="shared" si="309"/>
        <v>0</v>
      </c>
      <c r="AG1037" s="20">
        <f t="shared" si="310"/>
        <v>0</v>
      </c>
      <c r="AH1037" s="20">
        <f t="shared" si="311"/>
        <v>8500</v>
      </c>
      <c r="AI1037" s="20"/>
      <c r="AJ1037" s="20"/>
      <c r="AK1037" s="20">
        <f t="shared" si="306"/>
        <v>8500</v>
      </c>
      <c r="AL1037" s="171"/>
    </row>
    <row r="1038" spans="1:38" ht="15.75" customHeight="1" x14ac:dyDescent="0.25">
      <c r="A1038" s="3">
        <v>1437</v>
      </c>
      <c r="B1038" s="14">
        <f t="shared" si="313"/>
        <v>2</v>
      </c>
      <c r="C1038" s="9">
        <f>IF(A1038=A1037,C1037,"")</f>
        <v>45202</v>
      </c>
      <c r="D1038" s="3" t="str">
        <f>IF(A1038=A1037,D1037,"")</f>
        <v>Cane Emiliano</v>
      </c>
      <c r="E1038" s="14" t="str">
        <f t="shared" si="307"/>
        <v>1437Cane Emiliano2</v>
      </c>
      <c r="J1038" s="14" t="str">
        <f t="shared" si="304"/>
        <v xml:space="preserve">Controlar bomba de direccion hidraulica y cremallera de direccion hidraulica. Ajustar correa de compresor de aire acondicionado de caja termica. Precintar mangueras de aire acondicionado. No se hayaron fallas. </v>
      </c>
      <c r="L1038" s="3">
        <v>1</v>
      </c>
      <c r="S1038" s="8"/>
      <c r="W1038" s="76"/>
      <c r="X1038" s="16">
        <f t="shared" si="303"/>
        <v>0</v>
      </c>
      <c r="AC1038" s="18">
        <f t="shared" si="305"/>
        <v>0</v>
      </c>
      <c r="AD1038" s="19">
        <f t="shared" si="308"/>
        <v>8500</v>
      </c>
      <c r="AE1038" s="21">
        <f t="shared" si="314"/>
        <v>0</v>
      </c>
      <c r="AF1038" s="20">
        <f t="shared" si="309"/>
        <v>0</v>
      </c>
      <c r="AG1038" s="20">
        <f t="shared" si="310"/>
        <v>0</v>
      </c>
      <c r="AH1038" s="20">
        <f t="shared" si="311"/>
        <v>0</v>
      </c>
      <c r="AI1038" s="20"/>
      <c r="AJ1038" s="20"/>
      <c r="AK1038" s="20">
        <f t="shared" si="306"/>
        <v>0</v>
      </c>
      <c r="AL1038" s="171"/>
    </row>
    <row r="1039" spans="1:38" ht="15.75" customHeight="1" x14ac:dyDescent="0.25">
      <c r="A1039" s="3">
        <v>1438</v>
      </c>
      <c r="B1039" s="14">
        <f t="shared" si="313"/>
        <v>1</v>
      </c>
      <c r="C1039" s="9">
        <v>45202</v>
      </c>
      <c r="D1039" s="3" t="s">
        <v>116</v>
      </c>
      <c r="E1039" s="14" t="str">
        <f t="shared" si="307"/>
        <v>1438Transporte Palloni1</v>
      </c>
      <c r="F1039" s="119" t="s">
        <v>942</v>
      </c>
      <c r="G1039" s="119" t="s">
        <v>1840</v>
      </c>
      <c r="H1039" s="119">
        <v>150805</v>
      </c>
      <c r="I1039" s="10" t="s">
        <v>1898</v>
      </c>
      <c r="J1039" s="14" t="str">
        <f t="shared" si="304"/>
        <v>Rectificar gancho en ambos discos de freno delantero. Pulir y limpieza de pastillas de freno</v>
      </c>
      <c r="K1039" s="3" t="s">
        <v>1507</v>
      </c>
      <c r="L1039" s="3">
        <v>1</v>
      </c>
      <c r="R1039" s="7" t="s">
        <v>1971</v>
      </c>
      <c r="S1039" s="8"/>
      <c r="W1039" s="76"/>
      <c r="X1039" s="16">
        <f t="shared" si="303"/>
        <v>0</v>
      </c>
      <c r="Y1039" s="3">
        <v>1</v>
      </c>
      <c r="AB1039" s="4">
        <v>12000</v>
      </c>
      <c r="AC1039" s="18">
        <f t="shared" si="305"/>
        <v>12000</v>
      </c>
      <c r="AD1039" s="19">
        <f t="shared" si="308"/>
        <v>12000</v>
      </c>
      <c r="AE1039" s="21">
        <f t="shared" si="314"/>
        <v>0</v>
      </c>
      <c r="AF1039" s="20">
        <f t="shared" si="309"/>
        <v>0</v>
      </c>
      <c r="AG1039" s="20">
        <f t="shared" si="310"/>
        <v>0</v>
      </c>
      <c r="AH1039" s="20">
        <f t="shared" si="311"/>
        <v>12000</v>
      </c>
      <c r="AI1039" s="20"/>
      <c r="AJ1039" s="20"/>
      <c r="AK1039" s="20">
        <f t="shared" si="306"/>
        <v>12000</v>
      </c>
      <c r="AL1039" s="171"/>
    </row>
    <row r="1040" spans="1:38" ht="15.75" customHeight="1" x14ac:dyDescent="0.25">
      <c r="A1040" s="3">
        <v>1439</v>
      </c>
      <c r="B1040" s="14">
        <f t="shared" si="313"/>
        <v>1</v>
      </c>
      <c r="C1040" s="9">
        <v>45202</v>
      </c>
      <c r="D1040" s="3" t="s">
        <v>1899</v>
      </c>
      <c r="E1040" s="14" t="str">
        <f t="shared" si="307"/>
        <v>1439Ale Gomez1</v>
      </c>
      <c r="F1040" s="119" t="s">
        <v>1900</v>
      </c>
      <c r="G1040" s="119" t="s">
        <v>1901</v>
      </c>
      <c r="H1040" s="119">
        <v>60154</v>
      </c>
      <c r="I1040" s="10" t="s">
        <v>1904</v>
      </c>
      <c r="J1040" s="14" t="str">
        <f t="shared" si="304"/>
        <v>Desarmar distribucion completa. Limpieza. Cambiar kit de distribucion, bomba de agua, puesta a punto. Armado total. Cambiar correa poly-v y liquido refrigerante. Purgar circuito de refrigeracion. Regular cinta de freno trasero y freno de mano.</v>
      </c>
      <c r="K1040" s="3" t="s">
        <v>1511</v>
      </c>
      <c r="L1040" s="3">
        <v>1</v>
      </c>
      <c r="M1040" s="10" t="s">
        <v>1902</v>
      </c>
      <c r="N1040" s="3" t="s">
        <v>734</v>
      </c>
      <c r="Q1040" s="7">
        <f>+W1040*0.8</f>
        <v>140640</v>
      </c>
      <c r="R1040" s="7" t="s">
        <v>1480</v>
      </c>
      <c r="S1040" s="8">
        <f t="shared" ref="S1040:S1057" si="315">+(W1040-Q1040)/Q1040</f>
        <v>0.25</v>
      </c>
      <c r="T1040" s="11">
        <v>1</v>
      </c>
      <c r="W1040" s="76">
        <v>175800</v>
      </c>
      <c r="X1040" s="16">
        <f t="shared" si="303"/>
        <v>175800</v>
      </c>
      <c r="Y1040" s="3">
        <v>1</v>
      </c>
      <c r="AB1040" s="4">
        <v>51030</v>
      </c>
      <c r="AC1040" s="18">
        <f t="shared" si="305"/>
        <v>51030</v>
      </c>
      <c r="AD1040" s="19">
        <f t="shared" si="308"/>
        <v>51030</v>
      </c>
      <c r="AE1040" s="21">
        <f t="shared" si="314"/>
        <v>140640</v>
      </c>
      <c r="AF1040" s="20">
        <f t="shared" si="309"/>
        <v>162408.79999999999</v>
      </c>
      <c r="AG1040" s="20">
        <f t="shared" si="310"/>
        <v>206511</v>
      </c>
      <c r="AH1040" s="20">
        <f t="shared" si="311"/>
        <v>51030</v>
      </c>
      <c r="AI1040" s="20"/>
      <c r="AJ1040" s="20"/>
      <c r="AK1040" s="20">
        <f t="shared" si="306"/>
        <v>257541</v>
      </c>
      <c r="AL1040" s="171"/>
    </row>
    <row r="1041" spans="1:38" ht="15.75" customHeight="1" x14ac:dyDescent="0.25">
      <c r="A1041" s="3">
        <v>1439</v>
      </c>
      <c r="B1041" s="14">
        <f t="shared" si="313"/>
        <v>2</v>
      </c>
      <c r="C1041" s="9">
        <f>IF(A1041=A1040,C1040,"")</f>
        <v>45202</v>
      </c>
      <c r="D1041" s="3" t="str">
        <f>IF(A1041=A1040,D1040,"")</f>
        <v>Ale Gomez</v>
      </c>
      <c r="E1041" s="14" t="str">
        <f t="shared" si="307"/>
        <v>1439Ale Gomez2</v>
      </c>
      <c r="J1041" s="14" t="str">
        <f t="shared" si="304"/>
        <v xml:space="preserve">Desarmar distribucion completa. Limpieza. Cambiar kit de distribucion, bomba de agua, puesta a punto. Armado total. Cambiar correa poly-v y liquido refrigerante. Purgar circuito de refrigeracion. Regular cinta de freno trasero y freno de mano. </v>
      </c>
      <c r="L1041" s="3">
        <v>1</v>
      </c>
      <c r="M1041" s="10" t="s">
        <v>1903</v>
      </c>
      <c r="N1041" s="3" t="s">
        <v>101</v>
      </c>
      <c r="Q1041" s="7">
        <f>+W1041*0.8</f>
        <v>15768.800000000001</v>
      </c>
      <c r="S1041" s="8">
        <f t="shared" si="315"/>
        <v>0.24999999999999992</v>
      </c>
      <c r="T1041" s="11">
        <v>1</v>
      </c>
      <c r="W1041" s="76">
        <v>19711</v>
      </c>
      <c r="X1041" s="16">
        <f t="shared" si="303"/>
        <v>19711</v>
      </c>
      <c r="AC1041" s="18">
        <f t="shared" si="305"/>
        <v>0</v>
      </c>
      <c r="AD1041" s="19">
        <f t="shared" si="308"/>
        <v>51030</v>
      </c>
      <c r="AE1041" s="21">
        <f t="shared" si="314"/>
        <v>15768.800000000001</v>
      </c>
      <c r="AF1041" s="20">
        <f t="shared" si="309"/>
        <v>0</v>
      </c>
      <c r="AG1041" s="20">
        <f t="shared" si="310"/>
        <v>0</v>
      </c>
      <c r="AH1041" s="20">
        <f t="shared" si="311"/>
        <v>0</v>
      </c>
      <c r="AI1041" s="20"/>
      <c r="AJ1041" s="20"/>
      <c r="AK1041" s="20">
        <f t="shared" si="306"/>
        <v>0</v>
      </c>
      <c r="AL1041" s="171"/>
    </row>
    <row r="1042" spans="1:38" ht="15.75" customHeight="1" x14ac:dyDescent="0.25">
      <c r="A1042" s="3">
        <v>1439</v>
      </c>
      <c r="B1042" s="14">
        <f t="shared" si="313"/>
        <v>3</v>
      </c>
      <c r="C1042" s="9">
        <f>IF(A1042=A1041,C1041,"")</f>
        <v>45202</v>
      </c>
      <c r="D1042" s="3" t="str">
        <f>IF(A1042=A1041,D1041,"")</f>
        <v>Ale Gomez</v>
      </c>
      <c r="E1042" s="14" t="str">
        <f t="shared" si="307"/>
        <v>1439Ale Gomez3</v>
      </c>
      <c r="J1042" s="14" t="str">
        <f t="shared" si="304"/>
        <v xml:space="preserve">Desarmar distribucion completa. Limpieza. Cambiar kit de distribucion, bomba de agua, puesta a punto. Armado total. Cambiar correa poly-v y liquido refrigerante. Purgar circuito de refrigeracion. Regular cinta de freno trasero y freno de mano.  </v>
      </c>
      <c r="L1042" s="3">
        <v>1</v>
      </c>
      <c r="M1042" s="10" t="s">
        <v>1287</v>
      </c>
      <c r="N1042" s="3" t="s">
        <v>771</v>
      </c>
      <c r="Q1042" s="7">
        <v>6000</v>
      </c>
      <c r="S1042" s="8">
        <f t="shared" si="315"/>
        <v>0.83333333333333337</v>
      </c>
      <c r="T1042" s="11">
        <v>1</v>
      </c>
      <c r="W1042" s="76">
        <v>11000</v>
      </c>
      <c r="X1042" s="16">
        <f t="shared" si="303"/>
        <v>11000</v>
      </c>
      <c r="AC1042" s="18">
        <f t="shared" si="305"/>
        <v>0</v>
      </c>
      <c r="AD1042" s="19">
        <f t="shared" si="308"/>
        <v>51030</v>
      </c>
      <c r="AE1042" s="21">
        <f t="shared" si="314"/>
        <v>6000</v>
      </c>
      <c r="AF1042" s="20">
        <f t="shared" si="309"/>
        <v>0</v>
      </c>
      <c r="AG1042" s="20">
        <f t="shared" si="310"/>
        <v>0</v>
      </c>
      <c r="AH1042" s="20">
        <f t="shared" si="311"/>
        <v>0</v>
      </c>
      <c r="AI1042" s="20"/>
      <c r="AJ1042" s="20"/>
      <c r="AK1042" s="20">
        <f t="shared" si="306"/>
        <v>0</v>
      </c>
      <c r="AL1042" s="171"/>
    </row>
    <row r="1043" spans="1:38" ht="15.75" customHeight="1" x14ac:dyDescent="0.25">
      <c r="A1043" s="3">
        <v>1440</v>
      </c>
      <c r="B1043" s="14">
        <f t="shared" si="313"/>
        <v>1</v>
      </c>
      <c r="C1043" s="9">
        <v>45203</v>
      </c>
      <c r="D1043" s="3" t="s">
        <v>1905</v>
      </c>
      <c r="E1043" s="14" t="str">
        <f t="shared" si="307"/>
        <v>1440Macagno matias1</v>
      </c>
      <c r="G1043" s="119" t="s">
        <v>94</v>
      </c>
      <c r="I1043" s="10" t="s">
        <v>1906</v>
      </c>
      <c r="J1043" s="14" t="str">
        <f t="shared" si="304"/>
        <v>Levantar suspensión. Control de temperatura. Trabar biscoso.</v>
      </c>
      <c r="K1043" s="3" t="s">
        <v>1539</v>
      </c>
      <c r="L1043" s="3">
        <v>1</v>
      </c>
      <c r="M1043" s="10" t="s">
        <v>1907</v>
      </c>
      <c r="Q1043" s="7">
        <f>W1043*0.8</f>
        <v>32006.400000000001</v>
      </c>
      <c r="S1043" s="8">
        <f t="shared" si="315"/>
        <v>0.24999999999999994</v>
      </c>
      <c r="T1043" s="11">
        <v>1</v>
      </c>
      <c r="W1043" s="76">
        <v>40008</v>
      </c>
      <c r="X1043" s="16">
        <f t="shared" si="303"/>
        <v>40008</v>
      </c>
      <c r="Y1043" s="3">
        <v>1</v>
      </c>
      <c r="AB1043" s="4">
        <v>10183.459999999999</v>
      </c>
      <c r="AC1043" s="18">
        <f t="shared" si="305"/>
        <v>10183.459999999999</v>
      </c>
      <c r="AD1043" s="19">
        <f t="shared" si="308"/>
        <v>10183.459999999999</v>
      </c>
      <c r="AE1043" s="21">
        <f t="shared" si="314"/>
        <v>32006.400000000001</v>
      </c>
      <c r="AF1043" s="20">
        <f t="shared" si="309"/>
        <v>43950.464</v>
      </c>
      <c r="AG1043" s="20">
        <f t="shared" si="310"/>
        <v>59816.429999999993</v>
      </c>
      <c r="AH1043" s="20">
        <f t="shared" si="311"/>
        <v>10183.459999999999</v>
      </c>
      <c r="AI1043" s="20"/>
      <c r="AJ1043" s="20"/>
      <c r="AK1043" s="20">
        <f t="shared" si="306"/>
        <v>69999.889999999985</v>
      </c>
      <c r="AL1043" s="171"/>
    </row>
    <row r="1044" spans="1:38" ht="15.75" customHeight="1" x14ac:dyDescent="0.25">
      <c r="A1044" s="3">
        <v>1440</v>
      </c>
      <c r="B1044" s="14">
        <f t="shared" si="313"/>
        <v>2</v>
      </c>
      <c r="C1044" s="9">
        <f>IF(A1044=A1043,C1043,"")</f>
        <v>45203</v>
      </c>
      <c r="D1044" s="3" t="str">
        <f>IF(A1044=A1043,D1043,"")</f>
        <v>Macagno matias</v>
      </c>
      <c r="E1044" s="14" t="str">
        <f t="shared" si="307"/>
        <v>1440Macagno matias2</v>
      </c>
      <c r="J1044" s="14" t="str">
        <f t="shared" si="304"/>
        <v xml:space="preserve">Levantar suspensión. Control de temperatura. Trabar biscoso. </v>
      </c>
      <c r="L1044" s="3">
        <v>1</v>
      </c>
      <c r="M1044" s="10" t="s">
        <v>1908</v>
      </c>
      <c r="Q1044" s="7">
        <f>W1044*0.8</f>
        <v>8041.384</v>
      </c>
      <c r="S1044" s="8">
        <f t="shared" si="315"/>
        <v>0.24999999999999994</v>
      </c>
      <c r="T1044" s="11">
        <v>1</v>
      </c>
      <c r="W1044" s="76">
        <v>10051.73</v>
      </c>
      <c r="X1044" s="16">
        <f t="shared" si="303"/>
        <v>10051.73</v>
      </c>
      <c r="AC1044" s="18">
        <f t="shared" si="305"/>
        <v>0</v>
      </c>
      <c r="AD1044" s="19">
        <f t="shared" si="308"/>
        <v>10183.459999999999</v>
      </c>
      <c r="AE1044" s="21">
        <f t="shared" si="314"/>
        <v>8041.384</v>
      </c>
      <c r="AF1044" s="20">
        <f t="shared" si="309"/>
        <v>0</v>
      </c>
      <c r="AG1044" s="20">
        <f t="shared" si="310"/>
        <v>0</v>
      </c>
      <c r="AH1044" s="20">
        <f t="shared" si="311"/>
        <v>0</v>
      </c>
      <c r="AI1044" s="20"/>
      <c r="AJ1044" s="20"/>
      <c r="AK1044" s="20">
        <f t="shared" si="306"/>
        <v>0</v>
      </c>
      <c r="AL1044" s="171"/>
    </row>
    <row r="1045" spans="1:38" ht="15.75" customHeight="1" x14ac:dyDescent="0.25">
      <c r="A1045" s="3">
        <v>1440</v>
      </c>
      <c r="B1045" s="14">
        <f t="shared" si="313"/>
        <v>3</v>
      </c>
      <c r="C1045" s="9">
        <f>IF(A1045=A1044,C1044,"")</f>
        <v>45203</v>
      </c>
      <c r="D1045" s="3" t="str">
        <f>IF(A1045=A1044,D1044,"")</f>
        <v>Macagno matias</v>
      </c>
      <c r="E1045" s="14" t="str">
        <f t="shared" si="307"/>
        <v>1440Macagno matias3</v>
      </c>
      <c r="J1045" s="14" t="str">
        <f t="shared" si="304"/>
        <v xml:space="preserve">Levantar suspensión. Control de temperatura. Trabar biscoso.  </v>
      </c>
      <c r="L1045" s="3">
        <v>1</v>
      </c>
      <c r="M1045" s="10" t="s">
        <v>1909</v>
      </c>
      <c r="Q1045" s="7">
        <f>W1045*0.8</f>
        <v>3902.6800000000003</v>
      </c>
      <c r="S1045" s="8">
        <f t="shared" si="315"/>
        <v>0.25</v>
      </c>
      <c r="T1045" s="11">
        <v>2</v>
      </c>
      <c r="W1045" s="76">
        <v>4878.3500000000004</v>
      </c>
      <c r="X1045" s="16">
        <f t="shared" si="303"/>
        <v>9756.7000000000007</v>
      </c>
      <c r="AC1045" s="18">
        <f t="shared" si="305"/>
        <v>0</v>
      </c>
      <c r="AD1045" s="19">
        <f t="shared" si="308"/>
        <v>10183.459999999999</v>
      </c>
      <c r="AE1045" s="21">
        <f t="shared" si="314"/>
        <v>7805.3600000000006</v>
      </c>
      <c r="AF1045" s="20">
        <f t="shared" si="309"/>
        <v>0</v>
      </c>
      <c r="AG1045" s="20">
        <f t="shared" si="310"/>
        <v>0</v>
      </c>
      <c r="AH1045" s="20">
        <f t="shared" si="311"/>
        <v>0</v>
      </c>
      <c r="AI1045" s="20"/>
      <c r="AJ1045" s="20"/>
      <c r="AK1045" s="20">
        <f t="shared" si="306"/>
        <v>0</v>
      </c>
      <c r="AL1045" s="171"/>
    </row>
    <row r="1046" spans="1:38" ht="15.75" customHeight="1" x14ac:dyDescent="0.25">
      <c r="A1046" s="3">
        <v>1441</v>
      </c>
      <c r="B1046" s="14">
        <f t="shared" si="313"/>
        <v>1</v>
      </c>
      <c r="C1046" s="9">
        <v>45203</v>
      </c>
      <c r="D1046" s="3" t="s">
        <v>1910</v>
      </c>
      <c r="E1046" s="14" t="str">
        <f t="shared" si="307"/>
        <v>1441Russo 1</v>
      </c>
      <c r="F1046" s="119" t="s">
        <v>1911</v>
      </c>
      <c r="G1046" s="119" t="s">
        <v>1912</v>
      </c>
      <c r="H1046" s="119">
        <v>126828</v>
      </c>
      <c r="I1046" s="10" t="s">
        <v>1913</v>
      </c>
      <c r="J1046" s="14" t="str">
        <f t="shared" si="304"/>
        <v>Service cambio de aceite y filtros. Control general del vehiculo.</v>
      </c>
      <c r="K1046" s="3" t="s">
        <v>1507</v>
      </c>
      <c r="L1046" s="3">
        <v>1</v>
      </c>
      <c r="M1046" s="10" t="s">
        <v>1914</v>
      </c>
      <c r="N1046" s="3" t="s">
        <v>734</v>
      </c>
      <c r="Q1046" s="7">
        <v>3029.38</v>
      </c>
      <c r="R1046" s="7" t="s">
        <v>1916</v>
      </c>
      <c r="S1046" s="8">
        <f t="shared" si="315"/>
        <v>0.28739213964573607</v>
      </c>
      <c r="T1046" s="11">
        <v>1</v>
      </c>
      <c r="W1046" s="76">
        <v>3900</v>
      </c>
      <c r="X1046" s="16">
        <f t="shared" si="303"/>
        <v>3900</v>
      </c>
      <c r="Y1046" s="3">
        <v>1</v>
      </c>
      <c r="AB1046" s="4">
        <v>20000</v>
      </c>
      <c r="AC1046" s="18">
        <f t="shared" si="305"/>
        <v>20000</v>
      </c>
      <c r="AD1046" s="19">
        <f t="shared" si="308"/>
        <v>20000</v>
      </c>
      <c r="AE1046" s="21">
        <f t="shared" si="314"/>
        <v>3029.38</v>
      </c>
      <c r="AF1046" s="20">
        <f t="shared" si="309"/>
        <v>9769.119999999999</v>
      </c>
      <c r="AG1046" s="20">
        <f t="shared" si="310"/>
        <v>25000</v>
      </c>
      <c r="AH1046" s="20">
        <f t="shared" si="311"/>
        <v>20000</v>
      </c>
      <c r="AI1046" s="20"/>
      <c r="AJ1046" s="20"/>
      <c r="AK1046" s="20">
        <f t="shared" si="306"/>
        <v>45000</v>
      </c>
      <c r="AL1046" s="171"/>
    </row>
    <row r="1047" spans="1:38" ht="15.75" customHeight="1" x14ac:dyDescent="0.25">
      <c r="A1047" s="3">
        <v>1441</v>
      </c>
      <c r="B1047" s="14">
        <f t="shared" si="313"/>
        <v>2</v>
      </c>
      <c r="C1047" s="9">
        <f>IF(A1047=A1046,C1046,"")</f>
        <v>45203</v>
      </c>
      <c r="D1047" s="3" t="str">
        <f>IF(A1047=A1046,D1046,"")</f>
        <v xml:space="preserve">Russo </v>
      </c>
      <c r="E1047" s="14" t="str">
        <f t="shared" si="307"/>
        <v>1441Russo 2</v>
      </c>
      <c r="J1047" s="14" t="str">
        <f t="shared" si="304"/>
        <v xml:space="preserve">Service cambio de aceite y filtros. Control general del vehiculo. </v>
      </c>
      <c r="L1047" s="3">
        <v>1</v>
      </c>
      <c r="M1047" s="10" t="s">
        <v>1915</v>
      </c>
      <c r="N1047" s="3" t="s">
        <v>771</v>
      </c>
      <c r="Q1047" s="7">
        <v>1390.25</v>
      </c>
      <c r="S1047" s="8">
        <f t="shared" si="315"/>
        <v>1.085955763351915</v>
      </c>
      <c r="T1047" s="11">
        <v>1</v>
      </c>
      <c r="W1047" s="76">
        <v>2900</v>
      </c>
      <c r="X1047" s="16">
        <f t="shared" si="303"/>
        <v>2900</v>
      </c>
      <c r="AC1047" s="18">
        <f t="shared" si="305"/>
        <v>0</v>
      </c>
      <c r="AD1047" s="19">
        <f t="shared" si="308"/>
        <v>20000</v>
      </c>
      <c r="AE1047" s="21">
        <f t="shared" si="314"/>
        <v>1390.25</v>
      </c>
      <c r="AF1047" s="20">
        <f t="shared" si="309"/>
        <v>0</v>
      </c>
      <c r="AG1047" s="20">
        <f t="shared" si="310"/>
        <v>0</v>
      </c>
      <c r="AH1047" s="20">
        <f t="shared" si="311"/>
        <v>0</v>
      </c>
      <c r="AI1047" s="20"/>
      <c r="AJ1047" s="20"/>
      <c r="AK1047" s="20">
        <f t="shared" si="306"/>
        <v>0</v>
      </c>
      <c r="AL1047" s="171"/>
    </row>
    <row r="1048" spans="1:38" ht="15.75" customHeight="1" x14ac:dyDescent="0.25">
      <c r="A1048" s="3">
        <v>1441</v>
      </c>
      <c r="B1048" s="14">
        <f t="shared" si="313"/>
        <v>3</v>
      </c>
      <c r="C1048" s="9">
        <f>IF(A1048=A1047,C1047,"")</f>
        <v>45203</v>
      </c>
      <c r="D1048" s="3" t="str">
        <f>IF(A1048=A1047,D1047,"")</f>
        <v xml:space="preserve">Russo </v>
      </c>
      <c r="E1048" s="14" t="str">
        <f t="shared" si="307"/>
        <v>1441Russo 3</v>
      </c>
      <c r="J1048" s="14" t="str">
        <f t="shared" si="304"/>
        <v xml:space="preserve">Service cambio de aceite y filtros. Control general del vehiculo.  </v>
      </c>
      <c r="L1048" s="3">
        <v>1</v>
      </c>
      <c r="M1048" s="10" t="s">
        <v>1735</v>
      </c>
      <c r="N1048" s="3" t="s">
        <v>771</v>
      </c>
      <c r="Q1048" s="7">
        <v>1649.49</v>
      </c>
      <c r="S1048" s="8">
        <f t="shared" si="315"/>
        <v>1.0612431721319924</v>
      </c>
      <c r="T1048" s="11">
        <v>1</v>
      </c>
      <c r="W1048" s="76">
        <v>3400</v>
      </c>
      <c r="X1048" s="16">
        <f t="shared" si="303"/>
        <v>3400</v>
      </c>
      <c r="AC1048" s="18">
        <f t="shared" si="305"/>
        <v>0</v>
      </c>
      <c r="AD1048" s="19">
        <f t="shared" si="308"/>
        <v>20000</v>
      </c>
      <c r="AE1048" s="21">
        <f t="shared" si="314"/>
        <v>1649.49</v>
      </c>
      <c r="AF1048" s="20">
        <f t="shared" si="309"/>
        <v>0</v>
      </c>
      <c r="AG1048" s="20">
        <f t="shared" si="310"/>
        <v>0</v>
      </c>
      <c r="AH1048" s="20">
        <f t="shared" si="311"/>
        <v>0</v>
      </c>
      <c r="AI1048" s="20"/>
      <c r="AJ1048" s="20"/>
      <c r="AK1048" s="20">
        <f t="shared" si="306"/>
        <v>0</v>
      </c>
      <c r="AL1048" s="171"/>
    </row>
    <row r="1049" spans="1:38" ht="15.75" customHeight="1" x14ac:dyDescent="0.25">
      <c r="A1049" s="3">
        <v>1441</v>
      </c>
      <c r="B1049" s="14">
        <f t="shared" si="313"/>
        <v>4</v>
      </c>
      <c r="C1049" s="9">
        <f>IF(A1049=A1048,C1048,"")</f>
        <v>45203</v>
      </c>
      <c r="D1049" s="3" t="str">
        <f>IF(A1049=A1048,D1048,"")</f>
        <v xml:space="preserve">Russo </v>
      </c>
      <c r="E1049" s="14" t="str">
        <f t="shared" si="307"/>
        <v>1441Russo 4</v>
      </c>
      <c r="J1049" s="14" t="str">
        <f t="shared" si="304"/>
        <v xml:space="preserve">Service cambio de aceite y filtros. Control general del vehiculo.   </v>
      </c>
      <c r="L1049" s="3">
        <v>1</v>
      </c>
      <c r="M1049" s="10" t="s">
        <v>123</v>
      </c>
      <c r="N1049" s="3" t="s">
        <v>771</v>
      </c>
      <c r="Q1049" s="7">
        <v>3700</v>
      </c>
      <c r="S1049" s="8">
        <f t="shared" si="315"/>
        <v>0</v>
      </c>
      <c r="T1049" s="11">
        <v>4</v>
      </c>
      <c r="W1049" s="76">
        <v>3700</v>
      </c>
      <c r="X1049" s="16">
        <f t="shared" si="303"/>
        <v>14800</v>
      </c>
      <c r="AC1049" s="18">
        <f t="shared" si="305"/>
        <v>0</v>
      </c>
      <c r="AD1049" s="19">
        <f t="shared" si="308"/>
        <v>20000</v>
      </c>
      <c r="AE1049" s="21">
        <f t="shared" si="314"/>
        <v>14800</v>
      </c>
      <c r="AF1049" s="20">
        <f t="shared" si="309"/>
        <v>0</v>
      </c>
      <c r="AG1049" s="20">
        <f t="shared" si="310"/>
        <v>0</v>
      </c>
      <c r="AH1049" s="20">
        <f t="shared" si="311"/>
        <v>0</v>
      </c>
      <c r="AI1049" s="20"/>
      <c r="AJ1049" s="20"/>
      <c r="AK1049" s="20">
        <f t="shared" si="306"/>
        <v>0</v>
      </c>
      <c r="AL1049" s="171"/>
    </row>
    <row r="1050" spans="1:38" ht="15.75" customHeight="1" x14ac:dyDescent="0.25">
      <c r="A1050" s="3">
        <v>1442</v>
      </c>
      <c r="B1050" s="14">
        <f t="shared" si="313"/>
        <v>1</v>
      </c>
      <c r="C1050" s="9">
        <v>45203</v>
      </c>
      <c r="D1050" s="3" t="s">
        <v>1917</v>
      </c>
      <c r="E1050" s="14" t="str">
        <f t="shared" si="307"/>
        <v>1442Gaspar iroulegui1</v>
      </c>
      <c r="F1050" s="119" t="s">
        <v>1918</v>
      </c>
      <c r="G1050" s="119" t="s">
        <v>1187</v>
      </c>
      <c r="H1050" s="119">
        <v>140246</v>
      </c>
      <c r="I1050" s="10" t="s">
        <v>1927</v>
      </c>
      <c r="J1050" s="14" t="str">
        <f t="shared" si="304"/>
        <v>Service cambio de aceite y filtros. Rotacion de ruedas, controlar tren delantero. Cambiar ambos rotulos inferiores. Cambiar manguera de intercooler superior. Cambiar correa poly-v. Control de correas tensoras. Reparar pinchadura en rueda delantera izquierda. Regular cinta de frenos traseros y de mano.</v>
      </c>
      <c r="K1050" s="3" t="s">
        <v>1512</v>
      </c>
      <c r="L1050" s="3">
        <v>1</v>
      </c>
      <c r="M1050" s="10" t="s">
        <v>918</v>
      </c>
      <c r="N1050" s="3" t="s">
        <v>734</v>
      </c>
      <c r="Q1050" s="7">
        <f>+W1050*0.8</f>
        <v>31920</v>
      </c>
      <c r="R1050" s="7" t="s">
        <v>1916</v>
      </c>
      <c r="S1050" s="8">
        <f t="shared" si="315"/>
        <v>0.25</v>
      </c>
      <c r="T1050" s="11">
        <v>1</v>
      </c>
      <c r="W1050" s="76">
        <v>39900</v>
      </c>
      <c r="X1050" s="16">
        <f t="shared" si="303"/>
        <v>39900</v>
      </c>
      <c r="Y1050" s="3">
        <v>1</v>
      </c>
      <c r="AB1050" s="4">
        <v>70000</v>
      </c>
      <c r="AC1050" s="18">
        <f t="shared" si="305"/>
        <v>70000</v>
      </c>
      <c r="AD1050" s="19">
        <f t="shared" si="308"/>
        <v>70000</v>
      </c>
      <c r="AE1050" s="21">
        <f t="shared" si="314"/>
        <v>31920</v>
      </c>
      <c r="AF1050" s="20">
        <f t="shared" si="309"/>
        <v>102140</v>
      </c>
      <c r="AG1050" s="20">
        <f t="shared" si="310"/>
        <v>166550</v>
      </c>
      <c r="AH1050" s="20">
        <f t="shared" si="311"/>
        <v>70000</v>
      </c>
      <c r="AI1050" s="20"/>
      <c r="AJ1050" s="20"/>
      <c r="AK1050" s="20">
        <f t="shared" si="306"/>
        <v>236550</v>
      </c>
      <c r="AL1050" s="171"/>
    </row>
    <row r="1051" spans="1:38" ht="15.75" customHeight="1" x14ac:dyDescent="0.25">
      <c r="A1051" s="3">
        <v>1442</v>
      </c>
      <c r="B1051" s="14">
        <f t="shared" si="313"/>
        <v>2</v>
      </c>
      <c r="C1051" s="9">
        <f>IF(A1051=A1050,C1050,"")</f>
        <v>45203</v>
      </c>
      <c r="D1051" s="3" t="str">
        <f>IF(A1051=A1050,D1050,"")</f>
        <v>Gaspar iroulegui</v>
      </c>
      <c r="E1051" s="14" t="str">
        <f t="shared" si="307"/>
        <v>1442Gaspar iroulegui2</v>
      </c>
      <c r="J1051" s="14" t="str">
        <f t="shared" si="304"/>
        <v xml:space="preserve">Service cambio de aceite y filtros. Rotacion de ruedas, controlar tren delantero. Cambiar ambos rotulos inferiores. Cambiar manguera de intercooler superior. Cambiar correa poly-v. Control de correas tensoras. Reparar pinchadura en rueda delantera izquierda. Regular cinta de frenos traseros y de mano. </v>
      </c>
      <c r="L1051" s="3">
        <v>1</v>
      </c>
      <c r="M1051" s="10" t="s">
        <v>1919</v>
      </c>
      <c r="N1051" s="3" t="s">
        <v>734</v>
      </c>
      <c r="Q1051" s="7">
        <f>+W1051*0.8</f>
        <v>22240</v>
      </c>
      <c r="S1051" s="8">
        <f t="shared" si="315"/>
        <v>0.25</v>
      </c>
      <c r="T1051" s="11">
        <v>1</v>
      </c>
      <c r="W1051" s="76">
        <v>27800</v>
      </c>
      <c r="X1051" s="16">
        <f t="shared" si="303"/>
        <v>27800</v>
      </c>
      <c r="AC1051" s="18">
        <f t="shared" si="305"/>
        <v>0</v>
      </c>
      <c r="AD1051" s="19">
        <f t="shared" si="308"/>
        <v>70000</v>
      </c>
      <c r="AE1051" s="21">
        <f t="shared" si="314"/>
        <v>22240</v>
      </c>
      <c r="AF1051" s="20">
        <f t="shared" si="309"/>
        <v>0</v>
      </c>
      <c r="AG1051" s="20">
        <f t="shared" si="310"/>
        <v>0</v>
      </c>
      <c r="AH1051" s="20">
        <f t="shared" si="311"/>
        <v>0</v>
      </c>
      <c r="AI1051" s="20"/>
      <c r="AJ1051" s="20"/>
      <c r="AK1051" s="20">
        <f t="shared" si="306"/>
        <v>0</v>
      </c>
      <c r="AL1051" s="171"/>
    </row>
    <row r="1052" spans="1:38" ht="15.75" customHeight="1" x14ac:dyDescent="0.25">
      <c r="A1052" s="3">
        <v>1442</v>
      </c>
      <c r="B1052" s="14">
        <f t="shared" si="313"/>
        <v>3</v>
      </c>
      <c r="C1052" s="9">
        <f>IF(A1052=A1051,C1051,"")</f>
        <v>45203</v>
      </c>
      <c r="D1052" s="3" t="str">
        <f>IF(A1052=A1051,D1051,"")</f>
        <v>Gaspar iroulegui</v>
      </c>
      <c r="E1052" s="14" t="str">
        <f t="shared" si="307"/>
        <v>1442Gaspar iroulegui3</v>
      </c>
      <c r="J1052" s="14" t="str">
        <f t="shared" si="304"/>
        <v xml:space="preserve">Service cambio de aceite y filtros. Rotacion de ruedas, controlar tren delantero. Cambiar ambos rotulos inferiores. Cambiar manguera de intercooler superior. Cambiar correa poly-v. Control de correas tensoras. Reparar pinchadura en rueda delantera izquierda. Regular cinta de frenos traseros y de mano.  </v>
      </c>
      <c r="L1052" s="3">
        <v>1</v>
      </c>
      <c r="M1052" s="10" t="s">
        <v>1920</v>
      </c>
      <c r="N1052" s="3" t="s">
        <v>734</v>
      </c>
      <c r="Q1052" s="7">
        <f>+W1052*0.8</f>
        <v>39840</v>
      </c>
      <c r="S1052" s="8">
        <f t="shared" si="315"/>
        <v>0.25</v>
      </c>
      <c r="T1052" s="11">
        <v>1</v>
      </c>
      <c r="W1052" s="76">
        <v>49800</v>
      </c>
      <c r="X1052" s="16">
        <f t="shared" ref="X1052:X1115" si="316">W1052*T1052</f>
        <v>49800</v>
      </c>
      <c r="AC1052" s="18">
        <f t="shared" si="305"/>
        <v>0</v>
      </c>
      <c r="AD1052" s="19">
        <f t="shared" si="308"/>
        <v>70000</v>
      </c>
      <c r="AE1052" s="21">
        <f t="shared" si="314"/>
        <v>39840</v>
      </c>
      <c r="AF1052" s="20">
        <f t="shared" si="309"/>
        <v>0</v>
      </c>
      <c r="AG1052" s="20">
        <f t="shared" si="310"/>
        <v>0</v>
      </c>
      <c r="AH1052" s="20">
        <f t="shared" si="311"/>
        <v>0</v>
      </c>
      <c r="AI1052" s="20"/>
      <c r="AJ1052" s="20"/>
      <c r="AK1052" s="20">
        <f t="shared" si="306"/>
        <v>0</v>
      </c>
      <c r="AL1052" s="171"/>
    </row>
    <row r="1053" spans="1:38" ht="15.75" customHeight="1" x14ac:dyDescent="0.25">
      <c r="A1053" s="3">
        <v>1442</v>
      </c>
      <c r="B1053" s="14">
        <f t="shared" si="313"/>
        <v>4</v>
      </c>
      <c r="C1053" s="9">
        <f>IF(A1053=A1052,C1052,"")</f>
        <v>45203</v>
      </c>
      <c r="D1053" s="3" t="str">
        <f>IF(A1053=A1052,D1052,"")</f>
        <v>Gaspar iroulegui</v>
      </c>
      <c r="E1053" s="14" t="str">
        <f t="shared" si="307"/>
        <v>1442Gaspar iroulegui4</v>
      </c>
      <c r="J1053" s="14" t="str">
        <f t="shared" si="304"/>
        <v xml:space="preserve">Service cambio de aceite y filtros. Rotacion de ruedas, controlar tren delantero. Cambiar ambos rotulos inferiores. Cambiar manguera de intercooler superior. Cambiar correa poly-v. Control de correas tensoras. Reparar pinchadura en rueda delantera izquierda. Regular cinta de frenos traseros y de mano.   </v>
      </c>
      <c r="L1053" s="3">
        <v>1</v>
      </c>
      <c r="M1053" s="10" t="s">
        <v>1921</v>
      </c>
      <c r="Q1053" s="7">
        <f>W1053*0.8</f>
        <v>1440</v>
      </c>
      <c r="S1053" s="8">
        <f t="shared" si="315"/>
        <v>0.25</v>
      </c>
      <c r="T1053" s="11">
        <v>1</v>
      </c>
      <c r="W1053" s="76">
        <v>1800</v>
      </c>
      <c r="X1053" s="16">
        <f t="shared" si="316"/>
        <v>1800</v>
      </c>
      <c r="AC1053" s="18">
        <f t="shared" si="305"/>
        <v>0</v>
      </c>
      <c r="AD1053" s="19">
        <f t="shared" si="308"/>
        <v>70000</v>
      </c>
      <c r="AE1053" s="21">
        <f t="shared" si="314"/>
        <v>1440</v>
      </c>
      <c r="AF1053" s="20">
        <f t="shared" si="309"/>
        <v>0</v>
      </c>
      <c r="AG1053" s="20">
        <f t="shared" si="310"/>
        <v>0</v>
      </c>
      <c r="AH1053" s="20">
        <f t="shared" si="311"/>
        <v>0</v>
      </c>
      <c r="AI1053" s="20"/>
      <c r="AJ1053" s="20"/>
      <c r="AK1053" s="20">
        <f t="shared" si="306"/>
        <v>0</v>
      </c>
      <c r="AL1053" s="171"/>
    </row>
    <row r="1054" spans="1:38" ht="15.75" customHeight="1" x14ac:dyDescent="0.25">
      <c r="A1054" s="3">
        <v>1442</v>
      </c>
      <c r="B1054" s="14">
        <f t="shared" si="313"/>
        <v>5</v>
      </c>
      <c r="C1054" s="9">
        <v>45203</v>
      </c>
      <c r="D1054" s="3" t="s">
        <v>1917</v>
      </c>
      <c r="E1054" s="14" t="str">
        <f t="shared" si="307"/>
        <v>1442Gaspar iroulegui5</v>
      </c>
      <c r="J1054" s="14" t="str">
        <f t="shared" si="304"/>
        <v xml:space="preserve">Service cambio de aceite y filtros. Rotacion de ruedas, controlar tren delantero. Cambiar ambos rotulos inferiores. Cambiar manguera de intercooler superior. Cambiar correa poly-v. Control de correas tensoras. Reparar pinchadura en rueda delantera izquierda. Regular cinta de frenos traseros y de mano.    </v>
      </c>
      <c r="L1054" s="3">
        <v>1</v>
      </c>
      <c r="M1054" s="10" t="s">
        <v>127</v>
      </c>
      <c r="N1054" s="3" t="s">
        <v>771</v>
      </c>
      <c r="Q1054" s="7">
        <v>6700</v>
      </c>
      <c r="S1054" s="8">
        <f t="shared" si="315"/>
        <v>7.462686567164179E-3</v>
      </c>
      <c r="T1054" s="11">
        <v>7</v>
      </c>
      <c r="W1054" s="76">
        <v>6750</v>
      </c>
      <c r="X1054" s="16">
        <f t="shared" si="316"/>
        <v>47250</v>
      </c>
      <c r="AC1054" s="18">
        <f t="shared" si="305"/>
        <v>0</v>
      </c>
      <c r="AD1054" s="19">
        <f t="shared" si="308"/>
        <v>70000</v>
      </c>
      <c r="AE1054" s="21">
        <f t="shared" si="314"/>
        <v>46900</v>
      </c>
      <c r="AF1054" s="20">
        <f t="shared" si="309"/>
        <v>0</v>
      </c>
      <c r="AG1054" s="20">
        <f t="shared" si="310"/>
        <v>0</v>
      </c>
      <c r="AH1054" s="20">
        <f t="shared" si="311"/>
        <v>0</v>
      </c>
      <c r="AI1054" s="20"/>
      <c r="AJ1054" s="20"/>
      <c r="AK1054" s="20">
        <f t="shared" si="306"/>
        <v>0</v>
      </c>
      <c r="AL1054" s="171"/>
    </row>
    <row r="1055" spans="1:38" ht="15.75" customHeight="1" x14ac:dyDescent="0.25">
      <c r="A1055" s="3">
        <v>1443</v>
      </c>
      <c r="B1055" s="14">
        <f t="shared" si="313"/>
        <v>1</v>
      </c>
      <c r="C1055" s="9">
        <v>45203</v>
      </c>
      <c r="D1055" s="3" t="s">
        <v>326</v>
      </c>
      <c r="E1055" s="14" t="str">
        <f t="shared" si="307"/>
        <v>1443Dominguez Marcos1</v>
      </c>
      <c r="F1055" s="119" t="s">
        <v>1461</v>
      </c>
      <c r="G1055" s="119" t="s">
        <v>1922</v>
      </c>
      <c r="H1055" s="119">
        <v>108251</v>
      </c>
      <c r="I1055" s="10" t="s">
        <v>1923</v>
      </c>
      <c r="J1055" s="14" t="str">
        <f t="shared" si="304"/>
        <v>Desarmar distribucion completa. Limpieza. Cambiar kit de distribucion, bomba de agua, puesta a punto. Armado total. Cambiar correa poly-v y liquido refrigerante. Purgar circuito de refrigeracion. Sacar tapa de valvula. Limpieza. Cambiar junta tapa de valvula. Armado total. Controlar tren delantero. Suplementar bujes de barra estabilizadora.</v>
      </c>
      <c r="K1055" s="3" t="s">
        <v>1512</v>
      </c>
      <c r="L1055" s="3">
        <v>1</v>
      </c>
      <c r="M1055" s="10" t="s">
        <v>1924</v>
      </c>
      <c r="N1055" s="3" t="s">
        <v>734</v>
      </c>
      <c r="Q1055" s="7">
        <f>+W1055*0.8</f>
        <v>21440</v>
      </c>
      <c r="R1055" s="7" t="s">
        <v>1480</v>
      </c>
      <c r="S1055" s="8">
        <f t="shared" si="315"/>
        <v>0.25</v>
      </c>
      <c r="T1055" s="11">
        <v>1</v>
      </c>
      <c r="W1055" s="76">
        <v>26800</v>
      </c>
      <c r="X1055" s="16">
        <f t="shared" si="316"/>
        <v>26800</v>
      </c>
      <c r="Y1055" s="3">
        <v>1</v>
      </c>
      <c r="AB1055" s="4">
        <v>67000</v>
      </c>
      <c r="AC1055" s="18">
        <f t="shared" si="305"/>
        <v>67000</v>
      </c>
      <c r="AD1055" s="19">
        <f t="shared" si="308"/>
        <v>67000</v>
      </c>
      <c r="AE1055" s="21">
        <f t="shared" si="314"/>
        <v>21440</v>
      </c>
      <c r="AF1055" s="20">
        <f t="shared" si="309"/>
        <v>38560</v>
      </c>
      <c r="AG1055" s="20">
        <f t="shared" si="310"/>
        <v>48200</v>
      </c>
      <c r="AH1055" s="20">
        <f t="shared" si="311"/>
        <v>67000</v>
      </c>
      <c r="AI1055" s="20"/>
      <c r="AJ1055" s="20"/>
      <c r="AK1055" s="20">
        <f t="shared" si="306"/>
        <v>115200</v>
      </c>
      <c r="AL1055" s="171"/>
    </row>
    <row r="1056" spans="1:38" ht="15.75" customHeight="1" x14ac:dyDescent="0.25">
      <c r="A1056" s="3">
        <v>1443</v>
      </c>
      <c r="B1056" s="14">
        <f t="shared" si="313"/>
        <v>2</v>
      </c>
      <c r="C1056" s="9">
        <f>IF(A1056=A1055,C1055,"")</f>
        <v>45203</v>
      </c>
      <c r="D1056" s="3" t="str">
        <f>IF(A1056=A1055,D1055,"")</f>
        <v>Dominguez Marcos</v>
      </c>
      <c r="E1056" s="14" t="str">
        <f t="shared" si="307"/>
        <v>1443Dominguez Marcos2</v>
      </c>
      <c r="J1056" s="14" t="str">
        <f t="shared" si="304"/>
        <v xml:space="preserve">Desarmar distribucion completa. Limpieza. Cambiar kit de distribucion, bomba de agua, puesta a punto. Armado total. Cambiar correa poly-v y liquido refrigerante. Purgar circuito de refrigeracion. Sacar tapa de valvula. Limpieza. Cambiar junta tapa de valvula. Armado total. Controlar tren delantero. Suplementar bujes de barra estabilizadora. </v>
      </c>
      <c r="L1056" s="3">
        <v>1</v>
      </c>
      <c r="M1056" s="10" t="s">
        <v>1925</v>
      </c>
      <c r="N1056" s="3" t="s">
        <v>734</v>
      </c>
      <c r="Q1056" s="7">
        <f>+W1056*0.8</f>
        <v>7120</v>
      </c>
      <c r="S1056" s="8">
        <f t="shared" si="315"/>
        <v>0.25</v>
      </c>
      <c r="T1056" s="11">
        <v>1</v>
      </c>
      <c r="W1056" s="76">
        <v>8900</v>
      </c>
      <c r="X1056" s="16">
        <f t="shared" si="316"/>
        <v>8900</v>
      </c>
      <c r="AC1056" s="18">
        <f t="shared" si="305"/>
        <v>0</v>
      </c>
      <c r="AD1056" s="19">
        <f t="shared" si="308"/>
        <v>67000</v>
      </c>
      <c r="AE1056" s="21">
        <f t="shared" si="314"/>
        <v>7120</v>
      </c>
      <c r="AF1056" s="20">
        <f t="shared" si="309"/>
        <v>0</v>
      </c>
      <c r="AG1056" s="20">
        <f t="shared" si="310"/>
        <v>0</v>
      </c>
      <c r="AH1056" s="20">
        <f t="shared" si="311"/>
        <v>0</v>
      </c>
      <c r="AI1056" s="20"/>
      <c r="AJ1056" s="20"/>
      <c r="AK1056" s="20">
        <f t="shared" si="306"/>
        <v>0</v>
      </c>
      <c r="AL1056" s="171"/>
    </row>
    <row r="1057" spans="1:38" ht="15.75" customHeight="1" x14ac:dyDescent="0.25">
      <c r="A1057" s="3">
        <v>1443</v>
      </c>
      <c r="B1057" s="14">
        <f t="shared" si="313"/>
        <v>3</v>
      </c>
      <c r="C1057" s="9">
        <f>IF(A1057=A1056,C1056,"")</f>
        <v>45203</v>
      </c>
      <c r="D1057" s="3" t="str">
        <f>IF(A1057=A1056,D1056,"")</f>
        <v>Dominguez Marcos</v>
      </c>
      <c r="E1057" s="14" t="str">
        <f t="shared" si="307"/>
        <v>1443Dominguez Marcos3</v>
      </c>
      <c r="J1057" s="14" t="str">
        <f t="shared" si="304"/>
        <v xml:space="preserve">Desarmar distribucion completa. Limpieza. Cambiar kit de distribucion, bomba de agua, puesta a punto. Armado total. Cambiar correa poly-v y liquido refrigerante. Purgar circuito de refrigeracion. Sacar tapa de valvula. Limpieza. Cambiar junta tapa de valvula. Armado total. Controlar tren delantero. Suplementar bujes de barra estabilizadora.  </v>
      </c>
      <c r="L1057" s="3">
        <v>1</v>
      </c>
      <c r="M1057" s="10" t="s">
        <v>1926</v>
      </c>
      <c r="N1057" s="3" t="s">
        <v>734</v>
      </c>
      <c r="Q1057" s="7">
        <f>+W1057*0.8</f>
        <v>10000</v>
      </c>
      <c r="S1057" s="8">
        <f t="shared" si="315"/>
        <v>0.25</v>
      </c>
      <c r="T1057" s="11">
        <v>1</v>
      </c>
      <c r="W1057" s="76">
        <v>12500</v>
      </c>
      <c r="X1057" s="16">
        <f t="shared" si="316"/>
        <v>12500</v>
      </c>
      <c r="AC1057" s="18">
        <f t="shared" si="305"/>
        <v>0</v>
      </c>
      <c r="AD1057" s="19">
        <f t="shared" si="308"/>
        <v>67000</v>
      </c>
      <c r="AE1057" s="21">
        <f t="shared" si="314"/>
        <v>10000</v>
      </c>
      <c r="AF1057" s="20">
        <f t="shared" si="309"/>
        <v>0</v>
      </c>
      <c r="AG1057" s="20">
        <f t="shared" si="310"/>
        <v>0</v>
      </c>
      <c r="AH1057" s="20">
        <f t="shared" si="311"/>
        <v>0</v>
      </c>
      <c r="AI1057" s="20"/>
      <c r="AJ1057" s="20"/>
      <c r="AK1057" s="20">
        <f t="shared" si="306"/>
        <v>0</v>
      </c>
      <c r="AL1057" s="171"/>
    </row>
    <row r="1058" spans="1:38" ht="15.75" customHeight="1" x14ac:dyDescent="0.25">
      <c r="A1058" s="3">
        <v>1443</v>
      </c>
      <c r="B1058" s="14">
        <f t="shared" si="313"/>
        <v>4</v>
      </c>
      <c r="C1058" s="9">
        <f>IF(A1058=A1057,C1057,"")</f>
        <v>45203</v>
      </c>
      <c r="D1058" s="3" t="str">
        <f>IF(A1058=A1057,D1057,"")</f>
        <v>Dominguez Marcos</v>
      </c>
      <c r="E1058" s="14" t="str">
        <f t="shared" si="307"/>
        <v>1443Dominguez Marcos4</v>
      </c>
      <c r="J1058" s="14" t="str">
        <f t="shared" si="304"/>
        <v xml:space="preserve">Desarmar distribucion completa. Limpieza. Cambiar kit de distribucion, bomba de agua, puesta a punto. Armado total. Cambiar correa poly-v y liquido refrigerante. Purgar circuito de refrigeracion. Sacar tapa de valvula. Limpieza. Cambiar junta tapa de valvula. Armado total. Controlar tren delantero. Suplementar bujes de barra estabilizadora.   </v>
      </c>
      <c r="L1058" s="3">
        <v>1</v>
      </c>
      <c r="S1058" s="8"/>
      <c r="W1058" s="76"/>
      <c r="X1058" s="16">
        <f t="shared" si="316"/>
        <v>0</v>
      </c>
      <c r="AC1058" s="18">
        <f t="shared" si="305"/>
        <v>0</v>
      </c>
      <c r="AD1058" s="19">
        <f t="shared" si="308"/>
        <v>67000</v>
      </c>
      <c r="AE1058" s="21">
        <f t="shared" si="314"/>
        <v>0</v>
      </c>
      <c r="AF1058" s="20">
        <f t="shared" si="309"/>
        <v>0</v>
      </c>
      <c r="AG1058" s="20">
        <f t="shared" si="310"/>
        <v>0</v>
      </c>
      <c r="AH1058" s="20">
        <f t="shared" si="311"/>
        <v>0</v>
      </c>
      <c r="AI1058" s="20"/>
      <c r="AJ1058" s="20"/>
      <c r="AK1058" s="20">
        <f t="shared" si="306"/>
        <v>0</v>
      </c>
      <c r="AL1058" s="171"/>
    </row>
    <row r="1059" spans="1:38" ht="15.75" customHeight="1" x14ac:dyDescent="0.25">
      <c r="A1059" s="3">
        <v>1444</v>
      </c>
      <c r="B1059" s="14">
        <f t="shared" si="313"/>
        <v>1</v>
      </c>
      <c r="C1059" s="9">
        <v>45204</v>
      </c>
      <c r="D1059" s="3" t="s">
        <v>2234</v>
      </c>
      <c r="E1059" s="14" t="str">
        <f t="shared" si="307"/>
        <v>1444Birche Ariel1</v>
      </c>
      <c r="F1059" s="119" t="s">
        <v>1928</v>
      </c>
      <c r="G1059" s="119" t="s">
        <v>1547</v>
      </c>
      <c r="H1059" s="119">
        <v>113648</v>
      </c>
      <c r="I1059" s="10" t="s">
        <v>1941</v>
      </c>
      <c r="J1059" s="14" t="str">
        <f t="shared" ref="J1059:J1122" si="317">IF(A1059=A1058,CONCATENATE(J1058," ",I1059),I1059)</f>
        <v>Cambio de fuelle de cremallera lado izquierdo</v>
      </c>
      <c r="L1059" s="3">
        <v>1</v>
      </c>
      <c r="M1059" s="10" t="s">
        <v>1625</v>
      </c>
      <c r="Q1059" s="7">
        <f>W1059*0.8</f>
        <v>2240</v>
      </c>
      <c r="R1059" s="7" t="s">
        <v>1971</v>
      </c>
      <c r="S1059" s="8">
        <f t="shared" ref="S1059:S1065" si="318">+(W1059-Q1059)/Q1059</f>
        <v>0.25</v>
      </c>
      <c r="T1059" s="11">
        <v>1</v>
      </c>
      <c r="W1059" s="76">
        <v>2800</v>
      </c>
      <c r="X1059" s="16">
        <f t="shared" si="316"/>
        <v>2800</v>
      </c>
      <c r="AC1059" s="18">
        <f t="shared" ref="AC1059:AC1122" si="319">+AB1059*Y1059</f>
        <v>0</v>
      </c>
      <c r="AD1059" s="19">
        <f t="shared" si="308"/>
        <v>0</v>
      </c>
      <c r="AE1059" s="21">
        <f t="shared" si="314"/>
        <v>2240</v>
      </c>
      <c r="AF1059" s="20">
        <f t="shared" si="309"/>
        <v>15915.68</v>
      </c>
      <c r="AG1059" s="20">
        <f t="shared" si="310"/>
        <v>36300</v>
      </c>
      <c r="AH1059" s="20">
        <f t="shared" si="311"/>
        <v>50000</v>
      </c>
      <c r="AI1059" s="20"/>
      <c r="AJ1059" s="20"/>
      <c r="AK1059" s="20">
        <f t="shared" ref="AK1059:AK1122" si="320">AH1059+AG1059</f>
        <v>86300</v>
      </c>
      <c r="AL1059" s="171"/>
    </row>
    <row r="1060" spans="1:38" ht="15.75" customHeight="1" x14ac:dyDescent="0.25">
      <c r="A1060" s="3">
        <v>1444</v>
      </c>
      <c r="B1060" s="14">
        <f t="shared" si="313"/>
        <v>2</v>
      </c>
      <c r="C1060" s="9">
        <v>45204</v>
      </c>
      <c r="D1060" s="3" t="s">
        <v>2234</v>
      </c>
      <c r="E1060" s="14" t="str">
        <f t="shared" si="307"/>
        <v>1444Birche Ariel2</v>
      </c>
      <c r="I1060" s="10" t="s">
        <v>1934</v>
      </c>
      <c r="J1060" s="14" t="str">
        <f t="shared" si="317"/>
        <v>Cambio de fuelle de cremallera lado izquierdo Service cambio de aceite y filtros. Rotacion de ruedas. Control de bujias. Limpieza de cuerpo mariposa. Lavado de motor.</v>
      </c>
      <c r="K1060" s="3" t="s">
        <v>1511</v>
      </c>
      <c r="L1060" s="3">
        <v>1</v>
      </c>
      <c r="M1060" s="10" t="s">
        <v>1929</v>
      </c>
      <c r="N1060" s="3" t="s">
        <v>84</v>
      </c>
      <c r="Q1060" s="7">
        <v>2928.13</v>
      </c>
      <c r="R1060" s="7" t="s">
        <v>1916</v>
      </c>
      <c r="S1060" s="8">
        <f t="shared" si="318"/>
        <v>0.98078637218975928</v>
      </c>
      <c r="T1060" s="11">
        <v>1</v>
      </c>
      <c r="W1060" s="76">
        <v>5800</v>
      </c>
      <c r="X1060" s="16">
        <f t="shared" si="316"/>
        <v>5800</v>
      </c>
      <c r="Y1060" s="3">
        <v>1</v>
      </c>
      <c r="AB1060" s="4">
        <v>50000</v>
      </c>
      <c r="AC1060" s="18">
        <f t="shared" si="319"/>
        <v>50000</v>
      </c>
      <c r="AD1060" s="19">
        <f t="shared" si="308"/>
        <v>50000</v>
      </c>
      <c r="AE1060" s="21">
        <f t="shared" si="314"/>
        <v>2928.13</v>
      </c>
      <c r="AF1060" s="20">
        <f t="shared" si="309"/>
        <v>0</v>
      </c>
      <c r="AG1060" s="20">
        <f t="shared" si="310"/>
        <v>0</v>
      </c>
      <c r="AH1060" s="20">
        <f t="shared" si="311"/>
        <v>0</v>
      </c>
      <c r="AI1060" s="20"/>
      <c r="AJ1060" s="20"/>
      <c r="AK1060" s="20">
        <f t="shared" si="320"/>
        <v>0</v>
      </c>
      <c r="AL1060" s="171"/>
    </row>
    <row r="1061" spans="1:38" ht="15.75" customHeight="1" x14ac:dyDescent="0.25">
      <c r="A1061" s="3">
        <v>1444</v>
      </c>
      <c r="B1061" s="14">
        <f t="shared" si="313"/>
        <v>3</v>
      </c>
      <c r="C1061" s="9">
        <f>IF(A1061=A1060,C1060,"")</f>
        <v>45204</v>
      </c>
      <c r="D1061" s="3" t="str">
        <f>IF(A1061=A1060,D1060,"")</f>
        <v>Birche Ariel</v>
      </c>
      <c r="E1061" s="14" t="str">
        <f t="shared" si="307"/>
        <v>1444Birche Ariel3</v>
      </c>
      <c r="J1061" s="14" t="str">
        <f t="shared" si="317"/>
        <v xml:space="preserve">Cambio de fuelle de cremallera lado izquierdo Service cambio de aceite y filtros. Rotacion de ruedas. Control de bujias. Limpieza de cuerpo mariposa. Lavado de motor. </v>
      </c>
      <c r="L1061" s="3">
        <v>1</v>
      </c>
      <c r="M1061" s="10" t="s">
        <v>1930</v>
      </c>
      <c r="N1061" s="3" t="s">
        <v>84</v>
      </c>
      <c r="Q1061" s="7">
        <v>2422.83</v>
      </c>
      <c r="S1061" s="8">
        <f t="shared" si="318"/>
        <v>1.0224283172983659</v>
      </c>
      <c r="T1061" s="11">
        <v>1</v>
      </c>
      <c r="W1061" s="76">
        <v>4900</v>
      </c>
      <c r="X1061" s="16">
        <f t="shared" si="316"/>
        <v>4900</v>
      </c>
      <c r="AC1061" s="18">
        <f t="shared" si="319"/>
        <v>0</v>
      </c>
      <c r="AD1061" s="19">
        <f t="shared" si="308"/>
        <v>50000</v>
      </c>
      <c r="AE1061" s="21">
        <f t="shared" si="314"/>
        <v>2422.83</v>
      </c>
      <c r="AF1061" s="20">
        <f t="shared" si="309"/>
        <v>0</v>
      </c>
      <c r="AG1061" s="20">
        <f t="shared" si="310"/>
        <v>0</v>
      </c>
      <c r="AH1061" s="20">
        <f t="shared" si="311"/>
        <v>0</v>
      </c>
      <c r="AI1061" s="20"/>
      <c r="AJ1061" s="20"/>
      <c r="AK1061" s="20">
        <f t="shared" si="320"/>
        <v>0</v>
      </c>
      <c r="AL1061" s="171"/>
    </row>
    <row r="1062" spans="1:38" ht="15.75" customHeight="1" x14ac:dyDescent="0.25">
      <c r="A1062" s="3">
        <v>1444</v>
      </c>
      <c r="B1062" s="14">
        <f t="shared" si="313"/>
        <v>4</v>
      </c>
      <c r="C1062" s="9">
        <f>IF(A1062=A1061,C1061,"")</f>
        <v>45204</v>
      </c>
      <c r="D1062" s="3" t="str">
        <f>IF(A1062=A1061,D1061,"")</f>
        <v>Birche Ariel</v>
      </c>
      <c r="E1062" s="14" t="str">
        <f t="shared" si="307"/>
        <v>1444Birche Ariel4</v>
      </c>
      <c r="J1062" s="14" t="str">
        <f t="shared" si="317"/>
        <v xml:space="preserve">Cambio de fuelle de cremallera lado izquierdo Service cambio de aceite y filtros. Rotacion de ruedas. Control de bujias. Limpieza de cuerpo mariposa. Lavado de motor.  </v>
      </c>
      <c r="L1062" s="3">
        <v>1</v>
      </c>
      <c r="M1062" s="10" t="s">
        <v>1931</v>
      </c>
      <c r="N1062" s="3" t="s">
        <v>771</v>
      </c>
      <c r="Q1062" s="7">
        <v>1649.49</v>
      </c>
      <c r="S1062" s="8">
        <f t="shared" si="318"/>
        <v>1.0612431721319924</v>
      </c>
      <c r="T1062" s="11">
        <v>1</v>
      </c>
      <c r="W1062" s="76">
        <v>3400</v>
      </c>
      <c r="X1062" s="16">
        <f t="shared" si="316"/>
        <v>3400</v>
      </c>
      <c r="AC1062" s="18">
        <f t="shared" si="319"/>
        <v>0</v>
      </c>
      <c r="AD1062" s="19">
        <f t="shared" si="308"/>
        <v>50000</v>
      </c>
      <c r="AE1062" s="21">
        <f t="shared" si="314"/>
        <v>1649.49</v>
      </c>
      <c r="AF1062" s="20">
        <f t="shared" si="309"/>
        <v>0</v>
      </c>
      <c r="AG1062" s="20">
        <f t="shared" si="310"/>
        <v>0</v>
      </c>
      <c r="AH1062" s="20">
        <f t="shared" si="311"/>
        <v>0</v>
      </c>
      <c r="AI1062" s="20"/>
      <c r="AJ1062" s="20"/>
      <c r="AK1062" s="20">
        <f t="shared" si="320"/>
        <v>0</v>
      </c>
      <c r="AL1062" s="171"/>
    </row>
    <row r="1063" spans="1:38" ht="15.75" customHeight="1" x14ac:dyDescent="0.25">
      <c r="A1063" s="3">
        <v>1444</v>
      </c>
      <c r="B1063" s="14">
        <f t="shared" si="313"/>
        <v>5</v>
      </c>
      <c r="C1063" s="9">
        <f>IF(A1063=A1062,C1062,"")</f>
        <v>45204</v>
      </c>
      <c r="D1063" s="3" t="str">
        <f>IF(A1063=A1062,D1062,"")</f>
        <v>Birche Ariel</v>
      </c>
      <c r="E1063" s="14" t="str">
        <f t="shared" si="307"/>
        <v>1444Birche Ariel5</v>
      </c>
      <c r="J1063" s="14" t="str">
        <f t="shared" si="317"/>
        <v xml:space="preserve">Cambio de fuelle de cremallera lado izquierdo Service cambio de aceite y filtros. Rotacion de ruedas. Control de bujias. Limpieza de cuerpo mariposa. Lavado de motor.   </v>
      </c>
      <c r="L1063" s="3">
        <v>1</v>
      </c>
      <c r="M1063" s="10" t="s">
        <v>1932</v>
      </c>
      <c r="N1063" s="3" t="s">
        <v>771</v>
      </c>
      <c r="Q1063" s="7">
        <v>2735.23</v>
      </c>
      <c r="S1063" s="8">
        <f t="shared" si="318"/>
        <v>0.38927987774337075</v>
      </c>
      <c r="T1063" s="11">
        <v>1</v>
      </c>
      <c r="W1063" s="76">
        <v>3800</v>
      </c>
      <c r="X1063" s="16">
        <f t="shared" si="316"/>
        <v>3800</v>
      </c>
      <c r="AC1063" s="18">
        <f t="shared" si="319"/>
        <v>0</v>
      </c>
      <c r="AD1063" s="19">
        <f t="shared" si="308"/>
        <v>50000</v>
      </c>
      <c r="AE1063" s="21">
        <f t="shared" si="314"/>
        <v>2735.23</v>
      </c>
      <c r="AF1063" s="20">
        <f t="shared" si="309"/>
        <v>0</v>
      </c>
      <c r="AG1063" s="20">
        <f t="shared" si="310"/>
        <v>0</v>
      </c>
      <c r="AH1063" s="20">
        <f t="shared" si="311"/>
        <v>0</v>
      </c>
      <c r="AI1063" s="20"/>
      <c r="AJ1063" s="20"/>
      <c r="AK1063" s="20">
        <f t="shared" si="320"/>
        <v>0</v>
      </c>
      <c r="AL1063" s="171"/>
    </row>
    <row r="1064" spans="1:38" ht="15.75" customHeight="1" x14ac:dyDescent="0.25">
      <c r="A1064" s="3">
        <v>1444</v>
      </c>
      <c r="B1064" s="14">
        <f t="shared" si="313"/>
        <v>6</v>
      </c>
      <c r="C1064" s="9">
        <f>IF(A1064=A1063,C1063,"")</f>
        <v>45204</v>
      </c>
      <c r="D1064" s="3" t="str">
        <f>IF(A1064=A1063,D1063,"")</f>
        <v>Birche Ariel</v>
      </c>
      <c r="E1064" s="14" t="str">
        <f t="shared" si="307"/>
        <v>1444Birche Ariel6</v>
      </c>
      <c r="J1064" s="14" t="str">
        <f t="shared" si="317"/>
        <v xml:space="preserve">Cambio de fuelle de cremallera lado izquierdo Service cambio de aceite y filtros. Rotacion de ruedas. Control de bujias. Limpieza de cuerpo mariposa. Lavado de motor.    </v>
      </c>
      <c r="L1064" s="3">
        <v>1</v>
      </c>
      <c r="M1064" s="10" t="s">
        <v>123</v>
      </c>
      <c r="N1064" s="3" t="s">
        <v>771</v>
      </c>
      <c r="Q1064" s="7">
        <v>3700</v>
      </c>
      <c r="S1064" s="8">
        <f t="shared" si="318"/>
        <v>1.3513513513513514E-2</v>
      </c>
      <c r="T1064" s="11">
        <v>4</v>
      </c>
      <c r="W1064" s="76">
        <v>3750</v>
      </c>
      <c r="X1064" s="16">
        <f t="shared" si="316"/>
        <v>15000</v>
      </c>
      <c r="AC1064" s="18">
        <f t="shared" si="319"/>
        <v>0</v>
      </c>
      <c r="AD1064" s="19">
        <f t="shared" si="308"/>
        <v>50000</v>
      </c>
      <c r="AE1064" s="21">
        <f t="shared" si="314"/>
        <v>14800</v>
      </c>
      <c r="AF1064" s="20">
        <f t="shared" si="309"/>
        <v>0</v>
      </c>
      <c r="AG1064" s="20">
        <f t="shared" si="310"/>
        <v>0</v>
      </c>
      <c r="AH1064" s="20">
        <f t="shared" si="311"/>
        <v>0</v>
      </c>
      <c r="AI1064" s="20"/>
      <c r="AJ1064" s="20"/>
      <c r="AK1064" s="20">
        <f t="shared" si="320"/>
        <v>0</v>
      </c>
      <c r="AL1064" s="171"/>
    </row>
    <row r="1065" spans="1:38" ht="15.75" customHeight="1" x14ac:dyDescent="0.25">
      <c r="A1065" s="3">
        <v>1444</v>
      </c>
      <c r="B1065" s="14">
        <f t="shared" si="313"/>
        <v>7</v>
      </c>
      <c r="C1065" s="9">
        <f>IF(A1065=A1064,C1064,"")</f>
        <v>45204</v>
      </c>
      <c r="D1065" s="3" t="str">
        <f>IF(A1065=A1064,D1064,"")</f>
        <v>Birche Ariel</v>
      </c>
      <c r="E1065" s="14" t="str">
        <f t="shared" si="307"/>
        <v>1444Birche Ariel7</v>
      </c>
      <c r="J1065" s="14" t="str">
        <f t="shared" si="317"/>
        <v xml:space="preserve">Cambio de fuelle de cremallera lado izquierdo Service cambio de aceite y filtros. Rotacion de ruedas. Control de bujias. Limpieza de cuerpo mariposa. Lavado de motor.     </v>
      </c>
      <c r="L1065" s="3">
        <v>1</v>
      </c>
      <c r="M1065" s="10" t="s">
        <v>1933</v>
      </c>
      <c r="N1065" s="3" t="s">
        <v>771</v>
      </c>
      <c r="Q1065" s="7">
        <f>W1065*0.8</f>
        <v>240</v>
      </c>
      <c r="S1065" s="8">
        <f t="shared" si="318"/>
        <v>0.25</v>
      </c>
      <c r="T1065" s="11">
        <v>2</v>
      </c>
      <c r="W1065" s="76">
        <v>300</v>
      </c>
      <c r="X1065" s="16">
        <f t="shared" si="316"/>
        <v>600</v>
      </c>
      <c r="AC1065" s="18">
        <f t="shared" si="319"/>
        <v>0</v>
      </c>
      <c r="AD1065" s="19">
        <f t="shared" si="308"/>
        <v>50000</v>
      </c>
      <c r="AE1065" s="21">
        <f t="shared" si="314"/>
        <v>480</v>
      </c>
      <c r="AF1065" s="20">
        <f t="shared" si="309"/>
        <v>0</v>
      </c>
      <c r="AG1065" s="20">
        <f t="shared" si="310"/>
        <v>0</v>
      </c>
      <c r="AH1065" s="20">
        <f t="shared" si="311"/>
        <v>0</v>
      </c>
      <c r="AI1065" s="20"/>
      <c r="AJ1065" s="20"/>
      <c r="AK1065" s="20">
        <f t="shared" si="320"/>
        <v>0</v>
      </c>
      <c r="AL1065" s="171"/>
    </row>
    <row r="1066" spans="1:38" ht="15.75" customHeight="1" x14ac:dyDescent="0.25">
      <c r="A1066" s="3">
        <v>1445</v>
      </c>
      <c r="B1066" s="14">
        <f t="shared" si="313"/>
        <v>1</v>
      </c>
      <c r="C1066" s="9">
        <v>45204</v>
      </c>
      <c r="D1066" s="3" t="s">
        <v>1818</v>
      </c>
      <c r="E1066" s="14" t="str">
        <f t="shared" si="307"/>
        <v>1445Colombano Rodrigo1</v>
      </c>
      <c r="F1066" s="119" t="s">
        <v>1935</v>
      </c>
      <c r="G1066" s="119" t="s">
        <v>1325</v>
      </c>
      <c r="H1066" s="119">
        <v>169452</v>
      </c>
      <c r="I1066" s="10" t="s">
        <v>1936</v>
      </c>
      <c r="J1066" s="14" t="str">
        <f t="shared" si="317"/>
        <v>Service cambio de aceite y filtros. Control del vehículo. Control tren delantero. Cambiar ambas rotulas inferiores. Sacar barra de mando. Cambiar cruceta delantera. Engrase. Cambiar luz de posicion delanrtera derecha. Controlar correa de distribucion y poly-v. Cambiar precap de direccion lado izquierdo y ambos fuelles de cremayera. Controlar alineacion y regular convergencia.</v>
      </c>
      <c r="K1066" s="3" t="s">
        <v>1512</v>
      </c>
      <c r="L1066" s="3">
        <v>1</v>
      </c>
      <c r="R1066" s="7" t="s">
        <v>1916</v>
      </c>
      <c r="S1066" s="8"/>
      <c r="W1066" s="76"/>
      <c r="X1066" s="16">
        <f t="shared" si="316"/>
        <v>0</v>
      </c>
      <c r="Y1066" s="3">
        <v>1</v>
      </c>
      <c r="AB1066" s="4">
        <v>103000</v>
      </c>
      <c r="AC1066" s="18">
        <f t="shared" si="319"/>
        <v>103000</v>
      </c>
      <c r="AD1066" s="19">
        <f t="shared" si="308"/>
        <v>103000</v>
      </c>
      <c r="AE1066" s="21">
        <f t="shared" si="314"/>
        <v>0</v>
      </c>
      <c r="AF1066" s="20">
        <f t="shared" si="309"/>
        <v>0</v>
      </c>
      <c r="AG1066" s="20">
        <f t="shared" si="310"/>
        <v>0</v>
      </c>
      <c r="AH1066" s="20">
        <f t="shared" si="311"/>
        <v>103000</v>
      </c>
      <c r="AI1066" s="20"/>
      <c r="AJ1066" s="20"/>
      <c r="AK1066" s="20">
        <f t="shared" si="320"/>
        <v>103000</v>
      </c>
      <c r="AL1066" s="171"/>
    </row>
    <row r="1067" spans="1:38" ht="15.75" customHeight="1" x14ac:dyDescent="0.25">
      <c r="A1067" s="3">
        <v>1445</v>
      </c>
      <c r="B1067" s="14">
        <f t="shared" si="313"/>
        <v>2</v>
      </c>
      <c r="C1067" s="9">
        <f>IF(A1067=A1066,C1066,"")</f>
        <v>45204</v>
      </c>
      <c r="D1067" s="3" t="str">
        <f>IF(A1067=A1066,D1066,"")</f>
        <v>Colombano Rodrigo</v>
      </c>
      <c r="E1067" s="14" t="str">
        <f t="shared" si="307"/>
        <v>1445Colombano Rodrigo2</v>
      </c>
      <c r="J1067" s="14" t="str">
        <f t="shared" si="317"/>
        <v xml:space="preserve">Service cambio de aceite y filtros. Control del vehículo. Control tren delantero. Cambiar ambas rotulas inferiores. Sacar barra de mando. Cambiar cruceta delantera. Engrase. Cambiar luz de posicion delanrtera derecha. Controlar correa de distribucion y poly-v. Cambiar precap de direccion lado izquierdo y ambos fuelles de cremayera. Controlar alineacion y regular convergencia. </v>
      </c>
      <c r="L1067" s="3">
        <v>1</v>
      </c>
      <c r="S1067" s="8"/>
      <c r="W1067" s="76"/>
      <c r="X1067" s="16">
        <f t="shared" si="316"/>
        <v>0</v>
      </c>
      <c r="AC1067" s="18">
        <f t="shared" si="319"/>
        <v>0</v>
      </c>
      <c r="AD1067" s="19">
        <f t="shared" si="308"/>
        <v>103000</v>
      </c>
      <c r="AE1067" s="21">
        <f t="shared" si="314"/>
        <v>0</v>
      </c>
      <c r="AF1067" s="20">
        <f t="shared" si="309"/>
        <v>0</v>
      </c>
      <c r="AG1067" s="20">
        <f t="shared" si="310"/>
        <v>0</v>
      </c>
      <c r="AH1067" s="20">
        <f t="shared" si="311"/>
        <v>0</v>
      </c>
      <c r="AI1067" s="20"/>
      <c r="AJ1067" s="20"/>
      <c r="AK1067" s="20">
        <f t="shared" si="320"/>
        <v>0</v>
      </c>
      <c r="AL1067" s="171"/>
    </row>
    <row r="1068" spans="1:38" ht="15.75" customHeight="1" x14ac:dyDescent="0.25">
      <c r="A1068" s="3">
        <v>1446</v>
      </c>
      <c r="B1068" s="14">
        <f t="shared" si="313"/>
        <v>1</v>
      </c>
      <c r="C1068" s="9">
        <v>45204</v>
      </c>
      <c r="D1068" s="3" t="s">
        <v>1937</v>
      </c>
      <c r="E1068" s="14" t="str">
        <f t="shared" si="307"/>
        <v>1446Alvaro Rivas1</v>
      </c>
      <c r="F1068" s="119" t="s">
        <v>1938</v>
      </c>
      <c r="G1068" s="119" t="s">
        <v>1939</v>
      </c>
      <c r="H1068" s="119">
        <v>73854</v>
      </c>
      <c r="I1068" s="10" t="s">
        <v>1940</v>
      </c>
      <c r="J1068" s="14" t="str">
        <f t="shared" si="317"/>
        <v>Escaneo del vehiculo. Sacar cuerpo mariposa. Limpieza del mismo. Regulacion de peines endelgas de apertura mariposa. Armado total. Borrado de fallos de motor en ecu.</v>
      </c>
      <c r="K1068" s="3" t="s">
        <v>1539</v>
      </c>
      <c r="L1068" s="3">
        <v>1</v>
      </c>
      <c r="R1068" s="7" t="s">
        <v>1971</v>
      </c>
      <c r="S1068" s="8"/>
      <c r="W1068" s="76"/>
      <c r="X1068" s="16">
        <f t="shared" si="316"/>
        <v>0</v>
      </c>
      <c r="Y1068" s="3">
        <v>1</v>
      </c>
      <c r="AB1068" s="4">
        <v>30000</v>
      </c>
      <c r="AC1068" s="18">
        <f t="shared" si="319"/>
        <v>30000</v>
      </c>
      <c r="AD1068" s="19">
        <f t="shared" si="308"/>
        <v>30000</v>
      </c>
      <c r="AE1068" s="21">
        <f t="shared" si="314"/>
        <v>0</v>
      </c>
      <c r="AF1068" s="20">
        <f t="shared" si="309"/>
        <v>0</v>
      </c>
      <c r="AG1068" s="20">
        <f t="shared" si="310"/>
        <v>0</v>
      </c>
      <c r="AH1068" s="20">
        <f t="shared" si="311"/>
        <v>30000</v>
      </c>
      <c r="AI1068" s="20"/>
      <c r="AJ1068" s="20"/>
      <c r="AK1068" s="20">
        <f t="shared" si="320"/>
        <v>30000</v>
      </c>
      <c r="AL1068" s="171"/>
    </row>
    <row r="1069" spans="1:38" ht="15.75" customHeight="1" x14ac:dyDescent="0.25">
      <c r="A1069" s="3">
        <v>1446</v>
      </c>
      <c r="B1069" s="14">
        <f t="shared" si="313"/>
        <v>2</v>
      </c>
      <c r="C1069" s="9">
        <f>IF(A1069=A1068,C1068,"")</f>
        <v>45204</v>
      </c>
      <c r="D1069" s="3" t="str">
        <f>IF(A1069=A1068,D1068,"")</f>
        <v>Alvaro Rivas</v>
      </c>
      <c r="E1069" s="14" t="str">
        <f t="shared" si="307"/>
        <v>1446Alvaro Rivas2</v>
      </c>
      <c r="J1069" s="14" t="str">
        <f t="shared" si="317"/>
        <v xml:space="preserve">Escaneo del vehiculo. Sacar cuerpo mariposa. Limpieza del mismo. Regulacion de peines endelgas de apertura mariposa. Armado total. Borrado de fallos de motor en ecu. </v>
      </c>
      <c r="L1069" s="3">
        <v>1</v>
      </c>
      <c r="S1069" s="8"/>
      <c r="W1069" s="76"/>
      <c r="X1069" s="16">
        <f t="shared" si="316"/>
        <v>0</v>
      </c>
      <c r="AC1069" s="18">
        <f t="shared" si="319"/>
        <v>0</v>
      </c>
      <c r="AD1069" s="19">
        <f t="shared" si="308"/>
        <v>30000</v>
      </c>
      <c r="AE1069" s="21">
        <f t="shared" si="314"/>
        <v>0</v>
      </c>
      <c r="AF1069" s="20">
        <f t="shared" si="309"/>
        <v>0</v>
      </c>
      <c r="AG1069" s="20">
        <f t="shared" si="310"/>
        <v>0</v>
      </c>
      <c r="AH1069" s="20">
        <f t="shared" si="311"/>
        <v>0</v>
      </c>
      <c r="AI1069" s="20"/>
      <c r="AJ1069" s="20"/>
      <c r="AK1069" s="20">
        <f t="shared" si="320"/>
        <v>0</v>
      </c>
      <c r="AL1069" s="171"/>
    </row>
    <row r="1070" spans="1:38" ht="15.75" customHeight="1" x14ac:dyDescent="0.25">
      <c r="A1070" s="3">
        <v>1447</v>
      </c>
      <c r="B1070" s="14">
        <f t="shared" si="313"/>
        <v>1</v>
      </c>
      <c r="C1070" s="9">
        <v>45206</v>
      </c>
      <c r="D1070" s="3" t="s">
        <v>423</v>
      </c>
      <c r="E1070" s="14" t="str">
        <f t="shared" si="307"/>
        <v>1447Integral Agropecuaria1</v>
      </c>
      <c r="F1070" s="119" t="s">
        <v>1079</v>
      </c>
      <c r="G1070" s="119" t="s">
        <v>1080</v>
      </c>
      <c r="H1070" s="119">
        <v>172742</v>
      </c>
      <c r="I1070" s="10" t="s">
        <v>1963</v>
      </c>
      <c r="J1070" s="14" t="str">
        <f t="shared" si="317"/>
        <v>Service completo. Cambio de aceite y filtros. Control general del vehiculo. Rotacion de ruedas. Cambio correa poly-v y polea tensora movil. Balancear 4 ruedas y medir alineacion.</v>
      </c>
      <c r="K1070" s="3" t="s">
        <v>1539</v>
      </c>
      <c r="L1070" s="3">
        <v>1</v>
      </c>
      <c r="M1070" s="10" t="s">
        <v>127</v>
      </c>
      <c r="N1070" s="3" t="s">
        <v>771</v>
      </c>
      <c r="Q1070" s="7">
        <v>6700</v>
      </c>
      <c r="R1070" s="7" t="s">
        <v>1478</v>
      </c>
      <c r="S1070" s="8">
        <f t="shared" ref="S1070:S1098" si="321">+(W1070-Q1070)/Q1070</f>
        <v>7.462686567164179E-3</v>
      </c>
      <c r="T1070" s="11">
        <v>7.5</v>
      </c>
      <c r="W1070" s="76">
        <v>6750</v>
      </c>
      <c r="X1070" s="16">
        <f t="shared" si="316"/>
        <v>50625</v>
      </c>
      <c r="Y1070" s="3">
        <v>1</v>
      </c>
      <c r="AB1070" s="4">
        <v>48400</v>
      </c>
      <c r="AC1070" s="18">
        <f t="shared" si="319"/>
        <v>48400</v>
      </c>
      <c r="AD1070" s="19">
        <f t="shared" si="308"/>
        <v>48400</v>
      </c>
      <c r="AE1070" s="21">
        <f t="shared" si="314"/>
        <v>50250</v>
      </c>
      <c r="AF1070" s="20">
        <f t="shared" si="309"/>
        <v>55825</v>
      </c>
      <c r="AG1070" s="20">
        <f t="shared" si="310"/>
        <v>157525</v>
      </c>
      <c r="AH1070" s="20">
        <f t="shared" si="311"/>
        <v>48400</v>
      </c>
      <c r="AI1070" s="20"/>
      <c r="AJ1070" s="20"/>
      <c r="AK1070" s="20">
        <f t="shared" si="320"/>
        <v>205925</v>
      </c>
      <c r="AL1070" s="171"/>
    </row>
    <row r="1071" spans="1:38" ht="15.75" customHeight="1" x14ac:dyDescent="0.25">
      <c r="A1071" s="3">
        <v>1447</v>
      </c>
      <c r="B1071" s="14">
        <f t="shared" si="313"/>
        <v>2</v>
      </c>
      <c r="C1071" s="9">
        <f>IF(A1071=A1070,C1070,"")</f>
        <v>45206</v>
      </c>
      <c r="D1071" s="3" t="str">
        <f>IF(A1071=A1070,D1070,"")</f>
        <v>Integral Agropecuaria</v>
      </c>
      <c r="E1071" s="14" t="str">
        <f t="shared" si="307"/>
        <v>1447Integral Agropecuaria2</v>
      </c>
      <c r="J1071" s="14" t="str">
        <f t="shared" si="317"/>
        <v xml:space="preserve">Service completo. Cambio de aceite y filtros. Control general del vehiculo. Rotacion de ruedas. Cambio correa poly-v y polea tensora movil. Balancear 4 ruedas y medir alineacion. </v>
      </c>
      <c r="L1071" s="3">
        <v>1</v>
      </c>
      <c r="M1071" s="10" t="s">
        <v>918</v>
      </c>
      <c r="N1071" s="3" t="s">
        <v>771</v>
      </c>
      <c r="Q1071" s="7">
        <v>21205</v>
      </c>
      <c r="S1071" s="8">
        <f t="shared" si="321"/>
        <v>2.3954256071681206</v>
      </c>
      <c r="T1071" s="11">
        <v>1</v>
      </c>
      <c r="W1071" s="76">
        <v>72000</v>
      </c>
      <c r="X1071" s="16">
        <f t="shared" si="316"/>
        <v>72000</v>
      </c>
      <c r="AC1071" s="18">
        <f t="shared" si="319"/>
        <v>0</v>
      </c>
      <c r="AD1071" s="19">
        <f t="shared" si="308"/>
        <v>48400</v>
      </c>
      <c r="AE1071" s="21">
        <f t="shared" si="314"/>
        <v>21205</v>
      </c>
      <c r="AF1071" s="20">
        <f t="shared" si="309"/>
        <v>0</v>
      </c>
      <c r="AG1071" s="20">
        <f t="shared" si="310"/>
        <v>0</v>
      </c>
      <c r="AH1071" s="20">
        <f t="shared" si="311"/>
        <v>0</v>
      </c>
      <c r="AI1071" s="20"/>
      <c r="AJ1071" s="20"/>
      <c r="AK1071" s="20">
        <f t="shared" si="320"/>
        <v>0</v>
      </c>
      <c r="AL1071" s="171"/>
    </row>
    <row r="1072" spans="1:38" ht="15.75" customHeight="1" x14ac:dyDescent="0.25">
      <c r="A1072" s="3">
        <v>1447</v>
      </c>
      <c r="B1072" s="14">
        <f t="shared" si="313"/>
        <v>3</v>
      </c>
      <c r="C1072" s="9">
        <f>IF(A1072=A1071,C1071,"")</f>
        <v>45206</v>
      </c>
      <c r="D1072" s="3" t="str">
        <f>IF(A1072=A1071,D1071,"")</f>
        <v>Integral Agropecuaria</v>
      </c>
      <c r="E1072" s="14" t="str">
        <f t="shared" si="307"/>
        <v>1447Integral Agropecuaria3</v>
      </c>
      <c r="J1072" s="14" t="str">
        <f t="shared" si="317"/>
        <v xml:space="preserve">Service completo. Cambio de aceite y filtros. Control general del vehiculo. Rotacion de ruedas. Cambio correa poly-v y polea tensora movil. Balancear 4 ruedas y medir alineacion.  </v>
      </c>
      <c r="L1072" s="3">
        <v>1</v>
      </c>
      <c r="M1072" s="10" t="s">
        <v>1920</v>
      </c>
      <c r="N1072" s="3" t="s">
        <v>734</v>
      </c>
      <c r="Q1072" s="7">
        <f>+W1072*0.8</f>
        <v>10000</v>
      </c>
      <c r="S1072" s="8">
        <f t="shared" si="321"/>
        <v>0.25</v>
      </c>
      <c r="T1072" s="11">
        <v>1</v>
      </c>
      <c r="W1072" s="76">
        <v>12500</v>
      </c>
      <c r="X1072" s="16">
        <f t="shared" si="316"/>
        <v>12500</v>
      </c>
      <c r="AC1072" s="18">
        <f t="shared" si="319"/>
        <v>0</v>
      </c>
      <c r="AD1072" s="19">
        <f t="shared" si="308"/>
        <v>48400</v>
      </c>
      <c r="AE1072" s="21">
        <f t="shared" si="314"/>
        <v>10000</v>
      </c>
      <c r="AF1072" s="20">
        <f t="shared" si="309"/>
        <v>0</v>
      </c>
      <c r="AG1072" s="20">
        <f t="shared" si="310"/>
        <v>0</v>
      </c>
      <c r="AH1072" s="20">
        <f t="shared" si="311"/>
        <v>0</v>
      </c>
      <c r="AI1072" s="20"/>
      <c r="AJ1072" s="20"/>
      <c r="AK1072" s="20">
        <f t="shared" si="320"/>
        <v>0</v>
      </c>
      <c r="AL1072" s="171"/>
    </row>
    <row r="1073" spans="1:38" ht="15.75" customHeight="1" x14ac:dyDescent="0.25">
      <c r="A1073" s="3">
        <v>1447</v>
      </c>
      <c r="B1073" s="14">
        <f t="shared" si="313"/>
        <v>4</v>
      </c>
      <c r="C1073" s="9">
        <f>IF(A1073=A1072,C1072,"")</f>
        <v>45206</v>
      </c>
      <c r="D1073" s="3" t="str">
        <f>IF(A1073=A1072,D1072,"")</f>
        <v>Integral Agropecuaria</v>
      </c>
      <c r="E1073" s="14" t="str">
        <f t="shared" si="307"/>
        <v>1447Integral Agropecuaria4</v>
      </c>
      <c r="J1073" s="14" t="str">
        <f t="shared" si="317"/>
        <v xml:space="preserve">Service completo. Cambio de aceite y filtros. Control general del vehiculo. Rotacion de ruedas. Cambio correa poly-v y polea tensora movil. Balancear 4 ruedas y medir alineacion.   </v>
      </c>
      <c r="L1073" s="3">
        <v>1</v>
      </c>
      <c r="M1073" s="10" t="s">
        <v>731</v>
      </c>
      <c r="N1073" s="3" t="s">
        <v>734</v>
      </c>
      <c r="Q1073" s="7">
        <f>+W1073*0.8</f>
        <v>12320</v>
      </c>
      <c r="S1073" s="8">
        <f t="shared" si="321"/>
        <v>0.25</v>
      </c>
      <c r="T1073" s="11">
        <v>1</v>
      </c>
      <c r="W1073" s="76">
        <v>15400</v>
      </c>
      <c r="X1073" s="16">
        <f t="shared" si="316"/>
        <v>15400</v>
      </c>
      <c r="AC1073" s="18">
        <f t="shared" si="319"/>
        <v>0</v>
      </c>
      <c r="AD1073" s="19">
        <f t="shared" si="308"/>
        <v>48400</v>
      </c>
      <c r="AE1073" s="21">
        <f t="shared" si="314"/>
        <v>12320</v>
      </c>
      <c r="AF1073" s="20">
        <f t="shared" si="309"/>
        <v>0</v>
      </c>
      <c r="AG1073" s="20">
        <f t="shared" si="310"/>
        <v>0</v>
      </c>
      <c r="AH1073" s="20">
        <f t="shared" si="311"/>
        <v>0</v>
      </c>
      <c r="AI1073" s="20"/>
      <c r="AJ1073" s="20"/>
      <c r="AK1073" s="20">
        <f t="shared" si="320"/>
        <v>0</v>
      </c>
      <c r="AL1073" s="171"/>
    </row>
    <row r="1074" spans="1:38" ht="15.75" customHeight="1" x14ac:dyDescent="0.25">
      <c r="A1074" s="3">
        <v>1447</v>
      </c>
      <c r="B1074" s="14">
        <f t="shared" si="313"/>
        <v>5</v>
      </c>
      <c r="C1074" s="9">
        <v>45206</v>
      </c>
      <c r="D1074" s="3" t="s">
        <v>423</v>
      </c>
      <c r="E1074" s="14" t="str">
        <f t="shared" si="307"/>
        <v>1447Integral Agropecuaria5</v>
      </c>
      <c r="J1074" s="14" t="str">
        <f t="shared" si="317"/>
        <v xml:space="preserve">Service completo. Cambio de aceite y filtros. Control general del vehiculo. Rotacion de ruedas. Cambio correa poly-v y polea tensora movil. Balancear 4 ruedas y medir alineacion.    </v>
      </c>
      <c r="L1074" s="3">
        <v>1</v>
      </c>
      <c r="M1074" s="10" t="s">
        <v>1964</v>
      </c>
      <c r="Q1074" s="7">
        <f>W1074*0.8</f>
        <v>5600</v>
      </c>
      <c r="S1074" s="8">
        <f t="shared" si="321"/>
        <v>0.25</v>
      </c>
      <c r="T1074" s="11">
        <v>1</v>
      </c>
      <c r="W1074" s="76">
        <v>7000</v>
      </c>
      <c r="X1074" s="16">
        <f t="shared" si="316"/>
        <v>7000</v>
      </c>
      <c r="AC1074" s="18">
        <f t="shared" si="319"/>
        <v>0</v>
      </c>
      <c r="AD1074" s="19">
        <f t="shared" si="308"/>
        <v>48400</v>
      </c>
      <c r="AE1074" s="21">
        <f t="shared" si="314"/>
        <v>5600</v>
      </c>
      <c r="AF1074" s="20">
        <f t="shared" si="309"/>
        <v>0</v>
      </c>
      <c r="AG1074" s="20">
        <f t="shared" si="310"/>
        <v>0</v>
      </c>
      <c r="AH1074" s="20">
        <f t="shared" si="311"/>
        <v>0</v>
      </c>
      <c r="AI1074" s="20"/>
      <c r="AJ1074" s="20"/>
      <c r="AK1074" s="20">
        <f t="shared" si="320"/>
        <v>0</v>
      </c>
      <c r="AL1074" s="171"/>
    </row>
    <row r="1075" spans="1:38" ht="15.75" customHeight="1" x14ac:dyDescent="0.25">
      <c r="A1075" s="3">
        <v>1448</v>
      </c>
      <c r="B1075" s="14">
        <f t="shared" si="313"/>
        <v>1</v>
      </c>
      <c r="C1075" s="9">
        <v>45206</v>
      </c>
      <c r="D1075" s="3" t="s">
        <v>1942</v>
      </c>
      <c r="E1075" s="14" t="str">
        <f t="shared" si="307"/>
        <v>1448Juan Pablo Lang1</v>
      </c>
      <c r="F1075" s="119" t="s">
        <v>1943</v>
      </c>
      <c r="G1075" s="119" t="s">
        <v>1944</v>
      </c>
      <c r="H1075" s="119">
        <v>131252</v>
      </c>
      <c r="I1075" s="10" t="s">
        <v>1947</v>
      </c>
      <c r="J1075" s="14" t="str">
        <f t="shared" si="317"/>
        <v>Service completo. Cambio de aceite y filtros. Control general del vehiculo. Cambiar bieleta de barra estabilizadora lado derecho. Cambiar foco de stop.</v>
      </c>
      <c r="K1075" s="3" t="s">
        <v>1512</v>
      </c>
      <c r="L1075" s="3">
        <v>1</v>
      </c>
      <c r="M1075" s="10" t="s">
        <v>1827</v>
      </c>
      <c r="N1075" s="3" t="s">
        <v>771</v>
      </c>
      <c r="Q1075" s="7">
        <v>21205</v>
      </c>
      <c r="R1075" s="7" t="s">
        <v>1478</v>
      </c>
      <c r="S1075" s="8">
        <f t="shared" si="321"/>
        <v>2.0087243574628624</v>
      </c>
      <c r="T1075" s="11">
        <v>1</v>
      </c>
      <c r="W1075" s="76">
        <v>63800</v>
      </c>
      <c r="X1075" s="16">
        <f t="shared" si="316"/>
        <v>63800</v>
      </c>
      <c r="Y1075" s="3">
        <v>1</v>
      </c>
      <c r="AB1075" s="4">
        <v>48400</v>
      </c>
      <c r="AC1075" s="18">
        <f t="shared" si="319"/>
        <v>48400</v>
      </c>
      <c r="AD1075" s="19">
        <f t="shared" si="308"/>
        <v>48400</v>
      </c>
      <c r="AE1075" s="21">
        <f t="shared" si="314"/>
        <v>21205</v>
      </c>
      <c r="AF1075" s="20">
        <f t="shared" si="309"/>
        <v>38145</v>
      </c>
      <c r="AG1075" s="20">
        <f t="shared" si="310"/>
        <v>103600</v>
      </c>
      <c r="AH1075" s="20">
        <f t="shared" si="311"/>
        <v>48400</v>
      </c>
      <c r="AI1075" s="20"/>
      <c r="AJ1075" s="20"/>
      <c r="AK1075" s="20">
        <f t="shared" si="320"/>
        <v>152000</v>
      </c>
      <c r="AL1075" s="171"/>
    </row>
    <row r="1076" spans="1:38" ht="15.75" customHeight="1" x14ac:dyDescent="0.25">
      <c r="A1076" s="3">
        <v>1448</v>
      </c>
      <c r="B1076" s="14">
        <f t="shared" si="313"/>
        <v>2</v>
      </c>
      <c r="C1076" s="9">
        <f>IF(A1076=A1075,C1075,"")</f>
        <v>45206</v>
      </c>
      <c r="D1076" s="3" t="str">
        <f>IF(A1076=A1075,D1075,"")</f>
        <v>Juan Pablo Lang</v>
      </c>
      <c r="E1076" s="14" t="str">
        <f t="shared" si="307"/>
        <v>1448Juan Pablo Lang2</v>
      </c>
      <c r="J1076" s="14" t="str">
        <f t="shared" si="317"/>
        <v xml:space="preserve">Service completo. Cambio de aceite y filtros. Control general del vehiculo. Cambiar bieleta de barra estabilizadora lado derecho. Cambiar foco de stop. </v>
      </c>
      <c r="L1076" s="3">
        <v>1</v>
      </c>
      <c r="M1076" s="10" t="s">
        <v>127</v>
      </c>
      <c r="N1076" s="3" t="s">
        <v>771</v>
      </c>
      <c r="Q1076" s="7">
        <v>6700</v>
      </c>
      <c r="S1076" s="8">
        <f t="shared" si="321"/>
        <v>7.462686567164179E-3</v>
      </c>
      <c r="T1076" s="11">
        <v>4</v>
      </c>
      <c r="W1076" s="76">
        <v>6750</v>
      </c>
      <c r="X1076" s="16">
        <f t="shared" si="316"/>
        <v>27000</v>
      </c>
      <c r="AC1076" s="18">
        <f t="shared" si="319"/>
        <v>0</v>
      </c>
      <c r="AD1076" s="19">
        <f t="shared" si="308"/>
        <v>48400</v>
      </c>
      <c r="AE1076" s="21">
        <f t="shared" si="314"/>
        <v>26800</v>
      </c>
      <c r="AF1076" s="20">
        <f t="shared" si="309"/>
        <v>0</v>
      </c>
      <c r="AG1076" s="20">
        <f t="shared" si="310"/>
        <v>0</v>
      </c>
      <c r="AH1076" s="20">
        <f t="shared" si="311"/>
        <v>0</v>
      </c>
      <c r="AI1076" s="20"/>
      <c r="AJ1076" s="20"/>
      <c r="AK1076" s="20">
        <f t="shared" si="320"/>
        <v>0</v>
      </c>
      <c r="AL1076" s="171"/>
    </row>
    <row r="1077" spans="1:38" ht="15.75" customHeight="1" x14ac:dyDescent="0.25">
      <c r="A1077" s="3">
        <v>1448</v>
      </c>
      <c r="B1077" s="14">
        <f t="shared" si="313"/>
        <v>3</v>
      </c>
      <c r="C1077" s="9">
        <f>IF(A1077=A1076,C1076,"")</f>
        <v>45206</v>
      </c>
      <c r="D1077" s="3" t="str">
        <f>IF(A1077=A1076,D1076,"")</f>
        <v>Juan Pablo Lang</v>
      </c>
      <c r="E1077" s="14" t="str">
        <f t="shared" si="307"/>
        <v>1448Juan Pablo Lang3</v>
      </c>
      <c r="J1077" s="14" t="str">
        <f t="shared" si="317"/>
        <v xml:space="preserve">Service completo. Cambio de aceite y filtros. Control general del vehiculo. Cambiar bieleta de barra estabilizadora lado derecho. Cambiar foco de stop.  </v>
      </c>
      <c r="L1077" s="3">
        <v>1</v>
      </c>
      <c r="M1077" s="10" t="s">
        <v>1945</v>
      </c>
      <c r="N1077" s="3" t="s">
        <v>771</v>
      </c>
      <c r="Q1077" s="7">
        <f>W1077*0.8</f>
        <v>9280</v>
      </c>
      <c r="S1077" s="8">
        <f t="shared" si="321"/>
        <v>0.25</v>
      </c>
      <c r="T1077" s="11">
        <v>1</v>
      </c>
      <c r="W1077" s="76">
        <v>11600</v>
      </c>
      <c r="X1077" s="16">
        <f t="shared" si="316"/>
        <v>11600</v>
      </c>
      <c r="AC1077" s="18">
        <f t="shared" si="319"/>
        <v>0</v>
      </c>
      <c r="AD1077" s="19">
        <f t="shared" si="308"/>
        <v>48400</v>
      </c>
      <c r="AE1077" s="21">
        <f t="shared" si="314"/>
        <v>9280</v>
      </c>
      <c r="AF1077" s="20">
        <f t="shared" si="309"/>
        <v>0</v>
      </c>
      <c r="AG1077" s="20">
        <f t="shared" si="310"/>
        <v>0</v>
      </c>
      <c r="AH1077" s="20">
        <f t="shared" si="311"/>
        <v>0</v>
      </c>
      <c r="AI1077" s="20"/>
      <c r="AJ1077" s="20"/>
      <c r="AK1077" s="20">
        <f t="shared" si="320"/>
        <v>0</v>
      </c>
      <c r="AL1077" s="171"/>
    </row>
    <row r="1078" spans="1:38" ht="15.75" customHeight="1" x14ac:dyDescent="0.25">
      <c r="A1078" s="3">
        <v>1448</v>
      </c>
      <c r="B1078" s="14">
        <f t="shared" si="313"/>
        <v>4</v>
      </c>
      <c r="C1078" s="9">
        <f>IF(A1078=A1077,C1077,"")</f>
        <v>45206</v>
      </c>
      <c r="D1078" s="3" t="str">
        <f>IF(A1078=A1077,D1077,"")</f>
        <v>Juan Pablo Lang</v>
      </c>
      <c r="E1078" s="14" t="str">
        <f t="shared" si="307"/>
        <v>1448Juan Pablo Lang4</v>
      </c>
      <c r="J1078" s="14" t="str">
        <f t="shared" si="317"/>
        <v xml:space="preserve">Service completo. Cambio de aceite y filtros. Control general del vehiculo. Cambiar bieleta de barra estabilizadora lado derecho. Cambiar foco de stop.   </v>
      </c>
      <c r="L1078" s="3">
        <v>1</v>
      </c>
      <c r="M1078" s="10" t="s">
        <v>1946</v>
      </c>
      <c r="N1078" s="3" t="s">
        <v>771</v>
      </c>
      <c r="Q1078" s="7">
        <f>W1078*0.8</f>
        <v>960</v>
      </c>
      <c r="S1078" s="8">
        <f t="shared" si="321"/>
        <v>0.25</v>
      </c>
      <c r="T1078" s="11">
        <v>1</v>
      </c>
      <c r="W1078" s="76">
        <v>1200</v>
      </c>
      <c r="X1078" s="16">
        <f t="shared" si="316"/>
        <v>1200</v>
      </c>
      <c r="AC1078" s="18">
        <f t="shared" si="319"/>
        <v>0</v>
      </c>
      <c r="AD1078" s="19">
        <f t="shared" si="308"/>
        <v>48400</v>
      </c>
      <c r="AE1078" s="21">
        <f t="shared" si="314"/>
        <v>960</v>
      </c>
      <c r="AF1078" s="20">
        <f t="shared" si="309"/>
        <v>0</v>
      </c>
      <c r="AG1078" s="20">
        <f t="shared" si="310"/>
        <v>0</v>
      </c>
      <c r="AH1078" s="20">
        <f t="shared" si="311"/>
        <v>0</v>
      </c>
      <c r="AI1078" s="20"/>
      <c r="AJ1078" s="20"/>
      <c r="AK1078" s="20">
        <f t="shared" si="320"/>
        <v>0</v>
      </c>
      <c r="AL1078" s="171"/>
    </row>
    <row r="1079" spans="1:38" ht="15.75" customHeight="1" x14ac:dyDescent="0.25">
      <c r="A1079" s="3">
        <v>1449</v>
      </c>
      <c r="B1079" s="14">
        <f t="shared" si="313"/>
        <v>1</v>
      </c>
      <c r="C1079" s="9">
        <v>45208</v>
      </c>
      <c r="D1079" s="3" t="s">
        <v>276</v>
      </c>
      <c r="E1079" s="14" t="str">
        <f t="shared" si="307"/>
        <v>1449Creativiti S.A.S1</v>
      </c>
      <c r="F1079" s="119" t="s">
        <v>966</v>
      </c>
      <c r="G1079" s="119" t="s">
        <v>1948</v>
      </c>
      <c r="I1079" s="10" t="s">
        <v>1951</v>
      </c>
      <c r="J1079" s="14" t="str">
        <f t="shared" si="317"/>
        <v>Escaneo del vehiculo. Borrar fallo de motor. Cambiar bobina y cables de bujias. Sacar bujias. Limpieza. Dar luz. Armado total.</v>
      </c>
      <c r="K1079" s="3" t="s">
        <v>1539</v>
      </c>
      <c r="L1079" s="3">
        <v>1</v>
      </c>
      <c r="M1079" s="10" t="s">
        <v>1949</v>
      </c>
      <c r="N1079" s="3" t="s">
        <v>734</v>
      </c>
      <c r="Q1079" s="7">
        <f>+W1079*0.8</f>
        <v>60000</v>
      </c>
      <c r="R1079" s="7" t="s">
        <v>1971</v>
      </c>
      <c r="S1079" s="8">
        <f t="shared" si="321"/>
        <v>0.25</v>
      </c>
      <c r="T1079" s="11">
        <v>1</v>
      </c>
      <c r="W1079" s="76">
        <v>75000</v>
      </c>
      <c r="X1079" s="16">
        <f t="shared" si="316"/>
        <v>75000</v>
      </c>
      <c r="Y1079" s="3">
        <v>1</v>
      </c>
      <c r="AB1079" s="4">
        <v>18000</v>
      </c>
      <c r="AC1079" s="18">
        <f t="shared" si="319"/>
        <v>18000</v>
      </c>
      <c r="AD1079" s="19">
        <f t="shared" si="308"/>
        <v>18000</v>
      </c>
      <c r="AE1079" s="21">
        <f t="shared" si="314"/>
        <v>60000</v>
      </c>
      <c r="AF1079" s="20">
        <f t="shared" si="309"/>
        <v>75120</v>
      </c>
      <c r="AG1079" s="20">
        <f t="shared" si="310"/>
        <v>93900</v>
      </c>
      <c r="AH1079" s="20">
        <f t="shared" si="311"/>
        <v>18000</v>
      </c>
      <c r="AI1079" s="20"/>
      <c r="AJ1079" s="20"/>
      <c r="AK1079" s="20">
        <f t="shared" si="320"/>
        <v>111900</v>
      </c>
      <c r="AL1079" s="171"/>
    </row>
    <row r="1080" spans="1:38" ht="15.75" customHeight="1" x14ac:dyDescent="0.25">
      <c r="A1080" s="3">
        <v>1449</v>
      </c>
      <c r="B1080" s="14">
        <f t="shared" si="313"/>
        <v>2</v>
      </c>
      <c r="C1080" s="9">
        <f>IF(A1080=A1079,C1079,"")</f>
        <v>45208</v>
      </c>
      <c r="D1080" s="3" t="str">
        <f>IF(A1080=A1079,D1079,"")</f>
        <v>Creativiti S.A.S</v>
      </c>
      <c r="E1080" s="14" t="str">
        <f t="shared" si="307"/>
        <v>1449Creativiti S.A.S2</v>
      </c>
      <c r="J1080" s="14" t="str">
        <f t="shared" si="317"/>
        <v xml:space="preserve">Escaneo del vehiculo. Borrar fallo de motor. Cambiar bobina y cables de bujias. Sacar bujias. Limpieza. Dar luz. Armado total. </v>
      </c>
      <c r="L1080" s="3">
        <v>1</v>
      </c>
      <c r="M1080" s="10" t="s">
        <v>1950</v>
      </c>
      <c r="N1080" s="3" t="s">
        <v>771</v>
      </c>
      <c r="Q1080" s="7">
        <f>W1080*0.8</f>
        <v>15120</v>
      </c>
      <c r="S1080" s="8">
        <f t="shared" si="321"/>
        <v>0.25</v>
      </c>
      <c r="T1080" s="11">
        <v>1</v>
      </c>
      <c r="W1080" s="76">
        <v>18900</v>
      </c>
      <c r="X1080" s="16">
        <f t="shared" si="316"/>
        <v>18900</v>
      </c>
      <c r="AC1080" s="18">
        <f t="shared" si="319"/>
        <v>0</v>
      </c>
      <c r="AD1080" s="19">
        <f t="shared" si="308"/>
        <v>18000</v>
      </c>
      <c r="AE1080" s="21">
        <f t="shared" si="314"/>
        <v>15120</v>
      </c>
      <c r="AF1080" s="20">
        <f t="shared" si="309"/>
        <v>0</v>
      </c>
      <c r="AG1080" s="20">
        <f t="shared" si="310"/>
        <v>0</v>
      </c>
      <c r="AH1080" s="20">
        <f t="shared" si="311"/>
        <v>0</v>
      </c>
      <c r="AI1080" s="20"/>
      <c r="AJ1080" s="20"/>
      <c r="AK1080" s="20">
        <f t="shared" si="320"/>
        <v>0</v>
      </c>
      <c r="AL1080" s="171"/>
    </row>
    <row r="1081" spans="1:38" ht="15.75" customHeight="1" x14ac:dyDescent="0.25">
      <c r="A1081" s="3">
        <v>1450</v>
      </c>
      <c r="B1081" s="14">
        <f t="shared" si="313"/>
        <v>1</v>
      </c>
      <c r="C1081" s="9">
        <v>45208</v>
      </c>
      <c r="D1081" s="3" t="s">
        <v>1952</v>
      </c>
      <c r="E1081" s="14" t="str">
        <f t="shared" si="307"/>
        <v>1450Erasi1</v>
      </c>
      <c r="F1081" s="119" t="s">
        <v>1953</v>
      </c>
      <c r="G1081" s="119" t="s">
        <v>1954</v>
      </c>
      <c r="H1081" s="119">
        <v>49681</v>
      </c>
      <c r="I1081" s="10" t="s">
        <v>1955</v>
      </c>
      <c r="J1081" s="14" t="str">
        <f t="shared" si="317"/>
        <v xml:space="preserve">Sacar tapa de cilindros. Limpieza de superficies de tapa y block. Limpieza de orificios de block. Rearmado de tapa con junta nueva. Rearmado de distribucion y puesta a punto. Lavado y purgado de circuito refrigerante. </v>
      </c>
      <c r="K1081" s="3" t="s">
        <v>1511</v>
      </c>
      <c r="L1081" s="3">
        <v>1</v>
      </c>
      <c r="M1081" s="10" t="s">
        <v>1220</v>
      </c>
      <c r="N1081" s="3" t="s">
        <v>734</v>
      </c>
      <c r="Q1081" s="7">
        <f>+W1081*0.8</f>
        <v>18800</v>
      </c>
      <c r="R1081" s="7" t="s">
        <v>1971</v>
      </c>
      <c r="S1081" s="8">
        <f t="shared" si="321"/>
        <v>0.25</v>
      </c>
      <c r="T1081" s="11">
        <v>1</v>
      </c>
      <c r="W1081" s="76">
        <v>23500</v>
      </c>
      <c r="X1081" s="16">
        <f t="shared" si="316"/>
        <v>23500</v>
      </c>
      <c r="Y1081" s="3">
        <v>1</v>
      </c>
      <c r="AB1081" s="4">
        <v>120000</v>
      </c>
      <c r="AC1081" s="18">
        <f t="shared" si="319"/>
        <v>120000</v>
      </c>
      <c r="AD1081" s="19">
        <f t="shared" si="308"/>
        <v>120000</v>
      </c>
      <c r="AE1081" s="21">
        <f t="shared" si="314"/>
        <v>18800</v>
      </c>
      <c r="AF1081" s="20">
        <f t="shared" si="309"/>
        <v>24800</v>
      </c>
      <c r="AG1081" s="20">
        <f t="shared" si="310"/>
        <v>34500</v>
      </c>
      <c r="AH1081" s="20">
        <f t="shared" si="311"/>
        <v>120000</v>
      </c>
      <c r="AI1081" s="20"/>
      <c r="AJ1081" s="20"/>
      <c r="AK1081" s="20">
        <f t="shared" si="320"/>
        <v>154500</v>
      </c>
      <c r="AL1081" s="171"/>
    </row>
    <row r="1082" spans="1:38" ht="15.75" customHeight="1" x14ac:dyDescent="0.25">
      <c r="A1082" s="3">
        <v>1450</v>
      </c>
      <c r="B1082" s="14">
        <f t="shared" si="313"/>
        <v>2</v>
      </c>
      <c r="C1082" s="9">
        <f>IF(A1082=A1081,C1081,"")</f>
        <v>45208</v>
      </c>
      <c r="D1082" s="3" t="str">
        <f>IF(A1082=A1081,D1081,"")</f>
        <v>Erasi</v>
      </c>
      <c r="E1082" s="14" t="str">
        <f t="shared" si="307"/>
        <v>1450Erasi2</v>
      </c>
      <c r="J1082" s="14" t="str">
        <f t="shared" si="317"/>
        <v xml:space="preserve">Sacar tapa de cilindros. Limpieza de superficies de tapa y block. Limpieza de orificios de block. Rearmado de tapa con junta nueva. Rearmado de distribucion y puesta a punto. Lavado y purgado de circuito refrigerante.  </v>
      </c>
      <c r="L1082" s="3">
        <v>1</v>
      </c>
      <c r="M1082" s="10" t="s">
        <v>1204</v>
      </c>
      <c r="N1082" s="3" t="s">
        <v>771</v>
      </c>
      <c r="Q1082" s="7">
        <v>6000</v>
      </c>
      <c r="S1082" s="8">
        <f t="shared" si="321"/>
        <v>0.83333333333333337</v>
      </c>
      <c r="T1082" s="11">
        <v>1</v>
      </c>
      <c r="W1082" s="76">
        <v>11000</v>
      </c>
      <c r="X1082" s="16">
        <f t="shared" si="316"/>
        <v>11000</v>
      </c>
      <c r="AC1082" s="18">
        <f t="shared" si="319"/>
        <v>0</v>
      </c>
      <c r="AD1082" s="19">
        <f t="shared" si="308"/>
        <v>120000</v>
      </c>
      <c r="AE1082" s="21">
        <f t="shared" si="314"/>
        <v>6000</v>
      </c>
      <c r="AF1082" s="20">
        <f t="shared" si="309"/>
        <v>0</v>
      </c>
      <c r="AG1082" s="20">
        <f t="shared" si="310"/>
        <v>0</v>
      </c>
      <c r="AH1082" s="20">
        <f t="shared" si="311"/>
        <v>0</v>
      </c>
      <c r="AI1082" s="20"/>
      <c r="AJ1082" s="20"/>
      <c r="AK1082" s="20">
        <f t="shared" si="320"/>
        <v>0</v>
      </c>
      <c r="AL1082" s="171"/>
    </row>
    <row r="1083" spans="1:38" ht="15.75" customHeight="1" x14ac:dyDescent="0.25">
      <c r="A1083" s="3">
        <v>1451</v>
      </c>
      <c r="B1083" s="14">
        <f t="shared" si="313"/>
        <v>1</v>
      </c>
      <c r="C1083" s="9">
        <v>45208</v>
      </c>
      <c r="D1083" s="3" t="s">
        <v>1956</v>
      </c>
      <c r="E1083" s="14" t="str">
        <f t="shared" si="307"/>
        <v>1451Marcos Delvenga1</v>
      </c>
      <c r="F1083" s="119" t="s">
        <v>1957</v>
      </c>
      <c r="G1083" s="119" t="s">
        <v>873</v>
      </c>
      <c r="H1083" s="119">
        <v>143282</v>
      </c>
      <c r="I1083" s="10" t="s">
        <v>1958</v>
      </c>
      <c r="J1083" s="14" t="str">
        <f t="shared" si="317"/>
        <v>Service completo. Cambio de aceite y filtros. Rotacion de ruedas. Lavado de motor.</v>
      </c>
      <c r="K1083" s="3" t="s">
        <v>1537</v>
      </c>
      <c r="L1083" s="3">
        <v>1</v>
      </c>
      <c r="M1083" s="10" t="s">
        <v>123</v>
      </c>
      <c r="N1083" s="3" t="s">
        <v>771</v>
      </c>
      <c r="Q1083" s="7">
        <v>3700</v>
      </c>
      <c r="R1083" s="7" t="s">
        <v>1478</v>
      </c>
      <c r="S1083" s="8">
        <f t="shared" si="321"/>
        <v>1.3513513513513514E-2</v>
      </c>
      <c r="T1083" s="11">
        <v>4</v>
      </c>
      <c r="W1083" s="76">
        <v>3750</v>
      </c>
      <c r="X1083" s="16">
        <f t="shared" si="316"/>
        <v>15000</v>
      </c>
      <c r="Y1083" s="3">
        <v>1</v>
      </c>
      <c r="AB1083" s="4">
        <v>43000</v>
      </c>
      <c r="AC1083" s="18">
        <f t="shared" si="319"/>
        <v>43000</v>
      </c>
      <c r="AD1083" s="19">
        <f t="shared" si="308"/>
        <v>43000</v>
      </c>
      <c r="AE1083" s="21">
        <f t="shared" si="314"/>
        <v>14800</v>
      </c>
      <c r="AF1083" s="20">
        <f t="shared" si="309"/>
        <v>11589.789999999999</v>
      </c>
      <c r="AG1083" s="20">
        <f t="shared" si="310"/>
        <v>30300</v>
      </c>
      <c r="AH1083" s="20">
        <f t="shared" si="311"/>
        <v>43000</v>
      </c>
      <c r="AI1083" s="20"/>
      <c r="AJ1083" s="20"/>
      <c r="AK1083" s="20">
        <f t="shared" si="320"/>
        <v>73300</v>
      </c>
      <c r="AL1083" s="171"/>
    </row>
    <row r="1084" spans="1:38" ht="15.75" customHeight="1" x14ac:dyDescent="0.25">
      <c r="A1084" s="3">
        <v>1451</v>
      </c>
      <c r="B1084" s="14">
        <f t="shared" si="313"/>
        <v>2</v>
      </c>
      <c r="C1084" s="9">
        <f>IF(A1084=A1083,C1083,"")</f>
        <v>45208</v>
      </c>
      <c r="D1084" s="3" t="str">
        <f>IF(A1084=A1083,D1083,"")</f>
        <v>Marcos Delvenga</v>
      </c>
      <c r="E1084" s="14" t="str">
        <f t="shared" si="307"/>
        <v>1451Marcos Delvenga2</v>
      </c>
      <c r="J1084" s="14" t="str">
        <f t="shared" si="317"/>
        <v xml:space="preserve">Service completo. Cambio de aceite y filtros. Rotacion de ruedas. Lavado de motor. </v>
      </c>
      <c r="L1084" s="3">
        <v>1</v>
      </c>
      <c r="M1084" s="10" t="s">
        <v>1959</v>
      </c>
      <c r="N1084" s="3" t="s">
        <v>771</v>
      </c>
      <c r="Q1084" s="7">
        <v>2155.6799999999998</v>
      </c>
      <c r="S1084" s="8">
        <f t="shared" si="321"/>
        <v>1.4122318711497071</v>
      </c>
      <c r="T1084" s="11">
        <v>1</v>
      </c>
      <c r="W1084" s="76">
        <v>5200</v>
      </c>
      <c r="X1084" s="16">
        <f t="shared" si="316"/>
        <v>5200</v>
      </c>
      <c r="AC1084" s="18">
        <f t="shared" si="319"/>
        <v>0</v>
      </c>
      <c r="AD1084" s="19">
        <f t="shared" si="308"/>
        <v>43000</v>
      </c>
      <c r="AE1084" s="21">
        <f t="shared" si="314"/>
        <v>2155.6799999999998</v>
      </c>
      <c r="AF1084" s="20">
        <f t="shared" si="309"/>
        <v>0</v>
      </c>
      <c r="AG1084" s="20">
        <f t="shared" si="310"/>
        <v>0</v>
      </c>
      <c r="AH1084" s="20">
        <f t="shared" si="311"/>
        <v>0</v>
      </c>
      <c r="AI1084" s="20"/>
      <c r="AJ1084" s="20"/>
      <c r="AK1084" s="20">
        <f t="shared" si="320"/>
        <v>0</v>
      </c>
      <c r="AL1084" s="171"/>
    </row>
    <row r="1085" spans="1:38" ht="15.75" customHeight="1" x14ac:dyDescent="0.25">
      <c r="A1085" s="3">
        <v>1451</v>
      </c>
      <c r="B1085" s="14">
        <f t="shared" si="313"/>
        <v>3</v>
      </c>
      <c r="C1085" s="9">
        <f>IF(A1085=A1084,C1084,"")</f>
        <v>45208</v>
      </c>
      <c r="D1085" s="3" t="str">
        <f>IF(A1085=A1084,D1084,"")</f>
        <v>Marcos Delvenga</v>
      </c>
      <c r="E1085" s="14" t="str">
        <f t="shared" si="307"/>
        <v>1451Marcos Delvenga3</v>
      </c>
      <c r="J1085" s="14" t="str">
        <f t="shared" si="317"/>
        <v xml:space="preserve">Service completo. Cambio de aceite y filtros. Rotacion de ruedas. Lavado de motor.  </v>
      </c>
      <c r="L1085" s="3">
        <v>1</v>
      </c>
      <c r="M1085" s="10" t="s">
        <v>1960</v>
      </c>
      <c r="Q1085" s="7">
        <v>1752.31</v>
      </c>
      <c r="S1085" s="8">
        <f t="shared" si="321"/>
        <v>0.94029595220023865</v>
      </c>
      <c r="T1085" s="11">
        <v>1</v>
      </c>
      <c r="W1085" s="76">
        <v>3400</v>
      </c>
      <c r="X1085" s="16">
        <f t="shared" si="316"/>
        <v>3400</v>
      </c>
      <c r="AC1085" s="18">
        <f t="shared" si="319"/>
        <v>0</v>
      </c>
      <c r="AD1085" s="19">
        <f t="shared" si="308"/>
        <v>43000</v>
      </c>
      <c r="AE1085" s="21">
        <f t="shared" si="314"/>
        <v>1752.31</v>
      </c>
      <c r="AF1085" s="20">
        <f t="shared" si="309"/>
        <v>0</v>
      </c>
      <c r="AG1085" s="20">
        <f t="shared" si="310"/>
        <v>0</v>
      </c>
      <c r="AH1085" s="20">
        <f t="shared" si="311"/>
        <v>0</v>
      </c>
      <c r="AI1085" s="20"/>
      <c r="AJ1085" s="20"/>
      <c r="AK1085" s="20">
        <f t="shared" si="320"/>
        <v>0</v>
      </c>
      <c r="AL1085" s="171"/>
    </row>
    <row r="1086" spans="1:38" ht="15.75" customHeight="1" x14ac:dyDescent="0.25">
      <c r="A1086" s="3">
        <v>1451</v>
      </c>
      <c r="B1086" s="14">
        <f t="shared" si="313"/>
        <v>4</v>
      </c>
      <c r="C1086" s="9">
        <f>IF(A1086=A1085,C1085,"")</f>
        <v>45208</v>
      </c>
      <c r="D1086" s="3" t="str">
        <f>IF(A1086=A1085,D1085,"")</f>
        <v>Marcos Delvenga</v>
      </c>
      <c r="E1086" s="14" t="str">
        <f t="shared" ref="E1086:E1149" si="322">CONCATENATE(A1086,D1086,B1086)</f>
        <v>1451Marcos Delvenga4</v>
      </c>
      <c r="J1086" s="14" t="str">
        <f t="shared" si="317"/>
        <v xml:space="preserve">Service completo. Cambio de aceite y filtros. Rotacion de ruedas. Lavado de motor.   </v>
      </c>
      <c r="L1086" s="3">
        <v>1</v>
      </c>
      <c r="M1086" s="10" t="s">
        <v>1961</v>
      </c>
      <c r="Q1086" s="7">
        <v>2332.31</v>
      </c>
      <c r="S1086" s="8">
        <f t="shared" si="321"/>
        <v>0.45778219876431525</v>
      </c>
      <c r="T1086" s="11">
        <v>1</v>
      </c>
      <c r="W1086" s="76">
        <v>3400</v>
      </c>
      <c r="X1086" s="16">
        <f t="shared" si="316"/>
        <v>3400</v>
      </c>
      <c r="AC1086" s="18">
        <f t="shared" si="319"/>
        <v>0</v>
      </c>
      <c r="AD1086" s="19">
        <f t="shared" si="308"/>
        <v>43000</v>
      </c>
      <c r="AE1086" s="21">
        <f t="shared" si="314"/>
        <v>2332.31</v>
      </c>
      <c r="AF1086" s="20">
        <f t="shared" si="309"/>
        <v>0</v>
      </c>
      <c r="AG1086" s="20">
        <f t="shared" si="310"/>
        <v>0</v>
      </c>
      <c r="AH1086" s="20">
        <f t="shared" si="311"/>
        <v>0</v>
      </c>
      <c r="AI1086" s="20"/>
      <c r="AJ1086" s="20"/>
      <c r="AK1086" s="20">
        <f t="shared" si="320"/>
        <v>0</v>
      </c>
      <c r="AL1086" s="171"/>
    </row>
    <row r="1087" spans="1:38" ht="15.75" customHeight="1" x14ac:dyDescent="0.25">
      <c r="A1087" s="3">
        <v>1451</v>
      </c>
      <c r="B1087" s="14">
        <f t="shared" si="313"/>
        <v>5</v>
      </c>
      <c r="C1087" s="9">
        <f>IF(A1087=A1086,C1086,"")</f>
        <v>45208</v>
      </c>
      <c r="D1087" s="3" t="str">
        <f>IF(A1087=A1086,D1086,"")</f>
        <v>Marcos Delvenga</v>
      </c>
      <c r="E1087" s="14" t="str">
        <f t="shared" si="322"/>
        <v>1451Marcos Delvenga5</v>
      </c>
      <c r="J1087" s="14" t="str">
        <f t="shared" si="317"/>
        <v xml:space="preserve">Service completo. Cambio de aceite y filtros. Rotacion de ruedas. Lavado de motor.    </v>
      </c>
      <c r="L1087" s="3">
        <v>1</v>
      </c>
      <c r="M1087" s="10" t="s">
        <v>1962</v>
      </c>
      <c r="Q1087" s="7">
        <v>1649.49</v>
      </c>
      <c r="S1087" s="8">
        <f t="shared" si="321"/>
        <v>1.0006183729516396</v>
      </c>
      <c r="T1087" s="11">
        <v>1</v>
      </c>
      <c r="W1087" s="76">
        <v>3300</v>
      </c>
      <c r="X1087" s="16">
        <f t="shared" si="316"/>
        <v>3300</v>
      </c>
      <c r="AC1087" s="18">
        <f t="shared" si="319"/>
        <v>0</v>
      </c>
      <c r="AD1087" s="19">
        <f t="shared" ref="AD1087:AD1150" si="323">IF(A1087=A1086,AD1086+AC1087,AC1087)</f>
        <v>43000</v>
      </c>
      <c r="AE1087" s="21">
        <f t="shared" si="314"/>
        <v>1649.49</v>
      </c>
      <c r="AF1087" s="20">
        <f t="shared" ref="AF1087:AF1150" si="324">IF(A1087=A1086,0,(SUMIF($A$3:$A$999956,A1087,$Q$3:$Q$999956)))+IF(A1087=A1086,0,(SUMIF($A$3:$A$999956,A1087,$R$3:$R$999956)))</f>
        <v>0</v>
      </c>
      <c r="AG1087" s="20">
        <f t="shared" ref="AG1087:AG1150" si="325">IF(A1087=A1086,0,(SUMIF($A$3:$A$999956,A1087,($X$3:$X$999956))))</f>
        <v>0</v>
      </c>
      <c r="AH1087" s="20">
        <f t="shared" ref="AH1087:AH1150" si="326">IF(A1087=A1086,0,(SUMIF($A$3:$A$999956,A1087,($AC$3:$AC$999956))))</f>
        <v>0</v>
      </c>
      <c r="AI1087" s="20"/>
      <c r="AJ1087" s="20"/>
      <c r="AK1087" s="20">
        <f t="shared" si="320"/>
        <v>0</v>
      </c>
      <c r="AL1087" s="171"/>
    </row>
    <row r="1088" spans="1:38" ht="15.75" customHeight="1" x14ac:dyDescent="0.25">
      <c r="A1088" s="3">
        <v>1452</v>
      </c>
      <c r="B1088" s="14">
        <f t="shared" si="313"/>
        <v>1</v>
      </c>
      <c r="C1088" s="9">
        <v>45209</v>
      </c>
      <c r="D1088" s="3" t="s">
        <v>1965</v>
      </c>
      <c r="E1088" s="14" t="str">
        <f t="shared" si="322"/>
        <v>1452Crocinelli Carlos1</v>
      </c>
      <c r="F1088" s="119" t="s">
        <v>1966</v>
      </c>
      <c r="G1088" s="119" t="s">
        <v>1967</v>
      </c>
      <c r="H1088" s="119">
        <v>175933</v>
      </c>
      <c r="I1088" s="10" t="s">
        <v>1968</v>
      </c>
      <c r="J1088" s="14" t="str">
        <f t="shared" si="317"/>
        <v>Control del vehiculo. Escaneo. Cambiar bobina n1. Cambio de bujias. Cambiar caño de agua de base bomba de agua a mangera inferior de radiador. Completar con liquido refrigerante.</v>
      </c>
      <c r="K1088" s="3" t="s">
        <v>1539</v>
      </c>
      <c r="L1088" s="3">
        <v>1</v>
      </c>
      <c r="M1088" s="10" t="s">
        <v>700</v>
      </c>
      <c r="N1088" s="3" t="s">
        <v>771</v>
      </c>
      <c r="Q1088" s="7">
        <f>W1088*0.8</f>
        <v>2400</v>
      </c>
      <c r="R1088" s="7" t="s">
        <v>1971</v>
      </c>
      <c r="S1088" s="8">
        <f t="shared" si="321"/>
        <v>0.25</v>
      </c>
      <c r="T1088" s="11">
        <v>4</v>
      </c>
      <c r="W1088" s="76">
        <v>3000</v>
      </c>
      <c r="X1088" s="16">
        <f t="shared" si="316"/>
        <v>12000</v>
      </c>
      <c r="Y1088" s="3">
        <v>1</v>
      </c>
      <c r="AB1088" s="4">
        <v>40000</v>
      </c>
      <c r="AC1088" s="18">
        <f t="shared" si="319"/>
        <v>40000</v>
      </c>
      <c r="AD1088" s="19">
        <f t="shared" si="323"/>
        <v>40000</v>
      </c>
      <c r="AE1088" s="21">
        <f t="shared" si="314"/>
        <v>9600</v>
      </c>
      <c r="AF1088" s="20">
        <f t="shared" si="324"/>
        <v>47750</v>
      </c>
      <c r="AG1088" s="20">
        <f t="shared" si="325"/>
        <v>62700</v>
      </c>
      <c r="AH1088" s="20">
        <f t="shared" si="326"/>
        <v>40000</v>
      </c>
      <c r="AI1088" s="20"/>
      <c r="AJ1088" s="20"/>
      <c r="AK1088" s="20">
        <f t="shared" si="320"/>
        <v>102700</v>
      </c>
      <c r="AL1088" s="171"/>
    </row>
    <row r="1089" spans="1:38" ht="15.75" customHeight="1" x14ac:dyDescent="0.25">
      <c r="A1089" s="3">
        <v>1452</v>
      </c>
      <c r="B1089" s="14">
        <f t="shared" si="313"/>
        <v>2</v>
      </c>
      <c r="C1089" s="9">
        <f>IF(A1089=A1088,C1088,"")</f>
        <v>45209</v>
      </c>
      <c r="D1089" s="3" t="str">
        <f>IF(A1089=A1088,D1088,"")</f>
        <v>Crocinelli Carlos</v>
      </c>
      <c r="E1089" s="14" t="str">
        <f t="shared" si="322"/>
        <v>1452Crocinelli Carlos2</v>
      </c>
      <c r="J1089" s="14" t="str">
        <f t="shared" si="317"/>
        <v xml:space="preserve">Control del vehiculo. Escaneo. Cambiar bobina n1. Cambio de bujias. Cambiar caño de agua de base bomba de agua a mangera inferior de radiador. Completar con liquido refrigerante. </v>
      </c>
      <c r="L1089" s="3">
        <v>1</v>
      </c>
      <c r="M1089" s="10" t="s">
        <v>1969</v>
      </c>
      <c r="N1089" s="3" t="s">
        <v>101</v>
      </c>
      <c r="Q1089" s="7">
        <f>+W1089*0.8</f>
        <v>4640</v>
      </c>
      <c r="S1089" s="8">
        <f t="shared" si="321"/>
        <v>0.25</v>
      </c>
      <c r="T1089" s="11">
        <v>1</v>
      </c>
      <c r="W1089" s="76">
        <v>5800</v>
      </c>
      <c r="X1089" s="16">
        <f t="shared" si="316"/>
        <v>5800</v>
      </c>
      <c r="AC1089" s="18">
        <f t="shared" si="319"/>
        <v>0</v>
      </c>
      <c r="AD1089" s="19">
        <f t="shared" si="323"/>
        <v>40000</v>
      </c>
      <c r="AE1089" s="21">
        <f t="shared" si="314"/>
        <v>4640</v>
      </c>
      <c r="AF1089" s="20">
        <f t="shared" si="324"/>
        <v>0</v>
      </c>
      <c r="AG1089" s="20">
        <f t="shared" si="325"/>
        <v>0</v>
      </c>
      <c r="AH1089" s="20">
        <f t="shared" si="326"/>
        <v>0</v>
      </c>
      <c r="AI1089" s="20"/>
      <c r="AJ1089" s="20"/>
      <c r="AK1089" s="20">
        <f t="shared" si="320"/>
        <v>0</v>
      </c>
      <c r="AL1089" s="171"/>
    </row>
    <row r="1090" spans="1:38" ht="15.75" customHeight="1" x14ac:dyDescent="0.25">
      <c r="A1090" s="3">
        <v>1452</v>
      </c>
      <c r="B1090" s="14">
        <f t="shared" si="313"/>
        <v>3</v>
      </c>
      <c r="C1090" s="9">
        <f>IF(A1090=A1089,C1089,"")</f>
        <v>45209</v>
      </c>
      <c r="D1090" s="3" t="str">
        <f>IF(A1090=A1089,D1089,"")</f>
        <v>Crocinelli Carlos</v>
      </c>
      <c r="E1090" s="14" t="str">
        <f t="shared" si="322"/>
        <v>1452Crocinelli Carlos3</v>
      </c>
      <c r="J1090" s="14" t="str">
        <f t="shared" si="317"/>
        <v xml:space="preserve">Control del vehiculo. Escaneo. Cambiar bobina n1. Cambio de bujias. Cambiar caño de agua de base bomba de agua a mangera inferior de radiador. Completar con liquido refrigerante.  </v>
      </c>
      <c r="L1090" s="3">
        <v>1</v>
      </c>
      <c r="M1090" s="10" t="s">
        <v>1970</v>
      </c>
      <c r="N1090" s="3" t="s">
        <v>771</v>
      </c>
      <c r="Q1090" s="7">
        <v>4800</v>
      </c>
      <c r="S1090" s="8">
        <f t="shared" si="321"/>
        <v>4.1666666666666664E-2</v>
      </c>
      <c r="T1090" s="11">
        <v>1</v>
      </c>
      <c r="W1090" s="76">
        <v>5000</v>
      </c>
      <c r="X1090" s="16">
        <f t="shared" si="316"/>
        <v>5000</v>
      </c>
      <c r="AC1090" s="18">
        <f t="shared" si="319"/>
        <v>0</v>
      </c>
      <c r="AD1090" s="19">
        <f t="shared" si="323"/>
        <v>40000</v>
      </c>
      <c r="AE1090" s="21">
        <f t="shared" si="314"/>
        <v>4800</v>
      </c>
      <c r="AF1090" s="20">
        <f t="shared" si="324"/>
        <v>0</v>
      </c>
      <c r="AG1090" s="20">
        <f t="shared" si="325"/>
        <v>0</v>
      </c>
      <c r="AH1090" s="20">
        <f t="shared" si="326"/>
        <v>0</v>
      </c>
      <c r="AI1090" s="20"/>
      <c r="AJ1090" s="20"/>
      <c r="AK1090" s="20">
        <f t="shared" si="320"/>
        <v>0</v>
      </c>
      <c r="AL1090" s="171"/>
    </row>
    <row r="1091" spans="1:38" ht="15.75" customHeight="1" x14ac:dyDescent="0.25">
      <c r="A1091" s="3">
        <v>1452</v>
      </c>
      <c r="B1091" s="14">
        <f t="shared" si="313"/>
        <v>4</v>
      </c>
      <c r="C1091" s="9">
        <v>45209</v>
      </c>
      <c r="D1091" s="3" t="s">
        <v>1965</v>
      </c>
      <c r="E1091" s="14" t="str">
        <f t="shared" si="322"/>
        <v>1452Crocinelli Carlos4</v>
      </c>
      <c r="J1091" s="14" t="str">
        <f t="shared" si="317"/>
        <v xml:space="preserve">Control del vehiculo. Escaneo. Cambiar bobina n1. Cambio de bujias. Cambiar caño de agua de base bomba de agua a mangera inferior de radiador. Completar con liquido refrigerante.   </v>
      </c>
      <c r="L1091" s="3">
        <v>1</v>
      </c>
      <c r="M1091" s="10" t="s">
        <v>1984</v>
      </c>
      <c r="N1091" s="3" t="s">
        <v>108</v>
      </c>
      <c r="Q1091" s="7">
        <f>+W1091*0.9</f>
        <v>35910</v>
      </c>
      <c r="S1091" s="8">
        <f t="shared" si="321"/>
        <v>0.1111111111111111</v>
      </c>
      <c r="T1091" s="11">
        <v>1</v>
      </c>
      <c r="W1091" s="76">
        <v>39900</v>
      </c>
      <c r="X1091" s="16">
        <f t="shared" si="316"/>
        <v>39900</v>
      </c>
      <c r="AC1091" s="18">
        <f t="shared" si="319"/>
        <v>0</v>
      </c>
      <c r="AD1091" s="19">
        <f t="shared" si="323"/>
        <v>40000</v>
      </c>
      <c r="AE1091" s="21">
        <f t="shared" si="314"/>
        <v>35910</v>
      </c>
      <c r="AF1091" s="20">
        <f t="shared" si="324"/>
        <v>0</v>
      </c>
      <c r="AG1091" s="20">
        <f t="shared" si="325"/>
        <v>0</v>
      </c>
      <c r="AH1091" s="20">
        <f t="shared" si="326"/>
        <v>0</v>
      </c>
      <c r="AI1091" s="20"/>
      <c r="AJ1091" s="20"/>
      <c r="AK1091" s="20">
        <f t="shared" si="320"/>
        <v>0</v>
      </c>
      <c r="AL1091" s="171"/>
    </row>
    <row r="1092" spans="1:38" ht="15.75" customHeight="1" x14ac:dyDescent="0.25">
      <c r="A1092" s="3">
        <v>1453</v>
      </c>
      <c r="B1092" s="14">
        <f t="shared" ref="B1092:B1155" si="327">IF(A1092=A1091,B1091+1,1)</f>
        <v>1</v>
      </c>
      <c r="C1092" s="9">
        <v>45209</v>
      </c>
      <c r="D1092" s="3" t="s">
        <v>1972</v>
      </c>
      <c r="E1092" s="14" t="str">
        <f t="shared" si="322"/>
        <v>1453Ferreira Luis1</v>
      </c>
      <c r="F1092" s="119" t="s">
        <v>1973</v>
      </c>
      <c r="G1092" s="119" t="s">
        <v>1974</v>
      </c>
      <c r="H1092" s="119">
        <v>91871</v>
      </c>
      <c r="I1092" s="10" t="s">
        <v>1983</v>
      </c>
      <c r="J1092" s="14" t="str">
        <f t="shared" si="317"/>
        <v>Service completo. Cambio de aceite y filtros. Control general del vehiculo. Cambio de pastillas de freno. Cambio de bujias.</v>
      </c>
      <c r="K1092" s="3" t="s">
        <v>1507</v>
      </c>
      <c r="L1092" s="3">
        <v>1</v>
      </c>
      <c r="M1092" s="10" t="s">
        <v>1975</v>
      </c>
      <c r="N1092" s="3" t="s">
        <v>734</v>
      </c>
      <c r="Q1092" s="7">
        <v>3029.38</v>
      </c>
      <c r="R1092" s="7" t="s">
        <v>1916</v>
      </c>
      <c r="S1092" s="8">
        <f t="shared" si="321"/>
        <v>0.28739213964573607</v>
      </c>
      <c r="T1092" s="11">
        <v>1</v>
      </c>
      <c r="W1092" s="76">
        <v>3900</v>
      </c>
      <c r="X1092" s="16">
        <f t="shared" si="316"/>
        <v>3900</v>
      </c>
      <c r="Y1092" s="3">
        <v>1</v>
      </c>
      <c r="AB1092" s="4">
        <v>67540</v>
      </c>
      <c r="AC1092" s="18">
        <f t="shared" si="319"/>
        <v>67540</v>
      </c>
      <c r="AD1092" s="19">
        <f t="shared" si="323"/>
        <v>67540</v>
      </c>
      <c r="AE1092" s="21">
        <f t="shared" ref="AE1092:AE1155" si="328">+(Q1092)*T1092</f>
        <v>3029.38</v>
      </c>
      <c r="AF1092" s="20">
        <f t="shared" si="324"/>
        <v>51834.130000000005</v>
      </c>
      <c r="AG1092" s="20">
        <f t="shared" si="325"/>
        <v>78405</v>
      </c>
      <c r="AH1092" s="20">
        <f t="shared" si="326"/>
        <v>67540</v>
      </c>
      <c r="AI1092" s="20"/>
      <c r="AJ1092" s="20"/>
      <c r="AK1092" s="20">
        <f t="shared" si="320"/>
        <v>145945</v>
      </c>
      <c r="AL1092" s="171"/>
    </row>
    <row r="1093" spans="1:38" ht="15.75" customHeight="1" x14ac:dyDescent="0.25">
      <c r="A1093" s="3">
        <v>1453</v>
      </c>
      <c r="B1093" s="14">
        <f t="shared" si="327"/>
        <v>2</v>
      </c>
      <c r="C1093" s="9">
        <f>IF(A1093=A1092,C1092,"")</f>
        <v>45209</v>
      </c>
      <c r="D1093" s="3" t="str">
        <f>IF(A1093=A1092,D1092,"")</f>
        <v>Ferreira Luis</v>
      </c>
      <c r="E1093" s="14" t="str">
        <f t="shared" si="322"/>
        <v>1453Ferreira Luis2</v>
      </c>
      <c r="J1093" s="14" t="str">
        <f t="shared" si="317"/>
        <v xml:space="preserve">Service completo. Cambio de aceite y filtros. Control general del vehiculo. Cambio de pastillas de freno. Cambio de bujias. </v>
      </c>
      <c r="L1093" s="3">
        <v>1</v>
      </c>
      <c r="M1093" s="10" t="s">
        <v>1976</v>
      </c>
      <c r="N1093" s="3" t="s">
        <v>771</v>
      </c>
      <c r="Q1093" s="7">
        <v>1752.31</v>
      </c>
      <c r="S1093" s="8">
        <f t="shared" si="321"/>
        <v>1.0544310082120174</v>
      </c>
      <c r="T1093" s="11">
        <v>1</v>
      </c>
      <c r="W1093" s="76">
        <v>3600</v>
      </c>
      <c r="X1093" s="16">
        <f t="shared" si="316"/>
        <v>3600</v>
      </c>
      <c r="AC1093" s="18">
        <f t="shared" si="319"/>
        <v>0</v>
      </c>
      <c r="AD1093" s="19">
        <f t="shared" si="323"/>
        <v>67540</v>
      </c>
      <c r="AE1093" s="21">
        <f t="shared" si="328"/>
        <v>1752.31</v>
      </c>
      <c r="AF1093" s="20">
        <f t="shared" si="324"/>
        <v>0</v>
      </c>
      <c r="AG1093" s="20">
        <f t="shared" si="325"/>
        <v>0</v>
      </c>
      <c r="AH1093" s="20">
        <f t="shared" si="326"/>
        <v>0</v>
      </c>
      <c r="AI1093" s="20"/>
      <c r="AJ1093" s="20"/>
      <c r="AK1093" s="20">
        <f t="shared" si="320"/>
        <v>0</v>
      </c>
      <c r="AL1093" s="171"/>
    </row>
    <row r="1094" spans="1:38" ht="15.75" customHeight="1" x14ac:dyDescent="0.25">
      <c r="A1094" s="3">
        <v>1453</v>
      </c>
      <c r="B1094" s="14">
        <f t="shared" si="327"/>
        <v>3</v>
      </c>
      <c r="C1094" s="9">
        <f>IF(A1094=A1093,C1093,"")</f>
        <v>45209</v>
      </c>
      <c r="D1094" s="3" t="str">
        <f>IF(A1094=A1093,D1093,"")</f>
        <v>Ferreira Luis</v>
      </c>
      <c r="E1094" s="14" t="str">
        <f t="shared" si="322"/>
        <v>1453Ferreira Luis3</v>
      </c>
      <c r="J1094" s="14" t="str">
        <f t="shared" si="317"/>
        <v xml:space="preserve">Service completo. Cambio de aceite y filtros. Control general del vehiculo. Cambio de pastillas de freno. Cambio de bujias.  </v>
      </c>
      <c r="L1094" s="3">
        <v>1</v>
      </c>
      <c r="M1094" s="10" t="s">
        <v>1735</v>
      </c>
      <c r="N1094" s="3" t="s">
        <v>771</v>
      </c>
      <c r="Q1094" s="7">
        <v>1649.49</v>
      </c>
      <c r="S1094" s="8">
        <f t="shared" si="321"/>
        <v>1.0612431721319924</v>
      </c>
      <c r="T1094" s="11">
        <v>1</v>
      </c>
      <c r="W1094" s="76">
        <v>3400</v>
      </c>
      <c r="X1094" s="16">
        <f t="shared" si="316"/>
        <v>3400</v>
      </c>
      <c r="AC1094" s="18">
        <f t="shared" si="319"/>
        <v>0</v>
      </c>
      <c r="AD1094" s="19">
        <f t="shared" si="323"/>
        <v>67540</v>
      </c>
      <c r="AE1094" s="21">
        <f t="shared" si="328"/>
        <v>1649.49</v>
      </c>
      <c r="AF1094" s="20">
        <f t="shared" si="324"/>
        <v>0</v>
      </c>
      <c r="AG1094" s="20">
        <f t="shared" si="325"/>
        <v>0</v>
      </c>
      <c r="AH1094" s="20">
        <f t="shared" si="326"/>
        <v>0</v>
      </c>
      <c r="AI1094" s="20"/>
      <c r="AJ1094" s="20"/>
      <c r="AK1094" s="20">
        <f t="shared" si="320"/>
        <v>0</v>
      </c>
      <c r="AL1094" s="171"/>
    </row>
    <row r="1095" spans="1:38" ht="15.75" customHeight="1" x14ac:dyDescent="0.25">
      <c r="A1095" s="3">
        <v>1453</v>
      </c>
      <c r="B1095" s="14">
        <f t="shared" si="327"/>
        <v>4</v>
      </c>
      <c r="C1095" s="9">
        <f>IF(A1095=A1094,C1094,"")</f>
        <v>45209</v>
      </c>
      <c r="D1095" s="3" t="str">
        <f>IF(A1095=A1094,D1094,"")</f>
        <v>Ferreira Luis</v>
      </c>
      <c r="E1095" s="14" t="str">
        <f t="shared" si="322"/>
        <v>1453Ferreira Luis4</v>
      </c>
      <c r="J1095" s="14" t="str">
        <f t="shared" si="317"/>
        <v xml:space="preserve">Service completo. Cambio de aceite y filtros. Control general del vehiculo. Cambio de pastillas de freno. Cambio de bujias.   </v>
      </c>
      <c r="L1095" s="3">
        <v>1</v>
      </c>
      <c r="M1095" s="10" t="s">
        <v>123</v>
      </c>
      <c r="N1095" s="3" t="s">
        <v>771</v>
      </c>
      <c r="Q1095" s="7">
        <v>3700</v>
      </c>
      <c r="S1095" s="8">
        <f t="shared" si="321"/>
        <v>1.3513513513513514E-2</v>
      </c>
      <c r="T1095" s="11">
        <v>4</v>
      </c>
      <c r="W1095" s="76">
        <v>3750</v>
      </c>
      <c r="X1095" s="16">
        <f t="shared" si="316"/>
        <v>15000</v>
      </c>
      <c r="AC1095" s="18">
        <f t="shared" si="319"/>
        <v>0</v>
      </c>
      <c r="AD1095" s="19">
        <f t="shared" si="323"/>
        <v>67540</v>
      </c>
      <c r="AE1095" s="21">
        <f t="shared" si="328"/>
        <v>14800</v>
      </c>
      <c r="AF1095" s="20">
        <f t="shared" si="324"/>
        <v>0</v>
      </c>
      <c r="AG1095" s="20">
        <f t="shared" si="325"/>
        <v>0</v>
      </c>
      <c r="AH1095" s="20">
        <f t="shared" si="326"/>
        <v>0</v>
      </c>
      <c r="AI1095" s="20"/>
      <c r="AJ1095" s="20"/>
      <c r="AK1095" s="20">
        <f t="shared" si="320"/>
        <v>0</v>
      </c>
      <c r="AL1095" s="171"/>
    </row>
    <row r="1096" spans="1:38" ht="15.75" customHeight="1" x14ac:dyDescent="0.25">
      <c r="A1096" s="3">
        <v>1453</v>
      </c>
      <c r="B1096" s="14">
        <f t="shared" si="327"/>
        <v>5</v>
      </c>
      <c r="C1096" s="9">
        <v>45209</v>
      </c>
      <c r="D1096" s="3" t="s">
        <v>1972</v>
      </c>
      <c r="E1096" s="14" t="str">
        <f t="shared" si="322"/>
        <v>1453Ferreira Luis5</v>
      </c>
      <c r="J1096" s="14" t="str">
        <f t="shared" si="317"/>
        <v xml:space="preserve">Service completo. Cambio de aceite y filtros. Control general del vehiculo. Cambio de pastillas de freno. Cambio de bujias.    </v>
      </c>
      <c r="L1096" s="3">
        <v>1</v>
      </c>
      <c r="M1096" s="10" t="s">
        <v>1982</v>
      </c>
      <c r="N1096" s="3" t="s">
        <v>1566</v>
      </c>
      <c r="Q1096" s="7">
        <f>+W1096*0.79</f>
        <v>13746</v>
      </c>
      <c r="S1096" s="8">
        <f t="shared" si="321"/>
        <v>0.26582278481012656</v>
      </c>
      <c r="T1096" s="11">
        <v>1</v>
      </c>
      <c r="W1096" s="76">
        <v>17400</v>
      </c>
      <c r="X1096" s="16">
        <f t="shared" si="316"/>
        <v>17400</v>
      </c>
      <c r="AC1096" s="18">
        <f t="shared" si="319"/>
        <v>0</v>
      </c>
      <c r="AD1096" s="19">
        <f t="shared" si="323"/>
        <v>67540</v>
      </c>
      <c r="AE1096" s="21">
        <f t="shared" si="328"/>
        <v>13746</v>
      </c>
      <c r="AF1096" s="20">
        <f t="shared" si="324"/>
        <v>0</v>
      </c>
      <c r="AG1096" s="20">
        <f t="shared" si="325"/>
        <v>0</v>
      </c>
      <c r="AH1096" s="20">
        <f t="shared" si="326"/>
        <v>0</v>
      </c>
      <c r="AI1096" s="20"/>
      <c r="AJ1096" s="20"/>
      <c r="AK1096" s="20">
        <f t="shared" si="320"/>
        <v>0</v>
      </c>
      <c r="AL1096" s="171"/>
    </row>
    <row r="1097" spans="1:38" ht="15.75" customHeight="1" x14ac:dyDescent="0.25">
      <c r="A1097" s="3">
        <v>1453</v>
      </c>
      <c r="B1097" s="14">
        <f t="shared" si="327"/>
        <v>6</v>
      </c>
      <c r="C1097" s="9">
        <f>IF(A1097=A1096,C1096,"")</f>
        <v>45209</v>
      </c>
      <c r="D1097" s="3" t="str">
        <f>IF(A1097=A1096,D1096,"")</f>
        <v>Ferreira Luis</v>
      </c>
      <c r="E1097" s="14" t="str">
        <f t="shared" si="322"/>
        <v>1453Ferreira Luis6</v>
      </c>
      <c r="J1097" s="14" t="str">
        <f t="shared" si="317"/>
        <v xml:space="preserve">Service completo. Cambio de aceite y filtros. Control general del vehiculo. Cambio de pastillas de freno. Cambio de bujias.     </v>
      </c>
      <c r="L1097" s="3">
        <v>1</v>
      </c>
      <c r="M1097" s="10" t="s">
        <v>1920</v>
      </c>
      <c r="N1097" s="3" t="s">
        <v>1566</v>
      </c>
      <c r="Q1097" s="7">
        <f>+W1097*0.79</f>
        <v>10036.950000000001</v>
      </c>
      <c r="S1097" s="8">
        <f t="shared" si="321"/>
        <v>0.2658227848101265</v>
      </c>
      <c r="T1097" s="11">
        <v>1</v>
      </c>
      <c r="W1097" s="76">
        <v>12705</v>
      </c>
      <c r="X1097" s="16">
        <f t="shared" si="316"/>
        <v>12705</v>
      </c>
      <c r="AC1097" s="18">
        <f t="shared" si="319"/>
        <v>0</v>
      </c>
      <c r="AD1097" s="19">
        <f t="shared" si="323"/>
        <v>67540</v>
      </c>
      <c r="AE1097" s="21">
        <f t="shared" si="328"/>
        <v>10036.950000000001</v>
      </c>
      <c r="AF1097" s="20">
        <f t="shared" si="324"/>
        <v>0</v>
      </c>
      <c r="AG1097" s="20">
        <f t="shared" si="325"/>
        <v>0</v>
      </c>
      <c r="AH1097" s="20">
        <f t="shared" si="326"/>
        <v>0</v>
      </c>
      <c r="AI1097" s="20"/>
      <c r="AJ1097" s="20"/>
      <c r="AK1097" s="20">
        <f t="shared" si="320"/>
        <v>0</v>
      </c>
      <c r="AL1097" s="171"/>
    </row>
    <row r="1098" spans="1:38" ht="15.75" customHeight="1" x14ac:dyDescent="0.25">
      <c r="A1098" s="3">
        <v>1453</v>
      </c>
      <c r="B1098" s="14">
        <f t="shared" si="327"/>
        <v>7</v>
      </c>
      <c r="C1098" s="9">
        <v>45209</v>
      </c>
      <c r="D1098" s="3" t="s">
        <v>1972</v>
      </c>
      <c r="E1098" s="14" t="str">
        <f t="shared" si="322"/>
        <v>1453Ferreira Luis7</v>
      </c>
      <c r="J1098" s="14" t="str">
        <f t="shared" si="317"/>
        <v xml:space="preserve">Service completo. Cambio de aceite y filtros. Control general del vehiculo. Cambio de pastillas de freno. Cambio de bujias.      </v>
      </c>
      <c r="L1098" s="3">
        <v>1</v>
      </c>
      <c r="M1098" s="10" t="s">
        <v>1991</v>
      </c>
      <c r="N1098" s="3" t="s">
        <v>734</v>
      </c>
      <c r="Q1098" s="7">
        <f>+W1098*0.8</f>
        <v>17920</v>
      </c>
      <c r="S1098" s="8">
        <f t="shared" si="321"/>
        <v>0.25</v>
      </c>
      <c r="T1098" s="11">
        <v>1</v>
      </c>
      <c r="W1098" s="76">
        <v>22400</v>
      </c>
      <c r="X1098" s="16">
        <f t="shared" si="316"/>
        <v>22400</v>
      </c>
      <c r="AC1098" s="18">
        <f t="shared" si="319"/>
        <v>0</v>
      </c>
      <c r="AD1098" s="19">
        <f t="shared" si="323"/>
        <v>67540</v>
      </c>
      <c r="AE1098" s="21">
        <f t="shared" si="328"/>
        <v>17920</v>
      </c>
      <c r="AF1098" s="20">
        <f t="shared" si="324"/>
        <v>0</v>
      </c>
      <c r="AG1098" s="20">
        <f t="shared" si="325"/>
        <v>0</v>
      </c>
      <c r="AH1098" s="20">
        <f t="shared" si="326"/>
        <v>0</v>
      </c>
      <c r="AI1098" s="20"/>
      <c r="AJ1098" s="20"/>
      <c r="AK1098" s="20">
        <f t="shared" si="320"/>
        <v>0</v>
      </c>
      <c r="AL1098" s="171"/>
    </row>
    <row r="1099" spans="1:38" ht="15.75" customHeight="1" x14ac:dyDescent="0.25">
      <c r="A1099" s="3">
        <v>1454</v>
      </c>
      <c r="B1099" s="14">
        <f t="shared" si="327"/>
        <v>1</v>
      </c>
      <c r="C1099" s="9">
        <v>45209</v>
      </c>
      <c r="D1099" s="3" t="s">
        <v>1977</v>
      </c>
      <c r="E1099" s="14" t="str">
        <f t="shared" si="322"/>
        <v>1454Maria Elena Bueno1</v>
      </c>
      <c r="F1099" s="119" t="s">
        <v>1978</v>
      </c>
      <c r="G1099" s="119" t="s">
        <v>1979</v>
      </c>
      <c r="H1099" s="119">
        <v>118983</v>
      </c>
      <c r="I1099" s="10" t="s">
        <v>1980</v>
      </c>
      <c r="J1099" s="14" t="str">
        <f t="shared" si="317"/>
        <v>Sacar cardan/barra de mando. Cambiar dos crucetas. Engrasar. Colocar cardan/barra de mando</v>
      </c>
      <c r="K1099" s="3" t="s">
        <v>1511</v>
      </c>
      <c r="L1099" s="3">
        <v>1</v>
      </c>
      <c r="M1099" s="10" t="s">
        <v>1981</v>
      </c>
      <c r="N1099" s="3" t="s">
        <v>1</v>
      </c>
      <c r="Q1099" s="7">
        <v>0</v>
      </c>
      <c r="R1099" s="7" t="s">
        <v>1479</v>
      </c>
      <c r="S1099" s="8">
        <v>0</v>
      </c>
      <c r="T1099" s="11">
        <v>2</v>
      </c>
      <c r="W1099" s="76">
        <v>0</v>
      </c>
      <c r="X1099" s="16">
        <f t="shared" si="316"/>
        <v>0</v>
      </c>
      <c r="Y1099" s="3">
        <v>1</v>
      </c>
      <c r="AB1099" s="4">
        <v>35000</v>
      </c>
      <c r="AC1099" s="18">
        <f t="shared" si="319"/>
        <v>35000</v>
      </c>
      <c r="AD1099" s="19">
        <f t="shared" si="323"/>
        <v>35000</v>
      </c>
      <c r="AE1099" s="21">
        <f t="shared" si="328"/>
        <v>0</v>
      </c>
      <c r="AF1099" s="20">
        <f t="shared" si="324"/>
        <v>0</v>
      </c>
      <c r="AG1099" s="20">
        <f t="shared" si="325"/>
        <v>0</v>
      </c>
      <c r="AH1099" s="20">
        <f t="shared" si="326"/>
        <v>35000</v>
      </c>
      <c r="AI1099" s="20"/>
      <c r="AJ1099" s="20"/>
      <c r="AK1099" s="20">
        <f t="shared" si="320"/>
        <v>35000</v>
      </c>
      <c r="AL1099" s="171"/>
    </row>
    <row r="1100" spans="1:38" ht="15.75" customHeight="1" x14ac:dyDescent="0.25">
      <c r="A1100" s="3">
        <v>1454</v>
      </c>
      <c r="B1100" s="14">
        <f t="shared" si="327"/>
        <v>2</v>
      </c>
      <c r="C1100" s="9">
        <v>45209</v>
      </c>
      <c r="D1100" s="3" t="s">
        <v>1977</v>
      </c>
      <c r="E1100" s="14" t="str">
        <f t="shared" si="322"/>
        <v>1454Maria Elena Bueno2</v>
      </c>
      <c r="J1100" s="14" t="str">
        <f t="shared" si="317"/>
        <v xml:space="preserve">Sacar cardan/barra de mando. Cambiar dos crucetas. Engrasar. Colocar cardan/barra de mando </v>
      </c>
      <c r="L1100" s="3">
        <v>1</v>
      </c>
      <c r="S1100" s="8"/>
      <c r="W1100" s="76"/>
      <c r="X1100" s="16">
        <f t="shared" si="316"/>
        <v>0</v>
      </c>
      <c r="AC1100" s="18">
        <f t="shared" si="319"/>
        <v>0</v>
      </c>
      <c r="AD1100" s="19">
        <f t="shared" si="323"/>
        <v>35000</v>
      </c>
      <c r="AE1100" s="21">
        <f t="shared" si="328"/>
        <v>0</v>
      </c>
      <c r="AF1100" s="20">
        <f t="shared" si="324"/>
        <v>0</v>
      </c>
      <c r="AG1100" s="20">
        <f t="shared" si="325"/>
        <v>0</v>
      </c>
      <c r="AH1100" s="20">
        <f t="shared" si="326"/>
        <v>0</v>
      </c>
      <c r="AI1100" s="20"/>
      <c r="AJ1100" s="20"/>
      <c r="AK1100" s="20">
        <f t="shared" si="320"/>
        <v>0</v>
      </c>
      <c r="AL1100" s="171"/>
    </row>
    <row r="1101" spans="1:38" ht="15.75" customHeight="1" x14ac:dyDescent="0.25">
      <c r="A1101" s="3">
        <v>1455</v>
      </c>
      <c r="B1101" s="14">
        <f t="shared" si="327"/>
        <v>1</v>
      </c>
      <c r="C1101" s="9">
        <v>45209</v>
      </c>
      <c r="D1101" s="3" t="s">
        <v>1985</v>
      </c>
      <c r="E1101" s="14" t="str">
        <f t="shared" si="322"/>
        <v>1455Magdalena Trabuco1</v>
      </c>
      <c r="F1101" s="119" t="s">
        <v>1986</v>
      </c>
      <c r="G1101" s="119" t="s">
        <v>1987</v>
      </c>
      <c r="H1101" s="119">
        <v>52940</v>
      </c>
      <c r="I1101" s="10" t="s">
        <v>1988</v>
      </c>
      <c r="J1101" s="14" t="str">
        <f t="shared" si="317"/>
        <v>Desmontar trompa completa. Desagotar sistema de refrigeracion. Cambiar radiador. Montar nuevamente la trompa. Colocar liquido refrigerante nuevo y purgar sistema. Control general para viaje.</v>
      </c>
      <c r="K1101" s="3" t="s">
        <v>1511</v>
      </c>
      <c r="L1101" s="3">
        <v>1</v>
      </c>
      <c r="M1101" s="10" t="s">
        <v>1989</v>
      </c>
      <c r="N1101" s="3" t="s">
        <v>1990</v>
      </c>
      <c r="Q1101" s="7">
        <f>W1101*0.9</f>
        <v>54000</v>
      </c>
      <c r="R1101" s="7" t="s">
        <v>1479</v>
      </c>
      <c r="S1101" s="8">
        <f>(W1101-Q1101)/Q1101</f>
        <v>0.1111111111111111</v>
      </c>
      <c r="T1101" s="11">
        <v>1</v>
      </c>
      <c r="W1101" s="76">
        <v>60000</v>
      </c>
      <c r="X1101" s="16">
        <f t="shared" si="316"/>
        <v>60000</v>
      </c>
      <c r="Y1101" s="3">
        <v>1</v>
      </c>
      <c r="AB1101" s="4">
        <v>50000</v>
      </c>
      <c r="AC1101" s="18">
        <f t="shared" si="319"/>
        <v>50000</v>
      </c>
      <c r="AD1101" s="19">
        <f t="shared" si="323"/>
        <v>50000</v>
      </c>
      <c r="AE1101" s="21">
        <f t="shared" si="328"/>
        <v>54000</v>
      </c>
      <c r="AF1101" s="20">
        <f t="shared" si="324"/>
        <v>64260</v>
      </c>
      <c r="AG1101" s="20">
        <f t="shared" si="325"/>
        <v>70950</v>
      </c>
      <c r="AH1101" s="20">
        <f t="shared" si="326"/>
        <v>50000</v>
      </c>
      <c r="AI1101" s="20"/>
      <c r="AJ1101" s="20"/>
      <c r="AK1101" s="20">
        <f t="shared" si="320"/>
        <v>120950</v>
      </c>
      <c r="AL1101" s="171"/>
    </row>
    <row r="1102" spans="1:38" ht="15.75" customHeight="1" x14ac:dyDescent="0.25">
      <c r="A1102" s="3">
        <v>1455</v>
      </c>
      <c r="B1102" s="14">
        <f t="shared" si="327"/>
        <v>2</v>
      </c>
      <c r="C1102" s="9">
        <f>IF(A1102=A1101,C1101,"")</f>
        <v>45209</v>
      </c>
      <c r="D1102" s="3" t="str">
        <f>IF(A1102=A1101,D1101,"")</f>
        <v>Magdalena Trabuco</v>
      </c>
      <c r="E1102" s="14" t="str">
        <f t="shared" si="322"/>
        <v>1455Magdalena Trabuco2</v>
      </c>
      <c r="J1102" s="14" t="str">
        <f t="shared" si="317"/>
        <v xml:space="preserve">Desmontar trompa completa. Desagotar sistema de refrigeracion. Cambiar radiador. Montar nuevamente la trompa. Colocar liquido refrigerante nuevo y purgar sistema. Control general para viaje. </v>
      </c>
      <c r="L1102" s="3">
        <v>1</v>
      </c>
      <c r="M1102" s="10" t="s">
        <v>1970</v>
      </c>
      <c r="N1102" s="3" t="s">
        <v>771</v>
      </c>
      <c r="Q1102" s="7">
        <v>4800</v>
      </c>
      <c r="S1102" s="8">
        <f t="shared" ref="S1102:S1111" si="329">+(W1102-Q1102)/Q1102</f>
        <v>4.1666666666666664E-2</v>
      </c>
      <c r="T1102" s="11">
        <v>1</v>
      </c>
      <c r="W1102" s="76">
        <v>5000</v>
      </c>
      <c r="X1102" s="16">
        <f t="shared" si="316"/>
        <v>5000</v>
      </c>
      <c r="AC1102" s="18">
        <f t="shared" si="319"/>
        <v>0</v>
      </c>
      <c r="AD1102" s="19">
        <f t="shared" si="323"/>
        <v>50000</v>
      </c>
      <c r="AE1102" s="21">
        <f t="shared" si="328"/>
        <v>4800</v>
      </c>
      <c r="AF1102" s="20">
        <f t="shared" si="324"/>
        <v>0</v>
      </c>
      <c r="AG1102" s="20">
        <f t="shared" si="325"/>
        <v>0</v>
      </c>
      <c r="AH1102" s="20">
        <f t="shared" si="326"/>
        <v>0</v>
      </c>
      <c r="AI1102" s="20"/>
      <c r="AJ1102" s="20"/>
      <c r="AK1102" s="20">
        <f t="shared" si="320"/>
        <v>0</v>
      </c>
      <c r="AL1102" s="171"/>
    </row>
    <row r="1103" spans="1:38" ht="15.75" customHeight="1" x14ac:dyDescent="0.25">
      <c r="A1103" s="3">
        <v>1455</v>
      </c>
      <c r="B1103" s="14">
        <f t="shared" si="327"/>
        <v>3</v>
      </c>
      <c r="C1103" s="9">
        <f>IF(A1103=A1102,C1102,"")</f>
        <v>45209</v>
      </c>
      <c r="D1103" s="3" t="str">
        <f>IF(A1103=A1102,D1102,"")</f>
        <v>Magdalena Trabuco</v>
      </c>
      <c r="E1103" s="14" t="str">
        <f t="shared" si="322"/>
        <v>1455Magdalena Trabuco3</v>
      </c>
      <c r="J1103" s="14" t="str">
        <f t="shared" si="317"/>
        <v xml:space="preserve">Desmontar trompa completa. Desagotar sistema de refrigeracion. Cambiar radiador. Montar nuevamente la trompa. Colocar liquido refrigerante nuevo y purgar sistema. Control general para viaje.  </v>
      </c>
      <c r="L1103" s="3">
        <v>1</v>
      </c>
      <c r="M1103" s="10" t="s">
        <v>1431</v>
      </c>
      <c r="N1103" s="3" t="s">
        <v>771</v>
      </c>
      <c r="Q1103" s="7">
        <v>1200</v>
      </c>
      <c r="S1103" s="8">
        <f t="shared" si="329"/>
        <v>0.25</v>
      </c>
      <c r="T1103" s="11">
        <v>1</v>
      </c>
      <c r="W1103" s="76">
        <v>1500</v>
      </c>
      <c r="X1103" s="16">
        <f t="shared" si="316"/>
        <v>1500</v>
      </c>
      <c r="AC1103" s="18">
        <f t="shared" si="319"/>
        <v>0</v>
      </c>
      <c r="AD1103" s="19">
        <f t="shared" si="323"/>
        <v>50000</v>
      </c>
      <c r="AE1103" s="21">
        <f t="shared" si="328"/>
        <v>1200</v>
      </c>
      <c r="AF1103" s="20">
        <f t="shared" si="324"/>
        <v>0</v>
      </c>
      <c r="AG1103" s="20">
        <f t="shared" si="325"/>
        <v>0</v>
      </c>
      <c r="AH1103" s="20">
        <f t="shared" si="326"/>
        <v>0</v>
      </c>
      <c r="AI1103" s="20"/>
      <c r="AJ1103" s="20"/>
      <c r="AK1103" s="20">
        <f t="shared" si="320"/>
        <v>0</v>
      </c>
      <c r="AL1103" s="171"/>
    </row>
    <row r="1104" spans="1:38" ht="15.75" customHeight="1" x14ac:dyDescent="0.25">
      <c r="A1104" s="3">
        <v>1455</v>
      </c>
      <c r="B1104" s="14">
        <f t="shared" si="327"/>
        <v>4</v>
      </c>
      <c r="C1104" s="9">
        <f>IF(A1104=A1103,C1103,"")</f>
        <v>45209</v>
      </c>
      <c r="D1104" s="3" t="str">
        <f>IF(A1104=A1103,D1103,"")</f>
        <v>Magdalena Trabuco</v>
      </c>
      <c r="E1104" s="14" t="str">
        <f t="shared" si="322"/>
        <v>1455Magdalena Trabuco4</v>
      </c>
      <c r="J1104" s="14" t="str">
        <f t="shared" si="317"/>
        <v xml:space="preserve">Desmontar trompa completa. Desagotar sistema de refrigeracion. Cambiar radiador. Montar nuevamente la trompa. Colocar liquido refrigerante nuevo y purgar sistema. Control general para viaje.   </v>
      </c>
      <c r="L1104" s="3">
        <v>1</v>
      </c>
      <c r="M1104" s="10" t="s">
        <v>123</v>
      </c>
      <c r="N1104" s="3" t="s">
        <v>771</v>
      </c>
      <c r="Q1104" s="7">
        <v>3700</v>
      </c>
      <c r="S1104" s="8">
        <f t="shared" si="329"/>
        <v>1.3513513513513514E-2</v>
      </c>
      <c r="T1104" s="11">
        <v>1</v>
      </c>
      <c r="W1104" s="76">
        <v>3750</v>
      </c>
      <c r="X1104" s="16">
        <f t="shared" si="316"/>
        <v>3750</v>
      </c>
      <c r="AC1104" s="18">
        <f t="shared" si="319"/>
        <v>0</v>
      </c>
      <c r="AD1104" s="19">
        <f t="shared" si="323"/>
        <v>50000</v>
      </c>
      <c r="AE1104" s="21">
        <f t="shared" si="328"/>
        <v>3700</v>
      </c>
      <c r="AF1104" s="20">
        <f t="shared" si="324"/>
        <v>0</v>
      </c>
      <c r="AG1104" s="20">
        <f t="shared" si="325"/>
        <v>0</v>
      </c>
      <c r="AH1104" s="20">
        <f t="shared" si="326"/>
        <v>0</v>
      </c>
      <c r="AI1104" s="20"/>
      <c r="AJ1104" s="20"/>
      <c r="AK1104" s="20">
        <f t="shared" si="320"/>
        <v>0</v>
      </c>
      <c r="AL1104" s="171"/>
    </row>
    <row r="1105" spans="1:38" ht="15.75" customHeight="1" x14ac:dyDescent="0.25">
      <c r="A1105" s="3">
        <v>1455</v>
      </c>
      <c r="B1105" s="14">
        <f t="shared" si="327"/>
        <v>5</v>
      </c>
      <c r="C1105" s="9">
        <f>IF(A1105=A1104,C1104,"")</f>
        <v>45209</v>
      </c>
      <c r="D1105" s="3" t="str">
        <f>IF(A1105=A1104,D1104,"")</f>
        <v>Magdalena Trabuco</v>
      </c>
      <c r="E1105" s="14" t="str">
        <f t="shared" si="322"/>
        <v>1455Magdalena Trabuco5</v>
      </c>
      <c r="J1105" s="14" t="str">
        <f t="shared" si="317"/>
        <v xml:space="preserve">Desmontar trompa completa. Desagotar sistema de refrigeracion. Cambiar radiador. Montar nuevamente la trompa. Colocar liquido refrigerante nuevo y purgar sistema. Control general para viaje.    </v>
      </c>
      <c r="L1105" s="3">
        <v>1</v>
      </c>
      <c r="M1105" s="10" t="s">
        <v>1886</v>
      </c>
      <c r="N1105" s="3" t="s">
        <v>771</v>
      </c>
      <c r="Q1105" s="7">
        <f>W1105*0.8</f>
        <v>560</v>
      </c>
      <c r="S1105" s="8">
        <f t="shared" si="329"/>
        <v>0.25</v>
      </c>
      <c r="T1105" s="11">
        <v>1</v>
      </c>
      <c r="W1105" s="76">
        <v>700</v>
      </c>
      <c r="X1105" s="16">
        <f t="shared" si="316"/>
        <v>700</v>
      </c>
      <c r="AC1105" s="18">
        <f t="shared" si="319"/>
        <v>0</v>
      </c>
      <c r="AD1105" s="19">
        <f t="shared" si="323"/>
        <v>50000</v>
      </c>
      <c r="AE1105" s="21">
        <f t="shared" si="328"/>
        <v>560</v>
      </c>
      <c r="AF1105" s="20">
        <f t="shared" si="324"/>
        <v>0</v>
      </c>
      <c r="AG1105" s="20">
        <f t="shared" si="325"/>
        <v>0</v>
      </c>
      <c r="AH1105" s="20">
        <f t="shared" si="326"/>
        <v>0</v>
      </c>
      <c r="AI1105" s="20"/>
      <c r="AJ1105" s="20"/>
      <c r="AK1105" s="20">
        <f t="shared" si="320"/>
        <v>0</v>
      </c>
      <c r="AL1105" s="171"/>
    </row>
    <row r="1106" spans="1:38" ht="15.75" customHeight="1" x14ac:dyDescent="0.25">
      <c r="A1106" s="3">
        <v>1456</v>
      </c>
      <c r="B1106" s="14">
        <f t="shared" si="327"/>
        <v>1</v>
      </c>
      <c r="C1106" s="9">
        <v>45210</v>
      </c>
      <c r="D1106" s="3" t="s">
        <v>1993</v>
      </c>
      <c r="E1106" s="14" t="str">
        <f t="shared" si="322"/>
        <v>1456Sogno Agostina1</v>
      </c>
      <c r="F1106" s="119" t="s">
        <v>1994</v>
      </c>
      <c r="G1106" s="119" t="s">
        <v>1995</v>
      </c>
      <c r="H1106" s="119">
        <v>106471</v>
      </c>
      <c r="I1106" s="10" t="s">
        <v>1996</v>
      </c>
      <c r="J1106" s="14" t="str">
        <f t="shared" si="317"/>
        <v>Service completo. Cambio de aceite y filtros. Cambio juego de cables de bujias.</v>
      </c>
      <c r="K1106" s="3" t="s">
        <v>1507</v>
      </c>
      <c r="L1106" s="3">
        <v>1</v>
      </c>
      <c r="M1106" s="10" t="s">
        <v>1997</v>
      </c>
      <c r="N1106" s="3" t="s">
        <v>771</v>
      </c>
      <c r="Q1106" s="7">
        <v>1184.6099999999999</v>
      </c>
      <c r="R1106" s="7" t="s">
        <v>1478</v>
      </c>
      <c r="S1106" s="8">
        <f t="shared" si="329"/>
        <v>1.3636471074868524</v>
      </c>
      <c r="T1106" s="11">
        <v>1</v>
      </c>
      <c r="W1106" s="76">
        <v>2800</v>
      </c>
      <c r="X1106" s="16">
        <f t="shared" si="316"/>
        <v>2800</v>
      </c>
      <c r="Y1106" s="3">
        <v>1</v>
      </c>
      <c r="AB1106" s="4">
        <v>40000</v>
      </c>
      <c r="AC1106" s="18">
        <f t="shared" si="319"/>
        <v>40000</v>
      </c>
      <c r="AD1106" s="19">
        <f t="shared" si="323"/>
        <v>40000</v>
      </c>
      <c r="AE1106" s="21">
        <f t="shared" si="328"/>
        <v>1184.6099999999999</v>
      </c>
      <c r="AF1106" s="20">
        <f t="shared" si="324"/>
        <v>23484.61</v>
      </c>
      <c r="AG1106" s="20">
        <f t="shared" si="325"/>
        <v>49100</v>
      </c>
      <c r="AH1106" s="20">
        <f t="shared" si="326"/>
        <v>40000</v>
      </c>
      <c r="AI1106" s="20"/>
      <c r="AJ1106" s="20"/>
      <c r="AK1106" s="20">
        <f t="shared" si="320"/>
        <v>89100</v>
      </c>
      <c r="AL1106" s="171"/>
    </row>
    <row r="1107" spans="1:38" ht="15.75" customHeight="1" x14ac:dyDescent="0.25">
      <c r="A1107" s="3">
        <v>1456</v>
      </c>
      <c r="B1107" s="14">
        <f t="shared" si="327"/>
        <v>2</v>
      </c>
      <c r="C1107" s="9">
        <f>IF(A1107=A1106,C1106,"")</f>
        <v>45210</v>
      </c>
      <c r="D1107" s="3" t="str">
        <f>IF(A1107=A1106,D1106,"")</f>
        <v>Sogno Agostina</v>
      </c>
      <c r="E1107" s="14" t="str">
        <f t="shared" si="322"/>
        <v>1456Sogno Agostina2</v>
      </c>
      <c r="J1107" s="14" t="str">
        <f t="shared" si="317"/>
        <v xml:space="preserve">Service completo. Cambio de aceite y filtros. Cambio juego de cables de bujias. </v>
      </c>
      <c r="L1107" s="3">
        <v>1</v>
      </c>
      <c r="M1107" s="10" t="s">
        <v>127</v>
      </c>
      <c r="N1107" s="3" t="s">
        <v>771</v>
      </c>
      <c r="Q1107" s="7">
        <v>6700</v>
      </c>
      <c r="S1107" s="8">
        <f t="shared" si="329"/>
        <v>0</v>
      </c>
      <c r="T1107" s="11">
        <v>4</v>
      </c>
      <c r="W1107" s="76">
        <v>6700</v>
      </c>
      <c r="X1107" s="16">
        <f t="shared" si="316"/>
        <v>26800</v>
      </c>
      <c r="AC1107" s="18">
        <f t="shared" si="319"/>
        <v>0</v>
      </c>
      <c r="AD1107" s="19">
        <f t="shared" si="323"/>
        <v>40000</v>
      </c>
      <c r="AE1107" s="21">
        <f t="shared" si="328"/>
        <v>26800</v>
      </c>
      <c r="AF1107" s="20">
        <f t="shared" si="324"/>
        <v>0</v>
      </c>
      <c r="AG1107" s="20">
        <f t="shared" si="325"/>
        <v>0</v>
      </c>
      <c r="AH1107" s="20">
        <f t="shared" si="326"/>
        <v>0</v>
      </c>
      <c r="AI1107" s="20"/>
      <c r="AJ1107" s="20"/>
      <c r="AK1107" s="20">
        <f t="shared" si="320"/>
        <v>0</v>
      </c>
      <c r="AL1107" s="171"/>
    </row>
    <row r="1108" spans="1:38" ht="15.75" customHeight="1" x14ac:dyDescent="0.25">
      <c r="A1108" s="3">
        <v>1456</v>
      </c>
      <c r="B1108" s="14">
        <f t="shared" si="327"/>
        <v>3</v>
      </c>
      <c r="C1108" s="9">
        <f>IF(A1108=A1107,C1107,"")</f>
        <v>45210</v>
      </c>
      <c r="D1108" s="3" t="str">
        <f>IF(A1108=A1107,D1107,"")</f>
        <v>Sogno Agostina</v>
      </c>
      <c r="E1108" s="14" t="str">
        <f t="shared" si="322"/>
        <v>1456Sogno Agostina3</v>
      </c>
      <c r="J1108" s="14" t="str">
        <f t="shared" si="317"/>
        <v xml:space="preserve">Service completo. Cambio de aceite y filtros. Cambio juego de cables de bujias.  </v>
      </c>
      <c r="L1108" s="3">
        <v>1</v>
      </c>
      <c r="M1108" s="10" t="s">
        <v>1998</v>
      </c>
      <c r="N1108" s="3" t="s">
        <v>734</v>
      </c>
      <c r="Q1108" s="7">
        <f>+W1108*0.8</f>
        <v>15600</v>
      </c>
      <c r="S1108" s="8">
        <f t="shared" si="329"/>
        <v>0.25</v>
      </c>
      <c r="T1108" s="11">
        <v>1</v>
      </c>
      <c r="W1108" s="76">
        <v>19500</v>
      </c>
      <c r="X1108" s="16">
        <f t="shared" si="316"/>
        <v>19500</v>
      </c>
      <c r="AC1108" s="18">
        <f t="shared" si="319"/>
        <v>0</v>
      </c>
      <c r="AD1108" s="19">
        <f t="shared" si="323"/>
        <v>40000</v>
      </c>
      <c r="AE1108" s="21">
        <f t="shared" si="328"/>
        <v>15600</v>
      </c>
      <c r="AF1108" s="20">
        <f t="shared" si="324"/>
        <v>0</v>
      </c>
      <c r="AG1108" s="20">
        <f t="shared" si="325"/>
        <v>0</v>
      </c>
      <c r="AH1108" s="20">
        <f t="shared" si="326"/>
        <v>0</v>
      </c>
      <c r="AI1108" s="20"/>
      <c r="AJ1108" s="20"/>
      <c r="AK1108" s="20">
        <f t="shared" si="320"/>
        <v>0</v>
      </c>
      <c r="AL1108" s="171"/>
    </row>
    <row r="1109" spans="1:38" ht="15.75" customHeight="1" x14ac:dyDescent="0.25">
      <c r="A1109" s="3">
        <v>1457</v>
      </c>
      <c r="B1109" s="14">
        <f t="shared" si="327"/>
        <v>1</v>
      </c>
      <c r="C1109" s="9">
        <v>45210</v>
      </c>
      <c r="D1109" s="3" t="s">
        <v>447</v>
      </c>
      <c r="E1109" s="14" t="str">
        <f t="shared" si="322"/>
        <v>1457Lopez Ines1</v>
      </c>
      <c r="F1109" s="119" t="s">
        <v>1999</v>
      </c>
      <c r="G1109" s="119" t="s">
        <v>120</v>
      </c>
      <c r="H1109" s="119">
        <v>50821</v>
      </c>
      <c r="I1109" s="10" t="s">
        <v>2000</v>
      </c>
      <c r="J1109" s="14" t="str">
        <f t="shared" si="317"/>
        <v>Service filtro de aceite y combustible. Revision, limpieza y ajuste de luz en bujias. Control general del vehiculo.</v>
      </c>
      <c r="K1109" s="3" t="s">
        <v>1511</v>
      </c>
      <c r="L1109" s="3">
        <v>1</v>
      </c>
      <c r="M1109" s="10" t="s">
        <v>2001</v>
      </c>
      <c r="N1109" s="3" t="s">
        <v>771</v>
      </c>
      <c r="Q1109" s="7">
        <v>2422.83</v>
      </c>
      <c r="R1109" s="7" t="s">
        <v>1916</v>
      </c>
      <c r="S1109" s="8">
        <f t="shared" si="329"/>
        <v>1.2700726010491863</v>
      </c>
      <c r="T1109" s="11">
        <v>1</v>
      </c>
      <c r="W1109" s="76">
        <v>5500</v>
      </c>
      <c r="X1109" s="16">
        <f t="shared" si="316"/>
        <v>5500</v>
      </c>
      <c r="Y1109" s="3">
        <v>1</v>
      </c>
      <c r="AB1109" s="4">
        <v>39600</v>
      </c>
      <c r="AC1109" s="18">
        <f t="shared" si="319"/>
        <v>39600</v>
      </c>
      <c r="AD1109" s="19">
        <f t="shared" si="323"/>
        <v>39600</v>
      </c>
      <c r="AE1109" s="21">
        <f t="shared" si="328"/>
        <v>2422.83</v>
      </c>
      <c r="AF1109" s="20">
        <f t="shared" si="324"/>
        <v>7772.32</v>
      </c>
      <c r="AG1109" s="20">
        <f t="shared" si="325"/>
        <v>22250</v>
      </c>
      <c r="AH1109" s="20">
        <f t="shared" si="326"/>
        <v>39600</v>
      </c>
      <c r="AI1109" s="20"/>
      <c r="AJ1109" s="20"/>
      <c r="AK1109" s="20">
        <f t="shared" si="320"/>
        <v>61850</v>
      </c>
      <c r="AL1109" s="171"/>
    </row>
    <row r="1110" spans="1:38" ht="15.75" customHeight="1" x14ac:dyDescent="0.25">
      <c r="A1110" s="3">
        <v>1457</v>
      </c>
      <c r="B1110" s="14">
        <f t="shared" si="327"/>
        <v>2</v>
      </c>
      <c r="C1110" s="9">
        <f>IF(A1110=A1109,C1109,"")</f>
        <v>45210</v>
      </c>
      <c r="D1110" s="3" t="str">
        <f>IF(A1110=A1109,D1109,"")</f>
        <v>Lopez Ines</v>
      </c>
      <c r="E1110" s="14" t="str">
        <f t="shared" si="322"/>
        <v>1457Lopez Ines2</v>
      </c>
      <c r="J1110" s="14" t="str">
        <f t="shared" si="317"/>
        <v xml:space="preserve">Service filtro de aceite y combustible. Revision, limpieza y ajuste de luz en bujias. Control general del vehiculo. </v>
      </c>
      <c r="L1110" s="3">
        <v>1</v>
      </c>
      <c r="M1110" s="10" t="s">
        <v>1931</v>
      </c>
      <c r="N1110" s="3" t="s">
        <v>771</v>
      </c>
      <c r="Q1110" s="7">
        <v>1649.49</v>
      </c>
      <c r="S1110" s="8">
        <f t="shared" si="329"/>
        <v>1.3037423688534033</v>
      </c>
      <c r="T1110" s="11">
        <v>1</v>
      </c>
      <c r="W1110" s="76">
        <v>3800</v>
      </c>
      <c r="X1110" s="16">
        <f t="shared" si="316"/>
        <v>3800</v>
      </c>
      <c r="AC1110" s="18">
        <f t="shared" si="319"/>
        <v>0</v>
      </c>
      <c r="AD1110" s="19">
        <f t="shared" si="323"/>
        <v>39600</v>
      </c>
      <c r="AE1110" s="21">
        <f t="shared" si="328"/>
        <v>1649.49</v>
      </c>
      <c r="AF1110" s="20">
        <f t="shared" si="324"/>
        <v>0</v>
      </c>
      <c r="AG1110" s="20">
        <f t="shared" si="325"/>
        <v>0</v>
      </c>
      <c r="AH1110" s="20">
        <f t="shared" si="326"/>
        <v>0</v>
      </c>
      <c r="AI1110" s="20"/>
      <c r="AJ1110" s="20"/>
      <c r="AK1110" s="20">
        <f t="shared" si="320"/>
        <v>0</v>
      </c>
      <c r="AL1110" s="171"/>
    </row>
    <row r="1111" spans="1:38" ht="15.75" customHeight="1" x14ac:dyDescent="0.25">
      <c r="A1111" s="3">
        <v>1457</v>
      </c>
      <c r="B1111" s="14">
        <f t="shared" si="327"/>
        <v>3</v>
      </c>
      <c r="C1111" s="9">
        <f>IF(A1111=A1110,C1110,"")</f>
        <v>45210</v>
      </c>
      <c r="D1111" s="3" t="str">
        <f>IF(A1111=A1110,D1110,"")</f>
        <v>Lopez Ines</v>
      </c>
      <c r="E1111" s="14" t="str">
        <f t="shared" si="322"/>
        <v>1457Lopez Ines3</v>
      </c>
      <c r="J1111" s="14" t="str">
        <f t="shared" si="317"/>
        <v xml:space="preserve">Service filtro de aceite y combustible. Revision, limpieza y ajuste de luz en bujias. Control general del vehiculo.  </v>
      </c>
      <c r="L1111" s="3">
        <v>1</v>
      </c>
      <c r="M1111" s="10" t="s">
        <v>123</v>
      </c>
      <c r="N1111" s="3" t="s">
        <v>771</v>
      </c>
      <c r="Q1111" s="7">
        <v>3700</v>
      </c>
      <c r="S1111" s="8">
        <f t="shared" si="329"/>
        <v>0</v>
      </c>
      <c r="T1111" s="11">
        <v>3.5</v>
      </c>
      <c r="W1111" s="76">
        <v>3700</v>
      </c>
      <c r="X1111" s="16">
        <f t="shared" si="316"/>
        <v>12950</v>
      </c>
      <c r="AC1111" s="18">
        <f t="shared" si="319"/>
        <v>0</v>
      </c>
      <c r="AD1111" s="19">
        <f t="shared" si="323"/>
        <v>39600</v>
      </c>
      <c r="AE1111" s="21">
        <f t="shared" si="328"/>
        <v>12950</v>
      </c>
      <c r="AF1111" s="20">
        <f t="shared" si="324"/>
        <v>0</v>
      </c>
      <c r="AG1111" s="20">
        <f t="shared" si="325"/>
        <v>0</v>
      </c>
      <c r="AH1111" s="20">
        <f t="shared" si="326"/>
        <v>0</v>
      </c>
      <c r="AI1111" s="20"/>
      <c r="AJ1111" s="20"/>
      <c r="AK1111" s="20">
        <f t="shared" si="320"/>
        <v>0</v>
      </c>
      <c r="AL1111" s="171"/>
    </row>
    <row r="1112" spans="1:38" ht="15.75" customHeight="1" x14ac:dyDescent="0.25">
      <c r="A1112" s="3">
        <v>1458</v>
      </c>
      <c r="B1112" s="14">
        <f t="shared" si="327"/>
        <v>1</v>
      </c>
      <c r="C1112" s="9">
        <v>45210</v>
      </c>
      <c r="D1112" s="3" t="s">
        <v>2002</v>
      </c>
      <c r="E1112" s="14" t="str">
        <f t="shared" si="322"/>
        <v>1458Hugo Nicolino1</v>
      </c>
      <c r="F1112" s="119" t="s">
        <v>2003</v>
      </c>
      <c r="G1112" s="119" t="s">
        <v>2004</v>
      </c>
      <c r="H1112" s="119">
        <v>205027</v>
      </c>
      <c r="I1112" s="10" t="s">
        <v>2005</v>
      </c>
      <c r="J1112" s="14" t="str">
        <f t="shared" si="317"/>
        <v>Cambio de aceite motor y filtro de aceite. Ajustar abrazadera de toma de aire. Resetear kilometraje para proximo servicio.</v>
      </c>
      <c r="K1112" s="3" t="s">
        <v>1539</v>
      </c>
      <c r="L1112" s="3">
        <v>1</v>
      </c>
      <c r="R1112" s="7" t="s">
        <v>1479</v>
      </c>
      <c r="S1112" s="8"/>
      <c r="W1112" s="76"/>
      <c r="X1112" s="16">
        <f t="shared" si="316"/>
        <v>0</v>
      </c>
      <c r="Y1112" s="3">
        <v>1</v>
      </c>
      <c r="AB1112" s="4">
        <v>30000</v>
      </c>
      <c r="AC1112" s="18">
        <f t="shared" si="319"/>
        <v>30000</v>
      </c>
      <c r="AD1112" s="19">
        <f t="shared" si="323"/>
        <v>30000</v>
      </c>
      <c r="AE1112" s="21">
        <f t="shared" si="328"/>
        <v>0</v>
      </c>
      <c r="AF1112" s="20">
        <f t="shared" si="324"/>
        <v>0</v>
      </c>
      <c r="AG1112" s="20">
        <f t="shared" si="325"/>
        <v>0</v>
      </c>
      <c r="AH1112" s="20">
        <f t="shared" si="326"/>
        <v>30000</v>
      </c>
      <c r="AI1112" s="20"/>
      <c r="AJ1112" s="20"/>
      <c r="AK1112" s="20">
        <f t="shared" si="320"/>
        <v>30000</v>
      </c>
      <c r="AL1112" s="171"/>
    </row>
    <row r="1113" spans="1:38" ht="15.75" customHeight="1" x14ac:dyDescent="0.25">
      <c r="A1113" s="3">
        <v>1458</v>
      </c>
      <c r="B1113" s="14">
        <f t="shared" si="327"/>
        <v>2</v>
      </c>
      <c r="C1113" s="9">
        <f>IF(A1113=A1112,C1112,"")</f>
        <v>45210</v>
      </c>
      <c r="D1113" s="3" t="str">
        <f>IF(A1113=A1112,D1112,"")</f>
        <v>Hugo Nicolino</v>
      </c>
      <c r="E1113" s="14" t="str">
        <f t="shared" si="322"/>
        <v>1458Hugo Nicolino2</v>
      </c>
      <c r="J1113" s="14" t="str">
        <f t="shared" si="317"/>
        <v xml:space="preserve">Cambio de aceite motor y filtro de aceite. Ajustar abrazadera de toma de aire. Resetear kilometraje para proximo servicio. </v>
      </c>
      <c r="L1113" s="3">
        <v>1</v>
      </c>
      <c r="S1113" s="8"/>
      <c r="W1113" s="76"/>
      <c r="X1113" s="16">
        <f t="shared" si="316"/>
        <v>0</v>
      </c>
      <c r="AC1113" s="18">
        <f t="shared" si="319"/>
        <v>0</v>
      </c>
      <c r="AD1113" s="19">
        <f t="shared" si="323"/>
        <v>30000</v>
      </c>
      <c r="AE1113" s="21">
        <f t="shared" si="328"/>
        <v>0</v>
      </c>
      <c r="AF1113" s="20">
        <f t="shared" si="324"/>
        <v>0</v>
      </c>
      <c r="AG1113" s="20">
        <f t="shared" si="325"/>
        <v>0</v>
      </c>
      <c r="AH1113" s="20">
        <f t="shared" si="326"/>
        <v>0</v>
      </c>
      <c r="AI1113" s="20"/>
      <c r="AJ1113" s="20"/>
      <c r="AK1113" s="20">
        <f t="shared" si="320"/>
        <v>0</v>
      </c>
      <c r="AL1113" s="171"/>
    </row>
    <row r="1114" spans="1:38" ht="15.75" customHeight="1" x14ac:dyDescent="0.25">
      <c r="A1114" s="3">
        <v>1459</v>
      </c>
      <c r="B1114" s="14">
        <f t="shared" si="327"/>
        <v>1</v>
      </c>
      <c r="C1114" s="9">
        <v>45211</v>
      </c>
      <c r="D1114" s="3" t="s">
        <v>2008</v>
      </c>
      <c r="E1114" s="14" t="str">
        <f t="shared" si="322"/>
        <v>1459Mariano Dutto1</v>
      </c>
      <c r="F1114" s="119" t="s">
        <v>2009</v>
      </c>
      <c r="G1114" s="119" t="s">
        <v>1012</v>
      </c>
      <c r="H1114" s="119">
        <v>165576</v>
      </c>
      <c r="I1114" s="10" t="s">
        <v>2010</v>
      </c>
      <c r="J1114" s="14" t="str">
        <f t="shared" si="317"/>
        <v>Sacar caja de velocidad, placa, disco y crapodina. Cambiar kit de embrague completo, limpioeza de caja de velocidad. Cambiar guia de crapodina y retenes salidos de semiejes. Completar nivel de aceite de caja.</v>
      </c>
      <c r="K1114" s="3" t="s">
        <v>1512</v>
      </c>
      <c r="L1114" s="3">
        <v>1</v>
      </c>
      <c r="M1114" s="10" t="s">
        <v>2011</v>
      </c>
      <c r="N1114" s="3" t="s">
        <v>1396</v>
      </c>
      <c r="Q1114" s="7">
        <f>+W1114*0.84</f>
        <v>75600</v>
      </c>
      <c r="R1114" s="7" t="s">
        <v>1479</v>
      </c>
      <c r="S1114" s="8">
        <f>+(W1114-Q1114)/Q1114</f>
        <v>0.19047619047619047</v>
      </c>
      <c r="T1114" s="11">
        <v>1</v>
      </c>
      <c r="W1114" s="76">
        <v>90000</v>
      </c>
      <c r="X1114" s="16">
        <f t="shared" si="316"/>
        <v>90000</v>
      </c>
      <c r="Y1114" s="3">
        <v>1</v>
      </c>
      <c r="AB1114" s="4">
        <v>80000</v>
      </c>
      <c r="AC1114" s="18">
        <f t="shared" si="319"/>
        <v>80000</v>
      </c>
      <c r="AD1114" s="19">
        <f t="shared" si="323"/>
        <v>80000</v>
      </c>
      <c r="AE1114" s="21">
        <f t="shared" si="328"/>
        <v>75600</v>
      </c>
      <c r="AF1114" s="20">
        <f t="shared" si="324"/>
        <v>98585.94</v>
      </c>
      <c r="AG1114" s="20">
        <f t="shared" si="325"/>
        <v>120809</v>
      </c>
      <c r="AH1114" s="20">
        <f t="shared" si="326"/>
        <v>80000</v>
      </c>
      <c r="AI1114" s="20"/>
      <c r="AJ1114" s="20"/>
      <c r="AK1114" s="20">
        <f t="shared" si="320"/>
        <v>200809</v>
      </c>
      <c r="AL1114" s="171"/>
    </row>
    <row r="1115" spans="1:38" ht="15.75" customHeight="1" x14ac:dyDescent="0.25">
      <c r="A1115" s="3">
        <v>1459</v>
      </c>
      <c r="B1115" s="14">
        <f t="shared" si="327"/>
        <v>2</v>
      </c>
      <c r="C1115" s="9">
        <f>IF(A1115=A1114,C1114,"")</f>
        <v>45211</v>
      </c>
      <c r="D1115" s="3" t="str">
        <f>IF(A1115=A1114,D1114,"")</f>
        <v>Mariano Dutto</v>
      </c>
      <c r="E1115" s="14" t="str">
        <f t="shared" si="322"/>
        <v>1459Mariano Dutto2</v>
      </c>
      <c r="J1115" s="14" t="str">
        <f t="shared" si="317"/>
        <v xml:space="preserve">Sacar caja de velocidad, placa, disco y crapodina. Cambiar kit de embrague completo, limpioeza de caja de velocidad. Cambiar guia de crapodina y retenes salidos de semiejes. Completar nivel de aceite de caja. </v>
      </c>
      <c r="L1115" s="3">
        <v>1</v>
      </c>
      <c r="M1115" s="10" t="s">
        <v>2012</v>
      </c>
      <c r="N1115" s="3" t="s">
        <v>1566</v>
      </c>
      <c r="Q1115" s="7">
        <f>+W1115*0.79</f>
        <v>17034.77</v>
      </c>
      <c r="S1115" s="8">
        <f>+(W1115-Q1115)/Q1115</f>
        <v>0.26582278481012656</v>
      </c>
      <c r="T1115" s="11">
        <v>1</v>
      </c>
      <c r="W1115" s="76">
        <v>21563</v>
      </c>
      <c r="X1115" s="16">
        <f t="shared" si="316"/>
        <v>21563</v>
      </c>
      <c r="AC1115" s="18">
        <f t="shared" si="319"/>
        <v>0</v>
      </c>
      <c r="AD1115" s="19">
        <f t="shared" si="323"/>
        <v>80000</v>
      </c>
      <c r="AE1115" s="21">
        <f t="shared" si="328"/>
        <v>17034.77</v>
      </c>
      <c r="AF1115" s="20">
        <f t="shared" si="324"/>
        <v>0</v>
      </c>
      <c r="AG1115" s="20">
        <f t="shared" si="325"/>
        <v>0</v>
      </c>
      <c r="AH1115" s="20">
        <f t="shared" si="326"/>
        <v>0</v>
      </c>
      <c r="AI1115" s="20"/>
      <c r="AJ1115" s="20"/>
      <c r="AK1115" s="20">
        <f t="shared" si="320"/>
        <v>0</v>
      </c>
      <c r="AL1115" s="171"/>
    </row>
    <row r="1116" spans="1:38" ht="15.75" customHeight="1" x14ac:dyDescent="0.25">
      <c r="A1116" s="3">
        <v>1459</v>
      </c>
      <c r="B1116" s="14">
        <f t="shared" si="327"/>
        <v>3</v>
      </c>
      <c r="C1116" s="9">
        <f>IF(A1116=A1115,C1115,"")</f>
        <v>45211</v>
      </c>
      <c r="D1116" s="3" t="str">
        <f>IF(A1116=A1115,D1115,"")</f>
        <v>Mariano Dutto</v>
      </c>
      <c r="E1116" s="14" t="str">
        <f t="shared" si="322"/>
        <v>1459Mariano Dutto3</v>
      </c>
      <c r="J1116" s="14" t="str">
        <f t="shared" si="317"/>
        <v xml:space="preserve">Sacar caja de velocidad, placa, disco y crapodina. Cambiar kit de embrague completo, limpioeza de caja de velocidad. Cambiar guia de crapodina y retenes salidos de semiejes. Completar nivel de aceite de caja.  </v>
      </c>
      <c r="L1116" s="3">
        <v>1</v>
      </c>
      <c r="M1116" s="10" t="s">
        <v>2013</v>
      </c>
      <c r="N1116" s="3" t="s">
        <v>1566</v>
      </c>
      <c r="Q1116" s="7">
        <f>+W1116*0.79</f>
        <v>2151.17</v>
      </c>
      <c r="S1116" s="8">
        <f>+(W1116-Q1116)/Q1116</f>
        <v>0.26582278481012656</v>
      </c>
      <c r="T1116" s="11">
        <v>2</v>
      </c>
      <c r="W1116" s="76">
        <v>2723</v>
      </c>
      <c r="X1116" s="16">
        <f t="shared" ref="X1116:X1179" si="330">W1116*T1116</f>
        <v>5446</v>
      </c>
      <c r="AC1116" s="18">
        <f t="shared" si="319"/>
        <v>0</v>
      </c>
      <c r="AD1116" s="19">
        <f t="shared" si="323"/>
        <v>80000</v>
      </c>
      <c r="AE1116" s="21">
        <f t="shared" si="328"/>
        <v>4302.34</v>
      </c>
      <c r="AF1116" s="20">
        <f t="shared" si="324"/>
        <v>0</v>
      </c>
      <c r="AG1116" s="20">
        <f t="shared" si="325"/>
        <v>0</v>
      </c>
      <c r="AH1116" s="20">
        <f t="shared" si="326"/>
        <v>0</v>
      </c>
      <c r="AI1116" s="20"/>
      <c r="AJ1116" s="20"/>
      <c r="AK1116" s="20">
        <f t="shared" si="320"/>
        <v>0</v>
      </c>
      <c r="AL1116" s="171"/>
    </row>
    <row r="1117" spans="1:38" ht="15.75" customHeight="1" x14ac:dyDescent="0.25">
      <c r="A1117" s="3">
        <v>1459</v>
      </c>
      <c r="B1117" s="14">
        <f t="shared" si="327"/>
        <v>4</v>
      </c>
      <c r="C1117" s="9">
        <f>IF(A1117=A1116,C1116,"")</f>
        <v>45211</v>
      </c>
      <c r="D1117" s="3" t="str">
        <f>IF(A1117=A1116,D1116,"")</f>
        <v>Mariano Dutto</v>
      </c>
      <c r="E1117" s="14" t="str">
        <f t="shared" si="322"/>
        <v>1459Mariano Dutto4</v>
      </c>
      <c r="J1117" s="14" t="str">
        <f t="shared" si="317"/>
        <v xml:space="preserve">Sacar caja de velocidad, placa, disco y crapodina. Cambiar kit de embrague completo, limpioeza de caja de velocidad. Cambiar guia de crapodina y retenes salidos de semiejes. Completar nivel de aceite de caja.   </v>
      </c>
      <c r="L1117" s="3">
        <v>1</v>
      </c>
      <c r="M1117" s="10" t="s">
        <v>2014</v>
      </c>
      <c r="N1117" s="3" t="s">
        <v>84</v>
      </c>
      <c r="Q1117" s="7">
        <v>3800</v>
      </c>
      <c r="S1117" s="8">
        <f>+(W1117-Q1117)/Q1117</f>
        <v>0</v>
      </c>
      <c r="T1117" s="11">
        <v>1</v>
      </c>
      <c r="W1117" s="76">
        <v>3800</v>
      </c>
      <c r="X1117" s="16">
        <f t="shared" si="330"/>
        <v>3800</v>
      </c>
      <c r="AC1117" s="18">
        <f t="shared" si="319"/>
        <v>0</v>
      </c>
      <c r="AD1117" s="19">
        <f t="shared" si="323"/>
        <v>80000</v>
      </c>
      <c r="AE1117" s="21">
        <f t="shared" si="328"/>
        <v>3800</v>
      </c>
      <c r="AF1117" s="20">
        <f t="shared" si="324"/>
        <v>0</v>
      </c>
      <c r="AG1117" s="20">
        <f t="shared" si="325"/>
        <v>0</v>
      </c>
      <c r="AH1117" s="20">
        <f t="shared" si="326"/>
        <v>0</v>
      </c>
      <c r="AI1117" s="20"/>
      <c r="AJ1117" s="20"/>
      <c r="AK1117" s="20">
        <f t="shared" si="320"/>
        <v>0</v>
      </c>
      <c r="AL1117" s="171"/>
    </row>
    <row r="1118" spans="1:38" ht="15.75" customHeight="1" x14ac:dyDescent="0.25">
      <c r="A1118" s="3">
        <v>1460</v>
      </c>
      <c r="B1118" s="14">
        <f t="shared" si="327"/>
        <v>1</v>
      </c>
      <c r="C1118" s="9">
        <v>45211</v>
      </c>
      <c r="D1118" s="3" t="s">
        <v>522</v>
      </c>
      <c r="E1118" s="14" t="str">
        <f t="shared" si="322"/>
        <v>1460Oyola Alberto1</v>
      </c>
      <c r="F1118" s="119" t="s">
        <v>2015</v>
      </c>
      <c r="G1118" s="119" t="s">
        <v>2016</v>
      </c>
      <c r="H1118" s="119">
        <v>167909</v>
      </c>
      <c r="I1118" s="10" t="s">
        <v>2120</v>
      </c>
      <c r="J1118" s="14" t="str">
        <f t="shared" si="317"/>
        <v>Escaneo del vehiculo, prueba de bobinas y control de bujias. Sacar inyectores, enviar a Rio IV, prueba de los mismos.  Reemplazo de caudal, resistencia e inyector n°3. Armado total. Cambiar aforador (flotante de combustible).</v>
      </c>
      <c r="K1118" s="3" t="s">
        <v>1539</v>
      </c>
      <c r="L1118" s="3">
        <v>1</v>
      </c>
      <c r="M1118" s="10" t="s">
        <v>2017</v>
      </c>
      <c r="N1118" s="3" t="s">
        <v>2019</v>
      </c>
      <c r="Q1118" s="7">
        <f>W1118</f>
        <v>2500</v>
      </c>
      <c r="R1118" s="7" t="s">
        <v>1479</v>
      </c>
      <c r="S1118" s="8">
        <v>0</v>
      </c>
      <c r="T1118" s="11">
        <v>1</v>
      </c>
      <c r="W1118" s="76">
        <v>2500</v>
      </c>
      <c r="X1118" s="16">
        <f t="shared" si="330"/>
        <v>2500</v>
      </c>
      <c r="Y1118" s="3">
        <v>1</v>
      </c>
      <c r="AB1118" s="4">
        <v>55000</v>
      </c>
      <c r="AC1118" s="18">
        <f t="shared" si="319"/>
        <v>55000</v>
      </c>
      <c r="AD1118" s="19">
        <f t="shared" si="323"/>
        <v>55000</v>
      </c>
      <c r="AE1118" s="21">
        <f t="shared" si="328"/>
        <v>2500</v>
      </c>
      <c r="AF1118" s="20">
        <f t="shared" si="324"/>
        <v>71000</v>
      </c>
      <c r="AG1118" s="20">
        <f t="shared" si="325"/>
        <v>72500</v>
      </c>
      <c r="AH1118" s="20">
        <f t="shared" si="326"/>
        <v>55000</v>
      </c>
      <c r="AI1118" s="20"/>
      <c r="AJ1118" s="20"/>
      <c r="AK1118" s="20">
        <f t="shared" si="320"/>
        <v>127500</v>
      </c>
      <c r="AL1118" s="171"/>
    </row>
    <row r="1119" spans="1:38" ht="15.75" customHeight="1" x14ac:dyDescent="0.25">
      <c r="A1119" s="3">
        <v>1460</v>
      </c>
      <c r="B1119" s="14">
        <f t="shared" si="327"/>
        <v>2</v>
      </c>
      <c r="C1119" s="9">
        <f>IF(A1119=A1118,C1118,"")</f>
        <v>45211</v>
      </c>
      <c r="D1119" s="3" t="str">
        <f>IF(A1119=A1118,D1118,"")</f>
        <v>Oyola Alberto</v>
      </c>
      <c r="E1119" s="14" t="str">
        <f t="shared" si="322"/>
        <v>1460Oyola Alberto2</v>
      </c>
      <c r="J1119" s="14" t="str">
        <f t="shared" si="317"/>
        <v xml:space="preserve">Escaneo del vehiculo, prueba de bobinas y control de bujias. Sacar inyectores, enviar a Rio IV, prueba de los mismos.  Reemplazo de caudal, resistencia e inyector n°3. Armado total. Cambiar aforador (flotante de combustible). </v>
      </c>
      <c r="L1119" s="3">
        <v>1</v>
      </c>
      <c r="M1119" s="10" t="s">
        <v>2018</v>
      </c>
      <c r="N1119" s="3" t="s">
        <v>2020</v>
      </c>
      <c r="Q1119" s="7">
        <f>W1119</f>
        <v>55000</v>
      </c>
      <c r="S1119" s="8">
        <v>0</v>
      </c>
      <c r="T1119" s="11">
        <v>1</v>
      </c>
      <c r="W1119" s="76">
        <v>55000</v>
      </c>
      <c r="X1119" s="16">
        <f t="shared" si="330"/>
        <v>55000</v>
      </c>
      <c r="AC1119" s="18">
        <f t="shared" si="319"/>
        <v>0</v>
      </c>
      <c r="AD1119" s="19">
        <f t="shared" si="323"/>
        <v>55000</v>
      </c>
      <c r="AE1119" s="21">
        <f t="shared" si="328"/>
        <v>55000</v>
      </c>
      <c r="AF1119" s="20">
        <f t="shared" si="324"/>
        <v>0</v>
      </c>
      <c r="AG1119" s="20">
        <f t="shared" si="325"/>
        <v>0</v>
      </c>
      <c r="AH1119" s="20">
        <f t="shared" si="326"/>
        <v>0</v>
      </c>
      <c r="AI1119" s="20"/>
      <c r="AJ1119" s="20"/>
      <c r="AK1119" s="20">
        <f t="shared" si="320"/>
        <v>0</v>
      </c>
      <c r="AL1119" s="171"/>
    </row>
    <row r="1120" spans="1:38" ht="15.75" customHeight="1" x14ac:dyDescent="0.25">
      <c r="A1120" s="3">
        <v>1460</v>
      </c>
      <c r="B1120" s="14">
        <f t="shared" si="327"/>
        <v>3</v>
      </c>
      <c r="C1120" s="9">
        <f>IF(A1120=A1119,C1119,"")</f>
        <v>45211</v>
      </c>
      <c r="D1120" s="3" t="str">
        <f>IF(A1120=A1119,D1119,"")</f>
        <v>Oyola Alberto</v>
      </c>
      <c r="E1120" s="14" t="str">
        <f t="shared" si="322"/>
        <v>1460Oyola Alberto3</v>
      </c>
      <c r="J1120" s="14" t="str">
        <f t="shared" si="317"/>
        <v xml:space="preserve">Escaneo del vehiculo, prueba de bobinas y control de bujias. Sacar inyectores, enviar a Rio IV, prueba de los mismos.  Reemplazo de caudal, resistencia e inyector n°3. Armado total. Cambiar aforador (flotante de combustible).  </v>
      </c>
      <c r="L1120" s="3">
        <v>1</v>
      </c>
      <c r="M1120" s="10" t="s">
        <v>2022</v>
      </c>
      <c r="N1120" s="3" t="s">
        <v>2021</v>
      </c>
      <c r="Q1120" s="7">
        <f>W1120*0.9</f>
        <v>13500</v>
      </c>
      <c r="S1120" s="8">
        <f>(W1120-Q1120)/Q1120</f>
        <v>0.1111111111111111</v>
      </c>
      <c r="T1120" s="11">
        <v>1</v>
      </c>
      <c r="W1120" s="76">
        <v>15000</v>
      </c>
      <c r="X1120" s="16">
        <f t="shared" si="330"/>
        <v>15000</v>
      </c>
      <c r="AC1120" s="18">
        <f t="shared" si="319"/>
        <v>0</v>
      </c>
      <c r="AD1120" s="19">
        <f t="shared" si="323"/>
        <v>55000</v>
      </c>
      <c r="AE1120" s="21">
        <f t="shared" si="328"/>
        <v>13500</v>
      </c>
      <c r="AF1120" s="20">
        <f t="shared" si="324"/>
        <v>0</v>
      </c>
      <c r="AG1120" s="20">
        <f t="shared" si="325"/>
        <v>0</v>
      </c>
      <c r="AH1120" s="20">
        <f t="shared" si="326"/>
        <v>0</v>
      </c>
      <c r="AI1120" s="20"/>
      <c r="AJ1120" s="20"/>
      <c r="AK1120" s="20">
        <f t="shared" si="320"/>
        <v>0</v>
      </c>
      <c r="AL1120" s="171"/>
    </row>
    <row r="1121" spans="1:38" ht="15.75" customHeight="1" x14ac:dyDescent="0.25">
      <c r="A1121" s="3">
        <v>1461</v>
      </c>
      <c r="B1121" s="14">
        <f t="shared" si="327"/>
        <v>1</v>
      </c>
      <c r="C1121" s="9">
        <v>45211</v>
      </c>
      <c r="D1121" s="3" t="s">
        <v>4531</v>
      </c>
      <c r="E1121" s="14" t="str">
        <f t="shared" si="322"/>
        <v>1461Marta Cabrero1</v>
      </c>
      <c r="F1121" s="119" t="s">
        <v>2024</v>
      </c>
      <c r="G1121" s="119" t="s">
        <v>2025</v>
      </c>
      <c r="H1121" s="119">
        <v>26813</v>
      </c>
      <c r="I1121" s="10" t="s">
        <v>2026</v>
      </c>
      <c r="J1121" s="14" t="str">
        <f t="shared" si="317"/>
        <v>Service completo. Cambio de aceite y filtros. Rotacion. Control general del vehiculo.</v>
      </c>
      <c r="K1121" s="3" t="s">
        <v>1537</v>
      </c>
      <c r="L1121" s="3">
        <v>1</v>
      </c>
      <c r="M1121" s="10" t="s">
        <v>2027</v>
      </c>
      <c r="Q1121" s="7">
        <v>3029.38</v>
      </c>
      <c r="R1121" s="7" t="s">
        <v>1478</v>
      </c>
      <c r="S1121" s="8">
        <f t="shared" ref="S1121:S1136" si="331">+(W1121-Q1121)/Q1121</f>
        <v>0.61749268827284787</v>
      </c>
      <c r="T1121" s="11">
        <v>1</v>
      </c>
      <c r="W1121" s="76">
        <v>4900</v>
      </c>
      <c r="X1121" s="16">
        <f t="shared" si="330"/>
        <v>4900</v>
      </c>
      <c r="Y1121" s="3">
        <v>1</v>
      </c>
      <c r="AB1121" s="4">
        <v>44100</v>
      </c>
      <c r="AC1121" s="18">
        <f t="shared" si="319"/>
        <v>44100</v>
      </c>
      <c r="AD1121" s="19">
        <f t="shared" si="323"/>
        <v>44100</v>
      </c>
      <c r="AE1121" s="21">
        <f t="shared" si="328"/>
        <v>3029.38</v>
      </c>
      <c r="AF1121" s="20">
        <f t="shared" si="324"/>
        <v>15079.46</v>
      </c>
      <c r="AG1121" s="20">
        <f t="shared" si="325"/>
        <v>46750</v>
      </c>
      <c r="AH1121" s="20">
        <f t="shared" si="326"/>
        <v>44100</v>
      </c>
      <c r="AI1121" s="20"/>
      <c r="AJ1121" s="20"/>
      <c r="AK1121" s="20">
        <f t="shared" si="320"/>
        <v>90850</v>
      </c>
      <c r="AL1121" s="171"/>
    </row>
    <row r="1122" spans="1:38" ht="15.75" customHeight="1" x14ac:dyDescent="0.25">
      <c r="A1122" s="3">
        <v>1461</v>
      </c>
      <c r="B1122" s="14">
        <f t="shared" si="327"/>
        <v>2</v>
      </c>
      <c r="C1122" s="9">
        <f>IF(A1122=A1121,C1121,"")</f>
        <v>45211</v>
      </c>
      <c r="D1122" s="3" t="str">
        <f>IF(A1122=A1121,D1121,"")</f>
        <v>Marta Cabrero</v>
      </c>
      <c r="E1122" s="14" t="str">
        <f t="shared" si="322"/>
        <v>1461Marta Cabrero2</v>
      </c>
      <c r="J1122" s="14" t="str">
        <f t="shared" si="317"/>
        <v xml:space="preserve">Service completo. Cambio de aceite y filtros. Rotacion. Control general del vehiculo. </v>
      </c>
      <c r="L1122" s="3">
        <v>1</v>
      </c>
      <c r="M1122" s="10" t="s">
        <v>2028</v>
      </c>
      <c r="Q1122" s="7">
        <v>3017.77</v>
      </c>
      <c r="S1122" s="8">
        <f t="shared" si="331"/>
        <v>1.6178270709828779</v>
      </c>
      <c r="T1122" s="11">
        <v>1</v>
      </c>
      <c r="W1122" s="76">
        <v>7900</v>
      </c>
      <c r="X1122" s="16">
        <f t="shared" si="330"/>
        <v>7900</v>
      </c>
      <c r="AC1122" s="18">
        <f t="shared" si="319"/>
        <v>0</v>
      </c>
      <c r="AD1122" s="19">
        <f t="shared" si="323"/>
        <v>44100</v>
      </c>
      <c r="AE1122" s="21">
        <f t="shared" si="328"/>
        <v>3017.77</v>
      </c>
      <c r="AF1122" s="20">
        <f t="shared" si="324"/>
        <v>0</v>
      </c>
      <c r="AG1122" s="20">
        <f t="shared" si="325"/>
        <v>0</v>
      </c>
      <c r="AH1122" s="20">
        <f t="shared" si="326"/>
        <v>0</v>
      </c>
      <c r="AI1122" s="20"/>
      <c r="AJ1122" s="20"/>
      <c r="AK1122" s="20">
        <f t="shared" si="320"/>
        <v>0</v>
      </c>
      <c r="AL1122" s="171"/>
    </row>
    <row r="1123" spans="1:38" ht="15.75" customHeight="1" x14ac:dyDescent="0.25">
      <c r="A1123" s="3">
        <v>1461</v>
      </c>
      <c r="B1123" s="14">
        <f t="shared" si="327"/>
        <v>3</v>
      </c>
      <c r="C1123" s="9">
        <f>IF(A1123=A1122,C1122,"")</f>
        <v>45211</v>
      </c>
      <c r="D1123" s="3" t="str">
        <f>IF(A1123=A1122,D1122,"")</f>
        <v>Marta Cabrero</v>
      </c>
      <c r="E1123" s="14" t="str">
        <f t="shared" si="322"/>
        <v>1461Marta Cabrero3</v>
      </c>
      <c r="J1123" s="14" t="str">
        <f t="shared" ref="J1123:J1186" si="332">IF(A1123=A1122,CONCATENATE(J1122," ",I1123),I1123)</f>
        <v xml:space="preserve">Service completo. Cambio de aceite y filtros. Rotacion. Control general del vehiculo.  </v>
      </c>
      <c r="L1123" s="3">
        <v>1</v>
      </c>
      <c r="M1123" s="10" t="s">
        <v>1961</v>
      </c>
      <c r="Q1123" s="7">
        <v>2332.31</v>
      </c>
      <c r="S1123" s="8">
        <f t="shared" si="331"/>
        <v>0.62928598685423465</v>
      </c>
      <c r="T1123" s="11">
        <v>1</v>
      </c>
      <c r="W1123" s="76">
        <v>3800</v>
      </c>
      <c r="X1123" s="16">
        <f t="shared" si="330"/>
        <v>3800</v>
      </c>
      <c r="AC1123" s="18">
        <f t="shared" ref="AC1123:AC1186" si="333">+AB1123*Y1123</f>
        <v>0</v>
      </c>
      <c r="AD1123" s="19">
        <f t="shared" si="323"/>
        <v>44100</v>
      </c>
      <c r="AE1123" s="21">
        <f t="shared" si="328"/>
        <v>2332.31</v>
      </c>
      <c r="AF1123" s="20">
        <f t="shared" si="324"/>
        <v>0</v>
      </c>
      <c r="AG1123" s="20">
        <f t="shared" si="325"/>
        <v>0</v>
      </c>
      <c r="AH1123" s="20">
        <f t="shared" si="326"/>
        <v>0</v>
      </c>
      <c r="AI1123" s="20"/>
      <c r="AJ1123" s="20"/>
      <c r="AK1123" s="20">
        <f t="shared" ref="AK1123:AK1186" si="334">AH1123+AG1123</f>
        <v>0</v>
      </c>
      <c r="AL1123" s="171"/>
    </row>
    <row r="1124" spans="1:38" ht="15.75" customHeight="1" x14ac:dyDescent="0.25">
      <c r="A1124" s="3">
        <v>1461</v>
      </c>
      <c r="B1124" s="14">
        <f t="shared" si="327"/>
        <v>4</v>
      </c>
      <c r="C1124" s="9">
        <f>IF(A1124=A1123,C1123,"")</f>
        <v>45211</v>
      </c>
      <c r="D1124" s="3" t="str">
        <f>IF(A1124=A1123,D1123,"")</f>
        <v>Marta Cabrero</v>
      </c>
      <c r="E1124" s="14" t="str">
        <f t="shared" si="322"/>
        <v>1461Marta Cabrero4</v>
      </c>
      <c r="J1124" s="14" t="str">
        <f t="shared" si="332"/>
        <v xml:space="preserve">Service completo. Cambio de aceite y filtros. Rotacion. Control general del vehiculo.   </v>
      </c>
      <c r="L1124" s="3">
        <v>1</v>
      </c>
      <c r="M1124" s="10" t="s">
        <v>127</v>
      </c>
      <c r="Q1124" s="7">
        <v>6700</v>
      </c>
      <c r="S1124" s="8">
        <f t="shared" si="331"/>
        <v>0</v>
      </c>
      <c r="T1124" s="11">
        <v>4.5</v>
      </c>
      <c r="W1124" s="76">
        <v>6700</v>
      </c>
      <c r="X1124" s="16">
        <f t="shared" si="330"/>
        <v>30150</v>
      </c>
      <c r="AC1124" s="18">
        <f t="shared" si="333"/>
        <v>0</v>
      </c>
      <c r="AD1124" s="19">
        <f t="shared" si="323"/>
        <v>44100</v>
      </c>
      <c r="AE1124" s="21">
        <f t="shared" si="328"/>
        <v>30150</v>
      </c>
      <c r="AF1124" s="20">
        <f t="shared" si="324"/>
        <v>0</v>
      </c>
      <c r="AG1124" s="20">
        <f t="shared" si="325"/>
        <v>0</v>
      </c>
      <c r="AH1124" s="20">
        <f t="shared" si="326"/>
        <v>0</v>
      </c>
      <c r="AI1124" s="20"/>
      <c r="AJ1124" s="20"/>
      <c r="AK1124" s="20">
        <f t="shared" si="334"/>
        <v>0</v>
      </c>
      <c r="AL1124" s="171"/>
    </row>
    <row r="1125" spans="1:38" ht="15.75" customHeight="1" x14ac:dyDescent="0.25">
      <c r="A1125" s="3">
        <v>1462</v>
      </c>
      <c r="B1125" s="14">
        <f t="shared" si="327"/>
        <v>1</v>
      </c>
      <c r="C1125" s="9">
        <v>45216</v>
      </c>
      <c r="D1125" s="3" t="s">
        <v>281</v>
      </c>
      <c r="E1125" s="14" t="str">
        <f t="shared" si="322"/>
        <v>1462Cane Mauricio1</v>
      </c>
      <c r="F1125" s="119" t="s">
        <v>2029</v>
      </c>
      <c r="G1125" s="119" t="s">
        <v>1318</v>
      </c>
      <c r="H1125" s="119">
        <v>160754</v>
      </c>
      <c r="I1125" s="10" t="s">
        <v>2041</v>
      </c>
      <c r="J1125" s="14" t="str">
        <f t="shared" si="332"/>
        <v>Service completo. Cambio fuelle de cremayera lado conductor y ambos bujes de barra estabilizadora. Cambiar dos lamparas piojito. Regular convergencia</v>
      </c>
      <c r="K1125" s="3" t="s">
        <v>1512</v>
      </c>
      <c r="L1125" s="3">
        <v>1</v>
      </c>
      <c r="M1125" s="10" t="s">
        <v>2030</v>
      </c>
      <c r="N1125" s="3" t="s">
        <v>771</v>
      </c>
      <c r="Q1125" s="7">
        <v>3029.38</v>
      </c>
      <c r="R1125" s="7" t="s">
        <v>1478</v>
      </c>
      <c r="S1125" s="8">
        <f t="shared" si="331"/>
        <v>0.45244241395929197</v>
      </c>
      <c r="T1125" s="11">
        <v>1</v>
      </c>
      <c r="W1125" s="76">
        <v>4400</v>
      </c>
      <c r="X1125" s="16">
        <f t="shared" si="330"/>
        <v>4400</v>
      </c>
      <c r="Y1125" s="3">
        <v>1</v>
      </c>
      <c r="AB1125" s="4">
        <v>64100</v>
      </c>
      <c r="AC1125" s="18">
        <f t="shared" si="333"/>
        <v>64100</v>
      </c>
      <c r="AD1125" s="19">
        <f t="shared" si="323"/>
        <v>64100</v>
      </c>
      <c r="AE1125" s="21">
        <f t="shared" si="328"/>
        <v>3029.38</v>
      </c>
      <c r="AF1125" s="20">
        <f t="shared" si="324"/>
        <v>13801.57</v>
      </c>
      <c r="AG1125" s="20">
        <f t="shared" si="325"/>
        <v>36900</v>
      </c>
      <c r="AH1125" s="20">
        <f t="shared" si="326"/>
        <v>64100</v>
      </c>
      <c r="AI1125" s="20"/>
      <c r="AJ1125" s="20"/>
      <c r="AK1125" s="20">
        <f t="shared" si="334"/>
        <v>101000</v>
      </c>
      <c r="AL1125" s="171"/>
    </row>
    <row r="1126" spans="1:38" ht="15.75" customHeight="1" x14ac:dyDescent="0.25">
      <c r="A1126" s="3">
        <v>1462</v>
      </c>
      <c r="B1126" s="14">
        <f t="shared" si="327"/>
        <v>2</v>
      </c>
      <c r="C1126" s="9">
        <f t="shared" ref="C1126:C1131" si="335">IF(A1126=A1125,C1125,"")</f>
        <v>45216</v>
      </c>
      <c r="D1126" s="3" t="str">
        <f t="shared" ref="D1126:D1131" si="336">IF(A1126=A1125,D1125,"")</f>
        <v>Cane Mauricio</v>
      </c>
      <c r="E1126" s="14" t="str">
        <f t="shared" si="322"/>
        <v>1462Cane Mauricio2</v>
      </c>
      <c r="J1126" s="14" t="str">
        <f t="shared" si="332"/>
        <v xml:space="preserve">Service completo. Cambio fuelle de cremayera lado conductor y ambos bujes de barra estabilizadora. Cambiar dos lamparas piojito. Regular convergencia </v>
      </c>
      <c r="L1126" s="3">
        <v>1</v>
      </c>
      <c r="M1126" s="10" t="s">
        <v>1656</v>
      </c>
      <c r="N1126" s="3" t="s">
        <v>771</v>
      </c>
      <c r="Q1126" s="7">
        <v>1649.49</v>
      </c>
      <c r="S1126" s="8">
        <f t="shared" si="331"/>
        <v>1.3037423688534033</v>
      </c>
      <c r="T1126" s="11">
        <v>1</v>
      </c>
      <c r="W1126" s="76">
        <v>3800</v>
      </c>
      <c r="X1126" s="16">
        <f t="shared" si="330"/>
        <v>3800</v>
      </c>
      <c r="AC1126" s="18">
        <f t="shared" si="333"/>
        <v>0</v>
      </c>
      <c r="AD1126" s="19">
        <f t="shared" si="323"/>
        <v>64100</v>
      </c>
      <c r="AE1126" s="21">
        <f t="shared" si="328"/>
        <v>1649.49</v>
      </c>
      <c r="AF1126" s="20">
        <f t="shared" si="324"/>
        <v>0</v>
      </c>
      <c r="AG1126" s="20">
        <f t="shared" si="325"/>
        <v>0</v>
      </c>
      <c r="AH1126" s="20">
        <f t="shared" si="326"/>
        <v>0</v>
      </c>
      <c r="AI1126" s="20"/>
      <c r="AJ1126" s="20"/>
      <c r="AK1126" s="20">
        <f t="shared" si="334"/>
        <v>0</v>
      </c>
      <c r="AL1126" s="171"/>
    </row>
    <row r="1127" spans="1:38" ht="15.75" customHeight="1" x14ac:dyDescent="0.25">
      <c r="A1127" s="3">
        <v>1462</v>
      </c>
      <c r="B1127" s="14">
        <f t="shared" si="327"/>
        <v>3</v>
      </c>
      <c r="C1127" s="9">
        <f t="shared" si="335"/>
        <v>45216</v>
      </c>
      <c r="D1127" s="3" t="str">
        <f t="shared" si="336"/>
        <v>Cane Mauricio</v>
      </c>
      <c r="E1127" s="14" t="str">
        <f t="shared" si="322"/>
        <v>1462Cane Mauricio3</v>
      </c>
      <c r="J1127" s="14" t="str">
        <f t="shared" si="332"/>
        <v xml:space="preserve">Service completo. Cambio fuelle de cremayera lado conductor y ambos bujes de barra estabilizadora. Cambiar dos lamparas piojito. Regular convergencia  </v>
      </c>
      <c r="L1127" s="3">
        <v>1</v>
      </c>
      <c r="M1127" s="10" t="s">
        <v>1733</v>
      </c>
      <c r="N1127" s="3" t="s">
        <v>771</v>
      </c>
      <c r="Q1127" s="7">
        <v>1582.7</v>
      </c>
      <c r="S1127" s="8">
        <f t="shared" si="331"/>
        <v>1.0218613761293991</v>
      </c>
      <c r="T1127" s="11">
        <v>1</v>
      </c>
      <c r="W1127" s="76">
        <v>3200</v>
      </c>
      <c r="X1127" s="16">
        <f t="shared" si="330"/>
        <v>3200</v>
      </c>
      <c r="AC1127" s="18">
        <f t="shared" si="333"/>
        <v>0</v>
      </c>
      <c r="AD1127" s="19">
        <f t="shared" si="323"/>
        <v>64100</v>
      </c>
      <c r="AE1127" s="21">
        <f t="shared" si="328"/>
        <v>1582.7</v>
      </c>
      <c r="AF1127" s="20">
        <f t="shared" si="324"/>
        <v>0</v>
      </c>
      <c r="AG1127" s="20">
        <f t="shared" si="325"/>
        <v>0</v>
      </c>
      <c r="AH1127" s="20">
        <f t="shared" si="326"/>
        <v>0</v>
      </c>
      <c r="AI1127" s="20"/>
      <c r="AJ1127" s="20"/>
      <c r="AK1127" s="20">
        <f t="shared" si="334"/>
        <v>0</v>
      </c>
      <c r="AL1127" s="171"/>
    </row>
    <row r="1128" spans="1:38" ht="15.75" customHeight="1" x14ac:dyDescent="0.25">
      <c r="A1128" s="3">
        <v>1462</v>
      </c>
      <c r="B1128" s="14">
        <f t="shared" si="327"/>
        <v>4</v>
      </c>
      <c r="C1128" s="9">
        <f t="shared" si="335"/>
        <v>45216</v>
      </c>
      <c r="D1128" s="3" t="str">
        <f t="shared" si="336"/>
        <v>Cane Mauricio</v>
      </c>
      <c r="E1128" s="14" t="str">
        <f t="shared" si="322"/>
        <v>1462Cane Mauricio4</v>
      </c>
      <c r="J1128" s="14" t="str">
        <f t="shared" si="332"/>
        <v xml:space="preserve">Service completo. Cambio fuelle de cremayera lado conductor y ambos bujes de barra estabilizadora. Cambiar dos lamparas piojito. Regular convergencia   </v>
      </c>
      <c r="L1128" s="3">
        <v>1</v>
      </c>
      <c r="M1128" s="10" t="s">
        <v>1625</v>
      </c>
      <c r="N1128" s="3" t="s">
        <v>771</v>
      </c>
      <c r="Q1128" s="7">
        <f>W1128*0.8</f>
        <v>2080</v>
      </c>
      <c r="S1128" s="8">
        <f t="shared" si="331"/>
        <v>0.25</v>
      </c>
      <c r="T1128" s="11">
        <v>1</v>
      </c>
      <c r="W1128" s="76">
        <v>2600</v>
      </c>
      <c r="X1128" s="16">
        <f t="shared" si="330"/>
        <v>2600</v>
      </c>
      <c r="AC1128" s="18">
        <f t="shared" si="333"/>
        <v>0</v>
      </c>
      <c r="AD1128" s="19">
        <f t="shared" si="323"/>
        <v>64100</v>
      </c>
      <c r="AE1128" s="21">
        <f t="shared" si="328"/>
        <v>2080</v>
      </c>
      <c r="AF1128" s="20">
        <f t="shared" si="324"/>
        <v>0</v>
      </c>
      <c r="AG1128" s="20">
        <f t="shared" si="325"/>
        <v>0</v>
      </c>
      <c r="AH1128" s="20">
        <f t="shared" si="326"/>
        <v>0</v>
      </c>
      <c r="AI1128" s="20"/>
      <c r="AJ1128" s="20"/>
      <c r="AK1128" s="20">
        <f t="shared" si="334"/>
        <v>0</v>
      </c>
      <c r="AL1128" s="171"/>
    </row>
    <row r="1129" spans="1:38" ht="15.75" customHeight="1" x14ac:dyDescent="0.25">
      <c r="A1129" s="3">
        <v>1462</v>
      </c>
      <c r="B1129" s="14">
        <f t="shared" si="327"/>
        <v>5</v>
      </c>
      <c r="C1129" s="9">
        <f t="shared" si="335"/>
        <v>45216</v>
      </c>
      <c r="D1129" s="3" t="str">
        <f t="shared" si="336"/>
        <v>Cane Mauricio</v>
      </c>
      <c r="E1129" s="14" t="str">
        <f t="shared" si="322"/>
        <v>1462Cane Mauricio5</v>
      </c>
      <c r="J1129" s="14" t="str">
        <f t="shared" si="332"/>
        <v xml:space="preserve">Service completo. Cambio fuelle de cremayera lado conductor y ambos bujes de barra estabilizadora. Cambiar dos lamparas piojito. Regular convergencia    </v>
      </c>
      <c r="L1129" s="3">
        <v>1</v>
      </c>
      <c r="M1129" s="10" t="s">
        <v>1168</v>
      </c>
      <c r="N1129" s="3" t="s">
        <v>771</v>
      </c>
      <c r="Q1129" s="7">
        <f>W1129*0.8</f>
        <v>1280</v>
      </c>
      <c r="S1129" s="8">
        <f t="shared" si="331"/>
        <v>0.25</v>
      </c>
      <c r="T1129" s="11">
        <v>2</v>
      </c>
      <c r="W1129" s="76">
        <v>1600</v>
      </c>
      <c r="X1129" s="16">
        <f t="shared" si="330"/>
        <v>3200</v>
      </c>
      <c r="AC1129" s="18">
        <f t="shared" si="333"/>
        <v>0</v>
      </c>
      <c r="AD1129" s="19">
        <f t="shared" si="323"/>
        <v>64100</v>
      </c>
      <c r="AE1129" s="21">
        <f t="shared" si="328"/>
        <v>2560</v>
      </c>
      <c r="AF1129" s="20">
        <f t="shared" si="324"/>
        <v>0</v>
      </c>
      <c r="AG1129" s="20">
        <f t="shared" si="325"/>
        <v>0</v>
      </c>
      <c r="AH1129" s="20">
        <f t="shared" si="326"/>
        <v>0</v>
      </c>
      <c r="AI1129" s="20"/>
      <c r="AJ1129" s="20"/>
      <c r="AK1129" s="20">
        <f t="shared" si="334"/>
        <v>0</v>
      </c>
      <c r="AL1129" s="171"/>
    </row>
    <row r="1130" spans="1:38" ht="15.75" customHeight="1" x14ac:dyDescent="0.25">
      <c r="A1130" s="3">
        <v>1462</v>
      </c>
      <c r="B1130" s="14">
        <f t="shared" si="327"/>
        <v>6</v>
      </c>
      <c r="C1130" s="9">
        <f t="shared" si="335"/>
        <v>45216</v>
      </c>
      <c r="D1130" s="3" t="str">
        <f t="shared" si="336"/>
        <v>Cane Mauricio</v>
      </c>
      <c r="E1130" s="14" t="str">
        <f t="shared" si="322"/>
        <v>1462Cane Mauricio6</v>
      </c>
      <c r="J1130" s="14" t="str">
        <f t="shared" si="332"/>
        <v xml:space="preserve">Service completo. Cambio fuelle de cremayera lado conductor y ambos bujes de barra estabilizadora. Cambiar dos lamparas piojito. Regular convergencia     </v>
      </c>
      <c r="L1130" s="3">
        <v>1</v>
      </c>
      <c r="M1130" s="10" t="s">
        <v>123</v>
      </c>
      <c r="N1130" s="3" t="s">
        <v>771</v>
      </c>
      <c r="Q1130" s="7">
        <v>3700</v>
      </c>
      <c r="S1130" s="8">
        <f t="shared" si="331"/>
        <v>0</v>
      </c>
      <c r="T1130" s="11">
        <v>5</v>
      </c>
      <c r="W1130" s="76">
        <v>3700</v>
      </c>
      <c r="X1130" s="16">
        <f t="shared" si="330"/>
        <v>18500</v>
      </c>
      <c r="AC1130" s="18">
        <f t="shared" si="333"/>
        <v>0</v>
      </c>
      <c r="AD1130" s="19">
        <f t="shared" si="323"/>
        <v>64100</v>
      </c>
      <c r="AE1130" s="21">
        <f t="shared" si="328"/>
        <v>18500</v>
      </c>
      <c r="AF1130" s="20">
        <f t="shared" si="324"/>
        <v>0</v>
      </c>
      <c r="AG1130" s="20">
        <f t="shared" si="325"/>
        <v>0</v>
      </c>
      <c r="AH1130" s="20">
        <f t="shared" si="326"/>
        <v>0</v>
      </c>
      <c r="AI1130" s="20"/>
      <c r="AJ1130" s="20"/>
      <c r="AK1130" s="20">
        <f t="shared" si="334"/>
        <v>0</v>
      </c>
      <c r="AL1130" s="171"/>
    </row>
    <row r="1131" spans="1:38" ht="15.75" customHeight="1" x14ac:dyDescent="0.25">
      <c r="A1131" s="3">
        <v>1462</v>
      </c>
      <c r="B1131" s="14">
        <f t="shared" si="327"/>
        <v>7</v>
      </c>
      <c r="C1131" s="9">
        <f t="shared" si="335"/>
        <v>45216</v>
      </c>
      <c r="D1131" s="3" t="str">
        <f t="shared" si="336"/>
        <v>Cane Mauricio</v>
      </c>
      <c r="E1131" s="14" t="str">
        <f t="shared" si="322"/>
        <v>1462Cane Mauricio7</v>
      </c>
      <c r="J1131" s="14" t="str">
        <f t="shared" si="332"/>
        <v xml:space="preserve">Service completo. Cambio fuelle de cremayera lado conductor y ambos bujes de barra estabilizadora. Cambiar dos lamparas piojito. Regular convergencia      </v>
      </c>
      <c r="L1131" s="3">
        <v>1</v>
      </c>
      <c r="M1131" s="10" t="s">
        <v>2031</v>
      </c>
      <c r="N1131" s="3" t="s">
        <v>771</v>
      </c>
      <c r="Q1131" s="7">
        <f>W1131*0.8</f>
        <v>480</v>
      </c>
      <c r="S1131" s="8">
        <f t="shared" si="331"/>
        <v>0.25</v>
      </c>
      <c r="T1131" s="11">
        <v>2</v>
      </c>
      <c r="W1131" s="76">
        <v>600</v>
      </c>
      <c r="X1131" s="16">
        <f t="shared" si="330"/>
        <v>1200</v>
      </c>
      <c r="AC1131" s="18">
        <f t="shared" si="333"/>
        <v>0</v>
      </c>
      <c r="AD1131" s="19">
        <f t="shared" si="323"/>
        <v>64100</v>
      </c>
      <c r="AE1131" s="21">
        <f t="shared" si="328"/>
        <v>960</v>
      </c>
      <c r="AF1131" s="20">
        <f t="shared" si="324"/>
        <v>0</v>
      </c>
      <c r="AG1131" s="20">
        <f t="shared" si="325"/>
        <v>0</v>
      </c>
      <c r="AH1131" s="20">
        <f t="shared" si="326"/>
        <v>0</v>
      </c>
      <c r="AI1131" s="20"/>
      <c r="AJ1131" s="20"/>
      <c r="AK1131" s="20">
        <f t="shared" si="334"/>
        <v>0</v>
      </c>
      <c r="AL1131" s="171"/>
    </row>
    <row r="1132" spans="1:38" ht="15.75" customHeight="1" x14ac:dyDescent="0.25">
      <c r="A1132" s="3">
        <v>1463</v>
      </c>
      <c r="B1132" s="14">
        <f t="shared" si="327"/>
        <v>1</v>
      </c>
      <c r="C1132" s="9">
        <v>45216</v>
      </c>
      <c r="D1132" s="3" t="s">
        <v>2050</v>
      </c>
      <c r="E1132" s="14" t="str">
        <f t="shared" si="322"/>
        <v>1463Fernandez Jorge1</v>
      </c>
      <c r="F1132" s="119" t="s">
        <v>2032</v>
      </c>
      <c r="G1132" s="119" t="s">
        <v>2033</v>
      </c>
      <c r="H1132" s="119">
        <v>289906</v>
      </c>
      <c r="I1132" s="10" t="s">
        <v>2034</v>
      </c>
      <c r="J1132" s="14" t="str">
        <f t="shared" si="332"/>
        <v>Service completo. Cambio de aceite y filtros.</v>
      </c>
      <c r="K1132" s="3" t="s">
        <v>1537</v>
      </c>
      <c r="L1132" s="3">
        <v>1</v>
      </c>
      <c r="M1132" s="10" t="s">
        <v>2035</v>
      </c>
      <c r="N1132" s="3" t="s">
        <v>199</v>
      </c>
      <c r="Q1132" s="7">
        <v>3029.38</v>
      </c>
      <c r="R1132" s="7" t="s">
        <v>1478</v>
      </c>
      <c r="S1132" s="8">
        <f t="shared" si="331"/>
        <v>1.0466234014880933</v>
      </c>
      <c r="T1132" s="11">
        <v>1</v>
      </c>
      <c r="W1132" s="76">
        <v>6200</v>
      </c>
      <c r="X1132" s="16">
        <f t="shared" si="330"/>
        <v>6200</v>
      </c>
      <c r="Y1132" s="3">
        <v>1</v>
      </c>
      <c r="AB1132" s="4">
        <v>35000</v>
      </c>
      <c r="AC1132" s="18">
        <f t="shared" si="333"/>
        <v>35000</v>
      </c>
      <c r="AD1132" s="19">
        <f t="shared" si="323"/>
        <v>35000</v>
      </c>
      <c r="AE1132" s="21">
        <f t="shared" si="328"/>
        <v>3029.38</v>
      </c>
      <c r="AF1132" s="20">
        <f t="shared" si="324"/>
        <v>11244.83</v>
      </c>
      <c r="AG1132" s="20">
        <f t="shared" si="325"/>
        <v>27600</v>
      </c>
      <c r="AH1132" s="20">
        <f t="shared" si="326"/>
        <v>35000</v>
      </c>
      <c r="AI1132" s="20"/>
      <c r="AJ1132" s="20"/>
      <c r="AK1132" s="20">
        <f t="shared" si="334"/>
        <v>62600</v>
      </c>
      <c r="AL1132" s="171"/>
    </row>
    <row r="1133" spans="1:38" ht="15.75" customHeight="1" x14ac:dyDescent="0.25">
      <c r="A1133" s="3">
        <v>1463</v>
      </c>
      <c r="B1133" s="14">
        <f t="shared" si="327"/>
        <v>2</v>
      </c>
      <c r="C1133" s="9">
        <f>IF(A1133=A1132,C1132,"")</f>
        <v>45216</v>
      </c>
      <c r="D1133" s="3" t="str">
        <f>IF(A1133=A1132,D1132,"")</f>
        <v>Fernandez Jorge</v>
      </c>
      <c r="E1133" s="14" t="str">
        <f t="shared" si="322"/>
        <v>1463Fernandez Jorge2</v>
      </c>
      <c r="J1133" s="14" t="str">
        <f t="shared" si="332"/>
        <v xml:space="preserve">Service completo. Cambio de aceite y filtros. </v>
      </c>
      <c r="L1133" s="3">
        <v>1</v>
      </c>
      <c r="M1133" s="10" t="s">
        <v>2036</v>
      </c>
      <c r="N1133" s="3" t="s">
        <v>199</v>
      </c>
      <c r="Q1133" s="7">
        <v>3029.38</v>
      </c>
      <c r="S1133" s="8">
        <f t="shared" si="331"/>
        <v>0.84856307231182615</v>
      </c>
      <c r="T1133" s="11">
        <v>1</v>
      </c>
      <c r="W1133" s="76">
        <v>5600</v>
      </c>
      <c r="X1133" s="16">
        <f t="shared" si="330"/>
        <v>5600</v>
      </c>
      <c r="AC1133" s="18">
        <f t="shared" si="333"/>
        <v>0</v>
      </c>
      <c r="AD1133" s="19">
        <f t="shared" si="323"/>
        <v>35000</v>
      </c>
      <c r="AE1133" s="21">
        <f t="shared" si="328"/>
        <v>3029.38</v>
      </c>
      <c r="AF1133" s="20">
        <f t="shared" si="324"/>
        <v>0</v>
      </c>
      <c r="AG1133" s="20">
        <f t="shared" si="325"/>
        <v>0</v>
      </c>
      <c r="AH1133" s="20">
        <f t="shared" si="326"/>
        <v>0</v>
      </c>
      <c r="AI1133" s="20"/>
      <c r="AJ1133" s="20"/>
      <c r="AK1133" s="20">
        <f t="shared" si="334"/>
        <v>0</v>
      </c>
      <c r="AL1133" s="171"/>
    </row>
    <row r="1134" spans="1:38" ht="15.75" customHeight="1" x14ac:dyDescent="0.25">
      <c r="A1134" s="3">
        <v>1463</v>
      </c>
      <c r="B1134" s="14">
        <f t="shared" si="327"/>
        <v>3</v>
      </c>
      <c r="C1134" s="9">
        <f>IF(A1134=A1133,C1133,"")</f>
        <v>45216</v>
      </c>
      <c r="D1134" s="3" t="str">
        <f>IF(A1134=A1133,D1133,"")</f>
        <v>Fernandez Jorge</v>
      </c>
      <c r="E1134" s="14" t="str">
        <f t="shared" si="322"/>
        <v>1463Fernandez Jorge3</v>
      </c>
      <c r="J1134" s="14" t="str">
        <f t="shared" si="332"/>
        <v xml:space="preserve">Service completo. Cambio de aceite y filtros.  </v>
      </c>
      <c r="L1134" s="3">
        <v>1</v>
      </c>
      <c r="M1134" s="10" t="s">
        <v>2037</v>
      </c>
      <c r="N1134" s="3" t="s">
        <v>771</v>
      </c>
      <c r="Q1134" s="7">
        <v>1986.07</v>
      </c>
      <c r="S1134" s="8">
        <f t="shared" si="331"/>
        <v>0.51052077721329059</v>
      </c>
      <c r="T1134" s="11">
        <v>1</v>
      </c>
      <c r="W1134" s="76">
        <v>3000</v>
      </c>
      <c r="X1134" s="16">
        <f t="shared" si="330"/>
        <v>3000</v>
      </c>
      <c r="AC1134" s="18">
        <f t="shared" si="333"/>
        <v>0</v>
      </c>
      <c r="AD1134" s="19">
        <f t="shared" si="323"/>
        <v>35000</v>
      </c>
      <c r="AE1134" s="21">
        <f t="shared" si="328"/>
        <v>1986.07</v>
      </c>
      <c r="AF1134" s="20">
        <f t="shared" si="324"/>
        <v>0</v>
      </c>
      <c r="AG1134" s="20">
        <f t="shared" si="325"/>
        <v>0</v>
      </c>
      <c r="AH1134" s="20">
        <f t="shared" si="326"/>
        <v>0</v>
      </c>
      <c r="AI1134" s="20"/>
      <c r="AJ1134" s="20"/>
      <c r="AK1134" s="20">
        <f t="shared" si="334"/>
        <v>0</v>
      </c>
      <c r="AL1134" s="171"/>
    </row>
    <row r="1135" spans="1:38" ht="15.75" customHeight="1" x14ac:dyDescent="0.25">
      <c r="A1135" s="3">
        <v>1463</v>
      </c>
      <c r="B1135" s="14">
        <f t="shared" si="327"/>
        <v>4</v>
      </c>
      <c r="C1135" s="9">
        <f>IF(A1135=A1134,C1134,"")</f>
        <v>45216</v>
      </c>
      <c r="D1135" s="3" t="str">
        <f>IF(A1135=A1134,D1134,"")</f>
        <v>Fernandez Jorge</v>
      </c>
      <c r="E1135" s="14" t="str">
        <f t="shared" si="322"/>
        <v>1463Fernandez Jorge4</v>
      </c>
      <c r="J1135" s="14" t="str">
        <f t="shared" si="332"/>
        <v xml:space="preserve">Service completo. Cambio de aceite y filtros.   </v>
      </c>
      <c r="L1135" s="3">
        <v>1</v>
      </c>
      <c r="M1135" s="10" t="s">
        <v>885</v>
      </c>
      <c r="N1135" s="3" t="s">
        <v>771</v>
      </c>
      <c r="O1135" s="161"/>
      <c r="P1135" s="161"/>
      <c r="Q1135" s="7">
        <v>3200</v>
      </c>
      <c r="R1135" s="3"/>
      <c r="S1135" s="8">
        <f t="shared" si="331"/>
        <v>0</v>
      </c>
      <c r="T1135" s="116" t="s">
        <v>2038</v>
      </c>
      <c r="U1135" s="161"/>
      <c r="V1135" s="161"/>
      <c r="W1135" s="76">
        <v>3200</v>
      </c>
      <c r="X1135" s="16">
        <f t="shared" si="330"/>
        <v>12800</v>
      </c>
      <c r="AC1135" s="18">
        <f t="shared" si="333"/>
        <v>0</v>
      </c>
      <c r="AD1135" s="19">
        <f t="shared" si="323"/>
        <v>35000</v>
      </c>
      <c r="AE1135" s="21">
        <f t="shared" si="328"/>
        <v>12800</v>
      </c>
      <c r="AF1135" s="20">
        <f t="shared" si="324"/>
        <v>0</v>
      </c>
      <c r="AG1135" s="20">
        <f t="shared" si="325"/>
        <v>0</v>
      </c>
      <c r="AH1135" s="20">
        <f t="shared" si="326"/>
        <v>0</v>
      </c>
      <c r="AI1135" s="20"/>
      <c r="AJ1135" s="20"/>
      <c r="AK1135" s="20">
        <f t="shared" si="334"/>
        <v>0</v>
      </c>
      <c r="AL1135" s="171"/>
    </row>
    <row r="1136" spans="1:38" ht="15.75" customHeight="1" x14ac:dyDescent="0.25">
      <c r="A1136" s="3">
        <v>1464</v>
      </c>
      <c r="B1136" s="14">
        <f t="shared" si="327"/>
        <v>1</v>
      </c>
      <c r="C1136" s="9">
        <v>45216</v>
      </c>
      <c r="D1136" s="3" t="s">
        <v>116</v>
      </c>
      <c r="E1136" s="14" t="str">
        <f t="shared" si="322"/>
        <v>1464Transporte Palloni1</v>
      </c>
      <c r="F1136" s="119" t="s">
        <v>1227</v>
      </c>
      <c r="G1136" s="119" t="s">
        <v>2039</v>
      </c>
      <c r="H1136" s="119">
        <v>88974</v>
      </c>
      <c r="I1136" s="10" t="s">
        <v>2040</v>
      </c>
      <c r="J1136" s="14" t="str">
        <f t="shared" si="332"/>
        <v>Service completo. Cambio de aceite y filtros. Control general del vehiculo. Rotacion de ruedas.</v>
      </c>
      <c r="K1136" s="3" t="s">
        <v>1540</v>
      </c>
      <c r="L1136" s="3">
        <v>1</v>
      </c>
      <c r="M1136" s="10" t="s">
        <v>222</v>
      </c>
      <c r="N1136" s="3" t="s">
        <v>771</v>
      </c>
      <c r="Q1136" s="7">
        <v>6700</v>
      </c>
      <c r="R1136" s="7" t="s">
        <v>1478</v>
      </c>
      <c r="S1136" s="8">
        <f t="shared" si="331"/>
        <v>0</v>
      </c>
      <c r="T1136" s="11">
        <v>9.75</v>
      </c>
      <c r="W1136" s="76">
        <v>6700</v>
      </c>
      <c r="X1136" s="16">
        <f t="shared" si="330"/>
        <v>65325</v>
      </c>
      <c r="Y1136" s="3">
        <v>1</v>
      </c>
      <c r="AB1136" s="4">
        <v>30000</v>
      </c>
      <c r="AC1136" s="18">
        <f t="shared" si="333"/>
        <v>30000</v>
      </c>
      <c r="AD1136" s="19">
        <f t="shared" si="323"/>
        <v>30000</v>
      </c>
      <c r="AE1136" s="21">
        <f t="shared" si="328"/>
        <v>65325</v>
      </c>
      <c r="AF1136" s="20">
        <f t="shared" si="324"/>
        <v>6700</v>
      </c>
      <c r="AG1136" s="20">
        <f t="shared" si="325"/>
        <v>65325</v>
      </c>
      <c r="AH1136" s="20">
        <f t="shared" si="326"/>
        <v>30000</v>
      </c>
      <c r="AI1136" s="20"/>
      <c r="AJ1136" s="20"/>
      <c r="AK1136" s="20">
        <f t="shared" si="334"/>
        <v>95325</v>
      </c>
      <c r="AL1136" s="171"/>
    </row>
    <row r="1137" spans="1:38" ht="15.75" customHeight="1" x14ac:dyDescent="0.25">
      <c r="A1137" s="3">
        <v>1464</v>
      </c>
      <c r="B1137" s="14">
        <f t="shared" si="327"/>
        <v>2</v>
      </c>
      <c r="C1137" s="9">
        <v>45216</v>
      </c>
      <c r="D1137" s="3" t="s">
        <v>116</v>
      </c>
      <c r="E1137" s="14" t="str">
        <f t="shared" si="322"/>
        <v>1464Transporte Palloni2</v>
      </c>
      <c r="J1137" s="14" t="str">
        <f t="shared" si="332"/>
        <v xml:space="preserve">Service completo. Cambio de aceite y filtros. Control general del vehiculo. Rotacion de ruedas. </v>
      </c>
      <c r="L1137" s="3">
        <v>1</v>
      </c>
      <c r="S1137" s="8"/>
      <c r="W1137" s="76"/>
      <c r="X1137" s="16">
        <f t="shared" si="330"/>
        <v>0</v>
      </c>
      <c r="AC1137" s="18">
        <f t="shared" si="333"/>
        <v>0</v>
      </c>
      <c r="AD1137" s="19">
        <f t="shared" si="323"/>
        <v>30000</v>
      </c>
      <c r="AE1137" s="21">
        <f t="shared" si="328"/>
        <v>0</v>
      </c>
      <c r="AF1137" s="20">
        <f t="shared" si="324"/>
        <v>0</v>
      </c>
      <c r="AG1137" s="20">
        <f t="shared" si="325"/>
        <v>0</v>
      </c>
      <c r="AH1137" s="20">
        <f t="shared" si="326"/>
        <v>0</v>
      </c>
      <c r="AI1137" s="20"/>
      <c r="AJ1137" s="20"/>
      <c r="AK1137" s="20">
        <f t="shared" si="334"/>
        <v>0</v>
      </c>
      <c r="AL1137" s="171"/>
    </row>
    <row r="1138" spans="1:38" ht="15.75" customHeight="1" x14ac:dyDescent="0.25">
      <c r="A1138" s="3">
        <v>1465</v>
      </c>
      <c r="B1138" s="14">
        <f t="shared" si="327"/>
        <v>1</v>
      </c>
      <c r="C1138" s="9">
        <v>45216</v>
      </c>
      <c r="D1138" s="3" t="s">
        <v>116</v>
      </c>
      <c r="E1138" s="14" t="str">
        <f t="shared" si="322"/>
        <v>1465Transporte Palloni1</v>
      </c>
      <c r="F1138" s="119" t="s">
        <v>1420</v>
      </c>
      <c r="G1138" s="119" t="s">
        <v>1840</v>
      </c>
      <c r="H1138" s="119">
        <v>359262</v>
      </c>
      <c r="I1138" s="10" t="s">
        <v>2049</v>
      </c>
      <c r="J1138" s="14" t="str">
        <f t="shared" si="332"/>
        <v>Controlar bolilleros de ruedas. Cambiar masa trasera derecha.</v>
      </c>
      <c r="K1138" s="3" t="s">
        <v>1512</v>
      </c>
      <c r="L1138" s="3">
        <v>1</v>
      </c>
      <c r="R1138" s="7" t="s">
        <v>1479</v>
      </c>
      <c r="S1138" s="8"/>
      <c r="W1138" s="76"/>
      <c r="X1138" s="16">
        <f t="shared" si="330"/>
        <v>0</v>
      </c>
      <c r="Y1138" s="3">
        <v>1</v>
      </c>
      <c r="AB1138" s="4">
        <v>15000</v>
      </c>
      <c r="AC1138" s="18">
        <f t="shared" si="333"/>
        <v>15000</v>
      </c>
      <c r="AD1138" s="19">
        <f t="shared" si="323"/>
        <v>15000</v>
      </c>
      <c r="AE1138" s="21">
        <f t="shared" si="328"/>
        <v>0</v>
      </c>
      <c r="AF1138" s="20">
        <f t="shared" si="324"/>
        <v>0</v>
      </c>
      <c r="AG1138" s="20">
        <f t="shared" si="325"/>
        <v>0</v>
      </c>
      <c r="AH1138" s="20">
        <f t="shared" si="326"/>
        <v>15000</v>
      </c>
      <c r="AI1138" s="20"/>
      <c r="AJ1138" s="20"/>
      <c r="AK1138" s="20">
        <f t="shared" si="334"/>
        <v>15000</v>
      </c>
      <c r="AL1138" s="171"/>
    </row>
    <row r="1139" spans="1:38" ht="15.75" customHeight="1" x14ac:dyDescent="0.25">
      <c r="A1139" s="3">
        <v>1465</v>
      </c>
      <c r="B1139" s="14">
        <f t="shared" si="327"/>
        <v>2</v>
      </c>
      <c r="C1139" s="9">
        <f>IF(A1139=A1138,C1138,"")</f>
        <v>45216</v>
      </c>
      <c r="D1139" s="3" t="str">
        <f>IF(A1139=A1138,D1138,"")</f>
        <v>Transporte Palloni</v>
      </c>
      <c r="E1139" s="14" t="str">
        <f t="shared" si="322"/>
        <v>1465Transporte Palloni2</v>
      </c>
      <c r="J1139" s="14" t="str">
        <f t="shared" si="332"/>
        <v xml:space="preserve">Controlar bolilleros de ruedas. Cambiar masa trasera derecha. </v>
      </c>
      <c r="L1139" s="3">
        <v>1</v>
      </c>
      <c r="S1139" s="8"/>
      <c r="W1139" s="76"/>
      <c r="X1139" s="16">
        <f t="shared" si="330"/>
        <v>0</v>
      </c>
      <c r="AC1139" s="18">
        <f t="shared" si="333"/>
        <v>0</v>
      </c>
      <c r="AD1139" s="19">
        <f t="shared" si="323"/>
        <v>15000</v>
      </c>
      <c r="AE1139" s="21">
        <f t="shared" si="328"/>
        <v>0</v>
      </c>
      <c r="AF1139" s="20">
        <f t="shared" si="324"/>
        <v>0</v>
      </c>
      <c r="AG1139" s="20">
        <f t="shared" si="325"/>
        <v>0</v>
      </c>
      <c r="AH1139" s="20">
        <f t="shared" si="326"/>
        <v>0</v>
      </c>
      <c r="AI1139" s="20"/>
      <c r="AJ1139" s="20"/>
      <c r="AK1139" s="20">
        <f t="shared" si="334"/>
        <v>0</v>
      </c>
      <c r="AL1139" s="171"/>
    </row>
    <row r="1140" spans="1:38" ht="15.75" customHeight="1" x14ac:dyDescent="0.25">
      <c r="A1140" s="3">
        <v>1466</v>
      </c>
      <c r="B1140" s="14">
        <f t="shared" si="327"/>
        <v>1</v>
      </c>
      <c r="C1140" s="9">
        <v>45216</v>
      </c>
      <c r="D1140" s="3" t="s">
        <v>326</v>
      </c>
      <c r="E1140" s="14" t="str">
        <f t="shared" si="322"/>
        <v>1466Dominguez Marcos1</v>
      </c>
      <c r="F1140" s="119" t="s">
        <v>1461</v>
      </c>
      <c r="G1140" s="119" t="s">
        <v>1922</v>
      </c>
      <c r="I1140" s="10" t="s">
        <v>2051</v>
      </c>
      <c r="J1140" s="14" t="str">
        <f t="shared" si="332"/>
        <v>Sacar termostato. Colocar en correcta posicion. Cambiar oring especial para termostato. Completar nivel de liquido refrigerante.</v>
      </c>
      <c r="K1140" s="3" t="s">
        <v>1539</v>
      </c>
      <c r="L1140" s="3">
        <v>1</v>
      </c>
      <c r="R1140" s="7" t="s">
        <v>1479</v>
      </c>
      <c r="S1140" s="8"/>
      <c r="W1140" s="76"/>
      <c r="X1140" s="16">
        <f t="shared" si="330"/>
        <v>0</v>
      </c>
      <c r="Y1140" s="3">
        <v>1</v>
      </c>
      <c r="AB1140" s="4">
        <v>5000</v>
      </c>
      <c r="AC1140" s="18">
        <f t="shared" si="333"/>
        <v>5000</v>
      </c>
      <c r="AD1140" s="19">
        <f t="shared" si="323"/>
        <v>5000</v>
      </c>
      <c r="AE1140" s="21">
        <f t="shared" si="328"/>
        <v>0</v>
      </c>
      <c r="AF1140" s="20">
        <f t="shared" si="324"/>
        <v>0</v>
      </c>
      <c r="AG1140" s="20">
        <f t="shared" si="325"/>
        <v>0</v>
      </c>
      <c r="AH1140" s="20">
        <f t="shared" si="326"/>
        <v>5000</v>
      </c>
      <c r="AI1140" s="20"/>
      <c r="AJ1140" s="20"/>
      <c r="AK1140" s="20">
        <f t="shared" si="334"/>
        <v>5000</v>
      </c>
      <c r="AL1140" s="171"/>
    </row>
    <row r="1141" spans="1:38" ht="15.75" customHeight="1" x14ac:dyDescent="0.25">
      <c r="A1141" s="3">
        <v>1466</v>
      </c>
      <c r="B1141" s="14">
        <f t="shared" si="327"/>
        <v>2</v>
      </c>
      <c r="C1141" s="9">
        <f>IF(A1141=A1140,C1140,"")</f>
        <v>45216</v>
      </c>
      <c r="D1141" s="3" t="str">
        <f>IF(A1141=A1140,D1140,"")</f>
        <v>Dominguez Marcos</v>
      </c>
      <c r="E1141" s="14" t="str">
        <f t="shared" si="322"/>
        <v>1466Dominguez Marcos2</v>
      </c>
      <c r="J1141" s="14" t="str">
        <f t="shared" si="332"/>
        <v xml:space="preserve">Sacar termostato. Colocar en correcta posicion. Cambiar oring especial para termostato. Completar nivel de liquido refrigerante. </v>
      </c>
      <c r="L1141" s="3">
        <v>1</v>
      </c>
      <c r="S1141" s="8"/>
      <c r="W1141" s="76"/>
      <c r="X1141" s="16">
        <f t="shared" si="330"/>
        <v>0</v>
      </c>
      <c r="AC1141" s="18">
        <f t="shared" si="333"/>
        <v>0</v>
      </c>
      <c r="AD1141" s="19">
        <f t="shared" si="323"/>
        <v>5000</v>
      </c>
      <c r="AE1141" s="21">
        <f t="shared" si="328"/>
        <v>0</v>
      </c>
      <c r="AF1141" s="20">
        <f t="shared" si="324"/>
        <v>0</v>
      </c>
      <c r="AG1141" s="20">
        <f t="shared" si="325"/>
        <v>0</v>
      </c>
      <c r="AH1141" s="20">
        <f t="shared" si="326"/>
        <v>0</v>
      </c>
      <c r="AI1141" s="20"/>
      <c r="AJ1141" s="20"/>
      <c r="AK1141" s="20">
        <f t="shared" si="334"/>
        <v>0</v>
      </c>
      <c r="AL1141" s="171"/>
    </row>
    <row r="1142" spans="1:38" ht="15.75" customHeight="1" x14ac:dyDescent="0.25">
      <c r="A1142" s="3">
        <v>1467</v>
      </c>
      <c r="B1142" s="14">
        <f t="shared" si="327"/>
        <v>1</v>
      </c>
      <c r="C1142" s="9">
        <v>45216</v>
      </c>
      <c r="D1142" s="3" t="s">
        <v>379</v>
      </c>
      <c r="E1142" s="14" t="str">
        <f t="shared" si="322"/>
        <v>1467Garay Elias1</v>
      </c>
      <c r="F1142" s="119" t="s">
        <v>2052</v>
      </c>
      <c r="G1142" s="119" t="s">
        <v>2053</v>
      </c>
      <c r="H1142" s="119">
        <v>111016</v>
      </c>
      <c r="I1142" s="10" t="s">
        <v>2054</v>
      </c>
      <c r="J1142" s="14" t="str">
        <f t="shared" si="332"/>
        <v>Cambiar oring en manguera de calefaccion lado derecho. Completar liquido refrigerante. Purgar circuito. Eliminar perdida de agua.</v>
      </c>
      <c r="K1142" s="3" t="s">
        <v>1539</v>
      </c>
      <c r="L1142" s="3">
        <v>1</v>
      </c>
      <c r="R1142" s="7" t="s">
        <v>1479</v>
      </c>
      <c r="S1142" s="8"/>
      <c r="W1142" s="76"/>
      <c r="X1142" s="16">
        <f t="shared" si="330"/>
        <v>0</v>
      </c>
      <c r="Y1142" s="3">
        <v>1</v>
      </c>
      <c r="AB1142" s="4">
        <v>12000</v>
      </c>
      <c r="AC1142" s="18">
        <f t="shared" si="333"/>
        <v>12000</v>
      </c>
      <c r="AD1142" s="19">
        <f t="shared" si="323"/>
        <v>12000</v>
      </c>
      <c r="AE1142" s="21">
        <f t="shared" si="328"/>
        <v>0</v>
      </c>
      <c r="AF1142" s="20">
        <f t="shared" si="324"/>
        <v>0</v>
      </c>
      <c r="AG1142" s="20">
        <f t="shared" si="325"/>
        <v>0</v>
      </c>
      <c r="AH1142" s="20">
        <f t="shared" si="326"/>
        <v>12000</v>
      </c>
      <c r="AI1142" s="20"/>
      <c r="AJ1142" s="20"/>
      <c r="AK1142" s="20">
        <f t="shared" si="334"/>
        <v>12000</v>
      </c>
      <c r="AL1142" s="171"/>
    </row>
    <row r="1143" spans="1:38" ht="15.75" customHeight="1" x14ac:dyDescent="0.25">
      <c r="A1143" s="3">
        <v>1467</v>
      </c>
      <c r="B1143" s="14">
        <f t="shared" si="327"/>
        <v>2</v>
      </c>
      <c r="C1143" s="9">
        <f>IF(A1143=A1142,C1142,"")</f>
        <v>45216</v>
      </c>
      <c r="D1143" s="3" t="str">
        <f>IF(A1143=A1142,D1142,"")</f>
        <v>Garay Elias</v>
      </c>
      <c r="E1143" s="14" t="str">
        <f t="shared" si="322"/>
        <v>1467Garay Elias2</v>
      </c>
      <c r="J1143" s="14" t="str">
        <f t="shared" si="332"/>
        <v xml:space="preserve">Cambiar oring en manguera de calefaccion lado derecho. Completar liquido refrigerante. Purgar circuito. Eliminar perdida de agua. </v>
      </c>
      <c r="L1143" s="3">
        <v>1</v>
      </c>
      <c r="S1143" s="8"/>
      <c r="W1143" s="76"/>
      <c r="X1143" s="16">
        <f t="shared" si="330"/>
        <v>0</v>
      </c>
      <c r="AC1143" s="18">
        <f t="shared" si="333"/>
        <v>0</v>
      </c>
      <c r="AD1143" s="19">
        <f t="shared" si="323"/>
        <v>12000</v>
      </c>
      <c r="AE1143" s="21">
        <f t="shared" si="328"/>
        <v>0</v>
      </c>
      <c r="AF1143" s="20">
        <f t="shared" si="324"/>
        <v>0</v>
      </c>
      <c r="AG1143" s="20">
        <f t="shared" si="325"/>
        <v>0</v>
      </c>
      <c r="AH1143" s="20">
        <f t="shared" si="326"/>
        <v>0</v>
      </c>
      <c r="AI1143" s="20"/>
      <c r="AJ1143" s="20"/>
      <c r="AK1143" s="20">
        <f t="shared" si="334"/>
        <v>0</v>
      </c>
      <c r="AL1143" s="171"/>
    </row>
    <row r="1144" spans="1:38" ht="15.75" customHeight="1" x14ac:dyDescent="0.25">
      <c r="A1144" s="3">
        <v>1468</v>
      </c>
      <c r="B1144" s="14">
        <f t="shared" si="327"/>
        <v>1</v>
      </c>
      <c r="C1144" s="9">
        <v>45217</v>
      </c>
      <c r="D1144" s="3" t="s">
        <v>2055</v>
      </c>
      <c r="E1144" s="14" t="str">
        <f t="shared" si="322"/>
        <v>1468Fernandez Martin1</v>
      </c>
      <c r="F1144" s="119" t="s">
        <v>2056</v>
      </c>
      <c r="G1144" s="119" t="s">
        <v>2057</v>
      </c>
      <c r="H1144" s="119">
        <v>38610</v>
      </c>
      <c r="I1144" s="10" t="s">
        <v>2058</v>
      </c>
      <c r="J1144" s="14" t="str">
        <f t="shared" si="332"/>
        <v>Cambio de tapa de cilindros.</v>
      </c>
      <c r="K1144" s="3" t="s">
        <v>1511</v>
      </c>
      <c r="L1144" s="3">
        <v>1</v>
      </c>
      <c r="M1144" s="10" t="s">
        <v>2059</v>
      </c>
      <c r="N1144" s="3" t="s">
        <v>2060</v>
      </c>
      <c r="Q1144" s="7">
        <v>0</v>
      </c>
      <c r="R1144" s="7" t="s">
        <v>1479</v>
      </c>
      <c r="S1144" s="8">
        <v>0</v>
      </c>
      <c r="T1144" s="11">
        <v>1</v>
      </c>
      <c r="W1144" s="76">
        <v>0</v>
      </c>
      <c r="X1144" s="16">
        <f t="shared" si="330"/>
        <v>0</v>
      </c>
      <c r="Y1144" s="3">
        <v>1</v>
      </c>
      <c r="AB1144" s="4">
        <v>220000</v>
      </c>
      <c r="AC1144" s="18">
        <f t="shared" si="333"/>
        <v>220000</v>
      </c>
      <c r="AD1144" s="19">
        <f t="shared" si="323"/>
        <v>220000</v>
      </c>
      <c r="AE1144" s="21">
        <f t="shared" si="328"/>
        <v>0</v>
      </c>
      <c r="AF1144" s="20">
        <f t="shared" si="324"/>
        <v>339284.02999999997</v>
      </c>
      <c r="AG1144" s="20">
        <f t="shared" si="325"/>
        <v>450400</v>
      </c>
      <c r="AH1144" s="20">
        <f t="shared" si="326"/>
        <v>220000</v>
      </c>
      <c r="AI1144" s="20"/>
      <c r="AJ1144" s="20"/>
      <c r="AK1144" s="20">
        <f t="shared" si="334"/>
        <v>670400</v>
      </c>
      <c r="AL1144" s="171"/>
    </row>
    <row r="1145" spans="1:38" ht="15.75" customHeight="1" x14ac:dyDescent="0.25">
      <c r="A1145" s="3">
        <v>1468</v>
      </c>
      <c r="B1145" s="14">
        <f t="shared" si="327"/>
        <v>2</v>
      </c>
      <c r="C1145" s="9">
        <f t="shared" ref="C1145:C1155" si="337">IF(A1145=A1144,C1144,"")</f>
        <v>45217</v>
      </c>
      <c r="D1145" s="3" t="str">
        <f t="shared" ref="D1145:D1155" si="338">IF(A1145=A1144,D1144,"")</f>
        <v>Fernandez Martin</v>
      </c>
      <c r="E1145" s="14" t="str">
        <f t="shared" si="322"/>
        <v>1468Fernandez Martin2</v>
      </c>
      <c r="J1145" s="14" t="str">
        <f t="shared" si="332"/>
        <v xml:space="preserve">Cambio de tapa de cilindros. </v>
      </c>
      <c r="L1145" s="3">
        <v>1</v>
      </c>
      <c r="M1145" s="10" t="s">
        <v>2061</v>
      </c>
      <c r="N1145" s="3" t="s">
        <v>734</v>
      </c>
      <c r="Q1145" s="7">
        <f>+W1145*0.8</f>
        <v>17600</v>
      </c>
      <c r="S1145" s="8">
        <f>+(W1145-Q1145)/Q1145</f>
        <v>0.25</v>
      </c>
      <c r="T1145" s="11">
        <v>1</v>
      </c>
      <c r="W1145" s="76">
        <v>22000</v>
      </c>
      <c r="X1145" s="16">
        <f t="shared" si="330"/>
        <v>22000</v>
      </c>
      <c r="AC1145" s="18">
        <f t="shared" si="333"/>
        <v>0</v>
      </c>
      <c r="AD1145" s="19">
        <f t="shared" si="323"/>
        <v>220000</v>
      </c>
      <c r="AE1145" s="21">
        <f t="shared" si="328"/>
        <v>17600</v>
      </c>
      <c r="AF1145" s="20">
        <f t="shared" si="324"/>
        <v>0</v>
      </c>
      <c r="AG1145" s="20">
        <f t="shared" si="325"/>
        <v>0</v>
      </c>
      <c r="AH1145" s="20">
        <f t="shared" si="326"/>
        <v>0</v>
      </c>
      <c r="AI1145" s="20"/>
      <c r="AJ1145" s="20"/>
      <c r="AK1145" s="20">
        <f t="shared" si="334"/>
        <v>0</v>
      </c>
      <c r="AL1145" s="171"/>
    </row>
    <row r="1146" spans="1:38" ht="15.75" customHeight="1" x14ac:dyDescent="0.25">
      <c r="A1146" s="3">
        <v>1468</v>
      </c>
      <c r="B1146" s="14">
        <f t="shared" si="327"/>
        <v>3</v>
      </c>
      <c r="C1146" s="9">
        <f t="shared" si="337"/>
        <v>45217</v>
      </c>
      <c r="D1146" s="3" t="str">
        <f t="shared" si="338"/>
        <v>Fernandez Martin</v>
      </c>
      <c r="E1146" s="14" t="str">
        <f t="shared" si="322"/>
        <v>1468Fernandez Martin3</v>
      </c>
      <c r="J1146" s="14" t="str">
        <f t="shared" si="332"/>
        <v xml:space="preserve">Cambio de tapa de cilindros.  </v>
      </c>
      <c r="L1146" s="3">
        <v>1</v>
      </c>
      <c r="M1146" s="10" t="s">
        <v>2068</v>
      </c>
      <c r="N1146" s="3" t="s">
        <v>734</v>
      </c>
      <c r="Q1146" s="7">
        <f>+W1146*0.8</f>
        <v>21280</v>
      </c>
      <c r="S1146" s="8">
        <f>+(W1146-Q1146)/Q1146</f>
        <v>0.25</v>
      </c>
      <c r="T1146" s="11">
        <v>1</v>
      </c>
      <c r="W1146" s="76">
        <v>26600</v>
      </c>
      <c r="X1146" s="16">
        <f t="shared" si="330"/>
        <v>26600</v>
      </c>
      <c r="AC1146" s="18">
        <f t="shared" si="333"/>
        <v>0</v>
      </c>
      <c r="AD1146" s="19">
        <f t="shared" si="323"/>
        <v>220000</v>
      </c>
      <c r="AE1146" s="21">
        <f t="shared" si="328"/>
        <v>21280</v>
      </c>
      <c r="AF1146" s="20">
        <f t="shared" si="324"/>
        <v>0</v>
      </c>
      <c r="AG1146" s="20">
        <f t="shared" si="325"/>
        <v>0</v>
      </c>
      <c r="AH1146" s="20">
        <f t="shared" si="326"/>
        <v>0</v>
      </c>
      <c r="AI1146" s="20"/>
      <c r="AJ1146" s="20"/>
      <c r="AK1146" s="20">
        <f t="shared" si="334"/>
        <v>0</v>
      </c>
      <c r="AL1146" s="171"/>
    </row>
    <row r="1147" spans="1:38" ht="15.75" customHeight="1" x14ac:dyDescent="0.25">
      <c r="A1147" s="3">
        <v>1468</v>
      </c>
      <c r="B1147" s="14">
        <f t="shared" si="327"/>
        <v>4</v>
      </c>
      <c r="C1147" s="9">
        <f t="shared" si="337"/>
        <v>45217</v>
      </c>
      <c r="D1147" s="3" t="str">
        <f t="shared" si="338"/>
        <v>Fernandez Martin</v>
      </c>
      <c r="E1147" s="14" t="str">
        <f t="shared" si="322"/>
        <v>1468Fernandez Martin4</v>
      </c>
      <c r="J1147" s="14" t="str">
        <f t="shared" si="332"/>
        <v xml:space="preserve">Cambio de tapa de cilindros.   </v>
      </c>
      <c r="L1147" s="3">
        <v>1</v>
      </c>
      <c r="M1147" s="10" t="s">
        <v>2067</v>
      </c>
      <c r="N1147" s="3" t="s">
        <v>790</v>
      </c>
      <c r="Q1147" s="7">
        <f>W1147*0.9</f>
        <v>27900</v>
      </c>
      <c r="S1147" s="8">
        <f>(W1147-Q1147)/Q1147</f>
        <v>0.1111111111111111</v>
      </c>
      <c r="T1147" s="11">
        <v>1</v>
      </c>
      <c r="W1147" s="76">
        <v>31000</v>
      </c>
      <c r="X1147" s="16">
        <f t="shared" si="330"/>
        <v>31000</v>
      </c>
      <c r="AC1147" s="18">
        <f t="shared" si="333"/>
        <v>0</v>
      </c>
      <c r="AD1147" s="19">
        <f t="shared" si="323"/>
        <v>220000</v>
      </c>
      <c r="AE1147" s="21">
        <f t="shared" si="328"/>
        <v>27900</v>
      </c>
      <c r="AF1147" s="20">
        <f t="shared" si="324"/>
        <v>0</v>
      </c>
      <c r="AG1147" s="20">
        <f t="shared" si="325"/>
        <v>0</v>
      </c>
      <c r="AH1147" s="20">
        <f t="shared" si="326"/>
        <v>0</v>
      </c>
      <c r="AI1147" s="20"/>
      <c r="AJ1147" s="20"/>
      <c r="AK1147" s="20">
        <f t="shared" si="334"/>
        <v>0</v>
      </c>
      <c r="AL1147" s="171"/>
    </row>
    <row r="1148" spans="1:38" ht="15.75" customHeight="1" x14ac:dyDescent="0.25">
      <c r="A1148" s="3">
        <v>1468</v>
      </c>
      <c r="B1148" s="14">
        <f t="shared" si="327"/>
        <v>5</v>
      </c>
      <c r="C1148" s="9">
        <f t="shared" si="337"/>
        <v>45217</v>
      </c>
      <c r="D1148" s="3" t="str">
        <f t="shared" si="338"/>
        <v>Fernandez Martin</v>
      </c>
      <c r="E1148" s="14" t="str">
        <f t="shared" si="322"/>
        <v>1468Fernandez Martin5</v>
      </c>
      <c r="J1148" s="14" t="str">
        <f t="shared" si="332"/>
        <v xml:space="preserve">Cambio de tapa de cilindros.    </v>
      </c>
      <c r="L1148" s="3">
        <v>1</v>
      </c>
      <c r="M1148" s="10" t="s">
        <v>2062</v>
      </c>
      <c r="N1148" s="3" t="s">
        <v>734</v>
      </c>
      <c r="Q1148" s="7">
        <f>+W1148*0.8</f>
        <v>6400</v>
      </c>
      <c r="S1148" s="8">
        <f t="shared" ref="S1148:S1194" si="339">+(W1148-Q1148)/Q1148</f>
        <v>0.25</v>
      </c>
      <c r="T1148" s="11">
        <v>1</v>
      </c>
      <c r="W1148" s="76">
        <v>8000</v>
      </c>
      <c r="X1148" s="16">
        <f t="shared" si="330"/>
        <v>8000</v>
      </c>
      <c r="AC1148" s="18">
        <f t="shared" si="333"/>
        <v>0</v>
      </c>
      <c r="AD1148" s="19">
        <f t="shared" si="323"/>
        <v>220000</v>
      </c>
      <c r="AE1148" s="21">
        <f t="shared" si="328"/>
        <v>6400</v>
      </c>
      <c r="AF1148" s="20">
        <f t="shared" si="324"/>
        <v>0</v>
      </c>
      <c r="AG1148" s="20">
        <f t="shared" si="325"/>
        <v>0</v>
      </c>
      <c r="AH1148" s="20">
        <f t="shared" si="326"/>
        <v>0</v>
      </c>
      <c r="AI1148" s="20"/>
      <c r="AJ1148" s="20"/>
      <c r="AK1148" s="20">
        <f t="shared" si="334"/>
        <v>0</v>
      </c>
      <c r="AL1148" s="171"/>
    </row>
    <row r="1149" spans="1:38" ht="15.75" customHeight="1" x14ac:dyDescent="0.25">
      <c r="A1149" s="3">
        <v>1468</v>
      </c>
      <c r="B1149" s="14">
        <f t="shared" si="327"/>
        <v>6</v>
      </c>
      <c r="C1149" s="9">
        <f t="shared" si="337"/>
        <v>45217</v>
      </c>
      <c r="D1149" s="3" t="str">
        <f t="shared" si="338"/>
        <v>Fernandez Martin</v>
      </c>
      <c r="E1149" s="14" t="str">
        <f t="shared" si="322"/>
        <v>1468Fernandez Martin6</v>
      </c>
      <c r="J1149" s="14" t="str">
        <f t="shared" si="332"/>
        <v xml:space="preserve">Cambio de tapa de cilindros.     </v>
      </c>
      <c r="L1149" s="3">
        <v>1</v>
      </c>
      <c r="M1149" s="10" t="s">
        <v>2063</v>
      </c>
      <c r="N1149" s="3" t="s">
        <v>734</v>
      </c>
      <c r="Q1149" s="7">
        <f>+W1149*0.8</f>
        <v>198400</v>
      </c>
      <c r="S1149" s="8">
        <f t="shared" si="339"/>
        <v>0.25</v>
      </c>
      <c r="T1149" s="11">
        <v>1</v>
      </c>
      <c r="W1149" s="76">
        <v>248000</v>
      </c>
      <c r="X1149" s="16">
        <f t="shared" si="330"/>
        <v>248000</v>
      </c>
      <c r="AC1149" s="18">
        <f t="shared" si="333"/>
        <v>0</v>
      </c>
      <c r="AD1149" s="19">
        <f t="shared" si="323"/>
        <v>220000</v>
      </c>
      <c r="AE1149" s="21">
        <f t="shared" si="328"/>
        <v>198400</v>
      </c>
      <c r="AF1149" s="20">
        <f t="shared" si="324"/>
        <v>0</v>
      </c>
      <c r="AG1149" s="20">
        <f t="shared" si="325"/>
        <v>0</v>
      </c>
      <c r="AH1149" s="20">
        <f t="shared" si="326"/>
        <v>0</v>
      </c>
      <c r="AI1149" s="20"/>
      <c r="AJ1149" s="20"/>
      <c r="AK1149" s="20">
        <f t="shared" si="334"/>
        <v>0</v>
      </c>
      <c r="AL1149" s="171"/>
    </row>
    <row r="1150" spans="1:38" ht="15.75" customHeight="1" x14ac:dyDescent="0.25">
      <c r="A1150" s="3">
        <v>1468</v>
      </c>
      <c r="B1150" s="14">
        <f t="shared" si="327"/>
        <v>7</v>
      </c>
      <c r="C1150" s="9">
        <f t="shared" si="337"/>
        <v>45217</v>
      </c>
      <c r="D1150" s="3" t="str">
        <f t="shared" si="338"/>
        <v>Fernandez Martin</v>
      </c>
      <c r="E1150" s="14" t="str">
        <f t="shared" ref="E1150:E1213" si="340">CONCATENATE(A1150,D1150,B1150)</f>
        <v>1468Fernandez Martin7</v>
      </c>
      <c r="J1150" s="14" t="str">
        <f t="shared" si="332"/>
        <v xml:space="preserve">Cambio de tapa de cilindros.      </v>
      </c>
      <c r="L1150" s="3">
        <v>1</v>
      </c>
      <c r="M1150" s="10" t="s">
        <v>2064</v>
      </c>
      <c r="N1150" s="3" t="s">
        <v>734</v>
      </c>
      <c r="Q1150" s="7">
        <f>+W1150*0.8</f>
        <v>47040</v>
      </c>
      <c r="S1150" s="8">
        <f t="shared" si="339"/>
        <v>0.25</v>
      </c>
      <c r="T1150" s="11">
        <v>1</v>
      </c>
      <c r="W1150" s="76">
        <v>58800</v>
      </c>
      <c r="X1150" s="16">
        <f t="shared" si="330"/>
        <v>58800</v>
      </c>
      <c r="AC1150" s="18">
        <f t="shared" si="333"/>
        <v>0</v>
      </c>
      <c r="AD1150" s="19">
        <f t="shared" si="323"/>
        <v>220000</v>
      </c>
      <c r="AE1150" s="21">
        <f t="shared" si="328"/>
        <v>47040</v>
      </c>
      <c r="AF1150" s="20">
        <f t="shared" si="324"/>
        <v>0</v>
      </c>
      <c r="AG1150" s="20">
        <f t="shared" si="325"/>
        <v>0</v>
      </c>
      <c r="AH1150" s="20">
        <f t="shared" si="326"/>
        <v>0</v>
      </c>
      <c r="AI1150" s="20"/>
      <c r="AJ1150" s="20"/>
      <c r="AK1150" s="20">
        <f t="shared" si="334"/>
        <v>0</v>
      </c>
      <c r="AL1150" s="171"/>
    </row>
    <row r="1151" spans="1:38" ht="15.75" customHeight="1" x14ac:dyDescent="0.25">
      <c r="A1151" s="3">
        <v>1468</v>
      </c>
      <c r="B1151" s="14">
        <f t="shared" si="327"/>
        <v>8</v>
      </c>
      <c r="C1151" s="9">
        <f t="shared" si="337"/>
        <v>45217</v>
      </c>
      <c r="D1151" s="3" t="str">
        <f t="shared" si="338"/>
        <v>Fernandez Martin</v>
      </c>
      <c r="E1151" s="14" t="str">
        <f t="shared" si="340"/>
        <v>1468Fernandez Martin8</v>
      </c>
      <c r="J1151" s="14" t="str">
        <f t="shared" si="332"/>
        <v xml:space="preserve">Cambio de tapa de cilindros.       </v>
      </c>
      <c r="L1151" s="3">
        <v>1</v>
      </c>
      <c r="M1151" s="10" t="s">
        <v>2065</v>
      </c>
      <c r="N1151" s="3" t="s">
        <v>771</v>
      </c>
      <c r="Q1151" s="7">
        <v>1595.88</v>
      </c>
      <c r="S1151" s="8">
        <f t="shared" si="339"/>
        <v>1.3811314133894776</v>
      </c>
      <c r="T1151" s="11">
        <v>1</v>
      </c>
      <c r="W1151" s="76">
        <v>3800</v>
      </c>
      <c r="X1151" s="16">
        <f t="shared" si="330"/>
        <v>3800</v>
      </c>
      <c r="AC1151" s="18">
        <f t="shared" si="333"/>
        <v>0</v>
      </c>
      <c r="AD1151" s="19">
        <f t="shared" ref="AD1151:AD1214" si="341">IF(A1151=A1150,AD1150+AC1151,AC1151)</f>
        <v>220000</v>
      </c>
      <c r="AE1151" s="21">
        <f t="shared" si="328"/>
        <v>1595.88</v>
      </c>
      <c r="AF1151" s="20">
        <f t="shared" ref="AF1151:AF1214" si="342">IF(A1151=A1150,0,(SUMIF($A$3:$A$999956,A1151,$Q$3:$Q$999956)))+IF(A1151=A1150,0,(SUMIF($A$3:$A$999956,A1151,$R$3:$R$999956)))</f>
        <v>0</v>
      </c>
      <c r="AG1151" s="20">
        <f t="shared" ref="AG1151:AG1214" si="343">IF(A1151=A1150,0,(SUMIF($A$3:$A$999956,A1151,($X$3:$X$999956))))</f>
        <v>0</v>
      </c>
      <c r="AH1151" s="20">
        <f t="shared" ref="AH1151:AH1214" si="344">IF(A1151=A1150,0,(SUMIF($A$3:$A$999956,A1151,($AC$3:$AC$999956))))</f>
        <v>0</v>
      </c>
      <c r="AI1151" s="20"/>
      <c r="AJ1151" s="20"/>
      <c r="AK1151" s="20">
        <f t="shared" si="334"/>
        <v>0</v>
      </c>
      <c r="AL1151" s="171"/>
    </row>
    <row r="1152" spans="1:38" ht="15.75" customHeight="1" x14ac:dyDescent="0.25">
      <c r="A1152" s="3">
        <v>1468</v>
      </c>
      <c r="B1152" s="14">
        <f t="shared" si="327"/>
        <v>9</v>
      </c>
      <c r="C1152" s="9">
        <f t="shared" si="337"/>
        <v>45217</v>
      </c>
      <c r="D1152" s="3" t="str">
        <f t="shared" si="338"/>
        <v>Fernandez Martin</v>
      </c>
      <c r="E1152" s="14" t="str">
        <f t="shared" si="340"/>
        <v>1468Fernandez Martin9</v>
      </c>
      <c r="J1152" s="14" t="str">
        <f t="shared" si="332"/>
        <v xml:space="preserve">Cambio de tapa de cilindros.        </v>
      </c>
      <c r="L1152" s="3">
        <v>1</v>
      </c>
      <c r="M1152" s="10" t="s">
        <v>127</v>
      </c>
      <c r="N1152" s="3" t="s">
        <v>771</v>
      </c>
      <c r="Q1152" s="7">
        <v>6700</v>
      </c>
      <c r="S1152" s="8">
        <f t="shared" si="339"/>
        <v>0</v>
      </c>
      <c r="T1152" s="11">
        <v>4</v>
      </c>
      <c r="W1152" s="76">
        <v>6700</v>
      </c>
      <c r="X1152" s="16">
        <f t="shared" si="330"/>
        <v>26800</v>
      </c>
      <c r="AC1152" s="18">
        <f t="shared" si="333"/>
        <v>0</v>
      </c>
      <c r="AD1152" s="19">
        <f t="shared" si="341"/>
        <v>220000</v>
      </c>
      <c r="AE1152" s="21">
        <f t="shared" si="328"/>
        <v>26800</v>
      </c>
      <c r="AF1152" s="20">
        <f t="shared" si="342"/>
        <v>0</v>
      </c>
      <c r="AG1152" s="20">
        <f t="shared" si="343"/>
        <v>0</v>
      </c>
      <c r="AH1152" s="20">
        <f t="shared" si="344"/>
        <v>0</v>
      </c>
      <c r="AI1152" s="20"/>
      <c r="AJ1152" s="20"/>
      <c r="AK1152" s="20">
        <f t="shared" si="334"/>
        <v>0</v>
      </c>
      <c r="AL1152" s="171"/>
    </row>
    <row r="1153" spans="1:38" ht="15.75" customHeight="1" x14ac:dyDescent="0.25">
      <c r="A1153" s="3">
        <v>1468</v>
      </c>
      <c r="B1153" s="14">
        <f t="shared" si="327"/>
        <v>10</v>
      </c>
      <c r="C1153" s="9">
        <f t="shared" si="337"/>
        <v>45217</v>
      </c>
      <c r="D1153" s="3" t="str">
        <f t="shared" si="338"/>
        <v>Fernandez Martin</v>
      </c>
      <c r="E1153" s="14" t="str">
        <f t="shared" si="340"/>
        <v>1468Fernandez Martin10</v>
      </c>
      <c r="J1153" s="14" t="str">
        <f t="shared" si="332"/>
        <v xml:space="preserve">Cambio de tapa de cilindros.         </v>
      </c>
      <c r="L1153" s="3">
        <v>1</v>
      </c>
      <c r="M1153" s="10" t="s">
        <v>1970</v>
      </c>
      <c r="N1153" s="3" t="s">
        <v>771</v>
      </c>
      <c r="Q1153" s="7">
        <v>4800</v>
      </c>
      <c r="S1153" s="8">
        <f t="shared" si="339"/>
        <v>0</v>
      </c>
      <c r="T1153" s="11">
        <v>1.5</v>
      </c>
      <c r="W1153" s="76">
        <v>4800</v>
      </c>
      <c r="X1153" s="16">
        <f t="shared" si="330"/>
        <v>7200</v>
      </c>
      <c r="AC1153" s="18">
        <f t="shared" si="333"/>
        <v>0</v>
      </c>
      <c r="AD1153" s="19">
        <f t="shared" si="341"/>
        <v>220000</v>
      </c>
      <c r="AE1153" s="21">
        <f t="shared" si="328"/>
        <v>7200</v>
      </c>
      <c r="AF1153" s="20">
        <f t="shared" si="342"/>
        <v>0</v>
      </c>
      <c r="AG1153" s="20">
        <f t="shared" si="343"/>
        <v>0</v>
      </c>
      <c r="AH1153" s="20">
        <f t="shared" si="344"/>
        <v>0</v>
      </c>
      <c r="AI1153" s="20"/>
      <c r="AJ1153" s="20"/>
      <c r="AK1153" s="20">
        <f t="shared" si="334"/>
        <v>0</v>
      </c>
      <c r="AL1153" s="171"/>
    </row>
    <row r="1154" spans="1:38" ht="15.75" customHeight="1" x14ac:dyDescent="0.25">
      <c r="A1154" s="3">
        <v>1468</v>
      </c>
      <c r="B1154" s="14">
        <f t="shared" si="327"/>
        <v>11</v>
      </c>
      <c r="C1154" s="9">
        <f t="shared" si="337"/>
        <v>45217</v>
      </c>
      <c r="D1154" s="3" t="str">
        <f t="shared" si="338"/>
        <v>Fernandez Martin</v>
      </c>
      <c r="E1154" s="14" t="str">
        <f t="shared" si="340"/>
        <v>1468Fernandez Martin11</v>
      </c>
      <c r="J1154" s="14" t="str">
        <f t="shared" si="332"/>
        <v xml:space="preserve">Cambio de tapa de cilindros.          </v>
      </c>
      <c r="L1154" s="3">
        <v>1</v>
      </c>
      <c r="M1154" s="10" t="s">
        <v>1431</v>
      </c>
      <c r="N1154" s="3" t="s">
        <v>771</v>
      </c>
      <c r="Q1154" s="7">
        <v>1200</v>
      </c>
      <c r="S1154" s="8">
        <f t="shared" si="339"/>
        <v>0</v>
      </c>
      <c r="T1154" s="11">
        <v>5</v>
      </c>
      <c r="W1154" s="76">
        <v>1200</v>
      </c>
      <c r="X1154" s="16">
        <f t="shared" si="330"/>
        <v>6000</v>
      </c>
      <c r="AC1154" s="18">
        <f t="shared" si="333"/>
        <v>0</v>
      </c>
      <c r="AD1154" s="19">
        <f t="shared" si="341"/>
        <v>220000</v>
      </c>
      <c r="AE1154" s="21">
        <f t="shared" si="328"/>
        <v>6000</v>
      </c>
      <c r="AF1154" s="20">
        <f t="shared" si="342"/>
        <v>0</v>
      </c>
      <c r="AG1154" s="20">
        <f t="shared" si="343"/>
        <v>0</v>
      </c>
      <c r="AH1154" s="20">
        <f t="shared" si="344"/>
        <v>0</v>
      </c>
      <c r="AI1154" s="20"/>
      <c r="AJ1154" s="20"/>
      <c r="AK1154" s="20">
        <f t="shared" si="334"/>
        <v>0</v>
      </c>
      <c r="AL1154" s="171"/>
    </row>
    <row r="1155" spans="1:38" ht="15.75" customHeight="1" x14ac:dyDescent="0.25">
      <c r="A1155" s="3">
        <v>1468</v>
      </c>
      <c r="B1155" s="14">
        <f t="shared" si="327"/>
        <v>12</v>
      </c>
      <c r="C1155" s="9">
        <f t="shared" si="337"/>
        <v>45217</v>
      </c>
      <c r="D1155" s="3" t="str">
        <f t="shared" si="338"/>
        <v>Fernandez Martin</v>
      </c>
      <c r="E1155" s="14" t="str">
        <f t="shared" si="340"/>
        <v>1468Fernandez Martin12</v>
      </c>
      <c r="J1155" s="14" t="str">
        <f t="shared" si="332"/>
        <v xml:space="preserve">Cambio de tapa de cilindros.           </v>
      </c>
      <c r="L1155" s="3">
        <v>1</v>
      </c>
      <c r="M1155" s="10" t="s">
        <v>2066</v>
      </c>
      <c r="N1155" s="3" t="s">
        <v>771</v>
      </c>
      <c r="Q1155" s="7">
        <v>1983.43</v>
      </c>
      <c r="S1155" s="8">
        <f t="shared" si="339"/>
        <v>0.91587300787020454</v>
      </c>
      <c r="T1155" s="11">
        <v>1</v>
      </c>
      <c r="W1155" s="76">
        <v>3800</v>
      </c>
      <c r="X1155" s="16">
        <f t="shared" si="330"/>
        <v>3800</v>
      </c>
      <c r="AC1155" s="18">
        <f t="shared" si="333"/>
        <v>0</v>
      </c>
      <c r="AD1155" s="19">
        <f t="shared" si="341"/>
        <v>220000</v>
      </c>
      <c r="AE1155" s="21">
        <f t="shared" si="328"/>
        <v>1983.43</v>
      </c>
      <c r="AF1155" s="20">
        <f t="shared" si="342"/>
        <v>0</v>
      </c>
      <c r="AG1155" s="20">
        <f t="shared" si="343"/>
        <v>0</v>
      </c>
      <c r="AH1155" s="20">
        <f t="shared" si="344"/>
        <v>0</v>
      </c>
      <c r="AI1155" s="20"/>
      <c r="AJ1155" s="20"/>
      <c r="AK1155" s="20">
        <f t="shared" si="334"/>
        <v>0</v>
      </c>
      <c r="AL1155" s="171"/>
    </row>
    <row r="1156" spans="1:38" ht="15.75" customHeight="1" x14ac:dyDescent="0.25">
      <c r="A1156" s="3">
        <v>1468</v>
      </c>
      <c r="B1156" s="14">
        <f t="shared" ref="B1156:B1219" si="345">IF(A1156=A1155,B1155+1,1)</f>
        <v>13</v>
      </c>
      <c r="C1156" s="9">
        <v>45217</v>
      </c>
      <c r="D1156" s="3" t="s">
        <v>2055</v>
      </c>
      <c r="E1156" s="14" t="str">
        <f t="shared" si="340"/>
        <v>1468Fernandez Martin13</v>
      </c>
      <c r="J1156" s="14" t="str">
        <f t="shared" si="332"/>
        <v xml:space="preserve">Cambio de tapa de cilindros.            </v>
      </c>
      <c r="L1156" s="3">
        <v>1</v>
      </c>
      <c r="M1156" s="10" t="s">
        <v>2086</v>
      </c>
      <c r="N1156" s="3" t="s">
        <v>771</v>
      </c>
      <c r="Q1156" s="7">
        <v>2735.23</v>
      </c>
      <c r="S1156" s="8">
        <f t="shared" si="339"/>
        <v>0.60863985843969248</v>
      </c>
      <c r="T1156" s="11">
        <v>1</v>
      </c>
      <c r="W1156" s="76">
        <v>4400</v>
      </c>
      <c r="X1156" s="16">
        <f t="shared" si="330"/>
        <v>4400</v>
      </c>
      <c r="AC1156" s="18">
        <f t="shared" si="333"/>
        <v>0</v>
      </c>
      <c r="AD1156" s="19">
        <f t="shared" si="341"/>
        <v>220000</v>
      </c>
      <c r="AE1156" s="21">
        <f t="shared" ref="AE1156:AE1219" si="346">+(Q1156)*T1156</f>
        <v>2735.23</v>
      </c>
      <c r="AF1156" s="20">
        <f t="shared" si="342"/>
        <v>0</v>
      </c>
      <c r="AG1156" s="20">
        <f t="shared" si="343"/>
        <v>0</v>
      </c>
      <c r="AH1156" s="20">
        <f t="shared" si="344"/>
        <v>0</v>
      </c>
      <c r="AI1156" s="20"/>
      <c r="AJ1156" s="20"/>
      <c r="AK1156" s="20">
        <f t="shared" si="334"/>
        <v>0</v>
      </c>
      <c r="AL1156" s="171"/>
    </row>
    <row r="1157" spans="1:38" ht="15.75" customHeight="1" x14ac:dyDescent="0.25">
      <c r="A1157" s="3">
        <v>1468</v>
      </c>
      <c r="B1157" s="14">
        <f t="shared" si="345"/>
        <v>14</v>
      </c>
      <c r="C1157" s="9">
        <f>IF(A1157=A1156,C1156,"")</f>
        <v>45217</v>
      </c>
      <c r="D1157" s="3" t="str">
        <f>IF(A1157=A1156,D1156,"")</f>
        <v>Fernandez Martin</v>
      </c>
      <c r="E1157" s="14" t="str">
        <f t="shared" si="340"/>
        <v>1468Fernandez Martin14</v>
      </c>
      <c r="J1157" s="14" t="str">
        <f t="shared" si="332"/>
        <v xml:space="preserve">Cambio de tapa de cilindros.             </v>
      </c>
      <c r="L1157" s="3">
        <v>1</v>
      </c>
      <c r="M1157" s="10" t="s">
        <v>2087</v>
      </c>
      <c r="N1157" s="3" t="s">
        <v>771</v>
      </c>
      <c r="Q1157" s="7">
        <v>1649.49</v>
      </c>
      <c r="S1157" s="8">
        <f t="shared" si="339"/>
        <v>1.4249919672141087</v>
      </c>
      <c r="T1157" s="11">
        <v>1</v>
      </c>
      <c r="W1157" s="76">
        <v>4000</v>
      </c>
      <c r="X1157" s="16">
        <f t="shared" si="330"/>
        <v>4000</v>
      </c>
      <c r="AC1157" s="18">
        <f t="shared" si="333"/>
        <v>0</v>
      </c>
      <c r="AD1157" s="19">
        <f t="shared" si="341"/>
        <v>220000</v>
      </c>
      <c r="AE1157" s="21">
        <f t="shared" si="346"/>
        <v>1649.49</v>
      </c>
      <c r="AF1157" s="20">
        <f t="shared" si="342"/>
        <v>0</v>
      </c>
      <c r="AG1157" s="20">
        <f t="shared" si="343"/>
        <v>0</v>
      </c>
      <c r="AH1157" s="20">
        <f t="shared" si="344"/>
        <v>0</v>
      </c>
      <c r="AI1157" s="20"/>
      <c r="AJ1157" s="20"/>
      <c r="AK1157" s="20">
        <f t="shared" si="334"/>
        <v>0</v>
      </c>
      <c r="AL1157" s="171"/>
    </row>
    <row r="1158" spans="1:38" ht="15.75" customHeight="1" x14ac:dyDescent="0.25">
      <c r="A1158" s="3">
        <v>1469</v>
      </c>
      <c r="B1158" s="14">
        <f t="shared" si="345"/>
        <v>1</v>
      </c>
      <c r="C1158" s="9">
        <v>45217</v>
      </c>
      <c r="D1158" s="3" t="s">
        <v>2069</v>
      </c>
      <c r="E1158" s="14" t="str">
        <f t="shared" si="340"/>
        <v>1469Ana Paula Fossano1</v>
      </c>
      <c r="F1158" s="119" t="s">
        <v>2070</v>
      </c>
      <c r="G1158" s="119" t="s">
        <v>2071</v>
      </c>
      <c r="H1158" s="119">
        <v>39496</v>
      </c>
      <c r="I1158" s="10" t="s">
        <v>2072</v>
      </c>
      <c r="J1158" s="14" t="str">
        <f t="shared" si="332"/>
        <v>Service completo. Cambio de aceite y filtros. Rotacion. Cambiar bujias. Lavado de motor</v>
      </c>
      <c r="K1158" s="3" t="s">
        <v>1537</v>
      </c>
      <c r="L1158" s="3">
        <v>1</v>
      </c>
      <c r="M1158" s="10" t="s">
        <v>123</v>
      </c>
      <c r="N1158" s="3" t="s">
        <v>771</v>
      </c>
      <c r="Q1158" s="7">
        <v>3700</v>
      </c>
      <c r="R1158" s="7" t="s">
        <v>1478</v>
      </c>
      <c r="S1158" s="8">
        <f t="shared" si="339"/>
        <v>0</v>
      </c>
      <c r="T1158" s="11">
        <v>4</v>
      </c>
      <c r="W1158" s="76">
        <v>3700</v>
      </c>
      <c r="X1158" s="16">
        <f t="shared" si="330"/>
        <v>14800</v>
      </c>
      <c r="Y1158" s="3">
        <v>1</v>
      </c>
      <c r="AB1158" s="4">
        <v>41000</v>
      </c>
      <c r="AC1158" s="18">
        <f t="shared" si="333"/>
        <v>41000</v>
      </c>
      <c r="AD1158" s="19">
        <f t="shared" si="341"/>
        <v>41000</v>
      </c>
      <c r="AE1158" s="21">
        <f t="shared" si="346"/>
        <v>14800</v>
      </c>
      <c r="AF1158" s="20">
        <f t="shared" si="342"/>
        <v>14905.67</v>
      </c>
      <c r="AG1158" s="20">
        <f t="shared" si="343"/>
        <v>42400</v>
      </c>
      <c r="AH1158" s="20">
        <f t="shared" si="344"/>
        <v>41000</v>
      </c>
      <c r="AI1158" s="20"/>
      <c r="AJ1158" s="20"/>
      <c r="AK1158" s="20">
        <f t="shared" si="334"/>
        <v>83400</v>
      </c>
      <c r="AL1158" s="171"/>
    </row>
    <row r="1159" spans="1:38" ht="15.75" customHeight="1" x14ac:dyDescent="0.25">
      <c r="A1159" s="3">
        <v>1469</v>
      </c>
      <c r="B1159" s="14">
        <f t="shared" si="345"/>
        <v>2</v>
      </c>
      <c r="C1159" s="9">
        <f>IF(A1159=A1158,C1158,"")</f>
        <v>45217</v>
      </c>
      <c r="D1159" s="3" t="str">
        <f>IF(A1159=A1158,D1158,"")</f>
        <v>Ana Paula Fossano</v>
      </c>
      <c r="E1159" s="14" t="str">
        <f t="shared" si="340"/>
        <v>1469Ana Paula Fossano2</v>
      </c>
      <c r="J1159" s="14" t="str">
        <f t="shared" si="332"/>
        <v xml:space="preserve">Service completo. Cambio de aceite y filtros. Rotacion. Cambiar bujias. Lavado de motor </v>
      </c>
      <c r="L1159" s="3">
        <v>1</v>
      </c>
      <c r="M1159" s="10" t="s">
        <v>1733</v>
      </c>
      <c r="N1159" s="3" t="s">
        <v>771</v>
      </c>
      <c r="Q1159" s="7">
        <v>1582.7</v>
      </c>
      <c r="S1159" s="8">
        <f t="shared" si="339"/>
        <v>1.0850445441334429</v>
      </c>
      <c r="T1159" s="11">
        <v>1</v>
      </c>
      <c r="W1159" s="76">
        <v>3300</v>
      </c>
      <c r="X1159" s="16">
        <f t="shared" si="330"/>
        <v>3300</v>
      </c>
      <c r="AC1159" s="18">
        <f t="shared" si="333"/>
        <v>0</v>
      </c>
      <c r="AD1159" s="19">
        <f t="shared" si="341"/>
        <v>41000</v>
      </c>
      <c r="AE1159" s="21">
        <f t="shared" si="346"/>
        <v>1582.7</v>
      </c>
      <c r="AF1159" s="20">
        <f t="shared" si="342"/>
        <v>0</v>
      </c>
      <c r="AG1159" s="20">
        <f t="shared" si="343"/>
        <v>0</v>
      </c>
      <c r="AH1159" s="20">
        <f t="shared" si="344"/>
        <v>0</v>
      </c>
      <c r="AI1159" s="20"/>
      <c r="AJ1159" s="20"/>
      <c r="AK1159" s="20">
        <f t="shared" si="334"/>
        <v>0</v>
      </c>
      <c r="AL1159" s="171"/>
    </row>
    <row r="1160" spans="1:38" ht="15.75" customHeight="1" x14ac:dyDescent="0.25">
      <c r="A1160" s="3">
        <v>1469</v>
      </c>
      <c r="B1160" s="14">
        <f t="shared" si="345"/>
        <v>3</v>
      </c>
      <c r="C1160" s="9">
        <f>IF(A1160=A1159,C1159,"")</f>
        <v>45217</v>
      </c>
      <c r="D1160" s="3" t="str">
        <f>IF(A1160=A1159,D1159,"")</f>
        <v>Ana Paula Fossano</v>
      </c>
      <c r="E1160" s="14" t="str">
        <f t="shared" si="340"/>
        <v>1469Ana Paula Fossano3</v>
      </c>
      <c r="J1160" s="14" t="str">
        <f t="shared" si="332"/>
        <v xml:space="preserve">Service completo. Cambio de aceite y filtros. Rotacion. Cambiar bujias. Lavado de motor  </v>
      </c>
      <c r="L1160" s="3">
        <v>1</v>
      </c>
      <c r="M1160" s="10" t="s">
        <v>1735</v>
      </c>
      <c r="N1160" s="3" t="s">
        <v>771</v>
      </c>
      <c r="Q1160" s="7">
        <v>1649.49</v>
      </c>
      <c r="S1160" s="8">
        <f t="shared" si="339"/>
        <v>1.3643671680337559</v>
      </c>
      <c r="T1160" s="11">
        <v>1</v>
      </c>
      <c r="W1160" s="76">
        <v>3900</v>
      </c>
      <c r="X1160" s="16">
        <f t="shared" si="330"/>
        <v>3900</v>
      </c>
      <c r="AC1160" s="18">
        <f t="shared" si="333"/>
        <v>0</v>
      </c>
      <c r="AD1160" s="19">
        <f t="shared" si="341"/>
        <v>41000</v>
      </c>
      <c r="AE1160" s="21">
        <f t="shared" si="346"/>
        <v>1649.49</v>
      </c>
      <c r="AF1160" s="20">
        <f t="shared" si="342"/>
        <v>0</v>
      </c>
      <c r="AG1160" s="20">
        <f t="shared" si="343"/>
        <v>0</v>
      </c>
      <c r="AH1160" s="20">
        <f t="shared" si="344"/>
        <v>0</v>
      </c>
      <c r="AI1160" s="20"/>
      <c r="AJ1160" s="20"/>
      <c r="AK1160" s="20">
        <f t="shared" si="334"/>
        <v>0</v>
      </c>
      <c r="AL1160" s="171"/>
    </row>
    <row r="1161" spans="1:38" ht="15.75" customHeight="1" x14ac:dyDescent="0.25">
      <c r="A1161" s="3">
        <v>1469</v>
      </c>
      <c r="B1161" s="14">
        <f t="shared" si="345"/>
        <v>4</v>
      </c>
      <c r="C1161" s="9">
        <f>IF(A1161=A1160,C1160,"")</f>
        <v>45217</v>
      </c>
      <c r="D1161" s="3" t="str">
        <f>IF(A1161=A1160,D1160,"")</f>
        <v>Ana Paula Fossano</v>
      </c>
      <c r="E1161" s="14" t="str">
        <f t="shared" si="340"/>
        <v>1469Ana Paula Fossano4</v>
      </c>
      <c r="J1161" s="14" t="str">
        <f t="shared" si="332"/>
        <v xml:space="preserve">Service completo. Cambio de aceite y filtros. Rotacion. Cambiar bujias. Lavado de motor   </v>
      </c>
      <c r="L1161" s="3">
        <v>1</v>
      </c>
      <c r="M1161" s="10" t="s">
        <v>2073</v>
      </c>
      <c r="N1161" s="3" t="s">
        <v>771</v>
      </c>
      <c r="Q1161" s="7">
        <v>3029.38</v>
      </c>
      <c r="S1161" s="8">
        <f t="shared" si="339"/>
        <v>0.45244241395929197</v>
      </c>
      <c r="T1161" s="11">
        <v>1</v>
      </c>
      <c r="W1161" s="76">
        <v>4400</v>
      </c>
      <c r="X1161" s="16">
        <f t="shared" si="330"/>
        <v>4400</v>
      </c>
      <c r="AC1161" s="18">
        <f t="shared" si="333"/>
        <v>0</v>
      </c>
      <c r="AD1161" s="19">
        <f t="shared" si="341"/>
        <v>41000</v>
      </c>
      <c r="AE1161" s="21">
        <f t="shared" si="346"/>
        <v>3029.38</v>
      </c>
      <c r="AF1161" s="20">
        <f t="shared" si="342"/>
        <v>0</v>
      </c>
      <c r="AG1161" s="20">
        <f t="shared" si="343"/>
        <v>0</v>
      </c>
      <c r="AH1161" s="20">
        <f t="shared" si="344"/>
        <v>0</v>
      </c>
      <c r="AI1161" s="20"/>
      <c r="AJ1161" s="20"/>
      <c r="AK1161" s="20">
        <f t="shared" si="334"/>
        <v>0</v>
      </c>
      <c r="AL1161" s="171"/>
    </row>
    <row r="1162" spans="1:38" ht="15.75" customHeight="1" x14ac:dyDescent="0.25">
      <c r="A1162" s="3">
        <v>1469</v>
      </c>
      <c r="B1162" s="14">
        <f t="shared" si="345"/>
        <v>5</v>
      </c>
      <c r="C1162" s="9">
        <f>IF(A1162=A1161,C1161,"")</f>
        <v>45217</v>
      </c>
      <c r="D1162" s="3" t="str">
        <f>IF(A1162=A1161,D1161,"")</f>
        <v>Ana Paula Fossano</v>
      </c>
      <c r="E1162" s="14" t="str">
        <f t="shared" si="340"/>
        <v>1469Ana Paula Fossano5</v>
      </c>
      <c r="J1162" s="14" t="str">
        <f t="shared" si="332"/>
        <v xml:space="preserve">Service completo. Cambio de aceite y filtros. Rotacion. Cambiar bujias. Lavado de motor    </v>
      </c>
      <c r="L1162" s="3">
        <v>1</v>
      </c>
      <c r="M1162" s="10" t="s">
        <v>2074</v>
      </c>
      <c r="N1162" s="3" t="s">
        <v>771</v>
      </c>
      <c r="Q1162" s="7">
        <v>2544.1</v>
      </c>
      <c r="S1162" s="8">
        <f t="shared" si="339"/>
        <v>0.57226524114618138</v>
      </c>
      <c r="T1162" s="11">
        <v>1</v>
      </c>
      <c r="W1162" s="76">
        <v>4000</v>
      </c>
      <c r="X1162" s="16">
        <f t="shared" si="330"/>
        <v>4000</v>
      </c>
      <c r="AC1162" s="18">
        <f t="shared" si="333"/>
        <v>0</v>
      </c>
      <c r="AD1162" s="19">
        <f t="shared" si="341"/>
        <v>41000</v>
      </c>
      <c r="AE1162" s="21">
        <f t="shared" si="346"/>
        <v>2544.1</v>
      </c>
      <c r="AF1162" s="20">
        <f t="shared" si="342"/>
        <v>0</v>
      </c>
      <c r="AG1162" s="20">
        <f t="shared" si="343"/>
        <v>0</v>
      </c>
      <c r="AH1162" s="20">
        <f t="shared" si="344"/>
        <v>0</v>
      </c>
      <c r="AI1162" s="20"/>
      <c r="AJ1162" s="20"/>
      <c r="AK1162" s="20">
        <f t="shared" si="334"/>
        <v>0</v>
      </c>
      <c r="AL1162" s="171"/>
    </row>
    <row r="1163" spans="1:38" ht="15.75" customHeight="1" x14ac:dyDescent="0.25">
      <c r="A1163" s="3">
        <v>1469</v>
      </c>
      <c r="B1163" s="14">
        <f t="shared" si="345"/>
        <v>6</v>
      </c>
      <c r="C1163" s="9">
        <f>IF(A1163=A1162,C1162,"")</f>
        <v>45217</v>
      </c>
      <c r="D1163" s="3" t="str">
        <f>IF(A1163=A1162,D1162,"")</f>
        <v>Ana Paula Fossano</v>
      </c>
      <c r="E1163" s="14" t="str">
        <f t="shared" si="340"/>
        <v>1469Ana Paula Fossano6</v>
      </c>
      <c r="J1163" s="14" t="str">
        <f t="shared" si="332"/>
        <v xml:space="preserve">Service completo. Cambio de aceite y filtros. Rotacion. Cambiar bujias. Lavado de motor     </v>
      </c>
      <c r="L1163" s="3">
        <v>1</v>
      </c>
      <c r="M1163" s="10" t="s">
        <v>2075</v>
      </c>
      <c r="N1163" s="3" t="s">
        <v>771</v>
      </c>
      <c r="Q1163" s="7">
        <f>W1163*0.8</f>
        <v>2400</v>
      </c>
      <c r="S1163" s="8">
        <f t="shared" si="339"/>
        <v>0.25</v>
      </c>
      <c r="T1163" s="11">
        <v>4</v>
      </c>
      <c r="W1163" s="76">
        <v>3000</v>
      </c>
      <c r="X1163" s="16">
        <f t="shared" si="330"/>
        <v>12000</v>
      </c>
      <c r="AC1163" s="18">
        <f t="shared" si="333"/>
        <v>0</v>
      </c>
      <c r="AD1163" s="19">
        <f t="shared" si="341"/>
        <v>41000</v>
      </c>
      <c r="AE1163" s="21">
        <f t="shared" si="346"/>
        <v>9600</v>
      </c>
      <c r="AF1163" s="20">
        <f t="shared" si="342"/>
        <v>0</v>
      </c>
      <c r="AG1163" s="20">
        <f t="shared" si="343"/>
        <v>0</v>
      </c>
      <c r="AH1163" s="20">
        <f t="shared" si="344"/>
        <v>0</v>
      </c>
      <c r="AI1163" s="20"/>
      <c r="AJ1163" s="20"/>
      <c r="AK1163" s="20">
        <f t="shared" si="334"/>
        <v>0</v>
      </c>
      <c r="AL1163" s="171"/>
    </row>
    <row r="1164" spans="1:38" ht="15.75" customHeight="1" x14ac:dyDescent="0.25">
      <c r="A1164" s="3">
        <v>1470</v>
      </c>
      <c r="B1164" s="14">
        <f t="shared" si="345"/>
        <v>1</v>
      </c>
      <c r="C1164" s="9">
        <v>45217</v>
      </c>
      <c r="D1164" s="3" t="s">
        <v>2076</v>
      </c>
      <c r="E1164" s="14" t="str">
        <f t="shared" si="340"/>
        <v>1470Gaston Garaffo1</v>
      </c>
      <c r="F1164" s="119" t="s">
        <v>2077</v>
      </c>
      <c r="G1164" s="119" t="s">
        <v>768</v>
      </c>
      <c r="H1164" s="119">
        <v>156081</v>
      </c>
      <c r="I1164" s="10" t="s">
        <v>2078</v>
      </c>
      <c r="J1164" s="14" t="str">
        <f t="shared" si="332"/>
        <v>Desarmar suspension lado izquierdo. Sacar semieje, reparar con fuelle nuevo. Trasbasado con aceite de caja de velocidad y completar nivel. Armado total. Control de alineacion. Cambiar cable de embrague.</v>
      </c>
      <c r="K1164" s="3" t="s">
        <v>1512</v>
      </c>
      <c r="L1164" s="3">
        <v>1</v>
      </c>
      <c r="M1164" s="10" t="s">
        <v>2079</v>
      </c>
      <c r="N1164" s="3" t="s">
        <v>771</v>
      </c>
      <c r="Q1164" s="7">
        <f>W1164*0.8</f>
        <v>4000</v>
      </c>
      <c r="R1164" s="7" t="s">
        <v>1479</v>
      </c>
      <c r="S1164" s="8">
        <f t="shared" si="339"/>
        <v>0.25</v>
      </c>
      <c r="T1164" s="11">
        <v>1</v>
      </c>
      <c r="W1164" s="76">
        <v>5000</v>
      </c>
      <c r="X1164" s="16">
        <f t="shared" si="330"/>
        <v>5000</v>
      </c>
      <c r="Y1164" s="3">
        <v>1</v>
      </c>
      <c r="AB1164" s="4">
        <v>42000</v>
      </c>
      <c r="AC1164" s="18">
        <f t="shared" si="333"/>
        <v>42000</v>
      </c>
      <c r="AD1164" s="19">
        <f t="shared" si="341"/>
        <v>42000</v>
      </c>
      <c r="AE1164" s="21">
        <f t="shared" si="346"/>
        <v>4000</v>
      </c>
      <c r="AF1164" s="20">
        <f t="shared" si="342"/>
        <v>14013.35</v>
      </c>
      <c r="AG1164" s="20">
        <f t="shared" si="343"/>
        <v>14765</v>
      </c>
      <c r="AH1164" s="20">
        <f t="shared" si="344"/>
        <v>42000</v>
      </c>
      <c r="AI1164" s="20"/>
      <c r="AJ1164" s="20"/>
      <c r="AK1164" s="20">
        <f t="shared" si="334"/>
        <v>56765</v>
      </c>
      <c r="AL1164" s="171"/>
    </row>
    <row r="1165" spans="1:38" ht="15.75" customHeight="1" x14ac:dyDescent="0.25">
      <c r="A1165" s="3">
        <v>1470</v>
      </c>
      <c r="B1165" s="14">
        <f t="shared" si="345"/>
        <v>2</v>
      </c>
      <c r="C1165" s="9">
        <f>IF(A1165=A1164,C1164,"")</f>
        <v>45217</v>
      </c>
      <c r="D1165" s="3" t="str">
        <f>IF(A1165=A1164,D1164,"")</f>
        <v>Gaston Garaffo</v>
      </c>
      <c r="E1165" s="14" t="str">
        <f t="shared" si="340"/>
        <v>1470Gaston Garaffo2</v>
      </c>
      <c r="J1165" s="14" t="str">
        <f t="shared" si="332"/>
        <v xml:space="preserve">Desarmar suspension lado izquierdo. Sacar semieje, reparar con fuelle nuevo. Trasbasado con aceite de caja de velocidad y completar nivel. Armado total. Control de alineacion. Cambiar cable de embrague. </v>
      </c>
      <c r="L1165" s="3">
        <v>1</v>
      </c>
      <c r="M1165" s="10" t="s">
        <v>2080</v>
      </c>
      <c r="N1165" s="3" t="s">
        <v>1566</v>
      </c>
      <c r="Q1165" s="7">
        <f>+W1165*0.79</f>
        <v>6213.35</v>
      </c>
      <c r="S1165" s="8">
        <f t="shared" si="339"/>
        <v>0.2658227848101265</v>
      </c>
      <c r="T1165" s="11">
        <v>1</v>
      </c>
      <c r="W1165" s="76">
        <v>7865</v>
      </c>
      <c r="X1165" s="16">
        <f t="shared" si="330"/>
        <v>7865</v>
      </c>
      <c r="AC1165" s="18">
        <f t="shared" si="333"/>
        <v>0</v>
      </c>
      <c r="AD1165" s="19">
        <f t="shared" si="341"/>
        <v>42000</v>
      </c>
      <c r="AE1165" s="21">
        <f t="shared" si="346"/>
        <v>6213.35</v>
      </c>
      <c r="AF1165" s="20">
        <f t="shared" si="342"/>
        <v>0</v>
      </c>
      <c r="AG1165" s="20">
        <f t="shared" si="343"/>
        <v>0</v>
      </c>
      <c r="AH1165" s="20">
        <f t="shared" si="344"/>
        <v>0</v>
      </c>
      <c r="AI1165" s="20"/>
      <c r="AJ1165" s="20"/>
      <c r="AK1165" s="20">
        <f t="shared" si="334"/>
        <v>0</v>
      </c>
      <c r="AL1165" s="171"/>
    </row>
    <row r="1166" spans="1:38" ht="15.75" customHeight="1" x14ac:dyDescent="0.25">
      <c r="A1166" s="3">
        <v>1470</v>
      </c>
      <c r="B1166" s="14">
        <f t="shared" si="345"/>
        <v>3</v>
      </c>
      <c r="C1166" s="9">
        <f>IF(A1166=A1165,C1165,"")</f>
        <v>45217</v>
      </c>
      <c r="D1166" s="3" t="str">
        <f>IF(A1166=A1165,D1165,"")</f>
        <v>Gaston Garaffo</v>
      </c>
      <c r="E1166" s="14" t="str">
        <f t="shared" si="340"/>
        <v>1470Gaston Garaffo3</v>
      </c>
      <c r="J1166" s="14" t="str">
        <f t="shared" si="332"/>
        <v xml:space="preserve">Desarmar suspension lado izquierdo. Sacar semieje, reparar con fuelle nuevo. Trasbasado con aceite de caja de velocidad y completar nivel. Armado total. Control de alineacion. Cambiar cable de embrague.  </v>
      </c>
      <c r="L1166" s="3">
        <v>1</v>
      </c>
      <c r="M1166" s="10" t="s">
        <v>1835</v>
      </c>
      <c r="N1166" s="3" t="s">
        <v>84</v>
      </c>
      <c r="Q1166" s="7">
        <v>3800</v>
      </c>
      <c r="S1166" s="8">
        <f t="shared" si="339"/>
        <v>0</v>
      </c>
      <c r="T1166" s="11">
        <v>0.5</v>
      </c>
      <c r="W1166" s="76">
        <v>3800</v>
      </c>
      <c r="X1166" s="16">
        <f t="shared" si="330"/>
        <v>1900</v>
      </c>
      <c r="AC1166" s="18">
        <f t="shared" si="333"/>
        <v>0</v>
      </c>
      <c r="AD1166" s="19">
        <f t="shared" si="341"/>
        <v>42000</v>
      </c>
      <c r="AE1166" s="21">
        <f t="shared" si="346"/>
        <v>1900</v>
      </c>
      <c r="AF1166" s="20">
        <f t="shared" si="342"/>
        <v>0</v>
      </c>
      <c r="AG1166" s="20">
        <f t="shared" si="343"/>
        <v>0</v>
      </c>
      <c r="AH1166" s="20">
        <f t="shared" si="344"/>
        <v>0</v>
      </c>
      <c r="AI1166" s="20"/>
      <c r="AJ1166" s="20"/>
      <c r="AK1166" s="20">
        <f t="shared" si="334"/>
        <v>0</v>
      </c>
      <c r="AL1166" s="171"/>
    </row>
    <row r="1167" spans="1:38" ht="15.75" customHeight="1" x14ac:dyDescent="0.25">
      <c r="A1167" s="3">
        <v>1471</v>
      </c>
      <c r="B1167" s="14">
        <f t="shared" si="345"/>
        <v>1</v>
      </c>
      <c r="C1167" s="9">
        <v>45218</v>
      </c>
      <c r="D1167" s="3" t="s">
        <v>2081</v>
      </c>
      <c r="E1167" s="14" t="str">
        <f t="shared" si="340"/>
        <v>1471Javier Medina1</v>
      </c>
      <c r="F1167" s="119" t="s">
        <v>2082</v>
      </c>
      <c r="G1167" s="119" t="s">
        <v>2083</v>
      </c>
      <c r="H1167" s="119">
        <v>94174</v>
      </c>
      <c r="I1167" s="10" t="s">
        <v>2084</v>
      </c>
      <c r="J1167" s="14" t="str">
        <f t="shared" si="332"/>
        <v>Service completo. Cambio de aceite y filtros. Control general del vehiuclo.</v>
      </c>
      <c r="K1167" s="3" t="s">
        <v>1512</v>
      </c>
      <c r="L1167" s="3">
        <v>1</v>
      </c>
      <c r="M1167" s="10" t="s">
        <v>918</v>
      </c>
      <c r="Q1167" s="7">
        <v>11066</v>
      </c>
      <c r="R1167" s="7" t="s">
        <v>1478</v>
      </c>
      <c r="S1167" s="8">
        <f t="shared" si="339"/>
        <v>0.2651364540032532</v>
      </c>
      <c r="T1167" s="11">
        <v>1</v>
      </c>
      <c r="W1167" s="76">
        <v>14000</v>
      </c>
      <c r="X1167" s="16">
        <f t="shared" si="330"/>
        <v>14000</v>
      </c>
      <c r="Y1167" s="3">
        <v>1</v>
      </c>
      <c r="AB1167" s="4">
        <v>38000</v>
      </c>
      <c r="AC1167" s="18">
        <f t="shared" si="333"/>
        <v>38000</v>
      </c>
      <c r="AD1167" s="19">
        <f t="shared" si="341"/>
        <v>38000</v>
      </c>
      <c r="AE1167" s="21">
        <f t="shared" si="346"/>
        <v>11066</v>
      </c>
      <c r="AF1167" s="20">
        <f t="shared" si="342"/>
        <v>18246</v>
      </c>
      <c r="AG1167" s="20">
        <f t="shared" si="343"/>
        <v>48350</v>
      </c>
      <c r="AH1167" s="20">
        <f t="shared" si="344"/>
        <v>38000</v>
      </c>
      <c r="AI1167" s="20"/>
      <c r="AJ1167" s="20"/>
      <c r="AK1167" s="20">
        <f t="shared" si="334"/>
        <v>86350</v>
      </c>
      <c r="AL1167" s="171"/>
    </row>
    <row r="1168" spans="1:38" ht="15.75" customHeight="1" x14ac:dyDescent="0.25">
      <c r="A1168" s="3">
        <v>1471</v>
      </c>
      <c r="B1168" s="14">
        <f t="shared" si="345"/>
        <v>2</v>
      </c>
      <c r="C1168" s="9">
        <f>IF(A1168=A1167,C1167,"")</f>
        <v>45218</v>
      </c>
      <c r="D1168" s="3" t="str">
        <f>IF(A1168=A1167,D1167,"")</f>
        <v>Javier Medina</v>
      </c>
      <c r="E1168" s="14" t="str">
        <f t="shared" si="340"/>
        <v>1471Javier Medina2</v>
      </c>
      <c r="J1168" s="14" t="str">
        <f t="shared" si="332"/>
        <v xml:space="preserve">Service completo. Cambio de aceite y filtros. Control general del vehiuclo. </v>
      </c>
      <c r="L1168" s="3">
        <v>1</v>
      </c>
      <c r="M1168" s="10" t="s">
        <v>2085</v>
      </c>
      <c r="N1168" s="3" t="s">
        <v>84</v>
      </c>
      <c r="Q1168" s="7">
        <f>W1168*0.8</f>
        <v>480</v>
      </c>
      <c r="S1168" s="8">
        <f t="shared" si="339"/>
        <v>0.25</v>
      </c>
      <c r="T1168" s="11">
        <v>1</v>
      </c>
      <c r="W1168" s="76">
        <v>600</v>
      </c>
      <c r="X1168" s="16">
        <f t="shared" si="330"/>
        <v>600</v>
      </c>
      <c r="AC1168" s="18">
        <f t="shared" si="333"/>
        <v>0</v>
      </c>
      <c r="AD1168" s="19">
        <f t="shared" si="341"/>
        <v>38000</v>
      </c>
      <c r="AE1168" s="21">
        <f t="shared" si="346"/>
        <v>480</v>
      </c>
      <c r="AF1168" s="20">
        <f t="shared" si="342"/>
        <v>0</v>
      </c>
      <c r="AG1168" s="20">
        <f t="shared" si="343"/>
        <v>0</v>
      </c>
      <c r="AH1168" s="20">
        <f t="shared" si="344"/>
        <v>0</v>
      </c>
      <c r="AI1168" s="20"/>
      <c r="AJ1168" s="20"/>
      <c r="AK1168" s="20">
        <f t="shared" si="334"/>
        <v>0</v>
      </c>
      <c r="AL1168" s="171"/>
    </row>
    <row r="1169" spans="1:38" ht="15.75" customHeight="1" x14ac:dyDescent="0.25">
      <c r="A1169" s="3">
        <v>1471</v>
      </c>
      <c r="B1169" s="14">
        <f t="shared" si="345"/>
        <v>3</v>
      </c>
      <c r="C1169" s="9">
        <f>IF(A1169=A1168,C1168,"")</f>
        <v>45218</v>
      </c>
      <c r="D1169" s="3" t="str">
        <f>IF(A1169=A1168,D1168,"")</f>
        <v>Javier Medina</v>
      </c>
      <c r="E1169" s="14" t="str">
        <f t="shared" si="340"/>
        <v>1471Javier Medina3</v>
      </c>
      <c r="J1169" s="14" t="str">
        <f t="shared" si="332"/>
        <v xml:space="preserve">Service completo. Cambio de aceite y filtros. Control general del vehiuclo.  </v>
      </c>
      <c r="L1169" s="3">
        <v>1</v>
      </c>
      <c r="M1169" s="10" t="s">
        <v>222</v>
      </c>
      <c r="N1169" s="3" t="s">
        <v>771</v>
      </c>
      <c r="Q1169" s="7">
        <v>6700</v>
      </c>
      <c r="S1169" s="8">
        <f t="shared" si="339"/>
        <v>7.462686567164179E-3</v>
      </c>
      <c r="T1169" s="11">
        <v>5</v>
      </c>
      <c r="W1169" s="76">
        <v>6750</v>
      </c>
      <c r="X1169" s="16">
        <f t="shared" si="330"/>
        <v>33750</v>
      </c>
      <c r="AC1169" s="18">
        <f t="shared" si="333"/>
        <v>0</v>
      </c>
      <c r="AD1169" s="19">
        <f t="shared" si="341"/>
        <v>38000</v>
      </c>
      <c r="AE1169" s="21">
        <f t="shared" si="346"/>
        <v>33500</v>
      </c>
      <c r="AF1169" s="20">
        <f t="shared" si="342"/>
        <v>0</v>
      </c>
      <c r="AG1169" s="20">
        <f t="shared" si="343"/>
        <v>0</v>
      </c>
      <c r="AH1169" s="20">
        <f t="shared" si="344"/>
        <v>0</v>
      </c>
      <c r="AI1169" s="20"/>
      <c r="AJ1169" s="20"/>
      <c r="AK1169" s="20">
        <f t="shared" si="334"/>
        <v>0</v>
      </c>
      <c r="AL1169" s="171"/>
    </row>
    <row r="1170" spans="1:38" ht="15.75" customHeight="1" x14ac:dyDescent="0.25">
      <c r="A1170" s="3">
        <v>1472</v>
      </c>
      <c r="B1170" s="14">
        <f t="shared" si="345"/>
        <v>1</v>
      </c>
      <c r="C1170" s="9">
        <v>45218</v>
      </c>
      <c r="D1170" s="3" t="s">
        <v>2088</v>
      </c>
      <c r="E1170" s="14" t="str">
        <f t="shared" si="340"/>
        <v>1472Ignacio Magra1</v>
      </c>
      <c r="F1170" s="119" t="s">
        <v>2089</v>
      </c>
      <c r="G1170" s="119" t="s">
        <v>2090</v>
      </c>
      <c r="H1170" s="119">
        <v>92496</v>
      </c>
      <c r="I1170" s="10" t="s">
        <v>2091</v>
      </c>
      <c r="J1170" s="14" t="str">
        <f t="shared" si="332"/>
        <v>Control tren delantero. Cambiar bujes de barra estabilizadora. Sacar ambas parrillas de suspension. Reparar con rotulas nuevas. Armado total. Regular convergencia. Rotacion.</v>
      </c>
      <c r="K1170" s="3" t="s">
        <v>1539</v>
      </c>
      <c r="L1170" s="3">
        <v>1</v>
      </c>
      <c r="M1170" s="10" t="s">
        <v>2092</v>
      </c>
      <c r="N1170" s="3" t="s">
        <v>771</v>
      </c>
      <c r="Q1170" s="7">
        <f>W1170*0.8</f>
        <v>1440</v>
      </c>
      <c r="R1170" s="7" t="s">
        <v>1479</v>
      </c>
      <c r="S1170" s="8">
        <f t="shared" si="339"/>
        <v>0.25</v>
      </c>
      <c r="T1170" s="11">
        <v>2</v>
      </c>
      <c r="W1170" s="76">
        <v>1800</v>
      </c>
      <c r="X1170" s="16">
        <f t="shared" si="330"/>
        <v>3600</v>
      </c>
      <c r="Y1170" s="3">
        <v>1</v>
      </c>
      <c r="AB1170" s="4">
        <v>50000</v>
      </c>
      <c r="AC1170" s="18">
        <f t="shared" si="333"/>
        <v>50000</v>
      </c>
      <c r="AD1170" s="19">
        <f t="shared" si="341"/>
        <v>50000</v>
      </c>
      <c r="AE1170" s="21">
        <f t="shared" si="346"/>
        <v>2880</v>
      </c>
      <c r="AF1170" s="20">
        <f t="shared" si="342"/>
        <v>18560</v>
      </c>
      <c r="AG1170" s="20">
        <f t="shared" si="343"/>
        <v>46400</v>
      </c>
      <c r="AH1170" s="20">
        <f t="shared" si="344"/>
        <v>50000</v>
      </c>
      <c r="AI1170" s="20"/>
      <c r="AJ1170" s="20"/>
      <c r="AK1170" s="20">
        <f t="shared" si="334"/>
        <v>96400</v>
      </c>
      <c r="AL1170" s="171"/>
    </row>
    <row r="1171" spans="1:38" ht="15.75" customHeight="1" x14ac:dyDescent="0.25">
      <c r="A1171" s="3">
        <v>1472</v>
      </c>
      <c r="B1171" s="14">
        <f t="shared" si="345"/>
        <v>2</v>
      </c>
      <c r="C1171" s="9">
        <f>IF(A1171=A1170,C1170,"")</f>
        <v>45218</v>
      </c>
      <c r="D1171" s="3" t="str">
        <f>IF(A1171=A1170,D1170,"")</f>
        <v>Ignacio Magra</v>
      </c>
      <c r="E1171" s="14" t="str">
        <f t="shared" si="340"/>
        <v>1472Ignacio Magra2</v>
      </c>
      <c r="J1171" s="14" t="str">
        <f t="shared" si="332"/>
        <v xml:space="preserve">Control tren delantero. Cambiar bujes de barra estabilizadora. Sacar ambas parrillas de suspension. Reparar con rotulas nuevas. Armado total. Regular convergencia. Rotacion. </v>
      </c>
      <c r="L1171" s="3">
        <v>1</v>
      </c>
      <c r="M1171" s="10" t="s">
        <v>2093</v>
      </c>
      <c r="N1171" s="3" t="s">
        <v>771</v>
      </c>
      <c r="Q1171" s="7">
        <f>W1171*0.8</f>
        <v>3120</v>
      </c>
      <c r="S1171" s="8">
        <f t="shared" si="339"/>
        <v>0.25</v>
      </c>
      <c r="T1171" s="11">
        <v>2</v>
      </c>
      <c r="W1171" s="76">
        <v>3900</v>
      </c>
      <c r="X1171" s="16">
        <f t="shared" si="330"/>
        <v>7800</v>
      </c>
      <c r="AC1171" s="18">
        <f t="shared" si="333"/>
        <v>0</v>
      </c>
      <c r="AD1171" s="19">
        <f t="shared" si="341"/>
        <v>50000</v>
      </c>
      <c r="AE1171" s="21">
        <f t="shared" si="346"/>
        <v>6240</v>
      </c>
      <c r="AF1171" s="20">
        <f t="shared" si="342"/>
        <v>0</v>
      </c>
      <c r="AG1171" s="20">
        <f t="shared" si="343"/>
        <v>0</v>
      </c>
      <c r="AH1171" s="20">
        <f t="shared" si="344"/>
        <v>0</v>
      </c>
      <c r="AI1171" s="20"/>
      <c r="AJ1171" s="20"/>
      <c r="AK1171" s="20">
        <f t="shared" si="334"/>
        <v>0</v>
      </c>
      <c r="AL1171" s="171"/>
    </row>
    <row r="1172" spans="1:38" ht="15.75" customHeight="1" x14ac:dyDescent="0.25">
      <c r="A1172" s="3">
        <v>1472</v>
      </c>
      <c r="B1172" s="14">
        <f t="shared" si="345"/>
        <v>3</v>
      </c>
      <c r="C1172" s="9">
        <f>IF(A1172=A1171,C1171,"")</f>
        <v>45218</v>
      </c>
      <c r="D1172" s="3" t="str">
        <f>IF(A1172=A1171,D1171,"")</f>
        <v>Ignacio Magra</v>
      </c>
      <c r="E1172" s="14" t="str">
        <f t="shared" si="340"/>
        <v>1472Ignacio Magra3</v>
      </c>
      <c r="J1172" s="14" t="str">
        <f t="shared" si="332"/>
        <v xml:space="preserve">Control tren delantero. Cambiar bujes de barra estabilizadora. Sacar ambas parrillas de suspension. Reparar con rotulas nuevas. Armado total. Regular convergencia. Rotacion.  </v>
      </c>
      <c r="L1172" s="3">
        <v>1</v>
      </c>
      <c r="M1172" s="10" t="s">
        <v>2094</v>
      </c>
      <c r="N1172" s="3" t="s">
        <v>734</v>
      </c>
      <c r="Q1172" s="7">
        <f>+W1172*0.8</f>
        <v>14000</v>
      </c>
      <c r="S1172" s="8">
        <f t="shared" si="339"/>
        <v>0.25</v>
      </c>
      <c r="T1172" s="11">
        <v>2</v>
      </c>
      <c r="W1172" s="76">
        <v>17500</v>
      </c>
      <c r="X1172" s="16">
        <f t="shared" si="330"/>
        <v>35000</v>
      </c>
      <c r="AC1172" s="18">
        <f t="shared" si="333"/>
        <v>0</v>
      </c>
      <c r="AD1172" s="19">
        <f t="shared" si="341"/>
        <v>50000</v>
      </c>
      <c r="AE1172" s="21">
        <f t="shared" si="346"/>
        <v>28000</v>
      </c>
      <c r="AF1172" s="20">
        <f t="shared" si="342"/>
        <v>0</v>
      </c>
      <c r="AG1172" s="20">
        <f t="shared" si="343"/>
        <v>0</v>
      </c>
      <c r="AH1172" s="20">
        <f t="shared" si="344"/>
        <v>0</v>
      </c>
      <c r="AI1172" s="20"/>
      <c r="AJ1172" s="20"/>
      <c r="AK1172" s="20">
        <f t="shared" si="334"/>
        <v>0</v>
      </c>
      <c r="AL1172" s="171"/>
    </row>
    <row r="1173" spans="1:38" ht="15.75" customHeight="1" x14ac:dyDescent="0.25">
      <c r="A1173" s="3">
        <v>1473</v>
      </c>
      <c r="B1173" s="14">
        <f t="shared" si="345"/>
        <v>1</v>
      </c>
      <c r="C1173" s="9">
        <v>45218</v>
      </c>
      <c r="D1173" s="3" t="s">
        <v>2095</v>
      </c>
      <c r="E1173" s="14" t="str">
        <f t="shared" si="340"/>
        <v>1473Rodrigo Ameri1</v>
      </c>
      <c r="F1173" s="119" t="s">
        <v>2098</v>
      </c>
      <c r="G1173" s="119" t="s">
        <v>2096</v>
      </c>
      <c r="H1173" s="119">
        <v>199635</v>
      </c>
      <c r="I1173" s="10" t="s">
        <v>2097</v>
      </c>
      <c r="J1173" s="14" t="str">
        <f t="shared" si="332"/>
        <v>Control de correcto funcionamiento de circuito de correa poly-v. Cambiar correa poly-v. Dar ajuste según marcas. Service cambio de aceite y filtros. Control general del vehiculo. Control tren delantero. Cambiar bieleta de barra estabilizadora lado derecho. Cambiar varilla de aceite.</v>
      </c>
      <c r="K1173" s="3" t="s">
        <v>1539</v>
      </c>
      <c r="L1173" s="3">
        <v>1</v>
      </c>
      <c r="M1173" s="10" t="s">
        <v>2099</v>
      </c>
      <c r="N1173" s="3" t="s">
        <v>771</v>
      </c>
      <c r="Q1173" s="7">
        <f>W1173*0.8</f>
        <v>3040</v>
      </c>
      <c r="R1173" s="7" t="s">
        <v>1479</v>
      </c>
      <c r="S1173" s="8">
        <f t="shared" si="339"/>
        <v>0.25</v>
      </c>
      <c r="T1173" s="11">
        <v>1</v>
      </c>
      <c r="W1173" s="76">
        <v>3800</v>
      </c>
      <c r="X1173" s="16">
        <f t="shared" si="330"/>
        <v>3800</v>
      </c>
      <c r="Y1173" s="3">
        <v>1</v>
      </c>
      <c r="AB1173" s="4">
        <v>51000</v>
      </c>
      <c r="AC1173" s="18">
        <f t="shared" si="333"/>
        <v>51000</v>
      </c>
      <c r="AD1173" s="19">
        <f t="shared" si="341"/>
        <v>51000</v>
      </c>
      <c r="AE1173" s="21">
        <f t="shared" si="346"/>
        <v>3040</v>
      </c>
      <c r="AF1173" s="20">
        <f t="shared" si="342"/>
        <v>35502.79</v>
      </c>
      <c r="AG1173" s="20">
        <f t="shared" si="343"/>
        <v>52600</v>
      </c>
      <c r="AH1173" s="20">
        <f t="shared" si="344"/>
        <v>51000</v>
      </c>
      <c r="AI1173" s="20"/>
      <c r="AJ1173" s="20"/>
      <c r="AK1173" s="20">
        <f t="shared" si="334"/>
        <v>103600</v>
      </c>
      <c r="AL1173" s="171"/>
    </row>
    <row r="1174" spans="1:38" ht="15.75" customHeight="1" x14ac:dyDescent="0.25">
      <c r="A1174" s="3">
        <v>1473</v>
      </c>
      <c r="B1174" s="14">
        <f t="shared" si="345"/>
        <v>2</v>
      </c>
      <c r="C1174" s="9">
        <f>IF(A1174=A1173,C1173,"")</f>
        <v>45218</v>
      </c>
      <c r="D1174" s="3" t="str">
        <f>IF(A1174=A1173,D1173,"")</f>
        <v>Rodrigo Ameri</v>
      </c>
      <c r="E1174" s="14" t="str">
        <f t="shared" si="340"/>
        <v>1473Rodrigo Ameri2</v>
      </c>
      <c r="J1174" s="14" t="str">
        <f t="shared" si="332"/>
        <v xml:space="preserve">Control de correcto funcionamiento de circuito de correa poly-v. Cambiar correa poly-v. Dar ajuste según marcas. Service cambio de aceite y filtros. Control general del vehiculo. Control tren delantero. Cambiar bieleta de barra estabilizadora lado derecho. Cambiar varilla de aceite. </v>
      </c>
      <c r="L1174" s="3">
        <v>1</v>
      </c>
      <c r="M1174" s="10" t="s">
        <v>789</v>
      </c>
      <c r="N1174" s="3" t="s">
        <v>771</v>
      </c>
      <c r="Q1174" s="7">
        <v>2272.0300000000002</v>
      </c>
      <c r="S1174" s="8">
        <f t="shared" si="339"/>
        <v>0.67251312702737187</v>
      </c>
      <c r="T1174" s="11">
        <v>1</v>
      </c>
      <c r="W1174" s="76">
        <v>3800</v>
      </c>
      <c r="X1174" s="16">
        <f t="shared" si="330"/>
        <v>3800</v>
      </c>
      <c r="AC1174" s="18">
        <f t="shared" si="333"/>
        <v>0</v>
      </c>
      <c r="AD1174" s="19">
        <f t="shared" si="341"/>
        <v>51000</v>
      </c>
      <c r="AE1174" s="21">
        <f t="shared" si="346"/>
        <v>2272.0300000000002</v>
      </c>
      <c r="AF1174" s="20">
        <f t="shared" si="342"/>
        <v>0</v>
      </c>
      <c r="AG1174" s="20">
        <f t="shared" si="343"/>
        <v>0</v>
      </c>
      <c r="AH1174" s="20">
        <f t="shared" si="344"/>
        <v>0</v>
      </c>
      <c r="AI1174" s="20"/>
      <c r="AJ1174" s="20"/>
      <c r="AK1174" s="20">
        <f t="shared" si="334"/>
        <v>0</v>
      </c>
      <c r="AL1174" s="171"/>
    </row>
    <row r="1175" spans="1:38" ht="15.75" customHeight="1" x14ac:dyDescent="0.25">
      <c r="A1175" s="3">
        <v>1473</v>
      </c>
      <c r="B1175" s="14">
        <f t="shared" si="345"/>
        <v>3</v>
      </c>
      <c r="C1175" s="9">
        <f>IF(A1175=A1174,C1174,"")</f>
        <v>45218</v>
      </c>
      <c r="D1175" s="3" t="str">
        <f>IF(A1175=A1174,D1174,"")</f>
        <v>Rodrigo Ameri</v>
      </c>
      <c r="E1175" s="14" t="str">
        <f t="shared" si="340"/>
        <v>1473Rodrigo Ameri3</v>
      </c>
      <c r="J1175" s="14" t="str">
        <f t="shared" si="332"/>
        <v xml:space="preserve">Control de correcto funcionamiento de circuito de correa poly-v. Cambiar correa poly-v. Dar ajuste según marcas. Service cambio de aceite y filtros. Control general del vehiculo. Control tren delantero. Cambiar bieleta de barra estabilizadora lado derecho. Cambiar varilla de aceite.  </v>
      </c>
      <c r="L1175" s="3">
        <v>1</v>
      </c>
      <c r="M1175" s="10" t="s">
        <v>886</v>
      </c>
      <c r="N1175" s="3" t="s">
        <v>734</v>
      </c>
      <c r="Q1175" s="7">
        <v>3029.38</v>
      </c>
      <c r="S1175" s="8">
        <f t="shared" si="339"/>
        <v>0.91458318203724853</v>
      </c>
      <c r="T1175" s="11">
        <v>1</v>
      </c>
      <c r="W1175" s="76">
        <v>5800</v>
      </c>
      <c r="X1175" s="16">
        <f t="shared" si="330"/>
        <v>5800</v>
      </c>
      <c r="AC1175" s="18">
        <f t="shared" si="333"/>
        <v>0</v>
      </c>
      <c r="AD1175" s="19">
        <f t="shared" si="341"/>
        <v>51000</v>
      </c>
      <c r="AE1175" s="21">
        <f t="shared" si="346"/>
        <v>3029.38</v>
      </c>
      <c r="AF1175" s="20">
        <f t="shared" si="342"/>
        <v>0</v>
      </c>
      <c r="AG1175" s="20">
        <f t="shared" si="343"/>
        <v>0</v>
      </c>
      <c r="AH1175" s="20">
        <f t="shared" si="344"/>
        <v>0</v>
      </c>
      <c r="AI1175" s="20"/>
      <c r="AJ1175" s="20"/>
      <c r="AK1175" s="20">
        <f t="shared" si="334"/>
        <v>0</v>
      </c>
      <c r="AL1175" s="171"/>
    </row>
    <row r="1176" spans="1:38" ht="15.75" customHeight="1" x14ac:dyDescent="0.25">
      <c r="A1176" s="3">
        <v>1473</v>
      </c>
      <c r="B1176" s="14">
        <f t="shared" si="345"/>
        <v>4</v>
      </c>
      <c r="C1176" s="9">
        <f>IF(A1176=A1175,C1175,"")</f>
        <v>45218</v>
      </c>
      <c r="D1176" s="3" t="str">
        <f>IF(A1176=A1175,D1175,"")</f>
        <v>Rodrigo Ameri</v>
      </c>
      <c r="E1176" s="14" t="str">
        <f t="shared" si="340"/>
        <v>1473Rodrigo Ameri4</v>
      </c>
      <c r="J1176" s="14" t="str">
        <f t="shared" si="332"/>
        <v xml:space="preserve">Control de correcto funcionamiento de circuito de correa poly-v. Cambiar correa poly-v. Dar ajuste según marcas. Service cambio de aceite y filtros. Control general del vehiculo. Control tren delantero. Cambiar bieleta de barra estabilizadora lado derecho. Cambiar varilla de aceite.   </v>
      </c>
      <c r="L1176" s="3">
        <v>1</v>
      </c>
      <c r="M1176" s="10" t="s">
        <v>684</v>
      </c>
      <c r="N1176" s="3" t="s">
        <v>734</v>
      </c>
      <c r="Q1176" s="7">
        <v>3029.38</v>
      </c>
      <c r="S1176" s="8">
        <f t="shared" si="339"/>
        <v>1.9048848279185839</v>
      </c>
      <c r="T1176" s="11">
        <v>1</v>
      </c>
      <c r="W1176" s="76">
        <v>8800</v>
      </c>
      <c r="X1176" s="16">
        <f t="shared" si="330"/>
        <v>8800</v>
      </c>
      <c r="AC1176" s="18">
        <f t="shared" si="333"/>
        <v>0</v>
      </c>
      <c r="AD1176" s="19">
        <f t="shared" si="341"/>
        <v>51000</v>
      </c>
      <c r="AE1176" s="21">
        <f t="shared" si="346"/>
        <v>3029.38</v>
      </c>
      <c r="AF1176" s="20">
        <f t="shared" si="342"/>
        <v>0</v>
      </c>
      <c r="AG1176" s="20">
        <f t="shared" si="343"/>
        <v>0</v>
      </c>
      <c r="AH1176" s="20">
        <f t="shared" si="344"/>
        <v>0</v>
      </c>
      <c r="AI1176" s="20"/>
      <c r="AJ1176" s="20"/>
      <c r="AK1176" s="20">
        <f t="shared" si="334"/>
        <v>0</v>
      </c>
      <c r="AL1176" s="171"/>
    </row>
    <row r="1177" spans="1:38" ht="15.75" customHeight="1" x14ac:dyDescent="0.25">
      <c r="A1177" s="3">
        <v>1473</v>
      </c>
      <c r="B1177" s="14">
        <f t="shared" si="345"/>
        <v>5</v>
      </c>
      <c r="C1177" s="9">
        <f>IF(A1177=A1176,C1176,"")</f>
        <v>45218</v>
      </c>
      <c r="D1177" s="3" t="str">
        <f>IF(A1177=A1176,D1176,"")</f>
        <v>Rodrigo Ameri</v>
      </c>
      <c r="E1177" s="14" t="str">
        <f t="shared" si="340"/>
        <v>1473Rodrigo Ameri5</v>
      </c>
      <c r="J1177" s="14" t="str">
        <f t="shared" si="332"/>
        <v xml:space="preserve">Control de correcto funcionamiento de circuito de correa poly-v. Cambiar correa poly-v. Dar ajuste según marcas. Service cambio de aceite y filtros. Control general del vehiculo. Control tren delantero. Cambiar bieleta de barra estabilizadora lado derecho. Cambiar varilla de aceite.    </v>
      </c>
      <c r="L1177" s="3">
        <v>1</v>
      </c>
      <c r="M1177" s="10" t="s">
        <v>1920</v>
      </c>
      <c r="N1177" s="3" t="s">
        <v>1566</v>
      </c>
      <c r="Q1177" s="7">
        <f>+W1177*0.79</f>
        <v>14852</v>
      </c>
      <c r="S1177" s="8">
        <f t="shared" si="339"/>
        <v>0.26582278481012656</v>
      </c>
      <c r="T1177" s="11">
        <v>1</v>
      </c>
      <c r="W1177" s="76">
        <v>18800</v>
      </c>
      <c r="X1177" s="16">
        <f t="shared" si="330"/>
        <v>18800</v>
      </c>
      <c r="AC1177" s="18">
        <f t="shared" si="333"/>
        <v>0</v>
      </c>
      <c r="AD1177" s="19">
        <f t="shared" si="341"/>
        <v>51000</v>
      </c>
      <c r="AE1177" s="21">
        <f t="shared" si="346"/>
        <v>14852</v>
      </c>
      <c r="AF1177" s="20">
        <f t="shared" si="342"/>
        <v>0</v>
      </c>
      <c r="AG1177" s="20">
        <f t="shared" si="343"/>
        <v>0</v>
      </c>
      <c r="AH1177" s="20">
        <f t="shared" si="344"/>
        <v>0</v>
      </c>
      <c r="AI1177" s="20"/>
      <c r="AJ1177" s="20"/>
      <c r="AK1177" s="20">
        <f t="shared" si="334"/>
        <v>0</v>
      </c>
      <c r="AL1177" s="171"/>
    </row>
    <row r="1178" spans="1:38" ht="15.75" customHeight="1" x14ac:dyDescent="0.25">
      <c r="A1178" s="3">
        <v>1473</v>
      </c>
      <c r="B1178" s="14">
        <f t="shared" si="345"/>
        <v>6</v>
      </c>
      <c r="C1178" s="9">
        <f>IF(A1178=A1177,C1177,"")</f>
        <v>45218</v>
      </c>
      <c r="D1178" s="3" t="str">
        <f>IF(A1178=A1177,D1177,"")</f>
        <v>Rodrigo Ameri</v>
      </c>
      <c r="E1178" s="14" t="str">
        <f t="shared" si="340"/>
        <v>1473Rodrigo Ameri6</v>
      </c>
      <c r="J1178" s="14" t="str">
        <f t="shared" si="332"/>
        <v xml:space="preserve">Control de correcto funcionamiento de circuito de correa poly-v. Cambiar correa poly-v. Dar ajuste según marcas. Service cambio de aceite y filtros. Control general del vehiculo. Control tren delantero. Cambiar bieleta de barra estabilizadora lado derecho. Cambiar varilla de aceite.     </v>
      </c>
      <c r="L1178" s="3">
        <v>1</v>
      </c>
      <c r="M1178" s="10" t="s">
        <v>2100</v>
      </c>
      <c r="N1178" s="3" t="s">
        <v>771</v>
      </c>
      <c r="Q1178" s="7">
        <f>W1178*0.8</f>
        <v>9280</v>
      </c>
      <c r="S1178" s="8">
        <f t="shared" si="339"/>
        <v>0.25</v>
      </c>
      <c r="T1178" s="11">
        <v>1</v>
      </c>
      <c r="W1178" s="76">
        <v>11600</v>
      </c>
      <c r="X1178" s="16">
        <f t="shared" si="330"/>
        <v>11600</v>
      </c>
      <c r="AC1178" s="18">
        <f t="shared" si="333"/>
        <v>0</v>
      </c>
      <c r="AD1178" s="19">
        <f t="shared" si="341"/>
        <v>51000</v>
      </c>
      <c r="AE1178" s="21">
        <f t="shared" si="346"/>
        <v>9280</v>
      </c>
      <c r="AF1178" s="20">
        <f t="shared" si="342"/>
        <v>0</v>
      </c>
      <c r="AG1178" s="20">
        <f t="shared" si="343"/>
        <v>0</v>
      </c>
      <c r="AH1178" s="20">
        <f t="shared" si="344"/>
        <v>0</v>
      </c>
      <c r="AI1178" s="20"/>
      <c r="AJ1178" s="20"/>
      <c r="AK1178" s="20">
        <f t="shared" si="334"/>
        <v>0</v>
      </c>
      <c r="AL1178" s="171"/>
    </row>
    <row r="1179" spans="1:38" ht="15.75" customHeight="1" x14ac:dyDescent="0.25">
      <c r="A1179" s="3">
        <v>1474</v>
      </c>
      <c r="B1179" s="14">
        <f t="shared" si="345"/>
        <v>1</v>
      </c>
      <c r="C1179" s="9">
        <v>45219</v>
      </c>
      <c r="D1179" s="3" t="s">
        <v>463</v>
      </c>
      <c r="E1179" s="14" t="str">
        <f t="shared" si="340"/>
        <v>1474Morales Ariel1</v>
      </c>
      <c r="F1179" s="119" t="s">
        <v>2101</v>
      </c>
      <c r="G1179" s="119" t="s">
        <v>2102</v>
      </c>
      <c r="H1179" s="119">
        <v>168937</v>
      </c>
      <c r="I1179" s="10" t="s">
        <v>2103</v>
      </c>
      <c r="J1179" s="14" t="str">
        <f t="shared" si="332"/>
        <v>Service completo. Cambio de aceite y filtros. Cambio de bujias. Rotacion de cubiertas.</v>
      </c>
      <c r="K1179" s="3" t="s">
        <v>1507</v>
      </c>
      <c r="L1179" s="3">
        <v>1</v>
      </c>
      <c r="M1179" s="10" t="s">
        <v>2104</v>
      </c>
      <c r="N1179" s="3" t="s">
        <v>771</v>
      </c>
      <c r="Q1179" s="7">
        <f>W1179*0.8</f>
        <v>4640</v>
      </c>
      <c r="R1179" s="7" t="s">
        <v>1916</v>
      </c>
      <c r="S1179" s="8">
        <f t="shared" si="339"/>
        <v>0.25</v>
      </c>
      <c r="T1179" s="11">
        <v>4</v>
      </c>
      <c r="W1179" s="76">
        <v>5800</v>
      </c>
      <c r="X1179" s="16">
        <f t="shared" si="330"/>
        <v>23200</v>
      </c>
      <c r="Y1179" s="3">
        <v>1</v>
      </c>
      <c r="AB1179" s="4">
        <v>48000</v>
      </c>
      <c r="AC1179" s="18">
        <f t="shared" si="333"/>
        <v>48000</v>
      </c>
      <c r="AD1179" s="19">
        <f t="shared" si="341"/>
        <v>48000</v>
      </c>
      <c r="AE1179" s="21">
        <f t="shared" si="346"/>
        <v>18560</v>
      </c>
      <c r="AF1179" s="20">
        <f t="shared" si="342"/>
        <v>16632.71</v>
      </c>
      <c r="AG1179" s="20">
        <f t="shared" si="343"/>
        <v>56100</v>
      </c>
      <c r="AH1179" s="20">
        <f t="shared" si="344"/>
        <v>48000</v>
      </c>
      <c r="AI1179" s="20"/>
      <c r="AJ1179" s="20"/>
      <c r="AK1179" s="20">
        <f t="shared" si="334"/>
        <v>104100</v>
      </c>
      <c r="AL1179" s="171"/>
    </row>
    <row r="1180" spans="1:38" ht="15.75" customHeight="1" x14ac:dyDescent="0.25">
      <c r="A1180" s="3">
        <v>1474</v>
      </c>
      <c r="B1180" s="14">
        <f t="shared" si="345"/>
        <v>2</v>
      </c>
      <c r="C1180" s="9">
        <f>IF(A1180=A1179,C1179,"")</f>
        <v>45219</v>
      </c>
      <c r="D1180" s="3" t="str">
        <f>IF(A1180=A1179,D1179,"")</f>
        <v>Morales Ariel</v>
      </c>
      <c r="E1180" s="14" t="str">
        <f t="shared" si="340"/>
        <v>1474Morales Ariel2</v>
      </c>
      <c r="J1180" s="14" t="str">
        <f t="shared" si="332"/>
        <v xml:space="preserve">Service completo. Cambio de aceite y filtros. Cambio de bujias. Rotacion de cubiertas. </v>
      </c>
      <c r="L1180" s="3">
        <v>1</v>
      </c>
      <c r="M1180" s="10" t="s">
        <v>123</v>
      </c>
      <c r="N1180" s="3" t="s">
        <v>771</v>
      </c>
      <c r="Q1180" s="7">
        <v>3700</v>
      </c>
      <c r="S1180" s="8">
        <f t="shared" si="339"/>
        <v>0</v>
      </c>
      <c r="T1180" s="11">
        <v>4</v>
      </c>
      <c r="W1180" s="76">
        <v>3700</v>
      </c>
      <c r="X1180" s="16">
        <f t="shared" ref="X1180:X1243" si="347">W1180*T1180</f>
        <v>14800</v>
      </c>
      <c r="AC1180" s="18">
        <f t="shared" si="333"/>
        <v>0</v>
      </c>
      <c r="AD1180" s="19">
        <f t="shared" si="341"/>
        <v>48000</v>
      </c>
      <c r="AE1180" s="21">
        <f t="shared" si="346"/>
        <v>14800</v>
      </c>
      <c r="AF1180" s="20">
        <f t="shared" si="342"/>
        <v>0</v>
      </c>
      <c r="AG1180" s="20">
        <f t="shared" si="343"/>
        <v>0</v>
      </c>
      <c r="AH1180" s="20">
        <f t="shared" si="344"/>
        <v>0</v>
      </c>
      <c r="AI1180" s="20"/>
      <c r="AJ1180" s="20"/>
      <c r="AK1180" s="20">
        <f t="shared" si="334"/>
        <v>0</v>
      </c>
      <c r="AL1180" s="171"/>
    </row>
    <row r="1181" spans="1:38" ht="15.75" customHeight="1" x14ac:dyDescent="0.25">
      <c r="A1181" s="3">
        <v>1474</v>
      </c>
      <c r="B1181" s="14">
        <f t="shared" si="345"/>
        <v>3</v>
      </c>
      <c r="C1181" s="9">
        <f>IF(A1181=A1180,C1180,"")</f>
        <v>45219</v>
      </c>
      <c r="D1181" s="3" t="str">
        <f>IF(A1181=A1180,D1180,"")</f>
        <v>Morales Ariel</v>
      </c>
      <c r="E1181" s="14" t="str">
        <f t="shared" si="340"/>
        <v>1474Morales Ariel3</v>
      </c>
      <c r="J1181" s="14" t="str">
        <f t="shared" si="332"/>
        <v xml:space="preserve">Service completo. Cambio de aceite y filtros. Cambio de bujias. Rotacion de cubiertas.  </v>
      </c>
      <c r="L1181" s="3">
        <v>1</v>
      </c>
      <c r="M1181" s="10" t="s">
        <v>2105</v>
      </c>
      <c r="N1181" s="3" t="s">
        <v>771</v>
      </c>
      <c r="Q1181" s="7">
        <v>2155.6799999999998</v>
      </c>
      <c r="S1181" s="8">
        <f t="shared" si="339"/>
        <v>1.5513990944852669</v>
      </c>
      <c r="T1181" s="11">
        <v>1</v>
      </c>
      <c r="W1181" s="76">
        <v>5500</v>
      </c>
      <c r="X1181" s="16">
        <f t="shared" si="347"/>
        <v>5500</v>
      </c>
      <c r="AC1181" s="18">
        <f t="shared" si="333"/>
        <v>0</v>
      </c>
      <c r="AD1181" s="19">
        <f t="shared" si="341"/>
        <v>48000</v>
      </c>
      <c r="AE1181" s="21">
        <f t="shared" si="346"/>
        <v>2155.6799999999998</v>
      </c>
      <c r="AF1181" s="20">
        <f t="shared" si="342"/>
        <v>0</v>
      </c>
      <c r="AG1181" s="20">
        <f t="shared" si="343"/>
        <v>0</v>
      </c>
      <c r="AH1181" s="20">
        <f t="shared" si="344"/>
        <v>0</v>
      </c>
      <c r="AI1181" s="20"/>
      <c r="AJ1181" s="20"/>
      <c r="AK1181" s="20">
        <f t="shared" si="334"/>
        <v>0</v>
      </c>
      <c r="AL1181" s="171"/>
    </row>
    <row r="1182" spans="1:38" ht="15.75" customHeight="1" x14ac:dyDescent="0.25">
      <c r="A1182" s="3">
        <v>1474</v>
      </c>
      <c r="B1182" s="14">
        <f t="shared" si="345"/>
        <v>4</v>
      </c>
      <c r="C1182" s="9">
        <f>IF(A1182=A1181,C1181,"")</f>
        <v>45219</v>
      </c>
      <c r="D1182" s="3" t="str">
        <f>IF(A1182=A1181,D1181,"")</f>
        <v>Morales Ariel</v>
      </c>
      <c r="E1182" s="14" t="str">
        <f t="shared" si="340"/>
        <v>1474Morales Ariel4</v>
      </c>
      <c r="J1182" s="14" t="str">
        <f t="shared" si="332"/>
        <v xml:space="preserve">Service completo. Cambio de aceite y filtros. Cambio de bujias. Rotacion de cubiertas.   </v>
      </c>
      <c r="L1182" s="3">
        <v>1</v>
      </c>
      <c r="M1182" s="10" t="s">
        <v>1976</v>
      </c>
      <c r="N1182" s="3" t="s">
        <v>771</v>
      </c>
      <c r="Q1182" s="7">
        <v>1752.31</v>
      </c>
      <c r="S1182" s="8">
        <f t="shared" si="339"/>
        <v>1.5109712322591322</v>
      </c>
      <c r="T1182" s="11">
        <v>1</v>
      </c>
      <c r="W1182" s="76">
        <v>4400</v>
      </c>
      <c r="X1182" s="16">
        <f t="shared" si="347"/>
        <v>4400</v>
      </c>
      <c r="AC1182" s="18">
        <f t="shared" si="333"/>
        <v>0</v>
      </c>
      <c r="AD1182" s="19">
        <f t="shared" si="341"/>
        <v>48000</v>
      </c>
      <c r="AE1182" s="21">
        <f t="shared" si="346"/>
        <v>1752.31</v>
      </c>
      <c r="AF1182" s="20">
        <f t="shared" si="342"/>
        <v>0</v>
      </c>
      <c r="AG1182" s="20">
        <f t="shared" si="343"/>
        <v>0</v>
      </c>
      <c r="AH1182" s="20">
        <f t="shared" si="344"/>
        <v>0</v>
      </c>
      <c r="AI1182" s="20"/>
      <c r="AJ1182" s="20"/>
      <c r="AK1182" s="20">
        <f t="shared" si="334"/>
        <v>0</v>
      </c>
      <c r="AL1182" s="171"/>
    </row>
    <row r="1183" spans="1:38" ht="15.75" customHeight="1" x14ac:dyDescent="0.25">
      <c r="A1183" s="3">
        <v>1474</v>
      </c>
      <c r="B1183" s="14">
        <f t="shared" si="345"/>
        <v>5</v>
      </c>
      <c r="C1183" s="9">
        <f>IF(A1183=A1182,C1182,"")</f>
        <v>45219</v>
      </c>
      <c r="D1183" s="3" t="str">
        <f>IF(A1183=A1182,D1182,"")</f>
        <v>Morales Ariel</v>
      </c>
      <c r="E1183" s="14" t="str">
        <f t="shared" si="340"/>
        <v>1474Morales Ariel5</v>
      </c>
      <c r="J1183" s="14" t="str">
        <f t="shared" si="332"/>
        <v xml:space="preserve">Service completo. Cambio de aceite y filtros. Cambio de bujias. Rotacion de cubiertas.    </v>
      </c>
      <c r="L1183" s="3">
        <v>1</v>
      </c>
      <c r="M1183" s="10" t="s">
        <v>1735</v>
      </c>
      <c r="N1183" s="3" t="s">
        <v>771</v>
      </c>
      <c r="Q1183" s="7">
        <v>1649.49</v>
      </c>
      <c r="S1183" s="8">
        <f t="shared" si="339"/>
        <v>1.5462415655748141</v>
      </c>
      <c r="T1183" s="11">
        <v>1</v>
      </c>
      <c r="W1183" s="76">
        <v>4200</v>
      </c>
      <c r="X1183" s="16">
        <f t="shared" si="347"/>
        <v>4200</v>
      </c>
      <c r="AC1183" s="18">
        <f t="shared" si="333"/>
        <v>0</v>
      </c>
      <c r="AD1183" s="19">
        <f t="shared" si="341"/>
        <v>48000</v>
      </c>
      <c r="AE1183" s="21">
        <f t="shared" si="346"/>
        <v>1649.49</v>
      </c>
      <c r="AF1183" s="20">
        <f t="shared" si="342"/>
        <v>0</v>
      </c>
      <c r="AG1183" s="20">
        <f t="shared" si="343"/>
        <v>0</v>
      </c>
      <c r="AH1183" s="20">
        <f t="shared" si="344"/>
        <v>0</v>
      </c>
      <c r="AI1183" s="20"/>
      <c r="AJ1183" s="20"/>
      <c r="AK1183" s="20">
        <f t="shared" si="334"/>
        <v>0</v>
      </c>
      <c r="AL1183" s="171"/>
    </row>
    <row r="1184" spans="1:38" ht="15.75" customHeight="1" x14ac:dyDescent="0.25">
      <c r="A1184" s="3">
        <v>1474</v>
      </c>
      <c r="B1184" s="14">
        <f t="shared" si="345"/>
        <v>6</v>
      </c>
      <c r="C1184" s="9">
        <f>IF(A1184=A1183,C1183,"")</f>
        <v>45219</v>
      </c>
      <c r="D1184" s="3" t="str">
        <f>IF(A1184=A1183,D1183,"")</f>
        <v>Morales Ariel</v>
      </c>
      <c r="E1184" s="14" t="str">
        <f t="shared" si="340"/>
        <v>1474Morales Ariel6</v>
      </c>
      <c r="J1184" s="14" t="str">
        <f t="shared" si="332"/>
        <v xml:space="preserve">Service completo. Cambio de aceite y filtros. Cambio de bujias. Rotacion de cubiertas.     </v>
      </c>
      <c r="L1184" s="3">
        <v>1</v>
      </c>
      <c r="M1184" s="10" t="s">
        <v>2106</v>
      </c>
      <c r="N1184" s="3" t="s">
        <v>771</v>
      </c>
      <c r="Q1184" s="7">
        <v>2735.23</v>
      </c>
      <c r="S1184" s="8">
        <f t="shared" si="339"/>
        <v>0.46239987130881133</v>
      </c>
      <c r="T1184" s="11">
        <v>1</v>
      </c>
      <c r="W1184" s="76">
        <v>4000</v>
      </c>
      <c r="X1184" s="16">
        <f t="shared" si="347"/>
        <v>4000</v>
      </c>
      <c r="AC1184" s="18">
        <f t="shared" si="333"/>
        <v>0</v>
      </c>
      <c r="AD1184" s="19">
        <f t="shared" si="341"/>
        <v>48000</v>
      </c>
      <c r="AE1184" s="21">
        <f t="shared" si="346"/>
        <v>2735.23</v>
      </c>
      <c r="AF1184" s="20">
        <f t="shared" si="342"/>
        <v>0</v>
      </c>
      <c r="AG1184" s="20">
        <f t="shared" si="343"/>
        <v>0</v>
      </c>
      <c r="AH1184" s="20">
        <f t="shared" si="344"/>
        <v>0</v>
      </c>
      <c r="AI1184" s="20"/>
      <c r="AJ1184" s="20"/>
      <c r="AK1184" s="20">
        <f t="shared" si="334"/>
        <v>0</v>
      </c>
      <c r="AL1184" s="171"/>
    </row>
    <row r="1185" spans="1:38" ht="15.75" customHeight="1" x14ac:dyDescent="0.25">
      <c r="A1185" s="3">
        <v>1475</v>
      </c>
      <c r="B1185" s="14">
        <f t="shared" si="345"/>
        <v>1</v>
      </c>
      <c r="C1185" s="9">
        <v>45219</v>
      </c>
      <c r="D1185" s="3" t="s">
        <v>2118</v>
      </c>
      <c r="E1185" s="14" t="str">
        <f t="shared" si="340"/>
        <v>1475Jani Gigante1</v>
      </c>
      <c r="F1185" s="119" t="s">
        <v>2107</v>
      </c>
      <c r="G1185" s="119" t="s">
        <v>2108</v>
      </c>
      <c r="H1185" s="119">
        <v>86296</v>
      </c>
      <c r="I1185" s="10" t="s">
        <v>2109</v>
      </c>
      <c r="J1185" s="14" t="str">
        <f t="shared" si="332"/>
        <v>Service completo. Cambio de aceite y filtros. Cambio de bujias. Reparacion de escobilla trasera.</v>
      </c>
      <c r="K1185" s="3" t="s">
        <v>1512</v>
      </c>
      <c r="L1185" s="3">
        <v>1</v>
      </c>
      <c r="M1185" s="10" t="s">
        <v>123</v>
      </c>
      <c r="N1185" s="3" t="s">
        <v>771</v>
      </c>
      <c r="Q1185" s="7">
        <v>3700</v>
      </c>
      <c r="R1185" s="7" t="s">
        <v>1916</v>
      </c>
      <c r="S1185" s="8">
        <f t="shared" si="339"/>
        <v>0</v>
      </c>
      <c r="T1185" s="11">
        <v>4</v>
      </c>
      <c r="W1185" s="76">
        <v>3700</v>
      </c>
      <c r="X1185" s="16">
        <f t="shared" si="347"/>
        <v>14800</v>
      </c>
      <c r="Y1185" s="3">
        <v>1</v>
      </c>
      <c r="AB1185" s="4">
        <v>48000</v>
      </c>
      <c r="AC1185" s="18">
        <f t="shared" si="333"/>
        <v>48000</v>
      </c>
      <c r="AD1185" s="19">
        <f t="shared" si="341"/>
        <v>48000</v>
      </c>
      <c r="AE1185" s="21">
        <f t="shared" si="346"/>
        <v>14800</v>
      </c>
      <c r="AF1185" s="20">
        <f t="shared" si="342"/>
        <v>17103.489999999998</v>
      </c>
      <c r="AG1185" s="20">
        <f t="shared" si="343"/>
        <v>56100</v>
      </c>
      <c r="AH1185" s="20">
        <f t="shared" si="344"/>
        <v>48000</v>
      </c>
      <c r="AI1185" s="20"/>
      <c r="AJ1185" s="20"/>
      <c r="AK1185" s="20">
        <f t="shared" si="334"/>
        <v>104100</v>
      </c>
      <c r="AL1185" s="171"/>
    </row>
    <row r="1186" spans="1:38" ht="15.75" customHeight="1" x14ac:dyDescent="0.25">
      <c r="A1186" s="3">
        <v>1475</v>
      </c>
      <c r="B1186" s="14">
        <f t="shared" si="345"/>
        <v>2</v>
      </c>
      <c r="C1186" s="9">
        <f>IF(A1186=A1185,C1185,"")</f>
        <v>45219</v>
      </c>
      <c r="D1186" s="3" t="str">
        <f>IF(A1186=A1185,D1185,"")</f>
        <v>Jani Gigante</v>
      </c>
      <c r="E1186" s="14" t="str">
        <f t="shared" si="340"/>
        <v>1475Jani Gigante2</v>
      </c>
      <c r="J1186" s="14" t="str">
        <f t="shared" si="332"/>
        <v xml:space="preserve">Service completo. Cambio de aceite y filtros. Cambio de bujias. Reparacion de escobilla trasera. </v>
      </c>
      <c r="L1186" s="3">
        <v>1</v>
      </c>
      <c r="M1186" s="10" t="s">
        <v>2110</v>
      </c>
      <c r="N1186" s="3" t="s">
        <v>771</v>
      </c>
      <c r="Q1186" s="7">
        <v>3029.38</v>
      </c>
      <c r="S1186" s="8">
        <f t="shared" si="339"/>
        <v>0.8155530174491149</v>
      </c>
      <c r="T1186" s="11">
        <v>1</v>
      </c>
      <c r="W1186" s="76">
        <v>5500</v>
      </c>
      <c r="X1186" s="16">
        <f t="shared" si="347"/>
        <v>5500</v>
      </c>
      <c r="AC1186" s="18">
        <f t="shared" si="333"/>
        <v>0</v>
      </c>
      <c r="AD1186" s="19">
        <f t="shared" si="341"/>
        <v>48000</v>
      </c>
      <c r="AE1186" s="21">
        <f t="shared" si="346"/>
        <v>3029.38</v>
      </c>
      <c r="AF1186" s="20">
        <f t="shared" si="342"/>
        <v>0</v>
      </c>
      <c r="AG1186" s="20">
        <f t="shared" si="343"/>
        <v>0</v>
      </c>
      <c r="AH1186" s="20">
        <f t="shared" si="344"/>
        <v>0</v>
      </c>
      <c r="AI1186" s="20"/>
      <c r="AJ1186" s="20"/>
      <c r="AK1186" s="20">
        <f t="shared" si="334"/>
        <v>0</v>
      </c>
      <c r="AL1186" s="171"/>
    </row>
    <row r="1187" spans="1:38" ht="15.75" customHeight="1" x14ac:dyDescent="0.25">
      <c r="A1187" s="3">
        <v>1475</v>
      </c>
      <c r="B1187" s="14">
        <f t="shared" si="345"/>
        <v>3</v>
      </c>
      <c r="C1187" s="9">
        <f>IF(A1187=A1186,C1186,"")</f>
        <v>45219</v>
      </c>
      <c r="D1187" s="3" t="str">
        <f>IF(A1187=A1186,D1186,"")</f>
        <v>Jani Gigante</v>
      </c>
      <c r="E1187" s="14" t="str">
        <f t="shared" si="340"/>
        <v>1475Jani Gigante3</v>
      </c>
      <c r="J1187" s="14" t="str">
        <f t="shared" ref="J1187:J1250" si="348">IF(A1187=A1186,CONCATENATE(J1186," ",I1187),I1187)</f>
        <v xml:space="preserve">Service completo. Cambio de aceite y filtros. Cambio de bujias. Reparacion de escobilla trasera.  </v>
      </c>
      <c r="L1187" s="3">
        <v>1</v>
      </c>
      <c r="M1187" s="10" t="s">
        <v>1976</v>
      </c>
      <c r="N1187" s="3" t="s">
        <v>771</v>
      </c>
      <c r="Q1187" s="7">
        <v>1752.31</v>
      </c>
      <c r="S1187" s="8">
        <f t="shared" si="339"/>
        <v>1.5109712322591322</v>
      </c>
      <c r="T1187" s="11">
        <v>1</v>
      </c>
      <c r="W1187" s="76">
        <v>4400</v>
      </c>
      <c r="X1187" s="16">
        <f t="shared" si="347"/>
        <v>4400</v>
      </c>
      <c r="AC1187" s="18">
        <f t="shared" ref="AC1187:AC1250" si="349">+AB1187*Y1187</f>
        <v>0</v>
      </c>
      <c r="AD1187" s="19">
        <f t="shared" si="341"/>
        <v>48000</v>
      </c>
      <c r="AE1187" s="21">
        <f t="shared" si="346"/>
        <v>1752.31</v>
      </c>
      <c r="AF1187" s="20">
        <f t="shared" si="342"/>
        <v>0</v>
      </c>
      <c r="AG1187" s="20">
        <f t="shared" si="343"/>
        <v>0</v>
      </c>
      <c r="AH1187" s="20">
        <f t="shared" si="344"/>
        <v>0</v>
      </c>
      <c r="AI1187" s="20"/>
      <c r="AJ1187" s="20"/>
      <c r="AK1187" s="20">
        <f t="shared" ref="AK1187:AK1250" si="350">AH1187+AG1187</f>
        <v>0</v>
      </c>
      <c r="AL1187" s="171"/>
    </row>
    <row r="1188" spans="1:38" ht="15.75" customHeight="1" x14ac:dyDescent="0.25">
      <c r="A1188" s="3">
        <v>1475</v>
      </c>
      <c r="B1188" s="14">
        <f t="shared" si="345"/>
        <v>4</v>
      </c>
      <c r="C1188" s="9">
        <f>IF(A1188=A1187,C1187,"")</f>
        <v>45219</v>
      </c>
      <c r="D1188" s="3" t="str">
        <f>IF(A1188=A1187,D1187,"")</f>
        <v>Jani Gigante</v>
      </c>
      <c r="E1188" s="14" t="str">
        <f t="shared" si="340"/>
        <v>1475Jani Gigante4</v>
      </c>
      <c r="J1188" s="14" t="str">
        <f t="shared" si="348"/>
        <v xml:space="preserve">Service completo. Cambio de aceite y filtros. Cambio de bujias. Reparacion de escobilla trasera.   </v>
      </c>
      <c r="L1188" s="3">
        <v>1</v>
      </c>
      <c r="M1188" s="10" t="s">
        <v>2111</v>
      </c>
      <c r="N1188" s="3" t="s">
        <v>771</v>
      </c>
      <c r="Q1188" s="7">
        <v>2332.31</v>
      </c>
      <c r="S1188" s="8">
        <f t="shared" si="339"/>
        <v>0.7150378808991944</v>
      </c>
      <c r="T1188" s="11">
        <v>1</v>
      </c>
      <c r="W1188" s="76">
        <v>4000</v>
      </c>
      <c r="X1188" s="16">
        <f t="shared" si="347"/>
        <v>4000</v>
      </c>
      <c r="AC1188" s="18">
        <f t="shared" si="349"/>
        <v>0</v>
      </c>
      <c r="AD1188" s="19">
        <f t="shared" si="341"/>
        <v>48000</v>
      </c>
      <c r="AE1188" s="21">
        <f t="shared" si="346"/>
        <v>2332.31</v>
      </c>
      <c r="AF1188" s="20">
        <f t="shared" si="342"/>
        <v>0</v>
      </c>
      <c r="AG1188" s="20">
        <f t="shared" si="343"/>
        <v>0</v>
      </c>
      <c r="AH1188" s="20">
        <f t="shared" si="344"/>
        <v>0</v>
      </c>
      <c r="AI1188" s="20"/>
      <c r="AJ1188" s="20"/>
      <c r="AK1188" s="20">
        <f t="shared" si="350"/>
        <v>0</v>
      </c>
      <c r="AL1188" s="171"/>
    </row>
    <row r="1189" spans="1:38" ht="15.75" customHeight="1" x14ac:dyDescent="0.25">
      <c r="A1189" s="3">
        <v>1475</v>
      </c>
      <c r="B1189" s="14">
        <f t="shared" si="345"/>
        <v>5</v>
      </c>
      <c r="C1189" s="9">
        <f>IF(A1189=A1188,C1188,"")</f>
        <v>45219</v>
      </c>
      <c r="D1189" s="3" t="str">
        <f>IF(A1189=A1188,D1188,"")</f>
        <v>Jani Gigante</v>
      </c>
      <c r="E1189" s="14" t="str">
        <f t="shared" si="340"/>
        <v>1475Jani Gigante5</v>
      </c>
      <c r="J1189" s="14" t="str">
        <f t="shared" si="348"/>
        <v xml:space="preserve">Service completo. Cambio de aceite y filtros. Cambio de bujias. Reparacion de escobilla trasera.    </v>
      </c>
      <c r="L1189" s="3">
        <v>1</v>
      </c>
      <c r="M1189" s="10" t="s">
        <v>1735</v>
      </c>
      <c r="N1189" s="3" t="s">
        <v>771</v>
      </c>
      <c r="Q1189" s="7">
        <v>1649.49</v>
      </c>
      <c r="S1189" s="8">
        <f t="shared" si="339"/>
        <v>1.5462415655748141</v>
      </c>
      <c r="T1189" s="11">
        <v>1</v>
      </c>
      <c r="W1189" s="76">
        <v>4200</v>
      </c>
      <c r="X1189" s="16">
        <f t="shared" si="347"/>
        <v>4200</v>
      </c>
      <c r="AC1189" s="18">
        <f t="shared" si="349"/>
        <v>0</v>
      </c>
      <c r="AD1189" s="19">
        <f t="shared" si="341"/>
        <v>48000</v>
      </c>
      <c r="AE1189" s="21">
        <f t="shared" si="346"/>
        <v>1649.49</v>
      </c>
      <c r="AF1189" s="20">
        <f t="shared" si="342"/>
        <v>0</v>
      </c>
      <c r="AG1189" s="20">
        <f t="shared" si="343"/>
        <v>0</v>
      </c>
      <c r="AH1189" s="20">
        <f t="shared" si="344"/>
        <v>0</v>
      </c>
      <c r="AI1189" s="20"/>
      <c r="AJ1189" s="20"/>
      <c r="AK1189" s="20">
        <f t="shared" si="350"/>
        <v>0</v>
      </c>
      <c r="AL1189" s="171"/>
    </row>
    <row r="1190" spans="1:38" ht="15.75" customHeight="1" x14ac:dyDescent="0.25">
      <c r="A1190" s="3">
        <v>1475</v>
      </c>
      <c r="B1190" s="14">
        <f t="shared" si="345"/>
        <v>6</v>
      </c>
      <c r="C1190" s="9">
        <f>IF(A1190=A1189,C1189,"")</f>
        <v>45219</v>
      </c>
      <c r="D1190" s="3" t="str">
        <f>IF(A1190=A1189,D1189,"")</f>
        <v>Jani Gigante</v>
      </c>
      <c r="E1190" s="14" t="str">
        <f t="shared" si="340"/>
        <v>1475Jani Gigante6</v>
      </c>
      <c r="J1190" s="14" t="str">
        <f t="shared" si="348"/>
        <v xml:space="preserve">Service completo. Cambio de aceite y filtros. Cambio de bujias. Reparacion de escobilla trasera.     </v>
      </c>
      <c r="L1190" s="3">
        <v>1</v>
      </c>
      <c r="M1190" s="10" t="s">
        <v>2104</v>
      </c>
      <c r="N1190" s="3" t="s">
        <v>771</v>
      </c>
      <c r="Q1190" s="7">
        <f>W1190*0.8</f>
        <v>4640</v>
      </c>
      <c r="S1190" s="8">
        <f t="shared" si="339"/>
        <v>0.25</v>
      </c>
      <c r="T1190" s="11">
        <v>4</v>
      </c>
      <c r="W1190" s="76">
        <v>5800</v>
      </c>
      <c r="X1190" s="16">
        <f t="shared" si="347"/>
        <v>23200</v>
      </c>
      <c r="AC1190" s="18">
        <f t="shared" si="349"/>
        <v>0</v>
      </c>
      <c r="AD1190" s="19">
        <f t="shared" si="341"/>
        <v>48000</v>
      </c>
      <c r="AE1190" s="21">
        <f t="shared" si="346"/>
        <v>18560</v>
      </c>
      <c r="AF1190" s="20">
        <f t="shared" si="342"/>
        <v>0</v>
      </c>
      <c r="AG1190" s="20">
        <f t="shared" si="343"/>
        <v>0</v>
      </c>
      <c r="AH1190" s="20">
        <f t="shared" si="344"/>
        <v>0</v>
      </c>
      <c r="AI1190" s="20"/>
      <c r="AJ1190" s="20"/>
      <c r="AK1190" s="20">
        <f t="shared" si="350"/>
        <v>0</v>
      </c>
      <c r="AL1190" s="171"/>
    </row>
    <row r="1191" spans="1:38" ht="15.75" customHeight="1" x14ac:dyDescent="0.25">
      <c r="A1191" s="3">
        <v>1476</v>
      </c>
      <c r="B1191" s="14">
        <f t="shared" si="345"/>
        <v>1</v>
      </c>
      <c r="C1191" s="9">
        <v>45220</v>
      </c>
      <c r="D1191" s="3" t="s">
        <v>2112</v>
      </c>
      <c r="E1191" s="14" t="str">
        <f t="shared" si="340"/>
        <v>1476Tato Echar1</v>
      </c>
      <c r="F1191" s="119" t="s">
        <v>2113</v>
      </c>
      <c r="G1191" s="119" t="s">
        <v>1100</v>
      </c>
      <c r="H1191" s="119">
        <v>152983</v>
      </c>
      <c r="I1191" s="10" t="s">
        <v>2119</v>
      </c>
      <c r="J1191" s="14" t="str">
        <f t="shared" si="348"/>
        <v>Desarmar suspensión de ambos lados. Cambiar ambos amortiguadores delanteros. Bajar cuna bajo motor. Cambiar bujes centrales de barra estabilizadora. Armado total. Cambiar bieleta lado acompañante.</v>
      </c>
      <c r="K1191" s="3" t="s">
        <v>2117</v>
      </c>
      <c r="L1191" s="3">
        <v>1</v>
      </c>
      <c r="M1191" s="10" t="s">
        <v>2114</v>
      </c>
      <c r="N1191" s="3" t="s">
        <v>1566</v>
      </c>
      <c r="Q1191" s="7">
        <f>+W1191*0.79</f>
        <v>5161.8600000000006</v>
      </c>
      <c r="R1191" s="7" t="s">
        <v>1971</v>
      </c>
      <c r="S1191" s="8">
        <f t="shared" si="339"/>
        <v>0.26582278481012644</v>
      </c>
      <c r="T1191" s="11">
        <v>2</v>
      </c>
      <c r="W1191" s="76">
        <v>6534</v>
      </c>
      <c r="X1191" s="16">
        <f t="shared" si="347"/>
        <v>13068</v>
      </c>
      <c r="Y1191" s="3">
        <v>1</v>
      </c>
      <c r="AB1191" s="4">
        <v>55000</v>
      </c>
      <c r="AC1191" s="18">
        <f t="shared" si="349"/>
        <v>55000</v>
      </c>
      <c r="AD1191" s="19">
        <f t="shared" si="341"/>
        <v>55000</v>
      </c>
      <c r="AE1191" s="21">
        <f t="shared" si="346"/>
        <v>10323.720000000001</v>
      </c>
      <c r="AF1191" s="20">
        <f t="shared" si="342"/>
        <v>63321.86</v>
      </c>
      <c r="AG1191" s="20">
        <f t="shared" si="343"/>
        <v>145768</v>
      </c>
      <c r="AH1191" s="20">
        <f t="shared" si="344"/>
        <v>55000</v>
      </c>
      <c r="AI1191" s="20"/>
      <c r="AJ1191" s="20"/>
      <c r="AK1191" s="20">
        <f t="shared" si="350"/>
        <v>200768</v>
      </c>
      <c r="AL1191" s="171"/>
    </row>
    <row r="1192" spans="1:38" ht="15.75" customHeight="1" x14ac:dyDescent="0.25">
      <c r="A1192" s="3">
        <v>1476</v>
      </c>
      <c r="B1192" s="14">
        <f t="shared" si="345"/>
        <v>2</v>
      </c>
      <c r="C1192" s="9">
        <f>IF(A1192=A1191,C1191,"")</f>
        <v>45220</v>
      </c>
      <c r="D1192" s="3" t="str">
        <f>IF(A1192=A1191,D1191,"")</f>
        <v>Tato Echar</v>
      </c>
      <c r="E1192" s="14" t="str">
        <f t="shared" si="340"/>
        <v>1476Tato Echar2</v>
      </c>
      <c r="J1192" s="14" t="str">
        <f t="shared" si="348"/>
        <v xml:space="preserve">Desarmar suspensión de ambos lados. Cambiar ambos amortiguadores delanteros. Bajar cuna bajo motor. Cambiar bujes centrales de barra estabilizadora. Armado total. Cambiar bieleta lado acompañante. </v>
      </c>
      <c r="L1192" s="3">
        <v>1</v>
      </c>
      <c r="M1192" s="10" t="s">
        <v>2115</v>
      </c>
      <c r="N1192" s="3" t="s">
        <v>771</v>
      </c>
      <c r="Q1192" s="7">
        <f>W1192*0.8</f>
        <v>48000</v>
      </c>
      <c r="S1192" s="8">
        <f t="shared" si="339"/>
        <v>0.25</v>
      </c>
      <c r="T1192" s="11">
        <v>2</v>
      </c>
      <c r="W1192" s="76">
        <v>60000</v>
      </c>
      <c r="X1192" s="16">
        <f t="shared" si="347"/>
        <v>120000</v>
      </c>
      <c r="AC1192" s="18">
        <f t="shared" si="349"/>
        <v>0</v>
      </c>
      <c r="AD1192" s="19">
        <f t="shared" si="341"/>
        <v>55000</v>
      </c>
      <c r="AE1192" s="21">
        <f t="shared" si="346"/>
        <v>96000</v>
      </c>
      <c r="AF1192" s="20">
        <f t="shared" si="342"/>
        <v>0</v>
      </c>
      <c r="AG1192" s="20">
        <f t="shared" si="343"/>
        <v>0</v>
      </c>
      <c r="AH1192" s="20">
        <f t="shared" si="344"/>
        <v>0</v>
      </c>
      <c r="AI1192" s="20"/>
      <c r="AJ1192" s="20"/>
      <c r="AK1192" s="20">
        <f t="shared" si="350"/>
        <v>0</v>
      </c>
      <c r="AL1192" s="171"/>
    </row>
    <row r="1193" spans="1:38" ht="15.75" customHeight="1" x14ac:dyDescent="0.25">
      <c r="A1193" s="3">
        <v>1476</v>
      </c>
      <c r="B1193" s="14">
        <f t="shared" si="345"/>
        <v>3</v>
      </c>
      <c r="C1193" s="9">
        <f>IF(A1193=A1192,C1192,"")</f>
        <v>45220</v>
      </c>
      <c r="D1193" s="3" t="str">
        <f>IF(A1193=A1192,D1192,"")</f>
        <v>Tato Echar</v>
      </c>
      <c r="E1193" s="14" t="str">
        <f t="shared" si="340"/>
        <v>1476Tato Echar3</v>
      </c>
      <c r="J1193" s="14" t="str">
        <f t="shared" si="348"/>
        <v xml:space="preserve">Desarmar suspensión de ambos lados. Cambiar ambos amortiguadores delanteros. Bajar cuna bajo motor. Cambiar bujes centrales de barra estabilizadora. Armado total. Cambiar bieleta lado acompañante.  </v>
      </c>
      <c r="L1193" s="3">
        <v>1</v>
      </c>
      <c r="M1193" s="10" t="s">
        <v>2116</v>
      </c>
      <c r="N1193" s="3" t="s">
        <v>771</v>
      </c>
      <c r="Q1193" s="7">
        <f>W1193*0.8</f>
        <v>10160</v>
      </c>
      <c r="S1193" s="8">
        <f t="shared" si="339"/>
        <v>0.25</v>
      </c>
      <c r="T1193" s="11">
        <v>1</v>
      </c>
      <c r="W1193" s="76">
        <v>12700</v>
      </c>
      <c r="X1193" s="16">
        <f t="shared" si="347"/>
        <v>12700</v>
      </c>
      <c r="AC1193" s="18">
        <f t="shared" si="349"/>
        <v>0</v>
      </c>
      <c r="AD1193" s="19">
        <f t="shared" si="341"/>
        <v>55000</v>
      </c>
      <c r="AE1193" s="21">
        <f t="shared" si="346"/>
        <v>10160</v>
      </c>
      <c r="AF1193" s="20">
        <f t="shared" si="342"/>
        <v>0</v>
      </c>
      <c r="AG1193" s="20">
        <f t="shared" si="343"/>
        <v>0</v>
      </c>
      <c r="AH1193" s="20">
        <f t="shared" si="344"/>
        <v>0</v>
      </c>
      <c r="AI1193" s="20"/>
      <c r="AJ1193" s="20"/>
      <c r="AK1193" s="20">
        <f t="shared" si="350"/>
        <v>0</v>
      </c>
      <c r="AL1193" s="171"/>
    </row>
    <row r="1194" spans="1:38" ht="15.75" customHeight="1" x14ac:dyDescent="0.25">
      <c r="A1194" s="3">
        <v>1477</v>
      </c>
      <c r="B1194" s="14">
        <f t="shared" si="345"/>
        <v>1</v>
      </c>
      <c r="C1194" s="9">
        <v>45222</v>
      </c>
      <c r="D1194" s="3" t="s">
        <v>2121</v>
      </c>
      <c r="E1194" s="14" t="str">
        <f t="shared" si="340"/>
        <v>1477Carlos Giorgis1</v>
      </c>
      <c r="F1194" s="119" t="s">
        <v>1778</v>
      </c>
      <c r="G1194" s="119" t="s">
        <v>1187</v>
      </c>
      <c r="H1194" s="119">
        <v>180039</v>
      </c>
      <c r="I1194" s="10" t="s">
        <v>2122</v>
      </c>
      <c r="J1194" s="14" t="str">
        <f t="shared" si="348"/>
        <v>Sacar caja de velocidad y placa de disco. Limpieza completa de los mismos. Cambiar crapodina. Armado total.</v>
      </c>
      <c r="K1194" s="3" t="s">
        <v>1512</v>
      </c>
      <c r="L1194" s="3">
        <v>1</v>
      </c>
      <c r="M1194" s="10" t="s">
        <v>2123</v>
      </c>
      <c r="N1194" s="3" t="s">
        <v>734</v>
      </c>
      <c r="Q1194" s="7">
        <f>+W1194*0.8</f>
        <v>152000</v>
      </c>
      <c r="R1194" s="7" t="s">
        <v>1971</v>
      </c>
      <c r="S1194" s="8">
        <f t="shared" si="339"/>
        <v>0.25</v>
      </c>
      <c r="T1194" s="11">
        <v>1</v>
      </c>
      <c r="W1194" s="76">
        <v>190000</v>
      </c>
      <c r="X1194" s="16">
        <f t="shared" si="347"/>
        <v>190000</v>
      </c>
      <c r="Y1194" s="3">
        <v>1</v>
      </c>
      <c r="AB1194" s="4">
        <v>110000</v>
      </c>
      <c r="AC1194" s="18">
        <f t="shared" si="349"/>
        <v>110000</v>
      </c>
      <c r="AD1194" s="19">
        <f t="shared" si="341"/>
        <v>110000</v>
      </c>
      <c r="AE1194" s="21">
        <f t="shared" si="346"/>
        <v>152000</v>
      </c>
      <c r="AF1194" s="20">
        <f t="shared" si="342"/>
        <v>152000</v>
      </c>
      <c r="AG1194" s="20">
        <f t="shared" si="343"/>
        <v>190000</v>
      </c>
      <c r="AH1194" s="20">
        <f t="shared" si="344"/>
        <v>110000</v>
      </c>
      <c r="AI1194" s="20"/>
      <c r="AJ1194" s="20"/>
      <c r="AK1194" s="20">
        <f t="shared" si="350"/>
        <v>300000</v>
      </c>
      <c r="AL1194" s="171"/>
    </row>
    <row r="1195" spans="1:38" ht="15.75" customHeight="1" x14ac:dyDescent="0.25">
      <c r="A1195" s="3">
        <v>1477</v>
      </c>
      <c r="B1195" s="14">
        <f t="shared" si="345"/>
        <v>2</v>
      </c>
      <c r="C1195" s="9">
        <f>IF(A1195=A1194,C1194,"")</f>
        <v>45222</v>
      </c>
      <c r="D1195" s="3" t="str">
        <f>IF(A1195=A1194,D1194,"")</f>
        <v>Carlos Giorgis</v>
      </c>
      <c r="E1195" s="14" t="str">
        <f t="shared" si="340"/>
        <v>1477Carlos Giorgis2</v>
      </c>
      <c r="J1195" s="14" t="str">
        <f t="shared" si="348"/>
        <v xml:space="preserve">Sacar caja de velocidad y placa de disco. Limpieza completa de los mismos. Cambiar crapodina. Armado total. </v>
      </c>
      <c r="L1195" s="3">
        <v>1</v>
      </c>
      <c r="S1195" s="8"/>
      <c r="W1195" s="76"/>
      <c r="X1195" s="16">
        <f t="shared" si="347"/>
        <v>0</v>
      </c>
      <c r="AC1195" s="18">
        <f t="shared" si="349"/>
        <v>0</v>
      </c>
      <c r="AD1195" s="19">
        <f t="shared" si="341"/>
        <v>110000</v>
      </c>
      <c r="AE1195" s="21">
        <f t="shared" si="346"/>
        <v>0</v>
      </c>
      <c r="AF1195" s="20">
        <f t="shared" si="342"/>
        <v>0</v>
      </c>
      <c r="AG1195" s="20">
        <f t="shared" si="343"/>
        <v>0</v>
      </c>
      <c r="AH1195" s="20">
        <f t="shared" si="344"/>
        <v>0</v>
      </c>
      <c r="AI1195" s="20"/>
      <c r="AJ1195" s="20"/>
      <c r="AK1195" s="20">
        <f t="shared" si="350"/>
        <v>0</v>
      </c>
      <c r="AL1195" s="171"/>
    </row>
    <row r="1196" spans="1:38" ht="15.75" customHeight="1" x14ac:dyDescent="0.25">
      <c r="A1196" s="3">
        <v>1478</v>
      </c>
      <c r="B1196" s="14">
        <f t="shared" si="345"/>
        <v>1</v>
      </c>
      <c r="C1196" s="9">
        <v>45222</v>
      </c>
      <c r="D1196" s="3" t="s">
        <v>911</v>
      </c>
      <c r="E1196" s="14" t="str">
        <f t="shared" si="340"/>
        <v>1478Castro Martin1</v>
      </c>
      <c r="F1196" s="119" t="s">
        <v>2124</v>
      </c>
      <c r="G1196" s="119" t="s">
        <v>103</v>
      </c>
      <c r="H1196" s="119">
        <v>117624</v>
      </c>
      <c r="I1196" s="10" t="s">
        <v>2125</v>
      </c>
      <c r="J1196" s="14" t="str">
        <f t="shared" si="348"/>
        <v>Cambiar cuerpo de termostato completo. Completar liquido refrigerante. Purgar circuito de refrigeracion. Prueba de temperatura y perdidas de refrigerante. Auxilio.</v>
      </c>
      <c r="K1196" s="3" t="s">
        <v>1539</v>
      </c>
      <c r="L1196" s="3">
        <v>1</v>
      </c>
      <c r="M1196" s="10" t="s">
        <v>2126</v>
      </c>
      <c r="N1196" s="3" t="s">
        <v>1566</v>
      </c>
      <c r="Q1196" s="7">
        <f>+W1196*0.79</f>
        <v>14338.5</v>
      </c>
      <c r="R1196" s="7" t="s">
        <v>1971</v>
      </c>
      <c r="S1196" s="8">
        <f>+(W1196-Q1196)/Q1196</f>
        <v>0.26582278481012656</v>
      </c>
      <c r="T1196" s="11">
        <v>1</v>
      </c>
      <c r="W1196" s="76">
        <v>18150</v>
      </c>
      <c r="X1196" s="16">
        <f t="shared" si="347"/>
        <v>18150</v>
      </c>
      <c r="Y1196" s="3">
        <v>1</v>
      </c>
      <c r="AB1196" s="4">
        <v>25000</v>
      </c>
      <c r="AC1196" s="18">
        <f t="shared" si="349"/>
        <v>25000</v>
      </c>
      <c r="AD1196" s="19">
        <f t="shared" si="341"/>
        <v>25000</v>
      </c>
      <c r="AE1196" s="21">
        <f t="shared" si="346"/>
        <v>14338.5</v>
      </c>
      <c r="AF1196" s="20">
        <f t="shared" si="342"/>
        <v>14338.5</v>
      </c>
      <c r="AG1196" s="20">
        <f t="shared" si="343"/>
        <v>18150</v>
      </c>
      <c r="AH1196" s="20">
        <f t="shared" si="344"/>
        <v>25000</v>
      </c>
      <c r="AI1196" s="20"/>
      <c r="AJ1196" s="20"/>
      <c r="AK1196" s="20">
        <f t="shared" si="350"/>
        <v>43150</v>
      </c>
      <c r="AL1196" s="171"/>
    </row>
    <row r="1197" spans="1:38" ht="15.75" customHeight="1" x14ac:dyDescent="0.25">
      <c r="A1197" s="3">
        <v>1478</v>
      </c>
      <c r="B1197" s="14">
        <f t="shared" si="345"/>
        <v>2</v>
      </c>
      <c r="C1197" s="9">
        <f>IF(A1197=A1196,C1196,"")</f>
        <v>45222</v>
      </c>
      <c r="D1197" s="3" t="str">
        <f>IF(A1197=A1196,D1196,"")</f>
        <v>Castro Martin</v>
      </c>
      <c r="E1197" s="14" t="str">
        <f t="shared" si="340"/>
        <v>1478Castro Martin2</v>
      </c>
      <c r="J1197" s="14" t="str">
        <f t="shared" si="348"/>
        <v xml:space="preserve">Cambiar cuerpo de termostato completo. Completar liquido refrigerante. Purgar circuito de refrigeracion. Prueba de temperatura y perdidas de refrigerante. Auxilio. </v>
      </c>
      <c r="L1197" s="3">
        <v>1</v>
      </c>
      <c r="S1197" s="8"/>
      <c r="W1197" s="76"/>
      <c r="X1197" s="16">
        <f t="shared" si="347"/>
        <v>0</v>
      </c>
      <c r="AC1197" s="18">
        <f t="shared" si="349"/>
        <v>0</v>
      </c>
      <c r="AD1197" s="19">
        <f t="shared" si="341"/>
        <v>25000</v>
      </c>
      <c r="AE1197" s="21">
        <f t="shared" si="346"/>
        <v>0</v>
      </c>
      <c r="AF1197" s="20">
        <f t="shared" si="342"/>
        <v>0</v>
      </c>
      <c r="AG1197" s="20">
        <f t="shared" si="343"/>
        <v>0</v>
      </c>
      <c r="AH1197" s="20">
        <f t="shared" si="344"/>
        <v>0</v>
      </c>
      <c r="AI1197" s="20"/>
      <c r="AJ1197" s="20"/>
      <c r="AK1197" s="20">
        <f t="shared" si="350"/>
        <v>0</v>
      </c>
      <c r="AL1197" s="171"/>
    </row>
    <row r="1198" spans="1:38" ht="15.75" customHeight="1" x14ac:dyDescent="0.25">
      <c r="A1198" s="3">
        <v>1479</v>
      </c>
      <c r="B1198" s="14">
        <f t="shared" si="345"/>
        <v>1</v>
      </c>
      <c r="C1198" s="9">
        <v>45222</v>
      </c>
      <c r="D1198" s="3" t="s">
        <v>2121</v>
      </c>
      <c r="E1198" s="14" t="str">
        <f t="shared" si="340"/>
        <v>1479Carlos Giorgis1</v>
      </c>
      <c r="F1198" s="119" t="s">
        <v>2127</v>
      </c>
      <c r="G1198" s="119" t="s">
        <v>2128</v>
      </c>
      <c r="H1198" s="119">
        <v>86467</v>
      </c>
      <c r="I1198" s="10" t="s">
        <v>2129</v>
      </c>
      <c r="J1198" s="14" t="str">
        <f t="shared" si="348"/>
        <v xml:space="preserve">Cambiar cuerpo de termostato completo. Completar liquido refrigerante. Purgar circuito de refrigeracion. </v>
      </c>
      <c r="K1198" s="3" t="s">
        <v>1512</v>
      </c>
      <c r="L1198" s="3">
        <v>1</v>
      </c>
      <c r="M1198" s="10" t="s">
        <v>1127</v>
      </c>
      <c r="N1198" s="3" t="s">
        <v>1566</v>
      </c>
      <c r="Q1198" s="7">
        <f>+W1198*0.79</f>
        <v>21093</v>
      </c>
      <c r="R1198" s="7" t="s">
        <v>1971</v>
      </c>
      <c r="S1198" s="8">
        <f>+(W1198-Q1198)/Q1198</f>
        <v>0.26582278481012656</v>
      </c>
      <c r="T1198" s="11">
        <v>1</v>
      </c>
      <c r="W1198" s="76">
        <v>26700</v>
      </c>
      <c r="X1198" s="16">
        <f t="shared" si="347"/>
        <v>26700</v>
      </c>
      <c r="Y1198" s="3">
        <v>1</v>
      </c>
      <c r="AB1198" s="4">
        <v>20000</v>
      </c>
      <c r="AC1198" s="18">
        <f t="shared" si="349"/>
        <v>20000</v>
      </c>
      <c r="AD1198" s="19">
        <f t="shared" si="341"/>
        <v>20000</v>
      </c>
      <c r="AE1198" s="21">
        <f t="shared" si="346"/>
        <v>21093</v>
      </c>
      <c r="AF1198" s="20">
        <f t="shared" si="342"/>
        <v>27093</v>
      </c>
      <c r="AG1198" s="20">
        <f t="shared" si="343"/>
        <v>39900</v>
      </c>
      <c r="AH1198" s="20">
        <f t="shared" si="344"/>
        <v>20000</v>
      </c>
      <c r="AI1198" s="20"/>
      <c r="AJ1198" s="20"/>
      <c r="AK1198" s="20">
        <f t="shared" si="350"/>
        <v>59900</v>
      </c>
      <c r="AL1198" s="171"/>
    </row>
    <row r="1199" spans="1:38" ht="15.75" customHeight="1" x14ac:dyDescent="0.25">
      <c r="A1199" s="3">
        <v>1479</v>
      </c>
      <c r="B1199" s="14">
        <f t="shared" si="345"/>
        <v>2</v>
      </c>
      <c r="C1199" s="9">
        <f>IF(A1199=A1198,C1198,"")</f>
        <v>45222</v>
      </c>
      <c r="D1199" s="3" t="str">
        <f>IF(A1199=A1198,D1198,"")</f>
        <v>Carlos Giorgis</v>
      </c>
      <c r="E1199" s="14" t="str">
        <f t="shared" si="340"/>
        <v>1479Carlos Giorgis2</v>
      </c>
      <c r="J1199" s="14" t="str">
        <f t="shared" si="348"/>
        <v xml:space="preserve">Cambiar cuerpo de termostato completo. Completar liquido refrigerante. Purgar circuito de refrigeracion.  </v>
      </c>
      <c r="L1199" s="3">
        <v>1</v>
      </c>
      <c r="M1199" s="10" t="s">
        <v>1970</v>
      </c>
      <c r="N1199" s="3" t="s">
        <v>771</v>
      </c>
      <c r="Q1199" s="7">
        <v>4800</v>
      </c>
      <c r="S1199" s="8">
        <f>+(W1199-Q1199)/Q1199</f>
        <v>0</v>
      </c>
      <c r="T1199" s="11">
        <v>1.5</v>
      </c>
      <c r="W1199" s="76">
        <v>4800</v>
      </c>
      <c r="X1199" s="16">
        <f t="shared" si="347"/>
        <v>7200</v>
      </c>
      <c r="AC1199" s="18">
        <f t="shared" si="349"/>
        <v>0</v>
      </c>
      <c r="AD1199" s="19">
        <f t="shared" si="341"/>
        <v>20000</v>
      </c>
      <c r="AE1199" s="21">
        <f t="shared" si="346"/>
        <v>7200</v>
      </c>
      <c r="AF1199" s="20">
        <f t="shared" si="342"/>
        <v>0</v>
      </c>
      <c r="AG1199" s="20">
        <f t="shared" si="343"/>
        <v>0</v>
      </c>
      <c r="AH1199" s="20">
        <f t="shared" si="344"/>
        <v>0</v>
      </c>
      <c r="AI1199" s="20"/>
      <c r="AJ1199" s="20"/>
      <c r="AK1199" s="20">
        <f t="shared" si="350"/>
        <v>0</v>
      </c>
      <c r="AL1199" s="171"/>
    </row>
    <row r="1200" spans="1:38" ht="15.75" customHeight="1" x14ac:dyDescent="0.25">
      <c r="A1200" s="3">
        <v>1479</v>
      </c>
      <c r="B1200" s="14">
        <f t="shared" si="345"/>
        <v>3</v>
      </c>
      <c r="C1200" s="9">
        <f>IF(A1200=A1199,C1199,"")</f>
        <v>45222</v>
      </c>
      <c r="D1200" s="3" t="str">
        <f>IF(A1200=A1199,D1199,"")</f>
        <v>Carlos Giorgis</v>
      </c>
      <c r="E1200" s="14" t="str">
        <f t="shared" si="340"/>
        <v>1479Carlos Giorgis3</v>
      </c>
      <c r="J1200" s="14" t="str">
        <f t="shared" si="348"/>
        <v xml:space="preserve">Cambiar cuerpo de termostato completo. Completar liquido refrigerante. Purgar circuito de refrigeracion.   </v>
      </c>
      <c r="L1200" s="3">
        <v>1</v>
      </c>
      <c r="M1200" s="10" t="s">
        <v>1431</v>
      </c>
      <c r="N1200" s="3" t="s">
        <v>771</v>
      </c>
      <c r="Q1200" s="7">
        <v>1200</v>
      </c>
      <c r="S1200" s="8">
        <f>+(W1200-Q1200)/Q1200</f>
        <v>0</v>
      </c>
      <c r="T1200" s="11">
        <v>5</v>
      </c>
      <c r="W1200" s="76">
        <v>1200</v>
      </c>
      <c r="X1200" s="16">
        <f t="shared" si="347"/>
        <v>6000</v>
      </c>
      <c r="AC1200" s="18">
        <f t="shared" si="349"/>
        <v>0</v>
      </c>
      <c r="AD1200" s="19">
        <f t="shared" si="341"/>
        <v>20000</v>
      </c>
      <c r="AE1200" s="21">
        <f t="shared" si="346"/>
        <v>6000</v>
      </c>
      <c r="AF1200" s="20">
        <f t="shared" si="342"/>
        <v>0</v>
      </c>
      <c r="AG1200" s="20">
        <f t="shared" si="343"/>
        <v>0</v>
      </c>
      <c r="AH1200" s="20">
        <f t="shared" si="344"/>
        <v>0</v>
      </c>
      <c r="AI1200" s="20"/>
      <c r="AJ1200" s="20"/>
      <c r="AK1200" s="20">
        <f t="shared" si="350"/>
        <v>0</v>
      </c>
      <c r="AL1200" s="171"/>
    </row>
    <row r="1201" spans="1:38" ht="15.75" customHeight="1" x14ac:dyDescent="0.25">
      <c r="A1201" s="3">
        <v>1480</v>
      </c>
      <c r="B1201" s="14">
        <f t="shared" si="345"/>
        <v>1</v>
      </c>
      <c r="C1201" s="9">
        <v>45223</v>
      </c>
      <c r="D1201" s="3" t="s">
        <v>116</v>
      </c>
      <c r="E1201" s="14" t="str">
        <f t="shared" si="340"/>
        <v>1480Transporte Palloni1</v>
      </c>
      <c r="F1201" s="119" t="s">
        <v>1449</v>
      </c>
      <c r="G1201" s="119" t="s">
        <v>1318</v>
      </c>
      <c r="H1201" s="119">
        <v>567976</v>
      </c>
      <c r="I1201" s="10" t="s">
        <v>2131</v>
      </c>
      <c r="J1201" s="14" t="str">
        <f t="shared" si="348"/>
        <v>Control tren delantero. Sacar chapon bajo motor. Lavado del mismo. Desarmar suspension lado izquierdo. Sacar semieje. Reparar con bolillero reten y fuelle lado caja nuevo. Trasbasado de aceite de caja. Completar nivel. Colocar arandelas espaciadoras en selector de cambios (dar ajustes a cambios).</v>
      </c>
      <c r="K1201" s="3" t="s">
        <v>1512</v>
      </c>
      <c r="L1201" s="3">
        <v>1</v>
      </c>
      <c r="M1201" s="10" t="s">
        <v>2132</v>
      </c>
      <c r="N1201" s="3" t="s">
        <v>771</v>
      </c>
      <c r="Q1201" s="7">
        <v>3800</v>
      </c>
      <c r="R1201" s="7" t="s">
        <v>1971</v>
      </c>
      <c r="S1201" s="8">
        <f>+(W1201-Q1201)/Q1201</f>
        <v>0</v>
      </c>
      <c r="T1201" s="11">
        <v>2</v>
      </c>
      <c r="W1201" s="76">
        <v>3800</v>
      </c>
      <c r="X1201" s="16">
        <f t="shared" si="347"/>
        <v>7600</v>
      </c>
      <c r="Y1201" s="3">
        <v>1</v>
      </c>
      <c r="AB1201" s="4">
        <v>21000</v>
      </c>
      <c r="AC1201" s="18">
        <f t="shared" si="349"/>
        <v>21000</v>
      </c>
      <c r="AD1201" s="19">
        <f t="shared" si="341"/>
        <v>21000</v>
      </c>
      <c r="AE1201" s="21">
        <f t="shared" si="346"/>
        <v>7600</v>
      </c>
      <c r="AF1201" s="20">
        <f t="shared" si="342"/>
        <v>3960</v>
      </c>
      <c r="AG1201" s="20">
        <f t="shared" si="343"/>
        <v>8000</v>
      </c>
      <c r="AH1201" s="20">
        <f t="shared" si="344"/>
        <v>21000</v>
      </c>
      <c r="AI1201" s="20"/>
      <c r="AJ1201" s="20"/>
      <c r="AK1201" s="20">
        <f t="shared" si="350"/>
        <v>29000</v>
      </c>
      <c r="AL1201" s="171"/>
    </row>
    <row r="1202" spans="1:38" ht="15.75" customHeight="1" x14ac:dyDescent="0.25">
      <c r="A1202" s="3">
        <v>1480</v>
      </c>
      <c r="B1202" s="14">
        <f t="shared" si="345"/>
        <v>2</v>
      </c>
      <c r="C1202" s="9">
        <f>IF(A1202=A1201,C1201,"")</f>
        <v>45223</v>
      </c>
      <c r="D1202" s="3" t="str">
        <f>IF(A1202=A1201,D1201,"")</f>
        <v>Transporte Palloni</v>
      </c>
      <c r="E1202" s="14" t="str">
        <f t="shared" si="340"/>
        <v>1480Transporte Palloni2</v>
      </c>
      <c r="J1202" s="14" t="str">
        <f t="shared" si="348"/>
        <v xml:space="preserve">Control tren delantero. Sacar chapon bajo motor. Lavado del mismo. Desarmar suspension lado izquierdo. Sacar semieje. Reparar con bolillero reten y fuelle lado caja nuevo. Trasbasado de aceite de caja. Completar nivel. Colocar arandelas espaciadoras en selector de cambios (dar ajustes a cambios). </v>
      </c>
      <c r="L1202" s="3">
        <v>1</v>
      </c>
      <c r="M1202" s="10" t="s">
        <v>2133</v>
      </c>
      <c r="N1202" s="3" t="s">
        <v>771</v>
      </c>
      <c r="Q1202" s="7">
        <f>W1202*0.8</f>
        <v>160</v>
      </c>
      <c r="S1202" s="8">
        <f>+(W1202-Q1202)/Q1202</f>
        <v>0.25</v>
      </c>
      <c r="T1202" s="11">
        <v>2</v>
      </c>
      <c r="W1202" s="76">
        <v>200</v>
      </c>
      <c r="X1202" s="16">
        <f t="shared" si="347"/>
        <v>400</v>
      </c>
      <c r="AC1202" s="18">
        <f t="shared" si="349"/>
        <v>0</v>
      </c>
      <c r="AD1202" s="19">
        <f t="shared" si="341"/>
        <v>21000</v>
      </c>
      <c r="AE1202" s="21">
        <f t="shared" si="346"/>
        <v>320</v>
      </c>
      <c r="AF1202" s="20">
        <f t="shared" si="342"/>
        <v>0</v>
      </c>
      <c r="AG1202" s="20">
        <f t="shared" si="343"/>
        <v>0</v>
      </c>
      <c r="AH1202" s="20">
        <f t="shared" si="344"/>
        <v>0</v>
      </c>
      <c r="AI1202" s="20"/>
      <c r="AJ1202" s="20"/>
      <c r="AK1202" s="20">
        <f t="shared" si="350"/>
        <v>0</v>
      </c>
      <c r="AL1202" s="171"/>
    </row>
    <row r="1203" spans="1:38" ht="15.75" customHeight="1" x14ac:dyDescent="0.25">
      <c r="A1203" s="3">
        <v>1481</v>
      </c>
      <c r="B1203" s="14">
        <f t="shared" si="345"/>
        <v>1</v>
      </c>
      <c r="C1203" s="9">
        <v>45224</v>
      </c>
      <c r="D1203" s="3" t="s">
        <v>2135</v>
      </c>
      <c r="E1203" s="14" t="str">
        <f t="shared" si="340"/>
        <v>1481Jorge Acotto1</v>
      </c>
      <c r="F1203" s="119" t="s">
        <v>2136</v>
      </c>
      <c r="G1203" s="119" t="s">
        <v>2137</v>
      </c>
      <c r="I1203" s="10" t="s">
        <v>2193</v>
      </c>
      <c r="J1203" s="14" t="str">
        <f t="shared" si="348"/>
        <v>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v>
      </c>
      <c r="K1203" s="3" t="s">
        <v>1511</v>
      </c>
      <c r="L1203" s="3">
        <v>1</v>
      </c>
      <c r="M1203" s="10" t="s">
        <v>2300</v>
      </c>
      <c r="N1203" s="3" t="s">
        <v>1</v>
      </c>
      <c r="Q1203" s="7">
        <v>0</v>
      </c>
      <c r="R1203" s="7" t="s">
        <v>1971</v>
      </c>
      <c r="S1203" s="8">
        <v>0</v>
      </c>
      <c r="W1203" s="76"/>
      <c r="X1203" s="16">
        <f t="shared" si="347"/>
        <v>0</v>
      </c>
      <c r="Y1203" s="3">
        <v>1</v>
      </c>
      <c r="AB1203" s="4">
        <v>60000</v>
      </c>
      <c r="AC1203" s="18">
        <f t="shared" si="349"/>
        <v>60000</v>
      </c>
      <c r="AD1203" s="19">
        <f t="shared" si="341"/>
        <v>60000</v>
      </c>
      <c r="AE1203" s="21">
        <f t="shared" si="346"/>
        <v>0</v>
      </c>
      <c r="AF1203" s="20">
        <f t="shared" si="342"/>
        <v>7120</v>
      </c>
      <c r="AG1203" s="20">
        <f t="shared" si="343"/>
        <v>5000</v>
      </c>
      <c r="AH1203" s="20">
        <f t="shared" si="344"/>
        <v>60000</v>
      </c>
      <c r="AI1203" s="20"/>
      <c r="AJ1203" s="20"/>
      <c r="AK1203" s="20">
        <f t="shared" si="350"/>
        <v>65000</v>
      </c>
      <c r="AL1203" s="171"/>
    </row>
    <row r="1204" spans="1:38" ht="15.75" customHeight="1" x14ac:dyDescent="0.25">
      <c r="A1204" s="3">
        <v>1481</v>
      </c>
      <c r="B1204" s="14">
        <f t="shared" si="345"/>
        <v>2</v>
      </c>
      <c r="C1204" s="9">
        <f>IF(A1204=A1203,C1203,"")</f>
        <v>45224</v>
      </c>
      <c r="D1204" s="3" t="str">
        <f>IF(A1204=A1203,D1203,"")</f>
        <v>Jorge Acotto</v>
      </c>
      <c r="E1204" s="14" t="str">
        <f t="shared" si="340"/>
        <v>1481Jorge Acotto2</v>
      </c>
      <c r="J1204" s="14" t="str">
        <f t="shared" si="348"/>
        <v xml:space="preserve">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v>
      </c>
      <c r="L1204" s="3">
        <v>1</v>
      </c>
      <c r="M1204" s="10" t="s">
        <v>2138</v>
      </c>
      <c r="N1204" s="3" t="s">
        <v>1832</v>
      </c>
      <c r="Q1204" s="7">
        <v>0</v>
      </c>
      <c r="S1204" s="8">
        <v>0</v>
      </c>
      <c r="W1204" s="76"/>
      <c r="X1204" s="16">
        <f t="shared" si="347"/>
        <v>0</v>
      </c>
      <c r="AC1204" s="18">
        <f t="shared" si="349"/>
        <v>0</v>
      </c>
      <c r="AD1204" s="19">
        <f t="shared" si="341"/>
        <v>60000</v>
      </c>
      <c r="AE1204" s="21">
        <f t="shared" si="346"/>
        <v>0</v>
      </c>
      <c r="AF1204" s="20">
        <f t="shared" si="342"/>
        <v>0</v>
      </c>
      <c r="AG1204" s="20">
        <f t="shared" si="343"/>
        <v>0</v>
      </c>
      <c r="AH1204" s="20">
        <f t="shared" si="344"/>
        <v>0</v>
      </c>
      <c r="AI1204" s="20"/>
      <c r="AJ1204" s="20"/>
      <c r="AK1204" s="20">
        <f t="shared" si="350"/>
        <v>0</v>
      </c>
      <c r="AL1204" s="171"/>
    </row>
    <row r="1205" spans="1:38" ht="15.75" customHeight="1" x14ac:dyDescent="0.25">
      <c r="A1205" s="3">
        <v>1481</v>
      </c>
      <c r="B1205" s="14">
        <f t="shared" si="345"/>
        <v>3</v>
      </c>
      <c r="C1205" s="9">
        <f>IF(A1205=A1204,C1204,"")</f>
        <v>45224</v>
      </c>
      <c r="D1205" s="3" t="str">
        <f>IF(A1205=A1204,D1204,"")</f>
        <v>Jorge Acotto</v>
      </c>
      <c r="E1205" s="14" t="str">
        <f t="shared" si="340"/>
        <v>1481Jorge Acotto3</v>
      </c>
      <c r="J1205" s="14" t="str">
        <f t="shared" si="348"/>
        <v xml:space="preserve">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v>
      </c>
      <c r="L1205" s="3">
        <v>1</v>
      </c>
      <c r="M1205" s="10" t="s">
        <v>2139</v>
      </c>
      <c r="N1205" s="3" t="s">
        <v>1832</v>
      </c>
      <c r="Q1205" s="7">
        <v>0</v>
      </c>
      <c r="S1205" s="8">
        <v>0</v>
      </c>
      <c r="W1205" s="76"/>
      <c r="X1205" s="16">
        <f t="shared" si="347"/>
        <v>0</v>
      </c>
      <c r="AC1205" s="18">
        <f t="shared" si="349"/>
        <v>0</v>
      </c>
      <c r="AD1205" s="19">
        <f t="shared" si="341"/>
        <v>60000</v>
      </c>
      <c r="AE1205" s="21">
        <f t="shared" si="346"/>
        <v>0</v>
      </c>
      <c r="AF1205" s="20">
        <f t="shared" si="342"/>
        <v>0</v>
      </c>
      <c r="AG1205" s="20">
        <f t="shared" si="343"/>
        <v>0</v>
      </c>
      <c r="AH1205" s="20">
        <f t="shared" si="344"/>
        <v>0</v>
      </c>
      <c r="AI1205" s="20"/>
      <c r="AJ1205" s="20"/>
      <c r="AK1205" s="20">
        <f t="shared" si="350"/>
        <v>0</v>
      </c>
      <c r="AL1205" s="171"/>
    </row>
    <row r="1206" spans="1:38" ht="15.75" customHeight="1" x14ac:dyDescent="0.25">
      <c r="A1206" s="3">
        <v>1481</v>
      </c>
      <c r="B1206" s="14">
        <f t="shared" si="345"/>
        <v>4</v>
      </c>
      <c r="C1206" s="9">
        <f>IF(A1206=A1205,C1205,"")</f>
        <v>45224</v>
      </c>
      <c r="D1206" s="3" t="str">
        <f>IF(A1206=A1205,D1205,"")</f>
        <v>Jorge Acotto</v>
      </c>
      <c r="E1206" s="14" t="str">
        <f t="shared" si="340"/>
        <v>1481Jorge Acotto4</v>
      </c>
      <c r="J1206" s="14" t="str">
        <f t="shared" si="348"/>
        <v xml:space="preserve">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v>
      </c>
      <c r="L1206" s="3">
        <v>1</v>
      </c>
      <c r="M1206" s="10" t="s">
        <v>2140</v>
      </c>
      <c r="N1206" s="3" t="s">
        <v>771</v>
      </c>
      <c r="Q1206" s="7">
        <f>W1206*0.8</f>
        <v>400</v>
      </c>
      <c r="S1206" s="8">
        <f>+(W1206-Q1206)/Q1206</f>
        <v>0.25</v>
      </c>
      <c r="T1206" s="11">
        <v>2</v>
      </c>
      <c r="W1206" s="76">
        <v>500</v>
      </c>
      <c r="X1206" s="16">
        <f t="shared" si="347"/>
        <v>1000</v>
      </c>
      <c r="AC1206" s="18">
        <f t="shared" si="349"/>
        <v>0</v>
      </c>
      <c r="AD1206" s="19">
        <f t="shared" si="341"/>
        <v>60000</v>
      </c>
      <c r="AE1206" s="21">
        <f t="shared" si="346"/>
        <v>800</v>
      </c>
      <c r="AF1206" s="20">
        <f t="shared" si="342"/>
        <v>0</v>
      </c>
      <c r="AG1206" s="20">
        <f t="shared" si="343"/>
        <v>0</v>
      </c>
      <c r="AH1206" s="20">
        <f t="shared" si="344"/>
        <v>0</v>
      </c>
      <c r="AI1206" s="20"/>
      <c r="AJ1206" s="20"/>
      <c r="AK1206" s="20">
        <f t="shared" si="350"/>
        <v>0</v>
      </c>
      <c r="AL1206" s="171"/>
    </row>
    <row r="1207" spans="1:38" ht="15.75" customHeight="1" x14ac:dyDescent="0.25">
      <c r="A1207" s="3">
        <v>1481</v>
      </c>
      <c r="B1207" s="14">
        <f t="shared" si="345"/>
        <v>5</v>
      </c>
      <c r="C1207" s="9">
        <f>IF(A1207=A1206,C1206,"")</f>
        <v>45224</v>
      </c>
      <c r="D1207" s="3" t="str">
        <f>IF(A1207=A1206,D1206,"")</f>
        <v>Jorge Acotto</v>
      </c>
      <c r="E1207" s="14" t="str">
        <f t="shared" si="340"/>
        <v>1481Jorge Acotto5</v>
      </c>
      <c r="J1207" s="14" t="str">
        <f t="shared" si="348"/>
        <v xml:space="preserve">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v>
      </c>
      <c r="L1207" s="3">
        <v>1</v>
      </c>
      <c r="M1207" s="10" t="s">
        <v>2141</v>
      </c>
      <c r="N1207" s="3" t="s">
        <v>771</v>
      </c>
      <c r="Q1207" s="7">
        <f>W1207*0.8</f>
        <v>5440</v>
      </c>
      <c r="S1207" s="8">
        <f>+(W1207-Q1207)/Q1207</f>
        <v>0.25</v>
      </c>
      <c r="T1207" s="11">
        <v>0.25</v>
      </c>
      <c r="W1207" s="76">
        <v>6800</v>
      </c>
      <c r="X1207" s="16">
        <f t="shared" si="347"/>
        <v>1700</v>
      </c>
      <c r="AC1207" s="18">
        <f t="shared" si="349"/>
        <v>0</v>
      </c>
      <c r="AD1207" s="19">
        <f t="shared" si="341"/>
        <v>60000</v>
      </c>
      <c r="AE1207" s="21">
        <f t="shared" si="346"/>
        <v>1360</v>
      </c>
      <c r="AF1207" s="20">
        <f t="shared" si="342"/>
        <v>0</v>
      </c>
      <c r="AG1207" s="20">
        <f t="shared" si="343"/>
        <v>0</v>
      </c>
      <c r="AH1207" s="20">
        <f t="shared" si="344"/>
        <v>0</v>
      </c>
      <c r="AI1207" s="20"/>
      <c r="AJ1207" s="20"/>
      <c r="AK1207" s="20">
        <f t="shared" si="350"/>
        <v>0</v>
      </c>
      <c r="AL1207" s="171"/>
    </row>
    <row r="1208" spans="1:38" ht="15.75" customHeight="1" x14ac:dyDescent="0.25">
      <c r="A1208" s="3">
        <v>1481</v>
      </c>
      <c r="B1208" s="14">
        <f t="shared" si="345"/>
        <v>6</v>
      </c>
      <c r="C1208" s="9">
        <f>IF(A1208=A1207,C1207,"")</f>
        <v>45224</v>
      </c>
      <c r="D1208" s="3" t="str">
        <f>IF(A1208=A1207,D1207,"")</f>
        <v>Jorge Acotto</v>
      </c>
      <c r="E1208" s="14" t="str">
        <f t="shared" si="340"/>
        <v>1481Jorge Acotto6</v>
      </c>
      <c r="J1208" s="14" t="str">
        <f t="shared" si="348"/>
        <v xml:space="preserve">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v>
      </c>
      <c r="L1208" s="3">
        <v>1</v>
      </c>
      <c r="M1208" s="10" t="s">
        <v>2142</v>
      </c>
      <c r="N1208" s="3" t="s">
        <v>771</v>
      </c>
      <c r="Q1208" s="7">
        <f>W1208*0.8</f>
        <v>560</v>
      </c>
      <c r="S1208" s="8">
        <f>+(W1208-Q1208)/Q1208</f>
        <v>0.25</v>
      </c>
      <c r="T1208" s="11">
        <v>2</v>
      </c>
      <c r="W1208" s="76">
        <v>700</v>
      </c>
      <c r="X1208" s="16">
        <f t="shared" si="347"/>
        <v>1400</v>
      </c>
      <c r="AC1208" s="18">
        <f t="shared" si="349"/>
        <v>0</v>
      </c>
      <c r="AD1208" s="19">
        <f t="shared" si="341"/>
        <v>60000</v>
      </c>
      <c r="AE1208" s="21">
        <f t="shared" si="346"/>
        <v>1120</v>
      </c>
      <c r="AF1208" s="20">
        <f t="shared" si="342"/>
        <v>0</v>
      </c>
      <c r="AG1208" s="20">
        <f t="shared" si="343"/>
        <v>0</v>
      </c>
      <c r="AH1208" s="20">
        <f t="shared" si="344"/>
        <v>0</v>
      </c>
      <c r="AI1208" s="20"/>
      <c r="AJ1208" s="20"/>
      <c r="AK1208" s="20">
        <f t="shared" si="350"/>
        <v>0</v>
      </c>
      <c r="AL1208" s="171"/>
    </row>
    <row r="1209" spans="1:38" ht="15.75" customHeight="1" x14ac:dyDescent="0.25">
      <c r="A1209" s="3">
        <v>1481</v>
      </c>
      <c r="B1209" s="14">
        <f t="shared" si="345"/>
        <v>7</v>
      </c>
      <c r="C1209" s="9">
        <v>45224</v>
      </c>
      <c r="D1209" s="3" t="s">
        <v>2135</v>
      </c>
      <c r="E1209" s="14" t="str">
        <f t="shared" si="340"/>
        <v>1481Jorge Acotto7</v>
      </c>
      <c r="J1209" s="14" t="str">
        <f t="shared" si="348"/>
        <v xml:space="preserve">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v>
      </c>
      <c r="L1209" s="3">
        <v>1</v>
      </c>
      <c r="M1209" s="10" t="s">
        <v>2162</v>
      </c>
      <c r="N1209" s="3" t="s">
        <v>2165</v>
      </c>
      <c r="Q1209" s="7">
        <v>0</v>
      </c>
      <c r="S1209" s="8">
        <v>0</v>
      </c>
      <c r="W1209" s="76"/>
      <c r="X1209" s="16">
        <f t="shared" si="347"/>
        <v>0</v>
      </c>
      <c r="AC1209" s="18">
        <f t="shared" si="349"/>
        <v>0</v>
      </c>
      <c r="AD1209" s="19">
        <f t="shared" si="341"/>
        <v>60000</v>
      </c>
      <c r="AE1209" s="21">
        <f t="shared" si="346"/>
        <v>0</v>
      </c>
      <c r="AF1209" s="20">
        <f t="shared" si="342"/>
        <v>0</v>
      </c>
      <c r="AG1209" s="20">
        <f t="shared" si="343"/>
        <v>0</v>
      </c>
      <c r="AH1209" s="20">
        <f t="shared" si="344"/>
        <v>0</v>
      </c>
      <c r="AI1209" s="20"/>
      <c r="AJ1209" s="20"/>
      <c r="AK1209" s="20">
        <f t="shared" si="350"/>
        <v>0</v>
      </c>
      <c r="AL1209" s="171"/>
    </row>
    <row r="1210" spans="1:38" ht="15.75" customHeight="1" x14ac:dyDescent="0.25">
      <c r="A1210" s="3">
        <v>1481</v>
      </c>
      <c r="B1210" s="14">
        <f t="shared" si="345"/>
        <v>8</v>
      </c>
      <c r="C1210" s="9">
        <f>IF(A1210=A1209,C1209,"")</f>
        <v>45224</v>
      </c>
      <c r="D1210" s="3" t="str">
        <f>IF(A1210=A1209,D1209,"")</f>
        <v>Jorge Acotto</v>
      </c>
      <c r="E1210" s="14" t="str">
        <f t="shared" si="340"/>
        <v>1481Jorge Acotto8</v>
      </c>
      <c r="J1210" s="14" t="str">
        <f t="shared" si="348"/>
        <v xml:space="preserve">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v>
      </c>
      <c r="L1210" s="3">
        <v>1</v>
      </c>
      <c r="M1210" s="10" t="s">
        <v>2163</v>
      </c>
      <c r="N1210" s="3" t="s">
        <v>771</v>
      </c>
      <c r="Q1210" s="7">
        <f>W1210*0.8</f>
        <v>320</v>
      </c>
      <c r="S1210" s="8">
        <f>+(W1210-Q1210)/Q1210</f>
        <v>0.25</v>
      </c>
      <c r="T1210" s="11">
        <v>1</v>
      </c>
      <c r="W1210" s="76">
        <v>400</v>
      </c>
      <c r="X1210" s="16">
        <f t="shared" si="347"/>
        <v>400</v>
      </c>
      <c r="AC1210" s="18">
        <f t="shared" si="349"/>
        <v>0</v>
      </c>
      <c r="AD1210" s="19">
        <f t="shared" si="341"/>
        <v>60000</v>
      </c>
      <c r="AE1210" s="21">
        <f t="shared" si="346"/>
        <v>320</v>
      </c>
      <c r="AF1210" s="20">
        <f t="shared" si="342"/>
        <v>0</v>
      </c>
      <c r="AG1210" s="20">
        <f t="shared" si="343"/>
        <v>0</v>
      </c>
      <c r="AH1210" s="20">
        <f t="shared" si="344"/>
        <v>0</v>
      </c>
      <c r="AI1210" s="20"/>
      <c r="AJ1210" s="20"/>
      <c r="AK1210" s="20">
        <f t="shared" si="350"/>
        <v>0</v>
      </c>
      <c r="AL1210" s="171"/>
    </row>
    <row r="1211" spans="1:38" ht="15.75" customHeight="1" x14ac:dyDescent="0.25">
      <c r="A1211" s="3">
        <v>1481</v>
      </c>
      <c r="B1211" s="14">
        <f t="shared" si="345"/>
        <v>9</v>
      </c>
      <c r="C1211" s="9">
        <f>IF(A1211=A1210,C1210,"")</f>
        <v>45224</v>
      </c>
      <c r="D1211" s="3" t="str">
        <f>IF(A1211=A1210,D1210,"")</f>
        <v>Jorge Acotto</v>
      </c>
      <c r="E1211" s="14" t="str">
        <f t="shared" si="340"/>
        <v>1481Jorge Acotto9</v>
      </c>
      <c r="J1211" s="14" t="str">
        <f t="shared" si="348"/>
        <v xml:space="preserve">Recambio de cremallera de direccion con ambos extremos nuevos (adaptacion cremallera con extremos de 14mm). Recambio de homocinetica y fuelle lado conductor. Regulacion de convergencia. Recambio de sellos deposito liquido de frenos. Revision nivel de aceite de caja. Regulacion pedal embrague. Revision tacos de motor. Desarmar carburador, limpiar, sopletear chicleres. Cambiar diafragma bomba de pique, regular flotante. Armar con junta nueva. Poner 2 chavetas en leva bomba de pique y mariposa.        </v>
      </c>
      <c r="L1211" s="3">
        <v>1</v>
      </c>
      <c r="M1211" s="10" t="s">
        <v>2164</v>
      </c>
      <c r="N1211" s="3" t="s">
        <v>771</v>
      </c>
      <c r="Q1211" s="7">
        <f>W1211*0.8</f>
        <v>400</v>
      </c>
      <c r="S1211" s="8">
        <f>+(W1211-Q1211)/Q1211</f>
        <v>0.25</v>
      </c>
      <c r="T1211" s="11">
        <v>1</v>
      </c>
      <c r="W1211" s="76">
        <v>500</v>
      </c>
      <c r="X1211" s="16">
        <f t="shared" si="347"/>
        <v>500</v>
      </c>
      <c r="AC1211" s="18">
        <f t="shared" si="349"/>
        <v>0</v>
      </c>
      <c r="AD1211" s="19">
        <f t="shared" si="341"/>
        <v>60000</v>
      </c>
      <c r="AE1211" s="21">
        <f t="shared" si="346"/>
        <v>400</v>
      </c>
      <c r="AF1211" s="20">
        <f t="shared" si="342"/>
        <v>0</v>
      </c>
      <c r="AG1211" s="20">
        <f t="shared" si="343"/>
        <v>0</v>
      </c>
      <c r="AH1211" s="20">
        <f t="shared" si="344"/>
        <v>0</v>
      </c>
      <c r="AI1211" s="20"/>
      <c r="AJ1211" s="20"/>
      <c r="AK1211" s="20">
        <f t="shared" si="350"/>
        <v>0</v>
      </c>
      <c r="AL1211" s="171"/>
    </row>
    <row r="1212" spans="1:38" ht="15.75" customHeight="1" x14ac:dyDescent="0.25">
      <c r="A1212" s="3">
        <v>1482</v>
      </c>
      <c r="B1212" s="14">
        <f t="shared" si="345"/>
        <v>1</v>
      </c>
      <c r="C1212" s="9">
        <v>45224</v>
      </c>
      <c r="D1212" s="3" t="s">
        <v>2143</v>
      </c>
      <c r="E1212" s="14" t="str">
        <f t="shared" si="340"/>
        <v>1482Juan Barral1</v>
      </c>
      <c r="F1212" s="119" t="s">
        <v>2144</v>
      </c>
      <c r="G1212" s="119" t="s">
        <v>103</v>
      </c>
      <c r="H1212" s="119">
        <v>62880</v>
      </c>
      <c r="I1212" s="10" t="s">
        <v>1841</v>
      </c>
      <c r="J1212" s="14" t="str">
        <f t="shared" si="348"/>
        <v>Recambio de amortiguadores traseros.</v>
      </c>
      <c r="K1212" s="3" t="s">
        <v>1512</v>
      </c>
      <c r="L1212" s="3">
        <v>1</v>
      </c>
      <c r="M1212" s="10" t="s">
        <v>2145</v>
      </c>
      <c r="N1212" s="3" t="s">
        <v>1832</v>
      </c>
      <c r="Q1212" s="7">
        <v>0</v>
      </c>
      <c r="R1212" s="7" t="s">
        <v>1971</v>
      </c>
      <c r="S1212" s="8">
        <v>0</v>
      </c>
      <c r="W1212" s="76"/>
      <c r="X1212" s="16">
        <f t="shared" si="347"/>
        <v>0</v>
      </c>
      <c r="Y1212" s="3">
        <v>1</v>
      </c>
      <c r="AB1212" s="4">
        <v>18000</v>
      </c>
      <c r="AC1212" s="18">
        <f t="shared" si="349"/>
        <v>18000</v>
      </c>
      <c r="AD1212" s="19">
        <f t="shared" si="341"/>
        <v>18000</v>
      </c>
      <c r="AE1212" s="21">
        <f t="shared" si="346"/>
        <v>0</v>
      </c>
      <c r="AF1212" s="20">
        <f t="shared" si="342"/>
        <v>0</v>
      </c>
      <c r="AG1212" s="20">
        <f t="shared" si="343"/>
        <v>0</v>
      </c>
      <c r="AH1212" s="20">
        <f t="shared" si="344"/>
        <v>18000</v>
      </c>
      <c r="AI1212" s="20"/>
      <c r="AJ1212" s="20"/>
      <c r="AK1212" s="20">
        <f t="shared" si="350"/>
        <v>18000</v>
      </c>
      <c r="AL1212" s="171"/>
    </row>
    <row r="1213" spans="1:38" ht="15.75" customHeight="1" x14ac:dyDescent="0.25">
      <c r="A1213" s="3">
        <v>1482</v>
      </c>
      <c r="B1213" s="14">
        <f t="shared" si="345"/>
        <v>2</v>
      </c>
      <c r="C1213" s="9">
        <f>IF(A1213=A1212,C1212,"")</f>
        <v>45224</v>
      </c>
      <c r="D1213" s="3" t="str">
        <f>IF(A1213=A1212,D1212,"")</f>
        <v>Juan Barral</v>
      </c>
      <c r="E1213" s="14" t="str">
        <f t="shared" si="340"/>
        <v>1482Juan Barral2</v>
      </c>
      <c r="J1213" s="14" t="str">
        <f t="shared" si="348"/>
        <v xml:space="preserve">Recambio de amortiguadores traseros. </v>
      </c>
      <c r="L1213" s="3">
        <v>1</v>
      </c>
      <c r="S1213" s="8"/>
      <c r="W1213" s="76"/>
      <c r="X1213" s="16">
        <f t="shared" si="347"/>
        <v>0</v>
      </c>
      <c r="AC1213" s="18">
        <f t="shared" si="349"/>
        <v>0</v>
      </c>
      <c r="AD1213" s="19">
        <f t="shared" si="341"/>
        <v>18000</v>
      </c>
      <c r="AE1213" s="21">
        <f t="shared" si="346"/>
        <v>0</v>
      </c>
      <c r="AF1213" s="20">
        <f t="shared" si="342"/>
        <v>0</v>
      </c>
      <c r="AG1213" s="20">
        <f t="shared" si="343"/>
        <v>0</v>
      </c>
      <c r="AH1213" s="20">
        <f t="shared" si="344"/>
        <v>0</v>
      </c>
      <c r="AI1213" s="20"/>
      <c r="AJ1213" s="20"/>
      <c r="AK1213" s="20">
        <f t="shared" si="350"/>
        <v>0</v>
      </c>
      <c r="AL1213" s="171"/>
    </row>
    <row r="1214" spans="1:38" ht="15.75" customHeight="1" x14ac:dyDescent="0.25">
      <c r="A1214" s="3">
        <v>1483</v>
      </c>
      <c r="B1214" s="14">
        <f t="shared" si="345"/>
        <v>1</v>
      </c>
      <c r="C1214" s="9">
        <v>45224</v>
      </c>
      <c r="D1214" s="3" t="s">
        <v>116</v>
      </c>
      <c r="E1214" s="14" t="str">
        <f t="shared" ref="E1214:E1277" si="351">CONCATENATE(A1214,D1214,B1214)</f>
        <v>1483Transporte Palloni1</v>
      </c>
      <c r="F1214" s="119" t="s">
        <v>1317</v>
      </c>
      <c r="G1214" s="119" t="s">
        <v>1318</v>
      </c>
      <c r="H1214" s="119">
        <v>571837</v>
      </c>
      <c r="I1214" s="10" t="s">
        <v>2146</v>
      </c>
      <c r="J1214" s="14" t="str">
        <f t="shared" si="348"/>
        <v>Recambio de torrington en eje trasero. Service cambio de aceite y filtros. Cambio ambas lamparas de posicion.</v>
      </c>
      <c r="K1214" s="3" t="s">
        <v>1540</v>
      </c>
      <c r="L1214" s="3">
        <v>1</v>
      </c>
      <c r="M1214" s="10" t="s">
        <v>1427</v>
      </c>
      <c r="N1214" s="3" t="s">
        <v>1832</v>
      </c>
      <c r="Q1214" s="7">
        <v>0</v>
      </c>
      <c r="R1214" s="7" t="s">
        <v>1971</v>
      </c>
      <c r="S1214" s="8">
        <v>0</v>
      </c>
      <c r="W1214" s="76"/>
      <c r="X1214" s="16">
        <f t="shared" si="347"/>
        <v>0</v>
      </c>
      <c r="Y1214" s="3">
        <v>1</v>
      </c>
      <c r="AB1214" s="4">
        <v>42000</v>
      </c>
      <c r="AC1214" s="18">
        <f t="shared" si="349"/>
        <v>42000</v>
      </c>
      <c r="AD1214" s="19">
        <f t="shared" si="341"/>
        <v>42000</v>
      </c>
      <c r="AE1214" s="21">
        <f t="shared" si="346"/>
        <v>0</v>
      </c>
      <c r="AF1214" s="20">
        <f t="shared" si="342"/>
        <v>0</v>
      </c>
      <c r="AG1214" s="20">
        <f t="shared" si="343"/>
        <v>0</v>
      </c>
      <c r="AH1214" s="20">
        <f t="shared" si="344"/>
        <v>42000</v>
      </c>
      <c r="AI1214" s="20"/>
      <c r="AJ1214" s="20"/>
      <c r="AK1214" s="20">
        <f t="shared" si="350"/>
        <v>42000</v>
      </c>
      <c r="AL1214" s="171"/>
    </row>
    <row r="1215" spans="1:38" ht="15.75" customHeight="1" x14ac:dyDescent="0.25">
      <c r="A1215" s="3">
        <v>1483</v>
      </c>
      <c r="B1215" s="14">
        <f t="shared" si="345"/>
        <v>2</v>
      </c>
      <c r="C1215" s="9">
        <f>IF(A1215=A1214,C1214,"")</f>
        <v>45224</v>
      </c>
      <c r="D1215" s="3" t="str">
        <f>IF(A1215=A1214,D1214,"")</f>
        <v>Transporte Palloni</v>
      </c>
      <c r="E1215" s="14" t="str">
        <f t="shared" si="351"/>
        <v>1483Transporte Palloni2</v>
      </c>
      <c r="J1215" s="14" t="str">
        <f t="shared" si="348"/>
        <v xml:space="preserve">Recambio de torrington en eje trasero. Service cambio de aceite y filtros. Cambio ambas lamparas de posicion. </v>
      </c>
      <c r="L1215" s="3">
        <v>1</v>
      </c>
      <c r="M1215" s="10" t="s">
        <v>1428</v>
      </c>
      <c r="N1215" s="3" t="s">
        <v>1832</v>
      </c>
      <c r="Q1215" s="7">
        <v>0</v>
      </c>
      <c r="S1215" s="8">
        <v>0</v>
      </c>
      <c r="W1215" s="76"/>
      <c r="X1215" s="16">
        <f t="shared" si="347"/>
        <v>0</v>
      </c>
      <c r="AC1215" s="18">
        <f t="shared" si="349"/>
        <v>0</v>
      </c>
      <c r="AD1215" s="19">
        <f t="shared" ref="AD1215:AD1278" si="352">IF(A1215=A1214,AD1214+AC1215,AC1215)</f>
        <v>42000</v>
      </c>
      <c r="AE1215" s="21">
        <f t="shared" si="346"/>
        <v>0</v>
      </c>
      <c r="AF1215" s="20">
        <f t="shared" ref="AF1215:AF1278" si="353">IF(A1215=A1214,0,(SUMIF($A$3:$A$999956,A1215,$Q$3:$Q$999956)))+IF(A1215=A1214,0,(SUMIF($A$3:$A$999956,A1215,$R$3:$R$999956)))</f>
        <v>0</v>
      </c>
      <c r="AG1215" s="20">
        <f t="shared" ref="AG1215:AG1278" si="354">IF(A1215=A1214,0,(SUMIF($A$3:$A$999956,A1215,($X$3:$X$999956))))</f>
        <v>0</v>
      </c>
      <c r="AH1215" s="20">
        <f t="shared" ref="AH1215:AH1278" si="355">IF(A1215=A1214,0,(SUMIF($A$3:$A$999956,A1215,($AC$3:$AC$999956))))</f>
        <v>0</v>
      </c>
      <c r="AI1215" s="20"/>
      <c r="AJ1215" s="20"/>
      <c r="AK1215" s="20">
        <f t="shared" si="350"/>
        <v>0</v>
      </c>
      <c r="AL1215" s="171"/>
    </row>
    <row r="1216" spans="1:38" ht="15.75" customHeight="1" x14ac:dyDescent="0.25">
      <c r="A1216" s="3">
        <v>1483</v>
      </c>
      <c r="B1216" s="14">
        <f t="shared" si="345"/>
        <v>3</v>
      </c>
      <c r="C1216" s="9">
        <f>IF(A1216=A1215,C1215,"")</f>
        <v>45224</v>
      </c>
      <c r="D1216" s="3" t="str">
        <f>IF(A1216=A1215,D1215,"")</f>
        <v>Transporte Palloni</v>
      </c>
      <c r="E1216" s="14" t="str">
        <f t="shared" si="351"/>
        <v>1483Transporte Palloni3</v>
      </c>
      <c r="J1216" s="14" t="str">
        <f t="shared" si="348"/>
        <v xml:space="preserve">Recambio de torrington en eje trasero. Service cambio de aceite y filtros. Cambio ambas lamparas de posicion.  </v>
      </c>
      <c r="L1216" s="3">
        <v>1</v>
      </c>
      <c r="M1216" s="10" t="s">
        <v>2147</v>
      </c>
      <c r="N1216" s="3" t="s">
        <v>1832</v>
      </c>
      <c r="Q1216" s="7">
        <v>0</v>
      </c>
      <c r="S1216" s="8">
        <v>0</v>
      </c>
      <c r="W1216" s="76"/>
      <c r="X1216" s="16">
        <f t="shared" si="347"/>
        <v>0</v>
      </c>
      <c r="AC1216" s="18">
        <f t="shared" si="349"/>
        <v>0</v>
      </c>
      <c r="AD1216" s="19">
        <f t="shared" si="352"/>
        <v>42000</v>
      </c>
      <c r="AE1216" s="21">
        <f t="shared" si="346"/>
        <v>0</v>
      </c>
      <c r="AF1216" s="20">
        <f t="shared" si="353"/>
        <v>0</v>
      </c>
      <c r="AG1216" s="20">
        <f t="shared" si="354"/>
        <v>0</v>
      </c>
      <c r="AH1216" s="20">
        <f t="shared" si="355"/>
        <v>0</v>
      </c>
      <c r="AI1216" s="20"/>
      <c r="AJ1216" s="20"/>
      <c r="AK1216" s="20">
        <f t="shared" si="350"/>
        <v>0</v>
      </c>
      <c r="AL1216" s="171"/>
    </row>
    <row r="1217" spans="1:38" ht="15.75" customHeight="1" x14ac:dyDescent="0.25">
      <c r="A1217" s="3">
        <v>1483</v>
      </c>
      <c r="B1217" s="14">
        <f t="shared" si="345"/>
        <v>4</v>
      </c>
      <c r="C1217" s="9">
        <f>IF(A1217=A1216,C1216,"")</f>
        <v>45224</v>
      </c>
      <c r="D1217" s="3" t="str">
        <f>IF(A1217=A1216,D1216,"")</f>
        <v>Transporte Palloni</v>
      </c>
      <c r="E1217" s="14" t="str">
        <f t="shared" si="351"/>
        <v>1483Transporte Palloni4</v>
      </c>
      <c r="J1217" s="14" t="str">
        <f t="shared" si="348"/>
        <v xml:space="preserve">Recambio de torrington en eje trasero. Service cambio de aceite y filtros. Cambio ambas lamparas de posicion.   </v>
      </c>
      <c r="L1217" s="3">
        <v>1</v>
      </c>
      <c r="M1217" s="10" t="s">
        <v>67</v>
      </c>
      <c r="N1217" s="3" t="s">
        <v>1832</v>
      </c>
      <c r="Q1217" s="7">
        <v>0</v>
      </c>
      <c r="S1217" s="8">
        <v>0</v>
      </c>
      <c r="W1217" s="76"/>
      <c r="X1217" s="16">
        <f t="shared" si="347"/>
        <v>0</v>
      </c>
      <c r="AC1217" s="18">
        <f t="shared" si="349"/>
        <v>0</v>
      </c>
      <c r="AD1217" s="19">
        <f t="shared" si="352"/>
        <v>42000</v>
      </c>
      <c r="AE1217" s="21">
        <f t="shared" si="346"/>
        <v>0</v>
      </c>
      <c r="AF1217" s="20">
        <f t="shared" si="353"/>
        <v>0</v>
      </c>
      <c r="AG1217" s="20">
        <f t="shared" si="354"/>
        <v>0</v>
      </c>
      <c r="AH1217" s="20">
        <f t="shared" si="355"/>
        <v>0</v>
      </c>
      <c r="AI1217" s="20"/>
      <c r="AJ1217" s="20"/>
      <c r="AK1217" s="20">
        <f t="shared" si="350"/>
        <v>0</v>
      </c>
      <c r="AL1217" s="171"/>
    </row>
    <row r="1218" spans="1:38" ht="15.75" customHeight="1" x14ac:dyDescent="0.25">
      <c r="A1218" s="3">
        <v>1483</v>
      </c>
      <c r="B1218" s="14">
        <f t="shared" si="345"/>
        <v>5</v>
      </c>
      <c r="C1218" s="9">
        <f>IF(A1218=A1217,C1217,"")</f>
        <v>45224</v>
      </c>
      <c r="D1218" s="3" t="str">
        <f>IF(A1218=A1217,D1217,"")</f>
        <v>Transporte Palloni</v>
      </c>
      <c r="E1218" s="14" t="str">
        <f t="shared" si="351"/>
        <v>1483Transporte Palloni5</v>
      </c>
      <c r="J1218" s="14" t="str">
        <f t="shared" si="348"/>
        <v xml:space="preserve">Recambio de torrington en eje trasero. Service cambio de aceite y filtros. Cambio ambas lamparas de posicion.    </v>
      </c>
      <c r="L1218" s="3">
        <v>1</v>
      </c>
      <c r="M1218" s="10" t="s">
        <v>2148</v>
      </c>
      <c r="N1218" s="3" t="s">
        <v>771</v>
      </c>
      <c r="Q1218" s="7">
        <f>W1218*0.8</f>
        <v>0</v>
      </c>
      <c r="S1218" s="8"/>
      <c r="W1218" s="76"/>
      <c r="X1218" s="16">
        <f t="shared" si="347"/>
        <v>0</v>
      </c>
      <c r="AC1218" s="18">
        <f t="shared" si="349"/>
        <v>0</v>
      </c>
      <c r="AD1218" s="19">
        <f t="shared" si="352"/>
        <v>42000</v>
      </c>
      <c r="AE1218" s="21">
        <f t="shared" si="346"/>
        <v>0</v>
      </c>
      <c r="AF1218" s="20">
        <f t="shared" si="353"/>
        <v>0</v>
      </c>
      <c r="AG1218" s="20">
        <f t="shared" si="354"/>
        <v>0</v>
      </c>
      <c r="AH1218" s="20">
        <f t="shared" si="355"/>
        <v>0</v>
      </c>
      <c r="AI1218" s="20"/>
      <c r="AJ1218" s="20"/>
      <c r="AK1218" s="20">
        <f t="shared" si="350"/>
        <v>0</v>
      </c>
      <c r="AL1218" s="171"/>
    </row>
    <row r="1219" spans="1:38" ht="15.75" customHeight="1" x14ac:dyDescent="0.25">
      <c r="A1219" s="3">
        <v>1484</v>
      </c>
      <c r="B1219" s="14">
        <f t="shared" si="345"/>
        <v>1</v>
      </c>
      <c r="C1219" s="9">
        <v>45225</v>
      </c>
      <c r="D1219" s="3" t="s">
        <v>2150</v>
      </c>
      <c r="E1219" s="14" t="str">
        <f t="shared" si="351"/>
        <v>1484Monica Schmall1</v>
      </c>
      <c r="F1219" s="119" t="s">
        <v>2151</v>
      </c>
      <c r="G1219" s="119" t="s">
        <v>1095</v>
      </c>
      <c r="I1219" s="10" t="s">
        <v>2152</v>
      </c>
      <c r="J1219" s="14" t="str">
        <f t="shared" si="348"/>
        <v>Cambiar correa poly-v. Auxilio. Control de poleas</v>
      </c>
      <c r="K1219" s="3" t="s">
        <v>1539</v>
      </c>
      <c r="L1219" s="3">
        <v>1</v>
      </c>
      <c r="M1219" s="10" t="s">
        <v>2153</v>
      </c>
      <c r="N1219" s="3" t="s">
        <v>199</v>
      </c>
      <c r="Q1219" s="7">
        <f>+W1219*0.8</f>
        <v>19360</v>
      </c>
      <c r="R1219" s="7" t="s">
        <v>1971</v>
      </c>
      <c r="S1219" s="8">
        <f>+(W1219-Q1219)/Q1219</f>
        <v>0.25</v>
      </c>
      <c r="T1219" s="11">
        <v>1</v>
      </c>
      <c r="W1219" s="76">
        <v>24200</v>
      </c>
      <c r="X1219" s="16">
        <f t="shared" si="347"/>
        <v>24200</v>
      </c>
      <c r="Y1219" s="3">
        <v>1</v>
      </c>
      <c r="AB1219" s="4">
        <v>15000</v>
      </c>
      <c r="AC1219" s="18">
        <f t="shared" si="349"/>
        <v>15000</v>
      </c>
      <c r="AD1219" s="19">
        <f t="shared" si="352"/>
        <v>15000</v>
      </c>
      <c r="AE1219" s="21">
        <f t="shared" si="346"/>
        <v>19360</v>
      </c>
      <c r="AF1219" s="20">
        <f t="shared" si="353"/>
        <v>19360</v>
      </c>
      <c r="AG1219" s="20">
        <f t="shared" si="354"/>
        <v>24200</v>
      </c>
      <c r="AH1219" s="20">
        <f t="shared" si="355"/>
        <v>15000</v>
      </c>
      <c r="AI1219" s="20"/>
      <c r="AJ1219" s="20"/>
      <c r="AK1219" s="20">
        <f t="shared" si="350"/>
        <v>39200</v>
      </c>
      <c r="AL1219" s="171"/>
    </row>
    <row r="1220" spans="1:38" ht="15.75" customHeight="1" x14ac:dyDescent="0.25">
      <c r="A1220" s="3">
        <v>1484</v>
      </c>
      <c r="B1220" s="14">
        <f t="shared" ref="B1220:B1283" si="356">IF(A1220=A1219,B1219+1,1)</f>
        <v>2</v>
      </c>
      <c r="C1220" s="9">
        <f>IF(A1220=A1219,C1219,"")</f>
        <v>45225</v>
      </c>
      <c r="D1220" s="3" t="str">
        <f>IF(A1220=A1219,D1219,"")</f>
        <v>Monica Schmall</v>
      </c>
      <c r="E1220" s="14" t="str">
        <f t="shared" si="351"/>
        <v>1484Monica Schmall2</v>
      </c>
      <c r="J1220" s="14" t="str">
        <f t="shared" si="348"/>
        <v xml:space="preserve">Cambiar correa poly-v. Auxilio. Control de poleas </v>
      </c>
      <c r="L1220" s="3">
        <v>1</v>
      </c>
      <c r="S1220" s="8"/>
      <c r="W1220" s="76"/>
      <c r="X1220" s="16">
        <f t="shared" si="347"/>
        <v>0</v>
      </c>
      <c r="AC1220" s="18">
        <f t="shared" si="349"/>
        <v>0</v>
      </c>
      <c r="AD1220" s="19">
        <f t="shared" si="352"/>
        <v>15000</v>
      </c>
      <c r="AE1220" s="21">
        <f t="shared" ref="AE1220:AE1256" si="357">+(Q1220)*T1220</f>
        <v>0</v>
      </c>
      <c r="AF1220" s="20">
        <f t="shared" si="353"/>
        <v>0</v>
      </c>
      <c r="AG1220" s="20">
        <f t="shared" si="354"/>
        <v>0</v>
      </c>
      <c r="AH1220" s="20">
        <f t="shared" si="355"/>
        <v>0</v>
      </c>
      <c r="AI1220" s="20"/>
      <c r="AJ1220" s="20"/>
      <c r="AK1220" s="20">
        <f t="shared" si="350"/>
        <v>0</v>
      </c>
      <c r="AL1220" s="171"/>
    </row>
    <row r="1221" spans="1:38" ht="15.75" customHeight="1" x14ac:dyDescent="0.25">
      <c r="A1221" s="3">
        <v>1485</v>
      </c>
      <c r="B1221" s="14">
        <f t="shared" si="356"/>
        <v>1</v>
      </c>
      <c r="C1221" s="9">
        <v>45225</v>
      </c>
      <c r="D1221" s="3" t="s">
        <v>2154</v>
      </c>
      <c r="E1221" s="14" t="str">
        <f t="shared" si="351"/>
        <v>1485Gustavo Lang1</v>
      </c>
      <c r="F1221" s="119" t="s">
        <v>2155</v>
      </c>
      <c r="G1221" s="119" t="s">
        <v>1187</v>
      </c>
      <c r="I1221" s="10" t="s">
        <v>2156</v>
      </c>
      <c r="J1221" s="14" t="str">
        <f t="shared" si="348"/>
        <v>Sacar y colocar burro de arranque.</v>
      </c>
      <c r="K1221" s="3" t="s">
        <v>1512</v>
      </c>
      <c r="L1221" s="3">
        <v>1</v>
      </c>
      <c r="R1221" s="7" t="s">
        <v>1971</v>
      </c>
      <c r="S1221" s="8"/>
      <c r="W1221" s="76"/>
      <c r="X1221" s="16">
        <f t="shared" si="347"/>
        <v>0</v>
      </c>
      <c r="Y1221" s="3">
        <v>1</v>
      </c>
      <c r="AB1221" s="4">
        <v>14.5</v>
      </c>
      <c r="AC1221" s="18">
        <f t="shared" si="349"/>
        <v>14.5</v>
      </c>
      <c r="AD1221" s="19">
        <f t="shared" si="352"/>
        <v>14.5</v>
      </c>
      <c r="AE1221" s="21">
        <f t="shared" si="357"/>
        <v>0</v>
      </c>
      <c r="AF1221" s="20">
        <f t="shared" si="353"/>
        <v>0</v>
      </c>
      <c r="AG1221" s="20">
        <f t="shared" si="354"/>
        <v>0</v>
      </c>
      <c r="AH1221" s="20">
        <f t="shared" si="355"/>
        <v>14.5</v>
      </c>
      <c r="AI1221" s="20"/>
      <c r="AJ1221" s="20"/>
      <c r="AK1221" s="20">
        <f t="shared" si="350"/>
        <v>14.5</v>
      </c>
      <c r="AL1221" s="171"/>
    </row>
    <row r="1222" spans="1:38" ht="15.75" customHeight="1" x14ac:dyDescent="0.25">
      <c r="A1222" s="3">
        <v>1485</v>
      </c>
      <c r="B1222" s="14">
        <f t="shared" si="356"/>
        <v>2</v>
      </c>
      <c r="C1222" s="9">
        <f>IF(A1222=A1221,C1221,"")</f>
        <v>45225</v>
      </c>
      <c r="D1222" s="3" t="str">
        <f>IF(A1222=A1221,D1221,"")</f>
        <v>Gustavo Lang</v>
      </c>
      <c r="E1222" s="14" t="str">
        <f t="shared" si="351"/>
        <v>1485Gustavo Lang2</v>
      </c>
      <c r="J1222" s="14" t="str">
        <f t="shared" si="348"/>
        <v xml:space="preserve">Sacar y colocar burro de arranque. </v>
      </c>
      <c r="L1222" s="3">
        <v>1</v>
      </c>
      <c r="S1222" s="8"/>
      <c r="W1222" s="76"/>
      <c r="X1222" s="16">
        <f t="shared" si="347"/>
        <v>0</v>
      </c>
      <c r="AC1222" s="18">
        <f t="shared" si="349"/>
        <v>0</v>
      </c>
      <c r="AD1222" s="19">
        <f t="shared" si="352"/>
        <v>14.5</v>
      </c>
      <c r="AE1222" s="21">
        <f t="shared" si="357"/>
        <v>0</v>
      </c>
      <c r="AF1222" s="20">
        <f t="shared" si="353"/>
        <v>0</v>
      </c>
      <c r="AG1222" s="20">
        <f t="shared" si="354"/>
        <v>0</v>
      </c>
      <c r="AH1222" s="20">
        <f t="shared" si="355"/>
        <v>0</v>
      </c>
      <c r="AI1222" s="20"/>
      <c r="AJ1222" s="20"/>
      <c r="AK1222" s="20">
        <f t="shared" si="350"/>
        <v>0</v>
      </c>
      <c r="AL1222" s="171"/>
    </row>
    <row r="1223" spans="1:38" ht="15.75" customHeight="1" x14ac:dyDescent="0.25">
      <c r="A1223" s="3">
        <v>1486</v>
      </c>
      <c r="B1223" s="14">
        <f t="shared" si="356"/>
        <v>1</v>
      </c>
      <c r="C1223" s="9">
        <v>45225</v>
      </c>
      <c r="D1223" s="3" t="s">
        <v>505</v>
      </c>
      <c r="E1223" s="14" t="str">
        <f t="shared" si="351"/>
        <v>1486Municipalidad Laboulaye1</v>
      </c>
      <c r="F1223" s="119" t="s">
        <v>998</v>
      </c>
      <c r="G1223" s="119" t="s">
        <v>806</v>
      </c>
      <c r="H1223" s="119">
        <v>47340</v>
      </c>
      <c r="I1223" s="10" t="s">
        <v>2157</v>
      </c>
      <c r="J1223" s="14" t="str">
        <f t="shared" si="348"/>
        <v>Cambiar bieleta de barra estabilizadora lado derecho. Control tren de alineacion.</v>
      </c>
      <c r="K1223" s="3" t="s">
        <v>1539</v>
      </c>
      <c r="L1223" s="3">
        <v>1</v>
      </c>
      <c r="M1223" s="10" t="s">
        <v>2158</v>
      </c>
      <c r="N1223" s="3" t="s">
        <v>101</v>
      </c>
      <c r="Q1223" s="7">
        <f>+W1223*0.8</f>
        <v>0</v>
      </c>
      <c r="R1223" s="7" t="s">
        <v>1971</v>
      </c>
      <c r="S1223" s="8"/>
      <c r="T1223" s="11">
        <v>1</v>
      </c>
      <c r="W1223" s="76">
        <v>0</v>
      </c>
      <c r="X1223" s="16">
        <f t="shared" si="347"/>
        <v>0</v>
      </c>
      <c r="Y1223" s="3">
        <v>1</v>
      </c>
      <c r="AB1223" s="4">
        <v>20000</v>
      </c>
      <c r="AC1223" s="18">
        <f t="shared" si="349"/>
        <v>20000</v>
      </c>
      <c r="AD1223" s="19">
        <f t="shared" si="352"/>
        <v>20000</v>
      </c>
      <c r="AE1223" s="21">
        <f t="shared" si="357"/>
        <v>0</v>
      </c>
      <c r="AF1223" s="20">
        <f t="shared" si="353"/>
        <v>0</v>
      </c>
      <c r="AG1223" s="20">
        <f t="shared" si="354"/>
        <v>0</v>
      </c>
      <c r="AH1223" s="20">
        <f t="shared" si="355"/>
        <v>20000</v>
      </c>
      <c r="AI1223" s="20"/>
      <c r="AJ1223" s="20"/>
      <c r="AK1223" s="20">
        <f t="shared" si="350"/>
        <v>20000</v>
      </c>
      <c r="AL1223" s="171"/>
    </row>
    <row r="1224" spans="1:38" ht="15.75" customHeight="1" x14ac:dyDescent="0.25">
      <c r="A1224" s="3">
        <v>1486</v>
      </c>
      <c r="B1224" s="14">
        <f t="shared" si="356"/>
        <v>2</v>
      </c>
      <c r="C1224" s="9">
        <f>IF(A1224=A1223,C1223,"")</f>
        <v>45225</v>
      </c>
      <c r="D1224" s="3" t="str">
        <f>IF(A1224=A1223,D1223,"")</f>
        <v>Municipalidad Laboulaye</v>
      </c>
      <c r="E1224" s="14" t="str">
        <f t="shared" si="351"/>
        <v>1486Municipalidad Laboulaye2</v>
      </c>
      <c r="J1224" s="14" t="str">
        <f t="shared" si="348"/>
        <v xml:space="preserve">Cambiar bieleta de barra estabilizadora lado derecho. Control tren de alineacion. </v>
      </c>
      <c r="L1224" s="3">
        <v>1</v>
      </c>
      <c r="S1224" s="8"/>
      <c r="W1224" s="76"/>
      <c r="X1224" s="16">
        <f t="shared" si="347"/>
        <v>0</v>
      </c>
      <c r="AC1224" s="18">
        <f t="shared" si="349"/>
        <v>0</v>
      </c>
      <c r="AD1224" s="19">
        <f t="shared" si="352"/>
        <v>20000</v>
      </c>
      <c r="AE1224" s="21">
        <f t="shared" si="357"/>
        <v>0</v>
      </c>
      <c r="AF1224" s="20">
        <f t="shared" si="353"/>
        <v>0</v>
      </c>
      <c r="AG1224" s="20">
        <f t="shared" si="354"/>
        <v>0</v>
      </c>
      <c r="AH1224" s="20">
        <f t="shared" si="355"/>
        <v>0</v>
      </c>
      <c r="AI1224" s="20"/>
      <c r="AJ1224" s="20"/>
      <c r="AK1224" s="20">
        <f t="shared" si="350"/>
        <v>0</v>
      </c>
      <c r="AL1224" s="171"/>
    </row>
    <row r="1225" spans="1:38" ht="15.75" customHeight="1" x14ac:dyDescent="0.25">
      <c r="A1225" s="3">
        <v>1487</v>
      </c>
      <c r="B1225" s="14">
        <f t="shared" si="356"/>
        <v>1</v>
      </c>
      <c r="C1225" s="9">
        <v>45225</v>
      </c>
      <c r="D1225" s="3" t="s">
        <v>2159</v>
      </c>
      <c r="E1225" s="14" t="str">
        <f t="shared" si="351"/>
        <v>1487Cristian Dondena1</v>
      </c>
      <c r="F1225" s="119" t="s">
        <v>2160</v>
      </c>
      <c r="G1225" s="119" t="s">
        <v>1027</v>
      </c>
      <c r="I1225" s="10" t="s">
        <v>2166</v>
      </c>
      <c r="J1225" s="14" t="str">
        <f t="shared" si="348"/>
        <v>Control de perdidas de aceite. Cambiar bulbo de presion de aceite. Controlar bobina de encendido, buias y cables de bujias. Cambiar cables de bujias. Cambiar bomba de freno, liquido de freno y purgar.</v>
      </c>
      <c r="K1225" s="3" t="s">
        <v>1539</v>
      </c>
      <c r="L1225" s="3">
        <v>1</v>
      </c>
      <c r="M1225" s="10" t="s">
        <v>2161</v>
      </c>
      <c r="N1225" s="3" t="s">
        <v>199</v>
      </c>
      <c r="Q1225" s="7">
        <f>+W1225*0.8</f>
        <v>3840</v>
      </c>
      <c r="R1225" s="7" t="s">
        <v>1971</v>
      </c>
      <c r="S1225" s="8">
        <f>+(W1225-Q1225)/Q1225</f>
        <v>0.25</v>
      </c>
      <c r="T1225" s="11">
        <v>1</v>
      </c>
      <c r="W1225" s="76">
        <v>4800</v>
      </c>
      <c r="X1225" s="16">
        <f t="shared" si="347"/>
        <v>4800</v>
      </c>
      <c r="Y1225" s="3">
        <v>1</v>
      </c>
      <c r="AB1225" s="4">
        <v>45000</v>
      </c>
      <c r="AC1225" s="18">
        <f t="shared" si="349"/>
        <v>45000</v>
      </c>
      <c r="AD1225" s="19">
        <f t="shared" si="352"/>
        <v>45000</v>
      </c>
      <c r="AE1225" s="21">
        <f t="shared" si="357"/>
        <v>3840</v>
      </c>
      <c r="AF1225" s="20">
        <f t="shared" si="353"/>
        <v>58240</v>
      </c>
      <c r="AG1225" s="20">
        <f t="shared" si="354"/>
        <v>72800</v>
      </c>
      <c r="AH1225" s="20">
        <f t="shared" si="355"/>
        <v>45000</v>
      </c>
      <c r="AI1225" s="20"/>
      <c r="AJ1225" s="20"/>
      <c r="AK1225" s="20">
        <f t="shared" si="350"/>
        <v>117800</v>
      </c>
      <c r="AL1225" s="171"/>
    </row>
    <row r="1226" spans="1:38" ht="15.75" customHeight="1" x14ac:dyDescent="0.25">
      <c r="A1226" s="3">
        <v>1487</v>
      </c>
      <c r="B1226" s="14">
        <f t="shared" si="356"/>
        <v>2</v>
      </c>
      <c r="C1226" s="9">
        <f>IF(A1226=A1225,C1225,"")</f>
        <v>45225</v>
      </c>
      <c r="D1226" s="3" t="str">
        <f>IF(A1226=A1225,D1225,"")</f>
        <v>Cristian Dondena</v>
      </c>
      <c r="E1226" s="14" t="str">
        <f t="shared" si="351"/>
        <v>1487Cristian Dondena2</v>
      </c>
      <c r="J1226" s="14" t="str">
        <f t="shared" si="348"/>
        <v xml:space="preserve">Control de perdidas de aceite. Cambiar bulbo de presion de aceite. Controlar bobina de encendido, buias y cables de bujias. Cambiar cables de bujias. Cambiar bomba de freno, liquido de freno y purgar. </v>
      </c>
      <c r="L1226" s="3">
        <v>1</v>
      </c>
      <c r="M1226" s="10" t="s">
        <v>1998</v>
      </c>
      <c r="N1226" s="3" t="s">
        <v>771</v>
      </c>
      <c r="Q1226" s="7">
        <f>W1226*0.8</f>
        <v>14560</v>
      </c>
      <c r="S1226" s="8">
        <f>+(W1226-Q1226)/Q1226</f>
        <v>0.25</v>
      </c>
      <c r="T1226" s="11">
        <v>1</v>
      </c>
      <c r="W1226" s="76">
        <v>18200</v>
      </c>
      <c r="X1226" s="16">
        <f t="shared" si="347"/>
        <v>18200</v>
      </c>
      <c r="AC1226" s="18">
        <f t="shared" si="349"/>
        <v>0</v>
      </c>
      <c r="AD1226" s="19">
        <f t="shared" si="352"/>
        <v>45000</v>
      </c>
      <c r="AE1226" s="21">
        <f t="shared" si="357"/>
        <v>14560</v>
      </c>
      <c r="AF1226" s="20">
        <f t="shared" si="353"/>
        <v>0</v>
      </c>
      <c r="AG1226" s="20">
        <f t="shared" si="354"/>
        <v>0</v>
      </c>
      <c r="AH1226" s="20">
        <f t="shared" si="355"/>
        <v>0</v>
      </c>
      <c r="AI1226" s="20"/>
      <c r="AJ1226" s="20"/>
      <c r="AK1226" s="20">
        <f t="shared" si="350"/>
        <v>0</v>
      </c>
      <c r="AL1226" s="171"/>
    </row>
    <row r="1227" spans="1:38" ht="15.75" customHeight="1" x14ac:dyDescent="0.25">
      <c r="A1227" s="3">
        <v>1487</v>
      </c>
      <c r="B1227" s="14">
        <f t="shared" si="356"/>
        <v>3</v>
      </c>
      <c r="C1227" s="9">
        <f>IF(A1227=A1226,C1226,"")</f>
        <v>45225</v>
      </c>
      <c r="D1227" s="3" t="str">
        <f>IF(A1227=A1226,D1226,"")</f>
        <v>Cristian Dondena</v>
      </c>
      <c r="E1227" s="14" t="str">
        <f t="shared" si="351"/>
        <v>1487Cristian Dondena3</v>
      </c>
      <c r="J1227" s="14" t="str">
        <f t="shared" si="348"/>
        <v xml:space="preserve">Control de perdidas de aceite. Cambiar bulbo de presion de aceite. Controlar bobina de encendido, buias y cables de bujias. Cambiar cables de bujias. Cambiar bomba de freno, liquido de freno y purgar.  </v>
      </c>
      <c r="L1227" s="3">
        <v>1</v>
      </c>
      <c r="M1227" s="10" t="s">
        <v>2167</v>
      </c>
      <c r="N1227" s="3" t="s">
        <v>2174</v>
      </c>
      <c r="Q1227" s="7">
        <f>W1227*0.8</f>
        <v>39840</v>
      </c>
      <c r="S1227" s="8">
        <f>(W1227-Q1227)/Q1227</f>
        <v>0.25</v>
      </c>
      <c r="T1227" s="11">
        <v>1</v>
      </c>
      <c r="W1227" s="76">
        <v>49800</v>
      </c>
      <c r="X1227" s="16">
        <f t="shared" si="347"/>
        <v>49800</v>
      </c>
      <c r="AC1227" s="18">
        <f t="shared" si="349"/>
        <v>0</v>
      </c>
      <c r="AD1227" s="19">
        <f t="shared" si="352"/>
        <v>45000</v>
      </c>
      <c r="AE1227" s="21">
        <f t="shared" si="357"/>
        <v>39840</v>
      </c>
      <c r="AF1227" s="20">
        <f t="shared" si="353"/>
        <v>0</v>
      </c>
      <c r="AG1227" s="20">
        <f t="shared" si="354"/>
        <v>0</v>
      </c>
      <c r="AH1227" s="20">
        <f t="shared" si="355"/>
        <v>0</v>
      </c>
      <c r="AI1227" s="20"/>
      <c r="AJ1227" s="20"/>
      <c r="AK1227" s="20">
        <f t="shared" si="350"/>
        <v>0</v>
      </c>
      <c r="AL1227" s="171"/>
    </row>
    <row r="1228" spans="1:38" ht="15.75" customHeight="1" x14ac:dyDescent="0.25">
      <c r="A1228" s="3">
        <v>1488</v>
      </c>
      <c r="B1228" s="14">
        <f t="shared" si="356"/>
        <v>1</v>
      </c>
      <c r="C1228" s="9">
        <v>45225</v>
      </c>
      <c r="D1228" s="3" t="s">
        <v>2055</v>
      </c>
      <c r="E1228" s="14" t="str">
        <f t="shared" si="351"/>
        <v>1488Fernandez Martin1</v>
      </c>
      <c r="F1228" s="119" t="s">
        <v>2168</v>
      </c>
      <c r="G1228" s="119" t="s">
        <v>2169</v>
      </c>
      <c r="H1228" s="119">
        <v>55195</v>
      </c>
      <c r="I1228" s="10" t="s">
        <v>2170</v>
      </c>
      <c r="J1228" s="14" t="str">
        <f t="shared" si="348"/>
        <v>Service completo. Cambio de aceite y filtros. Control general del vehiculo.</v>
      </c>
      <c r="K1228" s="3" t="s">
        <v>1512</v>
      </c>
      <c r="L1228" s="3">
        <v>1</v>
      </c>
      <c r="M1228" s="10" t="s">
        <v>2190</v>
      </c>
      <c r="N1228" s="3" t="s">
        <v>771</v>
      </c>
      <c r="Q1228" s="7">
        <v>6250</v>
      </c>
      <c r="R1228" s="7" t="s">
        <v>1916</v>
      </c>
      <c r="S1228" s="8">
        <f t="shared" ref="S1228:S1239" si="358">+(W1228-Q1228)/Q1228</f>
        <v>0</v>
      </c>
      <c r="T1228" s="11">
        <v>4</v>
      </c>
      <c r="W1228" s="76">
        <v>6250</v>
      </c>
      <c r="X1228" s="16">
        <f t="shared" si="347"/>
        <v>25000</v>
      </c>
      <c r="Y1228" s="3">
        <v>1</v>
      </c>
      <c r="AB1228" s="4">
        <v>44100</v>
      </c>
      <c r="AC1228" s="18">
        <f t="shared" si="349"/>
        <v>44100</v>
      </c>
      <c r="AD1228" s="19">
        <f t="shared" si="352"/>
        <v>44100</v>
      </c>
      <c r="AE1228" s="21">
        <f t="shared" si="357"/>
        <v>25000</v>
      </c>
      <c r="AF1228" s="20">
        <f t="shared" si="353"/>
        <v>15259.98</v>
      </c>
      <c r="AG1228" s="20">
        <f t="shared" si="354"/>
        <v>45800</v>
      </c>
      <c r="AH1228" s="20">
        <f t="shared" si="355"/>
        <v>44100</v>
      </c>
      <c r="AI1228" s="20"/>
      <c r="AJ1228" s="20"/>
      <c r="AK1228" s="20">
        <f t="shared" si="350"/>
        <v>89900</v>
      </c>
      <c r="AL1228" s="171"/>
    </row>
    <row r="1229" spans="1:38" ht="15.75" customHeight="1" x14ac:dyDescent="0.25">
      <c r="A1229" s="3">
        <v>1488</v>
      </c>
      <c r="B1229" s="14">
        <f t="shared" si="356"/>
        <v>2</v>
      </c>
      <c r="C1229" s="9">
        <f>IF(A1229=A1228,C1228,"")</f>
        <v>45225</v>
      </c>
      <c r="D1229" s="3" t="str">
        <f>IF(A1229=A1228,D1228,"")</f>
        <v>Fernandez Martin</v>
      </c>
      <c r="E1229" s="14" t="str">
        <f t="shared" si="351"/>
        <v>1488Fernandez Martin2</v>
      </c>
      <c r="J1229" s="14" t="str">
        <f t="shared" si="348"/>
        <v xml:space="preserve">Service completo. Cambio de aceite y filtros. Control general del vehiculo. </v>
      </c>
      <c r="L1229" s="3">
        <v>1</v>
      </c>
      <c r="M1229" s="10" t="s">
        <v>2171</v>
      </c>
      <c r="N1229" s="3" t="s">
        <v>771</v>
      </c>
      <c r="Q1229" s="7">
        <v>1595.88</v>
      </c>
      <c r="S1229" s="8">
        <f t="shared" si="358"/>
        <v>1.7570995312930795</v>
      </c>
      <c r="T1229" s="11">
        <v>1</v>
      </c>
      <c r="W1229" s="76">
        <v>4400</v>
      </c>
      <c r="X1229" s="16">
        <f t="shared" si="347"/>
        <v>4400</v>
      </c>
      <c r="AC1229" s="18">
        <f t="shared" si="349"/>
        <v>0</v>
      </c>
      <c r="AD1229" s="19">
        <f t="shared" si="352"/>
        <v>44100</v>
      </c>
      <c r="AE1229" s="21">
        <f t="shared" si="357"/>
        <v>1595.88</v>
      </c>
      <c r="AF1229" s="20">
        <f t="shared" si="353"/>
        <v>0</v>
      </c>
      <c r="AG1229" s="20">
        <f t="shared" si="354"/>
        <v>0</v>
      </c>
      <c r="AH1229" s="20">
        <f t="shared" si="355"/>
        <v>0</v>
      </c>
      <c r="AI1229" s="20"/>
      <c r="AJ1229" s="20"/>
      <c r="AK1229" s="20">
        <f t="shared" si="350"/>
        <v>0</v>
      </c>
      <c r="AL1229" s="171"/>
    </row>
    <row r="1230" spans="1:38" ht="15.75" customHeight="1" x14ac:dyDescent="0.25">
      <c r="A1230" s="3">
        <v>1488</v>
      </c>
      <c r="B1230" s="14">
        <f t="shared" si="356"/>
        <v>3</v>
      </c>
      <c r="C1230" s="9">
        <f>IF(A1230=A1229,C1229,"")</f>
        <v>45225</v>
      </c>
      <c r="D1230" s="3" t="str">
        <f>IF(A1230=A1229,D1229,"")</f>
        <v>Fernandez Martin</v>
      </c>
      <c r="E1230" s="14" t="str">
        <f t="shared" si="351"/>
        <v>1488Fernandez Martin3</v>
      </c>
      <c r="J1230" s="14" t="str">
        <f t="shared" si="348"/>
        <v xml:space="preserve">Service completo. Cambio de aceite y filtros. Control general del vehiculo.  </v>
      </c>
      <c r="L1230" s="3">
        <v>1</v>
      </c>
      <c r="M1230" s="10" t="s">
        <v>2172</v>
      </c>
      <c r="N1230" s="3" t="s">
        <v>771</v>
      </c>
      <c r="Q1230" s="7">
        <v>3029.38</v>
      </c>
      <c r="S1230" s="8">
        <f t="shared" si="358"/>
        <v>1.5747842792914721</v>
      </c>
      <c r="T1230" s="11">
        <v>1</v>
      </c>
      <c r="W1230" s="76">
        <v>7800</v>
      </c>
      <c r="X1230" s="16">
        <f t="shared" si="347"/>
        <v>7800</v>
      </c>
      <c r="AC1230" s="18">
        <f t="shared" si="349"/>
        <v>0</v>
      </c>
      <c r="AD1230" s="19">
        <f t="shared" si="352"/>
        <v>44100</v>
      </c>
      <c r="AE1230" s="21">
        <f t="shared" si="357"/>
        <v>3029.38</v>
      </c>
      <c r="AF1230" s="20">
        <f t="shared" si="353"/>
        <v>0</v>
      </c>
      <c r="AG1230" s="20">
        <f t="shared" si="354"/>
        <v>0</v>
      </c>
      <c r="AH1230" s="20">
        <f t="shared" si="355"/>
        <v>0</v>
      </c>
      <c r="AI1230" s="20"/>
      <c r="AJ1230" s="20"/>
      <c r="AK1230" s="20">
        <f t="shared" si="350"/>
        <v>0</v>
      </c>
      <c r="AL1230" s="171"/>
    </row>
    <row r="1231" spans="1:38" ht="15.75" customHeight="1" x14ac:dyDescent="0.25">
      <c r="A1231" s="3">
        <v>1488</v>
      </c>
      <c r="B1231" s="14">
        <f t="shared" si="356"/>
        <v>4</v>
      </c>
      <c r="C1231" s="9">
        <f>IF(A1231=A1230,C1230,"")</f>
        <v>45225</v>
      </c>
      <c r="D1231" s="3" t="str">
        <f>IF(A1231=A1230,D1230,"")</f>
        <v>Fernandez Martin</v>
      </c>
      <c r="E1231" s="14" t="str">
        <f t="shared" si="351"/>
        <v>1488Fernandez Martin4</v>
      </c>
      <c r="J1231" s="14" t="str">
        <f t="shared" si="348"/>
        <v xml:space="preserve">Service completo. Cambio de aceite y filtros. Control general del vehiculo.   </v>
      </c>
      <c r="L1231" s="3">
        <v>1</v>
      </c>
      <c r="M1231" s="10" t="s">
        <v>1735</v>
      </c>
      <c r="N1231" s="3" t="s">
        <v>771</v>
      </c>
      <c r="Q1231" s="7">
        <v>1649.49</v>
      </c>
      <c r="S1231" s="8">
        <f t="shared" si="358"/>
        <v>1.6674911639355197</v>
      </c>
      <c r="T1231" s="11">
        <v>1</v>
      </c>
      <c r="W1231" s="76">
        <v>4400</v>
      </c>
      <c r="X1231" s="16">
        <f t="shared" si="347"/>
        <v>4400</v>
      </c>
      <c r="AC1231" s="18">
        <f t="shared" si="349"/>
        <v>0</v>
      </c>
      <c r="AD1231" s="19">
        <f t="shared" si="352"/>
        <v>44100</v>
      </c>
      <c r="AE1231" s="21">
        <f t="shared" si="357"/>
        <v>1649.49</v>
      </c>
      <c r="AF1231" s="20">
        <f t="shared" si="353"/>
        <v>0</v>
      </c>
      <c r="AG1231" s="20">
        <f t="shared" si="354"/>
        <v>0</v>
      </c>
      <c r="AH1231" s="20">
        <f t="shared" si="355"/>
        <v>0</v>
      </c>
      <c r="AI1231" s="20"/>
      <c r="AJ1231" s="20"/>
      <c r="AK1231" s="20">
        <f t="shared" si="350"/>
        <v>0</v>
      </c>
      <c r="AL1231" s="171"/>
    </row>
    <row r="1232" spans="1:38" ht="15.75" customHeight="1" x14ac:dyDescent="0.25">
      <c r="A1232" s="3">
        <v>1488</v>
      </c>
      <c r="B1232" s="14">
        <f t="shared" si="356"/>
        <v>5</v>
      </c>
      <c r="C1232" s="9">
        <f>IF(A1232=A1231,C1231,"")</f>
        <v>45225</v>
      </c>
      <c r="D1232" s="3" t="str">
        <f>IF(A1232=A1231,D1231,"")</f>
        <v>Fernandez Martin</v>
      </c>
      <c r="E1232" s="14" t="str">
        <f t="shared" si="351"/>
        <v>1488Fernandez Martin5</v>
      </c>
      <c r="J1232" s="14" t="str">
        <f t="shared" si="348"/>
        <v xml:space="preserve">Service completo. Cambio de aceite y filtros. Control general del vehiculo.    </v>
      </c>
      <c r="L1232" s="3">
        <v>1</v>
      </c>
      <c r="M1232" s="10" t="s">
        <v>2173</v>
      </c>
      <c r="N1232" s="3" t="s">
        <v>771</v>
      </c>
      <c r="Q1232" s="7">
        <v>2735.23</v>
      </c>
      <c r="S1232" s="8">
        <f t="shared" si="358"/>
        <v>0.53551986487425185</v>
      </c>
      <c r="T1232" s="11">
        <v>1</v>
      </c>
      <c r="W1232" s="76">
        <v>4200</v>
      </c>
      <c r="X1232" s="16">
        <f t="shared" si="347"/>
        <v>4200</v>
      </c>
      <c r="AC1232" s="18">
        <f t="shared" si="349"/>
        <v>0</v>
      </c>
      <c r="AD1232" s="19">
        <f t="shared" si="352"/>
        <v>44100</v>
      </c>
      <c r="AE1232" s="21">
        <f t="shared" si="357"/>
        <v>2735.23</v>
      </c>
      <c r="AF1232" s="20">
        <f t="shared" si="353"/>
        <v>0</v>
      </c>
      <c r="AG1232" s="20">
        <f t="shared" si="354"/>
        <v>0</v>
      </c>
      <c r="AH1232" s="20">
        <f t="shared" si="355"/>
        <v>0</v>
      </c>
      <c r="AI1232" s="20"/>
      <c r="AJ1232" s="20"/>
      <c r="AK1232" s="20">
        <f t="shared" si="350"/>
        <v>0</v>
      </c>
      <c r="AL1232" s="171"/>
    </row>
    <row r="1233" spans="1:38" ht="15.75" customHeight="1" x14ac:dyDescent="0.25">
      <c r="A1233" s="3">
        <v>1489</v>
      </c>
      <c r="B1233" s="14">
        <f t="shared" si="356"/>
        <v>1</v>
      </c>
      <c r="C1233" s="9">
        <v>45226</v>
      </c>
      <c r="D1233" s="3" t="s">
        <v>490</v>
      </c>
      <c r="E1233" s="14" t="str">
        <f t="shared" si="351"/>
        <v>1489Martinez Fermin1</v>
      </c>
      <c r="F1233" s="119" t="s">
        <v>2175</v>
      </c>
      <c r="G1233" s="119" t="s">
        <v>103</v>
      </c>
      <c r="H1233" s="119">
        <v>111543</v>
      </c>
      <c r="I1233" s="10" t="s">
        <v>2176</v>
      </c>
      <c r="J1233" s="14" t="str">
        <f t="shared" si="348"/>
        <v>Service completo. Cambio de aceite y filtros. Rotacion de ruedas. Recambio de correa poly-v.</v>
      </c>
      <c r="K1233" s="3" t="s">
        <v>1511</v>
      </c>
      <c r="L1233" s="3">
        <v>1</v>
      </c>
      <c r="M1233" s="10" t="s">
        <v>1929</v>
      </c>
      <c r="Q1233" s="7">
        <v>2928.13</v>
      </c>
      <c r="R1233" s="7" t="s">
        <v>1916</v>
      </c>
      <c r="S1233" s="8">
        <f t="shared" si="358"/>
        <v>1.5272101990007274</v>
      </c>
      <c r="T1233" s="11">
        <v>1</v>
      </c>
      <c r="W1233" s="76">
        <v>7400</v>
      </c>
      <c r="X1233" s="16">
        <f t="shared" si="347"/>
        <v>7400</v>
      </c>
      <c r="Y1233" s="3">
        <v>1</v>
      </c>
      <c r="AB1233" s="4">
        <v>50000</v>
      </c>
      <c r="AC1233" s="18">
        <f t="shared" si="349"/>
        <v>50000</v>
      </c>
      <c r="AD1233" s="19">
        <f t="shared" si="352"/>
        <v>50000</v>
      </c>
      <c r="AE1233" s="21">
        <f t="shared" si="357"/>
        <v>2928.13</v>
      </c>
      <c r="AF1233" s="20">
        <f t="shared" si="353"/>
        <v>29275.68</v>
      </c>
      <c r="AG1233" s="20">
        <f t="shared" si="354"/>
        <v>53740</v>
      </c>
      <c r="AH1233" s="20">
        <f t="shared" si="355"/>
        <v>50000</v>
      </c>
      <c r="AI1233" s="20"/>
      <c r="AJ1233" s="20"/>
      <c r="AK1233" s="20">
        <f t="shared" si="350"/>
        <v>103740</v>
      </c>
      <c r="AL1233" s="171"/>
    </row>
    <row r="1234" spans="1:38" ht="15.75" customHeight="1" x14ac:dyDescent="0.25">
      <c r="A1234" s="3">
        <v>1489</v>
      </c>
      <c r="B1234" s="14">
        <f t="shared" si="356"/>
        <v>2</v>
      </c>
      <c r="C1234" s="9">
        <f>IF(A1234=A1233,C1233,"")</f>
        <v>45226</v>
      </c>
      <c r="D1234" s="3" t="str">
        <f>IF(A1234=A1233,D1233,"")</f>
        <v>Martinez Fermin</v>
      </c>
      <c r="E1234" s="14" t="str">
        <f t="shared" si="351"/>
        <v>1489Martinez Fermin2</v>
      </c>
      <c r="J1234" s="14" t="str">
        <f t="shared" si="348"/>
        <v xml:space="preserve">Service completo. Cambio de aceite y filtros. Rotacion de ruedas. Recambio de correa poly-v. </v>
      </c>
      <c r="L1234" s="3">
        <v>1</v>
      </c>
      <c r="M1234" s="10" t="s">
        <v>2177</v>
      </c>
      <c r="Q1234" s="7">
        <v>2735.23</v>
      </c>
      <c r="S1234" s="8">
        <f t="shared" si="358"/>
        <v>0.60863985843969248</v>
      </c>
      <c r="T1234" s="11">
        <v>1</v>
      </c>
      <c r="W1234" s="76">
        <v>4400</v>
      </c>
      <c r="X1234" s="16">
        <f t="shared" si="347"/>
        <v>4400</v>
      </c>
      <c r="AC1234" s="18">
        <f t="shared" si="349"/>
        <v>0</v>
      </c>
      <c r="AD1234" s="19">
        <f t="shared" si="352"/>
        <v>50000</v>
      </c>
      <c r="AE1234" s="21">
        <f t="shared" si="357"/>
        <v>2735.23</v>
      </c>
      <c r="AF1234" s="20">
        <f t="shared" si="353"/>
        <v>0</v>
      </c>
      <c r="AG1234" s="20">
        <f t="shared" si="354"/>
        <v>0</v>
      </c>
      <c r="AH1234" s="20">
        <f t="shared" si="355"/>
        <v>0</v>
      </c>
      <c r="AI1234" s="20"/>
      <c r="AJ1234" s="20"/>
      <c r="AK1234" s="20">
        <f t="shared" si="350"/>
        <v>0</v>
      </c>
      <c r="AL1234" s="171"/>
    </row>
    <row r="1235" spans="1:38" ht="15.75" customHeight="1" x14ac:dyDescent="0.25">
      <c r="A1235" s="3">
        <v>1489</v>
      </c>
      <c r="B1235" s="14">
        <f t="shared" si="356"/>
        <v>3</v>
      </c>
      <c r="C1235" s="9">
        <f>IF(A1235=A1234,C1234,"")</f>
        <v>45226</v>
      </c>
      <c r="D1235" s="3" t="str">
        <f>IF(A1235=A1234,D1234,"")</f>
        <v>Martinez Fermin</v>
      </c>
      <c r="E1235" s="14" t="str">
        <f t="shared" si="351"/>
        <v>1489Martinez Fermin3</v>
      </c>
      <c r="J1235" s="14" t="str">
        <f t="shared" si="348"/>
        <v xml:space="preserve">Service completo. Cambio de aceite y filtros. Rotacion de ruedas. Recambio de correa poly-v.  </v>
      </c>
      <c r="L1235" s="3">
        <v>1</v>
      </c>
      <c r="M1235" s="10" t="s">
        <v>2178</v>
      </c>
      <c r="Q1235" s="7">
        <v>1649.49</v>
      </c>
      <c r="S1235" s="8">
        <f t="shared" si="358"/>
        <v>1.6674911639355197</v>
      </c>
      <c r="T1235" s="11">
        <v>1</v>
      </c>
      <c r="W1235" s="76">
        <v>4400</v>
      </c>
      <c r="X1235" s="16">
        <f t="shared" si="347"/>
        <v>4400</v>
      </c>
      <c r="AC1235" s="18">
        <f t="shared" si="349"/>
        <v>0</v>
      </c>
      <c r="AD1235" s="19">
        <f t="shared" si="352"/>
        <v>50000</v>
      </c>
      <c r="AE1235" s="21">
        <f t="shared" si="357"/>
        <v>1649.49</v>
      </c>
      <c r="AF1235" s="20">
        <f t="shared" si="353"/>
        <v>0</v>
      </c>
      <c r="AG1235" s="20">
        <f t="shared" si="354"/>
        <v>0</v>
      </c>
      <c r="AH1235" s="20">
        <f t="shared" si="355"/>
        <v>0</v>
      </c>
      <c r="AI1235" s="20"/>
      <c r="AJ1235" s="20"/>
      <c r="AK1235" s="20">
        <f t="shared" si="350"/>
        <v>0</v>
      </c>
      <c r="AL1235" s="171"/>
    </row>
    <row r="1236" spans="1:38" ht="15.75" customHeight="1" x14ac:dyDescent="0.25">
      <c r="A1236" s="3">
        <v>1489</v>
      </c>
      <c r="B1236" s="14">
        <f t="shared" si="356"/>
        <v>4</v>
      </c>
      <c r="C1236" s="9">
        <f>IF(A1236=A1235,C1235,"")</f>
        <v>45226</v>
      </c>
      <c r="D1236" s="3" t="str">
        <f>IF(A1236=A1235,D1235,"")</f>
        <v>Martinez Fermin</v>
      </c>
      <c r="E1236" s="14" t="str">
        <f t="shared" si="351"/>
        <v>1489Martinez Fermin4</v>
      </c>
      <c r="J1236" s="14" t="str">
        <f t="shared" si="348"/>
        <v xml:space="preserve">Service completo. Cambio de aceite y filtros. Rotacion de ruedas. Recambio de correa poly-v.   </v>
      </c>
      <c r="L1236" s="3">
        <v>1</v>
      </c>
      <c r="M1236" s="10" t="s">
        <v>2179</v>
      </c>
      <c r="Q1236" s="7">
        <v>2422.83</v>
      </c>
      <c r="S1236" s="8">
        <f t="shared" si="358"/>
        <v>1.4351687902163999</v>
      </c>
      <c r="T1236" s="11">
        <v>1</v>
      </c>
      <c r="W1236" s="76">
        <v>5900</v>
      </c>
      <c r="X1236" s="16">
        <f t="shared" si="347"/>
        <v>5900</v>
      </c>
      <c r="AC1236" s="18">
        <f t="shared" si="349"/>
        <v>0</v>
      </c>
      <c r="AD1236" s="19">
        <f t="shared" si="352"/>
        <v>50000</v>
      </c>
      <c r="AE1236" s="21">
        <f t="shared" si="357"/>
        <v>2422.83</v>
      </c>
      <c r="AF1236" s="20">
        <f t="shared" si="353"/>
        <v>0</v>
      </c>
      <c r="AG1236" s="20">
        <f t="shared" si="354"/>
        <v>0</v>
      </c>
      <c r="AH1236" s="20">
        <f t="shared" si="355"/>
        <v>0</v>
      </c>
      <c r="AI1236" s="20"/>
      <c r="AJ1236" s="20"/>
      <c r="AK1236" s="20">
        <f t="shared" si="350"/>
        <v>0</v>
      </c>
      <c r="AL1236" s="171"/>
    </row>
    <row r="1237" spans="1:38" ht="15.75" customHeight="1" x14ac:dyDescent="0.25">
      <c r="A1237" s="3">
        <v>1489</v>
      </c>
      <c r="B1237" s="14">
        <f t="shared" si="356"/>
        <v>5</v>
      </c>
      <c r="C1237" s="9">
        <f>IF(A1237=A1236,C1236,"")</f>
        <v>45226</v>
      </c>
      <c r="D1237" s="3" t="str">
        <f>IF(A1237=A1236,D1236,"")</f>
        <v>Martinez Fermin</v>
      </c>
      <c r="E1237" s="14" t="str">
        <f t="shared" si="351"/>
        <v>1489Martinez Fermin5</v>
      </c>
      <c r="J1237" s="14" t="str">
        <f t="shared" si="348"/>
        <v xml:space="preserve">Service completo. Cambio de aceite y filtros. Rotacion de ruedas. Recambio de correa poly-v.    </v>
      </c>
      <c r="L1237" s="3">
        <v>1</v>
      </c>
      <c r="M1237" s="10" t="s">
        <v>2180</v>
      </c>
      <c r="Q1237" s="7">
        <v>3700</v>
      </c>
      <c r="S1237" s="8">
        <f t="shared" si="358"/>
        <v>0</v>
      </c>
      <c r="T1237" s="11">
        <v>3.2</v>
      </c>
      <c r="W1237" s="76">
        <v>3700</v>
      </c>
      <c r="X1237" s="16">
        <f t="shared" si="347"/>
        <v>11840</v>
      </c>
      <c r="AC1237" s="18">
        <f t="shared" si="349"/>
        <v>0</v>
      </c>
      <c r="AD1237" s="19">
        <f t="shared" si="352"/>
        <v>50000</v>
      </c>
      <c r="AE1237" s="21">
        <f t="shared" si="357"/>
        <v>11840</v>
      </c>
      <c r="AF1237" s="20">
        <f t="shared" si="353"/>
        <v>0</v>
      </c>
      <c r="AG1237" s="20">
        <f t="shared" si="354"/>
        <v>0</v>
      </c>
      <c r="AH1237" s="20">
        <f t="shared" si="355"/>
        <v>0</v>
      </c>
      <c r="AI1237" s="20"/>
      <c r="AJ1237" s="20"/>
      <c r="AK1237" s="20">
        <f t="shared" si="350"/>
        <v>0</v>
      </c>
      <c r="AL1237" s="171"/>
    </row>
    <row r="1238" spans="1:38" ht="15.75" customHeight="1" x14ac:dyDescent="0.25">
      <c r="A1238" s="3">
        <v>1489</v>
      </c>
      <c r="B1238" s="14">
        <f t="shared" si="356"/>
        <v>6</v>
      </c>
      <c r="C1238" s="9">
        <f>IF(A1238=A1237,C1237,"")</f>
        <v>45226</v>
      </c>
      <c r="D1238" s="3" t="str">
        <f>IF(A1238=A1237,D1237,"")</f>
        <v>Martinez Fermin</v>
      </c>
      <c r="E1238" s="14" t="str">
        <f t="shared" si="351"/>
        <v>1489Martinez Fermin6</v>
      </c>
      <c r="J1238" s="14" t="str">
        <f t="shared" si="348"/>
        <v xml:space="preserve">Service completo. Cambio de aceite y filtros. Rotacion de ruedas. Recambio de correa poly-v.     </v>
      </c>
      <c r="L1238" s="3">
        <v>1</v>
      </c>
      <c r="M1238" s="10" t="s">
        <v>1920</v>
      </c>
      <c r="Q1238" s="7">
        <f>W1238*0.8</f>
        <v>15840</v>
      </c>
      <c r="S1238" s="8">
        <f t="shared" si="358"/>
        <v>0.25</v>
      </c>
      <c r="T1238" s="11">
        <v>1</v>
      </c>
      <c r="W1238" s="76">
        <v>19800</v>
      </c>
      <c r="X1238" s="16">
        <f t="shared" si="347"/>
        <v>19800</v>
      </c>
      <c r="AC1238" s="18">
        <f t="shared" si="349"/>
        <v>0</v>
      </c>
      <c r="AD1238" s="19">
        <f t="shared" si="352"/>
        <v>50000</v>
      </c>
      <c r="AE1238" s="21">
        <f t="shared" si="357"/>
        <v>15840</v>
      </c>
      <c r="AF1238" s="20">
        <f t="shared" si="353"/>
        <v>0</v>
      </c>
      <c r="AG1238" s="20">
        <f t="shared" si="354"/>
        <v>0</v>
      </c>
      <c r="AH1238" s="20">
        <f t="shared" si="355"/>
        <v>0</v>
      </c>
      <c r="AI1238" s="20"/>
      <c r="AJ1238" s="20"/>
      <c r="AK1238" s="20">
        <f t="shared" si="350"/>
        <v>0</v>
      </c>
      <c r="AL1238" s="171"/>
    </row>
    <row r="1239" spans="1:38" ht="15.75" customHeight="1" x14ac:dyDescent="0.25">
      <c r="A1239" s="3">
        <v>1490</v>
      </c>
      <c r="B1239" s="14">
        <f t="shared" si="356"/>
        <v>1</v>
      </c>
      <c r="C1239" s="9">
        <v>45226</v>
      </c>
      <c r="D1239" s="3" t="s">
        <v>2181</v>
      </c>
      <c r="E1239" s="14" t="str">
        <f t="shared" si="351"/>
        <v>1490Emanuel Picco1</v>
      </c>
      <c r="F1239" s="119" t="s">
        <v>2182</v>
      </c>
      <c r="G1239" s="119" t="s">
        <v>2183</v>
      </c>
      <c r="H1239" s="119">
        <v>130145</v>
      </c>
      <c r="I1239" s="10" t="s">
        <v>2184</v>
      </c>
      <c r="J1239" s="14" t="str">
        <f t="shared" si="348"/>
        <v>Control tren delantero. Cambiar ambos bujes de barra estabilizadora.</v>
      </c>
      <c r="K1239" s="3" t="s">
        <v>1512</v>
      </c>
      <c r="L1239" s="3">
        <v>1</v>
      </c>
      <c r="M1239" s="10" t="s">
        <v>2185</v>
      </c>
      <c r="N1239" s="3" t="s">
        <v>84</v>
      </c>
      <c r="Q1239" s="7">
        <f>W1239*0.8</f>
        <v>4640</v>
      </c>
      <c r="R1239" s="7" t="s">
        <v>1971</v>
      </c>
      <c r="S1239" s="8">
        <f t="shared" si="358"/>
        <v>0.25</v>
      </c>
      <c r="T1239" s="11">
        <v>2</v>
      </c>
      <c r="W1239" s="76">
        <v>5800</v>
      </c>
      <c r="X1239" s="16">
        <f t="shared" si="347"/>
        <v>11600</v>
      </c>
      <c r="Y1239" s="3">
        <v>1</v>
      </c>
      <c r="AB1239" s="4">
        <v>15000</v>
      </c>
      <c r="AC1239" s="18">
        <f t="shared" si="349"/>
        <v>15000</v>
      </c>
      <c r="AD1239" s="19">
        <f t="shared" si="352"/>
        <v>15000</v>
      </c>
      <c r="AE1239" s="21">
        <f t="shared" si="357"/>
        <v>9280</v>
      </c>
      <c r="AF1239" s="20">
        <f t="shared" si="353"/>
        <v>4640</v>
      </c>
      <c r="AG1239" s="20">
        <f t="shared" si="354"/>
        <v>11600</v>
      </c>
      <c r="AH1239" s="20">
        <f t="shared" si="355"/>
        <v>15000</v>
      </c>
      <c r="AI1239" s="20"/>
      <c r="AJ1239" s="20"/>
      <c r="AK1239" s="20">
        <f t="shared" si="350"/>
        <v>26600</v>
      </c>
      <c r="AL1239" s="171"/>
    </row>
    <row r="1240" spans="1:38" ht="15.75" customHeight="1" x14ac:dyDescent="0.25">
      <c r="A1240" s="3">
        <v>1490</v>
      </c>
      <c r="B1240" s="14">
        <f t="shared" si="356"/>
        <v>2</v>
      </c>
      <c r="C1240" s="9">
        <f>IF(A1240=A1239,C1239,"")</f>
        <v>45226</v>
      </c>
      <c r="D1240" s="3" t="str">
        <f>IF(A1240=A1239,D1239,"")</f>
        <v>Emanuel Picco</v>
      </c>
      <c r="E1240" s="14" t="str">
        <f t="shared" si="351"/>
        <v>1490Emanuel Picco2</v>
      </c>
      <c r="J1240" s="14" t="str">
        <f t="shared" si="348"/>
        <v xml:space="preserve">Control tren delantero. Cambiar ambos bujes de barra estabilizadora. </v>
      </c>
      <c r="L1240" s="3">
        <v>1</v>
      </c>
      <c r="S1240" s="8"/>
      <c r="W1240" s="76"/>
      <c r="X1240" s="16">
        <f t="shared" si="347"/>
        <v>0</v>
      </c>
      <c r="AC1240" s="18">
        <f t="shared" si="349"/>
        <v>0</v>
      </c>
      <c r="AD1240" s="19">
        <f t="shared" si="352"/>
        <v>15000</v>
      </c>
      <c r="AE1240" s="21">
        <f t="shared" si="357"/>
        <v>0</v>
      </c>
      <c r="AF1240" s="20">
        <f t="shared" si="353"/>
        <v>0</v>
      </c>
      <c r="AG1240" s="20">
        <f t="shared" si="354"/>
        <v>0</v>
      </c>
      <c r="AH1240" s="20">
        <f t="shared" si="355"/>
        <v>0</v>
      </c>
      <c r="AI1240" s="20"/>
      <c r="AJ1240" s="20"/>
      <c r="AK1240" s="20">
        <f t="shared" si="350"/>
        <v>0</v>
      </c>
      <c r="AL1240" s="171"/>
    </row>
    <row r="1241" spans="1:38" ht="15.75" customHeight="1" x14ac:dyDescent="0.25">
      <c r="A1241" s="3">
        <v>1491</v>
      </c>
      <c r="B1241" s="14">
        <f t="shared" si="356"/>
        <v>1</v>
      </c>
      <c r="C1241" s="9">
        <v>45226</v>
      </c>
      <c r="D1241" s="3" t="s">
        <v>2186</v>
      </c>
      <c r="E1241" s="14" t="str">
        <f t="shared" si="351"/>
        <v>1491Sandra Carrara 1</v>
      </c>
      <c r="F1241" s="119" t="s">
        <v>1466</v>
      </c>
      <c r="G1241" s="119" t="s">
        <v>2187</v>
      </c>
      <c r="H1241" s="119">
        <v>180231</v>
      </c>
      <c r="I1241" s="10" t="s">
        <v>2245</v>
      </c>
      <c r="J1241" s="14" t="str">
        <f t="shared" si="348"/>
        <v xml:space="preserve">Auxilio mecanico. Anular ficha contactor de llave de arranque en burro y reemplazar por un terminal pala hembra forrado en termocontraible. </v>
      </c>
      <c r="K1241" s="3" t="s">
        <v>1511</v>
      </c>
      <c r="L1241" s="3">
        <v>1</v>
      </c>
      <c r="M1241" s="10" t="s">
        <v>2188</v>
      </c>
      <c r="N1241" s="3" t="s">
        <v>771</v>
      </c>
      <c r="R1241" s="7" t="s">
        <v>1971</v>
      </c>
      <c r="S1241" s="8"/>
      <c r="W1241" s="76"/>
      <c r="X1241" s="16">
        <f t="shared" si="347"/>
        <v>0</v>
      </c>
      <c r="Y1241" s="3">
        <v>1</v>
      </c>
      <c r="AB1241" s="4">
        <v>15000</v>
      </c>
      <c r="AC1241" s="18">
        <f t="shared" si="349"/>
        <v>15000</v>
      </c>
      <c r="AD1241" s="19">
        <f t="shared" si="352"/>
        <v>15000</v>
      </c>
      <c r="AE1241" s="21">
        <f t="shared" si="357"/>
        <v>0</v>
      </c>
      <c r="AF1241" s="20">
        <f t="shared" si="353"/>
        <v>74260</v>
      </c>
      <c r="AG1241" s="20">
        <f t="shared" si="354"/>
        <v>90750</v>
      </c>
      <c r="AH1241" s="20">
        <f t="shared" si="355"/>
        <v>15000</v>
      </c>
      <c r="AI1241" s="20"/>
      <c r="AJ1241" s="20"/>
      <c r="AK1241" s="20">
        <f t="shared" si="350"/>
        <v>105750</v>
      </c>
      <c r="AL1241" s="171"/>
    </row>
    <row r="1242" spans="1:38" ht="15.75" customHeight="1" x14ac:dyDescent="0.25">
      <c r="A1242" s="3">
        <v>1491</v>
      </c>
      <c r="B1242" s="14">
        <f t="shared" si="356"/>
        <v>2</v>
      </c>
      <c r="C1242" s="9">
        <f>IF(A1242=A1241,C1241,"")</f>
        <v>45226</v>
      </c>
      <c r="D1242" s="3" t="str">
        <f>IF(A1242=A1241,D1241,"")</f>
        <v xml:space="preserve">Sandra Carrara </v>
      </c>
      <c r="E1242" s="14" t="str">
        <f t="shared" si="351"/>
        <v>1491Sandra Carrara 2</v>
      </c>
      <c r="J1242" s="14" t="str">
        <f t="shared" si="348"/>
        <v xml:space="preserve">Auxilio mecanico. Anular ficha contactor de llave de arranque en burro y reemplazar por un terminal pala hembra forrado en termocontraible.  </v>
      </c>
      <c r="L1242" s="3">
        <v>1</v>
      </c>
      <c r="M1242" s="10" t="s">
        <v>2189</v>
      </c>
      <c r="N1242" s="3" t="s">
        <v>771</v>
      </c>
      <c r="S1242" s="8"/>
      <c r="W1242" s="76"/>
      <c r="X1242" s="16">
        <f t="shared" si="347"/>
        <v>0</v>
      </c>
      <c r="AC1242" s="18">
        <f t="shared" si="349"/>
        <v>0</v>
      </c>
      <c r="AD1242" s="19">
        <f t="shared" si="352"/>
        <v>15000</v>
      </c>
      <c r="AE1242" s="21">
        <f t="shared" si="357"/>
        <v>0</v>
      </c>
      <c r="AF1242" s="20">
        <f t="shared" si="353"/>
        <v>0</v>
      </c>
      <c r="AG1242" s="20">
        <f t="shared" si="354"/>
        <v>0</v>
      </c>
      <c r="AH1242" s="20">
        <f t="shared" si="355"/>
        <v>0</v>
      </c>
      <c r="AI1242" s="20"/>
      <c r="AJ1242" s="20"/>
      <c r="AK1242" s="20">
        <f t="shared" si="350"/>
        <v>0</v>
      </c>
      <c r="AL1242" s="171"/>
    </row>
    <row r="1243" spans="1:38" ht="15.75" customHeight="1" x14ac:dyDescent="0.25">
      <c r="A1243" s="3">
        <v>1491</v>
      </c>
      <c r="B1243" s="14">
        <f t="shared" si="356"/>
        <v>3</v>
      </c>
      <c r="C1243" s="9">
        <v>45226</v>
      </c>
      <c r="D1243" s="3" t="s">
        <v>2186</v>
      </c>
      <c r="E1243" s="14" t="str">
        <f t="shared" si="351"/>
        <v>1491Sandra Carrara 3</v>
      </c>
      <c r="J1243" s="14" t="str">
        <f t="shared" si="348"/>
        <v xml:space="preserve">Auxilio mecanico. Anular ficha contactor de llave de arranque en burro y reemplazar por un terminal pala hembra forrado en termocontraible.   </v>
      </c>
      <c r="L1243" s="3">
        <v>1</v>
      </c>
      <c r="M1243" s="10" t="s">
        <v>2246</v>
      </c>
      <c r="Q1243" s="7">
        <f>W1243*0.8</f>
        <v>65960</v>
      </c>
      <c r="S1243" s="8">
        <f>+(W1243-Q1243)/Q1243</f>
        <v>0.25</v>
      </c>
      <c r="T1243" s="11">
        <v>1</v>
      </c>
      <c r="W1243" s="76">
        <v>82450</v>
      </c>
      <c r="X1243" s="16">
        <f t="shared" si="347"/>
        <v>82450</v>
      </c>
      <c r="AC1243" s="18">
        <f t="shared" si="349"/>
        <v>0</v>
      </c>
      <c r="AD1243" s="19">
        <f t="shared" si="352"/>
        <v>15000</v>
      </c>
      <c r="AE1243" s="21">
        <f t="shared" si="357"/>
        <v>65960</v>
      </c>
      <c r="AF1243" s="20">
        <f t="shared" si="353"/>
        <v>0</v>
      </c>
      <c r="AG1243" s="20">
        <f t="shared" si="354"/>
        <v>0</v>
      </c>
      <c r="AH1243" s="20">
        <f t="shared" si="355"/>
        <v>0</v>
      </c>
      <c r="AI1243" s="20"/>
      <c r="AJ1243" s="20"/>
      <c r="AK1243" s="20">
        <f t="shared" si="350"/>
        <v>0</v>
      </c>
      <c r="AL1243" s="171"/>
    </row>
    <row r="1244" spans="1:38" ht="15.75" customHeight="1" x14ac:dyDescent="0.25">
      <c r="A1244" s="3">
        <v>1491</v>
      </c>
      <c r="B1244" s="14">
        <f t="shared" si="356"/>
        <v>4</v>
      </c>
      <c r="C1244" s="9">
        <f>IF(A1244=A1243,C1243,"")</f>
        <v>45226</v>
      </c>
      <c r="D1244" s="3" t="str">
        <f>IF(A1244=A1243,D1243,"")</f>
        <v xml:space="preserve">Sandra Carrara </v>
      </c>
      <c r="E1244" s="14" t="str">
        <f t="shared" si="351"/>
        <v>1491Sandra Carrara 4</v>
      </c>
      <c r="J1244" s="14" t="str">
        <f t="shared" si="348"/>
        <v xml:space="preserve">Auxilio mecanico. Anular ficha contactor de llave de arranque en burro y reemplazar por un terminal pala hembra forrado en termocontraible.    </v>
      </c>
      <c r="L1244" s="3">
        <v>1</v>
      </c>
      <c r="M1244" s="10" t="s">
        <v>2247</v>
      </c>
      <c r="Q1244" s="7">
        <f>W1244</f>
        <v>8300</v>
      </c>
      <c r="S1244" s="8">
        <v>0</v>
      </c>
      <c r="T1244" s="11">
        <v>1</v>
      </c>
      <c r="W1244" s="76">
        <v>8300</v>
      </c>
      <c r="X1244" s="16">
        <f t="shared" ref="X1244:X1247" si="359">W1244*T1244</f>
        <v>8300</v>
      </c>
      <c r="AC1244" s="18">
        <f t="shared" si="349"/>
        <v>0</v>
      </c>
      <c r="AD1244" s="19">
        <f t="shared" si="352"/>
        <v>15000</v>
      </c>
      <c r="AE1244" s="21">
        <f t="shared" si="357"/>
        <v>8300</v>
      </c>
      <c r="AF1244" s="20">
        <f t="shared" si="353"/>
        <v>0</v>
      </c>
      <c r="AG1244" s="20">
        <f t="shared" si="354"/>
        <v>0</v>
      </c>
      <c r="AH1244" s="20">
        <f t="shared" si="355"/>
        <v>0</v>
      </c>
      <c r="AI1244" s="20"/>
      <c r="AJ1244" s="20"/>
      <c r="AK1244" s="20">
        <f t="shared" si="350"/>
        <v>0</v>
      </c>
      <c r="AL1244" s="171"/>
    </row>
    <row r="1245" spans="1:38" ht="15.75" customHeight="1" x14ac:dyDescent="0.25">
      <c r="A1245" s="3">
        <v>1492</v>
      </c>
      <c r="B1245" s="14">
        <f t="shared" si="356"/>
        <v>1</v>
      </c>
      <c r="C1245" s="9">
        <v>45226</v>
      </c>
      <c r="D1245" s="3" t="s">
        <v>1965</v>
      </c>
      <c r="E1245" s="14" t="str">
        <f t="shared" si="351"/>
        <v>1492Crocinelli Carlos1</v>
      </c>
      <c r="F1245" s="119" t="s">
        <v>2191</v>
      </c>
      <c r="G1245" s="119" t="s">
        <v>806</v>
      </c>
      <c r="I1245" s="10" t="s">
        <v>2192</v>
      </c>
      <c r="J1245" s="14" t="str">
        <f t="shared" si="348"/>
        <v>Detectar perdida de refrigerante por cuerpo de termostato. Cambiar cuerpo de termostato completo. Completar con refrigerante, purgado y prueba de fugas. Realizar check list para viaje. Rellenar tapa de cilindros con espoacero en superficie de alojamiento de cuerpo de termostato (se encuentra podrido). Detectar perdidas de aceite por multiple fusion.</v>
      </c>
      <c r="K1245" s="3" t="s">
        <v>1540</v>
      </c>
      <c r="L1245" s="3">
        <v>1</v>
      </c>
      <c r="M1245" s="10" t="s">
        <v>728</v>
      </c>
      <c r="N1245" s="3" t="s">
        <v>771</v>
      </c>
      <c r="Q1245" s="7">
        <v>3700</v>
      </c>
      <c r="R1245" s="7" t="s">
        <v>1971</v>
      </c>
      <c r="S1245" s="8">
        <f>+(W1245-Q1245)/Q1245</f>
        <v>0</v>
      </c>
      <c r="T1245" s="11">
        <v>0.5</v>
      </c>
      <c r="W1245" s="76">
        <v>3700</v>
      </c>
      <c r="X1245" s="16">
        <f t="shared" si="359"/>
        <v>1850</v>
      </c>
      <c r="Y1245" s="3">
        <v>1</v>
      </c>
      <c r="AB1245" s="4">
        <v>16000</v>
      </c>
      <c r="AC1245" s="18">
        <f t="shared" si="349"/>
        <v>16000</v>
      </c>
      <c r="AD1245" s="19">
        <f t="shared" si="352"/>
        <v>16000</v>
      </c>
      <c r="AE1245" s="21">
        <f t="shared" si="357"/>
        <v>1850</v>
      </c>
      <c r="AF1245" s="20">
        <f t="shared" si="353"/>
        <v>67226.3</v>
      </c>
      <c r="AG1245" s="20">
        <f t="shared" si="354"/>
        <v>87420</v>
      </c>
      <c r="AH1245" s="20">
        <f t="shared" si="355"/>
        <v>16000</v>
      </c>
      <c r="AI1245" s="20"/>
      <c r="AJ1245" s="20"/>
      <c r="AK1245" s="20">
        <f t="shared" si="350"/>
        <v>103420</v>
      </c>
      <c r="AL1245" s="171"/>
    </row>
    <row r="1246" spans="1:38" ht="15.75" customHeight="1" x14ac:dyDescent="0.25">
      <c r="A1246" s="3">
        <v>1492</v>
      </c>
      <c r="B1246" s="14">
        <f t="shared" si="356"/>
        <v>2</v>
      </c>
      <c r="C1246" s="9">
        <f>IF(A1246=A1245,C1245,"")</f>
        <v>45226</v>
      </c>
      <c r="D1246" s="3" t="str">
        <f>IF(A1246=A1245,D1245,"")</f>
        <v>Crocinelli Carlos</v>
      </c>
      <c r="E1246" s="14" t="str">
        <f t="shared" si="351"/>
        <v>1492Crocinelli Carlos2</v>
      </c>
      <c r="J1246" s="14" t="str">
        <f t="shared" si="348"/>
        <v xml:space="preserve">Detectar perdida de refrigerante por cuerpo de termostato. Cambiar cuerpo de termostato completo. Completar con refrigerante, purgado y prueba de fugas. Realizar check list para viaje. Rellenar tapa de cilindros con espoacero en superficie de alojamiento de cuerpo de termostato (se encuentra podrido). Detectar perdidas de aceite por multiple fusion. </v>
      </c>
      <c r="L1246" s="3">
        <v>1</v>
      </c>
      <c r="M1246" s="10" t="s">
        <v>1127</v>
      </c>
      <c r="N1246" s="3" t="s">
        <v>1566</v>
      </c>
      <c r="Q1246" s="7">
        <f>+W1246*0.79</f>
        <v>54486.3</v>
      </c>
      <c r="S1246" s="8">
        <f>+(W1246-Q1246)/Q1246</f>
        <v>0.2658227848101265</v>
      </c>
      <c r="T1246" s="11">
        <v>1</v>
      </c>
      <c r="W1246" s="76">
        <v>68970</v>
      </c>
      <c r="X1246" s="16">
        <f t="shared" si="359"/>
        <v>68970</v>
      </c>
      <c r="AC1246" s="18">
        <f t="shared" si="349"/>
        <v>0</v>
      </c>
      <c r="AD1246" s="19">
        <f t="shared" si="352"/>
        <v>16000</v>
      </c>
      <c r="AE1246" s="21">
        <f t="shared" si="357"/>
        <v>54486.3</v>
      </c>
      <c r="AF1246" s="20">
        <f t="shared" si="353"/>
        <v>0</v>
      </c>
      <c r="AG1246" s="20">
        <f t="shared" si="354"/>
        <v>0</v>
      </c>
      <c r="AH1246" s="20">
        <f t="shared" si="355"/>
        <v>0</v>
      </c>
      <c r="AI1246" s="20"/>
      <c r="AJ1246" s="20"/>
      <c r="AK1246" s="20">
        <f t="shared" si="350"/>
        <v>0</v>
      </c>
      <c r="AL1246" s="171"/>
    </row>
    <row r="1247" spans="1:38" ht="15.75" customHeight="1" x14ac:dyDescent="0.25">
      <c r="A1247" s="3">
        <v>1492</v>
      </c>
      <c r="B1247" s="14">
        <f t="shared" si="356"/>
        <v>3</v>
      </c>
      <c r="C1247" s="9">
        <f>IF(A1247=A1246,C1246,"")</f>
        <v>45226</v>
      </c>
      <c r="D1247" s="3" t="str">
        <f>IF(A1247=A1246,D1246,"")</f>
        <v>Crocinelli Carlos</v>
      </c>
      <c r="E1247" s="14" t="str">
        <f t="shared" si="351"/>
        <v>1492Crocinelli Carlos3</v>
      </c>
      <c r="J1247" s="14" t="str">
        <f t="shared" si="348"/>
        <v xml:space="preserve">Detectar perdida de refrigerante por cuerpo de termostato. Cambiar cuerpo de termostato completo. Completar con refrigerante, purgado y prueba de fugas. Realizar check list para viaje. Rellenar tapa de cilindros con espoacero en superficie de alojamiento de cuerpo de termostato (se encuentra podrido). Detectar perdidas de aceite por multiple fusion.  </v>
      </c>
      <c r="L1247" s="3">
        <v>1</v>
      </c>
      <c r="M1247" s="10" t="s">
        <v>2194</v>
      </c>
      <c r="N1247" s="3" t="s">
        <v>771</v>
      </c>
      <c r="Q1247" s="7">
        <f>W1247*0.8</f>
        <v>800</v>
      </c>
      <c r="S1247" s="8">
        <f>+(W1247-Q1247)/Q1247</f>
        <v>0.25</v>
      </c>
      <c r="T1247" s="11">
        <v>3</v>
      </c>
      <c r="W1247" s="76">
        <v>1000</v>
      </c>
      <c r="X1247" s="16">
        <f t="shared" si="359"/>
        <v>3000</v>
      </c>
      <c r="AC1247" s="18">
        <f t="shared" si="349"/>
        <v>0</v>
      </c>
      <c r="AD1247" s="19">
        <f t="shared" si="352"/>
        <v>16000</v>
      </c>
      <c r="AE1247" s="21">
        <f t="shared" si="357"/>
        <v>2400</v>
      </c>
      <c r="AF1247" s="20">
        <f t="shared" si="353"/>
        <v>0</v>
      </c>
      <c r="AG1247" s="20">
        <f t="shared" si="354"/>
        <v>0</v>
      </c>
      <c r="AH1247" s="20">
        <f t="shared" si="355"/>
        <v>0</v>
      </c>
      <c r="AI1247" s="20"/>
      <c r="AJ1247" s="20"/>
      <c r="AK1247" s="20">
        <f t="shared" si="350"/>
        <v>0</v>
      </c>
      <c r="AL1247" s="171"/>
    </row>
    <row r="1248" spans="1:38" ht="15.75" customHeight="1" x14ac:dyDescent="0.25">
      <c r="A1248" s="3">
        <v>1492</v>
      </c>
      <c r="B1248" s="14">
        <f t="shared" si="356"/>
        <v>4</v>
      </c>
      <c r="C1248" s="9">
        <f>IF(A1248=A1247,C1247,"")</f>
        <v>45226</v>
      </c>
      <c r="D1248" s="3" t="str">
        <f>IF(A1248=A1247,D1247,"")</f>
        <v>Crocinelli Carlos</v>
      </c>
      <c r="E1248" s="14" t="str">
        <f t="shared" si="351"/>
        <v>1492Crocinelli Carlos4</v>
      </c>
      <c r="J1248" s="14" t="str">
        <f t="shared" si="348"/>
        <v xml:space="preserve">Detectar perdida de refrigerante por cuerpo de termostato. Cambiar cuerpo de termostato completo. Completar con refrigerante, purgado y prueba de fugas. Realizar check list para viaje. Rellenar tapa de cilindros con espoacero en superficie de alojamiento de cuerpo de termostato (se encuentra podrido). Detectar perdidas de aceite por multiple fusion.   </v>
      </c>
      <c r="L1248" s="3">
        <v>1</v>
      </c>
      <c r="M1248" s="10" t="s">
        <v>2195</v>
      </c>
      <c r="N1248" s="3" t="s">
        <v>771</v>
      </c>
      <c r="Q1248" s="7">
        <f>W1248*0.8</f>
        <v>2240</v>
      </c>
      <c r="S1248" s="8">
        <f>+(W1248-Q1248)/Q1248</f>
        <v>0.25</v>
      </c>
      <c r="T1248" s="11">
        <v>1</v>
      </c>
      <c r="W1248" s="76">
        <v>2800</v>
      </c>
      <c r="X1248" s="16">
        <v>2800</v>
      </c>
      <c r="AC1248" s="18">
        <f t="shared" si="349"/>
        <v>0</v>
      </c>
      <c r="AD1248" s="19">
        <f t="shared" si="352"/>
        <v>16000</v>
      </c>
      <c r="AE1248" s="21">
        <f t="shared" si="357"/>
        <v>2240</v>
      </c>
      <c r="AF1248" s="20">
        <f t="shared" si="353"/>
        <v>0</v>
      </c>
      <c r="AG1248" s="20">
        <f t="shared" si="354"/>
        <v>0</v>
      </c>
      <c r="AH1248" s="20">
        <f t="shared" si="355"/>
        <v>0</v>
      </c>
      <c r="AI1248" s="20"/>
      <c r="AJ1248" s="20"/>
      <c r="AK1248" s="20">
        <f t="shared" si="350"/>
        <v>0</v>
      </c>
      <c r="AL1248" s="171"/>
    </row>
    <row r="1249" spans="1:38" ht="15.75" customHeight="1" x14ac:dyDescent="0.25">
      <c r="A1249" s="3">
        <v>1492</v>
      </c>
      <c r="B1249" s="14">
        <f t="shared" si="356"/>
        <v>5</v>
      </c>
      <c r="C1249" s="9">
        <f>IF(A1249=A1248,C1248,"")</f>
        <v>45226</v>
      </c>
      <c r="D1249" s="3" t="str">
        <f>IF(A1249=A1248,D1248,"")</f>
        <v>Crocinelli Carlos</v>
      </c>
      <c r="E1249" s="14" t="str">
        <f t="shared" si="351"/>
        <v>1492Crocinelli Carlos5</v>
      </c>
      <c r="J1249" s="14" t="str">
        <f t="shared" si="348"/>
        <v xml:space="preserve">Detectar perdida de refrigerante por cuerpo de termostato. Cambiar cuerpo de termostato completo. Completar con refrigerante, purgado y prueba de fugas. Realizar check list para viaje. Rellenar tapa de cilindros con espoacero en superficie de alojamiento de cuerpo de termostato (se encuentra podrido). Detectar perdidas de aceite por multiple fusion.    </v>
      </c>
      <c r="L1249" s="3">
        <v>1</v>
      </c>
      <c r="M1249" s="10" t="s">
        <v>1204</v>
      </c>
      <c r="N1249" s="3" t="s">
        <v>771</v>
      </c>
      <c r="Q1249" s="7">
        <v>6000</v>
      </c>
      <c r="S1249" s="8">
        <f>+(W1249-Q1249)/Q1249</f>
        <v>0.8</v>
      </c>
      <c r="T1249" s="11">
        <v>1</v>
      </c>
      <c r="W1249" s="76">
        <v>10800</v>
      </c>
      <c r="X1249" s="16">
        <f t="shared" ref="X1249:X1280" si="360">W1249*T1249</f>
        <v>10800</v>
      </c>
      <c r="AC1249" s="18">
        <f t="shared" si="349"/>
        <v>0</v>
      </c>
      <c r="AD1249" s="19">
        <f t="shared" si="352"/>
        <v>16000</v>
      </c>
      <c r="AE1249" s="21">
        <f t="shared" si="357"/>
        <v>6000</v>
      </c>
      <c r="AF1249" s="20">
        <f t="shared" si="353"/>
        <v>0</v>
      </c>
      <c r="AG1249" s="20">
        <f t="shared" si="354"/>
        <v>0</v>
      </c>
      <c r="AH1249" s="20">
        <f t="shared" si="355"/>
        <v>0</v>
      </c>
      <c r="AI1249" s="20"/>
      <c r="AJ1249" s="20"/>
      <c r="AK1249" s="20">
        <f t="shared" si="350"/>
        <v>0</v>
      </c>
      <c r="AL1249" s="171"/>
    </row>
    <row r="1250" spans="1:38" ht="15.75" customHeight="1" x14ac:dyDescent="0.25">
      <c r="A1250" s="3">
        <v>1493</v>
      </c>
      <c r="B1250" s="14">
        <f t="shared" si="356"/>
        <v>1</v>
      </c>
      <c r="C1250" s="9">
        <v>45226</v>
      </c>
      <c r="D1250" s="3" t="s">
        <v>116</v>
      </c>
      <c r="E1250" s="14" t="str">
        <f t="shared" si="351"/>
        <v>1493Transporte Palloni1</v>
      </c>
      <c r="F1250" s="119" t="s">
        <v>1331</v>
      </c>
      <c r="G1250" s="119" t="s">
        <v>1318</v>
      </c>
      <c r="H1250" s="119">
        <v>247212</v>
      </c>
      <c r="I1250" s="10" t="s">
        <v>2196</v>
      </c>
      <c r="J1250" s="14" t="str">
        <f t="shared" si="348"/>
        <v>Cambio de aceite y filtros. Control del tren delantero.</v>
      </c>
      <c r="K1250" s="3" t="s">
        <v>1512</v>
      </c>
      <c r="L1250" s="3">
        <v>1</v>
      </c>
      <c r="R1250" s="7" t="s">
        <v>1916</v>
      </c>
      <c r="S1250" s="8"/>
      <c r="W1250" s="76"/>
      <c r="X1250" s="16">
        <f t="shared" si="360"/>
        <v>0</v>
      </c>
      <c r="Y1250" s="3">
        <v>1</v>
      </c>
      <c r="AB1250" s="4">
        <v>6000</v>
      </c>
      <c r="AC1250" s="18">
        <f t="shared" si="349"/>
        <v>6000</v>
      </c>
      <c r="AD1250" s="19">
        <f t="shared" si="352"/>
        <v>6000</v>
      </c>
      <c r="AE1250" s="21">
        <f t="shared" si="357"/>
        <v>0</v>
      </c>
      <c r="AF1250" s="20">
        <f t="shared" si="353"/>
        <v>0</v>
      </c>
      <c r="AG1250" s="20">
        <f t="shared" si="354"/>
        <v>0</v>
      </c>
      <c r="AH1250" s="20">
        <f t="shared" si="355"/>
        <v>6000</v>
      </c>
      <c r="AI1250" s="20"/>
      <c r="AJ1250" s="20"/>
      <c r="AK1250" s="20">
        <f t="shared" si="350"/>
        <v>6000</v>
      </c>
      <c r="AL1250" s="171"/>
    </row>
    <row r="1251" spans="1:38" ht="15.75" customHeight="1" x14ac:dyDescent="0.25">
      <c r="A1251" s="3">
        <v>1493</v>
      </c>
      <c r="B1251" s="14">
        <f t="shared" si="356"/>
        <v>2</v>
      </c>
      <c r="C1251" s="9">
        <f>IF(A1251=A1250,C1250,"")</f>
        <v>45226</v>
      </c>
      <c r="D1251" s="3" t="str">
        <f>IF(A1251=A1250,D1250,"")</f>
        <v>Transporte Palloni</v>
      </c>
      <c r="E1251" s="14" t="str">
        <f t="shared" si="351"/>
        <v>1493Transporte Palloni2</v>
      </c>
      <c r="J1251" s="14" t="str">
        <f t="shared" ref="J1251:J1314" si="361">IF(A1251=A1250,CONCATENATE(J1250," ",I1251),I1251)</f>
        <v xml:space="preserve">Cambio de aceite y filtros. Control del tren delantero. </v>
      </c>
      <c r="L1251" s="3">
        <v>1</v>
      </c>
      <c r="S1251" s="8"/>
      <c r="W1251" s="76"/>
      <c r="X1251" s="16">
        <f t="shared" si="360"/>
        <v>0</v>
      </c>
      <c r="AC1251" s="18">
        <f t="shared" ref="AC1251:AC1314" si="362">+AB1251*Y1251</f>
        <v>0</v>
      </c>
      <c r="AD1251" s="19">
        <f t="shared" si="352"/>
        <v>6000</v>
      </c>
      <c r="AE1251" s="21">
        <f t="shared" si="357"/>
        <v>0</v>
      </c>
      <c r="AF1251" s="20">
        <f t="shared" si="353"/>
        <v>0</v>
      </c>
      <c r="AG1251" s="20">
        <f t="shared" si="354"/>
        <v>0</v>
      </c>
      <c r="AH1251" s="20">
        <f t="shared" si="355"/>
        <v>0</v>
      </c>
      <c r="AI1251" s="20"/>
      <c r="AJ1251" s="20"/>
      <c r="AK1251" s="20">
        <f t="shared" ref="AK1251:AK1314" si="363">AH1251+AG1251</f>
        <v>0</v>
      </c>
      <c r="AL1251" s="171"/>
    </row>
    <row r="1252" spans="1:38" ht="15.75" customHeight="1" x14ac:dyDescent="0.25">
      <c r="A1252" s="3">
        <v>1494</v>
      </c>
      <c r="B1252" s="14">
        <f t="shared" si="356"/>
        <v>1</v>
      </c>
      <c r="C1252" s="9">
        <v>45229</v>
      </c>
      <c r="D1252" s="3" t="s">
        <v>507</v>
      </c>
      <c r="E1252" s="14" t="str">
        <f t="shared" si="351"/>
        <v>1494Moretti Renato1</v>
      </c>
      <c r="F1252" s="119" t="s">
        <v>2197</v>
      </c>
      <c r="G1252" s="119" t="s">
        <v>2198</v>
      </c>
      <c r="H1252" s="119">
        <v>250723</v>
      </c>
      <c r="I1252" s="10" t="s">
        <v>2199</v>
      </c>
      <c r="J1252" s="14" t="str">
        <f t="shared" si="361"/>
        <v>Control de perdida de aceite. Sacar cardan. Cambiar reten salida de caja. Armado total. Agregar aceite de caja de transferencia. Control de correa poly-v y tensoras. Control de polea de alternador con embrague.</v>
      </c>
      <c r="K1252" s="3" t="s">
        <v>1512</v>
      </c>
      <c r="L1252" s="3">
        <v>1</v>
      </c>
      <c r="M1252" s="10" t="s">
        <v>2200</v>
      </c>
      <c r="N1252" s="3" t="s">
        <v>2174</v>
      </c>
      <c r="Q1252" s="7">
        <f>W1252*0.8</f>
        <v>6800</v>
      </c>
      <c r="R1252" s="7" t="s">
        <v>1971</v>
      </c>
      <c r="S1252" s="8">
        <f>(W1252-Q1252)/Q1252</f>
        <v>0.25</v>
      </c>
      <c r="T1252" s="11">
        <v>1</v>
      </c>
      <c r="W1252" s="76">
        <v>8500</v>
      </c>
      <c r="X1252" s="16">
        <f t="shared" si="360"/>
        <v>8500</v>
      </c>
      <c r="Y1252" s="3">
        <v>1</v>
      </c>
      <c r="AB1252" s="4">
        <v>20000</v>
      </c>
      <c r="AC1252" s="18">
        <f t="shared" si="362"/>
        <v>20000</v>
      </c>
      <c r="AD1252" s="19">
        <f t="shared" si="352"/>
        <v>20000</v>
      </c>
      <c r="AE1252" s="21">
        <f t="shared" si="357"/>
        <v>6800</v>
      </c>
      <c r="AF1252" s="20">
        <f t="shared" si="353"/>
        <v>18640</v>
      </c>
      <c r="AG1252" s="20">
        <f t="shared" si="354"/>
        <v>23300</v>
      </c>
      <c r="AH1252" s="20">
        <f t="shared" si="355"/>
        <v>20000</v>
      </c>
      <c r="AI1252" s="20"/>
      <c r="AJ1252" s="20"/>
      <c r="AK1252" s="20">
        <f t="shared" si="363"/>
        <v>43300</v>
      </c>
      <c r="AL1252" s="171"/>
    </row>
    <row r="1253" spans="1:38" ht="15.75" customHeight="1" x14ac:dyDescent="0.25">
      <c r="A1253" s="3">
        <v>1494</v>
      </c>
      <c r="B1253" s="14">
        <f t="shared" si="356"/>
        <v>2</v>
      </c>
      <c r="C1253" s="9">
        <f>IF(A1253=A1252,C1252,"")</f>
        <v>45229</v>
      </c>
      <c r="D1253" s="3" t="str">
        <f>IF(A1253=A1252,D1252,"")</f>
        <v>Moretti Renato</v>
      </c>
      <c r="E1253" s="14" t="str">
        <f t="shared" si="351"/>
        <v>1494Moretti Renato2</v>
      </c>
      <c r="J1253" s="14" t="str">
        <f t="shared" si="361"/>
        <v xml:space="preserve">Control de perdida de aceite. Sacar cardan. Cambiar reten salida de caja. Armado total. Agregar aceite de caja de transferencia. Control de correa poly-v y tensoras. Control de polea de alternador con embrague. </v>
      </c>
      <c r="L1253" s="3">
        <v>1</v>
      </c>
      <c r="M1253" s="10" t="s">
        <v>2201</v>
      </c>
      <c r="N1253" s="3" t="s">
        <v>771</v>
      </c>
      <c r="Q1253" s="7">
        <f>W1253*0.8</f>
        <v>11840</v>
      </c>
      <c r="S1253" s="8">
        <f t="shared" ref="S1253:S1271" si="364">+(W1253-Q1253)/Q1253</f>
        <v>0.25</v>
      </c>
      <c r="T1253" s="11">
        <v>1</v>
      </c>
      <c r="W1253" s="76">
        <v>14800</v>
      </c>
      <c r="X1253" s="16">
        <f t="shared" si="360"/>
        <v>14800</v>
      </c>
      <c r="AC1253" s="18">
        <f t="shared" si="362"/>
        <v>0</v>
      </c>
      <c r="AD1253" s="19">
        <f t="shared" si="352"/>
        <v>20000</v>
      </c>
      <c r="AE1253" s="21">
        <f t="shared" si="357"/>
        <v>11840</v>
      </c>
      <c r="AF1253" s="20">
        <f t="shared" si="353"/>
        <v>0</v>
      </c>
      <c r="AG1253" s="20">
        <f t="shared" si="354"/>
        <v>0</v>
      </c>
      <c r="AH1253" s="20">
        <f t="shared" si="355"/>
        <v>0</v>
      </c>
      <c r="AI1253" s="20"/>
      <c r="AJ1253" s="20"/>
      <c r="AK1253" s="20">
        <f t="shared" si="363"/>
        <v>0</v>
      </c>
      <c r="AL1253" s="171"/>
    </row>
    <row r="1254" spans="1:38" ht="15.75" customHeight="1" x14ac:dyDescent="0.25">
      <c r="A1254" s="3">
        <v>1495</v>
      </c>
      <c r="B1254" s="14">
        <f t="shared" si="356"/>
        <v>1</v>
      </c>
      <c r="C1254" s="9">
        <v>45229</v>
      </c>
      <c r="D1254" s="3" t="s">
        <v>2202</v>
      </c>
      <c r="E1254" s="14" t="str">
        <f t="shared" si="351"/>
        <v>1495Cuevas jorge1</v>
      </c>
      <c r="F1254" s="119" t="s">
        <v>4292</v>
      </c>
      <c r="G1254" s="119" t="s">
        <v>1995</v>
      </c>
      <c r="H1254" s="119">
        <v>158957</v>
      </c>
      <c r="I1254" s="10" t="s">
        <v>2223</v>
      </c>
      <c r="J1254" s="14" t="str">
        <f t="shared" si="361"/>
        <v>Service completo. Cambio de aceite y filtros. Distribucion con bomba y correas accesorias. Cambio de polea tensora poly-v. Cambio de deposito de liquido refrigerante. Reprogramacion sensor CKP.</v>
      </c>
      <c r="K1254" s="3" t="s">
        <v>1511</v>
      </c>
      <c r="L1254" s="3">
        <v>1</v>
      </c>
      <c r="M1254" s="10" t="s">
        <v>2203</v>
      </c>
      <c r="N1254" s="3" t="s">
        <v>771</v>
      </c>
      <c r="Q1254" s="7">
        <v>3591.62</v>
      </c>
      <c r="R1254" s="7" t="s">
        <v>1478</v>
      </c>
      <c r="S1254" s="8">
        <f t="shared" si="364"/>
        <v>0.92113865052538968</v>
      </c>
      <c r="T1254" s="11">
        <v>1</v>
      </c>
      <c r="W1254" s="76">
        <v>6900</v>
      </c>
      <c r="X1254" s="16">
        <f t="shared" si="360"/>
        <v>6900</v>
      </c>
      <c r="Y1254" s="3">
        <v>1</v>
      </c>
      <c r="AB1254" s="4">
        <v>80000</v>
      </c>
      <c r="AC1254" s="18">
        <f t="shared" si="362"/>
        <v>80000</v>
      </c>
      <c r="AD1254" s="19">
        <f t="shared" si="352"/>
        <v>80000</v>
      </c>
      <c r="AE1254" s="21">
        <f t="shared" si="357"/>
        <v>3591.62</v>
      </c>
      <c r="AF1254" s="20">
        <f t="shared" si="353"/>
        <v>150611.46</v>
      </c>
      <c r="AG1254" s="20">
        <f t="shared" si="354"/>
        <v>229300</v>
      </c>
      <c r="AH1254" s="20">
        <f t="shared" si="355"/>
        <v>80000</v>
      </c>
      <c r="AI1254" s="20"/>
      <c r="AJ1254" s="20"/>
      <c r="AK1254" s="20">
        <f t="shared" si="363"/>
        <v>309300</v>
      </c>
      <c r="AL1254" s="171"/>
    </row>
    <row r="1255" spans="1:38" ht="15.75" customHeight="1" x14ac:dyDescent="0.25">
      <c r="A1255" s="3">
        <v>1495</v>
      </c>
      <c r="B1255" s="14">
        <f t="shared" si="356"/>
        <v>2</v>
      </c>
      <c r="C1255" s="9">
        <f t="shared" ref="C1255:C1266" si="365">IF(A1255=A1254,C1254,"")</f>
        <v>45229</v>
      </c>
      <c r="D1255" s="3" t="str">
        <f t="shared" ref="D1255:D1266" si="366">IF(A1255=A1254,D1254,"")</f>
        <v>Cuevas jorge</v>
      </c>
      <c r="E1255" s="14" t="str">
        <f t="shared" si="351"/>
        <v>1495Cuevas jorge2</v>
      </c>
      <c r="J1255" s="14" t="str">
        <f t="shared" si="361"/>
        <v xml:space="preserve">Service completo. Cambio de aceite y filtros. Distribucion con bomba y correas accesorias. Cambio de polea tensora poly-v. Cambio de deposito de liquido refrigerante. Reprogramacion sensor CKP. </v>
      </c>
      <c r="L1255" s="3">
        <v>1</v>
      </c>
      <c r="M1255" s="10" t="s">
        <v>2204</v>
      </c>
      <c r="N1255" s="3" t="s">
        <v>771</v>
      </c>
      <c r="Q1255" s="7">
        <v>1184.6099999999999</v>
      </c>
      <c r="R1255" s="7" t="s">
        <v>1480</v>
      </c>
      <c r="S1255" s="8">
        <f t="shared" si="364"/>
        <v>2.0389748524830962</v>
      </c>
      <c r="T1255" s="11">
        <v>1</v>
      </c>
      <c r="W1255" s="76">
        <v>3600</v>
      </c>
      <c r="X1255" s="16">
        <f t="shared" si="360"/>
        <v>3600</v>
      </c>
      <c r="AC1255" s="18">
        <f t="shared" si="362"/>
        <v>0</v>
      </c>
      <c r="AD1255" s="19">
        <f t="shared" si="352"/>
        <v>80000</v>
      </c>
      <c r="AE1255" s="21">
        <f t="shared" si="357"/>
        <v>1184.6099999999999</v>
      </c>
      <c r="AF1255" s="20">
        <f t="shared" si="353"/>
        <v>0</v>
      </c>
      <c r="AG1255" s="20">
        <f t="shared" si="354"/>
        <v>0</v>
      </c>
      <c r="AH1255" s="20">
        <f t="shared" si="355"/>
        <v>0</v>
      </c>
      <c r="AI1255" s="20"/>
      <c r="AJ1255" s="20"/>
      <c r="AK1255" s="20">
        <f t="shared" si="363"/>
        <v>0</v>
      </c>
      <c r="AL1255" s="171"/>
    </row>
    <row r="1256" spans="1:38" ht="15.75" customHeight="1" x14ac:dyDescent="0.25">
      <c r="A1256" s="3">
        <v>1495</v>
      </c>
      <c r="B1256" s="14">
        <f t="shared" si="356"/>
        <v>3</v>
      </c>
      <c r="C1256" s="9">
        <f t="shared" si="365"/>
        <v>45229</v>
      </c>
      <c r="D1256" s="3" t="str">
        <f t="shared" si="366"/>
        <v>Cuevas jorge</v>
      </c>
      <c r="E1256" s="14" t="str">
        <f t="shared" si="351"/>
        <v>1495Cuevas jorge3</v>
      </c>
      <c r="J1256" s="14" t="str">
        <f t="shared" si="361"/>
        <v xml:space="preserve">Service completo. Cambio de aceite y filtros. Distribucion con bomba y correas accesorias. Cambio de polea tensora poly-v. Cambio de deposito de liquido refrigerante. Reprogramacion sensor CKP.  </v>
      </c>
      <c r="L1256" s="3">
        <v>1</v>
      </c>
      <c r="M1256" s="10" t="s">
        <v>2205</v>
      </c>
      <c r="N1256" s="3" t="s">
        <v>771</v>
      </c>
      <c r="Q1256" s="7">
        <v>2735.23</v>
      </c>
      <c r="S1256" s="8">
        <f t="shared" si="364"/>
        <v>0.60863985843969248</v>
      </c>
      <c r="T1256" s="11">
        <v>1</v>
      </c>
      <c r="W1256" s="76">
        <v>4400</v>
      </c>
      <c r="X1256" s="16">
        <f t="shared" si="360"/>
        <v>4400</v>
      </c>
      <c r="AC1256" s="18">
        <f t="shared" si="362"/>
        <v>0</v>
      </c>
      <c r="AD1256" s="19">
        <f t="shared" si="352"/>
        <v>80000</v>
      </c>
      <c r="AE1256" s="21">
        <f t="shared" si="357"/>
        <v>2735.23</v>
      </c>
      <c r="AF1256" s="20">
        <f t="shared" si="353"/>
        <v>0</v>
      </c>
      <c r="AG1256" s="20">
        <f t="shared" si="354"/>
        <v>0</v>
      </c>
      <c r="AH1256" s="20">
        <f t="shared" si="355"/>
        <v>0</v>
      </c>
      <c r="AI1256" s="20"/>
      <c r="AJ1256" s="20"/>
      <c r="AK1256" s="20">
        <f t="shared" si="363"/>
        <v>0</v>
      </c>
      <c r="AL1256" s="171"/>
    </row>
    <row r="1257" spans="1:38" ht="15.75" customHeight="1" x14ac:dyDescent="0.25">
      <c r="A1257" s="3">
        <v>1495</v>
      </c>
      <c r="B1257" s="14">
        <f t="shared" si="356"/>
        <v>4</v>
      </c>
      <c r="C1257" s="9">
        <f t="shared" si="365"/>
        <v>45229</v>
      </c>
      <c r="D1257" s="3" t="str">
        <f t="shared" si="366"/>
        <v>Cuevas jorge</v>
      </c>
      <c r="E1257" s="14" t="str">
        <f t="shared" si="351"/>
        <v>1495Cuevas jorge4</v>
      </c>
      <c r="J1257" s="14" t="str">
        <f t="shared" si="361"/>
        <v xml:space="preserve">Service completo. Cambio de aceite y filtros. Distribucion con bomba y correas accesorias. Cambio de polea tensora poly-v. Cambio de deposito de liquido refrigerante. Reprogramacion sensor CKP.   </v>
      </c>
      <c r="L1257" s="3">
        <v>1</v>
      </c>
      <c r="M1257" s="10" t="s">
        <v>2206</v>
      </c>
      <c r="N1257" s="3" t="s">
        <v>771</v>
      </c>
      <c r="Q1257" s="7">
        <f>W1257*0.8</f>
        <v>27200</v>
      </c>
      <c r="S1257" s="8">
        <f t="shared" si="364"/>
        <v>0.25</v>
      </c>
      <c r="T1257" s="11">
        <v>1</v>
      </c>
      <c r="W1257" s="76">
        <v>34000</v>
      </c>
      <c r="X1257" s="16">
        <f t="shared" si="360"/>
        <v>34000</v>
      </c>
      <c r="AC1257" s="18">
        <f t="shared" si="362"/>
        <v>0</v>
      </c>
      <c r="AD1257" s="19">
        <f t="shared" si="352"/>
        <v>80000</v>
      </c>
      <c r="AE1257" s="21">
        <f t="shared" ref="AE1257:AE1266" si="367">+(Q1256)*T1256</f>
        <v>2735.23</v>
      </c>
      <c r="AF1257" s="20">
        <f t="shared" si="353"/>
        <v>0</v>
      </c>
      <c r="AG1257" s="20">
        <f t="shared" si="354"/>
        <v>0</v>
      </c>
      <c r="AH1257" s="20">
        <f t="shared" si="355"/>
        <v>0</v>
      </c>
      <c r="AI1257" s="20"/>
      <c r="AJ1257" s="20"/>
      <c r="AK1257" s="20">
        <f t="shared" si="363"/>
        <v>0</v>
      </c>
      <c r="AL1257" s="171"/>
    </row>
    <row r="1258" spans="1:38" ht="15.75" customHeight="1" x14ac:dyDescent="0.25">
      <c r="A1258" s="3">
        <v>1495</v>
      </c>
      <c r="B1258" s="14">
        <f t="shared" si="356"/>
        <v>5</v>
      </c>
      <c r="C1258" s="9">
        <f t="shared" si="365"/>
        <v>45229</v>
      </c>
      <c r="D1258" s="3" t="str">
        <f t="shared" si="366"/>
        <v>Cuevas jorge</v>
      </c>
      <c r="E1258" s="14" t="str">
        <f t="shared" si="351"/>
        <v>1495Cuevas jorge5</v>
      </c>
      <c r="J1258" s="14" t="str">
        <f t="shared" si="361"/>
        <v xml:space="preserve">Service completo. Cambio de aceite y filtros. Distribucion con bomba y correas accesorias. Cambio de polea tensora poly-v. Cambio de deposito de liquido refrigerante. Reprogramacion sensor CKP.    </v>
      </c>
      <c r="L1258" s="3">
        <v>1</v>
      </c>
      <c r="M1258" s="10" t="s">
        <v>2207</v>
      </c>
      <c r="N1258" s="3" t="s">
        <v>771</v>
      </c>
      <c r="Q1258" s="7">
        <f>W1258*0.8</f>
        <v>18240</v>
      </c>
      <c r="S1258" s="8">
        <f t="shared" si="364"/>
        <v>0.25</v>
      </c>
      <c r="T1258" s="11">
        <v>1</v>
      </c>
      <c r="W1258" s="76">
        <v>22800</v>
      </c>
      <c r="X1258" s="16">
        <f t="shared" si="360"/>
        <v>22800</v>
      </c>
      <c r="AC1258" s="18">
        <f t="shared" si="362"/>
        <v>0</v>
      </c>
      <c r="AD1258" s="19">
        <f t="shared" si="352"/>
        <v>80000</v>
      </c>
      <c r="AE1258" s="21">
        <f t="shared" si="367"/>
        <v>27200</v>
      </c>
      <c r="AF1258" s="20">
        <f t="shared" si="353"/>
        <v>0</v>
      </c>
      <c r="AG1258" s="20">
        <f t="shared" si="354"/>
        <v>0</v>
      </c>
      <c r="AH1258" s="20">
        <f t="shared" si="355"/>
        <v>0</v>
      </c>
      <c r="AI1258" s="20"/>
      <c r="AJ1258" s="20"/>
      <c r="AK1258" s="20">
        <f t="shared" si="363"/>
        <v>0</v>
      </c>
      <c r="AL1258" s="171"/>
    </row>
    <row r="1259" spans="1:38" ht="15.75" customHeight="1" x14ac:dyDescent="0.25">
      <c r="A1259" s="3">
        <v>1495</v>
      </c>
      <c r="B1259" s="14">
        <f t="shared" si="356"/>
        <v>6</v>
      </c>
      <c r="C1259" s="9">
        <f t="shared" si="365"/>
        <v>45229</v>
      </c>
      <c r="D1259" s="3" t="str">
        <f t="shared" si="366"/>
        <v>Cuevas jorge</v>
      </c>
      <c r="E1259" s="14" t="str">
        <f t="shared" si="351"/>
        <v>1495Cuevas jorge6</v>
      </c>
      <c r="J1259" s="14" t="str">
        <f t="shared" si="361"/>
        <v xml:space="preserve">Service completo. Cambio de aceite y filtros. Distribucion con bomba y correas accesorias. Cambio de polea tensora poly-v. Cambio de deposito de liquido refrigerante. Reprogramacion sensor CKP.     </v>
      </c>
      <c r="L1259" s="3">
        <v>1</v>
      </c>
      <c r="M1259" s="10" t="s">
        <v>2208</v>
      </c>
      <c r="N1259" s="3" t="s">
        <v>771</v>
      </c>
      <c r="Q1259" s="7">
        <f>W1259*0.8</f>
        <v>9600</v>
      </c>
      <c r="S1259" s="8">
        <f t="shared" si="364"/>
        <v>0.25</v>
      </c>
      <c r="T1259" s="11">
        <v>1</v>
      </c>
      <c r="W1259" s="76">
        <v>12000</v>
      </c>
      <c r="X1259" s="16">
        <f t="shared" si="360"/>
        <v>12000</v>
      </c>
      <c r="AC1259" s="18">
        <f t="shared" si="362"/>
        <v>0</v>
      </c>
      <c r="AD1259" s="19">
        <f t="shared" si="352"/>
        <v>80000</v>
      </c>
      <c r="AE1259" s="21">
        <f t="shared" si="367"/>
        <v>18240</v>
      </c>
      <c r="AF1259" s="20">
        <f t="shared" si="353"/>
        <v>0</v>
      </c>
      <c r="AG1259" s="20">
        <f t="shared" si="354"/>
        <v>0</v>
      </c>
      <c r="AH1259" s="20">
        <f t="shared" si="355"/>
        <v>0</v>
      </c>
      <c r="AI1259" s="20"/>
      <c r="AJ1259" s="20"/>
      <c r="AK1259" s="20">
        <f t="shared" si="363"/>
        <v>0</v>
      </c>
      <c r="AL1259" s="171"/>
    </row>
    <row r="1260" spans="1:38" ht="15.75" customHeight="1" x14ac:dyDescent="0.25">
      <c r="A1260" s="3">
        <v>1495</v>
      </c>
      <c r="B1260" s="14">
        <f t="shared" si="356"/>
        <v>7</v>
      </c>
      <c r="C1260" s="9">
        <f t="shared" si="365"/>
        <v>45229</v>
      </c>
      <c r="D1260" s="3" t="str">
        <f t="shared" si="366"/>
        <v>Cuevas jorge</v>
      </c>
      <c r="E1260" s="14" t="str">
        <f t="shared" si="351"/>
        <v>1495Cuevas jorge7</v>
      </c>
      <c r="J1260" s="14" t="str">
        <f t="shared" si="361"/>
        <v xml:space="preserve">Service completo. Cambio de aceite y filtros. Distribucion con bomba y correas accesorias. Cambio de polea tensora poly-v. Cambio de deposito de liquido refrigerante. Reprogramacion sensor CKP.      </v>
      </c>
      <c r="L1260" s="3">
        <v>1</v>
      </c>
      <c r="M1260" s="10" t="s">
        <v>2209</v>
      </c>
      <c r="N1260" s="3" t="s">
        <v>771</v>
      </c>
      <c r="Q1260" s="7">
        <f>W1260*0.8</f>
        <v>5600</v>
      </c>
      <c r="S1260" s="8">
        <f t="shared" si="364"/>
        <v>0.25</v>
      </c>
      <c r="T1260" s="11">
        <v>1</v>
      </c>
      <c r="W1260" s="76">
        <v>7000</v>
      </c>
      <c r="X1260" s="16">
        <f t="shared" si="360"/>
        <v>7000</v>
      </c>
      <c r="AC1260" s="18">
        <f t="shared" si="362"/>
        <v>0</v>
      </c>
      <c r="AD1260" s="19">
        <f t="shared" si="352"/>
        <v>80000</v>
      </c>
      <c r="AE1260" s="21">
        <f t="shared" si="367"/>
        <v>9600</v>
      </c>
      <c r="AF1260" s="20">
        <f t="shared" si="353"/>
        <v>0</v>
      </c>
      <c r="AG1260" s="20">
        <f t="shared" si="354"/>
        <v>0</v>
      </c>
      <c r="AH1260" s="20">
        <f t="shared" si="355"/>
        <v>0</v>
      </c>
      <c r="AI1260" s="20"/>
      <c r="AJ1260" s="20"/>
      <c r="AK1260" s="20">
        <f t="shared" si="363"/>
        <v>0</v>
      </c>
      <c r="AL1260" s="171"/>
    </row>
    <row r="1261" spans="1:38" ht="15.75" customHeight="1" x14ac:dyDescent="0.25">
      <c r="A1261" s="3">
        <v>1495</v>
      </c>
      <c r="B1261" s="14">
        <f t="shared" si="356"/>
        <v>8</v>
      </c>
      <c r="C1261" s="9">
        <f t="shared" si="365"/>
        <v>45229</v>
      </c>
      <c r="D1261" s="3" t="str">
        <f t="shared" si="366"/>
        <v>Cuevas jorge</v>
      </c>
      <c r="E1261" s="14" t="str">
        <f t="shared" si="351"/>
        <v>1495Cuevas jorge8</v>
      </c>
      <c r="J1261" s="14" t="str">
        <f t="shared" si="361"/>
        <v xml:space="preserve">Service completo. Cambio de aceite y filtros. Distribucion con bomba y correas accesorias. Cambio de polea tensora poly-v. Cambio de deposito de liquido refrigerante. Reprogramacion sensor CKP.       </v>
      </c>
      <c r="L1261" s="3">
        <v>1</v>
      </c>
      <c r="M1261" s="10" t="s">
        <v>2210</v>
      </c>
      <c r="N1261" s="3" t="s">
        <v>101</v>
      </c>
      <c r="Q1261" s="7">
        <f>+W1261*0.8</f>
        <v>15200</v>
      </c>
      <c r="S1261" s="8">
        <f t="shared" si="364"/>
        <v>0.25</v>
      </c>
      <c r="T1261" s="11">
        <v>1</v>
      </c>
      <c r="W1261" s="76">
        <v>19000</v>
      </c>
      <c r="X1261" s="16">
        <f t="shared" si="360"/>
        <v>19000</v>
      </c>
      <c r="AC1261" s="18">
        <f t="shared" si="362"/>
        <v>0</v>
      </c>
      <c r="AD1261" s="19">
        <f t="shared" si="352"/>
        <v>80000</v>
      </c>
      <c r="AE1261" s="21">
        <f t="shared" si="367"/>
        <v>5600</v>
      </c>
      <c r="AF1261" s="20">
        <f t="shared" si="353"/>
        <v>0</v>
      </c>
      <c r="AG1261" s="20">
        <f t="shared" si="354"/>
        <v>0</v>
      </c>
      <c r="AH1261" s="20">
        <f t="shared" si="355"/>
        <v>0</v>
      </c>
      <c r="AI1261" s="20"/>
      <c r="AJ1261" s="20"/>
      <c r="AK1261" s="20">
        <f t="shared" si="363"/>
        <v>0</v>
      </c>
      <c r="AL1261" s="171"/>
    </row>
    <row r="1262" spans="1:38" ht="15.75" customHeight="1" x14ac:dyDescent="0.25">
      <c r="A1262" s="3">
        <v>1495</v>
      </c>
      <c r="B1262" s="14">
        <f t="shared" si="356"/>
        <v>9</v>
      </c>
      <c r="C1262" s="9">
        <f t="shared" si="365"/>
        <v>45229</v>
      </c>
      <c r="D1262" s="3" t="str">
        <f t="shared" si="366"/>
        <v>Cuevas jorge</v>
      </c>
      <c r="E1262" s="14" t="str">
        <f t="shared" si="351"/>
        <v>1495Cuevas jorge9</v>
      </c>
      <c r="J1262" s="14" t="str">
        <f t="shared" si="361"/>
        <v xml:space="preserve">Service completo. Cambio de aceite y filtros. Distribucion con bomba y correas accesorias. Cambio de polea tensora poly-v. Cambio de deposito de liquido refrigerante. Reprogramacion sensor CKP.        </v>
      </c>
      <c r="L1262" s="3">
        <v>1</v>
      </c>
      <c r="M1262" s="10" t="s">
        <v>2211</v>
      </c>
      <c r="N1262" s="3" t="s">
        <v>101</v>
      </c>
      <c r="Q1262" s="7">
        <f>+W1262*0.8</f>
        <v>5280</v>
      </c>
      <c r="S1262" s="8">
        <f t="shared" si="364"/>
        <v>0.25</v>
      </c>
      <c r="T1262" s="11">
        <v>1</v>
      </c>
      <c r="W1262" s="76">
        <v>6600</v>
      </c>
      <c r="X1262" s="16">
        <f t="shared" si="360"/>
        <v>6600</v>
      </c>
      <c r="AC1262" s="18">
        <f t="shared" si="362"/>
        <v>0</v>
      </c>
      <c r="AD1262" s="19">
        <f t="shared" si="352"/>
        <v>80000</v>
      </c>
      <c r="AE1262" s="21">
        <f t="shared" si="367"/>
        <v>15200</v>
      </c>
      <c r="AF1262" s="20">
        <f t="shared" si="353"/>
        <v>0</v>
      </c>
      <c r="AG1262" s="20">
        <f t="shared" si="354"/>
        <v>0</v>
      </c>
      <c r="AH1262" s="20">
        <f t="shared" si="355"/>
        <v>0</v>
      </c>
      <c r="AI1262" s="20"/>
      <c r="AJ1262" s="20"/>
      <c r="AK1262" s="20">
        <f t="shared" si="363"/>
        <v>0</v>
      </c>
      <c r="AL1262" s="171"/>
    </row>
    <row r="1263" spans="1:38" ht="15.75" customHeight="1" x14ac:dyDescent="0.25">
      <c r="A1263" s="3">
        <v>1495</v>
      </c>
      <c r="B1263" s="14">
        <f t="shared" si="356"/>
        <v>10</v>
      </c>
      <c r="C1263" s="9">
        <f t="shared" si="365"/>
        <v>45229</v>
      </c>
      <c r="D1263" s="3" t="str">
        <f t="shared" si="366"/>
        <v>Cuevas jorge</v>
      </c>
      <c r="E1263" s="14" t="str">
        <f t="shared" si="351"/>
        <v>1495Cuevas jorge10</v>
      </c>
      <c r="J1263" s="14" t="str">
        <f t="shared" si="361"/>
        <v xml:space="preserve">Service completo. Cambio de aceite y filtros. Distribucion con bomba y correas accesorias. Cambio de polea tensora poly-v. Cambio de deposito de liquido refrigerante. Reprogramacion sensor CKP.         </v>
      </c>
      <c r="L1263" s="3">
        <v>1</v>
      </c>
      <c r="M1263" s="10" t="s">
        <v>736</v>
      </c>
      <c r="N1263" s="3" t="s">
        <v>771</v>
      </c>
      <c r="Q1263" s="7">
        <v>6000</v>
      </c>
      <c r="S1263" s="8">
        <f t="shared" si="364"/>
        <v>1.6</v>
      </c>
      <c r="T1263" s="11">
        <v>1</v>
      </c>
      <c r="W1263" s="76">
        <v>15600</v>
      </c>
      <c r="X1263" s="16">
        <f t="shared" si="360"/>
        <v>15600</v>
      </c>
      <c r="AC1263" s="18">
        <f t="shared" si="362"/>
        <v>0</v>
      </c>
      <c r="AD1263" s="19">
        <f t="shared" si="352"/>
        <v>80000</v>
      </c>
      <c r="AE1263" s="21">
        <f t="shared" si="367"/>
        <v>5280</v>
      </c>
      <c r="AF1263" s="20">
        <f t="shared" si="353"/>
        <v>0</v>
      </c>
      <c r="AG1263" s="20">
        <f t="shared" si="354"/>
        <v>0</v>
      </c>
      <c r="AH1263" s="20">
        <f t="shared" si="355"/>
        <v>0</v>
      </c>
      <c r="AI1263" s="20"/>
      <c r="AJ1263" s="20"/>
      <c r="AK1263" s="20">
        <f t="shared" si="363"/>
        <v>0</v>
      </c>
      <c r="AL1263" s="171"/>
    </row>
    <row r="1264" spans="1:38" ht="15.75" customHeight="1" x14ac:dyDescent="0.25">
      <c r="A1264" s="3">
        <v>1495</v>
      </c>
      <c r="B1264" s="14">
        <f t="shared" si="356"/>
        <v>11</v>
      </c>
      <c r="C1264" s="9">
        <f t="shared" si="365"/>
        <v>45229</v>
      </c>
      <c r="D1264" s="3" t="str">
        <f t="shared" si="366"/>
        <v>Cuevas jorge</v>
      </c>
      <c r="E1264" s="14" t="str">
        <f t="shared" si="351"/>
        <v>1495Cuevas jorge11</v>
      </c>
      <c r="J1264" s="14" t="str">
        <f t="shared" si="361"/>
        <v xml:space="preserve">Service completo. Cambio de aceite y filtros. Distribucion con bomba y correas accesorias. Cambio de polea tensora poly-v. Cambio de deposito de liquido refrigerante. Reprogramacion sensor CKP.          </v>
      </c>
      <c r="L1264" s="3">
        <v>1</v>
      </c>
      <c r="M1264" s="10" t="s">
        <v>2212</v>
      </c>
      <c r="N1264" s="3" t="s">
        <v>771</v>
      </c>
      <c r="Q1264" s="7">
        <v>6700</v>
      </c>
      <c r="S1264" s="8">
        <f t="shared" si="364"/>
        <v>0</v>
      </c>
      <c r="T1264" s="11">
        <v>4</v>
      </c>
      <c r="W1264" s="76">
        <v>6700</v>
      </c>
      <c r="X1264" s="16">
        <f t="shared" si="360"/>
        <v>26800</v>
      </c>
      <c r="AC1264" s="18">
        <f t="shared" si="362"/>
        <v>0</v>
      </c>
      <c r="AD1264" s="19">
        <f t="shared" si="352"/>
        <v>80000</v>
      </c>
      <c r="AE1264" s="21">
        <f t="shared" si="367"/>
        <v>6000</v>
      </c>
      <c r="AF1264" s="20">
        <f t="shared" si="353"/>
        <v>0</v>
      </c>
      <c r="AG1264" s="20">
        <f t="shared" si="354"/>
        <v>0</v>
      </c>
      <c r="AH1264" s="20">
        <f t="shared" si="355"/>
        <v>0</v>
      </c>
      <c r="AI1264" s="20"/>
      <c r="AJ1264" s="20"/>
      <c r="AK1264" s="20">
        <f t="shared" si="363"/>
        <v>0</v>
      </c>
      <c r="AL1264" s="171"/>
    </row>
    <row r="1265" spans="1:38" ht="15.75" customHeight="1" x14ac:dyDescent="0.25">
      <c r="A1265" s="3">
        <v>1495</v>
      </c>
      <c r="B1265" s="14">
        <f t="shared" si="356"/>
        <v>12</v>
      </c>
      <c r="C1265" s="9">
        <f t="shared" si="365"/>
        <v>45229</v>
      </c>
      <c r="D1265" s="3" t="str">
        <f t="shared" si="366"/>
        <v>Cuevas jorge</v>
      </c>
      <c r="E1265" s="14" t="str">
        <f t="shared" si="351"/>
        <v>1495Cuevas jorge12</v>
      </c>
      <c r="J1265" s="14" t="str">
        <f t="shared" si="361"/>
        <v xml:space="preserve">Service completo. Cambio de aceite y filtros. Distribucion con bomba y correas accesorias. Cambio de polea tensora poly-v. Cambio de deposito de liquido refrigerante. Reprogramacion sensor CKP.           </v>
      </c>
      <c r="L1265" s="3">
        <v>1</v>
      </c>
      <c r="M1265" s="10" t="s">
        <v>2213</v>
      </c>
      <c r="N1265" s="3" t="s">
        <v>101</v>
      </c>
      <c r="Q1265" s="7">
        <f>+W1265*0.8</f>
        <v>7840</v>
      </c>
      <c r="S1265" s="8">
        <f t="shared" si="364"/>
        <v>0.25</v>
      </c>
      <c r="T1265" s="11">
        <v>1</v>
      </c>
      <c r="W1265" s="76">
        <v>9800</v>
      </c>
      <c r="X1265" s="16">
        <f t="shared" si="360"/>
        <v>9800</v>
      </c>
      <c r="AC1265" s="18">
        <f t="shared" si="362"/>
        <v>0</v>
      </c>
      <c r="AD1265" s="19">
        <f t="shared" si="352"/>
        <v>80000</v>
      </c>
      <c r="AE1265" s="21">
        <f t="shared" si="367"/>
        <v>26800</v>
      </c>
      <c r="AF1265" s="20">
        <f t="shared" si="353"/>
        <v>0</v>
      </c>
      <c r="AG1265" s="20">
        <f t="shared" si="354"/>
        <v>0</v>
      </c>
      <c r="AH1265" s="20">
        <f t="shared" si="355"/>
        <v>0</v>
      </c>
      <c r="AI1265" s="20"/>
      <c r="AJ1265" s="20"/>
      <c r="AK1265" s="20">
        <f t="shared" si="363"/>
        <v>0</v>
      </c>
      <c r="AL1265" s="171"/>
    </row>
    <row r="1266" spans="1:38" ht="15.75" customHeight="1" x14ac:dyDescent="0.25">
      <c r="A1266" s="3">
        <v>1495</v>
      </c>
      <c r="B1266" s="14">
        <f t="shared" si="356"/>
        <v>13</v>
      </c>
      <c r="C1266" s="9">
        <f t="shared" si="365"/>
        <v>45229</v>
      </c>
      <c r="D1266" s="3" t="str">
        <f t="shared" si="366"/>
        <v>Cuevas jorge</v>
      </c>
      <c r="E1266" s="14" t="str">
        <f t="shared" si="351"/>
        <v>1495Cuevas jorge13</v>
      </c>
      <c r="J1266" s="14" t="str">
        <f t="shared" si="361"/>
        <v xml:space="preserve">Service completo. Cambio de aceite y filtros. Distribucion con bomba y correas accesorias. Cambio de polea tensora poly-v. Cambio de deposito de liquido refrigerante. Reprogramacion sensor CKP.            </v>
      </c>
      <c r="L1266" s="3">
        <v>1</v>
      </c>
      <c r="M1266" s="10" t="s">
        <v>2214</v>
      </c>
      <c r="N1266" s="3" t="s">
        <v>771</v>
      </c>
      <c r="Q1266" s="7">
        <f>W1266*0.8</f>
        <v>15840</v>
      </c>
      <c r="S1266" s="8">
        <f t="shared" si="364"/>
        <v>0.25</v>
      </c>
      <c r="T1266" s="11">
        <v>1</v>
      </c>
      <c r="W1266" s="76">
        <v>19800</v>
      </c>
      <c r="X1266" s="16">
        <f t="shared" si="360"/>
        <v>19800</v>
      </c>
      <c r="AC1266" s="18">
        <f t="shared" si="362"/>
        <v>0</v>
      </c>
      <c r="AD1266" s="19">
        <f t="shared" si="352"/>
        <v>80000</v>
      </c>
      <c r="AE1266" s="21">
        <f t="shared" si="367"/>
        <v>7840</v>
      </c>
      <c r="AF1266" s="20">
        <f t="shared" si="353"/>
        <v>0</v>
      </c>
      <c r="AG1266" s="20">
        <f t="shared" si="354"/>
        <v>0</v>
      </c>
      <c r="AH1266" s="20">
        <f t="shared" si="355"/>
        <v>0</v>
      </c>
      <c r="AI1266" s="20"/>
      <c r="AJ1266" s="20"/>
      <c r="AK1266" s="20">
        <f t="shared" si="363"/>
        <v>0</v>
      </c>
      <c r="AL1266" s="171"/>
    </row>
    <row r="1267" spans="1:38" ht="15.75" customHeight="1" x14ac:dyDescent="0.25">
      <c r="A1267" s="3">
        <v>1495</v>
      </c>
      <c r="B1267" s="14">
        <f t="shared" si="356"/>
        <v>14</v>
      </c>
      <c r="C1267" s="9">
        <v>45229</v>
      </c>
      <c r="D1267" s="3" t="s">
        <v>2202</v>
      </c>
      <c r="E1267" s="14" t="str">
        <f t="shared" si="351"/>
        <v>1495Cuevas jorge14</v>
      </c>
      <c r="J1267" s="14" t="str">
        <f t="shared" si="361"/>
        <v xml:space="preserve">Service completo. Cambio de aceite y filtros. Distribucion con bomba y correas accesorias. Cambio de polea tensora poly-v. Cambio de deposito de liquido refrigerante. Reprogramacion sensor CKP.             </v>
      </c>
      <c r="L1267" s="3">
        <v>1</v>
      </c>
      <c r="M1267" s="10" t="s">
        <v>705</v>
      </c>
      <c r="Q1267" s="7">
        <f>W1267*0.8</f>
        <v>13600</v>
      </c>
      <c r="S1267" s="8">
        <f t="shared" si="364"/>
        <v>0.25</v>
      </c>
      <c r="T1267" s="11">
        <v>1</v>
      </c>
      <c r="W1267" s="76">
        <v>17000</v>
      </c>
      <c r="X1267" s="16">
        <f t="shared" si="360"/>
        <v>17000</v>
      </c>
      <c r="AC1267" s="18">
        <f t="shared" si="362"/>
        <v>0</v>
      </c>
      <c r="AD1267" s="19">
        <f t="shared" si="352"/>
        <v>80000</v>
      </c>
      <c r="AE1267" s="21">
        <f>+(Q1267)*T1267</f>
        <v>13600</v>
      </c>
      <c r="AF1267" s="20">
        <f t="shared" si="353"/>
        <v>0</v>
      </c>
      <c r="AG1267" s="20">
        <f t="shared" si="354"/>
        <v>0</v>
      </c>
      <c r="AH1267" s="20">
        <f t="shared" si="355"/>
        <v>0</v>
      </c>
      <c r="AI1267" s="20"/>
      <c r="AJ1267" s="20"/>
      <c r="AK1267" s="20">
        <f t="shared" si="363"/>
        <v>0</v>
      </c>
      <c r="AL1267" s="171"/>
    </row>
    <row r="1268" spans="1:38" ht="15.75" customHeight="1" x14ac:dyDescent="0.25">
      <c r="A1268" s="3">
        <v>1495</v>
      </c>
      <c r="B1268" s="14">
        <f t="shared" si="356"/>
        <v>15</v>
      </c>
      <c r="C1268" s="9">
        <f>IF(A1268=A1267,C1267,"")</f>
        <v>45229</v>
      </c>
      <c r="D1268" s="3" t="str">
        <f>IF(A1268=A1267,D1267,"")</f>
        <v>Cuevas jorge</v>
      </c>
      <c r="E1268" s="14" t="str">
        <f t="shared" si="351"/>
        <v>1495Cuevas jorge15</v>
      </c>
      <c r="J1268" s="14" t="str">
        <f t="shared" si="361"/>
        <v xml:space="preserve">Service completo. Cambio de aceite y filtros. Distribucion con bomba y correas accesorias. Cambio de polea tensora poly-v. Cambio de deposito de liquido refrigerante. Reprogramacion sensor CKP.              </v>
      </c>
      <c r="L1268" s="3">
        <v>1</v>
      </c>
      <c r="M1268" s="10" t="s">
        <v>2221</v>
      </c>
      <c r="Q1268" s="7">
        <f>W1268*0.8</f>
        <v>9600</v>
      </c>
      <c r="S1268" s="8">
        <f t="shared" si="364"/>
        <v>0.25</v>
      </c>
      <c r="T1268" s="11">
        <v>1</v>
      </c>
      <c r="W1268" s="76">
        <v>12000</v>
      </c>
      <c r="X1268" s="16">
        <f t="shared" si="360"/>
        <v>12000</v>
      </c>
      <c r="AC1268" s="18">
        <f t="shared" si="362"/>
        <v>0</v>
      </c>
      <c r="AD1268" s="19">
        <f t="shared" si="352"/>
        <v>80000</v>
      </c>
      <c r="AE1268" s="21">
        <f>+(Q1268)*T1268</f>
        <v>9600</v>
      </c>
      <c r="AF1268" s="20">
        <f t="shared" si="353"/>
        <v>0</v>
      </c>
      <c r="AG1268" s="20">
        <f t="shared" si="354"/>
        <v>0</v>
      </c>
      <c r="AH1268" s="20">
        <f t="shared" si="355"/>
        <v>0</v>
      </c>
      <c r="AI1268" s="20"/>
      <c r="AJ1268" s="20"/>
      <c r="AK1268" s="20">
        <f t="shared" si="363"/>
        <v>0</v>
      </c>
      <c r="AL1268" s="171"/>
    </row>
    <row r="1269" spans="1:38" ht="15.75" customHeight="1" x14ac:dyDescent="0.25">
      <c r="A1269" s="3">
        <v>1495</v>
      </c>
      <c r="B1269" s="14">
        <f t="shared" si="356"/>
        <v>16</v>
      </c>
      <c r="C1269" s="9">
        <f>IF(A1269=A1268,C1268,"")</f>
        <v>45229</v>
      </c>
      <c r="D1269" s="3" t="str">
        <f>IF(A1269=A1268,D1268,"")</f>
        <v>Cuevas jorge</v>
      </c>
      <c r="E1269" s="14" t="str">
        <f t="shared" si="351"/>
        <v>1495Cuevas jorge16</v>
      </c>
      <c r="J1269" s="14" t="str">
        <f t="shared" si="361"/>
        <v xml:space="preserve">Service completo. Cambio de aceite y filtros. Distribucion con bomba y correas accesorias. Cambio de polea tensora poly-v. Cambio de deposito de liquido refrigerante. Reprogramacion sensor CKP.               </v>
      </c>
      <c r="L1269" s="3">
        <v>1</v>
      </c>
      <c r="M1269" s="10" t="s">
        <v>2222</v>
      </c>
      <c r="Q1269" s="7">
        <f>W1269*0.8</f>
        <v>2400</v>
      </c>
      <c r="S1269" s="8">
        <f t="shared" si="364"/>
        <v>0.25</v>
      </c>
      <c r="T1269" s="11">
        <v>4</v>
      </c>
      <c r="W1269" s="76">
        <v>3000</v>
      </c>
      <c r="X1269" s="16">
        <f t="shared" si="360"/>
        <v>12000</v>
      </c>
      <c r="AC1269" s="18">
        <f t="shared" si="362"/>
        <v>0</v>
      </c>
      <c r="AD1269" s="19">
        <f t="shared" si="352"/>
        <v>80000</v>
      </c>
      <c r="AE1269" s="21">
        <f>+(Q1269)*T1269</f>
        <v>9600</v>
      </c>
      <c r="AF1269" s="20">
        <f t="shared" si="353"/>
        <v>0</v>
      </c>
      <c r="AG1269" s="20">
        <f t="shared" si="354"/>
        <v>0</v>
      </c>
      <c r="AH1269" s="20">
        <f t="shared" si="355"/>
        <v>0</v>
      </c>
      <c r="AI1269" s="20"/>
      <c r="AJ1269" s="20"/>
      <c r="AK1269" s="20">
        <f t="shared" si="363"/>
        <v>0</v>
      </c>
      <c r="AL1269" s="171"/>
    </row>
    <row r="1270" spans="1:38" ht="15.75" customHeight="1" x14ac:dyDescent="0.25">
      <c r="A1270" s="3">
        <v>1496</v>
      </c>
      <c r="B1270" s="14">
        <f t="shared" si="356"/>
        <v>1</v>
      </c>
      <c r="C1270" s="9">
        <v>45229</v>
      </c>
      <c r="D1270" s="3" t="s">
        <v>160</v>
      </c>
      <c r="E1270" s="14" t="str">
        <f t="shared" si="351"/>
        <v>1496Alvarez Guillermo1</v>
      </c>
      <c r="F1270" s="119" t="s">
        <v>1605</v>
      </c>
      <c r="G1270" s="119" t="s">
        <v>2215</v>
      </c>
      <c r="H1270" s="119">
        <v>268177</v>
      </c>
      <c r="I1270" s="10" t="s">
        <v>2216</v>
      </c>
      <c r="J1270" s="14" t="str">
        <f t="shared" si="361"/>
        <v>Controlar perdidas de aceite. Desarmar suspension delantera izquierda. Sacar semieje. Reparar con fuelle lado caja nuevo. Armado total. Completar nivel de aceite de caja de velocidad.</v>
      </c>
      <c r="K1270" s="3" t="s">
        <v>1512</v>
      </c>
      <c r="L1270" s="3">
        <v>1</v>
      </c>
      <c r="M1270" s="10" t="s">
        <v>1835</v>
      </c>
      <c r="N1270" s="3" t="s">
        <v>771</v>
      </c>
      <c r="Q1270" s="7">
        <v>3800</v>
      </c>
      <c r="R1270" s="7" t="s">
        <v>1971</v>
      </c>
      <c r="S1270" s="8">
        <f t="shared" si="364"/>
        <v>0</v>
      </c>
      <c r="T1270" s="11">
        <v>1.5</v>
      </c>
      <c r="W1270" s="7">
        <v>3800</v>
      </c>
      <c r="X1270" s="17">
        <f t="shared" si="360"/>
        <v>5700</v>
      </c>
      <c r="Y1270" s="3">
        <v>1</v>
      </c>
      <c r="AB1270" s="4">
        <v>15000</v>
      </c>
      <c r="AC1270" s="18">
        <f t="shared" si="362"/>
        <v>15000</v>
      </c>
      <c r="AD1270" s="19">
        <f t="shared" si="352"/>
        <v>15000</v>
      </c>
      <c r="AE1270" s="21">
        <f>+(Q1269)*T1269</f>
        <v>9600</v>
      </c>
      <c r="AF1270" s="20">
        <f t="shared" si="353"/>
        <v>7320</v>
      </c>
      <c r="AG1270" s="20">
        <f t="shared" si="354"/>
        <v>10100</v>
      </c>
      <c r="AH1270" s="20">
        <f t="shared" si="355"/>
        <v>15000</v>
      </c>
      <c r="AI1270" s="20"/>
      <c r="AJ1270" s="20"/>
      <c r="AK1270" s="20">
        <f t="shared" si="363"/>
        <v>25100</v>
      </c>
      <c r="AL1270" s="171"/>
    </row>
    <row r="1271" spans="1:38" ht="15.75" customHeight="1" x14ac:dyDescent="0.25">
      <c r="A1271" s="3">
        <v>1496</v>
      </c>
      <c r="B1271" s="14">
        <f t="shared" si="356"/>
        <v>2</v>
      </c>
      <c r="C1271" s="9">
        <f>IF(A1271=A1270,C1270,"")</f>
        <v>45229</v>
      </c>
      <c r="D1271" s="3" t="str">
        <f>IF(A1271=A1270,D1270,"")</f>
        <v>Alvarez Guillermo</v>
      </c>
      <c r="E1271" s="14" t="str">
        <f t="shared" si="351"/>
        <v>1496Alvarez Guillermo2</v>
      </c>
      <c r="J1271" s="14" t="str">
        <f t="shared" si="361"/>
        <v xml:space="preserve">Controlar perdidas de aceite. Desarmar suspension delantera izquierda. Sacar semieje. Reparar con fuelle lado caja nuevo. Armado total. Completar nivel de aceite de caja de velocidad. </v>
      </c>
      <c r="L1271" s="3">
        <v>1</v>
      </c>
      <c r="M1271" s="10" t="s">
        <v>1625</v>
      </c>
      <c r="N1271" s="3" t="s">
        <v>101</v>
      </c>
      <c r="Q1271" s="7">
        <f>+W1271*0.8</f>
        <v>3520</v>
      </c>
      <c r="S1271" s="8">
        <f t="shared" si="364"/>
        <v>0.25</v>
      </c>
      <c r="T1271" s="11">
        <v>1</v>
      </c>
      <c r="W1271" s="76">
        <v>4400</v>
      </c>
      <c r="X1271" s="16">
        <f t="shared" si="360"/>
        <v>4400</v>
      </c>
      <c r="AC1271" s="18">
        <f t="shared" si="362"/>
        <v>0</v>
      </c>
      <c r="AD1271" s="19">
        <f t="shared" si="352"/>
        <v>15000</v>
      </c>
      <c r="AE1271" s="21">
        <f t="shared" ref="AE1271:AE1334" si="368">+(Q1271)*T1271</f>
        <v>3520</v>
      </c>
      <c r="AF1271" s="20">
        <f t="shared" si="353"/>
        <v>0</v>
      </c>
      <c r="AG1271" s="20">
        <f t="shared" si="354"/>
        <v>0</v>
      </c>
      <c r="AH1271" s="20">
        <f t="shared" si="355"/>
        <v>0</v>
      </c>
      <c r="AI1271" s="20"/>
      <c r="AJ1271" s="20"/>
      <c r="AK1271" s="20">
        <f t="shared" si="363"/>
        <v>0</v>
      </c>
      <c r="AL1271" s="171"/>
    </row>
    <row r="1272" spans="1:38" ht="15.75" customHeight="1" x14ac:dyDescent="0.25">
      <c r="A1272" s="3">
        <v>1497</v>
      </c>
      <c r="B1272" s="14">
        <f t="shared" si="356"/>
        <v>1</v>
      </c>
      <c r="C1272" s="9">
        <v>45229</v>
      </c>
      <c r="D1272" s="3" t="s">
        <v>116</v>
      </c>
      <c r="E1272" s="14" t="str">
        <f t="shared" si="351"/>
        <v>1497Transporte Palloni1</v>
      </c>
      <c r="F1272" s="119" t="s">
        <v>1299</v>
      </c>
      <c r="G1272" s="119" t="s">
        <v>1300</v>
      </c>
      <c r="H1272" s="119">
        <v>343409</v>
      </c>
      <c r="I1272" s="10" t="s">
        <v>929</v>
      </c>
      <c r="J1272" s="14" t="str">
        <f t="shared" si="361"/>
        <v>Cambio de aceite y filtros.</v>
      </c>
      <c r="K1272" s="3" t="s">
        <v>1512</v>
      </c>
      <c r="L1272" s="3">
        <v>1</v>
      </c>
      <c r="R1272" s="7" t="s">
        <v>1916</v>
      </c>
      <c r="S1272" s="8"/>
      <c r="W1272" s="76"/>
      <c r="X1272" s="16">
        <f t="shared" si="360"/>
        <v>0</v>
      </c>
      <c r="Y1272" s="3">
        <v>1</v>
      </c>
      <c r="AB1272" s="4">
        <v>7000</v>
      </c>
      <c r="AC1272" s="18">
        <f t="shared" si="362"/>
        <v>7000</v>
      </c>
      <c r="AD1272" s="19">
        <f t="shared" si="352"/>
        <v>7000</v>
      </c>
      <c r="AE1272" s="21">
        <f t="shared" si="368"/>
        <v>0</v>
      </c>
      <c r="AF1272" s="20">
        <f t="shared" si="353"/>
        <v>0</v>
      </c>
      <c r="AG1272" s="20">
        <f t="shared" si="354"/>
        <v>0</v>
      </c>
      <c r="AH1272" s="20">
        <f t="shared" si="355"/>
        <v>7000</v>
      </c>
      <c r="AI1272" s="20"/>
      <c r="AJ1272" s="20"/>
      <c r="AK1272" s="20">
        <f t="shared" si="363"/>
        <v>7000</v>
      </c>
      <c r="AL1272" s="171"/>
    </row>
    <row r="1273" spans="1:38" ht="15.75" customHeight="1" x14ac:dyDescent="0.25">
      <c r="A1273" s="3">
        <v>1497</v>
      </c>
      <c r="B1273" s="14">
        <f t="shared" si="356"/>
        <v>2</v>
      </c>
      <c r="C1273" s="9">
        <f>IF(A1273=A1272,C1272,"")</f>
        <v>45229</v>
      </c>
      <c r="D1273" s="3" t="str">
        <f>IF(A1273=A1272,D1272,"")</f>
        <v>Transporte Palloni</v>
      </c>
      <c r="E1273" s="14" t="str">
        <f t="shared" si="351"/>
        <v>1497Transporte Palloni2</v>
      </c>
      <c r="J1273" s="14" t="str">
        <f t="shared" si="361"/>
        <v xml:space="preserve">Cambio de aceite y filtros. </v>
      </c>
      <c r="L1273" s="3">
        <v>1</v>
      </c>
      <c r="S1273" s="8"/>
      <c r="W1273" s="76"/>
      <c r="X1273" s="16">
        <f t="shared" si="360"/>
        <v>0</v>
      </c>
      <c r="AC1273" s="18">
        <f t="shared" si="362"/>
        <v>0</v>
      </c>
      <c r="AD1273" s="19">
        <f t="shared" si="352"/>
        <v>7000</v>
      </c>
      <c r="AE1273" s="21">
        <f t="shared" si="368"/>
        <v>0</v>
      </c>
      <c r="AF1273" s="20">
        <f t="shared" si="353"/>
        <v>0</v>
      </c>
      <c r="AG1273" s="20">
        <f t="shared" si="354"/>
        <v>0</v>
      </c>
      <c r="AH1273" s="20">
        <f t="shared" si="355"/>
        <v>0</v>
      </c>
      <c r="AI1273" s="20"/>
      <c r="AJ1273" s="20"/>
      <c r="AK1273" s="20">
        <f t="shared" si="363"/>
        <v>0</v>
      </c>
      <c r="AL1273" s="171"/>
    </row>
    <row r="1274" spans="1:38" ht="15.75" customHeight="1" x14ac:dyDescent="0.25">
      <c r="A1274" s="3">
        <v>1498</v>
      </c>
      <c r="B1274" s="14">
        <f t="shared" si="356"/>
        <v>1</v>
      </c>
      <c r="C1274" s="9">
        <v>45230</v>
      </c>
      <c r="D1274" s="3" t="s">
        <v>2217</v>
      </c>
      <c r="E1274" s="14" t="str">
        <f t="shared" si="351"/>
        <v>1498Alvarez Lautaro1</v>
      </c>
      <c r="F1274" s="119" t="s">
        <v>2218</v>
      </c>
      <c r="G1274" s="119" t="s">
        <v>2219</v>
      </c>
      <c r="H1274" s="119">
        <v>150452</v>
      </c>
      <c r="I1274" s="10" t="s">
        <v>1130</v>
      </c>
      <c r="J1274" s="14" t="str">
        <f t="shared" si="361"/>
        <v>Service. Cambio de aceite y filtros.</v>
      </c>
      <c r="K1274" s="3" t="s">
        <v>1511</v>
      </c>
      <c r="L1274" s="3">
        <v>1</v>
      </c>
      <c r="M1274" s="10" t="s">
        <v>918</v>
      </c>
      <c r="N1274" s="3" t="s">
        <v>771</v>
      </c>
      <c r="Q1274" s="7">
        <v>11066</v>
      </c>
      <c r="R1274" s="7" t="s">
        <v>1916</v>
      </c>
      <c r="S1274" s="8">
        <f>+(W1274-Q1274)/Q1274</f>
        <v>1.0422917043195372</v>
      </c>
      <c r="T1274" s="11">
        <v>1</v>
      </c>
      <c r="W1274" s="76">
        <v>22600</v>
      </c>
      <c r="X1274" s="16">
        <f t="shared" si="360"/>
        <v>22600</v>
      </c>
      <c r="Y1274" s="3">
        <v>1</v>
      </c>
      <c r="AB1274" s="4">
        <v>18000</v>
      </c>
      <c r="AC1274" s="18">
        <f t="shared" si="362"/>
        <v>18000</v>
      </c>
      <c r="AD1274" s="19">
        <f t="shared" si="352"/>
        <v>18000</v>
      </c>
      <c r="AE1274" s="21">
        <f t="shared" si="368"/>
        <v>11066</v>
      </c>
      <c r="AF1274" s="20">
        <f t="shared" si="353"/>
        <v>14766</v>
      </c>
      <c r="AG1274" s="20">
        <f t="shared" si="354"/>
        <v>33700</v>
      </c>
      <c r="AH1274" s="20">
        <f t="shared" si="355"/>
        <v>18000</v>
      </c>
      <c r="AI1274" s="20"/>
      <c r="AJ1274" s="20"/>
      <c r="AK1274" s="20">
        <f t="shared" si="363"/>
        <v>51700</v>
      </c>
      <c r="AL1274" s="171"/>
    </row>
    <row r="1275" spans="1:38" ht="15.75" customHeight="1" x14ac:dyDescent="0.25">
      <c r="A1275" s="3">
        <v>1498</v>
      </c>
      <c r="B1275" s="14">
        <f t="shared" si="356"/>
        <v>2</v>
      </c>
      <c r="C1275" s="9">
        <f>IF(A1275=A1274,C1274,"")</f>
        <v>45230</v>
      </c>
      <c r="D1275" s="3" t="str">
        <f>IF(A1275=A1274,D1274,"")</f>
        <v>Alvarez Lautaro</v>
      </c>
      <c r="E1275" s="14" t="str">
        <f t="shared" si="351"/>
        <v>1498Alvarez Lautaro2</v>
      </c>
      <c r="J1275" s="14" t="str">
        <f t="shared" si="361"/>
        <v xml:space="preserve">Service. Cambio de aceite y filtros. </v>
      </c>
      <c r="L1275" s="3">
        <v>1</v>
      </c>
      <c r="M1275" s="10" t="s">
        <v>123</v>
      </c>
      <c r="N1275" s="3" t="s">
        <v>771</v>
      </c>
      <c r="Q1275" s="7">
        <v>3700</v>
      </c>
      <c r="S1275" s="8">
        <f>+(W1275-Q1275)/Q1275</f>
        <v>0</v>
      </c>
      <c r="T1275" s="11">
        <v>3</v>
      </c>
      <c r="W1275" s="76">
        <v>3700</v>
      </c>
      <c r="X1275" s="16">
        <f t="shared" si="360"/>
        <v>11100</v>
      </c>
      <c r="AC1275" s="18">
        <f t="shared" si="362"/>
        <v>0</v>
      </c>
      <c r="AD1275" s="19">
        <f t="shared" si="352"/>
        <v>18000</v>
      </c>
      <c r="AE1275" s="21">
        <f t="shared" si="368"/>
        <v>11100</v>
      </c>
      <c r="AF1275" s="20">
        <f t="shared" si="353"/>
        <v>0</v>
      </c>
      <c r="AG1275" s="20">
        <f t="shared" si="354"/>
        <v>0</v>
      </c>
      <c r="AH1275" s="20">
        <f t="shared" si="355"/>
        <v>0</v>
      </c>
      <c r="AI1275" s="20"/>
      <c r="AJ1275" s="20"/>
      <c r="AK1275" s="20">
        <f t="shared" si="363"/>
        <v>0</v>
      </c>
      <c r="AL1275" s="171"/>
    </row>
    <row r="1276" spans="1:38" ht="15.75" customHeight="1" x14ac:dyDescent="0.25">
      <c r="A1276" s="3">
        <v>1499</v>
      </c>
      <c r="B1276" s="14">
        <f t="shared" si="356"/>
        <v>1</v>
      </c>
      <c r="C1276" s="9">
        <v>45230</v>
      </c>
      <c r="D1276" s="3" t="s">
        <v>452</v>
      </c>
      <c r="E1276" s="14" t="str">
        <f t="shared" si="351"/>
        <v>1499Lucero Claudio1</v>
      </c>
      <c r="F1276" s="119" t="s">
        <v>2220</v>
      </c>
      <c r="G1276" s="119" t="s">
        <v>1012</v>
      </c>
      <c r="H1276" s="119">
        <v>122670</v>
      </c>
      <c r="I1276" s="10" t="s">
        <v>2170</v>
      </c>
      <c r="J1276" s="14" t="str">
        <f t="shared" si="361"/>
        <v>Service completo. Cambio de aceite y filtros. Control general del vehiculo.</v>
      </c>
      <c r="K1276" s="3" t="s">
        <v>1512</v>
      </c>
      <c r="L1276" s="3">
        <v>1</v>
      </c>
      <c r="M1276" s="10" t="s">
        <v>918</v>
      </c>
      <c r="N1276" s="3" t="s">
        <v>771</v>
      </c>
      <c r="Q1276" s="7">
        <v>11066</v>
      </c>
      <c r="R1276" s="7" t="s">
        <v>1916</v>
      </c>
      <c r="S1276" s="8">
        <f>+(W1276-Q1276)/Q1276</f>
        <v>0.98807157057654071</v>
      </c>
      <c r="T1276" s="11">
        <v>1</v>
      </c>
      <c r="W1276" s="76">
        <v>22000</v>
      </c>
      <c r="X1276" s="16">
        <f t="shared" si="360"/>
        <v>22000</v>
      </c>
      <c r="Y1276" s="3">
        <v>1</v>
      </c>
      <c r="AB1276" s="4">
        <v>43650</v>
      </c>
      <c r="AC1276" s="18">
        <f t="shared" si="362"/>
        <v>43650</v>
      </c>
      <c r="AD1276" s="19">
        <f t="shared" si="352"/>
        <v>43650</v>
      </c>
      <c r="AE1276" s="21">
        <f t="shared" si="368"/>
        <v>11066</v>
      </c>
      <c r="AF1276" s="20">
        <f t="shared" si="353"/>
        <v>14766</v>
      </c>
      <c r="AG1276" s="20">
        <f t="shared" si="354"/>
        <v>36800</v>
      </c>
      <c r="AH1276" s="20">
        <f t="shared" si="355"/>
        <v>43650</v>
      </c>
      <c r="AI1276" s="20"/>
      <c r="AJ1276" s="20"/>
      <c r="AK1276" s="20">
        <f t="shared" si="363"/>
        <v>80450</v>
      </c>
      <c r="AL1276" s="171"/>
    </row>
    <row r="1277" spans="1:38" ht="15.75" customHeight="1" x14ac:dyDescent="0.25">
      <c r="A1277" s="3">
        <v>1499</v>
      </c>
      <c r="B1277" s="14">
        <f t="shared" si="356"/>
        <v>2</v>
      </c>
      <c r="C1277" s="9">
        <v>45230</v>
      </c>
      <c r="D1277" s="3" t="s">
        <v>452</v>
      </c>
      <c r="E1277" s="14" t="str">
        <f t="shared" si="351"/>
        <v>1499Lucero Claudio2</v>
      </c>
      <c r="J1277" s="14" t="str">
        <f t="shared" si="361"/>
        <v xml:space="preserve">Service completo. Cambio de aceite y filtros. Control general del vehiculo. </v>
      </c>
      <c r="L1277" s="3">
        <v>1</v>
      </c>
      <c r="M1277" s="10" t="s">
        <v>123</v>
      </c>
      <c r="N1277" s="3" t="s">
        <v>771</v>
      </c>
      <c r="Q1277" s="7">
        <v>3700</v>
      </c>
      <c r="S1277" s="8">
        <f>+(W1277-Q1277)/Q1277</f>
        <v>0</v>
      </c>
      <c r="T1277" s="11">
        <v>4</v>
      </c>
      <c r="W1277" s="76">
        <v>3700</v>
      </c>
      <c r="X1277" s="16">
        <f t="shared" si="360"/>
        <v>14800</v>
      </c>
      <c r="AC1277" s="18">
        <f t="shared" si="362"/>
        <v>0</v>
      </c>
      <c r="AD1277" s="19">
        <f t="shared" si="352"/>
        <v>43650</v>
      </c>
      <c r="AE1277" s="21">
        <f t="shared" si="368"/>
        <v>14800</v>
      </c>
      <c r="AF1277" s="20">
        <f t="shared" si="353"/>
        <v>0</v>
      </c>
      <c r="AG1277" s="20">
        <f t="shared" si="354"/>
        <v>0</v>
      </c>
      <c r="AH1277" s="20">
        <f t="shared" si="355"/>
        <v>0</v>
      </c>
      <c r="AI1277" s="20"/>
      <c r="AJ1277" s="20"/>
      <c r="AK1277" s="20">
        <f t="shared" si="363"/>
        <v>0</v>
      </c>
      <c r="AL1277" s="171"/>
    </row>
    <row r="1278" spans="1:38" ht="15.75" customHeight="1" x14ac:dyDescent="0.25">
      <c r="A1278" s="3">
        <v>1500</v>
      </c>
      <c r="B1278" s="14">
        <f t="shared" si="356"/>
        <v>1</v>
      </c>
      <c r="C1278" s="9">
        <v>45230</v>
      </c>
      <c r="D1278" s="3" t="s">
        <v>2224</v>
      </c>
      <c r="E1278" s="14" t="str">
        <f t="shared" ref="E1278:E1341" si="369">CONCATENATE(A1278,D1278,B1278)</f>
        <v>1500Erassi1</v>
      </c>
      <c r="F1278" s="119" t="s">
        <v>1953</v>
      </c>
      <c r="G1278" s="119" t="s">
        <v>1954</v>
      </c>
      <c r="H1278" s="119">
        <v>49801</v>
      </c>
      <c r="I1278" s="10" t="s">
        <v>2225</v>
      </c>
      <c r="J1278" s="14" t="str">
        <f t="shared" si="361"/>
        <v>Desarmar admision. Sacar tapa de valvulas. Reajustar tapa de cilindros. Regular valvulas de admision y escape. Rearmado total.</v>
      </c>
      <c r="K1278" s="3" t="s">
        <v>1511</v>
      </c>
      <c r="L1278" s="3">
        <v>1</v>
      </c>
      <c r="R1278" s="7" t="s">
        <v>1971</v>
      </c>
      <c r="S1278" s="8"/>
      <c r="W1278" s="76"/>
      <c r="X1278" s="16">
        <f t="shared" si="360"/>
        <v>0</v>
      </c>
      <c r="AC1278" s="18">
        <f t="shared" si="362"/>
        <v>0</v>
      </c>
      <c r="AD1278" s="19">
        <f t="shared" si="352"/>
        <v>0</v>
      </c>
      <c r="AE1278" s="21">
        <f t="shared" si="368"/>
        <v>0</v>
      </c>
      <c r="AF1278" s="20">
        <f t="shared" si="353"/>
        <v>0</v>
      </c>
      <c r="AG1278" s="20">
        <f t="shared" si="354"/>
        <v>0</v>
      </c>
      <c r="AH1278" s="20">
        <f t="shared" si="355"/>
        <v>0</v>
      </c>
      <c r="AI1278" s="20"/>
      <c r="AJ1278" s="20"/>
      <c r="AK1278" s="20">
        <f t="shared" si="363"/>
        <v>0</v>
      </c>
      <c r="AL1278" s="171"/>
    </row>
    <row r="1279" spans="1:38" ht="15.75" customHeight="1" x14ac:dyDescent="0.25">
      <c r="A1279" s="3">
        <v>1500</v>
      </c>
      <c r="B1279" s="14">
        <f t="shared" si="356"/>
        <v>2</v>
      </c>
      <c r="C1279" s="9">
        <f>IF(A1279=A1278,C1278,"")</f>
        <v>45230</v>
      </c>
      <c r="D1279" s="3" t="str">
        <f>IF(A1279=A1278,D1278,"")</f>
        <v>Erassi</v>
      </c>
      <c r="E1279" s="14" t="str">
        <f t="shared" si="369"/>
        <v>1500Erassi2</v>
      </c>
      <c r="J1279" s="14" t="str">
        <f t="shared" si="361"/>
        <v xml:space="preserve">Desarmar admision. Sacar tapa de valvulas. Reajustar tapa de cilindros. Regular valvulas de admision y escape. Rearmado total. </v>
      </c>
      <c r="L1279" s="3">
        <v>1</v>
      </c>
      <c r="S1279" s="8"/>
      <c r="W1279" s="76"/>
      <c r="X1279" s="16">
        <f t="shared" si="360"/>
        <v>0</v>
      </c>
      <c r="AC1279" s="18">
        <f t="shared" si="362"/>
        <v>0</v>
      </c>
      <c r="AD1279" s="19">
        <f t="shared" ref="AD1279:AD1342" si="370">IF(A1279=A1278,AD1278+AC1279,AC1279)</f>
        <v>0</v>
      </c>
      <c r="AE1279" s="21">
        <f t="shared" si="368"/>
        <v>0</v>
      </c>
      <c r="AF1279" s="20">
        <f t="shared" ref="AF1279:AF1330" si="371">IF(A1279=A1278,0,(SUMIF($A$3:$A$999956,A1279,$Q$3:$Q$999956)))+IF(A1279=A1278,0,(SUMIF($A$3:$A$999956,A1279,$R$3:$R$999956)))</f>
        <v>0</v>
      </c>
      <c r="AG1279" s="20">
        <f t="shared" ref="AG1279:AG1342" si="372">IF(A1279=A1278,0,(SUMIF($A$3:$A$999956,A1279,($X$3:$X$999956))))</f>
        <v>0</v>
      </c>
      <c r="AH1279" s="20">
        <f t="shared" ref="AH1279:AH1342" si="373">IF(A1279=A1278,0,(SUMIF($A$3:$A$999956,A1279,($AC$3:$AC$999956))))</f>
        <v>0</v>
      </c>
      <c r="AI1279" s="20"/>
      <c r="AJ1279" s="20"/>
      <c r="AK1279" s="20">
        <f t="shared" si="363"/>
        <v>0</v>
      </c>
      <c r="AL1279" s="171"/>
    </row>
    <row r="1280" spans="1:38" ht="15.75" customHeight="1" x14ac:dyDescent="0.25">
      <c r="A1280" s="3">
        <v>1501</v>
      </c>
      <c r="B1280" s="14">
        <f t="shared" si="356"/>
        <v>1</v>
      </c>
      <c r="C1280" s="9">
        <v>45230</v>
      </c>
      <c r="D1280" s="3" t="s">
        <v>116</v>
      </c>
      <c r="E1280" s="14" t="str">
        <f t="shared" si="369"/>
        <v>1501Transporte Palloni1</v>
      </c>
      <c r="F1280" s="119" t="s">
        <v>2226</v>
      </c>
      <c r="G1280" s="119" t="s">
        <v>2227</v>
      </c>
      <c r="H1280" s="119">
        <v>413742</v>
      </c>
      <c r="I1280" s="10" t="s">
        <v>2228</v>
      </c>
      <c r="J1280" s="14" t="str">
        <f t="shared" si="361"/>
        <v>Cambio de aceite y filtros. Control del tren delantero, de frenos y de estado parte inferior del vehiculo. Control aceite de caja de velocidad.</v>
      </c>
      <c r="K1280" s="3" t="s">
        <v>1512</v>
      </c>
      <c r="L1280" s="3">
        <v>1</v>
      </c>
      <c r="R1280" s="7" t="s">
        <v>1478</v>
      </c>
      <c r="S1280" s="8"/>
      <c r="W1280" s="76"/>
      <c r="X1280" s="16">
        <f t="shared" si="360"/>
        <v>0</v>
      </c>
      <c r="Y1280" s="3">
        <v>1</v>
      </c>
      <c r="AB1280" s="4">
        <v>8000</v>
      </c>
      <c r="AC1280" s="18">
        <f t="shared" si="362"/>
        <v>8000</v>
      </c>
      <c r="AD1280" s="19">
        <f t="shared" si="370"/>
        <v>8000</v>
      </c>
      <c r="AE1280" s="21">
        <f t="shared" si="368"/>
        <v>0</v>
      </c>
      <c r="AF1280" s="20">
        <f t="shared" si="371"/>
        <v>0</v>
      </c>
      <c r="AG1280" s="20">
        <f t="shared" si="372"/>
        <v>0</v>
      </c>
      <c r="AH1280" s="20">
        <f t="shared" si="373"/>
        <v>8000</v>
      </c>
      <c r="AI1280" s="20"/>
      <c r="AJ1280" s="20"/>
      <c r="AK1280" s="20">
        <f t="shared" si="363"/>
        <v>8000</v>
      </c>
      <c r="AL1280" s="171"/>
    </row>
    <row r="1281" spans="1:38" ht="15.75" customHeight="1" x14ac:dyDescent="0.25">
      <c r="A1281" s="3">
        <v>1501</v>
      </c>
      <c r="B1281" s="14">
        <f t="shared" si="356"/>
        <v>2</v>
      </c>
      <c r="C1281" s="9">
        <f>IF(A1281=A1280,C1280,"")</f>
        <v>45230</v>
      </c>
      <c r="D1281" s="3" t="str">
        <f>IF(A1281=A1280,D1280,"")</f>
        <v>Transporte Palloni</v>
      </c>
      <c r="E1281" s="14" t="str">
        <f t="shared" si="369"/>
        <v>1501Transporte Palloni2</v>
      </c>
      <c r="J1281" s="14" t="str">
        <f t="shared" si="361"/>
        <v xml:space="preserve">Cambio de aceite y filtros. Control del tren delantero, de frenos y de estado parte inferior del vehiculo. Control aceite de caja de velocidad. </v>
      </c>
      <c r="L1281" s="3">
        <v>1</v>
      </c>
      <c r="S1281" s="8"/>
      <c r="W1281" s="76"/>
      <c r="X1281" s="16">
        <f t="shared" ref="X1281:X1312" si="374">W1281*T1281</f>
        <v>0</v>
      </c>
      <c r="AC1281" s="18">
        <f t="shared" si="362"/>
        <v>0</v>
      </c>
      <c r="AD1281" s="19">
        <f t="shared" si="370"/>
        <v>8000</v>
      </c>
      <c r="AE1281" s="21">
        <f t="shared" si="368"/>
        <v>0</v>
      </c>
      <c r="AF1281" s="20">
        <f t="shared" si="371"/>
        <v>0</v>
      </c>
      <c r="AG1281" s="20">
        <f t="shared" si="372"/>
        <v>0</v>
      </c>
      <c r="AH1281" s="20">
        <f t="shared" si="373"/>
        <v>0</v>
      </c>
      <c r="AI1281" s="20"/>
      <c r="AJ1281" s="20"/>
      <c r="AK1281" s="20">
        <f t="shared" si="363"/>
        <v>0</v>
      </c>
      <c r="AL1281" s="171"/>
    </row>
    <row r="1282" spans="1:38" ht="15.75" customHeight="1" x14ac:dyDescent="0.25">
      <c r="A1282" s="3">
        <v>1502</v>
      </c>
      <c r="B1282" s="14">
        <f t="shared" si="356"/>
        <v>1</v>
      </c>
      <c r="C1282" s="9">
        <v>45231</v>
      </c>
      <c r="D1282" s="3" t="s">
        <v>2229</v>
      </c>
      <c r="E1282" s="14" t="str">
        <f t="shared" si="369"/>
        <v>1502Barroso Ruben1</v>
      </c>
      <c r="F1282" s="119" t="s">
        <v>2233</v>
      </c>
      <c r="G1282" s="119" t="s">
        <v>1187</v>
      </c>
      <c r="H1282" s="119">
        <v>157459</v>
      </c>
      <c r="I1282" s="10" t="s">
        <v>2230</v>
      </c>
      <c r="J1282" s="14" t="str">
        <f t="shared" si="361"/>
        <v>Control de puesta a punto. Escaneo del vehiculo. Control de instalacion electrica vano motor. Detectar averia en ramal al sensor agua en el gasoil. Completar nivel de aceite y refrigerante. Puesta en marcha. Sacar inyector n°1. Cambiar arandela de flectora de calor. Rectificar base de inyector.</v>
      </c>
      <c r="K1282" s="3" t="s">
        <v>1539</v>
      </c>
      <c r="L1282" s="3">
        <v>1</v>
      </c>
      <c r="M1282" s="10" t="s">
        <v>792</v>
      </c>
      <c r="N1282" s="3" t="s">
        <v>771</v>
      </c>
      <c r="Q1282" s="7">
        <v>1600.93</v>
      </c>
      <c r="R1282" s="7" t="s">
        <v>1971</v>
      </c>
      <c r="S1282" s="8">
        <f>(W1282-Q1282)/Q1282</f>
        <v>0.9988381753106006</v>
      </c>
      <c r="T1282" s="11">
        <v>2</v>
      </c>
      <c r="W1282" s="76">
        <v>3200</v>
      </c>
      <c r="X1282" s="16">
        <f t="shared" si="374"/>
        <v>6400</v>
      </c>
      <c r="Y1282" s="3">
        <v>1</v>
      </c>
      <c r="AB1282" s="4">
        <v>52000</v>
      </c>
      <c r="AC1282" s="18">
        <f t="shared" si="362"/>
        <v>52000</v>
      </c>
      <c r="AD1282" s="19">
        <f t="shared" si="370"/>
        <v>52000</v>
      </c>
      <c r="AE1282" s="21">
        <f t="shared" si="368"/>
        <v>3201.86</v>
      </c>
      <c r="AF1282" s="20">
        <f t="shared" si="371"/>
        <v>4352.93</v>
      </c>
      <c r="AG1282" s="20">
        <f t="shared" si="372"/>
        <v>13800</v>
      </c>
      <c r="AH1282" s="20">
        <f t="shared" si="373"/>
        <v>52000</v>
      </c>
      <c r="AI1282" s="20"/>
      <c r="AJ1282" s="20"/>
      <c r="AK1282" s="20">
        <f t="shared" si="363"/>
        <v>65800</v>
      </c>
      <c r="AL1282" s="171"/>
    </row>
    <row r="1283" spans="1:38" ht="15.75" customHeight="1" x14ac:dyDescent="0.25">
      <c r="A1283" s="3">
        <v>1502</v>
      </c>
      <c r="B1283" s="14">
        <f t="shared" si="356"/>
        <v>2</v>
      </c>
      <c r="C1283" s="9">
        <f>IF(A1283=A1282,C1282,"")</f>
        <v>45231</v>
      </c>
      <c r="D1283" s="3" t="str">
        <f>IF(A1283=A1282,D1282,"")</f>
        <v>Barroso Ruben</v>
      </c>
      <c r="E1283" s="14" t="str">
        <f t="shared" si="369"/>
        <v>1502Barroso Ruben2</v>
      </c>
      <c r="J1283" s="14" t="str">
        <f t="shared" si="361"/>
        <v xml:space="preserve">Control de puesta a punto. Escaneo del vehiculo. Control de instalacion electrica vano motor. Detectar averia en ramal al sensor agua en el gasoil. Completar nivel de aceite y refrigerante. Puesta en marcha. Sacar inyector n°1. Cambiar arandela de flectora de calor. Rectificar base de inyector. </v>
      </c>
      <c r="L1283" s="3">
        <v>1</v>
      </c>
      <c r="M1283" s="10" t="s">
        <v>2231</v>
      </c>
      <c r="Q1283" s="7">
        <f>W1283*0.8</f>
        <v>352</v>
      </c>
      <c r="S1283" s="8">
        <f>(W1283-Q1283)/Q1283</f>
        <v>0.25</v>
      </c>
      <c r="T1283" s="11">
        <v>10</v>
      </c>
      <c r="W1283" s="76">
        <v>440</v>
      </c>
      <c r="X1283" s="16">
        <f t="shared" si="374"/>
        <v>4400</v>
      </c>
      <c r="AC1283" s="18">
        <f t="shared" si="362"/>
        <v>0</v>
      </c>
      <c r="AD1283" s="19">
        <f t="shared" si="370"/>
        <v>52000</v>
      </c>
      <c r="AE1283" s="21">
        <f t="shared" si="368"/>
        <v>3520</v>
      </c>
      <c r="AF1283" s="20">
        <f t="shared" si="371"/>
        <v>0</v>
      </c>
      <c r="AG1283" s="20">
        <f t="shared" si="372"/>
        <v>0</v>
      </c>
      <c r="AH1283" s="20">
        <f t="shared" si="373"/>
        <v>0</v>
      </c>
      <c r="AI1283" s="20"/>
      <c r="AJ1283" s="20"/>
      <c r="AK1283" s="20">
        <f t="shared" si="363"/>
        <v>0</v>
      </c>
      <c r="AL1283" s="171"/>
    </row>
    <row r="1284" spans="1:38" ht="15.75" customHeight="1" x14ac:dyDescent="0.25">
      <c r="A1284" s="3">
        <v>1502</v>
      </c>
      <c r="B1284" s="14">
        <f t="shared" ref="B1284:B1347" si="375">IF(A1284=A1283,B1283+1,1)</f>
        <v>3</v>
      </c>
      <c r="C1284" s="9">
        <f>IF(A1284=A1283,C1283,"")</f>
        <v>45231</v>
      </c>
      <c r="D1284" s="3" t="str">
        <f>IF(A1284=A1283,D1283,"")</f>
        <v>Barroso Ruben</v>
      </c>
      <c r="E1284" s="14" t="str">
        <f t="shared" si="369"/>
        <v>1502Barroso Ruben3</v>
      </c>
      <c r="J1284" s="14" t="str">
        <f t="shared" si="361"/>
        <v xml:space="preserve">Control de puesta a punto. Escaneo del vehiculo. Control de instalacion electrica vano motor. Detectar averia en ramal al sensor agua en el gasoil. Completar nivel de aceite y refrigerante. Puesta en marcha. Sacar inyector n°1. Cambiar arandela de flectora de calor. Rectificar base de inyector.  </v>
      </c>
      <c r="L1284" s="3">
        <v>1</v>
      </c>
      <c r="M1284" s="10" t="s">
        <v>2232</v>
      </c>
      <c r="N1284" s="3" t="s">
        <v>771</v>
      </c>
      <c r="Q1284" s="7">
        <f>W1284*0.8</f>
        <v>2400</v>
      </c>
      <c r="S1284" s="8">
        <f>(W1284-Q1284)/Q1284</f>
        <v>0.25</v>
      </c>
      <c r="T1284" s="11">
        <v>1</v>
      </c>
      <c r="W1284" s="76">
        <v>3000</v>
      </c>
      <c r="X1284" s="16">
        <f t="shared" si="374"/>
        <v>3000</v>
      </c>
      <c r="AC1284" s="18">
        <f t="shared" si="362"/>
        <v>0</v>
      </c>
      <c r="AD1284" s="19">
        <f t="shared" si="370"/>
        <v>52000</v>
      </c>
      <c r="AE1284" s="21">
        <f t="shared" si="368"/>
        <v>2400</v>
      </c>
      <c r="AF1284" s="20">
        <f t="shared" si="371"/>
        <v>0</v>
      </c>
      <c r="AG1284" s="20">
        <f t="shared" si="372"/>
        <v>0</v>
      </c>
      <c r="AH1284" s="20">
        <f t="shared" si="373"/>
        <v>0</v>
      </c>
      <c r="AI1284" s="20"/>
      <c r="AJ1284" s="20"/>
      <c r="AK1284" s="20">
        <f t="shared" si="363"/>
        <v>0</v>
      </c>
      <c r="AL1284" s="171"/>
    </row>
    <row r="1285" spans="1:38" ht="15.75" customHeight="1" x14ac:dyDescent="0.25">
      <c r="A1285" s="3">
        <v>1503</v>
      </c>
      <c r="B1285" s="14">
        <f t="shared" si="375"/>
        <v>1</v>
      </c>
      <c r="C1285" s="9">
        <v>45231</v>
      </c>
      <c r="D1285" s="3" t="s">
        <v>116</v>
      </c>
      <c r="E1285" s="14" t="str">
        <f t="shared" si="369"/>
        <v>1503Transporte Palloni1</v>
      </c>
      <c r="F1285" s="119" t="s">
        <v>1420</v>
      </c>
      <c r="G1285" s="119" t="s">
        <v>2227</v>
      </c>
      <c r="H1285" s="119">
        <v>365899</v>
      </c>
      <c r="I1285" s="10" t="s">
        <v>2235</v>
      </c>
      <c r="J1285" s="14" t="str">
        <f t="shared" si="361"/>
        <v>Cambio de aceite y filtros de aire y aceite.</v>
      </c>
      <c r="K1285" s="3" t="s">
        <v>1511</v>
      </c>
      <c r="L1285" s="3">
        <v>1</v>
      </c>
      <c r="M1285" s="10" t="s">
        <v>2236</v>
      </c>
      <c r="N1285" s="3" t="s">
        <v>1832</v>
      </c>
      <c r="S1285" s="8"/>
      <c r="W1285" s="76"/>
      <c r="X1285" s="16">
        <f t="shared" si="374"/>
        <v>0</v>
      </c>
      <c r="Y1285" s="3">
        <v>1</v>
      </c>
      <c r="AB1285" s="4">
        <v>7500</v>
      </c>
      <c r="AC1285" s="18">
        <f t="shared" si="362"/>
        <v>7500</v>
      </c>
      <c r="AD1285" s="19">
        <f t="shared" si="370"/>
        <v>7500</v>
      </c>
      <c r="AE1285" s="21">
        <f t="shared" si="368"/>
        <v>0</v>
      </c>
      <c r="AF1285" s="20">
        <f t="shared" si="371"/>
        <v>0</v>
      </c>
      <c r="AG1285" s="20">
        <f t="shared" si="372"/>
        <v>0</v>
      </c>
      <c r="AH1285" s="20">
        <f t="shared" si="373"/>
        <v>7500</v>
      </c>
      <c r="AI1285" s="20"/>
      <c r="AJ1285" s="20"/>
      <c r="AK1285" s="20">
        <f t="shared" si="363"/>
        <v>7500</v>
      </c>
      <c r="AL1285" s="171"/>
    </row>
    <row r="1286" spans="1:38" ht="15.75" customHeight="1" x14ac:dyDescent="0.25">
      <c r="A1286" s="3">
        <v>1503</v>
      </c>
      <c r="B1286" s="14">
        <f t="shared" si="375"/>
        <v>2</v>
      </c>
      <c r="C1286" s="9">
        <f>IF(A1286=A1285,C1285,"")</f>
        <v>45231</v>
      </c>
      <c r="D1286" s="3" t="str">
        <f>IF(A1286=A1285,D1285,"")</f>
        <v>Transporte Palloni</v>
      </c>
      <c r="E1286" s="14" t="str">
        <f t="shared" si="369"/>
        <v>1503Transporte Palloni2</v>
      </c>
      <c r="J1286" s="14" t="str">
        <f t="shared" si="361"/>
        <v xml:space="preserve">Cambio de aceite y filtros de aire y aceite. </v>
      </c>
      <c r="L1286" s="3">
        <v>1</v>
      </c>
      <c r="M1286" s="10" t="s">
        <v>1427</v>
      </c>
      <c r="N1286" s="3" t="s">
        <v>1832</v>
      </c>
      <c r="S1286" s="8"/>
      <c r="W1286" s="76"/>
      <c r="X1286" s="16">
        <f t="shared" si="374"/>
        <v>0</v>
      </c>
      <c r="AC1286" s="18">
        <f t="shared" si="362"/>
        <v>0</v>
      </c>
      <c r="AD1286" s="19">
        <f t="shared" si="370"/>
        <v>7500</v>
      </c>
      <c r="AE1286" s="21">
        <f t="shared" si="368"/>
        <v>0</v>
      </c>
      <c r="AF1286" s="20">
        <f t="shared" si="371"/>
        <v>0</v>
      </c>
      <c r="AG1286" s="20">
        <f t="shared" si="372"/>
        <v>0</v>
      </c>
      <c r="AH1286" s="20">
        <f t="shared" si="373"/>
        <v>0</v>
      </c>
      <c r="AI1286" s="20"/>
      <c r="AJ1286" s="20"/>
      <c r="AK1286" s="20">
        <f t="shared" si="363"/>
        <v>0</v>
      </c>
      <c r="AL1286" s="171"/>
    </row>
    <row r="1287" spans="1:38" ht="15.75" customHeight="1" x14ac:dyDescent="0.25">
      <c r="A1287" s="3">
        <v>1503</v>
      </c>
      <c r="B1287" s="14">
        <f t="shared" si="375"/>
        <v>3</v>
      </c>
      <c r="C1287" s="9">
        <f>IF(A1287=A1286,C1286,"")</f>
        <v>45231</v>
      </c>
      <c r="D1287" s="3" t="str">
        <f>IF(A1287=A1286,D1286,"")</f>
        <v>Transporte Palloni</v>
      </c>
      <c r="E1287" s="14" t="str">
        <f t="shared" si="369"/>
        <v>1503Transporte Palloni3</v>
      </c>
      <c r="J1287" s="14" t="str">
        <f t="shared" si="361"/>
        <v xml:space="preserve">Cambio de aceite y filtros de aire y aceite.  </v>
      </c>
      <c r="L1287" s="3">
        <v>1</v>
      </c>
      <c r="M1287" s="10" t="s">
        <v>123</v>
      </c>
      <c r="N1287" s="3" t="s">
        <v>1832</v>
      </c>
      <c r="S1287" s="8"/>
      <c r="W1287" s="76"/>
      <c r="X1287" s="16">
        <f t="shared" si="374"/>
        <v>0</v>
      </c>
      <c r="AC1287" s="18">
        <f t="shared" si="362"/>
        <v>0</v>
      </c>
      <c r="AD1287" s="19">
        <f t="shared" si="370"/>
        <v>7500</v>
      </c>
      <c r="AE1287" s="21">
        <f t="shared" si="368"/>
        <v>0</v>
      </c>
      <c r="AF1287" s="20">
        <f t="shared" si="371"/>
        <v>0</v>
      </c>
      <c r="AG1287" s="20">
        <f t="shared" si="372"/>
        <v>0</v>
      </c>
      <c r="AH1287" s="20">
        <f t="shared" si="373"/>
        <v>0</v>
      </c>
      <c r="AI1287" s="20"/>
      <c r="AJ1287" s="20"/>
      <c r="AK1287" s="20">
        <f t="shared" si="363"/>
        <v>0</v>
      </c>
      <c r="AL1287" s="171"/>
    </row>
    <row r="1288" spans="1:38" ht="15.75" customHeight="1" x14ac:dyDescent="0.25">
      <c r="A1288" s="3">
        <v>1504</v>
      </c>
      <c r="B1288" s="14">
        <f t="shared" si="375"/>
        <v>1</v>
      </c>
      <c r="C1288" s="9">
        <v>45231</v>
      </c>
      <c r="D1288" s="3" t="s">
        <v>2324</v>
      </c>
      <c r="E1288" s="14" t="str">
        <f t="shared" si="369"/>
        <v>1504Dellafiori Marcelo1</v>
      </c>
      <c r="F1288" s="119" t="s">
        <v>2237</v>
      </c>
      <c r="G1288" s="119" t="s">
        <v>2238</v>
      </c>
      <c r="H1288" s="119">
        <v>137927</v>
      </c>
      <c r="I1288" s="10" t="s">
        <v>2244</v>
      </c>
      <c r="J1288" s="14" t="str">
        <f t="shared" si="361"/>
        <v>Service completo. Cambio de aceite y filtros. Control general del vehiculo. Cambio juego de bujias. Desarmar suspension lado izquierdo. Sacar semieje. Cambiar reten salida de caja. Armado total. Trasbasado de aceite de caja de velocidad. Completar nivel de aceite de caja de velocidad.</v>
      </c>
      <c r="K1288" s="3" t="s">
        <v>1512</v>
      </c>
      <c r="L1288" s="3">
        <v>1</v>
      </c>
      <c r="M1288" s="10" t="s">
        <v>123</v>
      </c>
      <c r="N1288" s="3" t="s">
        <v>771</v>
      </c>
      <c r="Q1288" s="7">
        <v>2145.85</v>
      </c>
      <c r="R1288" s="7" t="s">
        <v>1916</v>
      </c>
      <c r="S1288" s="8">
        <f t="shared" ref="S1288:S1303" si="376">(W1288-Q1288)/Q1288</f>
        <v>0.72425845236153508</v>
      </c>
      <c r="T1288" s="11">
        <v>5</v>
      </c>
      <c r="W1288" s="76">
        <v>3700</v>
      </c>
      <c r="X1288" s="16">
        <f t="shared" si="374"/>
        <v>18500</v>
      </c>
      <c r="Y1288" s="3">
        <v>1</v>
      </c>
      <c r="AB1288" s="4">
        <v>56200</v>
      </c>
      <c r="AC1288" s="18">
        <f t="shared" si="362"/>
        <v>56200</v>
      </c>
      <c r="AD1288" s="19">
        <f t="shared" si="370"/>
        <v>56200</v>
      </c>
      <c r="AE1288" s="21">
        <f t="shared" si="368"/>
        <v>10729.25</v>
      </c>
      <c r="AF1288" s="20">
        <f t="shared" si="371"/>
        <v>23266.059999999998</v>
      </c>
      <c r="AG1288" s="20">
        <f t="shared" si="372"/>
        <v>69357</v>
      </c>
      <c r="AH1288" s="20">
        <f t="shared" si="373"/>
        <v>56200</v>
      </c>
      <c r="AI1288" s="20"/>
      <c r="AJ1288" s="20"/>
      <c r="AK1288" s="20">
        <f t="shared" si="363"/>
        <v>125557</v>
      </c>
      <c r="AL1288" s="171"/>
    </row>
    <row r="1289" spans="1:38" ht="15.75" customHeight="1" x14ac:dyDescent="0.25">
      <c r="A1289" s="3">
        <v>1504</v>
      </c>
      <c r="B1289" s="14">
        <f t="shared" si="375"/>
        <v>2</v>
      </c>
      <c r="C1289" s="9">
        <f t="shared" ref="C1289:C1295" si="377">IF(A1289=A1288,C1288,"")</f>
        <v>45231</v>
      </c>
      <c r="D1289" s="3" t="str">
        <f t="shared" ref="D1289:D1295" si="378">IF(A1289=A1288,D1288,"")</f>
        <v>Dellafiori Marcelo</v>
      </c>
      <c r="E1289" s="14" t="str">
        <f t="shared" si="369"/>
        <v>1504Dellafiori Marcelo2</v>
      </c>
      <c r="J1289" s="14" t="str">
        <f t="shared" si="361"/>
        <v xml:space="preserve">Service completo. Cambio de aceite y filtros. Control general del vehiculo. Cambio juego de bujias. Desarmar suspension lado izquierdo. Sacar semieje. Cambiar reten salida de caja. Armado total. Trasbasado de aceite de caja de velocidad. Completar nivel de aceite de caja de velocidad. </v>
      </c>
      <c r="L1289" s="3">
        <v>1</v>
      </c>
      <c r="M1289" s="10" t="s">
        <v>2239</v>
      </c>
      <c r="N1289" s="3" t="s">
        <v>1566</v>
      </c>
      <c r="Q1289" s="7">
        <v>3029.38</v>
      </c>
      <c r="S1289" s="8">
        <f t="shared" si="376"/>
        <v>1.3166456502650707</v>
      </c>
      <c r="T1289" s="11">
        <v>1</v>
      </c>
      <c r="W1289" s="76">
        <v>7018</v>
      </c>
      <c r="X1289" s="16">
        <f t="shared" si="374"/>
        <v>7018</v>
      </c>
      <c r="AC1289" s="18">
        <f t="shared" si="362"/>
        <v>0</v>
      </c>
      <c r="AD1289" s="19">
        <f t="shared" si="370"/>
        <v>56200</v>
      </c>
      <c r="AE1289" s="21">
        <f t="shared" si="368"/>
        <v>3029.38</v>
      </c>
      <c r="AF1289" s="20">
        <f t="shared" si="371"/>
        <v>0</v>
      </c>
      <c r="AG1289" s="20">
        <f t="shared" si="372"/>
        <v>0</v>
      </c>
      <c r="AH1289" s="20">
        <f t="shared" si="373"/>
        <v>0</v>
      </c>
      <c r="AI1289" s="20"/>
      <c r="AJ1289" s="20"/>
      <c r="AK1289" s="20">
        <f t="shared" si="363"/>
        <v>0</v>
      </c>
      <c r="AL1289" s="171"/>
    </row>
    <row r="1290" spans="1:38" ht="15.75" customHeight="1" x14ac:dyDescent="0.25">
      <c r="A1290" s="3">
        <v>1504</v>
      </c>
      <c r="B1290" s="14">
        <f t="shared" si="375"/>
        <v>3</v>
      </c>
      <c r="C1290" s="9">
        <f t="shared" si="377"/>
        <v>45231</v>
      </c>
      <c r="D1290" s="3" t="str">
        <f t="shared" si="378"/>
        <v>Dellafiori Marcelo</v>
      </c>
      <c r="E1290" s="14" t="str">
        <f t="shared" si="369"/>
        <v>1504Dellafiori Marcelo3</v>
      </c>
      <c r="J1290" s="14" t="str">
        <f t="shared" si="361"/>
        <v xml:space="preserve">Service completo. Cambio de aceite y filtros. Control general del vehiculo. Cambio juego de bujias. Desarmar suspension lado izquierdo. Sacar semieje. Cambiar reten salida de caja. Armado total. Trasbasado de aceite de caja de velocidad. Completar nivel de aceite de caja de velocidad.  </v>
      </c>
      <c r="L1290" s="3">
        <v>1</v>
      </c>
      <c r="M1290" s="10" t="s">
        <v>789</v>
      </c>
      <c r="N1290" s="3" t="s">
        <v>84</v>
      </c>
      <c r="Q1290" s="7">
        <v>2272.0300000000002</v>
      </c>
      <c r="S1290" s="8">
        <f t="shared" si="376"/>
        <v>1.5967966972267089</v>
      </c>
      <c r="T1290" s="11">
        <v>1</v>
      </c>
      <c r="W1290" s="76">
        <v>5900</v>
      </c>
      <c r="X1290" s="16">
        <f t="shared" si="374"/>
        <v>5900</v>
      </c>
      <c r="AC1290" s="18">
        <f t="shared" si="362"/>
        <v>0</v>
      </c>
      <c r="AD1290" s="19">
        <f t="shared" si="370"/>
        <v>56200</v>
      </c>
      <c r="AE1290" s="21">
        <f t="shared" si="368"/>
        <v>2272.0300000000002</v>
      </c>
      <c r="AF1290" s="20">
        <f t="shared" si="371"/>
        <v>0</v>
      </c>
      <c r="AG1290" s="20">
        <f t="shared" si="372"/>
        <v>0</v>
      </c>
      <c r="AH1290" s="20">
        <f t="shared" si="373"/>
        <v>0</v>
      </c>
      <c r="AI1290" s="20"/>
      <c r="AJ1290" s="20"/>
      <c r="AK1290" s="20">
        <f t="shared" si="363"/>
        <v>0</v>
      </c>
      <c r="AL1290" s="171"/>
    </row>
    <row r="1291" spans="1:38" ht="15.75" customHeight="1" x14ac:dyDescent="0.25">
      <c r="A1291" s="3">
        <v>1504</v>
      </c>
      <c r="B1291" s="14">
        <f t="shared" si="375"/>
        <v>4</v>
      </c>
      <c r="C1291" s="9">
        <f t="shared" si="377"/>
        <v>45231</v>
      </c>
      <c r="D1291" s="3" t="str">
        <f t="shared" si="378"/>
        <v>Dellafiori Marcelo</v>
      </c>
      <c r="E1291" s="14" t="str">
        <f t="shared" si="369"/>
        <v>1504Dellafiori Marcelo4</v>
      </c>
      <c r="J1291" s="14" t="str">
        <f t="shared" si="361"/>
        <v xml:space="preserve">Service completo. Cambio de aceite y filtros. Control general del vehiculo. Cambio juego de bujias. Desarmar suspension lado izquierdo. Sacar semieje. Cambiar reten salida de caja. Armado total. Trasbasado de aceite de caja de velocidad. Completar nivel de aceite de caja de velocidad.   </v>
      </c>
      <c r="L1291" s="3">
        <v>1</v>
      </c>
      <c r="M1291" s="10" t="s">
        <v>2240</v>
      </c>
      <c r="N1291" s="3" t="s">
        <v>84</v>
      </c>
      <c r="Q1291" s="7">
        <v>3029.38</v>
      </c>
      <c r="S1291" s="8">
        <f t="shared" si="376"/>
        <v>0.58448263341013662</v>
      </c>
      <c r="T1291" s="11">
        <v>1</v>
      </c>
      <c r="W1291" s="76">
        <v>4800</v>
      </c>
      <c r="X1291" s="16">
        <f t="shared" si="374"/>
        <v>4800</v>
      </c>
      <c r="AC1291" s="18">
        <f t="shared" si="362"/>
        <v>0</v>
      </c>
      <c r="AD1291" s="19">
        <f t="shared" si="370"/>
        <v>56200</v>
      </c>
      <c r="AE1291" s="21">
        <f t="shared" si="368"/>
        <v>3029.38</v>
      </c>
      <c r="AF1291" s="20">
        <f t="shared" si="371"/>
        <v>0</v>
      </c>
      <c r="AG1291" s="20">
        <f t="shared" si="372"/>
        <v>0</v>
      </c>
      <c r="AH1291" s="20">
        <f t="shared" si="373"/>
        <v>0</v>
      </c>
      <c r="AI1291" s="20"/>
      <c r="AJ1291" s="20"/>
      <c r="AK1291" s="20">
        <f t="shared" si="363"/>
        <v>0</v>
      </c>
      <c r="AL1291" s="171"/>
    </row>
    <row r="1292" spans="1:38" ht="15.75" customHeight="1" x14ac:dyDescent="0.25">
      <c r="A1292" s="3">
        <v>1504</v>
      </c>
      <c r="B1292" s="14">
        <f t="shared" si="375"/>
        <v>5</v>
      </c>
      <c r="C1292" s="9">
        <f t="shared" si="377"/>
        <v>45231</v>
      </c>
      <c r="D1292" s="3" t="str">
        <f t="shared" si="378"/>
        <v>Dellafiori Marcelo</v>
      </c>
      <c r="E1292" s="14" t="str">
        <f t="shared" si="369"/>
        <v>1504Dellafiori Marcelo5</v>
      </c>
      <c r="J1292" s="14" t="str">
        <f t="shared" si="361"/>
        <v xml:space="preserve">Service completo. Cambio de aceite y filtros. Control general del vehiculo. Cambio juego de bujias. Desarmar suspension lado izquierdo. Sacar semieje. Cambiar reten salida de caja. Armado total. Trasbasado de aceite de caja de velocidad. Completar nivel de aceite de caja de velocidad.    </v>
      </c>
      <c r="L1292" s="3">
        <v>1</v>
      </c>
      <c r="M1292" s="10" t="s">
        <v>2241</v>
      </c>
      <c r="N1292" s="3" t="s">
        <v>84</v>
      </c>
      <c r="Q1292" s="7">
        <v>2735.23</v>
      </c>
      <c r="S1292" s="8">
        <f t="shared" si="376"/>
        <v>0.7914398423532939</v>
      </c>
      <c r="T1292" s="11">
        <v>1</v>
      </c>
      <c r="W1292" s="76">
        <v>4900</v>
      </c>
      <c r="X1292" s="16">
        <f t="shared" si="374"/>
        <v>4900</v>
      </c>
      <c r="AC1292" s="18">
        <f t="shared" si="362"/>
        <v>0</v>
      </c>
      <c r="AD1292" s="19">
        <f t="shared" si="370"/>
        <v>56200</v>
      </c>
      <c r="AE1292" s="21">
        <f t="shared" si="368"/>
        <v>2735.23</v>
      </c>
      <c r="AF1292" s="20">
        <f t="shared" si="371"/>
        <v>0</v>
      </c>
      <c r="AG1292" s="20">
        <f t="shared" si="372"/>
        <v>0</v>
      </c>
      <c r="AH1292" s="20">
        <f t="shared" si="373"/>
        <v>0</v>
      </c>
      <c r="AI1292" s="20"/>
      <c r="AJ1292" s="20"/>
      <c r="AK1292" s="20">
        <f t="shared" si="363"/>
        <v>0</v>
      </c>
      <c r="AL1292" s="171"/>
    </row>
    <row r="1293" spans="1:38" ht="15.75" customHeight="1" x14ac:dyDescent="0.25">
      <c r="A1293" s="3">
        <v>1504</v>
      </c>
      <c r="B1293" s="14">
        <f t="shared" si="375"/>
        <v>6</v>
      </c>
      <c r="C1293" s="9">
        <f t="shared" si="377"/>
        <v>45231</v>
      </c>
      <c r="D1293" s="3" t="str">
        <f t="shared" si="378"/>
        <v>Dellafiori Marcelo</v>
      </c>
      <c r="E1293" s="14" t="str">
        <f t="shared" si="369"/>
        <v>1504Dellafiori Marcelo6</v>
      </c>
      <c r="J1293" s="14" t="str">
        <f t="shared" si="361"/>
        <v xml:space="preserve">Service completo. Cambio de aceite y filtros. Control general del vehiculo. Cambio juego de bujias. Desarmar suspension lado izquierdo. Sacar semieje. Cambiar reten salida de caja. Armado total. Trasbasado de aceite de caja de velocidad. Completar nivel de aceite de caja de velocidad.     </v>
      </c>
      <c r="L1293" s="3">
        <v>1</v>
      </c>
      <c r="M1293" s="10" t="s">
        <v>2242</v>
      </c>
      <c r="N1293" s="3" t="s">
        <v>1566</v>
      </c>
      <c r="Q1293" s="7">
        <v>3730</v>
      </c>
      <c r="S1293" s="8">
        <f t="shared" si="376"/>
        <v>0.26514745308310994</v>
      </c>
      <c r="T1293" s="11">
        <v>1</v>
      </c>
      <c r="W1293" s="76">
        <v>4719</v>
      </c>
      <c r="X1293" s="16">
        <f t="shared" si="374"/>
        <v>4719</v>
      </c>
      <c r="AC1293" s="18">
        <f t="shared" si="362"/>
        <v>0</v>
      </c>
      <c r="AD1293" s="19">
        <f t="shared" si="370"/>
        <v>56200</v>
      </c>
      <c r="AE1293" s="21">
        <f t="shared" si="368"/>
        <v>3730</v>
      </c>
      <c r="AF1293" s="20">
        <f t="shared" si="371"/>
        <v>0</v>
      </c>
      <c r="AG1293" s="20">
        <f t="shared" si="372"/>
        <v>0</v>
      </c>
      <c r="AH1293" s="20">
        <f t="shared" si="373"/>
        <v>0</v>
      </c>
      <c r="AI1293" s="20"/>
      <c r="AJ1293" s="20"/>
      <c r="AK1293" s="20">
        <f t="shared" si="363"/>
        <v>0</v>
      </c>
      <c r="AL1293" s="171"/>
    </row>
    <row r="1294" spans="1:38" ht="15.75" customHeight="1" x14ac:dyDescent="0.25">
      <c r="A1294" s="3">
        <v>1504</v>
      </c>
      <c r="B1294" s="14">
        <f t="shared" si="375"/>
        <v>7</v>
      </c>
      <c r="C1294" s="9">
        <f t="shared" si="377"/>
        <v>45231</v>
      </c>
      <c r="D1294" s="3" t="str">
        <f t="shared" si="378"/>
        <v>Dellafiori Marcelo</v>
      </c>
      <c r="E1294" s="14" t="str">
        <f t="shared" si="369"/>
        <v>1504Dellafiori Marcelo7</v>
      </c>
      <c r="J1294" s="14" t="str">
        <f t="shared" si="361"/>
        <v xml:space="preserve">Service completo. Cambio de aceite y filtros. Control general del vehiculo. Cambio juego de bujias. Desarmar suspension lado izquierdo. Sacar semieje. Cambiar reten salida de caja. Armado total. Trasbasado de aceite de caja de velocidad. Completar nivel de aceite de caja de velocidad.      </v>
      </c>
      <c r="L1294" s="3">
        <v>1</v>
      </c>
      <c r="M1294" s="10" t="s">
        <v>2243</v>
      </c>
      <c r="N1294" s="3" t="s">
        <v>101</v>
      </c>
      <c r="Q1294" s="7">
        <v>4400</v>
      </c>
      <c r="S1294" s="8">
        <f t="shared" si="376"/>
        <v>0.25</v>
      </c>
      <c r="T1294" s="11">
        <v>4</v>
      </c>
      <c r="W1294" s="76">
        <v>5500</v>
      </c>
      <c r="X1294" s="16">
        <f t="shared" si="374"/>
        <v>22000</v>
      </c>
      <c r="AC1294" s="18">
        <f t="shared" si="362"/>
        <v>0</v>
      </c>
      <c r="AD1294" s="19">
        <f t="shared" si="370"/>
        <v>56200</v>
      </c>
      <c r="AE1294" s="21">
        <f t="shared" si="368"/>
        <v>17600</v>
      </c>
      <c r="AF1294" s="20">
        <f t="shared" si="371"/>
        <v>0</v>
      </c>
      <c r="AG1294" s="20">
        <f t="shared" si="372"/>
        <v>0</v>
      </c>
      <c r="AH1294" s="20">
        <f t="shared" si="373"/>
        <v>0</v>
      </c>
      <c r="AI1294" s="20"/>
      <c r="AJ1294" s="20"/>
      <c r="AK1294" s="20">
        <f t="shared" si="363"/>
        <v>0</v>
      </c>
      <c r="AL1294" s="171"/>
    </row>
    <row r="1295" spans="1:38" ht="15.75" customHeight="1" x14ac:dyDescent="0.25">
      <c r="A1295" s="3">
        <v>1504</v>
      </c>
      <c r="B1295" s="14">
        <f t="shared" si="375"/>
        <v>8</v>
      </c>
      <c r="C1295" s="9">
        <f t="shared" si="377"/>
        <v>45231</v>
      </c>
      <c r="D1295" s="3" t="str">
        <f t="shared" si="378"/>
        <v>Dellafiori Marcelo</v>
      </c>
      <c r="E1295" s="14" t="str">
        <f t="shared" si="369"/>
        <v>1504Dellafiori Marcelo8</v>
      </c>
      <c r="J1295" s="14" t="str">
        <f t="shared" si="361"/>
        <v xml:space="preserve">Service completo. Cambio de aceite y filtros. Control general del vehiculo. Cambio juego de bujias. Desarmar suspension lado izquierdo. Sacar semieje. Cambiar reten salida de caja. Armado total. Trasbasado de aceite de caja de velocidad. Completar nivel de aceite de caja de velocidad.       </v>
      </c>
      <c r="L1295" s="3">
        <v>1</v>
      </c>
      <c r="M1295" s="10" t="s">
        <v>2572</v>
      </c>
      <c r="N1295" s="3" t="s">
        <v>771</v>
      </c>
      <c r="Q1295" s="7">
        <v>1924.19</v>
      </c>
      <c r="S1295" s="8">
        <f t="shared" si="376"/>
        <v>0.97485695279572182</v>
      </c>
      <c r="T1295" s="11">
        <v>0.4</v>
      </c>
      <c r="W1295" s="76">
        <v>3800</v>
      </c>
      <c r="X1295" s="16">
        <f t="shared" si="374"/>
        <v>1520</v>
      </c>
      <c r="AC1295" s="18">
        <f t="shared" si="362"/>
        <v>0</v>
      </c>
      <c r="AD1295" s="19">
        <f t="shared" si="370"/>
        <v>56200</v>
      </c>
      <c r="AE1295" s="21">
        <f t="shared" si="368"/>
        <v>769.67600000000004</v>
      </c>
      <c r="AF1295" s="20">
        <f t="shared" si="371"/>
        <v>0</v>
      </c>
      <c r="AG1295" s="20">
        <f t="shared" si="372"/>
        <v>0</v>
      </c>
      <c r="AH1295" s="20">
        <f t="shared" si="373"/>
        <v>0</v>
      </c>
      <c r="AI1295" s="20"/>
      <c r="AJ1295" s="20"/>
      <c r="AK1295" s="20">
        <f t="shared" si="363"/>
        <v>0</v>
      </c>
      <c r="AL1295" s="171"/>
    </row>
    <row r="1296" spans="1:38" ht="15.75" customHeight="1" x14ac:dyDescent="0.25">
      <c r="A1296" s="3">
        <v>1505</v>
      </c>
      <c r="B1296" s="14">
        <f t="shared" si="375"/>
        <v>1</v>
      </c>
      <c r="C1296" s="9">
        <v>45232</v>
      </c>
      <c r="D1296" s="3" t="s">
        <v>423</v>
      </c>
      <c r="E1296" s="14" t="str">
        <f t="shared" si="369"/>
        <v>1505Integral Agropecuaria1</v>
      </c>
      <c r="F1296" s="119" t="s">
        <v>991</v>
      </c>
      <c r="G1296" s="119" t="s">
        <v>1325</v>
      </c>
      <c r="H1296" s="119">
        <v>220189</v>
      </c>
      <c r="I1296" s="10" t="s">
        <v>2170</v>
      </c>
      <c r="J1296" s="14" t="str">
        <f t="shared" si="361"/>
        <v>Service completo. Cambio de aceite y filtros. Control general del vehiculo.</v>
      </c>
      <c r="K1296" s="3" t="s">
        <v>1512</v>
      </c>
      <c r="L1296" s="3">
        <v>1</v>
      </c>
      <c r="M1296" s="10" t="s">
        <v>2248</v>
      </c>
      <c r="N1296" s="3" t="s">
        <v>84</v>
      </c>
      <c r="Q1296" s="7">
        <v>3733.95</v>
      </c>
      <c r="R1296" s="7" t="s">
        <v>1916</v>
      </c>
      <c r="S1296" s="8">
        <f t="shared" si="376"/>
        <v>1.4705740569638053</v>
      </c>
      <c r="T1296" s="11">
        <v>7</v>
      </c>
      <c r="W1296" s="76">
        <v>9225</v>
      </c>
      <c r="X1296" s="16">
        <f t="shared" si="374"/>
        <v>64575</v>
      </c>
      <c r="Y1296" s="3">
        <v>1</v>
      </c>
      <c r="AB1296" s="4">
        <v>64000</v>
      </c>
      <c r="AC1296" s="18">
        <f t="shared" si="362"/>
        <v>64000</v>
      </c>
      <c r="AD1296" s="19">
        <f t="shared" si="370"/>
        <v>64000</v>
      </c>
      <c r="AE1296" s="21">
        <f t="shared" si="368"/>
        <v>26137.649999999998</v>
      </c>
      <c r="AF1296" s="20">
        <f t="shared" si="371"/>
        <v>42133.95</v>
      </c>
      <c r="AG1296" s="20">
        <f t="shared" si="372"/>
        <v>112575</v>
      </c>
      <c r="AH1296" s="20">
        <f t="shared" si="373"/>
        <v>64000</v>
      </c>
      <c r="AI1296" s="20"/>
      <c r="AJ1296" s="20"/>
      <c r="AK1296" s="20">
        <f t="shared" si="363"/>
        <v>176575</v>
      </c>
      <c r="AL1296" s="171"/>
    </row>
    <row r="1297" spans="1:38" ht="15.75" customHeight="1" x14ac:dyDescent="0.25">
      <c r="A1297" s="3">
        <v>1505</v>
      </c>
      <c r="B1297" s="14">
        <f t="shared" si="375"/>
        <v>2</v>
      </c>
      <c r="C1297" s="9">
        <f>IF(A1297=A1296,C1296,"")</f>
        <v>45232</v>
      </c>
      <c r="D1297" s="3" t="str">
        <f>IF(A1297=A1296,D1296,"")</f>
        <v>Integral Agropecuaria</v>
      </c>
      <c r="E1297" s="14" t="str">
        <f t="shared" si="369"/>
        <v>1505Integral Agropecuaria2</v>
      </c>
      <c r="J1297" s="14" t="str">
        <f t="shared" si="361"/>
        <v xml:space="preserve">Service completo. Cambio de aceite y filtros. Control general del vehiculo. </v>
      </c>
      <c r="L1297" s="3">
        <v>1</v>
      </c>
      <c r="M1297" s="10" t="s">
        <v>918</v>
      </c>
      <c r="N1297" s="3" t="s">
        <v>771</v>
      </c>
      <c r="Q1297" s="7">
        <v>38400</v>
      </c>
      <c r="S1297" s="8">
        <f t="shared" si="376"/>
        <v>0.25</v>
      </c>
      <c r="T1297" s="11">
        <v>1</v>
      </c>
      <c r="W1297" s="76">
        <v>48000</v>
      </c>
      <c r="X1297" s="16">
        <f t="shared" si="374"/>
        <v>48000</v>
      </c>
      <c r="AC1297" s="18">
        <f t="shared" si="362"/>
        <v>0</v>
      </c>
      <c r="AD1297" s="19">
        <f t="shared" si="370"/>
        <v>64000</v>
      </c>
      <c r="AE1297" s="21">
        <f t="shared" si="368"/>
        <v>38400</v>
      </c>
      <c r="AF1297" s="20">
        <f t="shared" si="371"/>
        <v>0</v>
      </c>
      <c r="AG1297" s="20">
        <f t="shared" si="372"/>
        <v>0</v>
      </c>
      <c r="AH1297" s="20">
        <f t="shared" si="373"/>
        <v>0</v>
      </c>
      <c r="AI1297" s="20"/>
      <c r="AJ1297" s="20"/>
      <c r="AK1297" s="20">
        <f t="shared" si="363"/>
        <v>0</v>
      </c>
      <c r="AL1297" s="171"/>
    </row>
    <row r="1298" spans="1:38" ht="15.75" customHeight="1" x14ac:dyDescent="0.25">
      <c r="A1298" s="3">
        <v>1506</v>
      </c>
      <c r="B1298" s="14">
        <f t="shared" si="375"/>
        <v>1</v>
      </c>
      <c r="C1298" s="9">
        <v>45232</v>
      </c>
      <c r="D1298" s="3" t="s">
        <v>2250</v>
      </c>
      <c r="E1298" s="14" t="str">
        <f t="shared" si="369"/>
        <v>1506Altamirano Alicia1</v>
      </c>
      <c r="F1298" s="119" t="s">
        <v>2251</v>
      </c>
      <c r="G1298" s="119" t="s">
        <v>2252</v>
      </c>
      <c r="H1298" s="119">
        <v>86722</v>
      </c>
      <c r="I1298" s="10" t="s">
        <v>2253</v>
      </c>
      <c r="J1298" s="14" t="str">
        <f t="shared" si="361"/>
        <v>Service completo. Cambio de aceite y filtros. Rotacion de ruedas. Ajuste de palanca selectora de cambios. Cambiar lampara de patente. Regulacion freno de mano.</v>
      </c>
      <c r="K1298" s="3" t="s">
        <v>1538</v>
      </c>
      <c r="L1298" s="3">
        <v>1</v>
      </c>
      <c r="M1298" s="10" t="s">
        <v>2254</v>
      </c>
      <c r="N1298" s="3" t="s">
        <v>771</v>
      </c>
      <c r="Q1298" s="99">
        <v>6616.42</v>
      </c>
      <c r="R1298" s="7" t="s">
        <v>1916</v>
      </c>
      <c r="S1298" s="8">
        <f t="shared" si="376"/>
        <v>0.61129432533001227</v>
      </c>
      <c r="T1298" s="11">
        <v>1</v>
      </c>
      <c r="W1298" s="76">
        <v>10661</v>
      </c>
      <c r="X1298" s="16">
        <f t="shared" si="374"/>
        <v>10661</v>
      </c>
      <c r="Y1298" s="3">
        <v>1</v>
      </c>
      <c r="AB1298" s="4">
        <v>41700</v>
      </c>
      <c r="AC1298" s="18">
        <f t="shared" si="362"/>
        <v>41700</v>
      </c>
      <c r="AD1298" s="19">
        <f t="shared" si="370"/>
        <v>41700</v>
      </c>
      <c r="AE1298" s="21">
        <f t="shared" si="368"/>
        <v>6616.42</v>
      </c>
      <c r="AF1298" s="20">
        <f t="shared" si="371"/>
        <v>28857.477803827751</v>
      </c>
      <c r="AG1298" s="20">
        <f t="shared" si="372"/>
        <v>56859</v>
      </c>
      <c r="AH1298" s="20">
        <f t="shared" si="373"/>
        <v>41700</v>
      </c>
      <c r="AI1298" s="20"/>
      <c r="AJ1298" s="20"/>
      <c r="AK1298" s="20">
        <f t="shared" si="363"/>
        <v>98559</v>
      </c>
      <c r="AL1298" s="171"/>
    </row>
    <row r="1299" spans="1:38" ht="15.75" customHeight="1" x14ac:dyDescent="0.25">
      <c r="A1299" s="3">
        <v>1506</v>
      </c>
      <c r="B1299" s="14">
        <f t="shared" si="375"/>
        <v>2</v>
      </c>
      <c r="C1299" s="9">
        <f>IF(A1299=A1298,C1298,"")</f>
        <v>45232</v>
      </c>
      <c r="D1299" s="3" t="str">
        <f>IF(A1299=A1298,D1298,"")</f>
        <v>Altamirano Alicia</v>
      </c>
      <c r="E1299" s="14" t="str">
        <f t="shared" si="369"/>
        <v>1506Altamirano Alicia2</v>
      </c>
      <c r="J1299" s="14" t="str">
        <f t="shared" si="361"/>
        <v xml:space="preserve">Service completo. Cambio de aceite y filtros. Rotacion de ruedas. Ajuste de palanca selectora de cambios. Cambiar lampara de patente. Regulacion freno de mano. </v>
      </c>
      <c r="L1299" s="3">
        <v>1</v>
      </c>
      <c r="M1299" s="10" t="s">
        <v>2255</v>
      </c>
      <c r="N1299" s="3" t="s">
        <v>771</v>
      </c>
      <c r="Q1299" s="99">
        <v>2575.7399999999998</v>
      </c>
      <c r="S1299" s="8">
        <f t="shared" si="376"/>
        <v>0.61157570251655846</v>
      </c>
      <c r="T1299" s="11">
        <v>1</v>
      </c>
      <c r="W1299" s="76">
        <v>4151</v>
      </c>
      <c r="X1299" s="16">
        <f t="shared" si="374"/>
        <v>4151</v>
      </c>
      <c r="AC1299" s="18">
        <f t="shared" si="362"/>
        <v>0</v>
      </c>
      <c r="AD1299" s="19">
        <f t="shared" si="370"/>
        <v>41700</v>
      </c>
      <c r="AE1299" s="21">
        <f t="shared" si="368"/>
        <v>2575.7399999999998</v>
      </c>
      <c r="AF1299" s="20">
        <f t="shared" si="371"/>
        <v>0</v>
      </c>
      <c r="AG1299" s="20">
        <f t="shared" si="372"/>
        <v>0</v>
      </c>
      <c r="AH1299" s="20">
        <f t="shared" si="373"/>
        <v>0</v>
      </c>
      <c r="AI1299" s="20"/>
      <c r="AJ1299" s="20"/>
      <c r="AK1299" s="20">
        <f t="shared" si="363"/>
        <v>0</v>
      </c>
      <c r="AL1299" s="171"/>
    </row>
    <row r="1300" spans="1:38" ht="15.75" customHeight="1" x14ac:dyDescent="0.25">
      <c r="A1300" s="3">
        <v>1506</v>
      </c>
      <c r="B1300" s="14">
        <f t="shared" si="375"/>
        <v>3</v>
      </c>
      <c r="C1300" s="9">
        <f>IF(A1300=A1299,C1299,"")</f>
        <v>45232</v>
      </c>
      <c r="D1300" s="3" t="str">
        <f>IF(A1300=A1299,D1299,"")</f>
        <v>Altamirano Alicia</v>
      </c>
      <c r="E1300" s="14" t="str">
        <f t="shared" si="369"/>
        <v>1506Altamirano Alicia3</v>
      </c>
      <c r="J1300" s="14" t="str">
        <f t="shared" si="361"/>
        <v xml:space="preserve">Service completo. Cambio de aceite y filtros. Rotacion de ruedas. Ajuste de palanca selectora de cambios. Cambiar lampara de patente. Regulacion freno de mano.  </v>
      </c>
      <c r="L1300" s="3">
        <v>1</v>
      </c>
      <c r="M1300" s="10" t="s">
        <v>1932</v>
      </c>
      <c r="N1300" s="3" t="s">
        <v>771</v>
      </c>
      <c r="Q1300" s="7">
        <v>2735.2289999999998</v>
      </c>
      <c r="S1300" s="8">
        <f t="shared" si="376"/>
        <v>5.9874694221215191E-2</v>
      </c>
      <c r="T1300" s="11">
        <v>1</v>
      </c>
      <c r="W1300" s="76">
        <v>2899</v>
      </c>
      <c r="X1300" s="16">
        <f t="shared" si="374"/>
        <v>2899</v>
      </c>
      <c r="AC1300" s="18">
        <f t="shared" si="362"/>
        <v>0</v>
      </c>
      <c r="AD1300" s="19">
        <f t="shared" si="370"/>
        <v>41700</v>
      </c>
      <c r="AE1300" s="21">
        <f t="shared" si="368"/>
        <v>2735.2289999999998</v>
      </c>
      <c r="AF1300" s="20">
        <f t="shared" si="371"/>
        <v>0</v>
      </c>
      <c r="AG1300" s="20">
        <f t="shared" si="372"/>
        <v>0</v>
      </c>
      <c r="AH1300" s="20">
        <f t="shared" si="373"/>
        <v>0</v>
      </c>
      <c r="AI1300" s="20"/>
      <c r="AJ1300" s="20"/>
      <c r="AK1300" s="20">
        <f t="shared" si="363"/>
        <v>0</v>
      </c>
      <c r="AL1300" s="171"/>
    </row>
    <row r="1301" spans="1:38" ht="15.75" customHeight="1" x14ac:dyDescent="0.25">
      <c r="A1301" s="3">
        <v>1506</v>
      </c>
      <c r="B1301" s="14">
        <f t="shared" si="375"/>
        <v>4</v>
      </c>
      <c r="C1301" s="9">
        <f>IF(A1301=A1300,C1300,"")</f>
        <v>45232</v>
      </c>
      <c r="D1301" s="3" t="str">
        <f>IF(A1301=A1300,D1300,"")</f>
        <v>Altamirano Alicia</v>
      </c>
      <c r="E1301" s="14" t="str">
        <f t="shared" si="369"/>
        <v>1506Altamirano Alicia4</v>
      </c>
      <c r="J1301" s="14" t="str">
        <f t="shared" si="361"/>
        <v xml:space="preserve">Service completo. Cambio de aceite y filtros. Rotacion de ruedas. Ajuste de palanca selectora de cambios. Cambiar lampara de patente. Regulacion freno de mano.   </v>
      </c>
      <c r="L1301" s="3">
        <v>1</v>
      </c>
      <c r="M1301" s="10" t="s">
        <v>2256</v>
      </c>
      <c r="N1301" s="3" t="s">
        <v>771</v>
      </c>
      <c r="Q1301" s="99">
        <v>14484.24</v>
      </c>
      <c r="S1301" s="8">
        <f t="shared" si="376"/>
        <v>0.61195892915334182</v>
      </c>
      <c r="T1301" s="11">
        <v>1</v>
      </c>
      <c r="W1301" s="76">
        <v>23348</v>
      </c>
      <c r="X1301" s="16">
        <f t="shared" si="374"/>
        <v>23348</v>
      </c>
      <c r="AC1301" s="18">
        <f t="shared" si="362"/>
        <v>0</v>
      </c>
      <c r="AD1301" s="19">
        <f t="shared" si="370"/>
        <v>41700</v>
      </c>
      <c r="AE1301" s="21">
        <f t="shared" si="368"/>
        <v>14484.24</v>
      </c>
      <c r="AF1301" s="20">
        <f t="shared" si="371"/>
        <v>0</v>
      </c>
      <c r="AG1301" s="20">
        <f t="shared" si="372"/>
        <v>0</v>
      </c>
      <c r="AH1301" s="20">
        <f t="shared" si="373"/>
        <v>0</v>
      </c>
      <c r="AI1301" s="20"/>
      <c r="AJ1301" s="20"/>
      <c r="AK1301" s="20">
        <f t="shared" si="363"/>
        <v>0</v>
      </c>
      <c r="AL1301" s="171"/>
    </row>
    <row r="1302" spans="1:38" ht="15.75" customHeight="1" x14ac:dyDescent="0.25">
      <c r="A1302" s="3">
        <v>1506</v>
      </c>
      <c r="B1302" s="14">
        <f t="shared" si="375"/>
        <v>5</v>
      </c>
      <c r="C1302" s="9">
        <f>IF(A1302=A1301,C1301,"")</f>
        <v>45232</v>
      </c>
      <c r="D1302" s="3" t="str">
        <f>IF(A1302=A1301,D1301,"")</f>
        <v>Altamirano Alicia</v>
      </c>
      <c r="E1302" s="14" t="str">
        <f t="shared" si="369"/>
        <v>1506Altamirano Alicia5</v>
      </c>
      <c r="J1302" s="14" t="str">
        <f t="shared" si="361"/>
        <v xml:space="preserve">Service completo. Cambio de aceite y filtros. Rotacion de ruedas. Ajuste de palanca selectora de cambios. Cambiar lampara de patente. Regulacion freno de mano.    </v>
      </c>
      <c r="L1302" s="3">
        <v>1</v>
      </c>
      <c r="M1302" s="10" t="s">
        <v>728</v>
      </c>
      <c r="N1302" s="3" t="s">
        <v>771</v>
      </c>
      <c r="Q1302" s="99">
        <v>2145.8488038277515</v>
      </c>
      <c r="S1302" s="8">
        <f t="shared" si="376"/>
        <v>0.72425941352436551</v>
      </c>
      <c r="T1302" s="11">
        <v>4</v>
      </c>
      <c r="W1302" s="76">
        <v>3700</v>
      </c>
      <c r="X1302" s="16">
        <f t="shared" si="374"/>
        <v>14800</v>
      </c>
      <c r="AC1302" s="18">
        <f t="shared" si="362"/>
        <v>0</v>
      </c>
      <c r="AD1302" s="19">
        <f t="shared" si="370"/>
        <v>41700</v>
      </c>
      <c r="AE1302" s="21">
        <f t="shared" si="368"/>
        <v>8583.3952153110058</v>
      </c>
      <c r="AF1302" s="20">
        <f t="shared" si="371"/>
        <v>0</v>
      </c>
      <c r="AG1302" s="20">
        <f t="shared" si="372"/>
        <v>0</v>
      </c>
      <c r="AH1302" s="20">
        <f t="shared" si="373"/>
        <v>0</v>
      </c>
      <c r="AI1302" s="20"/>
      <c r="AJ1302" s="20"/>
      <c r="AK1302" s="20">
        <f t="shared" si="363"/>
        <v>0</v>
      </c>
      <c r="AL1302" s="171"/>
    </row>
    <row r="1303" spans="1:38" ht="15.75" customHeight="1" x14ac:dyDescent="0.25">
      <c r="A1303" s="3">
        <v>1506</v>
      </c>
      <c r="B1303" s="14">
        <f t="shared" si="375"/>
        <v>6</v>
      </c>
      <c r="C1303" s="9">
        <f>IF(A1303=A1302,C1302,"")</f>
        <v>45232</v>
      </c>
      <c r="D1303" s="3" t="str">
        <f>IF(A1303=A1302,D1302,"")</f>
        <v>Altamirano Alicia</v>
      </c>
      <c r="E1303" s="14" t="str">
        <f t="shared" si="369"/>
        <v>1506Altamirano Alicia6</v>
      </c>
      <c r="J1303" s="14" t="str">
        <f t="shared" si="361"/>
        <v xml:space="preserve">Service completo. Cambio de aceite y filtros. Rotacion de ruedas. Ajuste de palanca selectora de cambios. Cambiar lampara de patente. Regulacion freno de mano.     </v>
      </c>
      <c r="L1303" s="3">
        <v>1</v>
      </c>
      <c r="M1303" s="10" t="s">
        <v>2257</v>
      </c>
      <c r="N1303" s="3" t="s">
        <v>771</v>
      </c>
      <c r="Q1303" s="7">
        <v>300</v>
      </c>
      <c r="S1303" s="8">
        <f t="shared" si="376"/>
        <v>2.3333333333333335</v>
      </c>
      <c r="T1303" s="11">
        <v>1</v>
      </c>
      <c r="W1303" s="76">
        <v>1000</v>
      </c>
      <c r="X1303" s="16">
        <f t="shared" si="374"/>
        <v>1000</v>
      </c>
      <c r="AC1303" s="18">
        <f t="shared" si="362"/>
        <v>0</v>
      </c>
      <c r="AD1303" s="19">
        <f t="shared" si="370"/>
        <v>41700</v>
      </c>
      <c r="AE1303" s="21">
        <f t="shared" si="368"/>
        <v>300</v>
      </c>
      <c r="AF1303" s="20">
        <f t="shared" si="371"/>
        <v>0</v>
      </c>
      <c r="AG1303" s="20">
        <f t="shared" si="372"/>
        <v>0</v>
      </c>
      <c r="AH1303" s="20">
        <f t="shared" si="373"/>
        <v>0</v>
      </c>
      <c r="AI1303" s="20"/>
      <c r="AJ1303" s="20"/>
      <c r="AK1303" s="20">
        <f t="shared" si="363"/>
        <v>0</v>
      </c>
      <c r="AL1303" s="171"/>
    </row>
    <row r="1304" spans="1:38" ht="15.75" customHeight="1" x14ac:dyDescent="0.25">
      <c r="A1304" s="3">
        <v>1507</v>
      </c>
      <c r="B1304" s="14">
        <f t="shared" si="375"/>
        <v>1</v>
      </c>
      <c r="C1304" s="9">
        <v>45233</v>
      </c>
      <c r="D1304" s="3" t="s">
        <v>2263</v>
      </c>
      <c r="E1304" s="14" t="str">
        <f t="shared" si="369"/>
        <v>1507Bocha Carrara1</v>
      </c>
      <c r="F1304" s="119" t="s">
        <v>1304</v>
      </c>
      <c r="G1304" s="119" t="s">
        <v>2264</v>
      </c>
      <c r="H1304" s="119">
        <v>124792</v>
      </c>
      <c r="I1304" s="10" t="s">
        <v>2383</v>
      </c>
      <c r="J1304" s="14" t="str">
        <f t="shared" si="361"/>
        <v>Auxilio mecanico. Escaneo del vehiculo para detectar averias. Limpieza de terminales en sensor de rotacion (CKP) y senson de detonacion (Knock sensor).</v>
      </c>
      <c r="K1304" s="3" t="s">
        <v>1511</v>
      </c>
      <c r="L1304" s="3">
        <v>1</v>
      </c>
      <c r="R1304" s="7" t="s">
        <v>1971</v>
      </c>
      <c r="S1304" s="8"/>
      <c r="W1304" s="76"/>
      <c r="X1304" s="16">
        <f t="shared" si="374"/>
        <v>0</v>
      </c>
      <c r="AC1304" s="18">
        <f t="shared" si="362"/>
        <v>0</v>
      </c>
      <c r="AD1304" s="19">
        <f t="shared" si="370"/>
        <v>0</v>
      </c>
      <c r="AE1304" s="21">
        <f t="shared" si="368"/>
        <v>0</v>
      </c>
      <c r="AF1304" s="20">
        <f t="shared" si="371"/>
        <v>0</v>
      </c>
      <c r="AG1304" s="20">
        <f t="shared" si="372"/>
        <v>0</v>
      </c>
      <c r="AH1304" s="20">
        <f t="shared" si="373"/>
        <v>0</v>
      </c>
      <c r="AI1304" s="20"/>
      <c r="AJ1304" s="20"/>
      <c r="AK1304" s="20">
        <f t="shared" si="363"/>
        <v>0</v>
      </c>
      <c r="AL1304" s="171"/>
    </row>
    <row r="1305" spans="1:38" ht="15.75" customHeight="1" x14ac:dyDescent="0.25">
      <c r="A1305" s="3">
        <v>1507</v>
      </c>
      <c r="B1305" s="14">
        <f t="shared" si="375"/>
        <v>2</v>
      </c>
      <c r="C1305" s="9">
        <f>IF(A1305=A1304,C1304,"")</f>
        <v>45233</v>
      </c>
      <c r="D1305" s="3" t="str">
        <f>IF(A1305=A1304,D1304,"")</f>
        <v>Bocha Carrara</v>
      </c>
      <c r="E1305" s="14" t="str">
        <f t="shared" si="369"/>
        <v>1507Bocha Carrara2</v>
      </c>
      <c r="J1305" s="14" t="str">
        <f t="shared" si="361"/>
        <v xml:space="preserve">Auxilio mecanico. Escaneo del vehiculo para detectar averias. Limpieza de terminales en sensor de rotacion (CKP) y senson de detonacion (Knock sensor). </v>
      </c>
      <c r="L1305" s="3">
        <v>1</v>
      </c>
      <c r="S1305" s="8"/>
      <c r="W1305" s="76"/>
      <c r="X1305" s="16">
        <f t="shared" si="374"/>
        <v>0</v>
      </c>
      <c r="AC1305" s="18">
        <f t="shared" si="362"/>
        <v>0</v>
      </c>
      <c r="AD1305" s="19">
        <f t="shared" si="370"/>
        <v>0</v>
      </c>
      <c r="AE1305" s="21">
        <f t="shared" si="368"/>
        <v>0</v>
      </c>
      <c r="AF1305" s="20">
        <f t="shared" si="371"/>
        <v>0</v>
      </c>
      <c r="AG1305" s="20">
        <f t="shared" si="372"/>
        <v>0</v>
      </c>
      <c r="AH1305" s="20">
        <f t="shared" si="373"/>
        <v>0</v>
      </c>
      <c r="AI1305" s="20"/>
      <c r="AJ1305" s="20"/>
      <c r="AK1305" s="20">
        <f t="shared" si="363"/>
        <v>0</v>
      </c>
      <c r="AL1305" s="171"/>
    </row>
    <row r="1306" spans="1:38" ht="15.75" customHeight="1" x14ac:dyDescent="0.25">
      <c r="A1306" s="3">
        <v>1508</v>
      </c>
      <c r="B1306" s="14">
        <f t="shared" si="375"/>
        <v>1</v>
      </c>
      <c r="C1306" s="9">
        <v>45233</v>
      </c>
      <c r="D1306" s="3" t="s">
        <v>1977</v>
      </c>
      <c r="E1306" s="14" t="str">
        <f t="shared" si="369"/>
        <v>1508Maria Elena Bueno1</v>
      </c>
      <c r="F1306" s="119" t="s">
        <v>1978</v>
      </c>
      <c r="G1306" s="119" t="s">
        <v>1979</v>
      </c>
      <c r="H1306" s="119">
        <v>118983</v>
      </c>
      <c r="I1306" s="10" t="s">
        <v>2265</v>
      </c>
      <c r="J1306" s="14" t="str">
        <f t="shared" si="361"/>
        <v>Sacar caja de velocidad. Cambiar kit de embrague. Purgar circuito de embrague. Completar nivel de liquido para embrague. Armado total.</v>
      </c>
      <c r="K1306" s="3" t="s">
        <v>1665</v>
      </c>
      <c r="L1306" s="3">
        <v>1</v>
      </c>
      <c r="R1306" s="7" t="s">
        <v>1971</v>
      </c>
      <c r="S1306" s="8"/>
      <c r="W1306" s="76"/>
      <c r="X1306" s="16">
        <f t="shared" si="374"/>
        <v>0</v>
      </c>
      <c r="Y1306" s="3">
        <v>1</v>
      </c>
      <c r="AB1306" s="4">
        <v>80000</v>
      </c>
      <c r="AC1306" s="18">
        <f t="shared" si="362"/>
        <v>80000</v>
      </c>
      <c r="AD1306" s="19">
        <f t="shared" si="370"/>
        <v>80000</v>
      </c>
      <c r="AE1306" s="21">
        <f t="shared" si="368"/>
        <v>0</v>
      </c>
      <c r="AF1306" s="20">
        <f t="shared" si="371"/>
        <v>0</v>
      </c>
      <c r="AG1306" s="20">
        <f t="shared" si="372"/>
        <v>0</v>
      </c>
      <c r="AH1306" s="20">
        <f t="shared" si="373"/>
        <v>80000</v>
      </c>
      <c r="AI1306" s="20"/>
      <c r="AJ1306" s="20"/>
      <c r="AK1306" s="20">
        <f t="shared" si="363"/>
        <v>80000</v>
      </c>
      <c r="AL1306" s="171"/>
    </row>
    <row r="1307" spans="1:38" ht="15.75" customHeight="1" x14ac:dyDescent="0.25">
      <c r="A1307" s="3">
        <v>1508</v>
      </c>
      <c r="B1307" s="14">
        <f t="shared" si="375"/>
        <v>2</v>
      </c>
      <c r="C1307" s="9">
        <f>IF(A1307=A1306,C1306,"")</f>
        <v>45233</v>
      </c>
      <c r="D1307" s="3" t="str">
        <f>IF(A1307=A1306,D1306,"")</f>
        <v>Maria Elena Bueno</v>
      </c>
      <c r="E1307" s="14" t="str">
        <f t="shared" si="369"/>
        <v>1508Maria Elena Bueno2</v>
      </c>
      <c r="J1307" s="14" t="str">
        <f t="shared" si="361"/>
        <v xml:space="preserve">Sacar caja de velocidad. Cambiar kit de embrague. Purgar circuito de embrague. Completar nivel de liquido para embrague. Armado total. </v>
      </c>
      <c r="L1307" s="3">
        <v>1</v>
      </c>
      <c r="S1307" s="8"/>
      <c r="W1307" s="76"/>
      <c r="X1307" s="16">
        <f t="shared" si="374"/>
        <v>0</v>
      </c>
      <c r="AC1307" s="18">
        <f t="shared" si="362"/>
        <v>0</v>
      </c>
      <c r="AD1307" s="19">
        <f t="shared" si="370"/>
        <v>80000</v>
      </c>
      <c r="AE1307" s="21">
        <f t="shared" si="368"/>
        <v>0</v>
      </c>
      <c r="AF1307" s="20">
        <f t="shared" si="371"/>
        <v>0</v>
      </c>
      <c r="AG1307" s="20">
        <f t="shared" si="372"/>
        <v>0</v>
      </c>
      <c r="AH1307" s="20">
        <f t="shared" si="373"/>
        <v>0</v>
      </c>
      <c r="AI1307" s="20"/>
      <c r="AJ1307" s="20"/>
      <c r="AK1307" s="20">
        <f t="shared" si="363"/>
        <v>0</v>
      </c>
      <c r="AL1307" s="171"/>
    </row>
    <row r="1308" spans="1:38" ht="15.75" customHeight="1" x14ac:dyDescent="0.25">
      <c r="A1308" s="3">
        <v>1509</v>
      </c>
      <c r="B1308" s="14">
        <f t="shared" si="375"/>
        <v>1</v>
      </c>
      <c r="C1308" s="9">
        <v>45233</v>
      </c>
      <c r="D1308" s="3" t="s">
        <v>2266</v>
      </c>
      <c r="E1308" s="14" t="str">
        <f t="shared" si="369"/>
        <v>1509Sergio Picco1</v>
      </c>
      <c r="F1308" s="119" t="s">
        <v>2267</v>
      </c>
      <c r="G1308" s="119" t="s">
        <v>120</v>
      </c>
      <c r="H1308" s="119">
        <v>20973</v>
      </c>
      <c r="I1308" s="10" t="s">
        <v>2170</v>
      </c>
      <c r="J1308" s="14" t="str">
        <f t="shared" si="361"/>
        <v>Service completo. Cambio de aceite y filtros. Control general del vehiculo.</v>
      </c>
      <c r="K1308" s="3" t="s">
        <v>1512</v>
      </c>
      <c r="L1308" s="3">
        <v>1</v>
      </c>
      <c r="M1308" s="10" t="s">
        <v>2268</v>
      </c>
      <c r="N1308" s="3" t="s">
        <v>771</v>
      </c>
      <c r="Q1308" s="99">
        <v>2422.83</v>
      </c>
      <c r="R1308" s="7" t="s">
        <v>1916</v>
      </c>
      <c r="S1308" s="8">
        <f t="shared" ref="S1308:S1318" si="379">(W1308-Q1308)/Q1308</f>
        <v>1.8066352158426304</v>
      </c>
      <c r="T1308" s="11">
        <v>1</v>
      </c>
      <c r="W1308" s="76">
        <v>6800</v>
      </c>
      <c r="X1308" s="16">
        <f t="shared" si="374"/>
        <v>6800</v>
      </c>
      <c r="Y1308" s="3">
        <v>1</v>
      </c>
      <c r="AB1308" s="4">
        <v>42000</v>
      </c>
      <c r="AC1308" s="18">
        <f t="shared" si="362"/>
        <v>42000</v>
      </c>
      <c r="AD1308" s="19">
        <f t="shared" si="370"/>
        <v>42000</v>
      </c>
      <c r="AE1308" s="21">
        <f t="shared" si="368"/>
        <v>2422.83</v>
      </c>
      <c r="AF1308" s="20">
        <f t="shared" si="371"/>
        <v>16012.608153110046</v>
      </c>
      <c r="AG1308" s="20">
        <f t="shared" si="372"/>
        <v>59200</v>
      </c>
      <c r="AH1308" s="20">
        <f t="shared" si="373"/>
        <v>42000</v>
      </c>
      <c r="AI1308" s="20"/>
      <c r="AJ1308" s="20"/>
      <c r="AK1308" s="20">
        <f t="shared" si="363"/>
        <v>101200</v>
      </c>
      <c r="AL1308" s="171"/>
    </row>
    <row r="1309" spans="1:38" ht="15.75" customHeight="1" x14ac:dyDescent="0.25">
      <c r="A1309" s="3">
        <v>1509</v>
      </c>
      <c r="B1309" s="14">
        <f t="shared" si="375"/>
        <v>2</v>
      </c>
      <c r="C1309" s="9">
        <f>IF(A1309=A1308,C1308,"")</f>
        <v>45233</v>
      </c>
      <c r="D1309" s="3" t="str">
        <f>IF(A1309=A1308,D1308,"")</f>
        <v>Sergio Picco</v>
      </c>
      <c r="E1309" s="14" t="str">
        <f t="shared" si="369"/>
        <v>1509Sergio Picco2</v>
      </c>
      <c r="J1309" s="14" t="str">
        <f t="shared" si="361"/>
        <v xml:space="preserve">Service completo. Cambio de aceite y filtros. Control general del vehiculo. </v>
      </c>
      <c r="L1309" s="3">
        <v>1</v>
      </c>
      <c r="M1309" s="10" t="s">
        <v>2269</v>
      </c>
      <c r="N1309" s="3" t="s">
        <v>771</v>
      </c>
      <c r="Q1309" s="7">
        <v>3029.3760000000007</v>
      </c>
      <c r="S1309" s="8">
        <f t="shared" si="379"/>
        <v>0.8155554147124684</v>
      </c>
      <c r="T1309" s="11">
        <v>1</v>
      </c>
      <c r="W1309" s="76">
        <v>5500</v>
      </c>
      <c r="X1309" s="16">
        <f t="shared" si="374"/>
        <v>5500</v>
      </c>
      <c r="AC1309" s="18">
        <f t="shared" si="362"/>
        <v>0</v>
      </c>
      <c r="AD1309" s="19">
        <f t="shared" si="370"/>
        <v>42000</v>
      </c>
      <c r="AE1309" s="21">
        <f t="shared" si="368"/>
        <v>3029.3760000000007</v>
      </c>
      <c r="AF1309" s="20">
        <f t="shared" si="371"/>
        <v>0</v>
      </c>
      <c r="AG1309" s="20">
        <f t="shared" si="372"/>
        <v>0</v>
      </c>
      <c r="AH1309" s="20">
        <f t="shared" si="373"/>
        <v>0</v>
      </c>
      <c r="AI1309" s="20"/>
      <c r="AJ1309" s="20"/>
      <c r="AK1309" s="20">
        <f t="shared" si="363"/>
        <v>0</v>
      </c>
      <c r="AL1309" s="171"/>
    </row>
    <row r="1310" spans="1:38" ht="15.75" customHeight="1" x14ac:dyDescent="0.25">
      <c r="A1310" s="3">
        <v>1509</v>
      </c>
      <c r="B1310" s="14">
        <f t="shared" si="375"/>
        <v>3</v>
      </c>
      <c r="C1310" s="9">
        <f>IF(A1310=A1309,C1309,"")</f>
        <v>45233</v>
      </c>
      <c r="D1310" s="3" t="str">
        <f>IF(A1310=A1309,D1309,"")</f>
        <v>Sergio Picco</v>
      </c>
      <c r="E1310" s="14" t="str">
        <f t="shared" si="369"/>
        <v>1509Sergio Picco3</v>
      </c>
      <c r="J1310" s="14" t="str">
        <f t="shared" si="361"/>
        <v xml:space="preserve">Service completo. Cambio de aceite y filtros. Control general del vehiculo.  </v>
      </c>
      <c r="L1310" s="3">
        <v>1</v>
      </c>
      <c r="M1310" s="10" t="s">
        <v>1656</v>
      </c>
      <c r="N1310" s="3" t="s">
        <v>771</v>
      </c>
      <c r="Q1310" s="7">
        <v>1649.49</v>
      </c>
      <c r="S1310" s="8">
        <f t="shared" si="379"/>
        <v>1.788740762296225</v>
      </c>
      <c r="T1310" s="11">
        <v>1</v>
      </c>
      <c r="W1310" s="76">
        <v>4600</v>
      </c>
      <c r="X1310" s="16">
        <f t="shared" si="374"/>
        <v>4600</v>
      </c>
      <c r="AC1310" s="18">
        <f t="shared" si="362"/>
        <v>0</v>
      </c>
      <c r="AD1310" s="19">
        <f t="shared" si="370"/>
        <v>42000</v>
      </c>
      <c r="AE1310" s="21">
        <f t="shared" si="368"/>
        <v>1649.49</v>
      </c>
      <c r="AF1310" s="20">
        <f t="shared" si="371"/>
        <v>0</v>
      </c>
      <c r="AG1310" s="20">
        <f t="shared" si="372"/>
        <v>0</v>
      </c>
      <c r="AH1310" s="20">
        <f t="shared" si="373"/>
        <v>0</v>
      </c>
      <c r="AI1310" s="20"/>
      <c r="AJ1310" s="20"/>
      <c r="AK1310" s="20">
        <f t="shared" si="363"/>
        <v>0</v>
      </c>
      <c r="AL1310" s="171"/>
    </row>
    <row r="1311" spans="1:38" ht="15.75" customHeight="1" x14ac:dyDescent="0.25">
      <c r="A1311" s="3">
        <v>1509</v>
      </c>
      <c r="B1311" s="14">
        <f t="shared" si="375"/>
        <v>4</v>
      </c>
      <c r="C1311" s="9">
        <f>IF(A1311=A1310,C1310,"")</f>
        <v>45233</v>
      </c>
      <c r="D1311" s="3" t="str">
        <f>IF(A1311=A1310,D1310,"")</f>
        <v>Sergio Picco</v>
      </c>
      <c r="E1311" s="14" t="str">
        <f t="shared" si="369"/>
        <v>1509Sergio Picco4</v>
      </c>
      <c r="J1311" s="14" t="str">
        <f t="shared" si="361"/>
        <v xml:space="preserve">Service completo. Cambio de aceite y filtros. Control general del vehiculo.   </v>
      </c>
      <c r="L1311" s="3">
        <v>1</v>
      </c>
      <c r="M1311" s="10" t="s">
        <v>2270</v>
      </c>
      <c r="N1311" s="3" t="s">
        <v>771</v>
      </c>
      <c r="Q1311" s="99">
        <v>5176.96</v>
      </c>
      <c r="S1311" s="8">
        <f t="shared" si="379"/>
        <v>1.9940351094078379</v>
      </c>
      <c r="T1311" s="11">
        <v>1</v>
      </c>
      <c r="W1311" s="76">
        <v>15500</v>
      </c>
      <c r="X1311" s="16">
        <f t="shared" si="374"/>
        <v>15500</v>
      </c>
      <c r="AC1311" s="18">
        <f t="shared" si="362"/>
        <v>0</v>
      </c>
      <c r="AD1311" s="19">
        <f t="shared" si="370"/>
        <v>42000</v>
      </c>
      <c r="AE1311" s="21">
        <f t="shared" si="368"/>
        <v>5176.96</v>
      </c>
      <c r="AF1311" s="20">
        <f t="shared" si="371"/>
        <v>0</v>
      </c>
      <c r="AG1311" s="20">
        <f t="shared" si="372"/>
        <v>0</v>
      </c>
      <c r="AH1311" s="20">
        <f t="shared" si="373"/>
        <v>0</v>
      </c>
      <c r="AI1311" s="20"/>
      <c r="AJ1311" s="20"/>
      <c r="AK1311" s="20">
        <f t="shared" si="363"/>
        <v>0</v>
      </c>
      <c r="AL1311" s="171"/>
    </row>
    <row r="1312" spans="1:38" ht="15.75" customHeight="1" x14ac:dyDescent="0.25">
      <c r="A1312" s="3">
        <v>1509</v>
      </c>
      <c r="B1312" s="14">
        <f t="shared" si="375"/>
        <v>5</v>
      </c>
      <c r="C1312" s="9">
        <f>IF(A1312=A1311,C1311,"")</f>
        <v>45233</v>
      </c>
      <c r="D1312" s="3" t="str">
        <f>IF(A1312=A1311,D1311,"")</f>
        <v>Sergio Picco</v>
      </c>
      <c r="E1312" s="14" t="str">
        <f t="shared" si="369"/>
        <v>1509Sergio Picco5</v>
      </c>
      <c r="J1312" s="14" t="str">
        <f t="shared" si="361"/>
        <v xml:space="preserve">Service completo. Cambio de aceite y filtros. Control general del vehiculo.    </v>
      </c>
      <c r="L1312" s="3">
        <v>1</v>
      </c>
      <c r="M1312" s="10" t="s">
        <v>222</v>
      </c>
      <c r="N1312" s="3" t="s">
        <v>771</v>
      </c>
      <c r="Q1312" s="7">
        <v>3733.9521531100477</v>
      </c>
      <c r="S1312" s="8">
        <f t="shared" si="379"/>
        <v>0.794345434881778</v>
      </c>
      <c r="T1312" s="11">
        <v>4</v>
      </c>
      <c r="W1312" s="76">
        <v>6700</v>
      </c>
      <c r="X1312" s="16">
        <f t="shared" si="374"/>
        <v>26800</v>
      </c>
      <c r="AC1312" s="18">
        <f t="shared" si="362"/>
        <v>0</v>
      </c>
      <c r="AD1312" s="19">
        <f t="shared" si="370"/>
        <v>42000</v>
      </c>
      <c r="AE1312" s="21">
        <f t="shared" si="368"/>
        <v>14935.808612440191</v>
      </c>
      <c r="AF1312" s="20">
        <f t="shared" si="371"/>
        <v>0</v>
      </c>
      <c r="AG1312" s="20">
        <f t="shared" si="372"/>
        <v>0</v>
      </c>
      <c r="AH1312" s="20">
        <f t="shared" si="373"/>
        <v>0</v>
      </c>
      <c r="AI1312" s="20"/>
      <c r="AJ1312" s="20"/>
      <c r="AK1312" s="20">
        <f t="shared" si="363"/>
        <v>0</v>
      </c>
      <c r="AL1312" s="171"/>
    </row>
    <row r="1313" spans="1:38" ht="15.75" customHeight="1" x14ac:dyDescent="0.25">
      <c r="A1313" s="3">
        <v>1510</v>
      </c>
      <c r="B1313" s="14">
        <f t="shared" si="375"/>
        <v>1</v>
      </c>
      <c r="C1313" s="9">
        <v>45233</v>
      </c>
      <c r="D1313" s="3" t="s">
        <v>131</v>
      </c>
      <c r="E1313" s="14" t="str">
        <f t="shared" si="369"/>
        <v>1510Anastasi Dario1</v>
      </c>
      <c r="F1313" s="119" t="s">
        <v>1546</v>
      </c>
      <c r="G1313" s="119" t="s">
        <v>2271</v>
      </c>
      <c r="H1313" s="119">
        <v>171517</v>
      </c>
      <c r="I1313" s="10" t="s">
        <v>2170</v>
      </c>
      <c r="J1313" s="14" t="str">
        <f t="shared" si="361"/>
        <v>Service completo. Cambio de aceite y filtros. Control general del vehiculo.</v>
      </c>
      <c r="K1313" s="3" t="s">
        <v>1511</v>
      </c>
      <c r="L1313" s="3">
        <v>1</v>
      </c>
      <c r="M1313" s="10" t="s">
        <v>2272</v>
      </c>
      <c r="N1313" s="3" t="s">
        <v>1566</v>
      </c>
      <c r="Q1313" s="7">
        <v>4600</v>
      </c>
      <c r="R1313" s="7" t="s">
        <v>1916</v>
      </c>
      <c r="S1313" s="8">
        <f t="shared" si="379"/>
        <v>0.21</v>
      </c>
      <c r="T1313" s="11">
        <v>1</v>
      </c>
      <c r="W1313" s="76">
        <v>5566</v>
      </c>
      <c r="X1313" s="16">
        <f t="shared" ref="X1313:X1332" si="380">W1313*T1313</f>
        <v>5566</v>
      </c>
      <c r="Y1313" s="3">
        <v>1</v>
      </c>
      <c r="AB1313" s="4">
        <v>42000</v>
      </c>
      <c r="AC1313" s="18">
        <f t="shared" si="362"/>
        <v>42000</v>
      </c>
      <c r="AD1313" s="19">
        <f t="shared" si="370"/>
        <v>42000</v>
      </c>
      <c r="AE1313" s="21">
        <f t="shared" si="368"/>
        <v>4600</v>
      </c>
      <c r="AF1313" s="20">
        <f t="shared" si="371"/>
        <v>12295.003971291866</v>
      </c>
      <c r="AG1313" s="20">
        <f t="shared" si="372"/>
        <v>29366</v>
      </c>
      <c r="AH1313" s="20">
        <f t="shared" si="373"/>
        <v>42000</v>
      </c>
      <c r="AI1313" s="20"/>
      <c r="AJ1313" s="20"/>
      <c r="AK1313" s="20">
        <f t="shared" si="363"/>
        <v>71366</v>
      </c>
      <c r="AL1313" s="171"/>
    </row>
    <row r="1314" spans="1:38" ht="15.75" customHeight="1" x14ac:dyDescent="0.25">
      <c r="A1314" s="3">
        <v>1510</v>
      </c>
      <c r="B1314" s="14">
        <f t="shared" si="375"/>
        <v>2</v>
      </c>
      <c r="C1314" s="9">
        <f>IF(A1314=A1313,C1313,"")</f>
        <v>45233</v>
      </c>
      <c r="D1314" s="3" t="str">
        <f>IF(A1314=A1313,D1313,"")</f>
        <v>Anastasi Dario</v>
      </c>
      <c r="E1314" s="14" t="str">
        <f t="shared" si="369"/>
        <v>1510Anastasi Dario2</v>
      </c>
      <c r="J1314" s="14" t="str">
        <f t="shared" si="361"/>
        <v xml:space="preserve">Service completo. Cambio de aceite y filtros. Control general del vehiculo. </v>
      </c>
      <c r="L1314" s="3">
        <v>1</v>
      </c>
      <c r="M1314" s="10" t="s">
        <v>2273</v>
      </c>
      <c r="N1314" s="3" t="s">
        <v>771</v>
      </c>
      <c r="Q1314" s="99">
        <v>1986.07</v>
      </c>
      <c r="S1314" s="8">
        <f t="shared" si="379"/>
        <v>1.9203401692790287</v>
      </c>
      <c r="T1314" s="11">
        <v>1</v>
      </c>
      <c r="W1314" s="76">
        <v>5800</v>
      </c>
      <c r="X1314" s="16">
        <f t="shared" si="380"/>
        <v>5800</v>
      </c>
      <c r="AC1314" s="18">
        <f t="shared" si="362"/>
        <v>0</v>
      </c>
      <c r="AD1314" s="19">
        <f t="shared" si="370"/>
        <v>42000</v>
      </c>
      <c r="AE1314" s="21">
        <f t="shared" si="368"/>
        <v>1986.07</v>
      </c>
      <c r="AF1314" s="20">
        <f t="shared" si="371"/>
        <v>0</v>
      </c>
      <c r="AG1314" s="20">
        <f t="shared" si="372"/>
        <v>0</v>
      </c>
      <c r="AH1314" s="20">
        <f t="shared" si="373"/>
        <v>0</v>
      </c>
      <c r="AI1314" s="20"/>
      <c r="AJ1314" s="20"/>
      <c r="AK1314" s="20">
        <f t="shared" si="363"/>
        <v>0</v>
      </c>
      <c r="AL1314" s="171"/>
    </row>
    <row r="1315" spans="1:38" ht="15.75" customHeight="1" x14ac:dyDescent="0.25">
      <c r="A1315" s="3">
        <v>1510</v>
      </c>
      <c r="B1315" s="14">
        <f t="shared" si="375"/>
        <v>3</v>
      </c>
      <c r="C1315" s="9">
        <f>IF(A1315=A1314,C1314,"")</f>
        <v>45233</v>
      </c>
      <c r="D1315" s="3" t="str">
        <f>IF(A1315=A1314,D1314,"")</f>
        <v>Anastasi Dario</v>
      </c>
      <c r="E1315" s="14" t="str">
        <f t="shared" si="369"/>
        <v>1510Anastasi Dario3</v>
      </c>
      <c r="J1315" s="14" t="str">
        <f t="shared" ref="J1315:J1378" si="381">IF(A1315=A1314,CONCATENATE(J1314," ",I1315),I1315)</f>
        <v xml:space="preserve">Service completo. Cambio de aceite y filtros. Control general del vehiculo.  </v>
      </c>
      <c r="L1315" s="3">
        <v>1</v>
      </c>
      <c r="M1315" s="10" t="s">
        <v>684</v>
      </c>
      <c r="N1315" s="3" t="s">
        <v>199</v>
      </c>
      <c r="Q1315" s="7">
        <v>4108</v>
      </c>
      <c r="S1315" s="8">
        <f t="shared" si="379"/>
        <v>0.26582278481012656</v>
      </c>
      <c r="T1315" s="11">
        <v>1</v>
      </c>
      <c r="W1315" s="76">
        <v>5200</v>
      </c>
      <c r="X1315" s="16">
        <f t="shared" si="380"/>
        <v>5200</v>
      </c>
      <c r="AC1315" s="18">
        <f t="shared" ref="AC1315:AC1378" si="382">+AB1315*Y1315</f>
        <v>0</v>
      </c>
      <c r="AD1315" s="19">
        <f t="shared" si="370"/>
        <v>42000</v>
      </c>
      <c r="AE1315" s="21">
        <f t="shared" si="368"/>
        <v>4108</v>
      </c>
      <c r="AF1315" s="20">
        <f t="shared" si="371"/>
        <v>0</v>
      </c>
      <c r="AG1315" s="20">
        <f t="shared" si="372"/>
        <v>0</v>
      </c>
      <c r="AH1315" s="20">
        <f t="shared" si="373"/>
        <v>0</v>
      </c>
      <c r="AI1315" s="20"/>
      <c r="AJ1315" s="20"/>
      <c r="AK1315" s="20">
        <f t="shared" ref="AK1315:AK1378" si="383">AH1315+AG1315</f>
        <v>0</v>
      </c>
      <c r="AL1315" s="171"/>
    </row>
    <row r="1316" spans="1:38" ht="15.75" customHeight="1" x14ac:dyDescent="0.25">
      <c r="A1316" s="3">
        <v>1510</v>
      </c>
      <c r="B1316" s="14">
        <f t="shared" si="375"/>
        <v>4</v>
      </c>
      <c r="C1316" s="9">
        <f>IF(A1316=A1315,C1315,"")</f>
        <v>45233</v>
      </c>
      <c r="D1316" s="3" t="str">
        <f>IF(A1316=A1315,D1315,"")</f>
        <v>Anastasi Dario</v>
      </c>
      <c r="E1316" s="14" t="str">
        <f t="shared" si="369"/>
        <v>1510Anastasi Dario4</v>
      </c>
      <c r="J1316" s="14" t="str">
        <f t="shared" si="381"/>
        <v xml:space="preserve">Service completo. Cambio de aceite y filtros. Control general del vehiculo.   </v>
      </c>
      <c r="L1316" s="3">
        <v>1</v>
      </c>
      <c r="M1316" s="10" t="s">
        <v>2274</v>
      </c>
      <c r="N1316" s="3" t="s">
        <v>771</v>
      </c>
      <c r="Q1316" s="7">
        <v>1600.9339712918661</v>
      </c>
      <c r="S1316" s="8">
        <f t="shared" si="379"/>
        <v>0.99883321697382377</v>
      </c>
      <c r="T1316" s="11">
        <v>4</v>
      </c>
      <c r="W1316" s="76">
        <v>3200</v>
      </c>
      <c r="X1316" s="16">
        <f t="shared" si="380"/>
        <v>12800</v>
      </c>
      <c r="AC1316" s="18">
        <f t="shared" si="382"/>
        <v>0</v>
      </c>
      <c r="AD1316" s="19">
        <f t="shared" si="370"/>
        <v>42000</v>
      </c>
      <c r="AE1316" s="21">
        <f t="shared" si="368"/>
        <v>6403.7358851674644</v>
      </c>
      <c r="AF1316" s="20">
        <f t="shared" si="371"/>
        <v>0</v>
      </c>
      <c r="AG1316" s="20">
        <f t="shared" si="372"/>
        <v>0</v>
      </c>
      <c r="AH1316" s="20">
        <f t="shared" si="373"/>
        <v>0</v>
      </c>
      <c r="AI1316" s="20"/>
      <c r="AJ1316" s="20"/>
      <c r="AK1316" s="20">
        <f t="shared" si="383"/>
        <v>0</v>
      </c>
      <c r="AL1316" s="171"/>
    </row>
    <row r="1317" spans="1:38" ht="15.75" customHeight="1" x14ac:dyDescent="0.25">
      <c r="A1317" s="3">
        <v>1511</v>
      </c>
      <c r="B1317" s="14">
        <f t="shared" si="375"/>
        <v>1</v>
      </c>
      <c r="C1317" s="9">
        <v>45233</v>
      </c>
      <c r="D1317" s="3" t="s">
        <v>2277</v>
      </c>
      <c r="E1317" s="14" t="str">
        <f t="shared" si="369"/>
        <v>1511Proietti Mariano1</v>
      </c>
      <c r="F1317" s="119" t="s">
        <v>2278</v>
      </c>
      <c r="G1317" s="119" t="s">
        <v>2279</v>
      </c>
      <c r="H1317" s="119">
        <v>141423</v>
      </c>
      <c r="I1317" s="10" t="s">
        <v>2170</v>
      </c>
      <c r="J1317" s="14" t="str">
        <f t="shared" si="381"/>
        <v>Service completo. Cambio de aceite y filtros. Control general del vehiculo.</v>
      </c>
      <c r="K1317" s="3" t="s">
        <v>1512</v>
      </c>
      <c r="L1317" s="3">
        <v>1</v>
      </c>
      <c r="M1317" s="10" t="s">
        <v>918</v>
      </c>
      <c r="N1317" s="3" t="s">
        <v>771</v>
      </c>
      <c r="Q1317" s="7">
        <v>18000</v>
      </c>
      <c r="S1317" s="8">
        <f t="shared" si="379"/>
        <v>0.25</v>
      </c>
      <c r="T1317" s="11">
        <v>1</v>
      </c>
      <c r="W1317" s="76">
        <v>22500</v>
      </c>
      <c r="X1317" s="16">
        <f t="shared" si="380"/>
        <v>22500</v>
      </c>
      <c r="Y1317" s="3">
        <v>1</v>
      </c>
      <c r="AB1317" s="4">
        <v>42000</v>
      </c>
      <c r="AC1317" s="18">
        <f t="shared" si="382"/>
        <v>42000</v>
      </c>
      <c r="AD1317" s="19">
        <f t="shared" si="370"/>
        <v>42000</v>
      </c>
      <c r="AE1317" s="21">
        <f t="shared" si="368"/>
        <v>18000</v>
      </c>
      <c r="AF1317" s="20">
        <f t="shared" si="371"/>
        <v>21733.952153110047</v>
      </c>
      <c r="AG1317" s="20">
        <f t="shared" si="372"/>
        <v>52650</v>
      </c>
      <c r="AH1317" s="20">
        <f t="shared" si="373"/>
        <v>42000</v>
      </c>
      <c r="AI1317" s="20"/>
      <c r="AJ1317" s="20"/>
      <c r="AK1317" s="20">
        <f t="shared" si="383"/>
        <v>94650</v>
      </c>
      <c r="AL1317" s="171"/>
    </row>
    <row r="1318" spans="1:38" ht="15.75" customHeight="1" x14ac:dyDescent="0.25">
      <c r="A1318" s="3">
        <v>1511</v>
      </c>
      <c r="B1318" s="14">
        <f t="shared" si="375"/>
        <v>2</v>
      </c>
      <c r="C1318" s="9">
        <f>IF(A1318=A1317,C1317,"")</f>
        <v>45233</v>
      </c>
      <c r="D1318" s="3" t="str">
        <f>IF(A1318=A1317,D1317,"")</f>
        <v>Proietti Mariano</v>
      </c>
      <c r="E1318" s="14" t="str">
        <f t="shared" si="369"/>
        <v>1511Proietti Mariano2</v>
      </c>
      <c r="J1318" s="14" t="str">
        <f t="shared" si="381"/>
        <v xml:space="preserve">Service completo. Cambio de aceite y filtros. Control general del vehiculo. </v>
      </c>
      <c r="L1318" s="3">
        <v>1</v>
      </c>
      <c r="M1318" s="10" t="s">
        <v>222</v>
      </c>
      <c r="N1318" s="3" t="s">
        <v>771</v>
      </c>
      <c r="Q1318" s="7">
        <v>3733.9521531100477</v>
      </c>
      <c r="S1318" s="8">
        <f t="shared" si="379"/>
        <v>0.794345434881778</v>
      </c>
      <c r="T1318" s="11">
        <v>4.5</v>
      </c>
      <c r="W1318" s="76">
        <v>6700</v>
      </c>
      <c r="X1318" s="16">
        <f t="shared" si="380"/>
        <v>30150</v>
      </c>
      <c r="AC1318" s="18">
        <f t="shared" si="382"/>
        <v>0</v>
      </c>
      <c r="AD1318" s="19">
        <f t="shared" si="370"/>
        <v>42000</v>
      </c>
      <c r="AE1318" s="21">
        <f t="shared" si="368"/>
        <v>16802.784688995216</v>
      </c>
      <c r="AF1318" s="20">
        <f t="shared" si="371"/>
        <v>0</v>
      </c>
      <c r="AG1318" s="20">
        <f t="shared" si="372"/>
        <v>0</v>
      </c>
      <c r="AH1318" s="20">
        <f t="shared" si="373"/>
        <v>0</v>
      </c>
      <c r="AI1318" s="20"/>
      <c r="AJ1318" s="20"/>
      <c r="AK1318" s="20">
        <f t="shared" si="383"/>
        <v>0</v>
      </c>
      <c r="AL1318" s="171"/>
    </row>
    <row r="1319" spans="1:38" ht="15.75" customHeight="1" x14ac:dyDescent="0.25">
      <c r="A1319" s="3">
        <v>1512</v>
      </c>
      <c r="B1319" s="14">
        <f t="shared" si="375"/>
        <v>1</v>
      </c>
      <c r="C1319" s="9">
        <v>45233</v>
      </c>
      <c r="D1319" s="3" t="s">
        <v>116</v>
      </c>
      <c r="E1319" s="14" t="str">
        <f t="shared" si="369"/>
        <v>1512Transporte Palloni1</v>
      </c>
      <c r="F1319" s="119" t="s">
        <v>964</v>
      </c>
      <c r="G1319" s="119" t="s">
        <v>1318</v>
      </c>
      <c r="H1319" s="119">
        <v>327468</v>
      </c>
      <c r="I1319" s="10" t="s">
        <v>2280</v>
      </c>
      <c r="J1319" s="14" t="str">
        <f t="shared" si="381"/>
        <v>Cambio de aceite y filtros. Cambio distribucion con bomba.</v>
      </c>
      <c r="K1319" s="3" t="s">
        <v>1539</v>
      </c>
      <c r="L1319" s="3">
        <v>1</v>
      </c>
      <c r="R1319" s="7" t="s">
        <v>1916</v>
      </c>
      <c r="S1319" s="8"/>
      <c r="W1319" s="76"/>
      <c r="X1319" s="16">
        <f t="shared" si="380"/>
        <v>0</v>
      </c>
      <c r="Y1319" s="3">
        <v>1</v>
      </c>
      <c r="AB1319" s="4">
        <v>48000</v>
      </c>
      <c r="AC1319" s="18">
        <f t="shared" si="382"/>
        <v>48000</v>
      </c>
      <c r="AD1319" s="19">
        <f t="shared" si="370"/>
        <v>48000</v>
      </c>
      <c r="AE1319" s="21">
        <f t="shared" si="368"/>
        <v>0</v>
      </c>
      <c r="AF1319" s="20">
        <f t="shared" si="371"/>
        <v>0</v>
      </c>
      <c r="AG1319" s="20">
        <f t="shared" si="372"/>
        <v>0</v>
      </c>
      <c r="AH1319" s="20">
        <f t="shared" si="373"/>
        <v>48000</v>
      </c>
      <c r="AI1319" s="20"/>
      <c r="AJ1319" s="20"/>
      <c r="AK1319" s="20">
        <f t="shared" si="383"/>
        <v>48000</v>
      </c>
      <c r="AL1319" s="171"/>
    </row>
    <row r="1320" spans="1:38" ht="15.75" customHeight="1" x14ac:dyDescent="0.25">
      <c r="A1320" s="3">
        <v>1512</v>
      </c>
      <c r="B1320" s="14">
        <f t="shared" si="375"/>
        <v>2</v>
      </c>
      <c r="C1320" s="9">
        <f>IF(A1320=A1319,C1319,"")</f>
        <v>45233</v>
      </c>
      <c r="D1320" s="3" t="str">
        <f>IF(A1320=A1319,D1319,"")</f>
        <v>Transporte Palloni</v>
      </c>
      <c r="E1320" s="14" t="str">
        <f t="shared" si="369"/>
        <v>1512Transporte Palloni2</v>
      </c>
      <c r="J1320" s="14" t="str">
        <f t="shared" si="381"/>
        <v xml:space="preserve">Cambio de aceite y filtros. Cambio distribucion con bomba. </v>
      </c>
      <c r="L1320" s="3">
        <v>1</v>
      </c>
      <c r="S1320" s="8"/>
      <c r="W1320" s="76"/>
      <c r="X1320" s="16">
        <f t="shared" si="380"/>
        <v>0</v>
      </c>
      <c r="AC1320" s="18">
        <f t="shared" si="382"/>
        <v>0</v>
      </c>
      <c r="AD1320" s="19">
        <f t="shared" si="370"/>
        <v>48000</v>
      </c>
      <c r="AE1320" s="21">
        <f t="shared" si="368"/>
        <v>0</v>
      </c>
      <c r="AF1320" s="20">
        <f t="shared" si="371"/>
        <v>0</v>
      </c>
      <c r="AG1320" s="20">
        <f t="shared" si="372"/>
        <v>0</v>
      </c>
      <c r="AH1320" s="20">
        <f t="shared" si="373"/>
        <v>0</v>
      </c>
      <c r="AI1320" s="20"/>
      <c r="AJ1320" s="20"/>
      <c r="AK1320" s="20">
        <f t="shared" si="383"/>
        <v>0</v>
      </c>
      <c r="AL1320" s="171"/>
    </row>
    <row r="1321" spans="1:38" ht="15.75" customHeight="1" x14ac:dyDescent="0.25">
      <c r="A1321" s="3">
        <v>1513</v>
      </c>
      <c r="B1321" s="14">
        <f t="shared" si="375"/>
        <v>1</v>
      </c>
      <c r="C1321" s="9">
        <v>45233</v>
      </c>
      <c r="D1321" s="3" t="s">
        <v>116</v>
      </c>
      <c r="E1321" s="14" t="str">
        <f t="shared" si="369"/>
        <v>1513Transporte Palloni1</v>
      </c>
      <c r="F1321" s="119" t="s">
        <v>2281</v>
      </c>
      <c r="G1321" s="119" t="s">
        <v>1318</v>
      </c>
      <c r="H1321" s="119">
        <v>561644</v>
      </c>
      <c r="I1321" s="10" t="s">
        <v>2282</v>
      </c>
      <c r="J1321" s="14" t="str">
        <f t="shared" si="381"/>
        <v>Control correcta posicion de mangueras de calefaccion. Cambiar liquido refrigerante. Purgar circuito de refrigeracion. Controlar correcto funcionamiento de electroventilador.</v>
      </c>
      <c r="K1321" s="3" t="s">
        <v>1512</v>
      </c>
      <c r="L1321" s="3">
        <v>1</v>
      </c>
      <c r="R1321" s="7" t="s">
        <v>1971</v>
      </c>
      <c r="S1321" s="8"/>
      <c r="W1321" s="76"/>
      <c r="X1321" s="16">
        <f t="shared" si="380"/>
        <v>0</v>
      </c>
      <c r="Y1321" s="3">
        <v>1</v>
      </c>
      <c r="AB1321" s="4">
        <v>13000</v>
      </c>
      <c r="AC1321" s="18">
        <f t="shared" si="382"/>
        <v>13000</v>
      </c>
      <c r="AD1321" s="19">
        <f t="shared" si="370"/>
        <v>13000</v>
      </c>
      <c r="AE1321" s="21">
        <f t="shared" si="368"/>
        <v>0</v>
      </c>
      <c r="AF1321" s="20">
        <f t="shared" si="371"/>
        <v>0</v>
      </c>
      <c r="AG1321" s="20">
        <f t="shared" si="372"/>
        <v>0</v>
      </c>
      <c r="AH1321" s="20">
        <f t="shared" si="373"/>
        <v>13000</v>
      </c>
      <c r="AI1321" s="20"/>
      <c r="AJ1321" s="20"/>
      <c r="AK1321" s="20">
        <f t="shared" si="383"/>
        <v>13000</v>
      </c>
      <c r="AL1321" s="171"/>
    </row>
    <row r="1322" spans="1:38" ht="15.75" customHeight="1" x14ac:dyDescent="0.25">
      <c r="A1322" s="3">
        <v>1513</v>
      </c>
      <c r="B1322" s="14">
        <f t="shared" si="375"/>
        <v>2</v>
      </c>
      <c r="C1322" s="9">
        <f>IF(A1322=A1321,C1321,"")</f>
        <v>45233</v>
      </c>
      <c r="D1322" s="3" t="str">
        <f>IF(A1322=A1321,D1321,"")</f>
        <v>Transporte Palloni</v>
      </c>
      <c r="E1322" s="14" t="str">
        <f t="shared" si="369"/>
        <v>1513Transporte Palloni2</v>
      </c>
      <c r="J1322" s="14" t="str">
        <f t="shared" si="381"/>
        <v xml:space="preserve">Control correcta posicion de mangueras de calefaccion. Cambiar liquido refrigerante. Purgar circuito de refrigeracion. Controlar correcto funcionamiento de electroventilador. </v>
      </c>
      <c r="L1322" s="3">
        <v>1</v>
      </c>
      <c r="S1322" s="8"/>
      <c r="W1322" s="76"/>
      <c r="X1322" s="16">
        <f t="shared" si="380"/>
        <v>0</v>
      </c>
      <c r="AC1322" s="18">
        <f t="shared" si="382"/>
        <v>0</v>
      </c>
      <c r="AD1322" s="19">
        <f t="shared" si="370"/>
        <v>13000</v>
      </c>
      <c r="AE1322" s="21">
        <f t="shared" si="368"/>
        <v>0</v>
      </c>
      <c r="AF1322" s="20">
        <f t="shared" si="371"/>
        <v>0</v>
      </c>
      <c r="AG1322" s="20">
        <f t="shared" si="372"/>
        <v>0</v>
      </c>
      <c r="AH1322" s="20">
        <f t="shared" si="373"/>
        <v>0</v>
      </c>
      <c r="AI1322" s="20"/>
      <c r="AJ1322" s="20"/>
      <c r="AK1322" s="20">
        <f t="shared" si="383"/>
        <v>0</v>
      </c>
      <c r="AL1322" s="171"/>
    </row>
    <row r="1323" spans="1:38" ht="15.75" customHeight="1" x14ac:dyDescent="0.25">
      <c r="A1323" s="3">
        <v>1514</v>
      </c>
      <c r="B1323" s="14">
        <f t="shared" si="375"/>
        <v>1</v>
      </c>
      <c r="C1323" s="9">
        <v>45236</v>
      </c>
      <c r="D1323" s="3" t="s">
        <v>2283</v>
      </c>
      <c r="E1323" s="14" t="str">
        <f t="shared" si="369"/>
        <v>1514Sabaini Ignacio 1</v>
      </c>
      <c r="F1323" s="119" t="s">
        <v>2284</v>
      </c>
      <c r="G1323" s="119" t="s">
        <v>2285</v>
      </c>
      <c r="H1323" s="119">
        <v>204362</v>
      </c>
      <c r="I1323" s="10" t="s">
        <v>2294</v>
      </c>
      <c r="J1323" s="14" t="str">
        <f t="shared" si="381"/>
        <v>Service. Cambio de aceite y filtros. Control general del vehiculo. Rotacion. Lavado de motor</v>
      </c>
      <c r="K1323" s="3" t="s">
        <v>1511</v>
      </c>
      <c r="L1323" s="3">
        <v>1</v>
      </c>
      <c r="M1323" s="10" t="s">
        <v>2287</v>
      </c>
      <c r="N1323" s="3" t="s">
        <v>771</v>
      </c>
      <c r="Q1323" s="7">
        <v>6616.42</v>
      </c>
      <c r="R1323" s="7" t="s">
        <v>1916</v>
      </c>
      <c r="S1323" s="8">
        <f t="shared" ref="S1323:S1330" si="384">(W1323-Q1323)/Q1323</f>
        <v>1.9169853183443615</v>
      </c>
      <c r="T1323" s="11">
        <v>1</v>
      </c>
      <c r="W1323" s="76">
        <v>19300</v>
      </c>
      <c r="X1323" s="16">
        <f t="shared" si="380"/>
        <v>19300</v>
      </c>
      <c r="Y1323" s="3">
        <v>1</v>
      </c>
      <c r="AB1323" s="4">
        <v>41700</v>
      </c>
      <c r="AC1323" s="18">
        <f t="shared" si="382"/>
        <v>41700</v>
      </c>
      <c r="AD1323" s="19">
        <f t="shared" si="370"/>
        <v>41700</v>
      </c>
      <c r="AE1323" s="21">
        <f t="shared" si="368"/>
        <v>6616.42</v>
      </c>
      <c r="AF1323" s="20">
        <f t="shared" si="371"/>
        <v>47438.008803827746</v>
      </c>
      <c r="AG1323" s="20">
        <f t="shared" si="372"/>
        <v>89198</v>
      </c>
      <c r="AH1323" s="20">
        <f t="shared" si="373"/>
        <v>41700</v>
      </c>
      <c r="AI1323" s="20"/>
      <c r="AJ1323" s="20"/>
      <c r="AK1323" s="20">
        <f t="shared" si="383"/>
        <v>130898</v>
      </c>
      <c r="AL1323" s="171"/>
    </row>
    <row r="1324" spans="1:38" ht="15.75" customHeight="1" x14ac:dyDescent="0.25">
      <c r="A1324" s="3">
        <v>1514</v>
      </c>
      <c r="B1324" s="14">
        <f t="shared" si="375"/>
        <v>2</v>
      </c>
      <c r="C1324" s="9">
        <f>IF(A1324=A1323,C1323,"")</f>
        <v>45236</v>
      </c>
      <c r="D1324" s="3" t="str">
        <f>IF(A1324=A1323,D1323,"")</f>
        <v xml:space="preserve">Sabaini Ignacio </v>
      </c>
      <c r="E1324" s="14" t="str">
        <f t="shared" si="369"/>
        <v>1514Sabaini Ignacio 2</v>
      </c>
      <c r="J1324" s="14" t="str">
        <f t="shared" si="381"/>
        <v xml:space="preserve">Service. Cambio de aceite y filtros. Control general del vehiculo. Rotacion. Lavado de motor </v>
      </c>
      <c r="L1324" s="3">
        <v>1</v>
      </c>
      <c r="M1324" s="10" t="s">
        <v>2288</v>
      </c>
      <c r="N1324" s="3" t="s">
        <v>771</v>
      </c>
      <c r="Q1324" s="7">
        <v>32000</v>
      </c>
      <c r="S1324" s="112">
        <f t="shared" si="384"/>
        <v>0.3125</v>
      </c>
      <c r="T1324" s="11">
        <v>1</v>
      </c>
      <c r="W1324" s="76">
        <v>42000</v>
      </c>
      <c r="X1324" s="16">
        <f t="shared" si="380"/>
        <v>42000</v>
      </c>
      <c r="AC1324" s="18">
        <f t="shared" si="382"/>
        <v>0</v>
      </c>
      <c r="AD1324" s="19">
        <f t="shared" si="370"/>
        <v>41700</v>
      </c>
      <c r="AE1324" s="21">
        <f t="shared" si="368"/>
        <v>32000</v>
      </c>
      <c r="AF1324" s="20">
        <f t="shared" si="371"/>
        <v>0</v>
      </c>
      <c r="AG1324" s="20">
        <f t="shared" si="372"/>
        <v>0</v>
      </c>
      <c r="AH1324" s="20">
        <f t="shared" si="373"/>
        <v>0</v>
      </c>
      <c r="AI1324" s="20"/>
      <c r="AJ1324" s="20"/>
      <c r="AK1324" s="20">
        <f t="shared" si="383"/>
        <v>0</v>
      </c>
      <c r="AL1324" s="171"/>
    </row>
    <row r="1325" spans="1:38" ht="15.75" customHeight="1" x14ac:dyDescent="0.25">
      <c r="A1325" s="3">
        <v>1514</v>
      </c>
      <c r="B1325" s="14">
        <f t="shared" si="375"/>
        <v>3</v>
      </c>
      <c r="C1325" s="9">
        <f>IF(A1325=A1324,C1324,"")</f>
        <v>45236</v>
      </c>
      <c r="D1325" s="3" t="str">
        <f>IF(A1325=A1324,D1324,"")</f>
        <v xml:space="preserve">Sabaini Ignacio </v>
      </c>
      <c r="E1325" s="14" t="str">
        <f t="shared" si="369"/>
        <v>1514Sabaini Ignacio 3</v>
      </c>
      <c r="J1325" s="14" t="str">
        <f t="shared" si="381"/>
        <v xml:space="preserve">Service. Cambio de aceite y filtros. Control general del vehiculo. Rotacion. Lavado de motor  </v>
      </c>
      <c r="L1325" s="3">
        <v>1</v>
      </c>
      <c r="M1325" s="10" t="s">
        <v>2289</v>
      </c>
      <c r="N1325" s="3" t="s">
        <v>771</v>
      </c>
      <c r="Q1325" s="7">
        <v>2575.7399999999998</v>
      </c>
      <c r="S1325" s="8">
        <f t="shared" si="384"/>
        <v>1.9117845745300381</v>
      </c>
      <c r="T1325" s="11">
        <v>1</v>
      </c>
      <c r="W1325" s="76">
        <v>7500</v>
      </c>
      <c r="X1325" s="16">
        <f t="shared" si="380"/>
        <v>7500</v>
      </c>
      <c r="AC1325" s="18">
        <f t="shared" si="382"/>
        <v>0</v>
      </c>
      <c r="AD1325" s="19">
        <f t="shared" si="370"/>
        <v>41700</v>
      </c>
      <c r="AE1325" s="21">
        <f t="shared" si="368"/>
        <v>2575.7399999999998</v>
      </c>
      <c r="AF1325" s="20">
        <f t="shared" si="371"/>
        <v>0</v>
      </c>
      <c r="AG1325" s="20">
        <f t="shared" si="372"/>
        <v>0</v>
      </c>
      <c r="AH1325" s="20">
        <f t="shared" si="373"/>
        <v>0</v>
      </c>
      <c r="AI1325" s="20"/>
      <c r="AJ1325" s="20"/>
      <c r="AK1325" s="20">
        <f t="shared" si="383"/>
        <v>0</v>
      </c>
      <c r="AL1325" s="171"/>
    </row>
    <row r="1326" spans="1:38" ht="15.75" customHeight="1" x14ac:dyDescent="0.25">
      <c r="A1326" s="3">
        <v>1514</v>
      </c>
      <c r="B1326" s="14">
        <f t="shared" si="375"/>
        <v>4</v>
      </c>
      <c r="C1326" s="9">
        <f>IF(A1326=A1325,C1325,"")</f>
        <v>45236</v>
      </c>
      <c r="D1326" s="3" t="str">
        <f>IF(A1326=A1325,D1325,"")</f>
        <v xml:space="preserve">Sabaini Ignacio </v>
      </c>
      <c r="E1326" s="14" t="str">
        <f t="shared" si="369"/>
        <v>1514Sabaini Ignacio 4</v>
      </c>
      <c r="J1326" s="14" t="str">
        <f t="shared" si="381"/>
        <v xml:space="preserve">Service. Cambio de aceite y filtros. Control general del vehiculo. Rotacion. Lavado de motor   </v>
      </c>
      <c r="L1326" s="3">
        <v>1</v>
      </c>
      <c r="M1326" s="10" t="s">
        <v>728</v>
      </c>
      <c r="N1326" s="3" t="s">
        <v>771</v>
      </c>
      <c r="Q1326" s="7">
        <v>2145.8488038277515</v>
      </c>
      <c r="S1326" s="8">
        <f t="shared" si="384"/>
        <v>0.72425941352436551</v>
      </c>
      <c r="T1326" s="11">
        <v>4</v>
      </c>
      <c r="W1326" s="76">
        <v>3700</v>
      </c>
      <c r="X1326" s="16">
        <f t="shared" si="380"/>
        <v>14800</v>
      </c>
      <c r="AC1326" s="18">
        <f t="shared" si="382"/>
        <v>0</v>
      </c>
      <c r="AD1326" s="19">
        <f t="shared" si="370"/>
        <v>41700</v>
      </c>
      <c r="AE1326" s="21">
        <f t="shared" si="368"/>
        <v>8583.3952153110058</v>
      </c>
      <c r="AF1326" s="20">
        <f t="shared" si="371"/>
        <v>0</v>
      </c>
      <c r="AG1326" s="20">
        <f t="shared" si="372"/>
        <v>0</v>
      </c>
      <c r="AH1326" s="20">
        <f t="shared" si="373"/>
        <v>0</v>
      </c>
      <c r="AI1326" s="20"/>
      <c r="AJ1326" s="20"/>
      <c r="AK1326" s="20">
        <f t="shared" si="383"/>
        <v>0</v>
      </c>
      <c r="AL1326" s="171"/>
    </row>
    <row r="1327" spans="1:38" ht="15.75" customHeight="1" x14ac:dyDescent="0.25">
      <c r="A1327" s="3">
        <v>1514</v>
      </c>
      <c r="B1327" s="14">
        <f t="shared" si="375"/>
        <v>5</v>
      </c>
      <c r="C1327" s="9">
        <f>IF(A1327=A1326,C1326,"")</f>
        <v>45236</v>
      </c>
      <c r="D1327" s="3" t="str">
        <f>IF(A1327=A1326,D1326,"")</f>
        <v xml:space="preserve">Sabaini Ignacio </v>
      </c>
      <c r="E1327" s="14" t="str">
        <f t="shared" si="369"/>
        <v>1514Sabaini Ignacio 5</v>
      </c>
      <c r="J1327" s="14" t="str">
        <f t="shared" si="381"/>
        <v xml:space="preserve">Service. Cambio de aceite y filtros. Control general del vehiculo. Rotacion. Lavado de motor    </v>
      </c>
      <c r="L1327" s="3">
        <v>1</v>
      </c>
      <c r="M1327" s="10" t="s">
        <v>2290</v>
      </c>
      <c r="N1327" s="3" t="s">
        <v>771</v>
      </c>
      <c r="Q1327" s="7">
        <v>300</v>
      </c>
      <c r="S1327" s="8">
        <f t="shared" si="384"/>
        <v>2.3333333333333335</v>
      </c>
      <c r="T1327" s="11">
        <v>1</v>
      </c>
      <c r="W1327" s="76">
        <v>1000</v>
      </c>
      <c r="X1327" s="16">
        <f t="shared" si="380"/>
        <v>1000</v>
      </c>
      <c r="AC1327" s="18">
        <f t="shared" si="382"/>
        <v>0</v>
      </c>
      <c r="AD1327" s="19">
        <f t="shared" si="370"/>
        <v>41700</v>
      </c>
      <c r="AE1327" s="21">
        <f t="shared" si="368"/>
        <v>300</v>
      </c>
      <c r="AF1327" s="20">
        <f t="shared" si="371"/>
        <v>0</v>
      </c>
      <c r="AG1327" s="20">
        <f t="shared" si="372"/>
        <v>0</v>
      </c>
      <c r="AH1327" s="20">
        <f t="shared" si="373"/>
        <v>0</v>
      </c>
      <c r="AI1327" s="20"/>
      <c r="AJ1327" s="20"/>
      <c r="AK1327" s="20">
        <f t="shared" si="383"/>
        <v>0</v>
      </c>
      <c r="AL1327" s="171"/>
    </row>
    <row r="1328" spans="1:38" ht="15.75" customHeight="1" x14ac:dyDescent="0.25">
      <c r="A1328" s="3">
        <v>1514</v>
      </c>
      <c r="B1328" s="14">
        <f t="shared" si="375"/>
        <v>6</v>
      </c>
      <c r="C1328" s="9">
        <v>45236</v>
      </c>
      <c r="D1328" s="3" t="s">
        <v>2283</v>
      </c>
      <c r="E1328" s="14" t="str">
        <f t="shared" si="369"/>
        <v>1514Sabaini Ignacio 6</v>
      </c>
      <c r="J1328" s="14" t="str">
        <f t="shared" si="381"/>
        <v xml:space="preserve">Service. Cambio de aceite y filtros. Control general del vehiculo. Rotacion. Lavado de motor     </v>
      </c>
      <c r="L1328" s="3">
        <v>1</v>
      </c>
      <c r="M1328" s="10" t="s">
        <v>1932</v>
      </c>
      <c r="N1328" s="3" t="s">
        <v>1566</v>
      </c>
      <c r="Q1328" s="7">
        <v>3800</v>
      </c>
      <c r="S1328" s="8">
        <f t="shared" si="384"/>
        <v>0.21</v>
      </c>
      <c r="T1328" s="11">
        <v>1</v>
      </c>
      <c r="W1328" s="76">
        <v>4598</v>
      </c>
      <c r="X1328" s="16">
        <f t="shared" si="380"/>
        <v>4598</v>
      </c>
      <c r="AC1328" s="18">
        <f t="shared" si="382"/>
        <v>0</v>
      </c>
      <c r="AD1328" s="19">
        <f t="shared" si="370"/>
        <v>41700</v>
      </c>
      <c r="AE1328" s="21">
        <f t="shared" si="368"/>
        <v>3800</v>
      </c>
      <c r="AF1328" s="20">
        <f t="shared" si="371"/>
        <v>0</v>
      </c>
      <c r="AG1328" s="20">
        <f t="shared" si="372"/>
        <v>0</v>
      </c>
      <c r="AH1328" s="20">
        <f t="shared" si="373"/>
        <v>0</v>
      </c>
      <c r="AI1328" s="20"/>
      <c r="AJ1328" s="20"/>
      <c r="AK1328" s="20">
        <f t="shared" si="383"/>
        <v>0</v>
      </c>
      <c r="AL1328" s="171"/>
    </row>
    <row r="1329" spans="1:38" ht="15.75" customHeight="1" x14ac:dyDescent="0.25">
      <c r="A1329" s="3">
        <v>1515</v>
      </c>
      <c r="B1329" s="14">
        <f t="shared" si="375"/>
        <v>1</v>
      </c>
      <c r="C1329" s="9">
        <v>45236</v>
      </c>
      <c r="D1329" s="3" t="s">
        <v>2118</v>
      </c>
      <c r="E1329" s="14" t="str">
        <f t="shared" si="369"/>
        <v>1515Jani Gigante1</v>
      </c>
      <c r="F1329" s="119" t="s">
        <v>2291</v>
      </c>
      <c r="G1329" s="119" t="s">
        <v>2292</v>
      </c>
      <c r="H1329" s="119">
        <v>168296</v>
      </c>
      <c r="I1329" s="10" t="s">
        <v>2286</v>
      </c>
      <c r="J1329" s="14" t="str">
        <f t="shared" si="381"/>
        <v>Service. Cambio de aceite y filtros. Control general del vehiculo.</v>
      </c>
      <c r="K1329" s="3" t="s">
        <v>1512</v>
      </c>
      <c r="L1329" s="3">
        <v>1</v>
      </c>
      <c r="M1329" s="10" t="s">
        <v>918</v>
      </c>
      <c r="N1329" s="3" t="s">
        <v>771</v>
      </c>
      <c r="Q1329" s="7">
        <v>34400</v>
      </c>
      <c r="R1329" s="7" t="s">
        <v>1916</v>
      </c>
      <c r="S1329" s="8">
        <f t="shared" si="384"/>
        <v>0.25</v>
      </c>
      <c r="T1329" s="11">
        <v>1</v>
      </c>
      <c r="W1329" s="76">
        <v>43000</v>
      </c>
      <c r="X1329" s="16">
        <f t="shared" si="380"/>
        <v>43000</v>
      </c>
      <c r="Y1329" s="3">
        <v>1</v>
      </c>
      <c r="AB1329" s="4">
        <v>51000</v>
      </c>
      <c r="AC1329" s="18">
        <f t="shared" si="382"/>
        <v>51000</v>
      </c>
      <c r="AD1329" s="19">
        <f t="shared" si="370"/>
        <v>51000</v>
      </c>
      <c r="AE1329" s="21">
        <f t="shared" si="368"/>
        <v>34400</v>
      </c>
      <c r="AF1329" s="20">
        <f t="shared" si="371"/>
        <v>38133.952153110047</v>
      </c>
      <c r="AG1329" s="20">
        <f t="shared" si="372"/>
        <v>95125</v>
      </c>
      <c r="AH1329" s="20">
        <f t="shared" si="373"/>
        <v>51000</v>
      </c>
      <c r="AI1329" s="20"/>
      <c r="AJ1329" s="20"/>
      <c r="AK1329" s="20">
        <f t="shared" si="383"/>
        <v>146125</v>
      </c>
      <c r="AL1329" s="171"/>
    </row>
    <row r="1330" spans="1:38" ht="15.75" customHeight="1" x14ac:dyDescent="0.25">
      <c r="A1330" s="3">
        <v>1515</v>
      </c>
      <c r="B1330" s="14">
        <f t="shared" si="375"/>
        <v>2</v>
      </c>
      <c r="C1330" s="9">
        <f>IF(A1330=A1329,C1329,"")</f>
        <v>45236</v>
      </c>
      <c r="D1330" s="3" t="str">
        <f>IF(A1330=A1329,D1329,"")</f>
        <v>Jani Gigante</v>
      </c>
      <c r="E1330" s="14" t="str">
        <f t="shared" si="369"/>
        <v>1515Jani Gigante2</v>
      </c>
      <c r="J1330" s="14" t="str">
        <f t="shared" si="381"/>
        <v xml:space="preserve">Service. Cambio de aceite y filtros. Control general del vehiculo. </v>
      </c>
      <c r="L1330" s="3">
        <v>1</v>
      </c>
      <c r="M1330" s="10" t="s">
        <v>2293</v>
      </c>
      <c r="N1330" s="3" t="s">
        <v>771</v>
      </c>
      <c r="Q1330" s="7">
        <v>3733.9521531100477</v>
      </c>
      <c r="S1330" s="8">
        <f t="shared" si="384"/>
        <v>0.86129862275050106</v>
      </c>
      <c r="T1330" s="11">
        <v>7.5</v>
      </c>
      <c r="W1330" s="76">
        <v>6950</v>
      </c>
      <c r="X1330" s="16">
        <f t="shared" si="380"/>
        <v>52125</v>
      </c>
      <c r="AC1330" s="18">
        <f t="shared" si="382"/>
        <v>0</v>
      </c>
      <c r="AD1330" s="19">
        <f t="shared" si="370"/>
        <v>51000</v>
      </c>
      <c r="AE1330" s="21">
        <f t="shared" si="368"/>
        <v>28004.641148325358</v>
      </c>
      <c r="AF1330" s="20">
        <f t="shared" si="371"/>
        <v>0</v>
      </c>
      <c r="AG1330" s="20">
        <f t="shared" si="372"/>
        <v>0</v>
      </c>
      <c r="AH1330" s="20">
        <f t="shared" si="373"/>
        <v>0</v>
      </c>
      <c r="AI1330" s="20"/>
      <c r="AJ1330" s="20"/>
      <c r="AK1330" s="20">
        <f t="shared" si="383"/>
        <v>0</v>
      </c>
      <c r="AL1330" s="171"/>
    </row>
    <row r="1331" spans="1:38" ht="15.75" customHeight="1" x14ac:dyDescent="0.25">
      <c r="A1331" s="3">
        <v>1516</v>
      </c>
      <c r="B1331" s="14">
        <f t="shared" si="375"/>
        <v>1</v>
      </c>
      <c r="C1331" s="9">
        <v>45237</v>
      </c>
      <c r="D1331" s="3" t="s">
        <v>116</v>
      </c>
      <c r="E1331" s="14" t="str">
        <f t="shared" si="369"/>
        <v>1516Transporte Palloni1</v>
      </c>
      <c r="F1331" s="119" t="s">
        <v>1317</v>
      </c>
      <c r="G1331" s="119" t="s">
        <v>1318</v>
      </c>
      <c r="I1331" s="10" t="s">
        <v>2295</v>
      </c>
      <c r="J1331" s="14" t="str">
        <f t="shared" si="381"/>
        <v>Sacar alternador y colocar. Control de poleas y correa poly-v. Cambiar ambas poleas y correa poly-v. Control de bolilleros de ruedas. Cambiar masa trasera izquierda.</v>
      </c>
      <c r="K1331" s="3" t="s">
        <v>1539</v>
      </c>
      <c r="L1331" s="3">
        <v>1</v>
      </c>
      <c r="R1331" s="3" t="s">
        <v>1971</v>
      </c>
      <c r="S1331" s="8"/>
      <c r="W1331" s="76">
        <v>0</v>
      </c>
      <c r="X1331" s="16">
        <f t="shared" si="380"/>
        <v>0</v>
      </c>
      <c r="Y1331" s="3">
        <v>1</v>
      </c>
      <c r="AB1331" s="4">
        <v>35000</v>
      </c>
      <c r="AC1331" s="18">
        <f t="shared" si="382"/>
        <v>35000</v>
      </c>
      <c r="AD1331" s="19">
        <f t="shared" si="370"/>
        <v>35000</v>
      </c>
      <c r="AE1331" s="21">
        <f t="shared" si="368"/>
        <v>0</v>
      </c>
      <c r="AF1331" s="20">
        <f>IF(A1331=A1330,0,(SUMIF($A$3:$A$999956,A1331,$AE$3:$AE$999956)))</f>
        <v>0</v>
      </c>
      <c r="AG1331" s="20">
        <f t="shared" si="372"/>
        <v>0</v>
      </c>
      <c r="AH1331" s="20">
        <f t="shared" si="373"/>
        <v>35000</v>
      </c>
      <c r="AI1331" s="20"/>
      <c r="AJ1331" s="20"/>
      <c r="AK1331" s="20">
        <f t="shared" si="383"/>
        <v>35000</v>
      </c>
      <c r="AL1331" s="171"/>
    </row>
    <row r="1332" spans="1:38" ht="15.75" customHeight="1" x14ac:dyDescent="0.25">
      <c r="A1332" s="3">
        <v>1516</v>
      </c>
      <c r="B1332" s="14">
        <f t="shared" si="375"/>
        <v>2</v>
      </c>
      <c r="C1332" s="9">
        <f>IF(A1332=A1331,C1331,"")</f>
        <v>45237</v>
      </c>
      <c r="D1332" s="3" t="str">
        <f>IF(A1332=A1331,D1331,"")</f>
        <v>Transporte Palloni</v>
      </c>
      <c r="E1332" s="14" t="str">
        <f t="shared" si="369"/>
        <v>1516Transporte Palloni2</v>
      </c>
      <c r="J1332" s="14" t="str">
        <f t="shared" si="381"/>
        <v xml:space="preserve">Sacar alternador y colocar. Control de poleas y correa poly-v. Cambiar ambas poleas y correa poly-v. Control de bolilleros de ruedas. Cambiar masa trasera izquierda. </v>
      </c>
      <c r="L1332" s="3">
        <v>1</v>
      </c>
      <c r="R1332" s="3"/>
      <c r="S1332" s="8"/>
      <c r="W1332" s="76">
        <v>0</v>
      </c>
      <c r="X1332" s="16">
        <f t="shared" si="380"/>
        <v>0</v>
      </c>
      <c r="AC1332" s="18">
        <f t="shared" si="382"/>
        <v>0</v>
      </c>
      <c r="AD1332" s="19">
        <f t="shared" si="370"/>
        <v>35000</v>
      </c>
      <c r="AE1332" s="21">
        <f t="shared" si="368"/>
        <v>0</v>
      </c>
      <c r="AF1332" s="20">
        <f>IF(A1332=A1331,0,(SUMIF($A$3:$A$999956,A1332,$AE$3:$AE$999956)))</f>
        <v>0</v>
      </c>
      <c r="AG1332" s="20">
        <f t="shared" si="372"/>
        <v>0</v>
      </c>
      <c r="AH1332" s="20">
        <f t="shared" si="373"/>
        <v>0</v>
      </c>
      <c r="AI1332" s="20"/>
      <c r="AJ1332" s="20"/>
      <c r="AK1332" s="20">
        <f t="shared" si="383"/>
        <v>0</v>
      </c>
      <c r="AL1332" s="171"/>
    </row>
    <row r="1333" spans="1:38" ht="15.75" customHeight="1" x14ac:dyDescent="0.25">
      <c r="A1333" s="3">
        <v>1517</v>
      </c>
      <c r="B1333" s="14">
        <f t="shared" si="375"/>
        <v>1</v>
      </c>
      <c r="C1333" s="9">
        <v>45237</v>
      </c>
      <c r="D1333" s="3" t="s">
        <v>2297</v>
      </c>
      <c r="E1333" s="14" t="str">
        <f t="shared" si="369"/>
        <v>1517AGD1</v>
      </c>
      <c r="F1333" s="119" t="s">
        <v>2298</v>
      </c>
      <c r="G1333" s="119" t="s">
        <v>1325</v>
      </c>
      <c r="H1333" s="119">
        <v>331125</v>
      </c>
      <c r="I1333" s="10" t="s">
        <v>2306</v>
      </c>
      <c r="J1333" s="14" t="str">
        <f t="shared" si="381"/>
        <v>Service completo. Cambio de aceite y filtros. Control general del vehiculo. Control de bolilleros de ruedas. Cambiar masa de rueda delantera derecha. Engrase. Cambiar lampara trasera de stop.</v>
      </c>
      <c r="K1333" s="3" t="s">
        <v>1512</v>
      </c>
      <c r="L1333" s="3">
        <v>1</v>
      </c>
      <c r="M1333" s="10" t="s">
        <v>918</v>
      </c>
      <c r="N1333" s="3" t="s">
        <v>771</v>
      </c>
      <c r="Q1333" s="7">
        <v>27200</v>
      </c>
      <c r="R1333" s="3" t="s">
        <v>1916</v>
      </c>
      <c r="S1333" s="8">
        <f t="shared" ref="S1333:S1351" si="385">(W1333-Q1333)/Q1333</f>
        <v>0.25</v>
      </c>
      <c r="T1333" s="11">
        <v>1</v>
      </c>
      <c r="W1333" s="76">
        <v>34000</v>
      </c>
      <c r="X1333" s="16">
        <v>34000</v>
      </c>
      <c r="Y1333" s="3">
        <v>1</v>
      </c>
      <c r="AB1333" s="4">
        <v>74000</v>
      </c>
      <c r="AC1333" s="18">
        <f t="shared" si="382"/>
        <v>74000</v>
      </c>
      <c r="AD1333" s="19">
        <f t="shared" si="370"/>
        <v>74000</v>
      </c>
      <c r="AE1333" s="21">
        <f t="shared" si="368"/>
        <v>27200</v>
      </c>
      <c r="AF1333" s="20">
        <f>IF(A1333=A1332,0,(SUMIF($A$3:$A$999956,A1333,$AE$3:$AE$999956)))</f>
        <v>104720.94162679426</v>
      </c>
      <c r="AG1333" s="20">
        <f t="shared" si="372"/>
        <v>138700</v>
      </c>
      <c r="AH1333" s="20">
        <f t="shared" si="373"/>
        <v>74000</v>
      </c>
      <c r="AI1333" s="20"/>
      <c r="AJ1333" s="20"/>
      <c r="AK1333" s="20">
        <f t="shared" si="383"/>
        <v>212700</v>
      </c>
      <c r="AL1333" s="171"/>
    </row>
    <row r="1334" spans="1:38" ht="15.75" customHeight="1" x14ac:dyDescent="0.25">
      <c r="A1334" s="3">
        <v>1517</v>
      </c>
      <c r="B1334" s="14">
        <f t="shared" si="375"/>
        <v>2</v>
      </c>
      <c r="C1334" s="9">
        <f>IF(A1334=A1333,C1333,"")</f>
        <v>45237</v>
      </c>
      <c r="D1334" s="3" t="str">
        <f>IF(A1334=A1333,D1333,"")</f>
        <v>AGD</v>
      </c>
      <c r="E1334" s="14" t="str">
        <f t="shared" si="369"/>
        <v>1517AGD2</v>
      </c>
      <c r="J1334" s="14" t="str">
        <f t="shared" si="381"/>
        <v xml:space="preserve">Service completo. Cambio de aceite y filtros. Control general del vehiculo. Control de bolilleros de ruedas. Cambiar masa de rueda delantera derecha. Engrase. Cambiar lampara trasera de stop. </v>
      </c>
      <c r="L1334" s="3">
        <v>1</v>
      </c>
      <c r="M1334" s="10" t="s">
        <v>728</v>
      </c>
      <c r="N1334" s="3" t="s">
        <v>771</v>
      </c>
      <c r="Q1334" s="7">
        <v>2145.8488038277515</v>
      </c>
      <c r="R1334" s="3"/>
      <c r="S1334" s="8">
        <f t="shared" si="385"/>
        <v>0.72425941352436551</v>
      </c>
      <c r="T1334" s="11">
        <v>7</v>
      </c>
      <c r="W1334" s="76">
        <v>3700</v>
      </c>
      <c r="X1334" s="16">
        <v>25900</v>
      </c>
      <c r="AC1334" s="18">
        <f t="shared" si="382"/>
        <v>0</v>
      </c>
      <c r="AD1334" s="19">
        <f t="shared" si="370"/>
        <v>74000</v>
      </c>
      <c r="AE1334" s="21">
        <f t="shared" si="368"/>
        <v>15020.94162679426</v>
      </c>
      <c r="AF1334" s="20">
        <f>IF(A1334=A1333,0,(SUMIF($A$3:$A$999956,A1334,$AE$3:$AE$999956)))</f>
        <v>0</v>
      </c>
      <c r="AG1334" s="20">
        <f t="shared" si="372"/>
        <v>0</v>
      </c>
      <c r="AH1334" s="20">
        <f t="shared" si="373"/>
        <v>0</v>
      </c>
      <c r="AI1334" s="20"/>
      <c r="AJ1334" s="20"/>
      <c r="AK1334" s="20">
        <f t="shared" si="383"/>
        <v>0</v>
      </c>
      <c r="AL1334" s="171"/>
    </row>
    <row r="1335" spans="1:38" ht="15.75" customHeight="1" x14ac:dyDescent="0.25">
      <c r="A1335" s="3">
        <v>1517</v>
      </c>
      <c r="B1335" s="14">
        <f t="shared" si="375"/>
        <v>3</v>
      </c>
      <c r="C1335" s="9">
        <f>IF(A1335=A1334,C1334,"")</f>
        <v>45237</v>
      </c>
      <c r="D1335" s="3" t="str">
        <f>IF(A1335=A1334,D1334,"")</f>
        <v>AGD</v>
      </c>
      <c r="E1335" s="14" t="str">
        <f t="shared" si="369"/>
        <v>1517AGD3</v>
      </c>
      <c r="J1335" s="14" t="str">
        <f t="shared" si="381"/>
        <v xml:space="preserve">Service completo. Cambio de aceite y filtros. Control general del vehiculo. Control de bolilleros de ruedas. Cambiar masa de rueda delantera derecha. Engrase. Cambiar lampara trasera de stop.  </v>
      </c>
      <c r="L1335" s="3">
        <v>1</v>
      </c>
      <c r="M1335" s="10" t="s">
        <v>2299</v>
      </c>
      <c r="N1335" s="3" t="s">
        <v>101</v>
      </c>
      <c r="Q1335" s="7">
        <v>62000</v>
      </c>
      <c r="R1335" s="3"/>
      <c r="S1335" s="8">
        <f t="shared" si="385"/>
        <v>0.25</v>
      </c>
      <c r="T1335" s="11">
        <v>1</v>
      </c>
      <c r="W1335" s="76">
        <v>77500</v>
      </c>
      <c r="X1335" s="16">
        <v>77500</v>
      </c>
      <c r="AC1335" s="18">
        <f t="shared" si="382"/>
        <v>0</v>
      </c>
      <c r="AD1335" s="19">
        <f t="shared" si="370"/>
        <v>74000</v>
      </c>
      <c r="AE1335" s="21">
        <f t="shared" ref="AE1335:AE1398" si="386">+(Q1335)*T1335</f>
        <v>62000</v>
      </c>
      <c r="AF1335" s="20">
        <f>IF(A1335=A1334,0,(SUMIF($A$3:$A$999956,A1335,$AE$3:$AE$999956)))</f>
        <v>0</v>
      </c>
      <c r="AG1335" s="20">
        <f t="shared" si="372"/>
        <v>0</v>
      </c>
      <c r="AH1335" s="20">
        <f t="shared" si="373"/>
        <v>0</v>
      </c>
      <c r="AI1335" s="20"/>
      <c r="AJ1335" s="20"/>
      <c r="AK1335" s="20">
        <f t="shared" si="383"/>
        <v>0</v>
      </c>
      <c r="AL1335" s="171"/>
    </row>
    <row r="1336" spans="1:38" ht="15.75" customHeight="1" x14ac:dyDescent="0.25">
      <c r="A1336" s="3">
        <v>1517</v>
      </c>
      <c r="B1336" s="14">
        <f t="shared" si="375"/>
        <v>4</v>
      </c>
      <c r="C1336" s="9">
        <v>45237</v>
      </c>
      <c r="D1336" s="3" t="s">
        <v>2297</v>
      </c>
      <c r="E1336" s="14" t="str">
        <f t="shared" si="369"/>
        <v>1517AGD4</v>
      </c>
      <c r="J1336" s="14" t="str">
        <f t="shared" si="381"/>
        <v xml:space="preserve">Service completo. Cambio de aceite y filtros. Control general del vehiculo. Control de bolilleros de ruedas. Cambiar masa de rueda delantera derecha. Engrase. Cambiar lampara trasera de stop.   </v>
      </c>
      <c r="L1336" s="3">
        <v>1</v>
      </c>
      <c r="M1336" s="10" t="s">
        <v>2307</v>
      </c>
      <c r="N1336" s="3" t="s">
        <v>771</v>
      </c>
      <c r="Q1336" s="7">
        <v>500</v>
      </c>
      <c r="S1336" s="8">
        <f t="shared" si="385"/>
        <v>1.6</v>
      </c>
      <c r="T1336" s="11">
        <v>1</v>
      </c>
      <c r="W1336" s="76">
        <v>1300</v>
      </c>
      <c r="X1336" s="16">
        <f>W1336*T1336</f>
        <v>1300</v>
      </c>
      <c r="AC1336" s="18">
        <f t="shared" si="382"/>
        <v>0</v>
      </c>
      <c r="AD1336" s="19">
        <f t="shared" si="370"/>
        <v>74000</v>
      </c>
      <c r="AE1336" s="21">
        <f t="shared" si="386"/>
        <v>500</v>
      </c>
      <c r="AF1336" s="20">
        <f>IF(A1336=A1335,0,(SUMIF($A$3:$A$999956,A1336,$Q$3:$Q$999956)))+IF(A1336=A1335,0,(SUMIF($A$3:$A$999956,A1336,$R$3:$R$999956)))</f>
        <v>0</v>
      </c>
      <c r="AG1336" s="20">
        <f t="shared" si="372"/>
        <v>0</v>
      </c>
      <c r="AH1336" s="20">
        <f t="shared" si="373"/>
        <v>0</v>
      </c>
      <c r="AI1336" s="20"/>
      <c r="AJ1336" s="20"/>
      <c r="AK1336" s="20">
        <f t="shared" si="383"/>
        <v>0</v>
      </c>
      <c r="AL1336" s="171"/>
    </row>
    <row r="1337" spans="1:38" ht="15.75" customHeight="1" x14ac:dyDescent="0.25">
      <c r="A1337" s="3">
        <v>1518</v>
      </c>
      <c r="B1337" s="14">
        <f t="shared" si="375"/>
        <v>1</v>
      </c>
      <c r="C1337" s="9">
        <v>45237</v>
      </c>
      <c r="D1337" s="3" t="s">
        <v>2301</v>
      </c>
      <c r="E1337" s="14" t="str">
        <f t="shared" si="369"/>
        <v>1518Victoria Airasca1</v>
      </c>
      <c r="F1337" s="119" t="s">
        <v>2302</v>
      </c>
      <c r="G1337" s="119" t="s">
        <v>2128</v>
      </c>
      <c r="I1337" s="10" t="s">
        <v>2332</v>
      </c>
      <c r="J1337" s="14" t="str">
        <f t="shared" si="381"/>
        <v>Cambiar prostato de aire acondicionado. Realizar vacio. Cargar aire acondicionado con gas nuevo. Anular calefaccion.</v>
      </c>
      <c r="K1337" s="3" t="s">
        <v>1512</v>
      </c>
      <c r="L1337" s="3">
        <v>1</v>
      </c>
      <c r="M1337" s="10" t="s">
        <v>2333</v>
      </c>
      <c r="N1337" s="3" t="s">
        <v>2334</v>
      </c>
      <c r="Q1337" s="7">
        <f>W1337*0.9</f>
        <v>72900</v>
      </c>
      <c r="R1337" s="3" t="s">
        <v>1971</v>
      </c>
      <c r="S1337" s="8">
        <f t="shared" si="385"/>
        <v>0.1111111111111111</v>
      </c>
      <c r="T1337" s="11">
        <v>1</v>
      </c>
      <c r="W1337" s="76">
        <v>81000</v>
      </c>
      <c r="X1337" s="16">
        <v>81000</v>
      </c>
      <c r="Y1337" s="3">
        <v>1</v>
      </c>
      <c r="AC1337" s="18">
        <f t="shared" si="382"/>
        <v>0</v>
      </c>
      <c r="AD1337" s="19">
        <f t="shared" si="370"/>
        <v>0</v>
      </c>
      <c r="AE1337" s="21">
        <f t="shared" si="386"/>
        <v>72900</v>
      </c>
      <c r="AF1337" s="20">
        <f>IF(A1337=A1336,0,(SUMIF($A$3:$A$999956,A1337,$AE$3:$AE$999956)))</f>
        <v>76900</v>
      </c>
      <c r="AG1337" s="20">
        <f t="shared" si="372"/>
        <v>86000</v>
      </c>
      <c r="AH1337" s="20">
        <f t="shared" si="373"/>
        <v>0</v>
      </c>
      <c r="AI1337" s="20"/>
      <c r="AJ1337" s="20"/>
      <c r="AK1337" s="20">
        <f t="shared" si="383"/>
        <v>86000</v>
      </c>
      <c r="AL1337" s="171"/>
    </row>
    <row r="1338" spans="1:38" ht="15.75" customHeight="1" x14ac:dyDescent="0.25">
      <c r="A1338" s="3">
        <v>1518</v>
      </c>
      <c r="B1338" s="14">
        <f t="shared" si="375"/>
        <v>2</v>
      </c>
      <c r="C1338" s="9">
        <f>IF(A1338=A1337,C1337,"")</f>
        <v>45237</v>
      </c>
      <c r="D1338" s="3" t="str">
        <f>IF(A1338=A1337,D1337,"")</f>
        <v>Victoria Airasca</v>
      </c>
      <c r="E1338" s="14" t="str">
        <f t="shared" si="369"/>
        <v>1518Victoria Airasca2</v>
      </c>
      <c r="J1338" s="14" t="str">
        <f t="shared" si="381"/>
        <v xml:space="preserve">Cambiar prostato de aire acondicionado. Realizar vacio. Cargar aire acondicionado con gas nuevo. Anular calefaccion. </v>
      </c>
      <c r="L1338" s="3">
        <v>1</v>
      </c>
      <c r="M1338" s="10" t="s">
        <v>2335</v>
      </c>
      <c r="Q1338" s="7">
        <f>W1338*0.8</f>
        <v>4000</v>
      </c>
      <c r="R1338" s="3"/>
      <c r="S1338" s="8">
        <f t="shared" si="385"/>
        <v>0.25</v>
      </c>
      <c r="T1338" s="11">
        <v>1</v>
      </c>
      <c r="W1338" s="76">
        <v>5000</v>
      </c>
      <c r="X1338" s="16">
        <v>5000</v>
      </c>
      <c r="AC1338" s="18">
        <f t="shared" si="382"/>
        <v>0</v>
      </c>
      <c r="AD1338" s="19">
        <f t="shared" si="370"/>
        <v>0</v>
      </c>
      <c r="AE1338" s="21">
        <f t="shared" si="386"/>
        <v>4000</v>
      </c>
      <c r="AF1338" s="20">
        <f>IF(A1338=A1337,0,(SUMIF($A$3:$A$999956,A1338,$AE$3:$AE$999956)))</f>
        <v>0</v>
      </c>
      <c r="AG1338" s="20">
        <f t="shared" si="372"/>
        <v>0</v>
      </c>
      <c r="AH1338" s="20">
        <f t="shared" si="373"/>
        <v>0</v>
      </c>
      <c r="AI1338" s="20"/>
      <c r="AJ1338" s="20"/>
      <c r="AK1338" s="20">
        <f t="shared" si="383"/>
        <v>0</v>
      </c>
      <c r="AL1338" s="171"/>
    </row>
    <row r="1339" spans="1:38" ht="15.75" customHeight="1" x14ac:dyDescent="0.25">
      <c r="A1339" s="3">
        <v>1519</v>
      </c>
      <c r="B1339" s="14">
        <f t="shared" si="375"/>
        <v>1</v>
      </c>
      <c r="C1339" s="9">
        <v>45237</v>
      </c>
      <c r="D1339" s="3" t="s">
        <v>2303</v>
      </c>
      <c r="E1339" s="14" t="str">
        <f t="shared" si="369"/>
        <v>1519Tosello Joaquin1</v>
      </c>
      <c r="F1339" s="119" t="s">
        <v>2304</v>
      </c>
      <c r="G1339" s="119" t="s">
        <v>1095</v>
      </c>
      <c r="H1339" s="119">
        <v>113011</v>
      </c>
      <c r="I1339" s="10" t="s">
        <v>2309</v>
      </c>
      <c r="J1339" s="14" t="str">
        <f t="shared" si="381"/>
        <v>Sacar tapa de valvulas. Limpiar al brillo. Limpiar superficie de apoyo en tapa de cilindros. Armar con junta nueva y sellador. Emprolijar vano motor. Lavado parte inferior de motor y caja de velocidad. Desarmar suspension delantera izquierda, sacar semieje. Cambiar reten en caja de velocidad. Armado Total. Completar nivel de aceite en caja de velocidad.</v>
      </c>
      <c r="K1339" s="3" t="s">
        <v>1511</v>
      </c>
      <c r="L1339" s="3">
        <v>1</v>
      </c>
      <c r="M1339" s="10" t="s">
        <v>2305</v>
      </c>
      <c r="N1339" s="3" t="s">
        <v>101</v>
      </c>
      <c r="Q1339" s="7">
        <v>7040</v>
      </c>
      <c r="R1339" s="7" t="s">
        <v>2339</v>
      </c>
      <c r="S1339" s="8">
        <f t="shared" si="385"/>
        <v>0.25</v>
      </c>
      <c r="T1339" s="11">
        <v>1</v>
      </c>
      <c r="W1339" s="76">
        <v>8800</v>
      </c>
      <c r="X1339" s="16">
        <f t="shared" ref="X1339:X1370" si="387">W1339*T1339</f>
        <v>8800</v>
      </c>
      <c r="Y1339" s="3">
        <v>1</v>
      </c>
      <c r="AB1339" s="4">
        <v>25000</v>
      </c>
      <c r="AC1339" s="18">
        <f t="shared" si="382"/>
        <v>25000</v>
      </c>
      <c r="AD1339" s="19">
        <f t="shared" si="370"/>
        <v>25000</v>
      </c>
      <c r="AE1339" s="21">
        <f t="shared" si="386"/>
        <v>7040</v>
      </c>
      <c r="AF1339" s="20">
        <f t="shared" ref="AF1339:AF1402" si="388">IF(A1339=A1338,0,(SUMIF($A$3:$A$999956,A1339,$Q$3:$Q$999956)))+IF(A1339=A1338,0,(SUMIF($A$3:$A$999956,A1339,$R$3:$R$999956)))</f>
        <v>11444.18995215311</v>
      </c>
      <c r="AG1339" s="20">
        <f t="shared" si="372"/>
        <v>17646</v>
      </c>
      <c r="AH1339" s="20">
        <f t="shared" si="373"/>
        <v>25000</v>
      </c>
      <c r="AI1339" s="20"/>
      <c r="AJ1339" s="20"/>
      <c r="AK1339" s="20">
        <f t="shared" si="383"/>
        <v>42646</v>
      </c>
      <c r="AL1339" s="171"/>
    </row>
    <row r="1340" spans="1:38" ht="15.75" customHeight="1" x14ac:dyDescent="0.25">
      <c r="A1340" s="3">
        <v>1519</v>
      </c>
      <c r="B1340" s="14">
        <f t="shared" si="375"/>
        <v>2</v>
      </c>
      <c r="C1340" s="9">
        <f>IF(A1340=A1339,C1339,"")</f>
        <v>45237</v>
      </c>
      <c r="D1340" s="3" t="str">
        <f>IF(A1340=A1339,D1339,"")</f>
        <v>Tosello Joaquin</v>
      </c>
      <c r="E1340" s="14" t="str">
        <f t="shared" si="369"/>
        <v>1519Tosello Joaquin2</v>
      </c>
      <c r="J1340" s="14" t="str">
        <f t="shared" si="381"/>
        <v xml:space="preserve">Sacar tapa de valvulas. Limpiar al brillo. Limpiar superficie de apoyo en tapa de cilindros. Armar con junta nueva y sellador. Emprolijar vano motor. Lavado parte inferior de motor y caja de velocidad. Desarmar suspension delantera izquierda, sacar semieje. Cambiar reten en caja de velocidad. Armado Total. Completar nivel de aceite en caja de velocidad. </v>
      </c>
      <c r="L1340" s="3">
        <v>1</v>
      </c>
      <c r="M1340" s="10" t="s">
        <v>2310</v>
      </c>
      <c r="N1340" s="3" t="s">
        <v>1566</v>
      </c>
      <c r="Q1340" s="7">
        <v>2480</v>
      </c>
      <c r="S1340" s="8">
        <f t="shared" si="385"/>
        <v>0.2685483870967742</v>
      </c>
      <c r="T1340" s="11">
        <v>1</v>
      </c>
      <c r="W1340" s="76">
        <v>3146</v>
      </c>
      <c r="X1340" s="16">
        <f t="shared" si="387"/>
        <v>3146</v>
      </c>
      <c r="AC1340" s="18">
        <f t="shared" si="382"/>
        <v>0</v>
      </c>
      <c r="AD1340" s="19">
        <f t="shared" si="370"/>
        <v>25000</v>
      </c>
      <c r="AE1340" s="21">
        <f t="shared" si="386"/>
        <v>2480</v>
      </c>
      <c r="AF1340" s="20">
        <f t="shared" si="388"/>
        <v>0</v>
      </c>
      <c r="AG1340" s="20">
        <f t="shared" si="372"/>
        <v>0</v>
      </c>
      <c r="AH1340" s="20">
        <f t="shared" si="373"/>
        <v>0</v>
      </c>
      <c r="AI1340" s="20"/>
      <c r="AJ1340" s="20"/>
      <c r="AK1340" s="20">
        <f t="shared" si="383"/>
        <v>0</v>
      </c>
      <c r="AL1340" s="171"/>
    </row>
    <row r="1341" spans="1:38" ht="15.75" customHeight="1" x14ac:dyDescent="0.25">
      <c r="A1341" s="3">
        <v>1519</v>
      </c>
      <c r="B1341" s="14">
        <f t="shared" si="375"/>
        <v>3</v>
      </c>
      <c r="C1341" s="9">
        <f>IF(A1341=A1340,C1340,"")</f>
        <v>45237</v>
      </c>
      <c r="D1341" s="3" t="str">
        <f>IF(A1341=A1340,D1340,"")</f>
        <v>Tosello Joaquin</v>
      </c>
      <c r="E1341" s="14" t="str">
        <f t="shared" si="369"/>
        <v>1519Tosello Joaquin3</v>
      </c>
      <c r="J1341" s="14" t="str">
        <f t="shared" si="381"/>
        <v xml:space="preserve">Sacar tapa de valvulas. Limpiar al brillo. Limpiar superficie de apoyo en tapa de cilindros. Armar con junta nueva y sellador. Emprolijar vano motor. Lavado parte inferior de motor y caja de velocidad. Desarmar suspension delantera izquierda, sacar semieje. Cambiar reten en caja de velocidad. Armado Total. Completar nivel de aceite en caja de velocidad.  </v>
      </c>
      <c r="L1341" s="3">
        <v>1</v>
      </c>
      <c r="M1341" s="10" t="s">
        <v>2311</v>
      </c>
      <c r="N1341" s="3" t="s">
        <v>771</v>
      </c>
      <c r="Q1341" s="7">
        <v>1924.1899521531097</v>
      </c>
      <c r="S1341" s="8">
        <f t="shared" si="385"/>
        <v>0.97485700190249724</v>
      </c>
      <c r="T1341" s="11">
        <v>1.5</v>
      </c>
      <c r="W1341" s="76">
        <v>3800</v>
      </c>
      <c r="X1341" s="16">
        <f t="shared" si="387"/>
        <v>5700</v>
      </c>
      <c r="AC1341" s="18">
        <f t="shared" si="382"/>
        <v>0</v>
      </c>
      <c r="AD1341" s="19">
        <f t="shared" si="370"/>
        <v>25000</v>
      </c>
      <c r="AE1341" s="21">
        <f t="shared" si="386"/>
        <v>2886.2849282296647</v>
      </c>
      <c r="AF1341" s="20">
        <f t="shared" si="388"/>
        <v>0</v>
      </c>
      <c r="AG1341" s="20">
        <f t="shared" si="372"/>
        <v>0</v>
      </c>
      <c r="AH1341" s="20">
        <f t="shared" si="373"/>
        <v>0</v>
      </c>
      <c r="AI1341" s="20"/>
      <c r="AJ1341" s="20"/>
      <c r="AK1341" s="20">
        <f t="shared" si="383"/>
        <v>0</v>
      </c>
      <c r="AL1341" s="171"/>
    </row>
    <row r="1342" spans="1:38" ht="15.75" customHeight="1" x14ac:dyDescent="0.25">
      <c r="A1342" s="3">
        <v>1520</v>
      </c>
      <c r="B1342" s="14">
        <f t="shared" si="375"/>
        <v>1</v>
      </c>
      <c r="C1342" s="9">
        <v>45238</v>
      </c>
      <c r="D1342" s="3" t="s">
        <v>2312</v>
      </c>
      <c r="E1342" s="14" t="str">
        <f t="shared" ref="E1342:E1405" si="389">CONCATENATE(A1342,D1342,B1342)</f>
        <v>1520Larisa Nardin1</v>
      </c>
      <c r="F1342" s="119" t="s">
        <v>1416</v>
      </c>
      <c r="G1342" s="119" t="s">
        <v>806</v>
      </c>
      <c r="I1342" s="10" t="s">
        <v>2336</v>
      </c>
      <c r="J1342" s="14" t="str">
        <f t="shared" si="381"/>
        <v>Sacar caño de direccion hidraulica. Hacer reparar. Armado total. Completar nivel de aceite de direccion hidraulica. Lavado motor. Control general del vehiculo para viaje. Cambio lampara de patente. Cambiar escobillas limpia parabrisas.</v>
      </c>
      <c r="K1342" s="3" t="s">
        <v>1539</v>
      </c>
      <c r="L1342" s="3">
        <v>1</v>
      </c>
      <c r="M1342" s="10" t="s">
        <v>2313</v>
      </c>
      <c r="N1342" s="3" t="s">
        <v>84</v>
      </c>
      <c r="Q1342" s="7">
        <v>1924.19</v>
      </c>
      <c r="R1342" s="7" t="s">
        <v>1971</v>
      </c>
      <c r="S1342" s="8">
        <f t="shared" si="385"/>
        <v>0.97485695279572182</v>
      </c>
      <c r="T1342" s="11">
        <v>1</v>
      </c>
      <c r="W1342" s="76">
        <v>3800</v>
      </c>
      <c r="X1342" s="16">
        <f t="shared" si="387"/>
        <v>3800</v>
      </c>
      <c r="Y1342" s="3">
        <v>1</v>
      </c>
      <c r="AB1342" s="4">
        <v>23000</v>
      </c>
      <c r="AC1342" s="18">
        <f t="shared" si="382"/>
        <v>23000</v>
      </c>
      <c r="AD1342" s="19">
        <f t="shared" si="370"/>
        <v>23000</v>
      </c>
      <c r="AE1342" s="21">
        <f t="shared" si="386"/>
        <v>1924.19</v>
      </c>
      <c r="AF1342" s="20">
        <f t="shared" si="388"/>
        <v>45964.19</v>
      </c>
      <c r="AG1342" s="20">
        <f t="shared" si="372"/>
        <v>57000</v>
      </c>
      <c r="AH1342" s="20">
        <f t="shared" si="373"/>
        <v>23000</v>
      </c>
      <c r="AI1342" s="20"/>
      <c r="AJ1342" s="20"/>
      <c r="AK1342" s="20">
        <f t="shared" si="383"/>
        <v>80000</v>
      </c>
      <c r="AL1342" s="171"/>
    </row>
    <row r="1343" spans="1:38" ht="15.75" customHeight="1" x14ac:dyDescent="0.25">
      <c r="A1343" s="3">
        <v>1520</v>
      </c>
      <c r="B1343" s="14">
        <f t="shared" si="375"/>
        <v>2</v>
      </c>
      <c r="C1343" s="9">
        <f>IF(A1343=A1342,C1342,"")</f>
        <v>45238</v>
      </c>
      <c r="D1343" s="3" t="str">
        <f>IF(A1343=A1342,D1342,"")</f>
        <v>Larisa Nardin</v>
      </c>
      <c r="E1343" s="14" t="str">
        <f t="shared" si="389"/>
        <v>1520Larisa Nardin2</v>
      </c>
      <c r="J1343" s="14" t="str">
        <f t="shared" si="381"/>
        <v xml:space="preserve">Sacar caño de direccion hidraulica. Hacer reparar. Armado total. Completar nivel de aceite de direccion hidraulica. Lavado motor. Control general del vehiculo para viaje. Cambio lampara de patente. Cambiar escobillas limpia parabrisas. </v>
      </c>
      <c r="L1343" s="3">
        <v>1</v>
      </c>
      <c r="M1343" s="10" t="s">
        <v>2315</v>
      </c>
      <c r="N1343" s="3" t="s">
        <v>2314</v>
      </c>
      <c r="Q1343" s="7">
        <f>W1343*0.9</f>
        <v>14400</v>
      </c>
      <c r="S1343" s="8">
        <f t="shared" si="385"/>
        <v>0.1111111111111111</v>
      </c>
      <c r="T1343" s="11">
        <v>1</v>
      </c>
      <c r="W1343" s="76">
        <v>16000</v>
      </c>
      <c r="X1343" s="16">
        <f t="shared" si="387"/>
        <v>16000</v>
      </c>
      <c r="AC1343" s="18">
        <f t="shared" si="382"/>
        <v>0</v>
      </c>
      <c r="AD1343" s="19">
        <f t="shared" ref="AD1343:AD1406" si="390">IF(A1343=A1342,AD1342+AC1343,AC1343)</f>
        <v>23000</v>
      </c>
      <c r="AE1343" s="21">
        <f t="shared" si="386"/>
        <v>14400</v>
      </c>
      <c r="AF1343" s="20">
        <f t="shared" si="388"/>
        <v>0</v>
      </c>
      <c r="AG1343" s="20">
        <f t="shared" ref="AG1343:AG1406" si="391">IF(A1343=A1342,0,(SUMIF($A$3:$A$999956,A1343,($X$3:$X$999956))))</f>
        <v>0</v>
      </c>
      <c r="AH1343" s="20">
        <f t="shared" ref="AH1343:AH1406" si="392">IF(A1343=A1342,0,(SUMIF($A$3:$A$999956,A1343,($AC$3:$AC$999956))))</f>
        <v>0</v>
      </c>
      <c r="AI1343" s="20"/>
      <c r="AJ1343" s="20"/>
      <c r="AK1343" s="20">
        <f t="shared" si="383"/>
        <v>0</v>
      </c>
      <c r="AL1343" s="171"/>
    </row>
    <row r="1344" spans="1:38" ht="15.75" customHeight="1" x14ac:dyDescent="0.25">
      <c r="A1344" s="3">
        <v>1520</v>
      </c>
      <c r="B1344" s="14">
        <f t="shared" si="375"/>
        <v>3</v>
      </c>
      <c r="C1344" s="9">
        <v>45238</v>
      </c>
      <c r="D1344" s="3" t="s">
        <v>2312</v>
      </c>
      <c r="E1344" s="14" t="str">
        <f t="shared" si="389"/>
        <v>1520Larisa Nardin3</v>
      </c>
      <c r="J1344" s="14" t="str">
        <f t="shared" si="381"/>
        <v xml:space="preserve">Sacar caño de direccion hidraulica. Hacer reparar. Armado total. Completar nivel de aceite de direccion hidraulica. Lavado motor. Control general del vehiculo para viaje. Cambio lampara de patente. Cambiar escobillas limpia parabrisas.  </v>
      </c>
      <c r="L1344" s="3">
        <v>1</v>
      </c>
      <c r="M1344" s="10" t="s">
        <v>2085</v>
      </c>
      <c r="N1344" s="3" t="s">
        <v>771</v>
      </c>
      <c r="Q1344" s="7">
        <v>200</v>
      </c>
      <c r="S1344" s="8">
        <f t="shared" si="385"/>
        <v>1</v>
      </c>
      <c r="T1344" s="11">
        <v>1</v>
      </c>
      <c r="W1344" s="76">
        <v>400</v>
      </c>
      <c r="X1344" s="16">
        <f t="shared" si="387"/>
        <v>400</v>
      </c>
      <c r="AC1344" s="18">
        <f t="shared" si="382"/>
        <v>0</v>
      </c>
      <c r="AD1344" s="19">
        <f t="shared" si="390"/>
        <v>23000</v>
      </c>
      <c r="AE1344" s="21">
        <f t="shared" si="386"/>
        <v>200</v>
      </c>
      <c r="AF1344" s="20">
        <f t="shared" si="388"/>
        <v>0</v>
      </c>
      <c r="AG1344" s="20">
        <f t="shared" si="391"/>
        <v>0</v>
      </c>
      <c r="AH1344" s="20">
        <f t="shared" si="392"/>
        <v>0</v>
      </c>
      <c r="AI1344" s="20"/>
      <c r="AJ1344" s="20"/>
      <c r="AK1344" s="20">
        <f t="shared" si="383"/>
        <v>0</v>
      </c>
      <c r="AL1344" s="171"/>
    </row>
    <row r="1345" spans="1:38" ht="15.75" customHeight="1" x14ac:dyDescent="0.25">
      <c r="A1345" s="3">
        <v>1520</v>
      </c>
      <c r="B1345" s="14">
        <f t="shared" si="375"/>
        <v>4</v>
      </c>
      <c r="C1345" s="9">
        <v>45238</v>
      </c>
      <c r="D1345" s="3" t="s">
        <v>2312</v>
      </c>
      <c r="E1345" s="14" t="str">
        <f t="shared" si="389"/>
        <v>1520Larisa Nardin4</v>
      </c>
      <c r="J1345" s="14" t="str">
        <f t="shared" si="381"/>
        <v xml:space="preserve">Sacar caño de direccion hidraulica. Hacer reparar. Armado total. Completar nivel de aceite de direccion hidraulica. Lavado motor. Control general del vehiculo para viaje. Cambio lampara de patente. Cambiar escobillas limpia parabrisas.   </v>
      </c>
      <c r="L1345" s="3">
        <v>1</v>
      </c>
      <c r="M1345" s="10" t="s">
        <v>2337</v>
      </c>
      <c r="N1345" s="3" t="s">
        <v>734</v>
      </c>
      <c r="Q1345" s="7">
        <v>7040</v>
      </c>
      <c r="S1345" s="8">
        <f t="shared" si="385"/>
        <v>0.25</v>
      </c>
      <c r="T1345" s="11">
        <v>1</v>
      </c>
      <c r="W1345" s="76">
        <v>8800</v>
      </c>
      <c r="X1345" s="16">
        <f t="shared" si="387"/>
        <v>8800</v>
      </c>
      <c r="AC1345" s="18">
        <f t="shared" si="382"/>
        <v>0</v>
      </c>
      <c r="AD1345" s="19">
        <f t="shared" si="390"/>
        <v>23000</v>
      </c>
      <c r="AE1345" s="21">
        <f t="shared" si="386"/>
        <v>7040</v>
      </c>
      <c r="AF1345" s="20">
        <f t="shared" si="388"/>
        <v>0</v>
      </c>
      <c r="AG1345" s="20">
        <f t="shared" si="391"/>
        <v>0</v>
      </c>
      <c r="AH1345" s="20">
        <f t="shared" si="392"/>
        <v>0</v>
      </c>
      <c r="AI1345" s="20"/>
      <c r="AJ1345" s="20"/>
      <c r="AK1345" s="20">
        <f t="shared" si="383"/>
        <v>0</v>
      </c>
      <c r="AL1345" s="171"/>
    </row>
    <row r="1346" spans="1:38" ht="15.75" customHeight="1" x14ac:dyDescent="0.25">
      <c r="A1346" s="3">
        <v>1520</v>
      </c>
      <c r="B1346" s="14">
        <f t="shared" si="375"/>
        <v>5</v>
      </c>
      <c r="C1346" s="9">
        <f>IF(A1346=A1345,C1345,"")</f>
        <v>45238</v>
      </c>
      <c r="D1346" s="3" t="str">
        <f>IF(A1346=A1345,D1345,"")</f>
        <v>Larisa Nardin</v>
      </c>
      <c r="E1346" s="14" t="str">
        <f t="shared" si="389"/>
        <v>1520Larisa Nardin5</v>
      </c>
      <c r="J1346" s="14" t="str">
        <f t="shared" si="381"/>
        <v xml:space="preserve">Sacar caño de direccion hidraulica. Hacer reparar. Armado total. Completar nivel de aceite de direccion hidraulica. Lavado motor. Control general del vehiculo para viaje. Cambio lampara de patente. Cambiar escobillas limpia parabrisas.    </v>
      </c>
      <c r="L1346" s="3">
        <v>1</v>
      </c>
      <c r="M1346" s="10" t="s">
        <v>2338</v>
      </c>
      <c r="N1346" s="3" t="s">
        <v>101</v>
      </c>
      <c r="Q1346" s="7">
        <v>22400</v>
      </c>
      <c r="S1346" s="8">
        <f t="shared" si="385"/>
        <v>0.25</v>
      </c>
      <c r="T1346" s="11">
        <v>1</v>
      </c>
      <c r="W1346" s="76">
        <v>28000</v>
      </c>
      <c r="X1346" s="16">
        <f t="shared" si="387"/>
        <v>28000</v>
      </c>
      <c r="AC1346" s="18">
        <f t="shared" si="382"/>
        <v>0</v>
      </c>
      <c r="AD1346" s="19">
        <f t="shared" si="390"/>
        <v>23000</v>
      </c>
      <c r="AE1346" s="21">
        <f t="shared" si="386"/>
        <v>22400</v>
      </c>
      <c r="AF1346" s="20">
        <f t="shared" si="388"/>
        <v>0</v>
      </c>
      <c r="AG1346" s="20">
        <f t="shared" si="391"/>
        <v>0</v>
      </c>
      <c r="AH1346" s="20">
        <f t="shared" si="392"/>
        <v>0</v>
      </c>
      <c r="AI1346" s="20"/>
      <c r="AJ1346" s="20"/>
      <c r="AK1346" s="20">
        <f t="shared" si="383"/>
        <v>0</v>
      </c>
      <c r="AL1346" s="171"/>
    </row>
    <row r="1347" spans="1:38" ht="15.75" customHeight="1" x14ac:dyDescent="0.25">
      <c r="A1347" s="3">
        <v>1521</v>
      </c>
      <c r="B1347" s="14">
        <f t="shared" si="375"/>
        <v>1</v>
      </c>
      <c r="C1347" s="9">
        <v>45238</v>
      </c>
      <c r="D1347" s="3" t="s">
        <v>2316</v>
      </c>
      <c r="E1347" s="14" t="str">
        <f t="shared" si="389"/>
        <v>1521Dellafiori Santiago1</v>
      </c>
      <c r="F1347" s="119" t="s">
        <v>2317</v>
      </c>
      <c r="G1347" s="119" t="s">
        <v>2318</v>
      </c>
      <c r="H1347" s="119">
        <v>200407</v>
      </c>
      <c r="I1347" s="10" t="s">
        <v>2323</v>
      </c>
      <c r="J1347" s="14" t="str">
        <f t="shared" si="381"/>
        <v>Service completo. Cambio de aceite y filtros. Control general del vehiculo. Cambio juego de pastillas de freno rueda trasera izquierda</v>
      </c>
      <c r="K1347" s="3" t="s">
        <v>1512</v>
      </c>
      <c r="L1347" s="3">
        <v>1</v>
      </c>
      <c r="M1347" s="10" t="s">
        <v>2236</v>
      </c>
      <c r="N1347" s="3" t="s">
        <v>1566</v>
      </c>
      <c r="Q1347" s="7">
        <v>9500</v>
      </c>
      <c r="R1347" s="7" t="s">
        <v>1916</v>
      </c>
      <c r="S1347" s="8">
        <f t="shared" si="385"/>
        <v>0.21</v>
      </c>
      <c r="T1347" s="11">
        <v>1</v>
      </c>
      <c r="W1347" s="76">
        <v>11495</v>
      </c>
      <c r="X1347" s="16">
        <f t="shared" si="387"/>
        <v>11495</v>
      </c>
      <c r="Y1347" s="3">
        <v>1</v>
      </c>
      <c r="AB1347" s="4">
        <v>57000</v>
      </c>
      <c r="AC1347" s="18">
        <f t="shared" si="382"/>
        <v>57000</v>
      </c>
      <c r="AD1347" s="19">
        <f t="shared" si="390"/>
        <v>57000</v>
      </c>
      <c r="AE1347" s="21">
        <f t="shared" si="386"/>
        <v>9500</v>
      </c>
      <c r="AF1347" s="20">
        <f t="shared" si="388"/>
        <v>29715.360153110047</v>
      </c>
      <c r="AG1347" s="20">
        <f t="shared" si="391"/>
        <v>72802</v>
      </c>
      <c r="AH1347" s="20">
        <f t="shared" si="392"/>
        <v>57000</v>
      </c>
      <c r="AI1347" s="20"/>
      <c r="AJ1347" s="20"/>
      <c r="AK1347" s="20">
        <f t="shared" si="383"/>
        <v>129802</v>
      </c>
      <c r="AL1347" s="171"/>
    </row>
    <row r="1348" spans="1:38" ht="15.75" customHeight="1" x14ac:dyDescent="0.25">
      <c r="A1348" s="3">
        <v>1521</v>
      </c>
      <c r="B1348" s="14">
        <f t="shared" ref="B1348:B1411" si="393">IF(A1348=A1347,B1347+1,1)</f>
        <v>2</v>
      </c>
      <c r="C1348" s="9">
        <f>IF(A1348=A1347,C1347,"")</f>
        <v>45238</v>
      </c>
      <c r="D1348" s="3" t="str">
        <f>IF(A1348=A1347,D1347,"")</f>
        <v>Dellafiori Santiago</v>
      </c>
      <c r="E1348" s="14" t="str">
        <f t="shared" si="389"/>
        <v>1521Dellafiori Santiago2</v>
      </c>
      <c r="J1348" s="14" t="str">
        <f t="shared" si="381"/>
        <v xml:space="preserve">Service completo. Cambio de aceite y filtros. Control general del vehiculo. Cambio juego de pastillas de freno rueda trasera izquierda </v>
      </c>
      <c r="L1348" s="3">
        <v>1</v>
      </c>
      <c r="M1348" s="10" t="s">
        <v>789</v>
      </c>
      <c r="N1348" s="3" t="s">
        <v>771</v>
      </c>
      <c r="Q1348" s="7">
        <v>2272.0320000000002</v>
      </c>
      <c r="S1348" s="8">
        <f t="shared" si="385"/>
        <v>1.5527809467472287</v>
      </c>
      <c r="T1348" s="11">
        <v>1</v>
      </c>
      <c r="W1348" s="76">
        <v>5800</v>
      </c>
      <c r="X1348" s="16">
        <f t="shared" si="387"/>
        <v>5800</v>
      </c>
      <c r="AC1348" s="18">
        <f t="shared" si="382"/>
        <v>0</v>
      </c>
      <c r="AD1348" s="19">
        <f t="shared" si="390"/>
        <v>57000</v>
      </c>
      <c r="AE1348" s="21">
        <f t="shared" si="386"/>
        <v>2272.0320000000002</v>
      </c>
      <c r="AF1348" s="20">
        <f t="shared" si="388"/>
        <v>0</v>
      </c>
      <c r="AG1348" s="20">
        <f t="shared" si="391"/>
        <v>0</v>
      </c>
      <c r="AH1348" s="20">
        <f t="shared" si="392"/>
        <v>0</v>
      </c>
      <c r="AI1348" s="20"/>
      <c r="AJ1348" s="20"/>
      <c r="AK1348" s="20">
        <f t="shared" si="383"/>
        <v>0</v>
      </c>
      <c r="AL1348" s="171"/>
    </row>
    <row r="1349" spans="1:38" ht="15.75" customHeight="1" x14ac:dyDescent="0.25">
      <c r="A1349" s="3">
        <v>1521</v>
      </c>
      <c r="B1349" s="14">
        <f t="shared" si="393"/>
        <v>3</v>
      </c>
      <c r="C1349" s="9">
        <f>IF(A1349=A1348,C1348,"")</f>
        <v>45238</v>
      </c>
      <c r="D1349" s="3" t="str">
        <f>IF(A1349=A1348,D1348,"")</f>
        <v>Dellafiori Santiago</v>
      </c>
      <c r="E1349" s="14" t="str">
        <f t="shared" si="389"/>
        <v>1521Dellafiori Santiago3</v>
      </c>
      <c r="J1349" s="14" t="str">
        <f t="shared" si="381"/>
        <v xml:space="preserve">Service completo. Cambio de aceite y filtros. Control general del vehiculo. Cambio juego de pastillas de freno rueda trasera izquierda  </v>
      </c>
      <c r="L1349" s="3">
        <v>1</v>
      </c>
      <c r="M1349" s="10" t="s">
        <v>114</v>
      </c>
      <c r="N1349" s="3" t="s">
        <v>84</v>
      </c>
      <c r="Q1349" s="7">
        <v>3029.3760000000007</v>
      </c>
      <c r="S1349" s="8">
        <f t="shared" si="385"/>
        <v>1.1786664976549621</v>
      </c>
      <c r="T1349" s="11">
        <v>1</v>
      </c>
      <c r="W1349" s="76">
        <v>6600</v>
      </c>
      <c r="X1349" s="16">
        <f t="shared" si="387"/>
        <v>6600</v>
      </c>
      <c r="AC1349" s="18">
        <f t="shared" si="382"/>
        <v>0</v>
      </c>
      <c r="AD1349" s="19">
        <f t="shared" si="390"/>
        <v>57000</v>
      </c>
      <c r="AE1349" s="21">
        <f t="shared" si="386"/>
        <v>3029.3760000000007</v>
      </c>
      <c r="AF1349" s="20">
        <f t="shared" si="388"/>
        <v>0</v>
      </c>
      <c r="AG1349" s="20">
        <f t="shared" si="391"/>
        <v>0</v>
      </c>
      <c r="AH1349" s="20">
        <f t="shared" si="392"/>
        <v>0</v>
      </c>
      <c r="AI1349" s="20"/>
      <c r="AJ1349" s="20"/>
      <c r="AK1349" s="20">
        <f t="shared" si="383"/>
        <v>0</v>
      </c>
      <c r="AL1349" s="171"/>
    </row>
    <row r="1350" spans="1:38" ht="15.75" customHeight="1" x14ac:dyDescent="0.25">
      <c r="A1350" s="3">
        <v>1521</v>
      </c>
      <c r="B1350" s="14">
        <f t="shared" si="393"/>
        <v>4</v>
      </c>
      <c r="C1350" s="9">
        <f>IF(A1350=A1349,C1349,"")</f>
        <v>45238</v>
      </c>
      <c r="D1350" s="3" t="str">
        <f>IF(A1350=A1349,D1349,"")</f>
        <v>Dellafiori Santiago</v>
      </c>
      <c r="E1350" s="14" t="str">
        <f t="shared" si="389"/>
        <v>1521Dellafiori Santiago4</v>
      </c>
      <c r="J1350" s="14" t="str">
        <f t="shared" si="381"/>
        <v xml:space="preserve">Service completo. Cambio de aceite y filtros. Control general del vehiculo. Cambio juego de pastillas de freno rueda trasera izquierda   </v>
      </c>
      <c r="L1350" s="3">
        <v>1</v>
      </c>
      <c r="M1350" s="10" t="s">
        <v>1360</v>
      </c>
      <c r="N1350" s="3" t="s">
        <v>771</v>
      </c>
      <c r="Q1350" s="7">
        <v>3733.9521531100477</v>
      </c>
      <c r="S1350" s="8">
        <f t="shared" si="385"/>
        <v>0.86129862275050106</v>
      </c>
      <c r="T1350" s="11">
        <v>5</v>
      </c>
      <c r="W1350" s="76">
        <v>6950</v>
      </c>
      <c r="X1350" s="16">
        <f t="shared" si="387"/>
        <v>34750</v>
      </c>
      <c r="AC1350" s="18">
        <f t="shared" si="382"/>
        <v>0</v>
      </c>
      <c r="AD1350" s="19">
        <f t="shared" si="390"/>
        <v>57000</v>
      </c>
      <c r="AE1350" s="21">
        <f t="shared" si="386"/>
        <v>18669.76076555024</v>
      </c>
      <c r="AF1350" s="20">
        <f t="shared" si="388"/>
        <v>0</v>
      </c>
      <c r="AG1350" s="20">
        <f t="shared" si="391"/>
        <v>0</v>
      </c>
      <c r="AH1350" s="20">
        <f t="shared" si="392"/>
        <v>0</v>
      </c>
      <c r="AI1350" s="20"/>
      <c r="AJ1350" s="20"/>
      <c r="AK1350" s="20">
        <f t="shared" si="383"/>
        <v>0</v>
      </c>
      <c r="AL1350" s="171"/>
    </row>
    <row r="1351" spans="1:38" ht="15.75" customHeight="1" x14ac:dyDescent="0.25">
      <c r="A1351" s="3">
        <v>1521</v>
      </c>
      <c r="B1351" s="14">
        <f t="shared" si="393"/>
        <v>5</v>
      </c>
      <c r="C1351" s="9">
        <f>IF(A1351=A1350,C1350,"")</f>
        <v>45238</v>
      </c>
      <c r="D1351" s="3" t="str">
        <f>IF(A1351=A1350,D1350,"")</f>
        <v>Dellafiori Santiago</v>
      </c>
      <c r="E1351" s="14" t="str">
        <f t="shared" si="389"/>
        <v>1521Dellafiori Santiago5</v>
      </c>
      <c r="J1351" s="14" t="str">
        <f t="shared" si="381"/>
        <v xml:space="preserve">Service completo. Cambio de aceite y filtros. Control general del vehiculo. Cambio juego de pastillas de freno rueda trasera izquierda    </v>
      </c>
      <c r="L1351" s="3">
        <v>1</v>
      </c>
      <c r="M1351" s="10" t="s">
        <v>1878</v>
      </c>
      <c r="N1351" s="3" t="s">
        <v>1566</v>
      </c>
      <c r="Q1351" s="7">
        <v>11180</v>
      </c>
      <c r="S1351" s="8">
        <f t="shared" si="385"/>
        <v>0.26627906976744187</v>
      </c>
      <c r="T1351" s="11">
        <v>1</v>
      </c>
      <c r="W1351" s="76">
        <v>14157</v>
      </c>
      <c r="X1351" s="16">
        <f t="shared" si="387"/>
        <v>14157</v>
      </c>
      <c r="AC1351" s="18">
        <f t="shared" si="382"/>
        <v>0</v>
      </c>
      <c r="AD1351" s="19">
        <f t="shared" si="390"/>
        <v>57000</v>
      </c>
      <c r="AE1351" s="21">
        <f t="shared" si="386"/>
        <v>11180</v>
      </c>
      <c r="AF1351" s="20">
        <f t="shared" si="388"/>
        <v>0</v>
      </c>
      <c r="AG1351" s="20">
        <f t="shared" si="391"/>
        <v>0</v>
      </c>
      <c r="AH1351" s="20">
        <f t="shared" si="392"/>
        <v>0</v>
      </c>
      <c r="AI1351" s="20"/>
      <c r="AJ1351" s="20"/>
      <c r="AK1351" s="20">
        <f t="shared" si="383"/>
        <v>0</v>
      </c>
      <c r="AL1351" s="171"/>
    </row>
    <row r="1352" spans="1:38" ht="15.75" customHeight="1" x14ac:dyDescent="0.25">
      <c r="A1352" s="3">
        <v>1522</v>
      </c>
      <c r="B1352" s="14">
        <f t="shared" si="393"/>
        <v>1</v>
      </c>
      <c r="C1352" s="9">
        <v>45238</v>
      </c>
      <c r="D1352" s="3" t="s">
        <v>116</v>
      </c>
      <c r="E1352" s="14" t="str">
        <f t="shared" si="389"/>
        <v>1522Transporte Palloni1</v>
      </c>
      <c r="F1352" s="119" t="s">
        <v>964</v>
      </c>
      <c r="G1352" s="119" t="s">
        <v>1318</v>
      </c>
      <c r="H1352" s="119">
        <v>329792</v>
      </c>
      <c r="I1352" s="10" t="s">
        <v>2319</v>
      </c>
      <c r="J1352" s="14" t="str">
        <f t="shared" si="381"/>
        <v>Cambiar ambos amortiguadores traseros.</v>
      </c>
      <c r="K1352" s="3" t="s">
        <v>1512</v>
      </c>
      <c r="L1352" s="3">
        <v>1</v>
      </c>
      <c r="R1352" s="7" t="s">
        <v>1971</v>
      </c>
      <c r="S1352" s="8"/>
      <c r="W1352" s="76"/>
      <c r="X1352" s="16">
        <f t="shared" si="387"/>
        <v>0</v>
      </c>
      <c r="Y1352" s="3">
        <v>1</v>
      </c>
      <c r="AB1352" s="4">
        <v>19000</v>
      </c>
      <c r="AC1352" s="18">
        <f t="shared" si="382"/>
        <v>19000</v>
      </c>
      <c r="AD1352" s="19">
        <f t="shared" si="390"/>
        <v>19000</v>
      </c>
      <c r="AE1352" s="21">
        <f t="shared" si="386"/>
        <v>0</v>
      </c>
      <c r="AF1352" s="20">
        <f t="shared" si="388"/>
        <v>0</v>
      </c>
      <c r="AG1352" s="20">
        <f t="shared" si="391"/>
        <v>0</v>
      </c>
      <c r="AH1352" s="20">
        <f t="shared" si="392"/>
        <v>19000</v>
      </c>
      <c r="AI1352" s="20"/>
      <c r="AJ1352" s="20"/>
      <c r="AK1352" s="20">
        <f t="shared" si="383"/>
        <v>19000</v>
      </c>
      <c r="AL1352" s="171"/>
    </row>
    <row r="1353" spans="1:38" ht="15.75" customHeight="1" x14ac:dyDescent="0.25">
      <c r="A1353" s="3">
        <v>1522</v>
      </c>
      <c r="B1353" s="14">
        <f t="shared" si="393"/>
        <v>2</v>
      </c>
      <c r="C1353" s="9">
        <f>IF(A1353=A1352,C1352,"")</f>
        <v>45238</v>
      </c>
      <c r="D1353" s="3" t="str">
        <f>IF(A1353=A1352,D1352,"")</f>
        <v>Transporte Palloni</v>
      </c>
      <c r="E1353" s="14" t="str">
        <f t="shared" si="389"/>
        <v>1522Transporte Palloni2</v>
      </c>
      <c r="J1353" s="14" t="str">
        <f t="shared" si="381"/>
        <v xml:space="preserve">Cambiar ambos amortiguadores traseros. </v>
      </c>
      <c r="L1353" s="3">
        <v>1</v>
      </c>
      <c r="S1353" s="8"/>
      <c r="W1353" s="76"/>
      <c r="X1353" s="16">
        <f t="shared" si="387"/>
        <v>0</v>
      </c>
      <c r="AC1353" s="18">
        <f t="shared" si="382"/>
        <v>0</v>
      </c>
      <c r="AD1353" s="19">
        <f t="shared" si="390"/>
        <v>19000</v>
      </c>
      <c r="AE1353" s="21">
        <f t="shared" si="386"/>
        <v>0</v>
      </c>
      <c r="AF1353" s="20">
        <f t="shared" si="388"/>
        <v>0</v>
      </c>
      <c r="AG1353" s="20">
        <f t="shared" si="391"/>
        <v>0</v>
      </c>
      <c r="AH1353" s="20">
        <f t="shared" si="392"/>
        <v>0</v>
      </c>
      <c r="AI1353" s="20"/>
      <c r="AJ1353" s="20"/>
      <c r="AK1353" s="20">
        <f t="shared" si="383"/>
        <v>0</v>
      </c>
      <c r="AL1353" s="171"/>
    </row>
    <row r="1354" spans="1:38" ht="15.75" customHeight="1" x14ac:dyDescent="0.25">
      <c r="A1354" s="3">
        <v>1523</v>
      </c>
      <c r="B1354" s="14">
        <f t="shared" si="393"/>
        <v>1</v>
      </c>
      <c r="C1354" s="9">
        <v>45238</v>
      </c>
      <c r="D1354" s="3" t="s">
        <v>116</v>
      </c>
      <c r="E1354" s="14" t="str">
        <f t="shared" si="389"/>
        <v>1523Transporte Palloni1</v>
      </c>
      <c r="F1354" s="119" t="s">
        <v>2320</v>
      </c>
      <c r="G1354" s="119" t="s">
        <v>1300</v>
      </c>
      <c r="H1354" s="119">
        <v>346278</v>
      </c>
      <c r="I1354" s="10" t="s">
        <v>2321</v>
      </c>
      <c r="J1354" s="14" t="str">
        <f t="shared" si="381"/>
        <v>Recambio manguera inferior de radiador. Completar liquido refrigerante. Purgar circuito de refrigeracion.</v>
      </c>
      <c r="K1354" s="3" t="s">
        <v>1511</v>
      </c>
      <c r="L1354" s="3">
        <v>1</v>
      </c>
      <c r="M1354" s="10" t="s">
        <v>2322</v>
      </c>
      <c r="N1354" s="3" t="s">
        <v>1832</v>
      </c>
      <c r="R1354" s="7" t="s">
        <v>1971</v>
      </c>
      <c r="S1354" s="8"/>
      <c r="W1354" s="76"/>
      <c r="X1354" s="16">
        <f t="shared" si="387"/>
        <v>0</v>
      </c>
      <c r="Y1354" s="3">
        <v>1</v>
      </c>
      <c r="AB1354" s="4">
        <v>17000</v>
      </c>
      <c r="AC1354" s="18">
        <f t="shared" si="382"/>
        <v>17000</v>
      </c>
      <c r="AD1354" s="19">
        <f t="shared" si="390"/>
        <v>17000</v>
      </c>
      <c r="AE1354" s="21">
        <f t="shared" si="386"/>
        <v>0</v>
      </c>
      <c r="AF1354" s="20">
        <f t="shared" si="388"/>
        <v>0</v>
      </c>
      <c r="AG1354" s="20">
        <f t="shared" si="391"/>
        <v>0</v>
      </c>
      <c r="AH1354" s="20">
        <f t="shared" si="392"/>
        <v>17000</v>
      </c>
      <c r="AI1354" s="20"/>
      <c r="AJ1354" s="20"/>
      <c r="AK1354" s="20">
        <f t="shared" si="383"/>
        <v>17000</v>
      </c>
      <c r="AL1354" s="171"/>
    </row>
    <row r="1355" spans="1:38" ht="15.75" customHeight="1" x14ac:dyDescent="0.25">
      <c r="A1355" s="3">
        <v>1523</v>
      </c>
      <c r="B1355" s="14">
        <f t="shared" si="393"/>
        <v>2</v>
      </c>
      <c r="C1355" s="9">
        <f>IF(A1355=A1354,C1354,"")</f>
        <v>45238</v>
      </c>
      <c r="D1355" s="3" t="str">
        <f>IF(A1355=A1354,D1354,"")</f>
        <v>Transporte Palloni</v>
      </c>
      <c r="E1355" s="14" t="str">
        <f t="shared" si="389"/>
        <v>1523Transporte Palloni2</v>
      </c>
      <c r="J1355" s="14" t="str">
        <f t="shared" si="381"/>
        <v xml:space="preserve">Recambio manguera inferior de radiador. Completar liquido refrigerante. Purgar circuito de refrigeracion. </v>
      </c>
      <c r="L1355" s="3">
        <v>1</v>
      </c>
      <c r="M1355" s="10" t="s">
        <v>1430</v>
      </c>
      <c r="N1355" s="3" t="s">
        <v>1832</v>
      </c>
      <c r="S1355" s="8"/>
      <c r="W1355" s="76"/>
      <c r="X1355" s="16">
        <f t="shared" si="387"/>
        <v>0</v>
      </c>
      <c r="AC1355" s="18">
        <f t="shared" si="382"/>
        <v>0</v>
      </c>
      <c r="AD1355" s="19">
        <f t="shared" si="390"/>
        <v>17000</v>
      </c>
      <c r="AE1355" s="21">
        <f t="shared" si="386"/>
        <v>0</v>
      </c>
      <c r="AF1355" s="20">
        <f t="shared" si="388"/>
        <v>0</v>
      </c>
      <c r="AG1355" s="20">
        <f t="shared" si="391"/>
        <v>0</v>
      </c>
      <c r="AH1355" s="20">
        <f t="shared" si="392"/>
        <v>0</v>
      </c>
      <c r="AI1355" s="20"/>
      <c r="AJ1355" s="20"/>
      <c r="AK1355" s="20">
        <f t="shared" si="383"/>
        <v>0</v>
      </c>
      <c r="AL1355" s="171"/>
    </row>
    <row r="1356" spans="1:38" ht="15.75" customHeight="1" x14ac:dyDescent="0.25">
      <c r="A1356" s="3">
        <v>1523</v>
      </c>
      <c r="B1356" s="14">
        <f t="shared" si="393"/>
        <v>3</v>
      </c>
      <c r="C1356" s="9">
        <f>IF(A1356=A1355,C1355,"")</f>
        <v>45238</v>
      </c>
      <c r="D1356" s="3" t="str">
        <f>IF(A1356=A1355,D1355,"")</f>
        <v>Transporte Palloni</v>
      </c>
      <c r="E1356" s="14" t="str">
        <f t="shared" si="389"/>
        <v>1523Transporte Palloni3</v>
      </c>
      <c r="J1356" s="14" t="str">
        <f t="shared" si="381"/>
        <v xml:space="preserve">Recambio manguera inferior de radiador. Completar liquido refrigerante. Purgar circuito de refrigeracion.  </v>
      </c>
      <c r="L1356" s="3">
        <v>1</v>
      </c>
      <c r="M1356" s="10" t="s">
        <v>1431</v>
      </c>
      <c r="N1356" s="3" t="s">
        <v>1832</v>
      </c>
      <c r="S1356" s="8"/>
      <c r="W1356" s="76"/>
      <c r="X1356" s="16">
        <f t="shared" si="387"/>
        <v>0</v>
      </c>
      <c r="AC1356" s="18">
        <f t="shared" si="382"/>
        <v>0</v>
      </c>
      <c r="AD1356" s="19">
        <f t="shared" si="390"/>
        <v>17000</v>
      </c>
      <c r="AE1356" s="21">
        <f t="shared" si="386"/>
        <v>0</v>
      </c>
      <c r="AF1356" s="20">
        <f t="shared" si="388"/>
        <v>0</v>
      </c>
      <c r="AG1356" s="20">
        <f t="shared" si="391"/>
        <v>0</v>
      </c>
      <c r="AH1356" s="20">
        <f t="shared" si="392"/>
        <v>0</v>
      </c>
      <c r="AI1356" s="20"/>
      <c r="AJ1356" s="20"/>
      <c r="AK1356" s="20">
        <f t="shared" si="383"/>
        <v>0</v>
      </c>
      <c r="AL1356" s="171"/>
    </row>
    <row r="1357" spans="1:38" ht="15.75" customHeight="1" x14ac:dyDescent="0.25">
      <c r="A1357" s="3">
        <v>1523</v>
      </c>
      <c r="B1357" s="14">
        <f t="shared" si="393"/>
        <v>4</v>
      </c>
      <c r="C1357" s="9">
        <f>IF(A1357=A1356,C1356,"")</f>
        <v>45238</v>
      </c>
      <c r="D1357" s="3" t="str">
        <f>IF(A1357=A1356,D1356,"")</f>
        <v>Transporte Palloni</v>
      </c>
      <c r="E1357" s="14" t="str">
        <f t="shared" si="389"/>
        <v>1523Transporte Palloni4</v>
      </c>
      <c r="J1357" s="14" t="str">
        <f t="shared" si="381"/>
        <v xml:space="preserve">Recambio manguera inferior de radiador. Completar liquido refrigerante. Purgar circuito de refrigeracion.   </v>
      </c>
      <c r="L1357" s="3">
        <v>1</v>
      </c>
      <c r="M1357" s="10" t="s">
        <v>1268</v>
      </c>
      <c r="N1357" s="3" t="s">
        <v>1832</v>
      </c>
      <c r="S1357" s="8"/>
      <c r="W1357" s="76"/>
      <c r="X1357" s="16">
        <f t="shared" si="387"/>
        <v>0</v>
      </c>
      <c r="AC1357" s="18">
        <f t="shared" si="382"/>
        <v>0</v>
      </c>
      <c r="AD1357" s="19">
        <f t="shared" si="390"/>
        <v>17000</v>
      </c>
      <c r="AE1357" s="21">
        <f t="shared" si="386"/>
        <v>0</v>
      </c>
      <c r="AF1357" s="20">
        <f t="shared" si="388"/>
        <v>0</v>
      </c>
      <c r="AG1357" s="20">
        <f t="shared" si="391"/>
        <v>0</v>
      </c>
      <c r="AH1357" s="20">
        <f t="shared" si="392"/>
        <v>0</v>
      </c>
      <c r="AI1357" s="20"/>
      <c r="AJ1357" s="20"/>
      <c r="AK1357" s="20">
        <f t="shared" si="383"/>
        <v>0</v>
      </c>
      <c r="AL1357" s="171"/>
    </row>
    <row r="1358" spans="1:38" ht="15.75" customHeight="1" x14ac:dyDescent="0.25">
      <c r="A1358" s="3">
        <v>1524</v>
      </c>
      <c r="B1358" s="14">
        <f t="shared" si="393"/>
        <v>1</v>
      </c>
      <c r="C1358" s="9">
        <v>45239</v>
      </c>
      <c r="D1358" s="3" t="s">
        <v>2324</v>
      </c>
      <c r="E1358" s="14" t="str">
        <f t="shared" si="389"/>
        <v>1524Dellafiori Marcelo1</v>
      </c>
      <c r="F1358" s="119" t="s">
        <v>2237</v>
      </c>
      <c r="G1358" s="119" t="s">
        <v>2238</v>
      </c>
      <c r="H1358" s="119">
        <v>138200</v>
      </c>
      <c r="I1358" s="10" t="s">
        <v>2325</v>
      </c>
      <c r="J1358" s="14" t="str">
        <f t="shared" si="381"/>
        <v>Recambio soporte motor lado distribucion. Emprolijado vano motor.</v>
      </c>
      <c r="K1358" s="3" t="s">
        <v>1511</v>
      </c>
      <c r="L1358" s="3">
        <v>1</v>
      </c>
      <c r="M1358" s="10" t="s">
        <v>2326</v>
      </c>
      <c r="N1358" s="3" t="s">
        <v>101</v>
      </c>
      <c r="R1358" s="7" t="s">
        <v>2339</v>
      </c>
      <c r="S1358" s="8"/>
      <c r="T1358" s="11">
        <v>1</v>
      </c>
      <c r="W1358" s="76">
        <v>0</v>
      </c>
      <c r="X1358" s="16">
        <f t="shared" si="387"/>
        <v>0</v>
      </c>
      <c r="Y1358" s="3">
        <v>1</v>
      </c>
      <c r="AB1358" s="4">
        <v>3000</v>
      </c>
      <c r="AC1358" s="18">
        <f t="shared" si="382"/>
        <v>3000</v>
      </c>
      <c r="AD1358" s="19">
        <f t="shared" si="390"/>
        <v>3000</v>
      </c>
      <c r="AE1358" s="21">
        <f t="shared" si="386"/>
        <v>0</v>
      </c>
      <c r="AF1358" s="20">
        <f t="shared" si="388"/>
        <v>0</v>
      </c>
      <c r="AG1358" s="20">
        <f t="shared" si="391"/>
        <v>0</v>
      </c>
      <c r="AH1358" s="20">
        <f t="shared" si="392"/>
        <v>3000</v>
      </c>
      <c r="AI1358" s="20"/>
      <c r="AJ1358" s="20"/>
      <c r="AK1358" s="20">
        <f t="shared" si="383"/>
        <v>3000</v>
      </c>
      <c r="AL1358" s="171"/>
    </row>
    <row r="1359" spans="1:38" ht="15.75" customHeight="1" x14ac:dyDescent="0.25">
      <c r="A1359" s="3">
        <v>1524</v>
      </c>
      <c r="B1359" s="14">
        <f t="shared" si="393"/>
        <v>2</v>
      </c>
      <c r="C1359" s="9">
        <f>IF(A1359=A1358,C1358,"")</f>
        <v>45239</v>
      </c>
      <c r="D1359" s="3" t="str">
        <f>IF(A1359=A1358,D1358,"")</f>
        <v>Dellafiori Marcelo</v>
      </c>
      <c r="E1359" s="14" t="str">
        <f t="shared" si="389"/>
        <v>1524Dellafiori Marcelo2</v>
      </c>
      <c r="J1359" s="14" t="str">
        <f t="shared" si="381"/>
        <v xml:space="preserve">Recambio soporte motor lado distribucion. Emprolijado vano motor. </v>
      </c>
      <c r="L1359" s="3">
        <v>1</v>
      </c>
      <c r="S1359" s="8"/>
      <c r="W1359" s="76"/>
      <c r="X1359" s="16">
        <f t="shared" si="387"/>
        <v>0</v>
      </c>
      <c r="AC1359" s="18">
        <f t="shared" si="382"/>
        <v>0</v>
      </c>
      <c r="AD1359" s="19">
        <f t="shared" si="390"/>
        <v>3000</v>
      </c>
      <c r="AE1359" s="21">
        <f t="shared" si="386"/>
        <v>0</v>
      </c>
      <c r="AF1359" s="20">
        <f t="shared" si="388"/>
        <v>0</v>
      </c>
      <c r="AG1359" s="20">
        <f t="shared" si="391"/>
        <v>0</v>
      </c>
      <c r="AH1359" s="20">
        <f t="shared" si="392"/>
        <v>0</v>
      </c>
      <c r="AI1359" s="20"/>
      <c r="AJ1359" s="20"/>
      <c r="AK1359" s="20">
        <f t="shared" si="383"/>
        <v>0</v>
      </c>
      <c r="AL1359" s="171"/>
    </row>
    <row r="1360" spans="1:38" ht="15.75" customHeight="1" x14ac:dyDescent="0.25">
      <c r="A1360" s="3">
        <v>1525</v>
      </c>
      <c r="B1360" s="14">
        <f t="shared" si="393"/>
        <v>1</v>
      </c>
      <c r="C1360" s="9">
        <v>45239</v>
      </c>
      <c r="D1360" s="3" t="s">
        <v>655</v>
      </c>
      <c r="E1360" s="14" t="str">
        <f t="shared" si="389"/>
        <v>1525Ubeda Jorge1</v>
      </c>
      <c r="F1360" s="119" t="s">
        <v>2327</v>
      </c>
      <c r="G1360" s="119" t="s">
        <v>2328</v>
      </c>
      <c r="H1360" s="119">
        <v>92337</v>
      </c>
      <c r="I1360" s="10" t="s">
        <v>2329</v>
      </c>
      <c r="J1360" s="14" t="str">
        <f t="shared" si="381"/>
        <v>Service. Cambio de aceite y filtros. Control general del vehiculo. Rotacion. Balanceo de ruedas. Lavado motor. Control de alineacion.</v>
      </c>
      <c r="K1360" s="3" t="s">
        <v>1512</v>
      </c>
      <c r="L1360" s="3">
        <v>1</v>
      </c>
      <c r="M1360" s="10" t="s">
        <v>728</v>
      </c>
      <c r="N1360" s="3" t="s">
        <v>771</v>
      </c>
      <c r="Q1360" s="7">
        <v>2145.8488038277515</v>
      </c>
      <c r="R1360" s="7" t="s">
        <v>1916</v>
      </c>
      <c r="S1360" s="8">
        <f t="shared" ref="S1360:S1365" si="394">(W1360-Q1360)/Q1360</f>
        <v>0.72425941352436551</v>
      </c>
      <c r="T1360" s="11">
        <v>4</v>
      </c>
      <c r="W1360" s="76">
        <v>3700</v>
      </c>
      <c r="X1360" s="16">
        <f t="shared" si="387"/>
        <v>14800</v>
      </c>
      <c r="Y1360" s="3">
        <v>1</v>
      </c>
      <c r="AB1360" s="4">
        <v>43000</v>
      </c>
      <c r="AC1360" s="18">
        <f t="shared" si="382"/>
        <v>43000</v>
      </c>
      <c r="AD1360" s="19">
        <f t="shared" si="390"/>
        <v>43000</v>
      </c>
      <c r="AE1360" s="21">
        <f t="shared" si="386"/>
        <v>8583.3952153110058</v>
      </c>
      <c r="AF1360" s="20">
        <f t="shared" si="388"/>
        <v>16214.964803827752</v>
      </c>
      <c r="AG1360" s="20">
        <f t="shared" si="391"/>
        <v>38000</v>
      </c>
      <c r="AH1360" s="20">
        <f t="shared" si="392"/>
        <v>43000</v>
      </c>
      <c r="AI1360" s="20"/>
      <c r="AJ1360" s="20"/>
      <c r="AK1360" s="20">
        <f t="shared" si="383"/>
        <v>81000</v>
      </c>
      <c r="AL1360" s="171"/>
    </row>
    <row r="1361" spans="1:38" ht="15.75" customHeight="1" x14ac:dyDescent="0.25">
      <c r="A1361" s="3">
        <v>1525</v>
      </c>
      <c r="B1361" s="14">
        <f t="shared" si="393"/>
        <v>2</v>
      </c>
      <c r="C1361" s="9">
        <f>IF(A1361=A1360,C1360,"")</f>
        <v>45239</v>
      </c>
      <c r="D1361" s="3" t="str">
        <f>IF(A1361=A1360,D1360,"")</f>
        <v>Ubeda Jorge</v>
      </c>
      <c r="E1361" s="14" t="str">
        <f t="shared" si="389"/>
        <v>1525Ubeda Jorge2</v>
      </c>
      <c r="J1361" s="14" t="str">
        <f t="shared" si="381"/>
        <v xml:space="preserve">Service. Cambio de aceite y filtros. Control general del vehiculo. Rotacion. Balanceo de ruedas. Lavado motor. Control de alineacion. </v>
      </c>
      <c r="L1361" s="3">
        <v>1</v>
      </c>
      <c r="M1361" s="10" t="s">
        <v>1915</v>
      </c>
      <c r="N1361" s="3" t="s">
        <v>771</v>
      </c>
      <c r="Q1361" s="7">
        <v>1390.25</v>
      </c>
      <c r="S1361" s="8">
        <f t="shared" si="394"/>
        <v>1.8771803632440209</v>
      </c>
      <c r="T1361" s="11">
        <v>1</v>
      </c>
      <c r="W1361" s="76">
        <v>4000</v>
      </c>
      <c r="X1361" s="16">
        <f t="shared" si="387"/>
        <v>4000</v>
      </c>
      <c r="AC1361" s="18">
        <f t="shared" si="382"/>
        <v>0</v>
      </c>
      <c r="AD1361" s="19">
        <f t="shared" si="390"/>
        <v>43000</v>
      </c>
      <c r="AE1361" s="21">
        <f t="shared" si="386"/>
        <v>1390.25</v>
      </c>
      <c r="AF1361" s="20">
        <f t="shared" si="388"/>
        <v>0</v>
      </c>
      <c r="AG1361" s="20">
        <f t="shared" si="391"/>
        <v>0</v>
      </c>
      <c r="AH1361" s="20">
        <f t="shared" si="392"/>
        <v>0</v>
      </c>
      <c r="AI1361" s="20"/>
      <c r="AJ1361" s="20"/>
      <c r="AK1361" s="20">
        <f t="shared" si="383"/>
        <v>0</v>
      </c>
      <c r="AL1361" s="171"/>
    </row>
    <row r="1362" spans="1:38" ht="15.75" customHeight="1" x14ac:dyDescent="0.25">
      <c r="A1362" s="3">
        <v>1525</v>
      </c>
      <c r="B1362" s="14">
        <f t="shared" si="393"/>
        <v>3</v>
      </c>
      <c r="C1362" s="9">
        <f>IF(A1362=A1361,C1361,"")</f>
        <v>45239</v>
      </c>
      <c r="D1362" s="3" t="str">
        <f>IF(A1362=A1361,D1361,"")</f>
        <v>Ubeda Jorge</v>
      </c>
      <c r="E1362" s="14" t="str">
        <f t="shared" si="389"/>
        <v>1525Ubeda Jorge3</v>
      </c>
      <c r="J1362" s="14" t="str">
        <f t="shared" si="381"/>
        <v xml:space="preserve">Service. Cambio de aceite y filtros. Control general del vehiculo. Rotacion. Balanceo de ruedas. Lavado motor. Control de alineacion.  </v>
      </c>
      <c r="L1362" s="3">
        <v>1</v>
      </c>
      <c r="M1362" s="10" t="s">
        <v>2330</v>
      </c>
      <c r="N1362" s="3" t="s">
        <v>771</v>
      </c>
      <c r="Q1362" s="7">
        <v>3029.3760000000007</v>
      </c>
      <c r="S1362" s="8">
        <f t="shared" si="394"/>
        <v>0.45244433176997473</v>
      </c>
      <c r="T1362" s="11">
        <v>1</v>
      </c>
      <c r="W1362" s="76">
        <v>4400</v>
      </c>
      <c r="X1362" s="16">
        <f t="shared" si="387"/>
        <v>4400</v>
      </c>
      <c r="AC1362" s="18">
        <f t="shared" si="382"/>
        <v>0</v>
      </c>
      <c r="AD1362" s="19">
        <f t="shared" si="390"/>
        <v>43000</v>
      </c>
      <c r="AE1362" s="21">
        <f t="shared" si="386"/>
        <v>3029.3760000000007</v>
      </c>
      <c r="AF1362" s="20">
        <f t="shared" si="388"/>
        <v>0</v>
      </c>
      <c r="AG1362" s="20">
        <f t="shared" si="391"/>
        <v>0</v>
      </c>
      <c r="AH1362" s="20">
        <f t="shared" si="392"/>
        <v>0</v>
      </c>
      <c r="AI1362" s="20"/>
      <c r="AJ1362" s="20"/>
      <c r="AK1362" s="20">
        <f t="shared" si="383"/>
        <v>0</v>
      </c>
      <c r="AL1362" s="171"/>
    </row>
    <row r="1363" spans="1:38" ht="15.75" customHeight="1" x14ac:dyDescent="0.25">
      <c r="A1363" s="3">
        <v>1525</v>
      </c>
      <c r="B1363" s="14">
        <f t="shared" si="393"/>
        <v>4</v>
      </c>
      <c r="C1363" s="9">
        <f>IF(A1363=A1362,C1362,"")</f>
        <v>45239</v>
      </c>
      <c r="D1363" s="3" t="str">
        <f>IF(A1363=A1362,D1362,"")</f>
        <v>Ubeda Jorge</v>
      </c>
      <c r="E1363" s="14" t="str">
        <f t="shared" si="389"/>
        <v>1525Ubeda Jorge4</v>
      </c>
      <c r="J1363" s="14" t="str">
        <f t="shared" si="381"/>
        <v xml:space="preserve">Service. Cambio de aceite y filtros. Control general del vehiculo. Rotacion. Balanceo de ruedas. Lavado motor. Control de alineacion.   </v>
      </c>
      <c r="L1363" s="3">
        <v>1</v>
      </c>
      <c r="M1363" s="10" t="s">
        <v>1735</v>
      </c>
      <c r="N1363" s="3" t="s">
        <v>771</v>
      </c>
      <c r="Q1363" s="7">
        <v>1649.49</v>
      </c>
      <c r="S1363" s="8">
        <f t="shared" si="394"/>
        <v>1.9099903606569304</v>
      </c>
      <c r="T1363" s="11">
        <v>1</v>
      </c>
      <c r="W1363" s="76">
        <v>4800</v>
      </c>
      <c r="X1363" s="16">
        <f t="shared" si="387"/>
        <v>4800</v>
      </c>
      <c r="AC1363" s="18">
        <f t="shared" si="382"/>
        <v>0</v>
      </c>
      <c r="AD1363" s="19">
        <f t="shared" si="390"/>
        <v>43000</v>
      </c>
      <c r="AE1363" s="21">
        <f t="shared" si="386"/>
        <v>1649.49</v>
      </c>
      <c r="AF1363" s="20">
        <f t="shared" si="388"/>
        <v>0</v>
      </c>
      <c r="AG1363" s="20">
        <f t="shared" si="391"/>
        <v>0</v>
      </c>
      <c r="AH1363" s="20">
        <f t="shared" si="392"/>
        <v>0</v>
      </c>
      <c r="AI1363" s="20"/>
      <c r="AJ1363" s="20"/>
      <c r="AK1363" s="20">
        <f t="shared" si="383"/>
        <v>0</v>
      </c>
      <c r="AL1363" s="171"/>
    </row>
    <row r="1364" spans="1:38" ht="15.75" customHeight="1" x14ac:dyDescent="0.25">
      <c r="A1364" s="3">
        <v>1525</v>
      </c>
      <c r="B1364" s="14">
        <f t="shared" si="393"/>
        <v>5</v>
      </c>
      <c r="C1364" s="9">
        <f>IF(A1364=A1363,C1363,"")</f>
        <v>45239</v>
      </c>
      <c r="D1364" s="3" t="str">
        <f>IF(A1364=A1363,D1363,"")</f>
        <v>Ubeda Jorge</v>
      </c>
      <c r="E1364" s="14" t="str">
        <f t="shared" si="389"/>
        <v>1525Ubeda Jorge5</v>
      </c>
      <c r="J1364" s="14" t="str">
        <f t="shared" si="381"/>
        <v xml:space="preserve">Service. Cambio de aceite y filtros. Control general del vehiculo. Rotacion. Balanceo de ruedas. Lavado motor. Control de alineacion.    </v>
      </c>
      <c r="L1364" s="3">
        <v>1</v>
      </c>
      <c r="M1364" s="10" t="s">
        <v>2331</v>
      </c>
      <c r="Q1364" s="7">
        <f>W1364*0.8</f>
        <v>8000</v>
      </c>
      <c r="S1364" s="8">
        <f t="shared" si="394"/>
        <v>0.25</v>
      </c>
      <c r="T1364" s="11">
        <v>1</v>
      </c>
      <c r="W1364" s="76">
        <v>10000</v>
      </c>
      <c r="X1364" s="16">
        <f t="shared" si="387"/>
        <v>10000</v>
      </c>
      <c r="AC1364" s="18">
        <f t="shared" si="382"/>
        <v>0</v>
      </c>
      <c r="AD1364" s="19">
        <f t="shared" si="390"/>
        <v>43000</v>
      </c>
      <c r="AE1364" s="21">
        <f t="shared" si="386"/>
        <v>8000</v>
      </c>
      <c r="AF1364" s="20">
        <f t="shared" si="388"/>
        <v>0</v>
      </c>
      <c r="AG1364" s="20">
        <f t="shared" si="391"/>
        <v>0</v>
      </c>
      <c r="AH1364" s="20">
        <f t="shared" si="392"/>
        <v>0</v>
      </c>
      <c r="AI1364" s="20"/>
      <c r="AJ1364" s="20"/>
      <c r="AK1364" s="20">
        <f t="shared" si="383"/>
        <v>0</v>
      </c>
      <c r="AL1364" s="171"/>
    </row>
    <row r="1365" spans="1:38" ht="15.75" customHeight="1" x14ac:dyDescent="0.25">
      <c r="A1365" s="3">
        <v>1526</v>
      </c>
      <c r="B1365" s="14">
        <f t="shared" si="393"/>
        <v>1</v>
      </c>
      <c r="C1365" s="9">
        <v>45240</v>
      </c>
      <c r="D1365" s="3" t="s">
        <v>2340</v>
      </c>
      <c r="E1365" s="14" t="str">
        <f t="shared" si="389"/>
        <v>1526Rodrigo Colombano1</v>
      </c>
      <c r="F1365" s="119" t="s">
        <v>1819</v>
      </c>
      <c r="G1365" s="119" t="s">
        <v>2341</v>
      </c>
      <c r="H1365" s="119">
        <v>118286</v>
      </c>
      <c r="I1365" s="10" t="s">
        <v>2342</v>
      </c>
      <c r="J1365" s="14" t="str">
        <f t="shared" si="381"/>
        <v>Control tren delantero. Sacar ambas parrillas de suspensión. Reparar con bujes nuevos. Cambiar bujes de barra estabilizadora parte central. Armado total. Regular convergencia y correcta posicion de volante.</v>
      </c>
      <c r="K1365" s="3" t="s">
        <v>1512</v>
      </c>
      <c r="L1365" s="3">
        <v>1</v>
      </c>
      <c r="M1365" s="10" t="s">
        <v>2343</v>
      </c>
      <c r="N1365" s="3" t="s">
        <v>101</v>
      </c>
      <c r="Q1365" s="7">
        <v>10880</v>
      </c>
      <c r="R1365" s="7" t="s">
        <v>1971</v>
      </c>
      <c r="S1365" s="8">
        <f t="shared" si="394"/>
        <v>0.25</v>
      </c>
      <c r="T1365" s="11">
        <v>2</v>
      </c>
      <c r="W1365" s="76">
        <v>13600</v>
      </c>
      <c r="X1365" s="16">
        <f t="shared" si="387"/>
        <v>27200</v>
      </c>
      <c r="Y1365" s="3">
        <v>1</v>
      </c>
      <c r="AB1365" s="4">
        <v>42000</v>
      </c>
      <c r="AC1365" s="18">
        <f t="shared" si="382"/>
        <v>42000</v>
      </c>
      <c r="AD1365" s="19">
        <f t="shared" si="390"/>
        <v>42000</v>
      </c>
      <c r="AE1365" s="21">
        <f t="shared" si="386"/>
        <v>21760</v>
      </c>
      <c r="AF1365" s="20">
        <f t="shared" si="388"/>
        <v>10880</v>
      </c>
      <c r="AG1365" s="20">
        <f t="shared" si="391"/>
        <v>27200</v>
      </c>
      <c r="AH1365" s="20">
        <f t="shared" si="392"/>
        <v>42000</v>
      </c>
      <c r="AI1365" s="20"/>
      <c r="AJ1365" s="20"/>
      <c r="AK1365" s="20">
        <f t="shared" si="383"/>
        <v>69200</v>
      </c>
      <c r="AL1365" s="171"/>
    </row>
    <row r="1366" spans="1:38" ht="15.75" customHeight="1" x14ac:dyDescent="0.25">
      <c r="A1366" s="3">
        <v>1526</v>
      </c>
      <c r="B1366" s="14">
        <f t="shared" si="393"/>
        <v>2</v>
      </c>
      <c r="C1366" s="9">
        <f>IF(A1366=A1365,C1365,"")</f>
        <v>45240</v>
      </c>
      <c r="D1366" s="3" t="str">
        <f>IF(A1366=A1365,D1365,"")</f>
        <v>Rodrigo Colombano</v>
      </c>
      <c r="E1366" s="14" t="str">
        <f t="shared" si="389"/>
        <v>1526Rodrigo Colombano2</v>
      </c>
      <c r="J1366" s="14" t="str">
        <f t="shared" si="381"/>
        <v xml:space="preserve">Control tren delantero. Sacar ambas parrillas de suspensión. Reparar con bujes nuevos. Cambiar bujes de barra estabilizadora parte central. Armado total. Regular convergencia y correcta posicion de volante. </v>
      </c>
      <c r="L1366" s="3">
        <v>1</v>
      </c>
      <c r="S1366" s="8"/>
      <c r="W1366" s="76"/>
      <c r="X1366" s="16">
        <f t="shared" si="387"/>
        <v>0</v>
      </c>
      <c r="AC1366" s="18">
        <f t="shared" si="382"/>
        <v>0</v>
      </c>
      <c r="AD1366" s="19">
        <f t="shared" si="390"/>
        <v>42000</v>
      </c>
      <c r="AE1366" s="21">
        <f t="shared" si="386"/>
        <v>0</v>
      </c>
      <c r="AF1366" s="20">
        <f t="shared" si="388"/>
        <v>0</v>
      </c>
      <c r="AG1366" s="20">
        <f t="shared" si="391"/>
        <v>0</v>
      </c>
      <c r="AH1366" s="20">
        <f t="shared" si="392"/>
        <v>0</v>
      </c>
      <c r="AI1366" s="20"/>
      <c r="AJ1366" s="20"/>
      <c r="AK1366" s="20">
        <f t="shared" si="383"/>
        <v>0</v>
      </c>
      <c r="AL1366" s="171"/>
    </row>
    <row r="1367" spans="1:38" ht="15.75" customHeight="1" x14ac:dyDescent="0.25">
      <c r="A1367" s="3">
        <v>1527</v>
      </c>
      <c r="B1367" s="14">
        <f t="shared" si="393"/>
        <v>1</v>
      </c>
      <c r="C1367" s="9">
        <v>45240</v>
      </c>
      <c r="D1367" s="3" t="s">
        <v>116</v>
      </c>
      <c r="E1367" s="14" t="str">
        <f t="shared" si="389"/>
        <v>1527Transporte Palloni1</v>
      </c>
      <c r="F1367" s="119" t="s">
        <v>2344</v>
      </c>
      <c r="G1367" s="119" t="s">
        <v>2345</v>
      </c>
      <c r="H1367" s="119">
        <v>95401</v>
      </c>
      <c r="I1367" s="10" t="s">
        <v>2346</v>
      </c>
      <c r="J1367" s="14" t="str">
        <f t="shared" si="381"/>
        <v>Cambiar masa, bolillero de rueda delantera derecha.</v>
      </c>
      <c r="K1367" s="3" t="s">
        <v>1539</v>
      </c>
      <c r="L1367" s="3">
        <v>1</v>
      </c>
      <c r="R1367" s="7" t="s">
        <v>1971</v>
      </c>
      <c r="S1367" s="8"/>
      <c r="W1367" s="76"/>
      <c r="X1367" s="16">
        <f t="shared" si="387"/>
        <v>0</v>
      </c>
      <c r="Y1367" s="3">
        <v>1</v>
      </c>
      <c r="AB1367" s="4">
        <v>23000</v>
      </c>
      <c r="AC1367" s="18">
        <f t="shared" si="382"/>
        <v>23000</v>
      </c>
      <c r="AD1367" s="19">
        <f t="shared" si="390"/>
        <v>23000</v>
      </c>
      <c r="AE1367" s="21">
        <f t="shared" si="386"/>
        <v>0</v>
      </c>
      <c r="AF1367" s="20">
        <f t="shared" si="388"/>
        <v>0</v>
      </c>
      <c r="AG1367" s="20">
        <f t="shared" si="391"/>
        <v>0</v>
      </c>
      <c r="AH1367" s="20">
        <f t="shared" si="392"/>
        <v>23000</v>
      </c>
      <c r="AI1367" s="20"/>
      <c r="AJ1367" s="20"/>
      <c r="AK1367" s="20">
        <f t="shared" si="383"/>
        <v>23000</v>
      </c>
      <c r="AL1367" s="171"/>
    </row>
    <row r="1368" spans="1:38" ht="15.75" customHeight="1" x14ac:dyDescent="0.25">
      <c r="A1368" s="3">
        <v>1527</v>
      </c>
      <c r="B1368" s="14">
        <f t="shared" si="393"/>
        <v>2</v>
      </c>
      <c r="C1368" s="9">
        <f>IF(A1368=A1367,C1367,"")</f>
        <v>45240</v>
      </c>
      <c r="D1368" s="3" t="str">
        <f>IF(A1368=A1367,D1367,"")</f>
        <v>Transporte Palloni</v>
      </c>
      <c r="E1368" s="14" t="str">
        <f t="shared" si="389"/>
        <v>1527Transporte Palloni2</v>
      </c>
      <c r="J1368" s="14" t="str">
        <f t="shared" si="381"/>
        <v xml:space="preserve">Cambiar masa, bolillero de rueda delantera derecha. </v>
      </c>
      <c r="L1368" s="3">
        <v>1</v>
      </c>
      <c r="S1368" s="8"/>
      <c r="W1368" s="76"/>
      <c r="X1368" s="16">
        <f t="shared" si="387"/>
        <v>0</v>
      </c>
      <c r="AC1368" s="18">
        <f t="shared" si="382"/>
        <v>0</v>
      </c>
      <c r="AD1368" s="19">
        <f t="shared" si="390"/>
        <v>23000</v>
      </c>
      <c r="AE1368" s="21">
        <f t="shared" si="386"/>
        <v>0</v>
      </c>
      <c r="AF1368" s="20">
        <f t="shared" si="388"/>
        <v>0</v>
      </c>
      <c r="AG1368" s="20">
        <f t="shared" si="391"/>
        <v>0</v>
      </c>
      <c r="AH1368" s="20">
        <f t="shared" si="392"/>
        <v>0</v>
      </c>
      <c r="AI1368" s="20"/>
      <c r="AJ1368" s="20"/>
      <c r="AK1368" s="20">
        <f t="shared" si="383"/>
        <v>0</v>
      </c>
      <c r="AL1368" s="171"/>
    </row>
    <row r="1369" spans="1:38" ht="15.75" customHeight="1" x14ac:dyDescent="0.25">
      <c r="A1369" s="3">
        <v>1528</v>
      </c>
      <c r="B1369" s="14">
        <f t="shared" si="393"/>
        <v>1</v>
      </c>
      <c r="C1369" s="9">
        <v>45240</v>
      </c>
      <c r="D1369" s="3" t="s">
        <v>116</v>
      </c>
      <c r="E1369" s="14" t="str">
        <f t="shared" si="389"/>
        <v>1528Transporte Palloni1</v>
      </c>
      <c r="F1369" s="119" t="s">
        <v>2347</v>
      </c>
      <c r="G1369" s="119" t="s">
        <v>2348</v>
      </c>
      <c r="H1369" s="119">
        <v>27744</v>
      </c>
      <c r="I1369" s="10" t="s">
        <v>1130</v>
      </c>
      <c r="J1369" s="14" t="str">
        <f t="shared" si="381"/>
        <v>Service. Cambio de aceite y filtros.</v>
      </c>
      <c r="K1369" s="3" t="s">
        <v>1512</v>
      </c>
      <c r="L1369" s="3">
        <v>1</v>
      </c>
      <c r="M1369" s="10" t="s">
        <v>2349</v>
      </c>
      <c r="N1369" s="3" t="s">
        <v>771</v>
      </c>
      <c r="Q1369" s="7">
        <v>3733.95</v>
      </c>
      <c r="R1369" s="7" t="s">
        <v>1916</v>
      </c>
      <c r="S1369" s="8">
        <f>(W1369-Q1369)/Q1369</f>
        <v>-9.092248155438562E-3</v>
      </c>
      <c r="T1369" s="11">
        <v>12</v>
      </c>
      <c r="W1369" s="76">
        <v>3700</v>
      </c>
      <c r="X1369" s="16">
        <f t="shared" si="387"/>
        <v>44400</v>
      </c>
      <c r="Y1369" s="3">
        <v>1</v>
      </c>
      <c r="AB1369" s="4">
        <v>42000</v>
      </c>
      <c r="AC1369" s="18">
        <f t="shared" si="382"/>
        <v>42000</v>
      </c>
      <c r="AD1369" s="19">
        <f t="shared" si="390"/>
        <v>42000</v>
      </c>
      <c r="AE1369" s="21">
        <f t="shared" si="386"/>
        <v>44807.399999999994</v>
      </c>
      <c r="AF1369" s="20">
        <f t="shared" si="388"/>
        <v>3733.95</v>
      </c>
      <c r="AG1369" s="20">
        <f t="shared" si="391"/>
        <v>44400</v>
      </c>
      <c r="AH1369" s="20">
        <f t="shared" si="392"/>
        <v>42000</v>
      </c>
      <c r="AI1369" s="20"/>
      <c r="AJ1369" s="20"/>
      <c r="AK1369" s="20">
        <f t="shared" si="383"/>
        <v>86400</v>
      </c>
      <c r="AL1369" s="171"/>
    </row>
    <row r="1370" spans="1:38" ht="15.75" customHeight="1" x14ac:dyDescent="0.25">
      <c r="A1370" s="3">
        <v>1528</v>
      </c>
      <c r="B1370" s="14">
        <f t="shared" si="393"/>
        <v>2</v>
      </c>
      <c r="C1370" s="9">
        <f>IF(A1370=A1369,C1369,"")</f>
        <v>45240</v>
      </c>
      <c r="D1370" s="3" t="str">
        <f>IF(A1370=A1369,D1369,"")</f>
        <v>Transporte Palloni</v>
      </c>
      <c r="E1370" s="14" t="str">
        <f t="shared" si="389"/>
        <v>1528Transporte Palloni2</v>
      </c>
      <c r="J1370" s="14" t="str">
        <f t="shared" si="381"/>
        <v xml:space="preserve">Service. Cambio de aceite y filtros. </v>
      </c>
      <c r="L1370" s="3">
        <v>1</v>
      </c>
      <c r="S1370" s="8"/>
      <c r="W1370" s="76"/>
      <c r="X1370" s="16">
        <f t="shared" si="387"/>
        <v>0</v>
      </c>
      <c r="AC1370" s="18">
        <f t="shared" si="382"/>
        <v>0</v>
      </c>
      <c r="AD1370" s="19">
        <f t="shared" si="390"/>
        <v>42000</v>
      </c>
      <c r="AE1370" s="21">
        <f t="shared" si="386"/>
        <v>0</v>
      </c>
      <c r="AF1370" s="20">
        <f t="shared" si="388"/>
        <v>0</v>
      </c>
      <c r="AG1370" s="20">
        <f t="shared" si="391"/>
        <v>0</v>
      </c>
      <c r="AH1370" s="20">
        <f t="shared" si="392"/>
        <v>0</v>
      </c>
      <c r="AI1370" s="20"/>
      <c r="AJ1370" s="20"/>
      <c r="AK1370" s="20">
        <f t="shared" si="383"/>
        <v>0</v>
      </c>
      <c r="AL1370" s="171"/>
    </row>
    <row r="1371" spans="1:38" ht="15.75" customHeight="1" x14ac:dyDescent="0.25">
      <c r="A1371" s="3">
        <v>1529</v>
      </c>
      <c r="B1371" s="14">
        <f t="shared" si="393"/>
        <v>1</v>
      </c>
      <c r="C1371" s="9">
        <v>45240</v>
      </c>
      <c r="D1371" s="3" t="s">
        <v>1453</v>
      </c>
      <c r="E1371" s="14" t="str">
        <f t="shared" si="389"/>
        <v>1529Silveira Alejandro1</v>
      </c>
      <c r="F1371" s="119" t="s">
        <v>2350</v>
      </c>
      <c r="G1371" s="119" t="s">
        <v>1547</v>
      </c>
      <c r="I1371" s="10" t="s">
        <v>2351</v>
      </c>
      <c r="J1371" s="14" t="str">
        <f t="shared" si="381"/>
        <v>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v>
      </c>
      <c r="K1371" s="3" t="s">
        <v>1512</v>
      </c>
      <c r="L1371" s="3">
        <v>1</v>
      </c>
      <c r="M1371" s="10" t="s">
        <v>2352</v>
      </c>
      <c r="Q1371" s="7">
        <v>11800</v>
      </c>
      <c r="R1371" s="7" t="s">
        <v>1916</v>
      </c>
      <c r="S1371" s="8">
        <f t="shared" ref="S1371:S1383" si="395">(W1371-Q1371)/Q1371</f>
        <v>0.25423728813559321</v>
      </c>
      <c r="T1371" s="11">
        <v>1</v>
      </c>
      <c r="W1371" s="76">
        <v>14800</v>
      </c>
      <c r="X1371" s="16">
        <f t="shared" ref="X1371:X1402" si="396">W1371*T1371</f>
        <v>14800</v>
      </c>
      <c r="Y1371" s="3">
        <v>1</v>
      </c>
      <c r="AB1371" s="4">
        <v>48000</v>
      </c>
      <c r="AC1371" s="18">
        <f t="shared" si="382"/>
        <v>48000</v>
      </c>
      <c r="AD1371" s="19">
        <f t="shared" si="390"/>
        <v>48000</v>
      </c>
      <c r="AE1371" s="21">
        <f t="shared" si="386"/>
        <v>11800</v>
      </c>
      <c r="AF1371" s="20">
        <f t="shared" si="388"/>
        <v>114662.79000000002</v>
      </c>
      <c r="AG1371" s="20">
        <f t="shared" si="391"/>
        <v>180850</v>
      </c>
      <c r="AH1371" s="20">
        <f t="shared" si="392"/>
        <v>48000</v>
      </c>
      <c r="AI1371" s="20"/>
      <c r="AJ1371" s="20"/>
      <c r="AK1371" s="20">
        <f t="shared" si="383"/>
        <v>228850</v>
      </c>
      <c r="AL1371" s="171"/>
    </row>
    <row r="1372" spans="1:38" ht="15.75" customHeight="1" x14ac:dyDescent="0.25">
      <c r="A1372" s="3">
        <v>1529</v>
      </c>
      <c r="B1372" s="14">
        <f t="shared" si="393"/>
        <v>2</v>
      </c>
      <c r="C1372" s="9">
        <f t="shared" ref="C1372:C1380" si="397">IF(A1372=A1371,C1371,"")</f>
        <v>45240</v>
      </c>
      <c r="D1372" s="3" t="str">
        <f t="shared" ref="D1372:D1380" si="398">IF(A1372=A1371,D1371,"")</f>
        <v>Silveira Alejandro</v>
      </c>
      <c r="E1372" s="14" t="str">
        <f t="shared" si="389"/>
        <v>1529Silveira Alejandro2</v>
      </c>
      <c r="J1372" s="14" t="str">
        <f t="shared" si="381"/>
        <v xml:space="preserve">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v>
      </c>
      <c r="L1372" s="3">
        <v>1</v>
      </c>
      <c r="M1372" s="10" t="s">
        <v>1970</v>
      </c>
      <c r="Q1372" s="7">
        <v>2116.4899999999998</v>
      </c>
      <c r="S1372" s="8">
        <f t="shared" si="395"/>
        <v>1.2679058252106084</v>
      </c>
      <c r="T1372" s="11">
        <v>2</v>
      </c>
      <c r="W1372" s="76">
        <v>4800</v>
      </c>
      <c r="X1372" s="16">
        <f t="shared" si="396"/>
        <v>9600</v>
      </c>
      <c r="AC1372" s="18">
        <f t="shared" si="382"/>
        <v>0</v>
      </c>
      <c r="AD1372" s="19">
        <f t="shared" si="390"/>
        <v>48000</v>
      </c>
      <c r="AE1372" s="21">
        <f t="shared" si="386"/>
        <v>4232.9799999999996</v>
      </c>
      <c r="AF1372" s="20">
        <f t="shared" si="388"/>
        <v>0</v>
      </c>
      <c r="AG1372" s="20">
        <f t="shared" si="391"/>
        <v>0</v>
      </c>
      <c r="AH1372" s="20">
        <f t="shared" si="392"/>
        <v>0</v>
      </c>
      <c r="AI1372" s="20"/>
      <c r="AJ1372" s="20"/>
      <c r="AK1372" s="20">
        <f t="shared" si="383"/>
        <v>0</v>
      </c>
      <c r="AL1372" s="171"/>
    </row>
    <row r="1373" spans="1:38" ht="15.75" customHeight="1" x14ac:dyDescent="0.25">
      <c r="A1373" s="3">
        <v>1529</v>
      </c>
      <c r="B1373" s="14">
        <f t="shared" si="393"/>
        <v>3</v>
      </c>
      <c r="C1373" s="9">
        <f t="shared" si="397"/>
        <v>45240</v>
      </c>
      <c r="D1373" s="3" t="str">
        <f t="shared" si="398"/>
        <v>Silveira Alejandro</v>
      </c>
      <c r="E1373" s="14" t="str">
        <f t="shared" si="389"/>
        <v>1529Silveira Alejandro3</v>
      </c>
      <c r="J1373" s="14" t="str">
        <f t="shared" si="381"/>
        <v xml:space="preserve">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v>
      </c>
      <c r="L1373" s="3">
        <v>1</v>
      </c>
      <c r="M1373" s="10" t="s">
        <v>2353</v>
      </c>
      <c r="N1373" s="3" t="s">
        <v>771</v>
      </c>
      <c r="Q1373" s="7">
        <f>W1373*0.8</f>
        <v>80000</v>
      </c>
      <c r="S1373" s="8">
        <f t="shared" si="395"/>
        <v>0.25</v>
      </c>
      <c r="T1373" s="11">
        <v>1</v>
      </c>
      <c r="W1373" s="76">
        <v>100000</v>
      </c>
      <c r="X1373" s="16">
        <f t="shared" si="396"/>
        <v>100000</v>
      </c>
      <c r="AC1373" s="18">
        <f t="shared" si="382"/>
        <v>0</v>
      </c>
      <c r="AD1373" s="19">
        <f t="shared" si="390"/>
        <v>48000</v>
      </c>
      <c r="AE1373" s="21">
        <f t="shared" si="386"/>
        <v>80000</v>
      </c>
      <c r="AF1373" s="20">
        <f t="shared" si="388"/>
        <v>0</v>
      </c>
      <c r="AG1373" s="20">
        <f t="shared" si="391"/>
        <v>0</v>
      </c>
      <c r="AH1373" s="20">
        <f t="shared" si="392"/>
        <v>0</v>
      </c>
      <c r="AI1373" s="20"/>
      <c r="AJ1373" s="20"/>
      <c r="AK1373" s="20">
        <f t="shared" si="383"/>
        <v>0</v>
      </c>
      <c r="AL1373" s="171"/>
    </row>
    <row r="1374" spans="1:38" ht="15.75" customHeight="1" x14ac:dyDescent="0.25">
      <c r="A1374" s="3">
        <v>1529</v>
      </c>
      <c r="B1374" s="14">
        <f t="shared" si="393"/>
        <v>4</v>
      </c>
      <c r="C1374" s="9">
        <f t="shared" si="397"/>
        <v>45240</v>
      </c>
      <c r="D1374" s="3" t="str">
        <f t="shared" si="398"/>
        <v>Silveira Alejandro</v>
      </c>
      <c r="E1374" s="14" t="str">
        <f t="shared" si="389"/>
        <v>1529Silveira Alejandro4</v>
      </c>
      <c r="J1374" s="14" t="str">
        <f t="shared" si="381"/>
        <v xml:space="preserve">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v>
      </c>
      <c r="L1374" s="3">
        <v>1</v>
      </c>
      <c r="M1374" s="10" t="s">
        <v>728</v>
      </c>
      <c r="Q1374" s="7">
        <v>2145.85</v>
      </c>
      <c r="S1374" s="8">
        <f t="shared" si="395"/>
        <v>0.72425845236153508</v>
      </c>
      <c r="T1374" s="11">
        <v>4</v>
      </c>
      <c r="W1374" s="76">
        <v>3700</v>
      </c>
      <c r="X1374" s="16">
        <f t="shared" si="396"/>
        <v>14800</v>
      </c>
      <c r="AC1374" s="18">
        <f t="shared" si="382"/>
        <v>0</v>
      </c>
      <c r="AD1374" s="19">
        <f t="shared" si="390"/>
        <v>48000</v>
      </c>
      <c r="AE1374" s="21">
        <f t="shared" si="386"/>
        <v>8583.4</v>
      </c>
      <c r="AF1374" s="20">
        <f t="shared" si="388"/>
        <v>0</v>
      </c>
      <c r="AG1374" s="20">
        <f t="shared" si="391"/>
        <v>0</v>
      </c>
      <c r="AH1374" s="20">
        <f t="shared" si="392"/>
        <v>0</v>
      </c>
      <c r="AI1374" s="20"/>
      <c r="AJ1374" s="20"/>
      <c r="AK1374" s="20">
        <f t="shared" si="383"/>
        <v>0</v>
      </c>
      <c r="AL1374" s="171"/>
    </row>
    <row r="1375" spans="1:38" ht="15.75" customHeight="1" x14ac:dyDescent="0.25">
      <c r="A1375" s="3">
        <v>1529</v>
      </c>
      <c r="B1375" s="14">
        <f t="shared" si="393"/>
        <v>5</v>
      </c>
      <c r="C1375" s="9">
        <f t="shared" si="397"/>
        <v>45240</v>
      </c>
      <c r="D1375" s="3" t="str">
        <f t="shared" si="398"/>
        <v>Silveira Alejandro</v>
      </c>
      <c r="E1375" s="14" t="str">
        <f t="shared" si="389"/>
        <v>1529Silveira Alejandro5</v>
      </c>
      <c r="J1375" s="14" t="str">
        <f t="shared" si="381"/>
        <v xml:space="preserve">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v>
      </c>
      <c r="L1375" s="3">
        <v>1</v>
      </c>
      <c r="M1375" s="10" t="s">
        <v>2354</v>
      </c>
      <c r="Q1375" s="7">
        <v>2422.83</v>
      </c>
      <c r="S1375" s="8">
        <f t="shared" si="395"/>
        <v>1.4351687902163999</v>
      </c>
      <c r="T1375" s="11">
        <v>1</v>
      </c>
      <c r="W1375" s="76">
        <v>5900</v>
      </c>
      <c r="X1375" s="16">
        <f t="shared" si="396"/>
        <v>5900</v>
      </c>
      <c r="AC1375" s="18">
        <f t="shared" si="382"/>
        <v>0</v>
      </c>
      <c r="AD1375" s="19">
        <f t="shared" si="390"/>
        <v>48000</v>
      </c>
      <c r="AE1375" s="21">
        <f t="shared" si="386"/>
        <v>2422.83</v>
      </c>
      <c r="AF1375" s="20">
        <f t="shared" si="388"/>
        <v>0</v>
      </c>
      <c r="AG1375" s="20">
        <f t="shared" si="391"/>
        <v>0</v>
      </c>
      <c r="AH1375" s="20">
        <f t="shared" si="392"/>
        <v>0</v>
      </c>
      <c r="AI1375" s="20"/>
      <c r="AJ1375" s="20"/>
      <c r="AK1375" s="20">
        <f t="shared" si="383"/>
        <v>0</v>
      </c>
      <c r="AL1375" s="171"/>
    </row>
    <row r="1376" spans="1:38" ht="15.75" customHeight="1" x14ac:dyDescent="0.25">
      <c r="A1376" s="3">
        <v>1529</v>
      </c>
      <c r="B1376" s="14">
        <f t="shared" si="393"/>
        <v>6</v>
      </c>
      <c r="C1376" s="9">
        <f t="shared" si="397"/>
        <v>45240</v>
      </c>
      <c r="D1376" s="3" t="str">
        <f t="shared" si="398"/>
        <v>Silveira Alejandro</v>
      </c>
      <c r="E1376" s="14" t="str">
        <f t="shared" si="389"/>
        <v>1529Silveira Alejandro6</v>
      </c>
      <c r="J1376" s="14" t="str">
        <f t="shared" si="381"/>
        <v xml:space="preserve">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v>
      </c>
      <c r="L1376" s="3">
        <v>1</v>
      </c>
      <c r="M1376" s="10" t="s">
        <v>2355</v>
      </c>
      <c r="Q1376" s="7">
        <v>2928.13</v>
      </c>
      <c r="S1376" s="8">
        <f t="shared" si="395"/>
        <v>1.6296646665277839</v>
      </c>
      <c r="T1376" s="11">
        <v>1</v>
      </c>
      <c r="W1376" s="76">
        <v>7700</v>
      </c>
      <c r="X1376" s="16">
        <f t="shared" si="396"/>
        <v>7700</v>
      </c>
      <c r="AC1376" s="18">
        <f t="shared" si="382"/>
        <v>0</v>
      </c>
      <c r="AD1376" s="19">
        <f t="shared" si="390"/>
        <v>48000</v>
      </c>
      <c r="AE1376" s="21">
        <f t="shared" si="386"/>
        <v>2928.13</v>
      </c>
      <c r="AF1376" s="20">
        <f t="shared" si="388"/>
        <v>0</v>
      </c>
      <c r="AG1376" s="20">
        <f t="shared" si="391"/>
        <v>0</v>
      </c>
      <c r="AH1376" s="20">
        <f t="shared" si="392"/>
        <v>0</v>
      </c>
      <c r="AI1376" s="20"/>
      <c r="AJ1376" s="20"/>
      <c r="AK1376" s="20">
        <f t="shared" si="383"/>
        <v>0</v>
      </c>
      <c r="AL1376" s="171"/>
    </row>
    <row r="1377" spans="1:38" ht="15.75" customHeight="1" x14ac:dyDescent="0.25">
      <c r="A1377" s="3">
        <v>1529</v>
      </c>
      <c r="B1377" s="14">
        <f t="shared" si="393"/>
        <v>7</v>
      </c>
      <c r="C1377" s="9">
        <f t="shared" si="397"/>
        <v>45240</v>
      </c>
      <c r="D1377" s="3" t="str">
        <f t="shared" si="398"/>
        <v>Silveira Alejandro</v>
      </c>
      <c r="E1377" s="14" t="str">
        <f t="shared" si="389"/>
        <v>1529Silveira Alejandro7</v>
      </c>
      <c r="J1377" s="14" t="str">
        <f t="shared" si="381"/>
        <v xml:space="preserve">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v>
      </c>
      <c r="L1377" s="3">
        <v>1</v>
      </c>
      <c r="M1377" s="10" t="s">
        <v>1735</v>
      </c>
      <c r="Q1377" s="7">
        <v>1649.49</v>
      </c>
      <c r="S1377" s="8">
        <f t="shared" si="395"/>
        <v>1.9099903606569304</v>
      </c>
      <c r="T1377" s="11">
        <v>1</v>
      </c>
      <c r="W1377" s="76">
        <v>4800</v>
      </c>
      <c r="X1377" s="16">
        <f t="shared" si="396"/>
        <v>4800</v>
      </c>
      <c r="AC1377" s="18">
        <f t="shared" si="382"/>
        <v>0</v>
      </c>
      <c r="AD1377" s="19">
        <f t="shared" si="390"/>
        <v>48000</v>
      </c>
      <c r="AE1377" s="21">
        <f t="shared" si="386"/>
        <v>1649.49</v>
      </c>
      <c r="AF1377" s="20">
        <f t="shared" si="388"/>
        <v>0</v>
      </c>
      <c r="AG1377" s="20">
        <f t="shared" si="391"/>
        <v>0</v>
      </c>
      <c r="AH1377" s="20">
        <f t="shared" si="392"/>
        <v>0</v>
      </c>
      <c r="AI1377" s="20"/>
      <c r="AJ1377" s="20"/>
      <c r="AK1377" s="20">
        <f t="shared" si="383"/>
        <v>0</v>
      </c>
      <c r="AL1377" s="171"/>
    </row>
    <row r="1378" spans="1:38" ht="15.75" customHeight="1" x14ac:dyDescent="0.25">
      <c r="A1378" s="3">
        <v>1529</v>
      </c>
      <c r="B1378" s="14">
        <f t="shared" si="393"/>
        <v>8</v>
      </c>
      <c r="C1378" s="9">
        <f t="shared" si="397"/>
        <v>45240</v>
      </c>
      <c r="D1378" s="3" t="str">
        <f t="shared" si="398"/>
        <v>Silveira Alejandro</v>
      </c>
      <c r="E1378" s="14" t="str">
        <f t="shared" si="389"/>
        <v>1529Silveira Alejandro8</v>
      </c>
      <c r="J1378" s="14" t="str">
        <f t="shared" si="381"/>
        <v xml:space="preserve">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v>
      </c>
      <c r="L1378" s="3">
        <v>1</v>
      </c>
      <c r="M1378" s="10" t="s">
        <v>2356</v>
      </c>
      <c r="Q1378" s="7">
        <v>3800</v>
      </c>
      <c r="S1378" s="8">
        <f t="shared" si="395"/>
        <v>0.15789473684210525</v>
      </c>
      <c r="T1378" s="11">
        <v>1</v>
      </c>
      <c r="W1378" s="76">
        <v>4400</v>
      </c>
      <c r="X1378" s="16">
        <f t="shared" si="396"/>
        <v>4400</v>
      </c>
      <c r="AC1378" s="18">
        <f t="shared" si="382"/>
        <v>0</v>
      </c>
      <c r="AD1378" s="19">
        <f t="shared" si="390"/>
        <v>48000</v>
      </c>
      <c r="AE1378" s="21">
        <f t="shared" si="386"/>
        <v>3800</v>
      </c>
      <c r="AF1378" s="20">
        <f t="shared" si="388"/>
        <v>0</v>
      </c>
      <c r="AG1378" s="20">
        <f t="shared" si="391"/>
        <v>0</v>
      </c>
      <c r="AH1378" s="20">
        <f t="shared" si="392"/>
        <v>0</v>
      </c>
      <c r="AI1378" s="20"/>
      <c r="AJ1378" s="20"/>
      <c r="AK1378" s="20">
        <f t="shared" si="383"/>
        <v>0</v>
      </c>
      <c r="AL1378" s="171"/>
    </row>
    <row r="1379" spans="1:38" ht="15.75" customHeight="1" x14ac:dyDescent="0.25">
      <c r="A1379" s="3">
        <v>1529</v>
      </c>
      <c r="B1379" s="14">
        <f t="shared" si="393"/>
        <v>9</v>
      </c>
      <c r="C1379" s="9">
        <f t="shared" si="397"/>
        <v>45240</v>
      </c>
      <c r="D1379" s="3" t="str">
        <f t="shared" si="398"/>
        <v>Silveira Alejandro</v>
      </c>
      <c r="E1379" s="14" t="str">
        <f t="shared" si="389"/>
        <v>1529Silveira Alejandro9</v>
      </c>
      <c r="J1379" s="14" t="str">
        <f t="shared" ref="J1379:J1442" si="399">IF(A1379=A1378,CONCATENATE(J1378," ",I1379),I1379)</f>
        <v xml:space="preserve">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v>
      </c>
      <c r="L1379" s="3">
        <v>1</v>
      </c>
      <c r="M1379" s="10" t="s">
        <v>2357</v>
      </c>
      <c r="Q1379" s="7">
        <v>2600</v>
      </c>
      <c r="S1379" s="8">
        <f t="shared" si="395"/>
        <v>0.25</v>
      </c>
      <c r="T1379" s="11">
        <v>2</v>
      </c>
      <c r="W1379" s="76">
        <v>3250</v>
      </c>
      <c r="X1379" s="16">
        <f t="shared" si="396"/>
        <v>6500</v>
      </c>
      <c r="AC1379" s="18">
        <f t="shared" ref="AC1379:AC1442" si="400">+AB1379*Y1379</f>
        <v>0</v>
      </c>
      <c r="AD1379" s="19">
        <f t="shared" si="390"/>
        <v>48000</v>
      </c>
      <c r="AE1379" s="21">
        <f t="shared" si="386"/>
        <v>5200</v>
      </c>
      <c r="AF1379" s="20">
        <f t="shared" si="388"/>
        <v>0</v>
      </c>
      <c r="AG1379" s="20">
        <f t="shared" si="391"/>
        <v>0</v>
      </c>
      <c r="AH1379" s="20">
        <f t="shared" si="392"/>
        <v>0</v>
      </c>
      <c r="AI1379" s="20"/>
      <c r="AJ1379" s="20"/>
      <c r="AK1379" s="20">
        <f t="shared" ref="AK1379:AK1442" si="401">AH1379+AG1379</f>
        <v>0</v>
      </c>
      <c r="AL1379" s="171"/>
    </row>
    <row r="1380" spans="1:38" ht="15.75" customHeight="1" x14ac:dyDescent="0.25">
      <c r="A1380" s="3">
        <v>1529</v>
      </c>
      <c r="B1380" s="14">
        <f t="shared" si="393"/>
        <v>10</v>
      </c>
      <c r="C1380" s="9">
        <f t="shared" si="397"/>
        <v>45240</v>
      </c>
      <c r="D1380" s="3" t="str">
        <f t="shared" si="398"/>
        <v>Silveira Alejandro</v>
      </c>
      <c r="E1380" s="14" t="str">
        <f t="shared" si="389"/>
        <v>1529Silveira Alejandro10</v>
      </c>
      <c r="J1380" s="14" t="str">
        <f t="shared" si="399"/>
        <v xml:space="preserve">Cambiar eje trasero. Service . Cambio de aceite y filtros. Control parcial del vehiculo. Controlar aceite de caja de velocidad (vaciar en su totalidad y llenado con su medida correspondiente). Sacar raiador de agua y colocar. Cambiar condesador de aire acondicionado. Sacar y colocar manguera parte inferior de aire acondicionado. Sacar y colocar motor de arranque.         </v>
      </c>
      <c r="L1380" s="3">
        <v>1</v>
      </c>
      <c r="M1380" s="10" t="s">
        <v>2358</v>
      </c>
      <c r="Q1380" s="7">
        <v>5200</v>
      </c>
      <c r="S1380" s="8">
        <f t="shared" si="395"/>
        <v>0.25</v>
      </c>
      <c r="T1380" s="11">
        <v>1.9</v>
      </c>
      <c r="W1380" s="76">
        <v>6500</v>
      </c>
      <c r="X1380" s="16">
        <f t="shared" si="396"/>
        <v>12350</v>
      </c>
      <c r="AC1380" s="18">
        <f t="shared" si="400"/>
        <v>0</v>
      </c>
      <c r="AD1380" s="19">
        <f t="shared" si="390"/>
        <v>48000</v>
      </c>
      <c r="AE1380" s="21">
        <f t="shared" si="386"/>
        <v>9880</v>
      </c>
      <c r="AF1380" s="20">
        <f t="shared" si="388"/>
        <v>0</v>
      </c>
      <c r="AG1380" s="20">
        <f t="shared" si="391"/>
        <v>0</v>
      </c>
      <c r="AH1380" s="20">
        <f t="shared" si="392"/>
        <v>0</v>
      </c>
      <c r="AI1380" s="20"/>
      <c r="AJ1380" s="20"/>
      <c r="AK1380" s="20">
        <f t="shared" si="401"/>
        <v>0</v>
      </c>
      <c r="AL1380" s="171"/>
    </row>
    <row r="1381" spans="1:38" ht="15.75" customHeight="1" x14ac:dyDescent="0.25">
      <c r="A1381" s="3">
        <v>1530</v>
      </c>
      <c r="B1381" s="14">
        <f t="shared" si="393"/>
        <v>1</v>
      </c>
      <c r="C1381" s="9">
        <v>45240</v>
      </c>
      <c r="D1381" s="3" t="s">
        <v>2360</v>
      </c>
      <c r="E1381" s="14" t="str">
        <f t="shared" si="389"/>
        <v>1530Domansky Roberto1</v>
      </c>
      <c r="G1381" s="119" t="s">
        <v>806</v>
      </c>
      <c r="I1381" s="10" t="s">
        <v>2361</v>
      </c>
      <c r="J1381" s="14" t="str">
        <f t="shared" si="399"/>
        <v>Auxilio. Cambiar precap y extremo de direccion lado derecho. Regular convergencia.</v>
      </c>
      <c r="K1381" s="3" t="s">
        <v>1512</v>
      </c>
      <c r="L1381" s="3">
        <v>1</v>
      </c>
      <c r="M1381" s="10" t="s">
        <v>2362</v>
      </c>
      <c r="N1381" s="3" t="s">
        <v>101</v>
      </c>
      <c r="Q1381" s="7">
        <v>13120</v>
      </c>
      <c r="R1381" s="7" t="s">
        <v>1971</v>
      </c>
      <c r="S1381" s="8">
        <f t="shared" si="395"/>
        <v>0.25</v>
      </c>
      <c r="T1381" s="11">
        <v>1</v>
      </c>
      <c r="W1381" s="76">
        <v>16400</v>
      </c>
      <c r="X1381" s="16">
        <f t="shared" si="396"/>
        <v>16400</v>
      </c>
      <c r="Y1381" s="3">
        <v>1</v>
      </c>
      <c r="AB1381" s="4">
        <v>20000</v>
      </c>
      <c r="AC1381" s="18">
        <f t="shared" si="400"/>
        <v>20000</v>
      </c>
      <c r="AD1381" s="19">
        <f t="shared" si="390"/>
        <v>20000</v>
      </c>
      <c r="AE1381" s="21">
        <f t="shared" si="386"/>
        <v>13120</v>
      </c>
      <c r="AF1381" s="20">
        <f t="shared" si="388"/>
        <v>28720</v>
      </c>
      <c r="AG1381" s="20">
        <f t="shared" si="391"/>
        <v>35900</v>
      </c>
      <c r="AH1381" s="20">
        <f t="shared" si="392"/>
        <v>20000</v>
      </c>
      <c r="AI1381" s="20"/>
      <c r="AJ1381" s="20"/>
      <c r="AK1381" s="20">
        <f t="shared" si="401"/>
        <v>55900</v>
      </c>
      <c r="AL1381" s="171"/>
    </row>
    <row r="1382" spans="1:38" ht="15.75" customHeight="1" x14ac:dyDescent="0.25">
      <c r="A1382" s="3">
        <v>1530</v>
      </c>
      <c r="B1382" s="14">
        <f t="shared" si="393"/>
        <v>2</v>
      </c>
      <c r="C1382" s="9">
        <f>IF(A1382=A1381,C1381,"")</f>
        <v>45240</v>
      </c>
      <c r="D1382" s="3" t="str">
        <f>IF(A1382=A1381,D1381,"")</f>
        <v>Domansky Roberto</v>
      </c>
      <c r="E1382" s="14" t="str">
        <f t="shared" si="389"/>
        <v>1530Domansky Roberto2</v>
      </c>
      <c r="J1382" s="14" t="str">
        <f t="shared" si="399"/>
        <v xml:space="preserve">Auxilio. Cambiar precap y extremo de direccion lado derecho. Regular convergencia. </v>
      </c>
      <c r="L1382" s="3">
        <v>1</v>
      </c>
      <c r="M1382" s="10" t="s">
        <v>2363</v>
      </c>
      <c r="N1382" s="3" t="s">
        <v>101</v>
      </c>
      <c r="Q1382" s="7">
        <v>15600</v>
      </c>
      <c r="S1382" s="8">
        <f t="shared" si="395"/>
        <v>0.25</v>
      </c>
      <c r="T1382" s="11">
        <v>1</v>
      </c>
      <c r="W1382" s="76">
        <v>19500</v>
      </c>
      <c r="X1382" s="16">
        <f t="shared" si="396"/>
        <v>19500</v>
      </c>
      <c r="AC1382" s="18">
        <f t="shared" si="400"/>
        <v>0</v>
      </c>
      <c r="AD1382" s="19">
        <f t="shared" si="390"/>
        <v>20000</v>
      </c>
      <c r="AE1382" s="21">
        <f t="shared" si="386"/>
        <v>15600</v>
      </c>
      <c r="AF1382" s="20">
        <f t="shared" si="388"/>
        <v>0</v>
      </c>
      <c r="AG1382" s="20">
        <f t="shared" si="391"/>
        <v>0</v>
      </c>
      <c r="AH1382" s="20">
        <f t="shared" si="392"/>
        <v>0</v>
      </c>
      <c r="AI1382" s="20"/>
      <c r="AJ1382" s="20"/>
      <c r="AK1382" s="20">
        <f t="shared" si="401"/>
        <v>0</v>
      </c>
      <c r="AL1382" s="171"/>
    </row>
    <row r="1383" spans="1:38" ht="15.75" customHeight="1" x14ac:dyDescent="0.25">
      <c r="A1383" s="3">
        <v>1531</v>
      </c>
      <c r="B1383" s="14">
        <f t="shared" si="393"/>
        <v>1</v>
      </c>
      <c r="C1383" s="9">
        <v>45243</v>
      </c>
      <c r="D1383" s="3" t="s">
        <v>774</v>
      </c>
      <c r="E1383" s="14" t="str">
        <f t="shared" si="389"/>
        <v>1531Guerrieri Gladys1</v>
      </c>
      <c r="F1383" s="119" t="s">
        <v>776</v>
      </c>
      <c r="G1383" s="119" t="s">
        <v>1809</v>
      </c>
      <c r="H1383" s="119">
        <v>47118</v>
      </c>
      <c r="I1383" s="10" t="s">
        <v>2364</v>
      </c>
      <c r="J1383" s="14" t="str">
        <f t="shared" si="399"/>
        <v>Cambio optica trasera izquierda</v>
      </c>
      <c r="K1383" s="3" t="s">
        <v>1539</v>
      </c>
      <c r="L1383" s="3">
        <v>1</v>
      </c>
      <c r="M1383" s="10" t="s">
        <v>2365</v>
      </c>
      <c r="N1383" s="3" t="s">
        <v>101</v>
      </c>
      <c r="Q1383" s="7">
        <v>151360</v>
      </c>
      <c r="R1383" s="7" t="s">
        <v>1971</v>
      </c>
      <c r="S1383" s="8">
        <f t="shared" si="395"/>
        <v>0.25</v>
      </c>
      <c r="T1383" s="11">
        <v>1</v>
      </c>
      <c r="W1383" s="76">
        <v>189200</v>
      </c>
      <c r="X1383" s="16">
        <f t="shared" si="396"/>
        <v>189200</v>
      </c>
      <c r="AC1383" s="18">
        <f t="shared" si="400"/>
        <v>0</v>
      </c>
      <c r="AD1383" s="19">
        <f t="shared" si="390"/>
        <v>0</v>
      </c>
      <c r="AE1383" s="21">
        <f t="shared" si="386"/>
        <v>151360</v>
      </c>
      <c r="AF1383" s="20">
        <f t="shared" si="388"/>
        <v>151360</v>
      </c>
      <c r="AG1383" s="20">
        <f t="shared" si="391"/>
        <v>189200</v>
      </c>
      <c r="AH1383" s="20">
        <f t="shared" si="392"/>
        <v>0</v>
      </c>
      <c r="AI1383" s="20"/>
      <c r="AJ1383" s="20"/>
      <c r="AK1383" s="20">
        <f t="shared" si="401"/>
        <v>189200</v>
      </c>
      <c r="AL1383" s="171"/>
    </row>
    <row r="1384" spans="1:38" ht="15.75" customHeight="1" x14ac:dyDescent="0.25">
      <c r="A1384" s="3">
        <v>1531</v>
      </c>
      <c r="B1384" s="14">
        <f t="shared" si="393"/>
        <v>2</v>
      </c>
      <c r="C1384" s="9">
        <f>IF(A1384=A1383,C1383,"")</f>
        <v>45243</v>
      </c>
      <c r="D1384" s="3" t="str">
        <f>IF(A1384=A1383,D1383,"")</f>
        <v>Guerrieri Gladys</v>
      </c>
      <c r="E1384" s="14" t="str">
        <f t="shared" si="389"/>
        <v>1531Guerrieri Gladys2</v>
      </c>
      <c r="J1384" s="14" t="str">
        <f t="shared" si="399"/>
        <v xml:space="preserve">Cambio optica trasera izquierda </v>
      </c>
      <c r="L1384" s="3">
        <v>1</v>
      </c>
      <c r="S1384" s="8"/>
      <c r="W1384" s="76"/>
      <c r="X1384" s="16">
        <f t="shared" si="396"/>
        <v>0</v>
      </c>
      <c r="AC1384" s="18">
        <f t="shared" si="400"/>
        <v>0</v>
      </c>
      <c r="AD1384" s="19">
        <f t="shared" si="390"/>
        <v>0</v>
      </c>
      <c r="AE1384" s="21">
        <f t="shared" si="386"/>
        <v>0</v>
      </c>
      <c r="AF1384" s="20">
        <f t="shared" si="388"/>
        <v>0</v>
      </c>
      <c r="AG1384" s="20">
        <f t="shared" si="391"/>
        <v>0</v>
      </c>
      <c r="AH1384" s="20">
        <f t="shared" si="392"/>
        <v>0</v>
      </c>
      <c r="AI1384" s="20"/>
      <c r="AJ1384" s="20"/>
      <c r="AK1384" s="20">
        <f t="shared" si="401"/>
        <v>0</v>
      </c>
      <c r="AL1384" s="171"/>
    </row>
    <row r="1385" spans="1:38" ht="15.75" customHeight="1" x14ac:dyDescent="0.25">
      <c r="A1385" s="3">
        <v>1532</v>
      </c>
      <c r="B1385" s="14">
        <f t="shared" si="393"/>
        <v>1</v>
      </c>
      <c r="C1385" s="9">
        <v>45243</v>
      </c>
      <c r="D1385" s="3" t="s">
        <v>2366</v>
      </c>
      <c r="E1385" s="14" t="str">
        <f t="shared" si="389"/>
        <v>1532Alonso1</v>
      </c>
      <c r="F1385" s="119" t="s">
        <v>2367</v>
      </c>
      <c r="G1385" s="119" t="s">
        <v>2368</v>
      </c>
      <c r="H1385" s="119">
        <v>242254</v>
      </c>
      <c r="I1385" s="10" t="s">
        <v>2369</v>
      </c>
      <c r="J1385" s="14" t="str">
        <f t="shared" si="399"/>
        <v>Cambio bolilleros rueda delantera. Cambio buje bieleta de barra estabilizadora. Cambiar escobillas limpia parabrisas. Cambiar manguera de gaseo. Sellar grietas.</v>
      </c>
      <c r="K1385" s="3" t="s">
        <v>1512</v>
      </c>
      <c r="L1385" s="3">
        <v>1</v>
      </c>
      <c r="M1385" s="10" t="s">
        <v>920</v>
      </c>
      <c r="N1385" s="3" t="s">
        <v>2373</v>
      </c>
      <c r="Q1385" s="7">
        <v>20800</v>
      </c>
      <c r="R1385" s="7" t="s">
        <v>1971</v>
      </c>
      <c r="S1385" s="8">
        <f>(W1385-Q1385)/Q1385</f>
        <v>0.25</v>
      </c>
      <c r="T1385" s="11">
        <v>2</v>
      </c>
      <c r="W1385" s="76">
        <v>26000</v>
      </c>
      <c r="X1385" s="16">
        <f t="shared" si="396"/>
        <v>52000</v>
      </c>
      <c r="Y1385" s="3">
        <v>1</v>
      </c>
      <c r="AB1385" s="4">
        <v>55000</v>
      </c>
      <c r="AC1385" s="18">
        <f t="shared" si="400"/>
        <v>55000</v>
      </c>
      <c r="AD1385" s="19">
        <f t="shared" si="390"/>
        <v>55000</v>
      </c>
      <c r="AE1385" s="21">
        <f t="shared" si="386"/>
        <v>41600</v>
      </c>
      <c r="AF1385" s="20">
        <f t="shared" si="388"/>
        <v>40840</v>
      </c>
      <c r="AG1385" s="20">
        <f t="shared" si="391"/>
        <v>81300</v>
      </c>
      <c r="AH1385" s="20">
        <f t="shared" si="392"/>
        <v>55000</v>
      </c>
      <c r="AI1385" s="20"/>
      <c r="AJ1385" s="20"/>
      <c r="AK1385" s="20">
        <f t="shared" si="401"/>
        <v>136300</v>
      </c>
      <c r="AL1385" s="171"/>
    </row>
    <row r="1386" spans="1:38" ht="15.75" customHeight="1" x14ac:dyDescent="0.25">
      <c r="A1386" s="3">
        <v>1532</v>
      </c>
      <c r="B1386" s="14">
        <f t="shared" si="393"/>
        <v>2</v>
      </c>
      <c r="C1386" s="9">
        <f>IF(A1386=A1385,C1385,"")</f>
        <v>45243</v>
      </c>
      <c r="D1386" s="3" t="str">
        <f>IF(A1386=A1385,D1385,"")</f>
        <v>Alonso</v>
      </c>
      <c r="E1386" s="14" t="str">
        <f t="shared" si="389"/>
        <v>1532Alonso2</v>
      </c>
      <c r="J1386" s="14" t="str">
        <f t="shared" si="399"/>
        <v xml:space="preserve">Cambio bolilleros rueda delantera. Cambio buje bieleta de barra estabilizadora. Cambiar escobillas limpia parabrisas. Cambiar manguera de gaseo. Sellar grietas. </v>
      </c>
      <c r="L1386" s="3">
        <v>1</v>
      </c>
      <c r="M1386" s="10" t="s">
        <v>2370</v>
      </c>
      <c r="N1386" s="3" t="s">
        <v>199</v>
      </c>
      <c r="Q1386" s="7">
        <v>1040</v>
      </c>
      <c r="S1386" s="8">
        <f>(W1386-Q1386)/Q1386</f>
        <v>0.25</v>
      </c>
      <c r="T1386" s="11">
        <v>1</v>
      </c>
      <c r="W1386" s="76">
        <v>1300</v>
      </c>
      <c r="X1386" s="16">
        <f t="shared" si="396"/>
        <v>1300</v>
      </c>
      <c r="AC1386" s="18">
        <f t="shared" si="400"/>
        <v>0</v>
      </c>
      <c r="AD1386" s="19">
        <f t="shared" si="390"/>
        <v>55000</v>
      </c>
      <c r="AE1386" s="21">
        <f t="shared" si="386"/>
        <v>1040</v>
      </c>
      <c r="AF1386" s="20">
        <f t="shared" si="388"/>
        <v>0</v>
      </c>
      <c r="AG1386" s="20">
        <f t="shared" si="391"/>
        <v>0</v>
      </c>
      <c r="AH1386" s="20">
        <f t="shared" si="392"/>
        <v>0</v>
      </c>
      <c r="AI1386" s="20"/>
      <c r="AJ1386" s="20"/>
      <c r="AK1386" s="20">
        <f t="shared" si="401"/>
        <v>0</v>
      </c>
      <c r="AL1386" s="171"/>
    </row>
    <row r="1387" spans="1:38" ht="15.75" customHeight="1" x14ac:dyDescent="0.25">
      <c r="A1387" s="3">
        <v>1532</v>
      </c>
      <c r="B1387" s="14">
        <f t="shared" si="393"/>
        <v>3</v>
      </c>
      <c r="C1387" s="9">
        <f>IF(A1387=A1386,C1386,"")</f>
        <v>45243</v>
      </c>
      <c r="D1387" s="3" t="str">
        <f>IF(A1387=A1386,D1386,"")</f>
        <v>Alonso</v>
      </c>
      <c r="E1387" s="14" t="str">
        <f t="shared" si="389"/>
        <v>1532Alonso3</v>
      </c>
      <c r="J1387" s="14" t="str">
        <f t="shared" si="399"/>
        <v xml:space="preserve">Cambio bolilleros rueda delantera. Cambio buje bieleta de barra estabilizadora. Cambiar escobillas limpia parabrisas. Cambiar manguera de gaseo. Sellar grietas.  </v>
      </c>
      <c r="L1387" s="3">
        <v>1</v>
      </c>
      <c r="M1387" s="10" t="s">
        <v>2371</v>
      </c>
      <c r="N1387" s="3" t="s">
        <v>1566</v>
      </c>
      <c r="Q1387" s="7">
        <v>3100</v>
      </c>
      <c r="S1387" s="8">
        <f>(W1387-Q1387)/Q1387</f>
        <v>0.29032258064516131</v>
      </c>
      <c r="T1387" s="11">
        <v>2</v>
      </c>
      <c r="W1387" s="76">
        <v>4000</v>
      </c>
      <c r="X1387" s="16">
        <f t="shared" si="396"/>
        <v>8000</v>
      </c>
      <c r="AC1387" s="18">
        <f t="shared" si="400"/>
        <v>0</v>
      </c>
      <c r="AD1387" s="19">
        <f t="shared" si="390"/>
        <v>55000</v>
      </c>
      <c r="AE1387" s="21">
        <f t="shared" si="386"/>
        <v>6200</v>
      </c>
      <c r="AF1387" s="20">
        <f t="shared" si="388"/>
        <v>0</v>
      </c>
      <c r="AG1387" s="20">
        <f t="shared" si="391"/>
        <v>0</v>
      </c>
      <c r="AH1387" s="20">
        <f t="shared" si="392"/>
        <v>0</v>
      </c>
      <c r="AI1387" s="20"/>
      <c r="AJ1387" s="20"/>
      <c r="AK1387" s="20">
        <f t="shared" si="401"/>
        <v>0</v>
      </c>
      <c r="AL1387" s="171"/>
    </row>
    <row r="1388" spans="1:38" ht="15.75" customHeight="1" x14ac:dyDescent="0.25">
      <c r="A1388" s="3">
        <v>1532</v>
      </c>
      <c r="B1388" s="14">
        <f t="shared" si="393"/>
        <v>4</v>
      </c>
      <c r="C1388" s="9">
        <f>IF(A1388=A1387,C1387,"")</f>
        <v>45243</v>
      </c>
      <c r="D1388" s="3" t="str">
        <f>IF(A1388=A1387,D1387,"")</f>
        <v>Alonso</v>
      </c>
      <c r="E1388" s="14" t="str">
        <f t="shared" si="389"/>
        <v>1532Alonso4</v>
      </c>
      <c r="J1388" s="14" t="str">
        <f t="shared" si="399"/>
        <v xml:space="preserve">Cambio bolilleros rueda delantera. Cambio buje bieleta de barra estabilizadora. Cambiar escobillas limpia parabrisas. Cambiar manguera de gaseo. Sellar grietas.   </v>
      </c>
      <c r="L1388" s="3">
        <v>1</v>
      </c>
      <c r="M1388" s="10" t="s">
        <v>1772</v>
      </c>
      <c r="N1388" s="3" t="s">
        <v>1566</v>
      </c>
      <c r="Q1388" s="7">
        <v>7900</v>
      </c>
      <c r="S1388" s="8">
        <f>(W1388-Q1388)/Q1388</f>
        <v>0.26582278481012656</v>
      </c>
      <c r="T1388" s="11">
        <v>1</v>
      </c>
      <c r="W1388" s="76">
        <v>10000</v>
      </c>
      <c r="X1388" s="16">
        <f t="shared" si="396"/>
        <v>10000</v>
      </c>
      <c r="AC1388" s="18">
        <f t="shared" si="400"/>
        <v>0</v>
      </c>
      <c r="AD1388" s="19">
        <f t="shared" si="390"/>
        <v>55000</v>
      </c>
      <c r="AE1388" s="21">
        <f t="shared" si="386"/>
        <v>7900</v>
      </c>
      <c r="AF1388" s="20">
        <f t="shared" si="388"/>
        <v>0</v>
      </c>
      <c r="AG1388" s="20">
        <f t="shared" si="391"/>
        <v>0</v>
      </c>
      <c r="AH1388" s="20">
        <f t="shared" si="392"/>
        <v>0</v>
      </c>
      <c r="AI1388" s="20"/>
      <c r="AJ1388" s="20"/>
      <c r="AK1388" s="20">
        <f t="shared" si="401"/>
        <v>0</v>
      </c>
      <c r="AL1388" s="171"/>
    </row>
    <row r="1389" spans="1:38" ht="15.75" customHeight="1" x14ac:dyDescent="0.25">
      <c r="A1389" s="3">
        <v>1532</v>
      </c>
      <c r="B1389" s="14">
        <f t="shared" si="393"/>
        <v>5</v>
      </c>
      <c r="C1389" s="9">
        <f>IF(A1389=A1388,C1388,"")</f>
        <v>45243</v>
      </c>
      <c r="D1389" s="3" t="str">
        <f>IF(A1389=A1388,D1388,"")</f>
        <v>Alonso</v>
      </c>
      <c r="E1389" s="14" t="str">
        <f t="shared" si="389"/>
        <v>1532Alonso5</v>
      </c>
      <c r="J1389" s="14" t="str">
        <f t="shared" si="399"/>
        <v xml:space="preserve">Cambio bolilleros rueda delantera. Cambio buje bieleta de barra estabilizadora. Cambiar escobillas limpia parabrisas. Cambiar manguera de gaseo. Sellar grietas.    </v>
      </c>
      <c r="L1389" s="3">
        <v>1</v>
      </c>
      <c r="M1389" s="10" t="s">
        <v>2372</v>
      </c>
      <c r="N1389" s="3" t="s">
        <v>771</v>
      </c>
      <c r="Q1389" s="7">
        <f>W1389*0.8</f>
        <v>8000</v>
      </c>
      <c r="S1389" s="8">
        <f>(W1389-Q1389)/Q1389</f>
        <v>0.25</v>
      </c>
      <c r="T1389" s="11">
        <v>1</v>
      </c>
      <c r="W1389" s="76">
        <v>10000</v>
      </c>
      <c r="X1389" s="16">
        <f t="shared" si="396"/>
        <v>10000</v>
      </c>
      <c r="AC1389" s="18">
        <f t="shared" si="400"/>
        <v>0</v>
      </c>
      <c r="AD1389" s="19">
        <f t="shared" si="390"/>
        <v>55000</v>
      </c>
      <c r="AE1389" s="21">
        <f t="shared" si="386"/>
        <v>8000</v>
      </c>
      <c r="AF1389" s="20">
        <f t="shared" si="388"/>
        <v>0</v>
      </c>
      <c r="AG1389" s="20">
        <f t="shared" si="391"/>
        <v>0</v>
      </c>
      <c r="AH1389" s="20">
        <f t="shared" si="392"/>
        <v>0</v>
      </c>
      <c r="AI1389" s="20"/>
      <c r="AJ1389" s="20"/>
      <c r="AK1389" s="20">
        <f t="shared" si="401"/>
        <v>0</v>
      </c>
      <c r="AL1389" s="171"/>
    </row>
    <row r="1390" spans="1:38" ht="15.75" customHeight="1" x14ac:dyDescent="0.25">
      <c r="A1390" s="3">
        <v>1533</v>
      </c>
      <c r="B1390" s="14">
        <f t="shared" si="393"/>
        <v>1</v>
      </c>
      <c r="C1390" s="9">
        <v>45243</v>
      </c>
      <c r="D1390" s="3" t="s">
        <v>2374</v>
      </c>
      <c r="E1390" s="14" t="str">
        <f t="shared" si="389"/>
        <v>1533Oliva Stella1</v>
      </c>
      <c r="G1390" s="119" t="s">
        <v>2375</v>
      </c>
      <c r="H1390" s="119">
        <v>113000</v>
      </c>
      <c r="I1390" s="10" t="s">
        <v>2376</v>
      </c>
      <c r="J1390" s="14" t="str">
        <f t="shared" si="399"/>
        <v>Desregular freno de mano para poder recircular luz cables correctamente. Regular freno de mano. Cambiar topes y guardapolvos amortiguadores traseros. Cambiar bulbo temperatura.</v>
      </c>
      <c r="K1390" s="3" t="s">
        <v>1511</v>
      </c>
      <c r="L1390" s="3">
        <v>1</v>
      </c>
      <c r="M1390" s="10" t="s">
        <v>2377</v>
      </c>
      <c r="N1390" s="3" t="s">
        <v>1832</v>
      </c>
      <c r="R1390" s="7" t="s">
        <v>1971</v>
      </c>
      <c r="S1390" s="8"/>
      <c r="W1390" s="76"/>
      <c r="X1390" s="16">
        <f t="shared" si="396"/>
        <v>0</v>
      </c>
      <c r="AC1390" s="18">
        <f t="shared" si="400"/>
        <v>0</v>
      </c>
      <c r="AD1390" s="19">
        <f t="shared" si="390"/>
        <v>0</v>
      </c>
      <c r="AE1390" s="21">
        <f t="shared" si="386"/>
        <v>0</v>
      </c>
      <c r="AF1390" s="20">
        <f t="shared" si="388"/>
        <v>3745.85</v>
      </c>
      <c r="AG1390" s="20">
        <f t="shared" si="391"/>
        <v>5032</v>
      </c>
      <c r="AH1390" s="20">
        <f t="shared" si="392"/>
        <v>0</v>
      </c>
      <c r="AI1390" s="20"/>
      <c r="AJ1390" s="20"/>
      <c r="AK1390" s="20">
        <f t="shared" si="401"/>
        <v>5032</v>
      </c>
      <c r="AL1390" s="171"/>
    </row>
    <row r="1391" spans="1:38" ht="15.75" customHeight="1" x14ac:dyDescent="0.25">
      <c r="A1391" s="3">
        <v>1533</v>
      </c>
      <c r="B1391" s="14">
        <f t="shared" si="393"/>
        <v>2</v>
      </c>
      <c r="C1391" s="9">
        <f>IF(A1391=A1390,C1390,"")</f>
        <v>45243</v>
      </c>
      <c r="D1391" s="3" t="str">
        <f>IF(A1391=A1390,D1390,"")</f>
        <v>Oliva Stella</v>
      </c>
      <c r="E1391" s="14" t="str">
        <f t="shared" si="389"/>
        <v>1533Oliva Stella2</v>
      </c>
      <c r="J1391" s="14" t="str">
        <f t="shared" si="399"/>
        <v xml:space="preserve">Desregular freno de mano para poder recircular luz cables correctamente. Regular freno de mano. Cambiar topes y guardapolvos amortiguadores traseros. Cambiar bulbo temperatura. </v>
      </c>
      <c r="L1391" s="3">
        <v>1</v>
      </c>
      <c r="M1391" s="10" t="s">
        <v>2378</v>
      </c>
      <c r="N1391" s="3" t="s">
        <v>1566</v>
      </c>
      <c r="Q1391" s="7">
        <v>1600</v>
      </c>
      <c r="S1391" s="8">
        <f>(W1391-Q1391)/Q1391</f>
        <v>0.28562500000000002</v>
      </c>
      <c r="T1391" s="11">
        <v>1</v>
      </c>
      <c r="W1391" s="76">
        <v>2057</v>
      </c>
      <c r="X1391" s="16">
        <f t="shared" si="396"/>
        <v>2057</v>
      </c>
      <c r="AC1391" s="18">
        <f t="shared" si="400"/>
        <v>0</v>
      </c>
      <c r="AD1391" s="19">
        <f t="shared" si="390"/>
        <v>0</v>
      </c>
      <c r="AE1391" s="21">
        <f t="shared" si="386"/>
        <v>1600</v>
      </c>
      <c r="AF1391" s="20">
        <f t="shared" si="388"/>
        <v>0</v>
      </c>
      <c r="AG1391" s="20">
        <f t="shared" si="391"/>
        <v>0</v>
      </c>
      <c r="AH1391" s="20">
        <f t="shared" si="392"/>
        <v>0</v>
      </c>
      <c r="AI1391" s="20"/>
      <c r="AJ1391" s="20"/>
      <c r="AK1391" s="20">
        <f t="shared" si="401"/>
        <v>0</v>
      </c>
      <c r="AL1391" s="171"/>
    </row>
    <row r="1392" spans="1:38" ht="15.75" customHeight="1" x14ac:dyDescent="0.25">
      <c r="A1392" s="3">
        <v>1533</v>
      </c>
      <c r="B1392" s="14">
        <f t="shared" si="393"/>
        <v>3</v>
      </c>
      <c r="C1392" s="9">
        <f>IF(A1392=A1391,C1391,"")</f>
        <v>45243</v>
      </c>
      <c r="D1392" s="3" t="str">
        <f>IF(A1392=A1391,D1391,"")</f>
        <v>Oliva Stella</v>
      </c>
      <c r="E1392" s="14" t="str">
        <f t="shared" si="389"/>
        <v>1533Oliva Stella3</v>
      </c>
      <c r="J1392" s="14" t="str">
        <f t="shared" si="399"/>
        <v xml:space="preserve">Desregular freno de mano para poder recircular luz cables correctamente. Regular freno de mano. Cambiar topes y guardapolvos amortiguadores traseros. Cambiar bulbo temperatura.  </v>
      </c>
      <c r="L1392" s="3">
        <v>1</v>
      </c>
      <c r="M1392" s="10" t="s">
        <v>123</v>
      </c>
      <c r="N1392" s="3" t="s">
        <v>771</v>
      </c>
      <c r="Q1392" s="7">
        <v>2145.85</v>
      </c>
      <c r="S1392" s="8">
        <f>(W1392-Q1392)/Q1392</f>
        <v>1.7727939977165228</v>
      </c>
      <c r="T1392" s="11">
        <v>0.5</v>
      </c>
      <c r="W1392" s="76">
        <v>5950</v>
      </c>
      <c r="X1392" s="16">
        <f t="shared" si="396"/>
        <v>2975</v>
      </c>
      <c r="AC1392" s="18">
        <f t="shared" si="400"/>
        <v>0</v>
      </c>
      <c r="AD1392" s="19">
        <f t="shared" si="390"/>
        <v>0</v>
      </c>
      <c r="AE1392" s="21">
        <f t="shared" si="386"/>
        <v>1072.925</v>
      </c>
      <c r="AF1392" s="20">
        <f t="shared" si="388"/>
        <v>0</v>
      </c>
      <c r="AG1392" s="20">
        <f t="shared" si="391"/>
        <v>0</v>
      </c>
      <c r="AH1392" s="20">
        <f t="shared" si="392"/>
        <v>0</v>
      </c>
      <c r="AI1392" s="20"/>
      <c r="AJ1392" s="20"/>
      <c r="AK1392" s="20">
        <f t="shared" si="401"/>
        <v>0</v>
      </c>
      <c r="AL1392" s="171"/>
    </row>
    <row r="1393" spans="1:38" ht="15.75" customHeight="1" x14ac:dyDescent="0.25">
      <c r="A1393" s="3">
        <v>1534</v>
      </c>
      <c r="B1393" s="14">
        <f t="shared" si="393"/>
        <v>1</v>
      </c>
      <c r="C1393" s="9">
        <v>45244</v>
      </c>
      <c r="D1393" s="3" t="s">
        <v>500</v>
      </c>
      <c r="E1393" s="14" t="str">
        <f t="shared" si="389"/>
        <v>1534Mansuino Alberto1</v>
      </c>
      <c r="G1393" s="119" t="s">
        <v>999</v>
      </c>
      <c r="I1393" s="10" t="s">
        <v>2379</v>
      </c>
      <c r="J1393" s="14" t="str">
        <f t="shared" si="399"/>
        <v>Trabajo electromecanico. Escaneo general del vehiculo</v>
      </c>
      <c r="K1393" s="3" t="s">
        <v>2380</v>
      </c>
      <c r="L1393" s="3">
        <v>1</v>
      </c>
      <c r="R1393" s="7" t="s">
        <v>1971</v>
      </c>
      <c r="S1393" s="8"/>
      <c r="W1393" s="76"/>
      <c r="X1393" s="16">
        <f t="shared" si="396"/>
        <v>0</v>
      </c>
      <c r="Y1393" s="3">
        <v>1</v>
      </c>
      <c r="AB1393" s="4">
        <v>25000</v>
      </c>
      <c r="AC1393" s="18">
        <f t="shared" si="400"/>
        <v>25000</v>
      </c>
      <c r="AD1393" s="19">
        <f t="shared" si="390"/>
        <v>25000</v>
      </c>
      <c r="AE1393" s="21">
        <f t="shared" si="386"/>
        <v>0</v>
      </c>
      <c r="AF1393" s="20">
        <f t="shared" si="388"/>
        <v>0</v>
      </c>
      <c r="AG1393" s="20">
        <f t="shared" si="391"/>
        <v>0</v>
      </c>
      <c r="AH1393" s="20">
        <f t="shared" si="392"/>
        <v>25000</v>
      </c>
      <c r="AI1393" s="20"/>
      <c r="AJ1393" s="20"/>
      <c r="AK1393" s="20">
        <f t="shared" si="401"/>
        <v>25000</v>
      </c>
      <c r="AL1393" s="171"/>
    </row>
    <row r="1394" spans="1:38" ht="15.75" customHeight="1" x14ac:dyDescent="0.25">
      <c r="A1394" s="3">
        <v>1534</v>
      </c>
      <c r="B1394" s="14">
        <f t="shared" si="393"/>
        <v>2</v>
      </c>
      <c r="C1394" s="9">
        <f>IF(A1394=A1393,C1393,"")</f>
        <v>45244</v>
      </c>
      <c r="D1394" s="3" t="str">
        <f>IF(A1394=A1393,D1393,"")</f>
        <v>Mansuino Alberto</v>
      </c>
      <c r="E1394" s="14" t="str">
        <f t="shared" si="389"/>
        <v>1534Mansuino Alberto2</v>
      </c>
      <c r="J1394" s="14" t="str">
        <f t="shared" si="399"/>
        <v xml:space="preserve">Trabajo electromecanico. Escaneo general del vehiculo </v>
      </c>
      <c r="L1394" s="3">
        <v>1</v>
      </c>
      <c r="S1394" s="8"/>
      <c r="W1394" s="76"/>
      <c r="X1394" s="16">
        <f t="shared" si="396"/>
        <v>0</v>
      </c>
      <c r="AC1394" s="18">
        <f t="shared" si="400"/>
        <v>0</v>
      </c>
      <c r="AD1394" s="19">
        <f t="shared" si="390"/>
        <v>25000</v>
      </c>
      <c r="AE1394" s="21">
        <f t="shared" si="386"/>
        <v>0</v>
      </c>
      <c r="AF1394" s="20">
        <f t="shared" si="388"/>
        <v>0</v>
      </c>
      <c r="AG1394" s="20">
        <f t="shared" si="391"/>
        <v>0</v>
      </c>
      <c r="AH1394" s="20">
        <f t="shared" si="392"/>
        <v>0</v>
      </c>
      <c r="AI1394" s="20"/>
      <c r="AJ1394" s="20"/>
      <c r="AK1394" s="20">
        <f t="shared" si="401"/>
        <v>0</v>
      </c>
      <c r="AL1394" s="171"/>
    </row>
    <row r="1395" spans="1:38" ht="15.75" customHeight="1" x14ac:dyDescent="0.25">
      <c r="A1395" s="3">
        <v>1535</v>
      </c>
      <c r="B1395" s="14">
        <f t="shared" si="393"/>
        <v>1</v>
      </c>
      <c r="C1395" s="9">
        <v>45244</v>
      </c>
      <c r="D1395" s="3" t="s">
        <v>717</v>
      </c>
      <c r="E1395" s="14" t="str">
        <f t="shared" si="389"/>
        <v>1535Lucero Adrian1</v>
      </c>
      <c r="F1395" s="119" t="s">
        <v>718</v>
      </c>
      <c r="G1395" s="119" t="s">
        <v>2381</v>
      </c>
      <c r="H1395" s="119">
        <v>119313</v>
      </c>
      <c r="I1395" s="10" t="s">
        <v>2384</v>
      </c>
      <c r="J1395" s="14" t="str">
        <f t="shared" si="399"/>
        <v>Revision de tren delantero y amortiguadores. Recambio de rotula lado acompañante. Rotacion de ruedas. Regular convergencia.</v>
      </c>
      <c r="K1395" s="3" t="s">
        <v>2380</v>
      </c>
      <c r="L1395" s="3">
        <v>1</v>
      </c>
      <c r="M1395" s="10" t="s">
        <v>2382</v>
      </c>
      <c r="N1395" s="3" t="s">
        <v>1566</v>
      </c>
      <c r="Q1395" s="7">
        <v>14300</v>
      </c>
      <c r="R1395" s="7" t="s">
        <v>1971</v>
      </c>
      <c r="S1395" s="8">
        <f>(W1395-Q1395)/Q1395</f>
        <v>0.26923076923076922</v>
      </c>
      <c r="T1395" s="11">
        <v>1</v>
      </c>
      <c r="W1395" s="76">
        <v>18150</v>
      </c>
      <c r="X1395" s="16">
        <f t="shared" si="396"/>
        <v>18150</v>
      </c>
      <c r="AC1395" s="18">
        <f t="shared" si="400"/>
        <v>0</v>
      </c>
      <c r="AD1395" s="19">
        <f t="shared" si="390"/>
        <v>0</v>
      </c>
      <c r="AE1395" s="21">
        <f t="shared" si="386"/>
        <v>14300</v>
      </c>
      <c r="AF1395" s="20">
        <f t="shared" si="388"/>
        <v>14300</v>
      </c>
      <c r="AG1395" s="20">
        <f t="shared" si="391"/>
        <v>18150</v>
      </c>
      <c r="AH1395" s="20">
        <f t="shared" si="392"/>
        <v>0</v>
      </c>
      <c r="AI1395" s="20"/>
      <c r="AJ1395" s="20"/>
      <c r="AK1395" s="20">
        <f t="shared" si="401"/>
        <v>18150</v>
      </c>
      <c r="AL1395" s="171"/>
    </row>
    <row r="1396" spans="1:38" ht="15.75" customHeight="1" x14ac:dyDescent="0.25">
      <c r="A1396" s="3">
        <v>1535</v>
      </c>
      <c r="B1396" s="14">
        <f t="shared" si="393"/>
        <v>2</v>
      </c>
      <c r="C1396" s="9">
        <f>IF(A1396=A1395,C1395,"")</f>
        <v>45244</v>
      </c>
      <c r="D1396" s="3" t="str">
        <f>IF(A1396=A1395,D1395,"")</f>
        <v>Lucero Adrian</v>
      </c>
      <c r="E1396" s="14" t="str">
        <f t="shared" si="389"/>
        <v>1535Lucero Adrian2</v>
      </c>
      <c r="J1396" s="14" t="str">
        <f t="shared" si="399"/>
        <v xml:space="preserve">Revision de tren delantero y amortiguadores. Recambio de rotula lado acompañante. Rotacion de ruedas. Regular convergencia. </v>
      </c>
      <c r="L1396" s="3">
        <v>1</v>
      </c>
      <c r="S1396" s="8"/>
      <c r="W1396" s="76"/>
      <c r="X1396" s="16">
        <f t="shared" si="396"/>
        <v>0</v>
      </c>
      <c r="AC1396" s="18">
        <f t="shared" si="400"/>
        <v>0</v>
      </c>
      <c r="AD1396" s="19">
        <f t="shared" si="390"/>
        <v>0</v>
      </c>
      <c r="AE1396" s="21">
        <f t="shared" si="386"/>
        <v>0</v>
      </c>
      <c r="AF1396" s="20">
        <f t="shared" si="388"/>
        <v>0</v>
      </c>
      <c r="AG1396" s="20">
        <f t="shared" si="391"/>
        <v>0</v>
      </c>
      <c r="AH1396" s="20">
        <f t="shared" si="392"/>
        <v>0</v>
      </c>
      <c r="AI1396" s="20"/>
      <c r="AJ1396" s="20"/>
      <c r="AK1396" s="20">
        <f t="shared" si="401"/>
        <v>0</v>
      </c>
      <c r="AL1396" s="171"/>
    </row>
    <row r="1397" spans="1:38" ht="15.75" customHeight="1" x14ac:dyDescent="0.25">
      <c r="A1397" s="3">
        <v>1536</v>
      </c>
      <c r="B1397" s="14">
        <f t="shared" si="393"/>
        <v>1</v>
      </c>
      <c r="C1397" s="9">
        <v>45245</v>
      </c>
      <c r="D1397" s="3" t="s">
        <v>2277</v>
      </c>
      <c r="E1397" s="14" t="str">
        <f t="shared" si="389"/>
        <v>1536Proietti Mariano1</v>
      </c>
      <c r="F1397" s="119" t="s">
        <v>2278</v>
      </c>
      <c r="G1397" s="119" t="s">
        <v>2279</v>
      </c>
      <c r="H1397" s="119">
        <v>141598</v>
      </c>
      <c r="I1397" s="10" t="s">
        <v>2687</v>
      </c>
      <c r="J1397" s="14" t="str">
        <f t="shared" si="399"/>
        <v>Sacar ambos amortiguadores delanteros. Cambiar fuelles guardapolvos y topes. Armado total. Control alineacion.</v>
      </c>
      <c r="K1397" s="3" t="s">
        <v>1512</v>
      </c>
      <c r="L1397" s="3">
        <v>1</v>
      </c>
      <c r="M1397" s="10" t="s">
        <v>2388</v>
      </c>
      <c r="N1397" s="3" t="s">
        <v>734</v>
      </c>
      <c r="Q1397" s="7">
        <v>11840</v>
      </c>
      <c r="R1397" s="7" t="s">
        <v>1971</v>
      </c>
      <c r="S1397" s="8">
        <f>(W1397-Q1397)/Q1397</f>
        <v>0.25</v>
      </c>
      <c r="T1397" s="11">
        <v>2</v>
      </c>
      <c r="W1397" s="76">
        <v>14800</v>
      </c>
      <c r="X1397" s="16">
        <f t="shared" si="396"/>
        <v>29600</v>
      </c>
      <c r="Y1397" s="3">
        <v>1</v>
      </c>
      <c r="AB1397" s="4">
        <v>30000</v>
      </c>
      <c r="AC1397" s="18">
        <f t="shared" si="400"/>
        <v>30000</v>
      </c>
      <c r="AD1397" s="19">
        <f t="shared" si="390"/>
        <v>30000</v>
      </c>
      <c r="AE1397" s="21">
        <f t="shared" si="386"/>
        <v>23680</v>
      </c>
      <c r="AF1397" s="20">
        <f t="shared" si="388"/>
        <v>11840</v>
      </c>
      <c r="AG1397" s="20">
        <f t="shared" si="391"/>
        <v>29600</v>
      </c>
      <c r="AH1397" s="20">
        <f t="shared" si="392"/>
        <v>30000</v>
      </c>
      <c r="AI1397" s="20"/>
      <c r="AJ1397" s="20"/>
      <c r="AK1397" s="20">
        <f t="shared" si="401"/>
        <v>59600</v>
      </c>
      <c r="AL1397" s="171"/>
    </row>
    <row r="1398" spans="1:38" ht="15.75" customHeight="1" x14ac:dyDescent="0.25">
      <c r="A1398" s="3">
        <v>1536</v>
      </c>
      <c r="B1398" s="14">
        <f t="shared" si="393"/>
        <v>2</v>
      </c>
      <c r="C1398" s="9">
        <f>IF(A1398=A1397,C1397,"")</f>
        <v>45245</v>
      </c>
      <c r="D1398" s="3" t="str">
        <f>IF(A1398=A1397,D1397,"")</f>
        <v>Proietti Mariano</v>
      </c>
      <c r="E1398" s="14" t="str">
        <f t="shared" si="389"/>
        <v>1536Proietti Mariano2</v>
      </c>
      <c r="J1398" s="14" t="str">
        <f t="shared" si="399"/>
        <v xml:space="preserve">Sacar ambos amortiguadores delanteros. Cambiar fuelles guardapolvos y topes. Armado total. Control alineacion. </v>
      </c>
      <c r="L1398" s="3">
        <v>1</v>
      </c>
      <c r="S1398" s="8"/>
      <c r="W1398" s="76"/>
      <c r="X1398" s="16">
        <f t="shared" si="396"/>
        <v>0</v>
      </c>
      <c r="AC1398" s="18">
        <f t="shared" si="400"/>
        <v>0</v>
      </c>
      <c r="AD1398" s="19">
        <f t="shared" si="390"/>
        <v>30000</v>
      </c>
      <c r="AE1398" s="21">
        <f t="shared" si="386"/>
        <v>0</v>
      </c>
      <c r="AF1398" s="20">
        <f t="shared" si="388"/>
        <v>0</v>
      </c>
      <c r="AG1398" s="20">
        <f t="shared" si="391"/>
        <v>0</v>
      </c>
      <c r="AH1398" s="20">
        <f t="shared" si="392"/>
        <v>0</v>
      </c>
      <c r="AI1398" s="20"/>
      <c r="AJ1398" s="20"/>
      <c r="AK1398" s="20">
        <f t="shared" si="401"/>
        <v>0</v>
      </c>
      <c r="AL1398" s="171"/>
    </row>
    <row r="1399" spans="1:38" ht="15.75" customHeight="1" x14ac:dyDescent="0.25">
      <c r="A1399" s="3">
        <v>1537</v>
      </c>
      <c r="B1399" s="14">
        <f t="shared" si="393"/>
        <v>1</v>
      </c>
      <c r="C1399" s="9">
        <v>45246</v>
      </c>
      <c r="D1399" s="3" t="s">
        <v>1993</v>
      </c>
      <c r="E1399" s="14" t="str">
        <f t="shared" si="389"/>
        <v>1537Sogno Agostina1</v>
      </c>
      <c r="F1399" s="119" t="s">
        <v>1994</v>
      </c>
      <c r="G1399" s="119" t="s">
        <v>1995</v>
      </c>
      <c r="H1399" s="119">
        <v>107375</v>
      </c>
      <c r="I1399" s="10" t="s">
        <v>2389</v>
      </c>
      <c r="J1399" s="14" t="str">
        <f t="shared" si="399"/>
        <v>Cambiar juego de pastillas de freno delanteras</v>
      </c>
      <c r="K1399" s="3" t="s">
        <v>2390</v>
      </c>
      <c r="L1399" s="3">
        <v>1</v>
      </c>
      <c r="M1399" s="10" t="s">
        <v>2391</v>
      </c>
      <c r="N1399" s="3" t="s">
        <v>734</v>
      </c>
      <c r="Q1399" s="7">
        <v>15040</v>
      </c>
      <c r="R1399" s="7" t="s">
        <v>1971</v>
      </c>
      <c r="S1399" s="8">
        <f>(W1399-Q1399)/Q1399</f>
        <v>0.25</v>
      </c>
      <c r="T1399" s="11">
        <v>1</v>
      </c>
      <c r="W1399" s="76">
        <v>18800</v>
      </c>
      <c r="X1399" s="16">
        <f t="shared" si="396"/>
        <v>18800</v>
      </c>
      <c r="Y1399" s="3">
        <v>1</v>
      </c>
      <c r="AB1399" s="4">
        <v>9200</v>
      </c>
      <c r="AC1399" s="18">
        <f t="shared" si="400"/>
        <v>9200</v>
      </c>
      <c r="AD1399" s="19">
        <f t="shared" si="390"/>
        <v>9200</v>
      </c>
      <c r="AE1399" s="21">
        <f t="shared" ref="AE1399:AE1462" si="402">+(Q1399)*T1399</f>
        <v>15040</v>
      </c>
      <c r="AF1399" s="20">
        <f t="shared" si="388"/>
        <v>15040</v>
      </c>
      <c r="AG1399" s="20">
        <f t="shared" si="391"/>
        <v>18800</v>
      </c>
      <c r="AH1399" s="20">
        <f t="shared" si="392"/>
        <v>9200</v>
      </c>
      <c r="AI1399" s="20"/>
      <c r="AJ1399" s="20"/>
      <c r="AK1399" s="20">
        <f t="shared" si="401"/>
        <v>28000</v>
      </c>
      <c r="AL1399" s="171"/>
    </row>
    <row r="1400" spans="1:38" ht="15.75" customHeight="1" x14ac:dyDescent="0.25">
      <c r="A1400" s="3">
        <v>1537</v>
      </c>
      <c r="B1400" s="14">
        <f t="shared" si="393"/>
        <v>2</v>
      </c>
      <c r="C1400" s="9">
        <f>IF(A1400=A1399,C1399,"")</f>
        <v>45246</v>
      </c>
      <c r="D1400" s="3" t="str">
        <f>IF(A1400=A1399,D1399,"")</f>
        <v>Sogno Agostina</v>
      </c>
      <c r="E1400" s="14" t="str">
        <f t="shared" si="389"/>
        <v>1537Sogno Agostina2</v>
      </c>
      <c r="J1400" s="14" t="str">
        <f t="shared" si="399"/>
        <v xml:space="preserve">Cambiar juego de pastillas de freno delanteras </v>
      </c>
      <c r="L1400" s="3">
        <v>1</v>
      </c>
      <c r="S1400" s="8"/>
      <c r="W1400" s="76"/>
      <c r="X1400" s="16">
        <f t="shared" si="396"/>
        <v>0</v>
      </c>
      <c r="AC1400" s="18">
        <f t="shared" si="400"/>
        <v>0</v>
      </c>
      <c r="AD1400" s="19">
        <f t="shared" si="390"/>
        <v>9200</v>
      </c>
      <c r="AE1400" s="21">
        <f t="shared" si="402"/>
        <v>0</v>
      </c>
      <c r="AF1400" s="20">
        <f t="shared" si="388"/>
        <v>0</v>
      </c>
      <c r="AG1400" s="20">
        <f t="shared" si="391"/>
        <v>0</v>
      </c>
      <c r="AH1400" s="20">
        <f t="shared" si="392"/>
        <v>0</v>
      </c>
      <c r="AI1400" s="20"/>
      <c r="AJ1400" s="20"/>
      <c r="AK1400" s="20">
        <f t="shared" si="401"/>
        <v>0</v>
      </c>
      <c r="AL1400" s="171"/>
    </row>
    <row r="1401" spans="1:38" ht="15.75" customHeight="1" x14ac:dyDescent="0.25">
      <c r="A1401" s="3">
        <v>1538</v>
      </c>
      <c r="B1401" s="14">
        <f t="shared" si="393"/>
        <v>1</v>
      </c>
      <c r="C1401" s="9">
        <v>45246</v>
      </c>
      <c r="D1401" s="3" t="s">
        <v>2392</v>
      </c>
      <c r="E1401" s="14" t="str">
        <f t="shared" si="389"/>
        <v>1538Laura Bongiorni1</v>
      </c>
      <c r="F1401" s="119" t="s">
        <v>2393</v>
      </c>
      <c r="G1401" s="119" t="s">
        <v>120</v>
      </c>
      <c r="H1401" s="119">
        <v>55487</v>
      </c>
      <c r="I1401" s="10" t="s">
        <v>2399</v>
      </c>
      <c r="J1401" s="14" t="str">
        <f t="shared" si="399"/>
        <v>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v>
      </c>
      <c r="K1401" s="3" t="s">
        <v>1511</v>
      </c>
      <c r="L1401" s="3">
        <v>1</v>
      </c>
      <c r="M1401" s="10" t="s">
        <v>2411</v>
      </c>
      <c r="N1401" s="3" t="s">
        <v>734</v>
      </c>
      <c r="Q1401" s="7">
        <v>80800</v>
      </c>
      <c r="R1401" s="7" t="s">
        <v>1971</v>
      </c>
      <c r="S1401" s="8">
        <f>(W1401-Q1401)/Q1401</f>
        <v>0.25</v>
      </c>
      <c r="T1401" s="11">
        <v>1</v>
      </c>
      <c r="W1401" s="76">
        <v>101000</v>
      </c>
      <c r="X1401" s="16">
        <f t="shared" si="396"/>
        <v>101000</v>
      </c>
      <c r="Y1401" s="3">
        <v>1</v>
      </c>
      <c r="AB1401" s="4">
        <v>180000</v>
      </c>
      <c r="AC1401" s="18">
        <f t="shared" si="400"/>
        <v>180000</v>
      </c>
      <c r="AD1401" s="19">
        <f t="shared" si="390"/>
        <v>180000</v>
      </c>
      <c r="AE1401" s="21">
        <f t="shared" si="402"/>
        <v>80800</v>
      </c>
      <c r="AF1401" s="20">
        <f t="shared" si="388"/>
        <v>294083.3</v>
      </c>
      <c r="AG1401" s="20">
        <f t="shared" si="391"/>
        <v>375000</v>
      </c>
      <c r="AH1401" s="20">
        <f t="shared" si="392"/>
        <v>180000</v>
      </c>
      <c r="AI1401" s="20"/>
      <c r="AJ1401" s="20"/>
      <c r="AK1401" s="20">
        <f t="shared" si="401"/>
        <v>555000</v>
      </c>
      <c r="AL1401" s="171"/>
    </row>
    <row r="1402" spans="1:38" ht="15.75" customHeight="1" x14ac:dyDescent="0.25">
      <c r="A1402" s="3">
        <v>1538</v>
      </c>
      <c r="B1402" s="14">
        <f t="shared" si="393"/>
        <v>2</v>
      </c>
      <c r="C1402" s="9">
        <f t="shared" ref="C1402:C1409" si="403">IF(A1402=A1401,C1401,"")</f>
        <v>45246</v>
      </c>
      <c r="D1402" s="3" t="str">
        <f t="shared" ref="D1402:D1409" si="404">IF(A1402=A1401,D1401,"")</f>
        <v>Laura Bongiorni</v>
      </c>
      <c r="E1402" s="14" t="str">
        <f t="shared" si="389"/>
        <v>1538Laura Bongiorni2</v>
      </c>
      <c r="J1402" s="14" t="str">
        <f t="shared" si="399"/>
        <v xml:space="preserve">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v>
      </c>
      <c r="L1402" s="3">
        <v>1</v>
      </c>
      <c r="S1402" s="8"/>
      <c r="W1402" s="76"/>
      <c r="X1402" s="16">
        <f t="shared" si="396"/>
        <v>0</v>
      </c>
      <c r="AC1402" s="18">
        <f t="shared" si="400"/>
        <v>0</v>
      </c>
      <c r="AD1402" s="19">
        <f t="shared" si="390"/>
        <v>180000</v>
      </c>
      <c r="AE1402" s="21">
        <f t="shared" si="402"/>
        <v>0</v>
      </c>
      <c r="AF1402" s="20">
        <f t="shared" si="388"/>
        <v>0</v>
      </c>
      <c r="AG1402" s="20">
        <f t="shared" si="391"/>
        <v>0</v>
      </c>
      <c r="AH1402" s="20">
        <f t="shared" si="392"/>
        <v>0</v>
      </c>
      <c r="AI1402" s="20"/>
      <c r="AJ1402" s="20"/>
      <c r="AK1402" s="20">
        <f t="shared" si="401"/>
        <v>0</v>
      </c>
      <c r="AL1402" s="171"/>
    </row>
    <row r="1403" spans="1:38" ht="15.75" customHeight="1" x14ac:dyDescent="0.25">
      <c r="A1403" s="3">
        <v>1538</v>
      </c>
      <c r="B1403" s="14">
        <f t="shared" si="393"/>
        <v>3</v>
      </c>
      <c r="C1403" s="9">
        <f t="shared" si="403"/>
        <v>45246</v>
      </c>
      <c r="D1403" s="3" t="str">
        <f t="shared" si="404"/>
        <v>Laura Bongiorni</v>
      </c>
      <c r="E1403" s="14" t="str">
        <f t="shared" si="389"/>
        <v>1538Laura Bongiorni3</v>
      </c>
      <c r="J1403" s="14" t="str">
        <f t="shared" si="399"/>
        <v xml:space="preserve">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v>
      </c>
      <c r="L1403" s="3">
        <v>1</v>
      </c>
      <c r="M1403" s="10" t="s">
        <v>2409</v>
      </c>
      <c r="N1403" s="3" t="s">
        <v>734</v>
      </c>
      <c r="Q1403" s="7">
        <v>7200</v>
      </c>
      <c r="S1403" s="8">
        <f t="shared" ref="S1403:S1419" si="405">(W1403-Q1403)/Q1403</f>
        <v>0.25</v>
      </c>
      <c r="T1403" s="11">
        <v>1</v>
      </c>
      <c r="W1403" s="76">
        <v>9000</v>
      </c>
      <c r="X1403" s="16">
        <f t="shared" ref="X1403:X1434" si="406">W1403*T1403</f>
        <v>9000</v>
      </c>
      <c r="AC1403" s="18">
        <f t="shared" si="400"/>
        <v>0</v>
      </c>
      <c r="AD1403" s="19">
        <f t="shared" si="390"/>
        <v>180000</v>
      </c>
      <c r="AE1403" s="21">
        <f t="shared" si="402"/>
        <v>7200</v>
      </c>
      <c r="AF1403" s="20">
        <f t="shared" ref="AF1403:AF1466" si="407">IF(A1403=A1402,0,(SUMIF($A$3:$A$999956,A1403,$Q$3:$Q$999956)))+IF(A1403=A1402,0,(SUMIF($A$3:$A$999956,A1403,$R$3:$R$999956)))</f>
        <v>0</v>
      </c>
      <c r="AG1403" s="20">
        <f t="shared" si="391"/>
        <v>0</v>
      </c>
      <c r="AH1403" s="20">
        <f t="shared" si="392"/>
        <v>0</v>
      </c>
      <c r="AI1403" s="20"/>
      <c r="AJ1403" s="20"/>
      <c r="AK1403" s="20">
        <f t="shared" si="401"/>
        <v>0</v>
      </c>
      <c r="AL1403" s="171"/>
    </row>
    <row r="1404" spans="1:38" ht="15.75" customHeight="1" x14ac:dyDescent="0.25">
      <c r="A1404" s="3">
        <v>1538</v>
      </c>
      <c r="B1404" s="14">
        <f t="shared" si="393"/>
        <v>4</v>
      </c>
      <c r="C1404" s="9">
        <f t="shared" si="403"/>
        <v>45246</v>
      </c>
      <c r="D1404" s="3" t="str">
        <f t="shared" si="404"/>
        <v>Laura Bongiorni</v>
      </c>
      <c r="E1404" s="14" t="str">
        <f t="shared" si="389"/>
        <v>1538Laura Bongiorni4</v>
      </c>
      <c r="J1404" s="14" t="str">
        <f t="shared" si="399"/>
        <v xml:space="preserve">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v>
      </c>
      <c r="L1404" s="3">
        <v>1</v>
      </c>
      <c r="M1404" s="10" t="s">
        <v>2394</v>
      </c>
      <c r="N1404" s="3" t="s">
        <v>734</v>
      </c>
      <c r="Q1404" s="7">
        <v>6240</v>
      </c>
      <c r="S1404" s="8">
        <f t="shared" si="405"/>
        <v>0.25</v>
      </c>
      <c r="T1404" s="11">
        <v>1</v>
      </c>
      <c r="W1404" s="76">
        <v>7800</v>
      </c>
      <c r="X1404" s="16">
        <f t="shared" si="406"/>
        <v>7800</v>
      </c>
      <c r="AC1404" s="18">
        <f t="shared" si="400"/>
        <v>0</v>
      </c>
      <c r="AD1404" s="19">
        <f t="shared" si="390"/>
        <v>180000</v>
      </c>
      <c r="AE1404" s="21">
        <f t="shared" si="402"/>
        <v>6240</v>
      </c>
      <c r="AF1404" s="20">
        <f t="shared" si="407"/>
        <v>0</v>
      </c>
      <c r="AG1404" s="20">
        <f t="shared" si="391"/>
        <v>0</v>
      </c>
      <c r="AH1404" s="20">
        <f t="shared" si="392"/>
        <v>0</v>
      </c>
      <c r="AI1404" s="20"/>
      <c r="AJ1404" s="20"/>
      <c r="AK1404" s="20">
        <f t="shared" si="401"/>
        <v>0</v>
      </c>
      <c r="AL1404" s="171"/>
    </row>
    <row r="1405" spans="1:38" ht="15.75" customHeight="1" x14ac:dyDescent="0.25">
      <c r="A1405" s="3">
        <v>1538</v>
      </c>
      <c r="B1405" s="14">
        <f t="shared" si="393"/>
        <v>5</v>
      </c>
      <c r="C1405" s="9">
        <f t="shared" si="403"/>
        <v>45246</v>
      </c>
      <c r="D1405" s="3" t="str">
        <f t="shared" si="404"/>
        <v>Laura Bongiorni</v>
      </c>
      <c r="E1405" s="14" t="str">
        <f t="shared" si="389"/>
        <v>1538Laura Bongiorni5</v>
      </c>
      <c r="J1405" s="14" t="str">
        <f t="shared" si="399"/>
        <v xml:space="preserve">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v>
      </c>
      <c r="L1405" s="3">
        <v>1</v>
      </c>
      <c r="M1405" s="10" t="s">
        <v>2410</v>
      </c>
      <c r="N1405" s="3" t="s">
        <v>734</v>
      </c>
      <c r="Q1405" s="7">
        <v>99920</v>
      </c>
      <c r="S1405" s="8">
        <f t="shared" si="405"/>
        <v>0.25</v>
      </c>
      <c r="T1405" s="11">
        <v>1</v>
      </c>
      <c r="W1405" s="76">
        <v>124900</v>
      </c>
      <c r="X1405" s="16">
        <f t="shared" si="406"/>
        <v>124900</v>
      </c>
      <c r="AC1405" s="18">
        <f t="shared" si="400"/>
        <v>0</v>
      </c>
      <c r="AD1405" s="19">
        <f t="shared" si="390"/>
        <v>180000</v>
      </c>
      <c r="AE1405" s="21">
        <f t="shared" si="402"/>
        <v>99920</v>
      </c>
      <c r="AF1405" s="20">
        <f t="shared" si="407"/>
        <v>0</v>
      </c>
      <c r="AG1405" s="20">
        <f t="shared" si="391"/>
        <v>0</v>
      </c>
      <c r="AH1405" s="20">
        <f t="shared" si="392"/>
        <v>0</v>
      </c>
      <c r="AI1405" s="20"/>
      <c r="AJ1405" s="20"/>
      <c r="AK1405" s="20">
        <f t="shared" si="401"/>
        <v>0</v>
      </c>
      <c r="AL1405" s="171"/>
    </row>
    <row r="1406" spans="1:38" ht="15.75" customHeight="1" x14ac:dyDescent="0.25">
      <c r="A1406" s="3">
        <v>1538</v>
      </c>
      <c r="B1406" s="14">
        <f t="shared" si="393"/>
        <v>6</v>
      </c>
      <c r="C1406" s="9">
        <f t="shared" si="403"/>
        <v>45246</v>
      </c>
      <c r="D1406" s="3" t="str">
        <f t="shared" si="404"/>
        <v>Laura Bongiorni</v>
      </c>
      <c r="E1406" s="14" t="str">
        <f t="shared" ref="E1406:E1469" si="408">CONCATENATE(A1406,D1406,B1406)</f>
        <v>1538Laura Bongiorni6</v>
      </c>
      <c r="J1406" s="14" t="str">
        <f t="shared" si="399"/>
        <v xml:space="preserve">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v>
      </c>
      <c r="L1406" s="3">
        <v>1</v>
      </c>
      <c r="M1406" s="10" t="s">
        <v>2395</v>
      </c>
      <c r="N1406" s="3" t="s">
        <v>734</v>
      </c>
      <c r="Q1406" s="7">
        <v>47200</v>
      </c>
      <c r="S1406" s="8">
        <f t="shared" si="405"/>
        <v>0.25</v>
      </c>
      <c r="T1406" s="11">
        <v>1</v>
      </c>
      <c r="W1406" s="76">
        <v>59000</v>
      </c>
      <c r="X1406" s="16">
        <f t="shared" si="406"/>
        <v>59000</v>
      </c>
      <c r="AC1406" s="18">
        <f t="shared" si="400"/>
        <v>0</v>
      </c>
      <c r="AD1406" s="19">
        <f t="shared" si="390"/>
        <v>180000</v>
      </c>
      <c r="AE1406" s="21">
        <f t="shared" si="402"/>
        <v>47200</v>
      </c>
      <c r="AF1406" s="20">
        <f t="shared" si="407"/>
        <v>0</v>
      </c>
      <c r="AG1406" s="20">
        <f t="shared" si="391"/>
        <v>0</v>
      </c>
      <c r="AH1406" s="20">
        <f t="shared" si="392"/>
        <v>0</v>
      </c>
      <c r="AI1406" s="20"/>
      <c r="AJ1406" s="20"/>
      <c r="AK1406" s="20">
        <f t="shared" si="401"/>
        <v>0</v>
      </c>
      <c r="AL1406" s="171"/>
    </row>
    <row r="1407" spans="1:38" ht="15.75" customHeight="1" x14ac:dyDescent="0.25">
      <c r="A1407" s="3">
        <v>1538</v>
      </c>
      <c r="B1407" s="14">
        <f t="shared" si="393"/>
        <v>7</v>
      </c>
      <c r="C1407" s="9">
        <f t="shared" si="403"/>
        <v>45246</v>
      </c>
      <c r="D1407" s="3" t="str">
        <f t="shared" si="404"/>
        <v>Laura Bongiorni</v>
      </c>
      <c r="E1407" s="14" t="str">
        <f t="shared" si="408"/>
        <v>1538Laura Bongiorni7</v>
      </c>
      <c r="J1407" s="14" t="str">
        <f t="shared" si="399"/>
        <v xml:space="preserve">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v>
      </c>
      <c r="L1407" s="3">
        <v>1</v>
      </c>
      <c r="M1407" s="10" t="s">
        <v>1425</v>
      </c>
      <c r="N1407" s="3" t="s">
        <v>734</v>
      </c>
      <c r="Q1407" s="7">
        <v>32000</v>
      </c>
      <c r="S1407" s="8">
        <f t="shared" si="405"/>
        <v>0.25</v>
      </c>
      <c r="T1407" s="11">
        <v>1</v>
      </c>
      <c r="W1407" s="76">
        <v>40000</v>
      </c>
      <c r="X1407" s="16">
        <f t="shared" si="406"/>
        <v>40000</v>
      </c>
      <c r="AC1407" s="18">
        <f t="shared" si="400"/>
        <v>0</v>
      </c>
      <c r="AD1407" s="19">
        <f t="shared" ref="AD1407:AD1470" si="409">IF(A1407=A1406,AD1406+AC1407,AC1407)</f>
        <v>180000</v>
      </c>
      <c r="AE1407" s="21">
        <f t="shared" si="402"/>
        <v>32000</v>
      </c>
      <c r="AF1407" s="20">
        <f t="shared" si="407"/>
        <v>0</v>
      </c>
      <c r="AG1407" s="20">
        <f t="shared" ref="AG1407:AG1470" si="410">IF(A1407=A1406,0,(SUMIF($A$3:$A$999956,A1407,($X$3:$X$999956))))</f>
        <v>0</v>
      </c>
      <c r="AH1407" s="20">
        <f t="shared" ref="AH1407:AH1470" si="411">IF(A1407=A1406,0,(SUMIF($A$3:$A$999956,A1407,($AC$3:$AC$999956))))</f>
        <v>0</v>
      </c>
      <c r="AI1407" s="20"/>
      <c r="AJ1407" s="20"/>
      <c r="AK1407" s="20">
        <f t="shared" si="401"/>
        <v>0</v>
      </c>
      <c r="AL1407" s="171"/>
    </row>
    <row r="1408" spans="1:38" ht="15.75" customHeight="1" x14ac:dyDescent="0.25">
      <c r="A1408" s="3">
        <v>1538</v>
      </c>
      <c r="B1408" s="14">
        <f t="shared" si="393"/>
        <v>8</v>
      </c>
      <c r="C1408" s="9">
        <f t="shared" si="403"/>
        <v>45246</v>
      </c>
      <c r="D1408" s="3" t="str">
        <f t="shared" si="404"/>
        <v>Laura Bongiorni</v>
      </c>
      <c r="E1408" s="14" t="str">
        <f t="shared" si="408"/>
        <v>1538Laura Bongiorni8</v>
      </c>
      <c r="J1408" s="14" t="str">
        <f t="shared" si="399"/>
        <v xml:space="preserve">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v>
      </c>
      <c r="L1408" s="3">
        <v>1</v>
      </c>
      <c r="M1408" s="10" t="s">
        <v>2396</v>
      </c>
      <c r="N1408" s="3" t="s">
        <v>734</v>
      </c>
      <c r="Q1408" s="7">
        <v>18000</v>
      </c>
      <c r="S1408" s="8">
        <f t="shared" si="405"/>
        <v>0.25</v>
      </c>
      <c r="T1408" s="11">
        <v>1</v>
      </c>
      <c r="W1408" s="76">
        <v>22500</v>
      </c>
      <c r="X1408" s="16">
        <f t="shared" si="406"/>
        <v>22500</v>
      </c>
      <c r="AC1408" s="18">
        <f t="shared" si="400"/>
        <v>0</v>
      </c>
      <c r="AD1408" s="19">
        <f t="shared" si="409"/>
        <v>180000</v>
      </c>
      <c r="AE1408" s="21">
        <f t="shared" si="402"/>
        <v>18000</v>
      </c>
      <c r="AF1408" s="20">
        <f t="shared" si="407"/>
        <v>0</v>
      </c>
      <c r="AG1408" s="20">
        <f t="shared" si="410"/>
        <v>0</v>
      </c>
      <c r="AH1408" s="20">
        <f t="shared" si="411"/>
        <v>0</v>
      </c>
      <c r="AI1408" s="20"/>
      <c r="AJ1408" s="20"/>
      <c r="AK1408" s="20">
        <f t="shared" si="401"/>
        <v>0</v>
      </c>
      <c r="AL1408" s="171"/>
    </row>
    <row r="1409" spans="1:38" ht="15.75" customHeight="1" x14ac:dyDescent="0.25">
      <c r="A1409" s="3">
        <v>1538</v>
      </c>
      <c r="B1409" s="14">
        <f t="shared" si="393"/>
        <v>9</v>
      </c>
      <c r="C1409" s="9">
        <f t="shared" si="403"/>
        <v>45246</v>
      </c>
      <c r="D1409" s="3" t="str">
        <f t="shared" si="404"/>
        <v>Laura Bongiorni</v>
      </c>
      <c r="E1409" s="14" t="str">
        <f t="shared" si="408"/>
        <v>1538Laura Bongiorni9</v>
      </c>
      <c r="J1409" s="14" t="str">
        <f t="shared" si="399"/>
        <v xml:space="preserve">Sacar tapa de cilindros. Cambiar ocho valvulas dobladas. Cambiar retenes de valvulas. Cambiar reten de distribucion. Limpiar superficie block y tapa de cilindros. Rearmar tapa con junta nueva y bulones originales. Torquear. Armar distribucion con kit y bomba de agua nuevos. Puesta a punto. Regular valvulas. Rearmado de admision, escape y termostato. Limpieza deposito de liquido refrigerante. Completar nivel de liquido refrigerante. Purgar circuito. Lavado motor.        </v>
      </c>
      <c r="L1409" s="3">
        <v>1</v>
      </c>
      <c r="M1409" s="10" t="s">
        <v>2397</v>
      </c>
      <c r="N1409" s="3" t="s">
        <v>771</v>
      </c>
      <c r="Q1409" s="7">
        <v>2723.3</v>
      </c>
      <c r="S1409" s="8">
        <f t="shared" si="405"/>
        <v>2.9657768148936947</v>
      </c>
      <c r="T1409" s="11">
        <v>1</v>
      </c>
      <c r="W1409" s="76">
        <v>10800</v>
      </c>
      <c r="X1409" s="16">
        <f t="shared" si="406"/>
        <v>10800</v>
      </c>
      <c r="AC1409" s="18">
        <f t="shared" si="400"/>
        <v>0</v>
      </c>
      <c r="AD1409" s="19">
        <f t="shared" si="409"/>
        <v>180000</v>
      </c>
      <c r="AE1409" s="21">
        <f t="shared" si="402"/>
        <v>2723.3</v>
      </c>
      <c r="AF1409" s="20">
        <f t="shared" si="407"/>
        <v>0</v>
      </c>
      <c r="AG1409" s="20">
        <f t="shared" si="410"/>
        <v>0</v>
      </c>
      <c r="AH1409" s="20">
        <f t="shared" si="411"/>
        <v>0</v>
      </c>
      <c r="AI1409" s="20"/>
      <c r="AJ1409" s="20"/>
      <c r="AK1409" s="20">
        <f t="shared" si="401"/>
        <v>0</v>
      </c>
      <c r="AL1409" s="171"/>
    </row>
    <row r="1410" spans="1:38" ht="15.75" customHeight="1" x14ac:dyDescent="0.25">
      <c r="A1410" s="3">
        <v>1539</v>
      </c>
      <c r="B1410" s="14">
        <f t="shared" si="393"/>
        <v>1</v>
      </c>
      <c r="C1410" s="9">
        <v>45246</v>
      </c>
      <c r="D1410" s="3" t="s">
        <v>915</v>
      </c>
      <c r="E1410" s="14" t="str">
        <f t="shared" si="408"/>
        <v>1539Suarez Luchi1</v>
      </c>
      <c r="F1410" s="119" t="s">
        <v>916</v>
      </c>
      <c r="G1410" s="119" t="s">
        <v>2398</v>
      </c>
      <c r="H1410" s="119">
        <v>76528</v>
      </c>
      <c r="I1410" s="10" t="s">
        <v>2034</v>
      </c>
      <c r="J1410" s="14" t="str">
        <f t="shared" si="399"/>
        <v>Service completo. Cambio de aceite y filtros.</v>
      </c>
      <c r="K1410" s="3" t="s">
        <v>1512</v>
      </c>
      <c r="L1410" s="3">
        <v>1</v>
      </c>
      <c r="M1410" s="10" t="s">
        <v>918</v>
      </c>
      <c r="N1410" s="3" t="s">
        <v>771</v>
      </c>
      <c r="Q1410" s="7">
        <v>39120</v>
      </c>
      <c r="R1410" s="7" t="s">
        <v>1916</v>
      </c>
      <c r="S1410" s="8">
        <f t="shared" si="405"/>
        <v>0.25</v>
      </c>
      <c r="T1410" s="11">
        <v>1</v>
      </c>
      <c r="W1410" s="76">
        <v>48900</v>
      </c>
      <c r="X1410" s="16">
        <f t="shared" si="406"/>
        <v>48900</v>
      </c>
      <c r="Y1410" s="3">
        <v>1</v>
      </c>
      <c r="AB1410" s="4">
        <v>52300</v>
      </c>
      <c r="AC1410" s="18">
        <f t="shared" si="400"/>
        <v>52300</v>
      </c>
      <c r="AD1410" s="19">
        <f t="shared" si="409"/>
        <v>52300</v>
      </c>
      <c r="AE1410" s="21">
        <f t="shared" si="402"/>
        <v>39120</v>
      </c>
      <c r="AF1410" s="20">
        <f t="shared" si="407"/>
        <v>44778.142105263156</v>
      </c>
      <c r="AG1410" s="20">
        <f t="shared" si="410"/>
        <v>127305</v>
      </c>
      <c r="AH1410" s="20">
        <f t="shared" si="411"/>
        <v>52300</v>
      </c>
      <c r="AI1410" s="20"/>
      <c r="AJ1410" s="20"/>
      <c r="AK1410" s="20">
        <f t="shared" si="401"/>
        <v>179605</v>
      </c>
      <c r="AL1410" s="171"/>
    </row>
    <row r="1411" spans="1:38" ht="15.75" customHeight="1" x14ac:dyDescent="0.25">
      <c r="A1411" s="3">
        <v>1539</v>
      </c>
      <c r="B1411" s="14">
        <f t="shared" si="393"/>
        <v>2</v>
      </c>
      <c r="C1411" s="9">
        <f>IF(A1411=A1410,C1410,"")</f>
        <v>45246</v>
      </c>
      <c r="D1411" s="3" t="str">
        <f>IF(A1411=A1410,D1410,"")</f>
        <v>Suarez Luchi</v>
      </c>
      <c r="E1411" s="14" t="str">
        <f t="shared" si="408"/>
        <v>1539Suarez Luchi2</v>
      </c>
      <c r="J1411" s="14" t="str">
        <f t="shared" si="399"/>
        <v xml:space="preserve">Service completo. Cambio de aceite y filtros. </v>
      </c>
      <c r="L1411" s="3">
        <v>1</v>
      </c>
      <c r="M1411" s="10" t="s">
        <v>2573</v>
      </c>
      <c r="N1411" s="3" t="s">
        <v>771</v>
      </c>
      <c r="Q1411" s="99">
        <v>1924.1899521531097</v>
      </c>
      <c r="S1411" s="8">
        <f t="shared" si="405"/>
        <v>2.2221351083672327</v>
      </c>
      <c r="T1411" s="11">
        <v>0.65</v>
      </c>
      <c r="W1411" s="76">
        <v>6200</v>
      </c>
      <c r="X1411" s="16">
        <f t="shared" si="406"/>
        <v>4030</v>
      </c>
      <c r="AC1411" s="18">
        <f t="shared" si="400"/>
        <v>0</v>
      </c>
      <c r="AD1411" s="19">
        <f t="shared" si="409"/>
        <v>52300</v>
      </c>
      <c r="AE1411" s="21">
        <f t="shared" si="402"/>
        <v>1250.7234688995213</v>
      </c>
      <c r="AF1411" s="20">
        <f t="shared" si="407"/>
        <v>0</v>
      </c>
      <c r="AG1411" s="20">
        <f t="shared" si="410"/>
        <v>0</v>
      </c>
      <c r="AH1411" s="20">
        <f t="shared" si="411"/>
        <v>0</v>
      </c>
      <c r="AI1411" s="20"/>
      <c r="AJ1411" s="20"/>
      <c r="AK1411" s="20">
        <f t="shared" si="401"/>
        <v>0</v>
      </c>
      <c r="AL1411" s="171"/>
    </row>
    <row r="1412" spans="1:38" ht="15.75" customHeight="1" x14ac:dyDescent="0.25">
      <c r="A1412" s="3">
        <v>1539</v>
      </c>
      <c r="B1412" s="14">
        <f t="shared" ref="B1412:B1475" si="412">IF(A1412=A1411,B1411+1,1)</f>
        <v>3</v>
      </c>
      <c r="C1412" s="9">
        <f>IF(A1412=A1411,C1411,"")</f>
        <v>45246</v>
      </c>
      <c r="D1412" s="3" t="str">
        <f>IF(A1412=A1411,D1411,"")</f>
        <v>Suarez Luchi</v>
      </c>
      <c r="E1412" s="14" t="str">
        <f t="shared" si="408"/>
        <v>1539Suarez Luchi3</v>
      </c>
      <c r="J1412" s="14" t="str">
        <f t="shared" si="399"/>
        <v xml:space="preserve">Service completo. Cambio de aceite y filtros.  </v>
      </c>
      <c r="L1412" s="3">
        <v>1</v>
      </c>
      <c r="M1412" s="10" t="s">
        <v>222</v>
      </c>
      <c r="N1412" s="3" t="s">
        <v>771</v>
      </c>
      <c r="Q1412" s="7">
        <v>3733.9521531100477</v>
      </c>
      <c r="S1412" s="8">
        <f t="shared" si="405"/>
        <v>1.3433615754053072</v>
      </c>
      <c r="T1412" s="11">
        <v>8.5</v>
      </c>
      <c r="W1412" s="76">
        <v>8750</v>
      </c>
      <c r="X1412" s="16">
        <f t="shared" si="406"/>
        <v>74375</v>
      </c>
      <c r="AC1412" s="18">
        <f t="shared" si="400"/>
        <v>0</v>
      </c>
      <c r="AD1412" s="19">
        <f t="shared" si="409"/>
        <v>52300</v>
      </c>
      <c r="AE1412" s="21">
        <f t="shared" si="402"/>
        <v>31738.593301435405</v>
      </c>
      <c r="AF1412" s="20">
        <f t="shared" si="407"/>
        <v>0</v>
      </c>
      <c r="AG1412" s="20">
        <f t="shared" si="410"/>
        <v>0</v>
      </c>
      <c r="AH1412" s="20">
        <f t="shared" si="411"/>
        <v>0</v>
      </c>
      <c r="AI1412" s="20"/>
      <c r="AJ1412" s="20"/>
      <c r="AK1412" s="20">
        <f t="shared" si="401"/>
        <v>0</v>
      </c>
      <c r="AL1412" s="171"/>
    </row>
    <row r="1413" spans="1:38" ht="15.75" customHeight="1" x14ac:dyDescent="0.25">
      <c r="A1413" s="3">
        <v>1540</v>
      </c>
      <c r="B1413" s="14">
        <f t="shared" si="412"/>
        <v>1</v>
      </c>
      <c r="C1413" s="9">
        <v>45246</v>
      </c>
      <c r="D1413" s="3" t="s">
        <v>2400</v>
      </c>
      <c r="E1413" s="14" t="str">
        <f t="shared" si="408"/>
        <v>1540Ventura Marcelo1</v>
      </c>
      <c r="F1413" s="119" t="s">
        <v>2401</v>
      </c>
      <c r="G1413" s="119" t="s">
        <v>2402</v>
      </c>
      <c r="H1413" s="119">
        <v>81017</v>
      </c>
      <c r="I1413" s="10" t="s">
        <v>2403</v>
      </c>
      <c r="J1413" s="14" t="str">
        <f t="shared" si="399"/>
        <v>Desarmar distribucion completa. Cambiar kit, bomba de agua, liquido refrigerante. Purgado de circuito de refrigeracion. Puesta a punto. Cambiar correa poly-v. Armado total. Lavado motor.</v>
      </c>
      <c r="K1413" s="3" t="s">
        <v>1539</v>
      </c>
      <c r="L1413" s="3">
        <v>1</v>
      </c>
      <c r="M1413" s="10" t="s">
        <v>1920</v>
      </c>
      <c r="N1413" s="3" t="s">
        <v>734</v>
      </c>
      <c r="Q1413" s="7">
        <v>14400</v>
      </c>
      <c r="R1413" s="7" t="s">
        <v>2506</v>
      </c>
      <c r="S1413" s="8">
        <f t="shared" si="405"/>
        <v>0.25</v>
      </c>
      <c r="T1413" s="11">
        <v>1</v>
      </c>
      <c r="W1413" s="76">
        <v>18000</v>
      </c>
      <c r="X1413" s="16">
        <f t="shared" si="406"/>
        <v>18000</v>
      </c>
      <c r="Y1413" s="3">
        <v>1</v>
      </c>
      <c r="AB1413" s="4">
        <v>59900</v>
      </c>
      <c r="AC1413" s="18">
        <f t="shared" si="400"/>
        <v>59900</v>
      </c>
      <c r="AD1413" s="19">
        <f t="shared" si="409"/>
        <v>59900</v>
      </c>
      <c r="AE1413" s="21">
        <f t="shared" si="402"/>
        <v>14400</v>
      </c>
      <c r="AF1413" s="20">
        <f t="shared" si="407"/>
        <v>58723.3</v>
      </c>
      <c r="AG1413" s="20">
        <f t="shared" si="410"/>
        <v>83200</v>
      </c>
      <c r="AH1413" s="20">
        <f t="shared" si="411"/>
        <v>59900</v>
      </c>
      <c r="AI1413" s="20"/>
      <c r="AJ1413" s="20"/>
      <c r="AK1413" s="20">
        <f t="shared" si="401"/>
        <v>143100</v>
      </c>
      <c r="AL1413" s="171"/>
    </row>
    <row r="1414" spans="1:38" ht="15.75" customHeight="1" x14ac:dyDescent="0.25">
      <c r="A1414" s="3">
        <v>1540</v>
      </c>
      <c r="B1414" s="14">
        <f t="shared" si="412"/>
        <v>2</v>
      </c>
      <c r="C1414" s="9">
        <f>IF(A1414=A1413,C1413,"")</f>
        <v>45246</v>
      </c>
      <c r="D1414" s="3" t="str">
        <f>IF(A1414=A1413,D1413,"")</f>
        <v>Ventura Marcelo</v>
      </c>
      <c r="E1414" s="14" t="str">
        <f t="shared" si="408"/>
        <v>1540Ventura Marcelo2</v>
      </c>
      <c r="J1414" s="14" t="str">
        <f t="shared" si="399"/>
        <v xml:space="preserve">Desarmar distribucion completa. Cambiar kit, bomba de agua, liquido refrigerante. Purgado de circuito de refrigeracion. Puesta a punto. Cambiar correa poly-v. Armado total. Lavado motor. </v>
      </c>
      <c r="L1414" s="3">
        <v>1</v>
      </c>
      <c r="M1414" s="10" t="s">
        <v>693</v>
      </c>
      <c r="N1414" s="3" t="s">
        <v>734</v>
      </c>
      <c r="Q1414" s="7">
        <v>41600</v>
      </c>
      <c r="S1414" s="8">
        <f t="shared" si="405"/>
        <v>0.25</v>
      </c>
      <c r="T1414" s="11">
        <v>1</v>
      </c>
      <c r="W1414" s="76">
        <v>52000</v>
      </c>
      <c r="X1414" s="16">
        <f t="shared" si="406"/>
        <v>52000</v>
      </c>
      <c r="AC1414" s="18">
        <f t="shared" si="400"/>
        <v>0</v>
      </c>
      <c r="AD1414" s="19">
        <f t="shared" si="409"/>
        <v>59900</v>
      </c>
      <c r="AE1414" s="21">
        <f t="shared" si="402"/>
        <v>41600</v>
      </c>
      <c r="AF1414" s="20">
        <f t="shared" si="407"/>
        <v>0</v>
      </c>
      <c r="AG1414" s="20">
        <f t="shared" si="410"/>
        <v>0</v>
      </c>
      <c r="AH1414" s="20">
        <f t="shared" si="411"/>
        <v>0</v>
      </c>
      <c r="AI1414" s="20"/>
      <c r="AJ1414" s="20"/>
      <c r="AK1414" s="20">
        <f t="shared" si="401"/>
        <v>0</v>
      </c>
      <c r="AL1414" s="171"/>
    </row>
    <row r="1415" spans="1:38" ht="15.75" customHeight="1" x14ac:dyDescent="0.25">
      <c r="A1415" s="3">
        <v>1540</v>
      </c>
      <c r="B1415" s="14">
        <f t="shared" si="412"/>
        <v>3</v>
      </c>
      <c r="C1415" s="9">
        <f>IF(A1415=A1414,C1414,"")</f>
        <v>45246</v>
      </c>
      <c r="D1415" s="3" t="str">
        <f>IF(A1415=A1414,D1414,"")</f>
        <v>Ventura Marcelo</v>
      </c>
      <c r="E1415" s="14" t="str">
        <f t="shared" si="408"/>
        <v>1540Ventura Marcelo3</v>
      </c>
      <c r="J1415" s="14" t="str">
        <f t="shared" si="399"/>
        <v xml:space="preserve">Desarmar distribucion completa. Cambiar kit, bomba de agua, liquido refrigerante. Purgado de circuito de refrigeracion. Puesta a punto. Cambiar correa poly-v. Armado total. Lavado motor.  </v>
      </c>
      <c r="L1415" s="3">
        <v>1</v>
      </c>
      <c r="M1415" s="10" t="s">
        <v>2397</v>
      </c>
      <c r="N1415" s="3" t="s">
        <v>771</v>
      </c>
      <c r="Q1415" s="7">
        <v>2723.3</v>
      </c>
      <c r="S1415" s="8">
        <f t="shared" si="405"/>
        <v>3.8470605515367384</v>
      </c>
      <c r="T1415" s="11">
        <v>1</v>
      </c>
      <c r="W1415" s="76">
        <v>13200</v>
      </c>
      <c r="X1415" s="16">
        <f t="shared" si="406"/>
        <v>13200</v>
      </c>
      <c r="AC1415" s="18">
        <f t="shared" si="400"/>
        <v>0</v>
      </c>
      <c r="AD1415" s="19">
        <f t="shared" si="409"/>
        <v>59900</v>
      </c>
      <c r="AE1415" s="21">
        <f t="shared" si="402"/>
        <v>2723.3</v>
      </c>
      <c r="AF1415" s="20">
        <f t="shared" si="407"/>
        <v>0</v>
      </c>
      <c r="AG1415" s="20">
        <f t="shared" si="410"/>
        <v>0</v>
      </c>
      <c r="AH1415" s="20">
        <f t="shared" si="411"/>
        <v>0</v>
      </c>
      <c r="AI1415" s="20"/>
      <c r="AJ1415" s="20"/>
      <c r="AK1415" s="20">
        <f t="shared" si="401"/>
        <v>0</v>
      </c>
      <c r="AL1415" s="171"/>
    </row>
    <row r="1416" spans="1:38" ht="15.75" customHeight="1" x14ac:dyDescent="0.25">
      <c r="A1416" s="3">
        <v>1541</v>
      </c>
      <c r="B1416" s="14">
        <f t="shared" si="412"/>
        <v>1</v>
      </c>
      <c r="C1416" s="9">
        <v>45246</v>
      </c>
      <c r="D1416" s="3" t="s">
        <v>1965</v>
      </c>
      <c r="E1416" s="14" t="str">
        <f t="shared" si="408"/>
        <v>1541Crocinelli Carlos1</v>
      </c>
      <c r="F1416" s="119" t="s">
        <v>2404</v>
      </c>
      <c r="G1416" s="119" t="s">
        <v>806</v>
      </c>
      <c r="H1416" s="119">
        <v>151133</v>
      </c>
      <c r="I1416" s="10" t="s">
        <v>2405</v>
      </c>
      <c r="J1416" s="14" t="str">
        <f t="shared" si="399"/>
        <v>Sacar multiple de admision completo. Cambiar kit de oring. Limpieza. Cambiar valvula PCV. Cambiar kit de oring de gaseo. Lavado de la zona. Prueba de arranque en frio.</v>
      </c>
      <c r="K1416" s="3" t="s">
        <v>1512</v>
      </c>
      <c r="L1416" s="3">
        <v>1</v>
      </c>
      <c r="M1416" s="10" t="s">
        <v>2406</v>
      </c>
      <c r="N1416" s="3" t="s">
        <v>734</v>
      </c>
      <c r="Q1416" s="7">
        <v>2000</v>
      </c>
      <c r="R1416" s="7" t="s">
        <v>1971</v>
      </c>
      <c r="S1416" s="8">
        <f t="shared" si="405"/>
        <v>0.25</v>
      </c>
      <c r="T1416" s="11">
        <v>1</v>
      </c>
      <c r="W1416" s="76">
        <v>2500</v>
      </c>
      <c r="X1416" s="16">
        <f t="shared" si="406"/>
        <v>2500</v>
      </c>
      <c r="Y1416" s="3">
        <v>1</v>
      </c>
      <c r="AB1416" s="4">
        <v>20000</v>
      </c>
      <c r="AC1416" s="18">
        <f t="shared" si="400"/>
        <v>20000</v>
      </c>
      <c r="AD1416" s="19">
        <f t="shared" si="409"/>
        <v>20000</v>
      </c>
      <c r="AE1416" s="21">
        <f t="shared" si="402"/>
        <v>2000</v>
      </c>
      <c r="AF1416" s="20">
        <f t="shared" si="407"/>
        <v>8040</v>
      </c>
      <c r="AG1416" s="20">
        <f t="shared" si="410"/>
        <v>10300</v>
      </c>
      <c r="AH1416" s="20">
        <f t="shared" si="411"/>
        <v>20000</v>
      </c>
      <c r="AI1416" s="20"/>
      <c r="AJ1416" s="20"/>
      <c r="AK1416" s="20">
        <f t="shared" si="401"/>
        <v>30300</v>
      </c>
      <c r="AL1416" s="171"/>
    </row>
    <row r="1417" spans="1:38" ht="15.75" customHeight="1" x14ac:dyDescent="0.25">
      <c r="A1417" s="3">
        <v>1541</v>
      </c>
      <c r="B1417" s="14">
        <f t="shared" si="412"/>
        <v>2</v>
      </c>
      <c r="C1417" s="9">
        <f>IF(A1417=A1416,C1416,"")</f>
        <v>45246</v>
      </c>
      <c r="D1417" s="3" t="str">
        <f>IF(A1417=A1416,D1416,"")</f>
        <v>Crocinelli Carlos</v>
      </c>
      <c r="E1417" s="14" t="str">
        <f t="shared" si="408"/>
        <v>1541Crocinelli Carlos2</v>
      </c>
      <c r="J1417" s="14" t="str">
        <f t="shared" si="399"/>
        <v xml:space="preserve">Sacar multiple de admision completo. Cambiar kit de oring. Limpieza. Cambiar valvula PCV. Cambiar kit de oring de gaseo. Lavado de la zona. Prueba de arranque en frio. </v>
      </c>
      <c r="L1417" s="3">
        <v>1</v>
      </c>
      <c r="M1417" s="10" t="s">
        <v>2407</v>
      </c>
      <c r="N1417" s="3" t="s">
        <v>771</v>
      </c>
      <c r="Q1417" s="7">
        <v>3000</v>
      </c>
      <c r="S1417" s="8">
        <f t="shared" si="405"/>
        <v>0.33333333333333331</v>
      </c>
      <c r="T1417" s="11">
        <v>1</v>
      </c>
      <c r="W1417" s="76">
        <v>4000</v>
      </c>
      <c r="X1417" s="16">
        <f t="shared" si="406"/>
        <v>4000</v>
      </c>
      <c r="AC1417" s="18">
        <f t="shared" si="400"/>
        <v>0</v>
      </c>
      <c r="AD1417" s="19">
        <f t="shared" si="409"/>
        <v>20000</v>
      </c>
      <c r="AE1417" s="21">
        <f t="shared" si="402"/>
        <v>3000</v>
      </c>
      <c r="AF1417" s="20">
        <f t="shared" si="407"/>
        <v>0</v>
      </c>
      <c r="AG1417" s="20">
        <f t="shared" si="410"/>
        <v>0</v>
      </c>
      <c r="AH1417" s="20">
        <f t="shared" si="411"/>
        <v>0</v>
      </c>
      <c r="AI1417" s="20"/>
      <c r="AJ1417" s="20"/>
      <c r="AK1417" s="20">
        <f t="shared" si="401"/>
        <v>0</v>
      </c>
      <c r="AL1417" s="171"/>
    </row>
    <row r="1418" spans="1:38" ht="15.75" customHeight="1" x14ac:dyDescent="0.25">
      <c r="A1418" s="3">
        <v>1541</v>
      </c>
      <c r="B1418" s="14">
        <f t="shared" si="412"/>
        <v>3</v>
      </c>
      <c r="C1418" s="9">
        <f>IF(A1418=A1417,C1417,"")</f>
        <v>45246</v>
      </c>
      <c r="D1418" s="3" t="str">
        <f>IF(A1418=A1417,D1417,"")</f>
        <v>Crocinelli Carlos</v>
      </c>
      <c r="E1418" s="14" t="str">
        <f t="shared" si="408"/>
        <v>1541Crocinelli Carlos3</v>
      </c>
      <c r="J1418" s="14" t="str">
        <f t="shared" si="399"/>
        <v xml:space="preserve">Sacar multiple de admision completo. Cambiar kit de oring. Limpieza. Cambiar valvula PCV. Cambiar kit de oring de gaseo. Lavado de la zona. Prueba de arranque en frio.  </v>
      </c>
      <c r="L1418" s="3">
        <v>1</v>
      </c>
      <c r="M1418" s="10" t="s">
        <v>2408</v>
      </c>
      <c r="N1418" s="3" t="s">
        <v>734</v>
      </c>
      <c r="Q1418" s="7">
        <v>3040</v>
      </c>
      <c r="S1418" s="8">
        <f t="shared" si="405"/>
        <v>0.25</v>
      </c>
      <c r="T1418" s="11">
        <v>1</v>
      </c>
      <c r="W1418" s="76">
        <v>3800</v>
      </c>
      <c r="X1418" s="16">
        <f t="shared" si="406"/>
        <v>3800</v>
      </c>
      <c r="AC1418" s="18">
        <f t="shared" si="400"/>
        <v>0</v>
      </c>
      <c r="AD1418" s="19">
        <f t="shared" si="409"/>
        <v>20000</v>
      </c>
      <c r="AE1418" s="21">
        <f t="shared" si="402"/>
        <v>3040</v>
      </c>
      <c r="AF1418" s="20">
        <f t="shared" si="407"/>
        <v>0</v>
      </c>
      <c r="AG1418" s="20">
        <f t="shared" si="410"/>
        <v>0</v>
      </c>
      <c r="AH1418" s="20">
        <f t="shared" si="411"/>
        <v>0</v>
      </c>
      <c r="AI1418" s="20"/>
      <c r="AJ1418" s="20"/>
      <c r="AK1418" s="20">
        <f t="shared" si="401"/>
        <v>0</v>
      </c>
      <c r="AL1418" s="171"/>
    </row>
    <row r="1419" spans="1:38" ht="15.75" customHeight="1" x14ac:dyDescent="0.25">
      <c r="A1419" s="3">
        <v>1542</v>
      </c>
      <c r="B1419" s="14">
        <f t="shared" si="412"/>
        <v>1</v>
      </c>
      <c r="C1419" s="9">
        <v>45247</v>
      </c>
      <c r="D1419" s="3" t="s">
        <v>2412</v>
      </c>
      <c r="E1419" s="14" t="str">
        <f t="shared" si="408"/>
        <v>1542Monge Natalia1</v>
      </c>
      <c r="F1419" s="119" t="s">
        <v>2413</v>
      </c>
      <c r="G1419" s="119" t="s">
        <v>2414</v>
      </c>
      <c r="I1419" s="10" t="s">
        <v>2415</v>
      </c>
      <c r="J1419" s="14" t="str">
        <f t="shared" si="399"/>
        <v>Control del vehiculo para viaje. Completar nivel de aceite.</v>
      </c>
      <c r="K1419" s="3" t="s">
        <v>1539</v>
      </c>
      <c r="L1419" s="3">
        <v>1</v>
      </c>
      <c r="M1419" s="10" t="s">
        <v>123</v>
      </c>
      <c r="N1419" s="3" t="s">
        <v>771</v>
      </c>
      <c r="Q1419" s="7">
        <v>2145.8488038277515</v>
      </c>
      <c r="R1419" s="7" t="s">
        <v>1971</v>
      </c>
      <c r="S1419" s="8">
        <f t="shared" si="405"/>
        <v>1.7727955433702636</v>
      </c>
      <c r="T1419" s="11">
        <v>1</v>
      </c>
      <c r="W1419" s="76">
        <v>5950</v>
      </c>
      <c r="X1419" s="16">
        <f t="shared" si="406"/>
        <v>5950</v>
      </c>
      <c r="AC1419" s="18">
        <f t="shared" si="400"/>
        <v>0</v>
      </c>
      <c r="AD1419" s="19">
        <f t="shared" si="409"/>
        <v>0</v>
      </c>
      <c r="AE1419" s="21">
        <f t="shared" si="402"/>
        <v>2145.8488038277515</v>
      </c>
      <c r="AF1419" s="20">
        <f t="shared" si="407"/>
        <v>2145.8488038277515</v>
      </c>
      <c r="AG1419" s="20">
        <f t="shared" si="410"/>
        <v>5950</v>
      </c>
      <c r="AH1419" s="20">
        <f t="shared" si="411"/>
        <v>0</v>
      </c>
      <c r="AI1419" s="20"/>
      <c r="AJ1419" s="20"/>
      <c r="AK1419" s="20">
        <f t="shared" si="401"/>
        <v>5950</v>
      </c>
      <c r="AL1419" s="171"/>
    </row>
    <row r="1420" spans="1:38" ht="15.75" customHeight="1" x14ac:dyDescent="0.25">
      <c r="A1420" s="3">
        <v>1542</v>
      </c>
      <c r="B1420" s="14">
        <f t="shared" si="412"/>
        <v>2</v>
      </c>
      <c r="C1420" s="9">
        <f>IF(A1420=A1419,C1419,"")</f>
        <v>45247</v>
      </c>
      <c r="D1420" s="3" t="str">
        <f>IF(A1420=A1419,D1419,"")</f>
        <v>Monge Natalia</v>
      </c>
      <c r="E1420" s="14" t="str">
        <f t="shared" si="408"/>
        <v>1542Monge Natalia2</v>
      </c>
      <c r="J1420" s="14" t="str">
        <f t="shared" si="399"/>
        <v xml:space="preserve">Control del vehiculo para viaje. Completar nivel de aceite. </v>
      </c>
      <c r="L1420" s="3">
        <v>1</v>
      </c>
      <c r="S1420" s="8"/>
      <c r="W1420" s="76"/>
      <c r="X1420" s="16">
        <f t="shared" si="406"/>
        <v>0</v>
      </c>
      <c r="AC1420" s="18">
        <f t="shared" si="400"/>
        <v>0</v>
      </c>
      <c r="AD1420" s="19">
        <f t="shared" si="409"/>
        <v>0</v>
      </c>
      <c r="AE1420" s="21">
        <f t="shared" si="402"/>
        <v>0</v>
      </c>
      <c r="AF1420" s="20">
        <f t="shared" si="407"/>
        <v>0</v>
      </c>
      <c r="AG1420" s="20">
        <f t="shared" si="410"/>
        <v>0</v>
      </c>
      <c r="AH1420" s="20">
        <f t="shared" si="411"/>
        <v>0</v>
      </c>
      <c r="AI1420" s="20"/>
      <c r="AJ1420" s="20"/>
      <c r="AK1420" s="20">
        <f t="shared" si="401"/>
        <v>0</v>
      </c>
      <c r="AL1420" s="171"/>
    </row>
    <row r="1421" spans="1:38" ht="15.75" customHeight="1" x14ac:dyDescent="0.25">
      <c r="A1421" s="3">
        <v>1543</v>
      </c>
      <c r="B1421" s="14">
        <f t="shared" si="412"/>
        <v>1</v>
      </c>
      <c r="C1421" s="9">
        <v>45247</v>
      </c>
      <c r="D1421" s="3" t="s">
        <v>496</v>
      </c>
      <c r="E1421" s="14" t="str">
        <f t="shared" si="408"/>
        <v>1543Magliano Debora1</v>
      </c>
      <c r="F1421" s="119" t="s">
        <v>2416</v>
      </c>
      <c r="G1421" s="119" t="s">
        <v>1316</v>
      </c>
      <c r="H1421" s="119">
        <v>39293</v>
      </c>
      <c r="I1421" s="10" t="s">
        <v>2423</v>
      </c>
      <c r="J1421" s="14" t="str">
        <f t="shared" si="399"/>
        <v>Service completo. Cambio de aceite y filtros. Control general del vehiculo. Rotacion de ruedas</v>
      </c>
      <c r="K1421" s="3" t="s">
        <v>1511</v>
      </c>
      <c r="L1421" s="3">
        <v>1</v>
      </c>
      <c r="M1421" s="10" t="s">
        <v>2417</v>
      </c>
      <c r="N1421" s="3" t="s">
        <v>734</v>
      </c>
      <c r="Q1421" s="7">
        <v>21200</v>
      </c>
      <c r="R1421" s="7" t="s">
        <v>1916</v>
      </c>
      <c r="S1421" s="8">
        <f>(W1421-Q1421)/Q1421</f>
        <v>0.25</v>
      </c>
      <c r="T1421" s="11">
        <v>1</v>
      </c>
      <c r="W1421" s="76">
        <v>26500</v>
      </c>
      <c r="X1421" s="16">
        <f t="shared" si="406"/>
        <v>26500</v>
      </c>
      <c r="Y1421" s="3">
        <v>1</v>
      </c>
      <c r="AB1421" s="4">
        <v>43000</v>
      </c>
      <c r="AC1421" s="18">
        <f t="shared" si="400"/>
        <v>43000</v>
      </c>
      <c r="AD1421" s="19">
        <f t="shared" si="409"/>
        <v>43000</v>
      </c>
      <c r="AE1421" s="21">
        <f t="shared" si="402"/>
        <v>21200</v>
      </c>
      <c r="AF1421" s="20">
        <f t="shared" si="407"/>
        <v>24933.95</v>
      </c>
      <c r="AG1421" s="20">
        <f t="shared" si="410"/>
        <v>69375</v>
      </c>
      <c r="AH1421" s="20">
        <f t="shared" si="411"/>
        <v>43000</v>
      </c>
      <c r="AI1421" s="20"/>
      <c r="AJ1421" s="20"/>
      <c r="AK1421" s="20">
        <f t="shared" si="401"/>
        <v>112375</v>
      </c>
      <c r="AL1421" s="171"/>
    </row>
    <row r="1422" spans="1:38" ht="15.75" customHeight="1" x14ac:dyDescent="0.25">
      <c r="A1422" s="3">
        <v>1543</v>
      </c>
      <c r="B1422" s="14">
        <f t="shared" si="412"/>
        <v>2</v>
      </c>
      <c r="C1422" s="9">
        <f>IF(A1422=A1421,C1421,"")</f>
        <v>45247</v>
      </c>
      <c r="D1422" s="3" t="str">
        <f>IF(A1422=A1421,D1421,"")</f>
        <v>Magliano Debora</v>
      </c>
      <c r="E1422" s="14" t="str">
        <f t="shared" si="408"/>
        <v>1543Magliano Debora2</v>
      </c>
      <c r="J1422" s="14" t="str">
        <f t="shared" si="399"/>
        <v xml:space="preserve">Service completo. Cambio de aceite y filtros. Control general del vehiculo. Rotacion de ruedas </v>
      </c>
      <c r="L1422" s="3">
        <v>1</v>
      </c>
      <c r="M1422" s="10" t="s">
        <v>222</v>
      </c>
      <c r="N1422" s="3" t="s">
        <v>771</v>
      </c>
      <c r="Q1422" s="7">
        <v>3733.95</v>
      </c>
      <c r="S1422" s="8">
        <f>(W1422-Q1422)/Q1422</f>
        <v>1.3433629266594358</v>
      </c>
      <c r="T1422" s="11">
        <v>4.9000000000000004</v>
      </c>
      <c r="W1422" s="76">
        <v>8750</v>
      </c>
      <c r="X1422" s="16">
        <f t="shared" si="406"/>
        <v>42875</v>
      </c>
      <c r="AC1422" s="18">
        <f t="shared" si="400"/>
        <v>0</v>
      </c>
      <c r="AD1422" s="19">
        <f t="shared" si="409"/>
        <v>43000</v>
      </c>
      <c r="AE1422" s="21">
        <f t="shared" si="402"/>
        <v>18296.355</v>
      </c>
      <c r="AF1422" s="20">
        <f t="shared" si="407"/>
        <v>0</v>
      </c>
      <c r="AG1422" s="20">
        <f t="shared" si="410"/>
        <v>0</v>
      </c>
      <c r="AH1422" s="20">
        <f t="shared" si="411"/>
        <v>0</v>
      </c>
      <c r="AI1422" s="20"/>
      <c r="AJ1422" s="20"/>
      <c r="AK1422" s="20">
        <f t="shared" si="401"/>
        <v>0</v>
      </c>
      <c r="AL1422" s="171"/>
    </row>
    <row r="1423" spans="1:38" ht="15.75" customHeight="1" x14ac:dyDescent="0.25">
      <c r="A1423" s="3">
        <v>1544</v>
      </c>
      <c r="B1423" s="14">
        <f t="shared" si="412"/>
        <v>1</v>
      </c>
      <c r="C1423" s="9">
        <v>45247</v>
      </c>
      <c r="D1423" s="3" t="s">
        <v>2418</v>
      </c>
      <c r="E1423" s="14" t="str">
        <f t="shared" si="408"/>
        <v>1544Astezana Mirta1</v>
      </c>
      <c r="F1423" s="119" t="s">
        <v>2419</v>
      </c>
      <c r="G1423" s="119" t="s">
        <v>2420</v>
      </c>
      <c r="I1423" s="10" t="s">
        <v>2421</v>
      </c>
      <c r="J1423" s="14" t="str">
        <f t="shared" si="399"/>
        <v>Desarmar suspension lado derecho. Sacar parrilla superior. Modificar alojamiento de parrilla superior parte delantera</v>
      </c>
      <c r="K1423" s="3" t="s">
        <v>1539</v>
      </c>
      <c r="L1423" s="3">
        <v>1</v>
      </c>
      <c r="M1423" s="10" t="s">
        <v>2422</v>
      </c>
      <c r="N1423" s="3" t="s">
        <v>199</v>
      </c>
      <c r="Q1423" s="7">
        <v>6400</v>
      </c>
      <c r="R1423" s="7" t="s">
        <v>1971</v>
      </c>
      <c r="S1423" s="8">
        <f>(W1423-Q1423)/Q1423</f>
        <v>0.25</v>
      </c>
      <c r="T1423" s="11">
        <v>1</v>
      </c>
      <c r="W1423" s="76">
        <v>8000</v>
      </c>
      <c r="X1423" s="16">
        <f t="shared" si="406"/>
        <v>8000</v>
      </c>
      <c r="Y1423" s="3">
        <v>1</v>
      </c>
      <c r="AB1423" s="4">
        <v>25000</v>
      </c>
      <c r="AC1423" s="18">
        <f t="shared" si="400"/>
        <v>25000</v>
      </c>
      <c r="AD1423" s="19">
        <f t="shared" si="409"/>
        <v>25000</v>
      </c>
      <c r="AE1423" s="21">
        <f t="shared" si="402"/>
        <v>6400</v>
      </c>
      <c r="AF1423" s="20">
        <f t="shared" si="407"/>
        <v>6400</v>
      </c>
      <c r="AG1423" s="20">
        <f t="shared" si="410"/>
        <v>8000</v>
      </c>
      <c r="AH1423" s="20">
        <f t="shared" si="411"/>
        <v>25000</v>
      </c>
      <c r="AI1423" s="20"/>
      <c r="AJ1423" s="20"/>
      <c r="AK1423" s="20">
        <f t="shared" si="401"/>
        <v>33000</v>
      </c>
      <c r="AL1423" s="171"/>
    </row>
    <row r="1424" spans="1:38" ht="15.75" customHeight="1" x14ac:dyDescent="0.25">
      <c r="A1424" s="3">
        <v>1544</v>
      </c>
      <c r="B1424" s="14">
        <f t="shared" si="412"/>
        <v>2</v>
      </c>
      <c r="C1424" s="9">
        <f>IF(A1424=A1423,C1423,"")</f>
        <v>45247</v>
      </c>
      <c r="D1424" s="3" t="str">
        <f>IF(A1424=A1423,D1423,"")</f>
        <v>Astezana Mirta</v>
      </c>
      <c r="E1424" s="14" t="str">
        <f t="shared" si="408"/>
        <v>1544Astezana Mirta2</v>
      </c>
      <c r="J1424" s="14" t="str">
        <f t="shared" si="399"/>
        <v xml:space="preserve">Desarmar suspension lado derecho. Sacar parrilla superior. Modificar alojamiento de parrilla superior parte delantera </v>
      </c>
      <c r="L1424" s="3">
        <v>1</v>
      </c>
      <c r="S1424" s="8"/>
      <c r="W1424" s="76"/>
      <c r="X1424" s="16">
        <f t="shared" si="406"/>
        <v>0</v>
      </c>
      <c r="AC1424" s="18">
        <f t="shared" si="400"/>
        <v>0</v>
      </c>
      <c r="AD1424" s="19">
        <f t="shared" si="409"/>
        <v>25000</v>
      </c>
      <c r="AE1424" s="21">
        <f t="shared" si="402"/>
        <v>0</v>
      </c>
      <c r="AF1424" s="20">
        <f t="shared" si="407"/>
        <v>0</v>
      </c>
      <c r="AG1424" s="20">
        <f t="shared" si="410"/>
        <v>0</v>
      </c>
      <c r="AH1424" s="20">
        <f t="shared" si="411"/>
        <v>0</v>
      </c>
      <c r="AI1424" s="20"/>
      <c r="AJ1424" s="20"/>
      <c r="AK1424" s="20">
        <f t="shared" si="401"/>
        <v>0</v>
      </c>
      <c r="AL1424" s="171"/>
    </row>
    <row r="1425" spans="1:38" ht="15.75" customHeight="1" x14ac:dyDescent="0.25">
      <c r="A1425" s="3">
        <v>1545</v>
      </c>
      <c r="B1425" s="14">
        <f t="shared" si="412"/>
        <v>1</v>
      </c>
      <c r="C1425" s="9">
        <v>45247</v>
      </c>
      <c r="D1425" s="3" t="s">
        <v>2424</v>
      </c>
      <c r="E1425" s="14" t="str">
        <f t="shared" si="408"/>
        <v>1545Bufarini Alberto1</v>
      </c>
      <c r="F1425" s="119" t="s">
        <v>2425</v>
      </c>
      <c r="G1425" s="119" t="s">
        <v>2328</v>
      </c>
      <c r="H1425" s="119">
        <v>115891</v>
      </c>
      <c r="I1425" s="10" t="s">
        <v>2426</v>
      </c>
      <c r="J1425" s="14" t="str">
        <f t="shared" si="399"/>
        <v>Control estado de aceite. No se hallaron residuos en varilla ni tapa de llenado. Desarmar freno de rueda trasera izquierda. Lavado. Cambiar cilindro de freno. Armado total. Dar ajuste a bolilleros.</v>
      </c>
      <c r="K1425" s="3" t="s">
        <v>1539</v>
      </c>
      <c r="L1425" s="3">
        <v>1</v>
      </c>
      <c r="M1425" s="10" t="s">
        <v>2427</v>
      </c>
      <c r="N1425" s="3" t="s">
        <v>734</v>
      </c>
      <c r="Q1425" s="7">
        <v>15800</v>
      </c>
      <c r="R1425" s="7" t="s">
        <v>1971</v>
      </c>
      <c r="S1425" s="8">
        <f>(W1425-Q1425)/Q1425</f>
        <v>0.25316455696202533</v>
      </c>
      <c r="T1425" s="11">
        <v>1</v>
      </c>
      <c r="W1425" s="76">
        <v>19800</v>
      </c>
      <c r="X1425" s="16">
        <f t="shared" si="406"/>
        <v>19800</v>
      </c>
      <c r="Y1425" s="3">
        <v>1</v>
      </c>
      <c r="AB1425" s="4">
        <v>6200</v>
      </c>
      <c r="AC1425" s="18">
        <f t="shared" si="400"/>
        <v>6200</v>
      </c>
      <c r="AD1425" s="19">
        <f t="shared" si="409"/>
        <v>6200</v>
      </c>
      <c r="AE1425" s="21">
        <f t="shared" si="402"/>
        <v>15800</v>
      </c>
      <c r="AF1425" s="20">
        <f t="shared" si="407"/>
        <v>15800</v>
      </c>
      <c r="AG1425" s="20">
        <f t="shared" si="410"/>
        <v>19800</v>
      </c>
      <c r="AH1425" s="20">
        <f t="shared" si="411"/>
        <v>6200</v>
      </c>
      <c r="AI1425" s="20"/>
      <c r="AJ1425" s="20"/>
      <c r="AK1425" s="20">
        <f t="shared" si="401"/>
        <v>26000</v>
      </c>
      <c r="AL1425" s="171"/>
    </row>
    <row r="1426" spans="1:38" ht="15.75" customHeight="1" x14ac:dyDescent="0.25">
      <c r="A1426" s="3">
        <v>1545</v>
      </c>
      <c r="B1426" s="14">
        <f t="shared" si="412"/>
        <v>2</v>
      </c>
      <c r="C1426" s="9">
        <f>IF(A1426=A1425,C1425,"")</f>
        <v>45247</v>
      </c>
      <c r="D1426" s="3" t="str">
        <f>IF(A1426=A1425,D1425,"")</f>
        <v>Bufarini Alberto</v>
      </c>
      <c r="E1426" s="14" t="str">
        <f t="shared" si="408"/>
        <v>1545Bufarini Alberto2</v>
      </c>
      <c r="J1426" s="14" t="str">
        <f t="shared" si="399"/>
        <v xml:space="preserve">Control estado de aceite. No se hallaron residuos en varilla ni tapa de llenado. Desarmar freno de rueda trasera izquierda. Lavado. Cambiar cilindro de freno. Armado total. Dar ajuste a bolilleros. </v>
      </c>
      <c r="L1426" s="3">
        <v>1</v>
      </c>
      <c r="S1426" s="8"/>
      <c r="W1426" s="76"/>
      <c r="X1426" s="16">
        <f t="shared" si="406"/>
        <v>0</v>
      </c>
      <c r="AC1426" s="18">
        <f t="shared" si="400"/>
        <v>0</v>
      </c>
      <c r="AD1426" s="19">
        <f t="shared" si="409"/>
        <v>6200</v>
      </c>
      <c r="AE1426" s="21">
        <f t="shared" si="402"/>
        <v>0</v>
      </c>
      <c r="AF1426" s="20">
        <f t="shared" si="407"/>
        <v>0</v>
      </c>
      <c r="AG1426" s="20">
        <f t="shared" si="410"/>
        <v>0</v>
      </c>
      <c r="AH1426" s="20">
        <f t="shared" si="411"/>
        <v>0</v>
      </c>
      <c r="AI1426" s="20"/>
      <c r="AJ1426" s="20"/>
      <c r="AK1426" s="20">
        <f t="shared" si="401"/>
        <v>0</v>
      </c>
      <c r="AL1426" s="171"/>
    </row>
    <row r="1427" spans="1:38" ht="15.75" customHeight="1" x14ac:dyDescent="0.25">
      <c r="A1427" s="3">
        <v>1546</v>
      </c>
      <c r="B1427" s="14">
        <f t="shared" si="412"/>
        <v>1</v>
      </c>
      <c r="C1427" s="9">
        <v>45248</v>
      </c>
      <c r="D1427" s="3" t="s">
        <v>505</v>
      </c>
      <c r="E1427" s="14" t="str">
        <f t="shared" si="408"/>
        <v>1546Municipalidad Laboulaye1</v>
      </c>
      <c r="F1427" s="119" t="s">
        <v>1282</v>
      </c>
      <c r="G1427" s="119" t="s">
        <v>2429</v>
      </c>
      <c r="I1427" s="10" t="s">
        <v>2432</v>
      </c>
      <c r="J1427" s="14" t="str">
        <f t="shared" si="399"/>
        <v>Sacar caja de velocidad. Cambiar kit de embrague. Crapodina hidraulica. Armado total. Purgar circuito de embrague. Purgar circuito de freno. Colocacion de manguera de calefaccion parte inferior con abrazaderas nuevas.</v>
      </c>
      <c r="K1427" s="3" t="s">
        <v>1512</v>
      </c>
      <c r="L1427" s="3">
        <v>1</v>
      </c>
      <c r="M1427" s="10" t="s">
        <v>809</v>
      </c>
      <c r="N1427" s="3" t="s">
        <v>2430</v>
      </c>
      <c r="R1427" s="7" t="s">
        <v>1971</v>
      </c>
      <c r="S1427" s="8"/>
      <c r="W1427" s="76"/>
      <c r="X1427" s="16">
        <f t="shared" si="406"/>
        <v>0</v>
      </c>
      <c r="Y1427" s="3">
        <v>1</v>
      </c>
      <c r="AB1427" s="4">
        <v>115000</v>
      </c>
      <c r="AC1427" s="18">
        <f t="shared" si="400"/>
        <v>115000</v>
      </c>
      <c r="AD1427" s="19">
        <f t="shared" si="409"/>
        <v>115000</v>
      </c>
      <c r="AE1427" s="21">
        <f t="shared" si="402"/>
        <v>0</v>
      </c>
      <c r="AF1427" s="20">
        <f t="shared" si="407"/>
        <v>0</v>
      </c>
      <c r="AG1427" s="20">
        <f t="shared" si="410"/>
        <v>0</v>
      </c>
      <c r="AH1427" s="20">
        <f t="shared" si="411"/>
        <v>115000</v>
      </c>
      <c r="AI1427" s="20"/>
      <c r="AJ1427" s="20"/>
      <c r="AK1427" s="20">
        <f t="shared" si="401"/>
        <v>115000</v>
      </c>
      <c r="AL1427" s="171"/>
    </row>
    <row r="1428" spans="1:38" ht="15.75" customHeight="1" x14ac:dyDescent="0.25">
      <c r="A1428" s="3">
        <v>1546</v>
      </c>
      <c r="B1428" s="14">
        <f t="shared" si="412"/>
        <v>2</v>
      </c>
      <c r="C1428" s="9">
        <f>IF(A1428=A1427,C1427,"")</f>
        <v>45248</v>
      </c>
      <c r="D1428" s="3" t="str">
        <f>IF(A1428=A1427,D1427,"")</f>
        <v>Municipalidad Laboulaye</v>
      </c>
      <c r="E1428" s="14" t="str">
        <f t="shared" si="408"/>
        <v>1546Municipalidad Laboulaye2</v>
      </c>
      <c r="J1428" s="14" t="str">
        <f t="shared" si="399"/>
        <v xml:space="preserve">Sacar caja de velocidad. Cambiar kit de embrague. Crapodina hidraulica. Armado total. Purgar circuito de embrague. Purgar circuito de freno. Colocacion de manguera de calefaccion parte inferior con abrazaderas nuevas. </v>
      </c>
      <c r="L1428" s="3">
        <v>1</v>
      </c>
      <c r="M1428" s="10" t="s">
        <v>2123</v>
      </c>
      <c r="N1428" s="3" t="s">
        <v>734</v>
      </c>
      <c r="S1428" s="8"/>
      <c r="W1428" s="76"/>
      <c r="X1428" s="16">
        <f t="shared" si="406"/>
        <v>0</v>
      </c>
      <c r="AC1428" s="18">
        <f t="shared" si="400"/>
        <v>0</v>
      </c>
      <c r="AD1428" s="19">
        <f t="shared" si="409"/>
        <v>115000</v>
      </c>
      <c r="AE1428" s="21">
        <f t="shared" si="402"/>
        <v>0</v>
      </c>
      <c r="AF1428" s="20">
        <f t="shared" si="407"/>
        <v>0</v>
      </c>
      <c r="AG1428" s="20">
        <f t="shared" si="410"/>
        <v>0</v>
      </c>
      <c r="AH1428" s="20">
        <f t="shared" si="411"/>
        <v>0</v>
      </c>
      <c r="AI1428" s="20"/>
      <c r="AJ1428" s="20"/>
      <c r="AK1428" s="20">
        <f t="shared" si="401"/>
        <v>0</v>
      </c>
      <c r="AL1428" s="171"/>
    </row>
    <row r="1429" spans="1:38" ht="15.75" customHeight="1" x14ac:dyDescent="0.25">
      <c r="A1429" s="3">
        <v>1547</v>
      </c>
      <c r="B1429" s="14">
        <f t="shared" si="412"/>
        <v>1</v>
      </c>
      <c r="C1429" s="9">
        <v>45248</v>
      </c>
      <c r="D1429" s="3" t="s">
        <v>639</v>
      </c>
      <c r="E1429" s="14" t="str">
        <f t="shared" si="408"/>
        <v>1547Tonello Santiago1</v>
      </c>
      <c r="F1429" s="119" t="s">
        <v>2433</v>
      </c>
      <c r="H1429" s="119">
        <v>133891</v>
      </c>
      <c r="I1429" s="10" t="s">
        <v>1130</v>
      </c>
      <c r="J1429" s="14" t="str">
        <f t="shared" si="399"/>
        <v>Service. Cambio de aceite y filtros.</v>
      </c>
      <c r="L1429" s="3">
        <v>1</v>
      </c>
      <c r="M1429" s="10" t="s">
        <v>1827</v>
      </c>
      <c r="N1429" s="3" t="s">
        <v>1832</v>
      </c>
      <c r="R1429" s="7" t="s">
        <v>1916</v>
      </c>
      <c r="S1429" s="8"/>
      <c r="W1429" s="76"/>
      <c r="X1429" s="16">
        <f t="shared" si="406"/>
        <v>0</v>
      </c>
      <c r="AC1429" s="18">
        <f t="shared" si="400"/>
        <v>0</v>
      </c>
      <c r="AD1429" s="19">
        <f t="shared" si="409"/>
        <v>0</v>
      </c>
      <c r="AE1429" s="21">
        <f t="shared" si="402"/>
        <v>0</v>
      </c>
      <c r="AF1429" s="20">
        <f t="shared" si="407"/>
        <v>0</v>
      </c>
      <c r="AG1429" s="20">
        <f t="shared" si="410"/>
        <v>0</v>
      </c>
      <c r="AH1429" s="20">
        <f t="shared" si="411"/>
        <v>0</v>
      </c>
      <c r="AI1429" s="20"/>
      <c r="AJ1429" s="20"/>
      <c r="AK1429" s="20">
        <f t="shared" si="401"/>
        <v>0</v>
      </c>
      <c r="AL1429" s="171"/>
    </row>
    <row r="1430" spans="1:38" ht="15.75" customHeight="1" x14ac:dyDescent="0.25">
      <c r="A1430" s="3">
        <v>1547</v>
      </c>
      <c r="B1430" s="14">
        <f t="shared" si="412"/>
        <v>2</v>
      </c>
      <c r="C1430" s="9">
        <f>IF(A1430=A1429,C1429,"")</f>
        <v>45248</v>
      </c>
      <c r="D1430" s="3" t="str">
        <f>IF(A1430=A1429,D1429,"")</f>
        <v>Tonello Santiago</v>
      </c>
      <c r="E1430" s="14" t="str">
        <f t="shared" si="408"/>
        <v>1547Tonello Santiago2</v>
      </c>
      <c r="J1430" s="14" t="str">
        <f t="shared" si="399"/>
        <v xml:space="preserve">Service. Cambio de aceite y filtros. </v>
      </c>
      <c r="L1430" s="3">
        <v>1</v>
      </c>
      <c r="M1430" s="10" t="s">
        <v>2434</v>
      </c>
      <c r="N1430" s="3" t="s">
        <v>1832</v>
      </c>
      <c r="S1430" s="8"/>
      <c r="W1430" s="76"/>
      <c r="X1430" s="16">
        <f t="shared" si="406"/>
        <v>0</v>
      </c>
      <c r="AC1430" s="18">
        <f t="shared" si="400"/>
        <v>0</v>
      </c>
      <c r="AD1430" s="19">
        <f t="shared" si="409"/>
        <v>0</v>
      </c>
      <c r="AE1430" s="21">
        <f t="shared" si="402"/>
        <v>0</v>
      </c>
      <c r="AF1430" s="20">
        <f t="shared" si="407"/>
        <v>0</v>
      </c>
      <c r="AG1430" s="20">
        <f t="shared" si="410"/>
        <v>0</v>
      </c>
      <c r="AH1430" s="20">
        <f t="shared" si="411"/>
        <v>0</v>
      </c>
      <c r="AI1430" s="20"/>
      <c r="AJ1430" s="20"/>
      <c r="AK1430" s="20">
        <f t="shared" si="401"/>
        <v>0</v>
      </c>
      <c r="AL1430" s="171"/>
    </row>
    <row r="1431" spans="1:38" ht="15.75" customHeight="1" x14ac:dyDescent="0.25">
      <c r="A1431" s="3">
        <v>1548</v>
      </c>
      <c r="B1431" s="14">
        <f t="shared" si="412"/>
        <v>1</v>
      </c>
      <c r="C1431" s="9">
        <v>45250</v>
      </c>
      <c r="D1431" s="3" t="s">
        <v>2234</v>
      </c>
      <c r="E1431" s="14" t="str">
        <f t="shared" si="408"/>
        <v>1548Birche Ariel1</v>
      </c>
      <c r="F1431" s="119" t="s">
        <v>2435</v>
      </c>
      <c r="G1431" s="119" t="s">
        <v>806</v>
      </c>
      <c r="H1431" s="119">
        <v>70486</v>
      </c>
      <c r="I1431" s="10" t="s">
        <v>2436</v>
      </c>
      <c r="J1431" s="14" t="str">
        <f t="shared" si="399"/>
        <v>Service completo. Cambio de aceite y filtros. Control general del vehiculo. Rotacion de ruedas. Sacar bujias de encendido. Control de las mismas. Dar luz.</v>
      </c>
      <c r="K1431" s="3" t="s">
        <v>1512</v>
      </c>
      <c r="L1431" s="3">
        <v>1</v>
      </c>
      <c r="M1431" s="10" t="s">
        <v>918</v>
      </c>
      <c r="N1431" s="3" t="s">
        <v>771</v>
      </c>
      <c r="Q1431" s="7">
        <v>19200</v>
      </c>
      <c r="R1431" s="7" t="s">
        <v>1916</v>
      </c>
      <c r="S1431" s="8">
        <f>(W1431-Q1431)/Q1431</f>
        <v>0.25</v>
      </c>
      <c r="T1431" s="11">
        <v>1</v>
      </c>
      <c r="W1431" s="76">
        <v>24000</v>
      </c>
      <c r="X1431" s="16">
        <f t="shared" si="406"/>
        <v>24000</v>
      </c>
      <c r="Y1431" s="3">
        <v>1</v>
      </c>
      <c r="AB1431" s="4">
        <v>45200</v>
      </c>
      <c r="AC1431" s="18">
        <f t="shared" si="400"/>
        <v>45200</v>
      </c>
      <c r="AD1431" s="19">
        <f t="shared" si="409"/>
        <v>45200</v>
      </c>
      <c r="AE1431" s="21">
        <f t="shared" si="402"/>
        <v>19200</v>
      </c>
      <c r="AF1431" s="20">
        <f t="shared" si="407"/>
        <v>21345.85</v>
      </c>
      <c r="AG1431" s="20">
        <f t="shared" si="410"/>
        <v>47800</v>
      </c>
      <c r="AH1431" s="20">
        <f t="shared" si="411"/>
        <v>45200</v>
      </c>
      <c r="AI1431" s="20"/>
      <c r="AJ1431" s="20"/>
      <c r="AK1431" s="20">
        <f t="shared" si="401"/>
        <v>93000</v>
      </c>
      <c r="AL1431" s="171"/>
    </row>
    <row r="1432" spans="1:38" ht="15.75" customHeight="1" x14ac:dyDescent="0.25">
      <c r="A1432" s="3">
        <v>1548</v>
      </c>
      <c r="B1432" s="14">
        <f t="shared" si="412"/>
        <v>2</v>
      </c>
      <c r="C1432" s="9">
        <f>IF(A1432=A1431,C1431,"")</f>
        <v>45250</v>
      </c>
      <c r="D1432" s="3" t="str">
        <f>IF(A1432=A1431,D1431,"")</f>
        <v>Birche Ariel</v>
      </c>
      <c r="E1432" s="14" t="str">
        <f t="shared" si="408"/>
        <v>1548Birche Ariel2</v>
      </c>
      <c r="J1432" s="14" t="str">
        <f t="shared" si="399"/>
        <v xml:space="preserve">Service completo. Cambio de aceite y filtros. Control general del vehiculo. Rotacion de ruedas. Sacar bujias de encendido. Control de las mismas. Dar luz. </v>
      </c>
      <c r="L1432" s="3">
        <v>1</v>
      </c>
      <c r="M1432" s="10" t="s">
        <v>728</v>
      </c>
      <c r="N1432" s="3" t="s">
        <v>771</v>
      </c>
      <c r="Q1432" s="7">
        <v>2145.85</v>
      </c>
      <c r="S1432" s="8">
        <f>(W1432-Q1432)/Q1432</f>
        <v>1.7727939977165228</v>
      </c>
      <c r="T1432" s="11">
        <v>4</v>
      </c>
      <c r="W1432" s="76">
        <v>5950</v>
      </c>
      <c r="X1432" s="16">
        <f t="shared" si="406"/>
        <v>23800</v>
      </c>
      <c r="AC1432" s="18">
        <f t="shared" si="400"/>
        <v>0</v>
      </c>
      <c r="AD1432" s="19">
        <f t="shared" si="409"/>
        <v>45200</v>
      </c>
      <c r="AE1432" s="21">
        <f t="shared" si="402"/>
        <v>8583.4</v>
      </c>
      <c r="AF1432" s="20">
        <f t="shared" si="407"/>
        <v>0</v>
      </c>
      <c r="AG1432" s="20">
        <f t="shared" si="410"/>
        <v>0</v>
      </c>
      <c r="AH1432" s="20">
        <f t="shared" si="411"/>
        <v>0</v>
      </c>
      <c r="AI1432" s="20"/>
      <c r="AJ1432" s="20"/>
      <c r="AK1432" s="20">
        <f t="shared" si="401"/>
        <v>0</v>
      </c>
      <c r="AL1432" s="171"/>
    </row>
    <row r="1433" spans="1:38" ht="15.75" customHeight="1" x14ac:dyDescent="0.25">
      <c r="A1433" s="3">
        <v>1549</v>
      </c>
      <c r="B1433" s="14">
        <f t="shared" si="412"/>
        <v>1</v>
      </c>
      <c r="C1433" s="9">
        <v>45250</v>
      </c>
      <c r="D1433" s="3" t="s">
        <v>343</v>
      </c>
      <c r="E1433" s="14" t="str">
        <f t="shared" si="408"/>
        <v>1549Ferrando Elba1</v>
      </c>
      <c r="F1433" s="119" t="s">
        <v>2437</v>
      </c>
      <c r="G1433" s="119" t="s">
        <v>2381</v>
      </c>
      <c r="H1433" s="119">
        <v>172424</v>
      </c>
      <c r="I1433" s="10" t="s">
        <v>2438</v>
      </c>
      <c r="J1433" s="14" t="str">
        <f t="shared" si="399"/>
        <v>Service completo. Cambio de aceite y filtros. Control general del vehiculo. Limpieza de deposito de liquido refrigerante.</v>
      </c>
      <c r="K1433" s="3" t="s">
        <v>1539</v>
      </c>
      <c r="L1433" s="3">
        <v>1</v>
      </c>
      <c r="M1433" s="10" t="s">
        <v>918</v>
      </c>
      <c r="N1433" s="3" t="s">
        <v>771</v>
      </c>
      <c r="Q1433" s="7">
        <v>17600</v>
      </c>
      <c r="R1433" s="7" t="s">
        <v>1916</v>
      </c>
      <c r="S1433" s="8">
        <f>(W1433-Q1433)/Q1433</f>
        <v>0.25</v>
      </c>
      <c r="T1433" s="11">
        <v>1</v>
      </c>
      <c r="W1433" s="76">
        <v>22000</v>
      </c>
      <c r="X1433" s="16">
        <f t="shared" si="406"/>
        <v>22000</v>
      </c>
      <c r="Y1433" s="3">
        <v>1</v>
      </c>
      <c r="AB1433" s="4">
        <v>43000</v>
      </c>
      <c r="AC1433" s="18">
        <f t="shared" si="400"/>
        <v>43000</v>
      </c>
      <c r="AD1433" s="19">
        <f t="shared" si="409"/>
        <v>43000</v>
      </c>
      <c r="AE1433" s="21">
        <f t="shared" si="402"/>
        <v>17600</v>
      </c>
      <c r="AF1433" s="20">
        <f t="shared" si="407"/>
        <v>19745.849999999999</v>
      </c>
      <c r="AG1433" s="20">
        <f t="shared" si="410"/>
        <v>42825</v>
      </c>
      <c r="AH1433" s="20">
        <f t="shared" si="411"/>
        <v>43000</v>
      </c>
      <c r="AI1433" s="20"/>
      <c r="AJ1433" s="20"/>
      <c r="AK1433" s="20">
        <f t="shared" si="401"/>
        <v>85825</v>
      </c>
      <c r="AL1433" s="171"/>
    </row>
    <row r="1434" spans="1:38" ht="15.75" customHeight="1" x14ac:dyDescent="0.25">
      <c r="A1434" s="3">
        <v>1549</v>
      </c>
      <c r="B1434" s="14">
        <f t="shared" si="412"/>
        <v>2</v>
      </c>
      <c r="C1434" s="9">
        <f>IF(A1434=A1433,C1433,"")</f>
        <v>45250</v>
      </c>
      <c r="D1434" s="3" t="str">
        <f>IF(A1434=A1433,D1433,"")</f>
        <v>Ferrando Elba</v>
      </c>
      <c r="E1434" s="14" t="str">
        <f t="shared" si="408"/>
        <v>1549Ferrando Elba2</v>
      </c>
      <c r="J1434" s="14" t="str">
        <f t="shared" si="399"/>
        <v xml:space="preserve">Service completo. Cambio de aceite y filtros. Control general del vehiculo. Limpieza de deposito de liquido refrigerante. </v>
      </c>
      <c r="L1434" s="3">
        <v>1</v>
      </c>
      <c r="M1434" s="10" t="s">
        <v>728</v>
      </c>
      <c r="N1434" s="3" t="s">
        <v>771</v>
      </c>
      <c r="Q1434" s="7">
        <v>2145.85</v>
      </c>
      <c r="S1434" s="8">
        <f>(W1434-Q1434)/Q1434</f>
        <v>1.7727939977165228</v>
      </c>
      <c r="T1434" s="11">
        <v>3.5</v>
      </c>
      <c r="W1434" s="76">
        <v>5950</v>
      </c>
      <c r="X1434" s="16">
        <f t="shared" si="406"/>
        <v>20825</v>
      </c>
      <c r="AC1434" s="18">
        <f t="shared" si="400"/>
        <v>0</v>
      </c>
      <c r="AD1434" s="19">
        <f t="shared" si="409"/>
        <v>43000</v>
      </c>
      <c r="AE1434" s="21">
        <f t="shared" si="402"/>
        <v>7510.4749999999995</v>
      </c>
      <c r="AF1434" s="20">
        <f t="shared" si="407"/>
        <v>0</v>
      </c>
      <c r="AG1434" s="20">
        <f t="shared" si="410"/>
        <v>0</v>
      </c>
      <c r="AH1434" s="20">
        <f t="shared" si="411"/>
        <v>0</v>
      </c>
      <c r="AI1434" s="20"/>
      <c r="AJ1434" s="20"/>
      <c r="AK1434" s="20">
        <f t="shared" si="401"/>
        <v>0</v>
      </c>
      <c r="AL1434" s="171"/>
    </row>
    <row r="1435" spans="1:38" ht="15.75" customHeight="1" x14ac:dyDescent="0.25">
      <c r="A1435" s="3">
        <v>1550</v>
      </c>
      <c r="B1435" s="14">
        <f t="shared" si="412"/>
        <v>1</v>
      </c>
      <c r="C1435" s="9">
        <v>45251</v>
      </c>
      <c r="D1435" s="3" t="s">
        <v>2439</v>
      </c>
      <c r="E1435" s="14" t="str">
        <f t="shared" si="408"/>
        <v>1550Baravalle Andres1</v>
      </c>
      <c r="F1435" s="119" t="s">
        <v>2440</v>
      </c>
      <c r="G1435" s="119" t="s">
        <v>2227</v>
      </c>
      <c r="H1435" s="119">
        <v>89385</v>
      </c>
      <c r="I1435" s="10" t="s">
        <v>2457</v>
      </c>
      <c r="J1435" s="14" t="str">
        <f t="shared" si="399"/>
        <v>Sacar tapa de valvulas. Limpiar brillo y desengrasar superficie. Limpiar y desengrasar superficie de tapa de cilindros. Cambiar junta de tapa de valvulas. Cementar ambas caras de la junta. Armado total. Lavado motor. Reparar y soldar con plastico tapa de valvula en terminacion de galeria de aceite.</v>
      </c>
      <c r="K1435" s="3" t="s">
        <v>1511</v>
      </c>
      <c r="L1435" s="3">
        <v>1</v>
      </c>
      <c r="M1435" s="10" t="s">
        <v>2305</v>
      </c>
      <c r="N1435" s="3" t="s">
        <v>771</v>
      </c>
      <c r="Q1435" s="7">
        <v>7100</v>
      </c>
      <c r="R1435" s="7" t="s">
        <v>1971</v>
      </c>
      <c r="S1435" s="8">
        <f>(W1435-Q1435)/Q1435</f>
        <v>0.25352112676056338</v>
      </c>
      <c r="T1435" s="11">
        <v>1</v>
      </c>
      <c r="W1435" s="76">
        <v>8900</v>
      </c>
      <c r="X1435" s="16">
        <f t="shared" ref="X1435:X1456" si="413">W1435*T1435</f>
        <v>8900</v>
      </c>
      <c r="Y1435" s="3">
        <v>1</v>
      </c>
      <c r="AB1435" s="4">
        <v>45000</v>
      </c>
      <c r="AC1435" s="18">
        <f t="shared" si="400"/>
        <v>45000</v>
      </c>
      <c r="AD1435" s="19">
        <f t="shared" si="409"/>
        <v>45000</v>
      </c>
      <c r="AE1435" s="21">
        <f t="shared" si="402"/>
        <v>7100</v>
      </c>
      <c r="AF1435" s="20">
        <f t="shared" si="407"/>
        <v>7100</v>
      </c>
      <c r="AG1435" s="20">
        <f t="shared" si="410"/>
        <v>8900</v>
      </c>
      <c r="AH1435" s="20">
        <f t="shared" si="411"/>
        <v>45000</v>
      </c>
      <c r="AI1435" s="20"/>
      <c r="AJ1435" s="20"/>
      <c r="AK1435" s="20">
        <f t="shared" si="401"/>
        <v>53900</v>
      </c>
      <c r="AL1435" s="171"/>
    </row>
    <row r="1436" spans="1:38" ht="15.75" customHeight="1" x14ac:dyDescent="0.25">
      <c r="A1436" s="3">
        <v>1550</v>
      </c>
      <c r="B1436" s="14">
        <f t="shared" si="412"/>
        <v>2</v>
      </c>
      <c r="C1436" s="9">
        <f>IF(A1436=A1435,C1435,"")</f>
        <v>45251</v>
      </c>
      <c r="D1436" s="3" t="str">
        <f>IF(A1436=A1435,D1435,"")</f>
        <v>Baravalle Andres</v>
      </c>
      <c r="E1436" s="14" t="str">
        <f t="shared" si="408"/>
        <v>1550Baravalle Andres2</v>
      </c>
      <c r="J1436" s="14" t="str">
        <f t="shared" si="399"/>
        <v xml:space="preserve">Sacar tapa de valvulas. Limpiar brillo y desengrasar superficie. Limpiar y desengrasar superficie de tapa de cilindros. Cambiar junta de tapa de valvulas. Cementar ambas caras de la junta. Armado total. Lavado motor. Reparar y soldar con plastico tapa de valvula en terminacion de galeria de aceite. </v>
      </c>
      <c r="L1436" s="3">
        <v>1</v>
      </c>
      <c r="S1436" s="8"/>
      <c r="W1436" s="76"/>
      <c r="X1436" s="16">
        <f t="shared" si="413"/>
        <v>0</v>
      </c>
      <c r="AC1436" s="18">
        <f t="shared" si="400"/>
        <v>0</v>
      </c>
      <c r="AD1436" s="19">
        <f t="shared" si="409"/>
        <v>45000</v>
      </c>
      <c r="AE1436" s="21">
        <f t="shared" si="402"/>
        <v>0</v>
      </c>
      <c r="AF1436" s="20">
        <f t="shared" si="407"/>
        <v>0</v>
      </c>
      <c r="AG1436" s="20">
        <f t="shared" si="410"/>
        <v>0</v>
      </c>
      <c r="AH1436" s="20">
        <f t="shared" si="411"/>
        <v>0</v>
      </c>
      <c r="AI1436" s="20"/>
      <c r="AJ1436" s="20"/>
      <c r="AK1436" s="20">
        <f t="shared" si="401"/>
        <v>0</v>
      </c>
      <c r="AL1436" s="171"/>
    </row>
    <row r="1437" spans="1:38" ht="15.75" customHeight="1" x14ac:dyDescent="0.25">
      <c r="A1437" s="3">
        <v>1551</v>
      </c>
      <c r="B1437" s="14">
        <f t="shared" si="412"/>
        <v>1</v>
      </c>
      <c r="C1437" s="9">
        <v>45251</v>
      </c>
      <c r="D1437" s="3" t="s">
        <v>2050</v>
      </c>
      <c r="E1437" s="14" t="str">
        <f t="shared" si="408"/>
        <v>1551Fernandez Jorge1</v>
      </c>
      <c r="F1437" s="119" t="s">
        <v>2032</v>
      </c>
      <c r="G1437" s="119" t="s">
        <v>2033</v>
      </c>
      <c r="I1437" s="10" t="s">
        <v>2443</v>
      </c>
      <c r="J1437" s="14" t="str">
        <f t="shared" si="399"/>
        <v>Desarmar suspension delantera de ambos lados. Sacar semiejes. Hacer alargar. Armar con fuelles nuevos. Armado total. Alineado del tren delantero.</v>
      </c>
      <c r="K1437" s="3" t="s">
        <v>1539</v>
      </c>
      <c r="L1437" s="3">
        <v>1</v>
      </c>
      <c r="M1437" s="10" t="s">
        <v>2442</v>
      </c>
      <c r="N1437" s="3" t="s">
        <v>734</v>
      </c>
      <c r="Q1437" s="7">
        <v>10200</v>
      </c>
      <c r="R1437" s="7" t="s">
        <v>1971</v>
      </c>
      <c r="S1437" s="8">
        <f>(W1437-Q1437)/Q1437</f>
        <v>0.25490196078431371</v>
      </c>
      <c r="T1437" s="11">
        <v>2</v>
      </c>
      <c r="W1437" s="76">
        <v>12800</v>
      </c>
      <c r="X1437" s="16">
        <f t="shared" si="413"/>
        <v>25600</v>
      </c>
      <c r="Y1437" s="3">
        <v>1</v>
      </c>
      <c r="AB1437" s="4">
        <v>75000</v>
      </c>
      <c r="AC1437" s="18">
        <f t="shared" si="400"/>
        <v>75000</v>
      </c>
      <c r="AD1437" s="19">
        <f t="shared" si="409"/>
        <v>75000</v>
      </c>
      <c r="AE1437" s="21">
        <f t="shared" si="402"/>
        <v>20400</v>
      </c>
      <c r="AF1437" s="20">
        <f t="shared" si="407"/>
        <v>20400</v>
      </c>
      <c r="AG1437" s="20">
        <f t="shared" si="410"/>
        <v>38400</v>
      </c>
      <c r="AH1437" s="20">
        <f t="shared" si="411"/>
        <v>75000</v>
      </c>
      <c r="AI1437" s="20"/>
      <c r="AJ1437" s="20"/>
      <c r="AK1437" s="20">
        <f t="shared" si="401"/>
        <v>113400</v>
      </c>
      <c r="AL1437" s="171"/>
    </row>
    <row r="1438" spans="1:38" ht="15.75" customHeight="1" x14ac:dyDescent="0.25">
      <c r="A1438" s="3">
        <v>1551</v>
      </c>
      <c r="B1438" s="14">
        <f t="shared" si="412"/>
        <v>2</v>
      </c>
      <c r="C1438" s="9">
        <f>IF(A1438=A1437,C1437,"")</f>
        <v>45251</v>
      </c>
      <c r="D1438" s="3" t="str">
        <f>IF(A1438=A1437,D1437,"")</f>
        <v>Fernandez Jorge</v>
      </c>
      <c r="E1438" s="14" t="str">
        <f t="shared" si="408"/>
        <v>1551Fernandez Jorge2</v>
      </c>
      <c r="J1438" s="14" t="str">
        <f t="shared" si="399"/>
        <v xml:space="preserve">Desarmar suspension delantera de ambos lados. Sacar semiejes. Hacer alargar. Armar con fuelles nuevos. Armado total. Alineado del tren delantero. </v>
      </c>
      <c r="L1438" s="3">
        <v>1</v>
      </c>
      <c r="M1438" s="10" t="s">
        <v>2441</v>
      </c>
      <c r="N1438" s="3" t="s">
        <v>734</v>
      </c>
      <c r="Q1438" s="7">
        <v>10200</v>
      </c>
      <c r="S1438" s="8">
        <f>(W1438-Q1438)/Q1438</f>
        <v>0.25490196078431371</v>
      </c>
      <c r="T1438" s="11">
        <v>1</v>
      </c>
      <c r="W1438" s="76">
        <v>12800</v>
      </c>
      <c r="X1438" s="16">
        <f t="shared" si="413"/>
        <v>12800</v>
      </c>
      <c r="AC1438" s="18">
        <f t="shared" si="400"/>
        <v>0</v>
      </c>
      <c r="AD1438" s="19">
        <f t="shared" si="409"/>
        <v>75000</v>
      </c>
      <c r="AE1438" s="21">
        <f t="shared" si="402"/>
        <v>10200</v>
      </c>
      <c r="AF1438" s="20">
        <f t="shared" si="407"/>
        <v>0</v>
      </c>
      <c r="AG1438" s="20">
        <f t="shared" si="410"/>
        <v>0</v>
      </c>
      <c r="AH1438" s="20">
        <f t="shared" si="411"/>
        <v>0</v>
      </c>
      <c r="AI1438" s="20"/>
      <c r="AJ1438" s="20"/>
      <c r="AK1438" s="20">
        <f t="shared" si="401"/>
        <v>0</v>
      </c>
      <c r="AL1438" s="171"/>
    </row>
    <row r="1439" spans="1:38" ht="15.75" customHeight="1" x14ac:dyDescent="0.25">
      <c r="A1439" s="3">
        <v>1552</v>
      </c>
      <c r="B1439" s="14">
        <f t="shared" si="412"/>
        <v>1</v>
      </c>
      <c r="C1439" s="9">
        <v>45251</v>
      </c>
      <c r="D1439" s="3" t="s">
        <v>2444</v>
      </c>
      <c r="E1439" s="14" t="str">
        <f t="shared" si="408"/>
        <v>1552Davicino Richard1</v>
      </c>
      <c r="F1439" s="119" t="s">
        <v>2445</v>
      </c>
      <c r="G1439" s="119" t="s">
        <v>2446</v>
      </c>
      <c r="H1439" s="119">
        <v>20924</v>
      </c>
      <c r="I1439" s="10" t="s">
        <v>2040</v>
      </c>
      <c r="J1439" s="14" t="str">
        <f t="shared" si="399"/>
        <v>Service completo. Cambio de aceite y filtros. Control general del vehiculo. Rotacion de ruedas.</v>
      </c>
      <c r="K1439" s="3" t="s">
        <v>1512</v>
      </c>
      <c r="L1439" s="3">
        <v>1</v>
      </c>
      <c r="M1439" s="10" t="s">
        <v>918</v>
      </c>
      <c r="N1439" s="3" t="s">
        <v>771</v>
      </c>
      <c r="Q1439" s="7">
        <v>17600</v>
      </c>
      <c r="R1439" s="7" t="s">
        <v>1916</v>
      </c>
      <c r="S1439" s="8">
        <f>(W1439-Q1439)/Q1439</f>
        <v>0.25</v>
      </c>
      <c r="T1439" s="11">
        <v>1</v>
      </c>
      <c r="W1439" s="76">
        <v>22000</v>
      </c>
      <c r="X1439" s="16">
        <f t="shared" si="413"/>
        <v>22000</v>
      </c>
      <c r="Y1439" s="3">
        <v>1</v>
      </c>
      <c r="AB1439" s="4">
        <v>48400</v>
      </c>
      <c r="AC1439" s="18">
        <f t="shared" si="400"/>
        <v>48400</v>
      </c>
      <c r="AD1439" s="19">
        <f t="shared" si="409"/>
        <v>48400</v>
      </c>
      <c r="AE1439" s="21">
        <f t="shared" si="402"/>
        <v>17600</v>
      </c>
      <c r="AF1439" s="20">
        <f t="shared" si="407"/>
        <v>27400</v>
      </c>
      <c r="AG1439" s="20">
        <f t="shared" si="410"/>
        <v>64875</v>
      </c>
      <c r="AH1439" s="20">
        <f t="shared" si="411"/>
        <v>48400</v>
      </c>
      <c r="AI1439" s="20"/>
      <c r="AJ1439" s="20"/>
      <c r="AK1439" s="20">
        <f t="shared" si="401"/>
        <v>113275</v>
      </c>
      <c r="AL1439" s="171"/>
    </row>
    <row r="1440" spans="1:38" ht="15.75" customHeight="1" x14ac:dyDescent="0.25">
      <c r="A1440" s="3">
        <v>1552</v>
      </c>
      <c r="B1440" s="14">
        <f t="shared" si="412"/>
        <v>2</v>
      </c>
      <c r="C1440" s="9">
        <f>IF(A1440=A1439,C1439,"")</f>
        <v>45251</v>
      </c>
      <c r="D1440" s="3" t="str">
        <f>IF(A1440=A1439,D1439,"")</f>
        <v>Davicino Richard</v>
      </c>
      <c r="E1440" s="14" t="str">
        <f t="shared" si="408"/>
        <v>1552Davicino Richard2</v>
      </c>
      <c r="J1440" s="14" t="str">
        <f t="shared" si="399"/>
        <v xml:space="preserve">Service completo. Cambio de aceite y filtros. Control general del vehiculo. Rotacion de ruedas. </v>
      </c>
      <c r="L1440" s="3">
        <v>1</v>
      </c>
      <c r="M1440" s="10" t="s">
        <v>2447</v>
      </c>
      <c r="N1440" s="3" t="s">
        <v>771</v>
      </c>
      <c r="Q1440" s="7">
        <v>9800</v>
      </c>
      <c r="S1440" s="8">
        <f>(W1440-Q1440)/Q1440</f>
        <v>0.25</v>
      </c>
      <c r="T1440" s="11">
        <v>3.5</v>
      </c>
      <c r="W1440" s="76">
        <v>12250</v>
      </c>
      <c r="X1440" s="16">
        <f t="shared" si="413"/>
        <v>42875</v>
      </c>
      <c r="AC1440" s="18">
        <f t="shared" si="400"/>
        <v>0</v>
      </c>
      <c r="AD1440" s="19">
        <f t="shared" si="409"/>
        <v>48400</v>
      </c>
      <c r="AE1440" s="21">
        <f t="shared" si="402"/>
        <v>34300</v>
      </c>
      <c r="AF1440" s="20">
        <f t="shared" si="407"/>
        <v>0</v>
      </c>
      <c r="AG1440" s="20">
        <f t="shared" si="410"/>
        <v>0</v>
      </c>
      <c r="AH1440" s="20">
        <f t="shared" si="411"/>
        <v>0</v>
      </c>
      <c r="AI1440" s="20"/>
      <c r="AJ1440" s="20"/>
      <c r="AK1440" s="20">
        <f t="shared" si="401"/>
        <v>0</v>
      </c>
      <c r="AL1440" s="171"/>
    </row>
    <row r="1441" spans="1:38" ht="15.75" customHeight="1" x14ac:dyDescent="0.25">
      <c r="A1441" s="3">
        <v>1553</v>
      </c>
      <c r="B1441" s="14">
        <f t="shared" si="412"/>
        <v>1</v>
      </c>
      <c r="C1441" s="9">
        <v>45251</v>
      </c>
      <c r="D1441" s="3" t="s">
        <v>469</v>
      </c>
      <c r="E1441" s="14" t="str">
        <f t="shared" si="408"/>
        <v>1553Moreno Orlando1</v>
      </c>
      <c r="F1441" s="119" t="s">
        <v>1447</v>
      </c>
      <c r="G1441" s="119" t="s">
        <v>1080</v>
      </c>
      <c r="I1441" s="10" t="s">
        <v>2448</v>
      </c>
      <c r="J1441" s="14" t="str">
        <f t="shared" si="399"/>
        <v>Controlar rodamiento de correa poly-v. Cambiar polea tensora de correa poly-v.</v>
      </c>
      <c r="K1441" s="3" t="s">
        <v>1539</v>
      </c>
      <c r="L1441" s="3">
        <v>1</v>
      </c>
      <c r="M1441" s="10" t="s">
        <v>2449</v>
      </c>
      <c r="N1441" s="3" t="s">
        <v>734</v>
      </c>
      <c r="Q1441" s="7">
        <v>14400</v>
      </c>
      <c r="R1441" s="7" t="s">
        <v>1971</v>
      </c>
      <c r="S1441" s="8">
        <f>(W1441-Q1441)/Q1441</f>
        <v>0.25</v>
      </c>
      <c r="T1441" s="11">
        <v>1</v>
      </c>
      <c r="W1441" s="76">
        <v>18000</v>
      </c>
      <c r="X1441" s="16">
        <f t="shared" si="413"/>
        <v>18000</v>
      </c>
      <c r="Y1441" s="3">
        <v>1</v>
      </c>
      <c r="AB1441" s="4">
        <v>10000</v>
      </c>
      <c r="AC1441" s="18">
        <f t="shared" si="400"/>
        <v>10000</v>
      </c>
      <c r="AD1441" s="19">
        <f t="shared" si="409"/>
        <v>10000</v>
      </c>
      <c r="AE1441" s="21">
        <f t="shared" si="402"/>
        <v>14400</v>
      </c>
      <c r="AF1441" s="20">
        <f t="shared" si="407"/>
        <v>14400</v>
      </c>
      <c r="AG1441" s="20">
        <f t="shared" si="410"/>
        <v>18000</v>
      </c>
      <c r="AH1441" s="20">
        <f t="shared" si="411"/>
        <v>10000</v>
      </c>
      <c r="AI1441" s="20"/>
      <c r="AJ1441" s="20"/>
      <c r="AK1441" s="20">
        <f t="shared" si="401"/>
        <v>28000</v>
      </c>
      <c r="AL1441" s="171"/>
    </row>
    <row r="1442" spans="1:38" ht="15.75" customHeight="1" x14ac:dyDescent="0.25">
      <c r="A1442" s="3">
        <v>1553</v>
      </c>
      <c r="B1442" s="14">
        <f t="shared" si="412"/>
        <v>2</v>
      </c>
      <c r="C1442" s="9">
        <f>IF(A1442=A1441,C1441,"")</f>
        <v>45251</v>
      </c>
      <c r="D1442" s="3" t="str">
        <f>IF(A1442=A1441,D1441,"")</f>
        <v>Moreno Orlando</v>
      </c>
      <c r="E1442" s="14" t="str">
        <f t="shared" si="408"/>
        <v>1553Moreno Orlando2</v>
      </c>
      <c r="J1442" s="14" t="str">
        <f t="shared" si="399"/>
        <v xml:space="preserve">Controlar rodamiento de correa poly-v. Cambiar polea tensora de correa poly-v. </v>
      </c>
      <c r="L1442" s="3">
        <v>1</v>
      </c>
      <c r="S1442" s="8"/>
      <c r="W1442" s="76"/>
      <c r="X1442" s="16">
        <f t="shared" si="413"/>
        <v>0</v>
      </c>
      <c r="AC1442" s="18">
        <f t="shared" si="400"/>
        <v>0</v>
      </c>
      <c r="AD1442" s="19">
        <f t="shared" si="409"/>
        <v>10000</v>
      </c>
      <c r="AE1442" s="21">
        <f t="shared" si="402"/>
        <v>0</v>
      </c>
      <c r="AF1442" s="20">
        <f t="shared" si="407"/>
        <v>0</v>
      </c>
      <c r="AG1442" s="20">
        <f t="shared" si="410"/>
        <v>0</v>
      </c>
      <c r="AH1442" s="20">
        <f t="shared" si="411"/>
        <v>0</v>
      </c>
      <c r="AI1442" s="20"/>
      <c r="AJ1442" s="20"/>
      <c r="AK1442" s="20">
        <f t="shared" si="401"/>
        <v>0</v>
      </c>
      <c r="AL1442" s="171"/>
    </row>
    <row r="1443" spans="1:38" ht="15.75" customHeight="1" x14ac:dyDescent="0.25">
      <c r="A1443" s="3">
        <v>1554</v>
      </c>
      <c r="B1443" s="14">
        <f t="shared" si="412"/>
        <v>1</v>
      </c>
      <c r="C1443" s="9">
        <v>45251</v>
      </c>
      <c r="D1443" s="3" t="s">
        <v>774</v>
      </c>
      <c r="E1443" s="14" t="str">
        <f t="shared" si="408"/>
        <v>1554Guerrieri Gladys1</v>
      </c>
      <c r="F1443" s="119" t="s">
        <v>776</v>
      </c>
      <c r="G1443" s="119" t="s">
        <v>1809</v>
      </c>
      <c r="I1443" s="10" t="s">
        <v>2450</v>
      </c>
      <c r="J1443" s="14" t="str">
        <f t="shared" ref="J1443:J1506" si="414">IF(A1443=A1442,CONCATENATE(J1442," ",I1443),I1443)</f>
        <v>Cambio faro rompeniebla</v>
      </c>
      <c r="K1443" s="3" t="s">
        <v>1665</v>
      </c>
      <c r="L1443" s="3">
        <v>1</v>
      </c>
      <c r="M1443" s="10" t="s">
        <v>2451</v>
      </c>
      <c r="Q1443" s="7">
        <v>98000</v>
      </c>
      <c r="R1443" s="7" t="s">
        <v>1971</v>
      </c>
      <c r="S1443" s="8">
        <f>(W1443-Q1443)/Q1443</f>
        <v>0.25</v>
      </c>
      <c r="T1443" s="11">
        <v>1</v>
      </c>
      <c r="W1443" s="76">
        <v>122500</v>
      </c>
      <c r="X1443" s="16">
        <f t="shared" si="413"/>
        <v>122500</v>
      </c>
      <c r="AC1443" s="18">
        <f t="shared" ref="AC1443:AC1506" si="415">+AB1443*Y1443</f>
        <v>0</v>
      </c>
      <c r="AD1443" s="19">
        <f t="shared" si="409"/>
        <v>0</v>
      </c>
      <c r="AE1443" s="21">
        <f t="shared" si="402"/>
        <v>98000</v>
      </c>
      <c r="AF1443" s="20">
        <f t="shared" si="407"/>
        <v>98000</v>
      </c>
      <c r="AG1443" s="20">
        <f t="shared" si="410"/>
        <v>122500</v>
      </c>
      <c r="AH1443" s="20">
        <f t="shared" si="411"/>
        <v>0</v>
      </c>
      <c r="AI1443" s="20"/>
      <c r="AJ1443" s="20"/>
      <c r="AK1443" s="20">
        <f t="shared" ref="AK1443:AK1506" si="416">AH1443+AG1443</f>
        <v>122500</v>
      </c>
      <c r="AL1443" s="171"/>
    </row>
    <row r="1444" spans="1:38" ht="15.75" customHeight="1" x14ac:dyDescent="0.25">
      <c r="A1444" s="3">
        <v>1554</v>
      </c>
      <c r="B1444" s="14">
        <f t="shared" si="412"/>
        <v>2</v>
      </c>
      <c r="C1444" s="9">
        <f>IF(A1444=A1443,C1443,"")</f>
        <v>45251</v>
      </c>
      <c r="D1444" s="3" t="str">
        <f>IF(A1444=A1443,D1443,"")</f>
        <v>Guerrieri Gladys</v>
      </c>
      <c r="E1444" s="14" t="str">
        <f t="shared" si="408"/>
        <v>1554Guerrieri Gladys2</v>
      </c>
      <c r="J1444" s="14" t="str">
        <f t="shared" si="414"/>
        <v xml:space="preserve">Cambio faro rompeniebla </v>
      </c>
      <c r="L1444" s="3">
        <v>1</v>
      </c>
      <c r="S1444" s="8"/>
      <c r="W1444" s="76"/>
      <c r="X1444" s="16">
        <f t="shared" si="413"/>
        <v>0</v>
      </c>
      <c r="AC1444" s="18">
        <f t="shared" si="415"/>
        <v>0</v>
      </c>
      <c r="AD1444" s="19">
        <f t="shared" si="409"/>
        <v>0</v>
      </c>
      <c r="AE1444" s="21">
        <f t="shared" si="402"/>
        <v>0</v>
      </c>
      <c r="AF1444" s="20">
        <f t="shared" si="407"/>
        <v>0</v>
      </c>
      <c r="AG1444" s="20">
        <f t="shared" si="410"/>
        <v>0</v>
      </c>
      <c r="AH1444" s="20">
        <f t="shared" si="411"/>
        <v>0</v>
      </c>
      <c r="AI1444" s="20"/>
      <c r="AJ1444" s="20"/>
      <c r="AK1444" s="20">
        <f t="shared" si="416"/>
        <v>0</v>
      </c>
      <c r="AL1444" s="171"/>
    </row>
    <row r="1445" spans="1:38" ht="15.75" customHeight="1" x14ac:dyDescent="0.25">
      <c r="A1445" s="3">
        <v>1555</v>
      </c>
      <c r="B1445" s="14">
        <f t="shared" si="412"/>
        <v>1</v>
      </c>
      <c r="C1445" s="9">
        <v>45252</v>
      </c>
      <c r="D1445" s="3" t="s">
        <v>116</v>
      </c>
      <c r="E1445" s="14" t="str">
        <f t="shared" si="408"/>
        <v>1555Transporte Palloni1</v>
      </c>
      <c r="F1445" s="119" t="s">
        <v>2453</v>
      </c>
      <c r="G1445" s="119" t="s">
        <v>2454</v>
      </c>
      <c r="H1445" s="119">
        <v>95991</v>
      </c>
      <c r="I1445" s="10" t="s">
        <v>2455</v>
      </c>
      <c r="J1445" s="14" t="str">
        <f t="shared" si="414"/>
        <v>Service. Cambio de aceite y fitros.</v>
      </c>
      <c r="K1445" s="3" t="s">
        <v>1512</v>
      </c>
      <c r="L1445" s="3">
        <v>1</v>
      </c>
      <c r="M1445" s="10" t="s">
        <v>2589</v>
      </c>
      <c r="N1445" s="3" t="s">
        <v>771</v>
      </c>
      <c r="Q1445" s="7">
        <v>3733.9521531100477</v>
      </c>
      <c r="R1445" s="7" t="s">
        <v>1916</v>
      </c>
      <c r="S1445" s="8"/>
      <c r="T1445" s="11">
        <v>7</v>
      </c>
      <c r="W1445" s="76">
        <v>8750</v>
      </c>
      <c r="X1445" s="16">
        <f t="shared" si="413"/>
        <v>61250</v>
      </c>
      <c r="Y1445" s="3">
        <v>1</v>
      </c>
      <c r="AB1445" s="4">
        <v>42000</v>
      </c>
      <c r="AC1445" s="18">
        <f t="shared" si="415"/>
        <v>42000</v>
      </c>
      <c r="AD1445" s="19">
        <f t="shared" si="409"/>
        <v>42000</v>
      </c>
      <c r="AE1445" s="21">
        <f t="shared" si="402"/>
        <v>26137.665071770334</v>
      </c>
      <c r="AF1445" s="20">
        <f t="shared" si="407"/>
        <v>3733.9521531100477</v>
      </c>
      <c r="AG1445" s="20">
        <f t="shared" si="410"/>
        <v>61250</v>
      </c>
      <c r="AH1445" s="20">
        <f t="shared" si="411"/>
        <v>42000</v>
      </c>
      <c r="AI1445" s="20"/>
      <c r="AJ1445" s="20"/>
      <c r="AK1445" s="20">
        <f t="shared" si="416"/>
        <v>103250</v>
      </c>
      <c r="AL1445" s="171"/>
    </row>
    <row r="1446" spans="1:38" ht="15.75" customHeight="1" x14ac:dyDescent="0.25">
      <c r="A1446" s="3">
        <v>1555</v>
      </c>
      <c r="B1446" s="14">
        <f t="shared" si="412"/>
        <v>2</v>
      </c>
      <c r="C1446" s="9">
        <f>IF(A1446=A1445,C1445,"")</f>
        <v>45252</v>
      </c>
      <c r="D1446" s="3" t="str">
        <f>IF(A1446=A1445,D1445,"")</f>
        <v>Transporte Palloni</v>
      </c>
      <c r="E1446" s="14" t="str">
        <f t="shared" si="408"/>
        <v>1555Transporte Palloni2</v>
      </c>
      <c r="J1446" s="14" t="str">
        <f t="shared" si="414"/>
        <v xml:space="preserve">Service. Cambio de aceite y fitros. </v>
      </c>
      <c r="L1446" s="3">
        <v>1</v>
      </c>
      <c r="S1446" s="8"/>
      <c r="W1446" s="76"/>
      <c r="X1446" s="16">
        <f t="shared" si="413"/>
        <v>0</v>
      </c>
      <c r="AC1446" s="18">
        <f t="shared" si="415"/>
        <v>0</v>
      </c>
      <c r="AD1446" s="19">
        <f t="shared" si="409"/>
        <v>42000</v>
      </c>
      <c r="AE1446" s="21">
        <f t="shared" si="402"/>
        <v>0</v>
      </c>
      <c r="AF1446" s="20">
        <f t="shared" si="407"/>
        <v>0</v>
      </c>
      <c r="AG1446" s="20">
        <f t="shared" si="410"/>
        <v>0</v>
      </c>
      <c r="AH1446" s="20">
        <f t="shared" si="411"/>
        <v>0</v>
      </c>
      <c r="AI1446" s="20"/>
      <c r="AJ1446" s="20"/>
      <c r="AK1446" s="20">
        <f t="shared" si="416"/>
        <v>0</v>
      </c>
      <c r="AL1446" s="171"/>
    </row>
    <row r="1447" spans="1:38" ht="15.75" customHeight="1" x14ac:dyDescent="0.25">
      <c r="A1447" s="3">
        <v>1556</v>
      </c>
      <c r="B1447" s="14">
        <f t="shared" si="412"/>
        <v>1</v>
      </c>
      <c r="C1447" s="9">
        <v>45252</v>
      </c>
      <c r="D1447" s="3" t="s">
        <v>343</v>
      </c>
      <c r="E1447" s="14" t="str">
        <f t="shared" si="408"/>
        <v>1556Ferrando Elba1</v>
      </c>
      <c r="F1447" s="119" t="s">
        <v>2437</v>
      </c>
      <c r="G1447" s="119" t="s">
        <v>2381</v>
      </c>
      <c r="H1447" s="119">
        <v>172424</v>
      </c>
      <c r="I1447" s="10" t="s">
        <v>2456</v>
      </c>
      <c r="J1447" s="14" t="str">
        <f t="shared" si="414"/>
        <v>Cambio correa poly-v.</v>
      </c>
      <c r="K1447" s="3" t="s">
        <v>1539</v>
      </c>
      <c r="L1447" s="3">
        <v>1</v>
      </c>
      <c r="M1447" s="10" t="s">
        <v>1920</v>
      </c>
      <c r="N1447" s="3" t="s">
        <v>1566</v>
      </c>
      <c r="Q1447" s="7">
        <v>15326</v>
      </c>
      <c r="R1447" s="7" t="s">
        <v>1971</v>
      </c>
      <c r="S1447" s="8">
        <f>(W1447-Q1447)/Q1447</f>
        <v>0.26582278481012656</v>
      </c>
      <c r="T1447" s="11">
        <v>1</v>
      </c>
      <c r="W1447" s="76">
        <v>19400</v>
      </c>
      <c r="X1447" s="16">
        <f t="shared" si="413"/>
        <v>19400</v>
      </c>
      <c r="Y1447" s="3">
        <v>1</v>
      </c>
      <c r="AB1447" s="4">
        <v>7600</v>
      </c>
      <c r="AC1447" s="18">
        <f t="shared" si="415"/>
        <v>7600</v>
      </c>
      <c r="AD1447" s="19">
        <f t="shared" si="409"/>
        <v>7600</v>
      </c>
      <c r="AE1447" s="21">
        <f t="shared" si="402"/>
        <v>15326</v>
      </c>
      <c r="AF1447" s="20">
        <f t="shared" si="407"/>
        <v>15326</v>
      </c>
      <c r="AG1447" s="20">
        <f t="shared" si="410"/>
        <v>19400</v>
      </c>
      <c r="AH1447" s="20">
        <f t="shared" si="411"/>
        <v>7600</v>
      </c>
      <c r="AI1447" s="20"/>
      <c r="AJ1447" s="20"/>
      <c r="AK1447" s="20">
        <f t="shared" si="416"/>
        <v>27000</v>
      </c>
      <c r="AL1447" s="171"/>
    </row>
    <row r="1448" spans="1:38" ht="15.75" customHeight="1" x14ac:dyDescent="0.25">
      <c r="A1448" s="3">
        <v>1556</v>
      </c>
      <c r="B1448" s="14">
        <f t="shared" si="412"/>
        <v>2</v>
      </c>
      <c r="C1448" s="9">
        <f>IF(A1448=A1447,C1447,"")</f>
        <v>45252</v>
      </c>
      <c r="D1448" s="3" t="str">
        <f>IF(A1448=A1447,D1447,"")</f>
        <v>Ferrando Elba</v>
      </c>
      <c r="E1448" s="14" t="str">
        <f t="shared" si="408"/>
        <v>1556Ferrando Elba2</v>
      </c>
      <c r="J1448" s="14" t="str">
        <f t="shared" si="414"/>
        <v xml:space="preserve">Cambio correa poly-v. </v>
      </c>
      <c r="L1448" s="3">
        <v>1</v>
      </c>
      <c r="S1448" s="8"/>
      <c r="W1448" s="76"/>
      <c r="X1448" s="16">
        <f t="shared" si="413"/>
        <v>0</v>
      </c>
      <c r="AC1448" s="18">
        <f t="shared" si="415"/>
        <v>0</v>
      </c>
      <c r="AD1448" s="19">
        <f t="shared" si="409"/>
        <v>7600</v>
      </c>
      <c r="AE1448" s="21">
        <f t="shared" si="402"/>
        <v>0</v>
      </c>
      <c r="AF1448" s="20">
        <f t="shared" si="407"/>
        <v>0</v>
      </c>
      <c r="AG1448" s="20">
        <f t="shared" si="410"/>
        <v>0</v>
      </c>
      <c r="AH1448" s="20">
        <f t="shared" si="411"/>
        <v>0</v>
      </c>
      <c r="AI1448" s="20"/>
      <c r="AJ1448" s="20"/>
      <c r="AK1448" s="20">
        <f t="shared" si="416"/>
        <v>0</v>
      </c>
      <c r="AL1448" s="171"/>
    </row>
    <row r="1449" spans="1:38" ht="15.75" customHeight="1" x14ac:dyDescent="0.25">
      <c r="A1449" s="3">
        <v>1557</v>
      </c>
      <c r="B1449" s="14">
        <f t="shared" si="412"/>
        <v>1</v>
      </c>
      <c r="C1449" s="9">
        <v>45253</v>
      </c>
      <c r="D1449" s="3" t="s">
        <v>746</v>
      </c>
      <c r="E1449" s="14" t="str">
        <f t="shared" si="408"/>
        <v>1557Medic1</v>
      </c>
      <c r="F1449" s="119" t="s">
        <v>2458</v>
      </c>
      <c r="G1449" s="119" t="s">
        <v>1455</v>
      </c>
      <c r="H1449" s="119">
        <v>177350</v>
      </c>
      <c r="I1449" s="10" t="s">
        <v>2459</v>
      </c>
      <c r="J1449" s="14" t="str">
        <f t="shared" si="414"/>
        <v xml:space="preserve">Control general del vehiculo. Service. Cambio de aceite y filtros. Lavado de motor. Cambio oring en manguera de gaseo motor. </v>
      </c>
      <c r="K1449" s="3" t="s">
        <v>1539</v>
      </c>
      <c r="L1449" s="3">
        <v>1</v>
      </c>
      <c r="M1449" s="10" t="s">
        <v>1932</v>
      </c>
      <c r="N1449" s="3" t="s">
        <v>1566</v>
      </c>
      <c r="Q1449" s="7">
        <v>4500</v>
      </c>
      <c r="R1449" s="7" t="s">
        <v>1916</v>
      </c>
      <c r="S1449" s="8">
        <f t="shared" ref="S1449:S1454" si="417">(W1449-Q1449)/Q1449</f>
        <v>0.21</v>
      </c>
      <c r="T1449" s="11">
        <v>1</v>
      </c>
      <c r="W1449" s="76">
        <v>5445</v>
      </c>
      <c r="X1449" s="16">
        <f t="shared" si="413"/>
        <v>5445</v>
      </c>
      <c r="Y1449" s="3">
        <v>1</v>
      </c>
      <c r="AB1449" s="4">
        <v>54000</v>
      </c>
      <c r="AC1449" s="18">
        <f t="shared" si="415"/>
        <v>54000</v>
      </c>
      <c r="AD1449" s="19">
        <f t="shared" si="409"/>
        <v>54000</v>
      </c>
      <c r="AE1449" s="21">
        <f t="shared" si="402"/>
        <v>4500</v>
      </c>
      <c r="AF1449" s="20">
        <f t="shared" si="407"/>
        <v>36879.068153110049</v>
      </c>
      <c r="AG1449" s="20">
        <f t="shared" si="410"/>
        <v>87220</v>
      </c>
      <c r="AH1449" s="20">
        <f t="shared" si="411"/>
        <v>54000</v>
      </c>
      <c r="AI1449" s="20"/>
      <c r="AJ1449" s="20"/>
      <c r="AK1449" s="20">
        <f t="shared" si="416"/>
        <v>141220</v>
      </c>
      <c r="AL1449" s="171"/>
    </row>
    <row r="1450" spans="1:38" ht="15.75" customHeight="1" x14ac:dyDescent="0.25">
      <c r="A1450" s="3">
        <v>1557</v>
      </c>
      <c r="B1450" s="14">
        <f t="shared" si="412"/>
        <v>2</v>
      </c>
      <c r="C1450" s="9">
        <f>IF(A1450=A1449,C1449,"")</f>
        <v>45253</v>
      </c>
      <c r="D1450" s="3" t="str">
        <f>IF(A1450=A1449,D1449,"")</f>
        <v>Medic</v>
      </c>
      <c r="E1450" s="14" t="str">
        <f t="shared" si="408"/>
        <v>1557Medic2</v>
      </c>
      <c r="J1450" s="14" t="str">
        <f t="shared" si="414"/>
        <v xml:space="preserve">Control general del vehiculo. Service. Cambio de aceite y filtros. Lavado de motor. Cambio oring en manguera de gaseo motor.  </v>
      </c>
      <c r="L1450" s="3">
        <v>1</v>
      </c>
      <c r="M1450" s="10" t="s">
        <v>2460</v>
      </c>
      <c r="N1450" s="3" t="s">
        <v>734</v>
      </c>
      <c r="Q1450" s="7">
        <v>23040</v>
      </c>
      <c r="S1450" s="8">
        <f t="shared" si="417"/>
        <v>0.25</v>
      </c>
      <c r="T1450" s="11">
        <v>1</v>
      </c>
      <c r="W1450" s="76">
        <v>28800</v>
      </c>
      <c r="X1450" s="16">
        <f t="shared" si="413"/>
        <v>28800</v>
      </c>
      <c r="AC1450" s="18">
        <f t="shared" si="415"/>
        <v>0</v>
      </c>
      <c r="AD1450" s="19">
        <f t="shared" si="409"/>
        <v>54000</v>
      </c>
      <c r="AE1450" s="21">
        <f t="shared" si="402"/>
        <v>23040</v>
      </c>
      <c r="AF1450" s="20">
        <f t="shared" si="407"/>
        <v>0</v>
      </c>
      <c r="AG1450" s="20">
        <f t="shared" si="410"/>
        <v>0</v>
      </c>
      <c r="AH1450" s="20">
        <f t="shared" si="411"/>
        <v>0</v>
      </c>
      <c r="AI1450" s="20"/>
      <c r="AJ1450" s="20"/>
      <c r="AK1450" s="20">
        <f t="shared" si="416"/>
        <v>0</v>
      </c>
      <c r="AL1450" s="171"/>
    </row>
    <row r="1451" spans="1:38" ht="15.75" customHeight="1" x14ac:dyDescent="0.25">
      <c r="A1451" s="3">
        <v>1557</v>
      </c>
      <c r="B1451" s="14">
        <f t="shared" si="412"/>
        <v>3</v>
      </c>
      <c r="C1451" s="9">
        <f>IF(A1451=A1450,C1450,"")</f>
        <v>45253</v>
      </c>
      <c r="D1451" s="3" t="str">
        <f>IF(A1451=A1450,D1450,"")</f>
        <v>Medic</v>
      </c>
      <c r="E1451" s="14" t="str">
        <f t="shared" si="408"/>
        <v>1557Medic3</v>
      </c>
      <c r="J1451" s="14" t="str">
        <f t="shared" si="414"/>
        <v xml:space="preserve">Control general del vehiculo. Service. Cambio de aceite y filtros. Lavado de motor. Cambio oring en manguera de gaseo motor.   </v>
      </c>
      <c r="L1451" s="3">
        <v>1</v>
      </c>
      <c r="M1451" s="10" t="s">
        <v>2255</v>
      </c>
      <c r="N1451" s="3" t="s">
        <v>771</v>
      </c>
      <c r="Q1451" s="7">
        <v>2575.7399999999998</v>
      </c>
      <c r="S1451" s="8">
        <f t="shared" si="417"/>
        <v>1.4847228369322993</v>
      </c>
      <c r="T1451" s="11">
        <v>1</v>
      </c>
      <c r="W1451" s="76">
        <v>6400</v>
      </c>
      <c r="X1451" s="16">
        <f t="shared" si="413"/>
        <v>6400</v>
      </c>
      <c r="AC1451" s="18">
        <f t="shared" si="415"/>
        <v>0</v>
      </c>
      <c r="AD1451" s="19">
        <f t="shared" si="409"/>
        <v>54000</v>
      </c>
      <c r="AE1451" s="21">
        <f t="shared" si="402"/>
        <v>2575.7399999999998</v>
      </c>
      <c r="AF1451" s="20">
        <f t="shared" si="407"/>
        <v>0</v>
      </c>
      <c r="AG1451" s="20">
        <f t="shared" si="410"/>
        <v>0</v>
      </c>
      <c r="AH1451" s="20">
        <f t="shared" si="411"/>
        <v>0</v>
      </c>
      <c r="AI1451" s="20"/>
      <c r="AJ1451" s="20"/>
      <c r="AK1451" s="20">
        <f t="shared" si="416"/>
        <v>0</v>
      </c>
      <c r="AL1451" s="171"/>
    </row>
    <row r="1452" spans="1:38" ht="15.75" customHeight="1" x14ac:dyDescent="0.25">
      <c r="A1452" s="3">
        <v>1557</v>
      </c>
      <c r="B1452" s="14">
        <f t="shared" si="412"/>
        <v>4</v>
      </c>
      <c r="C1452" s="9">
        <f>IF(A1452=A1451,C1451,"")</f>
        <v>45253</v>
      </c>
      <c r="D1452" s="3" t="str">
        <f>IF(A1452=A1451,D1451,"")</f>
        <v>Medic</v>
      </c>
      <c r="E1452" s="14" t="str">
        <f t="shared" si="408"/>
        <v>1557Medic4</v>
      </c>
      <c r="J1452" s="14" t="str">
        <f t="shared" si="414"/>
        <v xml:space="preserve">Control general del vehiculo. Service. Cambio de aceite y filtros. Lavado de motor. Cambio oring en manguera de gaseo motor.    </v>
      </c>
      <c r="L1452" s="3">
        <v>1</v>
      </c>
      <c r="M1452" s="10" t="s">
        <v>886</v>
      </c>
      <c r="N1452" s="3" t="s">
        <v>771</v>
      </c>
      <c r="Q1452" s="7">
        <v>3029.3760000000007</v>
      </c>
      <c r="S1452" s="8">
        <f t="shared" si="417"/>
        <v>1.376727088350868</v>
      </c>
      <c r="T1452" s="11">
        <v>1</v>
      </c>
      <c r="W1452" s="76">
        <v>7200</v>
      </c>
      <c r="X1452" s="16">
        <f t="shared" si="413"/>
        <v>7200</v>
      </c>
      <c r="AC1452" s="18">
        <f t="shared" si="415"/>
        <v>0</v>
      </c>
      <c r="AD1452" s="19">
        <f t="shared" si="409"/>
        <v>54000</v>
      </c>
      <c r="AE1452" s="21">
        <f t="shared" si="402"/>
        <v>3029.3760000000007</v>
      </c>
      <c r="AF1452" s="20">
        <f t="shared" si="407"/>
        <v>0</v>
      </c>
      <c r="AG1452" s="20">
        <f t="shared" si="410"/>
        <v>0</v>
      </c>
      <c r="AH1452" s="20">
        <f t="shared" si="411"/>
        <v>0</v>
      </c>
      <c r="AI1452" s="20"/>
      <c r="AJ1452" s="20"/>
      <c r="AK1452" s="20">
        <f t="shared" si="416"/>
        <v>0</v>
      </c>
      <c r="AL1452" s="171"/>
    </row>
    <row r="1453" spans="1:38" ht="15.75" customHeight="1" x14ac:dyDescent="0.25">
      <c r="A1453" s="3">
        <v>1557</v>
      </c>
      <c r="B1453" s="14">
        <f t="shared" si="412"/>
        <v>5</v>
      </c>
      <c r="C1453" s="9">
        <f>IF(A1453=A1452,C1452,"")</f>
        <v>45253</v>
      </c>
      <c r="D1453" s="3" t="str">
        <f>IF(A1453=A1452,D1452,"")</f>
        <v>Medic</v>
      </c>
      <c r="E1453" s="14" t="str">
        <f t="shared" si="408"/>
        <v>1557Medic5</v>
      </c>
      <c r="J1453" s="14" t="str">
        <f t="shared" si="414"/>
        <v xml:space="preserve">Control general del vehiculo. Service. Cambio de aceite y filtros. Lavado de motor. Cambio oring en manguera de gaseo motor.     </v>
      </c>
      <c r="L1453" s="3">
        <v>1</v>
      </c>
      <c r="M1453" s="10" t="s">
        <v>98</v>
      </c>
      <c r="N1453" s="3" t="s">
        <v>771</v>
      </c>
      <c r="Q1453" s="7">
        <v>3733.9521531100477</v>
      </c>
      <c r="S1453" s="8">
        <f t="shared" si="417"/>
        <v>1.3433615754053072</v>
      </c>
      <c r="T1453" s="11">
        <v>4.5</v>
      </c>
      <c r="W1453" s="76">
        <v>8750</v>
      </c>
      <c r="X1453" s="16">
        <f t="shared" si="413"/>
        <v>39375</v>
      </c>
      <c r="AC1453" s="18">
        <f t="shared" si="415"/>
        <v>0</v>
      </c>
      <c r="AD1453" s="19">
        <f t="shared" si="409"/>
        <v>54000</v>
      </c>
      <c r="AE1453" s="21">
        <f t="shared" si="402"/>
        <v>16802.784688995216</v>
      </c>
      <c r="AF1453" s="20">
        <f t="shared" si="407"/>
        <v>0</v>
      </c>
      <c r="AG1453" s="20">
        <f t="shared" si="410"/>
        <v>0</v>
      </c>
      <c r="AH1453" s="20">
        <f t="shared" si="411"/>
        <v>0</v>
      </c>
      <c r="AI1453" s="20"/>
      <c r="AJ1453" s="20"/>
      <c r="AK1453" s="20">
        <f t="shared" si="416"/>
        <v>0</v>
      </c>
      <c r="AL1453" s="171"/>
    </row>
    <row r="1454" spans="1:38" ht="15.75" customHeight="1" x14ac:dyDescent="0.25">
      <c r="A1454" s="3">
        <v>1558</v>
      </c>
      <c r="B1454" s="14">
        <f t="shared" si="412"/>
        <v>1</v>
      </c>
      <c r="C1454" s="9">
        <v>45253</v>
      </c>
      <c r="D1454" s="3" t="s">
        <v>2461</v>
      </c>
      <c r="E1454" s="14" t="str">
        <f t="shared" si="408"/>
        <v>1558Tevez Jonatan1</v>
      </c>
      <c r="G1454" s="119" t="s">
        <v>999</v>
      </c>
      <c r="I1454" s="10" t="s">
        <v>2462</v>
      </c>
      <c r="J1454" s="14" t="str">
        <f t="shared" si="414"/>
        <v>Cambio cilindro mayor, liquido de freno y purgar.</v>
      </c>
      <c r="K1454" s="3" t="s">
        <v>1665</v>
      </c>
      <c r="L1454" s="3">
        <v>1</v>
      </c>
      <c r="M1454" s="10" t="s">
        <v>2463</v>
      </c>
      <c r="N1454" s="3" t="s">
        <v>101</v>
      </c>
      <c r="Q1454" s="7">
        <v>54400</v>
      </c>
      <c r="R1454" s="7" t="s">
        <v>1971</v>
      </c>
      <c r="S1454" s="8">
        <f t="shared" si="417"/>
        <v>0.25</v>
      </c>
      <c r="T1454" s="11">
        <v>1</v>
      </c>
      <c r="W1454" s="76">
        <v>68000</v>
      </c>
      <c r="X1454" s="16">
        <f t="shared" si="413"/>
        <v>68000</v>
      </c>
      <c r="Y1454" s="3">
        <v>1</v>
      </c>
      <c r="AB1454" s="4">
        <v>12000</v>
      </c>
      <c r="AC1454" s="18">
        <f t="shared" si="415"/>
        <v>12000</v>
      </c>
      <c r="AD1454" s="19">
        <f t="shared" si="409"/>
        <v>12000</v>
      </c>
      <c r="AE1454" s="21">
        <f t="shared" si="402"/>
        <v>54400</v>
      </c>
      <c r="AF1454" s="20">
        <f t="shared" si="407"/>
        <v>54400</v>
      </c>
      <c r="AG1454" s="20">
        <f t="shared" si="410"/>
        <v>68000</v>
      </c>
      <c r="AH1454" s="20">
        <f t="shared" si="411"/>
        <v>12000</v>
      </c>
      <c r="AI1454" s="20"/>
      <c r="AJ1454" s="20"/>
      <c r="AK1454" s="20">
        <f t="shared" si="416"/>
        <v>80000</v>
      </c>
      <c r="AL1454" s="171"/>
    </row>
    <row r="1455" spans="1:38" ht="15.75" customHeight="1" x14ac:dyDescent="0.25">
      <c r="A1455" s="3">
        <v>1558</v>
      </c>
      <c r="B1455" s="14">
        <f t="shared" si="412"/>
        <v>2</v>
      </c>
      <c r="C1455" s="9">
        <f>IF(A1455=A1454,C1454,"")</f>
        <v>45253</v>
      </c>
      <c r="D1455" s="3" t="str">
        <f>IF(A1455=A1454,D1454,"")</f>
        <v>Tevez Jonatan</v>
      </c>
      <c r="E1455" s="14" t="str">
        <f t="shared" si="408"/>
        <v>1558Tevez Jonatan2</v>
      </c>
      <c r="J1455" s="14" t="str">
        <f t="shared" si="414"/>
        <v xml:space="preserve">Cambio cilindro mayor, liquido de freno y purgar. </v>
      </c>
      <c r="L1455" s="3">
        <v>1</v>
      </c>
      <c r="S1455" s="8"/>
      <c r="W1455" s="76"/>
      <c r="X1455" s="16">
        <f t="shared" si="413"/>
        <v>0</v>
      </c>
      <c r="AC1455" s="18">
        <f t="shared" si="415"/>
        <v>0</v>
      </c>
      <c r="AD1455" s="19">
        <f t="shared" si="409"/>
        <v>12000</v>
      </c>
      <c r="AE1455" s="21">
        <f t="shared" si="402"/>
        <v>0</v>
      </c>
      <c r="AF1455" s="20">
        <f t="shared" si="407"/>
        <v>0</v>
      </c>
      <c r="AG1455" s="20">
        <f t="shared" si="410"/>
        <v>0</v>
      </c>
      <c r="AH1455" s="20">
        <f t="shared" si="411"/>
        <v>0</v>
      </c>
      <c r="AI1455" s="20"/>
      <c r="AJ1455" s="20"/>
      <c r="AK1455" s="20">
        <f t="shared" si="416"/>
        <v>0</v>
      </c>
      <c r="AL1455" s="171"/>
    </row>
    <row r="1456" spans="1:38" ht="15.75" customHeight="1" x14ac:dyDescent="0.25">
      <c r="A1456" s="3">
        <v>1559</v>
      </c>
      <c r="B1456" s="14">
        <f t="shared" si="412"/>
        <v>1</v>
      </c>
      <c r="C1456" s="9">
        <v>45253</v>
      </c>
      <c r="D1456" s="3" t="s">
        <v>382</v>
      </c>
      <c r="E1456" s="14" t="str">
        <f t="shared" si="408"/>
        <v>1559Gilli Florencia1</v>
      </c>
      <c r="F1456" s="119" t="s">
        <v>1519</v>
      </c>
      <c r="G1456" s="119" t="s">
        <v>1520</v>
      </c>
      <c r="H1456" s="119">
        <v>86742</v>
      </c>
      <c r="I1456" s="10" t="s">
        <v>2542</v>
      </c>
      <c r="J1456" s="14" t="str">
        <f t="shared" si="414"/>
        <v>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v>
      </c>
      <c r="K1456" s="3" t="s">
        <v>1539</v>
      </c>
      <c r="L1456" s="3">
        <v>1</v>
      </c>
      <c r="M1456" s="10" t="s">
        <v>2464</v>
      </c>
      <c r="N1456" s="3" t="s">
        <v>101</v>
      </c>
      <c r="Q1456" s="7">
        <v>6560</v>
      </c>
      <c r="R1456" s="7" t="s">
        <v>2339</v>
      </c>
      <c r="S1456" s="8">
        <f t="shared" ref="S1456:S1469" si="418">(W1456-Q1456)/Q1456</f>
        <v>0.25</v>
      </c>
      <c r="T1456" s="11">
        <v>2</v>
      </c>
      <c r="W1456" s="76">
        <v>8200</v>
      </c>
      <c r="X1456" s="16">
        <f t="shared" si="413"/>
        <v>16400</v>
      </c>
      <c r="Y1456" s="3">
        <v>1</v>
      </c>
      <c r="AB1456" s="4">
        <v>130000</v>
      </c>
      <c r="AC1456" s="18">
        <f t="shared" si="415"/>
        <v>130000</v>
      </c>
      <c r="AD1456" s="19">
        <f t="shared" si="409"/>
        <v>130000</v>
      </c>
      <c r="AE1456" s="21">
        <f t="shared" si="402"/>
        <v>13120</v>
      </c>
      <c r="AF1456" s="20">
        <f t="shared" si="407"/>
        <v>105490</v>
      </c>
      <c r="AG1456" s="20">
        <f t="shared" si="410"/>
        <v>128369.5</v>
      </c>
      <c r="AH1456" s="20">
        <f t="shared" si="411"/>
        <v>130000</v>
      </c>
      <c r="AI1456" s="20"/>
      <c r="AJ1456" s="20"/>
      <c r="AK1456" s="20">
        <f t="shared" si="416"/>
        <v>258369.5</v>
      </c>
      <c r="AL1456" s="171"/>
    </row>
    <row r="1457" spans="1:38" ht="15.75" customHeight="1" x14ac:dyDescent="0.25">
      <c r="A1457" s="3">
        <v>1559</v>
      </c>
      <c r="B1457" s="14">
        <f t="shared" si="412"/>
        <v>2</v>
      </c>
      <c r="C1457" s="9">
        <f>IF(A1457=A1456,C1456,"")</f>
        <v>45253</v>
      </c>
      <c r="D1457" s="3" t="str">
        <f>IF(A1457=A1456,D1456,"")</f>
        <v>Gilli Florencia</v>
      </c>
      <c r="E1457" s="14" t="str">
        <f t="shared" si="408"/>
        <v>1559Gilli Florencia2</v>
      </c>
      <c r="J1457" s="14" t="str">
        <f t="shared" si="414"/>
        <v xml:space="preserve">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v>
      </c>
      <c r="L1457" s="3">
        <v>1</v>
      </c>
      <c r="M1457" s="10" t="s">
        <v>2465</v>
      </c>
      <c r="N1457" s="3" t="s">
        <v>771</v>
      </c>
      <c r="Q1457" s="7">
        <f>W1457*0.8</f>
        <v>40000</v>
      </c>
      <c r="S1457" s="8">
        <f t="shared" si="418"/>
        <v>0.25</v>
      </c>
      <c r="T1457" s="11">
        <v>1</v>
      </c>
      <c r="W1457" s="76">
        <v>50000</v>
      </c>
      <c r="X1457" s="16">
        <v>40000</v>
      </c>
      <c r="AC1457" s="18">
        <f t="shared" si="415"/>
        <v>0</v>
      </c>
      <c r="AD1457" s="19">
        <f t="shared" si="409"/>
        <v>130000</v>
      </c>
      <c r="AE1457" s="21">
        <f t="shared" si="402"/>
        <v>40000</v>
      </c>
      <c r="AF1457" s="20">
        <f t="shared" si="407"/>
        <v>0</v>
      </c>
      <c r="AG1457" s="20">
        <f t="shared" si="410"/>
        <v>0</v>
      </c>
      <c r="AH1457" s="20">
        <f t="shared" si="411"/>
        <v>0</v>
      </c>
      <c r="AI1457" s="20"/>
      <c r="AJ1457" s="20"/>
      <c r="AK1457" s="20">
        <f t="shared" si="416"/>
        <v>0</v>
      </c>
      <c r="AL1457" s="171"/>
    </row>
    <row r="1458" spans="1:38" ht="15.75" customHeight="1" x14ac:dyDescent="0.25">
      <c r="A1458" s="3">
        <v>1559</v>
      </c>
      <c r="B1458" s="14">
        <f t="shared" si="412"/>
        <v>3</v>
      </c>
      <c r="C1458" s="9">
        <f>IF(A1458=A1457,C1457,"")</f>
        <v>45253</v>
      </c>
      <c r="D1458" s="3" t="str">
        <f>IF(A1458=A1457,D1457,"")</f>
        <v>Gilli Florencia</v>
      </c>
      <c r="E1458" s="14" t="str">
        <f t="shared" si="408"/>
        <v>1559Gilli Florencia3</v>
      </c>
      <c r="J1458" s="14" t="str">
        <f t="shared" si="414"/>
        <v xml:space="preserve">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v>
      </c>
      <c r="L1458" s="3">
        <v>1</v>
      </c>
      <c r="M1458" s="10" t="s">
        <v>2548</v>
      </c>
      <c r="N1458" s="3" t="s">
        <v>1566</v>
      </c>
      <c r="Q1458" s="7">
        <v>6700</v>
      </c>
      <c r="S1458" s="8">
        <f t="shared" si="418"/>
        <v>0.28223880597014928</v>
      </c>
      <c r="T1458" s="11">
        <v>1</v>
      </c>
      <c r="W1458" s="76">
        <v>8591</v>
      </c>
      <c r="X1458" s="16">
        <f t="shared" ref="X1458:X1521" si="419">W1458*T1458</f>
        <v>8591</v>
      </c>
      <c r="AC1458" s="18">
        <f t="shared" si="415"/>
        <v>0</v>
      </c>
      <c r="AD1458" s="19">
        <f t="shared" si="409"/>
        <v>130000</v>
      </c>
      <c r="AE1458" s="21">
        <f t="shared" si="402"/>
        <v>6700</v>
      </c>
      <c r="AF1458" s="20">
        <f t="shared" si="407"/>
        <v>0</v>
      </c>
      <c r="AG1458" s="20">
        <f t="shared" si="410"/>
        <v>0</v>
      </c>
      <c r="AH1458" s="20">
        <f t="shared" si="411"/>
        <v>0</v>
      </c>
      <c r="AI1458" s="20"/>
      <c r="AJ1458" s="20"/>
      <c r="AK1458" s="20">
        <f t="shared" si="416"/>
        <v>0</v>
      </c>
      <c r="AL1458" s="171"/>
    </row>
    <row r="1459" spans="1:38" ht="15.75" customHeight="1" x14ac:dyDescent="0.25">
      <c r="A1459" s="3">
        <v>1559</v>
      </c>
      <c r="B1459" s="14">
        <f t="shared" si="412"/>
        <v>4</v>
      </c>
      <c r="C1459" s="9">
        <f>IF(A1459=A1458,C1458,"")</f>
        <v>45253</v>
      </c>
      <c r="D1459" s="3" t="str">
        <f>IF(A1459=A1458,D1458,"")</f>
        <v>Gilli Florencia</v>
      </c>
      <c r="E1459" s="14" t="str">
        <f t="shared" si="408"/>
        <v>1559Gilli Florencia4</v>
      </c>
      <c r="J1459" s="14" t="str">
        <f t="shared" si="414"/>
        <v xml:space="preserve">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v>
      </c>
      <c r="L1459" s="3">
        <v>1</v>
      </c>
      <c r="M1459" s="10" t="s">
        <v>2466</v>
      </c>
      <c r="N1459" s="3" t="s">
        <v>1566</v>
      </c>
      <c r="Q1459" s="7">
        <v>16700</v>
      </c>
      <c r="S1459" s="8">
        <f t="shared" si="418"/>
        <v>0.2679640718562874</v>
      </c>
      <c r="T1459" s="11">
        <v>1</v>
      </c>
      <c r="W1459" s="76">
        <v>21175</v>
      </c>
      <c r="X1459" s="16">
        <f t="shared" si="419"/>
        <v>21175</v>
      </c>
      <c r="AC1459" s="18">
        <f t="shared" si="415"/>
        <v>0</v>
      </c>
      <c r="AD1459" s="19">
        <f t="shared" si="409"/>
        <v>130000</v>
      </c>
      <c r="AE1459" s="21">
        <f t="shared" si="402"/>
        <v>16700</v>
      </c>
      <c r="AF1459" s="20">
        <f t="shared" si="407"/>
        <v>0</v>
      </c>
      <c r="AG1459" s="20">
        <f t="shared" si="410"/>
        <v>0</v>
      </c>
      <c r="AH1459" s="20">
        <f t="shared" si="411"/>
        <v>0</v>
      </c>
      <c r="AI1459" s="20"/>
      <c r="AJ1459" s="20"/>
      <c r="AK1459" s="20">
        <f t="shared" si="416"/>
        <v>0</v>
      </c>
      <c r="AL1459" s="171"/>
    </row>
    <row r="1460" spans="1:38" ht="15.75" customHeight="1" x14ac:dyDescent="0.25">
      <c r="A1460" s="3">
        <v>1559</v>
      </c>
      <c r="B1460" s="14">
        <f t="shared" si="412"/>
        <v>5</v>
      </c>
      <c r="C1460" s="9">
        <v>45253</v>
      </c>
      <c r="D1460" s="3" t="s">
        <v>382</v>
      </c>
      <c r="E1460" s="14" t="str">
        <f t="shared" si="408"/>
        <v>1559Gilli Florencia5</v>
      </c>
      <c r="J1460" s="14" t="str">
        <f t="shared" si="414"/>
        <v xml:space="preserve">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v>
      </c>
      <c r="L1460" s="3">
        <v>1</v>
      </c>
      <c r="M1460" s="10" t="s">
        <v>2543</v>
      </c>
      <c r="N1460" s="3" t="s">
        <v>2544</v>
      </c>
      <c r="Q1460" s="7">
        <f>W1460*0.9</f>
        <v>18000</v>
      </c>
      <c r="S1460" s="8">
        <f t="shared" si="418"/>
        <v>0.1111111111111111</v>
      </c>
      <c r="T1460" s="11">
        <v>1</v>
      </c>
      <c r="W1460" s="76">
        <v>20000</v>
      </c>
      <c r="X1460" s="16">
        <f t="shared" si="419"/>
        <v>20000</v>
      </c>
      <c r="AC1460" s="18">
        <f t="shared" si="415"/>
        <v>0</v>
      </c>
      <c r="AD1460" s="19">
        <f t="shared" si="409"/>
        <v>130000</v>
      </c>
      <c r="AE1460" s="21">
        <f t="shared" si="402"/>
        <v>18000</v>
      </c>
      <c r="AF1460" s="20">
        <f t="shared" si="407"/>
        <v>0</v>
      </c>
      <c r="AG1460" s="20">
        <f t="shared" si="410"/>
        <v>0</v>
      </c>
      <c r="AH1460" s="20">
        <f t="shared" si="411"/>
        <v>0</v>
      </c>
      <c r="AI1460" s="20"/>
      <c r="AJ1460" s="20"/>
      <c r="AK1460" s="20">
        <f t="shared" si="416"/>
        <v>0</v>
      </c>
      <c r="AL1460" s="171"/>
    </row>
    <row r="1461" spans="1:38" ht="15.75" customHeight="1" x14ac:dyDescent="0.25">
      <c r="A1461" s="3">
        <v>1559</v>
      </c>
      <c r="B1461" s="14">
        <f t="shared" si="412"/>
        <v>6</v>
      </c>
      <c r="C1461" s="9">
        <v>45253</v>
      </c>
      <c r="D1461" s="3" t="str">
        <f>IF(A1461=A1460,D1460,"")</f>
        <v>Gilli Florencia</v>
      </c>
      <c r="E1461" s="14" t="str">
        <f t="shared" si="408"/>
        <v>1559Gilli Florencia6</v>
      </c>
      <c r="J1461" s="14" t="str">
        <f t="shared" si="414"/>
        <v xml:space="preserve">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v>
      </c>
      <c r="L1461" s="3">
        <v>1</v>
      </c>
      <c r="M1461" s="10" t="s">
        <v>2545</v>
      </c>
      <c r="N1461" s="3" t="s">
        <v>1566</v>
      </c>
      <c r="Q1461" s="7">
        <v>4680</v>
      </c>
      <c r="S1461" s="8">
        <f t="shared" si="418"/>
        <v>0.26688034188034188</v>
      </c>
      <c r="T1461" s="11">
        <v>1</v>
      </c>
      <c r="W1461" s="76">
        <v>5929</v>
      </c>
      <c r="X1461" s="16">
        <f t="shared" si="419"/>
        <v>5929</v>
      </c>
      <c r="AC1461" s="18">
        <f t="shared" si="415"/>
        <v>0</v>
      </c>
      <c r="AD1461" s="19">
        <f t="shared" si="409"/>
        <v>130000</v>
      </c>
      <c r="AE1461" s="21">
        <f t="shared" si="402"/>
        <v>4680</v>
      </c>
      <c r="AF1461" s="20">
        <f t="shared" si="407"/>
        <v>0</v>
      </c>
      <c r="AG1461" s="20">
        <f t="shared" si="410"/>
        <v>0</v>
      </c>
      <c r="AH1461" s="20">
        <f t="shared" si="411"/>
        <v>0</v>
      </c>
      <c r="AI1461" s="20"/>
      <c r="AJ1461" s="20"/>
      <c r="AK1461" s="20">
        <f t="shared" si="416"/>
        <v>0</v>
      </c>
      <c r="AL1461" s="171"/>
    </row>
    <row r="1462" spans="1:38" ht="15.75" customHeight="1" x14ac:dyDescent="0.25">
      <c r="A1462" s="3">
        <v>1559</v>
      </c>
      <c r="B1462" s="14">
        <f t="shared" si="412"/>
        <v>7</v>
      </c>
      <c r="C1462" s="9">
        <f>IF(A1462=A1461,C1461,"")</f>
        <v>45253</v>
      </c>
      <c r="D1462" s="3" t="str">
        <f>IF(A1462=A1461,D1461,"")</f>
        <v>Gilli Florencia</v>
      </c>
      <c r="E1462" s="14" t="str">
        <f t="shared" si="408"/>
        <v>1559Gilli Florencia7</v>
      </c>
      <c r="J1462" s="14" t="str">
        <f t="shared" si="414"/>
        <v xml:space="preserve">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v>
      </c>
      <c r="L1462" s="3">
        <v>1</v>
      </c>
      <c r="M1462" s="10" t="s">
        <v>2546</v>
      </c>
      <c r="N1462" s="3" t="s">
        <v>1566</v>
      </c>
      <c r="Q1462" s="7">
        <v>7260</v>
      </c>
      <c r="S1462" s="8">
        <f t="shared" si="418"/>
        <v>0.26666666666666666</v>
      </c>
      <c r="T1462" s="11">
        <v>1</v>
      </c>
      <c r="W1462" s="76">
        <v>9196</v>
      </c>
      <c r="X1462" s="16">
        <f t="shared" si="419"/>
        <v>9196</v>
      </c>
      <c r="AC1462" s="18">
        <f t="shared" si="415"/>
        <v>0</v>
      </c>
      <c r="AD1462" s="19">
        <f t="shared" si="409"/>
        <v>130000</v>
      </c>
      <c r="AE1462" s="21">
        <f t="shared" si="402"/>
        <v>7260</v>
      </c>
      <c r="AF1462" s="20">
        <f t="shared" si="407"/>
        <v>0</v>
      </c>
      <c r="AG1462" s="20">
        <f t="shared" si="410"/>
        <v>0</v>
      </c>
      <c r="AH1462" s="20">
        <f t="shared" si="411"/>
        <v>0</v>
      </c>
      <c r="AI1462" s="20"/>
      <c r="AJ1462" s="20"/>
      <c r="AK1462" s="20">
        <f t="shared" si="416"/>
        <v>0</v>
      </c>
      <c r="AL1462" s="171"/>
    </row>
    <row r="1463" spans="1:38" ht="15.75" customHeight="1" x14ac:dyDescent="0.25">
      <c r="A1463" s="3">
        <v>1559</v>
      </c>
      <c r="B1463" s="14">
        <f t="shared" si="412"/>
        <v>8</v>
      </c>
      <c r="C1463" s="9">
        <f>IF(A1463=A1462,C1462,"")</f>
        <v>45253</v>
      </c>
      <c r="D1463" s="3" t="str">
        <f>IF(A1463=A1462,D1462,"")</f>
        <v>Gilli Florencia</v>
      </c>
      <c r="E1463" s="14" t="str">
        <f t="shared" si="408"/>
        <v>1559Gilli Florencia8</v>
      </c>
      <c r="J1463" s="14" t="str">
        <f t="shared" si="414"/>
        <v xml:space="preserve">Escaneo del vehiculo. Detectar averia en volante de motor (guias lectoras de rotacion rotas). Reparar volante de motor (soldar guias y dar altura para una correcta lectura). Sacar caja de velocidad. Cambiar disco de embrague. Cambiar retenes salida de caja. Trasbasado de aceite de caja. Puesta en marcha. Borrar fallos de motor.Sacar parrila de suspension izquierda. Cambiar ambos bujes de parrilla. Armado total. Alineacion. Regular convergencia.       </v>
      </c>
      <c r="L1463" s="3">
        <v>1</v>
      </c>
      <c r="M1463" s="10" t="s">
        <v>2547</v>
      </c>
      <c r="N1463" s="3" t="s">
        <v>1566</v>
      </c>
      <c r="Q1463" s="7">
        <v>5590</v>
      </c>
      <c r="S1463" s="8">
        <f t="shared" si="418"/>
        <v>0.26627906976744187</v>
      </c>
      <c r="T1463" s="11">
        <v>1</v>
      </c>
      <c r="W1463" s="76">
        <v>7078.5</v>
      </c>
      <c r="X1463" s="16">
        <f t="shared" si="419"/>
        <v>7078.5</v>
      </c>
      <c r="AC1463" s="18">
        <f t="shared" si="415"/>
        <v>0</v>
      </c>
      <c r="AD1463" s="19">
        <f t="shared" si="409"/>
        <v>130000</v>
      </c>
      <c r="AE1463" s="21">
        <f t="shared" ref="AE1463:AE1526" si="420">+(Q1463)*T1463</f>
        <v>5590</v>
      </c>
      <c r="AF1463" s="20">
        <f t="shared" si="407"/>
        <v>0</v>
      </c>
      <c r="AG1463" s="20">
        <f t="shared" si="410"/>
        <v>0</v>
      </c>
      <c r="AH1463" s="20">
        <f t="shared" si="411"/>
        <v>0</v>
      </c>
      <c r="AI1463" s="20"/>
      <c r="AJ1463" s="20"/>
      <c r="AK1463" s="20">
        <f t="shared" si="416"/>
        <v>0</v>
      </c>
      <c r="AL1463" s="171"/>
    </row>
    <row r="1464" spans="1:38" ht="15.75" customHeight="1" x14ac:dyDescent="0.25">
      <c r="A1464" s="3">
        <v>1560</v>
      </c>
      <c r="B1464" s="14">
        <f t="shared" si="412"/>
        <v>1</v>
      </c>
      <c r="C1464" s="9">
        <v>45253</v>
      </c>
      <c r="D1464" s="3" t="s">
        <v>2467</v>
      </c>
      <c r="E1464" s="14" t="str">
        <f t="shared" si="408"/>
        <v>1560Rodriguez Osvaldo1</v>
      </c>
      <c r="F1464" s="119" t="s">
        <v>2468</v>
      </c>
      <c r="G1464" s="119" t="s">
        <v>2469</v>
      </c>
      <c r="H1464" s="119">
        <v>148137</v>
      </c>
      <c r="I1464" s="10" t="s">
        <v>2501</v>
      </c>
      <c r="J1464" s="14" t="str">
        <f t="shared" si="414"/>
        <v>Service completo. Cambio de aceite y filtros. Control general del vehiculo. Rotacion de ruedas. Lavado motor y bajo motor. Cambiar lamparas de patente. Control tren delantero. Cambiar rotula inferior derecha. Alineado del tren delantero.</v>
      </c>
      <c r="K1464" s="3" t="s">
        <v>1511</v>
      </c>
      <c r="L1464" s="3">
        <v>1</v>
      </c>
      <c r="M1464" s="10" t="s">
        <v>2470</v>
      </c>
      <c r="N1464" s="3" t="s">
        <v>771</v>
      </c>
      <c r="Q1464" s="7">
        <v>3029.3760000000007</v>
      </c>
      <c r="R1464" s="7" t="s">
        <v>1916</v>
      </c>
      <c r="S1464" s="8">
        <f t="shared" si="418"/>
        <v>1.376727088350868</v>
      </c>
      <c r="T1464" s="11">
        <v>1</v>
      </c>
      <c r="W1464" s="76">
        <v>7200</v>
      </c>
      <c r="X1464" s="16">
        <f t="shared" si="419"/>
        <v>7200</v>
      </c>
      <c r="Y1464" s="3">
        <v>1</v>
      </c>
      <c r="AB1464" s="4">
        <v>62000</v>
      </c>
      <c r="AC1464" s="18">
        <f t="shared" si="415"/>
        <v>62000</v>
      </c>
      <c r="AD1464" s="19">
        <f t="shared" si="409"/>
        <v>62000</v>
      </c>
      <c r="AE1464" s="21">
        <f t="shared" si="420"/>
        <v>3029.3760000000007</v>
      </c>
      <c r="AF1464" s="20">
        <f t="shared" si="407"/>
        <v>17941.356</v>
      </c>
      <c r="AG1464" s="20">
        <f t="shared" si="410"/>
        <v>52195</v>
      </c>
      <c r="AH1464" s="20">
        <f t="shared" si="411"/>
        <v>62000</v>
      </c>
      <c r="AI1464" s="20"/>
      <c r="AJ1464" s="20"/>
      <c r="AK1464" s="20">
        <f t="shared" si="416"/>
        <v>114195</v>
      </c>
      <c r="AL1464" s="171"/>
    </row>
    <row r="1465" spans="1:38" ht="15.75" customHeight="1" x14ac:dyDescent="0.25">
      <c r="A1465" s="3">
        <v>1560</v>
      </c>
      <c r="B1465" s="14">
        <f t="shared" si="412"/>
        <v>2</v>
      </c>
      <c r="C1465" s="9">
        <f>IF(A1465=A1464,C1464,"")</f>
        <v>45253</v>
      </c>
      <c r="D1465" s="3" t="str">
        <f>IF(A1465=A1464,D1464,"")</f>
        <v>Rodriguez Osvaldo</v>
      </c>
      <c r="E1465" s="14" t="str">
        <f t="shared" si="408"/>
        <v>1560Rodriguez Osvaldo2</v>
      </c>
      <c r="J1465" s="14" t="str">
        <f t="shared" si="414"/>
        <v xml:space="preserve">Service completo. Cambio de aceite y filtros. Control general del vehiculo. Rotacion de ruedas. Lavado motor y bajo motor. Cambiar lamparas de patente. Control tren delantero. Cambiar rotula inferior derecha. Alineado del tren delantero. </v>
      </c>
      <c r="L1465" s="3">
        <v>1</v>
      </c>
      <c r="M1465" s="10" t="s">
        <v>2471</v>
      </c>
      <c r="N1465" s="3" t="s">
        <v>771</v>
      </c>
      <c r="Q1465" s="7">
        <v>1983.43</v>
      </c>
      <c r="S1465" s="8">
        <f t="shared" si="418"/>
        <v>1.4704678259378954</v>
      </c>
      <c r="T1465" s="11">
        <v>1</v>
      </c>
      <c r="W1465" s="76">
        <v>4900</v>
      </c>
      <c r="X1465" s="16">
        <f t="shared" si="419"/>
        <v>4900</v>
      </c>
      <c r="AC1465" s="18">
        <f t="shared" si="415"/>
        <v>0</v>
      </c>
      <c r="AD1465" s="19">
        <f t="shared" si="409"/>
        <v>62000</v>
      </c>
      <c r="AE1465" s="21">
        <f t="shared" si="420"/>
        <v>1983.43</v>
      </c>
      <c r="AF1465" s="20">
        <f t="shared" si="407"/>
        <v>0</v>
      </c>
      <c r="AG1465" s="20">
        <f t="shared" si="410"/>
        <v>0</v>
      </c>
      <c r="AH1465" s="20">
        <f t="shared" si="411"/>
        <v>0</v>
      </c>
      <c r="AI1465" s="20"/>
      <c r="AJ1465" s="20"/>
      <c r="AK1465" s="20">
        <f t="shared" si="416"/>
        <v>0</v>
      </c>
      <c r="AL1465" s="171"/>
    </row>
    <row r="1466" spans="1:38" ht="15.75" customHeight="1" x14ac:dyDescent="0.25">
      <c r="A1466" s="3">
        <v>1560</v>
      </c>
      <c r="B1466" s="14">
        <f t="shared" si="412"/>
        <v>3</v>
      </c>
      <c r="C1466" s="9">
        <f>IF(A1466=A1465,C1465,"")</f>
        <v>45253</v>
      </c>
      <c r="D1466" s="3" t="str">
        <f>IF(A1466=A1465,D1465,"")</f>
        <v>Rodriguez Osvaldo</v>
      </c>
      <c r="E1466" s="14" t="str">
        <f t="shared" si="408"/>
        <v>1560Rodriguez Osvaldo3</v>
      </c>
      <c r="J1466" s="14" t="str">
        <f t="shared" si="414"/>
        <v xml:space="preserve">Service completo. Cambio de aceite y filtros. Control general del vehiculo. Rotacion de ruedas. Lavado motor y bajo motor. Cambiar lamparas de patente. Control tren delantero. Cambiar rotula inferior derecha. Alineado del tren delantero.  </v>
      </c>
      <c r="L1466" s="3">
        <v>1</v>
      </c>
      <c r="M1466" s="10" t="s">
        <v>2472</v>
      </c>
      <c r="N1466" s="3" t="s">
        <v>771</v>
      </c>
      <c r="Q1466" s="7">
        <v>1582.7</v>
      </c>
      <c r="S1466" s="8">
        <f t="shared" si="418"/>
        <v>1.4009603841536615</v>
      </c>
      <c r="T1466" s="11">
        <v>1</v>
      </c>
      <c r="W1466" s="76">
        <v>3800</v>
      </c>
      <c r="X1466" s="16">
        <f t="shared" si="419"/>
        <v>3800</v>
      </c>
      <c r="AC1466" s="18">
        <f t="shared" si="415"/>
        <v>0</v>
      </c>
      <c r="AD1466" s="19">
        <f t="shared" si="409"/>
        <v>62000</v>
      </c>
      <c r="AE1466" s="21">
        <f t="shared" si="420"/>
        <v>1582.7</v>
      </c>
      <c r="AF1466" s="20">
        <f t="shared" si="407"/>
        <v>0</v>
      </c>
      <c r="AG1466" s="20">
        <f t="shared" si="410"/>
        <v>0</v>
      </c>
      <c r="AH1466" s="20">
        <f t="shared" si="411"/>
        <v>0</v>
      </c>
      <c r="AI1466" s="20"/>
      <c r="AJ1466" s="20"/>
      <c r="AK1466" s="20">
        <f t="shared" si="416"/>
        <v>0</v>
      </c>
      <c r="AL1466" s="171"/>
    </row>
    <row r="1467" spans="1:38" ht="15.75" customHeight="1" x14ac:dyDescent="0.25">
      <c r="A1467" s="3">
        <v>1560</v>
      </c>
      <c r="B1467" s="14">
        <f t="shared" si="412"/>
        <v>4</v>
      </c>
      <c r="C1467" s="9">
        <f>IF(A1467=A1466,C1466,"")</f>
        <v>45253</v>
      </c>
      <c r="D1467" s="3" t="str">
        <f>IF(A1467=A1466,D1466,"")</f>
        <v>Rodriguez Osvaldo</v>
      </c>
      <c r="E1467" s="14" t="str">
        <f t="shared" si="408"/>
        <v>1560Rodriguez Osvaldo4</v>
      </c>
      <c r="J1467" s="14" t="str">
        <f t="shared" si="414"/>
        <v xml:space="preserve">Service completo. Cambio de aceite y filtros. Control general del vehiculo. Rotacion de ruedas. Lavado motor y bajo motor. Cambiar lamparas de patente. Control tren delantero. Cambiar rotula inferior derecha. Alineado del tren delantero.   </v>
      </c>
      <c r="L1467" s="3">
        <v>1</v>
      </c>
      <c r="M1467" s="10" t="s">
        <v>728</v>
      </c>
      <c r="N1467" s="3" t="s">
        <v>771</v>
      </c>
      <c r="Q1467" s="7">
        <v>2145.85</v>
      </c>
      <c r="S1467" s="8">
        <f t="shared" si="418"/>
        <v>1.7727939977165228</v>
      </c>
      <c r="T1467" s="11">
        <v>4</v>
      </c>
      <c r="W1467" s="76">
        <v>5950</v>
      </c>
      <c r="X1467" s="16">
        <f t="shared" si="419"/>
        <v>23800</v>
      </c>
      <c r="AC1467" s="18">
        <f t="shared" si="415"/>
        <v>0</v>
      </c>
      <c r="AD1467" s="19">
        <f t="shared" si="409"/>
        <v>62000</v>
      </c>
      <c r="AE1467" s="21">
        <f t="shared" si="420"/>
        <v>8583.4</v>
      </c>
      <c r="AF1467" s="20">
        <f t="shared" ref="AF1467:AF1530" si="421">IF(A1467=A1466,0,(SUMIF($A$3:$A$999956,A1467,$Q$3:$Q$999956)))+IF(A1467=A1466,0,(SUMIF($A$3:$A$999956,A1467,$R$3:$R$999956)))</f>
        <v>0</v>
      </c>
      <c r="AG1467" s="20">
        <f t="shared" si="410"/>
        <v>0</v>
      </c>
      <c r="AH1467" s="20">
        <f t="shared" si="411"/>
        <v>0</v>
      </c>
      <c r="AI1467" s="20"/>
      <c r="AJ1467" s="20"/>
      <c r="AK1467" s="20">
        <f t="shared" si="416"/>
        <v>0</v>
      </c>
      <c r="AL1467" s="171"/>
    </row>
    <row r="1468" spans="1:38" ht="15.75" customHeight="1" x14ac:dyDescent="0.25">
      <c r="A1468" s="3">
        <v>1560</v>
      </c>
      <c r="B1468" s="14">
        <f t="shared" si="412"/>
        <v>5</v>
      </c>
      <c r="C1468" s="9">
        <f>IF(A1468=A1467,C1467,"")</f>
        <v>45253</v>
      </c>
      <c r="D1468" s="3" t="str">
        <f>IF(A1468=A1467,D1467,"")</f>
        <v>Rodriguez Osvaldo</v>
      </c>
      <c r="E1468" s="14" t="str">
        <f t="shared" si="408"/>
        <v>1560Rodriguez Osvaldo5</v>
      </c>
      <c r="J1468" s="14" t="str">
        <f t="shared" si="414"/>
        <v xml:space="preserve">Service completo. Cambio de aceite y filtros. Control general del vehiculo. Rotacion de ruedas. Lavado motor y bajo motor. Cambiar lamparas de patente. Control tren delantero. Cambiar rotula inferior derecha. Alineado del tren delantero.    </v>
      </c>
      <c r="L1468" s="3">
        <v>1</v>
      </c>
      <c r="M1468" s="10" t="s">
        <v>2473</v>
      </c>
      <c r="N1468" s="3" t="s">
        <v>771</v>
      </c>
      <c r="Q1468" s="7">
        <v>200</v>
      </c>
      <c r="S1468" s="8">
        <f t="shared" si="418"/>
        <v>1.5</v>
      </c>
      <c r="T1468" s="11">
        <v>2</v>
      </c>
      <c r="W1468" s="76">
        <v>500</v>
      </c>
      <c r="X1468" s="16">
        <f t="shared" si="419"/>
        <v>1000</v>
      </c>
      <c r="AC1468" s="18">
        <f t="shared" si="415"/>
        <v>0</v>
      </c>
      <c r="AD1468" s="19">
        <f t="shared" si="409"/>
        <v>62000</v>
      </c>
      <c r="AE1468" s="21">
        <f t="shared" si="420"/>
        <v>400</v>
      </c>
      <c r="AF1468" s="20">
        <f t="shared" si="421"/>
        <v>0</v>
      </c>
      <c r="AG1468" s="20">
        <f t="shared" si="410"/>
        <v>0</v>
      </c>
      <c r="AH1468" s="20">
        <f t="shared" si="411"/>
        <v>0</v>
      </c>
      <c r="AI1468" s="20"/>
      <c r="AJ1468" s="20"/>
      <c r="AK1468" s="20">
        <f t="shared" si="416"/>
        <v>0</v>
      </c>
      <c r="AL1468" s="171"/>
    </row>
    <row r="1469" spans="1:38" ht="15.75" customHeight="1" x14ac:dyDescent="0.25">
      <c r="A1469" s="3">
        <v>1560</v>
      </c>
      <c r="B1469" s="14">
        <f t="shared" si="412"/>
        <v>6</v>
      </c>
      <c r="C1469" s="9">
        <v>45253</v>
      </c>
      <c r="D1469" s="3" t="s">
        <v>2467</v>
      </c>
      <c r="E1469" s="14" t="str">
        <f t="shared" si="408"/>
        <v>1560Rodriguez Osvaldo6</v>
      </c>
      <c r="J1469" s="14" t="str">
        <f t="shared" si="414"/>
        <v xml:space="preserve">Service completo. Cambio de aceite y filtros. Control general del vehiculo. Rotacion de ruedas. Lavado motor y bajo motor. Cambiar lamparas de patente. Control tren delantero. Cambiar rotula inferior derecha. Alineado del tren delantero.     </v>
      </c>
      <c r="L1469" s="3">
        <v>1</v>
      </c>
      <c r="M1469" s="10" t="s">
        <v>2483</v>
      </c>
      <c r="N1469" s="3" t="s">
        <v>2484</v>
      </c>
      <c r="Q1469" s="7">
        <v>9000</v>
      </c>
      <c r="S1469" s="8">
        <f t="shared" si="418"/>
        <v>0.2772222222222222</v>
      </c>
      <c r="T1469" s="11">
        <v>1</v>
      </c>
      <c r="W1469" s="76">
        <v>11495</v>
      </c>
      <c r="X1469" s="16">
        <f t="shared" si="419"/>
        <v>11495</v>
      </c>
      <c r="AC1469" s="18">
        <f t="shared" si="415"/>
        <v>0</v>
      </c>
      <c r="AD1469" s="19">
        <f t="shared" si="409"/>
        <v>62000</v>
      </c>
      <c r="AE1469" s="21">
        <f t="shared" si="420"/>
        <v>9000</v>
      </c>
      <c r="AF1469" s="20">
        <f t="shared" si="421"/>
        <v>0</v>
      </c>
      <c r="AG1469" s="20">
        <f t="shared" si="410"/>
        <v>0</v>
      </c>
      <c r="AH1469" s="20">
        <f t="shared" si="411"/>
        <v>0</v>
      </c>
      <c r="AI1469" s="20"/>
      <c r="AJ1469" s="20"/>
      <c r="AK1469" s="20">
        <f t="shared" si="416"/>
        <v>0</v>
      </c>
      <c r="AL1469" s="171"/>
    </row>
    <row r="1470" spans="1:38" ht="15.75" customHeight="1" x14ac:dyDescent="0.25">
      <c r="A1470" s="3">
        <v>1561</v>
      </c>
      <c r="B1470" s="14">
        <f t="shared" si="412"/>
        <v>1</v>
      </c>
      <c r="C1470" s="9">
        <v>45253</v>
      </c>
      <c r="D1470" s="3" t="s">
        <v>456</v>
      </c>
      <c r="E1470" s="14" t="str">
        <f t="shared" ref="E1470:E1533" si="422">CONCATENATE(A1470,D1470,B1470)</f>
        <v>1561Loeiro Daniel1</v>
      </c>
      <c r="F1470" s="119" t="s">
        <v>2475</v>
      </c>
      <c r="G1470" s="119" t="s">
        <v>2198</v>
      </c>
      <c r="I1470" s="10" t="s">
        <v>2476</v>
      </c>
      <c r="J1470" s="14" t="str">
        <f t="shared" si="414"/>
        <v>Cambiar solenoide de arranque. Prueba de encendido.</v>
      </c>
      <c r="K1470" s="3" t="s">
        <v>1512</v>
      </c>
      <c r="L1470" s="3">
        <v>1</v>
      </c>
      <c r="R1470" s="7" t="s">
        <v>1971</v>
      </c>
      <c r="S1470" s="8"/>
      <c r="W1470" s="76"/>
      <c r="X1470" s="16">
        <f t="shared" si="419"/>
        <v>0</v>
      </c>
      <c r="Y1470" s="3">
        <v>1</v>
      </c>
      <c r="AB1470" s="4">
        <v>4000</v>
      </c>
      <c r="AC1470" s="18">
        <f t="shared" si="415"/>
        <v>4000</v>
      </c>
      <c r="AD1470" s="19">
        <f t="shared" si="409"/>
        <v>4000</v>
      </c>
      <c r="AE1470" s="21">
        <f t="shared" si="420"/>
        <v>0</v>
      </c>
      <c r="AF1470" s="20">
        <f t="shared" si="421"/>
        <v>0</v>
      </c>
      <c r="AG1470" s="20">
        <f t="shared" si="410"/>
        <v>0</v>
      </c>
      <c r="AH1470" s="20">
        <f t="shared" si="411"/>
        <v>4000</v>
      </c>
      <c r="AI1470" s="20"/>
      <c r="AJ1470" s="20"/>
      <c r="AK1470" s="20">
        <f t="shared" si="416"/>
        <v>4000</v>
      </c>
      <c r="AL1470" s="171"/>
    </row>
    <row r="1471" spans="1:38" ht="15.75" customHeight="1" x14ac:dyDescent="0.25">
      <c r="A1471" s="3">
        <v>1561</v>
      </c>
      <c r="B1471" s="14">
        <f t="shared" si="412"/>
        <v>2</v>
      </c>
      <c r="C1471" s="9">
        <f>IF(A1471=A1470,C1470,"")</f>
        <v>45253</v>
      </c>
      <c r="D1471" s="3" t="str">
        <f>IF(A1471=A1470,D1470,"")</f>
        <v>Loeiro Daniel</v>
      </c>
      <c r="E1471" s="14" t="str">
        <f t="shared" si="422"/>
        <v>1561Loeiro Daniel2</v>
      </c>
      <c r="J1471" s="14" t="str">
        <f t="shared" si="414"/>
        <v xml:space="preserve">Cambiar solenoide de arranque. Prueba de encendido. </v>
      </c>
      <c r="L1471" s="3">
        <v>1</v>
      </c>
      <c r="S1471" s="8"/>
      <c r="W1471" s="76"/>
      <c r="X1471" s="16">
        <f t="shared" si="419"/>
        <v>0</v>
      </c>
      <c r="AC1471" s="18">
        <f t="shared" si="415"/>
        <v>0</v>
      </c>
      <c r="AD1471" s="19">
        <f t="shared" ref="AD1471:AD1534" si="423">IF(A1471=A1470,AD1470+AC1471,AC1471)</f>
        <v>4000</v>
      </c>
      <c r="AE1471" s="21">
        <f t="shared" si="420"/>
        <v>0</v>
      </c>
      <c r="AF1471" s="20">
        <f t="shared" si="421"/>
        <v>0</v>
      </c>
      <c r="AG1471" s="20">
        <f t="shared" ref="AG1471:AG1534" si="424">IF(A1471=A1470,0,(SUMIF($A$3:$A$999956,A1471,($X$3:$X$999956))))</f>
        <v>0</v>
      </c>
      <c r="AH1471" s="20">
        <f t="shared" ref="AH1471:AH1534" si="425">IF(A1471=A1470,0,(SUMIF($A$3:$A$999956,A1471,($AC$3:$AC$999956))))</f>
        <v>0</v>
      </c>
      <c r="AI1471" s="20"/>
      <c r="AJ1471" s="20"/>
      <c r="AK1471" s="20">
        <f t="shared" si="416"/>
        <v>0</v>
      </c>
      <c r="AL1471" s="171"/>
    </row>
    <row r="1472" spans="1:38" ht="15.75" customHeight="1" x14ac:dyDescent="0.25">
      <c r="A1472" s="3">
        <v>1562</v>
      </c>
      <c r="B1472" s="14">
        <f t="shared" si="412"/>
        <v>1</v>
      </c>
      <c r="C1472" s="9">
        <v>45253</v>
      </c>
      <c r="D1472" s="3" t="s">
        <v>2477</v>
      </c>
      <c r="E1472" s="14" t="str">
        <f t="shared" si="422"/>
        <v>1562Gigante Alejandro1</v>
      </c>
      <c r="G1472" s="119" t="s">
        <v>1987</v>
      </c>
      <c r="I1472" s="10" t="s">
        <v>2478</v>
      </c>
      <c r="J1472" s="14" t="str">
        <f t="shared" si="414"/>
        <v>Sacar electroventilador con soporte. Reparar 3 brazos quebrados y fabricar 3 refuerzos con planchuela y remaches. Poner electro nuevo en soporte. Volver a colocar en el vehiculo.</v>
      </c>
      <c r="K1472" s="3" t="s">
        <v>1511</v>
      </c>
      <c r="L1472" s="3">
        <v>1</v>
      </c>
      <c r="M1472" s="10" t="s">
        <v>2479</v>
      </c>
      <c r="N1472" s="3" t="s">
        <v>1832</v>
      </c>
      <c r="R1472" s="7" t="s">
        <v>1971</v>
      </c>
      <c r="S1472" s="8"/>
      <c r="W1472" s="76"/>
      <c r="X1472" s="16">
        <f t="shared" si="419"/>
        <v>0</v>
      </c>
      <c r="Y1472" s="3">
        <v>1</v>
      </c>
      <c r="AB1472" s="4">
        <v>32000</v>
      </c>
      <c r="AC1472" s="18">
        <f t="shared" si="415"/>
        <v>32000</v>
      </c>
      <c r="AD1472" s="19">
        <f t="shared" si="423"/>
        <v>32000</v>
      </c>
      <c r="AE1472" s="21">
        <f t="shared" si="420"/>
        <v>0</v>
      </c>
      <c r="AF1472" s="20">
        <f t="shared" si="421"/>
        <v>0</v>
      </c>
      <c r="AG1472" s="20">
        <f t="shared" si="424"/>
        <v>0</v>
      </c>
      <c r="AH1472" s="20">
        <f t="shared" si="425"/>
        <v>32000</v>
      </c>
      <c r="AI1472" s="20"/>
      <c r="AJ1472" s="20"/>
      <c r="AK1472" s="20">
        <f t="shared" si="416"/>
        <v>32000</v>
      </c>
      <c r="AL1472" s="171"/>
    </row>
    <row r="1473" spans="1:38" ht="15.75" customHeight="1" x14ac:dyDescent="0.25">
      <c r="A1473" s="3">
        <v>1562</v>
      </c>
      <c r="B1473" s="14">
        <f t="shared" si="412"/>
        <v>2</v>
      </c>
      <c r="C1473" s="9">
        <f>IF(A1473=A1472,C1472,"")</f>
        <v>45253</v>
      </c>
      <c r="D1473" s="3" t="str">
        <f>IF(A1473=A1472,D1472,"")</f>
        <v>Gigante Alejandro</v>
      </c>
      <c r="E1473" s="14" t="str">
        <f t="shared" si="422"/>
        <v>1562Gigante Alejandro2</v>
      </c>
      <c r="J1473" s="14" t="str">
        <f t="shared" si="414"/>
        <v xml:space="preserve">Sacar electroventilador con soporte. Reparar 3 brazos quebrados y fabricar 3 refuerzos con planchuela y remaches. Poner electro nuevo en soporte. Volver a colocar en el vehiculo. </v>
      </c>
      <c r="L1473" s="3">
        <v>1</v>
      </c>
      <c r="S1473" s="8"/>
      <c r="W1473" s="76"/>
      <c r="X1473" s="16">
        <f t="shared" si="419"/>
        <v>0</v>
      </c>
      <c r="AC1473" s="18">
        <f t="shared" si="415"/>
        <v>0</v>
      </c>
      <c r="AD1473" s="19">
        <f t="shared" si="423"/>
        <v>32000</v>
      </c>
      <c r="AE1473" s="21">
        <f t="shared" si="420"/>
        <v>0</v>
      </c>
      <c r="AF1473" s="20">
        <f t="shared" si="421"/>
        <v>0</v>
      </c>
      <c r="AG1473" s="20">
        <f t="shared" si="424"/>
        <v>0</v>
      </c>
      <c r="AH1473" s="20">
        <f t="shared" si="425"/>
        <v>0</v>
      </c>
      <c r="AI1473" s="20"/>
      <c r="AJ1473" s="20"/>
      <c r="AK1473" s="20">
        <f t="shared" si="416"/>
        <v>0</v>
      </c>
      <c r="AL1473" s="171"/>
    </row>
    <row r="1474" spans="1:38" ht="15.75" customHeight="1" x14ac:dyDescent="0.25">
      <c r="A1474" s="3">
        <v>1563</v>
      </c>
      <c r="B1474" s="14">
        <f t="shared" si="412"/>
        <v>1</v>
      </c>
      <c r="C1474" s="9">
        <v>45254</v>
      </c>
      <c r="D1474" s="3" t="s">
        <v>714</v>
      </c>
      <c r="E1474" s="14" t="str">
        <f t="shared" si="422"/>
        <v>1563Dutto Mariano1</v>
      </c>
      <c r="F1474" s="119" t="s">
        <v>1211</v>
      </c>
      <c r="G1474" s="119" t="s">
        <v>2480</v>
      </c>
      <c r="I1474" s="10" t="s">
        <v>2482</v>
      </c>
      <c r="J1474" s="14" t="str">
        <f t="shared" si="414"/>
        <v>Cambiar termostato. Completar con liquido refrigerante. Agregar sella grietas por perdida de agua en radiador. TERMOSTATO EN PRUEBAS DE GARANTIA.</v>
      </c>
      <c r="K1474" s="3" t="s">
        <v>1665</v>
      </c>
      <c r="L1474" s="3">
        <v>1</v>
      </c>
      <c r="M1474" s="10" t="s">
        <v>2481</v>
      </c>
      <c r="N1474" s="3" t="s">
        <v>771</v>
      </c>
      <c r="R1474" s="7" t="s">
        <v>1971</v>
      </c>
      <c r="S1474" s="8"/>
      <c r="W1474" s="76"/>
      <c r="X1474" s="16">
        <f t="shared" si="419"/>
        <v>0</v>
      </c>
      <c r="Y1474" s="3">
        <v>1</v>
      </c>
      <c r="AB1474" s="4">
        <v>10000</v>
      </c>
      <c r="AC1474" s="18">
        <f t="shared" si="415"/>
        <v>10000</v>
      </c>
      <c r="AD1474" s="19">
        <f t="shared" si="423"/>
        <v>10000</v>
      </c>
      <c r="AE1474" s="21">
        <f t="shared" si="420"/>
        <v>0</v>
      </c>
      <c r="AF1474" s="20">
        <f t="shared" si="421"/>
        <v>0</v>
      </c>
      <c r="AG1474" s="20">
        <f t="shared" si="424"/>
        <v>0</v>
      </c>
      <c r="AH1474" s="20">
        <f t="shared" si="425"/>
        <v>10000</v>
      </c>
      <c r="AI1474" s="20"/>
      <c r="AJ1474" s="20"/>
      <c r="AK1474" s="20">
        <f t="shared" si="416"/>
        <v>10000</v>
      </c>
      <c r="AL1474" s="171"/>
    </row>
    <row r="1475" spans="1:38" ht="15.75" customHeight="1" x14ac:dyDescent="0.25">
      <c r="A1475" s="3">
        <v>1563</v>
      </c>
      <c r="B1475" s="14">
        <f t="shared" si="412"/>
        <v>2</v>
      </c>
      <c r="C1475" s="9">
        <f>IF(A1475=A1474,C1474,"")</f>
        <v>45254</v>
      </c>
      <c r="D1475" s="3" t="str">
        <f>IF(A1475=A1474,D1474,"")</f>
        <v>Dutto Mariano</v>
      </c>
      <c r="E1475" s="14" t="str">
        <f t="shared" si="422"/>
        <v>1563Dutto Mariano2</v>
      </c>
      <c r="J1475" s="14" t="str">
        <f t="shared" si="414"/>
        <v xml:space="preserve">Cambiar termostato. Completar con liquido refrigerante. Agregar sella grietas por perdida de agua en radiador. TERMOSTATO EN PRUEBAS DE GARANTIA. </v>
      </c>
      <c r="L1475" s="3">
        <v>1</v>
      </c>
      <c r="S1475" s="8"/>
      <c r="W1475" s="76"/>
      <c r="X1475" s="16">
        <f t="shared" si="419"/>
        <v>0</v>
      </c>
      <c r="AC1475" s="18">
        <f t="shared" si="415"/>
        <v>0</v>
      </c>
      <c r="AD1475" s="19">
        <f t="shared" si="423"/>
        <v>10000</v>
      </c>
      <c r="AE1475" s="21">
        <f t="shared" si="420"/>
        <v>0</v>
      </c>
      <c r="AF1475" s="20">
        <f t="shared" si="421"/>
        <v>0</v>
      </c>
      <c r="AG1475" s="20">
        <f t="shared" si="424"/>
        <v>0</v>
      </c>
      <c r="AH1475" s="20">
        <f t="shared" si="425"/>
        <v>0</v>
      </c>
      <c r="AI1475" s="20"/>
      <c r="AJ1475" s="20"/>
      <c r="AK1475" s="20">
        <f t="shared" si="416"/>
        <v>0</v>
      </c>
      <c r="AL1475" s="171"/>
    </row>
    <row r="1476" spans="1:38" ht="15.75" customHeight="1" x14ac:dyDescent="0.25">
      <c r="A1476" s="3">
        <v>1564</v>
      </c>
      <c r="B1476" s="14">
        <f t="shared" ref="B1476:B1539" si="426">IF(A1476=A1475,B1475+1,1)</f>
        <v>1</v>
      </c>
      <c r="C1476" s="9">
        <v>45254</v>
      </c>
      <c r="D1476" s="3" t="s">
        <v>2428</v>
      </c>
      <c r="E1476" s="14" t="str">
        <f t="shared" si="422"/>
        <v>1564Magra Ignacio1</v>
      </c>
      <c r="F1476" s="119" t="s">
        <v>2485</v>
      </c>
      <c r="G1476" s="119" t="s">
        <v>2264</v>
      </c>
      <c r="H1476" s="119">
        <v>93088</v>
      </c>
      <c r="I1476" s="10" t="s">
        <v>2486</v>
      </c>
      <c r="J1476" s="14" t="str">
        <f t="shared" si="414"/>
        <v xml:space="preserve">Desarmar distribucion completa. Cambiar kit, bomba de agua, liquido refrigerante. Purgado de circuito de refrigeracion. Puesta a punto. Cambiar correa poly-v. Armado total. </v>
      </c>
      <c r="K1476" s="3" t="s">
        <v>1512</v>
      </c>
      <c r="L1476" s="3">
        <v>1</v>
      </c>
      <c r="M1476" s="10" t="s">
        <v>2249</v>
      </c>
      <c r="N1476" s="3" t="s">
        <v>101</v>
      </c>
      <c r="R1476" s="7" t="s">
        <v>2506</v>
      </c>
      <c r="S1476" s="8"/>
      <c r="W1476" s="76"/>
      <c r="X1476" s="16">
        <f t="shared" si="419"/>
        <v>0</v>
      </c>
      <c r="Y1476" s="3">
        <v>1</v>
      </c>
      <c r="AB1476" s="4">
        <v>62700</v>
      </c>
      <c r="AC1476" s="18">
        <f t="shared" si="415"/>
        <v>62700</v>
      </c>
      <c r="AD1476" s="19">
        <f t="shared" si="423"/>
        <v>62700</v>
      </c>
      <c r="AE1476" s="21">
        <f t="shared" si="420"/>
        <v>0</v>
      </c>
      <c r="AF1476" s="20">
        <f t="shared" si="421"/>
        <v>0</v>
      </c>
      <c r="AG1476" s="20">
        <f t="shared" si="424"/>
        <v>0</v>
      </c>
      <c r="AH1476" s="20">
        <f t="shared" si="425"/>
        <v>62700</v>
      </c>
      <c r="AI1476" s="20"/>
      <c r="AJ1476" s="20"/>
      <c r="AK1476" s="20">
        <f t="shared" si="416"/>
        <v>62700</v>
      </c>
      <c r="AL1476" s="171"/>
    </row>
    <row r="1477" spans="1:38" ht="15.75" customHeight="1" x14ac:dyDescent="0.25">
      <c r="A1477" s="3">
        <v>1564</v>
      </c>
      <c r="B1477" s="14">
        <f t="shared" si="426"/>
        <v>2</v>
      </c>
      <c r="C1477" s="9">
        <f>IF(A1477=A1476,C1476,"")</f>
        <v>45254</v>
      </c>
      <c r="D1477" s="3" t="str">
        <f>IF(A1477=A1476,D1476,"")</f>
        <v>Magra Ignacio</v>
      </c>
      <c r="E1477" s="14" t="str">
        <f t="shared" si="422"/>
        <v>1564Magra Ignacio2</v>
      </c>
      <c r="J1477" s="14" t="str">
        <f t="shared" si="414"/>
        <v xml:space="preserve">Desarmar distribucion completa. Cambiar kit, bomba de agua, liquido refrigerante. Purgado de circuito de refrigeracion. Puesta a punto. Cambiar correa poly-v. Armado total.  </v>
      </c>
      <c r="L1477" s="3">
        <v>1</v>
      </c>
      <c r="M1477" s="10" t="s">
        <v>693</v>
      </c>
      <c r="N1477" s="3" t="s">
        <v>101</v>
      </c>
      <c r="S1477" s="8"/>
      <c r="W1477" s="76"/>
      <c r="X1477" s="16">
        <f t="shared" si="419"/>
        <v>0</v>
      </c>
      <c r="AC1477" s="18">
        <f t="shared" si="415"/>
        <v>0</v>
      </c>
      <c r="AD1477" s="19">
        <f t="shared" si="423"/>
        <v>62700</v>
      </c>
      <c r="AE1477" s="21">
        <f t="shared" si="420"/>
        <v>0</v>
      </c>
      <c r="AF1477" s="20">
        <f t="shared" si="421"/>
        <v>0</v>
      </c>
      <c r="AG1477" s="20">
        <f t="shared" si="424"/>
        <v>0</v>
      </c>
      <c r="AH1477" s="20">
        <f t="shared" si="425"/>
        <v>0</v>
      </c>
      <c r="AI1477" s="20"/>
      <c r="AJ1477" s="20"/>
      <c r="AK1477" s="20">
        <f t="shared" si="416"/>
        <v>0</v>
      </c>
      <c r="AL1477" s="171"/>
    </row>
    <row r="1478" spans="1:38" ht="15.75" customHeight="1" x14ac:dyDescent="0.25">
      <c r="A1478" s="3">
        <v>1564</v>
      </c>
      <c r="B1478" s="14">
        <f t="shared" si="426"/>
        <v>3</v>
      </c>
      <c r="C1478" s="9">
        <f>IF(A1478=A1477,C1477,"")</f>
        <v>45254</v>
      </c>
      <c r="D1478" s="3" t="str">
        <f>IF(A1478=A1477,D1477,"")</f>
        <v>Magra Ignacio</v>
      </c>
      <c r="E1478" s="14" t="str">
        <f t="shared" si="422"/>
        <v>1564Magra Ignacio3</v>
      </c>
      <c r="J1478" s="14" t="str">
        <f t="shared" si="414"/>
        <v xml:space="preserve">Desarmar distribucion completa. Cambiar kit, bomba de agua, liquido refrigerante. Purgado de circuito de refrigeracion. Puesta a punto. Cambiar correa poly-v. Armado total.   </v>
      </c>
      <c r="L1478" s="3">
        <v>1</v>
      </c>
      <c r="M1478" s="10" t="s">
        <v>1920</v>
      </c>
      <c r="N1478" s="3" t="s">
        <v>101</v>
      </c>
      <c r="S1478" s="8"/>
      <c r="W1478" s="76"/>
      <c r="X1478" s="16">
        <f t="shared" si="419"/>
        <v>0</v>
      </c>
      <c r="AC1478" s="18">
        <f t="shared" si="415"/>
        <v>0</v>
      </c>
      <c r="AD1478" s="19">
        <f t="shared" si="423"/>
        <v>62700</v>
      </c>
      <c r="AE1478" s="21">
        <f t="shared" si="420"/>
        <v>0</v>
      </c>
      <c r="AF1478" s="20">
        <f t="shared" si="421"/>
        <v>0</v>
      </c>
      <c r="AG1478" s="20">
        <f t="shared" si="424"/>
        <v>0</v>
      </c>
      <c r="AH1478" s="20">
        <f t="shared" si="425"/>
        <v>0</v>
      </c>
      <c r="AI1478" s="20"/>
      <c r="AJ1478" s="20"/>
      <c r="AK1478" s="20">
        <f t="shared" si="416"/>
        <v>0</v>
      </c>
      <c r="AL1478" s="171"/>
    </row>
    <row r="1479" spans="1:38" ht="15.75" customHeight="1" x14ac:dyDescent="0.25">
      <c r="A1479" s="3">
        <v>1564</v>
      </c>
      <c r="B1479" s="14">
        <f t="shared" si="426"/>
        <v>4</v>
      </c>
      <c r="C1479" s="9">
        <f>IF(A1479=A1478,C1478,"")</f>
        <v>45254</v>
      </c>
      <c r="D1479" s="3" t="str">
        <f>IF(A1479=A1478,D1478,"")</f>
        <v>Magra Ignacio</v>
      </c>
      <c r="E1479" s="14" t="str">
        <f t="shared" si="422"/>
        <v>1564Magra Ignacio4</v>
      </c>
      <c r="J1479" s="14" t="str">
        <f t="shared" si="414"/>
        <v xml:space="preserve">Desarmar distribucion completa. Cambiar kit, bomba de agua, liquido refrigerante. Purgado de circuito de refrigeracion. Puesta a punto. Cambiar correa poly-v. Armado total.    </v>
      </c>
      <c r="L1479" s="3">
        <v>1</v>
      </c>
      <c r="M1479" s="10" t="s">
        <v>2261</v>
      </c>
      <c r="N1479" s="3" t="s">
        <v>771</v>
      </c>
      <c r="S1479" s="8"/>
      <c r="W1479" s="76"/>
      <c r="X1479" s="16">
        <f t="shared" si="419"/>
        <v>0</v>
      </c>
      <c r="AC1479" s="18">
        <f t="shared" si="415"/>
        <v>0</v>
      </c>
      <c r="AD1479" s="19">
        <f t="shared" si="423"/>
        <v>62700</v>
      </c>
      <c r="AE1479" s="21">
        <f t="shared" si="420"/>
        <v>0</v>
      </c>
      <c r="AF1479" s="20">
        <f t="shared" si="421"/>
        <v>0</v>
      </c>
      <c r="AG1479" s="20">
        <f t="shared" si="424"/>
        <v>0</v>
      </c>
      <c r="AH1479" s="20">
        <f t="shared" si="425"/>
        <v>0</v>
      </c>
      <c r="AI1479" s="20"/>
      <c r="AJ1479" s="20"/>
      <c r="AK1479" s="20">
        <f t="shared" si="416"/>
        <v>0</v>
      </c>
      <c r="AL1479" s="171"/>
    </row>
    <row r="1480" spans="1:38" ht="15.75" customHeight="1" x14ac:dyDescent="0.25">
      <c r="A1480" s="3">
        <v>1565</v>
      </c>
      <c r="B1480" s="14">
        <f t="shared" si="426"/>
        <v>1</v>
      </c>
      <c r="C1480" s="9">
        <v>45254</v>
      </c>
      <c r="D1480" s="3" t="s">
        <v>571</v>
      </c>
      <c r="E1480" s="14" t="str">
        <f t="shared" si="422"/>
        <v>1565Rodriguez Pablo1</v>
      </c>
      <c r="F1480" s="119" t="s">
        <v>2487</v>
      </c>
      <c r="G1480" s="119" t="s">
        <v>2488</v>
      </c>
      <c r="H1480" s="119">
        <v>109783</v>
      </c>
      <c r="I1480" s="10" t="s">
        <v>2502</v>
      </c>
      <c r="J1480" s="14" t="str">
        <f t="shared" si="414"/>
        <v>Service completo. Cambio de aceite y filtros. Control general del vehiculo. Sacar tapa de valvulas. Limpiar superficie. Cambiar junta de tapa de valvulas. Cambiar pastillas de freno delanteras. Cambio juego de escobillas limpia parabrisas. Cambio lamparas de patente.</v>
      </c>
      <c r="K1480" s="3" t="s">
        <v>1511</v>
      </c>
      <c r="L1480" s="3">
        <v>1</v>
      </c>
      <c r="M1480" s="10" t="s">
        <v>2489</v>
      </c>
      <c r="N1480" s="3" t="s">
        <v>771</v>
      </c>
      <c r="Q1480" s="7">
        <v>1595.88</v>
      </c>
      <c r="R1480" s="7" t="s">
        <v>1916</v>
      </c>
      <c r="S1480" s="8">
        <f t="shared" ref="S1480:S1495" si="427">(W1480-Q1480)/Q1480</f>
        <v>1.5064541193573451</v>
      </c>
      <c r="T1480" s="11">
        <v>1</v>
      </c>
      <c r="W1480" s="76">
        <v>4000</v>
      </c>
      <c r="X1480" s="16">
        <f t="shared" si="419"/>
        <v>4000</v>
      </c>
      <c r="Y1480" s="3">
        <v>1</v>
      </c>
      <c r="AB1480" s="4">
        <v>68000</v>
      </c>
      <c r="AC1480" s="18">
        <f t="shared" si="415"/>
        <v>68000</v>
      </c>
      <c r="AD1480" s="19">
        <f t="shared" si="423"/>
        <v>68000</v>
      </c>
      <c r="AE1480" s="21">
        <f t="shared" si="420"/>
        <v>1595.88</v>
      </c>
      <c r="AF1480" s="20">
        <f t="shared" si="421"/>
        <v>82424.570000000007</v>
      </c>
      <c r="AG1480" s="20">
        <f t="shared" si="424"/>
        <v>150740</v>
      </c>
      <c r="AH1480" s="20">
        <f t="shared" si="425"/>
        <v>68000</v>
      </c>
      <c r="AI1480" s="20"/>
      <c r="AJ1480" s="20"/>
      <c r="AK1480" s="20">
        <f t="shared" si="416"/>
        <v>218740</v>
      </c>
      <c r="AL1480" s="171"/>
    </row>
    <row r="1481" spans="1:38" ht="15.75" customHeight="1" x14ac:dyDescent="0.25">
      <c r="A1481" s="3">
        <v>1565</v>
      </c>
      <c r="B1481" s="14">
        <f t="shared" si="426"/>
        <v>2</v>
      </c>
      <c r="C1481" s="9">
        <f t="shared" ref="C1481:C1488" si="428">IF(A1481=A1480,C1480,"")</f>
        <v>45254</v>
      </c>
      <c r="D1481" s="3" t="str">
        <f t="shared" ref="D1481:D1488" si="429">IF(A1481=A1480,D1480,"")</f>
        <v>Rodriguez Pablo</v>
      </c>
      <c r="E1481" s="14" t="str">
        <f t="shared" si="422"/>
        <v>1565Rodriguez Pablo2</v>
      </c>
      <c r="J1481" s="14" t="str">
        <f t="shared" si="414"/>
        <v xml:space="preserve">Service completo. Cambio de aceite y filtros. Control general del vehiculo. Sacar tapa de valvulas. Limpiar superficie. Cambiar junta de tapa de valvulas. Cambiar pastillas de freno delanteras. Cambio juego de escobillas limpia parabrisas. Cambio lamparas de patente. </v>
      </c>
      <c r="L1481" s="3">
        <v>1</v>
      </c>
      <c r="M1481" s="10" t="s">
        <v>2490</v>
      </c>
      <c r="N1481" s="3" t="s">
        <v>771</v>
      </c>
      <c r="Q1481" s="7">
        <v>4183.93</v>
      </c>
      <c r="S1481" s="8">
        <f t="shared" si="427"/>
        <v>2.6329479699708167</v>
      </c>
      <c r="T1481" s="11">
        <v>1</v>
      </c>
      <c r="W1481" s="76">
        <v>15200</v>
      </c>
      <c r="X1481" s="16">
        <f t="shared" si="419"/>
        <v>15200</v>
      </c>
      <c r="AC1481" s="18">
        <f t="shared" si="415"/>
        <v>0</v>
      </c>
      <c r="AD1481" s="19">
        <f t="shared" si="423"/>
        <v>68000</v>
      </c>
      <c r="AE1481" s="21">
        <f t="shared" si="420"/>
        <v>4183.93</v>
      </c>
      <c r="AF1481" s="20">
        <f t="shared" si="421"/>
        <v>0</v>
      </c>
      <c r="AG1481" s="20">
        <f t="shared" si="424"/>
        <v>0</v>
      </c>
      <c r="AH1481" s="20">
        <f t="shared" si="425"/>
        <v>0</v>
      </c>
      <c r="AI1481" s="20"/>
      <c r="AJ1481" s="20"/>
      <c r="AK1481" s="20">
        <f t="shared" si="416"/>
        <v>0</v>
      </c>
      <c r="AL1481" s="171"/>
    </row>
    <row r="1482" spans="1:38" ht="15.75" customHeight="1" x14ac:dyDescent="0.25">
      <c r="A1482" s="3">
        <v>1565</v>
      </c>
      <c r="B1482" s="14">
        <f t="shared" si="426"/>
        <v>3</v>
      </c>
      <c r="C1482" s="9">
        <f t="shared" si="428"/>
        <v>45254</v>
      </c>
      <c r="D1482" s="3" t="str">
        <f t="shared" si="429"/>
        <v>Rodriguez Pablo</v>
      </c>
      <c r="E1482" s="14" t="str">
        <f t="shared" si="422"/>
        <v>1565Rodriguez Pablo3</v>
      </c>
      <c r="J1482" s="14" t="str">
        <f t="shared" si="414"/>
        <v xml:space="preserve">Service completo. Cambio de aceite y filtros. Control general del vehiculo. Sacar tapa de valvulas. Limpiar superficie. Cambiar junta de tapa de valvulas. Cambiar pastillas de freno delanteras. Cambio juego de escobillas limpia parabrisas. Cambio lamparas de patente.  </v>
      </c>
      <c r="L1482" s="3">
        <v>1</v>
      </c>
      <c r="M1482" s="10" t="s">
        <v>2491</v>
      </c>
      <c r="N1482" s="3" t="s">
        <v>771</v>
      </c>
      <c r="Q1482" s="7">
        <v>1983.43</v>
      </c>
      <c r="S1482" s="8">
        <f t="shared" si="427"/>
        <v>2.6300751728067033</v>
      </c>
      <c r="T1482" s="11">
        <v>1</v>
      </c>
      <c r="W1482" s="76">
        <v>7200</v>
      </c>
      <c r="X1482" s="16">
        <f t="shared" si="419"/>
        <v>7200</v>
      </c>
      <c r="AC1482" s="18">
        <f t="shared" si="415"/>
        <v>0</v>
      </c>
      <c r="AD1482" s="19">
        <f t="shared" si="423"/>
        <v>68000</v>
      </c>
      <c r="AE1482" s="21">
        <f t="shared" si="420"/>
        <v>1983.43</v>
      </c>
      <c r="AF1482" s="20">
        <f t="shared" si="421"/>
        <v>0</v>
      </c>
      <c r="AG1482" s="20">
        <f t="shared" si="424"/>
        <v>0</v>
      </c>
      <c r="AH1482" s="20">
        <f t="shared" si="425"/>
        <v>0</v>
      </c>
      <c r="AI1482" s="20"/>
      <c r="AJ1482" s="20"/>
      <c r="AK1482" s="20">
        <f t="shared" si="416"/>
        <v>0</v>
      </c>
      <c r="AL1482" s="171"/>
    </row>
    <row r="1483" spans="1:38" ht="15.75" customHeight="1" x14ac:dyDescent="0.25">
      <c r="A1483" s="3">
        <v>1565</v>
      </c>
      <c r="B1483" s="14">
        <f t="shared" si="426"/>
        <v>4</v>
      </c>
      <c r="C1483" s="9">
        <f t="shared" si="428"/>
        <v>45254</v>
      </c>
      <c r="D1483" s="3" t="str">
        <f t="shared" si="429"/>
        <v>Rodriguez Pablo</v>
      </c>
      <c r="E1483" s="14" t="str">
        <f t="shared" si="422"/>
        <v>1565Rodriguez Pablo4</v>
      </c>
      <c r="J1483" s="14" t="str">
        <f t="shared" si="414"/>
        <v xml:space="preserve">Service completo. Cambio de aceite y filtros. Control general del vehiculo. Sacar tapa de valvulas. Limpiar superficie. Cambiar junta de tapa de valvulas. Cambiar pastillas de freno delanteras. Cambio juego de escobillas limpia parabrisas. Cambio lamparas de patente.   </v>
      </c>
      <c r="L1483" s="3">
        <v>1</v>
      </c>
      <c r="M1483" s="10" t="s">
        <v>2492</v>
      </c>
      <c r="N1483" s="3" t="s">
        <v>101</v>
      </c>
      <c r="Q1483" s="7">
        <v>4347.38</v>
      </c>
      <c r="S1483" s="8">
        <f t="shared" si="427"/>
        <v>0.12711564206487583</v>
      </c>
      <c r="T1483" s="11">
        <v>1</v>
      </c>
      <c r="W1483" s="76">
        <v>4900</v>
      </c>
      <c r="X1483" s="16">
        <f t="shared" si="419"/>
        <v>4900</v>
      </c>
      <c r="AC1483" s="18">
        <f t="shared" si="415"/>
        <v>0</v>
      </c>
      <c r="AD1483" s="19">
        <f t="shared" si="423"/>
        <v>68000</v>
      </c>
      <c r="AE1483" s="21">
        <f t="shared" si="420"/>
        <v>4347.38</v>
      </c>
      <c r="AF1483" s="20">
        <f t="shared" si="421"/>
        <v>0</v>
      </c>
      <c r="AG1483" s="20">
        <f t="shared" si="424"/>
        <v>0</v>
      </c>
      <c r="AH1483" s="20">
        <f t="shared" si="425"/>
        <v>0</v>
      </c>
      <c r="AI1483" s="20"/>
      <c r="AJ1483" s="20"/>
      <c r="AK1483" s="20">
        <f t="shared" si="416"/>
        <v>0</v>
      </c>
      <c r="AL1483" s="171"/>
    </row>
    <row r="1484" spans="1:38" ht="15.75" customHeight="1" x14ac:dyDescent="0.25">
      <c r="A1484" s="3">
        <v>1565</v>
      </c>
      <c r="B1484" s="14">
        <f t="shared" si="426"/>
        <v>5</v>
      </c>
      <c r="C1484" s="9">
        <f t="shared" si="428"/>
        <v>45254</v>
      </c>
      <c r="D1484" s="3" t="str">
        <f t="shared" si="429"/>
        <v>Rodriguez Pablo</v>
      </c>
      <c r="E1484" s="14" t="str">
        <f t="shared" si="422"/>
        <v>1565Rodriguez Pablo5</v>
      </c>
      <c r="J1484" s="14" t="str">
        <f t="shared" si="414"/>
        <v xml:space="preserve">Service completo. Cambio de aceite y filtros. Control general del vehiculo. Sacar tapa de valvulas. Limpiar superficie. Cambiar junta de tapa de valvulas. Cambiar pastillas de freno delanteras. Cambio juego de escobillas limpia parabrisas. Cambio lamparas de patente.    </v>
      </c>
      <c r="L1484" s="3">
        <v>1</v>
      </c>
      <c r="M1484" s="10" t="s">
        <v>2305</v>
      </c>
      <c r="N1484" s="3" t="s">
        <v>101</v>
      </c>
      <c r="Q1484" s="7">
        <v>21440</v>
      </c>
      <c r="S1484" s="8">
        <f t="shared" si="427"/>
        <v>0.25</v>
      </c>
      <c r="T1484" s="11">
        <v>1</v>
      </c>
      <c r="W1484" s="76">
        <v>26800</v>
      </c>
      <c r="X1484" s="16">
        <f t="shared" si="419"/>
        <v>26800</v>
      </c>
      <c r="AC1484" s="18">
        <f t="shared" si="415"/>
        <v>0</v>
      </c>
      <c r="AD1484" s="19">
        <f t="shared" si="423"/>
        <v>68000</v>
      </c>
      <c r="AE1484" s="21">
        <f t="shared" si="420"/>
        <v>21440</v>
      </c>
      <c r="AF1484" s="20">
        <f t="shared" si="421"/>
        <v>0</v>
      </c>
      <c r="AG1484" s="20">
        <f t="shared" si="424"/>
        <v>0</v>
      </c>
      <c r="AH1484" s="20">
        <f t="shared" si="425"/>
        <v>0</v>
      </c>
      <c r="AI1484" s="20"/>
      <c r="AJ1484" s="20"/>
      <c r="AK1484" s="20">
        <f t="shared" si="416"/>
        <v>0</v>
      </c>
      <c r="AL1484" s="171"/>
    </row>
    <row r="1485" spans="1:38" ht="15.75" customHeight="1" x14ac:dyDescent="0.25">
      <c r="A1485" s="3">
        <v>1565</v>
      </c>
      <c r="B1485" s="14">
        <f t="shared" si="426"/>
        <v>6</v>
      </c>
      <c r="C1485" s="9">
        <f t="shared" si="428"/>
        <v>45254</v>
      </c>
      <c r="D1485" s="3" t="str">
        <f t="shared" si="429"/>
        <v>Rodriguez Pablo</v>
      </c>
      <c r="E1485" s="14" t="str">
        <f t="shared" si="422"/>
        <v>1565Rodriguez Pablo6</v>
      </c>
      <c r="J1485" s="14" t="str">
        <f t="shared" si="414"/>
        <v xml:space="preserve">Service completo. Cambio de aceite y filtros. Control general del vehiculo. Sacar tapa de valvulas. Limpiar superficie. Cambiar junta de tapa de valvulas. Cambiar pastillas de freno delanteras. Cambio juego de escobillas limpia parabrisas. Cambio lamparas de patente.     </v>
      </c>
      <c r="L1485" s="3">
        <v>1</v>
      </c>
      <c r="M1485" s="10" t="s">
        <v>2493</v>
      </c>
      <c r="N1485" s="3" t="s">
        <v>101</v>
      </c>
      <c r="Q1485" s="7">
        <v>22000</v>
      </c>
      <c r="S1485" s="8">
        <f t="shared" si="427"/>
        <v>0.25454545454545452</v>
      </c>
      <c r="T1485" s="11">
        <v>1</v>
      </c>
      <c r="W1485" s="76">
        <v>27600</v>
      </c>
      <c r="X1485" s="16">
        <f t="shared" si="419"/>
        <v>27600</v>
      </c>
      <c r="AC1485" s="18">
        <f t="shared" si="415"/>
        <v>0</v>
      </c>
      <c r="AD1485" s="19">
        <f t="shared" si="423"/>
        <v>68000</v>
      </c>
      <c r="AE1485" s="21">
        <f t="shared" si="420"/>
        <v>22000</v>
      </c>
      <c r="AF1485" s="20">
        <f t="shared" si="421"/>
        <v>0</v>
      </c>
      <c r="AG1485" s="20">
        <f t="shared" si="424"/>
        <v>0</v>
      </c>
      <c r="AH1485" s="20">
        <f t="shared" si="425"/>
        <v>0</v>
      </c>
      <c r="AI1485" s="20"/>
      <c r="AJ1485" s="20"/>
      <c r="AK1485" s="20">
        <f t="shared" si="416"/>
        <v>0</v>
      </c>
      <c r="AL1485" s="171"/>
    </row>
    <row r="1486" spans="1:38" ht="15.75" customHeight="1" x14ac:dyDescent="0.25">
      <c r="A1486" s="3">
        <v>1565</v>
      </c>
      <c r="B1486" s="14">
        <f t="shared" si="426"/>
        <v>7</v>
      </c>
      <c r="C1486" s="9">
        <f t="shared" si="428"/>
        <v>45254</v>
      </c>
      <c r="D1486" s="3" t="str">
        <f t="shared" si="429"/>
        <v>Rodriguez Pablo</v>
      </c>
      <c r="E1486" s="14" t="str">
        <f t="shared" si="422"/>
        <v>1565Rodriguez Pablo7</v>
      </c>
      <c r="J1486" s="14" t="str">
        <f t="shared" si="414"/>
        <v xml:space="preserve">Service completo. Cambio de aceite y filtros. Control general del vehiculo. Sacar tapa de valvulas. Limpiar superficie. Cambiar junta de tapa de valvulas. Cambiar pastillas de freno delanteras. Cambio juego de escobillas limpia parabrisas. Cambio lamparas de patente.      </v>
      </c>
      <c r="L1486" s="3">
        <v>1</v>
      </c>
      <c r="M1486" s="10" t="s">
        <v>222</v>
      </c>
      <c r="N1486" s="3" t="s">
        <v>771</v>
      </c>
      <c r="Q1486" s="7">
        <v>3733.95</v>
      </c>
      <c r="S1486" s="8">
        <f t="shared" si="427"/>
        <v>1.3433629266594358</v>
      </c>
      <c r="T1486" s="11">
        <v>4</v>
      </c>
      <c r="W1486" s="76">
        <v>8750</v>
      </c>
      <c r="X1486" s="16">
        <f t="shared" si="419"/>
        <v>35000</v>
      </c>
      <c r="AC1486" s="18">
        <f t="shared" si="415"/>
        <v>0</v>
      </c>
      <c r="AD1486" s="19">
        <f t="shared" si="423"/>
        <v>68000</v>
      </c>
      <c r="AE1486" s="21">
        <f t="shared" si="420"/>
        <v>14935.8</v>
      </c>
      <c r="AF1486" s="20">
        <f t="shared" si="421"/>
        <v>0</v>
      </c>
      <c r="AG1486" s="20">
        <f t="shared" si="424"/>
        <v>0</v>
      </c>
      <c r="AH1486" s="20">
        <f t="shared" si="425"/>
        <v>0</v>
      </c>
      <c r="AI1486" s="20"/>
      <c r="AJ1486" s="20"/>
      <c r="AK1486" s="20">
        <f t="shared" si="416"/>
        <v>0</v>
      </c>
      <c r="AL1486" s="171"/>
    </row>
    <row r="1487" spans="1:38" ht="15.75" customHeight="1" x14ac:dyDescent="0.25">
      <c r="A1487" s="3">
        <v>1565</v>
      </c>
      <c r="B1487" s="14">
        <f t="shared" si="426"/>
        <v>8</v>
      </c>
      <c r="C1487" s="9">
        <f t="shared" si="428"/>
        <v>45254</v>
      </c>
      <c r="D1487" s="3" t="str">
        <f t="shared" si="429"/>
        <v>Rodriguez Pablo</v>
      </c>
      <c r="E1487" s="14" t="str">
        <f t="shared" si="422"/>
        <v>1565Rodriguez Pablo8</v>
      </c>
      <c r="J1487" s="14" t="str">
        <f t="shared" si="414"/>
        <v xml:space="preserve">Service completo. Cambio de aceite y filtros. Control general del vehiculo. Sacar tapa de valvulas. Limpiar superficie. Cambiar junta de tapa de valvulas. Cambiar pastillas de freno delanteras. Cambio juego de escobillas limpia parabrisas. Cambio lamparas de patente.       </v>
      </c>
      <c r="L1487" s="3">
        <v>1</v>
      </c>
      <c r="M1487" s="10" t="s">
        <v>2371</v>
      </c>
      <c r="N1487" s="3" t="s">
        <v>1566</v>
      </c>
      <c r="Q1487" s="7">
        <v>22940</v>
      </c>
      <c r="S1487" s="8">
        <f t="shared" si="427"/>
        <v>0.26591107236268524</v>
      </c>
      <c r="T1487" s="11">
        <v>1</v>
      </c>
      <c r="W1487" s="76">
        <v>29040</v>
      </c>
      <c r="X1487" s="16">
        <f t="shared" si="419"/>
        <v>29040</v>
      </c>
      <c r="AC1487" s="18">
        <f t="shared" si="415"/>
        <v>0</v>
      </c>
      <c r="AD1487" s="19">
        <f t="shared" si="423"/>
        <v>68000</v>
      </c>
      <c r="AE1487" s="21">
        <f t="shared" si="420"/>
        <v>22940</v>
      </c>
      <c r="AF1487" s="20">
        <f t="shared" si="421"/>
        <v>0</v>
      </c>
      <c r="AG1487" s="20">
        <f t="shared" si="424"/>
        <v>0</v>
      </c>
      <c r="AH1487" s="20">
        <f t="shared" si="425"/>
        <v>0</v>
      </c>
      <c r="AI1487" s="20"/>
      <c r="AJ1487" s="20"/>
      <c r="AK1487" s="20">
        <f t="shared" si="416"/>
        <v>0</v>
      </c>
      <c r="AL1487" s="171"/>
    </row>
    <row r="1488" spans="1:38" ht="15.75" customHeight="1" x14ac:dyDescent="0.25">
      <c r="A1488" s="3">
        <v>1565</v>
      </c>
      <c r="B1488" s="14">
        <f t="shared" si="426"/>
        <v>9</v>
      </c>
      <c r="C1488" s="9">
        <f t="shared" si="428"/>
        <v>45254</v>
      </c>
      <c r="D1488" s="3" t="str">
        <f t="shared" si="429"/>
        <v>Rodriguez Pablo</v>
      </c>
      <c r="E1488" s="14" t="str">
        <f t="shared" si="422"/>
        <v>1565Rodriguez Pablo9</v>
      </c>
      <c r="J1488" s="14" t="str">
        <f t="shared" si="414"/>
        <v xml:space="preserve">Service completo. Cambio de aceite y filtros. Control general del vehiculo. Sacar tapa de valvulas. Limpiar superficie. Cambiar junta de tapa de valvulas. Cambiar pastillas de freno delanteras. Cambio juego de escobillas limpia parabrisas. Cambio lamparas de patente.        </v>
      </c>
      <c r="L1488" s="3">
        <v>1</v>
      </c>
      <c r="M1488" s="10" t="s">
        <v>2473</v>
      </c>
      <c r="N1488" s="3" t="s">
        <v>771</v>
      </c>
      <c r="Q1488" s="7">
        <v>200</v>
      </c>
      <c r="S1488" s="8">
        <f t="shared" si="427"/>
        <v>1.5</v>
      </c>
      <c r="T1488" s="11">
        <v>2</v>
      </c>
      <c r="W1488" s="76">
        <v>500</v>
      </c>
      <c r="X1488" s="16">
        <f t="shared" si="419"/>
        <v>1000</v>
      </c>
      <c r="AC1488" s="18">
        <f t="shared" si="415"/>
        <v>0</v>
      </c>
      <c r="AD1488" s="19">
        <f t="shared" si="423"/>
        <v>68000</v>
      </c>
      <c r="AE1488" s="21">
        <f t="shared" si="420"/>
        <v>400</v>
      </c>
      <c r="AF1488" s="20">
        <f t="shared" si="421"/>
        <v>0</v>
      </c>
      <c r="AG1488" s="20">
        <f t="shared" si="424"/>
        <v>0</v>
      </c>
      <c r="AH1488" s="20">
        <f t="shared" si="425"/>
        <v>0</v>
      </c>
      <c r="AI1488" s="20"/>
      <c r="AJ1488" s="20"/>
      <c r="AK1488" s="20">
        <f t="shared" si="416"/>
        <v>0</v>
      </c>
      <c r="AL1488" s="171"/>
    </row>
    <row r="1489" spans="1:38" ht="15.75" customHeight="1" x14ac:dyDescent="0.25">
      <c r="A1489" s="3">
        <v>1566</v>
      </c>
      <c r="B1489" s="14">
        <f t="shared" si="426"/>
        <v>1</v>
      </c>
      <c r="C1489" s="9">
        <v>45255</v>
      </c>
      <c r="D1489" s="3" t="s">
        <v>276</v>
      </c>
      <c r="E1489" s="14" t="str">
        <f t="shared" si="422"/>
        <v>1566Creativiti S.A.S1</v>
      </c>
      <c r="F1489" s="119" t="s">
        <v>2494</v>
      </c>
      <c r="G1489" s="119" t="s">
        <v>765</v>
      </c>
      <c r="H1489" s="119">
        <v>38633</v>
      </c>
      <c r="I1489" s="10" t="s">
        <v>2170</v>
      </c>
      <c r="J1489" s="14" t="str">
        <f t="shared" si="414"/>
        <v>Service completo. Cambio de aceite y filtros. Control general del vehiculo.</v>
      </c>
      <c r="K1489" s="3" t="s">
        <v>1512</v>
      </c>
      <c r="L1489" s="3">
        <v>1</v>
      </c>
      <c r="M1489" s="10" t="s">
        <v>2495</v>
      </c>
      <c r="N1489" s="3" t="s">
        <v>771</v>
      </c>
      <c r="Q1489" s="7">
        <v>2190.83</v>
      </c>
      <c r="R1489" s="7" t="s">
        <v>1916</v>
      </c>
      <c r="S1489" s="8">
        <f t="shared" si="427"/>
        <v>1.5104640706946684</v>
      </c>
      <c r="T1489" s="11">
        <v>1</v>
      </c>
      <c r="W1489" s="76">
        <v>5500</v>
      </c>
      <c r="X1489" s="16">
        <f t="shared" si="419"/>
        <v>5500</v>
      </c>
      <c r="Y1489" s="3">
        <v>1</v>
      </c>
      <c r="AB1489" s="4">
        <v>54000</v>
      </c>
      <c r="AC1489" s="18">
        <f t="shared" si="415"/>
        <v>54000</v>
      </c>
      <c r="AD1489" s="19">
        <f t="shared" si="423"/>
        <v>54000</v>
      </c>
      <c r="AE1489" s="21">
        <f t="shared" si="420"/>
        <v>2190.83</v>
      </c>
      <c r="AF1489" s="20">
        <f t="shared" si="421"/>
        <v>11498.379000000001</v>
      </c>
      <c r="AG1489" s="20">
        <f t="shared" si="424"/>
        <v>39950</v>
      </c>
      <c r="AH1489" s="20">
        <f t="shared" si="425"/>
        <v>54000</v>
      </c>
      <c r="AI1489" s="20"/>
      <c r="AJ1489" s="20"/>
      <c r="AK1489" s="20">
        <f t="shared" si="416"/>
        <v>93950</v>
      </c>
      <c r="AL1489" s="171"/>
    </row>
    <row r="1490" spans="1:38" ht="15.75" customHeight="1" x14ac:dyDescent="0.25">
      <c r="A1490" s="3">
        <v>1566</v>
      </c>
      <c r="B1490" s="14">
        <f t="shared" si="426"/>
        <v>2</v>
      </c>
      <c r="C1490" s="9">
        <f>IF(A1490=A1489,C1489,"")</f>
        <v>45255</v>
      </c>
      <c r="D1490" s="3" t="str">
        <f>IF(A1490=A1489,D1489,"")</f>
        <v>Creativiti S.A.S</v>
      </c>
      <c r="E1490" s="14" t="str">
        <f t="shared" si="422"/>
        <v>1566Creativiti S.A.S2</v>
      </c>
      <c r="J1490" s="14" t="str">
        <f t="shared" si="414"/>
        <v xml:space="preserve">Service completo. Cambio de aceite y filtros. Control general del vehiculo. </v>
      </c>
      <c r="L1490" s="3">
        <v>1</v>
      </c>
      <c r="M1490" s="10" t="s">
        <v>2496</v>
      </c>
      <c r="N1490" s="3" t="s">
        <v>771</v>
      </c>
      <c r="Q1490" s="7">
        <v>1724.19</v>
      </c>
      <c r="S1490" s="8">
        <f t="shared" si="427"/>
        <v>1.5519229319274557</v>
      </c>
      <c r="T1490" s="11">
        <v>1</v>
      </c>
      <c r="W1490" s="76">
        <v>4400</v>
      </c>
      <c r="X1490" s="16">
        <f t="shared" si="419"/>
        <v>4400</v>
      </c>
      <c r="AC1490" s="18">
        <f t="shared" si="415"/>
        <v>0</v>
      </c>
      <c r="AD1490" s="19">
        <f t="shared" si="423"/>
        <v>54000</v>
      </c>
      <c r="AE1490" s="21">
        <f t="shared" si="420"/>
        <v>1724.19</v>
      </c>
      <c r="AF1490" s="20">
        <f t="shared" si="421"/>
        <v>0</v>
      </c>
      <c r="AG1490" s="20">
        <f t="shared" si="424"/>
        <v>0</v>
      </c>
      <c r="AH1490" s="20">
        <f t="shared" si="425"/>
        <v>0</v>
      </c>
      <c r="AI1490" s="20"/>
      <c r="AJ1490" s="20"/>
      <c r="AK1490" s="20">
        <f t="shared" si="416"/>
        <v>0</v>
      </c>
      <c r="AL1490" s="171"/>
    </row>
    <row r="1491" spans="1:38" ht="15.75" customHeight="1" x14ac:dyDescent="0.25">
      <c r="A1491" s="3">
        <v>1566</v>
      </c>
      <c r="B1491" s="14">
        <f t="shared" si="426"/>
        <v>3</v>
      </c>
      <c r="C1491" s="9">
        <f>IF(A1491=A1490,C1490,"")</f>
        <v>45255</v>
      </c>
      <c r="D1491" s="3" t="str">
        <f>IF(A1491=A1490,D1490,"")</f>
        <v>Creativiti S.A.S</v>
      </c>
      <c r="E1491" s="14" t="str">
        <f t="shared" si="422"/>
        <v>1566Creativiti S.A.S3</v>
      </c>
      <c r="J1491" s="14" t="str">
        <f t="shared" si="414"/>
        <v xml:space="preserve">Service completo. Cambio de aceite y filtros. Control general del vehiculo.  </v>
      </c>
      <c r="L1491" s="3">
        <v>1</v>
      </c>
      <c r="M1491" s="10" t="s">
        <v>2497</v>
      </c>
      <c r="N1491" s="3" t="s">
        <v>771</v>
      </c>
      <c r="Q1491" s="7">
        <v>2702.28</v>
      </c>
      <c r="S1491" s="8">
        <f t="shared" si="427"/>
        <v>1.8864514410053728</v>
      </c>
      <c r="T1491" s="11">
        <v>1</v>
      </c>
      <c r="W1491" s="76">
        <v>7800</v>
      </c>
      <c r="X1491" s="16">
        <f t="shared" si="419"/>
        <v>7800</v>
      </c>
      <c r="AC1491" s="18">
        <f t="shared" si="415"/>
        <v>0</v>
      </c>
      <c r="AD1491" s="19">
        <f t="shared" si="423"/>
        <v>54000</v>
      </c>
      <c r="AE1491" s="21">
        <f t="shared" si="420"/>
        <v>2702.28</v>
      </c>
      <c r="AF1491" s="20">
        <f t="shared" si="421"/>
        <v>0</v>
      </c>
      <c r="AG1491" s="20">
        <f t="shared" si="424"/>
        <v>0</v>
      </c>
      <c r="AH1491" s="20">
        <f t="shared" si="425"/>
        <v>0</v>
      </c>
      <c r="AI1491" s="20"/>
      <c r="AJ1491" s="20"/>
      <c r="AK1491" s="20">
        <f t="shared" si="416"/>
        <v>0</v>
      </c>
      <c r="AL1491" s="171"/>
    </row>
    <row r="1492" spans="1:38" ht="15.75" customHeight="1" x14ac:dyDescent="0.25">
      <c r="A1492" s="3">
        <v>1566</v>
      </c>
      <c r="B1492" s="14">
        <f t="shared" si="426"/>
        <v>4</v>
      </c>
      <c r="C1492" s="9">
        <f>IF(A1492=A1491,C1491,"")</f>
        <v>45255</v>
      </c>
      <c r="D1492" s="3" t="str">
        <f>IF(A1492=A1491,D1491,"")</f>
        <v>Creativiti S.A.S</v>
      </c>
      <c r="E1492" s="14" t="str">
        <f t="shared" si="422"/>
        <v>1566Creativiti S.A.S4</v>
      </c>
      <c r="J1492" s="14" t="str">
        <f t="shared" si="414"/>
        <v xml:space="preserve">Service completo. Cambio de aceite y filtros. Control general del vehiculo.   </v>
      </c>
      <c r="L1492" s="3">
        <v>1</v>
      </c>
      <c r="M1492" s="10" t="s">
        <v>2498</v>
      </c>
      <c r="N1492" s="3" t="s">
        <v>771</v>
      </c>
      <c r="Q1492" s="7">
        <v>2735.2289999999998</v>
      </c>
      <c r="S1492" s="8">
        <f t="shared" si="427"/>
        <v>0.60864044655858807</v>
      </c>
      <c r="T1492" s="11">
        <v>1</v>
      </c>
      <c r="W1492" s="76">
        <v>4400</v>
      </c>
      <c r="X1492" s="16">
        <f t="shared" si="419"/>
        <v>4400</v>
      </c>
      <c r="AC1492" s="18">
        <f t="shared" si="415"/>
        <v>0</v>
      </c>
      <c r="AD1492" s="19">
        <f t="shared" si="423"/>
        <v>54000</v>
      </c>
      <c r="AE1492" s="21">
        <f t="shared" si="420"/>
        <v>2735.2289999999998</v>
      </c>
      <c r="AF1492" s="20">
        <f t="shared" si="421"/>
        <v>0</v>
      </c>
      <c r="AG1492" s="20">
        <f t="shared" si="424"/>
        <v>0</v>
      </c>
      <c r="AH1492" s="20">
        <f t="shared" si="425"/>
        <v>0</v>
      </c>
      <c r="AI1492" s="20"/>
      <c r="AJ1492" s="20"/>
      <c r="AK1492" s="20">
        <f t="shared" si="416"/>
        <v>0</v>
      </c>
      <c r="AL1492" s="171"/>
    </row>
    <row r="1493" spans="1:38" ht="15.75" customHeight="1" x14ac:dyDescent="0.25">
      <c r="A1493" s="3">
        <v>1566</v>
      </c>
      <c r="B1493" s="14">
        <f t="shared" si="426"/>
        <v>5</v>
      </c>
      <c r="C1493" s="9">
        <f>IF(A1493=A1492,C1492,"")</f>
        <v>45255</v>
      </c>
      <c r="D1493" s="3" t="str">
        <f>IF(A1493=A1492,D1492,"")</f>
        <v>Creativiti S.A.S</v>
      </c>
      <c r="E1493" s="14" t="str">
        <f t="shared" si="422"/>
        <v>1566Creativiti S.A.S5</v>
      </c>
      <c r="J1493" s="14" t="str">
        <f t="shared" si="414"/>
        <v xml:space="preserve">Service completo. Cambio de aceite y filtros. Control general del vehiculo.    </v>
      </c>
      <c r="L1493" s="3">
        <v>1</v>
      </c>
      <c r="M1493" s="10" t="s">
        <v>123</v>
      </c>
      <c r="N1493" s="3" t="s">
        <v>771</v>
      </c>
      <c r="Q1493" s="7">
        <v>2145.85</v>
      </c>
      <c r="S1493" s="8">
        <f t="shared" si="427"/>
        <v>1.7727939977165228</v>
      </c>
      <c r="T1493" s="11">
        <v>3</v>
      </c>
      <c r="W1493" s="76">
        <v>5950</v>
      </c>
      <c r="X1493" s="16">
        <f t="shared" si="419"/>
        <v>17850</v>
      </c>
      <c r="AC1493" s="18">
        <f t="shared" si="415"/>
        <v>0</v>
      </c>
      <c r="AD1493" s="19">
        <f t="shared" si="423"/>
        <v>54000</v>
      </c>
      <c r="AE1493" s="21">
        <f t="shared" si="420"/>
        <v>6437.5499999999993</v>
      </c>
      <c r="AF1493" s="20">
        <f t="shared" si="421"/>
        <v>0</v>
      </c>
      <c r="AG1493" s="20">
        <f t="shared" si="424"/>
        <v>0</v>
      </c>
      <c r="AH1493" s="20">
        <f t="shared" si="425"/>
        <v>0</v>
      </c>
      <c r="AI1493" s="20"/>
      <c r="AJ1493" s="20"/>
      <c r="AK1493" s="20">
        <f t="shared" si="416"/>
        <v>0</v>
      </c>
      <c r="AL1493" s="171"/>
    </row>
    <row r="1494" spans="1:38" ht="15.75" customHeight="1" x14ac:dyDescent="0.25">
      <c r="A1494" s="3">
        <v>1567</v>
      </c>
      <c r="B1494" s="14">
        <f t="shared" si="426"/>
        <v>1</v>
      </c>
      <c r="C1494" s="9">
        <v>45255</v>
      </c>
      <c r="D1494" s="3" t="s">
        <v>615</v>
      </c>
      <c r="E1494" s="14" t="str">
        <f t="shared" si="422"/>
        <v>1567Stap Carlos1</v>
      </c>
      <c r="F1494" s="119" t="s">
        <v>1356</v>
      </c>
      <c r="G1494" s="119" t="s">
        <v>1187</v>
      </c>
      <c r="H1494" s="119">
        <v>660251</v>
      </c>
      <c r="I1494" s="10" t="s">
        <v>2499</v>
      </c>
      <c r="J1494" s="14" t="str">
        <f t="shared" si="414"/>
        <v>Cambio filtro de aceite. Cambio aceite motor.</v>
      </c>
      <c r="K1494" s="3" t="s">
        <v>1539</v>
      </c>
      <c r="L1494" s="3">
        <v>1</v>
      </c>
      <c r="M1494" s="10" t="s">
        <v>222</v>
      </c>
      <c r="N1494" s="3" t="s">
        <v>771</v>
      </c>
      <c r="Q1494" s="7">
        <v>3733.95</v>
      </c>
      <c r="S1494" s="8">
        <f t="shared" si="427"/>
        <v>1.3433629266594358</v>
      </c>
      <c r="T1494" s="11">
        <v>7.5</v>
      </c>
      <c r="W1494" s="76">
        <v>8750</v>
      </c>
      <c r="X1494" s="16">
        <f t="shared" si="419"/>
        <v>65625</v>
      </c>
      <c r="AC1494" s="18">
        <f t="shared" si="415"/>
        <v>0</v>
      </c>
      <c r="AD1494" s="19">
        <f t="shared" si="423"/>
        <v>0</v>
      </c>
      <c r="AE1494" s="21">
        <f t="shared" si="420"/>
        <v>28004.625</v>
      </c>
      <c r="AF1494" s="20">
        <f t="shared" si="421"/>
        <v>7989.0599999999995</v>
      </c>
      <c r="AG1494" s="20">
        <f t="shared" si="424"/>
        <v>80225</v>
      </c>
      <c r="AH1494" s="20">
        <f t="shared" si="425"/>
        <v>0</v>
      </c>
      <c r="AI1494" s="20"/>
      <c r="AJ1494" s="20"/>
      <c r="AK1494" s="20">
        <f t="shared" si="416"/>
        <v>80225</v>
      </c>
      <c r="AL1494" s="171"/>
    </row>
    <row r="1495" spans="1:38" ht="15.75" customHeight="1" x14ac:dyDescent="0.25">
      <c r="A1495" s="3">
        <v>1567</v>
      </c>
      <c r="B1495" s="14">
        <f t="shared" si="426"/>
        <v>2</v>
      </c>
      <c r="C1495" s="9">
        <v>45255</v>
      </c>
      <c r="D1495" s="3" t="str">
        <f>IF(A1495=A1494,D1494,"")</f>
        <v>Stap Carlos</v>
      </c>
      <c r="E1495" s="14" t="str">
        <f t="shared" si="422"/>
        <v>1567Stap Carlos2</v>
      </c>
      <c r="J1495" s="14" t="str">
        <f t="shared" si="414"/>
        <v xml:space="preserve">Cambio filtro de aceite. Cambio aceite motor. </v>
      </c>
      <c r="L1495" s="3">
        <v>1</v>
      </c>
      <c r="M1495" s="10" t="s">
        <v>2500</v>
      </c>
      <c r="N1495" s="3" t="s">
        <v>771</v>
      </c>
      <c r="Q1495" s="7">
        <v>4255.1099999999997</v>
      </c>
      <c r="S1495" s="8">
        <f t="shared" si="427"/>
        <v>2.4311686419387515</v>
      </c>
      <c r="T1495" s="11">
        <v>1</v>
      </c>
      <c r="W1495" s="76">
        <v>14600</v>
      </c>
      <c r="X1495" s="16">
        <f t="shared" si="419"/>
        <v>14600</v>
      </c>
      <c r="AC1495" s="18">
        <f t="shared" si="415"/>
        <v>0</v>
      </c>
      <c r="AD1495" s="19">
        <f t="shared" si="423"/>
        <v>0</v>
      </c>
      <c r="AE1495" s="21">
        <f t="shared" si="420"/>
        <v>4255.1099999999997</v>
      </c>
      <c r="AF1495" s="20">
        <f t="shared" si="421"/>
        <v>0</v>
      </c>
      <c r="AG1495" s="20">
        <f t="shared" si="424"/>
        <v>0</v>
      </c>
      <c r="AH1495" s="20">
        <f t="shared" si="425"/>
        <v>0</v>
      </c>
      <c r="AI1495" s="20"/>
      <c r="AJ1495" s="20"/>
      <c r="AK1495" s="20">
        <f t="shared" si="416"/>
        <v>0</v>
      </c>
      <c r="AL1495" s="171"/>
    </row>
    <row r="1496" spans="1:38" ht="15.75" customHeight="1" x14ac:dyDescent="0.25">
      <c r="A1496" s="3">
        <v>1568</v>
      </c>
      <c r="B1496" s="14">
        <f t="shared" si="426"/>
        <v>1</v>
      </c>
      <c r="C1496" s="9">
        <v>45257</v>
      </c>
      <c r="D1496" s="3" t="s">
        <v>2503</v>
      </c>
      <c r="E1496" s="14" t="str">
        <f t="shared" si="422"/>
        <v>1568Tranquilli Silvio1</v>
      </c>
      <c r="F1496" s="119" t="s">
        <v>2504</v>
      </c>
      <c r="G1496" s="119" t="s">
        <v>2505</v>
      </c>
      <c r="I1496" s="10" t="s">
        <v>2507</v>
      </c>
      <c r="J1496" s="14" t="str">
        <f t="shared" si="414"/>
        <v>Sacar cable de embrague. Lubricar. Volver a colocar.</v>
      </c>
      <c r="K1496" s="3" t="s">
        <v>1665</v>
      </c>
      <c r="L1496" s="3">
        <v>1</v>
      </c>
      <c r="R1496" s="7" t="s">
        <v>1971</v>
      </c>
      <c r="S1496" s="8"/>
      <c r="W1496" s="76"/>
      <c r="X1496" s="16">
        <f t="shared" si="419"/>
        <v>0</v>
      </c>
      <c r="Y1496" s="3">
        <v>1</v>
      </c>
      <c r="AB1496" s="4">
        <v>5000</v>
      </c>
      <c r="AC1496" s="18">
        <f t="shared" si="415"/>
        <v>5000</v>
      </c>
      <c r="AD1496" s="19">
        <f t="shared" si="423"/>
        <v>5000</v>
      </c>
      <c r="AE1496" s="21">
        <f t="shared" si="420"/>
        <v>0</v>
      </c>
      <c r="AF1496" s="20">
        <f t="shared" si="421"/>
        <v>0</v>
      </c>
      <c r="AG1496" s="20">
        <f t="shared" si="424"/>
        <v>0</v>
      </c>
      <c r="AH1496" s="20">
        <f t="shared" si="425"/>
        <v>5000</v>
      </c>
      <c r="AI1496" s="20"/>
      <c r="AJ1496" s="20"/>
      <c r="AK1496" s="20">
        <f t="shared" si="416"/>
        <v>5000</v>
      </c>
      <c r="AL1496" s="171"/>
    </row>
    <row r="1497" spans="1:38" ht="15.75" customHeight="1" x14ac:dyDescent="0.25">
      <c r="A1497" s="3">
        <v>1568</v>
      </c>
      <c r="B1497" s="14">
        <f t="shared" si="426"/>
        <v>2</v>
      </c>
      <c r="C1497" s="9">
        <f>IF(A1497=A1496,C1496,"")</f>
        <v>45257</v>
      </c>
      <c r="D1497" s="3" t="str">
        <f>IF(A1497=A1496,D1496,"")</f>
        <v>Tranquilli Silvio</v>
      </c>
      <c r="E1497" s="14" t="str">
        <f t="shared" si="422"/>
        <v>1568Tranquilli Silvio2</v>
      </c>
      <c r="J1497" s="14" t="str">
        <f t="shared" si="414"/>
        <v xml:space="preserve">Sacar cable de embrague. Lubricar. Volver a colocar. </v>
      </c>
      <c r="L1497" s="3">
        <v>1</v>
      </c>
      <c r="S1497" s="8"/>
      <c r="W1497" s="76"/>
      <c r="X1497" s="16">
        <f t="shared" si="419"/>
        <v>0</v>
      </c>
      <c r="AC1497" s="18">
        <f t="shared" si="415"/>
        <v>0</v>
      </c>
      <c r="AD1497" s="19">
        <f t="shared" si="423"/>
        <v>5000</v>
      </c>
      <c r="AE1497" s="21">
        <f t="shared" si="420"/>
        <v>0</v>
      </c>
      <c r="AF1497" s="20">
        <f t="shared" si="421"/>
        <v>0</v>
      </c>
      <c r="AG1497" s="20">
        <f t="shared" si="424"/>
        <v>0</v>
      </c>
      <c r="AH1497" s="20">
        <f t="shared" si="425"/>
        <v>0</v>
      </c>
      <c r="AI1497" s="20"/>
      <c r="AJ1497" s="20"/>
      <c r="AK1497" s="20">
        <f t="shared" si="416"/>
        <v>0</v>
      </c>
      <c r="AL1497" s="171"/>
    </row>
    <row r="1498" spans="1:38" ht="15.75" customHeight="1" x14ac:dyDescent="0.25">
      <c r="A1498" s="3">
        <v>1569</v>
      </c>
      <c r="B1498" s="14">
        <f t="shared" si="426"/>
        <v>1</v>
      </c>
      <c r="C1498" s="9">
        <v>45257</v>
      </c>
      <c r="D1498" s="3" t="s">
        <v>505</v>
      </c>
      <c r="E1498" s="14" t="str">
        <f t="shared" si="422"/>
        <v>1569Municipalidad Laboulaye1</v>
      </c>
      <c r="F1498" s="119" t="s">
        <v>998</v>
      </c>
      <c r="G1498" s="119" t="s">
        <v>999</v>
      </c>
      <c r="H1498" s="119">
        <v>50285</v>
      </c>
      <c r="I1498" s="10" t="s">
        <v>2513</v>
      </c>
      <c r="J1498" s="14" t="str">
        <f t="shared" si="414"/>
        <v>Service completo. Cambio de aceite y filtros. Control general del vehiculo. Desarmar distribucion completa. Cambiar kit, bomba de agua, correa poly-v- y liquido refrigerante. Purgado del circuito de refrigeracion. Puesta a punto. Armado total. Lavado motor.</v>
      </c>
      <c r="K1498" s="3" t="s">
        <v>1512</v>
      </c>
      <c r="L1498" s="3">
        <v>1</v>
      </c>
      <c r="M1498" s="10" t="s">
        <v>2249</v>
      </c>
      <c r="N1498" s="3" t="s">
        <v>734</v>
      </c>
      <c r="S1498" s="8"/>
      <c r="W1498" s="76"/>
      <c r="X1498" s="16">
        <f t="shared" si="419"/>
        <v>0</v>
      </c>
      <c r="Y1498" s="3">
        <v>1</v>
      </c>
      <c r="AB1498" s="4">
        <v>110000</v>
      </c>
      <c r="AC1498" s="18">
        <f t="shared" si="415"/>
        <v>110000</v>
      </c>
      <c r="AD1498" s="19">
        <f t="shared" si="423"/>
        <v>110000</v>
      </c>
      <c r="AE1498" s="21">
        <f t="shared" si="420"/>
        <v>0</v>
      </c>
      <c r="AF1498" s="20">
        <f t="shared" si="421"/>
        <v>11243.276</v>
      </c>
      <c r="AG1498" s="20">
        <f t="shared" si="424"/>
        <v>0</v>
      </c>
      <c r="AH1498" s="20">
        <f t="shared" si="425"/>
        <v>110000</v>
      </c>
      <c r="AI1498" s="20"/>
      <c r="AJ1498" s="20"/>
      <c r="AK1498" s="20">
        <f t="shared" si="416"/>
        <v>110000</v>
      </c>
      <c r="AL1498" s="171"/>
    </row>
    <row r="1499" spans="1:38" ht="15.75" customHeight="1" x14ac:dyDescent="0.25">
      <c r="A1499" s="3">
        <v>1569</v>
      </c>
      <c r="B1499" s="14">
        <f t="shared" si="426"/>
        <v>2</v>
      </c>
      <c r="C1499" s="9">
        <f t="shared" ref="C1499:C1506" si="430">IF(A1499=A1498,C1498,"")</f>
        <v>45257</v>
      </c>
      <c r="D1499" s="3" t="str">
        <f t="shared" ref="D1499:D1506" si="431">IF(A1499=A1498,D1498,"")</f>
        <v>Municipalidad Laboulaye</v>
      </c>
      <c r="E1499" s="14" t="str">
        <f t="shared" si="422"/>
        <v>1569Municipalidad Laboulaye2</v>
      </c>
      <c r="J1499" s="14" t="str">
        <f t="shared" si="414"/>
        <v xml:space="preserve">Service completo. Cambio de aceite y filtros. Control general del vehiculo. Desarmar distribucion completa. Cambiar kit, bomba de agua, correa poly-v- y liquido refrigerante. Purgado del circuito de refrigeracion. Puesta a punto. Armado total. Lavado motor. </v>
      </c>
      <c r="L1499" s="3">
        <v>1</v>
      </c>
      <c r="M1499" s="10" t="s">
        <v>1920</v>
      </c>
      <c r="N1499" s="3" t="s">
        <v>734</v>
      </c>
      <c r="S1499" s="8"/>
      <c r="W1499" s="76"/>
      <c r="X1499" s="16">
        <f t="shared" si="419"/>
        <v>0</v>
      </c>
      <c r="AC1499" s="18">
        <f t="shared" si="415"/>
        <v>0</v>
      </c>
      <c r="AD1499" s="19">
        <f t="shared" si="423"/>
        <v>110000</v>
      </c>
      <c r="AE1499" s="21">
        <f t="shared" si="420"/>
        <v>0</v>
      </c>
      <c r="AF1499" s="20">
        <f t="shared" si="421"/>
        <v>0</v>
      </c>
      <c r="AG1499" s="20">
        <f t="shared" si="424"/>
        <v>0</v>
      </c>
      <c r="AH1499" s="20">
        <f t="shared" si="425"/>
        <v>0</v>
      </c>
      <c r="AI1499" s="20"/>
      <c r="AJ1499" s="20"/>
      <c r="AK1499" s="20">
        <f t="shared" si="416"/>
        <v>0</v>
      </c>
      <c r="AL1499" s="171"/>
    </row>
    <row r="1500" spans="1:38" ht="15.75" customHeight="1" x14ac:dyDescent="0.25">
      <c r="A1500" s="3">
        <v>1569</v>
      </c>
      <c r="B1500" s="14">
        <f t="shared" si="426"/>
        <v>3</v>
      </c>
      <c r="C1500" s="9">
        <f t="shared" si="430"/>
        <v>45257</v>
      </c>
      <c r="D1500" s="3" t="str">
        <f t="shared" si="431"/>
        <v>Municipalidad Laboulaye</v>
      </c>
      <c r="E1500" s="14" t="str">
        <f t="shared" si="422"/>
        <v>1569Municipalidad Laboulaye3</v>
      </c>
      <c r="J1500" s="14" t="str">
        <f t="shared" si="414"/>
        <v xml:space="preserve">Service completo. Cambio de aceite y filtros. Control general del vehiculo. Desarmar distribucion completa. Cambiar kit, bomba de agua, correa poly-v- y liquido refrigerante. Purgado del circuito de refrigeracion. Puesta a punto. Armado total. Lavado motor.  </v>
      </c>
      <c r="L1500" s="3">
        <v>1</v>
      </c>
      <c r="M1500" s="10" t="s">
        <v>693</v>
      </c>
      <c r="N1500" s="3" t="s">
        <v>734</v>
      </c>
      <c r="S1500" s="8"/>
      <c r="W1500" s="76"/>
      <c r="X1500" s="16">
        <f t="shared" si="419"/>
        <v>0</v>
      </c>
      <c r="AC1500" s="18">
        <f t="shared" si="415"/>
        <v>0</v>
      </c>
      <c r="AD1500" s="19">
        <f t="shared" si="423"/>
        <v>110000</v>
      </c>
      <c r="AE1500" s="21">
        <f t="shared" si="420"/>
        <v>0</v>
      </c>
      <c r="AF1500" s="20">
        <f t="shared" si="421"/>
        <v>0</v>
      </c>
      <c r="AG1500" s="20">
        <f t="shared" si="424"/>
        <v>0</v>
      </c>
      <c r="AH1500" s="20">
        <f t="shared" si="425"/>
        <v>0</v>
      </c>
      <c r="AI1500" s="20"/>
      <c r="AJ1500" s="20"/>
      <c r="AK1500" s="20">
        <f t="shared" si="416"/>
        <v>0</v>
      </c>
      <c r="AL1500" s="171"/>
    </row>
    <row r="1501" spans="1:38" ht="15.75" customHeight="1" x14ac:dyDescent="0.25">
      <c r="A1501" s="3">
        <v>1569</v>
      </c>
      <c r="B1501" s="14">
        <f t="shared" si="426"/>
        <v>4</v>
      </c>
      <c r="C1501" s="9">
        <f t="shared" si="430"/>
        <v>45257</v>
      </c>
      <c r="D1501" s="3" t="str">
        <f t="shared" si="431"/>
        <v>Municipalidad Laboulaye</v>
      </c>
      <c r="E1501" s="14" t="str">
        <f t="shared" si="422"/>
        <v>1569Municipalidad Laboulaye4</v>
      </c>
      <c r="J1501" s="14" t="str">
        <f t="shared" si="414"/>
        <v xml:space="preserve">Service completo. Cambio de aceite y filtros. Control general del vehiculo. Desarmar distribucion completa. Cambiar kit, bomba de agua, correa poly-v- y liquido refrigerante. Purgado del circuito de refrigeracion. Puesta a punto. Armado total. Lavado motor.   </v>
      </c>
      <c r="L1501" s="3">
        <v>1</v>
      </c>
      <c r="M1501" s="10" t="s">
        <v>736</v>
      </c>
      <c r="N1501" s="3" t="s">
        <v>734</v>
      </c>
      <c r="S1501" s="8"/>
      <c r="W1501" s="76"/>
      <c r="X1501" s="16">
        <f t="shared" si="419"/>
        <v>0</v>
      </c>
      <c r="AC1501" s="18">
        <f t="shared" si="415"/>
        <v>0</v>
      </c>
      <c r="AD1501" s="19">
        <f t="shared" si="423"/>
        <v>110000</v>
      </c>
      <c r="AE1501" s="21">
        <f t="shared" si="420"/>
        <v>0</v>
      </c>
      <c r="AF1501" s="20">
        <f t="shared" si="421"/>
        <v>0</v>
      </c>
      <c r="AG1501" s="20">
        <f t="shared" si="424"/>
        <v>0</v>
      </c>
      <c r="AH1501" s="20">
        <f t="shared" si="425"/>
        <v>0</v>
      </c>
      <c r="AI1501" s="20"/>
      <c r="AJ1501" s="20"/>
      <c r="AK1501" s="20">
        <f t="shared" si="416"/>
        <v>0</v>
      </c>
      <c r="AL1501" s="171"/>
    </row>
    <row r="1502" spans="1:38" ht="15.75" customHeight="1" x14ac:dyDescent="0.25">
      <c r="A1502" s="3">
        <v>1569</v>
      </c>
      <c r="B1502" s="14">
        <f t="shared" si="426"/>
        <v>5</v>
      </c>
      <c r="C1502" s="9">
        <f t="shared" si="430"/>
        <v>45257</v>
      </c>
      <c r="D1502" s="3" t="str">
        <f t="shared" si="431"/>
        <v>Municipalidad Laboulaye</v>
      </c>
      <c r="E1502" s="14" t="str">
        <f t="shared" si="422"/>
        <v>1569Municipalidad Laboulaye5</v>
      </c>
      <c r="J1502" s="14" t="str">
        <f t="shared" si="414"/>
        <v xml:space="preserve">Service completo. Cambio de aceite y filtros. Control general del vehiculo. Desarmar distribucion completa. Cambiar kit, bomba de agua, correa poly-v- y liquido refrigerante. Purgado del circuito de refrigeracion. Puesta a punto. Armado total. Lavado motor.    </v>
      </c>
      <c r="L1502" s="3">
        <v>1</v>
      </c>
      <c r="M1502" s="10" t="s">
        <v>728</v>
      </c>
      <c r="N1502" s="3" t="s">
        <v>734</v>
      </c>
      <c r="Q1502" s="7">
        <v>2145.85</v>
      </c>
      <c r="S1502" s="8"/>
      <c r="W1502" s="76"/>
      <c r="X1502" s="16">
        <f t="shared" si="419"/>
        <v>0</v>
      </c>
      <c r="AC1502" s="18">
        <f t="shared" si="415"/>
        <v>0</v>
      </c>
      <c r="AD1502" s="19">
        <f t="shared" si="423"/>
        <v>110000</v>
      </c>
      <c r="AE1502" s="21">
        <f t="shared" si="420"/>
        <v>0</v>
      </c>
      <c r="AF1502" s="20">
        <f t="shared" si="421"/>
        <v>0</v>
      </c>
      <c r="AG1502" s="20">
        <f t="shared" si="424"/>
        <v>0</v>
      </c>
      <c r="AH1502" s="20">
        <f t="shared" si="425"/>
        <v>0</v>
      </c>
      <c r="AI1502" s="20"/>
      <c r="AJ1502" s="20"/>
      <c r="AK1502" s="20">
        <f t="shared" si="416"/>
        <v>0</v>
      </c>
      <c r="AL1502" s="171"/>
    </row>
    <row r="1503" spans="1:38" ht="15.75" customHeight="1" x14ac:dyDescent="0.25">
      <c r="A1503" s="3">
        <v>1569</v>
      </c>
      <c r="B1503" s="14">
        <f t="shared" si="426"/>
        <v>6</v>
      </c>
      <c r="C1503" s="9">
        <f t="shared" si="430"/>
        <v>45257</v>
      </c>
      <c r="D1503" s="3" t="str">
        <f t="shared" si="431"/>
        <v>Municipalidad Laboulaye</v>
      </c>
      <c r="E1503" s="14" t="str">
        <f t="shared" si="422"/>
        <v>1569Municipalidad Laboulaye6</v>
      </c>
      <c r="J1503" s="14" t="str">
        <f t="shared" si="414"/>
        <v xml:space="preserve">Service completo. Cambio de aceite y filtros. Control general del vehiculo. Desarmar distribucion completa. Cambiar kit, bomba de agua, correa poly-v- y liquido refrigerante. Purgado del circuito de refrigeracion. Puesta a punto. Armado total. Lavado motor.     </v>
      </c>
      <c r="L1503" s="3">
        <v>1</v>
      </c>
      <c r="M1503" s="10" t="s">
        <v>2508</v>
      </c>
      <c r="N1503" s="3" t="s">
        <v>734</v>
      </c>
      <c r="Q1503" s="7">
        <v>1752.31</v>
      </c>
      <c r="S1503" s="8"/>
      <c r="W1503" s="76"/>
      <c r="X1503" s="16">
        <f t="shared" si="419"/>
        <v>0</v>
      </c>
      <c r="AC1503" s="18">
        <f t="shared" si="415"/>
        <v>0</v>
      </c>
      <c r="AD1503" s="19">
        <f t="shared" si="423"/>
        <v>110000</v>
      </c>
      <c r="AE1503" s="21">
        <f t="shared" si="420"/>
        <v>0</v>
      </c>
      <c r="AF1503" s="20">
        <f t="shared" si="421"/>
        <v>0</v>
      </c>
      <c r="AG1503" s="20">
        <f t="shared" si="424"/>
        <v>0</v>
      </c>
      <c r="AH1503" s="20">
        <f t="shared" si="425"/>
        <v>0</v>
      </c>
      <c r="AI1503" s="20"/>
      <c r="AJ1503" s="20"/>
      <c r="AK1503" s="20">
        <f t="shared" si="416"/>
        <v>0</v>
      </c>
      <c r="AL1503" s="171"/>
    </row>
    <row r="1504" spans="1:38" ht="15.75" customHeight="1" x14ac:dyDescent="0.25">
      <c r="A1504" s="3">
        <v>1569</v>
      </c>
      <c r="B1504" s="14">
        <f t="shared" si="426"/>
        <v>7</v>
      </c>
      <c r="C1504" s="9">
        <f t="shared" si="430"/>
        <v>45257</v>
      </c>
      <c r="D1504" s="3" t="str">
        <f t="shared" si="431"/>
        <v>Municipalidad Laboulaye</v>
      </c>
      <c r="E1504" s="14" t="str">
        <f t="shared" si="422"/>
        <v>1569Municipalidad Laboulaye7</v>
      </c>
      <c r="J1504" s="14" t="str">
        <f t="shared" si="414"/>
        <v xml:space="preserve">Service completo. Cambio de aceite y filtros. Control general del vehiculo. Desarmar distribucion completa. Cambiar kit, bomba de agua, correa poly-v- y liquido refrigerante. Purgado del circuito de refrigeracion. Puesta a punto. Armado total. Lavado motor.      </v>
      </c>
      <c r="L1504" s="3">
        <v>1</v>
      </c>
      <c r="M1504" s="10" t="s">
        <v>2509</v>
      </c>
      <c r="N1504" s="3" t="s">
        <v>734</v>
      </c>
      <c r="Q1504" s="7">
        <v>1983.43</v>
      </c>
      <c r="S1504" s="8"/>
      <c r="W1504" s="76"/>
      <c r="X1504" s="16">
        <f t="shared" si="419"/>
        <v>0</v>
      </c>
      <c r="AC1504" s="18">
        <f t="shared" si="415"/>
        <v>0</v>
      </c>
      <c r="AD1504" s="19">
        <f t="shared" si="423"/>
        <v>110000</v>
      </c>
      <c r="AE1504" s="21">
        <f t="shared" si="420"/>
        <v>0</v>
      </c>
      <c r="AF1504" s="20">
        <f t="shared" si="421"/>
        <v>0</v>
      </c>
      <c r="AG1504" s="20">
        <f t="shared" si="424"/>
        <v>0</v>
      </c>
      <c r="AH1504" s="20">
        <f t="shared" si="425"/>
        <v>0</v>
      </c>
      <c r="AI1504" s="20"/>
      <c r="AJ1504" s="20"/>
      <c r="AK1504" s="20">
        <f t="shared" si="416"/>
        <v>0</v>
      </c>
      <c r="AL1504" s="171"/>
    </row>
    <row r="1505" spans="1:38" ht="15.75" customHeight="1" x14ac:dyDescent="0.25">
      <c r="A1505" s="3">
        <v>1569</v>
      </c>
      <c r="B1505" s="14">
        <f t="shared" si="426"/>
        <v>8</v>
      </c>
      <c r="C1505" s="9">
        <f t="shared" si="430"/>
        <v>45257</v>
      </c>
      <c r="D1505" s="3" t="str">
        <f t="shared" si="431"/>
        <v>Municipalidad Laboulaye</v>
      </c>
      <c r="E1505" s="14" t="str">
        <f t="shared" si="422"/>
        <v>1569Municipalidad Laboulaye8</v>
      </c>
      <c r="J1505" s="14" t="str">
        <f t="shared" si="414"/>
        <v xml:space="preserve">Service completo. Cambio de aceite y filtros. Control general del vehiculo. Desarmar distribucion completa. Cambiar kit, bomba de agua, correa poly-v- y liquido refrigerante. Purgado del circuito de refrigeracion. Puesta a punto. Armado total. Lavado motor.       </v>
      </c>
      <c r="L1505" s="3">
        <v>1</v>
      </c>
      <c r="M1505" s="10" t="s">
        <v>2510</v>
      </c>
      <c r="N1505" s="3" t="s">
        <v>734</v>
      </c>
      <c r="Q1505" s="7">
        <v>3029.3760000000007</v>
      </c>
      <c r="S1505" s="8"/>
      <c r="W1505" s="76"/>
      <c r="X1505" s="16">
        <f t="shared" si="419"/>
        <v>0</v>
      </c>
      <c r="AC1505" s="18">
        <f t="shared" si="415"/>
        <v>0</v>
      </c>
      <c r="AD1505" s="19">
        <f t="shared" si="423"/>
        <v>110000</v>
      </c>
      <c r="AE1505" s="21">
        <f t="shared" si="420"/>
        <v>0</v>
      </c>
      <c r="AF1505" s="20">
        <f t="shared" si="421"/>
        <v>0</v>
      </c>
      <c r="AG1505" s="20">
        <f t="shared" si="424"/>
        <v>0</v>
      </c>
      <c r="AH1505" s="20">
        <f t="shared" si="425"/>
        <v>0</v>
      </c>
      <c r="AI1505" s="20"/>
      <c r="AJ1505" s="20"/>
      <c r="AK1505" s="20">
        <f t="shared" si="416"/>
        <v>0</v>
      </c>
      <c r="AL1505" s="171"/>
    </row>
    <row r="1506" spans="1:38" ht="15.75" customHeight="1" x14ac:dyDescent="0.25">
      <c r="A1506" s="3">
        <v>1569</v>
      </c>
      <c r="B1506" s="14">
        <f t="shared" si="426"/>
        <v>9</v>
      </c>
      <c r="C1506" s="9">
        <f t="shared" si="430"/>
        <v>45257</v>
      </c>
      <c r="D1506" s="3" t="str">
        <f t="shared" si="431"/>
        <v>Municipalidad Laboulaye</v>
      </c>
      <c r="E1506" s="14" t="str">
        <f t="shared" si="422"/>
        <v>1569Municipalidad Laboulaye9</v>
      </c>
      <c r="J1506" s="14" t="str">
        <f t="shared" si="414"/>
        <v xml:space="preserve">Service completo. Cambio de aceite y filtros. Control general del vehiculo. Desarmar distribucion completa. Cambiar kit, bomba de agua, correa poly-v- y liquido refrigerante. Purgado del circuito de refrigeracion. Puesta a punto. Armado total. Lavado motor.        </v>
      </c>
      <c r="L1506" s="3">
        <v>1</v>
      </c>
      <c r="M1506" s="10" t="s">
        <v>2511</v>
      </c>
      <c r="N1506" s="3" t="s">
        <v>734</v>
      </c>
      <c r="Q1506" s="7">
        <v>2332.31</v>
      </c>
      <c r="S1506" s="8"/>
      <c r="W1506" s="76"/>
      <c r="X1506" s="16">
        <f t="shared" si="419"/>
        <v>0</v>
      </c>
      <c r="AC1506" s="18">
        <f t="shared" si="415"/>
        <v>0</v>
      </c>
      <c r="AD1506" s="19">
        <f t="shared" si="423"/>
        <v>110000</v>
      </c>
      <c r="AE1506" s="21">
        <f t="shared" si="420"/>
        <v>0</v>
      </c>
      <c r="AF1506" s="20">
        <f t="shared" si="421"/>
        <v>0</v>
      </c>
      <c r="AG1506" s="20">
        <f t="shared" si="424"/>
        <v>0</v>
      </c>
      <c r="AH1506" s="20">
        <f t="shared" si="425"/>
        <v>0</v>
      </c>
      <c r="AI1506" s="20"/>
      <c r="AJ1506" s="20"/>
      <c r="AK1506" s="20">
        <f t="shared" si="416"/>
        <v>0</v>
      </c>
      <c r="AL1506" s="171"/>
    </row>
    <row r="1507" spans="1:38" ht="15.75" customHeight="1" x14ac:dyDescent="0.25">
      <c r="A1507" s="3">
        <v>1570</v>
      </c>
      <c r="B1507" s="14">
        <f t="shared" si="426"/>
        <v>1</v>
      </c>
      <c r="C1507" s="9">
        <v>45257</v>
      </c>
      <c r="D1507" s="3" t="s">
        <v>2514</v>
      </c>
      <c r="E1507" s="14" t="str">
        <f t="shared" si="422"/>
        <v>1570Ojeda Anibal1</v>
      </c>
      <c r="F1507" s="119" t="s">
        <v>1882</v>
      </c>
      <c r="G1507" s="119" t="s">
        <v>1883</v>
      </c>
      <c r="H1507" s="119">
        <v>208386</v>
      </c>
      <c r="I1507" s="10" t="s">
        <v>2515</v>
      </c>
      <c r="J1507" s="14" t="str">
        <f t="shared" ref="J1507:J1570" si="432">IF(A1507=A1506,CONCATENATE(J1506," ",I1507),I1507)</f>
        <v xml:space="preserve">Cambiar bolillero de polea de aire acondicionado. Reparar cable selector de cambios. </v>
      </c>
      <c r="K1507" s="3" t="s">
        <v>1539</v>
      </c>
      <c r="L1507" s="3">
        <v>1</v>
      </c>
      <c r="M1507" s="10" t="s">
        <v>2516</v>
      </c>
      <c r="N1507" s="3" t="s">
        <v>2174</v>
      </c>
      <c r="Q1507" s="7">
        <v>26800</v>
      </c>
      <c r="S1507" s="8">
        <f>(W1507-Q1507)/Q1507</f>
        <v>0.25</v>
      </c>
      <c r="T1507" s="11">
        <v>1</v>
      </c>
      <c r="W1507" s="76">
        <v>33500</v>
      </c>
      <c r="X1507" s="16">
        <f t="shared" si="419"/>
        <v>33500</v>
      </c>
      <c r="Y1507" s="3">
        <v>1</v>
      </c>
      <c r="AB1507" s="4">
        <v>30000</v>
      </c>
      <c r="AC1507" s="18">
        <f t="shared" ref="AC1507:AC1570" si="433">+AB1507*Y1507</f>
        <v>30000</v>
      </c>
      <c r="AD1507" s="19">
        <f t="shared" si="423"/>
        <v>30000</v>
      </c>
      <c r="AE1507" s="21">
        <f t="shared" si="420"/>
        <v>26800</v>
      </c>
      <c r="AF1507" s="20">
        <f t="shared" si="421"/>
        <v>26800</v>
      </c>
      <c r="AG1507" s="20">
        <f t="shared" si="424"/>
        <v>33500</v>
      </c>
      <c r="AH1507" s="20">
        <f t="shared" si="425"/>
        <v>30000</v>
      </c>
      <c r="AI1507" s="20"/>
      <c r="AJ1507" s="20"/>
      <c r="AK1507" s="20">
        <f t="shared" ref="AK1507:AK1570" si="434">AH1507+AG1507</f>
        <v>63500</v>
      </c>
      <c r="AL1507" s="171"/>
    </row>
    <row r="1508" spans="1:38" ht="15.75" customHeight="1" x14ac:dyDescent="0.25">
      <c r="A1508" s="3">
        <v>1570</v>
      </c>
      <c r="B1508" s="14">
        <f t="shared" si="426"/>
        <v>2</v>
      </c>
      <c r="C1508" s="9">
        <f>IF(A1508=A1507,C1507,"")</f>
        <v>45257</v>
      </c>
      <c r="D1508" s="3" t="str">
        <f>IF(A1508=A1507,D1507,"")</f>
        <v>Ojeda Anibal</v>
      </c>
      <c r="E1508" s="14" t="str">
        <f t="shared" si="422"/>
        <v>1570Ojeda Anibal2</v>
      </c>
      <c r="J1508" s="14" t="str">
        <f t="shared" si="432"/>
        <v xml:space="preserve">Cambiar bolillero de polea de aire acondicionado. Reparar cable selector de cambios.  </v>
      </c>
      <c r="L1508" s="3">
        <v>1</v>
      </c>
      <c r="S1508" s="8"/>
      <c r="W1508" s="76"/>
      <c r="X1508" s="16">
        <f t="shared" si="419"/>
        <v>0</v>
      </c>
      <c r="AC1508" s="18">
        <f t="shared" si="433"/>
        <v>0</v>
      </c>
      <c r="AD1508" s="19">
        <f t="shared" si="423"/>
        <v>30000</v>
      </c>
      <c r="AE1508" s="21">
        <f t="shared" si="420"/>
        <v>0</v>
      </c>
      <c r="AF1508" s="20">
        <f t="shared" si="421"/>
        <v>0</v>
      </c>
      <c r="AG1508" s="20">
        <f t="shared" si="424"/>
        <v>0</v>
      </c>
      <c r="AH1508" s="20">
        <f t="shared" si="425"/>
        <v>0</v>
      </c>
      <c r="AI1508" s="20"/>
      <c r="AJ1508" s="20"/>
      <c r="AK1508" s="20">
        <f t="shared" si="434"/>
        <v>0</v>
      </c>
      <c r="AL1508" s="171"/>
    </row>
    <row r="1509" spans="1:38" ht="15.75" customHeight="1" x14ac:dyDescent="0.25">
      <c r="A1509" s="3">
        <v>1571</v>
      </c>
      <c r="B1509" s="14">
        <f t="shared" si="426"/>
        <v>1</v>
      </c>
      <c r="C1509" s="9">
        <v>45257</v>
      </c>
      <c r="D1509" s="3" t="s">
        <v>560</v>
      </c>
      <c r="E1509" s="14" t="str">
        <f t="shared" si="422"/>
        <v>1571Pra Adolfo1</v>
      </c>
      <c r="F1509" s="119" t="s">
        <v>2517</v>
      </c>
      <c r="G1509" s="119" t="s">
        <v>2518</v>
      </c>
      <c r="H1509" s="119">
        <v>49757</v>
      </c>
      <c r="I1509" s="10" t="s">
        <v>2170</v>
      </c>
      <c r="J1509" s="14" t="str">
        <f t="shared" si="432"/>
        <v>Service completo. Cambio de aceite y filtros. Control general del vehiculo.</v>
      </c>
      <c r="K1509" s="3" t="s">
        <v>1512</v>
      </c>
      <c r="L1509" s="3">
        <v>1</v>
      </c>
      <c r="M1509" s="10" t="s">
        <v>2520</v>
      </c>
      <c r="Q1509">
        <v>1595.88</v>
      </c>
      <c r="S1509" s="8">
        <f t="shared" ref="S1509:S1514" si="435">(W1509-Q1509)/Q1509</f>
        <v>2.1330676491966813</v>
      </c>
      <c r="T1509" s="11">
        <v>1</v>
      </c>
      <c r="W1509" s="76">
        <v>5000</v>
      </c>
      <c r="X1509" s="16">
        <f t="shared" si="419"/>
        <v>5000</v>
      </c>
      <c r="Y1509" s="3">
        <v>1</v>
      </c>
      <c r="AB1509" s="4">
        <v>49800</v>
      </c>
      <c r="AC1509" s="18">
        <f t="shared" si="433"/>
        <v>49800</v>
      </c>
      <c r="AD1509" s="19">
        <f t="shared" si="423"/>
        <v>49800</v>
      </c>
      <c r="AE1509" s="21">
        <f t="shared" si="420"/>
        <v>1595.88</v>
      </c>
      <c r="AF1509" s="20">
        <f t="shared" si="421"/>
        <v>17473.262153110049</v>
      </c>
      <c r="AG1509" s="20">
        <f t="shared" si="424"/>
        <v>58700</v>
      </c>
      <c r="AH1509" s="20">
        <f t="shared" si="425"/>
        <v>49800</v>
      </c>
      <c r="AI1509" s="20"/>
      <c r="AJ1509" s="20"/>
      <c r="AK1509" s="20">
        <f t="shared" si="434"/>
        <v>108500</v>
      </c>
      <c r="AL1509" s="171"/>
    </row>
    <row r="1510" spans="1:38" ht="15.75" customHeight="1" x14ac:dyDescent="0.25">
      <c r="A1510" s="3">
        <v>1571</v>
      </c>
      <c r="B1510" s="14">
        <f t="shared" si="426"/>
        <v>2</v>
      </c>
      <c r="C1510" s="9">
        <f>IF(A1510=A1509,C1509,"")</f>
        <v>45257</v>
      </c>
      <c r="D1510" s="3" t="str">
        <f>IF(A1510=A1509,D1509,"")</f>
        <v>Pra Adolfo</v>
      </c>
      <c r="E1510" s="14" t="str">
        <f t="shared" si="422"/>
        <v>1571Pra Adolfo2</v>
      </c>
      <c r="J1510" s="14" t="str">
        <f t="shared" si="432"/>
        <v xml:space="preserve">Service completo. Cambio de aceite y filtros. Control general del vehiculo. </v>
      </c>
      <c r="L1510" s="3">
        <v>1</v>
      </c>
      <c r="M1510" s="10" t="s">
        <v>19</v>
      </c>
      <c r="Q1510" s="7">
        <v>6240</v>
      </c>
      <c r="S1510" s="8">
        <f t="shared" si="435"/>
        <v>0.25</v>
      </c>
      <c r="T1510" s="11">
        <v>1</v>
      </c>
      <c r="W1510" s="76">
        <v>7800</v>
      </c>
      <c r="X1510" s="16">
        <f t="shared" si="419"/>
        <v>7800</v>
      </c>
      <c r="AC1510" s="18">
        <f t="shared" si="433"/>
        <v>0</v>
      </c>
      <c r="AD1510" s="19">
        <f t="shared" si="423"/>
        <v>49800</v>
      </c>
      <c r="AE1510" s="21">
        <f t="shared" si="420"/>
        <v>6240</v>
      </c>
      <c r="AF1510" s="20">
        <f t="shared" si="421"/>
        <v>0</v>
      </c>
      <c r="AG1510" s="20">
        <f t="shared" si="424"/>
        <v>0</v>
      </c>
      <c r="AH1510" s="20">
        <f t="shared" si="425"/>
        <v>0</v>
      </c>
      <c r="AI1510" s="20"/>
      <c r="AJ1510" s="20"/>
      <c r="AK1510" s="20">
        <f t="shared" si="434"/>
        <v>0</v>
      </c>
      <c r="AL1510" s="171"/>
    </row>
    <row r="1511" spans="1:38" ht="15.75" customHeight="1" x14ac:dyDescent="0.25">
      <c r="A1511" s="3">
        <v>1571</v>
      </c>
      <c r="B1511" s="14">
        <f t="shared" si="426"/>
        <v>3</v>
      </c>
      <c r="C1511" s="9">
        <f>IF(A1511=A1510,C1510,"")</f>
        <v>45257</v>
      </c>
      <c r="D1511" s="3" t="str">
        <f>IF(A1511=A1510,D1510,"")</f>
        <v>Pra Adolfo</v>
      </c>
      <c r="E1511" s="14" t="str">
        <f t="shared" si="422"/>
        <v>1571Pra Adolfo3</v>
      </c>
      <c r="J1511" s="14" t="str">
        <f t="shared" si="432"/>
        <v xml:space="preserve">Service completo. Cambio de aceite y filtros. Control general del vehiculo.  </v>
      </c>
      <c r="L1511" s="3">
        <v>1</v>
      </c>
      <c r="M1511" s="10" t="s">
        <v>2519</v>
      </c>
      <c r="Q1511" s="99">
        <v>1983.43</v>
      </c>
      <c r="S1511" s="8">
        <f t="shared" si="435"/>
        <v>2.0250626440055859</v>
      </c>
      <c r="T1511" s="11">
        <v>1</v>
      </c>
      <c r="W1511" s="76">
        <v>6000</v>
      </c>
      <c r="X1511" s="16">
        <f t="shared" si="419"/>
        <v>6000</v>
      </c>
      <c r="AC1511" s="18">
        <f t="shared" si="433"/>
        <v>0</v>
      </c>
      <c r="AD1511" s="19">
        <f t="shared" si="423"/>
        <v>49800</v>
      </c>
      <c r="AE1511" s="21">
        <f t="shared" si="420"/>
        <v>1983.43</v>
      </c>
      <c r="AF1511" s="20">
        <f t="shared" si="421"/>
        <v>0</v>
      </c>
      <c r="AG1511" s="20">
        <f t="shared" si="424"/>
        <v>0</v>
      </c>
      <c r="AH1511" s="20">
        <f t="shared" si="425"/>
        <v>0</v>
      </c>
      <c r="AI1511" s="20"/>
      <c r="AJ1511" s="20"/>
      <c r="AK1511" s="20">
        <f t="shared" si="434"/>
        <v>0</v>
      </c>
      <c r="AL1511" s="171"/>
    </row>
    <row r="1512" spans="1:38" ht="15.75" customHeight="1" x14ac:dyDescent="0.25">
      <c r="A1512" s="3">
        <v>1571</v>
      </c>
      <c r="B1512" s="14">
        <f t="shared" si="426"/>
        <v>4</v>
      </c>
      <c r="C1512" s="9">
        <f>IF(A1512=A1511,C1511,"")</f>
        <v>45257</v>
      </c>
      <c r="D1512" s="3" t="str">
        <f>IF(A1512=A1511,D1511,"")</f>
        <v>Pra Adolfo</v>
      </c>
      <c r="E1512" s="14" t="str">
        <f t="shared" si="422"/>
        <v>1571Pra Adolfo4</v>
      </c>
      <c r="J1512" s="14" t="str">
        <f t="shared" si="432"/>
        <v xml:space="preserve">Service completo. Cambio de aceite y filtros. Control general del vehiculo.   </v>
      </c>
      <c r="L1512" s="3">
        <v>1</v>
      </c>
      <c r="M1512" s="10" t="s">
        <v>2521</v>
      </c>
      <c r="Q1512" s="7">
        <v>3920</v>
      </c>
      <c r="S1512" s="8">
        <f t="shared" si="435"/>
        <v>0.25</v>
      </c>
      <c r="T1512" s="11">
        <v>1</v>
      </c>
      <c r="W1512" s="76">
        <v>4900</v>
      </c>
      <c r="X1512" s="16">
        <f t="shared" si="419"/>
        <v>4900</v>
      </c>
      <c r="AC1512" s="18">
        <f t="shared" si="433"/>
        <v>0</v>
      </c>
      <c r="AD1512" s="19">
        <f t="shared" si="423"/>
        <v>49800</v>
      </c>
      <c r="AE1512" s="21">
        <f t="shared" si="420"/>
        <v>3920</v>
      </c>
      <c r="AF1512" s="20">
        <f t="shared" si="421"/>
        <v>0</v>
      </c>
      <c r="AG1512" s="20">
        <f t="shared" si="424"/>
        <v>0</v>
      </c>
      <c r="AH1512" s="20">
        <f t="shared" si="425"/>
        <v>0</v>
      </c>
      <c r="AI1512" s="20"/>
      <c r="AJ1512" s="20"/>
      <c r="AK1512" s="20">
        <f t="shared" si="434"/>
        <v>0</v>
      </c>
      <c r="AL1512" s="171"/>
    </row>
    <row r="1513" spans="1:38" ht="15.75" customHeight="1" x14ac:dyDescent="0.25">
      <c r="A1513" s="3">
        <v>1571</v>
      </c>
      <c r="B1513" s="14">
        <f t="shared" si="426"/>
        <v>5</v>
      </c>
      <c r="C1513" s="9">
        <f>IF(A1513=A1512,C1512,"")</f>
        <v>45257</v>
      </c>
      <c r="D1513" s="3" t="str">
        <f>IF(A1513=A1512,D1512,"")</f>
        <v>Pra Adolfo</v>
      </c>
      <c r="E1513" s="14" t="str">
        <f t="shared" si="422"/>
        <v>1571Pra Adolfo5</v>
      </c>
      <c r="J1513" s="14" t="str">
        <f t="shared" si="432"/>
        <v xml:space="preserve">Service completo. Cambio de aceite y filtros. Control general del vehiculo.    </v>
      </c>
      <c r="L1513" s="3">
        <v>1</v>
      </c>
      <c r="M1513" s="10" t="s">
        <v>98</v>
      </c>
      <c r="Q1513" s="99">
        <v>3733.9521531100477</v>
      </c>
      <c r="S1513" s="8">
        <f t="shared" si="435"/>
        <v>1.3433615754053072</v>
      </c>
      <c r="T1513" s="11">
        <v>4</v>
      </c>
      <c r="W1513" s="76">
        <v>8750</v>
      </c>
      <c r="X1513" s="16">
        <f t="shared" si="419"/>
        <v>35000</v>
      </c>
      <c r="AC1513" s="18">
        <f t="shared" si="433"/>
        <v>0</v>
      </c>
      <c r="AD1513" s="19">
        <f t="shared" si="423"/>
        <v>49800</v>
      </c>
      <c r="AE1513" s="21">
        <f t="shared" si="420"/>
        <v>14935.808612440191</v>
      </c>
      <c r="AF1513" s="20">
        <f t="shared" si="421"/>
        <v>0</v>
      </c>
      <c r="AG1513" s="20">
        <f t="shared" si="424"/>
        <v>0</v>
      </c>
      <c r="AH1513" s="20">
        <f t="shared" si="425"/>
        <v>0</v>
      </c>
      <c r="AI1513" s="20"/>
      <c r="AJ1513" s="20"/>
      <c r="AK1513" s="20">
        <f t="shared" si="434"/>
        <v>0</v>
      </c>
      <c r="AL1513" s="171"/>
    </row>
    <row r="1514" spans="1:38" ht="15.75" customHeight="1" x14ac:dyDescent="0.25">
      <c r="A1514" s="3">
        <v>1572</v>
      </c>
      <c r="B1514" s="14">
        <f t="shared" si="426"/>
        <v>1</v>
      </c>
      <c r="C1514" s="9">
        <v>45258</v>
      </c>
      <c r="D1514" s="3" t="s">
        <v>1756</v>
      </c>
      <c r="E1514" s="14" t="str">
        <f t="shared" si="422"/>
        <v>1572Weizur1</v>
      </c>
      <c r="F1514" s="119" t="s">
        <v>1757</v>
      </c>
      <c r="G1514" s="119" t="s">
        <v>1488</v>
      </c>
      <c r="I1514" s="10" t="s">
        <v>2522</v>
      </c>
      <c r="J1514" s="14" t="str">
        <f t="shared" si="432"/>
        <v>Desarmar frente del vehiculo. Sacar radiador de agua. Hidrolavar radiador de agua, condensador de aire acondicionado y frente completo del vehiculo. Armado total. Completar con liquido refrigerante. Purgar circuito de refrigeracion motor.</v>
      </c>
      <c r="K1514" s="3" t="s">
        <v>1665</v>
      </c>
      <c r="L1514" s="3">
        <v>1</v>
      </c>
      <c r="M1514" s="10" t="s">
        <v>1970</v>
      </c>
      <c r="N1514" s="3" t="s">
        <v>771</v>
      </c>
      <c r="Q1514" s="99">
        <v>3733.9521531100477</v>
      </c>
      <c r="S1514" s="8">
        <f t="shared" si="435"/>
        <v>0.28550120707948279</v>
      </c>
      <c r="T1514" s="11">
        <v>1</v>
      </c>
      <c r="W1514" s="76">
        <v>4800</v>
      </c>
      <c r="X1514" s="16">
        <f t="shared" si="419"/>
        <v>4800</v>
      </c>
      <c r="Y1514" s="3">
        <v>1</v>
      </c>
      <c r="AB1514" s="4">
        <v>70000</v>
      </c>
      <c r="AC1514" s="18">
        <f t="shared" si="433"/>
        <v>70000</v>
      </c>
      <c r="AD1514" s="19">
        <f t="shared" si="423"/>
        <v>70000</v>
      </c>
      <c r="AE1514" s="21">
        <f t="shared" si="420"/>
        <v>3733.9521531100477</v>
      </c>
      <c r="AF1514" s="20">
        <f t="shared" si="421"/>
        <v>3733.9521531100477</v>
      </c>
      <c r="AG1514" s="20">
        <f t="shared" si="424"/>
        <v>4800</v>
      </c>
      <c r="AH1514" s="20">
        <f t="shared" si="425"/>
        <v>70000</v>
      </c>
      <c r="AI1514" s="20"/>
      <c r="AJ1514" s="20"/>
      <c r="AK1514" s="20">
        <f t="shared" si="434"/>
        <v>74800</v>
      </c>
      <c r="AL1514" s="171"/>
    </row>
    <row r="1515" spans="1:38" ht="15.75" customHeight="1" x14ac:dyDescent="0.25">
      <c r="A1515" s="3">
        <v>1572</v>
      </c>
      <c r="B1515" s="14">
        <f t="shared" si="426"/>
        <v>2</v>
      </c>
      <c r="C1515" s="9">
        <f>IF(A1515=A1514,C1514,"")</f>
        <v>45258</v>
      </c>
      <c r="D1515" s="3" t="str">
        <f>IF(A1515=A1514,D1514,"")</f>
        <v>Weizur</v>
      </c>
      <c r="E1515" s="14" t="str">
        <f t="shared" si="422"/>
        <v>1572Weizur2</v>
      </c>
      <c r="J1515" s="14" t="str">
        <f t="shared" si="432"/>
        <v xml:space="preserve">Desarmar frente del vehiculo. Sacar radiador de agua. Hidrolavar radiador de agua, condensador de aire acondicionado y frente completo del vehiculo. Armado total. Completar con liquido refrigerante. Purgar circuito de refrigeracion motor. </v>
      </c>
      <c r="L1515" s="3">
        <v>1</v>
      </c>
      <c r="S1515" s="8"/>
      <c r="W1515" s="76"/>
      <c r="X1515" s="16">
        <f t="shared" si="419"/>
        <v>0</v>
      </c>
      <c r="AC1515" s="18">
        <f t="shared" si="433"/>
        <v>0</v>
      </c>
      <c r="AD1515" s="19">
        <f t="shared" si="423"/>
        <v>70000</v>
      </c>
      <c r="AE1515" s="21">
        <f t="shared" si="420"/>
        <v>0</v>
      </c>
      <c r="AF1515" s="20">
        <f t="shared" si="421"/>
        <v>0</v>
      </c>
      <c r="AG1515" s="20">
        <f t="shared" si="424"/>
        <v>0</v>
      </c>
      <c r="AH1515" s="20">
        <f t="shared" si="425"/>
        <v>0</v>
      </c>
      <c r="AI1515" s="20"/>
      <c r="AJ1515" s="20"/>
      <c r="AK1515" s="20">
        <f t="shared" si="434"/>
        <v>0</v>
      </c>
      <c r="AL1515" s="171"/>
    </row>
    <row r="1516" spans="1:38" ht="15.75" customHeight="1" x14ac:dyDescent="0.25">
      <c r="A1516" s="3">
        <v>1573</v>
      </c>
      <c r="B1516" s="14">
        <f t="shared" si="426"/>
        <v>1</v>
      </c>
      <c r="C1516" s="9">
        <v>45258</v>
      </c>
      <c r="D1516" s="3" t="s">
        <v>276</v>
      </c>
      <c r="E1516" s="14" t="str">
        <f t="shared" si="422"/>
        <v>1573Creativiti S.A.S1</v>
      </c>
      <c r="F1516" s="119" t="s">
        <v>966</v>
      </c>
      <c r="G1516" s="119" t="s">
        <v>1300</v>
      </c>
      <c r="H1516" s="119">
        <v>74486</v>
      </c>
      <c r="I1516" s="10" t="s">
        <v>2040</v>
      </c>
      <c r="J1516" s="14" t="str">
        <f t="shared" si="432"/>
        <v>Service completo. Cambio de aceite y filtros. Control general del vehiculo. Rotacion de ruedas.</v>
      </c>
      <c r="K1516" s="3" t="s">
        <v>1512</v>
      </c>
      <c r="L1516" s="3">
        <v>1</v>
      </c>
      <c r="M1516" s="10" t="s">
        <v>2496</v>
      </c>
      <c r="N1516" s="3" t="s">
        <v>771</v>
      </c>
      <c r="Q1516" s="99">
        <v>1724.19</v>
      </c>
      <c r="S1516" s="8">
        <f>(W1516-Q1516)/Q1516</f>
        <v>2.5958914040795964</v>
      </c>
      <c r="T1516" s="11">
        <v>1</v>
      </c>
      <c r="W1516" s="76">
        <v>6200</v>
      </c>
      <c r="X1516" s="16">
        <f t="shared" si="419"/>
        <v>6200</v>
      </c>
      <c r="Y1516" s="3">
        <v>1</v>
      </c>
      <c r="AB1516" s="4">
        <v>48000</v>
      </c>
      <c r="AC1516" s="18">
        <f t="shared" si="433"/>
        <v>48000</v>
      </c>
      <c r="AD1516" s="19">
        <f t="shared" si="423"/>
        <v>48000</v>
      </c>
      <c r="AE1516" s="21">
        <f t="shared" si="420"/>
        <v>1724.19</v>
      </c>
      <c r="AF1516" s="20">
        <f t="shared" si="421"/>
        <v>12603.148803827751</v>
      </c>
      <c r="AG1516" s="20">
        <f t="shared" si="424"/>
        <v>43350</v>
      </c>
      <c r="AH1516" s="20">
        <f t="shared" si="425"/>
        <v>48000</v>
      </c>
      <c r="AI1516" s="20"/>
      <c r="AJ1516" s="20"/>
      <c r="AK1516" s="20">
        <f t="shared" si="434"/>
        <v>91350</v>
      </c>
      <c r="AL1516" s="171"/>
    </row>
    <row r="1517" spans="1:38" ht="15.75" customHeight="1" x14ac:dyDescent="0.25">
      <c r="A1517" s="3">
        <v>1573</v>
      </c>
      <c r="B1517" s="14">
        <f t="shared" si="426"/>
        <v>2</v>
      </c>
      <c r="C1517" s="9">
        <f>IF(A1517=A1516,C1516,"")</f>
        <v>45258</v>
      </c>
      <c r="D1517" s="3" t="str">
        <f>IF(A1517=A1516,D1516,"")</f>
        <v>Creativiti S.A.S</v>
      </c>
      <c r="E1517" s="14" t="str">
        <f t="shared" si="422"/>
        <v>1573Creativiti S.A.S2</v>
      </c>
      <c r="J1517" s="14" t="str">
        <f t="shared" si="432"/>
        <v xml:space="preserve">Service completo. Cambio de aceite y filtros. Control general del vehiculo. Rotacion de ruedas. </v>
      </c>
      <c r="L1517" s="3">
        <v>1</v>
      </c>
      <c r="M1517" s="10" t="s">
        <v>2523</v>
      </c>
      <c r="N1517" s="3" t="s">
        <v>771</v>
      </c>
      <c r="Q1517" s="99">
        <v>2190.83</v>
      </c>
      <c r="S1517" s="8">
        <f>(W1517-Q1517)/Q1517</f>
        <v>2.605939301543251</v>
      </c>
      <c r="T1517" s="11">
        <v>1</v>
      </c>
      <c r="W1517" s="76">
        <v>7900</v>
      </c>
      <c r="X1517" s="16">
        <f t="shared" si="419"/>
        <v>7900</v>
      </c>
      <c r="AC1517" s="18">
        <f t="shared" si="433"/>
        <v>0</v>
      </c>
      <c r="AD1517" s="19">
        <f t="shared" si="423"/>
        <v>48000</v>
      </c>
      <c r="AE1517" s="21">
        <f t="shared" si="420"/>
        <v>2190.83</v>
      </c>
      <c r="AF1517" s="20">
        <f t="shared" si="421"/>
        <v>0</v>
      </c>
      <c r="AG1517" s="20">
        <f t="shared" si="424"/>
        <v>0</v>
      </c>
      <c r="AH1517" s="20">
        <f t="shared" si="425"/>
        <v>0</v>
      </c>
      <c r="AI1517" s="20"/>
      <c r="AJ1517" s="20"/>
      <c r="AK1517" s="20">
        <f t="shared" si="434"/>
        <v>0</v>
      </c>
      <c r="AL1517" s="171"/>
    </row>
    <row r="1518" spans="1:38" ht="15.75" customHeight="1" x14ac:dyDescent="0.25">
      <c r="A1518" s="3">
        <v>1573</v>
      </c>
      <c r="B1518" s="14">
        <f t="shared" si="426"/>
        <v>3</v>
      </c>
      <c r="C1518" s="9">
        <f>IF(A1518=A1517,C1517,"")</f>
        <v>45258</v>
      </c>
      <c r="D1518" s="3" t="str">
        <f>IF(A1518=A1517,D1517,"")</f>
        <v>Creativiti S.A.S</v>
      </c>
      <c r="E1518" s="14" t="str">
        <f t="shared" si="422"/>
        <v>1573Creativiti S.A.S3</v>
      </c>
      <c r="J1518" s="14" t="str">
        <f t="shared" si="432"/>
        <v xml:space="preserve">Service completo. Cambio de aceite y filtros. Control general del vehiculo. Rotacion de ruedas.  </v>
      </c>
      <c r="L1518" s="3">
        <v>1</v>
      </c>
      <c r="M1518" s="10" t="s">
        <v>2497</v>
      </c>
      <c r="N1518" s="3" t="s">
        <v>771</v>
      </c>
      <c r="Q1518" s="99">
        <v>2702.28</v>
      </c>
      <c r="S1518" s="8">
        <f>(W1518-Q1518)/Q1518</f>
        <v>1.442381988543008</v>
      </c>
      <c r="T1518" s="11">
        <v>1</v>
      </c>
      <c r="W1518" s="76">
        <v>6600</v>
      </c>
      <c r="X1518" s="16">
        <f t="shared" si="419"/>
        <v>6600</v>
      </c>
      <c r="AC1518" s="18">
        <f t="shared" si="433"/>
        <v>0</v>
      </c>
      <c r="AD1518" s="19">
        <f t="shared" si="423"/>
        <v>48000</v>
      </c>
      <c r="AE1518" s="21">
        <f t="shared" si="420"/>
        <v>2702.28</v>
      </c>
      <c r="AF1518" s="20">
        <f t="shared" si="421"/>
        <v>0</v>
      </c>
      <c r="AG1518" s="20">
        <f t="shared" si="424"/>
        <v>0</v>
      </c>
      <c r="AH1518" s="20">
        <f t="shared" si="425"/>
        <v>0</v>
      </c>
      <c r="AI1518" s="20"/>
      <c r="AJ1518" s="20"/>
      <c r="AK1518" s="20">
        <f t="shared" si="434"/>
        <v>0</v>
      </c>
      <c r="AL1518" s="171"/>
    </row>
    <row r="1519" spans="1:38" ht="15.75" customHeight="1" x14ac:dyDescent="0.25">
      <c r="A1519" s="3">
        <v>1573</v>
      </c>
      <c r="B1519" s="14">
        <f t="shared" si="426"/>
        <v>4</v>
      </c>
      <c r="C1519" s="9">
        <f>IF(A1519=A1518,C1518,"")</f>
        <v>45258</v>
      </c>
      <c r="D1519" s="3" t="str">
        <f>IF(A1519=A1518,D1518,"")</f>
        <v>Creativiti S.A.S</v>
      </c>
      <c r="E1519" s="14" t="str">
        <f t="shared" si="422"/>
        <v>1573Creativiti S.A.S4</v>
      </c>
      <c r="J1519" s="14" t="str">
        <f t="shared" si="432"/>
        <v xml:space="preserve">Service completo. Cambio de aceite y filtros. Control general del vehiculo. Rotacion de ruedas.   </v>
      </c>
      <c r="L1519" s="3">
        <v>1</v>
      </c>
      <c r="M1519" s="10" t="s">
        <v>2524</v>
      </c>
      <c r="N1519" s="3" t="s">
        <v>771</v>
      </c>
      <c r="Q1519" s="7">
        <v>3840</v>
      </c>
      <c r="S1519" s="8">
        <f>(W1519-Q1519)/Q1519</f>
        <v>0.25</v>
      </c>
      <c r="T1519" s="11">
        <v>1</v>
      </c>
      <c r="W1519" s="76">
        <v>4800</v>
      </c>
      <c r="X1519" s="16">
        <f t="shared" si="419"/>
        <v>4800</v>
      </c>
      <c r="AC1519" s="18">
        <f t="shared" si="433"/>
        <v>0</v>
      </c>
      <c r="AD1519" s="19">
        <f t="shared" si="423"/>
        <v>48000</v>
      </c>
      <c r="AE1519" s="21">
        <f t="shared" si="420"/>
        <v>3840</v>
      </c>
      <c r="AF1519" s="20">
        <f t="shared" si="421"/>
        <v>0</v>
      </c>
      <c r="AG1519" s="20">
        <f t="shared" si="424"/>
        <v>0</v>
      </c>
      <c r="AH1519" s="20">
        <f t="shared" si="425"/>
        <v>0</v>
      </c>
      <c r="AI1519" s="20"/>
      <c r="AJ1519" s="20"/>
      <c r="AK1519" s="20">
        <f t="shared" si="434"/>
        <v>0</v>
      </c>
      <c r="AL1519" s="171"/>
    </row>
    <row r="1520" spans="1:38" ht="15.75" customHeight="1" x14ac:dyDescent="0.25">
      <c r="A1520" s="3">
        <v>1573</v>
      </c>
      <c r="B1520" s="14">
        <f t="shared" si="426"/>
        <v>5</v>
      </c>
      <c r="C1520" s="9">
        <f>IF(A1520=A1519,C1519,"")</f>
        <v>45258</v>
      </c>
      <c r="D1520" s="3" t="str">
        <f>IF(A1520=A1519,D1519,"")</f>
        <v>Creativiti S.A.S</v>
      </c>
      <c r="E1520" s="14" t="str">
        <f t="shared" si="422"/>
        <v>1573Creativiti S.A.S5</v>
      </c>
      <c r="J1520" s="14" t="str">
        <f t="shared" si="432"/>
        <v xml:space="preserve">Service completo. Cambio de aceite y filtros. Control general del vehiculo. Rotacion de ruedas.    </v>
      </c>
      <c r="L1520" s="3">
        <v>1</v>
      </c>
      <c r="M1520" s="10" t="s">
        <v>728</v>
      </c>
      <c r="N1520" s="3" t="s">
        <v>771</v>
      </c>
      <c r="Q1520" s="7">
        <v>2145.8488038277515</v>
      </c>
      <c r="S1520" s="8">
        <f>(W1520-Q1520)/Q1520</f>
        <v>1.7727955433702636</v>
      </c>
      <c r="T1520" s="11">
        <v>3</v>
      </c>
      <c r="W1520" s="76">
        <v>5950</v>
      </c>
      <c r="X1520" s="16">
        <f t="shared" si="419"/>
        <v>17850</v>
      </c>
      <c r="AC1520" s="18">
        <f t="shared" si="433"/>
        <v>0</v>
      </c>
      <c r="AD1520" s="19">
        <f t="shared" si="423"/>
        <v>48000</v>
      </c>
      <c r="AE1520" s="21">
        <f t="shared" si="420"/>
        <v>6437.5464114832539</v>
      </c>
      <c r="AF1520" s="20">
        <f t="shared" si="421"/>
        <v>0</v>
      </c>
      <c r="AG1520" s="20">
        <f t="shared" si="424"/>
        <v>0</v>
      </c>
      <c r="AH1520" s="20">
        <f t="shared" si="425"/>
        <v>0</v>
      </c>
      <c r="AI1520" s="20"/>
      <c r="AJ1520" s="20"/>
      <c r="AK1520" s="20">
        <f t="shared" si="434"/>
        <v>0</v>
      </c>
      <c r="AL1520" s="171"/>
    </row>
    <row r="1521" spans="1:38" ht="15.75" customHeight="1" x14ac:dyDescent="0.25">
      <c r="A1521" s="3">
        <v>1574</v>
      </c>
      <c r="B1521" s="14">
        <f t="shared" si="426"/>
        <v>1</v>
      </c>
      <c r="C1521" s="9">
        <v>45258</v>
      </c>
      <c r="D1521" s="3" t="s">
        <v>2297</v>
      </c>
      <c r="E1521" s="14" t="str">
        <f t="shared" si="422"/>
        <v>1574AGD1</v>
      </c>
      <c r="F1521" s="119" t="s">
        <v>2525</v>
      </c>
      <c r="G1521" s="119" t="s">
        <v>1325</v>
      </c>
      <c r="H1521" s="119">
        <v>261423</v>
      </c>
      <c r="I1521" s="10" t="s">
        <v>2532</v>
      </c>
      <c r="J1521" s="14" t="str">
        <f t="shared" si="432"/>
        <v>Sacar parte de columna de direccion. Cambiar cruceta inferior. Armado total. Cambiar escobilla lado conductor. Cambiar viscoso de ventilador. Control tren delantero. Cambio rotula inferior derecha. Regulacion de convergencia.</v>
      </c>
      <c r="K1521" s="3" t="s">
        <v>1665</v>
      </c>
      <c r="L1521" s="3">
        <v>1</v>
      </c>
      <c r="S1521" s="8"/>
      <c r="W1521" s="76"/>
      <c r="X1521" s="16">
        <f t="shared" si="419"/>
        <v>0</v>
      </c>
      <c r="Y1521" s="3">
        <v>1</v>
      </c>
      <c r="AB1521" s="4">
        <v>100000</v>
      </c>
      <c r="AC1521" s="18">
        <f t="shared" si="433"/>
        <v>100000</v>
      </c>
      <c r="AD1521" s="19">
        <f t="shared" si="423"/>
        <v>100000</v>
      </c>
      <c r="AE1521" s="21">
        <f t="shared" si="420"/>
        <v>0</v>
      </c>
      <c r="AF1521" s="20">
        <f t="shared" si="421"/>
        <v>0</v>
      </c>
      <c r="AG1521" s="20">
        <f t="shared" si="424"/>
        <v>0</v>
      </c>
      <c r="AH1521" s="20">
        <f t="shared" si="425"/>
        <v>100000</v>
      </c>
      <c r="AI1521" s="20"/>
      <c r="AJ1521" s="20"/>
      <c r="AK1521" s="20">
        <f t="shared" si="434"/>
        <v>100000</v>
      </c>
      <c r="AL1521" s="171"/>
    </row>
    <row r="1522" spans="1:38" ht="15.75" customHeight="1" x14ac:dyDescent="0.25">
      <c r="A1522" s="3">
        <v>1574</v>
      </c>
      <c r="B1522" s="14">
        <f t="shared" si="426"/>
        <v>2</v>
      </c>
      <c r="C1522" s="9">
        <f>IF(A1522=A1521,C1521,"")</f>
        <v>45258</v>
      </c>
      <c r="D1522" s="3" t="str">
        <f>IF(A1522=A1521,D1521,"")</f>
        <v>AGD</v>
      </c>
      <c r="E1522" s="14" t="str">
        <f t="shared" si="422"/>
        <v>1574AGD2</v>
      </c>
      <c r="J1522" s="14" t="str">
        <f t="shared" si="432"/>
        <v xml:space="preserve">Sacar parte de columna de direccion. Cambiar cruceta inferior. Armado total. Cambiar escobilla lado conductor. Cambiar viscoso de ventilador. Control tren delantero. Cambio rotula inferior derecha. Regulacion de convergencia. </v>
      </c>
      <c r="L1522" s="3">
        <v>1</v>
      </c>
      <c r="S1522" s="8"/>
      <c r="W1522" s="76"/>
      <c r="X1522" s="16">
        <f t="shared" ref="X1522:X1585" si="436">W1522*T1522</f>
        <v>0</v>
      </c>
      <c r="AC1522" s="18">
        <f t="shared" si="433"/>
        <v>0</v>
      </c>
      <c r="AD1522" s="19">
        <f t="shared" si="423"/>
        <v>100000</v>
      </c>
      <c r="AE1522" s="21">
        <f t="shared" si="420"/>
        <v>0</v>
      </c>
      <c r="AF1522" s="20">
        <f t="shared" si="421"/>
        <v>0</v>
      </c>
      <c r="AG1522" s="20">
        <f t="shared" si="424"/>
        <v>0</v>
      </c>
      <c r="AH1522" s="20">
        <f t="shared" si="425"/>
        <v>0</v>
      </c>
      <c r="AI1522" s="20"/>
      <c r="AJ1522" s="20"/>
      <c r="AK1522" s="20">
        <f t="shared" si="434"/>
        <v>0</v>
      </c>
      <c r="AL1522" s="171"/>
    </row>
    <row r="1523" spans="1:38" ht="15.75" customHeight="1" x14ac:dyDescent="0.25">
      <c r="A1523" s="3">
        <v>1575</v>
      </c>
      <c r="B1523" s="14">
        <f t="shared" si="426"/>
        <v>1</v>
      </c>
      <c r="C1523" s="9">
        <v>45258</v>
      </c>
      <c r="D1523" s="3" t="s">
        <v>452</v>
      </c>
      <c r="E1523" s="14" t="str">
        <f t="shared" si="422"/>
        <v>1575Lucero Claudio1</v>
      </c>
      <c r="F1523" s="119" t="s">
        <v>2220</v>
      </c>
      <c r="G1523" s="119" t="s">
        <v>103</v>
      </c>
      <c r="H1523" s="119">
        <v>123692</v>
      </c>
      <c r="I1523" s="10" t="s">
        <v>2528</v>
      </c>
      <c r="J1523" s="14" t="str">
        <f t="shared" si="432"/>
        <v>Colocar ruedas nuevas parte delantera del vehiculo. Rotacion. Control de alineacion. Control tren delantero.</v>
      </c>
      <c r="K1523" s="3" t="s">
        <v>1665</v>
      </c>
      <c r="L1523" s="3">
        <v>1</v>
      </c>
      <c r="M1523" s="10" t="s">
        <v>2526</v>
      </c>
      <c r="N1523" s="3" t="s">
        <v>2527</v>
      </c>
      <c r="Q1523" s="7">
        <f>W1523*0.9</f>
        <v>6300</v>
      </c>
      <c r="S1523" s="8">
        <f>(W1523-Q1523)/Q1523</f>
        <v>0.1111111111111111</v>
      </c>
      <c r="T1523" s="11">
        <v>1</v>
      </c>
      <c r="W1523" s="76">
        <v>7000</v>
      </c>
      <c r="X1523" s="16">
        <f t="shared" si="436"/>
        <v>7000</v>
      </c>
      <c r="Y1523" s="3">
        <v>1</v>
      </c>
      <c r="AB1523" s="4">
        <v>5000</v>
      </c>
      <c r="AC1523" s="18">
        <f t="shared" si="433"/>
        <v>5000</v>
      </c>
      <c r="AD1523" s="19">
        <f t="shared" si="423"/>
        <v>5000</v>
      </c>
      <c r="AE1523" s="21">
        <f t="shared" si="420"/>
        <v>6300</v>
      </c>
      <c r="AF1523" s="20">
        <f t="shared" si="421"/>
        <v>6300</v>
      </c>
      <c r="AG1523" s="20">
        <f t="shared" si="424"/>
        <v>7000</v>
      </c>
      <c r="AH1523" s="20">
        <f t="shared" si="425"/>
        <v>5000</v>
      </c>
      <c r="AI1523" s="20"/>
      <c r="AJ1523" s="20"/>
      <c r="AK1523" s="20">
        <f t="shared" si="434"/>
        <v>12000</v>
      </c>
      <c r="AL1523" s="171"/>
    </row>
    <row r="1524" spans="1:38" ht="15.75" customHeight="1" x14ac:dyDescent="0.25">
      <c r="A1524" s="3">
        <v>1575</v>
      </c>
      <c r="B1524" s="14">
        <f t="shared" si="426"/>
        <v>2</v>
      </c>
      <c r="C1524" s="9">
        <f>IF(A1524=A1523,C1523,"")</f>
        <v>45258</v>
      </c>
      <c r="D1524" s="3" t="str">
        <f>IF(A1524=A1523,D1523,"")</f>
        <v>Lucero Claudio</v>
      </c>
      <c r="E1524" s="14" t="str">
        <f t="shared" si="422"/>
        <v>1575Lucero Claudio2</v>
      </c>
      <c r="J1524" s="14" t="str">
        <f t="shared" si="432"/>
        <v xml:space="preserve">Colocar ruedas nuevas parte delantera del vehiculo. Rotacion. Control de alineacion. Control tren delantero. </v>
      </c>
      <c r="L1524" s="3">
        <v>1</v>
      </c>
      <c r="S1524" s="8"/>
      <c r="W1524" s="76"/>
      <c r="X1524" s="16">
        <f t="shared" si="436"/>
        <v>0</v>
      </c>
      <c r="AC1524" s="18">
        <f t="shared" si="433"/>
        <v>0</v>
      </c>
      <c r="AD1524" s="19">
        <f t="shared" si="423"/>
        <v>5000</v>
      </c>
      <c r="AE1524" s="21">
        <f t="shared" si="420"/>
        <v>0</v>
      </c>
      <c r="AF1524" s="20">
        <f t="shared" si="421"/>
        <v>0</v>
      </c>
      <c r="AG1524" s="20">
        <f t="shared" si="424"/>
        <v>0</v>
      </c>
      <c r="AH1524" s="20">
        <f t="shared" si="425"/>
        <v>0</v>
      </c>
      <c r="AI1524" s="20"/>
      <c r="AJ1524" s="20"/>
      <c r="AK1524" s="20">
        <f t="shared" si="434"/>
        <v>0</v>
      </c>
      <c r="AL1524" s="171"/>
    </row>
    <row r="1525" spans="1:38" ht="15.75" customHeight="1" x14ac:dyDescent="0.25">
      <c r="A1525" s="3">
        <v>1576</v>
      </c>
      <c r="B1525" s="14">
        <f t="shared" si="426"/>
        <v>1</v>
      </c>
      <c r="C1525" s="9">
        <v>45259</v>
      </c>
      <c r="D1525" s="3" t="s">
        <v>116</v>
      </c>
      <c r="E1525" s="14" t="str">
        <f t="shared" si="422"/>
        <v>1576Transporte Palloni1</v>
      </c>
      <c r="F1525" s="119" t="s">
        <v>2281</v>
      </c>
      <c r="G1525" s="119" t="s">
        <v>1318</v>
      </c>
      <c r="H1525" s="119">
        <v>581891</v>
      </c>
      <c r="I1525" s="10" t="s">
        <v>2530</v>
      </c>
      <c r="J1525" s="14" t="str">
        <f t="shared" si="432"/>
        <v>Desarmar distribucion completa. Cambiar kit, bomba de agua, correa poly-v y liquido refrigerante. Purgar circuito de refrigeracion. Puesta a punto. Armado total. Service completo. Cambio de aceite y filtros. Control general del vehiculo.</v>
      </c>
      <c r="K1525" s="3" t="s">
        <v>1512</v>
      </c>
      <c r="L1525" s="3">
        <v>1</v>
      </c>
      <c r="S1525" s="8"/>
      <c r="W1525" s="76"/>
      <c r="X1525" s="16">
        <f t="shared" si="436"/>
        <v>0</v>
      </c>
      <c r="Y1525" s="3">
        <v>1</v>
      </c>
      <c r="AB1525" s="4">
        <v>48000</v>
      </c>
      <c r="AC1525" s="18">
        <f t="shared" si="433"/>
        <v>48000</v>
      </c>
      <c r="AD1525" s="19">
        <f t="shared" si="423"/>
        <v>48000</v>
      </c>
      <c r="AE1525" s="21">
        <f t="shared" si="420"/>
        <v>0</v>
      </c>
      <c r="AF1525" s="20">
        <f t="shared" si="421"/>
        <v>0</v>
      </c>
      <c r="AG1525" s="20">
        <f t="shared" si="424"/>
        <v>0</v>
      </c>
      <c r="AH1525" s="20">
        <f t="shared" si="425"/>
        <v>48000</v>
      </c>
      <c r="AI1525" s="20"/>
      <c r="AJ1525" s="20"/>
      <c r="AK1525" s="20">
        <f t="shared" si="434"/>
        <v>48000</v>
      </c>
      <c r="AL1525" s="171"/>
    </row>
    <row r="1526" spans="1:38" ht="15.75" customHeight="1" x14ac:dyDescent="0.25">
      <c r="A1526" s="3">
        <v>1576</v>
      </c>
      <c r="B1526" s="14">
        <f t="shared" si="426"/>
        <v>2</v>
      </c>
      <c r="C1526" s="9">
        <f>IF(A1526=A1525,C1525,"")</f>
        <v>45259</v>
      </c>
      <c r="D1526" s="3" t="str">
        <f>IF(A1526=A1525,D1525,"")</f>
        <v>Transporte Palloni</v>
      </c>
      <c r="E1526" s="14" t="str">
        <f t="shared" si="422"/>
        <v>1576Transporte Palloni2</v>
      </c>
      <c r="J1526" s="14" t="str">
        <f t="shared" si="432"/>
        <v xml:space="preserve">Desarmar distribucion completa. Cambiar kit, bomba de agua, correa poly-v y liquido refrigerante. Purgar circuito de refrigeracion. Puesta a punto. Armado total. Service completo. Cambio de aceite y filtros. Control general del vehiculo. </v>
      </c>
      <c r="L1526" s="3">
        <v>1</v>
      </c>
      <c r="S1526" s="8"/>
      <c r="W1526" s="76"/>
      <c r="X1526" s="16">
        <f t="shared" si="436"/>
        <v>0</v>
      </c>
      <c r="AC1526" s="18">
        <f t="shared" si="433"/>
        <v>0</v>
      </c>
      <c r="AD1526" s="19">
        <f t="shared" si="423"/>
        <v>48000</v>
      </c>
      <c r="AE1526" s="21">
        <f t="shared" si="420"/>
        <v>0</v>
      </c>
      <c r="AF1526" s="20">
        <f t="shared" si="421"/>
        <v>0</v>
      </c>
      <c r="AG1526" s="20">
        <f t="shared" si="424"/>
        <v>0</v>
      </c>
      <c r="AH1526" s="20">
        <f t="shared" si="425"/>
        <v>0</v>
      </c>
      <c r="AI1526" s="20"/>
      <c r="AJ1526" s="20"/>
      <c r="AK1526" s="20">
        <f t="shared" si="434"/>
        <v>0</v>
      </c>
      <c r="AL1526" s="171"/>
    </row>
    <row r="1527" spans="1:38" ht="15.75" customHeight="1" x14ac:dyDescent="0.25">
      <c r="A1527" s="3">
        <v>1577</v>
      </c>
      <c r="B1527" s="14">
        <f t="shared" si="426"/>
        <v>1</v>
      </c>
      <c r="C1527" s="9">
        <v>45259</v>
      </c>
      <c r="D1527" s="3" t="s">
        <v>116</v>
      </c>
      <c r="E1527" s="14" t="str">
        <f t="shared" si="422"/>
        <v>1577Transporte Palloni1</v>
      </c>
      <c r="F1527" s="119" t="s">
        <v>2529</v>
      </c>
      <c r="G1527" s="119" t="s">
        <v>1547</v>
      </c>
      <c r="H1527" s="119">
        <v>405992</v>
      </c>
      <c r="I1527" s="10" t="s">
        <v>2531</v>
      </c>
      <c r="J1527" s="14" t="str">
        <f t="shared" si="432"/>
        <v>Desarmar distribucion completa. Cambiar kit, bomba de agua, correa poly-v y liquido refrigerante. Purgar circuito de refrigeracion. Puesta a punto. Armado total. Service completo. Cambio de aceite y filtros. Control general del vehiculo. Recambio de bujias de calentamiento. Recambio de tapa de deposito de liquido refrigerante. Reparacion de linea de vacio en depresor.</v>
      </c>
      <c r="K1527" s="3" t="s">
        <v>2380</v>
      </c>
      <c r="L1527" s="3">
        <v>1</v>
      </c>
      <c r="S1527" s="8"/>
      <c r="W1527" s="76"/>
      <c r="X1527" s="16">
        <f t="shared" si="436"/>
        <v>0</v>
      </c>
      <c r="AC1527" s="18">
        <f t="shared" si="433"/>
        <v>0</v>
      </c>
      <c r="AD1527" s="19">
        <f t="shared" si="423"/>
        <v>0</v>
      </c>
      <c r="AE1527" s="21">
        <f t="shared" ref="AE1527:AE1590" si="437">+(Q1527)*T1527</f>
        <v>0</v>
      </c>
      <c r="AF1527" s="20">
        <f t="shared" si="421"/>
        <v>0</v>
      </c>
      <c r="AG1527" s="20">
        <f t="shared" si="424"/>
        <v>0</v>
      </c>
      <c r="AH1527" s="20">
        <f t="shared" si="425"/>
        <v>0</v>
      </c>
      <c r="AI1527" s="20"/>
      <c r="AJ1527" s="20"/>
      <c r="AK1527" s="20">
        <f t="shared" si="434"/>
        <v>0</v>
      </c>
      <c r="AL1527" s="171"/>
    </row>
    <row r="1528" spans="1:38" ht="15.75" customHeight="1" x14ac:dyDescent="0.25">
      <c r="A1528" s="3">
        <v>1577</v>
      </c>
      <c r="B1528" s="14">
        <f t="shared" si="426"/>
        <v>2</v>
      </c>
      <c r="C1528" s="9">
        <f>IF(A1528=A1527,C1527,"")</f>
        <v>45259</v>
      </c>
      <c r="D1528" s="3" t="str">
        <f>IF(A1528=A1527,D1527,"")</f>
        <v>Transporte Palloni</v>
      </c>
      <c r="E1528" s="14" t="str">
        <f t="shared" si="422"/>
        <v>1577Transporte Palloni2</v>
      </c>
      <c r="J1528" s="14" t="str">
        <f t="shared" si="432"/>
        <v xml:space="preserve">Desarmar distribucion completa. Cambiar kit, bomba de agua, correa poly-v y liquido refrigerante. Purgar circuito de refrigeracion. Puesta a punto. Armado total. Service completo. Cambio de aceite y filtros. Control general del vehiculo. Recambio de bujias de calentamiento. Recambio de tapa de deposito de liquido refrigerante. Reparacion de linea de vacio en depresor. </v>
      </c>
      <c r="L1528" s="3">
        <v>1</v>
      </c>
      <c r="S1528" s="8"/>
      <c r="W1528" s="76"/>
      <c r="X1528" s="16">
        <f t="shared" si="436"/>
        <v>0</v>
      </c>
      <c r="AC1528" s="18">
        <f t="shared" si="433"/>
        <v>0</v>
      </c>
      <c r="AD1528" s="19">
        <f t="shared" si="423"/>
        <v>0</v>
      </c>
      <c r="AE1528" s="21">
        <f t="shared" si="437"/>
        <v>0</v>
      </c>
      <c r="AF1528" s="20">
        <f t="shared" si="421"/>
        <v>0</v>
      </c>
      <c r="AG1528" s="20">
        <f t="shared" si="424"/>
        <v>0</v>
      </c>
      <c r="AH1528" s="20">
        <f t="shared" si="425"/>
        <v>0</v>
      </c>
      <c r="AI1528" s="20"/>
      <c r="AJ1528" s="20"/>
      <c r="AK1528" s="20">
        <f t="shared" si="434"/>
        <v>0</v>
      </c>
      <c r="AL1528" s="171"/>
    </row>
    <row r="1529" spans="1:38" ht="15.75" customHeight="1" x14ac:dyDescent="0.25">
      <c r="A1529" s="3">
        <v>1578</v>
      </c>
      <c r="B1529" s="14">
        <f t="shared" si="426"/>
        <v>1</v>
      </c>
      <c r="C1529" s="9">
        <v>45260</v>
      </c>
      <c r="D1529" s="3" t="s">
        <v>2534</v>
      </c>
      <c r="E1529" s="14" t="str">
        <f t="shared" si="422"/>
        <v>1578Estevez Jonatan1</v>
      </c>
      <c r="F1529" s="119" t="s">
        <v>2535</v>
      </c>
      <c r="G1529" s="119" t="s">
        <v>999</v>
      </c>
      <c r="H1529" s="119">
        <v>218625</v>
      </c>
      <c r="I1529" s="10" t="s">
        <v>2536</v>
      </c>
      <c r="J1529" s="14" t="str">
        <f t="shared" si="432"/>
        <v>Cambiar bomba secundaria de embrague. Sacar deposito de liquido de freno. Limpieza. Armado con liquido nuevo. Purgar embrague.</v>
      </c>
      <c r="K1529" s="3" t="s">
        <v>1539</v>
      </c>
      <c r="L1529" s="3">
        <v>1</v>
      </c>
      <c r="M1529" s="10" t="s">
        <v>2537</v>
      </c>
      <c r="N1529" s="3" t="s">
        <v>734</v>
      </c>
      <c r="Q1529" s="7">
        <v>38400</v>
      </c>
      <c r="S1529" s="8">
        <f>(W1529-Q1529)/Q1529</f>
        <v>0.25</v>
      </c>
      <c r="T1529" s="11">
        <v>1</v>
      </c>
      <c r="W1529" s="76">
        <v>48000</v>
      </c>
      <c r="X1529" s="16">
        <f t="shared" si="436"/>
        <v>48000</v>
      </c>
      <c r="AC1529" s="18">
        <f t="shared" si="433"/>
        <v>0</v>
      </c>
      <c r="AD1529" s="19">
        <f t="shared" si="423"/>
        <v>0</v>
      </c>
      <c r="AE1529" s="21">
        <f t="shared" si="437"/>
        <v>38400</v>
      </c>
      <c r="AF1529" s="20">
        <f t="shared" si="421"/>
        <v>38400</v>
      </c>
      <c r="AG1529" s="20">
        <f t="shared" si="424"/>
        <v>48000</v>
      </c>
      <c r="AH1529" s="20">
        <f t="shared" si="425"/>
        <v>0</v>
      </c>
      <c r="AI1529" s="20"/>
      <c r="AJ1529" s="20"/>
      <c r="AK1529" s="20">
        <f t="shared" si="434"/>
        <v>48000</v>
      </c>
      <c r="AL1529" s="171"/>
    </row>
    <row r="1530" spans="1:38" ht="15.75" customHeight="1" x14ac:dyDescent="0.25">
      <c r="A1530" s="3">
        <v>1578</v>
      </c>
      <c r="B1530" s="14">
        <f t="shared" si="426"/>
        <v>2</v>
      </c>
      <c r="C1530" s="9">
        <f>IF(A1530=A1529,C1529,"")</f>
        <v>45260</v>
      </c>
      <c r="D1530" s="3" t="str">
        <f>IF(A1530=A1529,D1529,"")</f>
        <v>Estevez Jonatan</v>
      </c>
      <c r="E1530" s="14" t="str">
        <f t="shared" si="422"/>
        <v>1578Estevez Jonatan2</v>
      </c>
      <c r="J1530" s="14" t="str">
        <f t="shared" si="432"/>
        <v xml:space="preserve">Cambiar bomba secundaria de embrague. Sacar deposito de liquido de freno. Limpieza. Armado con liquido nuevo. Purgar embrague. </v>
      </c>
      <c r="L1530" s="3">
        <v>1</v>
      </c>
      <c r="S1530" s="8"/>
      <c r="W1530" s="76"/>
      <c r="X1530" s="16">
        <f t="shared" si="436"/>
        <v>0</v>
      </c>
      <c r="AC1530" s="18">
        <f t="shared" si="433"/>
        <v>0</v>
      </c>
      <c r="AD1530" s="19">
        <f t="shared" si="423"/>
        <v>0</v>
      </c>
      <c r="AE1530" s="21">
        <f t="shared" si="437"/>
        <v>0</v>
      </c>
      <c r="AF1530" s="20">
        <f t="shared" si="421"/>
        <v>0</v>
      </c>
      <c r="AG1530" s="20">
        <f t="shared" si="424"/>
        <v>0</v>
      </c>
      <c r="AH1530" s="20">
        <f t="shared" si="425"/>
        <v>0</v>
      </c>
      <c r="AI1530" s="20"/>
      <c r="AJ1530" s="20"/>
      <c r="AK1530" s="20">
        <f t="shared" si="434"/>
        <v>0</v>
      </c>
      <c r="AL1530" s="171"/>
    </row>
    <row r="1531" spans="1:38" ht="15.75" customHeight="1" x14ac:dyDescent="0.25">
      <c r="A1531" s="3">
        <v>1579</v>
      </c>
      <c r="B1531" s="14">
        <f t="shared" si="426"/>
        <v>1</v>
      </c>
      <c r="C1531" s="9">
        <v>45260</v>
      </c>
      <c r="D1531" s="3" t="s">
        <v>2538</v>
      </c>
      <c r="E1531" s="14" t="str">
        <f t="shared" si="422"/>
        <v>1579Magliano Barbara1</v>
      </c>
      <c r="F1531" s="119" t="s">
        <v>2539</v>
      </c>
      <c r="G1531" s="119" t="s">
        <v>2480</v>
      </c>
      <c r="I1531" s="10" t="s">
        <v>2540</v>
      </c>
      <c r="J1531" s="14" t="str">
        <f t="shared" si="432"/>
        <v>Control de perdidas de aceite por reten de caja de velocidad, oring de gasificador y carter de motor parte inferior.</v>
      </c>
      <c r="K1531" s="3" t="s">
        <v>1539</v>
      </c>
      <c r="L1531" s="3">
        <v>1</v>
      </c>
      <c r="S1531" s="8"/>
      <c r="W1531" s="76"/>
      <c r="X1531" s="16">
        <f t="shared" si="436"/>
        <v>0</v>
      </c>
      <c r="AC1531" s="18">
        <f t="shared" si="433"/>
        <v>0</v>
      </c>
      <c r="AD1531" s="19">
        <f t="shared" si="423"/>
        <v>0</v>
      </c>
      <c r="AE1531" s="21">
        <f t="shared" si="437"/>
        <v>0</v>
      </c>
      <c r="AF1531" s="20">
        <f t="shared" ref="AF1531:AF1594" si="438">IF(A1531=A1530,0,(SUMIF($A$3:$A$999956,A1531,$Q$3:$Q$999956)))+IF(A1531=A1530,0,(SUMIF($A$3:$A$999956,A1531,$R$3:$R$999956)))</f>
        <v>0</v>
      </c>
      <c r="AG1531" s="20">
        <f t="shared" si="424"/>
        <v>0</v>
      </c>
      <c r="AH1531" s="20">
        <f t="shared" si="425"/>
        <v>0</v>
      </c>
      <c r="AI1531" s="20"/>
      <c r="AJ1531" s="20"/>
      <c r="AK1531" s="20">
        <f t="shared" si="434"/>
        <v>0</v>
      </c>
      <c r="AL1531" s="171"/>
    </row>
    <row r="1532" spans="1:38" ht="15.75" customHeight="1" x14ac:dyDescent="0.25">
      <c r="A1532" s="3">
        <v>1579</v>
      </c>
      <c r="B1532" s="14">
        <f t="shared" si="426"/>
        <v>2</v>
      </c>
      <c r="C1532" s="9">
        <f>IF(A1532=A1531,C1531,"")</f>
        <v>45260</v>
      </c>
      <c r="D1532" s="3" t="str">
        <f>IF(A1532=A1531,D1531,"")</f>
        <v>Magliano Barbara</v>
      </c>
      <c r="E1532" s="14" t="str">
        <f t="shared" si="422"/>
        <v>1579Magliano Barbara2</v>
      </c>
      <c r="J1532" s="14" t="str">
        <f t="shared" si="432"/>
        <v xml:space="preserve">Control de perdidas de aceite por reten de caja de velocidad, oring de gasificador y carter de motor parte inferior. </v>
      </c>
      <c r="L1532" s="3">
        <v>1</v>
      </c>
      <c r="S1532" s="8"/>
      <c r="W1532" s="76"/>
      <c r="X1532" s="16">
        <f t="shared" si="436"/>
        <v>0</v>
      </c>
      <c r="AC1532" s="18">
        <f t="shared" si="433"/>
        <v>0</v>
      </c>
      <c r="AD1532" s="19">
        <f t="shared" si="423"/>
        <v>0</v>
      </c>
      <c r="AE1532" s="21">
        <f t="shared" si="437"/>
        <v>0</v>
      </c>
      <c r="AF1532" s="20">
        <f t="shared" si="438"/>
        <v>0</v>
      </c>
      <c r="AG1532" s="20">
        <f t="shared" si="424"/>
        <v>0</v>
      </c>
      <c r="AH1532" s="20">
        <f t="shared" si="425"/>
        <v>0</v>
      </c>
      <c r="AI1532" s="20"/>
      <c r="AJ1532" s="20"/>
      <c r="AK1532" s="20">
        <f t="shared" si="434"/>
        <v>0</v>
      </c>
      <c r="AL1532" s="171"/>
    </row>
    <row r="1533" spans="1:38" ht="15.75" customHeight="1" x14ac:dyDescent="0.25">
      <c r="A1533" s="3">
        <v>1580</v>
      </c>
      <c r="B1533" s="14">
        <f t="shared" si="426"/>
        <v>1</v>
      </c>
      <c r="C1533" s="9">
        <v>45261</v>
      </c>
      <c r="D1533" s="3" t="s">
        <v>2549</v>
      </c>
      <c r="E1533" s="14" t="str">
        <f t="shared" si="422"/>
        <v>1580Salas Jesus1</v>
      </c>
      <c r="F1533" s="119" t="s">
        <v>2550</v>
      </c>
      <c r="G1533" s="119" t="s">
        <v>2071</v>
      </c>
      <c r="H1533" s="119">
        <v>178154</v>
      </c>
      <c r="I1533" s="10" t="s">
        <v>2551</v>
      </c>
      <c r="J1533" s="14" t="str">
        <f t="shared" si="432"/>
        <v>Cambiar cuerpo mariposa. Colocar sonda lambda banco 1 (adaptar con ficha original).</v>
      </c>
      <c r="K1533" s="3" t="s">
        <v>1539</v>
      </c>
      <c r="L1533" s="3">
        <v>1</v>
      </c>
      <c r="M1533" s="10" t="s">
        <v>886</v>
      </c>
      <c r="N1533" s="3" t="s">
        <v>771</v>
      </c>
      <c r="Q1533" s="7">
        <v>5501.08</v>
      </c>
      <c r="R1533" s="7" t="s">
        <v>1971</v>
      </c>
      <c r="S1533" s="132">
        <f>(W1533-Q1533)/W1533</f>
        <v>0.20274202898550725</v>
      </c>
      <c r="T1533" s="11">
        <v>1</v>
      </c>
      <c r="W1533" s="76">
        <v>6900</v>
      </c>
      <c r="X1533" s="16">
        <f t="shared" si="436"/>
        <v>6900</v>
      </c>
      <c r="Y1533" s="3">
        <v>1</v>
      </c>
      <c r="AB1533" s="4">
        <v>25000</v>
      </c>
      <c r="AC1533" s="18">
        <f t="shared" si="433"/>
        <v>25000</v>
      </c>
      <c r="AD1533" s="19">
        <f t="shared" si="423"/>
        <v>25000</v>
      </c>
      <c r="AE1533" s="21">
        <f t="shared" si="437"/>
        <v>5501.08</v>
      </c>
      <c r="AF1533" s="20">
        <f t="shared" si="438"/>
        <v>62401.08</v>
      </c>
      <c r="AG1533" s="20">
        <f t="shared" si="424"/>
        <v>75900</v>
      </c>
      <c r="AH1533" s="20">
        <f t="shared" si="425"/>
        <v>25000</v>
      </c>
      <c r="AI1533" s="20"/>
      <c r="AJ1533" s="20"/>
      <c r="AK1533" s="20">
        <f t="shared" si="434"/>
        <v>100900</v>
      </c>
      <c r="AL1533" s="171"/>
    </row>
    <row r="1534" spans="1:38" ht="15.75" customHeight="1" x14ac:dyDescent="0.25">
      <c r="A1534" s="3">
        <v>1580</v>
      </c>
      <c r="B1534" s="14">
        <f t="shared" si="426"/>
        <v>2</v>
      </c>
      <c r="C1534" s="9">
        <f>IF(A1534=A1533,C1533,"")</f>
        <v>45261</v>
      </c>
      <c r="D1534" s="3" t="str">
        <f>IF(A1534=A1533,D1533,"")</f>
        <v>Salas Jesus</v>
      </c>
      <c r="E1534" s="14" t="str">
        <f t="shared" ref="E1534:E1597" si="439">CONCATENATE(A1534,D1534,B1534)</f>
        <v>1580Salas Jesus2</v>
      </c>
      <c r="J1534" s="14" t="str">
        <f t="shared" si="432"/>
        <v xml:space="preserve">Cambiar cuerpo mariposa. Colocar sonda lambda banco 1 (adaptar con ficha original). </v>
      </c>
      <c r="L1534" s="3">
        <v>1</v>
      </c>
      <c r="M1534" s="10" t="s">
        <v>2552</v>
      </c>
      <c r="N1534" s="3" t="s">
        <v>101</v>
      </c>
      <c r="Q1534" s="7">
        <v>41600</v>
      </c>
      <c r="S1534" s="132">
        <f>(W1534-Q1534)/W1534</f>
        <v>0.2</v>
      </c>
      <c r="T1534" s="11">
        <v>1</v>
      </c>
      <c r="W1534" s="76">
        <v>52000</v>
      </c>
      <c r="X1534" s="16">
        <f t="shared" si="436"/>
        <v>52000</v>
      </c>
      <c r="AC1534" s="18">
        <f t="shared" si="433"/>
        <v>0</v>
      </c>
      <c r="AD1534" s="19">
        <f t="shared" si="423"/>
        <v>25000</v>
      </c>
      <c r="AE1534" s="21">
        <f t="shared" si="437"/>
        <v>41600</v>
      </c>
      <c r="AF1534" s="20">
        <f t="shared" si="438"/>
        <v>0</v>
      </c>
      <c r="AG1534" s="20">
        <f t="shared" si="424"/>
        <v>0</v>
      </c>
      <c r="AH1534" s="20">
        <f t="shared" si="425"/>
        <v>0</v>
      </c>
      <c r="AI1534" s="20"/>
      <c r="AJ1534" s="20"/>
      <c r="AK1534" s="20">
        <f t="shared" si="434"/>
        <v>0</v>
      </c>
      <c r="AL1534" s="171"/>
    </row>
    <row r="1535" spans="1:38" ht="15.75" customHeight="1" x14ac:dyDescent="0.25">
      <c r="A1535" s="3">
        <v>1580</v>
      </c>
      <c r="B1535" s="14">
        <f t="shared" si="426"/>
        <v>3</v>
      </c>
      <c r="C1535" s="9">
        <f>IF(A1535=A1534,C1534,"")</f>
        <v>45261</v>
      </c>
      <c r="D1535" s="3" t="str">
        <f>IF(A1535=A1534,D1534,"")</f>
        <v>Salas Jesus</v>
      </c>
      <c r="E1535" s="14" t="str">
        <f t="shared" si="439"/>
        <v>1580Salas Jesus3</v>
      </c>
      <c r="J1535" s="14" t="str">
        <f t="shared" si="432"/>
        <v xml:space="preserve">Cambiar cuerpo mariposa. Colocar sonda lambda banco 1 (adaptar con ficha original).  </v>
      </c>
      <c r="L1535" s="3">
        <v>1</v>
      </c>
      <c r="M1535" s="10" t="s">
        <v>2553</v>
      </c>
      <c r="Q1535" s="7">
        <f>W1535*0.9</f>
        <v>15300</v>
      </c>
      <c r="S1535" s="132">
        <f>(W1535-Q1535)/W1535</f>
        <v>0.1</v>
      </c>
      <c r="T1535" s="11">
        <v>1</v>
      </c>
      <c r="W1535" s="76">
        <v>17000</v>
      </c>
      <c r="X1535" s="16">
        <f t="shared" si="436"/>
        <v>17000</v>
      </c>
      <c r="AC1535" s="18">
        <f t="shared" si="433"/>
        <v>0</v>
      </c>
      <c r="AD1535" s="19">
        <f t="shared" ref="AD1535:AD1598" si="440">IF(A1535=A1534,AD1534+AC1535,AC1535)</f>
        <v>25000</v>
      </c>
      <c r="AE1535" s="21">
        <f t="shared" si="437"/>
        <v>15300</v>
      </c>
      <c r="AF1535" s="20">
        <f t="shared" si="438"/>
        <v>0</v>
      </c>
      <c r="AG1535" s="20">
        <f t="shared" ref="AG1535:AG1598" si="441">IF(A1535=A1534,0,(SUMIF($A$3:$A$999956,A1535,($X$3:$X$999956))))</f>
        <v>0</v>
      </c>
      <c r="AH1535" s="20">
        <f t="shared" ref="AH1535:AH1598" si="442">IF(A1535=A1534,0,(SUMIF($A$3:$A$999956,A1535,($AC$3:$AC$999956))))</f>
        <v>0</v>
      </c>
      <c r="AI1535" s="20"/>
      <c r="AJ1535" s="20"/>
      <c r="AK1535" s="20">
        <f t="shared" si="434"/>
        <v>0</v>
      </c>
      <c r="AL1535" s="171"/>
    </row>
    <row r="1536" spans="1:38" ht="15.75" customHeight="1" x14ac:dyDescent="0.25">
      <c r="A1536" s="3">
        <v>1581</v>
      </c>
      <c r="B1536" s="14">
        <f t="shared" si="426"/>
        <v>1</v>
      </c>
      <c r="C1536" s="9">
        <v>45261</v>
      </c>
      <c r="D1536" s="3" t="s">
        <v>1818</v>
      </c>
      <c r="E1536" s="14" t="str">
        <f t="shared" si="439"/>
        <v>1581Colombano Rodrigo1</v>
      </c>
      <c r="F1536" s="119" t="s">
        <v>2554</v>
      </c>
      <c r="G1536" s="119" t="s">
        <v>1187</v>
      </c>
      <c r="I1536" s="10" t="s">
        <v>2715</v>
      </c>
      <c r="J1536" s="14" t="str">
        <f t="shared" si="432"/>
        <v>Control tren delantero. Ambos precap y rotular inferior derecha rotos. Cambiar ambos precap de direccion y rotula inferior derecha. Regular convergencia. Cambiar pastillas de freno delanteras. Sacar eje cardan. Cambiar cruceta parte delantera. Armado total. Engrase. Ajustar bolilleros de ruedas delanteras. Cambio dos bujes de amortiguador delanteros derechos parte superior. Sacar columna de direccion. Cambiar cruceta. Armado total. Regulacion de correcta posicion de volante.</v>
      </c>
      <c r="K1536" s="3" t="s">
        <v>1539</v>
      </c>
      <c r="L1536" s="3">
        <v>1</v>
      </c>
      <c r="R1536" s="7" t="s">
        <v>1971</v>
      </c>
      <c r="W1536" s="76"/>
      <c r="X1536" s="16">
        <f t="shared" si="436"/>
        <v>0</v>
      </c>
      <c r="Y1536" s="3">
        <v>1</v>
      </c>
      <c r="AB1536" s="4">
        <v>102000</v>
      </c>
      <c r="AC1536" s="18">
        <f t="shared" si="433"/>
        <v>102000</v>
      </c>
      <c r="AD1536" s="19">
        <f t="shared" si="440"/>
        <v>102000</v>
      </c>
      <c r="AE1536" s="21">
        <f t="shared" si="437"/>
        <v>0</v>
      </c>
      <c r="AF1536" s="20">
        <f t="shared" si="438"/>
        <v>0</v>
      </c>
      <c r="AG1536" s="20">
        <f t="shared" si="441"/>
        <v>0</v>
      </c>
      <c r="AH1536" s="20">
        <f t="shared" si="442"/>
        <v>102000</v>
      </c>
      <c r="AI1536" s="20"/>
      <c r="AJ1536" s="20"/>
      <c r="AK1536" s="20">
        <f t="shared" si="434"/>
        <v>102000</v>
      </c>
      <c r="AL1536" s="171"/>
    </row>
    <row r="1537" spans="1:38" ht="15.75" customHeight="1" x14ac:dyDescent="0.25">
      <c r="A1537" s="3">
        <v>1581</v>
      </c>
      <c r="B1537" s="14">
        <f t="shared" si="426"/>
        <v>2</v>
      </c>
      <c r="C1537" s="9">
        <f>IF(A1537=A1536,C1536,"")</f>
        <v>45261</v>
      </c>
      <c r="D1537" s="3" t="str">
        <f>IF(A1537=A1536,D1536,"")</f>
        <v>Colombano Rodrigo</v>
      </c>
      <c r="E1537" s="14" t="str">
        <f t="shared" si="439"/>
        <v>1581Colombano Rodrigo2</v>
      </c>
      <c r="J1537" s="14" t="str">
        <f t="shared" si="432"/>
        <v xml:space="preserve">Control tren delantero. Ambos precap y rotular inferior derecha rotos. Cambiar ambos precap de direccion y rotula inferior derecha. Regular convergencia. Cambiar pastillas de freno delanteras. Sacar eje cardan. Cambiar cruceta parte delantera. Armado total. Engrase. Ajustar bolilleros de ruedas delanteras. Cambio dos bujes de amortiguador delanteros derechos parte superior. Sacar columna de direccion. Cambiar cruceta. Armado total. Regulacion de correcta posicion de volante. </v>
      </c>
      <c r="L1537" s="3">
        <v>1</v>
      </c>
      <c r="W1537" s="76"/>
      <c r="X1537" s="16">
        <f t="shared" si="436"/>
        <v>0</v>
      </c>
      <c r="AC1537" s="18">
        <f t="shared" si="433"/>
        <v>0</v>
      </c>
      <c r="AD1537" s="19">
        <f t="shared" si="440"/>
        <v>102000</v>
      </c>
      <c r="AE1537" s="21">
        <f t="shared" si="437"/>
        <v>0</v>
      </c>
      <c r="AF1537" s="20">
        <f t="shared" si="438"/>
        <v>0</v>
      </c>
      <c r="AG1537" s="20">
        <f t="shared" si="441"/>
        <v>0</v>
      </c>
      <c r="AH1537" s="20">
        <f t="shared" si="442"/>
        <v>0</v>
      </c>
      <c r="AI1537" s="20"/>
      <c r="AJ1537" s="20"/>
      <c r="AK1537" s="20">
        <f t="shared" si="434"/>
        <v>0</v>
      </c>
      <c r="AL1537" s="171"/>
    </row>
    <row r="1538" spans="1:38" ht="15.75" customHeight="1" x14ac:dyDescent="0.25">
      <c r="A1538" s="3">
        <v>1581</v>
      </c>
      <c r="B1538" s="14">
        <f t="shared" si="426"/>
        <v>3</v>
      </c>
      <c r="C1538" s="9">
        <f>IF(A1538=A1537,C1537,"")</f>
        <v>45261</v>
      </c>
      <c r="D1538" s="3" t="str">
        <f>IF(A1538=A1537,D1537,"")</f>
        <v>Colombano Rodrigo</v>
      </c>
      <c r="E1538" s="14" t="str">
        <f t="shared" si="439"/>
        <v>1581Colombano Rodrigo3</v>
      </c>
      <c r="J1538" s="14" t="str">
        <f t="shared" si="432"/>
        <v xml:space="preserve">Control tren delantero. Ambos precap y rotular inferior derecha rotos. Cambiar ambos precap de direccion y rotula inferior derecha. Regular convergencia. Cambiar pastillas de freno delanteras. Sacar eje cardan. Cambiar cruceta parte delantera. Armado total. Engrase. Ajustar bolilleros de ruedas delanteras. Cambio dos bujes de amortiguador delanteros derechos parte superior. Sacar columna de direccion. Cambiar cruceta. Armado total. Regulacion de correcta posicion de volante.  </v>
      </c>
      <c r="L1538" s="3">
        <v>1</v>
      </c>
      <c r="W1538" s="76"/>
      <c r="X1538" s="16">
        <f t="shared" si="436"/>
        <v>0</v>
      </c>
      <c r="AC1538" s="18">
        <f t="shared" si="433"/>
        <v>0</v>
      </c>
      <c r="AD1538" s="19">
        <f t="shared" si="440"/>
        <v>102000</v>
      </c>
      <c r="AE1538" s="21">
        <f t="shared" si="437"/>
        <v>0</v>
      </c>
      <c r="AF1538" s="20">
        <f t="shared" si="438"/>
        <v>0</v>
      </c>
      <c r="AG1538" s="20">
        <f t="shared" si="441"/>
        <v>0</v>
      </c>
      <c r="AH1538" s="20">
        <f t="shared" si="442"/>
        <v>0</v>
      </c>
      <c r="AI1538" s="20"/>
      <c r="AJ1538" s="20"/>
      <c r="AK1538" s="20">
        <f t="shared" si="434"/>
        <v>0</v>
      </c>
      <c r="AL1538" s="171"/>
    </row>
    <row r="1539" spans="1:38" ht="15.75" customHeight="1" x14ac:dyDescent="0.25">
      <c r="A1539" s="3">
        <v>1581</v>
      </c>
      <c r="B1539" s="14">
        <f t="shared" si="426"/>
        <v>4</v>
      </c>
      <c r="C1539" s="9">
        <f>IF(A1539=A1538,C1538,"")</f>
        <v>45261</v>
      </c>
      <c r="D1539" s="3" t="str">
        <f>IF(A1539=A1538,D1538,"")</f>
        <v>Colombano Rodrigo</v>
      </c>
      <c r="E1539" s="14" t="str">
        <f t="shared" si="439"/>
        <v>1581Colombano Rodrigo4</v>
      </c>
      <c r="J1539" s="14" t="str">
        <f t="shared" si="432"/>
        <v xml:space="preserve">Control tren delantero. Ambos precap y rotular inferior derecha rotos. Cambiar ambos precap de direccion y rotula inferior derecha. Regular convergencia. Cambiar pastillas de freno delanteras. Sacar eje cardan. Cambiar cruceta parte delantera. Armado total. Engrase. Ajustar bolilleros de ruedas delanteras. Cambio dos bujes de amortiguador delanteros derechos parte superior. Sacar columna de direccion. Cambiar cruceta. Armado total. Regulacion de correcta posicion de volante.   </v>
      </c>
      <c r="L1539" s="3">
        <v>1</v>
      </c>
      <c r="W1539" s="76"/>
      <c r="X1539" s="16">
        <f t="shared" si="436"/>
        <v>0</v>
      </c>
      <c r="AC1539" s="18">
        <f t="shared" si="433"/>
        <v>0</v>
      </c>
      <c r="AD1539" s="19">
        <f t="shared" si="440"/>
        <v>102000</v>
      </c>
      <c r="AE1539" s="21">
        <f t="shared" si="437"/>
        <v>0</v>
      </c>
      <c r="AF1539" s="20">
        <f t="shared" si="438"/>
        <v>0</v>
      </c>
      <c r="AG1539" s="20">
        <f t="shared" si="441"/>
        <v>0</v>
      </c>
      <c r="AH1539" s="20">
        <f t="shared" si="442"/>
        <v>0</v>
      </c>
      <c r="AI1539" s="20"/>
      <c r="AJ1539" s="20"/>
      <c r="AK1539" s="20">
        <f t="shared" si="434"/>
        <v>0</v>
      </c>
      <c r="AL1539" s="171"/>
    </row>
    <row r="1540" spans="1:38" ht="15.75" customHeight="1" x14ac:dyDescent="0.25">
      <c r="A1540" s="3">
        <v>1581</v>
      </c>
      <c r="B1540" s="14">
        <f t="shared" ref="B1540:B1603" si="443">IF(A1540=A1539,B1539+1,1)</f>
        <v>5</v>
      </c>
      <c r="C1540" s="9">
        <f>IF(A1540=A1539,C1539,"")</f>
        <v>45261</v>
      </c>
      <c r="D1540" s="3" t="str">
        <f>IF(A1540=A1539,D1539,"")</f>
        <v>Colombano Rodrigo</v>
      </c>
      <c r="E1540" s="14" t="str">
        <f t="shared" si="439"/>
        <v>1581Colombano Rodrigo5</v>
      </c>
      <c r="J1540" s="14" t="str">
        <f t="shared" si="432"/>
        <v xml:space="preserve">Control tren delantero. Ambos precap y rotular inferior derecha rotos. Cambiar ambos precap de direccion y rotula inferior derecha. Regular convergencia. Cambiar pastillas de freno delanteras. Sacar eje cardan. Cambiar cruceta parte delantera. Armado total. Engrase. Ajustar bolilleros de ruedas delanteras. Cambio dos bujes de amortiguador delanteros derechos parte superior. Sacar columna de direccion. Cambiar cruceta. Armado total. Regulacion de correcta posicion de volante.    </v>
      </c>
      <c r="L1540" s="3">
        <v>1</v>
      </c>
      <c r="W1540" s="76"/>
      <c r="X1540" s="16">
        <f t="shared" si="436"/>
        <v>0</v>
      </c>
      <c r="AC1540" s="18">
        <f t="shared" si="433"/>
        <v>0</v>
      </c>
      <c r="AD1540" s="19">
        <f t="shared" si="440"/>
        <v>102000</v>
      </c>
      <c r="AE1540" s="21">
        <f t="shared" si="437"/>
        <v>0</v>
      </c>
      <c r="AF1540" s="20">
        <f t="shared" si="438"/>
        <v>0</v>
      </c>
      <c r="AG1540" s="20">
        <f t="shared" si="441"/>
        <v>0</v>
      </c>
      <c r="AH1540" s="20">
        <f t="shared" si="442"/>
        <v>0</v>
      </c>
      <c r="AI1540" s="20"/>
      <c r="AJ1540" s="20"/>
      <c r="AK1540" s="20">
        <f t="shared" si="434"/>
        <v>0</v>
      </c>
      <c r="AL1540" s="171"/>
    </row>
    <row r="1541" spans="1:38" ht="15.75" customHeight="1" x14ac:dyDescent="0.25">
      <c r="A1541" s="3">
        <v>1582</v>
      </c>
      <c r="B1541" s="14">
        <f t="shared" si="443"/>
        <v>1</v>
      </c>
      <c r="C1541" s="9">
        <v>45261</v>
      </c>
      <c r="D1541" s="3" t="s">
        <v>2555</v>
      </c>
      <c r="E1541" s="14" t="str">
        <f t="shared" si="439"/>
        <v>1582Cuello Federico1</v>
      </c>
      <c r="F1541" s="119" t="s">
        <v>2556</v>
      </c>
      <c r="G1541" s="119" t="s">
        <v>2446</v>
      </c>
      <c r="H1541" s="119">
        <v>71420</v>
      </c>
      <c r="I1541" s="10" t="s">
        <v>2557</v>
      </c>
      <c r="J1541" s="14" t="str">
        <f t="shared" si="432"/>
        <v xml:space="preserve">Service completo. Cambio de aceite y filtros. Control general del vehiculo. Rotacion de ruedas. </v>
      </c>
      <c r="K1541" s="3" t="s">
        <v>1538</v>
      </c>
      <c r="L1541" s="3">
        <v>1</v>
      </c>
      <c r="M1541" s="10" t="s">
        <v>918</v>
      </c>
      <c r="N1541" s="3" t="s">
        <v>771</v>
      </c>
      <c r="Q1541" s="7">
        <v>22200</v>
      </c>
      <c r="R1541" s="7" t="s">
        <v>1916</v>
      </c>
      <c r="S1541" s="132">
        <f t="shared" ref="S1541:S1559" si="444">(W1541-Q1541)/W1541</f>
        <v>0.20143884892086331</v>
      </c>
      <c r="T1541" s="11">
        <v>1</v>
      </c>
      <c r="W1541" s="76">
        <v>27800</v>
      </c>
      <c r="X1541" s="16">
        <f t="shared" si="436"/>
        <v>27800</v>
      </c>
      <c r="Y1541" s="3">
        <v>1</v>
      </c>
      <c r="AB1541" s="4">
        <v>47000</v>
      </c>
      <c r="AC1541" s="18">
        <f t="shared" si="433"/>
        <v>47000</v>
      </c>
      <c r="AD1541" s="19">
        <f t="shared" si="440"/>
        <v>47000</v>
      </c>
      <c r="AE1541" s="21">
        <f t="shared" si="437"/>
        <v>22200</v>
      </c>
      <c r="AF1541" s="20">
        <f t="shared" si="438"/>
        <v>26159.439999999999</v>
      </c>
      <c r="AG1541" s="20">
        <f t="shared" si="441"/>
        <v>69800</v>
      </c>
      <c r="AH1541" s="20">
        <f t="shared" si="442"/>
        <v>47000</v>
      </c>
      <c r="AI1541" s="20"/>
      <c r="AJ1541" s="20"/>
      <c r="AK1541" s="20">
        <f t="shared" si="434"/>
        <v>116800</v>
      </c>
      <c r="AL1541" s="171"/>
    </row>
    <row r="1542" spans="1:38" ht="15.75" customHeight="1" x14ac:dyDescent="0.25">
      <c r="A1542" s="3">
        <v>1582</v>
      </c>
      <c r="B1542" s="14">
        <f t="shared" si="443"/>
        <v>2</v>
      </c>
      <c r="C1542" s="9">
        <f>IF(A1542=A1541,C1541,"")</f>
        <v>45261</v>
      </c>
      <c r="D1542" s="3" t="str">
        <f>IF(A1542=A1541,D1541,"")</f>
        <v>Cuello Federico</v>
      </c>
      <c r="E1542" s="14" t="str">
        <f t="shared" si="439"/>
        <v>1582Cuello Federico2</v>
      </c>
      <c r="J1542" s="14" t="str">
        <f t="shared" si="432"/>
        <v xml:space="preserve">Service completo. Cambio de aceite y filtros. Control general del vehiculo. Rotacion de ruedas.  </v>
      </c>
      <c r="L1542" s="3">
        <v>1</v>
      </c>
      <c r="M1542" s="10" t="s">
        <v>222</v>
      </c>
      <c r="N1542" s="3" t="s">
        <v>771</v>
      </c>
      <c r="Q1542" s="7">
        <v>3959.44</v>
      </c>
      <c r="S1542" s="132">
        <f t="shared" si="444"/>
        <v>0.54749257142857133</v>
      </c>
      <c r="T1542" s="11">
        <v>4.8</v>
      </c>
      <c r="W1542" s="76">
        <v>8750</v>
      </c>
      <c r="X1542" s="16">
        <f t="shared" si="436"/>
        <v>42000</v>
      </c>
      <c r="AC1542" s="18">
        <f t="shared" si="433"/>
        <v>0</v>
      </c>
      <c r="AD1542" s="19">
        <f t="shared" si="440"/>
        <v>47000</v>
      </c>
      <c r="AE1542" s="21">
        <f t="shared" si="437"/>
        <v>19005.311999999998</v>
      </c>
      <c r="AF1542" s="20">
        <f t="shared" si="438"/>
        <v>0</v>
      </c>
      <c r="AG1542" s="20">
        <f t="shared" si="441"/>
        <v>0</v>
      </c>
      <c r="AH1542" s="20">
        <f t="shared" si="442"/>
        <v>0</v>
      </c>
      <c r="AI1542" s="20"/>
      <c r="AJ1542" s="20"/>
      <c r="AK1542" s="20">
        <f t="shared" si="434"/>
        <v>0</v>
      </c>
      <c r="AL1542" s="171"/>
    </row>
    <row r="1543" spans="1:38" ht="15.75" customHeight="1" x14ac:dyDescent="0.25">
      <c r="A1543" s="3">
        <v>1583</v>
      </c>
      <c r="B1543" s="14">
        <f t="shared" si="443"/>
        <v>1</v>
      </c>
      <c r="C1543" s="9">
        <v>45264</v>
      </c>
      <c r="D1543" s="3" t="s">
        <v>281</v>
      </c>
      <c r="E1543" s="14" t="str">
        <f t="shared" si="439"/>
        <v>1583Cane Mauricio1</v>
      </c>
      <c r="F1543" s="119" t="s">
        <v>2558</v>
      </c>
      <c r="G1543" s="119" t="s">
        <v>2053</v>
      </c>
      <c r="H1543" s="119">
        <v>81784</v>
      </c>
      <c r="I1543" s="10" t="s">
        <v>2559</v>
      </c>
      <c r="J1543" s="14" t="str">
        <f t="shared" si="432"/>
        <v xml:space="preserve">Service completo. Cambio de aceite y filtros. Control general del vehiculo. Sacar tapa de valvulas. Limpiar superficie. Cambiar junta de tapa de valvulas. </v>
      </c>
      <c r="K1543" s="3" t="s">
        <v>1512</v>
      </c>
      <c r="L1543" s="3">
        <v>1</v>
      </c>
      <c r="M1543" s="10" t="s">
        <v>918</v>
      </c>
      <c r="N1543" s="3" t="s">
        <v>771</v>
      </c>
      <c r="Q1543" s="7">
        <v>18800</v>
      </c>
      <c r="R1543" s="7" t="s">
        <v>1916</v>
      </c>
      <c r="S1543" s="132">
        <f t="shared" si="444"/>
        <v>0.2</v>
      </c>
      <c r="T1543" s="11">
        <v>1</v>
      </c>
      <c r="W1543" s="76">
        <v>23500</v>
      </c>
      <c r="X1543" s="16">
        <f t="shared" si="436"/>
        <v>23500</v>
      </c>
      <c r="Y1543" s="3">
        <v>1</v>
      </c>
      <c r="AB1543" s="4">
        <v>115000</v>
      </c>
      <c r="AC1543" s="18">
        <f t="shared" si="433"/>
        <v>115000</v>
      </c>
      <c r="AD1543" s="19">
        <f t="shared" si="440"/>
        <v>115000</v>
      </c>
      <c r="AE1543" s="21">
        <f t="shared" si="437"/>
        <v>18800</v>
      </c>
      <c r="AF1543" s="20">
        <f t="shared" si="438"/>
        <v>29149.439999999999</v>
      </c>
      <c r="AG1543" s="20">
        <f t="shared" si="441"/>
        <v>67700</v>
      </c>
      <c r="AH1543" s="20">
        <f t="shared" si="442"/>
        <v>115000</v>
      </c>
      <c r="AI1543" s="20"/>
      <c r="AJ1543" s="20"/>
      <c r="AK1543" s="20">
        <f t="shared" si="434"/>
        <v>182700</v>
      </c>
      <c r="AL1543" s="171"/>
    </row>
    <row r="1544" spans="1:38" ht="15.75" customHeight="1" x14ac:dyDescent="0.25">
      <c r="A1544" s="3">
        <v>1583</v>
      </c>
      <c r="B1544" s="14">
        <f t="shared" si="443"/>
        <v>2</v>
      </c>
      <c r="C1544" s="9">
        <f>IF(A1544=A1543,C1543,"")</f>
        <v>45264</v>
      </c>
      <c r="D1544" s="3" t="str">
        <f>IF(A1544=A1543,D1543,"")</f>
        <v>Cane Mauricio</v>
      </c>
      <c r="E1544" s="14" t="str">
        <f t="shared" si="439"/>
        <v>1583Cane Mauricio2</v>
      </c>
      <c r="J1544" s="14" t="str">
        <f t="shared" si="432"/>
        <v xml:space="preserve">Service completo. Cambio de aceite y filtros. Control general del vehiculo. Sacar tapa de valvulas. Limpiar superficie. Cambiar junta de tapa de valvulas.  </v>
      </c>
      <c r="L1544" s="3">
        <v>1</v>
      </c>
      <c r="M1544" s="10" t="s">
        <v>222</v>
      </c>
      <c r="N1544" s="3" t="s">
        <v>771</v>
      </c>
      <c r="Q1544" s="7">
        <v>3959.44</v>
      </c>
      <c r="S1544" s="132">
        <f t="shared" si="444"/>
        <v>0.54749257142857133</v>
      </c>
      <c r="T1544" s="11">
        <v>4</v>
      </c>
      <c r="W1544" s="76">
        <v>8750</v>
      </c>
      <c r="X1544" s="16">
        <f t="shared" si="436"/>
        <v>35000</v>
      </c>
      <c r="AC1544" s="18">
        <f t="shared" si="433"/>
        <v>0</v>
      </c>
      <c r="AD1544" s="19">
        <f t="shared" si="440"/>
        <v>115000</v>
      </c>
      <c r="AE1544" s="21">
        <f t="shared" si="437"/>
        <v>15837.76</v>
      </c>
      <c r="AF1544" s="20">
        <f t="shared" si="438"/>
        <v>0</v>
      </c>
      <c r="AG1544" s="20">
        <f t="shared" si="441"/>
        <v>0</v>
      </c>
      <c r="AH1544" s="20">
        <f t="shared" si="442"/>
        <v>0</v>
      </c>
      <c r="AI1544" s="20"/>
      <c r="AJ1544" s="20"/>
      <c r="AK1544" s="20">
        <f t="shared" si="434"/>
        <v>0</v>
      </c>
      <c r="AL1544" s="171"/>
    </row>
    <row r="1545" spans="1:38" ht="15.75" customHeight="1" x14ac:dyDescent="0.25">
      <c r="A1545" s="3">
        <v>1583</v>
      </c>
      <c r="B1545" s="14">
        <f t="shared" si="443"/>
        <v>3</v>
      </c>
      <c r="C1545" s="9">
        <f>IF(A1545=A1544,C1544,"")</f>
        <v>45264</v>
      </c>
      <c r="D1545" s="3" t="str">
        <f>IF(A1545=A1544,D1544,"")</f>
        <v>Cane Mauricio</v>
      </c>
      <c r="E1545" s="14" t="str">
        <f t="shared" si="439"/>
        <v>1583Cane Mauricio3</v>
      </c>
      <c r="J1545" s="14" t="str">
        <f t="shared" si="432"/>
        <v xml:space="preserve">Service completo. Cambio de aceite y filtros. Control general del vehiculo. Sacar tapa de valvulas. Limpiar superficie. Cambiar junta de tapa de valvulas.   </v>
      </c>
      <c r="L1545" s="3">
        <v>1</v>
      </c>
      <c r="M1545" s="10" t="s">
        <v>2305</v>
      </c>
      <c r="N1545" s="3" t="s">
        <v>771</v>
      </c>
      <c r="Q1545" s="7">
        <v>6240</v>
      </c>
      <c r="S1545" s="132">
        <f t="shared" si="444"/>
        <v>0.2</v>
      </c>
      <c r="T1545" s="11">
        <v>1</v>
      </c>
      <c r="W1545" s="76">
        <v>7800</v>
      </c>
      <c r="X1545" s="16">
        <f t="shared" si="436"/>
        <v>7800</v>
      </c>
      <c r="AC1545" s="18">
        <f t="shared" si="433"/>
        <v>0</v>
      </c>
      <c r="AD1545" s="19">
        <f t="shared" si="440"/>
        <v>115000</v>
      </c>
      <c r="AE1545" s="21">
        <f t="shared" si="437"/>
        <v>6240</v>
      </c>
      <c r="AF1545" s="20">
        <f t="shared" si="438"/>
        <v>0</v>
      </c>
      <c r="AG1545" s="20">
        <f t="shared" si="441"/>
        <v>0</v>
      </c>
      <c r="AH1545" s="20">
        <f t="shared" si="442"/>
        <v>0</v>
      </c>
      <c r="AI1545" s="20"/>
      <c r="AJ1545" s="20"/>
      <c r="AK1545" s="20">
        <f t="shared" si="434"/>
        <v>0</v>
      </c>
      <c r="AL1545" s="171"/>
    </row>
    <row r="1546" spans="1:38" ht="15.75" customHeight="1" x14ac:dyDescent="0.25">
      <c r="A1546" s="3">
        <v>1583</v>
      </c>
      <c r="B1546" s="14">
        <f t="shared" si="443"/>
        <v>4</v>
      </c>
      <c r="C1546" s="9">
        <f>IF(A1546=A1545,C1545,"")</f>
        <v>45264</v>
      </c>
      <c r="D1546" s="3" t="str">
        <f>IF(A1546=A1545,D1545,"")</f>
        <v>Cane Mauricio</v>
      </c>
      <c r="E1546" s="14" t="str">
        <f t="shared" si="439"/>
        <v>1583Cane Mauricio4</v>
      </c>
      <c r="J1546" s="14" t="str">
        <f t="shared" si="432"/>
        <v xml:space="preserve">Service completo. Cambio de aceite y filtros. Control general del vehiculo. Sacar tapa de valvulas. Limpiar superficie. Cambiar junta de tapa de valvulas.    </v>
      </c>
      <c r="L1546" s="3">
        <v>1</v>
      </c>
      <c r="M1546" s="10" t="s">
        <v>2473</v>
      </c>
      <c r="N1546" s="3" t="s">
        <v>771</v>
      </c>
      <c r="Q1546" s="7">
        <v>150</v>
      </c>
      <c r="S1546" s="132">
        <f t="shared" si="444"/>
        <v>0.7857142857142857</v>
      </c>
      <c r="T1546" s="11">
        <v>2</v>
      </c>
      <c r="W1546" s="76">
        <v>700</v>
      </c>
      <c r="X1546" s="16">
        <f t="shared" si="436"/>
        <v>1400</v>
      </c>
      <c r="AC1546" s="18">
        <f t="shared" si="433"/>
        <v>0</v>
      </c>
      <c r="AD1546" s="19">
        <f t="shared" si="440"/>
        <v>115000</v>
      </c>
      <c r="AE1546" s="21">
        <f t="shared" si="437"/>
        <v>300</v>
      </c>
      <c r="AF1546" s="20">
        <f t="shared" si="438"/>
        <v>0</v>
      </c>
      <c r="AG1546" s="20">
        <f t="shared" si="441"/>
        <v>0</v>
      </c>
      <c r="AH1546" s="20">
        <f t="shared" si="442"/>
        <v>0</v>
      </c>
      <c r="AI1546" s="20"/>
      <c r="AJ1546" s="20"/>
      <c r="AK1546" s="20">
        <f t="shared" si="434"/>
        <v>0</v>
      </c>
      <c r="AL1546" s="171"/>
    </row>
    <row r="1547" spans="1:38" ht="15.75" customHeight="1" x14ac:dyDescent="0.25">
      <c r="A1547" s="3">
        <v>1584</v>
      </c>
      <c r="B1547" s="14">
        <f t="shared" si="443"/>
        <v>1</v>
      </c>
      <c r="C1547" s="9">
        <v>45265</v>
      </c>
      <c r="D1547" s="3" t="s">
        <v>633</v>
      </c>
      <c r="E1547" s="14" t="str">
        <f t="shared" si="439"/>
        <v>1584Toyos Pato1</v>
      </c>
      <c r="F1547" s="119" t="s">
        <v>1490</v>
      </c>
      <c r="G1547" s="119" t="s">
        <v>1547</v>
      </c>
      <c r="H1547" s="119">
        <v>86333</v>
      </c>
      <c r="I1547" s="10" t="s">
        <v>2564</v>
      </c>
      <c r="J1547" s="14" t="str">
        <f t="shared" si="432"/>
        <v>Service completo. Cambio de aceite y filtros. Control general del vehiculo. Rotacion de ruedas. Control tren delantero. Cambiar bieleta de barra estabilizadora lado izquierdo. Cambiar refrigerante motor.</v>
      </c>
      <c r="K1547" s="3" t="s">
        <v>1512</v>
      </c>
      <c r="L1547" s="3">
        <v>1</v>
      </c>
      <c r="M1547" s="10" t="s">
        <v>728</v>
      </c>
      <c r="N1547" s="3" t="s">
        <v>771</v>
      </c>
      <c r="Q1547" s="7">
        <v>2487.0100000000002</v>
      </c>
      <c r="R1547" s="7" t="s">
        <v>1916</v>
      </c>
      <c r="S1547" s="132">
        <f t="shared" si="444"/>
        <v>0.58201512605042016</v>
      </c>
      <c r="T1547" s="11">
        <v>4</v>
      </c>
      <c r="W1547" s="76">
        <v>5950</v>
      </c>
      <c r="X1547" s="16">
        <f t="shared" si="436"/>
        <v>23800</v>
      </c>
      <c r="AC1547" s="18">
        <f t="shared" si="433"/>
        <v>0</v>
      </c>
      <c r="AD1547" s="19">
        <f t="shared" si="440"/>
        <v>0</v>
      </c>
      <c r="AE1547" s="21">
        <f t="shared" si="437"/>
        <v>9948.0400000000009</v>
      </c>
      <c r="AF1547" s="20">
        <f t="shared" si="438"/>
        <v>49056.131200000003</v>
      </c>
      <c r="AG1547" s="20">
        <f t="shared" si="441"/>
        <v>92700</v>
      </c>
      <c r="AH1547" s="20">
        <f t="shared" si="442"/>
        <v>68000</v>
      </c>
      <c r="AI1547" s="20"/>
      <c r="AJ1547" s="20"/>
      <c r="AK1547" s="20">
        <f t="shared" si="434"/>
        <v>160700</v>
      </c>
      <c r="AL1547" s="171"/>
    </row>
    <row r="1548" spans="1:38" ht="15.75" customHeight="1" x14ac:dyDescent="0.25">
      <c r="A1548" s="3">
        <v>1584</v>
      </c>
      <c r="B1548" s="14">
        <f t="shared" si="443"/>
        <v>2</v>
      </c>
      <c r="C1548" s="9">
        <f t="shared" ref="C1548:C1554" si="445">IF(A1548=A1547,C1547,"")</f>
        <v>45265</v>
      </c>
      <c r="D1548" s="3" t="str">
        <f t="shared" ref="D1548:D1554" si="446">IF(A1548=A1547,D1547,"")</f>
        <v>Toyos Pato</v>
      </c>
      <c r="E1548" s="14" t="str">
        <f t="shared" si="439"/>
        <v>1584Toyos Pato2</v>
      </c>
      <c r="J1548" s="14" t="str">
        <f t="shared" si="432"/>
        <v xml:space="preserve">Service completo. Cambio de aceite y filtros. Control general del vehiculo. Rotacion de ruedas. Control tren delantero. Cambiar bieleta de barra estabilizadora lado izquierdo. Cambiar refrigerante motor. </v>
      </c>
      <c r="L1548" s="3">
        <v>1</v>
      </c>
      <c r="M1548" s="10" t="s">
        <v>2560</v>
      </c>
      <c r="N1548" s="3" t="s">
        <v>771</v>
      </c>
      <c r="Q1548" s="7">
        <v>6279.24</v>
      </c>
      <c r="S1548" s="132">
        <f t="shared" si="444"/>
        <v>0.28645000000000004</v>
      </c>
      <c r="T1548" s="11">
        <v>1</v>
      </c>
      <c r="W1548" s="76">
        <v>8800</v>
      </c>
      <c r="X1548" s="16">
        <f t="shared" si="436"/>
        <v>8800</v>
      </c>
      <c r="Y1548" s="3">
        <v>1</v>
      </c>
      <c r="AB1548" s="4">
        <v>68000</v>
      </c>
      <c r="AC1548" s="18">
        <f t="shared" si="433"/>
        <v>68000</v>
      </c>
      <c r="AD1548" s="19">
        <f t="shared" si="440"/>
        <v>68000</v>
      </c>
      <c r="AE1548" s="21">
        <f t="shared" si="437"/>
        <v>6279.24</v>
      </c>
      <c r="AF1548" s="20">
        <f t="shared" si="438"/>
        <v>0</v>
      </c>
      <c r="AG1548" s="20">
        <f t="shared" si="441"/>
        <v>0</v>
      </c>
      <c r="AH1548" s="20">
        <f t="shared" si="442"/>
        <v>0</v>
      </c>
      <c r="AI1548" s="20"/>
      <c r="AJ1548" s="20"/>
      <c r="AK1548" s="20">
        <f t="shared" si="434"/>
        <v>0</v>
      </c>
      <c r="AL1548" s="171"/>
    </row>
    <row r="1549" spans="1:38" ht="15.75" customHeight="1" x14ac:dyDescent="0.25">
      <c r="A1549" s="3">
        <v>1584</v>
      </c>
      <c r="B1549" s="14">
        <f t="shared" si="443"/>
        <v>3</v>
      </c>
      <c r="C1549" s="9">
        <f t="shared" si="445"/>
        <v>45265</v>
      </c>
      <c r="D1549" s="3" t="str">
        <f t="shared" si="446"/>
        <v>Toyos Pato</v>
      </c>
      <c r="E1549" s="14" t="str">
        <f t="shared" si="439"/>
        <v>1584Toyos Pato3</v>
      </c>
      <c r="J1549" s="14" t="str">
        <f t="shared" si="432"/>
        <v xml:space="preserve">Service completo. Cambio de aceite y filtros. Control general del vehiculo. Rotacion de ruedas. Control tren delantero. Cambiar bieleta de barra estabilizadora lado izquierdo. Cambiar refrigerante motor.  </v>
      </c>
      <c r="L1549" s="3">
        <v>1</v>
      </c>
      <c r="M1549" s="10" t="s">
        <v>2561</v>
      </c>
      <c r="N1549" s="3" t="s">
        <v>771</v>
      </c>
      <c r="Q1549" s="7">
        <v>3635.2512000000006</v>
      </c>
      <c r="S1549" s="132">
        <f t="shared" si="444"/>
        <v>0.38385572881355923</v>
      </c>
      <c r="T1549" s="11">
        <v>1</v>
      </c>
      <c r="W1549" s="76">
        <v>5900</v>
      </c>
      <c r="X1549" s="16">
        <f t="shared" si="436"/>
        <v>5900</v>
      </c>
      <c r="AC1549" s="18">
        <f t="shared" si="433"/>
        <v>0</v>
      </c>
      <c r="AD1549" s="19">
        <f t="shared" si="440"/>
        <v>68000</v>
      </c>
      <c r="AE1549" s="21">
        <f t="shared" si="437"/>
        <v>3635.2512000000006</v>
      </c>
      <c r="AF1549" s="20">
        <f t="shared" si="438"/>
        <v>0</v>
      </c>
      <c r="AG1549" s="20">
        <f t="shared" si="441"/>
        <v>0</v>
      </c>
      <c r="AH1549" s="20">
        <f t="shared" si="442"/>
        <v>0</v>
      </c>
      <c r="AI1549" s="20"/>
      <c r="AJ1549" s="20"/>
      <c r="AK1549" s="20">
        <f t="shared" si="434"/>
        <v>0</v>
      </c>
      <c r="AL1549" s="171"/>
    </row>
    <row r="1550" spans="1:38" ht="15.75" customHeight="1" x14ac:dyDescent="0.25">
      <c r="A1550" s="3">
        <v>1584</v>
      </c>
      <c r="B1550" s="14">
        <f t="shared" si="443"/>
        <v>4</v>
      </c>
      <c r="C1550" s="9">
        <f t="shared" si="445"/>
        <v>45265</v>
      </c>
      <c r="D1550" s="3" t="str">
        <f t="shared" si="446"/>
        <v>Toyos Pato</v>
      </c>
      <c r="E1550" s="14" t="str">
        <f t="shared" si="439"/>
        <v>1584Toyos Pato4</v>
      </c>
      <c r="J1550" s="14" t="str">
        <f t="shared" si="432"/>
        <v xml:space="preserve">Service completo. Cambio de aceite y filtros. Control general del vehiculo. Rotacion de ruedas. Control tren delantero. Cambiar bieleta de barra estabilizadora lado izquierdo. Cambiar refrigerante motor.   </v>
      </c>
      <c r="L1550" s="3">
        <v>1</v>
      </c>
      <c r="M1550" s="10" t="s">
        <v>2562</v>
      </c>
      <c r="N1550" s="3" t="s">
        <v>771</v>
      </c>
      <c r="Q1550" s="7">
        <v>6279.24</v>
      </c>
      <c r="S1550" s="132">
        <f t="shared" si="444"/>
        <v>0.40761886792452834</v>
      </c>
      <c r="T1550" s="11">
        <v>1</v>
      </c>
      <c r="W1550" s="76">
        <v>10600</v>
      </c>
      <c r="X1550" s="16">
        <f t="shared" si="436"/>
        <v>10600</v>
      </c>
      <c r="AC1550" s="18">
        <f t="shared" si="433"/>
        <v>0</v>
      </c>
      <c r="AD1550" s="19">
        <f t="shared" si="440"/>
        <v>68000</v>
      </c>
      <c r="AE1550" s="21">
        <f t="shared" si="437"/>
        <v>6279.24</v>
      </c>
      <c r="AF1550" s="20">
        <f t="shared" si="438"/>
        <v>0</v>
      </c>
      <c r="AG1550" s="20">
        <f t="shared" si="441"/>
        <v>0</v>
      </c>
      <c r="AH1550" s="20">
        <f t="shared" si="442"/>
        <v>0</v>
      </c>
      <c r="AI1550" s="20"/>
      <c r="AJ1550" s="20"/>
      <c r="AK1550" s="20">
        <f t="shared" si="434"/>
        <v>0</v>
      </c>
      <c r="AL1550" s="171"/>
    </row>
    <row r="1551" spans="1:38" ht="15.75" customHeight="1" x14ac:dyDescent="0.25">
      <c r="A1551" s="3">
        <v>1584</v>
      </c>
      <c r="B1551" s="14">
        <f t="shared" si="443"/>
        <v>5</v>
      </c>
      <c r="C1551" s="9">
        <f t="shared" si="445"/>
        <v>45265</v>
      </c>
      <c r="D1551" s="3" t="str">
        <f t="shared" si="446"/>
        <v>Toyos Pato</v>
      </c>
      <c r="E1551" s="14" t="str">
        <f t="shared" si="439"/>
        <v>1584Toyos Pato5</v>
      </c>
      <c r="J1551" s="14" t="str">
        <f t="shared" si="432"/>
        <v xml:space="preserve">Service completo. Cambio de aceite y filtros. Control general del vehiculo. Rotacion de ruedas. Control tren delantero. Cambiar bieleta de barra estabilizadora lado izquierdo. Cambiar refrigerante motor.    </v>
      </c>
      <c r="L1551" s="3">
        <v>1</v>
      </c>
      <c r="M1551" s="10" t="s">
        <v>1932</v>
      </c>
      <c r="N1551" s="3" t="s">
        <v>771</v>
      </c>
      <c r="Q1551" s="7">
        <v>4575.3900000000003</v>
      </c>
      <c r="S1551" s="132">
        <f t="shared" si="444"/>
        <v>0.15270555555555548</v>
      </c>
      <c r="T1551" s="11">
        <v>1</v>
      </c>
      <c r="W1551" s="76">
        <v>5400</v>
      </c>
      <c r="X1551" s="16">
        <f t="shared" si="436"/>
        <v>5400</v>
      </c>
      <c r="AC1551" s="18">
        <f t="shared" si="433"/>
        <v>0</v>
      </c>
      <c r="AD1551" s="19">
        <f t="shared" si="440"/>
        <v>68000</v>
      </c>
      <c r="AE1551" s="21">
        <f t="shared" si="437"/>
        <v>4575.3900000000003</v>
      </c>
      <c r="AF1551" s="20">
        <f t="shared" si="438"/>
        <v>0</v>
      </c>
      <c r="AG1551" s="20">
        <f t="shared" si="441"/>
        <v>0</v>
      </c>
      <c r="AH1551" s="20">
        <f t="shared" si="442"/>
        <v>0</v>
      </c>
      <c r="AI1551" s="20"/>
      <c r="AJ1551" s="20"/>
      <c r="AK1551" s="20">
        <f t="shared" si="434"/>
        <v>0</v>
      </c>
      <c r="AL1551" s="171"/>
    </row>
    <row r="1552" spans="1:38" ht="15.75" customHeight="1" x14ac:dyDescent="0.25">
      <c r="A1552" s="3">
        <v>1584</v>
      </c>
      <c r="B1552" s="14">
        <f t="shared" si="443"/>
        <v>6</v>
      </c>
      <c r="C1552" s="9">
        <f t="shared" si="445"/>
        <v>45265</v>
      </c>
      <c r="D1552" s="3" t="str">
        <f t="shared" si="446"/>
        <v>Toyos Pato</v>
      </c>
      <c r="E1552" s="14" t="str">
        <f t="shared" si="439"/>
        <v>1584Toyos Pato6</v>
      </c>
      <c r="J1552" s="14" t="str">
        <f t="shared" si="432"/>
        <v xml:space="preserve">Service completo. Cambio de aceite y filtros. Control general del vehiculo. Rotacion de ruedas. Control tren delantero. Cambiar bieleta de barra estabilizadora lado izquierdo. Cambiar refrigerante motor.     </v>
      </c>
      <c r="L1552" s="3">
        <v>1</v>
      </c>
      <c r="M1552" s="10" t="s">
        <v>2563</v>
      </c>
      <c r="N1552" s="3" t="s">
        <v>771</v>
      </c>
      <c r="Q1552" s="7">
        <v>3800</v>
      </c>
      <c r="S1552" s="132">
        <f t="shared" si="444"/>
        <v>0.44117647058823528</v>
      </c>
      <c r="T1552" s="11">
        <v>1</v>
      </c>
      <c r="W1552" s="76">
        <v>6800</v>
      </c>
      <c r="X1552" s="16">
        <f t="shared" si="436"/>
        <v>6800</v>
      </c>
      <c r="AC1552" s="18">
        <f t="shared" si="433"/>
        <v>0</v>
      </c>
      <c r="AD1552" s="19">
        <f t="shared" si="440"/>
        <v>68000</v>
      </c>
      <c r="AE1552" s="21">
        <f t="shared" si="437"/>
        <v>3800</v>
      </c>
      <c r="AF1552" s="20">
        <f t="shared" si="438"/>
        <v>0</v>
      </c>
      <c r="AG1552" s="20">
        <f t="shared" si="441"/>
        <v>0</v>
      </c>
      <c r="AH1552" s="20">
        <f t="shared" si="442"/>
        <v>0</v>
      </c>
      <c r="AI1552" s="20"/>
      <c r="AJ1552" s="20"/>
      <c r="AK1552" s="20">
        <f t="shared" si="434"/>
        <v>0</v>
      </c>
      <c r="AL1552" s="171"/>
    </row>
    <row r="1553" spans="1:38" ht="15.75" customHeight="1" x14ac:dyDescent="0.25">
      <c r="A1553" s="3">
        <v>1584</v>
      </c>
      <c r="B1553" s="14">
        <f t="shared" si="443"/>
        <v>7</v>
      </c>
      <c r="C1553" s="9">
        <f t="shared" si="445"/>
        <v>45265</v>
      </c>
      <c r="D1553" s="3" t="str">
        <f t="shared" si="446"/>
        <v>Toyos Pato</v>
      </c>
      <c r="E1553" s="14" t="str">
        <f t="shared" si="439"/>
        <v>1584Toyos Pato7</v>
      </c>
      <c r="J1553" s="14" t="str">
        <f t="shared" si="432"/>
        <v xml:space="preserve">Service completo. Cambio de aceite y filtros. Control general del vehiculo. Rotacion de ruedas. Control tren delantero. Cambiar bieleta de barra estabilizadora lado izquierdo. Cambiar refrigerante motor.      </v>
      </c>
      <c r="L1553" s="3">
        <v>1</v>
      </c>
      <c r="M1553" s="10" t="s">
        <v>2565</v>
      </c>
      <c r="N1553" s="3" t="s">
        <v>771</v>
      </c>
      <c r="Q1553" s="7">
        <v>11800</v>
      </c>
      <c r="S1553" s="132">
        <f t="shared" si="444"/>
        <v>0.20270270270270271</v>
      </c>
      <c r="T1553" s="11">
        <v>1</v>
      </c>
      <c r="W1553" s="76">
        <v>14800</v>
      </c>
      <c r="X1553" s="16">
        <f t="shared" si="436"/>
        <v>14800</v>
      </c>
      <c r="AC1553" s="18">
        <f t="shared" si="433"/>
        <v>0</v>
      </c>
      <c r="AD1553" s="19">
        <f t="shared" si="440"/>
        <v>68000</v>
      </c>
      <c r="AE1553" s="21">
        <f t="shared" si="437"/>
        <v>11800</v>
      </c>
      <c r="AF1553" s="20">
        <f t="shared" si="438"/>
        <v>0</v>
      </c>
      <c r="AG1553" s="20">
        <f t="shared" si="441"/>
        <v>0</v>
      </c>
      <c r="AH1553" s="20">
        <f t="shared" si="442"/>
        <v>0</v>
      </c>
      <c r="AI1553" s="20"/>
      <c r="AJ1553" s="20"/>
      <c r="AK1553" s="20">
        <f t="shared" si="434"/>
        <v>0</v>
      </c>
      <c r="AL1553" s="171"/>
    </row>
    <row r="1554" spans="1:38" ht="15.75" customHeight="1" x14ac:dyDescent="0.25">
      <c r="A1554" s="3">
        <v>1584</v>
      </c>
      <c r="B1554" s="14">
        <f t="shared" si="443"/>
        <v>8</v>
      </c>
      <c r="C1554" s="9">
        <f t="shared" si="445"/>
        <v>45265</v>
      </c>
      <c r="D1554" s="3" t="str">
        <f t="shared" si="446"/>
        <v>Toyos Pato</v>
      </c>
      <c r="E1554" s="14" t="str">
        <f t="shared" si="439"/>
        <v>1584Toyos Pato8</v>
      </c>
      <c r="J1554" s="14" t="str">
        <f t="shared" si="432"/>
        <v xml:space="preserve">Service completo. Cambio de aceite y filtros. Control general del vehiculo. Rotacion de ruedas. Control tren delantero. Cambiar bieleta de barra estabilizadora lado izquierdo. Cambiar refrigerante motor.       </v>
      </c>
      <c r="L1554" s="3">
        <v>1</v>
      </c>
      <c r="M1554" s="10" t="s">
        <v>2397</v>
      </c>
      <c r="N1554" s="3" t="s">
        <v>771</v>
      </c>
      <c r="Q1554" s="7">
        <v>10200</v>
      </c>
      <c r="S1554" s="132">
        <f t="shared" si="444"/>
        <v>0.38554216867469882</v>
      </c>
      <c r="T1554" s="11">
        <v>1</v>
      </c>
      <c r="W1554" s="76">
        <v>16600</v>
      </c>
      <c r="X1554" s="16">
        <f t="shared" si="436"/>
        <v>16600</v>
      </c>
      <c r="AC1554" s="18">
        <f t="shared" si="433"/>
        <v>0</v>
      </c>
      <c r="AD1554" s="19">
        <f t="shared" si="440"/>
        <v>68000</v>
      </c>
      <c r="AE1554" s="21">
        <f t="shared" si="437"/>
        <v>10200</v>
      </c>
      <c r="AF1554" s="20">
        <f t="shared" si="438"/>
        <v>0</v>
      </c>
      <c r="AG1554" s="20">
        <f t="shared" si="441"/>
        <v>0</v>
      </c>
      <c r="AH1554" s="20">
        <f t="shared" si="442"/>
        <v>0</v>
      </c>
      <c r="AI1554" s="20"/>
      <c r="AJ1554" s="20"/>
      <c r="AK1554" s="20">
        <f t="shared" si="434"/>
        <v>0</v>
      </c>
      <c r="AL1554" s="171"/>
    </row>
    <row r="1555" spans="1:38" ht="15.75" customHeight="1" x14ac:dyDescent="0.25">
      <c r="A1555" s="3">
        <v>1585</v>
      </c>
      <c r="B1555" s="14">
        <f t="shared" si="443"/>
        <v>1</v>
      </c>
      <c r="C1555" s="9">
        <v>45265</v>
      </c>
      <c r="D1555" s="3" t="s">
        <v>2296</v>
      </c>
      <c r="E1555" s="14" t="str">
        <f t="shared" si="439"/>
        <v>1585Moretti Anabella1</v>
      </c>
      <c r="F1555" s="119" t="s">
        <v>1037</v>
      </c>
      <c r="G1555" s="119" t="s">
        <v>1325</v>
      </c>
      <c r="H1555" s="119">
        <v>419918</v>
      </c>
      <c r="I1555" s="10" t="s">
        <v>2566</v>
      </c>
      <c r="J1555" s="14" t="str">
        <f t="shared" si="432"/>
        <v xml:space="preserve">Service completo. Cambio de aceite y filtros. Control general del vehiculo. </v>
      </c>
      <c r="K1555" s="3" t="s">
        <v>1512</v>
      </c>
      <c r="L1555" s="3">
        <v>1</v>
      </c>
      <c r="M1555" s="10" t="s">
        <v>2567</v>
      </c>
      <c r="N1555" s="3" t="s">
        <v>771</v>
      </c>
      <c r="Q1555" s="7">
        <v>7616.58</v>
      </c>
      <c r="R1555" s="7" t="s">
        <v>1916</v>
      </c>
      <c r="S1555" s="132">
        <f t="shared" si="444"/>
        <v>0.59912736842105263</v>
      </c>
      <c r="T1555" s="11">
        <v>1</v>
      </c>
      <c r="W1555" s="76">
        <v>19000</v>
      </c>
      <c r="X1555" s="16">
        <f t="shared" si="436"/>
        <v>19000</v>
      </c>
      <c r="Y1555" s="3">
        <v>1</v>
      </c>
      <c r="AB1555" s="4">
        <v>50000</v>
      </c>
      <c r="AC1555" s="18">
        <f t="shared" si="433"/>
        <v>50000</v>
      </c>
      <c r="AD1555" s="19">
        <f t="shared" si="440"/>
        <v>50000</v>
      </c>
      <c r="AE1555" s="21">
        <f t="shared" si="437"/>
        <v>7616.58</v>
      </c>
      <c r="AF1555" s="20">
        <f t="shared" si="438"/>
        <v>26459.300000000003</v>
      </c>
      <c r="AG1555" s="20">
        <f t="shared" si="441"/>
        <v>95550</v>
      </c>
      <c r="AH1555" s="20">
        <f t="shared" si="442"/>
        <v>50000</v>
      </c>
      <c r="AI1555" s="20"/>
      <c r="AJ1555" s="20"/>
      <c r="AK1555" s="20">
        <f t="shared" si="434"/>
        <v>145550</v>
      </c>
      <c r="AL1555" s="171"/>
    </row>
    <row r="1556" spans="1:38" ht="15.75" customHeight="1" x14ac:dyDescent="0.25">
      <c r="A1556" s="3">
        <v>1585</v>
      </c>
      <c r="B1556" s="14">
        <f t="shared" si="443"/>
        <v>2</v>
      </c>
      <c r="C1556" s="9">
        <f>IF(A1556=A1555,C1555,"")</f>
        <v>45265</v>
      </c>
      <c r="D1556" s="3" t="str">
        <f>IF(A1556=A1555,D1555,"")</f>
        <v>Moretti Anabella</v>
      </c>
      <c r="E1556" s="14" t="str">
        <f t="shared" si="439"/>
        <v>1585Moretti Anabella2</v>
      </c>
      <c r="J1556" s="14" t="str">
        <f t="shared" si="432"/>
        <v xml:space="preserve">Service completo. Cambio de aceite y filtros. Control general del vehiculo.  </v>
      </c>
      <c r="L1556" s="3">
        <v>1</v>
      </c>
      <c r="M1556" s="10" t="s">
        <v>2568</v>
      </c>
      <c r="N1556" s="3" t="s">
        <v>771</v>
      </c>
      <c r="Q1556" s="7">
        <v>5501.08</v>
      </c>
      <c r="S1556" s="132">
        <f t="shared" si="444"/>
        <v>0.5174491228070176</v>
      </c>
      <c r="T1556" s="11">
        <v>1</v>
      </c>
      <c r="W1556" s="76">
        <v>11400</v>
      </c>
      <c r="X1556" s="16">
        <f t="shared" si="436"/>
        <v>11400</v>
      </c>
      <c r="AC1556" s="18">
        <f t="shared" si="433"/>
        <v>0</v>
      </c>
      <c r="AD1556" s="19">
        <f t="shared" si="440"/>
        <v>50000</v>
      </c>
      <c r="AE1556" s="21">
        <f t="shared" si="437"/>
        <v>5501.08</v>
      </c>
      <c r="AF1556" s="20">
        <f t="shared" si="438"/>
        <v>0</v>
      </c>
      <c r="AG1556" s="20">
        <f t="shared" si="441"/>
        <v>0</v>
      </c>
      <c r="AH1556" s="20">
        <f t="shared" si="442"/>
        <v>0</v>
      </c>
      <c r="AI1556" s="20"/>
      <c r="AJ1556" s="20"/>
      <c r="AK1556" s="20">
        <f t="shared" si="434"/>
        <v>0</v>
      </c>
      <c r="AL1556" s="171"/>
    </row>
    <row r="1557" spans="1:38" ht="15.75" customHeight="1" x14ac:dyDescent="0.25">
      <c r="A1557" s="3">
        <v>1585</v>
      </c>
      <c r="B1557" s="14">
        <f t="shared" si="443"/>
        <v>3</v>
      </c>
      <c r="C1557" s="9">
        <f>IF(A1557=A1556,C1556,"")</f>
        <v>45265</v>
      </c>
      <c r="D1557" s="3" t="str">
        <f>IF(A1557=A1556,D1556,"")</f>
        <v>Moretti Anabella</v>
      </c>
      <c r="E1557" s="14" t="str">
        <f t="shared" si="439"/>
        <v>1585Moretti Anabella3</v>
      </c>
      <c r="J1557" s="14" t="str">
        <f t="shared" si="432"/>
        <v xml:space="preserve">Service completo. Cambio de aceite y filtros. Control general del vehiculo.   </v>
      </c>
      <c r="L1557" s="3">
        <v>1</v>
      </c>
      <c r="M1557" s="10" t="s">
        <v>2569</v>
      </c>
      <c r="N1557" s="3" t="s">
        <v>771</v>
      </c>
      <c r="Q1557" s="7">
        <v>4575.3900000000003</v>
      </c>
      <c r="S1557" s="132">
        <f t="shared" si="444"/>
        <v>0.22451016949152536</v>
      </c>
      <c r="T1557" s="11">
        <v>1</v>
      </c>
      <c r="W1557" s="76">
        <v>5900</v>
      </c>
      <c r="X1557" s="16">
        <f t="shared" si="436"/>
        <v>5900</v>
      </c>
      <c r="AC1557" s="18">
        <f t="shared" si="433"/>
        <v>0</v>
      </c>
      <c r="AD1557" s="19">
        <f t="shared" si="440"/>
        <v>50000</v>
      </c>
      <c r="AE1557" s="21">
        <f t="shared" si="437"/>
        <v>4575.3900000000003</v>
      </c>
      <c r="AF1557" s="20">
        <f t="shared" si="438"/>
        <v>0</v>
      </c>
      <c r="AG1557" s="20">
        <f t="shared" si="441"/>
        <v>0</v>
      </c>
      <c r="AH1557" s="20">
        <f t="shared" si="442"/>
        <v>0</v>
      </c>
      <c r="AI1557" s="20"/>
      <c r="AJ1557" s="20"/>
      <c r="AK1557" s="20">
        <f t="shared" si="434"/>
        <v>0</v>
      </c>
      <c r="AL1557" s="171"/>
    </row>
    <row r="1558" spans="1:38" ht="15.75" customHeight="1" x14ac:dyDescent="0.25">
      <c r="A1558" s="3">
        <v>1585</v>
      </c>
      <c r="B1558" s="14">
        <f t="shared" si="443"/>
        <v>4</v>
      </c>
      <c r="C1558" s="9">
        <f>IF(A1558=A1557,C1557,"")</f>
        <v>45265</v>
      </c>
      <c r="D1558" s="3" t="str">
        <f>IF(A1558=A1557,D1557,"")</f>
        <v>Moretti Anabella</v>
      </c>
      <c r="E1558" s="14" t="str">
        <f t="shared" si="439"/>
        <v>1585Moretti Anabella4</v>
      </c>
      <c r="J1558" s="14" t="str">
        <f t="shared" si="432"/>
        <v xml:space="preserve">Service completo. Cambio de aceite y filtros. Control general del vehiculo.    </v>
      </c>
      <c r="L1558" s="3">
        <v>1</v>
      </c>
      <c r="M1558" s="10" t="s">
        <v>19</v>
      </c>
      <c r="N1558" s="3" t="s">
        <v>771</v>
      </c>
      <c r="Q1558" s="7">
        <v>6279.24</v>
      </c>
      <c r="S1558" s="132">
        <f t="shared" si="444"/>
        <v>0.64322500000000005</v>
      </c>
      <c r="T1558" s="11">
        <v>1</v>
      </c>
      <c r="W1558" s="76">
        <v>17600</v>
      </c>
      <c r="X1558" s="16">
        <f t="shared" si="436"/>
        <v>17600</v>
      </c>
      <c r="AC1558" s="18">
        <f t="shared" si="433"/>
        <v>0</v>
      </c>
      <c r="AD1558" s="19">
        <f t="shared" si="440"/>
        <v>50000</v>
      </c>
      <c r="AE1558" s="21">
        <f t="shared" si="437"/>
        <v>6279.24</v>
      </c>
      <c r="AF1558" s="20">
        <f t="shared" si="438"/>
        <v>0</v>
      </c>
      <c r="AG1558" s="20">
        <f t="shared" si="441"/>
        <v>0</v>
      </c>
      <c r="AH1558" s="20">
        <f t="shared" si="442"/>
        <v>0</v>
      </c>
      <c r="AI1558" s="20"/>
      <c r="AJ1558" s="20"/>
      <c r="AK1558" s="20">
        <f t="shared" si="434"/>
        <v>0</v>
      </c>
      <c r="AL1558" s="171"/>
    </row>
    <row r="1559" spans="1:38" ht="15.75" customHeight="1" x14ac:dyDescent="0.25">
      <c r="A1559" s="3">
        <v>1585</v>
      </c>
      <c r="B1559" s="14">
        <f t="shared" si="443"/>
        <v>5</v>
      </c>
      <c r="C1559" s="9">
        <f>IF(A1559=A1558,C1558,"")</f>
        <v>45265</v>
      </c>
      <c r="D1559" s="3" t="str">
        <f>IF(A1559=A1558,D1558,"")</f>
        <v>Moretti Anabella</v>
      </c>
      <c r="E1559" s="14" t="str">
        <f t="shared" si="439"/>
        <v>1585Moretti Anabella5</v>
      </c>
      <c r="J1559" s="14" t="str">
        <f t="shared" si="432"/>
        <v xml:space="preserve">Service completo. Cambio de aceite y filtros. Control general del vehiculo.     </v>
      </c>
      <c r="L1559" s="3">
        <v>1</v>
      </c>
      <c r="M1559" s="10" t="s">
        <v>728</v>
      </c>
      <c r="N1559" s="3" t="s">
        <v>771</v>
      </c>
      <c r="Q1559" s="7">
        <v>2487.0100000000002</v>
      </c>
      <c r="S1559" s="132">
        <f t="shared" si="444"/>
        <v>0.58201512605042016</v>
      </c>
      <c r="T1559" s="11">
        <v>7</v>
      </c>
      <c r="W1559" s="76">
        <v>5950</v>
      </c>
      <c r="X1559" s="16">
        <f t="shared" si="436"/>
        <v>41650</v>
      </c>
      <c r="AC1559" s="18">
        <f t="shared" si="433"/>
        <v>0</v>
      </c>
      <c r="AD1559" s="19">
        <f t="shared" si="440"/>
        <v>50000</v>
      </c>
      <c r="AE1559" s="21">
        <f t="shared" si="437"/>
        <v>17409.07</v>
      </c>
      <c r="AF1559" s="20">
        <f t="shared" si="438"/>
        <v>0</v>
      </c>
      <c r="AG1559" s="20">
        <f t="shared" si="441"/>
        <v>0</v>
      </c>
      <c r="AH1559" s="20">
        <f t="shared" si="442"/>
        <v>0</v>
      </c>
      <c r="AI1559" s="20"/>
      <c r="AJ1559" s="20"/>
      <c r="AK1559" s="20">
        <f t="shared" si="434"/>
        <v>0</v>
      </c>
      <c r="AL1559" s="171"/>
    </row>
    <row r="1560" spans="1:38" ht="15.75" customHeight="1" x14ac:dyDescent="0.25">
      <c r="A1560" s="3">
        <v>1586</v>
      </c>
      <c r="B1560" s="14">
        <f t="shared" si="443"/>
        <v>1</v>
      </c>
      <c r="C1560" s="9">
        <v>45265</v>
      </c>
      <c r="D1560" s="3" t="s">
        <v>257</v>
      </c>
      <c r="E1560" s="14" t="str">
        <f t="shared" si="439"/>
        <v>1586Bongiorni Laura1</v>
      </c>
      <c r="F1560" s="119" t="s">
        <v>2393</v>
      </c>
      <c r="G1560" s="119" t="s">
        <v>120</v>
      </c>
      <c r="H1560" s="119">
        <v>55486</v>
      </c>
      <c r="I1560" s="10" t="s">
        <v>2570</v>
      </c>
      <c r="J1560" s="14" t="str">
        <f t="shared" si="432"/>
        <v>Reajustar tapa de cilindros. Regular valvulas. Volver a cementar tapa de valvulas.                                                                                                                                                   SIN CARGO -</v>
      </c>
      <c r="K1560" s="3" t="s">
        <v>2380</v>
      </c>
      <c r="L1560" s="3">
        <v>1</v>
      </c>
      <c r="O1560" s="160"/>
      <c r="P1560" s="160"/>
      <c r="Q1560" s="76"/>
      <c r="R1560" s="76" t="s">
        <v>1971</v>
      </c>
      <c r="S1560" s="146"/>
      <c r="T1560" s="113"/>
      <c r="U1560" s="160"/>
      <c r="V1560" s="160"/>
      <c r="W1560" s="76"/>
      <c r="X1560" s="138">
        <f t="shared" si="436"/>
        <v>0</v>
      </c>
      <c r="AB1560" s="139"/>
      <c r="AC1560" s="140">
        <f t="shared" si="433"/>
        <v>0</v>
      </c>
      <c r="AD1560" s="19">
        <f t="shared" si="440"/>
        <v>0</v>
      </c>
      <c r="AE1560" s="141">
        <f t="shared" si="437"/>
        <v>0</v>
      </c>
      <c r="AF1560" s="142">
        <f t="shared" si="438"/>
        <v>0</v>
      </c>
      <c r="AG1560" s="142">
        <f t="shared" si="441"/>
        <v>0</v>
      </c>
      <c r="AH1560" s="142">
        <f t="shared" si="442"/>
        <v>0</v>
      </c>
      <c r="AI1560" s="142"/>
      <c r="AJ1560" s="142"/>
      <c r="AK1560" s="142">
        <f t="shared" si="434"/>
        <v>0</v>
      </c>
      <c r="AL1560" s="173"/>
    </row>
    <row r="1561" spans="1:38" ht="15.75" customHeight="1" x14ac:dyDescent="0.25">
      <c r="A1561" s="3">
        <v>1586</v>
      </c>
      <c r="B1561" s="14">
        <f t="shared" si="443"/>
        <v>2</v>
      </c>
      <c r="C1561" s="9">
        <f>IF(A1561=A1560,C1560,"")</f>
        <v>45265</v>
      </c>
      <c r="D1561" s="3" t="str">
        <f>IF(A1561=A1560,D1560,"")</f>
        <v>Bongiorni Laura</v>
      </c>
      <c r="E1561" s="14" t="str">
        <f t="shared" si="439"/>
        <v>1586Bongiorni Laura2</v>
      </c>
      <c r="J1561" s="14" t="str">
        <f t="shared" si="432"/>
        <v xml:space="preserve">Reajustar tapa de cilindros. Regular valvulas. Volver a cementar tapa de valvulas.                                                                                                                                                   SIN CARGO - </v>
      </c>
      <c r="L1561" s="3">
        <v>1</v>
      </c>
      <c r="W1561" s="76"/>
      <c r="X1561" s="16">
        <f t="shared" si="436"/>
        <v>0</v>
      </c>
      <c r="AC1561" s="18">
        <f t="shared" si="433"/>
        <v>0</v>
      </c>
      <c r="AD1561" s="19">
        <f t="shared" si="440"/>
        <v>0</v>
      </c>
      <c r="AE1561" s="21">
        <f t="shared" si="437"/>
        <v>0</v>
      </c>
      <c r="AF1561" s="20">
        <f t="shared" si="438"/>
        <v>0</v>
      </c>
      <c r="AG1561" s="20">
        <f t="shared" si="441"/>
        <v>0</v>
      </c>
      <c r="AH1561" s="20">
        <f t="shared" si="442"/>
        <v>0</v>
      </c>
      <c r="AI1561" s="20"/>
      <c r="AJ1561" s="20"/>
      <c r="AK1561" s="20">
        <f t="shared" si="434"/>
        <v>0</v>
      </c>
      <c r="AL1561" s="171"/>
    </row>
    <row r="1562" spans="1:38" ht="15.75" customHeight="1" x14ac:dyDescent="0.25">
      <c r="A1562" s="3">
        <v>1587</v>
      </c>
      <c r="B1562" s="14">
        <f t="shared" si="443"/>
        <v>1</v>
      </c>
      <c r="C1562" s="9">
        <v>45265</v>
      </c>
      <c r="D1562" s="3" t="s">
        <v>2234</v>
      </c>
      <c r="E1562" s="14" t="str">
        <f t="shared" si="439"/>
        <v>1587Birche Ariel1</v>
      </c>
      <c r="F1562" s="119" t="s">
        <v>2435</v>
      </c>
      <c r="G1562" s="119" t="s">
        <v>806</v>
      </c>
      <c r="H1562" s="119">
        <v>70942</v>
      </c>
      <c r="I1562" s="10" t="s">
        <v>2571</v>
      </c>
      <c r="J1562" s="14" t="str">
        <f t="shared" si="432"/>
        <v>Escaneo del vehiculo. Cambiar bobina de encendido.</v>
      </c>
      <c r="K1562" s="3" t="s">
        <v>1665</v>
      </c>
      <c r="L1562" s="3">
        <v>1</v>
      </c>
      <c r="M1562" s="10" t="s">
        <v>1949</v>
      </c>
      <c r="N1562" s="3" t="s">
        <v>771</v>
      </c>
      <c r="O1562" s="160"/>
      <c r="P1562" s="160"/>
      <c r="Q1562" s="76"/>
      <c r="R1562" s="76" t="s">
        <v>1971</v>
      </c>
      <c r="S1562" s="146"/>
      <c r="T1562" s="113"/>
      <c r="U1562" s="160"/>
      <c r="V1562" s="160"/>
      <c r="W1562" s="76"/>
      <c r="X1562" s="138">
        <f t="shared" si="436"/>
        <v>0</v>
      </c>
      <c r="AB1562" s="139"/>
      <c r="AC1562" s="140">
        <f t="shared" si="433"/>
        <v>0</v>
      </c>
      <c r="AD1562" s="19">
        <f t="shared" si="440"/>
        <v>0</v>
      </c>
      <c r="AE1562" s="141">
        <f t="shared" si="437"/>
        <v>0</v>
      </c>
      <c r="AF1562" s="142">
        <f t="shared" si="438"/>
        <v>0</v>
      </c>
      <c r="AG1562" s="142">
        <f t="shared" si="441"/>
        <v>0</v>
      </c>
      <c r="AH1562" s="142">
        <f t="shared" si="442"/>
        <v>0</v>
      </c>
      <c r="AI1562" s="142"/>
      <c r="AJ1562" s="142"/>
      <c r="AK1562" s="142">
        <f t="shared" si="434"/>
        <v>0</v>
      </c>
      <c r="AL1562" s="173"/>
    </row>
    <row r="1563" spans="1:38" ht="15.75" customHeight="1" x14ac:dyDescent="0.25">
      <c r="A1563" s="3">
        <v>1587</v>
      </c>
      <c r="B1563" s="14">
        <f t="shared" si="443"/>
        <v>2</v>
      </c>
      <c r="C1563" s="9">
        <f>IF(A1563=A1562,C1562,"")</f>
        <v>45265</v>
      </c>
      <c r="D1563" s="3" t="str">
        <f>IF(A1563=A1562,D1562,"")</f>
        <v>Birche Ariel</v>
      </c>
      <c r="E1563" s="14" t="str">
        <f t="shared" si="439"/>
        <v>1587Birche Ariel2</v>
      </c>
      <c r="J1563" s="14" t="str">
        <f t="shared" si="432"/>
        <v xml:space="preserve">Escaneo del vehiculo. Cambiar bobina de encendido. </v>
      </c>
      <c r="L1563" s="3">
        <v>1</v>
      </c>
      <c r="W1563" s="76"/>
      <c r="X1563" s="16">
        <f t="shared" si="436"/>
        <v>0</v>
      </c>
      <c r="AC1563" s="18">
        <f t="shared" si="433"/>
        <v>0</v>
      </c>
      <c r="AD1563" s="19">
        <f t="shared" si="440"/>
        <v>0</v>
      </c>
      <c r="AE1563" s="21">
        <f t="shared" si="437"/>
        <v>0</v>
      </c>
      <c r="AF1563" s="20">
        <f t="shared" si="438"/>
        <v>0</v>
      </c>
      <c r="AG1563" s="20">
        <f t="shared" si="441"/>
        <v>0</v>
      </c>
      <c r="AH1563" s="20">
        <f t="shared" si="442"/>
        <v>0</v>
      </c>
      <c r="AI1563" s="20"/>
      <c r="AJ1563" s="20"/>
      <c r="AK1563" s="20">
        <f t="shared" si="434"/>
        <v>0</v>
      </c>
      <c r="AL1563" s="171"/>
    </row>
    <row r="1564" spans="1:38" ht="15.75" customHeight="1" x14ac:dyDescent="0.25">
      <c r="A1564" s="3">
        <v>1588</v>
      </c>
      <c r="B1564" s="14">
        <f t="shared" si="443"/>
        <v>1</v>
      </c>
      <c r="C1564" s="9">
        <v>45266</v>
      </c>
      <c r="D1564" s="3" t="s">
        <v>2574</v>
      </c>
      <c r="E1564" s="14" t="str">
        <f t="shared" si="439"/>
        <v>1588Scarponi Matias1</v>
      </c>
      <c r="F1564" s="119" t="s">
        <v>2575</v>
      </c>
      <c r="G1564" s="119" t="s">
        <v>2198</v>
      </c>
      <c r="H1564" s="119">
        <v>320587</v>
      </c>
      <c r="I1564" s="10" t="s">
        <v>2576</v>
      </c>
      <c r="J1564" s="14" t="str">
        <f t="shared" si="432"/>
        <v>Service completo. Cambio de aceite y filtros. Control general del vehiculo. Cambiar lamparas de luz baja lado izquierdo. Cambiar lamparas de posicion lado izquierdo. Cambiar lamparas luz alta lado derecho. Completar nivel de aceite de caja. Completar nivel de aceite diferencial.</v>
      </c>
      <c r="K1564" s="3" t="s">
        <v>1512</v>
      </c>
      <c r="L1564" s="3">
        <v>1</v>
      </c>
      <c r="M1564" s="10" t="s">
        <v>792</v>
      </c>
      <c r="N1564" s="3" t="s">
        <v>771</v>
      </c>
      <c r="Q1564" s="7">
        <v>1921.12</v>
      </c>
      <c r="R1564" s="7" t="s">
        <v>1916</v>
      </c>
      <c r="S1564" s="132">
        <f t="shared" ref="S1564:S1577" si="447">(W1564-Q1564)/W1564</f>
        <v>0.61189494949494949</v>
      </c>
      <c r="T1564" s="11">
        <v>8</v>
      </c>
      <c r="W1564" s="76">
        <v>4950</v>
      </c>
      <c r="X1564" s="16">
        <f t="shared" si="436"/>
        <v>39600</v>
      </c>
      <c r="Y1564" s="3">
        <v>1</v>
      </c>
      <c r="AB1564" s="4">
        <v>46000</v>
      </c>
      <c r="AC1564" s="18">
        <f t="shared" si="433"/>
        <v>46000</v>
      </c>
      <c r="AD1564" s="19">
        <f t="shared" si="440"/>
        <v>46000</v>
      </c>
      <c r="AE1564" s="21">
        <f t="shared" si="437"/>
        <v>15368.96</v>
      </c>
      <c r="AF1564" s="20">
        <f t="shared" si="438"/>
        <v>16686.120800000001</v>
      </c>
      <c r="AG1564" s="20">
        <f t="shared" si="441"/>
        <v>81200</v>
      </c>
      <c r="AH1564" s="20">
        <f t="shared" si="442"/>
        <v>46000</v>
      </c>
      <c r="AI1564" s="20"/>
      <c r="AJ1564" s="20"/>
      <c r="AK1564" s="20">
        <f t="shared" si="434"/>
        <v>127200</v>
      </c>
      <c r="AL1564" s="171"/>
    </row>
    <row r="1565" spans="1:38" ht="15.75" customHeight="1" x14ac:dyDescent="0.25">
      <c r="A1565" s="3">
        <v>1588</v>
      </c>
      <c r="B1565" s="14">
        <f t="shared" si="443"/>
        <v>2</v>
      </c>
      <c r="C1565" s="9">
        <f t="shared" ref="C1565:C1570" si="448">IF(A1565=A1564,C1564,"")</f>
        <v>45266</v>
      </c>
      <c r="D1565" s="3" t="str">
        <f t="shared" ref="D1565:D1570" si="449">IF(A1565=A1564,D1564,"")</f>
        <v>Scarponi Matias</v>
      </c>
      <c r="E1565" s="14" t="str">
        <f t="shared" si="439"/>
        <v>1588Scarponi Matias2</v>
      </c>
      <c r="J1565" s="14" t="str">
        <f t="shared" si="432"/>
        <v xml:space="preserve">Service completo. Cambio de aceite y filtros. Control general del vehiculo. Cambiar lamparas de luz baja lado izquierdo. Cambiar lamparas de posicion lado izquierdo. Cambiar lamparas luz alta lado derecho. Completar nivel de aceite de caja. Completar nivel de aceite diferencial. </v>
      </c>
      <c r="L1565" s="3">
        <v>1</v>
      </c>
      <c r="M1565" s="10" t="s">
        <v>2588</v>
      </c>
      <c r="N1565" s="3" t="s">
        <v>771</v>
      </c>
      <c r="Q1565" s="7">
        <v>2726.4384</v>
      </c>
      <c r="S1565" s="132">
        <f t="shared" si="447"/>
        <v>0.43199199999999999</v>
      </c>
      <c r="T1565" s="11">
        <v>1</v>
      </c>
      <c r="W1565" s="76">
        <v>4800</v>
      </c>
      <c r="X1565" s="16">
        <f t="shared" si="436"/>
        <v>4800</v>
      </c>
      <c r="AC1565" s="18">
        <f t="shared" si="433"/>
        <v>0</v>
      </c>
      <c r="AD1565" s="19">
        <f t="shared" si="440"/>
        <v>46000</v>
      </c>
      <c r="AE1565" s="21">
        <f t="shared" si="437"/>
        <v>2726.4384</v>
      </c>
      <c r="AF1565" s="20">
        <f t="shared" si="438"/>
        <v>0</v>
      </c>
      <c r="AG1565" s="20">
        <f t="shared" si="441"/>
        <v>0</v>
      </c>
      <c r="AH1565" s="20">
        <f t="shared" si="442"/>
        <v>0</v>
      </c>
      <c r="AI1565" s="20"/>
      <c r="AJ1565" s="20"/>
      <c r="AK1565" s="20">
        <f t="shared" si="434"/>
        <v>0</v>
      </c>
      <c r="AL1565" s="171"/>
    </row>
    <row r="1566" spans="1:38" ht="15.75" customHeight="1" x14ac:dyDescent="0.25">
      <c r="A1566" s="3">
        <v>1588</v>
      </c>
      <c r="B1566" s="14">
        <f t="shared" si="443"/>
        <v>3</v>
      </c>
      <c r="C1566" s="9">
        <f t="shared" si="448"/>
        <v>45266</v>
      </c>
      <c r="D1566" s="3" t="str">
        <f t="shared" si="449"/>
        <v>Scarponi Matias</v>
      </c>
      <c r="E1566" s="14" t="str">
        <f t="shared" si="439"/>
        <v>1588Scarponi Matias3</v>
      </c>
      <c r="J1566" s="14" t="str">
        <f t="shared" si="432"/>
        <v xml:space="preserve">Service completo. Cambio de aceite y filtros. Control general del vehiculo. Cambiar lamparas de luz baja lado izquierdo. Cambiar lamparas de posicion lado izquierdo. Cambiar lamparas luz alta lado derecho. Completar nivel de aceite de caja. Completar nivel de aceite diferencial.  </v>
      </c>
      <c r="L1566" s="3">
        <v>1</v>
      </c>
      <c r="M1566" s="10" t="s">
        <v>2577</v>
      </c>
      <c r="N1566" s="3" t="s">
        <v>771</v>
      </c>
      <c r="Q1566" s="7">
        <v>3635.2512000000006</v>
      </c>
      <c r="S1566" s="132">
        <f t="shared" si="447"/>
        <v>0.31796412757973724</v>
      </c>
      <c r="T1566" s="11">
        <v>1</v>
      </c>
      <c r="W1566" s="76">
        <v>5330</v>
      </c>
      <c r="X1566" s="16">
        <f t="shared" si="436"/>
        <v>5330</v>
      </c>
      <c r="AC1566" s="18">
        <f t="shared" si="433"/>
        <v>0</v>
      </c>
      <c r="AD1566" s="19">
        <f t="shared" si="440"/>
        <v>46000</v>
      </c>
      <c r="AE1566" s="21">
        <f t="shared" si="437"/>
        <v>3635.2512000000006</v>
      </c>
      <c r="AF1566" s="20">
        <f t="shared" si="438"/>
        <v>0</v>
      </c>
      <c r="AG1566" s="20">
        <f t="shared" si="441"/>
        <v>0</v>
      </c>
      <c r="AH1566" s="20">
        <f t="shared" si="442"/>
        <v>0</v>
      </c>
      <c r="AI1566" s="20"/>
      <c r="AJ1566" s="20"/>
      <c r="AK1566" s="20">
        <f t="shared" si="434"/>
        <v>0</v>
      </c>
      <c r="AL1566" s="171"/>
    </row>
    <row r="1567" spans="1:38" ht="15.75" customHeight="1" x14ac:dyDescent="0.25">
      <c r="A1567" s="3">
        <v>1588</v>
      </c>
      <c r="B1567" s="14">
        <f t="shared" si="443"/>
        <v>4</v>
      </c>
      <c r="C1567" s="9">
        <f t="shared" si="448"/>
        <v>45266</v>
      </c>
      <c r="D1567" s="3" t="str">
        <f t="shared" si="449"/>
        <v>Scarponi Matias</v>
      </c>
      <c r="E1567" s="14" t="str">
        <f t="shared" si="439"/>
        <v>1588Scarponi Matias4</v>
      </c>
      <c r="J1567" s="14" t="str">
        <f t="shared" si="432"/>
        <v xml:space="preserve">Service completo. Cambio de aceite y filtros. Control general del vehiculo. Cambiar lamparas de luz baja lado izquierdo. Cambiar lamparas de posicion lado izquierdo. Cambiar lamparas luz alta lado derecho. Completar nivel de aceite de caja. Completar nivel de aceite diferencial.   </v>
      </c>
      <c r="L1567" s="3">
        <v>1</v>
      </c>
      <c r="M1567" s="10" t="s">
        <v>2578</v>
      </c>
      <c r="N1567" s="3" t="s">
        <v>771</v>
      </c>
      <c r="Q1567" s="7">
        <v>3635.2512000000006</v>
      </c>
      <c r="S1567" s="132">
        <f t="shared" si="447"/>
        <v>0.22654229787234029</v>
      </c>
      <c r="T1567" s="11">
        <v>1</v>
      </c>
      <c r="W1567" s="76">
        <v>4700</v>
      </c>
      <c r="X1567" s="16">
        <f t="shared" si="436"/>
        <v>4700</v>
      </c>
      <c r="AC1567" s="18">
        <f t="shared" si="433"/>
        <v>0</v>
      </c>
      <c r="AD1567" s="19">
        <f t="shared" si="440"/>
        <v>46000</v>
      </c>
      <c r="AE1567" s="21">
        <f t="shared" si="437"/>
        <v>3635.2512000000006</v>
      </c>
      <c r="AF1567" s="20">
        <f t="shared" si="438"/>
        <v>0</v>
      </c>
      <c r="AG1567" s="20">
        <f t="shared" si="441"/>
        <v>0</v>
      </c>
      <c r="AH1567" s="20">
        <f t="shared" si="442"/>
        <v>0</v>
      </c>
      <c r="AI1567" s="20"/>
      <c r="AJ1567" s="20"/>
      <c r="AK1567" s="20">
        <f t="shared" si="434"/>
        <v>0</v>
      </c>
      <c r="AL1567" s="171"/>
    </row>
    <row r="1568" spans="1:38" ht="15.75" customHeight="1" x14ac:dyDescent="0.25">
      <c r="A1568" s="3">
        <v>1588</v>
      </c>
      <c r="B1568" s="14">
        <f t="shared" si="443"/>
        <v>5</v>
      </c>
      <c r="C1568" s="9">
        <f t="shared" si="448"/>
        <v>45266</v>
      </c>
      <c r="D1568" s="3" t="str">
        <f t="shared" si="449"/>
        <v>Scarponi Matias</v>
      </c>
      <c r="E1568" s="14" t="str">
        <f t="shared" si="439"/>
        <v>1588Scarponi Matias5</v>
      </c>
      <c r="J1568" s="14" t="str">
        <f t="shared" si="432"/>
        <v xml:space="preserve">Service completo. Cambio de aceite y filtros. Control general del vehiculo. Cambiar lamparas de luz baja lado izquierdo. Cambiar lamparas de posicion lado izquierdo. Cambiar lamparas luz alta lado derecho. Completar nivel de aceite de caja. Completar nivel de aceite diferencial.    </v>
      </c>
      <c r="L1568" s="3">
        <v>1</v>
      </c>
      <c r="M1568" s="10" t="s">
        <v>2580</v>
      </c>
      <c r="N1568" s="3" t="s">
        <v>771</v>
      </c>
      <c r="Q1568" s="7">
        <v>2309.0300000000002</v>
      </c>
      <c r="S1568" s="132">
        <f t="shared" si="447"/>
        <v>0.62757580645161282</v>
      </c>
      <c r="T1568" s="11">
        <v>2.8</v>
      </c>
      <c r="W1568" s="76">
        <v>6200</v>
      </c>
      <c r="X1568" s="16">
        <f t="shared" si="436"/>
        <v>17360</v>
      </c>
      <c r="AC1568" s="18">
        <f t="shared" si="433"/>
        <v>0</v>
      </c>
      <c r="AD1568" s="19">
        <f t="shared" si="440"/>
        <v>46000</v>
      </c>
      <c r="AE1568" s="21">
        <f t="shared" si="437"/>
        <v>6465.2840000000006</v>
      </c>
      <c r="AF1568" s="20">
        <f t="shared" si="438"/>
        <v>0</v>
      </c>
      <c r="AG1568" s="20">
        <f t="shared" si="441"/>
        <v>0</v>
      </c>
      <c r="AH1568" s="20">
        <f t="shared" si="442"/>
        <v>0</v>
      </c>
      <c r="AI1568" s="20"/>
      <c r="AJ1568" s="20"/>
      <c r="AK1568" s="20">
        <f t="shared" si="434"/>
        <v>0</v>
      </c>
      <c r="AL1568" s="171"/>
    </row>
    <row r="1569" spans="1:38" ht="15.75" customHeight="1" x14ac:dyDescent="0.25">
      <c r="A1569" s="3">
        <v>1588</v>
      </c>
      <c r="B1569" s="14">
        <f t="shared" si="443"/>
        <v>6</v>
      </c>
      <c r="C1569" s="9">
        <f t="shared" si="448"/>
        <v>45266</v>
      </c>
      <c r="D1569" s="3" t="str">
        <f t="shared" si="449"/>
        <v>Scarponi Matias</v>
      </c>
      <c r="E1569" s="14" t="str">
        <f t="shared" si="439"/>
        <v>1588Scarponi Matias6</v>
      </c>
      <c r="J1569" s="14" t="str">
        <f t="shared" si="432"/>
        <v xml:space="preserve">Service completo. Cambio de aceite y filtros. Control general del vehiculo. Cambiar lamparas de luz baja lado izquierdo. Cambiar lamparas de posicion lado izquierdo. Cambiar lamparas luz alta lado derecho. Completar nivel de aceite de caja. Completar nivel de aceite diferencial.     </v>
      </c>
      <c r="L1569" s="3">
        <v>1</v>
      </c>
      <c r="M1569" s="10" t="s">
        <v>2579</v>
      </c>
      <c r="N1569" s="3" t="s">
        <v>771</v>
      </c>
      <c r="Q1569" s="7">
        <v>2309.0300000000002</v>
      </c>
      <c r="S1569" s="132">
        <f t="shared" si="447"/>
        <v>0.62757580645161282</v>
      </c>
      <c r="T1569" s="11">
        <v>1.3</v>
      </c>
      <c r="W1569" s="76">
        <v>6200</v>
      </c>
      <c r="X1569" s="16">
        <f t="shared" si="436"/>
        <v>8060</v>
      </c>
      <c r="AC1569" s="18">
        <f t="shared" si="433"/>
        <v>0</v>
      </c>
      <c r="AD1569" s="19">
        <f t="shared" si="440"/>
        <v>46000</v>
      </c>
      <c r="AE1569" s="21">
        <f t="shared" si="437"/>
        <v>3001.7390000000005</v>
      </c>
      <c r="AF1569" s="20">
        <f t="shared" si="438"/>
        <v>0</v>
      </c>
      <c r="AG1569" s="20">
        <f t="shared" si="441"/>
        <v>0</v>
      </c>
      <c r="AH1569" s="20">
        <f t="shared" si="442"/>
        <v>0</v>
      </c>
      <c r="AI1569" s="20"/>
      <c r="AJ1569" s="20"/>
      <c r="AK1569" s="20">
        <f t="shared" si="434"/>
        <v>0</v>
      </c>
      <c r="AL1569" s="171"/>
    </row>
    <row r="1570" spans="1:38" ht="15.75" customHeight="1" x14ac:dyDescent="0.25">
      <c r="A1570" s="3">
        <v>1588</v>
      </c>
      <c r="B1570" s="14">
        <f t="shared" si="443"/>
        <v>7</v>
      </c>
      <c r="C1570" s="9">
        <f t="shared" si="448"/>
        <v>45266</v>
      </c>
      <c r="D1570" s="3" t="str">
        <f t="shared" si="449"/>
        <v>Scarponi Matias</v>
      </c>
      <c r="E1570" s="14" t="str">
        <f t="shared" si="439"/>
        <v>1588Scarponi Matias7</v>
      </c>
      <c r="J1570" s="14" t="str">
        <f t="shared" si="432"/>
        <v xml:space="preserve">Service completo. Cambio de aceite y filtros. Control general del vehiculo. Cambiar lamparas de luz baja lado izquierdo. Cambiar lamparas de posicion lado izquierdo. Cambiar lamparas luz alta lado derecho. Completar nivel de aceite de caja. Completar nivel de aceite diferencial.      </v>
      </c>
      <c r="L1570" s="3">
        <v>1</v>
      </c>
      <c r="M1570" s="10" t="s">
        <v>2581</v>
      </c>
      <c r="N1570" s="3" t="s">
        <v>771</v>
      </c>
      <c r="Q1570" s="7">
        <v>150</v>
      </c>
      <c r="S1570" s="132">
        <f t="shared" si="447"/>
        <v>0.66666666666666663</v>
      </c>
      <c r="T1570" s="11">
        <v>3</v>
      </c>
      <c r="W1570" s="76">
        <v>450</v>
      </c>
      <c r="X1570" s="16">
        <f t="shared" si="436"/>
        <v>1350</v>
      </c>
      <c r="AC1570" s="18">
        <f t="shared" si="433"/>
        <v>0</v>
      </c>
      <c r="AD1570" s="19">
        <f t="shared" si="440"/>
        <v>46000</v>
      </c>
      <c r="AE1570" s="21">
        <f t="shared" si="437"/>
        <v>450</v>
      </c>
      <c r="AF1570" s="20">
        <f t="shared" si="438"/>
        <v>0</v>
      </c>
      <c r="AG1570" s="20">
        <f t="shared" si="441"/>
        <v>0</v>
      </c>
      <c r="AH1570" s="20">
        <f t="shared" si="442"/>
        <v>0</v>
      </c>
      <c r="AI1570" s="20"/>
      <c r="AJ1570" s="20"/>
      <c r="AK1570" s="20">
        <f t="shared" si="434"/>
        <v>0</v>
      </c>
      <c r="AL1570" s="171"/>
    </row>
    <row r="1571" spans="1:38" ht="15.75" customHeight="1" x14ac:dyDescent="0.25">
      <c r="A1571" s="3">
        <v>1589</v>
      </c>
      <c r="B1571" s="14">
        <f t="shared" si="443"/>
        <v>1</v>
      </c>
      <c r="C1571" s="9">
        <v>45266</v>
      </c>
      <c r="D1571" s="3" t="s">
        <v>2582</v>
      </c>
      <c r="E1571" s="14" t="str">
        <f t="shared" si="439"/>
        <v>1589Largayoli Jorge1</v>
      </c>
      <c r="F1571" s="119" t="s">
        <v>2583</v>
      </c>
      <c r="G1571" s="119" t="s">
        <v>2584</v>
      </c>
      <c r="H1571" s="119">
        <v>109596</v>
      </c>
      <c r="I1571" s="10" t="s">
        <v>2590</v>
      </c>
      <c r="J1571" s="14" t="str">
        <f t="shared" ref="J1571:J1634" si="450">IF(A1571=A1570,CONCATENATE(J1570," ",I1571),I1571)</f>
        <v>Escaneo del vehiculo (incoherencia en el punto). Desarmar distribucion integra para controlar el punto. Sacar tapa de valvulas. Intercambiar engranajes invertidos. Rearmar distribucion con herramienta de puesta a punto. Rearmar tapa de valvulas. Borrado de DTC. Reparacion de deposito de liquido hidraulico. Recambio de correa de bomba hidraulica. Purgado del circuito. Cambiar liquido refrigerante. Purgado del circuito de refrigeracion.</v>
      </c>
      <c r="K1571" s="3" t="s">
        <v>2380</v>
      </c>
      <c r="L1571" s="3">
        <v>1</v>
      </c>
      <c r="M1571" s="10" t="s">
        <v>2585</v>
      </c>
      <c r="N1571" s="3" t="s">
        <v>734</v>
      </c>
      <c r="Q1571" s="7">
        <v>15000</v>
      </c>
      <c r="R1571" s="7" t="s">
        <v>1971</v>
      </c>
      <c r="S1571" s="132">
        <f t="shared" si="447"/>
        <v>0.20212765957446807</v>
      </c>
      <c r="T1571" s="11">
        <v>1</v>
      </c>
      <c r="W1571" s="76">
        <v>18800</v>
      </c>
      <c r="X1571" s="16">
        <f t="shared" si="436"/>
        <v>18800</v>
      </c>
      <c r="Y1571" s="3">
        <v>1</v>
      </c>
      <c r="AB1571" s="4">
        <v>100000</v>
      </c>
      <c r="AC1571" s="18">
        <f t="shared" ref="AC1571:AC1634" si="451">+AB1571*Y1571</f>
        <v>100000</v>
      </c>
      <c r="AD1571" s="19">
        <f t="shared" si="440"/>
        <v>100000</v>
      </c>
      <c r="AE1571" s="21">
        <f t="shared" si="437"/>
        <v>15000</v>
      </c>
      <c r="AF1571" s="20">
        <f t="shared" si="438"/>
        <v>22567.949999999997</v>
      </c>
      <c r="AG1571" s="20">
        <f t="shared" si="441"/>
        <v>39800</v>
      </c>
      <c r="AH1571" s="20">
        <f t="shared" si="442"/>
        <v>100000</v>
      </c>
      <c r="AI1571" s="20"/>
      <c r="AJ1571" s="20"/>
      <c r="AK1571" s="20">
        <f t="shared" ref="AK1571:AK1634" si="452">AH1571+AG1571</f>
        <v>139800</v>
      </c>
      <c r="AL1571" s="171"/>
    </row>
    <row r="1572" spans="1:38" ht="15.75" customHeight="1" x14ac:dyDescent="0.25">
      <c r="A1572" s="3">
        <v>1589</v>
      </c>
      <c r="B1572" s="14">
        <f t="shared" si="443"/>
        <v>2</v>
      </c>
      <c r="C1572" s="9">
        <f>IF(A1572=A1571,C1571,"")</f>
        <v>45266</v>
      </c>
      <c r="D1572" s="3" t="str">
        <f>IF(A1572=A1571,D1571,"")</f>
        <v>Largayoli Jorge</v>
      </c>
      <c r="E1572" s="14" t="str">
        <f t="shared" si="439"/>
        <v>1589Largayoli Jorge2</v>
      </c>
      <c r="J1572" s="14" t="str">
        <f t="shared" si="450"/>
        <v xml:space="preserve">Escaneo del vehiculo (incoherencia en el punto). Desarmar distribucion integra para controlar el punto. Sacar tapa de valvulas. Intercambiar engranajes invertidos. Rearmar distribucion con herramienta de puesta a punto. Rearmar tapa de valvulas. Borrado de DTC. Reparacion de deposito de liquido hidraulico. Recambio de correa de bomba hidraulica. Purgado del circuito. Cambiar liquido refrigerante. Purgado del circuito de refrigeracion. </v>
      </c>
      <c r="L1572" s="3">
        <v>1</v>
      </c>
      <c r="M1572" s="10" t="s">
        <v>2586</v>
      </c>
      <c r="N1572" s="3" t="s">
        <v>771</v>
      </c>
      <c r="Q1572" s="7">
        <v>2309.0300000000002</v>
      </c>
      <c r="S1572" s="132">
        <f t="shared" si="447"/>
        <v>0.62757580645161282</v>
      </c>
      <c r="T1572" s="11">
        <v>1</v>
      </c>
      <c r="W1572" s="76">
        <v>6200</v>
      </c>
      <c r="X1572" s="16">
        <f t="shared" si="436"/>
        <v>6200</v>
      </c>
      <c r="AC1572" s="18">
        <f t="shared" si="451"/>
        <v>0</v>
      </c>
      <c r="AD1572" s="19">
        <f t="shared" si="440"/>
        <v>100000</v>
      </c>
      <c r="AE1572" s="21">
        <f t="shared" si="437"/>
        <v>2309.0300000000002</v>
      </c>
      <c r="AF1572" s="20">
        <f t="shared" si="438"/>
        <v>0</v>
      </c>
      <c r="AG1572" s="20">
        <f t="shared" si="441"/>
        <v>0</v>
      </c>
      <c r="AH1572" s="20">
        <f t="shared" si="442"/>
        <v>0</v>
      </c>
      <c r="AI1572" s="20"/>
      <c r="AJ1572" s="20"/>
      <c r="AK1572" s="20">
        <f t="shared" si="452"/>
        <v>0</v>
      </c>
      <c r="AL1572" s="171"/>
    </row>
    <row r="1573" spans="1:38" ht="15.75" customHeight="1" x14ac:dyDescent="0.25">
      <c r="A1573" s="3">
        <v>1589</v>
      </c>
      <c r="B1573" s="14">
        <f t="shared" si="443"/>
        <v>3</v>
      </c>
      <c r="C1573" s="9">
        <f>IF(A1573=A1572,C1572,"")</f>
        <v>45266</v>
      </c>
      <c r="D1573" s="3" t="str">
        <f>IF(A1573=A1572,D1572,"")</f>
        <v>Largayoli Jorge</v>
      </c>
      <c r="E1573" s="14" t="str">
        <f t="shared" si="439"/>
        <v>1589Largayoli Jorge3</v>
      </c>
      <c r="J1573" s="14" t="str">
        <f t="shared" si="450"/>
        <v xml:space="preserve">Escaneo del vehiculo (incoherencia en el punto). Desarmar distribucion integra para controlar el punto. Sacar tapa de valvulas. Intercambiar engranajes invertidos. Rearmar distribucion con herramienta de puesta a punto. Rearmar tapa de valvulas. Borrado de DTC. Reparacion de deposito de liquido hidraulico. Recambio de correa de bomba hidraulica. Purgado del circuito. Cambiar liquido refrigerante. Purgado del circuito de refrigeracion.  </v>
      </c>
      <c r="L1573" s="3">
        <v>1</v>
      </c>
      <c r="M1573" s="10" t="s">
        <v>2587</v>
      </c>
      <c r="N1573" s="3" t="s">
        <v>771</v>
      </c>
      <c r="Q1573" s="7">
        <v>50</v>
      </c>
      <c r="S1573" s="132">
        <f t="shared" si="447"/>
        <v>0.83333333333333337</v>
      </c>
      <c r="T1573" s="11">
        <v>2</v>
      </c>
      <c r="W1573" s="76">
        <v>300</v>
      </c>
      <c r="X1573" s="16">
        <f t="shared" si="436"/>
        <v>600</v>
      </c>
      <c r="AC1573" s="18">
        <f t="shared" si="451"/>
        <v>0</v>
      </c>
      <c r="AD1573" s="19">
        <f t="shared" si="440"/>
        <v>100000</v>
      </c>
      <c r="AE1573" s="21">
        <f t="shared" si="437"/>
        <v>100</v>
      </c>
      <c r="AF1573" s="20">
        <f t="shared" si="438"/>
        <v>0</v>
      </c>
      <c r="AG1573" s="20">
        <f t="shared" si="441"/>
        <v>0</v>
      </c>
      <c r="AH1573" s="20">
        <f t="shared" si="442"/>
        <v>0</v>
      </c>
      <c r="AI1573" s="20"/>
      <c r="AJ1573" s="20"/>
      <c r="AK1573" s="20">
        <f t="shared" si="452"/>
        <v>0</v>
      </c>
      <c r="AL1573" s="171"/>
    </row>
    <row r="1574" spans="1:38" ht="15.75" customHeight="1" x14ac:dyDescent="0.25">
      <c r="A1574" s="3">
        <v>1589</v>
      </c>
      <c r="B1574" s="14">
        <f t="shared" si="443"/>
        <v>4</v>
      </c>
      <c r="C1574" s="9">
        <f>IF(A1574=A1573,C1573,"")</f>
        <v>45266</v>
      </c>
      <c r="D1574" s="3" t="str">
        <f>IF(A1574=A1573,D1573,"")</f>
        <v>Largayoli Jorge</v>
      </c>
      <c r="E1574" s="14" t="str">
        <f t="shared" si="439"/>
        <v>1589Largayoli Jorge4</v>
      </c>
      <c r="J1574" s="14" t="str">
        <f t="shared" si="450"/>
        <v xml:space="preserve">Escaneo del vehiculo (incoherencia en el punto). Desarmar distribucion integra para controlar el punto. Sacar tapa de valvulas. Intercambiar engranajes invertidos. Rearmar distribucion con herramienta de puesta a punto. Rearmar tapa de valvulas. Borrado de DTC. Reparacion de deposito de liquido hidraulico. Recambio de correa de bomba hidraulica. Purgado del circuito. Cambiar liquido refrigerante. Purgado del circuito de refrigeracion.   </v>
      </c>
      <c r="L1574" s="3">
        <v>1</v>
      </c>
      <c r="M1574" s="10" t="s">
        <v>1430</v>
      </c>
      <c r="N1574" s="3" t="s">
        <v>771</v>
      </c>
      <c r="Q1574" s="7">
        <v>4480.74</v>
      </c>
      <c r="S1574" s="132">
        <f t="shared" si="447"/>
        <v>6.6512500000000044E-2</v>
      </c>
      <c r="T1574" s="11">
        <v>1.5</v>
      </c>
      <c r="W1574" s="76">
        <v>4800</v>
      </c>
      <c r="X1574" s="16">
        <f t="shared" si="436"/>
        <v>7200</v>
      </c>
      <c r="AC1574" s="18">
        <f t="shared" si="451"/>
        <v>0</v>
      </c>
      <c r="AD1574" s="19">
        <f t="shared" si="440"/>
        <v>100000</v>
      </c>
      <c r="AE1574" s="21">
        <f t="shared" si="437"/>
        <v>6721.11</v>
      </c>
      <c r="AF1574" s="20">
        <f t="shared" si="438"/>
        <v>0</v>
      </c>
      <c r="AG1574" s="20">
        <f t="shared" si="441"/>
        <v>0</v>
      </c>
      <c r="AH1574" s="20">
        <f t="shared" si="442"/>
        <v>0</v>
      </c>
      <c r="AI1574" s="20"/>
      <c r="AJ1574" s="20"/>
      <c r="AK1574" s="20">
        <f t="shared" si="452"/>
        <v>0</v>
      </c>
      <c r="AL1574" s="171"/>
    </row>
    <row r="1575" spans="1:38" ht="15.75" customHeight="1" x14ac:dyDescent="0.25">
      <c r="A1575" s="3">
        <v>1589</v>
      </c>
      <c r="B1575" s="14">
        <f t="shared" si="443"/>
        <v>5</v>
      </c>
      <c r="C1575" s="9">
        <f>IF(A1575=A1574,C1574,"")</f>
        <v>45266</v>
      </c>
      <c r="D1575" s="3" t="str">
        <f>IF(A1575=A1574,D1574,"")</f>
        <v>Largayoli Jorge</v>
      </c>
      <c r="E1575" s="14" t="str">
        <f t="shared" si="439"/>
        <v>1589Largayoli Jorge5</v>
      </c>
      <c r="J1575" s="14" t="str">
        <f t="shared" si="450"/>
        <v xml:space="preserve">Escaneo del vehiculo (incoherencia en el punto). Desarmar distribucion integra para controlar el punto. Sacar tapa de valvulas. Intercambiar engranajes invertidos. Rearmar distribucion con herramienta de puesta a punto. Rearmar tapa de valvulas. Borrado de DTC. Reparacion de deposito de liquido hidraulico. Recambio de correa de bomba hidraulica. Purgado del circuito. Cambiar liquido refrigerante. Purgado del circuito de refrigeracion.    </v>
      </c>
      <c r="L1575" s="3">
        <v>1</v>
      </c>
      <c r="M1575" s="10" t="s">
        <v>1431</v>
      </c>
      <c r="N1575" s="3" t="s">
        <v>771</v>
      </c>
      <c r="Q1575" s="7">
        <v>728.18</v>
      </c>
      <c r="S1575" s="132">
        <f t="shared" si="447"/>
        <v>0.47987142857142862</v>
      </c>
      <c r="T1575" s="11">
        <v>5</v>
      </c>
      <c r="W1575" s="76">
        <v>1400</v>
      </c>
      <c r="X1575" s="16">
        <f t="shared" si="436"/>
        <v>7000</v>
      </c>
      <c r="AC1575" s="18">
        <f t="shared" si="451"/>
        <v>0</v>
      </c>
      <c r="AD1575" s="19">
        <f t="shared" si="440"/>
        <v>100000</v>
      </c>
      <c r="AE1575" s="21">
        <f t="shared" si="437"/>
        <v>3640.8999999999996</v>
      </c>
      <c r="AF1575" s="20">
        <f t="shared" si="438"/>
        <v>0</v>
      </c>
      <c r="AG1575" s="20">
        <f t="shared" si="441"/>
        <v>0</v>
      </c>
      <c r="AH1575" s="20">
        <f t="shared" si="442"/>
        <v>0</v>
      </c>
      <c r="AI1575" s="20"/>
      <c r="AJ1575" s="20"/>
      <c r="AK1575" s="20">
        <f t="shared" si="452"/>
        <v>0</v>
      </c>
      <c r="AL1575" s="171"/>
    </row>
    <row r="1576" spans="1:38" ht="15.75" customHeight="1" x14ac:dyDescent="0.25">
      <c r="A1576" s="3">
        <v>1590</v>
      </c>
      <c r="B1576" s="14">
        <f t="shared" si="443"/>
        <v>1</v>
      </c>
      <c r="C1576" s="9">
        <v>45266</v>
      </c>
      <c r="D1576" s="3" t="s">
        <v>382</v>
      </c>
      <c r="E1576" s="14" t="str">
        <f t="shared" si="439"/>
        <v>1590Gilli Florencia1</v>
      </c>
      <c r="F1576" s="119" t="s">
        <v>1519</v>
      </c>
      <c r="G1576" s="119" t="s">
        <v>1520</v>
      </c>
      <c r="H1576" s="119">
        <v>86774</v>
      </c>
      <c r="I1576" s="10" t="s">
        <v>2591</v>
      </c>
      <c r="J1576" s="14" t="str">
        <f t="shared" si="450"/>
        <v>Auxilio mecanico. Cambio de correa poly-v</v>
      </c>
      <c r="K1576" s="3" t="s">
        <v>1665</v>
      </c>
      <c r="L1576" s="3">
        <v>1</v>
      </c>
      <c r="M1576" s="10" t="s">
        <v>2592</v>
      </c>
      <c r="N1576" s="3" t="s">
        <v>1566</v>
      </c>
      <c r="Q1576" s="7">
        <v>16100</v>
      </c>
      <c r="R1576" s="7" t="s">
        <v>1971</v>
      </c>
      <c r="S1576" s="132">
        <f t="shared" si="447"/>
        <v>0.21463414634146341</v>
      </c>
      <c r="T1576" s="11">
        <v>1</v>
      </c>
      <c r="W1576" s="76">
        <v>20500</v>
      </c>
      <c r="X1576" s="16">
        <f t="shared" si="436"/>
        <v>20500</v>
      </c>
      <c r="Y1576" s="3">
        <v>1</v>
      </c>
      <c r="AC1576" s="18">
        <f t="shared" si="451"/>
        <v>0</v>
      </c>
      <c r="AD1576" s="19">
        <f t="shared" si="440"/>
        <v>0</v>
      </c>
      <c r="AE1576" s="21">
        <f t="shared" si="437"/>
        <v>16100</v>
      </c>
      <c r="AF1576" s="20">
        <f t="shared" si="438"/>
        <v>25780</v>
      </c>
      <c r="AG1576" s="20">
        <f t="shared" si="441"/>
        <v>68900</v>
      </c>
      <c r="AH1576" s="20">
        <f t="shared" si="442"/>
        <v>0</v>
      </c>
      <c r="AI1576" s="20"/>
      <c r="AJ1576" s="20"/>
      <c r="AK1576" s="20">
        <f t="shared" si="452"/>
        <v>68900</v>
      </c>
      <c r="AL1576" s="171"/>
    </row>
    <row r="1577" spans="1:38" ht="15.75" customHeight="1" x14ac:dyDescent="0.25">
      <c r="A1577" s="3">
        <v>1590</v>
      </c>
      <c r="B1577" s="14">
        <f t="shared" si="443"/>
        <v>2</v>
      </c>
      <c r="C1577" s="9">
        <v>45266</v>
      </c>
      <c r="D1577" s="3" t="s">
        <v>382</v>
      </c>
      <c r="E1577" s="14" t="str">
        <f t="shared" si="439"/>
        <v>1590Gilli Florencia2</v>
      </c>
      <c r="J1577" s="14" t="str">
        <f t="shared" si="450"/>
        <v xml:space="preserve">Auxilio mecanico. Cambio de correa poly-v </v>
      </c>
      <c r="L1577" s="3">
        <v>1</v>
      </c>
      <c r="M1577" s="10" t="s">
        <v>700</v>
      </c>
      <c r="Q1577" s="7">
        <v>9680</v>
      </c>
      <c r="S1577" s="132">
        <f t="shared" si="447"/>
        <v>0.2</v>
      </c>
      <c r="T1577" s="11">
        <v>4</v>
      </c>
      <c r="W1577" s="76">
        <v>12100</v>
      </c>
      <c r="X1577" s="16">
        <f t="shared" si="436"/>
        <v>48400</v>
      </c>
      <c r="AC1577" s="18">
        <f t="shared" si="451"/>
        <v>0</v>
      </c>
      <c r="AD1577" s="19">
        <f t="shared" si="440"/>
        <v>0</v>
      </c>
      <c r="AE1577" s="21">
        <f t="shared" si="437"/>
        <v>38720</v>
      </c>
      <c r="AF1577" s="20">
        <f t="shared" si="438"/>
        <v>0</v>
      </c>
      <c r="AG1577" s="20">
        <f t="shared" si="441"/>
        <v>0</v>
      </c>
      <c r="AH1577" s="20">
        <f t="shared" si="442"/>
        <v>0</v>
      </c>
      <c r="AI1577" s="20"/>
      <c r="AJ1577" s="20"/>
      <c r="AK1577" s="20">
        <f t="shared" si="452"/>
        <v>0</v>
      </c>
      <c r="AL1577" s="171"/>
    </row>
    <row r="1578" spans="1:38" ht="15.75" customHeight="1" x14ac:dyDescent="0.25">
      <c r="A1578" s="3">
        <v>1591</v>
      </c>
      <c r="B1578" s="14">
        <f t="shared" si="443"/>
        <v>1</v>
      </c>
      <c r="C1578" s="9">
        <v>45266</v>
      </c>
      <c r="D1578" s="3" t="s">
        <v>2593</v>
      </c>
      <c r="E1578" s="14" t="str">
        <f t="shared" si="439"/>
        <v>1591Gilli Cristian1</v>
      </c>
      <c r="F1578" s="119" t="s">
        <v>2594</v>
      </c>
      <c r="G1578" s="119" t="s">
        <v>1095</v>
      </c>
      <c r="H1578" s="119">
        <v>138980</v>
      </c>
      <c r="I1578" s="10" t="s">
        <v>2595</v>
      </c>
      <c r="J1578" s="14" t="str">
        <f t="shared" si="450"/>
        <v>Cambiar ambos espirales traseros. Forrar parte superior e inferior con manguera</v>
      </c>
      <c r="K1578" s="3" t="s">
        <v>1665</v>
      </c>
      <c r="L1578" s="3">
        <v>1</v>
      </c>
      <c r="R1578" s="7" t="s">
        <v>1971</v>
      </c>
      <c r="W1578" s="76"/>
      <c r="X1578" s="16">
        <f t="shared" si="436"/>
        <v>0</v>
      </c>
      <c r="Y1578" s="3">
        <v>1</v>
      </c>
      <c r="AB1578" s="4">
        <v>18000</v>
      </c>
      <c r="AC1578" s="18">
        <f t="shared" si="451"/>
        <v>18000</v>
      </c>
      <c r="AD1578" s="19">
        <f t="shared" si="440"/>
        <v>18000</v>
      </c>
      <c r="AE1578" s="21">
        <f t="shared" si="437"/>
        <v>0</v>
      </c>
      <c r="AF1578" s="20">
        <f t="shared" si="438"/>
        <v>0</v>
      </c>
      <c r="AG1578" s="20">
        <f t="shared" si="441"/>
        <v>0</v>
      </c>
      <c r="AH1578" s="20">
        <f t="shared" si="442"/>
        <v>18000</v>
      </c>
      <c r="AI1578" s="20"/>
      <c r="AJ1578" s="20"/>
      <c r="AK1578" s="20">
        <f t="shared" si="452"/>
        <v>18000</v>
      </c>
      <c r="AL1578" s="171"/>
    </row>
    <row r="1579" spans="1:38" ht="15.75" customHeight="1" x14ac:dyDescent="0.25">
      <c r="A1579" s="3">
        <v>1591</v>
      </c>
      <c r="B1579" s="14">
        <f t="shared" si="443"/>
        <v>2</v>
      </c>
      <c r="C1579" s="9">
        <f>IF(A1579=A1578,C1578,"")</f>
        <v>45266</v>
      </c>
      <c r="D1579" s="3" t="str">
        <f>IF(A1579=A1578,D1578,"")</f>
        <v>Gilli Cristian</v>
      </c>
      <c r="E1579" s="14" t="str">
        <f t="shared" si="439"/>
        <v>1591Gilli Cristian2</v>
      </c>
      <c r="J1579" s="14" t="str">
        <f t="shared" si="450"/>
        <v xml:space="preserve">Cambiar ambos espirales traseros. Forrar parte superior e inferior con manguera </v>
      </c>
      <c r="L1579" s="3">
        <v>1</v>
      </c>
      <c r="W1579" s="76"/>
      <c r="X1579" s="16">
        <f t="shared" si="436"/>
        <v>0</v>
      </c>
      <c r="AC1579" s="18">
        <f t="shared" si="451"/>
        <v>0</v>
      </c>
      <c r="AD1579" s="19">
        <f t="shared" si="440"/>
        <v>18000</v>
      </c>
      <c r="AE1579" s="21">
        <f t="shared" si="437"/>
        <v>0</v>
      </c>
      <c r="AF1579" s="20">
        <f t="shared" si="438"/>
        <v>0</v>
      </c>
      <c r="AG1579" s="20">
        <f t="shared" si="441"/>
        <v>0</v>
      </c>
      <c r="AH1579" s="20">
        <f t="shared" si="442"/>
        <v>0</v>
      </c>
      <c r="AI1579" s="20"/>
      <c r="AJ1579" s="20"/>
      <c r="AK1579" s="20">
        <f t="shared" si="452"/>
        <v>0</v>
      </c>
      <c r="AL1579" s="171"/>
    </row>
    <row r="1580" spans="1:38" ht="15.75" customHeight="1" x14ac:dyDescent="0.25">
      <c r="A1580" s="3">
        <v>1592</v>
      </c>
      <c r="B1580" s="14">
        <f t="shared" si="443"/>
        <v>1</v>
      </c>
      <c r="C1580" s="9">
        <v>45266</v>
      </c>
      <c r="D1580" s="3" t="s">
        <v>116</v>
      </c>
      <c r="E1580" s="14" t="str">
        <f t="shared" si="439"/>
        <v>1592Transporte Palloni1</v>
      </c>
      <c r="F1580" s="119" t="s">
        <v>1317</v>
      </c>
      <c r="G1580" s="119" t="s">
        <v>1318</v>
      </c>
      <c r="H1580" s="119">
        <v>589754</v>
      </c>
      <c r="I1580" s="10" t="s">
        <v>2607</v>
      </c>
      <c r="J1580" s="14" t="str">
        <f t="shared" si="450"/>
        <v>Desarmar frente del vehiculo. Cambiar radiador de agua, manguera superior de radiador. Cambiar refrigerante motor. Purgado circuito de refrigeracion. Control de perdidas. Control tren delantero. Se halló rotula inferior derecha con juego y bujes de barra estabilizadora parte central con holguras. Control tren delantero. Cambio de rotula inferior derecha. Sacar bieleta de barra estabilizadora. Armar con cuatro bujes nuevos. Regular convergencia.</v>
      </c>
      <c r="K1580" s="3" t="s">
        <v>1665</v>
      </c>
      <c r="L1580" s="3">
        <v>1</v>
      </c>
      <c r="O1580" s="160"/>
      <c r="P1580" s="160"/>
      <c r="Q1580" s="76"/>
      <c r="R1580" s="76" t="s">
        <v>1971</v>
      </c>
      <c r="S1580" s="146"/>
      <c r="T1580" s="113"/>
      <c r="U1580" s="160"/>
      <c r="V1580" s="160"/>
      <c r="W1580" s="76"/>
      <c r="X1580" s="138">
        <f t="shared" si="436"/>
        <v>0</v>
      </c>
      <c r="Y1580" s="3">
        <v>1</v>
      </c>
      <c r="AB1580" s="139">
        <v>55000</v>
      </c>
      <c r="AC1580" s="140">
        <f t="shared" si="451"/>
        <v>55000</v>
      </c>
      <c r="AD1580" s="19">
        <f t="shared" si="440"/>
        <v>55000</v>
      </c>
      <c r="AE1580" s="141">
        <f t="shared" si="437"/>
        <v>0</v>
      </c>
      <c r="AF1580" s="142">
        <f t="shared" si="438"/>
        <v>0</v>
      </c>
      <c r="AG1580" s="142">
        <f t="shared" si="441"/>
        <v>0</v>
      </c>
      <c r="AH1580" s="142">
        <f t="shared" si="442"/>
        <v>55000</v>
      </c>
      <c r="AI1580" s="142"/>
      <c r="AJ1580" s="142"/>
      <c r="AK1580" s="142">
        <f t="shared" si="452"/>
        <v>55000</v>
      </c>
      <c r="AL1580" s="173"/>
    </row>
    <row r="1581" spans="1:38" ht="15.75" customHeight="1" x14ac:dyDescent="0.25">
      <c r="A1581" s="3">
        <v>1592</v>
      </c>
      <c r="B1581" s="14">
        <f t="shared" si="443"/>
        <v>2</v>
      </c>
      <c r="C1581" s="9">
        <f>IF(A1581=A1580,C1580,"")</f>
        <v>45266</v>
      </c>
      <c r="D1581" s="3" t="str">
        <f>IF(A1581=A1580,D1580,"")</f>
        <v>Transporte Palloni</v>
      </c>
      <c r="E1581" s="14" t="str">
        <f t="shared" si="439"/>
        <v>1592Transporte Palloni2</v>
      </c>
      <c r="J1581" s="14" t="str">
        <f t="shared" si="450"/>
        <v xml:space="preserve">Desarmar frente del vehiculo. Cambiar radiador de agua, manguera superior de radiador. Cambiar refrigerante motor. Purgado circuito de refrigeracion. Control de perdidas. Control tren delantero. Se halló rotula inferior derecha con juego y bujes de barra estabilizadora parte central con holguras. Control tren delantero. Cambio de rotula inferior derecha. Sacar bieleta de barra estabilizadora. Armar con cuatro bujes nuevos. Regular convergencia. </v>
      </c>
      <c r="L1581" s="3">
        <v>1</v>
      </c>
      <c r="W1581" s="76"/>
      <c r="X1581" s="16">
        <f t="shared" si="436"/>
        <v>0</v>
      </c>
      <c r="AC1581" s="18">
        <f t="shared" si="451"/>
        <v>0</v>
      </c>
      <c r="AD1581" s="19">
        <f t="shared" si="440"/>
        <v>55000</v>
      </c>
      <c r="AE1581" s="21">
        <f t="shared" si="437"/>
        <v>0</v>
      </c>
      <c r="AF1581" s="20">
        <f t="shared" si="438"/>
        <v>0</v>
      </c>
      <c r="AG1581" s="20">
        <f t="shared" si="441"/>
        <v>0</v>
      </c>
      <c r="AH1581" s="20">
        <f t="shared" si="442"/>
        <v>0</v>
      </c>
      <c r="AI1581" s="20"/>
      <c r="AJ1581" s="20"/>
      <c r="AK1581" s="20">
        <f t="shared" si="452"/>
        <v>0</v>
      </c>
      <c r="AL1581" s="171"/>
    </row>
    <row r="1582" spans="1:38" ht="15.75" customHeight="1" x14ac:dyDescent="0.25">
      <c r="A1582" s="3">
        <v>1593</v>
      </c>
      <c r="B1582" s="14">
        <f t="shared" si="443"/>
        <v>1</v>
      </c>
      <c r="C1582" s="9">
        <v>45266</v>
      </c>
      <c r="D1582" s="3" t="s">
        <v>2596</v>
      </c>
      <c r="E1582" s="14" t="str">
        <f t="shared" si="439"/>
        <v>1593Turri Rafael1</v>
      </c>
      <c r="F1582" s="119" t="s">
        <v>2597</v>
      </c>
      <c r="G1582" s="119" t="s">
        <v>2598</v>
      </c>
      <c r="H1582" s="119">
        <v>51866</v>
      </c>
      <c r="I1582" s="10" t="s">
        <v>2170</v>
      </c>
      <c r="J1582" s="14" t="str">
        <f t="shared" si="450"/>
        <v>Service completo. Cambio de aceite y filtros. Control general del vehiculo.</v>
      </c>
      <c r="K1582" s="3" t="s">
        <v>1512</v>
      </c>
      <c r="L1582" s="3">
        <v>1</v>
      </c>
      <c r="M1582" s="10" t="s">
        <v>918</v>
      </c>
      <c r="N1582" s="3" t="s">
        <v>771</v>
      </c>
      <c r="Q1582" s="7">
        <v>21500</v>
      </c>
      <c r="R1582" s="7" t="s">
        <v>1916</v>
      </c>
      <c r="S1582" s="132">
        <f t="shared" ref="S1582:S1587" si="453">(W1582-Q1582)/W1582</f>
        <v>0.20074349442379183</v>
      </c>
      <c r="T1582" s="11">
        <v>1</v>
      </c>
      <c r="W1582" s="76">
        <v>26900</v>
      </c>
      <c r="X1582" s="16">
        <f t="shared" si="436"/>
        <v>26900</v>
      </c>
      <c r="Y1582" s="3">
        <v>1</v>
      </c>
      <c r="AB1582" s="4">
        <v>50000</v>
      </c>
      <c r="AC1582" s="18">
        <f t="shared" si="451"/>
        <v>50000</v>
      </c>
      <c r="AD1582" s="19">
        <f t="shared" si="440"/>
        <v>50000</v>
      </c>
      <c r="AE1582" s="21">
        <f t="shared" si="437"/>
        <v>21500</v>
      </c>
      <c r="AF1582" s="20">
        <f t="shared" si="438"/>
        <v>25459.439999999999</v>
      </c>
      <c r="AG1582" s="20">
        <f t="shared" si="441"/>
        <v>53150</v>
      </c>
      <c r="AH1582" s="20">
        <f t="shared" si="442"/>
        <v>50000</v>
      </c>
      <c r="AI1582" s="20"/>
      <c r="AJ1582" s="20"/>
      <c r="AK1582" s="20">
        <f t="shared" si="452"/>
        <v>103150</v>
      </c>
      <c r="AL1582" s="171"/>
    </row>
    <row r="1583" spans="1:38" ht="15.75" customHeight="1" x14ac:dyDescent="0.25">
      <c r="A1583" s="3">
        <v>1593</v>
      </c>
      <c r="B1583" s="14">
        <f t="shared" si="443"/>
        <v>2</v>
      </c>
      <c r="C1583" s="9">
        <f>IF(A1583=A1582,C1582,"")</f>
        <v>45266</v>
      </c>
      <c r="D1583" s="3" t="str">
        <f>IF(A1583=A1582,D1582,"")</f>
        <v>Turri Rafael</v>
      </c>
      <c r="E1583" s="14" t="str">
        <f t="shared" si="439"/>
        <v>1593Turri Rafael2</v>
      </c>
      <c r="J1583" s="14" t="str">
        <f t="shared" si="450"/>
        <v xml:space="preserve">Service completo. Cambio de aceite y filtros. Control general del vehiculo. </v>
      </c>
      <c r="L1583" s="3">
        <v>1</v>
      </c>
      <c r="M1583" s="10" t="s">
        <v>98</v>
      </c>
      <c r="N1583" s="3" t="s">
        <v>771</v>
      </c>
      <c r="Q1583" s="7">
        <v>3959.44</v>
      </c>
      <c r="S1583" s="132">
        <f t="shared" si="453"/>
        <v>0.54749257142857133</v>
      </c>
      <c r="T1583" s="11">
        <v>3</v>
      </c>
      <c r="W1583" s="76">
        <v>8750</v>
      </c>
      <c r="X1583" s="16">
        <f t="shared" si="436"/>
        <v>26250</v>
      </c>
      <c r="AC1583" s="18">
        <f t="shared" si="451"/>
        <v>0</v>
      </c>
      <c r="AD1583" s="19">
        <f t="shared" si="440"/>
        <v>50000</v>
      </c>
      <c r="AE1583" s="21">
        <f t="shared" si="437"/>
        <v>11878.32</v>
      </c>
      <c r="AF1583" s="20">
        <f t="shared" si="438"/>
        <v>0</v>
      </c>
      <c r="AG1583" s="20">
        <f t="shared" si="441"/>
        <v>0</v>
      </c>
      <c r="AH1583" s="20">
        <f t="shared" si="442"/>
        <v>0</v>
      </c>
      <c r="AI1583" s="20"/>
      <c r="AJ1583" s="20"/>
      <c r="AK1583" s="20">
        <f t="shared" si="452"/>
        <v>0</v>
      </c>
      <c r="AL1583" s="171"/>
    </row>
    <row r="1584" spans="1:38" ht="15.75" customHeight="1" x14ac:dyDescent="0.25">
      <c r="A1584" s="3">
        <v>1594</v>
      </c>
      <c r="B1584" s="14">
        <f t="shared" si="443"/>
        <v>1</v>
      </c>
      <c r="C1584" s="9">
        <v>45267</v>
      </c>
      <c r="D1584" s="3" t="s">
        <v>616</v>
      </c>
      <c r="E1584" s="14" t="str">
        <f t="shared" si="439"/>
        <v>1594Saladino Guillermo1</v>
      </c>
      <c r="F1584" s="119" t="s">
        <v>2600</v>
      </c>
      <c r="G1584" s="119" t="s">
        <v>2601</v>
      </c>
      <c r="H1584" s="119">
        <v>112204</v>
      </c>
      <c r="I1584" s="10" t="s">
        <v>2602</v>
      </c>
      <c r="J1584" s="14" t="str">
        <f t="shared" si="450"/>
        <v>Service completo. Cambio de aceite y filtro de aceite. Control general del vehiculo.</v>
      </c>
      <c r="K1584" s="3" t="s">
        <v>1512</v>
      </c>
      <c r="L1584" s="3">
        <v>1</v>
      </c>
      <c r="M1584" s="10" t="s">
        <v>2603</v>
      </c>
      <c r="N1584" s="3" t="s">
        <v>771</v>
      </c>
      <c r="Q1584" s="7">
        <v>3959.44</v>
      </c>
      <c r="R1584" s="7" t="s">
        <v>1916</v>
      </c>
      <c r="S1584" s="132">
        <f t="shared" si="453"/>
        <v>0.56006222222222213</v>
      </c>
      <c r="T1584" s="11">
        <v>6</v>
      </c>
      <c r="W1584" s="76">
        <v>9000</v>
      </c>
      <c r="X1584" s="16">
        <f t="shared" si="436"/>
        <v>54000</v>
      </c>
      <c r="Y1584" s="3">
        <v>1</v>
      </c>
      <c r="AB1584" s="4">
        <v>50000</v>
      </c>
      <c r="AC1584" s="18">
        <f t="shared" si="451"/>
        <v>50000</v>
      </c>
      <c r="AD1584" s="19">
        <f t="shared" si="440"/>
        <v>50000</v>
      </c>
      <c r="AE1584" s="21">
        <f t="shared" si="437"/>
        <v>23756.639999999999</v>
      </c>
      <c r="AF1584" s="20">
        <f t="shared" si="438"/>
        <v>7231.17</v>
      </c>
      <c r="AG1584" s="20">
        <f t="shared" si="441"/>
        <v>59000</v>
      </c>
      <c r="AH1584" s="20">
        <f t="shared" si="442"/>
        <v>50000</v>
      </c>
      <c r="AI1584" s="20"/>
      <c r="AJ1584" s="20"/>
      <c r="AK1584" s="20">
        <f t="shared" si="452"/>
        <v>109000</v>
      </c>
      <c r="AL1584" s="171"/>
    </row>
    <row r="1585" spans="1:38" ht="15.75" customHeight="1" x14ac:dyDescent="0.25">
      <c r="A1585" s="3">
        <v>1594</v>
      </c>
      <c r="B1585" s="14">
        <f t="shared" si="443"/>
        <v>2</v>
      </c>
      <c r="C1585" s="9">
        <f>IF(A1585=A1584,C1584,"")</f>
        <v>45267</v>
      </c>
      <c r="D1585" s="3" t="str">
        <f>IF(A1585=A1584,D1584,"")</f>
        <v>Saladino Guillermo</v>
      </c>
      <c r="E1585" s="14" t="str">
        <f t="shared" si="439"/>
        <v>1594Saladino Guillermo2</v>
      </c>
      <c r="J1585" s="14" t="str">
        <f t="shared" si="450"/>
        <v xml:space="preserve">Service completo. Cambio de aceite y filtro de aceite. Control general del vehiculo. </v>
      </c>
      <c r="L1585" s="3">
        <v>1</v>
      </c>
      <c r="M1585" s="10" t="s">
        <v>2604</v>
      </c>
      <c r="N1585" s="3" t="s">
        <v>771</v>
      </c>
      <c r="Q1585" s="7">
        <v>3271.73</v>
      </c>
      <c r="S1585" s="132">
        <f t="shared" si="453"/>
        <v>0.34565400000000002</v>
      </c>
      <c r="T1585" s="11">
        <v>1</v>
      </c>
      <c r="W1585" s="76">
        <v>5000</v>
      </c>
      <c r="X1585" s="16">
        <f t="shared" si="436"/>
        <v>5000</v>
      </c>
      <c r="AC1585" s="18">
        <f t="shared" si="451"/>
        <v>0</v>
      </c>
      <c r="AD1585" s="19">
        <f t="shared" si="440"/>
        <v>50000</v>
      </c>
      <c r="AE1585" s="21">
        <f t="shared" si="437"/>
        <v>3271.73</v>
      </c>
      <c r="AF1585" s="20">
        <f t="shared" si="438"/>
        <v>0</v>
      </c>
      <c r="AG1585" s="20">
        <f t="shared" si="441"/>
        <v>0</v>
      </c>
      <c r="AH1585" s="20">
        <f t="shared" si="442"/>
        <v>0</v>
      </c>
      <c r="AI1585" s="20"/>
      <c r="AJ1585" s="20"/>
      <c r="AK1585" s="20">
        <f t="shared" si="452"/>
        <v>0</v>
      </c>
      <c r="AL1585" s="171"/>
    </row>
    <row r="1586" spans="1:38" ht="15.75" customHeight="1" x14ac:dyDescent="0.25">
      <c r="A1586" s="3">
        <v>1595</v>
      </c>
      <c r="B1586" s="14">
        <f t="shared" si="443"/>
        <v>1</v>
      </c>
      <c r="C1586" s="9">
        <v>45267</v>
      </c>
      <c r="D1586" s="3" t="s">
        <v>2605</v>
      </c>
      <c r="E1586" s="14" t="str">
        <f t="shared" si="439"/>
        <v>1595Carrara Luis1</v>
      </c>
      <c r="F1586" s="119" t="s">
        <v>354</v>
      </c>
      <c r="G1586" s="119" t="s">
        <v>2606</v>
      </c>
      <c r="H1586" s="119">
        <v>78205</v>
      </c>
      <c r="I1586" s="10" t="s">
        <v>2170</v>
      </c>
      <c r="J1586" s="14" t="str">
        <f t="shared" si="450"/>
        <v>Service completo. Cambio de aceite y filtros. Control general del vehiculo.</v>
      </c>
      <c r="K1586" s="3" t="s">
        <v>1512</v>
      </c>
      <c r="L1586" s="3">
        <v>1</v>
      </c>
      <c r="M1586" s="10" t="s">
        <v>918</v>
      </c>
      <c r="N1586" s="3" t="s">
        <v>771</v>
      </c>
      <c r="Q1586" s="7">
        <v>27200</v>
      </c>
      <c r="R1586" s="7" t="s">
        <v>1916</v>
      </c>
      <c r="S1586" s="132">
        <f t="shared" si="453"/>
        <v>0.2</v>
      </c>
      <c r="T1586" s="11">
        <v>1</v>
      </c>
      <c r="W1586" s="76">
        <v>34000</v>
      </c>
      <c r="X1586" s="16">
        <f t="shared" ref="X1586:X1649" si="454">W1586*T1586</f>
        <v>34000</v>
      </c>
      <c r="Y1586" s="3">
        <v>1</v>
      </c>
      <c r="AB1586" s="4">
        <v>86000</v>
      </c>
      <c r="AC1586" s="18">
        <f t="shared" si="451"/>
        <v>86000</v>
      </c>
      <c r="AD1586" s="19">
        <f t="shared" si="440"/>
        <v>86000</v>
      </c>
      <c r="AE1586" s="21">
        <f t="shared" si="437"/>
        <v>27200</v>
      </c>
      <c r="AF1586" s="20">
        <f t="shared" si="438"/>
        <v>31159.439999999999</v>
      </c>
      <c r="AG1586" s="20">
        <f t="shared" si="441"/>
        <v>69000</v>
      </c>
      <c r="AH1586" s="20">
        <f t="shared" si="442"/>
        <v>86000</v>
      </c>
      <c r="AI1586" s="20"/>
      <c r="AJ1586" s="20"/>
      <c r="AK1586" s="20">
        <f t="shared" si="452"/>
        <v>155000</v>
      </c>
      <c r="AL1586" s="171"/>
    </row>
    <row r="1587" spans="1:38" ht="15.75" customHeight="1" x14ac:dyDescent="0.25">
      <c r="A1587" s="3">
        <v>1595</v>
      </c>
      <c r="B1587" s="14">
        <f t="shared" si="443"/>
        <v>2</v>
      </c>
      <c r="C1587" s="9">
        <f>IF(A1587=A1586,C1586,"")</f>
        <v>45267</v>
      </c>
      <c r="D1587" s="3" t="str">
        <f>IF(A1587=A1586,D1586,"")</f>
        <v>Carrara Luis</v>
      </c>
      <c r="E1587" s="14" t="str">
        <f t="shared" si="439"/>
        <v>1595Carrara Luis2</v>
      </c>
      <c r="J1587" s="14" t="str">
        <f t="shared" si="450"/>
        <v xml:space="preserve">Service completo. Cambio de aceite y filtros. Control general del vehiculo. </v>
      </c>
      <c r="L1587" s="3">
        <v>1</v>
      </c>
      <c r="M1587" s="10" t="s">
        <v>222</v>
      </c>
      <c r="N1587" s="3" t="s">
        <v>771</v>
      </c>
      <c r="Q1587" s="7">
        <v>3959.44</v>
      </c>
      <c r="S1587" s="132">
        <f t="shared" si="453"/>
        <v>0.54749257142857133</v>
      </c>
      <c r="T1587" s="11">
        <v>4</v>
      </c>
      <c r="W1587" s="76">
        <v>8750</v>
      </c>
      <c r="X1587" s="16">
        <f t="shared" si="454"/>
        <v>35000</v>
      </c>
      <c r="AC1587" s="18">
        <f t="shared" si="451"/>
        <v>0</v>
      </c>
      <c r="AD1587" s="19">
        <f t="shared" si="440"/>
        <v>86000</v>
      </c>
      <c r="AE1587" s="21">
        <f t="shared" si="437"/>
        <v>15837.76</v>
      </c>
      <c r="AF1587" s="20">
        <f t="shared" si="438"/>
        <v>0</v>
      </c>
      <c r="AG1587" s="20">
        <f t="shared" si="441"/>
        <v>0</v>
      </c>
      <c r="AH1587" s="20">
        <f t="shared" si="442"/>
        <v>0</v>
      </c>
      <c r="AI1587" s="20"/>
      <c r="AJ1587" s="20"/>
      <c r="AK1587" s="20">
        <f t="shared" si="452"/>
        <v>0</v>
      </c>
      <c r="AL1587" s="171"/>
    </row>
    <row r="1588" spans="1:38" ht="15.75" customHeight="1" x14ac:dyDescent="0.25">
      <c r="A1588" s="3">
        <v>1596</v>
      </c>
      <c r="B1588" s="14">
        <f t="shared" si="443"/>
        <v>1</v>
      </c>
      <c r="C1588" s="9">
        <v>45267</v>
      </c>
      <c r="D1588" s="3" t="s">
        <v>2608</v>
      </c>
      <c r="E1588" s="14" t="str">
        <f t="shared" si="439"/>
        <v>1596Ruso Jose1</v>
      </c>
      <c r="F1588" s="119" t="s">
        <v>2609</v>
      </c>
      <c r="G1588" s="119" t="s">
        <v>2610</v>
      </c>
      <c r="I1588" s="10" t="s">
        <v>2611</v>
      </c>
      <c r="J1588" s="14" t="str">
        <f t="shared" si="450"/>
        <v>Sacar encausador, paleta y radiador. Sacar tapa de distribucion. Sacar bomba de agua. Lavar radiador. Pintar polea bomba de agua. Recuperar mangueras y abrazaderas originales. Rearmar con bomba nueva. Hacer lavaje del circuito. Colocar liquido refrigerante nuevo con agua destilada. Purgar circuito de refrigeracion. Lavado motor.</v>
      </c>
      <c r="K1588" s="3" t="s">
        <v>2380</v>
      </c>
      <c r="L1588" s="3">
        <v>1</v>
      </c>
      <c r="M1588" s="10" t="s">
        <v>1425</v>
      </c>
      <c r="N1588" s="3" t="s">
        <v>1832</v>
      </c>
      <c r="R1588" s="7" t="s">
        <v>1971</v>
      </c>
      <c r="W1588" s="76"/>
      <c r="X1588" s="16">
        <f t="shared" si="454"/>
        <v>0</v>
      </c>
      <c r="Y1588" s="3">
        <v>1</v>
      </c>
      <c r="AB1588" s="4">
        <v>25000</v>
      </c>
      <c r="AC1588" s="18">
        <f t="shared" si="451"/>
        <v>25000</v>
      </c>
      <c r="AD1588" s="19">
        <f t="shared" si="440"/>
        <v>25000</v>
      </c>
      <c r="AE1588" s="21">
        <f t="shared" si="437"/>
        <v>0</v>
      </c>
      <c r="AF1588" s="20">
        <f t="shared" si="438"/>
        <v>4480.74</v>
      </c>
      <c r="AG1588" s="20">
        <f t="shared" si="441"/>
        <v>4800</v>
      </c>
      <c r="AH1588" s="20">
        <f t="shared" si="442"/>
        <v>25000</v>
      </c>
      <c r="AI1588" s="20"/>
      <c r="AJ1588" s="20"/>
      <c r="AK1588" s="20">
        <f t="shared" si="452"/>
        <v>29800</v>
      </c>
      <c r="AL1588" s="171"/>
    </row>
    <row r="1589" spans="1:38" ht="15.75" customHeight="1" x14ac:dyDescent="0.25">
      <c r="A1589" s="3">
        <v>1596</v>
      </c>
      <c r="B1589" s="14">
        <f t="shared" si="443"/>
        <v>2</v>
      </c>
      <c r="C1589" s="9">
        <f>IF(A1589=A1588,C1588,"")</f>
        <v>45267</v>
      </c>
      <c r="D1589" s="3" t="str">
        <f>IF(A1589=A1588,D1588,"")</f>
        <v>Ruso Jose</v>
      </c>
      <c r="E1589" s="14" t="str">
        <f t="shared" si="439"/>
        <v>1596Ruso Jose2</v>
      </c>
      <c r="J1589" s="14" t="str">
        <f t="shared" si="450"/>
        <v xml:space="preserve">Sacar encausador, paleta y radiador. Sacar tapa de distribucion. Sacar bomba de agua. Lavar radiador. Pintar polea bomba de agua. Recuperar mangueras y abrazaderas originales. Rearmar con bomba nueva. Hacer lavaje del circuito. Colocar liquido refrigerante nuevo con agua destilada. Purgar circuito de refrigeracion. Lavado motor. </v>
      </c>
      <c r="L1589" s="3">
        <v>1</v>
      </c>
      <c r="M1589" s="10" t="s">
        <v>1970</v>
      </c>
      <c r="N1589" s="3" t="s">
        <v>771</v>
      </c>
      <c r="Q1589" s="7">
        <v>4480.74</v>
      </c>
      <c r="S1589" s="132">
        <f>(W1589-Q1589)/W1589</f>
        <v>6.6512500000000044E-2</v>
      </c>
      <c r="T1589" s="11">
        <v>1</v>
      </c>
      <c r="W1589" s="76">
        <v>4800</v>
      </c>
      <c r="X1589" s="16">
        <f t="shared" si="454"/>
        <v>4800</v>
      </c>
      <c r="AC1589" s="18">
        <f t="shared" si="451"/>
        <v>0</v>
      </c>
      <c r="AD1589" s="19">
        <f t="shared" si="440"/>
        <v>25000</v>
      </c>
      <c r="AE1589" s="21">
        <f t="shared" si="437"/>
        <v>4480.74</v>
      </c>
      <c r="AF1589" s="20">
        <f t="shared" si="438"/>
        <v>0</v>
      </c>
      <c r="AG1589" s="20">
        <f t="shared" si="441"/>
        <v>0</v>
      </c>
      <c r="AH1589" s="20">
        <f t="shared" si="442"/>
        <v>0</v>
      </c>
      <c r="AI1589" s="20"/>
      <c r="AJ1589" s="20"/>
      <c r="AK1589" s="20">
        <f t="shared" si="452"/>
        <v>0</v>
      </c>
      <c r="AL1589" s="171"/>
    </row>
    <row r="1590" spans="1:38" ht="15.75" customHeight="1" x14ac:dyDescent="0.25">
      <c r="A1590" s="3">
        <v>1596</v>
      </c>
      <c r="B1590" s="14">
        <f t="shared" si="443"/>
        <v>3</v>
      </c>
      <c r="C1590" s="9">
        <f>IF(A1590=A1589,C1589,"")</f>
        <v>45267</v>
      </c>
      <c r="D1590" s="3" t="str">
        <f>IF(A1590=A1589,D1589,"")</f>
        <v>Ruso Jose</v>
      </c>
      <c r="E1590" s="14" t="str">
        <f t="shared" si="439"/>
        <v>1596Ruso Jose3</v>
      </c>
      <c r="J1590" s="14" t="str">
        <f t="shared" si="450"/>
        <v xml:space="preserve">Sacar encausador, paleta y radiador. Sacar tapa de distribucion. Sacar bomba de agua. Lavar radiador. Pintar polea bomba de agua. Recuperar mangueras y abrazaderas originales. Rearmar con bomba nueva. Hacer lavaje del circuito. Colocar liquido refrigerante nuevo con agua destilada. Purgar circuito de refrigeracion. Lavado motor.  </v>
      </c>
      <c r="L1590" s="3">
        <v>1</v>
      </c>
      <c r="M1590" s="10" t="s">
        <v>1431</v>
      </c>
      <c r="N1590" s="3" t="s">
        <v>1832</v>
      </c>
      <c r="W1590" s="76"/>
      <c r="X1590" s="16">
        <f t="shared" si="454"/>
        <v>0</v>
      </c>
      <c r="AC1590" s="18">
        <f t="shared" si="451"/>
        <v>0</v>
      </c>
      <c r="AD1590" s="19">
        <f t="shared" si="440"/>
        <v>25000</v>
      </c>
      <c r="AE1590" s="21">
        <f t="shared" si="437"/>
        <v>0</v>
      </c>
      <c r="AF1590" s="20">
        <f t="shared" si="438"/>
        <v>0</v>
      </c>
      <c r="AG1590" s="20">
        <f t="shared" si="441"/>
        <v>0</v>
      </c>
      <c r="AH1590" s="20">
        <f t="shared" si="442"/>
        <v>0</v>
      </c>
      <c r="AI1590" s="20"/>
      <c r="AJ1590" s="20"/>
      <c r="AK1590" s="20">
        <f t="shared" si="452"/>
        <v>0</v>
      </c>
      <c r="AL1590" s="171"/>
    </row>
    <row r="1591" spans="1:38" ht="15.75" customHeight="1" x14ac:dyDescent="0.25">
      <c r="A1591" s="3">
        <v>1597</v>
      </c>
      <c r="B1591" s="14">
        <f t="shared" si="443"/>
        <v>1</v>
      </c>
      <c r="C1591" s="9">
        <v>45268</v>
      </c>
      <c r="D1591" s="3" t="s">
        <v>505</v>
      </c>
      <c r="E1591" s="14" t="str">
        <f t="shared" si="439"/>
        <v>1597Municipalidad Laboulaye1</v>
      </c>
      <c r="F1591" s="119" t="s">
        <v>998</v>
      </c>
      <c r="G1591" s="119" t="s">
        <v>806</v>
      </c>
      <c r="I1591" s="10" t="s">
        <v>2612</v>
      </c>
      <c r="J1591" s="14" t="str">
        <f t="shared" si="450"/>
        <v>Desarmar puerta delantera derecha. Sacar panel interior. Reemplazar manija de apertura de puerta. Regulacion. Armado total.</v>
      </c>
      <c r="K1591" s="3" t="s">
        <v>1665</v>
      </c>
      <c r="L1591" s="3">
        <v>1</v>
      </c>
      <c r="R1591" s="7" t="s">
        <v>1971</v>
      </c>
      <c r="W1591" s="76"/>
      <c r="X1591" s="16">
        <f t="shared" si="454"/>
        <v>0</v>
      </c>
      <c r="Y1591" s="3">
        <v>1</v>
      </c>
      <c r="AB1591" s="4">
        <v>12000</v>
      </c>
      <c r="AC1591" s="18">
        <f t="shared" si="451"/>
        <v>12000</v>
      </c>
      <c r="AD1591" s="19">
        <f t="shared" si="440"/>
        <v>12000</v>
      </c>
      <c r="AE1591" s="21">
        <f t="shared" ref="AE1591:AE1654" si="455">+(Q1591)*T1591</f>
        <v>0</v>
      </c>
      <c r="AF1591" s="20">
        <f t="shared" si="438"/>
        <v>0</v>
      </c>
      <c r="AG1591" s="20">
        <f t="shared" si="441"/>
        <v>0</v>
      </c>
      <c r="AH1591" s="20">
        <f t="shared" si="442"/>
        <v>12000</v>
      </c>
      <c r="AI1591" s="20"/>
      <c r="AJ1591" s="20"/>
      <c r="AK1591" s="20">
        <f t="shared" si="452"/>
        <v>12000</v>
      </c>
      <c r="AL1591" s="171"/>
    </row>
    <row r="1592" spans="1:38" ht="15.75" customHeight="1" x14ac:dyDescent="0.25">
      <c r="A1592" s="3">
        <v>1597</v>
      </c>
      <c r="B1592" s="14">
        <f t="shared" si="443"/>
        <v>2</v>
      </c>
      <c r="C1592" s="9">
        <f>IF(A1592=A1591,C1591,"")</f>
        <v>45268</v>
      </c>
      <c r="D1592" s="3" t="str">
        <f>IF(A1592=A1591,D1591,"")</f>
        <v>Municipalidad Laboulaye</v>
      </c>
      <c r="E1592" s="14" t="str">
        <f t="shared" si="439"/>
        <v>1597Municipalidad Laboulaye2</v>
      </c>
      <c r="J1592" s="14" t="str">
        <f t="shared" si="450"/>
        <v xml:space="preserve">Desarmar puerta delantera derecha. Sacar panel interior. Reemplazar manija de apertura de puerta. Regulacion. Armado total. </v>
      </c>
      <c r="L1592" s="3">
        <v>1</v>
      </c>
      <c r="W1592" s="76"/>
      <c r="X1592" s="16">
        <f t="shared" si="454"/>
        <v>0</v>
      </c>
      <c r="AC1592" s="18">
        <f t="shared" si="451"/>
        <v>0</v>
      </c>
      <c r="AD1592" s="19">
        <f t="shared" si="440"/>
        <v>12000</v>
      </c>
      <c r="AE1592" s="21">
        <f t="shared" si="455"/>
        <v>0</v>
      </c>
      <c r="AF1592" s="20">
        <f t="shared" si="438"/>
        <v>0</v>
      </c>
      <c r="AG1592" s="20">
        <f t="shared" si="441"/>
        <v>0</v>
      </c>
      <c r="AH1592" s="20">
        <f t="shared" si="442"/>
        <v>0</v>
      </c>
      <c r="AI1592" s="20"/>
      <c r="AJ1592" s="20"/>
      <c r="AK1592" s="20">
        <f t="shared" si="452"/>
        <v>0</v>
      </c>
      <c r="AL1592" s="171"/>
    </row>
    <row r="1593" spans="1:38" ht="15.75" customHeight="1" x14ac:dyDescent="0.25">
      <c r="A1593" s="3">
        <v>1598</v>
      </c>
      <c r="B1593" s="14">
        <f t="shared" si="443"/>
        <v>1</v>
      </c>
      <c r="C1593" s="9">
        <v>45268</v>
      </c>
      <c r="D1593" s="3" t="s">
        <v>2424</v>
      </c>
      <c r="E1593" s="14" t="str">
        <f t="shared" si="439"/>
        <v>1598Bufarini Alberto1</v>
      </c>
      <c r="F1593" s="119" t="s">
        <v>2613</v>
      </c>
      <c r="G1593" s="119" t="s">
        <v>2414</v>
      </c>
      <c r="H1593" s="119">
        <v>67721</v>
      </c>
      <c r="I1593" s="10" t="s">
        <v>2614</v>
      </c>
      <c r="J1593" s="14" t="str">
        <f t="shared" si="450"/>
        <v>Prueba de presion de aceite. Lavado del interior del circuito de aceite. Cambio de bulbo de presion de aceite. Cambio de aceite y filtro de aceite.</v>
      </c>
      <c r="K1593" s="3" t="s">
        <v>1665</v>
      </c>
      <c r="L1593" s="3">
        <v>1</v>
      </c>
      <c r="M1593" s="10" t="s">
        <v>728</v>
      </c>
      <c r="N1593" s="3" t="s">
        <v>771</v>
      </c>
      <c r="Q1593" s="7">
        <v>2487.0100000000002</v>
      </c>
      <c r="R1593" s="7" t="s">
        <v>1971</v>
      </c>
      <c r="S1593" s="132">
        <f t="shared" ref="S1593:S1598" si="456">(W1593-Q1593)/W1593</f>
        <v>0.58201512605042016</v>
      </c>
      <c r="T1593" s="11">
        <v>4</v>
      </c>
      <c r="W1593" s="76">
        <v>5950</v>
      </c>
      <c r="X1593" s="16">
        <f t="shared" si="454"/>
        <v>23800</v>
      </c>
      <c r="Y1593" s="3">
        <v>1</v>
      </c>
      <c r="AB1593" s="4">
        <v>30000</v>
      </c>
      <c r="AC1593" s="18">
        <f t="shared" si="451"/>
        <v>30000</v>
      </c>
      <c r="AD1593" s="19">
        <f t="shared" si="440"/>
        <v>30000</v>
      </c>
      <c r="AE1593" s="21">
        <f t="shared" si="455"/>
        <v>9948.0400000000009</v>
      </c>
      <c r="AF1593" s="20">
        <f t="shared" si="438"/>
        <v>11613.448400000001</v>
      </c>
      <c r="AG1593" s="20">
        <f t="shared" si="441"/>
        <v>36600</v>
      </c>
      <c r="AH1593" s="20">
        <f t="shared" si="442"/>
        <v>30000</v>
      </c>
      <c r="AI1593" s="20"/>
      <c r="AJ1593" s="20"/>
      <c r="AK1593" s="20">
        <f t="shared" si="452"/>
        <v>66600</v>
      </c>
      <c r="AL1593" s="171"/>
    </row>
    <row r="1594" spans="1:38" ht="15.75" customHeight="1" x14ac:dyDescent="0.25">
      <c r="A1594" s="3">
        <v>1598</v>
      </c>
      <c r="B1594" s="14">
        <f t="shared" si="443"/>
        <v>2</v>
      </c>
      <c r="C1594" s="9">
        <f>IF(A1594=A1593,C1593,"")</f>
        <v>45268</v>
      </c>
      <c r="D1594" s="3" t="str">
        <f>IF(A1594=A1593,D1593,"")</f>
        <v>Bufarini Alberto</v>
      </c>
      <c r="E1594" s="14" t="str">
        <f t="shared" si="439"/>
        <v>1598Bufarini Alberto2</v>
      </c>
      <c r="J1594" s="14" t="str">
        <f t="shared" si="450"/>
        <v xml:space="preserve">Prueba de presion de aceite. Lavado del interior del circuito de aceite. Cambio de bulbo de presion de aceite. Cambio de aceite y filtro de aceite. </v>
      </c>
      <c r="L1594" s="3">
        <v>1</v>
      </c>
      <c r="M1594" s="10" t="s">
        <v>2615</v>
      </c>
      <c r="N1594" s="3" t="s">
        <v>771</v>
      </c>
      <c r="Q1594" s="7">
        <v>2726.4384</v>
      </c>
      <c r="S1594" s="132">
        <f t="shared" si="456"/>
        <v>0.43199199999999999</v>
      </c>
      <c r="T1594" s="11">
        <v>1</v>
      </c>
      <c r="W1594" s="76">
        <v>4800</v>
      </c>
      <c r="X1594" s="16">
        <f t="shared" si="454"/>
        <v>4800</v>
      </c>
      <c r="AC1594" s="18">
        <f t="shared" si="451"/>
        <v>0</v>
      </c>
      <c r="AD1594" s="19">
        <f t="shared" si="440"/>
        <v>30000</v>
      </c>
      <c r="AE1594" s="21">
        <f t="shared" si="455"/>
        <v>2726.4384</v>
      </c>
      <c r="AF1594" s="20">
        <f t="shared" si="438"/>
        <v>0</v>
      </c>
      <c r="AG1594" s="20">
        <f t="shared" si="441"/>
        <v>0</v>
      </c>
      <c r="AH1594" s="20">
        <f t="shared" si="442"/>
        <v>0</v>
      </c>
      <c r="AI1594" s="20"/>
      <c r="AJ1594" s="20"/>
      <c r="AK1594" s="20">
        <f t="shared" si="452"/>
        <v>0</v>
      </c>
      <c r="AL1594" s="171"/>
    </row>
    <row r="1595" spans="1:38" ht="15.75" customHeight="1" x14ac:dyDescent="0.25">
      <c r="A1595" s="3">
        <v>1598</v>
      </c>
      <c r="B1595" s="14">
        <f t="shared" si="443"/>
        <v>3</v>
      </c>
      <c r="C1595" s="9">
        <f>IF(A1595=A1594,C1594,"")</f>
        <v>45268</v>
      </c>
      <c r="D1595" s="3" t="str">
        <f>IF(A1595=A1594,D1594,"")</f>
        <v>Bufarini Alberto</v>
      </c>
      <c r="E1595" s="14" t="str">
        <f t="shared" si="439"/>
        <v>1598Bufarini Alberto3</v>
      </c>
      <c r="J1595" s="14" t="str">
        <f t="shared" si="450"/>
        <v xml:space="preserve">Prueba de presion de aceite. Lavado del interior del circuito de aceite. Cambio de bulbo de presion de aceite. Cambio de aceite y filtro de aceite.  </v>
      </c>
      <c r="L1595" s="3">
        <v>1</v>
      </c>
      <c r="M1595" s="10" t="s">
        <v>2161</v>
      </c>
      <c r="N1595" s="3" t="s">
        <v>771</v>
      </c>
      <c r="Q1595" s="7">
        <v>6400</v>
      </c>
      <c r="S1595" s="132">
        <f t="shared" si="456"/>
        <v>0.2</v>
      </c>
      <c r="T1595" s="11">
        <v>1</v>
      </c>
      <c r="W1595" s="76">
        <v>8000</v>
      </c>
      <c r="X1595" s="16">
        <f t="shared" si="454"/>
        <v>8000</v>
      </c>
      <c r="AC1595" s="18">
        <f t="shared" si="451"/>
        <v>0</v>
      </c>
      <c r="AD1595" s="19">
        <f t="shared" si="440"/>
        <v>30000</v>
      </c>
      <c r="AE1595" s="21">
        <f t="shared" si="455"/>
        <v>6400</v>
      </c>
      <c r="AF1595" s="20">
        <f t="shared" ref="AF1595:AF1658" si="457">IF(A1595=A1594,0,(SUMIF($A$3:$A$999956,A1595,$Q$3:$Q$999956)))+IF(A1595=A1594,0,(SUMIF($A$3:$A$999956,A1595,$R$3:$R$999956)))</f>
        <v>0</v>
      </c>
      <c r="AG1595" s="20">
        <f t="shared" si="441"/>
        <v>0</v>
      </c>
      <c r="AH1595" s="20">
        <f t="shared" si="442"/>
        <v>0</v>
      </c>
      <c r="AI1595" s="20"/>
      <c r="AJ1595" s="20"/>
      <c r="AK1595" s="20">
        <f t="shared" si="452"/>
        <v>0</v>
      </c>
      <c r="AL1595" s="171"/>
    </row>
    <row r="1596" spans="1:38" ht="15.75" customHeight="1" x14ac:dyDescent="0.25">
      <c r="A1596" s="3">
        <v>1599</v>
      </c>
      <c r="B1596" s="14">
        <f t="shared" si="443"/>
        <v>1</v>
      </c>
      <c r="C1596" s="9">
        <v>45268</v>
      </c>
      <c r="D1596" s="3" t="s">
        <v>295</v>
      </c>
      <c r="E1596" s="14" t="str">
        <f t="shared" si="439"/>
        <v>1599Carrara Sandra1</v>
      </c>
      <c r="F1596" s="119" t="s">
        <v>1466</v>
      </c>
      <c r="G1596" s="119" t="s">
        <v>2187</v>
      </c>
      <c r="H1596" s="119">
        <v>182219</v>
      </c>
      <c r="I1596" s="10" t="s">
        <v>2616</v>
      </c>
      <c r="J1596" s="14" t="str">
        <f t="shared" si="450"/>
        <v>Desarmar distribucion completa. Cambiar bomba de agua. Puesta a punto. Armado total. Prueba de perdidas de agua.</v>
      </c>
      <c r="K1596" s="3" t="s">
        <v>1512</v>
      </c>
      <c r="L1596" s="3">
        <v>1</v>
      </c>
      <c r="M1596" s="10" t="s">
        <v>693</v>
      </c>
      <c r="N1596" s="3" t="s">
        <v>771</v>
      </c>
      <c r="Q1596" s="7">
        <v>38400</v>
      </c>
      <c r="R1596" s="7" t="s">
        <v>1480</v>
      </c>
      <c r="S1596" s="132">
        <f t="shared" si="456"/>
        <v>0.2</v>
      </c>
      <c r="T1596" s="11">
        <v>1</v>
      </c>
      <c r="W1596" s="76">
        <v>48000</v>
      </c>
      <c r="X1596" s="16">
        <f t="shared" si="454"/>
        <v>48000</v>
      </c>
      <c r="Y1596" s="3">
        <v>1</v>
      </c>
      <c r="AB1596" s="4">
        <v>40000</v>
      </c>
      <c r="AC1596" s="18">
        <f t="shared" si="451"/>
        <v>40000</v>
      </c>
      <c r="AD1596" s="19">
        <f t="shared" si="440"/>
        <v>40000</v>
      </c>
      <c r="AE1596" s="21">
        <f t="shared" si="455"/>
        <v>38400</v>
      </c>
      <c r="AF1596" s="20">
        <f t="shared" si="457"/>
        <v>48600</v>
      </c>
      <c r="AG1596" s="20">
        <f t="shared" si="441"/>
        <v>64600</v>
      </c>
      <c r="AH1596" s="20">
        <f t="shared" si="442"/>
        <v>40000</v>
      </c>
      <c r="AI1596" s="20"/>
      <c r="AJ1596" s="20"/>
      <c r="AK1596" s="20">
        <f t="shared" si="452"/>
        <v>104600</v>
      </c>
      <c r="AL1596" s="171"/>
    </row>
    <row r="1597" spans="1:38" ht="15.75" customHeight="1" x14ac:dyDescent="0.25">
      <c r="A1597" s="3">
        <v>1599</v>
      </c>
      <c r="B1597" s="14">
        <f t="shared" si="443"/>
        <v>2</v>
      </c>
      <c r="C1597" s="9">
        <f>IF(A1597=A1596,C1596,"")</f>
        <v>45268</v>
      </c>
      <c r="D1597" s="3" t="str">
        <f>IF(A1597=A1596,D1596,"")</f>
        <v>Carrara Sandra</v>
      </c>
      <c r="E1597" s="14" t="str">
        <f t="shared" si="439"/>
        <v>1599Carrara Sandra2</v>
      </c>
      <c r="J1597" s="14" t="str">
        <f t="shared" si="450"/>
        <v xml:space="preserve">Desarmar distribucion completa. Cambiar bomba de agua. Puesta a punto. Armado total. Prueba de perdidas de agua. </v>
      </c>
      <c r="L1597" s="3">
        <v>1</v>
      </c>
      <c r="M1597" s="10" t="s">
        <v>2397</v>
      </c>
      <c r="N1597" s="3" t="s">
        <v>771</v>
      </c>
      <c r="Q1597" s="7">
        <v>10200</v>
      </c>
      <c r="S1597" s="132">
        <f t="shared" si="456"/>
        <v>0.38554216867469882</v>
      </c>
      <c r="T1597" s="11">
        <v>1</v>
      </c>
      <c r="W1597" s="76">
        <v>16600</v>
      </c>
      <c r="X1597" s="16">
        <f t="shared" si="454"/>
        <v>16600</v>
      </c>
      <c r="AC1597" s="18">
        <f t="shared" si="451"/>
        <v>0</v>
      </c>
      <c r="AD1597" s="19">
        <f t="shared" si="440"/>
        <v>40000</v>
      </c>
      <c r="AE1597" s="21">
        <f t="shared" si="455"/>
        <v>10200</v>
      </c>
      <c r="AF1597" s="20">
        <f t="shared" si="457"/>
        <v>0</v>
      </c>
      <c r="AG1597" s="20">
        <f t="shared" si="441"/>
        <v>0</v>
      </c>
      <c r="AH1597" s="20">
        <f t="shared" si="442"/>
        <v>0</v>
      </c>
      <c r="AI1597" s="20"/>
      <c r="AJ1597" s="20"/>
      <c r="AK1597" s="20">
        <f t="shared" si="452"/>
        <v>0</v>
      </c>
      <c r="AL1597" s="171"/>
    </row>
    <row r="1598" spans="1:38" ht="15.75" customHeight="1" x14ac:dyDescent="0.25">
      <c r="A1598" s="3">
        <v>1600</v>
      </c>
      <c r="B1598" s="14">
        <f t="shared" si="443"/>
        <v>1</v>
      </c>
      <c r="C1598" s="9">
        <v>45269</v>
      </c>
      <c r="D1598" s="3" t="s">
        <v>462</v>
      </c>
      <c r="E1598" s="14" t="str">
        <f t="shared" ref="E1598:E1661" si="458">CONCATENATE(A1598,D1598,B1598)</f>
        <v>1600Mendizabal Alicia1</v>
      </c>
      <c r="F1598" s="119" t="s">
        <v>921</v>
      </c>
      <c r="G1598" s="119" t="s">
        <v>2328</v>
      </c>
      <c r="H1598" s="119">
        <v>141076</v>
      </c>
      <c r="I1598" s="10" t="s">
        <v>2617</v>
      </c>
      <c r="J1598" s="14" t="str">
        <f t="shared" si="450"/>
        <v>Sacar pasaruedas trasero derecho. Cambiar manguera de respiracion obstruida por una nueva. Armado total.</v>
      </c>
      <c r="K1598" s="3" t="s">
        <v>1665</v>
      </c>
      <c r="L1598" s="3">
        <v>1</v>
      </c>
      <c r="M1598" s="10" t="s">
        <v>2618</v>
      </c>
      <c r="N1598" s="3" t="s">
        <v>771</v>
      </c>
      <c r="Q1598" s="7">
        <v>10</v>
      </c>
      <c r="R1598" s="7" t="s">
        <v>1971</v>
      </c>
      <c r="S1598" s="132" t="e">
        <f t="shared" si="456"/>
        <v>#DIV/0!</v>
      </c>
      <c r="W1598" s="76"/>
      <c r="X1598" s="16">
        <f t="shared" si="454"/>
        <v>0</v>
      </c>
      <c r="AC1598" s="18">
        <f t="shared" si="451"/>
        <v>0</v>
      </c>
      <c r="AD1598" s="19">
        <f t="shared" si="440"/>
        <v>0</v>
      </c>
      <c r="AE1598" s="21">
        <f t="shared" si="455"/>
        <v>0</v>
      </c>
      <c r="AF1598" s="20">
        <f t="shared" si="457"/>
        <v>10</v>
      </c>
      <c r="AG1598" s="20">
        <f t="shared" si="441"/>
        <v>0</v>
      </c>
      <c r="AH1598" s="20">
        <f t="shared" si="442"/>
        <v>0</v>
      </c>
      <c r="AI1598" s="20"/>
      <c r="AJ1598" s="20"/>
      <c r="AK1598" s="20">
        <f t="shared" si="452"/>
        <v>0</v>
      </c>
      <c r="AL1598" s="171"/>
    </row>
    <row r="1599" spans="1:38" ht="15.75" customHeight="1" x14ac:dyDescent="0.25">
      <c r="A1599" s="3">
        <v>1600</v>
      </c>
      <c r="B1599" s="14">
        <f t="shared" si="443"/>
        <v>2</v>
      </c>
      <c r="C1599" s="9">
        <f>IF(A1599=A1598,C1598,"")</f>
        <v>45269</v>
      </c>
      <c r="D1599" s="3" t="str">
        <f>IF(A1599=A1598,D1598,"")</f>
        <v>Mendizabal Alicia</v>
      </c>
      <c r="E1599" s="14" t="str">
        <f t="shared" si="458"/>
        <v>1600Mendizabal Alicia2</v>
      </c>
      <c r="J1599" s="14" t="str">
        <f t="shared" si="450"/>
        <v xml:space="preserve">Sacar pasaruedas trasero derecho. Cambiar manguera de respiracion obstruida por una nueva. Armado total. </v>
      </c>
      <c r="L1599" s="3">
        <v>1</v>
      </c>
      <c r="M1599" s="10" t="s">
        <v>2619</v>
      </c>
      <c r="N1599" s="3" t="s">
        <v>771</v>
      </c>
      <c r="W1599" s="76"/>
      <c r="X1599" s="16">
        <f t="shared" si="454"/>
        <v>0</v>
      </c>
      <c r="AC1599" s="18">
        <f t="shared" si="451"/>
        <v>0</v>
      </c>
      <c r="AD1599" s="19">
        <f t="shared" ref="AD1599:AD1662" si="459">IF(A1599=A1598,AD1598+AC1599,AC1599)</f>
        <v>0</v>
      </c>
      <c r="AE1599" s="21">
        <f t="shared" si="455"/>
        <v>0</v>
      </c>
      <c r="AF1599" s="20">
        <f t="shared" si="457"/>
        <v>0</v>
      </c>
      <c r="AG1599" s="20">
        <f t="shared" ref="AG1599:AG1662" si="460">IF(A1599=A1598,0,(SUMIF($A$3:$A$999956,A1599,($X$3:$X$999956))))</f>
        <v>0</v>
      </c>
      <c r="AH1599" s="20">
        <f t="shared" ref="AH1599:AH1662" si="461">IF(A1599=A1598,0,(SUMIF($A$3:$A$999956,A1599,($AC$3:$AC$999956))))</f>
        <v>0</v>
      </c>
      <c r="AI1599" s="20"/>
      <c r="AJ1599" s="20"/>
      <c r="AK1599" s="20">
        <f t="shared" si="452"/>
        <v>0</v>
      </c>
      <c r="AL1599" s="171"/>
    </row>
    <row r="1600" spans="1:38" ht="15.75" customHeight="1" x14ac:dyDescent="0.25">
      <c r="A1600" s="3">
        <v>1601</v>
      </c>
      <c r="B1600" s="14">
        <f t="shared" si="443"/>
        <v>1</v>
      </c>
      <c r="C1600" s="9">
        <v>45269</v>
      </c>
      <c r="D1600" s="3" t="s">
        <v>116</v>
      </c>
      <c r="E1600" s="14" t="str">
        <f t="shared" si="458"/>
        <v>1601Transporte Palloni1</v>
      </c>
      <c r="F1600" s="119" t="s">
        <v>1317</v>
      </c>
      <c r="G1600" s="119" t="s">
        <v>1318</v>
      </c>
      <c r="H1600" s="119">
        <v>591237</v>
      </c>
      <c r="I1600" s="10" t="s">
        <v>2620</v>
      </c>
      <c r="J1600" s="14" t="str">
        <f t="shared" si="450"/>
        <v>Control de bolilleros de ruedas. Cambiar masa de rueda trasera derecha.</v>
      </c>
      <c r="K1600" s="3" t="s">
        <v>1665</v>
      </c>
      <c r="L1600" s="3">
        <v>1</v>
      </c>
      <c r="O1600" s="160"/>
      <c r="P1600" s="160"/>
      <c r="Q1600" s="76"/>
      <c r="R1600" s="76" t="s">
        <v>1971</v>
      </c>
      <c r="S1600" s="146"/>
      <c r="T1600" s="113"/>
      <c r="U1600" s="160"/>
      <c r="V1600" s="160"/>
      <c r="W1600" s="76"/>
      <c r="X1600" s="138">
        <f t="shared" si="454"/>
        <v>0</v>
      </c>
      <c r="Y1600" s="3">
        <v>1</v>
      </c>
      <c r="AB1600" s="139">
        <v>20000</v>
      </c>
      <c r="AC1600" s="140">
        <f t="shared" si="451"/>
        <v>20000</v>
      </c>
      <c r="AD1600" s="19">
        <f t="shared" si="459"/>
        <v>20000</v>
      </c>
      <c r="AE1600" s="141">
        <f t="shared" si="455"/>
        <v>0</v>
      </c>
      <c r="AF1600" s="142">
        <f t="shared" si="457"/>
        <v>0</v>
      </c>
      <c r="AG1600" s="142">
        <f t="shared" si="460"/>
        <v>0</v>
      </c>
      <c r="AH1600" s="142">
        <f t="shared" si="461"/>
        <v>20000</v>
      </c>
      <c r="AI1600" s="142"/>
      <c r="AJ1600" s="142"/>
      <c r="AK1600" s="142">
        <f t="shared" si="452"/>
        <v>20000</v>
      </c>
      <c r="AL1600" s="173"/>
    </row>
    <row r="1601" spans="1:38" ht="15.75" customHeight="1" x14ac:dyDescent="0.25">
      <c r="A1601" s="3">
        <v>1601</v>
      </c>
      <c r="B1601" s="14">
        <f t="shared" si="443"/>
        <v>2</v>
      </c>
      <c r="C1601" s="9">
        <f>IF(A1601=A1600,C1600,"")</f>
        <v>45269</v>
      </c>
      <c r="D1601" s="3" t="str">
        <f>IF(A1601=A1600,D1600,"")</f>
        <v>Transporte Palloni</v>
      </c>
      <c r="E1601" s="14" t="str">
        <f t="shared" si="458"/>
        <v>1601Transporte Palloni2</v>
      </c>
      <c r="J1601" s="14" t="str">
        <f t="shared" si="450"/>
        <v xml:space="preserve">Control de bolilleros de ruedas. Cambiar masa de rueda trasera derecha. </v>
      </c>
      <c r="L1601" s="3">
        <v>1</v>
      </c>
      <c r="W1601" s="76"/>
      <c r="X1601" s="16">
        <f t="shared" si="454"/>
        <v>0</v>
      </c>
      <c r="AC1601" s="18">
        <f t="shared" si="451"/>
        <v>0</v>
      </c>
      <c r="AD1601" s="19">
        <f t="shared" si="459"/>
        <v>20000</v>
      </c>
      <c r="AE1601" s="21">
        <f t="shared" si="455"/>
        <v>0</v>
      </c>
      <c r="AF1601" s="20">
        <f t="shared" si="457"/>
        <v>0</v>
      </c>
      <c r="AG1601" s="20">
        <f t="shared" si="460"/>
        <v>0</v>
      </c>
      <c r="AH1601" s="20">
        <f t="shared" si="461"/>
        <v>0</v>
      </c>
      <c r="AI1601" s="20"/>
      <c r="AJ1601" s="20"/>
      <c r="AK1601" s="20">
        <f t="shared" si="452"/>
        <v>0</v>
      </c>
      <c r="AL1601" s="171"/>
    </row>
    <row r="1602" spans="1:38" ht="15.75" customHeight="1" x14ac:dyDescent="0.25">
      <c r="A1602" s="3">
        <v>1602</v>
      </c>
      <c r="B1602" s="14">
        <f t="shared" si="443"/>
        <v>1</v>
      </c>
      <c r="C1602" s="9">
        <v>45271</v>
      </c>
      <c r="D1602" s="3" t="s">
        <v>633</v>
      </c>
      <c r="E1602" s="14" t="str">
        <f t="shared" si="458"/>
        <v>1602Toyos Pato1</v>
      </c>
      <c r="F1602" s="119" t="s">
        <v>2621</v>
      </c>
      <c r="G1602" s="119" t="s">
        <v>2238</v>
      </c>
      <c r="H1602" s="119">
        <v>44284</v>
      </c>
      <c r="I1602" s="10" t="s">
        <v>2040</v>
      </c>
      <c r="J1602" s="14" t="str">
        <f t="shared" si="450"/>
        <v>Service completo. Cambio de aceite y filtros. Control general del vehiculo. Rotacion de ruedas.</v>
      </c>
      <c r="K1602" s="3" t="s">
        <v>1512</v>
      </c>
      <c r="L1602" s="3">
        <v>1</v>
      </c>
      <c r="M1602" s="10" t="s">
        <v>2622</v>
      </c>
      <c r="N1602" s="3" t="s">
        <v>771</v>
      </c>
      <c r="Q1602" s="7">
        <v>6279.24</v>
      </c>
      <c r="R1602" s="7" t="s">
        <v>1916</v>
      </c>
      <c r="S1602" s="132">
        <f t="shared" ref="S1602:S1608" si="462">(W1602-Q1602)/W1602</f>
        <v>0.73836500000000005</v>
      </c>
      <c r="T1602" s="11">
        <v>1</v>
      </c>
      <c r="W1602" s="76">
        <v>24000</v>
      </c>
      <c r="X1602" s="16">
        <f t="shared" si="454"/>
        <v>24000</v>
      </c>
      <c r="Y1602" s="3">
        <v>1</v>
      </c>
      <c r="AB1602" s="4">
        <v>50000</v>
      </c>
      <c r="AC1602" s="18">
        <f t="shared" si="451"/>
        <v>50000</v>
      </c>
      <c r="AD1602" s="19">
        <f t="shared" si="459"/>
        <v>50000</v>
      </c>
      <c r="AE1602" s="21">
        <f t="shared" si="455"/>
        <v>6279.24</v>
      </c>
      <c r="AF1602" s="20">
        <f t="shared" si="457"/>
        <v>26459.300000000003</v>
      </c>
      <c r="AG1602" s="20">
        <f t="shared" si="460"/>
        <v>89500</v>
      </c>
      <c r="AH1602" s="20">
        <f t="shared" si="461"/>
        <v>50000</v>
      </c>
      <c r="AI1602" s="20"/>
      <c r="AJ1602" s="20"/>
      <c r="AK1602" s="20">
        <f t="shared" si="452"/>
        <v>139500</v>
      </c>
      <c r="AL1602" s="171"/>
    </row>
    <row r="1603" spans="1:38" ht="15.75" customHeight="1" x14ac:dyDescent="0.25">
      <c r="A1603" s="3">
        <v>1602</v>
      </c>
      <c r="B1603" s="14">
        <f t="shared" si="443"/>
        <v>2</v>
      </c>
      <c r="C1603" s="9">
        <f>IF(A1603=A1602,C1602,"")</f>
        <v>45271</v>
      </c>
      <c r="D1603" s="3" t="str">
        <f>IF(A1603=A1602,D1602,"")</f>
        <v>Toyos Pato</v>
      </c>
      <c r="E1603" s="14" t="str">
        <f t="shared" si="458"/>
        <v>1602Toyos Pato2</v>
      </c>
      <c r="J1603" s="14" t="str">
        <f t="shared" si="450"/>
        <v xml:space="preserve">Service completo. Cambio de aceite y filtros. Control general del vehiculo. Rotacion de ruedas. </v>
      </c>
      <c r="L1603" s="3">
        <v>1</v>
      </c>
      <c r="M1603" s="10" t="s">
        <v>2623</v>
      </c>
      <c r="N1603" s="3" t="s">
        <v>771</v>
      </c>
      <c r="Q1603" s="7">
        <v>4575.3900000000003</v>
      </c>
      <c r="S1603" s="132">
        <f t="shared" si="462"/>
        <v>0.21113965517241373</v>
      </c>
      <c r="T1603" s="11">
        <v>1</v>
      </c>
      <c r="W1603" s="76">
        <v>5800</v>
      </c>
      <c r="X1603" s="16">
        <f t="shared" si="454"/>
        <v>5800</v>
      </c>
      <c r="AC1603" s="18">
        <f t="shared" si="451"/>
        <v>0</v>
      </c>
      <c r="AD1603" s="19">
        <f t="shared" si="459"/>
        <v>50000</v>
      </c>
      <c r="AE1603" s="21">
        <f t="shared" si="455"/>
        <v>4575.3900000000003</v>
      </c>
      <c r="AF1603" s="20">
        <f t="shared" si="457"/>
        <v>0</v>
      </c>
      <c r="AG1603" s="20">
        <f t="shared" si="460"/>
        <v>0</v>
      </c>
      <c r="AH1603" s="20">
        <f t="shared" si="461"/>
        <v>0</v>
      </c>
      <c r="AI1603" s="20"/>
      <c r="AJ1603" s="20"/>
      <c r="AK1603" s="20">
        <f t="shared" si="452"/>
        <v>0</v>
      </c>
      <c r="AL1603" s="171"/>
    </row>
    <row r="1604" spans="1:38" ht="15.75" customHeight="1" x14ac:dyDescent="0.25">
      <c r="A1604" s="3">
        <v>1602</v>
      </c>
      <c r="B1604" s="14">
        <f t="shared" ref="B1604:B1667" si="463">IF(A1604=A1603,B1603+1,1)</f>
        <v>3</v>
      </c>
      <c r="C1604" s="9">
        <f>IF(A1604=A1603,C1603,"")</f>
        <v>45271</v>
      </c>
      <c r="D1604" s="3" t="str">
        <f>IF(A1604=A1603,D1603,"")</f>
        <v>Toyos Pato</v>
      </c>
      <c r="E1604" s="14" t="str">
        <f t="shared" si="458"/>
        <v>1602Toyos Pato3</v>
      </c>
      <c r="J1604" s="14" t="str">
        <f t="shared" si="450"/>
        <v xml:space="preserve">Service completo. Cambio de aceite y filtros. Control general del vehiculo. Rotacion de ruedas.  </v>
      </c>
      <c r="L1604" s="3">
        <v>1</v>
      </c>
      <c r="M1604" s="10" t="s">
        <v>2624</v>
      </c>
      <c r="N1604" s="3" t="s">
        <v>771</v>
      </c>
      <c r="Q1604" s="7">
        <v>5501.08</v>
      </c>
      <c r="S1604" s="132">
        <f t="shared" si="462"/>
        <v>0.41477872340425531</v>
      </c>
      <c r="T1604" s="11">
        <v>1</v>
      </c>
      <c r="W1604" s="76">
        <v>9400</v>
      </c>
      <c r="X1604" s="16">
        <f t="shared" si="454"/>
        <v>9400</v>
      </c>
      <c r="AC1604" s="18">
        <f t="shared" si="451"/>
        <v>0</v>
      </c>
      <c r="AD1604" s="19">
        <f t="shared" si="459"/>
        <v>50000</v>
      </c>
      <c r="AE1604" s="21">
        <f t="shared" si="455"/>
        <v>5501.08</v>
      </c>
      <c r="AF1604" s="20">
        <f t="shared" si="457"/>
        <v>0</v>
      </c>
      <c r="AG1604" s="20">
        <f t="shared" si="460"/>
        <v>0</v>
      </c>
      <c r="AH1604" s="20">
        <f t="shared" si="461"/>
        <v>0</v>
      </c>
      <c r="AI1604" s="20"/>
      <c r="AJ1604" s="20"/>
      <c r="AK1604" s="20">
        <f t="shared" si="452"/>
        <v>0</v>
      </c>
      <c r="AL1604" s="171"/>
    </row>
    <row r="1605" spans="1:38" ht="15.75" customHeight="1" x14ac:dyDescent="0.25">
      <c r="A1605" s="3">
        <v>1602</v>
      </c>
      <c r="B1605" s="14">
        <f t="shared" si="463"/>
        <v>4</v>
      </c>
      <c r="C1605" s="9">
        <f>IF(A1605=A1604,C1604,"")</f>
        <v>45271</v>
      </c>
      <c r="D1605" s="3" t="str">
        <f>IF(A1605=A1604,D1604,"")</f>
        <v>Toyos Pato</v>
      </c>
      <c r="E1605" s="14" t="str">
        <f t="shared" si="458"/>
        <v>1602Toyos Pato4</v>
      </c>
      <c r="J1605" s="14" t="str">
        <f t="shared" si="450"/>
        <v xml:space="preserve">Service completo. Cambio de aceite y filtros. Control general del vehiculo. Rotacion de ruedas.   </v>
      </c>
      <c r="L1605" s="3">
        <v>1</v>
      </c>
      <c r="M1605" s="10" t="s">
        <v>2625</v>
      </c>
      <c r="N1605" s="3" t="s">
        <v>771</v>
      </c>
      <c r="Q1605" s="7">
        <v>7616.58</v>
      </c>
      <c r="S1605" s="132">
        <f t="shared" si="462"/>
        <v>0.71258188679245271</v>
      </c>
      <c r="T1605" s="11">
        <v>1</v>
      </c>
      <c r="W1605" s="76">
        <v>26500</v>
      </c>
      <c r="X1605" s="16">
        <f t="shared" si="454"/>
        <v>26500</v>
      </c>
      <c r="AC1605" s="18">
        <f t="shared" si="451"/>
        <v>0</v>
      </c>
      <c r="AD1605" s="19">
        <f t="shared" si="459"/>
        <v>50000</v>
      </c>
      <c r="AE1605" s="21">
        <f t="shared" si="455"/>
        <v>7616.58</v>
      </c>
      <c r="AF1605" s="20">
        <f t="shared" si="457"/>
        <v>0</v>
      </c>
      <c r="AG1605" s="20">
        <f t="shared" si="460"/>
        <v>0</v>
      </c>
      <c r="AH1605" s="20">
        <f t="shared" si="461"/>
        <v>0</v>
      </c>
      <c r="AI1605" s="20"/>
      <c r="AJ1605" s="20"/>
      <c r="AK1605" s="20">
        <f t="shared" si="452"/>
        <v>0</v>
      </c>
      <c r="AL1605" s="171"/>
    </row>
    <row r="1606" spans="1:38" ht="15.75" customHeight="1" x14ac:dyDescent="0.25">
      <c r="A1606" s="3">
        <v>1602</v>
      </c>
      <c r="B1606" s="14">
        <f t="shared" si="463"/>
        <v>5</v>
      </c>
      <c r="C1606" s="9">
        <f>IF(A1606=A1605,C1605,"")</f>
        <v>45271</v>
      </c>
      <c r="D1606" s="3" t="str">
        <f>IF(A1606=A1605,D1605,"")</f>
        <v>Toyos Pato</v>
      </c>
      <c r="E1606" s="14" t="str">
        <f t="shared" si="458"/>
        <v>1602Toyos Pato5</v>
      </c>
      <c r="J1606" s="14" t="str">
        <f t="shared" si="450"/>
        <v xml:space="preserve">Service completo. Cambio de aceite y filtros. Control general del vehiculo. Rotacion de ruedas.    </v>
      </c>
      <c r="L1606" s="3">
        <v>1</v>
      </c>
      <c r="M1606" s="10" t="s">
        <v>728</v>
      </c>
      <c r="N1606" s="3" t="s">
        <v>771</v>
      </c>
      <c r="Q1606" s="7">
        <v>2487.0100000000002</v>
      </c>
      <c r="S1606" s="132">
        <f t="shared" si="462"/>
        <v>0.58201512605042016</v>
      </c>
      <c r="T1606" s="11">
        <v>4</v>
      </c>
      <c r="W1606" s="76">
        <v>5950</v>
      </c>
      <c r="X1606" s="16">
        <f t="shared" si="454"/>
        <v>23800</v>
      </c>
      <c r="AC1606" s="18">
        <f t="shared" si="451"/>
        <v>0</v>
      </c>
      <c r="AD1606" s="19">
        <f t="shared" si="459"/>
        <v>50000</v>
      </c>
      <c r="AE1606" s="21">
        <f t="shared" si="455"/>
        <v>9948.0400000000009</v>
      </c>
      <c r="AF1606" s="20">
        <f t="shared" si="457"/>
        <v>0</v>
      </c>
      <c r="AG1606" s="20">
        <f t="shared" si="460"/>
        <v>0</v>
      </c>
      <c r="AH1606" s="20">
        <f t="shared" si="461"/>
        <v>0</v>
      </c>
      <c r="AI1606" s="20"/>
      <c r="AJ1606" s="20"/>
      <c r="AK1606" s="20">
        <f t="shared" si="452"/>
        <v>0</v>
      </c>
      <c r="AL1606" s="171"/>
    </row>
    <row r="1607" spans="1:38" ht="15.75" customHeight="1" x14ac:dyDescent="0.25">
      <c r="A1607" s="3">
        <v>1603</v>
      </c>
      <c r="B1607" s="14">
        <f t="shared" si="463"/>
        <v>1</v>
      </c>
      <c r="C1607" s="9">
        <v>45271</v>
      </c>
      <c r="D1607" s="3" t="s">
        <v>510</v>
      </c>
      <c r="E1607" s="14" t="str">
        <f t="shared" si="458"/>
        <v>1603Mainero Rodolfo1</v>
      </c>
      <c r="F1607" s="119" t="s">
        <v>1029</v>
      </c>
      <c r="G1607" s="119" t="s">
        <v>2279</v>
      </c>
      <c r="H1607" s="119">
        <v>185418</v>
      </c>
      <c r="I1607" s="10" t="s">
        <v>2170</v>
      </c>
      <c r="J1607" s="14" t="str">
        <f t="shared" si="450"/>
        <v>Service completo. Cambio de aceite y filtros. Control general del vehiculo.</v>
      </c>
      <c r="K1607" s="3" t="s">
        <v>1665</v>
      </c>
      <c r="L1607" s="3">
        <v>1</v>
      </c>
      <c r="M1607" s="10" t="s">
        <v>1827</v>
      </c>
      <c r="N1607" s="3" t="s">
        <v>771</v>
      </c>
      <c r="Q1607" s="7">
        <v>30400</v>
      </c>
      <c r="R1607" s="7" t="s">
        <v>1916</v>
      </c>
      <c r="S1607" s="132">
        <f t="shared" si="462"/>
        <v>0.2</v>
      </c>
      <c r="T1607" s="11">
        <v>1</v>
      </c>
      <c r="W1607" s="76">
        <v>38000</v>
      </c>
      <c r="X1607" s="16">
        <f t="shared" si="454"/>
        <v>38000</v>
      </c>
      <c r="Y1607" s="3">
        <v>1</v>
      </c>
      <c r="AB1607" s="4">
        <v>50000</v>
      </c>
      <c r="AC1607" s="18">
        <f t="shared" si="451"/>
        <v>50000</v>
      </c>
      <c r="AD1607" s="19">
        <f t="shared" si="459"/>
        <v>50000</v>
      </c>
      <c r="AE1607" s="21">
        <f t="shared" si="455"/>
        <v>30400</v>
      </c>
      <c r="AF1607" s="20">
        <f t="shared" si="457"/>
        <v>34359.440000000002</v>
      </c>
      <c r="AG1607" s="20">
        <f t="shared" si="460"/>
        <v>78250</v>
      </c>
      <c r="AH1607" s="20">
        <f t="shared" si="461"/>
        <v>50000</v>
      </c>
      <c r="AI1607" s="20"/>
      <c r="AJ1607" s="20"/>
      <c r="AK1607" s="20">
        <f t="shared" si="452"/>
        <v>128250</v>
      </c>
      <c r="AL1607" s="171"/>
    </row>
    <row r="1608" spans="1:38" ht="15.75" customHeight="1" x14ac:dyDescent="0.25">
      <c r="A1608" s="3">
        <v>1603</v>
      </c>
      <c r="B1608" s="14">
        <f t="shared" si="463"/>
        <v>2</v>
      </c>
      <c r="C1608" s="9">
        <f>IF(A1608=A1607,C1607,"")</f>
        <v>45271</v>
      </c>
      <c r="D1608" s="3" t="str">
        <f>IF(A1608=A1607,D1607,"")</f>
        <v>Mainero Rodolfo</v>
      </c>
      <c r="E1608" s="14" t="str">
        <f t="shared" si="458"/>
        <v>1603Mainero Rodolfo2</v>
      </c>
      <c r="J1608" s="14" t="str">
        <f t="shared" si="450"/>
        <v xml:space="preserve">Service completo. Cambio de aceite y filtros. Control general del vehiculo. </v>
      </c>
      <c r="L1608" s="3">
        <v>1</v>
      </c>
      <c r="M1608" s="10" t="s">
        <v>222</v>
      </c>
      <c r="N1608" s="3" t="s">
        <v>771</v>
      </c>
      <c r="Q1608" s="7">
        <v>3959.44</v>
      </c>
      <c r="S1608" s="132">
        <f t="shared" si="462"/>
        <v>0.54749257142857133</v>
      </c>
      <c r="T1608" s="11">
        <v>4.5999999999999996</v>
      </c>
      <c r="W1608" s="76">
        <v>8750</v>
      </c>
      <c r="X1608" s="16">
        <f t="shared" si="454"/>
        <v>40250</v>
      </c>
      <c r="AC1608" s="18">
        <f t="shared" si="451"/>
        <v>0</v>
      </c>
      <c r="AD1608" s="19">
        <f t="shared" si="459"/>
        <v>50000</v>
      </c>
      <c r="AE1608" s="21">
        <f t="shared" si="455"/>
        <v>18213.423999999999</v>
      </c>
      <c r="AF1608" s="20">
        <f t="shared" si="457"/>
        <v>0</v>
      </c>
      <c r="AG1608" s="20">
        <f t="shared" si="460"/>
        <v>0</v>
      </c>
      <c r="AH1608" s="20">
        <f t="shared" si="461"/>
        <v>0</v>
      </c>
      <c r="AI1608" s="20"/>
      <c r="AJ1608" s="20"/>
      <c r="AK1608" s="20">
        <f t="shared" si="452"/>
        <v>0</v>
      </c>
      <c r="AL1608" s="171"/>
    </row>
    <row r="1609" spans="1:38" ht="15.75" customHeight="1" x14ac:dyDescent="0.25">
      <c r="A1609" s="3">
        <v>1604</v>
      </c>
      <c r="B1609" s="14">
        <f t="shared" si="463"/>
        <v>1</v>
      </c>
      <c r="C1609" s="9">
        <v>45272</v>
      </c>
      <c r="D1609" s="3" t="s">
        <v>2582</v>
      </c>
      <c r="E1609" s="14" t="str">
        <f t="shared" si="458"/>
        <v>1604Largayoli Jorge1</v>
      </c>
      <c r="F1609" s="119" t="s">
        <v>2583</v>
      </c>
      <c r="G1609" s="119" t="s">
        <v>2584</v>
      </c>
      <c r="H1609" s="119">
        <v>109596</v>
      </c>
      <c r="I1609" s="10" t="s">
        <v>2627</v>
      </c>
      <c r="J1609" s="14" t="str">
        <f t="shared" si="450"/>
        <v>Diagnostico. Sacar tapa de valvulas. Revision de PVC. Rearmado total.</v>
      </c>
      <c r="K1609" s="3" t="s">
        <v>2380</v>
      </c>
      <c r="L1609" s="3">
        <v>1</v>
      </c>
      <c r="O1609" s="160"/>
      <c r="P1609" s="160"/>
      <c r="Q1609" s="76"/>
      <c r="R1609" s="76" t="s">
        <v>1971</v>
      </c>
      <c r="S1609" s="146"/>
      <c r="T1609" s="113"/>
      <c r="U1609" s="160"/>
      <c r="V1609" s="160"/>
      <c r="W1609" s="76"/>
      <c r="X1609" s="138">
        <f t="shared" si="454"/>
        <v>0</v>
      </c>
      <c r="AB1609" s="139"/>
      <c r="AC1609" s="140">
        <f t="shared" si="451"/>
        <v>0</v>
      </c>
      <c r="AD1609" s="19">
        <f t="shared" si="459"/>
        <v>0</v>
      </c>
      <c r="AE1609" s="141">
        <f t="shared" si="455"/>
        <v>0</v>
      </c>
      <c r="AF1609" s="142">
        <f t="shared" si="457"/>
        <v>0</v>
      </c>
      <c r="AG1609" s="142">
        <f t="shared" si="460"/>
        <v>0</v>
      </c>
      <c r="AH1609" s="142">
        <f t="shared" si="461"/>
        <v>0</v>
      </c>
      <c r="AI1609" s="142"/>
      <c r="AJ1609" s="142"/>
      <c r="AK1609" s="142">
        <f t="shared" si="452"/>
        <v>0</v>
      </c>
      <c r="AL1609" s="173"/>
    </row>
    <row r="1610" spans="1:38" ht="15.75" customHeight="1" x14ac:dyDescent="0.25">
      <c r="A1610" s="3">
        <v>1604</v>
      </c>
      <c r="B1610" s="14">
        <f t="shared" si="463"/>
        <v>2</v>
      </c>
      <c r="C1610" s="9">
        <f>IF(A1610=A1609,C1609,"")</f>
        <v>45272</v>
      </c>
      <c r="D1610" s="3" t="str">
        <f>IF(A1610=A1609,D1609,"")</f>
        <v>Largayoli Jorge</v>
      </c>
      <c r="E1610" s="14" t="str">
        <f t="shared" si="458"/>
        <v>1604Largayoli Jorge2</v>
      </c>
      <c r="J1610" s="14" t="str">
        <f t="shared" si="450"/>
        <v xml:space="preserve">Diagnostico. Sacar tapa de valvulas. Revision de PVC. Rearmado total. </v>
      </c>
      <c r="L1610" s="3">
        <v>1</v>
      </c>
      <c r="W1610" s="76"/>
      <c r="X1610" s="16">
        <f t="shared" si="454"/>
        <v>0</v>
      </c>
      <c r="AC1610" s="18">
        <f t="shared" si="451"/>
        <v>0</v>
      </c>
      <c r="AD1610" s="19">
        <f t="shared" si="459"/>
        <v>0</v>
      </c>
      <c r="AE1610" s="21">
        <f t="shared" si="455"/>
        <v>0</v>
      </c>
      <c r="AF1610" s="20">
        <f t="shared" si="457"/>
        <v>0</v>
      </c>
      <c r="AG1610" s="20">
        <f t="shared" si="460"/>
        <v>0</v>
      </c>
      <c r="AH1610" s="20">
        <f t="shared" si="461"/>
        <v>0</v>
      </c>
      <c r="AI1610" s="20"/>
      <c r="AJ1610" s="20"/>
      <c r="AK1610" s="20">
        <f t="shared" si="452"/>
        <v>0</v>
      </c>
      <c r="AL1610" s="171"/>
    </row>
    <row r="1611" spans="1:38" ht="15.75" customHeight="1" x14ac:dyDescent="0.25">
      <c r="A1611" s="3">
        <v>1605</v>
      </c>
      <c r="B1611" s="14">
        <f t="shared" si="463"/>
        <v>1</v>
      </c>
      <c r="C1611" s="9">
        <v>45273</v>
      </c>
      <c r="D1611" s="3" t="s">
        <v>2534</v>
      </c>
      <c r="E1611" s="14" t="str">
        <f t="shared" si="458"/>
        <v>1605Estevez Jonatan1</v>
      </c>
      <c r="G1611" s="119" t="s">
        <v>2630</v>
      </c>
      <c r="J1611" s="14">
        <f t="shared" si="450"/>
        <v>0</v>
      </c>
      <c r="L1611" s="3">
        <v>1</v>
      </c>
      <c r="M1611" s="10" t="s">
        <v>2629</v>
      </c>
      <c r="N1611" s="3" t="s">
        <v>734</v>
      </c>
      <c r="Q1611" s="7">
        <v>41600</v>
      </c>
      <c r="S1611" s="132">
        <f>(W1611-Q1611)/W1611</f>
        <v>0.2</v>
      </c>
      <c r="T1611" s="11">
        <v>1</v>
      </c>
      <c r="W1611" s="76">
        <v>52000</v>
      </c>
      <c r="X1611" s="16">
        <f t="shared" si="454"/>
        <v>52000</v>
      </c>
      <c r="AC1611" s="18">
        <f t="shared" si="451"/>
        <v>0</v>
      </c>
      <c r="AD1611" s="19">
        <f t="shared" si="459"/>
        <v>0</v>
      </c>
      <c r="AE1611" s="21">
        <f t="shared" si="455"/>
        <v>41600</v>
      </c>
      <c r="AF1611" s="20">
        <f t="shared" si="457"/>
        <v>41600</v>
      </c>
      <c r="AG1611" s="20">
        <f t="shared" si="460"/>
        <v>52000</v>
      </c>
      <c r="AH1611" s="20">
        <f t="shared" si="461"/>
        <v>0</v>
      </c>
      <c r="AI1611" s="20"/>
      <c r="AJ1611" s="20"/>
      <c r="AK1611" s="20">
        <f t="shared" si="452"/>
        <v>52000</v>
      </c>
      <c r="AL1611" s="171"/>
    </row>
    <row r="1612" spans="1:38" ht="15.75" customHeight="1" x14ac:dyDescent="0.25">
      <c r="A1612" s="3">
        <v>1605</v>
      </c>
      <c r="B1612" s="14">
        <f t="shared" si="463"/>
        <v>2</v>
      </c>
      <c r="C1612" s="9">
        <f>IF(A1612=A1611,C1611,"")</f>
        <v>45273</v>
      </c>
      <c r="D1612" s="3" t="str">
        <f>IF(A1612=A1611,D1611,"")</f>
        <v>Estevez Jonatan</v>
      </c>
      <c r="E1612" s="14" t="str">
        <f t="shared" si="458"/>
        <v>1605Estevez Jonatan2</v>
      </c>
      <c r="J1612" s="14" t="str">
        <f t="shared" si="450"/>
        <v xml:space="preserve">0 </v>
      </c>
      <c r="L1612" s="3">
        <v>1</v>
      </c>
      <c r="W1612" s="76"/>
      <c r="X1612" s="16">
        <f t="shared" si="454"/>
        <v>0</v>
      </c>
      <c r="AC1612" s="18">
        <f t="shared" si="451"/>
        <v>0</v>
      </c>
      <c r="AD1612" s="19">
        <f t="shared" si="459"/>
        <v>0</v>
      </c>
      <c r="AE1612" s="21">
        <f t="shared" si="455"/>
        <v>0</v>
      </c>
      <c r="AF1612" s="20">
        <f t="shared" si="457"/>
        <v>0</v>
      </c>
      <c r="AG1612" s="20">
        <f t="shared" si="460"/>
        <v>0</v>
      </c>
      <c r="AH1612" s="20">
        <f t="shared" si="461"/>
        <v>0</v>
      </c>
      <c r="AI1612" s="20"/>
      <c r="AJ1612" s="20"/>
      <c r="AK1612" s="20">
        <f t="shared" si="452"/>
        <v>0</v>
      </c>
      <c r="AL1612" s="171"/>
    </row>
    <row r="1613" spans="1:38" ht="15.75" customHeight="1" x14ac:dyDescent="0.25">
      <c r="A1613" s="3">
        <v>1606</v>
      </c>
      <c r="B1613" s="14">
        <f t="shared" si="463"/>
        <v>1</v>
      </c>
      <c r="C1613" s="9">
        <v>45273</v>
      </c>
      <c r="D1613" s="3" t="s">
        <v>2631</v>
      </c>
      <c r="E1613" s="14" t="str">
        <f t="shared" si="458"/>
        <v>1606Suarez Carlos1</v>
      </c>
      <c r="G1613" s="119" t="s">
        <v>1995</v>
      </c>
      <c r="I1613" s="10" t="s">
        <v>2632</v>
      </c>
      <c r="J1613" s="14" t="str">
        <f t="shared" si="450"/>
        <v>Cambio bieleta de barra estabilizadora</v>
      </c>
      <c r="K1613" s="3" t="s">
        <v>1665</v>
      </c>
      <c r="L1613" s="3">
        <v>1</v>
      </c>
      <c r="M1613" s="10" t="s">
        <v>2633</v>
      </c>
      <c r="Q1613" s="7">
        <v>11800</v>
      </c>
      <c r="R1613" s="7" t="s">
        <v>1971</v>
      </c>
      <c r="S1613" s="132">
        <f>(W1613-Q1613)/W1613</f>
        <v>0.20270270270270271</v>
      </c>
      <c r="T1613" s="11">
        <v>1</v>
      </c>
      <c r="W1613" s="76">
        <v>14800</v>
      </c>
      <c r="X1613" s="16">
        <f t="shared" si="454"/>
        <v>14800</v>
      </c>
      <c r="Y1613" s="3">
        <v>1</v>
      </c>
      <c r="AB1613" s="4">
        <v>7000</v>
      </c>
      <c r="AC1613" s="18">
        <f t="shared" si="451"/>
        <v>7000</v>
      </c>
      <c r="AD1613" s="19">
        <f t="shared" si="459"/>
        <v>7000</v>
      </c>
      <c r="AE1613" s="21">
        <f t="shared" si="455"/>
        <v>11800</v>
      </c>
      <c r="AF1613" s="20">
        <f t="shared" si="457"/>
        <v>11800</v>
      </c>
      <c r="AG1613" s="20">
        <f t="shared" si="460"/>
        <v>14800</v>
      </c>
      <c r="AH1613" s="20">
        <f t="shared" si="461"/>
        <v>7000</v>
      </c>
      <c r="AI1613" s="20"/>
      <c r="AJ1613" s="20"/>
      <c r="AK1613" s="20">
        <f t="shared" si="452"/>
        <v>21800</v>
      </c>
      <c r="AL1613" s="171"/>
    </row>
    <row r="1614" spans="1:38" ht="15.75" customHeight="1" x14ac:dyDescent="0.25">
      <c r="A1614" s="3">
        <v>1606</v>
      </c>
      <c r="B1614" s="14">
        <f t="shared" si="463"/>
        <v>2</v>
      </c>
      <c r="C1614" s="9">
        <f>IF(A1614=A1613,C1613,"")</f>
        <v>45273</v>
      </c>
      <c r="D1614" s="3" t="str">
        <f>IF(A1614=A1613,D1613,"")</f>
        <v>Suarez Carlos</v>
      </c>
      <c r="E1614" s="14" t="str">
        <f t="shared" si="458"/>
        <v>1606Suarez Carlos2</v>
      </c>
      <c r="J1614" s="14" t="str">
        <f t="shared" si="450"/>
        <v xml:space="preserve">Cambio bieleta de barra estabilizadora </v>
      </c>
      <c r="L1614" s="3">
        <v>1</v>
      </c>
      <c r="W1614" s="76"/>
      <c r="X1614" s="16">
        <f t="shared" si="454"/>
        <v>0</v>
      </c>
      <c r="AC1614" s="18">
        <f t="shared" si="451"/>
        <v>0</v>
      </c>
      <c r="AD1614" s="19">
        <f t="shared" si="459"/>
        <v>7000</v>
      </c>
      <c r="AE1614" s="21">
        <f t="shared" si="455"/>
        <v>0</v>
      </c>
      <c r="AF1614" s="20">
        <f t="shared" si="457"/>
        <v>0</v>
      </c>
      <c r="AG1614" s="20">
        <f t="shared" si="460"/>
        <v>0</v>
      </c>
      <c r="AH1614" s="20">
        <f t="shared" si="461"/>
        <v>0</v>
      </c>
      <c r="AI1614" s="20"/>
      <c r="AJ1614" s="20"/>
      <c r="AK1614" s="20">
        <f t="shared" si="452"/>
        <v>0</v>
      </c>
      <c r="AL1614" s="171"/>
    </row>
    <row r="1615" spans="1:38" ht="15.75" customHeight="1" x14ac:dyDescent="0.25">
      <c r="A1615" s="3">
        <v>1607</v>
      </c>
      <c r="B1615" s="14">
        <f t="shared" si="463"/>
        <v>1</v>
      </c>
      <c r="C1615" s="9">
        <v>45273</v>
      </c>
      <c r="D1615" s="3" t="s">
        <v>2538</v>
      </c>
      <c r="E1615" s="14" t="str">
        <f t="shared" si="458"/>
        <v>1607Magliano Barbara1</v>
      </c>
      <c r="F1615" s="119" t="s">
        <v>2539</v>
      </c>
      <c r="G1615" s="119" t="s">
        <v>2480</v>
      </c>
      <c r="H1615" s="119">
        <v>194960</v>
      </c>
      <c r="I1615" s="10" t="s">
        <v>2650</v>
      </c>
      <c r="J1615" s="14" t="str">
        <f t="shared" si="450"/>
        <v>Sacar carter parte inferior. Limpieza y sementar. Sacar semieje lado derecho. Cambiar reten salida de caja. Trasbasado de aceite de caja de velocidad. Armado total. Cambiar kit de oring de gasificador. Cambiar valvula PCV.</v>
      </c>
      <c r="K1615" s="3" t="s">
        <v>2380</v>
      </c>
      <c r="L1615" s="3">
        <v>1</v>
      </c>
      <c r="M1615" s="10" t="s">
        <v>2406</v>
      </c>
      <c r="N1615" s="3" t="s">
        <v>771</v>
      </c>
      <c r="Q1615" s="7">
        <v>2200</v>
      </c>
      <c r="R1615" s="7" t="s">
        <v>1971</v>
      </c>
      <c r="S1615" s="132">
        <f t="shared" ref="S1615:S1622" si="464">(W1615-Q1615)/W1615</f>
        <v>0.37142857142857144</v>
      </c>
      <c r="T1615" s="11">
        <v>1</v>
      </c>
      <c r="W1615" s="76">
        <v>3500</v>
      </c>
      <c r="X1615" s="16">
        <f t="shared" si="454"/>
        <v>3500</v>
      </c>
      <c r="Y1615" s="3">
        <v>1</v>
      </c>
      <c r="AB1615" s="4">
        <v>70000</v>
      </c>
      <c r="AC1615" s="18">
        <f t="shared" si="451"/>
        <v>70000</v>
      </c>
      <c r="AD1615" s="19">
        <f t="shared" si="459"/>
        <v>70000</v>
      </c>
      <c r="AE1615" s="21">
        <f t="shared" si="455"/>
        <v>2200</v>
      </c>
      <c r="AF1615" s="20">
        <f t="shared" si="457"/>
        <v>13887.01</v>
      </c>
      <c r="AG1615" s="20">
        <f t="shared" si="460"/>
        <v>22500</v>
      </c>
      <c r="AH1615" s="20">
        <f t="shared" si="461"/>
        <v>70000</v>
      </c>
      <c r="AI1615" s="20"/>
      <c r="AJ1615" s="20"/>
      <c r="AK1615" s="20">
        <f t="shared" si="452"/>
        <v>92500</v>
      </c>
      <c r="AL1615" s="171"/>
    </row>
    <row r="1616" spans="1:38" ht="15.75" customHeight="1" x14ac:dyDescent="0.25">
      <c r="A1616" s="3">
        <v>1607</v>
      </c>
      <c r="B1616" s="14">
        <f t="shared" si="463"/>
        <v>2</v>
      </c>
      <c r="C1616" s="9">
        <f>IF(A1616=A1615,C1615,"")</f>
        <v>45273</v>
      </c>
      <c r="D1616" s="3" t="str">
        <f>IF(A1616=A1615,D1615,"")</f>
        <v>Magliano Barbara</v>
      </c>
      <c r="E1616" s="14" t="str">
        <f t="shared" si="458"/>
        <v>1607Magliano Barbara2</v>
      </c>
      <c r="J1616" s="14" t="str">
        <f t="shared" si="450"/>
        <v xml:space="preserve">Sacar carter parte inferior. Limpieza y sementar. Sacar semieje lado derecho. Cambiar reten salida de caja. Trasbasado de aceite de caja de velocidad. Armado total. Cambiar kit de oring de gasificador. Cambiar valvula PCV. </v>
      </c>
      <c r="L1616" s="3">
        <v>1</v>
      </c>
      <c r="M1616" s="10" t="s">
        <v>2634</v>
      </c>
      <c r="N1616" s="3" t="s">
        <v>771</v>
      </c>
      <c r="Q1616" s="7">
        <v>4500</v>
      </c>
      <c r="S1616" s="132">
        <f t="shared" si="464"/>
        <v>0.35714285714285715</v>
      </c>
      <c r="T1616" s="11">
        <v>1</v>
      </c>
      <c r="W1616" s="76">
        <v>7000</v>
      </c>
      <c r="X1616" s="16">
        <f t="shared" si="454"/>
        <v>7000</v>
      </c>
      <c r="AC1616" s="18">
        <f t="shared" si="451"/>
        <v>0</v>
      </c>
      <c r="AD1616" s="19">
        <f t="shared" si="459"/>
        <v>70000</v>
      </c>
      <c r="AE1616" s="21">
        <f t="shared" si="455"/>
        <v>4500</v>
      </c>
      <c r="AF1616" s="20">
        <f t="shared" si="457"/>
        <v>0</v>
      </c>
      <c r="AG1616" s="20">
        <f t="shared" si="460"/>
        <v>0</v>
      </c>
      <c r="AH1616" s="20">
        <f t="shared" si="461"/>
        <v>0</v>
      </c>
      <c r="AI1616" s="20"/>
      <c r="AJ1616" s="20"/>
      <c r="AK1616" s="20">
        <f t="shared" si="452"/>
        <v>0</v>
      </c>
      <c r="AL1616" s="171"/>
    </row>
    <row r="1617" spans="1:38" ht="15.75" customHeight="1" x14ac:dyDescent="0.25">
      <c r="A1617" s="3">
        <v>1607</v>
      </c>
      <c r="B1617" s="14">
        <f t="shared" si="463"/>
        <v>3</v>
      </c>
      <c r="C1617" s="9">
        <f>IF(A1617=A1616,C1616,"")</f>
        <v>45273</v>
      </c>
      <c r="D1617" s="3" t="str">
        <f>IF(A1617=A1616,D1616,"")</f>
        <v>Magliano Barbara</v>
      </c>
      <c r="E1617" s="14" t="str">
        <f t="shared" si="458"/>
        <v>1607Magliano Barbara3</v>
      </c>
      <c r="J1617" s="14" t="str">
        <f t="shared" si="450"/>
        <v xml:space="preserve">Sacar carter parte inferior. Limpieza y sementar. Sacar semieje lado derecho. Cambiar reten salida de caja. Trasbasado de aceite de caja de velocidad. Armado total. Cambiar kit de oring de gasificador. Cambiar valvula PCV.  </v>
      </c>
      <c r="L1617" s="3">
        <v>1</v>
      </c>
      <c r="M1617" s="10" t="s">
        <v>728</v>
      </c>
      <c r="N1617" s="3" t="s">
        <v>771</v>
      </c>
      <c r="Q1617" s="7">
        <v>2487.0100000000002</v>
      </c>
      <c r="S1617" s="132">
        <f t="shared" si="464"/>
        <v>0.58201512605042016</v>
      </c>
      <c r="T1617" s="11">
        <v>1</v>
      </c>
      <c r="W1617" s="76">
        <v>5950</v>
      </c>
      <c r="X1617" s="16">
        <f t="shared" si="454"/>
        <v>5950</v>
      </c>
      <c r="AC1617" s="18">
        <f t="shared" si="451"/>
        <v>0</v>
      </c>
      <c r="AD1617" s="19">
        <f t="shared" si="459"/>
        <v>70000</v>
      </c>
      <c r="AE1617" s="21">
        <f t="shared" si="455"/>
        <v>2487.0100000000002</v>
      </c>
      <c r="AF1617" s="20">
        <f t="shared" si="457"/>
        <v>0</v>
      </c>
      <c r="AG1617" s="20">
        <f t="shared" si="460"/>
        <v>0</v>
      </c>
      <c r="AH1617" s="20">
        <f t="shared" si="461"/>
        <v>0</v>
      </c>
      <c r="AI1617" s="20"/>
      <c r="AJ1617" s="20"/>
      <c r="AK1617" s="20">
        <f t="shared" si="452"/>
        <v>0</v>
      </c>
      <c r="AL1617" s="171"/>
    </row>
    <row r="1618" spans="1:38" ht="15.75" customHeight="1" x14ac:dyDescent="0.25">
      <c r="A1618" s="3">
        <v>1607</v>
      </c>
      <c r="B1618" s="14">
        <f t="shared" si="463"/>
        <v>4</v>
      </c>
      <c r="C1618" s="9">
        <f>IF(A1618=A1617,C1617,"")</f>
        <v>45273</v>
      </c>
      <c r="D1618" s="3" t="str">
        <f>IF(A1618=A1617,D1617,"")</f>
        <v>Magliano Barbara</v>
      </c>
      <c r="E1618" s="14" t="str">
        <f t="shared" si="458"/>
        <v>1607Magliano Barbara4</v>
      </c>
      <c r="J1618" s="14" t="str">
        <f t="shared" si="450"/>
        <v xml:space="preserve">Sacar carter parte inferior. Limpieza y sementar. Sacar semieje lado derecho. Cambiar reten salida de caja. Trasbasado de aceite de caja de velocidad. Armado total. Cambiar kit de oring de gasificador. Cambiar valvula PCV.   </v>
      </c>
      <c r="L1618" s="3">
        <v>1</v>
      </c>
      <c r="M1618" s="10" t="s">
        <v>2200</v>
      </c>
      <c r="N1618" s="3" t="s">
        <v>1566</v>
      </c>
      <c r="Q1618" s="7">
        <v>4700</v>
      </c>
      <c r="S1618" s="132">
        <f t="shared" si="464"/>
        <v>0.2231404958677686</v>
      </c>
      <c r="T1618" s="11">
        <v>1</v>
      </c>
      <c r="W1618" s="76">
        <v>6050</v>
      </c>
      <c r="X1618" s="16">
        <f t="shared" si="454"/>
        <v>6050</v>
      </c>
      <c r="AC1618" s="18">
        <f t="shared" si="451"/>
        <v>0</v>
      </c>
      <c r="AD1618" s="19">
        <f t="shared" si="459"/>
        <v>70000</v>
      </c>
      <c r="AE1618" s="21">
        <f t="shared" si="455"/>
        <v>4700</v>
      </c>
      <c r="AF1618" s="20">
        <f t="shared" si="457"/>
        <v>0</v>
      </c>
      <c r="AG1618" s="20">
        <f t="shared" si="460"/>
        <v>0</v>
      </c>
      <c r="AH1618" s="20">
        <f t="shared" si="461"/>
        <v>0</v>
      </c>
      <c r="AI1618" s="20"/>
      <c r="AJ1618" s="20"/>
      <c r="AK1618" s="20">
        <f t="shared" si="452"/>
        <v>0</v>
      </c>
      <c r="AL1618" s="171"/>
    </row>
    <row r="1619" spans="1:38" ht="15.75" customHeight="1" x14ac:dyDescent="0.25">
      <c r="A1619" s="3">
        <v>1608</v>
      </c>
      <c r="B1619" s="14">
        <f t="shared" si="463"/>
        <v>1</v>
      </c>
      <c r="C1619" s="9">
        <v>45273</v>
      </c>
      <c r="D1619" s="3" t="s">
        <v>311</v>
      </c>
      <c r="E1619" s="14" t="str">
        <f t="shared" si="458"/>
        <v>1608Cane Emiliano1</v>
      </c>
      <c r="F1619" s="119" t="s">
        <v>2635</v>
      </c>
      <c r="G1619" s="119" t="s">
        <v>2285</v>
      </c>
      <c r="H1619" s="119">
        <v>188925</v>
      </c>
      <c r="I1619" s="10" t="s">
        <v>2805</v>
      </c>
      <c r="J1619" s="14" t="str">
        <f t="shared" si="450"/>
        <v>Sacar cremallera de direccion. Enviar a reparar. Sacar caja de velocidad. Control de embrague. Lubricacion de crapodina y guia de crapodina. Colocacion caja de velocidad y embrague. Sacar cuna bajo motor. Limpieza profunda. Cambio retenes salida de caja de velocidad. Cambiar bieleta selectora de cambios. Colocacion aceite de direccion hidraulica. Purgar circuito del mismo.</v>
      </c>
      <c r="K1619" s="3" t="s">
        <v>1512</v>
      </c>
      <c r="L1619" s="3">
        <v>1</v>
      </c>
      <c r="M1619" s="10" t="s">
        <v>2636</v>
      </c>
      <c r="N1619" s="3" t="s">
        <v>1566</v>
      </c>
      <c r="Q1619" s="7">
        <v>2900</v>
      </c>
      <c r="R1619" s="7" t="s">
        <v>1971</v>
      </c>
      <c r="S1619" s="132">
        <f t="shared" si="464"/>
        <v>0.35555555555555557</v>
      </c>
      <c r="T1619" s="11">
        <v>1</v>
      </c>
      <c r="W1619" s="76">
        <v>4500</v>
      </c>
      <c r="X1619" s="16">
        <f t="shared" si="454"/>
        <v>4500</v>
      </c>
      <c r="Y1619" s="3">
        <v>1</v>
      </c>
      <c r="AB1619" s="4">
        <v>220000</v>
      </c>
      <c r="AC1619" s="18">
        <f t="shared" si="451"/>
        <v>220000</v>
      </c>
      <c r="AD1619" s="19">
        <f t="shared" si="459"/>
        <v>220000</v>
      </c>
      <c r="AE1619" s="21">
        <f t="shared" si="455"/>
        <v>2900</v>
      </c>
      <c r="AF1619" s="20">
        <f t="shared" si="457"/>
        <v>15309.03</v>
      </c>
      <c r="AG1619" s="20">
        <f t="shared" si="460"/>
        <v>31040</v>
      </c>
      <c r="AH1619" s="20">
        <f t="shared" si="461"/>
        <v>220000</v>
      </c>
      <c r="AI1619" s="20"/>
      <c r="AJ1619" s="20"/>
      <c r="AK1619" s="20">
        <f t="shared" si="452"/>
        <v>251040</v>
      </c>
      <c r="AL1619" s="171"/>
    </row>
    <row r="1620" spans="1:38" ht="15.75" customHeight="1" x14ac:dyDescent="0.25">
      <c r="A1620" s="3">
        <v>1608</v>
      </c>
      <c r="B1620" s="14">
        <f t="shared" si="463"/>
        <v>2</v>
      </c>
      <c r="C1620" s="9">
        <f>IF(A1620=A1619,C1619,"")</f>
        <v>45273</v>
      </c>
      <c r="D1620" s="3" t="str">
        <f>IF(A1620=A1619,D1619,"")</f>
        <v>Cane Emiliano</v>
      </c>
      <c r="E1620" s="14" t="str">
        <f t="shared" si="458"/>
        <v>1608Cane Emiliano2</v>
      </c>
      <c r="J1620" s="14" t="str">
        <f t="shared" si="450"/>
        <v xml:space="preserve">Sacar cremallera de direccion. Enviar a reparar. Sacar caja de velocidad. Control de embrague. Lubricacion de crapodina y guia de crapodina. Colocacion caja de velocidad y embrague. Sacar cuna bajo motor. Limpieza profunda. Cambio retenes salida de caja de velocidad. Cambiar bieleta selectora de cambios. Colocacion aceite de direccion hidraulica. Purgar circuito del mismo. </v>
      </c>
      <c r="L1620" s="3">
        <v>1</v>
      </c>
      <c r="M1620" s="10" t="s">
        <v>2637</v>
      </c>
      <c r="N1620" s="3" t="s">
        <v>1566</v>
      </c>
      <c r="Q1620" s="7">
        <v>4000</v>
      </c>
      <c r="S1620" s="132">
        <f t="shared" si="464"/>
        <v>0.35483870967741937</v>
      </c>
      <c r="T1620" s="11">
        <v>1</v>
      </c>
      <c r="W1620" s="76">
        <v>6200</v>
      </c>
      <c r="X1620" s="16">
        <f t="shared" si="454"/>
        <v>6200</v>
      </c>
      <c r="AC1620" s="18">
        <f t="shared" si="451"/>
        <v>0</v>
      </c>
      <c r="AD1620" s="19">
        <f t="shared" si="459"/>
        <v>220000</v>
      </c>
      <c r="AE1620" s="21">
        <f t="shared" si="455"/>
        <v>4000</v>
      </c>
      <c r="AF1620" s="20">
        <f t="shared" si="457"/>
        <v>0</v>
      </c>
      <c r="AG1620" s="20">
        <f t="shared" si="460"/>
        <v>0</v>
      </c>
      <c r="AH1620" s="20">
        <f t="shared" si="461"/>
        <v>0</v>
      </c>
      <c r="AI1620" s="20"/>
      <c r="AJ1620" s="20"/>
      <c r="AK1620" s="20">
        <f t="shared" si="452"/>
        <v>0</v>
      </c>
      <c r="AL1620" s="171"/>
    </row>
    <row r="1621" spans="1:38" ht="15.75" customHeight="1" x14ac:dyDescent="0.25">
      <c r="A1621" s="3">
        <v>1608</v>
      </c>
      <c r="B1621" s="14">
        <f t="shared" si="463"/>
        <v>3</v>
      </c>
      <c r="C1621" s="9">
        <f>IF(A1621=A1620,C1620,"")</f>
        <v>45273</v>
      </c>
      <c r="D1621" s="3" t="str">
        <f>IF(A1621=A1620,D1620,"")</f>
        <v>Cane Emiliano</v>
      </c>
      <c r="E1621" s="14" t="str">
        <f t="shared" si="458"/>
        <v>1608Cane Emiliano3</v>
      </c>
      <c r="J1621" s="14" t="str">
        <f t="shared" si="450"/>
        <v xml:space="preserve">Sacar cremallera de direccion. Enviar a reparar. Sacar caja de velocidad. Control de embrague. Lubricacion de crapodina y guia de crapodina. Colocacion caja de velocidad y embrague. Sacar cuna bajo motor. Limpieza profunda. Cambio retenes salida de caja de velocidad. Cambiar bieleta selectora de cambios. Colocacion aceite de direccion hidraulica. Purgar circuito del mismo.  </v>
      </c>
      <c r="L1621" s="3">
        <v>1</v>
      </c>
      <c r="M1621" s="10" t="s">
        <v>2563</v>
      </c>
      <c r="N1621" s="3" t="s">
        <v>771</v>
      </c>
      <c r="Q1621" s="7">
        <v>2309.0300000000002</v>
      </c>
      <c r="S1621" s="132">
        <f t="shared" si="464"/>
        <v>0.8113537581699346</v>
      </c>
      <c r="T1621" s="11">
        <v>1</v>
      </c>
      <c r="W1621" s="76">
        <v>12240</v>
      </c>
      <c r="X1621" s="16">
        <f t="shared" si="454"/>
        <v>12240</v>
      </c>
      <c r="AC1621" s="18">
        <f t="shared" si="451"/>
        <v>0</v>
      </c>
      <c r="AD1621" s="19">
        <f t="shared" si="459"/>
        <v>220000</v>
      </c>
      <c r="AE1621" s="21">
        <f t="shared" si="455"/>
        <v>2309.0300000000002</v>
      </c>
      <c r="AF1621" s="20">
        <f t="shared" si="457"/>
        <v>0</v>
      </c>
      <c r="AG1621" s="20">
        <f t="shared" si="460"/>
        <v>0</v>
      </c>
      <c r="AH1621" s="20">
        <f t="shared" si="461"/>
        <v>0</v>
      </c>
      <c r="AI1621" s="20"/>
      <c r="AJ1621" s="20"/>
      <c r="AK1621" s="20">
        <f t="shared" si="452"/>
        <v>0</v>
      </c>
      <c r="AL1621" s="171"/>
    </row>
    <row r="1622" spans="1:38" ht="15.75" customHeight="1" x14ac:dyDescent="0.25">
      <c r="A1622" s="3">
        <v>1608</v>
      </c>
      <c r="B1622" s="14">
        <f t="shared" si="463"/>
        <v>4</v>
      </c>
      <c r="C1622" s="9">
        <f>IF(A1622=A1621,C1621,"")</f>
        <v>45273</v>
      </c>
      <c r="D1622" s="3" t="str">
        <f>IF(A1622=A1621,D1621,"")</f>
        <v>Cane Emiliano</v>
      </c>
      <c r="E1622" s="14" t="str">
        <f t="shared" si="458"/>
        <v>1608Cane Emiliano4</v>
      </c>
      <c r="J1622" s="14" t="str">
        <f t="shared" si="450"/>
        <v xml:space="preserve">Sacar cremallera de direccion. Enviar a reparar. Sacar caja de velocidad. Control de embrague. Lubricacion de crapodina y guia de crapodina. Colocacion caja de velocidad y embrague. Sacar cuna bajo motor. Limpieza profunda. Cambio retenes salida de caja de velocidad. Cambiar bieleta selectora de cambios. Colocacion aceite de direccion hidraulica. Purgar circuito del mismo.   </v>
      </c>
      <c r="L1622" s="3">
        <v>1</v>
      </c>
      <c r="M1622" s="10" t="s">
        <v>2638</v>
      </c>
      <c r="N1622" s="3" t="s">
        <v>1566</v>
      </c>
      <c r="Q1622" s="7">
        <v>6100</v>
      </c>
      <c r="S1622" s="132">
        <f t="shared" si="464"/>
        <v>0.24691358024691357</v>
      </c>
      <c r="T1622" s="11">
        <v>1</v>
      </c>
      <c r="W1622" s="76">
        <v>8100</v>
      </c>
      <c r="X1622" s="16">
        <f t="shared" si="454"/>
        <v>8100</v>
      </c>
      <c r="AC1622" s="18">
        <f t="shared" si="451"/>
        <v>0</v>
      </c>
      <c r="AD1622" s="19">
        <f t="shared" si="459"/>
        <v>220000</v>
      </c>
      <c r="AE1622" s="21">
        <f t="shared" si="455"/>
        <v>6100</v>
      </c>
      <c r="AF1622" s="20">
        <f t="shared" si="457"/>
        <v>0</v>
      </c>
      <c r="AG1622" s="20">
        <f t="shared" si="460"/>
        <v>0</v>
      </c>
      <c r="AH1622" s="20">
        <f t="shared" si="461"/>
        <v>0</v>
      </c>
      <c r="AI1622" s="20"/>
      <c r="AJ1622" s="20"/>
      <c r="AK1622" s="20">
        <f t="shared" si="452"/>
        <v>0</v>
      </c>
      <c r="AL1622" s="171"/>
    </row>
    <row r="1623" spans="1:38" ht="15.75" customHeight="1" x14ac:dyDescent="0.25">
      <c r="A1623" s="3">
        <v>1608</v>
      </c>
      <c r="B1623" s="14">
        <f t="shared" si="463"/>
        <v>5</v>
      </c>
      <c r="C1623" s="9">
        <f>IF(A1623=A1622,C1622,"")</f>
        <v>45273</v>
      </c>
      <c r="D1623" s="3" t="str">
        <f>IF(A1623=A1622,D1622,"")</f>
        <v>Cane Emiliano</v>
      </c>
      <c r="E1623" s="14" t="str">
        <f t="shared" si="458"/>
        <v>1608Cane Emiliano5</v>
      </c>
      <c r="J1623" s="14" t="str">
        <f t="shared" si="450"/>
        <v xml:space="preserve">Sacar cremallera de direccion. Enviar a reparar. Sacar caja de velocidad. Control de embrague. Lubricacion de crapodina y guia de crapodina. Colocacion caja de velocidad y embrague. Sacar cuna bajo motor. Limpieza profunda. Cambio retenes salida de caja de velocidad. Cambiar bieleta selectora de cambios. Colocacion aceite de direccion hidraulica. Purgar circuito del mismo.    </v>
      </c>
      <c r="L1623" s="3">
        <v>1</v>
      </c>
      <c r="W1623" s="76"/>
      <c r="X1623" s="16">
        <f t="shared" si="454"/>
        <v>0</v>
      </c>
      <c r="AC1623" s="18">
        <f t="shared" si="451"/>
        <v>0</v>
      </c>
      <c r="AD1623" s="19">
        <f t="shared" si="459"/>
        <v>220000</v>
      </c>
      <c r="AE1623" s="21">
        <f t="shared" si="455"/>
        <v>0</v>
      </c>
      <c r="AF1623" s="20">
        <f t="shared" si="457"/>
        <v>0</v>
      </c>
      <c r="AG1623" s="20">
        <f t="shared" si="460"/>
        <v>0</v>
      </c>
      <c r="AH1623" s="20">
        <f t="shared" si="461"/>
        <v>0</v>
      </c>
      <c r="AI1623" s="20"/>
      <c r="AJ1623" s="20"/>
      <c r="AK1623" s="20">
        <f t="shared" si="452"/>
        <v>0</v>
      </c>
      <c r="AL1623" s="171"/>
    </row>
    <row r="1624" spans="1:38" ht="15.75" customHeight="1" x14ac:dyDescent="0.25">
      <c r="A1624" s="3">
        <v>1609</v>
      </c>
      <c r="B1624" s="14">
        <f t="shared" si="463"/>
        <v>1</v>
      </c>
      <c r="C1624" s="9">
        <v>45273</v>
      </c>
      <c r="D1624" s="3" t="s">
        <v>2639</v>
      </c>
      <c r="E1624" s="14" t="str">
        <f t="shared" si="458"/>
        <v>1609Pizzani Nicolas1</v>
      </c>
      <c r="F1624" s="119" t="s">
        <v>2640</v>
      </c>
      <c r="G1624" s="119" t="s">
        <v>2641</v>
      </c>
      <c r="H1624" s="119">
        <v>180132</v>
      </c>
      <c r="I1624" s="10" t="s">
        <v>2654</v>
      </c>
      <c r="J1624" s="14" t="str">
        <f t="shared" si="450"/>
        <v>Drenar aceite de motor. Desprender cuna bajo motor. Sacar carter. Lavar al brillo. Recambio de bomba de aceite. Instalar carter con junta nueva y pegamento. Rearmado total. Medir presion de aceite. Controlar cojinetes de biela y dar el ajuste correspondiente.</v>
      </c>
      <c r="K1624" s="3" t="s">
        <v>2380</v>
      </c>
      <c r="L1624" s="3">
        <v>1</v>
      </c>
      <c r="M1624" s="10" t="s">
        <v>2642</v>
      </c>
      <c r="N1624" s="3" t="s">
        <v>2643</v>
      </c>
      <c r="Q1624" s="7">
        <v>47000</v>
      </c>
      <c r="R1624" s="7" t="s">
        <v>2339</v>
      </c>
      <c r="S1624" s="132">
        <f t="shared" ref="S1624:S1634" si="465">(W1624-Q1624)/W1624</f>
        <v>0.2587919886453241</v>
      </c>
      <c r="T1624" s="11">
        <v>1</v>
      </c>
      <c r="W1624" s="76">
        <v>63410</v>
      </c>
      <c r="X1624" s="16">
        <f t="shared" si="454"/>
        <v>63410</v>
      </c>
      <c r="Y1624" s="3">
        <v>1</v>
      </c>
      <c r="AB1624" s="4">
        <v>110000</v>
      </c>
      <c r="AC1624" s="18">
        <f t="shared" si="451"/>
        <v>110000</v>
      </c>
      <c r="AD1624" s="19">
        <f t="shared" si="459"/>
        <v>110000</v>
      </c>
      <c r="AE1624" s="21">
        <f t="shared" si="455"/>
        <v>47000</v>
      </c>
      <c r="AF1624" s="20">
        <f t="shared" si="457"/>
        <v>64422.200000000004</v>
      </c>
      <c r="AG1624" s="20">
        <f t="shared" si="460"/>
        <v>102510</v>
      </c>
      <c r="AH1624" s="20">
        <f t="shared" si="461"/>
        <v>110000</v>
      </c>
      <c r="AI1624" s="20"/>
      <c r="AJ1624" s="20"/>
      <c r="AK1624" s="20">
        <f t="shared" si="452"/>
        <v>212510</v>
      </c>
      <c r="AL1624" s="171"/>
    </row>
    <row r="1625" spans="1:38" ht="15.75" customHeight="1" x14ac:dyDescent="0.25">
      <c r="A1625" s="3">
        <v>1609</v>
      </c>
      <c r="B1625" s="14">
        <f t="shared" si="463"/>
        <v>2</v>
      </c>
      <c r="C1625" s="9">
        <f>IF(A1625=A1624,C1624,"")</f>
        <v>45273</v>
      </c>
      <c r="D1625" s="3" t="str">
        <f>IF(A1625=A1624,D1624,"")</f>
        <v>Pizzani Nicolas</v>
      </c>
      <c r="E1625" s="14" t="str">
        <f t="shared" si="458"/>
        <v>1609Pizzani Nicolas2</v>
      </c>
      <c r="J1625" s="14" t="str">
        <f t="shared" si="450"/>
        <v xml:space="preserve">Drenar aceite de motor. Desprender cuna bajo motor. Sacar carter. Lavar al brillo. Recambio de bomba de aceite. Instalar carter con junta nueva y pegamento. Rearmado total. Medir presion de aceite. Controlar cojinetes de biela y dar el ajuste correspondiente. </v>
      </c>
      <c r="L1625" s="3">
        <v>1</v>
      </c>
      <c r="M1625" s="10" t="s">
        <v>2644</v>
      </c>
      <c r="N1625" s="3" t="s">
        <v>771</v>
      </c>
      <c r="Q1625" s="99">
        <v>1921.12</v>
      </c>
      <c r="S1625" s="132">
        <f t="shared" si="465"/>
        <v>0.61189494949494949</v>
      </c>
      <c r="T1625" s="11">
        <v>4</v>
      </c>
      <c r="W1625" s="76">
        <v>4950</v>
      </c>
      <c r="X1625" s="16">
        <f t="shared" si="454"/>
        <v>19800</v>
      </c>
      <c r="AC1625" s="18">
        <f t="shared" si="451"/>
        <v>0</v>
      </c>
      <c r="AD1625" s="19">
        <f t="shared" si="459"/>
        <v>110000</v>
      </c>
      <c r="AE1625" s="21">
        <f t="shared" si="455"/>
        <v>7684.48</v>
      </c>
      <c r="AF1625" s="20">
        <f t="shared" si="457"/>
        <v>0</v>
      </c>
      <c r="AG1625" s="20">
        <f t="shared" si="460"/>
        <v>0</v>
      </c>
      <c r="AH1625" s="20">
        <f t="shared" si="461"/>
        <v>0</v>
      </c>
      <c r="AI1625" s="20"/>
      <c r="AJ1625" s="20"/>
      <c r="AK1625" s="20">
        <f t="shared" si="452"/>
        <v>0</v>
      </c>
      <c r="AL1625" s="171"/>
    </row>
    <row r="1626" spans="1:38" ht="15.75" customHeight="1" x14ac:dyDescent="0.25">
      <c r="A1626" s="3">
        <v>1609</v>
      </c>
      <c r="B1626" s="14">
        <f t="shared" si="463"/>
        <v>3</v>
      </c>
      <c r="C1626" s="9">
        <f>IF(A1626=A1625,C1625,"")</f>
        <v>45273</v>
      </c>
      <c r="D1626" s="3" t="str">
        <f>IF(A1626=A1625,D1625,"")</f>
        <v>Pizzani Nicolas</v>
      </c>
      <c r="E1626" s="14" t="str">
        <f t="shared" si="458"/>
        <v>1609Pizzani Nicolas3</v>
      </c>
      <c r="J1626" s="14" t="str">
        <f t="shared" si="450"/>
        <v xml:space="preserve">Drenar aceite de motor. Desprender cuna bajo motor. Sacar carter. Lavar al brillo. Recambio de bomba de aceite. Instalar carter con junta nueva y pegamento. Rearmado total. Medir presion de aceite. Controlar cojinetes de biela y dar el ajuste correspondiente.  </v>
      </c>
      <c r="L1626" s="3">
        <v>1</v>
      </c>
      <c r="M1626" s="10" t="s">
        <v>2645</v>
      </c>
      <c r="N1626" s="3" t="s">
        <v>771</v>
      </c>
      <c r="Q1626" s="7">
        <v>5501.08</v>
      </c>
      <c r="S1626" s="132">
        <f t="shared" si="465"/>
        <v>0.19101764705882354</v>
      </c>
      <c r="T1626" s="11">
        <v>1</v>
      </c>
      <c r="W1626" s="76">
        <v>6800</v>
      </c>
      <c r="X1626" s="16">
        <f t="shared" si="454"/>
        <v>6800</v>
      </c>
      <c r="AC1626" s="18">
        <f t="shared" si="451"/>
        <v>0</v>
      </c>
      <c r="AD1626" s="19">
        <f t="shared" si="459"/>
        <v>110000</v>
      </c>
      <c r="AE1626" s="21">
        <f t="shared" si="455"/>
        <v>5501.08</v>
      </c>
      <c r="AF1626" s="20">
        <f t="shared" si="457"/>
        <v>0</v>
      </c>
      <c r="AG1626" s="20">
        <f t="shared" si="460"/>
        <v>0</v>
      </c>
      <c r="AH1626" s="20">
        <f t="shared" si="461"/>
        <v>0</v>
      </c>
      <c r="AI1626" s="20"/>
      <c r="AJ1626" s="20"/>
      <c r="AK1626" s="20">
        <f t="shared" si="452"/>
        <v>0</v>
      </c>
      <c r="AL1626" s="171"/>
    </row>
    <row r="1627" spans="1:38" ht="15.75" customHeight="1" x14ac:dyDescent="0.25">
      <c r="A1627" s="3">
        <v>1609</v>
      </c>
      <c r="B1627" s="14">
        <f t="shared" si="463"/>
        <v>4</v>
      </c>
      <c r="C1627" s="9">
        <f>IF(A1627=A1626,C1626,"")</f>
        <v>45273</v>
      </c>
      <c r="D1627" s="3" t="str">
        <f>IF(A1627=A1626,D1626,"")</f>
        <v>Pizzani Nicolas</v>
      </c>
      <c r="E1627" s="14" t="str">
        <f t="shared" si="458"/>
        <v>1609Pizzani Nicolas4</v>
      </c>
      <c r="J1627" s="14" t="str">
        <f t="shared" si="450"/>
        <v xml:space="preserve">Drenar aceite de motor. Desprender cuna bajo motor. Sacar carter. Lavar al brillo. Recambio de bomba de aceite. Instalar carter con junta nueva y pegamento. Rearmado total. Medir presion de aceite. Controlar cojinetes de biela y dar el ajuste correspondiente.   </v>
      </c>
      <c r="L1627" s="3">
        <v>1</v>
      </c>
      <c r="M1627" s="10" t="s">
        <v>2646</v>
      </c>
      <c r="N1627" s="3" t="s">
        <v>734</v>
      </c>
      <c r="Q1627" s="7">
        <v>10000</v>
      </c>
      <c r="S1627" s="132">
        <f t="shared" si="465"/>
        <v>0.2</v>
      </c>
      <c r="T1627" s="11">
        <v>1</v>
      </c>
      <c r="W1627" s="76">
        <v>12500</v>
      </c>
      <c r="X1627" s="16">
        <f t="shared" si="454"/>
        <v>12500</v>
      </c>
      <c r="AC1627" s="18">
        <f t="shared" si="451"/>
        <v>0</v>
      </c>
      <c r="AD1627" s="19">
        <f t="shared" si="459"/>
        <v>110000</v>
      </c>
      <c r="AE1627" s="21">
        <f t="shared" si="455"/>
        <v>10000</v>
      </c>
      <c r="AF1627" s="20">
        <f t="shared" si="457"/>
        <v>0</v>
      </c>
      <c r="AG1627" s="20">
        <f t="shared" si="460"/>
        <v>0</v>
      </c>
      <c r="AH1627" s="20">
        <f t="shared" si="461"/>
        <v>0</v>
      </c>
      <c r="AI1627" s="20"/>
      <c r="AJ1627" s="20"/>
      <c r="AK1627" s="20">
        <f t="shared" si="452"/>
        <v>0</v>
      </c>
      <c r="AL1627" s="171"/>
    </row>
    <row r="1628" spans="1:38" ht="15.75" customHeight="1" x14ac:dyDescent="0.25">
      <c r="A1628" s="3">
        <v>1610</v>
      </c>
      <c r="B1628" s="14">
        <f t="shared" si="463"/>
        <v>1</v>
      </c>
      <c r="C1628" s="9">
        <v>45273</v>
      </c>
      <c r="D1628" s="3" t="s">
        <v>2412</v>
      </c>
      <c r="E1628" s="14" t="str">
        <f t="shared" si="458"/>
        <v>1610Monge Natalia1</v>
      </c>
      <c r="F1628" s="119" t="s">
        <v>2413</v>
      </c>
      <c r="G1628" s="119" t="s">
        <v>2414</v>
      </c>
      <c r="H1628" s="119">
        <v>195757</v>
      </c>
      <c r="I1628" s="10" t="s">
        <v>2647</v>
      </c>
      <c r="J1628" s="14" t="str">
        <f t="shared" si="450"/>
        <v>Desarmar distribucion completa. Cambiar kit de distribucion, bomba de agua, correa poly-v y liquido refrigerante. Purgar circuito de refrigerancion. Puesta a punto. Armado total</v>
      </c>
      <c r="K1628" s="3" t="s">
        <v>1512</v>
      </c>
      <c r="L1628" s="3">
        <v>1</v>
      </c>
      <c r="M1628" s="10" t="s">
        <v>2249</v>
      </c>
      <c r="N1628" s="3" t="s">
        <v>771</v>
      </c>
      <c r="Q1628" s="7">
        <v>38000</v>
      </c>
      <c r="R1628" s="7" t="s">
        <v>2506</v>
      </c>
      <c r="S1628" s="132">
        <f t="shared" si="465"/>
        <v>0.20833333333333334</v>
      </c>
      <c r="T1628" s="11">
        <v>1</v>
      </c>
      <c r="W1628" s="76">
        <v>48000</v>
      </c>
      <c r="X1628" s="16">
        <f t="shared" si="454"/>
        <v>48000</v>
      </c>
      <c r="Y1628" s="3">
        <v>1</v>
      </c>
      <c r="AB1628" s="4">
        <v>68000</v>
      </c>
      <c r="AC1628" s="18">
        <f t="shared" si="451"/>
        <v>68000</v>
      </c>
      <c r="AD1628" s="19">
        <f t="shared" si="459"/>
        <v>68000</v>
      </c>
      <c r="AE1628" s="21">
        <f t="shared" si="455"/>
        <v>38000</v>
      </c>
      <c r="AF1628" s="20">
        <f t="shared" si="457"/>
        <v>82500</v>
      </c>
      <c r="AG1628" s="20">
        <f t="shared" si="460"/>
        <v>110400</v>
      </c>
      <c r="AH1628" s="20">
        <f t="shared" si="461"/>
        <v>68000</v>
      </c>
      <c r="AI1628" s="20"/>
      <c r="AJ1628" s="20"/>
      <c r="AK1628" s="20">
        <f t="shared" si="452"/>
        <v>178400</v>
      </c>
      <c r="AL1628" s="171"/>
    </row>
    <row r="1629" spans="1:38" ht="15.75" customHeight="1" x14ac:dyDescent="0.25">
      <c r="A1629" s="3">
        <v>1610</v>
      </c>
      <c r="B1629" s="14">
        <f t="shared" si="463"/>
        <v>2</v>
      </c>
      <c r="C1629" s="9">
        <f>IF(A1629=A1628,C1628,"")</f>
        <v>45273</v>
      </c>
      <c r="D1629" s="3" t="str">
        <f>IF(A1629=A1628,D1628,"")</f>
        <v>Monge Natalia</v>
      </c>
      <c r="E1629" s="14" t="str">
        <f t="shared" si="458"/>
        <v>1610Monge Natalia2</v>
      </c>
      <c r="J1629" s="14" t="str">
        <f t="shared" si="450"/>
        <v xml:space="preserve">Desarmar distribucion completa. Cambiar kit de distribucion, bomba de agua, correa poly-v y liquido refrigerante. Purgar circuito de refrigerancion. Puesta a punto. Armado total </v>
      </c>
      <c r="L1629" s="3">
        <v>1</v>
      </c>
      <c r="M1629" s="10" t="s">
        <v>2648</v>
      </c>
      <c r="N1629" s="3" t="s">
        <v>771</v>
      </c>
      <c r="Q1629" s="7">
        <v>19800</v>
      </c>
      <c r="S1629" s="132">
        <f t="shared" si="465"/>
        <v>0.23846153846153847</v>
      </c>
      <c r="T1629" s="11">
        <v>1</v>
      </c>
      <c r="W1629" s="76">
        <v>26000</v>
      </c>
      <c r="X1629" s="16">
        <f t="shared" si="454"/>
        <v>26000</v>
      </c>
      <c r="AC1629" s="18">
        <f t="shared" si="451"/>
        <v>0</v>
      </c>
      <c r="AD1629" s="19">
        <f t="shared" si="459"/>
        <v>68000</v>
      </c>
      <c r="AE1629" s="21">
        <f t="shared" si="455"/>
        <v>19800</v>
      </c>
      <c r="AF1629" s="20">
        <f t="shared" si="457"/>
        <v>0</v>
      </c>
      <c r="AG1629" s="20">
        <f t="shared" si="460"/>
        <v>0</v>
      </c>
      <c r="AH1629" s="20">
        <f t="shared" si="461"/>
        <v>0</v>
      </c>
      <c r="AI1629" s="20"/>
      <c r="AJ1629" s="20"/>
      <c r="AK1629" s="20">
        <f t="shared" si="452"/>
        <v>0</v>
      </c>
      <c r="AL1629" s="171"/>
    </row>
    <row r="1630" spans="1:38" ht="15.75" customHeight="1" x14ac:dyDescent="0.25">
      <c r="A1630" s="3">
        <v>1610</v>
      </c>
      <c r="B1630" s="14">
        <f t="shared" si="463"/>
        <v>3</v>
      </c>
      <c r="C1630" s="9">
        <f>IF(A1630=A1629,C1629,"")</f>
        <v>45273</v>
      </c>
      <c r="D1630" s="3" t="str">
        <f>IF(A1630=A1629,D1629,"")</f>
        <v>Monge Natalia</v>
      </c>
      <c r="E1630" s="14" t="str">
        <f t="shared" si="458"/>
        <v>1610Monge Natalia3</v>
      </c>
      <c r="J1630" s="14" t="str">
        <f t="shared" si="450"/>
        <v xml:space="preserve">Desarmar distribucion completa. Cambiar kit de distribucion, bomba de agua, correa poly-v y liquido refrigerante. Purgar circuito de refrigerancion. Puesta a punto. Armado total  </v>
      </c>
      <c r="L1630" s="3">
        <v>1</v>
      </c>
      <c r="M1630" s="10" t="s">
        <v>2649</v>
      </c>
      <c r="N1630" s="3" t="s">
        <v>771</v>
      </c>
      <c r="Q1630" s="7">
        <v>14500</v>
      </c>
      <c r="S1630" s="132">
        <f t="shared" si="465"/>
        <v>0.26767676767676768</v>
      </c>
      <c r="T1630" s="11">
        <v>1</v>
      </c>
      <c r="W1630" s="76">
        <v>19800</v>
      </c>
      <c r="X1630" s="16">
        <f t="shared" si="454"/>
        <v>19800</v>
      </c>
      <c r="AC1630" s="18">
        <f t="shared" si="451"/>
        <v>0</v>
      </c>
      <c r="AD1630" s="19">
        <f t="shared" si="459"/>
        <v>68000</v>
      </c>
      <c r="AE1630" s="21">
        <f t="shared" si="455"/>
        <v>14500</v>
      </c>
      <c r="AF1630" s="20">
        <f t="shared" si="457"/>
        <v>0</v>
      </c>
      <c r="AG1630" s="20">
        <f t="shared" si="460"/>
        <v>0</v>
      </c>
      <c r="AH1630" s="20">
        <f t="shared" si="461"/>
        <v>0</v>
      </c>
      <c r="AI1630" s="20"/>
      <c r="AJ1630" s="20"/>
      <c r="AK1630" s="20">
        <f t="shared" si="452"/>
        <v>0</v>
      </c>
      <c r="AL1630" s="171"/>
    </row>
    <row r="1631" spans="1:38" ht="15.75" customHeight="1" x14ac:dyDescent="0.25">
      <c r="A1631" s="3">
        <v>1610</v>
      </c>
      <c r="B1631" s="14">
        <f t="shared" si="463"/>
        <v>4</v>
      </c>
      <c r="C1631" s="9">
        <f>IF(A1631=A1630,C1630,"")</f>
        <v>45273</v>
      </c>
      <c r="D1631" s="3" t="str">
        <f>IF(A1631=A1630,D1630,"")</f>
        <v>Monge Natalia</v>
      </c>
      <c r="E1631" s="14" t="str">
        <f t="shared" si="458"/>
        <v>1610Monge Natalia4</v>
      </c>
      <c r="J1631" s="14" t="str">
        <f t="shared" si="450"/>
        <v xml:space="preserve">Desarmar distribucion completa. Cambiar kit de distribucion, bomba de agua, correa poly-v y liquido refrigerante. Purgar circuito de refrigerancion. Puesta a punto. Armado total   </v>
      </c>
      <c r="L1631" s="3">
        <v>1</v>
      </c>
      <c r="M1631" s="10" t="s">
        <v>2397</v>
      </c>
      <c r="N1631" s="3" t="s">
        <v>771</v>
      </c>
      <c r="Q1631" s="7">
        <v>10200</v>
      </c>
      <c r="S1631" s="132">
        <f t="shared" si="465"/>
        <v>0.38554216867469882</v>
      </c>
      <c r="T1631" s="11">
        <v>1</v>
      </c>
      <c r="W1631" s="76">
        <v>16600</v>
      </c>
      <c r="X1631" s="16">
        <f t="shared" si="454"/>
        <v>16600</v>
      </c>
      <c r="AC1631" s="18">
        <f t="shared" si="451"/>
        <v>0</v>
      </c>
      <c r="AD1631" s="19">
        <f t="shared" si="459"/>
        <v>68000</v>
      </c>
      <c r="AE1631" s="21">
        <f t="shared" si="455"/>
        <v>10200</v>
      </c>
      <c r="AF1631" s="20">
        <f t="shared" si="457"/>
        <v>0</v>
      </c>
      <c r="AG1631" s="20">
        <f t="shared" si="460"/>
        <v>0</v>
      </c>
      <c r="AH1631" s="20">
        <f t="shared" si="461"/>
        <v>0</v>
      </c>
      <c r="AI1631" s="20"/>
      <c r="AJ1631" s="20"/>
      <c r="AK1631" s="20">
        <f t="shared" si="452"/>
        <v>0</v>
      </c>
      <c r="AL1631" s="171"/>
    </row>
    <row r="1632" spans="1:38" ht="15.75" customHeight="1" x14ac:dyDescent="0.25">
      <c r="A1632" s="3">
        <v>1611</v>
      </c>
      <c r="B1632" s="14">
        <f t="shared" si="463"/>
        <v>1</v>
      </c>
      <c r="C1632" s="9">
        <v>45274</v>
      </c>
      <c r="D1632" s="3" t="s">
        <v>262</v>
      </c>
      <c r="E1632" s="14" t="str">
        <f t="shared" si="458"/>
        <v>1611Chavez Daniel1</v>
      </c>
      <c r="F1632" s="119" t="s">
        <v>2653</v>
      </c>
      <c r="G1632" s="119" t="s">
        <v>806</v>
      </c>
      <c r="H1632" s="119">
        <v>91038</v>
      </c>
      <c r="I1632" s="10" t="s">
        <v>2652</v>
      </c>
      <c r="J1632" s="14" t="str">
        <f t="shared" si="450"/>
        <v>Service completo. Cambio de aceite y filtros. Control general del vehiculo. Cambio lampara de posicion.</v>
      </c>
      <c r="K1632" s="3" t="s">
        <v>1512</v>
      </c>
      <c r="L1632" s="3">
        <v>1</v>
      </c>
      <c r="M1632" s="10" t="s">
        <v>918</v>
      </c>
      <c r="N1632" s="3" t="s">
        <v>771</v>
      </c>
      <c r="Q1632" s="7">
        <v>24000</v>
      </c>
      <c r="R1632" s="7" t="s">
        <v>1916</v>
      </c>
      <c r="S1632" s="132">
        <f t="shared" si="465"/>
        <v>0.2</v>
      </c>
      <c r="T1632" s="11">
        <v>1</v>
      </c>
      <c r="W1632" s="76">
        <v>30000</v>
      </c>
      <c r="X1632" s="16">
        <f t="shared" si="454"/>
        <v>30000</v>
      </c>
      <c r="Y1632" s="3">
        <v>1</v>
      </c>
      <c r="AB1632" s="4">
        <v>58000</v>
      </c>
      <c r="AC1632" s="18">
        <f t="shared" si="451"/>
        <v>58000</v>
      </c>
      <c r="AD1632" s="19">
        <f t="shared" si="459"/>
        <v>58000</v>
      </c>
      <c r="AE1632" s="21">
        <f t="shared" si="455"/>
        <v>24000</v>
      </c>
      <c r="AF1632" s="20">
        <f t="shared" si="457"/>
        <v>26587.010000000002</v>
      </c>
      <c r="AG1632" s="20">
        <f t="shared" si="460"/>
        <v>54600</v>
      </c>
      <c r="AH1632" s="20">
        <f t="shared" si="461"/>
        <v>58000</v>
      </c>
      <c r="AI1632" s="20"/>
      <c r="AJ1632" s="20"/>
      <c r="AK1632" s="20">
        <f t="shared" si="452"/>
        <v>112600</v>
      </c>
      <c r="AL1632" s="171"/>
    </row>
    <row r="1633" spans="1:38" ht="15.75" customHeight="1" x14ac:dyDescent="0.25">
      <c r="A1633" s="3">
        <v>1611</v>
      </c>
      <c r="B1633" s="14">
        <f t="shared" si="463"/>
        <v>2</v>
      </c>
      <c r="C1633" s="9">
        <f>IF(A1633=A1632,C1632,"")</f>
        <v>45274</v>
      </c>
      <c r="D1633" s="3" t="str">
        <f>IF(A1633=A1632,D1632,"")</f>
        <v>Chavez Daniel</v>
      </c>
      <c r="E1633" s="14" t="str">
        <f t="shared" si="458"/>
        <v>1611Chavez Daniel2</v>
      </c>
      <c r="J1633" s="14" t="str">
        <f t="shared" si="450"/>
        <v xml:space="preserve">Service completo. Cambio de aceite y filtros. Control general del vehiculo. Cambio lampara de posicion. </v>
      </c>
      <c r="L1633" s="3">
        <v>1</v>
      </c>
      <c r="M1633" s="10" t="s">
        <v>728</v>
      </c>
      <c r="N1633" s="3" t="s">
        <v>771</v>
      </c>
      <c r="Q1633" s="7">
        <v>2487.0100000000002</v>
      </c>
      <c r="S1633" s="132">
        <f t="shared" si="465"/>
        <v>0.58201512605042016</v>
      </c>
      <c r="T1633" s="11">
        <v>4</v>
      </c>
      <c r="W1633" s="76">
        <v>5950</v>
      </c>
      <c r="X1633" s="16">
        <f t="shared" si="454"/>
        <v>23800</v>
      </c>
      <c r="AC1633" s="18">
        <f t="shared" si="451"/>
        <v>0</v>
      </c>
      <c r="AD1633" s="19">
        <f t="shared" si="459"/>
        <v>58000</v>
      </c>
      <c r="AE1633" s="21">
        <f t="shared" si="455"/>
        <v>9948.0400000000009</v>
      </c>
      <c r="AF1633" s="20">
        <f t="shared" si="457"/>
        <v>0</v>
      </c>
      <c r="AG1633" s="20">
        <f t="shared" si="460"/>
        <v>0</v>
      </c>
      <c r="AH1633" s="20">
        <f t="shared" si="461"/>
        <v>0</v>
      </c>
      <c r="AI1633" s="20"/>
      <c r="AJ1633" s="20"/>
      <c r="AK1633" s="20">
        <f t="shared" si="452"/>
        <v>0</v>
      </c>
      <c r="AL1633" s="171"/>
    </row>
    <row r="1634" spans="1:38" ht="15.75" customHeight="1" x14ac:dyDescent="0.25">
      <c r="A1634" s="3">
        <v>1611</v>
      </c>
      <c r="B1634" s="14">
        <f t="shared" si="463"/>
        <v>3</v>
      </c>
      <c r="C1634" s="9">
        <f>IF(A1634=A1633,C1633,"")</f>
        <v>45274</v>
      </c>
      <c r="D1634" s="3" t="str">
        <f>IF(A1634=A1633,D1633,"")</f>
        <v>Chavez Daniel</v>
      </c>
      <c r="E1634" s="14" t="str">
        <f t="shared" si="458"/>
        <v>1611Chavez Daniel3</v>
      </c>
      <c r="J1634" s="14" t="str">
        <f t="shared" si="450"/>
        <v xml:space="preserve">Service completo. Cambio de aceite y filtros. Control general del vehiculo. Cambio lampara de posicion.  </v>
      </c>
      <c r="L1634" s="3">
        <v>1</v>
      </c>
      <c r="M1634" s="10" t="s">
        <v>2290</v>
      </c>
      <c r="N1634" s="3" t="s">
        <v>771</v>
      </c>
      <c r="Q1634" s="7">
        <v>100</v>
      </c>
      <c r="S1634" s="132">
        <f t="shared" si="465"/>
        <v>0.875</v>
      </c>
      <c r="T1634" s="11">
        <v>1</v>
      </c>
      <c r="W1634" s="76">
        <v>800</v>
      </c>
      <c r="X1634" s="16">
        <f t="shared" si="454"/>
        <v>800</v>
      </c>
      <c r="AC1634" s="18">
        <f t="shared" si="451"/>
        <v>0</v>
      </c>
      <c r="AD1634" s="19">
        <f t="shared" si="459"/>
        <v>58000</v>
      </c>
      <c r="AE1634" s="21">
        <f t="shared" si="455"/>
        <v>100</v>
      </c>
      <c r="AF1634" s="20">
        <f t="shared" si="457"/>
        <v>0</v>
      </c>
      <c r="AG1634" s="20">
        <f t="shared" si="460"/>
        <v>0</v>
      </c>
      <c r="AH1634" s="20">
        <f t="shared" si="461"/>
        <v>0</v>
      </c>
      <c r="AI1634" s="20"/>
      <c r="AJ1634" s="20"/>
      <c r="AK1634" s="20">
        <f t="shared" si="452"/>
        <v>0</v>
      </c>
      <c r="AL1634" s="171"/>
    </row>
    <row r="1635" spans="1:38" ht="15.75" customHeight="1" x14ac:dyDescent="0.25">
      <c r="A1635" s="3">
        <v>1612</v>
      </c>
      <c r="B1635" s="14">
        <f t="shared" si="463"/>
        <v>1</v>
      </c>
      <c r="C1635" s="9">
        <v>45275</v>
      </c>
      <c r="D1635" s="3" t="s">
        <v>258</v>
      </c>
      <c r="E1635" s="14" t="str">
        <f t="shared" si="458"/>
        <v>1612Barral Juan1</v>
      </c>
      <c r="F1635" s="119" t="s">
        <v>2144</v>
      </c>
      <c r="G1635" s="119" t="s">
        <v>103</v>
      </c>
      <c r="H1635" s="119">
        <v>65443</v>
      </c>
      <c r="I1635" s="10" t="s">
        <v>2170</v>
      </c>
      <c r="J1635" s="14" t="str">
        <f t="shared" ref="J1635:J1698" si="466">IF(A1635=A1634,CONCATENATE(J1634," ",I1635),I1635)</f>
        <v>Service completo. Cambio de aceite y filtros. Control general del vehiculo.</v>
      </c>
      <c r="K1635" s="3" t="s">
        <v>1512</v>
      </c>
      <c r="L1635" s="3">
        <v>1</v>
      </c>
      <c r="R1635" s="7" t="s">
        <v>1916</v>
      </c>
      <c r="W1635" s="76"/>
      <c r="X1635" s="16">
        <f t="shared" si="454"/>
        <v>0</v>
      </c>
      <c r="Y1635" s="3">
        <v>1</v>
      </c>
      <c r="AB1635" s="4">
        <v>50000</v>
      </c>
      <c r="AC1635" s="18">
        <f t="shared" ref="AC1635:AC1698" si="467">+AB1635*Y1635</f>
        <v>50000</v>
      </c>
      <c r="AD1635" s="19">
        <f t="shared" si="459"/>
        <v>50000</v>
      </c>
      <c r="AE1635" s="21">
        <f t="shared" si="455"/>
        <v>0</v>
      </c>
      <c r="AF1635" s="20">
        <f t="shared" si="457"/>
        <v>0</v>
      </c>
      <c r="AG1635" s="20">
        <f t="shared" si="460"/>
        <v>0</v>
      </c>
      <c r="AH1635" s="20">
        <f t="shared" si="461"/>
        <v>50000</v>
      </c>
      <c r="AI1635" s="20"/>
      <c r="AJ1635" s="20"/>
      <c r="AK1635" s="20">
        <f t="shared" ref="AK1635:AK1698" si="468">AH1635+AG1635</f>
        <v>50000</v>
      </c>
      <c r="AL1635" s="171"/>
    </row>
    <row r="1636" spans="1:38" ht="15.75" customHeight="1" x14ac:dyDescent="0.25">
      <c r="A1636" s="3">
        <v>1612</v>
      </c>
      <c r="B1636" s="14">
        <f t="shared" si="463"/>
        <v>2</v>
      </c>
      <c r="C1636" s="9">
        <f>IF(A1636=A1635,C1635,"")</f>
        <v>45275</v>
      </c>
      <c r="D1636" s="3" t="str">
        <f>IF(A1636=A1635,D1635,"")</f>
        <v>Barral Juan</v>
      </c>
      <c r="E1636" s="14" t="str">
        <f t="shared" si="458"/>
        <v>1612Barral Juan2</v>
      </c>
      <c r="J1636" s="14" t="str">
        <f t="shared" si="466"/>
        <v xml:space="preserve">Service completo. Cambio de aceite y filtros. Control general del vehiculo. </v>
      </c>
      <c r="L1636" s="3">
        <v>1</v>
      </c>
      <c r="W1636" s="76"/>
      <c r="X1636" s="16">
        <f t="shared" si="454"/>
        <v>0</v>
      </c>
      <c r="AC1636" s="18">
        <f t="shared" si="467"/>
        <v>0</v>
      </c>
      <c r="AD1636" s="19">
        <f t="shared" si="459"/>
        <v>50000</v>
      </c>
      <c r="AE1636" s="21">
        <f t="shared" si="455"/>
        <v>0</v>
      </c>
      <c r="AF1636" s="20">
        <f t="shared" si="457"/>
        <v>0</v>
      </c>
      <c r="AG1636" s="20">
        <f t="shared" si="460"/>
        <v>0</v>
      </c>
      <c r="AH1636" s="20">
        <f t="shared" si="461"/>
        <v>0</v>
      </c>
      <c r="AI1636" s="20"/>
      <c r="AJ1636" s="20"/>
      <c r="AK1636" s="20">
        <f t="shared" si="468"/>
        <v>0</v>
      </c>
      <c r="AL1636" s="171"/>
    </row>
    <row r="1637" spans="1:38" ht="15.75" customHeight="1" x14ac:dyDescent="0.25">
      <c r="A1637" s="3">
        <v>1613</v>
      </c>
      <c r="B1637" s="14">
        <f t="shared" si="463"/>
        <v>1</v>
      </c>
      <c r="C1637" s="9">
        <v>45275</v>
      </c>
      <c r="D1637" s="3" t="s">
        <v>165</v>
      </c>
      <c r="E1637" s="14" t="str">
        <f t="shared" si="458"/>
        <v>1613Albarracin Mary1</v>
      </c>
      <c r="F1637" s="119" t="s">
        <v>2655</v>
      </c>
      <c r="G1637" s="119" t="s">
        <v>2385</v>
      </c>
      <c r="I1637" s="10" t="s">
        <v>2660</v>
      </c>
      <c r="J1637" s="14" t="str">
        <f t="shared" si="466"/>
        <v>Desarmar suspensión lado izquierdo. Sacar semieje. Reparar con fuelle nuevo lado caja. Completar nivel de aceite de caja de velocidad. Desarmar distribucion completa. Lavado de la zona. Cambiar reten piñon de cigüeñal. Puesta a punto. Armado total.                                                                                -TRABAJO DE DISTRIBUCION SIN CARGO-</v>
      </c>
      <c r="K1637" s="3" t="s">
        <v>1665</v>
      </c>
      <c r="L1637" s="3">
        <v>1</v>
      </c>
      <c r="M1637" s="10" t="s">
        <v>2656</v>
      </c>
      <c r="N1637" s="3" t="s">
        <v>1566</v>
      </c>
      <c r="Q1637" s="7">
        <v>3700</v>
      </c>
      <c r="R1637" s="7" t="s">
        <v>1971</v>
      </c>
      <c r="S1637" s="132">
        <f t="shared" ref="S1637:S1644" si="469">(W1637-Q1637)/W1637</f>
        <v>0.2159355795719432</v>
      </c>
      <c r="T1637" s="11">
        <v>1</v>
      </c>
      <c r="W1637" s="76">
        <v>4719</v>
      </c>
      <c r="X1637" s="16">
        <f t="shared" si="454"/>
        <v>4719</v>
      </c>
      <c r="Y1637" s="3">
        <v>1</v>
      </c>
      <c r="AB1637" s="4">
        <v>30000</v>
      </c>
      <c r="AC1637" s="18">
        <f t="shared" si="467"/>
        <v>30000</v>
      </c>
      <c r="AD1637" s="19">
        <f t="shared" si="459"/>
        <v>30000</v>
      </c>
      <c r="AE1637" s="21">
        <f t="shared" si="455"/>
        <v>3700</v>
      </c>
      <c r="AF1637" s="20">
        <f t="shared" si="457"/>
        <v>9409.0300000000007</v>
      </c>
      <c r="AG1637" s="20">
        <f t="shared" si="460"/>
        <v>27675</v>
      </c>
      <c r="AH1637" s="20">
        <f t="shared" si="461"/>
        <v>30000</v>
      </c>
      <c r="AI1637" s="20"/>
      <c r="AJ1637" s="20"/>
      <c r="AK1637" s="20">
        <f t="shared" si="468"/>
        <v>57675</v>
      </c>
      <c r="AL1637" s="171"/>
    </row>
    <row r="1638" spans="1:38" ht="15.75" customHeight="1" x14ac:dyDescent="0.25">
      <c r="A1638" s="3">
        <v>1613</v>
      </c>
      <c r="B1638" s="14">
        <f t="shared" si="463"/>
        <v>2</v>
      </c>
      <c r="C1638" s="9">
        <f>IF(A1638=A1637,C1637,"")</f>
        <v>45275</v>
      </c>
      <c r="D1638" s="3" t="str">
        <f>IF(A1638=A1637,D1637,"")</f>
        <v>Albarracin Mary</v>
      </c>
      <c r="E1638" s="14" t="str">
        <f t="shared" si="458"/>
        <v>1613Albarracin Mary2</v>
      </c>
      <c r="J1638" s="14" t="str">
        <f t="shared" si="466"/>
        <v xml:space="preserve">Desarmar suspensión lado izquierdo. Sacar semieje. Reparar con fuelle nuevo lado caja. Completar nivel de aceite de caja de velocidad. Desarmar distribucion completa. Lavado de la zona. Cambiar reten piñon de cigüeñal. Puesta a punto. Armado total.                                                                                -TRABAJO DE DISTRIBUCION SIN CARGO- </v>
      </c>
      <c r="L1638" s="3">
        <v>1</v>
      </c>
      <c r="M1638" s="10" t="s">
        <v>2657</v>
      </c>
      <c r="N1638" s="3" t="s">
        <v>1566</v>
      </c>
      <c r="Q1638" s="7">
        <v>3400</v>
      </c>
      <c r="S1638" s="132">
        <f t="shared" si="469"/>
        <v>0.21946740128558309</v>
      </c>
      <c r="T1638" s="11">
        <v>1</v>
      </c>
      <c r="W1638" s="76">
        <v>4356</v>
      </c>
      <c r="X1638" s="16">
        <f t="shared" si="454"/>
        <v>4356</v>
      </c>
      <c r="AC1638" s="18">
        <f t="shared" si="467"/>
        <v>0</v>
      </c>
      <c r="AD1638" s="19">
        <f t="shared" si="459"/>
        <v>30000</v>
      </c>
      <c r="AE1638" s="21">
        <f t="shared" si="455"/>
        <v>3400</v>
      </c>
      <c r="AF1638" s="20">
        <f t="shared" si="457"/>
        <v>0</v>
      </c>
      <c r="AG1638" s="20">
        <f t="shared" si="460"/>
        <v>0</v>
      </c>
      <c r="AH1638" s="20">
        <f t="shared" si="461"/>
        <v>0</v>
      </c>
      <c r="AI1638" s="20"/>
      <c r="AJ1638" s="20"/>
      <c r="AK1638" s="20">
        <f t="shared" si="468"/>
        <v>0</v>
      </c>
      <c r="AL1638" s="171"/>
    </row>
    <row r="1639" spans="1:38" ht="15.75" customHeight="1" x14ac:dyDescent="0.25">
      <c r="A1639" s="3">
        <v>1613</v>
      </c>
      <c r="B1639" s="14">
        <f t="shared" si="463"/>
        <v>3</v>
      </c>
      <c r="C1639" s="9">
        <f>IF(A1639=A1638,C1638,"")</f>
        <v>45275</v>
      </c>
      <c r="D1639" s="3" t="str">
        <f>IF(A1639=A1638,D1638,"")</f>
        <v>Albarracin Mary</v>
      </c>
      <c r="E1639" s="14" t="str">
        <f t="shared" si="458"/>
        <v>1613Albarracin Mary3</v>
      </c>
      <c r="J1639" s="14" t="str">
        <f t="shared" si="466"/>
        <v xml:space="preserve">Desarmar suspensión lado izquierdo. Sacar semieje. Reparar con fuelle nuevo lado caja. Completar nivel de aceite de caja de velocidad. Desarmar distribucion completa. Lavado de la zona. Cambiar reten piñon de cigüeñal. Puesta a punto. Armado total.                                                                                -TRABAJO DE DISTRIBUCION SIN CARGO-  </v>
      </c>
      <c r="L1639" s="3">
        <v>1</v>
      </c>
      <c r="M1639" s="10" t="s">
        <v>1025</v>
      </c>
      <c r="N1639" s="3" t="s">
        <v>771</v>
      </c>
      <c r="Q1639" s="7">
        <v>2309.0300000000002</v>
      </c>
      <c r="S1639" s="132">
        <f t="shared" si="469"/>
        <v>0.62757580645161282</v>
      </c>
      <c r="T1639" s="11">
        <v>3</v>
      </c>
      <c r="W1639" s="76">
        <v>6200</v>
      </c>
      <c r="X1639" s="16">
        <f t="shared" si="454"/>
        <v>18600</v>
      </c>
      <c r="AC1639" s="18">
        <f t="shared" si="467"/>
        <v>0</v>
      </c>
      <c r="AD1639" s="19">
        <f t="shared" si="459"/>
        <v>30000</v>
      </c>
      <c r="AE1639" s="21">
        <f t="shared" si="455"/>
        <v>6927.09</v>
      </c>
      <c r="AF1639" s="20">
        <f t="shared" si="457"/>
        <v>0</v>
      </c>
      <c r="AG1639" s="20">
        <f t="shared" si="460"/>
        <v>0</v>
      </c>
      <c r="AH1639" s="20">
        <f t="shared" si="461"/>
        <v>0</v>
      </c>
      <c r="AI1639" s="20"/>
      <c r="AJ1639" s="20"/>
      <c r="AK1639" s="20">
        <f t="shared" si="468"/>
        <v>0</v>
      </c>
      <c r="AL1639" s="171"/>
    </row>
    <row r="1640" spans="1:38" ht="15.75" customHeight="1" x14ac:dyDescent="0.25">
      <c r="A1640" s="3">
        <v>1614</v>
      </c>
      <c r="B1640" s="14">
        <f t="shared" si="463"/>
        <v>1</v>
      </c>
      <c r="C1640" s="9">
        <v>45275</v>
      </c>
      <c r="D1640" s="3" t="s">
        <v>2360</v>
      </c>
      <c r="E1640" s="14" t="str">
        <f t="shared" si="458"/>
        <v>1614Domansky Roberto1</v>
      </c>
      <c r="F1640" s="119" t="s">
        <v>2658</v>
      </c>
      <c r="G1640" s="119" t="s">
        <v>2659</v>
      </c>
      <c r="H1640" s="119">
        <v>44748</v>
      </c>
      <c r="I1640" s="10" t="s">
        <v>2663</v>
      </c>
      <c r="J1640" s="14" t="str">
        <f t="shared" si="466"/>
        <v>Service completo. Cambio de aceite y filtros. Control general del vehiculo. Rotacion de ruedas. Cambio juego de pastillas de freno.</v>
      </c>
      <c r="K1640" s="3" t="s">
        <v>1665</v>
      </c>
      <c r="L1640" s="3">
        <v>1</v>
      </c>
      <c r="M1640" s="10" t="s">
        <v>98</v>
      </c>
      <c r="N1640" s="3" t="s">
        <v>771</v>
      </c>
      <c r="Q1640" s="7">
        <v>3959.44</v>
      </c>
      <c r="R1640" s="7" t="s">
        <v>1916</v>
      </c>
      <c r="S1640" s="132">
        <f t="shared" si="469"/>
        <v>0.54749257142857133</v>
      </c>
      <c r="T1640" s="11">
        <v>4.5</v>
      </c>
      <c r="W1640" s="76">
        <v>8750</v>
      </c>
      <c r="X1640" s="16">
        <f t="shared" si="454"/>
        <v>39375</v>
      </c>
      <c r="Y1640" s="3">
        <v>1</v>
      </c>
      <c r="AB1640" s="4">
        <v>58000</v>
      </c>
      <c r="AC1640" s="18">
        <f t="shared" si="467"/>
        <v>58000</v>
      </c>
      <c r="AD1640" s="19">
        <f t="shared" si="459"/>
        <v>58000</v>
      </c>
      <c r="AE1640" s="21">
        <f t="shared" si="455"/>
        <v>17817.48</v>
      </c>
      <c r="AF1640" s="20">
        <f t="shared" si="457"/>
        <v>55315.15</v>
      </c>
      <c r="AG1640" s="20">
        <f t="shared" si="460"/>
        <v>117675</v>
      </c>
      <c r="AH1640" s="20">
        <f t="shared" si="461"/>
        <v>58000</v>
      </c>
      <c r="AI1640" s="20"/>
      <c r="AJ1640" s="20"/>
      <c r="AK1640" s="20">
        <f t="shared" si="468"/>
        <v>175675</v>
      </c>
      <c r="AL1640" s="171"/>
    </row>
    <row r="1641" spans="1:38" ht="15.75" customHeight="1" x14ac:dyDescent="0.25">
      <c r="A1641" s="3">
        <v>1614</v>
      </c>
      <c r="B1641" s="14">
        <f t="shared" si="463"/>
        <v>2</v>
      </c>
      <c r="C1641" s="9">
        <f>IF(A1641=A1640,C1640,"")</f>
        <v>45275</v>
      </c>
      <c r="D1641" s="3" t="str">
        <f>IF(A1641=A1640,D1640,"")</f>
        <v>Domansky Roberto</v>
      </c>
      <c r="E1641" s="14" t="str">
        <f t="shared" si="458"/>
        <v>1614Domansky Roberto2</v>
      </c>
      <c r="J1641" s="14" t="str">
        <f t="shared" si="466"/>
        <v xml:space="preserve">Service completo. Cambio de aceite y filtros. Control general del vehiculo. Rotacion de ruedas. Cambio juego de pastillas de freno. </v>
      </c>
      <c r="L1641" s="3">
        <v>1</v>
      </c>
      <c r="M1641" s="10" t="s">
        <v>2662</v>
      </c>
      <c r="N1641" s="3" t="s">
        <v>771</v>
      </c>
      <c r="Q1641" s="7">
        <v>5501.08</v>
      </c>
      <c r="S1641" s="132">
        <f t="shared" si="469"/>
        <v>0.59846131386861312</v>
      </c>
      <c r="T1641" s="11">
        <v>1</v>
      </c>
      <c r="W1641" s="76">
        <v>13700</v>
      </c>
      <c r="X1641" s="16">
        <f t="shared" si="454"/>
        <v>13700</v>
      </c>
      <c r="AC1641" s="18">
        <f t="shared" si="467"/>
        <v>0</v>
      </c>
      <c r="AD1641" s="19">
        <f t="shared" si="459"/>
        <v>58000</v>
      </c>
      <c r="AE1641" s="21">
        <f t="shared" si="455"/>
        <v>5501.08</v>
      </c>
      <c r="AF1641" s="20">
        <f t="shared" si="457"/>
        <v>0</v>
      </c>
      <c r="AG1641" s="20">
        <f t="shared" si="460"/>
        <v>0</v>
      </c>
      <c r="AH1641" s="20">
        <f t="shared" si="461"/>
        <v>0</v>
      </c>
      <c r="AI1641" s="20"/>
      <c r="AJ1641" s="20"/>
      <c r="AK1641" s="20">
        <f t="shared" si="468"/>
        <v>0</v>
      </c>
      <c r="AL1641" s="171"/>
    </row>
    <row r="1642" spans="1:38" ht="15.75" customHeight="1" x14ac:dyDescent="0.25">
      <c r="A1642" s="3">
        <v>1614</v>
      </c>
      <c r="B1642" s="14">
        <f t="shared" si="463"/>
        <v>3</v>
      </c>
      <c r="C1642" s="9">
        <f>IF(A1642=A1641,C1641,"")</f>
        <v>45275</v>
      </c>
      <c r="D1642" s="3" t="str">
        <f>IF(A1642=A1641,D1641,"")</f>
        <v>Domansky Roberto</v>
      </c>
      <c r="E1642" s="14" t="str">
        <f t="shared" si="458"/>
        <v>1614Domansky Roberto3</v>
      </c>
      <c r="J1642" s="14" t="str">
        <f t="shared" si="466"/>
        <v xml:space="preserve">Service completo. Cambio de aceite y filtros. Control general del vehiculo. Rotacion de ruedas. Cambio juego de pastillas de freno.  </v>
      </c>
      <c r="L1642" s="3">
        <v>1</v>
      </c>
      <c r="M1642" s="10" t="s">
        <v>2661</v>
      </c>
      <c r="N1642" s="3" t="s">
        <v>771</v>
      </c>
      <c r="Q1642" s="7">
        <v>6279.24</v>
      </c>
      <c r="S1642" s="132">
        <f t="shared" si="469"/>
        <v>0.38438823529411764</v>
      </c>
      <c r="T1642" s="11">
        <v>1</v>
      </c>
      <c r="W1642" s="76">
        <v>10200</v>
      </c>
      <c r="X1642" s="16">
        <f t="shared" si="454"/>
        <v>10200</v>
      </c>
      <c r="AC1642" s="18">
        <f t="shared" si="467"/>
        <v>0</v>
      </c>
      <c r="AD1642" s="19">
        <f t="shared" si="459"/>
        <v>58000</v>
      </c>
      <c r="AE1642" s="21">
        <f t="shared" si="455"/>
        <v>6279.24</v>
      </c>
      <c r="AF1642" s="20">
        <f t="shared" si="457"/>
        <v>0</v>
      </c>
      <c r="AG1642" s="20">
        <f t="shared" si="460"/>
        <v>0</v>
      </c>
      <c r="AH1642" s="20">
        <f t="shared" si="461"/>
        <v>0</v>
      </c>
      <c r="AI1642" s="20"/>
      <c r="AJ1642" s="20"/>
      <c r="AK1642" s="20">
        <f t="shared" si="468"/>
        <v>0</v>
      </c>
      <c r="AL1642" s="171"/>
    </row>
    <row r="1643" spans="1:38" ht="15.75" customHeight="1" x14ac:dyDescent="0.25">
      <c r="A1643" s="3">
        <v>1614</v>
      </c>
      <c r="B1643" s="14">
        <f t="shared" si="463"/>
        <v>4</v>
      </c>
      <c r="C1643" s="9">
        <f>IF(A1643=A1642,C1642,"")</f>
        <v>45275</v>
      </c>
      <c r="D1643" s="3" t="str">
        <f>IF(A1643=A1642,D1642,"")</f>
        <v>Domansky Roberto</v>
      </c>
      <c r="E1643" s="14" t="str">
        <f t="shared" si="458"/>
        <v>1614Domansky Roberto4</v>
      </c>
      <c r="J1643" s="14" t="str">
        <f t="shared" si="466"/>
        <v xml:space="preserve">Service completo. Cambio de aceite y filtros. Control general del vehiculo. Rotacion de ruedas. Cambio juego de pastillas de freno.   </v>
      </c>
      <c r="L1643" s="3">
        <v>1</v>
      </c>
      <c r="M1643" s="10" t="s">
        <v>2511</v>
      </c>
      <c r="N1643" s="3" t="s">
        <v>771</v>
      </c>
      <c r="Q1643" s="7">
        <v>4575.3900000000003</v>
      </c>
      <c r="S1643" s="132">
        <f t="shared" si="469"/>
        <v>0.56835943396226407</v>
      </c>
      <c r="T1643" s="11">
        <v>1</v>
      </c>
      <c r="W1643" s="76">
        <v>10600</v>
      </c>
      <c r="X1643" s="16">
        <f t="shared" si="454"/>
        <v>10600</v>
      </c>
      <c r="AC1643" s="18">
        <f t="shared" si="467"/>
        <v>0</v>
      </c>
      <c r="AD1643" s="19">
        <f t="shared" si="459"/>
        <v>58000</v>
      </c>
      <c r="AE1643" s="21">
        <f t="shared" si="455"/>
        <v>4575.3900000000003</v>
      </c>
      <c r="AF1643" s="20">
        <f t="shared" si="457"/>
        <v>0</v>
      </c>
      <c r="AG1643" s="20">
        <f t="shared" si="460"/>
        <v>0</v>
      </c>
      <c r="AH1643" s="20">
        <f t="shared" si="461"/>
        <v>0</v>
      </c>
      <c r="AI1643" s="20"/>
      <c r="AJ1643" s="20"/>
      <c r="AK1643" s="20">
        <f t="shared" si="468"/>
        <v>0</v>
      </c>
      <c r="AL1643" s="171"/>
    </row>
    <row r="1644" spans="1:38" ht="15.75" customHeight="1" x14ac:dyDescent="0.25">
      <c r="A1644" s="3">
        <v>1614</v>
      </c>
      <c r="B1644" s="14">
        <f t="shared" si="463"/>
        <v>5</v>
      </c>
      <c r="C1644" s="9">
        <v>45275</v>
      </c>
      <c r="D1644" s="3" t="s">
        <v>2360</v>
      </c>
      <c r="E1644" s="14" t="str">
        <f t="shared" si="458"/>
        <v>1614Domansky Roberto5</v>
      </c>
      <c r="J1644" s="14" t="str">
        <f t="shared" si="466"/>
        <v xml:space="preserve">Service completo. Cambio de aceite y filtros. Control general del vehiculo. Rotacion de ruedas. Cambio juego de pastillas de freno.    </v>
      </c>
      <c r="L1644" s="3">
        <v>1</v>
      </c>
      <c r="M1644" s="10" t="s">
        <v>815</v>
      </c>
      <c r="Q1644" s="7">
        <v>35000</v>
      </c>
      <c r="S1644" s="132">
        <f t="shared" si="469"/>
        <v>0.20091324200913241</v>
      </c>
      <c r="T1644" s="11">
        <v>1</v>
      </c>
      <c r="W1644" s="76">
        <v>43800</v>
      </c>
      <c r="X1644" s="16">
        <f t="shared" si="454"/>
        <v>43800</v>
      </c>
      <c r="AC1644" s="18">
        <f t="shared" si="467"/>
        <v>0</v>
      </c>
      <c r="AD1644" s="19">
        <f t="shared" si="459"/>
        <v>58000</v>
      </c>
      <c r="AE1644" s="21">
        <f t="shared" si="455"/>
        <v>35000</v>
      </c>
      <c r="AF1644" s="20">
        <f t="shared" si="457"/>
        <v>0</v>
      </c>
      <c r="AG1644" s="20">
        <f t="shared" si="460"/>
        <v>0</v>
      </c>
      <c r="AH1644" s="20">
        <f t="shared" si="461"/>
        <v>0</v>
      </c>
      <c r="AI1644" s="20"/>
      <c r="AJ1644" s="20"/>
      <c r="AK1644" s="20">
        <f t="shared" si="468"/>
        <v>0</v>
      </c>
      <c r="AL1644" s="171"/>
    </row>
    <row r="1645" spans="1:38" ht="15.75" customHeight="1" x14ac:dyDescent="0.25">
      <c r="A1645" s="3">
        <v>1615</v>
      </c>
      <c r="B1645" s="14">
        <f t="shared" si="463"/>
        <v>1</v>
      </c>
      <c r="C1645" s="9">
        <v>45275</v>
      </c>
      <c r="D1645" s="3" t="s">
        <v>116</v>
      </c>
      <c r="E1645" s="14" t="str">
        <f t="shared" si="458"/>
        <v>1615Transporte Palloni1</v>
      </c>
      <c r="F1645" s="119" t="s">
        <v>2529</v>
      </c>
      <c r="G1645" s="119" t="s">
        <v>1547</v>
      </c>
      <c r="H1645" s="119">
        <v>405992</v>
      </c>
      <c r="I1645" s="10" t="s">
        <v>2674</v>
      </c>
      <c r="J1645" s="14" t="str">
        <f t="shared" si="466"/>
        <v>Sacar tapa de cilindros. Limpieza de superficies y orificios de block. Rearmado con tapa nueva, junta de tapa, admision, escape y reten arbol de levas. Fabricar junta de base portafiltros. Armado total con distribucion y bomba nueva. Service completo. Cambio de aceite y filtros. Cambio de bujias. Cambiar bolillero de rueda delantera derecha. Cambiar bieleta delantera derecha. Lavado motor. Hacer ver electro con Acotto. Rueda trasera derecha se desinfla con el tiempo. Limpieza de deposito de agua.</v>
      </c>
      <c r="K1645" s="3" t="s">
        <v>2380</v>
      </c>
      <c r="L1645" s="3">
        <v>1</v>
      </c>
      <c r="R1645" s="7" t="s">
        <v>1971</v>
      </c>
      <c r="W1645" s="76"/>
      <c r="X1645" s="16">
        <f t="shared" si="454"/>
        <v>0</v>
      </c>
      <c r="Y1645" s="3">
        <v>1</v>
      </c>
      <c r="AB1645" s="4">
        <v>100000</v>
      </c>
      <c r="AC1645" s="18">
        <f t="shared" si="467"/>
        <v>100000</v>
      </c>
      <c r="AD1645" s="19">
        <f t="shared" si="459"/>
        <v>100000</v>
      </c>
      <c r="AE1645" s="21">
        <f t="shared" si="455"/>
        <v>0</v>
      </c>
      <c r="AF1645" s="20">
        <f t="shared" si="457"/>
        <v>0</v>
      </c>
      <c r="AG1645" s="20">
        <f t="shared" si="460"/>
        <v>0</v>
      </c>
      <c r="AH1645" s="20">
        <f t="shared" si="461"/>
        <v>100000</v>
      </c>
      <c r="AI1645" s="20"/>
      <c r="AJ1645" s="20"/>
      <c r="AK1645" s="20">
        <f t="shared" si="468"/>
        <v>100000</v>
      </c>
      <c r="AL1645" s="171"/>
    </row>
    <row r="1646" spans="1:38" ht="15.75" customHeight="1" x14ac:dyDescent="0.25">
      <c r="A1646" s="3">
        <v>1615</v>
      </c>
      <c r="B1646" s="14">
        <f t="shared" si="463"/>
        <v>2</v>
      </c>
      <c r="C1646" s="9">
        <f>IF(A1646=A1645,C1645,"")</f>
        <v>45275</v>
      </c>
      <c r="D1646" s="3" t="str">
        <f>IF(A1646=A1645,D1645,"")</f>
        <v>Transporte Palloni</v>
      </c>
      <c r="E1646" s="14" t="str">
        <f t="shared" si="458"/>
        <v>1615Transporte Palloni2</v>
      </c>
      <c r="J1646" s="14" t="str">
        <f t="shared" si="466"/>
        <v xml:space="preserve">Sacar tapa de cilindros. Limpieza de superficies y orificios de block. Rearmado con tapa nueva, junta de tapa, admision, escape y reten arbol de levas. Fabricar junta de base portafiltros. Armado total con distribucion y bomba nueva. Service completo. Cambio de aceite y filtros. Cambio de bujias. Cambiar bolillero de rueda delantera derecha. Cambiar bieleta delantera derecha. Lavado motor. Hacer ver electro con Acotto. Rueda trasera derecha se desinfla con el tiempo. Limpieza de deposito de agua. </v>
      </c>
      <c r="L1646" s="3">
        <v>1</v>
      </c>
      <c r="W1646" s="76"/>
      <c r="X1646" s="16">
        <f t="shared" si="454"/>
        <v>0</v>
      </c>
      <c r="AC1646" s="18">
        <f t="shared" si="467"/>
        <v>0</v>
      </c>
      <c r="AD1646" s="19">
        <f t="shared" si="459"/>
        <v>100000</v>
      </c>
      <c r="AE1646" s="21">
        <f t="shared" si="455"/>
        <v>0</v>
      </c>
      <c r="AF1646" s="20">
        <f t="shared" si="457"/>
        <v>0</v>
      </c>
      <c r="AG1646" s="20">
        <f t="shared" si="460"/>
        <v>0</v>
      </c>
      <c r="AH1646" s="20">
        <f t="shared" si="461"/>
        <v>0</v>
      </c>
      <c r="AI1646" s="20"/>
      <c r="AJ1646" s="20"/>
      <c r="AK1646" s="20">
        <f t="shared" si="468"/>
        <v>0</v>
      </c>
      <c r="AL1646" s="171"/>
    </row>
    <row r="1647" spans="1:38" ht="15.75" customHeight="1" x14ac:dyDescent="0.25">
      <c r="A1647" s="3">
        <v>1616</v>
      </c>
      <c r="B1647" s="14">
        <f t="shared" si="463"/>
        <v>1</v>
      </c>
      <c r="C1647" s="9">
        <v>45275</v>
      </c>
      <c r="D1647" s="3" t="s">
        <v>2664</v>
      </c>
      <c r="E1647" s="14" t="str">
        <f t="shared" si="458"/>
        <v>1616Wiesek Susana1</v>
      </c>
      <c r="F1647" s="119" t="s">
        <v>823</v>
      </c>
      <c r="G1647" s="119" t="s">
        <v>2665</v>
      </c>
      <c r="H1647" s="119">
        <v>220536</v>
      </c>
      <c r="I1647" s="10" t="s">
        <v>2668</v>
      </c>
      <c r="J1647" s="14" t="str">
        <f t="shared" si="466"/>
        <v>Sacar cremallera de direccion. Enviar a reparar a Rio IV. Colocar cremallera reparada. Completar con liquido de direccion hidraulica. Purgar circuito de direccion. Sacar termostato. Cambiar caño rigido de agua de termostato a base bomba de agua. Armado total. Completar con liquido refrigerante. Purgar circuito de refrigeracion. RUEDA DE AUXILIO PINCHADA.</v>
      </c>
      <c r="K1647" s="3" t="s">
        <v>1512</v>
      </c>
      <c r="L1647" s="3">
        <v>1</v>
      </c>
      <c r="M1647" s="10" t="s">
        <v>2666</v>
      </c>
      <c r="N1647" s="3" t="s">
        <v>2787</v>
      </c>
      <c r="Q1647" s="7">
        <v>135000</v>
      </c>
      <c r="R1647" s="7" t="s">
        <v>1971</v>
      </c>
      <c r="S1647" s="132">
        <f t="shared" ref="S1647:S1658" si="470">(W1647-Q1647)/W1647</f>
        <v>0.13461538461538461</v>
      </c>
      <c r="T1647" s="11">
        <v>1</v>
      </c>
      <c r="W1647" s="76">
        <v>156000</v>
      </c>
      <c r="X1647" s="16">
        <f t="shared" si="454"/>
        <v>156000</v>
      </c>
      <c r="Y1647" s="3">
        <v>1</v>
      </c>
      <c r="AB1647" s="4">
        <v>50000</v>
      </c>
      <c r="AC1647" s="18">
        <f t="shared" si="467"/>
        <v>50000</v>
      </c>
      <c r="AD1647" s="19">
        <f t="shared" si="459"/>
        <v>50000</v>
      </c>
      <c r="AE1647" s="21">
        <f t="shared" si="455"/>
        <v>135000</v>
      </c>
      <c r="AF1647" s="20">
        <f t="shared" si="457"/>
        <v>144909.03</v>
      </c>
      <c r="AG1647" s="20">
        <f t="shared" si="460"/>
        <v>172400</v>
      </c>
      <c r="AH1647" s="20">
        <f t="shared" si="461"/>
        <v>50000</v>
      </c>
      <c r="AI1647" s="20"/>
      <c r="AJ1647" s="20"/>
      <c r="AK1647" s="20">
        <f t="shared" si="468"/>
        <v>222400</v>
      </c>
      <c r="AL1647" s="171"/>
    </row>
    <row r="1648" spans="1:38" ht="15.75" customHeight="1" x14ac:dyDescent="0.25">
      <c r="A1648" s="3">
        <v>1616</v>
      </c>
      <c r="B1648" s="14">
        <f t="shared" si="463"/>
        <v>2</v>
      </c>
      <c r="C1648" s="9">
        <f>IF(A1648=A1647,C1647,"")</f>
        <v>45275</v>
      </c>
      <c r="D1648" s="3" t="str">
        <f>IF(A1648=A1647,D1647,"")</f>
        <v>Wiesek Susana</v>
      </c>
      <c r="E1648" s="14" t="str">
        <f t="shared" si="458"/>
        <v>1616Wiesek Susana2</v>
      </c>
      <c r="J1648" s="14" t="str">
        <f t="shared" si="466"/>
        <v xml:space="preserve">Sacar cremallera de direccion. Enviar a reparar a Rio IV. Colocar cremallera reparada. Completar con liquido de direccion hidraulica. Purgar circuito de direccion. Sacar termostato. Cambiar caño rigido de agua de termostato a base bomba de agua. Armado total. Completar con liquido refrigerante. Purgar circuito de refrigeracion. RUEDA DE AUXILIO PINCHADA. </v>
      </c>
      <c r="L1648" s="3">
        <v>1</v>
      </c>
      <c r="M1648" s="10" t="s">
        <v>2563</v>
      </c>
      <c r="N1648" s="3" t="s">
        <v>771</v>
      </c>
      <c r="Q1648" s="7">
        <v>2309.0300000000002</v>
      </c>
      <c r="S1648" s="132">
        <f t="shared" si="470"/>
        <v>0.66043676470588231</v>
      </c>
      <c r="T1648" s="11">
        <v>1</v>
      </c>
      <c r="W1648" s="76">
        <v>6800</v>
      </c>
      <c r="X1648" s="16">
        <f t="shared" si="454"/>
        <v>6800</v>
      </c>
      <c r="AC1648" s="18">
        <f t="shared" si="467"/>
        <v>0</v>
      </c>
      <c r="AD1648" s="19">
        <f t="shared" si="459"/>
        <v>50000</v>
      </c>
      <c r="AE1648" s="21">
        <f t="shared" si="455"/>
        <v>2309.0300000000002</v>
      </c>
      <c r="AF1648" s="20">
        <f t="shared" si="457"/>
        <v>0</v>
      </c>
      <c r="AG1648" s="20">
        <f t="shared" si="460"/>
        <v>0</v>
      </c>
      <c r="AH1648" s="20">
        <f t="shared" si="461"/>
        <v>0</v>
      </c>
      <c r="AI1648" s="20"/>
      <c r="AJ1648" s="20"/>
      <c r="AK1648" s="20">
        <f t="shared" si="468"/>
        <v>0</v>
      </c>
      <c r="AL1648" s="171"/>
    </row>
    <row r="1649" spans="1:38" ht="15.75" customHeight="1" x14ac:dyDescent="0.25">
      <c r="A1649" s="3">
        <v>1616</v>
      </c>
      <c r="B1649" s="14">
        <f t="shared" si="463"/>
        <v>3</v>
      </c>
      <c r="C1649" s="9">
        <f>IF(A1649=A1648,C1648,"")</f>
        <v>45275</v>
      </c>
      <c r="D1649" s="3" t="str">
        <f>IF(A1649=A1648,D1648,"")</f>
        <v>Wiesek Susana</v>
      </c>
      <c r="E1649" s="14" t="str">
        <f t="shared" si="458"/>
        <v>1616Wiesek Susana3</v>
      </c>
      <c r="J1649" s="14" t="str">
        <f t="shared" si="466"/>
        <v xml:space="preserve">Sacar cremallera de direccion. Enviar a reparar a Rio IV. Colocar cremallera reparada. Completar con liquido de direccion hidraulica. Purgar circuito de direccion. Sacar termostato. Cambiar caño rigido de agua de termostato a base bomba de agua. Armado total. Completar con liquido refrigerante. Purgar circuito de refrigeracion. RUEDA DE AUXILIO PINCHADA.  </v>
      </c>
      <c r="L1649" s="3">
        <v>1</v>
      </c>
      <c r="M1649" s="10" t="s">
        <v>2667</v>
      </c>
      <c r="N1649" s="3" t="s">
        <v>734</v>
      </c>
      <c r="Q1649" s="7">
        <v>7600</v>
      </c>
      <c r="S1649" s="132">
        <f t="shared" si="470"/>
        <v>0.20833333333333334</v>
      </c>
      <c r="T1649" s="11">
        <v>1</v>
      </c>
      <c r="W1649" s="76">
        <v>9600</v>
      </c>
      <c r="X1649" s="16">
        <f t="shared" si="454"/>
        <v>9600</v>
      </c>
      <c r="AC1649" s="18">
        <f t="shared" si="467"/>
        <v>0</v>
      </c>
      <c r="AD1649" s="19">
        <f t="shared" si="459"/>
        <v>50000</v>
      </c>
      <c r="AE1649" s="21">
        <f t="shared" si="455"/>
        <v>7600</v>
      </c>
      <c r="AF1649" s="20">
        <f t="shared" si="457"/>
        <v>0</v>
      </c>
      <c r="AG1649" s="20">
        <f t="shared" si="460"/>
        <v>0</v>
      </c>
      <c r="AH1649" s="20">
        <f t="shared" si="461"/>
        <v>0</v>
      </c>
      <c r="AI1649" s="20"/>
      <c r="AJ1649" s="20"/>
      <c r="AK1649" s="20">
        <f t="shared" si="468"/>
        <v>0</v>
      </c>
      <c r="AL1649" s="171"/>
    </row>
    <row r="1650" spans="1:38" ht="15.75" customHeight="1" x14ac:dyDescent="0.25">
      <c r="A1650" s="3">
        <v>1617</v>
      </c>
      <c r="B1650" s="14">
        <f t="shared" si="463"/>
        <v>1</v>
      </c>
      <c r="C1650" s="9">
        <v>45276</v>
      </c>
      <c r="D1650" s="3" t="s">
        <v>2574</v>
      </c>
      <c r="E1650" s="14" t="str">
        <f t="shared" si="458"/>
        <v>1617Scarponi Matias1</v>
      </c>
      <c r="F1650" s="119" t="s">
        <v>2575</v>
      </c>
      <c r="G1650" s="119" t="s">
        <v>2198</v>
      </c>
      <c r="I1650" s="10" t="s">
        <v>2669</v>
      </c>
      <c r="J1650" s="14" t="str">
        <f t="shared" si="466"/>
        <v>Control tren delantero. Sacar ambas parrilas de suspension seperiores. Reparar con bujes y rotulas nuevas. Cambiar ambos extremos lado izquierdo. Regular convergencia.</v>
      </c>
      <c r="K1650" s="3" t="s">
        <v>1512</v>
      </c>
      <c r="L1650" s="3">
        <v>1</v>
      </c>
      <c r="M1650" s="10" t="s">
        <v>2670</v>
      </c>
      <c r="N1650" s="3" t="s">
        <v>734</v>
      </c>
      <c r="Q1650" s="7">
        <v>13400</v>
      </c>
      <c r="R1650" s="7" t="s">
        <v>1971</v>
      </c>
      <c r="S1650" s="132">
        <f t="shared" si="470"/>
        <v>0.20238095238095238</v>
      </c>
      <c r="T1650" s="11">
        <v>4</v>
      </c>
      <c r="W1650" s="76">
        <v>16800</v>
      </c>
      <c r="X1650" s="16">
        <f t="shared" ref="X1650:X1713" si="471">W1650*T1650</f>
        <v>67200</v>
      </c>
      <c r="Y1650" s="3">
        <v>1</v>
      </c>
      <c r="AC1650" s="18">
        <f t="shared" si="467"/>
        <v>0</v>
      </c>
      <c r="AD1650" s="19">
        <f t="shared" si="459"/>
        <v>0</v>
      </c>
      <c r="AE1650" s="21">
        <f t="shared" si="455"/>
        <v>53600</v>
      </c>
      <c r="AF1650" s="20">
        <f t="shared" si="457"/>
        <v>81700</v>
      </c>
      <c r="AG1650" s="20">
        <f t="shared" si="460"/>
        <v>182500</v>
      </c>
      <c r="AH1650" s="20">
        <f t="shared" si="461"/>
        <v>0</v>
      </c>
      <c r="AI1650" s="20"/>
      <c r="AJ1650" s="20"/>
      <c r="AK1650" s="20">
        <f t="shared" si="468"/>
        <v>182500</v>
      </c>
      <c r="AL1650" s="171"/>
    </row>
    <row r="1651" spans="1:38" ht="15.75" customHeight="1" x14ac:dyDescent="0.25">
      <c r="A1651" s="3">
        <v>1617</v>
      </c>
      <c r="B1651" s="14">
        <f t="shared" si="463"/>
        <v>2</v>
      </c>
      <c r="C1651" s="9">
        <f>IF(A1651=A1650,C1650,"")</f>
        <v>45276</v>
      </c>
      <c r="D1651" s="3" t="str">
        <f>IF(A1651=A1650,D1650,"")</f>
        <v>Scarponi Matias</v>
      </c>
      <c r="E1651" s="14" t="str">
        <f t="shared" si="458"/>
        <v>1617Scarponi Matias2</v>
      </c>
      <c r="J1651" s="14" t="str">
        <f t="shared" si="466"/>
        <v xml:space="preserve">Control tren delantero. Sacar ambas parrilas de suspension seperiores. Reparar con bujes y rotulas nuevas. Cambiar ambos extremos lado izquierdo. Regular convergencia. </v>
      </c>
      <c r="L1651" s="3">
        <v>1</v>
      </c>
      <c r="M1651" s="10" t="s">
        <v>2671</v>
      </c>
      <c r="N1651" s="3" t="s">
        <v>734</v>
      </c>
      <c r="Q1651" s="7">
        <v>23800</v>
      </c>
      <c r="S1651" s="132">
        <f t="shared" si="470"/>
        <v>0.20134228187919462</v>
      </c>
      <c r="T1651" s="11">
        <v>2</v>
      </c>
      <c r="W1651" s="76">
        <v>29800</v>
      </c>
      <c r="X1651" s="16">
        <f t="shared" si="471"/>
        <v>59600</v>
      </c>
      <c r="AC1651" s="18">
        <f t="shared" si="467"/>
        <v>0</v>
      </c>
      <c r="AD1651" s="19">
        <f t="shared" si="459"/>
        <v>0</v>
      </c>
      <c r="AE1651" s="21">
        <f t="shared" si="455"/>
        <v>47600</v>
      </c>
      <c r="AF1651" s="20">
        <f t="shared" si="457"/>
        <v>0</v>
      </c>
      <c r="AG1651" s="20">
        <f t="shared" si="460"/>
        <v>0</v>
      </c>
      <c r="AH1651" s="20">
        <f t="shared" si="461"/>
        <v>0</v>
      </c>
      <c r="AI1651" s="20"/>
      <c r="AJ1651" s="20"/>
      <c r="AK1651" s="20">
        <f t="shared" si="468"/>
        <v>0</v>
      </c>
      <c r="AL1651" s="171"/>
    </row>
    <row r="1652" spans="1:38" ht="15.75" customHeight="1" x14ac:dyDescent="0.25">
      <c r="A1652" s="3">
        <v>1617</v>
      </c>
      <c r="B1652" s="14">
        <f t="shared" si="463"/>
        <v>3</v>
      </c>
      <c r="C1652" s="9">
        <f>IF(A1652=A1651,C1651,"")</f>
        <v>45276</v>
      </c>
      <c r="D1652" s="3" t="str">
        <f>IF(A1652=A1651,D1651,"")</f>
        <v>Scarponi Matias</v>
      </c>
      <c r="E1652" s="14" t="str">
        <f t="shared" si="458"/>
        <v>1617Scarponi Matias3</v>
      </c>
      <c r="J1652" s="14" t="str">
        <f t="shared" si="466"/>
        <v xml:space="preserve">Control tren delantero. Sacar ambas parrilas de suspension seperiores. Reparar con bujes y rotulas nuevas. Cambiar ambos extremos lado izquierdo. Regular convergencia.  </v>
      </c>
      <c r="L1652" s="3">
        <v>1</v>
      </c>
      <c r="M1652" s="10" t="s">
        <v>2672</v>
      </c>
      <c r="N1652" s="3" t="s">
        <v>734</v>
      </c>
      <c r="Q1652" s="7">
        <v>23100</v>
      </c>
      <c r="S1652" s="132">
        <f t="shared" si="470"/>
        <v>0.20069204152249134</v>
      </c>
      <c r="T1652" s="11">
        <v>1</v>
      </c>
      <c r="W1652" s="76">
        <v>28900</v>
      </c>
      <c r="X1652" s="16">
        <f t="shared" si="471"/>
        <v>28900</v>
      </c>
      <c r="AC1652" s="18">
        <f t="shared" si="467"/>
        <v>0</v>
      </c>
      <c r="AD1652" s="19">
        <f t="shared" si="459"/>
        <v>0</v>
      </c>
      <c r="AE1652" s="21">
        <f t="shared" si="455"/>
        <v>23100</v>
      </c>
      <c r="AF1652" s="20">
        <f t="shared" si="457"/>
        <v>0</v>
      </c>
      <c r="AG1652" s="20">
        <f t="shared" si="460"/>
        <v>0</v>
      </c>
      <c r="AH1652" s="20">
        <f t="shared" si="461"/>
        <v>0</v>
      </c>
      <c r="AI1652" s="20"/>
      <c r="AJ1652" s="20"/>
      <c r="AK1652" s="20">
        <f t="shared" si="468"/>
        <v>0</v>
      </c>
      <c r="AL1652" s="171"/>
    </row>
    <row r="1653" spans="1:38" ht="15.75" customHeight="1" x14ac:dyDescent="0.25">
      <c r="A1653" s="3">
        <v>1617</v>
      </c>
      <c r="B1653" s="14">
        <f t="shared" si="463"/>
        <v>4</v>
      </c>
      <c r="C1653" s="9">
        <f>IF(A1653=A1652,C1652,"")</f>
        <v>45276</v>
      </c>
      <c r="D1653" s="3" t="str">
        <f>IF(A1653=A1652,D1652,"")</f>
        <v>Scarponi Matias</v>
      </c>
      <c r="E1653" s="14" t="str">
        <f t="shared" si="458"/>
        <v>1617Scarponi Matias4</v>
      </c>
      <c r="J1653" s="14" t="str">
        <f t="shared" si="466"/>
        <v xml:space="preserve">Control tren delantero. Sacar ambas parrilas de suspension seperiores. Reparar con bujes y rotulas nuevas. Cambiar ambos extremos lado izquierdo. Regular convergencia.   </v>
      </c>
      <c r="L1653" s="3">
        <v>1</v>
      </c>
      <c r="M1653" s="10" t="s">
        <v>2673</v>
      </c>
      <c r="N1653" s="3" t="s">
        <v>734</v>
      </c>
      <c r="Q1653" s="7">
        <v>21400</v>
      </c>
      <c r="S1653" s="132">
        <f t="shared" si="470"/>
        <v>0.20149253731343283</v>
      </c>
      <c r="T1653" s="11">
        <v>1</v>
      </c>
      <c r="W1653" s="76">
        <v>26800</v>
      </c>
      <c r="X1653" s="16">
        <f t="shared" si="471"/>
        <v>26800</v>
      </c>
      <c r="AC1653" s="18">
        <f t="shared" si="467"/>
        <v>0</v>
      </c>
      <c r="AD1653" s="19">
        <f t="shared" si="459"/>
        <v>0</v>
      </c>
      <c r="AE1653" s="21">
        <f t="shared" si="455"/>
        <v>21400</v>
      </c>
      <c r="AF1653" s="20">
        <f t="shared" si="457"/>
        <v>0</v>
      </c>
      <c r="AG1653" s="20">
        <f t="shared" si="460"/>
        <v>0</v>
      </c>
      <c r="AH1653" s="20">
        <f t="shared" si="461"/>
        <v>0</v>
      </c>
      <c r="AI1653" s="20"/>
      <c r="AJ1653" s="20"/>
      <c r="AK1653" s="20">
        <f t="shared" si="468"/>
        <v>0</v>
      </c>
      <c r="AL1653" s="171"/>
    </row>
    <row r="1654" spans="1:38" ht="15.75" customHeight="1" x14ac:dyDescent="0.25">
      <c r="A1654" s="3">
        <v>1618</v>
      </c>
      <c r="B1654" s="14">
        <f t="shared" si="463"/>
        <v>1</v>
      </c>
      <c r="C1654" s="9">
        <v>45276</v>
      </c>
      <c r="D1654" s="3" t="s">
        <v>522</v>
      </c>
      <c r="E1654" s="14" t="str">
        <f t="shared" si="458"/>
        <v>1618Oyola Alberto1</v>
      </c>
      <c r="F1654" s="119" t="s">
        <v>2015</v>
      </c>
      <c r="G1654" s="119" t="s">
        <v>2016</v>
      </c>
      <c r="H1654" s="119">
        <v>172127</v>
      </c>
      <c r="I1654" s="10" t="s">
        <v>2170</v>
      </c>
      <c r="J1654" s="14" t="str">
        <f t="shared" si="466"/>
        <v>Service completo. Cambio de aceite y filtros. Control general del vehiculo.</v>
      </c>
      <c r="K1654" s="3" t="s">
        <v>1665</v>
      </c>
      <c r="L1654" s="3">
        <v>1</v>
      </c>
      <c r="M1654" s="10" t="s">
        <v>2675</v>
      </c>
      <c r="N1654" s="3" t="s">
        <v>771</v>
      </c>
      <c r="Q1654" s="7">
        <v>6279.24</v>
      </c>
      <c r="R1654" s="7" t="s">
        <v>1916</v>
      </c>
      <c r="S1654" s="132">
        <f t="shared" si="470"/>
        <v>0.65115333333333336</v>
      </c>
      <c r="T1654" s="11">
        <v>1</v>
      </c>
      <c r="W1654" s="76">
        <v>18000</v>
      </c>
      <c r="X1654" s="16">
        <f t="shared" si="471"/>
        <v>18000</v>
      </c>
      <c r="Y1654" s="3">
        <v>1</v>
      </c>
      <c r="AB1654" s="4">
        <v>58000</v>
      </c>
      <c r="AC1654" s="18">
        <f t="shared" si="467"/>
        <v>58000</v>
      </c>
      <c r="AD1654" s="19">
        <f t="shared" si="459"/>
        <v>58000</v>
      </c>
      <c r="AE1654" s="21">
        <f t="shared" si="455"/>
        <v>6279.24</v>
      </c>
      <c r="AF1654" s="20">
        <f t="shared" si="457"/>
        <v>20315.149999999998</v>
      </c>
      <c r="AG1654" s="20">
        <f t="shared" si="460"/>
        <v>76200</v>
      </c>
      <c r="AH1654" s="20">
        <f t="shared" si="461"/>
        <v>58000</v>
      </c>
      <c r="AI1654" s="20"/>
      <c r="AJ1654" s="20"/>
      <c r="AK1654" s="20">
        <f t="shared" si="468"/>
        <v>134200</v>
      </c>
      <c r="AL1654" s="171"/>
    </row>
    <row r="1655" spans="1:38" ht="15.75" customHeight="1" x14ac:dyDescent="0.25">
      <c r="A1655" s="3">
        <v>1618</v>
      </c>
      <c r="B1655" s="14">
        <f t="shared" si="463"/>
        <v>2</v>
      </c>
      <c r="C1655" s="9">
        <f>IF(A1655=A1654,C1654,"")</f>
        <v>45276</v>
      </c>
      <c r="D1655" s="3" t="str">
        <f>IF(A1655=A1654,D1654,"")</f>
        <v>Oyola Alberto</v>
      </c>
      <c r="E1655" s="14" t="str">
        <f t="shared" si="458"/>
        <v>1618Oyola Alberto2</v>
      </c>
      <c r="J1655" s="14" t="str">
        <f t="shared" si="466"/>
        <v xml:space="preserve">Service completo. Cambio de aceite y filtros. Control general del vehiculo. </v>
      </c>
      <c r="L1655" s="3">
        <v>1</v>
      </c>
      <c r="M1655" s="10" t="s">
        <v>2676</v>
      </c>
      <c r="N1655" s="3" t="s">
        <v>771</v>
      </c>
      <c r="Q1655" s="7">
        <v>5501.08</v>
      </c>
      <c r="S1655" s="132">
        <f t="shared" si="470"/>
        <v>0.23596111111111112</v>
      </c>
      <c r="T1655" s="11">
        <v>1</v>
      </c>
      <c r="W1655" s="76">
        <v>7200</v>
      </c>
      <c r="X1655" s="16">
        <f t="shared" si="471"/>
        <v>7200</v>
      </c>
      <c r="AC1655" s="18">
        <f t="shared" si="467"/>
        <v>0</v>
      </c>
      <c r="AD1655" s="19">
        <f t="shared" si="459"/>
        <v>58000</v>
      </c>
      <c r="AE1655" s="21">
        <f t="shared" ref="AE1655:AE1709" si="472">+(Q1655)*T1655</f>
        <v>5501.08</v>
      </c>
      <c r="AF1655" s="20">
        <f t="shared" si="457"/>
        <v>0</v>
      </c>
      <c r="AG1655" s="20">
        <f t="shared" si="460"/>
        <v>0</v>
      </c>
      <c r="AH1655" s="20">
        <f t="shared" si="461"/>
        <v>0</v>
      </c>
      <c r="AI1655" s="20"/>
      <c r="AJ1655" s="20"/>
      <c r="AK1655" s="20">
        <f t="shared" si="468"/>
        <v>0</v>
      </c>
      <c r="AL1655" s="171"/>
    </row>
    <row r="1656" spans="1:38" ht="15.75" customHeight="1" x14ac:dyDescent="0.25">
      <c r="A1656" s="3">
        <v>1618</v>
      </c>
      <c r="B1656" s="14">
        <f t="shared" si="463"/>
        <v>3</v>
      </c>
      <c r="C1656" s="9">
        <f>IF(A1656=A1655,C1655,"")</f>
        <v>45276</v>
      </c>
      <c r="D1656" s="3" t="str">
        <f>IF(A1656=A1655,D1655,"")</f>
        <v>Oyola Alberto</v>
      </c>
      <c r="E1656" s="14" t="str">
        <f t="shared" si="458"/>
        <v>1618Oyola Alberto3</v>
      </c>
      <c r="J1656" s="14" t="str">
        <f t="shared" si="466"/>
        <v xml:space="preserve">Service completo. Cambio de aceite y filtros. Control general del vehiculo.  </v>
      </c>
      <c r="L1656" s="3">
        <v>1</v>
      </c>
      <c r="M1656" s="10" t="s">
        <v>2677</v>
      </c>
      <c r="N1656" s="3" t="s">
        <v>771</v>
      </c>
      <c r="Q1656" s="7">
        <v>4575.3900000000003</v>
      </c>
      <c r="S1656" s="132">
        <f t="shared" si="470"/>
        <v>0.71403812500000008</v>
      </c>
      <c r="T1656" s="11">
        <v>1</v>
      </c>
      <c r="W1656" s="76">
        <v>16000</v>
      </c>
      <c r="X1656" s="16">
        <f t="shared" si="471"/>
        <v>16000</v>
      </c>
      <c r="AC1656" s="18">
        <f t="shared" si="467"/>
        <v>0</v>
      </c>
      <c r="AD1656" s="19">
        <f t="shared" si="459"/>
        <v>58000</v>
      </c>
      <c r="AE1656" s="21">
        <f t="shared" si="472"/>
        <v>4575.3900000000003</v>
      </c>
      <c r="AF1656" s="20">
        <f t="shared" si="457"/>
        <v>0</v>
      </c>
      <c r="AG1656" s="20">
        <f t="shared" si="460"/>
        <v>0</v>
      </c>
      <c r="AH1656" s="20">
        <f t="shared" si="461"/>
        <v>0</v>
      </c>
      <c r="AI1656" s="20"/>
      <c r="AJ1656" s="20"/>
      <c r="AK1656" s="20">
        <f t="shared" si="468"/>
        <v>0</v>
      </c>
      <c r="AL1656" s="171"/>
    </row>
    <row r="1657" spans="1:38" ht="15.75" customHeight="1" x14ac:dyDescent="0.25">
      <c r="A1657" s="3">
        <v>1618</v>
      </c>
      <c r="B1657" s="14">
        <f t="shared" si="463"/>
        <v>4</v>
      </c>
      <c r="C1657" s="9">
        <f>IF(A1657=A1656,C1656,"")</f>
        <v>45276</v>
      </c>
      <c r="D1657" s="3" t="str">
        <f>IF(A1657=A1656,D1656,"")</f>
        <v>Oyola Alberto</v>
      </c>
      <c r="E1657" s="14" t="str">
        <f t="shared" si="458"/>
        <v>1618Oyola Alberto4</v>
      </c>
      <c r="J1657" s="14" t="str">
        <f t="shared" si="466"/>
        <v xml:space="preserve">Service completo. Cambio de aceite y filtros. Control general del vehiculo.   </v>
      </c>
      <c r="L1657" s="3">
        <v>1</v>
      </c>
      <c r="M1657" s="10" t="s">
        <v>98</v>
      </c>
      <c r="N1657" s="3" t="s">
        <v>771</v>
      </c>
      <c r="Q1657" s="7">
        <v>3959.44</v>
      </c>
      <c r="S1657" s="132">
        <f t="shared" si="470"/>
        <v>0.54749257142857133</v>
      </c>
      <c r="T1657" s="11">
        <v>4</v>
      </c>
      <c r="W1657" s="76">
        <v>8750</v>
      </c>
      <c r="X1657" s="16">
        <f t="shared" si="471"/>
        <v>35000</v>
      </c>
      <c r="AC1657" s="18">
        <f t="shared" si="467"/>
        <v>0</v>
      </c>
      <c r="AD1657" s="19">
        <f t="shared" si="459"/>
        <v>58000</v>
      </c>
      <c r="AE1657" s="21">
        <f t="shared" si="472"/>
        <v>15837.76</v>
      </c>
      <c r="AF1657" s="20">
        <f t="shared" si="457"/>
        <v>0</v>
      </c>
      <c r="AG1657" s="20">
        <f t="shared" si="460"/>
        <v>0</v>
      </c>
      <c r="AH1657" s="20">
        <f t="shared" si="461"/>
        <v>0</v>
      </c>
      <c r="AI1657" s="20"/>
      <c r="AJ1657" s="20"/>
      <c r="AK1657" s="20">
        <f t="shared" si="468"/>
        <v>0</v>
      </c>
      <c r="AL1657" s="171"/>
    </row>
    <row r="1658" spans="1:38" ht="15.75" customHeight="1" x14ac:dyDescent="0.25">
      <c r="A1658" s="3">
        <v>1619</v>
      </c>
      <c r="B1658" s="14">
        <f t="shared" si="463"/>
        <v>1</v>
      </c>
      <c r="C1658" s="9">
        <v>45277</v>
      </c>
      <c r="D1658" s="3" t="s">
        <v>746</v>
      </c>
      <c r="E1658" s="14" t="str">
        <f t="shared" si="458"/>
        <v>1619Medic1</v>
      </c>
      <c r="G1658" s="119" t="s">
        <v>2678</v>
      </c>
      <c r="I1658" s="10" t="s">
        <v>2679</v>
      </c>
      <c r="J1658" s="14" t="str">
        <f t="shared" si="466"/>
        <v>Control de embrague. Cambio cable de embrague. Regulacion</v>
      </c>
      <c r="K1658" s="3" t="s">
        <v>1665</v>
      </c>
      <c r="L1658" s="3">
        <v>1</v>
      </c>
      <c r="M1658" s="10" t="s">
        <v>2680</v>
      </c>
      <c r="N1658" s="3" t="s">
        <v>771</v>
      </c>
      <c r="Q1658" s="7">
        <v>8500</v>
      </c>
      <c r="R1658" s="7" t="s">
        <v>1971</v>
      </c>
      <c r="S1658" s="132">
        <f t="shared" si="470"/>
        <v>0.43333333333333335</v>
      </c>
      <c r="T1658" s="11">
        <v>1</v>
      </c>
      <c r="W1658" s="76">
        <v>15000</v>
      </c>
      <c r="X1658" s="16">
        <f t="shared" si="471"/>
        <v>15000</v>
      </c>
      <c r="AC1658" s="18">
        <f t="shared" si="467"/>
        <v>0</v>
      </c>
      <c r="AD1658" s="19">
        <f t="shared" si="459"/>
        <v>0</v>
      </c>
      <c r="AE1658" s="21">
        <f t="shared" si="472"/>
        <v>8500</v>
      </c>
      <c r="AF1658" s="20">
        <f t="shared" si="457"/>
        <v>8500</v>
      </c>
      <c r="AG1658" s="20">
        <f t="shared" si="460"/>
        <v>15000</v>
      </c>
      <c r="AH1658" s="20">
        <f t="shared" si="461"/>
        <v>0</v>
      </c>
      <c r="AI1658" s="20"/>
      <c r="AJ1658" s="20"/>
      <c r="AK1658" s="20">
        <f t="shared" si="468"/>
        <v>15000</v>
      </c>
      <c r="AL1658" s="171"/>
    </row>
    <row r="1659" spans="1:38" ht="15.75" customHeight="1" x14ac:dyDescent="0.25">
      <c r="A1659" s="3">
        <v>1619</v>
      </c>
      <c r="B1659" s="14">
        <f t="shared" si="463"/>
        <v>2</v>
      </c>
      <c r="C1659" s="9">
        <f>IF(A1659=A1658,C1658,"")</f>
        <v>45277</v>
      </c>
      <c r="D1659" s="3" t="str">
        <f>IF(A1659=A1658,D1658,"")</f>
        <v>Medic</v>
      </c>
      <c r="E1659" s="14" t="str">
        <f t="shared" si="458"/>
        <v>1619Medic2</v>
      </c>
      <c r="J1659" s="14" t="str">
        <f t="shared" si="466"/>
        <v xml:space="preserve">Control de embrague. Cambio cable de embrague. Regulacion </v>
      </c>
      <c r="L1659" s="3">
        <v>1</v>
      </c>
      <c r="W1659" s="76"/>
      <c r="X1659" s="16">
        <f t="shared" si="471"/>
        <v>0</v>
      </c>
      <c r="AC1659" s="18">
        <f t="shared" si="467"/>
        <v>0</v>
      </c>
      <c r="AD1659" s="19">
        <f t="shared" si="459"/>
        <v>0</v>
      </c>
      <c r="AE1659" s="21">
        <f t="shared" si="472"/>
        <v>0</v>
      </c>
      <c r="AF1659" s="20">
        <f t="shared" ref="AF1659:AF1722" si="473">IF(A1659=A1658,0,(SUMIF($A$3:$A$999956,A1659,$Q$3:$Q$999956)))+IF(A1659=A1658,0,(SUMIF($A$3:$A$999956,A1659,$R$3:$R$999956)))</f>
        <v>0</v>
      </c>
      <c r="AG1659" s="20">
        <f t="shared" si="460"/>
        <v>0</v>
      </c>
      <c r="AH1659" s="20">
        <f t="shared" si="461"/>
        <v>0</v>
      </c>
      <c r="AI1659" s="20"/>
      <c r="AJ1659" s="20"/>
      <c r="AK1659" s="20">
        <f t="shared" si="468"/>
        <v>0</v>
      </c>
      <c r="AL1659" s="171"/>
    </row>
    <row r="1660" spans="1:38" ht="15.75" customHeight="1" x14ac:dyDescent="0.25">
      <c r="A1660" s="3">
        <v>1620</v>
      </c>
      <c r="B1660" s="14">
        <f t="shared" si="463"/>
        <v>1</v>
      </c>
      <c r="C1660" s="9">
        <v>45277</v>
      </c>
      <c r="D1660" s="3" t="s">
        <v>116</v>
      </c>
      <c r="E1660" s="14" t="str">
        <f t="shared" si="458"/>
        <v>1620Transporte Palloni1</v>
      </c>
      <c r="F1660" s="119" t="s">
        <v>2681</v>
      </c>
      <c r="G1660" s="119" t="s">
        <v>1318</v>
      </c>
      <c r="I1660" s="10" t="s">
        <v>2688</v>
      </c>
      <c r="J1660" s="14" t="str">
        <f t="shared" si="466"/>
        <v>Cambio radiador de agua. Control de temperatura. Agregar liquido refrigerante. Pugar circuito de refrigeracion. Desarmar suspension lado derecho. Sacar semieje. Cambiar homocinetica. Engrase. Armado total.</v>
      </c>
      <c r="K1660" s="3" t="s">
        <v>1665</v>
      </c>
      <c r="L1660" s="3">
        <v>1</v>
      </c>
      <c r="O1660" s="160"/>
      <c r="P1660" s="160"/>
      <c r="Q1660" s="76"/>
      <c r="R1660" s="76" t="s">
        <v>1971</v>
      </c>
      <c r="S1660" s="146"/>
      <c r="T1660" s="113"/>
      <c r="U1660" s="160"/>
      <c r="V1660" s="160"/>
      <c r="W1660" s="76"/>
      <c r="X1660" s="138">
        <f t="shared" si="471"/>
        <v>0</v>
      </c>
      <c r="Y1660" s="3">
        <v>1</v>
      </c>
      <c r="AB1660" s="139">
        <v>65000</v>
      </c>
      <c r="AC1660" s="140">
        <f t="shared" si="467"/>
        <v>65000</v>
      </c>
      <c r="AD1660" s="19">
        <f t="shared" si="459"/>
        <v>65000</v>
      </c>
      <c r="AE1660" s="141">
        <f t="shared" si="472"/>
        <v>0</v>
      </c>
      <c r="AF1660" s="142">
        <f t="shared" si="473"/>
        <v>0</v>
      </c>
      <c r="AG1660" s="142">
        <f t="shared" si="460"/>
        <v>0</v>
      </c>
      <c r="AH1660" s="142">
        <f t="shared" si="461"/>
        <v>65000</v>
      </c>
      <c r="AI1660" s="142"/>
      <c r="AJ1660" s="142"/>
      <c r="AK1660" s="142">
        <f t="shared" si="468"/>
        <v>65000</v>
      </c>
      <c r="AL1660" s="173"/>
    </row>
    <row r="1661" spans="1:38" ht="15.75" customHeight="1" x14ac:dyDescent="0.25">
      <c r="A1661" s="3">
        <v>1620</v>
      </c>
      <c r="B1661" s="14">
        <f t="shared" si="463"/>
        <v>2</v>
      </c>
      <c r="C1661" s="9">
        <f>IF(A1661=A1660,C1660,"")</f>
        <v>45277</v>
      </c>
      <c r="D1661" s="3" t="str">
        <f>IF(A1661=A1660,D1660,"")</f>
        <v>Transporte Palloni</v>
      </c>
      <c r="E1661" s="14" t="str">
        <f t="shared" si="458"/>
        <v>1620Transporte Palloni2</v>
      </c>
      <c r="J1661" s="14" t="str">
        <f t="shared" si="466"/>
        <v xml:space="preserve">Cambio radiador de agua. Control de temperatura. Agregar liquido refrigerante. Pugar circuito de refrigeracion. Desarmar suspension lado derecho. Sacar semieje. Cambiar homocinetica. Engrase. Armado total. </v>
      </c>
      <c r="L1661" s="3">
        <v>1</v>
      </c>
      <c r="W1661" s="76"/>
      <c r="X1661" s="16">
        <f t="shared" si="471"/>
        <v>0</v>
      </c>
      <c r="AC1661" s="18">
        <f t="shared" si="467"/>
        <v>0</v>
      </c>
      <c r="AD1661" s="19">
        <f t="shared" si="459"/>
        <v>65000</v>
      </c>
      <c r="AE1661" s="21">
        <f t="shared" si="472"/>
        <v>0</v>
      </c>
      <c r="AF1661" s="20">
        <f t="shared" si="473"/>
        <v>0</v>
      </c>
      <c r="AG1661" s="20">
        <f t="shared" si="460"/>
        <v>0</v>
      </c>
      <c r="AH1661" s="20">
        <f t="shared" si="461"/>
        <v>0</v>
      </c>
      <c r="AI1661" s="20"/>
      <c r="AJ1661" s="20"/>
      <c r="AK1661" s="20">
        <f t="shared" si="468"/>
        <v>0</v>
      </c>
      <c r="AL1661" s="171"/>
    </row>
    <row r="1662" spans="1:38" ht="15.75" customHeight="1" x14ac:dyDescent="0.25">
      <c r="A1662" s="3">
        <v>1621</v>
      </c>
      <c r="B1662" s="14">
        <f t="shared" si="463"/>
        <v>1</v>
      </c>
      <c r="C1662" s="9">
        <v>45278</v>
      </c>
      <c r="D1662" s="3" t="s">
        <v>384</v>
      </c>
      <c r="E1662" s="14" t="str">
        <f t="shared" ref="E1662:E1725" si="474">CONCATENATE(A1662,D1662,B1662)</f>
        <v>1621Gonzalez Gaston1</v>
      </c>
      <c r="G1662" s="119" t="s">
        <v>2682</v>
      </c>
      <c r="I1662" s="10" t="s">
        <v>2683</v>
      </c>
      <c r="J1662" s="14" t="str">
        <f t="shared" si="466"/>
        <v>Desarmar frente completo del vehiculo. Sacar intercooler y cañeria de admision. Lavar vano y bajo motor. Lavar intercooler y probar fugas. Llevar a reparar intercooler. Cambiar todos los orings de los acoples de admision. Limpieza y desobstruccion de valvula de alivio. Rearmado total de intercooler y cañeria de admision. Rearmado del frente del vehiculo reemplazando dos soportes de radiador.</v>
      </c>
      <c r="K1662" s="3" t="s">
        <v>2380</v>
      </c>
      <c r="L1662" s="3">
        <v>1</v>
      </c>
      <c r="M1662" s="10" t="s">
        <v>2684</v>
      </c>
      <c r="N1662" s="3" t="s">
        <v>734</v>
      </c>
      <c r="Q1662" s="7">
        <v>3300</v>
      </c>
      <c r="R1662" s="7" t="s">
        <v>1971</v>
      </c>
      <c r="S1662" s="132">
        <f>(W1662-Q1662)/W1662</f>
        <v>0.21428571428571427</v>
      </c>
      <c r="T1662" s="11">
        <v>2</v>
      </c>
      <c r="W1662" s="76">
        <v>4200</v>
      </c>
      <c r="X1662" s="16">
        <f t="shared" si="471"/>
        <v>8400</v>
      </c>
      <c r="Y1662" s="3">
        <v>1</v>
      </c>
      <c r="AB1662" s="4">
        <v>65000</v>
      </c>
      <c r="AC1662" s="18">
        <f t="shared" si="467"/>
        <v>65000</v>
      </c>
      <c r="AD1662" s="19">
        <f t="shared" si="459"/>
        <v>65000</v>
      </c>
      <c r="AE1662" s="21">
        <f t="shared" si="472"/>
        <v>6600</v>
      </c>
      <c r="AF1662" s="20">
        <f t="shared" si="473"/>
        <v>3510</v>
      </c>
      <c r="AG1662" s="20">
        <f t="shared" si="460"/>
        <v>11900.04</v>
      </c>
      <c r="AH1662" s="20">
        <f t="shared" si="461"/>
        <v>65000</v>
      </c>
      <c r="AI1662" s="20"/>
      <c r="AJ1662" s="20"/>
      <c r="AK1662" s="20">
        <f t="shared" si="468"/>
        <v>76900.040000000008</v>
      </c>
      <c r="AL1662" s="171"/>
    </row>
    <row r="1663" spans="1:38" ht="15.75" customHeight="1" x14ac:dyDescent="0.25">
      <c r="A1663" s="3">
        <v>1621</v>
      </c>
      <c r="B1663" s="14">
        <f t="shared" si="463"/>
        <v>2</v>
      </c>
      <c r="C1663" s="9">
        <f>IF(A1663=A1662,C1662,"")</f>
        <v>45278</v>
      </c>
      <c r="D1663" s="3" t="str">
        <f>IF(A1663=A1662,D1662,"")</f>
        <v>Gonzalez Gaston</v>
      </c>
      <c r="E1663" s="14" t="str">
        <f t="shared" si="474"/>
        <v>1621Gonzalez Gaston2</v>
      </c>
      <c r="J1663" s="14" t="str">
        <f t="shared" si="466"/>
        <v xml:space="preserve">Desarmar frente completo del vehiculo. Sacar intercooler y cañeria de admision. Lavar vano y bajo motor. Lavar intercooler y probar fugas. Llevar a reparar intercooler. Cambiar todos los orings de los acoples de admision. Limpieza y desobstruccion de valvula de alivio. Rearmado total de intercooler y cañeria de admision. Rearmado del frente del vehiculo reemplazando dos soportes de radiador. </v>
      </c>
      <c r="L1663" s="3">
        <v>1</v>
      </c>
      <c r="M1663" s="10" t="s">
        <v>2685</v>
      </c>
      <c r="N1663" s="3" t="s">
        <v>771</v>
      </c>
      <c r="Q1663" s="7">
        <v>210</v>
      </c>
      <c r="S1663" s="132">
        <f>(W1663-Q1663)/W1663</f>
        <v>0.64000411423869441</v>
      </c>
      <c r="T1663" s="11">
        <v>6</v>
      </c>
      <c r="W1663" s="76">
        <v>583.34</v>
      </c>
      <c r="X1663" s="16">
        <f t="shared" si="471"/>
        <v>3500.04</v>
      </c>
      <c r="AC1663" s="18">
        <f t="shared" si="467"/>
        <v>0</v>
      </c>
      <c r="AD1663" s="19">
        <f t="shared" ref="AD1663:AD1726" si="475">IF(A1663=A1662,AD1662+AC1663,AC1663)</f>
        <v>65000</v>
      </c>
      <c r="AE1663" s="21">
        <f t="shared" si="472"/>
        <v>1260</v>
      </c>
      <c r="AF1663" s="20">
        <f t="shared" si="473"/>
        <v>0</v>
      </c>
      <c r="AG1663" s="20">
        <f t="shared" ref="AG1663:AG1726" si="476">IF(A1663=A1662,0,(SUMIF($A$3:$A$999956,A1663,($X$3:$X$999956))))</f>
        <v>0</v>
      </c>
      <c r="AH1663" s="20">
        <f t="shared" ref="AH1663:AH1726" si="477">IF(A1663=A1662,0,(SUMIF($A$3:$A$999956,A1663,($AC$3:$AC$999956))))</f>
        <v>0</v>
      </c>
      <c r="AI1663" s="20"/>
      <c r="AJ1663" s="20"/>
      <c r="AK1663" s="20">
        <f t="shared" si="468"/>
        <v>0</v>
      </c>
      <c r="AL1663" s="171"/>
    </row>
    <row r="1664" spans="1:38" ht="15.75" customHeight="1" x14ac:dyDescent="0.25">
      <c r="A1664" s="3">
        <v>1621</v>
      </c>
      <c r="B1664" s="14">
        <f t="shared" si="463"/>
        <v>3</v>
      </c>
      <c r="C1664" s="9">
        <f>IF(A1664=A1663,C1663,"")</f>
        <v>45278</v>
      </c>
      <c r="D1664" s="3" t="str">
        <f>IF(A1664=A1663,D1663,"")</f>
        <v>Gonzalez Gaston</v>
      </c>
      <c r="E1664" s="14" t="str">
        <f t="shared" si="474"/>
        <v>1621Gonzalez Gaston3</v>
      </c>
      <c r="J1664" s="14" t="str">
        <f t="shared" si="466"/>
        <v xml:space="preserve">Desarmar frente completo del vehiculo. Sacar intercooler y cañeria de admision. Lavar vano y bajo motor. Lavar intercooler y probar fugas. Llevar a reparar intercooler. Cambiar todos los orings de los acoples de admision. Limpieza y desobstruccion de valvula de alivio. Rearmado total de intercooler y cañeria de admision. Rearmado del frente del vehiculo reemplazando dos soportes de radiador.  </v>
      </c>
      <c r="L1664" s="3">
        <v>1</v>
      </c>
      <c r="M1664" s="10" t="s">
        <v>2686</v>
      </c>
      <c r="N1664" s="3" t="s">
        <v>1832</v>
      </c>
      <c r="T1664" s="11">
        <v>1</v>
      </c>
      <c r="W1664" s="76"/>
      <c r="X1664" s="16">
        <f t="shared" si="471"/>
        <v>0</v>
      </c>
      <c r="AC1664" s="18">
        <f t="shared" si="467"/>
        <v>0</v>
      </c>
      <c r="AD1664" s="19">
        <f t="shared" si="475"/>
        <v>65000</v>
      </c>
      <c r="AE1664" s="21">
        <f t="shared" si="472"/>
        <v>0</v>
      </c>
      <c r="AF1664" s="20">
        <f t="shared" si="473"/>
        <v>0</v>
      </c>
      <c r="AG1664" s="20">
        <f t="shared" si="476"/>
        <v>0</v>
      </c>
      <c r="AH1664" s="20">
        <f t="shared" si="477"/>
        <v>0</v>
      </c>
      <c r="AI1664" s="20"/>
      <c r="AJ1664" s="20"/>
      <c r="AK1664" s="20">
        <f t="shared" si="468"/>
        <v>0</v>
      </c>
      <c r="AL1664" s="171"/>
    </row>
    <row r="1665" spans="1:38" ht="15.75" customHeight="1" x14ac:dyDescent="0.25">
      <c r="A1665" s="3">
        <v>1622</v>
      </c>
      <c r="B1665" s="14">
        <f t="shared" si="463"/>
        <v>1</v>
      </c>
      <c r="C1665" s="9">
        <v>45278</v>
      </c>
      <c r="D1665" s="3" t="s">
        <v>2690</v>
      </c>
      <c r="E1665" s="14" t="str">
        <f t="shared" si="474"/>
        <v>1622Velasquez Rocio1</v>
      </c>
      <c r="F1665" s="119" t="s">
        <v>2689</v>
      </c>
      <c r="G1665" s="119" t="s">
        <v>2691</v>
      </c>
      <c r="H1665" s="119">
        <v>39078</v>
      </c>
      <c r="I1665" s="10" t="s">
        <v>2170</v>
      </c>
      <c r="J1665" s="14" t="str">
        <f t="shared" si="466"/>
        <v>Service completo. Cambio de aceite y filtros. Control general del vehiculo.</v>
      </c>
      <c r="K1665" s="3" t="s">
        <v>1665</v>
      </c>
      <c r="L1665" s="3">
        <v>1</v>
      </c>
      <c r="M1665" s="10" t="s">
        <v>918</v>
      </c>
      <c r="N1665" s="3" t="s">
        <v>771</v>
      </c>
      <c r="Q1665" s="7">
        <v>19500</v>
      </c>
      <c r="R1665" s="7" t="s">
        <v>1916</v>
      </c>
      <c r="S1665" s="132">
        <f t="shared" ref="S1665:S1671" si="478">(W1665-Q1665)/W1665</f>
        <v>0.25</v>
      </c>
      <c r="T1665" s="11">
        <v>1</v>
      </c>
      <c r="W1665" s="76">
        <v>26000</v>
      </c>
      <c r="X1665" s="16">
        <f t="shared" si="471"/>
        <v>26000</v>
      </c>
      <c r="Y1665" s="3">
        <v>1</v>
      </c>
      <c r="AB1665" s="4">
        <v>49000</v>
      </c>
      <c r="AC1665" s="18">
        <f t="shared" si="467"/>
        <v>49000</v>
      </c>
      <c r="AD1665" s="19">
        <f t="shared" si="475"/>
        <v>49000</v>
      </c>
      <c r="AE1665" s="21">
        <f t="shared" si="472"/>
        <v>19500</v>
      </c>
      <c r="AF1665" s="20">
        <f t="shared" si="473"/>
        <v>23459.439999999999</v>
      </c>
      <c r="AG1665" s="20">
        <f t="shared" si="476"/>
        <v>61000</v>
      </c>
      <c r="AH1665" s="20">
        <f t="shared" si="477"/>
        <v>49000</v>
      </c>
      <c r="AI1665" s="20"/>
      <c r="AJ1665" s="20"/>
      <c r="AK1665" s="20">
        <f t="shared" si="468"/>
        <v>110000</v>
      </c>
      <c r="AL1665" s="171"/>
    </row>
    <row r="1666" spans="1:38" ht="15.75" customHeight="1" x14ac:dyDescent="0.25">
      <c r="A1666" s="3">
        <v>1622</v>
      </c>
      <c r="B1666" s="14">
        <f t="shared" si="463"/>
        <v>2</v>
      </c>
      <c r="C1666" s="9">
        <f>IF(A1666=A1665,C1665,"")</f>
        <v>45278</v>
      </c>
      <c r="D1666" s="3" t="str">
        <f>IF(A1666=A1665,D1665,"")</f>
        <v>Velasquez Rocio</v>
      </c>
      <c r="E1666" s="14" t="str">
        <f t="shared" si="474"/>
        <v>1622Velasquez Rocio2</v>
      </c>
      <c r="J1666" s="14" t="str">
        <f t="shared" si="466"/>
        <v xml:space="preserve">Service completo. Cambio de aceite y filtros. Control general del vehiculo. </v>
      </c>
      <c r="L1666" s="3">
        <v>1</v>
      </c>
      <c r="M1666" s="10" t="s">
        <v>222</v>
      </c>
      <c r="N1666" s="3" t="s">
        <v>1566</v>
      </c>
      <c r="Q1666" s="7">
        <v>3959.44</v>
      </c>
      <c r="S1666" s="132">
        <f t="shared" si="478"/>
        <v>0.54749257142857133</v>
      </c>
      <c r="T1666" s="11">
        <v>4</v>
      </c>
      <c r="W1666" s="76">
        <v>8750</v>
      </c>
      <c r="X1666" s="16">
        <f t="shared" si="471"/>
        <v>35000</v>
      </c>
      <c r="AC1666" s="18">
        <f t="shared" si="467"/>
        <v>0</v>
      </c>
      <c r="AD1666" s="19">
        <f t="shared" si="475"/>
        <v>49000</v>
      </c>
      <c r="AE1666" s="21">
        <f t="shared" si="472"/>
        <v>15837.76</v>
      </c>
      <c r="AF1666" s="20">
        <f t="shared" si="473"/>
        <v>0</v>
      </c>
      <c r="AG1666" s="20">
        <f t="shared" si="476"/>
        <v>0</v>
      </c>
      <c r="AH1666" s="20">
        <f t="shared" si="477"/>
        <v>0</v>
      </c>
      <c r="AI1666" s="20"/>
      <c r="AJ1666" s="20"/>
      <c r="AK1666" s="20">
        <f t="shared" si="468"/>
        <v>0</v>
      </c>
      <c r="AL1666" s="171"/>
    </row>
    <row r="1667" spans="1:38" ht="15.75" customHeight="1" x14ac:dyDescent="0.25">
      <c r="A1667" s="3">
        <v>1623</v>
      </c>
      <c r="B1667" s="14">
        <f t="shared" si="463"/>
        <v>1</v>
      </c>
      <c r="C1667" s="9">
        <v>45279</v>
      </c>
      <c r="D1667" s="3" t="s">
        <v>2541</v>
      </c>
      <c r="E1667" s="14" t="str">
        <f t="shared" si="474"/>
        <v>1623Romeo Mauricio1</v>
      </c>
      <c r="F1667" s="119" t="s">
        <v>2692</v>
      </c>
      <c r="G1667" s="119" t="s">
        <v>1853</v>
      </c>
      <c r="H1667" s="119">
        <v>84127</v>
      </c>
      <c r="I1667" s="10" t="s">
        <v>2693</v>
      </c>
      <c r="J1667" s="14" t="str">
        <f t="shared" si="466"/>
        <v>Desarmar admision completa. Drenar circuito refrigerante. Sacar multiple de admision. Reemplazar orings del multiple. Rearmar y colocar refrigerante nuevo. Purgado del circuito de refrigeracion. Cambio de amortiguadores delanteros.</v>
      </c>
      <c r="K1667" s="3" t="s">
        <v>2380</v>
      </c>
      <c r="L1667" s="3">
        <v>1</v>
      </c>
      <c r="M1667" s="10" t="s">
        <v>2694</v>
      </c>
      <c r="N1667" s="3" t="s">
        <v>771</v>
      </c>
      <c r="Q1667" s="7">
        <v>80</v>
      </c>
      <c r="R1667" s="7" t="s">
        <v>1971</v>
      </c>
      <c r="S1667" s="132">
        <f t="shared" si="478"/>
        <v>0.8</v>
      </c>
      <c r="T1667" s="11">
        <v>1</v>
      </c>
      <c r="W1667" s="76">
        <v>400</v>
      </c>
      <c r="X1667" s="16">
        <f t="shared" si="471"/>
        <v>400</v>
      </c>
      <c r="Y1667" s="3">
        <v>1</v>
      </c>
      <c r="AB1667" s="4">
        <v>33800</v>
      </c>
      <c r="AC1667" s="18">
        <f t="shared" si="467"/>
        <v>33800</v>
      </c>
      <c r="AD1667" s="19">
        <f t="shared" si="475"/>
        <v>33800</v>
      </c>
      <c r="AE1667" s="21">
        <f t="shared" si="472"/>
        <v>80</v>
      </c>
      <c r="AF1667" s="20">
        <f t="shared" si="473"/>
        <v>18680</v>
      </c>
      <c r="AG1667" s="20">
        <f t="shared" si="476"/>
        <v>36200</v>
      </c>
      <c r="AH1667" s="20">
        <f t="shared" si="477"/>
        <v>33800</v>
      </c>
      <c r="AI1667" s="20"/>
      <c r="AJ1667" s="20"/>
      <c r="AK1667" s="20">
        <f t="shared" si="468"/>
        <v>70000</v>
      </c>
      <c r="AL1667" s="171"/>
    </row>
    <row r="1668" spans="1:38" ht="15.75" customHeight="1" x14ac:dyDescent="0.25">
      <c r="A1668" s="3">
        <v>1623</v>
      </c>
      <c r="B1668" s="14">
        <f t="shared" ref="B1668:B1731" si="479">IF(A1668=A1667,B1667+1,1)</f>
        <v>2</v>
      </c>
      <c r="C1668" s="9">
        <f>IF(A1668=A1667,C1667,"")</f>
        <v>45279</v>
      </c>
      <c r="D1668" s="3" t="str">
        <f>IF(A1668=A1667,D1667,"")</f>
        <v>Romeo Mauricio</v>
      </c>
      <c r="E1668" s="14" t="str">
        <f t="shared" si="474"/>
        <v>1623Romeo Mauricio2</v>
      </c>
      <c r="J1668" s="14" t="str">
        <f t="shared" si="466"/>
        <v xml:space="preserve">Desarmar admision completa. Drenar circuito refrigerante. Sacar multiple de admision. Reemplazar orings del multiple. Rearmar y colocar refrigerante nuevo. Purgado del circuito de refrigeracion. Cambio de amortiguadores delanteros. </v>
      </c>
      <c r="L1668" s="3">
        <v>1</v>
      </c>
      <c r="M1668" s="10" t="s">
        <v>2397</v>
      </c>
      <c r="N1668" s="3" t="s">
        <v>771</v>
      </c>
      <c r="Q1668" s="7">
        <v>12300</v>
      </c>
      <c r="S1668" s="132">
        <f t="shared" si="478"/>
        <v>0.38500000000000001</v>
      </c>
      <c r="T1668" s="11">
        <v>1</v>
      </c>
      <c r="W1668" s="76">
        <v>20000</v>
      </c>
      <c r="X1668" s="16">
        <f t="shared" si="471"/>
        <v>20000</v>
      </c>
      <c r="AC1668" s="18">
        <f t="shared" si="467"/>
        <v>0</v>
      </c>
      <c r="AD1668" s="19">
        <f t="shared" si="475"/>
        <v>33800</v>
      </c>
      <c r="AE1668" s="21">
        <f t="shared" si="472"/>
        <v>12300</v>
      </c>
      <c r="AF1668" s="20">
        <f t="shared" si="473"/>
        <v>0</v>
      </c>
      <c r="AG1668" s="20">
        <f t="shared" si="476"/>
        <v>0</v>
      </c>
      <c r="AH1668" s="20">
        <f t="shared" si="477"/>
        <v>0</v>
      </c>
      <c r="AI1668" s="20"/>
      <c r="AJ1668" s="20"/>
      <c r="AK1668" s="20">
        <f t="shared" si="468"/>
        <v>0</v>
      </c>
      <c r="AL1668" s="171"/>
    </row>
    <row r="1669" spans="1:38" ht="15.75" customHeight="1" x14ac:dyDescent="0.25">
      <c r="A1669" s="3">
        <v>1623</v>
      </c>
      <c r="B1669" s="14">
        <f t="shared" si="479"/>
        <v>3</v>
      </c>
      <c r="C1669" s="9">
        <f>IF(A1669=A1668,C1668,"")</f>
        <v>45279</v>
      </c>
      <c r="D1669" s="3" t="str">
        <f>IF(A1669=A1668,D1668,"")</f>
        <v>Romeo Mauricio</v>
      </c>
      <c r="E1669" s="14" t="str">
        <f t="shared" si="474"/>
        <v>1623Romeo Mauricio3</v>
      </c>
      <c r="J1669" s="14" t="str">
        <f t="shared" si="466"/>
        <v xml:space="preserve">Desarmar admision completa. Drenar circuito refrigerante. Sacar multiple de admision. Reemplazar orings del multiple. Rearmar y colocar refrigerante nuevo. Purgado del circuito de refrigeracion. Cambio de amortiguadores delanteros.  </v>
      </c>
      <c r="L1669" s="3">
        <v>1</v>
      </c>
      <c r="M1669" s="10" t="s">
        <v>2695</v>
      </c>
      <c r="N1669" s="3" t="s">
        <v>771</v>
      </c>
      <c r="Q1669" s="7">
        <v>6300</v>
      </c>
      <c r="S1669" s="132">
        <f t="shared" si="478"/>
        <v>0.20253164556962025</v>
      </c>
      <c r="T1669" s="11">
        <v>2</v>
      </c>
      <c r="W1669" s="76">
        <v>7900</v>
      </c>
      <c r="X1669" s="16">
        <f t="shared" si="471"/>
        <v>15800</v>
      </c>
      <c r="AC1669" s="18">
        <f t="shared" si="467"/>
        <v>0</v>
      </c>
      <c r="AD1669" s="19">
        <f t="shared" si="475"/>
        <v>33800</v>
      </c>
      <c r="AE1669" s="21">
        <f t="shared" si="472"/>
        <v>12600</v>
      </c>
      <c r="AF1669" s="20">
        <f t="shared" si="473"/>
        <v>0</v>
      </c>
      <c r="AG1669" s="20">
        <f t="shared" si="476"/>
        <v>0</v>
      </c>
      <c r="AH1669" s="20">
        <f t="shared" si="477"/>
        <v>0</v>
      </c>
      <c r="AI1669" s="20"/>
      <c r="AJ1669" s="20"/>
      <c r="AK1669" s="20">
        <f t="shared" si="468"/>
        <v>0</v>
      </c>
      <c r="AL1669" s="171"/>
    </row>
    <row r="1670" spans="1:38" ht="15.75" customHeight="1" x14ac:dyDescent="0.25">
      <c r="A1670" s="3">
        <v>1624</v>
      </c>
      <c r="B1670" s="14">
        <f t="shared" si="479"/>
        <v>1</v>
      </c>
      <c r="C1670" s="9">
        <v>45279</v>
      </c>
      <c r="D1670" s="3" t="s">
        <v>288</v>
      </c>
      <c r="E1670" s="14" t="str">
        <f t="shared" si="474"/>
        <v>1624Canepa Carlos1</v>
      </c>
      <c r="F1670" s="119" t="s">
        <v>2697</v>
      </c>
      <c r="G1670" s="119" t="s">
        <v>2698</v>
      </c>
      <c r="H1670" s="119">
        <v>90025</v>
      </c>
      <c r="I1670" s="10" t="s">
        <v>2699</v>
      </c>
      <c r="J1670" s="14" t="str">
        <f t="shared" si="466"/>
        <v>Service completo. Cambio de aceite y filtros. Control general del vehiculo. Ajuste de freno de mano. Lavado motor.</v>
      </c>
      <c r="K1670" s="3" t="s">
        <v>1665</v>
      </c>
      <c r="L1670" s="3">
        <v>1</v>
      </c>
      <c r="M1670" s="10" t="s">
        <v>918</v>
      </c>
      <c r="N1670" s="3" t="s">
        <v>771</v>
      </c>
      <c r="Q1670" s="7">
        <v>26000</v>
      </c>
      <c r="R1670" s="7" t="s">
        <v>1916</v>
      </c>
      <c r="S1670" s="132">
        <f t="shared" si="478"/>
        <v>0.28176795580110497</v>
      </c>
      <c r="T1670" s="11">
        <v>1</v>
      </c>
      <c r="W1670" s="76">
        <v>36200</v>
      </c>
      <c r="X1670" s="16">
        <f t="shared" si="471"/>
        <v>36200</v>
      </c>
      <c r="Y1670" s="3">
        <v>1</v>
      </c>
      <c r="AB1670" s="4">
        <v>58000</v>
      </c>
      <c r="AC1670" s="18">
        <f t="shared" si="467"/>
        <v>58000</v>
      </c>
      <c r="AD1670" s="19">
        <f t="shared" si="475"/>
        <v>58000</v>
      </c>
      <c r="AE1670" s="21">
        <f t="shared" si="472"/>
        <v>26000</v>
      </c>
      <c r="AF1670" s="20">
        <f t="shared" si="473"/>
        <v>29959.439999999999</v>
      </c>
      <c r="AG1670" s="20">
        <f t="shared" si="476"/>
        <v>88200</v>
      </c>
      <c r="AH1670" s="20">
        <f t="shared" si="477"/>
        <v>58000</v>
      </c>
      <c r="AI1670" s="20"/>
      <c r="AJ1670" s="20"/>
      <c r="AK1670" s="20">
        <f t="shared" si="468"/>
        <v>146200</v>
      </c>
      <c r="AL1670" s="171"/>
    </row>
    <row r="1671" spans="1:38" ht="15.75" customHeight="1" x14ac:dyDescent="0.25">
      <c r="A1671" s="3">
        <v>1624</v>
      </c>
      <c r="B1671" s="14">
        <f t="shared" si="479"/>
        <v>2</v>
      </c>
      <c r="C1671" s="9">
        <f>IF(A1671=A1670,C1670,"")</f>
        <v>45279</v>
      </c>
      <c r="D1671" s="3" t="str">
        <f>IF(A1671=A1670,D1670,"")</f>
        <v>Canepa Carlos</v>
      </c>
      <c r="E1671" s="14" t="str">
        <f t="shared" si="474"/>
        <v>1624Canepa Carlos2</v>
      </c>
      <c r="J1671" s="14" t="str">
        <f t="shared" si="466"/>
        <v xml:space="preserve">Service completo. Cambio de aceite y filtros. Control general del vehiculo. Ajuste de freno de mano. Lavado motor. </v>
      </c>
      <c r="L1671" s="3">
        <v>1</v>
      </c>
      <c r="M1671" s="10" t="s">
        <v>2700</v>
      </c>
      <c r="N1671" s="3" t="s">
        <v>1566</v>
      </c>
      <c r="Q1671" s="7">
        <v>3959.44</v>
      </c>
      <c r="S1671" s="132">
        <f t="shared" si="478"/>
        <v>0.6954276923076923</v>
      </c>
      <c r="T1671" s="11">
        <v>4</v>
      </c>
      <c r="W1671" s="76">
        <v>13000</v>
      </c>
      <c r="X1671" s="16">
        <f t="shared" si="471"/>
        <v>52000</v>
      </c>
      <c r="AC1671" s="18">
        <f t="shared" si="467"/>
        <v>0</v>
      </c>
      <c r="AD1671" s="19">
        <f t="shared" si="475"/>
        <v>58000</v>
      </c>
      <c r="AE1671" s="21">
        <f t="shared" si="472"/>
        <v>15837.76</v>
      </c>
      <c r="AF1671" s="20">
        <f t="shared" si="473"/>
        <v>0</v>
      </c>
      <c r="AG1671" s="20">
        <f t="shared" si="476"/>
        <v>0</v>
      </c>
      <c r="AH1671" s="20">
        <f t="shared" si="477"/>
        <v>0</v>
      </c>
      <c r="AI1671" s="20"/>
      <c r="AJ1671" s="20"/>
      <c r="AK1671" s="20">
        <f t="shared" si="468"/>
        <v>0</v>
      </c>
      <c r="AL1671" s="171"/>
    </row>
    <row r="1672" spans="1:38" ht="15.75" customHeight="1" x14ac:dyDescent="0.25">
      <c r="A1672" s="3">
        <v>1625</v>
      </c>
      <c r="B1672" s="14">
        <f t="shared" si="479"/>
        <v>1</v>
      </c>
      <c r="C1672" s="9">
        <v>45279</v>
      </c>
      <c r="D1672" s="3" t="s">
        <v>505</v>
      </c>
      <c r="E1672" s="14" t="str">
        <f t="shared" si="474"/>
        <v>1625Municipalidad Laboulaye1</v>
      </c>
      <c r="F1672" s="119" t="s">
        <v>2709</v>
      </c>
      <c r="G1672" s="119" t="s">
        <v>2701</v>
      </c>
      <c r="H1672" s="119">
        <v>9701</v>
      </c>
      <c r="I1672" s="10" t="s">
        <v>2702</v>
      </c>
      <c r="J1672" s="14" t="str">
        <f t="shared" si="466"/>
        <v>Service completo. Cambio de aceite y filtros. Control general del vehiculo. Rotacion de ruedas. Lavado motor.</v>
      </c>
      <c r="K1672" s="3" t="s">
        <v>1665</v>
      </c>
      <c r="L1672" s="3">
        <v>1</v>
      </c>
      <c r="R1672" s="7" t="s">
        <v>1916</v>
      </c>
      <c r="W1672" s="76"/>
      <c r="X1672" s="16">
        <f t="shared" si="471"/>
        <v>0</v>
      </c>
      <c r="Y1672" s="3">
        <v>1</v>
      </c>
      <c r="AB1672" s="4">
        <v>58000</v>
      </c>
      <c r="AC1672" s="18">
        <f t="shared" si="467"/>
        <v>58000</v>
      </c>
      <c r="AD1672" s="19">
        <f t="shared" si="475"/>
        <v>58000</v>
      </c>
      <c r="AE1672" s="21">
        <f t="shared" si="472"/>
        <v>0</v>
      </c>
      <c r="AF1672" s="20">
        <f t="shared" si="473"/>
        <v>0</v>
      </c>
      <c r="AG1672" s="20">
        <f t="shared" si="476"/>
        <v>0</v>
      </c>
      <c r="AH1672" s="20">
        <f t="shared" si="477"/>
        <v>58000</v>
      </c>
      <c r="AI1672" s="20"/>
      <c r="AJ1672" s="20"/>
      <c r="AK1672" s="20">
        <f t="shared" si="468"/>
        <v>58000</v>
      </c>
      <c r="AL1672" s="171"/>
    </row>
    <row r="1673" spans="1:38" ht="15.75" customHeight="1" x14ac:dyDescent="0.25">
      <c r="A1673" s="3">
        <v>1625</v>
      </c>
      <c r="B1673" s="14">
        <f t="shared" si="479"/>
        <v>2</v>
      </c>
      <c r="C1673" s="9">
        <f>IF(A1673=A1672,C1672,"")</f>
        <v>45279</v>
      </c>
      <c r="D1673" s="3" t="str">
        <f>IF(A1673=A1672,D1672,"")</f>
        <v>Municipalidad Laboulaye</v>
      </c>
      <c r="E1673" s="14" t="str">
        <f t="shared" si="474"/>
        <v>1625Municipalidad Laboulaye2</v>
      </c>
      <c r="J1673" s="14" t="str">
        <f t="shared" si="466"/>
        <v xml:space="preserve">Service completo. Cambio de aceite y filtros. Control general del vehiculo. Rotacion de ruedas. Lavado motor. </v>
      </c>
      <c r="L1673" s="3">
        <v>1</v>
      </c>
      <c r="W1673" s="76"/>
      <c r="X1673" s="16">
        <f t="shared" si="471"/>
        <v>0</v>
      </c>
      <c r="AC1673" s="18">
        <f t="shared" si="467"/>
        <v>0</v>
      </c>
      <c r="AD1673" s="19">
        <f t="shared" si="475"/>
        <v>58000</v>
      </c>
      <c r="AE1673" s="21">
        <f t="shared" si="472"/>
        <v>0</v>
      </c>
      <c r="AF1673" s="20">
        <f t="shared" si="473"/>
        <v>0</v>
      </c>
      <c r="AG1673" s="20">
        <f t="shared" si="476"/>
        <v>0</v>
      </c>
      <c r="AH1673" s="20">
        <f t="shared" si="477"/>
        <v>0</v>
      </c>
      <c r="AI1673" s="20"/>
      <c r="AJ1673" s="20"/>
      <c r="AK1673" s="20">
        <f t="shared" si="468"/>
        <v>0</v>
      </c>
      <c r="AL1673" s="171"/>
    </row>
    <row r="1674" spans="1:38" ht="15.75" customHeight="1" x14ac:dyDescent="0.25">
      <c r="A1674" s="3">
        <v>1626</v>
      </c>
      <c r="B1674" s="14">
        <f t="shared" si="479"/>
        <v>1</v>
      </c>
      <c r="C1674" s="9">
        <v>45279</v>
      </c>
      <c r="D1674" s="3" t="s">
        <v>2703</v>
      </c>
      <c r="E1674" s="14" t="str">
        <f t="shared" si="474"/>
        <v>1626Hidalgo Carlos1</v>
      </c>
      <c r="F1674" s="119" t="s">
        <v>2704</v>
      </c>
      <c r="G1674" s="119" t="s">
        <v>1755</v>
      </c>
      <c r="H1674" s="119">
        <v>181149</v>
      </c>
      <c r="I1674" s="10" t="s">
        <v>2286</v>
      </c>
      <c r="J1674" s="14" t="str">
        <f t="shared" si="466"/>
        <v>Service. Cambio de aceite y filtros. Control general del vehiculo.</v>
      </c>
      <c r="K1674" s="3" t="s">
        <v>1512</v>
      </c>
      <c r="L1674" s="3">
        <v>1</v>
      </c>
      <c r="M1674" s="10" t="s">
        <v>21</v>
      </c>
      <c r="N1674" s="3" t="s">
        <v>771</v>
      </c>
      <c r="Q1674" s="7">
        <v>5501.08</v>
      </c>
      <c r="R1674" s="7" t="s">
        <v>1916</v>
      </c>
      <c r="S1674" s="132">
        <f>(W1674-Q1674)/W1674</f>
        <v>0.23596111111111112</v>
      </c>
      <c r="T1674" s="11">
        <v>1</v>
      </c>
      <c r="W1674" s="76">
        <v>7200</v>
      </c>
      <c r="X1674" s="16">
        <f t="shared" si="471"/>
        <v>7200</v>
      </c>
      <c r="Y1674" s="3">
        <v>1</v>
      </c>
      <c r="AB1674" s="4">
        <v>15000</v>
      </c>
      <c r="AC1674" s="18">
        <f t="shared" si="467"/>
        <v>15000</v>
      </c>
      <c r="AD1674" s="19">
        <f t="shared" si="475"/>
        <v>15000</v>
      </c>
      <c r="AE1674" s="21">
        <f t="shared" si="472"/>
        <v>5501.08</v>
      </c>
      <c r="AF1674" s="20">
        <f t="shared" si="473"/>
        <v>13366.4812</v>
      </c>
      <c r="AG1674" s="20">
        <f t="shared" si="476"/>
        <v>36050</v>
      </c>
      <c r="AH1674" s="20">
        <f t="shared" si="477"/>
        <v>15000</v>
      </c>
      <c r="AI1674" s="20"/>
      <c r="AJ1674" s="20"/>
      <c r="AK1674" s="20">
        <f t="shared" si="468"/>
        <v>51050</v>
      </c>
      <c r="AL1674" s="171"/>
    </row>
    <row r="1675" spans="1:38" ht="15.75" customHeight="1" x14ac:dyDescent="0.25">
      <c r="A1675" s="3">
        <v>1626</v>
      </c>
      <c r="B1675" s="14">
        <f t="shared" si="479"/>
        <v>2</v>
      </c>
      <c r="C1675" s="9">
        <f>IF(A1675=A1674,C1674,"")</f>
        <v>45279</v>
      </c>
      <c r="D1675" s="3" t="str">
        <f>IF(A1675=A1674,D1674,"")</f>
        <v>Hidalgo Carlos</v>
      </c>
      <c r="E1675" s="14" t="str">
        <f t="shared" si="474"/>
        <v>1626Hidalgo Carlos2</v>
      </c>
      <c r="J1675" s="14" t="str">
        <f t="shared" si="466"/>
        <v xml:space="preserve">Service. Cambio de aceite y filtros. Control general del vehiculo. </v>
      </c>
      <c r="L1675" s="3">
        <v>1</v>
      </c>
      <c r="M1675" s="10" t="s">
        <v>2708</v>
      </c>
      <c r="N1675" s="3" t="s">
        <v>771</v>
      </c>
      <c r="Q1675" s="7">
        <v>3635.2512000000006</v>
      </c>
      <c r="S1675" s="132">
        <f>(W1675-Q1675)/W1675</f>
        <v>0.13446399999999986</v>
      </c>
      <c r="T1675" s="11">
        <v>1</v>
      </c>
      <c r="W1675" s="76">
        <v>4200</v>
      </c>
      <c r="X1675" s="16">
        <f t="shared" si="471"/>
        <v>4200</v>
      </c>
      <c r="AC1675" s="18">
        <f t="shared" si="467"/>
        <v>0</v>
      </c>
      <c r="AD1675" s="19">
        <f t="shared" si="475"/>
        <v>15000</v>
      </c>
      <c r="AE1675" s="21">
        <f t="shared" si="472"/>
        <v>3635.2512000000006</v>
      </c>
      <c r="AF1675" s="20">
        <f t="shared" si="473"/>
        <v>0</v>
      </c>
      <c r="AG1675" s="20">
        <f t="shared" si="476"/>
        <v>0</v>
      </c>
      <c r="AH1675" s="20">
        <f t="shared" si="477"/>
        <v>0</v>
      </c>
      <c r="AI1675" s="20"/>
      <c r="AJ1675" s="20"/>
      <c r="AK1675" s="20">
        <f t="shared" si="468"/>
        <v>0</v>
      </c>
      <c r="AL1675" s="171"/>
    </row>
    <row r="1676" spans="1:38" ht="15.75" customHeight="1" x14ac:dyDescent="0.25">
      <c r="A1676" s="3">
        <v>1626</v>
      </c>
      <c r="B1676" s="14">
        <f t="shared" si="479"/>
        <v>3</v>
      </c>
      <c r="C1676" s="9">
        <f>IF(A1676=A1675,C1675,"")</f>
        <v>45279</v>
      </c>
      <c r="D1676" s="3" t="str">
        <f>IF(A1676=A1675,D1675,"")</f>
        <v>Hidalgo Carlos</v>
      </c>
      <c r="E1676" s="14" t="str">
        <f t="shared" si="474"/>
        <v>1626Hidalgo Carlos3</v>
      </c>
      <c r="J1676" s="14" t="str">
        <f t="shared" si="466"/>
        <v xml:space="preserve">Service. Cambio de aceite y filtros. Control general del vehiculo.  </v>
      </c>
      <c r="L1676" s="3">
        <v>1</v>
      </c>
      <c r="M1676" s="10" t="s">
        <v>792</v>
      </c>
      <c r="N1676" s="3" t="s">
        <v>771</v>
      </c>
      <c r="Q1676" s="7">
        <v>1921.12</v>
      </c>
      <c r="S1676" s="132">
        <f>(W1676-Q1676)/W1676</f>
        <v>0.61189494949494949</v>
      </c>
      <c r="T1676" s="11">
        <v>3</v>
      </c>
      <c r="W1676" s="76">
        <v>4950</v>
      </c>
      <c r="X1676" s="16">
        <f t="shared" si="471"/>
        <v>14850</v>
      </c>
      <c r="AC1676" s="18">
        <f t="shared" si="467"/>
        <v>0</v>
      </c>
      <c r="AD1676" s="19">
        <f t="shared" si="475"/>
        <v>15000</v>
      </c>
      <c r="AE1676" s="21">
        <f t="shared" si="472"/>
        <v>5763.36</v>
      </c>
      <c r="AF1676" s="20">
        <f t="shared" si="473"/>
        <v>0</v>
      </c>
      <c r="AG1676" s="20">
        <f t="shared" si="476"/>
        <v>0</v>
      </c>
      <c r="AH1676" s="20">
        <f t="shared" si="477"/>
        <v>0</v>
      </c>
      <c r="AI1676" s="20"/>
      <c r="AJ1676" s="20"/>
      <c r="AK1676" s="20">
        <f t="shared" si="468"/>
        <v>0</v>
      </c>
      <c r="AL1676" s="171"/>
    </row>
    <row r="1677" spans="1:38" ht="15.75" customHeight="1" x14ac:dyDescent="0.25">
      <c r="A1677" s="3">
        <v>1626</v>
      </c>
      <c r="B1677" s="14">
        <f t="shared" si="479"/>
        <v>4</v>
      </c>
      <c r="C1677" s="9">
        <f>IF(A1677=A1676,C1676,"")</f>
        <v>45279</v>
      </c>
      <c r="D1677" s="3" t="str">
        <f>IF(A1677=A1676,D1676,"")</f>
        <v>Hidalgo Carlos</v>
      </c>
      <c r="E1677" s="14" t="str">
        <f t="shared" si="474"/>
        <v>1626Hidalgo Carlos4</v>
      </c>
      <c r="J1677" s="14" t="str">
        <f t="shared" si="466"/>
        <v xml:space="preserve">Service. Cambio de aceite y filtros. Control general del vehiculo.   </v>
      </c>
      <c r="L1677" s="3">
        <v>1</v>
      </c>
      <c r="M1677" s="10" t="s">
        <v>1025</v>
      </c>
      <c r="N1677" s="3" t="s">
        <v>771</v>
      </c>
      <c r="Q1677" s="7">
        <v>2309.0300000000002</v>
      </c>
      <c r="S1677" s="132">
        <f>(W1677-Q1677)/W1677</f>
        <v>0.76438469387755092</v>
      </c>
      <c r="T1677" s="11">
        <v>1</v>
      </c>
      <c r="W1677" s="76">
        <v>9800</v>
      </c>
      <c r="X1677" s="16">
        <f t="shared" si="471"/>
        <v>9800</v>
      </c>
      <c r="AC1677" s="18">
        <f t="shared" si="467"/>
        <v>0</v>
      </c>
      <c r="AD1677" s="19">
        <f t="shared" si="475"/>
        <v>15000</v>
      </c>
      <c r="AE1677" s="21">
        <f t="shared" si="472"/>
        <v>2309.0300000000002</v>
      </c>
      <c r="AF1677" s="20">
        <f t="shared" si="473"/>
        <v>0</v>
      </c>
      <c r="AG1677" s="20">
        <f t="shared" si="476"/>
        <v>0</v>
      </c>
      <c r="AH1677" s="20">
        <f t="shared" si="477"/>
        <v>0</v>
      </c>
      <c r="AI1677" s="20"/>
      <c r="AJ1677" s="20"/>
      <c r="AK1677" s="20">
        <f t="shared" si="468"/>
        <v>0</v>
      </c>
      <c r="AL1677" s="171"/>
    </row>
    <row r="1678" spans="1:38" ht="15.75" customHeight="1" x14ac:dyDescent="0.25">
      <c r="A1678" s="3">
        <v>1627</v>
      </c>
      <c r="B1678" s="14">
        <f t="shared" si="479"/>
        <v>1</v>
      </c>
      <c r="C1678" s="9">
        <v>45279</v>
      </c>
      <c r="D1678" s="3" t="s">
        <v>116</v>
      </c>
      <c r="E1678" s="14" t="str">
        <f t="shared" si="474"/>
        <v>1627Transporte Palloni1</v>
      </c>
      <c r="F1678" s="119" t="s">
        <v>936</v>
      </c>
      <c r="G1678" s="119" t="s">
        <v>1300</v>
      </c>
      <c r="H1678" s="119">
        <v>258105</v>
      </c>
      <c r="I1678" s="10" t="s">
        <v>2705</v>
      </c>
      <c r="J1678" s="14" t="str">
        <f t="shared" si="466"/>
        <v>Service. Cambio de aceite y filtros. Control general del vehiculo. Control perdidas de agua. Control de pastillas de freno. Control tren delantero. Desarmar distribucion completa. Cambiar kit, bomba de agua, correa poly v, liquido refrigerante. Purgado circuito de refrigeracion. Puesta a punto. Armado total</v>
      </c>
      <c r="K1678" s="3" t="s">
        <v>2380</v>
      </c>
      <c r="L1678" s="3">
        <v>1</v>
      </c>
      <c r="O1678" s="160"/>
      <c r="P1678" s="160"/>
      <c r="Q1678" s="76"/>
      <c r="R1678" s="76" t="s">
        <v>1916</v>
      </c>
      <c r="S1678" s="146"/>
      <c r="T1678" s="113"/>
      <c r="U1678" s="160"/>
      <c r="V1678" s="160"/>
      <c r="W1678" s="76"/>
      <c r="X1678" s="138">
        <f t="shared" si="471"/>
        <v>0</v>
      </c>
      <c r="Y1678" s="3">
        <v>1</v>
      </c>
      <c r="AB1678" s="139">
        <v>50000</v>
      </c>
      <c r="AC1678" s="140">
        <f t="shared" si="467"/>
        <v>50000</v>
      </c>
      <c r="AD1678" s="19">
        <f t="shared" si="475"/>
        <v>50000</v>
      </c>
      <c r="AE1678" s="141">
        <f t="shared" si="472"/>
        <v>0</v>
      </c>
      <c r="AF1678" s="142">
        <f t="shared" si="473"/>
        <v>0</v>
      </c>
      <c r="AG1678" s="142">
        <f t="shared" si="476"/>
        <v>0</v>
      </c>
      <c r="AH1678" s="142">
        <f t="shared" si="477"/>
        <v>50000</v>
      </c>
      <c r="AI1678" s="142"/>
      <c r="AJ1678" s="142"/>
      <c r="AK1678" s="142">
        <f t="shared" si="468"/>
        <v>50000</v>
      </c>
      <c r="AL1678" s="173"/>
    </row>
    <row r="1679" spans="1:38" ht="15.75" customHeight="1" x14ac:dyDescent="0.25">
      <c r="A1679" s="3">
        <v>1627</v>
      </c>
      <c r="B1679" s="14">
        <f t="shared" si="479"/>
        <v>2</v>
      </c>
      <c r="C1679" s="9">
        <f>IF(A1679=A1678,C1678,"")</f>
        <v>45279</v>
      </c>
      <c r="D1679" s="3" t="str">
        <f>IF(A1679=A1678,D1678,"")</f>
        <v>Transporte Palloni</v>
      </c>
      <c r="E1679" s="14" t="str">
        <f t="shared" si="474"/>
        <v>1627Transporte Palloni2</v>
      </c>
      <c r="J1679" s="14" t="str">
        <f t="shared" si="466"/>
        <v xml:space="preserve">Service. Cambio de aceite y filtros. Control general del vehiculo. Control perdidas de agua. Control de pastillas de freno. Control tren delantero. Desarmar distribucion completa. Cambiar kit, bomba de agua, correa poly v, liquido refrigerante. Purgado circuito de refrigeracion. Puesta a punto. Armado total </v>
      </c>
      <c r="L1679" s="3">
        <v>1</v>
      </c>
      <c r="W1679" s="76"/>
      <c r="X1679" s="16">
        <f t="shared" si="471"/>
        <v>0</v>
      </c>
      <c r="AC1679" s="18">
        <f t="shared" si="467"/>
        <v>0</v>
      </c>
      <c r="AD1679" s="19">
        <f t="shared" si="475"/>
        <v>50000</v>
      </c>
      <c r="AE1679" s="21">
        <f t="shared" si="472"/>
        <v>0</v>
      </c>
      <c r="AF1679" s="20">
        <f t="shared" si="473"/>
        <v>0</v>
      </c>
      <c r="AG1679" s="20">
        <f t="shared" si="476"/>
        <v>0</v>
      </c>
      <c r="AH1679" s="20">
        <f t="shared" si="477"/>
        <v>0</v>
      </c>
      <c r="AI1679" s="20"/>
      <c r="AJ1679" s="20"/>
      <c r="AK1679" s="20">
        <f t="shared" si="468"/>
        <v>0</v>
      </c>
      <c r="AL1679" s="171"/>
    </row>
    <row r="1680" spans="1:38" ht="15.75" customHeight="1" x14ac:dyDescent="0.25">
      <c r="A1680" s="3">
        <v>1628</v>
      </c>
      <c r="B1680" s="14">
        <f t="shared" si="479"/>
        <v>1</v>
      </c>
      <c r="C1680" s="9">
        <v>45279</v>
      </c>
      <c r="D1680" s="3" t="s">
        <v>505</v>
      </c>
      <c r="E1680" s="14" t="str">
        <f t="shared" si="474"/>
        <v>1628Municipalidad Laboulaye1</v>
      </c>
      <c r="G1680" s="119" t="s">
        <v>2707</v>
      </c>
      <c r="I1680" s="10" t="s">
        <v>2776</v>
      </c>
      <c r="J1680" s="14" t="str">
        <f t="shared" si="466"/>
        <v>Sacar caja de velocidad, placa disco, crapodina de embrague. Control reten de bancada. Limpieza. Armado total con kit de embrague nuevo. Cambiar ambos fuelles lado caja. Completar nivel de aceite en caja de velocidad. Cambiar bujes y soportes de bujes de barra estabilizadora</v>
      </c>
      <c r="K1680" s="3" t="s">
        <v>1512</v>
      </c>
      <c r="L1680" s="3">
        <v>1</v>
      </c>
      <c r="R1680" s="7" t="s">
        <v>1971</v>
      </c>
      <c r="W1680" s="76"/>
      <c r="X1680" s="16">
        <f t="shared" si="471"/>
        <v>0</v>
      </c>
      <c r="Y1680" s="3">
        <v>1</v>
      </c>
      <c r="AB1680" s="4">
        <v>65000</v>
      </c>
      <c r="AC1680" s="18">
        <f t="shared" si="467"/>
        <v>65000</v>
      </c>
      <c r="AD1680" s="19">
        <f t="shared" si="475"/>
        <v>65000</v>
      </c>
      <c r="AE1680" s="21">
        <f t="shared" si="472"/>
        <v>0</v>
      </c>
      <c r="AF1680" s="20">
        <f t="shared" si="473"/>
        <v>0</v>
      </c>
      <c r="AG1680" s="20">
        <f t="shared" si="476"/>
        <v>0</v>
      </c>
      <c r="AH1680" s="20">
        <f t="shared" si="477"/>
        <v>65000</v>
      </c>
      <c r="AI1680" s="20"/>
      <c r="AJ1680" s="20"/>
      <c r="AK1680" s="20">
        <f t="shared" si="468"/>
        <v>65000</v>
      </c>
      <c r="AL1680" s="171"/>
    </row>
    <row r="1681" spans="1:38" ht="15.75" customHeight="1" x14ac:dyDescent="0.25">
      <c r="A1681" s="3">
        <v>1628</v>
      </c>
      <c r="B1681" s="14">
        <f t="shared" si="479"/>
        <v>2</v>
      </c>
      <c r="C1681" s="9">
        <f>IF(A1681=A1680,C1680,"")</f>
        <v>45279</v>
      </c>
      <c r="D1681" s="3" t="str">
        <f>IF(A1681=A1680,D1680,"")</f>
        <v>Municipalidad Laboulaye</v>
      </c>
      <c r="E1681" s="14" t="str">
        <f t="shared" si="474"/>
        <v>1628Municipalidad Laboulaye2</v>
      </c>
      <c r="J1681" s="14" t="str">
        <f t="shared" si="466"/>
        <v xml:space="preserve">Sacar caja de velocidad, placa disco, crapodina de embrague. Control reten de bancada. Limpieza. Armado total con kit de embrague nuevo. Cambiar ambos fuelles lado caja. Completar nivel de aceite en caja de velocidad. Cambiar bujes y soportes de bujes de barra estabilizadora </v>
      </c>
      <c r="L1681" s="3">
        <v>1</v>
      </c>
      <c r="W1681" s="76"/>
      <c r="X1681" s="16">
        <f t="shared" si="471"/>
        <v>0</v>
      </c>
      <c r="AC1681" s="18">
        <f t="shared" si="467"/>
        <v>0</v>
      </c>
      <c r="AD1681" s="19">
        <f t="shared" si="475"/>
        <v>65000</v>
      </c>
      <c r="AE1681" s="21">
        <f t="shared" si="472"/>
        <v>0</v>
      </c>
      <c r="AF1681" s="20">
        <f t="shared" si="473"/>
        <v>0</v>
      </c>
      <c r="AG1681" s="20">
        <f t="shared" si="476"/>
        <v>0</v>
      </c>
      <c r="AH1681" s="20">
        <f t="shared" si="477"/>
        <v>0</v>
      </c>
      <c r="AI1681" s="20"/>
      <c r="AJ1681" s="20"/>
      <c r="AK1681" s="20">
        <f t="shared" si="468"/>
        <v>0</v>
      </c>
      <c r="AL1681" s="171"/>
    </row>
    <row r="1682" spans="1:38" ht="15.75" customHeight="1" x14ac:dyDescent="0.25">
      <c r="A1682" s="3">
        <v>1629</v>
      </c>
      <c r="B1682" s="14">
        <f t="shared" si="479"/>
        <v>1</v>
      </c>
      <c r="C1682" s="9">
        <v>45279</v>
      </c>
      <c r="D1682" s="3" t="s">
        <v>505</v>
      </c>
      <c r="E1682" s="14" t="str">
        <f t="shared" si="474"/>
        <v>1629Municipalidad Laboulaye1</v>
      </c>
      <c r="F1682" s="119" t="s">
        <v>2706</v>
      </c>
      <c r="G1682" s="119" t="s">
        <v>2701</v>
      </c>
      <c r="H1682" s="119">
        <v>6299</v>
      </c>
      <c r="I1682" s="10" t="s">
        <v>2721</v>
      </c>
      <c r="J1682" s="14" t="str">
        <f t="shared" si="466"/>
        <v>Service completo. Cambio de aceite y filtros. Control general del vehiculo. FAROL TRASERO LADO CAPOT ROTO</v>
      </c>
      <c r="K1682" s="3" t="s">
        <v>1512</v>
      </c>
      <c r="L1682" s="3">
        <v>1</v>
      </c>
      <c r="R1682" s="7" t="s">
        <v>1916</v>
      </c>
      <c r="W1682" s="76"/>
      <c r="X1682" s="16">
        <f t="shared" si="471"/>
        <v>0</v>
      </c>
      <c r="Y1682" s="3">
        <v>1</v>
      </c>
      <c r="AB1682" s="4">
        <v>58000</v>
      </c>
      <c r="AC1682" s="18">
        <f t="shared" si="467"/>
        <v>58000</v>
      </c>
      <c r="AD1682" s="19">
        <f t="shared" si="475"/>
        <v>58000</v>
      </c>
      <c r="AE1682" s="21">
        <f t="shared" si="472"/>
        <v>0</v>
      </c>
      <c r="AF1682" s="20">
        <f t="shared" si="473"/>
        <v>0</v>
      </c>
      <c r="AG1682" s="20">
        <f t="shared" si="476"/>
        <v>0</v>
      </c>
      <c r="AH1682" s="20">
        <f t="shared" si="477"/>
        <v>58000</v>
      </c>
      <c r="AI1682" s="20"/>
      <c r="AJ1682" s="20"/>
      <c r="AK1682" s="20">
        <f t="shared" si="468"/>
        <v>58000</v>
      </c>
      <c r="AL1682" s="171"/>
    </row>
    <row r="1683" spans="1:38" ht="15.75" customHeight="1" x14ac:dyDescent="0.25">
      <c r="A1683" s="3">
        <v>1629</v>
      </c>
      <c r="B1683" s="14">
        <f t="shared" si="479"/>
        <v>2</v>
      </c>
      <c r="C1683" s="9">
        <f>IF(A1683=A1682,C1682,"")</f>
        <v>45279</v>
      </c>
      <c r="D1683" s="3" t="str">
        <f>IF(A1683=A1682,D1682,"")</f>
        <v>Municipalidad Laboulaye</v>
      </c>
      <c r="E1683" s="14" t="str">
        <f t="shared" si="474"/>
        <v>1629Municipalidad Laboulaye2</v>
      </c>
      <c r="J1683" s="14" t="str">
        <f t="shared" si="466"/>
        <v xml:space="preserve">Service completo. Cambio de aceite y filtros. Control general del vehiculo. FAROL TRASERO LADO CAPOT ROTO </v>
      </c>
      <c r="L1683" s="3">
        <v>1</v>
      </c>
      <c r="W1683" s="76"/>
      <c r="X1683" s="16">
        <f t="shared" si="471"/>
        <v>0</v>
      </c>
      <c r="AC1683" s="18">
        <f t="shared" si="467"/>
        <v>0</v>
      </c>
      <c r="AD1683" s="19">
        <f t="shared" si="475"/>
        <v>58000</v>
      </c>
      <c r="AE1683" s="21">
        <f t="shared" si="472"/>
        <v>0</v>
      </c>
      <c r="AF1683" s="20">
        <f t="shared" si="473"/>
        <v>0</v>
      </c>
      <c r="AG1683" s="20">
        <f t="shared" si="476"/>
        <v>0</v>
      </c>
      <c r="AH1683" s="20">
        <f t="shared" si="477"/>
        <v>0</v>
      </c>
      <c r="AI1683" s="20"/>
      <c r="AJ1683" s="20"/>
      <c r="AK1683" s="20">
        <f t="shared" si="468"/>
        <v>0</v>
      </c>
      <c r="AL1683" s="171"/>
    </row>
    <row r="1684" spans="1:38" ht="15.75" customHeight="1" x14ac:dyDescent="0.25">
      <c r="A1684" s="3">
        <v>1630</v>
      </c>
      <c r="B1684" s="14">
        <f t="shared" si="479"/>
        <v>1</v>
      </c>
      <c r="C1684" s="9">
        <v>45280</v>
      </c>
      <c r="D1684" s="3" t="s">
        <v>2710</v>
      </c>
      <c r="E1684" s="14" t="str">
        <f t="shared" si="474"/>
        <v>1630Razzini Carolina1</v>
      </c>
      <c r="F1684" s="119" t="s">
        <v>2711</v>
      </c>
      <c r="G1684" s="119" t="s">
        <v>2712</v>
      </c>
      <c r="H1684" s="119">
        <v>70866</v>
      </c>
      <c r="I1684" s="10" t="s">
        <v>2713</v>
      </c>
      <c r="J1684" s="14" t="str">
        <f t="shared" si="466"/>
        <v>Control tren delantero. Cambio bieleta de barra estabilizadora lado derecho.</v>
      </c>
      <c r="K1684" s="3" t="s">
        <v>1665</v>
      </c>
      <c r="L1684" s="3">
        <v>1</v>
      </c>
      <c r="M1684" s="10" t="s">
        <v>2714</v>
      </c>
      <c r="N1684" s="3" t="s">
        <v>771</v>
      </c>
      <c r="Q1684" s="7">
        <v>12500</v>
      </c>
      <c r="R1684" s="7" t="s">
        <v>1971</v>
      </c>
      <c r="S1684" s="132">
        <f>(W1684-Q1684)/W1684</f>
        <v>0.21875</v>
      </c>
      <c r="T1684" s="11">
        <v>1</v>
      </c>
      <c r="W1684" s="76">
        <v>16000</v>
      </c>
      <c r="X1684" s="16">
        <f t="shared" si="471"/>
        <v>16000</v>
      </c>
      <c r="Y1684" s="3">
        <v>1</v>
      </c>
      <c r="AB1684" s="4">
        <v>15000</v>
      </c>
      <c r="AC1684" s="18">
        <f t="shared" si="467"/>
        <v>15000</v>
      </c>
      <c r="AD1684" s="19">
        <f t="shared" si="475"/>
        <v>15000</v>
      </c>
      <c r="AE1684" s="21">
        <f t="shared" si="472"/>
        <v>12500</v>
      </c>
      <c r="AF1684" s="20">
        <f t="shared" si="473"/>
        <v>12500</v>
      </c>
      <c r="AG1684" s="20">
        <f t="shared" si="476"/>
        <v>16000</v>
      </c>
      <c r="AH1684" s="20">
        <f t="shared" si="477"/>
        <v>15000</v>
      </c>
      <c r="AI1684" s="20"/>
      <c r="AJ1684" s="20"/>
      <c r="AK1684" s="20">
        <f t="shared" si="468"/>
        <v>31000</v>
      </c>
      <c r="AL1684" s="171"/>
    </row>
    <row r="1685" spans="1:38" ht="15.75" customHeight="1" x14ac:dyDescent="0.25">
      <c r="A1685" s="3">
        <v>1630</v>
      </c>
      <c r="B1685" s="14">
        <f t="shared" si="479"/>
        <v>2</v>
      </c>
      <c r="C1685" s="9">
        <f>IF(A1685=A1684,C1684,"")</f>
        <v>45280</v>
      </c>
      <c r="D1685" s="3" t="str">
        <f>IF(A1685=A1684,D1684,"")</f>
        <v>Razzini Carolina</v>
      </c>
      <c r="E1685" s="14" t="str">
        <f t="shared" si="474"/>
        <v>1630Razzini Carolina2</v>
      </c>
      <c r="J1685" s="14" t="str">
        <f t="shared" si="466"/>
        <v xml:space="preserve">Control tren delantero. Cambio bieleta de barra estabilizadora lado derecho. </v>
      </c>
      <c r="L1685" s="3">
        <v>1</v>
      </c>
      <c r="W1685" s="76"/>
      <c r="X1685" s="16">
        <f t="shared" si="471"/>
        <v>0</v>
      </c>
      <c r="AC1685" s="18">
        <f t="shared" si="467"/>
        <v>0</v>
      </c>
      <c r="AD1685" s="19">
        <f t="shared" si="475"/>
        <v>15000</v>
      </c>
      <c r="AE1685" s="21">
        <f t="shared" si="472"/>
        <v>0</v>
      </c>
      <c r="AF1685" s="20">
        <f t="shared" si="473"/>
        <v>0</v>
      </c>
      <c r="AG1685" s="20">
        <f t="shared" si="476"/>
        <v>0</v>
      </c>
      <c r="AH1685" s="20">
        <f t="shared" si="477"/>
        <v>0</v>
      </c>
      <c r="AI1685" s="20"/>
      <c r="AJ1685" s="20"/>
      <c r="AK1685" s="20">
        <f t="shared" si="468"/>
        <v>0</v>
      </c>
      <c r="AL1685" s="171"/>
    </row>
    <row r="1686" spans="1:38" ht="15.75" customHeight="1" x14ac:dyDescent="0.25">
      <c r="A1686" s="3">
        <v>1631</v>
      </c>
      <c r="B1686" s="14">
        <f t="shared" si="479"/>
        <v>1</v>
      </c>
      <c r="C1686" s="9">
        <v>45280</v>
      </c>
      <c r="D1686" s="3" t="s">
        <v>267</v>
      </c>
      <c r="E1686" s="14" t="str">
        <f t="shared" si="474"/>
        <v>1631Cuevas Emanuel1</v>
      </c>
      <c r="F1686" s="119" t="s">
        <v>2716</v>
      </c>
      <c r="G1686" s="119" t="s">
        <v>2717</v>
      </c>
      <c r="H1686" s="119">
        <v>86675</v>
      </c>
      <c r="I1686" s="10" t="s">
        <v>2170</v>
      </c>
      <c r="J1686" s="14" t="str">
        <f t="shared" si="466"/>
        <v>Service completo. Cambio de aceite y filtros. Control general del vehiculo.</v>
      </c>
      <c r="K1686" s="3" t="s">
        <v>1512</v>
      </c>
      <c r="L1686" s="3">
        <v>1</v>
      </c>
      <c r="M1686" s="10" t="s">
        <v>918</v>
      </c>
      <c r="N1686" s="3" t="s">
        <v>771</v>
      </c>
      <c r="Q1686" s="7">
        <v>20400</v>
      </c>
      <c r="R1686" s="7" t="s">
        <v>1916</v>
      </c>
      <c r="S1686" s="132">
        <f t="shared" ref="S1686:S1693" si="480">(W1686-Q1686)/W1686</f>
        <v>0.23880597014925373</v>
      </c>
      <c r="T1686" s="11">
        <v>1</v>
      </c>
      <c r="W1686" s="76">
        <v>26800</v>
      </c>
      <c r="X1686" s="16">
        <f t="shared" si="471"/>
        <v>26800</v>
      </c>
      <c r="Y1686" s="3">
        <v>1</v>
      </c>
      <c r="AB1686" s="4">
        <v>58000</v>
      </c>
      <c r="AC1686" s="18">
        <f t="shared" si="467"/>
        <v>58000</v>
      </c>
      <c r="AD1686" s="19">
        <f t="shared" si="475"/>
        <v>58000</v>
      </c>
      <c r="AE1686" s="21">
        <f t="shared" si="472"/>
        <v>20400</v>
      </c>
      <c r="AF1686" s="20">
        <f t="shared" si="473"/>
        <v>22887.010000000002</v>
      </c>
      <c r="AG1686" s="20">
        <f t="shared" si="476"/>
        <v>51550</v>
      </c>
      <c r="AH1686" s="20">
        <f t="shared" si="477"/>
        <v>58000</v>
      </c>
      <c r="AI1686" s="20"/>
      <c r="AJ1686" s="20"/>
      <c r="AK1686" s="20">
        <f t="shared" si="468"/>
        <v>109550</v>
      </c>
      <c r="AL1686" s="171"/>
    </row>
    <row r="1687" spans="1:38" ht="15.75" customHeight="1" x14ac:dyDescent="0.25">
      <c r="A1687" s="3">
        <v>1631</v>
      </c>
      <c r="B1687" s="14">
        <f t="shared" si="479"/>
        <v>2</v>
      </c>
      <c r="C1687" s="9">
        <f>IF(A1687=A1686,C1686,"")</f>
        <v>45280</v>
      </c>
      <c r="D1687" s="3" t="str">
        <f>IF(A1687=A1686,D1686,"")</f>
        <v>Cuevas Emanuel</v>
      </c>
      <c r="E1687" s="14" t="str">
        <f t="shared" si="474"/>
        <v>1631Cuevas Emanuel2</v>
      </c>
      <c r="J1687" s="14" t="str">
        <f t="shared" si="466"/>
        <v xml:space="preserve">Service completo. Cambio de aceite y filtros. Control general del vehiculo. </v>
      </c>
      <c r="L1687" s="3">
        <v>1</v>
      </c>
      <c r="M1687" s="10" t="s">
        <v>728</v>
      </c>
      <c r="N1687" s="3" t="s">
        <v>771</v>
      </c>
      <c r="Q1687" s="7">
        <v>2487.0100000000002</v>
      </c>
      <c r="S1687" s="132">
        <f t="shared" si="480"/>
        <v>0.49757373737373733</v>
      </c>
      <c r="T1687" s="11">
        <v>5</v>
      </c>
      <c r="W1687" s="76">
        <v>4950</v>
      </c>
      <c r="X1687" s="16">
        <f t="shared" si="471"/>
        <v>24750</v>
      </c>
      <c r="AC1687" s="18">
        <f t="shared" si="467"/>
        <v>0</v>
      </c>
      <c r="AD1687" s="19">
        <f t="shared" si="475"/>
        <v>58000</v>
      </c>
      <c r="AE1687" s="21">
        <f t="shared" si="472"/>
        <v>12435.050000000001</v>
      </c>
      <c r="AF1687" s="20">
        <f t="shared" si="473"/>
        <v>0</v>
      </c>
      <c r="AG1687" s="20">
        <f t="shared" si="476"/>
        <v>0</v>
      </c>
      <c r="AH1687" s="20">
        <f t="shared" si="477"/>
        <v>0</v>
      </c>
      <c r="AI1687" s="20"/>
      <c r="AJ1687" s="20"/>
      <c r="AK1687" s="20">
        <f t="shared" si="468"/>
        <v>0</v>
      </c>
      <c r="AL1687" s="171"/>
    </row>
    <row r="1688" spans="1:38" ht="15.75" customHeight="1" x14ac:dyDescent="0.25">
      <c r="A1688" s="3">
        <v>1632</v>
      </c>
      <c r="B1688" s="14">
        <f t="shared" si="479"/>
        <v>1</v>
      </c>
      <c r="C1688" s="9">
        <v>45280</v>
      </c>
      <c r="D1688" s="3" t="s">
        <v>2582</v>
      </c>
      <c r="E1688" s="14" t="str">
        <f t="shared" si="474"/>
        <v>1632Largayoli Jorge1</v>
      </c>
      <c r="F1688" s="119" t="s">
        <v>2583</v>
      </c>
      <c r="G1688" s="119" t="s">
        <v>2584</v>
      </c>
      <c r="H1688" s="119">
        <v>110100</v>
      </c>
      <c r="I1688" s="10" t="s">
        <v>2722</v>
      </c>
      <c r="J1688" s="14" t="str">
        <f t="shared" si="466"/>
        <v>Auxilio mecanico. Anular refrigeracion de cuerpo mariposa con una manguera directa de termostato a deposito. Completar liquido refrigerante. Purgar circuito de refrigeracion. Sacar tapa de valvulas y reemplazar valvula PCV. Rearmado total.</v>
      </c>
      <c r="K1688" s="3" t="s">
        <v>2380</v>
      </c>
      <c r="L1688" s="3">
        <v>1</v>
      </c>
      <c r="M1688" s="10" t="s">
        <v>2718</v>
      </c>
      <c r="N1688" s="3" t="s">
        <v>2174</v>
      </c>
      <c r="Q1688" s="7">
        <v>10500</v>
      </c>
      <c r="R1688" s="7" t="s">
        <v>1971</v>
      </c>
      <c r="S1688" s="132">
        <f t="shared" si="480"/>
        <v>0.22222222222222221</v>
      </c>
      <c r="T1688" s="11">
        <v>1</v>
      </c>
      <c r="W1688" s="76">
        <v>13500</v>
      </c>
      <c r="X1688" s="16">
        <f t="shared" si="471"/>
        <v>13500</v>
      </c>
      <c r="Y1688" s="3">
        <v>1</v>
      </c>
      <c r="AB1688" s="4">
        <v>30000</v>
      </c>
      <c r="AC1688" s="18">
        <f t="shared" si="467"/>
        <v>30000</v>
      </c>
      <c r="AD1688" s="19">
        <f t="shared" si="475"/>
        <v>30000</v>
      </c>
      <c r="AE1688" s="21">
        <f t="shared" si="472"/>
        <v>10500</v>
      </c>
      <c r="AF1688" s="20">
        <f t="shared" si="473"/>
        <v>15637.62</v>
      </c>
      <c r="AG1688" s="20">
        <f t="shared" si="476"/>
        <v>27275</v>
      </c>
      <c r="AH1688" s="20">
        <f t="shared" si="477"/>
        <v>30000</v>
      </c>
      <c r="AI1688" s="20"/>
      <c r="AJ1688" s="20"/>
      <c r="AK1688" s="20">
        <f t="shared" si="468"/>
        <v>57275</v>
      </c>
      <c r="AL1688" s="171"/>
    </row>
    <row r="1689" spans="1:38" ht="15.75" customHeight="1" x14ac:dyDescent="0.25">
      <c r="A1689" s="3">
        <v>1632</v>
      </c>
      <c r="B1689" s="14">
        <f t="shared" si="479"/>
        <v>2</v>
      </c>
      <c r="C1689" s="9">
        <f>IF(A1689=A1688,C1688,"")</f>
        <v>45280</v>
      </c>
      <c r="D1689" s="3" t="str">
        <f>IF(A1689=A1688,D1688,"")</f>
        <v>Largayoli Jorge</v>
      </c>
      <c r="E1689" s="14" t="str">
        <f t="shared" si="474"/>
        <v>1632Largayoli Jorge2</v>
      </c>
      <c r="J1689" s="14" t="str">
        <f t="shared" si="466"/>
        <v xml:space="preserve">Auxilio mecanico. Anular refrigeracion de cuerpo mariposa con una manguera directa de termostato a deposito. Completar liquido refrigerante. Purgar circuito de refrigeracion. Sacar tapa de valvulas y reemplazar valvula PCV. Rearmado total. </v>
      </c>
      <c r="L1689" s="3">
        <v>1</v>
      </c>
      <c r="M1689" s="10" t="s">
        <v>1431</v>
      </c>
      <c r="N1689" s="3" t="s">
        <v>771</v>
      </c>
      <c r="Q1689" s="7">
        <v>728.18</v>
      </c>
      <c r="S1689" s="132">
        <f t="shared" si="480"/>
        <v>0.54488750000000008</v>
      </c>
      <c r="T1689" s="11">
        <v>5</v>
      </c>
      <c r="W1689" s="76">
        <v>1600</v>
      </c>
      <c r="X1689" s="16">
        <f t="shared" si="471"/>
        <v>8000</v>
      </c>
      <c r="AC1689" s="18">
        <f t="shared" si="467"/>
        <v>0</v>
      </c>
      <c r="AD1689" s="19">
        <f t="shared" si="475"/>
        <v>30000</v>
      </c>
      <c r="AE1689" s="21">
        <f t="shared" si="472"/>
        <v>3640.8999999999996</v>
      </c>
      <c r="AF1689" s="20">
        <f t="shared" si="473"/>
        <v>0</v>
      </c>
      <c r="AG1689" s="20">
        <f t="shared" si="476"/>
        <v>0</v>
      </c>
      <c r="AH1689" s="20">
        <f t="shared" si="477"/>
        <v>0</v>
      </c>
      <c r="AI1689" s="20"/>
      <c r="AJ1689" s="20"/>
      <c r="AK1689" s="20">
        <f t="shared" si="468"/>
        <v>0</v>
      </c>
      <c r="AL1689" s="171"/>
    </row>
    <row r="1690" spans="1:38" ht="15.75" customHeight="1" x14ac:dyDescent="0.25">
      <c r="A1690" s="3">
        <v>1632</v>
      </c>
      <c r="B1690" s="14">
        <f t="shared" si="479"/>
        <v>3</v>
      </c>
      <c r="C1690" s="9">
        <f>IF(A1690=A1689,C1689,"")</f>
        <v>45280</v>
      </c>
      <c r="D1690" s="3" t="str">
        <f>IF(A1690=A1689,D1689,"")</f>
        <v>Largayoli Jorge</v>
      </c>
      <c r="E1690" s="14" t="str">
        <f t="shared" si="474"/>
        <v>1632Largayoli Jorge3</v>
      </c>
      <c r="J1690" s="14" t="str">
        <f t="shared" si="466"/>
        <v xml:space="preserve">Auxilio mecanico. Anular refrigeracion de cuerpo mariposa con una manguera directa de termostato a deposito. Completar liquido refrigerante. Purgar circuito de refrigeracion. Sacar tapa de valvulas y reemplazar valvula PCV. Rearmado total.  </v>
      </c>
      <c r="L1690" s="3">
        <v>1</v>
      </c>
      <c r="M1690" s="10" t="s">
        <v>2719</v>
      </c>
      <c r="N1690" s="3" t="s">
        <v>771</v>
      </c>
      <c r="Q1690" s="7">
        <v>300</v>
      </c>
      <c r="S1690" s="132">
        <f t="shared" si="480"/>
        <v>0.625</v>
      </c>
      <c r="T1690" s="11">
        <v>1</v>
      </c>
      <c r="W1690" s="76">
        <v>800</v>
      </c>
      <c r="X1690" s="16">
        <f t="shared" si="471"/>
        <v>800</v>
      </c>
      <c r="AC1690" s="18">
        <f t="shared" si="467"/>
        <v>0</v>
      </c>
      <c r="AD1690" s="19">
        <f t="shared" si="475"/>
        <v>30000</v>
      </c>
      <c r="AE1690" s="21">
        <f t="shared" si="472"/>
        <v>300</v>
      </c>
      <c r="AF1690" s="20">
        <f t="shared" si="473"/>
        <v>0</v>
      </c>
      <c r="AG1690" s="20">
        <f t="shared" si="476"/>
        <v>0</v>
      </c>
      <c r="AH1690" s="20">
        <f t="shared" si="477"/>
        <v>0</v>
      </c>
      <c r="AI1690" s="20"/>
      <c r="AJ1690" s="20"/>
      <c r="AK1690" s="20">
        <f t="shared" si="468"/>
        <v>0</v>
      </c>
      <c r="AL1690" s="171"/>
    </row>
    <row r="1691" spans="1:38" ht="15.75" customHeight="1" x14ac:dyDescent="0.25">
      <c r="A1691" s="3">
        <v>1632</v>
      </c>
      <c r="B1691" s="14">
        <f t="shared" si="479"/>
        <v>4</v>
      </c>
      <c r="C1691" s="9">
        <f>IF(A1691=A1690,C1690,"")</f>
        <v>45280</v>
      </c>
      <c r="D1691" s="3" t="str">
        <f>IF(A1691=A1690,D1690,"")</f>
        <v>Largayoli Jorge</v>
      </c>
      <c r="E1691" s="14" t="str">
        <f t="shared" si="474"/>
        <v>1632Largayoli Jorge4</v>
      </c>
      <c r="J1691" s="14" t="str">
        <f t="shared" si="466"/>
        <v xml:space="preserve">Auxilio mecanico. Anular refrigeracion de cuerpo mariposa con una manguera directa de termostato a deposito. Completar liquido refrigerante. Purgar circuito de refrigeracion. Sacar tapa de valvulas y reemplazar valvula PCV. Rearmado total.   </v>
      </c>
      <c r="L1691" s="3">
        <v>1</v>
      </c>
      <c r="M1691" s="10" t="s">
        <v>2720</v>
      </c>
      <c r="N1691" s="3" t="s">
        <v>771</v>
      </c>
      <c r="Q1691" s="7">
        <v>150</v>
      </c>
      <c r="S1691" s="132">
        <f t="shared" si="480"/>
        <v>0.75</v>
      </c>
      <c r="T1691" s="11">
        <v>1</v>
      </c>
      <c r="W1691" s="76">
        <v>600</v>
      </c>
      <c r="X1691" s="16">
        <f t="shared" si="471"/>
        <v>600</v>
      </c>
      <c r="AC1691" s="18">
        <f t="shared" si="467"/>
        <v>0</v>
      </c>
      <c r="AD1691" s="19">
        <f t="shared" si="475"/>
        <v>30000</v>
      </c>
      <c r="AE1691" s="21">
        <f t="shared" si="472"/>
        <v>150</v>
      </c>
      <c r="AF1691" s="20">
        <f t="shared" si="473"/>
        <v>0</v>
      </c>
      <c r="AG1691" s="20">
        <f t="shared" si="476"/>
        <v>0</v>
      </c>
      <c r="AH1691" s="20">
        <f t="shared" si="477"/>
        <v>0</v>
      </c>
      <c r="AI1691" s="20"/>
      <c r="AJ1691" s="20"/>
      <c r="AK1691" s="20">
        <f t="shared" si="468"/>
        <v>0</v>
      </c>
      <c r="AL1691" s="171"/>
    </row>
    <row r="1692" spans="1:38" ht="15.75" customHeight="1" x14ac:dyDescent="0.25">
      <c r="A1692" s="3">
        <v>1632</v>
      </c>
      <c r="B1692" s="14">
        <f t="shared" si="479"/>
        <v>5</v>
      </c>
      <c r="C1692" s="9">
        <f>IF(A1692=A1691,C1691,"")</f>
        <v>45280</v>
      </c>
      <c r="D1692" s="3" t="str">
        <f>IF(A1692=A1691,D1691,"")</f>
        <v>Largayoli Jorge</v>
      </c>
      <c r="E1692" s="14" t="str">
        <f t="shared" si="474"/>
        <v>1632Largayoli Jorge5</v>
      </c>
      <c r="J1692" s="14" t="str">
        <f t="shared" si="466"/>
        <v xml:space="preserve">Auxilio mecanico. Anular refrigeracion de cuerpo mariposa con una manguera directa de termostato a deposito. Completar liquido refrigerante. Purgar circuito de refrigeracion. Sacar tapa de valvulas y reemplazar valvula PCV. Rearmado total.    </v>
      </c>
      <c r="L1692" s="3">
        <v>1</v>
      </c>
      <c r="M1692" s="10" t="s">
        <v>222</v>
      </c>
      <c r="N1692" s="3" t="s">
        <v>771</v>
      </c>
      <c r="Q1692" s="7">
        <v>3959.44</v>
      </c>
      <c r="S1692" s="132">
        <f t="shared" si="480"/>
        <v>0.54749257142857133</v>
      </c>
      <c r="T1692" s="11">
        <v>0.5</v>
      </c>
      <c r="W1692" s="76">
        <v>8750</v>
      </c>
      <c r="X1692" s="16">
        <f t="shared" si="471"/>
        <v>4375</v>
      </c>
      <c r="AC1692" s="18">
        <f t="shared" si="467"/>
        <v>0</v>
      </c>
      <c r="AD1692" s="19">
        <f t="shared" si="475"/>
        <v>30000</v>
      </c>
      <c r="AE1692" s="21">
        <f t="shared" si="472"/>
        <v>1979.72</v>
      </c>
      <c r="AF1692" s="20">
        <f t="shared" si="473"/>
        <v>0</v>
      </c>
      <c r="AG1692" s="20">
        <f t="shared" si="476"/>
        <v>0</v>
      </c>
      <c r="AH1692" s="20">
        <f t="shared" si="477"/>
        <v>0</v>
      </c>
      <c r="AI1692" s="20"/>
      <c r="AJ1692" s="20"/>
      <c r="AK1692" s="20">
        <f t="shared" si="468"/>
        <v>0</v>
      </c>
      <c r="AL1692" s="171"/>
    </row>
    <row r="1693" spans="1:38" ht="15.75" customHeight="1" x14ac:dyDescent="0.25">
      <c r="A1693" s="3">
        <v>1633</v>
      </c>
      <c r="B1693" s="14">
        <f t="shared" si="479"/>
        <v>1</v>
      </c>
      <c r="C1693" s="9">
        <v>45280</v>
      </c>
      <c r="D1693" s="3" t="s">
        <v>398</v>
      </c>
      <c r="E1693" s="14" t="str">
        <f t="shared" si="474"/>
        <v>1633Gomez Alejandro1</v>
      </c>
      <c r="F1693" s="119" t="s">
        <v>2723</v>
      </c>
      <c r="G1693" s="119" t="s">
        <v>1520</v>
      </c>
      <c r="I1693" s="10" t="s">
        <v>2515</v>
      </c>
      <c r="J1693" s="14" t="str">
        <f t="shared" si="466"/>
        <v xml:space="preserve">Cambiar bolillero de polea de aire acondicionado. Reparar cable selector de cambios. </v>
      </c>
      <c r="K1693" s="3" t="s">
        <v>1512</v>
      </c>
      <c r="L1693" s="3">
        <v>1</v>
      </c>
      <c r="M1693" s="10" t="s">
        <v>2724</v>
      </c>
      <c r="N1693" s="3" t="s">
        <v>1566</v>
      </c>
      <c r="Q1693" s="7">
        <v>11800</v>
      </c>
      <c r="R1693" s="7" t="s">
        <v>1971</v>
      </c>
      <c r="S1693" s="132">
        <f t="shared" si="480"/>
        <v>0.21333333333333335</v>
      </c>
      <c r="T1693" s="11">
        <v>1</v>
      </c>
      <c r="W1693" s="76">
        <v>15000</v>
      </c>
      <c r="X1693" s="16">
        <f t="shared" si="471"/>
        <v>15000</v>
      </c>
      <c r="AC1693" s="18">
        <f t="shared" si="467"/>
        <v>0</v>
      </c>
      <c r="AD1693" s="19">
        <f t="shared" si="475"/>
        <v>0</v>
      </c>
      <c r="AE1693" s="21">
        <f t="shared" si="472"/>
        <v>11800</v>
      </c>
      <c r="AF1693" s="20">
        <f t="shared" si="473"/>
        <v>11800</v>
      </c>
      <c r="AG1693" s="20">
        <f t="shared" si="476"/>
        <v>15000</v>
      </c>
      <c r="AH1693" s="20">
        <f t="shared" si="477"/>
        <v>0</v>
      </c>
      <c r="AI1693" s="20"/>
      <c r="AJ1693" s="20"/>
      <c r="AK1693" s="20">
        <f t="shared" si="468"/>
        <v>15000</v>
      </c>
      <c r="AL1693" s="171"/>
    </row>
    <row r="1694" spans="1:38" ht="15.75" customHeight="1" x14ac:dyDescent="0.25">
      <c r="A1694" s="3">
        <v>1633</v>
      </c>
      <c r="B1694" s="14">
        <f t="shared" si="479"/>
        <v>2</v>
      </c>
      <c r="C1694" s="9">
        <f>IF(A1694=A1693,C1693,"")</f>
        <v>45280</v>
      </c>
      <c r="D1694" s="3" t="str">
        <f>IF(A1694=A1693,D1693,"")</f>
        <v>Gomez Alejandro</v>
      </c>
      <c r="E1694" s="14" t="str">
        <f t="shared" si="474"/>
        <v>1633Gomez Alejandro2</v>
      </c>
      <c r="J1694" s="14" t="str">
        <f t="shared" si="466"/>
        <v xml:space="preserve">Cambiar bolillero de polea de aire acondicionado. Reparar cable selector de cambios.  </v>
      </c>
      <c r="L1694" s="3">
        <v>1</v>
      </c>
      <c r="W1694" s="76"/>
      <c r="X1694" s="16">
        <f t="shared" si="471"/>
        <v>0</v>
      </c>
      <c r="AC1694" s="18">
        <f t="shared" si="467"/>
        <v>0</v>
      </c>
      <c r="AD1694" s="19">
        <f t="shared" si="475"/>
        <v>0</v>
      </c>
      <c r="AE1694" s="21">
        <f t="shared" si="472"/>
        <v>0</v>
      </c>
      <c r="AF1694" s="20">
        <f t="shared" si="473"/>
        <v>0</v>
      </c>
      <c r="AG1694" s="20">
        <f t="shared" si="476"/>
        <v>0</v>
      </c>
      <c r="AH1694" s="20">
        <f t="shared" si="477"/>
        <v>0</v>
      </c>
      <c r="AI1694" s="20"/>
      <c r="AJ1694" s="20"/>
      <c r="AK1694" s="20">
        <f t="shared" si="468"/>
        <v>0</v>
      </c>
      <c r="AL1694" s="171"/>
    </row>
    <row r="1695" spans="1:38" ht="15.75" customHeight="1" x14ac:dyDescent="0.25">
      <c r="A1695" s="3">
        <v>1634</v>
      </c>
      <c r="B1695" s="14">
        <f t="shared" si="479"/>
        <v>1</v>
      </c>
      <c r="C1695" s="9">
        <v>45280</v>
      </c>
      <c r="D1695" s="3" t="s">
        <v>2725</v>
      </c>
      <c r="E1695" s="14" t="str">
        <f t="shared" si="474"/>
        <v>1634Schefer Holly1</v>
      </c>
      <c r="F1695" s="119" t="s">
        <v>1602</v>
      </c>
      <c r="G1695" s="119" t="s">
        <v>1095</v>
      </c>
      <c r="H1695" s="119">
        <v>134200</v>
      </c>
      <c r="I1695" s="10" t="s">
        <v>2726</v>
      </c>
      <c r="J1695" s="14" t="str">
        <f t="shared" si="466"/>
        <v>Cambiar cable de acelerador.</v>
      </c>
      <c r="K1695" s="3" t="s">
        <v>2380</v>
      </c>
      <c r="L1695" s="3">
        <v>1</v>
      </c>
      <c r="M1695" s="10" t="s">
        <v>2727</v>
      </c>
      <c r="N1695" s="3" t="s">
        <v>2728</v>
      </c>
      <c r="Q1695" s="7">
        <v>7600</v>
      </c>
      <c r="R1695" s="7" t="s">
        <v>1971</v>
      </c>
      <c r="S1695" s="132">
        <f>(W1695-Q1695)/W1695</f>
        <v>0.20833333333333334</v>
      </c>
      <c r="T1695" s="11">
        <v>1</v>
      </c>
      <c r="W1695" s="76">
        <v>9600</v>
      </c>
      <c r="X1695" s="16">
        <f t="shared" si="471"/>
        <v>9600</v>
      </c>
      <c r="Y1695" s="3">
        <v>1</v>
      </c>
      <c r="AB1695" s="4">
        <v>10000</v>
      </c>
      <c r="AC1695" s="18">
        <f t="shared" si="467"/>
        <v>10000</v>
      </c>
      <c r="AD1695" s="19">
        <f t="shared" si="475"/>
        <v>10000</v>
      </c>
      <c r="AE1695" s="21">
        <f t="shared" si="472"/>
        <v>7600</v>
      </c>
      <c r="AF1695" s="20">
        <f t="shared" si="473"/>
        <v>7600</v>
      </c>
      <c r="AG1695" s="20">
        <f t="shared" si="476"/>
        <v>9600</v>
      </c>
      <c r="AH1695" s="20">
        <f t="shared" si="477"/>
        <v>10000</v>
      </c>
      <c r="AI1695" s="20"/>
      <c r="AJ1695" s="20"/>
      <c r="AK1695" s="20">
        <f t="shared" si="468"/>
        <v>19600</v>
      </c>
      <c r="AL1695" s="171"/>
    </row>
    <row r="1696" spans="1:38" ht="15.75" customHeight="1" x14ac:dyDescent="0.25">
      <c r="A1696" s="3">
        <v>1634</v>
      </c>
      <c r="B1696" s="14">
        <f t="shared" si="479"/>
        <v>2</v>
      </c>
      <c r="C1696" s="9">
        <f>IF(A1696=A1695,C1695,"")</f>
        <v>45280</v>
      </c>
      <c r="D1696" s="3" t="str">
        <f>IF(A1696=A1695,D1695,"")</f>
        <v>Schefer Holly</v>
      </c>
      <c r="E1696" s="14" t="str">
        <f t="shared" si="474"/>
        <v>1634Schefer Holly2</v>
      </c>
      <c r="J1696" s="14" t="str">
        <f t="shared" si="466"/>
        <v xml:space="preserve">Cambiar cable de acelerador. </v>
      </c>
      <c r="L1696" s="3">
        <v>1</v>
      </c>
      <c r="W1696" s="76"/>
      <c r="X1696" s="16">
        <f t="shared" si="471"/>
        <v>0</v>
      </c>
      <c r="AC1696" s="18">
        <f t="shared" si="467"/>
        <v>0</v>
      </c>
      <c r="AD1696" s="19">
        <f t="shared" si="475"/>
        <v>10000</v>
      </c>
      <c r="AE1696" s="21">
        <f t="shared" si="472"/>
        <v>0</v>
      </c>
      <c r="AF1696" s="20">
        <f t="shared" si="473"/>
        <v>0</v>
      </c>
      <c r="AG1696" s="20">
        <f t="shared" si="476"/>
        <v>0</v>
      </c>
      <c r="AH1696" s="20">
        <f t="shared" si="477"/>
        <v>0</v>
      </c>
      <c r="AI1696" s="20"/>
      <c r="AJ1696" s="20"/>
      <c r="AK1696" s="20">
        <f t="shared" si="468"/>
        <v>0</v>
      </c>
      <c r="AL1696" s="171"/>
    </row>
    <row r="1697" spans="1:38" ht="15.75" customHeight="1" x14ac:dyDescent="0.25">
      <c r="A1697" s="3">
        <v>1635</v>
      </c>
      <c r="B1697">
        <f t="shared" si="479"/>
        <v>1</v>
      </c>
      <c r="C1697" s="9">
        <v>45280</v>
      </c>
      <c r="D1697" s="3" t="s">
        <v>2234</v>
      </c>
      <c r="E1697" t="str">
        <f t="shared" si="474"/>
        <v>1635Birche Ariel1</v>
      </c>
      <c r="F1697" s="119" t="s">
        <v>2435</v>
      </c>
      <c r="G1697" s="119" t="s">
        <v>1987</v>
      </c>
      <c r="H1697" s="119">
        <v>71704</v>
      </c>
      <c r="I1697" s="10" t="s">
        <v>2729</v>
      </c>
      <c r="J1697" t="str">
        <f t="shared" si="466"/>
        <v>Escaneo DTC'S. Cambiar bobina, cables y bujias. Borrar DTC'S.</v>
      </c>
      <c r="K1697" s="3" t="s">
        <v>2380</v>
      </c>
      <c r="L1697" s="3">
        <v>1</v>
      </c>
      <c r="M1697" s="10" t="s">
        <v>2730</v>
      </c>
      <c r="N1697" s="3" t="s">
        <v>734</v>
      </c>
      <c r="O1697" s="160"/>
      <c r="P1697" s="160"/>
      <c r="Q1697" s="76">
        <f>W1697*0.8</f>
        <v>57600</v>
      </c>
      <c r="R1697" s="76" t="s">
        <v>1971</v>
      </c>
      <c r="S1697" s="132">
        <f>(W1697-Q1697)/W1697</f>
        <v>0.2</v>
      </c>
      <c r="T1697" s="113">
        <v>1</v>
      </c>
      <c r="U1697" s="160"/>
      <c r="V1697" s="160"/>
      <c r="W1697" s="76">
        <v>72000</v>
      </c>
      <c r="X1697" s="138">
        <f t="shared" si="471"/>
        <v>72000</v>
      </c>
      <c r="Y1697" s="3">
        <v>1</v>
      </c>
      <c r="AB1697" s="139"/>
      <c r="AC1697" s="140">
        <f t="shared" si="467"/>
        <v>0</v>
      </c>
      <c r="AD1697" s="99">
        <f t="shared" si="475"/>
        <v>0</v>
      </c>
      <c r="AE1697" s="141">
        <f t="shared" si="472"/>
        <v>57600</v>
      </c>
      <c r="AF1697" s="142">
        <f t="shared" si="473"/>
        <v>130320</v>
      </c>
      <c r="AG1697" s="142">
        <f t="shared" si="476"/>
        <v>188200</v>
      </c>
      <c r="AH1697" s="142">
        <f t="shared" si="477"/>
        <v>0</v>
      </c>
      <c r="AI1697" s="142"/>
      <c r="AJ1697" s="142"/>
      <c r="AK1697" s="142">
        <f t="shared" si="468"/>
        <v>188200</v>
      </c>
      <c r="AL1697" s="173"/>
    </row>
    <row r="1698" spans="1:38" ht="15.75" customHeight="1" x14ac:dyDescent="0.25">
      <c r="A1698" s="3">
        <v>1635</v>
      </c>
      <c r="B1698" s="14">
        <f t="shared" si="479"/>
        <v>2</v>
      </c>
      <c r="C1698" s="9">
        <f>IF(A1698=A1697,C1697,"")</f>
        <v>45280</v>
      </c>
      <c r="D1698" s="3" t="str">
        <f>IF(A1698=A1697,D1697,"")</f>
        <v>Birche Ariel</v>
      </c>
      <c r="E1698" s="14" t="str">
        <f t="shared" si="474"/>
        <v>1635Birche Ariel2</v>
      </c>
      <c r="J1698" s="14" t="str">
        <f t="shared" si="466"/>
        <v xml:space="preserve">Escaneo DTC'S. Cambiar bobina, cables y bujias. Borrar DTC'S. </v>
      </c>
      <c r="L1698" s="3">
        <v>1</v>
      </c>
      <c r="M1698" s="10" t="s">
        <v>2731</v>
      </c>
      <c r="N1698" s="3" t="s">
        <v>771</v>
      </c>
      <c r="O1698" s="160"/>
      <c r="P1698" s="160"/>
      <c r="Q1698" s="7">
        <f>W1698*0.9</f>
        <v>62100</v>
      </c>
      <c r="R1698" s="76"/>
      <c r="S1698" s="132">
        <f>(W1698-Q1698)/W1698</f>
        <v>0.1</v>
      </c>
      <c r="T1698" s="113">
        <v>1</v>
      </c>
      <c r="U1698" s="160"/>
      <c r="V1698" s="160"/>
      <c r="W1698" s="76">
        <v>69000</v>
      </c>
      <c r="X1698" s="16">
        <f t="shared" si="471"/>
        <v>69000</v>
      </c>
      <c r="AC1698" s="18">
        <f t="shared" si="467"/>
        <v>0</v>
      </c>
      <c r="AD1698" s="19">
        <f t="shared" si="475"/>
        <v>0</v>
      </c>
      <c r="AE1698" s="21">
        <f t="shared" si="472"/>
        <v>62100</v>
      </c>
      <c r="AF1698" s="20">
        <f t="shared" si="473"/>
        <v>0</v>
      </c>
      <c r="AG1698" s="20">
        <f t="shared" si="476"/>
        <v>0</v>
      </c>
      <c r="AH1698" s="20">
        <f t="shared" si="477"/>
        <v>0</v>
      </c>
      <c r="AI1698" s="20"/>
      <c r="AJ1698" s="20"/>
      <c r="AK1698" s="20">
        <f t="shared" si="468"/>
        <v>0</v>
      </c>
      <c r="AL1698" s="171"/>
    </row>
    <row r="1699" spans="1:38" ht="15.75" customHeight="1" x14ac:dyDescent="0.25">
      <c r="A1699" s="3">
        <v>1635</v>
      </c>
      <c r="B1699" s="14">
        <f t="shared" si="479"/>
        <v>3</v>
      </c>
      <c r="C1699" s="9">
        <f>IF(A1699=A1698,C1698,"")</f>
        <v>45280</v>
      </c>
      <c r="D1699" s="3" t="str">
        <f>IF(A1699=A1698,D1698,"")</f>
        <v>Birche Ariel</v>
      </c>
      <c r="E1699" s="14" t="str">
        <f t="shared" si="474"/>
        <v>1635Birche Ariel3</v>
      </c>
      <c r="J1699" s="14" t="str">
        <f t="shared" ref="J1699:J1762" si="481">IF(A1699=A1698,CONCATENATE(J1698," ",I1699),I1699)</f>
        <v xml:space="preserve">Escaneo DTC'S. Cambiar bobina, cables y bujias. Borrar DTC'S.  </v>
      </c>
      <c r="L1699" s="3">
        <v>1</v>
      </c>
      <c r="M1699" s="10" t="s">
        <v>2732</v>
      </c>
      <c r="N1699" s="3" t="s">
        <v>771</v>
      </c>
      <c r="O1699" s="160"/>
      <c r="P1699" s="160"/>
      <c r="Q1699" s="7">
        <f>W1699*0.9</f>
        <v>10620</v>
      </c>
      <c r="R1699" s="76"/>
      <c r="S1699" s="132">
        <f>(W1699-Q1699)/W1699</f>
        <v>0.1</v>
      </c>
      <c r="T1699" s="113">
        <v>4</v>
      </c>
      <c r="U1699" s="160"/>
      <c r="V1699" s="160"/>
      <c r="W1699" s="76">
        <v>11800</v>
      </c>
      <c r="X1699" s="16">
        <f t="shared" si="471"/>
        <v>47200</v>
      </c>
      <c r="AC1699" s="18">
        <f t="shared" ref="AC1699:AC1762" si="482">+AB1699*Y1699</f>
        <v>0</v>
      </c>
      <c r="AD1699" s="19">
        <f t="shared" si="475"/>
        <v>0</v>
      </c>
      <c r="AE1699" s="21">
        <f t="shared" si="472"/>
        <v>42480</v>
      </c>
      <c r="AF1699" s="20">
        <f t="shared" si="473"/>
        <v>0</v>
      </c>
      <c r="AG1699" s="20">
        <f t="shared" si="476"/>
        <v>0</v>
      </c>
      <c r="AH1699" s="20">
        <f t="shared" si="477"/>
        <v>0</v>
      </c>
      <c r="AI1699" s="20"/>
      <c r="AJ1699" s="20"/>
      <c r="AK1699" s="20">
        <f t="shared" ref="AK1699:AK1762" si="483">AH1699+AG1699</f>
        <v>0</v>
      </c>
      <c r="AL1699" s="171"/>
    </row>
    <row r="1700" spans="1:38" ht="15.75" customHeight="1" x14ac:dyDescent="0.25">
      <c r="A1700" s="3">
        <v>1635</v>
      </c>
      <c r="B1700" s="14">
        <f t="shared" si="479"/>
        <v>4</v>
      </c>
      <c r="C1700" s="9">
        <v>45280</v>
      </c>
      <c r="D1700" s="3" t="s">
        <v>2234</v>
      </c>
      <c r="E1700" s="14" t="str">
        <f t="shared" si="474"/>
        <v>1635Birche Ariel4</v>
      </c>
      <c r="J1700" s="14" t="str">
        <f t="shared" si="481"/>
        <v xml:space="preserve">Escaneo DTC'S. Cambiar bobina, cables y bujias. Borrar DTC'S.   </v>
      </c>
      <c r="L1700" s="3">
        <v>1</v>
      </c>
      <c r="S1700" s="8"/>
      <c r="W1700" s="76"/>
      <c r="X1700" s="16">
        <f t="shared" si="471"/>
        <v>0</v>
      </c>
      <c r="AC1700" s="18">
        <f t="shared" si="482"/>
        <v>0</v>
      </c>
      <c r="AD1700" s="19">
        <f t="shared" si="475"/>
        <v>0</v>
      </c>
      <c r="AE1700" s="21">
        <f t="shared" si="472"/>
        <v>0</v>
      </c>
      <c r="AF1700" s="20">
        <f t="shared" si="473"/>
        <v>0</v>
      </c>
      <c r="AG1700" s="20">
        <f t="shared" si="476"/>
        <v>0</v>
      </c>
      <c r="AH1700" s="20">
        <f t="shared" si="477"/>
        <v>0</v>
      </c>
      <c r="AI1700" s="20"/>
      <c r="AJ1700" s="20"/>
      <c r="AK1700" s="20">
        <f t="shared" si="483"/>
        <v>0</v>
      </c>
      <c r="AL1700" s="171"/>
    </row>
    <row r="1701" spans="1:38" ht="15.75" customHeight="1" x14ac:dyDescent="0.25">
      <c r="A1701" s="3">
        <v>1636</v>
      </c>
      <c r="B1701" s="14">
        <f t="shared" si="479"/>
        <v>1</v>
      </c>
      <c r="C1701" s="9">
        <v>45280</v>
      </c>
      <c r="D1701" s="3" t="s">
        <v>2733</v>
      </c>
      <c r="E1701" s="14" t="str">
        <f t="shared" si="474"/>
        <v>1636Rodetti Walter1</v>
      </c>
      <c r="F1701" s="119" t="s">
        <v>2734</v>
      </c>
      <c r="G1701" s="119" t="s">
        <v>2735</v>
      </c>
      <c r="H1701" s="119">
        <v>131576</v>
      </c>
      <c r="I1701" s="10" t="s">
        <v>929</v>
      </c>
      <c r="J1701" s="14" t="str">
        <f t="shared" si="481"/>
        <v>Cambio de aceite y filtros.</v>
      </c>
      <c r="K1701" s="3" t="s">
        <v>1512</v>
      </c>
      <c r="L1701" s="3">
        <v>1</v>
      </c>
      <c r="M1701" s="10" t="s">
        <v>2796</v>
      </c>
      <c r="N1701" s="3" t="s">
        <v>771</v>
      </c>
      <c r="R1701" s="7" t="s">
        <v>1916</v>
      </c>
      <c r="W1701" s="76"/>
      <c r="X1701" s="16">
        <f t="shared" si="471"/>
        <v>0</v>
      </c>
      <c r="AC1701" s="18">
        <f t="shared" si="482"/>
        <v>0</v>
      </c>
      <c r="AD1701" s="19">
        <f t="shared" si="475"/>
        <v>0</v>
      </c>
      <c r="AE1701" s="21">
        <f t="shared" si="472"/>
        <v>0</v>
      </c>
      <c r="AF1701" s="20">
        <f t="shared" si="473"/>
        <v>0</v>
      </c>
      <c r="AG1701" s="20">
        <f t="shared" si="476"/>
        <v>0</v>
      </c>
      <c r="AH1701" s="20">
        <f t="shared" si="477"/>
        <v>0</v>
      </c>
      <c r="AI1701" s="20"/>
      <c r="AJ1701" s="20"/>
      <c r="AK1701" s="20">
        <f t="shared" si="483"/>
        <v>0</v>
      </c>
      <c r="AL1701" s="171"/>
    </row>
    <row r="1702" spans="1:38" ht="15.75" customHeight="1" x14ac:dyDescent="0.25">
      <c r="A1702" s="3">
        <v>1636</v>
      </c>
      <c r="B1702" s="14">
        <f t="shared" si="479"/>
        <v>2</v>
      </c>
      <c r="C1702" s="9">
        <f>IF(A1702=A1701,C1701,"")</f>
        <v>45280</v>
      </c>
      <c r="D1702" s="3" t="str">
        <f>IF(A1702=A1701,D1701,"")</f>
        <v>Rodetti Walter</v>
      </c>
      <c r="E1702" s="14" t="str">
        <f t="shared" si="474"/>
        <v>1636Rodetti Walter2</v>
      </c>
      <c r="J1702" s="14" t="str">
        <f t="shared" si="481"/>
        <v xml:space="preserve">Cambio de aceite y filtros. </v>
      </c>
      <c r="L1702" s="3">
        <v>1</v>
      </c>
      <c r="W1702" s="76"/>
      <c r="X1702" s="16">
        <f t="shared" si="471"/>
        <v>0</v>
      </c>
      <c r="AC1702" s="18">
        <f t="shared" si="482"/>
        <v>0</v>
      </c>
      <c r="AD1702" s="19">
        <f t="shared" si="475"/>
        <v>0</v>
      </c>
      <c r="AE1702" s="21">
        <f t="shared" si="472"/>
        <v>0</v>
      </c>
      <c r="AF1702" s="20">
        <f t="shared" si="473"/>
        <v>0</v>
      </c>
      <c r="AG1702" s="20">
        <f t="shared" si="476"/>
        <v>0</v>
      </c>
      <c r="AH1702" s="20">
        <f t="shared" si="477"/>
        <v>0</v>
      </c>
      <c r="AI1702" s="20"/>
      <c r="AJ1702" s="20"/>
      <c r="AK1702" s="20">
        <f t="shared" si="483"/>
        <v>0</v>
      </c>
      <c r="AL1702" s="171"/>
    </row>
    <row r="1703" spans="1:38" ht="15.75" customHeight="1" x14ac:dyDescent="0.25">
      <c r="A1703" s="3">
        <v>1637</v>
      </c>
      <c r="B1703" s="14">
        <f t="shared" si="479"/>
        <v>1</v>
      </c>
      <c r="C1703" s="9">
        <v>45280</v>
      </c>
      <c r="D1703" s="3" t="s">
        <v>2736</v>
      </c>
      <c r="E1703" s="14" t="str">
        <f t="shared" si="474"/>
        <v>1637Constructora Guiar1</v>
      </c>
      <c r="F1703" s="119" t="s">
        <v>2737</v>
      </c>
      <c r="G1703" s="119" t="s">
        <v>1318</v>
      </c>
      <c r="I1703" s="10" t="s">
        <v>2738</v>
      </c>
      <c r="J1703" s="14" t="str">
        <f t="shared" si="481"/>
        <v>Desarmar distribucion completa. Puesta a punto con herramientas. Probar marcha. El vehiculo no tiene compresion.</v>
      </c>
      <c r="K1703" s="3" t="s">
        <v>1665</v>
      </c>
      <c r="L1703" s="3">
        <v>1</v>
      </c>
      <c r="R1703" s="7" t="s">
        <v>2506</v>
      </c>
      <c r="W1703" s="76"/>
      <c r="X1703" s="16">
        <f t="shared" si="471"/>
        <v>0</v>
      </c>
      <c r="Y1703" s="3">
        <v>1</v>
      </c>
      <c r="AB1703" s="4">
        <v>25000</v>
      </c>
      <c r="AC1703" s="18">
        <f t="shared" si="482"/>
        <v>25000</v>
      </c>
      <c r="AD1703" s="19">
        <f t="shared" si="475"/>
        <v>25000</v>
      </c>
      <c r="AE1703" s="21">
        <f t="shared" si="472"/>
        <v>0</v>
      </c>
      <c r="AF1703" s="20">
        <f t="shared" si="473"/>
        <v>0</v>
      </c>
      <c r="AG1703" s="20">
        <f t="shared" si="476"/>
        <v>0</v>
      </c>
      <c r="AH1703" s="20">
        <f t="shared" si="477"/>
        <v>25000</v>
      </c>
      <c r="AI1703" s="20"/>
      <c r="AJ1703" s="20"/>
      <c r="AK1703" s="20">
        <f t="shared" si="483"/>
        <v>25000</v>
      </c>
      <c r="AL1703" s="171"/>
    </row>
    <row r="1704" spans="1:38" ht="15.75" customHeight="1" x14ac:dyDescent="0.25">
      <c r="A1704" s="3">
        <v>1637</v>
      </c>
      <c r="B1704" s="14">
        <f t="shared" si="479"/>
        <v>2</v>
      </c>
      <c r="C1704" s="9">
        <f>IF(A1704=A1703,C1703,"")</f>
        <v>45280</v>
      </c>
      <c r="D1704" s="3" t="str">
        <f>IF(A1704=A1703,D1703,"")</f>
        <v>Constructora Guiar</v>
      </c>
      <c r="E1704" s="14" t="str">
        <f t="shared" si="474"/>
        <v>1637Constructora Guiar2</v>
      </c>
      <c r="J1704" s="14" t="str">
        <f t="shared" si="481"/>
        <v xml:space="preserve">Desarmar distribucion completa. Puesta a punto con herramientas. Probar marcha. El vehiculo no tiene compresion. </v>
      </c>
      <c r="L1704" s="3">
        <v>1</v>
      </c>
      <c r="W1704" s="76"/>
      <c r="X1704" s="16">
        <f t="shared" si="471"/>
        <v>0</v>
      </c>
      <c r="AC1704" s="18">
        <f t="shared" si="482"/>
        <v>0</v>
      </c>
      <c r="AD1704" s="19">
        <f t="shared" si="475"/>
        <v>25000</v>
      </c>
      <c r="AE1704" s="21">
        <f t="shared" si="472"/>
        <v>0</v>
      </c>
      <c r="AF1704" s="20">
        <f t="shared" si="473"/>
        <v>0</v>
      </c>
      <c r="AG1704" s="20">
        <f t="shared" si="476"/>
        <v>0</v>
      </c>
      <c r="AH1704" s="20">
        <f t="shared" si="477"/>
        <v>0</v>
      </c>
      <c r="AI1704" s="20"/>
      <c r="AJ1704" s="20"/>
      <c r="AK1704" s="20">
        <f t="shared" si="483"/>
        <v>0</v>
      </c>
      <c r="AL1704" s="171"/>
    </row>
    <row r="1705" spans="1:38" ht="15.75" customHeight="1" x14ac:dyDescent="0.25">
      <c r="A1705" s="3">
        <v>1638</v>
      </c>
      <c r="B1705" s="14">
        <f t="shared" si="479"/>
        <v>1</v>
      </c>
      <c r="C1705" s="9">
        <v>45281</v>
      </c>
      <c r="D1705" s="3" t="s">
        <v>2740</v>
      </c>
      <c r="E1705" s="14" t="str">
        <f t="shared" si="474"/>
        <v>1638Vollertsen Quique1</v>
      </c>
      <c r="F1705" s="119" t="s">
        <v>2741</v>
      </c>
      <c r="G1705" s="119" t="s">
        <v>2601</v>
      </c>
      <c r="H1705" s="119">
        <v>30542</v>
      </c>
      <c r="I1705" s="10" t="s">
        <v>2170</v>
      </c>
      <c r="J1705" s="14" t="str">
        <f t="shared" si="481"/>
        <v>Service completo. Cambio de aceite y filtros. Control general del vehiculo.</v>
      </c>
      <c r="K1705" s="3" t="s">
        <v>1512</v>
      </c>
      <c r="L1705" s="3">
        <v>1</v>
      </c>
      <c r="M1705" s="10" t="s">
        <v>2745</v>
      </c>
      <c r="Q1705" s="7">
        <v>6279.24</v>
      </c>
      <c r="R1705" s="7" t="s">
        <v>1916</v>
      </c>
      <c r="S1705" s="132">
        <f>(W1705-Q1705)/W1705</f>
        <v>0.72092266666666671</v>
      </c>
      <c r="T1705" s="11">
        <v>1</v>
      </c>
      <c r="W1705" s="76">
        <v>22500</v>
      </c>
      <c r="X1705" s="16">
        <f t="shared" si="471"/>
        <v>22500</v>
      </c>
      <c r="Y1705" s="3">
        <v>1</v>
      </c>
      <c r="AB1705" s="4">
        <v>58500</v>
      </c>
      <c r="AC1705" s="18">
        <f t="shared" si="482"/>
        <v>58500</v>
      </c>
      <c r="AD1705" s="19">
        <f t="shared" si="475"/>
        <v>58500</v>
      </c>
      <c r="AE1705" s="21">
        <f t="shared" si="472"/>
        <v>6279.24</v>
      </c>
      <c r="AF1705" s="20">
        <f t="shared" si="473"/>
        <v>28327.673999999999</v>
      </c>
      <c r="AG1705" s="20">
        <f t="shared" si="476"/>
        <v>161500.04</v>
      </c>
      <c r="AH1705" s="20">
        <f t="shared" si="477"/>
        <v>58500</v>
      </c>
      <c r="AI1705" s="20"/>
      <c r="AJ1705" s="20"/>
      <c r="AK1705" s="20">
        <f t="shared" si="483"/>
        <v>220000.04</v>
      </c>
      <c r="AL1705" s="171"/>
    </row>
    <row r="1706" spans="1:38" ht="15.75" customHeight="1" x14ac:dyDescent="0.25">
      <c r="A1706" s="3">
        <v>1638</v>
      </c>
      <c r="B1706" s="14">
        <f t="shared" si="479"/>
        <v>2</v>
      </c>
      <c r="C1706" s="9">
        <f>IF(A1706=A1705,C1705,"")</f>
        <v>45281</v>
      </c>
      <c r="D1706" s="3" t="str">
        <f>IF(A1706=A1705,D1705,"")</f>
        <v>Vollertsen Quique</v>
      </c>
      <c r="E1706" s="14" t="str">
        <f t="shared" si="474"/>
        <v>1638Vollertsen Quique2</v>
      </c>
      <c r="J1706" s="14" t="str">
        <f t="shared" si="481"/>
        <v xml:space="preserve">Service completo. Cambio de aceite y filtros. Control general del vehiculo. </v>
      </c>
      <c r="L1706" s="3">
        <v>1</v>
      </c>
      <c r="M1706" s="10" t="s">
        <v>2743</v>
      </c>
      <c r="N1706" s="3" t="s">
        <v>771</v>
      </c>
      <c r="Q1706" s="7">
        <v>4355.384</v>
      </c>
      <c r="S1706" s="132">
        <f>(W1706-Q1706)/W1706</f>
        <v>0.65779145269059847</v>
      </c>
      <c r="T1706" s="11">
        <v>5.5</v>
      </c>
      <c r="W1706" s="76">
        <v>12727.28</v>
      </c>
      <c r="X1706" s="16">
        <f t="shared" si="471"/>
        <v>70000.040000000008</v>
      </c>
      <c r="AC1706" s="18">
        <f t="shared" si="482"/>
        <v>0</v>
      </c>
      <c r="AD1706" s="19">
        <f t="shared" si="475"/>
        <v>58500</v>
      </c>
      <c r="AE1706" s="21">
        <f t="shared" si="472"/>
        <v>23954.612000000001</v>
      </c>
      <c r="AF1706" s="20">
        <f t="shared" si="473"/>
        <v>0</v>
      </c>
      <c r="AG1706" s="20">
        <f t="shared" si="476"/>
        <v>0</v>
      </c>
      <c r="AH1706" s="20">
        <f t="shared" si="477"/>
        <v>0</v>
      </c>
      <c r="AI1706" s="20"/>
      <c r="AJ1706" s="20"/>
      <c r="AK1706" s="20">
        <f t="shared" si="483"/>
        <v>0</v>
      </c>
      <c r="AL1706" s="171"/>
    </row>
    <row r="1707" spans="1:38" ht="15.75" customHeight="1" x14ac:dyDescent="0.25">
      <c r="A1707" s="3">
        <v>1638</v>
      </c>
      <c r="B1707" s="14">
        <f t="shared" si="479"/>
        <v>3</v>
      </c>
      <c r="C1707" s="9">
        <v>45281</v>
      </c>
      <c r="D1707" s="3" t="s">
        <v>2740</v>
      </c>
      <c r="E1707" s="14" t="str">
        <f t="shared" si="474"/>
        <v>1638Vollertsen Quique3</v>
      </c>
      <c r="J1707" s="14" t="str">
        <f t="shared" si="481"/>
        <v xml:space="preserve">Service completo. Cambio de aceite y filtros. Control general del vehiculo.  </v>
      </c>
      <c r="L1707" s="3">
        <v>1</v>
      </c>
      <c r="M1707" s="10" t="s">
        <v>2746</v>
      </c>
      <c r="Q1707" s="7">
        <v>4575.3900000000003</v>
      </c>
      <c r="S1707" s="132">
        <f>(W1707-Q1707)/W1707</f>
        <v>0.7920277272727273</v>
      </c>
      <c r="T1707" s="11">
        <v>1</v>
      </c>
      <c r="W1707" s="76">
        <v>22000</v>
      </c>
      <c r="X1707" s="16">
        <f t="shared" si="471"/>
        <v>22000</v>
      </c>
      <c r="AC1707" s="18">
        <f t="shared" si="482"/>
        <v>0</v>
      </c>
      <c r="AD1707" s="19">
        <f t="shared" si="475"/>
        <v>58500</v>
      </c>
      <c r="AE1707" s="21">
        <f t="shared" si="472"/>
        <v>4575.3900000000003</v>
      </c>
      <c r="AF1707" s="20">
        <f t="shared" si="473"/>
        <v>0</v>
      </c>
      <c r="AG1707" s="20">
        <f t="shared" si="476"/>
        <v>0</v>
      </c>
      <c r="AH1707" s="20">
        <f t="shared" si="477"/>
        <v>0</v>
      </c>
      <c r="AI1707" s="20"/>
      <c r="AJ1707" s="20"/>
      <c r="AK1707" s="20">
        <f t="shared" si="483"/>
        <v>0</v>
      </c>
      <c r="AL1707" s="171"/>
    </row>
    <row r="1708" spans="1:38" ht="15.75" customHeight="1" x14ac:dyDescent="0.25">
      <c r="A1708" s="3">
        <v>1638</v>
      </c>
      <c r="B1708" s="14">
        <f t="shared" si="479"/>
        <v>4</v>
      </c>
      <c r="C1708" s="9">
        <f>IF(A1708=A1707,C1707,"")</f>
        <v>45281</v>
      </c>
      <c r="D1708" s="3" t="str">
        <f>IF(A1708=A1707,D1707,"")</f>
        <v>Vollertsen Quique</v>
      </c>
      <c r="E1708" s="14" t="str">
        <f t="shared" si="474"/>
        <v>1638Vollertsen Quique4</v>
      </c>
      <c r="J1708" s="14" t="str">
        <f t="shared" si="481"/>
        <v xml:space="preserve">Service completo. Cambio de aceite y filtros. Control general del vehiculo.   </v>
      </c>
      <c r="L1708" s="3">
        <v>1</v>
      </c>
      <c r="M1708" s="10" t="s">
        <v>2747</v>
      </c>
      <c r="Q1708" s="7">
        <v>7616.58</v>
      </c>
      <c r="S1708" s="132">
        <f>(W1708-Q1708)/W1708</f>
        <v>0.73735931034482749</v>
      </c>
      <c r="T1708" s="11">
        <v>1</v>
      </c>
      <c r="W1708" s="76">
        <v>29000</v>
      </c>
      <c r="X1708" s="16">
        <f t="shared" si="471"/>
        <v>29000</v>
      </c>
      <c r="AC1708" s="18">
        <f t="shared" si="482"/>
        <v>0</v>
      </c>
      <c r="AD1708" s="19">
        <f t="shared" si="475"/>
        <v>58500</v>
      </c>
      <c r="AE1708" s="21">
        <f t="shared" si="472"/>
        <v>7616.58</v>
      </c>
      <c r="AF1708" s="20">
        <f t="shared" si="473"/>
        <v>0</v>
      </c>
      <c r="AG1708" s="20">
        <f t="shared" si="476"/>
        <v>0</v>
      </c>
      <c r="AH1708" s="20">
        <f t="shared" si="477"/>
        <v>0</v>
      </c>
      <c r="AI1708" s="20"/>
      <c r="AJ1708" s="20"/>
      <c r="AK1708" s="20">
        <f t="shared" si="483"/>
        <v>0</v>
      </c>
      <c r="AL1708" s="171"/>
    </row>
    <row r="1709" spans="1:38" ht="15.75" customHeight="1" x14ac:dyDescent="0.25">
      <c r="A1709" s="3">
        <v>1638</v>
      </c>
      <c r="B1709" s="14">
        <f t="shared" si="479"/>
        <v>5</v>
      </c>
      <c r="C1709" s="9">
        <f>IF(A1709=A1708,C1708,"")</f>
        <v>45281</v>
      </c>
      <c r="D1709" s="3" t="str">
        <f>IF(A1709=A1708,D1708,"")</f>
        <v>Vollertsen Quique</v>
      </c>
      <c r="E1709" s="14" t="str">
        <f t="shared" si="474"/>
        <v>1638Vollertsen Quique5</v>
      </c>
      <c r="J1709" s="14" t="str">
        <f t="shared" si="481"/>
        <v xml:space="preserve">Service completo. Cambio de aceite y filtros. Control general del vehiculo.    </v>
      </c>
      <c r="L1709" s="3">
        <v>1</v>
      </c>
      <c r="M1709" s="10" t="s">
        <v>2748</v>
      </c>
      <c r="Q1709" s="7">
        <v>5501.08</v>
      </c>
      <c r="S1709" s="132">
        <f>(W1709-Q1709)/W1709</f>
        <v>0.69438444444444447</v>
      </c>
      <c r="T1709" s="11">
        <v>1</v>
      </c>
      <c r="W1709" s="76">
        <v>18000</v>
      </c>
      <c r="X1709" s="16">
        <f t="shared" si="471"/>
        <v>18000</v>
      </c>
      <c r="AC1709" s="18">
        <f t="shared" si="482"/>
        <v>0</v>
      </c>
      <c r="AD1709" s="19">
        <f t="shared" si="475"/>
        <v>58500</v>
      </c>
      <c r="AE1709" s="21">
        <f t="shared" si="472"/>
        <v>5501.08</v>
      </c>
      <c r="AF1709" s="20">
        <f t="shared" si="473"/>
        <v>0</v>
      </c>
      <c r="AG1709" s="20">
        <f t="shared" si="476"/>
        <v>0</v>
      </c>
      <c r="AH1709" s="20">
        <f t="shared" si="477"/>
        <v>0</v>
      </c>
      <c r="AI1709" s="20"/>
      <c r="AJ1709" s="20"/>
      <c r="AK1709" s="20">
        <f t="shared" si="483"/>
        <v>0</v>
      </c>
      <c r="AL1709" s="171"/>
    </row>
    <row r="1710" spans="1:38" ht="15.75" customHeight="1" x14ac:dyDescent="0.25">
      <c r="A1710" s="3">
        <v>1639</v>
      </c>
      <c r="B1710" s="14">
        <f t="shared" si="479"/>
        <v>1</v>
      </c>
      <c r="C1710" s="9">
        <v>45281</v>
      </c>
      <c r="D1710" s="3" t="s">
        <v>116</v>
      </c>
      <c r="E1710" s="14" t="str">
        <f t="shared" si="474"/>
        <v>1639Transporte Palloni1</v>
      </c>
      <c r="F1710" s="119" t="s">
        <v>2281</v>
      </c>
      <c r="G1710" s="119" t="s">
        <v>1318</v>
      </c>
      <c r="H1710" s="119">
        <v>591741</v>
      </c>
      <c r="I1710" s="10" t="s">
        <v>2742</v>
      </c>
      <c r="J1710" s="14" t="str">
        <f t="shared" si="481"/>
        <v>Cambio de aceite y filtro de aceite y aire.</v>
      </c>
      <c r="K1710" s="3" t="s">
        <v>2380</v>
      </c>
      <c r="L1710" s="3">
        <v>1</v>
      </c>
      <c r="R1710" s="7" t="s">
        <v>1916</v>
      </c>
      <c r="W1710" s="76"/>
      <c r="X1710" s="16">
        <f t="shared" si="471"/>
        <v>0</v>
      </c>
      <c r="Y1710" s="3">
        <v>1</v>
      </c>
      <c r="AB1710" s="4">
        <v>8000</v>
      </c>
      <c r="AC1710" s="18">
        <f t="shared" si="482"/>
        <v>8000</v>
      </c>
      <c r="AD1710" s="19">
        <f t="shared" si="475"/>
        <v>8000</v>
      </c>
      <c r="AE1710" s="21">
        <f>+(Q1711)*T1710</f>
        <v>0</v>
      </c>
      <c r="AF1710" s="20">
        <f t="shared" si="473"/>
        <v>0</v>
      </c>
      <c r="AG1710" s="20">
        <f t="shared" si="476"/>
        <v>0</v>
      </c>
      <c r="AH1710" s="20">
        <f t="shared" si="477"/>
        <v>8000</v>
      </c>
      <c r="AI1710" s="20"/>
      <c r="AJ1710" s="20"/>
      <c r="AK1710" s="20">
        <f t="shared" si="483"/>
        <v>8000</v>
      </c>
      <c r="AL1710" s="171"/>
    </row>
    <row r="1711" spans="1:38" ht="15.75" customHeight="1" x14ac:dyDescent="0.25">
      <c r="A1711" s="3">
        <v>1639</v>
      </c>
      <c r="B1711" s="14">
        <f t="shared" si="479"/>
        <v>2</v>
      </c>
      <c r="C1711" s="9">
        <f>IF(A1711=A1710,C1710,"")</f>
        <v>45281</v>
      </c>
      <c r="D1711" s="3" t="str">
        <f>IF(A1711=A1710,D1710,"")</f>
        <v>Transporte Palloni</v>
      </c>
      <c r="E1711" s="14" t="str">
        <f t="shared" si="474"/>
        <v>1639Transporte Palloni2</v>
      </c>
      <c r="J1711" s="14" t="str">
        <f t="shared" si="481"/>
        <v xml:space="preserve">Cambio de aceite y filtro de aceite y aire. </v>
      </c>
      <c r="L1711" s="3">
        <v>1</v>
      </c>
      <c r="W1711" s="76"/>
      <c r="X1711" s="16">
        <f t="shared" si="471"/>
        <v>0</v>
      </c>
      <c r="AC1711" s="18">
        <f t="shared" si="482"/>
        <v>0</v>
      </c>
      <c r="AD1711" s="19">
        <f t="shared" si="475"/>
        <v>8000</v>
      </c>
      <c r="AE1711" s="21" t="e">
        <f>+(#REF!)*T1711</f>
        <v>#REF!</v>
      </c>
      <c r="AF1711" s="20">
        <f t="shared" si="473"/>
        <v>0</v>
      </c>
      <c r="AG1711" s="20">
        <f t="shared" si="476"/>
        <v>0</v>
      </c>
      <c r="AH1711" s="20">
        <f t="shared" si="477"/>
        <v>0</v>
      </c>
      <c r="AI1711" s="20"/>
      <c r="AJ1711" s="20"/>
      <c r="AK1711" s="20">
        <f t="shared" si="483"/>
        <v>0</v>
      </c>
      <c r="AL1711" s="171"/>
    </row>
    <row r="1712" spans="1:38" ht="15.75" customHeight="1" x14ac:dyDescent="0.25">
      <c r="A1712" s="3">
        <v>1639</v>
      </c>
      <c r="B1712" s="14">
        <f t="shared" si="479"/>
        <v>3</v>
      </c>
      <c r="C1712" s="9">
        <f>IF(A1712=A1711,C1711,"")</f>
        <v>45281</v>
      </c>
      <c r="D1712" s="3" t="str">
        <f>IF(A1712=A1711,D1711,"")</f>
        <v>Transporte Palloni</v>
      </c>
      <c r="E1712" s="14" t="str">
        <f t="shared" si="474"/>
        <v>1639Transporte Palloni3</v>
      </c>
      <c r="J1712" s="14" t="str">
        <f t="shared" si="481"/>
        <v xml:space="preserve">Cambio de aceite y filtro de aceite y aire.  </v>
      </c>
      <c r="L1712" s="3">
        <v>1</v>
      </c>
      <c r="W1712" s="76"/>
      <c r="X1712" s="16">
        <f t="shared" si="471"/>
        <v>0</v>
      </c>
      <c r="AC1712" s="18">
        <f t="shared" si="482"/>
        <v>0</v>
      </c>
      <c r="AD1712" s="19">
        <f t="shared" si="475"/>
        <v>8000</v>
      </c>
      <c r="AE1712" s="21">
        <f t="shared" ref="AE1712:AE1775" si="484">+(Q1712)*T1712</f>
        <v>0</v>
      </c>
      <c r="AF1712" s="20">
        <f t="shared" si="473"/>
        <v>0</v>
      </c>
      <c r="AG1712" s="20">
        <f t="shared" si="476"/>
        <v>0</v>
      </c>
      <c r="AH1712" s="20">
        <f t="shared" si="477"/>
        <v>0</v>
      </c>
      <c r="AI1712" s="20"/>
      <c r="AJ1712" s="20"/>
      <c r="AK1712" s="20">
        <f t="shared" si="483"/>
        <v>0</v>
      </c>
      <c r="AL1712" s="171"/>
    </row>
    <row r="1713" spans="1:38" ht="15.75" customHeight="1" x14ac:dyDescent="0.25">
      <c r="A1713" s="3">
        <v>1640</v>
      </c>
      <c r="B1713" s="14">
        <f t="shared" si="479"/>
        <v>1</v>
      </c>
      <c r="C1713" s="9">
        <v>45281</v>
      </c>
      <c r="D1713" s="3" t="s">
        <v>116</v>
      </c>
      <c r="E1713" s="14" t="str">
        <f t="shared" si="474"/>
        <v>1640Transporte Palloni1</v>
      </c>
      <c r="F1713" s="119" t="s">
        <v>2226</v>
      </c>
      <c r="G1713" s="119" t="s">
        <v>1300</v>
      </c>
      <c r="H1713" s="119">
        <v>434510</v>
      </c>
      <c r="I1713" s="10" t="s">
        <v>2744</v>
      </c>
      <c r="J1713" s="14" t="str">
        <f t="shared" si="481"/>
        <v>Cambio de aceite y filtro de aceite. Cambio de bujias y cables de bujias. Sacar soporte de motor. Colocar entrerrosca en tapa de cilindros. Armado total.</v>
      </c>
      <c r="K1713" s="3" t="s">
        <v>1665</v>
      </c>
      <c r="L1713" s="3">
        <v>1</v>
      </c>
      <c r="O1713" s="160"/>
      <c r="P1713" s="160"/>
      <c r="Q1713" s="76"/>
      <c r="R1713" s="76" t="s">
        <v>1916</v>
      </c>
      <c r="S1713" s="146"/>
      <c r="T1713" s="113"/>
      <c r="U1713" s="160"/>
      <c r="V1713" s="160"/>
      <c r="W1713" s="76"/>
      <c r="X1713" s="138">
        <f t="shared" si="471"/>
        <v>0</v>
      </c>
      <c r="Y1713" s="3">
        <v>1</v>
      </c>
      <c r="AB1713" s="139">
        <v>30000</v>
      </c>
      <c r="AC1713" s="140">
        <f t="shared" si="482"/>
        <v>30000</v>
      </c>
      <c r="AD1713" s="19">
        <f t="shared" si="475"/>
        <v>30000</v>
      </c>
      <c r="AE1713" s="141">
        <f t="shared" si="484"/>
        <v>0</v>
      </c>
      <c r="AF1713" s="142">
        <f t="shared" si="473"/>
        <v>0</v>
      </c>
      <c r="AG1713" s="142">
        <f t="shared" si="476"/>
        <v>0</v>
      </c>
      <c r="AH1713" s="142">
        <f t="shared" si="477"/>
        <v>30000</v>
      </c>
      <c r="AI1713" s="142"/>
      <c r="AJ1713" s="142"/>
      <c r="AK1713" s="142">
        <f t="shared" si="483"/>
        <v>30000</v>
      </c>
      <c r="AL1713" s="173"/>
    </row>
    <row r="1714" spans="1:38" ht="15.75" customHeight="1" x14ac:dyDescent="0.25">
      <c r="A1714" s="3">
        <v>1640</v>
      </c>
      <c r="B1714" s="14">
        <f t="shared" si="479"/>
        <v>2</v>
      </c>
      <c r="C1714" s="9">
        <f>IF(A1714=A1713,C1713,"")</f>
        <v>45281</v>
      </c>
      <c r="D1714" s="3" t="str">
        <f>IF(A1714=A1713,D1713,"")</f>
        <v>Transporte Palloni</v>
      </c>
      <c r="E1714" s="14" t="str">
        <f t="shared" si="474"/>
        <v>1640Transporte Palloni2</v>
      </c>
      <c r="J1714" s="14" t="str">
        <f t="shared" si="481"/>
        <v xml:space="preserve">Cambio de aceite y filtro de aceite. Cambio de bujias y cables de bujias. Sacar soporte de motor. Colocar entrerrosca en tapa de cilindros. Armado total. </v>
      </c>
      <c r="L1714" s="3">
        <v>1</v>
      </c>
      <c r="W1714" s="76"/>
      <c r="X1714" s="16">
        <f t="shared" ref="X1714:X1777" si="485">W1714*T1714</f>
        <v>0</v>
      </c>
      <c r="AC1714" s="18">
        <f t="shared" si="482"/>
        <v>0</v>
      </c>
      <c r="AD1714" s="19">
        <f t="shared" si="475"/>
        <v>30000</v>
      </c>
      <c r="AE1714" s="21">
        <f t="shared" si="484"/>
        <v>0</v>
      </c>
      <c r="AF1714" s="20">
        <f t="shared" si="473"/>
        <v>0</v>
      </c>
      <c r="AG1714" s="20">
        <f t="shared" si="476"/>
        <v>0</v>
      </c>
      <c r="AH1714" s="20">
        <f t="shared" si="477"/>
        <v>0</v>
      </c>
      <c r="AI1714" s="20"/>
      <c r="AJ1714" s="20"/>
      <c r="AK1714" s="20">
        <f t="shared" si="483"/>
        <v>0</v>
      </c>
      <c r="AL1714" s="171"/>
    </row>
    <row r="1715" spans="1:38" ht="15.75" customHeight="1" x14ac:dyDescent="0.25">
      <c r="A1715" s="3">
        <v>1641</v>
      </c>
      <c r="B1715" s="14">
        <f t="shared" si="479"/>
        <v>1</v>
      </c>
      <c r="C1715" s="9">
        <v>45281</v>
      </c>
      <c r="D1715" s="3" t="s">
        <v>2739</v>
      </c>
      <c r="E1715" s="14" t="str">
        <f t="shared" si="474"/>
        <v>1641Balestrelli Horacio1</v>
      </c>
      <c r="F1715" s="119" t="s">
        <v>2749</v>
      </c>
      <c r="G1715" s="119" t="s">
        <v>2750</v>
      </c>
      <c r="H1715" s="119">
        <v>95642</v>
      </c>
      <c r="I1715" s="10" t="s">
        <v>2751</v>
      </c>
      <c r="J1715" s="14" t="str">
        <f t="shared" si="481"/>
        <v>Cambio de amortiguadores delanteros. Regular convergencia.</v>
      </c>
      <c r="K1715" s="3" t="s">
        <v>1512</v>
      </c>
      <c r="L1715" s="3">
        <v>1</v>
      </c>
      <c r="M1715" s="10" t="s">
        <v>2115</v>
      </c>
      <c r="N1715" s="3" t="s">
        <v>1396</v>
      </c>
      <c r="Q1715" s="7">
        <v>52668</v>
      </c>
      <c r="R1715" s="7" t="s">
        <v>1971</v>
      </c>
      <c r="S1715" s="132">
        <f>(W1715-Q1715)/W1715</f>
        <v>0.16</v>
      </c>
      <c r="T1715" s="11">
        <v>2</v>
      </c>
      <c r="W1715" s="76">
        <v>62700</v>
      </c>
      <c r="X1715" s="16">
        <f t="shared" si="485"/>
        <v>125400</v>
      </c>
      <c r="Y1715" s="3">
        <v>1</v>
      </c>
      <c r="AB1715" s="4">
        <v>10000</v>
      </c>
      <c r="AC1715" s="18">
        <f t="shared" si="482"/>
        <v>10000</v>
      </c>
      <c r="AD1715" s="19">
        <f t="shared" si="475"/>
        <v>10000</v>
      </c>
      <c r="AE1715" s="21">
        <f t="shared" si="484"/>
        <v>105336</v>
      </c>
      <c r="AF1715" s="20">
        <f t="shared" si="473"/>
        <v>52668</v>
      </c>
      <c r="AG1715" s="20">
        <f t="shared" si="476"/>
        <v>125400</v>
      </c>
      <c r="AH1715" s="20">
        <f t="shared" si="477"/>
        <v>10000</v>
      </c>
      <c r="AI1715" s="20"/>
      <c r="AJ1715" s="20"/>
      <c r="AK1715" s="20">
        <f t="shared" si="483"/>
        <v>135400</v>
      </c>
      <c r="AL1715" s="171"/>
    </row>
    <row r="1716" spans="1:38" ht="15.75" customHeight="1" x14ac:dyDescent="0.25">
      <c r="A1716" s="3">
        <v>1641</v>
      </c>
      <c r="B1716" s="14">
        <f t="shared" si="479"/>
        <v>2</v>
      </c>
      <c r="C1716" s="9">
        <f>IF(A1716=A1715,C1715,"")</f>
        <v>45281</v>
      </c>
      <c r="D1716" s="3" t="str">
        <f>IF(A1716=A1715,D1715,"")</f>
        <v>Balestrelli Horacio</v>
      </c>
      <c r="E1716" s="14" t="str">
        <f t="shared" si="474"/>
        <v>1641Balestrelli Horacio2</v>
      </c>
      <c r="J1716" s="14" t="str">
        <f t="shared" si="481"/>
        <v xml:space="preserve">Cambio de amortiguadores delanteros. Regular convergencia. </v>
      </c>
      <c r="L1716" s="3">
        <v>1</v>
      </c>
      <c r="W1716" s="76"/>
      <c r="X1716" s="16">
        <f t="shared" si="485"/>
        <v>0</v>
      </c>
      <c r="AC1716" s="18">
        <f t="shared" si="482"/>
        <v>0</v>
      </c>
      <c r="AD1716" s="19">
        <f t="shared" si="475"/>
        <v>10000</v>
      </c>
      <c r="AE1716" s="21">
        <f t="shared" si="484"/>
        <v>0</v>
      </c>
      <c r="AF1716" s="20">
        <f t="shared" si="473"/>
        <v>0</v>
      </c>
      <c r="AG1716" s="20">
        <f t="shared" si="476"/>
        <v>0</v>
      </c>
      <c r="AH1716" s="20">
        <f t="shared" si="477"/>
        <v>0</v>
      </c>
      <c r="AI1716" s="20"/>
      <c r="AJ1716" s="20"/>
      <c r="AK1716" s="20">
        <f t="shared" si="483"/>
        <v>0</v>
      </c>
      <c r="AL1716" s="171"/>
    </row>
    <row r="1717" spans="1:38" ht="15.75" customHeight="1" x14ac:dyDescent="0.25">
      <c r="A1717" s="3">
        <v>1642</v>
      </c>
      <c r="B1717" s="14">
        <f t="shared" si="479"/>
        <v>1</v>
      </c>
      <c r="C1717" s="9">
        <v>45282</v>
      </c>
      <c r="D1717" s="3" t="s">
        <v>2696</v>
      </c>
      <c r="E1717" s="14" t="str">
        <f t="shared" si="474"/>
        <v>1642Pico Gabriel1</v>
      </c>
      <c r="F1717" s="119" t="s">
        <v>2752</v>
      </c>
      <c r="G1717" s="119" t="s">
        <v>2753</v>
      </c>
      <c r="H1717" s="119">
        <v>55753</v>
      </c>
      <c r="I1717" s="10" t="s">
        <v>2754</v>
      </c>
      <c r="J1717" s="14" t="str">
        <f t="shared" si="481"/>
        <v>Service completo. Cambio de aceite y filtros. Control general del vehiculo. Cambio de pastillas de freno.</v>
      </c>
      <c r="K1717" s="3" t="s">
        <v>1512</v>
      </c>
      <c r="L1717" s="3">
        <v>1</v>
      </c>
      <c r="M1717" s="10" t="s">
        <v>918</v>
      </c>
      <c r="N1717" s="3" t="s">
        <v>771</v>
      </c>
      <c r="Q1717" s="7">
        <v>13000</v>
      </c>
      <c r="R1717" s="7" t="s">
        <v>1916</v>
      </c>
      <c r="S1717" s="132">
        <f t="shared" ref="S1717:S1722" si="486">(W1717-Q1717)/W1717</f>
        <v>0.27777777777777779</v>
      </c>
      <c r="T1717" s="11">
        <v>1</v>
      </c>
      <c r="W1717" s="76">
        <v>18000</v>
      </c>
      <c r="X1717" s="16">
        <f t="shared" si="485"/>
        <v>18000</v>
      </c>
      <c r="AC1717" s="18">
        <f t="shared" si="482"/>
        <v>0</v>
      </c>
      <c r="AD1717" s="19">
        <f t="shared" si="475"/>
        <v>0</v>
      </c>
      <c r="AE1717" s="21">
        <f t="shared" si="484"/>
        <v>13000</v>
      </c>
      <c r="AF1717" s="20">
        <f t="shared" si="473"/>
        <v>33735.710999999996</v>
      </c>
      <c r="AG1717" s="20">
        <f t="shared" si="476"/>
        <v>51520</v>
      </c>
      <c r="AH1717" s="20">
        <f t="shared" si="477"/>
        <v>0</v>
      </c>
      <c r="AI1717" s="20"/>
      <c r="AJ1717" s="20"/>
      <c r="AK1717" s="20">
        <f t="shared" si="483"/>
        <v>51520</v>
      </c>
      <c r="AL1717" s="171"/>
    </row>
    <row r="1718" spans="1:38" ht="15.75" customHeight="1" x14ac:dyDescent="0.25">
      <c r="A1718" s="3">
        <v>1642</v>
      </c>
      <c r="B1718" s="14">
        <f t="shared" si="479"/>
        <v>2</v>
      </c>
      <c r="C1718" s="9">
        <f>IF(A1718=A1717,C1717,"")</f>
        <v>45282</v>
      </c>
      <c r="D1718" s="3" t="str">
        <f>IF(A1718=A1717,D1717,"")</f>
        <v>Pico Gabriel</v>
      </c>
      <c r="E1718" s="14" t="str">
        <f t="shared" si="474"/>
        <v>1642Pico Gabriel2</v>
      </c>
      <c r="J1718" s="14" t="str">
        <f t="shared" si="481"/>
        <v xml:space="preserve">Service completo. Cambio de aceite y filtros. Control general del vehiculo. Cambio de pastillas de freno. </v>
      </c>
      <c r="L1718" s="3">
        <v>1</v>
      </c>
      <c r="M1718" s="10" t="s">
        <v>728</v>
      </c>
      <c r="N1718" s="3" t="s">
        <v>771</v>
      </c>
      <c r="Q1718" s="7">
        <v>2735.7110000000002</v>
      </c>
      <c r="S1718" s="132">
        <f t="shared" si="486"/>
        <v>-0.10310927419354848</v>
      </c>
      <c r="T1718" s="11">
        <v>4</v>
      </c>
      <c r="W1718" s="76">
        <v>2480</v>
      </c>
      <c r="X1718" s="16">
        <f t="shared" si="485"/>
        <v>9920</v>
      </c>
      <c r="AC1718" s="18">
        <f t="shared" si="482"/>
        <v>0</v>
      </c>
      <c r="AD1718" s="19">
        <f t="shared" si="475"/>
        <v>0</v>
      </c>
      <c r="AE1718" s="21">
        <f t="shared" si="484"/>
        <v>10942.844000000001</v>
      </c>
      <c r="AF1718" s="20">
        <f t="shared" si="473"/>
        <v>0</v>
      </c>
      <c r="AG1718" s="20">
        <f t="shared" si="476"/>
        <v>0</v>
      </c>
      <c r="AH1718" s="20">
        <f t="shared" si="477"/>
        <v>0</v>
      </c>
      <c r="AI1718" s="20"/>
      <c r="AJ1718" s="20"/>
      <c r="AK1718" s="20">
        <f t="shared" si="483"/>
        <v>0</v>
      </c>
      <c r="AL1718" s="171"/>
    </row>
    <row r="1719" spans="1:38" ht="15.75" customHeight="1" x14ac:dyDescent="0.25">
      <c r="A1719" s="3">
        <v>1642</v>
      </c>
      <c r="B1719" s="14">
        <f t="shared" si="479"/>
        <v>3</v>
      </c>
      <c r="C1719" s="9">
        <f>IF(A1719=A1718,C1718,"")</f>
        <v>45282</v>
      </c>
      <c r="D1719" s="3" t="str">
        <f>IF(A1719=A1718,D1718,"")</f>
        <v>Pico Gabriel</v>
      </c>
      <c r="E1719" s="14" t="str">
        <f t="shared" si="474"/>
        <v>1642Pico Gabriel3</v>
      </c>
      <c r="J1719" s="14" t="str">
        <f t="shared" si="481"/>
        <v xml:space="preserve">Service completo. Cambio de aceite y filtros. Control general del vehiculo. Cambio de pastillas de freno.  </v>
      </c>
      <c r="L1719" s="3">
        <v>1</v>
      </c>
      <c r="M1719" s="10" t="s">
        <v>815</v>
      </c>
      <c r="N1719" s="3" t="s">
        <v>771</v>
      </c>
      <c r="Q1719" s="7">
        <v>18000</v>
      </c>
      <c r="S1719" s="132">
        <f t="shared" si="486"/>
        <v>0.23728813559322035</v>
      </c>
      <c r="T1719" s="11">
        <v>1</v>
      </c>
      <c r="W1719" s="76">
        <v>23600</v>
      </c>
      <c r="X1719" s="16">
        <f t="shared" si="485"/>
        <v>23600</v>
      </c>
      <c r="AC1719" s="18">
        <f t="shared" si="482"/>
        <v>0</v>
      </c>
      <c r="AD1719" s="19">
        <f t="shared" si="475"/>
        <v>0</v>
      </c>
      <c r="AE1719" s="21">
        <f t="shared" si="484"/>
        <v>18000</v>
      </c>
      <c r="AF1719" s="20">
        <f t="shared" si="473"/>
        <v>0</v>
      </c>
      <c r="AG1719" s="20">
        <f t="shared" si="476"/>
        <v>0</v>
      </c>
      <c r="AH1719" s="20">
        <f t="shared" si="477"/>
        <v>0</v>
      </c>
      <c r="AI1719" s="20"/>
      <c r="AJ1719" s="20"/>
      <c r="AK1719" s="20">
        <f t="shared" si="483"/>
        <v>0</v>
      </c>
      <c r="AL1719" s="171"/>
    </row>
    <row r="1720" spans="1:38" ht="15.75" customHeight="1" x14ac:dyDescent="0.25">
      <c r="A1720" s="3">
        <v>1643</v>
      </c>
      <c r="B1720" s="14">
        <f t="shared" si="479"/>
        <v>1</v>
      </c>
      <c r="C1720" s="9">
        <v>45282</v>
      </c>
      <c r="D1720" s="3" t="s">
        <v>389</v>
      </c>
      <c r="E1720" s="14" t="str">
        <f t="shared" si="474"/>
        <v>1643Gallo Pepe1</v>
      </c>
      <c r="F1720" s="119" t="s">
        <v>2755</v>
      </c>
      <c r="G1720" s="119" t="s">
        <v>2279</v>
      </c>
      <c r="H1720" s="119">
        <v>121834</v>
      </c>
      <c r="I1720" s="10" t="s">
        <v>2754</v>
      </c>
      <c r="J1720" s="14" t="str">
        <f t="shared" si="481"/>
        <v>Service completo. Cambio de aceite y filtros. Control general del vehiculo. Cambio de pastillas de freno.</v>
      </c>
      <c r="K1720" s="3" t="s">
        <v>1665</v>
      </c>
      <c r="L1720" s="3">
        <v>1</v>
      </c>
      <c r="M1720" s="10" t="s">
        <v>2756</v>
      </c>
      <c r="N1720" s="3" t="s">
        <v>771</v>
      </c>
      <c r="Q1720" s="7">
        <v>43400</v>
      </c>
      <c r="R1720" s="7" t="s">
        <v>1916</v>
      </c>
      <c r="S1720" s="132">
        <f t="shared" si="486"/>
        <v>0.25172413793103449</v>
      </c>
      <c r="T1720" s="11">
        <v>1</v>
      </c>
      <c r="W1720" s="76">
        <v>58000</v>
      </c>
      <c r="X1720" s="16">
        <f t="shared" si="485"/>
        <v>58000</v>
      </c>
      <c r="Y1720" s="3">
        <v>1</v>
      </c>
      <c r="AB1720" s="4">
        <v>71000</v>
      </c>
      <c r="AC1720" s="18">
        <f t="shared" si="482"/>
        <v>71000</v>
      </c>
      <c r="AD1720" s="19">
        <f t="shared" si="475"/>
        <v>71000</v>
      </c>
      <c r="AE1720" s="21">
        <f t="shared" si="484"/>
        <v>43400</v>
      </c>
      <c r="AF1720" s="20">
        <f t="shared" si="473"/>
        <v>83755.383999999991</v>
      </c>
      <c r="AG1720" s="20">
        <f t="shared" si="476"/>
        <v>154187.5</v>
      </c>
      <c r="AH1720" s="20">
        <f t="shared" si="477"/>
        <v>71000</v>
      </c>
      <c r="AI1720" s="20"/>
      <c r="AJ1720" s="20"/>
      <c r="AK1720" s="20">
        <f t="shared" si="483"/>
        <v>225187.5</v>
      </c>
      <c r="AL1720" s="171"/>
    </row>
    <row r="1721" spans="1:38" ht="15.75" customHeight="1" x14ac:dyDescent="0.25">
      <c r="A1721" s="3">
        <v>1643</v>
      </c>
      <c r="B1721" s="14">
        <f t="shared" si="479"/>
        <v>2</v>
      </c>
      <c r="C1721" s="9">
        <f>IF(A1721=A1720,C1720,"")</f>
        <v>45282</v>
      </c>
      <c r="D1721" s="3" t="str">
        <f>IF(A1721=A1720,D1720,"")</f>
        <v>Gallo Pepe</v>
      </c>
      <c r="E1721" s="14" t="str">
        <f t="shared" si="474"/>
        <v>1643Gallo Pepe2</v>
      </c>
      <c r="J1721" s="14" t="str">
        <f t="shared" si="481"/>
        <v xml:space="preserve">Service completo. Cambio de aceite y filtros. Control general del vehiculo. Cambio de pastillas de freno. </v>
      </c>
      <c r="L1721" s="3">
        <v>1</v>
      </c>
      <c r="M1721" s="10" t="s">
        <v>222</v>
      </c>
      <c r="N1721" s="3" t="s">
        <v>771</v>
      </c>
      <c r="Q1721" s="7">
        <v>4355.384</v>
      </c>
      <c r="S1721" s="132">
        <f t="shared" si="486"/>
        <v>0.61710909890109888</v>
      </c>
      <c r="T1721" s="11">
        <v>4.5</v>
      </c>
      <c r="W1721" s="76">
        <v>11375</v>
      </c>
      <c r="X1721" s="16">
        <f t="shared" si="485"/>
        <v>51187.5</v>
      </c>
      <c r="AC1721" s="18">
        <f t="shared" si="482"/>
        <v>0</v>
      </c>
      <c r="AD1721" s="19">
        <f t="shared" si="475"/>
        <v>71000</v>
      </c>
      <c r="AE1721" s="21">
        <f t="shared" si="484"/>
        <v>19599.227999999999</v>
      </c>
      <c r="AF1721" s="20">
        <f t="shared" si="473"/>
        <v>0</v>
      </c>
      <c r="AG1721" s="20">
        <f t="shared" si="476"/>
        <v>0</v>
      </c>
      <c r="AH1721" s="20">
        <f t="shared" si="477"/>
        <v>0</v>
      </c>
      <c r="AI1721" s="20"/>
      <c r="AJ1721" s="20"/>
      <c r="AK1721" s="20">
        <f t="shared" si="483"/>
        <v>0</v>
      </c>
      <c r="AL1721" s="171"/>
    </row>
    <row r="1722" spans="1:38" ht="15.75" customHeight="1" x14ac:dyDescent="0.25">
      <c r="A1722" s="3">
        <v>1643</v>
      </c>
      <c r="B1722" s="14">
        <f t="shared" si="479"/>
        <v>3</v>
      </c>
      <c r="C1722" s="9">
        <f>IF(A1722=A1721,C1721,"")</f>
        <v>45282</v>
      </c>
      <c r="D1722" s="3" t="str">
        <f>IF(A1722=A1721,D1721,"")</f>
        <v>Gallo Pepe</v>
      </c>
      <c r="E1722" s="14" t="str">
        <f t="shared" si="474"/>
        <v>1643Gallo Pepe3</v>
      </c>
      <c r="J1722" s="14" t="str">
        <f t="shared" si="481"/>
        <v xml:space="preserve">Service completo. Cambio de aceite y filtros. Control general del vehiculo. Cambio de pastillas de freno.  </v>
      </c>
      <c r="L1722" s="3">
        <v>1</v>
      </c>
      <c r="M1722" s="10" t="s">
        <v>815</v>
      </c>
      <c r="N1722" s="3" t="s">
        <v>734</v>
      </c>
      <c r="Q1722" s="7">
        <v>36000</v>
      </c>
      <c r="S1722" s="132">
        <f t="shared" si="486"/>
        <v>0.2</v>
      </c>
      <c r="T1722" s="11">
        <v>1</v>
      </c>
      <c r="W1722" s="76">
        <v>45000</v>
      </c>
      <c r="X1722" s="16">
        <f t="shared" si="485"/>
        <v>45000</v>
      </c>
      <c r="AC1722" s="18">
        <f t="shared" si="482"/>
        <v>0</v>
      </c>
      <c r="AD1722" s="19">
        <f t="shared" si="475"/>
        <v>71000</v>
      </c>
      <c r="AE1722" s="21">
        <f t="shared" si="484"/>
        <v>36000</v>
      </c>
      <c r="AF1722" s="20">
        <f t="shared" si="473"/>
        <v>0</v>
      </c>
      <c r="AG1722" s="20">
        <f t="shared" si="476"/>
        <v>0</v>
      </c>
      <c r="AH1722" s="20">
        <f t="shared" si="477"/>
        <v>0</v>
      </c>
      <c r="AI1722" s="20"/>
      <c r="AJ1722" s="20"/>
      <c r="AK1722" s="20">
        <f t="shared" si="483"/>
        <v>0</v>
      </c>
      <c r="AL1722" s="171"/>
    </row>
    <row r="1723" spans="1:38" ht="15.75" customHeight="1" x14ac:dyDescent="0.25">
      <c r="A1723" s="3">
        <v>1644</v>
      </c>
      <c r="B1723">
        <f t="shared" si="479"/>
        <v>1</v>
      </c>
      <c r="C1723" s="9">
        <v>45282</v>
      </c>
      <c r="D1723" s="3" t="s">
        <v>423</v>
      </c>
      <c r="E1723" t="str">
        <f t="shared" si="474"/>
        <v>1644Integral Agropecuaria1</v>
      </c>
      <c r="F1723" s="119" t="s">
        <v>1079</v>
      </c>
      <c r="G1723" s="119" t="s">
        <v>2757</v>
      </c>
      <c r="H1723" s="119">
        <v>178889</v>
      </c>
      <c r="I1723" s="10" t="s">
        <v>2762</v>
      </c>
      <c r="J1723" t="str">
        <f t="shared" si="481"/>
        <v>Control frenos traseros. Sacar ambas campanas de freno. Desarmar ambos frenos traseros. Limpieza. Armado con cintas y campanas de freno nuevas. Regular frenos traseros y freno de mano.</v>
      </c>
      <c r="K1723" s="3" t="s">
        <v>1665</v>
      </c>
      <c r="L1723" s="3">
        <v>1</v>
      </c>
      <c r="O1723" s="160"/>
      <c r="P1723" s="160"/>
      <c r="Q1723" s="76"/>
      <c r="R1723" s="76" t="s">
        <v>1971</v>
      </c>
      <c r="S1723" s="146"/>
      <c r="T1723" s="113"/>
      <c r="U1723" s="160"/>
      <c r="V1723" s="160"/>
      <c r="W1723" s="76"/>
      <c r="X1723" s="138">
        <f t="shared" si="485"/>
        <v>0</v>
      </c>
      <c r="AB1723" s="139"/>
      <c r="AC1723" s="140">
        <f t="shared" si="482"/>
        <v>0</v>
      </c>
      <c r="AD1723" s="99">
        <f t="shared" si="475"/>
        <v>0</v>
      </c>
      <c r="AE1723" s="141">
        <f t="shared" si="484"/>
        <v>0</v>
      </c>
      <c r="AF1723" s="142">
        <f t="shared" ref="AF1723:AF1786" si="487">IF(A1723=A1722,0,(SUMIF($A$3:$A$999956,A1723,$Q$3:$Q$999956)))+IF(A1723=A1722,0,(SUMIF($A$3:$A$999956,A1723,$R$3:$R$999956)))</f>
        <v>0</v>
      </c>
      <c r="AG1723" s="142">
        <f t="shared" si="476"/>
        <v>0</v>
      </c>
      <c r="AH1723" s="142">
        <f t="shared" si="477"/>
        <v>0</v>
      </c>
      <c r="AI1723" s="142"/>
      <c r="AJ1723" s="142"/>
      <c r="AK1723" s="142">
        <f t="shared" si="483"/>
        <v>0</v>
      </c>
      <c r="AL1723" s="173"/>
    </row>
    <row r="1724" spans="1:38" ht="15.75" customHeight="1" x14ac:dyDescent="0.25">
      <c r="A1724" s="3">
        <v>1644</v>
      </c>
      <c r="B1724" s="14">
        <f t="shared" si="479"/>
        <v>2</v>
      </c>
      <c r="C1724" s="9">
        <f>IF(A1724=A1723,C1723,"")</f>
        <v>45282</v>
      </c>
      <c r="D1724" s="3" t="str">
        <f>IF(A1724=A1723,D1723,"")</f>
        <v>Integral Agropecuaria</v>
      </c>
      <c r="E1724" s="14" t="str">
        <f t="shared" si="474"/>
        <v>1644Integral Agropecuaria2</v>
      </c>
      <c r="J1724" s="14" t="str">
        <f t="shared" si="481"/>
        <v xml:space="preserve">Control frenos traseros. Sacar ambas campanas de freno. Desarmar ambos frenos traseros. Limpieza. Armado con cintas y campanas de freno nuevas. Regular frenos traseros y freno de mano. </v>
      </c>
      <c r="L1724" s="3">
        <v>1</v>
      </c>
      <c r="W1724" s="76"/>
      <c r="X1724" s="16">
        <f t="shared" si="485"/>
        <v>0</v>
      </c>
      <c r="AC1724" s="18">
        <f t="shared" si="482"/>
        <v>0</v>
      </c>
      <c r="AD1724" s="19">
        <f t="shared" si="475"/>
        <v>0</v>
      </c>
      <c r="AE1724" s="21">
        <f t="shared" si="484"/>
        <v>0</v>
      </c>
      <c r="AF1724" s="20">
        <f t="shared" si="487"/>
        <v>0</v>
      </c>
      <c r="AG1724" s="20">
        <f t="shared" si="476"/>
        <v>0</v>
      </c>
      <c r="AH1724" s="20">
        <f t="shared" si="477"/>
        <v>0</v>
      </c>
      <c r="AI1724" s="20"/>
      <c r="AJ1724" s="20"/>
      <c r="AK1724" s="20">
        <f t="shared" si="483"/>
        <v>0</v>
      </c>
      <c r="AL1724" s="171"/>
    </row>
    <row r="1725" spans="1:38" ht="15.75" customHeight="1" x14ac:dyDescent="0.25">
      <c r="A1725" s="3">
        <v>1645</v>
      </c>
      <c r="B1725" s="14">
        <f t="shared" si="479"/>
        <v>1</v>
      </c>
      <c r="C1725" s="9">
        <v>45282</v>
      </c>
      <c r="D1725" s="3" t="s">
        <v>116</v>
      </c>
      <c r="E1725" s="14" t="str">
        <f t="shared" si="474"/>
        <v>1645Transporte Palloni1</v>
      </c>
      <c r="F1725" s="119" t="s">
        <v>1299</v>
      </c>
      <c r="G1725" s="119" t="s">
        <v>1300</v>
      </c>
      <c r="H1725" s="119">
        <v>362688</v>
      </c>
      <c r="I1725" s="10" t="s">
        <v>929</v>
      </c>
      <c r="J1725" s="14" t="str">
        <f t="shared" si="481"/>
        <v>Cambio de aceite y filtros.</v>
      </c>
      <c r="K1725" s="3" t="s">
        <v>1512</v>
      </c>
      <c r="L1725" s="3">
        <v>1</v>
      </c>
      <c r="O1725" s="160"/>
      <c r="P1725" s="160"/>
      <c r="Q1725" s="76"/>
      <c r="R1725" s="76" t="s">
        <v>1916</v>
      </c>
      <c r="S1725" s="146"/>
      <c r="T1725" s="113"/>
      <c r="U1725" s="160"/>
      <c r="V1725" s="160"/>
      <c r="W1725" s="76"/>
      <c r="X1725" s="138">
        <f t="shared" si="485"/>
        <v>0</v>
      </c>
      <c r="Y1725" s="3">
        <v>1</v>
      </c>
      <c r="AB1725" s="139">
        <v>8000</v>
      </c>
      <c r="AC1725" s="140">
        <f t="shared" si="482"/>
        <v>8000</v>
      </c>
      <c r="AD1725" s="19">
        <f t="shared" si="475"/>
        <v>8000</v>
      </c>
      <c r="AE1725" s="141">
        <f t="shared" si="484"/>
        <v>0</v>
      </c>
      <c r="AF1725" s="142">
        <f t="shared" si="487"/>
        <v>0</v>
      </c>
      <c r="AG1725" s="142">
        <f t="shared" si="476"/>
        <v>0</v>
      </c>
      <c r="AH1725" s="142">
        <f t="shared" si="477"/>
        <v>8000</v>
      </c>
      <c r="AI1725" s="142"/>
      <c r="AJ1725" s="142"/>
      <c r="AK1725" s="142">
        <f t="shared" si="483"/>
        <v>8000</v>
      </c>
      <c r="AL1725" s="173"/>
    </row>
    <row r="1726" spans="1:38" ht="15.75" customHeight="1" x14ac:dyDescent="0.25">
      <c r="A1726" s="3">
        <v>1645</v>
      </c>
      <c r="B1726" s="14">
        <f t="shared" si="479"/>
        <v>2</v>
      </c>
      <c r="C1726" s="9">
        <f>IF(A1726=A1725,C1725,"")</f>
        <v>45282</v>
      </c>
      <c r="D1726" s="3" t="str">
        <f>IF(A1726=A1725,D1725,"")</f>
        <v>Transporte Palloni</v>
      </c>
      <c r="E1726" s="14" t="str">
        <f t="shared" ref="E1726:E1789" si="488">CONCATENATE(A1726,D1726,B1726)</f>
        <v>1645Transporte Palloni2</v>
      </c>
      <c r="G1726" s="119" t="s">
        <v>2768</v>
      </c>
      <c r="J1726" s="14" t="str">
        <f t="shared" si="481"/>
        <v xml:space="preserve">Cambio de aceite y filtros. </v>
      </c>
      <c r="L1726" s="3">
        <v>1</v>
      </c>
      <c r="W1726" s="76"/>
      <c r="X1726" s="16">
        <f t="shared" si="485"/>
        <v>0</v>
      </c>
      <c r="AC1726" s="18">
        <f t="shared" si="482"/>
        <v>0</v>
      </c>
      <c r="AD1726" s="19">
        <f t="shared" si="475"/>
        <v>8000</v>
      </c>
      <c r="AE1726" s="21">
        <f t="shared" si="484"/>
        <v>0</v>
      </c>
      <c r="AF1726" s="20">
        <f t="shared" si="487"/>
        <v>0</v>
      </c>
      <c r="AG1726" s="20">
        <f t="shared" si="476"/>
        <v>0</v>
      </c>
      <c r="AH1726" s="20">
        <f t="shared" si="477"/>
        <v>0</v>
      </c>
      <c r="AI1726" s="20"/>
      <c r="AJ1726" s="20"/>
      <c r="AK1726" s="20">
        <f t="shared" si="483"/>
        <v>0</v>
      </c>
      <c r="AL1726" s="171"/>
    </row>
    <row r="1727" spans="1:38" ht="15.75" customHeight="1" x14ac:dyDescent="0.25">
      <c r="A1727" s="3">
        <v>1646</v>
      </c>
      <c r="B1727" s="14">
        <f t="shared" si="479"/>
        <v>1</v>
      </c>
      <c r="C1727" s="9">
        <v>45282</v>
      </c>
      <c r="D1727" s="3" t="s">
        <v>2690</v>
      </c>
      <c r="E1727" s="14" t="str">
        <f t="shared" si="488"/>
        <v>1646Velasquez Rocio1</v>
      </c>
      <c r="F1727" s="119" t="s">
        <v>2689</v>
      </c>
      <c r="G1727" s="119" t="s">
        <v>2691</v>
      </c>
      <c r="H1727" s="119">
        <v>39078</v>
      </c>
      <c r="I1727" s="10" t="s">
        <v>2758</v>
      </c>
      <c r="J1727" s="14" t="str">
        <f t="shared" si="481"/>
        <v>Control de presion de nafta. Cambiar sensor MAF.</v>
      </c>
      <c r="K1727" s="3" t="s">
        <v>1665</v>
      </c>
      <c r="L1727" s="3">
        <v>1</v>
      </c>
      <c r="M1727" s="10" t="s">
        <v>2759</v>
      </c>
      <c r="N1727" s="3" t="s">
        <v>734</v>
      </c>
      <c r="Q1727" s="7">
        <v>49100</v>
      </c>
      <c r="R1727" s="7" t="s">
        <v>1971</v>
      </c>
      <c r="S1727" s="132">
        <f>(W1727-Q1727)/W1727</f>
        <v>0.20032573289902281</v>
      </c>
      <c r="T1727" s="11">
        <v>1</v>
      </c>
      <c r="W1727" s="76">
        <v>61400</v>
      </c>
      <c r="X1727" s="16">
        <f t="shared" si="485"/>
        <v>61400</v>
      </c>
      <c r="Y1727" s="3">
        <v>1</v>
      </c>
      <c r="AB1727" s="4">
        <v>7000</v>
      </c>
      <c r="AC1727" s="18">
        <f t="shared" si="482"/>
        <v>7000</v>
      </c>
      <c r="AD1727" s="19">
        <f t="shared" ref="AD1727:AD1790" si="489">IF(A1727=A1726,AD1726+AC1727,AC1727)</f>
        <v>7000</v>
      </c>
      <c r="AE1727" s="21">
        <f t="shared" si="484"/>
        <v>49100</v>
      </c>
      <c r="AF1727" s="20">
        <f t="shared" si="487"/>
        <v>62600</v>
      </c>
      <c r="AG1727" s="20">
        <f t="shared" ref="AG1727:AG1790" si="490">IF(A1727=A1726,0,(SUMIF($A$3:$A$999956,A1727,($X$3:$X$999956))))</f>
        <v>76400</v>
      </c>
      <c r="AH1727" s="20">
        <f t="shared" ref="AH1727:AH1790" si="491">IF(A1727=A1726,0,(SUMIF($A$3:$A$999956,A1727,($AC$3:$AC$999956))))</f>
        <v>7000</v>
      </c>
      <c r="AI1727" s="20"/>
      <c r="AJ1727" s="20"/>
      <c r="AK1727" s="20">
        <f t="shared" si="483"/>
        <v>83400</v>
      </c>
      <c r="AL1727" s="171"/>
    </row>
    <row r="1728" spans="1:38" ht="15.75" customHeight="1" x14ac:dyDescent="0.25">
      <c r="A1728" s="3">
        <v>1646</v>
      </c>
      <c r="B1728" s="14">
        <f t="shared" si="479"/>
        <v>2</v>
      </c>
      <c r="C1728" s="9">
        <f>IF(A1728=A1727,C1727,"")</f>
        <v>45282</v>
      </c>
      <c r="D1728" s="3" t="str">
        <f>IF(A1728=A1727,D1727,"")</f>
        <v>Velasquez Rocio</v>
      </c>
      <c r="E1728" s="14" t="str">
        <f t="shared" si="488"/>
        <v>1646Velasquez Rocio2</v>
      </c>
      <c r="J1728" s="14" t="str">
        <f t="shared" si="481"/>
        <v xml:space="preserve">Control de presion de nafta. Cambiar sensor MAF. </v>
      </c>
      <c r="L1728" s="3">
        <v>1</v>
      </c>
      <c r="M1728" s="10" t="s">
        <v>2553</v>
      </c>
      <c r="Q1728" s="7">
        <f>W1728*0.9</f>
        <v>13500</v>
      </c>
      <c r="S1728" s="132">
        <f>(W1728-Q1728)/W1728</f>
        <v>0.1</v>
      </c>
      <c r="T1728" s="11">
        <v>1</v>
      </c>
      <c r="W1728" s="76">
        <v>15000</v>
      </c>
      <c r="X1728" s="16">
        <f t="shared" si="485"/>
        <v>15000</v>
      </c>
      <c r="AC1728" s="18">
        <f t="shared" si="482"/>
        <v>0</v>
      </c>
      <c r="AD1728" s="19">
        <f t="shared" si="489"/>
        <v>7000</v>
      </c>
      <c r="AE1728" s="21">
        <f t="shared" si="484"/>
        <v>13500</v>
      </c>
      <c r="AF1728" s="20">
        <f t="shared" si="487"/>
        <v>0</v>
      </c>
      <c r="AG1728" s="20">
        <f t="shared" si="490"/>
        <v>0</v>
      </c>
      <c r="AH1728" s="20">
        <f t="shared" si="491"/>
        <v>0</v>
      </c>
      <c r="AI1728" s="20"/>
      <c r="AJ1728" s="20"/>
      <c r="AK1728" s="20">
        <f t="shared" si="483"/>
        <v>0</v>
      </c>
      <c r="AL1728" s="171"/>
    </row>
    <row r="1729" spans="1:38" ht="15.75" customHeight="1" x14ac:dyDescent="0.25">
      <c r="A1729" s="3">
        <v>1647</v>
      </c>
      <c r="B1729" s="14">
        <f t="shared" si="479"/>
        <v>1</v>
      </c>
      <c r="C1729" s="9">
        <v>45282</v>
      </c>
      <c r="D1729" s="3" t="s">
        <v>116</v>
      </c>
      <c r="E1729" s="14" t="str">
        <f t="shared" si="488"/>
        <v>1647Transporte Palloni1</v>
      </c>
      <c r="F1729" s="119" t="s">
        <v>1420</v>
      </c>
      <c r="G1729" s="119" t="s">
        <v>1300</v>
      </c>
      <c r="H1729" s="119">
        <v>387950</v>
      </c>
      <c r="I1729" s="10" t="s">
        <v>2761</v>
      </c>
      <c r="J1729" s="14" t="str">
        <f t="shared" si="481"/>
        <v>Cambio de aceite y filtros. Desarmar distribucion completa. Cambir kit, bomba de agua, correa poly-v y liquido refrigerante. Puesta a punto. Armado total.</v>
      </c>
      <c r="K1729" s="3" t="s">
        <v>2380</v>
      </c>
      <c r="L1729" s="3">
        <v>1</v>
      </c>
      <c r="O1729" s="160"/>
      <c r="P1729" s="160"/>
      <c r="Q1729" s="76"/>
      <c r="R1729" s="76" t="s">
        <v>1916</v>
      </c>
      <c r="S1729" s="146"/>
      <c r="T1729" s="113"/>
      <c r="U1729" s="160"/>
      <c r="V1729" s="160"/>
      <c r="W1729" s="76"/>
      <c r="X1729" s="138">
        <f t="shared" si="485"/>
        <v>0</v>
      </c>
      <c r="Y1729" s="3">
        <v>1</v>
      </c>
      <c r="AB1729" s="139">
        <v>65000</v>
      </c>
      <c r="AC1729" s="140">
        <f t="shared" si="482"/>
        <v>65000</v>
      </c>
      <c r="AD1729" s="19">
        <f t="shared" si="489"/>
        <v>65000</v>
      </c>
      <c r="AE1729" s="141">
        <f t="shared" si="484"/>
        <v>0</v>
      </c>
      <c r="AF1729" s="142">
        <f t="shared" si="487"/>
        <v>0</v>
      </c>
      <c r="AG1729" s="142">
        <f t="shared" si="490"/>
        <v>0</v>
      </c>
      <c r="AH1729" s="142">
        <f t="shared" si="491"/>
        <v>65000</v>
      </c>
      <c r="AI1729" s="142"/>
      <c r="AJ1729" s="142"/>
      <c r="AK1729" s="142">
        <f t="shared" si="483"/>
        <v>65000</v>
      </c>
      <c r="AL1729" s="173"/>
    </row>
    <row r="1730" spans="1:38" ht="15.75" customHeight="1" x14ac:dyDescent="0.25">
      <c r="A1730" s="3">
        <v>1647</v>
      </c>
      <c r="B1730" s="14">
        <f t="shared" si="479"/>
        <v>2</v>
      </c>
      <c r="C1730" s="9">
        <f>IF(A1730=A1729,C1729,"")</f>
        <v>45282</v>
      </c>
      <c r="D1730" s="3" t="str">
        <f>IF(A1730=A1729,D1729,"")</f>
        <v>Transporte Palloni</v>
      </c>
      <c r="E1730" s="14" t="str">
        <f t="shared" si="488"/>
        <v>1647Transporte Palloni2</v>
      </c>
      <c r="J1730" s="14" t="str">
        <f t="shared" si="481"/>
        <v xml:space="preserve">Cambio de aceite y filtros. Desarmar distribucion completa. Cambir kit, bomba de agua, correa poly-v y liquido refrigerante. Puesta a punto. Armado total. </v>
      </c>
      <c r="L1730" s="3">
        <v>1</v>
      </c>
      <c r="R1730" s="7" t="s">
        <v>2506</v>
      </c>
      <c r="W1730" s="76"/>
      <c r="X1730" s="16">
        <f t="shared" si="485"/>
        <v>0</v>
      </c>
      <c r="AC1730" s="18">
        <f t="shared" si="482"/>
        <v>0</v>
      </c>
      <c r="AD1730" s="19">
        <f t="shared" si="489"/>
        <v>65000</v>
      </c>
      <c r="AE1730" s="21">
        <f t="shared" si="484"/>
        <v>0</v>
      </c>
      <c r="AF1730" s="20">
        <f t="shared" si="487"/>
        <v>0</v>
      </c>
      <c r="AG1730" s="20">
        <f t="shared" si="490"/>
        <v>0</v>
      </c>
      <c r="AH1730" s="20">
        <f t="shared" si="491"/>
        <v>0</v>
      </c>
      <c r="AI1730" s="20"/>
      <c r="AJ1730" s="20"/>
      <c r="AK1730" s="20">
        <f t="shared" si="483"/>
        <v>0</v>
      </c>
      <c r="AL1730" s="171"/>
    </row>
    <row r="1731" spans="1:38" ht="15.75" customHeight="1" x14ac:dyDescent="0.25">
      <c r="A1731" s="3">
        <v>1648</v>
      </c>
      <c r="B1731" s="14">
        <f t="shared" si="479"/>
        <v>1</v>
      </c>
      <c r="C1731" s="9">
        <v>45282</v>
      </c>
      <c r="D1731" s="3" t="s">
        <v>2763</v>
      </c>
      <c r="E1731" s="14" t="str">
        <f t="shared" si="488"/>
        <v>1648Juanita Gualpa1</v>
      </c>
      <c r="I1731" s="10" t="s">
        <v>2764</v>
      </c>
      <c r="J1731" s="14" t="str">
        <f t="shared" si="481"/>
        <v>Completar nivel de aceite</v>
      </c>
      <c r="K1731" s="3" t="s">
        <v>1665</v>
      </c>
      <c r="L1731" s="3">
        <v>1</v>
      </c>
      <c r="M1731" s="10" t="s">
        <v>2447</v>
      </c>
      <c r="N1731" s="3" t="s">
        <v>771</v>
      </c>
      <c r="Q1731" s="7">
        <v>4471.357</v>
      </c>
      <c r="R1731" s="7" t="s">
        <v>1971</v>
      </c>
      <c r="S1731" s="132">
        <f>(W1731-Q1731)/W1731</f>
        <v>0.71922405023547886</v>
      </c>
      <c r="T1731" s="11">
        <v>3</v>
      </c>
      <c r="W1731" s="76">
        <v>15925</v>
      </c>
      <c r="X1731" s="16">
        <f t="shared" si="485"/>
        <v>47775</v>
      </c>
      <c r="AC1731" s="18">
        <f t="shared" si="482"/>
        <v>0</v>
      </c>
      <c r="AD1731" s="19">
        <f t="shared" si="489"/>
        <v>0</v>
      </c>
      <c r="AE1731" s="21">
        <f t="shared" si="484"/>
        <v>13414.071</v>
      </c>
      <c r="AF1731" s="20">
        <f t="shared" si="487"/>
        <v>4471.357</v>
      </c>
      <c r="AG1731" s="20">
        <f t="shared" si="490"/>
        <v>47775</v>
      </c>
      <c r="AH1731" s="20">
        <f t="shared" si="491"/>
        <v>0</v>
      </c>
      <c r="AI1731" s="20"/>
      <c r="AJ1731" s="20"/>
      <c r="AK1731" s="20">
        <f t="shared" si="483"/>
        <v>47775</v>
      </c>
      <c r="AL1731" s="171"/>
    </row>
    <row r="1732" spans="1:38" ht="15.75" customHeight="1" x14ac:dyDescent="0.25">
      <c r="A1732" s="3">
        <v>1648</v>
      </c>
      <c r="B1732" s="14">
        <f t="shared" ref="B1732:B1795" si="492">IF(A1732=A1731,B1731+1,1)</f>
        <v>2</v>
      </c>
      <c r="C1732" s="9">
        <f>IF(A1732=A1731,C1731,"")</f>
        <v>45282</v>
      </c>
      <c r="D1732" s="3" t="str">
        <f>IF(A1732=A1731,D1731,"")</f>
        <v>Juanita Gualpa</v>
      </c>
      <c r="E1732" s="14" t="str">
        <f t="shared" si="488"/>
        <v>1648Juanita Gualpa2</v>
      </c>
      <c r="J1732" s="14" t="str">
        <f t="shared" si="481"/>
        <v xml:space="preserve">Completar nivel de aceite </v>
      </c>
      <c r="L1732" s="3">
        <v>1</v>
      </c>
      <c r="W1732" s="76"/>
      <c r="X1732" s="16">
        <f t="shared" si="485"/>
        <v>0</v>
      </c>
      <c r="AC1732" s="18">
        <f t="shared" si="482"/>
        <v>0</v>
      </c>
      <c r="AD1732" s="19">
        <f t="shared" si="489"/>
        <v>0</v>
      </c>
      <c r="AE1732" s="21">
        <f t="shared" si="484"/>
        <v>0</v>
      </c>
      <c r="AF1732" s="20">
        <f t="shared" si="487"/>
        <v>0</v>
      </c>
      <c r="AG1732" s="20">
        <f t="shared" si="490"/>
        <v>0</v>
      </c>
      <c r="AH1732" s="20">
        <f t="shared" si="491"/>
        <v>0</v>
      </c>
      <c r="AI1732" s="20"/>
      <c r="AJ1732" s="20"/>
      <c r="AK1732" s="20">
        <f t="shared" si="483"/>
        <v>0</v>
      </c>
      <c r="AL1732" s="171"/>
    </row>
    <row r="1733" spans="1:38" ht="15.75" customHeight="1" x14ac:dyDescent="0.25">
      <c r="A1733" s="3">
        <v>1649</v>
      </c>
      <c r="B1733" s="14">
        <f t="shared" si="492"/>
        <v>1</v>
      </c>
      <c r="C1733" s="9">
        <v>45283</v>
      </c>
      <c r="D1733" s="3" t="s">
        <v>116</v>
      </c>
      <c r="E1733" s="14" t="str">
        <f t="shared" si="488"/>
        <v>1649Transporte Palloni1</v>
      </c>
      <c r="F1733" s="119" t="s">
        <v>2344</v>
      </c>
      <c r="G1733" s="119" t="s">
        <v>2765</v>
      </c>
      <c r="H1733" s="119">
        <v>107610</v>
      </c>
      <c r="I1733" s="10" t="s">
        <v>2766</v>
      </c>
      <c r="J1733" s="14" t="str">
        <f t="shared" si="481"/>
        <v>Cambio de aceite y filtros. Rotacion de ruedas. Control general del vehiculo.</v>
      </c>
      <c r="K1733" s="3" t="s">
        <v>1512</v>
      </c>
      <c r="L1733" s="3">
        <v>1</v>
      </c>
      <c r="M1733" s="10" t="s">
        <v>222</v>
      </c>
      <c r="N1733" s="3" t="s">
        <v>771</v>
      </c>
      <c r="Q1733" s="7">
        <v>4355.384</v>
      </c>
      <c r="R1733" s="7" t="s">
        <v>1971</v>
      </c>
      <c r="S1733" s="132">
        <f>(W1733-Q1733)/W1733</f>
        <v>0.61710909890109888</v>
      </c>
      <c r="T1733" s="11">
        <v>9.75</v>
      </c>
      <c r="W1733" s="76">
        <v>11375</v>
      </c>
      <c r="X1733" s="16">
        <f t="shared" si="485"/>
        <v>110906.25</v>
      </c>
      <c r="Y1733" s="3">
        <v>1</v>
      </c>
      <c r="AB1733" s="4">
        <v>50000</v>
      </c>
      <c r="AC1733" s="18">
        <f t="shared" si="482"/>
        <v>50000</v>
      </c>
      <c r="AD1733" s="19">
        <f t="shared" si="489"/>
        <v>50000</v>
      </c>
      <c r="AE1733" s="21">
        <f t="shared" si="484"/>
        <v>42464.993999999999</v>
      </c>
      <c r="AF1733" s="20">
        <f t="shared" si="487"/>
        <v>4355.384</v>
      </c>
      <c r="AG1733" s="20">
        <f t="shared" si="490"/>
        <v>110906.25</v>
      </c>
      <c r="AH1733" s="20">
        <f t="shared" si="491"/>
        <v>50000</v>
      </c>
      <c r="AI1733" s="20"/>
      <c r="AJ1733" s="20"/>
      <c r="AK1733" s="20">
        <f t="shared" si="483"/>
        <v>160906.25</v>
      </c>
      <c r="AL1733" s="171"/>
    </row>
    <row r="1734" spans="1:38" ht="15.75" customHeight="1" x14ac:dyDescent="0.25">
      <c r="A1734" s="3">
        <v>1649</v>
      </c>
      <c r="B1734" s="14">
        <f t="shared" si="492"/>
        <v>2</v>
      </c>
      <c r="C1734" s="9">
        <f>IF(A1734=A1733,C1733,"")</f>
        <v>45283</v>
      </c>
      <c r="D1734" s="3" t="str">
        <f>IF(A1734=A1733,D1733,"")</f>
        <v>Transporte Palloni</v>
      </c>
      <c r="E1734" s="14" t="str">
        <f t="shared" si="488"/>
        <v>1649Transporte Palloni2</v>
      </c>
      <c r="J1734" s="14" t="str">
        <f t="shared" si="481"/>
        <v xml:space="preserve">Cambio de aceite y filtros. Rotacion de ruedas. Control general del vehiculo. </v>
      </c>
      <c r="L1734" s="3">
        <v>1</v>
      </c>
      <c r="W1734" s="76"/>
      <c r="X1734" s="16">
        <f t="shared" si="485"/>
        <v>0</v>
      </c>
      <c r="AC1734" s="18">
        <f t="shared" si="482"/>
        <v>0</v>
      </c>
      <c r="AD1734" s="19">
        <f t="shared" si="489"/>
        <v>50000</v>
      </c>
      <c r="AE1734" s="21">
        <f t="shared" si="484"/>
        <v>0</v>
      </c>
      <c r="AF1734" s="20">
        <f t="shared" si="487"/>
        <v>0</v>
      </c>
      <c r="AG1734" s="20">
        <f t="shared" si="490"/>
        <v>0</v>
      </c>
      <c r="AH1734" s="20">
        <f t="shared" si="491"/>
        <v>0</v>
      </c>
      <c r="AI1734" s="20"/>
      <c r="AJ1734" s="20"/>
      <c r="AK1734" s="20">
        <f t="shared" si="483"/>
        <v>0</v>
      </c>
      <c r="AL1734" s="171"/>
    </row>
    <row r="1735" spans="1:38" ht="15.75" customHeight="1" x14ac:dyDescent="0.25">
      <c r="A1735" s="3">
        <v>1650</v>
      </c>
      <c r="B1735" s="14">
        <f t="shared" si="492"/>
        <v>1</v>
      </c>
      <c r="C1735" s="9">
        <v>45285</v>
      </c>
      <c r="D1735" s="3" t="s">
        <v>116</v>
      </c>
      <c r="E1735" s="14" t="str">
        <f t="shared" si="488"/>
        <v>1650Transporte Palloni1</v>
      </c>
      <c r="F1735" s="119" t="s">
        <v>2281</v>
      </c>
      <c r="G1735" s="119" t="s">
        <v>1318</v>
      </c>
      <c r="I1735" s="10" t="s">
        <v>2767</v>
      </c>
      <c r="J1735" s="14" t="str">
        <f t="shared" si="481"/>
        <v>Desarmar suspension lado izquierdo. Sacar semieje. Reparar con bolillero reten nuevo. Armado total. Trasbasado de aceite de caja. Completar nivel.</v>
      </c>
      <c r="K1735" s="3" t="s">
        <v>1665</v>
      </c>
      <c r="L1735" s="3">
        <v>1</v>
      </c>
      <c r="R1735" s="7" t="s">
        <v>1971</v>
      </c>
      <c r="W1735" s="76"/>
      <c r="X1735" s="16">
        <f t="shared" si="485"/>
        <v>0</v>
      </c>
      <c r="Y1735" s="3">
        <v>1</v>
      </c>
      <c r="AB1735" s="4">
        <v>35000</v>
      </c>
      <c r="AC1735" s="18">
        <f t="shared" si="482"/>
        <v>35000</v>
      </c>
      <c r="AD1735" s="19">
        <f t="shared" si="489"/>
        <v>35000</v>
      </c>
      <c r="AE1735" s="21">
        <f t="shared" si="484"/>
        <v>0</v>
      </c>
      <c r="AF1735" s="20">
        <f t="shared" si="487"/>
        <v>0</v>
      </c>
      <c r="AG1735" s="20">
        <f t="shared" si="490"/>
        <v>0</v>
      </c>
      <c r="AH1735" s="20">
        <f t="shared" si="491"/>
        <v>35000</v>
      </c>
      <c r="AI1735" s="20"/>
      <c r="AJ1735" s="20"/>
      <c r="AK1735" s="20">
        <f t="shared" si="483"/>
        <v>35000</v>
      </c>
      <c r="AL1735" s="171"/>
    </row>
    <row r="1736" spans="1:38" ht="15.75" customHeight="1" x14ac:dyDescent="0.25">
      <c r="A1736" s="3">
        <v>1650</v>
      </c>
      <c r="B1736" s="14">
        <f t="shared" si="492"/>
        <v>2</v>
      </c>
      <c r="C1736" s="9">
        <f>IF(A1736=A1735,C1735,"")</f>
        <v>45285</v>
      </c>
      <c r="D1736" s="3" t="str">
        <f>IF(A1736=A1735,D1735,"")</f>
        <v>Transporte Palloni</v>
      </c>
      <c r="E1736" s="14" t="str">
        <f t="shared" si="488"/>
        <v>1650Transporte Palloni2</v>
      </c>
      <c r="J1736" s="14" t="str">
        <f t="shared" si="481"/>
        <v xml:space="preserve">Desarmar suspension lado izquierdo. Sacar semieje. Reparar con bolillero reten nuevo. Armado total. Trasbasado de aceite de caja. Completar nivel. </v>
      </c>
      <c r="L1736" s="3">
        <v>1</v>
      </c>
      <c r="W1736" s="76"/>
      <c r="X1736" s="16">
        <f t="shared" si="485"/>
        <v>0</v>
      </c>
      <c r="AC1736" s="18">
        <f t="shared" si="482"/>
        <v>0</v>
      </c>
      <c r="AD1736" s="19">
        <f t="shared" si="489"/>
        <v>35000</v>
      </c>
      <c r="AE1736" s="21">
        <f t="shared" si="484"/>
        <v>0</v>
      </c>
      <c r="AF1736" s="20">
        <f t="shared" si="487"/>
        <v>0</v>
      </c>
      <c r="AG1736" s="20">
        <f t="shared" si="490"/>
        <v>0</v>
      </c>
      <c r="AH1736" s="20">
        <f t="shared" si="491"/>
        <v>0</v>
      </c>
      <c r="AI1736" s="20"/>
      <c r="AJ1736" s="20"/>
      <c r="AK1736" s="20">
        <f t="shared" si="483"/>
        <v>0</v>
      </c>
      <c r="AL1736" s="171"/>
    </row>
    <row r="1737" spans="1:38" ht="15.75" customHeight="1" x14ac:dyDescent="0.25">
      <c r="A1737" s="3">
        <v>1651</v>
      </c>
      <c r="B1737" s="14">
        <f t="shared" si="492"/>
        <v>1</v>
      </c>
      <c r="C1737" s="9">
        <v>45293</v>
      </c>
      <c r="D1737" s="51" t="s">
        <v>2769</v>
      </c>
      <c r="E1737" s="14" t="str">
        <f t="shared" si="488"/>
        <v>1651Martin Axel1</v>
      </c>
      <c r="F1737" s="119" t="s">
        <v>2770</v>
      </c>
      <c r="G1737" s="119" t="s">
        <v>922</v>
      </c>
      <c r="H1737" s="119">
        <v>173853</v>
      </c>
      <c r="I1737" s="10" t="s">
        <v>2771</v>
      </c>
      <c r="J1737" s="14" t="str">
        <f t="shared" si="481"/>
        <v>Ambos fuelles de hmocinetica rotos. Cremallera de direccion con perdidas y juego en su interior. Ambos extremos de direccion rotos. Amortiguador delantero derecho reventado. Amortiguador izquierdo blando. Rotula inferior izquierda con juego</v>
      </c>
      <c r="K1737" s="3" t="s">
        <v>1665</v>
      </c>
      <c r="L1737" s="3">
        <v>1</v>
      </c>
      <c r="S1737" s="8"/>
      <c r="W1737" s="76"/>
      <c r="X1737" s="16">
        <f t="shared" si="485"/>
        <v>0</v>
      </c>
      <c r="AC1737" s="18">
        <f t="shared" si="482"/>
        <v>0</v>
      </c>
      <c r="AD1737" s="19">
        <f t="shared" si="489"/>
        <v>0</v>
      </c>
      <c r="AE1737" s="21">
        <f t="shared" si="484"/>
        <v>0</v>
      </c>
      <c r="AF1737" s="20">
        <f t="shared" si="487"/>
        <v>0</v>
      </c>
      <c r="AG1737" s="20">
        <f t="shared" si="490"/>
        <v>0</v>
      </c>
      <c r="AH1737" s="20">
        <f t="shared" si="491"/>
        <v>0</v>
      </c>
      <c r="AI1737" s="20"/>
      <c r="AJ1737" s="20"/>
      <c r="AK1737" s="20">
        <f t="shared" si="483"/>
        <v>0</v>
      </c>
      <c r="AL1737" s="171"/>
    </row>
    <row r="1738" spans="1:38" ht="15.75" customHeight="1" x14ac:dyDescent="0.25">
      <c r="A1738" s="3">
        <v>1651</v>
      </c>
      <c r="B1738" s="14">
        <f t="shared" si="492"/>
        <v>2</v>
      </c>
      <c r="C1738" s="9">
        <f>IF(A1738=A1737,C1737,"")</f>
        <v>45293</v>
      </c>
      <c r="D1738" s="3" t="str">
        <f>IF(A1738=A1737,D1737,"")</f>
        <v>Martin Axel</v>
      </c>
      <c r="E1738" s="14" t="str">
        <f t="shared" si="488"/>
        <v>1651Martin Axel2</v>
      </c>
      <c r="J1738" s="14" t="str">
        <f t="shared" si="481"/>
        <v xml:space="preserve">Ambos fuelles de hmocinetica rotos. Cremallera de direccion con perdidas y juego en su interior. Ambos extremos de direccion rotos. Amortiguador delantero derecho reventado. Amortiguador izquierdo blando. Rotula inferior izquierda con juego </v>
      </c>
      <c r="L1738" s="3">
        <v>1</v>
      </c>
      <c r="S1738" s="8"/>
      <c r="W1738" s="76"/>
      <c r="X1738" s="16">
        <f t="shared" si="485"/>
        <v>0</v>
      </c>
      <c r="AC1738" s="18">
        <f t="shared" si="482"/>
        <v>0</v>
      </c>
      <c r="AD1738" s="19">
        <f t="shared" si="489"/>
        <v>0</v>
      </c>
      <c r="AE1738" s="21">
        <f t="shared" si="484"/>
        <v>0</v>
      </c>
      <c r="AF1738" s="20">
        <f t="shared" si="487"/>
        <v>0</v>
      </c>
      <c r="AG1738" s="20">
        <f t="shared" si="490"/>
        <v>0</v>
      </c>
      <c r="AH1738" s="20">
        <f t="shared" si="491"/>
        <v>0</v>
      </c>
      <c r="AI1738" s="20"/>
      <c r="AJ1738" s="20"/>
      <c r="AK1738" s="20">
        <f t="shared" si="483"/>
        <v>0</v>
      </c>
      <c r="AL1738" s="171"/>
    </row>
    <row r="1739" spans="1:38" ht="15.75" customHeight="1" x14ac:dyDescent="0.25">
      <c r="A1739" s="3">
        <v>1652</v>
      </c>
      <c r="B1739" s="14">
        <f t="shared" si="492"/>
        <v>1</v>
      </c>
      <c r="C1739" s="9">
        <v>45293</v>
      </c>
      <c r="D1739" s="3" t="s">
        <v>456</v>
      </c>
      <c r="E1739" s="14" t="str">
        <f t="shared" si="488"/>
        <v>1652Loeiro Daniel1</v>
      </c>
      <c r="F1739" s="119" t="s">
        <v>2475</v>
      </c>
      <c r="G1739" s="119" t="s">
        <v>2198</v>
      </c>
      <c r="I1739" s="10" t="s">
        <v>2773</v>
      </c>
      <c r="J1739" s="14" t="str">
        <f t="shared" si="481"/>
        <v>Prueba de viscoso. Reemplazar por uno nuevo. Prueba de apertura de termostato. Prueba de electroventilador de aire acondicionado (no funciona, hacer reparar con electricista).</v>
      </c>
      <c r="K1739" s="3" t="s">
        <v>1665</v>
      </c>
      <c r="L1739" s="3">
        <v>1</v>
      </c>
      <c r="M1739" s="10" t="s">
        <v>2772</v>
      </c>
      <c r="N1739" s="3" t="s">
        <v>734</v>
      </c>
      <c r="Q1739" s="7">
        <v>120000</v>
      </c>
      <c r="R1739" s="7" t="s">
        <v>1971</v>
      </c>
      <c r="S1739" s="8">
        <f>(W1739-Q1739)/Q1739</f>
        <v>0.25</v>
      </c>
      <c r="T1739" s="11">
        <v>1</v>
      </c>
      <c r="W1739" s="76">
        <v>150000</v>
      </c>
      <c r="X1739" s="16">
        <f t="shared" si="485"/>
        <v>150000</v>
      </c>
      <c r="Y1739" s="3">
        <v>1</v>
      </c>
      <c r="AB1739" s="4">
        <v>30000</v>
      </c>
      <c r="AC1739" s="18">
        <f t="shared" si="482"/>
        <v>30000</v>
      </c>
      <c r="AD1739" s="19">
        <f t="shared" si="489"/>
        <v>30000</v>
      </c>
      <c r="AE1739" s="21">
        <f t="shared" si="484"/>
        <v>120000</v>
      </c>
      <c r="AF1739" s="20">
        <f t="shared" si="487"/>
        <v>120000</v>
      </c>
      <c r="AG1739" s="20">
        <f t="shared" si="490"/>
        <v>150000</v>
      </c>
      <c r="AH1739" s="20">
        <f t="shared" si="491"/>
        <v>30000</v>
      </c>
      <c r="AI1739" s="20"/>
      <c r="AJ1739" s="20"/>
      <c r="AK1739" s="20">
        <f t="shared" si="483"/>
        <v>180000</v>
      </c>
      <c r="AL1739" s="171"/>
    </row>
    <row r="1740" spans="1:38" ht="15.75" customHeight="1" x14ac:dyDescent="0.25">
      <c r="A1740" s="3">
        <v>1652</v>
      </c>
      <c r="B1740" s="14">
        <f t="shared" si="492"/>
        <v>2</v>
      </c>
      <c r="C1740" s="9">
        <f>IF(A1740=A1739,C1739,"")</f>
        <v>45293</v>
      </c>
      <c r="D1740" s="3" t="str">
        <f>IF(A1740=A1739,D1739,"")</f>
        <v>Loeiro Daniel</v>
      </c>
      <c r="E1740" s="14" t="str">
        <f t="shared" si="488"/>
        <v>1652Loeiro Daniel2</v>
      </c>
      <c r="J1740" s="14" t="str">
        <f t="shared" si="481"/>
        <v xml:space="preserve">Prueba de viscoso. Reemplazar por uno nuevo. Prueba de apertura de termostato. Prueba de electroventilador de aire acondicionado (no funciona, hacer reparar con electricista). </v>
      </c>
      <c r="L1740" s="3">
        <v>1</v>
      </c>
      <c r="S1740" s="8"/>
      <c r="W1740" s="76"/>
      <c r="X1740" s="16">
        <f t="shared" si="485"/>
        <v>0</v>
      </c>
      <c r="AC1740" s="18">
        <f t="shared" si="482"/>
        <v>0</v>
      </c>
      <c r="AD1740" s="19">
        <f t="shared" si="489"/>
        <v>30000</v>
      </c>
      <c r="AE1740" s="21">
        <f t="shared" si="484"/>
        <v>0</v>
      </c>
      <c r="AF1740" s="20">
        <f t="shared" si="487"/>
        <v>0</v>
      </c>
      <c r="AG1740" s="20">
        <f t="shared" si="490"/>
        <v>0</v>
      </c>
      <c r="AH1740" s="20">
        <f t="shared" si="491"/>
        <v>0</v>
      </c>
      <c r="AI1740" s="20"/>
      <c r="AJ1740" s="20"/>
      <c r="AK1740" s="20">
        <f t="shared" si="483"/>
        <v>0</v>
      </c>
      <c r="AL1740" s="171"/>
    </row>
    <row r="1741" spans="1:38" ht="15.75" customHeight="1" x14ac:dyDescent="0.25">
      <c r="A1741" s="3">
        <v>1653</v>
      </c>
      <c r="B1741" s="14">
        <f t="shared" si="492"/>
        <v>1</v>
      </c>
      <c r="C1741" s="9">
        <v>45294</v>
      </c>
      <c r="D1741" s="3" t="s">
        <v>2777</v>
      </c>
      <c r="E1741" s="14" t="str">
        <f t="shared" si="488"/>
        <v>1653Fenoglio Heber1</v>
      </c>
      <c r="F1741" s="119" t="s">
        <v>2778</v>
      </c>
      <c r="G1741" s="119" t="s">
        <v>1716</v>
      </c>
      <c r="H1741" s="119">
        <v>104629</v>
      </c>
      <c r="I1741" s="10" t="s">
        <v>2702</v>
      </c>
      <c r="J1741" s="14" t="str">
        <f t="shared" si="481"/>
        <v>Service completo. Cambio de aceite y filtros. Control general del vehiculo. Rotacion de ruedas. Lavado motor.</v>
      </c>
      <c r="K1741" s="3" t="s">
        <v>2380</v>
      </c>
      <c r="L1741" s="3">
        <v>1</v>
      </c>
      <c r="M1741" s="10" t="s">
        <v>918</v>
      </c>
      <c r="N1741" s="3" t="s">
        <v>771</v>
      </c>
      <c r="Q1741" s="7">
        <v>24000</v>
      </c>
      <c r="R1741" s="7" t="s">
        <v>1916</v>
      </c>
      <c r="S1741" s="8">
        <f>(W1741-Q1741)/Q1741</f>
        <v>0.41666666666666669</v>
      </c>
      <c r="T1741" s="11">
        <v>1</v>
      </c>
      <c r="W1741" s="76">
        <v>34000</v>
      </c>
      <c r="X1741" s="16">
        <f t="shared" si="485"/>
        <v>34000</v>
      </c>
      <c r="Y1741" s="3">
        <v>1</v>
      </c>
      <c r="AB1741" s="4">
        <v>65000</v>
      </c>
      <c r="AC1741" s="18">
        <f t="shared" si="482"/>
        <v>65000</v>
      </c>
      <c r="AD1741" s="19">
        <f t="shared" si="489"/>
        <v>65000</v>
      </c>
      <c r="AE1741" s="21">
        <f t="shared" si="484"/>
        <v>24000</v>
      </c>
      <c r="AF1741" s="20">
        <f t="shared" si="487"/>
        <v>29170.62</v>
      </c>
      <c r="AG1741" s="20">
        <f t="shared" si="490"/>
        <v>72100</v>
      </c>
      <c r="AH1741" s="20">
        <f t="shared" si="491"/>
        <v>65000</v>
      </c>
      <c r="AI1741" s="20"/>
      <c r="AJ1741" s="20"/>
      <c r="AK1741" s="20">
        <f t="shared" si="483"/>
        <v>137100</v>
      </c>
      <c r="AL1741" s="171"/>
    </row>
    <row r="1742" spans="1:38" ht="15.75" customHeight="1" x14ac:dyDescent="0.25">
      <c r="A1742" s="3">
        <v>1653</v>
      </c>
      <c r="B1742" s="14">
        <f t="shared" si="492"/>
        <v>2</v>
      </c>
      <c r="C1742" s="9">
        <f t="shared" ref="C1742:C1747" si="493">IF(A1742=A1741,C1741,"")</f>
        <v>45294</v>
      </c>
      <c r="D1742" s="3" t="str">
        <f t="shared" ref="D1742:D1747" si="494">IF(A1742=A1741,D1741,"")</f>
        <v>Fenoglio Heber</v>
      </c>
      <c r="E1742" s="14" t="str">
        <f t="shared" si="488"/>
        <v>1653Fenoglio Heber2</v>
      </c>
      <c r="J1742" s="14" t="str">
        <f t="shared" si="481"/>
        <v xml:space="preserve">Service completo. Cambio de aceite y filtros. Control general del vehiculo. Rotacion de ruedas. Lavado motor. </v>
      </c>
      <c r="L1742" s="3">
        <v>1</v>
      </c>
      <c r="M1742" s="10" t="s">
        <v>2779</v>
      </c>
      <c r="N1742" s="3" t="s">
        <v>771</v>
      </c>
      <c r="Q1742" s="7">
        <v>300</v>
      </c>
      <c r="S1742" s="8">
        <f>(W1742-Q1742)/Q1742</f>
        <v>1.3333333333333333</v>
      </c>
      <c r="T1742" s="11">
        <v>2</v>
      </c>
      <c r="W1742" s="76">
        <v>700</v>
      </c>
      <c r="X1742" s="16">
        <f t="shared" si="485"/>
        <v>1400</v>
      </c>
      <c r="AC1742" s="18">
        <f t="shared" si="482"/>
        <v>0</v>
      </c>
      <c r="AD1742" s="19">
        <f t="shared" si="489"/>
        <v>65000</v>
      </c>
      <c r="AE1742" s="21">
        <f t="shared" si="484"/>
        <v>600</v>
      </c>
      <c r="AF1742" s="20">
        <f t="shared" si="487"/>
        <v>0</v>
      </c>
      <c r="AG1742" s="20">
        <f t="shared" si="490"/>
        <v>0</v>
      </c>
      <c r="AH1742" s="20">
        <f t="shared" si="491"/>
        <v>0</v>
      </c>
      <c r="AI1742" s="20"/>
      <c r="AJ1742" s="20"/>
      <c r="AK1742" s="20">
        <f t="shared" si="483"/>
        <v>0</v>
      </c>
      <c r="AL1742" s="171"/>
    </row>
    <row r="1743" spans="1:38" ht="15.75" customHeight="1" x14ac:dyDescent="0.25">
      <c r="A1743" s="3">
        <v>1653</v>
      </c>
      <c r="B1743" s="14">
        <f t="shared" si="492"/>
        <v>3</v>
      </c>
      <c r="C1743" s="9">
        <f t="shared" si="493"/>
        <v>45294</v>
      </c>
      <c r="D1743" s="3" t="str">
        <f t="shared" si="494"/>
        <v>Fenoglio Heber</v>
      </c>
      <c r="E1743" s="14" t="str">
        <f t="shared" si="488"/>
        <v>1653Fenoglio Heber3</v>
      </c>
      <c r="J1743" s="14" t="str">
        <f t="shared" si="481"/>
        <v xml:space="preserve">Service completo. Cambio de aceite y filtros. Control general del vehiculo. Rotacion de ruedas. Lavado motor.  </v>
      </c>
      <c r="L1743" s="3">
        <v>1</v>
      </c>
      <c r="M1743" s="10" t="s">
        <v>2780</v>
      </c>
      <c r="N1743" s="3" t="s">
        <v>771</v>
      </c>
      <c r="Q1743" s="7">
        <v>200</v>
      </c>
      <c r="S1743" s="8">
        <f>(W1743-Q1743)/Q1743</f>
        <v>4</v>
      </c>
      <c r="T1743" s="11">
        <v>1</v>
      </c>
      <c r="W1743" s="76">
        <v>1000</v>
      </c>
      <c r="X1743" s="16">
        <f t="shared" si="485"/>
        <v>1000</v>
      </c>
      <c r="AC1743" s="18">
        <f t="shared" si="482"/>
        <v>0</v>
      </c>
      <c r="AD1743" s="19">
        <f t="shared" si="489"/>
        <v>65000</v>
      </c>
      <c r="AE1743" s="21">
        <f t="shared" si="484"/>
        <v>200</v>
      </c>
      <c r="AF1743" s="20">
        <f t="shared" si="487"/>
        <v>0</v>
      </c>
      <c r="AG1743" s="20">
        <f t="shared" si="490"/>
        <v>0</v>
      </c>
      <c r="AH1743" s="20">
        <f t="shared" si="491"/>
        <v>0</v>
      </c>
      <c r="AI1743" s="20"/>
      <c r="AJ1743" s="20"/>
      <c r="AK1743" s="20">
        <f t="shared" si="483"/>
        <v>0</v>
      </c>
      <c r="AL1743" s="171"/>
    </row>
    <row r="1744" spans="1:38" ht="15.75" customHeight="1" x14ac:dyDescent="0.25">
      <c r="A1744" s="3">
        <v>1653</v>
      </c>
      <c r="B1744" s="14">
        <f t="shared" si="492"/>
        <v>4</v>
      </c>
      <c r="C1744" s="9">
        <f t="shared" si="493"/>
        <v>45294</v>
      </c>
      <c r="D1744" s="3" t="str">
        <f t="shared" si="494"/>
        <v>Fenoglio Heber</v>
      </c>
      <c r="E1744" s="14" t="str">
        <f t="shared" si="488"/>
        <v>1653Fenoglio Heber4</v>
      </c>
      <c r="J1744" s="14" t="str">
        <f t="shared" si="481"/>
        <v xml:space="preserve">Service completo. Cambio de aceite y filtros. Control general del vehiculo. Rotacion de ruedas. Lavado motor.   </v>
      </c>
      <c r="L1744" s="3">
        <v>1</v>
      </c>
      <c r="M1744" s="10" t="s">
        <v>728</v>
      </c>
      <c r="N1744" s="3" t="s">
        <v>771</v>
      </c>
      <c r="Q1744" s="7">
        <v>4670.62</v>
      </c>
      <c r="S1744" s="8">
        <f>(W1744-Q1744)/Q1744</f>
        <v>0.91088121063156502</v>
      </c>
      <c r="T1744" s="11">
        <v>4</v>
      </c>
      <c r="W1744" s="76">
        <v>8925</v>
      </c>
      <c r="X1744" s="16">
        <f t="shared" si="485"/>
        <v>35700</v>
      </c>
      <c r="AC1744" s="18">
        <f t="shared" si="482"/>
        <v>0</v>
      </c>
      <c r="AD1744" s="19">
        <f t="shared" si="489"/>
        <v>65000</v>
      </c>
      <c r="AE1744" s="21">
        <f t="shared" si="484"/>
        <v>18682.48</v>
      </c>
      <c r="AF1744" s="20">
        <f t="shared" si="487"/>
        <v>0</v>
      </c>
      <c r="AG1744" s="20">
        <f t="shared" si="490"/>
        <v>0</v>
      </c>
      <c r="AH1744" s="20">
        <f t="shared" si="491"/>
        <v>0</v>
      </c>
      <c r="AI1744" s="20"/>
      <c r="AJ1744" s="20"/>
      <c r="AK1744" s="20">
        <f t="shared" si="483"/>
        <v>0</v>
      </c>
      <c r="AL1744" s="171"/>
    </row>
    <row r="1745" spans="1:38" ht="15.75" customHeight="1" x14ac:dyDescent="0.25">
      <c r="A1745" s="3">
        <v>1653</v>
      </c>
      <c r="B1745" s="14">
        <f t="shared" si="492"/>
        <v>5</v>
      </c>
      <c r="C1745" s="9">
        <f t="shared" si="493"/>
        <v>45294</v>
      </c>
      <c r="D1745" s="3" t="str">
        <f t="shared" si="494"/>
        <v>Fenoglio Heber</v>
      </c>
      <c r="E1745" s="14" t="str">
        <f t="shared" si="488"/>
        <v>1653Fenoglio Heber5</v>
      </c>
      <c r="J1745" s="14" t="str">
        <f t="shared" si="481"/>
        <v xml:space="preserve">Service completo. Cambio de aceite y filtros. Control general del vehiculo. Rotacion de ruedas. Lavado motor.    </v>
      </c>
      <c r="L1745" s="3">
        <v>1</v>
      </c>
      <c r="S1745" s="8"/>
      <c r="W1745" s="76"/>
      <c r="X1745" s="16">
        <f t="shared" si="485"/>
        <v>0</v>
      </c>
      <c r="AC1745" s="18">
        <f t="shared" si="482"/>
        <v>0</v>
      </c>
      <c r="AD1745" s="19">
        <f t="shared" si="489"/>
        <v>65000</v>
      </c>
      <c r="AE1745" s="21">
        <f t="shared" si="484"/>
        <v>0</v>
      </c>
      <c r="AF1745" s="20">
        <f t="shared" si="487"/>
        <v>0</v>
      </c>
      <c r="AG1745" s="20">
        <f t="shared" si="490"/>
        <v>0</v>
      </c>
      <c r="AH1745" s="20">
        <f t="shared" si="491"/>
        <v>0</v>
      </c>
      <c r="AI1745" s="20"/>
      <c r="AJ1745" s="20"/>
      <c r="AK1745" s="20">
        <f t="shared" si="483"/>
        <v>0</v>
      </c>
      <c r="AL1745" s="171"/>
    </row>
    <row r="1746" spans="1:38" ht="15.75" customHeight="1" x14ac:dyDescent="0.25">
      <c r="A1746" s="3">
        <v>1653</v>
      </c>
      <c r="B1746" s="14">
        <f t="shared" si="492"/>
        <v>6</v>
      </c>
      <c r="C1746" s="9">
        <f t="shared" si="493"/>
        <v>45294</v>
      </c>
      <c r="D1746" s="3" t="str">
        <f t="shared" si="494"/>
        <v>Fenoglio Heber</v>
      </c>
      <c r="E1746" s="14" t="str">
        <f t="shared" si="488"/>
        <v>1653Fenoglio Heber6</v>
      </c>
      <c r="J1746" s="14" t="str">
        <f t="shared" si="481"/>
        <v xml:space="preserve">Service completo. Cambio de aceite y filtros. Control general del vehiculo. Rotacion de ruedas. Lavado motor.     </v>
      </c>
      <c r="L1746" s="3">
        <v>1</v>
      </c>
      <c r="S1746" s="8"/>
      <c r="W1746" s="76"/>
      <c r="X1746" s="16">
        <f t="shared" si="485"/>
        <v>0</v>
      </c>
      <c r="AC1746" s="18">
        <f t="shared" si="482"/>
        <v>0</v>
      </c>
      <c r="AD1746" s="19">
        <f t="shared" si="489"/>
        <v>65000</v>
      </c>
      <c r="AE1746" s="21">
        <f t="shared" si="484"/>
        <v>0</v>
      </c>
      <c r="AF1746" s="20">
        <f t="shared" si="487"/>
        <v>0</v>
      </c>
      <c r="AG1746" s="20">
        <f t="shared" si="490"/>
        <v>0</v>
      </c>
      <c r="AH1746" s="20">
        <f t="shared" si="491"/>
        <v>0</v>
      </c>
      <c r="AI1746" s="20"/>
      <c r="AJ1746" s="20"/>
      <c r="AK1746" s="20">
        <f t="shared" si="483"/>
        <v>0</v>
      </c>
      <c r="AL1746" s="171"/>
    </row>
    <row r="1747" spans="1:38" ht="15.75" customHeight="1" x14ac:dyDescent="0.25">
      <c r="A1747" s="3">
        <v>1653</v>
      </c>
      <c r="B1747" s="14">
        <f t="shared" si="492"/>
        <v>7</v>
      </c>
      <c r="C1747" s="9">
        <f t="shared" si="493"/>
        <v>45294</v>
      </c>
      <c r="D1747" s="3" t="str">
        <f t="shared" si="494"/>
        <v>Fenoglio Heber</v>
      </c>
      <c r="E1747" s="14" t="str">
        <f t="shared" si="488"/>
        <v>1653Fenoglio Heber7</v>
      </c>
      <c r="J1747" s="14" t="str">
        <f t="shared" si="481"/>
        <v xml:space="preserve">Service completo. Cambio de aceite y filtros. Control general del vehiculo. Rotacion de ruedas. Lavado motor.      </v>
      </c>
      <c r="L1747" s="3">
        <v>1</v>
      </c>
      <c r="S1747" s="8"/>
      <c r="W1747" s="76"/>
      <c r="X1747" s="16">
        <f t="shared" si="485"/>
        <v>0</v>
      </c>
      <c r="AC1747" s="18">
        <f t="shared" si="482"/>
        <v>0</v>
      </c>
      <c r="AD1747" s="19">
        <f t="shared" si="489"/>
        <v>65000</v>
      </c>
      <c r="AE1747" s="21">
        <f t="shared" si="484"/>
        <v>0</v>
      </c>
      <c r="AF1747" s="20">
        <f t="shared" si="487"/>
        <v>0</v>
      </c>
      <c r="AG1747" s="20">
        <f t="shared" si="490"/>
        <v>0</v>
      </c>
      <c r="AH1747" s="20">
        <f t="shared" si="491"/>
        <v>0</v>
      </c>
      <c r="AI1747" s="20"/>
      <c r="AJ1747" s="20"/>
      <c r="AK1747" s="20">
        <f t="shared" si="483"/>
        <v>0</v>
      </c>
      <c r="AL1747" s="171"/>
    </row>
    <row r="1748" spans="1:38" ht="15.75" customHeight="1" x14ac:dyDescent="0.25">
      <c r="A1748" s="3">
        <v>1654</v>
      </c>
      <c r="B1748" s="14">
        <f t="shared" si="492"/>
        <v>1</v>
      </c>
      <c r="C1748" s="9">
        <v>45294</v>
      </c>
      <c r="D1748" s="3" t="s">
        <v>2781</v>
      </c>
      <c r="E1748" s="14" t="str">
        <f t="shared" si="488"/>
        <v>1654Faro Cecilia1</v>
      </c>
      <c r="F1748" s="119" t="s">
        <v>2782</v>
      </c>
      <c r="G1748" s="119" t="s">
        <v>1995</v>
      </c>
      <c r="I1748" s="10" t="s">
        <v>2783</v>
      </c>
      <c r="J1748" s="14" t="str">
        <f t="shared" si="481"/>
        <v>Cambiar caño de agua de base de cuerpo mariposa a calefaccion.</v>
      </c>
      <c r="K1748" s="3" t="s">
        <v>2380</v>
      </c>
      <c r="L1748" s="3">
        <v>1</v>
      </c>
      <c r="M1748" s="10" t="s">
        <v>1969</v>
      </c>
      <c r="N1748" s="3" t="s">
        <v>1566</v>
      </c>
      <c r="Q1748" s="7">
        <v>9500</v>
      </c>
      <c r="R1748" s="7" t="s">
        <v>1971</v>
      </c>
      <c r="S1748" s="8">
        <f>(W1748-Q1748)/Q1748</f>
        <v>0.21</v>
      </c>
      <c r="T1748" s="11">
        <v>1</v>
      </c>
      <c r="W1748" s="76">
        <v>11495</v>
      </c>
      <c r="X1748" s="16">
        <f t="shared" si="485"/>
        <v>11495</v>
      </c>
      <c r="AC1748" s="18">
        <f t="shared" si="482"/>
        <v>0</v>
      </c>
      <c r="AD1748" s="19">
        <f t="shared" si="489"/>
        <v>0</v>
      </c>
      <c r="AE1748" s="21">
        <f t="shared" si="484"/>
        <v>9500</v>
      </c>
      <c r="AF1748" s="20">
        <f t="shared" si="487"/>
        <v>42500</v>
      </c>
      <c r="AG1748" s="20">
        <f t="shared" si="490"/>
        <v>58395</v>
      </c>
      <c r="AH1748" s="20">
        <f t="shared" si="491"/>
        <v>0</v>
      </c>
      <c r="AI1748" s="20"/>
      <c r="AJ1748" s="20"/>
      <c r="AK1748" s="20">
        <f t="shared" si="483"/>
        <v>58395</v>
      </c>
      <c r="AL1748" s="171"/>
    </row>
    <row r="1749" spans="1:38" ht="15.75" customHeight="1" x14ac:dyDescent="0.25">
      <c r="A1749" s="3">
        <v>1654</v>
      </c>
      <c r="B1749" s="14">
        <f t="shared" si="492"/>
        <v>2</v>
      </c>
      <c r="C1749" s="9">
        <f>IF(A1749=A1748,C1748,"")</f>
        <v>45294</v>
      </c>
      <c r="D1749" s="3" t="str">
        <f>IF(A1749=A1748,D1748,"")</f>
        <v>Faro Cecilia</v>
      </c>
      <c r="E1749" s="14" t="str">
        <f t="shared" si="488"/>
        <v>1654Faro Cecilia2</v>
      </c>
      <c r="J1749" s="14" t="str">
        <f t="shared" si="481"/>
        <v xml:space="preserve">Cambiar caño de agua de base de cuerpo mariposa a calefaccion. </v>
      </c>
      <c r="L1749" s="3">
        <v>1</v>
      </c>
      <c r="M1749" s="10" t="s">
        <v>2397</v>
      </c>
      <c r="Q1749" s="7">
        <v>18000</v>
      </c>
      <c r="S1749" s="8">
        <f>(W1749-Q1749)/Q1749</f>
        <v>0.38333333333333336</v>
      </c>
      <c r="T1749" s="11">
        <v>1</v>
      </c>
      <c r="W1749" s="76">
        <v>24900</v>
      </c>
      <c r="X1749" s="16">
        <f t="shared" si="485"/>
        <v>24900</v>
      </c>
      <c r="AC1749" s="18">
        <f t="shared" si="482"/>
        <v>0</v>
      </c>
      <c r="AD1749" s="19">
        <f t="shared" si="489"/>
        <v>0</v>
      </c>
      <c r="AE1749" s="21">
        <f t="shared" si="484"/>
        <v>18000</v>
      </c>
      <c r="AF1749" s="20">
        <f t="shared" si="487"/>
        <v>0</v>
      </c>
      <c r="AG1749" s="20">
        <f t="shared" si="490"/>
        <v>0</v>
      </c>
      <c r="AH1749" s="20">
        <f t="shared" si="491"/>
        <v>0</v>
      </c>
      <c r="AI1749" s="20"/>
      <c r="AJ1749" s="20"/>
      <c r="AK1749" s="20">
        <f t="shared" si="483"/>
        <v>0</v>
      </c>
      <c r="AL1749" s="171"/>
    </row>
    <row r="1750" spans="1:38" ht="15.75" customHeight="1" x14ac:dyDescent="0.25">
      <c r="A1750" s="3">
        <v>1654</v>
      </c>
      <c r="B1750" s="14">
        <f t="shared" si="492"/>
        <v>3</v>
      </c>
      <c r="C1750" s="9">
        <v>45294</v>
      </c>
      <c r="D1750" s="3" t="s">
        <v>2781</v>
      </c>
      <c r="E1750" s="14" t="str">
        <f t="shared" si="488"/>
        <v>1654Faro Cecilia3</v>
      </c>
      <c r="J1750" s="14" t="str">
        <f t="shared" si="481"/>
        <v xml:space="preserve">Cambiar caño de agua de base de cuerpo mariposa a calefaccion.  </v>
      </c>
      <c r="L1750" s="3">
        <v>1</v>
      </c>
      <c r="M1750" s="10" t="s">
        <v>2802</v>
      </c>
      <c r="N1750" s="3" t="s">
        <v>771</v>
      </c>
      <c r="Q1750" s="7">
        <v>15000</v>
      </c>
      <c r="S1750" s="8">
        <f>(W1750-Q1750)/Q1750</f>
        <v>0.46666666666666667</v>
      </c>
      <c r="T1750" s="11">
        <v>1</v>
      </c>
      <c r="W1750" s="76">
        <v>22000</v>
      </c>
      <c r="X1750" s="16">
        <f t="shared" si="485"/>
        <v>22000</v>
      </c>
      <c r="AC1750" s="18">
        <f t="shared" si="482"/>
        <v>0</v>
      </c>
      <c r="AD1750" s="19">
        <f t="shared" si="489"/>
        <v>0</v>
      </c>
      <c r="AE1750" s="21">
        <f t="shared" si="484"/>
        <v>15000</v>
      </c>
      <c r="AF1750" s="20">
        <f t="shared" si="487"/>
        <v>0</v>
      </c>
      <c r="AG1750" s="20">
        <f t="shared" si="490"/>
        <v>0</v>
      </c>
      <c r="AH1750" s="20">
        <f t="shared" si="491"/>
        <v>0</v>
      </c>
      <c r="AI1750" s="20"/>
      <c r="AJ1750" s="20"/>
      <c r="AK1750" s="20">
        <f t="shared" si="483"/>
        <v>0</v>
      </c>
      <c r="AL1750" s="171"/>
    </row>
    <row r="1751" spans="1:38" ht="15.75" customHeight="1" x14ac:dyDescent="0.25">
      <c r="A1751" s="3">
        <v>1655</v>
      </c>
      <c r="B1751" s="14">
        <f t="shared" si="492"/>
        <v>1</v>
      </c>
      <c r="C1751" s="9">
        <v>45294</v>
      </c>
      <c r="D1751" s="3" t="s">
        <v>139</v>
      </c>
      <c r="E1751" s="14" t="str">
        <f t="shared" si="488"/>
        <v>1655Aranda Pablo1</v>
      </c>
      <c r="F1751" s="119" t="s">
        <v>2784</v>
      </c>
      <c r="G1751" s="119" t="s">
        <v>2785</v>
      </c>
      <c r="H1751" s="119">
        <v>203680</v>
      </c>
      <c r="I1751" s="10" t="s">
        <v>2803</v>
      </c>
      <c r="J1751" s="14" t="str">
        <f t="shared" si="481"/>
        <v xml:space="preserve">Service completo. Cambio de aceite y filtros. Control general del vehiculo. Control tren delantero. Sacar amortiguadores delanteros. Cambiar bujes de ambos amortiguadores delanteros. Armado total.  Cambiar rotula inferior derecha. Regular convergencia. Poner volante en correcta posicion. Control de aceite de caja, diferencial y caja de transferencia. Cambiar cremallera de direccion hidraulica. Enviar a Rio IV. Colocar cremallera reparada. Cambiar aceite de direccion hidraulica. Purgado del circuito de direccion. </v>
      </c>
      <c r="K1751" s="3" t="s">
        <v>1512</v>
      </c>
      <c r="L1751" s="3">
        <v>1</v>
      </c>
      <c r="M1751" s="10" t="s">
        <v>918</v>
      </c>
      <c r="R1751" s="7" t="s">
        <v>1916</v>
      </c>
      <c r="S1751" s="8"/>
      <c r="W1751" s="76"/>
      <c r="X1751" s="16">
        <f t="shared" si="485"/>
        <v>0</v>
      </c>
      <c r="Y1751" s="3">
        <v>1</v>
      </c>
      <c r="AB1751" s="4">
        <v>160000</v>
      </c>
      <c r="AC1751" s="18">
        <f t="shared" si="482"/>
        <v>160000</v>
      </c>
      <c r="AD1751" s="19">
        <f t="shared" si="489"/>
        <v>160000</v>
      </c>
      <c r="AE1751" s="21">
        <f t="shared" si="484"/>
        <v>0</v>
      </c>
      <c r="AF1751" s="20">
        <f t="shared" si="487"/>
        <v>278953.20999999996</v>
      </c>
      <c r="AG1751" s="20">
        <f t="shared" si="490"/>
        <v>351200</v>
      </c>
      <c r="AH1751" s="20">
        <f t="shared" si="491"/>
        <v>160000</v>
      </c>
      <c r="AI1751" s="20"/>
      <c r="AJ1751" s="20"/>
      <c r="AK1751" s="20">
        <f t="shared" si="483"/>
        <v>511200</v>
      </c>
      <c r="AL1751" s="171"/>
    </row>
    <row r="1752" spans="1:38" ht="15.75" customHeight="1" x14ac:dyDescent="0.25">
      <c r="A1752" s="3">
        <v>1655</v>
      </c>
      <c r="B1752" s="14">
        <f t="shared" si="492"/>
        <v>2</v>
      </c>
      <c r="C1752" s="9">
        <f>IF(A1752=A1751,C1751,"")</f>
        <v>45294</v>
      </c>
      <c r="D1752" s="3" t="str">
        <f>IF(A1752=A1751,D1751,"")</f>
        <v>Aranda Pablo</v>
      </c>
      <c r="E1752" s="14" t="str">
        <f t="shared" si="488"/>
        <v>1655Aranda Pablo2</v>
      </c>
      <c r="J1752" s="14" t="str">
        <f t="shared" si="481"/>
        <v xml:space="preserve">Service completo. Cambio de aceite y filtros. Control general del vehiculo. Control tren delantero. Sacar amortiguadores delanteros. Cambiar bujes de ambos amortiguadores delanteros. Armado total.  Cambiar rotula inferior derecha. Regular convergencia. Poner volante en correcta posicion. Control de aceite de caja, diferencial y caja de transferencia. Cambiar cremallera de direccion hidraulica. Enviar a Rio IV. Colocar cremallera reparada. Cambiar aceite de direccion hidraulica. Purgado del circuito de direccion.  </v>
      </c>
      <c r="L1752" s="3">
        <v>1</v>
      </c>
      <c r="M1752" s="10" t="s">
        <v>222</v>
      </c>
      <c r="S1752" s="8"/>
      <c r="W1752" s="76"/>
      <c r="X1752" s="16">
        <f t="shared" si="485"/>
        <v>0</v>
      </c>
      <c r="AC1752" s="18">
        <f t="shared" si="482"/>
        <v>0</v>
      </c>
      <c r="AD1752" s="19">
        <f t="shared" si="489"/>
        <v>160000</v>
      </c>
      <c r="AE1752" s="21">
        <f t="shared" si="484"/>
        <v>0</v>
      </c>
      <c r="AF1752" s="20">
        <f t="shared" si="487"/>
        <v>0</v>
      </c>
      <c r="AG1752" s="20">
        <f t="shared" si="490"/>
        <v>0</v>
      </c>
      <c r="AH1752" s="20">
        <f t="shared" si="491"/>
        <v>0</v>
      </c>
      <c r="AI1752" s="20"/>
      <c r="AJ1752" s="20"/>
      <c r="AK1752" s="20">
        <f t="shared" si="483"/>
        <v>0</v>
      </c>
      <c r="AL1752" s="171"/>
    </row>
    <row r="1753" spans="1:38" ht="15.75" customHeight="1" x14ac:dyDescent="0.25">
      <c r="A1753" s="3">
        <v>1655</v>
      </c>
      <c r="B1753" s="14">
        <f t="shared" si="492"/>
        <v>3</v>
      </c>
      <c r="C1753" s="9">
        <f>IF(A1753=A1752,C1752,"")</f>
        <v>45294</v>
      </c>
      <c r="D1753" s="3" t="str">
        <f>IF(A1753=A1752,D1752,"")</f>
        <v>Aranda Pablo</v>
      </c>
      <c r="E1753" s="14" t="str">
        <f t="shared" si="488"/>
        <v>1655Aranda Pablo3</v>
      </c>
      <c r="J1753" s="14" t="str">
        <f t="shared" si="481"/>
        <v xml:space="preserve">Service completo. Cambio de aceite y filtros. Control general del vehiculo. Control tren delantero. Sacar amortiguadores delanteros. Cambiar bujes de ambos amortiguadores delanteros. Armado total.  Cambiar rotula inferior derecha. Regular convergencia. Poner volante en correcta posicion. Control de aceite de caja, diferencial y caja de transferencia. Cambiar cremallera de direccion hidraulica. Enviar a Rio IV. Colocar cremallera reparada. Cambiar aceite de direccion hidraulica. Purgado del circuito de direccion.   </v>
      </c>
      <c r="L1753" s="3">
        <v>1</v>
      </c>
      <c r="M1753" s="10" t="s">
        <v>2786</v>
      </c>
      <c r="N1753" s="3" t="s">
        <v>2787</v>
      </c>
      <c r="Q1753" s="7">
        <f>W1753*0.9</f>
        <v>225000</v>
      </c>
      <c r="S1753" s="112">
        <f t="shared" ref="S1753:S1758" si="495">(W1753-Q1753)/Q1753</f>
        <v>0.1111111111111111</v>
      </c>
      <c r="T1753" s="11">
        <v>1</v>
      </c>
      <c r="W1753" s="76">
        <v>250000</v>
      </c>
      <c r="X1753" s="16">
        <f t="shared" si="485"/>
        <v>250000</v>
      </c>
      <c r="AC1753" s="18">
        <f t="shared" si="482"/>
        <v>0</v>
      </c>
      <c r="AD1753" s="19">
        <f t="shared" si="489"/>
        <v>160000</v>
      </c>
      <c r="AE1753" s="21">
        <f t="shared" si="484"/>
        <v>225000</v>
      </c>
      <c r="AF1753" s="20">
        <f t="shared" si="487"/>
        <v>0</v>
      </c>
      <c r="AG1753" s="20">
        <f t="shared" si="490"/>
        <v>0</v>
      </c>
      <c r="AH1753" s="20">
        <f t="shared" si="491"/>
        <v>0</v>
      </c>
      <c r="AI1753" s="20"/>
      <c r="AJ1753" s="20"/>
      <c r="AK1753" s="20">
        <f t="shared" si="483"/>
        <v>0</v>
      </c>
      <c r="AL1753" s="171"/>
    </row>
    <row r="1754" spans="1:38" ht="15.75" customHeight="1" x14ac:dyDescent="0.25">
      <c r="A1754" s="3">
        <v>1655</v>
      </c>
      <c r="B1754" s="14">
        <f t="shared" si="492"/>
        <v>4</v>
      </c>
      <c r="C1754" s="9">
        <f>IF(A1754=A1753,C1753,"")</f>
        <v>45294</v>
      </c>
      <c r="D1754" s="3" t="str">
        <f>IF(A1754=A1753,D1753,"")</f>
        <v>Aranda Pablo</v>
      </c>
      <c r="E1754" s="14" t="str">
        <f t="shared" si="488"/>
        <v>1655Aranda Pablo4</v>
      </c>
      <c r="J1754" s="14" t="str">
        <f t="shared" si="481"/>
        <v xml:space="preserve">Service completo. Cambio de aceite y filtros. Control general del vehiculo. Control tren delantero. Sacar amortiguadores delanteros. Cambiar bujes de ambos amortiguadores delanteros. Armado total.  Cambiar rotula inferior derecha. Regular convergencia. Poner volante en correcta posicion. Control de aceite de caja, diferencial y caja de transferencia. Cambiar cremallera de direccion hidraulica. Enviar a Rio IV. Colocar cremallera reparada. Cambiar aceite de direccion hidraulica. Purgado del circuito de direccion.    </v>
      </c>
      <c r="L1754" s="3">
        <v>1</v>
      </c>
      <c r="M1754" s="10" t="s">
        <v>1850</v>
      </c>
      <c r="N1754" s="3" t="s">
        <v>771</v>
      </c>
      <c r="Q1754" s="7">
        <v>5953.21</v>
      </c>
      <c r="S1754" s="8">
        <f t="shared" si="495"/>
        <v>0.71336136302935726</v>
      </c>
      <c r="T1754" s="11">
        <v>1</v>
      </c>
      <c r="W1754" s="76">
        <v>10200</v>
      </c>
      <c r="X1754" s="16">
        <f t="shared" si="485"/>
        <v>10200</v>
      </c>
      <c r="AC1754" s="18">
        <f t="shared" si="482"/>
        <v>0</v>
      </c>
      <c r="AD1754" s="19">
        <f t="shared" si="489"/>
        <v>160000</v>
      </c>
      <c r="AE1754" s="21">
        <f t="shared" si="484"/>
        <v>5953.21</v>
      </c>
      <c r="AF1754" s="20">
        <f t="shared" si="487"/>
        <v>0</v>
      </c>
      <c r="AG1754" s="20">
        <f t="shared" si="490"/>
        <v>0</v>
      </c>
      <c r="AH1754" s="20">
        <f t="shared" si="491"/>
        <v>0</v>
      </c>
      <c r="AI1754" s="20"/>
      <c r="AJ1754" s="20"/>
      <c r="AK1754" s="20">
        <f t="shared" si="483"/>
        <v>0</v>
      </c>
      <c r="AL1754" s="171"/>
    </row>
    <row r="1755" spans="1:38" ht="15.75" customHeight="1" x14ac:dyDescent="0.25">
      <c r="A1755" s="3">
        <v>1655</v>
      </c>
      <c r="B1755" s="14">
        <f t="shared" si="492"/>
        <v>5</v>
      </c>
      <c r="C1755" s="9">
        <f>IF(A1755=A1754,C1754,"")</f>
        <v>45294</v>
      </c>
      <c r="D1755" s="3" t="str">
        <f>IF(A1755=A1754,D1754,"")</f>
        <v>Aranda Pablo</v>
      </c>
      <c r="E1755" s="14" t="str">
        <f t="shared" si="488"/>
        <v>1655Aranda Pablo5</v>
      </c>
      <c r="J1755" s="14" t="str">
        <f t="shared" si="481"/>
        <v xml:space="preserve">Service completo. Cambio de aceite y filtros. Control general del vehiculo. Control tren delantero. Sacar amortiguadores delanteros. Cambiar bujes de ambos amortiguadores delanteros. Armado total.  Cambiar rotula inferior derecha. Regular convergencia. Poner volante en correcta posicion. Control de aceite de caja, diferencial y caja de transferencia. Cambiar cremallera de direccion hidraulica. Enviar a Rio IV. Colocar cremallera reparada. Cambiar aceite de direccion hidraulica. Purgado del circuito de direccion.     </v>
      </c>
      <c r="L1755" s="3">
        <v>1</v>
      </c>
      <c r="M1755" s="10" t="s">
        <v>2788</v>
      </c>
      <c r="N1755" s="3" t="s">
        <v>771</v>
      </c>
      <c r="Q1755" s="7">
        <v>6000</v>
      </c>
      <c r="S1755" s="8">
        <f t="shared" si="495"/>
        <v>0.75</v>
      </c>
      <c r="T1755" s="11">
        <v>2</v>
      </c>
      <c r="W1755" s="76">
        <v>10500</v>
      </c>
      <c r="X1755" s="16">
        <f t="shared" si="485"/>
        <v>21000</v>
      </c>
      <c r="AC1755" s="18">
        <f t="shared" si="482"/>
        <v>0</v>
      </c>
      <c r="AD1755" s="19">
        <f t="shared" si="489"/>
        <v>160000</v>
      </c>
      <c r="AE1755" s="21">
        <f t="shared" si="484"/>
        <v>12000</v>
      </c>
      <c r="AF1755" s="20">
        <f t="shared" si="487"/>
        <v>0</v>
      </c>
      <c r="AG1755" s="20">
        <f t="shared" si="490"/>
        <v>0</v>
      </c>
      <c r="AH1755" s="20">
        <f t="shared" si="491"/>
        <v>0</v>
      </c>
      <c r="AI1755" s="20"/>
      <c r="AJ1755" s="20"/>
      <c r="AK1755" s="20">
        <f t="shared" si="483"/>
        <v>0</v>
      </c>
      <c r="AL1755" s="171"/>
    </row>
    <row r="1756" spans="1:38" ht="15.75" customHeight="1" x14ac:dyDescent="0.25">
      <c r="A1756" s="3">
        <v>1655</v>
      </c>
      <c r="B1756" s="14">
        <f t="shared" si="492"/>
        <v>6</v>
      </c>
      <c r="C1756" s="9">
        <f>IF(A1756=A1755,C1755,"")</f>
        <v>45294</v>
      </c>
      <c r="D1756" s="3" t="str">
        <f>IF(A1756=A1755,D1755,"")</f>
        <v>Aranda Pablo</v>
      </c>
      <c r="E1756" s="14" t="str">
        <f t="shared" si="488"/>
        <v>1655Aranda Pablo6</v>
      </c>
      <c r="J1756" s="14" t="str">
        <f t="shared" si="481"/>
        <v xml:space="preserve">Service completo. Cambio de aceite y filtros. Control general del vehiculo. Control tren delantero. Sacar amortiguadores delanteros. Cambiar bujes de ambos amortiguadores delanteros. Armado total.  Cambiar rotula inferior derecha. Regular convergencia. Poner volante en correcta posicion. Control de aceite de caja, diferencial y caja de transferencia. Cambiar cremallera de direccion hidraulica. Enviar a Rio IV. Colocar cremallera reparada. Cambiar aceite de direccion hidraulica. Purgado del circuito de direccion.      </v>
      </c>
      <c r="L1756" s="3">
        <v>1</v>
      </c>
      <c r="M1756" s="10" t="s">
        <v>2789</v>
      </c>
      <c r="N1756" s="3" t="s">
        <v>771</v>
      </c>
      <c r="Q1756" s="7">
        <v>42000</v>
      </c>
      <c r="S1756" s="8">
        <f t="shared" si="495"/>
        <v>0.66666666666666663</v>
      </c>
      <c r="T1756" s="11">
        <v>1</v>
      </c>
      <c r="W1756" s="76">
        <v>70000</v>
      </c>
      <c r="X1756" s="16">
        <f t="shared" si="485"/>
        <v>70000</v>
      </c>
      <c r="AC1756" s="18">
        <f t="shared" si="482"/>
        <v>0</v>
      </c>
      <c r="AD1756" s="19">
        <f t="shared" si="489"/>
        <v>160000</v>
      </c>
      <c r="AE1756" s="21">
        <f t="shared" si="484"/>
        <v>42000</v>
      </c>
      <c r="AF1756" s="20">
        <f t="shared" si="487"/>
        <v>0</v>
      </c>
      <c r="AG1756" s="20">
        <f t="shared" si="490"/>
        <v>0</v>
      </c>
      <c r="AH1756" s="20">
        <f t="shared" si="491"/>
        <v>0</v>
      </c>
      <c r="AI1756" s="20"/>
      <c r="AJ1756" s="20"/>
      <c r="AK1756" s="20">
        <f t="shared" si="483"/>
        <v>0</v>
      </c>
      <c r="AL1756" s="171"/>
    </row>
    <row r="1757" spans="1:38" ht="15.75" customHeight="1" x14ac:dyDescent="0.25">
      <c r="A1757" s="3">
        <v>1656</v>
      </c>
      <c r="B1757" s="14">
        <f t="shared" si="492"/>
        <v>1</v>
      </c>
      <c r="C1757" s="9">
        <v>45294</v>
      </c>
      <c r="D1757" s="3" t="s">
        <v>2514</v>
      </c>
      <c r="E1757" s="14" t="str">
        <f t="shared" si="488"/>
        <v>1656Ojeda Anibal1</v>
      </c>
      <c r="J1757" s="14">
        <f t="shared" si="481"/>
        <v>0</v>
      </c>
      <c r="L1757" s="3">
        <v>1</v>
      </c>
      <c r="M1757" s="10" t="s">
        <v>2792</v>
      </c>
      <c r="N1757" s="3" t="s">
        <v>2527</v>
      </c>
      <c r="Q1757" s="7">
        <v>2500</v>
      </c>
      <c r="S1757" s="150">
        <f t="shared" si="495"/>
        <v>0</v>
      </c>
      <c r="T1757" s="11">
        <v>1</v>
      </c>
      <c r="W1757" s="76">
        <v>2500</v>
      </c>
      <c r="X1757" s="16">
        <f t="shared" si="485"/>
        <v>2500</v>
      </c>
      <c r="AC1757" s="18">
        <f t="shared" si="482"/>
        <v>0</v>
      </c>
      <c r="AD1757" s="19">
        <f t="shared" si="489"/>
        <v>0</v>
      </c>
      <c r="AE1757" s="21">
        <f t="shared" si="484"/>
        <v>2500</v>
      </c>
      <c r="AF1757" s="20">
        <f t="shared" si="487"/>
        <v>27500</v>
      </c>
      <c r="AG1757" s="20">
        <f t="shared" si="490"/>
        <v>34500</v>
      </c>
      <c r="AH1757" s="20">
        <f t="shared" si="491"/>
        <v>20000</v>
      </c>
      <c r="AI1757" s="20"/>
      <c r="AJ1757" s="20"/>
      <c r="AK1757" s="20">
        <f t="shared" si="483"/>
        <v>54500</v>
      </c>
      <c r="AL1757" s="171"/>
    </row>
    <row r="1758" spans="1:38" ht="15.75" customHeight="1" x14ac:dyDescent="0.25">
      <c r="A1758" s="3">
        <v>1656</v>
      </c>
      <c r="B1758" s="14">
        <f t="shared" si="492"/>
        <v>2</v>
      </c>
      <c r="C1758" s="9">
        <v>45294</v>
      </c>
      <c r="D1758" s="3" t="s">
        <v>2514</v>
      </c>
      <c r="E1758" s="14" t="str">
        <f t="shared" si="488"/>
        <v>1656Ojeda Anibal2</v>
      </c>
      <c r="F1758" s="119" t="s">
        <v>1882</v>
      </c>
      <c r="G1758" s="119" t="s">
        <v>1883</v>
      </c>
      <c r="I1758" s="10" t="s">
        <v>2790</v>
      </c>
      <c r="J1758" s="14" t="str">
        <f t="shared" si="481"/>
        <v>0 Control de bolilleros de ruedas. Control de ruedas. Cambiar kit de bolilleros de rueda trasera derecha. Engrase. Armado total.</v>
      </c>
      <c r="K1758" s="3" t="s">
        <v>1665</v>
      </c>
      <c r="L1758" s="3">
        <v>1</v>
      </c>
      <c r="M1758" s="10" t="s">
        <v>2791</v>
      </c>
      <c r="N1758" s="3" t="s">
        <v>734</v>
      </c>
      <c r="Q1758" s="7">
        <v>25000</v>
      </c>
      <c r="R1758" s="7" t="s">
        <v>1971</v>
      </c>
      <c r="S1758" s="8">
        <f t="shared" si="495"/>
        <v>0.28000000000000003</v>
      </c>
      <c r="T1758" s="11">
        <v>1</v>
      </c>
      <c r="W1758" s="76">
        <v>32000</v>
      </c>
      <c r="X1758" s="16">
        <f t="shared" si="485"/>
        <v>32000</v>
      </c>
      <c r="Y1758" s="3">
        <v>1</v>
      </c>
      <c r="AB1758" s="4">
        <v>20000</v>
      </c>
      <c r="AC1758" s="18">
        <f t="shared" si="482"/>
        <v>20000</v>
      </c>
      <c r="AD1758" s="19">
        <f t="shared" si="489"/>
        <v>20000</v>
      </c>
      <c r="AE1758" s="21">
        <f t="shared" si="484"/>
        <v>25000</v>
      </c>
      <c r="AF1758" s="20">
        <f t="shared" si="487"/>
        <v>0</v>
      </c>
      <c r="AG1758" s="20">
        <f t="shared" si="490"/>
        <v>0</v>
      </c>
      <c r="AH1758" s="20">
        <f t="shared" si="491"/>
        <v>0</v>
      </c>
      <c r="AI1758" s="20"/>
      <c r="AJ1758" s="20"/>
      <c r="AK1758" s="20">
        <f t="shared" si="483"/>
        <v>0</v>
      </c>
      <c r="AL1758" s="171"/>
    </row>
    <row r="1759" spans="1:38" ht="15.75" customHeight="1" x14ac:dyDescent="0.25">
      <c r="A1759" s="3">
        <v>1657</v>
      </c>
      <c r="B1759" s="14">
        <f t="shared" si="492"/>
        <v>1</v>
      </c>
      <c r="C1759" s="9">
        <v>45295</v>
      </c>
      <c r="D1759" s="3" t="s">
        <v>1686</v>
      </c>
      <c r="E1759" s="14" t="str">
        <f t="shared" si="488"/>
        <v>1657Gullino Andrea1</v>
      </c>
      <c r="F1759" s="119" t="s">
        <v>1687</v>
      </c>
      <c r="G1759" s="119" t="s">
        <v>1688</v>
      </c>
      <c r="H1759" s="119">
        <v>94997</v>
      </c>
      <c r="I1759" s="10" t="s">
        <v>2812</v>
      </c>
      <c r="J1759" s="14" t="str">
        <f t="shared" si="481"/>
        <v>Service completo. Cambio de aceite y filtros. Control general del vehiculo. Rotacion de ruedas. Cambiar cuerpo de termostato. Cambiar manguera de calefaccion a base bomba de agua. Completar liquido refrigerante. Purgado de circuito de refrigeracion. Control de perdidas de agua.</v>
      </c>
      <c r="K1759" s="3" t="s">
        <v>1665</v>
      </c>
      <c r="L1759" s="3">
        <v>1</v>
      </c>
      <c r="M1759" s="10" t="s">
        <v>814</v>
      </c>
      <c r="N1759" s="3" t="s">
        <v>1832</v>
      </c>
      <c r="R1759" s="7" t="s">
        <v>1916</v>
      </c>
      <c r="S1759" s="8"/>
      <c r="W1759" s="76"/>
      <c r="X1759" s="16">
        <f t="shared" si="485"/>
        <v>0</v>
      </c>
      <c r="Y1759" s="3">
        <v>1</v>
      </c>
      <c r="AB1759" s="4">
        <v>80000</v>
      </c>
      <c r="AC1759" s="18">
        <f t="shared" si="482"/>
        <v>80000</v>
      </c>
      <c r="AD1759" s="19">
        <f t="shared" si="489"/>
        <v>80000</v>
      </c>
      <c r="AE1759" s="21">
        <f t="shared" si="484"/>
        <v>0</v>
      </c>
      <c r="AF1759" s="20">
        <f t="shared" si="487"/>
        <v>57500</v>
      </c>
      <c r="AG1759" s="20">
        <f t="shared" si="490"/>
        <v>71185</v>
      </c>
      <c r="AH1759" s="20">
        <f t="shared" si="491"/>
        <v>80000</v>
      </c>
      <c r="AI1759" s="20"/>
      <c r="AJ1759" s="20"/>
      <c r="AK1759" s="20">
        <f t="shared" si="483"/>
        <v>151185</v>
      </c>
      <c r="AL1759" s="171"/>
    </row>
    <row r="1760" spans="1:38" ht="15.75" customHeight="1" x14ac:dyDescent="0.25">
      <c r="A1760" s="3">
        <v>1657</v>
      </c>
      <c r="B1760" s="14">
        <f t="shared" si="492"/>
        <v>2</v>
      </c>
      <c r="C1760" s="9">
        <f>IF(A1760=A1759,C1759,"")</f>
        <v>45295</v>
      </c>
      <c r="D1760" s="3" t="str">
        <f>IF(A1760=A1759,D1759,"")</f>
        <v>Gullino Andrea</v>
      </c>
      <c r="E1760" s="14" t="str">
        <f t="shared" si="488"/>
        <v>1657Gullino Andrea2</v>
      </c>
      <c r="J1760" s="14" t="str">
        <f t="shared" si="481"/>
        <v xml:space="preserve">Service completo. Cambio de aceite y filtros. Control general del vehiculo. Rotacion de ruedas. Cambiar cuerpo de termostato. Cambiar manguera de calefaccion a base bomba de agua. Completar liquido refrigerante. Purgado de circuito de refrigeracion. Control de perdidas de agua. </v>
      </c>
      <c r="L1760" s="3">
        <v>1</v>
      </c>
      <c r="M1760" s="10" t="s">
        <v>885</v>
      </c>
      <c r="N1760" s="3" t="s">
        <v>1832</v>
      </c>
      <c r="S1760" s="8"/>
      <c r="W1760" s="76"/>
      <c r="X1760" s="16">
        <f t="shared" si="485"/>
        <v>0</v>
      </c>
      <c r="AC1760" s="18">
        <f t="shared" si="482"/>
        <v>0</v>
      </c>
      <c r="AD1760" s="19">
        <f t="shared" si="489"/>
        <v>80000</v>
      </c>
      <c r="AE1760" s="21">
        <f t="shared" si="484"/>
        <v>0</v>
      </c>
      <c r="AF1760" s="20">
        <f t="shared" si="487"/>
        <v>0</v>
      </c>
      <c r="AG1760" s="20">
        <f t="shared" si="490"/>
        <v>0</v>
      </c>
      <c r="AH1760" s="20">
        <f t="shared" si="491"/>
        <v>0</v>
      </c>
      <c r="AI1760" s="20"/>
      <c r="AJ1760" s="20"/>
      <c r="AK1760" s="20">
        <f t="shared" si="483"/>
        <v>0</v>
      </c>
      <c r="AL1760" s="171"/>
    </row>
    <row r="1761" spans="1:38" ht="15.75" customHeight="1" x14ac:dyDescent="0.25">
      <c r="A1761" s="3">
        <v>1657</v>
      </c>
      <c r="B1761" s="14">
        <f t="shared" si="492"/>
        <v>3</v>
      </c>
      <c r="C1761" s="9">
        <v>45295</v>
      </c>
      <c r="D1761" s="3" t="s">
        <v>1686</v>
      </c>
      <c r="E1761" s="14" t="str">
        <f t="shared" si="488"/>
        <v>1657Gullino Andrea3</v>
      </c>
      <c r="J1761" s="14" t="str">
        <f t="shared" si="481"/>
        <v xml:space="preserve">Service completo. Cambio de aceite y filtros. Control general del vehiculo. Rotacion de ruedas. Cambiar cuerpo de termostato. Cambiar manguera de calefaccion a base bomba de agua. Completar liquido refrigerante. Purgado de circuito de refrigeracion. Control de perdidas de agua.  </v>
      </c>
      <c r="L1761" s="3">
        <v>1</v>
      </c>
      <c r="M1761" s="10" t="s">
        <v>2810</v>
      </c>
      <c r="N1761" s="3" t="s">
        <v>101</v>
      </c>
      <c r="Q1761" s="7">
        <v>39000</v>
      </c>
      <c r="S1761" s="8">
        <f t="shared" ref="S1761:S1769" si="496">(W1761-Q1761)/Q1761</f>
        <v>0.25128205128205128</v>
      </c>
      <c r="T1761" s="11">
        <v>1</v>
      </c>
      <c r="W1761" s="76">
        <v>48800</v>
      </c>
      <c r="X1761" s="16">
        <f t="shared" si="485"/>
        <v>48800</v>
      </c>
      <c r="AC1761" s="18">
        <f t="shared" si="482"/>
        <v>0</v>
      </c>
      <c r="AD1761" s="19">
        <f t="shared" si="489"/>
        <v>80000</v>
      </c>
      <c r="AE1761" s="21">
        <f t="shared" si="484"/>
        <v>39000</v>
      </c>
      <c r="AF1761" s="20">
        <f t="shared" si="487"/>
        <v>0</v>
      </c>
      <c r="AG1761" s="20">
        <f t="shared" si="490"/>
        <v>0</v>
      </c>
      <c r="AH1761" s="20">
        <f t="shared" si="491"/>
        <v>0</v>
      </c>
      <c r="AI1761" s="20"/>
      <c r="AJ1761" s="20"/>
      <c r="AK1761" s="20">
        <f t="shared" si="483"/>
        <v>0</v>
      </c>
      <c r="AL1761" s="171"/>
    </row>
    <row r="1762" spans="1:38" ht="15.75" customHeight="1" x14ac:dyDescent="0.25">
      <c r="A1762" s="3">
        <v>1657</v>
      </c>
      <c r="B1762" s="14">
        <f t="shared" si="492"/>
        <v>4</v>
      </c>
      <c r="C1762" s="9">
        <f>IF(A1762=A1761,C1761,"")</f>
        <v>45295</v>
      </c>
      <c r="D1762" s="3" t="str">
        <f>IF(A1762=A1761,D1761,"")</f>
        <v>Gullino Andrea</v>
      </c>
      <c r="E1762" s="14" t="str">
        <f t="shared" si="488"/>
        <v>1657Gullino Andrea4</v>
      </c>
      <c r="J1762" s="14" t="str">
        <f t="shared" si="481"/>
        <v xml:space="preserve">Service completo. Cambio de aceite y filtros. Control general del vehiculo. Rotacion de ruedas. Cambiar cuerpo de termostato. Cambiar manguera de calefaccion a base bomba de agua. Completar liquido refrigerante. Purgado de circuito de refrigeracion. Control de perdidas de agua.   </v>
      </c>
      <c r="L1762" s="3">
        <v>1</v>
      </c>
      <c r="M1762" s="10" t="s">
        <v>2811</v>
      </c>
      <c r="N1762" s="3" t="s">
        <v>1566</v>
      </c>
      <c r="Q1762" s="7">
        <v>18500</v>
      </c>
      <c r="S1762" s="8">
        <f t="shared" si="496"/>
        <v>0.21</v>
      </c>
      <c r="T1762" s="11">
        <v>1</v>
      </c>
      <c r="W1762" s="76">
        <v>22385</v>
      </c>
      <c r="X1762" s="16">
        <f t="shared" si="485"/>
        <v>22385</v>
      </c>
      <c r="AC1762" s="18">
        <f t="shared" si="482"/>
        <v>0</v>
      </c>
      <c r="AD1762" s="19">
        <f t="shared" si="489"/>
        <v>80000</v>
      </c>
      <c r="AE1762" s="21">
        <f t="shared" si="484"/>
        <v>18500</v>
      </c>
      <c r="AF1762" s="20">
        <f t="shared" si="487"/>
        <v>0</v>
      </c>
      <c r="AG1762" s="20">
        <f t="shared" si="490"/>
        <v>0</v>
      </c>
      <c r="AH1762" s="20">
        <f t="shared" si="491"/>
        <v>0</v>
      </c>
      <c r="AI1762" s="20"/>
      <c r="AJ1762" s="20"/>
      <c r="AK1762" s="20">
        <f t="shared" si="483"/>
        <v>0</v>
      </c>
      <c r="AL1762" s="171"/>
    </row>
    <row r="1763" spans="1:38" ht="15.75" customHeight="1" x14ac:dyDescent="0.25">
      <c r="A1763" s="3">
        <v>1658</v>
      </c>
      <c r="B1763" s="14">
        <f t="shared" si="492"/>
        <v>1</v>
      </c>
      <c r="C1763" s="9">
        <v>45295</v>
      </c>
      <c r="D1763" s="3" t="s">
        <v>2793</v>
      </c>
      <c r="E1763" s="14" t="str">
        <f t="shared" si="488"/>
        <v>1658Dellafiori Mariano1</v>
      </c>
      <c r="F1763" s="119" t="s">
        <v>1493</v>
      </c>
      <c r="G1763" s="119" t="s">
        <v>1494</v>
      </c>
      <c r="H1763" s="119">
        <v>164078</v>
      </c>
      <c r="I1763" s="10" t="s">
        <v>2170</v>
      </c>
      <c r="J1763" s="14" t="str">
        <f t="shared" ref="J1763:J1826" si="497">IF(A1763=A1762,CONCATENATE(J1762," ",I1763),I1763)</f>
        <v>Service completo. Cambio de aceite y filtros. Control general del vehiculo.</v>
      </c>
      <c r="K1763" s="3" t="s">
        <v>1665</v>
      </c>
      <c r="L1763" s="3">
        <v>1</v>
      </c>
      <c r="M1763" s="10" t="s">
        <v>918</v>
      </c>
      <c r="N1763" s="3" t="s">
        <v>771</v>
      </c>
      <c r="Q1763" s="7">
        <v>25000</v>
      </c>
      <c r="R1763" s="7" t="s">
        <v>1916</v>
      </c>
      <c r="S1763" s="8">
        <f t="shared" si="496"/>
        <v>0.45200000000000001</v>
      </c>
      <c r="T1763" s="11">
        <v>1</v>
      </c>
      <c r="W1763" s="76">
        <v>36300</v>
      </c>
      <c r="X1763" s="16">
        <f t="shared" si="485"/>
        <v>36300</v>
      </c>
      <c r="Y1763" s="3">
        <v>1</v>
      </c>
      <c r="AB1763" s="4">
        <v>65000</v>
      </c>
      <c r="AC1763" s="18">
        <f t="shared" ref="AC1763:AC1826" si="498">+AB1763*Y1763</f>
        <v>65000</v>
      </c>
      <c r="AD1763" s="19">
        <f t="shared" si="489"/>
        <v>65000</v>
      </c>
      <c r="AE1763" s="21">
        <f t="shared" si="484"/>
        <v>25000</v>
      </c>
      <c r="AF1763" s="20">
        <f t="shared" si="487"/>
        <v>29670.62</v>
      </c>
      <c r="AG1763" s="20">
        <f t="shared" si="490"/>
        <v>72000</v>
      </c>
      <c r="AH1763" s="20">
        <f t="shared" si="491"/>
        <v>65000</v>
      </c>
      <c r="AI1763" s="20"/>
      <c r="AJ1763" s="20"/>
      <c r="AK1763" s="20">
        <f t="shared" ref="AK1763:AK1826" si="499">AH1763+AG1763</f>
        <v>137000</v>
      </c>
      <c r="AL1763" s="171"/>
    </row>
    <row r="1764" spans="1:38" ht="15.75" customHeight="1" x14ac:dyDescent="0.25">
      <c r="A1764" s="3">
        <v>1658</v>
      </c>
      <c r="B1764" s="14">
        <f t="shared" si="492"/>
        <v>2</v>
      </c>
      <c r="C1764" s="9">
        <f>IF(A1764=A1763,C1763,"")</f>
        <v>45295</v>
      </c>
      <c r="D1764" s="3" t="str">
        <f>IF(A1764=A1763,D1763,"")</f>
        <v>Dellafiori Mariano</v>
      </c>
      <c r="E1764" s="14" t="str">
        <f t="shared" si="488"/>
        <v>1658Dellafiori Mariano2</v>
      </c>
      <c r="J1764" s="14" t="str">
        <f t="shared" si="497"/>
        <v xml:space="preserve">Service completo. Cambio de aceite y filtros. Control general del vehiculo. </v>
      </c>
      <c r="L1764" s="3">
        <v>1</v>
      </c>
      <c r="M1764" s="10" t="s">
        <v>728</v>
      </c>
      <c r="N1764" s="3" t="s">
        <v>771</v>
      </c>
      <c r="Q1764" s="7">
        <v>4670.62</v>
      </c>
      <c r="S1764" s="8">
        <f t="shared" si="496"/>
        <v>0.91088121063156502</v>
      </c>
      <c r="T1764" s="11">
        <v>4</v>
      </c>
      <c r="W1764" s="76">
        <v>8925</v>
      </c>
      <c r="X1764" s="16">
        <f t="shared" si="485"/>
        <v>35700</v>
      </c>
      <c r="AC1764" s="18">
        <f t="shared" si="498"/>
        <v>0</v>
      </c>
      <c r="AD1764" s="19">
        <f t="shared" si="489"/>
        <v>65000</v>
      </c>
      <c r="AE1764" s="21">
        <f t="shared" si="484"/>
        <v>18682.48</v>
      </c>
      <c r="AF1764" s="20">
        <f t="shared" si="487"/>
        <v>0</v>
      </c>
      <c r="AG1764" s="20">
        <f t="shared" si="490"/>
        <v>0</v>
      </c>
      <c r="AH1764" s="20">
        <f t="shared" si="491"/>
        <v>0</v>
      </c>
      <c r="AI1764" s="20"/>
      <c r="AJ1764" s="20"/>
      <c r="AK1764" s="20">
        <f t="shared" si="499"/>
        <v>0</v>
      </c>
      <c r="AL1764" s="171"/>
    </row>
    <row r="1765" spans="1:38" ht="15.75" customHeight="1" x14ac:dyDescent="0.25">
      <c r="A1765" s="3">
        <v>1659</v>
      </c>
      <c r="B1765" s="14">
        <f t="shared" si="492"/>
        <v>1</v>
      </c>
      <c r="C1765" s="9">
        <v>45295</v>
      </c>
      <c r="D1765" s="3" t="s">
        <v>2797</v>
      </c>
      <c r="E1765" s="14" t="str">
        <f t="shared" si="488"/>
        <v>1659Paz Jose Maria1</v>
      </c>
      <c r="F1765" s="119" t="s">
        <v>2798</v>
      </c>
      <c r="G1765" s="119" t="s">
        <v>2198</v>
      </c>
      <c r="I1765" s="10" t="s">
        <v>2801</v>
      </c>
      <c r="J1765" s="14" t="str">
        <f t="shared" si="497"/>
        <v>Sacar ambas campanas de frenos traseros. Control y regulacion de los mismos. Control tren delantero. Rotulas lado derecho rotas. Rotula inferior izquierda rota. Sacar manguera de toma de aire. Colocar en correcta posicion. Agregar aceite de direccion hidraulica. Cambio rotula derecha inferior y superior. Cambio rotula inferor izquierda. Regular de convergencia. Medir alineacion. Cambio pastillas de freno. Colocar liquido refrigerante. Poner mangueras de vacio en correcta posicion para el correcto funcionamiento de cerbo de freno.</v>
      </c>
      <c r="K1765" s="3" t="s">
        <v>2390</v>
      </c>
      <c r="L1765" s="3">
        <v>1</v>
      </c>
      <c r="M1765" s="10" t="s">
        <v>2789</v>
      </c>
      <c r="N1765" s="3" t="s">
        <v>771</v>
      </c>
      <c r="Q1765" s="7">
        <v>32000</v>
      </c>
      <c r="R1765" s="7" t="s">
        <v>1971</v>
      </c>
      <c r="S1765" s="8">
        <f t="shared" si="496"/>
        <v>0.33750000000000002</v>
      </c>
      <c r="T1765" s="11">
        <v>2</v>
      </c>
      <c r="W1765" s="76">
        <v>42800</v>
      </c>
      <c r="X1765" s="16">
        <f t="shared" si="485"/>
        <v>85600</v>
      </c>
      <c r="Y1765" s="3">
        <v>1</v>
      </c>
      <c r="AB1765" s="4">
        <v>100000</v>
      </c>
      <c r="AC1765" s="18">
        <f t="shared" si="498"/>
        <v>100000</v>
      </c>
      <c r="AD1765" s="19">
        <f t="shared" si="489"/>
        <v>100000</v>
      </c>
      <c r="AE1765" s="21">
        <f t="shared" si="484"/>
        <v>64000</v>
      </c>
      <c r="AF1765" s="20">
        <f t="shared" si="487"/>
        <v>96403.41</v>
      </c>
      <c r="AG1765" s="20">
        <f t="shared" si="490"/>
        <v>177020</v>
      </c>
      <c r="AH1765" s="20">
        <f t="shared" si="491"/>
        <v>100000</v>
      </c>
      <c r="AI1765" s="20"/>
      <c r="AJ1765" s="20"/>
      <c r="AK1765" s="20">
        <f t="shared" si="499"/>
        <v>277020</v>
      </c>
      <c r="AL1765" s="171"/>
    </row>
    <row r="1766" spans="1:38" ht="15.75" customHeight="1" x14ac:dyDescent="0.25">
      <c r="A1766" s="3">
        <v>1659</v>
      </c>
      <c r="B1766" s="14">
        <f t="shared" si="492"/>
        <v>2</v>
      </c>
      <c r="C1766" s="9">
        <f>IF(A1766=A1765,C1765,"")</f>
        <v>45295</v>
      </c>
      <c r="D1766" s="3" t="str">
        <f>IF(A1766=A1765,D1765,"")</f>
        <v>Paz Jose Maria</v>
      </c>
      <c r="E1766" s="14" t="str">
        <f t="shared" si="488"/>
        <v>1659Paz Jose Maria2</v>
      </c>
      <c r="J1766" s="14" t="str">
        <f t="shared" si="497"/>
        <v xml:space="preserve">Sacar ambas campanas de frenos traseros. Control y regulacion de los mismos. Control tren delantero. Rotulas lado derecho rotas. Rotula inferior izquierda rota. Sacar manguera de toma de aire. Colocar en correcta posicion. Agregar aceite de direccion hidraulica. Cambio rotula derecha inferior y superior. Cambio rotula inferor izquierda. Regular de convergencia. Medir alineacion. Cambio pastillas de freno. Colocar liquido refrigerante. Poner mangueras de vacio en correcta posicion para el correcto funcionamiento de cerbo de freno. </v>
      </c>
      <c r="L1766" s="3">
        <v>1</v>
      </c>
      <c r="M1766" s="10" t="s">
        <v>2799</v>
      </c>
      <c r="N1766" s="3" t="s">
        <v>771</v>
      </c>
      <c r="Q1766" s="7">
        <v>30000</v>
      </c>
      <c r="S1766" s="8">
        <f t="shared" si="496"/>
        <v>0.33333333333333331</v>
      </c>
      <c r="T1766" s="11">
        <v>1</v>
      </c>
      <c r="W1766" s="76">
        <v>40000</v>
      </c>
      <c r="X1766" s="16">
        <f t="shared" si="485"/>
        <v>40000</v>
      </c>
      <c r="AC1766" s="18">
        <f t="shared" si="498"/>
        <v>0</v>
      </c>
      <c r="AD1766" s="19">
        <f t="shared" si="489"/>
        <v>100000</v>
      </c>
      <c r="AE1766" s="21">
        <f t="shared" si="484"/>
        <v>30000</v>
      </c>
      <c r="AF1766" s="20">
        <f t="shared" si="487"/>
        <v>0</v>
      </c>
      <c r="AG1766" s="20">
        <f t="shared" si="490"/>
        <v>0</v>
      </c>
      <c r="AH1766" s="20">
        <f t="shared" si="491"/>
        <v>0</v>
      </c>
      <c r="AI1766" s="20"/>
      <c r="AJ1766" s="20"/>
      <c r="AK1766" s="20">
        <f t="shared" si="499"/>
        <v>0</v>
      </c>
      <c r="AL1766" s="171"/>
    </row>
    <row r="1767" spans="1:38" ht="15.75" customHeight="1" x14ac:dyDescent="0.25">
      <c r="A1767" s="3">
        <v>1659</v>
      </c>
      <c r="B1767" s="14">
        <f t="shared" si="492"/>
        <v>3</v>
      </c>
      <c r="C1767" s="9">
        <f>IF(A1767=A1766,C1766,"")</f>
        <v>45295</v>
      </c>
      <c r="D1767" s="3" t="str">
        <f>IF(A1767=A1766,D1766,"")</f>
        <v>Paz Jose Maria</v>
      </c>
      <c r="E1767" s="14" t="str">
        <f t="shared" si="488"/>
        <v>1659Paz Jose Maria3</v>
      </c>
      <c r="J1767" s="14" t="str">
        <f t="shared" si="497"/>
        <v xml:space="preserve">Sacar ambas campanas de frenos traseros. Control y regulacion de los mismos. Control tren delantero. Rotulas lado derecho rotas. Rotula inferior izquierda rota. Sacar manguera de toma de aire. Colocar en correcta posicion. Agregar aceite de direccion hidraulica. Cambio rotula derecha inferior y superior. Cambio rotula inferor izquierda. Regular de convergencia. Medir alineacion. Cambio pastillas de freno. Colocar liquido refrigerante. Poner mangueras de vacio en correcta posicion para el correcto funcionamiento de cerbo de freno.  </v>
      </c>
      <c r="L1767" s="3">
        <v>1</v>
      </c>
      <c r="M1767" s="10" t="s">
        <v>1850</v>
      </c>
      <c r="N1767" s="3" t="s">
        <v>771</v>
      </c>
      <c r="Q1767" s="7">
        <v>5953.21</v>
      </c>
      <c r="S1767" s="8">
        <f t="shared" si="496"/>
        <v>0.71336136302935726</v>
      </c>
      <c r="T1767" s="11">
        <v>0.5</v>
      </c>
      <c r="W1767" s="76">
        <v>10200</v>
      </c>
      <c r="X1767" s="16">
        <f t="shared" si="485"/>
        <v>5100</v>
      </c>
      <c r="AC1767" s="18">
        <f t="shared" si="498"/>
        <v>0</v>
      </c>
      <c r="AD1767" s="19">
        <f t="shared" si="489"/>
        <v>100000</v>
      </c>
      <c r="AE1767" s="21">
        <f t="shared" si="484"/>
        <v>2976.605</v>
      </c>
      <c r="AF1767" s="20">
        <f t="shared" si="487"/>
        <v>0</v>
      </c>
      <c r="AG1767" s="20">
        <f t="shared" si="490"/>
        <v>0</v>
      </c>
      <c r="AH1767" s="20">
        <f t="shared" si="491"/>
        <v>0</v>
      </c>
      <c r="AI1767" s="20"/>
      <c r="AJ1767" s="20"/>
      <c r="AK1767" s="20">
        <f t="shared" si="499"/>
        <v>0</v>
      </c>
      <c r="AL1767" s="171"/>
    </row>
    <row r="1768" spans="1:38" ht="15.75" customHeight="1" x14ac:dyDescent="0.25">
      <c r="A1768" s="3">
        <v>1659</v>
      </c>
      <c r="B1768" s="14">
        <f t="shared" si="492"/>
        <v>4</v>
      </c>
      <c r="C1768" s="9">
        <f>IF(A1768=A1767,C1767,"")</f>
        <v>45295</v>
      </c>
      <c r="D1768" s="3" t="str">
        <f>IF(A1768=A1767,D1767,"")</f>
        <v>Paz Jose Maria</v>
      </c>
      <c r="E1768" s="14" t="str">
        <f t="shared" si="488"/>
        <v>1659Paz Jose Maria4</v>
      </c>
      <c r="J1768" s="14" t="str">
        <f t="shared" si="497"/>
        <v xml:space="preserve">Sacar ambas campanas de frenos traseros. Control y regulacion de los mismos. Control tren delantero. Rotulas lado derecho rotas. Rotula inferior izquierda rota. Sacar manguera de toma de aire. Colocar en correcta posicion. Agregar aceite de direccion hidraulica. Cambio rotula derecha inferior y superior. Cambio rotula inferor izquierda. Regular de convergencia. Medir alineacion. Cambio pastillas de freno. Colocar liquido refrigerante. Poner mangueras de vacio en correcta posicion para el correcto funcionamiento de cerbo de freno.   </v>
      </c>
      <c r="L1768" s="3">
        <v>1</v>
      </c>
      <c r="M1768" s="10" t="s">
        <v>815</v>
      </c>
      <c r="N1768" s="3" t="s">
        <v>1566</v>
      </c>
      <c r="Q1768" s="7">
        <v>22000</v>
      </c>
      <c r="S1768" s="8">
        <f t="shared" si="496"/>
        <v>0.32</v>
      </c>
      <c r="T1768" s="11">
        <v>1</v>
      </c>
      <c r="W1768" s="76">
        <v>29040</v>
      </c>
      <c r="X1768" s="16">
        <f t="shared" si="485"/>
        <v>29040</v>
      </c>
      <c r="AC1768" s="18">
        <f t="shared" si="498"/>
        <v>0</v>
      </c>
      <c r="AD1768" s="19">
        <f t="shared" si="489"/>
        <v>100000</v>
      </c>
      <c r="AE1768" s="21">
        <f t="shared" si="484"/>
        <v>22000</v>
      </c>
      <c r="AF1768" s="20">
        <f t="shared" si="487"/>
        <v>0</v>
      </c>
      <c r="AG1768" s="20">
        <f t="shared" si="490"/>
        <v>0</v>
      </c>
      <c r="AH1768" s="20">
        <f t="shared" si="491"/>
        <v>0</v>
      </c>
      <c r="AI1768" s="20"/>
      <c r="AJ1768" s="20"/>
      <c r="AK1768" s="20">
        <f t="shared" si="499"/>
        <v>0</v>
      </c>
      <c r="AL1768" s="171"/>
    </row>
    <row r="1769" spans="1:38" ht="15.75" customHeight="1" x14ac:dyDescent="0.25">
      <c r="A1769" s="3">
        <v>1659</v>
      </c>
      <c r="B1769" s="14">
        <f t="shared" si="492"/>
        <v>5</v>
      </c>
      <c r="C1769" s="9">
        <v>45295</v>
      </c>
      <c r="D1769" s="3" t="s">
        <v>2797</v>
      </c>
      <c r="E1769" s="14" t="str">
        <f t="shared" si="488"/>
        <v>1659Paz Jose Maria5</v>
      </c>
      <c r="J1769" s="14" t="str">
        <f t="shared" si="497"/>
        <v xml:space="preserve">Sacar ambas campanas de frenos traseros. Control y regulacion de los mismos. Control tren delantero. Rotulas lado derecho rotas. Rotula inferior izquierda rota. Sacar manguera de toma de aire. Colocar en correcta posicion. Agregar aceite de direccion hidraulica. Cambio rotula derecha inferior y superior. Cambio rotula inferor izquierda. Regular de convergencia. Medir alineacion. Cambio pastillas de freno. Colocar liquido refrigerante. Poner mangueras de vacio en correcta posicion para el correcto funcionamiento de cerbo de freno.    </v>
      </c>
      <c r="L1769" s="3">
        <v>1</v>
      </c>
      <c r="M1769" s="10" t="s">
        <v>1970</v>
      </c>
      <c r="N1769" s="3" t="s">
        <v>771</v>
      </c>
      <c r="Q1769" s="7">
        <v>6450.2</v>
      </c>
      <c r="S1769" s="8">
        <f t="shared" si="496"/>
        <v>0.33949334904344053</v>
      </c>
      <c r="T1769" s="11">
        <v>2</v>
      </c>
      <c r="W1769" s="76">
        <v>8640</v>
      </c>
      <c r="X1769" s="16">
        <f t="shared" si="485"/>
        <v>17280</v>
      </c>
      <c r="AC1769" s="18">
        <f t="shared" si="498"/>
        <v>0</v>
      </c>
      <c r="AD1769" s="19">
        <f t="shared" si="489"/>
        <v>100000</v>
      </c>
      <c r="AE1769" s="21">
        <f t="shared" si="484"/>
        <v>12900.4</v>
      </c>
      <c r="AF1769" s="20">
        <f t="shared" si="487"/>
        <v>0</v>
      </c>
      <c r="AG1769" s="20">
        <f t="shared" si="490"/>
        <v>0</v>
      </c>
      <c r="AH1769" s="20">
        <f t="shared" si="491"/>
        <v>0</v>
      </c>
      <c r="AI1769" s="20"/>
      <c r="AJ1769" s="20"/>
      <c r="AK1769" s="20">
        <f t="shared" si="499"/>
        <v>0</v>
      </c>
      <c r="AL1769" s="171"/>
    </row>
    <row r="1770" spans="1:38" ht="15.75" customHeight="1" x14ac:dyDescent="0.25">
      <c r="A1770" s="3">
        <v>1660</v>
      </c>
      <c r="B1770" s="14">
        <f t="shared" si="492"/>
        <v>1</v>
      </c>
      <c r="C1770" s="9">
        <v>45295</v>
      </c>
      <c r="D1770" s="3" t="s">
        <v>505</v>
      </c>
      <c r="E1770" s="14" t="str">
        <f t="shared" si="488"/>
        <v>1660Municipalidad Laboulaye1</v>
      </c>
      <c r="F1770" s="119" t="s">
        <v>998</v>
      </c>
      <c r="G1770" s="119" t="s">
        <v>806</v>
      </c>
      <c r="H1770" s="119">
        <v>53810</v>
      </c>
      <c r="I1770" s="10" t="s">
        <v>1495</v>
      </c>
      <c r="J1770" s="14" t="str">
        <f t="shared" si="497"/>
        <v>Control tren delantero. Cambiar bieleta barra estabilizadora lado derecho.</v>
      </c>
      <c r="K1770" s="3" t="s">
        <v>1665</v>
      </c>
      <c r="L1770" s="3">
        <v>1</v>
      </c>
      <c r="M1770" s="10" t="s">
        <v>2800</v>
      </c>
      <c r="N1770" s="3" t="s">
        <v>1832</v>
      </c>
      <c r="R1770" s="7" t="s">
        <v>1971</v>
      </c>
      <c r="S1770" s="8"/>
      <c r="W1770" s="76"/>
      <c r="X1770" s="16">
        <f t="shared" si="485"/>
        <v>0</v>
      </c>
      <c r="Y1770" s="3">
        <v>1</v>
      </c>
      <c r="AB1770" s="4">
        <v>30000</v>
      </c>
      <c r="AC1770" s="18">
        <f t="shared" si="498"/>
        <v>30000</v>
      </c>
      <c r="AD1770" s="19">
        <f t="shared" si="489"/>
        <v>30000</v>
      </c>
      <c r="AE1770" s="21">
        <f t="shared" si="484"/>
        <v>0</v>
      </c>
      <c r="AF1770" s="20">
        <f t="shared" si="487"/>
        <v>0</v>
      </c>
      <c r="AG1770" s="20">
        <f t="shared" si="490"/>
        <v>0</v>
      </c>
      <c r="AH1770" s="20">
        <f t="shared" si="491"/>
        <v>30000</v>
      </c>
      <c r="AI1770" s="20"/>
      <c r="AJ1770" s="20"/>
      <c r="AK1770" s="20">
        <f t="shared" si="499"/>
        <v>30000</v>
      </c>
      <c r="AL1770" s="171"/>
    </row>
    <row r="1771" spans="1:38" ht="15.75" customHeight="1" x14ac:dyDescent="0.25">
      <c r="A1771" s="3">
        <v>1660</v>
      </c>
      <c r="B1771" s="14">
        <f t="shared" si="492"/>
        <v>2</v>
      </c>
      <c r="C1771" s="9">
        <f>IF(A1771=A1770,C1770,"")</f>
        <v>45295</v>
      </c>
      <c r="D1771" s="3" t="str">
        <f>IF(A1771=A1770,D1770,"")</f>
        <v>Municipalidad Laboulaye</v>
      </c>
      <c r="E1771" s="14" t="str">
        <f t="shared" si="488"/>
        <v>1660Municipalidad Laboulaye2</v>
      </c>
      <c r="J1771" s="14" t="str">
        <f t="shared" si="497"/>
        <v xml:space="preserve">Control tren delantero. Cambiar bieleta barra estabilizadora lado derecho. </v>
      </c>
      <c r="L1771" s="3">
        <v>1</v>
      </c>
      <c r="S1771" s="8"/>
      <c r="W1771" s="76"/>
      <c r="X1771" s="16">
        <f t="shared" si="485"/>
        <v>0</v>
      </c>
      <c r="AC1771" s="18">
        <f t="shared" si="498"/>
        <v>0</v>
      </c>
      <c r="AD1771" s="19">
        <f t="shared" si="489"/>
        <v>30000</v>
      </c>
      <c r="AE1771" s="21">
        <f t="shared" si="484"/>
        <v>0</v>
      </c>
      <c r="AF1771" s="20">
        <f t="shared" si="487"/>
        <v>0</v>
      </c>
      <c r="AG1771" s="20">
        <f t="shared" si="490"/>
        <v>0</v>
      </c>
      <c r="AH1771" s="20">
        <f t="shared" si="491"/>
        <v>0</v>
      </c>
      <c r="AI1771" s="20"/>
      <c r="AJ1771" s="20"/>
      <c r="AK1771" s="20">
        <f t="shared" si="499"/>
        <v>0</v>
      </c>
      <c r="AL1771" s="171"/>
    </row>
    <row r="1772" spans="1:38" ht="15.75" customHeight="1" x14ac:dyDescent="0.25">
      <c r="A1772" s="3">
        <v>1661</v>
      </c>
      <c r="B1772" s="14">
        <f t="shared" si="492"/>
        <v>1</v>
      </c>
      <c r="C1772" s="9">
        <v>45296</v>
      </c>
      <c r="D1772" s="3" t="s">
        <v>168</v>
      </c>
      <c r="E1772" s="14" t="str">
        <f t="shared" si="488"/>
        <v>1661Boudoux Emanuel1</v>
      </c>
      <c r="F1772" s="119" t="s">
        <v>2807</v>
      </c>
      <c r="G1772" s="119" t="s">
        <v>2198</v>
      </c>
      <c r="H1772" s="119">
        <v>220298</v>
      </c>
      <c r="I1772" s="10" t="s">
        <v>2826</v>
      </c>
      <c r="J1772" s="14" t="str">
        <f t="shared" si="497"/>
        <v xml:space="preserve">Service completo. Cambio de aceite y filtros. Control general del vehiculo. Desarmar distribucion completa. Cambiar kit, correa poly-v- y liquido refrigerante. Purgado del circuito de refrigeracion. Puesta a punto. Armado total. </v>
      </c>
      <c r="K1772" s="3" t="s">
        <v>1512</v>
      </c>
      <c r="L1772" s="3">
        <v>1</v>
      </c>
      <c r="M1772" s="10" t="s">
        <v>918</v>
      </c>
      <c r="N1772" s="3" t="s">
        <v>771</v>
      </c>
      <c r="Q1772" s="7">
        <v>65000</v>
      </c>
      <c r="R1772" s="7" t="s">
        <v>1916</v>
      </c>
      <c r="S1772" s="8">
        <f>(W1772-Q1772)/Q1772</f>
        <v>0.41538461538461541</v>
      </c>
      <c r="T1772" s="11">
        <v>1</v>
      </c>
      <c r="W1772" s="76">
        <v>92000</v>
      </c>
      <c r="X1772" s="16">
        <f t="shared" si="485"/>
        <v>92000</v>
      </c>
      <c r="Y1772" s="3">
        <v>1</v>
      </c>
      <c r="AB1772" s="4">
        <v>155000</v>
      </c>
      <c r="AC1772" s="18">
        <f t="shared" si="498"/>
        <v>155000</v>
      </c>
      <c r="AD1772" s="19">
        <f t="shared" si="489"/>
        <v>155000</v>
      </c>
      <c r="AE1772" s="21">
        <f t="shared" si="484"/>
        <v>65000</v>
      </c>
      <c r="AF1772" s="20">
        <f t="shared" si="487"/>
        <v>244292.46000000002</v>
      </c>
      <c r="AG1772" s="20">
        <f t="shared" si="490"/>
        <v>445250</v>
      </c>
      <c r="AH1772" s="20">
        <f t="shared" si="491"/>
        <v>155000</v>
      </c>
      <c r="AI1772" s="20"/>
      <c r="AJ1772" s="20"/>
      <c r="AK1772" s="20">
        <f t="shared" si="499"/>
        <v>600250</v>
      </c>
      <c r="AL1772" s="171"/>
    </row>
    <row r="1773" spans="1:38" ht="15.75" customHeight="1" x14ac:dyDescent="0.25">
      <c r="A1773" s="3">
        <v>1661</v>
      </c>
      <c r="B1773" s="14">
        <f t="shared" si="492"/>
        <v>2</v>
      </c>
      <c r="C1773" s="9">
        <f>IF(A1773=A1772,C1772,"")</f>
        <v>45296</v>
      </c>
      <c r="D1773" s="3" t="str">
        <f>IF(A1773=A1772,D1772,"")</f>
        <v>Boudoux Emanuel</v>
      </c>
      <c r="E1773" s="14" t="str">
        <f t="shared" si="488"/>
        <v>1661Boudoux Emanuel2</v>
      </c>
      <c r="J1773" s="14" t="str">
        <f t="shared" si="497"/>
        <v xml:space="preserve">Service completo. Cambio de aceite y filtros. Control general del vehiculo. Desarmar distribucion completa. Cambiar kit, correa poly-v- y liquido refrigerante. Purgado del circuito de refrigeracion. Puesta a punto. Armado total.  </v>
      </c>
      <c r="L1773" s="3">
        <v>1</v>
      </c>
      <c r="M1773" s="10" t="s">
        <v>222</v>
      </c>
      <c r="N1773" s="3" t="s">
        <v>771</v>
      </c>
      <c r="Q1773" s="7">
        <v>7292.46</v>
      </c>
      <c r="R1773" s="7" t="s">
        <v>2506</v>
      </c>
      <c r="S1773" s="8">
        <f>(W1773-Q1773)/Q1773</f>
        <v>1.159765017566089</v>
      </c>
      <c r="T1773" s="11">
        <v>7</v>
      </c>
      <c r="W1773" s="76">
        <v>15750</v>
      </c>
      <c r="X1773" s="16">
        <f t="shared" si="485"/>
        <v>110250</v>
      </c>
      <c r="AC1773" s="18">
        <f t="shared" si="498"/>
        <v>0</v>
      </c>
      <c r="AD1773" s="19">
        <f t="shared" si="489"/>
        <v>155000</v>
      </c>
      <c r="AE1773" s="21">
        <f t="shared" si="484"/>
        <v>51047.22</v>
      </c>
      <c r="AF1773" s="20">
        <f t="shared" si="487"/>
        <v>0</v>
      </c>
      <c r="AG1773" s="20">
        <f t="shared" si="490"/>
        <v>0</v>
      </c>
      <c r="AH1773" s="20">
        <f t="shared" si="491"/>
        <v>0</v>
      </c>
      <c r="AI1773" s="20"/>
      <c r="AJ1773" s="20"/>
      <c r="AK1773" s="20">
        <f t="shared" si="499"/>
        <v>0</v>
      </c>
      <c r="AL1773" s="171"/>
    </row>
    <row r="1774" spans="1:38" ht="15.75" customHeight="1" x14ac:dyDescent="0.25">
      <c r="A1774" s="3">
        <v>1661</v>
      </c>
      <c r="B1774" s="14">
        <f t="shared" si="492"/>
        <v>3</v>
      </c>
      <c r="C1774" s="9">
        <f>IF(A1774=A1773,C1773,"")</f>
        <v>45296</v>
      </c>
      <c r="D1774" s="3" t="str">
        <f>IF(A1774=A1773,D1773,"")</f>
        <v>Boudoux Emanuel</v>
      </c>
      <c r="E1774" s="14" t="str">
        <f t="shared" si="488"/>
        <v>1661Boudoux Emanuel3</v>
      </c>
      <c r="J1774" s="14" t="str">
        <f t="shared" si="497"/>
        <v xml:space="preserve">Service completo. Cambio de aceite y filtros. Control general del vehiculo. Desarmar distribucion completa. Cambiar kit, correa poly-v- y liquido refrigerante. Purgado del circuito de refrigeracion. Puesta a punto. Armado total.   </v>
      </c>
      <c r="L1774" s="3">
        <v>1</v>
      </c>
      <c r="M1774" s="10" t="s">
        <v>2206</v>
      </c>
      <c r="N1774" s="3" t="s">
        <v>771</v>
      </c>
      <c r="Q1774" s="7">
        <v>137000</v>
      </c>
      <c r="S1774" s="8">
        <f>(W1774-Q1774)/Q1774</f>
        <v>0.29927007299270075</v>
      </c>
      <c r="T1774" s="11">
        <v>1</v>
      </c>
      <c r="W1774" s="76">
        <v>178000</v>
      </c>
      <c r="X1774" s="16">
        <f t="shared" si="485"/>
        <v>178000</v>
      </c>
      <c r="AC1774" s="18">
        <f t="shared" si="498"/>
        <v>0</v>
      </c>
      <c r="AD1774" s="19">
        <f t="shared" si="489"/>
        <v>155000</v>
      </c>
      <c r="AE1774" s="21">
        <f t="shared" si="484"/>
        <v>137000</v>
      </c>
      <c r="AF1774" s="20">
        <f t="shared" si="487"/>
        <v>0</v>
      </c>
      <c r="AG1774" s="20">
        <f t="shared" si="490"/>
        <v>0</v>
      </c>
      <c r="AH1774" s="20">
        <f t="shared" si="491"/>
        <v>0</v>
      </c>
      <c r="AI1774" s="20"/>
      <c r="AJ1774" s="20"/>
      <c r="AK1774" s="20">
        <f t="shared" si="499"/>
        <v>0</v>
      </c>
      <c r="AL1774" s="171"/>
    </row>
    <row r="1775" spans="1:38" ht="15.75" customHeight="1" x14ac:dyDescent="0.25">
      <c r="A1775" s="3">
        <v>1661</v>
      </c>
      <c r="B1775" s="14">
        <f t="shared" si="492"/>
        <v>4</v>
      </c>
      <c r="C1775" s="9">
        <f>IF(A1775=A1774,C1774,"")</f>
        <v>45296</v>
      </c>
      <c r="D1775" s="3" t="str">
        <f>IF(A1775=A1774,D1774,"")</f>
        <v>Boudoux Emanuel</v>
      </c>
      <c r="E1775" s="14" t="str">
        <f t="shared" si="488"/>
        <v>1661Boudoux Emanuel4</v>
      </c>
      <c r="J1775" s="14" t="str">
        <f t="shared" si="497"/>
        <v xml:space="preserve">Service completo. Cambio de aceite y filtros. Control general del vehiculo. Desarmar distribucion completa. Cambiar kit, correa poly-v- y liquido refrigerante. Purgado del circuito de refrigeracion. Puesta a punto. Armado total.    </v>
      </c>
      <c r="L1775" s="3">
        <v>1</v>
      </c>
      <c r="S1775" s="8"/>
      <c r="W1775" s="76"/>
      <c r="X1775" s="16">
        <f t="shared" si="485"/>
        <v>0</v>
      </c>
      <c r="AC1775" s="18">
        <f t="shared" si="498"/>
        <v>0</v>
      </c>
      <c r="AD1775" s="19">
        <f t="shared" si="489"/>
        <v>155000</v>
      </c>
      <c r="AE1775" s="21">
        <f t="shared" si="484"/>
        <v>0</v>
      </c>
      <c r="AF1775" s="20">
        <f t="shared" si="487"/>
        <v>0</v>
      </c>
      <c r="AG1775" s="20">
        <f t="shared" si="490"/>
        <v>0</v>
      </c>
      <c r="AH1775" s="20">
        <f t="shared" si="491"/>
        <v>0</v>
      </c>
      <c r="AI1775" s="20"/>
      <c r="AJ1775" s="20"/>
      <c r="AK1775" s="20">
        <f t="shared" si="499"/>
        <v>0</v>
      </c>
      <c r="AL1775" s="171"/>
    </row>
    <row r="1776" spans="1:38" ht="15.75" customHeight="1" x14ac:dyDescent="0.25">
      <c r="A1776" s="3">
        <v>1661</v>
      </c>
      <c r="B1776" s="14">
        <f t="shared" si="492"/>
        <v>5</v>
      </c>
      <c r="C1776" s="9">
        <f>IF(A1776=A1775,C1775,"")</f>
        <v>45296</v>
      </c>
      <c r="D1776" s="3" t="str">
        <f>IF(A1776=A1775,D1775,"")</f>
        <v>Boudoux Emanuel</v>
      </c>
      <c r="E1776" s="14" t="str">
        <f t="shared" si="488"/>
        <v>1661Boudoux Emanuel5</v>
      </c>
      <c r="J1776" s="14" t="str">
        <f t="shared" si="497"/>
        <v xml:space="preserve">Service completo. Cambio de aceite y filtros. Control general del vehiculo. Desarmar distribucion completa. Cambiar kit, correa poly-v- y liquido refrigerante. Purgado del circuito de refrigeracion. Puesta a punto. Armado total.     </v>
      </c>
      <c r="L1776" s="3">
        <v>1</v>
      </c>
      <c r="M1776" s="10" t="s">
        <v>1920</v>
      </c>
      <c r="N1776" s="3" t="s">
        <v>771</v>
      </c>
      <c r="Q1776" s="7">
        <v>35000</v>
      </c>
      <c r="S1776" s="8">
        <f>(W1776-Q1776)/Q1776</f>
        <v>0.8571428571428571</v>
      </c>
      <c r="T1776" s="11">
        <v>1</v>
      </c>
      <c r="W1776" s="76">
        <v>65000</v>
      </c>
      <c r="X1776" s="16">
        <f t="shared" si="485"/>
        <v>65000</v>
      </c>
      <c r="AC1776" s="18">
        <f t="shared" si="498"/>
        <v>0</v>
      </c>
      <c r="AD1776" s="19">
        <f t="shared" si="489"/>
        <v>155000</v>
      </c>
      <c r="AE1776" s="21">
        <f t="shared" ref="AE1776:AE1839" si="500">+(Q1776)*T1776</f>
        <v>35000</v>
      </c>
      <c r="AF1776" s="20">
        <f t="shared" si="487"/>
        <v>0</v>
      </c>
      <c r="AG1776" s="20">
        <f t="shared" si="490"/>
        <v>0</v>
      </c>
      <c r="AH1776" s="20">
        <f t="shared" si="491"/>
        <v>0</v>
      </c>
      <c r="AI1776" s="20"/>
      <c r="AJ1776" s="20"/>
      <c r="AK1776" s="20">
        <f t="shared" si="499"/>
        <v>0</v>
      </c>
      <c r="AL1776" s="171"/>
    </row>
    <row r="1777" spans="1:38" ht="15.75" customHeight="1" x14ac:dyDescent="0.25">
      <c r="A1777" s="3">
        <v>1661</v>
      </c>
      <c r="B1777" s="14">
        <f t="shared" si="492"/>
        <v>6</v>
      </c>
      <c r="C1777" s="9">
        <f>IF(A1777=A1776,C1776,"")</f>
        <v>45296</v>
      </c>
      <c r="D1777" s="3" t="str">
        <f>IF(A1777=A1776,D1776,"")</f>
        <v>Boudoux Emanuel</v>
      </c>
      <c r="E1777" s="14" t="str">
        <f t="shared" si="488"/>
        <v>1661Boudoux Emanuel6</v>
      </c>
      <c r="J1777" s="14" t="str">
        <f t="shared" si="497"/>
        <v xml:space="preserve">Service completo. Cambio de aceite y filtros. Control general del vehiculo. Desarmar distribucion completa. Cambiar kit, correa poly-v- y liquido refrigerante. Purgado del circuito de refrigeracion. Puesta a punto. Armado total.      </v>
      </c>
      <c r="L1777" s="3">
        <v>1</v>
      </c>
      <c r="S1777" s="8"/>
      <c r="W1777" s="76"/>
      <c r="X1777" s="16">
        <f t="shared" si="485"/>
        <v>0</v>
      </c>
      <c r="AC1777" s="18">
        <f t="shared" si="498"/>
        <v>0</v>
      </c>
      <c r="AD1777" s="19">
        <f t="shared" si="489"/>
        <v>155000</v>
      </c>
      <c r="AE1777" s="21">
        <f t="shared" si="500"/>
        <v>0</v>
      </c>
      <c r="AF1777" s="20">
        <f t="shared" si="487"/>
        <v>0</v>
      </c>
      <c r="AG1777" s="20">
        <f t="shared" si="490"/>
        <v>0</v>
      </c>
      <c r="AH1777" s="20">
        <f t="shared" si="491"/>
        <v>0</v>
      </c>
      <c r="AI1777" s="20"/>
      <c r="AJ1777" s="20"/>
      <c r="AK1777" s="20">
        <f t="shared" si="499"/>
        <v>0</v>
      </c>
      <c r="AL1777" s="171"/>
    </row>
    <row r="1778" spans="1:38" ht="15.75" customHeight="1" x14ac:dyDescent="0.25">
      <c r="A1778" s="3">
        <v>1662</v>
      </c>
      <c r="B1778" s="14">
        <f t="shared" si="492"/>
        <v>1</v>
      </c>
      <c r="C1778" s="9">
        <v>45296</v>
      </c>
      <c r="D1778" s="3" t="s">
        <v>116</v>
      </c>
      <c r="E1778" s="14" t="str">
        <f t="shared" si="488"/>
        <v>1662Transporte Palloni1</v>
      </c>
      <c r="F1778" s="119" t="s">
        <v>2226</v>
      </c>
      <c r="G1778" s="119" t="s">
        <v>2808</v>
      </c>
      <c r="H1778" s="119">
        <v>439867</v>
      </c>
      <c r="I1778" s="10" t="s">
        <v>2809</v>
      </c>
      <c r="J1778" s="14" t="str">
        <f t="shared" si="497"/>
        <v>Sacar caño de aire acondicionado. Llevar a reparar. Armado total.</v>
      </c>
      <c r="K1778" s="3" t="s">
        <v>1512</v>
      </c>
      <c r="L1778" s="3">
        <v>1</v>
      </c>
      <c r="R1778" s="7" t="s">
        <v>1971</v>
      </c>
      <c r="S1778" s="8"/>
      <c r="W1778" s="76"/>
      <c r="X1778" s="16">
        <f t="shared" ref="X1778:X1806" si="501">W1778*T1778</f>
        <v>0</v>
      </c>
      <c r="Y1778" s="3">
        <v>1</v>
      </c>
      <c r="AB1778" s="4">
        <v>40000</v>
      </c>
      <c r="AC1778" s="18">
        <f t="shared" si="498"/>
        <v>40000</v>
      </c>
      <c r="AD1778" s="19">
        <f t="shared" si="489"/>
        <v>40000</v>
      </c>
      <c r="AE1778" s="21">
        <f t="shared" si="500"/>
        <v>0</v>
      </c>
      <c r="AF1778" s="20">
        <f t="shared" si="487"/>
        <v>0</v>
      </c>
      <c r="AG1778" s="20">
        <f t="shared" si="490"/>
        <v>0</v>
      </c>
      <c r="AH1778" s="20">
        <f t="shared" si="491"/>
        <v>40000</v>
      </c>
      <c r="AI1778" s="20"/>
      <c r="AJ1778" s="20"/>
      <c r="AK1778" s="20">
        <f t="shared" si="499"/>
        <v>40000</v>
      </c>
      <c r="AL1778" s="171"/>
    </row>
    <row r="1779" spans="1:38" ht="15.75" customHeight="1" x14ac:dyDescent="0.25">
      <c r="A1779" s="3">
        <v>1662</v>
      </c>
      <c r="B1779" s="14">
        <f t="shared" si="492"/>
        <v>2</v>
      </c>
      <c r="C1779" s="9">
        <f>IF(A1779=A1778,C1778,"")</f>
        <v>45296</v>
      </c>
      <c r="D1779" s="3" t="str">
        <f>IF(A1779=A1778,D1778,"")</f>
        <v>Transporte Palloni</v>
      </c>
      <c r="E1779" s="14" t="str">
        <f t="shared" si="488"/>
        <v>1662Transporte Palloni2</v>
      </c>
      <c r="J1779" s="14" t="str">
        <f t="shared" si="497"/>
        <v xml:space="preserve">Sacar caño de aire acondicionado. Llevar a reparar. Armado total. </v>
      </c>
      <c r="L1779" s="3">
        <v>1</v>
      </c>
      <c r="S1779" s="8"/>
      <c r="W1779" s="76"/>
      <c r="X1779" s="16">
        <f t="shared" si="501"/>
        <v>0</v>
      </c>
      <c r="AC1779" s="18">
        <f t="shared" si="498"/>
        <v>0</v>
      </c>
      <c r="AD1779" s="19">
        <f t="shared" si="489"/>
        <v>40000</v>
      </c>
      <c r="AE1779" s="21">
        <f t="shared" si="500"/>
        <v>0</v>
      </c>
      <c r="AF1779" s="20">
        <f t="shared" si="487"/>
        <v>0</v>
      </c>
      <c r="AG1779" s="20">
        <f t="shared" si="490"/>
        <v>0</v>
      </c>
      <c r="AH1779" s="20">
        <f t="shared" si="491"/>
        <v>0</v>
      </c>
      <c r="AI1779" s="20"/>
      <c r="AJ1779" s="20"/>
      <c r="AK1779" s="20">
        <f t="shared" si="499"/>
        <v>0</v>
      </c>
      <c r="AL1779" s="171"/>
    </row>
    <row r="1780" spans="1:38" ht="15.75" customHeight="1" x14ac:dyDescent="0.25">
      <c r="A1780" s="3">
        <v>1663</v>
      </c>
      <c r="B1780" s="14">
        <f t="shared" si="492"/>
        <v>1</v>
      </c>
      <c r="C1780" s="9">
        <v>45297</v>
      </c>
      <c r="D1780" s="3" t="s">
        <v>116</v>
      </c>
      <c r="E1780" s="14" t="str">
        <f t="shared" si="488"/>
        <v>1663Transporte Palloni1</v>
      </c>
      <c r="F1780" s="119" t="s">
        <v>1331</v>
      </c>
      <c r="G1780" s="119" t="s">
        <v>1318</v>
      </c>
      <c r="I1780" s="10" t="s">
        <v>2813</v>
      </c>
      <c r="J1780" s="14" t="str">
        <f t="shared" si="497"/>
        <v>Cambiar bujes de cremallera de direccion.</v>
      </c>
      <c r="K1780" s="3" t="s">
        <v>1512</v>
      </c>
      <c r="L1780" s="3">
        <v>1</v>
      </c>
      <c r="R1780" s="7" t="s">
        <v>1971</v>
      </c>
      <c r="S1780" s="8"/>
      <c r="W1780" s="76"/>
      <c r="X1780" s="16">
        <f t="shared" si="501"/>
        <v>0</v>
      </c>
      <c r="Y1780" s="3">
        <v>1</v>
      </c>
      <c r="AB1780" s="4">
        <v>32000</v>
      </c>
      <c r="AC1780" s="18">
        <f t="shared" si="498"/>
        <v>32000</v>
      </c>
      <c r="AD1780" s="19">
        <f t="shared" si="489"/>
        <v>32000</v>
      </c>
      <c r="AE1780" s="21">
        <f t="shared" si="500"/>
        <v>0</v>
      </c>
      <c r="AF1780" s="20">
        <f t="shared" si="487"/>
        <v>0</v>
      </c>
      <c r="AG1780" s="20">
        <f t="shared" si="490"/>
        <v>0</v>
      </c>
      <c r="AH1780" s="20">
        <f t="shared" si="491"/>
        <v>32000</v>
      </c>
      <c r="AI1780" s="20"/>
      <c r="AJ1780" s="20"/>
      <c r="AK1780" s="20">
        <f t="shared" si="499"/>
        <v>32000</v>
      </c>
      <c r="AL1780" s="171"/>
    </row>
    <row r="1781" spans="1:38" ht="15.75" customHeight="1" x14ac:dyDescent="0.25">
      <c r="A1781" s="3">
        <v>1663</v>
      </c>
      <c r="B1781" s="14">
        <f t="shared" si="492"/>
        <v>2</v>
      </c>
      <c r="C1781" s="9">
        <f>IF(A1781=A1780,C1780,"")</f>
        <v>45297</v>
      </c>
      <c r="D1781" s="3" t="str">
        <f>IF(A1781=A1780,D1780,"")</f>
        <v>Transporte Palloni</v>
      </c>
      <c r="E1781" s="14" t="str">
        <f t="shared" si="488"/>
        <v>1663Transporte Palloni2</v>
      </c>
      <c r="J1781" s="14" t="str">
        <f t="shared" si="497"/>
        <v xml:space="preserve">Cambiar bujes de cremallera de direccion. </v>
      </c>
      <c r="L1781" s="3">
        <v>1</v>
      </c>
      <c r="S1781" s="8"/>
      <c r="W1781" s="76"/>
      <c r="X1781" s="16">
        <f t="shared" si="501"/>
        <v>0</v>
      </c>
      <c r="AC1781" s="18">
        <f t="shared" si="498"/>
        <v>0</v>
      </c>
      <c r="AD1781" s="19">
        <f t="shared" si="489"/>
        <v>32000</v>
      </c>
      <c r="AE1781" s="21">
        <f t="shared" si="500"/>
        <v>0</v>
      </c>
      <c r="AF1781" s="20">
        <f t="shared" si="487"/>
        <v>0</v>
      </c>
      <c r="AG1781" s="20">
        <f t="shared" si="490"/>
        <v>0</v>
      </c>
      <c r="AH1781" s="20">
        <f t="shared" si="491"/>
        <v>0</v>
      </c>
      <c r="AI1781" s="20"/>
      <c r="AJ1781" s="20"/>
      <c r="AK1781" s="20">
        <f t="shared" si="499"/>
        <v>0</v>
      </c>
      <c r="AL1781" s="171"/>
    </row>
    <row r="1782" spans="1:38" ht="15.75" customHeight="1" x14ac:dyDescent="0.25">
      <c r="A1782" s="3">
        <v>1664</v>
      </c>
      <c r="B1782" s="14">
        <f t="shared" si="492"/>
        <v>1</v>
      </c>
      <c r="C1782" s="9">
        <v>45297</v>
      </c>
      <c r="D1782" s="3" t="s">
        <v>262</v>
      </c>
      <c r="E1782" s="14" t="str">
        <f t="shared" si="488"/>
        <v>1664Chavez Daniel1</v>
      </c>
      <c r="F1782" s="119" t="s">
        <v>2653</v>
      </c>
      <c r="G1782" s="119" t="s">
        <v>999</v>
      </c>
      <c r="H1782" s="119">
        <v>91477</v>
      </c>
      <c r="I1782" s="10" t="s">
        <v>2814</v>
      </c>
      <c r="J1782" s="14" t="str">
        <f t="shared" si="497"/>
        <v>Control de bolilleros de ruedas. Cambiar bolillero de rueda delantera derecha.</v>
      </c>
      <c r="K1782" s="3" t="s">
        <v>1665</v>
      </c>
      <c r="L1782" s="3">
        <v>1</v>
      </c>
      <c r="M1782" s="10" t="s">
        <v>2815</v>
      </c>
      <c r="N1782" s="3" t="s">
        <v>1566</v>
      </c>
      <c r="Q1782" s="7">
        <v>150000</v>
      </c>
      <c r="R1782" s="7" t="s">
        <v>1971</v>
      </c>
      <c r="S1782" s="150">
        <f>(W1782-Q1782)/Q1782</f>
        <v>0</v>
      </c>
      <c r="T1782" s="11">
        <v>1</v>
      </c>
      <c r="W1782" s="76">
        <v>150000</v>
      </c>
      <c r="X1782" s="16">
        <f t="shared" si="501"/>
        <v>150000</v>
      </c>
      <c r="Y1782" s="3">
        <v>1</v>
      </c>
      <c r="AB1782" s="4">
        <v>30000</v>
      </c>
      <c r="AC1782" s="18">
        <f t="shared" si="498"/>
        <v>30000</v>
      </c>
      <c r="AD1782" s="19">
        <f t="shared" si="489"/>
        <v>30000</v>
      </c>
      <c r="AE1782" s="21">
        <f t="shared" si="500"/>
        <v>150000</v>
      </c>
      <c r="AF1782" s="20">
        <f t="shared" si="487"/>
        <v>150000</v>
      </c>
      <c r="AG1782" s="20">
        <f t="shared" si="490"/>
        <v>150000</v>
      </c>
      <c r="AH1782" s="20">
        <f t="shared" si="491"/>
        <v>30000</v>
      </c>
      <c r="AI1782" s="20"/>
      <c r="AJ1782" s="20"/>
      <c r="AK1782" s="20">
        <f t="shared" si="499"/>
        <v>180000</v>
      </c>
      <c r="AL1782" s="171"/>
    </row>
    <row r="1783" spans="1:38" ht="15.75" customHeight="1" x14ac:dyDescent="0.25">
      <c r="A1783" s="3">
        <v>1664</v>
      </c>
      <c r="B1783" s="14">
        <f t="shared" si="492"/>
        <v>2</v>
      </c>
      <c r="C1783" s="9">
        <f>IF(A1783=A1782,C1782,"")</f>
        <v>45297</v>
      </c>
      <c r="D1783" s="3" t="str">
        <f>IF(A1783=A1782,D1782,"")</f>
        <v>Chavez Daniel</v>
      </c>
      <c r="E1783" s="14" t="str">
        <f t="shared" si="488"/>
        <v>1664Chavez Daniel2</v>
      </c>
      <c r="J1783" s="14" t="str">
        <f t="shared" si="497"/>
        <v xml:space="preserve">Control de bolilleros de ruedas. Cambiar bolillero de rueda delantera derecha. </v>
      </c>
      <c r="L1783" s="3">
        <v>1</v>
      </c>
      <c r="S1783" s="8"/>
      <c r="W1783" s="76"/>
      <c r="X1783" s="16">
        <f t="shared" si="501"/>
        <v>0</v>
      </c>
      <c r="AC1783" s="18">
        <f t="shared" si="498"/>
        <v>0</v>
      </c>
      <c r="AD1783" s="19">
        <f t="shared" si="489"/>
        <v>30000</v>
      </c>
      <c r="AE1783" s="21">
        <f t="shared" si="500"/>
        <v>0</v>
      </c>
      <c r="AF1783" s="20">
        <f t="shared" si="487"/>
        <v>0</v>
      </c>
      <c r="AG1783" s="20">
        <f t="shared" si="490"/>
        <v>0</v>
      </c>
      <c r="AH1783" s="20">
        <f t="shared" si="491"/>
        <v>0</v>
      </c>
      <c r="AI1783" s="20"/>
      <c r="AJ1783" s="20"/>
      <c r="AK1783" s="20">
        <f t="shared" si="499"/>
        <v>0</v>
      </c>
      <c r="AL1783" s="171"/>
    </row>
    <row r="1784" spans="1:38" ht="15.75" customHeight="1" x14ac:dyDescent="0.25">
      <c r="A1784" s="3">
        <v>1665</v>
      </c>
      <c r="B1784" s="14">
        <f t="shared" si="492"/>
        <v>1</v>
      </c>
      <c r="C1784" s="9">
        <v>45297</v>
      </c>
      <c r="D1784" s="3" t="s">
        <v>2275</v>
      </c>
      <c r="E1784" s="14" t="str">
        <f t="shared" si="488"/>
        <v>1665Giorgis Carlos1</v>
      </c>
      <c r="F1784" s="119" t="s">
        <v>1778</v>
      </c>
      <c r="G1784" s="119" t="s">
        <v>2816</v>
      </c>
      <c r="H1784" s="119">
        <v>182973</v>
      </c>
      <c r="I1784" s="10" t="s">
        <v>2817</v>
      </c>
      <c r="J1784" s="14" t="str">
        <f t="shared" si="497"/>
        <v>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v>
      </c>
      <c r="K1784" s="3" t="s">
        <v>2380</v>
      </c>
      <c r="L1784" s="3">
        <v>1</v>
      </c>
      <c r="M1784" s="10" t="s">
        <v>2818</v>
      </c>
      <c r="N1784" s="3" t="s">
        <v>734</v>
      </c>
      <c r="Q1784" s="7">
        <v>67000</v>
      </c>
      <c r="R1784" s="7" t="s">
        <v>1971</v>
      </c>
      <c r="S1784" s="8">
        <f t="shared" ref="S1784:S1793" si="502">(W1784-Q1784)/Q1784</f>
        <v>1.1194029850746268</v>
      </c>
      <c r="T1784" s="11">
        <v>1</v>
      </c>
      <c r="W1784" s="76">
        <v>142000</v>
      </c>
      <c r="X1784" s="16">
        <f t="shared" si="501"/>
        <v>142000</v>
      </c>
      <c r="Y1784" s="3">
        <v>1</v>
      </c>
      <c r="AB1784" s="4">
        <v>280000</v>
      </c>
      <c r="AC1784" s="18">
        <f t="shared" si="498"/>
        <v>280000</v>
      </c>
      <c r="AD1784" s="19">
        <f t="shared" si="489"/>
        <v>280000</v>
      </c>
      <c r="AE1784" s="21">
        <f t="shared" si="500"/>
        <v>67000</v>
      </c>
      <c r="AF1784" s="20">
        <f t="shared" si="487"/>
        <v>334542.66000000003</v>
      </c>
      <c r="AG1784" s="20">
        <f t="shared" si="490"/>
        <v>581400</v>
      </c>
      <c r="AH1784" s="20">
        <f t="shared" si="491"/>
        <v>280000</v>
      </c>
      <c r="AI1784" s="20"/>
      <c r="AJ1784" s="20"/>
      <c r="AK1784" s="20">
        <f t="shared" si="499"/>
        <v>861400</v>
      </c>
      <c r="AL1784" s="171"/>
    </row>
    <row r="1785" spans="1:38" ht="15.75" customHeight="1" x14ac:dyDescent="0.25">
      <c r="A1785" s="3">
        <v>1665</v>
      </c>
      <c r="B1785" s="14">
        <f t="shared" si="492"/>
        <v>2</v>
      </c>
      <c r="C1785" s="9">
        <f t="shared" ref="C1785:C1793" si="503">IF(A1785=A1784,C1784,"")</f>
        <v>45297</v>
      </c>
      <c r="D1785" s="3" t="str">
        <f t="shared" ref="D1785:D1793" si="504">IF(A1785=A1784,D1784,"")</f>
        <v>Giorgis Carlos</v>
      </c>
      <c r="E1785" s="14" t="str">
        <f t="shared" si="488"/>
        <v>1665Giorgis Carlos2</v>
      </c>
      <c r="J1785" s="14" t="str">
        <f t="shared" si="497"/>
        <v xml:space="preserve">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v>
      </c>
      <c r="L1785" s="3">
        <v>1</v>
      </c>
      <c r="M1785" s="10" t="s">
        <v>2819</v>
      </c>
      <c r="N1785" s="3" t="s">
        <v>734</v>
      </c>
      <c r="Q1785" s="7">
        <v>56000</v>
      </c>
      <c r="S1785" s="8">
        <f t="shared" si="502"/>
        <v>0.25</v>
      </c>
      <c r="T1785" s="11">
        <v>1</v>
      </c>
      <c r="W1785" s="76">
        <v>70000</v>
      </c>
      <c r="X1785" s="16">
        <f t="shared" si="501"/>
        <v>70000</v>
      </c>
      <c r="AC1785" s="18">
        <f t="shared" si="498"/>
        <v>0</v>
      </c>
      <c r="AD1785" s="19">
        <f t="shared" si="489"/>
        <v>280000</v>
      </c>
      <c r="AE1785" s="21">
        <f t="shared" si="500"/>
        <v>56000</v>
      </c>
      <c r="AF1785" s="20">
        <f t="shared" si="487"/>
        <v>0</v>
      </c>
      <c r="AG1785" s="20">
        <f t="shared" si="490"/>
        <v>0</v>
      </c>
      <c r="AH1785" s="20">
        <f t="shared" si="491"/>
        <v>0</v>
      </c>
      <c r="AI1785" s="20"/>
      <c r="AJ1785" s="20"/>
      <c r="AK1785" s="20">
        <f t="shared" si="499"/>
        <v>0</v>
      </c>
      <c r="AL1785" s="171"/>
    </row>
    <row r="1786" spans="1:38" ht="15.75" customHeight="1" x14ac:dyDescent="0.25">
      <c r="A1786" s="3">
        <v>1665</v>
      </c>
      <c r="B1786" s="14">
        <f t="shared" si="492"/>
        <v>3</v>
      </c>
      <c r="C1786" s="9">
        <f t="shared" si="503"/>
        <v>45297</v>
      </c>
      <c r="D1786" s="3" t="str">
        <f t="shared" si="504"/>
        <v>Giorgis Carlos</v>
      </c>
      <c r="E1786" s="14" t="str">
        <f t="shared" si="488"/>
        <v>1665Giorgis Carlos3</v>
      </c>
      <c r="J1786" s="14" t="str">
        <f t="shared" si="497"/>
        <v xml:space="preserve">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v>
      </c>
      <c r="L1786" s="3">
        <v>1</v>
      </c>
      <c r="M1786" s="10" t="s">
        <v>2820</v>
      </c>
      <c r="N1786" s="3" t="s">
        <v>734</v>
      </c>
      <c r="Q1786" s="7">
        <v>43500</v>
      </c>
      <c r="S1786" s="8">
        <f t="shared" si="502"/>
        <v>0.25287356321839083</v>
      </c>
      <c r="T1786" s="11">
        <v>1</v>
      </c>
      <c r="W1786" s="76">
        <v>54500</v>
      </c>
      <c r="X1786" s="16">
        <f t="shared" si="501"/>
        <v>54500</v>
      </c>
      <c r="AC1786" s="18">
        <f t="shared" si="498"/>
        <v>0</v>
      </c>
      <c r="AD1786" s="19">
        <f t="shared" si="489"/>
        <v>280000</v>
      </c>
      <c r="AE1786" s="21">
        <f t="shared" si="500"/>
        <v>43500</v>
      </c>
      <c r="AF1786" s="20">
        <f t="shared" si="487"/>
        <v>0</v>
      </c>
      <c r="AG1786" s="20">
        <f t="shared" si="490"/>
        <v>0</v>
      </c>
      <c r="AH1786" s="20">
        <f t="shared" si="491"/>
        <v>0</v>
      </c>
      <c r="AI1786" s="20"/>
      <c r="AJ1786" s="20"/>
      <c r="AK1786" s="20">
        <f t="shared" si="499"/>
        <v>0</v>
      </c>
      <c r="AL1786" s="171"/>
    </row>
    <row r="1787" spans="1:38" ht="15.75" customHeight="1" x14ac:dyDescent="0.25">
      <c r="A1787" s="3">
        <v>1665</v>
      </c>
      <c r="B1787" s="14">
        <f t="shared" si="492"/>
        <v>4</v>
      </c>
      <c r="C1787" s="9">
        <f t="shared" si="503"/>
        <v>45297</v>
      </c>
      <c r="D1787" s="3" t="str">
        <f t="shared" si="504"/>
        <v>Giorgis Carlos</v>
      </c>
      <c r="E1787" s="14" t="str">
        <f t="shared" si="488"/>
        <v>1665Giorgis Carlos4</v>
      </c>
      <c r="J1787" s="14" t="str">
        <f t="shared" si="497"/>
        <v xml:space="preserve">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v>
      </c>
      <c r="L1787" s="3">
        <v>1</v>
      </c>
      <c r="M1787" s="10" t="s">
        <v>2821</v>
      </c>
      <c r="N1787" s="3" t="s">
        <v>734</v>
      </c>
      <c r="Q1787" s="7">
        <v>62200</v>
      </c>
      <c r="S1787" s="8">
        <f t="shared" si="502"/>
        <v>0.25080385852090031</v>
      </c>
      <c r="T1787" s="11">
        <v>1</v>
      </c>
      <c r="W1787" s="76">
        <v>77800</v>
      </c>
      <c r="X1787" s="16">
        <f t="shared" si="501"/>
        <v>77800</v>
      </c>
      <c r="AC1787" s="18">
        <f t="shared" si="498"/>
        <v>0</v>
      </c>
      <c r="AD1787" s="19">
        <f t="shared" si="489"/>
        <v>280000</v>
      </c>
      <c r="AE1787" s="21">
        <f t="shared" si="500"/>
        <v>62200</v>
      </c>
      <c r="AF1787" s="20">
        <f t="shared" ref="AF1787:AF1850" si="505">IF(A1787=A1786,0,(SUMIF($A$3:$A$999956,A1787,$Q$3:$Q$999956)))+IF(A1787=A1786,0,(SUMIF($A$3:$A$999956,A1787,$R$3:$R$999956)))</f>
        <v>0</v>
      </c>
      <c r="AG1787" s="20">
        <f t="shared" si="490"/>
        <v>0</v>
      </c>
      <c r="AH1787" s="20">
        <f t="shared" si="491"/>
        <v>0</v>
      </c>
      <c r="AI1787" s="20"/>
      <c r="AJ1787" s="20"/>
      <c r="AK1787" s="20">
        <f t="shared" si="499"/>
        <v>0</v>
      </c>
      <c r="AL1787" s="171"/>
    </row>
    <row r="1788" spans="1:38" ht="15.75" customHeight="1" x14ac:dyDescent="0.25">
      <c r="A1788" s="3">
        <v>1665</v>
      </c>
      <c r="B1788" s="14">
        <f t="shared" si="492"/>
        <v>5</v>
      </c>
      <c r="C1788" s="9">
        <f t="shared" si="503"/>
        <v>45297</v>
      </c>
      <c r="D1788" s="3" t="str">
        <f t="shared" si="504"/>
        <v>Giorgis Carlos</v>
      </c>
      <c r="E1788" s="14" t="str">
        <f t="shared" si="488"/>
        <v>1665Giorgis Carlos5</v>
      </c>
      <c r="J1788" s="14" t="str">
        <f t="shared" si="497"/>
        <v xml:space="preserve">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v>
      </c>
      <c r="L1788" s="3">
        <v>1</v>
      </c>
      <c r="M1788" s="10" t="s">
        <v>2822</v>
      </c>
      <c r="N1788" s="3" t="s">
        <v>734</v>
      </c>
      <c r="Q1788" s="7">
        <v>38400</v>
      </c>
      <c r="S1788" s="8">
        <f t="shared" si="502"/>
        <v>0.25</v>
      </c>
      <c r="T1788" s="11">
        <v>1</v>
      </c>
      <c r="W1788" s="76">
        <v>48000</v>
      </c>
      <c r="X1788" s="16">
        <f t="shared" si="501"/>
        <v>48000</v>
      </c>
      <c r="AC1788" s="18">
        <f t="shared" si="498"/>
        <v>0</v>
      </c>
      <c r="AD1788" s="19">
        <f t="shared" si="489"/>
        <v>280000</v>
      </c>
      <c r="AE1788" s="21">
        <f t="shared" si="500"/>
        <v>38400</v>
      </c>
      <c r="AF1788" s="20">
        <f t="shared" si="505"/>
        <v>0</v>
      </c>
      <c r="AG1788" s="20">
        <f t="shared" si="490"/>
        <v>0</v>
      </c>
      <c r="AH1788" s="20">
        <f t="shared" si="491"/>
        <v>0</v>
      </c>
      <c r="AI1788" s="20"/>
      <c r="AJ1788" s="20"/>
      <c r="AK1788" s="20">
        <f t="shared" si="499"/>
        <v>0</v>
      </c>
      <c r="AL1788" s="171"/>
    </row>
    <row r="1789" spans="1:38" ht="15.75" customHeight="1" x14ac:dyDescent="0.25">
      <c r="A1789" s="3">
        <v>1665</v>
      </c>
      <c r="B1789" s="14">
        <f t="shared" si="492"/>
        <v>6</v>
      </c>
      <c r="C1789" s="9">
        <f t="shared" si="503"/>
        <v>45297</v>
      </c>
      <c r="D1789" s="3" t="str">
        <f t="shared" si="504"/>
        <v>Giorgis Carlos</v>
      </c>
      <c r="E1789" s="14" t="str">
        <f t="shared" si="488"/>
        <v>1665Giorgis Carlos6</v>
      </c>
      <c r="J1789" s="14" t="str">
        <f t="shared" si="497"/>
        <v xml:space="preserve">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v>
      </c>
      <c r="L1789" s="3">
        <v>1</v>
      </c>
      <c r="M1789" s="10" t="s">
        <v>2823</v>
      </c>
      <c r="N1789" s="3" t="s">
        <v>734</v>
      </c>
      <c r="Q1789" s="7">
        <v>41600</v>
      </c>
      <c r="S1789" s="8">
        <f t="shared" si="502"/>
        <v>0.25</v>
      </c>
      <c r="T1789" s="11">
        <v>1</v>
      </c>
      <c r="W1789" s="76">
        <v>52000</v>
      </c>
      <c r="X1789" s="16">
        <f t="shared" si="501"/>
        <v>52000</v>
      </c>
      <c r="AC1789" s="18">
        <f t="shared" si="498"/>
        <v>0</v>
      </c>
      <c r="AD1789" s="19">
        <f t="shared" si="489"/>
        <v>280000</v>
      </c>
      <c r="AE1789" s="21">
        <f t="shared" si="500"/>
        <v>41600</v>
      </c>
      <c r="AF1789" s="20">
        <f t="shared" si="505"/>
        <v>0</v>
      </c>
      <c r="AG1789" s="20">
        <f t="shared" si="490"/>
        <v>0</v>
      </c>
      <c r="AH1789" s="20">
        <f t="shared" si="491"/>
        <v>0</v>
      </c>
      <c r="AI1789" s="20"/>
      <c r="AJ1789" s="20"/>
      <c r="AK1789" s="20">
        <f t="shared" si="499"/>
        <v>0</v>
      </c>
      <c r="AL1789" s="171"/>
    </row>
    <row r="1790" spans="1:38" ht="15.75" customHeight="1" x14ac:dyDescent="0.25">
      <c r="A1790" s="3">
        <v>1665</v>
      </c>
      <c r="B1790" s="14">
        <f t="shared" si="492"/>
        <v>7</v>
      </c>
      <c r="C1790" s="9">
        <f t="shared" si="503"/>
        <v>45297</v>
      </c>
      <c r="D1790" s="3" t="str">
        <f t="shared" si="504"/>
        <v>Giorgis Carlos</v>
      </c>
      <c r="E1790" s="14" t="str">
        <f t="shared" ref="E1790:E1853" si="506">CONCATENATE(A1790,D1790,B1790)</f>
        <v>1665Giorgis Carlos7</v>
      </c>
      <c r="J1790" s="14" t="str">
        <f t="shared" si="497"/>
        <v xml:space="preserve">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v>
      </c>
      <c r="L1790" s="3">
        <v>1</v>
      </c>
      <c r="M1790" s="10" t="s">
        <v>2824</v>
      </c>
      <c r="N1790" s="3" t="s">
        <v>734</v>
      </c>
      <c r="Q1790" s="7">
        <v>10800</v>
      </c>
      <c r="S1790" s="8">
        <f t="shared" si="502"/>
        <v>0.25</v>
      </c>
      <c r="T1790" s="11">
        <v>1</v>
      </c>
      <c r="W1790" s="76">
        <v>13500</v>
      </c>
      <c r="X1790" s="16">
        <f t="shared" si="501"/>
        <v>13500</v>
      </c>
      <c r="AC1790" s="18">
        <f t="shared" si="498"/>
        <v>0</v>
      </c>
      <c r="AD1790" s="19">
        <f t="shared" si="489"/>
        <v>280000</v>
      </c>
      <c r="AE1790" s="21">
        <f t="shared" si="500"/>
        <v>10800</v>
      </c>
      <c r="AF1790" s="20">
        <f t="shared" si="505"/>
        <v>0</v>
      </c>
      <c r="AG1790" s="20">
        <f t="shared" si="490"/>
        <v>0</v>
      </c>
      <c r="AH1790" s="20">
        <f t="shared" si="491"/>
        <v>0</v>
      </c>
      <c r="AI1790" s="20"/>
      <c r="AJ1790" s="20"/>
      <c r="AK1790" s="20">
        <f t="shared" si="499"/>
        <v>0</v>
      </c>
      <c r="AL1790" s="171"/>
    </row>
    <row r="1791" spans="1:38" ht="15.75" customHeight="1" x14ac:dyDescent="0.25">
      <c r="A1791" s="3">
        <v>1665</v>
      </c>
      <c r="B1791" s="14">
        <f t="shared" si="492"/>
        <v>8</v>
      </c>
      <c r="C1791" s="9">
        <f t="shared" si="503"/>
        <v>45297</v>
      </c>
      <c r="D1791" s="3" t="str">
        <f t="shared" si="504"/>
        <v>Giorgis Carlos</v>
      </c>
      <c r="E1791" s="14" t="str">
        <f t="shared" si="506"/>
        <v>1665Giorgis Carlos8</v>
      </c>
      <c r="J1791" s="14" t="str">
        <f t="shared" si="497"/>
        <v xml:space="preserve">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v>
      </c>
      <c r="L1791" s="3">
        <v>1</v>
      </c>
      <c r="M1791" s="10" t="s">
        <v>222</v>
      </c>
      <c r="N1791" s="3" t="s">
        <v>771</v>
      </c>
      <c r="Q1791" s="7">
        <v>7292.46</v>
      </c>
      <c r="S1791" s="8">
        <f t="shared" si="502"/>
        <v>1.1666214144472511</v>
      </c>
      <c r="T1791" s="11">
        <v>6.5</v>
      </c>
      <c r="W1791" s="76">
        <v>15800</v>
      </c>
      <c r="X1791" s="16">
        <f t="shared" si="501"/>
        <v>102700</v>
      </c>
      <c r="AC1791" s="18">
        <f t="shared" si="498"/>
        <v>0</v>
      </c>
      <c r="AD1791" s="19">
        <f t="shared" ref="AD1791:AD1854" si="507">IF(A1791=A1790,AD1790+AC1791,AC1791)</f>
        <v>280000</v>
      </c>
      <c r="AE1791" s="21">
        <f t="shared" si="500"/>
        <v>47400.99</v>
      </c>
      <c r="AF1791" s="20">
        <f t="shared" si="505"/>
        <v>0</v>
      </c>
      <c r="AG1791" s="20">
        <f t="shared" ref="AG1791:AG1854" si="508">IF(A1791=A1790,0,(SUMIF($A$3:$A$999956,A1791,($X$3:$X$999956))))</f>
        <v>0</v>
      </c>
      <c r="AH1791" s="20">
        <f t="shared" ref="AH1791:AH1854" si="509">IF(A1791=A1790,0,(SUMIF($A$3:$A$999956,A1791,($AC$3:$AC$999956))))</f>
        <v>0</v>
      </c>
      <c r="AI1791" s="20"/>
      <c r="AJ1791" s="20"/>
      <c r="AK1791" s="20">
        <f t="shared" si="499"/>
        <v>0</v>
      </c>
      <c r="AL1791" s="171"/>
    </row>
    <row r="1792" spans="1:38" ht="15.75" customHeight="1" x14ac:dyDescent="0.25">
      <c r="A1792" s="3">
        <v>1665</v>
      </c>
      <c r="B1792" s="14">
        <f t="shared" si="492"/>
        <v>9</v>
      </c>
      <c r="C1792" s="9">
        <f t="shared" si="503"/>
        <v>45297</v>
      </c>
      <c r="D1792" s="3" t="str">
        <f t="shared" si="504"/>
        <v>Giorgis Carlos</v>
      </c>
      <c r="E1792" s="14" t="str">
        <f t="shared" si="506"/>
        <v>1665Giorgis Carlos9</v>
      </c>
      <c r="J1792" s="14" t="str">
        <f t="shared" si="497"/>
        <v xml:space="preserve">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v>
      </c>
      <c r="L1792" s="3">
        <v>1</v>
      </c>
      <c r="M1792" s="10" t="s">
        <v>1970</v>
      </c>
      <c r="N1792" s="3" t="s">
        <v>771</v>
      </c>
      <c r="Q1792" s="7">
        <v>6450.2</v>
      </c>
      <c r="S1792" s="8">
        <f t="shared" si="502"/>
        <v>0.34879538618957556</v>
      </c>
      <c r="T1792" s="11">
        <v>2</v>
      </c>
      <c r="W1792" s="76">
        <v>8700</v>
      </c>
      <c r="X1792" s="16">
        <f t="shared" si="501"/>
        <v>17400</v>
      </c>
      <c r="AC1792" s="18">
        <f t="shared" si="498"/>
        <v>0</v>
      </c>
      <c r="AD1792" s="19">
        <f t="shared" si="507"/>
        <v>280000</v>
      </c>
      <c r="AE1792" s="21">
        <f t="shared" si="500"/>
        <v>12900.4</v>
      </c>
      <c r="AF1792" s="20">
        <f t="shared" si="505"/>
        <v>0</v>
      </c>
      <c r="AG1792" s="20">
        <f t="shared" si="508"/>
        <v>0</v>
      </c>
      <c r="AH1792" s="20">
        <f t="shared" si="509"/>
        <v>0</v>
      </c>
      <c r="AI1792" s="20"/>
      <c r="AJ1792" s="20"/>
      <c r="AK1792" s="20">
        <f t="shared" si="499"/>
        <v>0</v>
      </c>
      <c r="AL1792" s="171"/>
    </row>
    <row r="1793" spans="1:38" ht="15.75" customHeight="1" x14ac:dyDescent="0.25">
      <c r="A1793" s="3">
        <v>1665</v>
      </c>
      <c r="B1793" s="14">
        <f t="shared" si="492"/>
        <v>10</v>
      </c>
      <c r="C1793" s="9">
        <f t="shared" si="503"/>
        <v>45297</v>
      </c>
      <c r="D1793" s="3" t="str">
        <f t="shared" si="504"/>
        <v>Giorgis Carlos</v>
      </c>
      <c r="E1793" s="14" t="str">
        <f t="shared" si="506"/>
        <v>1665Giorgis Carlos10</v>
      </c>
      <c r="J1793" s="14" t="str">
        <f t="shared" si="497"/>
        <v xml:space="preserve">Sacar y probar intercambiardor de calor. Sacar capot y desarmar torpedo completo. Sacar tapa de cilindros para rectificar. Limpiar superficie block y orificios de bulones. Colocar tapa con junta y tornillos nuevos. Rearmar admision y escape. Rearmar distribucion con puesta a punto especifica. Colocar tapa distribucion con reten de cigueñal nuevo. Sacar carter para revision. Volver a colocar con pegamento. Colocar aceite motor. Colocar liquido refrigerante con agua destilada. Purgado del circuito de refrigeracion. Previamente comprobar la correcta apertura del termostato. Rearmar torpedo y volver a colocar capot. Lavado motor y vano motor.         </v>
      </c>
      <c r="L1793" s="3">
        <v>1</v>
      </c>
      <c r="M1793" s="10" t="s">
        <v>1431</v>
      </c>
      <c r="N1793" s="3" t="s">
        <v>771</v>
      </c>
      <c r="Q1793" s="7">
        <v>1300</v>
      </c>
      <c r="S1793" s="8">
        <f t="shared" si="502"/>
        <v>1.6923076923076923</v>
      </c>
      <c r="T1793" s="11">
        <v>1</v>
      </c>
      <c r="W1793" s="76">
        <v>3500</v>
      </c>
      <c r="X1793" s="16">
        <f t="shared" si="501"/>
        <v>3500</v>
      </c>
      <c r="AC1793" s="18">
        <f t="shared" si="498"/>
        <v>0</v>
      </c>
      <c r="AD1793" s="19">
        <f t="shared" si="507"/>
        <v>280000</v>
      </c>
      <c r="AE1793" s="21">
        <f t="shared" si="500"/>
        <v>1300</v>
      </c>
      <c r="AF1793" s="20">
        <f t="shared" si="505"/>
        <v>0</v>
      </c>
      <c r="AG1793" s="20">
        <f t="shared" si="508"/>
        <v>0</v>
      </c>
      <c r="AH1793" s="20">
        <f t="shared" si="509"/>
        <v>0</v>
      </c>
      <c r="AI1793" s="20"/>
      <c r="AJ1793" s="20"/>
      <c r="AK1793" s="20">
        <f t="shared" si="499"/>
        <v>0</v>
      </c>
      <c r="AL1793" s="171"/>
    </row>
    <row r="1794" spans="1:38" ht="15.75" customHeight="1" x14ac:dyDescent="0.25">
      <c r="A1794" s="3">
        <v>1666</v>
      </c>
      <c r="B1794" s="14">
        <f t="shared" si="492"/>
        <v>1</v>
      </c>
      <c r="C1794" s="9">
        <v>45299</v>
      </c>
      <c r="D1794" s="3" t="s">
        <v>116</v>
      </c>
      <c r="E1794" s="14" t="str">
        <f t="shared" si="506"/>
        <v>1666Transporte Palloni1</v>
      </c>
      <c r="F1794" s="119" t="s">
        <v>942</v>
      </c>
      <c r="G1794" s="119" t="s">
        <v>1300</v>
      </c>
      <c r="H1794" s="119">
        <v>168782</v>
      </c>
      <c r="I1794" s="10" t="s">
        <v>2827</v>
      </c>
      <c r="J1794" s="14" t="str">
        <f t="shared" si="497"/>
        <v>Service. Cambio de aceite y filtros. Desarmar distribucion completa. Cambiar kit, bomba de agua, correa poly-v, liquido refrigerante. Purgado de circuito de refrigeracion. Puesta a punto. Armado total.</v>
      </c>
      <c r="K1794" s="3" t="s">
        <v>1512</v>
      </c>
      <c r="L1794" s="3">
        <v>1</v>
      </c>
      <c r="R1794" s="7" t="s">
        <v>1916</v>
      </c>
      <c r="S1794" s="8"/>
      <c r="W1794" s="76"/>
      <c r="X1794" s="16">
        <f t="shared" si="501"/>
        <v>0</v>
      </c>
      <c r="Y1794" s="3">
        <v>1</v>
      </c>
      <c r="AB1794" s="4">
        <v>65000</v>
      </c>
      <c r="AC1794" s="18">
        <f t="shared" si="498"/>
        <v>65000</v>
      </c>
      <c r="AD1794" s="19">
        <f t="shared" si="507"/>
        <v>65000</v>
      </c>
      <c r="AE1794" s="21">
        <f t="shared" si="500"/>
        <v>0</v>
      </c>
      <c r="AF1794" s="20">
        <f t="shared" si="505"/>
        <v>0</v>
      </c>
      <c r="AG1794" s="20">
        <f t="shared" si="508"/>
        <v>0</v>
      </c>
      <c r="AH1794" s="20">
        <f t="shared" si="509"/>
        <v>65000</v>
      </c>
      <c r="AI1794" s="20"/>
      <c r="AJ1794" s="20"/>
      <c r="AK1794" s="20">
        <f t="shared" si="499"/>
        <v>65000</v>
      </c>
      <c r="AL1794" s="171"/>
    </row>
    <row r="1795" spans="1:38" ht="15.75" customHeight="1" x14ac:dyDescent="0.25">
      <c r="A1795" s="3">
        <v>1666</v>
      </c>
      <c r="B1795" s="14">
        <f t="shared" si="492"/>
        <v>2</v>
      </c>
      <c r="C1795" s="9">
        <f>IF(A1795=A1794,C1794,"")</f>
        <v>45299</v>
      </c>
      <c r="D1795" s="3" t="str">
        <f>IF(A1795=A1794,D1794,"")</f>
        <v>Transporte Palloni</v>
      </c>
      <c r="E1795" s="14" t="str">
        <f t="shared" si="506"/>
        <v>1666Transporte Palloni2</v>
      </c>
      <c r="J1795" s="14" t="str">
        <f t="shared" si="497"/>
        <v xml:space="preserve">Service. Cambio de aceite y filtros. Desarmar distribucion completa. Cambiar kit, bomba de agua, correa poly-v, liquido refrigerante. Purgado de circuito de refrigeracion. Puesta a punto. Armado total. </v>
      </c>
      <c r="L1795" s="3">
        <v>1</v>
      </c>
      <c r="S1795" s="8"/>
      <c r="W1795" s="76"/>
      <c r="X1795" s="16">
        <f t="shared" si="501"/>
        <v>0</v>
      </c>
      <c r="AC1795" s="18">
        <f t="shared" si="498"/>
        <v>0</v>
      </c>
      <c r="AD1795" s="19">
        <f t="shared" si="507"/>
        <v>65000</v>
      </c>
      <c r="AE1795" s="21">
        <f t="shared" si="500"/>
        <v>0</v>
      </c>
      <c r="AF1795" s="20">
        <f t="shared" si="505"/>
        <v>0</v>
      </c>
      <c r="AG1795" s="20">
        <f t="shared" si="508"/>
        <v>0</v>
      </c>
      <c r="AH1795" s="20">
        <f t="shared" si="509"/>
        <v>0</v>
      </c>
      <c r="AI1795" s="20"/>
      <c r="AJ1795" s="20"/>
      <c r="AK1795" s="20">
        <f t="shared" si="499"/>
        <v>0</v>
      </c>
      <c r="AL1795" s="171"/>
    </row>
    <row r="1796" spans="1:38" ht="15.75" customHeight="1" x14ac:dyDescent="0.25">
      <c r="A1796" s="3">
        <v>1667</v>
      </c>
      <c r="B1796" s="14">
        <f t="shared" ref="B1796:B1859" si="510">IF(A1796=A1795,B1795+1,1)</f>
        <v>1</v>
      </c>
      <c r="C1796" s="9">
        <v>45299</v>
      </c>
      <c r="D1796" s="3" t="s">
        <v>234</v>
      </c>
      <c r="E1796" s="14" t="str">
        <f t="shared" si="506"/>
        <v>1667Beriani Nazarena1</v>
      </c>
      <c r="F1796" s="119" t="s">
        <v>816</v>
      </c>
      <c r="G1796" s="119" t="s">
        <v>1318</v>
      </c>
      <c r="H1796" s="119">
        <v>129212</v>
      </c>
      <c r="I1796" s="10" t="s">
        <v>2833</v>
      </c>
      <c r="J1796" s="14" t="str">
        <f t="shared" si="497"/>
        <v xml:space="preserve">Control de bolilleros de ruedas. Cambiar bolillero de rueda delantera derecha. Control tren delantero. Cambiar extremo de direccion lado derecho. Regular convergencia. </v>
      </c>
      <c r="K1796" s="3" t="s">
        <v>1665</v>
      </c>
      <c r="L1796" s="3">
        <v>1</v>
      </c>
      <c r="M1796" s="10" t="s">
        <v>1167</v>
      </c>
      <c r="N1796" s="3" t="s">
        <v>734</v>
      </c>
      <c r="Q1796" s="7">
        <v>43200</v>
      </c>
      <c r="R1796" s="7" t="s">
        <v>1971</v>
      </c>
      <c r="S1796" s="8">
        <f>(W1796-Q1796)/Q1796</f>
        <v>0.25</v>
      </c>
      <c r="T1796" s="11">
        <v>1</v>
      </c>
      <c r="W1796" s="76">
        <v>54000</v>
      </c>
      <c r="X1796" s="16">
        <f t="shared" si="501"/>
        <v>54000</v>
      </c>
      <c r="Y1796" s="3">
        <v>1</v>
      </c>
      <c r="AB1796" s="4">
        <v>30000</v>
      </c>
      <c r="AC1796" s="18">
        <f t="shared" si="498"/>
        <v>30000</v>
      </c>
      <c r="AD1796" s="19">
        <f t="shared" si="507"/>
        <v>30000</v>
      </c>
      <c r="AE1796" s="21">
        <f t="shared" si="500"/>
        <v>43200</v>
      </c>
      <c r="AF1796" s="20">
        <f t="shared" si="505"/>
        <v>63200</v>
      </c>
      <c r="AG1796" s="20">
        <f t="shared" si="508"/>
        <v>78200</v>
      </c>
      <c r="AH1796" s="20">
        <f t="shared" si="509"/>
        <v>30000</v>
      </c>
      <c r="AI1796" s="20"/>
      <c r="AJ1796" s="20"/>
      <c r="AK1796" s="20">
        <f t="shared" si="499"/>
        <v>108200</v>
      </c>
      <c r="AL1796" s="171"/>
    </row>
    <row r="1797" spans="1:38" ht="15.75" customHeight="1" x14ac:dyDescent="0.25">
      <c r="A1797" s="3">
        <v>1667</v>
      </c>
      <c r="B1797" s="14">
        <f t="shared" si="510"/>
        <v>2</v>
      </c>
      <c r="C1797" s="9">
        <f>IF(A1797=A1796,C1796,"")</f>
        <v>45299</v>
      </c>
      <c r="D1797" s="3" t="str">
        <f>IF(A1797=A1796,D1796,"")</f>
        <v>Beriani Nazarena</v>
      </c>
      <c r="E1797" s="14" t="str">
        <f t="shared" si="506"/>
        <v>1667Beriani Nazarena2</v>
      </c>
      <c r="J1797" s="14" t="str">
        <f t="shared" si="497"/>
        <v xml:space="preserve">Control de bolilleros de ruedas. Cambiar bolillero de rueda delantera derecha. Control tren delantero. Cambiar extremo de direccion lado derecho. Regular convergencia.  </v>
      </c>
      <c r="L1797" s="3">
        <v>1</v>
      </c>
      <c r="M1797" s="10" t="s">
        <v>2832</v>
      </c>
      <c r="N1797" s="3" t="s">
        <v>1566</v>
      </c>
      <c r="Q1797" s="7">
        <v>20000</v>
      </c>
      <c r="S1797" s="8">
        <f>(W1797-Q1797)/Q1797</f>
        <v>0.21</v>
      </c>
      <c r="T1797" s="11">
        <v>1</v>
      </c>
      <c r="W1797" s="76">
        <v>24200</v>
      </c>
      <c r="X1797" s="16">
        <f t="shared" si="501"/>
        <v>24200</v>
      </c>
      <c r="AC1797" s="18">
        <f t="shared" si="498"/>
        <v>0</v>
      </c>
      <c r="AD1797" s="19">
        <f t="shared" si="507"/>
        <v>30000</v>
      </c>
      <c r="AE1797" s="21">
        <f t="shared" si="500"/>
        <v>20000</v>
      </c>
      <c r="AF1797" s="20">
        <f t="shared" si="505"/>
        <v>0</v>
      </c>
      <c r="AG1797" s="20">
        <f t="shared" si="508"/>
        <v>0</v>
      </c>
      <c r="AH1797" s="20">
        <f t="shared" si="509"/>
        <v>0</v>
      </c>
      <c r="AI1797" s="20"/>
      <c r="AJ1797" s="20"/>
      <c r="AK1797" s="20">
        <f t="shared" si="499"/>
        <v>0</v>
      </c>
      <c r="AL1797" s="171"/>
    </row>
    <row r="1798" spans="1:38" ht="15.75" customHeight="1" x14ac:dyDescent="0.25">
      <c r="A1798" s="3">
        <v>1668</v>
      </c>
      <c r="B1798" s="14">
        <f t="shared" si="510"/>
        <v>1</v>
      </c>
      <c r="C1798" s="9">
        <v>45299</v>
      </c>
      <c r="D1798" s="3" t="s">
        <v>2828</v>
      </c>
      <c r="E1798" s="14" t="str">
        <f t="shared" si="506"/>
        <v>1668Fava Carlos1</v>
      </c>
      <c r="F1798" s="119" t="s">
        <v>2829</v>
      </c>
      <c r="G1798" s="119" t="s">
        <v>2198</v>
      </c>
      <c r="H1798" s="119">
        <v>128777</v>
      </c>
      <c r="I1798" s="10" t="s">
        <v>2846</v>
      </c>
      <c r="J1798" s="14" t="str">
        <f t="shared" si="497"/>
        <v>Control de bolilleros de ruedas delanteras. Cambiar pastillas de freno delanteras. Lubricacion y limpieza de guia de bastagos de caliper de frenos. Sacar cardan. Cambiar bolillero central de cardan. Control del tren delantero. Control de alineacion</v>
      </c>
      <c r="K1798" s="3" t="s">
        <v>1665</v>
      </c>
      <c r="L1798" s="3">
        <v>1</v>
      </c>
      <c r="R1798" s="7" t="s">
        <v>1971</v>
      </c>
      <c r="S1798" s="8"/>
      <c r="W1798" s="76"/>
      <c r="X1798" s="16">
        <f t="shared" si="501"/>
        <v>0</v>
      </c>
      <c r="Y1798" s="3">
        <v>1</v>
      </c>
      <c r="AB1798" s="4">
        <v>63000</v>
      </c>
      <c r="AC1798" s="18">
        <f t="shared" si="498"/>
        <v>63000</v>
      </c>
      <c r="AD1798" s="19">
        <f t="shared" si="507"/>
        <v>63000</v>
      </c>
      <c r="AE1798" s="21">
        <f t="shared" si="500"/>
        <v>0</v>
      </c>
      <c r="AF1798" s="20">
        <f t="shared" si="505"/>
        <v>0</v>
      </c>
      <c r="AG1798" s="20">
        <f t="shared" si="508"/>
        <v>0</v>
      </c>
      <c r="AH1798" s="20">
        <f t="shared" si="509"/>
        <v>63000</v>
      </c>
      <c r="AI1798" s="20"/>
      <c r="AJ1798" s="20"/>
      <c r="AK1798" s="20">
        <f t="shared" si="499"/>
        <v>63000</v>
      </c>
      <c r="AL1798" s="171"/>
    </row>
    <row r="1799" spans="1:38" ht="15.75" customHeight="1" x14ac:dyDescent="0.25">
      <c r="A1799" s="3">
        <v>1668</v>
      </c>
      <c r="B1799" s="14">
        <f t="shared" si="510"/>
        <v>2</v>
      </c>
      <c r="C1799" s="9">
        <f>IF(A1799=A1798,C1798,"")</f>
        <v>45299</v>
      </c>
      <c r="D1799" s="3" t="str">
        <f>IF(A1799=A1798,D1798,"")</f>
        <v>Fava Carlos</v>
      </c>
      <c r="E1799" s="14" t="str">
        <f t="shared" si="506"/>
        <v>1668Fava Carlos2</v>
      </c>
      <c r="J1799" s="14" t="str">
        <f t="shared" si="497"/>
        <v xml:space="preserve">Control de bolilleros de ruedas delanteras. Cambiar pastillas de freno delanteras. Lubricacion y limpieza de guia de bastagos de caliper de frenos. Sacar cardan. Cambiar bolillero central de cardan. Control del tren delantero. Control de alineacion </v>
      </c>
      <c r="L1799" s="3">
        <v>1</v>
      </c>
      <c r="S1799" s="8"/>
      <c r="W1799" s="76"/>
      <c r="X1799" s="16">
        <f t="shared" si="501"/>
        <v>0</v>
      </c>
      <c r="AC1799" s="18">
        <f t="shared" si="498"/>
        <v>0</v>
      </c>
      <c r="AD1799" s="19">
        <f t="shared" si="507"/>
        <v>63000</v>
      </c>
      <c r="AE1799" s="21">
        <f t="shared" si="500"/>
        <v>0</v>
      </c>
      <c r="AF1799" s="20">
        <f t="shared" si="505"/>
        <v>0</v>
      </c>
      <c r="AG1799" s="20">
        <f t="shared" si="508"/>
        <v>0</v>
      </c>
      <c r="AH1799" s="20">
        <f t="shared" si="509"/>
        <v>0</v>
      </c>
      <c r="AI1799" s="20"/>
      <c r="AJ1799" s="20"/>
      <c r="AK1799" s="20">
        <f t="shared" si="499"/>
        <v>0</v>
      </c>
      <c r="AL1799" s="171"/>
    </row>
    <row r="1800" spans="1:38" ht="15.75" customHeight="1" x14ac:dyDescent="0.25">
      <c r="A1800" s="3">
        <v>1669</v>
      </c>
      <c r="B1800" s="14">
        <f t="shared" si="510"/>
        <v>1</v>
      </c>
      <c r="C1800" s="9">
        <v>45299</v>
      </c>
      <c r="D1800" s="3" t="s">
        <v>2830</v>
      </c>
      <c r="E1800" s="14" t="str">
        <f t="shared" si="506"/>
        <v>1669Isasi Luciana1</v>
      </c>
      <c r="F1800" s="119" t="s">
        <v>2834</v>
      </c>
      <c r="G1800" s="119" t="s">
        <v>806</v>
      </c>
      <c r="I1800" s="10" t="s">
        <v>2835</v>
      </c>
      <c r="J1800" s="14" t="str">
        <f t="shared" si="497"/>
        <v>Cambio de pastillas de freno de ruedas delanteras</v>
      </c>
      <c r="K1800" s="3" t="s">
        <v>1512</v>
      </c>
      <c r="L1800" s="3">
        <v>1</v>
      </c>
      <c r="M1800" s="10" t="s">
        <v>815</v>
      </c>
      <c r="N1800" s="3" t="s">
        <v>1566</v>
      </c>
      <c r="Q1800" s="7">
        <v>18700</v>
      </c>
      <c r="R1800" s="7" t="s">
        <v>1971</v>
      </c>
      <c r="S1800" s="8">
        <f>(W1800-Q1800)/Q1800</f>
        <v>0.22994652406417113</v>
      </c>
      <c r="T1800" s="11">
        <v>1</v>
      </c>
      <c r="W1800" s="76">
        <v>23000</v>
      </c>
      <c r="X1800" s="16">
        <f t="shared" si="501"/>
        <v>23000</v>
      </c>
      <c r="Y1800" s="3">
        <v>1</v>
      </c>
      <c r="AB1800" s="4">
        <v>18000</v>
      </c>
      <c r="AC1800" s="18">
        <f t="shared" si="498"/>
        <v>18000</v>
      </c>
      <c r="AD1800" s="19">
        <f t="shared" si="507"/>
        <v>18000</v>
      </c>
      <c r="AE1800" s="21">
        <f t="shared" si="500"/>
        <v>18700</v>
      </c>
      <c r="AF1800" s="20">
        <f t="shared" si="505"/>
        <v>18700</v>
      </c>
      <c r="AG1800" s="20">
        <f t="shared" si="508"/>
        <v>23000</v>
      </c>
      <c r="AH1800" s="20">
        <f t="shared" si="509"/>
        <v>18000</v>
      </c>
      <c r="AI1800" s="20"/>
      <c r="AJ1800" s="20"/>
      <c r="AK1800" s="20">
        <f t="shared" si="499"/>
        <v>41000</v>
      </c>
      <c r="AL1800" s="171"/>
    </row>
    <row r="1801" spans="1:38" ht="15.75" customHeight="1" x14ac:dyDescent="0.25">
      <c r="A1801" s="3">
        <v>1669</v>
      </c>
      <c r="B1801" s="14">
        <f t="shared" si="510"/>
        <v>2</v>
      </c>
      <c r="C1801" s="9">
        <f>IF(A1801=A1800,C1800,"")</f>
        <v>45299</v>
      </c>
      <c r="D1801" s="3" t="str">
        <f>IF(A1801=A1800,D1800,"")</f>
        <v>Isasi Luciana</v>
      </c>
      <c r="E1801" s="14" t="str">
        <f t="shared" si="506"/>
        <v>1669Isasi Luciana2</v>
      </c>
      <c r="J1801" s="14" t="str">
        <f t="shared" si="497"/>
        <v xml:space="preserve">Cambio de pastillas de freno de ruedas delanteras </v>
      </c>
      <c r="L1801" s="3">
        <v>1</v>
      </c>
      <c r="S1801" s="8"/>
      <c r="W1801" s="76"/>
      <c r="X1801" s="16">
        <f t="shared" si="501"/>
        <v>0</v>
      </c>
      <c r="AC1801" s="18">
        <f t="shared" si="498"/>
        <v>0</v>
      </c>
      <c r="AD1801" s="19">
        <f t="shared" si="507"/>
        <v>18000</v>
      </c>
      <c r="AE1801" s="21">
        <f t="shared" si="500"/>
        <v>0</v>
      </c>
      <c r="AF1801" s="20">
        <f t="shared" si="505"/>
        <v>0</v>
      </c>
      <c r="AG1801" s="20">
        <f t="shared" si="508"/>
        <v>0</v>
      </c>
      <c r="AH1801" s="20">
        <f t="shared" si="509"/>
        <v>0</v>
      </c>
      <c r="AI1801" s="20"/>
      <c r="AJ1801" s="20"/>
      <c r="AK1801" s="20">
        <f t="shared" si="499"/>
        <v>0</v>
      </c>
      <c r="AL1801" s="171"/>
    </row>
    <row r="1802" spans="1:38" ht="15.75" customHeight="1" x14ac:dyDescent="0.25">
      <c r="A1802" s="3">
        <v>1670</v>
      </c>
      <c r="B1802" s="14">
        <f t="shared" si="510"/>
        <v>1</v>
      </c>
      <c r="C1802" s="9">
        <v>45300</v>
      </c>
      <c r="D1802" s="3" t="s">
        <v>1683</v>
      </c>
      <c r="E1802" s="14" t="str">
        <f t="shared" si="506"/>
        <v>1670Rosas Alfredo1</v>
      </c>
      <c r="F1802" s="119" t="s">
        <v>2836</v>
      </c>
      <c r="G1802" s="119" t="s">
        <v>1685</v>
      </c>
      <c r="H1802" s="119">
        <v>200075</v>
      </c>
      <c r="I1802" s="10" t="s">
        <v>2900</v>
      </c>
      <c r="J1802" s="14" t="str">
        <f t="shared" si="497"/>
        <v>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v>
      </c>
      <c r="K1802" s="3" t="s">
        <v>2390</v>
      </c>
      <c r="L1802" s="3">
        <v>1</v>
      </c>
      <c r="M1802" s="10" t="s">
        <v>728</v>
      </c>
      <c r="N1802" s="3" t="s">
        <v>771</v>
      </c>
      <c r="Q1802" s="7">
        <v>4670.62</v>
      </c>
      <c r="R1802" s="7" t="s">
        <v>1916</v>
      </c>
      <c r="S1802" s="8">
        <f>(W1802-Q1802)/Q1802</f>
        <v>1.293057452757878</v>
      </c>
      <c r="T1802" s="11">
        <v>4</v>
      </c>
      <c r="W1802" s="76">
        <v>10710</v>
      </c>
      <c r="X1802" s="16">
        <f t="shared" si="501"/>
        <v>42840</v>
      </c>
      <c r="Y1802" s="3">
        <v>1</v>
      </c>
      <c r="AB1802" s="4">
        <v>180000</v>
      </c>
      <c r="AC1802" s="18">
        <f t="shared" si="498"/>
        <v>180000</v>
      </c>
      <c r="AD1802" s="19">
        <f t="shared" si="507"/>
        <v>180000</v>
      </c>
      <c r="AE1802" s="21">
        <f t="shared" si="500"/>
        <v>18682.48</v>
      </c>
      <c r="AF1802" s="20">
        <f t="shared" si="505"/>
        <v>34570.619999999995</v>
      </c>
      <c r="AG1802" s="20">
        <f t="shared" si="508"/>
        <v>80440</v>
      </c>
      <c r="AH1802" s="20">
        <f t="shared" si="509"/>
        <v>180000</v>
      </c>
      <c r="AI1802" s="20"/>
      <c r="AJ1802" s="20"/>
      <c r="AK1802" s="20">
        <f t="shared" si="499"/>
        <v>260440</v>
      </c>
      <c r="AL1802" s="171"/>
    </row>
    <row r="1803" spans="1:38" ht="15.75" customHeight="1" x14ac:dyDescent="0.25">
      <c r="A1803" s="3">
        <v>1670</v>
      </c>
      <c r="B1803" s="14">
        <f t="shared" si="510"/>
        <v>2</v>
      </c>
      <c r="C1803" s="9">
        <f>IF(A1803=A1802,C1802,"")</f>
        <v>45300</v>
      </c>
      <c r="D1803" s="3" t="str">
        <f>IF(A1803=A1802,D1802,"")</f>
        <v>Rosas Alfredo</v>
      </c>
      <c r="E1803" s="14" t="str">
        <f t="shared" si="506"/>
        <v>1670Rosas Alfredo2</v>
      </c>
      <c r="J1803" s="14" t="str">
        <f t="shared" si="497"/>
        <v xml:space="preserve">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 </v>
      </c>
      <c r="L1803" s="3">
        <v>1</v>
      </c>
      <c r="S1803" s="8"/>
      <c r="W1803" s="76"/>
      <c r="X1803" s="16">
        <f t="shared" si="501"/>
        <v>0</v>
      </c>
      <c r="AC1803" s="18">
        <f t="shared" si="498"/>
        <v>0</v>
      </c>
      <c r="AD1803" s="19">
        <f t="shared" si="507"/>
        <v>180000</v>
      </c>
      <c r="AE1803" s="21">
        <f t="shared" si="500"/>
        <v>0</v>
      </c>
      <c r="AF1803" s="20">
        <f t="shared" si="505"/>
        <v>0</v>
      </c>
      <c r="AG1803" s="20">
        <f t="shared" si="508"/>
        <v>0</v>
      </c>
      <c r="AH1803" s="20">
        <f t="shared" si="509"/>
        <v>0</v>
      </c>
      <c r="AI1803" s="20"/>
      <c r="AJ1803" s="20"/>
      <c r="AK1803" s="20">
        <f t="shared" si="499"/>
        <v>0</v>
      </c>
      <c r="AL1803" s="171"/>
    </row>
    <row r="1804" spans="1:38" ht="15.75" customHeight="1" x14ac:dyDescent="0.25">
      <c r="A1804" s="3">
        <v>1670</v>
      </c>
      <c r="B1804" s="14">
        <f t="shared" si="510"/>
        <v>3</v>
      </c>
      <c r="C1804" s="9">
        <v>45300</v>
      </c>
      <c r="D1804" s="3" t="s">
        <v>1683</v>
      </c>
      <c r="E1804" s="14" t="str">
        <f t="shared" si="506"/>
        <v>1670Rosas Alfredo3</v>
      </c>
      <c r="J1804" s="14" t="str">
        <f t="shared" si="497"/>
        <v xml:space="preserve">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  </v>
      </c>
      <c r="L1804" s="3">
        <v>1</v>
      </c>
      <c r="M1804" s="10" t="s">
        <v>1622</v>
      </c>
      <c r="N1804" s="3" t="s">
        <v>1566</v>
      </c>
      <c r="Q1804" s="7">
        <v>9600</v>
      </c>
      <c r="S1804" s="8">
        <f t="shared" ref="S1804:S1811" si="511">(W1804-Q1804)/Q1804</f>
        <v>0.21875</v>
      </c>
      <c r="T1804" s="11">
        <v>1</v>
      </c>
      <c r="W1804" s="76">
        <v>11700</v>
      </c>
      <c r="X1804" s="16">
        <f t="shared" si="501"/>
        <v>11700</v>
      </c>
      <c r="AC1804" s="18">
        <f t="shared" si="498"/>
        <v>0</v>
      </c>
      <c r="AD1804" s="19">
        <f t="shared" si="507"/>
        <v>180000</v>
      </c>
      <c r="AE1804" s="21">
        <f t="shared" si="500"/>
        <v>9600</v>
      </c>
      <c r="AF1804" s="20">
        <f t="shared" si="505"/>
        <v>0</v>
      </c>
      <c r="AG1804" s="20">
        <f t="shared" si="508"/>
        <v>0</v>
      </c>
      <c r="AH1804" s="20">
        <f t="shared" si="509"/>
        <v>0</v>
      </c>
      <c r="AI1804" s="20"/>
      <c r="AJ1804" s="20"/>
      <c r="AK1804" s="20">
        <f t="shared" si="499"/>
        <v>0</v>
      </c>
      <c r="AL1804" s="171"/>
    </row>
    <row r="1805" spans="1:38" ht="15.75" customHeight="1" x14ac:dyDescent="0.25">
      <c r="A1805" s="3">
        <v>1670</v>
      </c>
      <c r="B1805" s="14">
        <f t="shared" si="510"/>
        <v>4</v>
      </c>
      <c r="C1805" s="9">
        <f>IF(A1805=A1804,C1804,"")</f>
        <v>45300</v>
      </c>
      <c r="D1805" s="3" t="str">
        <f>IF(A1805=A1804,D1804,"")</f>
        <v>Rosas Alfredo</v>
      </c>
      <c r="E1805" s="14" t="str">
        <f t="shared" si="506"/>
        <v>1670Rosas Alfredo4</v>
      </c>
      <c r="J1805" s="14" t="str">
        <f t="shared" si="497"/>
        <v xml:space="preserve">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   </v>
      </c>
      <c r="L1805" s="3">
        <v>1</v>
      </c>
      <c r="M1805" s="10" t="s">
        <v>1622</v>
      </c>
      <c r="N1805" s="3" t="s">
        <v>1566</v>
      </c>
      <c r="Q1805" s="7">
        <v>11500</v>
      </c>
      <c r="S1805" s="8">
        <f t="shared" si="511"/>
        <v>0.21739130434782608</v>
      </c>
      <c r="T1805" s="11">
        <v>1</v>
      </c>
      <c r="W1805" s="76">
        <v>14000</v>
      </c>
      <c r="X1805" s="16">
        <f t="shared" si="501"/>
        <v>14000</v>
      </c>
      <c r="AC1805" s="18">
        <f t="shared" si="498"/>
        <v>0</v>
      </c>
      <c r="AD1805" s="19">
        <f t="shared" si="507"/>
        <v>180000</v>
      </c>
      <c r="AE1805" s="21">
        <f t="shared" si="500"/>
        <v>11500</v>
      </c>
      <c r="AF1805" s="20">
        <f t="shared" si="505"/>
        <v>0</v>
      </c>
      <c r="AG1805" s="20">
        <f t="shared" si="508"/>
        <v>0</v>
      </c>
      <c r="AH1805" s="20">
        <f t="shared" si="509"/>
        <v>0</v>
      </c>
      <c r="AI1805" s="20"/>
      <c r="AJ1805" s="20"/>
      <c r="AK1805" s="20">
        <f t="shared" si="499"/>
        <v>0</v>
      </c>
      <c r="AL1805" s="171"/>
    </row>
    <row r="1806" spans="1:38" ht="15.75" customHeight="1" x14ac:dyDescent="0.25">
      <c r="A1806" s="3">
        <v>1670</v>
      </c>
      <c r="B1806" s="14">
        <f t="shared" si="510"/>
        <v>5</v>
      </c>
      <c r="C1806" s="9">
        <f>IF(A1806=A1805,C1805,"")</f>
        <v>45300</v>
      </c>
      <c r="D1806" s="3" t="str">
        <f>IF(A1806=A1805,D1805,"")</f>
        <v>Rosas Alfredo</v>
      </c>
      <c r="E1806" s="14" t="str">
        <f t="shared" si="506"/>
        <v>1670Rosas Alfredo5</v>
      </c>
      <c r="J1806" s="14" t="str">
        <f t="shared" si="497"/>
        <v xml:space="preserve">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    </v>
      </c>
      <c r="L1806" s="3">
        <v>1</v>
      </c>
      <c r="M1806" s="10" t="s">
        <v>1625</v>
      </c>
      <c r="N1806" s="3" t="s">
        <v>1566</v>
      </c>
      <c r="Q1806" s="7">
        <v>8400</v>
      </c>
      <c r="S1806" s="8">
        <f t="shared" si="511"/>
        <v>0.21428571428571427</v>
      </c>
      <c r="T1806" s="11">
        <v>1</v>
      </c>
      <c r="W1806" s="76">
        <v>10200</v>
      </c>
      <c r="X1806" s="16">
        <f t="shared" si="501"/>
        <v>10200</v>
      </c>
      <c r="AC1806" s="18">
        <f t="shared" si="498"/>
        <v>0</v>
      </c>
      <c r="AD1806" s="19">
        <f t="shared" si="507"/>
        <v>180000</v>
      </c>
      <c r="AE1806" s="21">
        <f t="shared" si="500"/>
        <v>8400</v>
      </c>
      <c r="AF1806" s="20">
        <f t="shared" si="505"/>
        <v>0</v>
      </c>
      <c r="AG1806" s="20">
        <f t="shared" si="508"/>
        <v>0</v>
      </c>
      <c r="AH1806" s="20">
        <f t="shared" si="509"/>
        <v>0</v>
      </c>
      <c r="AI1806" s="20"/>
      <c r="AJ1806" s="20"/>
      <c r="AK1806" s="20">
        <f t="shared" si="499"/>
        <v>0</v>
      </c>
      <c r="AL1806" s="171"/>
    </row>
    <row r="1807" spans="1:38" ht="15.75" customHeight="1" x14ac:dyDescent="0.25">
      <c r="A1807" s="3">
        <v>1670</v>
      </c>
      <c r="B1807" s="14">
        <f t="shared" si="510"/>
        <v>6</v>
      </c>
      <c r="C1807" s="9">
        <v>45300</v>
      </c>
      <c r="D1807" s="3" t="s">
        <v>1683</v>
      </c>
      <c r="E1807" s="14" t="str">
        <f t="shared" si="506"/>
        <v>1670Rosas Alfredo6</v>
      </c>
      <c r="J1807" s="14" t="str">
        <f t="shared" si="497"/>
        <v xml:space="preserve">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     </v>
      </c>
      <c r="L1807" s="3">
        <v>1</v>
      </c>
      <c r="M1807" s="10" t="s">
        <v>2847</v>
      </c>
      <c r="N1807" s="3" t="s">
        <v>771</v>
      </c>
      <c r="Q1807" s="7">
        <v>50</v>
      </c>
      <c r="S1807" s="8">
        <f t="shared" si="511"/>
        <v>6</v>
      </c>
      <c r="T1807" s="11">
        <v>2</v>
      </c>
      <c r="W1807" s="76">
        <v>350</v>
      </c>
      <c r="X1807" s="16">
        <v>700</v>
      </c>
      <c r="AC1807" s="18">
        <f t="shared" si="498"/>
        <v>0</v>
      </c>
      <c r="AD1807" s="19">
        <f t="shared" si="507"/>
        <v>180000</v>
      </c>
      <c r="AE1807" s="21">
        <f t="shared" si="500"/>
        <v>100</v>
      </c>
      <c r="AF1807" s="20">
        <f t="shared" si="505"/>
        <v>0</v>
      </c>
      <c r="AG1807" s="20">
        <f t="shared" si="508"/>
        <v>0</v>
      </c>
      <c r="AH1807" s="20">
        <f t="shared" si="509"/>
        <v>0</v>
      </c>
      <c r="AI1807" s="20"/>
      <c r="AJ1807" s="20"/>
      <c r="AK1807" s="20">
        <f t="shared" si="499"/>
        <v>0</v>
      </c>
      <c r="AL1807" s="171"/>
    </row>
    <row r="1808" spans="1:38" ht="15.75" customHeight="1" x14ac:dyDescent="0.25">
      <c r="A1808" s="3">
        <v>1670</v>
      </c>
      <c r="B1808" s="14">
        <f t="shared" si="510"/>
        <v>7</v>
      </c>
      <c r="C1808" s="9">
        <f>IF(A1808=A1807,C1807,"")</f>
        <v>45300</v>
      </c>
      <c r="D1808" s="3" t="str">
        <f>IF(A1808=A1807,D1807,"")</f>
        <v>Rosas Alfredo</v>
      </c>
      <c r="E1808" s="14" t="str">
        <f t="shared" si="506"/>
        <v>1670Rosas Alfredo7</v>
      </c>
      <c r="J1808" s="14" t="str">
        <f t="shared" si="497"/>
        <v xml:space="preserve">Service completo. Cambio de aceite y filtros. Control general del vehiculo. Desarmar distribucion completa. Cambiar kit, bomba de agua, correa poly-v- y liquido refrigerante. Purgado del circuito de refrigeracion. Puesta a punto. Armado total.  Lavado motor. Control tren delantero. Sacar ambas parrillas de suspension. Cambiar bujes. Sacar semieje de lado izquierdo. Reparar con fuelles nuevos y grasa de homocinetica. Trasbasado de aceite de caja de velocidad. Armado total. Control de alineacion. Regulacion de convergencia. Cambiar lampara trasera de stop. Cambio de clips y tornillos de patente trasera.      </v>
      </c>
      <c r="L1808" s="3">
        <v>1</v>
      </c>
      <c r="M1808" s="10" t="s">
        <v>2848</v>
      </c>
      <c r="N1808" s="3" t="s">
        <v>771</v>
      </c>
      <c r="Q1808" s="7">
        <v>350</v>
      </c>
      <c r="S1808" s="8">
        <f t="shared" si="511"/>
        <v>1.8571428571428572</v>
      </c>
      <c r="T1808" s="11">
        <v>1</v>
      </c>
      <c r="W1808" s="76">
        <v>1000</v>
      </c>
      <c r="X1808" s="16">
        <f t="shared" ref="X1808:X1839" si="512">W1808*T1808</f>
        <v>1000</v>
      </c>
      <c r="AC1808" s="18">
        <f t="shared" si="498"/>
        <v>0</v>
      </c>
      <c r="AD1808" s="19">
        <f t="shared" si="507"/>
        <v>180000</v>
      </c>
      <c r="AE1808" s="21">
        <f t="shared" si="500"/>
        <v>350</v>
      </c>
      <c r="AF1808" s="20">
        <f t="shared" si="505"/>
        <v>0</v>
      </c>
      <c r="AG1808" s="20">
        <f t="shared" si="508"/>
        <v>0</v>
      </c>
      <c r="AH1808" s="20">
        <f t="shared" si="509"/>
        <v>0</v>
      </c>
      <c r="AI1808" s="20"/>
      <c r="AJ1808" s="20"/>
      <c r="AK1808" s="20">
        <f t="shared" si="499"/>
        <v>0</v>
      </c>
      <c r="AL1808" s="171"/>
    </row>
    <row r="1809" spans="1:38" ht="15.75" customHeight="1" x14ac:dyDescent="0.25">
      <c r="A1809" s="3">
        <v>1671</v>
      </c>
      <c r="B1809" s="14">
        <f t="shared" si="510"/>
        <v>1</v>
      </c>
      <c r="C1809" s="9">
        <v>45300</v>
      </c>
      <c r="D1809" s="3" t="s">
        <v>2262</v>
      </c>
      <c r="E1809" s="14" t="str">
        <f t="shared" si="506"/>
        <v>1671Barroso Willy1</v>
      </c>
      <c r="F1809" s="119" t="s">
        <v>2837</v>
      </c>
      <c r="G1809" s="119" t="s">
        <v>2838</v>
      </c>
      <c r="H1809" s="119">
        <v>165629</v>
      </c>
      <c r="I1809" s="10" t="s">
        <v>2839</v>
      </c>
      <c r="J1809" s="14" t="str">
        <f t="shared" si="497"/>
        <v>Drenar sistema refrigerante recuperando el liquido. Sacar intercambiador de calor. Limpiar ambas superficies y desengrasar. Colocar orings nuevos con pegamento. Colocar intercambiador con 5 tornillos nuevos originales. Colocar 3 tornillos alternativos en soporte portafiltro. Colocar liquido recuperado y purgar circuito de refrigeracion.</v>
      </c>
      <c r="K1809" s="3" t="s">
        <v>2380</v>
      </c>
      <c r="L1809" s="3">
        <v>1</v>
      </c>
      <c r="M1809" s="10" t="s">
        <v>2840</v>
      </c>
      <c r="N1809" s="3" t="s">
        <v>2841</v>
      </c>
      <c r="Q1809" s="7">
        <v>32000</v>
      </c>
      <c r="R1809" s="7" t="s">
        <v>1971</v>
      </c>
      <c r="S1809" s="150">
        <f t="shared" si="511"/>
        <v>0</v>
      </c>
      <c r="T1809" s="11">
        <v>1</v>
      </c>
      <c r="W1809" s="76">
        <v>32000</v>
      </c>
      <c r="X1809" s="16">
        <f t="shared" si="512"/>
        <v>32000</v>
      </c>
      <c r="Y1809" s="3">
        <v>1</v>
      </c>
      <c r="AB1809" s="4">
        <v>40000</v>
      </c>
      <c r="AC1809" s="18">
        <f t="shared" si="498"/>
        <v>40000</v>
      </c>
      <c r="AD1809" s="19">
        <f t="shared" si="507"/>
        <v>40000</v>
      </c>
      <c r="AE1809" s="21">
        <f t="shared" si="500"/>
        <v>32000</v>
      </c>
      <c r="AF1809" s="20">
        <f t="shared" si="505"/>
        <v>33200</v>
      </c>
      <c r="AG1809" s="20">
        <f t="shared" si="508"/>
        <v>35500</v>
      </c>
      <c r="AH1809" s="20">
        <f t="shared" si="509"/>
        <v>40000</v>
      </c>
      <c r="AI1809" s="20"/>
      <c r="AJ1809" s="20"/>
      <c r="AK1809" s="20">
        <f t="shared" si="499"/>
        <v>75500</v>
      </c>
      <c r="AL1809" s="171"/>
    </row>
    <row r="1810" spans="1:38" ht="15.75" customHeight="1" x14ac:dyDescent="0.25">
      <c r="A1810" s="3">
        <v>1671</v>
      </c>
      <c r="B1810" s="14">
        <f t="shared" si="510"/>
        <v>2</v>
      </c>
      <c r="C1810" s="9">
        <f>IF(A1810=A1809,C1809,"")</f>
        <v>45300</v>
      </c>
      <c r="D1810" s="3" t="str">
        <f>IF(A1810=A1809,D1809,"")</f>
        <v>Barroso Willy</v>
      </c>
      <c r="E1810" s="14" t="str">
        <f t="shared" si="506"/>
        <v>1671Barroso Willy2</v>
      </c>
      <c r="J1810" s="14" t="str">
        <f t="shared" si="497"/>
        <v xml:space="preserve">Drenar sistema refrigerante recuperando el liquido. Sacar intercambiador de calor. Limpiar ambas superficies y desengrasar. Colocar orings nuevos con pegamento. Colocar intercambiador con 5 tornillos nuevos originales. Colocar 3 tornillos alternativos en soporte portafiltro. Colocar liquido recuperado y purgar circuito de refrigeracion. </v>
      </c>
      <c r="L1810" s="3">
        <v>1</v>
      </c>
      <c r="M1810" s="10" t="s">
        <v>2842</v>
      </c>
      <c r="N1810" s="3" t="s">
        <v>771</v>
      </c>
      <c r="Q1810" s="7">
        <v>1200</v>
      </c>
      <c r="S1810" s="8">
        <f t="shared" si="511"/>
        <v>1.9166666666666667</v>
      </c>
      <c r="T1810" s="11">
        <v>1</v>
      </c>
      <c r="W1810" s="76">
        <v>3500</v>
      </c>
      <c r="X1810" s="16">
        <f t="shared" si="512"/>
        <v>3500</v>
      </c>
      <c r="AC1810" s="18">
        <f t="shared" si="498"/>
        <v>0</v>
      </c>
      <c r="AD1810" s="19">
        <f t="shared" si="507"/>
        <v>40000</v>
      </c>
      <c r="AE1810" s="21">
        <f t="shared" si="500"/>
        <v>1200</v>
      </c>
      <c r="AF1810" s="20">
        <f t="shared" si="505"/>
        <v>0</v>
      </c>
      <c r="AG1810" s="20">
        <f t="shared" si="508"/>
        <v>0</v>
      </c>
      <c r="AH1810" s="20">
        <f t="shared" si="509"/>
        <v>0</v>
      </c>
      <c r="AI1810" s="20"/>
      <c r="AJ1810" s="20"/>
      <c r="AK1810" s="20">
        <f t="shared" si="499"/>
        <v>0</v>
      </c>
      <c r="AL1810" s="171"/>
    </row>
    <row r="1811" spans="1:38" ht="15.75" customHeight="1" x14ac:dyDescent="0.25">
      <c r="A1811" s="3">
        <v>1672</v>
      </c>
      <c r="B1811" s="14">
        <f t="shared" si="510"/>
        <v>1</v>
      </c>
      <c r="C1811" s="9">
        <v>45301</v>
      </c>
      <c r="D1811" s="3" t="s">
        <v>507</v>
      </c>
      <c r="E1811" s="14" t="str">
        <f t="shared" si="506"/>
        <v>1672Moretti Renato1</v>
      </c>
      <c r="F1811" s="119" t="s">
        <v>2197</v>
      </c>
      <c r="G1811" s="119" t="s">
        <v>2198</v>
      </c>
      <c r="H1811" s="119">
        <v>254011</v>
      </c>
      <c r="I1811" s="10" t="s">
        <v>2851</v>
      </c>
      <c r="J1811" s="14" t="str">
        <f t="shared" si="497"/>
        <v>Service completo. Cambio de aceite y filtros. Control general del vehiculo. Sacar viscoso, encausador y radiador de agua. Hidrolavar radiador de agua y volver a colocar. Colocar liquido refrigerante recuperado. Purgado del circuito de refrigeracion. Revisar pastillas de freno delanteras. Control tren delantero. Regular convergencia.</v>
      </c>
      <c r="K1811" s="3" t="s">
        <v>2380</v>
      </c>
      <c r="L1811" s="3">
        <v>1</v>
      </c>
      <c r="M1811" s="10" t="s">
        <v>918</v>
      </c>
      <c r="N1811" s="3" t="s">
        <v>771</v>
      </c>
      <c r="Q1811" s="7">
        <v>75000</v>
      </c>
      <c r="R1811" s="7" t="s">
        <v>1916</v>
      </c>
      <c r="S1811" s="8">
        <f t="shared" si="511"/>
        <v>0.48133333333333334</v>
      </c>
      <c r="T1811" s="11">
        <v>1</v>
      </c>
      <c r="W1811" s="76">
        <v>111100</v>
      </c>
      <c r="X1811" s="16">
        <f t="shared" si="512"/>
        <v>111100</v>
      </c>
      <c r="Y1811" s="3">
        <v>1</v>
      </c>
      <c r="AB1811" s="4">
        <v>72000</v>
      </c>
      <c r="AC1811" s="18">
        <f t="shared" si="498"/>
        <v>72000</v>
      </c>
      <c r="AD1811" s="19">
        <f t="shared" si="507"/>
        <v>72000</v>
      </c>
      <c r="AE1811" s="21">
        <f t="shared" si="500"/>
        <v>75000</v>
      </c>
      <c r="AF1811" s="20">
        <f t="shared" si="505"/>
        <v>82292.460000000006</v>
      </c>
      <c r="AG1811" s="20">
        <f t="shared" si="508"/>
        <v>189850</v>
      </c>
      <c r="AH1811" s="20">
        <f t="shared" si="509"/>
        <v>72000</v>
      </c>
      <c r="AI1811" s="20"/>
      <c r="AJ1811" s="20"/>
      <c r="AK1811" s="20">
        <f t="shared" si="499"/>
        <v>261850</v>
      </c>
      <c r="AL1811" s="171"/>
    </row>
    <row r="1812" spans="1:38" ht="15.75" customHeight="1" x14ac:dyDescent="0.25">
      <c r="A1812" s="3">
        <v>1672</v>
      </c>
      <c r="B1812" s="14">
        <f t="shared" si="510"/>
        <v>2</v>
      </c>
      <c r="C1812" s="9">
        <f>IF(A1812=A1811,C1811,"")</f>
        <v>45301</v>
      </c>
      <c r="D1812" s="3" t="str">
        <f>IF(A1812=A1811,D1811,"")</f>
        <v>Moretti Renato</v>
      </c>
      <c r="E1812" s="14" t="str">
        <f t="shared" si="506"/>
        <v>1672Moretti Renato2</v>
      </c>
      <c r="J1812" s="14" t="str">
        <f t="shared" si="497"/>
        <v xml:space="preserve">Service completo. Cambio de aceite y filtros. Control general del vehiculo. Sacar viscoso, encausador y radiador de agua. Hidrolavar radiador de agua y volver a colocar. Colocar liquido refrigerante recuperado. Purgado del circuito de refrigeracion. Revisar pastillas de freno delanteras. Control tren delantero. Regular convergencia. </v>
      </c>
      <c r="L1812" s="3">
        <v>1</v>
      </c>
      <c r="S1812" s="8"/>
      <c r="W1812" s="76"/>
      <c r="X1812" s="16">
        <f t="shared" si="512"/>
        <v>0</v>
      </c>
      <c r="AC1812" s="18">
        <f t="shared" si="498"/>
        <v>0</v>
      </c>
      <c r="AD1812" s="19">
        <f t="shared" si="507"/>
        <v>72000</v>
      </c>
      <c r="AE1812" s="21">
        <f t="shared" si="500"/>
        <v>0</v>
      </c>
      <c r="AF1812" s="20">
        <f t="shared" si="505"/>
        <v>0</v>
      </c>
      <c r="AG1812" s="20">
        <f t="shared" si="508"/>
        <v>0</v>
      </c>
      <c r="AH1812" s="20">
        <f t="shared" si="509"/>
        <v>0</v>
      </c>
      <c r="AI1812" s="20"/>
      <c r="AJ1812" s="20"/>
      <c r="AK1812" s="20">
        <f t="shared" si="499"/>
        <v>0</v>
      </c>
      <c r="AL1812" s="171"/>
    </row>
    <row r="1813" spans="1:38" ht="15.75" customHeight="1" x14ac:dyDescent="0.25">
      <c r="A1813" s="3">
        <v>1672</v>
      </c>
      <c r="B1813" s="14">
        <f t="shared" si="510"/>
        <v>3</v>
      </c>
      <c r="C1813" s="9">
        <v>45301</v>
      </c>
      <c r="D1813" s="3" t="s">
        <v>507</v>
      </c>
      <c r="E1813" s="14" t="str">
        <f t="shared" si="506"/>
        <v>1672Moretti Renato3</v>
      </c>
      <c r="J1813" s="14" t="str">
        <f t="shared" si="497"/>
        <v xml:space="preserve">Service completo. Cambio de aceite y filtros. Control general del vehiculo. Sacar viscoso, encausador y radiador de agua. Hidrolavar radiador de agua y volver a colocar. Colocar liquido refrigerante recuperado. Purgado del circuito de refrigeracion. Revisar pastillas de freno delanteras. Control tren delantero. Regular convergencia.  </v>
      </c>
      <c r="L1813" s="3">
        <v>1</v>
      </c>
      <c r="M1813" s="10" t="s">
        <v>222</v>
      </c>
      <c r="N1813" s="3" t="s">
        <v>771</v>
      </c>
      <c r="Q1813" s="7">
        <v>7292.46</v>
      </c>
      <c r="S1813" s="8">
        <f>(W1813-Q1813)/Q1813</f>
        <v>1.159765017566089</v>
      </c>
      <c r="T1813" s="11">
        <v>5</v>
      </c>
      <c r="W1813" s="76">
        <v>15750</v>
      </c>
      <c r="X1813" s="16">
        <f t="shared" si="512"/>
        <v>78750</v>
      </c>
      <c r="AC1813" s="18">
        <f t="shared" si="498"/>
        <v>0</v>
      </c>
      <c r="AD1813" s="19">
        <f t="shared" si="507"/>
        <v>72000</v>
      </c>
      <c r="AE1813" s="21">
        <f t="shared" si="500"/>
        <v>36462.300000000003</v>
      </c>
      <c r="AF1813" s="20">
        <f t="shared" si="505"/>
        <v>0</v>
      </c>
      <c r="AG1813" s="20">
        <f t="shared" si="508"/>
        <v>0</v>
      </c>
      <c r="AH1813" s="20">
        <f t="shared" si="509"/>
        <v>0</v>
      </c>
      <c r="AI1813" s="20"/>
      <c r="AJ1813" s="20"/>
      <c r="AK1813" s="20">
        <f t="shared" si="499"/>
        <v>0</v>
      </c>
      <c r="AL1813" s="171"/>
    </row>
    <row r="1814" spans="1:38" ht="15.75" customHeight="1" x14ac:dyDescent="0.25">
      <c r="A1814" s="3">
        <v>1673</v>
      </c>
      <c r="B1814" s="14">
        <f t="shared" si="510"/>
        <v>1</v>
      </c>
      <c r="C1814" s="9">
        <v>45301</v>
      </c>
      <c r="D1814" s="3" t="s">
        <v>600</v>
      </c>
      <c r="E1814" s="14" t="str">
        <f t="shared" si="506"/>
        <v>1673Salgado Victor1</v>
      </c>
      <c r="F1814" s="119" t="s">
        <v>1403</v>
      </c>
      <c r="G1814" s="119" t="s">
        <v>1318</v>
      </c>
      <c r="H1814" s="119">
        <v>138558</v>
      </c>
      <c r="I1814" s="10" t="s">
        <v>2850</v>
      </c>
      <c r="J1814" s="14" t="str">
        <f t="shared" si="497"/>
        <v>Service completo. Cambio de aceite y filtros. Control general del vehiculo. Lavado motor. Limpieza de deposito de liquido refrigerante. Completar nivel de liquido. Purgado del circuito de refrigeracion.</v>
      </c>
      <c r="K1814" s="3" t="s">
        <v>2380</v>
      </c>
      <c r="L1814" s="3">
        <v>1</v>
      </c>
      <c r="M1814" s="10" t="s">
        <v>918</v>
      </c>
      <c r="N1814" s="3" t="s">
        <v>771</v>
      </c>
      <c r="Q1814" s="7">
        <v>21000</v>
      </c>
      <c r="R1814" s="7" t="s">
        <v>1916</v>
      </c>
      <c r="S1814" s="8">
        <f>(W1814-Q1814)/Q1814</f>
        <v>0.52380952380952384</v>
      </c>
      <c r="T1814" s="11">
        <v>1</v>
      </c>
      <c r="W1814" s="76">
        <v>32000</v>
      </c>
      <c r="X1814" s="16">
        <f t="shared" si="512"/>
        <v>32000</v>
      </c>
      <c r="Y1814" s="3">
        <v>1</v>
      </c>
      <c r="AB1814" s="4">
        <v>65000</v>
      </c>
      <c r="AC1814" s="18">
        <f t="shared" si="498"/>
        <v>65000</v>
      </c>
      <c r="AD1814" s="19">
        <f t="shared" si="507"/>
        <v>65000</v>
      </c>
      <c r="AE1814" s="21">
        <f t="shared" si="500"/>
        <v>21000</v>
      </c>
      <c r="AF1814" s="20">
        <f t="shared" si="505"/>
        <v>32120.82</v>
      </c>
      <c r="AG1814" s="20">
        <f t="shared" si="508"/>
        <v>94190</v>
      </c>
      <c r="AH1814" s="20">
        <f t="shared" si="509"/>
        <v>65000</v>
      </c>
      <c r="AI1814" s="20"/>
      <c r="AJ1814" s="20"/>
      <c r="AK1814" s="20">
        <f t="shared" si="499"/>
        <v>159190</v>
      </c>
      <c r="AL1814" s="171"/>
    </row>
    <row r="1815" spans="1:38" ht="15.75" customHeight="1" x14ac:dyDescent="0.25">
      <c r="A1815" s="3">
        <v>1673</v>
      </c>
      <c r="B1815" s="14">
        <f t="shared" si="510"/>
        <v>2</v>
      </c>
      <c r="C1815" s="9">
        <f>IF(A1815=A1814,C1814,"")</f>
        <v>45301</v>
      </c>
      <c r="D1815" s="3" t="str">
        <f>IF(A1815=A1814,D1814,"")</f>
        <v>Salgado Victor</v>
      </c>
      <c r="E1815" s="14" t="str">
        <f t="shared" si="506"/>
        <v>1673Salgado Victor2</v>
      </c>
      <c r="J1815" s="14" t="str">
        <f t="shared" si="497"/>
        <v xml:space="preserve">Service completo. Cambio de aceite y filtros. Control general del vehiculo. Lavado motor. Limpieza de deposito de liquido refrigerante. Completar nivel de liquido. Purgado del circuito de refrigeracion. </v>
      </c>
      <c r="L1815" s="3">
        <v>1</v>
      </c>
      <c r="S1815" s="8"/>
      <c r="W1815" s="76"/>
      <c r="X1815" s="16">
        <f t="shared" si="512"/>
        <v>0</v>
      </c>
      <c r="AC1815" s="18">
        <f t="shared" si="498"/>
        <v>0</v>
      </c>
      <c r="AD1815" s="19">
        <f t="shared" si="507"/>
        <v>65000</v>
      </c>
      <c r="AE1815" s="21">
        <f t="shared" si="500"/>
        <v>0</v>
      </c>
      <c r="AF1815" s="20">
        <f t="shared" si="505"/>
        <v>0</v>
      </c>
      <c r="AG1815" s="20">
        <f t="shared" si="508"/>
        <v>0</v>
      </c>
      <c r="AH1815" s="20">
        <f t="shared" si="509"/>
        <v>0</v>
      </c>
      <c r="AI1815" s="20"/>
      <c r="AJ1815" s="20"/>
      <c r="AK1815" s="20">
        <f t="shared" si="499"/>
        <v>0</v>
      </c>
      <c r="AL1815" s="171"/>
    </row>
    <row r="1816" spans="1:38" ht="15.75" customHeight="1" x14ac:dyDescent="0.25">
      <c r="A1816" s="3">
        <v>1673</v>
      </c>
      <c r="B1816" s="14">
        <f t="shared" si="510"/>
        <v>3</v>
      </c>
      <c r="C1816" s="9">
        <f>IF(A1816=A1815,C1815,"")</f>
        <v>45301</v>
      </c>
      <c r="D1816" s="3" t="str">
        <f>IF(A1816=A1815,D1815,"")</f>
        <v>Salgado Victor</v>
      </c>
      <c r="E1816" s="14" t="str">
        <f t="shared" si="506"/>
        <v>1673Salgado Victor3</v>
      </c>
      <c r="J1816" s="14" t="str">
        <f t="shared" si="497"/>
        <v xml:space="preserve">Service completo. Cambio de aceite y filtros. Control general del vehiculo. Lavado motor. Limpieza de deposito de liquido refrigerante. Completar nivel de liquido. Purgado del circuito de refrigeracion.  </v>
      </c>
      <c r="L1816" s="3">
        <v>1</v>
      </c>
      <c r="M1816" s="10" t="s">
        <v>728</v>
      </c>
      <c r="N1816" s="3" t="s">
        <v>771</v>
      </c>
      <c r="Q1816" s="7">
        <v>4670.62</v>
      </c>
      <c r="S1816" s="8">
        <f>(W1816-Q1816)/Q1816</f>
        <v>1.293057452757878</v>
      </c>
      <c r="T1816" s="11">
        <v>5</v>
      </c>
      <c r="W1816" s="76">
        <v>10710</v>
      </c>
      <c r="X1816" s="16">
        <f t="shared" si="512"/>
        <v>53550</v>
      </c>
      <c r="AC1816" s="18">
        <f t="shared" si="498"/>
        <v>0</v>
      </c>
      <c r="AD1816" s="19">
        <f t="shared" si="507"/>
        <v>65000</v>
      </c>
      <c r="AE1816" s="21">
        <f t="shared" si="500"/>
        <v>23353.1</v>
      </c>
      <c r="AF1816" s="20">
        <f t="shared" si="505"/>
        <v>0</v>
      </c>
      <c r="AG1816" s="20">
        <f t="shared" si="508"/>
        <v>0</v>
      </c>
      <c r="AH1816" s="20">
        <f t="shared" si="509"/>
        <v>0</v>
      </c>
      <c r="AI1816" s="20"/>
      <c r="AJ1816" s="20"/>
      <c r="AK1816" s="20">
        <f t="shared" si="499"/>
        <v>0</v>
      </c>
      <c r="AL1816" s="171"/>
    </row>
    <row r="1817" spans="1:38" ht="15.75" customHeight="1" x14ac:dyDescent="0.25">
      <c r="A1817" s="3">
        <v>1673</v>
      </c>
      <c r="B1817" s="14">
        <f t="shared" si="510"/>
        <v>4</v>
      </c>
      <c r="C1817" s="9">
        <v>45301</v>
      </c>
      <c r="D1817" s="3" t="s">
        <v>600</v>
      </c>
      <c r="E1817" s="14" t="str">
        <f t="shared" si="506"/>
        <v>1673Salgado Victor4</v>
      </c>
      <c r="J1817" s="14" t="str">
        <f t="shared" si="497"/>
        <v xml:space="preserve">Service completo. Cambio de aceite y filtros. Control general del vehiculo. Lavado motor. Limpieza de deposito de liquido refrigerante. Completar nivel de liquido. Purgado del circuito de refrigeracion.   </v>
      </c>
      <c r="L1817" s="3">
        <v>1</v>
      </c>
      <c r="M1817" s="10" t="s">
        <v>1970</v>
      </c>
      <c r="N1817" s="3" t="s">
        <v>771</v>
      </c>
      <c r="Q1817" s="7">
        <v>6450.2</v>
      </c>
      <c r="S1817" s="8">
        <f>(W1817-Q1817)/Q1817</f>
        <v>0.33949334904344053</v>
      </c>
      <c r="T1817" s="11">
        <v>1</v>
      </c>
      <c r="W1817" s="76">
        <v>8640</v>
      </c>
      <c r="X1817" s="16">
        <f t="shared" si="512"/>
        <v>8640</v>
      </c>
      <c r="AC1817" s="18">
        <f t="shared" si="498"/>
        <v>0</v>
      </c>
      <c r="AD1817" s="19">
        <f t="shared" si="507"/>
        <v>65000</v>
      </c>
      <c r="AE1817" s="21">
        <f t="shared" si="500"/>
        <v>6450.2</v>
      </c>
      <c r="AF1817" s="20">
        <f t="shared" si="505"/>
        <v>0</v>
      </c>
      <c r="AG1817" s="20">
        <f t="shared" si="508"/>
        <v>0</v>
      </c>
      <c r="AH1817" s="20">
        <f t="shared" si="509"/>
        <v>0</v>
      </c>
      <c r="AI1817" s="20"/>
      <c r="AJ1817" s="20"/>
      <c r="AK1817" s="20">
        <f t="shared" si="499"/>
        <v>0</v>
      </c>
      <c r="AL1817" s="171"/>
    </row>
    <row r="1818" spans="1:38" ht="15.75" customHeight="1" x14ac:dyDescent="0.25">
      <c r="A1818" s="3">
        <v>1674</v>
      </c>
      <c r="B1818" s="14">
        <f t="shared" si="510"/>
        <v>1</v>
      </c>
      <c r="C1818" s="9">
        <v>45301</v>
      </c>
      <c r="D1818" s="3" t="s">
        <v>379</v>
      </c>
      <c r="E1818" s="14" t="str">
        <f t="shared" si="506"/>
        <v>1674Garay Elias1</v>
      </c>
      <c r="F1818" s="119" t="s">
        <v>2052</v>
      </c>
      <c r="G1818" s="119" t="s">
        <v>2053</v>
      </c>
      <c r="H1818" s="119">
        <v>112715</v>
      </c>
      <c r="I1818" s="10" t="s">
        <v>2849</v>
      </c>
      <c r="J1818" s="14" t="str">
        <f t="shared" si="497"/>
        <v>Sacar tanque de combustible. Sacar aforador. Colocar flotante en correcta posicion. Armado de aforador en tanque. Armado total. Trasbasado de combustible.</v>
      </c>
      <c r="K1818" s="3" t="s">
        <v>1665</v>
      </c>
      <c r="L1818" s="3">
        <v>1</v>
      </c>
      <c r="R1818" s="7" t="s">
        <v>1971</v>
      </c>
      <c r="S1818" s="8"/>
      <c r="W1818" s="76"/>
      <c r="X1818" s="16">
        <f t="shared" si="512"/>
        <v>0</v>
      </c>
      <c r="Y1818" s="3">
        <v>1</v>
      </c>
      <c r="AB1818" s="4">
        <v>30000</v>
      </c>
      <c r="AC1818" s="18">
        <f t="shared" si="498"/>
        <v>30000</v>
      </c>
      <c r="AD1818" s="19">
        <f t="shared" si="507"/>
        <v>30000</v>
      </c>
      <c r="AE1818" s="21">
        <f t="shared" si="500"/>
        <v>0</v>
      </c>
      <c r="AF1818" s="20">
        <f t="shared" si="505"/>
        <v>0</v>
      </c>
      <c r="AG1818" s="20">
        <f t="shared" si="508"/>
        <v>0</v>
      </c>
      <c r="AH1818" s="20">
        <f t="shared" si="509"/>
        <v>30000</v>
      </c>
      <c r="AI1818" s="20"/>
      <c r="AJ1818" s="20"/>
      <c r="AK1818" s="20">
        <f t="shared" si="499"/>
        <v>30000</v>
      </c>
      <c r="AL1818" s="171"/>
    </row>
    <row r="1819" spans="1:38" ht="15.75" customHeight="1" x14ac:dyDescent="0.25">
      <c r="A1819" s="3">
        <v>1674</v>
      </c>
      <c r="B1819" s="14">
        <f t="shared" si="510"/>
        <v>2</v>
      </c>
      <c r="C1819" s="9">
        <f>IF(A1819=A1818,C1818,"")</f>
        <v>45301</v>
      </c>
      <c r="D1819" s="3" t="str">
        <f>IF(A1819=A1818,D1818,"")</f>
        <v>Garay Elias</v>
      </c>
      <c r="E1819" s="14" t="str">
        <f t="shared" si="506"/>
        <v>1674Garay Elias2</v>
      </c>
      <c r="J1819" s="14" t="str">
        <f t="shared" si="497"/>
        <v xml:space="preserve">Sacar tanque de combustible. Sacar aforador. Colocar flotante en correcta posicion. Armado de aforador en tanque. Armado total. Trasbasado de combustible. </v>
      </c>
      <c r="L1819" s="3">
        <v>1</v>
      </c>
      <c r="S1819" s="8"/>
      <c r="W1819" s="76"/>
      <c r="X1819" s="16">
        <f t="shared" si="512"/>
        <v>0</v>
      </c>
      <c r="AC1819" s="18">
        <f t="shared" si="498"/>
        <v>0</v>
      </c>
      <c r="AD1819" s="19">
        <f t="shared" si="507"/>
        <v>30000</v>
      </c>
      <c r="AE1819" s="21">
        <f t="shared" si="500"/>
        <v>0</v>
      </c>
      <c r="AF1819" s="20">
        <f t="shared" si="505"/>
        <v>0</v>
      </c>
      <c r="AG1819" s="20">
        <f t="shared" si="508"/>
        <v>0</v>
      </c>
      <c r="AH1819" s="20">
        <f t="shared" si="509"/>
        <v>0</v>
      </c>
      <c r="AI1819" s="20"/>
      <c r="AJ1819" s="20"/>
      <c r="AK1819" s="20">
        <f t="shared" si="499"/>
        <v>0</v>
      </c>
      <c r="AL1819" s="171"/>
    </row>
    <row r="1820" spans="1:38" ht="15.75" customHeight="1" x14ac:dyDescent="0.25">
      <c r="A1820" s="3">
        <v>1675</v>
      </c>
      <c r="B1820" s="14">
        <f t="shared" si="510"/>
        <v>1</v>
      </c>
      <c r="C1820" s="9">
        <v>45302</v>
      </c>
      <c r="D1820" s="3" t="s">
        <v>2854</v>
      </c>
      <c r="E1820" s="14" t="str">
        <f t="shared" si="506"/>
        <v>1675Lovera José1</v>
      </c>
      <c r="F1820" s="119" t="s">
        <v>2855</v>
      </c>
      <c r="G1820" s="119" t="s">
        <v>2584</v>
      </c>
      <c r="H1820" s="119">
        <v>63391</v>
      </c>
      <c r="I1820" s="10" t="s">
        <v>2856</v>
      </c>
      <c r="J1820" s="14" t="str">
        <f t="shared" si="497"/>
        <v xml:space="preserve">Service completo. Cambio de aceite y filtros. Control general del vehiculo. Cambio de bujias. </v>
      </c>
      <c r="K1820" s="3" t="s">
        <v>1512</v>
      </c>
      <c r="L1820" s="3">
        <v>1</v>
      </c>
      <c r="M1820" s="10" t="s">
        <v>918</v>
      </c>
      <c r="N1820" s="3" t="s">
        <v>771</v>
      </c>
      <c r="Q1820" s="7">
        <v>21000</v>
      </c>
      <c r="R1820" s="7" t="s">
        <v>1916</v>
      </c>
      <c r="S1820" s="8">
        <f t="shared" ref="S1820:S1829" si="513">(W1820-Q1820)/Q1820</f>
        <v>0.33333333333333331</v>
      </c>
      <c r="T1820" s="11">
        <v>1</v>
      </c>
      <c r="W1820" s="76">
        <v>28000</v>
      </c>
      <c r="X1820" s="16">
        <f t="shared" si="512"/>
        <v>28000</v>
      </c>
      <c r="Y1820" s="3">
        <v>1</v>
      </c>
      <c r="AB1820" s="4">
        <v>65000</v>
      </c>
      <c r="AC1820" s="18">
        <f t="shared" si="498"/>
        <v>65000</v>
      </c>
      <c r="AD1820" s="19">
        <f t="shared" si="507"/>
        <v>65000</v>
      </c>
      <c r="AE1820" s="21">
        <f t="shared" si="500"/>
        <v>21000</v>
      </c>
      <c r="AF1820" s="20">
        <f t="shared" si="505"/>
        <v>32792.46</v>
      </c>
      <c r="AG1820" s="20">
        <f t="shared" si="508"/>
        <v>115800</v>
      </c>
      <c r="AH1820" s="20">
        <f t="shared" si="509"/>
        <v>65000</v>
      </c>
      <c r="AI1820" s="20"/>
      <c r="AJ1820" s="20"/>
      <c r="AK1820" s="20">
        <f t="shared" si="499"/>
        <v>180800</v>
      </c>
      <c r="AL1820" s="171"/>
    </row>
    <row r="1821" spans="1:38" ht="15.75" customHeight="1" x14ac:dyDescent="0.25">
      <c r="A1821" s="3">
        <v>1675</v>
      </c>
      <c r="B1821" s="14">
        <f t="shared" si="510"/>
        <v>2</v>
      </c>
      <c r="C1821" s="9">
        <f>IF(A1821=A1820,C1820,"")</f>
        <v>45302</v>
      </c>
      <c r="D1821" s="3" t="str">
        <f>IF(A1821=A1820,D1820,"")</f>
        <v>Lovera José</v>
      </c>
      <c r="E1821" s="14" t="str">
        <f t="shared" si="506"/>
        <v>1675Lovera José2</v>
      </c>
      <c r="J1821" s="14" t="str">
        <f t="shared" si="497"/>
        <v xml:space="preserve">Service completo. Cambio de aceite y filtros. Control general del vehiculo. Cambio de bujias.  </v>
      </c>
      <c r="L1821" s="3">
        <v>1</v>
      </c>
      <c r="M1821" s="10" t="s">
        <v>222</v>
      </c>
      <c r="N1821" s="3" t="s">
        <v>771</v>
      </c>
      <c r="Q1821" s="7">
        <v>7292.46</v>
      </c>
      <c r="S1821" s="8">
        <f t="shared" si="513"/>
        <v>1.159765017566089</v>
      </c>
      <c r="T1821" s="11">
        <v>4</v>
      </c>
      <c r="W1821" s="76">
        <v>15750</v>
      </c>
      <c r="X1821" s="16">
        <f t="shared" si="512"/>
        <v>63000</v>
      </c>
      <c r="AC1821" s="18">
        <f t="shared" si="498"/>
        <v>0</v>
      </c>
      <c r="AD1821" s="19">
        <f t="shared" si="507"/>
        <v>65000</v>
      </c>
      <c r="AE1821" s="21">
        <f t="shared" si="500"/>
        <v>29169.84</v>
      </c>
      <c r="AF1821" s="20">
        <f t="shared" si="505"/>
        <v>0</v>
      </c>
      <c r="AG1821" s="20">
        <f t="shared" si="508"/>
        <v>0</v>
      </c>
      <c r="AH1821" s="20">
        <f t="shared" si="509"/>
        <v>0</v>
      </c>
      <c r="AI1821" s="20"/>
      <c r="AJ1821" s="20"/>
      <c r="AK1821" s="20">
        <f t="shared" si="499"/>
        <v>0</v>
      </c>
      <c r="AL1821" s="171"/>
    </row>
    <row r="1822" spans="1:38" ht="15.75" customHeight="1" x14ac:dyDescent="0.25">
      <c r="A1822" s="3">
        <v>1675</v>
      </c>
      <c r="B1822" s="14">
        <f t="shared" si="510"/>
        <v>3</v>
      </c>
      <c r="C1822" s="9">
        <f>IF(A1822=A1821,C1821,"")</f>
        <v>45302</v>
      </c>
      <c r="D1822" s="3" t="str">
        <f>IF(A1822=A1821,D1821,"")</f>
        <v>Lovera José</v>
      </c>
      <c r="E1822" s="14" t="str">
        <f t="shared" si="506"/>
        <v>1675Lovera José3</v>
      </c>
      <c r="J1822" s="14" t="str">
        <f t="shared" si="497"/>
        <v xml:space="preserve">Service completo. Cambio de aceite y filtros. Control general del vehiculo. Cambio de bujias.   </v>
      </c>
      <c r="L1822" s="3">
        <v>1</v>
      </c>
      <c r="M1822" s="10" t="s">
        <v>700</v>
      </c>
      <c r="N1822" s="3" t="s">
        <v>771</v>
      </c>
      <c r="Q1822" s="7">
        <v>4500</v>
      </c>
      <c r="S1822" s="8">
        <f t="shared" si="513"/>
        <v>0.37777777777777777</v>
      </c>
      <c r="T1822" s="11">
        <v>4</v>
      </c>
      <c r="W1822" s="76">
        <v>6200</v>
      </c>
      <c r="X1822" s="16">
        <f t="shared" si="512"/>
        <v>24800</v>
      </c>
      <c r="AC1822" s="18">
        <f t="shared" si="498"/>
        <v>0</v>
      </c>
      <c r="AD1822" s="19">
        <f t="shared" si="507"/>
        <v>65000</v>
      </c>
      <c r="AE1822" s="21">
        <f t="shared" si="500"/>
        <v>18000</v>
      </c>
      <c r="AF1822" s="20">
        <f t="shared" si="505"/>
        <v>0</v>
      </c>
      <c r="AG1822" s="20">
        <f t="shared" si="508"/>
        <v>0</v>
      </c>
      <c r="AH1822" s="20">
        <f t="shared" si="509"/>
        <v>0</v>
      </c>
      <c r="AI1822" s="20"/>
      <c r="AJ1822" s="20"/>
      <c r="AK1822" s="20">
        <f t="shared" si="499"/>
        <v>0</v>
      </c>
      <c r="AL1822" s="171"/>
    </row>
    <row r="1823" spans="1:38" ht="15.75" customHeight="1" x14ac:dyDescent="0.25">
      <c r="A1823" s="3">
        <v>1676</v>
      </c>
      <c r="B1823" s="14">
        <f t="shared" si="510"/>
        <v>1</v>
      </c>
      <c r="C1823" s="9">
        <v>45302</v>
      </c>
      <c r="D1823" s="3" t="s">
        <v>2896</v>
      </c>
      <c r="E1823" s="14" t="str">
        <f t="shared" si="506"/>
        <v>1676Keegan SA1</v>
      </c>
      <c r="F1823" s="119" t="s">
        <v>2857</v>
      </c>
      <c r="G1823" s="119" t="s">
        <v>1316</v>
      </c>
      <c r="H1823" s="119">
        <v>82565</v>
      </c>
      <c r="I1823" s="10" t="s">
        <v>2170</v>
      </c>
      <c r="J1823" s="14" t="str">
        <f t="shared" si="497"/>
        <v>Service completo. Cambio de aceite y filtros. Control general del vehiculo.</v>
      </c>
      <c r="K1823" s="3" t="s">
        <v>1512</v>
      </c>
      <c r="L1823" s="3">
        <v>1</v>
      </c>
      <c r="M1823" s="10" t="s">
        <v>1863</v>
      </c>
      <c r="N1823" s="3" t="s">
        <v>771</v>
      </c>
      <c r="Q1823" s="7">
        <v>7292.46</v>
      </c>
      <c r="R1823" s="7" t="s">
        <v>1916</v>
      </c>
      <c r="S1823" s="8">
        <f t="shared" si="513"/>
        <v>1.900255880731605</v>
      </c>
      <c r="T1823" s="11">
        <v>5</v>
      </c>
      <c r="W1823" s="76">
        <v>21150</v>
      </c>
      <c r="X1823" s="16">
        <f t="shared" si="512"/>
        <v>105750</v>
      </c>
      <c r="Y1823" s="3">
        <v>1</v>
      </c>
      <c r="AB1823" s="4">
        <v>65000</v>
      </c>
      <c r="AC1823" s="18">
        <f t="shared" si="498"/>
        <v>65000</v>
      </c>
      <c r="AD1823" s="19">
        <f t="shared" si="507"/>
        <v>65000</v>
      </c>
      <c r="AE1823" s="21">
        <f t="shared" si="500"/>
        <v>36462.300000000003</v>
      </c>
      <c r="AF1823" s="20">
        <f t="shared" si="505"/>
        <v>92523.700000000012</v>
      </c>
      <c r="AG1823" s="20">
        <f t="shared" si="508"/>
        <v>248550</v>
      </c>
      <c r="AH1823" s="20">
        <f t="shared" si="509"/>
        <v>65000</v>
      </c>
      <c r="AI1823" s="20"/>
      <c r="AJ1823" s="20"/>
      <c r="AK1823" s="20">
        <f t="shared" si="499"/>
        <v>313550</v>
      </c>
      <c r="AL1823" s="171"/>
    </row>
    <row r="1824" spans="1:38" ht="15.75" customHeight="1" x14ac:dyDescent="0.25">
      <c r="A1824" s="3">
        <v>1676</v>
      </c>
      <c r="B1824" s="14">
        <f t="shared" si="510"/>
        <v>2</v>
      </c>
      <c r="C1824" s="9">
        <f>IF(A1824=A1823,C1823,"")</f>
        <v>45302</v>
      </c>
      <c r="D1824" s="3" t="str">
        <f>IF(A1824=A1823,D1823,"")</f>
        <v>Keegan SA</v>
      </c>
      <c r="E1824" s="14" t="str">
        <f t="shared" si="506"/>
        <v>1676Keegan SA2</v>
      </c>
      <c r="J1824" s="14" t="str">
        <f t="shared" si="497"/>
        <v xml:space="preserve">Service completo. Cambio de aceite y filtros. Control general del vehiculo. </v>
      </c>
      <c r="L1824" s="3">
        <v>1</v>
      </c>
      <c r="M1824" s="10" t="s">
        <v>2747</v>
      </c>
      <c r="N1824" s="3" t="s">
        <v>771</v>
      </c>
      <c r="Q1824" s="7">
        <v>55000</v>
      </c>
      <c r="S1824" s="8">
        <f t="shared" si="513"/>
        <v>0.6</v>
      </c>
      <c r="T1824" s="11">
        <v>1</v>
      </c>
      <c r="W1824" s="76">
        <v>88000</v>
      </c>
      <c r="X1824" s="16">
        <f t="shared" si="512"/>
        <v>88000</v>
      </c>
      <c r="AC1824" s="18">
        <f t="shared" si="498"/>
        <v>0</v>
      </c>
      <c r="AD1824" s="19">
        <f t="shared" si="507"/>
        <v>65000</v>
      </c>
      <c r="AE1824" s="21">
        <f t="shared" si="500"/>
        <v>55000</v>
      </c>
      <c r="AF1824" s="20">
        <f t="shared" si="505"/>
        <v>0</v>
      </c>
      <c r="AG1824" s="20">
        <f t="shared" si="508"/>
        <v>0</v>
      </c>
      <c r="AH1824" s="20">
        <f t="shared" si="509"/>
        <v>0</v>
      </c>
      <c r="AI1824" s="20"/>
      <c r="AJ1824" s="20"/>
      <c r="AK1824" s="20">
        <f t="shared" si="499"/>
        <v>0</v>
      </c>
      <c r="AL1824" s="171"/>
    </row>
    <row r="1825" spans="1:38" ht="15.75" customHeight="1" x14ac:dyDescent="0.25">
      <c r="A1825" s="3">
        <v>1676</v>
      </c>
      <c r="B1825" s="14">
        <f t="shared" si="510"/>
        <v>3</v>
      </c>
      <c r="C1825" s="9">
        <f>IF(A1825=A1824,C1824,"")</f>
        <v>45302</v>
      </c>
      <c r="D1825" s="3" t="str">
        <f>IF(A1825=A1824,D1824,"")</f>
        <v>Keegan SA</v>
      </c>
      <c r="E1825" s="14" t="str">
        <f t="shared" si="506"/>
        <v>1676Keegan SA3</v>
      </c>
      <c r="J1825" s="14" t="str">
        <f t="shared" si="497"/>
        <v xml:space="preserve">Service completo. Cambio de aceite y filtros. Control general del vehiculo.  </v>
      </c>
      <c r="L1825" s="3">
        <v>1</v>
      </c>
      <c r="M1825" s="10" t="s">
        <v>2858</v>
      </c>
      <c r="N1825" s="3" t="s">
        <v>771</v>
      </c>
      <c r="Q1825" s="7">
        <v>8410.31</v>
      </c>
      <c r="S1825" s="8">
        <f t="shared" si="513"/>
        <v>1.0926695924407068</v>
      </c>
      <c r="T1825" s="11">
        <v>1</v>
      </c>
      <c r="W1825" s="76">
        <v>17600</v>
      </c>
      <c r="X1825" s="16">
        <f t="shared" si="512"/>
        <v>17600</v>
      </c>
      <c r="AC1825" s="18">
        <f t="shared" si="498"/>
        <v>0</v>
      </c>
      <c r="AD1825" s="19">
        <f t="shared" si="507"/>
        <v>65000</v>
      </c>
      <c r="AE1825" s="21">
        <f t="shared" si="500"/>
        <v>8410.31</v>
      </c>
      <c r="AF1825" s="20">
        <f t="shared" si="505"/>
        <v>0</v>
      </c>
      <c r="AG1825" s="20">
        <f t="shared" si="508"/>
        <v>0</v>
      </c>
      <c r="AH1825" s="20">
        <f t="shared" si="509"/>
        <v>0</v>
      </c>
      <c r="AI1825" s="20"/>
      <c r="AJ1825" s="20"/>
      <c r="AK1825" s="20">
        <f t="shared" si="499"/>
        <v>0</v>
      </c>
      <c r="AL1825" s="171"/>
    </row>
    <row r="1826" spans="1:38" ht="15.75" customHeight="1" x14ac:dyDescent="0.25">
      <c r="A1826" s="3">
        <v>1676</v>
      </c>
      <c r="B1826" s="14">
        <f t="shared" si="510"/>
        <v>4</v>
      </c>
      <c r="C1826" s="9">
        <f>IF(A1826=A1825,C1825,"")</f>
        <v>45302</v>
      </c>
      <c r="D1826" s="3" t="str">
        <f>IF(A1826=A1825,D1825,"")</f>
        <v>Keegan SA</v>
      </c>
      <c r="E1826" s="14" t="str">
        <f t="shared" si="506"/>
        <v>1676Keegan SA4</v>
      </c>
      <c r="J1826" s="14" t="str">
        <f t="shared" si="497"/>
        <v xml:space="preserve">Service completo. Cambio de aceite y filtros. Control general del vehiculo.   </v>
      </c>
      <c r="L1826" s="3">
        <v>1</v>
      </c>
      <c r="M1826" s="10" t="s">
        <v>2859</v>
      </c>
      <c r="N1826" s="3" t="s">
        <v>771</v>
      </c>
      <c r="Q1826" s="7">
        <v>12320.93</v>
      </c>
      <c r="S1826" s="8">
        <f t="shared" si="513"/>
        <v>1.0858815040747736</v>
      </c>
      <c r="T1826" s="11">
        <v>1</v>
      </c>
      <c r="W1826" s="76">
        <v>25700</v>
      </c>
      <c r="X1826" s="16">
        <f t="shared" si="512"/>
        <v>25700</v>
      </c>
      <c r="AC1826" s="18">
        <f t="shared" si="498"/>
        <v>0</v>
      </c>
      <c r="AD1826" s="19">
        <f t="shared" si="507"/>
        <v>65000</v>
      </c>
      <c r="AE1826" s="21">
        <f t="shared" si="500"/>
        <v>12320.93</v>
      </c>
      <c r="AF1826" s="20">
        <f t="shared" si="505"/>
        <v>0</v>
      </c>
      <c r="AG1826" s="20">
        <f t="shared" si="508"/>
        <v>0</v>
      </c>
      <c r="AH1826" s="20">
        <f t="shared" si="509"/>
        <v>0</v>
      </c>
      <c r="AI1826" s="20"/>
      <c r="AJ1826" s="20"/>
      <c r="AK1826" s="20">
        <f t="shared" si="499"/>
        <v>0</v>
      </c>
      <c r="AL1826" s="171"/>
    </row>
    <row r="1827" spans="1:38" ht="15.75" customHeight="1" x14ac:dyDescent="0.25">
      <c r="A1827" s="3">
        <v>1676</v>
      </c>
      <c r="B1827" s="14">
        <f t="shared" si="510"/>
        <v>5</v>
      </c>
      <c r="C1827" s="9">
        <f>IF(A1827=A1826,C1826,"")</f>
        <v>45302</v>
      </c>
      <c r="D1827" s="3" t="str">
        <f>IF(A1827=A1826,D1826,"")</f>
        <v>Keegan SA</v>
      </c>
      <c r="E1827" s="14" t="str">
        <f t="shared" si="506"/>
        <v>1676Keegan SA5</v>
      </c>
      <c r="J1827" s="14" t="str">
        <f t="shared" ref="J1827:J1890" si="514">IF(A1827=A1826,CONCATENATE(J1826," ",I1827),I1827)</f>
        <v xml:space="preserve">Service completo. Cambio de aceite y filtros. Control general del vehiculo.    </v>
      </c>
      <c r="L1827" s="3">
        <v>1</v>
      </c>
      <c r="M1827" s="10" t="s">
        <v>2860</v>
      </c>
      <c r="N1827" s="3" t="s">
        <v>1566</v>
      </c>
      <c r="Q1827" s="7">
        <v>9500</v>
      </c>
      <c r="S1827" s="8">
        <f t="shared" si="513"/>
        <v>0.21052631578947367</v>
      </c>
      <c r="T1827" s="11">
        <v>1</v>
      </c>
      <c r="W1827" s="76">
        <v>11500</v>
      </c>
      <c r="X1827" s="16">
        <f t="shared" si="512"/>
        <v>11500</v>
      </c>
      <c r="AC1827" s="18">
        <f t="shared" ref="AC1827:AC1890" si="515">+AB1827*Y1827</f>
        <v>0</v>
      </c>
      <c r="AD1827" s="19">
        <f t="shared" si="507"/>
        <v>65000</v>
      </c>
      <c r="AE1827" s="21">
        <f t="shared" si="500"/>
        <v>9500</v>
      </c>
      <c r="AF1827" s="20">
        <f t="shared" si="505"/>
        <v>0</v>
      </c>
      <c r="AG1827" s="20">
        <f t="shared" si="508"/>
        <v>0</v>
      </c>
      <c r="AH1827" s="20">
        <f t="shared" si="509"/>
        <v>0</v>
      </c>
      <c r="AI1827" s="20"/>
      <c r="AJ1827" s="20"/>
      <c r="AK1827" s="20">
        <f t="shared" ref="AK1827:AK1890" si="516">AH1827+AG1827</f>
        <v>0</v>
      </c>
      <c r="AL1827" s="171"/>
    </row>
    <row r="1828" spans="1:38" ht="15.75" customHeight="1" x14ac:dyDescent="0.25">
      <c r="A1828" s="3">
        <v>1677</v>
      </c>
      <c r="B1828" s="14">
        <f t="shared" si="510"/>
        <v>1</v>
      </c>
      <c r="C1828" s="9">
        <v>45302</v>
      </c>
      <c r="D1828" s="3" t="s">
        <v>2862</v>
      </c>
      <c r="E1828" s="14" t="str">
        <f t="shared" si="506"/>
        <v>1677Airaudo Alejandro1</v>
      </c>
      <c r="F1828" s="119" t="s">
        <v>2863</v>
      </c>
      <c r="G1828" s="119" t="s">
        <v>2864</v>
      </c>
      <c r="H1828" s="119">
        <v>66305</v>
      </c>
      <c r="I1828" s="10" t="s">
        <v>2170</v>
      </c>
      <c r="J1828" s="14" t="str">
        <f t="shared" si="514"/>
        <v>Service completo. Cambio de aceite y filtros. Control general del vehiculo.</v>
      </c>
      <c r="K1828" s="3" t="s">
        <v>2380</v>
      </c>
      <c r="L1828" s="3">
        <v>1</v>
      </c>
      <c r="M1828" s="10" t="s">
        <v>918</v>
      </c>
      <c r="N1828" s="3" t="s">
        <v>734</v>
      </c>
      <c r="Q1828" s="7">
        <v>42400</v>
      </c>
      <c r="R1828" s="7" t="s">
        <v>1916</v>
      </c>
      <c r="S1828" s="8">
        <f t="shared" si="513"/>
        <v>0.25</v>
      </c>
      <c r="T1828" s="11">
        <v>1</v>
      </c>
      <c r="W1828" s="76">
        <v>53000</v>
      </c>
      <c r="X1828" s="16">
        <f t="shared" si="512"/>
        <v>53000</v>
      </c>
      <c r="Y1828" s="3">
        <v>1</v>
      </c>
      <c r="AB1828" s="4">
        <v>48000</v>
      </c>
      <c r="AC1828" s="18">
        <f t="shared" si="515"/>
        <v>48000</v>
      </c>
      <c r="AD1828" s="19">
        <f t="shared" si="507"/>
        <v>48000</v>
      </c>
      <c r="AE1828" s="21">
        <f t="shared" si="500"/>
        <v>42400</v>
      </c>
      <c r="AF1828" s="20">
        <f t="shared" si="505"/>
        <v>50414.19</v>
      </c>
      <c r="AG1828" s="20">
        <f t="shared" si="508"/>
        <v>163250</v>
      </c>
      <c r="AH1828" s="20">
        <f t="shared" si="509"/>
        <v>48000</v>
      </c>
      <c r="AI1828" s="20"/>
      <c r="AJ1828" s="20"/>
      <c r="AK1828" s="20">
        <f t="shared" si="516"/>
        <v>211250</v>
      </c>
      <c r="AL1828" s="171"/>
    </row>
    <row r="1829" spans="1:38" ht="15.75" customHeight="1" x14ac:dyDescent="0.25">
      <c r="A1829" s="3">
        <v>1677</v>
      </c>
      <c r="B1829" s="14">
        <f t="shared" si="510"/>
        <v>2</v>
      </c>
      <c r="C1829" s="9">
        <f>IF(A1829=A1828,C1828,"")</f>
        <v>45302</v>
      </c>
      <c r="D1829" s="3" t="str">
        <f>IF(A1829=A1828,D1828,"")</f>
        <v>Airaudo Alejandro</v>
      </c>
      <c r="E1829" s="14" t="str">
        <f t="shared" si="506"/>
        <v>1677Airaudo Alejandro2</v>
      </c>
      <c r="J1829" s="14" t="str">
        <f t="shared" si="514"/>
        <v xml:space="preserve">Service completo. Cambio de aceite y filtros. Control general del vehiculo. </v>
      </c>
      <c r="L1829" s="3">
        <v>1</v>
      </c>
      <c r="M1829" s="10" t="s">
        <v>2447</v>
      </c>
      <c r="N1829" s="3" t="s">
        <v>771</v>
      </c>
      <c r="Q1829" s="7">
        <v>8014.19</v>
      </c>
      <c r="S1829" s="8">
        <f t="shared" si="513"/>
        <v>1.7513697578919394</v>
      </c>
      <c r="T1829" s="11">
        <v>5</v>
      </c>
      <c r="W1829" s="76">
        <v>22050</v>
      </c>
      <c r="X1829" s="16">
        <f t="shared" si="512"/>
        <v>110250</v>
      </c>
      <c r="AC1829" s="18">
        <f t="shared" si="515"/>
        <v>0</v>
      </c>
      <c r="AD1829" s="19">
        <f t="shared" si="507"/>
        <v>48000</v>
      </c>
      <c r="AE1829" s="21">
        <f t="shared" si="500"/>
        <v>40070.949999999997</v>
      </c>
      <c r="AF1829" s="20">
        <f t="shared" si="505"/>
        <v>0</v>
      </c>
      <c r="AG1829" s="20">
        <f t="shared" si="508"/>
        <v>0</v>
      </c>
      <c r="AH1829" s="20">
        <f t="shared" si="509"/>
        <v>0</v>
      </c>
      <c r="AI1829" s="20"/>
      <c r="AJ1829" s="20"/>
      <c r="AK1829" s="20">
        <f t="shared" si="516"/>
        <v>0</v>
      </c>
      <c r="AL1829" s="171"/>
    </row>
    <row r="1830" spans="1:38" ht="15.75" customHeight="1" x14ac:dyDescent="0.25">
      <c r="A1830" s="3">
        <v>1678</v>
      </c>
      <c r="B1830" s="14">
        <f t="shared" si="510"/>
        <v>1</v>
      </c>
      <c r="C1830" s="9">
        <v>45302</v>
      </c>
      <c r="D1830" s="3" t="s">
        <v>116</v>
      </c>
      <c r="E1830" s="14" t="str">
        <f t="shared" si="506"/>
        <v>1678Transporte Palloni1</v>
      </c>
      <c r="F1830" s="119" t="s">
        <v>2865</v>
      </c>
      <c r="G1830" s="119" t="s">
        <v>1300</v>
      </c>
      <c r="H1830" s="119">
        <v>442320</v>
      </c>
      <c r="I1830" s="10" t="s">
        <v>2866</v>
      </c>
      <c r="J1830" s="14" t="str">
        <f t="shared" si="514"/>
        <v>Cambio de correa poly-v.</v>
      </c>
      <c r="K1830" s="3" t="s">
        <v>1665</v>
      </c>
      <c r="L1830" s="3">
        <v>1</v>
      </c>
      <c r="R1830" s="7" t="s">
        <v>2506</v>
      </c>
      <c r="S1830" s="8"/>
      <c r="W1830" s="76"/>
      <c r="X1830" s="16">
        <f t="shared" si="512"/>
        <v>0</v>
      </c>
      <c r="Y1830" s="3">
        <v>1</v>
      </c>
      <c r="AB1830" s="4">
        <v>15000</v>
      </c>
      <c r="AC1830" s="18">
        <f t="shared" si="515"/>
        <v>15000</v>
      </c>
      <c r="AD1830" s="19">
        <f t="shared" si="507"/>
        <v>15000</v>
      </c>
      <c r="AE1830" s="21">
        <f t="shared" si="500"/>
        <v>0</v>
      </c>
      <c r="AF1830" s="20">
        <f t="shared" si="505"/>
        <v>0</v>
      </c>
      <c r="AG1830" s="20">
        <f t="shared" si="508"/>
        <v>0</v>
      </c>
      <c r="AH1830" s="20">
        <f t="shared" si="509"/>
        <v>15000</v>
      </c>
      <c r="AI1830" s="20"/>
      <c r="AJ1830" s="20"/>
      <c r="AK1830" s="20">
        <f t="shared" si="516"/>
        <v>15000</v>
      </c>
      <c r="AL1830" s="171"/>
    </row>
    <row r="1831" spans="1:38" ht="15.75" customHeight="1" x14ac:dyDescent="0.25">
      <c r="A1831" s="3">
        <v>1678</v>
      </c>
      <c r="B1831" s="14">
        <f t="shared" si="510"/>
        <v>2</v>
      </c>
      <c r="C1831" s="9">
        <f>IF(A1831=A1830,C1830,"")</f>
        <v>45302</v>
      </c>
      <c r="D1831" s="3" t="str">
        <f>IF(A1831=A1830,D1830,"")</f>
        <v>Transporte Palloni</v>
      </c>
      <c r="E1831" s="14" t="str">
        <f t="shared" si="506"/>
        <v>1678Transporte Palloni2</v>
      </c>
      <c r="J1831" s="14" t="str">
        <f t="shared" si="514"/>
        <v xml:space="preserve">Cambio de correa poly-v. </v>
      </c>
      <c r="L1831" s="3">
        <v>1</v>
      </c>
      <c r="S1831" s="8"/>
      <c r="W1831" s="76"/>
      <c r="X1831" s="16">
        <f t="shared" si="512"/>
        <v>0</v>
      </c>
      <c r="AC1831" s="18">
        <f t="shared" si="515"/>
        <v>0</v>
      </c>
      <c r="AD1831" s="19">
        <f t="shared" si="507"/>
        <v>15000</v>
      </c>
      <c r="AE1831" s="21">
        <f t="shared" si="500"/>
        <v>0</v>
      </c>
      <c r="AF1831" s="20">
        <f t="shared" si="505"/>
        <v>0</v>
      </c>
      <c r="AG1831" s="20">
        <f t="shared" si="508"/>
        <v>0</v>
      </c>
      <c r="AH1831" s="20">
        <f t="shared" si="509"/>
        <v>0</v>
      </c>
      <c r="AI1831" s="20"/>
      <c r="AJ1831" s="20"/>
      <c r="AK1831" s="20">
        <f t="shared" si="516"/>
        <v>0</v>
      </c>
      <c r="AL1831" s="171"/>
    </row>
    <row r="1832" spans="1:38" ht="15.75" customHeight="1" x14ac:dyDescent="0.25">
      <c r="A1832" s="3">
        <v>1679</v>
      </c>
      <c r="B1832" s="14">
        <f t="shared" si="510"/>
        <v>1</v>
      </c>
      <c r="C1832" s="9">
        <v>45302</v>
      </c>
      <c r="D1832" s="3" t="s">
        <v>2867</v>
      </c>
      <c r="E1832" s="14" t="str">
        <f t="shared" si="506"/>
        <v>1679Cometto Franco1</v>
      </c>
      <c r="F1832" s="119" t="s">
        <v>2868</v>
      </c>
      <c r="G1832" s="119" t="s">
        <v>1318</v>
      </c>
      <c r="H1832" s="119">
        <v>204364</v>
      </c>
      <c r="I1832" s="10" t="s">
        <v>2871</v>
      </c>
      <c r="J1832" s="14" t="str">
        <f t="shared" si="514"/>
        <v xml:space="preserve">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v>
      </c>
      <c r="K1832" s="3" t="s">
        <v>1512</v>
      </c>
      <c r="L1832" s="3">
        <v>1</v>
      </c>
      <c r="M1832" s="10" t="s">
        <v>918</v>
      </c>
      <c r="N1832" s="3" t="s">
        <v>771</v>
      </c>
      <c r="Q1832" s="7">
        <v>18000</v>
      </c>
      <c r="R1832" s="7" t="s">
        <v>1916</v>
      </c>
      <c r="S1832" s="8">
        <f>(W1832-Q1832)/Q1832</f>
        <v>0.3888888888888889</v>
      </c>
      <c r="T1832" s="11">
        <v>1</v>
      </c>
      <c r="W1832" s="76">
        <v>25000</v>
      </c>
      <c r="X1832" s="16">
        <f t="shared" si="512"/>
        <v>25000</v>
      </c>
      <c r="Y1832" s="3">
        <v>1</v>
      </c>
      <c r="AB1832" s="4">
        <v>90000</v>
      </c>
      <c r="AC1832" s="18">
        <f t="shared" si="515"/>
        <v>90000</v>
      </c>
      <c r="AD1832" s="19">
        <f t="shared" si="507"/>
        <v>90000</v>
      </c>
      <c r="AE1832" s="21">
        <f t="shared" si="500"/>
        <v>18000</v>
      </c>
      <c r="AF1832" s="20">
        <f t="shared" si="505"/>
        <v>50995.82</v>
      </c>
      <c r="AG1832" s="20">
        <f t="shared" si="508"/>
        <v>143710</v>
      </c>
      <c r="AH1832" s="20">
        <f t="shared" si="509"/>
        <v>90000</v>
      </c>
      <c r="AI1832" s="20"/>
      <c r="AJ1832" s="20"/>
      <c r="AK1832" s="20">
        <f t="shared" si="516"/>
        <v>233710</v>
      </c>
      <c r="AL1832" s="171"/>
    </row>
    <row r="1833" spans="1:38" ht="15.75" customHeight="1" x14ac:dyDescent="0.25">
      <c r="A1833" s="3">
        <v>1679</v>
      </c>
      <c r="B1833" s="14">
        <f t="shared" si="510"/>
        <v>2</v>
      </c>
      <c r="C1833" s="9">
        <f t="shared" ref="C1833:C1840" si="517">IF(A1833=A1832,C1832,"")</f>
        <v>45302</v>
      </c>
      <c r="D1833" s="3" t="str">
        <f t="shared" ref="D1833:D1840" si="518">IF(A1833=A1832,D1832,"")</f>
        <v>Cometto Franco</v>
      </c>
      <c r="E1833" s="14" t="str">
        <f t="shared" si="506"/>
        <v>1679Cometto Franco2</v>
      </c>
      <c r="J1833" s="14" t="str">
        <f t="shared" si="514"/>
        <v xml:space="preserve">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v>
      </c>
      <c r="L1833" s="3">
        <v>1</v>
      </c>
      <c r="M1833" s="10" t="s">
        <v>728</v>
      </c>
      <c r="N1833" s="3" t="s">
        <v>771</v>
      </c>
      <c r="Q1833" s="7">
        <v>4670.62</v>
      </c>
      <c r="S1833" s="8">
        <f>(W1833-Q1833)/Q1833</f>
        <v>1.293057452757878</v>
      </c>
      <c r="T1833" s="11">
        <v>5</v>
      </c>
      <c r="W1833" s="76">
        <v>10710</v>
      </c>
      <c r="X1833" s="16">
        <f t="shared" si="512"/>
        <v>53550</v>
      </c>
      <c r="AC1833" s="18">
        <f t="shared" si="515"/>
        <v>0</v>
      </c>
      <c r="AD1833" s="19">
        <f t="shared" si="507"/>
        <v>90000</v>
      </c>
      <c r="AE1833" s="21">
        <f t="shared" si="500"/>
        <v>23353.1</v>
      </c>
      <c r="AF1833" s="20">
        <f t="shared" si="505"/>
        <v>0</v>
      </c>
      <c r="AG1833" s="20">
        <f t="shared" si="508"/>
        <v>0</v>
      </c>
      <c r="AH1833" s="20">
        <f t="shared" si="509"/>
        <v>0</v>
      </c>
      <c r="AI1833" s="20"/>
      <c r="AJ1833" s="20"/>
      <c r="AK1833" s="20">
        <f t="shared" si="516"/>
        <v>0</v>
      </c>
      <c r="AL1833" s="171"/>
    </row>
    <row r="1834" spans="1:38" ht="15.75" customHeight="1" x14ac:dyDescent="0.25">
      <c r="A1834" s="3">
        <v>1679</v>
      </c>
      <c r="B1834" s="14">
        <f t="shared" si="510"/>
        <v>3</v>
      </c>
      <c r="C1834" s="9">
        <f t="shared" si="517"/>
        <v>45302</v>
      </c>
      <c r="D1834" s="3" t="str">
        <f t="shared" si="518"/>
        <v>Cometto Franco</v>
      </c>
      <c r="E1834" s="14" t="str">
        <f t="shared" si="506"/>
        <v>1679Cometto Franco3</v>
      </c>
      <c r="J1834" s="14" t="str">
        <f t="shared" si="514"/>
        <v xml:space="preserve">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v>
      </c>
      <c r="L1834" s="3">
        <v>1</v>
      </c>
      <c r="M1834" s="10" t="s">
        <v>1902</v>
      </c>
      <c r="S1834" s="8"/>
      <c r="W1834" s="76"/>
      <c r="X1834" s="16">
        <f t="shared" si="512"/>
        <v>0</v>
      </c>
      <c r="AC1834" s="18">
        <f t="shared" si="515"/>
        <v>0</v>
      </c>
      <c r="AD1834" s="19">
        <f t="shared" si="507"/>
        <v>90000</v>
      </c>
      <c r="AE1834" s="21">
        <f t="shared" si="500"/>
        <v>0</v>
      </c>
      <c r="AF1834" s="20">
        <f t="shared" si="505"/>
        <v>0</v>
      </c>
      <c r="AG1834" s="20">
        <f t="shared" si="508"/>
        <v>0</v>
      </c>
      <c r="AH1834" s="20">
        <f t="shared" si="509"/>
        <v>0</v>
      </c>
      <c r="AI1834" s="20"/>
      <c r="AJ1834" s="20"/>
      <c r="AK1834" s="20">
        <f t="shared" si="516"/>
        <v>0</v>
      </c>
      <c r="AL1834" s="171"/>
    </row>
    <row r="1835" spans="1:38" ht="15.75" customHeight="1" x14ac:dyDescent="0.25">
      <c r="A1835" s="3">
        <v>1679</v>
      </c>
      <c r="B1835" s="14">
        <f t="shared" si="510"/>
        <v>4</v>
      </c>
      <c r="C1835" s="9">
        <f t="shared" si="517"/>
        <v>45302</v>
      </c>
      <c r="D1835" s="3" t="str">
        <f t="shared" si="518"/>
        <v>Cometto Franco</v>
      </c>
      <c r="E1835" s="14" t="str">
        <f t="shared" si="506"/>
        <v>1679Cometto Franco4</v>
      </c>
      <c r="J1835" s="14" t="str">
        <f t="shared" si="514"/>
        <v xml:space="preserve">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v>
      </c>
      <c r="L1835" s="3">
        <v>1</v>
      </c>
      <c r="M1835" s="10" t="s">
        <v>1920</v>
      </c>
      <c r="S1835" s="8"/>
      <c r="W1835" s="76"/>
      <c r="X1835" s="16">
        <f t="shared" si="512"/>
        <v>0</v>
      </c>
      <c r="AC1835" s="18">
        <f t="shared" si="515"/>
        <v>0</v>
      </c>
      <c r="AD1835" s="19">
        <f t="shared" si="507"/>
        <v>90000</v>
      </c>
      <c r="AE1835" s="21">
        <f t="shared" si="500"/>
        <v>0</v>
      </c>
      <c r="AF1835" s="20">
        <f t="shared" si="505"/>
        <v>0</v>
      </c>
      <c r="AG1835" s="20">
        <f t="shared" si="508"/>
        <v>0</v>
      </c>
      <c r="AH1835" s="20">
        <f t="shared" si="509"/>
        <v>0</v>
      </c>
      <c r="AI1835" s="20"/>
      <c r="AJ1835" s="20"/>
      <c r="AK1835" s="20">
        <f t="shared" si="516"/>
        <v>0</v>
      </c>
      <c r="AL1835" s="171"/>
    </row>
    <row r="1836" spans="1:38" ht="15.75" customHeight="1" x14ac:dyDescent="0.25">
      <c r="A1836" s="3">
        <v>1679</v>
      </c>
      <c r="B1836" s="14">
        <f t="shared" si="510"/>
        <v>5</v>
      </c>
      <c r="C1836" s="9">
        <f t="shared" si="517"/>
        <v>45302</v>
      </c>
      <c r="D1836" s="3" t="str">
        <f t="shared" si="518"/>
        <v>Cometto Franco</v>
      </c>
      <c r="E1836" s="14" t="str">
        <f t="shared" si="506"/>
        <v>1679Cometto Franco5</v>
      </c>
      <c r="J1836" s="14" t="str">
        <f t="shared" si="514"/>
        <v xml:space="preserve">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v>
      </c>
      <c r="L1836" s="3">
        <v>1</v>
      </c>
      <c r="M1836" s="10" t="s">
        <v>1970</v>
      </c>
      <c r="N1836" s="3" t="s">
        <v>771</v>
      </c>
      <c r="Q1836" s="7">
        <v>6450.2</v>
      </c>
      <c r="S1836" s="8">
        <f t="shared" ref="S1836:S1860" si="519">(W1836-Q1836)/Q1836</f>
        <v>0.33949334904344053</v>
      </c>
      <c r="T1836" s="11">
        <v>1</v>
      </c>
      <c r="W1836" s="76">
        <v>8640</v>
      </c>
      <c r="X1836" s="16">
        <f t="shared" si="512"/>
        <v>8640</v>
      </c>
      <c r="AC1836" s="18">
        <f t="shared" si="515"/>
        <v>0</v>
      </c>
      <c r="AD1836" s="19">
        <f t="shared" si="507"/>
        <v>90000</v>
      </c>
      <c r="AE1836" s="21">
        <f t="shared" si="500"/>
        <v>6450.2</v>
      </c>
      <c r="AF1836" s="20">
        <f t="shared" si="505"/>
        <v>0</v>
      </c>
      <c r="AG1836" s="20">
        <f t="shared" si="508"/>
        <v>0</v>
      </c>
      <c r="AH1836" s="20">
        <f t="shared" si="509"/>
        <v>0</v>
      </c>
      <c r="AI1836" s="20"/>
      <c r="AJ1836" s="20"/>
      <c r="AK1836" s="20">
        <f t="shared" si="516"/>
        <v>0</v>
      </c>
      <c r="AL1836" s="171"/>
    </row>
    <row r="1837" spans="1:38" ht="15.75" customHeight="1" x14ac:dyDescent="0.25">
      <c r="A1837" s="3">
        <v>1679</v>
      </c>
      <c r="B1837" s="14">
        <f t="shared" si="510"/>
        <v>6</v>
      </c>
      <c r="C1837" s="9">
        <f t="shared" si="517"/>
        <v>45302</v>
      </c>
      <c r="D1837" s="3" t="str">
        <f t="shared" si="518"/>
        <v>Cometto Franco</v>
      </c>
      <c r="E1837" s="14" t="str">
        <f t="shared" si="506"/>
        <v>1679Cometto Franco6</v>
      </c>
      <c r="J1837" s="14" t="str">
        <f t="shared" si="514"/>
        <v xml:space="preserve">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v>
      </c>
      <c r="L1837" s="3">
        <v>1</v>
      </c>
      <c r="M1837" s="10" t="s">
        <v>2869</v>
      </c>
      <c r="N1837" s="3" t="s">
        <v>771</v>
      </c>
      <c r="Q1837" s="7">
        <v>675</v>
      </c>
      <c r="S1837" s="8">
        <f t="shared" si="519"/>
        <v>2.7333333333333334</v>
      </c>
      <c r="T1837" s="11">
        <v>1</v>
      </c>
      <c r="W1837" s="76">
        <v>2520</v>
      </c>
      <c r="X1837" s="16">
        <f t="shared" si="512"/>
        <v>2520</v>
      </c>
      <c r="AC1837" s="18">
        <f t="shared" si="515"/>
        <v>0</v>
      </c>
      <c r="AD1837" s="19">
        <f t="shared" si="507"/>
        <v>90000</v>
      </c>
      <c r="AE1837" s="21">
        <f t="shared" si="500"/>
        <v>675</v>
      </c>
      <c r="AF1837" s="20">
        <f t="shared" si="505"/>
        <v>0</v>
      </c>
      <c r="AG1837" s="20">
        <f t="shared" si="508"/>
        <v>0</v>
      </c>
      <c r="AH1837" s="20">
        <f t="shared" si="509"/>
        <v>0</v>
      </c>
      <c r="AI1837" s="20"/>
      <c r="AJ1837" s="20"/>
      <c r="AK1837" s="20">
        <f t="shared" si="516"/>
        <v>0</v>
      </c>
      <c r="AL1837" s="171"/>
    </row>
    <row r="1838" spans="1:38" ht="15.75" customHeight="1" x14ac:dyDescent="0.25">
      <c r="A1838" s="3">
        <v>1679</v>
      </c>
      <c r="B1838" s="14">
        <f t="shared" si="510"/>
        <v>7</v>
      </c>
      <c r="C1838" s="9">
        <f t="shared" si="517"/>
        <v>45302</v>
      </c>
      <c r="D1838" s="3" t="str">
        <f t="shared" si="518"/>
        <v>Cometto Franco</v>
      </c>
      <c r="E1838" s="14" t="str">
        <f t="shared" si="506"/>
        <v>1679Cometto Franco7</v>
      </c>
      <c r="J1838" s="14" t="str">
        <f t="shared" si="514"/>
        <v xml:space="preserve">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v>
      </c>
      <c r="L1838" s="3">
        <v>1</v>
      </c>
      <c r="M1838" s="10" t="s">
        <v>2114</v>
      </c>
      <c r="N1838" s="3" t="s">
        <v>734</v>
      </c>
      <c r="Q1838" s="7">
        <v>2300</v>
      </c>
      <c r="S1838" s="8">
        <f t="shared" si="519"/>
        <v>0.30434782608695654</v>
      </c>
      <c r="T1838" s="11">
        <v>2</v>
      </c>
      <c r="W1838" s="76">
        <v>3000</v>
      </c>
      <c r="X1838" s="16">
        <f t="shared" si="512"/>
        <v>6000</v>
      </c>
      <c r="AC1838" s="18">
        <f t="shared" si="515"/>
        <v>0</v>
      </c>
      <c r="AD1838" s="19">
        <f t="shared" si="507"/>
        <v>90000</v>
      </c>
      <c r="AE1838" s="21">
        <f t="shared" si="500"/>
        <v>4600</v>
      </c>
      <c r="AF1838" s="20">
        <f t="shared" si="505"/>
        <v>0</v>
      </c>
      <c r="AG1838" s="20">
        <f t="shared" si="508"/>
        <v>0</v>
      </c>
      <c r="AH1838" s="20">
        <f t="shared" si="509"/>
        <v>0</v>
      </c>
      <c r="AI1838" s="20"/>
      <c r="AJ1838" s="20"/>
      <c r="AK1838" s="20">
        <f t="shared" si="516"/>
        <v>0</v>
      </c>
      <c r="AL1838" s="171"/>
    </row>
    <row r="1839" spans="1:38" ht="15.75" customHeight="1" x14ac:dyDescent="0.25">
      <c r="A1839" s="3">
        <v>1679</v>
      </c>
      <c r="B1839" s="14">
        <f t="shared" si="510"/>
        <v>8</v>
      </c>
      <c r="C1839" s="9">
        <f t="shared" si="517"/>
        <v>45302</v>
      </c>
      <c r="D1839" s="3" t="str">
        <f t="shared" si="518"/>
        <v>Cometto Franco</v>
      </c>
      <c r="E1839" s="14" t="str">
        <f t="shared" si="506"/>
        <v>1679Cometto Franco8</v>
      </c>
      <c r="J1839" s="14" t="str">
        <f t="shared" si="514"/>
        <v xml:space="preserve">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v>
      </c>
      <c r="L1839" s="3">
        <v>1</v>
      </c>
      <c r="M1839" s="10" t="s">
        <v>2870</v>
      </c>
      <c r="N1839" s="3" t="s">
        <v>1566</v>
      </c>
      <c r="Q1839" s="7">
        <v>18600</v>
      </c>
      <c r="S1839" s="8">
        <f t="shared" si="519"/>
        <v>0.26881720430107525</v>
      </c>
      <c r="T1839" s="11">
        <v>2</v>
      </c>
      <c r="W1839" s="76">
        <v>23600</v>
      </c>
      <c r="X1839" s="16">
        <f t="shared" si="512"/>
        <v>47200</v>
      </c>
      <c r="AC1839" s="18">
        <f t="shared" si="515"/>
        <v>0</v>
      </c>
      <c r="AD1839" s="19">
        <f t="shared" si="507"/>
        <v>90000</v>
      </c>
      <c r="AE1839" s="21">
        <f t="shared" si="500"/>
        <v>37200</v>
      </c>
      <c r="AF1839" s="20">
        <f t="shared" si="505"/>
        <v>0</v>
      </c>
      <c r="AG1839" s="20">
        <f t="shared" si="508"/>
        <v>0</v>
      </c>
      <c r="AH1839" s="20">
        <f t="shared" si="509"/>
        <v>0</v>
      </c>
      <c r="AI1839" s="20"/>
      <c r="AJ1839" s="20"/>
      <c r="AK1839" s="20">
        <f t="shared" si="516"/>
        <v>0</v>
      </c>
      <c r="AL1839" s="171"/>
    </row>
    <row r="1840" spans="1:38" ht="15.75" customHeight="1" x14ac:dyDescent="0.25">
      <c r="A1840" s="3">
        <v>1679</v>
      </c>
      <c r="B1840" s="14">
        <f t="shared" si="510"/>
        <v>9</v>
      </c>
      <c r="C1840" s="9">
        <f t="shared" si="517"/>
        <v>45302</v>
      </c>
      <c r="D1840" s="3" t="str">
        <f t="shared" si="518"/>
        <v>Cometto Franco</v>
      </c>
      <c r="E1840" s="14" t="str">
        <f t="shared" si="506"/>
        <v>1679Cometto Franco9</v>
      </c>
      <c r="J1840" s="14" t="str">
        <f t="shared" si="514"/>
        <v xml:space="preserve">Service completo. Cambio de aceite y filtros. Control general del vehiculo. Control tren delantero. Cambio de bujes de barra estabilizadora. Desarmar distribucion completa. Cambiar kit, bomba de agua, correa poly-v, ambas poleas tensoras de correa poly-v y liquido refrigerante. Purgado del circuito de refrigeracion. Puesta a punto. Armado total. Cambio lampara de stop trasera superior.         </v>
      </c>
      <c r="L1840" s="3">
        <v>1</v>
      </c>
      <c r="M1840" s="10" t="s">
        <v>2848</v>
      </c>
      <c r="N1840" s="3" t="s">
        <v>771</v>
      </c>
      <c r="Q1840" s="7">
        <v>300</v>
      </c>
      <c r="S1840" s="8">
        <f t="shared" si="519"/>
        <v>1.6666666666666667</v>
      </c>
      <c r="T1840" s="11">
        <v>1</v>
      </c>
      <c r="W1840" s="76">
        <v>800</v>
      </c>
      <c r="X1840" s="16">
        <f t="shared" ref="X1840:X1871" si="520">W1840*T1840</f>
        <v>800</v>
      </c>
      <c r="AC1840" s="18">
        <f t="shared" si="515"/>
        <v>0</v>
      </c>
      <c r="AD1840" s="19">
        <f t="shared" si="507"/>
        <v>90000</v>
      </c>
      <c r="AE1840" s="21">
        <f t="shared" ref="AE1840:AE1903" si="521">+(Q1840)*T1840</f>
        <v>300</v>
      </c>
      <c r="AF1840" s="20">
        <f t="shared" si="505"/>
        <v>0</v>
      </c>
      <c r="AG1840" s="20">
        <f t="shared" si="508"/>
        <v>0</v>
      </c>
      <c r="AH1840" s="20">
        <f t="shared" si="509"/>
        <v>0</v>
      </c>
      <c r="AI1840" s="20"/>
      <c r="AJ1840" s="20"/>
      <c r="AK1840" s="20">
        <f t="shared" si="516"/>
        <v>0</v>
      </c>
      <c r="AL1840" s="171"/>
    </row>
    <row r="1841" spans="1:38" ht="15.75" customHeight="1" x14ac:dyDescent="0.25">
      <c r="A1841" s="3">
        <v>1680</v>
      </c>
      <c r="B1841" s="14">
        <f t="shared" si="510"/>
        <v>1</v>
      </c>
      <c r="C1841" s="9">
        <v>45303</v>
      </c>
      <c r="D1841" s="3" t="s">
        <v>423</v>
      </c>
      <c r="E1841" s="14" t="str">
        <f t="shared" si="506"/>
        <v>1680Integral Agropecuaria1</v>
      </c>
      <c r="F1841" s="119" t="s">
        <v>991</v>
      </c>
      <c r="G1841" s="119" t="s">
        <v>1325</v>
      </c>
      <c r="H1841" s="119">
        <v>231201</v>
      </c>
      <c r="I1841" s="10" t="s">
        <v>3046</v>
      </c>
      <c r="J1841" s="14" t="str">
        <f t="shared" si="514"/>
        <v>Service completo. Cambio de aceite y filtros. Control general del vehiculo. Lavado motor. Regular cintas de frenos traseras.</v>
      </c>
      <c r="K1841" s="3" t="s">
        <v>1512</v>
      </c>
      <c r="L1841" s="3">
        <v>1</v>
      </c>
      <c r="M1841" s="10" t="s">
        <v>1863</v>
      </c>
      <c r="N1841" s="3" t="s">
        <v>771</v>
      </c>
      <c r="Q1841" s="7">
        <v>7292.46</v>
      </c>
      <c r="R1841" s="7" t="s">
        <v>1916</v>
      </c>
      <c r="S1841" s="8">
        <f t="shared" si="519"/>
        <v>1.900255880731605</v>
      </c>
      <c r="T1841" s="11">
        <v>7.5</v>
      </c>
      <c r="W1841" s="76">
        <v>21150</v>
      </c>
      <c r="X1841" s="16">
        <f t="shared" si="520"/>
        <v>158625</v>
      </c>
      <c r="Y1841" s="3">
        <v>1</v>
      </c>
      <c r="AB1841" s="4">
        <v>62000</v>
      </c>
      <c r="AC1841" s="18">
        <f t="shared" si="515"/>
        <v>62000</v>
      </c>
      <c r="AD1841" s="19">
        <f t="shared" si="507"/>
        <v>62000</v>
      </c>
      <c r="AE1841" s="21">
        <f t="shared" si="521"/>
        <v>54693.45</v>
      </c>
      <c r="AF1841" s="20">
        <f t="shared" si="505"/>
        <v>48560.11</v>
      </c>
      <c r="AG1841" s="20">
        <f t="shared" si="508"/>
        <v>229325</v>
      </c>
      <c r="AH1841" s="20">
        <f t="shared" si="509"/>
        <v>62000</v>
      </c>
      <c r="AI1841" s="20"/>
      <c r="AJ1841" s="20"/>
      <c r="AK1841" s="20">
        <f t="shared" si="516"/>
        <v>291325</v>
      </c>
      <c r="AL1841" s="171"/>
    </row>
    <row r="1842" spans="1:38" ht="15.75" customHeight="1" x14ac:dyDescent="0.25">
      <c r="A1842" s="3">
        <v>1680</v>
      </c>
      <c r="B1842" s="14">
        <f t="shared" si="510"/>
        <v>2</v>
      </c>
      <c r="C1842" s="9">
        <f>IF(A1842=A1841,C1841,"")</f>
        <v>45303</v>
      </c>
      <c r="D1842" s="3" t="str">
        <f>IF(A1842=A1841,D1841,"")</f>
        <v>Integral Agropecuaria</v>
      </c>
      <c r="E1842" s="14" t="str">
        <f t="shared" si="506"/>
        <v>1680Integral Agropecuaria2</v>
      </c>
      <c r="J1842" s="14" t="str">
        <f t="shared" si="514"/>
        <v xml:space="preserve">Service completo. Cambio de aceite y filtros. Control general del vehiculo. Lavado motor. Regular cintas de frenos traseras. </v>
      </c>
      <c r="L1842" s="3">
        <v>1</v>
      </c>
      <c r="M1842" s="10" t="s">
        <v>2873</v>
      </c>
      <c r="N1842" s="3" t="s">
        <v>771</v>
      </c>
      <c r="Q1842" s="7">
        <v>4091.88</v>
      </c>
      <c r="S1842" s="8">
        <f t="shared" si="519"/>
        <v>1.1506007018778655</v>
      </c>
      <c r="T1842" s="11">
        <v>1</v>
      </c>
      <c r="W1842" s="76">
        <v>8800</v>
      </c>
      <c r="X1842" s="16">
        <f t="shared" si="520"/>
        <v>8800</v>
      </c>
      <c r="AC1842" s="18">
        <f t="shared" si="515"/>
        <v>0</v>
      </c>
      <c r="AD1842" s="19">
        <f t="shared" si="507"/>
        <v>62000</v>
      </c>
      <c r="AE1842" s="21">
        <f t="shared" si="521"/>
        <v>4091.88</v>
      </c>
      <c r="AF1842" s="20">
        <f t="shared" si="505"/>
        <v>0</v>
      </c>
      <c r="AG1842" s="20">
        <f t="shared" si="508"/>
        <v>0</v>
      </c>
      <c r="AH1842" s="20">
        <f t="shared" si="509"/>
        <v>0</v>
      </c>
      <c r="AI1842" s="20"/>
      <c r="AJ1842" s="20"/>
      <c r="AK1842" s="20">
        <f t="shared" si="516"/>
        <v>0</v>
      </c>
      <c r="AL1842" s="171"/>
    </row>
    <row r="1843" spans="1:38" ht="15.75" customHeight="1" x14ac:dyDescent="0.25">
      <c r="A1843" s="3">
        <v>1680</v>
      </c>
      <c r="B1843" s="14">
        <f t="shared" si="510"/>
        <v>3</v>
      </c>
      <c r="C1843" s="9">
        <f>IF(A1843=A1842,C1842,"")</f>
        <v>45303</v>
      </c>
      <c r="D1843" s="3" t="str">
        <f>IF(A1843=A1842,D1842,"")</f>
        <v>Integral Agropecuaria</v>
      </c>
      <c r="E1843" s="14" t="str">
        <f t="shared" si="506"/>
        <v>1680Integral Agropecuaria3</v>
      </c>
      <c r="J1843" s="14" t="str">
        <f t="shared" si="514"/>
        <v xml:space="preserve">Service completo. Cambio de aceite y filtros. Control general del vehiculo. Lavado motor. Regular cintas de frenos traseras.  </v>
      </c>
      <c r="L1843" s="3">
        <v>1</v>
      </c>
      <c r="M1843" s="10" t="s">
        <v>2874</v>
      </c>
      <c r="N1843" s="3" t="s">
        <v>734</v>
      </c>
      <c r="Q1843" s="7">
        <v>11600</v>
      </c>
      <c r="S1843" s="8">
        <f t="shared" si="519"/>
        <v>0.25</v>
      </c>
      <c r="T1843" s="11">
        <v>1</v>
      </c>
      <c r="W1843" s="76">
        <v>14500</v>
      </c>
      <c r="X1843" s="16">
        <f t="shared" si="520"/>
        <v>14500</v>
      </c>
      <c r="AC1843" s="18">
        <f t="shared" si="515"/>
        <v>0</v>
      </c>
      <c r="AD1843" s="19">
        <f t="shared" si="507"/>
        <v>62000</v>
      </c>
      <c r="AE1843" s="21">
        <f t="shared" si="521"/>
        <v>11600</v>
      </c>
      <c r="AF1843" s="20">
        <f t="shared" si="505"/>
        <v>0</v>
      </c>
      <c r="AG1843" s="20">
        <f t="shared" si="508"/>
        <v>0</v>
      </c>
      <c r="AH1843" s="20">
        <f t="shared" si="509"/>
        <v>0</v>
      </c>
      <c r="AI1843" s="20"/>
      <c r="AJ1843" s="20"/>
      <c r="AK1843" s="20">
        <f t="shared" si="516"/>
        <v>0</v>
      </c>
      <c r="AL1843" s="171"/>
    </row>
    <row r="1844" spans="1:38" ht="15.75" customHeight="1" x14ac:dyDescent="0.25">
      <c r="A1844" s="3">
        <v>1680</v>
      </c>
      <c r="B1844" s="14">
        <f t="shared" si="510"/>
        <v>4</v>
      </c>
      <c r="C1844" s="9">
        <f>IF(A1844=A1843,C1843,"")</f>
        <v>45303</v>
      </c>
      <c r="D1844" s="3" t="str">
        <f>IF(A1844=A1843,D1843,"")</f>
        <v>Integral Agropecuaria</v>
      </c>
      <c r="E1844" s="14" t="str">
        <f t="shared" si="506"/>
        <v>1680Integral Agropecuaria4</v>
      </c>
      <c r="J1844" s="14" t="str">
        <f t="shared" si="514"/>
        <v xml:space="preserve">Service completo. Cambio de aceite y filtros. Control general del vehiculo. Lavado motor. Regular cintas de frenos traseras.   </v>
      </c>
      <c r="L1844" s="3">
        <v>1</v>
      </c>
      <c r="M1844" s="10" t="s">
        <v>2875</v>
      </c>
      <c r="N1844" s="3" t="s">
        <v>771</v>
      </c>
      <c r="Q1844" s="7">
        <v>9520.73</v>
      </c>
      <c r="S1844" s="8">
        <f t="shared" si="519"/>
        <v>1.9199441639454118</v>
      </c>
      <c r="T1844" s="11">
        <v>1</v>
      </c>
      <c r="W1844" s="76">
        <v>27800</v>
      </c>
      <c r="X1844" s="16">
        <f t="shared" si="520"/>
        <v>27800</v>
      </c>
      <c r="AC1844" s="18">
        <f t="shared" si="515"/>
        <v>0</v>
      </c>
      <c r="AD1844" s="19">
        <f t="shared" si="507"/>
        <v>62000</v>
      </c>
      <c r="AE1844" s="21">
        <f t="shared" si="521"/>
        <v>9520.73</v>
      </c>
      <c r="AF1844" s="20">
        <f t="shared" si="505"/>
        <v>0</v>
      </c>
      <c r="AG1844" s="20">
        <f t="shared" si="508"/>
        <v>0</v>
      </c>
      <c r="AH1844" s="20">
        <f t="shared" si="509"/>
        <v>0</v>
      </c>
      <c r="AI1844" s="20"/>
      <c r="AJ1844" s="20"/>
      <c r="AK1844" s="20">
        <f t="shared" si="516"/>
        <v>0</v>
      </c>
      <c r="AL1844" s="171"/>
    </row>
    <row r="1845" spans="1:38" ht="15.75" customHeight="1" x14ac:dyDescent="0.25">
      <c r="A1845" s="3">
        <v>1680</v>
      </c>
      <c r="B1845" s="14">
        <f t="shared" si="510"/>
        <v>5</v>
      </c>
      <c r="C1845" s="9">
        <f>IF(A1845=A1844,C1844,"")</f>
        <v>45303</v>
      </c>
      <c r="D1845" s="3" t="str">
        <f>IF(A1845=A1844,D1844,"")</f>
        <v>Integral Agropecuaria</v>
      </c>
      <c r="E1845" s="14" t="str">
        <f t="shared" si="506"/>
        <v>1680Integral Agropecuaria5</v>
      </c>
      <c r="J1845" s="14" t="str">
        <f t="shared" si="514"/>
        <v xml:space="preserve">Service completo. Cambio de aceite y filtros. Control general del vehiculo. Lavado motor. Regular cintas de frenos traseras.    </v>
      </c>
      <c r="L1845" s="3">
        <v>1</v>
      </c>
      <c r="M1845" s="10" t="s">
        <v>2876</v>
      </c>
      <c r="N1845" s="3" t="s">
        <v>84</v>
      </c>
      <c r="Q1845" s="7">
        <v>16055.04</v>
      </c>
      <c r="S1845" s="8">
        <f t="shared" si="519"/>
        <v>0.22080044646416322</v>
      </c>
      <c r="T1845" s="11">
        <v>1</v>
      </c>
      <c r="W1845" s="76">
        <v>19600</v>
      </c>
      <c r="X1845" s="16">
        <f t="shared" si="520"/>
        <v>19600</v>
      </c>
      <c r="AC1845" s="18">
        <f t="shared" si="515"/>
        <v>0</v>
      </c>
      <c r="AD1845" s="19">
        <f t="shared" si="507"/>
        <v>62000</v>
      </c>
      <c r="AE1845" s="21">
        <f t="shared" si="521"/>
        <v>16055.04</v>
      </c>
      <c r="AF1845" s="20">
        <f t="shared" si="505"/>
        <v>0</v>
      </c>
      <c r="AG1845" s="20">
        <f t="shared" si="508"/>
        <v>0</v>
      </c>
      <c r="AH1845" s="20">
        <f t="shared" si="509"/>
        <v>0</v>
      </c>
      <c r="AI1845" s="20"/>
      <c r="AJ1845" s="20"/>
      <c r="AK1845" s="20">
        <f t="shared" si="516"/>
        <v>0</v>
      </c>
      <c r="AL1845" s="171"/>
    </row>
    <row r="1846" spans="1:38" ht="15.75" customHeight="1" x14ac:dyDescent="0.25">
      <c r="A1846" s="3">
        <v>1681</v>
      </c>
      <c r="B1846" s="14">
        <f t="shared" si="510"/>
        <v>1</v>
      </c>
      <c r="C1846" s="9">
        <v>45303</v>
      </c>
      <c r="D1846" s="3" t="s">
        <v>423</v>
      </c>
      <c r="E1846" s="14" t="str">
        <f t="shared" si="506"/>
        <v>1681Integral Agropecuaria1</v>
      </c>
      <c r="F1846" s="119" t="s">
        <v>2877</v>
      </c>
      <c r="G1846" s="119" t="s">
        <v>1325</v>
      </c>
      <c r="H1846" s="119">
        <v>41896</v>
      </c>
      <c r="I1846" s="10" t="s">
        <v>3046</v>
      </c>
      <c r="J1846" s="14" t="str">
        <f t="shared" si="514"/>
        <v>Service completo. Cambio de aceite y filtros. Control general del vehiculo. Lavado motor. Regular cintas de frenos traseras.</v>
      </c>
      <c r="K1846" s="3" t="s">
        <v>1512</v>
      </c>
      <c r="L1846" s="3">
        <v>1</v>
      </c>
      <c r="M1846" s="10" t="s">
        <v>2878</v>
      </c>
      <c r="N1846" s="3" t="s">
        <v>84</v>
      </c>
      <c r="Q1846" s="7">
        <v>7849.05</v>
      </c>
      <c r="R1846" s="7" t="s">
        <v>1916</v>
      </c>
      <c r="S1846" s="8">
        <f t="shared" si="519"/>
        <v>1.4971174855555769</v>
      </c>
      <c r="T1846" s="11">
        <v>1</v>
      </c>
      <c r="W1846" s="76">
        <v>19600</v>
      </c>
      <c r="X1846" s="16">
        <f t="shared" si="520"/>
        <v>19600</v>
      </c>
      <c r="Y1846" s="3">
        <v>1</v>
      </c>
      <c r="AB1846" s="4">
        <v>62000</v>
      </c>
      <c r="AC1846" s="18">
        <f t="shared" si="515"/>
        <v>62000</v>
      </c>
      <c r="AD1846" s="19">
        <f t="shared" si="507"/>
        <v>62000</v>
      </c>
      <c r="AE1846" s="21">
        <f t="shared" si="521"/>
        <v>7849.05</v>
      </c>
      <c r="AF1846" s="20">
        <f t="shared" si="505"/>
        <v>39975.61</v>
      </c>
      <c r="AG1846" s="20">
        <f t="shared" si="508"/>
        <v>229325</v>
      </c>
      <c r="AH1846" s="20">
        <f t="shared" si="509"/>
        <v>62000</v>
      </c>
      <c r="AI1846" s="20"/>
      <c r="AJ1846" s="20"/>
      <c r="AK1846" s="20">
        <f t="shared" si="516"/>
        <v>291325</v>
      </c>
      <c r="AL1846" s="171"/>
    </row>
    <row r="1847" spans="1:38" ht="15.75" customHeight="1" x14ac:dyDescent="0.25">
      <c r="A1847" s="3">
        <v>1681</v>
      </c>
      <c r="B1847" s="14">
        <f t="shared" si="510"/>
        <v>2</v>
      </c>
      <c r="C1847" s="9">
        <f>IF(A1847=A1846,C1846,"")</f>
        <v>45303</v>
      </c>
      <c r="D1847" s="3" t="str">
        <f>IF(A1847=A1846,D1846,"")</f>
        <v>Integral Agropecuaria</v>
      </c>
      <c r="E1847" s="14" t="str">
        <f t="shared" si="506"/>
        <v>1681Integral Agropecuaria2</v>
      </c>
      <c r="J1847" s="14" t="str">
        <f t="shared" si="514"/>
        <v xml:space="preserve">Service completo. Cambio de aceite y filtros. Control general del vehiculo. Lavado motor. Regular cintas de frenos traseras. </v>
      </c>
      <c r="L1847" s="3">
        <v>1</v>
      </c>
      <c r="M1847" s="10" t="s">
        <v>2873</v>
      </c>
      <c r="N1847" s="3" t="s">
        <v>84</v>
      </c>
      <c r="Q1847" s="7">
        <v>4091.88</v>
      </c>
      <c r="S1847" s="8">
        <f t="shared" si="519"/>
        <v>1.1506007018778655</v>
      </c>
      <c r="T1847" s="11">
        <v>1</v>
      </c>
      <c r="W1847" s="76">
        <v>8800</v>
      </c>
      <c r="X1847" s="16">
        <f t="shared" si="520"/>
        <v>8800</v>
      </c>
      <c r="AC1847" s="18">
        <f t="shared" si="515"/>
        <v>0</v>
      </c>
      <c r="AD1847" s="19">
        <f t="shared" si="507"/>
        <v>62000</v>
      </c>
      <c r="AE1847" s="21">
        <f t="shared" si="521"/>
        <v>4091.88</v>
      </c>
      <c r="AF1847" s="20">
        <f t="shared" si="505"/>
        <v>0</v>
      </c>
      <c r="AG1847" s="20">
        <f t="shared" si="508"/>
        <v>0</v>
      </c>
      <c r="AH1847" s="20">
        <f t="shared" si="509"/>
        <v>0</v>
      </c>
      <c r="AI1847" s="20"/>
      <c r="AJ1847" s="20"/>
      <c r="AK1847" s="20">
        <f t="shared" si="516"/>
        <v>0</v>
      </c>
      <c r="AL1847" s="171"/>
    </row>
    <row r="1848" spans="1:38" ht="15.75" customHeight="1" x14ac:dyDescent="0.25">
      <c r="A1848" s="3">
        <v>1681</v>
      </c>
      <c r="B1848" s="14">
        <f t="shared" si="510"/>
        <v>3</v>
      </c>
      <c r="C1848" s="9">
        <f>IF(A1848=A1847,C1847,"")</f>
        <v>45303</v>
      </c>
      <c r="D1848" s="3" t="str">
        <f>IF(A1848=A1847,D1847,"")</f>
        <v>Integral Agropecuaria</v>
      </c>
      <c r="E1848" s="14" t="str">
        <f t="shared" si="506"/>
        <v>1681Integral Agropecuaria3</v>
      </c>
      <c r="J1848" s="14" t="str">
        <f t="shared" si="514"/>
        <v xml:space="preserve">Service completo. Cambio de aceite y filtros. Control general del vehiculo. Lavado motor. Regular cintas de frenos traseras.  </v>
      </c>
      <c r="L1848" s="3">
        <v>1</v>
      </c>
      <c r="M1848" s="10" t="s">
        <v>2879</v>
      </c>
      <c r="N1848" s="3" t="s">
        <v>84</v>
      </c>
      <c r="Q1848" s="7">
        <v>7434.02</v>
      </c>
      <c r="S1848" s="8">
        <f t="shared" si="519"/>
        <v>0.95049246571841339</v>
      </c>
      <c r="T1848" s="11">
        <v>1</v>
      </c>
      <c r="W1848" s="76">
        <v>14500</v>
      </c>
      <c r="X1848" s="16">
        <f t="shared" si="520"/>
        <v>14500</v>
      </c>
      <c r="AC1848" s="18">
        <f t="shared" si="515"/>
        <v>0</v>
      </c>
      <c r="AD1848" s="19">
        <f t="shared" si="507"/>
        <v>62000</v>
      </c>
      <c r="AE1848" s="21">
        <f t="shared" si="521"/>
        <v>7434.02</v>
      </c>
      <c r="AF1848" s="20">
        <f t="shared" si="505"/>
        <v>0</v>
      </c>
      <c r="AG1848" s="20">
        <f t="shared" si="508"/>
        <v>0</v>
      </c>
      <c r="AH1848" s="20">
        <f t="shared" si="509"/>
        <v>0</v>
      </c>
      <c r="AI1848" s="20"/>
      <c r="AJ1848" s="20"/>
      <c r="AK1848" s="20">
        <f t="shared" si="516"/>
        <v>0</v>
      </c>
      <c r="AL1848" s="171"/>
    </row>
    <row r="1849" spans="1:38" ht="15.75" customHeight="1" x14ac:dyDescent="0.25">
      <c r="A1849" s="3">
        <v>1681</v>
      </c>
      <c r="B1849" s="14">
        <f t="shared" si="510"/>
        <v>4</v>
      </c>
      <c r="C1849" s="9">
        <f>IF(A1849=A1848,C1848,"")</f>
        <v>45303</v>
      </c>
      <c r="D1849" s="3" t="str">
        <f>IF(A1849=A1848,D1848,"")</f>
        <v>Integral Agropecuaria</v>
      </c>
      <c r="E1849" s="14" t="str">
        <f t="shared" si="506"/>
        <v>1681Integral Agropecuaria4</v>
      </c>
      <c r="J1849" s="14" t="str">
        <f t="shared" si="514"/>
        <v xml:space="preserve">Service completo. Cambio de aceite y filtros. Control general del vehiculo. Lavado motor. Regular cintas de frenos traseras.   </v>
      </c>
      <c r="L1849" s="3">
        <v>1</v>
      </c>
      <c r="M1849" s="10" t="s">
        <v>2880</v>
      </c>
      <c r="N1849" s="3" t="s">
        <v>84</v>
      </c>
      <c r="Q1849" s="7">
        <v>13308.2</v>
      </c>
      <c r="S1849" s="8">
        <f t="shared" si="519"/>
        <v>1.0889376474654724</v>
      </c>
      <c r="T1849" s="11">
        <v>1</v>
      </c>
      <c r="W1849" s="76">
        <v>27800</v>
      </c>
      <c r="X1849" s="16">
        <f t="shared" si="520"/>
        <v>27800</v>
      </c>
      <c r="AC1849" s="18">
        <f t="shared" si="515"/>
        <v>0</v>
      </c>
      <c r="AD1849" s="19">
        <f t="shared" si="507"/>
        <v>62000</v>
      </c>
      <c r="AE1849" s="21">
        <f t="shared" si="521"/>
        <v>13308.2</v>
      </c>
      <c r="AF1849" s="20">
        <f t="shared" si="505"/>
        <v>0</v>
      </c>
      <c r="AG1849" s="20">
        <f t="shared" si="508"/>
        <v>0</v>
      </c>
      <c r="AH1849" s="20">
        <f t="shared" si="509"/>
        <v>0</v>
      </c>
      <c r="AI1849" s="20"/>
      <c r="AJ1849" s="20"/>
      <c r="AK1849" s="20">
        <f t="shared" si="516"/>
        <v>0</v>
      </c>
      <c r="AL1849" s="171"/>
    </row>
    <row r="1850" spans="1:38" ht="15.75" customHeight="1" x14ac:dyDescent="0.25">
      <c r="A1850" s="3">
        <v>1681</v>
      </c>
      <c r="B1850" s="14">
        <f t="shared" si="510"/>
        <v>5</v>
      </c>
      <c r="C1850" s="9">
        <f>IF(A1850=A1849,C1849,"")</f>
        <v>45303</v>
      </c>
      <c r="D1850" s="3" t="str">
        <f>IF(A1850=A1849,D1849,"")</f>
        <v>Integral Agropecuaria</v>
      </c>
      <c r="E1850" s="14" t="str">
        <f t="shared" si="506"/>
        <v>1681Integral Agropecuaria5</v>
      </c>
      <c r="J1850" s="14" t="str">
        <f t="shared" si="514"/>
        <v xml:space="preserve">Service completo. Cambio de aceite y filtros. Control general del vehiculo. Lavado motor. Regular cintas de frenos traseras.    </v>
      </c>
      <c r="L1850" s="3">
        <v>1</v>
      </c>
      <c r="M1850" s="10" t="s">
        <v>1863</v>
      </c>
      <c r="N1850" s="3" t="s">
        <v>84</v>
      </c>
      <c r="Q1850" s="7">
        <v>7292.46</v>
      </c>
      <c r="S1850" s="8">
        <f t="shared" si="519"/>
        <v>1.900255880731605</v>
      </c>
      <c r="T1850" s="11">
        <v>7.5</v>
      </c>
      <c r="W1850" s="76">
        <v>21150</v>
      </c>
      <c r="X1850" s="16">
        <f t="shared" si="520"/>
        <v>158625</v>
      </c>
      <c r="AC1850" s="18">
        <f t="shared" si="515"/>
        <v>0</v>
      </c>
      <c r="AD1850" s="19">
        <f t="shared" si="507"/>
        <v>62000</v>
      </c>
      <c r="AE1850" s="21">
        <f t="shared" si="521"/>
        <v>54693.45</v>
      </c>
      <c r="AF1850" s="20">
        <f t="shared" si="505"/>
        <v>0</v>
      </c>
      <c r="AG1850" s="20">
        <f t="shared" si="508"/>
        <v>0</v>
      </c>
      <c r="AH1850" s="20">
        <f t="shared" si="509"/>
        <v>0</v>
      </c>
      <c r="AI1850" s="20"/>
      <c r="AJ1850" s="20"/>
      <c r="AK1850" s="20">
        <f t="shared" si="516"/>
        <v>0</v>
      </c>
      <c r="AL1850" s="171"/>
    </row>
    <row r="1851" spans="1:38" ht="15.75" customHeight="1" x14ac:dyDescent="0.25">
      <c r="A1851" s="3">
        <v>1682</v>
      </c>
      <c r="B1851" s="14">
        <f t="shared" si="510"/>
        <v>1</v>
      </c>
      <c r="C1851" s="9">
        <v>45303</v>
      </c>
      <c r="D1851" s="3" t="s">
        <v>2881</v>
      </c>
      <c r="E1851" s="14" t="str">
        <f t="shared" si="506"/>
        <v>1682Barnard Agostina1</v>
      </c>
      <c r="F1851" s="119" t="s">
        <v>2882</v>
      </c>
      <c r="G1851" s="119" t="s">
        <v>2883</v>
      </c>
      <c r="H1851" s="119">
        <v>183351</v>
      </c>
      <c r="I1851" s="10" t="s">
        <v>2888</v>
      </c>
      <c r="J1851" s="14" t="str">
        <f t="shared" si="514"/>
        <v>Service completo. Cambio de aceite y filtros. Control general del vehiculo. Rotacion de ruedas. Cambio de bujias. Cambio de escobilla delantera lado conductor. Desarmar ambos frenos tarseros. Control de los mismos. Armado total. Control cintas de frenos traseros. Ajustar bulbo de electroventilador. Lavado motor.</v>
      </c>
      <c r="K1851" s="3" t="s">
        <v>2380</v>
      </c>
      <c r="L1851" s="3">
        <v>1</v>
      </c>
      <c r="M1851" s="10" t="s">
        <v>2330</v>
      </c>
      <c r="N1851" s="3" t="s">
        <v>734</v>
      </c>
      <c r="Q1851" s="7">
        <v>7600</v>
      </c>
      <c r="R1851" s="7" t="s">
        <v>1916</v>
      </c>
      <c r="S1851" s="8">
        <f t="shared" si="519"/>
        <v>0.26315789473684209</v>
      </c>
      <c r="T1851" s="11">
        <v>1</v>
      </c>
      <c r="W1851" s="76">
        <v>9600</v>
      </c>
      <c r="X1851" s="16">
        <f t="shared" si="520"/>
        <v>9600</v>
      </c>
      <c r="Y1851" s="3">
        <v>1</v>
      </c>
      <c r="AB1851" s="4">
        <v>52000</v>
      </c>
      <c r="AC1851" s="18">
        <f t="shared" si="515"/>
        <v>52000</v>
      </c>
      <c r="AD1851" s="19">
        <f t="shared" si="507"/>
        <v>52000</v>
      </c>
      <c r="AE1851" s="21">
        <f t="shared" si="521"/>
        <v>7600</v>
      </c>
      <c r="AF1851" s="20">
        <f t="shared" ref="AF1851:AF1914" si="522">IF(A1851=A1850,0,(SUMIF($A$3:$A$999956,A1851,$Q$3:$Q$999956)))+IF(A1851=A1850,0,(SUMIF($A$3:$A$999956,A1851,$R$3:$R$999956)))</f>
        <v>36437.040000000001</v>
      </c>
      <c r="AG1851" s="20">
        <f t="shared" si="508"/>
        <v>94990</v>
      </c>
      <c r="AH1851" s="20">
        <f t="shared" si="509"/>
        <v>52000</v>
      </c>
      <c r="AI1851" s="20"/>
      <c r="AJ1851" s="20"/>
      <c r="AK1851" s="20">
        <f t="shared" si="516"/>
        <v>146990</v>
      </c>
      <c r="AL1851" s="171"/>
    </row>
    <row r="1852" spans="1:38" ht="15.75" customHeight="1" x14ac:dyDescent="0.25">
      <c r="A1852" s="3">
        <v>1682</v>
      </c>
      <c r="B1852" s="14">
        <f t="shared" si="510"/>
        <v>2</v>
      </c>
      <c r="C1852" s="9">
        <f>IF(A1852=A1851,C1851,"")</f>
        <v>45303</v>
      </c>
      <c r="D1852" s="3" t="str">
        <f>IF(A1852=A1851,D1851,"")</f>
        <v>Barnard Agostina</v>
      </c>
      <c r="E1852" s="14" t="str">
        <f t="shared" si="506"/>
        <v>1682Barnard Agostina2</v>
      </c>
      <c r="J1852" s="14" t="str">
        <f t="shared" si="514"/>
        <v xml:space="preserve">Service completo. Cambio de aceite y filtros. Control general del vehiculo. Rotacion de ruedas. Cambio de bujias. Cambio de escobilla delantera lado conductor. Desarmar ambos frenos tarseros. Control de los mismos. Armado total. Control cintas de frenos traseros. Ajustar bulbo de electroventilador. Lavado motor. </v>
      </c>
      <c r="L1852" s="3">
        <v>1</v>
      </c>
      <c r="M1852" s="10" t="s">
        <v>2884</v>
      </c>
      <c r="N1852" s="3" t="s">
        <v>771</v>
      </c>
      <c r="Q1852" s="7">
        <v>3296.84</v>
      </c>
      <c r="S1852" s="8">
        <f t="shared" si="519"/>
        <v>1.2445735916817315</v>
      </c>
      <c r="T1852" s="11">
        <v>1</v>
      </c>
      <c r="W1852" s="76">
        <v>7400</v>
      </c>
      <c r="X1852" s="16">
        <f t="shared" si="520"/>
        <v>7400</v>
      </c>
      <c r="AC1852" s="18">
        <f t="shared" si="515"/>
        <v>0</v>
      </c>
      <c r="AD1852" s="19">
        <f t="shared" si="507"/>
        <v>52000</v>
      </c>
      <c r="AE1852" s="21">
        <f t="shared" si="521"/>
        <v>3296.84</v>
      </c>
      <c r="AF1852" s="20">
        <f t="shared" si="522"/>
        <v>0</v>
      </c>
      <c r="AG1852" s="20">
        <f t="shared" si="508"/>
        <v>0</v>
      </c>
      <c r="AH1852" s="20">
        <f t="shared" si="509"/>
        <v>0</v>
      </c>
      <c r="AI1852" s="20"/>
      <c r="AJ1852" s="20"/>
      <c r="AK1852" s="20">
        <f t="shared" si="516"/>
        <v>0</v>
      </c>
      <c r="AL1852" s="171"/>
    </row>
    <row r="1853" spans="1:38" ht="15.75" customHeight="1" x14ac:dyDescent="0.25">
      <c r="A1853" s="3">
        <v>1682</v>
      </c>
      <c r="B1853" s="14">
        <f t="shared" si="510"/>
        <v>3</v>
      </c>
      <c r="C1853" s="9">
        <f>IF(A1853=A1852,C1852,"")</f>
        <v>45303</v>
      </c>
      <c r="D1853" s="3" t="str">
        <f>IF(A1853=A1852,D1852,"")</f>
        <v>Barnard Agostina</v>
      </c>
      <c r="E1853" s="14" t="str">
        <f t="shared" si="506"/>
        <v>1682Barnard Agostina3</v>
      </c>
      <c r="J1853" s="14" t="str">
        <f t="shared" si="514"/>
        <v xml:space="preserve">Service completo. Cambio de aceite y filtros. Control general del vehiculo. Rotacion de ruedas. Cambio de bujias. Cambio de escobilla delantera lado conductor. Desarmar ambos frenos tarseros. Control de los mismos. Armado total. Control cintas de frenos traseros. Ajustar bulbo de electroventilador. Lavado motor.  </v>
      </c>
      <c r="L1853" s="3">
        <v>1</v>
      </c>
      <c r="M1853" s="10" t="s">
        <v>2885</v>
      </c>
      <c r="N1853" s="3" t="s">
        <v>771</v>
      </c>
      <c r="Q1853" s="7">
        <v>5223</v>
      </c>
      <c r="S1853" s="8">
        <f t="shared" si="519"/>
        <v>1.2975301550832854</v>
      </c>
      <c r="T1853" s="11">
        <v>1</v>
      </c>
      <c r="W1853" s="76">
        <v>12000</v>
      </c>
      <c r="X1853" s="16">
        <f t="shared" si="520"/>
        <v>12000</v>
      </c>
      <c r="AC1853" s="18">
        <f t="shared" si="515"/>
        <v>0</v>
      </c>
      <c r="AD1853" s="19">
        <f t="shared" si="507"/>
        <v>52000</v>
      </c>
      <c r="AE1853" s="21">
        <f t="shared" si="521"/>
        <v>5223</v>
      </c>
      <c r="AF1853" s="20">
        <f t="shared" si="522"/>
        <v>0</v>
      </c>
      <c r="AG1853" s="20">
        <f t="shared" si="508"/>
        <v>0</v>
      </c>
      <c r="AH1853" s="20">
        <f t="shared" si="509"/>
        <v>0</v>
      </c>
      <c r="AI1853" s="20"/>
      <c r="AJ1853" s="20"/>
      <c r="AK1853" s="20">
        <f t="shared" si="516"/>
        <v>0</v>
      </c>
      <c r="AL1853" s="171"/>
    </row>
    <row r="1854" spans="1:38" ht="15.75" customHeight="1" x14ac:dyDescent="0.25">
      <c r="A1854" s="3">
        <v>1682</v>
      </c>
      <c r="B1854" s="14">
        <f t="shared" si="510"/>
        <v>4</v>
      </c>
      <c r="C1854" s="9">
        <f>IF(A1854=A1853,C1853,"")</f>
        <v>45303</v>
      </c>
      <c r="D1854" s="3" t="str">
        <f>IF(A1854=A1853,D1853,"")</f>
        <v>Barnard Agostina</v>
      </c>
      <c r="E1854" s="14" t="str">
        <f t="shared" ref="E1854:E1917" si="523">CONCATENATE(A1854,D1854,B1854)</f>
        <v>1682Barnard Agostina4</v>
      </c>
      <c r="J1854" s="14" t="str">
        <f t="shared" si="514"/>
        <v xml:space="preserve">Service completo. Cambio de aceite y filtros. Control general del vehiculo. Rotacion de ruedas. Cambio de bujias. Cambio de escobilla delantera lado conductor. Desarmar ambos frenos tarseros. Control de los mismos. Armado total. Control cintas de frenos traseros. Ajustar bulbo de electroventilador. Lavado motor.   </v>
      </c>
      <c r="L1854" s="3">
        <v>1</v>
      </c>
      <c r="M1854" s="10" t="s">
        <v>792</v>
      </c>
      <c r="N1854" s="3" t="s">
        <v>771</v>
      </c>
      <c r="Q1854" s="7">
        <v>6517.2</v>
      </c>
      <c r="S1854" s="8">
        <f t="shared" si="519"/>
        <v>0.36715153747007923</v>
      </c>
      <c r="T1854" s="11">
        <v>4</v>
      </c>
      <c r="W1854" s="76">
        <v>8910</v>
      </c>
      <c r="X1854" s="16">
        <f t="shared" si="520"/>
        <v>35640</v>
      </c>
      <c r="AC1854" s="18">
        <f t="shared" si="515"/>
        <v>0</v>
      </c>
      <c r="AD1854" s="19">
        <f t="shared" si="507"/>
        <v>52000</v>
      </c>
      <c r="AE1854" s="21">
        <f t="shared" si="521"/>
        <v>26068.799999999999</v>
      </c>
      <c r="AF1854" s="20">
        <f t="shared" si="522"/>
        <v>0</v>
      </c>
      <c r="AG1854" s="20">
        <f t="shared" si="508"/>
        <v>0</v>
      </c>
      <c r="AH1854" s="20">
        <f t="shared" si="509"/>
        <v>0</v>
      </c>
      <c r="AI1854" s="20"/>
      <c r="AJ1854" s="20"/>
      <c r="AK1854" s="20">
        <f t="shared" si="516"/>
        <v>0</v>
      </c>
      <c r="AL1854" s="171"/>
    </row>
    <row r="1855" spans="1:38" ht="15.75" customHeight="1" x14ac:dyDescent="0.25">
      <c r="A1855" s="3">
        <v>1682</v>
      </c>
      <c r="B1855" s="14">
        <f t="shared" si="510"/>
        <v>5</v>
      </c>
      <c r="C1855" s="9">
        <f>IF(A1855=A1854,C1854,"")</f>
        <v>45303</v>
      </c>
      <c r="D1855" s="3" t="str">
        <f>IF(A1855=A1854,D1854,"")</f>
        <v>Barnard Agostina</v>
      </c>
      <c r="E1855" s="14" t="str">
        <f t="shared" si="523"/>
        <v>1682Barnard Agostina5</v>
      </c>
      <c r="J1855" s="14" t="str">
        <f t="shared" si="514"/>
        <v xml:space="preserve">Service completo. Cambio de aceite y filtros. Control general del vehiculo. Rotacion de ruedas. Cambio de bujias. Cambio de escobilla delantera lado conductor. Desarmar ambos frenos tarseros. Control de los mismos. Armado total. Control cintas de frenos traseros. Ajustar bulbo de electroventilador. Lavado motor.    </v>
      </c>
      <c r="L1855" s="3">
        <v>1</v>
      </c>
      <c r="M1855" s="10" t="s">
        <v>2886</v>
      </c>
      <c r="N1855" s="3" t="s">
        <v>1566</v>
      </c>
      <c r="Q1855" s="7">
        <v>3300</v>
      </c>
      <c r="S1855" s="8">
        <f t="shared" si="519"/>
        <v>0.2878787878787879</v>
      </c>
      <c r="T1855" s="11">
        <v>4</v>
      </c>
      <c r="W1855" s="76">
        <v>4250</v>
      </c>
      <c r="X1855" s="16">
        <f t="shared" si="520"/>
        <v>17000</v>
      </c>
      <c r="AC1855" s="18">
        <f t="shared" si="515"/>
        <v>0</v>
      </c>
      <c r="AD1855" s="19">
        <f t="shared" ref="AD1855:AD1918" si="524">IF(A1855=A1854,AD1854+AC1855,AC1855)</f>
        <v>52000</v>
      </c>
      <c r="AE1855" s="21">
        <f t="shared" si="521"/>
        <v>13200</v>
      </c>
      <c r="AF1855" s="20">
        <f t="shared" si="522"/>
        <v>0</v>
      </c>
      <c r="AG1855" s="20">
        <f t="shared" ref="AG1855:AG1918" si="525">IF(A1855=A1854,0,(SUMIF($A$3:$A$999956,A1855,($X$3:$X$999956))))</f>
        <v>0</v>
      </c>
      <c r="AH1855" s="20">
        <f t="shared" ref="AH1855:AH1918" si="526">IF(A1855=A1854,0,(SUMIF($A$3:$A$999956,A1855,($AC$3:$AC$999956))))</f>
        <v>0</v>
      </c>
      <c r="AI1855" s="20"/>
      <c r="AJ1855" s="20"/>
      <c r="AK1855" s="20">
        <f t="shared" si="516"/>
        <v>0</v>
      </c>
      <c r="AL1855" s="171"/>
    </row>
    <row r="1856" spans="1:38" ht="15.75" customHeight="1" x14ac:dyDescent="0.25">
      <c r="A1856" s="3">
        <v>1682</v>
      </c>
      <c r="B1856" s="14">
        <f t="shared" si="510"/>
        <v>6</v>
      </c>
      <c r="C1856" s="9">
        <f>IF(A1856=A1855,C1855,"")</f>
        <v>45303</v>
      </c>
      <c r="D1856" s="3" t="str">
        <f>IF(A1856=A1855,D1855,"")</f>
        <v>Barnard Agostina</v>
      </c>
      <c r="E1856" s="14" t="str">
        <f t="shared" si="523"/>
        <v>1682Barnard Agostina6</v>
      </c>
      <c r="J1856" s="14" t="str">
        <f t="shared" si="514"/>
        <v xml:space="preserve">Service completo. Cambio de aceite y filtros. Control general del vehiculo. Rotacion de ruedas. Cambio de bujias. Cambio de escobilla delantera lado conductor. Desarmar ambos frenos tarseros. Control de los mismos. Armado total. Control cintas de frenos traseros. Ajustar bulbo de electroventilador. Lavado motor.     </v>
      </c>
      <c r="L1856" s="3">
        <v>1</v>
      </c>
      <c r="M1856" s="10" t="s">
        <v>2887</v>
      </c>
      <c r="N1856" s="3" t="s">
        <v>1566</v>
      </c>
      <c r="Q1856" s="7">
        <v>10500</v>
      </c>
      <c r="S1856" s="8">
        <f t="shared" si="519"/>
        <v>0.27142857142857141</v>
      </c>
      <c r="T1856" s="11">
        <v>1</v>
      </c>
      <c r="W1856" s="76">
        <v>13350</v>
      </c>
      <c r="X1856" s="16">
        <f t="shared" si="520"/>
        <v>13350</v>
      </c>
      <c r="AC1856" s="18">
        <f t="shared" si="515"/>
        <v>0</v>
      </c>
      <c r="AD1856" s="19">
        <f t="shared" si="524"/>
        <v>52000</v>
      </c>
      <c r="AE1856" s="21">
        <f t="shared" si="521"/>
        <v>10500</v>
      </c>
      <c r="AF1856" s="20">
        <f t="shared" si="522"/>
        <v>0</v>
      </c>
      <c r="AG1856" s="20">
        <f t="shared" si="525"/>
        <v>0</v>
      </c>
      <c r="AH1856" s="20">
        <f t="shared" si="526"/>
        <v>0</v>
      </c>
      <c r="AI1856" s="20"/>
      <c r="AJ1856" s="20"/>
      <c r="AK1856" s="20">
        <f t="shared" si="516"/>
        <v>0</v>
      </c>
      <c r="AL1856" s="171"/>
    </row>
    <row r="1857" spans="1:38" ht="15.75" customHeight="1" x14ac:dyDescent="0.25">
      <c r="A1857" s="3">
        <v>1683</v>
      </c>
      <c r="B1857" s="14">
        <f t="shared" si="510"/>
        <v>1</v>
      </c>
      <c r="C1857" s="9">
        <v>45304</v>
      </c>
      <c r="D1857" s="3" t="s">
        <v>2538</v>
      </c>
      <c r="E1857" s="14" t="str">
        <f t="shared" si="523"/>
        <v>1683Magliano Barbara1</v>
      </c>
      <c r="F1857" s="119" t="s">
        <v>2889</v>
      </c>
      <c r="G1857" s="119" t="s">
        <v>2890</v>
      </c>
      <c r="H1857" s="119">
        <v>76671</v>
      </c>
      <c r="I1857" s="10" t="s">
        <v>2891</v>
      </c>
      <c r="J1857" s="14" t="str">
        <f t="shared" si="514"/>
        <v>Control tren delantero. Sacar ambas parrillas de suspension. Reparar con bujes nuevos. Armado total. Regulacion de convergencia. Regulacion de correcta posicion de volante.</v>
      </c>
      <c r="K1857" s="3" t="s">
        <v>1512</v>
      </c>
      <c r="L1857" s="3">
        <v>1</v>
      </c>
      <c r="M1857" s="10" t="s">
        <v>2893</v>
      </c>
      <c r="N1857" s="3" t="s">
        <v>1566</v>
      </c>
      <c r="Q1857" s="7">
        <v>9500</v>
      </c>
      <c r="R1857" s="7" t="s">
        <v>1971</v>
      </c>
      <c r="S1857" s="8">
        <f t="shared" si="519"/>
        <v>0.27368421052631581</v>
      </c>
      <c r="T1857" s="11">
        <v>2</v>
      </c>
      <c r="W1857" s="76">
        <v>12100</v>
      </c>
      <c r="X1857" s="16">
        <f t="shared" si="520"/>
        <v>24200</v>
      </c>
      <c r="Y1857" s="3">
        <v>1</v>
      </c>
      <c r="AB1857" s="4">
        <v>30000</v>
      </c>
      <c r="AC1857" s="18">
        <f t="shared" si="515"/>
        <v>30000</v>
      </c>
      <c r="AD1857" s="19">
        <f t="shared" si="524"/>
        <v>30000</v>
      </c>
      <c r="AE1857" s="21">
        <f t="shared" si="521"/>
        <v>19000</v>
      </c>
      <c r="AF1857" s="20">
        <f t="shared" si="522"/>
        <v>19500</v>
      </c>
      <c r="AG1857" s="20">
        <f t="shared" si="525"/>
        <v>49610</v>
      </c>
      <c r="AH1857" s="20">
        <f t="shared" si="526"/>
        <v>30000</v>
      </c>
      <c r="AI1857" s="20"/>
      <c r="AJ1857" s="20"/>
      <c r="AK1857" s="20">
        <f t="shared" si="516"/>
        <v>79610</v>
      </c>
      <c r="AL1857" s="171"/>
    </row>
    <row r="1858" spans="1:38" ht="15.75" customHeight="1" x14ac:dyDescent="0.25">
      <c r="A1858" s="3">
        <v>1683</v>
      </c>
      <c r="B1858" s="14">
        <f t="shared" si="510"/>
        <v>2</v>
      </c>
      <c r="C1858" s="9">
        <f>IF(A1858=A1857,C1857,"")</f>
        <v>45304</v>
      </c>
      <c r="D1858" s="3" t="str">
        <f>IF(A1858=A1857,D1857,"")</f>
        <v>Magliano Barbara</v>
      </c>
      <c r="E1858" s="14" t="str">
        <f t="shared" si="523"/>
        <v>1683Magliano Barbara2</v>
      </c>
      <c r="J1858" s="14" t="str">
        <f t="shared" si="514"/>
        <v xml:space="preserve">Control tren delantero. Sacar ambas parrillas de suspension. Reparar con bujes nuevos. Armado total. Regulacion de convergencia. Regulacion de correcta posicion de volante. </v>
      </c>
      <c r="L1858" s="3">
        <v>1</v>
      </c>
      <c r="M1858" s="10" t="s">
        <v>2892</v>
      </c>
      <c r="N1858" s="3" t="s">
        <v>1566</v>
      </c>
      <c r="Q1858" s="7">
        <v>10000</v>
      </c>
      <c r="S1858" s="8">
        <f t="shared" si="519"/>
        <v>0.27050000000000002</v>
      </c>
      <c r="T1858" s="11">
        <v>2</v>
      </c>
      <c r="W1858" s="76">
        <v>12705</v>
      </c>
      <c r="X1858" s="16">
        <f t="shared" si="520"/>
        <v>25410</v>
      </c>
      <c r="AC1858" s="18">
        <f t="shared" si="515"/>
        <v>0</v>
      </c>
      <c r="AD1858" s="19">
        <f t="shared" si="524"/>
        <v>30000</v>
      </c>
      <c r="AE1858" s="21">
        <f t="shared" si="521"/>
        <v>20000</v>
      </c>
      <c r="AF1858" s="20">
        <f t="shared" si="522"/>
        <v>0</v>
      </c>
      <c r="AG1858" s="20">
        <f t="shared" si="525"/>
        <v>0</v>
      </c>
      <c r="AH1858" s="20">
        <f t="shared" si="526"/>
        <v>0</v>
      </c>
      <c r="AI1858" s="20"/>
      <c r="AJ1858" s="20"/>
      <c r="AK1858" s="20">
        <f t="shared" si="516"/>
        <v>0</v>
      </c>
      <c r="AL1858" s="171"/>
    </row>
    <row r="1859" spans="1:38" ht="15.75" customHeight="1" x14ac:dyDescent="0.25">
      <c r="A1859" s="3">
        <v>1684</v>
      </c>
      <c r="B1859" s="14">
        <f t="shared" si="510"/>
        <v>1</v>
      </c>
      <c r="C1859" s="9">
        <v>45306</v>
      </c>
      <c r="D1859" s="3" t="s">
        <v>2894</v>
      </c>
      <c r="E1859" s="14" t="str">
        <f t="shared" si="523"/>
        <v>1684Aimar Antonio1</v>
      </c>
      <c r="F1859" s="119" t="s">
        <v>2895</v>
      </c>
      <c r="G1859" s="119" t="s">
        <v>2381</v>
      </c>
      <c r="H1859" s="119">
        <v>38164</v>
      </c>
      <c r="I1859" s="10" t="s">
        <v>2602</v>
      </c>
      <c r="J1859" s="14" t="str">
        <f t="shared" si="514"/>
        <v>Service completo. Cambio de aceite y filtro de aceite. Control general del vehiculo.</v>
      </c>
      <c r="K1859" s="3" t="s">
        <v>1512</v>
      </c>
      <c r="L1859" s="3">
        <v>1</v>
      </c>
      <c r="M1859" s="10" t="s">
        <v>2604</v>
      </c>
      <c r="N1859" s="3" t="s">
        <v>771</v>
      </c>
      <c r="Q1859" s="7">
        <v>4711.1499999999996</v>
      </c>
      <c r="R1859" s="7" t="s">
        <v>1916</v>
      </c>
      <c r="S1859" s="8">
        <f t="shared" si="519"/>
        <v>1.0801715080182124</v>
      </c>
      <c r="T1859" s="11">
        <v>1</v>
      </c>
      <c r="W1859" s="76">
        <v>9800</v>
      </c>
      <c r="X1859" s="16">
        <f t="shared" si="520"/>
        <v>9800</v>
      </c>
      <c r="Y1859" s="3">
        <v>1</v>
      </c>
      <c r="AB1859" s="4">
        <v>20000</v>
      </c>
      <c r="AC1859" s="18">
        <f t="shared" si="515"/>
        <v>20000</v>
      </c>
      <c r="AD1859" s="19">
        <f t="shared" si="524"/>
        <v>20000</v>
      </c>
      <c r="AE1859" s="21">
        <f t="shared" si="521"/>
        <v>4711.1499999999996</v>
      </c>
      <c r="AF1859" s="20">
        <f t="shared" si="522"/>
        <v>9381.77</v>
      </c>
      <c r="AG1859" s="20">
        <f t="shared" si="525"/>
        <v>39800</v>
      </c>
      <c r="AH1859" s="20">
        <f t="shared" si="526"/>
        <v>20000</v>
      </c>
      <c r="AI1859" s="20"/>
      <c r="AJ1859" s="20"/>
      <c r="AK1859" s="20">
        <f t="shared" si="516"/>
        <v>59800</v>
      </c>
      <c r="AL1859" s="171"/>
    </row>
    <row r="1860" spans="1:38" ht="15.75" customHeight="1" x14ac:dyDescent="0.25">
      <c r="A1860" s="3">
        <v>1684</v>
      </c>
      <c r="B1860" s="14">
        <f t="shared" ref="B1860:B1923" si="527">IF(A1860=A1859,B1859+1,1)</f>
        <v>2</v>
      </c>
      <c r="C1860" s="9">
        <f>IF(A1860=A1859,C1859,"")</f>
        <v>45306</v>
      </c>
      <c r="D1860" s="3" t="str">
        <f>IF(A1860=A1859,D1859,"")</f>
        <v>Aimar Antonio</v>
      </c>
      <c r="E1860" s="14" t="str">
        <f t="shared" si="523"/>
        <v>1684Aimar Antonio2</v>
      </c>
      <c r="J1860" s="14" t="str">
        <f t="shared" si="514"/>
        <v xml:space="preserve">Service completo. Cambio de aceite y filtro de aceite. Control general del vehiculo. </v>
      </c>
      <c r="L1860" s="3">
        <v>1</v>
      </c>
      <c r="M1860" s="10" t="s">
        <v>123</v>
      </c>
      <c r="N1860" s="3" t="s">
        <v>771</v>
      </c>
      <c r="Q1860" s="7">
        <v>4670.62</v>
      </c>
      <c r="S1860" s="8">
        <f t="shared" si="519"/>
        <v>5.4231301197699668</v>
      </c>
      <c r="T1860" s="11">
        <v>1</v>
      </c>
      <c r="W1860" s="76">
        <v>30000</v>
      </c>
      <c r="X1860" s="16">
        <f t="shared" si="520"/>
        <v>30000</v>
      </c>
      <c r="AC1860" s="18">
        <f t="shared" si="515"/>
        <v>0</v>
      </c>
      <c r="AD1860" s="19">
        <f t="shared" si="524"/>
        <v>20000</v>
      </c>
      <c r="AE1860" s="21">
        <f t="shared" si="521"/>
        <v>4670.62</v>
      </c>
      <c r="AF1860" s="20">
        <f t="shared" si="522"/>
        <v>0</v>
      </c>
      <c r="AG1860" s="20">
        <f t="shared" si="525"/>
        <v>0</v>
      </c>
      <c r="AH1860" s="20">
        <f t="shared" si="526"/>
        <v>0</v>
      </c>
      <c r="AI1860" s="20"/>
      <c r="AJ1860" s="20"/>
      <c r="AK1860" s="20">
        <f t="shared" si="516"/>
        <v>0</v>
      </c>
      <c r="AL1860" s="171"/>
    </row>
    <row r="1861" spans="1:38" ht="15.75" customHeight="1" x14ac:dyDescent="0.25">
      <c r="A1861" s="3">
        <v>1685</v>
      </c>
      <c r="B1861" s="14">
        <f t="shared" si="527"/>
        <v>1</v>
      </c>
      <c r="C1861" s="9">
        <v>45306</v>
      </c>
      <c r="D1861" s="3" t="s">
        <v>504</v>
      </c>
      <c r="E1861" s="14" t="str">
        <f t="shared" si="523"/>
        <v>1685Magris Victorio1</v>
      </c>
      <c r="F1861" s="119" t="s">
        <v>1712</v>
      </c>
      <c r="G1861" s="119" t="s">
        <v>2897</v>
      </c>
      <c r="H1861" s="119">
        <v>94461</v>
      </c>
      <c r="I1861" s="10" t="s">
        <v>2898</v>
      </c>
      <c r="J1861" s="14" t="str">
        <f t="shared" si="514"/>
        <v>Control de estado de bateria. Cambiar bateria</v>
      </c>
      <c r="K1861" s="3" t="s">
        <v>1665</v>
      </c>
      <c r="L1861" s="3">
        <v>1</v>
      </c>
      <c r="M1861" s="10" t="s">
        <v>357</v>
      </c>
      <c r="N1861" s="3" t="s">
        <v>1832</v>
      </c>
      <c r="R1861" s="7" t="s">
        <v>1971</v>
      </c>
      <c r="S1861" s="8"/>
      <c r="W1861" s="76"/>
      <c r="X1861" s="16">
        <f t="shared" si="520"/>
        <v>0</v>
      </c>
      <c r="AC1861" s="18">
        <f t="shared" si="515"/>
        <v>0</v>
      </c>
      <c r="AD1861" s="19">
        <f t="shared" si="524"/>
        <v>0</v>
      </c>
      <c r="AE1861" s="21">
        <f t="shared" si="521"/>
        <v>0</v>
      </c>
      <c r="AF1861" s="20">
        <f t="shared" si="522"/>
        <v>0</v>
      </c>
      <c r="AG1861" s="20">
        <f t="shared" si="525"/>
        <v>0</v>
      </c>
      <c r="AH1861" s="20">
        <f t="shared" si="526"/>
        <v>0</v>
      </c>
      <c r="AI1861" s="20"/>
      <c r="AJ1861" s="20"/>
      <c r="AK1861" s="20">
        <f t="shared" si="516"/>
        <v>0</v>
      </c>
      <c r="AL1861" s="171"/>
    </row>
    <row r="1862" spans="1:38" ht="15.75" customHeight="1" x14ac:dyDescent="0.25">
      <c r="A1862" s="3">
        <v>1685</v>
      </c>
      <c r="B1862" s="14">
        <f t="shared" si="527"/>
        <v>2</v>
      </c>
      <c r="C1862" s="9">
        <f>IF(A1862=A1861,C1861,"")</f>
        <v>45306</v>
      </c>
      <c r="D1862" s="3" t="str">
        <f>IF(A1862=A1861,D1861,"")</f>
        <v>Magris Victorio</v>
      </c>
      <c r="E1862" s="14" t="str">
        <f t="shared" si="523"/>
        <v>1685Magris Victorio2</v>
      </c>
      <c r="J1862" s="14" t="str">
        <f t="shared" si="514"/>
        <v xml:space="preserve">Control de estado de bateria. Cambiar bateria </v>
      </c>
      <c r="L1862" s="3">
        <v>1</v>
      </c>
      <c r="S1862" s="8"/>
      <c r="W1862" s="76"/>
      <c r="X1862" s="16">
        <f t="shared" si="520"/>
        <v>0</v>
      </c>
      <c r="AC1862" s="18">
        <f t="shared" si="515"/>
        <v>0</v>
      </c>
      <c r="AD1862" s="19">
        <f t="shared" si="524"/>
        <v>0</v>
      </c>
      <c r="AE1862" s="21">
        <f t="shared" si="521"/>
        <v>0</v>
      </c>
      <c r="AF1862" s="20">
        <f t="shared" si="522"/>
        <v>0</v>
      </c>
      <c r="AG1862" s="20">
        <f t="shared" si="525"/>
        <v>0</v>
      </c>
      <c r="AH1862" s="20">
        <f t="shared" si="526"/>
        <v>0</v>
      </c>
      <c r="AI1862" s="20"/>
      <c r="AJ1862" s="20"/>
      <c r="AK1862" s="20">
        <f t="shared" si="516"/>
        <v>0</v>
      </c>
      <c r="AL1862" s="171"/>
    </row>
    <row r="1863" spans="1:38" ht="15.75" customHeight="1" x14ac:dyDescent="0.25">
      <c r="A1863" s="3">
        <v>1686</v>
      </c>
      <c r="B1863" s="14">
        <f t="shared" si="527"/>
        <v>1</v>
      </c>
      <c r="C1863" s="9">
        <v>45306</v>
      </c>
      <c r="D1863" s="3" t="s">
        <v>116</v>
      </c>
      <c r="E1863" s="14" t="str">
        <f t="shared" si="523"/>
        <v>1686Transporte Palloni1</v>
      </c>
      <c r="F1863" s="119" t="s">
        <v>1317</v>
      </c>
      <c r="G1863" s="119" t="s">
        <v>1318</v>
      </c>
      <c r="H1863" s="119">
        <v>604426</v>
      </c>
      <c r="I1863" s="10" t="s">
        <v>2899</v>
      </c>
      <c r="J1863" s="14" t="str">
        <f t="shared" si="514"/>
        <v>Cambio de aceite y filtros. Control tren delantero. Cambio de bujias. Desarmar distribucion completa. Cambiar kit, bomba de agua, correa poly-v y liquido refrigerante. Purgado del circuito de refrigeracion. Puesta a punto. Armado total.</v>
      </c>
      <c r="K1863" s="3" t="s">
        <v>1665</v>
      </c>
      <c r="L1863" s="3">
        <v>1</v>
      </c>
      <c r="R1863" s="7" t="s">
        <v>1916</v>
      </c>
      <c r="S1863" s="8"/>
      <c r="W1863" s="76"/>
      <c r="X1863" s="16">
        <f t="shared" si="520"/>
        <v>0</v>
      </c>
      <c r="Y1863" s="3">
        <v>1</v>
      </c>
      <c r="AB1863" s="4">
        <v>100000</v>
      </c>
      <c r="AC1863" s="18">
        <f t="shared" si="515"/>
        <v>100000</v>
      </c>
      <c r="AD1863" s="19">
        <f t="shared" si="524"/>
        <v>100000</v>
      </c>
      <c r="AE1863" s="21">
        <f t="shared" si="521"/>
        <v>0</v>
      </c>
      <c r="AF1863" s="20">
        <f t="shared" si="522"/>
        <v>0</v>
      </c>
      <c r="AG1863" s="20">
        <f t="shared" si="525"/>
        <v>0</v>
      </c>
      <c r="AH1863" s="20">
        <f t="shared" si="526"/>
        <v>100000</v>
      </c>
      <c r="AI1863" s="20"/>
      <c r="AJ1863" s="20"/>
      <c r="AK1863" s="20">
        <f t="shared" si="516"/>
        <v>100000</v>
      </c>
      <c r="AL1863" s="171"/>
    </row>
    <row r="1864" spans="1:38" ht="15.75" customHeight="1" x14ac:dyDescent="0.25">
      <c r="A1864" s="3">
        <v>1686</v>
      </c>
      <c r="B1864" s="14">
        <f t="shared" si="527"/>
        <v>2</v>
      </c>
      <c r="C1864" s="9">
        <f>IF(A1864=A1863,C1863,"")</f>
        <v>45306</v>
      </c>
      <c r="D1864" s="3" t="str">
        <f>IF(A1864=A1863,D1863,"")</f>
        <v>Transporte Palloni</v>
      </c>
      <c r="E1864" s="14" t="str">
        <f t="shared" si="523"/>
        <v>1686Transporte Palloni2</v>
      </c>
      <c r="J1864" s="14" t="str">
        <f t="shared" si="514"/>
        <v xml:space="preserve">Cambio de aceite y filtros. Control tren delantero. Cambio de bujias. Desarmar distribucion completa. Cambiar kit, bomba de agua, correa poly-v y liquido refrigerante. Purgado del circuito de refrigeracion. Puesta a punto. Armado total. </v>
      </c>
      <c r="L1864" s="3">
        <v>1</v>
      </c>
      <c r="S1864" s="8"/>
      <c r="W1864" s="76"/>
      <c r="X1864" s="16">
        <f t="shared" si="520"/>
        <v>0</v>
      </c>
      <c r="AC1864" s="18">
        <f t="shared" si="515"/>
        <v>0</v>
      </c>
      <c r="AD1864" s="19">
        <f t="shared" si="524"/>
        <v>100000</v>
      </c>
      <c r="AE1864" s="21">
        <f t="shared" si="521"/>
        <v>0</v>
      </c>
      <c r="AF1864" s="20">
        <f t="shared" si="522"/>
        <v>0</v>
      </c>
      <c r="AG1864" s="20">
        <f t="shared" si="525"/>
        <v>0</v>
      </c>
      <c r="AH1864" s="20">
        <f t="shared" si="526"/>
        <v>0</v>
      </c>
      <c r="AI1864" s="20"/>
      <c r="AJ1864" s="20"/>
      <c r="AK1864" s="20">
        <f t="shared" si="516"/>
        <v>0</v>
      </c>
      <c r="AL1864" s="171"/>
    </row>
    <row r="1865" spans="1:38" ht="15.75" customHeight="1" x14ac:dyDescent="0.25">
      <c r="A1865" s="3">
        <v>1687</v>
      </c>
      <c r="B1865" s="14">
        <f t="shared" si="527"/>
        <v>1</v>
      </c>
      <c r="C1865" s="9">
        <v>45307</v>
      </c>
      <c r="D1865" s="3" t="s">
        <v>322</v>
      </c>
      <c r="E1865" s="14" t="str">
        <f t="shared" si="523"/>
        <v>1687Dimarco Sebastian1</v>
      </c>
      <c r="F1865" s="119" t="s">
        <v>2901</v>
      </c>
      <c r="G1865" s="119" t="s">
        <v>892</v>
      </c>
      <c r="H1865" s="119">
        <v>165842</v>
      </c>
      <c r="I1865" s="10" t="s">
        <v>2902</v>
      </c>
      <c r="J1865" s="14" t="str">
        <f t="shared" si="514"/>
        <v>Cambio cable de embrague.</v>
      </c>
      <c r="K1865" s="3" t="s">
        <v>1665</v>
      </c>
      <c r="L1865" s="3">
        <v>1</v>
      </c>
      <c r="M1865" s="10" t="s">
        <v>2903</v>
      </c>
      <c r="N1865" s="3" t="s">
        <v>1566</v>
      </c>
      <c r="Q1865" s="7">
        <v>33000</v>
      </c>
      <c r="R1865" s="7" t="s">
        <v>1971</v>
      </c>
      <c r="S1865" s="8">
        <f>(W1865-Q1865)/Q1865</f>
        <v>0.27272727272727271</v>
      </c>
      <c r="T1865" s="11">
        <v>1</v>
      </c>
      <c r="W1865" s="76">
        <v>42000</v>
      </c>
      <c r="X1865" s="16">
        <f t="shared" si="520"/>
        <v>42000</v>
      </c>
      <c r="AC1865" s="18">
        <f t="shared" si="515"/>
        <v>0</v>
      </c>
      <c r="AD1865" s="19">
        <f t="shared" si="524"/>
        <v>0</v>
      </c>
      <c r="AE1865" s="21">
        <f t="shared" si="521"/>
        <v>33000</v>
      </c>
      <c r="AF1865" s="20">
        <f t="shared" si="522"/>
        <v>33000</v>
      </c>
      <c r="AG1865" s="20">
        <f t="shared" si="525"/>
        <v>42000</v>
      </c>
      <c r="AH1865" s="20">
        <f t="shared" si="526"/>
        <v>0</v>
      </c>
      <c r="AI1865" s="20"/>
      <c r="AJ1865" s="20"/>
      <c r="AK1865" s="20">
        <f t="shared" si="516"/>
        <v>42000</v>
      </c>
      <c r="AL1865" s="171"/>
    </row>
    <row r="1866" spans="1:38" ht="15.75" customHeight="1" x14ac:dyDescent="0.25">
      <c r="A1866" s="3">
        <v>1687</v>
      </c>
      <c r="B1866" s="14">
        <f t="shared" si="527"/>
        <v>2</v>
      </c>
      <c r="C1866" s="9">
        <f>IF(A1866=A1865,C1865,"")</f>
        <v>45307</v>
      </c>
      <c r="D1866" s="3" t="str">
        <f>IF(A1866=A1865,D1865,"")</f>
        <v>Dimarco Sebastian</v>
      </c>
      <c r="E1866" s="14" t="str">
        <f t="shared" si="523"/>
        <v>1687Dimarco Sebastian2</v>
      </c>
      <c r="J1866" s="14" t="str">
        <f t="shared" si="514"/>
        <v xml:space="preserve">Cambio cable de embrague. </v>
      </c>
      <c r="L1866" s="3">
        <v>1</v>
      </c>
      <c r="S1866" s="8"/>
      <c r="W1866" s="76"/>
      <c r="X1866" s="16">
        <f t="shared" si="520"/>
        <v>0</v>
      </c>
      <c r="AC1866" s="18">
        <f t="shared" si="515"/>
        <v>0</v>
      </c>
      <c r="AD1866" s="19">
        <f t="shared" si="524"/>
        <v>0</v>
      </c>
      <c r="AE1866" s="21">
        <f t="shared" si="521"/>
        <v>0</v>
      </c>
      <c r="AF1866" s="20">
        <f t="shared" si="522"/>
        <v>0</v>
      </c>
      <c r="AG1866" s="20">
        <f t="shared" si="525"/>
        <v>0</v>
      </c>
      <c r="AH1866" s="20">
        <f t="shared" si="526"/>
        <v>0</v>
      </c>
      <c r="AI1866" s="20"/>
      <c r="AJ1866" s="20"/>
      <c r="AK1866" s="20">
        <f t="shared" si="516"/>
        <v>0</v>
      </c>
      <c r="AL1866" s="171"/>
    </row>
    <row r="1867" spans="1:38" ht="15.75" customHeight="1" x14ac:dyDescent="0.25">
      <c r="A1867" s="3">
        <v>1688</v>
      </c>
      <c r="B1867" s="14">
        <f t="shared" si="527"/>
        <v>1</v>
      </c>
      <c r="C1867" s="9">
        <v>45308</v>
      </c>
      <c r="D1867" s="3" t="s">
        <v>2904</v>
      </c>
      <c r="E1867" s="14" t="str">
        <f t="shared" si="523"/>
        <v>1688Verazay Mirta1</v>
      </c>
      <c r="F1867" s="119" t="s">
        <v>2905</v>
      </c>
      <c r="G1867" s="119" t="s">
        <v>2906</v>
      </c>
      <c r="H1867" s="119">
        <v>36764</v>
      </c>
      <c r="I1867" s="10" t="s">
        <v>2907</v>
      </c>
      <c r="J1867" s="14" t="str">
        <f t="shared" si="514"/>
        <v>Service completo. Cambio de aceite y filtros. Control general del vehiculo. Recambio de liquido refrigerante.</v>
      </c>
      <c r="K1867" s="3" t="s">
        <v>2380</v>
      </c>
      <c r="L1867" s="3">
        <v>1</v>
      </c>
      <c r="M1867" s="10" t="s">
        <v>2908</v>
      </c>
      <c r="N1867" s="3" t="s">
        <v>771</v>
      </c>
      <c r="Q1867" s="7">
        <v>7849.05</v>
      </c>
      <c r="R1867" s="7" t="s">
        <v>1916</v>
      </c>
      <c r="S1867" s="8">
        <f t="shared" ref="S1867:S1880" si="528">(W1867-Q1867)/Q1867</f>
        <v>0.24855874277778836</v>
      </c>
      <c r="T1867" s="11">
        <v>1</v>
      </c>
      <c r="W1867" s="76">
        <v>9800</v>
      </c>
      <c r="X1867" s="16">
        <f t="shared" si="520"/>
        <v>9800</v>
      </c>
      <c r="Y1867" s="3">
        <v>1</v>
      </c>
      <c r="AB1867" s="4">
        <v>45000</v>
      </c>
      <c r="AC1867" s="18">
        <f t="shared" si="515"/>
        <v>45000</v>
      </c>
      <c r="AD1867" s="19">
        <f t="shared" si="524"/>
        <v>45000</v>
      </c>
      <c r="AE1867" s="21">
        <f t="shared" si="521"/>
        <v>7849.05</v>
      </c>
      <c r="AF1867" s="20">
        <f t="shared" si="522"/>
        <v>31109.21</v>
      </c>
      <c r="AG1867" s="20">
        <f t="shared" si="525"/>
        <v>83900</v>
      </c>
      <c r="AH1867" s="20">
        <f t="shared" si="526"/>
        <v>45000</v>
      </c>
      <c r="AI1867" s="20"/>
      <c r="AJ1867" s="20"/>
      <c r="AK1867" s="20">
        <f t="shared" si="516"/>
        <v>128900</v>
      </c>
      <c r="AL1867" s="171"/>
    </row>
    <row r="1868" spans="1:38" ht="15.75" customHeight="1" x14ac:dyDescent="0.25">
      <c r="A1868" s="3">
        <v>1688</v>
      </c>
      <c r="B1868" s="14">
        <f t="shared" si="527"/>
        <v>2</v>
      </c>
      <c r="C1868" s="9">
        <f>IF(A1868=A1867,C1867,"")</f>
        <v>45308</v>
      </c>
      <c r="D1868" s="3" t="str">
        <f>IF(A1868=A1867,D1867,"")</f>
        <v>Verazay Mirta</v>
      </c>
      <c r="E1868" s="14" t="str">
        <f t="shared" si="523"/>
        <v>1688Verazay Mirta2</v>
      </c>
      <c r="J1868" s="14" t="str">
        <f t="shared" si="514"/>
        <v xml:space="preserve">Service completo. Cambio de aceite y filtros. Control general del vehiculo. Recambio de liquido refrigerante. </v>
      </c>
      <c r="L1868" s="3">
        <v>1</v>
      </c>
      <c r="M1868" s="10" t="s">
        <v>2001</v>
      </c>
      <c r="N1868" s="3" t="s">
        <v>771</v>
      </c>
      <c r="Q1868" s="7">
        <v>5745.1</v>
      </c>
      <c r="S1868" s="8">
        <f t="shared" si="528"/>
        <v>0.357678717515796</v>
      </c>
      <c r="T1868" s="11">
        <v>1</v>
      </c>
      <c r="W1868" s="76">
        <v>7800</v>
      </c>
      <c r="X1868" s="16">
        <f t="shared" si="520"/>
        <v>7800</v>
      </c>
      <c r="AC1868" s="18">
        <f t="shared" si="515"/>
        <v>0</v>
      </c>
      <c r="AD1868" s="19">
        <f t="shared" si="524"/>
        <v>45000</v>
      </c>
      <c r="AE1868" s="21">
        <f t="shared" si="521"/>
        <v>5745.1</v>
      </c>
      <c r="AF1868" s="20">
        <f t="shared" si="522"/>
        <v>0</v>
      </c>
      <c r="AG1868" s="20">
        <f t="shared" si="525"/>
        <v>0</v>
      </c>
      <c r="AH1868" s="20">
        <f t="shared" si="526"/>
        <v>0</v>
      </c>
      <c r="AI1868" s="20"/>
      <c r="AJ1868" s="20"/>
      <c r="AK1868" s="20">
        <f t="shared" si="516"/>
        <v>0</v>
      </c>
      <c r="AL1868" s="171"/>
    </row>
    <row r="1869" spans="1:38" ht="15.75" customHeight="1" x14ac:dyDescent="0.25">
      <c r="A1869" s="3">
        <v>1688</v>
      </c>
      <c r="B1869" s="14">
        <f t="shared" si="527"/>
        <v>3</v>
      </c>
      <c r="C1869" s="9">
        <f>IF(A1869=A1868,C1868,"")</f>
        <v>45308</v>
      </c>
      <c r="D1869" s="3" t="str">
        <f>IF(A1869=A1868,D1868,"")</f>
        <v>Verazay Mirta</v>
      </c>
      <c r="E1869" s="14" t="str">
        <f t="shared" si="523"/>
        <v>1688Verazay Mirta3</v>
      </c>
      <c r="J1869" s="14" t="str">
        <f t="shared" si="514"/>
        <v xml:space="preserve">Service completo. Cambio de aceite y filtros. Control general del vehiculo. Recambio de liquido refrigerante.  </v>
      </c>
      <c r="L1869" s="3">
        <v>1</v>
      </c>
      <c r="M1869" s="10" t="s">
        <v>2909</v>
      </c>
      <c r="N1869" s="3" t="s">
        <v>771</v>
      </c>
      <c r="Q1869" s="7">
        <v>5719.24</v>
      </c>
      <c r="S1869" s="8">
        <f t="shared" si="528"/>
        <v>0.31136304823717842</v>
      </c>
      <c r="T1869" s="11">
        <v>1</v>
      </c>
      <c r="W1869" s="76">
        <v>7500</v>
      </c>
      <c r="X1869" s="16">
        <f t="shared" si="520"/>
        <v>7500</v>
      </c>
      <c r="AC1869" s="18">
        <f t="shared" si="515"/>
        <v>0</v>
      </c>
      <c r="AD1869" s="19">
        <f t="shared" si="524"/>
        <v>45000</v>
      </c>
      <c r="AE1869" s="21">
        <f t="shared" si="521"/>
        <v>5719.24</v>
      </c>
      <c r="AF1869" s="20">
        <f t="shared" si="522"/>
        <v>0</v>
      </c>
      <c r="AG1869" s="20">
        <f t="shared" si="525"/>
        <v>0</v>
      </c>
      <c r="AH1869" s="20">
        <f t="shared" si="526"/>
        <v>0</v>
      </c>
      <c r="AI1869" s="20"/>
      <c r="AJ1869" s="20"/>
      <c r="AK1869" s="20">
        <f t="shared" si="516"/>
        <v>0</v>
      </c>
      <c r="AL1869" s="171"/>
    </row>
    <row r="1870" spans="1:38" ht="15.75" customHeight="1" x14ac:dyDescent="0.25">
      <c r="A1870" s="3">
        <v>1688</v>
      </c>
      <c r="B1870" s="14">
        <f t="shared" si="527"/>
        <v>4</v>
      </c>
      <c r="C1870" s="9">
        <f>IF(A1870=A1869,C1869,"")</f>
        <v>45308</v>
      </c>
      <c r="D1870" s="3" t="str">
        <f>IF(A1870=A1869,D1869,"")</f>
        <v>Verazay Mirta</v>
      </c>
      <c r="E1870" s="14" t="str">
        <f t="shared" si="523"/>
        <v>1688Verazay Mirta4</v>
      </c>
      <c r="J1870" s="14" t="str">
        <f t="shared" si="514"/>
        <v xml:space="preserve">Service completo. Cambio de aceite y filtros. Control general del vehiculo. Recambio de liquido refrigerante.   </v>
      </c>
      <c r="L1870" s="3">
        <v>1</v>
      </c>
      <c r="M1870" s="10" t="s">
        <v>728</v>
      </c>
      <c r="N1870" s="3" t="s">
        <v>771</v>
      </c>
      <c r="Q1870" s="7">
        <v>4670.62</v>
      </c>
      <c r="S1870" s="8">
        <f t="shared" si="528"/>
        <v>1.293057452757878</v>
      </c>
      <c r="T1870" s="11">
        <v>4</v>
      </c>
      <c r="W1870" s="76">
        <v>10710</v>
      </c>
      <c r="X1870" s="16">
        <f t="shared" si="520"/>
        <v>42840</v>
      </c>
      <c r="AC1870" s="18">
        <f t="shared" si="515"/>
        <v>0</v>
      </c>
      <c r="AD1870" s="19">
        <f t="shared" si="524"/>
        <v>45000</v>
      </c>
      <c r="AE1870" s="21">
        <f t="shared" si="521"/>
        <v>18682.48</v>
      </c>
      <c r="AF1870" s="20">
        <f t="shared" si="522"/>
        <v>0</v>
      </c>
      <c r="AG1870" s="20">
        <f t="shared" si="525"/>
        <v>0</v>
      </c>
      <c r="AH1870" s="20">
        <f t="shared" si="526"/>
        <v>0</v>
      </c>
      <c r="AI1870" s="20"/>
      <c r="AJ1870" s="20"/>
      <c r="AK1870" s="20">
        <f t="shared" si="516"/>
        <v>0</v>
      </c>
      <c r="AL1870" s="171"/>
    </row>
    <row r="1871" spans="1:38" ht="15.75" customHeight="1" x14ac:dyDescent="0.25">
      <c r="A1871" s="3">
        <v>1688</v>
      </c>
      <c r="B1871" s="14">
        <f t="shared" si="527"/>
        <v>5</v>
      </c>
      <c r="C1871" s="9">
        <f>IF(A1871=A1870,C1870,"")</f>
        <v>45308</v>
      </c>
      <c r="D1871" s="3" t="str">
        <f>IF(A1871=A1870,D1870,"")</f>
        <v>Verazay Mirta</v>
      </c>
      <c r="E1871" s="14" t="str">
        <f t="shared" si="523"/>
        <v>1688Verazay Mirta5</v>
      </c>
      <c r="J1871" s="14" t="str">
        <f t="shared" si="514"/>
        <v xml:space="preserve">Service completo. Cambio de aceite y filtros. Control general del vehiculo. Recambio de liquido refrigerante.    </v>
      </c>
      <c r="L1871" s="3">
        <v>1</v>
      </c>
      <c r="M1871" s="10" t="s">
        <v>1970</v>
      </c>
      <c r="N1871" s="3" t="s">
        <v>771</v>
      </c>
      <c r="Q1871" s="7">
        <v>6450.2</v>
      </c>
      <c r="S1871" s="8">
        <f t="shared" si="528"/>
        <v>0.33949334904344053</v>
      </c>
      <c r="T1871" s="11">
        <v>1.5</v>
      </c>
      <c r="W1871" s="76">
        <v>8640</v>
      </c>
      <c r="X1871" s="16">
        <f t="shared" si="520"/>
        <v>12960</v>
      </c>
      <c r="AC1871" s="18">
        <f t="shared" si="515"/>
        <v>0</v>
      </c>
      <c r="AD1871" s="19">
        <f t="shared" si="524"/>
        <v>45000</v>
      </c>
      <c r="AE1871" s="21">
        <f t="shared" si="521"/>
        <v>9675.2999999999993</v>
      </c>
      <c r="AF1871" s="20">
        <f t="shared" si="522"/>
        <v>0</v>
      </c>
      <c r="AG1871" s="20">
        <f t="shared" si="525"/>
        <v>0</v>
      </c>
      <c r="AH1871" s="20">
        <f t="shared" si="526"/>
        <v>0</v>
      </c>
      <c r="AI1871" s="20"/>
      <c r="AJ1871" s="20"/>
      <c r="AK1871" s="20">
        <f t="shared" si="516"/>
        <v>0</v>
      </c>
      <c r="AL1871" s="171"/>
    </row>
    <row r="1872" spans="1:38" ht="15.75" customHeight="1" x14ac:dyDescent="0.25">
      <c r="A1872" s="3">
        <v>1688</v>
      </c>
      <c r="B1872" s="14">
        <f t="shared" si="527"/>
        <v>6</v>
      </c>
      <c r="C1872" s="9">
        <f>IF(A1872=A1871,C1871,"")</f>
        <v>45308</v>
      </c>
      <c r="D1872" s="3" t="str">
        <f>IF(A1872=A1871,D1871,"")</f>
        <v>Verazay Mirta</v>
      </c>
      <c r="E1872" s="14" t="str">
        <f t="shared" si="523"/>
        <v>1688Verazay Mirta6</v>
      </c>
      <c r="J1872" s="14" t="str">
        <f t="shared" si="514"/>
        <v xml:space="preserve">Service completo. Cambio de aceite y filtros. Control general del vehiculo. Recambio de liquido refrigerante.     </v>
      </c>
      <c r="L1872" s="3">
        <v>1</v>
      </c>
      <c r="M1872" s="10" t="s">
        <v>1431</v>
      </c>
      <c r="N1872" s="3" t="s">
        <v>771</v>
      </c>
      <c r="Q1872" s="7">
        <v>675</v>
      </c>
      <c r="S1872" s="8">
        <f t="shared" si="528"/>
        <v>3.4444444444444446</v>
      </c>
      <c r="T1872" s="11">
        <v>1</v>
      </c>
      <c r="W1872" s="76">
        <v>3000</v>
      </c>
      <c r="X1872" s="16">
        <f t="shared" ref="X1872:X1903" si="529">W1872*T1872</f>
        <v>3000</v>
      </c>
      <c r="AC1872" s="18">
        <f t="shared" si="515"/>
        <v>0</v>
      </c>
      <c r="AD1872" s="19">
        <f t="shared" si="524"/>
        <v>45000</v>
      </c>
      <c r="AE1872" s="21">
        <f t="shared" si="521"/>
        <v>675</v>
      </c>
      <c r="AF1872" s="20">
        <f t="shared" si="522"/>
        <v>0</v>
      </c>
      <c r="AG1872" s="20">
        <f t="shared" si="525"/>
        <v>0</v>
      </c>
      <c r="AH1872" s="20">
        <f t="shared" si="526"/>
        <v>0</v>
      </c>
      <c r="AI1872" s="20"/>
      <c r="AJ1872" s="20"/>
      <c r="AK1872" s="20">
        <f t="shared" si="516"/>
        <v>0</v>
      </c>
      <c r="AL1872" s="171"/>
    </row>
    <row r="1873" spans="1:38" ht="15.75" customHeight="1" x14ac:dyDescent="0.25">
      <c r="A1873" s="3">
        <v>1689</v>
      </c>
      <c r="B1873" s="14">
        <f t="shared" si="527"/>
        <v>1</v>
      </c>
      <c r="C1873" s="9">
        <v>45308</v>
      </c>
      <c r="D1873" s="3" t="s">
        <v>1965</v>
      </c>
      <c r="E1873" s="14" t="str">
        <f t="shared" si="523"/>
        <v>1689Crocinelli Carlos1</v>
      </c>
      <c r="F1873" s="119" t="s">
        <v>2404</v>
      </c>
      <c r="G1873" s="119" t="s">
        <v>806</v>
      </c>
      <c r="H1873" s="119">
        <v>152914</v>
      </c>
      <c r="I1873" s="10" t="s">
        <v>2910</v>
      </c>
      <c r="J1873" s="14" t="str">
        <f t="shared" si="514"/>
        <v>Control general para viaje. Control del tren delantero. Cambiar ambas bieletas de barra estabilizadora. Cambiar deposito de agua. Completar con liquido refrigerante. Purgado del circuito de refrigeracion.</v>
      </c>
      <c r="K1873" s="3" t="s">
        <v>1665</v>
      </c>
      <c r="L1873" s="3">
        <v>1</v>
      </c>
      <c r="M1873" s="10" t="s">
        <v>2158</v>
      </c>
      <c r="N1873" s="3" t="s">
        <v>1566</v>
      </c>
      <c r="Q1873" s="7">
        <v>10000</v>
      </c>
      <c r="R1873" s="7" t="s">
        <v>1971</v>
      </c>
      <c r="S1873" s="8">
        <f t="shared" si="528"/>
        <v>0.27</v>
      </c>
      <c r="T1873" s="11">
        <v>2</v>
      </c>
      <c r="W1873" s="76">
        <v>12700</v>
      </c>
      <c r="X1873" s="16">
        <f t="shared" si="529"/>
        <v>25400</v>
      </c>
      <c r="Y1873" s="3">
        <v>1</v>
      </c>
      <c r="AB1873" s="4">
        <v>30000</v>
      </c>
      <c r="AC1873" s="18">
        <f t="shared" si="515"/>
        <v>30000</v>
      </c>
      <c r="AD1873" s="19">
        <f t="shared" si="524"/>
        <v>30000</v>
      </c>
      <c r="AE1873" s="21">
        <f t="shared" si="521"/>
        <v>20000</v>
      </c>
      <c r="AF1873" s="20">
        <f t="shared" si="522"/>
        <v>22400</v>
      </c>
      <c r="AG1873" s="20">
        <f t="shared" si="525"/>
        <v>41150</v>
      </c>
      <c r="AH1873" s="20">
        <f t="shared" si="526"/>
        <v>30000</v>
      </c>
      <c r="AI1873" s="20"/>
      <c r="AJ1873" s="20"/>
      <c r="AK1873" s="20">
        <f t="shared" si="516"/>
        <v>71150</v>
      </c>
      <c r="AL1873" s="171"/>
    </row>
    <row r="1874" spans="1:38" ht="15.75" customHeight="1" x14ac:dyDescent="0.25">
      <c r="A1874" s="3">
        <v>1689</v>
      </c>
      <c r="B1874" s="14">
        <f t="shared" si="527"/>
        <v>2</v>
      </c>
      <c r="C1874" s="9">
        <f>IF(A1874=A1873,C1873,"")</f>
        <v>45308</v>
      </c>
      <c r="D1874" s="3" t="str">
        <f>IF(A1874=A1873,D1873,"")</f>
        <v>Crocinelli Carlos</v>
      </c>
      <c r="E1874" s="14" t="str">
        <f t="shared" si="523"/>
        <v>1689Crocinelli Carlos2</v>
      </c>
      <c r="J1874" s="14" t="str">
        <f t="shared" si="514"/>
        <v xml:space="preserve">Control general para viaje. Control del tren delantero. Cambiar ambas bieletas de barra estabilizadora. Cambiar deposito de agua. Completar con liquido refrigerante. Purgado del circuito de refrigeracion. </v>
      </c>
      <c r="L1874" s="3">
        <v>1</v>
      </c>
      <c r="M1874" s="10" t="s">
        <v>2911</v>
      </c>
      <c r="N1874" s="3" t="s">
        <v>1566</v>
      </c>
      <c r="Q1874" s="7">
        <v>12400</v>
      </c>
      <c r="S1874" s="8">
        <f t="shared" si="528"/>
        <v>0.27016129032258063</v>
      </c>
      <c r="T1874" s="11">
        <v>1</v>
      </c>
      <c r="W1874" s="76">
        <v>15750</v>
      </c>
      <c r="X1874" s="16">
        <f t="shared" si="529"/>
        <v>15750</v>
      </c>
      <c r="AC1874" s="18">
        <f t="shared" si="515"/>
        <v>0</v>
      </c>
      <c r="AD1874" s="19">
        <f t="shared" si="524"/>
        <v>30000</v>
      </c>
      <c r="AE1874" s="21">
        <f t="shared" si="521"/>
        <v>12400</v>
      </c>
      <c r="AF1874" s="20">
        <f t="shared" si="522"/>
        <v>0</v>
      </c>
      <c r="AG1874" s="20">
        <f t="shared" si="525"/>
        <v>0</v>
      </c>
      <c r="AH1874" s="20">
        <f t="shared" si="526"/>
        <v>0</v>
      </c>
      <c r="AI1874" s="20"/>
      <c r="AJ1874" s="20"/>
      <c r="AK1874" s="20">
        <f t="shared" si="516"/>
        <v>0</v>
      </c>
      <c r="AL1874" s="171"/>
    </row>
    <row r="1875" spans="1:38" ht="15.75" customHeight="1" x14ac:dyDescent="0.25">
      <c r="A1875" s="3">
        <v>1690</v>
      </c>
      <c r="B1875" s="14">
        <f t="shared" si="527"/>
        <v>1</v>
      </c>
      <c r="C1875" s="9">
        <v>45308</v>
      </c>
      <c r="D1875" s="3" t="s">
        <v>2912</v>
      </c>
      <c r="E1875" s="14" t="str">
        <f t="shared" si="523"/>
        <v>1690Balestrelli Valentina1</v>
      </c>
      <c r="F1875" s="119" t="s">
        <v>2913</v>
      </c>
      <c r="G1875" s="119" t="s">
        <v>806</v>
      </c>
      <c r="H1875" s="119">
        <v>92202</v>
      </c>
      <c r="I1875" s="10" t="s">
        <v>2170</v>
      </c>
      <c r="J1875" s="14" t="str">
        <f t="shared" si="514"/>
        <v>Service completo. Cambio de aceite y filtros. Control general del vehiculo.</v>
      </c>
      <c r="K1875" s="3" t="s">
        <v>1512</v>
      </c>
      <c r="L1875" s="3">
        <v>1</v>
      </c>
      <c r="M1875" s="10" t="s">
        <v>728</v>
      </c>
      <c r="N1875" s="3" t="s">
        <v>771</v>
      </c>
      <c r="Q1875" s="7">
        <v>4670.62</v>
      </c>
      <c r="R1875" s="7" t="s">
        <v>1916</v>
      </c>
      <c r="S1875" s="8">
        <f t="shared" si="528"/>
        <v>1.293057452757878</v>
      </c>
      <c r="T1875" s="11">
        <v>4</v>
      </c>
      <c r="W1875" s="76">
        <v>10710</v>
      </c>
      <c r="X1875" s="16">
        <f t="shared" si="529"/>
        <v>42840</v>
      </c>
      <c r="Y1875" s="3">
        <v>1</v>
      </c>
      <c r="AB1875" s="4">
        <v>50000</v>
      </c>
      <c r="AC1875" s="18">
        <f t="shared" si="515"/>
        <v>50000</v>
      </c>
      <c r="AD1875" s="19">
        <f t="shared" si="524"/>
        <v>50000</v>
      </c>
      <c r="AE1875" s="21">
        <f t="shared" si="521"/>
        <v>18682.48</v>
      </c>
      <c r="AF1875" s="20">
        <f t="shared" si="522"/>
        <v>26120.440000000002</v>
      </c>
      <c r="AG1875" s="20">
        <f t="shared" si="525"/>
        <v>81940</v>
      </c>
      <c r="AH1875" s="20">
        <f t="shared" si="526"/>
        <v>50000</v>
      </c>
      <c r="AI1875" s="20"/>
      <c r="AJ1875" s="20"/>
      <c r="AK1875" s="20">
        <f t="shared" si="516"/>
        <v>131940</v>
      </c>
      <c r="AL1875" s="171"/>
    </row>
    <row r="1876" spans="1:38" ht="15.75" customHeight="1" x14ac:dyDescent="0.25">
      <c r="A1876" s="3">
        <v>1690</v>
      </c>
      <c r="B1876" s="14">
        <f t="shared" si="527"/>
        <v>2</v>
      </c>
      <c r="C1876" s="9">
        <f>IF(A1876=A1875,C1875,"")</f>
        <v>45308</v>
      </c>
      <c r="D1876" s="3" t="str">
        <f>IF(A1876=A1875,D1875,"")</f>
        <v>Balestrelli Valentina</v>
      </c>
      <c r="E1876" s="14" t="str">
        <f t="shared" si="523"/>
        <v>1690Balestrelli Valentina2</v>
      </c>
      <c r="J1876" s="14" t="str">
        <f t="shared" si="514"/>
        <v xml:space="preserve">Service completo. Cambio de aceite y filtros. Control general del vehiculo. </v>
      </c>
      <c r="L1876" s="3">
        <v>1</v>
      </c>
      <c r="M1876" s="10" t="s">
        <v>2914</v>
      </c>
      <c r="N1876" s="3" t="s">
        <v>771</v>
      </c>
      <c r="Q1876" s="7">
        <v>4156.6899999999996</v>
      </c>
      <c r="S1876" s="8">
        <f t="shared" si="528"/>
        <v>1.0930115067517667</v>
      </c>
      <c r="T1876" s="11">
        <v>1</v>
      </c>
      <c r="W1876" s="76">
        <v>8700</v>
      </c>
      <c r="X1876" s="16">
        <f t="shared" si="529"/>
        <v>8700</v>
      </c>
      <c r="AC1876" s="18">
        <f t="shared" si="515"/>
        <v>0</v>
      </c>
      <c r="AD1876" s="19">
        <f t="shared" si="524"/>
        <v>50000</v>
      </c>
      <c r="AE1876" s="21">
        <f t="shared" si="521"/>
        <v>4156.6899999999996</v>
      </c>
      <c r="AF1876" s="20">
        <f t="shared" si="522"/>
        <v>0</v>
      </c>
      <c r="AG1876" s="20">
        <f t="shared" si="525"/>
        <v>0</v>
      </c>
      <c r="AH1876" s="20">
        <f t="shared" si="526"/>
        <v>0</v>
      </c>
      <c r="AI1876" s="20"/>
      <c r="AJ1876" s="20"/>
      <c r="AK1876" s="20">
        <f t="shared" si="516"/>
        <v>0</v>
      </c>
      <c r="AL1876" s="171"/>
    </row>
    <row r="1877" spans="1:38" ht="15.75" customHeight="1" x14ac:dyDescent="0.25">
      <c r="A1877" s="3">
        <v>1690</v>
      </c>
      <c r="B1877" s="14">
        <f t="shared" si="527"/>
        <v>3</v>
      </c>
      <c r="C1877" s="9">
        <f>IF(A1877=A1876,C1876,"")</f>
        <v>45308</v>
      </c>
      <c r="D1877" s="3" t="str">
        <f>IF(A1877=A1876,D1876,"")</f>
        <v>Balestrelli Valentina</v>
      </c>
      <c r="E1877" s="14" t="str">
        <f t="shared" si="523"/>
        <v>1690Balestrelli Valentina3</v>
      </c>
      <c r="J1877" s="14" t="str">
        <f t="shared" si="514"/>
        <v xml:space="preserve">Service completo. Cambio de aceite y filtros. Control general del vehiculo.  </v>
      </c>
      <c r="L1877" s="3">
        <v>1</v>
      </c>
      <c r="M1877" s="10" t="s">
        <v>2915</v>
      </c>
      <c r="N1877" s="3" t="s">
        <v>771</v>
      </c>
      <c r="Q1877" s="7">
        <v>7849.05</v>
      </c>
      <c r="S1877" s="8">
        <f t="shared" si="528"/>
        <v>0.3504819054535262</v>
      </c>
      <c r="T1877" s="11">
        <v>1</v>
      </c>
      <c r="W1877" s="76">
        <v>10600</v>
      </c>
      <c r="X1877" s="16">
        <f t="shared" si="529"/>
        <v>10600</v>
      </c>
      <c r="AC1877" s="18">
        <f t="shared" si="515"/>
        <v>0</v>
      </c>
      <c r="AD1877" s="19">
        <f t="shared" si="524"/>
        <v>50000</v>
      </c>
      <c r="AE1877" s="21">
        <f t="shared" si="521"/>
        <v>7849.05</v>
      </c>
      <c r="AF1877" s="20">
        <f t="shared" si="522"/>
        <v>0</v>
      </c>
      <c r="AG1877" s="20">
        <f t="shared" si="525"/>
        <v>0</v>
      </c>
      <c r="AH1877" s="20">
        <f t="shared" si="526"/>
        <v>0</v>
      </c>
      <c r="AI1877" s="20"/>
      <c r="AJ1877" s="20"/>
      <c r="AK1877" s="20">
        <f t="shared" si="516"/>
        <v>0</v>
      </c>
      <c r="AL1877" s="171"/>
    </row>
    <row r="1878" spans="1:38" ht="15.75" customHeight="1" x14ac:dyDescent="0.25">
      <c r="A1878" s="3">
        <v>1690</v>
      </c>
      <c r="B1878" s="14">
        <f t="shared" si="527"/>
        <v>4</v>
      </c>
      <c r="C1878" s="9">
        <f>IF(A1878=A1877,C1877,"")</f>
        <v>45308</v>
      </c>
      <c r="D1878" s="3" t="str">
        <f>IF(A1878=A1877,D1877,"")</f>
        <v>Balestrelli Valentina</v>
      </c>
      <c r="E1878" s="14" t="str">
        <f t="shared" si="523"/>
        <v>1690Balestrelli Valentina4</v>
      </c>
      <c r="J1878" s="14" t="str">
        <f t="shared" si="514"/>
        <v xml:space="preserve">Service completo. Cambio de aceite y filtros. Control general del vehiculo.   </v>
      </c>
      <c r="L1878" s="3">
        <v>1</v>
      </c>
      <c r="M1878" s="10" t="s">
        <v>2916</v>
      </c>
      <c r="N1878" s="3" t="s">
        <v>771</v>
      </c>
      <c r="Q1878" s="7">
        <v>3912.09</v>
      </c>
      <c r="S1878" s="8">
        <f t="shared" si="528"/>
        <v>1.0960662970432684</v>
      </c>
      <c r="T1878" s="11">
        <v>1</v>
      </c>
      <c r="W1878" s="76">
        <v>8200</v>
      </c>
      <c r="X1878" s="16">
        <f t="shared" si="529"/>
        <v>8200</v>
      </c>
      <c r="AC1878" s="18">
        <f t="shared" si="515"/>
        <v>0</v>
      </c>
      <c r="AD1878" s="19">
        <f t="shared" si="524"/>
        <v>50000</v>
      </c>
      <c r="AE1878" s="21">
        <f t="shared" si="521"/>
        <v>3912.09</v>
      </c>
      <c r="AF1878" s="20">
        <f t="shared" si="522"/>
        <v>0</v>
      </c>
      <c r="AG1878" s="20">
        <f t="shared" si="525"/>
        <v>0</v>
      </c>
      <c r="AH1878" s="20">
        <f t="shared" si="526"/>
        <v>0</v>
      </c>
      <c r="AI1878" s="20"/>
      <c r="AJ1878" s="20"/>
      <c r="AK1878" s="20">
        <f t="shared" si="516"/>
        <v>0</v>
      </c>
      <c r="AL1878" s="171"/>
    </row>
    <row r="1879" spans="1:38" ht="15.75" customHeight="1" x14ac:dyDescent="0.25">
      <c r="A1879" s="3">
        <v>1690</v>
      </c>
      <c r="B1879" s="14">
        <f t="shared" si="527"/>
        <v>5</v>
      </c>
      <c r="C1879" s="9">
        <f>IF(A1879=A1878,C1878,"")</f>
        <v>45308</v>
      </c>
      <c r="D1879" s="3" t="str">
        <f>IF(A1879=A1878,D1878,"")</f>
        <v>Balestrelli Valentina</v>
      </c>
      <c r="E1879" s="14" t="str">
        <f t="shared" si="523"/>
        <v>1690Balestrelli Valentina5</v>
      </c>
      <c r="J1879" s="14" t="str">
        <f t="shared" si="514"/>
        <v xml:space="preserve">Service completo. Cambio de aceite y filtros. Control general del vehiculo.    </v>
      </c>
      <c r="L1879" s="3">
        <v>1</v>
      </c>
      <c r="M1879" s="10" t="s">
        <v>2917</v>
      </c>
      <c r="N1879" s="3" t="s">
        <v>771</v>
      </c>
      <c r="Q1879" s="7">
        <v>5531.99</v>
      </c>
      <c r="S1879" s="8">
        <f t="shared" si="528"/>
        <v>1.09689460754629</v>
      </c>
      <c r="T1879" s="11">
        <v>1</v>
      </c>
      <c r="W1879" s="76">
        <v>11600</v>
      </c>
      <c r="X1879" s="16">
        <f t="shared" si="529"/>
        <v>11600</v>
      </c>
      <c r="AC1879" s="18">
        <f t="shared" si="515"/>
        <v>0</v>
      </c>
      <c r="AD1879" s="19">
        <f t="shared" si="524"/>
        <v>50000</v>
      </c>
      <c r="AE1879" s="21">
        <f t="shared" si="521"/>
        <v>5531.99</v>
      </c>
      <c r="AF1879" s="20">
        <f t="shared" si="522"/>
        <v>0</v>
      </c>
      <c r="AG1879" s="20">
        <f t="shared" si="525"/>
        <v>0</v>
      </c>
      <c r="AH1879" s="20">
        <f t="shared" si="526"/>
        <v>0</v>
      </c>
      <c r="AI1879" s="20"/>
      <c r="AJ1879" s="20"/>
      <c r="AK1879" s="20">
        <f t="shared" si="516"/>
        <v>0</v>
      </c>
      <c r="AL1879" s="171"/>
    </row>
    <row r="1880" spans="1:38" ht="15.75" customHeight="1" x14ac:dyDescent="0.25">
      <c r="A1880" s="3">
        <v>1691</v>
      </c>
      <c r="B1880" s="14">
        <f t="shared" si="527"/>
        <v>1</v>
      </c>
      <c r="C1880" s="9">
        <v>45308</v>
      </c>
      <c r="D1880" s="3" t="s">
        <v>2867</v>
      </c>
      <c r="E1880" s="14" t="str">
        <f t="shared" si="523"/>
        <v>1691Cometto Franco1</v>
      </c>
      <c r="F1880" s="119" t="s">
        <v>2868</v>
      </c>
      <c r="G1880" s="119" t="s">
        <v>1318</v>
      </c>
      <c r="H1880" s="119">
        <v>205050</v>
      </c>
      <c r="I1880" s="10" t="s">
        <v>2918</v>
      </c>
      <c r="J1880" s="14" t="str">
        <f t="shared" si="514"/>
        <v>Sacar ambos amortiguadores delanteros. Cambiar topes fuelles de amortiguadores. Armado total.</v>
      </c>
      <c r="K1880" s="3" t="s">
        <v>1665</v>
      </c>
      <c r="L1880" s="3">
        <v>1</v>
      </c>
      <c r="M1880" s="10" t="s">
        <v>2919</v>
      </c>
      <c r="N1880" s="3" t="s">
        <v>771</v>
      </c>
      <c r="Q1880" s="7">
        <v>4500</v>
      </c>
      <c r="R1880" s="7" t="s">
        <v>1971</v>
      </c>
      <c r="S1880" s="8">
        <f t="shared" si="528"/>
        <v>0.46666666666666667</v>
      </c>
      <c r="T1880" s="11">
        <v>2</v>
      </c>
      <c r="W1880" s="76">
        <v>6600</v>
      </c>
      <c r="X1880" s="16">
        <f t="shared" si="529"/>
        <v>13200</v>
      </c>
      <c r="Y1880" s="3">
        <v>1</v>
      </c>
      <c r="AB1880" s="4">
        <v>15000</v>
      </c>
      <c r="AC1880" s="18">
        <f t="shared" si="515"/>
        <v>15000</v>
      </c>
      <c r="AD1880" s="19">
        <f t="shared" si="524"/>
        <v>15000</v>
      </c>
      <c r="AE1880" s="21">
        <f t="shared" si="521"/>
        <v>9000</v>
      </c>
      <c r="AF1880" s="20">
        <f t="shared" si="522"/>
        <v>4500</v>
      </c>
      <c r="AG1880" s="20">
        <f t="shared" si="525"/>
        <v>13200</v>
      </c>
      <c r="AH1880" s="20">
        <f t="shared" si="526"/>
        <v>15000</v>
      </c>
      <c r="AI1880" s="20"/>
      <c r="AJ1880" s="20"/>
      <c r="AK1880" s="20">
        <f t="shared" si="516"/>
        <v>28200</v>
      </c>
      <c r="AL1880" s="171"/>
    </row>
    <row r="1881" spans="1:38" ht="15.75" customHeight="1" x14ac:dyDescent="0.25">
      <c r="A1881" s="3">
        <v>1691</v>
      </c>
      <c r="B1881" s="14">
        <f t="shared" si="527"/>
        <v>2</v>
      </c>
      <c r="C1881" s="9">
        <f>IF(A1881=A1880,C1880,"")</f>
        <v>45308</v>
      </c>
      <c r="D1881" s="3" t="str">
        <f>IF(A1881=A1880,D1880,"")</f>
        <v>Cometto Franco</v>
      </c>
      <c r="E1881" s="14" t="str">
        <f t="shared" si="523"/>
        <v>1691Cometto Franco2</v>
      </c>
      <c r="J1881" s="14" t="str">
        <f t="shared" si="514"/>
        <v xml:space="preserve">Sacar ambos amortiguadores delanteros. Cambiar topes fuelles de amortiguadores. Armado total. </v>
      </c>
      <c r="L1881" s="3">
        <v>1</v>
      </c>
      <c r="S1881" s="8"/>
      <c r="W1881" s="76"/>
      <c r="X1881" s="16">
        <f t="shared" si="529"/>
        <v>0</v>
      </c>
      <c r="AC1881" s="18">
        <f t="shared" si="515"/>
        <v>0</v>
      </c>
      <c r="AD1881" s="19">
        <f t="shared" si="524"/>
        <v>15000</v>
      </c>
      <c r="AE1881" s="21">
        <f t="shared" si="521"/>
        <v>0</v>
      </c>
      <c r="AF1881" s="20">
        <f t="shared" si="522"/>
        <v>0</v>
      </c>
      <c r="AG1881" s="20">
        <f t="shared" si="525"/>
        <v>0</v>
      </c>
      <c r="AH1881" s="20">
        <f t="shared" si="526"/>
        <v>0</v>
      </c>
      <c r="AI1881" s="20"/>
      <c r="AJ1881" s="20"/>
      <c r="AK1881" s="20">
        <f t="shared" si="516"/>
        <v>0</v>
      </c>
      <c r="AL1881" s="171"/>
    </row>
    <row r="1882" spans="1:38" ht="15.75" customHeight="1" x14ac:dyDescent="0.25">
      <c r="A1882" s="3">
        <v>1692</v>
      </c>
      <c r="B1882" s="14">
        <f t="shared" si="527"/>
        <v>1</v>
      </c>
      <c r="C1882" s="9">
        <v>45309</v>
      </c>
      <c r="D1882" s="3" t="s">
        <v>2262</v>
      </c>
      <c r="E1882" s="14" t="str">
        <f t="shared" si="523"/>
        <v>1692Barroso Willy1</v>
      </c>
      <c r="J1882" s="14">
        <f t="shared" si="514"/>
        <v>0</v>
      </c>
      <c r="L1882" s="3">
        <v>1</v>
      </c>
      <c r="M1882" s="10" t="s">
        <v>2922</v>
      </c>
      <c r="N1882" s="3" t="s">
        <v>2841</v>
      </c>
      <c r="Q1882" s="7">
        <v>34000</v>
      </c>
      <c r="S1882" s="150">
        <f>(W1882-Q1882)/Q1882</f>
        <v>0</v>
      </c>
      <c r="T1882" s="11">
        <v>1</v>
      </c>
      <c r="W1882" s="76">
        <v>34000</v>
      </c>
      <c r="X1882" s="16">
        <f t="shared" si="529"/>
        <v>34000</v>
      </c>
      <c r="AC1882" s="18">
        <f t="shared" si="515"/>
        <v>0</v>
      </c>
      <c r="AD1882" s="19">
        <f t="shared" si="524"/>
        <v>0</v>
      </c>
      <c r="AE1882" s="21">
        <f t="shared" si="521"/>
        <v>34000</v>
      </c>
      <c r="AF1882" s="20">
        <f t="shared" si="522"/>
        <v>37200</v>
      </c>
      <c r="AG1882" s="20">
        <f t="shared" si="525"/>
        <v>38000</v>
      </c>
      <c r="AH1882" s="20">
        <f t="shared" si="526"/>
        <v>60000</v>
      </c>
      <c r="AI1882" s="20"/>
      <c r="AJ1882" s="20"/>
      <c r="AK1882" s="20">
        <f t="shared" si="516"/>
        <v>98000</v>
      </c>
      <c r="AL1882" s="171"/>
    </row>
    <row r="1883" spans="1:38" ht="15.75" customHeight="1" x14ac:dyDescent="0.25">
      <c r="A1883" s="3">
        <v>1692</v>
      </c>
      <c r="B1883" s="14">
        <f t="shared" si="527"/>
        <v>2</v>
      </c>
      <c r="C1883" s="9">
        <v>45309</v>
      </c>
      <c r="D1883" s="3" t="s">
        <v>2262</v>
      </c>
      <c r="E1883" s="14" t="str">
        <f t="shared" si="523"/>
        <v>1692Barroso Willy2</v>
      </c>
      <c r="F1883" s="119" t="s">
        <v>2837</v>
      </c>
      <c r="G1883" s="119" t="s">
        <v>2606</v>
      </c>
      <c r="H1883" s="119">
        <v>165629</v>
      </c>
      <c r="I1883" s="10" t="s">
        <v>2920</v>
      </c>
      <c r="J1883" s="14" t="str">
        <f t="shared" si="514"/>
        <v>0 Drenaje de sistema refrigerante. Recuperacion de liquido. Drenaje de aceite. Recuperacion del mismo. Desarmar admision y escape. Sacar turbo. Limpiar superficiesy rearmar con orings nuevos de portafiltro y enfriador de aceite. Cambiar manguera de descarga del turbo. Colocar aceite y liquido refrigerante. Purgado del circuito de refrigeracion.</v>
      </c>
      <c r="K1883" s="3" t="s">
        <v>2380</v>
      </c>
      <c r="L1883" s="3">
        <v>1</v>
      </c>
      <c r="M1883" s="10" t="s">
        <v>2921</v>
      </c>
      <c r="N1883" s="3" t="s">
        <v>734</v>
      </c>
      <c r="Q1883" s="7">
        <v>3200</v>
      </c>
      <c r="R1883" s="7" t="s">
        <v>1971</v>
      </c>
      <c r="S1883" s="8">
        <f>(W1883-Q1883)/Q1883</f>
        <v>0.25</v>
      </c>
      <c r="T1883" s="11">
        <v>1</v>
      </c>
      <c r="W1883" s="76">
        <v>4000</v>
      </c>
      <c r="X1883" s="16">
        <f t="shared" si="529"/>
        <v>4000</v>
      </c>
      <c r="Y1883" s="3">
        <v>1</v>
      </c>
      <c r="AB1883" s="4">
        <v>60000</v>
      </c>
      <c r="AC1883" s="18">
        <f t="shared" si="515"/>
        <v>60000</v>
      </c>
      <c r="AD1883" s="19">
        <f t="shared" si="524"/>
        <v>60000</v>
      </c>
      <c r="AE1883" s="21">
        <f t="shared" si="521"/>
        <v>3200</v>
      </c>
      <c r="AF1883" s="20">
        <f t="shared" si="522"/>
        <v>0</v>
      </c>
      <c r="AG1883" s="20">
        <f t="shared" si="525"/>
        <v>0</v>
      </c>
      <c r="AH1883" s="20">
        <f t="shared" si="526"/>
        <v>0</v>
      </c>
      <c r="AI1883" s="20"/>
      <c r="AJ1883" s="20"/>
      <c r="AK1883" s="20">
        <f t="shared" si="516"/>
        <v>0</v>
      </c>
      <c r="AL1883" s="171"/>
    </row>
    <row r="1884" spans="1:38" ht="15.75" customHeight="1" x14ac:dyDescent="0.25">
      <c r="A1884" s="3">
        <v>1692</v>
      </c>
      <c r="B1884" s="14">
        <f t="shared" si="527"/>
        <v>3</v>
      </c>
      <c r="C1884" s="9">
        <f>IF(A1884=A1883,C1883,"")</f>
        <v>45309</v>
      </c>
      <c r="D1884" s="3" t="str">
        <f>IF(A1884=A1883,D1883,"")</f>
        <v>Barroso Willy</v>
      </c>
      <c r="E1884" s="14" t="str">
        <f t="shared" si="523"/>
        <v>1692Barroso Willy3</v>
      </c>
      <c r="J1884" s="14" t="str">
        <f t="shared" si="514"/>
        <v xml:space="preserve">0 Drenaje de sistema refrigerante. Recuperacion de liquido. Drenaje de aceite. Recuperacion del mismo. Desarmar admision y escape. Sacar turbo. Limpiar superficiesy rearmar con orings nuevos de portafiltro y enfriador de aceite. Cambiar manguera de descarga del turbo. Colocar aceite y liquido refrigerante. Purgado del circuito de refrigeracion. </v>
      </c>
      <c r="L1884" s="3">
        <v>1</v>
      </c>
      <c r="M1884" s="10" t="s">
        <v>2923</v>
      </c>
      <c r="N1884" s="3" t="s">
        <v>1832</v>
      </c>
      <c r="S1884" s="8"/>
      <c r="W1884" s="76"/>
      <c r="X1884" s="16">
        <f t="shared" si="529"/>
        <v>0</v>
      </c>
      <c r="AC1884" s="18">
        <f t="shared" si="515"/>
        <v>0</v>
      </c>
      <c r="AD1884" s="19">
        <f t="shared" si="524"/>
        <v>60000</v>
      </c>
      <c r="AE1884" s="21">
        <f t="shared" si="521"/>
        <v>0</v>
      </c>
      <c r="AF1884" s="20">
        <f t="shared" si="522"/>
        <v>0</v>
      </c>
      <c r="AG1884" s="20">
        <f t="shared" si="525"/>
        <v>0</v>
      </c>
      <c r="AH1884" s="20">
        <f t="shared" si="526"/>
        <v>0</v>
      </c>
      <c r="AI1884" s="20"/>
      <c r="AJ1884" s="20"/>
      <c r="AK1884" s="20">
        <f t="shared" si="516"/>
        <v>0</v>
      </c>
      <c r="AL1884" s="171"/>
    </row>
    <row r="1885" spans="1:38" ht="15.75" customHeight="1" x14ac:dyDescent="0.25">
      <c r="A1885" s="3">
        <v>1693</v>
      </c>
      <c r="B1885" s="14">
        <f t="shared" si="527"/>
        <v>1</v>
      </c>
      <c r="C1885" s="9">
        <v>45309</v>
      </c>
      <c r="D1885" s="3" t="s">
        <v>399</v>
      </c>
      <c r="E1885" s="14" t="str">
        <f t="shared" si="523"/>
        <v>1693Goico Ana Paula1</v>
      </c>
      <c r="F1885" s="119" t="s">
        <v>2924</v>
      </c>
      <c r="G1885" s="119" t="s">
        <v>2414</v>
      </c>
      <c r="H1885" s="119">
        <v>114360</v>
      </c>
      <c r="I1885" s="10" t="s">
        <v>2925</v>
      </c>
      <c r="J1885" s="14" t="str">
        <f t="shared" si="514"/>
        <v>Control del tren delantero. Cambio de extremo de direccion lado izquierdo. Cambio de aisladores de barra estabilizadora. Cambio de bujes de tensor parte delantera de ambos lados.</v>
      </c>
      <c r="K1885" s="3" t="s">
        <v>1512</v>
      </c>
      <c r="L1885" s="3">
        <v>1</v>
      </c>
      <c r="M1885" s="10" t="s">
        <v>2926</v>
      </c>
      <c r="N1885" s="3" t="s">
        <v>1566</v>
      </c>
      <c r="Q1885" s="7">
        <v>15800</v>
      </c>
      <c r="R1885" s="7" t="s">
        <v>1971</v>
      </c>
      <c r="S1885" s="8">
        <f t="shared" ref="S1885:S1894" si="530">(W1885-Q1885)/Q1885</f>
        <v>0.26582278481012656</v>
      </c>
      <c r="T1885" s="11">
        <v>1</v>
      </c>
      <c r="W1885" s="76">
        <v>20000</v>
      </c>
      <c r="X1885" s="16">
        <f t="shared" si="529"/>
        <v>20000</v>
      </c>
      <c r="Y1885" s="3">
        <v>1</v>
      </c>
      <c r="AB1885" s="4">
        <v>30000</v>
      </c>
      <c r="AC1885" s="18">
        <f t="shared" si="515"/>
        <v>30000</v>
      </c>
      <c r="AD1885" s="19">
        <f t="shared" si="524"/>
        <v>30000</v>
      </c>
      <c r="AE1885" s="21">
        <f t="shared" si="521"/>
        <v>15800</v>
      </c>
      <c r="AF1885" s="20">
        <f t="shared" si="522"/>
        <v>22600</v>
      </c>
      <c r="AG1885" s="20">
        <f t="shared" si="525"/>
        <v>63000</v>
      </c>
      <c r="AH1885" s="20">
        <f t="shared" si="526"/>
        <v>30000</v>
      </c>
      <c r="AI1885" s="20"/>
      <c r="AJ1885" s="20"/>
      <c r="AK1885" s="20">
        <f t="shared" si="516"/>
        <v>93000</v>
      </c>
      <c r="AL1885" s="171"/>
    </row>
    <row r="1886" spans="1:38" ht="15.75" customHeight="1" x14ac:dyDescent="0.25">
      <c r="A1886" s="3">
        <v>1693</v>
      </c>
      <c r="B1886" s="14">
        <f t="shared" si="527"/>
        <v>2</v>
      </c>
      <c r="C1886" s="9">
        <f>IF(A1886=A1885,C1885,"")</f>
        <v>45309</v>
      </c>
      <c r="D1886" s="3" t="str">
        <f>IF(A1886=A1885,D1885,"")</f>
        <v>Goico Ana Paula</v>
      </c>
      <c r="E1886" s="14" t="str">
        <f t="shared" si="523"/>
        <v>1693Goico Ana Paula2</v>
      </c>
      <c r="J1886" s="14" t="str">
        <f t="shared" si="514"/>
        <v xml:space="preserve">Control del tren delantero. Cambio de extremo de direccion lado izquierdo. Cambio de aisladores de barra estabilizadora. Cambio de bujes de tensor parte delantera de ambos lados. </v>
      </c>
      <c r="L1886" s="3">
        <v>1</v>
      </c>
      <c r="M1886" s="10" t="s">
        <v>2927</v>
      </c>
      <c r="N1886" s="3" t="s">
        <v>1566</v>
      </c>
      <c r="Q1886" s="7">
        <v>2300</v>
      </c>
      <c r="S1886" s="8">
        <f t="shared" si="530"/>
        <v>0.28260869565217389</v>
      </c>
      <c r="T1886" s="11">
        <v>4</v>
      </c>
      <c r="W1886" s="76">
        <v>2950</v>
      </c>
      <c r="X1886" s="16">
        <f t="shared" si="529"/>
        <v>11800</v>
      </c>
      <c r="AC1886" s="18">
        <f t="shared" si="515"/>
        <v>0</v>
      </c>
      <c r="AD1886" s="19">
        <f t="shared" si="524"/>
        <v>30000</v>
      </c>
      <c r="AE1886" s="21">
        <f t="shared" si="521"/>
        <v>9200</v>
      </c>
      <c r="AF1886" s="20">
        <f t="shared" si="522"/>
        <v>0</v>
      </c>
      <c r="AG1886" s="20">
        <f t="shared" si="525"/>
        <v>0</v>
      </c>
      <c r="AH1886" s="20">
        <f t="shared" si="526"/>
        <v>0</v>
      </c>
      <c r="AI1886" s="20"/>
      <c r="AJ1886" s="20"/>
      <c r="AK1886" s="20">
        <f t="shared" si="516"/>
        <v>0</v>
      </c>
      <c r="AL1886" s="171"/>
    </row>
    <row r="1887" spans="1:38" ht="15.75" customHeight="1" x14ac:dyDescent="0.25">
      <c r="A1887" s="3">
        <v>1693</v>
      </c>
      <c r="B1887" s="14">
        <f t="shared" si="527"/>
        <v>3</v>
      </c>
      <c r="C1887" s="9">
        <f>IF(A1887=A1886,C1886,"")</f>
        <v>45309</v>
      </c>
      <c r="D1887" s="3" t="str">
        <f>IF(A1887=A1886,D1886,"")</f>
        <v>Goico Ana Paula</v>
      </c>
      <c r="E1887" s="14" t="str">
        <f t="shared" si="523"/>
        <v>1693Goico Ana Paula3</v>
      </c>
      <c r="J1887" s="14" t="str">
        <f t="shared" si="514"/>
        <v xml:space="preserve">Control del tren delantero. Cambio de extremo de direccion lado izquierdo. Cambio de aisladores de barra estabilizadora. Cambio de bujes de tensor parte delantera de ambos lados.  </v>
      </c>
      <c r="L1887" s="3">
        <v>1</v>
      </c>
      <c r="M1887" s="10" t="s">
        <v>2928</v>
      </c>
      <c r="N1887" s="3" t="s">
        <v>771</v>
      </c>
      <c r="Q1887" s="7">
        <v>4500</v>
      </c>
      <c r="S1887" s="8">
        <f t="shared" si="530"/>
        <v>0.73333333333333328</v>
      </c>
      <c r="T1887" s="11">
        <v>4</v>
      </c>
      <c r="W1887" s="76">
        <v>7800</v>
      </c>
      <c r="X1887" s="16">
        <f t="shared" si="529"/>
        <v>31200</v>
      </c>
      <c r="AC1887" s="18">
        <f t="shared" si="515"/>
        <v>0</v>
      </c>
      <c r="AD1887" s="19">
        <f t="shared" si="524"/>
        <v>30000</v>
      </c>
      <c r="AE1887" s="21">
        <f t="shared" si="521"/>
        <v>18000</v>
      </c>
      <c r="AF1887" s="20">
        <f t="shared" si="522"/>
        <v>0</v>
      </c>
      <c r="AG1887" s="20">
        <f t="shared" si="525"/>
        <v>0</v>
      </c>
      <c r="AH1887" s="20">
        <f t="shared" si="526"/>
        <v>0</v>
      </c>
      <c r="AI1887" s="20"/>
      <c r="AJ1887" s="20"/>
      <c r="AK1887" s="20">
        <f t="shared" si="516"/>
        <v>0</v>
      </c>
      <c r="AL1887" s="171"/>
    </row>
    <row r="1888" spans="1:38" ht="15.75" customHeight="1" x14ac:dyDescent="0.25">
      <c r="A1888" s="3">
        <v>1694</v>
      </c>
      <c r="B1888" s="14">
        <f t="shared" si="527"/>
        <v>1</v>
      </c>
      <c r="C1888" s="9">
        <v>45309</v>
      </c>
      <c r="D1888" s="3" t="s">
        <v>2929</v>
      </c>
      <c r="E1888" s="14" t="str">
        <f t="shared" si="523"/>
        <v>1694Prá Nancy1</v>
      </c>
      <c r="F1888" s="119" t="s">
        <v>2930</v>
      </c>
      <c r="G1888" s="119" t="s">
        <v>2931</v>
      </c>
      <c r="H1888" s="119">
        <v>61928</v>
      </c>
      <c r="I1888" s="10" t="s">
        <v>2937</v>
      </c>
      <c r="J1888" s="14" t="str">
        <f t="shared" si="514"/>
        <v>Service completo. Cambio de aceite y filtros. Control general del vehiculo. Cambio de bujias. Cambio de pastillas de freno. Lavado motor.</v>
      </c>
      <c r="K1888" s="3" t="s">
        <v>1512</v>
      </c>
      <c r="L1888" s="3">
        <v>1</v>
      </c>
      <c r="M1888" s="10" t="s">
        <v>2932</v>
      </c>
      <c r="N1888" s="3" t="s">
        <v>771</v>
      </c>
      <c r="Q1888" s="7">
        <v>4090.04</v>
      </c>
      <c r="R1888" s="7" t="s">
        <v>1916</v>
      </c>
      <c r="S1888" s="8">
        <f t="shared" si="530"/>
        <v>1.1026689225533246</v>
      </c>
      <c r="T1888" s="11">
        <v>1</v>
      </c>
      <c r="W1888" s="76">
        <v>8600</v>
      </c>
      <c r="X1888" s="16">
        <f t="shared" si="529"/>
        <v>8600</v>
      </c>
      <c r="Y1888" s="3">
        <v>1</v>
      </c>
      <c r="AB1888" s="4">
        <v>65000</v>
      </c>
      <c r="AC1888" s="18">
        <f t="shared" si="515"/>
        <v>65000</v>
      </c>
      <c r="AD1888" s="19">
        <f t="shared" si="524"/>
        <v>65000</v>
      </c>
      <c r="AE1888" s="21">
        <f t="shared" si="521"/>
        <v>4090.04</v>
      </c>
      <c r="AF1888" s="20">
        <f t="shared" si="522"/>
        <v>56968.030000000006</v>
      </c>
      <c r="AG1888" s="20">
        <f t="shared" si="525"/>
        <v>156100</v>
      </c>
      <c r="AH1888" s="20">
        <f t="shared" si="526"/>
        <v>65000</v>
      </c>
      <c r="AI1888" s="20"/>
      <c r="AJ1888" s="20"/>
      <c r="AK1888" s="20">
        <f t="shared" si="516"/>
        <v>221100</v>
      </c>
      <c r="AL1888" s="171"/>
    </row>
    <row r="1889" spans="1:38" ht="15.75" customHeight="1" x14ac:dyDescent="0.25">
      <c r="A1889" s="3">
        <v>1694</v>
      </c>
      <c r="B1889" s="14">
        <f t="shared" si="527"/>
        <v>2</v>
      </c>
      <c r="C1889" s="9">
        <f t="shared" ref="C1889:C1894" si="531">IF(A1889=A1888,C1888,"")</f>
        <v>45309</v>
      </c>
      <c r="D1889" s="3" t="str">
        <f t="shared" ref="D1889:D1894" si="532">IF(A1889=A1888,D1888,"")</f>
        <v>Prá Nancy</v>
      </c>
      <c r="E1889" s="14" t="str">
        <f t="shared" si="523"/>
        <v>1694Prá Nancy2</v>
      </c>
      <c r="J1889" s="14" t="str">
        <f t="shared" si="514"/>
        <v xml:space="preserve">Service completo. Cambio de aceite y filtros. Control general del vehiculo. Cambio de bujias. Cambio de pastillas de freno. Lavado motor. </v>
      </c>
      <c r="L1889" s="3">
        <v>1</v>
      </c>
      <c r="M1889" s="10" t="s">
        <v>2933</v>
      </c>
      <c r="N1889" s="3" t="s">
        <v>771</v>
      </c>
      <c r="Q1889" s="7">
        <v>6410.05</v>
      </c>
      <c r="S1889" s="8">
        <f t="shared" si="530"/>
        <v>1.09046731304748</v>
      </c>
      <c r="T1889" s="11">
        <v>1</v>
      </c>
      <c r="W1889" s="76">
        <v>13400</v>
      </c>
      <c r="X1889" s="16">
        <f t="shared" si="529"/>
        <v>13400</v>
      </c>
      <c r="AC1889" s="18">
        <f t="shared" si="515"/>
        <v>0</v>
      </c>
      <c r="AD1889" s="19">
        <f t="shared" si="524"/>
        <v>65000</v>
      </c>
      <c r="AE1889" s="21">
        <f t="shared" si="521"/>
        <v>6410.05</v>
      </c>
      <c r="AF1889" s="20">
        <f t="shared" si="522"/>
        <v>0</v>
      </c>
      <c r="AG1889" s="20">
        <f t="shared" si="525"/>
        <v>0</v>
      </c>
      <c r="AH1889" s="20">
        <f t="shared" si="526"/>
        <v>0</v>
      </c>
      <c r="AI1889" s="20"/>
      <c r="AJ1889" s="20"/>
      <c r="AK1889" s="20">
        <f t="shared" si="516"/>
        <v>0</v>
      </c>
      <c r="AL1889" s="171"/>
    </row>
    <row r="1890" spans="1:38" ht="15.75" customHeight="1" x14ac:dyDescent="0.25">
      <c r="A1890" s="3">
        <v>1694</v>
      </c>
      <c r="B1890" s="14">
        <f t="shared" si="527"/>
        <v>3</v>
      </c>
      <c r="C1890" s="9">
        <f t="shared" si="531"/>
        <v>45309</v>
      </c>
      <c r="D1890" s="3" t="str">
        <f t="shared" si="532"/>
        <v>Prá Nancy</v>
      </c>
      <c r="E1890" s="14" t="str">
        <f t="shared" si="523"/>
        <v>1694Prá Nancy3</v>
      </c>
      <c r="J1890" s="14" t="str">
        <f t="shared" si="514"/>
        <v xml:space="preserve">Service completo. Cambio de aceite y filtros. Control general del vehiculo. Cambio de bujias. Cambio de pastillas de freno. Lavado motor.  </v>
      </c>
      <c r="L1890" s="3">
        <v>1</v>
      </c>
      <c r="M1890" s="10" t="s">
        <v>2934</v>
      </c>
      <c r="N1890" s="3" t="s">
        <v>771</v>
      </c>
      <c r="Q1890" s="7">
        <v>6200</v>
      </c>
      <c r="S1890" s="8">
        <f t="shared" si="530"/>
        <v>0.58064516129032262</v>
      </c>
      <c r="T1890" s="11">
        <v>1</v>
      </c>
      <c r="W1890" s="76">
        <v>9800</v>
      </c>
      <c r="X1890" s="16">
        <f t="shared" si="529"/>
        <v>9800</v>
      </c>
      <c r="AC1890" s="18">
        <f t="shared" si="515"/>
        <v>0</v>
      </c>
      <c r="AD1890" s="19">
        <f t="shared" si="524"/>
        <v>65000</v>
      </c>
      <c r="AE1890" s="21">
        <f t="shared" si="521"/>
        <v>6200</v>
      </c>
      <c r="AF1890" s="20">
        <f t="shared" si="522"/>
        <v>0</v>
      </c>
      <c r="AG1890" s="20">
        <f t="shared" si="525"/>
        <v>0</v>
      </c>
      <c r="AH1890" s="20">
        <f t="shared" si="526"/>
        <v>0</v>
      </c>
      <c r="AI1890" s="20"/>
      <c r="AJ1890" s="20"/>
      <c r="AK1890" s="20">
        <f t="shared" si="516"/>
        <v>0</v>
      </c>
      <c r="AL1890" s="171"/>
    </row>
    <row r="1891" spans="1:38" ht="15.75" customHeight="1" x14ac:dyDescent="0.25">
      <c r="A1891" s="3">
        <v>1694</v>
      </c>
      <c r="B1891" s="14">
        <f t="shared" si="527"/>
        <v>4</v>
      </c>
      <c r="C1891" s="9">
        <f t="shared" si="531"/>
        <v>45309</v>
      </c>
      <c r="D1891" s="3" t="str">
        <f t="shared" si="532"/>
        <v>Prá Nancy</v>
      </c>
      <c r="E1891" s="14" t="str">
        <f t="shared" si="523"/>
        <v>1694Prá Nancy4</v>
      </c>
      <c r="J1891" s="14" t="str">
        <f t="shared" ref="J1891:J1954" si="533">IF(A1891=A1890,CONCATENATE(J1890," ",I1891),I1891)</f>
        <v xml:space="preserve">Service completo. Cambio de aceite y filtros. Control general del vehiculo. Cambio de bujias. Cambio de pastillas de freno. Lavado motor.   </v>
      </c>
      <c r="L1891" s="3">
        <v>1</v>
      </c>
      <c r="M1891" s="10" t="s">
        <v>2935</v>
      </c>
      <c r="N1891" s="3" t="s">
        <v>771</v>
      </c>
      <c r="Q1891" s="7">
        <v>5197.32</v>
      </c>
      <c r="S1891" s="8">
        <f t="shared" si="530"/>
        <v>1.0972347286678521</v>
      </c>
      <c r="T1891" s="11">
        <v>1</v>
      </c>
      <c r="W1891" s="76">
        <v>10900</v>
      </c>
      <c r="X1891" s="16">
        <f t="shared" si="529"/>
        <v>10900</v>
      </c>
      <c r="AC1891" s="18">
        <f t="shared" ref="AC1891:AC1954" si="534">+AB1891*Y1891</f>
        <v>0</v>
      </c>
      <c r="AD1891" s="19">
        <f t="shared" si="524"/>
        <v>65000</v>
      </c>
      <c r="AE1891" s="21">
        <f t="shared" si="521"/>
        <v>5197.32</v>
      </c>
      <c r="AF1891" s="20">
        <f t="shared" si="522"/>
        <v>0</v>
      </c>
      <c r="AG1891" s="20">
        <f t="shared" si="525"/>
        <v>0</v>
      </c>
      <c r="AH1891" s="20">
        <f t="shared" si="526"/>
        <v>0</v>
      </c>
      <c r="AI1891" s="20"/>
      <c r="AJ1891" s="20"/>
      <c r="AK1891" s="20">
        <f t="shared" ref="AK1891:AK1954" si="535">AH1891+AG1891</f>
        <v>0</v>
      </c>
      <c r="AL1891" s="171"/>
    </row>
    <row r="1892" spans="1:38" ht="15.75" customHeight="1" x14ac:dyDescent="0.25">
      <c r="A1892" s="3">
        <v>1694</v>
      </c>
      <c r="B1892" s="14">
        <f t="shared" si="527"/>
        <v>5</v>
      </c>
      <c r="C1892" s="9">
        <f t="shared" si="531"/>
        <v>45309</v>
      </c>
      <c r="D1892" s="3" t="str">
        <f t="shared" si="532"/>
        <v>Prá Nancy</v>
      </c>
      <c r="E1892" s="14" t="str">
        <f t="shared" si="523"/>
        <v>1694Prá Nancy5</v>
      </c>
      <c r="J1892" s="14" t="str">
        <f t="shared" si="533"/>
        <v xml:space="preserve">Service completo. Cambio de aceite y filtros. Control general del vehiculo. Cambio de bujias. Cambio de pastillas de freno. Lavado motor.    </v>
      </c>
      <c r="L1892" s="3">
        <v>1</v>
      </c>
      <c r="M1892" s="10" t="s">
        <v>2936</v>
      </c>
      <c r="N1892" s="3" t="s">
        <v>771</v>
      </c>
      <c r="Q1892" s="7">
        <v>5600</v>
      </c>
      <c r="S1892" s="8">
        <f t="shared" si="530"/>
        <v>0.7678571428571429</v>
      </c>
      <c r="T1892" s="11">
        <v>4</v>
      </c>
      <c r="W1892" s="76">
        <v>9900</v>
      </c>
      <c r="X1892" s="16">
        <f t="shared" si="529"/>
        <v>39600</v>
      </c>
      <c r="AC1892" s="18">
        <f t="shared" si="534"/>
        <v>0</v>
      </c>
      <c r="AD1892" s="19">
        <f t="shared" si="524"/>
        <v>65000</v>
      </c>
      <c r="AE1892" s="21">
        <f t="shared" si="521"/>
        <v>22400</v>
      </c>
      <c r="AF1892" s="20">
        <f t="shared" si="522"/>
        <v>0</v>
      </c>
      <c r="AG1892" s="20">
        <f t="shared" si="525"/>
        <v>0</v>
      </c>
      <c r="AH1892" s="20">
        <f t="shared" si="526"/>
        <v>0</v>
      </c>
      <c r="AI1892" s="20"/>
      <c r="AJ1892" s="20"/>
      <c r="AK1892" s="20">
        <f t="shared" si="535"/>
        <v>0</v>
      </c>
      <c r="AL1892" s="171"/>
    </row>
    <row r="1893" spans="1:38" ht="15.75" customHeight="1" x14ac:dyDescent="0.25">
      <c r="A1893" s="3">
        <v>1694</v>
      </c>
      <c r="B1893" s="14">
        <f t="shared" si="527"/>
        <v>6</v>
      </c>
      <c r="C1893" s="9">
        <f t="shared" si="531"/>
        <v>45309</v>
      </c>
      <c r="D1893" s="3" t="str">
        <f t="shared" si="532"/>
        <v>Prá Nancy</v>
      </c>
      <c r="E1893" s="14" t="str">
        <f t="shared" si="523"/>
        <v>1694Prá Nancy6</v>
      </c>
      <c r="J1893" s="14" t="str">
        <f t="shared" si="533"/>
        <v xml:space="preserve">Service completo. Cambio de aceite y filtros. Control general del vehiculo. Cambio de bujias. Cambio de pastillas de freno. Lavado motor.     </v>
      </c>
      <c r="L1893" s="3">
        <v>1</v>
      </c>
      <c r="M1893" s="10" t="s">
        <v>815</v>
      </c>
      <c r="N1893" s="3" t="s">
        <v>2174</v>
      </c>
      <c r="Q1893" s="7">
        <v>24800</v>
      </c>
      <c r="S1893" s="8">
        <f t="shared" si="530"/>
        <v>0.25</v>
      </c>
      <c r="T1893" s="11">
        <v>1</v>
      </c>
      <c r="W1893" s="76">
        <v>31000</v>
      </c>
      <c r="X1893" s="16">
        <f t="shared" si="529"/>
        <v>31000</v>
      </c>
      <c r="AC1893" s="18">
        <f t="shared" si="534"/>
        <v>0</v>
      </c>
      <c r="AD1893" s="19">
        <f t="shared" si="524"/>
        <v>65000</v>
      </c>
      <c r="AE1893" s="21">
        <f t="shared" si="521"/>
        <v>24800</v>
      </c>
      <c r="AF1893" s="20">
        <f t="shared" si="522"/>
        <v>0</v>
      </c>
      <c r="AG1893" s="20">
        <f t="shared" si="525"/>
        <v>0</v>
      </c>
      <c r="AH1893" s="20">
        <f t="shared" si="526"/>
        <v>0</v>
      </c>
      <c r="AI1893" s="20"/>
      <c r="AJ1893" s="20"/>
      <c r="AK1893" s="20">
        <f t="shared" si="535"/>
        <v>0</v>
      </c>
      <c r="AL1893" s="171"/>
    </row>
    <row r="1894" spans="1:38" ht="15.75" customHeight="1" x14ac:dyDescent="0.25">
      <c r="A1894" s="3">
        <v>1694</v>
      </c>
      <c r="B1894" s="14">
        <f t="shared" si="527"/>
        <v>7</v>
      </c>
      <c r="C1894" s="9">
        <f t="shared" si="531"/>
        <v>45309</v>
      </c>
      <c r="D1894" s="3" t="str">
        <f t="shared" si="532"/>
        <v>Prá Nancy</v>
      </c>
      <c r="E1894" s="14" t="str">
        <f t="shared" si="523"/>
        <v>1694Prá Nancy7</v>
      </c>
      <c r="J1894" s="14" t="str">
        <f t="shared" si="533"/>
        <v xml:space="preserve">Service completo. Cambio de aceite y filtros. Control general del vehiculo. Cambio de bujias. Cambio de pastillas de freno. Lavado motor.      </v>
      </c>
      <c r="L1894" s="3">
        <v>1</v>
      </c>
      <c r="M1894" s="10" t="s">
        <v>728</v>
      </c>
      <c r="N1894" s="3" t="s">
        <v>771</v>
      </c>
      <c r="Q1894" s="7">
        <v>4670.62</v>
      </c>
      <c r="S1894" s="8">
        <f t="shared" si="530"/>
        <v>1.2909164093846213</v>
      </c>
      <c r="T1894" s="11">
        <v>4</v>
      </c>
      <c r="W1894" s="76">
        <v>10700</v>
      </c>
      <c r="X1894" s="16">
        <f t="shared" si="529"/>
        <v>42800</v>
      </c>
      <c r="AC1894" s="18">
        <f t="shared" si="534"/>
        <v>0</v>
      </c>
      <c r="AD1894" s="19">
        <f t="shared" si="524"/>
        <v>65000</v>
      </c>
      <c r="AE1894" s="21">
        <f t="shared" si="521"/>
        <v>18682.48</v>
      </c>
      <c r="AF1894" s="20">
        <f t="shared" si="522"/>
        <v>0</v>
      </c>
      <c r="AG1894" s="20">
        <f t="shared" si="525"/>
        <v>0</v>
      </c>
      <c r="AH1894" s="20">
        <f t="shared" si="526"/>
        <v>0</v>
      </c>
      <c r="AI1894" s="20"/>
      <c r="AJ1894" s="20"/>
      <c r="AK1894" s="20">
        <f t="shared" si="535"/>
        <v>0</v>
      </c>
      <c r="AL1894" s="171"/>
    </row>
    <row r="1895" spans="1:38" ht="15.75" customHeight="1" x14ac:dyDescent="0.25">
      <c r="A1895" s="3">
        <v>1695</v>
      </c>
      <c r="B1895" s="14">
        <f t="shared" si="527"/>
        <v>1</v>
      </c>
      <c r="C1895" s="9">
        <v>45309</v>
      </c>
      <c r="D1895" s="3" t="s">
        <v>288</v>
      </c>
      <c r="E1895" s="14" t="str">
        <f t="shared" si="523"/>
        <v>1695Canepa Carlos1</v>
      </c>
      <c r="F1895" s="119" t="s">
        <v>2938</v>
      </c>
      <c r="G1895" s="119" t="s">
        <v>2698</v>
      </c>
      <c r="H1895" s="119">
        <v>91377</v>
      </c>
      <c r="I1895" s="10" t="s">
        <v>3154</v>
      </c>
      <c r="J1895" s="14" t="str">
        <f t="shared" si="533"/>
        <v>Desarmar distribucion completa. Cambiar kit, bomba de agua, correa poly-v y liquido refrigerante. Purgado del circuito de refrigeracion. Puesta a punto. Armado total. Lavado motor.</v>
      </c>
      <c r="K1895" s="3" t="s">
        <v>2380</v>
      </c>
      <c r="L1895" s="3">
        <v>1</v>
      </c>
      <c r="R1895" s="7" t="s">
        <v>2506</v>
      </c>
      <c r="S1895" s="8"/>
      <c r="W1895" s="76"/>
      <c r="X1895" s="16">
        <f t="shared" si="529"/>
        <v>0</v>
      </c>
      <c r="Y1895" s="3">
        <v>1</v>
      </c>
      <c r="AB1895" s="4">
        <v>100000</v>
      </c>
      <c r="AC1895" s="18">
        <f t="shared" si="534"/>
        <v>100000</v>
      </c>
      <c r="AD1895" s="19">
        <f t="shared" si="524"/>
        <v>100000</v>
      </c>
      <c r="AE1895" s="21">
        <f t="shared" si="521"/>
        <v>0</v>
      </c>
      <c r="AF1895" s="20">
        <f t="shared" si="522"/>
        <v>0</v>
      </c>
      <c r="AG1895" s="20">
        <f t="shared" si="525"/>
        <v>0</v>
      </c>
      <c r="AH1895" s="20">
        <f t="shared" si="526"/>
        <v>100000</v>
      </c>
      <c r="AI1895" s="20"/>
      <c r="AJ1895" s="20"/>
      <c r="AK1895" s="20">
        <f t="shared" si="535"/>
        <v>100000</v>
      </c>
      <c r="AL1895" s="171"/>
    </row>
    <row r="1896" spans="1:38" ht="15.75" customHeight="1" x14ac:dyDescent="0.25">
      <c r="A1896" s="3">
        <v>1695</v>
      </c>
      <c r="B1896" s="14">
        <f t="shared" si="527"/>
        <v>2</v>
      </c>
      <c r="C1896" s="9">
        <f>IF(A1896=A1895,C1895,"")</f>
        <v>45309</v>
      </c>
      <c r="D1896" s="3" t="str">
        <f>IF(A1896=A1895,D1895,"")</f>
        <v>Canepa Carlos</v>
      </c>
      <c r="E1896" s="14" t="str">
        <f t="shared" si="523"/>
        <v>1695Canepa Carlos2</v>
      </c>
      <c r="J1896" s="14" t="str">
        <f t="shared" si="533"/>
        <v xml:space="preserve">Desarmar distribucion completa. Cambiar kit, bomba de agua, correa poly-v y liquido refrigerante. Purgado del circuito de refrigeracion. Puesta a punto. Armado total. Lavado motor. </v>
      </c>
      <c r="L1896" s="3">
        <v>1</v>
      </c>
      <c r="S1896" s="8"/>
      <c r="W1896" s="76"/>
      <c r="X1896" s="16">
        <f t="shared" si="529"/>
        <v>0</v>
      </c>
      <c r="AC1896" s="18">
        <f t="shared" si="534"/>
        <v>0</v>
      </c>
      <c r="AD1896" s="19">
        <f t="shared" si="524"/>
        <v>100000</v>
      </c>
      <c r="AE1896" s="21">
        <f t="shared" si="521"/>
        <v>0</v>
      </c>
      <c r="AF1896" s="20">
        <f t="shared" si="522"/>
        <v>0</v>
      </c>
      <c r="AG1896" s="20">
        <f t="shared" si="525"/>
        <v>0</v>
      </c>
      <c r="AH1896" s="20">
        <f t="shared" si="526"/>
        <v>0</v>
      </c>
      <c r="AI1896" s="20"/>
      <c r="AJ1896" s="20"/>
      <c r="AK1896" s="20">
        <f t="shared" si="535"/>
        <v>0</v>
      </c>
      <c r="AL1896" s="171"/>
    </row>
    <row r="1897" spans="1:38" ht="15.75" customHeight="1" x14ac:dyDescent="0.25">
      <c r="A1897" s="3">
        <v>1696</v>
      </c>
      <c r="B1897" s="14">
        <f t="shared" si="527"/>
        <v>1</v>
      </c>
      <c r="C1897" s="9">
        <v>45310</v>
      </c>
      <c r="D1897" s="3" t="s">
        <v>311</v>
      </c>
      <c r="E1897" s="14" t="str">
        <f t="shared" si="523"/>
        <v>1696Cane Emiliano1</v>
      </c>
      <c r="F1897" s="119" t="s">
        <v>2939</v>
      </c>
      <c r="G1897" s="119" t="s">
        <v>2940</v>
      </c>
      <c r="H1897" s="119">
        <v>86464</v>
      </c>
      <c r="I1897" s="10" t="s">
        <v>2945</v>
      </c>
      <c r="J1897" s="14" t="str">
        <f t="shared" si="533"/>
        <v>Service completo. Cambio de aceite y filtros. Control general del vehiculo para viaje. Rotacion de ruedas. Control de niveles de aceite en ambos diferenciales, caja de velocidad y caja de transferencia. Reparar herraje de lona cobertora.</v>
      </c>
      <c r="K1897" s="3" t="s">
        <v>1512</v>
      </c>
      <c r="L1897" s="3">
        <v>1</v>
      </c>
      <c r="M1897" s="10" t="s">
        <v>1863</v>
      </c>
      <c r="N1897" s="3" t="s">
        <v>84</v>
      </c>
      <c r="Q1897" s="7">
        <v>7292.46</v>
      </c>
      <c r="R1897" s="7" t="s">
        <v>1916</v>
      </c>
      <c r="S1897" s="8">
        <f t="shared" ref="S1897:S1912" si="536">(W1897-Q1897)/Q1897</f>
        <v>1.8796866900881186</v>
      </c>
      <c r="T1897" s="11">
        <v>7</v>
      </c>
      <c r="W1897" s="76">
        <v>21000</v>
      </c>
      <c r="X1897" s="16">
        <f t="shared" si="529"/>
        <v>147000</v>
      </c>
      <c r="Y1897" s="3">
        <v>1</v>
      </c>
      <c r="AB1897" s="4">
        <v>70000</v>
      </c>
      <c r="AC1897" s="18">
        <f t="shared" si="534"/>
        <v>70000</v>
      </c>
      <c r="AD1897" s="19">
        <f t="shared" si="524"/>
        <v>70000</v>
      </c>
      <c r="AE1897" s="21">
        <f t="shared" si="521"/>
        <v>51047.22</v>
      </c>
      <c r="AF1897" s="20">
        <f t="shared" si="522"/>
        <v>32156.879999999997</v>
      </c>
      <c r="AG1897" s="20">
        <f t="shared" si="525"/>
        <v>235800</v>
      </c>
      <c r="AH1897" s="20">
        <f t="shared" si="526"/>
        <v>70000</v>
      </c>
      <c r="AI1897" s="20"/>
      <c r="AJ1897" s="20"/>
      <c r="AK1897" s="20">
        <f t="shared" si="535"/>
        <v>305800</v>
      </c>
      <c r="AL1897" s="171"/>
    </row>
    <row r="1898" spans="1:38" ht="15.75" customHeight="1" x14ac:dyDescent="0.25">
      <c r="A1898" s="3">
        <v>1696</v>
      </c>
      <c r="B1898" s="14">
        <f t="shared" si="527"/>
        <v>2</v>
      </c>
      <c r="C1898" s="9">
        <f>IF(A1898=A1897,C1897,"")</f>
        <v>45310</v>
      </c>
      <c r="D1898" s="3" t="str">
        <f>IF(A1898=A1897,D1897,"")</f>
        <v>Cane Emiliano</v>
      </c>
      <c r="E1898" s="14" t="str">
        <f t="shared" si="523"/>
        <v>1696Cane Emiliano2</v>
      </c>
      <c r="J1898" s="14" t="str">
        <f t="shared" si="533"/>
        <v xml:space="preserve">Service completo. Cambio de aceite y filtros. Control general del vehiculo para viaje. Rotacion de ruedas. Control de niveles de aceite en ambos diferenciales, caja de velocidad y caja de transferencia. Reparar herraje de lona cobertora. </v>
      </c>
      <c r="L1898" s="3">
        <v>1</v>
      </c>
      <c r="M1898" s="10" t="s">
        <v>2941</v>
      </c>
      <c r="N1898" s="3" t="s">
        <v>84</v>
      </c>
      <c r="Q1898" s="7">
        <v>5003.9799999999996</v>
      </c>
      <c r="S1898" s="8">
        <f t="shared" si="536"/>
        <v>1.0983297295352901</v>
      </c>
      <c r="T1898" s="11">
        <v>1</v>
      </c>
      <c r="W1898" s="76">
        <v>10500</v>
      </c>
      <c r="X1898" s="16">
        <f t="shared" si="529"/>
        <v>10500</v>
      </c>
      <c r="AC1898" s="18">
        <f t="shared" si="534"/>
        <v>0</v>
      </c>
      <c r="AD1898" s="19">
        <f t="shared" si="524"/>
        <v>70000</v>
      </c>
      <c r="AE1898" s="21">
        <f t="shared" si="521"/>
        <v>5003.9799999999996</v>
      </c>
      <c r="AF1898" s="20">
        <f t="shared" si="522"/>
        <v>0</v>
      </c>
      <c r="AG1898" s="20">
        <f t="shared" si="525"/>
        <v>0</v>
      </c>
      <c r="AH1898" s="20">
        <f t="shared" si="526"/>
        <v>0</v>
      </c>
      <c r="AI1898" s="20"/>
      <c r="AJ1898" s="20"/>
      <c r="AK1898" s="20">
        <f t="shared" si="535"/>
        <v>0</v>
      </c>
      <c r="AL1898" s="171"/>
    </row>
    <row r="1899" spans="1:38" ht="15.75" customHeight="1" x14ac:dyDescent="0.25">
      <c r="A1899" s="3">
        <v>1696</v>
      </c>
      <c r="B1899" s="14">
        <f t="shared" si="527"/>
        <v>3</v>
      </c>
      <c r="C1899" s="9">
        <f>IF(A1899=A1898,C1898,"")</f>
        <v>45310</v>
      </c>
      <c r="D1899" s="3" t="str">
        <f>IF(A1899=A1898,D1898,"")</f>
        <v>Cane Emiliano</v>
      </c>
      <c r="E1899" s="14" t="str">
        <f t="shared" si="523"/>
        <v>1696Cane Emiliano3</v>
      </c>
      <c r="J1899" s="14" t="str">
        <f t="shared" si="533"/>
        <v xml:space="preserve">Service completo. Cambio de aceite y filtros. Control general del vehiculo para viaje. Rotacion de ruedas. Control de niveles de aceite en ambos diferenciales, caja de velocidad y caja de transferencia. Reparar herraje de lona cobertora.  </v>
      </c>
      <c r="L1899" s="3">
        <v>1</v>
      </c>
      <c r="M1899" s="10" t="s">
        <v>2942</v>
      </c>
      <c r="N1899" s="3" t="s">
        <v>84</v>
      </c>
      <c r="Q1899" s="7">
        <v>6292.15</v>
      </c>
      <c r="S1899" s="8">
        <f t="shared" si="536"/>
        <v>2.4169560484095265</v>
      </c>
      <c r="T1899" s="11">
        <v>2</v>
      </c>
      <c r="W1899" s="76">
        <v>21500</v>
      </c>
      <c r="X1899" s="16">
        <f t="shared" si="529"/>
        <v>43000</v>
      </c>
      <c r="AC1899" s="18">
        <f t="shared" si="534"/>
        <v>0</v>
      </c>
      <c r="AD1899" s="19">
        <f t="shared" si="524"/>
        <v>70000</v>
      </c>
      <c r="AE1899" s="21">
        <f t="shared" si="521"/>
        <v>12584.3</v>
      </c>
      <c r="AF1899" s="20">
        <f t="shared" si="522"/>
        <v>0</v>
      </c>
      <c r="AG1899" s="20">
        <f t="shared" si="525"/>
        <v>0</v>
      </c>
      <c r="AH1899" s="20">
        <f t="shared" si="526"/>
        <v>0</v>
      </c>
      <c r="AI1899" s="20"/>
      <c r="AJ1899" s="20"/>
      <c r="AK1899" s="20">
        <f t="shared" si="535"/>
        <v>0</v>
      </c>
      <c r="AL1899" s="171"/>
    </row>
    <row r="1900" spans="1:38" ht="15.75" customHeight="1" x14ac:dyDescent="0.25">
      <c r="A1900" s="3">
        <v>1696</v>
      </c>
      <c r="B1900" s="14">
        <f t="shared" si="527"/>
        <v>4</v>
      </c>
      <c r="C1900" s="9">
        <f>IF(A1900=A1899,C1899,"")</f>
        <v>45310</v>
      </c>
      <c r="D1900" s="3" t="str">
        <f>IF(A1900=A1899,D1899,"")</f>
        <v>Cane Emiliano</v>
      </c>
      <c r="E1900" s="14" t="str">
        <f t="shared" si="523"/>
        <v>1696Cane Emiliano4</v>
      </c>
      <c r="J1900" s="14" t="str">
        <f t="shared" si="533"/>
        <v xml:space="preserve">Service completo. Cambio de aceite y filtros. Control general del vehiculo para viaje. Rotacion de ruedas. Control de niveles de aceite en ambos diferenciales, caja de velocidad y caja de transferencia. Reparar herraje de lona cobertora.   </v>
      </c>
      <c r="L1900" s="3">
        <v>1</v>
      </c>
      <c r="M1900" s="10" t="s">
        <v>2943</v>
      </c>
      <c r="N1900" s="3" t="s">
        <v>84</v>
      </c>
      <c r="Q1900" s="7">
        <v>7849.05</v>
      </c>
      <c r="S1900" s="8">
        <f t="shared" si="536"/>
        <v>2.0959160662755365</v>
      </c>
      <c r="T1900" s="11">
        <v>1</v>
      </c>
      <c r="W1900" s="76">
        <v>24300</v>
      </c>
      <c r="X1900" s="16">
        <f t="shared" si="529"/>
        <v>24300</v>
      </c>
      <c r="AC1900" s="18">
        <f t="shared" si="534"/>
        <v>0</v>
      </c>
      <c r="AD1900" s="19">
        <f t="shared" si="524"/>
        <v>70000</v>
      </c>
      <c r="AE1900" s="21">
        <f t="shared" si="521"/>
        <v>7849.05</v>
      </c>
      <c r="AF1900" s="20">
        <f t="shared" si="522"/>
        <v>0</v>
      </c>
      <c r="AG1900" s="20">
        <f t="shared" si="525"/>
        <v>0</v>
      </c>
      <c r="AH1900" s="20">
        <f t="shared" si="526"/>
        <v>0</v>
      </c>
      <c r="AI1900" s="20"/>
      <c r="AJ1900" s="20"/>
      <c r="AK1900" s="20">
        <f t="shared" si="535"/>
        <v>0</v>
      </c>
      <c r="AL1900" s="171"/>
    </row>
    <row r="1901" spans="1:38" ht="15.75" customHeight="1" x14ac:dyDescent="0.25">
      <c r="A1901" s="3">
        <v>1696</v>
      </c>
      <c r="B1901" s="14">
        <f t="shared" si="527"/>
        <v>5</v>
      </c>
      <c r="C1901" s="9">
        <f>IF(A1901=A1900,C1900,"")</f>
        <v>45310</v>
      </c>
      <c r="D1901" s="3" t="str">
        <f>IF(A1901=A1900,D1900,"")</f>
        <v>Cane Emiliano</v>
      </c>
      <c r="E1901" s="14" t="str">
        <f t="shared" si="523"/>
        <v>1696Cane Emiliano5</v>
      </c>
      <c r="J1901" s="14" t="str">
        <f t="shared" si="533"/>
        <v xml:space="preserve">Service completo. Cambio de aceite y filtros. Control general del vehiculo para viaje. Rotacion de ruedas. Control de niveles de aceite en ambos diferenciales, caja de velocidad y caja de transferencia. Reparar herraje de lona cobertora.    </v>
      </c>
      <c r="L1901" s="3">
        <v>1</v>
      </c>
      <c r="M1901" s="10" t="s">
        <v>2944</v>
      </c>
      <c r="N1901" s="3" t="s">
        <v>771</v>
      </c>
      <c r="Q1901" s="7">
        <v>5719.24</v>
      </c>
      <c r="S1901" s="8">
        <f t="shared" si="536"/>
        <v>0.92333247074786162</v>
      </c>
      <c r="T1901" s="11">
        <v>1</v>
      </c>
      <c r="W1901" s="76">
        <v>11000</v>
      </c>
      <c r="X1901" s="16">
        <f t="shared" si="529"/>
        <v>11000</v>
      </c>
      <c r="AC1901" s="18">
        <f t="shared" si="534"/>
        <v>0</v>
      </c>
      <c r="AD1901" s="19">
        <f t="shared" si="524"/>
        <v>70000</v>
      </c>
      <c r="AE1901" s="21">
        <f t="shared" si="521"/>
        <v>5719.24</v>
      </c>
      <c r="AF1901" s="20">
        <f t="shared" si="522"/>
        <v>0</v>
      </c>
      <c r="AG1901" s="20">
        <f t="shared" si="525"/>
        <v>0</v>
      </c>
      <c r="AH1901" s="20">
        <f t="shared" si="526"/>
        <v>0</v>
      </c>
      <c r="AI1901" s="20"/>
      <c r="AJ1901" s="20"/>
      <c r="AK1901" s="20">
        <f t="shared" si="535"/>
        <v>0</v>
      </c>
      <c r="AL1901" s="171"/>
    </row>
    <row r="1902" spans="1:38" ht="15.75" customHeight="1" x14ac:dyDescent="0.25">
      <c r="A1902" s="3">
        <v>1697</v>
      </c>
      <c r="B1902" s="14">
        <f t="shared" si="527"/>
        <v>1</v>
      </c>
      <c r="C1902" s="9">
        <v>45310</v>
      </c>
      <c r="D1902" s="3" t="s">
        <v>1818</v>
      </c>
      <c r="E1902" s="14" t="str">
        <f t="shared" si="523"/>
        <v>1697Colombano Rodrigo1</v>
      </c>
      <c r="F1902" s="119" t="s">
        <v>2947</v>
      </c>
      <c r="G1902" s="119" t="s">
        <v>806</v>
      </c>
      <c r="H1902" s="119">
        <v>138054</v>
      </c>
      <c r="I1902" s="10" t="s">
        <v>2948</v>
      </c>
      <c r="J1902" s="14" t="str">
        <f t="shared" si="533"/>
        <v>Lavado motor. Cambiar kit de oring en gasificador. Cambiar valvula PCV. Prueba de perdidas de aceite.</v>
      </c>
      <c r="K1902" s="3" t="s">
        <v>1665</v>
      </c>
      <c r="L1902" s="3">
        <v>1</v>
      </c>
      <c r="M1902" s="10" t="s">
        <v>2949</v>
      </c>
      <c r="N1902" s="3" t="s">
        <v>734</v>
      </c>
      <c r="Q1902" s="7">
        <v>4700</v>
      </c>
      <c r="R1902" s="7" t="s">
        <v>1971</v>
      </c>
      <c r="S1902" s="8">
        <f t="shared" si="536"/>
        <v>0.27659574468085107</v>
      </c>
      <c r="T1902" s="11">
        <v>1</v>
      </c>
      <c r="W1902" s="76">
        <v>6000</v>
      </c>
      <c r="X1902" s="16">
        <f t="shared" si="529"/>
        <v>6000</v>
      </c>
      <c r="Y1902" s="3">
        <v>1</v>
      </c>
      <c r="AB1902" s="4">
        <v>36200</v>
      </c>
      <c r="AC1902" s="18">
        <f t="shared" si="534"/>
        <v>36200</v>
      </c>
      <c r="AD1902" s="19">
        <f t="shared" si="524"/>
        <v>36200</v>
      </c>
      <c r="AE1902" s="21">
        <f t="shared" si="521"/>
        <v>4700</v>
      </c>
      <c r="AF1902" s="20">
        <f t="shared" si="522"/>
        <v>6900</v>
      </c>
      <c r="AG1902" s="20">
        <f t="shared" si="525"/>
        <v>8800</v>
      </c>
      <c r="AH1902" s="20">
        <f t="shared" si="526"/>
        <v>36200</v>
      </c>
      <c r="AI1902" s="20"/>
      <c r="AJ1902" s="20"/>
      <c r="AK1902" s="20">
        <f t="shared" si="535"/>
        <v>45000</v>
      </c>
      <c r="AL1902" s="171"/>
    </row>
    <row r="1903" spans="1:38" ht="15.75" customHeight="1" x14ac:dyDescent="0.25">
      <c r="A1903" s="3">
        <v>1697</v>
      </c>
      <c r="B1903" s="14">
        <f t="shared" si="527"/>
        <v>2</v>
      </c>
      <c r="C1903" s="9">
        <f>IF(A1903=A1902,C1902,"")</f>
        <v>45310</v>
      </c>
      <c r="D1903" s="3" t="str">
        <f>IF(A1903=A1902,D1902,"")</f>
        <v>Colombano Rodrigo</v>
      </c>
      <c r="E1903" s="14" t="str">
        <f t="shared" si="523"/>
        <v>1697Colombano Rodrigo2</v>
      </c>
      <c r="J1903" s="14" t="str">
        <f t="shared" si="533"/>
        <v xml:space="preserve">Lavado motor. Cambiar kit de oring en gasificador. Cambiar valvula PCV. Prueba de perdidas de aceite. </v>
      </c>
      <c r="L1903" s="3">
        <v>1</v>
      </c>
      <c r="M1903" s="10" t="s">
        <v>2406</v>
      </c>
      <c r="N1903" s="3" t="s">
        <v>734</v>
      </c>
      <c r="Q1903" s="7">
        <v>2200</v>
      </c>
      <c r="S1903" s="8">
        <f t="shared" si="536"/>
        <v>0.27272727272727271</v>
      </c>
      <c r="T1903" s="11">
        <v>1</v>
      </c>
      <c r="W1903" s="76">
        <v>2800</v>
      </c>
      <c r="X1903" s="16">
        <f t="shared" si="529"/>
        <v>2800</v>
      </c>
      <c r="AC1903" s="18">
        <f t="shared" si="534"/>
        <v>0</v>
      </c>
      <c r="AD1903" s="19">
        <f t="shared" si="524"/>
        <v>36200</v>
      </c>
      <c r="AE1903" s="21">
        <f t="shared" si="521"/>
        <v>2200</v>
      </c>
      <c r="AF1903" s="20">
        <f t="shared" si="522"/>
        <v>0</v>
      </c>
      <c r="AG1903" s="20">
        <f t="shared" si="525"/>
        <v>0</v>
      </c>
      <c r="AH1903" s="20">
        <f t="shared" si="526"/>
        <v>0</v>
      </c>
      <c r="AI1903" s="20"/>
      <c r="AJ1903" s="20"/>
      <c r="AK1903" s="20">
        <f t="shared" si="535"/>
        <v>0</v>
      </c>
      <c r="AL1903" s="171"/>
    </row>
    <row r="1904" spans="1:38" ht="15.75" customHeight="1" x14ac:dyDescent="0.25">
      <c r="A1904" s="3">
        <v>1698</v>
      </c>
      <c r="B1904" s="14">
        <f t="shared" si="527"/>
        <v>1</v>
      </c>
      <c r="C1904" s="9">
        <v>45310</v>
      </c>
      <c r="D1904" s="3" t="s">
        <v>1756</v>
      </c>
      <c r="E1904" s="14" t="str">
        <f t="shared" si="523"/>
        <v>1698Weizur1</v>
      </c>
      <c r="F1904" s="119" t="s">
        <v>1757</v>
      </c>
      <c r="G1904" s="119" t="s">
        <v>1488</v>
      </c>
      <c r="H1904" s="119">
        <v>269589</v>
      </c>
      <c r="I1904" s="10" t="s">
        <v>2754</v>
      </c>
      <c r="J1904" s="14" t="str">
        <f t="shared" si="533"/>
        <v>Service completo. Cambio de aceite y filtros. Control general del vehiculo. Cambio de pastillas de freno.</v>
      </c>
      <c r="K1904" s="3" t="s">
        <v>1512</v>
      </c>
      <c r="L1904" s="3">
        <v>1</v>
      </c>
      <c r="M1904" s="10" t="s">
        <v>2950</v>
      </c>
      <c r="N1904" s="3" t="s">
        <v>771</v>
      </c>
      <c r="Q1904" s="7">
        <v>11373.02</v>
      </c>
      <c r="R1904" s="7" t="s">
        <v>1916</v>
      </c>
      <c r="S1904" s="8">
        <f t="shared" si="536"/>
        <v>1.0882755855524742</v>
      </c>
      <c r="T1904" s="11">
        <v>1</v>
      </c>
      <c r="W1904" s="76">
        <v>23750</v>
      </c>
      <c r="X1904" s="16">
        <f t="shared" ref="X1904:X1909" si="537">W1904*T1904</f>
        <v>23750</v>
      </c>
      <c r="Y1904" s="3">
        <v>1</v>
      </c>
      <c r="AB1904" s="4">
        <v>75000</v>
      </c>
      <c r="AC1904" s="18">
        <f t="shared" si="534"/>
        <v>75000</v>
      </c>
      <c r="AD1904" s="19">
        <f t="shared" si="524"/>
        <v>75000</v>
      </c>
      <c r="AE1904" s="21">
        <f t="shared" ref="AE1904:AE1967" si="538">+(Q1904)*T1904</f>
        <v>11373.02</v>
      </c>
      <c r="AF1904" s="20">
        <f t="shared" si="522"/>
        <v>53547.07</v>
      </c>
      <c r="AG1904" s="20">
        <f t="shared" si="525"/>
        <v>139850</v>
      </c>
      <c r="AH1904" s="20">
        <f t="shared" si="526"/>
        <v>75000</v>
      </c>
      <c r="AI1904" s="20"/>
      <c r="AJ1904" s="20"/>
      <c r="AK1904" s="20">
        <f t="shared" si="535"/>
        <v>214850</v>
      </c>
      <c r="AL1904" s="171"/>
    </row>
    <row r="1905" spans="1:38" ht="15.75" customHeight="1" x14ac:dyDescent="0.25">
      <c r="A1905" s="3">
        <v>1698</v>
      </c>
      <c r="B1905" s="14">
        <f t="shared" si="527"/>
        <v>2</v>
      </c>
      <c r="C1905" s="9">
        <f>IF(A1905=A1904,C1904,"")</f>
        <v>45310</v>
      </c>
      <c r="D1905" s="3" t="str">
        <f>IF(A1905=A1904,D1904,"")</f>
        <v>Weizur</v>
      </c>
      <c r="E1905" s="14" t="str">
        <f t="shared" si="523"/>
        <v>1698Weizur2</v>
      </c>
      <c r="J1905" s="14" t="str">
        <f t="shared" si="533"/>
        <v xml:space="preserve">Service completo. Cambio de aceite y filtros. Control general del vehiculo. Cambio de pastillas de freno. </v>
      </c>
      <c r="L1905" s="3">
        <v>1</v>
      </c>
      <c r="M1905" s="10" t="s">
        <v>2178</v>
      </c>
      <c r="N1905" s="3" t="s">
        <v>771</v>
      </c>
      <c r="Q1905" s="7">
        <v>3912.09</v>
      </c>
      <c r="S1905" s="8">
        <f t="shared" si="536"/>
        <v>1.0960662970432684</v>
      </c>
      <c r="T1905" s="11">
        <v>2</v>
      </c>
      <c r="W1905" s="76">
        <v>8200</v>
      </c>
      <c r="X1905" s="16">
        <f t="shared" si="537"/>
        <v>16400</v>
      </c>
      <c r="AC1905" s="18">
        <f t="shared" si="534"/>
        <v>0</v>
      </c>
      <c r="AD1905" s="19">
        <f t="shared" si="524"/>
        <v>75000</v>
      </c>
      <c r="AE1905" s="21">
        <f t="shared" si="538"/>
        <v>7824.18</v>
      </c>
      <c r="AF1905" s="20">
        <f t="shared" si="522"/>
        <v>0</v>
      </c>
      <c r="AG1905" s="20">
        <f t="shared" si="525"/>
        <v>0</v>
      </c>
      <c r="AH1905" s="20">
        <f t="shared" si="526"/>
        <v>0</v>
      </c>
      <c r="AI1905" s="20"/>
      <c r="AJ1905" s="20"/>
      <c r="AK1905" s="20">
        <f t="shared" si="535"/>
        <v>0</v>
      </c>
      <c r="AL1905" s="171"/>
    </row>
    <row r="1906" spans="1:38" ht="15.75" customHeight="1" x14ac:dyDescent="0.25">
      <c r="A1906" s="3">
        <v>1698</v>
      </c>
      <c r="B1906" s="14">
        <f t="shared" si="527"/>
        <v>3</v>
      </c>
      <c r="C1906" s="9">
        <f>IF(A1906=A1905,C1905,"")</f>
        <v>45310</v>
      </c>
      <c r="D1906" s="3" t="str">
        <f>IF(A1906=A1905,D1905,"")</f>
        <v>Weizur</v>
      </c>
      <c r="E1906" s="14" t="str">
        <f t="shared" si="523"/>
        <v>1698Weizur3</v>
      </c>
      <c r="J1906" s="14" t="str">
        <f t="shared" si="533"/>
        <v xml:space="preserve">Service completo. Cambio de aceite y filtros. Control general del vehiculo. Cambio de pastillas de freno.  </v>
      </c>
      <c r="L1906" s="3">
        <v>1</v>
      </c>
      <c r="M1906" s="10" t="s">
        <v>2951</v>
      </c>
      <c r="N1906" s="3" t="s">
        <v>771</v>
      </c>
      <c r="Q1906" s="7">
        <v>4442.29</v>
      </c>
      <c r="S1906" s="8">
        <f t="shared" si="536"/>
        <v>1.0935148313144798</v>
      </c>
      <c r="T1906" s="11">
        <v>1</v>
      </c>
      <c r="W1906" s="76">
        <v>9300</v>
      </c>
      <c r="X1906" s="16">
        <f t="shared" si="537"/>
        <v>9300</v>
      </c>
      <c r="AC1906" s="18">
        <f t="shared" si="534"/>
        <v>0</v>
      </c>
      <c r="AD1906" s="19">
        <f t="shared" si="524"/>
        <v>75000</v>
      </c>
      <c r="AE1906" s="21">
        <f t="shared" si="538"/>
        <v>4442.29</v>
      </c>
      <c r="AF1906" s="20">
        <f t="shared" si="522"/>
        <v>0</v>
      </c>
      <c r="AG1906" s="20">
        <f t="shared" si="525"/>
        <v>0</v>
      </c>
      <c r="AH1906" s="20">
        <f t="shared" si="526"/>
        <v>0</v>
      </c>
      <c r="AI1906" s="20"/>
      <c r="AJ1906" s="20"/>
      <c r="AK1906" s="20">
        <f t="shared" si="535"/>
        <v>0</v>
      </c>
      <c r="AL1906" s="171"/>
    </row>
    <row r="1907" spans="1:38" ht="15.75" customHeight="1" x14ac:dyDescent="0.25">
      <c r="A1907" s="3">
        <v>1698</v>
      </c>
      <c r="B1907" s="14">
        <f t="shared" si="527"/>
        <v>4</v>
      </c>
      <c r="C1907" s="9">
        <f>IF(A1907=A1906,C1906,"")</f>
        <v>45310</v>
      </c>
      <c r="D1907" s="3" t="str">
        <f>IF(A1907=A1906,D1906,"")</f>
        <v>Weizur</v>
      </c>
      <c r="E1907" s="14" t="str">
        <f t="shared" si="523"/>
        <v>1698Weizur4</v>
      </c>
      <c r="J1907" s="14" t="str">
        <f t="shared" si="533"/>
        <v xml:space="preserve">Service completo. Cambio de aceite y filtros. Control general del vehiculo. Cambio de pastillas de freno.   </v>
      </c>
      <c r="L1907" s="3">
        <v>1</v>
      </c>
      <c r="M1907" s="10" t="s">
        <v>3044</v>
      </c>
      <c r="N1907" s="3" t="s">
        <v>771</v>
      </c>
      <c r="Q1907" s="7">
        <v>7849.05</v>
      </c>
      <c r="S1907" s="8">
        <f t="shared" si="536"/>
        <v>0.26129913811225558</v>
      </c>
      <c r="T1907" s="11">
        <v>1</v>
      </c>
      <c r="W1907" s="76">
        <v>9900</v>
      </c>
      <c r="X1907" s="16">
        <f t="shared" si="537"/>
        <v>9900</v>
      </c>
      <c r="AC1907" s="18">
        <f t="shared" si="534"/>
        <v>0</v>
      </c>
      <c r="AD1907" s="19">
        <f t="shared" si="524"/>
        <v>75000</v>
      </c>
      <c r="AE1907" s="21">
        <f t="shared" si="538"/>
        <v>7849.05</v>
      </c>
      <c r="AF1907" s="20">
        <f t="shared" si="522"/>
        <v>0</v>
      </c>
      <c r="AG1907" s="20">
        <f t="shared" si="525"/>
        <v>0</v>
      </c>
      <c r="AH1907" s="20">
        <f t="shared" si="526"/>
        <v>0</v>
      </c>
      <c r="AI1907" s="20"/>
      <c r="AJ1907" s="20"/>
      <c r="AK1907" s="20">
        <f t="shared" si="535"/>
        <v>0</v>
      </c>
      <c r="AL1907" s="171"/>
    </row>
    <row r="1908" spans="1:38" ht="15.75" customHeight="1" x14ac:dyDescent="0.25">
      <c r="A1908" s="3">
        <v>1698</v>
      </c>
      <c r="B1908" s="14">
        <f t="shared" si="527"/>
        <v>5</v>
      </c>
      <c r="C1908" s="9">
        <f>IF(A1908=A1907,C1907,"")</f>
        <v>45310</v>
      </c>
      <c r="D1908" s="3" t="str">
        <f>IF(A1908=A1907,D1907,"")</f>
        <v>Weizur</v>
      </c>
      <c r="E1908" s="14" t="str">
        <f t="shared" si="523"/>
        <v>1698Weizur5</v>
      </c>
      <c r="J1908" s="14" t="str">
        <f t="shared" si="533"/>
        <v xml:space="preserve">Service completo. Cambio de aceite y filtros. Control general del vehiculo. Cambio de pastillas de freno.    </v>
      </c>
      <c r="L1908" s="3">
        <v>1</v>
      </c>
      <c r="M1908" s="10" t="s">
        <v>728</v>
      </c>
      <c r="N1908" s="3" t="s">
        <v>771</v>
      </c>
      <c r="Q1908" s="7">
        <v>4670.62</v>
      </c>
      <c r="S1908" s="8">
        <f t="shared" si="536"/>
        <v>1.2909164093846213</v>
      </c>
      <c r="T1908" s="11">
        <v>5</v>
      </c>
      <c r="W1908" s="76">
        <v>10700</v>
      </c>
      <c r="X1908" s="16">
        <f t="shared" si="537"/>
        <v>53500</v>
      </c>
      <c r="AC1908" s="18">
        <f t="shared" si="534"/>
        <v>0</v>
      </c>
      <c r="AD1908" s="19">
        <f t="shared" si="524"/>
        <v>75000</v>
      </c>
      <c r="AE1908" s="21">
        <f t="shared" si="538"/>
        <v>23353.1</v>
      </c>
      <c r="AF1908" s="20">
        <f t="shared" si="522"/>
        <v>0</v>
      </c>
      <c r="AG1908" s="20">
        <f t="shared" si="525"/>
        <v>0</v>
      </c>
      <c r="AH1908" s="20">
        <f t="shared" si="526"/>
        <v>0</v>
      </c>
      <c r="AI1908" s="20"/>
      <c r="AJ1908" s="20"/>
      <c r="AK1908" s="20">
        <f t="shared" si="535"/>
        <v>0</v>
      </c>
      <c r="AL1908" s="171"/>
    </row>
    <row r="1909" spans="1:38" ht="15.75" customHeight="1" x14ac:dyDescent="0.25">
      <c r="A1909" s="3">
        <v>1698</v>
      </c>
      <c r="B1909" s="14">
        <f t="shared" si="527"/>
        <v>6</v>
      </c>
      <c r="C1909" s="9">
        <v>45310</v>
      </c>
      <c r="D1909" s="3" t="s">
        <v>1756</v>
      </c>
      <c r="E1909" s="14" t="str">
        <f t="shared" si="523"/>
        <v>1698Weizur6</v>
      </c>
      <c r="J1909" s="14" t="str">
        <f t="shared" si="533"/>
        <v xml:space="preserve">Service completo. Cambio de aceite y filtros. Control general del vehiculo. Cambio de pastillas de freno.     </v>
      </c>
      <c r="L1909" s="3">
        <v>1</v>
      </c>
      <c r="M1909" s="10" t="s">
        <v>815</v>
      </c>
      <c r="N1909" s="3" t="s">
        <v>1566</v>
      </c>
      <c r="Q1909" s="7">
        <v>21300</v>
      </c>
      <c r="S1909" s="8">
        <f t="shared" si="536"/>
        <v>0.26760563380281688</v>
      </c>
      <c r="T1909" s="11">
        <v>1</v>
      </c>
      <c r="W1909" s="76">
        <v>27000</v>
      </c>
      <c r="X1909" s="16">
        <f t="shared" si="537"/>
        <v>27000</v>
      </c>
      <c r="AC1909" s="18">
        <f t="shared" si="534"/>
        <v>0</v>
      </c>
      <c r="AD1909" s="19">
        <f t="shared" si="524"/>
        <v>75000</v>
      </c>
      <c r="AE1909" s="21">
        <f t="shared" si="538"/>
        <v>21300</v>
      </c>
      <c r="AF1909" s="20">
        <f t="shared" si="522"/>
        <v>0</v>
      </c>
      <c r="AG1909" s="20">
        <f t="shared" si="525"/>
        <v>0</v>
      </c>
      <c r="AH1909" s="20">
        <f t="shared" si="526"/>
        <v>0</v>
      </c>
      <c r="AI1909" s="20"/>
      <c r="AJ1909" s="20"/>
      <c r="AK1909" s="20">
        <f t="shared" si="535"/>
        <v>0</v>
      </c>
      <c r="AL1909" s="171"/>
    </row>
    <row r="1910" spans="1:38" ht="15.75" customHeight="1" x14ac:dyDescent="0.25">
      <c r="A1910" s="3">
        <v>1699</v>
      </c>
      <c r="B1910" s="14">
        <f t="shared" si="527"/>
        <v>1</v>
      </c>
      <c r="C1910" s="9">
        <v>45313</v>
      </c>
      <c r="D1910" s="3" t="s">
        <v>2952</v>
      </c>
      <c r="E1910" s="14" t="str">
        <f t="shared" si="523"/>
        <v>1699Molinari Quique1</v>
      </c>
      <c r="F1910" s="119" t="s">
        <v>1248</v>
      </c>
      <c r="G1910" s="119" t="s">
        <v>2187</v>
      </c>
      <c r="H1910" s="119">
        <v>161434</v>
      </c>
      <c r="I1910" s="10" t="s">
        <v>2957</v>
      </c>
      <c r="J1910" s="14" t="str">
        <f t="shared" si="533"/>
        <v>Cambio de aceite y filtros de aire y aceite. Control limitado del vehiculo. Sacar tornillos cortados de chapon bajo motor. Enderezar los mismos. Colocacion con tornillos nuevos.</v>
      </c>
      <c r="K1910" s="3" t="s">
        <v>1512</v>
      </c>
      <c r="L1910" s="3">
        <v>1</v>
      </c>
      <c r="M1910" s="10" t="s">
        <v>2914</v>
      </c>
      <c r="N1910" s="3" t="s">
        <v>771</v>
      </c>
      <c r="Q1910" s="7">
        <v>4156.6899999999996</v>
      </c>
      <c r="R1910" s="7" t="s">
        <v>1916</v>
      </c>
      <c r="S1910" s="8">
        <f t="shared" si="536"/>
        <v>1.1651843173294139</v>
      </c>
      <c r="T1910" s="11">
        <v>1</v>
      </c>
      <c r="W1910" s="76">
        <v>9000</v>
      </c>
      <c r="X1910" s="16">
        <v>10500</v>
      </c>
      <c r="Y1910" s="3">
        <v>1</v>
      </c>
      <c r="AB1910" s="4">
        <v>32000</v>
      </c>
      <c r="AC1910" s="18">
        <f t="shared" si="534"/>
        <v>32000</v>
      </c>
      <c r="AD1910" s="19">
        <f t="shared" si="524"/>
        <v>32000</v>
      </c>
      <c r="AE1910" s="21">
        <f t="shared" si="538"/>
        <v>4156.6899999999996</v>
      </c>
      <c r="AF1910" s="20">
        <f t="shared" si="522"/>
        <v>16676.36</v>
      </c>
      <c r="AG1910" s="20">
        <f t="shared" si="525"/>
        <v>66000</v>
      </c>
      <c r="AH1910" s="20">
        <f t="shared" si="526"/>
        <v>32000</v>
      </c>
      <c r="AI1910" s="20"/>
      <c r="AJ1910" s="20"/>
      <c r="AK1910" s="20">
        <f t="shared" si="535"/>
        <v>98000</v>
      </c>
      <c r="AL1910" s="171"/>
    </row>
    <row r="1911" spans="1:38" ht="15.75" customHeight="1" x14ac:dyDescent="0.25">
      <c r="A1911" s="3">
        <v>1699</v>
      </c>
      <c r="B1911" s="14">
        <f t="shared" si="527"/>
        <v>2</v>
      </c>
      <c r="C1911" s="9">
        <f>IF(A1911=A1910,C1910,"")</f>
        <v>45313</v>
      </c>
      <c r="D1911" s="3" t="str">
        <f>IF(A1911=A1910,D1910,"")</f>
        <v>Molinari Quique</v>
      </c>
      <c r="E1911" s="14" t="str">
        <f t="shared" si="523"/>
        <v>1699Molinari Quique2</v>
      </c>
      <c r="J1911" s="14" t="str">
        <f t="shared" si="533"/>
        <v xml:space="preserve">Cambio de aceite y filtros de aire y aceite. Control limitado del vehiculo. Sacar tornillos cortados de chapon bajo motor. Enderezar los mismos. Colocacion con tornillos nuevos. </v>
      </c>
      <c r="L1911" s="3">
        <v>1</v>
      </c>
      <c r="M1911" s="10" t="s">
        <v>2953</v>
      </c>
      <c r="N1911" s="3" t="s">
        <v>771</v>
      </c>
      <c r="Q1911" s="7">
        <v>7849.05</v>
      </c>
      <c r="S1911" s="8">
        <f t="shared" si="536"/>
        <v>0.33774151011905895</v>
      </c>
      <c r="T1911" s="11">
        <v>1</v>
      </c>
      <c r="W1911" s="76">
        <v>10500</v>
      </c>
      <c r="X1911" s="16">
        <f t="shared" ref="X1911:X1974" si="539">W1911*T1911</f>
        <v>10500</v>
      </c>
      <c r="AC1911" s="18">
        <f t="shared" si="534"/>
        <v>0</v>
      </c>
      <c r="AD1911" s="19">
        <f t="shared" si="524"/>
        <v>32000</v>
      </c>
      <c r="AE1911" s="21">
        <f t="shared" si="538"/>
        <v>7849.05</v>
      </c>
      <c r="AF1911" s="20">
        <f t="shared" si="522"/>
        <v>0</v>
      </c>
      <c r="AG1911" s="20">
        <f t="shared" si="525"/>
        <v>0</v>
      </c>
      <c r="AH1911" s="20">
        <f t="shared" si="526"/>
        <v>0</v>
      </c>
      <c r="AI1911" s="20"/>
      <c r="AJ1911" s="20"/>
      <c r="AK1911" s="20">
        <f t="shared" si="535"/>
        <v>0</v>
      </c>
      <c r="AL1911" s="171"/>
    </row>
    <row r="1912" spans="1:38" ht="15.75" customHeight="1" x14ac:dyDescent="0.25">
      <c r="A1912" s="3">
        <v>1699</v>
      </c>
      <c r="B1912" s="14">
        <f t="shared" si="527"/>
        <v>3</v>
      </c>
      <c r="C1912" s="9">
        <f>IF(A1912=A1911,C1911,"")</f>
        <v>45313</v>
      </c>
      <c r="D1912" s="3" t="str">
        <f>IF(A1912=A1911,D1911,"")</f>
        <v>Molinari Quique</v>
      </c>
      <c r="E1912" s="14" t="str">
        <f t="shared" si="523"/>
        <v>1699Molinari Quique3</v>
      </c>
      <c r="J1912" s="14" t="str">
        <f t="shared" si="533"/>
        <v xml:space="preserve">Cambio de aceite y filtros de aire y aceite. Control limitado del vehiculo. Sacar tornillos cortados de chapon bajo motor. Enderezar los mismos. Colocacion con tornillos nuevos.  </v>
      </c>
      <c r="L1912" s="3">
        <v>1</v>
      </c>
      <c r="M1912" s="10" t="s">
        <v>728</v>
      </c>
      <c r="N1912" s="3" t="s">
        <v>771</v>
      </c>
      <c r="Q1912" s="7">
        <v>4670.62</v>
      </c>
      <c r="S1912" s="8">
        <f t="shared" si="536"/>
        <v>1.4086737949137373</v>
      </c>
      <c r="T1912" s="11">
        <v>4</v>
      </c>
      <c r="W1912" s="76">
        <v>11250</v>
      </c>
      <c r="X1912" s="16">
        <f t="shared" si="539"/>
        <v>45000</v>
      </c>
      <c r="AC1912" s="18">
        <f t="shared" si="534"/>
        <v>0</v>
      </c>
      <c r="AD1912" s="19">
        <f t="shared" si="524"/>
        <v>32000</v>
      </c>
      <c r="AE1912" s="21">
        <f t="shared" si="538"/>
        <v>18682.48</v>
      </c>
      <c r="AF1912" s="20">
        <f t="shared" si="522"/>
        <v>0</v>
      </c>
      <c r="AG1912" s="20">
        <f t="shared" si="525"/>
        <v>0</v>
      </c>
      <c r="AH1912" s="20">
        <f t="shared" si="526"/>
        <v>0</v>
      </c>
      <c r="AI1912" s="20"/>
      <c r="AJ1912" s="20"/>
      <c r="AK1912" s="20">
        <f t="shared" si="535"/>
        <v>0</v>
      </c>
      <c r="AL1912" s="171"/>
    </row>
    <row r="1913" spans="1:38" ht="15.75" customHeight="1" x14ac:dyDescent="0.25">
      <c r="A1913" s="3">
        <v>1700</v>
      </c>
      <c r="B1913" s="14">
        <f t="shared" si="527"/>
        <v>1</v>
      </c>
      <c r="C1913" s="9">
        <v>45313</v>
      </c>
      <c r="D1913" s="3" t="s">
        <v>2534</v>
      </c>
      <c r="E1913" s="14" t="str">
        <f t="shared" si="523"/>
        <v>1700Estevez Jonatan1</v>
      </c>
      <c r="F1913" s="119" t="s">
        <v>2535</v>
      </c>
      <c r="G1913" s="119" t="s">
        <v>806</v>
      </c>
      <c r="I1913" s="10" t="s">
        <v>2954</v>
      </c>
      <c r="J1913" s="14" t="str">
        <f t="shared" si="533"/>
        <v>Auxilio mecanico. Escaneo del vehiculo. Deteccion de bomba de nafta sin funcionamiento. Arreglo provisorio de la misma. Puesta en marcha.</v>
      </c>
      <c r="K1913" s="3" t="s">
        <v>1665</v>
      </c>
      <c r="L1913" s="3">
        <v>1</v>
      </c>
      <c r="R1913" s="7" t="s">
        <v>1971</v>
      </c>
      <c r="S1913" s="8"/>
      <c r="W1913" s="76"/>
      <c r="X1913" s="16">
        <f t="shared" si="539"/>
        <v>0</v>
      </c>
      <c r="AC1913" s="18">
        <f t="shared" si="534"/>
        <v>0</v>
      </c>
      <c r="AD1913" s="19">
        <f t="shared" si="524"/>
        <v>0</v>
      </c>
      <c r="AE1913" s="21">
        <f t="shared" si="538"/>
        <v>0</v>
      </c>
      <c r="AF1913" s="20">
        <f t="shared" si="522"/>
        <v>0</v>
      </c>
      <c r="AG1913" s="20">
        <f t="shared" si="525"/>
        <v>0</v>
      </c>
      <c r="AH1913" s="20">
        <f t="shared" si="526"/>
        <v>0</v>
      </c>
      <c r="AI1913" s="20"/>
      <c r="AJ1913" s="20"/>
      <c r="AK1913" s="20">
        <f t="shared" si="535"/>
        <v>0</v>
      </c>
      <c r="AL1913" s="171"/>
    </row>
    <row r="1914" spans="1:38" ht="15.75" customHeight="1" x14ac:dyDescent="0.25">
      <c r="A1914" s="3">
        <v>1700</v>
      </c>
      <c r="B1914" s="14">
        <f t="shared" si="527"/>
        <v>2</v>
      </c>
      <c r="C1914" s="9">
        <f>IF(A1914=A1913,C1913,"")</f>
        <v>45313</v>
      </c>
      <c r="D1914" s="3" t="str">
        <f>IF(A1914=A1913,D1913,"")</f>
        <v>Estevez Jonatan</v>
      </c>
      <c r="E1914" s="14" t="str">
        <f t="shared" si="523"/>
        <v>1700Estevez Jonatan2</v>
      </c>
      <c r="J1914" s="14" t="str">
        <f t="shared" si="533"/>
        <v xml:space="preserve">Auxilio mecanico. Escaneo del vehiculo. Deteccion de bomba de nafta sin funcionamiento. Arreglo provisorio de la misma. Puesta en marcha. </v>
      </c>
      <c r="L1914" s="3">
        <v>1</v>
      </c>
      <c r="S1914" s="8"/>
      <c r="W1914" s="76"/>
      <c r="X1914" s="16">
        <f t="shared" si="539"/>
        <v>0</v>
      </c>
      <c r="AC1914" s="18">
        <f t="shared" si="534"/>
        <v>0</v>
      </c>
      <c r="AD1914" s="19">
        <f t="shared" si="524"/>
        <v>0</v>
      </c>
      <c r="AE1914" s="21">
        <f t="shared" si="538"/>
        <v>0</v>
      </c>
      <c r="AF1914" s="20">
        <f t="shared" si="522"/>
        <v>0</v>
      </c>
      <c r="AG1914" s="20">
        <f t="shared" si="525"/>
        <v>0</v>
      </c>
      <c r="AH1914" s="20">
        <f t="shared" si="526"/>
        <v>0</v>
      </c>
      <c r="AI1914" s="20"/>
      <c r="AJ1914" s="20"/>
      <c r="AK1914" s="20">
        <f t="shared" si="535"/>
        <v>0</v>
      </c>
      <c r="AL1914" s="171"/>
    </row>
    <row r="1915" spans="1:38" ht="15.75" customHeight="1" x14ac:dyDescent="0.25">
      <c r="A1915" s="3">
        <v>1701</v>
      </c>
      <c r="B1915" s="14">
        <f t="shared" si="527"/>
        <v>1</v>
      </c>
      <c r="C1915" s="9">
        <v>45313</v>
      </c>
      <c r="D1915" s="3" t="s">
        <v>139</v>
      </c>
      <c r="E1915" s="14" t="str">
        <f t="shared" si="523"/>
        <v>1701Aranda Pablo1</v>
      </c>
      <c r="F1915" s="119" t="s">
        <v>2784</v>
      </c>
      <c r="G1915" s="119" t="s">
        <v>1187</v>
      </c>
      <c r="I1915" s="10" t="s">
        <v>2955</v>
      </c>
      <c r="J1915" s="14" t="str">
        <f t="shared" si="533"/>
        <v>Sacar ambos elasticos traseros. Llevar los mismos a reparar. Colocacion.</v>
      </c>
      <c r="K1915" s="3" t="s">
        <v>1512</v>
      </c>
      <c r="L1915" s="3">
        <v>1</v>
      </c>
      <c r="M1915" s="10" t="s">
        <v>2956</v>
      </c>
      <c r="N1915" s="3" t="s">
        <v>375</v>
      </c>
      <c r="Q1915" s="7">
        <v>113556</v>
      </c>
      <c r="R1915" s="7" t="s">
        <v>1971</v>
      </c>
      <c r="S1915" s="150">
        <f>(W1915-Q1915)/Q1915</f>
        <v>0</v>
      </c>
      <c r="T1915" s="11">
        <v>1</v>
      </c>
      <c r="W1915" s="76">
        <v>113556</v>
      </c>
      <c r="X1915" s="16">
        <f t="shared" si="539"/>
        <v>113556</v>
      </c>
      <c r="Y1915" s="3">
        <v>1</v>
      </c>
      <c r="AB1915" s="4">
        <v>45000</v>
      </c>
      <c r="AC1915" s="18">
        <f t="shared" si="534"/>
        <v>45000</v>
      </c>
      <c r="AD1915" s="19">
        <f t="shared" si="524"/>
        <v>45000</v>
      </c>
      <c r="AE1915" s="21">
        <f t="shared" si="538"/>
        <v>113556</v>
      </c>
      <c r="AF1915" s="20">
        <f t="shared" ref="AF1915:AF1978" si="540">IF(A1915=A1914,0,(SUMIF($A$3:$A$999956,A1915,$Q$3:$Q$999956)))+IF(A1915=A1914,0,(SUMIF($A$3:$A$999956,A1915,$R$3:$R$999956)))</f>
        <v>113556</v>
      </c>
      <c r="AG1915" s="20">
        <f t="shared" si="525"/>
        <v>113556</v>
      </c>
      <c r="AH1915" s="20">
        <f t="shared" si="526"/>
        <v>45000</v>
      </c>
      <c r="AI1915" s="20"/>
      <c r="AJ1915" s="20"/>
      <c r="AK1915" s="20">
        <f t="shared" si="535"/>
        <v>158556</v>
      </c>
      <c r="AL1915" s="171"/>
    </row>
    <row r="1916" spans="1:38" ht="15.75" customHeight="1" x14ac:dyDescent="0.25">
      <c r="A1916" s="3">
        <v>1701</v>
      </c>
      <c r="B1916" s="14">
        <f t="shared" si="527"/>
        <v>2</v>
      </c>
      <c r="C1916" s="9">
        <f>IF(A1916=A1915,C1915,"")</f>
        <v>45313</v>
      </c>
      <c r="D1916" s="3" t="str">
        <f>IF(A1916=A1915,D1915,"")</f>
        <v>Aranda Pablo</v>
      </c>
      <c r="E1916" s="14" t="str">
        <f t="shared" si="523"/>
        <v>1701Aranda Pablo2</v>
      </c>
      <c r="J1916" s="14" t="str">
        <f t="shared" si="533"/>
        <v xml:space="preserve">Sacar ambos elasticos traseros. Llevar los mismos a reparar. Colocacion. </v>
      </c>
      <c r="L1916" s="3">
        <v>1</v>
      </c>
      <c r="S1916" s="8"/>
      <c r="W1916" s="76"/>
      <c r="X1916" s="16">
        <f t="shared" si="539"/>
        <v>0</v>
      </c>
      <c r="AC1916" s="18">
        <f t="shared" si="534"/>
        <v>0</v>
      </c>
      <c r="AD1916" s="19">
        <f t="shared" si="524"/>
        <v>45000</v>
      </c>
      <c r="AE1916" s="21">
        <f t="shared" si="538"/>
        <v>0</v>
      </c>
      <c r="AF1916" s="20">
        <f t="shared" si="540"/>
        <v>0</v>
      </c>
      <c r="AG1916" s="20">
        <f t="shared" si="525"/>
        <v>0</v>
      </c>
      <c r="AH1916" s="20">
        <f t="shared" si="526"/>
        <v>0</v>
      </c>
      <c r="AI1916" s="20"/>
      <c r="AJ1916" s="20"/>
      <c r="AK1916" s="20">
        <f t="shared" si="535"/>
        <v>0</v>
      </c>
      <c r="AL1916" s="171"/>
    </row>
    <row r="1917" spans="1:38" ht="15.75" customHeight="1" x14ac:dyDescent="0.25">
      <c r="A1917" s="3">
        <v>1702</v>
      </c>
      <c r="B1917" s="14">
        <f t="shared" si="527"/>
        <v>1</v>
      </c>
      <c r="C1917" s="9">
        <v>45313</v>
      </c>
      <c r="D1917" s="3" t="s">
        <v>2958</v>
      </c>
      <c r="E1917" s="14" t="str">
        <f t="shared" si="523"/>
        <v>1702Principi Gabriela1</v>
      </c>
      <c r="F1917" s="119" t="s">
        <v>2959</v>
      </c>
      <c r="G1917" s="119" t="s">
        <v>2264</v>
      </c>
      <c r="H1917" s="119">
        <v>54758</v>
      </c>
      <c r="I1917" s="10" t="s">
        <v>2964</v>
      </c>
      <c r="J1917" s="14" t="str">
        <f t="shared" si="533"/>
        <v>Service completo. Cambio de aceite y filtros. Control general del vehiculo. Rotacion de ruedas. Desarmar distribucion completa. Cambiar kit, bomba de agua, correa poly-v y liquido refrigerante. Purgado del circuito de refrigeracion. Puesta a punto. Armado total. Lavado motor. Cambio de escobilla trasera.</v>
      </c>
      <c r="K1917" s="3" t="s">
        <v>2380</v>
      </c>
      <c r="L1917" s="3">
        <v>1</v>
      </c>
      <c r="M1917" s="10" t="s">
        <v>1902</v>
      </c>
      <c r="N1917" s="3" t="s">
        <v>771</v>
      </c>
      <c r="Q1917" s="7">
        <v>198000</v>
      </c>
      <c r="R1917" s="7" t="s">
        <v>1916</v>
      </c>
      <c r="S1917" s="8">
        <f t="shared" ref="S1917:S1923" si="541">(W1917-Q1917)/Q1917</f>
        <v>0.46464646464646464</v>
      </c>
      <c r="T1917" s="11">
        <v>1</v>
      </c>
      <c r="W1917" s="76">
        <v>290000</v>
      </c>
      <c r="X1917" s="16">
        <f t="shared" si="539"/>
        <v>290000</v>
      </c>
      <c r="Y1917" s="3">
        <v>1</v>
      </c>
      <c r="AB1917" s="4">
        <v>85000</v>
      </c>
      <c r="AC1917" s="18">
        <f t="shared" si="534"/>
        <v>85000</v>
      </c>
      <c r="AD1917" s="19">
        <f t="shared" si="524"/>
        <v>85000</v>
      </c>
      <c r="AE1917" s="21">
        <f t="shared" si="538"/>
        <v>198000</v>
      </c>
      <c r="AF1917" s="20">
        <f t="shared" si="540"/>
        <v>290070.62</v>
      </c>
      <c r="AG1917" s="20">
        <f t="shared" si="525"/>
        <v>451225</v>
      </c>
      <c r="AH1917" s="20">
        <f t="shared" si="526"/>
        <v>85000</v>
      </c>
      <c r="AI1917" s="20"/>
      <c r="AJ1917" s="20"/>
      <c r="AK1917" s="20">
        <f t="shared" si="535"/>
        <v>536225</v>
      </c>
      <c r="AL1917" s="171"/>
    </row>
    <row r="1918" spans="1:38" ht="15.75" customHeight="1" x14ac:dyDescent="0.25">
      <c r="A1918" s="3">
        <v>1702</v>
      </c>
      <c r="B1918" s="14">
        <f t="shared" si="527"/>
        <v>2</v>
      </c>
      <c r="C1918" s="9">
        <f>IF(A1918=A1917,C1917,"")</f>
        <v>45313</v>
      </c>
      <c r="D1918" s="3" t="str">
        <f>IF(A1918=A1917,D1917,"")</f>
        <v>Principi Gabriela</v>
      </c>
      <c r="E1918" s="14" t="str">
        <f t="shared" ref="E1918:E1981" si="542">CONCATENATE(A1918,D1918,B1918)</f>
        <v>1702Principi Gabriela2</v>
      </c>
      <c r="J1918" s="14" t="str">
        <f t="shared" si="533"/>
        <v xml:space="preserve">Service completo. Cambio de aceite y filtros. Control general del vehiculo. Rotacion de ruedas. Desarmar distribucion completa. Cambiar kit, bomba de agua, correa poly-v y liquido refrigerante. Purgado del circuito de refrigeracion. Puesta a punto. Armado total. Lavado motor. Cambio de escobilla trasera. </v>
      </c>
      <c r="L1918" s="3">
        <v>1</v>
      </c>
      <c r="M1918" s="10" t="s">
        <v>918</v>
      </c>
      <c r="N1918" s="3" t="s">
        <v>771</v>
      </c>
      <c r="Q1918" s="7">
        <v>24300</v>
      </c>
      <c r="R1918" s="7" t="s">
        <v>2506</v>
      </c>
      <c r="S1918" s="8">
        <f t="shared" si="541"/>
        <v>0.35802469135802467</v>
      </c>
      <c r="T1918" s="11">
        <v>1</v>
      </c>
      <c r="W1918" s="76">
        <v>33000</v>
      </c>
      <c r="X1918" s="16">
        <f t="shared" si="539"/>
        <v>33000</v>
      </c>
      <c r="AC1918" s="18">
        <f t="shared" si="534"/>
        <v>0</v>
      </c>
      <c r="AD1918" s="19">
        <f t="shared" si="524"/>
        <v>85000</v>
      </c>
      <c r="AE1918" s="21">
        <f t="shared" si="538"/>
        <v>24300</v>
      </c>
      <c r="AF1918" s="20">
        <f t="shared" si="540"/>
        <v>0</v>
      </c>
      <c r="AG1918" s="20">
        <f t="shared" si="525"/>
        <v>0</v>
      </c>
      <c r="AH1918" s="20">
        <f t="shared" si="526"/>
        <v>0</v>
      </c>
      <c r="AI1918" s="20"/>
      <c r="AJ1918" s="20"/>
      <c r="AK1918" s="20">
        <f t="shared" si="535"/>
        <v>0</v>
      </c>
      <c r="AL1918" s="171"/>
    </row>
    <row r="1919" spans="1:38" ht="15.75" customHeight="1" x14ac:dyDescent="0.25">
      <c r="A1919" s="3">
        <v>1702</v>
      </c>
      <c r="B1919" s="14">
        <f t="shared" si="527"/>
        <v>3</v>
      </c>
      <c r="C1919" s="9">
        <f>IF(A1919=A1918,C1918,"")</f>
        <v>45313</v>
      </c>
      <c r="D1919" s="3" t="str">
        <f>IF(A1919=A1918,D1918,"")</f>
        <v>Principi Gabriela</v>
      </c>
      <c r="E1919" s="14" t="str">
        <f t="shared" si="542"/>
        <v>1702Principi Gabriela3</v>
      </c>
      <c r="J1919" s="14" t="str">
        <f t="shared" si="533"/>
        <v xml:space="preserve">Service completo. Cambio de aceite y filtros. Control general del vehiculo. Rotacion de ruedas. Desarmar distribucion completa. Cambiar kit, bomba de agua, correa poly-v y liquido refrigerante. Purgado del circuito de refrigeracion. Puesta a punto. Armado total. Lavado motor. Cambio de escobilla trasera.  </v>
      </c>
      <c r="L1919" s="3">
        <v>1</v>
      </c>
      <c r="M1919" s="10" t="s">
        <v>728</v>
      </c>
      <c r="N1919" s="3" t="s">
        <v>771</v>
      </c>
      <c r="Q1919" s="7">
        <v>4670.62</v>
      </c>
      <c r="S1919" s="8">
        <f t="shared" si="541"/>
        <v>0.91088121063156502</v>
      </c>
      <c r="T1919" s="11">
        <v>5</v>
      </c>
      <c r="W1919" s="76">
        <v>8925</v>
      </c>
      <c r="X1919" s="16">
        <f t="shared" si="539"/>
        <v>44625</v>
      </c>
      <c r="AC1919" s="18">
        <f t="shared" si="534"/>
        <v>0</v>
      </c>
      <c r="AD1919" s="19">
        <f t="shared" ref="AD1919:AD1982" si="543">IF(A1919=A1918,AD1918+AC1919,AC1919)</f>
        <v>85000</v>
      </c>
      <c r="AE1919" s="21">
        <f t="shared" si="538"/>
        <v>23353.1</v>
      </c>
      <c r="AF1919" s="20">
        <f t="shared" si="540"/>
        <v>0</v>
      </c>
      <c r="AG1919" s="20">
        <f t="shared" ref="AG1919:AG1982" si="544">IF(A1919=A1918,0,(SUMIF($A$3:$A$999956,A1919,($X$3:$X$999956))))</f>
        <v>0</v>
      </c>
      <c r="AH1919" s="20">
        <f t="shared" ref="AH1919:AH1982" si="545">IF(A1919=A1918,0,(SUMIF($A$3:$A$999956,A1919,($AC$3:$AC$999956))))</f>
        <v>0</v>
      </c>
      <c r="AI1919" s="20"/>
      <c r="AJ1919" s="20"/>
      <c r="AK1919" s="20">
        <f t="shared" si="535"/>
        <v>0</v>
      </c>
      <c r="AL1919" s="171"/>
    </row>
    <row r="1920" spans="1:38" ht="15.75" customHeight="1" x14ac:dyDescent="0.25">
      <c r="A1920" s="3">
        <v>1702</v>
      </c>
      <c r="B1920" s="14">
        <f t="shared" si="527"/>
        <v>4</v>
      </c>
      <c r="C1920" s="9">
        <f>IF(A1920=A1919,C1919,"")</f>
        <v>45313</v>
      </c>
      <c r="D1920" s="3" t="str">
        <f>IF(A1920=A1919,D1919,"")</f>
        <v>Principi Gabriela</v>
      </c>
      <c r="E1920" s="14" t="str">
        <f t="shared" si="542"/>
        <v>1702Principi Gabriela4</v>
      </c>
      <c r="J1920" s="14" t="str">
        <f t="shared" si="533"/>
        <v xml:space="preserve">Service completo. Cambio de aceite y filtros. Control general del vehiculo. Rotacion de ruedas. Desarmar distribucion completa. Cambiar kit, bomba de agua, correa poly-v y liquido refrigerante. Purgado del circuito de refrigeracion. Puesta a punto. Armado total. Lavado motor. Cambio de escobilla trasera.   </v>
      </c>
      <c r="L1920" s="3">
        <v>1</v>
      </c>
      <c r="M1920" s="10" t="s">
        <v>736</v>
      </c>
      <c r="N1920" s="3" t="s">
        <v>771</v>
      </c>
      <c r="Q1920" s="7">
        <v>16500</v>
      </c>
      <c r="S1920" s="8">
        <f t="shared" si="541"/>
        <v>0.50909090909090904</v>
      </c>
      <c r="T1920" s="11">
        <v>1</v>
      </c>
      <c r="W1920" s="76">
        <v>24900</v>
      </c>
      <c r="X1920" s="16">
        <f t="shared" si="539"/>
        <v>24900</v>
      </c>
      <c r="AC1920" s="18">
        <f t="shared" si="534"/>
        <v>0</v>
      </c>
      <c r="AD1920" s="19">
        <f t="shared" si="543"/>
        <v>85000</v>
      </c>
      <c r="AE1920" s="21">
        <f t="shared" si="538"/>
        <v>16500</v>
      </c>
      <c r="AF1920" s="20">
        <f t="shared" si="540"/>
        <v>0</v>
      </c>
      <c r="AG1920" s="20">
        <f t="shared" si="544"/>
        <v>0</v>
      </c>
      <c r="AH1920" s="20">
        <f t="shared" si="545"/>
        <v>0</v>
      </c>
      <c r="AI1920" s="20"/>
      <c r="AJ1920" s="20"/>
      <c r="AK1920" s="20">
        <f t="shared" si="535"/>
        <v>0</v>
      </c>
      <c r="AL1920" s="171"/>
    </row>
    <row r="1921" spans="1:38" ht="15.75" customHeight="1" x14ac:dyDescent="0.25">
      <c r="A1921" s="3">
        <v>1702</v>
      </c>
      <c r="B1921" s="14">
        <f t="shared" si="527"/>
        <v>5</v>
      </c>
      <c r="C1921" s="9">
        <f>IF(A1921=A1920,C1920,"")</f>
        <v>45313</v>
      </c>
      <c r="D1921" s="3" t="str">
        <f>IF(A1921=A1920,D1920,"")</f>
        <v>Principi Gabriela</v>
      </c>
      <c r="E1921" s="14" t="str">
        <f t="shared" si="542"/>
        <v>1702Principi Gabriela5</v>
      </c>
      <c r="J1921" s="14" t="str">
        <f t="shared" si="533"/>
        <v xml:space="preserve">Service completo. Cambio de aceite y filtros. Control general del vehiculo. Rotacion de ruedas. Desarmar distribucion completa. Cambiar kit, bomba de agua, correa poly-v y liquido refrigerante. Purgado del circuito de refrigeracion. Puesta a punto. Armado total. Lavado motor. Cambio de escobilla trasera.    </v>
      </c>
      <c r="L1921" s="3">
        <v>1</v>
      </c>
      <c r="M1921" s="10" t="s">
        <v>1920</v>
      </c>
      <c r="N1921" s="3" t="s">
        <v>2174</v>
      </c>
      <c r="Q1921" s="7">
        <v>27700</v>
      </c>
      <c r="S1921" s="8">
        <f t="shared" si="541"/>
        <v>0.25270758122743681</v>
      </c>
      <c r="T1921" s="11">
        <v>1</v>
      </c>
      <c r="W1921" s="76">
        <v>34700</v>
      </c>
      <c r="X1921" s="16">
        <f t="shared" si="539"/>
        <v>34700</v>
      </c>
      <c r="AC1921" s="18">
        <f t="shared" si="534"/>
        <v>0</v>
      </c>
      <c r="AD1921" s="19">
        <f t="shared" si="543"/>
        <v>85000</v>
      </c>
      <c r="AE1921" s="21">
        <f t="shared" si="538"/>
        <v>27700</v>
      </c>
      <c r="AF1921" s="20">
        <f t="shared" si="540"/>
        <v>0</v>
      </c>
      <c r="AG1921" s="20">
        <f t="shared" si="544"/>
        <v>0</v>
      </c>
      <c r="AH1921" s="20">
        <f t="shared" si="545"/>
        <v>0</v>
      </c>
      <c r="AI1921" s="20"/>
      <c r="AJ1921" s="20"/>
      <c r="AK1921" s="20">
        <f t="shared" si="535"/>
        <v>0</v>
      </c>
      <c r="AL1921" s="171"/>
    </row>
    <row r="1922" spans="1:38" ht="15.75" customHeight="1" x14ac:dyDescent="0.25">
      <c r="A1922" s="3">
        <v>1702</v>
      </c>
      <c r="B1922" s="14">
        <f t="shared" si="527"/>
        <v>6</v>
      </c>
      <c r="C1922" s="9">
        <f>IF(A1922=A1921,C1921,"")</f>
        <v>45313</v>
      </c>
      <c r="D1922" s="3" t="str">
        <f>IF(A1922=A1921,D1921,"")</f>
        <v>Principi Gabriela</v>
      </c>
      <c r="E1922" s="14" t="str">
        <f t="shared" si="542"/>
        <v>1702Principi Gabriela6</v>
      </c>
      <c r="J1922" s="14" t="str">
        <f t="shared" si="533"/>
        <v xml:space="preserve">Service completo. Cambio de aceite y filtros. Control general del vehiculo. Rotacion de ruedas. Desarmar distribucion completa. Cambiar kit, bomba de agua, correa poly-v y liquido refrigerante. Purgado del circuito de refrigeracion. Puesta a punto. Armado total. Lavado motor. Cambio de escobilla trasera.     </v>
      </c>
      <c r="L1922" s="3">
        <v>1</v>
      </c>
      <c r="M1922" s="10" t="s">
        <v>2965</v>
      </c>
      <c r="N1922" s="3" t="s">
        <v>1566</v>
      </c>
      <c r="Q1922" s="7">
        <v>18900</v>
      </c>
      <c r="S1922" s="8">
        <f t="shared" si="541"/>
        <v>0.26984126984126983</v>
      </c>
      <c r="T1922" s="11">
        <v>1</v>
      </c>
      <c r="W1922" s="76">
        <v>24000</v>
      </c>
      <c r="X1922" s="16">
        <f t="shared" si="539"/>
        <v>24000</v>
      </c>
      <c r="AC1922" s="18">
        <f t="shared" si="534"/>
        <v>0</v>
      </c>
      <c r="AD1922" s="19">
        <f t="shared" si="543"/>
        <v>85000</v>
      </c>
      <c r="AE1922" s="21">
        <f t="shared" si="538"/>
        <v>18900</v>
      </c>
      <c r="AF1922" s="20">
        <f t="shared" si="540"/>
        <v>0</v>
      </c>
      <c r="AG1922" s="20">
        <f t="shared" si="544"/>
        <v>0</v>
      </c>
      <c r="AH1922" s="20">
        <f t="shared" si="545"/>
        <v>0</v>
      </c>
      <c r="AI1922" s="20"/>
      <c r="AJ1922" s="20"/>
      <c r="AK1922" s="20">
        <f t="shared" si="535"/>
        <v>0</v>
      </c>
      <c r="AL1922" s="171"/>
    </row>
    <row r="1923" spans="1:38" ht="15.75" customHeight="1" x14ac:dyDescent="0.25">
      <c r="A1923" s="3">
        <v>1703</v>
      </c>
      <c r="B1923" s="14">
        <f t="shared" si="527"/>
        <v>1</v>
      </c>
      <c r="C1923" s="9">
        <v>45314</v>
      </c>
      <c r="D1923" s="3" t="s">
        <v>911</v>
      </c>
      <c r="E1923" s="14" t="str">
        <f t="shared" si="542"/>
        <v>1703Castro Martin1</v>
      </c>
      <c r="F1923" s="119" t="s">
        <v>2124</v>
      </c>
      <c r="G1923" s="119" t="s">
        <v>2906</v>
      </c>
      <c r="H1923" s="119">
        <v>122601</v>
      </c>
      <c r="I1923" s="10" t="s">
        <v>2971</v>
      </c>
      <c r="J1923" s="14" t="str">
        <f t="shared" si="533"/>
        <v>Cambio de polea tensora de correa poly-v. Control general para viaje. Agregar aceite motor. Control de bujías. Cambiar filtro de combustible.</v>
      </c>
      <c r="K1923" s="3" t="s">
        <v>2380</v>
      </c>
      <c r="L1923" s="3">
        <v>1</v>
      </c>
      <c r="M1923" s="10" t="s">
        <v>2178</v>
      </c>
      <c r="N1923" s="3" t="s">
        <v>771</v>
      </c>
      <c r="Q1923" s="7">
        <v>3912.09</v>
      </c>
      <c r="R1923" s="7" t="s">
        <v>1971</v>
      </c>
      <c r="S1923" s="8">
        <f t="shared" si="541"/>
        <v>1.0960662970432684</v>
      </c>
      <c r="T1923" s="11">
        <v>1</v>
      </c>
      <c r="W1923" s="76">
        <v>8200</v>
      </c>
      <c r="X1923" s="16">
        <f t="shared" si="539"/>
        <v>8200</v>
      </c>
      <c r="Y1923" s="3">
        <v>1</v>
      </c>
      <c r="AB1923" s="4">
        <v>18000</v>
      </c>
      <c r="AC1923" s="18">
        <f t="shared" si="534"/>
        <v>18000</v>
      </c>
      <c r="AD1923" s="19">
        <f t="shared" si="543"/>
        <v>18000</v>
      </c>
      <c r="AE1923" s="21">
        <f t="shared" si="538"/>
        <v>3912.09</v>
      </c>
      <c r="AF1923" s="20">
        <f t="shared" si="540"/>
        <v>3912.09</v>
      </c>
      <c r="AG1923" s="20">
        <f t="shared" si="544"/>
        <v>8200</v>
      </c>
      <c r="AH1923" s="20">
        <f t="shared" si="545"/>
        <v>18000</v>
      </c>
      <c r="AI1923" s="20"/>
      <c r="AJ1923" s="20"/>
      <c r="AK1923" s="20">
        <f t="shared" si="535"/>
        <v>26200</v>
      </c>
      <c r="AL1923" s="171"/>
    </row>
    <row r="1924" spans="1:38" ht="15.75" customHeight="1" x14ac:dyDescent="0.25">
      <c r="A1924" s="3">
        <v>1703</v>
      </c>
      <c r="B1924" s="14">
        <f t="shared" ref="B1924:B1987" si="546">IF(A1924=A1923,B1923+1,1)</f>
        <v>2</v>
      </c>
      <c r="C1924" s="9">
        <f>IF(A1924=A1923,C1923,"")</f>
        <v>45314</v>
      </c>
      <c r="D1924" s="3" t="str">
        <f>IF(A1924=A1923,D1923,"")</f>
        <v>Castro Martin</v>
      </c>
      <c r="E1924" s="14" t="str">
        <f t="shared" si="542"/>
        <v>1703Castro Martin2</v>
      </c>
      <c r="J1924" s="14" t="str">
        <f t="shared" si="533"/>
        <v xml:space="preserve">Cambio de polea tensora de correa poly-v. Control general para viaje. Agregar aceite motor. Control de bujías. Cambiar filtro de combustible. </v>
      </c>
      <c r="L1924" s="3">
        <v>1</v>
      </c>
      <c r="S1924" s="8"/>
      <c r="W1924" s="76"/>
      <c r="X1924" s="16">
        <f t="shared" si="539"/>
        <v>0</v>
      </c>
      <c r="AC1924" s="18">
        <f t="shared" si="534"/>
        <v>0</v>
      </c>
      <c r="AD1924" s="19">
        <f t="shared" si="543"/>
        <v>18000</v>
      </c>
      <c r="AE1924" s="21">
        <f t="shared" si="538"/>
        <v>0</v>
      </c>
      <c r="AF1924" s="20">
        <f t="shared" si="540"/>
        <v>0</v>
      </c>
      <c r="AG1924" s="20">
        <f t="shared" si="544"/>
        <v>0</v>
      </c>
      <c r="AH1924" s="20">
        <f t="shared" si="545"/>
        <v>0</v>
      </c>
      <c r="AI1924" s="20"/>
      <c r="AJ1924" s="20"/>
      <c r="AK1924" s="20">
        <f t="shared" si="535"/>
        <v>0</v>
      </c>
      <c r="AL1924" s="171"/>
    </row>
    <row r="1925" spans="1:38" ht="15.75" customHeight="1" x14ac:dyDescent="0.25">
      <c r="A1925" s="3">
        <v>1704</v>
      </c>
      <c r="B1925" s="14">
        <f t="shared" si="546"/>
        <v>1</v>
      </c>
      <c r="C1925" s="9">
        <v>45314</v>
      </c>
      <c r="D1925" s="3" t="s">
        <v>2966</v>
      </c>
      <c r="E1925" s="14" t="str">
        <f t="shared" si="542"/>
        <v>1704Airasca Victoria1</v>
      </c>
      <c r="F1925" s="119" t="s">
        <v>2302</v>
      </c>
      <c r="G1925" s="119" t="s">
        <v>2128</v>
      </c>
      <c r="H1925" s="119">
        <v>88266</v>
      </c>
      <c r="I1925" s="10" t="s">
        <v>3026</v>
      </c>
      <c r="J1925" s="14" t="str">
        <f t="shared" si="533"/>
        <v>Service completo. Cambio de aceite y filtros. Control general del vehiculo. Cambiar deposito de agua. Completar con liquido refrigerante. Purgado del circuito de refrigeracion. Cambio de manguera de deposito de agua a block motor.</v>
      </c>
      <c r="K1925" s="3" t="s">
        <v>1512</v>
      </c>
      <c r="L1925" s="3">
        <v>1</v>
      </c>
      <c r="M1925" s="10" t="s">
        <v>2967</v>
      </c>
      <c r="N1925" s="3" t="s">
        <v>771</v>
      </c>
      <c r="Q1925" s="7">
        <v>5265.43</v>
      </c>
      <c r="R1925" s="7" t="s">
        <v>1916</v>
      </c>
      <c r="S1925" s="8">
        <f t="shared" ref="S1925:S1934" si="547">(W1925-Q1925)/Q1925</f>
        <v>1.2790161487285938</v>
      </c>
      <c r="T1925" s="11">
        <v>1</v>
      </c>
      <c r="W1925" s="76">
        <v>12000</v>
      </c>
      <c r="X1925" s="16">
        <f t="shared" si="539"/>
        <v>12000</v>
      </c>
      <c r="Y1925" s="3">
        <v>1</v>
      </c>
      <c r="AB1925" s="4">
        <v>60000</v>
      </c>
      <c r="AC1925" s="18">
        <f t="shared" si="534"/>
        <v>60000</v>
      </c>
      <c r="AD1925" s="19">
        <f t="shared" si="543"/>
        <v>60000</v>
      </c>
      <c r="AE1925" s="21">
        <f t="shared" si="538"/>
        <v>5265.43</v>
      </c>
      <c r="AF1925" s="20">
        <f t="shared" si="540"/>
        <v>58174.76</v>
      </c>
      <c r="AG1925" s="20">
        <f t="shared" si="544"/>
        <v>131300</v>
      </c>
      <c r="AH1925" s="20">
        <f t="shared" si="545"/>
        <v>60000</v>
      </c>
      <c r="AI1925" s="20"/>
      <c r="AJ1925" s="20"/>
      <c r="AK1925" s="20">
        <f t="shared" si="535"/>
        <v>191300</v>
      </c>
      <c r="AL1925" s="171"/>
    </row>
    <row r="1926" spans="1:38" ht="15.75" customHeight="1" x14ac:dyDescent="0.25">
      <c r="A1926" s="3">
        <v>1704</v>
      </c>
      <c r="B1926" s="14">
        <f t="shared" si="546"/>
        <v>2</v>
      </c>
      <c r="C1926" s="9">
        <f>IF(A1926=A1925,C1925,"")</f>
        <v>45314</v>
      </c>
      <c r="D1926" s="3" t="str">
        <f>IF(A1926=A1925,D1925,"")</f>
        <v>Airasca Victoria</v>
      </c>
      <c r="E1926" s="14" t="str">
        <f t="shared" si="542"/>
        <v>1704Airasca Victoria2</v>
      </c>
      <c r="J1926" s="14" t="str">
        <f t="shared" si="533"/>
        <v xml:space="preserve">Service completo. Cambio de aceite y filtros. Control general del vehiculo. Cambiar deposito de agua. Completar con liquido refrigerante. Purgado del circuito de refrigeracion. Cambio de manguera de deposito de agua a block motor. </v>
      </c>
      <c r="L1926" s="3">
        <v>1</v>
      </c>
      <c r="M1926" s="10" t="s">
        <v>2968</v>
      </c>
      <c r="N1926" s="3" t="s">
        <v>771</v>
      </c>
      <c r="Q1926" s="7">
        <v>3296.93</v>
      </c>
      <c r="S1926" s="8">
        <f t="shared" si="547"/>
        <v>1.4871622994725395</v>
      </c>
      <c r="T1926" s="11">
        <v>1</v>
      </c>
      <c r="W1926" s="76">
        <v>8200</v>
      </c>
      <c r="X1926" s="16">
        <f t="shared" si="539"/>
        <v>8200</v>
      </c>
      <c r="AC1926" s="18">
        <f t="shared" si="534"/>
        <v>0</v>
      </c>
      <c r="AD1926" s="19">
        <f t="shared" si="543"/>
        <v>60000</v>
      </c>
      <c r="AE1926" s="21">
        <f t="shared" si="538"/>
        <v>3296.93</v>
      </c>
      <c r="AF1926" s="20">
        <f t="shared" si="540"/>
        <v>0</v>
      </c>
      <c r="AG1926" s="20">
        <f t="shared" si="544"/>
        <v>0</v>
      </c>
      <c r="AH1926" s="20">
        <f t="shared" si="545"/>
        <v>0</v>
      </c>
      <c r="AI1926" s="20"/>
      <c r="AJ1926" s="20"/>
      <c r="AK1926" s="20">
        <f t="shared" si="535"/>
        <v>0</v>
      </c>
      <c r="AL1926" s="171"/>
    </row>
    <row r="1927" spans="1:38" ht="15.75" customHeight="1" x14ac:dyDescent="0.25">
      <c r="A1927" s="3">
        <v>1704</v>
      </c>
      <c r="B1927" s="14">
        <f t="shared" si="546"/>
        <v>3</v>
      </c>
      <c r="C1927" s="9">
        <f>IF(A1927=A1926,C1926,"")</f>
        <v>45314</v>
      </c>
      <c r="D1927" s="3" t="str">
        <f>IF(A1927=A1926,D1926,"")</f>
        <v>Airasca Victoria</v>
      </c>
      <c r="E1927" s="14" t="str">
        <f t="shared" si="542"/>
        <v>1704Airasca Victoria3</v>
      </c>
      <c r="J1927" s="14" t="str">
        <f t="shared" si="533"/>
        <v xml:space="preserve">Service completo. Cambio de aceite y filtros. Control general del vehiculo. Cambiar deposito de agua. Completar con liquido refrigerante. Purgado del circuito de refrigeracion. Cambio de manguera de deposito de agua a block motor.  </v>
      </c>
      <c r="L1927" s="3">
        <v>1</v>
      </c>
      <c r="M1927" s="10" t="s">
        <v>2969</v>
      </c>
      <c r="N1927" s="3" t="s">
        <v>771</v>
      </c>
      <c r="Q1927" s="7">
        <v>7616.58</v>
      </c>
      <c r="S1927" s="8">
        <f t="shared" si="547"/>
        <v>0.15537419681799444</v>
      </c>
      <c r="T1927" s="11">
        <v>1</v>
      </c>
      <c r="W1927" s="76">
        <v>8800</v>
      </c>
      <c r="X1927" s="16">
        <f t="shared" si="539"/>
        <v>8800</v>
      </c>
      <c r="AC1927" s="18">
        <f t="shared" si="534"/>
        <v>0</v>
      </c>
      <c r="AD1927" s="19">
        <f t="shared" si="543"/>
        <v>60000</v>
      </c>
      <c r="AE1927" s="21">
        <f t="shared" si="538"/>
        <v>7616.58</v>
      </c>
      <c r="AF1927" s="20">
        <f t="shared" si="540"/>
        <v>0</v>
      </c>
      <c r="AG1927" s="20">
        <f t="shared" si="544"/>
        <v>0</v>
      </c>
      <c r="AH1927" s="20">
        <f t="shared" si="545"/>
        <v>0</v>
      </c>
      <c r="AI1927" s="20"/>
      <c r="AJ1927" s="20"/>
      <c r="AK1927" s="20">
        <f t="shared" si="535"/>
        <v>0</v>
      </c>
      <c r="AL1927" s="171"/>
    </row>
    <row r="1928" spans="1:38" ht="15.75" customHeight="1" x14ac:dyDescent="0.25">
      <c r="A1928" s="3">
        <v>1704</v>
      </c>
      <c r="B1928" s="14">
        <f t="shared" si="546"/>
        <v>4</v>
      </c>
      <c r="C1928" s="9">
        <f>IF(A1928=A1927,C1927,"")</f>
        <v>45314</v>
      </c>
      <c r="D1928" s="3" t="str">
        <f>IF(A1928=A1927,D1927,"")</f>
        <v>Airasca Victoria</v>
      </c>
      <c r="E1928" s="14" t="str">
        <f t="shared" si="542"/>
        <v>1704Airasca Victoria4</v>
      </c>
      <c r="J1928" s="14" t="str">
        <f t="shared" si="533"/>
        <v xml:space="preserve">Service completo. Cambio de aceite y filtros. Control general del vehiculo. Cambiar deposito de agua. Completar con liquido refrigerante. Purgado del circuito de refrigeracion. Cambio de manguera de deposito de agua a block motor.   </v>
      </c>
      <c r="L1928" s="3">
        <v>1</v>
      </c>
      <c r="M1928" s="10" t="s">
        <v>2970</v>
      </c>
      <c r="N1928" s="3" t="s">
        <v>2174</v>
      </c>
      <c r="Q1928" s="7">
        <v>14000</v>
      </c>
      <c r="S1928" s="8">
        <f t="shared" si="547"/>
        <v>0.25</v>
      </c>
      <c r="T1928" s="11">
        <v>1</v>
      </c>
      <c r="W1928" s="76">
        <v>17500</v>
      </c>
      <c r="X1928" s="16">
        <f t="shared" si="539"/>
        <v>17500</v>
      </c>
      <c r="AC1928" s="18">
        <f t="shared" si="534"/>
        <v>0</v>
      </c>
      <c r="AD1928" s="19">
        <f t="shared" si="543"/>
        <v>60000</v>
      </c>
      <c r="AE1928" s="21">
        <f t="shared" si="538"/>
        <v>14000</v>
      </c>
      <c r="AF1928" s="20">
        <f t="shared" si="540"/>
        <v>0</v>
      </c>
      <c r="AG1928" s="20">
        <f t="shared" si="544"/>
        <v>0</v>
      </c>
      <c r="AH1928" s="20">
        <f t="shared" si="545"/>
        <v>0</v>
      </c>
      <c r="AI1928" s="20"/>
      <c r="AJ1928" s="20"/>
      <c r="AK1928" s="20">
        <f t="shared" si="535"/>
        <v>0</v>
      </c>
      <c r="AL1928" s="171"/>
    </row>
    <row r="1929" spans="1:38" ht="15.75" customHeight="1" x14ac:dyDescent="0.25">
      <c r="A1929" s="3">
        <v>1704</v>
      </c>
      <c r="B1929" s="14">
        <f t="shared" si="546"/>
        <v>5</v>
      </c>
      <c r="C1929" s="9">
        <f>IF(A1929=A1928,C1928,"")</f>
        <v>45314</v>
      </c>
      <c r="D1929" s="3" t="str">
        <f>IF(A1929=A1928,D1928,"")</f>
        <v>Airasca Victoria</v>
      </c>
      <c r="E1929" s="14" t="str">
        <f t="shared" si="542"/>
        <v>1704Airasca Victoria5</v>
      </c>
      <c r="J1929" s="14" t="str">
        <f t="shared" si="533"/>
        <v xml:space="preserve">Service completo. Cambio de aceite y filtros. Control general del vehiculo. Cambiar deposito de agua. Completar con liquido refrigerante. Purgado del circuito de refrigeracion. Cambio de manguera de deposito de agua a block motor.    </v>
      </c>
      <c r="L1929" s="3">
        <v>1</v>
      </c>
      <c r="M1929" s="10" t="s">
        <v>728</v>
      </c>
      <c r="N1929" s="3" t="s">
        <v>771</v>
      </c>
      <c r="Q1929" s="7">
        <v>4670.62</v>
      </c>
      <c r="S1929" s="8">
        <f t="shared" si="547"/>
        <v>1.2909164093846213</v>
      </c>
      <c r="T1929" s="11">
        <v>4</v>
      </c>
      <c r="W1929" s="76">
        <v>10700</v>
      </c>
      <c r="X1929" s="16">
        <f t="shared" si="539"/>
        <v>42800</v>
      </c>
      <c r="AC1929" s="18">
        <f t="shared" si="534"/>
        <v>0</v>
      </c>
      <c r="AD1929" s="19">
        <f t="shared" si="543"/>
        <v>60000</v>
      </c>
      <c r="AE1929" s="21">
        <f t="shared" si="538"/>
        <v>18682.48</v>
      </c>
      <c r="AF1929" s="20">
        <f t="shared" si="540"/>
        <v>0</v>
      </c>
      <c r="AG1929" s="20">
        <f t="shared" si="544"/>
        <v>0</v>
      </c>
      <c r="AH1929" s="20">
        <f t="shared" si="545"/>
        <v>0</v>
      </c>
      <c r="AI1929" s="20"/>
      <c r="AJ1929" s="20"/>
      <c r="AK1929" s="20">
        <f t="shared" si="535"/>
        <v>0</v>
      </c>
      <c r="AL1929" s="171"/>
    </row>
    <row r="1930" spans="1:38" ht="15.75" customHeight="1" x14ac:dyDescent="0.25">
      <c r="A1930" s="3">
        <v>1704</v>
      </c>
      <c r="B1930" s="14">
        <f t="shared" si="546"/>
        <v>6</v>
      </c>
      <c r="C1930" s="9">
        <v>45314</v>
      </c>
      <c r="D1930" s="3" t="s">
        <v>2966</v>
      </c>
      <c r="E1930" s="14" t="str">
        <f t="shared" si="542"/>
        <v>1704Airasca Victoria6</v>
      </c>
      <c r="J1930" s="14" t="str">
        <f t="shared" si="533"/>
        <v xml:space="preserve">Service completo. Cambio de aceite y filtros. Control general del vehiculo. Cambiar deposito de agua. Completar con liquido refrigerante. Purgado del circuito de refrigeracion. Cambio de manguera de deposito de agua a block motor.     </v>
      </c>
      <c r="L1930" s="3">
        <v>1</v>
      </c>
      <c r="M1930" s="10" t="s">
        <v>2911</v>
      </c>
      <c r="N1930" s="3" t="s">
        <v>771</v>
      </c>
      <c r="Q1930" s="7">
        <v>8600</v>
      </c>
      <c r="S1930" s="8">
        <f t="shared" si="547"/>
        <v>0.45348837209302323</v>
      </c>
      <c r="T1930" s="11">
        <v>1</v>
      </c>
      <c r="W1930" s="76">
        <v>12500</v>
      </c>
      <c r="X1930" s="16">
        <f t="shared" si="539"/>
        <v>12500</v>
      </c>
      <c r="AC1930" s="18">
        <f t="shared" si="534"/>
        <v>0</v>
      </c>
      <c r="AD1930" s="19">
        <f t="shared" si="543"/>
        <v>60000</v>
      </c>
      <c r="AE1930" s="21">
        <f t="shared" si="538"/>
        <v>8600</v>
      </c>
      <c r="AF1930" s="20">
        <f t="shared" si="540"/>
        <v>0</v>
      </c>
      <c r="AG1930" s="20">
        <f t="shared" si="544"/>
        <v>0</v>
      </c>
      <c r="AH1930" s="20">
        <f t="shared" si="545"/>
        <v>0</v>
      </c>
      <c r="AI1930" s="20"/>
      <c r="AJ1930" s="20"/>
      <c r="AK1930" s="20">
        <f t="shared" si="535"/>
        <v>0</v>
      </c>
      <c r="AL1930" s="171"/>
    </row>
    <row r="1931" spans="1:38" ht="15.75" customHeight="1" x14ac:dyDescent="0.25">
      <c r="A1931" s="3">
        <v>1704</v>
      </c>
      <c r="B1931" s="14">
        <f t="shared" si="546"/>
        <v>7</v>
      </c>
      <c r="C1931" s="9">
        <v>45314</v>
      </c>
      <c r="D1931" s="3" t="s">
        <v>2966</v>
      </c>
      <c r="E1931" s="14" t="str">
        <f t="shared" si="542"/>
        <v>1704Airasca Victoria7</v>
      </c>
      <c r="J1931" s="14" t="str">
        <f t="shared" si="533"/>
        <v xml:space="preserve">Service completo. Cambio de aceite y filtros. Control general del vehiculo. Cambiar deposito de agua. Completar con liquido refrigerante. Purgado del circuito de refrigeracion. Cambio de manguera de deposito de agua a block motor.      </v>
      </c>
      <c r="L1931" s="3">
        <v>1</v>
      </c>
      <c r="M1931" s="10" t="s">
        <v>1970</v>
      </c>
      <c r="N1931" s="3" t="s">
        <v>771</v>
      </c>
      <c r="Q1931" s="7">
        <v>6450.2</v>
      </c>
      <c r="S1931" s="8">
        <f t="shared" si="547"/>
        <v>0.31778859570245888</v>
      </c>
      <c r="T1931" s="11">
        <v>2</v>
      </c>
      <c r="W1931" s="76">
        <v>8500</v>
      </c>
      <c r="X1931" s="16">
        <f t="shared" si="539"/>
        <v>17000</v>
      </c>
      <c r="AC1931" s="18">
        <f t="shared" si="534"/>
        <v>0</v>
      </c>
      <c r="AD1931" s="19">
        <f t="shared" si="543"/>
        <v>60000</v>
      </c>
      <c r="AE1931" s="21">
        <f t="shared" si="538"/>
        <v>12900.4</v>
      </c>
      <c r="AF1931" s="20">
        <f t="shared" si="540"/>
        <v>0</v>
      </c>
      <c r="AG1931" s="20">
        <f t="shared" si="544"/>
        <v>0</v>
      </c>
      <c r="AH1931" s="20">
        <f t="shared" si="545"/>
        <v>0</v>
      </c>
      <c r="AI1931" s="20"/>
      <c r="AJ1931" s="20"/>
      <c r="AK1931" s="20">
        <f t="shared" si="535"/>
        <v>0</v>
      </c>
      <c r="AL1931" s="171"/>
    </row>
    <row r="1932" spans="1:38" ht="15.75" customHeight="1" x14ac:dyDescent="0.25">
      <c r="A1932" s="3">
        <v>1704</v>
      </c>
      <c r="B1932" s="14">
        <f t="shared" si="546"/>
        <v>8</v>
      </c>
      <c r="C1932" s="9">
        <f>IF(A1932=A1931,C1931,"")</f>
        <v>45314</v>
      </c>
      <c r="D1932" s="3" t="str">
        <f>IF(A1932=A1931,D1931,"")</f>
        <v>Airasca Victoria</v>
      </c>
      <c r="E1932" s="14" t="str">
        <f t="shared" si="542"/>
        <v>1704Airasca Victoria8</v>
      </c>
      <c r="J1932" s="14" t="str">
        <f t="shared" si="533"/>
        <v xml:space="preserve">Service completo. Cambio de aceite y filtros. Control general del vehiculo. Cambiar deposito de agua. Completar con liquido refrigerante. Purgado del circuito de refrigeracion. Cambio de manguera de deposito de agua a block motor.       </v>
      </c>
      <c r="L1932" s="3">
        <v>1</v>
      </c>
      <c r="M1932" s="10" t="s">
        <v>1431</v>
      </c>
      <c r="N1932" s="3" t="s">
        <v>771</v>
      </c>
      <c r="Q1932" s="7">
        <v>675</v>
      </c>
      <c r="S1932" s="8">
        <f t="shared" si="547"/>
        <v>3.4444444444444446</v>
      </c>
      <c r="T1932" s="11">
        <v>1</v>
      </c>
      <c r="W1932" s="76">
        <v>3000</v>
      </c>
      <c r="X1932" s="16">
        <f t="shared" si="539"/>
        <v>3000</v>
      </c>
      <c r="AC1932" s="18">
        <f t="shared" si="534"/>
        <v>0</v>
      </c>
      <c r="AD1932" s="19">
        <f t="shared" si="543"/>
        <v>60000</v>
      </c>
      <c r="AE1932" s="21">
        <f t="shared" si="538"/>
        <v>675</v>
      </c>
      <c r="AF1932" s="20">
        <f t="shared" si="540"/>
        <v>0</v>
      </c>
      <c r="AG1932" s="20">
        <f t="shared" si="544"/>
        <v>0</v>
      </c>
      <c r="AH1932" s="20">
        <f t="shared" si="545"/>
        <v>0</v>
      </c>
      <c r="AI1932" s="20"/>
      <c r="AJ1932" s="20"/>
      <c r="AK1932" s="20">
        <f t="shared" si="535"/>
        <v>0</v>
      </c>
      <c r="AL1932" s="171"/>
    </row>
    <row r="1933" spans="1:38" ht="15.75" customHeight="1" x14ac:dyDescent="0.25">
      <c r="A1933" s="3">
        <v>1704</v>
      </c>
      <c r="B1933" s="14">
        <f t="shared" si="546"/>
        <v>9</v>
      </c>
      <c r="C1933" s="9">
        <v>45314</v>
      </c>
      <c r="D1933" s="3" t="s">
        <v>2966</v>
      </c>
      <c r="E1933" s="14" t="str">
        <f t="shared" si="542"/>
        <v>1704Airasca Victoria9</v>
      </c>
      <c r="J1933" s="14" t="str">
        <f t="shared" si="533"/>
        <v xml:space="preserve">Service completo. Cambio de aceite y filtros. Control general del vehiculo. Cambiar deposito de agua. Completar con liquido refrigerante. Purgado del circuito de refrigeracion. Cambio de manguera de deposito de agua a block motor.        </v>
      </c>
      <c r="L1933" s="3">
        <v>1</v>
      </c>
      <c r="M1933" s="10" t="s">
        <v>3027</v>
      </c>
      <c r="N1933" s="3" t="s">
        <v>734</v>
      </c>
      <c r="Q1933" s="7">
        <v>7600</v>
      </c>
      <c r="S1933" s="8">
        <f t="shared" si="547"/>
        <v>0.25</v>
      </c>
      <c r="T1933" s="11">
        <v>1</v>
      </c>
      <c r="W1933" s="76">
        <v>9500</v>
      </c>
      <c r="X1933" s="16">
        <f t="shared" si="539"/>
        <v>9500</v>
      </c>
      <c r="AC1933" s="18">
        <f t="shared" si="534"/>
        <v>0</v>
      </c>
      <c r="AD1933" s="19">
        <f t="shared" si="543"/>
        <v>60000</v>
      </c>
      <c r="AE1933" s="21">
        <f t="shared" si="538"/>
        <v>7600</v>
      </c>
      <c r="AF1933" s="20">
        <f t="shared" si="540"/>
        <v>0</v>
      </c>
      <c r="AG1933" s="20">
        <f t="shared" si="544"/>
        <v>0</v>
      </c>
      <c r="AH1933" s="20">
        <f t="shared" si="545"/>
        <v>0</v>
      </c>
      <c r="AI1933" s="20"/>
      <c r="AJ1933" s="20"/>
      <c r="AK1933" s="20">
        <f t="shared" si="535"/>
        <v>0</v>
      </c>
      <c r="AL1933" s="171"/>
    </row>
    <row r="1934" spans="1:38" ht="15.75" customHeight="1" x14ac:dyDescent="0.25">
      <c r="A1934" s="3">
        <v>1705</v>
      </c>
      <c r="B1934" s="14">
        <f t="shared" si="546"/>
        <v>1</v>
      </c>
      <c r="C1934" s="9">
        <v>45314</v>
      </c>
      <c r="D1934" s="3" t="s">
        <v>585</v>
      </c>
      <c r="E1934" s="14" t="str">
        <f t="shared" si="542"/>
        <v>1705Rodriguez Jorge1</v>
      </c>
      <c r="F1934" s="119" t="s">
        <v>722</v>
      </c>
      <c r="G1934" s="119" t="s">
        <v>892</v>
      </c>
      <c r="H1934" s="119">
        <v>91097</v>
      </c>
      <c r="I1934" s="10" t="s">
        <v>2972</v>
      </c>
      <c r="J1934" s="14" t="str">
        <f t="shared" si="533"/>
        <v>Sacar bobina y tapa posterior de distribucion. Sacar termostato. Limpiar superficie. Colocar termostato nuevo con junta y pegamento nuevos. Rearmar. Colocar liquido refrigerante recuperado. Purgado del circuito de refrigeracion.</v>
      </c>
      <c r="K1934" s="3" t="s">
        <v>2380</v>
      </c>
      <c r="L1934" s="3">
        <v>1</v>
      </c>
      <c r="M1934" s="10" t="s">
        <v>2973</v>
      </c>
      <c r="N1934" s="3" t="s">
        <v>1832</v>
      </c>
      <c r="R1934" s="7" t="s">
        <v>1971</v>
      </c>
      <c r="S1934" s="8" t="e">
        <f t="shared" si="547"/>
        <v>#DIV/0!</v>
      </c>
      <c r="W1934" s="76"/>
      <c r="X1934" s="16">
        <f t="shared" si="539"/>
        <v>0</v>
      </c>
      <c r="Y1934" s="3">
        <v>1</v>
      </c>
      <c r="AC1934" s="18">
        <f t="shared" si="534"/>
        <v>0</v>
      </c>
      <c r="AD1934" s="19">
        <f t="shared" si="543"/>
        <v>0</v>
      </c>
      <c r="AE1934" s="21">
        <f t="shared" si="538"/>
        <v>0</v>
      </c>
      <c r="AF1934" s="20">
        <f t="shared" si="540"/>
        <v>0</v>
      </c>
      <c r="AG1934" s="20">
        <f t="shared" si="544"/>
        <v>0</v>
      </c>
      <c r="AH1934" s="20">
        <f t="shared" si="545"/>
        <v>0</v>
      </c>
      <c r="AI1934" s="20"/>
      <c r="AJ1934" s="20"/>
      <c r="AK1934" s="20">
        <f t="shared" si="535"/>
        <v>0</v>
      </c>
      <c r="AL1934" s="171"/>
    </row>
    <row r="1935" spans="1:38" ht="15.75" customHeight="1" x14ac:dyDescent="0.25">
      <c r="A1935" s="3">
        <v>1705</v>
      </c>
      <c r="B1935" s="14">
        <f t="shared" si="546"/>
        <v>2</v>
      </c>
      <c r="C1935" s="9">
        <f>IF(A1935=A1934,C1934,"")</f>
        <v>45314</v>
      </c>
      <c r="D1935" s="3" t="str">
        <f>IF(A1935=A1934,D1934,"")</f>
        <v>Rodriguez Jorge</v>
      </c>
      <c r="E1935" s="14" t="str">
        <f t="shared" si="542"/>
        <v>1705Rodriguez Jorge2</v>
      </c>
      <c r="J1935" s="14" t="str">
        <f t="shared" si="533"/>
        <v xml:space="preserve">Sacar bobina y tapa posterior de distribucion. Sacar termostato. Limpiar superficie. Colocar termostato nuevo con junta y pegamento nuevos. Rearmar. Colocar liquido refrigerante recuperado. Purgado del circuito de refrigeracion. </v>
      </c>
      <c r="L1935" s="3">
        <v>1</v>
      </c>
      <c r="S1935" s="8"/>
      <c r="W1935" s="76"/>
      <c r="X1935" s="16">
        <f t="shared" si="539"/>
        <v>0</v>
      </c>
      <c r="AC1935" s="18">
        <f t="shared" si="534"/>
        <v>0</v>
      </c>
      <c r="AD1935" s="19">
        <f t="shared" si="543"/>
        <v>0</v>
      </c>
      <c r="AE1935" s="21">
        <f t="shared" si="538"/>
        <v>0</v>
      </c>
      <c r="AF1935" s="20">
        <f t="shared" si="540"/>
        <v>0</v>
      </c>
      <c r="AG1935" s="20">
        <f t="shared" si="544"/>
        <v>0</v>
      </c>
      <c r="AH1935" s="20">
        <f t="shared" si="545"/>
        <v>0</v>
      </c>
      <c r="AI1935" s="20"/>
      <c r="AJ1935" s="20"/>
      <c r="AK1935" s="20">
        <f t="shared" si="535"/>
        <v>0</v>
      </c>
      <c r="AL1935" s="171"/>
    </row>
    <row r="1936" spans="1:38" ht="15.75" customHeight="1" x14ac:dyDescent="0.25">
      <c r="A1936" s="3">
        <v>1706</v>
      </c>
      <c r="B1936" s="14">
        <f t="shared" si="546"/>
        <v>1</v>
      </c>
      <c r="C1936" s="9">
        <v>45314</v>
      </c>
      <c r="D1936" s="3" t="s">
        <v>509</v>
      </c>
      <c r="E1936" s="14" t="str">
        <f t="shared" si="542"/>
        <v>1706Merlo Teresa1</v>
      </c>
      <c r="F1936" s="119" t="s">
        <v>1011</v>
      </c>
      <c r="G1936" s="119" t="s">
        <v>1012</v>
      </c>
      <c r="H1936" s="119">
        <v>121296</v>
      </c>
      <c r="I1936" s="10" t="s">
        <v>2974</v>
      </c>
      <c r="J1936" s="14" t="str">
        <f t="shared" si="533"/>
        <v>Control del tren delantero. Cambiar bieleta de barra estabilizadora lado derecho. Enderezar chapon bajo motor. Colocar tornillos nuevos en pasaruedas lado izquierdo parte delantera. Ajustar restantes plasticos del frente del vehiculo.</v>
      </c>
      <c r="K1936" s="3" t="s">
        <v>1512</v>
      </c>
      <c r="L1936" s="3">
        <v>1</v>
      </c>
      <c r="M1936" s="10" t="s">
        <v>2158</v>
      </c>
      <c r="N1936" s="3" t="s">
        <v>1566</v>
      </c>
      <c r="Q1936" s="7">
        <v>12000</v>
      </c>
      <c r="R1936" s="7" t="s">
        <v>1971</v>
      </c>
      <c r="S1936" s="8">
        <f>(W1936-Q1936)/Q1936</f>
        <v>0.27500000000000002</v>
      </c>
      <c r="T1936" s="11">
        <v>1</v>
      </c>
      <c r="W1936" s="76">
        <v>15300</v>
      </c>
      <c r="X1936" s="16">
        <f t="shared" si="539"/>
        <v>15300</v>
      </c>
      <c r="Y1936" s="3">
        <v>1</v>
      </c>
      <c r="AB1936" s="4">
        <v>22000</v>
      </c>
      <c r="AC1936" s="18">
        <f t="shared" si="534"/>
        <v>22000</v>
      </c>
      <c r="AD1936" s="19">
        <f t="shared" si="543"/>
        <v>22000</v>
      </c>
      <c r="AE1936" s="21">
        <f t="shared" si="538"/>
        <v>12000</v>
      </c>
      <c r="AF1936" s="20">
        <f t="shared" si="540"/>
        <v>12000</v>
      </c>
      <c r="AG1936" s="20">
        <f t="shared" si="544"/>
        <v>15300</v>
      </c>
      <c r="AH1936" s="20">
        <f t="shared" si="545"/>
        <v>22000</v>
      </c>
      <c r="AI1936" s="20"/>
      <c r="AJ1936" s="20"/>
      <c r="AK1936" s="20">
        <f t="shared" si="535"/>
        <v>37300</v>
      </c>
      <c r="AL1936" s="171"/>
    </row>
    <row r="1937" spans="1:38" ht="15.75" customHeight="1" x14ac:dyDescent="0.25">
      <c r="A1937" s="3">
        <v>1706</v>
      </c>
      <c r="B1937" s="14">
        <f t="shared" si="546"/>
        <v>2</v>
      </c>
      <c r="C1937" s="9">
        <f>IF(A1937=A1936,C1936,"")</f>
        <v>45314</v>
      </c>
      <c r="D1937" s="3" t="str">
        <f>IF(A1937=A1936,D1936,"")</f>
        <v>Merlo Teresa</v>
      </c>
      <c r="E1937" s="14" t="str">
        <f t="shared" si="542"/>
        <v>1706Merlo Teresa2</v>
      </c>
      <c r="J1937" s="14" t="str">
        <f t="shared" si="533"/>
        <v xml:space="preserve">Control del tren delantero. Cambiar bieleta de barra estabilizadora lado derecho. Enderezar chapon bajo motor. Colocar tornillos nuevos en pasaruedas lado izquierdo parte delantera. Ajustar restantes plasticos del frente del vehiculo. </v>
      </c>
      <c r="L1937" s="3">
        <v>1</v>
      </c>
      <c r="S1937" s="8"/>
      <c r="W1937" s="76"/>
      <c r="X1937" s="16">
        <f t="shared" si="539"/>
        <v>0</v>
      </c>
      <c r="AC1937" s="18">
        <f t="shared" si="534"/>
        <v>0</v>
      </c>
      <c r="AD1937" s="19">
        <f t="shared" si="543"/>
        <v>22000</v>
      </c>
      <c r="AE1937" s="21">
        <f t="shared" si="538"/>
        <v>0</v>
      </c>
      <c r="AF1937" s="20">
        <f t="shared" si="540"/>
        <v>0</v>
      </c>
      <c r="AG1937" s="20">
        <f t="shared" si="544"/>
        <v>0</v>
      </c>
      <c r="AH1937" s="20">
        <f t="shared" si="545"/>
        <v>0</v>
      </c>
      <c r="AI1937" s="20"/>
      <c r="AJ1937" s="20"/>
      <c r="AK1937" s="20">
        <f t="shared" si="535"/>
        <v>0</v>
      </c>
      <c r="AL1937" s="171"/>
    </row>
    <row r="1938" spans="1:38" ht="15.75" customHeight="1" x14ac:dyDescent="0.25">
      <c r="A1938" s="3">
        <v>1707</v>
      </c>
      <c r="B1938" s="14">
        <f t="shared" si="546"/>
        <v>1</v>
      </c>
      <c r="C1938" s="9">
        <v>45315</v>
      </c>
      <c r="D1938" s="3" t="s">
        <v>2976</v>
      </c>
      <c r="E1938" s="14" t="str">
        <f t="shared" si="542"/>
        <v>1707Perotti Luciano1</v>
      </c>
      <c r="F1938" s="119" t="s">
        <v>2977</v>
      </c>
      <c r="G1938" s="119" t="s">
        <v>765</v>
      </c>
      <c r="H1938" s="119">
        <v>85364</v>
      </c>
      <c r="I1938" s="10" t="s">
        <v>2991</v>
      </c>
      <c r="J1938" s="14" t="str">
        <f t="shared" si="533"/>
        <v>Service completo. Cambio de aceite y filtros. Control general del vehiculo. Sacar ambas campanas de frenos traseros. Controlar cintas. Regulacion de las mismas. Limpieza. Lavado motor.</v>
      </c>
      <c r="K1938" s="3" t="s">
        <v>1512</v>
      </c>
      <c r="L1938" s="3">
        <v>1</v>
      </c>
      <c r="M1938" s="10" t="s">
        <v>2978</v>
      </c>
      <c r="N1938" s="3" t="s">
        <v>2728</v>
      </c>
      <c r="Q1938" s="7">
        <v>9474.83</v>
      </c>
      <c r="R1938" s="7" t="s">
        <v>1916</v>
      </c>
      <c r="S1938" s="8">
        <f>(W1938-Q1938)/Q1938</f>
        <v>1.4063756289031044</v>
      </c>
      <c r="T1938" s="11">
        <v>1</v>
      </c>
      <c r="W1938" s="76">
        <v>22800</v>
      </c>
      <c r="X1938" s="16">
        <f t="shared" si="539"/>
        <v>22800</v>
      </c>
      <c r="Y1938" s="3">
        <v>1</v>
      </c>
      <c r="AB1938" s="4">
        <v>55000</v>
      </c>
      <c r="AC1938" s="18">
        <f t="shared" si="534"/>
        <v>55000</v>
      </c>
      <c r="AD1938" s="19">
        <f t="shared" si="543"/>
        <v>55000</v>
      </c>
      <c r="AE1938" s="21">
        <f t="shared" si="538"/>
        <v>9474.83</v>
      </c>
      <c r="AF1938" s="20">
        <f t="shared" si="540"/>
        <v>47654.38</v>
      </c>
      <c r="AG1938" s="20">
        <f t="shared" si="544"/>
        <v>138900</v>
      </c>
      <c r="AH1938" s="20">
        <f t="shared" si="545"/>
        <v>55000</v>
      </c>
      <c r="AI1938" s="20"/>
      <c r="AJ1938" s="20"/>
      <c r="AK1938" s="20">
        <f t="shared" si="535"/>
        <v>193900</v>
      </c>
      <c r="AL1938" s="171"/>
    </row>
    <row r="1939" spans="1:38" ht="15.75" customHeight="1" x14ac:dyDescent="0.25">
      <c r="A1939" s="3">
        <v>1707</v>
      </c>
      <c r="B1939" s="14">
        <f t="shared" si="546"/>
        <v>2</v>
      </c>
      <c r="C1939" s="9">
        <f>IF(A1939=A1938,C1938,"")</f>
        <v>45315</v>
      </c>
      <c r="D1939" s="3" t="str">
        <f>IF(A1939=A1938,D1938,"")</f>
        <v>Perotti Luciano</v>
      </c>
      <c r="E1939" s="14" t="str">
        <f t="shared" si="542"/>
        <v>1707Perotti Luciano2</v>
      </c>
      <c r="J1939" s="14" t="str">
        <f t="shared" si="533"/>
        <v xml:space="preserve">Service completo. Cambio de aceite y filtros. Control general del vehiculo. Sacar ambas campanas de frenos traseros. Controlar cintas. Regulacion de las mismas. Limpieza. Lavado motor. </v>
      </c>
      <c r="L1939" s="3">
        <v>1</v>
      </c>
      <c r="M1939" s="10" t="s">
        <v>2979</v>
      </c>
      <c r="N1939" s="3" t="s">
        <v>771</v>
      </c>
      <c r="Q1939" s="7">
        <v>5719.24</v>
      </c>
      <c r="S1939" s="8">
        <f>(W1939-Q1939)/Q1939</f>
        <v>0.66105986110042603</v>
      </c>
      <c r="T1939" s="11">
        <v>1</v>
      </c>
      <c r="W1939" s="76">
        <v>9500</v>
      </c>
      <c r="X1939" s="16">
        <f t="shared" si="539"/>
        <v>9500</v>
      </c>
      <c r="AC1939" s="18">
        <f t="shared" si="534"/>
        <v>0</v>
      </c>
      <c r="AD1939" s="19">
        <f t="shared" si="543"/>
        <v>55000</v>
      </c>
      <c r="AE1939" s="21">
        <f t="shared" si="538"/>
        <v>5719.24</v>
      </c>
      <c r="AF1939" s="20">
        <f t="shared" si="540"/>
        <v>0</v>
      </c>
      <c r="AG1939" s="20">
        <f t="shared" si="544"/>
        <v>0</v>
      </c>
      <c r="AH1939" s="20">
        <f t="shared" si="545"/>
        <v>0</v>
      </c>
      <c r="AI1939" s="20"/>
      <c r="AJ1939" s="20"/>
      <c r="AK1939" s="20">
        <f t="shared" si="535"/>
        <v>0</v>
      </c>
      <c r="AL1939" s="171"/>
    </row>
    <row r="1940" spans="1:38" ht="15.75" customHeight="1" x14ac:dyDescent="0.25">
      <c r="A1940" s="3">
        <v>1707</v>
      </c>
      <c r="B1940" s="14">
        <f t="shared" si="546"/>
        <v>3</v>
      </c>
      <c r="C1940" s="9">
        <f>IF(A1940=A1939,C1939,"")</f>
        <v>45315</v>
      </c>
      <c r="D1940" s="3" t="str">
        <f>IF(A1940=A1939,D1939,"")</f>
        <v>Perotti Luciano</v>
      </c>
      <c r="E1940" s="14" t="str">
        <f t="shared" si="542"/>
        <v>1707Perotti Luciano3</v>
      </c>
      <c r="J1940" s="14" t="str">
        <f t="shared" si="533"/>
        <v xml:space="preserve">Service completo. Cambio de aceite y filtros. Control general del vehiculo. Sacar ambas campanas de frenos traseros. Controlar cintas. Regulacion de las mismas. Limpieza. Lavado motor.  </v>
      </c>
      <c r="L1940" s="3">
        <v>1</v>
      </c>
      <c r="M1940" s="10" t="s">
        <v>2980</v>
      </c>
      <c r="N1940" s="3" t="s">
        <v>771</v>
      </c>
      <c r="Q1940" s="7">
        <v>18339.64</v>
      </c>
      <c r="S1940" s="8">
        <f>(W1940-Q1940)/Q1940</f>
        <v>1.0883725089478311</v>
      </c>
      <c r="T1940" s="11">
        <v>1</v>
      </c>
      <c r="W1940" s="76">
        <v>38300</v>
      </c>
      <c r="X1940" s="16">
        <f t="shared" si="539"/>
        <v>38300</v>
      </c>
      <c r="AC1940" s="18">
        <f t="shared" si="534"/>
        <v>0</v>
      </c>
      <c r="AD1940" s="19">
        <f t="shared" si="543"/>
        <v>55000</v>
      </c>
      <c r="AE1940" s="21">
        <f t="shared" si="538"/>
        <v>18339.64</v>
      </c>
      <c r="AF1940" s="20">
        <f t="shared" si="540"/>
        <v>0</v>
      </c>
      <c r="AG1940" s="20">
        <f t="shared" si="544"/>
        <v>0</v>
      </c>
      <c r="AH1940" s="20">
        <f t="shared" si="545"/>
        <v>0</v>
      </c>
      <c r="AI1940" s="20"/>
      <c r="AJ1940" s="20"/>
      <c r="AK1940" s="20">
        <f t="shared" si="535"/>
        <v>0</v>
      </c>
      <c r="AL1940" s="171"/>
    </row>
    <row r="1941" spans="1:38" ht="15.75" customHeight="1" x14ac:dyDescent="0.25">
      <c r="A1941" s="3">
        <v>1707</v>
      </c>
      <c r="B1941" s="14">
        <f t="shared" si="546"/>
        <v>4</v>
      </c>
      <c r="C1941" s="9">
        <f>IF(A1941=A1940,C1940,"")</f>
        <v>45315</v>
      </c>
      <c r="D1941" s="3" t="str">
        <f>IF(A1941=A1940,D1940,"")</f>
        <v>Perotti Luciano</v>
      </c>
      <c r="E1941" s="14" t="str">
        <f t="shared" si="542"/>
        <v>1707Perotti Luciano4</v>
      </c>
      <c r="J1941" s="14" t="str">
        <f t="shared" si="533"/>
        <v xml:space="preserve">Service completo. Cambio de aceite y filtros. Control general del vehiculo. Sacar ambas campanas de frenos traseros. Controlar cintas. Regulacion de las mismas. Limpieza. Lavado motor.   </v>
      </c>
      <c r="L1941" s="3">
        <v>1</v>
      </c>
      <c r="M1941" s="10" t="s">
        <v>2981</v>
      </c>
      <c r="N1941" s="3" t="s">
        <v>771</v>
      </c>
      <c r="Q1941" s="7">
        <v>6828.21</v>
      </c>
      <c r="S1941" s="8">
        <f>(W1941-Q1941)/Q1941</f>
        <v>1.0942531058652267</v>
      </c>
      <c r="T1941" s="11">
        <v>1</v>
      </c>
      <c r="W1941" s="76">
        <v>14300</v>
      </c>
      <c r="X1941" s="16">
        <f t="shared" si="539"/>
        <v>14300</v>
      </c>
      <c r="AC1941" s="18">
        <f t="shared" si="534"/>
        <v>0</v>
      </c>
      <c r="AD1941" s="19">
        <f t="shared" si="543"/>
        <v>55000</v>
      </c>
      <c r="AE1941" s="21">
        <f t="shared" si="538"/>
        <v>6828.21</v>
      </c>
      <c r="AF1941" s="20">
        <f t="shared" si="540"/>
        <v>0</v>
      </c>
      <c r="AG1941" s="20">
        <f t="shared" si="544"/>
        <v>0</v>
      </c>
      <c r="AH1941" s="20">
        <f t="shared" si="545"/>
        <v>0</v>
      </c>
      <c r="AI1941" s="20"/>
      <c r="AJ1941" s="20"/>
      <c r="AK1941" s="20">
        <f t="shared" si="535"/>
        <v>0</v>
      </c>
      <c r="AL1941" s="171"/>
    </row>
    <row r="1942" spans="1:38" ht="15.75" customHeight="1" x14ac:dyDescent="0.25">
      <c r="A1942" s="3">
        <v>1707</v>
      </c>
      <c r="B1942" s="14">
        <f t="shared" si="546"/>
        <v>5</v>
      </c>
      <c r="C1942" s="9">
        <f>IF(A1942=A1941,C1941,"")</f>
        <v>45315</v>
      </c>
      <c r="D1942" s="3" t="str">
        <f>IF(A1942=A1941,D1941,"")</f>
        <v>Perotti Luciano</v>
      </c>
      <c r="E1942" s="14" t="str">
        <f t="shared" si="542"/>
        <v>1707Perotti Luciano5</v>
      </c>
      <c r="J1942" s="14" t="str">
        <f t="shared" si="533"/>
        <v xml:space="preserve">Service completo. Cambio de aceite y filtros. Control general del vehiculo. Sacar ambas campanas de frenos traseros. Controlar cintas. Regulacion de las mismas. Limpieza. Lavado motor.    </v>
      </c>
      <c r="L1942" s="3">
        <v>1</v>
      </c>
      <c r="M1942" s="10" t="s">
        <v>98</v>
      </c>
      <c r="N1942" s="3" t="s">
        <v>771</v>
      </c>
      <c r="Q1942" s="7">
        <v>7292.46</v>
      </c>
      <c r="S1942" s="8">
        <f>(W1942-Q1942)/Q1942</f>
        <v>0.85122715791379044</v>
      </c>
      <c r="T1942" s="11">
        <v>4</v>
      </c>
      <c r="W1942" s="76">
        <v>13500</v>
      </c>
      <c r="X1942" s="16">
        <f t="shared" si="539"/>
        <v>54000</v>
      </c>
      <c r="AC1942" s="18">
        <f t="shared" si="534"/>
        <v>0</v>
      </c>
      <c r="AD1942" s="19">
        <f t="shared" si="543"/>
        <v>55000</v>
      </c>
      <c r="AE1942" s="21">
        <f t="shared" si="538"/>
        <v>29169.84</v>
      </c>
      <c r="AF1942" s="20">
        <f t="shared" si="540"/>
        <v>0</v>
      </c>
      <c r="AG1942" s="20">
        <f t="shared" si="544"/>
        <v>0</v>
      </c>
      <c r="AH1942" s="20">
        <f t="shared" si="545"/>
        <v>0</v>
      </c>
      <c r="AI1942" s="20"/>
      <c r="AJ1942" s="20"/>
      <c r="AK1942" s="20">
        <f t="shared" si="535"/>
        <v>0</v>
      </c>
      <c r="AL1942" s="171"/>
    </row>
    <row r="1943" spans="1:38" ht="15.75" customHeight="1" x14ac:dyDescent="0.25">
      <c r="A1943" s="3">
        <v>1708</v>
      </c>
      <c r="B1943" s="14">
        <f t="shared" si="546"/>
        <v>1</v>
      </c>
      <c r="C1943" s="9">
        <v>45315</v>
      </c>
      <c r="D1943" s="3" t="s">
        <v>116</v>
      </c>
      <c r="E1943" s="14" t="str">
        <f t="shared" si="542"/>
        <v>1708Transporte Palloni1</v>
      </c>
      <c r="F1943" s="119" t="s">
        <v>1299</v>
      </c>
      <c r="G1943" s="119" t="s">
        <v>1300</v>
      </c>
      <c r="H1943" s="119">
        <v>373501</v>
      </c>
      <c r="I1943" s="10" t="s">
        <v>2982</v>
      </c>
      <c r="J1943" s="14" t="str">
        <f t="shared" si="533"/>
        <v>Cambio de aceite y filtros. Distribucion completa.</v>
      </c>
      <c r="K1943" s="3" t="s">
        <v>2380</v>
      </c>
      <c r="L1943" s="3">
        <v>1</v>
      </c>
      <c r="R1943" s="7" t="s">
        <v>1916</v>
      </c>
      <c r="S1943" s="8"/>
      <c r="W1943" s="76"/>
      <c r="X1943" s="16">
        <f t="shared" si="539"/>
        <v>0</v>
      </c>
      <c r="Y1943" s="3">
        <v>1</v>
      </c>
      <c r="AB1943" s="4">
        <v>65000</v>
      </c>
      <c r="AC1943" s="18">
        <f t="shared" si="534"/>
        <v>65000</v>
      </c>
      <c r="AD1943" s="19">
        <f t="shared" si="543"/>
        <v>65000</v>
      </c>
      <c r="AE1943" s="21">
        <f t="shared" si="538"/>
        <v>0</v>
      </c>
      <c r="AF1943" s="20">
        <f t="shared" si="540"/>
        <v>0</v>
      </c>
      <c r="AG1943" s="20">
        <f t="shared" si="544"/>
        <v>0</v>
      </c>
      <c r="AH1943" s="20">
        <f t="shared" si="545"/>
        <v>65000</v>
      </c>
      <c r="AI1943" s="20"/>
      <c r="AJ1943" s="20"/>
      <c r="AK1943" s="20">
        <f t="shared" si="535"/>
        <v>65000</v>
      </c>
      <c r="AL1943" s="171"/>
    </row>
    <row r="1944" spans="1:38" ht="15.75" customHeight="1" x14ac:dyDescent="0.25">
      <c r="A1944" s="3">
        <v>1708</v>
      </c>
      <c r="B1944" s="14">
        <f t="shared" si="546"/>
        <v>2</v>
      </c>
      <c r="C1944" s="9">
        <f>IF(A1944=A1943,C1943,"")</f>
        <v>45315</v>
      </c>
      <c r="D1944" s="3" t="str">
        <f>IF(A1944=A1943,D1943,"")</f>
        <v>Transporte Palloni</v>
      </c>
      <c r="E1944" s="14" t="str">
        <f t="shared" si="542"/>
        <v>1708Transporte Palloni2</v>
      </c>
      <c r="J1944" s="14" t="str">
        <f t="shared" si="533"/>
        <v xml:space="preserve">Cambio de aceite y filtros. Distribucion completa. </v>
      </c>
      <c r="L1944" s="3">
        <v>1</v>
      </c>
      <c r="R1944" s="7" t="s">
        <v>2506</v>
      </c>
      <c r="S1944" s="8"/>
      <c r="W1944" s="76"/>
      <c r="X1944" s="16">
        <f t="shared" si="539"/>
        <v>0</v>
      </c>
      <c r="AC1944" s="18">
        <f t="shared" si="534"/>
        <v>0</v>
      </c>
      <c r="AD1944" s="19">
        <f t="shared" si="543"/>
        <v>65000</v>
      </c>
      <c r="AE1944" s="21">
        <f t="shared" si="538"/>
        <v>0</v>
      </c>
      <c r="AF1944" s="20">
        <f t="shared" si="540"/>
        <v>0</v>
      </c>
      <c r="AG1944" s="20">
        <f t="shared" si="544"/>
        <v>0</v>
      </c>
      <c r="AH1944" s="20">
        <f t="shared" si="545"/>
        <v>0</v>
      </c>
      <c r="AI1944" s="20"/>
      <c r="AJ1944" s="20"/>
      <c r="AK1944" s="20">
        <f t="shared" si="535"/>
        <v>0</v>
      </c>
      <c r="AL1944" s="171"/>
    </row>
    <row r="1945" spans="1:38" ht="15.75" customHeight="1" x14ac:dyDescent="0.25">
      <c r="A1945" s="3">
        <v>1709</v>
      </c>
      <c r="B1945" s="14">
        <f t="shared" si="546"/>
        <v>1</v>
      </c>
      <c r="C1945" s="9">
        <v>45315</v>
      </c>
      <c r="D1945" s="3" t="s">
        <v>116</v>
      </c>
      <c r="E1945" s="14" t="str">
        <f t="shared" si="542"/>
        <v>1709Transporte Palloni1</v>
      </c>
      <c r="F1945" s="119" t="s">
        <v>964</v>
      </c>
      <c r="G1945" s="119" t="s">
        <v>1318</v>
      </c>
      <c r="H1945" s="119">
        <v>348361</v>
      </c>
      <c r="I1945" s="10" t="s">
        <v>2983</v>
      </c>
      <c r="J1945" s="14" t="str">
        <f t="shared" si="533"/>
        <v>Desarmar frente del vehiculo. Cambiar radiador de agua. Trasbasado de liquido refrigerante. Completar nivel. Control de perdidas.</v>
      </c>
      <c r="K1945" s="3" t="s">
        <v>1665</v>
      </c>
      <c r="L1945" s="3">
        <v>1</v>
      </c>
      <c r="R1945" s="7" t="s">
        <v>1971</v>
      </c>
      <c r="S1945" s="8"/>
      <c r="W1945" s="76"/>
      <c r="X1945" s="16">
        <f t="shared" si="539"/>
        <v>0</v>
      </c>
      <c r="Y1945" s="3">
        <v>1</v>
      </c>
      <c r="AB1945" s="4">
        <v>65000</v>
      </c>
      <c r="AC1945" s="18">
        <f t="shared" si="534"/>
        <v>65000</v>
      </c>
      <c r="AD1945" s="19">
        <f t="shared" si="543"/>
        <v>65000</v>
      </c>
      <c r="AE1945" s="21">
        <f t="shared" si="538"/>
        <v>0</v>
      </c>
      <c r="AF1945" s="20">
        <f t="shared" si="540"/>
        <v>0</v>
      </c>
      <c r="AG1945" s="20">
        <f t="shared" si="544"/>
        <v>0</v>
      </c>
      <c r="AH1945" s="20">
        <f t="shared" si="545"/>
        <v>65000</v>
      </c>
      <c r="AI1945" s="20"/>
      <c r="AJ1945" s="20"/>
      <c r="AK1945" s="20">
        <f t="shared" si="535"/>
        <v>65000</v>
      </c>
      <c r="AL1945" s="171"/>
    </row>
    <row r="1946" spans="1:38" ht="15.75" customHeight="1" x14ac:dyDescent="0.25">
      <c r="A1946" s="3">
        <v>1709</v>
      </c>
      <c r="B1946" s="14">
        <f t="shared" si="546"/>
        <v>2</v>
      </c>
      <c r="C1946" s="9">
        <f>IF(A1946=A1945,C1945,"")</f>
        <v>45315</v>
      </c>
      <c r="D1946" s="3" t="str">
        <f>IF(A1946=A1945,D1945,"")</f>
        <v>Transporte Palloni</v>
      </c>
      <c r="E1946" s="14" t="str">
        <f t="shared" si="542"/>
        <v>1709Transporte Palloni2</v>
      </c>
      <c r="J1946" s="14" t="str">
        <f t="shared" si="533"/>
        <v xml:space="preserve">Desarmar frente del vehiculo. Cambiar radiador de agua. Trasbasado de liquido refrigerante. Completar nivel. Control de perdidas. </v>
      </c>
      <c r="L1946" s="3">
        <v>1</v>
      </c>
      <c r="S1946" s="8"/>
      <c r="W1946" s="76"/>
      <c r="X1946" s="16">
        <f t="shared" si="539"/>
        <v>0</v>
      </c>
      <c r="AC1946" s="18">
        <f t="shared" si="534"/>
        <v>0</v>
      </c>
      <c r="AD1946" s="19">
        <f t="shared" si="543"/>
        <v>65000</v>
      </c>
      <c r="AE1946" s="21">
        <f t="shared" si="538"/>
        <v>0</v>
      </c>
      <c r="AF1946" s="20">
        <f t="shared" si="540"/>
        <v>0</v>
      </c>
      <c r="AG1946" s="20">
        <f t="shared" si="544"/>
        <v>0</v>
      </c>
      <c r="AH1946" s="20">
        <f t="shared" si="545"/>
        <v>0</v>
      </c>
      <c r="AI1946" s="20"/>
      <c r="AJ1946" s="20"/>
      <c r="AK1946" s="20">
        <f t="shared" si="535"/>
        <v>0</v>
      </c>
      <c r="AL1946" s="171"/>
    </row>
    <row r="1947" spans="1:38" ht="15.75" customHeight="1" x14ac:dyDescent="0.25">
      <c r="A1947" s="3">
        <v>1710</v>
      </c>
      <c r="B1947" s="14">
        <f t="shared" si="546"/>
        <v>1</v>
      </c>
      <c r="C1947" s="9">
        <v>45315</v>
      </c>
      <c r="D1947" s="3" t="s">
        <v>306</v>
      </c>
      <c r="E1947" s="14" t="str">
        <f t="shared" si="542"/>
        <v>1710Curti Carlos1</v>
      </c>
      <c r="F1947" s="119" t="s">
        <v>2984</v>
      </c>
      <c r="G1947" s="119" t="s">
        <v>2985</v>
      </c>
      <c r="H1947" s="119">
        <v>149878</v>
      </c>
      <c r="I1947" s="10" t="s">
        <v>2992</v>
      </c>
      <c r="J1947" s="14" t="str">
        <f t="shared" si="533"/>
        <v>Service completo. Cambio de aceite y filtros. Control general del vehiculo. Cambiar bieleta de barra estabilizadora delantera izquierda. Sacar gasificador. Limpieza del mismo. Cambiar kit de oring de gaseo. Eliminar perdida de aceite. Cambiar valvula PCV.</v>
      </c>
      <c r="K1947" s="3" t="s">
        <v>1512</v>
      </c>
      <c r="L1947" s="3">
        <v>1</v>
      </c>
      <c r="M1947" s="10" t="s">
        <v>2986</v>
      </c>
      <c r="N1947" s="3" t="s">
        <v>84</v>
      </c>
      <c r="Q1947" s="7">
        <v>4156.6899999999996</v>
      </c>
      <c r="R1947" s="7" t="s">
        <v>1916</v>
      </c>
      <c r="S1947" s="8">
        <f t="shared" ref="S1947:S1966" si="548">(W1947-Q1947)/Q1947</f>
        <v>1.1170691102776491</v>
      </c>
      <c r="T1947" s="11">
        <v>1</v>
      </c>
      <c r="W1947" s="76">
        <v>8800</v>
      </c>
      <c r="X1947" s="16">
        <f t="shared" si="539"/>
        <v>8800</v>
      </c>
      <c r="Y1947" s="3">
        <v>1</v>
      </c>
      <c r="AB1947" s="4">
        <v>65000</v>
      </c>
      <c r="AC1947" s="18">
        <f t="shared" si="534"/>
        <v>65000</v>
      </c>
      <c r="AD1947" s="19">
        <f t="shared" si="543"/>
        <v>65000</v>
      </c>
      <c r="AE1947" s="21">
        <f t="shared" si="538"/>
        <v>4156.6899999999996</v>
      </c>
      <c r="AF1947" s="20">
        <f t="shared" si="540"/>
        <v>48631.35</v>
      </c>
      <c r="AG1947" s="20">
        <f t="shared" si="544"/>
        <v>116700</v>
      </c>
      <c r="AH1947" s="20">
        <f t="shared" si="545"/>
        <v>65000</v>
      </c>
      <c r="AI1947" s="20"/>
      <c r="AJ1947" s="20"/>
      <c r="AK1947" s="20">
        <f t="shared" si="535"/>
        <v>181700</v>
      </c>
      <c r="AL1947" s="171"/>
    </row>
    <row r="1948" spans="1:38" ht="15.75" customHeight="1" x14ac:dyDescent="0.25">
      <c r="A1948" s="3">
        <v>1710</v>
      </c>
      <c r="B1948" s="14">
        <f t="shared" si="546"/>
        <v>2</v>
      </c>
      <c r="C1948" s="9">
        <f t="shared" ref="C1948:C1954" si="549">IF(A1948=A1947,C1947,"")</f>
        <v>45315</v>
      </c>
      <c r="D1948" s="3" t="str">
        <f t="shared" ref="D1948:D1954" si="550">IF(A1948=A1947,D1947,"")</f>
        <v>Curti Carlos</v>
      </c>
      <c r="E1948" s="14" t="str">
        <f t="shared" si="542"/>
        <v>1710Curti Carlos2</v>
      </c>
      <c r="J1948" s="14" t="str">
        <f t="shared" si="533"/>
        <v xml:space="preserve">Service completo. Cambio de aceite y filtros. Control general del vehiculo. Cambiar bieleta de barra estabilizadora delantera izquierda. Sacar gasificador. Limpieza del mismo. Cambiar kit de oring de gaseo. Eliminar perdida de aceite. Cambiar valvula PCV. </v>
      </c>
      <c r="L1948" s="3">
        <v>1</v>
      </c>
      <c r="M1948" s="10" t="s">
        <v>2987</v>
      </c>
      <c r="N1948" s="3" t="s">
        <v>84</v>
      </c>
      <c r="Q1948" s="7">
        <v>5531.99</v>
      </c>
      <c r="S1948" s="8">
        <f t="shared" si="548"/>
        <v>1.09689460754629</v>
      </c>
      <c r="T1948" s="11">
        <v>1</v>
      </c>
      <c r="W1948" s="76">
        <v>11600</v>
      </c>
      <c r="X1948" s="16">
        <f t="shared" si="539"/>
        <v>11600</v>
      </c>
      <c r="AC1948" s="18">
        <f t="shared" si="534"/>
        <v>0</v>
      </c>
      <c r="AD1948" s="19">
        <f t="shared" si="543"/>
        <v>65000</v>
      </c>
      <c r="AE1948" s="21">
        <f t="shared" si="538"/>
        <v>5531.99</v>
      </c>
      <c r="AF1948" s="20">
        <f t="shared" si="540"/>
        <v>0</v>
      </c>
      <c r="AG1948" s="20">
        <f t="shared" si="544"/>
        <v>0</v>
      </c>
      <c r="AH1948" s="20">
        <f t="shared" si="545"/>
        <v>0</v>
      </c>
      <c r="AI1948" s="20"/>
      <c r="AJ1948" s="20"/>
      <c r="AK1948" s="20">
        <f t="shared" si="535"/>
        <v>0</v>
      </c>
      <c r="AL1948" s="171"/>
    </row>
    <row r="1949" spans="1:38" ht="15.75" customHeight="1" x14ac:dyDescent="0.25">
      <c r="A1949" s="3">
        <v>1710</v>
      </c>
      <c r="B1949" s="14">
        <f t="shared" si="546"/>
        <v>3</v>
      </c>
      <c r="C1949" s="9">
        <f t="shared" si="549"/>
        <v>45315</v>
      </c>
      <c r="D1949" s="3" t="str">
        <f t="shared" si="550"/>
        <v>Curti Carlos</v>
      </c>
      <c r="E1949" s="14" t="str">
        <f t="shared" si="542"/>
        <v>1710Curti Carlos3</v>
      </c>
      <c r="J1949" s="14" t="str">
        <f t="shared" si="533"/>
        <v xml:space="preserve">Service completo. Cambio de aceite y filtros. Control general del vehiculo. Cambiar bieleta de barra estabilizadora delantera izquierda. Sacar gasificador. Limpieza del mismo. Cambiar kit de oring de gaseo. Eliminar perdida de aceite. Cambiar valvula PCV.  </v>
      </c>
      <c r="L1949" s="3">
        <v>1</v>
      </c>
      <c r="M1949" s="10" t="s">
        <v>2988</v>
      </c>
      <c r="N1949" s="3" t="s">
        <v>84</v>
      </c>
      <c r="Q1949" s="7">
        <v>7849.05</v>
      </c>
      <c r="S1949" s="8">
        <f t="shared" si="548"/>
        <v>0.33774151011905895</v>
      </c>
      <c r="T1949" s="11">
        <v>1</v>
      </c>
      <c r="W1949" s="76">
        <v>10500</v>
      </c>
      <c r="X1949" s="16">
        <f t="shared" si="539"/>
        <v>10500</v>
      </c>
      <c r="AC1949" s="18">
        <f t="shared" si="534"/>
        <v>0</v>
      </c>
      <c r="AD1949" s="19">
        <f t="shared" si="543"/>
        <v>65000</v>
      </c>
      <c r="AE1949" s="21">
        <f t="shared" si="538"/>
        <v>7849.05</v>
      </c>
      <c r="AF1949" s="20">
        <f t="shared" si="540"/>
        <v>0</v>
      </c>
      <c r="AG1949" s="20">
        <f t="shared" si="544"/>
        <v>0</v>
      </c>
      <c r="AH1949" s="20">
        <f t="shared" si="545"/>
        <v>0</v>
      </c>
      <c r="AI1949" s="20"/>
      <c r="AJ1949" s="20"/>
      <c r="AK1949" s="20">
        <f t="shared" si="535"/>
        <v>0</v>
      </c>
      <c r="AL1949" s="171"/>
    </row>
    <row r="1950" spans="1:38" ht="15.75" customHeight="1" x14ac:dyDescent="0.25">
      <c r="A1950" s="3">
        <v>1710</v>
      </c>
      <c r="B1950" s="14">
        <f t="shared" si="546"/>
        <v>4</v>
      </c>
      <c r="C1950" s="9">
        <f t="shared" si="549"/>
        <v>45315</v>
      </c>
      <c r="D1950" s="3" t="str">
        <f t="shared" si="550"/>
        <v>Curti Carlos</v>
      </c>
      <c r="E1950" s="14" t="str">
        <f t="shared" si="542"/>
        <v>1710Curti Carlos4</v>
      </c>
      <c r="J1950" s="14" t="str">
        <f t="shared" si="533"/>
        <v xml:space="preserve">Service completo. Cambio de aceite y filtros. Control general del vehiculo. Cambiar bieleta de barra estabilizadora delantera izquierda. Sacar gasificador. Limpieza del mismo. Cambiar kit de oring de gaseo. Eliminar perdida de aceite. Cambiar valvula PCV.   </v>
      </c>
      <c r="L1950" s="3">
        <v>1</v>
      </c>
      <c r="M1950" s="10" t="s">
        <v>2989</v>
      </c>
      <c r="N1950" s="3" t="s">
        <v>84</v>
      </c>
      <c r="Q1950" s="7">
        <v>5223</v>
      </c>
      <c r="S1950" s="8">
        <f t="shared" si="548"/>
        <v>1.3358223243346736</v>
      </c>
      <c r="T1950" s="11">
        <v>1</v>
      </c>
      <c r="W1950" s="76">
        <v>12200</v>
      </c>
      <c r="X1950" s="16">
        <f t="shared" si="539"/>
        <v>12200</v>
      </c>
      <c r="AC1950" s="18">
        <f t="shared" si="534"/>
        <v>0</v>
      </c>
      <c r="AD1950" s="19">
        <f t="shared" si="543"/>
        <v>65000</v>
      </c>
      <c r="AE1950" s="21">
        <f t="shared" si="538"/>
        <v>5223</v>
      </c>
      <c r="AF1950" s="20">
        <f t="shared" si="540"/>
        <v>0</v>
      </c>
      <c r="AG1950" s="20">
        <f t="shared" si="544"/>
        <v>0</v>
      </c>
      <c r="AH1950" s="20">
        <f t="shared" si="545"/>
        <v>0</v>
      </c>
      <c r="AI1950" s="20"/>
      <c r="AJ1950" s="20"/>
      <c r="AK1950" s="20">
        <f t="shared" si="535"/>
        <v>0</v>
      </c>
      <c r="AL1950" s="171"/>
    </row>
    <row r="1951" spans="1:38" ht="15.75" customHeight="1" x14ac:dyDescent="0.25">
      <c r="A1951" s="3">
        <v>1710</v>
      </c>
      <c r="B1951" s="14">
        <f t="shared" si="546"/>
        <v>5</v>
      </c>
      <c r="C1951" s="9">
        <f t="shared" si="549"/>
        <v>45315</v>
      </c>
      <c r="D1951" s="3" t="str">
        <f t="shared" si="550"/>
        <v>Curti Carlos</v>
      </c>
      <c r="E1951" s="14" t="str">
        <f t="shared" si="542"/>
        <v>1710Curti Carlos5</v>
      </c>
      <c r="J1951" s="14" t="str">
        <f t="shared" si="533"/>
        <v xml:space="preserve">Service completo. Cambio de aceite y filtros. Control general del vehiculo. Cambiar bieleta de barra estabilizadora delantera izquierda. Sacar gasificador. Limpieza del mismo. Cambiar kit de oring de gaseo. Eliminar perdida de aceite. Cambiar valvula PCV.    </v>
      </c>
      <c r="L1951" s="3">
        <v>1</v>
      </c>
      <c r="M1951" s="10" t="s">
        <v>728</v>
      </c>
      <c r="N1951" s="3" t="s">
        <v>84</v>
      </c>
      <c r="Q1951" s="7">
        <v>4670.62</v>
      </c>
      <c r="S1951" s="8">
        <f t="shared" si="548"/>
        <v>1.2909164093846213</v>
      </c>
      <c r="T1951" s="11">
        <v>4</v>
      </c>
      <c r="W1951" s="76">
        <v>10700</v>
      </c>
      <c r="X1951" s="16">
        <f t="shared" si="539"/>
        <v>42800</v>
      </c>
      <c r="AC1951" s="18">
        <f t="shared" si="534"/>
        <v>0</v>
      </c>
      <c r="AD1951" s="19">
        <f t="shared" si="543"/>
        <v>65000</v>
      </c>
      <c r="AE1951" s="21">
        <f t="shared" si="538"/>
        <v>18682.48</v>
      </c>
      <c r="AF1951" s="20">
        <f t="shared" si="540"/>
        <v>0</v>
      </c>
      <c r="AG1951" s="20">
        <f t="shared" si="544"/>
        <v>0</v>
      </c>
      <c r="AH1951" s="20">
        <f t="shared" si="545"/>
        <v>0</v>
      </c>
      <c r="AI1951" s="20"/>
      <c r="AJ1951" s="20"/>
      <c r="AK1951" s="20">
        <f t="shared" si="535"/>
        <v>0</v>
      </c>
      <c r="AL1951" s="171"/>
    </row>
    <row r="1952" spans="1:38" ht="15.75" customHeight="1" x14ac:dyDescent="0.25">
      <c r="A1952" s="3">
        <v>1710</v>
      </c>
      <c r="B1952" s="14">
        <f t="shared" si="546"/>
        <v>6</v>
      </c>
      <c r="C1952" s="9">
        <f t="shared" si="549"/>
        <v>45315</v>
      </c>
      <c r="D1952" s="3" t="str">
        <f t="shared" si="550"/>
        <v>Curti Carlos</v>
      </c>
      <c r="E1952" s="14" t="str">
        <f t="shared" si="542"/>
        <v>1710Curti Carlos6</v>
      </c>
      <c r="J1952" s="14" t="str">
        <f t="shared" si="533"/>
        <v xml:space="preserve">Service completo. Cambio de aceite y filtros. Control general del vehiculo. Cambiar bieleta de barra estabilizadora delantera izquierda. Sacar gasificador. Limpieza del mismo. Cambiar kit de oring de gaseo. Eliminar perdida de aceite. Cambiar valvula PCV.     </v>
      </c>
      <c r="L1952" s="3">
        <v>1</v>
      </c>
      <c r="M1952" s="10" t="s">
        <v>2990</v>
      </c>
      <c r="N1952" s="3" t="s">
        <v>734</v>
      </c>
      <c r="Q1952" s="7">
        <v>4800</v>
      </c>
      <c r="S1952" s="8">
        <f t="shared" si="548"/>
        <v>0.25</v>
      </c>
      <c r="T1952" s="11">
        <v>1</v>
      </c>
      <c r="W1952" s="76">
        <v>6000</v>
      </c>
      <c r="X1952" s="16">
        <f t="shared" si="539"/>
        <v>6000</v>
      </c>
      <c r="AC1952" s="18">
        <f t="shared" si="534"/>
        <v>0</v>
      </c>
      <c r="AD1952" s="19">
        <f t="shared" si="543"/>
        <v>65000</v>
      </c>
      <c r="AE1952" s="21">
        <f t="shared" si="538"/>
        <v>4800</v>
      </c>
      <c r="AF1952" s="20">
        <f t="shared" si="540"/>
        <v>0</v>
      </c>
      <c r="AG1952" s="20">
        <f t="shared" si="544"/>
        <v>0</v>
      </c>
      <c r="AH1952" s="20">
        <f t="shared" si="545"/>
        <v>0</v>
      </c>
      <c r="AI1952" s="20"/>
      <c r="AJ1952" s="20"/>
      <c r="AK1952" s="20">
        <f t="shared" si="535"/>
        <v>0</v>
      </c>
      <c r="AL1952" s="171"/>
    </row>
    <row r="1953" spans="1:38" ht="15.75" customHeight="1" x14ac:dyDescent="0.25">
      <c r="A1953" s="3">
        <v>1710</v>
      </c>
      <c r="B1953" s="14">
        <f t="shared" si="546"/>
        <v>7</v>
      </c>
      <c r="C1953" s="9">
        <f t="shared" si="549"/>
        <v>45315</v>
      </c>
      <c r="D1953" s="3" t="str">
        <f t="shared" si="550"/>
        <v>Curti Carlos</v>
      </c>
      <c r="E1953" s="14" t="str">
        <f t="shared" si="542"/>
        <v>1710Curti Carlos7</v>
      </c>
      <c r="J1953" s="14" t="str">
        <f t="shared" si="533"/>
        <v xml:space="preserve">Service completo. Cambio de aceite y filtros. Control general del vehiculo. Cambiar bieleta de barra estabilizadora delantera izquierda. Sacar gasificador. Limpieza del mismo. Cambiar kit de oring de gaseo. Eliminar perdida de aceite. Cambiar valvula PCV.      </v>
      </c>
      <c r="L1953" s="3">
        <v>1</v>
      </c>
      <c r="M1953" s="10" t="s">
        <v>2406</v>
      </c>
      <c r="N1953" s="3" t="s">
        <v>734</v>
      </c>
      <c r="Q1953" s="7">
        <v>2200</v>
      </c>
      <c r="S1953" s="8">
        <f t="shared" si="548"/>
        <v>0.27272727272727271</v>
      </c>
      <c r="T1953" s="11">
        <v>1</v>
      </c>
      <c r="W1953" s="76">
        <v>2800</v>
      </c>
      <c r="X1953" s="16">
        <f t="shared" si="539"/>
        <v>2800</v>
      </c>
      <c r="AC1953" s="18">
        <f t="shared" si="534"/>
        <v>0</v>
      </c>
      <c r="AD1953" s="19">
        <f t="shared" si="543"/>
        <v>65000</v>
      </c>
      <c r="AE1953" s="21">
        <f t="shared" si="538"/>
        <v>2200</v>
      </c>
      <c r="AF1953" s="20">
        <f t="shared" si="540"/>
        <v>0</v>
      </c>
      <c r="AG1953" s="20">
        <f t="shared" si="544"/>
        <v>0</v>
      </c>
      <c r="AH1953" s="20">
        <f t="shared" si="545"/>
        <v>0</v>
      </c>
      <c r="AI1953" s="20"/>
      <c r="AJ1953" s="20"/>
      <c r="AK1953" s="20">
        <f t="shared" si="535"/>
        <v>0</v>
      </c>
      <c r="AL1953" s="171"/>
    </row>
    <row r="1954" spans="1:38" ht="15.75" customHeight="1" x14ac:dyDescent="0.25">
      <c r="A1954" s="3">
        <v>1710</v>
      </c>
      <c r="B1954" s="14">
        <f t="shared" si="546"/>
        <v>8</v>
      </c>
      <c r="C1954" s="9">
        <f t="shared" si="549"/>
        <v>45315</v>
      </c>
      <c r="D1954" s="3" t="str">
        <f t="shared" si="550"/>
        <v>Curti Carlos</v>
      </c>
      <c r="E1954" s="14" t="str">
        <f t="shared" si="542"/>
        <v>1710Curti Carlos8</v>
      </c>
      <c r="J1954" s="14" t="str">
        <f t="shared" si="533"/>
        <v xml:space="preserve">Service completo. Cambio de aceite y filtros. Control general del vehiculo. Cambiar bieleta de barra estabilizadora delantera izquierda. Sacar gasificador. Limpieza del mismo. Cambiar kit de oring de gaseo. Eliminar perdida de aceite. Cambiar valvula PCV.       </v>
      </c>
      <c r="L1954" s="3">
        <v>1</v>
      </c>
      <c r="M1954" s="10" t="s">
        <v>2993</v>
      </c>
      <c r="N1954" s="3" t="s">
        <v>771</v>
      </c>
      <c r="Q1954" s="7">
        <v>14200</v>
      </c>
      <c r="S1954" s="8">
        <f t="shared" si="548"/>
        <v>0.54929577464788737</v>
      </c>
      <c r="T1954" s="11">
        <v>1</v>
      </c>
      <c r="W1954" s="76">
        <v>22000</v>
      </c>
      <c r="X1954" s="16">
        <f t="shared" si="539"/>
        <v>22000</v>
      </c>
      <c r="AC1954" s="18">
        <f t="shared" si="534"/>
        <v>0</v>
      </c>
      <c r="AD1954" s="19">
        <f t="shared" si="543"/>
        <v>65000</v>
      </c>
      <c r="AE1954" s="21">
        <f t="shared" si="538"/>
        <v>14200</v>
      </c>
      <c r="AF1954" s="20">
        <f t="shared" si="540"/>
        <v>0</v>
      </c>
      <c r="AG1954" s="20">
        <f t="shared" si="544"/>
        <v>0</v>
      </c>
      <c r="AH1954" s="20">
        <f t="shared" si="545"/>
        <v>0</v>
      </c>
      <c r="AI1954" s="20"/>
      <c r="AJ1954" s="20"/>
      <c r="AK1954" s="20">
        <f t="shared" si="535"/>
        <v>0</v>
      </c>
      <c r="AL1954" s="171"/>
    </row>
    <row r="1955" spans="1:38" ht="15.75" customHeight="1" x14ac:dyDescent="0.25">
      <c r="A1955" s="3">
        <v>1711</v>
      </c>
      <c r="B1955" s="14">
        <f t="shared" si="546"/>
        <v>1</v>
      </c>
      <c r="C1955" s="9">
        <v>45316</v>
      </c>
      <c r="D1955" s="3" t="s">
        <v>798</v>
      </c>
      <c r="E1955" s="14" t="str">
        <f t="shared" si="542"/>
        <v>1711Fernandez Gerardo1</v>
      </c>
      <c r="F1955" s="119" t="s">
        <v>1848</v>
      </c>
      <c r="G1955" s="119" t="s">
        <v>1716</v>
      </c>
      <c r="H1955" s="119">
        <v>226972</v>
      </c>
      <c r="I1955" s="10" t="s">
        <v>3005</v>
      </c>
      <c r="J1955" s="14" t="str">
        <f t="shared" ref="J1955:J2018" si="551">IF(A1955=A1954,CONCATENATE(J1954," ",I1955),I1955)</f>
        <v>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v>
      </c>
      <c r="K1955" s="3" t="s">
        <v>2380</v>
      </c>
      <c r="L1955" s="3">
        <v>1</v>
      </c>
      <c r="M1955" s="10" t="s">
        <v>2236</v>
      </c>
      <c r="N1955" s="3" t="s">
        <v>771</v>
      </c>
      <c r="Q1955" s="7">
        <v>7849.05</v>
      </c>
      <c r="R1955" s="7" t="s">
        <v>1916</v>
      </c>
      <c r="S1955" s="8">
        <f t="shared" si="548"/>
        <v>0.33774151011905895</v>
      </c>
      <c r="T1955" s="11">
        <v>1</v>
      </c>
      <c r="W1955" s="76">
        <v>10500</v>
      </c>
      <c r="X1955" s="16">
        <f t="shared" si="539"/>
        <v>10500</v>
      </c>
      <c r="Y1955" s="3">
        <v>1</v>
      </c>
      <c r="AB1955" s="4">
        <v>65000</v>
      </c>
      <c r="AC1955" s="18">
        <f t="shared" ref="AC1955:AC2018" si="552">+AB1955*Y1955</f>
        <v>65000</v>
      </c>
      <c r="AD1955" s="19">
        <f t="shared" si="543"/>
        <v>65000</v>
      </c>
      <c r="AE1955" s="21">
        <f t="shared" si="538"/>
        <v>7849.05</v>
      </c>
      <c r="AF1955" s="20">
        <f t="shared" si="540"/>
        <v>146620.44</v>
      </c>
      <c r="AG1955" s="20">
        <f t="shared" si="544"/>
        <v>262200</v>
      </c>
      <c r="AH1955" s="20">
        <f t="shared" si="545"/>
        <v>65000</v>
      </c>
      <c r="AI1955" s="20"/>
      <c r="AJ1955" s="20"/>
      <c r="AK1955" s="20">
        <f t="shared" ref="AK1955:AK2018" si="553">AH1955+AG1955</f>
        <v>327200</v>
      </c>
      <c r="AL1955" s="171"/>
    </row>
    <row r="1956" spans="1:38" ht="15.75" customHeight="1" x14ac:dyDescent="0.25">
      <c r="A1956" s="3">
        <v>1711</v>
      </c>
      <c r="B1956" s="14">
        <f t="shared" si="546"/>
        <v>2</v>
      </c>
      <c r="C1956" s="9">
        <f t="shared" ref="C1956:C1961" si="554">IF(A1956=A1955,C1955,"")</f>
        <v>45316</v>
      </c>
      <c r="D1956" s="3" t="str">
        <f t="shared" ref="D1956:D1961" si="555">IF(A1956=A1955,D1955,"")</f>
        <v>Fernandez Gerardo</v>
      </c>
      <c r="E1956" s="14" t="str">
        <f t="shared" si="542"/>
        <v>1711Fernandez Gerardo2</v>
      </c>
      <c r="J1956" s="14" t="str">
        <f t="shared" si="551"/>
        <v xml:space="preserve">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v>
      </c>
      <c r="L1956" s="3">
        <v>1</v>
      </c>
      <c r="M1956" s="10" t="s">
        <v>2986</v>
      </c>
      <c r="N1956" s="3" t="s">
        <v>771</v>
      </c>
      <c r="Q1956" s="7">
        <v>4156.6899999999996</v>
      </c>
      <c r="S1956" s="8">
        <f t="shared" si="548"/>
        <v>1.1170691102776491</v>
      </c>
      <c r="T1956" s="11">
        <v>1</v>
      </c>
      <c r="W1956" s="76">
        <v>8800</v>
      </c>
      <c r="X1956" s="16">
        <f t="shared" si="539"/>
        <v>8800</v>
      </c>
      <c r="AC1956" s="18">
        <f t="shared" si="552"/>
        <v>0</v>
      </c>
      <c r="AD1956" s="19">
        <f t="shared" si="543"/>
        <v>65000</v>
      </c>
      <c r="AE1956" s="21">
        <f t="shared" si="538"/>
        <v>4156.6899999999996</v>
      </c>
      <c r="AF1956" s="20">
        <f t="shared" si="540"/>
        <v>0</v>
      </c>
      <c r="AG1956" s="20">
        <f t="shared" si="544"/>
        <v>0</v>
      </c>
      <c r="AH1956" s="20">
        <f t="shared" si="545"/>
        <v>0</v>
      </c>
      <c r="AI1956" s="20"/>
      <c r="AJ1956" s="20"/>
      <c r="AK1956" s="20">
        <f t="shared" si="553"/>
        <v>0</v>
      </c>
      <c r="AL1956" s="171"/>
    </row>
    <row r="1957" spans="1:38" ht="15.75" customHeight="1" x14ac:dyDescent="0.25">
      <c r="A1957" s="3">
        <v>1711</v>
      </c>
      <c r="B1957" s="14">
        <f t="shared" si="546"/>
        <v>3</v>
      </c>
      <c r="C1957" s="9">
        <f t="shared" si="554"/>
        <v>45316</v>
      </c>
      <c r="D1957" s="3" t="str">
        <f t="shared" si="555"/>
        <v>Fernandez Gerardo</v>
      </c>
      <c r="E1957" s="14" t="str">
        <f t="shared" si="542"/>
        <v>1711Fernandez Gerardo3</v>
      </c>
      <c r="J1957" s="14" t="str">
        <f t="shared" si="551"/>
        <v xml:space="preserve">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v>
      </c>
      <c r="L1957" s="3">
        <v>1</v>
      </c>
      <c r="M1957" s="10" t="s">
        <v>2178</v>
      </c>
      <c r="N1957" s="3" t="s">
        <v>771</v>
      </c>
      <c r="Q1957" s="7">
        <v>3912.09</v>
      </c>
      <c r="S1957" s="8">
        <f t="shared" si="548"/>
        <v>1.0960662970432684</v>
      </c>
      <c r="T1957" s="11">
        <v>1</v>
      </c>
      <c r="W1957" s="76">
        <v>8200</v>
      </c>
      <c r="X1957" s="16">
        <f t="shared" si="539"/>
        <v>8200</v>
      </c>
      <c r="AC1957" s="18">
        <f t="shared" si="552"/>
        <v>0</v>
      </c>
      <c r="AD1957" s="19">
        <f t="shared" si="543"/>
        <v>65000</v>
      </c>
      <c r="AE1957" s="21">
        <f t="shared" si="538"/>
        <v>3912.09</v>
      </c>
      <c r="AF1957" s="20">
        <f t="shared" si="540"/>
        <v>0</v>
      </c>
      <c r="AG1957" s="20">
        <f t="shared" si="544"/>
        <v>0</v>
      </c>
      <c r="AH1957" s="20">
        <f t="shared" si="545"/>
        <v>0</v>
      </c>
      <c r="AI1957" s="20"/>
      <c r="AJ1957" s="20"/>
      <c r="AK1957" s="20">
        <f t="shared" si="553"/>
        <v>0</v>
      </c>
      <c r="AL1957" s="171"/>
    </row>
    <row r="1958" spans="1:38" ht="15.75" customHeight="1" x14ac:dyDescent="0.25">
      <c r="A1958" s="3">
        <v>1711</v>
      </c>
      <c r="B1958" s="14">
        <f t="shared" si="546"/>
        <v>4</v>
      </c>
      <c r="C1958" s="9">
        <f t="shared" si="554"/>
        <v>45316</v>
      </c>
      <c r="D1958" s="3" t="str">
        <f t="shared" si="555"/>
        <v>Fernandez Gerardo</v>
      </c>
      <c r="E1958" s="14" t="str">
        <f t="shared" si="542"/>
        <v>1711Fernandez Gerardo4</v>
      </c>
      <c r="J1958" s="14" t="str">
        <f t="shared" si="551"/>
        <v xml:space="preserve">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v>
      </c>
      <c r="L1958" s="3">
        <v>1</v>
      </c>
      <c r="M1958" s="10" t="s">
        <v>2987</v>
      </c>
      <c r="N1958" s="3" t="s">
        <v>771</v>
      </c>
      <c r="Q1958" s="7">
        <v>5531.99</v>
      </c>
      <c r="S1958" s="8">
        <f t="shared" si="548"/>
        <v>1.09689460754629</v>
      </c>
      <c r="T1958" s="11">
        <v>1</v>
      </c>
      <c r="W1958" s="76">
        <v>11600</v>
      </c>
      <c r="X1958" s="16">
        <f t="shared" si="539"/>
        <v>11600</v>
      </c>
      <c r="AC1958" s="18">
        <f t="shared" si="552"/>
        <v>0</v>
      </c>
      <c r="AD1958" s="19">
        <f t="shared" si="543"/>
        <v>65000</v>
      </c>
      <c r="AE1958" s="21">
        <f t="shared" si="538"/>
        <v>5531.99</v>
      </c>
      <c r="AF1958" s="20">
        <f t="shared" si="540"/>
        <v>0</v>
      </c>
      <c r="AG1958" s="20">
        <f t="shared" si="544"/>
        <v>0</v>
      </c>
      <c r="AH1958" s="20">
        <f t="shared" si="545"/>
        <v>0</v>
      </c>
      <c r="AI1958" s="20"/>
      <c r="AJ1958" s="20"/>
      <c r="AK1958" s="20">
        <f t="shared" si="553"/>
        <v>0</v>
      </c>
      <c r="AL1958" s="171"/>
    </row>
    <row r="1959" spans="1:38" ht="15.75" customHeight="1" x14ac:dyDescent="0.25">
      <c r="A1959" s="3">
        <v>1711</v>
      </c>
      <c r="B1959" s="14">
        <f t="shared" si="546"/>
        <v>5</v>
      </c>
      <c r="C1959" s="9">
        <f t="shared" si="554"/>
        <v>45316</v>
      </c>
      <c r="D1959" s="3" t="str">
        <f t="shared" si="555"/>
        <v>Fernandez Gerardo</v>
      </c>
      <c r="E1959" s="14" t="str">
        <f t="shared" si="542"/>
        <v>1711Fernandez Gerardo5</v>
      </c>
      <c r="J1959" s="14" t="str">
        <f t="shared" si="551"/>
        <v xml:space="preserve">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v>
      </c>
      <c r="L1959" s="3">
        <v>1</v>
      </c>
      <c r="M1959" s="10" t="s">
        <v>728</v>
      </c>
      <c r="N1959" s="3" t="s">
        <v>771</v>
      </c>
      <c r="Q1959" s="7">
        <v>4670.62</v>
      </c>
      <c r="S1959" s="8">
        <f t="shared" si="548"/>
        <v>1.2909164093846213</v>
      </c>
      <c r="T1959" s="11">
        <v>4</v>
      </c>
      <c r="W1959" s="76">
        <v>10700</v>
      </c>
      <c r="X1959" s="16">
        <f t="shared" si="539"/>
        <v>42800</v>
      </c>
      <c r="AC1959" s="18">
        <f t="shared" si="552"/>
        <v>0</v>
      </c>
      <c r="AD1959" s="19">
        <f t="shared" si="543"/>
        <v>65000</v>
      </c>
      <c r="AE1959" s="21">
        <f t="shared" si="538"/>
        <v>18682.48</v>
      </c>
      <c r="AF1959" s="20">
        <f t="shared" si="540"/>
        <v>0</v>
      </c>
      <c r="AG1959" s="20">
        <f t="shared" si="544"/>
        <v>0</v>
      </c>
      <c r="AH1959" s="20">
        <f t="shared" si="545"/>
        <v>0</v>
      </c>
      <c r="AI1959" s="20"/>
      <c r="AJ1959" s="20"/>
      <c r="AK1959" s="20">
        <f t="shared" si="553"/>
        <v>0</v>
      </c>
      <c r="AL1959" s="171"/>
    </row>
    <row r="1960" spans="1:38" ht="15.75" customHeight="1" x14ac:dyDescent="0.25">
      <c r="A1960" s="3">
        <v>1711</v>
      </c>
      <c r="B1960" s="14">
        <f t="shared" si="546"/>
        <v>6</v>
      </c>
      <c r="C1960" s="9">
        <f t="shared" si="554"/>
        <v>45316</v>
      </c>
      <c r="D1960" s="3" t="str">
        <f t="shared" si="555"/>
        <v>Fernandez Gerardo</v>
      </c>
      <c r="E1960" s="14" t="str">
        <f t="shared" si="542"/>
        <v>1711Fernandez Gerardo6</v>
      </c>
      <c r="J1960" s="14" t="str">
        <f t="shared" si="551"/>
        <v xml:space="preserve">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v>
      </c>
      <c r="L1960" s="3">
        <v>1</v>
      </c>
      <c r="M1960" s="10" t="s">
        <v>2994</v>
      </c>
      <c r="N1960" s="3" t="s">
        <v>771</v>
      </c>
      <c r="Q1960" s="7">
        <v>65000</v>
      </c>
      <c r="S1960" s="8">
        <f t="shared" si="548"/>
        <v>0.35384615384615387</v>
      </c>
      <c r="T1960" s="11">
        <v>1</v>
      </c>
      <c r="W1960" s="76">
        <v>88000</v>
      </c>
      <c r="X1960" s="16">
        <f t="shared" si="539"/>
        <v>88000</v>
      </c>
      <c r="AC1960" s="18">
        <f t="shared" si="552"/>
        <v>0</v>
      </c>
      <c r="AD1960" s="19">
        <f t="shared" si="543"/>
        <v>65000</v>
      </c>
      <c r="AE1960" s="21">
        <f t="shared" si="538"/>
        <v>65000</v>
      </c>
      <c r="AF1960" s="20">
        <f t="shared" si="540"/>
        <v>0</v>
      </c>
      <c r="AG1960" s="20">
        <f t="shared" si="544"/>
        <v>0</v>
      </c>
      <c r="AH1960" s="20">
        <f t="shared" si="545"/>
        <v>0</v>
      </c>
      <c r="AI1960" s="20"/>
      <c r="AJ1960" s="20"/>
      <c r="AK1960" s="20">
        <f t="shared" si="553"/>
        <v>0</v>
      </c>
      <c r="AL1960" s="171"/>
    </row>
    <row r="1961" spans="1:38" ht="15.75" customHeight="1" x14ac:dyDescent="0.25">
      <c r="A1961" s="3">
        <v>1711</v>
      </c>
      <c r="B1961" s="14">
        <f t="shared" si="546"/>
        <v>7</v>
      </c>
      <c r="C1961" s="9">
        <f t="shared" si="554"/>
        <v>45316</v>
      </c>
      <c r="D1961" s="3" t="str">
        <f t="shared" si="555"/>
        <v>Fernandez Gerardo</v>
      </c>
      <c r="E1961" s="14" t="str">
        <f t="shared" si="542"/>
        <v>1711Fernandez Gerardo7</v>
      </c>
      <c r="J1961" s="14" t="str">
        <f t="shared" si="551"/>
        <v xml:space="preserve">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v>
      </c>
      <c r="L1961" s="3">
        <v>1</v>
      </c>
      <c r="M1961" s="10" t="s">
        <v>1998</v>
      </c>
      <c r="N1961" s="3" t="s">
        <v>771</v>
      </c>
      <c r="Q1961" s="7">
        <v>20300</v>
      </c>
      <c r="S1961" s="8">
        <f t="shared" si="548"/>
        <v>0.42857142857142855</v>
      </c>
      <c r="T1961" s="11">
        <v>1</v>
      </c>
      <c r="W1961" s="76">
        <v>29000</v>
      </c>
      <c r="X1961" s="16">
        <f t="shared" si="539"/>
        <v>29000</v>
      </c>
      <c r="AC1961" s="18">
        <f t="shared" si="552"/>
        <v>0</v>
      </c>
      <c r="AD1961" s="19">
        <f t="shared" si="543"/>
        <v>65000</v>
      </c>
      <c r="AE1961" s="21">
        <f t="shared" si="538"/>
        <v>20300</v>
      </c>
      <c r="AF1961" s="20">
        <f t="shared" si="540"/>
        <v>0</v>
      </c>
      <c r="AG1961" s="20">
        <f t="shared" si="544"/>
        <v>0</v>
      </c>
      <c r="AH1961" s="20">
        <f t="shared" si="545"/>
        <v>0</v>
      </c>
      <c r="AI1961" s="20"/>
      <c r="AJ1961" s="20"/>
      <c r="AK1961" s="20">
        <f t="shared" si="553"/>
        <v>0</v>
      </c>
      <c r="AL1961" s="171"/>
    </row>
    <row r="1962" spans="1:38" ht="15.75" customHeight="1" x14ac:dyDescent="0.25">
      <c r="A1962" s="3">
        <v>1711</v>
      </c>
      <c r="B1962" s="14">
        <f t="shared" si="546"/>
        <v>8</v>
      </c>
      <c r="C1962" s="9">
        <v>45316</v>
      </c>
      <c r="D1962" s="3" t="s">
        <v>798</v>
      </c>
      <c r="E1962" s="14" t="str">
        <f t="shared" si="542"/>
        <v>1711Fernandez Gerardo8</v>
      </c>
      <c r="J1962" s="14" t="str">
        <f t="shared" si="551"/>
        <v xml:space="preserve">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v>
      </c>
      <c r="L1962" s="3">
        <v>1</v>
      </c>
      <c r="M1962" s="10" t="s">
        <v>2158</v>
      </c>
      <c r="N1962" s="3" t="s">
        <v>2484</v>
      </c>
      <c r="Q1962" s="7">
        <v>18200</v>
      </c>
      <c r="S1962" s="8">
        <f t="shared" si="548"/>
        <v>0.21428571428571427</v>
      </c>
      <c r="T1962" s="11">
        <v>1</v>
      </c>
      <c r="W1962" s="76">
        <v>22100</v>
      </c>
      <c r="X1962" s="16">
        <f t="shared" si="539"/>
        <v>22100</v>
      </c>
      <c r="AC1962" s="18">
        <f t="shared" si="552"/>
        <v>0</v>
      </c>
      <c r="AD1962" s="19">
        <f t="shared" si="543"/>
        <v>65000</v>
      </c>
      <c r="AE1962" s="21">
        <f t="shared" si="538"/>
        <v>18200</v>
      </c>
      <c r="AF1962" s="20">
        <f t="shared" si="540"/>
        <v>0</v>
      </c>
      <c r="AG1962" s="20">
        <f t="shared" si="544"/>
        <v>0</v>
      </c>
      <c r="AH1962" s="20">
        <f t="shared" si="545"/>
        <v>0</v>
      </c>
      <c r="AI1962" s="20"/>
      <c r="AJ1962" s="20"/>
      <c r="AK1962" s="20">
        <f t="shared" si="553"/>
        <v>0</v>
      </c>
      <c r="AL1962" s="171"/>
    </row>
    <row r="1963" spans="1:38" ht="15.75" customHeight="1" x14ac:dyDescent="0.25">
      <c r="A1963" s="3">
        <v>1711</v>
      </c>
      <c r="B1963" s="14">
        <f t="shared" si="546"/>
        <v>9</v>
      </c>
      <c r="C1963" s="9">
        <f>IF(A1963=A1962,C1962,"")</f>
        <v>45316</v>
      </c>
      <c r="D1963" s="3" t="str">
        <f>IF(A1963=A1962,D1962,"")</f>
        <v>Fernandez Gerardo</v>
      </c>
      <c r="E1963" s="14" t="str">
        <f t="shared" si="542"/>
        <v>1711Fernandez Gerardo9</v>
      </c>
      <c r="J1963" s="14" t="str">
        <f t="shared" si="551"/>
        <v xml:space="preserve">Service completo. Cambio de aceite y filtros. Control general del vehiculo. Rotacion de ruedas. Lavado motor. Cambiar bobina. Cambiar cables de bujias. Control del tren delantero. Cambiar ambos precap de direccion y bieleta de barra estabilizadora lado derecho. Regular convergencia y correcta posicion de volante.        </v>
      </c>
      <c r="L1963" s="3">
        <v>1</v>
      </c>
      <c r="M1963" s="10" t="s">
        <v>2362</v>
      </c>
      <c r="N1963" s="3" t="s">
        <v>2484</v>
      </c>
      <c r="Q1963" s="7">
        <v>17000</v>
      </c>
      <c r="S1963" s="8">
        <f t="shared" si="548"/>
        <v>0.21176470588235294</v>
      </c>
      <c r="T1963" s="11">
        <v>2</v>
      </c>
      <c r="W1963" s="76">
        <v>20600</v>
      </c>
      <c r="X1963" s="16">
        <f t="shared" si="539"/>
        <v>41200</v>
      </c>
      <c r="AC1963" s="18">
        <f t="shared" si="552"/>
        <v>0</v>
      </c>
      <c r="AD1963" s="19">
        <f t="shared" si="543"/>
        <v>65000</v>
      </c>
      <c r="AE1963" s="21">
        <f t="shared" si="538"/>
        <v>34000</v>
      </c>
      <c r="AF1963" s="20">
        <f t="shared" si="540"/>
        <v>0</v>
      </c>
      <c r="AG1963" s="20">
        <f t="shared" si="544"/>
        <v>0</v>
      </c>
      <c r="AH1963" s="20">
        <f t="shared" si="545"/>
        <v>0</v>
      </c>
      <c r="AI1963" s="20"/>
      <c r="AJ1963" s="20"/>
      <c r="AK1963" s="20">
        <f t="shared" si="553"/>
        <v>0</v>
      </c>
      <c r="AL1963" s="171"/>
    </row>
    <row r="1964" spans="1:38" ht="15.75" customHeight="1" x14ac:dyDescent="0.25">
      <c r="A1964" s="3">
        <v>1712</v>
      </c>
      <c r="B1964" s="14">
        <f t="shared" si="546"/>
        <v>1</v>
      </c>
      <c r="C1964" s="9">
        <v>45316</v>
      </c>
      <c r="D1964" s="3" t="s">
        <v>2995</v>
      </c>
      <c r="E1964" s="14" t="str">
        <f t="shared" si="542"/>
        <v>1712Domansky Mauro1</v>
      </c>
      <c r="F1964" s="119" t="s">
        <v>2996</v>
      </c>
      <c r="G1964" s="119" t="s">
        <v>806</v>
      </c>
      <c r="H1964" s="119">
        <v>123878</v>
      </c>
      <c r="I1964" s="10" t="s">
        <v>2997</v>
      </c>
      <c r="J1964" s="14" t="str">
        <f t="shared" si="551"/>
        <v>Control del tren delantero. Cambio de axial de direccion lado derecho. Cambio de bujes de barra estabilizadora parte central. Enderezar chapon bajo motor. Regular convergencia.</v>
      </c>
      <c r="K1964" s="3" t="s">
        <v>1512</v>
      </c>
      <c r="L1964" s="3">
        <v>1</v>
      </c>
      <c r="M1964" s="10" t="s">
        <v>2114</v>
      </c>
      <c r="N1964" s="3" t="s">
        <v>771</v>
      </c>
      <c r="Q1964" s="7">
        <v>3500</v>
      </c>
      <c r="R1964" s="7" t="s">
        <v>1971</v>
      </c>
      <c r="S1964" s="8">
        <f t="shared" si="548"/>
        <v>0.7142857142857143</v>
      </c>
      <c r="T1964" s="11">
        <v>2</v>
      </c>
      <c r="W1964" s="76">
        <v>6000</v>
      </c>
      <c r="X1964" s="16">
        <f t="shared" si="539"/>
        <v>12000</v>
      </c>
      <c r="Y1964" s="3">
        <v>1</v>
      </c>
      <c r="AB1964" s="4">
        <v>25000</v>
      </c>
      <c r="AC1964" s="18">
        <f t="shared" si="552"/>
        <v>25000</v>
      </c>
      <c r="AD1964" s="19">
        <f t="shared" si="543"/>
        <v>25000</v>
      </c>
      <c r="AE1964" s="21">
        <f t="shared" si="538"/>
        <v>7000</v>
      </c>
      <c r="AF1964" s="20">
        <f t="shared" si="540"/>
        <v>21500</v>
      </c>
      <c r="AG1964" s="20">
        <f t="shared" si="544"/>
        <v>34500</v>
      </c>
      <c r="AH1964" s="20">
        <f t="shared" si="545"/>
        <v>25000</v>
      </c>
      <c r="AI1964" s="20"/>
      <c r="AJ1964" s="20"/>
      <c r="AK1964" s="20">
        <f t="shared" si="553"/>
        <v>59500</v>
      </c>
      <c r="AL1964" s="171"/>
    </row>
    <row r="1965" spans="1:38" ht="15.75" customHeight="1" x14ac:dyDescent="0.25">
      <c r="A1965" s="3">
        <v>1712</v>
      </c>
      <c r="B1965" s="14">
        <f t="shared" si="546"/>
        <v>2</v>
      </c>
      <c r="C1965" s="9">
        <f>IF(A1965=A1964,C1964,"")</f>
        <v>45316</v>
      </c>
      <c r="D1965" s="3" t="str">
        <f>IF(A1965=A1964,D1964,"")</f>
        <v>Domansky Mauro</v>
      </c>
      <c r="E1965" s="14" t="str">
        <f t="shared" si="542"/>
        <v>1712Domansky Mauro2</v>
      </c>
      <c r="J1965" s="14" t="str">
        <f t="shared" si="551"/>
        <v xml:space="preserve">Control del tren delantero. Cambio de axial de direccion lado derecho. Cambio de bujes de barra estabilizadora parte central. Enderezar chapon bajo motor. Regular convergencia. </v>
      </c>
      <c r="L1965" s="3">
        <v>1</v>
      </c>
      <c r="M1965" s="10" t="s">
        <v>2998</v>
      </c>
      <c r="N1965" s="3" t="s">
        <v>734</v>
      </c>
      <c r="Q1965" s="7">
        <v>18000</v>
      </c>
      <c r="S1965" s="8">
        <f t="shared" si="548"/>
        <v>0.25</v>
      </c>
      <c r="T1965" s="11">
        <v>1</v>
      </c>
      <c r="W1965" s="76">
        <v>22500</v>
      </c>
      <c r="X1965" s="16">
        <f t="shared" si="539"/>
        <v>22500</v>
      </c>
      <c r="AC1965" s="18">
        <f t="shared" si="552"/>
        <v>0</v>
      </c>
      <c r="AD1965" s="19">
        <f t="shared" si="543"/>
        <v>25000</v>
      </c>
      <c r="AE1965" s="21">
        <f t="shared" si="538"/>
        <v>18000</v>
      </c>
      <c r="AF1965" s="20">
        <f t="shared" si="540"/>
        <v>0</v>
      </c>
      <c r="AG1965" s="20">
        <f t="shared" si="544"/>
        <v>0</v>
      </c>
      <c r="AH1965" s="20">
        <f t="shared" si="545"/>
        <v>0</v>
      </c>
      <c r="AI1965" s="20"/>
      <c r="AJ1965" s="20"/>
      <c r="AK1965" s="20">
        <f t="shared" si="553"/>
        <v>0</v>
      </c>
      <c r="AL1965" s="171"/>
    </row>
    <row r="1966" spans="1:38" ht="15.75" customHeight="1" x14ac:dyDescent="0.25">
      <c r="A1966" s="3">
        <v>1713</v>
      </c>
      <c r="B1966" s="14">
        <f t="shared" si="546"/>
        <v>1</v>
      </c>
      <c r="C1966" s="9">
        <v>45316</v>
      </c>
      <c r="D1966" s="3" t="s">
        <v>2999</v>
      </c>
      <c r="E1966" s="14" t="str">
        <f t="shared" si="542"/>
        <v>1713Estenssoro Juan1</v>
      </c>
      <c r="F1966" s="119" t="s">
        <v>3000</v>
      </c>
      <c r="G1966" s="119" t="s">
        <v>3001</v>
      </c>
      <c r="H1966" s="119">
        <v>98554</v>
      </c>
      <c r="I1966" s="10" t="s">
        <v>3006</v>
      </c>
      <c r="J1966" s="14" t="str">
        <f t="shared" si="551"/>
        <v>Service completo. Cambio de aceite y filtros. Control general del vehiculo. Lavado motor. Limpieza de caja de veocidad. Completar nivel de aceite. Cambiar pastillas de freno delanteras.</v>
      </c>
      <c r="K1966" s="3" t="s">
        <v>1512</v>
      </c>
      <c r="L1966" s="3">
        <v>1</v>
      </c>
      <c r="M1966" s="10" t="s">
        <v>3007</v>
      </c>
      <c r="N1966" s="3" t="s">
        <v>734</v>
      </c>
      <c r="Q1966" s="7">
        <v>12000</v>
      </c>
      <c r="R1966" s="7" t="s">
        <v>1916</v>
      </c>
      <c r="S1966" s="8">
        <f t="shared" si="548"/>
        <v>0.66666666666666663</v>
      </c>
      <c r="T1966" s="11">
        <v>1.5</v>
      </c>
      <c r="W1966" s="76">
        <v>20000</v>
      </c>
      <c r="X1966" s="16">
        <f t="shared" si="539"/>
        <v>30000</v>
      </c>
      <c r="Y1966" s="3">
        <v>1</v>
      </c>
      <c r="AB1966" s="4">
        <v>65000</v>
      </c>
      <c r="AC1966" s="18">
        <f t="shared" si="552"/>
        <v>65000</v>
      </c>
      <c r="AD1966" s="19">
        <f t="shared" si="543"/>
        <v>65000</v>
      </c>
      <c r="AE1966" s="21">
        <f t="shared" si="538"/>
        <v>18000</v>
      </c>
      <c r="AF1966" s="20">
        <f t="shared" si="540"/>
        <v>12000</v>
      </c>
      <c r="AG1966" s="20">
        <f t="shared" si="544"/>
        <v>30000</v>
      </c>
      <c r="AH1966" s="20">
        <f t="shared" si="545"/>
        <v>65000</v>
      </c>
      <c r="AI1966" s="20"/>
      <c r="AJ1966" s="20"/>
      <c r="AK1966" s="20">
        <f t="shared" si="553"/>
        <v>95000</v>
      </c>
      <c r="AL1966" s="171"/>
    </row>
    <row r="1967" spans="1:38" ht="15.75" customHeight="1" x14ac:dyDescent="0.25">
      <c r="A1967" s="3">
        <v>1713</v>
      </c>
      <c r="B1967" s="14">
        <f t="shared" si="546"/>
        <v>2</v>
      </c>
      <c r="C1967" s="9">
        <f>IF(A1967=A1966,C1966,"")</f>
        <v>45316</v>
      </c>
      <c r="D1967" s="3" t="str">
        <f>IF(A1967=A1966,D1966,"")</f>
        <v>Estenssoro Juan</v>
      </c>
      <c r="E1967" s="14" t="str">
        <f t="shared" si="542"/>
        <v>1713Estenssoro Juan2</v>
      </c>
      <c r="J1967" s="14" t="str">
        <f t="shared" si="551"/>
        <v xml:space="preserve">Service completo. Cambio de aceite y filtros. Control general del vehiculo. Lavado motor. Limpieza de caja de veocidad. Completar nivel de aceite. Cambiar pastillas de freno delanteras. </v>
      </c>
      <c r="L1967" s="3">
        <v>1</v>
      </c>
      <c r="S1967" s="8"/>
      <c r="W1967" s="76"/>
      <c r="X1967" s="16">
        <f t="shared" si="539"/>
        <v>0</v>
      </c>
      <c r="AC1967" s="18">
        <f t="shared" si="552"/>
        <v>0</v>
      </c>
      <c r="AD1967" s="19">
        <f t="shared" si="543"/>
        <v>65000</v>
      </c>
      <c r="AE1967" s="21">
        <f t="shared" si="538"/>
        <v>0</v>
      </c>
      <c r="AF1967" s="20">
        <f t="shared" si="540"/>
        <v>0</v>
      </c>
      <c r="AG1967" s="20">
        <f t="shared" si="544"/>
        <v>0</v>
      </c>
      <c r="AH1967" s="20">
        <f t="shared" si="545"/>
        <v>0</v>
      </c>
      <c r="AI1967" s="20"/>
      <c r="AJ1967" s="20"/>
      <c r="AK1967" s="20">
        <f t="shared" si="553"/>
        <v>0</v>
      </c>
      <c r="AL1967" s="171"/>
    </row>
    <row r="1968" spans="1:38" ht="15.75" customHeight="1" x14ac:dyDescent="0.25">
      <c r="A1968" s="3">
        <v>1714</v>
      </c>
      <c r="B1968" s="14">
        <f t="shared" si="546"/>
        <v>1</v>
      </c>
      <c r="C1968" s="9">
        <v>45316</v>
      </c>
      <c r="D1968" s="3" t="s">
        <v>451</v>
      </c>
      <c r="E1968" s="14" t="str">
        <f t="shared" si="542"/>
        <v>1714Lang Gustavo1</v>
      </c>
      <c r="F1968" s="119" t="s">
        <v>2155</v>
      </c>
      <c r="G1968" s="119" t="s">
        <v>1187</v>
      </c>
      <c r="I1968" s="10" t="s">
        <v>3002</v>
      </c>
      <c r="J1968" s="14" t="str">
        <f t="shared" si="551"/>
        <v>Cambio de manguera de bomba de agua ablock de motor. Completar liquido refrigerante</v>
      </c>
      <c r="K1968" s="3" t="s">
        <v>1665</v>
      </c>
      <c r="L1968" s="3">
        <v>1</v>
      </c>
      <c r="M1968" s="10" t="s">
        <v>3003</v>
      </c>
      <c r="N1968" s="3" t="s">
        <v>771</v>
      </c>
      <c r="Q1968" s="7">
        <v>17000</v>
      </c>
      <c r="R1968" s="7" t="s">
        <v>1971</v>
      </c>
      <c r="S1968" s="8">
        <f>(W1968-Q1968)/Q1968</f>
        <v>0.47058823529411764</v>
      </c>
      <c r="T1968" s="11">
        <v>1</v>
      </c>
      <c r="W1968" s="76">
        <v>25000</v>
      </c>
      <c r="X1968" s="16">
        <f t="shared" si="539"/>
        <v>25000</v>
      </c>
      <c r="Y1968" s="3">
        <v>1</v>
      </c>
      <c r="AB1968" s="4">
        <v>25000</v>
      </c>
      <c r="AC1968" s="18">
        <f t="shared" si="552"/>
        <v>25000</v>
      </c>
      <c r="AD1968" s="19">
        <f t="shared" si="543"/>
        <v>25000</v>
      </c>
      <c r="AE1968" s="21">
        <f t="shared" ref="AE1968:AE2031" si="556">+(Q1968)*T1968</f>
        <v>17000</v>
      </c>
      <c r="AF1968" s="20">
        <f t="shared" si="540"/>
        <v>24125.200000000001</v>
      </c>
      <c r="AG1968" s="20">
        <f t="shared" si="544"/>
        <v>45200</v>
      </c>
      <c r="AH1968" s="20">
        <f t="shared" si="545"/>
        <v>25000</v>
      </c>
      <c r="AI1968" s="20"/>
      <c r="AJ1968" s="20"/>
      <c r="AK1968" s="20">
        <f t="shared" si="553"/>
        <v>70200</v>
      </c>
      <c r="AL1968" s="171"/>
    </row>
    <row r="1969" spans="1:38" ht="15.75" customHeight="1" x14ac:dyDescent="0.25">
      <c r="A1969" s="3">
        <v>1714</v>
      </c>
      <c r="B1969" s="14">
        <f t="shared" si="546"/>
        <v>2</v>
      </c>
      <c r="C1969" s="9">
        <f>IF(A1969=A1968,C1968,"")</f>
        <v>45316</v>
      </c>
      <c r="D1969" s="3" t="str">
        <f>IF(A1969=A1968,D1968,"")</f>
        <v>Lang Gustavo</v>
      </c>
      <c r="E1969" s="14" t="str">
        <f t="shared" si="542"/>
        <v>1714Lang Gustavo2</v>
      </c>
      <c r="J1969" s="14" t="str">
        <f t="shared" si="551"/>
        <v xml:space="preserve">Cambio de manguera de bomba de agua ablock de motor. Completar liquido refrigerante </v>
      </c>
      <c r="L1969" s="3">
        <v>1</v>
      </c>
      <c r="M1969" s="10" t="s">
        <v>1970</v>
      </c>
      <c r="N1969" s="3" t="s">
        <v>771</v>
      </c>
      <c r="Q1969" s="7">
        <v>6450.2</v>
      </c>
      <c r="S1969" s="8">
        <f>(W1969-Q1969)/Q1969</f>
        <v>0.33329199094601719</v>
      </c>
      <c r="T1969" s="11">
        <v>2</v>
      </c>
      <c r="W1969" s="76">
        <v>8600</v>
      </c>
      <c r="X1969" s="16">
        <f t="shared" si="539"/>
        <v>17200</v>
      </c>
      <c r="AC1969" s="18">
        <f t="shared" si="552"/>
        <v>0</v>
      </c>
      <c r="AD1969" s="19">
        <f t="shared" si="543"/>
        <v>25000</v>
      </c>
      <c r="AE1969" s="21">
        <f t="shared" si="556"/>
        <v>12900.4</v>
      </c>
      <c r="AF1969" s="20">
        <f t="shared" si="540"/>
        <v>0</v>
      </c>
      <c r="AG1969" s="20">
        <f t="shared" si="544"/>
        <v>0</v>
      </c>
      <c r="AH1969" s="20">
        <f t="shared" si="545"/>
        <v>0</v>
      </c>
      <c r="AI1969" s="20"/>
      <c r="AJ1969" s="20"/>
      <c r="AK1969" s="20">
        <f t="shared" si="553"/>
        <v>0</v>
      </c>
      <c r="AL1969" s="171"/>
    </row>
    <row r="1970" spans="1:38" ht="15.75" customHeight="1" x14ac:dyDescent="0.25">
      <c r="A1970" s="3">
        <v>1714</v>
      </c>
      <c r="B1970" s="14">
        <f t="shared" si="546"/>
        <v>3</v>
      </c>
      <c r="C1970" s="9">
        <f>IF(A1970=A1969,C1969,"")</f>
        <v>45316</v>
      </c>
      <c r="D1970" s="3" t="str">
        <f>IF(A1970=A1969,D1969,"")</f>
        <v>Lang Gustavo</v>
      </c>
      <c r="E1970" s="14" t="str">
        <f t="shared" si="542"/>
        <v>1714Lang Gustavo3</v>
      </c>
      <c r="J1970" s="14" t="str">
        <f t="shared" si="551"/>
        <v xml:space="preserve">Cambio de manguera de bomba de agua ablock de motor. Completar liquido refrigerante  </v>
      </c>
      <c r="L1970" s="3">
        <v>1</v>
      </c>
      <c r="M1970" s="10" t="s">
        <v>1431</v>
      </c>
      <c r="N1970" s="3" t="s">
        <v>771</v>
      </c>
      <c r="Q1970" s="7">
        <v>675</v>
      </c>
      <c r="S1970" s="8">
        <f>(W1970-Q1970)/Q1970</f>
        <v>3.4444444444444446</v>
      </c>
      <c r="T1970" s="11">
        <v>1</v>
      </c>
      <c r="W1970" s="76">
        <v>3000</v>
      </c>
      <c r="X1970" s="16">
        <f t="shared" si="539"/>
        <v>3000</v>
      </c>
      <c r="AC1970" s="18">
        <f t="shared" si="552"/>
        <v>0</v>
      </c>
      <c r="AD1970" s="19">
        <f t="shared" si="543"/>
        <v>25000</v>
      </c>
      <c r="AE1970" s="21">
        <f t="shared" si="556"/>
        <v>675</v>
      </c>
      <c r="AF1970" s="20">
        <f t="shared" si="540"/>
        <v>0</v>
      </c>
      <c r="AG1970" s="20">
        <f t="shared" si="544"/>
        <v>0</v>
      </c>
      <c r="AH1970" s="20">
        <f t="shared" si="545"/>
        <v>0</v>
      </c>
      <c r="AI1970" s="20"/>
      <c r="AJ1970" s="20"/>
      <c r="AK1970" s="20">
        <f t="shared" si="553"/>
        <v>0</v>
      </c>
      <c r="AL1970" s="171"/>
    </row>
    <row r="1971" spans="1:38" ht="15.75" customHeight="1" x14ac:dyDescent="0.25">
      <c r="A1971" s="3">
        <v>1715</v>
      </c>
      <c r="B1971" s="14">
        <f t="shared" si="546"/>
        <v>1</v>
      </c>
      <c r="C1971" s="9">
        <v>45316</v>
      </c>
      <c r="D1971" s="3" t="s">
        <v>116</v>
      </c>
      <c r="E1971" s="14" t="str">
        <f t="shared" si="542"/>
        <v>1715Transporte Palloni1</v>
      </c>
      <c r="F1971" s="119" t="s">
        <v>2226</v>
      </c>
      <c r="G1971" s="119" t="s">
        <v>1300</v>
      </c>
      <c r="H1971" s="119">
        <v>448098</v>
      </c>
      <c r="I1971" s="10" t="s">
        <v>2982</v>
      </c>
      <c r="J1971" s="14" t="str">
        <f t="shared" si="551"/>
        <v>Cambio de aceite y filtros. Distribucion completa.</v>
      </c>
      <c r="K1971" s="3" t="s">
        <v>2380</v>
      </c>
      <c r="L1971" s="3">
        <v>1</v>
      </c>
      <c r="R1971" s="7" t="s">
        <v>1916</v>
      </c>
      <c r="S1971" s="8"/>
      <c r="W1971" s="76"/>
      <c r="X1971" s="16">
        <f t="shared" si="539"/>
        <v>0</v>
      </c>
      <c r="Y1971" s="3">
        <v>1</v>
      </c>
      <c r="AB1971" s="4">
        <v>65000</v>
      </c>
      <c r="AC1971" s="18">
        <f t="shared" si="552"/>
        <v>65000</v>
      </c>
      <c r="AD1971" s="19">
        <f t="shared" si="543"/>
        <v>65000</v>
      </c>
      <c r="AE1971" s="21">
        <f t="shared" si="556"/>
        <v>0</v>
      </c>
      <c r="AF1971" s="20">
        <f t="shared" si="540"/>
        <v>0</v>
      </c>
      <c r="AG1971" s="20">
        <f t="shared" si="544"/>
        <v>0</v>
      </c>
      <c r="AH1971" s="20">
        <f t="shared" si="545"/>
        <v>65000</v>
      </c>
      <c r="AI1971" s="20"/>
      <c r="AJ1971" s="20"/>
      <c r="AK1971" s="20">
        <f t="shared" si="553"/>
        <v>65000</v>
      </c>
      <c r="AL1971" s="171"/>
    </row>
    <row r="1972" spans="1:38" ht="15.75" customHeight="1" x14ac:dyDescent="0.25">
      <c r="A1972" s="3">
        <v>1715</v>
      </c>
      <c r="B1972" s="14">
        <f t="shared" si="546"/>
        <v>2</v>
      </c>
      <c r="C1972" s="9">
        <f>IF(A1972=A1971,C1971,"")</f>
        <v>45316</v>
      </c>
      <c r="D1972" s="3" t="str">
        <f>IF(A1972=A1971,D1971,"")</f>
        <v>Transporte Palloni</v>
      </c>
      <c r="E1972" s="14" t="str">
        <f t="shared" si="542"/>
        <v>1715Transporte Palloni2</v>
      </c>
      <c r="J1972" s="14" t="str">
        <f t="shared" si="551"/>
        <v xml:space="preserve">Cambio de aceite y filtros. Distribucion completa. </v>
      </c>
      <c r="L1972" s="3">
        <v>1</v>
      </c>
      <c r="R1972" s="7" t="s">
        <v>2506</v>
      </c>
      <c r="S1972" s="8"/>
      <c r="W1972" s="76"/>
      <c r="X1972" s="16">
        <f t="shared" si="539"/>
        <v>0</v>
      </c>
      <c r="AC1972" s="18">
        <f t="shared" si="552"/>
        <v>0</v>
      </c>
      <c r="AD1972" s="19">
        <f t="shared" si="543"/>
        <v>65000</v>
      </c>
      <c r="AE1972" s="21">
        <f t="shared" si="556"/>
        <v>0</v>
      </c>
      <c r="AF1972" s="20">
        <f t="shared" si="540"/>
        <v>0</v>
      </c>
      <c r="AG1972" s="20">
        <f t="shared" si="544"/>
        <v>0</v>
      </c>
      <c r="AH1972" s="20">
        <f t="shared" si="545"/>
        <v>0</v>
      </c>
      <c r="AI1972" s="20"/>
      <c r="AJ1972" s="20"/>
      <c r="AK1972" s="20">
        <f t="shared" si="553"/>
        <v>0</v>
      </c>
      <c r="AL1972" s="171"/>
    </row>
    <row r="1973" spans="1:38" ht="15.75" customHeight="1" x14ac:dyDescent="0.25">
      <c r="A1973" s="3">
        <v>1716</v>
      </c>
      <c r="B1973" s="14">
        <f t="shared" si="546"/>
        <v>1</v>
      </c>
      <c r="C1973" s="9">
        <v>45317</v>
      </c>
      <c r="D1973" s="3" t="s">
        <v>3008</v>
      </c>
      <c r="E1973" s="14" t="str">
        <f t="shared" si="542"/>
        <v>1716Manassero Fanny1</v>
      </c>
      <c r="G1973" s="119" t="s">
        <v>1494</v>
      </c>
      <c r="I1973" s="10" t="s">
        <v>3009</v>
      </c>
      <c r="J1973" s="14" t="str">
        <f t="shared" si="551"/>
        <v>Desarmar suspensión lado izquierdo. Sacar semieje. Reparar con fuelle lado caja nuevo. Engrase. Armado total.</v>
      </c>
      <c r="K1973" s="3" t="s">
        <v>1665</v>
      </c>
      <c r="L1973" s="3">
        <v>1</v>
      </c>
      <c r="M1973" s="10" t="s">
        <v>2656</v>
      </c>
      <c r="N1973" s="3" t="s">
        <v>2174</v>
      </c>
      <c r="Q1973" s="7">
        <v>10000</v>
      </c>
      <c r="R1973" s="7" t="s">
        <v>1971</v>
      </c>
      <c r="S1973" s="8">
        <f>(W1973-Q1973)/Q1973</f>
        <v>0.25</v>
      </c>
      <c r="T1973" s="11">
        <v>1</v>
      </c>
      <c r="W1973" s="76">
        <v>12500</v>
      </c>
      <c r="X1973" s="16">
        <f t="shared" si="539"/>
        <v>12500</v>
      </c>
      <c r="Y1973" s="3">
        <v>1</v>
      </c>
      <c r="AB1973" s="4">
        <v>20000</v>
      </c>
      <c r="AC1973" s="18">
        <f t="shared" si="552"/>
        <v>20000</v>
      </c>
      <c r="AD1973" s="19">
        <f t="shared" si="543"/>
        <v>20000</v>
      </c>
      <c r="AE1973" s="21">
        <f t="shared" si="556"/>
        <v>10000</v>
      </c>
      <c r="AF1973" s="20">
        <f t="shared" si="540"/>
        <v>10000</v>
      </c>
      <c r="AG1973" s="20">
        <f t="shared" si="544"/>
        <v>12500</v>
      </c>
      <c r="AH1973" s="20">
        <f t="shared" si="545"/>
        <v>20000</v>
      </c>
      <c r="AI1973" s="20"/>
      <c r="AJ1973" s="20"/>
      <c r="AK1973" s="20">
        <f t="shared" si="553"/>
        <v>32500</v>
      </c>
      <c r="AL1973" s="171"/>
    </row>
    <row r="1974" spans="1:38" ht="15.75" customHeight="1" x14ac:dyDescent="0.25">
      <c r="A1974" s="3">
        <v>1716</v>
      </c>
      <c r="B1974" s="14">
        <f t="shared" si="546"/>
        <v>2</v>
      </c>
      <c r="C1974" s="9">
        <f>IF(A1974=A1973,C1973,"")</f>
        <v>45317</v>
      </c>
      <c r="D1974" s="3" t="str">
        <f>IF(A1974=A1973,D1973,"")</f>
        <v>Manassero Fanny</v>
      </c>
      <c r="E1974" s="14" t="str">
        <f t="shared" si="542"/>
        <v>1716Manassero Fanny2</v>
      </c>
      <c r="J1974" s="14" t="str">
        <f t="shared" si="551"/>
        <v xml:space="preserve">Desarmar suspensión lado izquierdo. Sacar semieje. Reparar con fuelle lado caja nuevo. Engrase. Armado total. </v>
      </c>
      <c r="L1974" s="3">
        <v>1</v>
      </c>
      <c r="S1974" s="8"/>
      <c r="W1974" s="76"/>
      <c r="X1974" s="16">
        <f t="shared" si="539"/>
        <v>0</v>
      </c>
      <c r="AC1974" s="18">
        <f t="shared" si="552"/>
        <v>0</v>
      </c>
      <c r="AD1974" s="19">
        <f t="shared" si="543"/>
        <v>20000</v>
      </c>
      <c r="AE1974" s="21">
        <f t="shared" si="556"/>
        <v>0</v>
      </c>
      <c r="AF1974" s="20">
        <f t="shared" si="540"/>
        <v>0</v>
      </c>
      <c r="AG1974" s="20">
        <f t="shared" si="544"/>
        <v>0</v>
      </c>
      <c r="AH1974" s="20">
        <f t="shared" si="545"/>
        <v>0</v>
      </c>
      <c r="AI1974" s="20"/>
      <c r="AJ1974" s="20"/>
      <c r="AK1974" s="20">
        <f t="shared" si="553"/>
        <v>0</v>
      </c>
      <c r="AL1974" s="171"/>
    </row>
    <row r="1975" spans="1:38" ht="15.75" customHeight="1" x14ac:dyDescent="0.25">
      <c r="A1975" s="3">
        <v>1717</v>
      </c>
      <c r="B1975" s="14">
        <f t="shared" si="546"/>
        <v>1</v>
      </c>
      <c r="C1975" s="9">
        <v>45317</v>
      </c>
      <c r="D1975" s="3" t="s">
        <v>3010</v>
      </c>
      <c r="E1975" s="14" t="str">
        <f t="shared" si="542"/>
        <v>1717Costa Laura 1</v>
      </c>
      <c r="G1975" s="119" t="s">
        <v>3011</v>
      </c>
      <c r="I1975" s="10" t="s">
        <v>3012</v>
      </c>
      <c r="J1975" s="14" t="str">
        <f t="shared" si="551"/>
        <v>Control del tren delantero. Suplementar bujes de barra estabilizadora. Cambiar ambos extremos de direccion, rotula inferior derecha y bieleta de barra estabilizadora izquierda. Regulacion de convergencia.</v>
      </c>
      <c r="K1975" s="3" t="s">
        <v>1665</v>
      </c>
      <c r="L1975" s="3">
        <v>1</v>
      </c>
      <c r="M1975" s="10" t="s">
        <v>2158</v>
      </c>
      <c r="N1975" s="3" t="s">
        <v>1566</v>
      </c>
      <c r="Q1975" s="7">
        <v>15800</v>
      </c>
      <c r="R1975" s="7" t="s">
        <v>1971</v>
      </c>
      <c r="S1975" s="8">
        <f>(W1975-Q1975)/Q1975</f>
        <v>0.21518987341772153</v>
      </c>
      <c r="T1975" s="11">
        <v>1</v>
      </c>
      <c r="W1975" s="76">
        <v>19200</v>
      </c>
      <c r="X1975" s="16">
        <f t="shared" ref="X1975:X2038" si="557">W1975*T1975</f>
        <v>19200</v>
      </c>
      <c r="Y1975" s="3">
        <v>1</v>
      </c>
      <c r="AB1975" s="4">
        <v>25000</v>
      </c>
      <c r="AC1975" s="18">
        <f t="shared" si="552"/>
        <v>25000</v>
      </c>
      <c r="AD1975" s="19">
        <f t="shared" si="543"/>
        <v>25000</v>
      </c>
      <c r="AE1975" s="21">
        <f t="shared" si="556"/>
        <v>15800</v>
      </c>
      <c r="AF1975" s="20">
        <f t="shared" si="540"/>
        <v>54800</v>
      </c>
      <c r="AG1975" s="20">
        <f t="shared" si="544"/>
        <v>102700</v>
      </c>
      <c r="AH1975" s="20">
        <f t="shared" si="545"/>
        <v>25000</v>
      </c>
      <c r="AI1975" s="20"/>
      <c r="AJ1975" s="20"/>
      <c r="AK1975" s="20">
        <f t="shared" si="553"/>
        <v>127700</v>
      </c>
      <c r="AL1975" s="171"/>
    </row>
    <row r="1976" spans="1:38" ht="15.75" customHeight="1" x14ac:dyDescent="0.25">
      <c r="A1976" s="3">
        <v>1717</v>
      </c>
      <c r="B1976" s="14">
        <f t="shared" si="546"/>
        <v>2</v>
      </c>
      <c r="C1976" s="9">
        <f>IF(A1976=A1975,C1975,"")</f>
        <v>45317</v>
      </c>
      <c r="D1976" s="3" t="str">
        <f>IF(A1976=A1975,D1975,"")</f>
        <v xml:space="preserve">Costa Laura </v>
      </c>
      <c r="E1976" s="14" t="str">
        <f t="shared" si="542"/>
        <v>1717Costa Laura 2</v>
      </c>
      <c r="J1976" s="14" t="str">
        <f t="shared" si="551"/>
        <v xml:space="preserve">Control del tren delantero. Suplementar bujes de barra estabilizadora. Cambiar ambos extremos de direccion, rotula inferior derecha y bieleta de barra estabilizadora izquierda. Regulacion de convergencia. </v>
      </c>
      <c r="L1976" s="3">
        <v>1</v>
      </c>
      <c r="M1976" s="10" t="s">
        <v>2363</v>
      </c>
      <c r="N1976" s="3" t="s">
        <v>1566</v>
      </c>
      <c r="Q1976" s="7">
        <v>21000</v>
      </c>
      <c r="S1976" s="8">
        <f>(W1976-Q1976)/Q1976</f>
        <v>0.21428571428571427</v>
      </c>
      <c r="T1976" s="11">
        <v>2</v>
      </c>
      <c r="W1976" s="76">
        <v>25500</v>
      </c>
      <c r="X1976" s="16">
        <f t="shared" si="557"/>
        <v>51000</v>
      </c>
      <c r="AC1976" s="18">
        <f t="shared" si="552"/>
        <v>0</v>
      </c>
      <c r="AD1976" s="19">
        <f t="shared" si="543"/>
        <v>25000</v>
      </c>
      <c r="AE1976" s="21">
        <f t="shared" si="556"/>
        <v>42000</v>
      </c>
      <c r="AF1976" s="20">
        <f t="shared" si="540"/>
        <v>0</v>
      </c>
      <c r="AG1976" s="20">
        <f t="shared" si="544"/>
        <v>0</v>
      </c>
      <c r="AH1976" s="20">
        <f t="shared" si="545"/>
        <v>0</v>
      </c>
      <c r="AI1976" s="20"/>
      <c r="AJ1976" s="20"/>
      <c r="AK1976" s="20">
        <f t="shared" si="553"/>
        <v>0</v>
      </c>
      <c r="AL1976" s="171"/>
    </row>
    <row r="1977" spans="1:38" ht="15.75" customHeight="1" x14ac:dyDescent="0.25">
      <c r="A1977" s="3">
        <v>1717</v>
      </c>
      <c r="B1977" s="14">
        <f t="shared" si="546"/>
        <v>3</v>
      </c>
      <c r="C1977" s="9">
        <f>IF(A1977=A1976,C1976,"")</f>
        <v>45317</v>
      </c>
      <c r="D1977" s="3" t="str">
        <f>IF(A1977=A1976,D1976,"")</f>
        <v xml:space="preserve">Costa Laura </v>
      </c>
      <c r="E1977" s="14" t="str">
        <f t="shared" si="542"/>
        <v>1717Costa Laura 3</v>
      </c>
      <c r="J1977" s="14" t="str">
        <f t="shared" si="551"/>
        <v xml:space="preserve">Control del tren delantero. Suplementar bujes de barra estabilizadora. Cambiar ambos extremos de direccion, rotula inferior derecha y bieleta de barra estabilizadora izquierda. Regulacion de convergencia.  </v>
      </c>
      <c r="L1977" s="3">
        <v>1</v>
      </c>
      <c r="M1977" s="10" t="s">
        <v>3013</v>
      </c>
      <c r="N1977" s="3" t="s">
        <v>771</v>
      </c>
      <c r="Q1977" s="7">
        <v>18000</v>
      </c>
      <c r="S1977" s="8">
        <f>(W1977-Q1977)/Q1977</f>
        <v>0.80555555555555558</v>
      </c>
      <c r="T1977" s="11">
        <v>1</v>
      </c>
      <c r="W1977" s="76">
        <v>32500</v>
      </c>
      <c r="X1977" s="16">
        <f t="shared" si="557"/>
        <v>32500</v>
      </c>
      <c r="AC1977" s="18">
        <f t="shared" si="552"/>
        <v>0</v>
      </c>
      <c r="AD1977" s="19">
        <f t="shared" si="543"/>
        <v>25000</v>
      </c>
      <c r="AE1977" s="21">
        <f t="shared" si="556"/>
        <v>18000</v>
      </c>
      <c r="AF1977" s="20">
        <f t="shared" si="540"/>
        <v>0</v>
      </c>
      <c r="AG1977" s="20">
        <f t="shared" si="544"/>
        <v>0</v>
      </c>
      <c r="AH1977" s="20">
        <f t="shared" si="545"/>
        <v>0</v>
      </c>
      <c r="AI1977" s="20"/>
      <c r="AJ1977" s="20"/>
      <c r="AK1977" s="20">
        <f t="shared" si="553"/>
        <v>0</v>
      </c>
      <c r="AL1977" s="171"/>
    </row>
    <row r="1978" spans="1:38" ht="15.75" customHeight="1" x14ac:dyDescent="0.25">
      <c r="A1978" s="3">
        <v>1718</v>
      </c>
      <c r="B1978" s="14">
        <f t="shared" si="546"/>
        <v>1</v>
      </c>
      <c r="C1978" s="9">
        <v>45320</v>
      </c>
      <c r="D1978" s="3" t="s">
        <v>1965</v>
      </c>
      <c r="E1978" s="14" t="str">
        <f t="shared" si="542"/>
        <v>1718Crocinelli Carlos1</v>
      </c>
      <c r="G1978" s="119" t="s">
        <v>1318</v>
      </c>
      <c r="I1978" s="10" t="s">
        <v>3014</v>
      </c>
      <c r="J1978" s="14" t="str">
        <f t="shared" si="551"/>
        <v>Escaneo del vehiculo. Se detecto fallo en cuerpo de aceleracion. Control general del vehiculo. Fuelle de homocinetica delantero izquierdo con perdidas de grasa. Colocacion de abrazadera nueva. Engrase.</v>
      </c>
      <c r="K1978" s="3" t="s">
        <v>1512</v>
      </c>
      <c r="L1978" s="3">
        <v>1</v>
      </c>
      <c r="R1978" s="7" t="s">
        <v>1971</v>
      </c>
      <c r="S1978" s="8"/>
      <c r="W1978" s="76"/>
      <c r="X1978" s="16">
        <f t="shared" si="557"/>
        <v>0</v>
      </c>
      <c r="Y1978" s="3">
        <v>1</v>
      </c>
      <c r="AB1978" s="4">
        <v>30000</v>
      </c>
      <c r="AC1978" s="18">
        <f t="shared" si="552"/>
        <v>30000</v>
      </c>
      <c r="AD1978" s="19">
        <f t="shared" si="543"/>
        <v>30000</v>
      </c>
      <c r="AE1978" s="21">
        <f t="shared" si="556"/>
        <v>0</v>
      </c>
      <c r="AF1978" s="20">
        <f t="shared" si="540"/>
        <v>0</v>
      </c>
      <c r="AG1978" s="20">
        <f t="shared" si="544"/>
        <v>0</v>
      </c>
      <c r="AH1978" s="20">
        <f t="shared" si="545"/>
        <v>30000</v>
      </c>
      <c r="AI1978" s="20"/>
      <c r="AJ1978" s="20"/>
      <c r="AK1978" s="20">
        <f t="shared" si="553"/>
        <v>30000</v>
      </c>
      <c r="AL1978" s="171"/>
    </row>
    <row r="1979" spans="1:38" ht="15.75" customHeight="1" x14ac:dyDescent="0.25">
      <c r="A1979" s="3">
        <v>1718</v>
      </c>
      <c r="B1979" s="14">
        <f t="shared" si="546"/>
        <v>2</v>
      </c>
      <c r="C1979" s="9">
        <f>IF(A1979=A1978,C1978,"")</f>
        <v>45320</v>
      </c>
      <c r="D1979" s="3" t="str">
        <f>IF(A1979=A1978,D1978,"")</f>
        <v>Crocinelli Carlos</v>
      </c>
      <c r="E1979" s="14" t="str">
        <f t="shared" si="542"/>
        <v>1718Crocinelli Carlos2</v>
      </c>
      <c r="J1979" s="14" t="str">
        <f t="shared" si="551"/>
        <v xml:space="preserve">Escaneo del vehiculo. Se detecto fallo en cuerpo de aceleracion. Control general del vehiculo. Fuelle de homocinetica delantero izquierdo con perdidas de grasa. Colocacion de abrazadera nueva. Engrase. </v>
      </c>
      <c r="L1979" s="3">
        <v>1</v>
      </c>
      <c r="S1979" s="8"/>
      <c r="W1979" s="76"/>
      <c r="X1979" s="16">
        <f t="shared" si="557"/>
        <v>0</v>
      </c>
      <c r="AC1979" s="18">
        <f t="shared" si="552"/>
        <v>0</v>
      </c>
      <c r="AD1979" s="19">
        <f t="shared" si="543"/>
        <v>30000</v>
      </c>
      <c r="AE1979" s="21">
        <f t="shared" si="556"/>
        <v>0</v>
      </c>
      <c r="AF1979" s="20">
        <f t="shared" ref="AF1979:AF2042" si="558">IF(A1979=A1978,0,(SUMIF($A$3:$A$999956,A1979,$Q$3:$Q$999956)))+IF(A1979=A1978,0,(SUMIF($A$3:$A$999956,A1979,$R$3:$R$999956)))</f>
        <v>0</v>
      </c>
      <c r="AG1979" s="20">
        <f t="shared" si="544"/>
        <v>0</v>
      </c>
      <c r="AH1979" s="20">
        <f t="shared" si="545"/>
        <v>0</v>
      </c>
      <c r="AI1979" s="20"/>
      <c r="AJ1979" s="20"/>
      <c r="AK1979" s="20">
        <f t="shared" si="553"/>
        <v>0</v>
      </c>
      <c r="AL1979" s="171"/>
    </row>
    <row r="1980" spans="1:38" ht="15.75" customHeight="1" x14ac:dyDescent="0.25">
      <c r="A1980" s="3">
        <v>1719</v>
      </c>
      <c r="B1980" s="14">
        <f t="shared" si="546"/>
        <v>1</v>
      </c>
      <c r="C1980" s="9">
        <v>45320</v>
      </c>
      <c r="D1980" s="3" t="s">
        <v>380</v>
      </c>
      <c r="E1980" s="14" t="str">
        <f t="shared" si="542"/>
        <v>1719Goria Chucho1</v>
      </c>
      <c r="G1980" s="119" t="s">
        <v>922</v>
      </c>
      <c r="I1980" s="10" t="s">
        <v>3015</v>
      </c>
      <c r="J1980" s="14" t="str">
        <f t="shared" si="551"/>
        <v>Reparacion de palanca de cambios. SIN CARGO</v>
      </c>
      <c r="K1980" s="3" t="s">
        <v>1665</v>
      </c>
      <c r="L1980" s="3">
        <v>1</v>
      </c>
      <c r="R1980" s="7" t="s">
        <v>1971</v>
      </c>
      <c r="S1980" s="8"/>
      <c r="W1980" s="76"/>
      <c r="X1980" s="16">
        <f t="shared" si="557"/>
        <v>0</v>
      </c>
      <c r="AC1980" s="18">
        <f t="shared" si="552"/>
        <v>0</v>
      </c>
      <c r="AD1980" s="19">
        <f t="shared" si="543"/>
        <v>0</v>
      </c>
      <c r="AE1980" s="21">
        <f t="shared" si="556"/>
        <v>0</v>
      </c>
      <c r="AF1980" s="20">
        <f t="shared" si="558"/>
        <v>0</v>
      </c>
      <c r="AG1980" s="20">
        <f t="shared" si="544"/>
        <v>0</v>
      </c>
      <c r="AH1980" s="20">
        <f t="shared" si="545"/>
        <v>0</v>
      </c>
      <c r="AI1980" s="20"/>
      <c r="AJ1980" s="20"/>
      <c r="AK1980" s="20">
        <f t="shared" si="553"/>
        <v>0</v>
      </c>
      <c r="AL1980" s="171"/>
    </row>
    <row r="1981" spans="1:38" ht="15.75" customHeight="1" x14ac:dyDescent="0.25">
      <c r="A1981" s="3">
        <v>1719</v>
      </c>
      <c r="B1981" s="14">
        <f t="shared" si="546"/>
        <v>2</v>
      </c>
      <c r="C1981" s="9">
        <f>IF(A1981=A1980,C1980,"")</f>
        <v>45320</v>
      </c>
      <c r="D1981" s="3" t="str">
        <f>IF(A1981=A1980,D1980,"")</f>
        <v>Goria Chucho</v>
      </c>
      <c r="E1981" s="14" t="str">
        <f t="shared" si="542"/>
        <v>1719Goria Chucho2</v>
      </c>
      <c r="J1981" s="14" t="str">
        <f t="shared" si="551"/>
        <v xml:space="preserve">Reparacion de palanca de cambios. SIN CARGO </v>
      </c>
      <c r="L1981" s="3">
        <v>1</v>
      </c>
      <c r="S1981" s="8"/>
      <c r="W1981" s="76"/>
      <c r="X1981" s="16">
        <f t="shared" si="557"/>
        <v>0</v>
      </c>
      <c r="AC1981" s="18">
        <f t="shared" si="552"/>
        <v>0</v>
      </c>
      <c r="AD1981" s="19">
        <f t="shared" si="543"/>
        <v>0</v>
      </c>
      <c r="AE1981" s="21">
        <f t="shared" si="556"/>
        <v>0</v>
      </c>
      <c r="AF1981" s="20">
        <f t="shared" si="558"/>
        <v>0</v>
      </c>
      <c r="AG1981" s="20">
        <f t="shared" si="544"/>
        <v>0</v>
      </c>
      <c r="AH1981" s="20">
        <f t="shared" si="545"/>
        <v>0</v>
      </c>
      <c r="AI1981" s="20"/>
      <c r="AJ1981" s="20"/>
      <c r="AK1981" s="20">
        <f t="shared" si="553"/>
        <v>0</v>
      </c>
      <c r="AL1981" s="171"/>
    </row>
    <row r="1982" spans="1:38" ht="15.75" customHeight="1" x14ac:dyDescent="0.25">
      <c r="A1982" s="3">
        <v>1720</v>
      </c>
      <c r="B1982" s="14">
        <f t="shared" si="546"/>
        <v>1</v>
      </c>
      <c r="C1982" s="9">
        <v>45320</v>
      </c>
      <c r="D1982" s="3" t="s">
        <v>495</v>
      </c>
      <c r="E1982" s="14" t="str">
        <f t="shared" ref="E1982:E2045" si="559">CONCATENATE(A1982,D1982,B1982)</f>
        <v>1720Maurino Walter1</v>
      </c>
      <c r="G1982" s="119" t="s">
        <v>892</v>
      </c>
      <c r="I1982" s="10" t="s">
        <v>3016</v>
      </c>
      <c r="J1982" s="14" t="str">
        <f t="shared" si="551"/>
        <v>Cambio junta de tapa de valvulas.</v>
      </c>
      <c r="K1982" s="3" t="s">
        <v>1665</v>
      </c>
      <c r="L1982" s="3">
        <v>1</v>
      </c>
      <c r="M1982" s="10" t="s">
        <v>2305</v>
      </c>
      <c r="N1982" s="3" t="s">
        <v>2174</v>
      </c>
      <c r="Q1982" s="7">
        <v>5500</v>
      </c>
      <c r="R1982" s="7" t="s">
        <v>1971</v>
      </c>
      <c r="S1982" s="8">
        <f>(W1982-Q1982)/Q1982</f>
        <v>0.25454545454545452</v>
      </c>
      <c r="T1982" s="11">
        <v>1</v>
      </c>
      <c r="W1982" s="76">
        <v>6900</v>
      </c>
      <c r="X1982" s="16">
        <f t="shared" si="557"/>
        <v>6900</v>
      </c>
      <c r="AC1982" s="18">
        <f t="shared" si="552"/>
        <v>0</v>
      </c>
      <c r="AD1982" s="19">
        <f t="shared" si="543"/>
        <v>0</v>
      </c>
      <c r="AE1982" s="21">
        <f t="shared" si="556"/>
        <v>5500</v>
      </c>
      <c r="AF1982" s="20">
        <f t="shared" si="558"/>
        <v>5500</v>
      </c>
      <c r="AG1982" s="20">
        <f t="shared" si="544"/>
        <v>6900</v>
      </c>
      <c r="AH1982" s="20">
        <f t="shared" si="545"/>
        <v>0</v>
      </c>
      <c r="AI1982" s="20"/>
      <c r="AJ1982" s="20"/>
      <c r="AK1982" s="20">
        <f t="shared" si="553"/>
        <v>6900</v>
      </c>
      <c r="AL1982" s="171"/>
    </row>
    <row r="1983" spans="1:38" ht="15.75" customHeight="1" x14ac:dyDescent="0.25">
      <c r="A1983" s="3">
        <v>1720</v>
      </c>
      <c r="B1983" s="14">
        <f t="shared" si="546"/>
        <v>2</v>
      </c>
      <c r="C1983" s="9">
        <f>IF(A1983=A1982,C1982,"")</f>
        <v>45320</v>
      </c>
      <c r="D1983" s="3" t="str">
        <f>IF(A1983=A1982,D1982,"")</f>
        <v>Maurino Walter</v>
      </c>
      <c r="E1983" s="14" t="str">
        <f t="shared" si="559"/>
        <v>1720Maurino Walter2</v>
      </c>
      <c r="J1983" s="14" t="str">
        <f t="shared" si="551"/>
        <v xml:space="preserve">Cambio junta de tapa de valvulas. </v>
      </c>
      <c r="L1983" s="3">
        <v>1</v>
      </c>
      <c r="S1983" s="8"/>
      <c r="W1983" s="76"/>
      <c r="X1983" s="16">
        <f t="shared" si="557"/>
        <v>0</v>
      </c>
      <c r="AC1983" s="18">
        <f t="shared" si="552"/>
        <v>0</v>
      </c>
      <c r="AD1983" s="19">
        <f t="shared" ref="AD1983:AD2046" si="560">IF(A1983=A1982,AD1982+AC1983,AC1983)</f>
        <v>0</v>
      </c>
      <c r="AE1983" s="21">
        <f t="shared" si="556"/>
        <v>0</v>
      </c>
      <c r="AF1983" s="20">
        <f t="shared" si="558"/>
        <v>0</v>
      </c>
      <c r="AG1983" s="20">
        <f t="shared" ref="AG1983:AG2046" si="561">IF(A1983=A1982,0,(SUMIF($A$3:$A$999956,A1983,($X$3:$X$999956))))</f>
        <v>0</v>
      </c>
      <c r="AH1983" s="20">
        <f t="shared" ref="AH1983:AH2046" si="562">IF(A1983=A1982,0,(SUMIF($A$3:$A$999956,A1983,($AC$3:$AC$999956))))</f>
        <v>0</v>
      </c>
      <c r="AI1983" s="20"/>
      <c r="AJ1983" s="20"/>
      <c r="AK1983" s="20">
        <f t="shared" si="553"/>
        <v>0</v>
      </c>
      <c r="AL1983" s="171"/>
    </row>
    <row r="1984" spans="1:38" ht="15.75" customHeight="1" x14ac:dyDescent="0.25">
      <c r="A1984" s="3">
        <v>1721</v>
      </c>
      <c r="B1984" s="14">
        <f t="shared" si="546"/>
        <v>1</v>
      </c>
      <c r="C1984" s="9">
        <v>45320</v>
      </c>
      <c r="D1984" s="3" t="s">
        <v>3017</v>
      </c>
      <c r="E1984" s="14" t="str">
        <f t="shared" si="559"/>
        <v>1721Fernes Sergio1</v>
      </c>
      <c r="F1984" s="119" t="s">
        <v>3018</v>
      </c>
      <c r="G1984" s="119" t="s">
        <v>3019</v>
      </c>
      <c r="H1984" s="119">
        <v>97848</v>
      </c>
      <c r="I1984" s="10" t="s">
        <v>3020</v>
      </c>
      <c r="J1984" s="14" t="str">
        <f t="shared" si="551"/>
        <v>Service completo. Cambio de aceite y filtros. Control general del vehiculo. Rotacion de ruedas. Cambio de pastillas de frenos traseras. Cambio de escobillas. Lavado motor.</v>
      </c>
      <c r="K1984" s="3" t="s">
        <v>1512</v>
      </c>
      <c r="L1984" s="3">
        <v>1</v>
      </c>
      <c r="M1984" s="10" t="s">
        <v>3021</v>
      </c>
      <c r="N1984" s="3" t="s">
        <v>771</v>
      </c>
      <c r="Q1984" s="7">
        <v>6111.26</v>
      </c>
      <c r="R1984" s="7" t="s">
        <v>1916</v>
      </c>
      <c r="S1984" s="8">
        <f t="shared" ref="S1984:S1991" si="563">(W1984-Q1984)/Q1984</f>
        <v>1.0944944250449171</v>
      </c>
      <c r="T1984" s="11">
        <v>1</v>
      </c>
      <c r="W1984" s="76">
        <v>12800</v>
      </c>
      <c r="X1984" s="16">
        <f t="shared" si="557"/>
        <v>12800</v>
      </c>
      <c r="Y1984" s="3">
        <v>1</v>
      </c>
      <c r="AB1984" s="4">
        <v>80000</v>
      </c>
      <c r="AC1984" s="18">
        <f t="shared" si="552"/>
        <v>80000</v>
      </c>
      <c r="AD1984" s="19">
        <f t="shared" si="560"/>
        <v>80000</v>
      </c>
      <c r="AE1984" s="21">
        <f t="shared" si="556"/>
        <v>6111.26</v>
      </c>
      <c r="AF1984" s="20">
        <f t="shared" si="558"/>
        <v>84963.4</v>
      </c>
      <c r="AG1984" s="20">
        <f t="shared" si="561"/>
        <v>173950</v>
      </c>
      <c r="AH1984" s="20">
        <f t="shared" si="562"/>
        <v>80000</v>
      </c>
      <c r="AI1984" s="20"/>
      <c r="AJ1984" s="20"/>
      <c r="AK1984" s="20">
        <f t="shared" si="553"/>
        <v>253950</v>
      </c>
      <c r="AL1984" s="171"/>
    </row>
    <row r="1985" spans="1:38" ht="15.75" customHeight="1" x14ac:dyDescent="0.25">
      <c r="A1985" s="3">
        <v>1721</v>
      </c>
      <c r="B1985" s="14">
        <f t="shared" si="546"/>
        <v>2</v>
      </c>
      <c r="C1985" s="9">
        <f t="shared" ref="C1985:C1990" si="564">IF(A1985=A1984,C1984,"")</f>
        <v>45320</v>
      </c>
      <c r="D1985" s="3" t="str">
        <f t="shared" ref="D1985:D1990" si="565">IF(A1985=A1984,D1984,"")</f>
        <v>Fernes Sergio</v>
      </c>
      <c r="E1985" s="14" t="str">
        <f t="shared" si="559"/>
        <v>1721Fernes Sergio2</v>
      </c>
      <c r="J1985" s="14" t="str">
        <f t="shared" si="551"/>
        <v xml:space="preserve">Service completo. Cambio de aceite y filtros. Control general del vehiculo. Rotacion de ruedas. Cambio de pastillas de frenos traseras. Cambio de escobillas. Lavado motor. </v>
      </c>
      <c r="L1985" s="3">
        <v>1</v>
      </c>
      <c r="M1985" s="10" t="s">
        <v>3022</v>
      </c>
      <c r="N1985" s="3" t="s">
        <v>771</v>
      </c>
      <c r="Q1985" s="7">
        <v>7459.68</v>
      </c>
      <c r="S1985" s="8">
        <f t="shared" si="563"/>
        <v>0.40756708062544234</v>
      </c>
      <c r="T1985" s="11">
        <v>1</v>
      </c>
      <c r="W1985" s="76">
        <v>10500</v>
      </c>
      <c r="X1985" s="16">
        <f t="shared" si="557"/>
        <v>10500</v>
      </c>
      <c r="AC1985" s="18">
        <f t="shared" si="552"/>
        <v>0</v>
      </c>
      <c r="AD1985" s="19">
        <f t="shared" si="560"/>
        <v>80000</v>
      </c>
      <c r="AE1985" s="21">
        <f t="shared" si="556"/>
        <v>7459.68</v>
      </c>
      <c r="AF1985" s="20">
        <f t="shared" si="558"/>
        <v>0</v>
      </c>
      <c r="AG1985" s="20">
        <f t="shared" si="561"/>
        <v>0</v>
      </c>
      <c r="AH1985" s="20">
        <f t="shared" si="562"/>
        <v>0</v>
      </c>
      <c r="AI1985" s="20"/>
      <c r="AJ1985" s="20"/>
      <c r="AK1985" s="20">
        <f t="shared" si="553"/>
        <v>0</v>
      </c>
      <c r="AL1985" s="171"/>
    </row>
    <row r="1986" spans="1:38" ht="15.75" customHeight="1" x14ac:dyDescent="0.25">
      <c r="A1986" s="3">
        <v>1721</v>
      </c>
      <c r="B1986" s="14">
        <f t="shared" si="546"/>
        <v>3</v>
      </c>
      <c r="C1986" s="9">
        <f t="shared" si="564"/>
        <v>45320</v>
      </c>
      <c r="D1986" s="3" t="str">
        <f t="shared" si="565"/>
        <v>Fernes Sergio</v>
      </c>
      <c r="E1986" s="14" t="str">
        <f t="shared" si="559"/>
        <v>1721Fernes Sergio3</v>
      </c>
      <c r="J1986" s="14" t="str">
        <f t="shared" si="551"/>
        <v xml:space="preserve">Service completo. Cambio de aceite y filtros. Control general del vehiculo. Rotacion de ruedas. Cambio de pastillas de frenos traseras. Cambio de escobillas. Lavado motor.  </v>
      </c>
      <c r="L1986" s="3">
        <v>1</v>
      </c>
      <c r="M1986" s="10" t="s">
        <v>3023</v>
      </c>
      <c r="N1986" s="3" t="s">
        <v>2728</v>
      </c>
      <c r="Q1986" s="7">
        <v>6600</v>
      </c>
      <c r="S1986" s="8">
        <f t="shared" si="563"/>
        <v>0.25</v>
      </c>
      <c r="T1986" s="11">
        <v>1</v>
      </c>
      <c r="W1986" s="76">
        <v>8250</v>
      </c>
      <c r="X1986" s="16">
        <f t="shared" si="557"/>
        <v>8250</v>
      </c>
      <c r="AC1986" s="18">
        <f t="shared" si="552"/>
        <v>0</v>
      </c>
      <c r="AD1986" s="19">
        <f t="shared" si="560"/>
        <v>80000</v>
      </c>
      <c r="AE1986" s="21">
        <f t="shared" si="556"/>
        <v>6600</v>
      </c>
      <c r="AF1986" s="20">
        <f t="shared" si="558"/>
        <v>0</v>
      </c>
      <c r="AG1986" s="20">
        <f t="shared" si="561"/>
        <v>0</v>
      </c>
      <c r="AH1986" s="20">
        <f t="shared" si="562"/>
        <v>0</v>
      </c>
      <c r="AI1986" s="20"/>
      <c r="AJ1986" s="20"/>
      <c r="AK1986" s="20">
        <f t="shared" si="553"/>
        <v>0</v>
      </c>
      <c r="AL1986" s="171"/>
    </row>
    <row r="1987" spans="1:38" ht="15.75" customHeight="1" x14ac:dyDescent="0.25">
      <c r="A1987" s="3">
        <v>1721</v>
      </c>
      <c r="B1987" s="14">
        <f t="shared" si="546"/>
        <v>4</v>
      </c>
      <c r="C1987" s="9">
        <f t="shared" si="564"/>
        <v>45320</v>
      </c>
      <c r="D1987" s="3" t="str">
        <f t="shared" si="565"/>
        <v>Fernes Sergio</v>
      </c>
      <c r="E1987" s="14" t="str">
        <f t="shared" si="559"/>
        <v>1721Fernes Sergio4</v>
      </c>
      <c r="J1987" s="14" t="str">
        <f t="shared" si="551"/>
        <v xml:space="preserve">Service completo. Cambio de aceite y filtros. Control general del vehiculo. Rotacion de ruedas. Cambio de pastillas de frenos traseras. Cambio de escobillas. Lavado motor.   </v>
      </c>
      <c r="L1987" s="3">
        <v>1</v>
      </c>
      <c r="M1987" s="10" t="s">
        <v>3024</v>
      </c>
      <c r="N1987" s="3" t="s">
        <v>771</v>
      </c>
      <c r="Q1987" s="7">
        <v>19600</v>
      </c>
      <c r="S1987" s="8">
        <f t="shared" si="563"/>
        <v>0.6428571428571429</v>
      </c>
      <c r="T1987" s="11">
        <v>1</v>
      </c>
      <c r="W1987" s="76">
        <v>32200</v>
      </c>
      <c r="X1987" s="16">
        <f t="shared" si="557"/>
        <v>32200</v>
      </c>
      <c r="AC1987" s="18">
        <f t="shared" si="552"/>
        <v>0</v>
      </c>
      <c r="AD1987" s="19">
        <f t="shared" si="560"/>
        <v>80000</v>
      </c>
      <c r="AE1987" s="21">
        <f t="shared" si="556"/>
        <v>19600</v>
      </c>
      <c r="AF1987" s="20">
        <f t="shared" si="558"/>
        <v>0</v>
      </c>
      <c r="AG1987" s="20">
        <f t="shared" si="561"/>
        <v>0</v>
      </c>
      <c r="AH1987" s="20">
        <f t="shared" si="562"/>
        <v>0</v>
      </c>
      <c r="AI1987" s="20"/>
      <c r="AJ1987" s="20"/>
      <c r="AK1987" s="20">
        <f t="shared" si="553"/>
        <v>0</v>
      </c>
      <c r="AL1987" s="171"/>
    </row>
    <row r="1988" spans="1:38" ht="15.75" customHeight="1" x14ac:dyDescent="0.25">
      <c r="A1988" s="3">
        <v>1721</v>
      </c>
      <c r="B1988" s="14">
        <f t="shared" ref="B1988:B2051" si="566">IF(A1988=A1987,B1987+1,1)</f>
        <v>5</v>
      </c>
      <c r="C1988" s="9">
        <f t="shared" si="564"/>
        <v>45320</v>
      </c>
      <c r="D1988" s="3" t="str">
        <f t="shared" si="565"/>
        <v>Fernes Sergio</v>
      </c>
      <c r="E1988" s="14" t="str">
        <f t="shared" si="559"/>
        <v>1721Fernes Sergio5</v>
      </c>
      <c r="J1988" s="14" t="str">
        <f t="shared" si="551"/>
        <v xml:space="preserve">Service completo. Cambio de aceite y filtros. Control general del vehiculo. Rotacion de ruedas. Cambio de pastillas de frenos traseras. Cambio de escobillas. Lavado motor.    </v>
      </c>
      <c r="L1988" s="3">
        <v>1</v>
      </c>
      <c r="M1988" s="10" t="s">
        <v>222</v>
      </c>
      <c r="N1988" s="3" t="s">
        <v>771</v>
      </c>
      <c r="Q1988" s="7">
        <v>7292.46</v>
      </c>
      <c r="S1988" s="8">
        <f t="shared" si="563"/>
        <v>1.1529086206849268</v>
      </c>
      <c r="T1988" s="11">
        <v>4</v>
      </c>
      <c r="W1988" s="76">
        <v>15700</v>
      </c>
      <c r="X1988" s="16">
        <f t="shared" si="557"/>
        <v>62800</v>
      </c>
      <c r="AC1988" s="18">
        <f t="shared" si="552"/>
        <v>0</v>
      </c>
      <c r="AD1988" s="19">
        <f t="shared" si="560"/>
        <v>80000</v>
      </c>
      <c r="AE1988" s="21">
        <f t="shared" si="556"/>
        <v>29169.84</v>
      </c>
      <c r="AF1988" s="20">
        <f t="shared" si="558"/>
        <v>0</v>
      </c>
      <c r="AG1988" s="20">
        <f t="shared" si="561"/>
        <v>0</v>
      </c>
      <c r="AH1988" s="20">
        <f t="shared" si="562"/>
        <v>0</v>
      </c>
      <c r="AI1988" s="20"/>
      <c r="AJ1988" s="20"/>
      <c r="AK1988" s="20">
        <f t="shared" si="553"/>
        <v>0</v>
      </c>
      <c r="AL1988" s="171"/>
    </row>
    <row r="1989" spans="1:38" ht="15.75" customHeight="1" x14ac:dyDescent="0.25">
      <c r="A1989" s="3">
        <v>1721</v>
      </c>
      <c r="B1989" s="14">
        <f t="shared" si="566"/>
        <v>6</v>
      </c>
      <c r="C1989" s="9">
        <f t="shared" si="564"/>
        <v>45320</v>
      </c>
      <c r="D1989" s="3" t="str">
        <f t="shared" si="565"/>
        <v>Fernes Sergio</v>
      </c>
      <c r="E1989" s="14" t="str">
        <f t="shared" si="559"/>
        <v>1721Fernes Sergio6</v>
      </c>
      <c r="J1989" s="14" t="str">
        <f t="shared" si="551"/>
        <v xml:space="preserve">Service completo. Cambio de aceite y filtros. Control general del vehiculo. Rotacion de ruedas. Cambio de pastillas de frenos traseras. Cambio de escobillas. Lavado motor.     </v>
      </c>
      <c r="L1989" s="3">
        <v>1</v>
      </c>
      <c r="M1989" s="10" t="s">
        <v>815</v>
      </c>
      <c r="N1989" s="3" t="s">
        <v>2174</v>
      </c>
      <c r="Q1989" s="7">
        <v>27600</v>
      </c>
      <c r="S1989" s="8">
        <f t="shared" si="563"/>
        <v>0.25</v>
      </c>
      <c r="T1989" s="11">
        <v>1</v>
      </c>
      <c r="W1989" s="76">
        <v>34500</v>
      </c>
      <c r="X1989" s="16">
        <f t="shared" si="557"/>
        <v>34500</v>
      </c>
      <c r="AC1989" s="18">
        <f t="shared" si="552"/>
        <v>0</v>
      </c>
      <c r="AD1989" s="19">
        <f t="shared" si="560"/>
        <v>80000</v>
      </c>
      <c r="AE1989" s="21">
        <f t="shared" si="556"/>
        <v>27600</v>
      </c>
      <c r="AF1989" s="20">
        <f t="shared" si="558"/>
        <v>0</v>
      </c>
      <c r="AG1989" s="20">
        <f t="shared" si="561"/>
        <v>0</v>
      </c>
      <c r="AH1989" s="20">
        <f t="shared" si="562"/>
        <v>0</v>
      </c>
      <c r="AI1989" s="20"/>
      <c r="AJ1989" s="20"/>
      <c r="AK1989" s="20">
        <f t="shared" si="553"/>
        <v>0</v>
      </c>
      <c r="AL1989" s="171"/>
    </row>
    <row r="1990" spans="1:38" ht="15.75" customHeight="1" x14ac:dyDescent="0.25">
      <c r="A1990" s="3">
        <v>1721</v>
      </c>
      <c r="B1990" s="14">
        <f t="shared" si="566"/>
        <v>7</v>
      </c>
      <c r="C1990" s="9">
        <f t="shared" si="564"/>
        <v>45320</v>
      </c>
      <c r="D1990" s="3" t="str">
        <f t="shared" si="565"/>
        <v>Fernes Sergio</v>
      </c>
      <c r="E1990" s="14" t="str">
        <f t="shared" si="559"/>
        <v>1721Fernes Sergio7</v>
      </c>
      <c r="J1990" s="14" t="str">
        <f t="shared" si="551"/>
        <v xml:space="preserve">Service completo. Cambio de aceite y filtros. Control general del vehiculo. Rotacion de ruedas. Cambio de pastillas de frenos traseras. Cambio de escobillas. Lavado motor.      </v>
      </c>
      <c r="L1990" s="3">
        <v>1</v>
      </c>
      <c r="M1990" s="10" t="s">
        <v>3025</v>
      </c>
      <c r="N1990" s="3" t="s">
        <v>2728</v>
      </c>
      <c r="Q1990" s="7">
        <v>10300</v>
      </c>
      <c r="S1990" s="8">
        <f t="shared" si="563"/>
        <v>0.25242718446601942</v>
      </c>
      <c r="T1990" s="11">
        <v>1</v>
      </c>
      <c r="W1990" s="76">
        <v>12900</v>
      </c>
      <c r="X1990" s="16">
        <f t="shared" si="557"/>
        <v>12900</v>
      </c>
      <c r="AC1990" s="18">
        <f t="shared" si="552"/>
        <v>0</v>
      </c>
      <c r="AD1990" s="19">
        <f t="shared" si="560"/>
        <v>80000</v>
      </c>
      <c r="AE1990" s="21">
        <f t="shared" si="556"/>
        <v>10300</v>
      </c>
      <c r="AF1990" s="20">
        <f t="shared" si="558"/>
        <v>0</v>
      </c>
      <c r="AG1990" s="20">
        <f t="shared" si="561"/>
        <v>0</v>
      </c>
      <c r="AH1990" s="20">
        <f t="shared" si="562"/>
        <v>0</v>
      </c>
      <c r="AI1990" s="20"/>
      <c r="AJ1990" s="20"/>
      <c r="AK1990" s="20">
        <f t="shared" si="553"/>
        <v>0</v>
      </c>
      <c r="AL1990" s="171"/>
    </row>
    <row r="1991" spans="1:38" ht="15.75" customHeight="1" x14ac:dyDescent="0.25">
      <c r="A1991" s="3">
        <v>1722</v>
      </c>
      <c r="B1991" s="14">
        <f t="shared" si="566"/>
        <v>1</v>
      </c>
      <c r="C1991" s="9">
        <v>45321</v>
      </c>
      <c r="D1991" s="3" t="s">
        <v>382</v>
      </c>
      <c r="E1991" s="14" t="str">
        <f t="shared" si="559"/>
        <v>1722Gilli Florencia1</v>
      </c>
      <c r="F1991" s="119" t="s">
        <v>1519</v>
      </c>
      <c r="G1991" s="119" t="s">
        <v>1520</v>
      </c>
      <c r="I1991" s="10" t="s">
        <v>3028</v>
      </c>
      <c r="J1991" s="14" t="str">
        <f t="shared" si="551"/>
        <v>Auxilio mecanico. Cambio de cable de embrague. Regular altura de pedal.</v>
      </c>
      <c r="K1991" s="3" t="s">
        <v>1665</v>
      </c>
      <c r="L1991" s="3">
        <v>1</v>
      </c>
      <c r="M1991" s="10" t="s">
        <v>2903</v>
      </c>
      <c r="N1991" s="3" t="s">
        <v>2484</v>
      </c>
      <c r="Q1991" s="7">
        <v>10500</v>
      </c>
      <c r="R1991" s="7" t="s">
        <v>1971</v>
      </c>
      <c r="S1991" s="8">
        <f t="shared" si="563"/>
        <v>0.27619047619047621</v>
      </c>
      <c r="T1991" s="11">
        <v>1</v>
      </c>
      <c r="W1991" s="76">
        <v>13400</v>
      </c>
      <c r="X1991" s="16">
        <f t="shared" si="557"/>
        <v>13400</v>
      </c>
      <c r="Y1991" s="3">
        <v>1</v>
      </c>
      <c r="AB1991" s="4">
        <v>20000</v>
      </c>
      <c r="AC1991" s="18">
        <f t="shared" si="552"/>
        <v>20000</v>
      </c>
      <c r="AD1991" s="19">
        <f t="shared" si="560"/>
        <v>20000</v>
      </c>
      <c r="AE1991" s="21">
        <f t="shared" si="556"/>
        <v>10500</v>
      </c>
      <c r="AF1991" s="20">
        <f t="shared" si="558"/>
        <v>10500</v>
      </c>
      <c r="AG1991" s="20">
        <f t="shared" si="561"/>
        <v>13400</v>
      </c>
      <c r="AH1991" s="20">
        <f t="shared" si="562"/>
        <v>20000</v>
      </c>
      <c r="AI1991" s="20"/>
      <c r="AJ1991" s="20"/>
      <c r="AK1991" s="20">
        <f t="shared" si="553"/>
        <v>33400</v>
      </c>
      <c r="AL1991" s="171"/>
    </row>
    <row r="1992" spans="1:38" ht="15.75" customHeight="1" x14ac:dyDescent="0.25">
      <c r="A1992" s="3">
        <v>1722</v>
      </c>
      <c r="B1992" s="14">
        <f t="shared" si="566"/>
        <v>2</v>
      </c>
      <c r="C1992" s="9">
        <f>IF(A1992=A1991,C1991,"")</f>
        <v>45321</v>
      </c>
      <c r="D1992" s="3" t="str">
        <f>IF(A1992=A1991,D1991,"")</f>
        <v>Gilli Florencia</v>
      </c>
      <c r="E1992" s="14" t="str">
        <f t="shared" si="559"/>
        <v>1722Gilli Florencia2</v>
      </c>
      <c r="J1992" s="14" t="str">
        <f t="shared" si="551"/>
        <v xml:space="preserve">Auxilio mecanico. Cambio de cable de embrague. Regular altura de pedal. </v>
      </c>
      <c r="L1992" s="3">
        <v>1</v>
      </c>
      <c r="S1992" s="8"/>
      <c r="W1992" s="76"/>
      <c r="X1992" s="16">
        <f t="shared" si="557"/>
        <v>0</v>
      </c>
      <c r="AC1992" s="18">
        <f t="shared" si="552"/>
        <v>0</v>
      </c>
      <c r="AD1992" s="19">
        <f t="shared" si="560"/>
        <v>20000</v>
      </c>
      <c r="AE1992" s="21">
        <f t="shared" si="556"/>
        <v>0</v>
      </c>
      <c r="AF1992" s="20">
        <f t="shared" si="558"/>
        <v>0</v>
      </c>
      <c r="AG1992" s="20">
        <f t="shared" si="561"/>
        <v>0</v>
      </c>
      <c r="AH1992" s="20">
        <f t="shared" si="562"/>
        <v>0</v>
      </c>
      <c r="AI1992" s="20"/>
      <c r="AJ1992" s="20"/>
      <c r="AK1992" s="20">
        <f t="shared" si="553"/>
        <v>0</v>
      </c>
      <c r="AL1992" s="171"/>
    </row>
    <row r="1993" spans="1:38" ht="15.75" customHeight="1" x14ac:dyDescent="0.25">
      <c r="A1993" s="3">
        <v>1723</v>
      </c>
      <c r="B1993" s="14">
        <f t="shared" si="566"/>
        <v>1</v>
      </c>
      <c r="C1993" s="9">
        <v>45321</v>
      </c>
      <c r="D1993" s="3" t="s">
        <v>236</v>
      </c>
      <c r="E1993" s="14" t="str">
        <f t="shared" si="559"/>
        <v>1723Barbero Cesar1</v>
      </c>
      <c r="F1993" s="119" t="s">
        <v>3029</v>
      </c>
      <c r="G1993" s="119" t="s">
        <v>3030</v>
      </c>
      <c r="H1993" s="119">
        <v>159749</v>
      </c>
      <c r="I1993" s="10" t="s">
        <v>3036</v>
      </c>
      <c r="J1993" s="14" t="str">
        <f t="shared" si="551"/>
        <v>Service completo. Cambio de aceite y filtros. Control general del vehiculo. Cambiar correa poly-v y bolillero tensor de correa poly-v.</v>
      </c>
      <c r="K1993" s="3" t="s">
        <v>1512</v>
      </c>
      <c r="L1993" s="3">
        <v>1</v>
      </c>
      <c r="M1993" s="10" t="s">
        <v>2471</v>
      </c>
      <c r="N1993" s="3" t="s">
        <v>84</v>
      </c>
      <c r="Q1993" s="7">
        <v>4703</v>
      </c>
      <c r="R1993" s="7" t="s">
        <v>1916</v>
      </c>
      <c r="S1993" s="8">
        <f t="shared" ref="S1993:S2004" si="567">(W1993-Q1993)/Q1993</f>
        <v>1.0837763129917075</v>
      </c>
      <c r="T1993" s="11">
        <v>1</v>
      </c>
      <c r="W1993" s="76">
        <v>9800</v>
      </c>
      <c r="X1993" s="16">
        <f t="shared" si="557"/>
        <v>9800</v>
      </c>
      <c r="Y1993" s="3">
        <v>1</v>
      </c>
      <c r="AB1993" s="4">
        <v>55000</v>
      </c>
      <c r="AC1993" s="18">
        <f t="shared" si="552"/>
        <v>55000</v>
      </c>
      <c r="AD1993" s="19">
        <f t="shared" si="560"/>
        <v>55000</v>
      </c>
      <c r="AE1993" s="21">
        <f t="shared" si="556"/>
        <v>4703</v>
      </c>
      <c r="AF1993" s="20">
        <f t="shared" si="558"/>
        <v>55616.56</v>
      </c>
      <c r="AG1993" s="20">
        <f t="shared" si="561"/>
        <v>124150</v>
      </c>
      <c r="AH1993" s="20">
        <f t="shared" si="562"/>
        <v>55000</v>
      </c>
      <c r="AI1993" s="20"/>
      <c r="AJ1993" s="20"/>
      <c r="AK1993" s="20">
        <f t="shared" si="553"/>
        <v>179150</v>
      </c>
      <c r="AL1993" s="171"/>
    </row>
    <row r="1994" spans="1:38" ht="15.75" customHeight="1" x14ac:dyDescent="0.25">
      <c r="A1994" s="3">
        <v>1723</v>
      </c>
      <c r="B1994" s="14">
        <f t="shared" si="566"/>
        <v>2</v>
      </c>
      <c r="C1994" s="9">
        <f t="shared" ref="C1994:C1999" si="568">IF(A1994=A1993,C1993,"")</f>
        <v>45321</v>
      </c>
      <c r="D1994" s="3" t="str">
        <f t="shared" ref="D1994:D1999" si="569">IF(A1994=A1993,D1993,"")</f>
        <v>Barbero Cesar</v>
      </c>
      <c r="E1994" s="14" t="str">
        <f t="shared" si="559"/>
        <v>1723Barbero Cesar2</v>
      </c>
      <c r="J1994" s="14" t="str">
        <f t="shared" si="551"/>
        <v xml:space="preserve">Service completo. Cambio de aceite y filtros. Control general del vehiculo. Cambiar correa poly-v y bolillero tensor de correa poly-v. </v>
      </c>
      <c r="L1994" s="3">
        <v>1</v>
      </c>
      <c r="M1994" s="10" t="s">
        <v>3031</v>
      </c>
      <c r="N1994" s="3" t="s">
        <v>84</v>
      </c>
      <c r="Q1994" s="7">
        <v>2811.4</v>
      </c>
      <c r="S1994" s="8">
        <f t="shared" si="567"/>
        <v>1.0630290958241444</v>
      </c>
      <c r="T1994" s="11">
        <v>1</v>
      </c>
      <c r="W1994" s="76">
        <v>5800</v>
      </c>
      <c r="X1994" s="16">
        <f t="shared" si="557"/>
        <v>5800</v>
      </c>
      <c r="AC1994" s="18">
        <f t="shared" si="552"/>
        <v>0</v>
      </c>
      <c r="AD1994" s="19">
        <f t="shared" si="560"/>
        <v>55000</v>
      </c>
      <c r="AE1994" s="21">
        <f t="shared" si="556"/>
        <v>2811.4</v>
      </c>
      <c r="AF1994" s="20">
        <f t="shared" si="558"/>
        <v>0</v>
      </c>
      <c r="AG1994" s="20">
        <f t="shared" si="561"/>
        <v>0</v>
      </c>
      <c r="AH1994" s="20">
        <f t="shared" si="562"/>
        <v>0</v>
      </c>
      <c r="AI1994" s="20"/>
      <c r="AJ1994" s="20"/>
      <c r="AK1994" s="20">
        <f t="shared" si="553"/>
        <v>0</v>
      </c>
      <c r="AL1994" s="171"/>
    </row>
    <row r="1995" spans="1:38" ht="15.75" customHeight="1" x14ac:dyDescent="0.25">
      <c r="A1995" s="3">
        <v>1723</v>
      </c>
      <c r="B1995" s="14">
        <f t="shared" si="566"/>
        <v>3</v>
      </c>
      <c r="C1995" s="9">
        <f t="shared" si="568"/>
        <v>45321</v>
      </c>
      <c r="D1995" s="3" t="str">
        <f t="shared" si="569"/>
        <v>Barbero Cesar</v>
      </c>
      <c r="E1995" s="14" t="str">
        <f t="shared" si="559"/>
        <v>1723Barbero Cesar3</v>
      </c>
      <c r="J1995" s="14" t="str">
        <f t="shared" si="551"/>
        <v xml:space="preserve">Service completo. Cambio de aceite y filtros. Control general del vehiculo. Cambiar correa poly-v y bolillero tensor de correa poly-v.  </v>
      </c>
      <c r="L1995" s="3">
        <v>1</v>
      </c>
      <c r="M1995" s="10" t="s">
        <v>3032</v>
      </c>
      <c r="N1995" s="3" t="s">
        <v>84</v>
      </c>
      <c r="Q1995" s="7">
        <v>5719.24</v>
      </c>
      <c r="S1995" s="8">
        <f t="shared" si="567"/>
        <v>0.48621145466880222</v>
      </c>
      <c r="T1995" s="11">
        <v>1</v>
      </c>
      <c r="W1995" s="76">
        <v>8500</v>
      </c>
      <c r="X1995" s="16">
        <f t="shared" si="557"/>
        <v>8500</v>
      </c>
      <c r="AC1995" s="18">
        <f t="shared" si="552"/>
        <v>0</v>
      </c>
      <c r="AD1995" s="19">
        <f t="shared" si="560"/>
        <v>55000</v>
      </c>
      <c r="AE1995" s="21">
        <f t="shared" si="556"/>
        <v>5719.24</v>
      </c>
      <c r="AF1995" s="20">
        <f t="shared" si="558"/>
        <v>0</v>
      </c>
      <c r="AG1995" s="20">
        <f t="shared" si="561"/>
        <v>0</v>
      </c>
      <c r="AH1995" s="20">
        <f t="shared" si="562"/>
        <v>0</v>
      </c>
      <c r="AI1995" s="20"/>
      <c r="AJ1995" s="20"/>
      <c r="AK1995" s="20">
        <f t="shared" si="553"/>
        <v>0</v>
      </c>
      <c r="AL1995" s="171"/>
    </row>
    <row r="1996" spans="1:38" ht="15.75" customHeight="1" x14ac:dyDescent="0.25">
      <c r="A1996" s="3">
        <v>1723</v>
      </c>
      <c r="B1996" s="14">
        <f t="shared" si="566"/>
        <v>4</v>
      </c>
      <c r="C1996" s="9">
        <f t="shared" si="568"/>
        <v>45321</v>
      </c>
      <c r="D1996" s="3" t="str">
        <f t="shared" si="569"/>
        <v>Barbero Cesar</v>
      </c>
      <c r="E1996" s="14" t="str">
        <f t="shared" si="559"/>
        <v>1723Barbero Cesar4</v>
      </c>
      <c r="J1996" s="14" t="str">
        <f t="shared" si="551"/>
        <v xml:space="preserve">Service completo. Cambio de aceite y filtros. Control general del vehiculo. Cambiar correa poly-v y bolillero tensor de correa poly-v.   </v>
      </c>
      <c r="L1996" s="3">
        <v>1</v>
      </c>
      <c r="M1996" s="10" t="s">
        <v>3033</v>
      </c>
      <c r="N1996" s="3" t="s">
        <v>84</v>
      </c>
      <c r="Q1996" s="7">
        <v>5312.3</v>
      </c>
      <c r="S1996" s="8">
        <f t="shared" si="567"/>
        <v>1.0894904278749318</v>
      </c>
      <c r="T1996" s="11">
        <v>1</v>
      </c>
      <c r="W1996" s="76">
        <v>11100</v>
      </c>
      <c r="X1996" s="16">
        <f t="shared" si="557"/>
        <v>11100</v>
      </c>
      <c r="AC1996" s="18">
        <f t="shared" si="552"/>
        <v>0</v>
      </c>
      <c r="AD1996" s="19">
        <f t="shared" si="560"/>
        <v>55000</v>
      </c>
      <c r="AE1996" s="21">
        <f t="shared" si="556"/>
        <v>5312.3</v>
      </c>
      <c r="AF1996" s="20">
        <f t="shared" si="558"/>
        <v>0</v>
      </c>
      <c r="AG1996" s="20">
        <f t="shared" si="561"/>
        <v>0</v>
      </c>
      <c r="AH1996" s="20">
        <f t="shared" si="562"/>
        <v>0</v>
      </c>
      <c r="AI1996" s="20"/>
      <c r="AJ1996" s="20"/>
      <c r="AK1996" s="20">
        <f t="shared" si="553"/>
        <v>0</v>
      </c>
      <c r="AL1996" s="171"/>
    </row>
    <row r="1997" spans="1:38" ht="15.75" customHeight="1" x14ac:dyDescent="0.25">
      <c r="A1997" s="3">
        <v>1723</v>
      </c>
      <c r="B1997" s="14">
        <f t="shared" si="566"/>
        <v>5</v>
      </c>
      <c r="C1997" s="9">
        <f t="shared" si="568"/>
        <v>45321</v>
      </c>
      <c r="D1997" s="3" t="str">
        <f t="shared" si="569"/>
        <v>Barbero Cesar</v>
      </c>
      <c r="E1997" s="14" t="str">
        <f t="shared" si="559"/>
        <v>1723Barbero Cesar5</v>
      </c>
      <c r="J1997" s="14" t="str">
        <f t="shared" si="551"/>
        <v xml:space="preserve">Service completo. Cambio de aceite y filtros. Control general del vehiculo. Cambiar correa poly-v y bolillero tensor de correa poly-v.    </v>
      </c>
      <c r="L1997" s="3">
        <v>1</v>
      </c>
      <c r="M1997" s="10" t="s">
        <v>728</v>
      </c>
      <c r="N1997" s="3" t="s">
        <v>84</v>
      </c>
      <c r="Q1997" s="7">
        <v>4670.62</v>
      </c>
      <c r="S1997" s="8">
        <f t="shared" si="567"/>
        <v>1.2909164093846213</v>
      </c>
      <c r="T1997" s="11">
        <v>4.5</v>
      </c>
      <c r="W1997" s="76">
        <v>10700</v>
      </c>
      <c r="X1997" s="16">
        <f t="shared" si="557"/>
        <v>48150</v>
      </c>
      <c r="AC1997" s="18">
        <f t="shared" si="552"/>
        <v>0</v>
      </c>
      <c r="AD1997" s="19">
        <f t="shared" si="560"/>
        <v>55000</v>
      </c>
      <c r="AE1997" s="21">
        <f t="shared" si="556"/>
        <v>21017.79</v>
      </c>
      <c r="AF1997" s="20">
        <f t="shared" si="558"/>
        <v>0</v>
      </c>
      <c r="AG1997" s="20">
        <f t="shared" si="561"/>
        <v>0</v>
      </c>
      <c r="AH1997" s="20">
        <f t="shared" si="562"/>
        <v>0</v>
      </c>
      <c r="AI1997" s="20"/>
      <c r="AJ1997" s="20"/>
      <c r="AK1997" s="20">
        <f t="shared" si="553"/>
        <v>0</v>
      </c>
      <c r="AL1997" s="171"/>
    </row>
    <row r="1998" spans="1:38" ht="15.75" customHeight="1" x14ac:dyDescent="0.25">
      <c r="A1998" s="3">
        <v>1723</v>
      </c>
      <c r="B1998" s="14">
        <f t="shared" si="566"/>
        <v>6</v>
      </c>
      <c r="C1998" s="9">
        <f t="shared" si="568"/>
        <v>45321</v>
      </c>
      <c r="D1998" s="3" t="str">
        <f t="shared" si="569"/>
        <v>Barbero Cesar</v>
      </c>
      <c r="E1998" s="14" t="str">
        <f t="shared" si="559"/>
        <v>1723Barbero Cesar6</v>
      </c>
      <c r="J1998" s="14" t="str">
        <f t="shared" si="551"/>
        <v xml:space="preserve">Service completo. Cambio de aceite y filtros. Control general del vehiculo. Cambiar correa poly-v y bolillero tensor de correa poly-v.     </v>
      </c>
      <c r="L1998" s="3">
        <v>1</v>
      </c>
      <c r="M1998" s="10" t="s">
        <v>3034</v>
      </c>
      <c r="N1998" s="3" t="s">
        <v>2174</v>
      </c>
      <c r="Q1998" s="7">
        <v>28600</v>
      </c>
      <c r="S1998" s="8">
        <f t="shared" si="567"/>
        <v>0.25174825174825177</v>
      </c>
      <c r="T1998" s="11">
        <v>1</v>
      </c>
      <c r="W1998" s="76">
        <v>35800</v>
      </c>
      <c r="X1998" s="16">
        <f t="shared" si="557"/>
        <v>35800</v>
      </c>
      <c r="AC1998" s="18">
        <f t="shared" si="552"/>
        <v>0</v>
      </c>
      <c r="AD1998" s="19">
        <f t="shared" si="560"/>
        <v>55000</v>
      </c>
      <c r="AE1998" s="21">
        <f t="shared" si="556"/>
        <v>28600</v>
      </c>
      <c r="AF1998" s="20">
        <f t="shared" si="558"/>
        <v>0</v>
      </c>
      <c r="AG1998" s="20">
        <f t="shared" si="561"/>
        <v>0</v>
      </c>
      <c r="AH1998" s="20">
        <f t="shared" si="562"/>
        <v>0</v>
      </c>
      <c r="AI1998" s="20"/>
      <c r="AJ1998" s="20"/>
      <c r="AK1998" s="20">
        <f t="shared" si="553"/>
        <v>0</v>
      </c>
      <c r="AL1998" s="171"/>
    </row>
    <row r="1999" spans="1:38" ht="15.75" customHeight="1" x14ac:dyDescent="0.25">
      <c r="A1999" s="3">
        <v>1723</v>
      </c>
      <c r="B1999" s="14">
        <f t="shared" si="566"/>
        <v>7</v>
      </c>
      <c r="C1999" s="9">
        <f t="shared" si="568"/>
        <v>45321</v>
      </c>
      <c r="D1999" s="3" t="str">
        <f t="shared" si="569"/>
        <v>Barbero Cesar</v>
      </c>
      <c r="E1999" s="14" t="str">
        <f t="shared" si="559"/>
        <v>1723Barbero Cesar7</v>
      </c>
      <c r="J1999" s="14" t="str">
        <f t="shared" si="551"/>
        <v xml:space="preserve">Service completo. Cambio de aceite y filtros. Control general del vehiculo. Cambiar correa poly-v y bolillero tensor de correa poly-v.      </v>
      </c>
      <c r="L1999" s="3">
        <v>1</v>
      </c>
      <c r="M1999" s="10" t="s">
        <v>3035</v>
      </c>
      <c r="N1999" s="3" t="s">
        <v>2484</v>
      </c>
      <c r="Q1999" s="7">
        <v>3800</v>
      </c>
      <c r="S1999" s="8">
        <f t="shared" si="567"/>
        <v>0.31578947368421051</v>
      </c>
      <c r="T1999" s="11">
        <v>1</v>
      </c>
      <c r="W1999" s="76">
        <v>5000</v>
      </c>
      <c r="X1999" s="16">
        <f t="shared" si="557"/>
        <v>5000</v>
      </c>
      <c r="AC1999" s="18">
        <f t="shared" si="552"/>
        <v>0</v>
      </c>
      <c r="AD1999" s="19">
        <f t="shared" si="560"/>
        <v>55000</v>
      </c>
      <c r="AE1999" s="21">
        <f t="shared" si="556"/>
        <v>3800</v>
      </c>
      <c r="AF1999" s="20">
        <f t="shared" si="558"/>
        <v>0</v>
      </c>
      <c r="AG1999" s="20">
        <f t="shared" si="561"/>
        <v>0</v>
      </c>
      <c r="AH1999" s="20">
        <f t="shared" si="562"/>
        <v>0</v>
      </c>
      <c r="AI1999" s="20"/>
      <c r="AJ1999" s="20"/>
      <c r="AK1999" s="20">
        <f t="shared" si="553"/>
        <v>0</v>
      </c>
      <c r="AL1999" s="171"/>
    </row>
    <row r="2000" spans="1:38" ht="15.75" customHeight="1" x14ac:dyDescent="0.25">
      <c r="A2000" s="3">
        <v>1724</v>
      </c>
      <c r="B2000" s="14">
        <f t="shared" si="566"/>
        <v>1</v>
      </c>
      <c r="C2000" s="9">
        <v>45322</v>
      </c>
      <c r="D2000" s="3" t="s">
        <v>452</v>
      </c>
      <c r="E2000" s="14" t="str">
        <f t="shared" si="559"/>
        <v>1724Lucero Claudio1</v>
      </c>
      <c r="F2000" s="119" t="s">
        <v>2220</v>
      </c>
      <c r="G2000" s="119" t="s">
        <v>103</v>
      </c>
      <c r="H2000" s="119">
        <v>127814</v>
      </c>
      <c r="I2000" s="10" t="s">
        <v>3037</v>
      </c>
      <c r="J2000" s="14" t="str">
        <f t="shared" si="551"/>
        <v>Sacar ambas ruedas traseras. Cambiar cubiertas. Rotar entre delanteras y traseras. Control parcial para viaje. Cambio de lampara de stop trasera izquierda y de posicion mismo lado. Cambio lampara de posicion delantera derecha.</v>
      </c>
      <c r="K2000" s="3" t="s">
        <v>1665</v>
      </c>
      <c r="L2000" s="3">
        <v>1</v>
      </c>
      <c r="M2000" s="10" t="s">
        <v>3038</v>
      </c>
      <c r="N2000" s="3" t="s">
        <v>84</v>
      </c>
      <c r="Q2000" s="7">
        <v>200</v>
      </c>
      <c r="R2000" s="7" t="s">
        <v>1971</v>
      </c>
      <c r="S2000" s="8">
        <f t="shared" si="567"/>
        <v>1.5</v>
      </c>
      <c r="T2000" s="11">
        <v>3</v>
      </c>
      <c r="W2000" s="76">
        <v>500</v>
      </c>
      <c r="X2000" s="16">
        <f t="shared" si="557"/>
        <v>1500</v>
      </c>
      <c r="Y2000" s="3">
        <v>1</v>
      </c>
      <c r="AB2000" s="4">
        <v>6000</v>
      </c>
      <c r="AC2000" s="18">
        <f t="shared" si="552"/>
        <v>6000</v>
      </c>
      <c r="AD2000" s="19">
        <f t="shared" si="560"/>
        <v>6000</v>
      </c>
      <c r="AE2000" s="21">
        <f t="shared" si="556"/>
        <v>600</v>
      </c>
      <c r="AF2000" s="20">
        <f t="shared" si="558"/>
        <v>12200</v>
      </c>
      <c r="AG2000" s="20">
        <f t="shared" si="561"/>
        <v>14500</v>
      </c>
      <c r="AH2000" s="20">
        <f t="shared" si="562"/>
        <v>6000</v>
      </c>
      <c r="AI2000" s="20"/>
      <c r="AJ2000" s="20"/>
      <c r="AK2000" s="20">
        <f t="shared" si="553"/>
        <v>20500</v>
      </c>
      <c r="AL2000" s="171"/>
    </row>
    <row r="2001" spans="1:38" ht="15.75" customHeight="1" x14ac:dyDescent="0.25">
      <c r="A2001" s="3">
        <v>1724</v>
      </c>
      <c r="B2001" s="14">
        <f t="shared" si="566"/>
        <v>2</v>
      </c>
      <c r="C2001" s="9">
        <f>IF(A2001=A2000,C2000,"")</f>
        <v>45322</v>
      </c>
      <c r="D2001" s="3" t="str">
        <f>IF(A2001=A2000,D2000,"")</f>
        <v>Lucero Claudio</v>
      </c>
      <c r="E2001" s="14" t="str">
        <f t="shared" si="559"/>
        <v>1724Lucero Claudio2</v>
      </c>
      <c r="J2001" s="14" t="str">
        <f t="shared" si="551"/>
        <v xml:space="preserve">Sacar ambas ruedas traseras. Cambiar cubiertas. Rotar entre delanteras y traseras. Control parcial para viaje. Cambio de lampara de stop trasera izquierda y de posicion mismo lado. Cambio lampara de posicion delantera derecha. </v>
      </c>
      <c r="L2001" s="3">
        <v>1</v>
      </c>
      <c r="M2001" s="10" t="s">
        <v>3039</v>
      </c>
      <c r="N2001" s="3" t="s">
        <v>3040</v>
      </c>
      <c r="Q2001" s="7">
        <v>12000</v>
      </c>
      <c r="S2001" s="107">
        <f t="shared" si="567"/>
        <v>8.3333333333333329E-2</v>
      </c>
      <c r="T2001" s="11">
        <v>1</v>
      </c>
      <c r="W2001" s="76">
        <v>13000</v>
      </c>
      <c r="X2001" s="16">
        <f t="shared" si="557"/>
        <v>13000</v>
      </c>
      <c r="AC2001" s="18">
        <f t="shared" si="552"/>
        <v>0</v>
      </c>
      <c r="AD2001" s="19">
        <f t="shared" si="560"/>
        <v>6000</v>
      </c>
      <c r="AE2001" s="21">
        <f t="shared" si="556"/>
        <v>12000</v>
      </c>
      <c r="AF2001" s="20">
        <f t="shared" si="558"/>
        <v>0</v>
      </c>
      <c r="AG2001" s="20">
        <f t="shared" si="561"/>
        <v>0</v>
      </c>
      <c r="AH2001" s="20">
        <f t="shared" si="562"/>
        <v>0</v>
      </c>
      <c r="AI2001" s="20"/>
      <c r="AJ2001" s="20"/>
      <c r="AK2001" s="20">
        <f t="shared" si="553"/>
        <v>0</v>
      </c>
      <c r="AL2001" s="171"/>
    </row>
    <row r="2002" spans="1:38" ht="15.75" customHeight="1" x14ac:dyDescent="0.25">
      <c r="A2002" s="3">
        <v>1725</v>
      </c>
      <c r="B2002" s="14">
        <f t="shared" si="566"/>
        <v>1</v>
      </c>
      <c r="C2002" s="9">
        <v>45322</v>
      </c>
      <c r="D2002" s="3" t="s">
        <v>655</v>
      </c>
      <c r="E2002" s="14" t="str">
        <f t="shared" si="559"/>
        <v>1725Ubeda Jorge1</v>
      </c>
      <c r="F2002" s="119" t="s">
        <v>2327</v>
      </c>
      <c r="G2002" s="119" t="s">
        <v>2883</v>
      </c>
      <c r="H2002" s="119">
        <v>94230</v>
      </c>
      <c r="I2002" s="10" t="s">
        <v>3041</v>
      </c>
      <c r="J2002" s="14" t="str">
        <f t="shared" si="551"/>
        <v>Recambio de bobina y cables de bujias. Control de bujias. Ajustar chapon bajo motor.</v>
      </c>
      <c r="K2002" s="3" t="s">
        <v>2380</v>
      </c>
      <c r="L2002" s="3">
        <v>1</v>
      </c>
      <c r="M2002" s="10" t="s">
        <v>3042</v>
      </c>
      <c r="N2002" s="3" t="s">
        <v>734</v>
      </c>
      <c r="Q2002" s="7">
        <v>46400</v>
      </c>
      <c r="R2002" s="7" t="s">
        <v>1971</v>
      </c>
      <c r="S2002" s="8">
        <f t="shared" si="567"/>
        <v>0.25</v>
      </c>
      <c r="T2002" s="11">
        <v>1</v>
      </c>
      <c r="W2002" s="76">
        <v>58000</v>
      </c>
      <c r="X2002" s="16">
        <f t="shared" si="557"/>
        <v>58000</v>
      </c>
      <c r="Y2002" s="3">
        <v>1</v>
      </c>
      <c r="AB2002" s="4">
        <v>20000</v>
      </c>
      <c r="AC2002" s="18">
        <f t="shared" si="552"/>
        <v>20000</v>
      </c>
      <c r="AD2002" s="19">
        <f t="shared" si="560"/>
        <v>20000</v>
      </c>
      <c r="AE2002" s="21">
        <f t="shared" si="556"/>
        <v>46400</v>
      </c>
      <c r="AF2002" s="20">
        <f t="shared" si="558"/>
        <v>116800</v>
      </c>
      <c r="AG2002" s="20">
        <f t="shared" si="561"/>
        <v>146000</v>
      </c>
      <c r="AH2002" s="20">
        <f t="shared" si="562"/>
        <v>20000</v>
      </c>
      <c r="AI2002" s="20"/>
      <c r="AJ2002" s="20"/>
      <c r="AK2002" s="20">
        <f t="shared" si="553"/>
        <v>166000</v>
      </c>
      <c r="AL2002" s="171"/>
    </row>
    <row r="2003" spans="1:38" ht="15.75" customHeight="1" x14ac:dyDescent="0.25">
      <c r="A2003" s="3">
        <v>1725</v>
      </c>
      <c r="B2003" s="14">
        <f t="shared" si="566"/>
        <v>2</v>
      </c>
      <c r="C2003" s="9">
        <f>IF(A2003=A2002,C2002,"")</f>
        <v>45322</v>
      </c>
      <c r="D2003" s="3" t="str">
        <f>IF(A2003=A2002,D2002,"")</f>
        <v>Ubeda Jorge</v>
      </c>
      <c r="E2003" s="14" t="str">
        <f t="shared" si="559"/>
        <v>1725Ubeda Jorge2</v>
      </c>
      <c r="J2003" s="14" t="str">
        <f t="shared" si="551"/>
        <v xml:space="preserve">Recambio de bobina y cables de bujias. Control de bujias. Ajustar chapon bajo motor. </v>
      </c>
      <c r="L2003" s="3">
        <v>1</v>
      </c>
      <c r="M2003" s="10" t="s">
        <v>3043</v>
      </c>
      <c r="N2003" s="3" t="s">
        <v>734</v>
      </c>
      <c r="Q2003" s="7">
        <v>70400</v>
      </c>
      <c r="S2003" s="8">
        <f t="shared" si="567"/>
        <v>0.25</v>
      </c>
      <c r="T2003" s="11">
        <v>1</v>
      </c>
      <c r="W2003" s="76">
        <v>88000</v>
      </c>
      <c r="X2003" s="16">
        <f t="shared" si="557"/>
        <v>88000</v>
      </c>
      <c r="AC2003" s="18">
        <f t="shared" si="552"/>
        <v>0</v>
      </c>
      <c r="AD2003" s="19">
        <f t="shared" si="560"/>
        <v>20000</v>
      </c>
      <c r="AE2003" s="21">
        <f t="shared" si="556"/>
        <v>70400</v>
      </c>
      <c r="AF2003" s="20">
        <f t="shared" si="558"/>
        <v>0</v>
      </c>
      <c r="AG2003" s="20">
        <f t="shared" si="561"/>
        <v>0</v>
      </c>
      <c r="AH2003" s="20">
        <f t="shared" si="562"/>
        <v>0</v>
      </c>
      <c r="AI2003" s="20"/>
      <c r="AJ2003" s="20"/>
      <c r="AK2003" s="20">
        <f t="shared" si="553"/>
        <v>0</v>
      </c>
      <c r="AL2003" s="171"/>
    </row>
    <row r="2004" spans="1:38" ht="15.75" customHeight="1" x14ac:dyDescent="0.25">
      <c r="A2004" s="3">
        <v>1726</v>
      </c>
      <c r="B2004" s="14">
        <f t="shared" si="566"/>
        <v>1</v>
      </c>
      <c r="C2004" s="9">
        <v>45322</v>
      </c>
      <c r="D2004" s="3" t="s">
        <v>2976</v>
      </c>
      <c r="E2004" s="14" t="str">
        <f t="shared" si="559"/>
        <v>1726Perotti Luciano1</v>
      </c>
      <c r="F2004" s="119" t="s">
        <v>2977</v>
      </c>
      <c r="G2004" s="119" t="s">
        <v>765</v>
      </c>
      <c r="H2004" s="119">
        <v>85602</v>
      </c>
      <c r="I2004" s="10" t="s">
        <v>3045</v>
      </c>
      <c r="J2004" s="14" t="str">
        <f t="shared" si="551"/>
        <v>Cambio manguera de caño de intercooler a admision. Escaneo del vehiculo. Borrar fallos almacenados.</v>
      </c>
      <c r="K2004" s="3" t="s">
        <v>1512</v>
      </c>
      <c r="L2004" s="3">
        <v>1</v>
      </c>
      <c r="M2004" s="10" t="s">
        <v>2811</v>
      </c>
      <c r="N2004" s="3" t="s">
        <v>2484</v>
      </c>
      <c r="Q2004" s="7">
        <v>5040</v>
      </c>
      <c r="R2004" s="7" t="s">
        <v>1971</v>
      </c>
      <c r="S2004" s="8">
        <f t="shared" si="567"/>
        <v>0.21031746031746032</v>
      </c>
      <c r="T2004" s="11">
        <v>1</v>
      </c>
      <c r="W2004" s="76">
        <v>6100</v>
      </c>
      <c r="X2004" s="16">
        <f t="shared" si="557"/>
        <v>6100</v>
      </c>
      <c r="Y2004" s="3">
        <v>1</v>
      </c>
      <c r="AB2004" s="4">
        <v>25000</v>
      </c>
      <c r="AC2004" s="18">
        <f t="shared" si="552"/>
        <v>25000</v>
      </c>
      <c r="AD2004" s="19">
        <f t="shared" si="560"/>
        <v>25000</v>
      </c>
      <c r="AE2004" s="21">
        <f t="shared" si="556"/>
        <v>5040</v>
      </c>
      <c r="AF2004" s="20">
        <f t="shared" si="558"/>
        <v>5040</v>
      </c>
      <c r="AG2004" s="20">
        <f t="shared" si="561"/>
        <v>6100</v>
      </c>
      <c r="AH2004" s="20">
        <f t="shared" si="562"/>
        <v>25000</v>
      </c>
      <c r="AI2004" s="20"/>
      <c r="AJ2004" s="20"/>
      <c r="AK2004" s="20">
        <f t="shared" si="553"/>
        <v>31100</v>
      </c>
      <c r="AL2004" s="171"/>
    </row>
    <row r="2005" spans="1:38" ht="15.75" customHeight="1" x14ac:dyDescent="0.25">
      <c r="A2005" s="3">
        <v>1726</v>
      </c>
      <c r="B2005" s="14">
        <f t="shared" si="566"/>
        <v>2</v>
      </c>
      <c r="C2005" s="9">
        <f>IF(A2005=A2004,C2004,"")</f>
        <v>45322</v>
      </c>
      <c r="D2005" s="3" t="str">
        <f>IF(A2005=A2004,D2004,"")</f>
        <v>Perotti Luciano</v>
      </c>
      <c r="E2005" s="14" t="str">
        <f t="shared" si="559"/>
        <v>1726Perotti Luciano2</v>
      </c>
      <c r="J2005" s="14" t="str">
        <f t="shared" si="551"/>
        <v xml:space="preserve">Cambio manguera de caño de intercooler a admision. Escaneo del vehiculo. Borrar fallos almacenados. </v>
      </c>
      <c r="L2005" s="3">
        <v>1</v>
      </c>
      <c r="S2005" s="8"/>
      <c r="W2005" s="76"/>
      <c r="X2005" s="16">
        <f t="shared" si="557"/>
        <v>0</v>
      </c>
      <c r="AC2005" s="18">
        <f t="shared" si="552"/>
        <v>0</v>
      </c>
      <c r="AD2005" s="19">
        <f t="shared" si="560"/>
        <v>25000</v>
      </c>
      <c r="AE2005" s="21">
        <f t="shared" si="556"/>
        <v>0</v>
      </c>
      <c r="AF2005" s="20">
        <f t="shared" si="558"/>
        <v>0</v>
      </c>
      <c r="AG2005" s="20">
        <f t="shared" si="561"/>
        <v>0</v>
      </c>
      <c r="AH2005" s="20">
        <f t="shared" si="562"/>
        <v>0</v>
      </c>
      <c r="AI2005" s="20"/>
      <c r="AJ2005" s="20"/>
      <c r="AK2005" s="20">
        <f t="shared" si="553"/>
        <v>0</v>
      </c>
      <c r="AL2005" s="171"/>
    </row>
    <row r="2006" spans="1:38" ht="15.75" customHeight="1" x14ac:dyDescent="0.25">
      <c r="A2006" s="3">
        <v>1727</v>
      </c>
      <c r="B2006" s="14">
        <f t="shared" si="566"/>
        <v>1</v>
      </c>
      <c r="C2006" s="9">
        <v>45323</v>
      </c>
      <c r="D2006" s="3" t="s">
        <v>404</v>
      </c>
      <c r="E2006" s="14" t="str">
        <f t="shared" si="559"/>
        <v>1727Gullino Renzo1</v>
      </c>
      <c r="F2006" s="119" t="s">
        <v>3047</v>
      </c>
      <c r="G2006" s="119" t="s">
        <v>806</v>
      </c>
      <c r="H2006" s="119">
        <v>94880</v>
      </c>
      <c r="I2006" s="10" t="s">
        <v>3048</v>
      </c>
      <c r="J2006" s="14" t="str">
        <f t="shared" si="551"/>
        <v>Sacar y colocar burro de arranque. Controlar encendido. Escaneo del vehiculo. No se detectaron fallas.</v>
      </c>
      <c r="K2006" s="3" t="s">
        <v>1665</v>
      </c>
      <c r="L2006" s="3">
        <v>1</v>
      </c>
      <c r="M2006" s="10" t="s">
        <v>3049</v>
      </c>
      <c r="N2006" s="3" t="s">
        <v>3050</v>
      </c>
      <c r="Q2006" s="7">
        <v>87000</v>
      </c>
      <c r="R2006" s="7" t="s">
        <v>1971</v>
      </c>
      <c r="S2006" s="8"/>
      <c r="T2006" s="11">
        <v>1</v>
      </c>
      <c r="W2006" s="76">
        <v>95000</v>
      </c>
      <c r="X2006" s="16">
        <f t="shared" si="557"/>
        <v>95000</v>
      </c>
      <c r="Y2006" s="3">
        <v>1</v>
      </c>
      <c r="AB2006" s="4">
        <v>28000</v>
      </c>
      <c r="AC2006" s="18">
        <f t="shared" si="552"/>
        <v>28000</v>
      </c>
      <c r="AD2006" s="19">
        <f t="shared" si="560"/>
        <v>28000</v>
      </c>
      <c r="AE2006" s="21">
        <f t="shared" si="556"/>
        <v>87000</v>
      </c>
      <c r="AF2006" s="20">
        <f t="shared" si="558"/>
        <v>87000</v>
      </c>
      <c r="AG2006" s="20">
        <f t="shared" si="561"/>
        <v>95000</v>
      </c>
      <c r="AH2006" s="20">
        <f t="shared" si="562"/>
        <v>28000</v>
      </c>
      <c r="AI2006" s="20"/>
      <c r="AJ2006" s="20"/>
      <c r="AK2006" s="20">
        <f t="shared" si="553"/>
        <v>123000</v>
      </c>
      <c r="AL2006" s="171"/>
    </row>
    <row r="2007" spans="1:38" ht="15.75" customHeight="1" x14ac:dyDescent="0.25">
      <c r="A2007" s="3">
        <v>1727</v>
      </c>
      <c r="B2007" s="14">
        <f t="shared" si="566"/>
        <v>2</v>
      </c>
      <c r="C2007" s="9">
        <f>IF(A2007=A2006,C2006,"")</f>
        <v>45323</v>
      </c>
      <c r="D2007" s="3" t="str">
        <f>IF(A2007=A2006,D2006,"")</f>
        <v>Gullino Renzo</v>
      </c>
      <c r="E2007" s="14" t="str">
        <f t="shared" si="559"/>
        <v>1727Gullino Renzo2</v>
      </c>
      <c r="J2007" s="14" t="str">
        <f t="shared" si="551"/>
        <v xml:space="preserve">Sacar y colocar burro de arranque. Controlar encendido. Escaneo del vehiculo. No se detectaron fallas. </v>
      </c>
      <c r="L2007" s="3">
        <v>1</v>
      </c>
      <c r="M2007" s="10" t="s">
        <v>3051</v>
      </c>
      <c r="N2007" s="3" t="s">
        <v>3050</v>
      </c>
      <c r="S2007" s="8"/>
      <c r="W2007" s="76"/>
      <c r="X2007" s="16">
        <f t="shared" si="557"/>
        <v>0</v>
      </c>
      <c r="AC2007" s="18">
        <f t="shared" si="552"/>
        <v>0</v>
      </c>
      <c r="AD2007" s="19">
        <f t="shared" si="560"/>
        <v>28000</v>
      </c>
      <c r="AE2007" s="21">
        <f t="shared" si="556"/>
        <v>0</v>
      </c>
      <c r="AF2007" s="20">
        <f t="shared" si="558"/>
        <v>0</v>
      </c>
      <c r="AG2007" s="20">
        <f t="shared" si="561"/>
        <v>0</v>
      </c>
      <c r="AH2007" s="20">
        <f t="shared" si="562"/>
        <v>0</v>
      </c>
      <c r="AI2007" s="20"/>
      <c r="AJ2007" s="20"/>
      <c r="AK2007" s="20">
        <f t="shared" si="553"/>
        <v>0</v>
      </c>
      <c r="AL2007" s="171"/>
    </row>
    <row r="2008" spans="1:38" ht="15.75" customHeight="1" x14ac:dyDescent="0.25">
      <c r="A2008" s="3">
        <v>1728</v>
      </c>
      <c r="B2008" s="14">
        <f t="shared" si="566"/>
        <v>1</v>
      </c>
      <c r="C2008" s="9">
        <v>45323</v>
      </c>
      <c r="D2008" s="3" t="s">
        <v>1905</v>
      </c>
      <c r="E2008" s="14" t="str">
        <f t="shared" si="559"/>
        <v>1728Macagno matias1</v>
      </c>
      <c r="G2008" s="119" t="s">
        <v>1187</v>
      </c>
      <c r="I2008" s="10" t="s">
        <v>3052</v>
      </c>
      <c r="J2008" s="14" t="str">
        <f t="shared" si="551"/>
        <v>Asentar valvulas en asientos. Colocar tapa de cilindros en forma parcial. Dar kilos a la misma. Regular valvulas.</v>
      </c>
      <c r="K2008" s="3" t="s">
        <v>1665</v>
      </c>
      <c r="L2008" s="3">
        <v>1</v>
      </c>
      <c r="M2008" s="10" t="s">
        <v>2305</v>
      </c>
      <c r="N2008" s="3" t="s">
        <v>771</v>
      </c>
      <c r="Q2008" s="7">
        <v>21000</v>
      </c>
      <c r="R2008" s="7" t="s">
        <v>1971</v>
      </c>
      <c r="S2008" s="8"/>
      <c r="T2008" s="11">
        <v>1</v>
      </c>
      <c r="W2008" s="76">
        <v>35000</v>
      </c>
      <c r="X2008" s="16">
        <f t="shared" si="557"/>
        <v>35000</v>
      </c>
      <c r="Y2008" s="3">
        <v>1</v>
      </c>
      <c r="AB2008" s="4">
        <v>70000</v>
      </c>
      <c r="AC2008" s="18">
        <f t="shared" si="552"/>
        <v>70000</v>
      </c>
      <c r="AD2008" s="19">
        <f t="shared" si="560"/>
        <v>70000</v>
      </c>
      <c r="AE2008" s="21">
        <f t="shared" si="556"/>
        <v>21000</v>
      </c>
      <c r="AF2008" s="20">
        <f t="shared" si="558"/>
        <v>28624.14</v>
      </c>
      <c r="AG2008" s="20">
        <f t="shared" si="561"/>
        <v>52280</v>
      </c>
      <c r="AH2008" s="20">
        <f t="shared" si="562"/>
        <v>70000</v>
      </c>
      <c r="AI2008" s="20"/>
      <c r="AJ2008" s="20"/>
      <c r="AK2008" s="20">
        <f t="shared" si="553"/>
        <v>122280</v>
      </c>
      <c r="AL2008" s="171"/>
    </row>
    <row r="2009" spans="1:38" ht="15.75" customHeight="1" x14ac:dyDescent="0.25">
      <c r="A2009" s="3">
        <v>1728</v>
      </c>
      <c r="B2009" s="14">
        <f t="shared" si="566"/>
        <v>2</v>
      </c>
      <c r="C2009" s="9">
        <f>IF(A2009=A2008,C2008,"")</f>
        <v>45323</v>
      </c>
      <c r="D2009" s="3" t="str">
        <f>IF(A2009=A2008,D2008,"")</f>
        <v>Macagno matias</v>
      </c>
      <c r="E2009" s="14" t="str">
        <f t="shared" si="559"/>
        <v>1728Macagno matias2</v>
      </c>
      <c r="J2009" s="14" t="str">
        <f t="shared" si="551"/>
        <v xml:space="preserve">Asentar valvulas en asientos. Colocar tapa de cilindros en forma parcial. Dar kilos a la misma. Regular valvulas. </v>
      </c>
      <c r="L2009" s="3">
        <v>1</v>
      </c>
      <c r="M2009" s="10" t="s">
        <v>3053</v>
      </c>
      <c r="N2009" s="3" t="s">
        <v>771</v>
      </c>
      <c r="Q2009" s="7">
        <v>7624.14</v>
      </c>
      <c r="S2009" s="8"/>
      <c r="T2009" s="11">
        <v>2</v>
      </c>
      <c r="W2009" s="76">
        <v>8640</v>
      </c>
      <c r="X2009" s="16">
        <f t="shared" si="557"/>
        <v>17280</v>
      </c>
      <c r="AC2009" s="18">
        <f t="shared" si="552"/>
        <v>0</v>
      </c>
      <c r="AD2009" s="19">
        <f t="shared" si="560"/>
        <v>70000</v>
      </c>
      <c r="AE2009" s="21">
        <f t="shared" si="556"/>
        <v>15248.28</v>
      </c>
      <c r="AF2009" s="20">
        <f t="shared" si="558"/>
        <v>0</v>
      </c>
      <c r="AG2009" s="20">
        <f t="shared" si="561"/>
        <v>0</v>
      </c>
      <c r="AH2009" s="20">
        <f t="shared" si="562"/>
        <v>0</v>
      </c>
      <c r="AI2009" s="20"/>
      <c r="AJ2009" s="20"/>
      <c r="AK2009" s="20">
        <f t="shared" si="553"/>
        <v>0</v>
      </c>
      <c r="AL2009" s="171"/>
    </row>
    <row r="2010" spans="1:38" ht="15.75" customHeight="1" x14ac:dyDescent="0.25">
      <c r="A2010" s="3">
        <v>1729</v>
      </c>
      <c r="B2010" s="14">
        <f t="shared" si="566"/>
        <v>1</v>
      </c>
      <c r="C2010" s="9">
        <v>45323</v>
      </c>
      <c r="D2010" s="3" t="s">
        <v>500</v>
      </c>
      <c r="E2010" s="14" t="str">
        <f t="shared" si="559"/>
        <v>1729Mansuino Alberto1</v>
      </c>
      <c r="F2010" s="119" t="s">
        <v>3054</v>
      </c>
      <c r="G2010" s="119" t="s">
        <v>806</v>
      </c>
      <c r="H2010" s="119">
        <v>183011</v>
      </c>
      <c r="I2010" s="10" t="s">
        <v>3055</v>
      </c>
      <c r="J2010" s="14" t="str">
        <f t="shared" si="551"/>
        <v>Control de aceite de caja de velocidad. Control del tren delantero. Cambiar bieletas de barra estabilizadora de ambos lados. Cambiar oring en gasificador de aceite. Cambiar valvula PCV.</v>
      </c>
      <c r="K2010" s="3" t="s">
        <v>1512</v>
      </c>
      <c r="L2010" s="3">
        <v>1</v>
      </c>
      <c r="M2010" s="10" t="s">
        <v>3056</v>
      </c>
      <c r="N2010" s="3" t="s">
        <v>771</v>
      </c>
      <c r="Q2010" s="7">
        <v>11745.01</v>
      </c>
      <c r="R2010" s="7" t="s">
        <v>1971</v>
      </c>
      <c r="S2010" s="8"/>
      <c r="T2010" s="11">
        <v>2</v>
      </c>
      <c r="W2010" s="76">
        <v>23500</v>
      </c>
      <c r="X2010" s="16">
        <f t="shared" si="557"/>
        <v>47000</v>
      </c>
      <c r="Y2010" s="3">
        <v>1</v>
      </c>
      <c r="AB2010" s="4">
        <v>40000</v>
      </c>
      <c r="AC2010" s="18">
        <f t="shared" si="552"/>
        <v>40000</v>
      </c>
      <c r="AD2010" s="19">
        <f t="shared" si="560"/>
        <v>40000</v>
      </c>
      <c r="AE2010" s="21">
        <f t="shared" si="556"/>
        <v>23490.02</v>
      </c>
      <c r="AF2010" s="20">
        <f t="shared" si="558"/>
        <v>19645.010000000002</v>
      </c>
      <c r="AG2010" s="20">
        <f t="shared" si="561"/>
        <v>57000</v>
      </c>
      <c r="AH2010" s="20">
        <f t="shared" si="562"/>
        <v>40000</v>
      </c>
      <c r="AI2010" s="20"/>
      <c r="AJ2010" s="20"/>
      <c r="AK2010" s="20">
        <f t="shared" si="553"/>
        <v>97000</v>
      </c>
      <c r="AL2010" s="171"/>
    </row>
    <row r="2011" spans="1:38" ht="15.75" customHeight="1" x14ac:dyDescent="0.25">
      <c r="A2011" s="3">
        <v>1729</v>
      </c>
      <c r="B2011" s="14">
        <f t="shared" si="566"/>
        <v>2</v>
      </c>
      <c r="C2011" s="9">
        <f>IF(A2011=A2010,C2010,"")</f>
        <v>45323</v>
      </c>
      <c r="D2011" s="3" t="str">
        <f>IF(A2011=A2010,D2010,"")</f>
        <v>Mansuino Alberto</v>
      </c>
      <c r="E2011" s="14" t="str">
        <f t="shared" si="559"/>
        <v>1729Mansuino Alberto2</v>
      </c>
      <c r="J2011" s="14" t="str">
        <f t="shared" si="551"/>
        <v xml:space="preserve">Control de aceite de caja de velocidad. Control del tren delantero. Cambiar bieletas de barra estabilizadora de ambos lados. Cambiar oring en gasificador de aceite. Cambiar valvula PCV. </v>
      </c>
      <c r="L2011" s="3">
        <v>1</v>
      </c>
      <c r="M2011" s="10" t="s">
        <v>3057</v>
      </c>
      <c r="N2011" s="3" t="s">
        <v>734</v>
      </c>
      <c r="Q2011" s="7">
        <v>5400</v>
      </c>
      <c r="S2011" s="8"/>
      <c r="T2011" s="11">
        <v>1</v>
      </c>
      <c r="W2011" s="76">
        <v>6800</v>
      </c>
      <c r="X2011" s="16">
        <f t="shared" si="557"/>
        <v>6800</v>
      </c>
      <c r="AC2011" s="18">
        <f t="shared" si="552"/>
        <v>0</v>
      </c>
      <c r="AD2011" s="19">
        <f t="shared" si="560"/>
        <v>40000</v>
      </c>
      <c r="AE2011" s="21">
        <f t="shared" si="556"/>
        <v>5400</v>
      </c>
      <c r="AF2011" s="20">
        <f t="shared" si="558"/>
        <v>0</v>
      </c>
      <c r="AG2011" s="20">
        <f t="shared" si="561"/>
        <v>0</v>
      </c>
      <c r="AH2011" s="20">
        <f t="shared" si="562"/>
        <v>0</v>
      </c>
      <c r="AI2011" s="20"/>
      <c r="AJ2011" s="20"/>
      <c r="AK2011" s="20">
        <f t="shared" si="553"/>
        <v>0</v>
      </c>
      <c r="AL2011" s="171"/>
    </row>
    <row r="2012" spans="1:38" ht="15.75" customHeight="1" x14ac:dyDescent="0.25">
      <c r="A2012" s="3">
        <v>1729</v>
      </c>
      <c r="B2012" s="14">
        <f t="shared" si="566"/>
        <v>3</v>
      </c>
      <c r="C2012" s="9">
        <f>IF(A2012=A2011,C2011,"")</f>
        <v>45323</v>
      </c>
      <c r="D2012" s="3" t="str">
        <f>IF(A2012=A2011,D2011,"")</f>
        <v>Mansuino Alberto</v>
      </c>
      <c r="E2012" s="14" t="str">
        <f t="shared" si="559"/>
        <v>1729Mansuino Alberto3</v>
      </c>
      <c r="J2012" s="14" t="str">
        <f t="shared" si="551"/>
        <v xml:space="preserve">Control de aceite de caja de velocidad. Control del tren delantero. Cambiar bieletas de barra estabilizadora de ambos lados. Cambiar oring en gasificador de aceite. Cambiar valvula PCV.  </v>
      </c>
      <c r="L2012" s="3">
        <v>1</v>
      </c>
      <c r="M2012" s="10" t="s">
        <v>2406</v>
      </c>
      <c r="N2012" s="3" t="s">
        <v>734</v>
      </c>
      <c r="Q2012" s="7">
        <v>2500</v>
      </c>
      <c r="S2012" s="8"/>
      <c r="T2012" s="11">
        <v>1</v>
      </c>
      <c r="W2012" s="76">
        <v>3200</v>
      </c>
      <c r="X2012" s="16">
        <f t="shared" si="557"/>
        <v>3200</v>
      </c>
      <c r="AC2012" s="18">
        <f t="shared" si="552"/>
        <v>0</v>
      </c>
      <c r="AD2012" s="19">
        <f t="shared" si="560"/>
        <v>40000</v>
      </c>
      <c r="AE2012" s="21">
        <f t="shared" si="556"/>
        <v>2500</v>
      </c>
      <c r="AF2012" s="20">
        <f t="shared" si="558"/>
        <v>0</v>
      </c>
      <c r="AG2012" s="20">
        <f t="shared" si="561"/>
        <v>0</v>
      </c>
      <c r="AH2012" s="20">
        <f t="shared" si="562"/>
        <v>0</v>
      </c>
      <c r="AI2012" s="20"/>
      <c r="AJ2012" s="20"/>
      <c r="AK2012" s="20">
        <f t="shared" si="553"/>
        <v>0</v>
      </c>
      <c r="AL2012" s="171"/>
    </row>
    <row r="2013" spans="1:38" ht="15.75" customHeight="1" x14ac:dyDescent="0.25">
      <c r="A2013" s="3">
        <v>1730</v>
      </c>
      <c r="B2013" s="14">
        <f t="shared" si="566"/>
        <v>1</v>
      </c>
      <c r="C2013" s="9">
        <v>45323</v>
      </c>
      <c r="D2013" s="3" t="s">
        <v>3058</v>
      </c>
      <c r="E2013" s="14" t="str">
        <f t="shared" si="559"/>
        <v>1730Ameri Rodrigo1</v>
      </c>
      <c r="F2013" s="119" t="s">
        <v>2098</v>
      </c>
      <c r="G2013" s="119" t="s">
        <v>1520</v>
      </c>
      <c r="H2013" s="119">
        <v>202378</v>
      </c>
      <c r="I2013" s="10" t="s">
        <v>3059</v>
      </c>
      <c r="J2013" s="14" t="str">
        <f t="shared" si="551"/>
        <v>Sacar y colocar alternador. Hacer reparar con electromecanico con repuestos incluidos</v>
      </c>
      <c r="K2013" s="3" t="s">
        <v>1512</v>
      </c>
      <c r="L2013" s="3">
        <v>1</v>
      </c>
      <c r="R2013" s="7" t="s">
        <v>1971</v>
      </c>
      <c r="S2013" s="8"/>
      <c r="W2013" s="76"/>
      <c r="X2013" s="16">
        <f t="shared" si="557"/>
        <v>0</v>
      </c>
      <c r="Y2013" s="3">
        <v>1</v>
      </c>
      <c r="AB2013" s="4">
        <v>78000</v>
      </c>
      <c r="AC2013" s="18">
        <f t="shared" si="552"/>
        <v>78000</v>
      </c>
      <c r="AD2013" s="19">
        <f t="shared" si="560"/>
        <v>78000</v>
      </c>
      <c r="AE2013" s="21">
        <f t="shared" si="556"/>
        <v>0</v>
      </c>
      <c r="AF2013" s="20">
        <f t="shared" si="558"/>
        <v>0</v>
      </c>
      <c r="AG2013" s="20">
        <f t="shared" si="561"/>
        <v>0</v>
      </c>
      <c r="AH2013" s="20">
        <f t="shared" si="562"/>
        <v>78000</v>
      </c>
      <c r="AI2013" s="20"/>
      <c r="AJ2013" s="20"/>
      <c r="AK2013" s="20">
        <f t="shared" si="553"/>
        <v>78000</v>
      </c>
      <c r="AL2013" s="171"/>
    </row>
    <row r="2014" spans="1:38" ht="15.75" customHeight="1" x14ac:dyDescent="0.25">
      <c r="A2014" s="3">
        <v>1730</v>
      </c>
      <c r="B2014" s="14">
        <f t="shared" si="566"/>
        <v>2</v>
      </c>
      <c r="C2014" s="9">
        <f>IF(A2014=A2013,C2013,"")</f>
        <v>45323</v>
      </c>
      <c r="D2014" s="3" t="str">
        <f>IF(A2014=A2013,D2013,"")</f>
        <v>Ameri Rodrigo</v>
      </c>
      <c r="E2014" s="14" t="str">
        <f t="shared" si="559"/>
        <v>1730Ameri Rodrigo2</v>
      </c>
      <c r="J2014" s="14" t="str">
        <f t="shared" si="551"/>
        <v xml:space="preserve">Sacar y colocar alternador. Hacer reparar con electromecanico con repuestos incluidos </v>
      </c>
      <c r="L2014" s="3">
        <v>1</v>
      </c>
      <c r="S2014" s="8"/>
      <c r="W2014" s="76"/>
      <c r="X2014" s="16">
        <f t="shared" si="557"/>
        <v>0</v>
      </c>
      <c r="AC2014" s="18">
        <f t="shared" si="552"/>
        <v>0</v>
      </c>
      <c r="AD2014" s="19">
        <f t="shared" si="560"/>
        <v>78000</v>
      </c>
      <c r="AE2014" s="21">
        <f t="shared" si="556"/>
        <v>0</v>
      </c>
      <c r="AF2014" s="20">
        <f t="shared" si="558"/>
        <v>0</v>
      </c>
      <c r="AG2014" s="20">
        <f t="shared" si="561"/>
        <v>0</v>
      </c>
      <c r="AH2014" s="20">
        <f t="shared" si="562"/>
        <v>0</v>
      </c>
      <c r="AI2014" s="20"/>
      <c r="AJ2014" s="20"/>
      <c r="AK2014" s="20">
        <f t="shared" si="553"/>
        <v>0</v>
      </c>
      <c r="AL2014" s="171"/>
    </row>
    <row r="2015" spans="1:38" ht="15.75" customHeight="1" x14ac:dyDescent="0.25">
      <c r="A2015" s="3">
        <v>1731</v>
      </c>
      <c r="B2015" s="14">
        <f t="shared" si="566"/>
        <v>1</v>
      </c>
      <c r="C2015" s="9">
        <v>45324</v>
      </c>
      <c r="D2015" s="3" t="s">
        <v>3060</v>
      </c>
      <c r="E2015" s="14" t="str">
        <f t="shared" si="559"/>
        <v>1731Schmit Pablo1</v>
      </c>
      <c r="F2015" s="119" t="s">
        <v>3061</v>
      </c>
      <c r="G2015" s="119" t="s">
        <v>2238</v>
      </c>
      <c r="H2015" s="119">
        <v>206367</v>
      </c>
      <c r="I2015" s="10" t="s">
        <v>3062</v>
      </c>
      <c r="J2015" s="14" t="str">
        <f t="shared" si="551"/>
        <v>Control del tren delantero. Cambiar ambas rotulas inferiores. Regular convergencia.</v>
      </c>
      <c r="K2015" s="3" t="s">
        <v>1665</v>
      </c>
      <c r="L2015" s="3">
        <v>1</v>
      </c>
      <c r="M2015" s="10" t="s">
        <v>3063</v>
      </c>
      <c r="N2015" s="3" t="s">
        <v>734</v>
      </c>
      <c r="Q2015" s="7">
        <v>31840</v>
      </c>
      <c r="R2015" s="7" t="s">
        <v>1971</v>
      </c>
      <c r="S2015" s="8"/>
      <c r="T2015" s="11">
        <v>2</v>
      </c>
      <c r="W2015" s="76">
        <v>39800</v>
      </c>
      <c r="X2015" s="16">
        <f t="shared" si="557"/>
        <v>79600</v>
      </c>
      <c r="Y2015" s="3">
        <v>1</v>
      </c>
      <c r="AB2015" s="4">
        <v>20000</v>
      </c>
      <c r="AC2015" s="18">
        <f t="shared" si="552"/>
        <v>20000</v>
      </c>
      <c r="AD2015" s="19">
        <f t="shared" si="560"/>
        <v>20000</v>
      </c>
      <c r="AE2015" s="21">
        <f t="shared" si="556"/>
        <v>63680</v>
      </c>
      <c r="AF2015" s="20">
        <f t="shared" si="558"/>
        <v>31840</v>
      </c>
      <c r="AG2015" s="20">
        <f t="shared" si="561"/>
        <v>79600</v>
      </c>
      <c r="AH2015" s="20">
        <f t="shared" si="562"/>
        <v>20000</v>
      </c>
      <c r="AI2015" s="20"/>
      <c r="AJ2015" s="20"/>
      <c r="AK2015" s="20">
        <f t="shared" si="553"/>
        <v>99600</v>
      </c>
      <c r="AL2015" s="171"/>
    </row>
    <row r="2016" spans="1:38" ht="15.75" customHeight="1" x14ac:dyDescent="0.25">
      <c r="A2016" s="3">
        <v>1731</v>
      </c>
      <c r="B2016" s="14">
        <f t="shared" si="566"/>
        <v>2</v>
      </c>
      <c r="C2016" s="9">
        <f>IF(A2016=A2015,C2015,"")</f>
        <v>45324</v>
      </c>
      <c r="D2016" s="3" t="str">
        <f>IF(A2016=A2015,D2015,"")</f>
        <v>Schmit Pablo</v>
      </c>
      <c r="E2016" s="14" t="str">
        <f t="shared" si="559"/>
        <v>1731Schmit Pablo2</v>
      </c>
      <c r="J2016" s="14" t="str">
        <f t="shared" si="551"/>
        <v xml:space="preserve">Control del tren delantero. Cambiar ambas rotulas inferiores. Regular convergencia. </v>
      </c>
      <c r="L2016" s="3">
        <v>1</v>
      </c>
      <c r="S2016" s="8"/>
      <c r="W2016" s="76"/>
      <c r="X2016" s="16">
        <f t="shared" si="557"/>
        <v>0</v>
      </c>
      <c r="AC2016" s="18">
        <f t="shared" si="552"/>
        <v>0</v>
      </c>
      <c r="AD2016" s="19">
        <f t="shared" si="560"/>
        <v>20000</v>
      </c>
      <c r="AE2016" s="21">
        <f t="shared" si="556"/>
        <v>0</v>
      </c>
      <c r="AF2016" s="20">
        <f t="shared" si="558"/>
        <v>0</v>
      </c>
      <c r="AG2016" s="20">
        <f t="shared" si="561"/>
        <v>0</v>
      </c>
      <c r="AH2016" s="20">
        <f t="shared" si="562"/>
        <v>0</v>
      </c>
      <c r="AI2016" s="20"/>
      <c r="AJ2016" s="20"/>
      <c r="AK2016" s="20">
        <f t="shared" si="553"/>
        <v>0</v>
      </c>
      <c r="AL2016" s="171"/>
    </row>
    <row r="2017" spans="1:38" ht="15.75" customHeight="1" x14ac:dyDescent="0.25">
      <c r="A2017" s="3">
        <v>1732</v>
      </c>
      <c r="B2017" s="14">
        <f t="shared" si="566"/>
        <v>1</v>
      </c>
      <c r="C2017" s="9">
        <v>45324</v>
      </c>
      <c r="D2017" s="3" t="s">
        <v>295</v>
      </c>
      <c r="E2017" s="14" t="str">
        <f t="shared" si="559"/>
        <v>1732Carrara Sandra1</v>
      </c>
      <c r="F2017" s="119" t="s">
        <v>1466</v>
      </c>
      <c r="G2017" s="119" t="s">
        <v>2187</v>
      </c>
      <c r="I2017" s="10" t="s">
        <v>3064</v>
      </c>
      <c r="J2017" s="14" t="str">
        <f t="shared" si="551"/>
        <v>Sacar y colocar burro de arranque. Reajustar tapa de cilindros. Anular radiador de calefaccion. Eliminar termostato para correcta circulacion de agua.</v>
      </c>
      <c r="K2017" s="3" t="s">
        <v>1665</v>
      </c>
      <c r="L2017" s="3">
        <v>1</v>
      </c>
      <c r="R2017" s="7" t="s">
        <v>1971</v>
      </c>
      <c r="S2017" s="8"/>
      <c r="W2017" s="76"/>
      <c r="X2017" s="16">
        <f t="shared" si="557"/>
        <v>0</v>
      </c>
      <c r="Y2017" s="3">
        <v>1</v>
      </c>
      <c r="AB2017" s="4">
        <v>35000</v>
      </c>
      <c r="AC2017" s="18">
        <f t="shared" si="552"/>
        <v>35000</v>
      </c>
      <c r="AD2017" s="19">
        <f t="shared" si="560"/>
        <v>35000</v>
      </c>
      <c r="AE2017" s="21">
        <f t="shared" si="556"/>
        <v>0</v>
      </c>
      <c r="AF2017" s="20">
        <f t="shared" si="558"/>
        <v>0</v>
      </c>
      <c r="AG2017" s="20">
        <f t="shared" si="561"/>
        <v>0</v>
      </c>
      <c r="AH2017" s="20">
        <f t="shared" si="562"/>
        <v>35000</v>
      </c>
      <c r="AI2017" s="20"/>
      <c r="AJ2017" s="20"/>
      <c r="AK2017" s="20">
        <f t="shared" si="553"/>
        <v>35000</v>
      </c>
      <c r="AL2017" s="171"/>
    </row>
    <row r="2018" spans="1:38" ht="15.75" customHeight="1" x14ac:dyDescent="0.25">
      <c r="A2018" s="3">
        <v>1732</v>
      </c>
      <c r="B2018" s="14">
        <f t="shared" si="566"/>
        <v>2</v>
      </c>
      <c r="C2018" s="9">
        <f>IF(A2018=A2017,C2017,"")</f>
        <v>45324</v>
      </c>
      <c r="D2018" s="3" t="str">
        <f>IF(A2018=A2017,D2017,"")</f>
        <v>Carrara Sandra</v>
      </c>
      <c r="E2018" s="14" t="str">
        <f t="shared" si="559"/>
        <v>1732Carrara Sandra2</v>
      </c>
      <c r="J2018" s="14" t="str">
        <f t="shared" si="551"/>
        <v xml:space="preserve">Sacar y colocar burro de arranque. Reajustar tapa de cilindros. Anular radiador de calefaccion. Eliminar termostato para correcta circulacion de agua. </v>
      </c>
      <c r="L2018" s="3">
        <v>1</v>
      </c>
      <c r="S2018" s="8"/>
      <c r="W2018" s="76"/>
      <c r="X2018" s="16">
        <f t="shared" si="557"/>
        <v>0</v>
      </c>
      <c r="AC2018" s="18">
        <f t="shared" si="552"/>
        <v>0</v>
      </c>
      <c r="AD2018" s="19">
        <f t="shared" si="560"/>
        <v>35000</v>
      </c>
      <c r="AE2018" s="21">
        <f t="shared" si="556"/>
        <v>0</v>
      </c>
      <c r="AF2018" s="20">
        <f t="shared" si="558"/>
        <v>0</v>
      </c>
      <c r="AG2018" s="20">
        <f t="shared" si="561"/>
        <v>0</v>
      </c>
      <c r="AH2018" s="20">
        <f t="shared" si="562"/>
        <v>0</v>
      </c>
      <c r="AI2018" s="20"/>
      <c r="AJ2018" s="20"/>
      <c r="AK2018" s="20">
        <f t="shared" si="553"/>
        <v>0</v>
      </c>
      <c r="AL2018" s="171"/>
    </row>
    <row r="2019" spans="1:38" ht="15.75" customHeight="1" x14ac:dyDescent="0.25">
      <c r="A2019" s="3">
        <v>1733</v>
      </c>
      <c r="B2019" s="14">
        <f t="shared" si="566"/>
        <v>1</v>
      </c>
      <c r="C2019" s="9">
        <v>45324</v>
      </c>
      <c r="D2019" s="3" t="s">
        <v>3071</v>
      </c>
      <c r="E2019" s="14" t="str">
        <f t="shared" si="559"/>
        <v>1733Paletti Eduardo1</v>
      </c>
      <c r="F2019" s="119" t="s">
        <v>3065</v>
      </c>
      <c r="G2019" s="119" t="s">
        <v>2659</v>
      </c>
      <c r="H2019" s="119">
        <v>80373</v>
      </c>
      <c r="I2019" s="10" t="s">
        <v>2040</v>
      </c>
      <c r="J2019" s="14" t="str">
        <f t="shared" ref="J2019:J2082" si="570">IF(A2019=A2018,CONCATENATE(J2018," ",I2019),I2019)</f>
        <v>Service completo. Cambio de aceite y filtros. Control general del vehiculo. Rotacion de ruedas.</v>
      </c>
      <c r="K2019" s="3" t="s">
        <v>1512</v>
      </c>
      <c r="L2019" s="3">
        <v>1</v>
      </c>
      <c r="M2019" s="10" t="s">
        <v>2645</v>
      </c>
      <c r="N2019" s="3" t="s">
        <v>771</v>
      </c>
      <c r="Q2019" s="7">
        <v>9800</v>
      </c>
      <c r="R2019" s="7" t="s">
        <v>1916</v>
      </c>
      <c r="S2019" s="8"/>
      <c r="T2019" s="11">
        <v>1</v>
      </c>
      <c r="W2019" s="76">
        <v>14900</v>
      </c>
      <c r="X2019" s="16">
        <f t="shared" si="557"/>
        <v>14900</v>
      </c>
      <c r="Y2019" s="3">
        <v>1</v>
      </c>
      <c r="AB2019" s="4">
        <v>60000</v>
      </c>
      <c r="AC2019" s="18">
        <f t="shared" ref="AC2019:AC2082" si="571">+AB2019*Y2019</f>
        <v>60000</v>
      </c>
      <c r="AD2019" s="19">
        <f t="shared" si="560"/>
        <v>60000</v>
      </c>
      <c r="AE2019" s="21">
        <f t="shared" si="556"/>
        <v>9800</v>
      </c>
      <c r="AF2019" s="20">
        <f t="shared" si="558"/>
        <v>37040</v>
      </c>
      <c r="AG2019" s="20">
        <f t="shared" si="561"/>
        <v>126900</v>
      </c>
      <c r="AH2019" s="20">
        <f t="shared" si="562"/>
        <v>60000</v>
      </c>
      <c r="AI2019" s="20"/>
      <c r="AJ2019" s="20"/>
      <c r="AK2019" s="20">
        <f t="shared" ref="AK2019:AK2082" si="572">AH2019+AG2019</f>
        <v>186900</v>
      </c>
      <c r="AL2019" s="171"/>
    </row>
    <row r="2020" spans="1:38" ht="15.75" customHeight="1" x14ac:dyDescent="0.25">
      <c r="A2020" s="3">
        <v>1733</v>
      </c>
      <c r="B2020" s="14">
        <f t="shared" si="566"/>
        <v>2</v>
      </c>
      <c r="C2020" s="9">
        <f>IF(A2020=A2019,C2019,"")</f>
        <v>45324</v>
      </c>
      <c r="D2020" s="3" t="str">
        <f>IF(A2020=A2019,D2019,"")</f>
        <v>Paletti Eduardo</v>
      </c>
      <c r="E2020" s="14" t="str">
        <f t="shared" si="559"/>
        <v>1733Paletti Eduardo2</v>
      </c>
      <c r="J2020" s="14" t="str">
        <f t="shared" si="570"/>
        <v xml:space="preserve">Service completo. Cambio de aceite y filtros. Control general del vehiculo. Rotacion de ruedas. </v>
      </c>
      <c r="L2020" s="3">
        <v>1</v>
      </c>
      <c r="M2020" s="10" t="s">
        <v>3066</v>
      </c>
      <c r="N2020" s="3" t="s">
        <v>734</v>
      </c>
      <c r="Q2020" s="7">
        <v>11000</v>
      </c>
      <c r="S2020" s="8"/>
      <c r="T2020" s="11">
        <v>1</v>
      </c>
      <c r="W2020" s="76">
        <v>13800</v>
      </c>
      <c r="X2020" s="16">
        <f t="shared" si="557"/>
        <v>13800</v>
      </c>
      <c r="AC2020" s="18">
        <f t="shared" si="571"/>
        <v>0</v>
      </c>
      <c r="AD2020" s="19">
        <f t="shared" si="560"/>
        <v>60000</v>
      </c>
      <c r="AE2020" s="21">
        <f t="shared" si="556"/>
        <v>11000</v>
      </c>
      <c r="AF2020" s="20">
        <f t="shared" si="558"/>
        <v>0</v>
      </c>
      <c r="AG2020" s="20">
        <f t="shared" si="561"/>
        <v>0</v>
      </c>
      <c r="AH2020" s="20">
        <f t="shared" si="562"/>
        <v>0</v>
      </c>
      <c r="AI2020" s="20"/>
      <c r="AJ2020" s="20"/>
      <c r="AK2020" s="20">
        <f t="shared" si="572"/>
        <v>0</v>
      </c>
      <c r="AL2020" s="171"/>
    </row>
    <row r="2021" spans="1:38" ht="15.75" customHeight="1" x14ac:dyDescent="0.25">
      <c r="A2021" s="3">
        <v>1733</v>
      </c>
      <c r="B2021" s="14">
        <f t="shared" si="566"/>
        <v>3</v>
      </c>
      <c r="C2021" s="9">
        <f>IF(A2021=A2020,C2020,"")</f>
        <v>45324</v>
      </c>
      <c r="D2021" s="3" t="str">
        <f>IF(A2021=A2020,D2020,"")</f>
        <v>Paletti Eduardo</v>
      </c>
      <c r="E2021" s="14" t="str">
        <f t="shared" si="559"/>
        <v>1733Paletti Eduardo3</v>
      </c>
      <c r="J2021" s="14" t="str">
        <f t="shared" si="570"/>
        <v xml:space="preserve">Service completo. Cambio de aceite y filtros. Control general del vehiculo. Rotacion de ruedas.  </v>
      </c>
      <c r="L2021" s="3">
        <v>1</v>
      </c>
      <c r="M2021" s="10" t="s">
        <v>3067</v>
      </c>
      <c r="N2021" s="3" t="s">
        <v>1566</v>
      </c>
      <c r="Q2021" s="7">
        <v>6400</v>
      </c>
      <c r="S2021" s="8"/>
      <c r="T2021" s="11">
        <v>1</v>
      </c>
      <c r="W2021" s="76">
        <v>8200</v>
      </c>
      <c r="X2021" s="16">
        <f t="shared" si="557"/>
        <v>8200</v>
      </c>
      <c r="AC2021" s="18">
        <f t="shared" si="571"/>
        <v>0</v>
      </c>
      <c r="AD2021" s="19">
        <f t="shared" si="560"/>
        <v>60000</v>
      </c>
      <c r="AE2021" s="21">
        <f t="shared" si="556"/>
        <v>6400</v>
      </c>
      <c r="AF2021" s="20">
        <f t="shared" si="558"/>
        <v>0</v>
      </c>
      <c r="AG2021" s="20">
        <f t="shared" si="561"/>
        <v>0</v>
      </c>
      <c r="AH2021" s="20">
        <f t="shared" si="562"/>
        <v>0</v>
      </c>
      <c r="AI2021" s="20"/>
      <c r="AJ2021" s="20"/>
      <c r="AK2021" s="20">
        <f t="shared" si="572"/>
        <v>0</v>
      </c>
      <c r="AL2021" s="171"/>
    </row>
    <row r="2022" spans="1:38" ht="15.75" customHeight="1" x14ac:dyDescent="0.25">
      <c r="A2022" s="3">
        <v>1733</v>
      </c>
      <c r="B2022" s="14">
        <f t="shared" si="566"/>
        <v>4</v>
      </c>
      <c r="C2022" s="9">
        <f>IF(A2022=A2021,C2021,"")</f>
        <v>45324</v>
      </c>
      <c r="D2022" s="3" t="str">
        <f>IF(A2022=A2021,D2021,"")</f>
        <v>Paletti Eduardo</v>
      </c>
      <c r="E2022" s="14" t="str">
        <f t="shared" si="559"/>
        <v>1733Paletti Eduardo4</v>
      </c>
      <c r="J2022" s="14" t="str">
        <f t="shared" si="570"/>
        <v xml:space="preserve">Service completo. Cambio de aceite y filtros. Control general del vehiculo. Rotacion de ruedas.   </v>
      </c>
      <c r="L2022" s="3">
        <v>1</v>
      </c>
      <c r="M2022" s="10" t="s">
        <v>2743</v>
      </c>
      <c r="N2022" s="3" t="s">
        <v>771</v>
      </c>
      <c r="Q2022" s="7">
        <v>9840</v>
      </c>
      <c r="S2022" s="8"/>
      <c r="T2022" s="11">
        <v>4.5</v>
      </c>
      <c r="W2022" s="76">
        <v>20000</v>
      </c>
      <c r="X2022" s="16">
        <f t="shared" si="557"/>
        <v>90000</v>
      </c>
      <c r="AC2022" s="18">
        <f t="shared" si="571"/>
        <v>0</v>
      </c>
      <c r="AD2022" s="19">
        <f t="shared" si="560"/>
        <v>60000</v>
      </c>
      <c r="AE2022" s="21">
        <f t="shared" si="556"/>
        <v>44280</v>
      </c>
      <c r="AF2022" s="20">
        <f t="shared" si="558"/>
        <v>0</v>
      </c>
      <c r="AG2022" s="20">
        <f t="shared" si="561"/>
        <v>0</v>
      </c>
      <c r="AH2022" s="20">
        <f t="shared" si="562"/>
        <v>0</v>
      </c>
      <c r="AI2022" s="20"/>
      <c r="AJ2022" s="20"/>
      <c r="AK2022" s="20">
        <f t="shared" si="572"/>
        <v>0</v>
      </c>
      <c r="AL2022" s="171"/>
    </row>
    <row r="2023" spans="1:38" ht="15.75" customHeight="1" x14ac:dyDescent="0.25">
      <c r="A2023" s="3">
        <v>1734</v>
      </c>
      <c r="B2023" s="14">
        <f t="shared" si="566"/>
        <v>1</v>
      </c>
      <c r="C2023" s="9">
        <v>45324</v>
      </c>
      <c r="D2023" s="3" t="s">
        <v>398</v>
      </c>
      <c r="E2023" s="14" t="str">
        <f t="shared" si="559"/>
        <v>1734Gomez Alejandro1</v>
      </c>
      <c r="F2023" s="119" t="s">
        <v>1900</v>
      </c>
      <c r="G2023" s="119" t="s">
        <v>3068</v>
      </c>
      <c r="H2023" s="119">
        <v>63445</v>
      </c>
      <c r="I2023" s="10" t="s">
        <v>2040</v>
      </c>
      <c r="J2023" s="14" t="str">
        <f t="shared" si="570"/>
        <v>Service completo. Cambio de aceite y filtros. Control general del vehiculo. Rotacion de ruedas.</v>
      </c>
      <c r="K2023" s="3" t="s">
        <v>1512</v>
      </c>
      <c r="L2023" s="3">
        <v>1</v>
      </c>
      <c r="M2023" s="10" t="s">
        <v>3069</v>
      </c>
      <c r="N2023" s="3" t="s">
        <v>771</v>
      </c>
      <c r="Q2023" s="7">
        <v>6035.1</v>
      </c>
      <c r="R2023" s="7" t="s">
        <v>1916</v>
      </c>
      <c r="S2023" s="8"/>
      <c r="T2023" s="11">
        <v>1</v>
      </c>
      <c r="W2023" s="76">
        <v>8900</v>
      </c>
      <c r="X2023" s="16">
        <f t="shared" si="557"/>
        <v>8900</v>
      </c>
      <c r="Y2023" s="3">
        <v>1</v>
      </c>
      <c r="AB2023" s="4">
        <v>55150</v>
      </c>
      <c r="AC2023" s="18">
        <f t="shared" si="571"/>
        <v>55150</v>
      </c>
      <c r="AD2023" s="19">
        <f t="shared" si="560"/>
        <v>55150</v>
      </c>
      <c r="AE2023" s="21">
        <f t="shared" si="556"/>
        <v>6035.1</v>
      </c>
      <c r="AF2023" s="20">
        <f t="shared" si="558"/>
        <v>33376.76</v>
      </c>
      <c r="AG2023" s="20">
        <f t="shared" si="561"/>
        <v>148350</v>
      </c>
      <c r="AH2023" s="20">
        <f t="shared" si="562"/>
        <v>55150</v>
      </c>
      <c r="AI2023" s="20"/>
      <c r="AJ2023" s="20"/>
      <c r="AK2023" s="20">
        <f t="shared" si="572"/>
        <v>203500</v>
      </c>
      <c r="AL2023" s="171"/>
    </row>
    <row r="2024" spans="1:38" ht="15.75" customHeight="1" x14ac:dyDescent="0.25">
      <c r="A2024" s="3">
        <v>1734</v>
      </c>
      <c r="B2024" s="14">
        <f t="shared" si="566"/>
        <v>2</v>
      </c>
      <c r="C2024" s="9">
        <f>IF(A2024=A2023,C2023,"")</f>
        <v>45324</v>
      </c>
      <c r="D2024" s="3" t="str">
        <f>IF(A2024=A2023,D2023,"")</f>
        <v>Gomez Alejandro</v>
      </c>
      <c r="E2024" s="14" t="str">
        <f t="shared" si="559"/>
        <v>1734Gomez Alejandro2</v>
      </c>
      <c r="J2024" s="14" t="str">
        <f t="shared" si="570"/>
        <v xml:space="preserve">Service completo. Cambio de aceite y filtros. Control general del vehiculo. Rotacion de ruedas. </v>
      </c>
      <c r="L2024" s="3">
        <v>1</v>
      </c>
      <c r="M2024" s="10" t="s">
        <v>3070</v>
      </c>
      <c r="N2024" s="3" t="s">
        <v>771</v>
      </c>
      <c r="Q2024" s="7">
        <v>4442.29</v>
      </c>
      <c r="S2024" s="8"/>
      <c r="T2024" s="11">
        <v>1</v>
      </c>
      <c r="W2024" s="76">
        <v>11500</v>
      </c>
      <c r="X2024" s="16">
        <f t="shared" si="557"/>
        <v>11500</v>
      </c>
      <c r="AC2024" s="18">
        <f t="shared" si="571"/>
        <v>0</v>
      </c>
      <c r="AD2024" s="19">
        <f t="shared" si="560"/>
        <v>55150</v>
      </c>
      <c r="AE2024" s="21">
        <f t="shared" si="556"/>
        <v>4442.29</v>
      </c>
      <c r="AF2024" s="20">
        <f t="shared" si="558"/>
        <v>0</v>
      </c>
      <c r="AG2024" s="20">
        <f t="shared" si="561"/>
        <v>0</v>
      </c>
      <c r="AH2024" s="20">
        <f t="shared" si="562"/>
        <v>0</v>
      </c>
      <c r="AI2024" s="20"/>
      <c r="AJ2024" s="20"/>
      <c r="AK2024" s="20">
        <f t="shared" si="572"/>
        <v>0</v>
      </c>
      <c r="AL2024" s="171"/>
    </row>
    <row r="2025" spans="1:38" ht="15.75" customHeight="1" x14ac:dyDescent="0.25">
      <c r="A2025" s="3">
        <v>1734</v>
      </c>
      <c r="B2025" s="14">
        <f t="shared" si="566"/>
        <v>3</v>
      </c>
      <c r="C2025" s="9">
        <f>IF(A2025=A2024,C2024,"")</f>
        <v>45324</v>
      </c>
      <c r="D2025" s="3" t="str">
        <f>IF(A2025=A2024,D2024,"")</f>
        <v>Gomez Alejandro</v>
      </c>
      <c r="E2025" s="14" t="str">
        <f t="shared" si="559"/>
        <v>1734Gomez Alejandro3</v>
      </c>
      <c r="J2025" s="14" t="str">
        <f t="shared" si="570"/>
        <v xml:space="preserve">Service completo. Cambio de aceite y filtros. Control general del vehiculo. Rotacion de ruedas.  </v>
      </c>
      <c r="L2025" s="3">
        <v>1</v>
      </c>
      <c r="M2025" s="10" t="s">
        <v>2087</v>
      </c>
      <c r="N2025" s="3" t="s">
        <v>771</v>
      </c>
      <c r="Q2025" s="7">
        <v>3912.09</v>
      </c>
      <c r="S2025" s="8"/>
      <c r="T2025" s="11">
        <v>2</v>
      </c>
      <c r="W2025" s="76">
        <v>8500</v>
      </c>
      <c r="X2025" s="16">
        <f t="shared" si="557"/>
        <v>17000</v>
      </c>
      <c r="AC2025" s="18">
        <f t="shared" si="571"/>
        <v>0</v>
      </c>
      <c r="AD2025" s="19">
        <f t="shared" si="560"/>
        <v>55150</v>
      </c>
      <c r="AE2025" s="21">
        <f t="shared" si="556"/>
        <v>7824.18</v>
      </c>
      <c r="AF2025" s="20">
        <f t="shared" si="558"/>
        <v>0</v>
      </c>
      <c r="AG2025" s="20">
        <f t="shared" si="561"/>
        <v>0</v>
      </c>
      <c r="AH2025" s="20">
        <f t="shared" si="562"/>
        <v>0</v>
      </c>
      <c r="AI2025" s="20"/>
      <c r="AJ2025" s="20"/>
      <c r="AK2025" s="20">
        <f t="shared" si="572"/>
        <v>0</v>
      </c>
      <c r="AL2025" s="171"/>
    </row>
    <row r="2026" spans="1:38" ht="15.75" customHeight="1" x14ac:dyDescent="0.25">
      <c r="A2026" s="3">
        <v>1734</v>
      </c>
      <c r="B2026" s="14">
        <f t="shared" si="566"/>
        <v>4</v>
      </c>
      <c r="C2026" s="9">
        <f>IF(A2026=A2025,C2025,"")</f>
        <v>45324</v>
      </c>
      <c r="D2026" s="3" t="str">
        <f>IF(A2026=A2025,D2025,"")</f>
        <v>Gomez Alejandro</v>
      </c>
      <c r="E2026" s="14" t="str">
        <f t="shared" si="559"/>
        <v>1734Gomez Alejandro4</v>
      </c>
      <c r="J2026" s="14" t="str">
        <f t="shared" si="570"/>
        <v xml:space="preserve">Service completo. Cambio de aceite y filtros. Control general del vehiculo. Rotacion de ruedas.   </v>
      </c>
      <c r="L2026" s="3">
        <v>1</v>
      </c>
      <c r="M2026" s="10" t="s">
        <v>2950</v>
      </c>
      <c r="N2026" s="3" t="s">
        <v>771</v>
      </c>
      <c r="Q2026" s="7">
        <v>11373.02</v>
      </c>
      <c r="S2026" s="8"/>
      <c r="T2026" s="11">
        <v>1</v>
      </c>
      <c r="W2026" s="76">
        <v>24600</v>
      </c>
      <c r="X2026" s="16">
        <f t="shared" si="557"/>
        <v>24600</v>
      </c>
      <c r="AC2026" s="18">
        <f t="shared" si="571"/>
        <v>0</v>
      </c>
      <c r="AD2026" s="19">
        <f t="shared" si="560"/>
        <v>55150</v>
      </c>
      <c r="AE2026" s="21">
        <f t="shared" si="556"/>
        <v>11373.02</v>
      </c>
      <c r="AF2026" s="20">
        <f t="shared" si="558"/>
        <v>0</v>
      </c>
      <c r="AG2026" s="20">
        <f t="shared" si="561"/>
        <v>0</v>
      </c>
      <c r="AH2026" s="20">
        <f t="shared" si="562"/>
        <v>0</v>
      </c>
      <c r="AI2026" s="20"/>
      <c r="AJ2026" s="20"/>
      <c r="AK2026" s="20">
        <f t="shared" si="572"/>
        <v>0</v>
      </c>
      <c r="AL2026" s="171"/>
    </row>
    <row r="2027" spans="1:38" ht="15.75" customHeight="1" x14ac:dyDescent="0.25">
      <c r="A2027" s="3">
        <v>1734</v>
      </c>
      <c r="B2027" s="14">
        <f t="shared" si="566"/>
        <v>5</v>
      </c>
      <c r="C2027" s="9">
        <f>IF(A2027=A2026,C2026,"")</f>
        <v>45324</v>
      </c>
      <c r="D2027" s="3" t="str">
        <f>IF(A2027=A2026,D2026,"")</f>
        <v>Gomez Alejandro</v>
      </c>
      <c r="E2027" s="14" t="str">
        <f t="shared" si="559"/>
        <v>1734Gomez Alejandro5</v>
      </c>
      <c r="J2027" s="14" t="str">
        <f t="shared" si="570"/>
        <v xml:space="preserve">Service completo. Cambio de aceite y filtros. Control general del vehiculo. Rotacion de ruedas.    </v>
      </c>
      <c r="L2027" s="3">
        <v>1</v>
      </c>
      <c r="M2027" s="10" t="s">
        <v>222</v>
      </c>
      <c r="N2027" s="3" t="s">
        <v>771</v>
      </c>
      <c r="Q2027" s="7">
        <v>7614.26</v>
      </c>
      <c r="S2027" s="8"/>
      <c r="T2027" s="11">
        <v>5.5</v>
      </c>
      <c r="W2027" s="76">
        <v>15700</v>
      </c>
      <c r="X2027" s="16">
        <f t="shared" si="557"/>
        <v>86350</v>
      </c>
      <c r="AC2027" s="18">
        <f t="shared" si="571"/>
        <v>0</v>
      </c>
      <c r="AD2027" s="19">
        <f t="shared" si="560"/>
        <v>55150</v>
      </c>
      <c r="AE2027" s="21">
        <f t="shared" si="556"/>
        <v>41878.43</v>
      </c>
      <c r="AF2027" s="20">
        <f t="shared" si="558"/>
        <v>0</v>
      </c>
      <c r="AG2027" s="20">
        <f t="shared" si="561"/>
        <v>0</v>
      </c>
      <c r="AH2027" s="20">
        <f t="shared" si="562"/>
        <v>0</v>
      </c>
      <c r="AI2027" s="20"/>
      <c r="AJ2027" s="20"/>
      <c r="AK2027" s="20">
        <f t="shared" si="572"/>
        <v>0</v>
      </c>
      <c r="AL2027" s="171"/>
    </row>
    <row r="2028" spans="1:38" ht="15.75" customHeight="1" x14ac:dyDescent="0.25">
      <c r="A2028" s="3">
        <v>1735</v>
      </c>
      <c r="B2028" s="14">
        <f t="shared" si="566"/>
        <v>1</v>
      </c>
      <c r="C2028" s="9">
        <v>45324</v>
      </c>
      <c r="D2028" s="3" t="s">
        <v>3072</v>
      </c>
      <c r="E2028" s="14" t="str">
        <f t="shared" si="559"/>
        <v>1735Bonancea Agustina1</v>
      </c>
      <c r="F2028" s="119" t="s">
        <v>3073</v>
      </c>
      <c r="G2028" s="119" t="s">
        <v>1716</v>
      </c>
      <c r="I2028" s="10" t="s">
        <v>3074</v>
      </c>
      <c r="J2028" s="14" t="str">
        <f t="shared" si="570"/>
        <v xml:space="preserve">Sacar burro de arranque. Llevar a reparar con electromecanico. Reparacion con repuestos incluidos. Colocacion de burro de arranque. Puesta en marcha. </v>
      </c>
      <c r="K2028" s="3" t="s">
        <v>1512</v>
      </c>
      <c r="L2028" s="3">
        <v>1</v>
      </c>
      <c r="R2028" s="7" t="s">
        <v>1971</v>
      </c>
      <c r="S2028" s="8"/>
      <c r="W2028" s="76"/>
      <c r="X2028" s="16">
        <f t="shared" si="557"/>
        <v>0</v>
      </c>
      <c r="Y2028" s="3">
        <v>1</v>
      </c>
      <c r="AB2028" s="4">
        <v>138000</v>
      </c>
      <c r="AC2028" s="18">
        <f t="shared" si="571"/>
        <v>138000</v>
      </c>
      <c r="AD2028" s="19">
        <f t="shared" si="560"/>
        <v>138000</v>
      </c>
      <c r="AE2028" s="21">
        <f t="shared" si="556"/>
        <v>0</v>
      </c>
      <c r="AF2028" s="20">
        <f t="shared" si="558"/>
        <v>0</v>
      </c>
      <c r="AG2028" s="20">
        <f t="shared" si="561"/>
        <v>0</v>
      </c>
      <c r="AH2028" s="20">
        <f t="shared" si="562"/>
        <v>138000</v>
      </c>
      <c r="AI2028" s="20"/>
      <c r="AJ2028" s="20"/>
      <c r="AK2028" s="20">
        <f t="shared" si="572"/>
        <v>138000</v>
      </c>
      <c r="AL2028" s="171"/>
    </row>
    <row r="2029" spans="1:38" ht="15.75" customHeight="1" x14ac:dyDescent="0.25">
      <c r="A2029" s="3">
        <v>1735</v>
      </c>
      <c r="B2029" s="14">
        <f t="shared" si="566"/>
        <v>2</v>
      </c>
      <c r="C2029" s="9">
        <f>IF(A2029=A2028,C2028,"")</f>
        <v>45324</v>
      </c>
      <c r="D2029" s="3" t="str">
        <f>IF(A2029=A2028,D2028,"")</f>
        <v>Bonancea Agustina</v>
      </c>
      <c r="E2029" s="14" t="str">
        <f t="shared" si="559"/>
        <v>1735Bonancea Agustina2</v>
      </c>
      <c r="J2029" s="14" t="str">
        <f t="shared" si="570"/>
        <v xml:space="preserve">Sacar burro de arranque. Llevar a reparar con electromecanico. Reparacion con repuestos incluidos. Colocacion de burro de arranque. Puesta en marcha.  </v>
      </c>
      <c r="L2029" s="3">
        <v>1</v>
      </c>
      <c r="S2029" s="8"/>
      <c r="W2029" s="76"/>
      <c r="X2029" s="16">
        <f t="shared" si="557"/>
        <v>0</v>
      </c>
      <c r="AC2029" s="18">
        <f t="shared" si="571"/>
        <v>0</v>
      </c>
      <c r="AD2029" s="19">
        <f t="shared" si="560"/>
        <v>138000</v>
      </c>
      <c r="AE2029" s="21">
        <f t="shared" si="556"/>
        <v>0</v>
      </c>
      <c r="AF2029" s="20">
        <f t="shared" si="558"/>
        <v>0</v>
      </c>
      <c r="AG2029" s="20">
        <f t="shared" si="561"/>
        <v>0</v>
      </c>
      <c r="AH2029" s="20">
        <f t="shared" si="562"/>
        <v>0</v>
      </c>
      <c r="AI2029" s="20"/>
      <c r="AJ2029" s="20"/>
      <c r="AK2029" s="20">
        <f t="shared" si="572"/>
        <v>0</v>
      </c>
      <c r="AL2029" s="171"/>
    </row>
    <row r="2030" spans="1:38" ht="15.75" customHeight="1" x14ac:dyDescent="0.25">
      <c r="A2030" s="3">
        <v>1736</v>
      </c>
      <c r="B2030" s="14">
        <f t="shared" si="566"/>
        <v>1</v>
      </c>
      <c r="C2030" s="9">
        <v>45327</v>
      </c>
      <c r="D2030" s="3" t="s">
        <v>3077</v>
      </c>
      <c r="E2030" s="14" t="str">
        <f t="shared" si="559"/>
        <v>1736Romancin Mateo1</v>
      </c>
      <c r="F2030" s="119" t="s">
        <v>3078</v>
      </c>
      <c r="G2030" s="119" t="s">
        <v>3079</v>
      </c>
      <c r="H2030" s="119">
        <v>137188</v>
      </c>
      <c r="I2030" s="10" t="s">
        <v>3084</v>
      </c>
      <c r="J2030" s="14" t="str">
        <f t="shared" si="570"/>
        <v>Service completo. Cambio de aceite y filtros. Control general del vehiculo. Lavado motor. Cambiar faro rompenieblas delantero derecho.</v>
      </c>
      <c r="K2030" s="3" t="s">
        <v>1512</v>
      </c>
      <c r="L2030" s="3">
        <v>1</v>
      </c>
      <c r="M2030" s="10" t="s">
        <v>3031</v>
      </c>
      <c r="N2030" s="3" t="s">
        <v>771</v>
      </c>
      <c r="Q2030" s="7">
        <v>2811.4</v>
      </c>
      <c r="R2030" s="7" t="s">
        <v>1916</v>
      </c>
      <c r="S2030" s="8"/>
      <c r="T2030" s="11">
        <v>1</v>
      </c>
      <c r="W2030" s="76">
        <v>6200</v>
      </c>
      <c r="X2030" s="16">
        <f t="shared" si="557"/>
        <v>6200</v>
      </c>
      <c r="Y2030" s="3">
        <v>1</v>
      </c>
      <c r="AB2030" s="4">
        <v>52000</v>
      </c>
      <c r="AC2030" s="18">
        <f t="shared" si="571"/>
        <v>52000</v>
      </c>
      <c r="AD2030" s="19">
        <f t="shared" si="560"/>
        <v>52000</v>
      </c>
      <c r="AE2030" s="21">
        <f t="shared" si="556"/>
        <v>2811.4</v>
      </c>
      <c r="AF2030" s="20">
        <f t="shared" si="558"/>
        <v>35744.81</v>
      </c>
      <c r="AG2030" s="20">
        <f t="shared" si="561"/>
        <v>103400</v>
      </c>
      <c r="AH2030" s="20">
        <f t="shared" si="562"/>
        <v>52000</v>
      </c>
      <c r="AI2030" s="20"/>
      <c r="AJ2030" s="20"/>
      <c r="AK2030" s="20">
        <f t="shared" si="572"/>
        <v>155400</v>
      </c>
      <c r="AL2030" s="171"/>
    </row>
    <row r="2031" spans="1:38" ht="15.75" customHeight="1" x14ac:dyDescent="0.25">
      <c r="A2031" s="3">
        <v>1736</v>
      </c>
      <c r="B2031" s="14">
        <f t="shared" si="566"/>
        <v>2</v>
      </c>
      <c r="C2031" s="9">
        <f>IF(A2031=A2030,C2030,"")</f>
        <v>45327</v>
      </c>
      <c r="D2031" s="3" t="str">
        <f>IF(A2031=A2030,D2030,"")</f>
        <v>Romancin Mateo</v>
      </c>
      <c r="E2031" s="14" t="str">
        <f t="shared" si="559"/>
        <v>1736Romancin Mateo2</v>
      </c>
      <c r="J2031" s="14" t="str">
        <f t="shared" si="570"/>
        <v xml:space="preserve">Service completo. Cambio de aceite y filtros. Control general del vehiculo. Lavado motor. Cambiar faro rompenieblas delantero derecho. </v>
      </c>
      <c r="L2031" s="3">
        <v>1</v>
      </c>
      <c r="M2031" s="10" t="s">
        <v>3080</v>
      </c>
      <c r="N2031" s="3" t="s">
        <v>771</v>
      </c>
      <c r="Q2031" s="7">
        <v>8519.15</v>
      </c>
      <c r="S2031" s="8"/>
      <c r="T2031" s="11">
        <v>1</v>
      </c>
      <c r="W2031" s="76">
        <v>11500</v>
      </c>
      <c r="X2031" s="16">
        <f t="shared" si="557"/>
        <v>11500</v>
      </c>
      <c r="AC2031" s="18">
        <f t="shared" si="571"/>
        <v>0</v>
      </c>
      <c r="AD2031" s="19">
        <f t="shared" si="560"/>
        <v>52000</v>
      </c>
      <c r="AE2031" s="21">
        <f t="shared" si="556"/>
        <v>8519.15</v>
      </c>
      <c r="AF2031" s="20">
        <f t="shared" si="558"/>
        <v>0</v>
      </c>
      <c r="AG2031" s="20">
        <f t="shared" si="561"/>
        <v>0</v>
      </c>
      <c r="AH2031" s="20">
        <f t="shared" si="562"/>
        <v>0</v>
      </c>
      <c r="AI2031" s="20"/>
      <c r="AJ2031" s="20"/>
      <c r="AK2031" s="20">
        <f t="shared" si="572"/>
        <v>0</v>
      </c>
      <c r="AL2031" s="171"/>
    </row>
    <row r="2032" spans="1:38" ht="15.75" customHeight="1" x14ac:dyDescent="0.25">
      <c r="A2032" s="3">
        <v>1736</v>
      </c>
      <c r="B2032" s="14">
        <f t="shared" si="566"/>
        <v>3</v>
      </c>
      <c r="C2032" s="9">
        <f>IF(A2032=A2031,C2031,"")</f>
        <v>45327</v>
      </c>
      <c r="D2032" s="3" t="str">
        <f>IF(A2032=A2031,D2031,"")</f>
        <v>Romancin Mateo</v>
      </c>
      <c r="E2032" s="14" t="str">
        <f t="shared" si="559"/>
        <v>1736Romancin Mateo3</v>
      </c>
      <c r="J2032" s="14" t="str">
        <f t="shared" si="570"/>
        <v xml:space="preserve">Service completo. Cambio de aceite y filtros. Control general del vehiculo. Lavado motor. Cambiar faro rompenieblas delantero derecho.  </v>
      </c>
      <c r="L2032" s="3">
        <v>1</v>
      </c>
      <c r="M2032" s="10" t="s">
        <v>2205</v>
      </c>
      <c r="N2032" s="3" t="s">
        <v>771</v>
      </c>
      <c r="Q2032" s="7">
        <v>5600</v>
      </c>
      <c r="S2032" s="8"/>
      <c r="T2032" s="11">
        <v>1</v>
      </c>
      <c r="W2032" s="76">
        <v>8700</v>
      </c>
      <c r="X2032" s="16">
        <f t="shared" si="557"/>
        <v>8700</v>
      </c>
      <c r="AC2032" s="18">
        <f t="shared" si="571"/>
        <v>0</v>
      </c>
      <c r="AD2032" s="19">
        <f t="shared" si="560"/>
        <v>52000</v>
      </c>
      <c r="AE2032" s="21">
        <f t="shared" ref="AE2032:AE2095" si="573">+(Q2032)*T2032</f>
        <v>5600</v>
      </c>
      <c r="AF2032" s="20">
        <f t="shared" si="558"/>
        <v>0</v>
      </c>
      <c r="AG2032" s="20">
        <f t="shared" si="561"/>
        <v>0</v>
      </c>
      <c r="AH2032" s="20">
        <f t="shared" si="562"/>
        <v>0</v>
      </c>
      <c r="AI2032" s="20"/>
      <c r="AJ2032" s="20"/>
      <c r="AK2032" s="20">
        <f t="shared" si="572"/>
        <v>0</v>
      </c>
      <c r="AL2032" s="171"/>
    </row>
    <row r="2033" spans="1:38" ht="15.75" customHeight="1" x14ac:dyDescent="0.25">
      <c r="A2033" s="3">
        <v>1736</v>
      </c>
      <c r="B2033" s="14">
        <f t="shared" si="566"/>
        <v>4</v>
      </c>
      <c r="C2033" s="9">
        <f>IF(A2033=A2032,C2032,"")</f>
        <v>45327</v>
      </c>
      <c r="D2033" s="3" t="str">
        <f>IF(A2033=A2032,D2032,"")</f>
        <v>Romancin Mateo</v>
      </c>
      <c r="E2033" s="14" t="str">
        <f t="shared" si="559"/>
        <v>1736Romancin Mateo4</v>
      </c>
      <c r="J2033" s="14" t="str">
        <f t="shared" si="570"/>
        <v xml:space="preserve">Service completo. Cambio de aceite y filtros. Control general del vehiculo. Lavado motor. Cambiar faro rompenieblas delantero derecho.   </v>
      </c>
      <c r="L2033" s="3">
        <v>1</v>
      </c>
      <c r="M2033" s="10" t="s">
        <v>222</v>
      </c>
      <c r="N2033" s="3" t="s">
        <v>771</v>
      </c>
      <c r="Q2033" s="7">
        <v>7614.26</v>
      </c>
      <c r="S2033" s="8"/>
      <c r="T2033" s="11">
        <v>4</v>
      </c>
      <c r="W2033" s="76">
        <v>15700</v>
      </c>
      <c r="X2033" s="16">
        <f t="shared" si="557"/>
        <v>62800</v>
      </c>
      <c r="AC2033" s="18">
        <f t="shared" si="571"/>
        <v>0</v>
      </c>
      <c r="AD2033" s="19">
        <f t="shared" si="560"/>
        <v>52000</v>
      </c>
      <c r="AE2033" s="21">
        <f t="shared" si="573"/>
        <v>30457.040000000001</v>
      </c>
      <c r="AF2033" s="20">
        <f t="shared" si="558"/>
        <v>0</v>
      </c>
      <c r="AG2033" s="20">
        <f t="shared" si="561"/>
        <v>0</v>
      </c>
      <c r="AH2033" s="20">
        <f t="shared" si="562"/>
        <v>0</v>
      </c>
      <c r="AI2033" s="20"/>
      <c r="AJ2033" s="20"/>
      <c r="AK2033" s="20">
        <f t="shared" si="572"/>
        <v>0</v>
      </c>
      <c r="AL2033" s="171"/>
    </row>
    <row r="2034" spans="1:38" ht="15.75" customHeight="1" x14ac:dyDescent="0.25">
      <c r="A2034" s="3">
        <v>1736</v>
      </c>
      <c r="B2034" s="14">
        <f t="shared" si="566"/>
        <v>5</v>
      </c>
      <c r="C2034" s="9">
        <v>45327</v>
      </c>
      <c r="D2034" s="3" t="s">
        <v>3077</v>
      </c>
      <c r="E2034" s="14" t="str">
        <f t="shared" si="559"/>
        <v>1736Romancin Mateo5</v>
      </c>
      <c r="J2034" s="14" t="str">
        <f t="shared" si="570"/>
        <v xml:space="preserve">Service completo. Cambio de aceite y filtros. Control general del vehiculo. Lavado motor. Cambiar faro rompenieblas delantero derecho.    </v>
      </c>
      <c r="L2034" s="3">
        <v>1</v>
      </c>
      <c r="M2034" s="10" t="s">
        <v>3083</v>
      </c>
      <c r="Q2034" s="7">
        <v>11200</v>
      </c>
      <c r="S2034" s="8"/>
      <c r="T2034" s="11">
        <v>1</v>
      </c>
      <c r="W2034" s="76">
        <v>14200</v>
      </c>
      <c r="X2034" s="16">
        <f t="shared" si="557"/>
        <v>14200</v>
      </c>
      <c r="AC2034" s="18">
        <f t="shared" si="571"/>
        <v>0</v>
      </c>
      <c r="AD2034" s="19">
        <f t="shared" si="560"/>
        <v>52000</v>
      </c>
      <c r="AE2034" s="21">
        <f t="shared" si="573"/>
        <v>11200</v>
      </c>
      <c r="AF2034" s="20">
        <f t="shared" si="558"/>
        <v>0</v>
      </c>
      <c r="AG2034" s="20">
        <f t="shared" si="561"/>
        <v>0</v>
      </c>
      <c r="AH2034" s="20">
        <f t="shared" si="562"/>
        <v>0</v>
      </c>
      <c r="AI2034" s="20"/>
      <c r="AJ2034" s="20"/>
      <c r="AK2034" s="20">
        <f t="shared" si="572"/>
        <v>0</v>
      </c>
      <c r="AL2034" s="171"/>
    </row>
    <row r="2035" spans="1:38" ht="15.75" customHeight="1" x14ac:dyDescent="0.25">
      <c r="A2035" s="3">
        <v>1737</v>
      </c>
      <c r="B2035" s="14">
        <f t="shared" si="566"/>
        <v>1</v>
      </c>
      <c r="C2035" s="9">
        <v>45327</v>
      </c>
      <c r="D2035" s="3" t="s">
        <v>505</v>
      </c>
      <c r="E2035" s="14" t="str">
        <f t="shared" si="559"/>
        <v>1737Municipalidad Laboulaye1</v>
      </c>
      <c r="F2035" s="119" t="s">
        <v>3081</v>
      </c>
      <c r="G2035" s="119" t="s">
        <v>1883</v>
      </c>
      <c r="H2035" s="119">
        <v>156970</v>
      </c>
      <c r="I2035" s="10" t="s">
        <v>3082</v>
      </c>
      <c r="J2035" s="14" t="str">
        <f t="shared" si="570"/>
        <v xml:space="preserve">Service completo. Cambio de aceite y filtros. Control general del vehiculo. Cambio de bujias y cables de bujias. Control del tren delantero. Cambio de extremo de direccion lado conductor. Cambio rotula mismo lado. Cambiar ambos amortiguadores delanteros. </v>
      </c>
      <c r="K2035" s="3" t="s">
        <v>1512</v>
      </c>
      <c r="L2035" s="3">
        <v>1</v>
      </c>
      <c r="R2035" s="7" t="s">
        <v>1916</v>
      </c>
      <c r="S2035" s="8"/>
      <c r="W2035" s="76"/>
      <c r="X2035" s="16">
        <f t="shared" si="557"/>
        <v>0</v>
      </c>
      <c r="Y2035" s="3">
        <v>1</v>
      </c>
      <c r="AB2035" s="4">
        <v>135000</v>
      </c>
      <c r="AC2035" s="18">
        <f t="shared" si="571"/>
        <v>135000</v>
      </c>
      <c r="AD2035" s="19">
        <f t="shared" si="560"/>
        <v>135000</v>
      </c>
      <c r="AE2035" s="21">
        <f t="shared" si="573"/>
        <v>0</v>
      </c>
      <c r="AF2035" s="20">
        <f t="shared" si="558"/>
        <v>0</v>
      </c>
      <c r="AG2035" s="20">
        <f t="shared" si="561"/>
        <v>0</v>
      </c>
      <c r="AH2035" s="20">
        <f t="shared" si="562"/>
        <v>135000</v>
      </c>
      <c r="AI2035" s="20"/>
      <c r="AJ2035" s="20"/>
      <c r="AK2035" s="20">
        <f t="shared" si="572"/>
        <v>135000</v>
      </c>
      <c r="AL2035" s="171"/>
    </row>
    <row r="2036" spans="1:38" ht="15.75" customHeight="1" x14ac:dyDescent="0.25">
      <c r="A2036" s="3">
        <v>1737</v>
      </c>
      <c r="B2036" s="14">
        <f t="shared" si="566"/>
        <v>2</v>
      </c>
      <c r="C2036" s="9">
        <f>IF(A2036=A2035,C2035,"")</f>
        <v>45327</v>
      </c>
      <c r="D2036" s="3" t="str">
        <f>IF(A2036=A2035,D2035,"")</f>
        <v>Municipalidad Laboulaye</v>
      </c>
      <c r="E2036" s="14" t="str">
        <f t="shared" si="559"/>
        <v>1737Municipalidad Laboulaye2</v>
      </c>
      <c r="J2036" s="14" t="str">
        <f t="shared" si="570"/>
        <v xml:space="preserve">Service completo. Cambio de aceite y filtros. Control general del vehiculo. Cambio de bujias y cables de bujias. Control del tren delantero. Cambio de extremo de direccion lado conductor. Cambio rotula mismo lado. Cambiar ambos amortiguadores delanteros.  </v>
      </c>
      <c r="L2036" s="3">
        <v>1</v>
      </c>
      <c r="S2036" s="8"/>
      <c r="W2036" s="76"/>
      <c r="X2036" s="16">
        <f t="shared" si="557"/>
        <v>0</v>
      </c>
      <c r="AC2036" s="18">
        <f t="shared" si="571"/>
        <v>0</v>
      </c>
      <c r="AD2036" s="19">
        <f t="shared" si="560"/>
        <v>135000</v>
      </c>
      <c r="AE2036" s="21">
        <f t="shared" si="573"/>
        <v>0</v>
      </c>
      <c r="AF2036" s="20">
        <f t="shared" si="558"/>
        <v>0</v>
      </c>
      <c r="AG2036" s="20">
        <f t="shared" si="561"/>
        <v>0</v>
      </c>
      <c r="AH2036" s="20">
        <f t="shared" si="562"/>
        <v>0</v>
      </c>
      <c r="AI2036" s="20"/>
      <c r="AJ2036" s="20"/>
      <c r="AK2036" s="20">
        <f t="shared" si="572"/>
        <v>0</v>
      </c>
      <c r="AL2036" s="171"/>
    </row>
    <row r="2037" spans="1:38" ht="15.75" customHeight="1" x14ac:dyDescent="0.25">
      <c r="A2037" s="3">
        <v>1738</v>
      </c>
      <c r="B2037" s="14">
        <f t="shared" si="566"/>
        <v>1</v>
      </c>
      <c r="C2037" s="9">
        <v>45327</v>
      </c>
      <c r="D2037" s="3" t="s">
        <v>116</v>
      </c>
      <c r="E2037" s="14" t="str">
        <f t="shared" si="559"/>
        <v>1738Transporte Palloni1</v>
      </c>
      <c r="F2037" s="119" t="s">
        <v>964</v>
      </c>
      <c r="G2037" s="119" t="s">
        <v>1318</v>
      </c>
      <c r="I2037" s="10" t="s">
        <v>3349</v>
      </c>
      <c r="J2037" s="14" t="str">
        <f t="shared" si="570"/>
        <v>Desarmar frente del vehiculo. Cambiar radiador de agua.</v>
      </c>
      <c r="K2037" s="3" t="s">
        <v>1665</v>
      </c>
      <c r="L2037" s="3">
        <v>1</v>
      </c>
      <c r="R2037" s="7" t="s">
        <v>1971</v>
      </c>
      <c r="S2037" s="8"/>
      <c r="W2037" s="76"/>
      <c r="X2037" s="16">
        <f t="shared" si="557"/>
        <v>0</v>
      </c>
      <c r="Y2037" s="3">
        <v>1</v>
      </c>
      <c r="AB2037" s="4">
        <v>75000</v>
      </c>
      <c r="AC2037" s="18">
        <f t="shared" si="571"/>
        <v>75000</v>
      </c>
      <c r="AD2037" s="19">
        <f t="shared" si="560"/>
        <v>75000</v>
      </c>
      <c r="AE2037" s="21">
        <f t="shared" si="573"/>
        <v>0</v>
      </c>
      <c r="AF2037" s="20">
        <f t="shared" si="558"/>
        <v>0</v>
      </c>
      <c r="AG2037" s="20">
        <f t="shared" si="561"/>
        <v>0</v>
      </c>
      <c r="AH2037" s="20">
        <f t="shared" si="562"/>
        <v>75000</v>
      </c>
      <c r="AI2037" s="20"/>
      <c r="AJ2037" s="20"/>
      <c r="AK2037" s="20">
        <f t="shared" si="572"/>
        <v>75000</v>
      </c>
      <c r="AL2037" s="171"/>
    </row>
    <row r="2038" spans="1:38" ht="15.75" customHeight="1" x14ac:dyDescent="0.25">
      <c r="A2038" s="3">
        <v>1738</v>
      </c>
      <c r="B2038" s="14">
        <f t="shared" si="566"/>
        <v>2</v>
      </c>
      <c r="C2038" s="9">
        <f>IF(A2038=A2037,C2037,"")</f>
        <v>45327</v>
      </c>
      <c r="D2038" s="3" t="str">
        <f>IF(A2038=A2037,D2037,"")</f>
        <v>Transporte Palloni</v>
      </c>
      <c r="E2038" s="14" t="str">
        <f t="shared" si="559"/>
        <v>1738Transporte Palloni2</v>
      </c>
      <c r="J2038" s="14" t="str">
        <f t="shared" si="570"/>
        <v xml:space="preserve">Desarmar frente del vehiculo. Cambiar radiador de agua. </v>
      </c>
      <c r="L2038" s="3">
        <v>1</v>
      </c>
      <c r="S2038" s="8"/>
      <c r="W2038" s="76"/>
      <c r="X2038" s="16">
        <f t="shared" si="557"/>
        <v>0</v>
      </c>
      <c r="AC2038" s="18">
        <f t="shared" si="571"/>
        <v>0</v>
      </c>
      <c r="AD2038" s="19">
        <f t="shared" si="560"/>
        <v>75000</v>
      </c>
      <c r="AE2038" s="21">
        <f t="shared" si="573"/>
        <v>0</v>
      </c>
      <c r="AF2038" s="20">
        <f t="shared" si="558"/>
        <v>0</v>
      </c>
      <c r="AG2038" s="20">
        <f t="shared" si="561"/>
        <v>0</v>
      </c>
      <c r="AH2038" s="20">
        <f t="shared" si="562"/>
        <v>0</v>
      </c>
      <c r="AI2038" s="20"/>
      <c r="AJ2038" s="20"/>
      <c r="AK2038" s="20">
        <f t="shared" si="572"/>
        <v>0</v>
      </c>
      <c r="AL2038" s="171"/>
    </row>
    <row r="2039" spans="1:38" ht="15.75" customHeight="1" x14ac:dyDescent="0.25">
      <c r="A2039" s="3">
        <v>1739</v>
      </c>
      <c r="B2039" s="14">
        <f t="shared" si="566"/>
        <v>1</v>
      </c>
      <c r="C2039" s="9">
        <v>45327</v>
      </c>
      <c r="D2039" s="3" t="s">
        <v>258</v>
      </c>
      <c r="E2039" s="14" t="str">
        <f t="shared" si="559"/>
        <v>1739Barral Juan1</v>
      </c>
      <c r="F2039" s="119" t="s">
        <v>2144</v>
      </c>
      <c r="G2039" s="119" t="s">
        <v>103</v>
      </c>
      <c r="I2039" s="10" t="s">
        <v>3089</v>
      </c>
      <c r="J2039" s="14" t="str">
        <f t="shared" si="570"/>
        <v>Cambiar pastillas de freno. Hacer reparar pinchadura en rueda delantera. Balanceo de la misma. Control general para viaje.</v>
      </c>
      <c r="K2039" s="3" t="s">
        <v>1512</v>
      </c>
      <c r="L2039" s="3">
        <v>1</v>
      </c>
      <c r="M2039" s="10" t="s">
        <v>3085</v>
      </c>
      <c r="N2039" s="3" t="s">
        <v>2484</v>
      </c>
      <c r="Q2039" s="7">
        <v>35800</v>
      </c>
      <c r="R2039" s="7" t="s">
        <v>1971</v>
      </c>
      <c r="S2039" s="8"/>
      <c r="T2039" s="11">
        <v>1</v>
      </c>
      <c r="W2039" s="76">
        <v>45400</v>
      </c>
      <c r="X2039" s="16">
        <f t="shared" ref="X2039:X2102" si="574">W2039*T2039</f>
        <v>45400</v>
      </c>
      <c r="Y2039" s="3">
        <v>1</v>
      </c>
      <c r="AB2039" s="4">
        <v>20000</v>
      </c>
      <c r="AC2039" s="18">
        <f t="shared" si="571"/>
        <v>20000</v>
      </c>
      <c r="AD2039" s="19">
        <f t="shared" si="560"/>
        <v>20000</v>
      </c>
      <c r="AE2039" s="21">
        <f t="shared" si="573"/>
        <v>35800</v>
      </c>
      <c r="AF2039" s="20">
        <f t="shared" si="558"/>
        <v>42300</v>
      </c>
      <c r="AG2039" s="20">
        <f t="shared" si="561"/>
        <v>51900</v>
      </c>
      <c r="AH2039" s="20">
        <f t="shared" si="562"/>
        <v>20000</v>
      </c>
      <c r="AI2039" s="20"/>
      <c r="AJ2039" s="20"/>
      <c r="AK2039" s="20">
        <f t="shared" si="572"/>
        <v>71900</v>
      </c>
      <c r="AL2039" s="171"/>
    </row>
    <row r="2040" spans="1:38" ht="15.75" customHeight="1" x14ac:dyDescent="0.25">
      <c r="A2040" s="3">
        <v>1739</v>
      </c>
      <c r="B2040" s="14">
        <f t="shared" si="566"/>
        <v>2</v>
      </c>
      <c r="C2040" s="9">
        <f>IF(A2040=A2039,C2039,"")</f>
        <v>45327</v>
      </c>
      <c r="D2040" s="3" t="str">
        <f>IF(A2040=A2039,D2039,"")</f>
        <v>Barral Juan</v>
      </c>
      <c r="E2040" s="14" t="str">
        <f t="shared" si="559"/>
        <v>1739Barral Juan2</v>
      </c>
      <c r="J2040" s="14" t="str">
        <f t="shared" si="570"/>
        <v xml:space="preserve">Cambiar pastillas de freno. Hacer reparar pinchadura en rueda delantera. Balanceo de la misma. Control general para viaje. </v>
      </c>
      <c r="L2040" s="3">
        <v>1</v>
      </c>
      <c r="M2040" s="10" t="s">
        <v>2526</v>
      </c>
      <c r="N2040" s="3" t="s">
        <v>3090</v>
      </c>
      <c r="Q2040" s="7">
        <v>6500</v>
      </c>
      <c r="S2040" s="8"/>
      <c r="T2040" s="11">
        <v>1</v>
      </c>
      <c r="W2040" s="76">
        <v>6500</v>
      </c>
      <c r="X2040" s="16">
        <f t="shared" si="574"/>
        <v>6500</v>
      </c>
      <c r="AC2040" s="18">
        <f t="shared" si="571"/>
        <v>0</v>
      </c>
      <c r="AD2040" s="19">
        <f t="shared" si="560"/>
        <v>20000</v>
      </c>
      <c r="AE2040" s="21">
        <f t="shared" si="573"/>
        <v>6500</v>
      </c>
      <c r="AF2040" s="20">
        <f t="shared" si="558"/>
        <v>0</v>
      </c>
      <c r="AG2040" s="20">
        <f t="shared" si="561"/>
        <v>0</v>
      </c>
      <c r="AH2040" s="20">
        <f t="shared" si="562"/>
        <v>0</v>
      </c>
      <c r="AI2040" s="20"/>
      <c r="AJ2040" s="20"/>
      <c r="AK2040" s="20">
        <f t="shared" si="572"/>
        <v>0</v>
      </c>
      <c r="AL2040" s="171"/>
    </row>
    <row r="2041" spans="1:38" ht="15.75" customHeight="1" x14ac:dyDescent="0.25">
      <c r="A2041" s="3">
        <v>1740</v>
      </c>
      <c r="B2041" s="14">
        <f t="shared" si="566"/>
        <v>1</v>
      </c>
      <c r="C2041" s="9">
        <v>45327</v>
      </c>
      <c r="D2041" s="3" t="s">
        <v>674</v>
      </c>
      <c r="E2041" s="14" t="str">
        <f t="shared" si="559"/>
        <v>1740Wiesek Pini1</v>
      </c>
      <c r="F2041" s="119" t="s">
        <v>3086</v>
      </c>
      <c r="G2041" s="119" t="s">
        <v>3087</v>
      </c>
      <c r="H2041" s="119">
        <v>349775</v>
      </c>
      <c r="I2041" s="10" t="s">
        <v>3118</v>
      </c>
      <c r="J2041" s="14" t="str">
        <f t="shared" si="570"/>
        <v>Cambio de aceite y filtro de aceite.</v>
      </c>
      <c r="K2041" s="3" t="s">
        <v>1539</v>
      </c>
      <c r="L2041" s="3">
        <v>1</v>
      </c>
      <c r="M2041" s="10" t="s">
        <v>3095</v>
      </c>
      <c r="N2041" s="3" t="s">
        <v>2728</v>
      </c>
      <c r="Q2041" s="7">
        <v>7500</v>
      </c>
      <c r="R2041" s="7" t="s">
        <v>1916</v>
      </c>
      <c r="S2041" s="8"/>
      <c r="T2041" s="11">
        <v>1</v>
      </c>
      <c r="W2041" s="76">
        <v>9400</v>
      </c>
      <c r="X2041" s="16">
        <f t="shared" si="574"/>
        <v>9400</v>
      </c>
      <c r="AC2041" s="18">
        <f t="shared" si="571"/>
        <v>0</v>
      </c>
      <c r="AD2041" s="19">
        <f t="shared" si="560"/>
        <v>0</v>
      </c>
      <c r="AE2041" s="21">
        <f t="shared" si="573"/>
        <v>7500</v>
      </c>
      <c r="AF2041" s="20">
        <f t="shared" si="558"/>
        <v>11426.56</v>
      </c>
      <c r="AG2041" s="20">
        <f t="shared" si="561"/>
        <v>48100</v>
      </c>
      <c r="AH2041" s="20">
        <f t="shared" si="562"/>
        <v>0</v>
      </c>
      <c r="AI2041" s="20"/>
      <c r="AJ2041" s="20"/>
      <c r="AK2041" s="20">
        <f t="shared" si="572"/>
        <v>48100</v>
      </c>
      <c r="AL2041" s="171"/>
    </row>
    <row r="2042" spans="1:38" ht="15.75" customHeight="1" x14ac:dyDescent="0.25">
      <c r="A2042" s="3">
        <v>1740</v>
      </c>
      <c r="B2042" s="14">
        <f t="shared" si="566"/>
        <v>2</v>
      </c>
      <c r="C2042" s="9">
        <f>IF(A2042=A2041,C2041,"")</f>
        <v>45327</v>
      </c>
      <c r="D2042" s="3" t="str">
        <f>IF(A2042=A2041,D2041,"")</f>
        <v>Wiesek Pini</v>
      </c>
      <c r="E2042" s="14" t="str">
        <f t="shared" si="559"/>
        <v>1740Wiesek Pini2</v>
      </c>
      <c r="J2042" s="14" t="str">
        <f t="shared" si="570"/>
        <v xml:space="preserve">Cambio de aceite y filtro de aceite. </v>
      </c>
      <c r="L2042" s="3">
        <v>1</v>
      </c>
      <c r="M2042" s="10" t="s">
        <v>792</v>
      </c>
      <c r="N2042" s="3" t="s">
        <v>84</v>
      </c>
      <c r="Q2042" s="7">
        <v>3926.56</v>
      </c>
      <c r="S2042" s="8"/>
      <c r="T2042" s="11">
        <v>4.5</v>
      </c>
      <c r="W2042" s="76">
        <v>8600</v>
      </c>
      <c r="X2042" s="16">
        <f t="shared" si="574"/>
        <v>38700</v>
      </c>
      <c r="AC2042" s="18">
        <f t="shared" si="571"/>
        <v>0</v>
      </c>
      <c r="AD2042" s="19">
        <f t="shared" si="560"/>
        <v>0</v>
      </c>
      <c r="AE2042" s="21">
        <f t="shared" si="573"/>
        <v>17669.52</v>
      </c>
      <c r="AF2042" s="20">
        <f t="shared" si="558"/>
        <v>0</v>
      </c>
      <c r="AG2042" s="20">
        <f t="shared" si="561"/>
        <v>0</v>
      </c>
      <c r="AH2042" s="20">
        <f t="shared" si="562"/>
        <v>0</v>
      </c>
      <c r="AI2042" s="20"/>
      <c r="AJ2042" s="20"/>
      <c r="AK2042" s="20">
        <f t="shared" si="572"/>
        <v>0</v>
      </c>
      <c r="AL2042" s="171"/>
    </row>
    <row r="2043" spans="1:38" ht="15.75" customHeight="1" x14ac:dyDescent="0.25">
      <c r="A2043" s="3">
        <v>1741</v>
      </c>
      <c r="B2043" s="14">
        <f t="shared" si="566"/>
        <v>1</v>
      </c>
      <c r="C2043" s="9">
        <v>45328</v>
      </c>
      <c r="D2043" s="3" t="s">
        <v>2428</v>
      </c>
      <c r="E2043" s="14" t="str">
        <f t="shared" si="559"/>
        <v>1741Magra Ignacio1</v>
      </c>
      <c r="F2043" s="119" t="s">
        <v>3091</v>
      </c>
      <c r="G2043" s="119" t="s">
        <v>1325</v>
      </c>
      <c r="H2043" s="119">
        <v>115015</v>
      </c>
      <c r="I2043" s="10" t="s">
        <v>3094</v>
      </c>
      <c r="J2043" s="14" t="str">
        <f t="shared" si="570"/>
        <v>Service completo. Cambio de aceite y filtros. Control general del vehiculo. Rotacion de ruedas. Regulacion de cintas de frenos. Lavado motor.</v>
      </c>
      <c r="K2043" s="3" t="s">
        <v>1512</v>
      </c>
      <c r="L2043" s="3">
        <v>1</v>
      </c>
      <c r="M2043" s="10" t="s">
        <v>3092</v>
      </c>
      <c r="N2043" s="3" t="s">
        <v>84</v>
      </c>
      <c r="Q2043" s="7">
        <v>51480</v>
      </c>
      <c r="R2043" s="7" t="s">
        <v>1916</v>
      </c>
      <c r="S2043" s="8"/>
      <c r="T2043" s="11">
        <v>1</v>
      </c>
      <c r="W2043" s="76">
        <v>79200</v>
      </c>
      <c r="X2043" s="16">
        <f t="shared" si="574"/>
        <v>79200</v>
      </c>
      <c r="Y2043" s="3">
        <v>1</v>
      </c>
      <c r="AB2043" s="4">
        <v>60000</v>
      </c>
      <c r="AC2043" s="18">
        <f t="shared" si="571"/>
        <v>60000</v>
      </c>
      <c r="AD2043" s="19">
        <f t="shared" si="560"/>
        <v>60000</v>
      </c>
      <c r="AE2043" s="21">
        <f t="shared" si="573"/>
        <v>51480</v>
      </c>
      <c r="AF2043" s="20">
        <f t="shared" ref="AF2043:AF2106" si="575">IF(A2043=A2042,0,(SUMIF($A$3:$A$999956,A2043,$Q$3:$Q$999956)))+IF(A2043=A2042,0,(SUMIF($A$3:$A$999956,A2043,$R$3:$R$999956)))</f>
        <v>59094.26</v>
      </c>
      <c r="AG2043" s="20">
        <f t="shared" si="561"/>
        <v>189100</v>
      </c>
      <c r="AH2043" s="20">
        <f t="shared" si="562"/>
        <v>60000</v>
      </c>
      <c r="AI2043" s="20"/>
      <c r="AJ2043" s="20"/>
      <c r="AK2043" s="20">
        <f t="shared" si="572"/>
        <v>249100</v>
      </c>
      <c r="AL2043" s="171"/>
    </row>
    <row r="2044" spans="1:38" ht="15.75" customHeight="1" x14ac:dyDescent="0.25">
      <c r="A2044" s="3">
        <v>1741</v>
      </c>
      <c r="B2044" s="14">
        <f t="shared" si="566"/>
        <v>2</v>
      </c>
      <c r="C2044" s="9">
        <f>IF(A2044=A2043,C2043,"")</f>
        <v>45328</v>
      </c>
      <c r="D2044" s="3" t="str">
        <f>IF(A2044=A2043,D2043,"")</f>
        <v>Magra Ignacio</v>
      </c>
      <c r="E2044" s="14" t="str">
        <f t="shared" si="559"/>
        <v>1741Magra Ignacio2</v>
      </c>
      <c r="J2044" s="14" t="str">
        <f t="shared" si="570"/>
        <v xml:space="preserve">Service completo. Cambio de aceite y filtros. Control general del vehiculo. Rotacion de ruedas. Regulacion de cintas de frenos. Lavado motor. </v>
      </c>
      <c r="L2044" s="3">
        <v>1</v>
      </c>
      <c r="M2044" s="10" t="s">
        <v>3093</v>
      </c>
      <c r="N2044" s="3" t="s">
        <v>84</v>
      </c>
      <c r="Q2044" s="7">
        <v>7614.26</v>
      </c>
      <c r="S2044" s="8"/>
      <c r="T2044" s="11">
        <v>7</v>
      </c>
      <c r="W2044" s="76">
        <v>15700</v>
      </c>
      <c r="X2044" s="16">
        <f t="shared" si="574"/>
        <v>109900</v>
      </c>
      <c r="AC2044" s="18">
        <f t="shared" si="571"/>
        <v>0</v>
      </c>
      <c r="AD2044" s="19">
        <f t="shared" si="560"/>
        <v>60000</v>
      </c>
      <c r="AE2044" s="21">
        <f t="shared" si="573"/>
        <v>53299.82</v>
      </c>
      <c r="AF2044" s="20">
        <f t="shared" si="575"/>
        <v>0</v>
      </c>
      <c r="AG2044" s="20">
        <f t="shared" si="561"/>
        <v>0</v>
      </c>
      <c r="AH2044" s="20">
        <f t="shared" si="562"/>
        <v>0</v>
      </c>
      <c r="AI2044" s="20"/>
      <c r="AJ2044" s="20"/>
      <c r="AK2044" s="20">
        <f t="shared" si="572"/>
        <v>0</v>
      </c>
      <c r="AL2044" s="171"/>
    </row>
    <row r="2045" spans="1:38" ht="15.75" customHeight="1" x14ac:dyDescent="0.25">
      <c r="A2045" s="3">
        <v>1742</v>
      </c>
      <c r="B2045" s="14">
        <f t="shared" si="566"/>
        <v>1</v>
      </c>
      <c r="C2045" s="9">
        <v>45329</v>
      </c>
      <c r="D2045" s="3" t="s">
        <v>3096</v>
      </c>
      <c r="E2045" s="14" t="str">
        <f t="shared" si="559"/>
        <v>1742Depascuale Carolina1</v>
      </c>
      <c r="F2045" s="119" t="s">
        <v>3097</v>
      </c>
      <c r="G2045" s="119" t="s">
        <v>806</v>
      </c>
      <c r="I2045" s="10" t="s">
        <v>3098</v>
      </c>
      <c r="J2045" s="14" t="str">
        <f t="shared" si="570"/>
        <v>Sacar caja de velocidad, placa disco y volante motor. Limpieza completa de la zona. Cambio de reten de bancada. Puesta a punto con herramienta especifica. Armado total. Puesta en marcha.</v>
      </c>
      <c r="K2045" s="3" t="s">
        <v>1665</v>
      </c>
      <c r="L2045" s="3">
        <v>1</v>
      </c>
      <c r="M2045" s="10" t="s">
        <v>3099</v>
      </c>
      <c r="N2045" s="3" t="s">
        <v>84</v>
      </c>
      <c r="Q2045" s="7">
        <v>60000</v>
      </c>
      <c r="R2045" s="7" t="s">
        <v>2339</v>
      </c>
      <c r="S2045" s="8"/>
      <c r="T2045" s="11">
        <v>1</v>
      </c>
      <c r="W2045" s="76">
        <v>75000</v>
      </c>
      <c r="X2045" s="16">
        <f t="shared" si="574"/>
        <v>75000</v>
      </c>
      <c r="Y2045" s="3">
        <v>1</v>
      </c>
      <c r="AB2045" s="4">
        <v>100000</v>
      </c>
      <c r="AC2045" s="18">
        <f t="shared" si="571"/>
        <v>100000</v>
      </c>
      <c r="AD2045" s="19">
        <f t="shared" si="560"/>
        <v>100000</v>
      </c>
      <c r="AE2045" s="21">
        <f t="shared" si="573"/>
        <v>60000</v>
      </c>
      <c r="AF2045" s="20">
        <f t="shared" si="575"/>
        <v>60000</v>
      </c>
      <c r="AG2045" s="20">
        <f t="shared" si="561"/>
        <v>75000</v>
      </c>
      <c r="AH2045" s="20">
        <f t="shared" si="562"/>
        <v>100000</v>
      </c>
      <c r="AI2045" s="20"/>
      <c r="AJ2045" s="20"/>
      <c r="AK2045" s="20">
        <f t="shared" si="572"/>
        <v>175000</v>
      </c>
      <c r="AL2045" s="171"/>
    </row>
    <row r="2046" spans="1:38" ht="15.75" customHeight="1" x14ac:dyDescent="0.25">
      <c r="A2046" s="3">
        <v>1742</v>
      </c>
      <c r="B2046" s="14">
        <f t="shared" si="566"/>
        <v>2</v>
      </c>
      <c r="C2046" s="9">
        <f>IF(A2046=A2045,C2045,"")</f>
        <v>45329</v>
      </c>
      <c r="D2046" s="3" t="str">
        <f>IF(A2046=A2045,D2045,"")</f>
        <v>Depascuale Carolina</v>
      </c>
      <c r="E2046" s="14" t="str">
        <f t="shared" ref="E2046:E2109" si="576">CONCATENATE(A2046,D2046,B2046)</f>
        <v>1742Depascuale Carolina2</v>
      </c>
      <c r="J2046" s="14" t="str">
        <f t="shared" si="570"/>
        <v xml:space="preserve">Sacar caja de velocidad, placa disco y volante motor. Limpieza completa de la zona. Cambio de reten de bancada. Puesta a punto con herramienta especifica. Armado total. Puesta en marcha. </v>
      </c>
      <c r="L2046" s="3">
        <v>1</v>
      </c>
      <c r="S2046" s="8"/>
      <c r="W2046" s="76"/>
      <c r="X2046" s="16">
        <f t="shared" si="574"/>
        <v>0</v>
      </c>
      <c r="AC2046" s="18">
        <f t="shared" si="571"/>
        <v>0</v>
      </c>
      <c r="AD2046" s="19">
        <f t="shared" si="560"/>
        <v>100000</v>
      </c>
      <c r="AE2046" s="21">
        <f t="shared" si="573"/>
        <v>0</v>
      </c>
      <c r="AF2046" s="20">
        <f t="shared" si="575"/>
        <v>0</v>
      </c>
      <c r="AG2046" s="20">
        <f t="shared" si="561"/>
        <v>0</v>
      </c>
      <c r="AH2046" s="20">
        <f t="shared" si="562"/>
        <v>0</v>
      </c>
      <c r="AI2046" s="20"/>
      <c r="AJ2046" s="20"/>
      <c r="AK2046" s="20">
        <f t="shared" si="572"/>
        <v>0</v>
      </c>
      <c r="AL2046" s="171"/>
    </row>
    <row r="2047" spans="1:38" ht="15.75" customHeight="1" x14ac:dyDescent="0.25">
      <c r="A2047" s="3">
        <v>1743</v>
      </c>
      <c r="B2047" s="14">
        <f t="shared" si="566"/>
        <v>1</v>
      </c>
      <c r="C2047" s="9">
        <v>45329</v>
      </c>
      <c r="D2047" s="3" t="s">
        <v>557</v>
      </c>
      <c r="E2047" s="14" t="str">
        <f t="shared" si="576"/>
        <v>1743Paredes Juan1</v>
      </c>
      <c r="F2047" s="119" t="s">
        <v>3100</v>
      </c>
      <c r="G2047" s="119" t="s">
        <v>1853</v>
      </c>
      <c r="H2047" s="119">
        <v>215621</v>
      </c>
      <c r="I2047" s="10" t="s">
        <v>3101</v>
      </c>
      <c r="J2047" s="14" t="str">
        <f t="shared" si="570"/>
        <v>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v>
      </c>
      <c r="K2047" s="3" t="s">
        <v>2380</v>
      </c>
      <c r="L2047" s="3">
        <v>1</v>
      </c>
      <c r="M2047" s="10" t="s">
        <v>3102</v>
      </c>
      <c r="N2047" s="3" t="s">
        <v>790</v>
      </c>
      <c r="Q2047" s="7">
        <v>68206.179999999993</v>
      </c>
      <c r="R2047" s="7" t="s">
        <v>2339</v>
      </c>
      <c r="S2047" s="8"/>
      <c r="T2047" s="11">
        <v>1</v>
      </c>
      <c r="W2047" s="76">
        <v>76000</v>
      </c>
      <c r="X2047" s="16">
        <f t="shared" si="574"/>
        <v>76000</v>
      </c>
      <c r="Y2047" s="3">
        <v>1</v>
      </c>
      <c r="AB2047" s="4">
        <v>135000</v>
      </c>
      <c r="AC2047" s="18">
        <f t="shared" si="571"/>
        <v>135000</v>
      </c>
      <c r="AD2047" s="19">
        <f t="shared" ref="AD2047:AD2110" si="577">IF(A2047=A2046,AD2046+AC2047,AC2047)</f>
        <v>135000</v>
      </c>
      <c r="AE2047" s="21">
        <f t="shared" si="573"/>
        <v>68206.179999999993</v>
      </c>
      <c r="AF2047" s="20">
        <f t="shared" si="575"/>
        <v>179986.18</v>
      </c>
      <c r="AG2047" s="20">
        <f t="shared" ref="AG2047:AG2110" si="578">IF(A2047=A2046,0,(SUMIF($A$3:$A$999956,A2047,($X$3:$X$999956))))</f>
        <v>216800</v>
      </c>
      <c r="AH2047" s="20">
        <f t="shared" ref="AH2047:AH2110" si="579">IF(A2047=A2046,0,(SUMIF($A$3:$A$999956,A2047,($AC$3:$AC$999956))))</f>
        <v>135000</v>
      </c>
      <c r="AI2047" s="20"/>
      <c r="AJ2047" s="20"/>
      <c r="AK2047" s="20">
        <f t="shared" si="572"/>
        <v>351800</v>
      </c>
      <c r="AL2047" s="171"/>
    </row>
    <row r="2048" spans="1:38" ht="15.75" customHeight="1" x14ac:dyDescent="0.25">
      <c r="A2048" s="3">
        <v>1743</v>
      </c>
      <c r="B2048" s="14">
        <f t="shared" si="566"/>
        <v>2</v>
      </c>
      <c r="C2048" s="9">
        <f t="shared" ref="C2048:C2053" si="580">IF(A2048=A2047,C2047,"")</f>
        <v>45329</v>
      </c>
      <c r="D2048" s="3" t="str">
        <f t="shared" ref="D2048:D2053" si="581">IF(A2048=A2047,D2047,"")</f>
        <v>Paredes Juan</v>
      </c>
      <c r="E2048" s="14" t="str">
        <f t="shared" si="576"/>
        <v>1743Paredes Juan2</v>
      </c>
      <c r="J2048" s="14" t="str">
        <f t="shared" si="570"/>
        <v xml:space="preserve">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 </v>
      </c>
      <c r="L2048" s="3">
        <v>1</v>
      </c>
      <c r="M2048" s="10" t="s">
        <v>2819</v>
      </c>
      <c r="N2048" s="3" t="s">
        <v>734</v>
      </c>
      <c r="Q2048" s="7">
        <v>23840</v>
      </c>
      <c r="S2048" s="8"/>
      <c r="T2048" s="11">
        <v>1</v>
      </c>
      <c r="W2048" s="76">
        <v>29800</v>
      </c>
      <c r="X2048" s="16">
        <f t="shared" si="574"/>
        <v>29800</v>
      </c>
      <c r="AC2048" s="18">
        <f t="shared" si="571"/>
        <v>0</v>
      </c>
      <c r="AD2048" s="19">
        <f t="shared" si="577"/>
        <v>135000</v>
      </c>
      <c r="AE2048" s="21">
        <f t="shared" si="573"/>
        <v>23840</v>
      </c>
      <c r="AF2048" s="20">
        <f t="shared" si="575"/>
        <v>0</v>
      </c>
      <c r="AG2048" s="20">
        <f t="shared" si="578"/>
        <v>0</v>
      </c>
      <c r="AH2048" s="20">
        <f t="shared" si="579"/>
        <v>0</v>
      </c>
      <c r="AI2048" s="20"/>
      <c r="AJ2048" s="20"/>
      <c r="AK2048" s="20">
        <f t="shared" si="572"/>
        <v>0</v>
      </c>
      <c r="AL2048" s="171"/>
    </row>
    <row r="2049" spans="1:38" ht="15.75" customHeight="1" x14ac:dyDescent="0.25">
      <c r="A2049" s="3">
        <v>1743</v>
      </c>
      <c r="B2049" s="14">
        <f t="shared" si="566"/>
        <v>3</v>
      </c>
      <c r="C2049" s="9">
        <f t="shared" si="580"/>
        <v>45329</v>
      </c>
      <c r="D2049" s="3" t="str">
        <f t="shared" si="581"/>
        <v>Paredes Juan</v>
      </c>
      <c r="E2049" s="14" t="str">
        <f t="shared" si="576"/>
        <v>1743Paredes Juan3</v>
      </c>
      <c r="J2049" s="14" t="str">
        <f t="shared" si="570"/>
        <v xml:space="preserve">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  </v>
      </c>
      <c r="L2049" s="3">
        <v>1</v>
      </c>
      <c r="M2049" s="10" t="s">
        <v>2409</v>
      </c>
      <c r="N2049" s="3" t="s">
        <v>734</v>
      </c>
      <c r="Q2049" s="7">
        <v>15000</v>
      </c>
      <c r="S2049" s="8"/>
      <c r="T2049" s="11">
        <v>1</v>
      </c>
      <c r="W2049" s="76">
        <v>18800</v>
      </c>
      <c r="X2049" s="16">
        <f t="shared" si="574"/>
        <v>18800</v>
      </c>
      <c r="AC2049" s="18">
        <f t="shared" si="571"/>
        <v>0</v>
      </c>
      <c r="AD2049" s="19">
        <f t="shared" si="577"/>
        <v>135000</v>
      </c>
      <c r="AE2049" s="21">
        <f t="shared" si="573"/>
        <v>15000</v>
      </c>
      <c r="AF2049" s="20">
        <f t="shared" si="575"/>
        <v>0</v>
      </c>
      <c r="AG2049" s="20">
        <f t="shared" si="578"/>
        <v>0</v>
      </c>
      <c r="AH2049" s="20">
        <f t="shared" si="579"/>
        <v>0</v>
      </c>
      <c r="AI2049" s="20"/>
      <c r="AJ2049" s="20"/>
      <c r="AK2049" s="20">
        <f t="shared" si="572"/>
        <v>0</v>
      </c>
      <c r="AL2049" s="171"/>
    </row>
    <row r="2050" spans="1:38" ht="15.75" customHeight="1" x14ac:dyDescent="0.25">
      <c r="A2050" s="3">
        <v>1743</v>
      </c>
      <c r="B2050" s="14">
        <f t="shared" si="566"/>
        <v>4</v>
      </c>
      <c r="C2050" s="9">
        <f t="shared" si="580"/>
        <v>45329</v>
      </c>
      <c r="D2050" s="3" t="str">
        <f t="shared" si="581"/>
        <v>Paredes Juan</v>
      </c>
      <c r="E2050" s="14" t="str">
        <f t="shared" si="576"/>
        <v>1743Paredes Juan4</v>
      </c>
      <c r="J2050" s="14" t="str">
        <f t="shared" si="570"/>
        <v xml:space="preserve">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   </v>
      </c>
      <c r="L2050" s="3">
        <v>1</v>
      </c>
      <c r="M2050" s="10" t="s">
        <v>1220</v>
      </c>
      <c r="N2050" s="3" t="s">
        <v>734</v>
      </c>
      <c r="Q2050" s="7">
        <v>35840</v>
      </c>
      <c r="S2050" s="8"/>
      <c r="T2050" s="11">
        <v>1</v>
      </c>
      <c r="W2050" s="76">
        <v>44800</v>
      </c>
      <c r="X2050" s="16">
        <f t="shared" si="574"/>
        <v>44800</v>
      </c>
      <c r="AC2050" s="18">
        <f t="shared" si="571"/>
        <v>0</v>
      </c>
      <c r="AD2050" s="19">
        <f t="shared" si="577"/>
        <v>135000</v>
      </c>
      <c r="AE2050" s="21">
        <f t="shared" si="573"/>
        <v>35840</v>
      </c>
      <c r="AF2050" s="20">
        <f t="shared" si="575"/>
        <v>0</v>
      </c>
      <c r="AG2050" s="20">
        <f t="shared" si="578"/>
        <v>0</v>
      </c>
      <c r="AH2050" s="20">
        <f t="shared" si="579"/>
        <v>0</v>
      </c>
      <c r="AI2050" s="20"/>
      <c r="AJ2050" s="20"/>
      <c r="AK2050" s="20">
        <f t="shared" si="572"/>
        <v>0</v>
      </c>
      <c r="AL2050" s="171"/>
    </row>
    <row r="2051" spans="1:38" ht="15.75" customHeight="1" x14ac:dyDescent="0.25">
      <c r="A2051" s="3">
        <v>1743</v>
      </c>
      <c r="B2051" s="14">
        <f t="shared" si="566"/>
        <v>5</v>
      </c>
      <c r="C2051" s="9">
        <f t="shared" si="580"/>
        <v>45329</v>
      </c>
      <c r="D2051" s="3" t="str">
        <f t="shared" si="581"/>
        <v>Paredes Juan</v>
      </c>
      <c r="E2051" s="14" t="str">
        <f t="shared" si="576"/>
        <v>1743Paredes Juan5</v>
      </c>
      <c r="J2051" s="14" t="str">
        <f t="shared" si="570"/>
        <v xml:space="preserve">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    </v>
      </c>
      <c r="L2051" s="3">
        <v>1</v>
      </c>
      <c r="M2051" s="10" t="s">
        <v>3103</v>
      </c>
      <c r="N2051" s="3" t="s">
        <v>2484</v>
      </c>
      <c r="Q2051" s="7">
        <v>6200</v>
      </c>
      <c r="S2051" s="8"/>
      <c r="T2051" s="11">
        <v>1</v>
      </c>
      <c r="W2051" s="76">
        <v>7600</v>
      </c>
      <c r="X2051" s="16">
        <f t="shared" si="574"/>
        <v>7600</v>
      </c>
      <c r="AC2051" s="18">
        <f t="shared" si="571"/>
        <v>0</v>
      </c>
      <c r="AD2051" s="19">
        <f t="shared" si="577"/>
        <v>135000</v>
      </c>
      <c r="AE2051" s="21">
        <f t="shared" si="573"/>
        <v>6200</v>
      </c>
      <c r="AF2051" s="20">
        <f t="shared" si="575"/>
        <v>0</v>
      </c>
      <c r="AG2051" s="20">
        <f t="shared" si="578"/>
        <v>0</v>
      </c>
      <c r="AH2051" s="20">
        <f t="shared" si="579"/>
        <v>0</v>
      </c>
      <c r="AI2051" s="20"/>
      <c r="AJ2051" s="20"/>
      <c r="AK2051" s="20">
        <f t="shared" si="572"/>
        <v>0</v>
      </c>
      <c r="AL2051" s="171"/>
    </row>
    <row r="2052" spans="1:38" ht="15.75" customHeight="1" x14ac:dyDescent="0.25">
      <c r="A2052" s="3">
        <v>1743</v>
      </c>
      <c r="B2052" s="14">
        <f t="shared" ref="B2052:B2115" si="582">IF(A2052=A2051,B2051+1,1)</f>
        <v>6</v>
      </c>
      <c r="C2052" s="9">
        <f t="shared" si="580"/>
        <v>45329</v>
      </c>
      <c r="D2052" s="3" t="str">
        <f t="shared" si="581"/>
        <v>Paredes Juan</v>
      </c>
      <c r="E2052" s="14" t="str">
        <f t="shared" si="576"/>
        <v>1743Paredes Juan6</v>
      </c>
      <c r="J2052" s="14" t="str">
        <f t="shared" si="570"/>
        <v xml:space="preserve">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     </v>
      </c>
      <c r="L2052" s="3">
        <v>1</v>
      </c>
      <c r="M2052" s="10" t="s">
        <v>3104</v>
      </c>
      <c r="N2052" s="3" t="s">
        <v>771</v>
      </c>
      <c r="Q2052" s="7">
        <v>9200</v>
      </c>
      <c r="S2052" s="8"/>
      <c r="T2052" s="11">
        <v>1</v>
      </c>
      <c r="W2052" s="76">
        <v>13500</v>
      </c>
      <c r="X2052" s="16">
        <f t="shared" si="574"/>
        <v>13500</v>
      </c>
      <c r="AC2052" s="18">
        <f t="shared" si="571"/>
        <v>0</v>
      </c>
      <c r="AD2052" s="19">
        <f t="shared" si="577"/>
        <v>135000</v>
      </c>
      <c r="AE2052" s="21">
        <f t="shared" si="573"/>
        <v>9200</v>
      </c>
      <c r="AF2052" s="20">
        <f t="shared" si="575"/>
        <v>0</v>
      </c>
      <c r="AG2052" s="20">
        <f t="shared" si="578"/>
        <v>0</v>
      </c>
      <c r="AH2052" s="20">
        <f t="shared" si="579"/>
        <v>0</v>
      </c>
      <c r="AI2052" s="20"/>
      <c r="AJ2052" s="20"/>
      <c r="AK2052" s="20">
        <f t="shared" si="572"/>
        <v>0</v>
      </c>
      <c r="AL2052" s="171"/>
    </row>
    <row r="2053" spans="1:38" ht="15.75" customHeight="1" x14ac:dyDescent="0.25">
      <c r="A2053" s="3">
        <v>1743</v>
      </c>
      <c r="B2053" s="14">
        <f t="shared" si="582"/>
        <v>7</v>
      </c>
      <c r="C2053" s="9">
        <f t="shared" si="580"/>
        <v>45329</v>
      </c>
      <c r="D2053" s="3" t="str">
        <f t="shared" si="581"/>
        <v>Paredes Juan</v>
      </c>
      <c r="E2053" s="14" t="str">
        <f t="shared" si="576"/>
        <v>1743Paredes Juan7</v>
      </c>
      <c r="J2053" s="14" t="str">
        <f t="shared" si="570"/>
        <v xml:space="preserve">Sacar tapa de cilindros. Mandar a reacondicionar (se realizo prueba hidraulica, relleno y superficie). Limpiar superficie block y orificios de bulones de tapa. Asentar las cuatro valvulas de escape. Medir las cuatro valvulas de admision. Colocar retenes nuevos. Armar tapa con junta y tornillos nuevos. Rearmado total. Colocar liquido refrigerante. Purgado del circuito de refrigeracion.      </v>
      </c>
      <c r="L2053" s="3">
        <v>1</v>
      </c>
      <c r="M2053" s="10" t="s">
        <v>3105</v>
      </c>
      <c r="N2053" s="3" t="s">
        <v>2484</v>
      </c>
      <c r="Q2053" s="7">
        <v>21700</v>
      </c>
      <c r="S2053" s="8"/>
      <c r="T2053" s="11">
        <v>1</v>
      </c>
      <c r="W2053" s="76">
        <v>26300</v>
      </c>
      <c r="X2053" s="16">
        <f t="shared" si="574"/>
        <v>26300</v>
      </c>
      <c r="AC2053" s="18">
        <f t="shared" si="571"/>
        <v>0</v>
      </c>
      <c r="AD2053" s="19">
        <f t="shared" si="577"/>
        <v>135000</v>
      </c>
      <c r="AE2053" s="21">
        <f t="shared" si="573"/>
        <v>21700</v>
      </c>
      <c r="AF2053" s="20">
        <f t="shared" si="575"/>
        <v>0</v>
      </c>
      <c r="AG2053" s="20">
        <f t="shared" si="578"/>
        <v>0</v>
      </c>
      <c r="AH2053" s="20">
        <f t="shared" si="579"/>
        <v>0</v>
      </c>
      <c r="AI2053" s="20"/>
      <c r="AJ2053" s="20"/>
      <c r="AK2053" s="20">
        <f t="shared" si="572"/>
        <v>0</v>
      </c>
      <c r="AL2053" s="171"/>
    </row>
    <row r="2054" spans="1:38" ht="15.75" customHeight="1" x14ac:dyDescent="0.25">
      <c r="A2054" s="3">
        <v>1744</v>
      </c>
      <c r="B2054" s="14">
        <f t="shared" si="582"/>
        <v>1</v>
      </c>
      <c r="C2054" s="9">
        <v>45329</v>
      </c>
      <c r="D2054" s="3" t="s">
        <v>3106</v>
      </c>
      <c r="E2054" s="14" t="str">
        <f t="shared" si="576"/>
        <v>1744Uretta Agustin1</v>
      </c>
      <c r="F2054" s="119" t="s">
        <v>3107</v>
      </c>
      <c r="G2054" s="119" t="s">
        <v>3108</v>
      </c>
      <c r="H2054" s="119">
        <v>173138</v>
      </c>
      <c r="I2054" s="10" t="s">
        <v>3109</v>
      </c>
      <c r="J2054" s="14" t="str">
        <f t="shared" si="570"/>
        <v>Service completo. Cambio de aceite y filtros. Control general del vehiculo. Cambiar fuelle de homocinetica lado derecho.</v>
      </c>
      <c r="K2054" s="3" t="s">
        <v>1512</v>
      </c>
      <c r="L2054" s="3">
        <v>1</v>
      </c>
      <c r="M2054" s="10" t="s">
        <v>918</v>
      </c>
      <c r="N2054" s="3" t="s">
        <v>771</v>
      </c>
      <c r="Q2054" s="7">
        <v>63700</v>
      </c>
      <c r="R2054" s="7" t="s">
        <v>1916</v>
      </c>
      <c r="S2054" s="8"/>
      <c r="T2054" s="11">
        <v>1</v>
      </c>
      <c r="W2054" s="76">
        <v>98000</v>
      </c>
      <c r="X2054" s="16">
        <f t="shared" si="574"/>
        <v>98000</v>
      </c>
      <c r="Y2054" s="3">
        <v>1</v>
      </c>
      <c r="AB2054" s="4">
        <v>80000</v>
      </c>
      <c r="AC2054" s="18">
        <f t="shared" si="571"/>
        <v>80000</v>
      </c>
      <c r="AD2054" s="19">
        <f t="shared" si="577"/>
        <v>80000</v>
      </c>
      <c r="AE2054" s="21">
        <f t="shared" si="573"/>
        <v>63700</v>
      </c>
      <c r="AF2054" s="20">
        <f t="shared" si="575"/>
        <v>81140</v>
      </c>
      <c r="AG2054" s="20">
        <f t="shared" si="578"/>
        <v>205700</v>
      </c>
      <c r="AH2054" s="20">
        <f t="shared" si="579"/>
        <v>80000</v>
      </c>
      <c r="AI2054" s="20"/>
      <c r="AJ2054" s="20"/>
      <c r="AK2054" s="20">
        <f t="shared" si="572"/>
        <v>285700</v>
      </c>
      <c r="AL2054" s="171"/>
    </row>
    <row r="2055" spans="1:38" ht="15.75" customHeight="1" x14ac:dyDescent="0.25">
      <c r="A2055" s="3">
        <v>1744</v>
      </c>
      <c r="B2055" s="14">
        <f t="shared" si="582"/>
        <v>2</v>
      </c>
      <c r="C2055" s="9">
        <f>IF(A2055=A2054,C2054,"")</f>
        <v>45329</v>
      </c>
      <c r="D2055" s="3" t="str">
        <f>IF(A2055=A2054,D2054,"")</f>
        <v>Uretta Agustin</v>
      </c>
      <c r="E2055" s="14" t="str">
        <f t="shared" si="576"/>
        <v>1744Uretta Agustin2</v>
      </c>
      <c r="J2055" s="14" t="str">
        <f t="shared" si="570"/>
        <v xml:space="preserve">Service completo. Cambio de aceite y filtros. Control general del vehiculo. Cambiar fuelle de homocinetica lado derecho. </v>
      </c>
      <c r="L2055" s="3">
        <v>1</v>
      </c>
      <c r="M2055" s="10" t="s">
        <v>2743</v>
      </c>
      <c r="N2055" s="3" t="s">
        <v>771</v>
      </c>
      <c r="Q2055" s="7">
        <v>9840</v>
      </c>
      <c r="S2055" s="8"/>
      <c r="T2055" s="11">
        <v>4</v>
      </c>
      <c r="W2055" s="76">
        <v>24300</v>
      </c>
      <c r="X2055" s="16">
        <f t="shared" si="574"/>
        <v>97200</v>
      </c>
      <c r="AC2055" s="18">
        <f t="shared" si="571"/>
        <v>0</v>
      </c>
      <c r="AD2055" s="19">
        <f t="shared" si="577"/>
        <v>80000</v>
      </c>
      <c r="AE2055" s="21">
        <f t="shared" si="573"/>
        <v>39360</v>
      </c>
      <c r="AF2055" s="20">
        <f t="shared" si="575"/>
        <v>0</v>
      </c>
      <c r="AG2055" s="20">
        <f t="shared" si="578"/>
        <v>0</v>
      </c>
      <c r="AH2055" s="20">
        <f t="shared" si="579"/>
        <v>0</v>
      </c>
      <c r="AI2055" s="20"/>
      <c r="AJ2055" s="20"/>
      <c r="AK2055" s="20">
        <f t="shared" si="572"/>
        <v>0</v>
      </c>
      <c r="AL2055" s="171"/>
    </row>
    <row r="2056" spans="1:38" ht="15.75" customHeight="1" x14ac:dyDescent="0.25">
      <c r="A2056" s="3">
        <v>1744</v>
      </c>
      <c r="B2056" s="14">
        <f t="shared" si="582"/>
        <v>3</v>
      </c>
      <c r="C2056" s="9">
        <f>IF(A2056=A2055,C2055,"")</f>
        <v>45329</v>
      </c>
      <c r="D2056" s="3" t="str">
        <f>IF(A2056=A2055,D2055,"")</f>
        <v>Uretta Agustin</v>
      </c>
      <c r="E2056" s="14" t="str">
        <f t="shared" si="576"/>
        <v>1744Uretta Agustin3</v>
      </c>
      <c r="J2056" s="14" t="str">
        <f t="shared" si="570"/>
        <v xml:space="preserve">Service completo. Cambio de aceite y filtros. Control general del vehiculo. Cambiar fuelle de homocinetica lado derecho.  </v>
      </c>
      <c r="L2056" s="3">
        <v>1</v>
      </c>
      <c r="M2056" s="10" t="s">
        <v>2441</v>
      </c>
      <c r="N2056" s="3" t="s">
        <v>771</v>
      </c>
      <c r="Q2056" s="7">
        <v>7600</v>
      </c>
      <c r="S2056" s="8"/>
      <c r="T2056" s="11">
        <v>1</v>
      </c>
      <c r="W2056" s="76">
        <v>10500</v>
      </c>
      <c r="X2056" s="16">
        <f t="shared" si="574"/>
        <v>10500</v>
      </c>
      <c r="AC2056" s="18">
        <f t="shared" si="571"/>
        <v>0</v>
      </c>
      <c r="AD2056" s="19">
        <f t="shared" si="577"/>
        <v>80000</v>
      </c>
      <c r="AE2056" s="21">
        <f t="shared" si="573"/>
        <v>7600</v>
      </c>
      <c r="AF2056" s="20">
        <f t="shared" si="575"/>
        <v>0</v>
      </c>
      <c r="AG2056" s="20">
        <f t="shared" si="578"/>
        <v>0</v>
      </c>
      <c r="AH2056" s="20">
        <f t="shared" si="579"/>
        <v>0</v>
      </c>
      <c r="AI2056" s="20"/>
      <c r="AJ2056" s="20"/>
      <c r="AK2056" s="20">
        <f t="shared" si="572"/>
        <v>0</v>
      </c>
      <c r="AL2056" s="171"/>
    </row>
    <row r="2057" spans="1:38" ht="15.75" customHeight="1" x14ac:dyDescent="0.25">
      <c r="A2057" s="3">
        <v>1745</v>
      </c>
      <c r="B2057" s="14">
        <f t="shared" si="582"/>
        <v>1</v>
      </c>
      <c r="C2057" s="9">
        <v>45330</v>
      </c>
      <c r="D2057" s="3" t="s">
        <v>3072</v>
      </c>
      <c r="E2057" s="14" t="str">
        <f t="shared" si="576"/>
        <v>1745Bonancea Agustina1</v>
      </c>
      <c r="F2057" s="119" t="s">
        <v>3073</v>
      </c>
      <c r="G2057" s="119" t="s">
        <v>1716</v>
      </c>
      <c r="H2057" s="119">
        <v>109351</v>
      </c>
      <c r="I2057" s="10" t="s">
        <v>2764</v>
      </c>
      <c r="J2057" s="14" t="str">
        <f t="shared" si="570"/>
        <v>Completar nivel de aceite</v>
      </c>
      <c r="K2057" s="3" t="s">
        <v>1665</v>
      </c>
      <c r="L2057" s="3">
        <v>1</v>
      </c>
      <c r="M2057" s="10" t="s">
        <v>728</v>
      </c>
      <c r="N2057" s="3" t="s">
        <v>771</v>
      </c>
      <c r="Q2057" s="7">
        <v>4437.54</v>
      </c>
      <c r="R2057" s="7" t="s">
        <v>1971</v>
      </c>
      <c r="S2057" s="8"/>
      <c r="T2057" s="11">
        <v>0.8</v>
      </c>
      <c r="W2057" s="76">
        <v>10700</v>
      </c>
      <c r="X2057" s="16">
        <f t="shared" si="574"/>
        <v>8560</v>
      </c>
      <c r="Y2057" s="3">
        <v>1</v>
      </c>
      <c r="AB2057" s="4">
        <v>5000</v>
      </c>
      <c r="AC2057" s="18">
        <f t="shared" si="571"/>
        <v>5000</v>
      </c>
      <c r="AD2057" s="19">
        <f t="shared" si="577"/>
        <v>5000</v>
      </c>
      <c r="AE2057" s="21">
        <f t="shared" si="573"/>
        <v>3550.0320000000002</v>
      </c>
      <c r="AF2057" s="20">
        <f t="shared" si="575"/>
        <v>4437.54</v>
      </c>
      <c r="AG2057" s="20">
        <f t="shared" si="578"/>
        <v>8560</v>
      </c>
      <c r="AH2057" s="20">
        <f t="shared" si="579"/>
        <v>5000</v>
      </c>
      <c r="AI2057" s="20"/>
      <c r="AJ2057" s="20"/>
      <c r="AK2057" s="20">
        <f t="shared" si="572"/>
        <v>13560</v>
      </c>
      <c r="AL2057" s="171"/>
    </row>
    <row r="2058" spans="1:38" ht="15.75" customHeight="1" x14ac:dyDescent="0.25">
      <c r="A2058" s="3">
        <v>1745</v>
      </c>
      <c r="B2058" s="14">
        <f t="shared" si="582"/>
        <v>2</v>
      </c>
      <c r="C2058" s="9">
        <f>IF(A2058=A2057,C2057,"")</f>
        <v>45330</v>
      </c>
      <c r="D2058" s="3" t="str">
        <f>IF(A2058=A2057,D2057,"")</f>
        <v>Bonancea Agustina</v>
      </c>
      <c r="E2058" s="14" t="str">
        <f t="shared" si="576"/>
        <v>1745Bonancea Agustina2</v>
      </c>
      <c r="J2058" s="14" t="str">
        <f t="shared" si="570"/>
        <v xml:space="preserve">Completar nivel de aceite </v>
      </c>
      <c r="L2058" s="3">
        <v>1</v>
      </c>
      <c r="S2058" s="8"/>
      <c r="W2058" s="76"/>
      <c r="X2058" s="16">
        <f t="shared" si="574"/>
        <v>0</v>
      </c>
      <c r="AC2058" s="18">
        <f t="shared" si="571"/>
        <v>0</v>
      </c>
      <c r="AD2058" s="19">
        <f t="shared" si="577"/>
        <v>5000</v>
      </c>
      <c r="AE2058" s="21">
        <f t="shared" si="573"/>
        <v>0</v>
      </c>
      <c r="AF2058" s="20">
        <f t="shared" si="575"/>
        <v>0</v>
      </c>
      <c r="AG2058" s="20">
        <f t="shared" si="578"/>
        <v>0</v>
      </c>
      <c r="AH2058" s="20">
        <f t="shared" si="579"/>
        <v>0</v>
      </c>
      <c r="AI2058" s="20"/>
      <c r="AJ2058" s="20"/>
      <c r="AK2058" s="20">
        <f t="shared" si="572"/>
        <v>0</v>
      </c>
      <c r="AL2058" s="171"/>
    </row>
    <row r="2059" spans="1:38" ht="15.75" customHeight="1" x14ac:dyDescent="0.25">
      <c r="A2059" s="3">
        <v>1746</v>
      </c>
      <c r="B2059" s="14">
        <f t="shared" si="582"/>
        <v>1</v>
      </c>
      <c r="C2059" s="9">
        <v>45330</v>
      </c>
      <c r="D2059" s="3" t="s">
        <v>295</v>
      </c>
      <c r="E2059" s="14" t="str">
        <f t="shared" si="576"/>
        <v>1746Carrara Sandra1</v>
      </c>
      <c r="F2059" s="119" t="s">
        <v>3111</v>
      </c>
      <c r="G2059" s="119" t="s">
        <v>2446</v>
      </c>
      <c r="H2059" s="119">
        <v>55817</v>
      </c>
      <c r="I2059" s="10" t="s">
        <v>3112</v>
      </c>
      <c r="J2059" s="14" t="str">
        <f t="shared" si="570"/>
        <v>Service completo. Cambio de aceite y filtros. Control general del vehiculo. Cambio de bujias.</v>
      </c>
      <c r="K2059" s="3" t="s">
        <v>1512</v>
      </c>
      <c r="L2059" s="3">
        <v>1</v>
      </c>
      <c r="M2059" s="10" t="s">
        <v>3113</v>
      </c>
      <c r="N2059" s="3" t="s">
        <v>771</v>
      </c>
      <c r="Q2059" s="7">
        <v>10376.33</v>
      </c>
      <c r="R2059" s="7" t="s">
        <v>1916</v>
      </c>
      <c r="S2059" s="8"/>
      <c r="T2059" s="11">
        <v>1</v>
      </c>
      <c r="W2059" s="76">
        <v>10800</v>
      </c>
      <c r="X2059" s="16">
        <f t="shared" si="574"/>
        <v>10800</v>
      </c>
      <c r="Y2059" s="3">
        <v>1</v>
      </c>
      <c r="AB2059" s="4">
        <v>55000</v>
      </c>
      <c r="AC2059" s="18">
        <f t="shared" si="571"/>
        <v>55000</v>
      </c>
      <c r="AD2059" s="19">
        <f t="shared" si="577"/>
        <v>55000</v>
      </c>
      <c r="AE2059" s="21">
        <f t="shared" si="573"/>
        <v>10376.33</v>
      </c>
      <c r="AF2059" s="20">
        <f t="shared" si="575"/>
        <v>51270.229999999996</v>
      </c>
      <c r="AG2059" s="20">
        <f t="shared" si="578"/>
        <v>161700</v>
      </c>
      <c r="AH2059" s="20">
        <f t="shared" si="579"/>
        <v>55000</v>
      </c>
      <c r="AI2059" s="20"/>
      <c r="AJ2059" s="20"/>
      <c r="AK2059" s="20">
        <f t="shared" si="572"/>
        <v>216700</v>
      </c>
      <c r="AL2059" s="171"/>
    </row>
    <row r="2060" spans="1:38" ht="15.75" customHeight="1" x14ac:dyDescent="0.25">
      <c r="A2060" s="3">
        <v>1746</v>
      </c>
      <c r="B2060" s="14">
        <f t="shared" si="582"/>
        <v>2</v>
      </c>
      <c r="C2060" s="9">
        <f>IF(A2060=A2059,C2059,"")</f>
        <v>45330</v>
      </c>
      <c r="D2060" s="3" t="str">
        <f>IF(A2060=A2059,D2059,"")</f>
        <v>Carrara Sandra</v>
      </c>
      <c r="E2060" s="14" t="str">
        <f t="shared" si="576"/>
        <v>1746Carrara Sandra2</v>
      </c>
      <c r="J2060" s="14" t="str">
        <f t="shared" si="570"/>
        <v xml:space="preserve">Service completo. Cambio de aceite y filtros. Control general del vehiculo. Cambio de bujias. </v>
      </c>
      <c r="L2060" s="3">
        <v>1</v>
      </c>
      <c r="M2060" s="10" t="s">
        <v>3114</v>
      </c>
      <c r="N2060" s="3" t="s">
        <v>771</v>
      </c>
      <c r="Q2060" s="7">
        <v>5197.32</v>
      </c>
      <c r="S2060" s="8"/>
      <c r="T2060" s="11">
        <v>1</v>
      </c>
      <c r="W2060" s="76">
        <v>12600</v>
      </c>
      <c r="X2060" s="16">
        <f t="shared" si="574"/>
        <v>12600</v>
      </c>
      <c r="AC2060" s="18">
        <f t="shared" si="571"/>
        <v>0</v>
      </c>
      <c r="AD2060" s="19">
        <f t="shared" si="577"/>
        <v>55000</v>
      </c>
      <c r="AE2060" s="21">
        <f t="shared" si="573"/>
        <v>5197.32</v>
      </c>
      <c r="AF2060" s="20">
        <f t="shared" si="575"/>
        <v>0</v>
      </c>
      <c r="AG2060" s="20">
        <f t="shared" si="578"/>
        <v>0</v>
      </c>
      <c r="AH2060" s="20">
        <f t="shared" si="579"/>
        <v>0</v>
      </c>
      <c r="AI2060" s="20"/>
      <c r="AJ2060" s="20"/>
      <c r="AK2060" s="20">
        <f t="shared" si="572"/>
        <v>0</v>
      </c>
      <c r="AL2060" s="171"/>
    </row>
    <row r="2061" spans="1:38" ht="15.75" customHeight="1" x14ac:dyDescent="0.25">
      <c r="A2061" s="3">
        <v>1746</v>
      </c>
      <c r="B2061" s="14">
        <f t="shared" si="582"/>
        <v>3</v>
      </c>
      <c r="C2061" s="9">
        <f>IF(A2061=A2060,C2060,"")</f>
        <v>45330</v>
      </c>
      <c r="D2061" s="3" t="str">
        <f>IF(A2061=A2060,D2060,"")</f>
        <v>Carrara Sandra</v>
      </c>
      <c r="E2061" s="14" t="str">
        <f t="shared" si="576"/>
        <v>1746Carrara Sandra3</v>
      </c>
      <c r="J2061" s="14" t="str">
        <f t="shared" si="570"/>
        <v xml:space="preserve">Service completo. Cambio de aceite y filtros. Control general del vehiculo. Cambio de bujias.  </v>
      </c>
      <c r="L2061" s="3">
        <v>1</v>
      </c>
      <c r="M2061" s="10" t="s">
        <v>3115</v>
      </c>
      <c r="N2061" s="3" t="s">
        <v>771</v>
      </c>
      <c r="Q2061" s="7">
        <v>10186.58</v>
      </c>
      <c r="S2061" s="8"/>
      <c r="T2061" s="11">
        <v>1</v>
      </c>
      <c r="W2061" s="76">
        <v>14000</v>
      </c>
      <c r="X2061" s="16">
        <f t="shared" si="574"/>
        <v>14000</v>
      </c>
      <c r="AC2061" s="18">
        <f t="shared" si="571"/>
        <v>0</v>
      </c>
      <c r="AD2061" s="19">
        <f t="shared" si="577"/>
        <v>55000</v>
      </c>
      <c r="AE2061" s="21">
        <f t="shared" si="573"/>
        <v>10186.58</v>
      </c>
      <c r="AF2061" s="20">
        <f t="shared" si="575"/>
        <v>0</v>
      </c>
      <c r="AG2061" s="20">
        <f t="shared" si="578"/>
        <v>0</v>
      </c>
      <c r="AH2061" s="20">
        <f t="shared" si="579"/>
        <v>0</v>
      </c>
      <c r="AI2061" s="20"/>
      <c r="AJ2061" s="20"/>
      <c r="AK2061" s="20">
        <f t="shared" si="572"/>
        <v>0</v>
      </c>
      <c r="AL2061" s="171"/>
    </row>
    <row r="2062" spans="1:38" ht="15.75" customHeight="1" x14ac:dyDescent="0.25">
      <c r="A2062" s="3">
        <v>1746</v>
      </c>
      <c r="B2062" s="14">
        <f t="shared" si="582"/>
        <v>4</v>
      </c>
      <c r="C2062" s="9">
        <f>IF(A2062=A2061,C2061,"")</f>
        <v>45330</v>
      </c>
      <c r="D2062" s="3" t="str">
        <f>IF(A2062=A2061,D2061,"")</f>
        <v>Carrara Sandra</v>
      </c>
      <c r="E2062" s="14" t="str">
        <f t="shared" si="576"/>
        <v>1746Carrara Sandra4</v>
      </c>
      <c r="J2062" s="14" t="str">
        <f t="shared" si="570"/>
        <v xml:space="preserve">Service completo. Cambio de aceite y filtros. Control general del vehiculo. Cambio de bujias.   </v>
      </c>
      <c r="L2062" s="3">
        <v>1</v>
      </c>
      <c r="M2062" s="10" t="s">
        <v>2934</v>
      </c>
      <c r="N2062" s="3" t="s">
        <v>771</v>
      </c>
      <c r="Q2062" s="7">
        <v>6800</v>
      </c>
      <c r="S2062" s="8"/>
      <c r="T2062" s="11">
        <v>1</v>
      </c>
      <c r="W2062" s="76">
        <v>9700</v>
      </c>
      <c r="X2062" s="16">
        <f t="shared" si="574"/>
        <v>9700</v>
      </c>
      <c r="AC2062" s="18">
        <f t="shared" si="571"/>
        <v>0</v>
      </c>
      <c r="AD2062" s="19">
        <f t="shared" si="577"/>
        <v>55000</v>
      </c>
      <c r="AE2062" s="21">
        <f t="shared" si="573"/>
        <v>6800</v>
      </c>
      <c r="AF2062" s="20">
        <f t="shared" si="575"/>
        <v>0</v>
      </c>
      <c r="AG2062" s="20">
        <f t="shared" si="578"/>
        <v>0</v>
      </c>
      <c r="AH2062" s="20">
        <f t="shared" si="579"/>
        <v>0</v>
      </c>
      <c r="AI2062" s="20"/>
      <c r="AJ2062" s="20"/>
      <c r="AK2062" s="20">
        <f t="shared" si="572"/>
        <v>0</v>
      </c>
      <c r="AL2062" s="171"/>
    </row>
    <row r="2063" spans="1:38" ht="15.75" customHeight="1" x14ac:dyDescent="0.25">
      <c r="A2063" s="3">
        <v>1746</v>
      </c>
      <c r="B2063" s="14">
        <f t="shared" si="582"/>
        <v>5</v>
      </c>
      <c r="C2063" s="9">
        <f>IF(A2063=A2062,C2062,"")</f>
        <v>45330</v>
      </c>
      <c r="D2063" s="3" t="str">
        <f>IF(A2063=A2062,D2062,"")</f>
        <v>Carrara Sandra</v>
      </c>
      <c r="E2063" s="14" t="str">
        <f t="shared" si="576"/>
        <v>1746Carrara Sandra5</v>
      </c>
      <c r="J2063" s="14" t="str">
        <f t="shared" si="570"/>
        <v xml:space="preserve">Service completo. Cambio de aceite y filtros. Control general del vehiculo. Cambio de bujias.    </v>
      </c>
      <c r="L2063" s="3">
        <v>1</v>
      </c>
      <c r="M2063" s="10" t="s">
        <v>2447</v>
      </c>
      <c r="N2063" s="3" t="s">
        <v>771</v>
      </c>
      <c r="Q2063" s="7">
        <v>10420</v>
      </c>
      <c r="S2063" s="8"/>
      <c r="T2063" s="11">
        <v>3.3</v>
      </c>
      <c r="W2063" s="76">
        <v>22000</v>
      </c>
      <c r="X2063" s="16">
        <f t="shared" si="574"/>
        <v>72600</v>
      </c>
      <c r="AC2063" s="18">
        <f t="shared" si="571"/>
        <v>0</v>
      </c>
      <c r="AD2063" s="19">
        <f t="shared" si="577"/>
        <v>55000</v>
      </c>
      <c r="AE2063" s="21">
        <f t="shared" si="573"/>
        <v>34386</v>
      </c>
      <c r="AF2063" s="20">
        <f t="shared" si="575"/>
        <v>0</v>
      </c>
      <c r="AG2063" s="20">
        <f t="shared" si="578"/>
        <v>0</v>
      </c>
      <c r="AH2063" s="20">
        <f t="shared" si="579"/>
        <v>0</v>
      </c>
      <c r="AI2063" s="20"/>
      <c r="AJ2063" s="20"/>
      <c r="AK2063" s="20">
        <f t="shared" si="572"/>
        <v>0</v>
      </c>
      <c r="AL2063" s="171"/>
    </row>
    <row r="2064" spans="1:38" ht="15.75" customHeight="1" x14ac:dyDescent="0.25">
      <c r="A2064" s="3">
        <v>1746</v>
      </c>
      <c r="B2064" s="14">
        <f t="shared" si="582"/>
        <v>6</v>
      </c>
      <c r="C2064" s="9">
        <f>IF(A2064=A2063,C2063,"")</f>
        <v>45330</v>
      </c>
      <c r="D2064" s="3" t="str">
        <f>IF(A2064=A2063,D2063,"")</f>
        <v>Carrara Sandra</v>
      </c>
      <c r="E2064" s="14" t="str">
        <f t="shared" si="576"/>
        <v>1746Carrara Sandra6</v>
      </c>
      <c r="J2064" s="14" t="str">
        <f t="shared" si="570"/>
        <v xml:space="preserve">Service completo. Cambio de aceite y filtros. Control general del vehiculo. Cambio de bujias.     </v>
      </c>
      <c r="L2064" s="3">
        <v>1</v>
      </c>
      <c r="M2064" s="10" t="s">
        <v>3116</v>
      </c>
      <c r="N2064" s="3" t="s">
        <v>1566</v>
      </c>
      <c r="Q2064" s="7">
        <v>8290</v>
      </c>
      <c r="S2064" s="8"/>
      <c r="T2064" s="11">
        <v>4</v>
      </c>
      <c r="W2064" s="76">
        <v>10500</v>
      </c>
      <c r="X2064" s="16">
        <f t="shared" si="574"/>
        <v>42000</v>
      </c>
      <c r="AC2064" s="18">
        <f t="shared" si="571"/>
        <v>0</v>
      </c>
      <c r="AD2064" s="19">
        <f t="shared" si="577"/>
        <v>55000</v>
      </c>
      <c r="AE2064" s="21">
        <f t="shared" si="573"/>
        <v>33160</v>
      </c>
      <c r="AF2064" s="20">
        <f t="shared" si="575"/>
        <v>0</v>
      </c>
      <c r="AG2064" s="20">
        <f t="shared" si="578"/>
        <v>0</v>
      </c>
      <c r="AH2064" s="20">
        <f t="shared" si="579"/>
        <v>0</v>
      </c>
      <c r="AI2064" s="20"/>
      <c r="AJ2064" s="20"/>
      <c r="AK2064" s="20">
        <f t="shared" si="572"/>
        <v>0</v>
      </c>
      <c r="AL2064" s="171"/>
    </row>
    <row r="2065" spans="1:38" ht="15.75" customHeight="1" x14ac:dyDescent="0.25">
      <c r="A2065" s="3">
        <v>1747</v>
      </c>
      <c r="B2065" s="14">
        <f t="shared" si="582"/>
        <v>1</v>
      </c>
      <c r="C2065" s="9">
        <v>45330</v>
      </c>
      <c r="D2065" s="3" t="s">
        <v>116</v>
      </c>
      <c r="E2065" s="14" t="str">
        <f t="shared" si="576"/>
        <v>1747Transporte Palloni1</v>
      </c>
      <c r="F2065" s="119" t="s">
        <v>1420</v>
      </c>
      <c r="G2065" s="119" t="s">
        <v>1300</v>
      </c>
      <c r="H2065" s="119">
        <v>408110</v>
      </c>
      <c r="I2065" s="10" t="s">
        <v>881</v>
      </c>
      <c r="J2065" s="14" t="str">
        <f t="shared" si="570"/>
        <v>Cambiar pastillas de freno.</v>
      </c>
      <c r="K2065" s="3" t="s">
        <v>1512</v>
      </c>
      <c r="L2065" s="3">
        <v>1</v>
      </c>
      <c r="R2065" s="7" t="s">
        <v>1971</v>
      </c>
      <c r="S2065" s="8"/>
      <c r="W2065" s="76"/>
      <c r="X2065" s="16">
        <f t="shared" si="574"/>
        <v>0</v>
      </c>
      <c r="Y2065" s="3">
        <v>1</v>
      </c>
      <c r="AB2065" s="4">
        <v>25000</v>
      </c>
      <c r="AC2065" s="18">
        <f t="shared" si="571"/>
        <v>25000</v>
      </c>
      <c r="AD2065" s="19">
        <f t="shared" si="577"/>
        <v>25000</v>
      </c>
      <c r="AE2065" s="21">
        <f t="shared" si="573"/>
        <v>0</v>
      </c>
      <c r="AF2065" s="20">
        <f t="shared" si="575"/>
        <v>0</v>
      </c>
      <c r="AG2065" s="20">
        <f t="shared" si="578"/>
        <v>0</v>
      </c>
      <c r="AH2065" s="20">
        <f t="shared" si="579"/>
        <v>25000</v>
      </c>
      <c r="AI2065" s="20"/>
      <c r="AJ2065" s="20"/>
      <c r="AK2065" s="20">
        <f t="shared" si="572"/>
        <v>25000</v>
      </c>
      <c r="AL2065" s="171"/>
    </row>
    <row r="2066" spans="1:38" ht="15.75" customHeight="1" x14ac:dyDescent="0.25">
      <c r="A2066" s="3">
        <v>1747</v>
      </c>
      <c r="B2066" s="14">
        <f t="shared" si="582"/>
        <v>2</v>
      </c>
      <c r="C2066" s="9">
        <f>IF(A2066=A2065,C2065,"")</f>
        <v>45330</v>
      </c>
      <c r="D2066" s="3" t="str">
        <f>IF(A2066=A2065,D2065,"")</f>
        <v>Transporte Palloni</v>
      </c>
      <c r="E2066" s="14" t="str">
        <f t="shared" si="576"/>
        <v>1747Transporte Palloni2</v>
      </c>
      <c r="J2066" s="14" t="str">
        <f t="shared" si="570"/>
        <v xml:space="preserve">Cambiar pastillas de freno. </v>
      </c>
      <c r="L2066" s="3">
        <v>1</v>
      </c>
      <c r="S2066" s="8"/>
      <c r="W2066" s="76"/>
      <c r="X2066" s="16">
        <f t="shared" si="574"/>
        <v>0</v>
      </c>
      <c r="AC2066" s="18">
        <f t="shared" si="571"/>
        <v>0</v>
      </c>
      <c r="AD2066" s="19">
        <f t="shared" si="577"/>
        <v>25000</v>
      </c>
      <c r="AE2066" s="21">
        <f t="shared" si="573"/>
        <v>0</v>
      </c>
      <c r="AF2066" s="20">
        <f t="shared" si="575"/>
        <v>0</v>
      </c>
      <c r="AG2066" s="20">
        <f t="shared" si="578"/>
        <v>0</v>
      </c>
      <c r="AH2066" s="20">
        <f t="shared" si="579"/>
        <v>0</v>
      </c>
      <c r="AI2066" s="20"/>
      <c r="AJ2066" s="20"/>
      <c r="AK2066" s="20">
        <f t="shared" si="572"/>
        <v>0</v>
      </c>
      <c r="AL2066" s="171"/>
    </row>
    <row r="2067" spans="1:38" ht="15.75" customHeight="1" x14ac:dyDescent="0.25">
      <c r="A2067" s="3">
        <v>1748</v>
      </c>
      <c r="B2067" s="14">
        <f t="shared" si="582"/>
        <v>1</v>
      </c>
      <c r="C2067" s="9">
        <v>45330</v>
      </c>
      <c r="D2067" s="3" t="s">
        <v>275</v>
      </c>
      <c r="E2067" s="14" t="str">
        <f t="shared" si="576"/>
        <v>1748Caballero Jorge1</v>
      </c>
      <c r="F2067" s="119" t="s">
        <v>3117</v>
      </c>
      <c r="G2067" s="119" t="s">
        <v>120</v>
      </c>
      <c r="H2067" s="119">
        <v>73460</v>
      </c>
      <c r="I2067" s="10" t="s">
        <v>3118</v>
      </c>
      <c r="J2067" s="14" t="str">
        <f t="shared" si="570"/>
        <v>Cambio de aceite y filtro de aceite.</v>
      </c>
      <c r="K2067" s="3" t="s">
        <v>1665</v>
      </c>
      <c r="L2067" s="3">
        <v>1</v>
      </c>
      <c r="M2067" s="10" t="s">
        <v>3119</v>
      </c>
      <c r="N2067" s="3" t="s">
        <v>771</v>
      </c>
      <c r="Q2067" s="7">
        <v>5745.1</v>
      </c>
      <c r="R2067" s="7" t="s">
        <v>1916</v>
      </c>
      <c r="S2067" s="8"/>
      <c r="T2067" s="11">
        <v>1</v>
      </c>
      <c r="W2067" s="76">
        <v>10800</v>
      </c>
      <c r="X2067" s="16">
        <f t="shared" si="574"/>
        <v>10800</v>
      </c>
      <c r="Y2067" s="3">
        <v>1</v>
      </c>
      <c r="AB2067" s="4">
        <v>45000</v>
      </c>
      <c r="AC2067" s="18">
        <f t="shared" si="571"/>
        <v>45000</v>
      </c>
      <c r="AD2067" s="19">
        <f t="shared" si="577"/>
        <v>45000</v>
      </c>
      <c r="AE2067" s="21">
        <f t="shared" si="573"/>
        <v>5745.1</v>
      </c>
      <c r="AF2067" s="20">
        <f t="shared" si="575"/>
        <v>10182.64</v>
      </c>
      <c r="AG2067" s="20">
        <f t="shared" si="578"/>
        <v>53600</v>
      </c>
      <c r="AH2067" s="20">
        <f t="shared" si="579"/>
        <v>45000</v>
      </c>
      <c r="AI2067" s="20"/>
      <c r="AJ2067" s="20"/>
      <c r="AK2067" s="20">
        <f t="shared" si="572"/>
        <v>98600</v>
      </c>
      <c r="AL2067" s="171"/>
    </row>
    <row r="2068" spans="1:38" ht="15.75" customHeight="1" x14ac:dyDescent="0.25">
      <c r="A2068" s="3">
        <v>1748</v>
      </c>
      <c r="B2068" s="14">
        <f t="shared" si="582"/>
        <v>2</v>
      </c>
      <c r="C2068" s="9">
        <f>IF(A2068=A2067,C2067,"")</f>
        <v>45330</v>
      </c>
      <c r="D2068" s="3" t="str">
        <f>IF(A2068=A2067,D2067,"")</f>
        <v>Caballero Jorge</v>
      </c>
      <c r="E2068" s="14" t="str">
        <f t="shared" si="576"/>
        <v>1748Caballero Jorge2</v>
      </c>
      <c r="J2068" s="14" t="str">
        <f t="shared" si="570"/>
        <v xml:space="preserve">Cambio de aceite y filtro de aceite. </v>
      </c>
      <c r="L2068" s="3">
        <v>1</v>
      </c>
      <c r="M2068" s="10" t="s">
        <v>728</v>
      </c>
      <c r="N2068" s="3" t="s">
        <v>771</v>
      </c>
      <c r="Q2068" s="7">
        <v>4437.54</v>
      </c>
      <c r="S2068" s="8"/>
      <c r="T2068" s="11">
        <v>4</v>
      </c>
      <c r="W2068" s="76">
        <v>10700</v>
      </c>
      <c r="X2068" s="16">
        <f t="shared" si="574"/>
        <v>42800</v>
      </c>
      <c r="AC2068" s="18">
        <f t="shared" si="571"/>
        <v>0</v>
      </c>
      <c r="AD2068" s="19">
        <f t="shared" si="577"/>
        <v>45000</v>
      </c>
      <c r="AE2068" s="21">
        <f t="shared" si="573"/>
        <v>17750.16</v>
      </c>
      <c r="AF2068" s="20">
        <f t="shared" si="575"/>
        <v>0</v>
      </c>
      <c r="AG2068" s="20">
        <f t="shared" si="578"/>
        <v>0</v>
      </c>
      <c r="AH2068" s="20">
        <f t="shared" si="579"/>
        <v>0</v>
      </c>
      <c r="AI2068" s="20"/>
      <c r="AJ2068" s="20"/>
      <c r="AK2068" s="20">
        <f t="shared" si="572"/>
        <v>0</v>
      </c>
      <c r="AL2068" s="171"/>
    </row>
    <row r="2069" spans="1:38" ht="15.75" customHeight="1" x14ac:dyDescent="0.25">
      <c r="A2069" s="3">
        <v>1749</v>
      </c>
      <c r="B2069" s="14">
        <f t="shared" si="582"/>
        <v>1</v>
      </c>
      <c r="C2069" s="9">
        <v>45330</v>
      </c>
      <c r="D2069" s="3" t="s">
        <v>392</v>
      </c>
      <c r="E2069" s="14" t="str">
        <f t="shared" si="576"/>
        <v>1749Gatti Mariana1</v>
      </c>
      <c r="F2069" s="119" t="s">
        <v>3120</v>
      </c>
      <c r="G2069" s="119" t="s">
        <v>3079</v>
      </c>
      <c r="H2069" s="119">
        <v>65487</v>
      </c>
      <c r="I2069" s="10" t="s">
        <v>3121</v>
      </c>
      <c r="J2069" s="14" t="str">
        <f t="shared" si="570"/>
        <v>Cambiar filtro de habitaculo.</v>
      </c>
      <c r="K2069" s="3" t="s">
        <v>1512</v>
      </c>
      <c r="L2069" s="3">
        <v>1</v>
      </c>
      <c r="M2069" s="10" t="s">
        <v>2205</v>
      </c>
      <c r="N2069" s="3" t="s">
        <v>771</v>
      </c>
      <c r="Q2069" s="7">
        <v>5600</v>
      </c>
      <c r="R2069" s="7" t="s">
        <v>1916</v>
      </c>
      <c r="S2069" s="8"/>
      <c r="T2069" s="11">
        <v>1</v>
      </c>
      <c r="W2069" s="76">
        <v>9500</v>
      </c>
      <c r="X2069" s="16">
        <f t="shared" si="574"/>
        <v>9500</v>
      </c>
      <c r="Y2069" s="3">
        <v>1</v>
      </c>
      <c r="AB2069" s="4">
        <v>4000</v>
      </c>
      <c r="AC2069" s="18">
        <f t="shared" si="571"/>
        <v>4000</v>
      </c>
      <c r="AD2069" s="19">
        <f t="shared" si="577"/>
        <v>4000</v>
      </c>
      <c r="AE2069" s="21">
        <f t="shared" si="573"/>
        <v>5600</v>
      </c>
      <c r="AF2069" s="20">
        <f t="shared" si="575"/>
        <v>5600</v>
      </c>
      <c r="AG2069" s="20">
        <f t="shared" si="578"/>
        <v>9500</v>
      </c>
      <c r="AH2069" s="20">
        <f t="shared" si="579"/>
        <v>4000</v>
      </c>
      <c r="AI2069" s="20"/>
      <c r="AJ2069" s="20"/>
      <c r="AK2069" s="20">
        <f t="shared" si="572"/>
        <v>13500</v>
      </c>
      <c r="AL2069" s="171"/>
    </row>
    <row r="2070" spans="1:38" ht="15.75" customHeight="1" x14ac:dyDescent="0.25">
      <c r="A2070" s="3">
        <v>1749</v>
      </c>
      <c r="B2070" s="14">
        <f t="shared" si="582"/>
        <v>2</v>
      </c>
      <c r="C2070" s="9">
        <f>IF(A2070=A2069,C2069,"")</f>
        <v>45330</v>
      </c>
      <c r="D2070" s="3" t="str">
        <f>IF(A2070=A2069,D2069,"")</f>
        <v>Gatti Mariana</v>
      </c>
      <c r="E2070" s="14" t="str">
        <f t="shared" si="576"/>
        <v>1749Gatti Mariana2</v>
      </c>
      <c r="J2070" s="14" t="str">
        <f t="shared" si="570"/>
        <v xml:space="preserve">Cambiar filtro de habitaculo. </v>
      </c>
      <c r="L2070" s="3">
        <v>1</v>
      </c>
      <c r="S2070" s="8"/>
      <c r="W2070" s="76"/>
      <c r="X2070" s="16">
        <f t="shared" si="574"/>
        <v>0</v>
      </c>
      <c r="AC2070" s="18">
        <f t="shared" si="571"/>
        <v>0</v>
      </c>
      <c r="AD2070" s="19">
        <f t="shared" si="577"/>
        <v>4000</v>
      </c>
      <c r="AE2070" s="21">
        <f t="shared" si="573"/>
        <v>0</v>
      </c>
      <c r="AF2070" s="20">
        <f t="shared" si="575"/>
        <v>0</v>
      </c>
      <c r="AG2070" s="20">
        <f t="shared" si="578"/>
        <v>0</v>
      </c>
      <c r="AH2070" s="20">
        <f t="shared" si="579"/>
        <v>0</v>
      </c>
      <c r="AI2070" s="20"/>
      <c r="AJ2070" s="20"/>
      <c r="AK2070" s="20">
        <f t="shared" si="572"/>
        <v>0</v>
      </c>
      <c r="AL2070" s="171"/>
    </row>
    <row r="2071" spans="1:38" ht="15.75" customHeight="1" x14ac:dyDescent="0.25">
      <c r="A2071" s="3">
        <v>1750</v>
      </c>
      <c r="B2071" s="14">
        <f t="shared" si="582"/>
        <v>1</v>
      </c>
      <c r="C2071" s="9">
        <v>45331</v>
      </c>
      <c r="D2071" s="3" t="s">
        <v>615</v>
      </c>
      <c r="E2071" s="14" t="str">
        <f t="shared" si="576"/>
        <v>1750Stap Carlos1</v>
      </c>
      <c r="F2071" s="119" t="s">
        <v>1356</v>
      </c>
      <c r="G2071" s="119" t="s">
        <v>1187</v>
      </c>
      <c r="H2071" s="119">
        <v>684240</v>
      </c>
      <c r="I2071" s="10" t="s">
        <v>2170</v>
      </c>
      <c r="J2071" s="14" t="str">
        <f t="shared" si="570"/>
        <v>Service completo. Cambio de aceite y filtros. Control general del vehiculo.</v>
      </c>
      <c r="K2071" s="3" t="s">
        <v>1512</v>
      </c>
      <c r="L2071" s="3">
        <v>1</v>
      </c>
      <c r="M2071" s="10" t="s">
        <v>918</v>
      </c>
      <c r="N2071" s="3" t="s">
        <v>771</v>
      </c>
      <c r="Q2071" s="7">
        <v>57600</v>
      </c>
      <c r="R2071" s="7" t="s">
        <v>1916</v>
      </c>
      <c r="S2071" s="8"/>
      <c r="T2071" s="11">
        <v>1</v>
      </c>
      <c r="W2071" s="76">
        <v>82400</v>
      </c>
      <c r="X2071" s="16">
        <f t="shared" si="574"/>
        <v>82400</v>
      </c>
      <c r="Y2071" s="3">
        <v>1</v>
      </c>
      <c r="AB2071" s="4">
        <v>50000</v>
      </c>
      <c r="AC2071" s="18">
        <f t="shared" si="571"/>
        <v>50000</v>
      </c>
      <c r="AD2071" s="19">
        <f t="shared" si="577"/>
        <v>50000</v>
      </c>
      <c r="AE2071" s="21">
        <f t="shared" si="573"/>
        <v>57600</v>
      </c>
      <c r="AF2071" s="20">
        <f t="shared" si="575"/>
        <v>65214.26</v>
      </c>
      <c r="AG2071" s="20">
        <f t="shared" si="578"/>
        <v>200150</v>
      </c>
      <c r="AH2071" s="20">
        <f t="shared" si="579"/>
        <v>50000</v>
      </c>
      <c r="AI2071" s="20"/>
      <c r="AJ2071" s="20"/>
      <c r="AK2071" s="20">
        <f t="shared" si="572"/>
        <v>250150</v>
      </c>
      <c r="AL2071" s="171"/>
    </row>
    <row r="2072" spans="1:38" ht="15.75" customHeight="1" x14ac:dyDescent="0.25">
      <c r="A2072" s="3">
        <v>1750</v>
      </c>
      <c r="B2072" s="14">
        <f t="shared" si="582"/>
        <v>2</v>
      </c>
      <c r="C2072" s="9">
        <f>IF(A2072=A2071,C2071,"")</f>
        <v>45331</v>
      </c>
      <c r="D2072" s="3" t="str">
        <f>IF(A2072=A2071,D2071,"")</f>
        <v>Stap Carlos</v>
      </c>
      <c r="E2072" s="14" t="str">
        <f t="shared" si="576"/>
        <v>1750Stap Carlos2</v>
      </c>
      <c r="J2072" s="14" t="str">
        <f t="shared" si="570"/>
        <v xml:space="preserve">Service completo. Cambio de aceite y filtros. Control general del vehiculo. </v>
      </c>
      <c r="L2072" s="3">
        <v>1</v>
      </c>
      <c r="M2072" s="10" t="s">
        <v>222</v>
      </c>
      <c r="N2072" s="3" t="s">
        <v>771</v>
      </c>
      <c r="Q2072" s="7">
        <v>7614.26</v>
      </c>
      <c r="S2072" s="8"/>
      <c r="T2072" s="11">
        <v>7.5</v>
      </c>
      <c r="W2072" s="76">
        <v>15700</v>
      </c>
      <c r="X2072" s="16">
        <f t="shared" si="574"/>
        <v>117750</v>
      </c>
      <c r="AC2072" s="18">
        <f t="shared" si="571"/>
        <v>0</v>
      </c>
      <c r="AD2072" s="19">
        <f t="shared" si="577"/>
        <v>50000</v>
      </c>
      <c r="AE2072" s="21">
        <f t="shared" si="573"/>
        <v>57106.950000000004</v>
      </c>
      <c r="AF2072" s="20">
        <f t="shared" si="575"/>
        <v>0</v>
      </c>
      <c r="AG2072" s="20">
        <f t="shared" si="578"/>
        <v>0</v>
      </c>
      <c r="AH2072" s="20">
        <f t="shared" si="579"/>
        <v>0</v>
      </c>
      <c r="AI2072" s="20"/>
      <c r="AJ2072" s="20"/>
      <c r="AK2072" s="20">
        <f t="shared" si="572"/>
        <v>0</v>
      </c>
      <c r="AL2072" s="171"/>
    </row>
    <row r="2073" spans="1:38" ht="15.75" customHeight="1" x14ac:dyDescent="0.25">
      <c r="A2073" s="3">
        <v>1751</v>
      </c>
      <c r="B2073" s="14">
        <f t="shared" si="582"/>
        <v>1</v>
      </c>
      <c r="C2073" s="9">
        <v>45331</v>
      </c>
      <c r="D2073" s="3" t="s">
        <v>3123</v>
      </c>
      <c r="E2073" s="14" t="str">
        <f t="shared" si="576"/>
        <v>1751Borcetti Veronica1</v>
      </c>
      <c r="F2073" s="119" t="s">
        <v>3124</v>
      </c>
      <c r="G2073" s="119" t="s">
        <v>2053</v>
      </c>
      <c r="H2073" s="119">
        <v>97008</v>
      </c>
      <c r="I2073" s="10" t="s">
        <v>3129</v>
      </c>
      <c r="J2073" s="14" t="str">
        <f t="shared" si="570"/>
        <v>Service completo. Cambio de aceite y filtros. Control general del vehiculo. Cambiar junta de tapa de valvulas. Cambiar escobilla delantera lado conductor. Cambiar lamparas de posicion traseras. Cambiar cilindro de freno de rueda trasera izquierda.</v>
      </c>
      <c r="K2073" s="3" t="s">
        <v>1512</v>
      </c>
      <c r="L2073" s="3">
        <v>1</v>
      </c>
      <c r="M2073" s="10" t="s">
        <v>2471</v>
      </c>
      <c r="N2073" s="3" t="s">
        <v>771</v>
      </c>
      <c r="Q2073" s="7">
        <v>4703</v>
      </c>
      <c r="R2073" s="7" t="s">
        <v>1916</v>
      </c>
      <c r="S2073" s="8"/>
      <c r="T2073" s="11">
        <v>1</v>
      </c>
      <c r="W2073" s="76">
        <v>10500</v>
      </c>
      <c r="X2073" s="16">
        <f t="shared" si="574"/>
        <v>10500</v>
      </c>
      <c r="Y2073" s="3">
        <v>1</v>
      </c>
      <c r="AB2073" s="4">
        <v>80000</v>
      </c>
      <c r="AC2073" s="18">
        <f t="shared" si="571"/>
        <v>80000</v>
      </c>
      <c r="AD2073" s="19">
        <f t="shared" si="577"/>
        <v>80000</v>
      </c>
      <c r="AE2073" s="21">
        <f t="shared" si="573"/>
        <v>4703</v>
      </c>
      <c r="AF2073" s="20">
        <f t="shared" si="575"/>
        <v>64217.240000000005</v>
      </c>
      <c r="AG2073" s="20">
        <f t="shared" si="578"/>
        <v>137550</v>
      </c>
      <c r="AH2073" s="20">
        <f t="shared" si="579"/>
        <v>80000</v>
      </c>
      <c r="AI2073" s="20"/>
      <c r="AJ2073" s="20"/>
      <c r="AK2073" s="20">
        <f t="shared" si="572"/>
        <v>217550</v>
      </c>
      <c r="AL2073" s="171"/>
    </row>
    <row r="2074" spans="1:38" ht="15.75" customHeight="1" x14ac:dyDescent="0.25">
      <c r="A2074" s="3">
        <v>1751</v>
      </c>
      <c r="B2074" s="14">
        <f t="shared" si="582"/>
        <v>2</v>
      </c>
      <c r="C2074" s="9">
        <f t="shared" ref="C2074:C2081" si="583">IF(A2074=A2073,C2073,"")</f>
        <v>45331</v>
      </c>
      <c r="D2074" s="3" t="str">
        <f t="shared" ref="D2074:D2081" si="584">IF(A2074=A2073,D2073,"")</f>
        <v>Borcetti Veronica</v>
      </c>
      <c r="E2074" s="14" t="str">
        <f t="shared" si="576"/>
        <v>1751Borcetti Veronica2</v>
      </c>
      <c r="J2074" s="14" t="str">
        <f t="shared" si="570"/>
        <v xml:space="preserve">Service completo. Cambio de aceite y filtros. Control general del vehiculo. Cambiar junta de tapa de valvulas. Cambiar escobilla delantera lado conductor. Cambiar lamparas de posicion traseras. Cambiar cilindro de freno de rueda trasera izquierda. </v>
      </c>
      <c r="L2074" s="3">
        <v>1</v>
      </c>
      <c r="M2074" s="10" t="s">
        <v>2968</v>
      </c>
      <c r="N2074" s="3" t="s">
        <v>771</v>
      </c>
      <c r="Q2074" s="7">
        <v>3296.93</v>
      </c>
      <c r="S2074" s="8"/>
      <c r="T2074" s="11">
        <v>1</v>
      </c>
      <c r="W2074" s="76">
        <v>9000</v>
      </c>
      <c r="X2074" s="16">
        <f t="shared" si="574"/>
        <v>9000</v>
      </c>
      <c r="AC2074" s="18">
        <f t="shared" si="571"/>
        <v>0</v>
      </c>
      <c r="AD2074" s="19">
        <f t="shared" si="577"/>
        <v>80000</v>
      </c>
      <c r="AE2074" s="21">
        <f t="shared" si="573"/>
        <v>3296.93</v>
      </c>
      <c r="AF2074" s="20">
        <f t="shared" si="575"/>
        <v>0</v>
      </c>
      <c r="AG2074" s="20">
        <f t="shared" si="578"/>
        <v>0</v>
      </c>
      <c r="AH2074" s="20">
        <f t="shared" si="579"/>
        <v>0</v>
      </c>
      <c r="AI2074" s="20"/>
      <c r="AJ2074" s="20"/>
      <c r="AK2074" s="20">
        <f t="shared" si="572"/>
        <v>0</v>
      </c>
      <c r="AL2074" s="171"/>
    </row>
    <row r="2075" spans="1:38" ht="15.75" customHeight="1" x14ac:dyDescent="0.25">
      <c r="A2075" s="3">
        <v>1751</v>
      </c>
      <c r="B2075" s="14">
        <f t="shared" si="582"/>
        <v>3</v>
      </c>
      <c r="C2075" s="9">
        <f t="shared" si="583"/>
        <v>45331</v>
      </c>
      <c r="D2075" s="3" t="str">
        <f t="shared" si="584"/>
        <v>Borcetti Veronica</v>
      </c>
      <c r="E2075" s="14" t="str">
        <f t="shared" si="576"/>
        <v>1751Borcetti Veronica3</v>
      </c>
      <c r="J2075" s="14" t="str">
        <f t="shared" si="570"/>
        <v xml:space="preserve">Service completo. Cambio de aceite y filtros. Control general del vehiculo. Cambiar junta de tapa de valvulas. Cambiar escobilla delantera lado conductor. Cambiar lamparas de posicion traseras. Cambiar cilindro de freno de rueda trasera izquierda.  </v>
      </c>
      <c r="L2075" s="3">
        <v>1</v>
      </c>
      <c r="M2075" s="10" t="s">
        <v>3125</v>
      </c>
      <c r="N2075" s="3" t="s">
        <v>771</v>
      </c>
      <c r="Q2075" s="7">
        <v>5889.77</v>
      </c>
      <c r="S2075" s="8"/>
      <c r="T2075" s="11">
        <v>1</v>
      </c>
      <c r="W2075" s="76">
        <v>9300</v>
      </c>
      <c r="X2075" s="16">
        <f t="shared" si="574"/>
        <v>9300</v>
      </c>
      <c r="AC2075" s="18">
        <f t="shared" si="571"/>
        <v>0</v>
      </c>
      <c r="AD2075" s="19">
        <f t="shared" si="577"/>
        <v>80000</v>
      </c>
      <c r="AE2075" s="21">
        <f t="shared" si="573"/>
        <v>5889.77</v>
      </c>
      <c r="AF2075" s="20">
        <f t="shared" si="575"/>
        <v>0</v>
      </c>
      <c r="AG2075" s="20">
        <f t="shared" si="578"/>
        <v>0</v>
      </c>
      <c r="AH2075" s="20">
        <f t="shared" si="579"/>
        <v>0</v>
      </c>
      <c r="AI2075" s="20"/>
      <c r="AJ2075" s="20"/>
      <c r="AK2075" s="20">
        <f t="shared" si="572"/>
        <v>0</v>
      </c>
      <c r="AL2075" s="171"/>
    </row>
    <row r="2076" spans="1:38" ht="15.75" customHeight="1" x14ac:dyDescent="0.25">
      <c r="A2076" s="3">
        <v>1751</v>
      </c>
      <c r="B2076" s="14">
        <f t="shared" si="582"/>
        <v>4</v>
      </c>
      <c r="C2076" s="9">
        <f t="shared" si="583"/>
        <v>45331</v>
      </c>
      <c r="D2076" s="3" t="str">
        <f t="shared" si="584"/>
        <v>Borcetti Veronica</v>
      </c>
      <c r="E2076" s="14" t="str">
        <f t="shared" si="576"/>
        <v>1751Borcetti Veronica4</v>
      </c>
      <c r="J2076" s="14" t="str">
        <f t="shared" si="570"/>
        <v xml:space="preserve">Service completo. Cambio de aceite y filtros. Control general del vehiculo. Cambiar junta de tapa de valvulas. Cambiar escobilla delantera lado conductor. Cambiar lamparas de posicion traseras. Cambiar cilindro de freno de rueda trasera izquierda.   </v>
      </c>
      <c r="L2076" s="3">
        <v>1</v>
      </c>
      <c r="M2076" s="10" t="s">
        <v>3126</v>
      </c>
      <c r="N2076" s="3" t="s">
        <v>771</v>
      </c>
      <c r="Q2076" s="7">
        <v>4900</v>
      </c>
      <c r="S2076" s="8"/>
      <c r="T2076" s="11">
        <v>1</v>
      </c>
      <c r="W2076" s="76">
        <v>7500</v>
      </c>
      <c r="X2076" s="16">
        <f t="shared" si="574"/>
        <v>7500</v>
      </c>
      <c r="AC2076" s="18">
        <f t="shared" si="571"/>
        <v>0</v>
      </c>
      <c r="AD2076" s="19">
        <f t="shared" si="577"/>
        <v>80000</v>
      </c>
      <c r="AE2076" s="21">
        <f t="shared" si="573"/>
        <v>4900</v>
      </c>
      <c r="AF2076" s="20">
        <f t="shared" si="575"/>
        <v>0</v>
      </c>
      <c r="AG2076" s="20">
        <f t="shared" si="578"/>
        <v>0</v>
      </c>
      <c r="AH2076" s="20">
        <f t="shared" si="579"/>
        <v>0</v>
      </c>
      <c r="AI2076" s="20"/>
      <c r="AJ2076" s="20"/>
      <c r="AK2076" s="20">
        <f t="shared" si="572"/>
        <v>0</v>
      </c>
      <c r="AL2076" s="171"/>
    </row>
    <row r="2077" spans="1:38" ht="15.75" customHeight="1" x14ac:dyDescent="0.25">
      <c r="A2077" s="3">
        <v>1751</v>
      </c>
      <c r="B2077" s="14">
        <f t="shared" si="582"/>
        <v>5</v>
      </c>
      <c r="C2077" s="9">
        <f t="shared" si="583"/>
        <v>45331</v>
      </c>
      <c r="D2077" s="3" t="str">
        <f t="shared" si="584"/>
        <v>Borcetti Veronica</v>
      </c>
      <c r="E2077" s="14" t="str">
        <f t="shared" si="576"/>
        <v>1751Borcetti Veronica5</v>
      </c>
      <c r="J2077" s="14" t="str">
        <f t="shared" si="570"/>
        <v xml:space="preserve">Service completo. Cambio de aceite y filtros. Control general del vehiculo. Cambiar junta de tapa de valvulas. Cambiar escobilla delantera lado conductor. Cambiar lamparas de posicion traseras. Cambiar cilindro de freno de rueda trasera izquierda.    </v>
      </c>
      <c r="L2077" s="3">
        <v>1</v>
      </c>
      <c r="M2077" s="10" t="s">
        <v>728</v>
      </c>
      <c r="N2077" s="3" t="s">
        <v>771</v>
      </c>
      <c r="Q2077" s="7">
        <v>4437.54</v>
      </c>
      <c r="S2077" s="8"/>
      <c r="T2077" s="11">
        <v>4.5</v>
      </c>
      <c r="W2077" s="76">
        <v>10700</v>
      </c>
      <c r="X2077" s="16">
        <f t="shared" si="574"/>
        <v>48150</v>
      </c>
      <c r="AC2077" s="18">
        <f t="shared" si="571"/>
        <v>0</v>
      </c>
      <c r="AD2077" s="19">
        <f t="shared" si="577"/>
        <v>80000</v>
      </c>
      <c r="AE2077" s="21">
        <f t="shared" si="573"/>
        <v>19968.93</v>
      </c>
      <c r="AF2077" s="20">
        <f t="shared" si="575"/>
        <v>0</v>
      </c>
      <c r="AG2077" s="20">
        <f t="shared" si="578"/>
        <v>0</v>
      </c>
      <c r="AH2077" s="20">
        <f t="shared" si="579"/>
        <v>0</v>
      </c>
      <c r="AI2077" s="20"/>
      <c r="AJ2077" s="20"/>
      <c r="AK2077" s="20">
        <f t="shared" si="572"/>
        <v>0</v>
      </c>
      <c r="AL2077" s="171"/>
    </row>
    <row r="2078" spans="1:38" ht="15.75" customHeight="1" x14ac:dyDescent="0.25">
      <c r="A2078" s="3">
        <v>1751</v>
      </c>
      <c r="B2078" s="14">
        <f t="shared" si="582"/>
        <v>6</v>
      </c>
      <c r="C2078" s="9">
        <f t="shared" si="583"/>
        <v>45331</v>
      </c>
      <c r="D2078" s="3" t="str">
        <f t="shared" si="584"/>
        <v>Borcetti Veronica</v>
      </c>
      <c r="E2078" s="14" t="str">
        <f t="shared" si="576"/>
        <v>1751Borcetti Veronica6</v>
      </c>
      <c r="J2078" s="14" t="str">
        <f t="shared" si="570"/>
        <v xml:space="preserve">Service completo. Cambio de aceite y filtros. Control general del vehiculo. Cambiar junta de tapa de valvulas. Cambiar escobilla delantera lado conductor. Cambiar lamparas de posicion traseras. Cambiar cilindro de freno de rueda trasera izquierda.     </v>
      </c>
      <c r="L2078" s="3">
        <v>1</v>
      </c>
      <c r="M2078" s="10" t="s">
        <v>3127</v>
      </c>
      <c r="N2078" s="3" t="s">
        <v>2484</v>
      </c>
      <c r="Q2078" s="7">
        <v>12000</v>
      </c>
      <c r="S2078" s="8"/>
      <c r="T2078" s="11">
        <v>1</v>
      </c>
      <c r="W2078" s="76">
        <v>15300</v>
      </c>
      <c r="X2078" s="16">
        <f t="shared" si="574"/>
        <v>15300</v>
      </c>
      <c r="AC2078" s="18">
        <f t="shared" si="571"/>
        <v>0</v>
      </c>
      <c r="AD2078" s="19">
        <f t="shared" si="577"/>
        <v>80000</v>
      </c>
      <c r="AE2078" s="21">
        <f t="shared" si="573"/>
        <v>12000</v>
      </c>
      <c r="AF2078" s="20">
        <f t="shared" si="575"/>
        <v>0</v>
      </c>
      <c r="AG2078" s="20">
        <f t="shared" si="578"/>
        <v>0</v>
      </c>
      <c r="AH2078" s="20">
        <f t="shared" si="579"/>
        <v>0</v>
      </c>
      <c r="AI2078" s="20"/>
      <c r="AJ2078" s="20"/>
      <c r="AK2078" s="20">
        <f t="shared" si="572"/>
        <v>0</v>
      </c>
      <c r="AL2078" s="171"/>
    </row>
    <row r="2079" spans="1:38" ht="15.75" customHeight="1" x14ac:dyDescent="0.25">
      <c r="A2079" s="3">
        <v>1751</v>
      </c>
      <c r="B2079" s="14">
        <f t="shared" si="582"/>
        <v>7</v>
      </c>
      <c r="C2079" s="9">
        <f t="shared" si="583"/>
        <v>45331</v>
      </c>
      <c r="D2079" s="3" t="str">
        <f t="shared" si="584"/>
        <v>Borcetti Veronica</v>
      </c>
      <c r="E2079" s="14" t="str">
        <f t="shared" si="576"/>
        <v>1751Borcetti Veronica7</v>
      </c>
      <c r="J2079" s="14" t="str">
        <f t="shared" si="570"/>
        <v xml:space="preserve">Service completo. Cambio de aceite y filtros. Control general del vehiculo. Cambiar junta de tapa de valvulas. Cambiar escobilla delantera lado conductor. Cambiar lamparas de posicion traseras. Cambiar cilindro de freno de rueda trasera izquierda.      </v>
      </c>
      <c r="L2079" s="3">
        <v>1</v>
      </c>
      <c r="M2079" s="10" t="s">
        <v>3128</v>
      </c>
      <c r="N2079" s="3" t="s">
        <v>2484</v>
      </c>
      <c r="Q2079" s="7">
        <v>12700</v>
      </c>
      <c r="S2079" s="8"/>
      <c r="T2079" s="11">
        <v>1</v>
      </c>
      <c r="W2079" s="76">
        <v>16100</v>
      </c>
      <c r="X2079" s="16">
        <f t="shared" si="574"/>
        <v>16100</v>
      </c>
      <c r="AC2079" s="18">
        <f t="shared" si="571"/>
        <v>0</v>
      </c>
      <c r="AD2079" s="19">
        <f t="shared" si="577"/>
        <v>80000</v>
      </c>
      <c r="AE2079" s="21">
        <f t="shared" si="573"/>
        <v>12700</v>
      </c>
      <c r="AF2079" s="20">
        <f t="shared" si="575"/>
        <v>0</v>
      </c>
      <c r="AG2079" s="20">
        <f t="shared" si="578"/>
        <v>0</v>
      </c>
      <c r="AH2079" s="20">
        <f t="shared" si="579"/>
        <v>0</v>
      </c>
      <c r="AI2079" s="20"/>
      <c r="AJ2079" s="20"/>
      <c r="AK2079" s="20">
        <f t="shared" si="572"/>
        <v>0</v>
      </c>
      <c r="AL2079" s="171"/>
    </row>
    <row r="2080" spans="1:38" ht="15.75" customHeight="1" x14ac:dyDescent="0.25">
      <c r="A2080" s="3">
        <v>1751</v>
      </c>
      <c r="B2080" s="14">
        <f t="shared" si="582"/>
        <v>8</v>
      </c>
      <c r="C2080" s="9">
        <f t="shared" si="583"/>
        <v>45331</v>
      </c>
      <c r="D2080" s="3" t="str">
        <f t="shared" si="584"/>
        <v>Borcetti Veronica</v>
      </c>
      <c r="E2080" s="14" t="str">
        <f t="shared" si="576"/>
        <v>1751Borcetti Veronica8</v>
      </c>
      <c r="J2080" s="14" t="str">
        <f t="shared" si="570"/>
        <v xml:space="preserve">Service completo. Cambio de aceite y filtros. Control general del vehiculo. Cambiar junta de tapa de valvulas. Cambiar escobilla delantera lado conductor. Cambiar lamparas de posicion traseras. Cambiar cilindro de freno de rueda trasera izquierda.       </v>
      </c>
      <c r="L2080" s="3">
        <v>1</v>
      </c>
      <c r="M2080" s="10" t="s">
        <v>2148</v>
      </c>
      <c r="N2080" s="3" t="s">
        <v>771</v>
      </c>
      <c r="Q2080" s="7">
        <v>450</v>
      </c>
      <c r="S2080" s="8"/>
      <c r="T2080" s="11">
        <v>2</v>
      </c>
      <c r="W2080" s="76">
        <v>950</v>
      </c>
      <c r="X2080" s="16">
        <f t="shared" si="574"/>
        <v>1900</v>
      </c>
      <c r="AC2080" s="18">
        <f t="shared" si="571"/>
        <v>0</v>
      </c>
      <c r="AD2080" s="19">
        <f t="shared" si="577"/>
        <v>80000</v>
      </c>
      <c r="AE2080" s="21">
        <f t="shared" si="573"/>
        <v>900</v>
      </c>
      <c r="AF2080" s="20">
        <f t="shared" si="575"/>
        <v>0</v>
      </c>
      <c r="AG2080" s="20">
        <f t="shared" si="578"/>
        <v>0</v>
      </c>
      <c r="AH2080" s="20">
        <f t="shared" si="579"/>
        <v>0</v>
      </c>
      <c r="AI2080" s="20"/>
      <c r="AJ2080" s="20"/>
      <c r="AK2080" s="20">
        <f t="shared" si="572"/>
        <v>0</v>
      </c>
      <c r="AL2080" s="171"/>
    </row>
    <row r="2081" spans="1:38" ht="15.75" customHeight="1" x14ac:dyDescent="0.25">
      <c r="A2081" s="3">
        <v>1751</v>
      </c>
      <c r="B2081" s="14">
        <f t="shared" si="582"/>
        <v>9</v>
      </c>
      <c r="C2081" s="9">
        <f t="shared" si="583"/>
        <v>45331</v>
      </c>
      <c r="D2081" s="3" t="str">
        <f t="shared" si="584"/>
        <v>Borcetti Veronica</v>
      </c>
      <c r="E2081" s="14" t="str">
        <f t="shared" si="576"/>
        <v>1751Borcetti Veronica9</v>
      </c>
      <c r="J2081" s="14" t="str">
        <f t="shared" si="570"/>
        <v xml:space="preserve">Service completo. Cambio de aceite y filtros. Control general del vehiculo. Cambiar junta de tapa de valvulas. Cambiar escobilla delantera lado conductor. Cambiar lamparas de posicion traseras. Cambiar cilindro de freno de rueda trasera izquierda.        </v>
      </c>
      <c r="L2081" s="3">
        <v>1</v>
      </c>
      <c r="M2081" s="10" t="s">
        <v>3130</v>
      </c>
      <c r="N2081" s="3" t="s">
        <v>2174</v>
      </c>
      <c r="Q2081" s="7">
        <v>15840</v>
      </c>
      <c r="S2081" s="8"/>
      <c r="T2081" s="11">
        <v>1</v>
      </c>
      <c r="W2081" s="76">
        <v>19800</v>
      </c>
      <c r="X2081" s="16">
        <f t="shared" si="574"/>
        <v>19800</v>
      </c>
      <c r="AC2081" s="18">
        <f t="shared" si="571"/>
        <v>0</v>
      </c>
      <c r="AD2081" s="19">
        <f t="shared" si="577"/>
        <v>80000</v>
      </c>
      <c r="AE2081" s="21">
        <f t="shared" si="573"/>
        <v>15840</v>
      </c>
      <c r="AF2081" s="20">
        <f t="shared" si="575"/>
        <v>0</v>
      </c>
      <c r="AG2081" s="20">
        <f t="shared" si="578"/>
        <v>0</v>
      </c>
      <c r="AH2081" s="20">
        <f t="shared" si="579"/>
        <v>0</v>
      </c>
      <c r="AI2081" s="20"/>
      <c r="AJ2081" s="20"/>
      <c r="AK2081" s="20">
        <f t="shared" si="572"/>
        <v>0</v>
      </c>
      <c r="AL2081" s="171"/>
    </row>
    <row r="2082" spans="1:38" ht="15.75" customHeight="1" x14ac:dyDescent="0.25">
      <c r="A2082" s="3">
        <v>1752</v>
      </c>
      <c r="B2082" s="14">
        <f t="shared" si="582"/>
        <v>1</v>
      </c>
      <c r="C2082" s="9">
        <v>45331</v>
      </c>
      <c r="D2082" s="3" t="s">
        <v>561</v>
      </c>
      <c r="E2082" s="14" t="str">
        <f t="shared" si="576"/>
        <v>1752Pucca Veronica1</v>
      </c>
      <c r="F2082" s="119" t="s">
        <v>3131</v>
      </c>
      <c r="G2082" s="119" t="s">
        <v>2883</v>
      </c>
      <c r="H2082" s="119" t="s">
        <v>868</v>
      </c>
      <c r="I2082" s="10" t="s">
        <v>3132</v>
      </c>
      <c r="J2082" s="14" t="str">
        <f t="shared" si="570"/>
        <v>Cambiar ambos amortiguadores traseros.Sacar ambas parrillas de suspension. Reparar con bujes nuevos. Armado total. Regular convergencia. Ajustar bolilleros de ambas ruedas traseras.</v>
      </c>
      <c r="K2082" s="3" t="s">
        <v>1512</v>
      </c>
      <c r="L2082" s="3">
        <v>1</v>
      </c>
      <c r="M2082" s="10" t="s">
        <v>2145</v>
      </c>
      <c r="N2082" s="3" t="s">
        <v>1396</v>
      </c>
      <c r="Q2082" s="7">
        <v>28000</v>
      </c>
      <c r="R2082" s="7" t="s">
        <v>1971</v>
      </c>
      <c r="S2082" s="8"/>
      <c r="T2082" s="11">
        <v>2</v>
      </c>
      <c r="W2082" s="76">
        <v>28000</v>
      </c>
      <c r="X2082" s="16">
        <f t="shared" si="574"/>
        <v>56000</v>
      </c>
      <c r="Y2082" s="3">
        <v>1</v>
      </c>
      <c r="AB2082" s="4">
        <v>70000</v>
      </c>
      <c r="AC2082" s="18">
        <f t="shared" si="571"/>
        <v>70000</v>
      </c>
      <c r="AD2082" s="19">
        <f t="shared" si="577"/>
        <v>70000</v>
      </c>
      <c r="AE2082" s="21">
        <f t="shared" si="573"/>
        <v>56000</v>
      </c>
      <c r="AF2082" s="20">
        <f t="shared" si="575"/>
        <v>41269.270000000004</v>
      </c>
      <c r="AG2082" s="20">
        <f t="shared" si="578"/>
        <v>91200</v>
      </c>
      <c r="AH2082" s="20">
        <f t="shared" si="579"/>
        <v>70000</v>
      </c>
      <c r="AI2082" s="20"/>
      <c r="AJ2082" s="20"/>
      <c r="AK2082" s="20">
        <f t="shared" si="572"/>
        <v>161200</v>
      </c>
      <c r="AL2082" s="171"/>
    </row>
    <row r="2083" spans="1:38" ht="15.75" customHeight="1" x14ac:dyDescent="0.25">
      <c r="A2083" s="3">
        <v>1752</v>
      </c>
      <c r="B2083" s="14">
        <f t="shared" si="582"/>
        <v>2</v>
      </c>
      <c r="C2083" s="9">
        <f>IF(A2083=A2082,C2082,"")</f>
        <v>45331</v>
      </c>
      <c r="D2083" s="3" t="str">
        <f>IF(A2083=A2082,D2082,"")</f>
        <v>Pucca Veronica</v>
      </c>
      <c r="E2083" s="14" t="str">
        <f t="shared" si="576"/>
        <v>1752Pucca Veronica2</v>
      </c>
      <c r="J2083" s="14" t="str">
        <f t="shared" ref="J2083:J2146" si="585">IF(A2083=A2082,CONCATENATE(J2082," ",I2083),I2083)</f>
        <v xml:space="preserve">Cambiar ambos amortiguadores traseros.Sacar ambas parrillas de suspension. Reparar con bujes nuevos. Armado total. Regular convergencia. Ajustar bolilleros de ambas ruedas traseras. </v>
      </c>
      <c r="L2083" s="3">
        <v>1</v>
      </c>
      <c r="M2083" s="10" t="s">
        <v>3133</v>
      </c>
      <c r="N2083" s="3" t="s">
        <v>1396</v>
      </c>
      <c r="Q2083" s="7">
        <v>4269.2700000000004</v>
      </c>
      <c r="S2083" s="8"/>
      <c r="T2083" s="11">
        <v>4</v>
      </c>
      <c r="W2083" s="76">
        <v>4300</v>
      </c>
      <c r="X2083" s="16">
        <f t="shared" si="574"/>
        <v>17200</v>
      </c>
      <c r="AC2083" s="18">
        <f t="shared" ref="AC2083:AC2146" si="586">+AB2083*Y2083</f>
        <v>0</v>
      </c>
      <c r="AD2083" s="19">
        <f t="shared" si="577"/>
        <v>70000</v>
      </c>
      <c r="AE2083" s="21">
        <f t="shared" si="573"/>
        <v>17077.080000000002</v>
      </c>
      <c r="AF2083" s="20">
        <f t="shared" si="575"/>
        <v>0</v>
      </c>
      <c r="AG2083" s="20">
        <f t="shared" si="578"/>
        <v>0</v>
      </c>
      <c r="AH2083" s="20">
        <f t="shared" si="579"/>
        <v>0</v>
      </c>
      <c r="AI2083" s="20"/>
      <c r="AJ2083" s="20"/>
      <c r="AK2083" s="20">
        <f t="shared" ref="AK2083:AK2146" si="587">AH2083+AG2083</f>
        <v>0</v>
      </c>
      <c r="AL2083" s="171"/>
    </row>
    <row r="2084" spans="1:38" ht="15.75" customHeight="1" x14ac:dyDescent="0.25">
      <c r="A2084" s="3">
        <v>1752</v>
      </c>
      <c r="B2084" s="14">
        <f t="shared" si="582"/>
        <v>3</v>
      </c>
      <c r="C2084" s="9">
        <f>IF(A2084=A2083,C2083,"")</f>
        <v>45331</v>
      </c>
      <c r="D2084" s="3" t="str">
        <f>IF(A2084=A2083,D2083,"")</f>
        <v>Pucca Veronica</v>
      </c>
      <c r="E2084" s="14" t="str">
        <f t="shared" si="576"/>
        <v>1752Pucca Veronica3</v>
      </c>
      <c r="J2084" s="14" t="str">
        <f t="shared" si="585"/>
        <v xml:space="preserve">Cambiar ambos amortiguadores traseros.Sacar ambas parrillas de suspension. Reparar con bujes nuevos. Armado total. Regular convergencia. Ajustar bolilleros de ambas ruedas traseras.  </v>
      </c>
      <c r="L2084" s="3">
        <v>1</v>
      </c>
      <c r="M2084" s="10" t="s">
        <v>3134</v>
      </c>
      <c r="N2084" s="3" t="s">
        <v>1396</v>
      </c>
      <c r="Q2084" s="7">
        <v>9000</v>
      </c>
      <c r="S2084" s="8"/>
      <c r="T2084" s="11">
        <v>2</v>
      </c>
      <c r="W2084" s="76">
        <v>9000</v>
      </c>
      <c r="X2084" s="16">
        <f t="shared" si="574"/>
        <v>18000</v>
      </c>
      <c r="AC2084" s="18">
        <f t="shared" si="586"/>
        <v>0</v>
      </c>
      <c r="AD2084" s="19">
        <f t="shared" si="577"/>
        <v>70000</v>
      </c>
      <c r="AE2084" s="21">
        <f t="shared" si="573"/>
        <v>18000</v>
      </c>
      <c r="AF2084" s="20">
        <f t="shared" si="575"/>
        <v>0</v>
      </c>
      <c r="AG2084" s="20">
        <f t="shared" si="578"/>
        <v>0</v>
      </c>
      <c r="AH2084" s="20">
        <f t="shared" si="579"/>
        <v>0</v>
      </c>
      <c r="AI2084" s="20"/>
      <c r="AJ2084" s="20"/>
      <c r="AK2084" s="20">
        <f t="shared" si="587"/>
        <v>0</v>
      </c>
      <c r="AL2084" s="171"/>
    </row>
    <row r="2085" spans="1:38" ht="15.75" customHeight="1" x14ac:dyDescent="0.25">
      <c r="A2085" s="3">
        <v>1753</v>
      </c>
      <c r="B2085" s="14">
        <f t="shared" si="582"/>
        <v>1</v>
      </c>
      <c r="C2085" s="9">
        <v>45332</v>
      </c>
      <c r="D2085" s="3" t="s">
        <v>3135</v>
      </c>
      <c r="E2085" s="14" t="str">
        <f t="shared" si="576"/>
        <v>1753Barral Fernando1</v>
      </c>
      <c r="F2085" s="119" t="s">
        <v>3136</v>
      </c>
      <c r="G2085" s="119" t="s">
        <v>3137</v>
      </c>
      <c r="H2085" s="119">
        <v>63817</v>
      </c>
      <c r="I2085" s="10" t="s">
        <v>2170</v>
      </c>
      <c r="J2085" s="14" t="str">
        <f t="shared" si="585"/>
        <v>Service completo. Cambio de aceite y filtros. Control general del vehiculo.</v>
      </c>
      <c r="K2085" s="3" t="s">
        <v>1665</v>
      </c>
      <c r="L2085" s="3">
        <v>1</v>
      </c>
      <c r="M2085" s="10" t="s">
        <v>3138</v>
      </c>
      <c r="N2085" s="3" t="s">
        <v>84</v>
      </c>
      <c r="Q2085" s="7">
        <v>6946.12</v>
      </c>
      <c r="R2085" s="7" t="s">
        <v>1916</v>
      </c>
      <c r="S2085" s="8"/>
      <c r="T2085" s="11">
        <v>1</v>
      </c>
      <c r="W2085" s="76">
        <v>11500</v>
      </c>
      <c r="X2085" s="16">
        <f t="shared" si="574"/>
        <v>11500</v>
      </c>
      <c r="Y2085" s="3">
        <v>1</v>
      </c>
      <c r="AB2085" s="4">
        <v>55000</v>
      </c>
      <c r="AC2085" s="18">
        <f t="shared" si="586"/>
        <v>55000</v>
      </c>
      <c r="AD2085" s="19">
        <f t="shared" si="577"/>
        <v>55000</v>
      </c>
      <c r="AE2085" s="21">
        <f t="shared" si="573"/>
        <v>6946.12</v>
      </c>
      <c r="AF2085" s="20">
        <f t="shared" si="575"/>
        <v>28755.480000000003</v>
      </c>
      <c r="AG2085" s="20">
        <f t="shared" si="578"/>
        <v>92800</v>
      </c>
      <c r="AH2085" s="20">
        <f t="shared" si="579"/>
        <v>55000</v>
      </c>
      <c r="AI2085" s="20"/>
      <c r="AJ2085" s="20"/>
      <c r="AK2085" s="20">
        <f t="shared" si="587"/>
        <v>147800</v>
      </c>
      <c r="AL2085" s="171"/>
    </row>
    <row r="2086" spans="1:38" ht="15.75" customHeight="1" x14ac:dyDescent="0.25">
      <c r="A2086" s="3">
        <v>1753</v>
      </c>
      <c r="B2086" s="14">
        <f t="shared" si="582"/>
        <v>2</v>
      </c>
      <c r="C2086" s="9">
        <f>IF(A2086=A2085,C2085,"")</f>
        <v>45332</v>
      </c>
      <c r="D2086" s="3" t="str">
        <f>IF(A2086=A2085,D2085,"")</f>
        <v>Barral Fernando</v>
      </c>
      <c r="E2086" s="14" t="str">
        <f t="shared" si="576"/>
        <v>1753Barral Fernando2</v>
      </c>
      <c r="J2086" s="14" t="str">
        <f t="shared" si="585"/>
        <v xml:space="preserve">Service completo. Cambio de aceite y filtros. Control general del vehiculo. </v>
      </c>
      <c r="L2086" s="3">
        <v>1</v>
      </c>
      <c r="M2086" s="10" t="s">
        <v>3261</v>
      </c>
      <c r="N2086" s="3" t="s">
        <v>84</v>
      </c>
      <c r="Q2086" s="7">
        <v>5745.1</v>
      </c>
      <c r="S2086" s="8"/>
      <c r="T2086" s="11">
        <v>1</v>
      </c>
      <c r="W2086" s="76">
        <v>8800</v>
      </c>
      <c r="X2086" s="16">
        <f t="shared" si="574"/>
        <v>8800</v>
      </c>
      <c r="AC2086" s="18">
        <f t="shared" si="586"/>
        <v>0</v>
      </c>
      <c r="AD2086" s="19">
        <f t="shared" si="577"/>
        <v>55000</v>
      </c>
      <c r="AE2086" s="21">
        <f t="shared" si="573"/>
        <v>5745.1</v>
      </c>
      <c r="AF2086" s="20">
        <f t="shared" si="575"/>
        <v>0</v>
      </c>
      <c r="AG2086" s="20">
        <f t="shared" si="578"/>
        <v>0</v>
      </c>
      <c r="AH2086" s="20">
        <f t="shared" si="579"/>
        <v>0</v>
      </c>
      <c r="AI2086" s="20"/>
      <c r="AJ2086" s="20"/>
      <c r="AK2086" s="20">
        <f t="shared" si="587"/>
        <v>0</v>
      </c>
      <c r="AL2086" s="171"/>
    </row>
    <row r="2087" spans="1:38" ht="15.75" customHeight="1" x14ac:dyDescent="0.25">
      <c r="A2087" s="3">
        <v>1753</v>
      </c>
      <c r="B2087" s="14">
        <f t="shared" si="582"/>
        <v>3</v>
      </c>
      <c r="C2087" s="9">
        <f>IF(A2087=A2086,C2086,"")</f>
        <v>45332</v>
      </c>
      <c r="D2087" s="3" t="str">
        <f>IF(A2087=A2086,D2086,"")</f>
        <v>Barral Fernando</v>
      </c>
      <c r="E2087" s="14" t="str">
        <f t="shared" si="576"/>
        <v>1753Barral Fernando3</v>
      </c>
      <c r="J2087" s="14" t="str">
        <f t="shared" si="585"/>
        <v xml:space="preserve">Service completo. Cambio de aceite y filtros. Control general del vehiculo.  </v>
      </c>
      <c r="L2087" s="3">
        <v>1</v>
      </c>
      <c r="M2087" s="10" t="s">
        <v>222</v>
      </c>
      <c r="N2087" s="3" t="s">
        <v>84</v>
      </c>
      <c r="Q2087" s="7">
        <v>7614.26</v>
      </c>
      <c r="S2087" s="8"/>
      <c r="T2087" s="11">
        <v>4</v>
      </c>
      <c r="W2087" s="76">
        <v>15750</v>
      </c>
      <c r="X2087" s="16">
        <f t="shared" si="574"/>
        <v>63000</v>
      </c>
      <c r="AC2087" s="18">
        <f t="shared" si="586"/>
        <v>0</v>
      </c>
      <c r="AD2087" s="19">
        <f t="shared" si="577"/>
        <v>55000</v>
      </c>
      <c r="AE2087" s="21">
        <f t="shared" si="573"/>
        <v>30457.040000000001</v>
      </c>
      <c r="AF2087" s="20">
        <f t="shared" si="575"/>
        <v>0</v>
      </c>
      <c r="AG2087" s="20">
        <f t="shared" si="578"/>
        <v>0</v>
      </c>
      <c r="AH2087" s="20">
        <f t="shared" si="579"/>
        <v>0</v>
      </c>
      <c r="AI2087" s="20"/>
      <c r="AJ2087" s="20"/>
      <c r="AK2087" s="20">
        <f t="shared" si="587"/>
        <v>0</v>
      </c>
      <c r="AL2087" s="171"/>
    </row>
    <row r="2088" spans="1:38" ht="15.75" customHeight="1" x14ac:dyDescent="0.25">
      <c r="A2088" s="3">
        <v>1753</v>
      </c>
      <c r="B2088" s="14">
        <f t="shared" si="582"/>
        <v>4</v>
      </c>
      <c r="C2088" s="9">
        <v>45332</v>
      </c>
      <c r="D2088" s="3" t="s">
        <v>3135</v>
      </c>
      <c r="E2088" s="14" t="str">
        <f t="shared" si="576"/>
        <v>1753Barral Fernando4</v>
      </c>
      <c r="J2088" s="14" t="str">
        <f t="shared" si="585"/>
        <v xml:space="preserve">Service completo. Cambio de aceite y filtros. Control general del vehiculo.   </v>
      </c>
      <c r="L2088" s="3">
        <v>1</v>
      </c>
      <c r="M2088" s="10" t="s">
        <v>3143</v>
      </c>
      <c r="N2088" s="3" t="s">
        <v>84</v>
      </c>
      <c r="Q2088" s="7">
        <v>8450</v>
      </c>
      <c r="S2088" s="8"/>
      <c r="T2088" s="11">
        <v>1</v>
      </c>
      <c r="W2088" s="76">
        <v>9500</v>
      </c>
      <c r="X2088" s="16">
        <f t="shared" si="574"/>
        <v>9500</v>
      </c>
      <c r="AC2088" s="18">
        <f t="shared" si="586"/>
        <v>0</v>
      </c>
      <c r="AD2088" s="19">
        <f t="shared" si="577"/>
        <v>55000</v>
      </c>
      <c r="AE2088" s="21">
        <f t="shared" si="573"/>
        <v>8450</v>
      </c>
      <c r="AF2088" s="20">
        <f t="shared" si="575"/>
        <v>0</v>
      </c>
      <c r="AG2088" s="20">
        <f t="shared" si="578"/>
        <v>0</v>
      </c>
      <c r="AH2088" s="20">
        <f t="shared" si="579"/>
        <v>0</v>
      </c>
      <c r="AI2088" s="20"/>
      <c r="AJ2088" s="20"/>
      <c r="AK2088" s="20">
        <f t="shared" si="587"/>
        <v>0</v>
      </c>
      <c r="AL2088" s="171"/>
    </row>
    <row r="2089" spans="1:38" ht="15.75" customHeight="1" x14ac:dyDescent="0.25">
      <c r="A2089" s="3">
        <v>1754</v>
      </c>
      <c r="B2089" s="14">
        <f t="shared" si="582"/>
        <v>1</v>
      </c>
      <c r="C2089" s="9">
        <v>45332</v>
      </c>
      <c r="D2089" s="3" t="s">
        <v>3139</v>
      </c>
      <c r="E2089" s="14" t="str">
        <f t="shared" si="576"/>
        <v>1754Trivigno Raul1</v>
      </c>
      <c r="F2089" s="119" t="s">
        <v>3140</v>
      </c>
      <c r="G2089" s="119" t="s">
        <v>1387</v>
      </c>
      <c r="H2089" s="119">
        <v>156184</v>
      </c>
      <c r="I2089" s="10" t="s">
        <v>3141</v>
      </c>
      <c r="J2089" s="14" t="str">
        <f t="shared" si="585"/>
        <v>Service. Cambio de aceite y filtro de aceite.</v>
      </c>
      <c r="K2089" s="3" t="s">
        <v>1512</v>
      </c>
      <c r="L2089" s="3">
        <v>1</v>
      </c>
      <c r="M2089" s="10" t="s">
        <v>222</v>
      </c>
      <c r="N2089" s="3" t="s">
        <v>84</v>
      </c>
      <c r="Q2089" s="7">
        <v>7614.26</v>
      </c>
      <c r="R2089" s="7" t="s">
        <v>1916</v>
      </c>
      <c r="S2089" s="8"/>
      <c r="T2089" s="11">
        <v>5.25</v>
      </c>
      <c r="W2089" s="76">
        <v>15700</v>
      </c>
      <c r="X2089" s="16">
        <f t="shared" si="574"/>
        <v>82425</v>
      </c>
      <c r="Y2089" s="3">
        <v>1</v>
      </c>
      <c r="AB2089" s="4">
        <v>20000</v>
      </c>
      <c r="AC2089" s="18">
        <f t="shared" si="586"/>
        <v>20000</v>
      </c>
      <c r="AD2089" s="19">
        <f t="shared" si="577"/>
        <v>20000</v>
      </c>
      <c r="AE2089" s="21">
        <f t="shared" si="573"/>
        <v>39974.864999999998</v>
      </c>
      <c r="AF2089" s="20">
        <f t="shared" si="575"/>
        <v>20191.96</v>
      </c>
      <c r="AG2089" s="20">
        <f t="shared" si="578"/>
        <v>101425</v>
      </c>
      <c r="AH2089" s="20">
        <f t="shared" si="579"/>
        <v>20000</v>
      </c>
      <c r="AI2089" s="20"/>
      <c r="AJ2089" s="20"/>
      <c r="AK2089" s="20">
        <f t="shared" si="587"/>
        <v>121425</v>
      </c>
      <c r="AL2089" s="171"/>
    </row>
    <row r="2090" spans="1:38" ht="15.75" customHeight="1" x14ac:dyDescent="0.25">
      <c r="A2090" s="3">
        <v>1754</v>
      </c>
      <c r="B2090" s="14">
        <f t="shared" si="582"/>
        <v>2</v>
      </c>
      <c r="C2090" s="9">
        <f>IF(A2090=A2089,C2089,"")</f>
        <v>45332</v>
      </c>
      <c r="D2090" s="3" t="str">
        <f>IF(A2090=A2089,D2089,"")</f>
        <v>Trivigno Raul</v>
      </c>
      <c r="E2090" s="14" t="str">
        <f t="shared" si="576"/>
        <v>1754Trivigno Raul2</v>
      </c>
      <c r="J2090" s="14" t="str">
        <f t="shared" si="585"/>
        <v xml:space="preserve">Service. Cambio de aceite y filtro de aceite. </v>
      </c>
      <c r="L2090" s="3">
        <v>1</v>
      </c>
      <c r="M2090" s="10" t="s">
        <v>3142</v>
      </c>
      <c r="N2090" s="3" t="s">
        <v>84</v>
      </c>
      <c r="Q2090" s="7">
        <v>12577.7</v>
      </c>
      <c r="S2090" s="8"/>
      <c r="T2090" s="11">
        <v>1</v>
      </c>
      <c r="W2090" s="76">
        <v>19000</v>
      </c>
      <c r="X2090" s="16">
        <f t="shared" si="574"/>
        <v>19000</v>
      </c>
      <c r="AC2090" s="18">
        <f t="shared" si="586"/>
        <v>0</v>
      </c>
      <c r="AD2090" s="19">
        <f t="shared" si="577"/>
        <v>20000</v>
      </c>
      <c r="AE2090" s="21">
        <f t="shared" si="573"/>
        <v>12577.7</v>
      </c>
      <c r="AF2090" s="20">
        <f t="shared" si="575"/>
        <v>0</v>
      </c>
      <c r="AG2090" s="20">
        <f t="shared" si="578"/>
        <v>0</v>
      </c>
      <c r="AH2090" s="20">
        <f t="shared" si="579"/>
        <v>0</v>
      </c>
      <c r="AI2090" s="20"/>
      <c r="AJ2090" s="20"/>
      <c r="AK2090" s="20">
        <f t="shared" si="587"/>
        <v>0</v>
      </c>
      <c r="AL2090" s="171"/>
    </row>
    <row r="2091" spans="1:38" ht="15.75" customHeight="1" x14ac:dyDescent="0.25">
      <c r="A2091" s="3">
        <v>1755</v>
      </c>
      <c r="B2091" s="14">
        <f t="shared" si="582"/>
        <v>1</v>
      </c>
      <c r="C2091" s="9">
        <v>45335</v>
      </c>
      <c r="D2091" s="3" t="s">
        <v>422</v>
      </c>
      <c r="E2091" s="14" t="str">
        <f t="shared" si="576"/>
        <v>1755Irouleguy Gaspar1</v>
      </c>
      <c r="F2091" s="119" t="s">
        <v>1918</v>
      </c>
      <c r="G2091" s="119" t="s">
        <v>1187</v>
      </c>
      <c r="H2091" s="119">
        <v>151664</v>
      </c>
      <c r="I2091" s="10" t="s">
        <v>3144</v>
      </c>
      <c r="J2091" s="14" t="str">
        <f t="shared" si="585"/>
        <v>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v>
      </c>
      <c r="K2091" s="3" t="s">
        <v>1539</v>
      </c>
      <c r="L2091" s="3">
        <v>1</v>
      </c>
      <c r="M2091" s="10" t="s">
        <v>3145</v>
      </c>
      <c r="N2091" s="3" t="s">
        <v>84</v>
      </c>
      <c r="Q2091" s="7">
        <v>10092.92</v>
      </c>
      <c r="R2091" s="7" t="s">
        <v>1916</v>
      </c>
      <c r="S2091" s="8"/>
      <c r="T2091" s="11">
        <v>1</v>
      </c>
      <c r="W2091" s="76">
        <v>11600</v>
      </c>
      <c r="X2091" s="16">
        <f t="shared" si="574"/>
        <v>11600</v>
      </c>
      <c r="Y2091" s="3">
        <v>1</v>
      </c>
      <c r="AB2091" s="4">
        <v>240000</v>
      </c>
      <c r="AC2091" s="18">
        <f t="shared" si="586"/>
        <v>240000</v>
      </c>
      <c r="AD2091" s="19">
        <f t="shared" si="577"/>
        <v>240000</v>
      </c>
      <c r="AE2091" s="21">
        <f t="shared" si="573"/>
        <v>10092.92</v>
      </c>
      <c r="AF2091" s="20">
        <f t="shared" si="575"/>
        <v>62694.11</v>
      </c>
      <c r="AG2091" s="20">
        <f t="shared" si="578"/>
        <v>241650</v>
      </c>
      <c r="AH2091" s="20">
        <f t="shared" si="579"/>
        <v>240000</v>
      </c>
      <c r="AI2091" s="20"/>
      <c r="AJ2091" s="20"/>
      <c r="AK2091" s="20">
        <f t="shared" si="587"/>
        <v>481650</v>
      </c>
      <c r="AL2091" s="171"/>
    </row>
    <row r="2092" spans="1:38" ht="15.75" customHeight="1" x14ac:dyDescent="0.25">
      <c r="A2092" s="3">
        <v>1755</v>
      </c>
      <c r="B2092" s="14">
        <f t="shared" si="582"/>
        <v>2</v>
      </c>
      <c r="C2092" s="9">
        <f t="shared" ref="C2092:C2100" si="588">IF(A2092=A2091,C2091,"")</f>
        <v>45335</v>
      </c>
      <c r="D2092" s="3" t="str">
        <f t="shared" ref="D2092:D2100" si="589">IF(A2092=A2091,D2091,"")</f>
        <v>Irouleguy Gaspar</v>
      </c>
      <c r="E2092" s="14" t="str">
        <f t="shared" si="576"/>
        <v>1755Irouleguy Gaspar2</v>
      </c>
      <c r="J2092" s="14" t="str">
        <f t="shared" si="585"/>
        <v xml:space="preserve">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v>
      </c>
      <c r="L2092" s="3">
        <v>1</v>
      </c>
      <c r="M2092" s="10" t="s">
        <v>3146</v>
      </c>
      <c r="N2092" s="3" t="s">
        <v>84</v>
      </c>
      <c r="Q2092" s="7">
        <v>14508.85</v>
      </c>
      <c r="S2092" s="8"/>
      <c r="T2092" s="11">
        <v>1</v>
      </c>
      <c r="W2092" s="76">
        <v>15200</v>
      </c>
      <c r="X2092" s="16">
        <f t="shared" si="574"/>
        <v>15200</v>
      </c>
      <c r="AC2092" s="18">
        <f t="shared" si="586"/>
        <v>0</v>
      </c>
      <c r="AD2092" s="19">
        <f t="shared" si="577"/>
        <v>240000</v>
      </c>
      <c r="AE2092" s="21">
        <f t="shared" si="573"/>
        <v>14508.85</v>
      </c>
      <c r="AF2092" s="20">
        <f t="shared" si="575"/>
        <v>0</v>
      </c>
      <c r="AG2092" s="20">
        <f t="shared" si="578"/>
        <v>0</v>
      </c>
      <c r="AH2092" s="20">
        <f t="shared" si="579"/>
        <v>0</v>
      </c>
      <c r="AI2092" s="20"/>
      <c r="AJ2092" s="20"/>
      <c r="AK2092" s="20">
        <f t="shared" si="587"/>
        <v>0</v>
      </c>
      <c r="AL2092" s="171"/>
    </row>
    <row r="2093" spans="1:38" ht="15.75" customHeight="1" x14ac:dyDescent="0.25">
      <c r="A2093" s="3">
        <v>1755</v>
      </c>
      <c r="B2093" s="14">
        <f t="shared" si="582"/>
        <v>3</v>
      </c>
      <c r="C2093" s="9">
        <f t="shared" si="588"/>
        <v>45335</v>
      </c>
      <c r="D2093" s="3" t="str">
        <f t="shared" si="589"/>
        <v>Irouleguy Gaspar</v>
      </c>
      <c r="E2093" s="14" t="str">
        <f t="shared" si="576"/>
        <v>1755Irouleguy Gaspar3</v>
      </c>
      <c r="J2093" s="14" t="str">
        <f t="shared" si="585"/>
        <v xml:space="preserve">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v>
      </c>
      <c r="L2093" s="3">
        <v>1</v>
      </c>
      <c r="M2093" s="10" t="s">
        <v>3147</v>
      </c>
      <c r="N2093" s="3" t="s">
        <v>84</v>
      </c>
      <c r="Q2093" s="7">
        <v>8352.18</v>
      </c>
      <c r="S2093" s="8"/>
      <c r="T2093" s="11">
        <v>1</v>
      </c>
      <c r="W2093" s="76">
        <v>25000</v>
      </c>
      <c r="X2093" s="16">
        <f t="shared" si="574"/>
        <v>25000</v>
      </c>
      <c r="AC2093" s="18">
        <f t="shared" si="586"/>
        <v>0</v>
      </c>
      <c r="AD2093" s="19">
        <f t="shared" si="577"/>
        <v>240000</v>
      </c>
      <c r="AE2093" s="21">
        <f t="shared" si="573"/>
        <v>8352.18</v>
      </c>
      <c r="AF2093" s="20">
        <f t="shared" si="575"/>
        <v>0</v>
      </c>
      <c r="AG2093" s="20">
        <f t="shared" si="578"/>
        <v>0</v>
      </c>
      <c r="AH2093" s="20">
        <f t="shared" si="579"/>
        <v>0</v>
      </c>
      <c r="AI2093" s="20"/>
      <c r="AJ2093" s="20"/>
      <c r="AK2093" s="20">
        <f t="shared" si="587"/>
        <v>0</v>
      </c>
      <c r="AL2093" s="171"/>
    </row>
    <row r="2094" spans="1:38" ht="15.75" customHeight="1" x14ac:dyDescent="0.25">
      <c r="A2094" s="3">
        <v>1755</v>
      </c>
      <c r="B2094" s="14">
        <f t="shared" si="582"/>
        <v>4</v>
      </c>
      <c r="C2094" s="9">
        <f t="shared" si="588"/>
        <v>45335</v>
      </c>
      <c r="D2094" s="3" t="str">
        <f t="shared" si="589"/>
        <v>Irouleguy Gaspar</v>
      </c>
      <c r="E2094" s="14" t="str">
        <f t="shared" si="576"/>
        <v>1755Irouleguy Gaspar4</v>
      </c>
      <c r="J2094" s="14" t="str">
        <f t="shared" si="585"/>
        <v xml:space="preserve">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v>
      </c>
      <c r="L2094" s="3">
        <v>1</v>
      </c>
      <c r="M2094" s="10" t="s">
        <v>3148</v>
      </c>
      <c r="N2094" s="3" t="s">
        <v>84</v>
      </c>
      <c r="Q2094" s="7">
        <v>5600</v>
      </c>
      <c r="S2094" s="8"/>
      <c r="T2094" s="11">
        <v>1</v>
      </c>
      <c r="W2094" s="76">
        <v>8800</v>
      </c>
      <c r="X2094" s="16">
        <f t="shared" si="574"/>
        <v>8800</v>
      </c>
      <c r="AC2094" s="18">
        <f t="shared" si="586"/>
        <v>0</v>
      </c>
      <c r="AD2094" s="19">
        <f t="shared" si="577"/>
        <v>240000</v>
      </c>
      <c r="AE2094" s="21">
        <f t="shared" si="573"/>
        <v>5600</v>
      </c>
      <c r="AF2094" s="20">
        <f t="shared" si="575"/>
        <v>0</v>
      </c>
      <c r="AG2094" s="20">
        <f t="shared" si="578"/>
        <v>0</v>
      </c>
      <c r="AH2094" s="20">
        <f t="shared" si="579"/>
        <v>0</v>
      </c>
      <c r="AI2094" s="20"/>
      <c r="AJ2094" s="20"/>
      <c r="AK2094" s="20">
        <f t="shared" si="587"/>
        <v>0</v>
      </c>
      <c r="AL2094" s="171"/>
    </row>
    <row r="2095" spans="1:38" ht="15.75" customHeight="1" x14ac:dyDescent="0.25">
      <c r="A2095" s="3">
        <v>1755</v>
      </c>
      <c r="B2095" s="14">
        <f t="shared" si="582"/>
        <v>5</v>
      </c>
      <c r="C2095" s="9">
        <f t="shared" si="588"/>
        <v>45335</v>
      </c>
      <c r="D2095" s="3" t="str">
        <f t="shared" si="589"/>
        <v>Irouleguy Gaspar</v>
      </c>
      <c r="E2095" s="14" t="str">
        <f t="shared" si="576"/>
        <v>1755Irouleguy Gaspar5</v>
      </c>
      <c r="J2095" s="14" t="str">
        <f t="shared" si="585"/>
        <v xml:space="preserve">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v>
      </c>
      <c r="L2095" s="3">
        <v>1</v>
      </c>
      <c r="M2095" s="10" t="s">
        <v>222</v>
      </c>
      <c r="N2095" s="3" t="s">
        <v>84</v>
      </c>
      <c r="Q2095" s="7">
        <v>7614.26</v>
      </c>
      <c r="S2095" s="8"/>
      <c r="T2095" s="11">
        <v>7.5</v>
      </c>
      <c r="W2095" s="76">
        <v>15700</v>
      </c>
      <c r="X2095" s="16">
        <f t="shared" si="574"/>
        <v>117750</v>
      </c>
      <c r="AC2095" s="18">
        <f t="shared" si="586"/>
        <v>0</v>
      </c>
      <c r="AD2095" s="19">
        <f t="shared" si="577"/>
        <v>240000</v>
      </c>
      <c r="AE2095" s="21">
        <f t="shared" si="573"/>
        <v>57106.950000000004</v>
      </c>
      <c r="AF2095" s="20">
        <f t="shared" si="575"/>
        <v>0</v>
      </c>
      <c r="AG2095" s="20">
        <f t="shared" si="578"/>
        <v>0</v>
      </c>
      <c r="AH2095" s="20">
        <f t="shared" si="579"/>
        <v>0</v>
      </c>
      <c r="AI2095" s="20"/>
      <c r="AJ2095" s="20"/>
      <c r="AK2095" s="20">
        <f t="shared" si="587"/>
        <v>0</v>
      </c>
      <c r="AL2095" s="171"/>
    </row>
    <row r="2096" spans="1:38" ht="15.75" customHeight="1" x14ac:dyDescent="0.25">
      <c r="A2096" s="3">
        <v>1755</v>
      </c>
      <c r="B2096" s="14">
        <f t="shared" si="582"/>
        <v>6</v>
      </c>
      <c r="C2096" s="9">
        <f t="shared" si="588"/>
        <v>45335</v>
      </c>
      <c r="D2096" s="3" t="str">
        <f t="shared" si="589"/>
        <v>Irouleguy Gaspar</v>
      </c>
      <c r="E2096" s="14" t="str">
        <f t="shared" si="576"/>
        <v>1755Irouleguy Gaspar6</v>
      </c>
      <c r="J2096" s="14" t="str">
        <f t="shared" si="585"/>
        <v xml:space="preserve">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v>
      </c>
      <c r="L2096" s="3">
        <v>1</v>
      </c>
      <c r="M2096" s="10" t="s">
        <v>3007</v>
      </c>
      <c r="N2096" s="3" t="s">
        <v>84</v>
      </c>
      <c r="Q2096" s="7">
        <v>11590</v>
      </c>
      <c r="S2096" s="8"/>
      <c r="T2096" s="11">
        <v>1</v>
      </c>
      <c r="W2096" s="76">
        <v>26000</v>
      </c>
      <c r="X2096" s="16">
        <f t="shared" si="574"/>
        <v>26000</v>
      </c>
      <c r="AC2096" s="18">
        <f t="shared" si="586"/>
        <v>0</v>
      </c>
      <c r="AD2096" s="19">
        <f t="shared" si="577"/>
        <v>240000</v>
      </c>
      <c r="AE2096" s="21">
        <f t="shared" ref="AE2096:AE2159" si="590">+(Q2096)*T2096</f>
        <v>11590</v>
      </c>
      <c r="AF2096" s="20">
        <f t="shared" si="575"/>
        <v>0</v>
      </c>
      <c r="AG2096" s="20">
        <f t="shared" si="578"/>
        <v>0</v>
      </c>
      <c r="AH2096" s="20">
        <f t="shared" si="579"/>
        <v>0</v>
      </c>
      <c r="AI2096" s="20"/>
      <c r="AJ2096" s="20"/>
      <c r="AK2096" s="20">
        <f t="shared" si="587"/>
        <v>0</v>
      </c>
      <c r="AL2096" s="171"/>
    </row>
    <row r="2097" spans="1:38" ht="15.75" customHeight="1" x14ac:dyDescent="0.25">
      <c r="A2097" s="3">
        <v>1755</v>
      </c>
      <c r="B2097" s="14">
        <f t="shared" si="582"/>
        <v>7</v>
      </c>
      <c r="C2097" s="9">
        <f t="shared" si="588"/>
        <v>45335</v>
      </c>
      <c r="D2097" s="3" t="str">
        <f t="shared" si="589"/>
        <v>Irouleguy Gaspar</v>
      </c>
      <c r="E2097" s="14" t="str">
        <f t="shared" si="576"/>
        <v>1755Irouleguy Gaspar7</v>
      </c>
      <c r="J2097" s="14" t="str">
        <f t="shared" si="585"/>
        <v xml:space="preserve">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v>
      </c>
      <c r="L2097" s="3">
        <v>1</v>
      </c>
      <c r="M2097" s="10" t="s">
        <v>2579</v>
      </c>
      <c r="N2097" s="3" t="s">
        <v>84</v>
      </c>
      <c r="Q2097" s="7">
        <v>4585.8999999999996</v>
      </c>
      <c r="S2097" s="8"/>
      <c r="T2097" s="11">
        <v>3</v>
      </c>
      <c r="W2097" s="76">
        <v>12000</v>
      </c>
      <c r="X2097" s="16">
        <f t="shared" si="574"/>
        <v>36000</v>
      </c>
      <c r="AC2097" s="18">
        <f t="shared" si="586"/>
        <v>0</v>
      </c>
      <c r="AD2097" s="19">
        <f t="shared" si="577"/>
        <v>240000</v>
      </c>
      <c r="AE2097" s="21">
        <f t="shared" si="590"/>
        <v>13757.699999999999</v>
      </c>
      <c r="AF2097" s="20">
        <f t="shared" si="575"/>
        <v>0</v>
      </c>
      <c r="AG2097" s="20">
        <f t="shared" si="578"/>
        <v>0</v>
      </c>
      <c r="AH2097" s="20">
        <f t="shared" si="579"/>
        <v>0</v>
      </c>
      <c r="AI2097" s="20"/>
      <c r="AJ2097" s="20"/>
      <c r="AK2097" s="20">
        <f t="shared" si="587"/>
        <v>0</v>
      </c>
      <c r="AL2097" s="171"/>
    </row>
    <row r="2098" spans="1:38" ht="15.75" customHeight="1" x14ac:dyDescent="0.25">
      <c r="A2098" s="3">
        <v>1755</v>
      </c>
      <c r="B2098" s="14">
        <f t="shared" si="582"/>
        <v>8</v>
      </c>
      <c r="C2098" s="9">
        <f t="shared" si="588"/>
        <v>45335</v>
      </c>
      <c r="D2098" s="3" t="str">
        <f t="shared" si="589"/>
        <v>Irouleguy Gaspar</v>
      </c>
      <c r="E2098" s="14" t="str">
        <f t="shared" si="576"/>
        <v>1755Irouleguy Gaspar8</v>
      </c>
      <c r="J2098" s="14" t="str">
        <f t="shared" si="585"/>
        <v xml:space="preserve">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v>
      </c>
      <c r="L2098" s="3">
        <v>1</v>
      </c>
      <c r="M2098" s="10" t="s">
        <v>3149</v>
      </c>
      <c r="N2098" s="3" t="s">
        <v>1832</v>
      </c>
      <c r="S2098" s="8"/>
      <c r="W2098" s="76"/>
      <c r="X2098" s="16">
        <f t="shared" si="574"/>
        <v>0</v>
      </c>
      <c r="AC2098" s="18">
        <f t="shared" si="586"/>
        <v>0</v>
      </c>
      <c r="AD2098" s="19">
        <f t="shared" si="577"/>
        <v>240000</v>
      </c>
      <c r="AE2098" s="21">
        <f t="shared" si="590"/>
        <v>0</v>
      </c>
      <c r="AF2098" s="20">
        <f t="shared" si="575"/>
        <v>0</v>
      </c>
      <c r="AG2098" s="20">
        <f t="shared" si="578"/>
        <v>0</v>
      </c>
      <c r="AH2098" s="20">
        <f t="shared" si="579"/>
        <v>0</v>
      </c>
      <c r="AI2098" s="20"/>
      <c r="AJ2098" s="20"/>
      <c r="AK2098" s="20">
        <f t="shared" si="587"/>
        <v>0</v>
      </c>
      <c r="AL2098" s="171"/>
    </row>
    <row r="2099" spans="1:38" ht="15.75" customHeight="1" x14ac:dyDescent="0.25">
      <c r="A2099" s="3">
        <v>1755</v>
      </c>
      <c r="B2099" s="14">
        <f t="shared" si="582"/>
        <v>9</v>
      </c>
      <c r="C2099" s="9">
        <f t="shared" si="588"/>
        <v>45335</v>
      </c>
      <c r="D2099" s="3" t="str">
        <f t="shared" si="589"/>
        <v>Irouleguy Gaspar</v>
      </c>
      <c r="E2099" s="14" t="str">
        <f t="shared" si="576"/>
        <v>1755Irouleguy Gaspar9</v>
      </c>
      <c r="J2099" s="14" t="str">
        <f t="shared" si="585"/>
        <v xml:space="preserve">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v>
      </c>
      <c r="L2099" s="3">
        <v>1</v>
      </c>
      <c r="M2099" s="10" t="s">
        <v>2148</v>
      </c>
      <c r="N2099" s="3" t="s">
        <v>771</v>
      </c>
      <c r="Q2099" s="7">
        <v>350</v>
      </c>
      <c r="S2099" s="8"/>
      <c r="T2099" s="11">
        <v>2</v>
      </c>
      <c r="W2099" s="76">
        <v>650</v>
      </c>
      <c r="X2099" s="16">
        <f t="shared" si="574"/>
        <v>1300</v>
      </c>
      <c r="AC2099" s="18">
        <f t="shared" si="586"/>
        <v>0</v>
      </c>
      <c r="AD2099" s="19">
        <f t="shared" si="577"/>
        <v>240000</v>
      </c>
      <c r="AE2099" s="21">
        <f t="shared" si="590"/>
        <v>700</v>
      </c>
      <c r="AF2099" s="20">
        <f t="shared" si="575"/>
        <v>0</v>
      </c>
      <c r="AG2099" s="20">
        <f t="shared" si="578"/>
        <v>0</v>
      </c>
      <c r="AH2099" s="20">
        <f t="shared" si="579"/>
        <v>0</v>
      </c>
      <c r="AI2099" s="20"/>
      <c r="AJ2099" s="20"/>
      <c r="AK2099" s="20">
        <f t="shared" si="587"/>
        <v>0</v>
      </c>
      <c r="AL2099" s="171"/>
    </row>
    <row r="2100" spans="1:38" ht="15.75" customHeight="1" x14ac:dyDescent="0.25">
      <c r="A2100" s="3">
        <v>1755</v>
      </c>
      <c r="B2100" s="14">
        <f t="shared" si="582"/>
        <v>10</v>
      </c>
      <c r="C2100" s="9">
        <f t="shared" si="588"/>
        <v>45335</v>
      </c>
      <c r="D2100" s="3" t="str">
        <f t="shared" si="589"/>
        <v>Irouleguy Gaspar</v>
      </c>
      <c r="E2100" s="14" t="str">
        <f t="shared" si="576"/>
        <v>1755Irouleguy Gaspar10</v>
      </c>
      <c r="J2100" s="14" t="str">
        <f t="shared" si="585"/>
        <v xml:space="preserve">Service completo. Cambio de aceite y filtros. Control general del vehiculo. Sacar caja de velocidad, placa disco y volante motor. Control de estado de reten de bancada. Cambiar crapodina y kit de embrague. Limpieza parcial. Armado total. Agregar aceite a diferencial trasero y a caja de velocidad. Cambiar ambas lamparas de posicion delanteras.         </v>
      </c>
      <c r="L2100" s="3">
        <v>1</v>
      </c>
      <c r="S2100" s="8"/>
      <c r="W2100" s="76"/>
      <c r="X2100" s="16">
        <f t="shared" si="574"/>
        <v>0</v>
      </c>
      <c r="AC2100" s="18">
        <f t="shared" si="586"/>
        <v>0</v>
      </c>
      <c r="AD2100" s="19">
        <f t="shared" si="577"/>
        <v>240000</v>
      </c>
      <c r="AE2100" s="21">
        <f t="shared" si="590"/>
        <v>0</v>
      </c>
      <c r="AF2100" s="20">
        <f t="shared" si="575"/>
        <v>0</v>
      </c>
      <c r="AG2100" s="20">
        <f t="shared" si="578"/>
        <v>0</v>
      </c>
      <c r="AH2100" s="20">
        <f t="shared" si="579"/>
        <v>0</v>
      </c>
      <c r="AI2100" s="20"/>
      <c r="AJ2100" s="20"/>
      <c r="AK2100" s="20">
        <f t="shared" si="587"/>
        <v>0</v>
      </c>
      <c r="AL2100" s="171"/>
    </row>
    <row r="2101" spans="1:38" ht="15.75" customHeight="1" x14ac:dyDescent="0.25">
      <c r="A2101" s="3">
        <v>1756</v>
      </c>
      <c r="B2101" s="14">
        <f t="shared" si="582"/>
        <v>1</v>
      </c>
      <c r="C2101" s="9">
        <v>45336</v>
      </c>
      <c r="D2101" s="3" t="s">
        <v>469</v>
      </c>
      <c r="E2101" s="14" t="str">
        <f t="shared" si="576"/>
        <v>1756Moreno Orlando1</v>
      </c>
      <c r="F2101" s="119" t="s">
        <v>1447</v>
      </c>
      <c r="G2101" s="119" t="s">
        <v>2757</v>
      </c>
      <c r="H2101" s="119">
        <v>152535</v>
      </c>
      <c r="I2101" s="10" t="s">
        <v>3163</v>
      </c>
      <c r="J2101" s="14" t="str">
        <f t="shared" si="585"/>
        <v>Desarmar distribucion completa. Cambiar kit, bomba de agua, correa poly-v y liquido refrigerante. Purgado del circuito de refrigeracion. Puesta a punto. Cambiar polea de direccion hidraulica. Armado total.</v>
      </c>
      <c r="K2101" s="3" t="s">
        <v>1665</v>
      </c>
      <c r="L2101" s="3">
        <v>1</v>
      </c>
      <c r="M2101" s="10" t="s">
        <v>1902</v>
      </c>
      <c r="N2101" s="3" t="s">
        <v>1832</v>
      </c>
      <c r="R2101" s="7" t="s">
        <v>2506</v>
      </c>
      <c r="S2101" s="8"/>
      <c r="W2101" s="76"/>
      <c r="X2101" s="16">
        <f t="shared" si="574"/>
        <v>0</v>
      </c>
      <c r="Y2101" s="3">
        <v>1</v>
      </c>
      <c r="AB2101" s="4">
        <v>110000</v>
      </c>
      <c r="AC2101" s="18">
        <f t="shared" si="586"/>
        <v>110000</v>
      </c>
      <c r="AD2101" s="19">
        <f t="shared" si="577"/>
        <v>110000</v>
      </c>
      <c r="AE2101" s="21">
        <f t="shared" si="590"/>
        <v>0</v>
      </c>
      <c r="AF2101" s="20">
        <f t="shared" si="575"/>
        <v>52729.14</v>
      </c>
      <c r="AG2101" s="20">
        <f t="shared" si="578"/>
        <v>73500</v>
      </c>
      <c r="AH2101" s="20">
        <f t="shared" si="579"/>
        <v>110000</v>
      </c>
      <c r="AI2101" s="20"/>
      <c r="AJ2101" s="20"/>
      <c r="AK2101" s="20">
        <f t="shared" si="587"/>
        <v>183500</v>
      </c>
      <c r="AL2101" s="171"/>
    </row>
    <row r="2102" spans="1:38" ht="15.75" customHeight="1" x14ac:dyDescent="0.25">
      <c r="A2102" s="3">
        <v>1756</v>
      </c>
      <c r="B2102" s="14">
        <f t="shared" si="582"/>
        <v>2</v>
      </c>
      <c r="C2102" s="9">
        <f>IF(A2102=A2101,C2101,"")</f>
        <v>45336</v>
      </c>
      <c r="D2102" s="3" t="str">
        <f>IF(A2102=A2101,D2101,"")</f>
        <v>Moreno Orlando</v>
      </c>
      <c r="E2102" s="14" t="str">
        <f t="shared" si="576"/>
        <v>1756Moreno Orlando2</v>
      </c>
      <c r="J2102" s="14" t="str">
        <f t="shared" si="585"/>
        <v xml:space="preserve">Desarmar distribucion completa. Cambiar kit, bomba de agua, correa poly-v y liquido refrigerante. Purgado del circuito de refrigeracion. Puesta a punto. Cambiar polea de direccion hidraulica. Armado total. </v>
      </c>
      <c r="L2102" s="3">
        <v>1</v>
      </c>
      <c r="M2102" s="10" t="s">
        <v>1920</v>
      </c>
      <c r="N2102" s="3" t="s">
        <v>1832</v>
      </c>
      <c r="S2102" s="8"/>
      <c r="W2102" s="76"/>
      <c r="X2102" s="16">
        <f t="shared" si="574"/>
        <v>0</v>
      </c>
      <c r="AC2102" s="18">
        <f t="shared" si="586"/>
        <v>0</v>
      </c>
      <c r="AD2102" s="19">
        <f t="shared" si="577"/>
        <v>110000</v>
      </c>
      <c r="AE2102" s="21">
        <f t="shared" si="590"/>
        <v>0</v>
      </c>
      <c r="AF2102" s="20">
        <f t="shared" si="575"/>
        <v>0</v>
      </c>
      <c r="AG2102" s="20">
        <f t="shared" si="578"/>
        <v>0</v>
      </c>
      <c r="AH2102" s="20">
        <f t="shared" si="579"/>
        <v>0</v>
      </c>
      <c r="AI2102" s="20"/>
      <c r="AJ2102" s="20"/>
      <c r="AK2102" s="20">
        <f t="shared" si="587"/>
        <v>0</v>
      </c>
      <c r="AL2102" s="171"/>
    </row>
    <row r="2103" spans="1:38" ht="15.75" customHeight="1" x14ac:dyDescent="0.25">
      <c r="A2103" s="3">
        <v>1756</v>
      </c>
      <c r="B2103" s="14">
        <f t="shared" si="582"/>
        <v>3</v>
      </c>
      <c r="C2103" s="9">
        <f>IF(A2103=A2102,C2102,"")</f>
        <v>45336</v>
      </c>
      <c r="D2103" s="3" t="str">
        <f>IF(A2103=A2102,D2102,"")</f>
        <v>Moreno Orlando</v>
      </c>
      <c r="E2103" s="14" t="str">
        <f t="shared" si="576"/>
        <v>1756Moreno Orlando3</v>
      </c>
      <c r="J2103" s="14" t="str">
        <f t="shared" si="585"/>
        <v xml:space="preserve">Desarmar distribucion completa. Cambiar kit, bomba de agua, correa poly-v y liquido refrigerante. Purgado del circuito de refrigeracion. Puesta a punto. Cambiar polea de direccion hidraulica. Armado total.  </v>
      </c>
      <c r="L2103" s="3">
        <v>1</v>
      </c>
      <c r="M2103" s="10" t="s">
        <v>3053</v>
      </c>
      <c r="N2103" s="3" t="s">
        <v>771</v>
      </c>
      <c r="Q2103" s="7">
        <v>7624.14</v>
      </c>
      <c r="S2103" s="8"/>
      <c r="T2103" s="11">
        <v>2</v>
      </c>
      <c r="W2103" s="76">
        <v>8700</v>
      </c>
      <c r="X2103" s="16">
        <f t="shared" ref="X2103:X2166" si="591">W2103*T2103</f>
        <v>17400</v>
      </c>
      <c r="AC2103" s="18">
        <f t="shared" si="586"/>
        <v>0</v>
      </c>
      <c r="AD2103" s="19">
        <f t="shared" si="577"/>
        <v>110000</v>
      </c>
      <c r="AE2103" s="21">
        <f t="shared" si="590"/>
        <v>15248.28</v>
      </c>
      <c r="AF2103" s="20">
        <f t="shared" si="575"/>
        <v>0</v>
      </c>
      <c r="AG2103" s="20">
        <f t="shared" si="578"/>
        <v>0</v>
      </c>
      <c r="AH2103" s="20">
        <f t="shared" si="579"/>
        <v>0</v>
      </c>
      <c r="AI2103" s="20"/>
      <c r="AJ2103" s="20"/>
      <c r="AK2103" s="20">
        <f t="shared" si="587"/>
        <v>0</v>
      </c>
      <c r="AL2103" s="171"/>
    </row>
    <row r="2104" spans="1:38" ht="15.75" customHeight="1" x14ac:dyDescent="0.25">
      <c r="A2104" s="3">
        <v>1756</v>
      </c>
      <c r="B2104" s="14">
        <f t="shared" si="582"/>
        <v>4</v>
      </c>
      <c r="C2104" s="9">
        <f>IF(A2104=A2103,C2103,"")</f>
        <v>45336</v>
      </c>
      <c r="D2104" s="3" t="str">
        <f>IF(A2104=A2103,D2103,"")</f>
        <v>Moreno Orlando</v>
      </c>
      <c r="E2104" s="14" t="str">
        <f t="shared" si="576"/>
        <v>1756Moreno Orlando4</v>
      </c>
      <c r="J2104" s="14" t="str">
        <f t="shared" si="585"/>
        <v xml:space="preserve">Desarmar distribucion completa. Cambiar kit, bomba de agua, correa poly-v y liquido refrigerante. Purgado del circuito de refrigeracion. Puesta a punto. Cambiar polea de direccion hidraulica. Armado total.   </v>
      </c>
      <c r="L2104" s="3">
        <v>1</v>
      </c>
      <c r="M2104" s="10" t="s">
        <v>1431</v>
      </c>
      <c r="N2104" s="3" t="s">
        <v>771</v>
      </c>
      <c r="Q2104" s="7">
        <v>3105</v>
      </c>
      <c r="S2104" s="8"/>
      <c r="T2104" s="11">
        <v>1</v>
      </c>
      <c r="W2104" s="76">
        <v>3500</v>
      </c>
      <c r="X2104" s="16">
        <f t="shared" si="591"/>
        <v>3500</v>
      </c>
      <c r="AC2104" s="18">
        <f t="shared" si="586"/>
        <v>0</v>
      </c>
      <c r="AD2104" s="19">
        <f t="shared" si="577"/>
        <v>110000</v>
      </c>
      <c r="AE2104" s="21">
        <f t="shared" si="590"/>
        <v>3105</v>
      </c>
      <c r="AF2104" s="20">
        <f t="shared" si="575"/>
        <v>0</v>
      </c>
      <c r="AG2104" s="20">
        <f t="shared" si="578"/>
        <v>0</v>
      </c>
      <c r="AH2104" s="20">
        <f t="shared" si="579"/>
        <v>0</v>
      </c>
      <c r="AI2104" s="20"/>
      <c r="AJ2104" s="20"/>
      <c r="AK2104" s="20">
        <f t="shared" si="587"/>
        <v>0</v>
      </c>
      <c r="AL2104" s="171"/>
    </row>
    <row r="2105" spans="1:38" ht="15.75" customHeight="1" x14ac:dyDescent="0.25">
      <c r="A2105" s="3">
        <v>1756</v>
      </c>
      <c r="B2105" s="14">
        <f t="shared" si="582"/>
        <v>5</v>
      </c>
      <c r="C2105" s="9">
        <v>45336</v>
      </c>
      <c r="D2105" s="3" t="s">
        <v>469</v>
      </c>
      <c r="E2105" s="14" t="str">
        <f t="shared" si="576"/>
        <v>1756Moreno Orlando5</v>
      </c>
      <c r="J2105" s="14" t="str">
        <f t="shared" si="585"/>
        <v xml:space="preserve">Desarmar distribucion completa. Cambiar kit, bomba de agua, correa poly-v y liquido refrigerante. Purgado del circuito de refrigeracion. Puesta a punto. Cambiar polea de direccion hidraulica. Armado total.    </v>
      </c>
      <c r="L2105" s="3">
        <v>1</v>
      </c>
      <c r="M2105" s="10" t="s">
        <v>3162</v>
      </c>
      <c r="N2105" s="3" t="s">
        <v>2728</v>
      </c>
      <c r="Q2105" s="7">
        <v>42000</v>
      </c>
      <c r="S2105" s="8"/>
      <c r="T2105" s="11">
        <v>1</v>
      </c>
      <c r="W2105" s="76">
        <v>52600</v>
      </c>
      <c r="X2105" s="16">
        <f t="shared" si="591"/>
        <v>52600</v>
      </c>
      <c r="AC2105" s="18">
        <f t="shared" si="586"/>
        <v>0</v>
      </c>
      <c r="AD2105" s="19">
        <f t="shared" si="577"/>
        <v>110000</v>
      </c>
      <c r="AE2105" s="21">
        <f t="shared" si="590"/>
        <v>42000</v>
      </c>
      <c r="AF2105" s="20">
        <f t="shared" si="575"/>
        <v>0</v>
      </c>
      <c r="AG2105" s="20">
        <f t="shared" si="578"/>
        <v>0</v>
      </c>
      <c r="AH2105" s="20">
        <f t="shared" si="579"/>
        <v>0</v>
      </c>
      <c r="AI2105" s="20"/>
      <c r="AJ2105" s="20"/>
      <c r="AK2105" s="20">
        <f t="shared" si="587"/>
        <v>0</v>
      </c>
      <c r="AL2105" s="171"/>
    </row>
    <row r="2106" spans="1:38" ht="15.75" customHeight="1" x14ac:dyDescent="0.25">
      <c r="A2106" s="3">
        <v>1757</v>
      </c>
      <c r="B2106" s="14">
        <f t="shared" si="582"/>
        <v>1</v>
      </c>
      <c r="C2106" s="9">
        <v>45336</v>
      </c>
      <c r="D2106" s="3" t="s">
        <v>3328</v>
      </c>
      <c r="E2106" s="14" t="str">
        <f t="shared" si="576"/>
        <v>1757Castro Juan Carlos1</v>
      </c>
      <c r="F2106" s="119" t="s">
        <v>3156</v>
      </c>
      <c r="G2106" s="119" t="s">
        <v>3157</v>
      </c>
      <c r="H2106" s="119">
        <v>257350</v>
      </c>
      <c r="I2106" s="10" t="s">
        <v>3324</v>
      </c>
      <c r="J2106" s="14" t="str">
        <f t="shared" si="585"/>
        <v>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v>
      </c>
      <c r="K2106" s="3" t="s">
        <v>2380</v>
      </c>
      <c r="L2106" s="3">
        <v>1</v>
      </c>
      <c r="M2106" s="10" t="s">
        <v>3158</v>
      </c>
      <c r="N2106" s="3" t="s">
        <v>790</v>
      </c>
      <c r="Q2106" s="7">
        <v>116483.75</v>
      </c>
      <c r="R2106" s="7" t="s">
        <v>1971</v>
      </c>
      <c r="S2106" s="8"/>
      <c r="T2106" s="11">
        <v>1</v>
      </c>
      <c r="W2106" s="76">
        <v>150000</v>
      </c>
      <c r="X2106" s="16">
        <f t="shared" si="591"/>
        <v>150000</v>
      </c>
      <c r="Y2106" s="3">
        <v>1</v>
      </c>
      <c r="AB2106" s="4">
        <v>260000</v>
      </c>
      <c r="AC2106" s="18">
        <f t="shared" si="586"/>
        <v>260000</v>
      </c>
      <c r="AD2106" s="19">
        <f t="shared" si="577"/>
        <v>260000</v>
      </c>
      <c r="AE2106" s="21">
        <f t="shared" si="590"/>
        <v>116483.75</v>
      </c>
      <c r="AF2106" s="20">
        <f t="shared" si="575"/>
        <v>258245.41</v>
      </c>
      <c r="AG2106" s="20">
        <f t="shared" si="578"/>
        <v>402200</v>
      </c>
      <c r="AH2106" s="20">
        <f t="shared" si="579"/>
        <v>260000</v>
      </c>
      <c r="AI2106" s="20"/>
      <c r="AJ2106" s="20"/>
      <c r="AK2106" s="20">
        <f t="shared" si="587"/>
        <v>662200</v>
      </c>
      <c r="AL2106" s="171"/>
    </row>
    <row r="2107" spans="1:38" ht="15.75" customHeight="1" x14ac:dyDescent="0.25">
      <c r="A2107" s="3">
        <v>1757</v>
      </c>
      <c r="B2107" s="14">
        <f t="shared" si="582"/>
        <v>2</v>
      </c>
      <c r="C2107" s="9">
        <f>IF(A2107=A2106,C2106,"")</f>
        <v>45336</v>
      </c>
      <c r="D2107" s="3" t="str">
        <f>IF(A2107=A2106,D2106,"")</f>
        <v>Castro Juan Carlos</v>
      </c>
      <c r="E2107" s="14" t="str">
        <f t="shared" si="576"/>
        <v>1757Castro Juan Carlos2</v>
      </c>
      <c r="J2107" s="14" t="str">
        <f t="shared" si="585"/>
        <v xml:space="preserve">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v>
      </c>
      <c r="L2107" s="3">
        <v>1</v>
      </c>
      <c r="M2107" s="10" t="s">
        <v>1220</v>
      </c>
      <c r="N2107" s="3" t="s">
        <v>734</v>
      </c>
      <c r="Q2107" s="7">
        <v>52000</v>
      </c>
      <c r="S2107" s="8"/>
      <c r="T2107" s="11">
        <v>1</v>
      </c>
      <c r="W2107" s="76">
        <v>71500</v>
      </c>
      <c r="X2107" s="16">
        <f t="shared" si="591"/>
        <v>71500</v>
      </c>
      <c r="AC2107" s="18">
        <f t="shared" si="586"/>
        <v>0</v>
      </c>
      <c r="AD2107" s="19">
        <f t="shared" si="577"/>
        <v>260000</v>
      </c>
      <c r="AE2107" s="21">
        <f t="shared" si="590"/>
        <v>52000</v>
      </c>
      <c r="AF2107" s="20">
        <f t="shared" ref="AF2107:AF2170" si="592">IF(A2107=A2106,0,(SUMIF($A$3:$A$999956,A2107,$Q$3:$Q$999956)))+IF(A2107=A2106,0,(SUMIF($A$3:$A$999956,A2107,$R$3:$R$999956)))</f>
        <v>0</v>
      </c>
      <c r="AG2107" s="20">
        <f t="shared" si="578"/>
        <v>0</v>
      </c>
      <c r="AH2107" s="20">
        <f t="shared" si="579"/>
        <v>0</v>
      </c>
      <c r="AI2107" s="20"/>
      <c r="AJ2107" s="20"/>
      <c r="AK2107" s="20">
        <f t="shared" si="587"/>
        <v>0</v>
      </c>
      <c r="AL2107" s="171"/>
    </row>
    <row r="2108" spans="1:38" ht="15.75" customHeight="1" x14ac:dyDescent="0.25">
      <c r="A2108" s="3">
        <v>1757</v>
      </c>
      <c r="B2108" s="14">
        <f t="shared" si="582"/>
        <v>3</v>
      </c>
      <c r="C2108" s="9">
        <f>IF(A2108=A2107,C2107,"")</f>
        <v>45336</v>
      </c>
      <c r="D2108" s="3" t="str">
        <f>IF(A2108=A2107,D2107,"")</f>
        <v>Castro Juan Carlos</v>
      </c>
      <c r="E2108" s="14" t="str">
        <f t="shared" si="576"/>
        <v>1757Castro Juan Carlos3</v>
      </c>
      <c r="J2108" s="14" t="str">
        <f t="shared" si="585"/>
        <v xml:space="preserve">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v>
      </c>
      <c r="L2108" s="3">
        <v>1</v>
      </c>
      <c r="M2108" s="10" t="s">
        <v>3159</v>
      </c>
      <c r="N2108" s="3" t="s">
        <v>1566</v>
      </c>
      <c r="Q2108" s="7">
        <v>28440</v>
      </c>
      <c r="S2108" s="8"/>
      <c r="T2108" s="11">
        <v>1</v>
      </c>
      <c r="W2108" s="76">
        <v>39600</v>
      </c>
      <c r="X2108" s="16">
        <f t="shared" si="591"/>
        <v>39600</v>
      </c>
      <c r="AC2108" s="18">
        <f t="shared" si="586"/>
        <v>0</v>
      </c>
      <c r="AD2108" s="19">
        <f t="shared" si="577"/>
        <v>260000</v>
      </c>
      <c r="AE2108" s="21">
        <f t="shared" si="590"/>
        <v>28440</v>
      </c>
      <c r="AF2108" s="20">
        <f t="shared" si="592"/>
        <v>0</v>
      </c>
      <c r="AG2108" s="20">
        <f t="shared" si="578"/>
        <v>0</v>
      </c>
      <c r="AH2108" s="20">
        <f t="shared" si="579"/>
        <v>0</v>
      </c>
      <c r="AI2108" s="20"/>
      <c r="AJ2108" s="20"/>
      <c r="AK2108" s="20">
        <f t="shared" si="587"/>
        <v>0</v>
      </c>
      <c r="AL2108" s="171"/>
    </row>
    <row r="2109" spans="1:38" ht="15.75" customHeight="1" x14ac:dyDescent="0.25">
      <c r="A2109" s="3">
        <v>1757</v>
      </c>
      <c r="B2109" s="14">
        <f t="shared" si="582"/>
        <v>4</v>
      </c>
      <c r="C2109" s="9">
        <f>IF(A2109=A2108,C2108,"")</f>
        <v>45336</v>
      </c>
      <c r="D2109" s="3" t="str">
        <f>IF(A2109=A2108,D2108,"")</f>
        <v>Castro Juan Carlos</v>
      </c>
      <c r="E2109" s="14" t="str">
        <f t="shared" si="576"/>
        <v>1757Castro Juan Carlos4</v>
      </c>
      <c r="J2109" s="14" t="str">
        <f t="shared" si="585"/>
        <v xml:space="preserve">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v>
      </c>
      <c r="L2109" s="3">
        <v>1</v>
      </c>
      <c r="M2109" s="10" t="s">
        <v>3160</v>
      </c>
      <c r="N2109" s="3" t="s">
        <v>734</v>
      </c>
      <c r="Q2109" s="7">
        <v>12400</v>
      </c>
      <c r="S2109" s="8"/>
      <c r="T2109" s="11">
        <v>2</v>
      </c>
      <c r="W2109" s="76">
        <v>17100</v>
      </c>
      <c r="X2109" s="16">
        <f t="shared" si="591"/>
        <v>34200</v>
      </c>
      <c r="AC2109" s="18">
        <f t="shared" si="586"/>
        <v>0</v>
      </c>
      <c r="AD2109" s="19">
        <f t="shared" si="577"/>
        <v>260000</v>
      </c>
      <c r="AE2109" s="21">
        <f t="shared" si="590"/>
        <v>24800</v>
      </c>
      <c r="AF2109" s="20">
        <f t="shared" si="592"/>
        <v>0</v>
      </c>
      <c r="AG2109" s="20">
        <f t="shared" si="578"/>
        <v>0</v>
      </c>
      <c r="AH2109" s="20">
        <f t="shared" si="579"/>
        <v>0</v>
      </c>
      <c r="AI2109" s="20"/>
      <c r="AJ2109" s="20"/>
      <c r="AK2109" s="20">
        <f t="shared" si="587"/>
        <v>0</v>
      </c>
      <c r="AL2109" s="171"/>
    </row>
    <row r="2110" spans="1:38" ht="15.75" customHeight="1" x14ac:dyDescent="0.25">
      <c r="A2110" s="3">
        <v>1757</v>
      </c>
      <c r="B2110" s="14">
        <f t="shared" si="582"/>
        <v>5</v>
      </c>
      <c r="C2110" s="9">
        <f>IF(A2110=A2109,C2109,"")</f>
        <v>45336</v>
      </c>
      <c r="D2110" s="3" t="str">
        <f>IF(A2110=A2109,D2109,"")</f>
        <v>Castro Juan Carlos</v>
      </c>
      <c r="E2110" s="14" t="str">
        <f t="shared" ref="E2110:E2173" si="593">CONCATENATE(A2110,D2110,B2110)</f>
        <v>1757Castro Juan Carlos5</v>
      </c>
      <c r="J2110" s="14" t="str">
        <f t="shared" si="585"/>
        <v xml:space="preserve">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v>
      </c>
      <c r="L2110" s="3">
        <v>1</v>
      </c>
      <c r="M2110" s="10" t="s">
        <v>3161</v>
      </c>
      <c r="N2110" s="3" t="s">
        <v>3164</v>
      </c>
      <c r="Q2110" s="7">
        <v>7650</v>
      </c>
      <c r="S2110" s="8"/>
      <c r="T2110" s="11">
        <v>1</v>
      </c>
      <c r="W2110" s="76">
        <v>9500</v>
      </c>
      <c r="X2110" s="16">
        <f t="shared" si="591"/>
        <v>9500</v>
      </c>
      <c r="AC2110" s="18">
        <f t="shared" si="586"/>
        <v>0</v>
      </c>
      <c r="AD2110" s="19">
        <f t="shared" si="577"/>
        <v>260000</v>
      </c>
      <c r="AE2110" s="21">
        <f t="shared" si="590"/>
        <v>7650</v>
      </c>
      <c r="AF2110" s="20">
        <f t="shared" si="592"/>
        <v>0</v>
      </c>
      <c r="AG2110" s="20">
        <f t="shared" si="578"/>
        <v>0</v>
      </c>
      <c r="AH2110" s="20">
        <f t="shared" si="579"/>
        <v>0</v>
      </c>
      <c r="AI2110" s="20"/>
      <c r="AJ2110" s="20"/>
      <c r="AK2110" s="20">
        <f t="shared" si="587"/>
        <v>0</v>
      </c>
      <c r="AL2110" s="171"/>
    </row>
    <row r="2111" spans="1:38" ht="15.75" customHeight="1" x14ac:dyDescent="0.25">
      <c r="A2111" s="3">
        <v>1757</v>
      </c>
      <c r="B2111" s="14">
        <f t="shared" si="582"/>
        <v>6</v>
      </c>
      <c r="C2111" s="9">
        <f>IF(A2111=A2110,C2110,"")</f>
        <v>45336</v>
      </c>
      <c r="D2111" s="3" t="str">
        <f>IF(A2111=A2110,D2110,"")</f>
        <v>Castro Juan Carlos</v>
      </c>
      <c r="E2111" s="14" t="str">
        <f t="shared" si="593"/>
        <v>1757Castro Juan Carlos6</v>
      </c>
      <c r="J2111" s="14" t="str">
        <f t="shared" si="585"/>
        <v xml:space="preserve">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v>
      </c>
      <c r="L2111" s="3">
        <v>1</v>
      </c>
      <c r="M2111" s="10" t="s">
        <v>3166</v>
      </c>
      <c r="N2111" s="3" t="s">
        <v>3165</v>
      </c>
      <c r="Q2111" s="7">
        <v>20000</v>
      </c>
      <c r="S2111" s="8"/>
      <c r="T2111" s="11">
        <v>1</v>
      </c>
      <c r="W2111" s="76">
        <v>33000</v>
      </c>
      <c r="X2111" s="16">
        <f t="shared" si="591"/>
        <v>33000</v>
      </c>
      <c r="AC2111" s="18">
        <f t="shared" si="586"/>
        <v>0</v>
      </c>
      <c r="AD2111" s="19">
        <f t="shared" ref="AD2111:AD2174" si="594">IF(A2111=A2110,AD2110+AC2111,AC2111)</f>
        <v>260000</v>
      </c>
      <c r="AE2111" s="21">
        <f t="shared" si="590"/>
        <v>20000</v>
      </c>
      <c r="AF2111" s="20">
        <f t="shared" si="592"/>
        <v>0</v>
      </c>
      <c r="AG2111" s="20">
        <f t="shared" ref="AG2111:AG2174" si="595">IF(A2111=A2110,0,(SUMIF($A$3:$A$999956,A2111,($X$3:$X$999956))))</f>
        <v>0</v>
      </c>
      <c r="AH2111" s="20">
        <f t="shared" ref="AH2111:AH2174" si="596">IF(A2111=A2110,0,(SUMIF($A$3:$A$999956,A2111,($AC$3:$AC$999956))))</f>
        <v>0</v>
      </c>
      <c r="AI2111" s="20"/>
      <c r="AJ2111" s="20"/>
      <c r="AK2111" s="20">
        <f t="shared" si="587"/>
        <v>0</v>
      </c>
      <c r="AL2111" s="171"/>
    </row>
    <row r="2112" spans="1:38" ht="15.75" customHeight="1" x14ac:dyDescent="0.25">
      <c r="A2112" s="3">
        <v>1757</v>
      </c>
      <c r="B2112" s="14">
        <f t="shared" si="582"/>
        <v>7</v>
      </c>
      <c r="C2112" s="9">
        <v>45336</v>
      </c>
      <c r="D2112" s="3" t="s">
        <v>3155</v>
      </c>
      <c r="E2112" s="14" t="str">
        <f t="shared" si="593"/>
        <v>1757Castro Juan Pablo7</v>
      </c>
      <c r="J2112" s="14" t="str">
        <f t="shared" si="585"/>
        <v xml:space="preserve">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v>
      </c>
      <c r="L2112" s="3">
        <v>1</v>
      </c>
      <c r="M2112" s="10" t="s">
        <v>2526</v>
      </c>
      <c r="N2112" s="3" t="s">
        <v>2527</v>
      </c>
      <c r="Q2112" s="7">
        <v>6000</v>
      </c>
      <c r="S2112" s="8"/>
      <c r="T2112" s="11">
        <v>1</v>
      </c>
      <c r="W2112" s="76">
        <v>8500</v>
      </c>
      <c r="X2112" s="16">
        <f t="shared" si="591"/>
        <v>8500</v>
      </c>
      <c r="AC2112" s="18">
        <f t="shared" si="586"/>
        <v>0</v>
      </c>
      <c r="AD2112" s="19">
        <f t="shared" si="594"/>
        <v>260000</v>
      </c>
      <c r="AE2112" s="21">
        <f t="shared" si="590"/>
        <v>6000</v>
      </c>
      <c r="AF2112" s="20">
        <f t="shared" si="592"/>
        <v>0</v>
      </c>
      <c r="AG2112" s="20">
        <f t="shared" si="595"/>
        <v>0</v>
      </c>
      <c r="AH2112" s="20">
        <f t="shared" si="596"/>
        <v>0</v>
      </c>
      <c r="AI2112" s="20"/>
      <c r="AJ2112" s="20"/>
      <c r="AK2112" s="20">
        <f t="shared" si="587"/>
        <v>0</v>
      </c>
      <c r="AL2112" s="171"/>
    </row>
    <row r="2113" spans="1:38" ht="15.75" customHeight="1" x14ac:dyDescent="0.25">
      <c r="A2113" s="3">
        <v>1757</v>
      </c>
      <c r="B2113" s="14">
        <f t="shared" si="582"/>
        <v>8</v>
      </c>
      <c r="C2113" s="9">
        <v>45337</v>
      </c>
      <c r="D2113" s="3" t="s">
        <v>3155</v>
      </c>
      <c r="E2113" s="14" t="str">
        <f t="shared" si="593"/>
        <v>1757Castro Juan Pablo8</v>
      </c>
      <c r="J2113" s="14" t="str">
        <f t="shared" si="585"/>
        <v xml:space="preserve">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v>
      </c>
      <c r="L2113" s="3">
        <v>1</v>
      </c>
      <c r="M2113" s="10" t="s">
        <v>3119</v>
      </c>
      <c r="N2113" s="3" t="s">
        <v>771</v>
      </c>
      <c r="Q2113" s="7">
        <v>5745.1</v>
      </c>
      <c r="S2113" s="8"/>
      <c r="T2113" s="11">
        <v>1</v>
      </c>
      <c r="W2113" s="76">
        <v>8300</v>
      </c>
      <c r="X2113" s="16">
        <f t="shared" si="591"/>
        <v>8300</v>
      </c>
      <c r="AC2113" s="18">
        <f t="shared" si="586"/>
        <v>0</v>
      </c>
      <c r="AD2113" s="19">
        <f t="shared" si="594"/>
        <v>260000</v>
      </c>
      <c r="AE2113" s="21">
        <f t="shared" si="590"/>
        <v>5745.1</v>
      </c>
      <c r="AF2113" s="20">
        <f t="shared" si="592"/>
        <v>0</v>
      </c>
      <c r="AG2113" s="20">
        <f t="shared" si="595"/>
        <v>0</v>
      </c>
      <c r="AH2113" s="20">
        <f t="shared" si="596"/>
        <v>0</v>
      </c>
      <c r="AI2113" s="20"/>
      <c r="AJ2113" s="20"/>
      <c r="AK2113" s="20">
        <f t="shared" si="587"/>
        <v>0</v>
      </c>
      <c r="AL2113" s="171"/>
    </row>
    <row r="2114" spans="1:38" ht="15.75" customHeight="1" x14ac:dyDescent="0.25">
      <c r="A2114" s="3">
        <v>1757</v>
      </c>
      <c r="B2114" s="14">
        <f t="shared" si="582"/>
        <v>9</v>
      </c>
      <c r="C2114" s="9">
        <f>IF(A2114=A2113,C2113,"")</f>
        <v>45337</v>
      </c>
      <c r="D2114" s="3" t="str">
        <f>IF(A2114=A2113,D2113,"")</f>
        <v>Castro Juan Pablo</v>
      </c>
      <c r="E2114" s="14" t="str">
        <f t="shared" si="593"/>
        <v>1757Castro Juan Pablo9</v>
      </c>
      <c r="J2114" s="14" t="str">
        <f t="shared" si="585"/>
        <v xml:space="preserve">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v>
      </c>
      <c r="L2114" s="3">
        <v>1</v>
      </c>
      <c r="M2114" s="10" t="s">
        <v>792</v>
      </c>
      <c r="N2114" s="3" t="s">
        <v>771</v>
      </c>
      <c r="Q2114" s="7">
        <v>3926.56</v>
      </c>
      <c r="S2114" s="8"/>
      <c r="T2114" s="11">
        <v>4</v>
      </c>
      <c r="W2114" s="76">
        <v>9500</v>
      </c>
      <c r="X2114" s="16">
        <f t="shared" si="591"/>
        <v>38000</v>
      </c>
      <c r="AC2114" s="18">
        <f t="shared" si="586"/>
        <v>0</v>
      </c>
      <c r="AD2114" s="19">
        <f t="shared" si="594"/>
        <v>260000</v>
      </c>
      <c r="AE2114" s="21">
        <f t="shared" si="590"/>
        <v>15706.24</v>
      </c>
      <c r="AF2114" s="20">
        <f t="shared" si="592"/>
        <v>0</v>
      </c>
      <c r="AG2114" s="20">
        <f t="shared" si="595"/>
        <v>0</v>
      </c>
      <c r="AH2114" s="20">
        <f t="shared" si="596"/>
        <v>0</v>
      </c>
      <c r="AI2114" s="20"/>
      <c r="AJ2114" s="20"/>
      <c r="AK2114" s="20">
        <f t="shared" si="587"/>
        <v>0</v>
      </c>
      <c r="AL2114" s="171"/>
    </row>
    <row r="2115" spans="1:38" ht="15.75" customHeight="1" x14ac:dyDescent="0.25">
      <c r="A2115" s="3">
        <v>1757</v>
      </c>
      <c r="B2115" s="14">
        <f t="shared" si="582"/>
        <v>10</v>
      </c>
      <c r="C2115" s="9">
        <v>45337</v>
      </c>
      <c r="D2115" s="3" t="s">
        <v>3155</v>
      </c>
      <c r="E2115" s="14" t="str">
        <f t="shared" si="593"/>
        <v>1757Castro Juan Pablo10</v>
      </c>
      <c r="J2115" s="14" t="str">
        <f t="shared" si="585"/>
        <v xml:space="preserve">Lavado motor. Medicion de compresión y presión de combustible. Sacar tapa de cilindros para enviar a rectificadora. Armado total. Limpieza al brillo de la distribucion. Rearmado total. Reemplazo de ficha completa de sensor de detonación. Reemplazo de manguera/caño de deposito a radiador. Cambio de aceite y filtros.         </v>
      </c>
      <c r="L2115" s="3">
        <v>1</v>
      </c>
      <c r="M2115" s="10" t="s">
        <v>3178</v>
      </c>
      <c r="N2115" s="3" t="s">
        <v>771</v>
      </c>
      <c r="Q2115" s="7">
        <v>5600</v>
      </c>
      <c r="S2115" s="8"/>
      <c r="T2115" s="11">
        <v>1</v>
      </c>
      <c r="W2115" s="76">
        <v>9600</v>
      </c>
      <c r="X2115" s="16">
        <f t="shared" si="591"/>
        <v>9600</v>
      </c>
      <c r="AC2115" s="18">
        <f t="shared" si="586"/>
        <v>0</v>
      </c>
      <c r="AD2115" s="19">
        <f t="shared" si="594"/>
        <v>260000</v>
      </c>
      <c r="AE2115" s="21">
        <f t="shared" si="590"/>
        <v>5600</v>
      </c>
      <c r="AF2115" s="20">
        <f t="shared" si="592"/>
        <v>0</v>
      </c>
      <c r="AG2115" s="20">
        <f t="shared" si="595"/>
        <v>0</v>
      </c>
      <c r="AH2115" s="20">
        <f t="shared" si="596"/>
        <v>0</v>
      </c>
      <c r="AI2115" s="20"/>
      <c r="AJ2115" s="20"/>
      <c r="AK2115" s="20">
        <f t="shared" si="587"/>
        <v>0</v>
      </c>
      <c r="AL2115" s="171"/>
    </row>
    <row r="2116" spans="1:38" ht="15.75" customHeight="1" x14ac:dyDescent="0.25">
      <c r="A2116" s="3">
        <v>1758</v>
      </c>
      <c r="B2116" s="14">
        <f t="shared" ref="B2116:B2179" si="597">IF(A2116=A2115,B2115+1,1)</f>
        <v>1</v>
      </c>
      <c r="C2116" s="9">
        <v>45337</v>
      </c>
      <c r="D2116" s="3" t="s">
        <v>3167</v>
      </c>
      <c r="E2116" s="14" t="str">
        <f t="shared" si="593"/>
        <v>1758Roca Pedro1</v>
      </c>
      <c r="F2116" s="119" t="s">
        <v>3168</v>
      </c>
      <c r="G2116" s="119" t="s">
        <v>806</v>
      </c>
      <c r="H2116" s="119">
        <v>78584</v>
      </c>
      <c r="I2116" s="10" t="s">
        <v>3172</v>
      </c>
      <c r="J2116" s="14" t="str">
        <f t="shared" si="585"/>
        <v>Service completo. Cambio de aceite y filtros. Control general del vehiculo. Sacar ambas ruedas traseras. Desarmar ambos frenos traseros. Controlar cintas de frenos. Limpieza y regulacion de las mismas. Armado total. Colocar grasa nueva en bolilleros. Dar ajuste a los mismos.</v>
      </c>
      <c r="K2116" s="3" t="s">
        <v>1512</v>
      </c>
      <c r="L2116" s="3">
        <v>1</v>
      </c>
      <c r="M2116" s="10" t="s">
        <v>3169</v>
      </c>
      <c r="N2116" s="3" t="s">
        <v>771</v>
      </c>
      <c r="Q2116" s="7">
        <v>5114.57</v>
      </c>
      <c r="R2116" s="7" t="s">
        <v>1916</v>
      </c>
      <c r="S2116" s="8"/>
      <c r="T2116" s="11">
        <v>1</v>
      </c>
      <c r="W2116" s="76">
        <v>11800</v>
      </c>
      <c r="X2116" s="16">
        <f t="shared" si="591"/>
        <v>11800</v>
      </c>
      <c r="Y2116" s="3">
        <v>1</v>
      </c>
      <c r="AB2116" s="4">
        <v>75000</v>
      </c>
      <c r="AC2116" s="18">
        <f t="shared" si="586"/>
        <v>75000</v>
      </c>
      <c r="AD2116" s="19">
        <f t="shared" si="594"/>
        <v>75000</v>
      </c>
      <c r="AE2116" s="21">
        <f t="shared" si="590"/>
        <v>5114.57</v>
      </c>
      <c r="AF2116" s="20">
        <f t="shared" si="592"/>
        <v>23405.89</v>
      </c>
      <c r="AG2116" s="20">
        <f t="shared" si="595"/>
        <v>81500</v>
      </c>
      <c r="AH2116" s="20">
        <f t="shared" si="596"/>
        <v>75000</v>
      </c>
      <c r="AI2116" s="20"/>
      <c r="AJ2116" s="20"/>
      <c r="AK2116" s="20">
        <f t="shared" si="587"/>
        <v>156500</v>
      </c>
      <c r="AL2116" s="171"/>
    </row>
    <row r="2117" spans="1:38" ht="15.75" customHeight="1" x14ac:dyDescent="0.25">
      <c r="A2117" s="3">
        <v>1758</v>
      </c>
      <c r="B2117" s="14">
        <f t="shared" si="597"/>
        <v>2</v>
      </c>
      <c r="C2117" s="9">
        <f>IF(A2117=A2116,C2116,"")</f>
        <v>45337</v>
      </c>
      <c r="D2117" s="3" t="str">
        <f>IF(A2117=A2116,D2116,"")</f>
        <v>Roca Pedro</v>
      </c>
      <c r="E2117" s="14" t="str">
        <f t="shared" si="593"/>
        <v>1758Roca Pedro2</v>
      </c>
      <c r="J2117" s="14" t="str">
        <f t="shared" si="585"/>
        <v xml:space="preserve">Service completo. Cambio de aceite y filtros. Control general del vehiculo. Sacar ambas ruedas traseras. Desarmar ambos frenos traseros. Controlar cintas de frenos. Limpieza y regulacion de las mismas. Armado total. Colocar grasa nueva en bolilleros. Dar ajuste a los mismos. </v>
      </c>
      <c r="L2117" s="3">
        <v>1</v>
      </c>
      <c r="M2117" s="10" t="s">
        <v>2178</v>
      </c>
      <c r="N2117" s="3" t="s">
        <v>771</v>
      </c>
      <c r="Q2117" s="7">
        <v>3912.09</v>
      </c>
      <c r="S2117" s="8"/>
      <c r="T2117" s="11">
        <v>1</v>
      </c>
      <c r="W2117" s="76">
        <v>9000</v>
      </c>
      <c r="X2117" s="16">
        <f t="shared" si="591"/>
        <v>9000</v>
      </c>
      <c r="AC2117" s="18">
        <f t="shared" si="586"/>
        <v>0</v>
      </c>
      <c r="AD2117" s="19">
        <f t="shared" si="594"/>
        <v>75000</v>
      </c>
      <c r="AE2117" s="21">
        <f t="shared" si="590"/>
        <v>3912.09</v>
      </c>
      <c r="AF2117" s="20">
        <f t="shared" si="592"/>
        <v>0</v>
      </c>
      <c r="AG2117" s="20">
        <f t="shared" si="595"/>
        <v>0</v>
      </c>
      <c r="AH2117" s="20">
        <f t="shared" si="596"/>
        <v>0</v>
      </c>
      <c r="AI2117" s="20"/>
      <c r="AJ2117" s="20"/>
      <c r="AK2117" s="20">
        <f t="shared" si="587"/>
        <v>0</v>
      </c>
      <c r="AL2117" s="171"/>
    </row>
    <row r="2118" spans="1:38" ht="15.75" customHeight="1" x14ac:dyDescent="0.25">
      <c r="A2118" s="3">
        <v>1758</v>
      </c>
      <c r="B2118" s="14">
        <f t="shared" si="597"/>
        <v>3</v>
      </c>
      <c r="C2118" s="9">
        <f>IF(A2118=A2117,C2117,"")</f>
        <v>45337</v>
      </c>
      <c r="D2118" s="3" t="str">
        <f>IF(A2118=A2117,D2117,"")</f>
        <v>Roca Pedro</v>
      </c>
      <c r="E2118" s="14" t="str">
        <f t="shared" si="593"/>
        <v>1758Roca Pedro3</v>
      </c>
      <c r="J2118" s="14" t="str">
        <f t="shared" si="585"/>
        <v xml:space="preserve">Service completo. Cambio de aceite y filtros. Control general del vehiculo. Sacar ambas ruedas traseras. Desarmar ambos frenos traseros. Controlar cintas de frenos. Limpieza y regulacion de las mismas. Armado total. Colocar grasa nueva en bolilleros. Dar ajuste a los mismos.  </v>
      </c>
      <c r="L2118" s="3">
        <v>1</v>
      </c>
      <c r="M2118" s="10" t="s">
        <v>2986</v>
      </c>
      <c r="N2118" s="3" t="s">
        <v>771</v>
      </c>
      <c r="Q2118" s="7">
        <v>4156.6899999999996</v>
      </c>
      <c r="S2118" s="8"/>
      <c r="T2118" s="11">
        <v>1</v>
      </c>
      <c r="W2118" s="76">
        <v>9200</v>
      </c>
      <c r="X2118" s="16">
        <f t="shared" si="591"/>
        <v>9200</v>
      </c>
      <c r="AC2118" s="18">
        <f t="shared" si="586"/>
        <v>0</v>
      </c>
      <c r="AD2118" s="19">
        <f t="shared" si="594"/>
        <v>75000</v>
      </c>
      <c r="AE2118" s="21">
        <f t="shared" si="590"/>
        <v>4156.6899999999996</v>
      </c>
      <c r="AF2118" s="20">
        <f t="shared" si="592"/>
        <v>0</v>
      </c>
      <c r="AG2118" s="20">
        <f t="shared" si="595"/>
        <v>0</v>
      </c>
      <c r="AH2118" s="20">
        <f t="shared" si="596"/>
        <v>0</v>
      </c>
      <c r="AI2118" s="20"/>
      <c r="AJ2118" s="20"/>
      <c r="AK2118" s="20">
        <f t="shared" si="587"/>
        <v>0</v>
      </c>
      <c r="AL2118" s="171"/>
    </row>
    <row r="2119" spans="1:38" ht="15.75" customHeight="1" x14ac:dyDescent="0.25">
      <c r="A2119" s="3">
        <v>1758</v>
      </c>
      <c r="B2119" s="14">
        <f t="shared" si="597"/>
        <v>4</v>
      </c>
      <c r="C2119" s="9">
        <f>IF(A2119=A2118,C2118,"")</f>
        <v>45337</v>
      </c>
      <c r="D2119" s="3" t="str">
        <f>IF(A2119=A2118,D2118,"")</f>
        <v>Roca Pedro</v>
      </c>
      <c r="E2119" s="14" t="str">
        <f t="shared" si="593"/>
        <v>1758Roca Pedro4</v>
      </c>
      <c r="J2119" s="14" t="str">
        <f t="shared" si="585"/>
        <v xml:space="preserve">Service completo. Cambio de aceite y filtros. Control general del vehiculo. Sacar ambas ruedas traseras. Desarmar ambos frenos traseros. Controlar cintas de frenos. Limpieza y regulacion de las mismas. Armado total. Colocar grasa nueva en bolilleros. Dar ajuste a los mismos.   </v>
      </c>
      <c r="L2119" s="3">
        <v>1</v>
      </c>
      <c r="M2119" s="10" t="s">
        <v>3067</v>
      </c>
      <c r="N2119" s="3" t="s">
        <v>771</v>
      </c>
      <c r="Q2119" s="7">
        <v>5785</v>
      </c>
      <c r="S2119" s="8"/>
      <c r="T2119" s="11">
        <v>1</v>
      </c>
      <c r="W2119" s="76">
        <v>8500</v>
      </c>
      <c r="X2119" s="16">
        <f t="shared" si="591"/>
        <v>8500</v>
      </c>
      <c r="AC2119" s="18">
        <f t="shared" si="586"/>
        <v>0</v>
      </c>
      <c r="AD2119" s="19">
        <f t="shared" si="594"/>
        <v>75000</v>
      </c>
      <c r="AE2119" s="21">
        <f t="shared" si="590"/>
        <v>5785</v>
      </c>
      <c r="AF2119" s="20">
        <f t="shared" si="592"/>
        <v>0</v>
      </c>
      <c r="AG2119" s="20">
        <f t="shared" si="595"/>
        <v>0</v>
      </c>
      <c r="AH2119" s="20">
        <f t="shared" si="596"/>
        <v>0</v>
      </c>
      <c r="AI2119" s="20"/>
      <c r="AJ2119" s="20"/>
      <c r="AK2119" s="20">
        <f t="shared" si="587"/>
        <v>0</v>
      </c>
      <c r="AL2119" s="171"/>
    </row>
    <row r="2120" spans="1:38" ht="15.75" customHeight="1" x14ac:dyDescent="0.25">
      <c r="A2120" s="3">
        <v>1758</v>
      </c>
      <c r="B2120" s="14">
        <f t="shared" si="597"/>
        <v>5</v>
      </c>
      <c r="C2120" s="9">
        <f>IF(A2120=A2119,C2119,"")</f>
        <v>45337</v>
      </c>
      <c r="D2120" s="3" t="str">
        <f>IF(A2120=A2119,D2119,"")</f>
        <v>Roca Pedro</v>
      </c>
      <c r="E2120" s="14" t="str">
        <f t="shared" si="593"/>
        <v>1758Roca Pedro5</v>
      </c>
      <c r="J2120" s="14" t="str">
        <f t="shared" si="585"/>
        <v xml:space="preserve">Service completo. Cambio de aceite y filtros. Control general del vehiculo. Sacar ambas ruedas traseras. Desarmar ambos frenos traseros. Controlar cintas de frenos. Limpieza y regulacion de las mismas. Armado total. Colocar grasa nueva en bolilleros. Dar ajuste a los mismos.    </v>
      </c>
      <c r="L2120" s="3">
        <v>1</v>
      </c>
      <c r="M2120" s="10" t="s">
        <v>728</v>
      </c>
      <c r="N2120" s="3" t="s">
        <v>771</v>
      </c>
      <c r="Q2120" s="7">
        <v>4437.54</v>
      </c>
      <c r="S2120" s="8"/>
      <c r="T2120" s="11">
        <v>4</v>
      </c>
      <c r="W2120" s="76">
        <v>10750</v>
      </c>
      <c r="X2120" s="16">
        <f t="shared" si="591"/>
        <v>43000</v>
      </c>
      <c r="AC2120" s="18">
        <f t="shared" si="586"/>
        <v>0</v>
      </c>
      <c r="AD2120" s="19">
        <f t="shared" si="594"/>
        <v>75000</v>
      </c>
      <c r="AE2120" s="21">
        <f t="shared" si="590"/>
        <v>17750.16</v>
      </c>
      <c r="AF2120" s="20">
        <f t="shared" si="592"/>
        <v>0</v>
      </c>
      <c r="AG2120" s="20">
        <f t="shared" si="595"/>
        <v>0</v>
      </c>
      <c r="AH2120" s="20">
        <f t="shared" si="596"/>
        <v>0</v>
      </c>
      <c r="AI2120" s="20"/>
      <c r="AJ2120" s="20"/>
      <c r="AK2120" s="20">
        <f t="shared" si="587"/>
        <v>0</v>
      </c>
      <c r="AL2120" s="171"/>
    </row>
    <row r="2121" spans="1:38" ht="15.75" customHeight="1" x14ac:dyDescent="0.25">
      <c r="A2121" s="3">
        <v>1759</v>
      </c>
      <c r="B2121" s="14">
        <f t="shared" si="597"/>
        <v>1</v>
      </c>
      <c r="C2121" s="9">
        <v>45337</v>
      </c>
      <c r="D2121" s="3" t="s">
        <v>2297</v>
      </c>
      <c r="E2121" s="14" t="str">
        <f t="shared" si="593"/>
        <v>1759AGD1</v>
      </c>
      <c r="F2121" s="119" t="s">
        <v>2298</v>
      </c>
      <c r="G2121" s="119" t="s">
        <v>1325</v>
      </c>
      <c r="H2121" s="119">
        <v>335685</v>
      </c>
      <c r="I2121" s="10" t="s">
        <v>3268</v>
      </c>
      <c r="J2121" s="14" t="str">
        <f t="shared" si="585"/>
        <v>Reparar ambos frenos de ruedas traseras con cintas nuevas. Regulacion de cintas traseras. Control de frenos delanteros. Cambiar ambos cables de freno de mano. Regulacion de cables de frenos de mano. Purgado del circuito de frenos en general.  Sacar barra de mando. Cambiar ambas crucetas traseras de barra de mando. Engrase. Armado total.</v>
      </c>
      <c r="K2121" s="3" t="s">
        <v>1665</v>
      </c>
      <c r="L2121" s="3">
        <v>1</v>
      </c>
      <c r="M2121" s="10" t="s">
        <v>3170</v>
      </c>
      <c r="N2121" s="3" t="s">
        <v>2174</v>
      </c>
      <c r="R2121" s="7" t="s">
        <v>1971</v>
      </c>
      <c r="S2121" s="8"/>
      <c r="T2121" s="11">
        <v>1</v>
      </c>
      <c r="W2121" s="76">
        <v>37000</v>
      </c>
      <c r="X2121" s="16">
        <f t="shared" si="591"/>
        <v>37000</v>
      </c>
      <c r="Y2121" s="3">
        <v>1</v>
      </c>
      <c r="AB2121" s="4">
        <v>220000</v>
      </c>
      <c r="AC2121" s="18">
        <f t="shared" si="586"/>
        <v>220000</v>
      </c>
      <c r="AD2121" s="19">
        <f t="shared" si="594"/>
        <v>220000</v>
      </c>
      <c r="AE2121" s="21">
        <f t="shared" si="590"/>
        <v>0</v>
      </c>
      <c r="AF2121" s="20">
        <f t="shared" si="592"/>
        <v>78200</v>
      </c>
      <c r="AG2121" s="20">
        <f t="shared" si="595"/>
        <v>173600</v>
      </c>
      <c r="AH2121" s="20">
        <f t="shared" si="596"/>
        <v>220000</v>
      </c>
      <c r="AI2121" s="20"/>
      <c r="AJ2121" s="20"/>
      <c r="AK2121" s="20">
        <f t="shared" si="587"/>
        <v>393600</v>
      </c>
      <c r="AL2121" s="171"/>
    </row>
    <row r="2122" spans="1:38" ht="15.75" customHeight="1" x14ac:dyDescent="0.25">
      <c r="A2122" s="3">
        <v>1759</v>
      </c>
      <c r="B2122" s="14">
        <f t="shared" si="597"/>
        <v>2</v>
      </c>
      <c r="C2122" s="9">
        <f>IF(A2122=A2121,C2121,"")</f>
        <v>45337</v>
      </c>
      <c r="D2122" s="3" t="str">
        <f>IF(A2122=A2121,D2121,"")</f>
        <v>AGD</v>
      </c>
      <c r="E2122" s="14" t="str">
        <f t="shared" si="593"/>
        <v>1759AGD2</v>
      </c>
      <c r="J2122" s="14" t="str">
        <f t="shared" si="585"/>
        <v xml:space="preserve">Reparar ambos frenos de ruedas traseras con cintas nuevas. Regulacion de cintas traseras. Control de frenos delanteros. Cambiar ambos cables de freno de mano. Regulacion de cables de frenos de mano. Purgado del circuito de frenos en general.  Sacar barra de mando. Cambiar ambas crucetas traseras de barra de mando. Engrase. Armado total. </v>
      </c>
      <c r="L2122" s="3">
        <v>1</v>
      </c>
      <c r="M2122" s="10" t="s">
        <v>3171</v>
      </c>
      <c r="N2122" s="3" t="s">
        <v>1832</v>
      </c>
      <c r="S2122" s="8"/>
      <c r="W2122" s="76"/>
      <c r="X2122" s="16">
        <f t="shared" si="591"/>
        <v>0</v>
      </c>
      <c r="AC2122" s="18">
        <f t="shared" si="586"/>
        <v>0</v>
      </c>
      <c r="AD2122" s="19">
        <f t="shared" si="594"/>
        <v>220000</v>
      </c>
      <c r="AE2122" s="21">
        <f t="shared" si="590"/>
        <v>0</v>
      </c>
      <c r="AF2122" s="20">
        <f t="shared" si="592"/>
        <v>0</v>
      </c>
      <c r="AG2122" s="20">
        <f t="shared" si="595"/>
        <v>0</v>
      </c>
      <c r="AH2122" s="20">
        <f t="shared" si="596"/>
        <v>0</v>
      </c>
      <c r="AI2122" s="20"/>
      <c r="AJ2122" s="20"/>
      <c r="AK2122" s="20">
        <f t="shared" si="587"/>
        <v>0</v>
      </c>
      <c r="AL2122" s="171"/>
    </row>
    <row r="2123" spans="1:38" ht="15.75" customHeight="1" x14ac:dyDescent="0.25">
      <c r="A2123" s="3">
        <v>1759</v>
      </c>
      <c r="B2123" s="14">
        <f t="shared" si="597"/>
        <v>3</v>
      </c>
      <c r="C2123" s="9">
        <v>45337</v>
      </c>
      <c r="D2123" s="3" t="s">
        <v>2297</v>
      </c>
      <c r="E2123" s="14" t="str">
        <f t="shared" si="593"/>
        <v>1759AGD3</v>
      </c>
      <c r="J2123" s="14" t="str">
        <f t="shared" si="585"/>
        <v xml:space="preserve">Reparar ambos frenos de ruedas traseras con cintas nuevas. Regulacion de cintas traseras. Control de frenos delanteros. Cambiar ambos cables de freno de mano. Regulacion de cables de frenos de mano. Purgado del circuito de frenos en general.  Sacar barra de mando. Cambiar ambas crucetas traseras de barra de mando. Engrase. Armado total.  </v>
      </c>
      <c r="L2123" s="3">
        <v>1</v>
      </c>
      <c r="M2123" s="10" t="s">
        <v>3263</v>
      </c>
      <c r="N2123" s="3" t="s">
        <v>771</v>
      </c>
      <c r="Q2123" s="7">
        <v>31000</v>
      </c>
      <c r="S2123" s="8"/>
      <c r="T2123" s="11">
        <v>2</v>
      </c>
      <c r="W2123" s="76">
        <v>38800</v>
      </c>
      <c r="X2123" s="16">
        <f t="shared" si="591"/>
        <v>77600</v>
      </c>
      <c r="AC2123" s="18">
        <f t="shared" si="586"/>
        <v>0</v>
      </c>
      <c r="AD2123" s="19">
        <f t="shared" si="594"/>
        <v>220000</v>
      </c>
      <c r="AE2123" s="21">
        <f t="shared" si="590"/>
        <v>62000</v>
      </c>
      <c r="AF2123" s="20">
        <f t="shared" si="592"/>
        <v>0</v>
      </c>
      <c r="AG2123" s="20">
        <f t="shared" si="595"/>
        <v>0</v>
      </c>
      <c r="AH2123" s="20">
        <f t="shared" si="596"/>
        <v>0</v>
      </c>
      <c r="AI2123" s="20"/>
      <c r="AJ2123" s="20"/>
      <c r="AK2123" s="20">
        <f t="shared" si="587"/>
        <v>0</v>
      </c>
      <c r="AL2123" s="171"/>
    </row>
    <row r="2124" spans="1:38" ht="15.75" customHeight="1" x14ac:dyDescent="0.25">
      <c r="A2124" s="3">
        <v>1759</v>
      </c>
      <c r="B2124" s="14">
        <f t="shared" si="597"/>
        <v>4</v>
      </c>
      <c r="C2124" s="9">
        <v>45337</v>
      </c>
      <c r="D2124" s="3" t="s">
        <v>2297</v>
      </c>
      <c r="E2124" s="14" t="str">
        <f t="shared" si="593"/>
        <v>1759AGD4</v>
      </c>
      <c r="J2124" s="14" t="str">
        <f t="shared" si="585"/>
        <v xml:space="preserve">Reparar ambos frenos de ruedas traseras con cintas nuevas. Regulacion de cintas traseras. Control de frenos delanteros. Cambiar ambos cables de freno de mano. Regulacion de cables de frenos de mano. Purgado del circuito de frenos en general.  Sacar barra de mando. Cambiar ambas crucetas traseras de barra de mando. Engrase. Armado total.   </v>
      </c>
      <c r="L2124" s="3">
        <v>1</v>
      </c>
      <c r="M2124" s="10" t="s">
        <v>3269</v>
      </c>
      <c r="N2124" s="3" t="s">
        <v>3241</v>
      </c>
      <c r="Q2124" s="7">
        <v>47200</v>
      </c>
      <c r="S2124" s="8"/>
      <c r="T2124" s="11">
        <v>1</v>
      </c>
      <c r="W2124" s="76">
        <v>59000</v>
      </c>
      <c r="X2124" s="16">
        <f t="shared" si="591"/>
        <v>59000</v>
      </c>
      <c r="AC2124" s="18">
        <f t="shared" si="586"/>
        <v>0</v>
      </c>
      <c r="AD2124" s="19">
        <f t="shared" si="594"/>
        <v>220000</v>
      </c>
      <c r="AE2124" s="21">
        <f t="shared" si="590"/>
        <v>47200</v>
      </c>
      <c r="AF2124" s="20">
        <f t="shared" si="592"/>
        <v>0</v>
      </c>
      <c r="AG2124" s="20">
        <f t="shared" si="595"/>
        <v>0</v>
      </c>
      <c r="AH2124" s="20">
        <f t="shared" si="596"/>
        <v>0</v>
      </c>
      <c r="AI2124" s="20"/>
      <c r="AJ2124" s="20"/>
      <c r="AK2124" s="20">
        <f t="shared" si="587"/>
        <v>0</v>
      </c>
      <c r="AL2124" s="171"/>
    </row>
    <row r="2125" spans="1:38" ht="15.75" customHeight="1" x14ac:dyDescent="0.25">
      <c r="A2125" s="3">
        <v>1760</v>
      </c>
      <c r="B2125" s="14">
        <f t="shared" si="597"/>
        <v>1</v>
      </c>
      <c r="C2125" s="9">
        <v>45337</v>
      </c>
      <c r="D2125" s="3" t="s">
        <v>557</v>
      </c>
      <c r="E2125" s="14" t="str">
        <f t="shared" si="593"/>
        <v>1760Paredes Juan1</v>
      </c>
      <c r="F2125" s="119" t="s">
        <v>3100</v>
      </c>
      <c r="G2125" s="119" t="s">
        <v>2414</v>
      </c>
      <c r="H2125" s="119">
        <v>215837</v>
      </c>
      <c r="I2125" s="10" t="s">
        <v>3173</v>
      </c>
      <c r="J2125" s="14" t="str">
        <f t="shared" si="585"/>
        <v>Desarmar distribucion completa. Cambiar kit y bomba de agua. Recuperar liquido refrigerante. Purgado del circuito de refrigeracion. Puesta a punto. Armado total.</v>
      </c>
      <c r="K2125" s="3" t="s">
        <v>2380</v>
      </c>
      <c r="L2125" s="3">
        <v>1</v>
      </c>
      <c r="M2125" s="10" t="s">
        <v>3174</v>
      </c>
      <c r="N2125" s="3" t="s">
        <v>771</v>
      </c>
      <c r="Q2125" s="7">
        <v>63700</v>
      </c>
      <c r="R2125" s="7" t="s">
        <v>2506</v>
      </c>
      <c r="S2125" s="8"/>
      <c r="T2125" s="11">
        <v>1</v>
      </c>
      <c r="W2125" s="76">
        <v>98000</v>
      </c>
      <c r="X2125" s="16">
        <f t="shared" si="591"/>
        <v>98000</v>
      </c>
      <c r="Y2125" s="3">
        <v>1</v>
      </c>
      <c r="AC2125" s="18">
        <f t="shared" si="586"/>
        <v>0</v>
      </c>
      <c r="AD2125" s="19">
        <f t="shared" si="594"/>
        <v>0</v>
      </c>
      <c r="AE2125" s="21">
        <f t="shared" si="590"/>
        <v>63700</v>
      </c>
      <c r="AF2125" s="20">
        <f t="shared" si="592"/>
        <v>86450</v>
      </c>
      <c r="AG2125" s="20">
        <f t="shared" si="595"/>
        <v>133000</v>
      </c>
      <c r="AH2125" s="20">
        <f t="shared" si="596"/>
        <v>0</v>
      </c>
      <c r="AI2125" s="20"/>
      <c r="AJ2125" s="20"/>
      <c r="AK2125" s="20">
        <f t="shared" si="587"/>
        <v>133000</v>
      </c>
      <c r="AL2125" s="171"/>
    </row>
    <row r="2126" spans="1:38" ht="15.75" customHeight="1" x14ac:dyDescent="0.25">
      <c r="A2126" s="3">
        <v>1760</v>
      </c>
      <c r="B2126" s="14">
        <f t="shared" si="597"/>
        <v>2</v>
      </c>
      <c r="C2126" s="9">
        <f>IF(A2126=A2125,C2125,"")</f>
        <v>45337</v>
      </c>
      <c r="D2126" s="3" t="str">
        <f>IF(A2126=A2125,D2125,"")</f>
        <v>Paredes Juan</v>
      </c>
      <c r="E2126" s="14" t="str">
        <f t="shared" si="593"/>
        <v>1760Paredes Juan2</v>
      </c>
      <c r="J2126" s="14" t="str">
        <f t="shared" si="585"/>
        <v xml:space="preserve">Desarmar distribucion completa. Cambiar kit y bomba de agua. Recuperar liquido refrigerante. Purgado del circuito de refrigeracion. Puesta a punto. Armado total. </v>
      </c>
      <c r="L2126" s="3">
        <v>1</v>
      </c>
      <c r="M2126" s="10" t="s">
        <v>2207</v>
      </c>
      <c r="N2126" s="3" t="s">
        <v>771</v>
      </c>
      <c r="Q2126" s="7">
        <v>22750</v>
      </c>
      <c r="S2126" s="8"/>
      <c r="T2126" s="11">
        <v>1</v>
      </c>
      <c r="W2126" s="76">
        <v>35000</v>
      </c>
      <c r="X2126" s="16">
        <f t="shared" si="591"/>
        <v>35000</v>
      </c>
      <c r="AC2126" s="18">
        <f t="shared" si="586"/>
        <v>0</v>
      </c>
      <c r="AD2126" s="19">
        <f t="shared" si="594"/>
        <v>0</v>
      </c>
      <c r="AE2126" s="21">
        <f t="shared" si="590"/>
        <v>22750</v>
      </c>
      <c r="AF2126" s="20">
        <f t="shared" si="592"/>
        <v>0</v>
      </c>
      <c r="AG2126" s="20">
        <f t="shared" si="595"/>
        <v>0</v>
      </c>
      <c r="AH2126" s="20">
        <f t="shared" si="596"/>
        <v>0</v>
      </c>
      <c r="AI2126" s="20"/>
      <c r="AJ2126" s="20"/>
      <c r="AK2126" s="20">
        <f t="shared" si="587"/>
        <v>0</v>
      </c>
      <c r="AL2126" s="171"/>
    </row>
    <row r="2127" spans="1:38" ht="15.75" customHeight="1" x14ac:dyDescent="0.25">
      <c r="A2127" s="3">
        <v>1761</v>
      </c>
      <c r="B2127" s="14">
        <f t="shared" si="597"/>
        <v>1</v>
      </c>
      <c r="C2127" s="9">
        <v>45338</v>
      </c>
      <c r="D2127" s="3" t="s">
        <v>3175</v>
      </c>
      <c r="E2127" s="14" t="str">
        <f t="shared" si="593"/>
        <v>1761Alvarez Mauricio1</v>
      </c>
      <c r="G2127" s="119" t="s">
        <v>2883</v>
      </c>
      <c r="I2127" s="10" t="s">
        <v>3176</v>
      </c>
      <c r="J2127" s="14" t="str">
        <f t="shared" si="585"/>
        <v>Reparacion de palanca de cambios (selectora) con repuestos incluidos.</v>
      </c>
      <c r="K2127" s="3" t="s">
        <v>1665</v>
      </c>
      <c r="L2127" s="3">
        <v>1</v>
      </c>
      <c r="M2127" s="10" t="s">
        <v>3177</v>
      </c>
      <c r="N2127" s="3" t="s">
        <v>2174</v>
      </c>
      <c r="Q2127" s="7">
        <v>20000</v>
      </c>
      <c r="R2127" s="7" t="s">
        <v>1971</v>
      </c>
      <c r="S2127" s="8"/>
      <c r="T2127" s="11">
        <v>1</v>
      </c>
      <c r="W2127" s="76">
        <v>25000</v>
      </c>
      <c r="X2127" s="16">
        <f t="shared" si="591"/>
        <v>25000</v>
      </c>
      <c r="AC2127" s="18">
        <f t="shared" si="586"/>
        <v>0</v>
      </c>
      <c r="AD2127" s="19">
        <f t="shared" si="594"/>
        <v>0</v>
      </c>
      <c r="AE2127" s="21">
        <f t="shared" si="590"/>
        <v>20000</v>
      </c>
      <c r="AF2127" s="20">
        <f t="shared" si="592"/>
        <v>20000</v>
      </c>
      <c r="AG2127" s="20">
        <f t="shared" si="595"/>
        <v>25000</v>
      </c>
      <c r="AH2127" s="20">
        <f t="shared" si="596"/>
        <v>0</v>
      </c>
      <c r="AI2127" s="20"/>
      <c r="AJ2127" s="20"/>
      <c r="AK2127" s="20">
        <f t="shared" si="587"/>
        <v>25000</v>
      </c>
      <c r="AL2127" s="171"/>
    </row>
    <row r="2128" spans="1:38" ht="15.75" customHeight="1" x14ac:dyDescent="0.25">
      <c r="A2128" s="3">
        <v>1761</v>
      </c>
      <c r="B2128" s="14">
        <f t="shared" si="597"/>
        <v>2</v>
      </c>
      <c r="C2128" s="9">
        <f>IF(A2128=A2127,C2127,"")</f>
        <v>45338</v>
      </c>
      <c r="D2128" s="3" t="str">
        <f>IF(A2128=A2127,D2127,"")</f>
        <v>Alvarez Mauricio</v>
      </c>
      <c r="E2128" s="14" t="str">
        <f t="shared" si="593"/>
        <v>1761Alvarez Mauricio2</v>
      </c>
      <c r="J2128" s="14" t="str">
        <f t="shared" si="585"/>
        <v xml:space="preserve">Reparacion de palanca de cambios (selectora) con repuestos incluidos. </v>
      </c>
      <c r="L2128" s="3">
        <v>1</v>
      </c>
      <c r="S2128" s="8"/>
      <c r="W2128" s="76"/>
      <c r="X2128" s="16">
        <f t="shared" si="591"/>
        <v>0</v>
      </c>
      <c r="AC2128" s="18">
        <f t="shared" si="586"/>
        <v>0</v>
      </c>
      <c r="AD2128" s="19">
        <f t="shared" si="594"/>
        <v>0</v>
      </c>
      <c r="AE2128" s="21">
        <f t="shared" si="590"/>
        <v>0</v>
      </c>
      <c r="AF2128" s="20">
        <f t="shared" si="592"/>
        <v>0</v>
      </c>
      <c r="AG2128" s="20">
        <f t="shared" si="595"/>
        <v>0</v>
      </c>
      <c r="AH2128" s="20">
        <f t="shared" si="596"/>
        <v>0</v>
      </c>
      <c r="AI2128" s="20"/>
      <c r="AJ2128" s="20"/>
      <c r="AK2128" s="20">
        <f t="shared" si="587"/>
        <v>0</v>
      </c>
      <c r="AL2128" s="171"/>
    </row>
    <row r="2129" spans="1:38" ht="15.75" customHeight="1" x14ac:dyDescent="0.25">
      <c r="A2129" s="3">
        <v>1762</v>
      </c>
      <c r="B2129" s="14">
        <f t="shared" si="597"/>
        <v>1</v>
      </c>
      <c r="C2129" s="9">
        <v>45338</v>
      </c>
      <c r="D2129" s="3" t="s">
        <v>2055</v>
      </c>
      <c r="E2129" s="14" t="str">
        <f t="shared" si="593"/>
        <v>1762Fernandez Martin1</v>
      </c>
      <c r="F2129" s="119" t="s">
        <v>3179</v>
      </c>
      <c r="G2129" s="119" t="s">
        <v>2187</v>
      </c>
      <c r="H2129" s="119">
        <v>52354</v>
      </c>
      <c r="I2129" s="10" t="s">
        <v>3180</v>
      </c>
      <c r="J2129" s="14" t="str">
        <f t="shared" si="585"/>
        <v>Service completo. Cambio de aceite y filtros. Control general del vehiculo. Cambio de bujias. Rotacion de ruedas. Lavado motor.</v>
      </c>
      <c r="K2129" s="3" t="s">
        <v>1512</v>
      </c>
      <c r="L2129" s="3">
        <v>1</v>
      </c>
      <c r="M2129" s="10" t="s">
        <v>2508</v>
      </c>
      <c r="N2129" s="3" t="s">
        <v>771</v>
      </c>
      <c r="Q2129" s="7">
        <v>4156.6899999999996</v>
      </c>
      <c r="R2129" s="7" t="s">
        <v>1916</v>
      </c>
      <c r="S2129" s="8"/>
      <c r="T2129" s="11">
        <v>1</v>
      </c>
      <c r="W2129" s="76">
        <v>9200</v>
      </c>
      <c r="X2129" s="16">
        <f t="shared" si="591"/>
        <v>9200</v>
      </c>
      <c r="Y2129" s="3">
        <v>1</v>
      </c>
      <c r="AB2129" s="4">
        <v>60000</v>
      </c>
      <c r="AC2129" s="18">
        <f t="shared" si="586"/>
        <v>60000</v>
      </c>
      <c r="AD2129" s="19">
        <f t="shared" si="594"/>
        <v>60000</v>
      </c>
      <c r="AE2129" s="21">
        <f t="shared" si="590"/>
        <v>4156.6899999999996</v>
      </c>
      <c r="AF2129" s="20">
        <f t="shared" si="592"/>
        <v>28605.89</v>
      </c>
      <c r="AG2129" s="20">
        <f t="shared" si="595"/>
        <v>112500</v>
      </c>
      <c r="AH2129" s="20">
        <f t="shared" si="596"/>
        <v>60000</v>
      </c>
      <c r="AI2129" s="20"/>
      <c r="AJ2129" s="20"/>
      <c r="AK2129" s="20">
        <f t="shared" si="587"/>
        <v>172500</v>
      </c>
      <c r="AL2129" s="171"/>
    </row>
    <row r="2130" spans="1:38" ht="15.75" customHeight="1" x14ac:dyDescent="0.25">
      <c r="A2130" s="3">
        <v>1762</v>
      </c>
      <c r="B2130" s="14">
        <f t="shared" si="597"/>
        <v>2</v>
      </c>
      <c r="C2130" s="9">
        <f>IF(A2130=A2129,C2129,"")</f>
        <v>45338</v>
      </c>
      <c r="D2130" s="3" t="str">
        <f>IF(A2130=A2129,D2129,"")</f>
        <v>Fernandez Martin</v>
      </c>
      <c r="E2130" s="14" t="str">
        <f t="shared" si="593"/>
        <v>1762Fernandez Martin2</v>
      </c>
      <c r="J2130" s="14" t="str">
        <f t="shared" si="585"/>
        <v xml:space="preserve">Service completo. Cambio de aceite y filtros. Control general del vehiculo. Cambio de bujias. Rotacion de ruedas. Lavado motor. </v>
      </c>
      <c r="L2130" s="3">
        <v>1</v>
      </c>
      <c r="M2130" s="10" t="s">
        <v>2178</v>
      </c>
      <c r="N2130" s="3" t="s">
        <v>771</v>
      </c>
      <c r="Q2130" s="7">
        <v>3912.09</v>
      </c>
      <c r="S2130" s="8"/>
      <c r="T2130" s="11">
        <v>1</v>
      </c>
      <c r="W2130" s="76">
        <v>9000</v>
      </c>
      <c r="X2130" s="16">
        <f t="shared" si="591"/>
        <v>9000</v>
      </c>
      <c r="AC2130" s="18">
        <f t="shared" si="586"/>
        <v>0</v>
      </c>
      <c r="AD2130" s="19">
        <f t="shared" si="594"/>
        <v>60000</v>
      </c>
      <c r="AE2130" s="21">
        <f t="shared" si="590"/>
        <v>3912.09</v>
      </c>
      <c r="AF2130" s="20">
        <f t="shared" si="592"/>
        <v>0</v>
      </c>
      <c r="AG2130" s="20">
        <f t="shared" si="595"/>
        <v>0</v>
      </c>
      <c r="AH2130" s="20">
        <f t="shared" si="596"/>
        <v>0</v>
      </c>
      <c r="AI2130" s="20"/>
      <c r="AJ2130" s="20"/>
      <c r="AK2130" s="20">
        <f t="shared" si="587"/>
        <v>0</v>
      </c>
      <c r="AL2130" s="171"/>
    </row>
    <row r="2131" spans="1:38" ht="15.75" customHeight="1" x14ac:dyDescent="0.25">
      <c r="A2131" s="3">
        <v>1762</v>
      </c>
      <c r="B2131" s="14">
        <f t="shared" si="597"/>
        <v>3</v>
      </c>
      <c r="C2131" s="9">
        <f>IF(A2131=A2130,C2130,"")</f>
        <v>45338</v>
      </c>
      <c r="D2131" s="3" t="str">
        <f>IF(A2131=A2130,D2130,"")</f>
        <v>Fernandez Martin</v>
      </c>
      <c r="E2131" s="14" t="str">
        <f t="shared" si="593"/>
        <v>1762Fernandez Martin3</v>
      </c>
      <c r="J2131" s="14" t="str">
        <f t="shared" si="585"/>
        <v xml:space="preserve">Service completo. Cambio de aceite y filtros. Control general del vehiculo. Cambio de bujias. Rotacion de ruedas. Lavado motor.  </v>
      </c>
      <c r="L2131" s="3">
        <v>1</v>
      </c>
      <c r="M2131" s="10" t="s">
        <v>3169</v>
      </c>
      <c r="N2131" s="3" t="s">
        <v>771</v>
      </c>
      <c r="Q2131" s="7">
        <v>5114.57</v>
      </c>
      <c r="S2131" s="8"/>
      <c r="T2131" s="11">
        <v>1</v>
      </c>
      <c r="W2131" s="76">
        <v>10800</v>
      </c>
      <c r="X2131" s="16">
        <f t="shared" si="591"/>
        <v>10800</v>
      </c>
      <c r="AC2131" s="18">
        <f t="shared" si="586"/>
        <v>0</v>
      </c>
      <c r="AD2131" s="19">
        <f t="shared" si="594"/>
        <v>60000</v>
      </c>
      <c r="AE2131" s="21">
        <f t="shared" si="590"/>
        <v>5114.57</v>
      </c>
      <c r="AF2131" s="20">
        <f t="shared" si="592"/>
        <v>0</v>
      </c>
      <c r="AG2131" s="20">
        <f t="shared" si="595"/>
        <v>0</v>
      </c>
      <c r="AH2131" s="20">
        <f t="shared" si="596"/>
        <v>0</v>
      </c>
      <c r="AI2131" s="20"/>
      <c r="AJ2131" s="20"/>
      <c r="AK2131" s="20">
        <f t="shared" si="587"/>
        <v>0</v>
      </c>
      <c r="AL2131" s="171"/>
    </row>
    <row r="2132" spans="1:38" ht="15.75" customHeight="1" x14ac:dyDescent="0.25">
      <c r="A2132" s="3">
        <v>1762</v>
      </c>
      <c r="B2132" s="14">
        <f t="shared" si="597"/>
        <v>4</v>
      </c>
      <c r="C2132" s="9">
        <f>IF(A2132=A2131,C2131,"")</f>
        <v>45338</v>
      </c>
      <c r="D2132" s="3" t="str">
        <f>IF(A2132=A2131,D2131,"")</f>
        <v>Fernandez Martin</v>
      </c>
      <c r="E2132" s="14" t="str">
        <f t="shared" si="593"/>
        <v>1762Fernandez Martin4</v>
      </c>
      <c r="J2132" s="14" t="str">
        <f t="shared" si="585"/>
        <v xml:space="preserve">Service completo. Cambio de aceite y filtros. Control general del vehiculo. Cambio de bujias. Rotacion de ruedas. Lavado motor.   </v>
      </c>
      <c r="L2132" s="3">
        <v>1</v>
      </c>
      <c r="M2132" s="10" t="s">
        <v>3067</v>
      </c>
      <c r="N2132" s="3" t="s">
        <v>771</v>
      </c>
      <c r="Q2132" s="7">
        <v>5785</v>
      </c>
      <c r="S2132" s="8"/>
      <c r="T2132" s="11">
        <v>1</v>
      </c>
      <c r="W2132" s="76">
        <v>8500</v>
      </c>
      <c r="X2132" s="16">
        <f t="shared" si="591"/>
        <v>8500</v>
      </c>
      <c r="AC2132" s="18">
        <f t="shared" si="586"/>
        <v>0</v>
      </c>
      <c r="AD2132" s="19">
        <f t="shared" si="594"/>
        <v>60000</v>
      </c>
      <c r="AE2132" s="21">
        <f t="shared" si="590"/>
        <v>5785</v>
      </c>
      <c r="AF2132" s="20">
        <f t="shared" si="592"/>
        <v>0</v>
      </c>
      <c r="AG2132" s="20">
        <f t="shared" si="595"/>
        <v>0</v>
      </c>
      <c r="AH2132" s="20">
        <f t="shared" si="596"/>
        <v>0</v>
      </c>
      <c r="AI2132" s="20"/>
      <c r="AJ2132" s="20"/>
      <c r="AK2132" s="20">
        <f t="shared" si="587"/>
        <v>0</v>
      </c>
      <c r="AL2132" s="171"/>
    </row>
    <row r="2133" spans="1:38" ht="15.75" customHeight="1" x14ac:dyDescent="0.25">
      <c r="A2133" s="3">
        <v>1762</v>
      </c>
      <c r="B2133" s="14">
        <f t="shared" si="597"/>
        <v>5</v>
      </c>
      <c r="C2133" s="9">
        <f>IF(A2133=A2132,C2132,"")</f>
        <v>45338</v>
      </c>
      <c r="D2133" s="3" t="str">
        <f>IF(A2133=A2132,D2132,"")</f>
        <v>Fernandez Martin</v>
      </c>
      <c r="E2133" s="14" t="str">
        <f t="shared" si="593"/>
        <v>1762Fernandez Martin5</v>
      </c>
      <c r="J2133" s="14" t="str">
        <f t="shared" si="585"/>
        <v xml:space="preserve">Service completo. Cambio de aceite y filtros. Control general del vehiculo. Cambio de bujias. Rotacion de ruedas. Lavado motor.    </v>
      </c>
      <c r="L2133" s="3">
        <v>1</v>
      </c>
      <c r="M2133" s="10" t="s">
        <v>728</v>
      </c>
      <c r="N2133" s="3" t="s">
        <v>771</v>
      </c>
      <c r="Q2133" s="7">
        <v>4437.54</v>
      </c>
      <c r="S2133" s="8"/>
      <c r="T2133" s="11">
        <v>4</v>
      </c>
      <c r="W2133" s="76">
        <v>10750</v>
      </c>
      <c r="X2133" s="16">
        <f t="shared" si="591"/>
        <v>43000</v>
      </c>
      <c r="AC2133" s="18">
        <f t="shared" si="586"/>
        <v>0</v>
      </c>
      <c r="AD2133" s="19">
        <f t="shared" si="594"/>
        <v>60000</v>
      </c>
      <c r="AE2133" s="21">
        <f t="shared" si="590"/>
        <v>17750.16</v>
      </c>
      <c r="AF2133" s="20">
        <f t="shared" si="592"/>
        <v>0</v>
      </c>
      <c r="AG2133" s="20">
        <f t="shared" si="595"/>
        <v>0</v>
      </c>
      <c r="AH2133" s="20">
        <f t="shared" si="596"/>
        <v>0</v>
      </c>
      <c r="AI2133" s="20"/>
      <c r="AJ2133" s="20"/>
      <c r="AK2133" s="20">
        <f t="shared" si="587"/>
        <v>0</v>
      </c>
      <c r="AL2133" s="171"/>
    </row>
    <row r="2134" spans="1:38" ht="15.75" customHeight="1" x14ac:dyDescent="0.25">
      <c r="A2134" s="3">
        <v>1762</v>
      </c>
      <c r="B2134" s="14">
        <f t="shared" si="597"/>
        <v>6</v>
      </c>
      <c r="C2134" s="9">
        <f>IF(A2134=A2133,C2133,"")</f>
        <v>45338</v>
      </c>
      <c r="D2134" s="3" t="str">
        <f>IF(A2134=A2133,D2133,"")</f>
        <v>Fernandez Martin</v>
      </c>
      <c r="E2134" s="14" t="str">
        <f t="shared" si="593"/>
        <v>1762Fernandez Martin6</v>
      </c>
      <c r="J2134" s="14" t="str">
        <f t="shared" si="585"/>
        <v xml:space="preserve">Service completo. Cambio de aceite y filtros. Control general del vehiculo. Cambio de bujias. Rotacion de ruedas. Lavado motor.     </v>
      </c>
      <c r="L2134" s="3">
        <v>1</v>
      </c>
      <c r="M2134" s="10" t="s">
        <v>2732</v>
      </c>
      <c r="N2134" s="3" t="s">
        <v>84</v>
      </c>
      <c r="Q2134" s="7">
        <v>5200</v>
      </c>
      <c r="S2134" s="8"/>
      <c r="T2134" s="11">
        <v>4</v>
      </c>
      <c r="W2134" s="76">
        <v>8000</v>
      </c>
      <c r="X2134" s="16">
        <f t="shared" si="591"/>
        <v>32000</v>
      </c>
      <c r="AC2134" s="18">
        <f t="shared" si="586"/>
        <v>0</v>
      </c>
      <c r="AD2134" s="19">
        <f t="shared" si="594"/>
        <v>60000</v>
      </c>
      <c r="AE2134" s="21">
        <f t="shared" si="590"/>
        <v>20800</v>
      </c>
      <c r="AF2134" s="20">
        <f t="shared" si="592"/>
        <v>0</v>
      </c>
      <c r="AG2134" s="20">
        <f t="shared" si="595"/>
        <v>0</v>
      </c>
      <c r="AH2134" s="20">
        <f t="shared" si="596"/>
        <v>0</v>
      </c>
      <c r="AI2134" s="20"/>
      <c r="AJ2134" s="20"/>
      <c r="AK2134" s="20">
        <f t="shared" si="587"/>
        <v>0</v>
      </c>
      <c r="AL2134" s="171"/>
    </row>
    <row r="2135" spans="1:38" ht="15.75" customHeight="1" x14ac:dyDescent="0.25">
      <c r="A2135" s="3">
        <v>1763</v>
      </c>
      <c r="B2135" s="14">
        <f t="shared" si="597"/>
        <v>1</v>
      </c>
      <c r="C2135" s="9">
        <v>45338</v>
      </c>
      <c r="D2135" s="3" t="s">
        <v>621</v>
      </c>
      <c r="E2135" s="14" t="str">
        <f t="shared" si="593"/>
        <v>1763Stap Nahuel1</v>
      </c>
      <c r="F2135" s="119" t="s">
        <v>3181</v>
      </c>
      <c r="G2135" s="119" t="s">
        <v>3182</v>
      </c>
      <c r="H2135" s="119">
        <v>519338</v>
      </c>
      <c r="I2135" s="10" t="s">
        <v>3183</v>
      </c>
      <c r="J2135" s="14" t="str">
        <f t="shared" si="585"/>
        <v>Sacar masa de rueda delantera derecha. Cambiar bolillero de rueda. Armado total. Desengranar y lubricar guias de caliper de frenos. Prueba de ambos bolilleros de ruedas delanteras.</v>
      </c>
      <c r="K2135" s="3" t="s">
        <v>1665</v>
      </c>
      <c r="L2135" s="3">
        <v>1</v>
      </c>
      <c r="R2135" s="7" t="s">
        <v>1971</v>
      </c>
      <c r="S2135" s="8"/>
      <c r="W2135" s="76"/>
      <c r="X2135" s="16">
        <f t="shared" si="591"/>
        <v>0</v>
      </c>
      <c r="Y2135" s="3">
        <v>1</v>
      </c>
      <c r="AB2135" s="4">
        <v>35000</v>
      </c>
      <c r="AC2135" s="18">
        <f t="shared" si="586"/>
        <v>35000</v>
      </c>
      <c r="AD2135" s="19">
        <f t="shared" si="594"/>
        <v>35000</v>
      </c>
      <c r="AE2135" s="21">
        <f t="shared" si="590"/>
        <v>0</v>
      </c>
      <c r="AF2135" s="20">
        <f t="shared" si="592"/>
        <v>0</v>
      </c>
      <c r="AG2135" s="20">
        <f t="shared" si="595"/>
        <v>0</v>
      </c>
      <c r="AH2135" s="20">
        <f t="shared" si="596"/>
        <v>35000</v>
      </c>
      <c r="AI2135" s="20"/>
      <c r="AJ2135" s="20"/>
      <c r="AK2135" s="20">
        <f t="shared" si="587"/>
        <v>35000</v>
      </c>
      <c r="AL2135" s="171"/>
    </row>
    <row r="2136" spans="1:38" ht="15.75" customHeight="1" x14ac:dyDescent="0.25">
      <c r="A2136" s="3">
        <v>1763</v>
      </c>
      <c r="B2136" s="14">
        <f t="shared" si="597"/>
        <v>2</v>
      </c>
      <c r="C2136" s="9">
        <f>IF(A2136=A2135,C2135,"")</f>
        <v>45338</v>
      </c>
      <c r="D2136" s="3" t="str">
        <f>IF(A2136=A2135,D2135,"")</f>
        <v>Stap Nahuel</v>
      </c>
      <c r="E2136" s="14" t="str">
        <f t="shared" si="593"/>
        <v>1763Stap Nahuel2</v>
      </c>
      <c r="J2136" s="14" t="str">
        <f t="shared" si="585"/>
        <v xml:space="preserve">Sacar masa de rueda delantera derecha. Cambiar bolillero de rueda. Armado total. Desengranar y lubricar guias de caliper de frenos. Prueba de ambos bolilleros de ruedas delanteras. </v>
      </c>
      <c r="L2136" s="3">
        <v>1</v>
      </c>
      <c r="S2136" s="8"/>
      <c r="W2136" s="76"/>
      <c r="X2136" s="16">
        <f t="shared" si="591"/>
        <v>0</v>
      </c>
      <c r="AC2136" s="18">
        <f t="shared" si="586"/>
        <v>0</v>
      </c>
      <c r="AD2136" s="19">
        <f t="shared" si="594"/>
        <v>35000</v>
      </c>
      <c r="AE2136" s="21">
        <f t="shared" si="590"/>
        <v>0</v>
      </c>
      <c r="AF2136" s="20">
        <f t="shared" si="592"/>
        <v>0</v>
      </c>
      <c r="AG2136" s="20">
        <f t="shared" si="595"/>
        <v>0</v>
      </c>
      <c r="AH2136" s="20">
        <f t="shared" si="596"/>
        <v>0</v>
      </c>
      <c r="AI2136" s="20"/>
      <c r="AJ2136" s="20"/>
      <c r="AK2136" s="20">
        <f t="shared" si="587"/>
        <v>0</v>
      </c>
      <c r="AL2136" s="171"/>
    </row>
    <row r="2137" spans="1:38" ht="15.75" customHeight="1" x14ac:dyDescent="0.25">
      <c r="A2137" s="3">
        <v>1764</v>
      </c>
      <c r="B2137" s="14">
        <f t="shared" si="597"/>
        <v>1</v>
      </c>
      <c r="C2137" s="9">
        <v>45338</v>
      </c>
      <c r="D2137" s="3" t="s">
        <v>2534</v>
      </c>
      <c r="E2137" s="14" t="str">
        <f t="shared" si="593"/>
        <v>1764Estevez Jonatan1</v>
      </c>
      <c r="F2137" s="119" t="s">
        <v>2535</v>
      </c>
      <c r="G2137" s="119" t="s">
        <v>806</v>
      </c>
      <c r="I2137" s="10" t="s">
        <v>3184</v>
      </c>
      <c r="J2137" s="14" t="str">
        <f t="shared" si="585"/>
        <v>Auxilio. Sacar aforador completo. Reparar con ficha en bomba de nafta nueva. Armado total. Colocacion de aforador. Puesta en marcha.</v>
      </c>
      <c r="K2137" s="3" t="s">
        <v>1665</v>
      </c>
      <c r="L2137" s="3">
        <v>1</v>
      </c>
      <c r="R2137" s="7" t="s">
        <v>1971</v>
      </c>
      <c r="S2137" s="8"/>
      <c r="W2137" s="76"/>
      <c r="X2137" s="16">
        <f t="shared" si="591"/>
        <v>0</v>
      </c>
      <c r="Y2137" s="3">
        <v>1</v>
      </c>
      <c r="AB2137" s="4">
        <v>25000</v>
      </c>
      <c r="AC2137" s="18">
        <f t="shared" si="586"/>
        <v>25000</v>
      </c>
      <c r="AD2137" s="19">
        <f t="shared" si="594"/>
        <v>25000</v>
      </c>
      <c r="AE2137" s="21">
        <f t="shared" si="590"/>
        <v>0</v>
      </c>
      <c r="AF2137" s="20">
        <f t="shared" si="592"/>
        <v>0</v>
      </c>
      <c r="AG2137" s="20">
        <f t="shared" si="595"/>
        <v>0</v>
      </c>
      <c r="AH2137" s="20">
        <f t="shared" si="596"/>
        <v>25000</v>
      </c>
      <c r="AI2137" s="20"/>
      <c r="AJ2137" s="20"/>
      <c r="AK2137" s="20">
        <f t="shared" si="587"/>
        <v>25000</v>
      </c>
      <c r="AL2137" s="171"/>
    </row>
    <row r="2138" spans="1:38" ht="15.75" customHeight="1" x14ac:dyDescent="0.25">
      <c r="A2138" s="3">
        <v>1764</v>
      </c>
      <c r="B2138" s="14">
        <f t="shared" si="597"/>
        <v>2</v>
      </c>
      <c r="C2138" s="9">
        <f>IF(A2138=A2137,C2137,"")</f>
        <v>45338</v>
      </c>
      <c r="D2138" s="3" t="str">
        <f>IF(A2138=A2137,D2137,"")</f>
        <v>Estevez Jonatan</v>
      </c>
      <c r="E2138" s="14" t="str">
        <f t="shared" si="593"/>
        <v>1764Estevez Jonatan2</v>
      </c>
      <c r="J2138" s="14" t="str">
        <f t="shared" si="585"/>
        <v xml:space="preserve">Auxilio. Sacar aforador completo. Reparar con ficha en bomba de nafta nueva. Armado total. Colocacion de aforador. Puesta en marcha. </v>
      </c>
      <c r="L2138" s="3">
        <v>1</v>
      </c>
      <c r="S2138" s="8"/>
      <c r="W2138" s="76"/>
      <c r="X2138" s="16">
        <f t="shared" si="591"/>
        <v>0</v>
      </c>
      <c r="AC2138" s="18">
        <f t="shared" si="586"/>
        <v>0</v>
      </c>
      <c r="AD2138" s="19">
        <f t="shared" si="594"/>
        <v>25000</v>
      </c>
      <c r="AE2138" s="21">
        <f t="shared" si="590"/>
        <v>0</v>
      </c>
      <c r="AF2138" s="20">
        <f t="shared" si="592"/>
        <v>0</v>
      </c>
      <c r="AG2138" s="20">
        <f t="shared" si="595"/>
        <v>0</v>
      </c>
      <c r="AH2138" s="20">
        <f t="shared" si="596"/>
        <v>0</v>
      </c>
      <c r="AI2138" s="20"/>
      <c r="AJ2138" s="20"/>
      <c r="AK2138" s="20">
        <f t="shared" si="587"/>
        <v>0</v>
      </c>
      <c r="AL2138" s="171"/>
    </row>
    <row r="2139" spans="1:38" ht="15.75" customHeight="1" x14ac:dyDescent="0.25">
      <c r="A2139" s="3">
        <v>1765</v>
      </c>
      <c r="B2139" s="14">
        <f t="shared" si="597"/>
        <v>1</v>
      </c>
      <c r="C2139" s="9">
        <v>45339</v>
      </c>
      <c r="D2139" s="3" t="s">
        <v>423</v>
      </c>
      <c r="E2139" s="14" t="str">
        <f t="shared" si="593"/>
        <v>1765Integral Agropecuaria1</v>
      </c>
      <c r="F2139" s="119" t="s">
        <v>1079</v>
      </c>
      <c r="G2139" s="119" t="s">
        <v>2757</v>
      </c>
      <c r="H2139" s="119">
        <v>183574</v>
      </c>
      <c r="I2139" s="10" t="s">
        <v>3185</v>
      </c>
      <c r="J2139" s="14" t="str">
        <f t="shared" si="585"/>
        <v>Service completo. Cambio de aceite y filtros. Control general del vehiculo. Sacar ambas ruedas traseras. Desarmar ambos frenos traseros. Controlar cintas de frenos. Limpieza y regulacion de las mismas. Armado total. Cambiar lampara de posicion delantera izquierda.</v>
      </c>
      <c r="K2139" s="3" t="s">
        <v>1539</v>
      </c>
      <c r="L2139" s="3">
        <v>1</v>
      </c>
      <c r="M2139" s="10" t="s">
        <v>3186</v>
      </c>
      <c r="N2139" s="3" t="s">
        <v>84</v>
      </c>
      <c r="Q2139" s="7">
        <v>11931.06</v>
      </c>
      <c r="R2139" s="7" t="s">
        <v>1916</v>
      </c>
      <c r="S2139" s="8"/>
      <c r="T2139" s="11">
        <v>1</v>
      </c>
      <c r="W2139" s="76">
        <v>18500</v>
      </c>
      <c r="X2139" s="16">
        <f t="shared" si="591"/>
        <v>18500</v>
      </c>
      <c r="Y2139" s="3">
        <v>1</v>
      </c>
      <c r="AB2139" s="4">
        <v>140000</v>
      </c>
      <c r="AC2139" s="18">
        <f t="shared" si="586"/>
        <v>140000</v>
      </c>
      <c r="AD2139" s="19">
        <f t="shared" si="594"/>
        <v>140000</v>
      </c>
      <c r="AE2139" s="21">
        <f t="shared" si="590"/>
        <v>11931.06</v>
      </c>
      <c r="AF2139" s="20">
        <f t="shared" si="592"/>
        <v>36076.229999999996</v>
      </c>
      <c r="AG2139" s="20">
        <f t="shared" si="595"/>
        <v>164900</v>
      </c>
      <c r="AH2139" s="20">
        <f t="shared" si="596"/>
        <v>140000</v>
      </c>
      <c r="AI2139" s="20"/>
      <c r="AJ2139" s="20"/>
      <c r="AK2139" s="20">
        <f t="shared" si="587"/>
        <v>304900</v>
      </c>
      <c r="AL2139" s="171"/>
    </row>
    <row r="2140" spans="1:38" ht="15.75" customHeight="1" x14ac:dyDescent="0.25">
      <c r="A2140" s="3">
        <v>1765</v>
      </c>
      <c r="B2140" s="14">
        <f t="shared" si="597"/>
        <v>2</v>
      </c>
      <c r="C2140" s="9">
        <f>IF(A2140=A2139,C2139,"")</f>
        <v>45339</v>
      </c>
      <c r="D2140" s="3" t="str">
        <f>IF(A2140=A2139,D2139,"")</f>
        <v>Integral Agropecuaria</v>
      </c>
      <c r="E2140" s="14" t="str">
        <f t="shared" si="593"/>
        <v>1765Integral Agropecuaria2</v>
      </c>
      <c r="J2140" s="14" t="str">
        <f t="shared" si="585"/>
        <v xml:space="preserve">Service completo. Cambio de aceite y filtros. Control general del vehiculo. Sacar ambas ruedas traseras. Desarmar ambos frenos traseros. Controlar cintas de frenos. Limpieza y regulacion de las mismas. Armado total. Cambiar lampara de posicion delantera izquierda. </v>
      </c>
      <c r="L2140" s="3">
        <v>1</v>
      </c>
      <c r="M2140" s="10" t="s">
        <v>3187</v>
      </c>
      <c r="N2140" s="3" t="s">
        <v>84</v>
      </c>
      <c r="Q2140" s="7">
        <v>5300</v>
      </c>
      <c r="S2140" s="8"/>
      <c r="T2140" s="11">
        <v>1</v>
      </c>
      <c r="W2140" s="76">
        <v>8700</v>
      </c>
      <c r="X2140" s="16">
        <f t="shared" si="591"/>
        <v>8700</v>
      </c>
      <c r="AC2140" s="18">
        <f t="shared" si="586"/>
        <v>0</v>
      </c>
      <c r="AD2140" s="19">
        <f t="shared" si="594"/>
        <v>140000</v>
      </c>
      <c r="AE2140" s="21">
        <f t="shared" si="590"/>
        <v>5300</v>
      </c>
      <c r="AF2140" s="20">
        <f t="shared" si="592"/>
        <v>0</v>
      </c>
      <c r="AG2140" s="20">
        <f t="shared" si="595"/>
        <v>0</v>
      </c>
      <c r="AH2140" s="20">
        <f t="shared" si="596"/>
        <v>0</v>
      </c>
      <c r="AI2140" s="20"/>
      <c r="AJ2140" s="20"/>
      <c r="AK2140" s="20">
        <f t="shared" si="587"/>
        <v>0</v>
      </c>
      <c r="AL2140" s="171"/>
    </row>
    <row r="2141" spans="1:38" ht="15.75" customHeight="1" x14ac:dyDescent="0.25">
      <c r="A2141" s="3">
        <v>1765</v>
      </c>
      <c r="B2141" s="14">
        <f t="shared" si="597"/>
        <v>3</v>
      </c>
      <c r="C2141" s="9">
        <f>IF(A2141=A2140,C2140,"")</f>
        <v>45339</v>
      </c>
      <c r="D2141" s="3" t="str">
        <f>IF(A2141=A2140,D2140,"")</f>
        <v>Integral Agropecuaria</v>
      </c>
      <c r="E2141" s="14" t="str">
        <f t="shared" si="593"/>
        <v>1765Integral Agropecuaria3</v>
      </c>
      <c r="J2141" s="14" t="str">
        <f t="shared" si="585"/>
        <v xml:space="preserve">Service completo. Cambio de aceite y filtros. Control general del vehiculo. Sacar ambas ruedas traseras. Desarmar ambos frenos traseros. Controlar cintas de frenos. Limpieza y regulacion de las mismas. Armado total. Cambiar lampara de posicion delantera izquierda.  </v>
      </c>
      <c r="L2141" s="3">
        <v>1</v>
      </c>
      <c r="M2141" s="10" t="s">
        <v>3188</v>
      </c>
      <c r="N2141" s="3" t="s">
        <v>84</v>
      </c>
      <c r="Q2141" s="7">
        <v>6968.82</v>
      </c>
      <c r="S2141" s="8"/>
      <c r="T2141" s="11">
        <v>1</v>
      </c>
      <c r="W2141" s="76">
        <v>9500</v>
      </c>
      <c r="X2141" s="16">
        <f t="shared" si="591"/>
        <v>9500</v>
      </c>
      <c r="AC2141" s="18">
        <f t="shared" si="586"/>
        <v>0</v>
      </c>
      <c r="AD2141" s="19">
        <f t="shared" si="594"/>
        <v>140000</v>
      </c>
      <c r="AE2141" s="21">
        <f t="shared" si="590"/>
        <v>6968.82</v>
      </c>
      <c r="AF2141" s="20">
        <f t="shared" si="592"/>
        <v>0</v>
      </c>
      <c r="AG2141" s="20">
        <f t="shared" si="595"/>
        <v>0</v>
      </c>
      <c r="AH2141" s="20">
        <f t="shared" si="596"/>
        <v>0</v>
      </c>
      <c r="AI2141" s="20"/>
      <c r="AJ2141" s="20"/>
      <c r="AK2141" s="20">
        <f t="shared" si="587"/>
        <v>0</v>
      </c>
      <c r="AL2141" s="171"/>
    </row>
    <row r="2142" spans="1:38" ht="15.75" customHeight="1" x14ac:dyDescent="0.25">
      <c r="A2142" s="3">
        <v>1765</v>
      </c>
      <c r="B2142" s="14">
        <f t="shared" si="597"/>
        <v>4</v>
      </c>
      <c r="C2142" s="9">
        <f>IF(A2142=A2141,C2141,"")</f>
        <v>45339</v>
      </c>
      <c r="D2142" s="3" t="str">
        <f>IF(A2142=A2141,D2141,"")</f>
        <v>Integral Agropecuaria</v>
      </c>
      <c r="E2142" s="14" t="str">
        <f t="shared" si="593"/>
        <v>1765Integral Agropecuaria4</v>
      </c>
      <c r="J2142" s="14" t="str">
        <f t="shared" si="585"/>
        <v xml:space="preserve">Service completo. Cambio de aceite y filtros. Control general del vehiculo. Sacar ambas ruedas traseras. Desarmar ambos frenos traseros. Controlar cintas de frenos. Limpieza y regulacion de las mismas. Armado total. Cambiar lampara de posicion delantera izquierda.   </v>
      </c>
      <c r="L2142" s="3">
        <v>1</v>
      </c>
      <c r="M2142" s="10" t="s">
        <v>2178</v>
      </c>
      <c r="N2142" s="3" t="s">
        <v>84</v>
      </c>
      <c r="Q2142" s="7">
        <v>3912.09</v>
      </c>
      <c r="S2142" s="8"/>
      <c r="T2142" s="11">
        <v>1</v>
      </c>
      <c r="W2142" s="76">
        <v>9000</v>
      </c>
      <c r="X2142" s="16">
        <f t="shared" si="591"/>
        <v>9000</v>
      </c>
      <c r="AC2142" s="18">
        <f t="shared" si="586"/>
        <v>0</v>
      </c>
      <c r="AD2142" s="19">
        <f t="shared" si="594"/>
        <v>140000</v>
      </c>
      <c r="AE2142" s="21">
        <f t="shared" si="590"/>
        <v>3912.09</v>
      </c>
      <c r="AF2142" s="20">
        <f t="shared" si="592"/>
        <v>0</v>
      </c>
      <c r="AG2142" s="20">
        <f t="shared" si="595"/>
        <v>0</v>
      </c>
      <c r="AH2142" s="20">
        <f t="shared" si="596"/>
        <v>0</v>
      </c>
      <c r="AI2142" s="20"/>
      <c r="AJ2142" s="20"/>
      <c r="AK2142" s="20">
        <f t="shared" si="587"/>
        <v>0</v>
      </c>
      <c r="AL2142" s="171"/>
    </row>
    <row r="2143" spans="1:38" ht="15.75" customHeight="1" x14ac:dyDescent="0.25">
      <c r="A2143" s="3">
        <v>1765</v>
      </c>
      <c r="B2143" s="14">
        <f t="shared" si="597"/>
        <v>5</v>
      </c>
      <c r="C2143" s="9">
        <f>IF(A2143=A2142,C2142,"")</f>
        <v>45339</v>
      </c>
      <c r="D2143" s="3" t="str">
        <f>IF(A2143=A2142,D2142,"")</f>
        <v>Integral Agropecuaria</v>
      </c>
      <c r="E2143" s="14" t="str">
        <f t="shared" si="593"/>
        <v>1765Integral Agropecuaria5</v>
      </c>
      <c r="J2143" s="14" t="str">
        <f t="shared" si="585"/>
        <v xml:space="preserve">Service completo. Cambio de aceite y filtros. Control general del vehiculo. Sacar ambas ruedas traseras. Desarmar ambos frenos traseros. Controlar cintas de frenos. Limpieza y regulacion de las mismas. Armado total. Cambiar lampara de posicion delantera izquierda.    </v>
      </c>
      <c r="L2143" s="3">
        <v>1</v>
      </c>
      <c r="M2143" s="10" t="s">
        <v>222</v>
      </c>
      <c r="N2143" s="3" t="s">
        <v>84</v>
      </c>
      <c r="Q2143" s="7">
        <v>7614.26</v>
      </c>
      <c r="S2143" s="8"/>
      <c r="T2143" s="11">
        <v>7.5</v>
      </c>
      <c r="W2143" s="76">
        <v>15800</v>
      </c>
      <c r="X2143" s="16">
        <f t="shared" si="591"/>
        <v>118500</v>
      </c>
      <c r="AC2143" s="18">
        <f t="shared" si="586"/>
        <v>0</v>
      </c>
      <c r="AD2143" s="19">
        <f t="shared" si="594"/>
        <v>140000</v>
      </c>
      <c r="AE2143" s="21">
        <f t="shared" si="590"/>
        <v>57106.950000000004</v>
      </c>
      <c r="AF2143" s="20">
        <f t="shared" si="592"/>
        <v>0</v>
      </c>
      <c r="AG2143" s="20">
        <f t="shared" si="595"/>
        <v>0</v>
      </c>
      <c r="AH2143" s="20">
        <f t="shared" si="596"/>
        <v>0</v>
      </c>
      <c r="AI2143" s="20"/>
      <c r="AJ2143" s="20"/>
      <c r="AK2143" s="20">
        <f t="shared" si="587"/>
        <v>0</v>
      </c>
      <c r="AL2143" s="171"/>
    </row>
    <row r="2144" spans="1:38" ht="15.75" customHeight="1" x14ac:dyDescent="0.25">
      <c r="A2144" s="3">
        <v>1765</v>
      </c>
      <c r="B2144" s="14">
        <f t="shared" si="597"/>
        <v>6</v>
      </c>
      <c r="C2144" s="9">
        <f>IF(A2144=A2143,C2143,"")</f>
        <v>45339</v>
      </c>
      <c r="D2144" s="3" t="str">
        <f>IF(A2144=A2143,D2143,"")</f>
        <v>Integral Agropecuaria</v>
      </c>
      <c r="E2144" s="14" t="str">
        <f t="shared" si="593"/>
        <v>1765Integral Agropecuaria6</v>
      </c>
      <c r="J2144" s="14" t="str">
        <f t="shared" si="585"/>
        <v xml:space="preserve">Service completo. Cambio de aceite y filtros. Control general del vehiculo. Sacar ambas ruedas traseras. Desarmar ambos frenos traseros. Controlar cintas de frenos. Limpieza y regulacion de las mismas. Armado total. Cambiar lampara de posicion delantera izquierda.     </v>
      </c>
      <c r="L2144" s="3">
        <v>1</v>
      </c>
      <c r="M2144" s="10" t="s">
        <v>2290</v>
      </c>
      <c r="N2144" s="3" t="s">
        <v>84</v>
      </c>
      <c r="Q2144" s="7">
        <v>350</v>
      </c>
      <c r="S2144" s="8"/>
      <c r="T2144" s="11">
        <v>1</v>
      </c>
      <c r="W2144" s="76">
        <v>700</v>
      </c>
      <c r="X2144" s="16">
        <f t="shared" si="591"/>
        <v>700</v>
      </c>
      <c r="AC2144" s="18">
        <f t="shared" si="586"/>
        <v>0</v>
      </c>
      <c r="AD2144" s="19">
        <f t="shared" si="594"/>
        <v>140000</v>
      </c>
      <c r="AE2144" s="21">
        <f t="shared" si="590"/>
        <v>350</v>
      </c>
      <c r="AF2144" s="20">
        <f t="shared" si="592"/>
        <v>0</v>
      </c>
      <c r="AG2144" s="20">
        <f t="shared" si="595"/>
        <v>0</v>
      </c>
      <c r="AH2144" s="20">
        <f t="shared" si="596"/>
        <v>0</v>
      </c>
      <c r="AI2144" s="20"/>
      <c r="AJ2144" s="20"/>
      <c r="AK2144" s="20">
        <f t="shared" si="587"/>
        <v>0</v>
      </c>
      <c r="AL2144" s="171"/>
    </row>
    <row r="2145" spans="1:38" ht="15.75" customHeight="1" x14ac:dyDescent="0.25">
      <c r="A2145" s="3">
        <v>1766</v>
      </c>
      <c r="B2145" s="14">
        <f t="shared" si="597"/>
        <v>1</v>
      </c>
      <c r="C2145" s="9">
        <v>45339</v>
      </c>
      <c r="D2145" s="3" t="s">
        <v>1453</v>
      </c>
      <c r="E2145" s="14" t="str">
        <f t="shared" si="593"/>
        <v>1766Silveira Alejandro1</v>
      </c>
      <c r="F2145" s="119" t="s">
        <v>1454</v>
      </c>
      <c r="G2145" s="119" t="s">
        <v>1547</v>
      </c>
      <c r="I2145" s="10" t="s">
        <v>3189</v>
      </c>
      <c r="J2145" s="14" t="str">
        <f t="shared" si="585"/>
        <v>Control del tren delantero. Cambiar reten de salida de caja lado izquierdo. Cambiar bieleta de barra estabilizadora lado derecho. Cambiar fuelle de semieje intermedio. Colocar pastillas de frenos en correcta posicion.</v>
      </c>
      <c r="K2145" s="3" t="s">
        <v>1512</v>
      </c>
      <c r="L2145" s="3">
        <v>1</v>
      </c>
      <c r="M2145" s="10" t="s">
        <v>2802</v>
      </c>
      <c r="N2145" s="3" t="s">
        <v>84</v>
      </c>
      <c r="Q2145" s="7">
        <v>13600</v>
      </c>
      <c r="R2145" s="7" t="s">
        <v>1971</v>
      </c>
      <c r="S2145" s="8"/>
      <c r="T2145" s="11">
        <v>1</v>
      </c>
      <c r="W2145" s="76">
        <v>22000</v>
      </c>
      <c r="X2145" s="16">
        <f t="shared" si="591"/>
        <v>22000</v>
      </c>
      <c r="Y2145" s="3">
        <v>1</v>
      </c>
      <c r="AB2145" s="4">
        <v>97400</v>
      </c>
      <c r="AC2145" s="18">
        <f t="shared" si="586"/>
        <v>97400</v>
      </c>
      <c r="AD2145" s="19">
        <f t="shared" si="594"/>
        <v>97400</v>
      </c>
      <c r="AE2145" s="21">
        <f t="shared" si="590"/>
        <v>13600</v>
      </c>
      <c r="AF2145" s="20">
        <f t="shared" si="592"/>
        <v>38000</v>
      </c>
      <c r="AG2145" s="20">
        <f t="shared" si="595"/>
        <v>61100</v>
      </c>
      <c r="AH2145" s="20">
        <f t="shared" si="596"/>
        <v>97400</v>
      </c>
      <c r="AI2145" s="20"/>
      <c r="AJ2145" s="20"/>
      <c r="AK2145" s="20">
        <f t="shared" si="587"/>
        <v>158500</v>
      </c>
      <c r="AL2145" s="171"/>
    </row>
    <row r="2146" spans="1:38" ht="15.75" customHeight="1" x14ac:dyDescent="0.25">
      <c r="A2146" s="3">
        <v>1766</v>
      </c>
      <c r="B2146" s="14">
        <f t="shared" si="597"/>
        <v>2</v>
      </c>
      <c r="C2146" s="9">
        <f>IF(A2146=A2145,C2145,"")</f>
        <v>45339</v>
      </c>
      <c r="D2146" s="3" t="str">
        <f>IF(A2146=A2145,D2145,"")</f>
        <v>Silveira Alejandro</v>
      </c>
      <c r="E2146" s="14" t="str">
        <f t="shared" si="593"/>
        <v>1766Silveira Alejandro2</v>
      </c>
      <c r="J2146" s="14" t="str">
        <f t="shared" si="585"/>
        <v xml:space="preserve">Control del tren delantero. Cambiar reten de salida de caja lado izquierdo. Cambiar bieleta de barra estabilizadora lado derecho. Cambiar fuelle de semieje intermedio. Colocar pastillas de frenos en correcta posicion. </v>
      </c>
      <c r="L2146" s="3">
        <v>1</v>
      </c>
      <c r="M2146" s="10" t="s">
        <v>2200</v>
      </c>
      <c r="N2146" s="3" t="s">
        <v>84</v>
      </c>
      <c r="Q2146" s="7">
        <v>5520</v>
      </c>
      <c r="S2146" s="8"/>
      <c r="T2146" s="11">
        <v>1</v>
      </c>
      <c r="W2146" s="76">
        <v>8500</v>
      </c>
      <c r="X2146" s="16">
        <f t="shared" si="591"/>
        <v>8500</v>
      </c>
      <c r="AC2146" s="18">
        <f t="shared" si="586"/>
        <v>0</v>
      </c>
      <c r="AD2146" s="19">
        <f t="shared" si="594"/>
        <v>97400</v>
      </c>
      <c r="AE2146" s="21">
        <f t="shared" si="590"/>
        <v>5520</v>
      </c>
      <c r="AF2146" s="20">
        <f t="shared" si="592"/>
        <v>0</v>
      </c>
      <c r="AG2146" s="20">
        <f t="shared" si="595"/>
        <v>0</v>
      </c>
      <c r="AH2146" s="20">
        <f t="shared" si="596"/>
        <v>0</v>
      </c>
      <c r="AI2146" s="20"/>
      <c r="AJ2146" s="20"/>
      <c r="AK2146" s="20">
        <f t="shared" si="587"/>
        <v>0</v>
      </c>
      <c r="AL2146" s="171"/>
    </row>
    <row r="2147" spans="1:38" ht="15.75" customHeight="1" x14ac:dyDescent="0.25">
      <c r="A2147" s="3">
        <v>1766</v>
      </c>
      <c r="B2147" s="14">
        <f t="shared" si="597"/>
        <v>3</v>
      </c>
      <c r="C2147" s="9">
        <f>IF(A2147=A2146,C2146,"")</f>
        <v>45339</v>
      </c>
      <c r="D2147" s="3" t="str">
        <f>IF(A2147=A2146,D2146,"")</f>
        <v>Silveira Alejandro</v>
      </c>
      <c r="E2147" s="14" t="str">
        <f t="shared" si="593"/>
        <v>1766Silveira Alejandro3</v>
      </c>
      <c r="J2147" s="14" t="str">
        <f t="shared" ref="J2147:J2210" si="598">IF(A2147=A2146,CONCATENATE(J2146," ",I2147),I2147)</f>
        <v xml:space="preserve">Control del tren delantero. Cambiar reten de salida de caja lado izquierdo. Cambiar bieleta de barra estabilizadora lado derecho. Cambiar fuelle de semieje intermedio. Colocar pastillas de frenos en correcta posicion.  </v>
      </c>
      <c r="L2147" s="3">
        <v>1</v>
      </c>
      <c r="M2147" s="10" t="s">
        <v>3190</v>
      </c>
      <c r="N2147" s="3" t="s">
        <v>2174</v>
      </c>
      <c r="Q2147" s="7">
        <v>10240</v>
      </c>
      <c r="S2147" s="8"/>
      <c r="T2147" s="11">
        <v>1</v>
      </c>
      <c r="W2147" s="76">
        <v>12800</v>
      </c>
      <c r="X2147" s="16">
        <f t="shared" si="591"/>
        <v>12800</v>
      </c>
      <c r="AC2147" s="18">
        <f t="shared" ref="AC2147:AC2210" si="599">+AB2147*Y2147</f>
        <v>0</v>
      </c>
      <c r="AD2147" s="19">
        <f t="shared" si="594"/>
        <v>97400</v>
      </c>
      <c r="AE2147" s="21">
        <f t="shared" si="590"/>
        <v>10240</v>
      </c>
      <c r="AF2147" s="20">
        <f t="shared" si="592"/>
        <v>0</v>
      </c>
      <c r="AG2147" s="20">
        <f t="shared" si="595"/>
        <v>0</v>
      </c>
      <c r="AH2147" s="20">
        <f t="shared" si="596"/>
        <v>0</v>
      </c>
      <c r="AI2147" s="20"/>
      <c r="AJ2147" s="20"/>
      <c r="AK2147" s="20">
        <f t="shared" ref="AK2147:AK2210" si="600">AH2147+AG2147</f>
        <v>0</v>
      </c>
      <c r="AL2147" s="171"/>
    </row>
    <row r="2148" spans="1:38" ht="15.75" customHeight="1" x14ac:dyDescent="0.25">
      <c r="A2148" s="3">
        <v>1766</v>
      </c>
      <c r="B2148" s="14">
        <f t="shared" si="597"/>
        <v>4</v>
      </c>
      <c r="C2148" s="9">
        <f>IF(A2148=A2147,C2147,"")</f>
        <v>45339</v>
      </c>
      <c r="D2148" s="3" t="str">
        <f>IF(A2148=A2147,D2147,"")</f>
        <v>Silveira Alejandro</v>
      </c>
      <c r="E2148" s="14" t="str">
        <f t="shared" si="593"/>
        <v>1766Silveira Alejandro4</v>
      </c>
      <c r="J2148" s="14" t="str">
        <f t="shared" si="598"/>
        <v xml:space="preserve">Control del tren delantero. Cambiar reten de salida de caja lado izquierdo. Cambiar bieleta de barra estabilizadora lado derecho. Cambiar fuelle de semieje intermedio. Colocar pastillas de frenos en correcta posicion.   </v>
      </c>
      <c r="L2148" s="3">
        <v>1</v>
      </c>
      <c r="M2148" s="10" t="s">
        <v>3191</v>
      </c>
      <c r="N2148" s="3" t="s">
        <v>771</v>
      </c>
      <c r="Q2148" s="7">
        <v>8640</v>
      </c>
      <c r="S2148" s="8"/>
      <c r="T2148" s="11">
        <v>1</v>
      </c>
      <c r="W2148" s="76">
        <v>17800</v>
      </c>
      <c r="X2148" s="16">
        <f t="shared" si="591"/>
        <v>17800</v>
      </c>
      <c r="AC2148" s="18">
        <f t="shared" si="599"/>
        <v>0</v>
      </c>
      <c r="AD2148" s="19">
        <f t="shared" si="594"/>
        <v>97400</v>
      </c>
      <c r="AE2148" s="21">
        <f t="shared" si="590"/>
        <v>8640</v>
      </c>
      <c r="AF2148" s="20">
        <f t="shared" si="592"/>
        <v>0</v>
      </c>
      <c r="AG2148" s="20">
        <f t="shared" si="595"/>
        <v>0</v>
      </c>
      <c r="AH2148" s="20">
        <f t="shared" si="596"/>
        <v>0</v>
      </c>
      <c r="AI2148" s="20"/>
      <c r="AJ2148" s="20"/>
      <c r="AK2148" s="20">
        <f t="shared" si="600"/>
        <v>0</v>
      </c>
      <c r="AL2148" s="171"/>
    </row>
    <row r="2149" spans="1:38" ht="15.75" customHeight="1" x14ac:dyDescent="0.25">
      <c r="A2149" s="3">
        <v>1767</v>
      </c>
      <c r="B2149" s="14">
        <f t="shared" si="597"/>
        <v>1</v>
      </c>
      <c r="C2149" s="9">
        <v>45339</v>
      </c>
      <c r="D2149" s="3" t="s">
        <v>116</v>
      </c>
      <c r="E2149" s="14" t="str">
        <f t="shared" si="593"/>
        <v>1767Transporte Palloni1</v>
      </c>
      <c r="F2149" s="119" t="s">
        <v>3192</v>
      </c>
      <c r="G2149" s="119" t="s">
        <v>2345</v>
      </c>
      <c r="H2149" s="119">
        <v>139027</v>
      </c>
      <c r="I2149" s="10" t="s">
        <v>929</v>
      </c>
      <c r="J2149" s="14" t="str">
        <f t="shared" si="598"/>
        <v>Cambio de aceite y filtros.</v>
      </c>
      <c r="K2149" s="3" t="s">
        <v>1665</v>
      </c>
      <c r="L2149" s="3">
        <v>1</v>
      </c>
      <c r="M2149" s="10" t="s">
        <v>222</v>
      </c>
      <c r="N2149" s="3" t="s">
        <v>84</v>
      </c>
      <c r="Q2149" s="7">
        <v>7614.26</v>
      </c>
      <c r="R2149" s="7" t="s">
        <v>1916</v>
      </c>
      <c r="S2149" s="8"/>
      <c r="T2149" s="11">
        <v>7.5</v>
      </c>
      <c r="W2149" s="76">
        <v>15800</v>
      </c>
      <c r="X2149" s="16">
        <f t="shared" si="591"/>
        <v>118500</v>
      </c>
      <c r="Y2149" s="3">
        <v>1</v>
      </c>
      <c r="AB2149" s="4">
        <v>70000</v>
      </c>
      <c r="AC2149" s="18">
        <f t="shared" si="599"/>
        <v>70000</v>
      </c>
      <c r="AD2149" s="19">
        <f t="shared" si="594"/>
        <v>70000</v>
      </c>
      <c r="AE2149" s="21">
        <f t="shared" si="590"/>
        <v>57106.950000000004</v>
      </c>
      <c r="AF2149" s="20">
        <f t="shared" si="592"/>
        <v>7614.26</v>
      </c>
      <c r="AG2149" s="20">
        <f t="shared" si="595"/>
        <v>118500</v>
      </c>
      <c r="AH2149" s="20">
        <f t="shared" si="596"/>
        <v>70000</v>
      </c>
      <c r="AI2149" s="20"/>
      <c r="AJ2149" s="20"/>
      <c r="AK2149" s="20">
        <f t="shared" si="600"/>
        <v>188500</v>
      </c>
      <c r="AL2149" s="171"/>
    </row>
    <row r="2150" spans="1:38" ht="15.75" customHeight="1" x14ac:dyDescent="0.25">
      <c r="A2150" s="3">
        <v>1767</v>
      </c>
      <c r="B2150" s="14">
        <f t="shared" si="597"/>
        <v>2</v>
      </c>
      <c r="C2150" s="9">
        <f>IF(A2150=A2149,C2149,"")</f>
        <v>45339</v>
      </c>
      <c r="D2150" s="3" t="str">
        <f>IF(A2150=A2149,D2149,"")</f>
        <v>Transporte Palloni</v>
      </c>
      <c r="E2150" s="14" t="str">
        <f t="shared" si="593"/>
        <v>1767Transporte Palloni2</v>
      </c>
      <c r="J2150" s="14" t="str">
        <f t="shared" si="598"/>
        <v xml:space="preserve">Cambio de aceite y filtros. </v>
      </c>
      <c r="L2150" s="3">
        <v>1</v>
      </c>
      <c r="S2150" s="8"/>
      <c r="W2150" s="76"/>
      <c r="X2150" s="16">
        <f t="shared" si="591"/>
        <v>0</v>
      </c>
      <c r="AC2150" s="18">
        <f t="shared" si="599"/>
        <v>0</v>
      </c>
      <c r="AD2150" s="19">
        <f t="shared" si="594"/>
        <v>70000</v>
      </c>
      <c r="AE2150" s="21">
        <f t="shared" si="590"/>
        <v>0</v>
      </c>
      <c r="AF2150" s="20">
        <f t="shared" si="592"/>
        <v>0</v>
      </c>
      <c r="AG2150" s="20">
        <f t="shared" si="595"/>
        <v>0</v>
      </c>
      <c r="AH2150" s="20">
        <f t="shared" si="596"/>
        <v>0</v>
      </c>
      <c r="AI2150" s="20"/>
      <c r="AJ2150" s="20"/>
      <c r="AK2150" s="20">
        <f t="shared" si="600"/>
        <v>0</v>
      </c>
      <c r="AL2150" s="171"/>
    </row>
    <row r="2151" spans="1:38" ht="15.75" customHeight="1" x14ac:dyDescent="0.25">
      <c r="A2151" s="3">
        <v>1768</v>
      </c>
      <c r="B2151" s="14">
        <f t="shared" si="597"/>
        <v>1</v>
      </c>
      <c r="C2151" s="9">
        <v>45341</v>
      </c>
      <c r="D2151" s="3" t="s">
        <v>3194</v>
      </c>
      <c r="E2151" s="14" t="str">
        <f t="shared" si="593"/>
        <v>1768Ristorto Ester1</v>
      </c>
      <c r="F2151" s="119" t="s">
        <v>3195</v>
      </c>
      <c r="G2151" s="119" t="s">
        <v>1494</v>
      </c>
      <c r="H2151" s="119">
        <v>142583</v>
      </c>
      <c r="I2151" s="10" t="s">
        <v>3196</v>
      </c>
      <c r="J2151" s="14" t="str">
        <f t="shared" si="598"/>
        <v>Sacar aforador de taque de combustible. Colocar oring nuevo en ficha de bomba de nafta a aforador. Armado. Colocar oring y tapa de aforador en correcta posicion de ficha exterior de aforador.</v>
      </c>
      <c r="K2151" s="3" t="s">
        <v>1665</v>
      </c>
      <c r="L2151" s="3">
        <v>1</v>
      </c>
      <c r="M2151" s="10" t="s">
        <v>3197</v>
      </c>
      <c r="N2151" s="3" t="s">
        <v>771</v>
      </c>
      <c r="Q2151" s="7">
        <v>300</v>
      </c>
      <c r="R2151" s="7" t="s">
        <v>1971</v>
      </c>
      <c r="S2151" s="8"/>
      <c r="T2151" s="11">
        <v>1</v>
      </c>
      <c r="W2151" s="76">
        <v>1000</v>
      </c>
      <c r="X2151" s="16">
        <f t="shared" si="591"/>
        <v>1000</v>
      </c>
      <c r="Y2151" s="3">
        <v>1</v>
      </c>
      <c r="AB2151" s="4">
        <v>25000</v>
      </c>
      <c r="AC2151" s="18">
        <f t="shared" si="599"/>
        <v>25000</v>
      </c>
      <c r="AD2151" s="19">
        <f t="shared" si="594"/>
        <v>25000</v>
      </c>
      <c r="AE2151" s="21">
        <f t="shared" si="590"/>
        <v>300</v>
      </c>
      <c r="AF2151" s="20">
        <f t="shared" si="592"/>
        <v>300</v>
      </c>
      <c r="AG2151" s="20">
        <f t="shared" si="595"/>
        <v>1000</v>
      </c>
      <c r="AH2151" s="20">
        <f t="shared" si="596"/>
        <v>25000</v>
      </c>
      <c r="AI2151" s="20"/>
      <c r="AJ2151" s="20"/>
      <c r="AK2151" s="20">
        <f t="shared" si="600"/>
        <v>26000</v>
      </c>
      <c r="AL2151" s="171"/>
    </row>
    <row r="2152" spans="1:38" ht="15.75" customHeight="1" x14ac:dyDescent="0.25">
      <c r="A2152" s="3">
        <v>1768</v>
      </c>
      <c r="B2152" s="14">
        <f t="shared" si="597"/>
        <v>2</v>
      </c>
      <c r="C2152" s="9">
        <f>IF(A2152=A2151,C2151,"")</f>
        <v>45341</v>
      </c>
      <c r="D2152" s="3" t="str">
        <f>IF(A2152=A2151,D2151,"")</f>
        <v>Ristorto Ester</v>
      </c>
      <c r="E2152" s="14" t="str">
        <f t="shared" si="593"/>
        <v>1768Ristorto Ester2</v>
      </c>
      <c r="J2152" s="14" t="str">
        <f t="shared" si="598"/>
        <v xml:space="preserve">Sacar aforador de taque de combustible. Colocar oring nuevo en ficha de bomba de nafta a aforador. Armado. Colocar oring y tapa de aforador en correcta posicion de ficha exterior de aforador. </v>
      </c>
      <c r="L2152" s="3">
        <v>1</v>
      </c>
      <c r="S2152" s="8"/>
      <c r="W2152" s="76"/>
      <c r="X2152" s="16">
        <f t="shared" si="591"/>
        <v>0</v>
      </c>
      <c r="AC2152" s="18">
        <f t="shared" si="599"/>
        <v>0</v>
      </c>
      <c r="AD2152" s="19">
        <f t="shared" si="594"/>
        <v>25000</v>
      </c>
      <c r="AE2152" s="21">
        <f t="shared" si="590"/>
        <v>0</v>
      </c>
      <c r="AF2152" s="20">
        <f t="shared" si="592"/>
        <v>0</v>
      </c>
      <c r="AG2152" s="20">
        <f t="shared" si="595"/>
        <v>0</v>
      </c>
      <c r="AH2152" s="20">
        <f t="shared" si="596"/>
        <v>0</v>
      </c>
      <c r="AI2152" s="20"/>
      <c r="AJ2152" s="20"/>
      <c r="AK2152" s="20">
        <f t="shared" si="600"/>
        <v>0</v>
      </c>
      <c r="AL2152" s="171"/>
    </row>
    <row r="2153" spans="1:38" ht="15.75" customHeight="1" x14ac:dyDescent="0.25">
      <c r="A2153" s="3">
        <v>1769</v>
      </c>
      <c r="B2153" s="14">
        <f t="shared" si="597"/>
        <v>1</v>
      </c>
      <c r="C2153" s="9">
        <v>45341</v>
      </c>
      <c r="D2153" s="3" t="s">
        <v>2725</v>
      </c>
      <c r="E2153" s="14" t="str">
        <f t="shared" si="593"/>
        <v>1769Schefer Holly1</v>
      </c>
      <c r="F2153" s="119" t="s">
        <v>3198</v>
      </c>
      <c r="G2153" s="119" t="s">
        <v>806</v>
      </c>
      <c r="H2153" s="119">
        <v>76000</v>
      </c>
      <c r="I2153" s="10" t="s">
        <v>3199</v>
      </c>
      <c r="J2153" s="14" t="str">
        <f t="shared" si="598"/>
        <v>Service completo. Cambio de aceite y filtros. Control general del vehiculo. Colocar gasificador canister en correcta posicion. Control de estado de correa de distribucion.</v>
      </c>
      <c r="K2153" s="3" t="s">
        <v>1665</v>
      </c>
      <c r="L2153" s="3">
        <v>1</v>
      </c>
      <c r="M2153" s="10" t="s">
        <v>2986</v>
      </c>
      <c r="N2153" s="3" t="s">
        <v>771</v>
      </c>
      <c r="Q2153" s="7">
        <v>4156.6899999999996</v>
      </c>
      <c r="R2153" s="7" t="s">
        <v>1916</v>
      </c>
      <c r="S2153" s="8"/>
      <c r="T2153" s="11">
        <v>1</v>
      </c>
      <c r="W2153" s="76">
        <v>9200</v>
      </c>
      <c r="X2153" s="16">
        <f t="shared" si="591"/>
        <v>9200</v>
      </c>
      <c r="Y2153" s="3">
        <v>1</v>
      </c>
      <c r="AB2153" s="4">
        <v>60000</v>
      </c>
      <c r="AC2153" s="18">
        <f t="shared" si="599"/>
        <v>60000</v>
      </c>
      <c r="AD2153" s="19">
        <f t="shared" si="594"/>
        <v>60000</v>
      </c>
      <c r="AE2153" s="21">
        <f t="shared" si="590"/>
        <v>4156.6899999999996</v>
      </c>
      <c r="AF2153" s="20">
        <f t="shared" si="592"/>
        <v>25941.32</v>
      </c>
      <c r="AG2153" s="20">
        <f t="shared" si="595"/>
        <v>84400</v>
      </c>
      <c r="AH2153" s="20">
        <f t="shared" si="596"/>
        <v>60000</v>
      </c>
      <c r="AI2153" s="20"/>
      <c r="AJ2153" s="20"/>
      <c r="AK2153" s="20">
        <f t="shared" si="600"/>
        <v>144400</v>
      </c>
      <c r="AL2153" s="171"/>
    </row>
    <row r="2154" spans="1:38" ht="15.75" customHeight="1" x14ac:dyDescent="0.25">
      <c r="A2154" s="3">
        <v>1769</v>
      </c>
      <c r="B2154" s="14">
        <f t="shared" si="597"/>
        <v>2</v>
      </c>
      <c r="C2154" s="9">
        <f>IF(A2154=A2153,C2153,"")</f>
        <v>45341</v>
      </c>
      <c r="D2154" s="3" t="str">
        <f>IF(A2154=A2153,D2153,"")</f>
        <v>Schefer Holly</v>
      </c>
      <c r="E2154" s="14" t="str">
        <f t="shared" si="593"/>
        <v>1769Schefer Holly2</v>
      </c>
      <c r="J2154" s="14" t="str">
        <f t="shared" si="598"/>
        <v xml:space="preserve">Service completo. Cambio de aceite y filtros. Control general del vehiculo. Colocar gasificador canister en correcta posicion. Control de estado de correa de distribucion. </v>
      </c>
      <c r="L2154" s="3">
        <v>1</v>
      </c>
      <c r="M2154" s="10" t="s">
        <v>2178</v>
      </c>
      <c r="N2154" s="3" t="s">
        <v>771</v>
      </c>
      <c r="Q2154" s="7">
        <v>3912.09</v>
      </c>
      <c r="S2154" s="8"/>
      <c r="T2154" s="11">
        <v>1</v>
      </c>
      <c r="W2154" s="76">
        <v>9000</v>
      </c>
      <c r="X2154" s="16">
        <f t="shared" si="591"/>
        <v>9000</v>
      </c>
      <c r="AC2154" s="18">
        <f t="shared" si="599"/>
        <v>0</v>
      </c>
      <c r="AD2154" s="19">
        <f t="shared" si="594"/>
        <v>60000</v>
      </c>
      <c r="AE2154" s="21">
        <f t="shared" si="590"/>
        <v>3912.09</v>
      </c>
      <c r="AF2154" s="20">
        <f t="shared" si="592"/>
        <v>0</v>
      </c>
      <c r="AG2154" s="20">
        <f t="shared" si="595"/>
        <v>0</v>
      </c>
      <c r="AH2154" s="20">
        <f t="shared" si="596"/>
        <v>0</v>
      </c>
      <c r="AI2154" s="20"/>
      <c r="AJ2154" s="20"/>
      <c r="AK2154" s="20">
        <f t="shared" si="600"/>
        <v>0</v>
      </c>
      <c r="AL2154" s="171"/>
    </row>
    <row r="2155" spans="1:38" ht="15.75" customHeight="1" x14ac:dyDescent="0.25">
      <c r="A2155" s="3">
        <v>1769</v>
      </c>
      <c r="B2155" s="14">
        <f t="shared" si="597"/>
        <v>3</v>
      </c>
      <c r="C2155" s="9">
        <f>IF(A2155=A2154,C2154,"")</f>
        <v>45341</v>
      </c>
      <c r="D2155" s="3" t="str">
        <f>IF(A2155=A2154,D2154,"")</f>
        <v>Schefer Holly</v>
      </c>
      <c r="E2155" s="14" t="str">
        <f t="shared" si="593"/>
        <v>1769Schefer Holly3</v>
      </c>
      <c r="J2155" s="14" t="str">
        <f t="shared" si="598"/>
        <v xml:space="preserve">Service completo. Cambio de aceite y filtros. Control general del vehiculo. Colocar gasificador canister en correcta posicion. Control de estado de correa de distribucion.  </v>
      </c>
      <c r="L2155" s="3">
        <v>1</v>
      </c>
      <c r="M2155" s="10" t="s">
        <v>3200</v>
      </c>
      <c r="N2155" s="3" t="s">
        <v>771</v>
      </c>
      <c r="Q2155" s="7">
        <v>7650</v>
      </c>
      <c r="S2155" s="8"/>
      <c r="T2155" s="11">
        <v>1</v>
      </c>
      <c r="W2155" s="76">
        <v>12500</v>
      </c>
      <c r="X2155" s="16">
        <f t="shared" si="591"/>
        <v>12500</v>
      </c>
      <c r="AC2155" s="18">
        <f t="shared" si="599"/>
        <v>0</v>
      </c>
      <c r="AD2155" s="19">
        <f t="shared" si="594"/>
        <v>60000</v>
      </c>
      <c r="AE2155" s="21">
        <f t="shared" si="590"/>
        <v>7650</v>
      </c>
      <c r="AF2155" s="20">
        <f t="shared" si="592"/>
        <v>0</v>
      </c>
      <c r="AG2155" s="20">
        <f t="shared" si="595"/>
        <v>0</v>
      </c>
      <c r="AH2155" s="20">
        <f t="shared" si="596"/>
        <v>0</v>
      </c>
      <c r="AI2155" s="20"/>
      <c r="AJ2155" s="20"/>
      <c r="AK2155" s="20">
        <f t="shared" si="600"/>
        <v>0</v>
      </c>
      <c r="AL2155" s="171"/>
    </row>
    <row r="2156" spans="1:38" ht="15.75" customHeight="1" x14ac:dyDescent="0.25">
      <c r="A2156" s="3">
        <v>1769</v>
      </c>
      <c r="B2156" s="14">
        <f t="shared" si="597"/>
        <v>4</v>
      </c>
      <c r="C2156" s="9">
        <f>IF(A2156=A2155,C2155,"")</f>
        <v>45341</v>
      </c>
      <c r="D2156" s="3" t="str">
        <f>IF(A2156=A2155,D2155,"")</f>
        <v>Schefer Holly</v>
      </c>
      <c r="E2156" s="14" t="str">
        <f t="shared" si="593"/>
        <v>1769Schefer Holly4</v>
      </c>
      <c r="J2156" s="14" t="str">
        <f t="shared" si="598"/>
        <v xml:space="preserve">Service completo. Cambio de aceite y filtros. Control general del vehiculo. Colocar gasificador canister en correcta posicion. Control de estado de correa de distribucion.   </v>
      </c>
      <c r="L2156" s="3">
        <v>1</v>
      </c>
      <c r="M2156" s="10" t="s">
        <v>3067</v>
      </c>
      <c r="N2156" s="3" t="s">
        <v>771</v>
      </c>
      <c r="Q2156" s="7">
        <v>5785</v>
      </c>
      <c r="S2156" s="8"/>
      <c r="T2156" s="11">
        <v>1</v>
      </c>
      <c r="W2156" s="76">
        <v>8900</v>
      </c>
      <c r="X2156" s="16">
        <f t="shared" si="591"/>
        <v>8900</v>
      </c>
      <c r="AC2156" s="18">
        <f t="shared" si="599"/>
        <v>0</v>
      </c>
      <c r="AD2156" s="19">
        <f t="shared" si="594"/>
        <v>60000</v>
      </c>
      <c r="AE2156" s="21">
        <f t="shared" si="590"/>
        <v>5785</v>
      </c>
      <c r="AF2156" s="20">
        <f t="shared" si="592"/>
        <v>0</v>
      </c>
      <c r="AG2156" s="20">
        <f t="shared" si="595"/>
        <v>0</v>
      </c>
      <c r="AH2156" s="20">
        <f t="shared" si="596"/>
        <v>0</v>
      </c>
      <c r="AI2156" s="20"/>
      <c r="AJ2156" s="20"/>
      <c r="AK2156" s="20">
        <f t="shared" si="600"/>
        <v>0</v>
      </c>
      <c r="AL2156" s="171"/>
    </row>
    <row r="2157" spans="1:38" ht="15.75" customHeight="1" x14ac:dyDescent="0.25">
      <c r="A2157" s="3">
        <v>1769</v>
      </c>
      <c r="B2157" s="14">
        <f t="shared" si="597"/>
        <v>5</v>
      </c>
      <c r="C2157" s="9">
        <f>IF(A2157=A2156,C2156,"")</f>
        <v>45341</v>
      </c>
      <c r="D2157" s="3" t="str">
        <f>IF(A2157=A2156,D2156,"")</f>
        <v>Schefer Holly</v>
      </c>
      <c r="E2157" s="14" t="str">
        <f t="shared" si="593"/>
        <v>1769Schefer Holly5</v>
      </c>
      <c r="J2157" s="14" t="str">
        <f t="shared" si="598"/>
        <v xml:space="preserve">Service completo. Cambio de aceite y filtros. Control general del vehiculo. Colocar gasificador canister en correcta posicion. Control de estado de correa de distribucion.    </v>
      </c>
      <c r="L2157" s="3">
        <v>1</v>
      </c>
      <c r="M2157" s="10" t="s">
        <v>728</v>
      </c>
      <c r="N2157" s="3" t="s">
        <v>771</v>
      </c>
      <c r="Q2157" s="7">
        <v>4437.54</v>
      </c>
      <c r="S2157" s="8"/>
      <c r="T2157" s="11">
        <v>4</v>
      </c>
      <c r="W2157" s="76">
        <v>11200</v>
      </c>
      <c r="X2157" s="16">
        <f t="shared" si="591"/>
        <v>44800</v>
      </c>
      <c r="AC2157" s="18">
        <f t="shared" si="599"/>
        <v>0</v>
      </c>
      <c r="AD2157" s="19">
        <f t="shared" si="594"/>
        <v>60000</v>
      </c>
      <c r="AE2157" s="21">
        <f t="shared" si="590"/>
        <v>17750.16</v>
      </c>
      <c r="AF2157" s="20">
        <f t="shared" si="592"/>
        <v>0</v>
      </c>
      <c r="AG2157" s="20">
        <f t="shared" si="595"/>
        <v>0</v>
      </c>
      <c r="AH2157" s="20">
        <f t="shared" si="596"/>
        <v>0</v>
      </c>
      <c r="AI2157" s="20"/>
      <c r="AJ2157" s="20"/>
      <c r="AK2157" s="20">
        <f t="shared" si="600"/>
        <v>0</v>
      </c>
      <c r="AL2157" s="171"/>
    </row>
    <row r="2158" spans="1:38" ht="15.75" customHeight="1" x14ac:dyDescent="0.25">
      <c r="A2158" s="3">
        <v>1770</v>
      </c>
      <c r="B2158" s="14">
        <f t="shared" si="597"/>
        <v>1</v>
      </c>
      <c r="C2158" s="9">
        <v>45341</v>
      </c>
      <c r="D2158" s="3" t="s">
        <v>3202</v>
      </c>
      <c r="E2158" s="14" t="str">
        <f t="shared" si="593"/>
        <v>1770Paez Federico1</v>
      </c>
      <c r="F2158" s="119" t="s">
        <v>3203</v>
      </c>
      <c r="G2158" s="119" t="s">
        <v>2753</v>
      </c>
      <c r="H2158" s="119">
        <v>125138</v>
      </c>
      <c r="I2158" s="10" t="s">
        <v>3204</v>
      </c>
      <c r="J2158" s="14" t="str">
        <f t="shared" si="598"/>
        <v>Controlar presion de aceite. Cambiar bulbo de presion de aceite.</v>
      </c>
      <c r="K2158" s="3" t="s">
        <v>2380</v>
      </c>
      <c r="L2158" s="3">
        <v>1</v>
      </c>
      <c r="M2158" s="10" t="s">
        <v>2161</v>
      </c>
      <c r="N2158" s="3" t="s">
        <v>734</v>
      </c>
      <c r="Q2158" s="7">
        <v>7840</v>
      </c>
      <c r="R2158" s="7" t="s">
        <v>1971</v>
      </c>
      <c r="S2158" s="8"/>
      <c r="T2158" s="11">
        <v>1</v>
      </c>
      <c r="W2158" s="76">
        <v>9800</v>
      </c>
      <c r="X2158" s="16">
        <f t="shared" si="591"/>
        <v>9800</v>
      </c>
      <c r="Y2158" s="3">
        <v>1</v>
      </c>
      <c r="AB2158" s="4">
        <v>25000</v>
      </c>
      <c r="AC2158" s="18">
        <f t="shared" si="599"/>
        <v>25000</v>
      </c>
      <c r="AD2158" s="19">
        <f t="shared" si="594"/>
        <v>25000</v>
      </c>
      <c r="AE2158" s="21">
        <f t="shared" si="590"/>
        <v>7840</v>
      </c>
      <c r="AF2158" s="20">
        <f t="shared" si="592"/>
        <v>7840</v>
      </c>
      <c r="AG2158" s="20">
        <f t="shared" si="595"/>
        <v>9800</v>
      </c>
      <c r="AH2158" s="20">
        <f t="shared" si="596"/>
        <v>25000</v>
      </c>
      <c r="AI2158" s="20"/>
      <c r="AJ2158" s="20"/>
      <c r="AK2158" s="20">
        <f t="shared" si="600"/>
        <v>34800</v>
      </c>
      <c r="AL2158" s="171"/>
    </row>
    <row r="2159" spans="1:38" ht="15.75" customHeight="1" x14ac:dyDescent="0.25">
      <c r="A2159" s="3">
        <v>1770</v>
      </c>
      <c r="B2159" s="14">
        <f t="shared" si="597"/>
        <v>2</v>
      </c>
      <c r="C2159" s="9">
        <f>IF(A2159=A2158,C2158,"")</f>
        <v>45341</v>
      </c>
      <c r="D2159" s="3" t="str">
        <f>IF(A2159=A2158,D2158,"")</f>
        <v>Paez Federico</v>
      </c>
      <c r="E2159" s="14" t="str">
        <f t="shared" si="593"/>
        <v>1770Paez Federico2</v>
      </c>
      <c r="J2159" s="14" t="str">
        <f t="shared" si="598"/>
        <v xml:space="preserve">Controlar presion de aceite. Cambiar bulbo de presion de aceite. </v>
      </c>
      <c r="L2159" s="3">
        <v>1</v>
      </c>
      <c r="S2159" s="8"/>
      <c r="W2159" s="76"/>
      <c r="X2159" s="16">
        <f t="shared" si="591"/>
        <v>0</v>
      </c>
      <c r="AC2159" s="18">
        <f t="shared" si="599"/>
        <v>0</v>
      </c>
      <c r="AD2159" s="19">
        <f t="shared" si="594"/>
        <v>25000</v>
      </c>
      <c r="AE2159" s="21">
        <f t="shared" si="590"/>
        <v>0</v>
      </c>
      <c r="AF2159" s="20">
        <f t="shared" si="592"/>
        <v>0</v>
      </c>
      <c r="AG2159" s="20">
        <f t="shared" si="595"/>
        <v>0</v>
      </c>
      <c r="AH2159" s="20">
        <f t="shared" si="596"/>
        <v>0</v>
      </c>
      <c r="AI2159" s="20"/>
      <c r="AJ2159" s="20"/>
      <c r="AK2159" s="20">
        <f t="shared" si="600"/>
        <v>0</v>
      </c>
      <c r="AL2159" s="171"/>
    </row>
    <row r="2160" spans="1:38" ht="15.75" customHeight="1" x14ac:dyDescent="0.25">
      <c r="A2160" s="3">
        <v>1771</v>
      </c>
      <c r="B2160" s="14">
        <f t="shared" si="597"/>
        <v>1</v>
      </c>
      <c r="C2160" s="9">
        <v>45341</v>
      </c>
      <c r="D2160" s="3" t="s">
        <v>116</v>
      </c>
      <c r="E2160" s="14" t="str">
        <f t="shared" si="593"/>
        <v>1771Transporte Palloni1</v>
      </c>
      <c r="F2160" s="119" t="s">
        <v>1299</v>
      </c>
      <c r="G2160" s="119" t="s">
        <v>1300</v>
      </c>
      <c r="H2160" s="119">
        <v>382203</v>
      </c>
      <c r="I2160" s="10" t="s">
        <v>3205</v>
      </c>
      <c r="J2160" s="14" t="str">
        <f t="shared" si="598"/>
        <v>Cambiar pastillas de frenos de ruedas delanteras.</v>
      </c>
      <c r="K2160" s="3" t="s">
        <v>1665</v>
      </c>
      <c r="L2160" s="3">
        <v>1</v>
      </c>
      <c r="R2160" s="7" t="s">
        <v>1971</v>
      </c>
      <c r="S2160" s="8"/>
      <c r="W2160" s="76"/>
      <c r="X2160" s="16">
        <f t="shared" si="591"/>
        <v>0</v>
      </c>
      <c r="Y2160" s="3">
        <v>1</v>
      </c>
      <c r="AB2160" s="4">
        <v>25000</v>
      </c>
      <c r="AC2160" s="18">
        <f t="shared" si="599"/>
        <v>25000</v>
      </c>
      <c r="AD2160" s="19">
        <f t="shared" si="594"/>
        <v>25000</v>
      </c>
      <c r="AE2160" s="21">
        <f t="shared" ref="AE2160:AE2223" si="601">+(Q2160)*T2160</f>
        <v>0</v>
      </c>
      <c r="AF2160" s="20">
        <f t="shared" si="592"/>
        <v>0</v>
      </c>
      <c r="AG2160" s="20">
        <f t="shared" si="595"/>
        <v>0</v>
      </c>
      <c r="AH2160" s="20">
        <f t="shared" si="596"/>
        <v>25000</v>
      </c>
      <c r="AI2160" s="20"/>
      <c r="AJ2160" s="20"/>
      <c r="AK2160" s="20">
        <f t="shared" si="600"/>
        <v>25000</v>
      </c>
      <c r="AL2160" s="171"/>
    </row>
    <row r="2161" spans="1:38" ht="15.75" customHeight="1" x14ac:dyDescent="0.25">
      <c r="A2161" s="3">
        <v>1771</v>
      </c>
      <c r="B2161" s="14">
        <f t="shared" si="597"/>
        <v>2</v>
      </c>
      <c r="C2161" s="9">
        <f>IF(A2161=A2160,C2160,"")</f>
        <v>45341</v>
      </c>
      <c r="D2161" s="3" t="str">
        <f>IF(A2161=A2160,D2160,"")</f>
        <v>Transporte Palloni</v>
      </c>
      <c r="E2161" s="14" t="str">
        <f t="shared" si="593"/>
        <v>1771Transporte Palloni2</v>
      </c>
      <c r="J2161" s="14" t="str">
        <f t="shared" si="598"/>
        <v xml:space="preserve">Cambiar pastillas de frenos de ruedas delanteras. </v>
      </c>
      <c r="L2161" s="3">
        <v>1</v>
      </c>
      <c r="S2161" s="8"/>
      <c r="W2161" s="76"/>
      <c r="X2161" s="16">
        <f t="shared" si="591"/>
        <v>0</v>
      </c>
      <c r="AC2161" s="18">
        <f t="shared" si="599"/>
        <v>0</v>
      </c>
      <c r="AD2161" s="19">
        <f t="shared" si="594"/>
        <v>25000</v>
      </c>
      <c r="AE2161" s="21">
        <f t="shared" si="601"/>
        <v>0</v>
      </c>
      <c r="AF2161" s="20">
        <f t="shared" si="592"/>
        <v>0</v>
      </c>
      <c r="AG2161" s="20">
        <f t="shared" si="595"/>
        <v>0</v>
      </c>
      <c r="AH2161" s="20">
        <f t="shared" si="596"/>
        <v>0</v>
      </c>
      <c r="AI2161" s="20"/>
      <c r="AJ2161" s="20"/>
      <c r="AK2161" s="20">
        <f t="shared" si="600"/>
        <v>0</v>
      </c>
      <c r="AL2161" s="171"/>
    </row>
    <row r="2162" spans="1:38" ht="15.75" customHeight="1" x14ac:dyDescent="0.25">
      <c r="A2162" s="3">
        <v>1772</v>
      </c>
      <c r="B2162" s="14">
        <f t="shared" si="597"/>
        <v>1</v>
      </c>
      <c r="C2162" s="9">
        <v>45341</v>
      </c>
      <c r="D2162" s="3" t="s">
        <v>116</v>
      </c>
      <c r="E2162" s="14" t="str">
        <f t="shared" si="593"/>
        <v>1772Transporte Palloni1</v>
      </c>
      <c r="F2162" s="119" t="s">
        <v>1331</v>
      </c>
      <c r="G2162" s="119" t="s">
        <v>1318</v>
      </c>
      <c r="I2162" s="10" t="s">
        <v>3211</v>
      </c>
      <c r="J2162" s="14" t="str">
        <f t="shared" si="598"/>
        <v>Control del tren delantero. Cambiar rotula inferior izquierda. Desarmar suspension mismo lado. Sacar semieje. Reparar con fuelle lado caja nuevo. Armado total. Trasbasado de aceite de caja de velocidad. Completar nivel de aceite de caja de velocidad. Regulacion de convergencia.</v>
      </c>
      <c r="K2162" s="3" t="s">
        <v>1665</v>
      </c>
      <c r="L2162" s="3">
        <v>1</v>
      </c>
      <c r="R2162" s="7" t="s">
        <v>1971</v>
      </c>
      <c r="S2162" s="8"/>
      <c r="W2162" s="76"/>
      <c r="X2162" s="16">
        <f t="shared" si="591"/>
        <v>0</v>
      </c>
      <c r="Y2162" s="3">
        <v>1</v>
      </c>
      <c r="AB2162" s="4">
        <v>78000</v>
      </c>
      <c r="AC2162" s="18">
        <f t="shared" si="599"/>
        <v>78000</v>
      </c>
      <c r="AD2162" s="19">
        <f t="shared" si="594"/>
        <v>78000</v>
      </c>
      <c r="AE2162" s="21">
        <f t="shared" si="601"/>
        <v>0</v>
      </c>
      <c r="AF2162" s="20">
        <f t="shared" si="592"/>
        <v>0</v>
      </c>
      <c r="AG2162" s="20">
        <f t="shared" si="595"/>
        <v>0</v>
      </c>
      <c r="AH2162" s="20">
        <f t="shared" si="596"/>
        <v>78000</v>
      </c>
      <c r="AI2162" s="20"/>
      <c r="AJ2162" s="20"/>
      <c r="AK2162" s="20">
        <f t="shared" si="600"/>
        <v>78000</v>
      </c>
      <c r="AL2162" s="171"/>
    </row>
    <row r="2163" spans="1:38" ht="15.75" customHeight="1" x14ac:dyDescent="0.25">
      <c r="A2163" s="3">
        <v>1772</v>
      </c>
      <c r="B2163" s="14">
        <f t="shared" si="597"/>
        <v>2</v>
      </c>
      <c r="C2163" s="9">
        <f>IF(A2163=A2162,C2162,"")</f>
        <v>45341</v>
      </c>
      <c r="D2163" s="3" t="str">
        <f>IF(A2163=A2162,D2162,"")</f>
        <v>Transporte Palloni</v>
      </c>
      <c r="E2163" s="14" t="str">
        <f t="shared" si="593"/>
        <v>1772Transporte Palloni2</v>
      </c>
      <c r="J2163" s="14" t="str">
        <f t="shared" si="598"/>
        <v xml:space="preserve">Control del tren delantero. Cambiar rotula inferior izquierda. Desarmar suspension mismo lado. Sacar semieje. Reparar con fuelle lado caja nuevo. Armado total. Trasbasado de aceite de caja de velocidad. Completar nivel de aceite de caja de velocidad. Regulacion de convergencia. </v>
      </c>
      <c r="L2163" s="3">
        <v>1</v>
      </c>
      <c r="S2163" s="8"/>
      <c r="W2163" s="76"/>
      <c r="X2163" s="16">
        <f t="shared" si="591"/>
        <v>0</v>
      </c>
      <c r="AC2163" s="18">
        <f t="shared" si="599"/>
        <v>0</v>
      </c>
      <c r="AD2163" s="19">
        <f t="shared" si="594"/>
        <v>78000</v>
      </c>
      <c r="AE2163" s="21">
        <f t="shared" si="601"/>
        <v>0</v>
      </c>
      <c r="AF2163" s="20">
        <f t="shared" si="592"/>
        <v>0</v>
      </c>
      <c r="AG2163" s="20">
        <f t="shared" si="595"/>
        <v>0</v>
      </c>
      <c r="AH2163" s="20">
        <f t="shared" si="596"/>
        <v>0</v>
      </c>
      <c r="AI2163" s="20"/>
      <c r="AJ2163" s="20"/>
      <c r="AK2163" s="20">
        <f t="shared" si="600"/>
        <v>0</v>
      </c>
      <c r="AL2163" s="171"/>
    </row>
    <row r="2164" spans="1:38" ht="15.75" customHeight="1" x14ac:dyDescent="0.25">
      <c r="A2164" s="3">
        <v>1773</v>
      </c>
      <c r="B2164" s="14">
        <f t="shared" si="597"/>
        <v>1</v>
      </c>
      <c r="C2164" s="9">
        <v>45341</v>
      </c>
      <c r="D2164" s="3" t="s">
        <v>2418</v>
      </c>
      <c r="E2164" s="14" t="str">
        <f t="shared" si="593"/>
        <v>1773Astezana Mirta1</v>
      </c>
      <c r="G2164" s="119" t="s">
        <v>1187</v>
      </c>
      <c r="I2164" s="10" t="s">
        <v>3207</v>
      </c>
      <c r="J2164" s="14" t="str">
        <f t="shared" si="598"/>
        <v>Empatillar caño de freno, liquido de freno y purgar.</v>
      </c>
      <c r="K2164" s="3" t="s">
        <v>1665</v>
      </c>
      <c r="L2164" s="3">
        <v>1</v>
      </c>
      <c r="R2164" s="7" t="s">
        <v>1971</v>
      </c>
      <c r="S2164" s="8"/>
      <c r="W2164" s="76"/>
      <c r="X2164" s="16">
        <f t="shared" si="591"/>
        <v>0</v>
      </c>
      <c r="Y2164" s="3">
        <v>1</v>
      </c>
      <c r="AB2164" s="4">
        <v>30000</v>
      </c>
      <c r="AC2164" s="18">
        <f t="shared" si="599"/>
        <v>30000</v>
      </c>
      <c r="AD2164" s="19">
        <f t="shared" si="594"/>
        <v>30000</v>
      </c>
      <c r="AE2164" s="21">
        <f t="shared" si="601"/>
        <v>0</v>
      </c>
      <c r="AF2164" s="20">
        <f t="shared" si="592"/>
        <v>0</v>
      </c>
      <c r="AG2164" s="20">
        <f t="shared" si="595"/>
        <v>0</v>
      </c>
      <c r="AH2164" s="20">
        <f t="shared" si="596"/>
        <v>30000</v>
      </c>
      <c r="AI2164" s="20"/>
      <c r="AJ2164" s="20"/>
      <c r="AK2164" s="20">
        <f t="shared" si="600"/>
        <v>30000</v>
      </c>
      <c r="AL2164" s="171"/>
    </row>
    <row r="2165" spans="1:38" ht="15.75" customHeight="1" x14ac:dyDescent="0.25">
      <c r="A2165" s="3">
        <v>1773</v>
      </c>
      <c r="B2165" s="14">
        <f t="shared" si="597"/>
        <v>2</v>
      </c>
      <c r="C2165" s="9">
        <f>IF(A2165=A2164,C2164,"")</f>
        <v>45341</v>
      </c>
      <c r="D2165" s="3" t="str">
        <f>IF(A2165=A2164,D2164,"")</f>
        <v>Astezana Mirta</v>
      </c>
      <c r="E2165" s="14" t="str">
        <f t="shared" si="593"/>
        <v>1773Astezana Mirta2</v>
      </c>
      <c r="J2165" s="14" t="str">
        <f t="shared" si="598"/>
        <v xml:space="preserve">Empatillar caño de freno, liquido de freno y purgar. </v>
      </c>
      <c r="L2165" s="3">
        <v>1</v>
      </c>
      <c r="S2165" s="8"/>
      <c r="W2165" s="76"/>
      <c r="X2165" s="16">
        <f t="shared" si="591"/>
        <v>0</v>
      </c>
      <c r="AC2165" s="18">
        <f t="shared" si="599"/>
        <v>0</v>
      </c>
      <c r="AD2165" s="19">
        <f t="shared" si="594"/>
        <v>30000</v>
      </c>
      <c r="AE2165" s="21">
        <f t="shared" si="601"/>
        <v>0</v>
      </c>
      <c r="AF2165" s="20">
        <f t="shared" si="592"/>
        <v>0</v>
      </c>
      <c r="AG2165" s="20">
        <f t="shared" si="595"/>
        <v>0</v>
      </c>
      <c r="AH2165" s="20">
        <f t="shared" si="596"/>
        <v>0</v>
      </c>
      <c r="AI2165" s="20"/>
      <c r="AJ2165" s="20"/>
      <c r="AK2165" s="20">
        <f t="shared" si="600"/>
        <v>0</v>
      </c>
      <c r="AL2165" s="171"/>
    </row>
    <row r="2166" spans="1:38" ht="15.75" customHeight="1" x14ac:dyDescent="0.25">
      <c r="A2166" s="3">
        <v>1774</v>
      </c>
      <c r="B2166" s="14">
        <f t="shared" si="597"/>
        <v>1</v>
      </c>
      <c r="C2166" s="9">
        <v>45341</v>
      </c>
      <c r="D2166" s="3" t="s">
        <v>2664</v>
      </c>
      <c r="E2166" s="14" t="str">
        <f t="shared" si="593"/>
        <v>1774Wiesek Susana1</v>
      </c>
      <c r="F2166" s="119" t="s">
        <v>823</v>
      </c>
      <c r="G2166" s="119" t="s">
        <v>2985</v>
      </c>
      <c r="I2166" s="10" t="s">
        <v>3208</v>
      </c>
      <c r="J2166" s="14" t="str">
        <f t="shared" si="598"/>
        <v>Cambiar bobina de encendido. Cambiar bujias y cables de bujias.</v>
      </c>
      <c r="K2166" s="3" t="s">
        <v>1665</v>
      </c>
      <c r="L2166" s="3">
        <v>1</v>
      </c>
      <c r="M2166" s="10" t="s">
        <v>3209</v>
      </c>
      <c r="N2166" s="3" t="s">
        <v>771</v>
      </c>
      <c r="Q2166" s="7">
        <v>57200</v>
      </c>
      <c r="R2166" s="7" t="s">
        <v>1971</v>
      </c>
      <c r="S2166" s="8"/>
      <c r="T2166" s="11">
        <v>1</v>
      </c>
      <c r="W2166" s="76">
        <v>91000</v>
      </c>
      <c r="X2166" s="16">
        <f t="shared" si="591"/>
        <v>91000</v>
      </c>
      <c r="AC2166" s="18">
        <f t="shared" si="599"/>
        <v>0</v>
      </c>
      <c r="AD2166" s="19">
        <f t="shared" si="594"/>
        <v>0</v>
      </c>
      <c r="AE2166" s="21">
        <f t="shared" si="601"/>
        <v>57200</v>
      </c>
      <c r="AF2166" s="20">
        <f t="shared" si="592"/>
        <v>103025</v>
      </c>
      <c r="AG2166" s="20">
        <f t="shared" si="595"/>
        <v>218000</v>
      </c>
      <c r="AH2166" s="20">
        <f t="shared" si="596"/>
        <v>0</v>
      </c>
      <c r="AI2166" s="20"/>
      <c r="AJ2166" s="20"/>
      <c r="AK2166" s="20">
        <f t="shared" si="600"/>
        <v>218000</v>
      </c>
      <c r="AL2166" s="171"/>
    </row>
    <row r="2167" spans="1:38" ht="15.75" customHeight="1" x14ac:dyDescent="0.25">
      <c r="A2167" s="3">
        <v>1774</v>
      </c>
      <c r="B2167" s="14">
        <f t="shared" si="597"/>
        <v>2</v>
      </c>
      <c r="C2167" s="9">
        <f>IF(A2167=A2166,C2166,"")</f>
        <v>45341</v>
      </c>
      <c r="D2167" s="3" t="str">
        <f>IF(A2167=A2166,D2166,"")</f>
        <v>Wiesek Susana</v>
      </c>
      <c r="E2167" s="14" t="str">
        <f t="shared" si="593"/>
        <v>1774Wiesek Susana2</v>
      </c>
      <c r="J2167" s="14" t="str">
        <f t="shared" si="598"/>
        <v xml:space="preserve">Cambiar bobina de encendido. Cambiar bujias y cables de bujias. </v>
      </c>
      <c r="L2167" s="3">
        <v>1</v>
      </c>
      <c r="M2167" s="10" t="s">
        <v>2732</v>
      </c>
      <c r="N2167" s="3" t="s">
        <v>771</v>
      </c>
      <c r="Q2167" s="7">
        <v>8125</v>
      </c>
      <c r="S2167" s="8"/>
      <c r="T2167" s="11">
        <v>4</v>
      </c>
      <c r="W2167" s="76">
        <v>15500</v>
      </c>
      <c r="X2167" s="16">
        <f t="shared" ref="X2167:X2230" si="602">W2167*T2167</f>
        <v>62000</v>
      </c>
      <c r="AC2167" s="18">
        <f t="shared" si="599"/>
        <v>0</v>
      </c>
      <c r="AD2167" s="19">
        <f t="shared" si="594"/>
        <v>0</v>
      </c>
      <c r="AE2167" s="21">
        <f t="shared" si="601"/>
        <v>32500</v>
      </c>
      <c r="AF2167" s="20">
        <f t="shared" si="592"/>
        <v>0</v>
      </c>
      <c r="AG2167" s="20">
        <f t="shared" si="595"/>
        <v>0</v>
      </c>
      <c r="AH2167" s="20">
        <f t="shared" si="596"/>
        <v>0</v>
      </c>
      <c r="AI2167" s="20"/>
      <c r="AJ2167" s="20"/>
      <c r="AK2167" s="20">
        <f t="shared" si="600"/>
        <v>0</v>
      </c>
      <c r="AL2167" s="171"/>
    </row>
    <row r="2168" spans="1:38" ht="15.75" customHeight="1" x14ac:dyDescent="0.25">
      <c r="A2168" s="3">
        <v>1774</v>
      </c>
      <c r="B2168" s="14">
        <f t="shared" si="597"/>
        <v>3</v>
      </c>
      <c r="C2168" s="9">
        <f>IF(A2168=A2167,C2167,"")</f>
        <v>45341</v>
      </c>
      <c r="D2168" s="3" t="str">
        <f>IF(A2168=A2167,D2167,"")</f>
        <v>Wiesek Susana</v>
      </c>
      <c r="E2168" s="14" t="str">
        <f t="shared" si="593"/>
        <v>1774Wiesek Susana3</v>
      </c>
      <c r="J2168" s="14" t="str">
        <f t="shared" si="598"/>
        <v xml:space="preserve">Cambiar bobina de encendido. Cambiar bujias y cables de bujias.  </v>
      </c>
      <c r="L2168" s="3">
        <v>1</v>
      </c>
      <c r="M2168" s="10" t="s">
        <v>3210</v>
      </c>
      <c r="N2168" s="3" t="s">
        <v>771</v>
      </c>
      <c r="Q2168" s="7">
        <v>37700</v>
      </c>
      <c r="S2168" s="8"/>
      <c r="T2168" s="11">
        <v>1</v>
      </c>
      <c r="W2168" s="76">
        <v>65000</v>
      </c>
      <c r="X2168" s="16">
        <f t="shared" si="602"/>
        <v>65000</v>
      </c>
      <c r="AC2168" s="18">
        <f t="shared" si="599"/>
        <v>0</v>
      </c>
      <c r="AD2168" s="19">
        <f t="shared" si="594"/>
        <v>0</v>
      </c>
      <c r="AE2168" s="21">
        <f t="shared" si="601"/>
        <v>37700</v>
      </c>
      <c r="AF2168" s="20">
        <f t="shared" si="592"/>
        <v>0</v>
      </c>
      <c r="AG2168" s="20">
        <f t="shared" si="595"/>
        <v>0</v>
      </c>
      <c r="AH2168" s="20">
        <f t="shared" si="596"/>
        <v>0</v>
      </c>
      <c r="AI2168" s="20"/>
      <c r="AJ2168" s="20"/>
      <c r="AK2168" s="20">
        <f t="shared" si="600"/>
        <v>0</v>
      </c>
      <c r="AL2168" s="171"/>
    </row>
    <row r="2169" spans="1:38" ht="15.75" customHeight="1" x14ac:dyDescent="0.25">
      <c r="A2169" s="3">
        <v>1775</v>
      </c>
      <c r="B2169" s="14">
        <f t="shared" si="597"/>
        <v>1</v>
      </c>
      <c r="C2169" s="9">
        <v>45342</v>
      </c>
      <c r="D2169" s="3" t="s">
        <v>2797</v>
      </c>
      <c r="E2169" s="153" t="str">
        <f t="shared" si="593"/>
        <v>1775Paz Jose Maria1</v>
      </c>
      <c r="F2169" s="119" t="s">
        <v>2798</v>
      </c>
      <c r="G2169" s="119" t="s">
        <v>2198</v>
      </c>
      <c r="H2169" s="119" t="s">
        <v>3215</v>
      </c>
      <c r="I2169" s="10" t="s">
        <v>3310</v>
      </c>
      <c r="J2169" s="153" t="str">
        <f t="shared" si="598"/>
        <v xml:space="preserve">Sacar radiador de agua. Hacer reparar. Colocacion. Cambiar ambas mangueras de calefaccion. Cambiar liquido refrigerante. Purgar circuito de refrigeracion. Cambiar bomba de direccion hidraulica. Lavado del circuito hidraulico. Armado total y purgar circuito. Lavado motor. </v>
      </c>
      <c r="K2169" s="3" t="s">
        <v>1665</v>
      </c>
      <c r="L2169" s="3">
        <v>1</v>
      </c>
      <c r="M2169" s="10" t="s">
        <v>3212</v>
      </c>
      <c r="N2169" s="3" t="s">
        <v>2174</v>
      </c>
      <c r="O2169" s="160"/>
      <c r="P2169" s="160"/>
      <c r="Q2169" s="76">
        <v>11200</v>
      </c>
      <c r="R2169" s="76" t="s">
        <v>1971</v>
      </c>
      <c r="S2169" s="112"/>
      <c r="T2169" s="113">
        <v>1</v>
      </c>
      <c r="U2169" s="160"/>
      <c r="V2169" s="160"/>
      <c r="W2169" s="76">
        <v>14000</v>
      </c>
      <c r="X2169" s="138">
        <f t="shared" si="602"/>
        <v>14000</v>
      </c>
      <c r="Y2169" s="3">
        <v>1</v>
      </c>
      <c r="AB2169" s="139">
        <v>185000</v>
      </c>
      <c r="AC2169" s="140">
        <f t="shared" si="599"/>
        <v>185000</v>
      </c>
      <c r="AD2169" s="19">
        <f t="shared" si="594"/>
        <v>185000</v>
      </c>
      <c r="AE2169" s="141">
        <f t="shared" si="601"/>
        <v>11200</v>
      </c>
      <c r="AF2169" s="142">
        <f t="shared" si="592"/>
        <v>52889.14</v>
      </c>
      <c r="AG2169" s="142">
        <f t="shared" si="595"/>
        <v>112400</v>
      </c>
      <c r="AH2169" s="142">
        <f t="shared" si="596"/>
        <v>185000</v>
      </c>
      <c r="AI2169" s="142"/>
      <c r="AJ2169" s="142"/>
      <c r="AK2169" s="142">
        <f t="shared" si="600"/>
        <v>297400</v>
      </c>
      <c r="AL2169" s="173"/>
    </row>
    <row r="2170" spans="1:38" ht="15.75" customHeight="1" x14ac:dyDescent="0.25">
      <c r="A2170" s="3">
        <v>1775</v>
      </c>
      <c r="B2170" s="14">
        <f t="shared" si="597"/>
        <v>2</v>
      </c>
      <c r="C2170" s="9">
        <f>IF(A2170=A2169,C2169,"")</f>
        <v>45342</v>
      </c>
      <c r="D2170" s="3" t="str">
        <f>IF(A2170=A2169,D2169,"")</f>
        <v>Paz Jose Maria</v>
      </c>
      <c r="E2170" s="14" t="str">
        <f t="shared" si="593"/>
        <v>1775Paz Jose Maria2</v>
      </c>
      <c r="J2170" s="14" t="str">
        <f t="shared" si="598"/>
        <v xml:space="preserve">Sacar radiador de agua. Hacer reparar. Colocacion. Cambiar ambas mangueras de calefaccion. Cambiar liquido refrigerante. Purgar circuito de refrigeracion. Cambiar bomba de direccion hidraulica. Lavado del circuito hidraulico. Armado total y purgar circuito. Lavado motor.  </v>
      </c>
      <c r="L2170" s="3">
        <v>1</v>
      </c>
      <c r="M2170" s="10" t="s">
        <v>1970</v>
      </c>
      <c r="N2170" s="3" t="s">
        <v>771</v>
      </c>
      <c r="Q2170" s="7">
        <v>7624.14</v>
      </c>
      <c r="S2170" s="8"/>
      <c r="T2170" s="11">
        <v>2</v>
      </c>
      <c r="W2170" s="76">
        <v>8700</v>
      </c>
      <c r="X2170" s="16">
        <f t="shared" si="602"/>
        <v>17400</v>
      </c>
      <c r="AC2170" s="18">
        <f t="shared" si="599"/>
        <v>0</v>
      </c>
      <c r="AD2170" s="19">
        <f t="shared" si="594"/>
        <v>185000</v>
      </c>
      <c r="AE2170" s="21">
        <f t="shared" si="601"/>
        <v>15248.28</v>
      </c>
      <c r="AF2170" s="20">
        <f t="shared" si="592"/>
        <v>0</v>
      </c>
      <c r="AG2170" s="20">
        <f t="shared" si="595"/>
        <v>0</v>
      </c>
      <c r="AH2170" s="20">
        <f t="shared" si="596"/>
        <v>0</v>
      </c>
      <c r="AI2170" s="20"/>
      <c r="AJ2170" s="20"/>
      <c r="AK2170" s="20">
        <f t="shared" si="600"/>
        <v>0</v>
      </c>
      <c r="AL2170" s="171"/>
    </row>
    <row r="2171" spans="1:38" ht="15.75" customHeight="1" x14ac:dyDescent="0.25">
      <c r="A2171" s="3">
        <v>1775</v>
      </c>
      <c r="B2171" s="14">
        <f t="shared" si="597"/>
        <v>3</v>
      </c>
      <c r="C2171" s="9">
        <v>45342</v>
      </c>
      <c r="D2171" s="3" t="s">
        <v>2797</v>
      </c>
      <c r="E2171" s="14" t="str">
        <f t="shared" si="593"/>
        <v>1775Paz Jose Maria3</v>
      </c>
      <c r="J2171" s="14" t="str">
        <f t="shared" si="598"/>
        <v xml:space="preserve">Sacar radiador de agua. Hacer reparar. Colocacion. Cambiar ambas mangueras de calefaccion. Cambiar liquido refrigerante. Purgar circuito de refrigeracion. Cambiar bomba de direccion hidraulica. Lavado del circuito hidraulico. Armado total y purgar circuito. Lavado motor.   </v>
      </c>
      <c r="L2171" s="3">
        <v>1</v>
      </c>
      <c r="M2171" s="10" t="s">
        <v>1431</v>
      </c>
      <c r="N2171" s="3" t="s">
        <v>771</v>
      </c>
      <c r="Q2171" s="7">
        <v>3105</v>
      </c>
      <c r="S2171" s="8"/>
      <c r="T2171" s="11">
        <v>1</v>
      </c>
      <c r="W2171" s="76">
        <v>3500</v>
      </c>
      <c r="X2171" s="16">
        <f t="shared" si="602"/>
        <v>3500</v>
      </c>
      <c r="AC2171" s="18">
        <f t="shared" si="599"/>
        <v>0</v>
      </c>
      <c r="AD2171" s="19">
        <f t="shared" si="594"/>
        <v>185000</v>
      </c>
      <c r="AE2171" s="21">
        <f t="shared" si="601"/>
        <v>3105</v>
      </c>
      <c r="AF2171" s="20">
        <f t="shared" ref="AF2171:AF2234" si="603">IF(A2171=A2170,0,(SUMIF($A$3:$A$999956,A2171,$Q$3:$Q$999956)))+IF(A2171=A2170,0,(SUMIF($A$3:$A$999956,A2171,$R$3:$R$999956)))</f>
        <v>0</v>
      </c>
      <c r="AG2171" s="20">
        <f t="shared" si="595"/>
        <v>0</v>
      </c>
      <c r="AH2171" s="20">
        <f t="shared" si="596"/>
        <v>0</v>
      </c>
      <c r="AI2171" s="20"/>
      <c r="AJ2171" s="20"/>
      <c r="AK2171" s="20">
        <f t="shared" si="600"/>
        <v>0</v>
      </c>
      <c r="AL2171" s="171"/>
    </row>
    <row r="2172" spans="1:38" ht="15.75" customHeight="1" x14ac:dyDescent="0.25">
      <c r="A2172" s="3">
        <v>1775</v>
      </c>
      <c r="B2172" s="14">
        <f t="shared" si="597"/>
        <v>4</v>
      </c>
      <c r="C2172" s="9">
        <f>IF(A2172=A2171,C2171,"")</f>
        <v>45342</v>
      </c>
      <c r="D2172" s="3" t="str">
        <f>IF(A2172=A2171,D2171,"")</f>
        <v>Paz Jose Maria</v>
      </c>
      <c r="E2172" s="14" t="str">
        <f t="shared" si="593"/>
        <v>1775Paz Jose Maria4</v>
      </c>
      <c r="J2172" s="14" t="str">
        <f t="shared" si="598"/>
        <v xml:space="preserve">Sacar radiador de agua. Hacer reparar. Colocacion. Cambiar ambas mangueras de calefaccion. Cambiar liquido refrigerante. Purgar circuito de refrigeracion. Cambiar bomba de direccion hidraulica. Lavado del circuito hidraulico. Armado total y purgar circuito. Lavado motor.    </v>
      </c>
      <c r="L2172" s="3">
        <v>1</v>
      </c>
      <c r="M2172" s="10" t="s">
        <v>3221</v>
      </c>
      <c r="N2172" s="3" t="s">
        <v>1567</v>
      </c>
      <c r="Q2172" s="7">
        <v>25000</v>
      </c>
      <c r="S2172" s="8"/>
      <c r="T2172" s="11">
        <v>1</v>
      </c>
      <c r="W2172" s="76">
        <v>40000</v>
      </c>
      <c r="X2172" s="16">
        <f t="shared" si="602"/>
        <v>40000</v>
      </c>
      <c r="AC2172" s="18">
        <f t="shared" si="599"/>
        <v>0</v>
      </c>
      <c r="AD2172" s="19">
        <f t="shared" si="594"/>
        <v>185000</v>
      </c>
      <c r="AE2172" s="21">
        <f t="shared" si="601"/>
        <v>25000</v>
      </c>
      <c r="AF2172" s="20">
        <f t="shared" si="603"/>
        <v>0</v>
      </c>
      <c r="AG2172" s="20">
        <f t="shared" si="595"/>
        <v>0</v>
      </c>
      <c r="AH2172" s="20">
        <f t="shared" si="596"/>
        <v>0</v>
      </c>
      <c r="AI2172" s="20"/>
      <c r="AJ2172" s="20"/>
      <c r="AK2172" s="20">
        <f t="shared" si="600"/>
        <v>0</v>
      </c>
      <c r="AL2172" s="171"/>
    </row>
    <row r="2173" spans="1:38" ht="15.75" customHeight="1" x14ac:dyDescent="0.25">
      <c r="A2173" s="3">
        <v>1775</v>
      </c>
      <c r="B2173" s="14">
        <f t="shared" si="597"/>
        <v>5</v>
      </c>
      <c r="C2173" s="9">
        <f>IF(A2173=A2172,C2172,"")</f>
        <v>45342</v>
      </c>
      <c r="D2173" s="3" t="str">
        <f>IF(A2173=A2172,D2172,"")</f>
        <v>Paz Jose Maria</v>
      </c>
      <c r="E2173" s="14" t="str">
        <f t="shared" si="593"/>
        <v>1775Paz Jose Maria5</v>
      </c>
      <c r="J2173" s="14" t="str">
        <f t="shared" si="598"/>
        <v xml:space="preserve">Sacar radiador de agua. Hacer reparar. Colocacion. Cambiar ambas mangueras de calefaccion. Cambiar liquido refrigerante. Purgar circuito de refrigeracion. Cambiar bomba de direccion hidraulica. Lavado del circuito hidraulico. Armado total y purgar circuito. Lavado motor.     </v>
      </c>
      <c r="L2173" s="3">
        <v>1</v>
      </c>
      <c r="M2173" s="10" t="s">
        <v>2563</v>
      </c>
      <c r="N2173" s="3" t="s">
        <v>771</v>
      </c>
      <c r="Q2173" s="7">
        <v>5960</v>
      </c>
      <c r="S2173" s="8"/>
      <c r="T2173" s="11">
        <v>3</v>
      </c>
      <c r="W2173" s="76">
        <v>12500</v>
      </c>
      <c r="X2173" s="16">
        <f t="shared" si="602"/>
        <v>37500</v>
      </c>
      <c r="AC2173" s="18">
        <f t="shared" si="599"/>
        <v>0</v>
      </c>
      <c r="AD2173" s="19">
        <f t="shared" si="594"/>
        <v>185000</v>
      </c>
      <c r="AE2173" s="21">
        <f t="shared" si="601"/>
        <v>17880</v>
      </c>
      <c r="AF2173" s="20">
        <f t="shared" si="603"/>
        <v>0</v>
      </c>
      <c r="AG2173" s="20">
        <f t="shared" si="595"/>
        <v>0</v>
      </c>
      <c r="AH2173" s="20">
        <f t="shared" si="596"/>
        <v>0</v>
      </c>
      <c r="AI2173" s="20"/>
      <c r="AJ2173" s="20"/>
      <c r="AK2173" s="20">
        <f t="shared" si="600"/>
        <v>0</v>
      </c>
      <c r="AL2173" s="171"/>
    </row>
    <row r="2174" spans="1:38" ht="15.75" customHeight="1" x14ac:dyDescent="0.25">
      <c r="A2174" s="3">
        <v>1776</v>
      </c>
      <c r="B2174" s="14">
        <f t="shared" si="597"/>
        <v>1</v>
      </c>
      <c r="C2174" s="9">
        <v>45342</v>
      </c>
      <c r="D2174" s="3" t="s">
        <v>116</v>
      </c>
      <c r="E2174" s="14" t="str">
        <f t="shared" ref="E2174:E2237" si="604">CONCATENATE(A2174,D2174,B2174)</f>
        <v>1776Transporte Palloni1</v>
      </c>
      <c r="F2174" s="119" t="s">
        <v>2453</v>
      </c>
      <c r="G2174" s="119" t="s">
        <v>3213</v>
      </c>
      <c r="H2174" s="119">
        <v>101331</v>
      </c>
      <c r="I2174" s="10" t="s">
        <v>3214</v>
      </c>
      <c r="J2174" s="14" t="str">
        <f t="shared" si="598"/>
        <v>Desarmar frente del vehiculo. Enderezar radiador de agua. Hidrolavado del mismo. Enderezar radiador de aire acondicionado. Sopleteo y cepillado del mismo. Lavar piezas correspondientes al frente del vehiculo parte interna. Armado total. Colocar liquido refrigerante. Purgado del circuito de refrigeracion. Fabricar dos soportes superiores de radiador y pintarlos. Colocar cuatro grampas neuvas en guardapolvos.</v>
      </c>
      <c r="K2174" s="3" t="s">
        <v>2380</v>
      </c>
      <c r="L2174" s="3">
        <v>1</v>
      </c>
      <c r="R2174" s="7" t="s">
        <v>1971</v>
      </c>
      <c r="S2174" s="8"/>
      <c r="W2174" s="76"/>
      <c r="X2174" s="16">
        <f t="shared" si="602"/>
        <v>0</v>
      </c>
      <c r="Y2174" s="3">
        <v>1</v>
      </c>
      <c r="AB2174" s="4">
        <v>180000</v>
      </c>
      <c r="AC2174" s="18">
        <f t="shared" si="599"/>
        <v>180000</v>
      </c>
      <c r="AD2174" s="19">
        <f t="shared" si="594"/>
        <v>180000</v>
      </c>
      <c r="AE2174" s="21">
        <f t="shared" si="601"/>
        <v>0</v>
      </c>
      <c r="AF2174" s="20">
        <f t="shared" si="603"/>
        <v>0</v>
      </c>
      <c r="AG2174" s="20">
        <f t="shared" si="595"/>
        <v>0</v>
      </c>
      <c r="AH2174" s="20">
        <f t="shared" si="596"/>
        <v>180000</v>
      </c>
      <c r="AI2174" s="20"/>
      <c r="AJ2174" s="20"/>
      <c r="AK2174" s="20">
        <f t="shared" si="600"/>
        <v>180000</v>
      </c>
      <c r="AL2174" s="171"/>
    </row>
    <row r="2175" spans="1:38" ht="15.75" customHeight="1" x14ac:dyDescent="0.25">
      <c r="A2175" s="3">
        <v>1776</v>
      </c>
      <c r="B2175" s="14">
        <f t="shared" si="597"/>
        <v>2</v>
      </c>
      <c r="C2175" s="9">
        <f>IF(A2175=A2174,C2174,"")</f>
        <v>45342</v>
      </c>
      <c r="D2175" s="3" t="str">
        <f>IF(A2175=A2174,D2174,"")</f>
        <v>Transporte Palloni</v>
      </c>
      <c r="E2175" s="14" t="str">
        <f t="shared" si="604"/>
        <v>1776Transporte Palloni2</v>
      </c>
      <c r="J2175" s="14" t="str">
        <f t="shared" si="598"/>
        <v xml:space="preserve">Desarmar frente del vehiculo. Enderezar radiador de agua. Hidrolavado del mismo. Enderezar radiador de aire acondicionado. Sopleteo y cepillado del mismo. Lavar piezas correspondientes al frente del vehiculo parte interna. Armado total. Colocar liquido refrigerante. Purgado del circuito de refrigeracion. Fabricar dos soportes superiores de radiador y pintarlos. Colocar cuatro grampas neuvas en guardapolvos. </v>
      </c>
      <c r="L2175" s="3">
        <v>1</v>
      </c>
      <c r="S2175" s="8"/>
      <c r="W2175" s="76"/>
      <c r="X2175" s="16">
        <f t="shared" si="602"/>
        <v>0</v>
      </c>
      <c r="AC2175" s="18">
        <f t="shared" si="599"/>
        <v>0</v>
      </c>
      <c r="AD2175" s="19">
        <f t="shared" ref="AD2175:AD2238" si="605">IF(A2175=A2174,AD2174+AC2175,AC2175)</f>
        <v>180000</v>
      </c>
      <c r="AE2175" s="21">
        <f t="shared" si="601"/>
        <v>0</v>
      </c>
      <c r="AF2175" s="20">
        <f t="shared" si="603"/>
        <v>0</v>
      </c>
      <c r="AG2175" s="20">
        <f t="shared" ref="AG2175:AG2238" si="606">IF(A2175=A2174,0,(SUMIF($A$3:$A$999956,A2175,($X$3:$X$999956))))</f>
        <v>0</v>
      </c>
      <c r="AH2175" s="20">
        <f t="shared" ref="AH2175:AH2238" si="607">IF(A2175=A2174,0,(SUMIF($A$3:$A$999956,A2175,($AC$3:$AC$999956))))</f>
        <v>0</v>
      </c>
      <c r="AI2175" s="20"/>
      <c r="AJ2175" s="20"/>
      <c r="AK2175" s="20">
        <f t="shared" si="600"/>
        <v>0</v>
      </c>
      <c r="AL2175" s="171"/>
    </row>
    <row r="2176" spans="1:38" ht="15.75" customHeight="1" x14ac:dyDescent="0.25">
      <c r="A2176" s="3">
        <v>1777</v>
      </c>
      <c r="B2176" s="14">
        <f t="shared" si="597"/>
        <v>1</v>
      </c>
      <c r="C2176" s="9">
        <v>45342</v>
      </c>
      <c r="D2176" s="3" t="s">
        <v>1818</v>
      </c>
      <c r="E2176" s="14" t="str">
        <f t="shared" si="604"/>
        <v>1777Colombano Rodrigo1</v>
      </c>
      <c r="F2176" s="119" t="s">
        <v>2947</v>
      </c>
      <c r="G2176" s="119" t="s">
        <v>806</v>
      </c>
      <c r="H2176" s="119">
        <v>138626</v>
      </c>
      <c r="I2176" s="10" t="s">
        <v>3290</v>
      </c>
      <c r="J2176" s="14" t="str">
        <f t="shared" si="598"/>
        <v xml:space="preserve">Control del tren delantero. Cambiar ambas bieletas de barra estabilizadora. Sacar ambas parrillas de suspension. Reparar con bujes nuevos. Armado total. Cambiar bujes de barra estabilizadora parte central. Regular convergencia. Sacar y colocar radiador. Completar con liquido refrigerante. Purgar circuito de refrigeracion. Control de fugas de agua y correcto funcionamiento de electroventilador. </v>
      </c>
      <c r="K2176" s="3" t="s">
        <v>1512</v>
      </c>
      <c r="L2176" s="3">
        <v>1</v>
      </c>
      <c r="M2176" s="10" t="s">
        <v>3056</v>
      </c>
      <c r="N2176" s="3" t="s">
        <v>1396</v>
      </c>
      <c r="Q2176" s="7">
        <v>13534.78</v>
      </c>
      <c r="R2176" s="7" t="s">
        <v>1971</v>
      </c>
      <c r="S2176" s="8"/>
      <c r="T2176" s="11">
        <v>2</v>
      </c>
      <c r="W2176" s="76">
        <v>24000</v>
      </c>
      <c r="X2176" s="16">
        <f t="shared" si="602"/>
        <v>48000</v>
      </c>
      <c r="Y2176" s="3">
        <v>1</v>
      </c>
      <c r="AB2176" s="4">
        <v>165000</v>
      </c>
      <c r="AC2176" s="18">
        <f t="shared" si="599"/>
        <v>165000</v>
      </c>
      <c r="AD2176" s="19">
        <f t="shared" si="605"/>
        <v>165000</v>
      </c>
      <c r="AE2176" s="21">
        <f t="shared" si="601"/>
        <v>27069.56</v>
      </c>
      <c r="AF2176" s="20">
        <f t="shared" si="603"/>
        <v>26239.78</v>
      </c>
      <c r="AG2176" s="20">
        <f t="shared" si="606"/>
        <v>116900</v>
      </c>
      <c r="AH2176" s="20">
        <f t="shared" si="607"/>
        <v>165000</v>
      </c>
      <c r="AI2176" s="20"/>
      <c r="AJ2176" s="20"/>
      <c r="AK2176" s="20">
        <f t="shared" si="600"/>
        <v>281900</v>
      </c>
      <c r="AL2176" s="171"/>
    </row>
    <row r="2177" spans="1:38" ht="15.75" customHeight="1" x14ac:dyDescent="0.25">
      <c r="A2177" s="3">
        <v>1777</v>
      </c>
      <c r="B2177" s="14">
        <f t="shared" si="597"/>
        <v>2</v>
      </c>
      <c r="C2177" s="9">
        <f>IF(A2177=A2176,C2176,"")</f>
        <v>45342</v>
      </c>
      <c r="D2177" s="3" t="str">
        <f>IF(A2177=A2176,D2176,"")</f>
        <v>Colombano Rodrigo</v>
      </c>
      <c r="E2177" s="14" t="str">
        <f t="shared" si="604"/>
        <v>1777Colombano Rodrigo2</v>
      </c>
      <c r="J2177" s="14" t="str">
        <f t="shared" si="598"/>
        <v xml:space="preserve">Control del tren delantero. Cambiar ambas bieletas de barra estabilizadora. Sacar ambas parrillas de suspension. Reparar con bujes nuevos. Armado total. Cambiar bujes de barra estabilizadora parte central. Regular convergencia. Sacar y colocar radiador. Completar con liquido refrigerante. Purgar circuito de refrigeracion. Control de fugas de agua y correcto funcionamiento de electroventilador.  </v>
      </c>
      <c r="L2177" s="3">
        <v>1</v>
      </c>
      <c r="M2177" s="10" t="s">
        <v>3133</v>
      </c>
      <c r="N2177" s="3" t="s">
        <v>2174</v>
      </c>
      <c r="Q2177" s="7">
        <v>9600</v>
      </c>
      <c r="S2177" s="8"/>
      <c r="T2177" s="11">
        <v>4</v>
      </c>
      <c r="W2177" s="76">
        <v>12000</v>
      </c>
      <c r="X2177" s="16">
        <f t="shared" si="602"/>
        <v>48000</v>
      </c>
      <c r="AC2177" s="18">
        <f t="shared" si="599"/>
        <v>0</v>
      </c>
      <c r="AD2177" s="19">
        <f t="shared" si="605"/>
        <v>165000</v>
      </c>
      <c r="AE2177" s="21">
        <f t="shared" si="601"/>
        <v>38400</v>
      </c>
      <c r="AF2177" s="20">
        <f t="shared" si="603"/>
        <v>0</v>
      </c>
      <c r="AG2177" s="20">
        <f t="shared" si="606"/>
        <v>0</v>
      </c>
      <c r="AH2177" s="20">
        <f t="shared" si="607"/>
        <v>0</v>
      </c>
      <c r="AI2177" s="20"/>
      <c r="AJ2177" s="20"/>
      <c r="AK2177" s="20">
        <f t="shared" si="600"/>
        <v>0</v>
      </c>
      <c r="AL2177" s="171"/>
    </row>
    <row r="2178" spans="1:38" ht="15.75" customHeight="1" x14ac:dyDescent="0.25">
      <c r="A2178" s="3">
        <v>1777</v>
      </c>
      <c r="B2178" s="14">
        <f t="shared" si="597"/>
        <v>3</v>
      </c>
      <c r="C2178" s="9">
        <v>45342</v>
      </c>
      <c r="D2178" s="3" t="s">
        <v>1818</v>
      </c>
      <c r="E2178" s="14" t="str">
        <f t="shared" si="604"/>
        <v>1777Colombano Rodrigo3</v>
      </c>
      <c r="J2178" s="14" t="str">
        <f t="shared" si="598"/>
        <v xml:space="preserve">Control del tren delantero. Cambiar ambas bieletas de barra estabilizadora. Sacar ambas parrillas de suspension. Reparar con bujes nuevos. Armado total. Cambiar bujes de barra estabilizadora parte central. Regular convergencia. Sacar y colocar radiador. Completar con liquido refrigerante. Purgar circuito de refrigeracion. Control de fugas de agua y correcto funcionamiento de electroventilador.   </v>
      </c>
      <c r="L2178" s="3">
        <v>1</v>
      </c>
      <c r="M2178" s="10" t="s">
        <v>1970</v>
      </c>
      <c r="N2178" s="3" t="s">
        <v>771</v>
      </c>
      <c r="S2178" s="8"/>
      <c r="T2178" s="11">
        <v>2</v>
      </c>
      <c r="W2178" s="76">
        <v>8700</v>
      </c>
      <c r="X2178" s="16">
        <f t="shared" si="602"/>
        <v>17400</v>
      </c>
      <c r="AC2178" s="18">
        <f t="shared" si="599"/>
        <v>0</v>
      </c>
      <c r="AD2178" s="19">
        <f t="shared" si="605"/>
        <v>165000</v>
      </c>
      <c r="AE2178" s="21">
        <f t="shared" si="601"/>
        <v>0</v>
      </c>
      <c r="AF2178" s="20">
        <f t="shared" si="603"/>
        <v>0</v>
      </c>
      <c r="AG2178" s="20">
        <f t="shared" si="606"/>
        <v>0</v>
      </c>
      <c r="AH2178" s="20">
        <f t="shared" si="607"/>
        <v>0</v>
      </c>
      <c r="AI2178" s="20"/>
      <c r="AJ2178" s="20"/>
      <c r="AK2178" s="20">
        <f t="shared" si="600"/>
        <v>0</v>
      </c>
      <c r="AL2178" s="171"/>
    </row>
    <row r="2179" spans="1:38" ht="15.75" customHeight="1" x14ac:dyDescent="0.25">
      <c r="A2179" s="3">
        <v>1777</v>
      </c>
      <c r="B2179" s="14">
        <f t="shared" si="597"/>
        <v>4</v>
      </c>
      <c r="C2179" s="9">
        <f>IF(A2179=A2178,C2178,"")</f>
        <v>45342</v>
      </c>
      <c r="D2179" s="3" t="str">
        <f>IF(A2179=A2178,D2178,"")</f>
        <v>Colombano Rodrigo</v>
      </c>
      <c r="E2179" s="14" t="str">
        <f t="shared" si="604"/>
        <v>1777Colombano Rodrigo4</v>
      </c>
      <c r="J2179" s="14" t="str">
        <f t="shared" si="598"/>
        <v xml:space="preserve">Control del tren delantero. Cambiar ambas bieletas de barra estabilizadora. Sacar ambas parrillas de suspension. Reparar con bujes nuevos. Armado total. Cambiar bujes de barra estabilizadora parte central. Regular convergencia. Sacar y colocar radiador. Completar con liquido refrigerante. Purgar circuito de refrigeracion. Control de fugas de agua y correcto funcionamiento de electroventilador.    </v>
      </c>
      <c r="L2179" s="3">
        <v>1</v>
      </c>
      <c r="M2179" s="10" t="s">
        <v>1431</v>
      </c>
      <c r="N2179" s="3" t="s">
        <v>771</v>
      </c>
      <c r="Q2179" s="7">
        <v>3105</v>
      </c>
      <c r="S2179" s="8"/>
      <c r="T2179" s="11">
        <v>1</v>
      </c>
      <c r="W2179" s="76">
        <v>3500</v>
      </c>
      <c r="X2179" s="16">
        <f t="shared" si="602"/>
        <v>3500</v>
      </c>
      <c r="AC2179" s="18">
        <f t="shared" si="599"/>
        <v>0</v>
      </c>
      <c r="AD2179" s="19">
        <f t="shared" si="605"/>
        <v>165000</v>
      </c>
      <c r="AE2179" s="21">
        <f t="shared" si="601"/>
        <v>3105</v>
      </c>
      <c r="AF2179" s="20">
        <f t="shared" si="603"/>
        <v>0</v>
      </c>
      <c r="AG2179" s="20">
        <f t="shared" si="606"/>
        <v>0</v>
      </c>
      <c r="AH2179" s="20">
        <f t="shared" si="607"/>
        <v>0</v>
      </c>
      <c r="AI2179" s="20"/>
      <c r="AJ2179" s="20"/>
      <c r="AK2179" s="20">
        <f t="shared" si="600"/>
        <v>0</v>
      </c>
      <c r="AL2179" s="171"/>
    </row>
    <row r="2180" spans="1:38" ht="15.75" customHeight="1" x14ac:dyDescent="0.25">
      <c r="A2180" s="3">
        <v>1778</v>
      </c>
      <c r="B2180" s="14">
        <f t="shared" ref="B2180:B2243" si="608">IF(A2180=A2179,B2179+1,1)</f>
        <v>1</v>
      </c>
      <c r="C2180" s="9">
        <v>45343</v>
      </c>
      <c r="D2180" s="3" t="s">
        <v>2995</v>
      </c>
      <c r="E2180" s="14" t="str">
        <f t="shared" si="604"/>
        <v>1778Domansky Mauro1</v>
      </c>
      <c r="F2180" s="119" t="s">
        <v>3216</v>
      </c>
      <c r="G2180" s="119" t="s">
        <v>1318</v>
      </c>
      <c r="H2180" s="119">
        <v>87813</v>
      </c>
      <c r="I2180" s="10" t="s">
        <v>3222</v>
      </c>
      <c r="J2180" s="14" t="str">
        <f t="shared" si="598"/>
        <v>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v>
      </c>
      <c r="K2180" s="3" t="s">
        <v>1512</v>
      </c>
      <c r="L2180" s="3">
        <v>1</v>
      </c>
      <c r="M2180" s="10" t="s">
        <v>2178</v>
      </c>
      <c r="N2180" s="3" t="s">
        <v>771</v>
      </c>
      <c r="Q2180" s="7">
        <v>3912.09</v>
      </c>
      <c r="R2180" s="7" t="s">
        <v>1916</v>
      </c>
      <c r="S2180" s="8">
        <f t="shared" ref="S2180:S2188" si="609">(W2180-Q2180)/Q2180</f>
        <v>1.2749987858152547</v>
      </c>
      <c r="T2180" s="11">
        <v>1</v>
      </c>
      <c r="W2180" s="76">
        <v>8900</v>
      </c>
      <c r="X2180" s="16">
        <f t="shared" si="602"/>
        <v>8900</v>
      </c>
      <c r="Y2180" s="3">
        <v>1</v>
      </c>
      <c r="AB2180" s="4">
        <v>275000</v>
      </c>
      <c r="AC2180" s="18">
        <f t="shared" si="599"/>
        <v>275000</v>
      </c>
      <c r="AD2180" s="19">
        <f t="shared" si="605"/>
        <v>275000</v>
      </c>
      <c r="AE2180" s="21">
        <f t="shared" si="601"/>
        <v>3912.09</v>
      </c>
      <c r="AF2180" s="20">
        <f t="shared" si="603"/>
        <v>183140.59</v>
      </c>
      <c r="AG2180" s="20">
        <f t="shared" si="606"/>
        <v>388000</v>
      </c>
      <c r="AH2180" s="20">
        <f t="shared" si="607"/>
        <v>275000</v>
      </c>
      <c r="AI2180" s="20"/>
      <c r="AJ2180" s="20"/>
      <c r="AK2180" s="20">
        <f t="shared" si="600"/>
        <v>663000</v>
      </c>
      <c r="AL2180" s="171"/>
    </row>
    <row r="2181" spans="1:38" ht="15.75" customHeight="1" x14ac:dyDescent="0.25">
      <c r="A2181" s="3">
        <v>1778</v>
      </c>
      <c r="B2181" s="14">
        <f t="shared" si="608"/>
        <v>2</v>
      </c>
      <c r="C2181" s="9">
        <f t="shared" ref="C2181:C2188" si="610">IF(A2181=A2180,C2180,"")</f>
        <v>45343</v>
      </c>
      <c r="D2181" s="3" t="str">
        <f t="shared" ref="D2181:D2188" si="611">IF(A2181=A2180,D2180,"")</f>
        <v>Domansky Mauro</v>
      </c>
      <c r="E2181" s="14" t="str">
        <f t="shared" si="604"/>
        <v>1778Domansky Mauro2</v>
      </c>
      <c r="J2181" s="14" t="str">
        <f t="shared" si="598"/>
        <v xml:space="preserve">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v>
      </c>
      <c r="L2181" s="3">
        <v>1</v>
      </c>
      <c r="M2181" s="10" t="s">
        <v>3217</v>
      </c>
      <c r="N2181" s="3" t="s">
        <v>771</v>
      </c>
      <c r="Q2181" s="7">
        <v>5605.96</v>
      </c>
      <c r="S2181" s="8">
        <f t="shared" si="609"/>
        <v>1.2297697450570464</v>
      </c>
      <c r="T2181" s="11">
        <v>1</v>
      </c>
      <c r="W2181" s="76">
        <v>12500</v>
      </c>
      <c r="X2181" s="16">
        <f t="shared" si="602"/>
        <v>12500</v>
      </c>
      <c r="AC2181" s="18">
        <f t="shared" si="599"/>
        <v>0</v>
      </c>
      <c r="AD2181" s="19">
        <f t="shared" si="605"/>
        <v>275000</v>
      </c>
      <c r="AE2181" s="21">
        <f t="shared" si="601"/>
        <v>5605.96</v>
      </c>
      <c r="AF2181" s="20">
        <f t="shared" si="603"/>
        <v>0</v>
      </c>
      <c r="AG2181" s="20">
        <f t="shared" si="606"/>
        <v>0</v>
      </c>
      <c r="AH2181" s="20">
        <f t="shared" si="607"/>
        <v>0</v>
      </c>
      <c r="AI2181" s="20"/>
      <c r="AJ2181" s="20"/>
      <c r="AK2181" s="20">
        <f t="shared" si="600"/>
        <v>0</v>
      </c>
      <c r="AL2181" s="171"/>
    </row>
    <row r="2182" spans="1:38" ht="15.75" customHeight="1" x14ac:dyDescent="0.25">
      <c r="A2182" s="3">
        <v>1778</v>
      </c>
      <c r="B2182" s="14">
        <f t="shared" si="608"/>
        <v>3</v>
      </c>
      <c r="C2182" s="9">
        <f t="shared" si="610"/>
        <v>45343</v>
      </c>
      <c r="D2182" s="3" t="str">
        <f t="shared" si="611"/>
        <v>Domansky Mauro</v>
      </c>
      <c r="E2182" s="14" t="str">
        <f t="shared" si="604"/>
        <v>1778Domansky Mauro3</v>
      </c>
      <c r="J2182" s="14" t="str">
        <f t="shared" si="598"/>
        <v xml:space="preserve">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v>
      </c>
      <c r="L2182" s="3">
        <v>1</v>
      </c>
      <c r="M2182" s="10" t="s">
        <v>3218</v>
      </c>
      <c r="N2182" s="3" t="s">
        <v>771</v>
      </c>
      <c r="Q2182" s="7">
        <v>5220</v>
      </c>
      <c r="S2182" s="8">
        <f t="shared" si="609"/>
        <v>0.68582375478927204</v>
      </c>
      <c r="T2182" s="11">
        <v>1</v>
      </c>
      <c r="W2182" s="76">
        <v>8800</v>
      </c>
      <c r="X2182" s="16">
        <f t="shared" si="602"/>
        <v>8800</v>
      </c>
      <c r="AC2182" s="18">
        <f t="shared" si="599"/>
        <v>0</v>
      </c>
      <c r="AD2182" s="19">
        <f t="shared" si="605"/>
        <v>275000</v>
      </c>
      <c r="AE2182" s="21">
        <f t="shared" si="601"/>
        <v>5220</v>
      </c>
      <c r="AF2182" s="20">
        <f t="shared" si="603"/>
        <v>0</v>
      </c>
      <c r="AG2182" s="20">
        <f t="shared" si="606"/>
        <v>0</v>
      </c>
      <c r="AH2182" s="20">
        <f t="shared" si="607"/>
        <v>0</v>
      </c>
      <c r="AI2182" s="20"/>
      <c r="AJ2182" s="20"/>
      <c r="AK2182" s="20">
        <f t="shared" si="600"/>
        <v>0</v>
      </c>
      <c r="AL2182" s="171"/>
    </row>
    <row r="2183" spans="1:38" ht="15.75" customHeight="1" x14ac:dyDescent="0.25">
      <c r="A2183" s="3">
        <v>1778</v>
      </c>
      <c r="B2183" s="14">
        <f t="shared" si="608"/>
        <v>4</v>
      </c>
      <c r="C2183" s="9">
        <f t="shared" si="610"/>
        <v>45343</v>
      </c>
      <c r="D2183" s="3" t="str">
        <f t="shared" si="611"/>
        <v>Domansky Mauro</v>
      </c>
      <c r="E2183" s="14" t="str">
        <f t="shared" si="604"/>
        <v>1778Domansky Mauro4</v>
      </c>
      <c r="J2183" s="14" t="str">
        <f t="shared" si="598"/>
        <v xml:space="preserve">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v>
      </c>
      <c r="L2183" s="3">
        <v>1</v>
      </c>
      <c r="M2183" s="10" t="s">
        <v>3116</v>
      </c>
      <c r="N2183" s="3" t="s">
        <v>771</v>
      </c>
      <c r="Q2183" s="7">
        <v>5785</v>
      </c>
      <c r="S2183" s="8">
        <f t="shared" si="609"/>
        <v>0.53846153846153844</v>
      </c>
      <c r="T2183" s="11">
        <v>4</v>
      </c>
      <c r="W2183" s="76">
        <v>8900</v>
      </c>
      <c r="X2183" s="16">
        <f t="shared" si="602"/>
        <v>35600</v>
      </c>
      <c r="AC2183" s="18">
        <f t="shared" si="599"/>
        <v>0</v>
      </c>
      <c r="AD2183" s="19">
        <f t="shared" si="605"/>
        <v>275000</v>
      </c>
      <c r="AE2183" s="21">
        <f t="shared" si="601"/>
        <v>23140</v>
      </c>
      <c r="AF2183" s="20">
        <f t="shared" si="603"/>
        <v>0</v>
      </c>
      <c r="AG2183" s="20">
        <f t="shared" si="606"/>
        <v>0</v>
      </c>
      <c r="AH2183" s="20">
        <f t="shared" si="607"/>
        <v>0</v>
      </c>
      <c r="AI2183" s="20"/>
      <c r="AJ2183" s="20"/>
      <c r="AK2183" s="20">
        <f t="shared" si="600"/>
        <v>0</v>
      </c>
      <c r="AL2183" s="171"/>
    </row>
    <row r="2184" spans="1:38" ht="15.75" customHeight="1" x14ac:dyDescent="0.25">
      <c r="A2184" s="3">
        <v>1778</v>
      </c>
      <c r="B2184" s="14">
        <f t="shared" si="608"/>
        <v>5</v>
      </c>
      <c r="C2184" s="9">
        <f t="shared" si="610"/>
        <v>45343</v>
      </c>
      <c r="D2184" s="3" t="str">
        <f t="shared" si="611"/>
        <v>Domansky Mauro</v>
      </c>
      <c r="E2184" s="14" t="str">
        <f t="shared" si="604"/>
        <v>1778Domansky Mauro5</v>
      </c>
      <c r="J2184" s="14" t="str">
        <f t="shared" si="598"/>
        <v xml:space="preserve">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v>
      </c>
      <c r="L2184" s="3">
        <v>1</v>
      </c>
      <c r="M2184" s="10" t="s">
        <v>728</v>
      </c>
      <c r="N2184" s="3" t="s">
        <v>771</v>
      </c>
      <c r="Q2184" s="7">
        <v>4437.54</v>
      </c>
      <c r="S2184" s="8">
        <f t="shared" si="609"/>
        <v>1.4337808785948971</v>
      </c>
      <c r="T2184" s="11">
        <v>5</v>
      </c>
      <c r="W2184" s="76">
        <v>10800</v>
      </c>
      <c r="X2184" s="16">
        <f t="shared" si="602"/>
        <v>54000</v>
      </c>
      <c r="AC2184" s="18">
        <f t="shared" si="599"/>
        <v>0</v>
      </c>
      <c r="AD2184" s="19">
        <f t="shared" si="605"/>
        <v>275000</v>
      </c>
      <c r="AE2184" s="21">
        <f t="shared" si="601"/>
        <v>22187.7</v>
      </c>
      <c r="AF2184" s="20">
        <f t="shared" si="603"/>
        <v>0</v>
      </c>
      <c r="AG2184" s="20">
        <f t="shared" si="606"/>
        <v>0</v>
      </c>
      <c r="AH2184" s="20">
        <f t="shared" si="607"/>
        <v>0</v>
      </c>
      <c r="AI2184" s="20"/>
      <c r="AJ2184" s="20"/>
      <c r="AK2184" s="20">
        <f t="shared" si="600"/>
        <v>0</v>
      </c>
      <c r="AL2184" s="171"/>
    </row>
    <row r="2185" spans="1:38" ht="15.75" customHeight="1" x14ac:dyDescent="0.25">
      <c r="A2185" s="3">
        <v>1778</v>
      </c>
      <c r="B2185" s="14">
        <f t="shared" si="608"/>
        <v>6</v>
      </c>
      <c r="C2185" s="9">
        <f t="shared" si="610"/>
        <v>45343</v>
      </c>
      <c r="D2185" s="3" t="str">
        <f t="shared" si="611"/>
        <v>Domansky Mauro</v>
      </c>
      <c r="E2185" s="14" t="str">
        <f t="shared" si="604"/>
        <v>1778Domansky Mauro6</v>
      </c>
      <c r="J2185" s="14" t="str">
        <f t="shared" si="598"/>
        <v xml:space="preserve">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v>
      </c>
      <c r="L2185" s="3">
        <v>1</v>
      </c>
      <c r="M2185" s="10" t="s">
        <v>3219</v>
      </c>
      <c r="N2185" s="3" t="s">
        <v>771</v>
      </c>
      <c r="Q2185" s="7">
        <v>18590</v>
      </c>
      <c r="S2185" s="8">
        <f t="shared" si="609"/>
        <v>0.53846153846153844</v>
      </c>
      <c r="T2185" s="11">
        <v>2</v>
      </c>
      <c r="W2185" s="76">
        <v>28600</v>
      </c>
      <c r="X2185" s="16">
        <f t="shared" si="602"/>
        <v>57200</v>
      </c>
      <c r="AC2185" s="18">
        <f t="shared" si="599"/>
        <v>0</v>
      </c>
      <c r="AD2185" s="19">
        <f t="shared" si="605"/>
        <v>275000</v>
      </c>
      <c r="AE2185" s="21">
        <f t="shared" si="601"/>
        <v>37180</v>
      </c>
      <c r="AF2185" s="20">
        <f t="shared" si="603"/>
        <v>0</v>
      </c>
      <c r="AG2185" s="20">
        <f t="shared" si="606"/>
        <v>0</v>
      </c>
      <c r="AH2185" s="20">
        <f t="shared" si="607"/>
        <v>0</v>
      </c>
      <c r="AI2185" s="20"/>
      <c r="AJ2185" s="20"/>
      <c r="AK2185" s="20">
        <f t="shared" si="600"/>
        <v>0</v>
      </c>
      <c r="AL2185" s="171"/>
    </row>
    <row r="2186" spans="1:38" ht="15.75" customHeight="1" x14ac:dyDescent="0.25">
      <c r="A2186" s="3">
        <v>1778</v>
      </c>
      <c r="B2186" s="14">
        <f t="shared" si="608"/>
        <v>7</v>
      </c>
      <c r="C2186" s="9">
        <f t="shared" si="610"/>
        <v>45343</v>
      </c>
      <c r="D2186" s="3" t="str">
        <f t="shared" si="611"/>
        <v>Domansky Mauro</v>
      </c>
      <c r="E2186" s="14" t="str">
        <f t="shared" si="604"/>
        <v>1778Domansky Mauro7</v>
      </c>
      <c r="J2186" s="14" t="str">
        <f t="shared" si="598"/>
        <v xml:space="preserve">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v>
      </c>
      <c r="L2186" s="3">
        <v>1</v>
      </c>
      <c r="M2186" s="10" t="s">
        <v>3220</v>
      </c>
      <c r="N2186" s="3" t="s">
        <v>2728</v>
      </c>
      <c r="Q2186" s="7">
        <v>28000</v>
      </c>
      <c r="S2186" s="8">
        <f t="shared" si="609"/>
        <v>0.25</v>
      </c>
      <c r="T2186" s="11">
        <v>1</v>
      </c>
      <c r="W2186" s="76">
        <v>35000</v>
      </c>
      <c r="X2186" s="16">
        <f t="shared" si="602"/>
        <v>35000</v>
      </c>
      <c r="AC2186" s="18">
        <f t="shared" si="599"/>
        <v>0</v>
      </c>
      <c r="AD2186" s="19">
        <f t="shared" si="605"/>
        <v>275000</v>
      </c>
      <c r="AE2186" s="21">
        <f t="shared" si="601"/>
        <v>28000</v>
      </c>
      <c r="AF2186" s="20">
        <f t="shared" si="603"/>
        <v>0</v>
      </c>
      <c r="AG2186" s="20">
        <f t="shared" si="606"/>
        <v>0</v>
      </c>
      <c r="AH2186" s="20">
        <f t="shared" si="607"/>
        <v>0</v>
      </c>
      <c r="AI2186" s="20"/>
      <c r="AJ2186" s="20"/>
      <c r="AK2186" s="20">
        <f t="shared" si="600"/>
        <v>0</v>
      </c>
      <c r="AL2186" s="171"/>
    </row>
    <row r="2187" spans="1:38" ht="15.75" customHeight="1" x14ac:dyDescent="0.25">
      <c r="A2187" s="3">
        <v>1778</v>
      </c>
      <c r="B2187" s="14">
        <f t="shared" si="608"/>
        <v>8</v>
      </c>
      <c r="C2187" s="9">
        <f t="shared" si="610"/>
        <v>45343</v>
      </c>
      <c r="D2187" s="3" t="str">
        <f t="shared" si="611"/>
        <v>Domansky Mauro</v>
      </c>
      <c r="E2187" s="14" t="str">
        <f t="shared" si="604"/>
        <v>1778Domansky Mauro8</v>
      </c>
      <c r="J2187" s="14" t="str">
        <f t="shared" si="598"/>
        <v xml:space="preserve">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v>
      </c>
      <c r="L2187" s="3">
        <v>1</v>
      </c>
      <c r="M2187" s="10" t="s">
        <v>1025</v>
      </c>
      <c r="N2187" s="3" t="s">
        <v>771</v>
      </c>
      <c r="Q2187" s="7">
        <v>11590</v>
      </c>
      <c r="S2187" s="8">
        <f t="shared" si="609"/>
        <v>1.2433132010353753</v>
      </c>
      <c r="T2187" s="11">
        <v>1</v>
      </c>
      <c r="W2187" s="76">
        <v>26000</v>
      </c>
      <c r="X2187" s="16">
        <f t="shared" si="602"/>
        <v>26000</v>
      </c>
      <c r="AC2187" s="18">
        <f t="shared" si="599"/>
        <v>0</v>
      </c>
      <c r="AD2187" s="19">
        <f t="shared" si="605"/>
        <v>275000</v>
      </c>
      <c r="AE2187" s="21">
        <f t="shared" si="601"/>
        <v>11590</v>
      </c>
      <c r="AF2187" s="20">
        <f t="shared" si="603"/>
        <v>0</v>
      </c>
      <c r="AG2187" s="20">
        <f t="shared" si="606"/>
        <v>0</v>
      </c>
      <c r="AH2187" s="20">
        <f t="shared" si="607"/>
        <v>0</v>
      </c>
      <c r="AI2187" s="20"/>
      <c r="AJ2187" s="20"/>
      <c r="AK2187" s="20">
        <f t="shared" si="600"/>
        <v>0</v>
      </c>
      <c r="AL2187" s="171"/>
    </row>
    <row r="2188" spans="1:38" ht="15.75" customHeight="1" x14ac:dyDescent="0.25">
      <c r="A2188" s="3">
        <v>1778</v>
      </c>
      <c r="B2188" s="14">
        <f t="shared" si="608"/>
        <v>9</v>
      </c>
      <c r="C2188" s="9">
        <f t="shared" si="610"/>
        <v>45343</v>
      </c>
      <c r="D2188" s="3" t="str">
        <f t="shared" si="611"/>
        <v>Domansky Mauro</v>
      </c>
      <c r="E2188" s="14" t="str">
        <f t="shared" si="604"/>
        <v>1778Domansky Mauro9</v>
      </c>
      <c r="J2188" s="14" t="str">
        <f t="shared" si="598"/>
        <v xml:space="preserve">Service completo. Cambio de aceite y filtros. Control general del vehiculo. Cambio de bujias. Sacar cuna bajo motor. Limpieza profunda. Hacer reparar con chapista. Sacar cremallera de direccion. Hacer reconstruir. Cambiar ambos extrremos de direccion. Armado total del tren delantero y colocacion de cremallera. Cambiar aceite de direccion hidraulica. Purgado del circuito. Alineado del tren delantero. Desarmar eje trasero. Cambiar torrington. Engrase. Armado total.        </v>
      </c>
      <c r="L2188" s="3">
        <v>1</v>
      </c>
      <c r="M2188" s="10" t="s">
        <v>2786</v>
      </c>
      <c r="N2188" s="3" t="s">
        <v>2787</v>
      </c>
      <c r="Q2188" s="7">
        <v>100000</v>
      </c>
      <c r="S2188" s="8">
        <f t="shared" si="609"/>
        <v>0.5</v>
      </c>
      <c r="T2188" s="11">
        <v>1</v>
      </c>
      <c r="W2188" s="76">
        <v>150000</v>
      </c>
      <c r="X2188" s="16">
        <f t="shared" si="602"/>
        <v>150000</v>
      </c>
      <c r="AC2188" s="18">
        <f t="shared" si="599"/>
        <v>0</v>
      </c>
      <c r="AD2188" s="19">
        <f t="shared" si="605"/>
        <v>275000</v>
      </c>
      <c r="AE2188" s="21">
        <f t="shared" si="601"/>
        <v>100000</v>
      </c>
      <c r="AF2188" s="20">
        <f t="shared" si="603"/>
        <v>0</v>
      </c>
      <c r="AG2188" s="20">
        <f t="shared" si="606"/>
        <v>0</v>
      </c>
      <c r="AH2188" s="20">
        <f t="shared" si="607"/>
        <v>0</v>
      </c>
      <c r="AI2188" s="20"/>
      <c r="AJ2188" s="20"/>
      <c r="AK2188" s="20">
        <f t="shared" si="600"/>
        <v>0</v>
      </c>
      <c r="AL2188" s="171"/>
    </row>
    <row r="2189" spans="1:38" ht="15.75" customHeight="1" x14ac:dyDescent="0.25">
      <c r="A2189" s="3">
        <v>1779</v>
      </c>
      <c r="B2189" s="14">
        <f t="shared" si="608"/>
        <v>1</v>
      </c>
      <c r="C2189" s="9">
        <v>45343</v>
      </c>
      <c r="D2189" s="3" t="s">
        <v>3223</v>
      </c>
      <c r="E2189" s="14" t="str">
        <f t="shared" si="604"/>
        <v>1779Bilinsky Miguel1</v>
      </c>
      <c r="F2189" s="119" t="s">
        <v>1487</v>
      </c>
      <c r="G2189" s="119" t="s">
        <v>1488</v>
      </c>
      <c r="H2189" s="119">
        <v>86998</v>
      </c>
      <c r="I2189" s="10" t="s">
        <v>3227</v>
      </c>
      <c r="J2189" s="14" t="str">
        <f t="shared" si="598"/>
        <v xml:space="preserve">Service completo. Cambio de aceite y filtros. Control general del vehiculo. Cambio de bujias. Cambiar lampara de patente. Lavado motor. </v>
      </c>
      <c r="K2189" s="3" t="s">
        <v>1512</v>
      </c>
      <c r="L2189" s="3">
        <v>1</v>
      </c>
      <c r="M2189" s="10" t="s">
        <v>3217</v>
      </c>
      <c r="N2189" s="3" t="s">
        <v>84</v>
      </c>
      <c r="Q2189" s="7">
        <v>5605.96</v>
      </c>
      <c r="R2189" s="7" t="s">
        <v>1916</v>
      </c>
      <c r="S2189" s="8"/>
      <c r="T2189" s="11">
        <v>1</v>
      </c>
      <c r="W2189" s="76">
        <v>12500</v>
      </c>
      <c r="X2189" s="16">
        <f t="shared" si="602"/>
        <v>12500</v>
      </c>
      <c r="Y2189" s="3">
        <v>1</v>
      </c>
      <c r="AB2189" s="4">
        <v>60000</v>
      </c>
      <c r="AC2189" s="18">
        <f t="shared" si="599"/>
        <v>60000</v>
      </c>
      <c r="AD2189" s="19">
        <f t="shared" si="605"/>
        <v>60000</v>
      </c>
      <c r="AE2189" s="21">
        <f t="shared" si="601"/>
        <v>5605.96</v>
      </c>
      <c r="AF2189" s="20">
        <f t="shared" si="603"/>
        <v>30405.59</v>
      </c>
      <c r="AG2189" s="20">
        <f t="shared" si="606"/>
        <v>109650</v>
      </c>
      <c r="AH2189" s="20">
        <f t="shared" si="607"/>
        <v>60000</v>
      </c>
      <c r="AI2189" s="20"/>
      <c r="AJ2189" s="20"/>
      <c r="AK2189" s="20">
        <f t="shared" si="600"/>
        <v>169650</v>
      </c>
      <c r="AL2189" s="171"/>
    </row>
    <row r="2190" spans="1:38" ht="15.75" customHeight="1" x14ac:dyDescent="0.25">
      <c r="A2190" s="3">
        <v>1779</v>
      </c>
      <c r="B2190" s="14">
        <f t="shared" si="608"/>
        <v>2</v>
      </c>
      <c r="C2190" s="9">
        <f>IF(A2190=A2189,C2189,"")</f>
        <v>45343</v>
      </c>
      <c r="D2190" s="3" t="str">
        <f>IF(A2190=A2189,D2189,"")</f>
        <v>Bilinsky Miguel</v>
      </c>
      <c r="E2190" s="14" t="str">
        <f t="shared" si="604"/>
        <v>1779Bilinsky Miguel2</v>
      </c>
      <c r="J2190" s="14" t="str">
        <f t="shared" si="598"/>
        <v xml:space="preserve">Service completo. Cambio de aceite y filtros. Control general del vehiculo. Cambio de bujias. Cambiar lampara de patente. Lavado motor.  </v>
      </c>
      <c r="L2190" s="3">
        <v>1</v>
      </c>
      <c r="M2190" s="10" t="s">
        <v>3218</v>
      </c>
      <c r="N2190" s="3" t="s">
        <v>84</v>
      </c>
      <c r="Q2190" s="7">
        <v>5220</v>
      </c>
      <c r="S2190" s="8"/>
      <c r="T2190" s="11">
        <v>1</v>
      </c>
      <c r="W2190" s="76">
        <v>8800</v>
      </c>
      <c r="X2190" s="16">
        <f t="shared" si="602"/>
        <v>8800</v>
      </c>
      <c r="AC2190" s="18">
        <f t="shared" si="599"/>
        <v>0</v>
      </c>
      <c r="AD2190" s="19">
        <f t="shared" si="605"/>
        <v>60000</v>
      </c>
      <c r="AE2190" s="21">
        <f t="shared" si="601"/>
        <v>5220</v>
      </c>
      <c r="AF2190" s="20">
        <f t="shared" si="603"/>
        <v>0</v>
      </c>
      <c r="AG2190" s="20">
        <f t="shared" si="606"/>
        <v>0</v>
      </c>
      <c r="AH2190" s="20">
        <f t="shared" si="607"/>
        <v>0</v>
      </c>
      <c r="AI2190" s="20"/>
      <c r="AJ2190" s="20"/>
      <c r="AK2190" s="20">
        <f t="shared" si="600"/>
        <v>0</v>
      </c>
      <c r="AL2190" s="171"/>
    </row>
    <row r="2191" spans="1:38" ht="15.75" customHeight="1" x14ac:dyDescent="0.25">
      <c r="A2191" s="3">
        <v>1779</v>
      </c>
      <c r="B2191" s="14">
        <f t="shared" si="608"/>
        <v>3</v>
      </c>
      <c r="C2191" s="9">
        <f>IF(A2191=A2190,C2190,"")</f>
        <v>45343</v>
      </c>
      <c r="D2191" s="3" t="str">
        <f>IF(A2191=A2190,D2190,"")</f>
        <v>Bilinsky Miguel</v>
      </c>
      <c r="E2191" s="14" t="str">
        <f t="shared" si="604"/>
        <v>1779Bilinsky Miguel3</v>
      </c>
      <c r="J2191" s="14" t="str">
        <f t="shared" si="598"/>
        <v xml:space="preserve">Service completo. Cambio de aceite y filtros. Control general del vehiculo. Cambio de bujias. Cambiar lampara de patente. Lavado motor.   </v>
      </c>
      <c r="L2191" s="3">
        <v>1</v>
      </c>
      <c r="M2191" s="10" t="s">
        <v>2178</v>
      </c>
      <c r="N2191" s="3" t="s">
        <v>84</v>
      </c>
      <c r="Q2191" s="7">
        <v>3912.09</v>
      </c>
      <c r="S2191" s="8"/>
      <c r="T2191" s="11">
        <v>1</v>
      </c>
      <c r="W2191" s="76">
        <v>8900</v>
      </c>
      <c r="X2191" s="16">
        <f t="shared" si="602"/>
        <v>8900</v>
      </c>
      <c r="AC2191" s="18">
        <f t="shared" si="599"/>
        <v>0</v>
      </c>
      <c r="AD2191" s="19">
        <f t="shared" si="605"/>
        <v>60000</v>
      </c>
      <c r="AE2191" s="21">
        <f t="shared" si="601"/>
        <v>3912.09</v>
      </c>
      <c r="AF2191" s="20">
        <f t="shared" si="603"/>
        <v>0</v>
      </c>
      <c r="AG2191" s="20">
        <f t="shared" si="606"/>
        <v>0</v>
      </c>
      <c r="AH2191" s="20">
        <f t="shared" si="607"/>
        <v>0</v>
      </c>
      <c r="AI2191" s="20"/>
      <c r="AJ2191" s="20"/>
      <c r="AK2191" s="20">
        <f t="shared" si="600"/>
        <v>0</v>
      </c>
      <c r="AL2191" s="171"/>
    </row>
    <row r="2192" spans="1:38" ht="15.75" customHeight="1" x14ac:dyDescent="0.25">
      <c r="A2192" s="3">
        <v>1779</v>
      </c>
      <c r="B2192" s="14">
        <f t="shared" si="608"/>
        <v>4</v>
      </c>
      <c r="C2192" s="9">
        <f>IF(A2192=A2191,C2191,"")</f>
        <v>45343</v>
      </c>
      <c r="D2192" s="3" t="str">
        <f>IF(A2192=A2191,D2191,"")</f>
        <v>Bilinsky Miguel</v>
      </c>
      <c r="E2192" s="14" t="str">
        <f t="shared" si="604"/>
        <v>1779Bilinsky Miguel4</v>
      </c>
      <c r="J2192" s="14" t="str">
        <f t="shared" si="598"/>
        <v xml:space="preserve">Service completo. Cambio de aceite y filtros. Control general del vehiculo. Cambio de bujias. Cambiar lampara de patente. Lavado motor.    </v>
      </c>
      <c r="L2192" s="3">
        <v>1</v>
      </c>
      <c r="M2192" s="10" t="s">
        <v>3224</v>
      </c>
      <c r="N2192" s="3" t="s">
        <v>84</v>
      </c>
      <c r="Q2192" s="7">
        <v>6240</v>
      </c>
      <c r="S2192" s="8"/>
      <c r="T2192" s="11">
        <v>1</v>
      </c>
      <c r="W2192" s="76">
        <v>9600</v>
      </c>
      <c r="X2192" s="16">
        <f t="shared" si="602"/>
        <v>9600</v>
      </c>
      <c r="AC2192" s="18">
        <f t="shared" si="599"/>
        <v>0</v>
      </c>
      <c r="AD2192" s="19">
        <f t="shared" si="605"/>
        <v>60000</v>
      </c>
      <c r="AE2192" s="21">
        <f t="shared" si="601"/>
        <v>6240</v>
      </c>
      <c r="AF2192" s="20">
        <f t="shared" si="603"/>
        <v>0</v>
      </c>
      <c r="AG2192" s="20">
        <f t="shared" si="606"/>
        <v>0</v>
      </c>
      <c r="AH2192" s="20">
        <f t="shared" si="607"/>
        <v>0</v>
      </c>
      <c r="AI2192" s="20"/>
      <c r="AJ2192" s="20"/>
      <c r="AK2192" s="20">
        <f t="shared" si="600"/>
        <v>0</v>
      </c>
      <c r="AL2192" s="171"/>
    </row>
    <row r="2193" spans="1:38" ht="15.75" customHeight="1" x14ac:dyDescent="0.25">
      <c r="A2193" s="3">
        <v>1779</v>
      </c>
      <c r="B2193" s="14">
        <f t="shared" si="608"/>
        <v>5</v>
      </c>
      <c r="C2193" s="9">
        <f>IF(A2193=A2192,C2192,"")</f>
        <v>45343</v>
      </c>
      <c r="D2193" s="3" t="str">
        <f>IF(A2193=A2192,D2192,"")</f>
        <v>Bilinsky Miguel</v>
      </c>
      <c r="E2193" s="14" t="str">
        <f t="shared" si="604"/>
        <v>1779Bilinsky Miguel5</v>
      </c>
      <c r="J2193" s="14" t="str">
        <f t="shared" si="598"/>
        <v xml:space="preserve">Service completo. Cambio de aceite y filtros. Control general del vehiculo. Cambio de bujias. Cambiar lampara de patente. Lavado motor.     </v>
      </c>
      <c r="L2193" s="3">
        <v>1</v>
      </c>
      <c r="M2193" s="10" t="s">
        <v>728</v>
      </c>
      <c r="N2193" s="3" t="s">
        <v>84</v>
      </c>
      <c r="Q2193" s="7">
        <v>4437.54</v>
      </c>
      <c r="S2193" s="8"/>
      <c r="T2193" s="11">
        <v>4</v>
      </c>
      <c r="W2193" s="76">
        <v>10800</v>
      </c>
      <c r="X2193" s="16">
        <f t="shared" si="602"/>
        <v>43200</v>
      </c>
      <c r="AC2193" s="18">
        <f t="shared" si="599"/>
        <v>0</v>
      </c>
      <c r="AD2193" s="19">
        <f t="shared" si="605"/>
        <v>60000</v>
      </c>
      <c r="AE2193" s="21">
        <f t="shared" si="601"/>
        <v>17750.16</v>
      </c>
      <c r="AF2193" s="20">
        <f t="shared" si="603"/>
        <v>0</v>
      </c>
      <c r="AG2193" s="20">
        <f t="shared" si="606"/>
        <v>0</v>
      </c>
      <c r="AH2193" s="20">
        <f t="shared" si="607"/>
        <v>0</v>
      </c>
      <c r="AI2193" s="20"/>
      <c r="AJ2193" s="20"/>
      <c r="AK2193" s="20">
        <f t="shared" si="600"/>
        <v>0</v>
      </c>
      <c r="AL2193" s="171"/>
    </row>
    <row r="2194" spans="1:38" ht="15.75" customHeight="1" x14ac:dyDescent="0.25">
      <c r="A2194" s="3">
        <v>1779</v>
      </c>
      <c r="B2194" s="14">
        <f t="shared" si="608"/>
        <v>6</v>
      </c>
      <c r="C2194" s="9">
        <f>IF(A2194=A2193,C2193,"")</f>
        <v>45343</v>
      </c>
      <c r="D2194" s="3" t="str">
        <f>IF(A2194=A2193,D2193,"")</f>
        <v>Bilinsky Miguel</v>
      </c>
      <c r="E2194" s="14" t="str">
        <f t="shared" si="604"/>
        <v>1779Bilinsky Miguel6</v>
      </c>
      <c r="J2194" s="14" t="str">
        <f t="shared" si="598"/>
        <v xml:space="preserve">Service completo. Cambio de aceite y filtros. Control general del vehiculo. Cambio de bujias. Cambiar lampara de patente. Lavado motor.      </v>
      </c>
      <c r="L2194" s="3">
        <v>1</v>
      </c>
      <c r="M2194" s="10" t="s">
        <v>3225</v>
      </c>
      <c r="N2194" s="3" t="s">
        <v>84</v>
      </c>
      <c r="Q2194" s="7">
        <v>4750</v>
      </c>
      <c r="S2194" s="8"/>
      <c r="T2194" s="11">
        <v>4</v>
      </c>
      <c r="W2194" s="76">
        <v>6500</v>
      </c>
      <c r="X2194" s="16">
        <f t="shared" si="602"/>
        <v>26000</v>
      </c>
      <c r="AC2194" s="18">
        <f t="shared" si="599"/>
        <v>0</v>
      </c>
      <c r="AD2194" s="19">
        <f t="shared" si="605"/>
        <v>60000</v>
      </c>
      <c r="AE2194" s="21">
        <f t="shared" si="601"/>
        <v>19000</v>
      </c>
      <c r="AF2194" s="20">
        <f t="shared" si="603"/>
        <v>0</v>
      </c>
      <c r="AG2194" s="20">
        <f t="shared" si="606"/>
        <v>0</v>
      </c>
      <c r="AH2194" s="20">
        <f t="shared" si="607"/>
        <v>0</v>
      </c>
      <c r="AI2194" s="20"/>
      <c r="AJ2194" s="20"/>
      <c r="AK2194" s="20">
        <f t="shared" si="600"/>
        <v>0</v>
      </c>
      <c r="AL2194" s="171"/>
    </row>
    <row r="2195" spans="1:38" ht="15.75" customHeight="1" x14ac:dyDescent="0.25">
      <c r="A2195" s="3">
        <v>1779</v>
      </c>
      <c r="B2195" s="14">
        <f t="shared" si="608"/>
        <v>7</v>
      </c>
      <c r="C2195" s="9">
        <v>45343</v>
      </c>
      <c r="D2195" s="3" t="s">
        <v>3223</v>
      </c>
      <c r="E2195" s="14" t="str">
        <f t="shared" si="604"/>
        <v>1779Bilinsky Miguel7</v>
      </c>
      <c r="J2195" s="14" t="str">
        <f t="shared" si="598"/>
        <v xml:space="preserve">Service completo. Cambio de aceite y filtros. Control general del vehiculo. Cambio de bujias. Cambiar lampara de patente. Lavado motor.       </v>
      </c>
      <c r="L2195" s="3">
        <v>1</v>
      </c>
      <c r="M2195" s="10" t="s">
        <v>2780</v>
      </c>
      <c r="N2195" s="3" t="s">
        <v>771</v>
      </c>
      <c r="Q2195" s="7">
        <v>240</v>
      </c>
      <c r="S2195" s="8"/>
      <c r="T2195" s="11">
        <v>1</v>
      </c>
      <c r="W2195" s="76">
        <v>650</v>
      </c>
      <c r="X2195" s="16">
        <f t="shared" si="602"/>
        <v>650</v>
      </c>
      <c r="AC2195" s="18">
        <f t="shared" si="599"/>
        <v>0</v>
      </c>
      <c r="AD2195" s="19">
        <f t="shared" si="605"/>
        <v>60000</v>
      </c>
      <c r="AE2195" s="21">
        <f t="shared" si="601"/>
        <v>240</v>
      </c>
      <c r="AF2195" s="20">
        <f t="shared" si="603"/>
        <v>0</v>
      </c>
      <c r="AG2195" s="20">
        <f t="shared" si="606"/>
        <v>0</v>
      </c>
      <c r="AH2195" s="20">
        <f t="shared" si="607"/>
        <v>0</v>
      </c>
      <c r="AI2195" s="20"/>
      <c r="AJ2195" s="20"/>
      <c r="AK2195" s="20">
        <f t="shared" si="600"/>
        <v>0</v>
      </c>
      <c r="AL2195" s="171"/>
    </row>
    <row r="2196" spans="1:38" ht="15.75" customHeight="1" x14ac:dyDescent="0.25">
      <c r="A2196" s="3">
        <v>1780</v>
      </c>
      <c r="B2196" s="14">
        <f t="shared" si="608"/>
        <v>1</v>
      </c>
      <c r="C2196" s="9">
        <v>45343</v>
      </c>
      <c r="D2196" s="3" t="s">
        <v>116</v>
      </c>
      <c r="E2196" s="14" t="str">
        <f t="shared" si="604"/>
        <v>1780Transporte Palloni1</v>
      </c>
      <c r="F2196" s="119" t="s">
        <v>964</v>
      </c>
      <c r="G2196" s="119" t="s">
        <v>1318</v>
      </c>
      <c r="H2196" s="119">
        <v>357902</v>
      </c>
      <c r="I2196" s="10" t="s">
        <v>3226</v>
      </c>
      <c r="J2196" s="14" t="str">
        <f t="shared" si="598"/>
        <v>Cambio de aceite y filtros de aceite y aire.</v>
      </c>
      <c r="K2196" s="3" t="s">
        <v>1512</v>
      </c>
      <c r="L2196" s="3">
        <v>1</v>
      </c>
      <c r="R2196" s="7" t="s">
        <v>1916</v>
      </c>
      <c r="S2196" s="8"/>
      <c r="W2196" s="76"/>
      <c r="X2196" s="16">
        <f t="shared" si="602"/>
        <v>0</v>
      </c>
      <c r="Y2196" s="3">
        <v>1</v>
      </c>
      <c r="AB2196" s="4">
        <v>9500</v>
      </c>
      <c r="AC2196" s="18">
        <f t="shared" si="599"/>
        <v>9500</v>
      </c>
      <c r="AD2196" s="19">
        <f t="shared" si="605"/>
        <v>9500</v>
      </c>
      <c r="AE2196" s="21">
        <f t="shared" si="601"/>
        <v>0</v>
      </c>
      <c r="AF2196" s="20">
        <f t="shared" si="603"/>
        <v>0</v>
      </c>
      <c r="AG2196" s="20">
        <f t="shared" si="606"/>
        <v>0</v>
      </c>
      <c r="AH2196" s="20">
        <f t="shared" si="607"/>
        <v>9500</v>
      </c>
      <c r="AI2196" s="20"/>
      <c r="AJ2196" s="20"/>
      <c r="AK2196" s="20">
        <f t="shared" si="600"/>
        <v>9500</v>
      </c>
      <c r="AL2196" s="171"/>
    </row>
    <row r="2197" spans="1:38" ht="15.75" customHeight="1" x14ac:dyDescent="0.25">
      <c r="A2197" s="3">
        <v>1780</v>
      </c>
      <c r="B2197" s="14">
        <f t="shared" si="608"/>
        <v>2</v>
      </c>
      <c r="C2197" s="9">
        <f>IF(A2197=A2196,C2196,"")</f>
        <v>45343</v>
      </c>
      <c r="D2197" s="3" t="str">
        <f>IF(A2197=A2196,D2196,"")</f>
        <v>Transporte Palloni</v>
      </c>
      <c r="E2197" s="14" t="str">
        <f t="shared" si="604"/>
        <v>1780Transporte Palloni2</v>
      </c>
      <c r="J2197" s="14" t="str">
        <f t="shared" si="598"/>
        <v xml:space="preserve">Cambio de aceite y filtros de aceite y aire. </v>
      </c>
      <c r="L2197" s="3">
        <v>1</v>
      </c>
      <c r="S2197" s="8"/>
      <c r="W2197" s="76"/>
      <c r="X2197" s="16">
        <f t="shared" si="602"/>
        <v>0</v>
      </c>
      <c r="AC2197" s="18">
        <f t="shared" si="599"/>
        <v>0</v>
      </c>
      <c r="AD2197" s="19">
        <f t="shared" si="605"/>
        <v>9500</v>
      </c>
      <c r="AE2197" s="21">
        <f t="shared" si="601"/>
        <v>0</v>
      </c>
      <c r="AF2197" s="20">
        <f t="shared" si="603"/>
        <v>0</v>
      </c>
      <c r="AG2197" s="20">
        <f t="shared" si="606"/>
        <v>0</v>
      </c>
      <c r="AH2197" s="20">
        <f t="shared" si="607"/>
        <v>0</v>
      </c>
      <c r="AI2197" s="20"/>
      <c r="AJ2197" s="20"/>
      <c r="AK2197" s="20">
        <f t="shared" si="600"/>
        <v>0</v>
      </c>
      <c r="AL2197" s="171"/>
    </row>
    <row r="2198" spans="1:38" ht="15.75" customHeight="1" x14ac:dyDescent="0.25">
      <c r="A2198" s="3">
        <v>1781</v>
      </c>
      <c r="B2198" s="14">
        <f t="shared" si="608"/>
        <v>1</v>
      </c>
      <c r="C2198" s="9">
        <v>45344</v>
      </c>
      <c r="D2198" s="3" t="s">
        <v>3228</v>
      </c>
      <c r="E2198" s="14" t="str">
        <f t="shared" si="604"/>
        <v>1781Navarro Jose Luis1</v>
      </c>
      <c r="F2198" s="119" t="s">
        <v>3229</v>
      </c>
      <c r="G2198" s="119" t="s">
        <v>1318</v>
      </c>
      <c r="H2198" s="119">
        <v>165829</v>
      </c>
      <c r="I2198" s="10" t="s">
        <v>3230</v>
      </c>
      <c r="J2198" s="14" t="str">
        <f t="shared" si="598"/>
        <v>Control del tren delantero. Cambiar cremallera de direccion. Regulacion de convergencia. Dejar volante derecho, en correcta posicion.</v>
      </c>
      <c r="K2198" s="3" t="s">
        <v>1665</v>
      </c>
      <c r="L2198" s="3">
        <v>1</v>
      </c>
      <c r="M2198" s="10" t="s">
        <v>3231</v>
      </c>
      <c r="N2198" s="3" t="s">
        <v>3232</v>
      </c>
      <c r="Q2198" s="7">
        <v>109000</v>
      </c>
      <c r="R2198" s="7" t="s">
        <v>1971</v>
      </c>
      <c r="S2198" s="8"/>
      <c r="T2198" s="11">
        <v>1</v>
      </c>
      <c r="W2198" s="76">
        <v>132000</v>
      </c>
      <c r="X2198" s="16">
        <f t="shared" si="602"/>
        <v>132000</v>
      </c>
      <c r="Y2198" s="3">
        <v>1</v>
      </c>
      <c r="AB2198" s="4">
        <v>35000</v>
      </c>
      <c r="AC2198" s="18">
        <f t="shared" si="599"/>
        <v>35000</v>
      </c>
      <c r="AD2198" s="19">
        <f t="shared" si="605"/>
        <v>35000</v>
      </c>
      <c r="AE2198" s="21">
        <f t="shared" si="601"/>
        <v>109000</v>
      </c>
      <c r="AF2198" s="20">
        <f t="shared" si="603"/>
        <v>109000</v>
      </c>
      <c r="AG2198" s="20">
        <f t="shared" si="606"/>
        <v>132000</v>
      </c>
      <c r="AH2198" s="20">
        <f t="shared" si="607"/>
        <v>35000</v>
      </c>
      <c r="AI2198" s="20"/>
      <c r="AJ2198" s="20"/>
      <c r="AK2198" s="20">
        <f t="shared" si="600"/>
        <v>167000</v>
      </c>
      <c r="AL2198" s="171"/>
    </row>
    <row r="2199" spans="1:38" ht="15.75" customHeight="1" x14ac:dyDescent="0.25">
      <c r="A2199" s="3">
        <v>1781</v>
      </c>
      <c r="B2199" s="14">
        <f t="shared" si="608"/>
        <v>2</v>
      </c>
      <c r="C2199" s="9">
        <f>IF(A2199=A2198,C2198,"")</f>
        <v>45344</v>
      </c>
      <c r="D2199" s="3" t="str">
        <f>IF(A2199=A2198,D2198,"")</f>
        <v>Navarro Jose Luis</v>
      </c>
      <c r="E2199" s="14" t="str">
        <f t="shared" si="604"/>
        <v>1781Navarro Jose Luis2</v>
      </c>
      <c r="J2199" s="14" t="str">
        <f t="shared" si="598"/>
        <v xml:space="preserve">Control del tren delantero. Cambiar cremallera de direccion. Regulacion de convergencia. Dejar volante derecho, en correcta posicion. </v>
      </c>
      <c r="L2199" s="3">
        <v>1</v>
      </c>
      <c r="S2199" s="8"/>
      <c r="W2199" s="76"/>
      <c r="X2199" s="16">
        <f t="shared" si="602"/>
        <v>0</v>
      </c>
      <c r="AC2199" s="18">
        <f t="shared" si="599"/>
        <v>0</v>
      </c>
      <c r="AD2199" s="19">
        <f t="shared" si="605"/>
        <v>35000</v>
      </c>
      <c r="AE2199" s="21">
        <f t="shared" si="601"/>
        <v>0</v>
      </c>
      <c r="AF2199" s="20">
        <f t="shared" si="603"/>
        <v>0</v>
      </c>
      <c r="AG2199" s="20">
        <f t="shared" si="606"/>
        <v>0</v>
      </c>
      <c r="AH2199" s="20">
        <f t="shared" si="607"/>
        <v>0</v>
      </c>
      <c r="AI2199" s="20"/>
      <c r="AJ2199" s="20"/>
      <c r="AK2199" s="20">
        <f t="shared" si="600"/>
        <v>0</v>
      </c>
      <c r="AL2199" s="171"/>
    </row>
    <row r="2200" spans="1:38" ht="15.75" customHeight="1" x14ac:dyDescent="0.25">
      <c r="A2200" s="3">
        <v>1782</v>
      </c>
      <c r="B2200" s="14">
        <f t="shared" si="608"/>
        <v>1</v>
      </c>
      <c r="C2200" s="9">
        <v>45344</v>
      </c>
      <c r="D2200" s="3" t="s">
        <v>1642</v>
      </c>
      <c r="E2200" s="14" t="str">
        <f t="shared" si="604"/>
        <v>1782Roman Agustin1</v>
      </c>
      <c r="F2200" s="119" t="s">
        <v>3233</v>
      </c>
      <c r="G2200" s="119" t="s">
        <v>2187</v>
      </c>
      <c r="H2200" s="119">
        <v>62477</v>
      </c>
      <c r="I2200" s="10" t="s">
        <v>3240</v>
      </c>
      <c r="J2200" s="14" t="str">
        <f t="shared" si="598"/>
        <v>Service completo. Cambio de aceite y filtros. Control general del vehiculo. Cambio de bujias. Desarmar distribucion completa. Cambiar kit, bomba de agua, correa poly-v y liquido refrigerante. Purgado del circuito de refrigeracion. Puesta a punto. Armado total.</v>
      </c>
      <c r="K2200" s="3" t="s">
        <v>1512</v>
      </c>
      <c r="L2200" s="3">
        <v>1</v>
      </c>
      <c r="M2200" s="10" t="s">
        <v>3238</v>
      </c>
      <c r="N2200" s="3" t="s">
        <v>771</v>
      </c>
      <c r="Q2200" s="7">
        <v>128700</v>
      </c>
      <c r="R2200" s="7" t="s">
        <v>1916</v>
      </c>
      <c r="S2200" s="8"/>
      <c r="T2200" s="11">
        <v>1</v>
      </c>
      <c r="W2200" s="76">
        <v>198000</v>
      </c>
      <c r="X2200" s="16">
        <f t="shared" si="602"/>
        <v>198000</v>
      </c>
      <c r="Y2200" s="3">
        <v>1</v>
      </c>
      <c r="AB2200" s="4">
        <v>150000</v>
      </c>
      <c r="AC2200" s="18">
        <f t="shared" si="599"/>
        <v>150000</v>
      </c>
      <c r="AD2200" s="19">
        <f t="shared" si="605"/>
        <v>150000</v>
      </c>
      <c r="AE2200" s="21">
        <f t="shared" si="601"/>
        <v>128700</v>
      </c>
      <c r="AF2200" s="20">
        <f t="shared" si="603"/>
        <v>213685.46000000002</v>
      </c>
      <c r="AG2200" s="20">
        <f t="shared" si="606"/>
        <v>422700</v>
      </c>
      <c r="AH2200" s="20">
        <f t="shared" si="607"/>
        <v>150000</v>
      </c>
      <c r="AI2200" s="20"/>
      <c r="AJ2200" s="20"/>
      <c r="AK2200" s="20">
        <f t="shared" si="600"/>
        <v>572700</v>
      </c>
      <c r="AL2200" s="171"/>
    </row>
    <row r="2201" spans="1:38" ht="15.75" customHeight="1" x14ac:dyDescent="0.25">
      <c r="A2201" s="3">
        <v>1782</v>
      </c>
      <c r="B2201" s="14">
        <f t="shared" si="608"/>
        <v>2</v>
      </c>
      <c r="C2201" s="9">
        <f t="shared" ref="C2201:C2206" si="612">IF(A2201=A2200,C2200,"")</f>
        <v>45344</v>
      </c>
      <c r="D2201" s="3" t="str">
        <f t="shared" ref="D2201:D2206" si="613">IF(A2201=A2200,D2200,"")</f>
        <v>Roman Agustin</v>
      </c>
      <c r="E2201" s="14" t="str">
        <f t="shared" si="604"/>
        <v>1782Roman Agustin2</v>
      </c>
      <c r="J2201" s="14" t="str">
        <f t="shared" si="598"/>
        <v xml:space="preserve">Service completo. Cambio de aceite y filtros. Control general del vehiculo. Cambio de bujias. Desarmar distribucion completa. Cambiar kit, bomba de agua, correa poly-v y liquido refrigerante. Purgado del circuito de refrigeracion. Puesta a punto. Armado total. </v>
      </c>
      <c r="L2201" s="3">
        <v>1</v>
      </c>
      <c r="M2201" s="10" t="s">
        <v>3234</v>
      </c>
      <c r="N2201" s="3" t="s">
        <v>771</v>
      </c>
      <c r="Q2201" s="7">
        <v>22600</v>
      </c>
      <c r="R2201" s="7" t="s">
        <v>2506</v>
      </c>
      <c r="S2201" s="8"/>
      <c r="T2201" s="11">
        <v>1</v>
      </c>
      <c r="W2201" s="76">
        <v>39900</v>
      </c>
      <c r="X2201" s="16">
        <f t="shared" si="602"/>
        <v>39900</v>
      </c>
      <c r="AC2201" s="18">
        <f t="shared" si="599"/>
        <v>0</v>
      </c>
      <c r="AD2201" s="19">
        <f t="shared" si="605"/>
        <v>150000</v>
      </c>
      <c r="AE2201" s="21">
        <f t="shared" si="601"/>
        <v>22600</v>
      </c>
      <c r="AF2201" s="20">
        <f t="shared" si="603"/>
        <v>0</v>
      </c>
      <c r="AG2201" s="20">
        <f t="shared" si="606"/>
        <v>0</v>
      </c>
      <c r="AH2201" s="20">
        <f t="shared" si="607"/>
        <v>0</v>
      </c>
      <c r="AI2201" s="20"/>
      <c r="AJ2201" s="20"/>
      <c r="AK2201" s="20">
        <f t="shared" si="600"/>
        <v>0</v>
      </c>
      <c r="AL2201" s="171"/>
    </row>
    <row r="2202" spans="1:38" ht="15.75" customHeight="1" x14ac:dyDescent="0.25">
      <c r="A2202" s="3">
        <v>1782</v>
      </c>
      <c r="B2202" s="14">
        <f t="shared" si="608"/>
        <v>3</v>
      </c>
      <c r="C2202" s="9">
        <f t="shared" si="612"/>
        <v>45344</v>
      </c>
      <c r="D2202" s="3" t="str">
        <f t="shared" si="613"/>
        <v>Roman Agustin</v>
      </c>
      <c r="E2202" s="14" t="str">
        <f t="shared" si="604"/>
        <v>1782Roman Agustin3</v>
      </c>
      <c r="J2202" s="14" t="str">
        <f t="shared" si="598"/>
        <v xml:space="preserve">Service completo. Cambio de aceite y filtros. Control general del vehiculo. Cambio de bujias. Desarmar distribucion completa. Cambiar kit, bomba de agua, correa poly-v y liquido refrigerante. Purgado del circuito de refrigeracion. Puesta a punto. Armado total.  </v>
      </c>
      <c r="L2202" s="3">
        <v>1</v>
      </c>
      <c r="M2202" s="10" t="s">
        <v>3235</v>
      </c>
      <c r="N2202" s="3" t="s">
        <v>771</v>
      </c>
      <c r="Q2202" s="7">
        <v>13800</v>
      </c>
      <c r="S2202" s="8"/>
      <c r="T2202" s="11">
        <v>1</v>
      </c>
      <c r="W2202" s="76">
        <v>24000</v>
      </c>
      <c r="X2202" s="16">
        <f t="shared" si="602"/>
        <v>24000</v>
      </c>
      <c r="AC2202" s="18">
        <f t="shared" si="599"/>
        <v>0</v>
      </c>
      <c r="AD2202" s="19">
        <f t="shared" si="605"/>
        <v>150000</v>
      </c>
      <c r="AE2202" s="21">
        <f t="shared" si="601"/>
        <v>13800</v>
      </c>
      <c r="AF2202" s="20">
        <f t="shared" si="603"/>
        <v>0</v>
      </c>
      <c r="AG2202" s="20">
        <f t="shared" si="606"/>
        <v>0</v>
      </c>
      <c r="AH2202" s="20">
        <f t="shared" si="607"/>
        <v>0</v>
      </c>
      <c r="AI2202" s="20"/>
      <c r="AJ2202" s="20"/>
      <c r="AK2202" s="20">
        <f t="shared" si="600"/>
        <v>0</v>
      </c>
      <c r="AL2202" s="171"/>
    </row>
    <row r="2203" spans="1:38" ht="15.75" customHeight="1" x14ac:dyDescent="0.25">
      <c r="A2203" s="3">
        <v>1782</v>
      </c>
      <c r="B2203" s="14">
        <f t="shared" si="608"/>
        <v>4</v>
      </c>
      <c r="C2203" s="9">
        <f t="shared" si="612"/>
        <v>45344</v>
      </c>
      <c r="D2203" s="3" t="str">
        <f t="shared" si="613"/>
        <v>Roman Agustin</v>
      </c>
      <c r="E2203" s="14" t="str">
        <f t="shared" si="604"/>
        <v>1782Roman Agustin4</v>
      </c>
      <c r="J2203" s="14" t="str">
        <f t="shared" si="598"/>
        <v xml:space="preserve">Service completo. Cambio de aceite y filtros. Control general del vehiculo. Cambio de bujias. Desarmar distribucion completa. Cambiar kit, bomba de agua, correa poly-v y liquido refrigerante. Purgado del circuito de refrigeracion. Puesta a punto. Armado total.   </v>
      </c>
      <c r="L2203" s="3">
        <v>1</v>
      </c>
      <c r="M2203" s="10" t="s">
        <v>1970</v>
      </c>
      <c r="N2203" s="3" t="s">
        <v>771</v>
      </c>
      <c r="Q2203" s="7">
        <v>7624.14</v>
      </c>
      <c r="S2203" s="8"/>
      <c r="T2203" s="11">
        <v>2</v>
      </c>
      <c r="W2203" s="76">
        <v>8700</v>
      </c>
      <c r="X2203" s="16">
        <f t="shared" si="602"/>
        <v>17400</v>
      </c>
      <c r="AC2203" s="18">
        <f t="shared" si="599"/>
        <v>0</v>
      </c>
      <c r="AD2203" s="19">
        <f t="shared" si="605"/>
        <v>150000</v>
      </c>
      <c r="AE2203" s="21">
        <f t="shared" si="601"/>
        <v>15248.28</v>
      </c>
      <c r="AF2203" s="20">
        <f t="shared" si="603"/>
        <v>0</v>
      </c>
      <c r="AG2203" s="20">
        <f t="shared" si="606"/>
        <v>0</v>
      </c>
      <c r="AH2203" s="20">
        <f t="shared" si="607"/>
        <v>0</v>
      </c>
      <c r="AI2203" s="20"/>
      <c r="AJ2203" s="20"/>
      <c r="AK2203" s="20">
        <f t="shared" si="600"/>
        <v>0</v>
      </c>
      <c r="AL2203" s="171"/>
    </row>
    <row r="2204" spans="1:38" ht="15.75" customHeight="1" x14ac:dyDescent="0.25">
      <c r="A2204" s="3">
        <v>1782</v>
      </c>
      <c r="B2204" s="14">
        <f t="shared" si="608"/>
        <v>5</v>
      </c>
      <c r="C2204" s="9">
        <f t="shared" si="612"/>
        <v>45344</v>
      </c>
      <c r="D2204" s="3" t="str">
        <f t="shared" si="613"/>
        <v>Roman Agustin</v>
      </c>
      <c r="E2204" s="14" t="str">
        <f t="shared" si="604"/>
        <v>1782Roman Agustin5</v>
      </c>
      <c r="J2204" s="14" t="str">
        <f t="shared" si="598"/>
        <v xml:space="preserve">Service completo. Cambio de aceite y filtros. Control general del vehiculo. Cambio de bujias. Desarmar distribucion completa. Cambiar kit, bomba de agua, correa poly-v y liquido refrigerante. Purgado del circuito de refrigeracion. Puesta a punto. Armado total.    </v>
      </c>
      <c r="L2204" s="3">
        <v>1</v>
      </c>
      <c r="M2204" s="10" t="s">
        <v>1431</v>
      </c>
      <c r="N2204" s="3" t="s">
        <v>771</v>
      </c>
      <c r="Q2204" s="7">
        <v>3105</v>
      </c>
      <c r="S2204" s="8"/>
      <c r="T2204" s="11">
        <v>1</v>
      </c>
      <c r="W2204" s="76">
        <v>3500</v>
      </c>
      <c r="X2204" s="16">
        <f t="shared" si="602"/>
        <v>3500</v>
      </c>
      <c r="AC2204" s="18">
        <f t="shared" si="599"/>
        <v>0</v>
      </c>
      <c r="AD2204" s="19">
        <f t="shared" si="605"/>
        <v>150000</v>
      </c>
      <c r="AE2204" s="21">
        <f t="shared" si="601"/>
        <v>3105</v>
      </c>
      <c r="AF2204" s="20">
        <f t="shared" si="603"/>
        <v>0</v>
      </c>
      <c r="AG2204" s="20">
        <f t="shared" si="606"/>
        <v>0</v>
      </c>
      <c r="AH2204" s="20">
        <f t="shared" si="607"/>
        <v>0</v>
      </c>
      <c r="AI2204" s="20"/>
      <c r="AJ2204" s="20"/>
      <c r="AK2204" s="20">
        <f t="shared" si="600"/>
        <v>0</v>
      </c>
      <c r="AL2204" s="171"/>
    </row>
    <row r="2205" spans="1:38" ht="15.75" customHeight="1" x14ac:dyDescent="0.25">
      <c r="A2205" s="3">
        <v>1782</v>
      </c>
      <c r="B2205" s="14">
        <f t="shared" si="608"/>
        <v>6</v>
      </c>
      <c r="C2205" s="9">
        <f t="shared" si="612"/>
        <v>45344</v>
      </c>
      <c r="D2205" s="3" t="str">
        <f t="shared" si="613"/>
        <v>Roman Agustin</v>
      </c>
      <c r="E2205" s="14" t="str">
        <f t="shared" si="604"/>
        <v>1782Roman Agustin6</v>
      </c>
      <c r="J2205" s="14" t="str">
        <f t="shared" si="598"/>
        <v xml:space="preserve">Service completo. Cambio de aceite y filtros. Control general del vehiculo. Cambio de bujias. Desarmar distribucion completa. Cambiar kit, bomba de agua, correa poly-v y liquido refrigerante. Purgado del circuito de refrigeracion. Puesta a punto. Armado total.     </v>
      </c>
      <c r="L2205" s="3">
        <v>1</v>
      </c>
      <c r="M2205" s="10" t="s">
        <v>728</v>
      </c>
      <c r="N2205" s="3" t="s">
        <v>771</v>
      </c>
      <c r="Q2205" s="7">
        <v>4437.54</v>
      </c>
      <c r="S2205" s="8"/>
      <c r="T2205" s="11">
        <v>4</v>
      </c>
      <c r="W2205" s="76">
        <v>10800</v>
      </c>
      <c r="X2205" s="16">
        <f t="shared" si="602"/>
        <v>43200</v>
      </c>
      <c r="AC2205" s="18">
        <f t="shared" si="599"/>
        <v>0</v>
      </c>
      <c r="AD2205" s="19">
        <f t="shared" si="605"/>
        <v>150000</v>
      </c>
      <c r="AE2205" s="21">
        <f t="shared" si="601"/>
        <v>17750.16</v>
      </c>
      <c r="AF2205" s="20">
        <f t="shared" si="603"/>
        <v>0</v>
      </c>
      <c r="AG2205" s="20">
        <f t="shared" si="606"/>
        <v>0</v>
      </c>
      <c r="AH2205" s="20">
        <f t="shared" si="607"/>
        <v>0</v>
      </c>
      <c r="AI2205" s="20"/>
      <c r="AJ2205" s="20"/>
      <c r="AK2205" s="20">
        <f t="shared" si="600"/>
        <v>0</v>
      </c>
      <c r="AL2205" s="171"/>
    </row>
    <row r="2206" spans="1:38" ht="15.75" customHeight="1" x14ac:dyDescent="0.25">
      <c r="A2206" s="3">
        <v>1782</v>
      </c>
      <c r="B2206" s="14">
        <f t="shared" si="608"/>
        <v>7</v>
      </c>
      <c r="C2206" s="9">
        <f t="shared" si="612"/>
        <v>45344</v>
      </c>
      <c r="D2206" s="3" t="str">
        <f t="shared" si="613"/>
        <v>Roman Agustin</v>
      </c>
      <c r="E2206" s="14" t="str">
        <f t="shared" si="604"/>
        <v>1782Roman Agustin7</v>
      </c>
      <c r="J2206" s="14" t="str">
        <f t="shared" si="598"/>
        <v xml:space="preserve">Service completo. Cambio de aceite y filtros. Control general del vehiculo. Cambio de bujias. Desarmar distribucion completa. Cambiar kit, bomba de agua, correa poly-v y liquido refrigerante. Purgado del circuito de refrigeracion. Puesta a punto. Armado total.      </v>
      </c>
      <c r="L2206" s="3">
        <v>1</v>
      </c>
      <c r="M2206" s="10" t="s">
        <v>3067</v>
      </c>
      <c r="N2206" s="3" t="s">
        <v>771</v>
      </c>
      <c r="Q2206" s="7">
        <v>5785</v>
      </c>
      <c r="S2206" s="8"/>
      <c r="T2206" s="11">
        <v>1</v>
      </c>
      <c r="W2206" s="76">
        <v>8900</v>
      </c>
      <c r="X2206" s="16">
        <f t="shared" si="602"/>
        <v>8900</v>
      </c>
      <c r="AC2206" s="18">
        <f t="shared" si="599"/>
        <v>0</v>
      </c>
      <c r="AD2206" s="19">
        <f t="shared" si="605"/>
        <v>150000</v>
      </c>
      <c r="AE2206" s="21">
        <f t="shared" si="601"/>
        <v>5785</v>
      </c>
      <c r="AF2206" s="20">
        <f t="shared" si="603"/>
        <v>0</v>
      </c>
      <c r="AG2206" s="20">
        <f t="shared" si="606"/>
        <v>0</v>
      </c>
      <c r="AH2206" s="20">
        <f t="shared" si="607"/>
        <v>0</v>
      </c>
      <c r="AI2206" s="20"/>
      <c r="AJ2206" s="20"/>
      <c r="AK2206" s="20">
        <f t="shared" si="600"/>
        <v>0</v>
      </c>
      <c r="AL2206" s="171"/>
    </row>
    <row r="2207" spans="1:38" ht="15.75" customHeight="1" x14ac:dyDescent="0.25">
      <c r="A2207" s="3">
        <v>1782</v>
      </c>
      <c r="B2207" s="14">
        <f t="shared" si="608"/>
        <v>8</v>
      </c>
      <c r="C2207" s="9">
        <v>45344</v>
      </c>
      <c r="D2207" s="3" t="s">
        <v>1642</v>
      </c>
      <c r="E2207" s="14" t="str">
        <f t="shared" si="604"/>
        <v>1782Roman Agustin8</v>
      </c>
      <c r="J2207" s="14" t="str">
        <f t="shared" si="598"/>
        <v xml:space="preserve">Service completo. Cambio de aceite y filtros. Control general del vehiculo. Cambio de bujias. Desarmar distribucion completa. Cambiar kit, bomba de agua, correa poly-v y liquido refrigerante. Purgado del circuito de refrigeracion. Puesta a punto. Armado total.       </v>
      </c>
      <c r="L2207" s="3">
        <v>1</v>
      </c>
      <c r="M2207" s="10" t="s">
        <v>3239</v>
      </c>
      <c r="N2207" s="3" t="s">
        <v>771</v>
      </c>
      <c r="Q2207" s="7">
        <v>8125</v>
      </c>
      <c r="S2207" s="8"/>
      <c r="T2207" s="11">
        <v>1</v>
      </c>
      <c r="W2207" s="76">
        <v>12500</v>
      </c>
      <c r="X2207" s="16">
        <f t="shared" si="602"/>
        <v>12500</v>
      </c>
      <c r="AC2207" s="18">
        <f t="shared" si="599"/>
        <v>0</v>
      </c>
      <c r="AD2207" s="19">
        <f t="shared" si="605"/>
        <v>150000</v>
      </c>
      <c r="AE2207" s="21">
        <f t="shared" si="601"/>
        <v>8125</v>
      </c>
      <c r="AF2207" s="20">
        <f t="shared" si="603"/>
        <v>0</v>
      </c>
      <c r="AG2207" s="20">
        <f t="shared" si="606"/>
        <v>0</v>
      </c>
      <c r="AH2207" s="20">
        <f t="shared" si="607"/>
        <v>0</v>
      </c>
      <c r="AI2207" s="20"/>
      <c r="AJ2207" s="20"/>
      <c r="AK2207" s="20">
        <f t="shared" si="600"/>
        <v>0</v>
      </c>
      <c r="AL2207" s="171"/>
    </row>
    <row r="2208" spans="1:38" ht="15.75" customHeight="1" x14ac:dyDescent="0.25">
      <c r="A2208" s="3">
        <v>1782</v>
      </c>
      <c r="B2208" s="14">
        <f t="shared" si="608"/>
        <v>9</v>
      </c>
      <c r="C2208" s="9">
        <f>IF(A2208=A2207,C2207,"")</f>
        <v>45344</v>
      </c>
      <c r="D2208" s="3" t="str">
        <f>IF(A2208=A2207,D2207,"")</f>
        <v>Roman Agustin</v>
      </c>
      <c r="E2208" s="14" t="str">
        <f t="shared" si="604"/>
        <v>1782Roman Agustin9</v>
      </c>
      <c r="J2208" s="14" t="str">
        <f t="shared" si="598"/>
        <v xml:space="preserve">Service completo. Cambio de aceite y filtros. Control general del vehiculo. Cambio de bujias. Desarmar distribucion completa. Cambiar kit, bomba de agua, correa poly-v y liquido refrigerante. Purgado del circuito de refrigeracion. Puesta a punto. Armado total.        </v>
      </c>
      <c r="L2208" s="3">
        <v>1</v>
      </c>
      <c r="M2208" s="10" t="s">
        <v>2986</v>
      </c>
      <c r="N2208" s="3" t="s">
        <v>771</v>
      </c>
      <c r="Q2208" s="7">
        <v>4156.6899999999996</v>
      </c>
      <c r="S2208" s="8"/>
      <c r="T2208" s="11">
        <v>1</v>
      </c>
      <c r="W2208" s="76">
        <v>9200</v>
      </c>
      <c r="X2208" s="16">
        <f t="shared" si="602"/>
        <v>9200</v>
      </c>
      <c r="AC2208" s="18">
        <f t="shared" si="599"/>
        <v>0</v>
      </c>
      <c r="AD2208" s="19">
        <f t="shared" si="605"/>
        <v>150000</v>
      </c>
      <c r="AE2208" s="21">
        <f t="shared" si="601"/>
        <v>4156.6899999999996</v>
      </c>
      <c r="AF2208" s="20">
        <f t="shared" si="603"/>
        <v>0</v>
      </c>
      <c r="AG2208" s="20">
        <f t="shared" si="606"/>
        <v>0</v>
      </c>
      <c r="AH2208" s="20">
        <f t="shared" si="607"/>
        <v>0</v>
      </c>
      <c r="AI2208" s="20"/>
      <c r="AJ2208" s="20"/>
      <c r="AK2208" s="20">
        <f t="shared" si="600"/>
        <v>0</v>
      </c>
      <c r="AL2208" s="171"/>
    </row>
    <row r="2209" spans="1:38" ht="15.75" customHeight="1" x14ac:dyDescent="0.25">
      <c r="A2209" s="3">
        <v>1782</v>
      </c>
      <c r="B2209" s="14">
        <f t="shared" si="608"/>
        <v>10</v>
      </c>
      <c r="C2209" s="9">
        <f>IF(A2209=A2208,C2208,"")</f>
        <v>45344</v>
      </c>
      <c r="D2209" s="3" t="str">
        <f>IF(A2209=A2208,D2208,"")</f>
        <v>Roman Agustin</v>
      </c>
      <c r="E2209" s="14" t="str">
        <f t="shared" si="604"/>
        <v>1782Roman Agustin10</v>
      </c>
      <c r="J2209" s="14" t="str">
        <f t="shared" si="598"/>
        <v xml:space="preserve">Service completo. Cambio de aceite y filtros. Control general del vehiculo. Cambio de bujias. Desarmar distribucion completa. Cambiar kit, bomba de agua, correa poly-v y liquido refrigerante. Purgado del circuito de refrigeracion. Puesta a punto. Armado total.         </v>
      </c>
      <c r="L2209" s="3">
        <v>1</v>
      </c>
      <c r="M2209" s="10" t="s">
        <v>2178</v>
      </c>
      <c r="N2209" s="3" t="s">
        <v>771</v>
      </c>
      <c r="Q2209" s="7">
        <v>3912.09</v>
      </c>
      <c r="S2209" s="8"/>
      <c r="T2209" s="11">
        <v>1</v>
      </c>
      <c r="W2209" s="76">
        <v>8900</v>
      </c>
      <c r="X2209" s="16">
        <f t="shared" si="602"/>
        <v>8900</v>
      </c>
      <c r="AC2209" s="18">
        <f t="shared" si="599"/>
        <v>0</v>
      </c>
      <c r="AD2209" s="19">
        <f t="shared" si="605"/>
        <v>150000</v>
      </c>
      <c r="AE2209" s="21">
        <f t="shared" si="601"/>
        <v>3912.09</v>
      </c>
      <c r="AF2209" s="20">
        <f t="shared" si="603"/>
        <v>0</v>
      </c>
      <c r="AG2209" s="20">
        <f t="shared" si="606"/>
        <v>0</v>
      </c>
      <c r="AH2209" s="20">
        <f t="shared" si="607"/>
        <v>0</v>
      </c>
      <c r="AI2209" s="20"/>
      <c r="AJ2209" s="20"/>
      <c r="AK2209" s="20">
        <f t="shared" si="600"/>
        <v>0</v>
      </c>
      <c r="AL2209" s="171"/>
    </row>
    <row r="2210" spans="1:38" ht="15.75" customHeight="1" x14ac:dyDescent="0.25">
      <c r="A2210" s="3">
        <v>1782</v>
      </c>
      <c r="B2210" s="14">
        <f t="shared" si="608"/>
        <v>11</v>
      </c>
      <c r="C2210" s="9">
        <v>45344</v>
      </c>
      <c r="D2210" s="3" t="s">
        <v>1642</v>
      </c>
      <c r="E2210" s="14" t="str">
        <f t="shared" si="604"/>
        <v>1782Roman Agustin11</v>
      </c>
      <c r="J2210" s="14" t="str">
        <f t="shared" si="598"/>
        <v xml:space="preserve">Service completo. Cambio de aceite y filtros. Control general del vehiculo. Cambio de bujias. Desarmar distribucion completa. Cambiar kit, bomba de agua, correa poly-v y liquido refrigerante. Purgado del circuito de refrigeracion. Puesta a punto. Armado total.          </v>
      </c>
      <c r="L2210" s="3">
        <v>1</v>
      </c>
      <c r="M2210" s="10" t="s">
        <v>2732</v>
      </c>
      <c r="N2210" s="3" t="s">
        <v>3241</v>
      </c>
      <c r="Q2210" s="7">
        <v>11440</v>
      </c>
      <c r="S2210" s="8"/>
      <c r="T2210" s="11">
        <v>4</v>
      </c>
      <c r="W2210" s="76">
        <v>14300</v>
      </c>
      <c r="X2210" s="16">
        <f t="shared" si="602"/>
        <v>57200</v>
      </c>
      <c r="AC2210" s="18">
        <f t="shared" si="599"/>
        <v>0</v>
      </c>
      <c r="AD2210" s="19">
        <f t="shared" si="605"/>
        <v>150000</v>
      </c>
      <c r="AE2210" s="21">
        <f t="shared" si="601"/>
        <v>45760</v>
      </c>
      <c r="AF2210" s="20">
        <f t="shared" si="603"/>
        <v>0</v>
      </c>
      <c r="AG2210" s="20">
        <f t="shared" si="606"/>
        <v>0</v>
      </c>
      <c r="AH2210" s="20">
        <f t="shared" si="607"/>
        <v>0</v>
      </c>
      <c r="AI2210" s="20"/>
      <c r="AJ2210" s="20"/>
      <c r="AK2210" s="20">
        <f t="shared" si="600"/>
        <v>0</v>
      </c>
      <c r="AL2210" s="171"/>
    </row>
    <row r="2211" spans="1:38" ht="15.75" customHeight="1" x14ac:dyDescent="0.25">
      <c r="A2211" s="3">
        <v>1783</v>
      </c>
      <c r="B2211" s="14">
        <f t="shared" si="608"/>
        <v>1</v>
      </c>
      <c r="C2211" s="9">
        <v>45344</v>
      </c>
      <c r="D2211" s="3" t="s">
        <v>505</v>
      </c>
      <c r="E2211" s="14" t="str">
        <f t="shared" si="604"/>
        <v>1783Municipalidad Laboulaye1</v>
      </c>
      <c r="F2211" s="119" t="s">
        <v>3236</v>
      </c>
      <c r="G2211" s="119" t="s">
        <v>2707</v>
      </c>
      <c r="I2211" s="10" t="s">
        <v>3320</v>
      </c>
      <c r="J2211" s="14" t="str">
        <f t="shared" ref="J2211:J2274" si="614">IF(A2211=A2210,CONCATENATE(J2210," ",I2211),I2211)</f>
        <v xml:space="preserve">Cambiar filtro de aceite. Cambiar oring en tapa trasera de arbol de levas. Cambiar junta de escapes en multiple. </v>
      </c>
      <c r="K2211" s="3" t="s">
        <v>1665</v>
      </c>
      <c r="L2211" s="3">
        <v>1</v>
      </c>
      <c r="M2211" s="10" t="s">
        <v>3237</v>
      </c>
      <c r="N2211" s="3" t="s">
        <v>771</v>
      </c>
      <c r="Q2211" s="7">
        <v>4090.04</v>
      </c>
      <c r="R2211" s="7" t="s">
        <v>1971</v>
      </c>
      <c r="S2211" s="8"/>
      <c r="T2211" s="11">
        <v>1</v>
      </c>
      <c r="W2211" s="76">
        <v>8500</v>
      </c>
      <c r="X2211" s="16">
        <f t="shared" si="602"/>
        <v>8500</v>
      </c>
      <c r="Y2211" s="3">
        <v>1</v>
      </c>
      <c r="AB2211" s="4">
        <v>122000</v>
      </c>
      <c r="AC2211" s="18">
        <f t="shared" ref="AC2211:AC2274" si="615">+AB2211*Y2211</f>
        <v>122000</v>
      </c>
      <c r="AD2211" s="19">
        <f t="shared" si="605"/>
        <v>122000</v>
      </c>
      <c r="AE2211" s="21">
        <f t="shared" si="601"/>
        <v>4090.04</v>
      </c>
      <c r="AF2211" s="20">
        <f t="shared" si="603"/>
        <v>4090.04</v>
      </c>
      <c r="AG2211" s="20">
        <f t="shared" si="606"/>
        <v>8500</v>
      </c>
      <c r="AH2211" s="20">
        <f t="shared" si="607"/>
        <v>122000</v>
      </c>
      <c r="AI2211" s="20"/>
      <c r="AJ2211" s="20"/>
      <c r="AK2211" s="20">
        <f t="shared" ref="AK2211:AK2274" si="616">AH2211+AG2211</f>
        <v>130500</v>
      </c>
      <c r="AL2211" s="171"/>
    </row>
    <row r="2212" spans="1:38" ht="15.75" customHeight="1" x14ac:dyDescent="0.25">
      <c r="A2212" s="3">
        <v>1783</v>
      </c>
      <c r="B2212" s="14">
        <f t="shared" si="608"/>
        <v>2</v>
      </c>
      <c r="C2212" s="9">
        <f>IF(A2212=A2211,C2211,"")</f>
        <v>45344</v>
      </c>
      <c r="D2212" s="3" t="str">
        <f>IF(A2212=A2211,D2211,"")</f>
        <v>Municipalidad Laboulaye</v>
      </c>
      <c r="E2212" s="14" t="str">
        <f t="shared" si="604"/>
        <v>1783Municipalidad Laboulaye2</v>
      </c>
      <c r="J2212" s="14" t="str">
        <f t="shared" si="614"/>
        <v xml:space="preserve">Cambiar filtro de aceite. Cambiar oring en tapa trasera de arbol de levas. Cambiar junta de escapes en multiple.  </v>
      </c>
      <c r="L2212" s="3">
        <v>1</v>
      </c>
      <c r="S2212" s="8"/>
      <c r="W2212" s="76"/>
      <c r="X2212" s="16">
        <f t="shared" si="602"/>
        <v>0</v>
      </c>
      <c r="AC2212" s="18">
        <f t="shared" si="615"/>
        <v>0</v>
      </c>
      <c r="AD2212" s="19">
        <f t="shared" si="605"/>
        <v>122000</v>
      </c>
      <c r="AE2212" s="21">
        <f t="shared" si="601"/>
        <v>0</v>
      </c>
      <c r="AF2212" s="20">
        <f t="shared" si="603"/>
        <v>0</v>
      </c>
      <c r="AG2212" s="20">
        <f t="shared" si="606"/>
        <v>0</v>
      </c>
      <c r="AH2212" s="20">
        <f t="shared" si="607"/>
        <v>0</v>
      </c>
      <c r="AI2212" s="20"/>
      <c r="AJ2212" s="20"/>
      <c r="AK2212" s="20">
        <f t="shared" si="616"/>
        <v>0</v>
      </c>
      <c r="AL2212" s="171"/>
    </row>
    <row r="2213" spans="1:38" ht="15.75" customHeight="1" x14ac:dyDescent="0.25">
      <c r="A2213" s="3">
        <v>1784</v>
      </c>
      <c r="B2213" s="14">
        <f t="shared" si="608"/>
        <v>1</v>
      </c>
      <c r="C2213" s="9">
        <v>45345</v>
      </c>
      <c r="D2213" s="3" t="s">
        <v>3243</v>
      </c>
      <c r="E2213" s="14" t="str">
        <f t="shared" si="604"/>
        <v>1784Benavidez Matias1</v>
      </c>
      <c r="F2213" s="119" t="s">
        <v>3244</v>
      </c>
      <c r="G2213" s="119" t="s">
        <v>2183</v>
      </c>
      <c r="H2213" s="119">
        <v>54811</v>
      </c>
      <c r="I2213" s="10" t="s">
        <v>3245</v>
      </c>
      <c r="J2213" s="14" t="str">
        <f t="shared" si="614"/>
        <v>Service completo. Cambio de aceite y filtros. Control general del vehiculo. Cambiar bujes de barra estabilizadora.</v>
      </c>
      <c r="K2213" s="3" t="s">
        <v>1512</v>
      </c>
      <c r="L2213" s="3">
        <v>1</v>
      </c>
      <c r="R2213" s="7" t="s">
        <v>1916</v>
      </c>
      <c r="S2213" s="8"/>
      <c r="W2213" s="76"/>
      <c r="X2213" s="16">
        <f t="shared" si="602"/>
        <v>0</v>
      </c>
      <c r="Y2213" s="3">
        <v>1</v>
      </c>
      <c r="AB2213" s="4">
        <v>45000</v>
      </c>
      <c r="AC2213" s="18">
        <f t="shared" si="615"/>
        <v>45000</v>
      </c>
      <c r="AD2213" s="19">
        <f t="shared" si="605"/>
        <v>45000</v>
      </c>
      <c r="AE2213" s="21">
        <f t="shared" si="601"/>
        <v>0</v>
      </c>
      <c r="AF2213" s="20">
        <f t="shared" si="603"/>
        <v>0</v>
      </c>
      <c r="AG2213" s="20">
        <f t="shared" si="606"/>
        <v>0</v>
      </c>
      <c r="AH2213" s="20">
        <f t="shared" si="607"/>
        <v>45000</v>
      </c>
      <c r="AI2213" s="20"/>
      <c r="AJ2213" s="20"/>
      <c r="AK2213" s="20">
        <f t="shared" si="616"/>
        <v>45000</v>
      </c>
      <c r="AL2213" s="171"/>
    </row>
    <row r="2214" spans="1:38" ht="15.75" customHeight="1" x14ac:dyDescent="0.25">
      <c r="A2214" s="3">
        <v>1784</v>
      </c>
      <c r="B2214" s="14">
        <f t="shared" si="608"/>
        <v>2</v>
      </c>
      <c r="C2214" s="9">
        <f>IF(A2214=A2213,C2213,"")</f>
        <v>45345</v>
      </c>
      <c r="D2214" s="3" t="str">
        <f>IF(A2214=A2213,D2213,"")</f>
        <v>Benavidez Matias</v>
      </c>
      <c r="E2214" s="14" t="str">
        <f t="shared" si="604"/>
        <v>1784Benavidez Matias2</v>
      </c>
      <c r="J2214" s="14" t="str">
        <f t="shared" si="614"/>
        <v xml:space="preserve">Service completo. Cambio de aceite y filtros. Control general del vehiculo. Cambiar bujes de barra estabilizadora. </v>
      </c>
      <c r="L2214" s="3">
        <v>1</v>
      </c>
      <c r="S2214" s="8"/>
      <c r="W2214" s="76"/>
      <c r="X2214" s="16">
        <f t="shared" si="602"/>
        <v>0</v>
      </c>
      <c r="AC2214" s="18">
        <f t="shared" si="615"/>
        <v>0</v>
      </c>
      <c r="AD2214" s="19">
        <f t="shared" si="605"/>
        <v>45000</v>
      </c>
      <c r="AE2214" s="21">
        <f t="shared" si="601"/>
        <v>0</v>
      </c>
      <c r="AF2214" s="20">
        <f t="shared" si="603"/>
        <v>0</v>
      </c>
      <c r="AG2214" s="20">
        <f t="shared" si="606"/>
        <v>0</v>
      </c>
      <c r="AH2214" s="20">
        <f t="shared" si="607"/>
        <v>0</v>
      </c>
      <c r="AI2214" s="20"/>
      <c r="AJ2214" s="20"/>
      <c r="AK2214" s="20">
        <f t="shared" si="616"/>
        <v>0</v>
      </c>
      <c r="AL2214" s="171"/>
    </row>
    <row r="2215" spans="1:38" ht="15.75" customHeight="1" x14ac:dyDescent="0.25">
      <c r="A2215" s="3">
        <v>1785</v>
      </c>
      <c r="B2215" s="14">
        <f t="shared" si="608"/>
        <v>1</v>
      </c>
      <c r="C2215" s="9">
        <v>45345</v>
      </c>
      <c r="D2215" s="3" t="s">
        <v>2283</v>
      </c>
      <c r="E2215" s="14" t="str">
        <f t="shared" si="604"/>
        <v>1785Sabaini Ignacio 1</v>
      </c>
      <c r="F2215" s="119" t="s">
        <v>3246</v>
      </c>
      <c r="G2215" s="119" t="s">
        <v>3247</v>
      </c>
      <c r="H2215" s="119">
        <v>208831</v>
      </c>
      <c r="I2215" s="10" t="s">
        <v>3547</v>
      </c>
      <c r="J2215" s="14" t="str">
        <f t="shared" si="614"/>
        <v>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Realizar service de turbo.</v>
      </c>
      <c r="K2215" s="3" t="s">
        <v>2380</v>
      </c>
      <c r="L2215" s="3">
        <v>1</v>
      </c>
      <c r="M2215" s="10" t="s">
        <v>3254</v>
      </c>
      <c r="N2215" s="3" t="s">
        <v>771</v>
      </c>
      <c r="Q2215" s="7">
        <v>15693.02</v>
      </c>
      <c r="R2215" s="7" t="s">
        <v>2339</v>
      </c>
      <c r="S2215" s="8"/>
      <c r="T2215" s="11">
        <v>1</v>
      </c>
      <c r="W2215" s="76">
        <v>35000</v>
      </c>
      <c r="X2215" s="16">
        <f t="shared" si="602"/>
        <v>35000</v>
      </c>
      <c r="Y2215" s="3">
        <v>1</v>
      </c>
      <c r="AB2215" s="4">
        <v>1000000</v>
      </c>
      <c r="AC2215" s="18">
        <f t="shared" si="615"/>
        <v>1000000</v>
      </c>
      <c r="AD2215" s="19">
        <f t="shared" si="605"/>
        <v>1000000</v>
      </c>
      <c r="AE2215" s="21">
        <f t="shared" si="601"/>
        <v>15693.02</v>
      </c>
      <c r="AF2215" s="20">
        <f t="shared" si="603"/>
        <v>768787.68</v>
      </c>
      <c r="AG2215" s="20">
        <f t="shared" si="606"/>
        <v>1155000</v>
      </c>
      <c r="AH2215" s="20">
        <f t="shared" si="607"/>
        <v>1000000</v>
      </c>
      <c r="AI2215" s="20"/>
      <c r="AJ2215" s="20"/>
      <c r="AK2215" s="20">
        <f t="shared" si="616"/>
        <v>2155000</v>
      </c>
      <c r="AL2215" s="171"/>
    </row>
    <row r="2216" spans="1:38" ht="15.75" customHeight="1" x14ac:dyDescent="0.25">
      <c r="A2216" s="3">
        <v>1785</v>
      </c>
      <c r="B2216" s="14">
        <f t="shared" si="608"/>
        <v>2</v>
      </c>
      <c r="C2216" s="9">
        <f t="shared" ref="C2216:C2226" si="617">IF(A2216=A2215,C2215,"")</f>
        <v>45345</v>
      </c>
      <c r="D2216" s="3" t="str">
        <f t="shared" ref="D2216:D2226" si="618">IF(A2216=A2215,D2215,"")</f>
        <v xml:space="preserve">Sabaini Ignacio </v>
      </c>
      <c r="E2216" s="14" t="str">
        <f t="shared" si="604"/>
        <v>1785Sabaini Ignacio 2</v>
      </c>
      <c r="J2216" s="14" t="str">
        <f t="shared" si="614"/>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Realizar service de turbo. </v>
      </c>
      <c r="L2216" s="3">
        <v>1</v>
      </c>
      <c r="M2216" s="10" t="s">
        <v>3248</v>
      </c>
      <c r="N2216" s="3" t="s">
        <v>771</v>
      </c>
      <c r="Q2216" s="7">
        <v>6111.26</v>
      </c>
      <c r="S2216" s="8"/>
      <c r="T2216" s="11">
        <v>1</v>
      </c>
      <c r="W2216" s="76">
        <v>15000</v>
      </c>
      <c r="X2216" s="16">
        <f t="shared" si="602"/>
        <v>15000</v>
      </c>
      <c r="AC2216" s="18">
        <f t="shared" si="615"/>
        <v>0</v>
      </c>
      <c r="AD2216" s="19">
        <f t="shared" si="605"/>
        <v>1000000</v>
      </c>
      <c r="AE2216" s="21">
        <f t="shared" si="601"/>
        <v>6111.26</v>
      </c>
      <c r="AF2216" s="20">
        <f t="shared" si="603"/>
        <v>0</v>
      </c>
      <c r="AG2216" s="20">
        <f t="shared" si="606"/>
        <v>0</v>
      </c>
      <c r="AH2216" s="20">
        <f t="shared" si="607"/>
        <v>0</v>
      </c>
      <c r="AI2216" s="20"/>
      <c r="AJ2216" s="20"/>
      <c r="AK2216" s="20">
        <f t="shared" si="616"/>
        <v>0</v>
      </c>
      <c r="AL2216" s="171"/>
    </row>
    <row r="2217" spans="1:38" ht="15.75" customHeight="1" x14ac:dyDescent="0.25">
      <c r="A2217" s="3">
        <v>1785</v>
      </c>
      <c r="B2217" s="14">
        <f t="shared" si="608"/>
        <v>3</v>
      </c>
      <c r="C2217" s="9">
        <f t="shared" si="617"/>
        <v>45345</v>
      </c>
      <c r="D2217" s="3" t="str">
        <f t="shared" si="618"/>
        <v xml:space="preserve">Sabaini Ignacio </v>
      </c>
      <c r="E2217" s="14" t="str">
        <f t="shared" si="604"/>
        <v>1785Sabaini Ignacio 3</v>
      </c>
      <c r="J2217" s="14" t="str">
        <f t="shared" si="614"/>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Realizar service de turbo.  </v>
      </c>
      <c r="L2217" s="3">
        <v>1</v>
      </c>
      <c r="M2217" s="10" t="s">
        <v>98</v>
      </c>
      <c r="N2217" s="3" t="s">
        <v>771</v>
      </c>
      <c r="Q2217" s="7">
        <v>7614.26</v>
      </c>
      <c r="S2217" s="8"/>
      <c r="T2217" s="11">
        <v>4</v>
      </c>
      <c r="W2217" s="76">
        <v>16550</v>
      </c>
      <c r="X2217" s="16">
        <f t="shared" si="602"/>
        <v>66200</v>
      </c>
      <c r="AC2217" s="18">
        <f t="shared" si="615"/>
        <v>0</v>
      </c>
      <c r="AD2217" s="19">
        <f t="shared" si="605"/>
        <v>1000000</v>
      </c>
      <c r="AE2217" s="21">
        <f t="shared" si="601"/>
        <v>30457.040000000001</v>
      </c>
      <c r="AF2217" s="20">
        <f t="shared" si="603"/>
        <v>0</v>
      </c>
      <c r="AG2217" s="20">
        <f t="shared" si="606"/>
        <v>0</v>
      </c>
      <c r="AH2217" s="20">
        <f t="shared" si="607"/>
        <v>0</v>
      </c>
      <c r="AI2217" s="20"/>
      <c r="AJ2217" s="20"/>
      <c r="AK2217" s="20">
        <f t="shared" si="616"/>
        <v>0</v>
      </c>
      <c r="AL2217" s="171"/>
    </row>
    <row r="2218" spans="1:38" ht="15.75" customHeight="1" x14ac:dyDescent="0.25">
      <c r="A2218" s="3">
        <v>1785</v>
      </c>
      <c r="B2218" s="14">
        <f t="shared" si="608"/>
        <v>4</v>
      </c>
      <c r="C2218" s="9">
        <f t="shared" si="617"/>
        <v>45345</v>
      </c>
      <c r="D2218" s="3" t="str">
        <f t="shared" si="618"/>
        <v xml:space="preserve">Sabaini Ignacio </v>
      </c>
      <c r="E2218" s="14" t="str">
        <f t="shared" si="604"/>
        <v>1785Sabaini Ignacio 4</v>
      </c>
      <c r="J2218" s="14" t="str">
        <f t="shared" si="614"/>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Realizar service de turbo.   </v>
      </c>
      <c r="L2218" s="3">
        <v>1</v>
      </c>
      <c r="M2218" s="10" t="s">
        <v>3249</v>
      </c>
      <c r="N2218" s="3" t="s">
        <v>771</v>
      </c>
      <c r="Q2218" s="7">
        <v>198000</v>
      </c>
      <c r="S2218" s="8"/>
      <c r="T2218" s="11">
        <v>1</v>
      </c>
      <c r="W2218" s="76">
        <v>312000</v>
      </c>
      <c r="X2218" s="16">
        <f t="shared" si="602"/>
        <v>312000</v>
      </c>
      <c r="AC2218" s="18">
        <f t="shared" si="615"/>
        <v>0</v>
      </c>
      <c r="AD2218" s="19">
        <f t="shared" si="605"/>
        <v>1000000</v>
      </c>
      <c r="AE2218" s="21">
        <f t="shared" si="601"/>
        <v>198000</v>
      </c>
      <c r="AF2218" s="20">
        <f t="shared" si="603"/>
        <v>0</v>
      </c>
      <c r="AG2218" s="20">
        <f t="shared" si="606"/>
        <v>0</v>
      </c>
      <c r="AH2218" s="20">
        <f t="shared" si="607"/>
        <v>0</v>
      </c>
      <c r="AI2218" s="20"/>
      <c r="AJ2218" s="20"/>
      <c r="AK2218" s="20">
        <f t="shared" si="616"/>
        <v>0</v>
      </c>
      <c r="AL2218" s="171"/>
    </row>
    <row r="2219" spans="1:38" ht="15.75" customHeight="1" x14ac:dyDescent="0.25">
      <c r="A2219" s="3">
        <v>1785</v>
      </c>
      <c r="B2219" s="14">
        <f t="shared" si="608"/>
        <v>5</v>
      </c>
      <c r="C2219" s="9">
        <f t="shared" si="617"/>
        <v>45345</v>
      </c>
      <c r="D2219" s="3" t="str">
        <f t="shared" si="618"/>
        <v xml:space="preserve">Sabaini Ignacio </v>
      </c>
      <c r="E2219" s="14" t="str">
        <f t="shared" si="604"/>
        <v>1785Sabaini Ignacio 5</v>
      </c>
      <c r="J2219" s="14" t="str">
        <f t="shared" si="614"/>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Realizar service de turbo.    </v>
      </c>
      <c r="L2219" s="3">
        <v>1</v>
      </c>
      <c r="M2219" s="10" t="s">
        <v>3250</v>
      </c>
      <c r="N2219" s="3" t="s">
        <v>734</v>
      </c>
      <c r="Q2219" s="7">
        <v>23000</v>
      </c>
      <c r="S2219" s="8"/>
      <c r="T2219" s="11">
        <v>1</v>
      </c>
      <c r="W2219" s="76">
        <v>32000</v>
      </c>
      <c r="X2219" s="16">
        <f t="shared" si="602"/>
        <v>32000</v>
      </c>
      <c r="AC2219" s="18">
        <f t="shared" si="615"/>
        <v>0</v>
      </c>
      <c r="AD2219" s="19">
        <f t="shared" si="605"/>
        <v>1000000</v>
      </c>
      <c r="AE2219" s="21">
        <f t="shared" si="601"/>
        <v>23000</v>
      </c>
      <c r="AF2219" s="20">
        <f t="shared" si="603"/>
        <v>0</v>
      </c>
      <c r="AG2219" s="20">
        <f t="shared" si="606"/>
        <v>0</v>
      </c>
      <c r="AH2219" s="20">
        <f t="shared" si="607"/>
        <v>0</v>
      </c>
      <c r="AI2219" s="20"/>
      <c r="AJ2219" s="20"/>
      <c r="AK2219" s="20">
        <f t="shared" si="616"/>
        <v>0</v>
      </c>
      <c r="AL2219" s="171"/>
    </row>
    <row r="2220" spans="1:38" ht="15.75" customHeight="1" x14ac:dyDescent="0.25">
      <c r="A2220" s="3">
        <v>1785</v>
      </c>
      <c r="B2220" s="14">
        <f t="shared" si="608"/>
        <v>6</v>
      </c>
      <c r="C2220" s="9">
        <f t="shared" si="617"/>
        <v>45345</v>
      </c>
      <c r="D2220" s="3" t="str">
        <f t="shared" si="618"/>
        <v xml:space="preserve">Sabaini Ignacio </v>
      </c>
      <c r="E2220" s="14" t="str">
        <f t="shared" si="604"/>
        <v>1785Sabaini Ignacio 6</v>
      </c>
      <c r="J2220" s="14" t="str">
        <f t="shared" si="614"/>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Realizar service de turbo.     </v>
      </c>
      <c r="L2220" s="3">
        <v>1</v>
      </c>
      <c r="M2220" s="10" t="s">
        <v>3251</v>
      </c>
      <c r="N2220" s="3" t="s">
        <v>734</v>
      </c>
      <c r="Q2220" s="7">
        <v>15800</v>
      </c>
      <c r="S2220" s="8"/>
      <c r="T2220" s="11">
        <v>1</v>
      </c>
      <c r="W2220" s="76">
        <v>22000</v>
      </c>
      <c r="X2220" s="16">
        <f t="shared" si="602"/>
        <v>22000</v>
      </c>
      <c r="AC2220" s="18">
        <f t="shared" si="615"/>
        <v>0</v>
      </c>
      <c r="AD2220" s="19">
        <f t="shared" si="605"/>
        <v>1000000</v>
      </c>
      <c r="AE2220" s="21">
        <f t="shared" si="601"/>
        <v>15800</v>
      </c>
      <c r="AF2220" s="20">
        <f t="shared" si="603"/>
        <v>0</v>
      </c>
      <c r="AG2220" s="20">
        <f t="shared" si="606"/>
        <v>0</v>
      </c>
      <c r="AH2220" s="20">
        <f t="shared" si="607"/>
        <v>0</v>
      </c>
      <c r="AI2220" s="20"/>
      <c r="AJ2220" s="20"/>
      <c r="AK2220" s="20">
        <f t="shared" si="616"/>
        <v>0</v>
      </c>
      <c r="AL2220" s="171"/>
    </row>
    <row r="2221" spans="1:38" ht="15.75" customHeight="1" x14ac:dyDescent="0.25">
      <c r="A2221" s="3">
        <v>1785</v>
      </c>
      <c r="B2221" s="14">
        <f t="shared" si="608"/>
        <v>7</v>
      </c>
      <c r="C2221" s="9">
        <f t="shared" si="617"/>
        <v>45345</v>
      </c>
      <c r="D2221" s="3" t="str">
        <f t="shared" si="618"/>
        <v xml:space="preserve">Sabaini Ignacio </v>
      </c>
      <c r="E2221" s="14" t="str">
        <f t="shared" si="604"/>
        <v>1785Sabaini Ignacio 7</v>
      </c>
      <c r="J2221" s="14" t="str">
        <f t="shared" si="614"/>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Realizar service de turbo.      </v>
      </c>
      <c r="L2221" s="3">
        <v>1</v>
      </c>
      <c r="M2221" s="10" t="s">
        <v>3252</v>
      </c>
      <c r="N2221" s="3" t="s">
        <v>734</v>
      </c>
      <c r="Q2221" s="7">
        <v>27840</v>
      </c>
      <c r="S2221" s="8"/>
      <c r="T2221" s="11">
        <v>1</v>
      </c>
      <c r="W2221" s="76">
        <v>35800</v>
      </c>
      <c r="X2221" s="16">
        <f t="shared" si="602"/>
        <v>35800</v>
      </c>
      <c r="AC2221" s="18">
        <f t="shared" si="615"/>
        <v>0</v>
      </c>
      <c r="AD2221" s="19">
        <f t="shared" si="605"/>
        <v>1000000</v>
      </c>
      <c r="AE2221" s="21">
        <f t="shared" si="601"/>
        <v>27840</v>
      </c>
      <c r="AF2221" s="20">
        <f t="shared" si="603"/>
        <v>0</v>
      </c>
      <c r="AG2221" s="20">
        <f t="shared" si="606"/>
        <v>0</v>
      </c>
      <c r="AH2221" s="20">
        <f t="shared" si="607"/>
        <v>0</v>
      </c>
      <c r="AI2221" s="20"/>
      <c r="AJ2221" s="20"/>
      <c r="AK2221" s="20">
        <f t="shared" si="616"/>
        <v>0</v>
      </c>
      <c r="AL2221" s="171"/>
    </row>
    <row r="2222" spans="1:38" ht="15.75" customHeight="1" x14ac:dyDescent="0.25">
      <c r="A2222" s="3">
        <v>1785</v>
      </c>
      <c r="B2222" s="14">
        <f t="shared" si="608"/>
        <v>8</v>
      </c>
      <c r="C2222" s="9">
        <f t="shared" si="617"/>
        <v>45345</v>
      </c>
      <c r="D2222" s="3" t="str">
        <f t="shared" si="618"/>
        <v xml:space="preserve">Sabaini Ignacio </v>
      </c>
      <c r="E2222" s="14" t="str">
        <f t="shared" si="604"/>
        <v>1785Sabaini Ignacio 8</v>
      </c>
      <c r="J2222" s="14" t="str">
        <f t="shared" si="614"/>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Realizar service de turbo.       </v>
      </c>
      <c r="L2222" s="3">
        <v>1</v>
      </c>
      <c r="M2222" s="10" t="s">
        <v>3253</v>
      </c>
      <c r="N2222" s="3" t="s">
        <v>734</v>
      </c>
      <c r="Q2222" s="7">
        <v>240000</v>
      </c>
      <c r="S2222" s="8"/>
      <c r="T2222" s="11">
        <v>1</v>
      </c>
      <c r="W2222" s="76">
        <v>315000</v>
      </c>
      <c r="X2222" s="16">
        <f t="shared" si="602"/>
        <v>315000</v>
      </c>
      <c r="AC2222" s="18">
        <f t="shared" si="615"/>
        <v>0</v>
      </c>
      <c r="AD2222" s="19">
        <f t="shared" si="605"/>
        <v>1000000</v>
      </c>
      <c r="AE2222" s="21">
        <f t="shared" si="601"/>
        <v>240000</v>
      </c>
      <c r="AF2222" s="20">
        <f t="shared" si="603"/>
        <v>0</v>
      </c>
      <c r="AG2222" s="20">
        <f t="shared" si="606"/>
        <v>0</v>
      </c>
      <c r="AH2222" s="20">
        <f t="shared" si="607"/>
        <v>0</v>
      </c>
      <c r="AI2222" s="20"/>
      <c r="AJ2222" s="20"/>
      <c r="AK2222" s="20">
        <f t="shared" si="616"/>
        <v>0</v>
      </c>
      <c r="AL2222" s="171"/>
    </row>
    <row r="2223" spans="1:38" ht="15.75" customHeight="1" x14ac:dyDescent="0.25">
      <c r="A2223" s="3">
        <v>1785</v>
      </c>
      <c r="B2223" s="14">
        <f t="shared" si="608"/>
        <v>9</v>
      </c>
      <c r="C2223" s="9">
        <f t="shared" si="617"/>
        <v>45345</v>
      </c>
      <c r="D2223" s="3" t="str">
        <f t="shared" si="618"/>
        <v xml:space="preserve">Sabaini Ignacio </v>
      </c>
      <c r="E2223" s="14" t="str">
        <f t="shared" si="604"/>
        <v>1785Sabaini Ignacio 9</v>
      </c>
      <c r="J2223" s="14" t="str">
        <f t="shared" si="614"/>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Realizar service de turbo.        </v>
      </c>
      <c r="L2223" s="3">
        <v>1</v>
      </c>
      <c r="M2223" s="10" t="s">
        <v>2821</v>
      </c>
      <c r="N2223" s="3" t="s">
        <v>734</v>
      </c>
      <c r="Q2223" s="7">
        <v>36800</v>
      </c>
      <c r="S2223" s="8"/>
      <c r="T2223" s="11">
        <v>1</v>
      </c>
      <c r="W2223" s="76">
        <v>48000</v>
      </c>
      <c r="X2223" s="16">
        <f t="shared" si="602"/>
        <v>48000</v>
      </c>
      <c r="AC2223" s="18">
        <f t="shared" si="615"/>
        <v>0</v>
      </c>
      <c r="AD2223" s="19">
        <f t="shared" si="605"/>
        <v>1000000</v>
      </c>
      <c r="AE2223" s="21">
        <f t="shared" si="601"/>
        <v>36800</v>
      </c>
      <c r="AF2223" s="20">
        <f t="shared" si="603"/>
        <v>0</v>
      </c>
      <c r="AG2223" s="20">
        <f t="shared" si="606"/>
        <v>0</v>
      </c>
      <c r="AH2223" s="20">
        <f t="shared" si="607"/>
        <v>0</v>
      </c>
      <c r="AI2223" s="20"/>
      <c r="AJ2223" s="20"/>
      <c r="AK2223" s="20">
        <f t="shared" si="616"/>
        <v>0</v>
      </c>
      <c r="AL2223" s="171"/>
    </row>
    <row r="2224" spans="1:38" ht="15.75" customHeight="1" x14ac:dyDescent="0.25">
      <c r="A2224" s="3">
        <v>1785</v>
      </c>
      <c r="B2224" s="14">
        <f t="shared" si="608"/>
        <v>10</v>
      </c>
      <c r="C2224" s="9">
        <f t="shared" si="617"/>
        <v>45345</v>
      </c>
      <c r="D2224" s="3" t="str">
        <f t="shared" si="618"/>
        <v xml:space="preserve">Sabaini Ignacio </v>
      </c>
      <c r="E2224" s="14" t="str">
        <f t="shared" si="604"/>
        <v>1785Sabaini Ignacio 10</v>
      </c>
      <c r="J2224" s="14" t="str">
        <f t="shared" si="614"/>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Realizar service de turbo.         </v>
      </c>
      <c r="L2224" s="3">
        <v>1</v>
      </c>
      <c r="M2224" s="10" t="s">
        <v>1220</v>
      </c>
      <c r="N2224" s="3" t="s">
        <v>734</v>
      </c>
      <c r="Q2224" s="7">
        <v>91200</v>
      </c>
      <c r="S2224" s="8"/>
      <c r="T2224" s="11">
        <v>1</v>
      </c>
      <c r="W2224" s="76">
        <v>117000</v>
      </c>
      <c r="X2224" s="16">
        <f t="shared" si="602"/>
        <v>117000</v>
      </c>
      <c r="AC2224" s="18">
        <f t="shared" si="615"/>
        <v>0</v>
      </c>
      <c r="AD2224" s="19">
        <f t="shared" si="605"/>
        <v>1000000</v>
      </c>
      <c r="AE2224" s="21">
        <f t="shared" ref="AE2224:AE2287" si="619">+(Q2224)*T2224</f>
        <v>91200</v>
      </c>
      <c r="AF2224" s="20">
        <f t="shared" si="603"/>
        <v>0</v>
      </c>
      <c r="AG2224" s="20">
        <f t="shared" si="606"/>
        <v>0</v>
      </c>
      <c r="AH2224" s="20">
        <f t="shared" si="607"/>
        <v>0</v>
      </c>
      <c r="AI2224" s="20"/>
      <c r="AJ2224" s="20"/>
      <c r="AK2224" s="20">
        <f t="shared" si="616"/>
        <v>0</v>
      </c>
      <c r="AL2224" s="171"/>
    </row>
    <row r="2225" spans="1:38" ht="15.75" customHeight="1" x14ac:dyDescent="0.25">
      <c r="A2225" s="3">
        <v>1785</v>
      </c>
      <c r="B2225" s="14">
        <f t="shared" si="608"/>
        <v>11</v>
      </c>
      <c r="C2225" s="9">
        <f t="shared" si="617"/>
        <v>45345</v>
      </c>
      <c r="D2225" s="3" t="str">
        <f t="shared" si="618"/>
        <v xml:space="preserve">Sabaini Ignacio </v>
      </c>
      <c r="E2225" s="14" t="str">
        <f t="shared" si="604"/>
        <v>1785Sabaini Ignacio 11</v>
      </c>
      <c r="J2225" s="14" t="str">
        <f t="shared" si="614"/>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Realizar service de turbo.          </v>
      </c>
      <c r="L2225" s="3">
        <v>1</v>
      </c>
      <c r="M2225" s="10" t="s">
        <v>1970</v>
      </c>
      <c r="N2225" s="3" t="s">
        <v>771</v>
      </c>
      <c r="Q2225" s="7">
        <v>7624.14</v>
      </c>
      <c r="S2225" s="8"/>
      <c r="T2225" s="11">
        <v>2</v>
      </c>
      <c r="W2225" s="76">
        <v>11500</v>
      </c>
      <c r="X2225" s="16">
        <f t="shared" si="602"/>
        <v>23000</v>
      </c>
      <c r="AC2225" s="18">
        <f t="shared" si="615"/>
        <v>0</v>
      </c>
      <c r="AD2225" s="19">
        <f t="shared" si="605"/>
        <v>1000000</v>
      </c>
      <c r="AE2225" s="21">
        <f t="shared" si="619"/>
        <v>15248.28</v>
      </c>
      <c r="AF2225" s="20">
        <f t="shared" si="603"/>
        <v>0</v>
      </c>
      <c r="AG2225" s="20">
        <f t="shared" si="606"/>
        <v>0</v>
      </c>
      <c r="AH2225" s="20">
        <f t="shared" si="607"/>
        <v>0</v>
      </c>
      <c r="AI2225" s="20"/>
      <c r="AJ2225" s="20"/>
      <c r="AK2225" s="20">
        <f t="shared" si="616"/>
        <v>0</v>
      </c>
      <c r="AL2225" s="171"/>
    </row>
    <row r="2226" spans="1:38" ht="15.75" customHeight="1" x14ac:dyDescent="0.25">
      <c r="A2226" s="3">
        <v>1785</v>
      </c>
      <c r="B2226" s="14">
        <f t="shared" si="608"/>
        <v>12</v>
      </c>
      <c r="C2226" s="9">
        <f t="shared" si="617"/>
        <v>45345</v>
      </c>
      <c r="D2226" s="3" t="str">
        <f t="shared" si="618"/>
        <v xml:space="preserve">Sabaini Ignacio </v>
      </c>
      <c r="E2226" s="14" t="str">
        <f t="shared" si="604"/>
        <v>1785Sabaini Ignacio 12</v>
      </c>
      <c r="J2226" s="14" t="str">
        <f t="shared" si="614"/>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Realizar service de turbo.           </v>
      </c>
      <c r="L2226" s="3">
        <v>1</v>
      </c>
      <c r="M2226" s="10" t="s">
        <v>1431</v>
      </c>
      <c r="N2226" s="3" t="s">
        <v>771</v>
      </c>
      <c r="Q2226" s="7">
        <v>3105</v>
      </c>
      <c r="S2226" s="8"/>
      <c r="T2226" s="11">
        <v>1</v>
      </c>
      <c r="W2226" s="76">
        <v>4000</v>
      </c>
      <c r="X2226" s="16">
        <f t="shared" si="602"/>
        <v>4000</v>
      </c>
      <c r="AC2226" s="18">
        <f t="shared" si="615"/>
        <v>0</v>
      </c>
      <c r="AD2226" s="19">
        <f t="shared" si="605"/>
        <v>1000000</v>
      </c>
      <c r="AE2226" s="21">
        <f t="shared" si="619"/>
        <v>3105</v>
      </c>
      <c r="AF2226" s="20">
        <f t="shared" si="603"/>
        <v>0</v>
      </c>
      <c r="AG2226" s="20">
        <f t="shared" si="606"/>
        <v>0</v>
      </c>
      <c r="AH2226" s="20">
        <f t="shared" si="607"/>
        <v>0</v>
      </c>
      <c r="AI2226" s="20"/>
      <c r="AJ2226" s="20"/>
      <c r="AK2226" s="20">
        <f t="shared" si="616"/>
        <v>0</v>
      </c>
      <c r="AL2226" s="171"/>
    </row>
    <row r="2227" spans="1:38" ht="15.75" customHeight="1" x14ac:dyDescent="0.25">
      <c r="A2227" s="3">
        <v>1785</v>
      </c>
      <c r="B2227" s="14">
        <f t="shared" si="608"/>
        <v>13</v>
      </c>
      <c r="C2227" s="9">
        <v>45345</v>
      </c>
      <c r="D2227" s="3" t="s">
        <v>2283</v>
      </c>
      <c r="E2227" s="14" t="str">
        <f t="shared" si="604"/>
        <v>1785Sabaini Ignacio 13</v>
      </c>
      <c r="J2227" s="14" t="str">
        <f t="shared" si="614"/>
        <v xml:space="preserve">Desarme íntegro de motor. Sacar tapa de cilindros. Dejar en remojo con descarbonizante. Lavar al brillo. Controlar valvulas. Realizar asientos. Cambiar retenes. Sacar pistones. Controlar bielas y cojinetes. Cambiar aros y rearmar. Desarmar distribucion completa. Cambiar kit, bomba de agua, correa poly-v, polea fija poly-v y liquido refrigerante. Purgado del circuito de refrigeracion. Puesta a punto. Armado total. Cambio de filtros de aceite y aire. Agregar aceite motor. Cambiar taco motor. Lavado motor. Realizar service de turbo.            </v>
      </c>
      <c r="L2227" s="3">
        <v>1</v>
      </c>
      <c r="M2227" s="10" t="s">
        <v>3548</v>
      </c>
      <c r="N2227" s="3" t="s">
        <v>3549</v>
      </c>
      <c r="Q2227" s="7">
        <v>96000</v>
      </c>
      <c r="S2227" s="8"/>
      <c r="T2227" s="11">
        <v>1</v>
      </c>
      <c r="W2227" s="76">
        <v>130000</v>
      </c>
      <c r="X2227" s="16">
        <f t="shared" si="602"/>
        <v>130000</v>
      </c>
      <c r="AC2227" s="18">
        <f t="shared" si="615"/>
        <v>0</v>
      </c>
      <c r="AD2227" s="19">
        <f t="shared" si="605"/>
        <v>1000000</v>
      </c>
      <c r="AE2227" s="21">
        <f t="shared" si="619"/>
        <v>96000</v>
      </c>
      <c r="AF2227" s="20">
        <f t="shared" si="603"/>
        <v>0</v>
      </c>
      <c r="AG2227" s="20">
        <f t="shared" si="606"/>
        <v>0</v>
      </c>
      <c r="AH2227" s="20">
        <f t="shared" si="607"/>
        <v>0</v>
      </c>
      <c r="AI2227" s="20"/>
      <c r="AJ2227" s="20"/>
      <c r="AK2227" s="20">
        <f t="shared" si="616"/>
        <v>0</v>
      </c>
      <c r="AL2227" s="171"/>
    </row>
    <row r="2228" spans="1:38" ht="15.75" customHeight="1" x14ac:dyDescent="0.25">
      <c r="A2228" s="3">
        <v>1786</v>
      </c>
      <c r="B2228" s="14">
        <f t="shared" si="608"/>
        <v>1</v>
      </c>
      <c r="C2228" s="9">
        <v>45346</v>
      </c>
      <c r="D2228" s="3" t="s">
        <v>3275</v>
      </c>
      <c r="E2228" s="14" t="str">
        <f t="shared" si="604"/>
        <v>1786Barovero Cristian1</v>
      </c>
      <c r="F2228" s="119" t="s">
        <v>3256</v>
      </c>
      <c r="G2228" s="119" t="s">
        <v>3257</v>
      </c>
      <c r="H2228" s="119">
        <v>245002</v>
      </c>
      <c r="I2228" s="10" t="s">
        <v>3270</v>
      </c>
      <c r="J2228" s="14" t="str">
        <f t="shared" si="614"/>
        <v>Medir presion de nafta. Sacar aforador de tanque de nafta. Eemplazar bomba de nafta. Armado total. Control de inyectores. Sacar rampa de inyectores. Cambiar inyector n° 1. Armado total. Corregir punto de distribucion. Se hallo engranaje de arbol de levas con dos dientes atrasados. Puesta a punto del encendido. Cambiar bujias de encendido. Colocar cables de bujias usados en correcta posicion.</v>
      </c>
      <c r="K2228" s="3" t="s">
        <v>1665</v>
      </c>
      <c r="L2228" s="3">
        <v>1</v>
      </c>
      <c r="M2228" s="10" t="s">
        <v>3273</v>
      </c>
      <c r="N2228" s="3" t="s">
        <v>734</v>
      </c>
      <c r="Q2228" s="7">
        <v>47600</v>
      </c>
      <c r="R2228" s="7" t="s">
        <v>1971</v>
      </c>
      <c r="S2228" s="8"/>
      <c r="T2228" s="11">
        <v>1</v>
      </c>
      <c r="W2228" s="76">
        <v>59500</v>
      </c>
      <c r="X2228" s="16">
        <f t="shared" si="602"/>
        <v>59500</v>
      </c>
      <c r="Y2228" s="3">
        <v>1</v>
      </c>
      <c r="AB2228" s="4">
        <v>110000</v>
      </c>
      <c r="AC2228" s="18">
        <f t="shared" si="615"/>
        <v>110000</v>
      </c>
      <c r="AD2228" s="19">
        <f t="shared" si="605"/>
        <v>110000</v>
      </c>
      <c r="AE2228" s="21">
        <f t="shared" si="619"/>
        <v>47600</v>
      </c>
      <c r="AF2228" s="20">
        <f t="shared" si="603"/>
        <v>78680</v>
      </c>
      <c r="AG2228" s="20">
        <f t="shared" si="606"/>
        <v>163900</v>
      </c>
      <c r="AH2228" s="20">
        <f t="shared" si="607"/>
        <v>110000</v>
      </c>
      <c r="AI2228" s="20"/>
      <c r="AJ2228" s="20"/>
      <c r="AK2228" s="20">
        <f t="shared" si="616"/>
        <v>273900</v>
      </c>
      <c r="AL2228" s="171"/>
    </row>
    <row r="2229" spans="1:38" ht="15.75" customHeight="1" x14ac:dyDescent="0.25">
      <c r="A2229" s="3">
        <v>1786</v>
      </c>
      <c r="B2229" s="14">
        <f t="shared" si="608"/>
        <v>2</v>
      </c>
      <c r="C2229" s="9">
        <f>IF(A2229=A2228,C2228,"")</f>
        <v>45346</v>
      </c>
      <c r="D2229" s="3" t="str">
        <f>IF(A2229=A2228,D2228,"")</f>
        <v>Barovero Cristian</v>
      </c>
      <c r="E2229" s="14" t="str">
        <f t="shared" si="604"/>
        <v>1786Barovero Cristian2</v>
      </c>
      <c r="J2229" s="14" t="str">
        <f t="shared" si="614"/>
        <v xml:space="preserve">Medir presion de nafta. Sacar aforador de tanque de nafta. Eemplazar bomba de nafta. Armado total. Control de inyectores. Sacar rampa de inyectores. Cambiar inyector n° 1. Armado total. Corregir punto de distribucion. Se hallo engranaje de arbol de levas con dos dientes atrasados. Puesta a punto del encendido. Cambiar bujias de encendido. Colocar cables de bujias usados en correcta posicion. </v>
      </c>
      <c r="L2229" s="3">
        <v>1</v>
      </c>
      <c r="M2229" s="10" t="s">
        <v>3274</v>
      </c>
      <c r="N2229" s="3" t="s">
        <v>734</v>
      </c>
      <c r="Q2229" s="7">
        <v>2880</v>
      </c>
      <c r="S2229" s="8"/>
      <c r="T2229" s="11">
        <v>1</v>
      </c>
      <c r="W2229" s="76">
        <v>3600</v>
      </c>
      <c r="X2229" s="16">
        <f t="shared" si="602"/>
        <v>3600</v>
      </c>
      <c r="AC2229" s="18">
        <f t="shared" si="615"/>
        <v>0</v>
      </c>
      <c r="AD2229" s="19">
        <f t="shared" si="605"/>
        <v>110000</v>
      </c>
      <c r="AE2229" s="21">
        <f t="shared" si="619"/>
        <v>2880</v>
      </c>
      <c r="AF2229" s="20">
        <f t="shared" si="603"/>
        <v>0</v>
      </c>
      <c r="AG2229" s="20">
        <f t="shared" si="606"/>
        <v>0</v>
      </c>
      <c r="AH2229" s="20">
        <f t="shared" si="607"/>
        <v>0</v>
      </c>
      <c r="AI2229" s="20"/>
      <c r="AJ2229" s="20"/>
      <c r="AK2229" s="20">
        <f t="shared" si="616"/>
        <v>0</v>
      </c>
      <c r="AL2229" s="171"/>
    </row>
    <row r="2230" spans="1:38" ht="15.75" customHeight="1" x14ac:dyDescent="0.25">
      <c r="A2230" s="3">
        <v>1786</v>
      </c>
      <c r="B2230" s="14">
        <f t="shared" si="608"/>
        <v>3</v>
      </c>
      <c r="C2230" s="9">
        <v>45346</v>
      </c>
      <c r="D2230" s="3" t="str">
        <f>IF(A2230=A2229,D2229,"")</f>
        <v>Barovero Cristian</v>
      </c>
      <c r="E2230" s="14" t="str">
        <f t="shared" si="604"/>
        <v>1786Barovero Cristian3</v>
      </c>
      <c r="J2230" s="14" t="str">
        <f t="shared" si="614"/>
        <v xml:space="preserve">Medir presion de nafta. Sacar aforador de tanque de nafta. Eemplazar bomba de nafta. Armado total. Control de inyectores. Sacar rampa de inyectores. Cambiar inyector n° 1. Armado total. Corregir punto de distribucion. Se hallo engranaje de arbol de levas con dos dientes atrasados. Puesta a punto del encendido. Cambiar bujias de encendido. Colocar cables de bujias usados en correcta posicion.  </v>
      </c>
      <c r="L2230" s="3">
        <v>1</v>
      </c>
      <c r="M2230" s="10" t="s">
        <v>3225</v>
      </c>
      <c r="N2230" s="3" t="s">
        <v>84</v>
      </c>
      <c r="Q2230" s="7">
        <v>4200</v>
      </c>
      <c r="S2230" s="8"/>
      <c r="T2230" s="11">
        <v>4</v>
      </c>
      <c r="W2230" s="76">
        <v>6500</v>
      </c>
      <c r="X2230" s="16">
        <f t="shared" si="602"/>
        <v>26000</v>
      </c>
      <c r="AC2230" s="18">
        <f t="shared" si="615"/>
        <v>0</v>
      </c>
      <c r="AD2230" s="19">
        <f t="shared" si="605"/>
        <v>110000</v>
      </c>
      <c r="AE2230" s="21">
        <f t="shared" si="619"/>
        <v>16800</v>
      </c>
      <c r="AF2230" s="20">
        <f t="shared" si="603"/>
        <v>0</v>
      </c>
      <c r="AG2230" s="20">
        <f t="shared" si="606"/>
        <v>0</v>
      </c>
      <c r="AH2230" s="20">
        <f t="shared" si="607"/>
        <v>0</v>
      </c>
      <c r="AI2230" s="20"/>
      <c r="AJ2230" s="20"/>
      <c r="AK2230" s="20">
        <f t="shared" si="616"/>
        <v>0</v>
      </c>
      <c r="AL2230" s="171"/>
    </row>
    <row r="2231" spans="1:38" ht="15.75" customHeight="1" x14ac:dyDescent="0.25">
      <c r="A2231" s="3">
        <v>1786</v>
      </c>
      <c r="B2231" s="14">
        <f t="shared" si="608"/>
        <v>4</v>
      </c>
      <c r="C2231" s="9">
        <f>IF(A2231=A2230,C2230,"")</f>
        <v>45346</v>
      </c>
      <c r="D2231" s="3" t="str">
        <f>IF(A2231=A2230,D2230,"")</f>
        <v>Barovero Cristian</v>
      </c>
      <c r="E2231" s="14" t="str">
        <f t="shared" si="604"/>
        <v>1786Barovero Cristian4</v>
      </c>
      <c r="J2231" s="14" t="str">
        <f t="shared" si="614"/>
        <v xml:space="preserve">Medir presion de nafta. Sacar aforador de tanque de nafta. Eemplazar bomba de nafta. Armado total. Control de inyectores. Sacar rampa de inyectores. Cambiar inyector n° 1. Armado total. Corregir punto de distribucion. Se hallo engranaje de arbol de levas con dos dientes atrasados. Puesta a punto del encendido. Cambiar bujias de encendido. Colocar cables de bujias usados en correcta posicion.   </v>
      </c>
      <c r="L2231" s="3">
        <v>1</v>
      </c>
      <c r="M2231" s="10" t="s">
        <v>3271</v>
      </c>
      <c r="N2231" s="3" t="s">
        <v>734</v>
      </c>
      <c r="Q2231" s="7">
        <v>24000</v>
      </c>
      <c r="S2231" s="8"/>
      <c r="T2231" s="11">
        <v>1</v>
      </c>
      <c r="W2231" s="76">
        <v>42800</v>
      </c>
      <c r="X2231" s="16">
        <f t="shared" ref="X2231:X2294" si="620">W2231*T2231</f>
        <v>42800</v>
      </c>
      <c r="AC2231" s="18">
        <f t="shared" si="615"/>
        <v>0</v>
      </c>
      <c r="AD2231" s="19">
        <f t="shared" si="605"/>
        <v>110000</v>
      </c>
      <c r="AE2231" s="21">
        <f t="shared" si="619"/>
        <v>24000</v>
      </c>
      <c r="AF2231" s="20">
        <f t="shared" si="603"/>
        <v>0</v>
      </c>
      <c r="AG2231" s="20">
        <f t="shared" si="606"/>
        <v>0</v>
      </c>
      <c r="AH2231" s="20">
        <f t="shared" si="607"/>
        <v>0</v>
      </c>
      <c r="AI2231" s="20"/>
      <c r="AJ2231" s="20"/>
      <c r="AK2231" s="20">
        <f t="shared" si="616"/>
        <v>0</v>
      </c>
      <c r="AL2231" s="171"/>
    </row>
    <row r="2232" spans="1:38" ht="15.75" customHeight="1" x14ac:dyDescent="0.25">
      <c r="A2232" s="3">
        <v>1786</v>
      </c>
      <c r="B2232" s="14">
        <f t="shared" si="608"/>
        <v>5</v>
      </c>
      <c r="C2232" s="9">
        <f>IF(A2232=A2231,C2231,"")</f>
        <v>45346</v>
      </c>
      <c r="D2232" s="3" t="str">
        <f>IF(A2232=A2231,D2231,"")</f>
        <v>Barovero Cristian</v>
      </c>
      <c r="E2232" s="14" t="str">
        <f t="shared" si="604"/>
        <v>1786Barovero Cristian5</v>
      </c>
      <c r="J2232" s="14" t="str">
        <f t="shared" si="614"/>
        <v xml:space="preserve">Medir presion de nafta. Sacar aforador de tanque de nafta. Eemplazar bomba de nafta. Armado total. Control de inyectores. Sacar rampa de inyectores. Cambiar inyector n° 1. Armado total. Corregir punto de distribucion. Se hallo engranaje de arbol de levas con dos dientes atrasados. Puesta a punto del encendido. Cambiar bujias de encendido. Colocar cables de bujias usados en correcta posicion.    </v>
      </c>
      <c r="L2232" s="3">
        <v>1</v>
      </c>
      <c r="M2232" s="10" t="s">
        <v>3272</v>
      </c>
      <c r="N2232" s="3" t="s">
        <v>771</v>
      </c>
      <c r="S2232" s="8"/>
      <c r="T2232" s="11">
        <v>1</v>
      </c>
      <c r="W2232" s="76">
        <v>32000</v>
      </c>
      <c r="X2232" s="16">
        <f t="shared" si="620"/>
        <v>32000</v>
      </c>
      <c r="AC2232" s="18">
        <f t="shared" si="615"/>
        <v>0</v>
      </c>
      <c r="AD2232" s="19">
        <f t="shared" si="605"/>
        <v>110000</v>
      </c>
      <c r="AE2232" s="21">
        <f t="shared" si="619"/>
        <v>0</v>
      </c>
      <c r="AF2232" s="20">
        <f t="shared" si="603"/>
        <v>0</v>
      </c>
      <c r="AG2232" s="20">
        <f t="shared" si="606"/>
        <v>0</v>
      </c>
      <c r="AH2232" s="20">
        <f t="shared" si="607"/>
        <v>0</v>
      </c>
      <c r="AI2232" s="20"/>
      <c r="AJ2232" s="20"/>
      <c r="AK2232" s="20">
        <f t="shared" si="616"/>
        <v>0</v>
      </c>
      <c r="AL2232" s="171"/>
    </row>
    <row r="2233" spans="1:38" ht="15.75" customHeight="1" x14ac:dyDescent="0.25">
      <c r="A2233" s="3">
        <v>1787</v>
      </c>
      <c r="B2233" s="14">
        <f t="shared" si="608"/>
        <v>1</v>
      </c>
      <c r="C2233" s="9">
        <v>45348</v>
      </c>
      <c r="D2233" s="3" t="s">
        <v>138</v>
      </c>
      <c r="E2233" s="14" t="str">
        <f t="shared" si="604"/>
        <v>1787Airasca Gustavo1</v>
      </c>
      <c r="F2233" s="119" t="s">
        <v>1459</v>
      </c>
      <c r="G2233" s="119" t="s">
        <v>765</v>
      </c>
      <c r="H2233" s="119">
        <v>134395</v>
      </c>
      <c r="I2233" s="10" t="s">
        <v>3278</v>
      </c>
      <c r="J2233" s="14" t="str">
        <f t="shared" si="614"/>
        <v>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v>
      </c>
      <c r="K2233" s="3" t="s">
        <v>1512</v>
      </c>
      <c r="L2233" s="3">
        <v>1</v>
      </c>
      <c r="M2233" s="10" t="s">
        <v>3237</v>
      </c>
      <c r="N2233" s="3" t="s">
        <v>771</v>
      </c>
      <c r="Q2233" s="7">
        <v>4090.04</v>
      </c>
      <c r="R2233" s="7" t="s">
        <v>1916</v>
      </c>
      <c r="S2233" s="8"/>
      <c r="T2233" s="11">
        <v>1</v>
      </c>
      <c r="W2233" s="76">
        <v>8500</v>
      </c>
      <c r="X2233" s="16">
        <f t="shared" si="620"/>
        <v>8500</v>
      </c>
      <c r="Y2233" s="3">
        <v>1</v>
      </c>
      <c r="AB2233" s="4">
        <v>180000</v>
      </c>
      <c r="AC2233" s="18">
        <f t="shared" si="615"/>
        <v>180000</v>
      </c>
      <c r="AD2233" s="19">
        <f t="shared" si="605"/>
        <v>180000</v>
      </c>
      <c r="AE2233" s="21">
        <f t="shared" si="619"/>
        <v>4090.04</v>
      </c>
      <c r="AF2233" s="20">
        <f t="shared" si="603"/>
        <v>99296.5</v>
      </c>
      <c r="AG2233" s="20">
        <f t="shared" si="606"/>
        <v>234000</v>
      </c>
      <c r="AH2233" s="20">
        <f t="shared" si="607"/>
        <v>180000</v>
      </c>
      <c r="AI2233" s="20"/>
      <c r="AJ2233" s="20"/>
      <c r="AK2233" s="20">
        <f t="shared" si="616"/>
        <v>414000</v>
      </c>
      <c r="AL2233" s="171"/>
    </row>
    <row r="2234" spans="1:38" ht="15.75" customHeight="1" x14ac:dyDescent="0.25">
      <c r="A2234" s="3">
        <v>1787</v>
      </c>
      <c r="B2234" s="14">
        <f t="shared" si="608"/>
        <v>2</v>
      </c>
      <c r="C2234" s="9">
        <f t="shared" ref="C2234:C2242" si="621">IF(A2234=A2233,C2233,"")</f>
        <v>45348</v>
      </c>
      <c r="D2234" s="3" t="str">
        <f t="shared" ref="D2234:D2242" si="622">IF(A2234=A2233,D2233,"")</f>
        <v>Airasca Gustavo</v>
      </c>
      <c r="E2234" s="14" t="str">
        <f t="shared" si="604"/>
        <v>1787Airasca Gustavo2</v>
      </c>
      <c r="J2234" s="14" t="str">
        <f t="shared" si="614"/>
        <v xml:space="preserve">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v>
      </c>
      <c r="L2234" s="3">
        <v>1</v>
      </c>
      <c r="M2234" s="10" t="s">
        <v>3258</v>
      </c>
      <c r="N2234" s="3" t="s">
        <v>771</v>
      </c>
      <c r="Q2234" s="7">
        <v>3776.6</v>
      </c>
      <c r="S2234" s="8"/>
      <c r="T2234" s="11">
        <v>1</v>
      </c>
      <c r="W2234" s="76">
        <v>8800</v>
      </c>
      <c r="X2234" s="16">
        <f t="shared" si="620"/>
        <v>8800</v>
      </c>
      <c r="AC2234" s="18">
        <f t="shared" si="615"/>
        <v>0</v>
      </c>
      <c r="AD2234" s="19">
        <f t="shared" si="605"/>
        <v>180000</v>
      </c>
      <c r="AE2234" s="21">
        <f t="shared" si="619"/>
        <v>3776.6</v>
      </c>
      <c r="AF2234" s="20">
        <f t="shared" si="603"/>
        <v>0</v>
      </c>
      <c r="AG2234" s="20">
        <f t="shared" si="606"/>
        <v>0</v>
      </c>
      <c r="AH2234" s="20">
        <f t="shared" si="607"/>
        <v>0</v>
      </c>
      <c r="AI2234" s="20"/>
      <c r="AJ2234" s="20"/>
      <c r="AK2234" s="20">
        <f t="shared" si="616"/>
        <v>0</v>
      </c>
      <c r="AL2234" s="171"/>
    </row>
    <row r="2235" spans="1:38" ht="15.75" customHeight="1" x14ac:dyDescent="0.25">
      <c r="A2235" s="3">
        <v>1787</v>
      </c>
      <c r="B2235" s="14">
        <f t="shared" si="608"/>
        <v>3</v>
      </c>
      <c r="C2235" s="9">
        <f t="shared" si="621"/>
        <v>45348</v>
      </c>
      <c r="D2235" s="3" t="str">
        <f t="shared" si="622"/>
        <v>Airasca Gustavo</v>
      </c>
      <c r="E2235" s="14" t="str">
        <f t="shared" si="604"/>
        <v>1787Airasca Gustavo3</v>
      </c>
      <c r="J2235" s="14" t="str">
        <f t="shared" si="614"/>
        <v xml:space="preserve">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v>
      </c>
      <c r="L2235" s="3">
        <v>1</v>
      </c>
      <c r="M2235" s="10" t="s">
        <v>3114</v>
      </c>
      <c r="N2235" s="3" t="s">
        <v>771</v>
      </c>
      <c r="Q2235" s="7">
        <v>5197.32</v>
      </c>
      <c r="S2235" s="8"/>
      <c r="T2235" s="11">
        <v>1</v>
      </c>
      <c r="W2235" s="76">
        <v>14000</v>
      </c>
      <c r="X2235" s="16">
        <f t="shared" si="620"/>
        <v>14000</v>
      </c>
      <c r="AC2235" s="18">
        <f t="shared" si="615"/>
        <v>0</v>
      </c>
      <c r="AD2235" s="19">
        <f t="shared" si="605"/>
        <v>180000</v>
      </c>
      <c r="AE2235" s="21">
        <f t="shared" si="619"/>
        <v>5197.32</v>
      </c>
      <c r="AF2235" s="20">
        <f t="shared" ref="AF2235:AF2298" si="623">IF(A2235=A2234,0,(SUMIF($A$3:$A$999956,A2235,$Q$3:$Q$999956)))+IF(A2235=A2234,0,(SUMIF($A$3:$A$999956,A2235,$R$3:$R$999956)))</f>
        <v>0</v>
      </c>
      <c r="AG2235" s="20">
        <f t="shared" si="606"/>
        <v>0</v>
      </c>
      <c r="AH2235" s="20">
        <f t="shared" si="607"/>
        <v>0</v>
      </c>
      <c r="AI2235" s="20"/>
      <c r="AJ2235" s="20"/>
      <c r="AK2235" s="20">
        <f t="shared" si="616"/>
        <v>0</v>
      </c>
      <c r="AL2235" s="171"/>
    </row>
    <row r="2236" spans="1:38" ht="15.75" customHeight="1" x14ac:dyDescent="0.25">
      <c r="A2236" s="3">
        <v>1787</v>
      </c>
      <c r="B2236" s="14">
        <f t="shared" si="608"/>
        <v>4</v>
      </c>
      <c r="C2236" s="9">
        <f t="shared" si="621"/>
        <v>45348</v>
      </c>
      <c r="D2236" s="3" t="str">
        <f t="shared" si="622"/>
        <v>Airasca Gustavo</v>
      </c>
      <c r="E2236" s="14" t="str">
        <f t="shared" si="604"/>
        <v>1787Airasca Gustavo4</v>
      </c>
      <c r="J2236" s="14" t="str">
        <f t="shared" si="614"/>
        <v xml:space="preserve">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v>
      </c>
      <c r="L2236" s="3">
        <v>1</v>
      </c>
      <c r="M2236" s="10" t="s">
        <v>2979</v>
      </c>
      <c r="N2236" s="3" t="s">
        <v>771</v>
      </c>
      <c r="Q2236" s="7">
        <v>6175</v>
      </c>
      <c r="S2236" s="8"/>
      <c r="T2236" s="11">
        <v>1</v>
      </c>
      <c r="W2236" s="76">
        <v>9500</v>
      </c>
      <c r="X2236" s="16">
        <f t="shared" si="620"/>
        <v>9500</v>
      </c>
      <c r="AC2236" s="18">
        <f t="shared" si="615"/>
        <v>0</v>
      </c>
      <c r="AD2236" s="19">
        <f t="shared" si="605"/>
        <v>180000</v>
      </c>
      <c r="AE2236" s="21">
        <f t="shared" si="619"/>
        <v>6175</v>
      </c>
      <c r="AF2236" s="20">
        <f t="shared" si="623"/>
        <v>0</v>
      </c>
      <c r="AG2236" s="20">
        <f t="shared" si="606"/>
        <v>0</v>
      </c>
      <c r="AH2236" s="20">
        <f t="shared" si="607"/>
        <v>0</v>
      </c>
      <c r="AI2236" s="20"/>
      <c r="AJ2236" s="20"/>
      <c r="AK2236" s="20">
        <f t="shared" si="616"/>
        <v>0</v>
      </c>
      <c r="AL2236" s="171"/>
    </row>
    <row r="2237" spans="1:38" ht="15.75" customHeight="1" x14ac:dyDescent="0.25">
      <c r="A2237" s="3">
        <v>1787</v>
      </c>
      <c r="B2237" s="14">
        <f t="shared" si="608"/>
        <v>5</v>
      </c>
      <c r="C2237" s="9">
        <f t="shared" si="621"/>
        <v>45348</v>
      </c>
      <c r="D2237" s="3" t="str">
        <f t="shared" si="622"/>
        <v>Airasca Gustavo</v>
      </c>
      <c r="E2237" s="14" t="str">
        <f t="shared" si="604"/>
        <v>1787Airasca Gustavo5</v>
      </c>
      <c r="J2237" s="14" t="str">
        <f t="shared" si="614"/>
        <v xml:space="preserve">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v>
      </c>
      <c r="L2237" s="3">
        <v>1</v>
      </c>
      <c r="M2237" s="10" t="s">
        <v>728</v>
      </c>
      <c r="N2237" s="3" t="s">
        <v>771</v>
      </c>
      <c r="Q2237" s="7">
        <v>4437.54</v>
      </c>
      <c r="S2237" s="8"/>
      <c r="T2237" s="11">
        <v>4</v>
      </c>
      <c r="W2237" s="76">
        <v>10800</v>
      </c>
      <c r="X2237" s="16">
        <f t="shared" si="620"/>
        <v>43200</v>
      </c>
      <c r="AC2237" s="18">
        <f t="shared" si="615"/>
        <v>0</v>
      </c>
      <c r="AD2237" s="19">
        <f t="shared" si="605"/>
        <v>180000</v>
      </c>
      <c r="AE2237" s="21">
        <f t="shared" si="619"/>
        <v>17750.16</v>
      </c>
      <c r="AF2237" s="20">
        <f t="shared" si="623"/>
        <v>0</v>
      </c>
      <c r="AG2237" s="20">
        <f t="shared" si="606"/>
        <v>0</v>
      </c>
      <c r="AH2237" s="20">
        <f t="shared" si="607"/>
        <v>0</v>
      </c>
      <c r="AI2237" s="20"/>
      <c r="AJ2237" s="20"/>
      <c r="AK2237" s="20">
        <f t="shared" si="616"/>
        <v>0</v>
      </c>
      <c r="AL2237" s="171"/>
    </row>
    <row r="2238" spans="1:38" ht="15.75" customHeight="1" x14ac:dyDescent="0.25">
      <c r="A2238" s="3">
        <v>1787</v>
      </c>
      <c r="B2238" s="14">
        <f t="shared" si="608"/>
        <v>6</v>
      </c>
      <c r="C2238" s="9">
        <f t="shared" si="621"/>
        <v>45348</v>
      </c>
      <c r="D2238" s="3" t="str">
        <f t="shared" si="622"/>
        <v>Airasca Gustavo</v>
      </c>
      <c r="E2238" s="14" t="str">
        <f t="shared" ref="E2238:E2301" si="624">CONCATENATE(A2238,D2238,B2238)</f>
        <v>1787Airasca Gustavo6</v>
      </c>
      <c r="J2238" s="14" t="str">
        <f t="shared" si="614"/>
        <v xml:space="preserve">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v>
      </c>
      <c r="L2238" s="3">
        <v>1</v>
      </c>
      <c r="M2238" s="10" t="s">
        <v>3259</v>
      </c>
      <c r="N2238" s="3" t="s">
        <v>771</v>
      </c>
      <c r="Q2238" s="7">
        <v>5000</v>
      </c>
      <c r="S2238" s="8"/>
      <c r="T2238" s="11">
        <v>1</v>
      </c>
      <c r="W2238" s="76">
        <v>7800</v>
      </c>
      <c r="X2238" s="16">
        <f t="shared" si="620"/>
        <v>7800</v>
      </c>
      <c r="AC2238" s="18">
        <f t="shared" si="615"/>
        <v>0</v>
      </c>
      <c r="AD2238" s="19">
        <f t="shared" si="605"/>
        <v>180000</v>
      </c>
      <c r="AE2238" s="21">
        <f t="shared" si="619"/>
        <v>5000</v>
      </c>
      <c r="AF2238" s="20">
        <f t="shared" si="623"/>
        <v>0</v>
      </c>
      <c r="AG2238" s="20">
        <f t="shared" si="606"/>
        <v>0</v>
      </c>
      <c r="AH2238" s="20">
        <f t="shared" si="607"/>
        <v>0</v>
      </c>
      <c r="AI2238" s="20"/>
      <c r="AJ2238" s="20"/>
      <c r="AK2238" s="20">
        <f t="shared" si="616"/>
        <v>0</v>
      </c>
      <c r="AL2238" s="171"/>
    </row>
    <row r="2239" spans="1:38" ht="15.75" customHeight="1" x14ac:dyDescent="0.25">
      <c r="A2239" s="3">
        <v>1787</v>
      </c>
      <c r="B2239" s="14">
        <f t="shared" si="608"/>
        <v>7</v>
      </c>
      <c r="C2239" s="9">
        <f t="shared" si="621"/>
        <v>45348</v>
      </c>
      <c r="D2239" s="3" t="str">
        <f t="shared" si="622"/>
        <v>Airasca Gustavo</v>
      </c>
      <c r="E2239" s="14" t="str">
        <f t="shared" si="624"/>
        <v>1787Airasca Gustavo7</v>
      </c>
      <c r="J2239" s="14" t="str">
        <f t="shared" si="614"/>
        <v xml:space="preserve">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v>
      </c>
      <c r="L2239" s="3">
        <v>1</v>
      </c>
      <c r="M2239" s="10" t="s">
        <v>3262</v>
      </c>
      <c r="N2239" s="3" t="s">
        <v>1566</v>
      </c>
      <c r="Q2239" s="7">
        <v>13860</v>
      </c>
      <c r="S2239" s="8"/>
      <c r="T2239" s="11">
        <v>2</v>
      </c>
      <c r="W2239" s="76">
        <v>17000</v>
      </c>
      <c r="X2239" s="16">
        <f t="shared" si="620"/>
        <v>34000</v>
      </c>
      <c r="AC2239" s="18">
        <f t="shared" si="615"/>
        <v>0</v>
      </c>
      <c r="AD2239" s="19">
        <f t="shared" ref="AD2239:AD2302" si="625">IF(A2239=A2238,AD2238+AC2239,AC2239)</f>
        <v>180000</v>
      </c>
      <c r="AE2239" s="21">
        <f t="shared" si="619"/>
        <v>27720</v>
      </c>
      <c r="AF2239" s="20">
        <f t="shared" si="623"/>
        <v>0</v>
      </c>
      <c r="AG2239" s="20">
        <f t="shared" ref="AG2239:AG2302" si="626">IF(A2239=A2238,0,(SUMIF($A$3:$A$999956,A2239,($X$3:$X$999956))))</f>
        <v>0</v>
      </c>
      <c r="AH2239" s="20">
        <f t="shared" ref="AH2239:AH2302" si="627">IF(A2239=A2238,0,(SUMIF($A$3:$A$999956,A2239,($AC$3:$AC$999956))))</f>
        <v>0</v>
      </c>
      <c r="AI2239" s="20"/>
      <c r="AJ2239" s="20"/>
      <c r="AK2239" s="20">
        <f t="shared" si="616"/>
        <v>0</v>
      </c>
      <c r="AL2239" s="171"/>
    </row>
    <row r="2240" spans="1:38" ht="15.75" customHeight="1" x14ac:dyDescent="0.25">
      <c r="A2240" s="3">
        <v>1787</v>
      </c>
      <c r="B2240" s="14">
        <f t="shared" si="608"/>
        <v>8</v>
      </c>
      <c r="C2240" s="9">
        <f t="shared" si="621"/>
        <v>45348</v>
      </c>
      <c r="D2240" s="3" t="str">
        <f t="shared" si="622"/>
        <v>Airasca Gustavo</v>
      </c>
      <c r="E2240" s="14" t="str">
        <f t="shared" si="624"/>
        <v>1787Airasca Gustavo8</v>
      </c>
      <c r="J2240" s="14" t="str">
        <f t="shared" si="614"/>
        <v xml:space="preserve">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v>
      </c>
      <c r="L2240" s="3">
        <v>1</v>
      </c>
      <c r="M2240" s="10" t="s">
        <v>2848</v>
      </c>
      <c r="N2240" s="3" t="s">
        <v>771</v>
      </c>
      <c r="Q2240" s="7">
        <v>350</v>
      </c>
      <c r="S2240" s="8"/>
      <c r="T2240" s="11">
        <v>1</v>
      </c>
      <c r="W2240" s="76">
        <v>700</v>
      </c>
      <c r="X2240" s="16">
        <f t="shared" si="620"/>
        <v>700</v>
      </c>
      <c r="AC2240" s="18">
        <f t="shared" si="615"/>
        <v>0</v>
      </c>
      <c r="AD2240" s="19">
        <f t="shared" si="625"/>
        <v>180000</v>
      </c>
      <c r="AE2240" s="21">
        <f t="shared" si="619"/>
        <v>350</v>
      </c>
      <c r="AF2240" s="20">
        <f t="shared" si="623"/>
        <v>0</v>
      </c>
      <c r="AG2240" s="20">
        <f t="shared" si="626"/>
        <v>0</v>
      </c>
      <c r="AH2240" s="20">
        <f t="shared" si="627"/>
        <v>0</v>
      </c>
      <c r="AI2240" s="20"/>
      <c r="AJ2240" s="20"/>
      <c r="AK2240" s="20">
        <f t="shared" si="616"/>
        <v>0</v>
      </c>
      <c r="AL2240" s="171"/>
    </row>
    <row r="2241" spans="1:38" ht="15.75" customHeight="1" x14ac:dyDescent="0.25">
      <c r="A2241" s="3">
        <v>1787</v>
      </c>
      <c r="B2241" s="14">
        <f t="shared" si="608"/>
        <v>9</v>
      </c>
      <c r="C2241" s="9">
        <f t="shared" si="621"/>
        <v>45348</v>
      </c>
      <c r="D2241" s="3" t="str">
        <f t="shared" si="622"/>
        <v>Airasca Gustavo</v>
      </c>
      <c r="E2241" s="14" t="str">
        <f t="shared" si="624"/>
        <v>1787Airasca Gustavo9</v>
      </c>
      <c r="J2241" s="14" t="str">
        <f t="shared" si="614"/>
        <v xml:space="preserve">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v>
      </c>
      <c r="L2241" s="3">
        <v>1</v>
      </c>
      <c r="M2241" s="10" t="s">
        <v>3264</v>
      </c>
      <c r="N2241" s="3" t="s">
        <v>734</v>
      </c>
      <c r="Q2241" s="7">
        <v>30400</v>
      </c>
      <c r="S2241" s="8"/>
      <c r="T2241" s="11">
        <v>2</v>
      </c>
      <c r="W2241" s="76">
        <v>38000</v>
      </c>
      <c r="X2241" s="16">
        <f t="shared" si="620"/>
        <v>76000</v>
      </c>
      <c r="AC2241" s="18">
        <f t="shared" si="615"/>
        <v>0</v>
      </c>
      <c r="AD2241" s="19">
        <f t="shared" si="625"/>
        <v>180000</v>
      </c>
      <c r="AE2241" s="21">
        <f t="shared" si="619"/>
        <v>60800</v>
      </c>
      <c r="AF2241" s="20">
        <f t="shared" si="623"/>
        <v>0</v>
      </c>
      <c r="AG2241" s="20">
        <f t="shared" si="626"/>
        <v>0</v>
      </c>
      <c r="AH2241" s="20">
        <f t="shared" si="627"/>
        <v>0</v>
      </c>
      <c r="AI2241" s="20"/>
      <c r="AJ2241" s="20"/>
      <c r="AK2241" s="20">
        <f t="shared" si="616"/>
        <v>0</v>
      </c>
      <c r="AL2241" s="171"/>
    </row>
    <row r="2242" spans="1:38" ht="15.75" customHeight="1" x14ac:dyDescent="0.25">
      <c r="A2242" s="3">
        <v>1787</v>
      </c>
      <c r="B2242" s="14">
        <f t="shared" si="608"/>
        <v>10</v>
      </c>
      <c r="C2242" s="9">
        <f t="shared" si="621"/>
        <v>45348</v>
      </c>
      <c r="D2242" s="3" t="str">
        <f t="shared" si="622"/>
        <v>Airasca Gustavo</v>
      </c>
      <c r="E2242" s="14" t="str">
        <f t="shared" si="624"/>
        <v>1787Airasca Gustavo10</v>
      </c>
      <c r="J2242" s="14" t="str">
        <f t="shared" si="614"/>
        <v xml:space="preserve">Service completo. Cambio de aceite y filtros. Control general del vehiculo. Desarmar suspension delantero izquierdo. Cambiar fuelle salida de caja lado izquierdo. Cambiar polea tensora de correa poly-v. Cambiar polea fija de correa poly-v. Cambiar lampara de stop trasera derecha. Sacar parrilas de suspension delanteras. Reparar ambas con bujes parte trasera nuevos y parrilla derecha con buje parte delantera nuevo. Regular convergencia. Trasbasado de aceite de caja de velocidad. Colocar volante en correcta posicion.         </v>
      </c>
      <c r="L2242" s="3">
        <v>1</v>
      </c>
      <c r="M2242" s="10" t="s">
        <v>3265</v>
      </c>
      <c r="N2242" s="3" t="s">
        <v>1566</v>
      </c>
      <c r="Q2242" s="7">
        <v>26010</v>
      </c>
      <c r="S2242" s="8"/>
      <c r="T2242" s="11">
        <v>1</v>
      </c>
      <c r="W2242" s="76">
        <v>31500</v>
      </c>
      <c r="X2242" s="16">
        <f t="shared" si="620"/>
        <v>31500</v>
      </c>
      <c r="AC2242" s="18">
        <f t="shared" si="615"/>
        <v>0</v>
      </c>
      <c r="AD2242" s="19">
        <f t="shared" si="625"/>
        <v>180000</v>
      </c>
      <c r="AE2242" s="21">
        <f t="shared" si="619"/>
        <v>26010</v>
      </c>
      <c r="AF2242" s="20">
        <f t="shared" si="623"/>
        <v>0</v>
      </c>
      <c r="AG2242" s="20">
        <f t="shared" si="626"/>
        <v>0</v>
      </c>
      <c r="AH2242" s="20">
        <f t="shared" si="627"/>
        <v>0</v>
      </c>
      <c r="AI2242" s="20"/>
      <c r="AJ2242" s="20"/>
      <c r="AK2242" s="20">
        <f t="shared" si="616"/>
        <v>0</v>
      </c>
      <c r="AL2242" s="171"/>
    </row>
    <row r="2243" spans="1:38" ht="15.75" customHeight="1" x14ac:dyDescent="0.25">
      <c r="A2243" s="3">
        <v>1788</v>
      </c>
      <c r="B2243" s="14">
        <f t="shared" si="608"/>
        <v>1</v>
      </c>
      <c r="C2243" s="9">
        <v>45349</v>
      </c>
      <c r="D2243" s="3" t="s">
        <v>485</v>
      </c>
      <c r="E2243" s="14" t="str">
        <f t="shared" si="624"/>
        <v>1788Mandrile Sebastian1</v>
      </c>
      <c r="F2243" s="119" t="s">
        <v>3266</v>
      </c>
      <c r="G2243" s="119" t="s">
        <v>2785</v>
      </c>
      <c r="H2243" s="119">
        <v>65670</v>
      </c>
      <c r="I2243" s="10" t="s">
        <v>3306</v>
      </c>
      <c r="J2243" s="14" t="str">
        <f t="shared" si="614"/>
        <v xml:space="preserve">Service completo. Cambio de aceite y filtros. Control general del vehiculo. Cambiar flexible de presion de aceite turbo. </v>
      </c>
      <c r="K2243" s="3" t="s">
        <v>1665</v>
      </c>
      <c r="L2243" s="3">
        <v>1</v>
      </c>
      <c r="M2243" s="10" t="s">
        <v>814</v>
      </c>
      <c r="N2243" s="3" t="s">
        <v>84</v>
      </c>
      <c r="Q2243" s="7">
        <v>48000</v>
      </c>
      <c r="R2243" s="7" t="s">
        <v>1916</v>
      </c>
      <c r="S2243" s="8"/>
      <c r="T2243" s="11">
        <v>1</v>
      </c>
      <c r="W2243" s="76">
        <v>82000</v>
      </c>
      <c r="X2243" s="16">
        <f t="shared" si="620"/>
        <v>82000</v>
      </c>
      <c r="Y2243" s="3">
        <v>1</v>
      </c>
      <c r="AB2243" s="4">
        <v>100000</v>
      </c>
      <c r="AC2243" s="18">
        <f t="shared" si="615"/>
        <v>100000</v>
      </c>
      <c r="AD2243" s="19">
        <f t="shared" si="625"/>
        <v>100000</v>
      </c>
      <c r="AE2243" s="21">
        <f t="shared" si="619"/>
        <v>48000</v>
      </c>
      <c r="AF2243" s="20">
        <f t="shared" si="623"/>
        <v>118725</v>
      </c>
      <c r="AG2243" s="20">
        <f t="shared" si="626"/>
        <v>297250</v>
      </c>
      <c r="AH2243" s="20">
        <f t="shared" si="627"/>
        <v>100000</v>
      </c>
      <c r="AI2243" s="20"/>
      <c r="AJ2243" s="20"/>
      <c r="AK2243" s="20">
        <f t="shared" si="616"/>
        <v>397250</v>
      </c>
      <c r="AL2243" s="171"/>
    </row>
    <row r="2244" spans="1:38" ht="15.75" customHeight="1" x14ac:dyDescent="0.25">
      <c r="A2244" s="3">
        <v>1788</v>
      </c>
      <c r="B2244" s="14">
        <f t="shared" ref="B2244:B2307" si="628">IF(A2244=A2243,B2243+1,1)</f>
        <v>2</v>
      </c>
      <c r="C2244" s="9">
        <f>IF(A2244=A2243,C2243,"")</f>
        <v>45349</v>
      </c>
      <c r="D2244" s="3" t="str">
        <f>IF(A2244=A2243,D2243,"")</f>
        <v>Mandrile Sebastian</v>
      </c>
      <c r="E2244" s="14" t="str">
        <f t="shared" si="624"/>
        <v>1788Mandrile Sebastian2</v>
      </c>
      <c r="J2244" s="14" t="str">
        <f t="shared" si="614"/>
        <v xml:space="preserve">Service completo. Cambio de aceite y filtros. Control general del vehiculo. Cambiar flexible de presion de aceite turbo.  </v>
      </c>
      <c r="L2244" s="3">
        <v>1</v>
      </c>
      <c r="M2244" s="10" t="s">
        <v>3267</v>
      </c>
      <c r="N2244" s="3" t="s">
        <v>84</v>
      </c>
      <c r="Q2244" s="7">
        <v>10725</v>
      </c>
      <c r="S2244" s="8"/>
      <c r="T2244" s="11">
        <v>8.5</v>
      </c>
      <c r="W2244" s="76">
        <v>16500</v>
      </c>
      <c r="X2244" s="16">
        <f t="shared" si="620"/>
        <v>140250</v>
      </c>
      <c r="AC2244" s="18">
        <f t="shared" si="615"/>
        <v>0</v>
      </c>
      <c r="AD2244" s="19">
        <f t="shared" si="625"/>
        <v>100000</v>
      </c>
      <c r="AE2244" s="21">
        <f t="shared" si="619"/>
        <v>91162.5</v>
      </c>
      <c r="AF2244" s="20">
        <f t="shared" si="623"/>
        <v>0</v>
      </c>
      <c r="AG2244" s="20">
        <f t="shared" si="626"/>
        <v>0</v>
      </c>
      <c r="AH2244" s="20">
        <f t="shared" si="627"/>
        <v>0</v>
      </c>
      <c r="AI2244" s="20"/>
      <c r="AJ2244" s="20"/>
      <c r="AK2244" s="20">
        <f t="shared" si="616"/>
        <v>0</v>
      </c>
      <c r="AL2244" s="171"/>
    </row>
    <row r="2245" spans="1:38" ht="15.75" customHeight="1" x14ac:dyDescent="0.25">
      <c r="A2245" s="3">
        <v>1788</v>
      </c>
      <c r="B2245" s="14">
        <f t="shared" si="628"/>
        <v>3</v>
      </c>
      <c r="C2245" s="9">
        <v>45349</v>
      </c>
      <c r="D2245" s="3" t="s">
        <v>485</v>
      </c>
      <c r="E2245" s="14" t="str">
        <f t="shared" si="624"/>
        <v>1788Mandrile Sebastian3</v>
      </c>
      <c r="J2245" s="14" t="str">
        <f t="shared" si="614"/>
        <v xml:space="preserve">Service completo. Cambio de aceite y filtros. Control general del vehiculo. Cambiar flexible de presion de aceite turbo.   </v>
      </c>
      <c r="L2245" s="3">
        <v>1</v>
      </c>
      <c r="M2245" s="10" t="s">
        <v>3305</v>
      </c>
      <c r="N2245" s="3" t="s">
        <v>734</v>
      </c>
      <c r="Q2245" s="7">
        <v>60000</v>
      </c>
      <c r="S2245" s="8"/>
      <c r="T2245" s="11">
        <v>1</v>
      </c>
      <c r="W2245" s="76">
        <v>75000</v>
      </c>
      <c r="X2245" s="16">
        <f t="shared" si="620"/>
        <v>75000</v>
      </c>
      <c r="AC2245" s="18">
        <f t="shared" si="615"/>
        <v>0</v>
      </c>
      <c r="AD2245" s="19">
        <f t="shared" si="625"/>
        <v>100000</v>
      </c>
      <c r="AE2245" s="21">
        <f t="shared" si="619"/>
        <v>60000</v>
      </c>
      <c r="AF2245" s="20">
        <f t="shared" si="623"/>
        <v>0</v>
      </c>
      <c r="AG2245" s="20">
        <f t="shared" si="626"/>
        <v>0</v>
      </c>
      <c r="AH2245" s="20">
        <f t="shared" si="627"/>
        <v>0</v>
      </c>
      <c r="AI2245" s="20"/>
      <c r="AJ2245" s="20"/>
      <c r="AK2245" s="20">
        <f t="shared" si="616"/>
        <v>0</v>
      </c>
      <c r="AL2245" s="171"/>
    </row>
    <row r="2246" spans="1:38" ht="15.75" customHeight="1" x14ac:dyDescent="0.25">
      <c r="A2246" s="3">
        <v>1789</v>
      </c>
      <c r="B2246" s="14">
        <f t="shared" si="628"/>
        <v>1</v>
      </c>
      <c r="C2246" s="9">
        <v>45349</v>
      </c>
      <c r="D2246" s="3" t="s">
        <v>116</v>
      </c>
      <c r="E2246" s="14" t="str">
        <f t="shared" si="624"/>
        <v>1789Transporte Palloni1</v>
      </c>
      <c r="F2246" s="119" t="s">
        <v>1317</v>
      </c>
      <c r="G2246" s="119" t="s">
        <v>1318</v>
      </c>
      <c r="H2246" s="119">
        <v>623309</v>
      </c>
      <c r="I2246" s="10" t="s">
        <v>3334</v>
      </c>
      <c r="J2246" s="14" t="str">
        <f t="shared" si="614"/>
        <v xml:space="preserve">Cambio de aceite y filtros de aceite y aire. </v>
      </c>
      <c r="K2246" s="3" t="s">
        <v>1512</v>
      </c>
      <c r="L2246" s="3">
        <v>1</v>
      </c>
      <c r="R2246" s="7" t="s">
        <v>1916</v>
      </c>
      <c r="S2246" s="8"/>
      <c r="W2246" s="76"/>
      <c r="X2246" s="16">
        <f t="shared" si="620"/>
        <v>0</v>
      </c>
      <c r="Y2246" s="3">
        <v>1</v>
      </c>
      <c r="AB2246" s="4">
        <v>9500</v>
      </c>
      <c r="AC2246" s="18">
        <f t="shared" si="615"/>
        <v>9500</v>
      </c>
      <c r="AD2246" s="19">
        <f t="shared" si="625"/>
        <v>9500</v>
      </c>
      <c r="AE2246" s="21">
        <f t="shared" si="619"/>
        <v>0</v>
      </c>
      <c r="AF2246" s="20">
        <f t="shared" si="623"/>
        <v>0</v>
      </c>
      <c r="AG2246" s="20">
        <f t="shared" si="626"/>
        <v>0</v>
      </c>
      <c r="AH2246" s="20">
        <f t="shared" si="627"/>
        <v>9500</v>
      </c>
      <c r="AI2246" s="20"/>
      <c r="AJ2246" s="20"/>
      <c r="AK2246" s="20">
        <f t="shared" si="616"/>
        <v>9500</v>
      </c>
      <c r="AL2246" s="171"/>
    </row>
    <row r="2247" spans="1:38" ht="15.75" customHeight="1" x14ac:dyDescent="0.25">
      <c r="A2247" s="3">
        <v>1789</v>
      </c>
      <c r="B2247" s="14">
        <f t="shared" si="628"/>
        <v>2</v>
      </c>
      <c r="C2247" s="9">
        <f>IF(A2247=A2246,C2246,"")</f>
        <v>45349</v>
      </c>
      <c r="D2247" s="3" t="str">
        <f>IF(A2247=A2246,D2246,"")</f>
        <v>Transporte Palloni</v>
      </c>
      <c r="E2247" s="14" t="str">
        <f t="shared" si="624"/>
        <v>1789Transporte Palloni2</v>
      </c>
      <c r="J2247" s="14" t="str">
        <f t="shared" si="614"/>
        <v xml:space="preserve">Cambio de aceite y filtros de aceite y aire.  </v>
      </c>
      <c r="L2247" s="3">
        <v>1</v>
      </c>
      <c r="S2247" s="8"/>
      <c r="W2247" s="76"/>
      <c r="X2247" s="16">
        <f t="shared" si="620"/>
        <v>0</v>
      </c>
      <c r="AC2247" s="18">
        <f t="shared" si="615"/>
        <v>0</v>
      </c>
      <c r="AD2247" s="19">
        <f t="shared" si="625"/>
        <v>9500</v>
      </c>
      <c r="AE2247" s="21">
        <f t="shared" si="619"/>
        <v>0</v>
      </c>
      <c r="AF2247" s="20">
        <f t="shared" si="623"/>
        <v>0</v>
      </c>
      <c r="AG2247" s="20">
        <f t="shared" si="626"/>
        <v>0</v>
      </c>
      <c r="AH2247" s="20">
        <f t="shared" si="627"/>
        <v>0</v>
      </c>
      <c r="AI2247" s="20"/>
      <c r="AJ2247" s="20"/>
      <c r="AK2247" s="20">
        <f t="shared" si="616"/>
        <v>0</v>
      </c>
      <c r="AL2247" s="171"/>
    </row>
    <row r="2248" spans="1:38" ht="15.75" customHeight="1" x14ac:dyDescent="0.25">
      <c r="A2248" s="3">
        <v>1790</v>
      </c>
      <c r="B2248" s="14">
        <f t="shared" si="628"/>
        <v>1</v>
      </c>
      <c r="C2248" s="9">
        <v>45349</v>
      </c>
      <c r="D2248" s="3" t="s">
        <v>474</v>
      </c>
      <c r="E2248" s="14" t="str">
        <f t="shared" si="624"/>
        <v>1790Molinari Santiago1</v>
      </c>
      <c r="F2248" s="119" t="s">
        <v>3276</v>
      </c>
      <c r="G2248" s="119" t="s">
        <v>3079</v>
      </c>
      <c r="H2248" s="119">
        <v>119467</v>
      </c>
      <c r="I2248" s="10" t="s">
        <v>3325</v>
      </c>
      <c r="J2248"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K2248" s="3" t="s">
        <v>2380</v>
      </c>
      <c r="L2248" s="3">
        <v>1</v>
      </c>
      <c r="M2248" s="10" t="s">
        <v>3288</v>
      </c>
      <c r="N2248" s="3" t="s">
        <v>1832</v>
      </c>
      <c r="R2248" s="7" t="s">
        <v>2339</v>
      </c>
      <c r="S2248" s="8"/>
      <c r="W2248" s="76"/>
      <c r="X2248" s="16">
        <f t="shared" si="620"/>
        <v>0</v>
      </c>
      <c r="Y2248" s="3">
        <v>1</v>
      </c>
      <c r="AB2248" s="4">
        <v>420000</v>
      </c>
      <c r="AC2248" s="18">
        <f t="shared" si="615"/>
        <v>420000</v>
      </c>
      <c r="AD2248" s="19">
        <f t="shared" si="625"/>
        <v>420000</v>
      </c>
      <c r="AE2248" s="21">
        <f t="shared" si="619"/>
        <v>0</v>
      </c>
      <c r="AF2248" s="20">
        <f t="shared" si="623"/>
        <v>427953.95000000007</v>
      </c>
      <c r="AG2248" s="20">
        <f t="shared" si="626"/>
        <v>664500</v>
      </c>
      <c r="AH2248" s="20">
        <f t="shared" si="627"/>
        <v>420000</v>
      </c>
      <c r="AI2248" s="20"/>
      <c r="AJ2248" s="20"/>
      <c r="AK2248" s="20">
        <f t="shared" si="616"/>
        <v>1084500</v>
      </c>
      <c r="AL2248" s="171"/>
    </row>
    <row r="2249" spans="1:38" ht="15.75" customHeight="1" x14ac:dyDescent="0.25">
      <c r="A2249" s="3">
        <v>1790</v>
      </c>
      <c r="B2249" s="14">
        <f t="shared" si="628"/>
        <v>2</v>
      </c>
      <c r="C2249" s="9">
        <f t="shared" ref="C2249:C2265" si="629">IF(A2249=A2248,C2248,"")</f>
        <v>45349</v>
      </c>
      <c r="D2249" s="3" t="str">
        <f t="shared" ref="D2249:D2265" si="630">IF(A2249=A2248,D2248,"")</f>
        <v>Molinari Santiago</v>
      </c>
      <c r="E2249" s="14" t="str">
        <f t="shared" si="624"/>
        <v>1790Molinari Santiago2</v>
      </c>
      <c r="J2249"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49" s="3">
        <v>1</v>
      </c>
      <c r="M2249" s="10" t="s">
        <v>3277</v>
      </c>
      <c r="N2249" s="3" t="s">
        <v>734</v>
      </c>
      <c r="Q2249" s="7">
        <v>77600</v>
      </c>
      <c r="S2249" s="8"/>
      <c r="T2249" s="11">
        <v>1</v>
      </c>
      <c r="W2249" s="76">
        <v>97000</v>
      </c>
      <c r="X2249" s="16">
        <f t="shared" si="620"/>
        <v>97000</v>
      </c>
      <c r="AC2249" s="18">
        <f t="shared" si="615"/>
        <v>0</v>
      </c>
      <c r="AD2249" s="19">
        <f t="shared" si="625"/>
        <v>420000</v>
      </c>
      <c r="AE2249" s="21">
        <f t="shared" si="619"/>
        <v>77600</v>
      </c>
      <c r="AF2249" s="20">
        <f t="shared" si="623"/>
        <v>0</v>
      </c>
      <c r="AG2249" s="20">
        <f t="shared" si="626"/>
        <v>0</v>
      </c>
      <c r="AH2249" s="20">
        <f t="shared" si="627"/>
        <v>0</v>
      </c>
      <c r="AI2249" s="20"/>
      <c r="AJ2249" s="20"/>
      <c r="AK2249" s="20">
        <f t="shared" si="616"/>
        <v>0</v>
      </c>
      <c r="AL2249" s="171"/>
    </row>
    <row r="2250" spans="1:38" ht="15.75" customHeight="1" x14ac:dyDescent="0.25">
      <c r="A2250" s="3">
        <v>1790</v>
      </c>
      <c r="B2250" s="14">
        <f t="shared" si="628"/>
        <v>3</v>
      </c>
      <c r="C2250" s="9">
        <f t="shared" si="629"/>
        <v>45349</v>
      </c>
      <c r="D2250" s="3" t="str">
        <f t="shared" si="630"/>
        <v>Molinari Santiago</v>
      </c>
      <c r="E2250" s="14" t="str">
        <f t="shared" si="624"/>
        <v>1790Molinari Santiago3</v>
      </c>
      <c r="J2250"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50" s="3">
        <v>1</v>
      </c>
      <c r="M2250" s="10" t="s">
        <v>3280</v>
      </c>
      <c r="N2250" s="3" t="s">
        <v>734</v>
      </c>
      <c r="Q2250" s="7">
        <v>28000</v>
      </c>
      <c r="S2250" s="8"/>
      <c r="T2250" s="11">
        <v>1</v>
      </c>
      <c r="W2250" s="76">
        <v>35000</v>
      </c>
      <c r="X2250" s="16">
        <f t="shared" si="620"/>
        <v>35000</v>
      </c>
      <c r="AC2250" s="18">
        <f t="shared" si="615"/>
        <v>0</v>
      </c>
      <c r="AD2250" s="19">
        <f t="shared" si="625"/>
        <v>420000</v>
      </c>
      <c r="AE2250" s="21">
        <f t="shared" si="619"/>
        <v>28000</v>
      </c>
      <c r="AF2250" s="20">
        <f t="shared" si="623"/>
        <v>0</v>
      </c>
      <c r="AG2250" s="20">
        <f t="shared" si="626"/>
        <v>0</v>
      </c>
      <c r="AH2250" s="20">
        <f t="shared" si="627"/>
        <v>0</v>
      </c>
      <c r="AI2250" s="20"/>
      <c r="AJ2250" s="20"/>
      <c r="AK2250" s="20">
        <f t="shared" si="616"/>
        <v>0</v>
      </c>
      <c r="AL2250" s="171"/>
    </row>
    <row r="2251" spans="1:38" ht="15.75" customHeight="1" x14ac:dyDescent="0.25">
      <c r="A2251" s="3">
        <v>1790</v>
      </c>
      <c r="B2251" s="14">
        <f t="shared" si="628"/>
        <v>4</v>
      </c>
      <c r="C2251" s="9">
        <f t="shared" si="629"/>
        <v>45349</v>
      </c>
      <c r="D2251" s="3" t="str">
        <f t="shared" si="630"/>
        <v>Molinari Santiago</v>
      </c>
      <c r="E2251" s="14" t="str">
        <f t="shared" si="624"/>
        <v>1790Molinari Santiago4</v>
      </c>
      <c r="J2251"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51" s="3">
        <v>1</v>
      </c>
      <c r="M2251" s="10" t="s">
        <v>3279</v>
      </c>
      <c r="N2251" s="3" t="s">
        <v>734</v>
      </c>
      <c r="Q2251" s="7">
        <v>33600</v>
      </c>
      <c r="S2251" s="8"/>
      <c r="T2251" s="11">
        <v>1</v>
      </c>
      <c r="W2251" s="76">
        <v>42000</v>
      </c>
      <c r="X2251" s="16">
        <f t="shared" si="620"/>
        <v>42000</v>
      </c>
      <c r="AC2251" s="18">
        <f t="shared" si="615"/>
        <v>0</v>
      </c>
      <c r="AD2251" s="19">
        <f t="shared" si="625"/>
        <v>420000</v>
      </c>
      <c r="AE2251" s="21">
        <f t="shared" si="619"/>
        <v>33600</v>
      </c>
      <c r="AF2251" s="20">
        <f t="shared" si="623"/>
        <v>0</v>
      </c>
      <c r="AG2251" s="20">
        <f t="shared" si="626"/>
        <v>0</v>
      </c>
      <c r="AH2251" s="20">
        <f t="shared" si="627"/>
        <v>0</v>
      </c>
      <c r="AI2251" s="20"/>
      <c r="AJ2251" s="20"/>
      <c r="AK2251" s="20">
        <f t="shared" si="616"/>
        <v>0</v>
      </c>
      <c r="AL2251" s="171"/>
    </row>
    <row r="2252" spans="1:38" ht="15.75" customHeight="1" x14ac:dyDescent="0.25">
      <c r="A2252" s="3">
        <v>1790</v>
      </c>
      <c r="B2252" s="14">
        <f t="shared" si="628"/>
        <v>5</v>
      </c>
      <c r="C2252" s="9">
        <f t="shared" si="629"/>
        <v>45349</v>
      </c>
      <c r="D2252" s="3" t="str">
        <f t="shared" si="630"/>
        <v>Molinari Santiago</v>
      </c>
      <c r="E2252" s="14" t="str">
        <f t="shared" si="624"/>
        <v>1790Molinari Santiago5</v>
      </c>
      <c r="J2252"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52" s="3">
        <v>1</v>
      </c>
      <c r="M2252" s="10" t="s">
        <v>3281</v>
      </c>
      <c r="N2252" s="3" t="s">
        <v>734</v>
      </c>
      <c r="Q2252" s="7">
        <v>6320</v>
      </c>
      <c r="S2252" s="8"/>
      <c r="T2252" s="11">
        <v>1</v>
      </c>
      <c r="W2252" s="76">
        <v>7900</v>
      </c>
      <c r="X2252" s="16">
        <f t="shared" si="620"/>
        <v>7900</v>
      </c>
      <c r="AC2252" s="18">
        <f t="shared" si="615"/>
        <v>0</v>
      </c>
      <c r="AD2252" s="19">
        <f t="shared" si="625"/>
        <v>420000</v>
      </c>
      <c r="AE2252" s="21">
        <f t="shared" si="619"/>
        <v>6320</v>
      </c>
      <c r="AF2252" s="20">
        <f t="shared" si="623"/>
        <v>0</v>
      </c>
      <c r="AG2252" s="20">
        <f t="shared" si="626"/>
        <v>0</v>
      </c>
      <c r="AH2252" s="20">
        <f t="shared" si="627"/>
        <v>0</v>
      </c>
      <c r="AI2252" s="20"/>
      <c r="AJ2252" s="20"/>
      <c r="AK2252" s="20">
        <f t="shared" si="616"/>
        <v>0</v>
      </c>
      <c r="AL2252" s="171"/>
    </row>
    <row r="2253" spans="1:38" ht="15.75" customHeight="1" x14ac:dyDescent="0.25">
      <c r="A2253" s="3">
        <v>1790</v>
      </c>
      <c r="B2253" s="14">
        <f t="shared" si="628"/>
        <v>6</v>
      </c>
      <c r="C2253" s="9">
        <f t="shared" si="629"/>
        <v>45349</v>
      </c>
      <c r="D2253" s="3" t="str">
        <f t="shared" si="630"/>
        <v>Molinari Santiago</v>
      </c>
      <c r="E2253" s="14" t="str">
        <f t="shared" si="624"/>
        <v>1790Molinari Santiago6</v>
      </c>
      <c r="J2253"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53" s="3">
        <v>1</v>
      </c>
      <c r="M2253" s="10" t="s">
        <v>3282</v>
      </c>
      <c r="N2253" s="3" t="s">
        <v>734</v>
      </c>
      <c r="Q2253" s="7">
        <v>6000</v>
      </c>
      <c r="S2253" s="8"/>
      <c r="T2253" s="11">
        <v>1</v>
      </c>
      <c r="W2253" s="76">
        <v>7500</v>
      </c>
      <c r="X2253" s="16">
        <f t="shared" si="620"/>
        <v>7500</v>
      </c>
      <c r="AC2253" s="18">
        <f t="shared" si="615"/>
        <v>0</v>
      </c>
      <c r="AD2253" s="19">
        <f t="shared" si="625"/>
        <v>420000</v>
      </c>
      <c r="AE2253" s="21">
        <f t="shared" si="619"/>
        <v>6000</v>
      </c>
      <c r="AF2253" s="20">
        <f t="shared" si="623"/>
        <v>0</v>
      </c>
      <c r="AG2253" s="20">
        <f t="shared" si="626"/>
        <v>0</v>
      </c>
      <c r="AH2253" s="20">
        <f t="shared" si="627"/>
        <v>0</v>
      </c>
      <c r="AI2253" s="20"/>
      <c r="AJ2253" s="20"/>
      <c r="AK2253" s="20">
        <f t="shared" si="616"/>
        <v>0</v>
      </c>
      <c r="AL2253" s="171"/>
    </row>
    <row r="2254" spans="1:38" ht="15.75" customHeight="1" x14ac:dyDescent="0.25">
      <c r="A2254" s="3">
        <v>1790</v>
      </c>
      <c r="B2254" s="14">
        <f t="shared" si="628"/>
        <v>7</v>
      </c>
      <c r="C2254" s="9">
        <f t="shared" si="629"/>
        <v>45349</v>
      </c>
      <c r="D2254" s="3" t="str">
        <f t="shared" si="630"/>
        <v>Molinari Santiago</v>
      </c>
      <c r="E2254" s="14" t="str">
        <f t="shared" si="624"/>
        <v>1790Molinari Santiago7</v>
      </c>
      <c r="J2254"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54" s="3">
        <v>1</v>
      </c>
      <c r="M2254" s="10" t="s">
        <v>3289</v>
      </c>
      <c r="N2254" s="3" t="s">
        <v>734</v>
      </c>
      <c r="Q2254" s="7">
        <v>115200</v>
      </c>
      <c r="S2254" s="8"/>
      <c r="T2254" s="11">
        <v>1</v>
      </c>
      <c r="W2254" s="76">
        <v>144000</v>
      </c>
      <c r="X2254" s="16">
        <f t="shared" si="620"/>
        <v>144000</v>
      </c>
      <c r="AC2254" s="18">
        <f t="shared" si="615"/>
        <v>0</v>
      </c>
      <c r="AD2254" s="19">
        <f t="shared" si="625"/>
        <v>420000</v>
      </c>
      <c r="AE2254" s="21">
        <f t="shared" si="619"/>
        <v>115200</v>
      </c>
      <c r="AF2254" s="20">
        <f t="shared" si="623"/>
        <v>0</v>
      </c>
      <c r="AG2254" s="20">
        <f t="shared" si="626"/>
        <v>0</v>
      </c>
      <c r="AH2254" s="20">
        <f t="shared" si="627"/>
        <v>0</v>
      </c>
      <c r="AI2254" s="20"/>
      <c r="AJ2254" s="20"/>
      <c r="AK2254" s="20">
        <f t="shared" si="616"/>
        <v>0</v>
      </c>
      <c r="AL2254" s="171"/>
    </row>
    <row r="2255" spans="1:38" ht="15.75" customHeight="1" x14ac:dyDescent="0.25">
      <c r="A2255" s="3">
        <v>1790</v>
      </c>
      <c r="B2255" s="14">
        <f t="shared" si="628"/>
        <v>8</v>
      </c>
      <c r="C2255" s="9">
        <f t="shared" si="629"/>
        <v>45349</v>
      </c>
      <c r="D2255" s="3" t="str">
        <f t="shared" si="630"/>
        <v>Molinari Santiago</v>
      </c>
      <c r="E2255" s="14" t="str">
        <f t="shared" si="624"/>
        <v>1790Molinari Santiago8</v>
      </c>
      <c r="J2255"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55" s="3">
        <v>1</v>
      </c>
      <c r="M2255" s="10" t="s">
        <v>3283</v>
      </c>
      <c r="N2255" s="3" t="s">
        <v>771</v>
      </c>
      <c r="Q2255" s="7">
        <v>15000</v>
      </c>
      <c r="S2255" s="8"/>
      <c r="T2255" s="11">
        <v>1</v>
      </c>
      <c r="W2255" s="76">
        <v>24800</v>
      </c>
      <c r="X2255" s="16">
        <f t="shared" si="620"/>
        <v>24800</v>
      </c>
      <c r="AC2255" s="18">
        <f t="shared" si="615"/>
        <v>0</v>
      </c>
      <c r="AD2255" s="19">
        <f t="shared" si="625"/>
        <v>420000</v>
      </c>
      <c r="AE2255" s="21">
        <f t="shared" si="619"/>
        <v>15000</v>
      </c>
      <c r="AF2255" s="20">
        <f t="shared" si="623"/>
        <v>0</v>
      </c>
      <c r="AG2255" s="20">
        <f t="shared" si="626"/>
        <v>0</v>
      </c>
      <c r="AH2255" s="20">
        <f t="shared" si="627"/>
        <v>0</v>
      </c>
      <c r="AI2255" s="20"/>
      <c r="AJ2255" s="20"/>
      <c r="AK2255" s="20">
        <f t="shared" si="616"/>
        <v>0</v>
      </c>
      <c r="AL2255" s="171"/>
    </row>
    <row r="2256" spans="1:38" ht="15.75" customHeight="1" x14ac:dyDescent="0.25">
      <c r="A2256" s="3">
        <v>1790</v>
      </c>
      <c r="B2256" s="14">
        <f t="shared" si="628"/>
        <v>9</v>
      </c>
      <c r="C2256" s="9">
        <f t="shared" si="629"/>
        <v>45349</v>
      </c>
      <c r="D2256" s="3" t="str">
        <f t="shared" si="630"/>
        <v>Molinari Santiago</v>
      </c>
      <c r="E2256" s="14" t="str">
        <f t="shared" si="624"/>
        <v>1790Molinari Santiago9</v>
      </c>
      <c r="J2256"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56" s="3">
        <v>1</v>
      </c>
      <c r="M2256" s="10" t="s">
        <v>3284</v>
      </c>
      <c r="N2256" s="3" t="s">
        <v>771</v>
      </c>
      <c r="Q2256" s="7">
        <v>10500</v>
      </c>
      <c r="S2256" s="8"/>
      <c r="T2256" s="11">
        <v>1</v>
      </c>
      <c r="W2256" s="76">
        <v>16200</v>
      </c>
      <c r="X2256" s="16">
        <f t="shared" si="620"/>
        <v>16200</v>
      </c>
      <c r="AC2256" s="18">
        <f t="shared" si="615"/>
        <v>0</v>
      </c>
      <c r="AD2256" s="19">
        <f t="shared" si="625"/>
        <v>420000</v>
      </c>
      <c r="AE2256" s="21">
        <f t="shared" si="619"/>
        <v>10500</v>
      </c>
      <c r="AF2256" s="20">
        <f t="shared" si="623"/>
        <v>0</v>
      </c>
      <c r="AG2256" s="20">
        <f t="shared" si="626"/>
        <v>0</v>
      </c>
      <c r="AH2256" s="20">
        <f t="shared" si="627"/>
        <v>0</v>
      </c>
      <c r="AI2256" s="20"/>
      <c r="AJ2256" s="20"/>
      <c r="AK2256" s="20">
        <f t="shared" si="616"/>
        <v>0</v>
      </c>
      <c r="AL2256" s="171"/>
    </row>
    <row r="2257" spans="1:38" ht="15.75" customHeight="1" x14ac:dyDescent="0.25">
      <c r="A2257" s="3">
        <v>1790</v>
      </c>
      <c r="B2257" s="14">
        <f t="shared" si="628"/>
        <v>10</v>
      </c>
      <c r="C2257" s="9">
        <f t="shared" si="629"/>
        <v>45349</v>
      </c>
      <c r="D2257" s="3" t="str">
        <f t="shared" si="630"/>
        <v>Molinari Santiago</v>
      </c>
      <c r="E2257" s="14" t="str">
        <f t="shared" si="624"/>
        <v>1790Molinari Santiago10</v>
      </c>
      <c r="J2257"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57" s="3">
        <v>1</v>
      </c>
      <c r="M2257" s="10" t="s">
        <v>3285</v>
      </c>
      <c r="N2257" s="3" t="s">
        <v>771</v>
      </c>
      <c r="Q2257" s="7">
        <v>14800</v>
      </c>
      <c r="S2257" s="8"/>
      <c r="T2257" s="11">
        <v>1</v>
      </c>
      <c r="W2257" s="76">
        <v>22900</v>
      </c>
      <c r="X2257" s="16">
        <f t="shared" si="620"/>
        <v>22900</v>
      </c>
      <c r="AC2257" s="18">
        <f t="shared" si="615"/>
        <v>0</v>
      </c>
      <c r="AD2257" s="19">
        <f t="shared" si="625"/>
        <v>420000</v>
      </c>
      <c r="AE2257" s="21">
        <f t="shared" si="619"/>
        <v>14800</v>
      </c>
      <c r="AF2257" s="20">
        <f t="shared" si="623"/>
        <v>0</v>
      </c>
      <c r="AG2257" s="20">
        <f t="shared" si="626"/>
        <v>0</v>
      </c>
      <c r="AH2257" s="20">
        <f t="shared" si="627"/>
        <v>0</v>
      </c>
      <c r="AI2257" s="20"/>
      <c r="AJ2257" s="20"/>
      <c r="AK2257" s="20">
        <f t="shared" si="616"/>
        <v>0</v>
      </c>
      <c r="AL2257" s="171"/>
    </row>
    <row r="2258" spans="1:38" ht="15.75" customHeight="1" x14ac:dyDescent="0.25">
      <c r="A2258" s="3">
        <v>1790</v>
      </c>
      <c r="B2258" s="14">
        <f t="shared" si="628"/>
        <v>11</v>
      </c>
      <c r="C2258" s="9">
        <f t="shared" si="629"/>
        <v>45349</v>
      </c>
      <c r="D2258" s="3" t="str">
        <f t="shared" si="630"/>
        <v>Molinari Santiago</v>
      </c>
      <c r="E2258" s="14" t="str">
        <f t="shared" si="624"/>
        <v>1790Molinari Santiago11</v>
      </c>
      <c r="J2258"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58" s="3">
        <v>1</v>
      </c>
      <c r="M2258" s="10" t="s">
        <v>3286</v>
      </c>
      <c r="N2258" s="3" t="s">
        <v>771</v>
      </c>
      <c r="Q2258" s="7">
        <v>10800</v>
      </c>
      <c r="S2258" s="8"/>
      <c r="T2258" s="11">
        <v>1</v>
      </c>
      <c r="W2258" s="76">
        <v>13600</v>
      </c>
      <c r="X2258" s="16">
        <f t="shared" si="620"/>
        <v>13600</v>
      </c>
      <c r="AC2258" s="18">
        <f t="shared" si="615"/>
        <v>0</v>
      </c>
      <c r="AD2258" s="19">
        <f t="shared" si="625"/>
        <v>420000</v>
      </c>
      <c r="AE2258" s="21">
        <f t="shared" si="619"/>
        <v>10800</v>
      </c>
      <c r="AF2258" s="20">
        <f t="shared" si="623"/>
        <v>0</v>
      </c>
      <c r="AG2258" s="20">
        <f t="shared" si="626"/>
        <v>0</v>
      </c>
      <c r="AH2258" s="20">
        <f t="shared" si="627"/>
        <v>0</v>
      </c>
      <c r="AI2258" s="20"/>
      <c r="AJ2258" s="20"/>
      <c r="AK2258" s="20">
        <f t="shared" si="616"/>
        <v>0</v>
      </c>
      <c r="AL2258" s="171"/>
    </row>
    <row r="2259" spans="1:38" ht="15.75" customHeight="1" x14ac:dyDescent="0.25">
      <c r="A2259" s="3">
        <v>1790</v>
      </c>
      <c r="B2259" s="14">
        <f t="shared" si="628"/>
        <v>12</v>
      </c>
      <c r="C2259" s="9">
        <f t="shared" si="629"/>
        <v>45349</v>
      </c>
      <c r="D2259" s="3" t="str">
        <f t="shared" si="630"/>
        <v>Molinari Santiago</v>
      </c>
      <c r="E2259" s="14" t="str">
        <f t="shared" si="624"/>
        <v>1790Molinari Santiago12</v>
      </c>
      <c r="J2259"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59" s="3">
        <v>1</v>
      </c>
      <c r="M2259" s="10" t="s">
        <v>3287</v>
      </c>
      <c r="N2259" s="3" t="s">
        <v>771</v>
      </c>
      <c r="Q2259" s="7">
        <v>16700</v>
      </c>
      <c r="S2259" s="8"/>
      <c r="T2259" s="11">
        <v>1</v>
      </c>
      <c r="W2259" s="76">
        <v>23000</v>
      </c>
      <c r="X2259" s="16">
        <f t="shared" si="620"/>
        <v>23000</v>
      </c>
      <c r="AC2259" s="18">
        <f t="shared" si="615"/>
        <v>0</v>
      </c>
      <c r="AD2259" s="19">
        <f t="shared" si="625"/>
        <v>420000</v>
      </c>
      <c r="AE2259" s="21">
        <f t="shared" si="619"/>
        <v>16700</v>
      </c>
      <c r="AF2259" s="20">
        <f t="shared" si="623"/>
        <v>0</v>
      </c>
      <c r="AG2259" s="20">
        <f t="shared" si="626"/>
        <v>0</v>
      </c>
      <c r="AH2259" s="20">
        <f t="shared" si="627"/>
        <v>0</v>
      </c>
      <c r="AI2259" s="20"/>
      <c r="AJ2259" s="20"/>
      <c r="AK2259" s="20">
        <f t="shared" si="616"/>
        <v>0</v>
      </c>
      <c r="AL2259" s="171"/>
    </row>
    <row r="2260" spans="1:38" ht="15.75" customHeight="1" x14ac:dyDescent="0.25">
      <c r="A2260" s="3">
        <v>1790</v>
      </c>
      <c r="B2260" s="14">
        <f t="shared" si="628"/>
        <v>13</v>
      </c>
      <c r="C2260" s="9">
        <f t="shared" si="629"/>
        <v>45349</v>
      </c>
      <c r="D2260" s="3" t="str">
        <f t="shared" si="630"/>
        <v>Molinari Santiago</v>
      </c>
      <c r="E2260" s="14" t="str">
        <f t="shared" si="624"/>
        <v>1790Molinari Santiago13</v>
      </c>
      <c r="J2260"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60" s="3">
        <v>1</v>
      </c>
      <c r="M2260" s="10" t="s">
        <v>3031</v>
      </c>
      <c r="N2260" s="3" t="s">
        <v>771</v>
      </c>
      <c r="Q2260" s="7">
        <v>2811.4</v>
      </c>
      <c r="S2260" s="8"/>
      <c r="T2260" s="11">
        <v>1</v>
      </c>
      <c r="W2260" s="76">
        <v>6000</v>
      </c>
      <c r="X2260" s="16">
        <f t="shared" si="620"/>
        <v>6000</v>
      </c>
      <c r="AC2260" s="18">
        <f t="shared" si="615"/>
        <v>0</v>
      </c>
      <c r="AD2260" s="19">
        <f t="shared" si="625"/>
        <v>420000</v>
      </c>
      <c r="AE2260" s="21">
        <f t="shared" si="619"/>
        <v>2811.4</v>
      </c>
      <c r="AF2260" s="20">
        <f t="shared" si="623"/>
        <v>0</v>
      </c>
      <c r="AG2260" s="20">
        <f t="shared" si="626"/>
        <v>0</v>
      </c>
      <c r="AH2260" s="20">
        <f t="shared" si="627"/>
        <v>0</v>
      </c>
      <c r="AI2260" s="20"/>
      <c r="AJ2260" s="20"/>
      <c r="AK2260" s="20">
        <f t="shared" si="616"/>
        <v>0</v>
      </c>
      <c r="AL2260" s="171"/>
    </row>
    <row r="2261" spans="1:38" ht="15.75" customHeight="1" x14ac:dyDescent="0.25">
      <c r="A2261" s="3">
        <v>1790</v>
      </c>
      <c r="B2261" s="14">
        <f t="shared" si="628"/>
        <v>14</v>
      </c>
      <c r="C2261" s="9">
        <f t="shared" si="629"/>
        <v>45349</v>
      </c>
      <c r="D2261" s="3" t="str">
        <f t="shared" si="630"/>
        <v>Molinari Santiago</v>
      </c>
      <c r="E2261" s="14" t="str">
        <f t="shared" si="624"/>
        <v>1790Molinari Santiago14</v>
      </c>
      <c r="J2261"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61" s="3">
        <v>1</v>
      </c>
      <c r="M2261" s="10" t="s">
        <v>3080</v>
      </c>
      <c r="N2261" s="3" t="s">
        <v>771</v>
      </c>
      <c r="Q2261" s="7">
        <v>8519.15</v>
      </c>
      <c r="S2261" s="8"/>
      <c r="T2261" s="11">
        <v>1</v>
      </c>
      <c r="W2261" s="76">
        <v>17800</v>
      </c>
      <c r="X2261" s="16">
        <f t="shared" si="620"/>
        <v>17800</v>
      </c>
      <c r="AC2261" s="18">
        <f t="shared" si="615"/>
        <v>0</v>
      </c>
      <c r="AD2261" s="19">
        <f t="shared" si="625"/>
        <v>420000</v>
      </c>
      <c r="AE2261" s="21">
        <f t="shared" si="619"/>
        <v>8519.15</v>
      </c>
      <c r="AF2261" s="20">
        <f t="shared" si="623"/>
        <v>0</v>
      </c>
      <c r="AG2261" s="20">
        <f t="shared" si="626"/>
        <v>0</v>
      </c>
      <c r="AH2261" s="20">
        <f t="shared" si="627"/>
        <v>0</v>
      </c>
      <c r="AI2261" s="20"/>
      <c r="AJ2261" s="20"/>
      <c r="AK2261" s="20">
        <f t="shared" si="616"/>
        <v>0</v>
      </c>
      <c r="AL2261" s="171"/>
    </row>
    <row r="2262" spans="1:38" ht="15.75" customHeight="1" x14ac:dyDescent="0.25">
      <c r="A2262" s="3">
        <v>1790</v>
      </c>
      <c r="B2262" s="14">
        <f t="shared" si="628"/>
        <v>15</v>
      </c>
      <c r="C2262" s="9">
        <f t="shared" si="629"/>
        <v>45349</v>
      </c>
      <c r="D2262" s="3" t="str">
        <f t="shared" si="630"/>
        <v>Molinari Santiago</v>
      </c>
      <c r="E2262" s="14" t="str">
        <f t="shared" si="624"/>
        <v>1790Molinari Santiago15</v>
      </c>
      <c r="J2262"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62" s="3">
        <v>1</v>
      </c>
      <c r="M2262" s="10" t="s">
        <v>222</v>
      </c>
      <c r="N2262" s="3" t="s">
        <v>771</v>
      </c>
      <c r="Q2262" s="7">
        <v>7614.26</v>
      </c>
      <c r="S2262" s="8"/>
      <c r="T2262" s="11">
        <v>4</v>
      </c>
      <c r="W2262" s="76">
        <v>15800</v>
      </c>
      <c r="X2262" s="16">
        <f t="shared" si="620"/>
        <v>63200</v>
      </c>
      <c r="AC2262" s="18">
        <f t="shared" si="615"/>
        <v>0</v>
      </c>
      <c r="AD2262" s="19">
        <f t="shared" si="625"/>
        <v>420000</v>
      </c>
      <c r="AE2262" s="21">
        <f t="shared" si="619"/>
        <v>30457.040000000001</v>
      </c>
      <c r="AF2262" s="20">
        <f t="shared" si="623"/>
        <v>0</v>
      </c>
      <c r="AG2262" s="20">
        <f t="shared" si="626"/>
        <v>0</v>
      </c>
      <c r="AH2262" s="20">
        <f t="shared" si="627"/>
        <v>0</v>
      </c>
      <c r="AI2262" s="20"/>
      <c r="AJ2262" s="20"/>
      <c r="AK2262" s="20">
        <f t="shared" si="616"/>
        <v>0</v>
      </c>
      <c r="AL2262" s="171"/>
    </row>
    <row r="2263" spans="1:38" ht="15.75" customHeight="1" x14ac:dyDescent="0.25">
      <c r="A2263" s="3">
        <v>1790</v>
      </c>
      <c r="B2263" s="14">
        <f t="shared" si="628"/>
        <v>16</v>
      </c>
      <c r="C2263" s="9">
        <f t="shared" si="629"/>
        <v>45349</v>
      </c>
      <c r="D2263" s="3" t="str">
        <f t="shared" si="630"/>
        <v>Molinari Santiago</v>
      </c>
      <c r="E2263" s="14" t="str">
        <f t="shared" si="624"/>
        <v>1790Molinari Santiago16</v>
      </c>
      <c r="J2263"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63" s="3">
        <v>1</v>
      </c>
      <c r="M2263" s="10" t="s">
        <v>3225</v>
      </c>
      <c r="N2263" s="3" t="s">
        <v>771</v>
      </c>
      <c r="Q2263" s="7">
        <v>4760</v>
      </c>
      <c r="S2263" s="8"/>
      <c r="T2263" s="11">
        <v>4</v>
      </c>
      <c r="W2263" s="76">
        <v>6800</v>
      </c>
      <c r="X2263" s="16">
        <f t="shared" si="620"/>
        <v>27200</v>
      </c>
      <c r="AC2263" s="18">
        <f t="shared" si="615"/>
        <v>0</v>
      </c>
      <c r="AD2263" s="19">
        <f t="shared" si="625"/>
        <v>420000</v>
      </c>
      <c r="AE2263" s="21">
        <f t="shared" si="619"/>
        <v>19040</v>
      </c>
      <c r="AF2263" s="20">
        <f t="shared" si="623"/>
        <v>0</v>
      </c>
      <c r="AG2263" s="20">
        <f t="shared" si="626"/>
        <v>0</v>
      </c>
      <c r="AH2263" s="20">
        <f t="shared" si="627"/>
        <v>0</v>
      </c>
      <c r="AI2263" s="20"/>
      <c r="AJ2263" s="20"/>
      <c r="AK2263" s="20">
        <f t="shared" si="616"/>
        <v>0</v>
      </c>
      <c r="AL2263" s="171"/>
    </row>
    <row r="2264" spans="1:38" ht="15.75" customHeight="1" x14ac:dyDescent="0.25">
      <c r="A2264" s="3">
        <v>1790</v>
      </c>
      <c r="B2264" s="14">
        <f t="shared" si="628"/>
        <v>17</v>
      </c>
      <c r="C2264" s="9">
        <f t="shared" si="629"/>
        <v>45349</v>
      </c>
      <c r="D2264" s="3" t="str">
        <f t="shared" si="630"/>
        <v>Molinari Santiago</v>
      </c>
      <c r="E2264" s="14" t="str">
        <f t="shared" si="624"/>
        <v>1790Molinari Santiago17</v>
      </c>
      <c r="J2264"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64" s="3">
        <v>1</v>
      </c>
      <c r="M2264" s="10" t="s">
        <v>1970</v>
      </c>
      <c r="N2264" s="3" t="s">
        <v>771</v>
      </c>
      <c r="Q2264" s="7">
        <v>7624.14</v>
      </c>
      <c r="S2264" s="8"/>
      <c r="T2264" s="11">
        <v>2</v>
      </c>
      <c r="W2264" s="76">
        <v>8700</v>
      </c>
      <c r="X2264" s="16">
        <f t="shared" si="620"/>
        <v>17400</v>
      </c>
      <c r="AC2264" s="18">
        <f t="shared" si="615"/>
        <v>0</v>
      </c>
      <c r="AD2264" s="19">
        <f t="shared" si="625"/>
        <v>420000</v>
      </c>
      <c r="AE2264" s="21">
        <f t="shared" si="619"/>
        <v>15248.28</v>
      </c>
      <c r="AF2264" s="20">
        <f t="shared" si="623"/>
        <v>0</v>
      </c>
      <c r="AG2264" s="20">
        <f t="shared" si="626"/>
        <v>0</v>
      </c>
      <c r="AH2264" s="20">
        <f t="shared" si="627"/>
        <v>0</v>
      </c>
      <c r="AI2264" s="20"/>
      <c r="AJ2264" s="20"/>
      <c r="AK2264" s="20">
        <f t="shared" si="616"/>
        <v>0</v>
      </c>
      <c r="AL2264" s="171"/>
    </row>
    <row r="2265" spans="1:38" ht="15.75" customHeight="1" x14ac:dyDescent="0.25">
      <c r="A2265" s="3">
        <v>1790</v>
      </c>
      <c r="B2265" s="14">
        <f t="shared" si="628"/>
        <v>18</v>
      </c>
      <c r="C2265" s="9">
        <f t="shared" si="629"/>
        <v>45349</v>
      </c>
      <c r="D2265" s="3" t="str">
        <f t="shared" si="630"/>
        <v>Molinari Santiago</v>
      </c>
      <c r="E2265" s="14" t="str">
        <f t="shared" si="624"/>
        <v>1790Molinari Santiago18</v>
      </c>
      <c r="J2265"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65" s="3">
        <v>1</v>
      </c>
      <c r="M2265" s="10" t="s">
        <v>1431</v>
      </c>
      <c r="N2265" s="3" t="s">
        <v>771</v>
      </c>
      <c r="Q2265" s="7">
        <v>3105</v>
      </c>
      <c r="S2265" s="8"/>
      <c r="T2265" s="11">
        <v>1</v>
      </c>
      <c r="W2265" s="76">
        <v>3500</v>
      </c>
      <c r="X2265" s="16">
        <f t="shared" si="620"/>
        <v>3500</v>
      </c>
      <c r="AC2265" s="18">
        <f t="shared" si="615"/>
        <v>0</v>
      </c>
      <c r="AD2265" s="19">
        <f t="shared" si="625"/>
        <v>420000</v>
      </c>
      <c r="AE2265" s="21">
        <f t="shared" si="619"/>
        <v>3105</v>
      </c>
      <c r="AF2265" s="20">
        <f t="shared" si="623"/>
        <v>0</v>
      </c>
      <c r="AG2265" s="20">
        <f t="shared" si="626"/>
        <v>0</v>
      </c>
      <c r="AH2265" s="20">
        <f t="shared" si="627"/>
        <v>0</v>
      </c>
      <c r="AI2265" s="20"/>
      <c r="AJ2265" s="20"/>
      <c r="AK2265" s="20">
        <f t="shared" si="616"/>
        <v>0</v>
      </c>
      <c r="AL2265" s="171"/>
    </row>
    <row r="2266" spans="1:38" ht="15.75" customHeight="1" x14ac:dyDescent="0.25">
      <c r="A2266" s="3">
        <v>1790</v>
      </c>
      <c r="B2266" s="14">
        <f t="shared" si="628"/>
        <v>19</v>
      </c>
      <c r="C2266" s="9">
        <v>45349</v>
      </c>
      <c r="D2266" s="3" t="s">
        <v>474</v>
      </c>
      <c r="E2266" s="14" t="str">
        <f t="shared" si="624"/>
        <v>1790Molinari Santiago19</v>
      </c>
      <c r="J2266"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66" s="3">
        <v>1</v>
      </c>
      <c r="M2266" s="10" t="s">
        <v>3326</v>
      </c>
      <c r="N2266" s="3" t="s">
        <v>2484</v>
      </c>
      <c r="Q2266" s="7">
        <v>41000</v>
      </c>
      <c r="S2266" s="8"/>
      <c r="T2266" s="11">
        <v>1</v>
      </c>
      <c r="W2266" s="76">
        <v>49700</v>
      </c>
      <c r="X2266" s="16">
        <f t="shared" si="620"/>
        <v>49700</v>
      </c>
      <c r="AC2266" s="18">
        <f t="shared" si="615"/>
        <v>0</v>
      </c>
      <c r="AD2266" s="19">
        <f t="shared" si="625"/>
        <v>420000</v>
      </c>
      <c r="AE2266" s="21">
        <f t="shared" si="619"/>
        <v>41000</v>
      </c>
      <c r="AF2266" s="20">
        <f t="shared" si="623"/>
        <v>0</v>
      </c>
      <c r="AG2266" s="20">
        <f t="shared" si="626"/>
        <v>0</v>
      </c>
      <c r="AH2266" s="20">
        <f t="shared" si="627"/>
        <v>0</v>
      </c>
      <c r="AI2266" s="20"/>
      <c r="AJ2266" s="20"/>
      <c r="AK2266" s="20">
        <f t="shared" si="616"/>
        <v>0</v>
      </c>
      <c r="AL2266" s="171"/>
    </row>
    <row r="2267" spans="1:38" ht="15.75" customHeight="1" x14ac:dyDescent="0.25">
      <c r="A2267" s="3">
        <v>1790</v>
      </c>
      <c r="B2267" s="14">
        <f t="shared" si="628"/>
        <v>20</v>
      </c>
      <c r="C2267" s="9">
        <f>IF(A2267=A2266,C2266,"")</f>
        <v>45349</v>
      </c>
      <c r="D2267" s="3" t="str">
        <f>IF(A2267=A2266,D2266,"")</f>
        <v>Molinari Santiago</v>
      </c>
      <c r="E2267" s="14" t="str">
        <f t="shared" si="624"/>
        <v>1790Molinari Santiago20</v>
      </c>
      <c r="J2267"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67" s="3">
        <v>1</v>
      </c>
      <c r="M2267" s="10" t="s">
        <v>3265</v>
      </c>
      <c r="N2267" s="3" t="s">
        <v>2484</v>
      </c>
      <c r="Q2267" s="7">
        <v>18000</v>
      </c>
      <c r="S2267" s="8"/>
      <c r="T2267" s="11">
        <v>1</v>
      </c>
      <c r="W2267" s="76">
        <v>21800</v>
      </c>
      <c r="X2267" s="16">
        <f t="shared" si="620"/>
        <v>21800</v>
      </c>
      <c r="AC2267" s="18">
        <f t="shared" si="615"/>
        <v>0</v>
      </c>
      <c r="AD2267" s="19">
        <f t="shared" si="625"/>
        <v>420000</v>
      </c>
      <c r="AE2267" s="21">
        <f t="shared" si="619"/>
        <v>18000</v>
      </c>
      <c r="AF2267" s="20">
        <f t="shared" si="623"/>
        <v>0</v>
      </c>
      <c r="AG2267" s="20">
        <f t="shared" si="626"/>
        <v>0</v>
      </c>
      <c r="AH2267" s="20">
        <f t="shared" si="627"/>
        <v>0</v>
      </c>
      <c r="AI2267" s="20"/>
      <c r="AJ2267" s="20"/>
      <c r="AK2267" s="20">
        <f t="shared" si="616"/>
        <v>0</v>
      </c>
      <c r="AL2267" s="171"/>
    </row>
    <row r="2268" spans="1:38" ht="15.75" customHeight="1" x14ac:dyDescent="0.25">
      <c r="A2268" s="3">
        <v>1790</v>
      </c>
      <c r="B2268" s="14">
        <f t="shared" si="628"/>
        <v>21</v>
      </c>
      <c r="C2268" s="9">
        <v>45349</v>
      </c>
      <c r="D2268" s="3" t="s">
        <v>474</v>
      </c>
      <c r="E2268" s="14" t="str">
        <f t="shared" si="624"/>
        <v>1790Molinari Santiago21</v>
      </c>
      <c r="J2268" s="14" t="str">
        <f t="shared" si="614"/>
        <v xml:space="preserve">Sacar tapa de cilindros para reemplazar por una nueva. Sacar pistones. Limpiar superficies y orificios block. Bruñir cilindros. Colocar pistones con aros nuevos. Colocar tapa con bulones y junta nueva. Cambiar reten de arbol de levas. Desarmar distribucion completa. Cambiar kit, bomba de agua, correa poly-v. Puesta a punto. Armado total. Service completo. Cambio de aceite y filtros de aceite y aire. Control parcial del vehiculo. Cambiar bujias. Cambiar termostato, caño y manguera de calefaccion. Colocar liquido refrigerante. Purgado del circuito de refigeracion. Control del tren delantero. Cambiar bieleta de barra estabilizadora lado izquierdo. Desarmar suspension delantera lado derecho. Sacar parrilla de suspension. Reparar con buje parte trasera nuevo y rotula nueva. Armado total. Regulacion de convergencia.                     </v>
      </c>
      <c r="L2268" s="3">
        <v>1</v>
      </c>
      <c r="M2268" s="10" t="s">
        <v>2158</v>
      </c>
      <c r="N2268" s="3" t="s">
        <v>771</v>
      </c>
      <c r="S2268" s="8"/>
      <c r="T2268" s="11">
        <v>1</v>
      </c>
      <c r="W2268" s="76">
        <v>24000</v>
      </c>
      <c r="X2268" s="16">
        <f t="shared" si="620"/>
        <v>24000</v>
      </c>
      <c r="AC2268" s="18">
        <f t="shared" si="615"/>
        <v>0</v>
      </c>
      <c r="AD2268" s="19">
        <f t="shared" si="625"/>
        <v>420000</v>
      </c>
      <c r="AE2268" s="21">
        <f t="shared" si="619"/>
        <v>0</v>
      </c>
      <c r="AF2268" s="20">
        <f t="shared" si="623"/>
        <v>0</v>
      </c>
      <c r="AG2268" s="20">
        <f t="shared" si="626"/>
        <v>0</v>
      </c>
      <c r="AH2268" s="20">
        <f t="shared" si="627"/>
        <v>0</v>
      </c>
      <c r="AI2268" s="20"/>
      <c r="AJ2268" s="20"/>
      <c r="AK2268" s="20">
        <f t="shared" si="616"/>
        <v>0</v>
      </c>
      <c r="AL2268" s="171"/>
    </row>
    <row r="2269" spans="1:38" ht="15.75" customHeight="1" x14ac:dyDescent="0.25">
      <c r="A2269" s="3">
        <v>1791</v>
      </c>
      <c r="B2269" s="14">
        <f t="shared" si="628"/>
        <v>1</v>
      </c>
      <c r="C2269" s="9">
        <v>45350</v>
      </c>
      <c r="D2269" s="3" t="s">
        <v>3291</v>
      </c>
      <c r="E2269" s="14" t="str">
        <f t="shared" si="624"/>
        <v>1791Green Carmen1</v>
      </c>
      <c r="F2269" s="119" t="s">
        <v>3293</v>
      </c>
      <c r="G2269" s="119" t="s">
        <v>3292</v>
      </c>
      <c r="H2269" s="119">
        <v>85270</v>
      </c>
      <c r="I2269" s="10" t="s">
        <v>3297</v>
      </c>
      <c r="J2269" s="14" t="str">
        <f t="shared" si="614"/>
        <v>Colocar en correcta posicion bomba de direccion hidraulica. Cambiar manguera de deposito a bomba de direccion hidraulica. Lavado completo. Colocar tornillo en aire acondicionado (se encontraba salido, rozando en correa). Colocar aceite de direccion hidraulica. Purgado del circuito.</v>
      </c>
      <c r="K2269" s="3" t="s">
        <v>1512</v>
      </c>
      <c r="L2269" s="3">
        <v>1</v>
      </c>
      <c r="M2269" s="10" t="s">
        <v>3294</v>
      </c>
      <c r="N2269" s="3" t="s">
        <v>3295</v>
      </c>
      <c r="Q2269" s="7">
        <v>6500</v>
      </c>
      <c r="R2269" s="7" t="s">
        <v>1971</v>
      </c>
      <c r="S2269" s="8"/>
      <c r="T2269" s="11">
        <v>1</v>
      </c>
      <c r="W2269" s="76">
        <v>8000</v>
      </c>
      <c r="X2269" s="16">
        <f t="shared" si="620"/>
        <v>8000</v>
      </c>
      <c r="AC2269" s="18">
        <f t="shared" si="615"/>
        <v>0</v>
      </c>
      <c r="AD2269" s="19">
        <f t="shared" si="625"/>
        <v>0</v>
      </c>
      <c r="AE2269" s="21">
        <f t="shared" si="619"/>
        <v>6500</v>
      </c>
      <c r="AF2269" s="20">
        <f t="shared" si="623"/>
        <v>25660</v>
      </c>
      <c r="AG2269" s="20">
        <f t="shared" si="626"/>
        <v>37000</v>
      </c>
      <c r="AH2269" s="20">
        <f t="shared" si="627"/>
        <v>0</v>
      </c>
      <c r="AI2269" s="20"/>
      <c r="AJ2269" s="20"/>
      <c r="AK2269" s="20">
        <f t="shared" si="616"/>
        <v>37000</v>
      </c>
      <c r="AL2269" s="171"/>
    </row>
    <row r="2270" spans="1:38" ht="15.75" customHeight="1" x14ac:dyDescent="0.25">
      <c r="A2270" s="3">
        <v>1791</v>
      </c>
      <c r="B2270" s="14">
        <f t="shared" si="628"/>
        <v>2</v>
      </c>
      <c r="C2270" s="9">
        <f>IF(A2270=A2269,C2269,"")</f>
        <v>45350</v>
      </c>
      <c r="D2270" s="3" t="str">
        <f>IF(A2270=A2269,D2269,"")</f>
        <v>Green Carmen</v>
      </c>
      <c r="E2270" s="14" t="str">
        <f t="shared" si="624"/>
        <v>1791Green Carmen2</v>
      </c>
      <c r="J2270" s="14" t="str">
        <f t="shared" si="614"/>
        <v xml:space="preserve">Colocar en correcta posicion bomba de direccion hidraulica. Cambiar manguera de deposito a bomba de direccion hidraulica. Lavado completo. Colocar tornillo en aire acondicionado (se encontraba salido, rozando en correa). Colocar aceite de direccion hidraulica. Purgado del circuito. </v>
      </c>
      <c r="L2270" s="3">
        <v>1</v>
      </c>
      <c r="M2270" s="10" t="s">
        <v>3296</v>
      </c>
      <c r="N2270" s="3" t="s">
        <v>3241</v>
      </c>
      <c r="Q2270" s="7">
        <v>13200</v>
      </c>
      <c r="S2270" s="8"/>
      <c r="T2270" s="11">
        <v>1</v>
      </c>
      <c r="W2270" s="76">
        <v>16500</v>
      </c>
      <c r="X2270" s="16">
        <f t="shared" si="620"/>
        <v>16500</v>
      </c>
      <c r="AC2270" s="18">
        <f t="shared" si="615"/>
        <v>0</v>
      </c>
      <c r="AD2270" s="19">
        <f t="shared" si="625"/>
        <v>0</v>
      </c>
      <c r="AE2270" s="21">
        <f t="shared" si="619"/>
        <v>13200</v>
      </c>
      <c r="AF2270" s="20">
        <f t="shared" si="623"/>
        <v>0</v>
      </c>
      <c r="AG2270" s="20">
        <f t="shared" si="626"/>
        <v>0</v>
      </c>
      <c r="AH2270" s="20">
        <f t="shared" si="627"/>
        <v>0</v>
      </c>
      <c r="AI2270" s="20"/>
      <c r="AJ2270" s="20"/>
      <c r="AK2270" s="20">
        <f t="shared" si="616"/>
        <v>0</v>
      </c>
      <c r="AL2270" s="171"/>
    </row>
    <row r="2271" spans="1:38" ht="15.75" customHeight="1" x14ac:dyDescent="0.25">
      <c r="A2271" s="3">
        <v>1791</v>
      </c>
      <c r="B2271" s="14">
        <f t="shared" si="628"/>
        <v>3</v>
      </c>
      <c r="C2271" s="9">
        <f>IF(A2271=A2270,C2270,"")</f>
        <v>45350</v>
      </c>
      <c r="D2271" s="3" t="str">
        <f>IF(A2271=A2270,D2270,"")</f>
        <v>Green Carmen</v>
      </c>
      <c r="E2271" s="14" t="str">
        <f t="shared" si="624"/>
        <v>1791Green Carmen3</v>
      </c>
      <c r="J2271" s="14" t="str">
        <f t="shared" si="614"/>
        <v xml:space="preserve">Colocar en correcta posicion bomba de direccion hidraulica. Cambiar manguera de deposito a bomba de direccion hidraulica. Lavado completo. Colocar tornillo en aire acondicionado (se encontraba salido, rozando en correa). Colocar aceite de direccion hidraulica. Purgado del circuito.  </v>
      </c>
      <c r="L2271" s="3">
        <v>1</v>
      </c>
      <c r="M2271" s="10" t="s">
        <v>2563</v>
      </c>
      <c r="N2271" s="3" t="s">
        <v>771</v>
      </c>
      <c r="Q2271" s="7">
        <v>5960</v>
      </c>
      <c r="S2271" s="8"/>
      <c r="T2271" s="11">
        <v>1</v>
      </c>
      <c r="W2271" s="76">
        <v>12500</v>
      </c>
      <c r="X2271" s="16">
        <f t="shared" si="620"/>
        <v>12500</v>
      </c>
      <c r="AC2271" s="18">
        <f t="shared" si="615"/>
        <v>0</v>
      </c>
      <c r="AD2271" s="19">
        <f t="shared" si="625"/>
        <v>0</v>
      </c>
      <c r="AE2271" s="21">
        <f t="shared" si="619"/>
        <v>5960</v>
      </c>
      <c r="AF2271" s="20">
        <f t="shared" si="623"/>
        <v>0</v>
      </c>
      <c r="AG2271" s="20">
        <f t="shared" si="626"/>
        <v>0</v>
      </c>
      <c r="AH2271" s="20">
        <f t="shared" si="627"/>
        <v>0</v>
      </c>
      <c r="AI2271" s="20"/>
      <c r="AJ2271" s="20"/>
      <c r="AK2271" s="20">
        <f t="shared" si="616"/>
        <v>0</v>
      </c>
      <c r="AL2271" s="171"/>
    </row>
    <row r="2272" spans="1:38" ht="15.75" customHeight="1" x14ac:dyDescent="0.25">
      <c r="A2272" s="3">
        <v>1792</v>
      </c>
      <c r="B2272" s="14">
        <f t="shared" si="628"/>
        <v>1</v>
      </c>
      <c r="C2272" s="9">
        <v>45350</v>
      </c>
      <c r="D2272" s="3" t="s">
        <v>116</v>
      </c>
      <c r="E2272" s="14" t="str">
        <f t="shared" si="624"/>
        <v>1792Transporte Palloni1</v>
      </c>
      <c r="F2272" s="119" t="s">
        <v>1449</v>
      </c>
      <c r="G2272" s="119" t="s">
        <v>1318</v>
      </c>
      <c r="H2272" s="119">
        <v>620815</v>
      </c>
      <c r="I2272" s="10" t="s">
        <v>3335</v>
      </c>
      <c r="J2272" s="14" t="str">
        <f t="shared" si="614"/>
        <v xml:space="preserve">Colocar correa poly-v en correcta posicion. Cambiar bujes de punta de barra estabilizadora. Regular convergencia. Cambiar filtro de aceite. </v>
      </c>
      <c r="K2272" s="3" t="s">
        <v>1665</v>
      </c>
      <c r="L2272" s="3">
        <v>1</v>
      </c>
      <c r="R2272" s="7" t="s">
        <v>1971</v>
      </c>
      <c r="S2272" s="8"/>
      <c r="W2272" s="76"/>
      <c r="X2272" s="16">
        <f t="shared" si="620"/>
        <v>0</v>
      </c>
      <c r="Y2272" s="3">
        <v>1</v>
      </c>
      <c r="AB2272" s="4">
        <v>35000</v>
      </c>
      <c r="AC2272" s="18">
        <f t="shared" si="615"/>
        <v>35000</v>
      </c>
      <c r="AD2272" s="19">
        <f t="shared" si="625"/>
        <v>35000</v>
      </c>
      <c r="AE2272" s="21">
        <f t="shared" si="619"/>
        <v>0</v>
      </c>
      <c r="AF2272" s="20">
        <f t="shared" si="623"/>
        <v>0</v>
      </c>
      <c r="AG2272" s="20">
        <f t="shared" si="626"/>
        <v>0</v>
      </c>
      <c r="AH2272" s="20">
        <f t="shared" si="627"/>
        <v>35000</v>
      </c>
      <c r="AI2272" s="20"/>
      <c r="AJ2272" s="20"/>
      <c r="AK2272" s="20">
        <f t="shared" si="616"/>
        <v>35000</v>
      </c>
      <c r="AL2272" s="171"/>
    </row>
    <row r="2273" spans="1:38" ht="15.75" customHeight="1" x14ac:dyDescent="0.25">
      <c r="A2273" s="3">
        <v>1792</v>
      </c>
      <c r="B2273" s="14">
        <f t="shared" si="628"/>
        <v>2</v>
      </c>
      <c r="C2273" s="9">
        <f>IF(A2273=A2272,C2272,"")</f>
        <v>45350</v>
      </c>
      <c r="D2273" s="3" t="str">
        <f>IF(A2273=A2272,D2272,"")</f>
        <v>Transporte Palloni</v>
      </c>
      <c r="E2273" s="14" t="str">
        <f t="shared" si="624"/>
        <v>1792Transporte Palloni2</v>
      </c>
      <c r="J2273" s="14" t="str">
        <f t="shared" si="614"/>
        <v xml:space="preserve">Colocar correa poly-v en correcta posicion. Cambiar bujes de punta de barra estabilizadora. Regular convergencia. Cambiar filtro de aceite.  </v>
      </c>
      <c r="L2273" s="3">
        <v>1</v>
      </c>
      <c r="S2273" s="8"/>
      <c r="W2273" s="76"/>
      <c r="X2273" s="16">
        <f t="shared" si="620"/>
        <v>0</v>
      </c>
      <c r="AC2273" s="18">
        <f t="shared" si="615"/>
        <v>0</v>
      </c>
      <c r="AD2273" s="19">
        <f t="shared" si="625"/>
        <v>35000</v>
      </c>
      <c r="AE2273" s="21">
        <f t="shared" si="619"/>
        <v>0</v>
      </c>
      <c r="AF2273" s="20">
        <f t="shared" si="623"/>
        <v>0</v>
      </c>
      <c r="AG2273" s="20">
        <f t="shared" si="626"/>
        <v>0</v>
      </c>
      <c r="AH2273" s="20">
        <f t="shared" si="627"/>
        <v>0</v>
      </c>
      <c r="AI2273" s="20"/>
      <c r="AJ2273" s="20"/>
      <c r="AK2273" s="20">
        <f t="shared" si="616"/>
        <v>0</v>
      </c>
      <c r="AL2273" s="171"/>
    </row>
    <row r="2274" spans="1:38" ht="15.75" customHeight="1" x14ac:dyDescent="0.25">
      <c r="A2274" s="3">
        <v>1793</v>
      </c>
      <c r="B2274" s="14">
        <f t="shared" si="628"/>
        <v>1</v>
      </c>
      <c r="C2274" s="9">
        <v>45351</v>
      </c>
      <c r="D2274" s="3" t="s">
        <v>632</v>
      </c>
      <c r="E2274" s="14" t="str">
        <f t="shared" si="624"/>
        <v>1793Torres David1</v>
      </c>
      <c r="F2274" s="119" t="s">
        <v>3298</v>
      </c>
      <c r="G2274" s="119" t="s">
        <v>2083</v>
      </c>
      <c r="H2274" s="119">
        <v>129020</v>
      </c>
      <c r="I2274" s="10" t="s">
        <v>3304</v>
      </c>
      <c r="J2274" s="14" t="str">
        <f t="shared" si="614"/>
        <v>Service completo. Cambio de aceite y filtros. Control general del vehiculo. Cambio de bujias. Lavado motor.</v>
      </c>
      <c r="K2274" s="3" t="s">
        <v>1512</v>
      </c>
      <c r="L2274" s="3">
        <v>1</v>
      </c>
      <c r="M2274" s="10" t="s">
        <v>2732</v>
      </c>
      <c r="N2274" s="3" t="s">
        <v>734</v>
      </c>
      <c r="Q2274" s="7">
        <v>18400</v>
      </c>
      <c r="R2274" s="7" t="s">
        <v>1916</v>
      </c>
      <c r="S2274" s="8"/>
      <c r="T2274" s="11">
        <v>4</v>
      </c>
      <c r="W2274" s="76">
        <v>23000</v>
      </c>
      <c r="X2274" s="16">
        <f t="shared" si="620"/>
        <v>92000</v>
      </c>
      <c r="Y2274" s="3">
        <v>1</v>
      </c>
      <c r="AB2274" s="4">
        <v>90000</v>
      </c>
      <c r="AC2274" s="18">
        <f t="shared" si="615"/>
        <v>90000</v>
      </c>
      <c r="AD2274" s="19">
        <f t="shared" si="625"/>
        <v>90000</v>
      </c>
      <c r="AE2274" s="21">
        <f t="shared" si="619"/>
        <v>73600</v>
      </c>
      <c r="AF2274" s="20">
        <f t="shared" si="623"/>
        <v>48666.560000000005</v>
      </c>
      <c r="AG2274" s="20">
        <f t="shared" si="626"/>
        <v>206925</v>
      </c>
      <c r="AH2274" s="20">
        <f t="shared" si="627"/>
        <v>90000</v>
      </c>
      <c r="AI2274" s="20"/>
      <c r="AJ2274" s="20"/>
      <c r="AK2274" s="20">
        <f t="shared" si="616"/>
        <v>296925</v>
      </c>
      <c r="AL2274" s="171"/>
    </row>
    <row r="2275" spans="1:38" ht="15.75" customHeight="1" x14ac:dyDescent="0.25">
      <c r="A2275" s="3">
        <v>1793</v>
      </c>
      <c r="B2275" s="14">
        <f t="shared" si="628"/>
        <v>2</v>
      </c>
      <c r="C2275" s="9">
        <f>IF(A2275=A2274,C2274,"")</f>
        <v>45351</v>
      </c>
      <c r="D2275" s="3" t="str">
        <f>IF(A2275=A2274,D2274,"")</f>
        <v>Torres David</v>
      </c>
      <c r="E2275" s="14" t="str">
        <f t="shared" si="624"/>
        <v>1793Torres David2</v>
      </c>
      <c r="J2275" s="14" t="str">
        <f t="shared" ref="J2275:J2338" si="631">IF(A2275=A2274,CONCATENATE(J2274," ",I2275),I2275)</f>
        <v xml:space="preserve">Service completo. Cambio de aceite y filtros. Control general del vehiculo. Cambio de bujias. Lavado motor. </v>
      </c>
      <c r="L2275" s="3">
        <v>1</v>
      </c>
      <c r="M2275" s="10" t="s">
        <v>3299</v>
      </c>
      <c r="N2275" s="3" t="s">
        <v>771</v>
      </c>
      <c r="Q2275" s="7">
        <v>9140.89</v>
      </c>
      <c r="S2275" s="8"/>
      <c r="T2275" s="11">
        <v>1</v>
      </c>
      <c r="W2275" s="76">
        <v>18800</v>
      </c>
      <c r="X2275" s="16">
        <f t="shared" si="620"/>
        <v>18800</v>
      </c>
      <c r="AC2275" s="18">
        <f t="shared" ref="AC2275:AC2338" si="632">+AB2275*Y2275</f>
        <v>0</v>
      </c>
      <c r="AD2275" s="19">
        <f t="shared" si="625"/>
        <v>90000</v>
      </c>
      <c r="AE2275" s="21">
        <f t="shared" si="619"/>
        <v>9140.89</v>
      </c>
      <c r="AF2275" s="20">
        <f t="shared" si="623"/>
        <v>0</v>
      </c>
      <c r="AG2275" s="20">
        <f t="shared" si="626"/>
        <v>0</v>
      </c>
      <c r="AH2275" s="20">
        <f t="shared" si="627"/>
        <v>0</v>
      </c>
      <c r="AI2275" s="20"/>
      <c r="AJ2275" s="20"/>
      <c r="AK2275" s="20">
        <f t="shared" ref="AK2275:AK2338" si="633">AH2275+AG2275</f>
        <v>0</v>
      </c>
      <c r="AL2275" s="171"/>
    </row>
    <row r="2276" spans="1:38" ht="15.75" customHeight="1" x14ac:dyDescent="0.25">
      <c r="A2276" s="3">
        <v>1793</v>
      </c>
      <c r="B2276" s="14">
        <f t="shared" si="628"/>
        <v>3</v>
      </c>
      <c r="C2276" s="9">
        <f>IF(A2276=A2275,C2275,"")</f>
        <v>45351</v>
      </c>
      <c r="D2276" s="3" t="str">
        <f>IF(A2276=A2275,D2275,"")</f>
        <v>Torres David</v>
      </c>
      <c r="E2276" s="14" t="str">
        <f t="shared" si="624"/>
        <v>1793Torres David3</v>
      </c>
      <c r="J2276" s="14" t="str">
        <f t="shared" si="631"/>
        <v xml:space="preserve">Service completo. Cambio de aceite y filtros. Control general del vehiculo. Cambio de bujias. Lavado motor.  </v>
      </c>
      <c r="L2276" s="3">
        <v>1</v>
      </c>
      <c r="M2276" s="10" t="s">
        <v>3300</v>
      </c>
      <c r="N2276" s="3" t="s">
        <v>771</v>
      </c>
      <c r="Q2276" s="7">
        <v>7800</v>
      </c>
      <c r="S2276" s="8"/>
      <c r="T2276" s="11">
        <v>1</v>
      </c>
      <c r="W2276" s="76">
        <v>12000</v>
      </c>
      <c r="X2276" s="16">
        <f t="shared" si="620"/>
        <v>12000</v>
      </c>
      <c r="AC2276" s="18">
        <f t="shared" si="632"/>
        <v>0</v>
      </c>
      <c r="AD2276" s="19">
        <f t="shared" si="625"/>
        <v>90000</v>
      </c>
      <c r="AE2276" s="21">
        <f t="shared" si="619"/>
        <v>7800</v>
      </c>
      <c r="AF2276" s="20">
        <f t="shared" si="623"/>
        <v>0</v>
      </c>
      <c r="AG2276" s="20">
        <f t="shared" si="626"/>
        <v>0</v>
      </c>
      <c r="AH2276" s="20">
        <f t="shared" si="627"/>
        <v>0</v>
      </c>
      <c r="AI2276" s="20"/>
      <c r="AJ2276" s="20"/>
      <c r="AK2276" s="20">
        <f t="shared" si="633"/>
        <v>0</v>
      </c>
      <c r="AL2276" s="171"/>
    </row>
    <row r="2277" spans="1:38" ht="15.75" customHeight="1" x14ac:dyDescent="0.25">
      <c r="A2277" s="3">
        <v>1793</v>
      </c>
      <c r="B2277" s="14">
        <f t="shared" si="628"/>
        <v>4</v>
      </c>
      <c r="C2277" s="9">
        <f>IF(A2277=A2276,C2276,"")</f>
        <v>45351</v>
      </c>
      <c r="D2277" s="3" t="str">
        <f>IF(A2277=A2276,D2276,"")</f>
        <v>Torres David</v>
      </c>
      <c r="E2277" s="14" t="str">
        <f t="shared" si="624"/>
        <v>1793Torres David4</v>
      </c>
      <c r="J2277" s="14" t="str">
        <f t="shared" si="631"/>
        <v xml:space="preserve">Service completo. Cambio de aceite y filtros. Control general del vehiculo. Cambio de bujias. Lavado motor.   </v>
      </c>
      <c r="L2277" s="3">
        <v>1</v>
      </c>
      <c r="M2277" s="10" t="s">
        <v>3301</v>
      </c>
      <c r="N2277" s="3" t="s">
        <v>771</v>
      </c>
      <c r="Q2277" s="7">
        <v>5711.41</v>
      </c>
      <c r="S2277" s="8"/>
      <c r="T2277" s="11">
        <v>1</v>
      </c>
      <c r="W2277" s="76">
        <v>12800</v>
      </c>
      <c r="X2277" s="16">
        <f t="shared" si="620"/>
        <v>12800</v>
      </c>
      <c r="AC2277" s="18">
        <f t="shared" si="632"/>
        <v>0</v>
      </c>
      <c r="AD2277" s="19">
        <f t="shared" si="625"/>
        <v>90000</v>
      </c>
      <c r="AE2277" s="21">
        <f t="shared" si="619"/>
        <v>5711.41</v>
      </c>
      <c r="AF2277" s="20">
        <f t="shared" si="623"/>
        <v>0</v>
      </c>
      <c r="AG2277" s="20">
        <f t="shared" si="626"/>
        <v>0</v>
      </c>
      <c r="AH2277" s="20">
        <f t="shared" si="627"/>
        <v>0</v>
      </c>
      <c r="AI2277" s="20"/>
      <c r="AJ2277" s="20"/>
      <c r="AK2277" s="20">
        <f t="shared" si="633"/>
        <v>0</v>
      </c>
      <c r="AL2277" s="171"/>
    </row>
    <row r="2278" spans="1:38" ht="15.75" customHeight="1" x14ac:dyDescent="0.25">
      <c r="A2278" s="3">
        <v>1793</v>
      </c>
      <c r="B2278" s="14">
        <f t="shared" si="628"/>
        <v>5</v>
      </c>
      <c r="C2278" s="9">
        <f>IF(A2278=A2277,C2277,"")</f>
        <v>45351</v>
      </c>
      <c r="D2278" s="3" t="str">
        <f>IF(A2278=A2277,D2277,"")</f>
        <v>Torres David</v>
      </c>
      <c r="E2278" s="14" t="str">
        <f t="shared" si="624"/>
        <v>1793Torres David5</v>
      </c>
      <c r="J2278" s="14" t="str">
        <f t="shared" si="631"/>
        <v xml:space="preserve">Service completo. Cambio de aceite y filtros. Control general del vehiculo. Cambio de bujias. Lavado motor.    </v>
      </c>
      <c r="L2278" s="3">
        <v>1</v>
      </c>
      <c r="M2278" s="10" t="s">
        <v>222</v>
      </c>
      <c r="N2278" s="3" t="s">
        <v>771</v>
      </c>
      <c r="Q2278" s="7">
        <v>7614.26</v>
      </c>
      <c r="S2278" s="8"/>
      <c r="T2278" s="11">
        <v>4.5</v>
      </c>
      <c r="W2278" s="76">
        <v>15850</v>
      </c>
      <c r="X2278" s="16">
        <f t="shared" si="620"/>
        <v>71325</v>
      </c>
      <c r="AC2278" s="18">
        <f t="shared" si="632"/>
        <v>0</v>
      </c>
      <c r="AD2278" s="19">
        <f t="shared" si="625"/>
        <v>90000</v>
      </c>
      <c r="AE2278" s="21">
        <f t="shared" si="619"/>
        <v>34264.17</v>
      </c>
      <c r="AF2278" s="20">
        <f t="shared" si="623"/>
        <v>0</v>
      </c>
      <c r="AG2278" s="20">
        <f t="shared" si="626"/>
        <v>0</v>
      </c>
      <c r="AH2278" s="20">
        <f t="shared" si="627"/>
        <v>0</v>
      </c>
      <c r="AI2278" s="20"/>
      <c r="AJ2278" s="20"/>
      <c r="AK2278" s="20">
        <f t="shared" si="633"/>
        <v>0</v>
      </c>
      <c r="AL2278" s="171"/>
    </row>
    <row r="2279" spans="1:38" ht="15.75" customHeight="1" x14ac:dyDescent="0.25">
      <c r="A2279" s="3">
        <v>1794</v>
      </c>
      <c r="B2279" s="14">
        <f t="shared" si="628"/>
        <v>1</v>
      </c>
      <c r="C2279" s="9">
        <v>45351</v>
      </c>
      <c r="D2279" s="3" t="s">
        <v>774</v>
      </c>
      <c r="E2279" s="14" t="str">
        <f t="shared" si="624"/>
        <v>1794Guerrieri Gladys1</v>
      </c>
      <c r="F2279" s="119" t="s">
        <v>776</v>
      </c>
      <c r="G2279" s="119" t="s">
        <v>2584</v>
      </c>
      <c r="H2279" s="119">
        <v>51025</v>
      </c>
      <c r="I2279" s="10" t="s">
        <v>3302</v>
      </c>
      <c r="J2279" s="14" t="str">
        <f t="shared" si="631"/>
        <v>Realizar escaneo del vehiculo. Revision y limpieza de bujias. Cambiar bobina de encendido.</v>
      </c>
      <c r="K2279" s="3" t="s">
        <v>2380</v>
      </c>
      <c r="L2279" s="3">
        <v>1</v>
      </c>
      <c r="M2279" s="10" t="s">
        <v>3303</v>
      </c>
      <c r="N2279" s="3" t="s">
        <v>734</v>
      </c>
      <c r="Q2279" s="7">
        <v>138240</v>
      </c>
      <c r="R2279" s="7" t="s">
        <v>1971</v>
      </c>
      <c r="S2279" s="8"/>
      <c r="T2279" s="11">
        <v>1</v>
      </c>
      <c r="W2279" s="76">
        <v>172800</v>
      </c>
      <c r="X2279" s="16">
        <f t="shared" si="620"/>
        <v>172800</v>
      </c>
      <c r="Y2279" s="3">
        <v>1</v>
      </c>
      <c r="AB2279" s="4">
        <v>35000</v>
      </c>
      <c r="AC2279" s="18">
        <f t="shared" si="632"/>
        <v>35000</v>
      </c>
      <c r="AD2279" s="19">
        <f t="shared" si="625"/>
        <v>35000</v>
      </c>
      <c r="AE2279" s="21">
        <f t="shared" si="619"/>
        <v>138240</v>
      </c>
      <c r="AF2279" s="20">
        <f t="shared" si="623"/>
        <v>138240</v>
      </c>
      <c r="AG2279" s="20">
        <f t="shared" si="626"/>
        <v>172800</v>
      </c>
      <c r="AH2279" s="20">
        <f t="shared" si="627"/>
        <v>35000</v>
      </c>
      <c r="AI2279" s="20"/>
      <c r="AJ2279" s="20"/>
      <c r="AK2279" s="20">
        <f t="shared" si="633"/>
        <v>207800</v>
      </c>
      <c r="AL2279" s="171"/>
    </row>
    <row r="2280" spans="1:38" ht="15.75" customHeight="1" x14ac:dyDescent="0.25">
      <c r="A2280" s="3">
        <v>1794</v>
      </c>
      <c r="B2280" s="14">
        <f t="shared" si="628"/>
        <v>2</v>
      </c>
      <c r="C2280" s="9">
        <f>IF(A2280=A2279,C2279,"")</f>
        <v>45351</v>
      </c>
      <c r="D2280" s="3" t="str">
        <f>IF(A2280=A2279,D2279,"")</f>
        <v>Guerrieri Gladys</v>
      </c>
      <c r="E2280" s="14" t="str">
        <f t="shared" si="624"/>
        <v>1794Guerrieri Gladys2</v>
      </c>
      <c r="J2280" s="14" t="str">
        <f t="shared" si="631"/>
        <v xml:space="preserve">Realizar escaneo del vehiculo. Revision y limpieza de bujias. Cambiar bobina de encendido. </v>
      </c>
      <c r="L2280" s="3">
        <v>1</v>
      </c>
      <c r="S2280" s="8"/>
      <c r="W2280" s="76"/>
      <c r="X2280" s="16">
        <f t="shared" si="620"/>
        <v>0</v>
      </c>
      <c r="AC2280" s="18">
        <f t="shared" si="632"/>
        <v>0</v>
      </c>
      <c r="AD2280" s="19">
        <f t="shared" si="625"/>
        <v>35000</v>
      </c>
      <c r="AE2280" s="21">
        <f t="shared" si="619"/>
        <v>0</v>
      </c>
      <c r="AF2280" s="20">
        <f t="shared" si="623"/>
        <v>0</v>
      </c>
      <c r="AG2280" s="20">
        <f t="shared" si="626"/>
        <v>0</v>
      </c>
      <c r="AH2280" s="20">
        <f t="shared" si="627"/>
        <v>0</v>
      </c>
      <c r="AI2280" s="20"/>
      <c r="AJ2280" s="20"/>
      <c r="AK2280" s="20">
        <f t="shared" si="633"/>
        <v>0</v>
      </c>
      <c r="AL2280" s="171"/>
    </row>
    <row r="2281" spans="1:38" ht="15.75" customHeight="1" x14ac:dyDescent="0.25">
      <c r="A2281" s="3">
        <v>1795</v>
      </c>
      <c r="B2281" s="14">
        <f t="shared" si="628"/>
        <v>1</v>
      </c>
      <c r="C2281" s="9">
        <v>45351</v>
      </c>
      <c r="D2281" s="3" t="s">
        <v>654</v>
      </c>
      <c r="E2281" s="14" t="str">
        <f t="shared" si="624"/>
        <v>1795Urrutia Susana1</v>
      </c>
      <c r="G2281" s="119" t="s">
        <v>1095</v>
      </c>
      <c r="I2281" s="10" t="s">
        <v>3307</v>
      </c>
      <c r="J2281" s="14" t="str">
        <f t="shared" si="631"/>
        <v>Cambiar bobina de encendido. Trabajo electromecanico.</v>
      </c>
      <c r="K2281" s="3" t="s">
        <v>1665</v>
      </c>
      <c r="L2281" s="3">
        <v>1</v>
      </c>
      <c r="M2281" s="10" t="s">
        <v>3043</v>
      </c>
      <c r="N2281" s="3" t="s">
        <v>734</v>
      </c>
      <c r="Q2281" s="7">
        <v>52800</v>
      </c>
      <c r="R2281" s="7" t="s">
        <v>1971</v>
      </c>
      <c r="S2281" s="8"/>
      <c r="T2281" s="11">
        <v>1</v>
      </c>
      <c r="W2281" s="76">
        <v>66000</v>
      </c>
      <c r="X2281" s="16">
        <f t="shared" si="620"/>
        <v>66000</v>
      </c>
      <c r="AC2281" s="18">
        <f t="shared" si="632"/>
        <v>0</v>
      </c>
      <c r="AD2281" s="19">
        <f t="shared" si="625"/>
        <v>0</v>
      </c>
      <c r="AE2281" s="21">
        <f t="shared" si="619"/>
        <v>52800</v>
      </c>
      <c r="AF2281" s="20">
        <f t="shared" si="623"/>
        <v>82800</v>
      </c>
      <c r="AG2281" s="20">
        <f t="shared" si="626"/>
        <v>96000</v>
      </c>
      <c r="AH2281" s="20">
        <f t="shared" si="627"/>
        <v>0</v>
      </c>
      <c r="AI2281" s="20"/>
      <c r="AJ2281" s="20"/>
      <c r="AK2281" s="20">
        <f t="shared" si="633"/>
        <v>96000</v>
      </c>
      <c r="AL2281" s="171"/>
    </row>
    <row r="2282" spans="1:38" ht="15.75" customHeight="1" x14ac:dyDescent="0.25">
      <c r="A2282" s="3">
        <v>1795</v>
      </c>
      <c r="B2282" s="14">
        <f t="shared" si="628"/>
        <v>2</v>
      </c>
      <c r="C2282" s="9">
        <f>IF(A2282=A2281,C2281,"")</f>
        <v>45351</v>
      </c>
      <c r="D2282" s="3" t="str">
        <f>IF(A2282=A2281,D2281,"")</f>
        <v>Urrutia Susana</v>
      </c>
      <c r="E2282" s="14" t="str">
        <f t="shared" si="624"/>
        <v>1795Urrutia Susana2</v>
      </c>
      <c r="J2282" s="14" t="str">
        <f t="shared" si="631"/>
        <v xml:space="preserve">Cambiar bobina de encendido. Trabajo electromecanico. </v>
      </c>
      <c r="L2282" s="3">
        <v>1</v>
      </c>
      <c r="M2282" s="10" t="s">
        <v>3308</v>
      </c>
      <c r="N2282" s="3" t="s">
        <v>2544</v>
      </c>
      <c r="Q2282" s="7">
        <v>30000</v>
      </c>
      <c r="S2282" s="8"/>
      <c r="T2282" s="11">
        <v>1</v>
      </c>
      <c r="W2282" s="76">
        <v>30000</v>
      </c>
      <c r="X2282" s="16">
        <f t="shared" si="620"/>
        <v>30000</v>
      </c>
      <c r="AC2282" s="18">
        <f t="shared" si="632"/>
        <v>0</v>
      </c>
      <c r="AD2282" s="19">
        <f t="shared" si="625"/>
        <v>0</v>
      </c>
      <c r="AE2282" s="21">
        <f t="shared" si="619"/>
        <v>30000</v>
      </c>
      <c r="AF2282" s="20">
        <f t="shared" si="623"/>
        <v>0</v>
      </c>
      <c r="AG2282" s="20">
        <f t="shared" si="626"/>
        <v>0</v>
      </c>
      <c r="AH2282" s="20">
        <f t="shared" si="627"/>
        <v>0</v>
      </c>
      <c r="AI2282" s="20"/>
      <c r="AJ2282" s="20"/>
      <c r="AK2282" s="20">
        <f t="shared" si="633"/>
        <v>0</v>
      </c>
      <c r="AL2282" s="171"/>
    </row>
    <row r="2283" spans="1:38" ht="15.75" customHeight="1" x14ac:dyDescent="0.25">
      <c r="A2283" s="3">
        <v>1796</v>
      </c>
      <c r="B2283" s="14">
        <f t="shared" si="628"/>
        <v>1</v>
      </c>
      <c r="C2283" s="9">
        <v>45352</v>
      </c>
      <c r="D2283" s="3" t="s">
        <v>3311</v>
      </c>
      <c r="E2283" s="14" t="str">
        <f t="shared" si="624"/>
        <v>1796Clemente Jose Luis1</v>
      </c>
      <c r="F2283" s="119" t="s">
        <v>3312</v>
      </c>
      <c r="G2283" s="119" t="s">
        <v>3313</v>
      </c>
      <c r="H2283" s="119">
        <v>73643</v>
      </c>
      <c r="I2283" s="10" t="s">
        <v>3314</v>
      </c>
      <c r="J2283" s="14" t="str">
        <f t="shared" si="631"/>
        <v>Sacar tapa de cilindros. Limpiar al brillo. Cambiar ocho valvulas dobladas. Esmerilar las dieciseis valvulas y volver a armar colocando retenes nuevos. Colocar tapa con junta nueva reutilizando bulones. Rearmado de distribucion con kit nuevo. Puesta a punto especifica. Lavado de deposito de liquido refrigerante. Colocar liquido refrigerante. Purgar circuito de refrigeracion. Lavado motor.</v>
      </c>
      <c r="K2283" s="3" t="s">
        <v>2380</v>
      </c>
      <c r="L2283" s="3">
        <v>1</v>
      </c>
      <c r="M2283" s="10" t="s">
        <v>3315</v>
      </c>
      <c r="N2283" s="3" t="s">
        <v>734</v>
      </c>
      <c r="Q2283" s="7">
        <v>108000</v>
      </c>
      <c r="R2283" s="7" t="s">
        <v>2339</v>
      </c>
      <c r="S2283" s="8"/>
      <c r="T2283" s="11">
        <v>1</v>
      </c>
      <c r="W2283" s="76">
        <v>135200</v>
      </c>
      <c r="X2283" s="16">
        <f t="shared" si="620"/>
        <v>135200</v>
      </c>
      <c r="Y2283" s="3">
        <v>1</v>
      </c>
      <c r="AB2283" s="4">
        <v>250000</v>
      </c>
      <c r="AC2283" s="18">
        <f t="shared" si="632"/>
        <v>250000</v>
      </c>
      <c r="AD2283" s="19">
        <f t="shared" si="625"/>
        <v>250000</v>
      </c>
      <c r="AE2283" s="21">
        <f t="shared" si="619"/>
        <v>108000</v>
      </c>
      <c r="AF2283" s="20">
        <f t="shared" si="623"/>
        <v>383708</v>
      </c>
      <c r="AG2283" s="20">
        <f t="shared" si="626"/>
        <v>491600</v>
      </c>
      <c r="AH2283" s="20">
        <f t="shared" si="627"/>
        <v>250000</v>
      </c>
      <c r="AI2283" s="20"/>
      <c r="AJ2283" s="20"/>
      <c r="AK2283" s="20">
        <f t="shared" si="633"/>
        <v>741600</v>
      </c>
      <c r="AL2283" s="171"/>
    </row>
    <row r="2284" spans="1:38" ht="15.75" customHeight="1" x14ac:dyDescent="0.25">
      <c r="A2284" s="3">
        <v>1796</v>
      </c>
      <c r="B2284" s="14">
        <f t="shared" si="628"/>
        <v>2</v>
      </c>
      <c r="C2284" s="9">
        <f>IF(A2284=A2283,C2283,"")</f>
        <v>45352</v>
      </c>
      <c r="D2284" s="3" t="str">
        <f>IF(A2284=A2283,D2283,"")</f>
        <v>Clemente Jose Luis</v>
      </c>
      <c r="E2284" s="14" t="str">
        <f t="shared" si="624"/>
        <v>1796Clemente Jose Luis2</v>
      </c>
      <c r="J2284" s="14" t="str">
        <f t="shared" si="631"/>
        <v xml:space="preserve">Sacar tapa de cilindros. Limpiar al brillo. Cambiar ocho valvulas dobladas. Esmerilar las dieciseis valvulas y volver a armar colocando retenes nuevos. Colocar tapa con junta nueva reutilizando bulones. Rearmado de distribucion con kit nuevo. Puesta a punto especifica. Lavado de deposito de liquido refrigerante. Colocar liquido refrigerante. Purgar circuito de refrigeracion. Lavado motor. </v>
      </c>
      <c r="L2284" s="3">
        <v>1</v>
      </c>
      <c r="M2284" s="10" t="s">
        <v>2409</v>
      </c>
      <c r="N2284" s="3" t="s">
        <v>734</v>
      </c>
      <c r="Q2284" s="7">
        <v>28800</v>
      </c>
      <c r="S2284" s="8"/>
      <c r="T2284" s="11">
        <v>1</v>
      </c>
      <c r="W2284" s="76">
        <v>36000</v>
      </c>
      <c r="X2284" s="16">
        <f t="shared" si="620"/>
        <v>36000</v>
      </c>
      <c r="AC2284" s="18">
        <f t="shared" si="632"/>
        <v>0</v>
      </c>
      <c r="AD2284" s="19">
        <f t="shared" si="625"/>
        <v>250000</v>
      </c>
      <c r="AE2284" s="21">
        <f t="shared" si="619"/>
        <v>28800</v>
      </c>
      <c r="AF2284" s="20">
        <f t="shared" si="623"/>
        <v>0</v>
      </c>
      <c r="AG2284" s="20">
        <f t="shared" si="626"/>
        <v>0</v>
      </c>
      <c r="AH2284" s="20">
        <f t="shared" si="627"/>
        <v>0</v>
      </c>
      <c r="AI2284" s="20"/>
      <c r="AJ2284" s="20"/>
      <c r="AK2284" s="20">
        <f t="shared" si="633"/>
        <v>0</v>
      </c>
      <c r="AL2284" s="171"/>
    </row>
    <row r="2285" spans="1:38" ht="15.75" customHeight="1" x14ac:dyDescent="0.25">
      <c r="A2285" s="3">
        <v>1796</v>
      </c>
      <c r="B2285" s="14">
        <f t="shared" si="628"/>
        <v>3</v>
      </c>
      <c r="C2285" s="9">
        <f>IF(A2285=A2284,C2284,"")</f>
        <v>45352</v>
      </c>
      <c r="D2285" s="3" t="str">
        <f>IF(A2285=A2284,D2284,"")</f>
        <v>Clemente Jose Luis</v>
      </c>
      <c r="E2285" s="14" t="str">
        <f t="shared" si="624"/>
        <v>1796Clemente Jose Luis3</v>
      </c>
      <c r="J2285" s="14" t="str">
        <f t="shared" si="631"/>
        <v xml:space="preserve">Sacar tapa de cilindros. Limpiar al brillo. Cambiar ocho valvulas dobladas. Esmerilar las dieciseis valvulas y volver a armar colocando retenes nuevos. Colocar tapa con junta nueva reutilizando bulones. Rearmado de distribucion con kit nuevo. Puesta a punto especifica. Lavado de deposito de liquido refrigerante. Colocar liquido refrigerante. Purgar circuito de refrigeracion. Lavado motor.  </v>
      </c>
      <c r="L2285" s="3">
        <v>1</v>
      </c>
      <c r="M2285" s="10" t="s">
        <v>2410</v>
      </c>
      <c r="N2285" s="3" t="s">
        <v>734</v>
      </c>
      <c r="Q2285" s="7">
        <v>84000</v>
      </c>
      <c r="S2285" s="8"/>
      <c r="T2285" s="11">
        <v>1</v>
      </c>
      <c r="W2285" s="76">
        <v>105000</v>
      </c>
      <c r="X2285" s="16">
        <f t="shared" si="620"/>
        <v>105000</v>
      </c>
      <c r="AC2285" s="18">
        <f t="shared" si="632"/>
        <v>0</v>
      </c>
      <c r="AD2285" s="19">
        <f t="shared" si="625"/>
        <v>250000</v>
      </c>
      <c r="AE2285" s="21">
        <f t="shared" si="619"/>
        <v>84000</v>
      </c>
      <c r="AF2285" s="20">
        <f t="shared" si="623"/>
        <v>0</v>
      </c>
      <c r="AG2285" s="20">
        <f t="shared" si="626"/>
        <v>0</v>
      </c>
      <c r="AH2285" s="20">
        <f t="shared" si="627"/>
        <v>0</v>
      </c>
      <c r="AI2285" s="20"/>
      <c r="AJ2285" s="20"/>
      <c r="AK2285" s="20">
        <f t="shared" si="633"/>
        <v>0</v>
      </c>
      <c r="AL2285" s="171"/>
    </row>
    <row r="2286" spans="1:38" ht="15.75" customHeight="1" x14ac:dyDescent="0.25">
      <c r="A2286" s="3">
        <v>1796</v>
      </c>
      <c r="B2286" s="14">
        <f t="shared" si="628"/>
        <v>4</v>
      </c>
      <c r="C2286" s="9">
        <f>IF(A2286=A2285,C2285,"")</f>
        <v>45352</v>
      </c>
      <c r="D2286" s="3" t="str">
        <f>IF(A2286=A2285,D2285,"")</f>
        <v>Clemente Jose Luis</v>
      </c>
      <c r="E2286" s="14" t="str">
        <f t="shared" si="624"/>
        <v>1796Clemente Jose Luis4</v>
      </c>
      <c r="J2286" s="14" t="str">
        <f t="shared" si="631"/>
        <v xml:space="preserve">Sacar tapa de cilindros. Limpiar al brillo. Cambiar ocho valvulas dobladas. Esmerilar las dieciseis valvulas y volver a armar colocando retenes nuevos. Colocar tapa con junta nueva reutilizando bulones. Rearmado de distribucion con kit nuevo. Puesta a punto especifica. Lavado de deposito de liquido refrigerante. Colocar liquido refrigerante. Purgar circuito de refrigeracion. Lavado motor.   </v>
      </c>
      <c r="L2286" s="3">
        <v>1</v>
      </c>
      <c r="M2286" s="10" t="s">
        <v>3174</v>
      </c>
      <c r="N2286" s="3" t="s">
        <v>1566</v>
      </c>
      <c r="Q2286" s="7">
        <v>152000</v>
      </c>
      <c r="S2286" s="8"/>
      <c r="T2286" s="11">
        <v>1</v>
      </c>
      <c r="W2286" s="76">
        <v>194000</v>
      </c>
      <c r="X2286" s="16">
        <f t="shared" si="620"/>
        <v>194000</v>
      </c>
      <c r="AC2286" s="18">
        <f t="shared" si="632"/>
        <v>0</v>
      </c>
      <c r="AD2286" s="19">
        <f t="shared" si="625"/>
        <v>250000</v>
      </c>
      <c r="AE2286" s="21">
        <f t="shared" si="619"/>
        <v>152000</v>
      </c>
      <c r="AF2286" s="20">
        <f t="shared" si="623"/>
        <v>0</v>
      </c>
      <c r="AG2286" s="20">
        <f t="shared" si="626"/>
        <v>0</v>
      </c>
      <c r="AH2286" s="20">
        <f t="shared" si="627"/>
        <v>0</v>
      </c>
      <c r="AI2286" s="20"/>
      <c r="AJ2286" s="20"/>
      <c r="AK2286" s="20">
        <f t="shared" si="633"/>
        <v>0</v>
      </c>
      <c r="AL2286" s="171"/>
    </row>
    <row r="2287" spans="1:38" ht="15.75" customHeight="1" x14ac:dyDescent="0.25">
      <c r="A2287" s="3">
        <v>1796</v>
      </c>
      <c r="B2287" s="14">
        <f t="shared" si="628"/>
        <v>5</v>
      </c>
      <c r="C2287" s="9">
        <f>IF(A2287=A2286,C2286,"")</f>
        <v>45352</v>
      </c>
      <c r="D2287" s="3" t="str">
        <f>IF(A2287=A2286,D2286,"")</f>
        <v>Clemente Jose Luis</v>
      </c>
      <c r="E2287" s="14" t="str">
        <f t="shared" si="624"/>
        <v>1796Clemente Jose Luis5</v>
      </c>
      <c r="J2287" s="14" t="str">
        <f t="shared" si="631"/>
        <v xml:space="preserve">Sacar tapa de cilindros. Limpiar al brillo. Cambiar ocho valvulas dobladas. Esmerilar las dieciseis valvulas y volver a armar colocando retenes nuevos. Colocar tapa con junta nueva reutilizando bulones. Rearmado de distribucion con kit nuevo. Puesta a punto especifica. Lavado de deposito de liquido refrigerante. Colocar liquido refrigerante. Purgar circuito de refrigeracion. Lavado motor.    </v>
      </c>
      <c r="L2287" s="3">
        <v>1</v>
      </c>
      <c r="M2287" s="10" t="s">
        <v>1970</v>
      </c>
      <c r="N2287" s="3" t="s">
        <v>771</v>
      </c>
      <c r="Q2287" s="7">
        <v>7558</v>
      </c>
      <c r="S2287" s="8"/>
      <c r="T2287" s="11">
        <v>2</v>
      </c>
      <c r="W2287" s="76">
        <v>8800</v>
      </c>
      <c r="X2287" s="16">
        <f t="shared" si="620"/>
        <v>17600</v>
      </c>
      <c r="AC2287" s="18">
        <f t="shared" si="632"/>
        <v>0</v>
      </c>
      <c r="AD2287" s="19">
        <f t="shared" si="625"/>
        <v>250000</v>
      </c>
      <c r="AE2287" s="21">
        <f t="shared" si="619"/>
        <v>15116</v>
      </c>
      <c r="AF2287" s="20">
        <f t="shared" si="623"/>
        <v>0</v>
      </c>
      <c r="AG2287" s="20">
        <f t="shared" si="626"/>
        <v>0</v>
      </c>
      <c r="AH2287" s="20">
        <f t="shared" si="627"/>
        <v>0</v>
      </c>
      <c r="AI2287" s="20"/>
      <c r="AJ2287" s="20"/>
      <c r="AK2287" s="20">
        <f t="shared" si="633"/>
        <v>0</v>
      </c>
      <c r="AL2287" s="171"/>
    </row>
    <row r="2288" spans="1:38" ht="15.75" customHeight="1" x14ac:dyDescent="0.25">
      <c r="A2288" s="3">
        <v>1796</v>
      </c>
      <c r="B2288" s="14">
        <f t="shared" si="628"/>
        <v>6</v>
      </c>
      <c r="C2288" s="9">
        <f>IF(A2288=A2287,C2287,"")</f>
        <v>45352</v>
      </c>
      <c r="D2288" s="3" t="str">
        <f>IF(A2288=A2287,D2287,"")</f>
        <v>Clemente Jose Luis</v>
      </c>
      <c r="E2288" s="14" t="str">
        <f t="shared" si="624"/>
        <v>1796Clemente Jose Luis6</v>
      </c>
      <c r="J2288" s="14" t="str">
        <f t="shared" si="631"/>
        <v xml:space="preserve">Sacar tapa de cilindros. Limpiar al brillo. Cambiar ocho valvulas dobladas. Esmerilar las dieciseis valvulas y volver a armar colocando retenes nuevos. Colocar tapa con junta nueva reutilizando bulones. Rearmado de distribucion con kit nuevo. Puesta a punto especifica. Lavado de deposito de liquido refrigerante. Colocar liquido refrigerante. Purgar circuito de refrigeracion. Lavado motor.     </v>
      </c>
      <c r="L2288" s="3">
        <v>1</v>
      </c>
      <c r="M2288" s="10" t="s">
        <v>1431</v>
      </c>
      <c r="N2288" s="3" t="s">
        <v>771</v>
      </c>
      <c r="Q2288" s="7">
        <v>3350</v>
      </c>
      <c r="S2288" s="8"/>
      <c r="T2288" s="11">
        <v>1</v>
      </c>
      <c r="W2288" s="76">
        <v>3800</v>
      </c>
      <c r="X2288" s="16">
        <f t="shared" si="620"/>
        <v>3800</v>
      </c>
      <c r="AC2288" s="18">
        <f t="shared" si="632"/>
        <v>0</v>
      </c>
      <c r="AD2288" s="19">
        <f t="shared" si="625"/>
        <v>250000</v>
      </c>
      <c r="AE2288" s="21">
        <f t="shared" ref="AE2288:AE2351" si="634">+(Q2288)*T2288</f>
        <v>3350</v>
      </c>
      <c r="AF2288" s="20">
        <f t="shared" si="623"/>
        <v>0</v>
      </c>
      <c r="AG2288" s="20">
        <f t="shared" si="626"/>
        <v>0</v>
      </c>
      <c r="AH2288" s="20">
        <f t="shared" si="627"/>
        <v>0</v>
      </c>
      <c r="AI2288" s="20"/>
      <c r="AJ2288" s="20"/>
      <c r="AK2288" s="20">
        <f t="shared" si="633"/>
        <v>0</v>
      </c>
      <c r="AL2288" s="171"/>
    </row>
    <row r="2289" spans="1:38" ht="15.75" customHeight="1" x14ac:dyDescent="0.25">
      <c r="A2289" s="3">
        <v>1797</v>
      </c>
      <c r="B2289" s="14">
        <f t="shared" si="628"/>
        <v>1</v>
      </c>
      <c r="C2289" s="9">
        <v>45352</v>
      </c>
      <c r="D2289" s="3" t="s">
        <v>911</v>
      </c>
      <c r="E2289" s="14" t="str">
        <f t="shared" si="624"/>
        <v>1797Castro Martin1</v>
      </c>
      <c r="F2289" s="119" t="s">
        <v>2124</v>
      </c>
      <c r="G2289" s="119" t="s">
        <v>103</v>
      </c>
      <c r="H2289" s="119">
        <v>127938</v>
      </c>
      <c r="I2289" s="10" t="s">
        <v>2170</v>
      </c>
      <c r="J2289" s="14" t="str">
        <f t="shared" si="631"/>
        <v>Service completo. Cambio de aceite y filtros. Control general del vehiculo.</v>
      </c>
      <c r="K2289" s="3" t="s">
        <v>2380</v>
      </c>
      <c r="L2289" s="3">
        <v>1</v>
      </c>
      <c r="M2289" s="10" t="s">
        <v>2178</v>
      </c>
      <c r="N2289" s="3" t="s">
        <v>771</v>
      </c>
      <c r="Q2289" s="7">
        <v>3912.09</v>
      </c>
      <c r="R2289" s="7" t="s">
        <v>1916</v>
      </c>
      <c r="S2289" s="8"/>
      <c r="T2289" s="11">
        <v>1</v>
      </c>
      <c r="W2289" s="76">
        <v>8800</v>
      </c>
      <c r="X2289" s="16">
        <f t="shared" si="620"/>
        <v>8800</v>
      </c>
      <c r="Y2289" s="3">
        <v>1</v>
      </c>
      <c r="AB2289" s="4">
        <v>70000</v>
      </c>
      <c r="AC2289" s="18">
        <f t="shared" si="632"/>
        <v>70000</v>
      </c>
      <c r="AD2289" s="19">
        <f t="shared" si="625"/>
        <v>70000</v>
      </c>
      <c r="AE2289" s="21">
        <f t="shared" si="634"/>
        <v>3912.09</v>
      </c>
      <c r="AF2289" s="20">
        <f t="shared" si="623"/>
        <v>28813.64</v>
      </c>
      <c r="AG2289" s="20">
        <f t="shared" si="626"/>
        <v>83275</v>
      </c>
      <c r="AH2289" s="20">
        <f t="shared" si="627"/>
        <v>70000</v>
      </c>
      <c r="AI2289" s="20"/>
      <c r="AJ2289" s="20"/>
      <c r="AK2289" s="20">
        <f t="shared" si="633"/>
        <v>153275</v>
      </c>
      <c r="AL2289" s="171"/>
    </row>
    <row r="2290" spans="1:38" ht="15.75" customHeight="1" x14ac:dyDescent="0.25">
      <c r="A2290" s="3">
        <v>1797</v>
      </c>
      <c r="B2290" s="14">
        <f t="shared" si="628"/>
        <v>2</v>
      </c>
      <c r="C2290" s="9">
        <f>IF(A2290=A2289,C2289,"")</f>
        <v>45352</v>
      </c>
      <c r="D2290" s="3" t="str">
        <f>IF(A2290=A2289,D2289,"")</f>
        <v>Castro Martin</v>
      </c>
      <c r="E2290" s="14" t="str">
        <f t="shared" si="624"/>
        <v>1797Castro Martin2</v>
      </c>
      <c r="J2290" s="14" t="str">
        <f t="shared" si="631"/>
        <v xml:space="preserve">Service completo. Cambio de aceite y filtros. Control general del vehiculo. </v>
      </c>
      <c r="L2290" s="3">
        <v>1</v>
      </c>
      <c r="M2290" s="10" t="s">
        <v>3119</v>
      </c>
      <c r="N2290" s="3" t="s">
        <v>771</v>
      </c>
      <c r="Q2290" s="7">
        <v>5745.1</v>
      </c>
      <c r="S2290" s="8"/>
      <c r="T2290" s="11">
        <v>1</v>
      </c>
      <c r="W2290" s="76">
        <v>9000</v>
      </c>
      <c r="X2290" s="16">
        <f t="shared" si="620"/>
        <v>9000</v>
      </c>
      <c r="AC2290" s="18">
        <f t="shared" si="632"/>
        <v>0</v>
      </c>
      <c r="AD2290" s="19">
        <f t="shared" si="625"/>
        <v>70000</v>
      </c>
      <c r="AE2290" s="21">
        <f t="shared" si="634"/>
        <v>5745.1</v>
      </c>
      <c r="AF2290" s="20">
        <f t="shared" si="623"/>
        <v>0</v>
      </c>
      <c r="AG2290" s="20">
        <f t="shared" si="626"/>
        <v>0</v>
      </c>
      <c r="AH2290" s="20">
        <f t="shared" si="627"/>
        <v>0</v>
      </c>
      <c r="AI2290" s="20"/>
      <c r="AJ2290" s="20"/>
      <c r="AK2290" s="20">
        <f t="shared" si="633"/>
        <v>0</v>
      </c>
      <c r="AL2290" s="171"/>
    </row>
    <row r="2291" spans="1:38" ht="15.75" customHeight="1" x14ac:dyDescent="0.25">
      <c r="A2291" s="3">
        <v>1797</v>
      </c>
      <c r="B2291" s="14">
        <f t="shared" si="628"/>
        <v>3</v>
      </c>
      <c r="C2291" s="9">
        <f>IF(A2291=A2290,C2290,"")</f>
        <v>45352</v>
      </c>
      <c r="D2291" s="3" t="str">
        <f>IF(A2291=A2290,D2290,"")</f>
        <v>Castro Martin</v>
      </c>
      <c r="E2291" s="14" t="str">
        <f t="shared" si="624"/>
        <v>1797Castro Martin3</v>
      </c>
      <c r="J2291" s="14" t="str">
        <f t="shared" si="631"/>
        <v xml:space="preserve">Service completo. Cambio de aceite y filtros. Control general del vehiculo.  </v>
      </c>
      <c r="L2291" s="3">
        <v>1</v>
      </c>
      <c r="M2291" s="10" t="s">
        <v>3316</v>
      </c>
      <c r="N2291" s="3" t="s">
        <v>771</v>
      </c>
      <c r="Q2291" s="7">
        <v>4815.78</v>
      </c>
      <c r="S2291" s="8"/>
      <c r="T2291" s="11">
        <v>1</v>
      </c>
      <c r="W2291" s="76">
        <v>12000</v>
      </c>
      <c r="X2291" s="16">
        <f t="shared" si="620"/>
        <v>12000</v>
      </c>
      <c r="AC2291" s="18">
        <f t="shared" si="632"/>
        <v>0</v>
      </c>
      <c r="AD2291" s="19">
        <f t="shared" si="625"/>
        <v>70000</v>
      </c>
      <c r="AE2291" s="21">
        <f t="shared" si="634"/>
        <v>4815.78</v>
      </c>
      <c r="AF2291" s="20">
        <f t="shared" si="623"/>
        <v>0</v>
      </c>
      <c r="AG2291" s="20">
        <f t="shared" si="626"/>
        <v>0</v>
      </c>
      <c r="AH2291" s="20">
        <f t="shared" si="627"/>
        <v>0</v>
      </c>
      <c r="AI2291" s="20"/>
      <c r="AJ2291" s="20"/>
      <c r="AK2291" s="20">
        <f t="shared" si="633"/>
        <v>0</v>
      </c>
      <c r="AL2291" s="171"/>
    </row>
    <row r="2292" spans="1:38" ht="15.75" customHeight="1" x14ac:dyDescent="0.25">
      <c r="A2292" s="3">
        <v>1797</v>
      </c>
      <c r="B2292" s="14">
        <f t="shared" si="628"/>
        <v>4</v>
      </c>
      <c r="C2292" s="9">
        <f>IF(A2292=A2291,C2291,"")</f>
        <v>45352</v>
      </c>
      <c r="D2292" s="3" t="str">
        <f>IF(A2292=A2291,D2291,"")</f>
        <v>Castro Martin</v>
      </c>
      <c r="E2292" s="14" t="str">
        <f t="shared" si="624"/>
        <v>1797Castro Martin4</v>
      </c>
      <c r="J2292" s="14" t="str">
        <f t="shared" si="631"/>
        <v xml:space="preserve">Service completo. Cambio de aceite y filtros. Control general del vehiculo.   </v>
      </c>
      <c r="L2292" s="3">
        <v>1</v>
      </c>
      <c r="M2292" s="10" t="s">
        <v>3178</v>
      </c>
      <c r="N2292" s="3" t="s">
        <v>771</v>
      </c>
      <c r="Q2292" s="7">
        <v>10800</v>
      </c>
      <c r="S2292" s="8"/>
      <c r="T2292" s="11">
        <v>1</v>
      </c>
      <c r="W2292" s="76">
        <v>15500</v>
      </c>
      <c r="X2292" s="16">
        <f t="shared" si="620"/>
        <v>15500</v>
      </c>
      <c r="AC2292" s="18">
        <f t="shared" si="632"/>
        <v>0</v>
      </c>
      <c r="AD2292" s="19">
        <f t="shared" si="625"/>
        <v>70000</v>
      </c>
      <c r="AE2292" s="21">
        <f t="shared" si="634"/>
        <v>10800</v>
      </c>
      <c r="AF2292" s="20">
        <f t="shared" si="623"/>
        <v>0</v>
      </c>
      <c r="AG2292" s="20">
        <f t="shared" si="626"/>
        <v>0</v>
      </c>
      <c r="AH2292" s="20">
        <f t="shared" si="627"/>
        <v>0</v>
      </c>
      <c r="AI2292" s="20"/>
      <c r="AJ2292" s="20"/>
      <c r="AK2292" s="20">
        <f t="shared" si="633"/>
        <v>0</v>
      </c>
      <c r="AL2292" s="171"/>
    </row>
    <row r="2293" spans="1:38" ht="15.75" customHeight="1" x14ac:dyDescent="0.25">
      <c r="A2293" s="3">
        <v>1797</v>
      </c>
      <c r="B2293" s="14">
        <f t="shared" si="628"/>
        <v>5</v>
      </c>
      <c r="C2293" s="9">
        <f>IF(A2293=A2292,C2292,"")</f>
        <v>45352</v>
      </c>
      <c r="D2293" s="3" t="str">
        <f>IF(A2293=A2292,D2292,"")</f>
        <v>Castro Martin</v>
      </c>
      <c r="E2293" s="14" t="str">
        <f t="shared" si="624"/>
        <v>1797Castro Martin5</v>
      </c>
      <c r="J2293" s="14" t="str">
        <f t="shared" si="631"/>
        <v xml:space="preserve">Service completo. Cambio de aceite y filtros. Control general del vehiculo.    </v>
      </c>
      <c r="L2293" s="3">
        <v>1</v>
      </c>
      <c r="M2293" s="10" t="s">
        <v>728</v>
      </c>
      <c r="N2293" s="3" t="s">
        <v>771</v>
      </c>
      <c r="Q2293" s="7">
        <v>3540.67</v>
      </c>
      <c r="S2293" s="8"/>
      <c r="T2293" s="11">
        <v>3.5</v>
      </c>
      <c r="W2293" s="76">
        <v>10850</v>
      </c>
      <c r="X2293" s="16">
        <f t="shared" si="620"/>
        <v>37975</v>
      </c>
      <c r="AC2293" s="18">
        <f t="shared" si="632"/>
        <v>0</v>
      </c>
      <c r="AD2293" s="19">
        <f t="shared" si="625"/>
        <v>70000</v>
      </c>
      <c r="AE2293" s="21">
        <f t="shared" si="634"/>
        <v>12392.345000000001</v>
      </c>
      <c r="AF2293" s="20">
        <f t="shared" si="623"/>
        <v>0</v>
      </c>
      <c r="AG2293" s="20">
        <f t="shared" si="626"/>
        <v>0</v>
      </c>
      <c r="AH2293" s="20">
        <f t="shared" si="627"/>
        <v>0</v>
      </c>
      <c r="AI2293" s="20"/>
      <c r="AJ2293" s="20"/>
      <c r="AK2293" s="20">
        <f t="shared" si="633"/>
        <v>0</v>
      </c>
      <c r="AL2293" s="171"/>
    </row>
    <row r="2294" spans="1:38" ht="15.75" customHeight="1" x14ac:dyDescent="0.25">
      <c r="A2294" s="3">
        <v>1798</v>
      </c>
      <c r="B2294" s="14">
        <f t="shared" si="628"/>
        <v>1</v>
      </c>
      <c r="C2294" s="9">
        <v>45352</v>
      </c>
      <c r="D2294" s="3" t="s">
        <v>3317</v>
      </c>
      <c r="E2294" s="14" t="str">
        <f t="shared" si="624"/>
        <v>1798Diorio German1</v>
      </c>
      <c r="F2294" s="119" t="s">
        <v>3318</v>
      </c>
      <c r="G2294" s="119" t="s">
        <v>1187</v>
      </c>
      <c r="I2294" s="10" t="s">
        <v>3319</v>
      </c>
      <c r="J2294" s="14" t="str">
        <f t="shared" si="631"/>
        <v>Sacar caja de velocidad. Control de embrague. Cambiar crapodina de embrague. Armado total. Agregar liquido de freno. Purgado del circuito. Controlar nivel de aceite de caja de velocidad.</v>
      </c>
      <c r="K2294" s="3" t="s">
        <v>1512</v>
      </c>
      <c r="L2294" s="3">
        <v>1</v>
      </c>
      <c r="M2294" s="10" t="s">
        <v>2123</v>
      </c>
      <c r="N2294" s="3" t="s">
        <v>1832</v>
      </c>
      <c r="R2294" s="7" t="s">
        <v>1971</v>
      </c>
      <c r="S2294" s="8"/>
      <c r="W2294" s="76"/>
      <c r="X2294" s="16">
        <f t="shared" si="620"/>
        <v>0</v>
      </c>
      <c r="Y2294" s="3">
        <v>1</v>
      </c>
      <c r="AB2294" s="4">
        <v>100000</v>
      </c>
      <c r="AC2294" s="18">
        <f t="shared" si="632"/>
        <v>100000</v>
      </c>
      <c r="AD2294" s="19">
        <f t="shared" si="625"/>
        <v>100000</v>
      </c>
      <c r="AE2294" s="21">
        <f t="shared" si="634"/>
        <v>0</v>
      </c>
      <c r="AF2294" s="20">
        <f t="shared" si="623"/>
        <v>0</v>
      </c>
      <c r="AG2294" s="20">
        <f t="shared" si="626"/>
        <v>0</v>
      </c>
      <c r="AH2294" s="20">
        <f t="shared" si="627"/>
        <v>100000</v>
      </c>
      <c r="AI2294" s="20"/>
      <c r="AJ2294" s="20"/>
      <c r="AK2294" s="20">
        <f t="shared" si="633"/>
        <v>100000</v>
      </c>
      <c r="AL2294" s="171"/>
    </row>
    <row r="2295" spans="1:38" ht="15.75" customHeight="1" x14ac:dyDescent="0.25">
      <c r="A2295" s="3">
        <v>1798</v>
      </c>
      <c r="B2295" s="14">
        <f t="shared" si="628"/>
        <v>2</v>
      </c>
      <c r="C2295" s="9">
        <f>IF(A2295=A2294,C2294,"")</f>
        <v>45352</v>
      </c>
      <c r="D2295" s="3" t="str">
        <f>IF(A2295=A2294,D2294,"")</f>
        <v>Diorio German</v>
      </c>
      <c r="E2295" s="14" t="str">
        <f t="shared" si="624"/>
        <v>1798Diorio German2</v>
      </c>
      <c r="J2295" s="14" t="str">
        <f t="shared" si="631"/>
        <v xml:space="preserve">Sacar caja de velocidad. Control de embrague. Cambiar crapodina de embrague. Armado total. Agregar liquido de freno. Purgado del circuito. Controlar nivel de aceite de caja de velocidad. </v>
      </c>
      <c r="L2295" s="3">
        <v>1</v>
      </c>
      <c r="S2295" s="8"/>
      <c r="W2295" s="76"/>
      <c r="X2295" s="16">
        <f t="shared" ref="X2295:X2358" si="635">W2295*T2295</f>
        <v>0</v>
      </c>
      <c r="AC2295" s="18">
        <f t="shared" si="632"/>
        <v>0</v>
      </c>
      <c r="AD2295" s="19">
        <f t="shared" si="625"/>
        <v>100000</v>
      </c>
      <c r="AE2295" s="21">
        <f t="shared" si="634"/>
        <v>0</v>
      </c>
      <c r="AF2295" s="20">
        <f t="shared" si="623"/>
        <v>0</v>
      </c>
      <c r="AG2295" s="20">
        <f t="shared" si="626"/>
        <v>0</v>
      </c>
      <c r="AH2295" s="20">
        <f t="shared" si="627"/>
        <v>0</v>
      </c>
      <c r="AI2295" s="20"/>
      <c r="AJ2295" s="20"/>
      <c r="AK2295" s="20">
        <f t="shared" si="633"/>
        <v>0</v>
      </c>
      <c r="AL2295" s="171"/>
    </row>
    <row r="2296" spans="1:38" ht="15.75" customHeight="1" x14ac:dyDescent="0.25">
      <c r="A2296" s="3">
        <v>1799</v>
      </c>
      <c r="B2296" s="14">
        <f t="shared" si="628"/>
        <v>1</v>
      </c>
      <c r="C2296" s="9">
        <v>45355</v>
      </c>
      <c r="D2296" s="3" t="s">
        <v>3010</v>
      </c>
      <c r="E2296" s="14" t="str">
        <f t="shared" si="624"/>
        <v>1799Costa Laura 1</v>
      </c>
      <c r="F2296" s="119" t="s">
        <v>3323</v>
      </c>
      <c r="G2296" s="119" t="s">
        <v>2414</v>
      </c>
      <c r="H2296" s="119">
        <v>249661</v>
      </c>
      <c r="I2296" s="10" t="s">
        <v>3327</v>
      </c>
      <c r="J2296" s="14" t="str">
        <f t="shared" si="631"/>
        <v>Cortar manguera. Limpieza en alojamiento. Colocar en correcta posicion con abrazadera nueva. Completar nivel de refrigerante.</v>
      </c>
      <c r="K2296" s="3" t="s">
        <v>1665</v>
      </c>
      <c r="L2296" s="3">
        <v>1</v>
      </c>
      <c r="R2296" s="7" t="s">
        <v>1971</v>
      </c>
      <c r="S2296" s="8"/>
      <c r="W2296" s="76"/>
      <c r="X2296" s="16">
        <f t="shared" si="635"/>
        <v>0</v>
      </c>
      <c r="Y2296" s="3">
        <v>1</v>
      </c>
      <c r="AB2296" s="4">
        <v>25000</v>
      </c>
      <c r="AC2296" s="18">
        <f t="shared" si="632"/>
        <v>25000</v>
      </c>
      <c r="AD2296" s="19">
        <f t="shared" si="625"/>
        <v>25000</v>
      </c>
      <c r="AE2296" s="21">
        <f t="shared" si="634"/>
        <v>0</v>
      </c>
      <c r="AF2296" s="20">
        <f t="shared" si="623"/>
        <v>0</v>
      </c>
      <c r="AG2296" s="20">
        <f t="shared" si="626"/>
        <v>0</v>
      </c>
      <c r="AH2296" s="20">
        <f t="shared" si="627"/>
        <v>25000</v>
      </c>
      <c r="AI2296" s="20"/>
      <c r="AJ2296" s="20"/>
      <c r="AK2296" s="20">
        <f t="shared" si="633"/>
        <v>25000</v>
      </c>
      <c r="AL2296" s="171"/>
    </row>
    <row r="2297" spans="1:38" ht="15.75" customHeight="1" x14ac:dyDescent="0.25">
      <c r="A2297" s="3">
        <v>1799</v>
      </c>
      <c r="B2297" s="14">
        <f t="shared" si="628"/>
        <v>2</v>
      </c>
      <c r="C2297" s="9">
        <f>IF(A2297=A2296,C2296,"")</f>
        <v>45355</v>
      </c>
      <c r="D2297" s="3" t="str">
        <f>IF(A2297=A2296,D2296,"")</f>
        <v xml:space="preserve">Costa Laura </v>
      </c>
      <c r="E2297" s="14" t="str">
        <f t="shared" si="624"/>
        <v>1799Costa Laura 2</v>
      </c>
      <c r="J2297" s="14" t="str">
        <f t="shared" si="631"/>
        <v xml:space="preserve">Cortar manguera. Limpieza en alojamiento. Colocar en correcta posicion con abrazadera nueva. Completar nivel de refrigerante. </v>
      </c>
      <c r="L2297" s="3">
        <v>1</v>
      </c>
      <c r="S2297" s="8"/>
      <c r="W2297" s="76"/>
      <c r="X2297" s="16">
        <f t="shared" si="635"/>
        <v>0</v>
      </c>
      <c r="AC2297" s="18">
        <f t="shared" si="632"/>
        <v>0</v>
      </c>
      <c r="AD2297" s="19">
        <f t="shared" si="625"/>
        <v>25000</v>
      </c>
      <c r="AE2297" s="21">
        <f t="shared" si="634"/>
        <v>0</v>
      </c>
      <c r="AF2297" s="20">
        <f t="shared" si="623"/>
        <v>0</v>
      </c>
      <c r="AG2297" s="20">
        <f t="shared" si="626"/>
        <v>0</v>
      </c>
      <c r="AH2297" s="20">
        <f t="shared" si="627"/>
        <v>0</v>
      </c>
      <c r="AI2297" s="20"/>
      <c r="AJ2297" s="20"/>
      <c r="AK2297" s="20">
        <f t="shared" si="633"/>
        <v>0</v>
      </c>
      <c r="AL2297" s="171"/>
    </row>
    <row r="2298" spans="1:38" ht="15.75" customHeight="1" x14ac:dyDescent="0.25">
      <c r="A2298" s="3">
        <v>1800</v>
      </c>
      <c r="B2298" s="14">
        <f t="shared" si="628"/>
        <v>1</v>
      </c>
      <c r="C2298" s="9">
        <v>45355</v>
      </c>
      <c r="D2298" s="3" t="s">
        <v>3329</v>
      </c>
      <c r="E2298" s="14" t="str">
        <f t="shared" si="624"/>
        <v>1800Bayo Titai1</v>
      </c>
      <c r="F2298" s="119" t="s">
        <v>3330</v>
      </c>
      <c r="G2298" s="119" t="s">
        <v>3331</v>
      </c>
      <c r="H2298" s="119">
        <v>47220</v>
      </c>
      <c r="I2298" s="10" t="s">
        <v>2557</v>
      </c>
      <c r="J2298" s="14" t="str">
        <f t="shared" si="631"/>
        <v xml:space="preserve">Service completo. Cambio de aceite y filtros. Control general del vehiculo. Rotacion de ruedas. </v>
      </c>
      <c r="K2298" s="3" t="s">
        <v>1512</v>
      </c>
      <c r="L2298" s="3">
        <v>1</v>
      </c>
      <c r="M2298" s="10" t="s">
        <v>3332</v>
      </c>
      <c r="N2298" s="3" t="s">
        <v>734</v>
      </c>
      <c r="Q2298" s="7">
        <v>15600</v>
      </c>
      <c r="R2298" s="7" t="s">
        <v>1916</v>
      </c>
      <c r="S2298" s="8"/>
      <c r="T2298" s="11">
        <v>1</v>
      </c>
      <c r="W2298" s="76">
        <v>19500</v>
      </c>
      <c r="X2298" s="16">
        <f t="shared" si="635"/>
        <v>19500</v>
      </c>
      <c r="Y2298" s="3">
        <v>1</v>
      </c>
      <c r="AB2298" s="4">
        <v>52500</v>
      </c>
      <c r="AC2298" s="18">
        <f t="shared" si="632"/>
        <v>52500</v>
      </c>
      <c r="AD2298" s="19">
        <f t="shared" si="625"/>
        <v>52500</v>
      </c>
      <c r="AE2298" s="21">
        <f t="shared" si="634"/>
        <v>15600</v>
      </c>
      <c r="AF2298" s="20">
        <f t="shared" si="623"/>
        <v>32933.919999999998</v>
      </c>
      <c r="AG2298" s="20">
        <f t="shared" si="626"/>
        <v>106200</v>
      </c>
      <c r="AH2298" s="20">
        <f t="shared" si="627"/>
        <v>52500</v>
      </c>
      <c r="AI2298" s="20"/>
      <c r="AJ2298" s="20"/>
      <c r="AK2298" s="20">
        <f t="shared" si="633"/>
        <v>158700</v>
      </c>
      <c r="AL2298" s="171"/>
    </row>
    <row r="2299" spans="1:38" ht="15.75" customHeight="1" x14ac:dyDescent="0.25">
      <c r="A2299" s="3">
        <v>1800</v>
      </c>
      <c r="B2299" s="14">
        <f t="shared" si="628"/>
        <v>2</v>
      </c>
      <c r="C2299" s="9">
        <f>IF(A2299=A2298,C2298,"")</f>
        <v>45355</v>
      </c>
      <c r="D2299" s="3" t="str">
        <f>IF(A2299=A2298,D2298,"")</f>
        <v>Bayo Titai</v>
      </c>
      <c r="E2299" s="14" t="str">
        <f t="shared" si="624"/>
        <v>1800Bayo Titai2</v>
      </c>
      <c r="J2299" s="14" t="str">
        <f t="shared" si="631"/>
        <v xml:space="preserve">Service completo. Cambio de aceite y filtros. Control general del vehiculo. Rotacion de ruedas.  </v>
      </c>
      <c r="L2299" s="3">
        <v>1</v>
      </c>
      <c r="M2299" s="10" t="s">
        <v>3224</v>
      </c>
      <c r="N2299" s="3" t="s">
        <v>771</v>
      </c>
      <c r="Q2299" s="7">
        <v>7150</v>
      </c>
      <c r="S2299" s="8"/>
      <c r="T2299" s="11">
        <v>1</v>
      </c>
      <c r="W2299" s="76">
        <v>11000</v>
      </c>
      <c r="X2299" s="16">
        <f t="shared" si="635"/>
        <v>11000</v>
      </c>
      <c r="AC2299" s="18">
        <f t="shared" si="632"/>
        <v>0</v>
      </c>
      <c r="AD2299" s="19">
        <f t="shared" si="625"/>
        <v>52500</v>
      </c>
      <c r="AE2299" s="21">
        <f t="shared" si="634"/>
        <v>7150</v>
      </c>
      <c r="AF2299" s="20">
        <f t="shared" ref="AF2299:AF2362" si="636">IF(A2299=A2298,0,(SUMIF($A$3:$A$999956,A2299,$Q$3:$Q$999956)))+IF(A2299=A2298,0,(SUMIF($A$3:$A$999956,A2299,$R$3:$R$999956)))</f>
        <v>0</v>
      </c>
      <c r="AG2299" s="20">
        <f t="shared" si="626"/>
        <v>0</v>
      </c>
      <c r="AH2299" s="20">
        <f t="shared" si="627"/>
        <v>0</v>
      </c>
      <c r="AI2299" s="20"/>
      <c r="AJ2299" s="20"/>
      <c r="AK2299" s="20">
        <f t="shared" si="633"/>
        <v>0</v>
      </c>
      <c r="AL2299" s="171"/>
    </row>
    <row r="2300" spans="1:38" ht="15.75" customHeight="1" x14ac:dyDescent="0.25">
      <c r="A2300" s="3">
        <v>1800</v>
      </c>
      <c r="B2300" s="14">
        <f t="shared" si="628"/>
        <v>3</v>
      </c>
      <c r="C2300" s="9">
        <f>IF(A2300=A2299,C2299,"")</f>
        <v>45355</v>
      </c>
      <c r="D2300" s="3" t="str">
        <f>IF(A2300=A2299,D2299,"")</f>
        <v>Bayo Titai</v>
      </c>
      <c r="E2300" s="14" t="str">
        <f t="shared" si="624"/>
        <v>1800Bayo Titai3</v>
      </c>
      <c r="J2300" s="14" t="str">
        <f t="shared" si="631"/>
        <v xml:space="preserve">Service completo. Cambio de aceite y filtros. Control general del vehiculo. Rotacion de ruedas.   </v>
      </c>
      <c r="L2300" s="3">
        <v>1</v>
      </c>
      <c r="M2300" s="10" t="s">
        <v>3333</v>
      </c>
      <c r="N2300" s="3" t="s">
        <v>771</v>
      </c>
      <c r="Q2300" s="7">
        <v>4442.29</v>
      </c>
      <c r="S2300" s="8"/>
      <c r="T2300" s="11">
        <v>1</v>
      </c>
      <c r="W2300" s="76">
        <v>12500</v>
      </c>
      <c r="X2300" s="16">
        <f t="shared" si="635"/>
        <v>12500</v>
      </c>
      <c r="AC2300" s="18">
        <f t="shared" si="632"/>
        <v>0</v>
      </c>
      <c r="AD2300" s="19">
        <f t="shared" si="625"/>
        <v>52500</v>
      </c>
      <c r="AE2300" s="21">
        <f t="shared" si="634"/>
        <v>4442.29</v>
      </c>
      <c r="AF2300" s="20">
        <f t="shared" si="636"/>
        <v>0</v>
      </c>
      <c r="AG2300" s="20">
        <f t="shared" si="626"/>
        <v>0</v>
      </c>
      <c r="AH2300" s="20">
        <f t="shared" si="627"/>
        <v>0</v>
      </c>
      <c r="AI2300" s="20"/>
      <c r="AJ2300" s="20"/>
      <c r="AK2300" s="20">
        <f t="shared" si="633"/>
        <v>0</v>
      </c>
      <c r="AL2300" s="171"/>
    </row>
    <row r="2301" spans="1:38" ht="15.75" customHeight="1" x14ac:dyDescent="0.25">
      <c r="A2301" s="3">
        <v>1800</v>
      </c>
      <c r="B2301" s="14">
        <f t="shared" si="628"/>
        <v>4</v>
      </c>
      <c r="C2301" s="9">
        <f>IF(A2301=A2300,C2300,"")</f>
        <v>45355</v>
      </c>
      <c r="D2301" s="3" t="str">
        <f>IF(A2301=A2300,D2300,"")</f>
        <v>Bayo Titai</v>
      </c>
      <c r="E2301" s="14" t="str">
        <f t="shared" si="624"/>
        <v>1800Bayo Titai4</v>
      </c>
      <c r="J2301" s="14" t="str">
        <f t="shared" si="631"/>
        <v xml:space="preserve">Service completo. Cambio de aceite y filtros. Control general del vehiculo. Rotacion de ruedas.    </v>
      </c>
      <c r="L2301" s="3">
        <v>1</v>
      </c>
      <c r="M2301" s="10" t="s">
        <v>222</v>
      </c>
      <c r="N2301" s="3" t="s">
        <v>771</v>
      </c>
      <c r="Q2301" s="7">
        <v>5741.63</v>
      </c>
      <c r="S2301" s="8"/>
      <c r="T2301" s="11">
        <v>4</v>
      </c>
      <c r="W2301" s="76">
        <v>15800</v>
      </c>
      <c r="X2301" s="16">
        <f t="shared" si="635"/>
        <v>63200</v>
      </c>
      <c r="AC2301" s="18">
        <f t="shared" si="632"/>
        <v>0</v>
      </c>
      <c r="AD2301" s="19">
        <f t="shared" si="625"/>
        <v>52500</v>
      </c>
      <c r="AE2301" s="21">
        <f t="shared" si="634"/>
        <v>22966.52</v>
      </c>
      <c r="AF2301" s="20">
        <f t="shared" si="636"/>
        <v>0</v>
      </c>
      <c r="AG2301" s="20">
        <f t="shared" si="626"/>
        <v>0</v>
      </c>
      <c r="AH2301" s="20">
        <f t="shared" si="627"/>
        <v>0</v>
      </c>
      <c r="AI2301" s="20"/>
      <c r="AJ2301" s="20"/>
      <c r="AK2301" s="20">
        <f t="shared" si="633"/>
        <v>0</v>
      </c>
      <c r="AL2301" s="171"/>
    </row>
    <row r="2302" spans="1:38" ht="15.75" customHeight="1" x14ac:dyDescent="0.25">
      <c r="A2302" s="3">
        <v>1801</v>
      </c>
      <c r="B2302" s="14">
        <f t="shared" si="628"/>
        <v>1</v>
      </c>
      <c r="C2302" s="9">
        <v>45356</v>
      </c>
      <c r="D2302" s="3" t="s">
        <v>3008</v>
      </c>
      <c r="E2302" s="14" t="str">
        <f t="shared" ref="E2302:E2365" si="637">CONCATENATE(A2302,D2302,B2302)</f>
        <v>1801Manassero Fanny1</v>
      </c>
      <c r="F2302" s="119" t="s">
        <v>3337</v>
      </c>
      <c r="G2302" s="119" t="s">
        <v>1494</v>
      </c>
      <c r="I2302" s="10" t="s">
        <v>3338</v>
      </c>
      <c r="J2302" s="14" t="str">
        <f t="shared" si="631"/>
        <v>Cambiar rotula inferior izquierda. Regular convergencia.</v>
      </c>
      <c r="K2302" s="3" t="s">
        <v>1512</v>
      </c>
      <c r="L2302" s="3">
        <v>1</v>
      </c>
      <c r="M2302" s="10" t="s">
        <v>2789</v>
      </c>
      <c r="N2302" s="3" t="s">
        <v>3339</v>
      </c>
      <c r="Q2302" s="7">
        <v>80562.75</v>
      </c>
      <c r="R2302" s="7" t="s">
        <v>1971</v>
      </c>
      <c r="S2302" s="8"/>
      <c r="T2302" s="11">
        <v>1</v>
      </c>
      <c r="W2302" s="76">
        <v>96700</v>
      </c>
      <c r="X2302" s="16">
        <f t="shared" si="635"/>
        <v>96700</v>
      </c>
      <c r="Y2302" s="3">
        <v>1</v>
      </c>
      <c r="AB2302" s="4">
        <v>30000</v>
      </c>
      <c r="AC2302" s="18">
        <f t="shared" si="632"/>
        <v>30000</v>
      </c>
      <c r="AD2302" s="19">
        <f t="shared" si="625"/>
        <v>30000</v>
      </c>
      <c r="AE2302" s="21">
        <f t="shared" si="634"/>
        <v>80562.75</v>
      </c>
      <c r="AF2302" s="20">
        <f t="shared" si="636"/>
        <v>80562.75</v>
      </c>
      <c r="AG2302" s="20">
        <f t="shared" si="626"/>
        <v>96700</v>
      </c>
      <c r="AH2302" s="20">
        <f t="shared" si="627"/>
        <v>30000</v>
      </c>
      <c r="AI2302" s="20"/>
      <c r="AJ2302" s="20"/>
      <c r="AK2302" s="20">
        <f t="shared" si="633"/>
        <v>126700</v>
      </c>
      <c r="AL2302" s="171"/>
    </row>
    <row r="2303" spans="1:38" ht="15.75" customHeight="1" x14ac:dyDescent="0.25">
      <c r="A2303" s="3">
        <v>1801</v>
      </c>
      <c r="B2303" s="14">
        <f t="shared" si="628"/>
        <v>2</v>
      </c>
      <c r="C2303" s="9">
        <f>IF(A2303=A2302,C2302,"")</f>
        <v>45356</v>
      </c>
      <c r="D2303" s="3" t="str">
        <f>IF(A2303=A2302,D2302,"")</f>
        <v>Manassero Fanny</v>
      </c>
      <c r="E2303" s="14" t="str">
        <f t="shared" si="637"/>
        <v>1801Manassero Fanny2</v>
      </c>
      <c r="J2303" s="14" t="str">
        <f t="shared" si="631"/>
        <v xml:space="preserve">Cambiar rotula inferior izquierda. Regular convergencia. </v>
      </c>
      <c r="L2303" s="3">
        <v>1</v>
      </c>
      <c r="S2303" s="8"/>
      <c r="W2303" s="76"/>
      <c r="X2303" s="16">
        <f t="shared" si="635"/>
        <v>0</v>
      </c>
      <c r="AC2303" s="18">
        <f t="shared" si="632"/>
        <v>0</v>
      </c>
      <c r="AD2303" s="19">
        <f t="shared" ref="AD2303:AD2366" si="638">IF(A2303=A2302,AD2302+AC2303,AC2303)</f>
        <v>30000</v>
      </c>
      <c r="AE2303" s="21">
        <f t="shared" si="634"/>
        <v>0</v>
      </c>
      <c r="AF2303" s="20">
        <f t="shared" si="636"/>
        <v>0</v>
      </c>
      <c r="AG2303" s="20">
        <f t="shared" ref="AG2303:AG2366" si="639">IF(A2303=A2302,0,(SUMIF($A$3:$A$999956,A2303,($X$3:$X$999956))))</f>
        <v>0</v>
      </c>
      <c r="AH2303" s="20">
        <f t="shared" ref="AH2303:AH2366" si="640">IF(A2303=A2302,0,(SUMIF($A$3:$A$999956,A2303,($AC$3:$AC$999956))))</f>
        <v>0</v>
      </c>
      <c r="AI2303" s="20"/>
      <c r="AJ2303" s="20"/>
      <c r="AK2303" s="20">
        <f t="shared" si="633"/>
        <v>0</v>
      </c>
      <c r="AL2303" s="171"/>
    </row>
    <row r="2304" spans="1:38" ht="15.75" customHeight="1" x14ac:dyDescent="0.25">
      <c r="A2304" s="3">
        <v>1802</v>
      </c>
      <c r="B2304" s="14">
        <f t="shared" si="628"/>
        <v>1</v>
      </c>
      <c r="C2304" s="9">
        <v>45356</v>
      </c>
      <c r="D2304" s="3" t="s">
        <v>2360</v>
      </c>
      <c r="E2304" s="14" t="str">
        <f t="shared" si="637"/>
        <v>1802Domansky Roberto1</v>
      </c>
      <c r="F2304" s="119" t="s">
        <v>3340</v>
      </c>
      <c r="G2304" s="119" t="s">
        <v>2659</v>
      </c>
      <c r="H2304" s="119">
        <v>51144</v>
      </c>
      <c r="I2304" s="10" t="s">
        <v>3341</v>
      </c>
      <c r="J2304" s="14" t="str">
        <f t="shared" si="631"/>
        <v>Sacar pastillas de frenos de rueda delantera derecha. Reparar con encastre en caliper nuevo. Armado total. Prueba. Control del tren delantero.</v>
      </c>
      <c r="K2304" s="3" t="s">
        <v>1665</v>
      </c>
      <c r="L2304" s="3">
        <v>1</v>
      </c>
      <c r="R2304" s="7" t="s">
        <v>1971</v>
      </c>
      <c r="S2304" s="8"/>
      <c r="W2304" s="76"/>
      <c r="X2304" s="16">
        <f t="shared" si="635"/>
        <v>0</v>
      </c>
      <c r="Y2304" s="3">
        <v>1</v>
      </c>
      <c r="AB2304" s="4">
        <v>15000</v>
      </c>
      <c r="AC2304" s="18">
        <f t="shared" si="632"/>
        <v>15000</v>
      </c>
      <c r="AD2304" s="19">
        <f t="shared" si="638"/>
        <v>15000</v>
      </c>
      <c r="AE2304" s="21">
        <f t="shared" si="634"/>
        <v>0</v>
      </c>
      <c r="AF2304" s="20">
        <f t="shared" si="636"/>
        <v>0</v>
      </c>
      <c r="AG2304" s="20">
        <f t="shared" si="639"/>
        <v>0</v>
      </c>
      <c r="AH2304" s="20">
        <f t="shared" si="640"/>
        <v>15000</v>
      </c>
      <c r="AI2304" s="20"/>
      <c r="AJ2304" s="20"/>
      <c r="AK2304" s="20">
        <f t="shared" si="633"/>
        <v>15000</v>
      </c>
      <c r="AL2304" s="171"/>
    </row>
    <row r="2305" spans="1:38" ht="15.75" customHeight="1" x14ac:dyDescent="0.25">
      <c r="A2305" s="3">
        <v>1802</v>
      </c>
      <c r="B2305" s="14">
        <f t="shared" si="628"/>
        <v>2</v>
      </c>
      <c r="C2305" s="9">
        <f>IF(A2305=A2304,C2304,"")</f>
        <v>45356</v>
      </c>
      <c r="D2305" s="3" t="str">
        <f>IF(A2305=A2304,D2304,"")</f>
        <v>Domansky Roberto</v>
      </c>
      <c r="E2305" s="14" t="str">
        <f t="shared" si="637"/>
        <v>1802Domansky Roberto2</v>
      </c>
      <c r="J2305" s="14" t="str">
        <f t="shared" si="631"/>
        <v xml:space="preserve">Sacar pastillas de frenos de rueda delantera derecha. Reparar con encastre en caliper nuevo. Armado total. Prueba. Control del tren delantero. </v>
      </c>
      <c r="L2305" s="3">
        <v>1</v>
      </c>
      <c r="S2305" s="8"/>
      <c r="W2305" s="76"/>
      <c r="X2305" s="16">
        <f t="shared" si="635"/>
        <v>0</v>
      </c>
      <c r="AC2305" s="18">
        <f t="shared" si="632"/>
        <v>0</v>
      </c>
      <c r="AD2305" s="19">
        <f t="shared" si="638"/>
        <v>15000</v>
      </c>
      <c r="AE2305" s="21">
        <f t="shared" si="634"/>
        <v>0</v>
      </c>
      <c r="AF2305" s="20">
        <f t="shared" si="636"/>
        <v>0</v>
      </c>
      <c r="AG2305" s="20">
        <f t="shared" si="639"/>
        <v>0</v>
      </c>
      <c r="AH2305" s="20">
        <f t="shared" si="640"/>
        <v>0</v>
      </c>
      <c r="AI2305" s="20"/>
      <c r="AJ2305" s="20"/>
      <c r="AK2305" s="20">
        <f t="shared" si="633"/>
        <v>0</v>
      </c>
      <c r="AL2305" s="171"/>
    </row>
    <row r="2306" spans="1:38" ht="15.75" customHeight="1" x14ac:dyDescent="0.25">
      <c r="A2306" s="3">
        <v>1803</v>
      </c>
      <c r="B2306" s="14">
        <f t="shared" si="628"/>
        <v>1</v>
      </c>
      <c r="C2306" s="9">
        <v>45356</v>
      </c>
      <c r="D2306" s="3" t="s">
        <v>3342</v>
      </c>
      <c r="E2306" s="14" t="str">
        <f t="shared" si="637"/>
        <v>1803Rios Diego1</v>
      </c>
      <c r="F2306" s="119" t="s">
        <v>3343</v>
      </c>
      <c r="G2306" s="119" t="s">
        <v>1494</v>
      </c>
      <c r="I2306" s="10" t="s">
        <v>3344</v>
      </c>
      <c r="J2306" s="14" t="str">
        <f t="shared" si="631"/>
        <v>Control del tren delantero. Engrasar eje trasero. Control de bolilleros. Control de amortiguadores. Control de bolillero central de semieje derecho.</v>
      </c>
      <c r="K2306" s="3" t="s">
        <v>1665</v>
      </c>
      <c r="L2306" s="3">
        <v>1</v>
      </c>
      <c r="R2306" s="7" t="s">
        <v>1971</v>
      </c>
      <c r="S2306" s="8"/>
      <c r="W2306" s="76"/>
      <c r="X2306" s="16">
        <f t="shared" si="635"/>
        <v>0</v>
      </c>
      <c r="Y2306" s="3">
        <v>1</v>
      </c>
      <c r="AB2306" s="4">
        <v>20000</v>
      </c>
      <c r="AC2306" s="18">
        <f t="shared" si="632"/>
        <v>20000</v>
      </c>
      <c r="AD2306" s="19">
        <f t="shared" si="638"/>
        <v>20000</v>
      </c>
      <c r="AE2306" s="21">
        <f t="shared" si="634"/>
        <v>0</v>
      </c>
      <c r="AF2306" s="20">
        <f t="shared" si="636"/>
        <v>0</v>
      </c>
      <c r="AG2306" s="20">
        <f t="shared" si="639"/>
        <v>0</v>
      </c>
      <c r="AH2306" s="20">
        <f t="shared" si="640"/>
        <v>20000</v>
      </c>
      <c r="AI2306" s="20"/>
      <c r="AJ2306" s="20"/>
      <c r="AK2306" s="20">
        <f t="shared" si="633"/>
        <v>20000</v>
      </c>
      <c r="AL2306" s="171"/>
    </row>
    <row r="2307" spans="1:38" ht="15.75" customHeight="1" x14ac:dyDescent="0.25">
      <c r="A2307" s="3">
        <v>1803</v>
      </c>
      <c r="B2307" s="14">
        <f t="shared" si="628"/>
        <v>2</v>
      </c>
      <c r="C2307" s="9">
        <f>IF(A2307=A2306,C2306,"")</f>
        <v>45356</v>
      </c>
      <c r="D2307" s="3" t="str">
        <f>IF(A2307=A2306,D2306,"")</f>
        <v>Rios Diego</v>
      </c>
      <c r="E2307" s="14" t="str">
        <f t="shared" si="637"/>
        <v>1803Rios Diego2</v>
      </c>
      <c r="J2307" s="14" t="str">
        <f t="shared" si="631"/>
        <v xml:space="preserve">Control del tren delantero. Engrasar eje trasero. Control de bolilleros. Control de amortiguadores. Control de bolillero central de semieje derecho. </v>
      </c>
      <c r="L2307" s="3">
        <v>1</v>
      </c>
      <c r="S2307" s="8"/>
      <c r="W2307" s="76"/>
      <c r="X2307" s="16">
        <f t="shared" si="635"/>
        <v>0</v>
      </c>
      <c r="AC2307" s="18">
        <f t="shared" si="632"/>
        <v>0</v>
      </c>
      <c r="AD2307" s="19">
        <f t="shared" si="638"/>
        <v>20000</v>
      </c>
      <c r="AE2307" s="21">
        <f t="shared" si="634"/>
        <v>0</v>
      </c>
      <c r="AF2307" s="20">
        <f t="shared" si="636"/>
        <v>0</v>
      </c>
      <c r="AG2307" s="20">
        <f t="shared" si="639"/>
        <v>0</v>
      </c>
      <c r="AH2307" s="20">
        <f t="shared" si="640"/>
        <v>0</v>
      </c>
      <c r="AI2307" s="20"/>
      <c r="AJ2307" s="20"/>
      <c r="AK2307" s="20">
        <f t="shared" si="633"/>
        <v>0</v>
      </c>
      <c r="AL2307" s="171"/>
    </row>
    <row r="2308" spans="1:38" ht="15.75" customHeight="1" x14ac:dyDescent="0.25">
      <c r="A2308" s="3">
        <v>1804</v>
      </c>
      <c r="B2308" s="14">
        <f t="shared" ref="B2308:B2371" si="641">IF(A2308=A2307,B2307+1,1)</f>
        <v>1</v>
      </c>
      <c r="C2308" s="9">
        <v>45356</v>
      </c>
      <c r="D2308" s="3" t="s">
        <v>295</v>
      </c>
      <c r="E2308" s="14" t="str">
        <f t="shared" si="637"/>
        <v>1804Carrara Sandra1</v>
      </c>
      <c r="F2308" s="119" t="s">
        <v>1466</v>
      </c>
      <c r="G2308" s="119" t="s">
        <v>2187</v>
      </c>
      <c r="H2308" s="119">
        <v>185687</v>
      </c>
      <c r="I2308" s="10" t="s">
        <v>3345</v>
      </c>
      <c r="J2308" s="14" t="str">
        <f t="shared" si="631"/>
        <v>Cambiar correa de alternador.</v>
      </c>
      <c r="K2308" s="3" t="s">
        <v>1512</v>
      </c>
      <c r="L2308" s="3">
        <v>1</v>
      </c>
      <c r="M2308" s="10" t="s">
        <v>3346</v>
      </c>
      <c r="N2308" s="3" t="s">
        <v>771</v>
      </c>
      <c r="Q2308" s="7">
        <v>22700</v>
      </c>
      <c r="R2308" s="7" t="s">
        <v>1971</v>
      </c>
      <c r="S2308" s="8"/>
      <c r="T2308" s="11">
        <v>1</v>
      </c>
      <c r="W2308" s="76">
        <v>38000</v>
      </c>
      <c r="X2308" s="16">
        <f t="shared" si="635"/>
        <v>38000</v>
      </c>
      <c r="Y2308" s="3">
        <v>1</v>
      </c>
      <c r="AB2308" s="4">
        <v>10000</v>
      </c>
      <c r="AC2308" s="18">
        <f t="shared" si="632"/>
        <v>10000</v>
      </c>
      <c r="AD2308" s="19">
        <f t="shared" si="638"/>
        <v>10000</v>
      </c>
      <c r="AE2308" s="21">
        <f t="shared" si="634"/>
        <v>22700</v>
      </c>
      <c r="AF2308" s="20">
        <f t="shared" si="636"/>
        <v>22700</v>
      </c>
      <c r="AG2308" s="20">
        <f t="shared" si="639"/>
        <v>38000</v>
      </c>
      <c r="AH2308" s="20">
        <f t="shared" si="640"/>
        <v>10000</v>
      </c>
      <c r="AI2308" s="20"/>
      <c r="AJ2308" s="20"/>
      <c r="AK2308" s="20">
        <f t="shared" si="633"/>
        <v>48000</v>
      </c>
      <c r="AL2308" s="171"/>
    </row>
    <row r="2309" spans="1:38" ht="15.75" customHeight="1" x14ac:dyDescent="0.25">
      <c r="A2309" s="3">
        <v>1804</v>
      </c>
      <c r="B2309" s="14">
        <f t="shared" si="641"/>
        <v>2</v>
      </c>
      <c r="C2309" s="9">
        <f>IF(A2309=A2308,C2308,"")</f>
        <v>45356</v>
      </c>
      <c r="D2309" s="3" t="str">
        <f>IF(A2309=A2308,D2308,"")</f>
        <v>Carrara Sandra</v>
      </c>
      <c r="E2309" s="14" t="str">
        <f t="shared" si="637"/>
        <v>1804Carrara Sandra2</v>
      </c>
      <c r="J2309" s="14" t="str">
        <f t="shared" si="631"/>
        <v xml:space="preserve">Cambiar correa de alternador. </v>
      </c>
      <c r="L2309" s="3">
        <v>1</v>
      </c>
      <c r="S2309" s="8"/>
      <c r="W2309" s="76"/>
      <c r="X2309" s="16">
        <f t="shared" si="635"/>
        <v>0</v>
      </c>
      <c r="AC2309" s="18">
        <f t="shared" si="632"/>
        <v>0</v>
      </c>
      <c r="AD2309" s="19">
        <f t="shared" si="638"/>
        <v>10000</v>
      </c>
      <c r="AE2309" s="21">
        <f t="shared" si="634"/>
        <v>0</v>
      </c>
      <c r="AF2309" s="20">
        <f t="shared" si="636"/>
        <v>0</v>
      </c>
      <c r="AG2309" s="20">
        <f t="shared" si="639"/>
        <v>0</v>
      </c>
      <c r="AH2309" s="20">
        <f t="shared" si="640"/>
        <v>0</v>
      </c>
      <c r="AI2309" s="20"/>
      <c r="AJ2309" s="20"/>
      <c r="AK2309" s="20">
        <f t="shared" si="633"/>
        <v>0</v>
      </c>
      <c r="AL2309" s="171"/>
    </row>
    <row r="2310" spans="1:38" ht="15.75" customHeight="1" x14ac:dyDescent="0.25">
      <c r="A2310" s="3">
        <v>1805</v>
      </c>
      <c r="B2310" s="14">
        <f t="shared" si="641"/>
        <v>1</v>
      </c>
      <c r="C2310" s="9">
        <v>45356</v>
      </c>
      <c r="D2310" s="3" t="s">
        <v>456</v>
      </c>
      <c r="E2310" s="14" t="str">
        <f t="shared" si="637"/>
        <v>1805Loeiro Daniel1</v>
      </c>
      <c r="F2310" s="119" t="s">
        <v>2475</v>
      </c>
      <c r="G2310" s="119" t="s">
        <v>2198</v>
      </c>
      <c r="I2310" s="10" t="s">
        <v>3348</v>
      </c>
      <c r="J2310" s="14" t="str">
        <f t="shared" si="631"/>
        <v>Desarmar ambas ruedas traseras. Control de frenos. Limpieza y regulacion de cintas de frenos. Cambiar bomba de freno. Cambiar liquido de frenos. Purgado del circuito.</v>
      </c>
      <c r="K2310" s="3" t="s">
        <v>1665</v>
      </c>
      <c r="L2310" s="3">
        <v>1</v>
      </c>
      <c r="M2310" s="10" t="s">
        <v>2167</v>
      </c>
      <c r="N2310" s="3" t="s">
        <v>3241</v>
      </c>
      <c r="Q2310" s="7">
        <v>74000</v>
      </c>
      <c r="R2310" s="7" t="s">
        <v>1971</v>
      </c>
      <c r="S2310" s="8"/>
      <c r="T2310" s="11">
        <v>1</v>
      </c>
      <c r="W2310" s="76">
        <v>92500</v>
      </c>
      <c r="X2310" s="16">
        <f t="shared" si="635"/>
        <v>92500</v>
      </c>
      <c r="Y2310" s="3">
        <v>1</v>
      </c>
      <c r="AB2310" s="4">
        <v>50000</v>
      </c>
      <c r="AC2310" s="18">
        <f t="shared" si="632"/>
        <v>50000</v>
      </c>
      <c r="AD2310" s="19">
        <f t="shared" si="638"/>
        <v>50000</v>
      </c>
      <c r="AE2310" s="21">
        <f t="shared" si="634"/>
        <v>74000</v>
      </c>
      <c r="AF2310" s="20">
        <f t="shared" si="636"/>
        <v>74000</v>
      </c>
      <c r="AG2310" s="20">
        <f t="shared" si="639"/>
        <v>92500</v>
      </c>
      <c r="AH2310" s="20">
        <f t="shared" si="640"/>
        <v>50000</v>
      </c>
      <c r="AI2310" s="20"/>
      <c r="AJ2310" s="20"/>
      <c r="AK2310" s="20">
        <f t="shared" si="633"/>
        <v>142500</v>
      </c>
      <c r="AL2310" s="171"/>
    </row>
    <row r="2311" spans="1:38" ht="15.75" customHeight="1" x14ac:dyDescent="0.25">
      <c r="A2311" s="3">
        <v>1805</v>
      </c>
      <c r="B2311" s="14">
        <f t="shared" si="641"/>
        <v>2</v>
      </c>
      <c r="C2311" s="9">
        <f>IF(A2311=A2310,C2310,"")</f>
        <v>45356</v>
      </c>
      <c r="D2311" s="3" t="str">
        <f>IF(A2311=A2310,D2310,"")</f>
        <v>Loeiro Daniel</v>
      </c>
      <c r="E2311" s="14" t="str">
        <f t="shared" si="637"/>
        <v>1805Loeiro Daniel2</v>
      </c>
      <c r="J2311" s="14" t="str">
        <f t="shared" si="631"/>
        <v xml:space="preserve">Desarmar ambas ruedas traseras. Control de frenos. Limpieza y regulacion de cintas de frenos. Cambiar bomba de freno. Cambiar liquido de frenos. Purgado del circuito. </v>
      </c>
      <c r="L2311" s="3">
        <v>1</v>
      </c>
      <c r="S2311" s="8"/>
      <c r="W2311" s="76"/>
      <c r="X2311" s="16">
        <f t="shared" si="635"/>
        <v>0</v>
      </c>
      <c r="AC2311" s="18">
        <f t="shared" si="632"/>
        <v>0</v>
      </c>
      <c r="AD2311" s="19">
        <f t="shared" si="638"/>
        <v>50000</v>
      </c>
      <c r="AE2311" s="21">
        <f t="shared" si="634"/>
        <v>0</v>
      </c>
      <c r="AF2311" s="20">
        <f t="shared" si="636"/>
        <v>0</v>
      </c>
      <c r="AG2311" s="20">
        <f t="shared" si="639"/>
        <v>0</v>
      </c>
      <c r="AH2311" s="20">
        <f t="shared" si="640"/>
        <v>0</v>
      </c>
      <c r="AI2311" s="20"/>
      <c r="AJ2311" s="20"/>
      <c r="AK2311" s="20">
        <f t="shared" si="633"/>
        <v>0</v>
      </c>
      <c r="AL2311" s="171"/>
    </row>
    <row r="2312" spans="1:38" ht="15.75" customHeight="1" x14ac:dyDescent="0.25">
      <c r="A2312" s="3">
        <v>1806</v>
      </c>
      <c r="B2312" s="14">
        <f t="shared" si="641"/>
        <v>1</v>
      </c>
      <c r="C2312" s="9">
        <v>45356</v>
      </c>
      <c r="D2312" s="3" t="s">
        <v>746</v>
      </c>
      <c r="E2312" s="14" t="str">
        <f t="shared" si="637"/>
        <v>1806Medic1</v>
      </c>
      <c r="F2312" s="119" t="s">
        <v>3350</v>
      </c>
      <c r="G2312" s="119" t="s">
        <v>1318</v>
      </c>
      <c r="H2312" s="119">
        <v>99635</v>
      </c>
      <c r="J2312" s="14">
        <f t="shared" si="631"/>
        <v>0</v>
      </c>
      <c r="K2312" s="3" t="s">
        <v>1512</v>
      </c>
      <c r="L2312" s="3">
        <v>1</v>
      </c>
      <c r="S2312" s="8"/>
      <c r="W2312" s="76"/>
      <c r="X2312" s="16">
        <f t="shared" si="635"/>
        <v>0</v>
      </c>
      <c r="AC2312" s="18">
        <f t="shared" si="632"/>
        <v>0</v>
      </c>
      <c r="AD2312" s="19">
        <f t="shared" si="638"/>
        <v>0</v>
      </c>
      <c r="AE2312" s="21">
        <f t="shared" si="634"/>
        <v>0</v>
      </c>
      <c r="AF2312" s="20">
        <f t="shared" si="636"/>
        <v>0</v>
      </c>
      <c r="AG2312" s="20">
        <f t="shared" si="639"/>
        <v>0</v>
      </c>
      <c r="AH2312" s="20">
        <f t="shared" si="640"/>
        <v>0</v>
      </c>
      <c r="AI2312" s="20"/>
      <c r="AJ2312" s="20"/>
      <c r="AK2312" s="20">
        <f t="shared" si="633"/>
        <v>0</v>
      </c>
      <c r="AL2312" s="171"/>
    </row>
    <row r="2313" spans="1:38" ht="15.75" customHeight="1" x14ac:dyDescent="0.25">
      <c r="A2313" s="3">
        <v>1806</v>
      </c>
      <c r="B2313" s="14">
        <f t="shared" si="641"/>
        <v>2</v>
      </c>
      <c r="C2313" s="9">
        <f>IF(A2313=A2312,C2312,"")</f>
        <v>45356</v>
      </c>
      <c r="D2313" s="3" t="str">
        <f>IF(A2313=A2312,D2312,"")</f>
        <v>Medic</v>
      </c>
      <c r="E2313" s="14" t="str">
        <f t="shared" si="637"/>
        <v>1806Medic2</v>
      </c>
      <c r="J2313" s="14" t="str">
        <f t="shared" si="631"/>
        <v xml:space="preserve">0 </v>
      </c>
      <c r="L2313" s="3">
        <v>1</v>
      </c>
      <c r="S2313" s="8"/>
      <c r="W2313" s="76"/>
      <c r="X2313" s="16">
        <f t="shared" si="635"/>
        <v>0</v>
      </c>
      <c r="AC2313" s="18">
        <f t="shared" si="632"/>
        <v>0</v>
      </c>
      <c r="AD2313" s="19">
        <f t="shared" si="638"/>
        <v>0</v>
      </c>
      <c r="AE2313" s="21">
        <f t="shared" si="634"/>
        <v>0</v>
      </c>
      <c r="AF2313" s="20">
        <f t="shared" si="636"/>
        <v>0</v>
      </c>
      <c r="AG2313" s="20">
        <f t="shared" si="639"/>
        <v>0</v>
      </c>
      <c r="AH2313" s="20">
        <f t="shared" si="640"/>
        <v>0</v>
      </c>
      <c r="AI2313" s="20"/>
      <c r="AJ2313" s="20"/>
      <c r="AK2313" s="20">
        <f t="shared" si="633"/>
        <v>0</v>
      </c>
      <c r="AL2313" s="171"/>
    </row>
    <row r="2314" spans="1:38" ht="15.75" customHeight="1" x14ac:dyDescent="0.25">
      <c r="A2314" s="3">
        <v>1806</v>
      </c>
      <c r="B2314" s="14">
        <f t="shared" si="641"/>
        <v>3</v>
      </c>
      <c r="C2314" s="9">
        <v>45356</v>
      </c>
      <c r="D2314" s="3" t="s">
        <v>746</v>
      </c>
      <c r="E2314" s="14" t="str">
        <f t="shared" si="637"/>
        <v>1806Medic3</v>
      </c>
      <c r="J2314" s="14" t="str">
        <f t="shared" si="631"/>
        <v xml:space="preserve">0  </v>
      </c>
      <c r="L2314" s="3">
        <v>1</v>
      </c>
      <c r="S2314" s="8"/>
      <c r="W2314" s="76"/>
      <c r="X2314" s="16">
        <f t="shared" si="635"/>
        <v>0</v>
      </c>
      <c r="AC2314" s="18">
        <f t="shared" si="632"/>
        <v>0</v>
      </c>
      <c r="AD2314" s="19">
        <f t="shared" si="638"/>
        <v>0</v>
      </c>
      <c r="AE2314" s="21">
        <f t="shared" si="634"/>
        <v>0</v>
      </c>
      <c r="AF2314" s="20">
        <f t="shared" si="636"/>
        <v>0</v>
      </c>
      <c r="AG2314" s="20">
        <f t="shared" si="639"/>
        <v>0</v>
      </c>
      <c r="AH2314" s="20">
        <f t="shared" si="640"/>
        <v>0</v>
      </c>
      <c r="AI2314" s="20"/>
      <c r="AJ2314" s="20"/>
      <c r="AK2314" s="20">
        <f t="shared" si="633"/>
        <v>0</v>
      </c>
      <c r="AL2314" s="171"/>
    </row>
    <row r="2315" spans="1:38" ht="15.75" customHeight="1" x14ac:dyDescent="0.25">
      <c r="A2315" s="3">
        <v>1807</v>
      </c>
      <c r="B2315" s="14">
        <f t="shared" si="641"/>
        <v>1</v>
      </c>
      <c r="C2315" s="9">
        <v>45357</v>
      </c>
      <c r="D2315" s="3" t="s">
        <v>3351</v>
      </c>
      <c r="E2315" s="14" t="str">
        <f t="shared" si="637"/>
        <v>1807Sicott Ariel1</v>
      </c>
      <c r="F2315" s="119" t="s">
        <v>3352</v>
      </c>
      <c r="G2315" s="119" t="s">
        <v>3353</v>
      </c>
      <c r="I2315" s="10" t="s">
        <v>3354</v>
      </c>
      <c r="J2315" s="14" t="str">
        <f t="shared" si="631"/>
        <v>Control del tren delantero. Control de alineacion del tren delantero. Suplementar buje de barra estabilizadora lado derecho parte central. Realizar control para viaje. Destapar descarga de aire acondicionado.</v>
      </c>
      <c r="K2315" s="3" t="s">
        <v>1665</v>
      </c>
      <c r="L2315" s="3">
        <v>1</v>
      </c>
      <c r="S2315" s="8"/>
      <c r="W2315" s="76"/>
      <c r="X2315" s="16">
        <f t="shared" si="635"/>
        <v>0</v>
      </c>
      <c r="Y2315" s="3">
        <v>1</v>
      </c>
      <c r="AB2315" s="4">
        <v>35000</v>
      </c>
      <c r="AC2315" s="18">
        <f t="shared" si="632"/>
        <v>35000</v>
      </c>
      <c r="AD2315" s="19">
        <f t="shared" si="638"/>
        <v>35000</v>
      </c>
      <c r="AE2315" s="21">
        <f t="shared" si="634"/>
        <v>0</v>
      </c>
      <c r="AF2315" s="20">
        <f t="shared" si="636"/>
        <v>0</v>
      </c>
      <c r="AG2315" s="20">
        <f t="shared" si="639"/>
        <v>0</v>
      </c>
      <c r="AH2315" s="20">
        <f t="shared" si="640"/>
        <v>35000</v>
      </c>
      <c r="AI2315" s="20"/>
      <c r="AJ2315" s="20"/>
      <c r="AK2315" s="20">
        <f t="shared" si="633"/>
        <v>35000</v>
      </c>
      <c r="AL2315" s="171"/>
    </row>
    <row r="2316" spans="1:38" ht="15.75" customHeight="1" x14ac:dyDescent="0.25">
      <c r="A2316" s="3">
        <v>1807</v>
      </c>
      <c r="B2316" s="14">
        <f t="shared" si="641"/>
        <v>2</v>
      </c>
      <c r="C2316" s="9">
        <f>IF(A2316=A2315,C2315,"")</f>
        <v>45357</v>
      </c>
      <c r="D2316" s="3" t="str">
        <f>IF(A2316=A2315,D2315,"")</f>
        <v>Sicott Ariel</v>
      </c>
      <c r="E2316" s="14" t="str">
        <f t="shared" si="637"/>
        <v>1807Sicott Ariel2</v>
      </c>
      <c r="J2316" s="14" t="str">
        <f t="shared" si="631"/>
        <v xml:space="preserve">Control del tren delantero. Control de alineacion del tren delantero. Suplementar buje de barra estabilizadora lado derecho parte central. Realizar control para viaje. Destapar descarga de aire acondicionado. </v>
      </c>
      <c r="L2316" s="3">
        <v>1</v>
      </c>
      <c r="S2316" s="8"/>
      <c r="W2316" s="76"/>
      <c r="X2316" s="16">
        <f t="shared" si="635"/>
        <v>0</v>
      </c>
      <c r="AC2316" s="18">
        <f t="shared" si="632"/>
        <v>0</v>
      </c>
      <c r="AD2316" s="19">
        <f t="shared" si="638"/>
        <v>35000</v>
      </c>
      <c r="AE2316" s="21">
        <f t="shared" si="634"/>
        <v>0</v>
      </c>
      <c r="AF2316" s="20">
        <f t="shared" si="636"/>
        <v>0</v>
      </c>
      <c r="AG2316" s="20">
        <f t="shared" si="639"/>
        <v>0</v>
      </c>
      <c r="AH2316" s="20">
        <f t="shared" si="640"/>
        <v>0</v>
      </c>
      <c r="AI2316" s="20"/>
      <c r="AJ2316" s="20"/>
      <c r="AK2316" s="20">
        <f t="shared" si="633"/>
        <v>0</v>
      </c>
      <c r="AL2316" s="171"/>
    </row>
    <row r="2317" spans="1:38" ht="15.75" customHeight="1" x14ac:dyDescent="0.25">
      <c r="A2317" s="3">
        <v>1808</v>
      </c>
      <c r="B2317" s="14">
        <f t="shared" si="641"/>
        <v>1</v>
      </c>
      <c r="C2317" s="9">
        <v>45357</v>
      </c>
      <c r="D2317" s="3" t="s">
        <v>3355</v>
      </c>
      <c r="E2317" s="14" t="str">
        <f t="shared" si="637"/>
        <v>1808Gomez Alejandra1</v>
      </c>
      <c r="G2317" s="119" t="s">
        <v>3356</v>
      </c>
      <c r="I2317" s="10" t="s">
        <v>3357</v>
      </c>
      <c r="J2317" s="14" t="str">
        <f t="shared" si="631"/>
        <v>Cambio correa poly-v. Cambio reten de arbol de levas</v>
      </c>
      <c r="K2317" s="3" t="s">
        <v>1665</v>
      </c>
      <c r="L2317" s="3">
        <v>1</v>
      </c>
      <c r="M2317" s="10" t="s">
        <v>1920</v>
      </c>
      <c r="N2317" s="3" t="s">
        <v>734</v>
      </c>
      <c r="Q2317" s="7">
        <v>23600</v>
      </c>
      <c r="R2317" s="7" t="s">
        <v>2506</v>
      </c>
      <c r="S2317" s="8"/>
      <c r="T2317" s="11">
        <v>1</v>
      </c>
      <c r="W2317" s="76">
        <v>29500</v>
      </c>
      <c r="X2317" s="16">
        <f t="shared" si="635"/>
        <v>29500</v>
      </c>
      <c r="AC2317" s="18">
        <f t="shared" si="632"/>
        <v>0</v>
      </c>
      <c r="AD2317" s="19">
        <f t="shared" si="638"/>
        <v>0</v>
      </c>
      <c r="AE2317" s="21">
        <f t="shared" si="634"/>
        <v>23600</v>
      </c>
      <c r="AF2317" s="20">
        <f t="shared" si="636"/>
        <v>29800</v>
      </c>
      <c r="AG2317" s="20">
        <f t="shared" si="639"/>
        <v>39100</v>
      </c>
      <c r="AH2317" s="20">
        <f t="shared" si="640"/>
        <v>0</v>
      </c>
      <c r="AI2317" s="20"/>
      <c r="AJ2317" s="20"/>
      <c r="AK2317" s="20">
        <f t="shared" si="633"/>
        <v>39100</v>
      </c>
      <c r="AL2317" s="171"/>
    </row>
    <row r="2318" spans="1:38" ht="15.75" customHeight="1" x14ac:dyDescent="0.25">
      <c r="A2318" s="3">
        <v>1808</v>
      </c>
      <c r="B2318" s="14">
        <f t="shared" si="641"/>
        <v>2</v>
      </c>
      <c r="C2318" s="9">
        <f>IF(A2318=A2317,C2317,"")</f>
        <v>45357</v>
      </c>
      <c r="D2318" s="3" t="str">
        <f>IF(A2318=A2317,D2317,"")</f>
        <v>Gomez Alejandra</v>
      </c>
      <c r="E2318" s="14" t="str">
        <f t="shared" si="637"/>
        <v>1808Gomez Alejandra2</v>
      </c>
      <c r="J2318" s="14" t="str">
        <f t="shared" si="631"/>
        <v xml:space="preserve">Cambio correa poly-v. Cambio reten de arbol de levas </v>
      </c>
      <c r="L2318" s="3">
        <v>1</v>
      </c>
      <c r="M2318" s="10" t="s">
        <v>1471</v>
      </c>
      <c r="N2318" s="3" t="s">
        <v>771</v>
      </c>
      <c r="Q2318" s="7">
        <v>6200</v>
      </c>
      <c r="S2318" s="8"/>
      <c r="T2318" s="11">
        <v>1</v>
      </c>
      <c r="W2318" s="76">
        <v>9600</v>
      </c>
      <c r="X2318" s="16">
        <f t="shared" si="635"/>
        <v>9600</v>
      </c>
      <c r="AC2318" s="18">
        <f t="shared" si="632"/>
        <v>0</v>
      </c>
      <c r="AD2318" s="19">
        <f t="shared" si="638"/>
        <v>0</v>
      </c>
      <c r="AE2318" s="21">
        <f t="shared" si="634"/>
        <v>6200</v>
      </c>
      <c r="AF2318" s="20">
        <f t="shared" si="636"/>
        <v>0</v>
      </c>
      <c r="AG2318" s="20">
        <f t="shared" si="639"/>
        <v>0</v>
      </c>
      <c r="AH2318" s="20">
        <f t="shared" si="640"/>
        <v>0</v>
      </c>
      <c r="AI2318" s="20"/>
      <c r="AJ2318" s="20"/>
      <c r="AK2318" s="20">
        <f t="shared" si="633"/>
        <v>0</v>
      </c>
      <c r="AL2318" s="171"/>
    </row>
    <row r="2319" spans="1:38" ht="15.75" customHeight="1" x14ac:dyDescent="0.25">
      <c r="A2319" s="3">
        <v>1809</v>
      </c>
      <c r="B2319" s="14">
        <f t="shared" si="641"/>
        <v>1</v>
      </c>
      <c r="C2319" s="9">
        <v>45357</v>
      </c>
      <c r="D2319" s="3" t="s">
        <v>258</v>
      </c>
      <c r="E2319" s="14" t="str">
        <f t="shared" si="637"/>
        <v>1809Barral Juan1</v>
      </c>
      <c r="G2319" s="119" t="s">
        <v>3137</v>
      </c>
      <c r="I2319" s="10" t="s">
        <v>432</v>
      </c>
      <c r="J2319" s="14" t="str">
        <f t="shared" si="631"/>
        <v>Cambio liquido refrigerante.</v>
      </c>
      <c r="K2319" s="3" t="s">
        <v>1665</v>
      </c>
      <c r="L2319" s="3">
        <v>1</v>
      </c>
      <c r="M2319" s="10" t="s">
        <v>1970</v>
      </c>
      <c r="N2319" s="3" t="s">
        <v>771</v>
      </c>
      <c r="Q2319" s="7">
        <v>7558</v>
      </c>
      <c r="R2319" s="7" t="s">
        <v>1971</v>
      </c>
      <c r="S2319" s="8"/>
      <c r="T2319" s="11">
        <v>2</v>
      </c>
      <c r="W2319" s="76">
        <v>8800</v>
      </c>
      <c r="X2319" s="16">
        <f t="shared" si="635"/>
        <v>17600</v>
      </c>
      <c r="AC2319" s="18">
        <f t="shared" si="632"/>
        <v>0</v>
      </c>
      <c r="AD2319" s="19">
        <f t="shared" si="638"/>
        <v>0</v>
      </c>
      <c r="AE2319" s="21">
        <f t="shared" si="634"/>
        <v>15116</v>
      </c>
      <c r="AF2319" s="20">
        <f t="shared" si="636"/>
        <v>10908</v>
      </c>
      <c r="AG2319" s="20">
        <f t="shared" si="639"/>
        <v>21400</v>
      </c>
      <c r="AH2319" s="20">
        <f t="shared" si="640"/>
        <v>0</v>
      </c>
      <c r="AI2319" s="20"/>
      <c r="AJ2319" s="20"/>
      <c r="AK2319" s="20">
        <f t="shared" si="633"/>
        <v>21400</v>
      </c>
      <c r="AL2319" s="171"/>
    </row>
    <row r="2320" spans="1:38" ht="15.75" customHeight="1" x14ac:dyDescent="0.25">
      <c r="A2320" s="3">
        <v>1809</v>
      </c>
      <c r="B2320" s="14">
        <f t="shared" si="641"/>
        <v>2</v>
      </c>
      <c r="C2320" s="9">
        <f>IF(A2320=A2319,C2319,"")</f>
        <v>45357</v>
      </c>
      <c r="D2320" s="3" t="str">
        <f>IF(A2320=A2319,D2319,"")</f>
        <v>Barral Juan</v>
      </c>
      <c r="E2320" s="14" t="str">
        <f t="shared" si="637"/>
        <v>1809Barral Juan2</v>
      </c>
      <c r="J2320" s="14" t="str">
        <f t="shared" si="631"/>
        <v xml:space="preserve">Cambio liquido refrigerante. </v>
      </c>
      <c r="L2320" s="3">
        <v>1</v>
      </c>
      <c r="M2320" s="10" t="s">
        <v>1431</v>
      </c>
      <c r="N2320" s="3" t="s">
        <v>771</v>
      </c>
      <c r="Q2320" s="7">
        <v>3350</v>
      </c>
      <c r="S2320" s="8"/>
      <c r="T2320" s="11">
        <v>1</v>
      </c>
      <c r="W2320" s="76">
        <v>3800</v>
      </c>
      <c r="X2320" s="16">
        <f t="shared" si="635"/>
        <v>3800</v>
      </c>
      <c r="AC2320" s="18">
        <f t="shared" si="632"/>
        <v>0</v>
      </c>
      <c r="AD2320" s="19">
        <f t="shared" si="638"/>
        <v>0</v>
      </c>
      <c r="AE2320" s="21">
        <f t="shared" si="634"/>
        <v>3350</v>
      </c>
      <c r="AF2320" s="20">
        <f t="shared" si="636"/>
        <v>0</v>
      </c>
      <c r="AG2320" s="20">
        <f t="shared" si="639"/>
        <v>0</v>
      </c>
      <c r="AH2320" s="20">
        <f t="shared" si="640"/>
        <v>0</v>
      </c>
      <c r="AI2320" s="20"/>
      <c r="AJ2320" s="20"/>
      <c r="AK2320" s="20">
        <f t="shared" si="633"/>
        <v>0</v>
      </c>
      <c r="AL2320" s="171"/>
    </row>
    <row r="2321" spans="1:38" ht="15.75" customHeight="1" x14ac:dyDescent="0.25">
      <c r="A2321" s="3">
        <v>1810</v>
      </c>
      <c r="B2321" s="14">
        <f t="shared" si="641"/>
        <v>1</v>
      </c>
      <c r="C2321" s="9">
        <v>45358</v>
      </c>
      <c r="D2321" s="3" t="s">
        <v>134</v>
      </c>
      <c r="E2321" s="14" t="str">
        <f t="shared" si="637"/>
        <v>1810Andrada Horacio1</v>
      </c>
      <c r="F2321" s="119" t="s">
        <v>1235</v>
      </c>
      <c r="G2321" s="119" t="s">
        <v>806</v>
      </c>
      <c r="H2321" s="119">
        <v>145544</v>
      </c>
      <c r="I2321" s="10" t="s">
        <v>3359</v>
      </c>
      <c r="J2321" s="14" t="str">
        <f t="shared" si="631"/>
        <v>Service completo. Cambio de aceite y filtros. Control general del vehiculo. Rotacion de ruedas. Lavado motor</v>
      </c>
      <c r="K2321" s="3" t="s">
        <v>1512</v>
      </c>
      <c r="L2321" s="3">
        <v>1</v>
      </c>
      <c r="M2321" s="10" t="s">
        <v>918</v>
      </c>
      <c r="N2321" s="3" t="s">
        <v>771</v>
      </c>
      <c r="Q2321" s="7">
        <v>29400</v>
      </c>
      <c r="R2321" s="7" t="s">
        <v>1916</v>
      </c>
      <c r="S2321" s="8"/>
      <c r="T2321" s="11">
        <v>1</v>
      </c>
      <c r="W2321" s="76">
        <v>42000</v>
      </c>
      <c r="X2321" s="16">
        <f t="shared" si="635"/>
        <v>42000</v>
      </c>
      <c r="Y2321" s="3">
        <v>1</v>
      </c>
      <c r="AB2321" s="4">
        <v>75000</v>
      </c>
      <c r="AC2321" s="18">
        <f t="shared" si="632"/>
        <v>75000</v>
      </c>
      <c r="AD2321" s="19">
        <f t="shared" si="638"/>
        <v>75000</v>
      </c>
      <c r="AE2321" s="21">
        <f t="shared" si="634"/>
        <v>29400</v>
      </c>
      <c r="AF2321" s="20">
        <f t="shared" si="636"/>
        <v>32940.67</v>
      </c>
      <c r="AG2321" s="20">
        <f t="shared" si="639"/>
        <v>85600</v>
      </c>
      <c r="AH2321" s="20">
        <f t="shared" si="640"/>
        <v>75000</v>
      </c>
      <c r="AI2321" s="20"/>
      <c r="AJ2321" s="20"/>
      <c r="AK2321" s="20">
        <f t="shared" si="633"/>
        <v>160600</v>
      </c>
      <c r="AL2321" s="171"/>
    </row>
    <row r="2322" spans="1:38" ht="15.75" customHeight="1" x14ac:dyDescent="0.25">
      <c r="A2322" s="3">
        <v>1810</v>
      </c>
      <c r="B2322" s="14">
        <f t="shared" si="641"/>
        <v>2</v>
      </c>
      <c r="C2322" s="9">
        <f>IF(A2322=A2321,C2321,"")</f>
        <v>45358</v>
      </c>
      <c r="D2322" s="3" t="str">
        <f>IF(A2322=A2321,D2321,"")</f>
        <v>Andrada Horacio</v>
      </c>
      <c r="E2322" s="14" t="str">
        <f t="shared" si="637"/>
        <v>1810Andrada Horacio2</v>
      </c>
      <c r="J2322" s="14" t="str">
        <f t="shared" si="631"/>
        <v xml:space="preserve">Service completo. Cambio de aceite y filtros. Control general del vehiculo. Rotacion de ruedas. Lavado motor </v>
      </c>
      <c r="L2322" s="3">
        <v>1</v>
      </c>
      <c r="M2322" s="10" t="s">
        <v>728</v>
      </c>
      <c r="N2322" s="3" t="s">
        <v>771</v>
      </c>
      <c r="Q2322" s="7">
        <v>3540.67</v>
      </c>
      <c r="S2322" s="8"/>
      <c r="T2322" s="11">
        <v>4</v>
      </c>
      <c r="W2322" s="76">
        <v>10900</v>
      </c>
      <c r="X2322" s="16">
        <f t="shared" si="635"/>
        <v>43600</v>
      </c>
      <c r="AC2322" s="18">
        <f t="shared" si="632"/>
        <v>0</v>
      </c>
      <c r="AD2322" s="19">
        <f t="shared" si="638"/>
        <v>75000</v>
      </c>
      <c r="AE2322" s="21">
        <f t="shared" si="634"/>
        <v>14162.68</v>
      </c>
      <c r="AF2322" s="20">
        <f t="shared" si="636"/>
        <v>0</v>
      </c>
      <c r="AG2322" s="20">
        <f t="shared" si="639"/>
        <v>0</v>
      </c>
      <c r="AH2322" s="20">
        <f t="shared" si="640"/>
        <v>0</v>
      </c>
      <c r="AI2322" s="20"/>
      <c r="AJ2322" s="20"/>
      <c r="AK2322" s="20">
        <f t="shared" si="633"/>
        <v>0</v>
      </c>
      <c r="AL2322" s="171"/>
    </row>
    <row r="2323" spans="1:38" ht="15.75" customHeight="1" x14ac:dyDescent="0.25">
      <c r="A2323" s="3">
        <v>1811</v>
      </c>
      <c r="B2323" s="14">
        <f t="shared" si="641"/>
        <v>1</v>
      </c>
      <c r="C2323" s="9">
        <v>45358</v>
      </c>
      <c r="D2323" s="3" t="s">
        <v>915</v>
      </c>
      <c r="E2323" s="14" t="str">
        <f t="shared" si="637"/>
        <v>1811Suarez Luchi1</v>
      </c>
      <c r="F2323" s="119" t="s">
        <v>916</v>
      </c>
      <c r="G2323" s="119" t="s">
        <v>1187</v>
      </c>
      <c r="H2323" s="119">
        <v>90913</v>
      </c>
      <c r="I2323" s="10" t="s">
        <v>3361</v>
      </c>
      <c r="J2323" s="14" t="str">
        <f t="shared" si="631"/>
        <v>Control del tren delantero. Cambiar ambas bieletas de barra estabilizadora. Cambiar rotula inferior izquierda. Limpieza y colocacion de abrazadera nueva en fuelle de homocinetica de rueda delantera izquierda.</v>
      </c>
      <c r="K2323" s="3" t="s">
        <v>1512</v>
      </c>
      <c r="L2323" s="3">
        <v>1</v>
      </c>
      <c r="M2323" s="10" t="s">
        <v>2158</v>
      </c>
      <c r="N2323" s="3" t="s">
        <v>1566</v>
      </c>
      <c r="Q2323" s="7">
        <v>28080</v>
      </c>
      <c r="R2323" s="7" t="s">
        <v>1971</v>
      </c>
      <c r="S2323" s="8"/>
      <c r="T2323" s="11">
        <v>1</v>
      </c>
      <c r="W2323" s="76">
        <v>34000</v>
      </c>
      <c r="X2323" s="16">
        <f t="shared" si="635"/>
        <v>34000</v>
      </c>
      <c r="Y2323" s="3">
        <v>1</v>
      </c>
      <c r="AB2323" s="4">
        <v>100000</v>
      </c>
      <c r="AC2323" s="18">
        <f t="shared" si="632"/>
        <v>100000</v>
      </c>
      <c r="AD2323" s="19">
        <f t="shared" si="638"/>
        <v>100000</v>
      </c>
      <c r="AE2323" s="21">
        <f t="shared" si="634"/>
        <v>28080</v>
      </c>
      <c r="AF2323" s="20">
        <f t="shared" si="636"/>
        <v>124680</v>
      </c>
      <c r="AG2323" s="20">
        <f t="shared" si="639"/>
        <v>154800</v>
      </c>
      <c r="AH2323" s="20">
        <f t="shared" si="640"/>
        <v>100000</v>
      </c>
      <c r="AI2323" s="20"/>
      <c r="AJ2323" s="20"/>
      <c r="AK2323" s="20">
        <f t="shared" si="633"/>
        <v>254800</v>
      </c>
      <c r="AL2323" s="171"/>
    </row>
    <row r="2324" spans="1:38" ht="15.75" customHeight="1" x14ac:dyDescent="0.25">
      <c r="A2324" s="3">
        <v>1811</v>
      </c>
      <c r="B2324" s="14">
        <f t="shared" si="641"/>
        <v>2</v>
      </c>
      <c r="C2324" s="9">
        <f>IF(A2324=A2323,C2323,"")</f>
        <v>45358</v>
      </c>
      <c r="D2324" s="3" t="str">
        <f>IF(A2324=A2323,D2323,"")</f>
        <v>Suarez Luchi</v>
      </c>
      <c r="E2324" s="14" t="str">
        <f t="shared" si="637"/>
        <v>1811Suarez Luchi2</v>
      </c>
      <c r="J2324" s="14" t="str">
        <f t="shared" si="631"/>
        <v xml:space="preserve">Control del tren delantero. Cambiar ambas bieletas de barra estabilizadora. Cambiar rotula inferior izquierda. Limpieza y colocacion de abrazadera nueva en fuelle de homocinetica de rueda delantera izquierda. </v>
      </c>
      <c r="L2324" s="3">
        <v>1</v>
      </c>
      <c r="M2324" s="10" t="s">
        <v>2158</v>
      </c>
      <c r="N2324" s="3" t="s">
        <v>734</v>
      </c>
      <c r="Q2324" s="7">
        <v>35800</v>
      </c>
      <c r="S2324" s="8"/>
      <c r="T2324" s="11">
        <v>1</v>
      </c>
      <c r="W2324" s="76">
        <v>44800</v>
      </c>
      <c r="X2324" s="16">
        <f t="shared" si="635"/>
        <v>44800</v>
      </c>
      <c r="AC2324" s="18">
        <f t="shared" si="632"/>
        <v>0</v>
      </c>
      <c r="AD2324" s="19">
        <f t="shared" si="638"/>
        <v>100000</v>
      </c>
      <c r="AE2324" s="21">
        <f t="shared" si="634"/>
        <v>35800</v>
      </c>
      <c r="AF2324" s="20">
        <f t="shared" si="636"/>
        <v>0</v>
      </c>
      <c r="AG2324" s="20">
        <f t="shared" si="639"/>
        <v>0</v>
      </c>
      <c r="AH2324" s="20">
        <f t="shared" si="640"/>
        <v>0</v>
      </c>
      <c r="AI2324" s="20"/>
      <c r="AJ2324" s="20"/>
      <c r="AK2324" s="20">
        <f t="shared" si="633"/>
        <v>0</v>
      </c>
      <c r="AL2324" s="171"/>
    </row>
    <row r="2325" spans="1:38" ht="15.75" customHeight="1" x14ac:dyDescent="0.25">
      <c r="A2325" s="3">
        <v>1811</v>
      </c>
      <c r="B2325" s="14">
        <f t="shared" si="641"/>
        <v>3</v>
      </c>
      <c r="C2325" s="9">
        <f>IF(A2325=A2324,C2324,"")</f>
        <v>45358</v>
      </c>
      <c r="D2325" s="3" t="str">
        <f>IF(A2325=A2324,D2324,"")</f>
        <v>Suarez Luchi</v>
      </c>
      <c r="E2325" s="14" t="str">
        <f t="shared" si="637"/>
        <v>1811Suarez Luchi3</v>
      </c>
      <c r="J2325" s="14" t="str">
        <f t="shared" si="631"/>
        <v xml:space="preserve">Control del tren delantero. Cambiar ambas bieletas de barra estabilizadora. Cambiar rotula inferior izquierda. Limpieza y colocacion de abrazadera nueva en fuelle de homocinetica de rueda delantera izquierda.  </v>
      </c>
      <c r="L2325" s="3">
        <v>1</v>
      </c>
      <c r="M2325" s="10" t="s">
        <v>3326</v>
      </c>
      <c r="N2325" s="3" t="s">
        <v>734</v>
      </c>
      <c r="Q2325" s="7">
        <v>60800</v>
      </c>
      <c r="S2325" s="8"/>
      <c r="T2325" s="11">
        <v>1</v>
      </c>
      <c r="W2325" s="76">
        <v>76000</v>
      </c>
      <c r="X2325" s="16">
        <f t="shared" si="635"/>
        <v>76000</v>
      </c>
      <c r="AC2325" s="18">
        <f t="shared" si="632"/>
        <v>0</v>
      </c>
      <c r="AD2325" s="19">
        <f t="shared" si="638"/>
        <v>100000</v>
      </c>
      <c r="AE2325" s="21">
        <f t="shared" si="634"/>
        <v>60800</v>
      </c>
      <c r="AF2325" s="20">
        <f t="shared" si="636"/>
        <v>0</v>
      </c>
      <c r="AG2325" s="20">
        <f t="shared" si="639"/>
        <v>0</v>
      </c>
      <c r="AH2325" s="20">
        <f t="shared" si="640"/>
        <v>0</v>
      </c>
      <c r="AI2325" s="20"/>
      <c r="AJ2325" s="20"/>
      <c r="AK2325" s="20">
        <f t="shared" si="633"/>
        <v>0</v>
      </c>
      <c r="AL2325" s="171"/>
    </row>
    <row r="2326" spans="1:38" ht="15.75" customHeight="1" x14ac:dyDescent="0.25">
      <c r="A2326" s="3">
        <v>1812</v>
      </c>
      <c r="B2326" s="14">
        <f t="shared" si="641"/>
        <v>1</v>
      </c>
      <c r="C2326" s="9">
        <v>45358</v>
      </c>
      <c r="D2326" s="3" t="s">
        <v>746</v>
      </c>
      <c r="E2326" s="14" t="str">
        <f t="shared" si="637"/>
        <v>1812Medic1</v>
      </c>
      <c r="F2326" s="119" t="s">
        <v>2458</v>
      </c>
      <c r="G2326" s="119" t="s">
        <v>1547</v>
      </c>
      <c r="H2326" s="119">
        <v>178341</v>
      </c>
      <c r="I2326" s="10" t="s">
        <v>3362</v>
      </c>
      <c r="J2326" s="14" t="str">
        <f t="shared" si="631"/>
        <v>Cambiar varilla selectora de palanca de cambios larga.</v>
      </c>
      <c r="K2326" s="3" t="s">
        <v>1665</v>
      </c>
      <c r="L2326" s="3">
        <v>1</v>
      </c>
      <c r="M2326" s="10" t="s">
        <v>2548</v>
      </c>
      <c r="N2326" s="3" t="s">
        <v>1566</v>
      </c>
      <c r="Q2326" s="7">
        <v>9450</v>
      </c>
      <c r="R2326" s="7" t="s">
        <v>1971</v>
      </c>
      <c r="S2326" s="8"/>
      <c r="T2326" s="11">
        <v>1</v>
      </c>
      <c r="W2326" s="76">
        <v>11500</v>
      </c>
      <c r="X2326" s="16">
        <f t="shared" si="635"/>
        <v>11500</v>
      </c>
      <c r="Y2326" s="3">
        <v>1</v>
      </c>
      <c r="AB2326" s="4">
        <v>20000</v>
      </c>
      <c r="AC2326" s="18">
        <f t="shared" si="632"/>
        <v>20000</v>
      </c>
      <c r="AD2326" s="19">
        <f t="shared" si="638"/>
        <v>20000</v>
      </c>
      <c r="AE2326" s="21">
        <f t="shared" si="634"/>
        <v>9450</v>
      </c>
      <c r="AF2326" s="20">
        <f t="shared" si="636"/>
        <v>9450</v>
      </c>
      <c r="AG2326" s="20">
        <f t="shared" si="639"/>
        <v>11500</v>
      </c>
      <c r="AH2326" s="20">
        <f t="shared" si="640"/>
        <v>20000</v>
      </c>
      <c r="AI2326" s="20"/>
      <c r="AJ2326" s="20"/>
      <c r="AK2326" s="20">
        <f t="shared" si="633"/>
        <v>31500</v>
      </c>
      <c r="AL2326" s="171"/>
    </row>
    <row r="2327" spans="1:38" ht="15.75" customHeight="1" x14ac:dyDescent="0.25">
      <c r="A2327" s="3">
        <v>1812</v>
      </c>
      <c r="B2327" s="14">
        <f t="shared" si="641"/>
        <v>2</v>
      </c>
      <c r="C2327" s="9">
        <f>IF(A2327=A2326,C2326,"")</f>
        <v>45358</v>
      </c>
      <c r="D2327" s="3" t="str">
        <f>IF(A2327=A2326,D2326,"")</f>
        <v>Medic</v>
      </c>
      <c r="E2327" s="14" t="str">
        <f t="shared" si="637"/>
        <v>1812Medic2</v>
      </c>
      <c r="J2327" s="14" t="str">
        <f t="shared" si="631"/>
        <v xml:space="preserve">Cambiar varilla selectora de palanca de cambios larga. </v>
      </c>
      <c r="L2327" s="3">
        <v>1</v>
      </c>
      <c r="S2327" s="8"/>
      <c r="W2327" s="76"/>
      <c r="X2327" s="16">
        <f t="shared" si="635"/>
        <v>0</v>
      </c>
      <c r="AC2327" s="18">
        <f t="shared" si="632"/>
        <v>0</v>
      </c>
      <c r="AD2327" s="19">
        <f t="shared" si="638"/>
        <v>20000</v>
      </c>
      <c r="AE2327" s="21">
        <f t="shared" si="634"/>
        <v>0</v>
      </c>
      <c r="AF2327" s="20">
        <f t="shared" si="636"/>
        <v>0</v>
      </c>
      <c r="AG2327" s="20">
        <f t="shared" si="639"/>
        <v>0</v>
      </c>
      <c r="AH2327" s="20">
        <f t="shared" si="640"/>
        <v>0</v>
      </c>
      <c r="AI2327" s="20"/>
      <c r="AJ2327" s="20"/>
      <c r="AK2327" s="20">
        <f t="shared" si="633"/>
        <v>0</v>
      </c>
      <c r="AL2327" s="171"/>
    </row>
    <row r="2328" spans="1:38" ht="15.75" customHeight="1" x14ac:dyDescent="0.25">
      <c r="A2328" s="3">
        <v>1813</v>
      </c>
      <c r="B2328" s="14">
        <f t="shared" si="641"/>
        <v>1</v>
      </c>
      <c r="C2328" s="9">
        <v>45359</v>
      </c>
      <c r="D2328" s="3" t="s">
        <v>384</v>
      </c>
      <c r="E2328" s="14" t="str">
        <f t="shared" si="637"/>
        <v>1813Gonzalez Gaston1</v>
      </c>
      <c r="F2328" s="119" t="s">
        <v>3366</v>
      </c>
      <c r="G2328" s="119" t="s">
        <v>3363</v>
      </c>
      <c r="H2328" s="119">
        <v>198128</v>
      </c>
      <c r="I2328" s="10" t="s">
        <v>3395</v>
      </c>
      <c r="J2328" s="14" t="str">
        <f t="shared" si="631"/>
        <v>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v>
      </c>
      <c r="K2328" s="3" t="s">
        <v>2380</v>
      </c>
      <c r="L2328" s="3">
        <v>1</v>
      </c>
      <c r="M2328" s="10" t="s">
        <v>2305</v>
      </c>
      <c r="N2328" s="3" t="s">
        <v>2484</v>
      </c>
      <c r="Q2328" s="7">
        <v>22050</v>
      </c>
      <c r="R2328" s="7" t="s">
        <v>1916</v>
      </c>
      <c r="S2328" s="8"/>
      <c r="T2328" s="11">
        <v>1</v>
      </c>
      <c r="W2328" s="76">
        <v>26700</v>
      </c>
      <c r="X2328" s="16">
        <f t="shared" si="635"/>
        <v>26700</v>
      </c>
      <c r="Y2328" s="3">
        <v>1</v>
      </c>
      <c r="AB2328" s="4">
        <v>156000</v>
      </c>
      <c r="AC2328" s="18">
        <f t="shared" si="632"/>
        <v>156000</v>
      </c>
      <c r="AD2328" s="19">
        <f t="shared" si="638"/>
        <v>156000</v>
      </c>
      <c r="AE2328" s="21">
        <f t="shared" si="634"/>
        <v>22050</v>
      </c>
      <c r="AF2328" s="20">
        <f t="shared" si="636"/>
        <v>118951.67</v>
      </c>
      <c r="AG2328" s="20">
        <f t="shared" si="639"/>
        <v>211400</v>
      </c>
      <c r="AH2328" s="20">
        <f t="shared" si="640"/>
        <v>156000</v>
      </c>
      <c r="AI2328" s="20"/>
      <c r="AJ2328" s="20"/>
      <c r="AK2328" s="20">
        <f t="shared" si="633"/>
        <v>367400</v>
      </c>
      <c r="AL2328" s="171"/>
    </row>
    <row r="2329" spans="1:38" ht="15.75" customHeight="1" x14ac:dyDescent="0.25">
      <c r="A2329" s="3">
        <v>1813</v>
      </c>
      <c r="B2329" s="14">
        <f t="shared" si="641"/>
        <v>2</v>
      </c>
      <c r="C2329" s="9">
        <f>IF(A2329=A2328,C2328,"")</f>
        <v>45359</v>
      </c>
      <c r="D2329" s="3" t="str">
        <f>IF(A2329=A2328,D2328,"")</f>
        <v>Gonzalez Gaston</v>
      </c>
      <c r="E2329" s="14" t="str">
        <f t="shared" si="637"/>
        <v>1813Gonzalez Gaston2</v>
      </c>
      <c r="J2329" s="14" t="str">
        <f t="shared" si="631"/>
        <v xml:space="preserve">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v>
      </c>
      <c r="L2329" s="3">
        <v>1</v>
      </c>
      <c r="M2329" s="10" t="s">
        <v>3364</v>
      </c>
      <c r="N2329" s="3" t="s">
        <v>771</v>
      </c>
      <c r="Q2329" s="7">
        <v>9100</v>
      </c>
      <c r="S2329" s="8"/>
      <c r="T2329" s="11">
        <v>1</v>
      </c>
      <c r="W2329" s="76">
        <v>13000</v>
      </c>
      <c r="X2329" s="16">
        <f t="shared" si="635"/>
        <v>13000</v>
      </c>
      <c r="AC2329" s="18">
        <f t="shared" si="632"/>
        <v>0</v>
      </c>
      <c r="AD2329" s="19">
        <f t="shared" si="638"/>
        <v>156000</v>
      </c>
      <c r="AE2329" s="21">
        <f t="shared" si="634"/>
        <v>9100</v>
      </c>
      <c r="AF2329" s="20">
        <f t="shared" si="636"/>
        <v>0</v>
      </c>
      <c r="AG2329" s="20">
        <f t="shared" si="639"/>
        <v>0</v>
      </c>
      <c r="AH2329" s="20">
        <f t="shared" si="640"/>
        <v>0</v>
      </c>
      <c r="AI2329" s="20"/>
      <c r="AJ2329" s="20"/>
      <c r="AK2329" s="20">
        <f t="shared" si="633"/>
        <v>0</v>
      </c>
      <c r="AL2329" s="171"/>
    </row>
    <row r="2330" spans="1:38" ht="15.75" customHeight="1" x14ac:dyDescent="0.25">
      <c r="A2330" s="3">
        <v>1813</v>
      </c>
      <c r="B2330" s="14">
        <f t="shared" si="641"/>
        <v>3</v>
      </c>
      <c r="C2330" s="9">
        <f>IF(A2330=A2329,C2329,"")</f>
        <v>45359</v>
      </c>
      <c r="D2330" s="3" t="str">
        <f>IF(A2330=A2329,D2329,"")</f>
        <v>Gonzalez Gaston</v>
      </c>
      <c r="E2330" s="14" t="str">
        <f t="shared" si="637"/>
        <v>1813Gonzalez Gaston3</v>
      </c>
      <c r="J2330" s="14" t="str">
        <f t="shared" si="631"/>
        <v xml:space="preserve">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v>
      </c>
      <c r="L2330" s="3">
        <v>1</v>
      </c>
      <c r="M2330" s="10" t="s">
        <v>3365</v>
      </c>
      <c r="N2330" s="3" t="s">
        <v>771</v>
      </c>
      <c r="Q2330" s="7">
        <v>8100</v>
      </c>
      <c r="S2330" s="8"/>
      <c r="T2330" s="11">
        <v>1</v>
      </c>
      <c r="W2330" s="76">
        <v>11600</v>
      </c>
      <c r="X2330" s="16">
        <f t="shared" si="635"/>
        <v>11600</v>
      </c>
      <c r="AC2330" s="18">
        <f t="shared" si="632"/>
        <v>0</v>
      </c>
      <c r="AD2330" s="19">
        <f t="shared" si="638"/>
        <v>156000</v>
      </c>
      <c r="AE2330" s="21">
        <f t="shared" si="634"/>
        <v>8100</v>
      </c>
      <c r="AF2330" s="20">
        <f t="shared" si="636"/>
        <v>0</v>
      </c>
      <c r="AG2330" s="20">
        <f t="shared" si="639"/>
        <v>0</v>
      </c>
      <c r="AH2330" s="20">
        <f t="shared" si="640"/>
        <v>0</v>
      </c>
      <c r="AI2330" s="20"/>
      <c r="AJ2330" s="20"/>
      <c r="AK2330" s="20">
        <f t="shared" si="633"/>
        <v>0</v>
      </c>
      <c r="AL2330" s="171"/>
    </row>
    <row r="2331" spans="1:38" ht="15.75" customHeight="1" x14ac:dyDescent="0.25">
      <c r="A2331" s="3">
        <v>1813</v>
      </c>
      <c r="B2331" s="14">
        <f t="shared" si="641"/>
        <v>4</v>
      </c>
      <c r="C2331" s="9">
        <v>45359</v>
      </c>
      <c r="D2331" s="3" t="s">
        <v>384</v>
      </c>
      <c r="E2331" s="14" t="str">
        <f t="shared" si="637"/>
        <v>1813Gonzalez Gaston4</v>
      </c>
      <c r="J2331" s="14" t="str">
        <f t="shared" si="631"/>
        <v xml:space="preserve">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v>
      </c>
      <c r="L2331" s="3">
        <v>1</v>
      </c>
      <c r="M2331" s="10" t="s">
        <v>3373</v>
      </c>
      <c r="N2331" s="3" t="s">
        <v>771</v>
      </c>
      <c r="Q2331" s="7">
        <v>150</v>
      </c>
      <c r="S2331" s="8"/>
      <c r="T2331" s="11">
        <v>1</v>
      </c>
      <c r="W2331" s="76">
        <v>500</v>
      </c>
      <c r="X2331" s="16">
        <f t="shared" si="635"/>
        <v>500</v>
      </c>
      <c r="AC2331" s="18">
        <f t="shared" si="632"/>
        <v>0</v>
      </c>
      <c r="AD2331" s="19">
        <f t="shared" si="638"/>
        <v>156000</v>
      </c>
      <c r="AE2331" s="21">
        <f t="shared" si="634"/>
        <v>150</v>
      </c>
      <c r="AF2331" s="20">
        <f t="shared" si="636"/>
        <v>0</v>
      </c>
      <c r="AG2331" s="20">
        <f t="shared" si="639"/>
        <v>0</v>
      </c>
      <c r="AH2331" s="20">
        <f t="shared" si="640"/>
        <v>0</v>
      </c>
      <c r="AI2331" s="20"/>
      <c r="AJ2331" s="20"/>
      <c r="AK2331" s="20">
        <f t="shared" si="633"/>
        <v>0</v>
      </c>
      <c r="AL2331" s="171"/>
    </row>
    <row r="2332" spans="1:38" ht="15.75" customHeight="1" x14ac:dyDescent="0.25">
      <c r="A2332" s="3">
        <v>1813</v>
      </c>
      <c r="B2332" s="14">
        <f t="shared" si="641"/>
        <v>5</v>
      </c>
      <c r="C2332" s="9">
        <f t="shared" ref="C2332:C2338" si="642">IF(A2332=A2331,C2331,"")</f>
        <v>45359</v>
      </c>
      <c r="D2332" s="3" t="str">
        <f t="shared" ref="D2332:D2338" si="643">IF(A2332=A2331,D2331,"")</f>
        <v>Gonzalez Gaston</v>
      </c>
      <c r="E2332" s="14" t="str">
        <f t="shared" si="637"/>
        <v>1813Gonzalez Gaston5</v>
      </c>
      <c r="J2332" s="14" t="str">
        <f t="shared" si="631"/>
        <v xml:space="preserve">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v>
      </c>
      <c r="L2332" s="3">
        <v>1</v>
      </c>
      <c r="M2332" s="10" t="s">
        <v>728</v>
      </c>
      <c r="N2332" s="3" t="s">
        <v>771</v>
      </c>
      <c r="Q2332" s="7">
        <v>3540.67</v>
      </c>
      <c r="S2332" s="8"/>
      <c r="T2332" s="11">
        <v>4</v>
      </c>
      <c r="W2332" s="76">
        <v>11250</v>
      </c>
      <c r="X2332" s="16">
        <f t="shared" si="635"/>
        <v>45000</v>
      </c>
      <c r="AC2332" s="18">
        <f t="shared" si="632"/>
        <v>0</v>
      </c>
      <c r="AD2332" s="19">
        <f t="shared" si="638"/>
        <v>156000</v>
      </c>
      <c r="AE2332" s="21">
        <f t="shared" si="634"/>
        <v>14162.68</v>
      </c>
      <c r="AF2332" s="20">
        <f t="shared" si="636"/>
        <v>0</v>
      </c>
      <c r="AG2332" s="20">
        <f t="shared" si="639"/>
        <v>0</v>
      </c>
      <c r="AH2332" s="20">
        <f t="shared" si="640"/>
        <v>0</v>
      </c>
      <c r="AI2332" s="20"/>
      <c r="AJ2332" s="20"/>
      <c r="AK2332" s="20">
        <f t="shared" si="633"/>
        <v>0</v>
      </c>
      <c r="AL2332" s="171"/>
    </row>
    <row r="2333" spans="1:38" ht="15.75" customHeight="1" x14ac:dyDescent="0.25">
      <c r="A2333" s="3">
        <v>1813</v>
      </c>
      <c r="B2333" s="14">
        <f t="shared" si="641"/>
        <v>6</v>
      </c>
      <c r="C2333" s="9">
        <f t="shared" si="642"/>
        <v>45359</v>
      </c>
      <c r="D2333" s="3" t="str">
        <f t="shared" si="643"/>
        <v>Gonzalez Gaston</v>
      </c>
      <c r="E2333" s="14" t="str">
        <f t="shared" si="637"/>
        <v>1813Gonzalez Gaston6</v>
      </c>
      <c r="J2333" s="14" t="str">
        <f t="shared" si="631"/>
        <v xml:space="preserve">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v>
      </c>
      <c r="L2333" s="3">
        <v>1</v>
      </c>
      <c r="M2333" s="10" t="s">
        <v>3374</v>
      </c>
      <c r="N2333" s="3" t="s">
        <v>771</v>
      </c>
      <c r="Q2333" s="7">
        <v>6300</v>
      </c>
      <c r="S2333" s="8"/>
      <c r="T2333" s="11">
        <v>1</v>
      </c>
      <c r="W2333" s="76">
        <v>9100</v>
      </c>
      <c r="X2333" s="16">
        <f t="shared" si="635"/>
        <v>9100</v>
      </c>
      <c r="AC2333" s="18">
        <f t="shared" si="632"/>
        <v>0</v>
      </c>
      <c r="AD2333" s="19">
        <f t="shared" si="638"/>
        <v>156000</v>
      </c>
      <c r="AE2333" s="21">
        <f t="shared" si="634"/>
        <v>6300</v>
      </c>
      <c r="AF2333" s="20">
        <f t="shared" si="636"/>
        <v>0</v>
      </c>
      <c r="AG2333" s="20">
        <f t="shared" si="639"/>
        <v>0</v>
      </c>
      <c r="AH2333" s="20">
        <f t="shared" si="640"/>
        <v>0</v>
      </c>
      <c r="AI2333" s="20"/>
      <c r="AJ2333" s="20"/>
      <c r="AK2333" s="20">
        <f t="shared" si="633"/>
        <v>0</v>
      </c>
      <c r="AL2333" s="171"/>
    </row>
    <row r="2334" spans="1:38" ht="15.75" customHeight="1" x14ac:dyDescent="0.25">
      <c r="A2334" s="3">
        <v>1813</v>
      </c>
      <c r="B2334" s="14">
        <f t="shared" si="641"/>
        <v>7</v>
      </c>
      <c r="C2334" s="9">
        <f t="shared" si="642"/>
        <v>45359</v>
      </c>
      <c r="D2334" s="3" t="str">
        <f t="shared" si="643"/>
        <v>Gonzalez Gaston</v>
      </c>
      <c r="E2334" s="14" t="str">
        <f t="shared" si="637"/>
        <v>1813Gonzalez Gaston7</v>
      </c>
      <c r="J2334" s="14" t="str">
        <f t="shared" si="631"/>
        <v xml:space="preserve">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v>
      </c>
      <c r="L2334" s="3">
        <v>1</v>
      </c>
      <c r="M2334" s="10" t="s">
        <v>3375</v>
      </c>
      <c r="N2334" s="3" t="s">
        <v>771</v>
      </c>
      <c r="Q2334" s="7">
        <v>7800</v>
      </c>
      <c r="S2334" s="8"/>
      <c r="T2334" s="11">
        <v>1</v>
      </c>
      <c r="W2334" s="76">
        <v>12000</v>
      </c>
      <c r="X2334" s="16">
        <f t="shared" si="635"/>
        <v>12000</v>
      </c>
      <c r="AC2334" s="18">
        <f t="shared" si="632"/>
        <v>0</v>
      </c>
      <c r="AD2334" s="19">
        <f t="shared" si="638"/>
        <v>156000</v>
      </c>
      <c r="AE2334" s="21">
        <f t="shared" si="634"/>
        <v>7800</v>
      </c>
      <c r="AF2334" s="20">
        <f t="shared" si="636"/>
        <v>0</v>
      </c>
      <c r="AG2334" s="20">
        <f t="shared" si="639"/>
        <v>0</v>
      </c>
      <c r="AH2334" s="20">
        <f t="shared" si="640"/>
        <v>0</v>
      </c>
      <c r="AI2334" s="20"/>
      <c r="AJ2334" s="20"/>
      <c r="AK2334" s="20">
        <f t="shared" si="633"/>
        <v>0</v>
      </c>
      <c r="AL2334" s="171"/>
    </row>
    <row r="2335" spans="1:38" ht="15.75" customHeight="1" x14ac:dyDescent="0.25">
      <c r="A2335" s="3">
        <v>1813</v>
      </c>
      <c r="B2335" s="14">
        <f t="shared" si="641"/>
        <v>8</v>
      </c>
      <c r="C2335" s="9">
        <f t="shared" si="642"/>
        <v>45359</v>
      </c>
      <c r="D2335" s="3" t="str">
        <f t="shared" si="643"/>
        <v>Gonzalez Gaston</v>
      </c>
      <c r="E2335" s="14" t="str">
        <f t="shared" si="637"/>
        <v>1813Gonzalez Gaston8</v>
      </c>
      <c r="J2335" s="14" t="str">
        <f t="shared" si="631"/>
        <v xml:space="preserve">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v>
      </c>
      <c r="L2335" s="3">
        <v>1</v>
      </c>
      <c r="M2335" s="10" t="s">
        <v>3376</v>
      </c>
      <c r="N2335" s="3" t="s">
        <v>1566</v>
      </c>
      <c r="Q2335" s="7">
        <v>25000</v>
      </c>
      <c r="S2335" s="8"/>
      <c r="T2335" s="11">
        <v>1</v>
      </c>
      <c r="W2335" s="76">
        <v>30300</v>
      </c>
      <c r="X2335" s="16">
        <f t="shared" si="635"/>
        <v>30300</v>
      </c>
      <c r="AC2335" s="18">
        <f t="shared" si="632"/>
        <v>0</v>
      </c>
      <c r="AD2335" s="19">
        <f t="shared" si="638"/>
        <v>156000</v>
      </c>
      <c r="AE2335" s="21">
        <f t="shared" si="634"/>
        <v>25000</v>
      </c>
      <c r="AF2335" s="20">
        <f t="shared" si="636"/>
        <v>0</v>
      </c>
      <c r="AG2335" s="20">
        <f t="shared" si="639"/>
        <v>0</v>
      </c>
      <c r="AH2335" s="20">
        <f t="shared" si="640"/>
        <v>0</v>
      </c>
      <c r="AI2335" s="20"/>
      <c r="AJ2335" s="20"/>
      <c r="AK2335" s="20">
        <f t="shared" si="633"/>
        <v>0</v>
      </c>
      <c r="AL2335" s="171"/>
    </row>
    <row r="2336" spans="1:38" ht="15.75" customHeight="1" x14ac:dyDescent="0.25">
      <c r="A2336" s="3">
        <v>1813</v>
      </c>
      <c r="B2336" s="14">
        <f t="shared" si="641"/>
        <v>9</v>
      </c>
      <c r="C2336" s="9">
        <f t="shared" si="642"/>
        <v>45359</v>
      </c>
      <c r="D2336" s="3" t="str">
        <f t="shared" si="643"/>
        <v>Gonzalez Gaston</v>
      </c>
      <c r="E2336" s="14" t="str">
        <f t="shared" si="637"/>
        <v>1813Gonzalez Gaston9</v>
      </c>
      <c r="J2336" s="14" t="str">
        <f t="shared" si="631"/>
        <v xml:space="preserve">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v>
      </c>
      <c r="L2336" s="3">
        <v>1</v>
      </c>
      <c r="M2336" s="10" t="s">
        <v>3377</v>
      </c>
      <c r="N2336" s="3" t="s">
        <v>1566</v>
      </c>
      <c r="Q2336" s="7">
        <v>21000</v>
      </c>
      <c r="S2336" s="8"/>
      <c r="T2336" s="11">
        <v>1</v>
      </c>
      <c r="W2336" s="76">
        <v>25500</v>
      </c>
      <c r="X2336" s="16">
        <f t="shared" si="635"/>
        <v>25500</v>
      </c>
      <c r="AC2336" s="18">
        <f t="shared" si="632"/>
        <v>0</v>
      </c>
      <c r="AD2336" s="19">
        <f t="shared" si="638"/>
        <v>156000</v>
      </c>
      <c r="AE2336" s="21">
        <f t="shared" si="634"/>
        <v>21000</v>
      </c>
      <c r="AF2336" s="20">
        <f t="shared" si="636"/>
        <v>0</v>
      </c>
      <c r="AG2336" s="20">
        <f t="shared" si="639"/>
        <v>0</v>
      </c>
      <c r="AH2336" s="20">
        <f t="shared" si="640"/>
        <v>0</v>
      </c>
      <c r="AI2336" s="20"/>
      <c r="AJ2336" s="20"/>
      <c r="AK2336" s="20">
        <f t="shared" si="633"/>
        <v>0</v>
      </c>
      <c r="AL2336" s="171"/>
    </row>
    <row r="2337" spans="1:38" ht="15.75" customHeight="1" x14ac:dyDescent="0.25">
      <c r="A2337" s="3">
        <v>1813</v>
      </c>
      <c r="B2337" s="14">
        <f t="shared" si="641"/>
        <v>10</v>
      </c>
      <c r="C2337" s="9">
        <f t="shared" si="642"/>
        <v>45359</v>
      </c>
      <c r="D2337" s="3" t="str">
        <f t="shared" si="643"/>
        <v>Gonzalez Gaston</v>
      </c>
      <c r="E2337" s="14" t="str">
        <f t="shared" si="637"/>
        <v>1813Gonzalez Gaston10</v>
      </c>
      <c r="J2337" s="14" t="str">
        <f t="shared" si="631"/>
        <v xml:space="preserve">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v>
      </c>
      <c r="L2337" s="3">
        <v>1</v>
      </c>
      <c r="M2337" s="10" t="s">
        <v>3378</v>
      </c>
      <c r="N2337" s="3" t="s">
        <v>771</v>
      </c>
      <c r="Q2337" s="7">
        <v>300</v>
      </c>
      <c r="S2337" s="8"/>
      <c r="T2337" s="11">
        <v>1</v>
      </c>
      <c r="W2337" s="76">
        <v>700</v>
      </c>
      <c r="X2337" s="16">
        <f t="shared" si="635"/>
        <v>700</v>
      </c>
      <c r="AC2337" s="18">
        <f t="shared" si="632"/>
        <v>0</v>
      </c>
      <c r="AD2337" s="19">
        <f t="shared" si="638"/>
        <v>156000</v>
      </c>
      <c r="AE2337" s="21">
        <f t="shared" si="634"/>
        <v>300</v>
      </c>
      <c r="AF2337" s="20">
        <f t="shared" si="636"/>
        <v>0</v>
      </c>
      <c r="AG2337" s="20">
        <f t="shared" si="639"/>
        <v>0</v>
      </c>
      <c r="AH2337" s="20">
        <f t="shared" si="640"/>
        <v>0</v>
      </c>
      <c r="AI2337" s="20"/>
      <c r="AJ2337" s="20"/>
      <c r="AK2337" s="20">
        <f t="shared" si="633"/>
        <v>0</v>
      </c>
      <c r="AL2337" s="171"/>
    </row>
    <row r="2338" spans="1:38" ht="15.75" customHeight="1" x14ac:dyDescent="0.25">
      <c r="A2338" s="3">
        <v>1813</v>
      </c>
      <c r="B2338" s="14">
        <f t="shared" si="641"/>
        <v>11</v>
      </c>
      <c r="C2338" s="9">
        <f t="shared" si="642"/>
        <v>45359</v>
      </c>
      <c r="D2338" s="3" t="str">
        <f t="shared" si="643"/>
        <v>Gonzalez Gaston</v>
      </c>
      <c r="E2338" s="14" t="str">
        <f t="shared" si="637"/>
        <v>1813Gonzalez Gaston11</v>
      </c>
      <c r="J2338" s="14" t="str">
        <f t="shared" si="631"/>
        <v xml:space="preserve">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v>
      </c>
      <c r="L2338" s="3">
        <v>1</v>
      </c>
      <c r="M2338" s="10" t="s">
        <v>2471</v>
      </c>
      <c r="N2338" s="3" t="s">
        <v>771</v>
      </c>
      <c r="Q2338" s="7">
        <v>4703</v>
      </c>
      <c r="S2338" s="8"/>
      <c r="T2338" s="11">
        <v>1</v>
      </c>
      <c r="W2338" s="76">
        <v>10000</v>
      </c>
      <c r="X2338" s="16">
        <f t="shared" si="635"/>
        <v>10000</v>
      </c>
      <c r="AC2338" s="18">
        <f t="shared" si="632"/>
        <v>0</v>
      </c>
      <c r="AD2338" s="19">
        <f t="shared" si="638"/>
        <v>156000</v>
      </c>
      <c r="AE2338" s="21">
        <f t="shared" si="634"/>
        <v>4703</v>
      </c>
      <c r="AF2338" s="20">
        <f t="shared" si="636"/>
        <v>0</v>
      </c>
      <c r="AG2338" s="20">
        <f t="shared" si="639"/>
        <v>0</v>
      </c>
      <c r="AH2338" s="20">
        <f t="shared" si="640"/>
        <v>0</v>
      </c>
      <c r="AI2338" s="20"/>
      <c r="AJ2338" s="20"/>
      <c r="AK2338" s="20">
        <f t="shared" si="633"/>
        <v>0</v>
      </c>
      <c r="AL2338" s="171"/>
    </row>
    <row r="2339" spans="1:38" ht="15.75" customHeight="1" x14ac:dyDescent="0.25">
      <c r="A2339" s="3">
        <v>1813</v>
      </c>
      <c r="B2339" s="14">
        <f t="shared" si="641"/>
        <v>12</v>
      </c>
      <c r="C2339" s="9">
        <v>45359</v>
      </c>
      <c r="D2339" s="3" t="s">
        <v>384</v>
      </c>
      <c r="E2339" s="14" t="str">
        <f t="shared" si="637"/>
        <v>1813Gonzalez Gaston12</v>
      </c>
      <c r="J2339" s="14" t="str">
        <f t="shared" ref="J2339:J2402" si="644">IF(A2339=A2338,CONCATENATE(J2338," ",I2339),I2339)</f>
        <v xml:space="preserve">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v>
      </c>
      <c r="L2339" s="3">
        <v>1</v>
      </c>
      <c r="M2339" s="10" t="s">
        <v>1970</v>
      </c>
      <c r="N2339" s="3" t="s">
        <v>771</v>
      </c>
      <c r="Q2339" s="7">
        <v>7558</v>
      </c>
      <c r="S2339" s="8"/>
      <c r="T2339" s="11">
        <v>2</v>
      </c>
      <c r="W2339" s="76">
        <v>11500</v>
      </c>
      <c r="X2339" s="16">
        <f t="shared" si="635"/>
        <v>23000</v>
      </c>
      <c r="AC2339" s="18">
        <f t="shared" ref="AC2339:AC2402" si="645">+AB2339*Y2339</f>
        <v>0</v>
      </c>
      <c r="AD2339" s="19">
        <f t="shared" si="638"/>
        <v>156000</v>
      </c>
      <c r="AE2339" s="21">
        <f t="shared" si="634"/>
        <v>15116</v>
      </c>
      <c r="AF2339" s="20">
        <f t="shared" si="636"/>
        <v>0</v>
      </c>
      <c r="AG2339" s="20">
        <f t="shared" si="639"/>
        <v>0</v>
      </c>
      <c r="AH2339" s="20">
        <f t="shared" si="640"/>
        <v>0</v>
      </c>
      <c r="AI2339" s="20"/>
      <c r="AJ2339" s="20"/>
      <c r="AK2339" s="20">
        <f t="shared" ref="AK2339:AK2402" si="646">AH2339+AG2339</f>
        <v>0</v>
      </c>
      <c r="AL2339" s="171"/>
    </row>
    <row r="2340" spans="1:38" ht="15.75" customHeight="1" x14ac:dyDescent="0.25">
      <c r="A2340" s="3">
        <v>1813</v>
      </c>
      <c r="B2340" s="14">
        <f t="shared" si="641"/>
        <v>13</v>
      </c>
      <c r="C2340" s="9">
        <f>IF(A2340=A2339,C2339,"")</f>
        <v>45359</v>
      </c>
      <c r="D2340" s="3" t="str">
        <f>IF(A2340=A2339,D2339,"")</f>
        <v>Gonzalez Gaston</v>
      </c>
      <c r="E2340" s="14" t="str">
        <f t="shared" si="637"/>
        <v>1813Gonzalez Gaston13</v>
      </c>
      <c r="J2340" s="14" t="str">
        <f t="shared" si="644"/>
        <v xml:space="preserve">Detectar manguera con perdida de agua. Sacar y reparar provisoriamente. Armado total. Completar con liquido refrigerante. Purgado del circuito de refrigeracion. Service completo. Cambio de aceite y filtros. Control general del vehiculo. Sacar portafiltro. Cambiar oring intercambiador de calor. Lavado bajo motor. Sacar tapa de valvulas. Limpiar al brillo. Reparar fisuras y colocar con junta nueva y sellador. Sacar bujias. Limpiar alojamientos. Limpiar bujias y volver a colocar. Cambiar manguera de agua.                                                                                                                                       RECORDATORIO: Fuelle roto            </v>
      </c>
      <c r="L2340" s="3">
        <v>1</v>
      </c>
      <c r="M2340" s="10" t="s">
        <v>1431</v>
      </c>
      <c r="N2340" s="3" t="s">
        <v>771</v>
      </c>
      <c r="Q2340" s="7">
        <v>3350</v>
      </c>
      <c r="S2340" s="8"/>
      <c r="T2340" s="11">
        <v>1</v>
      </c>
      <c r="W2340" s="76">
        <v>4000</v>
      </c>
      <c r="X2340" s="16">
        <f t="shared" si="635"/>
        <v>4000</v>
      </c>
      <c r="AC2340" s="18">
        <f t="shared" si="645"/>
        <v>0</v>
      </c>
      <c r="AD2340" s="19">
        <f t="shared" si="638"/>
        <v>156000</v>
      </c>
      <c r="AE2340" s="21">
        <f t="shared" si="634"/>
        <v>3350</v>
      </c>
      <c r="AF2340" s="20">
        <f t="shared" si="636"/>
        <v>0</v>
      </c>
      <c r="AG2340" s="20">
        <f t="shared" si="639"/>
        <v>0</v>
      </c>
      <c r="AH2340" s="20">
        <f t="shared" si="640"/>
        <v>0</v>
      </c>
      <c r="AI2340" s="20"/>
      <c r="AJ2340" s="20"/>
      <c r="AK2340" s="20">
        <f t="shared" si="646"/>
        <v>0</v>
      </c>
      <c r="AL2340" s="171"/>
    </row>
    <row r="2341" spans="1:38" ht="15.75" customHeight="1" x14ac:dyDescent="0.25">
      <c r="A2341" s="3">
        <v>1814</v>
      </c>
      <c r="B2341" s="14">
        <f t="shared" si="641"/>
        <v>1</v>
      </c>
      <c r="C2341" s="9">
        <v>45359</v>
      </c>
      <c r="D2341" s="3" t="s">
        <v>3367</v>
      </c>
      <c r="E2341" s="14" t="str">
        <f t="shared" si="637"/>
        <v>1814Gigante Jani1</v>
      </c>
      <c r="F2341" s="119" t="s">
        <v>3368</v>
      </c>
      <c r="G2341" s="119" t="s">
        <v>2198</v>
      </c>
      <c r="I2341" s="10" t="s">
        <v>3380</v>
      </c>
      <c r="J2341" s="14" t="str">
        <f t="shared" si="644"/>
        <v xml:space="preserve">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v>
      </c>
      <c r="K2341" s="3" t="s">
        <v>1665</v>
      </c>
      <c r="L2341" s="3">
        <v>1</v>
      </c>
      <c r="M2341" s="10" t="s">
        <v>3369</v>
      </c>
      <c r="N2341" s="3" t="s">
        <v>734</v>
      </c>
      <c r="Q2341" s="7">
        <v>26200</v>
      </c>
      <c r="R2341" s="7" t="s">
        <v>1916</v>
      </c>
      <c r="S2341" s="8"/>
      <c r="T2341" s="11">
        <v>1</v>
      </c>
      <c r="W2341" s="76">
        <v>32800</v>
      </c>
      <c r="X2341" s="16">
        <f t="shared" si="635"/>
        <v>32800</v>
      </c>
      <c r="AC2341" s="18">
        <f t="shared" si="645"/>
        <v>0</v>
      </c>
      <c r="AD2341" s="19">
        <f t="shared" si="638"/>
        <v>0</v>
      </c>
      <c r="AE2341" s="21">
        <f t="shared" si="634"/>
        <v>26200</v>
      </c>
      <c r="AF2341" s="20">
        <f t="shared" si="636"/>
        <v>258227.77</v>
      </c>
      <c r="AG2341" s="20">
        <f t="shared" si="639"/>
        <v>372900</v>
      </c>
      <c r="AH2341" s="20">
        <f t="shared" si="640"/>
        <v>0</v>
      </c>
      <c r="AI2341" s="20"/>
      <c r="AJ2341" s="20"/>
      <c r="AK2341" s="20">
        <f t="shared" si="646"/>
        <v>372900</v>
      </c>
      <c r="AL2341" s="171"/>
    </row>
    <row r="2342" spans="1:38" ht="15.75" customHeight="1" x14ac:dyDescent="0.25">
      <c r="A2342" s="3">
        <v>1814</v>
      </c>
      <c r="B2342" s="14">
        <f t="shared" si="641"/>
        <v>2</v>
      </c>
      <c r="C2342" s="9">
        <f>IF(A2342=A2341,C2341,"")</f>
        <v>45359</v>
      </c>
      <c r="D2342" s="3" t="str">
        <f>IF(A2342=A2341,D2341,"")</f>
        <v>Gigante Jani</v>
      </c>
      <c r="E2342" s="14" t="str">
        <f t="shared" si="637"/>
        <v>1814Gigante Jani2</v>
      </c>
      <c r="J2342" s="14" t="str">
        <f t="shared" si="644"/>
        <v xml:space="preserve">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v>
      </c>
      <c r="L2342" s="3">
        <v>1</v>
      </c>
      <c r="M2342" s="10" t="s">
        <v>1920</v>
      </c>
      <c r="N2342" s="3" t="s">
        <v>734</v>
      </c>
      <c r="Q2342" s="7">
        <v>23800</v>
      </c>
      <c r="S2342" s="8"/>
      <c r="T2342" s="11">
        <v>1</v>
      </c>
      <c r="W2342" s="76">
        <v>29800</v>
      </c>
      <c r="X2342" s="16">
        <f t="shared" si="635"/>
        <v>29800</v>
      </c>
      <c r="AC2342" s="18">
        <f t="shared" si="645"/>
        <v>0</v>
      </c>
      <c r="AD2342" s="19">
        <f t="shared" si="638"/>
        <v>0</v>
      </c>
      <c r="AE2342" s="21">
        <f t="shared" si="634"/>
        <v>23800</v>
      </c>
      <c r="AF2342" s="20">
        <f t="shared" si="636"/>
        <v>0</v>
      </c>
      <c r="AG2342" s="20">
        <f t="shared" si="639"/>
        <v>0</v>
      </c>
      <c r="AH2342" s="20">
        <f t="shared" si="640"/>
        <v>0</v>
      </c>
      <c r="AI2342" s="20"/>
      <c r="AJ2342" s="20"/>
      <c r="AK2342" s="20">
        <f t="shared" si="646"/>
        <v>0</v>
      </c>
      <c r="AL2342" s="171"/>
    </row>
    <row r="2343" spans="1:38" ht="15.75" customHeight="1" x14ac:dyDescent="0.25">
      <c r="A2343" s="3">
        <v>1814</v>
      </c>
      <c r="B2343" s="14">
        <f t="shared" si="641"/>
        <v>3</v>
      </c>
      <c r="C2343" s="9">
        <f>IF(A2343=A2342,C2342,"")</f>
        <v>45359</v>
      </c>
      <c r="D2343" s="3" t="str">
        <f>IF(A2343=A2342,D2342,"")</f>
        <v>Gigante Jani</v>
      </c>
      <c r="E2343" s="14" t="str">
        <f t="shared" si="637"/>
        <v>1814Gigante Jani3</v>
      </c>
      <c r="J2343" s="14" t="str">
        <f t="shared" si="644"/>
        <v xml:space="preserve">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v>
      </c>
      <c r="L2343" s="3">
        <v>1</v>
      </c>
      <c r="M2343" s="10" t="s">
        <v>3370</v>
      </c>
      <c r="N2343" s="3" t="s">
        <v>734</v>
      </c>
      <c r="Q2343" s="7">
        <v>94400</v>
      </c>
      <c r="S2343" s="8"/>
      <c r="T2343" s="11">
        <v>1</v>
      </c>
      <c r="W2343" s="76">
        <v>118000</v>
      </c>
      <c r="X2343" s="16">
        <f t="shared" si="635"/>
        <v>118000</v>
      </c>
      <c r="AC2343" s="18">
        <f t="shared" si="645"/>
        <v>0</v>
      </c>
      <c r="AD2343" s="19">
        <f t="shared" si="638"/>
        <v>0</v>
      </c>
      <c r="AE2343" s="21">
        <f t="shared" si="634"/>
        <v>94400</v>
      </c>
      <c r="AF2343" s="20">
        <f t="shared" si="636"/>
        <v>0</v>
      </c>
      <c r="AG2343" s="20">
        <f t="shared" si="639"/>
        <v>0</v>
      </c>
      <c r="AH2343" s="20">
        <f t="shared" si="640"/>
        <v>0</v>
      </c>
      <c r="AI2343" s="20"/>
      <c r="AJ2343" s="20"/>
      <c r="AK2343" s="20">
        <f t="shared" si="646"/>
        <v>0</v>
      </c>
      <c r="AL2343" s="171"/>
    </row>
    <row r="2344" spans="1:38" ht="15.75" customHeight="1" x14ac:dyDescent="0.25">
      <c r="A2344" s="3">
        <v>1814</v>
      </c>
      <c r="B2344" s="14">
        <f t="shared" si="641"/>
        <v>4</v>
      </c>
      <c r="C2344" s="9">
        <f>IF(A2344=A2343,C2343,"")</f>
        <v>45359</v>
      </c>
      <c r="D2344" s="3" t="str">
        <f>IF(A2344=A2343,D2343,"")</f>
        <v>Gigante Jani</v>
      </c>
      <c r="E2344" s="14" t="str">
        <f t="shared" si="637"/>
        <v>1814Gigante Jani4</v>
      </c>
      <c r="J2344" s="14" t="str">
        <f t="shared" si="644"/>
        <v xml:space="preserve">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v>
      </c>
      <c r="L2344" s="3">
        <v>1</v>
      </c>
      <c r="M2344" s="10" t="s">
        <v>3371</v>
      </c>
      <c r="N2344" s="3" t="s">
        <v>771</v>
      </c>
      <c r="Q2344" s="7">
        <v>7826.86</v>
      </c>
      <c r="S2344" s="8"/>
      <c r="T2344" s="11">
        <v>1</v>
      </c>
      <c r="W2344" s="76">
        <v>22000</v>
      </c>
      <c r="X2344" s="16">
        <f t="shared" si="635"/>
        <v>22000</v>
      </c>
      <c r="AC2344" s="18">
        <f t="shared" si="645"/>
        <v>0</v>
      </c>
      <c r="AD2344" s="19">
        <f t="shared" si="638"/>
        <v>0</v>
      </c>
      <c r="AE2344" s="21">
        <f t="shared" si="634"/>
        <v>7826.86</v>
      </c>
      <c r="AF2344" s="20">
        <f t="shared" si="636"/>
        <v>0</v>
      </c>
      <c r="AG2344" s="20">
        <f t="shared" si="639"/>
        <v>0</v>
      </c>
      <c r="AH2344" s="20">
        <f t="shared" si="640"/>
        <v>0</v>
      </c>
      <c r="AI2344" s="20"/>
      <c r="AJ2344" s="20"/>
      <c r="AK2344" s="20">
        <f t="shared" si="646"/>
        <v>0</v>
      </c>
      <c r="AL2344" s="171"/>
    </row>
    <row r="2345" spans="1:38" ht="15.75" customHeight="1" x14ac:dyDescent="0.25">
      <c r="A2345" s="3">
        <v>1814</v>
      </c>
      <c r="B2345" s="14">
        <f t="shared" si="641"/>
        <v>5</v>
      </c>
      <c r="C2345" s="9">
        <f>IF(A2345=A2344,C2344,"")</f>
        <v>45359</v>
      </c>
      <c r="D2345" s="3" t="str">
        <f>IF(A2345=A2344,D2344,"")</f>
        <v>Gigante Jani</v>
      </c>
      <c r="E2345" s="14" t="str">
        <f t="shared" si="637"/>
        <v>1814Gigante Jani5</v>
      </c>
      <c r="J2345" s="14" t="str">
        <f t="shared" si="644"/>
        <v xml:space="preserve">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v>
      </c>
      <c r="L2345" s="3">
        <v>1</v>
      </c>
      <c r="M2345" s="10" t="s">
        <v>3379</v>
      </c>
      <c r="N2345" s="3" t="s">
        <v>771</v>
      </c>
      <c r="Q2345" s="7">
        <v>19892.91</v>
      </c>
      <c r="S2345" s="8"/>
      <c r="T2345" s="11">
        <v>1</v>
      </c>
      <c r="W2345" s="76">
        <v>41500</v>
      </c>
      <c r="X2345" s="16">
        <f t="shared" si="635"/>
        <v>41500</v>
      </c>
      <c r="AC2345" s="18">
        <f t="shared" si="645"/>
        <v>0</v>
      </c>
      <c r="AD2345" s="19">
        <f t="shared" si="638"/>
        <v>0</v>
      </c>
      <c r="AE2345" s="21">
        <f t="shared" si="634"/>
        <v>19892.91</v>
      </c>
      <c r="AF2345" s="20">
        <f t="shared" si="636"/>
        <v>0</v>
      </c>
      <c r="AG2345" s="20">
        <f t="shared" si="639"/>
        <v>0</v>
      </c>
      <c r="AH2345" s="20">
        <f t="shared" si="640"/>
        <v>0</v>
      </c>
      <c r="AI2345" s="20"/>
      <c r="AJ2345" s="20"/>
      <c r="AK2345" s="20">
        <f t="shared" si="646"/>
        <v>0</v>
      </c>
      <c r="AL2345" s="171"/>
    </row>
    <row r="2346" spans="1:38" ht="15.75" customHeight="1" x14ac:dyDescent="0.25">
      <c r="A2346" s="3">
        <v>1814</v>
      </c>
      <c r="B2346" s="14">
        <f t="shared" si="641"/>
        <v>6</v>
      </c>
      <c r="C2346" s="9">
        <v>45359</v>
      </c>
      <c r="D2346" s="3" t="s">
        <v>3367</v>
      </c>
      <c r="E2346" s="14" t="str">
        <f t="shared" si="637"/>
        <v>1814Gigante Jani6</v>
      </c>
      <c r="J2346" s="14" t="str">
        <f t="shared" si="644"/>
        <v xml:space="preserve">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v>
      </c>
      <c r="L2346" s="3">
        <v>1</v>
      </c>
      <c r="M2346" s="10" t="s">
        <v>3381</v>
      </c>
      <c r="N2346" s="3" t="s">
        <v>771</v>
      </c>
      <c r="Q2346" s="7">
        <v>75200</v>
      </c>
      <c r="S2346" s="8"/>
      <c r="T2346" s="11">
        <v>1</v>
      </c>
      <c r="W2346" s="76">
        <v>115800</v>
      </c>
      <c r="X2346" s="16">
        <f t="shared" si="635"/>
        <v>115800</v>
      </c>
      <c r="AC2346" s="18">
        <f t="shared" si="645"/>
        <v>0</v>
      </c>
      <c r="AD2346" s="19">
        <f t="shared" si="638"/>
        <v>0</v>
      </c>
      <c r="AE2346" s="21">
        <f t="shared" si="634"/>
        <v>75200</v>
      </c>
      <c r="AF2346" s="20">
        <f t="shared" si="636"/>
        <v>0</v>
      </c>
      <c r="AG2346" s="20">
        <f t="shared" si="639"/>
        <v>0</v>
      </c>
      <c r="AH2346" s="20">
        <f t="shared" si="640"/>
        <v>0</v>
      </c>
      <c r="AI2346" s="20"/>
      <c r="AJ2346" s="20"/>
      <c r="AK2346" s="20">
        <f t="shared" si="646"/>
        <v>0</v>
      </c>
      <c r="AL2346" s="171"/>
    </row>
    <row r="2347" spans="1:38" ht="15.75" customHeight="1" x14ac:dyDescent="0.25">
      <c r="A2347" s="3">
        <v>1814</v>
      </c>
      <c r="B2347" s="14">
        <f t="shared" si="641"/>
        <v>7</v>
      </c>
      <c r="C2347" s="9">
        <v>45359</v>
      </c>
      <c r="D2347" s="3" t="s">
        <v>3367</v>
      </c>
      <c r="E2347" s="14" t="str">
        <f t="shared" si="637"/>
        <v>1814Gigante Jani7</v>
      </c>
      <c r="J2347" s="14" t="str">
        <f t="shared" si="644"/>
        <v xml:space="preserve">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v>
      </c>
      <c r="L2347" s="3">
        <v>1</v>
      </c>
      <c r="M2347" s="10" t="s">
        <v>1970</v>
      </c>
      <c r="N2347" s="3" t="s">
        <v>771</v>
      </c>
      <c r="Q2347" s="7">
        <v>7558</v>
      </c>
      <c r="S2347" s="8"/>
      <c r="T2347" s="11">
        <v>1</v>
      </c>
      <c r="W2347" s="76">
        <v>9000</v>
      </c>
      <c r="X2347" s="16">
        <f t="shared" si="635"/>
        <v>9000</v>
      </c>
      <c r="AC2347" s="18">
        <f t="shared" si="645"/>
        <v>0</v>
      </c>
      <c r="AD2347" s="19">
        <f t="shared" si="638"/>
        <v>0</v>
      </c>
      <c r="AE2347" s="21">
        <f t="shared" si="634"/>
        <v>7558</v>
      </c>
      <c r="AF2347" s="20">
        <f t="shared" si="636"/>
        <v>0</v>
      </c>
      <c r="AG2347" s="20">
        <f t="shared" si="639"/>
        <v>0</v>
      </c>
      <c r="AH2347" s="20">
        <f t="shared" si="640"/>
        <v>0</v>
      </c>
      <c r="AI2347" s="20"/>
      <c r="AJ2347" s="20"/>
      <c r="AK2347" s="20">
        <f t="shared" si="646"/>
        <v>0</v>
      </c>
      <c r="AL2347" s="171"/>
    </row>
    <row r="2348" spans="1:38" ht="15.75" customHeight="1" x14ac:dyDescent="0.25">
      <c r="A2348" s="3">
        <v>1814</v>
      </c>
      <c r="B2348" s="14">
        <f t="shared" si="641"/>
        <v>8</v>
      </c>
      <c r="C2348" s="9">
        <f>IF(A2348=A2347,C2347,"")</f>
        <v>45359</v>
      </c>
      <c r="D2348" s="3" t="str">
        <f>IF(A2348=A2347,D2347,"")</f>
        <v>Gigante Jani</v>
      </c>
      <c r="E2348" s="14" t="str">
        <f t="shared" si="637"/>
        <v>1814Gigante Jani8</v>
      </c>
      <c r="J2348" s="14" t="str">
        <f t="shared" si="644"/>
        <v xml:space="preserve">Control del tren delantero. Se hallo brazo pickman con juego. Engrase de rotulas. Sacar alternador. Reemplazar polea de embrague del mismo. Cambiar correa poly-v. Cambiar manguera inferior de turbo a intercooler. Cambiar filtro de aire y gasoil. Cambiar tensor de correa poly-v. Sacar radiador de agua. Hidrolavar. Cambiar liquido refrigerante. Armado total. Lavado motor.        </v>
      </c>
      <c r="L2348" s="3">
        <v>1</v>
      </c>
      <c r="M2348" s="10" t="s">
        <v>1431</v>
      </c>
      <c r="N2348" s="3" t="s">
        <v>771</v>
      </c>
      <c r="Q2348" s="7">
        <v>3350</v>
      </c>
      <c r="S2348" s="8"/>
      <c r="T2348" s="11">
        <v>1</v>
      </c>
      <c r="W2348" s="76">
        <v>4000</v>
      </c>
      <c r="X2348" s="16">
        <f t="shared" si="635"/>
        <v>4000</v>
      </c>
      <c r="AC2348" s="18">
        <f t="shared" si="645"/>
        <v>0</v>
      </c>
      <c r="AD2348" s="19">
        <f t="shared" si="638"/>
        <v>0</v>
      </c>
      <c r="AE2348" s="21">
        <f t="shared" si="634"/>
        <v>3350</v>
      </c>
      <c r="AF2348" s="20">
        <f t="shared" si="636"/>
        <v>0</v>
      </c>
      <c r="AG2348" s="20">
        <f t="shared" si="639"/>
        <v>0</v>
      </c>
      <c r="AH2348" s="20">
        <f t="shared" si="640"/>
        <v>0</v>
      </c>
      <c r="AI2348" s="20"/>
      <c r="AJ2348" s="20"/>
      <c r="AK2348" s="20">
        <f t="shared" si="646"/>
        <v>0</v>
      </c>
      <c r="AL2348" s="171"/>
    </row>
    <row r="2349" spans="1:38" ht="15.75" customHeight="1" x14ac:dyDescent="0.25">
      <c r="A2349" s="3">
        <v>1815</v>
      </c>
      <c r="B2349" s="14">
        <f t="shared" si="641"/>
        <v>1</v>
      </c>
      <c r="C2349" s="9">
        <v>45359</v>
      </c>
      <c r="D2349" s="3" t="s">
        <v>311</v>
      </c>
      <c r="E2349" s="14" t="str">
        <f t="shared" si="637"/>
        <v>1815Cane Emiliano1</v>
      </c>
      <c r="F2349" s="119" t="s">
        <v>3372</v>
      </c>
      <c r="G2349" s="119" t="s">
        <v>1187</v>
      </c>
      <c r="H2349" s="119">
        <v>135185</v>
      </c>
      <c r="I2349" s="10" t="s">
        <v>2702</v>
      </c>
      <c r="J2349" s="14" t="str">
        <f t="shared" si="644"/>
        <v>Service completo. Cambio de aceite y filtros. Control general del vehiculo. Rotacion de ruedas. Lavado motor.</v>
      </c>
      <c r="K2349" s="3" t="s">
        <v>1512</v>
      </c>
      <c r="L2349" s="3">
        <v>1</v>
      </c>
      <c r="M2349" s="10" t="s">
        <v>918</v>
      </c>
      <c r="N2349" s="3" t="s">
        <v>771</v>
      </c>
      <c r="Q2349" s="7">
        <v>53500</v>
      </c>
      <c r="R2349" s="7" t="s">
        <v>1916</v>
      </c>
      <c r="S2349" s="8"/>
      <c r="T2349" s="11">
        <v>1</v>
      </c>
      <c r="W2349" s="76">
        <v>82400</v>
      </c>
      <c r="X2349" s="16">
        <f t="shared" si="635"/>
        <v>82400</v>
      </c>
      <c r="Y2349" s="3">
        <v>1</v>
      </c>
      <c r="AB2349" s="4">
        <v>72000</v>
      </c>
      <c r="AC2349" s="18">
        <f t="shared" si="645"/>
        <v>72000</v>
      </c>
      <c r="AD2349" s="19">
        <f t="shared" si="638"/>
        <v>72000</v>
      </c>
      <c r="AE2349" s="21">
        <f t="shared" si="634"/>
        <v>53500</v>
      </c>
      <c r="AF2349" s="20">
        <f t="shared" si="636"/>
        <v>59241.63</v>
      </c>
      <c r="AG2349" s="20">
        <f t="shared" si="639"/>
        <v>232500</v>
      </c>
      <c r="AH2349" s="20">
        <f t="shared" si="640"/>
        <v>72000</v>
      </c>
      <c r="AI2349" s="20"/>
      <c r="AJ2349" s="20"/>
      <c r="AK2349" s="20">
        <f t="shared" si="646"/>
        <v>304500</v>
      </c>
      <c r="AL2349" s="171"/>
    </row>
    <row r="2350" spans="1:38" ht="15.75" customHeight="1" x14ac:dyDescent="0.25">
      <c r="A2350" s="3">
        <v>1815</v>
      </c>
      <c r="B2350" s="14">
        <f t="shared" si="641"/>
        <v>2</v>
      </c>
      <c r="C2350" s="9">
        <f>IF(A2350=A2349,C2349,"")</f>
        <v>45359</v>
      </c>
      <c r="D2350" s="3" t="str">
        <f>IF(A2350=A2349,D2349,"")</f>
        <v>Cane Emiliano</v>
      </c>
      <c r="E2350" s="14" t="str">
        <f t="shared" si="637"/>
        <v>1815Cane Emiliano2</v>
      </c>
      <c r="J2350" s="14" t="str">
        <f t="shared" si="644"/>
        <v xml:space="preserve">Service completo. Cambio de aceite y filtros. Control general del vehiculo. Rotacion de ruedas. Lavado motor. </v>
      </c>
      <c r="L2350" s="3">
        <v>1</v>
      </c>
      <c r="M2350" s="10" t="s">
        <v>222</v>
      </c>
      <c r="N2350" s="3" t="s">
        <v>771</v>
      </c>
      <c r="Q2350" s="7">
        <v>5741.63</v>
      </c>
      <c r="S2350" s="8"/>
      <c r="T2350" s="11">
        <v>9.5</v>
      </c>
      <c r="W2350" s="76">
        <v>15800</v>
      </c>
      <c r="X2350" s="16">
        <f t="shared" si="635"/>
        <v>150100</v>
      </c>
      <c r="AC2350" s="18">
        <f t="shared" si="645"/>
        <v>0</v>
      </c>
      <c r="AD2350" s="19">
        <f t="shared" si="638"/>
        <v>72000</v>
      </c>
      <c r="AE2350" s="21">
        <f t="shared" si="634"/>
        <v>54545.485000000001</v>
      </c>
      <c r="AF2350" s="20">
        <f t="shared" si="636"/>
        <v>0</v>
      </c>
      <c r="AG2350" s="20">
        <f t="shared" si="639"/>
        <v>0</v>
      </c>
      <c r="AH2350" s="20">
        <f t="shared" si="640"/>
        <v>0</v>
      </c>
      <c r="AI2350" s="20"/>
      <c r="AJ2350" s="20"/>
      <c r="AK2350" s="20">
        <f t="shared" si="646"/>
        <v>0</v>
      </c>
      <c r="AL2350" s="171"/>
    </row>
    <row r="2351" spans="1:38" ht="15.75" customHeight="1" x14ac:dyDescent="0.25">
      <c r="A2351" s="3">
        <v>1816</v>
      </c>
      <c r="B2351" s="14">
        <f t="shared" si="641"/>
        <v>1</v>
      </c>
      <c r="C2351" s="9">
        <v>45359</v>
      </c>
      <c r="D2351" s="3" t="s">
        <v>616</v>
      </c>
      <c r="E2351" s="14" t="str">
        <f t="shared" si="637"/>
        <v>1816Saladino Guillermo1</v>
      </c>
      <c r="F2351" s="119" t="s">
        <v>3382</v>
      </c>
      <c r="G2351" s="119" t="s">
        <v>1095</v>
      </c>
      <c r="H2351" s="119">
        <v>120171</v>
      </c>
      <c r="I2351" s="10" t="s">
        <v>3386</v>
      </c>
      <c r="J2351" s="14" t="str">
        <f t="shared" si="644"/>
        <v>Control de encendido. Cambiar bujias y cables de bujias. Cambiar bobina de encendido.</v>
      </c>
      <c r="K2351" s="3" t="s">
        <v>3383</v>
      </c>
      <c r="L2351" s="3">
        <v>1</v>
      </c>
      <c r="M2351" s="10" t="s">
        <v>3116</v>
      </c>
      <c r="N2351" s="3" t="s">
        <v>734</v>
      </c>
      <c r="Q2351" s="7">
        <v>5400</v>
      </c>
      <c r="R2351" s="7" t="s">
        <v>1971</v>
      </c>
      <c r="S2351" s="8"/>
      <c r="T2351" s="11">
        <v>4</v>
      </c>
      <c r="W2351" s="76">
        <v>6800</v>
      </c>
      <c r="X2351" s="16">
        <f t="shared" si="635"/>
        <v>27200</v>
      </c>
      <c r="Y2351" s="3">
        <v>1</v>
      </c>
      <c r="AB2351" s="4">
        <v>40000</v>
      </c>
      <c r="AC2351" s="18">
        <f t="shared" si="645"/>
        <v>40000</v>
      </c>
      <c r="AD2351" s="19">
        <f t="shared" si="638"/>
        <v>40000</v>
      </c>
      <c r="AE2351" s="21">
        <f t="shared" si="634"/>
        <v>21600</v>
      </c>
      <c r="AF2351" s="20">
        <f t="shared" si="636"/>
        <v>89400</v>
      </c>
      <c r="AG2351" s="20">
        <f t="shared" si="639"/>
        <v>132200</v>
      </c>
      <c r="AH2351" s="20">
        <f t="shared" si="640"/>
        <v>40000</v>
      </c>
      <c r="AI2351" s="20"/>
      <c r="AJ2351" s="20"/>
      <c r="AK2351" s="20">
        <f t="shared" si="646"/>
        <v>172200</v>
      </c>
      <c r="AL2351" s="171"/>
    </row>
    <row r="2352" spans="1:38" ht="15.75" customHeight="1" x14ac:dyDescent="0.25">
      <c r="A2352" s="3">
        <v>1816</v>
      </c>
      <c r="B2352" s="14">
        <f t="shared" si="641"/>
        <v>2</v>
      </c>
      <c r="C2352" s="9">
        <f>IF(A2352=A2351,C2351,"")</f>
        <v>45359</v>
      </c>
      <c r="D2352" s="3" t="str">
        <f>IF(A2352=A2351,D2351,"")</f>
        <v>Saladino Guillermo</v>
      </c>
      <c r="E2352" s="14" t="str">
        <f t="shared" si="637"/>
        <v>1816Saladino Guillermo2</v>
      </c>
      <c r="J2352" s="14" t="str">
        <f t="shared" si="644"/>
        <v xml:space="preserve">Control de encendido. Cambiar bujias y cables de bujias. Cambiar bobina de encendido. </v>
      </c>
      <c r="L2352" s="3">
        <v>1</v>
      </c>
      <c r="M2352" s="10" t="s">
        <v>3210</v>
      </c>
      <c r="N2352" s="3" t="s">
        <v>734</v>
      </c>
      <c r="Q2352" s="7">
        <v>32000</v>
      </c>
      <c r="S2352" s="8"/>
      <c r="T2352" s="11">
        <v>1</v>
      </c>
      <c r="W2352" s="76">
        <v>40000</v>
      </c>
      <c r="X2352" s="16">
        <f t="shared" si="635"/>
        <v>40000</v>
      </c>
      <c r="AC2352" s="18">
        <f t="shared" si="645"/>
        <v>0</v>
      </c>
      <c r="AD2352" s="19">
        <f t="shared" si="638"/>
        <v>40000</v>
      </c>
      <c r="AE2352" s="21">
        <f t="shared" ref="AE2352:AE2415" si="647">+(Q2352)*T2352</f>
        <v>32000</v>
      </c>
      <c r="AF2352" s="20">
        <f t="shared" si="636"/>
        <v>0</v>
      </c>
      <c r="AG2352" s="20">
        <f t="shared" si="639"/>
        <v>0</v>
      </c>
      <c r="AH2352" s="20">
        <f t="shared" si="640"/>
        <v>0</v>
      </c>
      <c r="AI2352" s="20"/>
      <c r="AJ2352" s="20"/>
      <c r="AK2352" s="20">
        <f t="shared" si="646"/>
        <v>0</v>
      </c>
      <c r="AL2352" s="171"/>
    </row>
    <row r="2353" spans="1:38" ht="15.75" customHeight="1" x14ac:dyDescent="0.25">
      <c r="A2353" s="3">
        <v>1816</v>
      </c>
      <c r="B2353" s="14">
        <f t="shared" si="641"/>
        <v>3</v>
      </c>
      <c r="C2353" s="9">
        <f>IF(A2353=A2352,C2352,"")</f>
        <v>45359</v>
      </c>
      <c r="D2353" s="3" t="str">
        <f>IF(A2353=A2352,D2352,"")</f>
        <v>Saladino Guillermo</v>
      </c>
      <c r="E2353" s="14" t="str">
        <f t="shared" si="637"/>
        <v>1816Saladino Guillermo3</v>
      </c>
      <c r="J2353" s="14" t="str">
        <f t="shared" si="644"/>
        <v xml:space="preserve">Control de encendido. Cambiar bujias y cables de bujias. Cambiar bobina de encendido.  </v>
      </c>
      <c r="L2353" s="3">
        <v>1</v>
      </c>
      <c r="M2353" s="10" t="s">
        <v>3303</v>
      </c>
      <c r="N2353" s="3" t="s">
        <v>734</v>
      </c>
      <c r="Q2353" s="7">
        <v>52000</v>
      </c>
      <c r="S2353" s="8"/>
      <c r="T2353" s="11">
        <v>1</v>
      </c>
      <c r="W2353" s="76">
        <v>65000</v>
      </c>
      <c r="X2353" s="16">
        <f t="shared" si="635"/>
        <v>65000</v>
      </c>
      <c r="AC2353" s="18">
        <f t="shared" si="645"/>
        <v>0</v>
      </c>
      <c r="AD2353" s="19">
        <f t="shared" si="638"/>
        <v>40000</v>
      </c>
      <c r="AE2353" s="21">
        <f t="shared" si="647"/>
        <v>52000</v>
      </c>
      <c r="AF2353" s="20">
        <f t="shared" si="636"/>
        <v>0</v>
      </c>
      <c r="AG2353" s="20">
        <f t="shared" si="639"/>
        <v>0</v>
      </c>
      <c r="AH2353" s="20">
        <f t="shared" si="640"/>
        <v>0</v>
      </c>
      <c r="AI2353" s="20"/>
      <c r="AJ2353" s="20"/>
      <c r="AK2353" s="20">
        <f t="shared" si="646"/>
        <v>0</v>
      </c>
      <c r="AL2353" s="171"/>
    </row>
    <row r="2354" spans="1:38" ht="15.75" customHeight="1" x14ac:dyDescent="0.25">
      <c r="A2354" s="3">
        <v>1817</v>
      </c>
      <c r="B2354" s="14">
        <f t="shared" si="641"/>
        <v>1</v>
      </c>
      <c r="C2354" s="9">
        <v>45359</v>
      </c>
      <c r="D2354" s="3" t="s">
        <v>654</v>
      </c>
      <c r="E2354" s="14" t="str">
        <f t="shared" si="637"/>
        <v>1817Urrutia Susana1</v>
      </c>
      <c r="F2354" s="119" t="s">
        <v>3385</v>
      </c>
      <c r="G2354" s="119" t="s">
        <v>1095</v>
      </c>
      <c r="H2354" s="119">
        <v>69864</v>
      </c>
      <c r="I2354" s="10" t="s">
        <v>3387</v>
      </c>
      <c r="J2354" s="14" t="str">
        <f t="shared" si="644"/>
        <v>Control de encendido. Cambiar juego de bujias.</v>
      </c>
      <c r="K2354" s="3" t="s">
        <v>1665</v>
      </c>
      <c r="L2354" s="3">
        <v>1</v>
      </c>
      <c r="M2354" s="10" t="s">
        <v>3116</v>
      </c>
      <c r="N2354" s="3" t="s">
        <v>734</v>
      </c>
      <c r="Q2354" s="7">
        <v>10000</v>
      </c>
      <c r="R2354" s="7" t="s">
        <v>1971</v>
      </c>
      <c r="S2354" s="8"/>
      <c r="T2354" s="11">
        <v>4</v>
      </c>
      <c r="W2354" s="76">
        <v>12500</v>
      </c>
      <c r="X2354" s="16">
        <f t="shared" si="635"/>
        <v>50000</v>
      </c>
      <c r="AC2354" s="18">
        <f t="shared" si="645"/>
        <v>0</v>
      </c>
      <c r="AD2354" s="19">
        <f t="shared" si="638"/>
        <v>0</v>
      </c>
      <c r="AE2354" s="21">
        <f t="shared" si="647"/>
        <v>40000</v>
      </c>
      <c r="AF2354" s="20">
        <f t="shared" si="636"/>
        <v>10000</v>
      </c>
      <c r="AG2354" s="20">
        <f t="shared" si="639"/>
        <v>50000</v>
      </c>
      <c r="AH2354" s="20">
        <f t="shared" si="640"/>
        <v>0</v>
      </c>
      <c r="AI2354" s="20"/>
      <c r="AJ2354" s="20"/>
      <c r="AK2354" s="20">
        <f t="shared" si="646"/>
        <v>50000</v>
      </c>
      <c r="AL2354" s="171"/>
    </row>
    <row r="2355" spans="1:38" ht="15.75" customHeight="1" x14ac:dyDescent="0.25">
      <c r="A2355" s="3">
        <v>1817</v>
      </c>
      <c r="B2355" s="14">
        <f t="shared" si="641"/>
        <v>2</v>
      </c>
      <c r="C2355" s="9">
        <f>IF(A2355=A2354,C2354,"")</f>
        <v>45359</v>
      </c>
      <c r="D2355" s="3" t="str">
        <f>IF(A2355=A2354,D2354,"")</f>
        <v>Urrutia Susana</v>
      </c>
      <c r="E2355" s="14" t="str">
        <f t="shared" si="637"/>
        <v>1817Urrutia Susana2</v>
      </c>
      <c r="J2355" s="14" t="str">
        <f t="shared" si="644"/>
        <v xml:space="preserve">Control de encendido. Cambiar juego de bujias. </v>
      </c>
      <c r="L2355" s="3">
        <v>1</v>
      </c>
      <c r="S2355" s="8"/>
      <c r="W2355" s="76"/>
      <c r="X2355" s="16">
        <f t="shared" si="635"/>
        <v>0</v>
      </c>
      <c r="AC2355" s="18">
        <f t="shared" si="645"/>
        <v>0</v>
      </c>
      <c r="AD2355" s="19">
        <f t="shared" si="638"/>
        <v>0</v>
      </c>
      <c r="AE2355" s="21">
        <f t="shared" si="647"/>
        <v>0</v>
      </c>
      <c r="AF2355" s="20">
        <f t="shared" si="636"/>
        <v>0</v>
      </c>
      <c r="AG2355" s="20">
        <f t="shared" si="639"/>
        <v>0</v>
      </c>
      <c r="AH2355" s="20">
        <f t="shared" si="640"/>
        <v>0</v>
      </c>
      <c r="AI2355" s="20"/>
      <c r="AJ2355" s="20"/>
      <c r="AK2355" s="20">
        <f t="shared" si="646"/>
        <v>0</v>
      </c>
      <c r="AL2355" s="171"/>
    </row>
    <row r="2356" spans="1:38" ht="15.75" customHeight="1" x14ac:dyDescent="0.25">
      <c r="A2356" s="3">
        <v>1818</v>
      </c>
      <c r="B2356" s="14">
        <f t="shared" si="641"/>
        <v>1</v>
      </c>
      <c r="C2356" s="9">
        <v>45362</v>
      </c>
      <c r="D2356" s="3" t="s">
        <v>745</v>
      </c>
      <c r="E2356" s="14" t="str">
        <f t="shared" si="637"/>
        <v>1818Llanos Raquel1</v>
      </c>
      <c r="F2356" s="119" t="s">
        <v>3388</v>
      </c>
      <c r="G2356" s="119" t="s">
        <v>3389</v>
      </c>
      <c r="H2356" s="119">
        <v>158782</v>
      </c>
      <c r="I2356" s="10" t="s">
        <v>3397</v>
      </c>
      <c r="J2356" s="14" t="str">
        <f t="shared" si="644"/>
        <v>Service completo. Cambio de aceite y filtros. Control general del vehiculo. Cambiar lampara de posicion lado conductor. Cambiar manguera de calefaccion con bifurcacion. Completar con liquido refrigerante. Armado total. Control, engrase y ajuste de bolilleros de ruedas traseras.</v>
      </c>
      <c r="K2356" s="3" t="s">
        <v>2390</v>
      </c>
      <c r="L2356" s="3">
        <v>1</v>
      </c>
      <c r="M2356" s="10" t="s">
        <v>728</v>
      </c>
      <c r="N2356" s="3" t="s">
        <v>771</v>
      </c>
      <c r="Q2356" s="7">
        <v>3540.67</v>
      </c>
      <c r="R2356" s="7" t="s">
        <v>1916</v>
      </c>
      <c r="S2356" s="8"/>
      <c r="T2356" s="11">
        <v>3</v>
      </c>
      <c r="W2356" s="76">
        <v>11250</v>
      </c>
      <c r="X2356" s="16">
        <f t="shared" si="635"/>
        <v>33750</v>
      </c>
      <c r="Y2356" s="3">
        <v>1</v>
      </c>
      <c r="AB2356" s="4">
        <v>123000</v>
      </c>
      <c r="AC2356" s="18">
        <f t="shared" si="645"/>
        <v>123000</v>
      </c>
      <c r="AD2356" s="19">
        <f t="shared" si="638"/>
        <v>123000</v>
      </c>
      <c r="AE2356" s="21">
        <f t="shared" si="647"/>
        <v>10622.01</v>
      </c>
      <c r="AF2356" s="20">
        <f t="shared" si="636"/>
        <v>52010.07</v>
      </c>
      <c r="AG2356" s="20">
        <f t="shared" si="639"/>
        <v>102300</v>
      </c>
      <c r="AH2356" s="20">
        <f t="shared" si="640"/>
        <v>123000</v>
      </c>
      <c r="AI2356" s="20"/>
      <c r="AJ2356" s="20"/>
      <c r="AK2356" s="20">
        <f t="shared" si="646"/>
        <v>225300</v>
      </c>
      <c r="AL2356" s="171"/>
    </row>
    <row r="2357" spans="1:38" ht="15.75" customHeight="1" x14ac:dyDescent="0.25">
      <c r="A2357" s="3">
        <v>1818</v>
      </c>
      <c r="B2357" s="14">
        <f t="shared" si="641"/>
        <v>2</v>
      </c>
      <c r="C2357" s="9">
        <f>IF(A2357=A2356,C2356,"")</f>
        <v>45362</v>
      </c>
      <c r="D2357" s="3" t="str">
        <f>IF(A2357=A2356,D2356,"")</f>
        <v>Llanos Raquel</v>
      </c>
      <c r="E2357" s="14" t="str">
        <f t="shared" si="637"/>
        <v>1818Llanos Raquel2</v>
      </c>
      <c r="J2357" s="14" t="str">
        <f t="shared" si="644"/>
        <v xml:space="preserve">Service completo. Cambio de aceite y filtros. Control general del vehiculo. Cambiar lampara de posicion lado conductor. Cambiar manguera de calefaccion con bifurcacion. Completar con liquido refrigerante. Armado total. Control, engrase y ajuste de bolilleros de ruedas traseras. </v>
      </c>
      <c r="L2357" s="3">
        <v>1</v>
      </c>
      <c r="M2357" s="10" t="s">
        <v>3031</v>
      </c>
      <c r="N2357" s="3" t="s">
        <v>771</v>
      </c>
      <c r="Q2357" s="7">
        <v>2811.4</v>
      </c>
      <c r="S2357" s="8"/>
      <c r="T2357" s="11">
        <v>1</v>
      </c>
      <c r="W2357" s="76">
        <v>6000</v>
      </c>
      <c r="X2357" s="16">
        <f t="shared" si="635"/>
        <v>6000</v>
      </c>
      <c r="AC2357" s="18">
        <f t="shared" si="645"/>
        <v>0</v>
      </c>
      <c r="AD2357" s="19">
        <f t="shared" si="638"/>
        <v>123000</v>
      </c>
      <c r="AE2357" s="21">
        <f t="shared" si="647"/>
        <v>2811.4</v>
      </c>
      <c r="AF2357" s="20">
        <f t="shared" si="636"/>
        <v>0</v>
      </c>
      <c r="AG2357" s="20">
        <f t="shared" si="639"/>
        <v>0</v>
      </c>
      <c r="AH2357" s="20">
        <f t="shared" si="640"/>
        <v>0</v>
      </c>
      <c r="AI2357" s="20"/>
      <c r="AJ2357" s="20"/>
      <c r="AK2357" s="20">
        <f t="shared" si="646"/>
        <v>0</v>
      </c>
      <c r="AL2357" s="171"/>
    </row>
    <row r="2358" spans="1:38" ht="15.75" customHeight="1" x14ac:dyDescent="0.25">
      <c r="A2358" s="3">
        <v>1818</v>
      </c>
      <c r="B2358" s="14">
        <f t="shared" si="641"/>
        <v>3</v>
      </c>
      <c r="C2358" s="9">
        <f>IF(A2358=A2357,C2357,"")</f>
        <v>45362</v>
      </c>
      <c r="D2358" s="3" t="str">
        <f>IF(A2358=A2357,D2357,"")</f>
        <v>Llanos Raquel</v>
      </c>
      <c r="E2358" s="14" t="str">
        <f t="shared" si="637"/>
        <v>1818Llanos Raquel3</v>
      </c>
      <c r="J2358" s="14" t="str">
        <f t="shared" si="644"/>
        <v xml:space="preserve">Service completo. Cambio de aceite y filtros. Control general del vehiculo. Cambiar lampara de posicion lado conductor. Cambiar manguera de calefaccion con bifurcacion. Completar con liquido refrigerante. Armado total. Control, engrase y ajuste de bolilleros de ruedas traseras.  </v>
      </c>
      <c r="L2358" s="3">
        <v>1</v>
      </c>
      <c r="M2358" s="10" t="s">
        <v>3390</v>
      </c>
      <c r="N2358" s="3" t="s">
        <v>771</v>
      </c>
      <c r="Q2358" s="7">
        <v>6300</v>
      </c>
      <c r="S2358" s="8"/>
      <c r="T2358" s="11">
        <v>1</v>
      </c>
      <c r="W2358" s="76">
        <v>9000</v>
      </c>
      <c r="X2358" s="16">
        <f t="shared" si="635"/>
        <v>9000</v>
      </c>
      <c r="AC2358" s="18">
        <f t="shared" si="645"/>
        <v>0</v>
      </c>
      <c r="AD2358" s="19">
        <f t="shared" si="638"/>
        <v>123000</v>
      </c>
      <c r="AE2358" s="21">
        <f t="shared" si="647"/>
        <v>6300</v>
      </c>
      <c r="AF2358" s="20">
        <f t="shared" si="636"/>
        <v>0</v>
      </c>
      <c r="AG2358" s="20">
        <f t="shared" si="639"/>
        <v>0</v>
      </c>
      <c r="AH2358" s="20">
        <f t="shared" si="640"/>
        <v>0</v>
      </c>
      <c r="AI2358" s="20"/>
      <c r="AJ2358" s="20"/>
      <c r="AK2358" s="20">
        <f t="shared" si="646"/>
        <v>0</v>
      </c>
      <c r="AL2358" s="171"/>
    </row>
    <row r="2359" spans="1:38" ht="15.75" customHeight="1" x14ac:dyDescent="0.25">
      <c r="A2359" s="3">
        <v>1818</v>
      </c>
      <c r="B2359" s="14">
        <f t="shared" si="641"/>
        <v>4</v>
      </c>
      <c r="C2359" s="9">
        <f>IF(A2359=A2358,C2358,"")</f>
        <v>45362</v>
      </c>
      <c r="D2359" s="3" t="str">
        <f>IF(A2359=A2358,D2358,"")</f>
        <v>Llanos Raquel</v>
      </c>
      <c r="E2359" s="14" t="str">
        <f t="shared" si="637"/>
        <v>1818Llanos Raquel4</v>
      </c>
      <c r="J2359" s="14" t="str">
        <f t="shared" si="644"/>
        <v xml:space="preserve">Service completo. Cambio de aceite y filtros. Control general del vehiculo. Cambiar lampara de posicion lado conductor. Cambiar manguera de calefaccion con bifurcacion. Completar con liquido refrigerante. Armado total. Control, engrase y ajuste de bolilleros de ruedas traseras.   </v>
      </c>
      <c r="L2359" s="3">
        <v>1</v>
      </c>
      <c r="M2359" s="10" t="s">
        <v>3391</v>
      </c>
      <c r="N2359" s="3" t="s">
        <v>2728</v>
      </c>
      <c r="Q2359" s="7">
        <v>7000</v>
      </c>
      <c r="S2359" s="8"/>
      <c r="T2359" s="11">
        <v>1</v>
      </c>
      <c r="W2359" s="76">
        <v>8800</v>
      </c>
      <c r="X2359" s="16">
        <f t="shared" ref="X2359:X2422" si="648">W2359*T2359</f>
        <v>8800</v>
      </c>
      <c r="AC2359" s="18">
        <f t="shared" si="645"/>
        <v>0</v>
      </c>
      <c r="AD2359" s="19">
        <f t="shared" si="638"/>
        <v>123000</v>
      </c>
      <c r="AE2359" s="21">
        <f t="shared" si="647"/>
        <v>7000</v>
      </c>
      <c r="AF2359" s="20">
        <f t="shared" si="636"/>
        <v>0</v>
      </c>
      <c r="AG2359" s="20">
        <f t="shared" si="639"/>
        <v>0</v>
      </c>
      <c r="AH2359" s="20">
        <f t="shared" si="640"/>
        <v>0</v>
      </c>
      <c r="AI2359" s="20"/>
      <c r="AJ2359" s="20"/>
      <c r="AK2359" s="20">
        <f t="shared" si="646"/>
        <v>0</v>
      </c>
      <c r="AL2359" s="171"/>
    </row>
    <row r="2360" spans="1:38" ht="15.75" customHeight="1" x14ac:dyDescent="0.25">
      <c r="A2360" s="3">
        <v>1818</v>
      </c>
      <c r="B2360" s="14">
        <f t="shared" si="641"/>
        <v>5</v>
      </c>
      <c r="C2360" s="9">
        <f>IF(A2360=A2359,C2359,"")</f>
        <v>45362</v>
      </c>
      <c r="D2360" s="3" t="str">
        <f>IF(A2360=A2359,D2359,"")</f>
        <v>Llanos Raquel</v>
      </c>
      <c r="E2360" s="14" t="str">
        <f t="shared" si="637"/>
        <v>1818Llanos Raquel5</v>
      </c>
      <c r="J2360" s="14" t="str">
        <f t="shared" si="644"/>
        <v xml:space="preserve">Service completo. Cambio de aceite y filtros. Control general del vehiculo. Cambiar lampara de posicion lado conductor. Cambiar manguera de calefaccion con bifurcacion. Completar con liquido refrigerante. Armado total. Control, engrase y ajuste de bolilleros de ruedas traseras.    </v>
      </c>
      <c r="L2360" s="3">
        <v>1</v>
      </c>
      <c r="M2360" s="10" t="s">
        <v>3392</v>
      </c>
      <c r="N2360" s="3" t="s">
        <v>771</v>
      </c>
      <c r="Q2360" s="7">
        <v>6300</v>
      </c>
      <c r="S2360" s="8"/>
      <c r="T2360" s="11">
        <v>1</v>
      </c>
      <c r="W2360" s="76">
        <v>9800</v>
      </c>
      <c r="X2360" s="16">
        <f t="shared" si="648"/>
        <v>9800</v>
      </c>
      <c r="AC2360" s="18">
        <f t="shared" si="645"/>
        <v>0</v>
      </c>
      <c r="AD2360" s="19">
        <f t="shared" si="638"/>
        <v>123000</v>
      </c>
      <c r="AE2360" s="21">
        <f t="shared" si="647"/>
        <v>6300</v>
      </c>
      <c r="AF2360" s="20">
        <f t="shared" si="636"/>
        <v>0</v>
      </c>
      <c r="AG2360" s="20">
        <f t="shared" si="639"/>
        <v>0</v>
      </c>
      <c r="AH2360" s="20">
        <f t="shared" si="640"/>
        <v>0</v>
      </c>
      <c r="AI2360" s="20"/>
      <c r="AJ2360" s="20"/>
      <c r="AK2360" s="20">
        <f t="shared" si="646"/>
        <v>0</v>
      </c>
      <c r="AL2360" s="171"/>
    </row>
    <row r="2361" spans="1:38" ht="15.75" customHeight="1" x14ac:dyDescent="0.25">
      <c r="A2361" s="3">
        <v>1818</v>
      </c>
      <c r="B2361" s="14">
        <f t="shared" si="641"/>
        <v>6</v>
      </c>
      <c r="C2361" s="9">
        <f>IF(A2361=A2360,C2360,"")</f>
        <v>45362</v>
      </c>
      <c r="D2361" s="3" t="str">
        <f>IF(A2361=A2360,D2360,"")</f>
        <v>Llanos Raquel</v>
      </c>
      <c r="E2361" s="14" t="str">
        <f t="shared" si="637"/>
        <v>1818Llanos Raquel6</v>
      </c>
      <c r="J2361" s="14" t="str">
        <f t="shared" si="644"/>
        <v xml:space="preserve">Service completo. Cambio de aceite y filtros. Control general del vehiculo. Cambiar lampara de posicion lado conductor. Cambiar manguera de calefaccion con bifurcacion. Completar con liquido refrigerante. Armado total. Control, engrase y ajuste de bolilleros de ruedas traseras.     </v>
      </c>
      <c r="L2361" s="3">
        <v>1</v>
      </c>
      <c r="M2361" s="10" t="s">
        <v>2290</v>
      </c>
      <c r="N2361" s="3" t="s">
        <v>771</v>
      </c>
      <c r="Q2361" s="7">
        <v>300</v>
      </c>
      <c r="S2361" s="8"/>
      <c r="T2361" s="11">
        <v>1</v>
      </c>
      <c r="W2361" s="76">
        <v>650</v>
      </c>
      <c r="X2361" s="16">
        <f t="shared" si="648"/>
        <v>650</v>
      </c>
      <c r="AC2361" s="18">
        <f t="shared" si="645"/>
        <v>0</v>
      </c>
      <c r="AD2361" s="19">
        <f t="shared" si="638"/>
        <v>123000</v>
      </c>
      <c r="AE2361" s="21">
        <f t="shared" si="647"/>
        <v>300</v>
      </c>
      <c r="AF2361" s="20">
        <f t="shared" si="636"/>
        <v>0</v>
      </c>
      <c r="AG2361" s="20">
        <f t="shared" si="639"/>
        <v>0</v>
      </c>
      <c r="AH2361" s="20">
        <f t="shared" si="640"/>
        <v>0</v>
      </c>
      <c r="AI2361" s="20"/>
      <c r="AJ2361" s="20"/>
      <c r="AK2361" s="20">
        <f t="shared" si="646"/>
        <v>0</v>
      </c>
      <c r="AL2361" s="171"/>
    </row>
    <row r="2362" spans="1:38" ht="15.75" customHeight="1" x14ac:dyDescent="0.25">
      <c r="A2362" s="3">
        <v>1818</v>
      </c>
      <c r="B2362" s="14">
        <f t="shared" si="641"/>
        <v>7</v>
      </c>
      <c r="C2362" s="9">
        <v>45362</v>
      </c>
      <c r="D2362" s="3" t="s">
        <v>745</v>
      </c>
      <c r="E2362" s="14" t="str">
        <f t="shared" si="637"/>
        <v>1818Llanos Raquel7</v>
      </c>
      <c r="J2362" s="14" t="str">
        <f t="shared" si="644"/>
        <v xml:space="preserve">Service completo. Cambio de aceite y filtros. Control general del vehiculo. Cambiar lampara de posicion lado conductor. Cambiar manguera de calefaccion con bifurcacion. Completar con liquido refrigerante. Armado total. Control, engrase y ajuste de bolilleros de ruedas traseras.      </v>
      </c>
      <c r="L2362" s="3">
        <v>1</v>
      </c>
      <c r="M2362" s="10" t="s">
        <v>3394</v>
      </c>
      <c r="N2362" s="3" t="s">
        <v>734</v>
      </c>
      <c r="Q2362" s="7">
        <v>18200</v>
      </c>
      <c r="S2362" s="8"/>
      <c r="T2362" s="11">
        <v>1</v>
      </c>
      <c r="W2362" s="76">
        <v>22800</v>
      </c>
      <c r="X2362" s="16">
        <f t="shared" si="648"/>
        <v>22800</v>
      </c>
      <c r="AC2362" s="18">
        <f t="shared" si="645"/>
        <v>0</v>
      </c>
      <c r="AD2362" s="19">
        <f t="shared" si="638"/>
        <v>123000</v>
      </c>
      <c r="AE2362" s="21">
        <f t="shared" si="647"/>
        <v>18200</v>
      </c>
      <c r="AF2362" s="20">
        <f t="shared" si="636"/>
        <v>0</v>
      </c>
      <c r="AG2362" s="20">
        <f t="shared" si="639"/>
        <v>0</v>
      </c>
      <c r="AH2362" s="20">
        <f t="shared" si="640"/>
        <v>0</v>
      </c>
      <c r="AI2362" s="20"/>
      <c r="AJ2362" s="20"/>
      <c r="AK2362" s="20">
        <f t="shared" si="646"/>
        <v>0</v>
      </c>
      <c r="AL2362" s="171"/>
    </row>
    <row r="2363" spans="1:38" ht="15.75" customHeight="1" x14ac:dyDescent="0.25">
      <c r="A2363" s="3">
        <v>1818</v>
      </c>
      <c r="B2363" s="14">
        <f t="shared" si="641"/>
        <v>8</v>
      </c>
      <c r="C2363" s="9">
        <f>IF(A2363=A2362,C2362,"")</f>
        <v>45362</v>
      </c>
      <c r="D2363" s="3" t="str">
        <f>IF(A2363=A2362,D2362,"")</f>
        <v>Llanos Raquel</v>
      </c>
      <c r="E2363" s="14" t="str">
        <f t="shared" si="637"/>
        <v>1818Llanos Raquel8</v>
      </c>
      <c r="J2363" s="14" t="str">
        <f t="shared" si="644"/>
        <v xml:space="preserve">Service completo. Cambio de aceite y filtros. Control general del vehiculo. Cambiar lampara de posicion lado conductor. Cambiar manguera de calefaccion con bifurcacion. Completar con liquido refrigerante. Armado total. Control, engrase y ajuste de bolilleros de ruedas traseras.       </v>
      </c>
      <c r="L2363" s="3">
        <v>1</v>
      </c>
      <c r="M2363" s="10" t="s">
        <v>1970</v>
      </c>
      <c r="N2363" s="3" t="s">
        <v>771</v>
      </c>
      <c r="Q2363" s="7">
        <v>7558</v>
      </c>
      <c r="S2363" s="8"/>
      <c r="T2363" s="11">
        <v>1</v>
      </c>
      <c r="W2363" s="76">
        <v>11500</v>
      </c>
      <c r="X2363" s="16">
        <f t="shared" si="648"/>
        <v>11500</v>
      </c>
      <c r="AC2363" s="18">
        <f t="shared" si="645"/>
        <v>0</v>
      </c>
      <c r="AD2363" s="19">
        <f t="shared" si="638"/>
        <v>123000</v>
      </c>
      <c r="AE2363" s="21">
        <f t="shared" si="647"/>
        <v>7558</v>
      </c>
      <c r="AF2363" s="20">
        <f t="shared" ref="AF2363:AF2426" si="649">IF(A2363=A2362,0,(SUMIF($A$3:$A$999956,A2363,$Q$3:$Q$999956)))+IF(A2363=A2362,0,(SUMIF($A$3:$A$999956,A2363,$R$3:$R$999956)))</f>
        <v>0</v>
      </c>
      <c r="AG2363" s="20">
        <f t="shared" si="639"/>
        <v>0</v>
      </c>
      <c r="AH2363" s="20">
        <f t="shared" si="640"/>
        <v>0</v>
      </c>
      <c r="AI2363" s="20"/>
      <c r="AJ2363" s="20"/>
      <c r="AK2363" s="20">
        <f t="shared" si="646"/>
        <v>0</v>
      </c>
      <c r="AL2363" s="171"/>
    </row>
    <row r="2364" spans="1:38" ht="15.75" customHeight="1" x14ac:dyDescent="0.25">
      <c r="A2364" s="3">
        <v>1819</v>
      </c>
      <c r="B2364" s="14">
        <f t="shared" si="641"/>
        <v>1</v>
      </c>
      <c r="C2364" s="9">
        <v>45362</v>
      </c>
      <c r="D2364" s="3" t="s">
        <v>116</v>
      </c>
      <c r="E2364" s="14" t="str">
        <f t="shared" si="637"/>
        <v>1819Transporte Palloni1</v>
      </c>
      <c r="F2364" s="119" t="s">
        <v>3393</v>
      </c>
      <c r="G2364" s="119" t="s">
        <v>120</v>
      </c>
      <c r="H2364" s="119">
        <v>52562</v>
      </c>
      <c r="I2364" s="10" t="s">
        <v>3405</v>
      </c>
      <c r="J2364" s="14" t="str">
        <f t="shared" si="644"/>
        <v>Service completo. Cambio de aceite y filtros. Control general del vehiculo. Cambio de bujias. Cambiar lamparas de patente. Lavado motor. Desarmar distribucion completa. Cambiar kit, bomba de agua, correa poly-v y liquido refrigerante. Purgado del circuito de refrigeracion. Puesta a punto. Armado total.</v>
      </c>
      <c r="K2364" s="3" t="s">
        <v>1665</v>
      </c>
      <c r="L2364" s="3">
        <v>1</v>
      </c>
      <c r="M2364" s="10" t="s">
        <v>98</v>
      </c>
      <c r="N2364" s="3" t="s">
        <v>771</v>
      </c>
      <c r="Q2364" s="7">
        <v>5741.63</v>
      </c>
      <c r="R2364" s="7" t="s">
        <v>1971</v>
      </c>
      <c r="S2364" s="8"/>
      <c r="T2364" s="11">
        <v>4</v>
      </c>
      <c r="W2364" s="76">
        <v>16000</v>
      </c>
      <c r="X2364" s="16">
        <f t="shared" si="648"/>
        <v>64000</v>
      </c>
      <c r="Y2364" s="3">
        <v>1</v>
      </c>
      <c r="AB2364" s="4">
        <v>130000</v>
      </c>
      <c r="AC2364" s="18">
        <f t="shared" si="645"/>
        <v>130000</v>
      </c>
      <c r="AD2364" s="19">
        <f t="shared" si="638"/>
        <v>130000</v>
      </c>
      <c r="AE2364" s="21">
        <f t="shared" si="647"/>
        <v>22966.52</v>
      </c>
      <c r="AF2364" s="20">
        <f t="shared" si="649"/>
        <v>5791.63</v>
      </c>
      <c r="AG2364" s="20">
        <f t="shared" si="639"/>
        <v>64300</v>
      </c>
      <c r="AH2364" s="20">
        <f t="shared" si="640"/>
        <v>130000</v>
      </c>
      <c r="AI2364" s="20"/>
      <c r="AJ2364" s="20"/>
      <c r="AK2364" s="20">
        <f t="shared" si="646"/>
        <v>194300</v>
      </c>
      <c r="AL2364" s="173">
        <v>4</v>
      </c>
    </row>
    <row r="2365" spans="1:38" ht="15.75" customHeight="1" x14ac:dyDescent="0.25">
      <c r="A2365" s="3">
        <v>1819</v>
      </c>
      <c r="B2365" s="14">
        <f t="shared" si="641"/>
        <v>2</v>
      </c>
      <c r="C2365" s="9">
        <f>IF(A2365=A2364,C2364,"")</f>
        <v>45362</v>
      </c>
      <c r="D2365" s="3" t="str">
        <f>IF(A2365=A2364,D2364,"")</f>
        <v>Transporte Palloni</v>
      </c>
      <c r="E2365" s="14" t="str">
        <f t="shared" si="637"/>
        <v>1819Transporte Palloni2</v>
      </c>
      <c r="J2365" s="14" t="str">
        <f t="shared" si="644"/>
        <v xml:space="preserve">Service completo. Cambio de aceite y filtros. Control general del vehiculo. Cambio de bujias. Cambiar lamparas de patente. Lavado motor. Desarmar distribucion completa. Cambiar kit, bomba de agua, correa poly-v y liquido refrigerante. Purgado del circuito de refrigeracion. Puesta a punto. Armado total. </v>
      </c>
      <c r="L2365" s="3">
        <v>1</v>
      </c>
      <c r="M2365" s="10" t="s">
        <v>3396</v>
      </c>
      <c r="N2365" s="3" t="s">
        <v>771</v>
      </c>
      <c r="Q2365" s="7">
        <v>50</v>
      </c>
      <c r="S2365" s="8"/>
      <c r="T2365" s="11">
        <v>2</v>
      </c>
      <c r="W2365" s="76">
        <v>150</v>
      </c>
      <c r="X2365" s="16">
        <f t="shared" si="648"/>
        <v>300</v>
      </c>
      <c r="AC2365" s="18">
        <f t="shared" si="645"/>
        <v>0</v>
      </c>
      <c r="AD2365" s="19">
        <f t="shared" si="638"/>
        <v>130000</v>
      </c>
      <c r="AE2365" s="21">
        <f t="shared" si="647"/>
        <v>100</v>
      </c>
      <c r="AF2365" s="20">
        <f t="shared" si="649"/>
        <v>0</v>
      </c>
      <c r="AG2365" s="20">
        <f t="shared" si="639"/>
        <v>0</v>
      </c>
      <c r="AH2365" s="20">
        <f t="shared" si="640"/>
        <v>0</v>
      </c>
      <c r="AI2365" s="20"/>
      <c r="AJ2365" s="20"/>
      <c r="AK2365" s="20">
        <f t="shared" si="646"/>
        <v>0</v>
      </c>
      <c r="AL2365" s="171"/>
    </row>
    <row r="2366" spans="1:38" ht="15.75" customHeight="1" x14ac:dyDescent="0.25">
      <c r="A2366" s="3">
        <v>1820</v>
      </c>
      <c r="B2366" s="14">
        <f t="shared" si="641"/>
        <v>1</v>
      </c>
      <c r="C2366" s="9">
        <v>45362</v>
      </c>
      <c r="D2366" s="3" t="s">
        <v>311</v>
      </c>
      <c r="E2366" s="14" t="str">
        <f t="shared" ref="E2366:E2429" si="650">CONCATENATE(A2366,D2366,B2366)</f>
        <v>1820Cane Emiliano1</v>
      </c>
      <c r="F2366" s="119" t="s">
        <v>2635</v>
      </c>
      <c r="G2366" s="119" t="s">
        <v>3398</v>
      </c>
      <c r="I2366" s="10" t="s">
        <v>3402</v>
      </c>
      <c r="J2366" s="14" t="str">
        <f t="shared" si="644"/>
        <v>Sacar pedal de embrague. Cambiar cable de embrague. Regulacion del mismo. Dar altura al pedal.</v>
      </c>
      <c r="K2366" s="3" t="s">
        <v>1665</v>
      </c>
      <c r="L2366" s="3">
        <v>1</v>
      </c>
      <c r="M2366" s="10" t="s">
        <v>2903</v>
      </c>
      <c r="N2366" s="3" t="s">
        <v>1566</v>
      </c>
      <c r="Q2366" s="7">
        <v>14130</v>
      </c>
      <c r="R2366" s="7" t="s">
        <v>1971</v>
      </c>
      <c r="S2366" s="8"/>
      <c r="T2366" s="11">
        <v>1</v>
      </c>
      <c r="W2366" s="76">
        <v>17100</v>
      </c>
      <c r="X2366" s="16">
        <f t="shared" si="648"/>
        <v>17100</v>
      </c>
      <c r="Y2366" s="3">
        <v>1</v>
      </c>
      <c r="AB2366" s="4">
        <v>35000</v>
      </c>
      <c r="AC2366" s="18">
        <f t="shared" si="645"/>
        <v>35000</v>
      </c>
      <c r="AD2366" s="19">
        <f t="shared" si="638"/>
        <v>35000</v>
      </c>
      <c r="AE2366" s="21">
        <f t="shared" si="647"/>
        <v>14130</v>
      </c>
      <c r="AF2366" s="20">
        <f t="shared" si="649"/>
        <v>14130</v>
      </c>
      <c r="AG2366" s="20">
        <f t="shared" si="639"/>
        <v>17100</v>
      </c>
      <c r="AH2366" s="20">
        <f t="shared" si="640"/>
        <v>35000</v>
      </c>
      <c r="AI2366" s="20"/>
      <c r="AJ2366" s="20"/>
      <c r="AK2366" s="20">
        <f t="shared" si="646"/>
        <v>52100</v>
      </c>
      <c r="AL2366" s="171"/>
    </row>
    <row r="2367" spans="1:38" ht="15.75" customHeight="1" x14ac:dyDescent="0.25">
      <c r="A2367" s="3">
        <v>1820</v>
      </c>
      <c r="B2367" s="14">
        <f t="shared" si="641"/>
        <v>2</v>
      </c>
      <c r="C2367" s="9">
        <f>IF(A2367=A2366,C2366,"")</f>
        <v>45362</v>
      </c>
      <c r="D2367" s="3" t="str">
        <f>IF(A2367=A2366,D2366,"")</f>
        <v>Cane Emiliano</v>
      </c>
      <c r="E2367" s="14" t="str">
        <f t="shared" si="650"/>
        <v>1820Cane Emiliano2</v>
      </c>
      <c r="J2367" s="14" t="str">
        <f t="shared" si="644"/>
        <v xml:space="preserve">Sacar pedal de embrague. Cambiar cable de embrague. Regulacion del mismo. Dar altura al pedal. </v>
      </c>
      <c r="L2367" s="3">
        <v>1</v>
      </c>
      <c r="S2367" s="8"/>
      <c r="W2367" s="76"/>
      <c r="X2367" s="16">
        <f t="shared" si="648"/>
        <v>0</v>
      </c>
      <c r="AC2367" s="18">
        <f t="shared" si="645"/>
        <v>0</v>
      </c>
      <c r="AD2367" s="19">
        <f t="shared" ref="AD2367:AD2430" si="651">IF(A2367=A2366,AD2366+AC2367,AC2367)</f>
        <v>35000</v>
      </c>
      <c r="AE2367" s="21">
        <f t="shared" si="647"/>
        <v>0</v>
      </c>
      <c r="AF2367" s="20">
        <f t="shared" si="649"/>
        <v>0</v>
      </c>
      <c r="AG2367" s="20">
        <f t="shared" ref="AG2367:AG2430" si="652">IF(A2367=A2366,0,(SUMIF($A$3:$A$999956,A2367,($X$3:$X$999956))))</f>
        <v>0</v>
      </c>
      <c r="AH2367" s="20">
        <f t="shared" ref="AH2367:AH2430" si="653">IF(A2367=A2366,0,(SUMIF($A$3:$A$999956,A2367,($AC$3:$AC$999956))))</f>
        <v>0</v>
      </c>
      <c r="AI2367" s="20"/>
      <c r="AJ2367" s="20"/>
      <c r="AK2367" s="20">
        <f t="shared" si="646"/>
        <v>0</v>
      </c>
      <c r="AL2367" s="171"/>
    </row>
    <row r="2368" spans="1:38" ht="15.75" customHeight="1" x14ac:dyDescent="0.25">
      <c r="A2368" s="3">
        <v>1821</v>
      </c>
      <c r="B2368" s="14">
        <f t="shared" si="641"/>
        <v>1</v>
      </c>
      <c r="C2368" s="9">
        <v>45362</v>
      </c>
      <c r="D2368" s="3" t="s">
        <v>3399</v>
      </c>
      <c r="E2368" s="14" t="str">
        <f t="shared" si="650"/>
        <v>1821Muñoz Gerardo1</v>
      </c>
      <c r="F2368" s="119" t="s">
        <v>3400</v>
      </c>
      <c r="G2368" s="119" t="s">
        <v>1494</v>
      </c>
      <c r="H2368" s="119">
        <v>112001</v>
      </c>
      <c r="I2368" s="10" t="s">
        <v>3401</v>
      </c>
      <c r="J2368" s="14" t="str">
        <f t="shared" si="644"/>
        <v>Desarmar distribucion completa. Cambiar kit, bomba de agua, correa poly-v y liquido refrigerante. Purgado del circuito de refigeracion. Puesta a punto. Armado total. Limpieza de vano motor. Cambiar polea de tensor movil de correa poly-v.</v>
      </c>
      <c r="K2368" s="3" t="s">
        <v>3383</v>
      </c>
      <c r="L2368" s="3">
        <v>1</v>
      </c>
      <c r="R2368" s="7" t="s">
        <v>2506</v>
      </c>
      <c r="S2368" s="8"/>
      <c r="W2368" s="76"/>
      <c r="X2368" s="16">
        <f t="shared" si="648"/>
        <v>0</v>
      </c>
      <c r="Y2368" s="3">
        <v>1</v>
      </c>
      <c r="AB2368" s="4">
        <v>105000</v>
      </c>
      <c r="AC2368" s="18">
        <f t="shared" si="645"/>
        <v>105000</v>
      </c>
      <c r="AD2368" s="19">
        <f t="shared" si="651"/>
        <v>105000</v>
      </c>
      <c r="AE2368" s="21">
        <f t="shared" si="647"/>
        <v>0</v>
      </c>
      <c r="AF2368" s="20">
        <f t="shared" si="649"/>
        <v>0</v>
      </c>
      <c r="AG2368" s="20">
        <f t="shared" si="652"/>
        <v>0</v>
      </c>
      <c r="AH2368" s="20">
        <f t="shared" si="653"/>
        <v>105000</v>
      </c>
      <c r="AI2368" s="20"/>
      <c r="AJ2368" s="20"/>
      <c r="AK2368" s="20">
        <f t="shared" si="646"/>
        <v>105000</v>
      </c>
      <c r="AL2368" s="171"/>
    </row>
    <row r="2369" spans="1:38" ht="15.75" customHeight="1" x14ac:dyDescent="0.25">
      <c r="A2369" s="3">
        <v>1821</v>
      </c>
      <c r="B2369" s="14">
        <f t="shared" si="641"/>
        <v>2</v>
      </c>
      <c r="C2369" s="9">
        <f>IF(A2369=A2368,C2368,"")</f>
        <v>45362</v>
      </c>
      <c r="D2369" s="3" t="str">
        <f>IF(A2369=A2368,D2368,"")</f>
        <v>Muñoz Gerardo</v>
      </c>
      <c r="E2369" s="14" t="str">
        <f t="shared" si="650"/>
        <v>1821Muñoz Gerardo2</v>
      </c>
      <c r="J2369" s="14" t="str">
        <f t="shared" si="644"/>
        <v xml:space="preserve">Desarmar distribucion completa. Cambiar kit, bomba de agua, correa poly-v y liquido refrigerante. Purgado del circuito de refigeracion. Puesta a punto. Armado total. Limpieza de vano motor. Cambiar polea de tensor movil de correa poly-v. </v>
      </c>
      <c r="L2369" s="3">
        <v>1</v>
      </c>
      <c r="S2369" s="8"/>
      <c r="W2369" s="76"/>
      <c r="X2369" s="16">
        <f t="shared" si="648"/>
        <v>0</v>
      </c>
      <c r="AC2369" s="18">
        <f t="shared" si="645"/>
        <v>0</v>
      </c>
      <c r="AD2369" s="19">
        <f t="shared" si="651"/>
        <v>105000</v>
      </c>
      <c r="AE2369" s="21">
        <f t="shared" si="647"/>
        <v>0</v>
      </c>
      <c r="AF2369" s="20">
        <f t="shared" si="649"/>
        <v>0</v>
      </c>
      <c r="AG2369" s="20">
        <f t="shared" si="652"/>
        <v>0</v>
      </c>
      <c r="AH2369" s="20">
        <f t="shared" si="653"/>
        <v>0</v>
      </c>
      <c r="AI2369" s="20"/>
      <c r="AJ2369" s="20"/>
      <c r="AK2369" s="20">
        <f t="shared" si="646"/>
        <v>0</v>
      </c>
      <c r="AL2369" s="171"/>
    </row>
    <row r="2370" spans="1:38" ht="15.75" customHeight="1" x14ac:dyDescent="0.25">
      <c r="A2370" s="3">
        <v>1822</v>
      </c>
      <c r="B2370" s="14">
        <f t="shared" si="641"/>
        <v>1</v>
      </c>
      <c r="C2370" s="9">
        <v>45363</v>
      </c>
      <c r="D2370" s="3" t="s">
        <v>3403</v>
      </c>
      <c r="E2370" s="14" t="str">
        <f t="shared" si="650"/>
        <v>1822Creativity1</v>
      </c>
      <c r="F2370" s="119" t="s">
        <v>2494</v>
      </c>
      <c r="G2370" s="119" t="s">
        <v>765</v>
      </c>
      <c r="H2370" s="119">
        <v>48564</v>
      </c>
      <c r="I2370" s="10" t="s">
        <v>2702</v>
      </c>
      <c r="J2370" s="14" t="str">
        <f t="shared" si="644"/>
        <v>Service completo. Cambio de aceite y filtros. Control general del vehiculo. Rotacion de ruedas. Lavado motor.</v>
      </c>
      <c r="K2370" s="3" t="s">
        <v>1665</v>
      </c>
      <c r="L2370" s="3">
        <v>1</v>
      </c>
      <c r="M2370" s="10" t="s">
        <v>3114</v>
      </c>
      <c r="N2370" s="3" t="s">
        <v>771</v>
      </c>
      <c r="Q2370" s="7">
        <v>5197.32</v>
      </c>
      <c r="R2370" s="7" t="s">
        <v>1916</v>
      </c>
      <c r="S2370" s="8"/>
      <c r="T2370" s="11">
        <v>1</v>
      </c>
      <c r="W2370" s="76">
        <v>12000</v>
      </c>
      <c r="X2370" s="16">
        <f t="shared" si="648"/>
        <v>12000</v>
      </c>
      <c r="Y2370" s="3">
        <v>1</v>
      </c>
      <c r="AB2370" s="4">
        <v>95000</v>
      </c>
      <c r="AC2370" s="18">
        <f t="shared" si="645"/>
        <v>95000</v>
      </c>
      <c r="AD2370" s="19">
        <f t="shared" si="651"/>
        <v>95000</v>
      </c>
      <c r="AE2370" s="21">
        <f t="shared" si="647"/>
        <v>5197.32</v>
      </c>
      <c r="AF2370" s="20">
        <f t="shared" si="649"/>
        <v>25538.080000000002</v>
      </c>
      <c r="AG2370" s="20">
        <f t="shared" si="652"/>
        <v>89600</v>
      </c>
      <c r="AH2370" s="20">
        <f t="shared" si="653"/>
        <v>95000</v>
      </c>
      <c r="AI2370" s="20"/>
      <c r="AJ2370" s="20"/>
      <c r="AK2370" s="20">
        <f t="shared" si="646"/>
        <v>184600</v>
      </c>
      <c r="AL2370" s="171"/>
    </row>
    <row r="2371" spans="1:38" ht="15.75" customHeight="1" x14ac:dyDescent="0.25">
      <c r="A2371" s="3">
        <v>1822</v>
      </c>
      <c r="B2371" s="14">
        <f t="shared" si="641"/>
        <v>2</v>
      </c>
      <c r="C2371" s="9">
        <f>IF(A2371=A2370,C2370,"")</f>
        <v>45363</v>
      </c>
      <c r="D2371" s="3" t="str">
        <f>IF(A2371=A2370,D2370,"")</f>
        <v>Creativity</v>
      </c>
      <c r="E2371" s="14" t="str">
        <f t="shared" si="650"/>
        <v>1822Creativity2</v>
      </c>
      <c r="J2371" s="14" t="str">
        <f t="shared" si="644"/>
        <v xml:space="preserve">Service completo. Cambio de aceite y filtros. Control general del vehiculo. Rotacion de ruedas. Lavado motor. </v>
      </c>
      <c r="L2371" s="3">
        <v>1</v>
      </c>
      <c r="M2371" s="10" t="s">
        <v>3404</v>
      </c>
      <c r="N2371" s="3" t="s">
        <v>771</v>
      </c>
      <c r="Q2371" s="7">
        <v>6410.05</v>
      </c>
      <c r="S2371" s="8"/>
      <c r="T2371" s="11">
        <v>1</v>
      </c>
      <c r="W2371" s="76">
        <v>13800</v>
      </c>
      <c r="X2371" s="16">
        <f t="shared" si="648"/>
        <v>13800</v>
      </c>
      <c r="AC2371" s="18">
        <f t="shared" si="645"/>
        <v>0</v>
      </c>
      <c r="AD2371" s="19">
        <f t="shared" si="651"/>
        <v>95000</v>
      </c>
      <c r="AE2371" s="21">
        <f t="shared" si="647"/>
        <v>6410.05</v>
      </c>
      <c r="AF2371" s="20">
        <f t="shared" si="649"/>
        <v>0</v>
      </c>
      <c r="AG2371" s="20">
        <f t="shared" si="652"/>
        <v>0</v>
      </c>
      <c r="AH2371" s="20">
        <f t="shared" si="653"/>
        <v>0</v>
      </c>
      <c r="AI2371" s="20"/>
      <c r="AJ2371" s="20"/>
      <c r="AK2371" s="20">
        <f t="shared" si="646"/>
        <v>0</v>
      </c>
      <c r="AL2371" s="171"/>
    </row>
    <row r="2372" spans="1:38" ht="15.75" customHeight="1" x14ac:dyDescent="0.25">
      <c r="A2372" s="3">
        <v>1822</v>
      </c>
      <c r="B2372" s="14">
        <f t="shared" ref="B2372:B2435" si="654">IF(A2372=A2371,B2371+1,1)</f>
        <v>3</v>
      </c>
      <c r="C2372" s="9">
        <f>IF(A2372=A2371,C2371,"")</f>
        <v>45363</v>
      </c>
      <c r="D2372" s="3" t="str">
        <f>IF(A2372=A2371,D2371,"")</f>
        <v>Creativity</v>
      </c>
      <c r="E2372" s="14" t="str">
        <f t="shared" si="650"/>
        <v>1822Creativity3</v>
      </c>
      <c r="J2372" s="14" t="str">
        <f t="shared" si="644"/>
        <v xml:space="preserve">Service completo. Cambio de aceite y filtros. Control general del vehiculo. Rotacion de ruedas. Lavado motor.  </v>
      </c>
      <c r="L2372" s="3">
        <v>1</v>
      </c>
      <c r="M2372" s="10" t="s">
        <v>3237</v>
      </c>
      <c r="N2372" s="3" t="s">
        <v>771</v>
      </c>
      <c r="Q2372" s="7">
        <v>4090.04</v>
      </c>
      <c r="S2372" s="8"/>
      <c r="T2372" s="11">
        <v>1</v>
      </c>
      <c r="W2372" s="76">
        <v>9000</v>
      </c>
      <c r="X2372" s="16">
        <f t="shared" si="648"/>
        <v>9000</v>
      </c>
      <c r="AC2372" s="18">
        <f t="shared" si="645"/>
        <v>0</v>
      </c>
      <c r="AD2372" s="19">
        <f t="shared" si="651"/>
        <v>95000</v>
      </c>
      <c r="AE2372" s="21">
        <f t="shared" si="647"/>
        <v>4090.04</v>
      </c>
      <c r="AF2372" s="20">
        <f t="shared" si="649"/>
        <v>0</v>
      </c>
      <c r="AG2372" s="20">
        <f t="shared" si="652"/>
        <v>0</v>
      </c>
      <c r="AH2372" s="20">
        <f t="shared" si="653"/>
        <v>0</v>
      </c>
      <c r="AI2372" s="20"/>
      <c r="AJ2372" s="20"/>
      <c r="AK2372" s="20">
        <f t="shared" si="646"/>
        <v>0</v>
      </c>
      <c r="AL2372" s="171"/>
    </row>
    <row r="2373" spans="1:38" ht="15.75" customHeight="1" x14ac:dyDescent="0.25">
      <c r="A2373" s="3">
        <v>1822</v>
      </c>
      <c r="B2373" s="14">
        <f t="shared" si="654"/>
        <v>4</v>
      </c>
      <c r="C2373" s="9">
        <f>IF(A2373=A2372,C2372,"")</f>
        <v>45363</v>
      </c>
      <c r="D2373" s="3" t="str">
        <f>IF(A2373=A2372,D2372,"")</f>
        <v>Creativity</v>
      </c>
      <c r="E2373" s="14" t="str">
        <f t="shared" si="650"/>
        <v>1822Creativity4</v>
      </c>
      <c r="J2373" s="14" t="str">
        <f t="shared" si="644"/>
        <v xml:space="preserve">Service completo. Cambio de aceite y filtros. Control general del vehiculo. Rotacion de ruedas. Lavado motor.   </v>
      </c>
      <c r="L2373" s="3">
        <v>1</v>
      </c>
      <c r="M2373" s="10" t="s">
        <v>2524</v>
      </c>
      <c r="N2373" s="3" t="s">
        <v>771</v>
      </c>
      <c r="Q2373" s="7">
        <v>6300</v>
      </c>
      <c r="S2373" s="8"/>
      <c r="T2373" s="11">
        <v>1</v>
      </c>
      <c r="W2373" s="76">
        <v>9800</v>
      </c>
      <c r="X2373" s="16">
        <f t="shared" si="648"/>
        <v>9800</v>
      </c>
      <c r="AC2373" s="18">
        <f t="shared" si="645"/>
        <v>0</v>
      </c>
      <c r="AD2373" s="19">
        <f t="shared" si="651"/>
        <v>95000</v>
      </c>
      <c r="AE2373" s="21">
        <f t="shared" si="647"/>
        <v>6300</v>
      </c>
      <c r="AF2373" s="20">
        <f t="shared" si="649"/>
        <v>0</v>
      </c>
      <c r="AG2373" s="20">
        <f t="shared" si="652"/>
        <v>0</v>
      </c>
      <c r="AH2373" s="20">
        <f t="shared" si="653"/>
        <v>0</v>
      </c>
      <c r="AI2373" s="20"/>
      <c r="AJ2373" s="20"/>
      <c r="AK2373" s="20">
        <f t="shared" si="646"/>
        <v>0</v>
      </c>
      <c r="AL2373" s="171"/>
    </row>
    <row r="2374" spans="1:38" ht="15.75" customHeight="1" x14ac:dyDescent="0.25">
      <c r="A2374" s="3">
        <v>1822</v>
      </c>
      <c r="B2374" s="14">
        <f t="shared" si="654"/>
        <v>5</v>
      </c>
      <c r="C2374" s="9">
        <f>IF(A2374=A2373,C2373,"")</f>
        <v>45363</v>
      </c>
      <c r="D2374" s="3" t="str">
        <f>IF(A2374=A2373,D2373,"")</f>
        <v>Creativity</v>
      </c>
      <c r="E2374" s="14" t="str">
        <f t="shared" si="650"/>
        <v>1822Creativity5</v>
      </c>
      <c r="J2374" s="14" t="str">
        <f t="shared" si="644"/>
        <v xml:space="preserve">Service completo. Cambio de aceite y filtros. Control general del vehiculo. Rotacion de ruedas. Lavado motor.    </v>
      </c>
      <c r="L2374" s="3">
        <v>1</v>
      </c>
      <c r="M2374" s="10" t="s">
        <v>728</v>
      </c>
      <c r="N2374" s="3" t="s">
        <v>771</v>
      </c>
      <c r="Q2374" s="7">
        <v>3540.67</v>
      </c>
      <c r="S2374" s="8"/>
      <c r="T2374" s="11">
        <v>4</v>
      </c>
      <c r="W2374" s="76">
        <v>11250</v>
      </c>
      <c r="X2374" s="16">
        <f t="shared" si="648"/>
        <v>45000</v>
      </c>
      <c r="AC2374" s="18">
        <f t="shared" si="645"/>
        <v>0</v>
      </c>
      <c r="AD2374" s="19">
        <f t="shared" si="651"/>
        <v>95000</v>
      </c>
      <c r="AE2374" s="21">
        <f t="shared" si="647"/>
        <v>14162.68</v>
      </c>
      <c r="AF2374" s="20">
        <f t="shared" si="649"/>
        <v>0</v>
      </c>
      <c r="AG2374" s="20">
        <f t="shared" si="652"/>
        <v>0</v>
      </c>
      <c r="AH2374" s="20">
        <f t="shared" si="653"/>
        <v>0</v>
      </c>
      <c r="AI2374" s="20"/>
      <c r="AJ2374" s="20"/>
      <c r="AK2374" s="20">
        <f t="shared" si="646"/>
        <v>0</v>
      </c>
      <c r="AL2374" s="171"/>
    </row>
    <row r="2375" spans="1:38" ht="15.75" customHeight="1" x14ac:dyDescent="0.25">
      <c r="A2375" s="3">
        <v>1823</v>
      </c>
      <c r="B2375" s="14">
        <f t="shared" si="654"/>
        <v>1</v>
      </c>
      <c r="C2375" s="9">
        <v>45363</v>
      </c>
      <c r="D2375" s="3" t="s">
        <v>3451</v>
      </c>
      <c r="E2375" s="14" t="str">
        <f t="shared" si="650"/>
        <v>1823Digenaro Julio1</v>
      </c>
      <c r="F2375" s="119" t="s">
        <v>3350</v>
      </c>
      <c r="G2375" s="119" t="s">
        <v>1318</v>
      </c>
      <c r="H2375" s="119">
        <v>99642</v>
      </c>
      <c r="I2375" s="10" t="s">
        <v>3603</v>
      </c>
      <c r="J2375" s="14" t="str">
        <f t="shared" si="644"/>
        <v>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v>
      </c>
      <c r="K2375" s="3" t="s">
        <v>2380</v>
      </c>
      <c r="L2375" s="3">
        <v>1</v>
      </c>
      <c r="M2375" s="10" t="s">
        <v>3406</v>
      </c>
      <c r="N2375" s="3" t="s">
        <v>2728</v>
      </c>
      <c r="Q2375" s="7">
        <v>10400</v>
      </c>
      <c r="R2375" s="7" t="s">
        <v>1971</v>
      </c>
      <c r="S2375" s="8"/>
      <c r="T2375" s="11">
        <v>1</v>
      </c>
      <c r="W2375" s="76">
        <v>13100</v>
      </c>
      <c r="X2375" s="16">
        <f t="shared" si="648"/>
        <v>13100</v>
      </c>
      <c r="Y2375" s="3">
        <v>1</v>
      </c>
      <c r="AB2375" s="4">
        <v>360000</v>
      </c>
      <c r="AC2375" s="18">
        <f t="shared" si="645"/>
        <v>360000</v>
      </c>
      <c r="AD2375" s="19">
        <f t="shared" si="651"/>
        <v>360000</v>
      </c>
      <c r="AE2375" s="21">
        <f t="shared" si="647"/>
        <v>10400</v>
      </c>
      <c r="AF2375" s="20">
        <f t="shared" si="649"/>
        <v>148540.67000000001</v>
      </c>
      <c r="AG2375" s="20">
        <f t="shared" si="652"/>
        <v>546000</v>
      </c>
      <c r="AH2375" s="20">
        <f t="shared" si="653"/>
        <v>360000</v>
      </c>
      <c r="AI2375" s="20"/>
      <c r="AJ2375" s="20"/>
      <c r="AK2375" s="20">
        <f t="shared" si="646"/>
        <v>906000</v>
      </c>
      <c r="AL2375" s="171"/>
    </row>
    <row r="2376" spans="1:38" ht="15.75" customHeight="1" x14ac:dyDescent="0.25">
      <c r="A2376" s="3">
        <v>1823</v>
      </c>
      <c r="B2376" s="14">
        <f t="shared" si="654"/>
        <v>2</v>
      </c>
      <c r="C2376" s="9">
        <f>IF(A2376=A2375,C2375,"")</f>
        <v>45363</v>
      </c>
      <c r="D2376" s="3" t="str">
        <f>IF(A2376=A2375,D2375,"")</f>
        <v>Digenaro Julio</v>
      </c>
      <c r="E2376" s="14" t="str">
        <f t="shared" si="650"/>
        <v>1823Digenaro Julio2</v>
      </c>
      <c r="J2376" s="14" t="str">
        <f t="shared" si="644"/>
        <v xml:space="preserve">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 </v>
      </c>
      <c r="L2376" s="3">
        <v>1</v>
      </c>
      <c r="M2376" s="10" t="s">
        <v>3594</v>
      </c>
      <c r="N2376" s="3" t="s">
        <v>3600</v>
      </c>
      <c r="Q2376" s="7">
        <v>0</v>
      </c>
      <c r="S2376" s="8"/>
      <c r="T2376" s="11">
        <v>1</v>
      </c>
      <c r="W2376" s="76">
        <v>115000</v>
      </c>
      <c r="X2376" s="16">
        <f t="shared" si="648"/>
        <v>115000</v>
      </c>
      <c r="AC2376" s="18">
        <f t="shared" si="645"/>
        <v>0</v>
      </c>
      <c r="AD2376" s="19">
        <f t="shared" si="651"/>
        <v>360000</v>
      </c>
      <c r="AE2376" s="21">
        <f t="shared" si="647"/>
        <v>0</v>
      </c>
      <c r="AF2376" s="20">
        <f t="shared" si="649"/>
        <v>0</v>
      </c>
      <c r="AG2376" s="20">
        <f t="shared" si="652"/>
        <v>0</v>
      </c>
      <c r="AH2376" s="20">
        <f t="shared" si="653"/>
        <v>0</v>
      </c>
      <c r="AI2376" s="20"/>
      <c r="AJ2376" s="20"/>
      <c r="AK2376" s="20">
        <f t="shared" si="646"/>
        <v>0</v>
      </c>
      <c r="AL2376" s="171"/>
    </row>
    <row r="2377" spans="1:38" ht="15.75" customHeight="1" x14ac:dyDescent="0.25">
      <c r="A2377" s="3">
        <v>1823</v>
      </c>
      <c r="B2377" s="14">
        <f t="shared" si="654"/>
        <v>3</v>
      </c>
      <c r="C2377" s="9">
        <v>45363</v>
      </c>
      <c r="D2377" s="3" t="s">
        <v>3451</v>
      </c>
      <c r="E2377" s="14" t="str">
        <f t="shared" si="650"/>
        <v>1823Digenaro Julio3</v>
      </c>
      <c r="J2377" s="14" t="str">
        <f t="shared" si="644"/>
        <v xml:space="preserve">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  </v>
      </c>
      <c r="L2377" s="3">
        <v>1</v>
      </c>
      <c r="M2377" s="10" t="s">
        <v>2646</v>
      </c>
      <c r="N2377" s="3" t="s">
        <v>734</v>
      </c>
      <c r="S2377" s="8"/>
      <c r="T2377" s="11">
        <v>1</v>
      </c>
      <c r="W2377" s="76">
        <v>12500</v>
      </c>
      <c r="X2377" s="16">
        <f t="shared" si="648"/>
        <v>12500</v>
      </c>
      <c r="AC2377" s="18">
        <f t="shared" si="645"/>
        <v>0</v>
      </c>
      <c r="AD2377" s="19">
        <f t="shared" si="651"/>
        <v>360000</v>
      </c>
      <c r="AE2377" s="21">
        <f t="shared" si="647"/>
        <v>0</v>
      </c>
      <c r="AF2377" s="20">
        <f t="shared" si="649"/>
        <v>0</v>
      </c>
      <c r="AG2377" s="20">
        <f t="shared" si="652"/>
        <v>0</v>
      </c>
      <c r="AH2377" s="20">
        <f t="shared" si="653"/>
        <v>0</v>
      </c>
      <c r="AI2377" s="20"/>
      <c r="AJ2377" s="20"/>
      <c r="AK2377" s="20">
        <f t="shared" si="646"/>
        <v>0</v>
      </c>
      <c r="AL2377" s="171"/>
    </row>
    <row r="2378" spans="1:38" ht="15.75" customHeight="1" x14ac:dyDescent="0.25">
      <c r="A2378" s="3">
        <v>1823</v>
      </c>
      <c r="B2378" s="14">
        <f t="shared" si="654"/>
        <v>4</v>
      </c>
      <c r="C2378" s="9">
        <f t="shared" ref="C2378:C2384" si="655">IF(A2378=A2377,C2377,"")</f>
        <v>45363</v>
      </c>
      <c r="D2378" s="3" t="str">
        <f t="shared" ref="D2378:D2384" si="656">IF(A2378=A2377,D2377,"")</f>
        <v>Digenaro Julio</v>
      </c>
      <c r="E2378" s="14" t="str">
        <f t="shared" si="650"/>
        <v>1823Digenaro Julio4</v>
      </c>
      <c r="J2378" s="14" t="str">
        <f t="shared" si="644"/>
        <v xml:space="preserve">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   </v>
      </c>
      <c r="L2378" s="3">
        <v>1</v>
      </c>
      <c r="M2378" s="10" t="s">
        <v>1471</v>
      </c>
      <c r="N2378" s="3" t="s">
        <v>101</v>
      </c>
      <c r="S2378" s="8"/>
      <c r="T2378" s="11">
        <v>4</v>
      </c>
      <c r="W2378" s="76">
        <v>12500</v>
      </c>
      <c r="X2378" s="16">
        <f t="shared" si="648"/>
        <v>50000</v>
      </c>
      <c r="AC2378" s="18">
        <f t="shared" si="645"/>
        <v>0</v>
      </c>
      <c r="AD2378" s="19">
        <f t="shared" si="651"/>
        <v>360000</v>
      </c>
      <c r="AE2378" s="21">
        <f t="shared" si="647"/>
        <v>0</v>
      </c>
      <c r="AF2378" s="20">
        <f t="shared" si="649"/>
        <v>0</v>
      </c>
      <c r="AG2378" s="20">
        <f t="shared" si="652"/>
        <v>0</v>
      </c>
      <c r="AH2378" s="20">
        <f t="shared" si="653"/>
        <v>0</v>
      </c>
      <c r="AI2378" s="20"/>
      <c r="AJ2378" s="20"/>
      <c r="AK2378" s="20">
        <f t="shared" si="646"/>
        <v>0</v>
      </c>
      <c r="AL2378" s="171"/>
    </row>
    <row r="2379" spans="1:38" ht="15.75" customHeight="1" x14ac:dyDescent="0.25">
      <c r="A2379" s="3">
        <v>1823</v>
      </c>
      <c r="B2379" s="14">
        <f t="shared" si="654"/>
        <v>5</v>
      </c>
      <c r="C2379" s="9">
        <f t="shared" si="655"/>
        <v>45363</v>
      </c>
      <c r="D2379" s="3" t="str">
        <f t="shared" si="656"/>
        <v>Digenaro Julio</v>
      </c>
      <c r="E2379" s="14" t="str">
        <f t="shared" si="650"/>
        <v>1823Digenaro Julio5</v>
      </c>
      <c r="J2379" s="14" t="str">
        <f t="shared" si="644"/>
        <v xml:space="preserve">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    </v>
      </c>
      <c r="L2379" s="3">
        <v>1</v>
      </c>
      <c r="M2379" s="10" t="s">
        <v>3595</v>
      </c>
      <c r="N2379" s="3" t="s">
        <v>771</v>
      </c>
      <c r="S2379" s="8"/>
      <c r="T2379" s="11">
        <v>1</v>
      </c>
      <c r="W2379" s="76">
        <v>12500</v>
      </c>
      <c r="X2379" s="16">
        <f t="shared" si="648"/>
        <v>12500</v>
      </c>
      <c r="AC2379" s="18">
        <f t="shared" si="645"/>
        <v>0</v>
      </c>
      <c r="AD2379" s="19">
        <f t="shared" si="651"/>
        <v>360000</v>
      </c>
      <c r="AE2379" s="21">
        <f t="shared" si="647"/>
        <v>0</v>
      </c>
      <c r="AF2379" s="20">
        <f t="shared" si="649"/>
        <v>0</v>
      </c>
      <c r="AG2379" s="20">
        <f t="shared" si="652"/>
        <v>0</v>
      </c>
      <c r="AH2379" s="20">
        <f t="shared" si="653"/>
        <v>0</v>
      </c>
      <c r="AI2379" s="20"/>
      <c r="AJ2379" s="20"/>
      <c r="AK2379" s="20">
        <f t="shared" si="646"/>
        <v>0</v>
      </c>
      <c r="AL2379" s="171"/>
    </row>
    <row r="2380" spans="1:38" ht="15.75" customHeight="1" x14ac:dyDescent="0.25">
      <c r="A2380" s="3">
        <v>1823</v>
      </c>
      <c r="B2380" s="14">
        <f t="shared" si="654"/>
        <v>6</v>
      </c>
      <c r="C2380" s="9">
        <f t="shared" si="655"/>
        <v>45363</v>
      </c>
      <c r="D2380" s="3" t="str">
        <f t="shared" si="656"/>
        <v>Digenaro Julio</v>
      </c>
      <c r="E2380" s="14" t="str">
        <f t="shared" si="650"/>
        <v>1823Digenaro Julio6</v>
      </c>
      <c r="J2380" s="14" t="str">
        <f t="shared" si="644"/>
        <v xml:space="preserve">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     </v>
      </c>
      <c r="L2380" s="3">
        <v>1</v>
      </c>
      <c r="M2380" s="10" t="s">
        <v>3596</v>
      </c>
      <c r="N2380" s="3" t="s">
        <v>734</v>
      </c>
      <c r="S2380" s="8"/>
      <c r="T2380" s="11">
        <v>1</v>
      </c>
      <c r="W2380" s="76">
        <v>8000</v>
      </c>
      <c r="X2380" s="16">
        <f t="shared" si="648"/>
        <v>8000</v>
      </c>
      <c r="AC2380" s="18">
        <f t="shared" si="645"/>
        <v>0</v>
      </c>
      <c r="AD2380" s="19">
        <f t="shared" si="651"/>
        <v>360000</v>
      </c>
      <c r="AE2380" s="21">
        <f t="shared" si="647"/>
        <v>0</v>
      </c>
      <c r="AF2380" s="20">
        <f t="shared" si="649"/>
        <v>0</v>
      </c>
      <c r="AG2380" s="20">
        <f t="shared" si="652"/>
        <v>0</v>
      </c>
      <c r="AH2380" s="20">
        <f t="shared" si="653"/>
        <v>0</v>
      </c>
      <c r="AI2380" s="20"/>
      <c r="AJ2380" s="20"/>
      <c r="AK2380" s="20">
        <f t="shared" si="646"/>
        <v>0</v>
      </c>
      <c r="AL2380" s="171"/>
    </row>
    <row r="2381" spans="1:38" ht="15.75" customHeight="1" x14ac:dyDescent="0.25">
      <c r="A2381" s="3">
        <v>1823</v>
      </c>
      <c r="B2381" s="14">
        <f t="shared" si="654"/>
        <v>7</v>
      </c>
      <c r="C2381" s="9">
        <f t="shared" si="655"/>
        <v>45363</v>
      </c>
      <c r="D2381" s="3" t="str">
        <f t="shared" si="656"/>
        <v>Digenaro Julio</v>
      </c>
      <c r="E2381" s="14" t="str">
        <f t="shared" si="650"/>
        <v>1823Digenaro Julio7</v>
      </c>
      <c r="J2381" s="14" t="str">
        <f t="shared" si="644"/>
        <v xml:space="preserve">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      </v>
      </c>
      <c r="L2381" s="3">
        <v>1</v>
      </c>
      <c r="M2381" s="10" t="s">
        <v>3597</v>
      </c>
      <c r="N2381" s="3" t="s">
        <v>1566</v>
      </c>
      <c r="Q2381" s="7">
        <v>2700</v>
      </c>
      <c r="S2381" s="8"/>
      <c r="T2381" s="11">
        <v>2</v>
      </c>
      <c r="W2381" s="76">
        <v>4000</v>
      </c>
      <c r="X2381" s="16">
        <f t="shared" si="648"/>
        <v>8000</v>
      </c>
      <c r="AC2381" s="18">
        <f t="shared" si="645"/>
        <v>0</v>
      </c>
      <c r="AD2381" s="19">
        <f t="shared" si="651"/>
        <v>360000</v>
      </c>
      <c r="AE2381" s="21">
        <f t="shared" si="647"/>
        <v>5400</v>
      </c>
      <c r="AF2381" s="20">
        <f t="shared" si="649"/>
        <v>0</v>
      </c>
      <c r="AG2381" s="20">
        <f t="shared" si="652"/>
        <v>0</v>
      </c>
      <c r="AH2381" s="20">
        <f t="shared" si="653"/>
        <v>0</v>
      </c>
      <c r="AI2381" s="20"/>
      <c r="AJ2381" s="20"/>
      <c r="AK2381" s="20">
        <f t="shared" si="646"/>
        <v>0</v>
      </c>
      <c r="AL2381" s="171"/>
    </row>
    <row r="2382" spans="1:38" ht="15.75" customHeight="1" x14ac:dyDescent="0.25">
      <c r="A2382" s="3">
        <v>1823</v>
      </c>
      <c r="B2382" s="14">
        <f t="shared" si="654"/>
        <v>8</v>
      </c>
      <c r="C2382" s="9">
        <f t="shared" si="655"/>
        <v>45363</v>
      </c>
      <c r="D2382" s="3" t="str">
        <f t="shared" si="656"/>
        <v>Digenaro Julio</v>
      </c>
      <c r="E2382" s="14" t="str">
        <f t="shared" si="650"/>
        <v>1823Digenaro Julio8</v>
      </c>
      <c r="J2382" s="14" t="str">
        <f t="shared" si="644"/>
        <v xml:space="preserve">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       </v>
      </c>
      <c r="L2382" s="3">
        <v>1</v>
      </c>
      <c r="M2382" s="10" t="s">
        <v>3598</v>
      </c>
      <c r="N2382" s="3" t="s">
        <v>771</v>
      </c>
      <c r="S2382" s="8"/>
      <c r="T2382" s="11">
        <v>4</v>
      </c>
      <c r="W2382" s="76">
        <v>14500</v>
      </c>
      <c r="X2382" s="16">
        <f t="shared" si="648"/>
        <v>58000</v>
      </c>
      <c r="AC2382" s="18">
        <f t="shared" si="645"/>
        <v>0</v>
      </c>
      <c r="AD2382" s="19">
        <f t="shared" si="651"/>
        <v>360000</v>
      </c>
      <c r="AE2382" s="21">
        <f t="shared" si="647"/>
        <v>0</v>
      </c>
      <c r="AF2382" s="20">
        <f t="shared" si="649"/>
        <v>0</v>
      </c>
      <c r="AG2382" s="20">
        <f t="shared" si="652"/>
        <v>0</v>
      </c>
      <c r="AH2382" s="20">
        <f t="shared" si="653"/>
        <v>0</v>
      </c>
      <c r="AI2382" s="20"/>
      <c r="AJ2382" s="20"/>
      <c r="AK2382" s="20">
        <f t="shared" si="646"/>
        <v>0</v>
      </c>
      <c r="AL2382" s="171"/>
    </row>
    <row r="2383" spans="1:38" ht="15.75" customHeight="1" x14ac:dyDescent="0.25">
      <c r="A2383" s="3">
        <v>1823</v>
      </c>
      <c r="B2383" s="14">
        <f t="shared" si="654"/>
        <v>9</v>
      </c>
      <c r="C2383" s="9">
        <f t="shared" si="655"/>
        <v>45363</v>
      </c>
      <c r="D2383" s="3" t="str">
        <f t="shared" si="656"/>
        <v>Digenaro Julio</v>
      </c>
      <c r="E2383" s="14" t="str">
        <f t="shared" si="650"/>
        <v>1823Digenaro Julio9</v>
      </c>
      <c r="J2383" s="14" t="str">
        <f t="shared" si="644"/>
        <v xml:space="preserve">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        </v>
      </c>
      <c r="L2383" s="3">
        <v>1</v>
      </c>
      <c r="M2383" s="10" t="s">
        <v>3599</v>
      </c>
      <c r="N2383" s="3" t="s">
        <v>734</v>
      </c>
      <c r="S2383" s="8"/>
      <c r="T2383" s="11">
        <v>1</v>
      </c>
      <c r="W2383" s="76">
        <v>8800</v>
      </c>
      <c r="X2383" s="16">
        <f t="shared" si="648"/>
        <v>8800</v>
      </c>
      <c r="AC2383" s="18">
        <f t="shared" si="645"/>
        <v>0</v>
      </c>
      <c r="AD2383" s="19">
        <f t="shared" si="651"/>
        <v>360000</v>
      </c>
      <c r="AE2383" s="21">
        <f t="shared" si="647"/>
        <v>0</v>
      </c>
      <c r="AF2383" s="20">
        <f t="shared" si="649"/>
        <v>0</v>
      </c>
      <c r="AG2383" s="20">
        <f t="shared" si="652"/>
        <v>0</v>
      </c>
      <c r="AH2383" s="20">
        <f t="shared" si="653"/>
        <v>0</v>
      </c>
      <c r="AI2383" s="20"/>
      <c r="AJ2383" s="20"/>
      <c r="AK2383" s="20">
        <f t="shared" si="646"/>
        <v>0</v>
      </c>
      <c r="AL2383" s="171"/>
    </row>
    <row r="2384" spans="1:38" ht="15.75" customHeight="1" x14ac:dyDescent="0.25">
      <c r="A2384" s="3">
        <v>1823</v>
      </c>
      <c r="B2384" s="14">
        <f t="shared" si="654"/>
        <v>10</v>
      </c>
      <c r="C2384" s="9">
        <f t="shared" si="655"/>
        <v>45363</v>
      </c>
      <c r="D2384" s="3" t="str">
        <f t="shared" si="656"/>
        <v>Digenaro Julio</v>
      </c>
      <c r="E2384" s="14" t="str">
        <f t="shared" si="650"/>
        <v>1823Digenaro Julio10</v>
      </c>
      <c r="J2384" s="14" t="str">
        <f t="shared" si="644"/>
        <v xml:space="preserve">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         </v>
      </c>
      <c r="L2384" s="3">
        <v>1</v>
      </c>
      <c r="M2384" s="10" t="s">
        <v>2786</v>
      </c>
      <c r="N2384" s="3" t="s">
        <v>2787</v>
      </c>
      <c r="Q2384" s="7">
        <v>100000</v>
      </c>
      <c r="S2384" s="8"/>
      <c r="T2384" s="11">
        <v>1</v>
      </c>
      <c r="W2384" s="76">
        <v>140000</v>
      </c>
      <c r="X2384" s="16">
        <f t="shared" si="648"/>
        <v>140000</v>
      </c>
      <c r="AC2384" s="18">
        <f t="shared" si="645"/>
        <v>0</v>
      </c>
      <c r="AD2384" s="19">
        <f t="shared" si="651"/>
        <v>360000</v>
      </c>
      <c r="AE2384" s="21">
        <f t="shared" si="647"/>
        <v>100000</v>
      </c>
      <c r="AF2384" s="20">
        <f t="shared" si="649"/>
        <v>0</v>
      </c>
      <c r="AG2384" s="20">
        <f t="shared" si="652"/>
        <v>0</v>
      </c>
      <c r="AH2384" s="20">
        <f t="shared" si="653"/>
        <v>0</v>
      </c>
      <c r="AI2384" s="20"/>
      <c r="AJ2384" s="20"/>
      <c r="AK2384" s="20">
        <f t="shared" si="646"/>
        <v>0</v>
      </c>
      <c r="AL2384" s="171"/>
    </row>
    <row r="2385" spans="1:38" ht="15.75" customHeight="1" x14ac:dyDescent="0.25">
      <c r="A2385" s="3">
        <v>1823</v>
      </c>
      <c r="B2385" s="14">
        <f t="shared" si="654"/>
        <v>11</v>
      </c>
      <c r="C2385" s="9">
        <v>45363</v>
      </c>
      <c r="D2385" s="3" t="s">
        <v>3451</v>
      </c>
      <c r="E2385" s="14" t="str">
        <f t="shared" si="650"/>
        <v>1823Digenaro Julio11</v>
      </c>
      <c r="J2385" s="14" t="str">
        <f t="shared" si="644"/>
        <v xml:space="preserve">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          </v>
      </c>
      <c r="L2385" s="3">
        <v>1</v>
      </c>
      <c r="M2385" s="10" t="s">
        <v>3601</v>
      </c>
      <c r="N2385" s="3" t="s">
        <v>3602</v>
      </c>
      <c r="S2385" s="8"/>
      <c r="T2385" s="11">
        <v>1</v>
      </c>
      <c r="W2385" s="76">
        <v>30000</v>
      </c>
      <c r="X2385" s="16">
        <f t="shared" si="648"/>
        <v>30000</v>
      </c>
      <c r="AC2385" s="18">
        <f t="shared" si="645"/>
        <v>0</v>
      </c>
      <c r="AD2385" s="19">
        <f t="shared" si="651"/>
        <v>360000</v>
      </c>
      <c r="AE2385" s="21">
        <f t="shared" si="647"/>
        <v>0</v>
      </c>
      <c r="AF2385" s="20">
        <f t="shared" si="649"/>
        <v>0</v>
      </c>
      <c r="AG2385" s="20">
        <f t="shared" si="652"/>
        <v>0</v>
      </c>
      <c r="AH2385" s="20">
        <f t="shared" si="653"/>
        <v>0</v>
      </c>
      <c r="AI2385" s="20"/>
      <c r="AJ2385" s="20"/>
      <c r="AK2385" s="20">
        <f t="shared" si="646"/>
        <v>0</v>
      </c>
      <c r="AL2385" s="171"/>
    </row>
    <row r="2386" spans="1:38" ht="15.75" customHeight="1" x14ac:dyDescent="0.25">
      <c r="A2386" s="3">
        <v>1823</v>
      </c>
      <c r="B2386" s="14">
        <f t="shared" si="654"/>
        <v>12</v>
      </c>
      <c r="C2386" s="9">
        <v>45363</v>
      </c>
      <c r="D2386" s="3" t="s">
        <v>3451</v>
      </c>
      <c r="E2386" s="14" t="str">
        <f t="shared" si="650"/>
        <v>1823Digenaro Julio12</v>
      </c>
      <c r="J2386" s="14" t="str">
        <f t="shared" si="644"/>
        <v xml:space="preserve">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           </v>
      </c>
      <c r="L2386" s="3">
        <v>1</v>
      </c>
      <c r="M2386" s="10" t="s">
        <v>918</v>
      </c>
      <c r="N2386" s="3" t="s">
        <v>771</v>
      </c>
      <c r="Q2386" s="7">
        <v>30800</v>
      </c>
      <c r="S2386" s="8"/>
      <c r="T2386" s="11">
        <v>1</v>
      </c>
      <c r="W2386" s="76">
        <v>44000</v>
      </c>
      <c r="X2386" s="16">
        <f t="shared" si="648"/>
        <v>44000</v>
      </c>
      <c r="AC2386" s="18">
        <f t="shared" si="645"/>
        <v>0</v>
      </c>
      <c r="AD2386" s="19">
        <f t="shared" si="651"/>
        <v>360000</v>
      </c>
      <c r="AE2386" s="21">
        <f t="shared" si="647"/>
        <v>30800</v>
      </c>
      <c r="AF2386" s="20">
        <f t="shared" si="649"/>
        <v>0</v>
      </c>
      <c r="AG2386" s="20">
        <f t="shared" si="652"/>
        <v>0</v>
      </c>
      <c r="AH2386" s="20">
        <f t="shared" si="653"/>
        <v>0</v>
      </c>
      <c r="AI2386" s="20"/>
      <c r="AJ2386" s="20"/>
      <c r="AK2386" s="20">
        <f t="shared" si="646"/>
        <v>0</v>
      </c>
      <c r="AL2386" s="171"/>
    </row>
    <row r="2387" spans="1:38" ht="15.75" customHeight="1" x14ac:dyDescent="0.25">
      <c r="A2387" s="3">
        <v>1823</v>
      </c>
      <c r="B2387" s="14">
        <f t="shared" si="654"/>
        <v>13</v>
      </c>
      <c r="C2387" s="9">
        <f>IF(A2387=A2386,C2386,"")</f>
        <v>45363</v>
      </c>
      <c r="D2387" s="3" t="str">
        <f>IF(A2387=A2386,D2386,"")</f>
        <v>Digenaro Julio</v>
      </c>
      <c r="E2387" s="14" t="str">
        <f t="shared" si="650"/>
        <v>1823Digenaro Julio13</v>
      </c>
      <c r="J2387" s="14" t="str">
        <f t="shared" si="644"/>
        <v xml:space="preserve">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            </v>
      </c>
      <c r="L2387" s="3">
        <v>1</v>
      </c>
      <c r="M2387" s="10" t="s">
        <v>728</v>
      </c>
      <c r="N2387" s="3" t="s">
        <v>771</v>
      </c>
      <c r="Q2387" s="7">
        <v>3540.67</v>
      </c>
      <c r="S2387" s="8"/>
      <c r="T2387" s="11">
        <v>4</v>
      </c>
      <c r="W2387" s="76">
        <v>10900</v>
      </c>
      <c r="X2387" s="16">
        <f t="shared" si="648"/>
        <v>43600</v>
      </c>
      <c r="AC2387" s="18">
        <f t="shared" si="645"/>
        <v>0</v>
      </c>
      <c r="AD2387" s="19">
        <f t="shared" si="651"/>
        <v>360000</v>
      </c>
      <c r="AE2387" s="21">
        <f t="shared" si="647"/>
        <v>14162.68</v>
      </c>
      <c r="AF2387" s="20">
        <f t="shared" si="649"/>
        <v>0</v>
      </c>
      <c r="AG2387" s="20">
        <f t="shared" si="652"/>
        <v>0</v>
      </c>
      <c r="AH2387" s="20">
        <f t="shared" si="653"/>
        <v>0</v>
      </c>
      <c r="AI2387" s="20"/>
      <c r="AJ2387" s="20"/>
      <c r="AK2387" s="20">
        <f t="shared" si="646"/>
        <v>0</v>
      </c>
      <c r="AL2387" s="171"/>
    </row>
    <row r="2388" spans="1:38" ht="15.75" customHeight="1" x14ac:dyDescent="0.25">
      <c r="A2388" s="3">
        <v>1823</v>
      </c>
      <c r="B2388" s="14">
        <f t="shared" si="654"/>
        <v>14</v>
      </c>
      <c r="C2388" s="9">
        <f>IF(A2388=A2387,C2387,"")</f>
        <v>45363</v>
      </c>
      <c r="D2388" s="3" t="str">
        <f>IF(A2388=A2387,D2387,"")</f>
        <v>Digenaro Julio</v>
      </c>
      <c r="E2388" s="14" t="str">
        <f t="shared" si="650"/>
        <v>1823Digenaro Julio14</v>
      </c>
      <c r="J2388" s="14" t="str">
        <f t="shared" si="644"/>
        <v xml:space="preserve">Service completo. Cambio de aceite y filtros. Control general del vehiculo. Desarmar distribucion y admision completa. Sacar tapa de valvulas. Control de arboles de leva. Limpieza al brillo y rarmado con retenes nuevos. Bajar cuna y sacar cremallera. Enviar a rectificar la misma. Soldar cuna, cepillado y pintar con antioxido y termianaciones en color negro. Cambiar fuelle reten de semieje izquierdo lado caja. Sacar carter para control de cojinetes, rociadores y bomba de aceite. Enviar a controlar bomba de aceite. Colocar bomba nueva. Rearmado total. Lavado motor y bajo motor. Cambiar bulbo de presion de aceite.             </v>
      </c>
      <c r="L2388" s="3">
        <v>1</v>
      </c>
      <c r="M2388" s="10" t="s">
        <v>3358</v>
      </c>
      <c r="N2388" s="3" t="s">
        <v>771</v>
      </c>
      <c r="Q2388" s="7">
        <v>1100</v>
      </c>
      <c r="S2388" s="8"/>
      <c r="T2388" s="11">
        <v>1</v>
      </c>
      <c r="W2388" s="76">
        <v>2500</v>
      </c>
      <c r="X2388" s="16">
        <f t="shared" si="648"/>
        <v>2500</v>
      </c>
      <c r="AC2388" s="18">
        <f t="shared" si="645"/>
        <v>0</v>
      </c>
      <c r="AD2388" s="19">
        <f t="shared" si="651"/>
        <v>360000</v>
      </c>
      <c r="AE2388" s="21">
        <f t="shared" si="647"/>
        <v>1100</v>
      </c>
      <c r="AF2388" s="20">
        <f t="shared" si="649"/>
        <v>0</v>
      </c>
      <c r="AG2388" s="20">
        <f t="shared" si="652"/>
        <v>0</v>
      </c>
      <c r="AH2388" s="20">
        <f t="shared" si="653"/>
        <v>0</v>
      </c>
      <c r="AI2388" s="20"/>
      <c r="AJ2388" s="20"/>
      <c r="AK2388" s="20">
        <f t="shared" si="646"/>
        <v>0</v>
      </c>
      <c r="AL2388" s="171"/>
    </row>
    <row r="2389" spans="1:38" ht="15.75" customHeight="1" x14ac:dyDescent="0.25">
      <c r="A2389" s="3">
        <v>1824</v>
      </c>
      <c r="B2389" s="14">
        <f t="shared" si="654"/>
        <v>1</v>
      </c>
      <c r="C2389" s="9">
        <v>45363</v>
      </c>
      <c r="D2389" s="3" t="s">
        <v>419</v>
      </c>
      <c r="E2389" s="14" t="str">
        <f t="shared" si="650"/>
        <v>1824Irrazabal Miguel1</v>
      </c>
      <c r="F2389" s="119" t="s">
        <v>3407</v>
      </c>
      <c r="G2389" s="119" t="s">
        <v>2279</v>
      </c>
      <c r="H2389" s="119">
        <v>30932</v>
      </c>
      <c r="I2389" s="10" t="s">
        <v>2702</v>
      </c>
      <c r="J2389" s="14" t="str">
        <f t="shared" si="644"/>
        <v>Service completo. Cambio de aceite y filtros. Control general del vehiculo. Rotacion de ruedas. Lavado motor.</v>
      </c>
      <c r="K2389" s="3" t="s">
        <v>1665</v>
      </c>
      <c r="L2389" s="3">
        <v>1</v>
      </c>
      <c r="M2389" s="10" t="s">
        <v>3408</v>
      </c>
      <c r="N2389" s="3" t="s">
        <v>771</v>
      </c>
      <c r="Q2389" s="7">
        <v>8952.69</v>
      </c>
      <c r="R2389" s="7" t="s">
        <v>1916</v>
      </c>
      <c r="S2389" s="8"/>
      <c r="T2389" s="11">
        <v>1</v>
      </c>
      <c r="W2389" s="76">
        <v>12700</v>
      </c>
      <c r="X2389" s="16">
        <f t="shared" si="648"/>
        <v>12700</v>
      </c>
      <c r="Y2389" s="3">
        <v>1</v>
      </c>
      <c r="AB2389" s="4">
        <v>51000</v>
      </c>
      <c r="AC2389" s="18">
        <f t="shared" si="645"/>
        <v>51000</v>
      </c>
      <c r="AD2389" s="19">
        <f t="shared" si="651"/>
        <v>51000</v>
      </c>
      <c r="AE2389" s="21">
        <f t="shared" si="647"/>
        <v>8952.69</v>
      </c>
      <c r="AF2389" s="20">
        <f t="shared" si="649"/>
        <v>36106.36</v>
      </c>
      <c r="AG2389" s="20">
        <f t="shared" si="652"/>
        <v>137600</v>
      </c>
      <c r="AH2389" s="20">
        <f t="shared" si="653"/>
        <v>51000</v>
      </c>
      <c r="AI2389" s="20"/>
      <c r="AJ2389" s="20"/>
      <c r="AK2389" s="20">
        <f t="shared" si="646"/>
        <v>188600</v>
      </c>
      <c r="AL2389" s="171"/>
    </row>
    <row r="2390" spans="1:38" ht="15.75" customHeight="1" x14ac:dyDescent="0.25">
      <c r="A2390" s="3">
        <v>1824</v>
      </c>
      <c r="B2390" s="14">
        <f t="shared" si="654"/>
        <v>2</v>
      </c>
      <c r="C2390" s="9">
        <f>IF(A2390=A2389,C2389,"")</f>
        <v>45363</v>
      </c>
      <c r="D2390" s="3" t="str">
        <f>IF(A2390=A2389,D2389,"")</f>
        <v>Irrazabal Miguel</v>
      </c>
      <c r="E2390" s="14" t="str">
        <f t="shared" si="650"/>
        <v>1824Irrazabal Miguel2</v>
      </c>
      <c r="J2390" s="14" t="str">
        <f t="shared" si="644"/>
        <v xml:space="preserve">Service completo. Cambio de aceite y filtros. Control general del vehiculo. Rotacion de ruedas. Lavado motor. </v>
      </c>
      <c r="L2390" s="3">
        <v>1</v>
      </c>
      <c r="M2390" s="10" t="s">
        <v>3409</v>
      </c>
      <c r="N2390" s="3" t="s">
        <v>771</v>
      </c>
      <c r="Q2390" s="7">
        <v>11700</v>
      </c>
      <c r="S2390" s="8"/>
      <c r="T2390" s="11">
        <v>1</v>
      </c>
      <c r="W2390" s="76">
        <v>18000</v>
      </c>
      <c r="X2390" s="16">
        <f t="shared" si="648"/>
        <v>18000</v>
      </c>
      <c r="AC2390" s="18">
        <f t="shared" si="645"/>
        <v>0</v>
      </c>
      <c r="AD2390" s="19">
        <f t="shared" si="651"/>
        <v>51000</v>
      </c>
      <c r="AE2390" s="21">
        <f t="shared" si="647"/>
        <v>11700</v>
      </c>
      <c r="AF2390" s="20">
        <f t="shared" si="649"/>
        <v>0</v>
      </c>
      <c r="AG2390" s="20">
        <f t="shared" si="652"/>
        <v>0</v>
      </c>
      <c r="AH2390" s="20">
        <f t="shared" si="653"/>
        <v>0</v>
      </c>
      <c r="AI2390" s="20"/>
      <c r="AJ2390" s="20"/>
      <c r="AK2390" s="20">
        <f t="shared" si="646"/>
        <v>0</v>
      </c>
      <c r="AL2390" s="171"/>
    </row>
    <row r="2391" spans="1:38" ht="15.75" customHeight="1" x14ac:dyDescent="0.25">
      <c r="A2391" s="3">
        <v>1824</v>
      </c>
      <c r="B2391" s="14">
        <f t="shared" si="654"/>
        <v>3</v>
      </c>
      <c r="C2391" s="9">
        <f>IF(A2391=A2390,C2390,"")</f>
        <v>45363</v>
      </c>
      <c r="D2391" s="3" t="str">
        <f>IF(A2391=A2390,D2390,"")</f>
        <v>Irrazabal Miguel</v>
      </c>
      <c r="E2391" s="14" t="str">
        <f t="shared" si="650"/>
        <v>1824Irrazabal Miguel3</v>
      </c>
      <c r="J2391" s="14" t="str">
        <f t="shared" si="644"/>
        <v xml:space="preserve">Service completo. Cambio de aceite y filtros. Control general del vehiculo. Rotacion de ruedas. Lavado motor.  </v>
      </c>
      <c r="L2391" s="3">
        <v>1</v>
      </c>
      <c r="M2391" s="10" t="s">
        <v>3410</v>
      </c>
      <c r="N2391" s="3" t="s">
        <v>771</v>
      </c>
      <c r="Q2391" s="7">
        <v>10300</v>
      </c>
      <c r="S2391" s="8"/>
      <c r="T2391" s="11">
        <v>1</v>
      </c>
      <c r="W2391" s="76">
        <v>15900</v>
      </c>
      <c r="X2391" s="16">
        <f t="shared" si="648"/>
        <v>15900</v>
      </c>
      <c r="AC2391" s="18">
        <f t="shared" si="645"/>
        <v>0</v>
      </c>
      <c r="AD2391" s="19">
        <f t="shared" si="651"/>
        <v>51000</v>
      </c>
      <c r="AE2391" s="21">
        <f t="shared" si="647"/>
        <v>10300</v>
      </c>
      <c r="AF2391" s="20">
        <f t="shared" si="649"/>
        <v>0</v>
      </c>
      <c r="AG2391" s="20">
        <f t="shared" si="652"/>
        <v>0</v>
      </c>
      <c r="AH2391" s="20">
        <f t="shared" si="653"/>
        <v>0</v>
      </c>
      <c r="AI2391" s="20"/>
      <c r="AJ2391" s="20"/>
      <c r="AK2391" s="20">
        <f t="shared" si="646"/>
        <v>0</v>
      </c>
      <c r="AL2391" s="171"/>
    </row>
    <row r="2392" spans="1:38" ht="15.75" customHeight="1" x14ac:dyDescent="0.25">
      <c r="A2392" s="3">
        <v>1824</v>
      </c>
      <c r="B2392" s="14">
        <f t="shared" si="654"/>
        <v>4</v>
      </c>
      <c r="C2392" s="9">
        <f>IF(A2392=A2391,C2391,"")</f>
        <v>45363</v>
      </c>
      <c r="D2392" s="3" t="str">
        <f>IF(A2392=A2391,D2391,"")</f>
        <v>Irrazabal Miguel</v>
      </c>
      <c r="E2392" s="14" t="str">
        <f t="shared" si="650"/>
        <v>1824Irrazabal Miguel4</v>
      </c>
      <c r="J2392" s="14" t="str">
        <f t="shared" si="644"/>
        <v xml:space="preserve">Service completo. Cambio de aceite y filtros. Control general del vehiculo. Rotacion de ruedas. Lavado motor.   </v>
      </c>
      <c r="L2392" s="3">
        <v>1</v>
      </c>
      <c r="M2392" s="10" t="s">
        <v>2447</v>
      </c>
      <c r="N2392" s="3" t="s">
        <v>771</v>
      </c>
      <c r="Q2392" s="7">
        <v>5153.67</v>
      </c>
      <c r="S2392" s="8"/>
      <c r="T2392" s="11">
        <v>4</v>
      </c>
      <c r="W2392" s="76">
        <v>22750</v>
      </c>
      <c r="X2392" s="16">
        <f t="shared" si="648"/>
        <v>91000</v>
      </c>
      <c r="AC2392" s="18">
        <f t="shared" si="645"/>
        <v>0</v>
      </c>
      <c r="AD2392" s="19">
        <f t="shared" si="651"/>
        <v>51000</v>
      </c>
      <c r="AE2392" s="21">
        <f t="shared" si="647"/>
        <v>20614.68</v>
      </c>
      <c r="AF2392" s="20">
        <f t="shared" si="649"/>
        <v>0</v>
      </c>
      <c r="AG2392" s="20">
        <f t="shared" si="652"/>
        <v>0</v>
      </c>
      <c r="AH2392" s="20">
        <f t="shared" si="653"/>
        <v>0</v>
      </c>
      <c r="AI2392" s="20"/>
      <c r="AJ2392" s="20"/>
      <c r="AK2392" s="20">
        <f t="shared" si="646"/>
        <v>0</v>
      </c>
      <c r="AL2392" s="171"/>
    </row>
    <row r="2393" spans="1:38" ht="15.75" customHeight="1" x14ac:dyDescent="0.25">
      <c r="A2393" s="3">
        <v>1825</v>
      </c>
      <c r="B2393" s="14">
        <f t="shared" si="654"/>
        <v>1</v>
      </c>
      <c r="C2393" s="9">
        <v>45363</v>
      </c>
      <c r="D2393" s="3" t="s">
        <v>2828</v>
      </c>
      <c r="E2393" s="14" t="str">
        <f t="shared" si="650"/>
        <v>1825Fava Carlos1</v>
      </c>
      <c r="F2393" s="119" t="s">
        <v>2829</v>
      </c>
      <c r="G2393" s="119" t="s">
        <v>2198</v>
      </c>
      <c r="H2393" s="119">
        <v>132241</v>
      </c>
      <c r="I2393" s="10" t="s">
        <v>3411</v>
      </c>
      <c r="J2393" s="14" t="str">
        <f t="shared" si="644"/>
        <v>Desarmar parte de desincronizacion de correa poly-v. Cambiar polea acanalada inferior fija. Cambiar correa poly-v. Armado total.</v>
      </c>
      <c r="K2393" s="3" t="s">
        <v>2390</v>
      </c>
      <c r="L2393" s="3">
        <v>1</v>
      </c>
      <c r="M2393" s="10" t="s">
        <v>741</v>
      </c>
      <c r="N2393" s="3" t="s">
        <v>734</v>
      </c>
      <c r="Q2393" s="7">
        <v>18200</v>
      </c>
      <c r="R2393" s="7" t="s">
        <v>2506</v>
      </c>
      <c r="S2393" s="8"/>
      <c r="T2393" s="11">
        <v>1</v>
      </c>
      <c r="W2393" s="76">
        <v>22800</v>
      </c>
      <c r="X2393" s="16">
        <f t="shared" si="648"/>
        <v>22800</v>
      </c>
      <c r="Y2393" s="3">
        <v>1</v>
      </c>
      <c r="AB2393" s="4">
        <v>35000</v>
      </c>
      <c r="AC2393" s="18">
        <f t="shared" si="645"/>
        <v>35000</v>
      </c>
      <c r="AD2393" s="19">
        <f t="shared" si="651"/>
        <v>35000</v>
      </c>
      <c r="AE2393" s="21">
        <f t="shared" si="647"/>
        <v>18200</v>
      </c>
      <c r="AF2393" s="20">
        <f t="shared" si="649"/>
        <v>79000</v>
      </c>
      <c r="AG2393" s="20">
        <f t="shared" si="652"/>
        <v>98800</v>
      </c>
      <c r="AH2393" s="20">
        <f t="shared" si="653"/>
        <v>35000</v>
      </c>
      <c r="AI2393" s="20"/>
      <c r="AJ2393" s="20"/>
      <c r="AK2393" s="20">
        <f t="shared" si="646"/>
        <v>133800</v>
      </c>
      <c r="AL2393" s="171"/>
    </row>
    <row r="2394" spans="1:38" ht="15.75" customHeight="1" x14ac:dyDescent="0.25">
      <c r="A2394" s="3">
        <v>1825</v>
      </c>
      <c r="B2394" s="14">
        <f t="shared" si="654"/>
        <v>2</v>
      </c>
      <c r="C2394" s="9">
        <f>IF(A2394=A2393,C2393,"")</f>
        <v>45363</v>
      </c>
      <c r="D2394" s="3" t="str">
        <f>IF(A2394=A2393,D2393,"")</f>
        <v>Fava Carlos</v>
      </c>
      <c r="E2394" s="14" t="str">
        <f t="shared" si="650"/>
        <v>1825Fava Carlos2</v>
      </c>
      <c r="J2394" s="14" t="str">
        <f t="shared" si="644"/>
        <v xml:space="preserve">Desarmar parte de desincronizacion de correa poly-v. Cambiar polea acanalada inferior fija. Cambiar correa poly-v. Armado total. </v>
      </c>
      <c r="L2394" s="3">
        <v>1</v>
      </c>
      <c r="M2394" s="10" t="s">
        <v>3412</v>
      </c>
      <c r="N2394" s="3" t="s">
        <v>734</v>
      </c>
      <c r="Q2394" s="7">
        <v>60800</v>
      </c>
      <c r="S2394" s="8"/>
      <c r="T2394" s="11">
        <v>1</v>
      </c>
      <c r="W2394" s="76">
        <v>76000</v>
      </c>
      <c r="X2394" s="16">
        <f t="shared" si="648"/>
        <v>76000</v>
      </c>
      <c r="AC2394" s="18">
        <f t="shared" si="645"/>
        <v>0</v>
      </c>
      <c r="AD2394" s="19">
        <f t="shared" si="651"/>
        <v>35000</v>
      </c>
      <c r="AE2394" s="21">
        <f t="shared" si="647"/>
        <v>60800</v>
      </c>
      <c r="AF2394" s="20">
        <f t="shared" si="649"/>
        <v>0</v>
      </c>
      <c r="AG2394" s="20">
        <f t="shared" si="652"/>
        <v>0</v>
      </c>
      <c r="AH2394" s="20">
        <f t="shared" si="653"/>
        <v>0</v>
      </c>
      <c r="AI2394" s="20"/>
      <c r="AJ2394" s="20"/>
      <c r="AK2394" s="20">
        <f t="shared" si="646"/>
        <v>0</v>
      </c>
      <c r="AL2394" s="171"/>
    </row>
    <row r="2395" spans="1:38" ht="15.75" customHeight="1" x14ac:dyDescent="0.25">
      <c r="A2395" s="3">
        <v>1826</v>
      </c>
      <c r="B2395" s="14">
        <f t="shared" si="654"/>
        <v>1</v>
      </c>
      <c r="C2395" s="9">
        <v>45364</v>
      </c>
      <c r="D2395" s="3" t="s">
        <v>505</v>
      </c>
      <c r="E2395" s="14" t="str">
        <f t="shared" si="650"/>
        <v>1826Municipalidad Laboulaye1</v>
      </c>
      <c r="F2395" s="119" t="s">
        <v>3236</v>
      </c>
      <c r="G2395" s="119" t="s">
        <v>2707</v>
      </c>
      <c r="H2395" s="119">
        <v>138016</v>
      </c>
      <c r="I2395" s="10" t="s">
        <v>3413</v>
      </c>
      <c r="J2395" s="14" t="str">
        <f t="shared" si="644"/>
        <v>Cambiar bujias de encendido.</v>
      </c>
      <c r="K2395" s="3" t="s">
        <v>1665</v>
      </c>
      <c r="L2395" s="3">
        <v>1</v>
      </c>
      <c r="M2395" s="10" t="s">
        <v>2274</v>
      </c>
      <c r="N2395" s="3" t="s">
        <v>771</v>
      </c>
      <c r="Q2395" s="7">
        <v>2955.88</v>
      </c>
      <c r="R2395" s="7" t="s">
        <v>1971</v>
      </c>
      <c r="S2395" s="8"/>
      <c r="T2395" s="11">
        <v>2</v>
      </c>
      <c r="W2395" s="76">
        <v>9350</v>
      </c>
      <c r="X2395" s="16">
        <f t="shared" si="648"/>
        <v>18700</v>
      </c>
      <c r="Y2395" s="3">
        <v>1</v>
      </c>
      <c r="AB2395" s="4">
        <v>52327</v>
      </c>
      <c r="AC2395" s="18">
        <f t="shared" si="645"/>
        <v>52327</v>
      </c>
      <c r="AD2395" s="19">
        <f t="shared" si="651"/>
        <v>52327</v>
      </c>
      <c r="AE2395" s="21">
        <f t="shared" si="647"/>
        <v>5911.76</v>
      </c>
      <c r="AF2395" s="20">
        <f t="shared" si="649"/>
        <v>2955.88</v>
      </c>
      <c r="AG2395" s="20">
        <f t="shared" si="652"/>
        <v>18700</v>
      </c>
      <c r="AH2395" s="20">
        <f t="shared" si="653"/>
        <v>52327</v>
      </c>
      <c r="AI2395" s="20"/>
      <c r="AJ2395" s="20"/>
      <c r="AK2395" s="20">
        <f t="shared" si="646"/>
        <v>71027</v>
      </c>
      <c r="AL2395" s="173">
        <v>1</v>
      </c>
    </row>
    <row r="2396" spans="1:38" ht="15.75" customHeight="1" x14ac:dyDescent="0.25">
      <c r="A2396" s="3">
        <v>1826</v>
      </c>
      <c r="B2396" s="14">
        <f t="shared" si="654"/>
        <v>2</v>
      </c>
      <c r="C2396" s="9">
        <f>IF(A2396=A2395,C2395,"")</f>
        <v>45364</v>
      </c>
      <c r="D2396" s="3" t="str">
        <f>IF(A2396=A2395,D2395,"")</f>
        <v>Municipalidad Laboulaye</v>
      </c>
      <c r="E2396" s="14" t="str">
        <f t="shared" si="650"/>
        <v>1826Municipalidad Laboulaye2</v>
      </c>
      <c r="J2396" s="14" t="str">
        <f t="shared" si="644"/>
        <v xml:space="preserve">Cambiar bujias de encendido. </v>
      </c>
      <c r="L2396" s="3">
        <v>1</v>
      </c>
      <c r="S2396" s="8"/>
      <c r="W2396" s="76"/>
      <c r="X2396" s="16">
        <f t="shared" si="648"/>
        <v>0</v>
      </c>
      <c r="AC2396" s="18">
        <f t="shared" si="645"/>
        <v>0</v>
      </c>
      <c r="AD2396" s="19">
        <f t="shared" si="651"/>
        <v>52327</v>
      </c>
      <c r="AE2396" s="21">
        <f t="shared" si="647"/>
        <v>0</v>
      </c>
      <c r="AF2396" s="20">
        <f t="shared" si="649"/>
        <v>0</v>
      </c>
      <c r="AG2396" s="20">
        <f t="shared" si="652"/>
        <v>0</v>
      </c>
      <c r="AH2396" s="20">
        <f t="shared" si="653"/>
        <v>0</v>
      </c>
      <c r="AI2396" s="20"/>
      <c r="AJ2396" s="20"/>
      <c r="AK2396" s="20">
        <f t="shared" si="646"/>
        <v>0</v>
      </c>
      <c r="AL2396" s="171"/>
    </row>
    <row r="2397" spans="1:38" ht="15.75" customHeight="1" x14ac:dyDescent="0.25">
      <c r="A2397" s="3">
        <v>1827</v>
      </c>
      <c r="B2397" s="14">
        <f t="shared" si="654"/>
        <v>1</v>
      </c>
      <c r="C2397" s="9">
        <v>45364</v>
      </c>
      <c r="D2397" s="3" t="s">
        <v>102</v>
      </c>
      <c r="E2397" s="14" t="str">
        <f t="shared" si="650"/>
        <v>1827Cabral Guillermo1</v>
      </c>
      <c r="F2397" s="119" t="s">
        <v>3414</v>
      </c>
      <c r="G2397" s="119" t="s">
        <v>103</v>
      </c>
      <c r="H2397" s="119">
        <v>131691</v>
      </c>
      <c r="I2397" s="10" t="s">
        <v>3422</v>
      </c>
      <c r="J2397" s="14" t="str">
        <f t="shared" si="644"/>
        <v>Service completo. Cambio de aceite y filtros. Control general del vehiculo. Cambiar cazoletas de ambos lados. Cambiar reten salida de caja. Completar nivel de aceite de caja de velocidad. Lavado motor.</v>
      </c>
      <c r="K2397" s="3" t="s">
        <v>1512</v>
      </c>
      <c r="L2397" s="3">
        <v>1</v>
      </c>
      <c r="M2397" s="10" t="s">
        <v>3119</v>
      </c>
      <c r="N2397" s="3" t="s">
        <v>771</v>
      </c>
      <c r="Q2397" s="7">
        <v>5745.1</v>
      </c>
      <c r="R2397" s="7" t="s">
        <v>1916</v>
      </c>
      <c r="S2397" s="8"/>
      <c r="T2397" s="11">
        <v>1</v>
      </c>
      <c r="W2397" s="76">
        <v>8800</v>
      </c>
      <c r="X2397" s="16">
        <f t="shared" si="648"/>
        <v>8800</v>
      </c>
      <c r="Y2397" s="3">
        <v>1</v>
      </c>
      <c r="AB2397" s="4">
        <v>180000</v>
      </c>
      <c r="AC2397" s="18">
        <f t="shared" si="645"/>
        <v>180000</v>
      </c>
      <c r="AD2397" s="19">
        <f t="shared" si="651"/>
        <v>180000</v>
      </c>
      <c r="AE2397" s="21">
        <f t="shared" si="647"/>
        <v>5745.1</v>
      </c>
      <c r="AF2397" s="20">
        <f t="shared" si="649"/>
        <v>66130.210000000006</v>
      </c>
      <c r="AG2397" s="20">
        <f t="shared" si="652"/>
        <v>155600</v>
      </c>
      <c r="AH2397" s="20">
        <f t="shared" si="653"/>
        <v>180000</v>
      </c>
      <c r="AI2397" s="20"/>
      <c r="AJ2397" s="20"/>
      <c r="AK2397" s="20">
        <f t="shared" si="646"/>
        <v>335600</v>
      </c>
      <c r="AL2397" s="171"/>
    </row>
    <row r="2398" spans="1:38" ht="15.75" customHeight="1" x14ac:dyDescent="0.25">
      <c r="A2398" s="3">
        <v>1827</v>
      </c>
      <c r="B2398" s="14">
        <f t="shared" si="654"/>
        <v>2</v>
      </c>
      <c r="C2398" s="9">
        <f>IF(A2398=A2397,C2397,"")</f>
        <v>45364</v>
      </c>
      <c r="D2398" s="3" t="str">
        <f>IF(A2398=A2397,D2397,"")</f>
        <v>Cabral Guillermo</v>
      </c>
      <c r="E2398" s="14" t="str">
        <f t="shared" si="650"/>
        <v>1827Cabral Guillermo2</v>
      </c>
      <c r="J2398" s="14" t="str">
        <f t="shared" si="644"/>
        <v xml:space="preserve">Service completo. Cambio de aceite y filtros. Control general del vehiculo. Cambiar cazoletas de ambos lados. Cambiar reten salida de caja. Completar nivel de aceite de caja de velocidad. Lavado motor. </v>
      </c>
      <c r="L2398" s="3">
        <v>1</v>
      </c>
      <c r="M2398" s="10" t="s">
        <v>2178</v>
      </c>
      <c r="N2398" s="3" t="s">
        <v>771</v>
      </c>
      <c r="Q2398" s="7">
        <v>3912.09</v>
      </c>
      <c r="S2398" s="8"/>
      <c r="T2398" s="11">
        <v>1</v>
      </c>
      <c r="W2398" s="76">
        <v>9500</v>
      </c>
      <c r="X2398" s="16">
        <f t="shared" si="648"/>
        <v>9500</v>
      </c>
      <c r="AC2398" s="18">
        <f t="shared" si="645"/>
        <v>0</v>
      </c>
      <c r="AD2398" s="19">
        <f t="shared" si="651"/>
        <v>180000</v>
      </c>
      <c r="AE2398" s="21">
        <f t="shared" si="647"/>
        <v>3912.09</v>
      </c>
      <c r="AF2398" s="20">
        <f t="shared" si="649"/>
        <v>0</v>
      </c>
      <c r="AG2398" s="20">
        <f t="shared" si="652"/>
        <v>0</v>
      </c>
      <c r="AH2398" s="20">
        <f t="shared" si="653"/>
        <v>0</v>
      </c>
      <c r="AI2398" s="20"/>
      <c r="AJ2398" s="20"/>
      <c r="AK2398" s="20">
        <f t="shared" si="646"/>
        <v>0</v>
      </c>
      <c r="AL2398" s="171"/>
    </row>
    <row r="2399" spans="1:38" ht="15.75" customHeight="1" x14ac:dyDescent="0.25">
      <c r="A2399" s="3">
        <v>1827</v>
      </c>
      <c r="B2399" s="14">
        <f t="shared" si="654"/>
        <v>3</v>
      </c>
      <c r="C2399" s="9">
        <f>IF(A2399=A2398,C2398,"")</f>
        <v>45364</v>
      </c>
      <c r="D2399" s="3" t="str">
        <f>IF(A2399=A2398,D2398,"")</f>
        <v>Cabral Guillermo</v>
      </c>
      <c r="E2399" s="14" t="str">
        <f t="shared" si="650"/>
        <v>1827Cabral Guillermo3</v>
      </c>
      <c r="J2399" s="14" t="str">
        <f t="shared" si="644"/>
        <v xml:space="preserve">Service completo. Cambio de aceite y filtros. Control general del vehiculo. Cambiar cazoletas de ambos lados. Cambiar reten salida de caja. Completar nivel de aceite de caja de velocidad. Lavado motor.  </v>
      </c>
      <c r="L2399" s="3">
        <v>1</v>
      </c>
      <c r="M2399" s="10" t="s">
        <v>2623</v>
      </c>
      <c r="N2399" s="3" t="s">
        <v>771</v>
      </c>
      <c r="Q2399" s="7">
        <v>8300</v>
      </c>
      <c r="S2399" s="8"/>
      <c r="T2399" s="11">
        <v>1</v>
      </c>
      <c r="W2399" s="76">
        <v>12800</v>
      </c>
      <c r="X2399" s="16">
        <f t="shared" si="648"/>
        <v>12800</v>
      </c>
      <c r="AC2399" s="18">
        <f t="shared" si="645"/>
        <v>0</v>
      </c>
      <c r="AD2399" s="19">
        <f t="shared" si="651"/>
        <v>180000</v>
      </c>
      <c r="AE2399" s="21">
        <f t="shared" si="647"/>
        <v>8300</v>
      </c>
      <c r="AF2399" s="20">
        <f t="shared" si="649"/>
        <v>0</v>
      </c>
      <c r="AG2399" s="20">
        <f t="shared" si="652"/>
        <v>0</v>
      </c>
      <c r="AH2399" s="20">
        <f t="shared" si="653"/>
        <v>0</v>
      </c>
      <c r="AI2399" s="20"/>
      <c r="AJ2399" s="20"/>
      <c r="AK2399" s="20">
        <f t="shared" si="646"/>
        <v>0</v>
      </c>
      <c r="AL2399" s="171"/>
    </row>
    <row r="2400" spans="1:38" ht="15.75" customHeight="1" x14ac:dyDescent="0.25">
      <c r="A2400" s="3">
        <v>1827</v>
      </c>
      <c r="B2400" s="14">
        <f t="shared" si="654"/>
        <v>4</v>
      </c>
      <c r="C2400" s="9">
        <f>IF(A2400=A2399,C2399,"")</f>
        <v>45364</v>
      </c>
      <c r="D2400" s="3" t="str">
        <f>IF(A2400=A2399,D2399,"")</f>
        <v>Cabral Guillermo</v>
      </c>
      <c r="E2400" s="14" t="str">
        <f t="shared" si="650"/>
        <v>1827Cabral Guillermo4</v>
      </c>
      <c r="J2400" s="14" t="str">
        <f t="shared" si="644"/>
        <v xml:space="preserve">Service completo. Cambio de aceite y filtros. Control general del vehiculo. Cambiar cazoletas de ambos lados. Cambiar reten salida de caja. Completar nivel de aceite de caja de velocidad. Lavado motor.   </v>
      </c>
      <c r="L2400" s="3">
        <v>1</v>
      </c>
      <c r="M2400" s="10" t="s">
        <v>3415</v>
      </c>
      <c r="N2400" s="3" t="s">
        <v>2728</v>
      </c>
      <c r="Q2400" s="7">
        <v>15200</v>
      </c>
      <c r="S2400" s="8"/>
      <c r="T2400" s="11">
        <v>1</v>
      </c>
      <c r="W2400" s="76">
        <v>19000</v>
      </c>
      <c r="X2400" s="16">
        <f t="shared" si="648"/>
        <v>19000</v>
      </c>
      <c r="AC2400" s="18">
        <f t="shared" si="645"/>
        <v>0</v>
      </c>
      <c r="AD2400" s="19">
        <f t="shared" si="651"/>
        <v>180000</v>
      </c>
      <c r="AE2400" s="21">
        <f t="shared" si="647"/>
        <v>15200</v>
      </c>
      <c r="AF2400" s="20">
        <f t="shared" si="649"/>
        <v>0</v>
      </c>
      <c r="AG2400" s="20">
        <f t="shared" si="652"/>
        <v>0</v>
      </c>
      <c r="AH2400" s="20">
        <f t="shared" si="653"/>
        <v>0</v>
      </c>
      <c r="AI2400" s="20"/>
      <c r="AJ2400" s="20"/>
      <c r="AK2400" s="20">
        <f t="shared" si="646"/>
        <v>0</v>
      </c>
      <c r="AL2400" s="171"/>
    </row>
    <row r="2401" spans="1:38" ht="15.75" customHeight="1" x14ac:dyDescent="0.25">
      <c r="A2401" s="3">
        <v>1827</v>
      </c>
      <c r="B2401" s="14">
        <f t="shared" si="654"/>
        <v>5</v>
      </c>
      <c r="C2401" s="9">
        <f>IF(A2401=A2400,C2400,"")</f>
        <v>45364</v>
      </c>
      <c r="D2401" s="3" t="str">
        <f>IF(A2401=A2400,D2400,"")</f>
        <v>Cabral Guillermo</v>
      </c>
      <c r="E2401" s="14" t="str">
        <f t="shared" si="650"/>
        <v>1827Cabral Guillermo5</v>
      </c>
      <c r="J2401" s="14" t="str">
        <f t="shared" si="644"/>
        <v xml:space="preserve">Service completo. Cambio de aceite y filtros. Control general del vehiculo. Cambiar cazoletas de ambos lados. Cambiar reten salida de caja. Completar nivel de aceite de caja de velocidad. Lavado motor.    </v>
      </c>
      <c r="L2401" s="3">
        <v>1</v>
      </c>
      <c r="M2401" s="10" t="s">
        <v>728</v>
      </c>
      <c r="N2401" s="3" t="s">
        <v>771</v>
      </c>
      <c r="Q2401" s="7">
        <v>3540.67</v>
      </c>
      <c r="S2401" s="8"/>
      <c r="T2401" s="11">
        <v>4</v>
      </c>
      <c r="W2401" s="76">
        <v>11250</v>
      </c>
      <c r="X2401" s="16">
        <f t="shared" si="648"/>
        <v>45000</v>
      </c>
      <c r="AC2401" s="18">
        <f t="shared" si="645"/>
        <v>0</v>
      </c>
      <c r="AD2401" s="19">
        <f t="shared" si="651"/>
        <v>180000</v>
      </c>
      <c r="AE2401" s="21">
        <f t="shared" si="647"/>
        <v>14162.68</v>
      </c>
      <c r="AF2401" s="20">
        <f t="shared" si="649"/>
        <v>0</v>
      </c>
      <c r="AG2401" s="20">
        <f t="shared" si="652"/>
        <v>0</v>
      </c>
      <c r="AH2401" s="20">
        <f t="shared" si="653"/>
        <v>0</v>
      </c>
      <c r="AI2401" s="20"/>
      <c r="AJ2401" s="20"/>
      <c r="AK2401" s="20">
        <f t="shared" si="646"/>
        <v>0</v>
      </c>
      <c r="AL2401" s="171"/>
    </row>
    <row r="2402" spans="1:38" ht="15.75" customHeight="1" x14ac:dyDescent="0.25">
      <c r="A2402" s="3">
        <v>1827</v>
      </c>
      <c r="B2402" s="14">
        <f t="shared" si="654"/>
        <v>6</v>
      </c>
      <c r="C2402" s="9">
        <v>45364</v>
      </c>
      <c r="D2402" s="3" t="s">
        <v>102</v>
      </c>
      <c r="E2402" s="14" t="str">
        <f t="shared" si="650"/>
        <v>1827Cabral Guillermo6</v>
      </c>
      <c r="J2402" s="14" t="str">
        <f t="shared" si="644"/>
        <v xml:space="preserve">Service completo. Cambio de aceite y filtros. Control general del vehiculo. Cambiar cazoletas de ambos lados. Cambiar reten salida de caja. Completar nivel de aceite de caja de velocidad. Lavado motor.     </v>
      </c>
      <c r="L2402" s="3">
        <v>1</v>
      </c>
      <c r="M2402" s="10" t="s">
        <v>3420</v>
      </c>
      <c r="N2402" s="3" t="s">
        <v>2484</v>
      </c>
      <c r="Q2402" s="7">
        <v>17100</v>
      </c>
      <c r="S2402" s="8"/>
      <c r="T2402" s="11">
        <v>2</v>
      </c>
      <c r="W2402" s="76">
        <v>21000</v>
      </c>
      <c r="X2402" s="16">
        <f t="shared" si="648"/>
        <v>42000</v>
      </c>
      <c r="AC2402" s="18">
        <f t="shared" si="645"/>
        <v>0</v>
      </c>
      <c r="AD2402" s="19">
        <f t="shared" si="651"/>
        <v>180000</v>
      </c>
      <c r="AE2402" s="21">
        <f t="shared" si="647"/>
        <v>34200</v>
      </c>
      <c r="AF2402" s="20">
        <f t="shared" si="649"/>
        <v>0</v>
      </c>
      <c r="AG2402" s="20">
        <f t="shared" si="652"/>
        <v>0</v>
      </c>
      <c r="AH2402" s="20">
        <f t="shared" si="653"/>
        <v>0</v>
      </c>
      <c r="AI2402" s="20"/>
      <c r="AJ2402" s="20"/>
      <c r="AK2402" s="20">
        <f t="shared" si="646"/>
        <v>0</v>
      </c>
      <c r="AL2402" s="171"/>
    </row>
    <row r="2403" spans="1:38" ht="15.75" customHeight="1" x14ac:dyDescent="0.25">
      <c r="A2403" s="3">
        <v>1827</v>
      </c>
      <c r="B2403" s="14">
        <f t="shared" si="654"/>
        <v>7</v>
      </c>
      <c r="C2403" s="9">
        <f>IF(A2403=A2402,C2402,"")</f>
        <v>45364</v>
      </c>
      <c r="D2403" s="3" t="str">
        <f>IF(A2403=A2402,D2402,"")</f>
        <v>Cabral Guillermo</v>
      </c>
      <c r="E2403" s="14" t="str">
        <f t="shared" si="650"/>
        <v>1827Cabral Guillermo7</v>
      </c>
      <c r="J2403" s="14" t="str">
        <f t="shared" ref="J2403:J2466" si="657">IF(A2403=A2402,CONCATENATE(J2402," ",I2403),I2403)</f>
        <v xml:space="preserve">Service completo. Cambio de aceite y filtros. Control general del vehiculo. Cambiar cazoletas de ambos lados. Cambiar reten salida de caja. Completar nivel de aceite de caja de velocidad. Lavado motor.      </v>
      </c>
      <c r="L2403" s="3">
        <v>1</v>
      </c>
      <c r="M2403" s="10" t="s">
        <v>3421</v>
      </c>
      <c r="N2403" s="3" t="s">
        <v>771</v>
      </c>
      <c r="Q2403" s="7">
        <v>7100</v>
      </c>
      <c r="S2403" s="8"/>
      <c r="T2403" s="11">
        <v>1</v>
      </c>
      <c r="W2403" s="76">
        <v>11000</v>
      </c>
      <c r="X2403" s="16">
        <f t="shared" si="648"/>
        <v>11000</v>
      </c>
      <c r="AC2403" s="18">
        <f t="shared" ref="AC2403:AC2466" si="658">+AB2403*Y2403</f>
        <v>0</v>
      </c>
      <c r="AD2403" s="19">
        <f t="shared" si="651"/>
        <v>180000</v>
      </c>
      <c r="AE2403" s="21">
        <f t="shared" si="647"/>
        <v>7100</v>
      </c>
      <c r="AF2403" s="20">
        <f t="shared" si="649"/>
        <v>0</v>
      </c>
      <c r="AG2403" s="20">
        <f t="shared" si="652"/>
        <v>0</v>
      </c>
      <c r="AH2403" s="20">
        <f t="shared" si="653"/>
        <v>0</v>
      </c>
      <c r="AI2403" s="20"/>
      <c r="AJ2403" s="20"/>
      <c r="AK2403" s="20">
        <f t="shared" ref="AK2403:AK2466" si="659">AH2403+AG2403</f>
        <v>0</v>
      </c>
      <c r="AL2403" s="171"/>
    </row>
    <row r="2404" spans="1:38" ht="15.75" customHeight="1" x14ac:dyDescent="0.25">
      <c r="A2404" s="3">
        <v>1827</v>
      </c>
      <c r="B2404" s="14">
        <f t="shared" si="654"/>
        <v>8</v>
      </c>
      <c r="C2404" s="9">
        <f>IF(A2404=A2403,C2403,"")</f>
        <v>45364</v>
      </c>
      <c r="D2404" s="3" t="str">
        <f>IF(A2404=A2403,D2403,"")</f>
        <v>Cabral Guillermo</v>
      </c>
      <c r="E2404" s="14" t="str">
        <f t="shared" si="650"/>
        <v>1827Cabral Guillermo8</v>
      </c>
      <c r="J2404" s="14" t="str">
        <f t="shared" si="657"/>
        <v xml:space="preserve">Service completo. Cambio de aceite y filtros. Control general del vehiculo. Cambiar cazoletas de ambos lados. Cambiar reten salida de caja. Completar nivel de aceite de caja de velocidad. Lavado motor.       </v>
      </c>
      <c r="L2404" s="3">
        <v>1</v>
      </c>
      <c r="M2404" s="10" t="s">
        <v>3007</v>
      </c>
      <c r="N2404" s="3" t="s">
        <v>771</v>
      </c>
      <c r="Q2404" s="7">
        <v>5232.3500000000004</v>
      </c>
      <c r="S2404" s="8"/>
      <c r="T2404" s="11">
        <v>0.5</v>
      </c>
      <c r="W2404" s="76">
        <v>15000</v>
      </c>
      <c r="X2404" s="16">
        <f t="shared" si="648"/>
        <v>7500</v>
      </c>
      <c r="AC2404" s="18">
        <f t="shared" si="658"/>
        <v>0</v>
      </c>
      <c r="AD2404" s="19">
        <f t="shared" si="651"/>
        <v>180000</v>
      </c>
      <c r="AE2404" s="21">
        <f t="shared" si="647"/>
        <v>2616.1750000000002</v>
      </c>
      <c r="AF2404" s="20">
        <f t="shared" si="649"/>
        <v>0</v>
      </c>
      <c r="AG2404" s="20">
        <f t="shared" si="652"/>
        <v>0</v>
      </c>
      <c r="AH2404" s="20">
        <f t="shared" si="653"/>
        <v>0</v>
      </c>
      <c r="AI2404" s="20"/>
      <c r="AJ2404" s="20"/>
      <c r="AK2404" s="20">
        <f t="shared" si="659"/>
        <v>0</v>
      </c>
      <c r="AL2404" s="171"/>
    </row>
    <row r="2405" spans="1:38" ht="15.75" customHeight="1" x14ac:dyDescent="0.25">
      <c r="A2405" s="3">
        <v>1828</v>
      </c>
      <c r="B2405" s="14">
        <f t="shared" si="654"/>
        <v>1</v>
      </c>
      <c r="C2405" s="9">
        <v>45364</v>
      </c>
      <c r="D2405" s="3" t="s">
        <v>116</v>
      </c>
      <c r="E2405" s="14" t="str">
        <f t="shared" si="650"/>
        <v>1828Transporte Palloni1</v>
      </c>
      <c r="F2405" s="119" t="s">
        <v>1331</v>
      </c>
      <c r="G2405" s="119" t="s">
        <v>1318</v>
      </c>
      <c r="H2405" s="119">
        <v>281440</v>
      </c>
      <c r="I2405" s="10" t="s">
        <v>3423</v>
      </c>
      <c r="J2405" s="14" t="str">
        <f t="shared" si="657"/>
        <v>Cambio de aceite y filtros de aceite y aire. Control del tren delantero. Cambiar parrilla completa de suspension derecha. Cambiar bujes de barra estabilizadora. Regulacion de convergencia.</v>
      </c>
      <c r="K2405" s="3" t="s">
        <v>1665</v>
      </c>
      <c r="L2405" s="3">
        <v>1</v>
      </c>
      <c r="R2405" s="7" t="s">
        <v>1916</v>
      </c>
      <c r="S2405" s="8"/>
      <c r="W2405" s="76"/>
      <c r="X2405" s="16">
        <f t="shared" si="648"/>
        <v>0</v>
      </c>
      <c r="Y2405" s="3">
        <v>1</v>
      </c>
      <c r="AB2405" s="4">
        <v>75000</v>
      </c>
      <c r="AC2405" s="18">
        <f t="shared" si="658"/>
        <v>75000</v>
      </c>
      <c r="AD2405" s="19">
        <f t="shared" si="651"/>
        <v>75000</v>
      </c>
      <c r="AE2405" s="21">
        <f t="shared" si="647"/>
        <v>0</v>
      </c>
      <c r="AF2405" s="20">
        <f t="shared" si="649"/>
        <v>0</v>
      </c>
      <c r="AG2405" s="20">
        <f t="shared" si="652"/>
        <v>0</v>
      </c>
      <c r="AH2405" s="20">
        <f t="shared" si="653"/>
        <v>75000</v>
      </c>
      <c r="AI2405" s="20"/>
      <c r="AJ2405" s="20"/>
      <c r="AK2405" s="20">
        <f t="shared" si="659"/>
        <v>75000</v>
      </c>
      <c r="AL2405" s="173">
        <v>4</v>
      </c>
    </row>
    <row r="2406" spans="1:38" ht="15.75" customHeight="1" x14ac:dyDescent="0.25">
      <c r="A2406" s="3">
        <v>1828</v>
      </c>
      <c r="B2406" s="14">
        <f t="shared" si="654"/>
        <v>2</v>
      </c>
      <c r="C2406" s="9">
        <f>IF(A2406=A2405,C2405,"")</f>
        <v>45364</v>
      </c>
      <c r="D2406" s="3" t="str">
        <f>IF(A2406=A2405,D2405,"")</f>
        <v>Transporte Palloni</v>
      </c>
      <c r="E2406" s="14" t="str">
        <f t="shared" si="650"/>
        <v>1828Transporte Palloni2</v>
      </c>
      <c r="J2406" s="14" t="str">
        <f t="shared" si="657"/>
        <v xml:space="preserve">Cambio de aceite y filtros de aceite y aire. Control del tren delantero. Cambiar parrilla completa de suspension derecha. Cambiar bujes de barra estabilizadora. Regulacion de convergencia. </v>
      </c>
      <c r="L2406" s="3">
        <v>1</v>
      </c>
      <c r="S2406" s="8"/>
      <c r="W2406" s="76"/>
      <c r="X2406" s="16">
        <f t="shared" si="648"/>
        <v>0</v>
      </c>
      <c r="AC2406" s="18">
        <f t="shared" si="658"/>
        <v>0</v>
      </c>
      <c r="AD2406" s="19">
        <f t="shared" si="651"/>
        <v>75000</v>
      </c>
      <c r="AE2406" s="21">
        <f t="shared" si="647"/>
        <v>0</v>
      </c>
      <c r="AF2406" s="20">
        <f t="shared" si="649"/>
        <v>0</v>
      </c>
      <c r="AG2406" s="20">
        <f t="shared" si="652"/>
        <v>0</v>
      </c>
      <c r="AH2406" s="20">
        <f t="shared" si="653"/>
        <v>0</v>
      </c>
      <c r="AI2406" s="20"/>
      <c r="AJ2406" s="20"/>
      <c r="AK2406" s="20">
        <f t="shared" si="659"/>
        <v>0</v>
      </c>
      <c r="AL2406" s="171"/>
    </row>
    <row r="2407" spans="1:38" ht="15.75" customHeight="1" x14ac:dyDescent="0.25">
      <c r="A2407" s="3">
        <v>1829</v>
      </c>
      <c r="B2407" s="14">
        <f t="shared" si="654"/>
        <v>1</v>
      </c>
      <c r="C2407" s="9">
        <v>45364</v>
      </c>
      <c r="D2407" s="3" t="s">
        <v>746</v>
      </c>
      <c r="E2407" s="14" t="str">
        <f t="shared" si="650"/>
        <v>1829Medic1</v>
      </c>
      <c r="F2407" s="119" t="s">
        <v>2458</v>
      </c>
      <c r="G2407" s="119" t="s">
        <v>1547</v>
      </c>
      <c r="H2407" s="119">
        <v>178520</v>
      </c>
      <c r="I2407" s="10" t="s">
        <v>3416</v>
      </c>
      <c r="J2407" s="14" t="str">
        <f t="shared" si="657"/>
        <v>Cambiar cable de embrague</v>
      </c>
      <c r="K2407" s="3" t="s">
        <v>1665</v>
      </c>
      <c r="L2407" s="3">
        <v>1</v>
      </c>
      <c r="M2407" s="10" t="s">
        <v>2903</v>
      </c>
      <c r="N2407" s="3" t="s">
        <v>1566</v>
      </c>
      <c r="Q2407" s="7">
        <v>32310</v>
      </c>
      <c r="R2407" s="7" t="s">
        <v>1971</v>
      </c>
      <c r="S2407" s="8"/>
      <c r="T2407" s="11">
        <v>1</v>
      </c>
      <c r="W2407" s="76">
        <v>40000</v>
      </c>
      <c r="X2407" s="16">
        <f t="shared" si="648"/>
        <v>40000</v>
      </c>
      <c r="Y2407" s="3">
        <v>1</v>
      </c>
      <c r="AB2407" s="4">
        <v>22000</v>
      </c>
      <c r="AC2407" s="18">
        <f t="shared" si="658"/>
        <v>22000</v>
      </c>
      <c r="AD2407" s="19">
        <f t="shared" si="651"/>
        <v>22000</v>
      </c>
      <c r="AE2407" s="21">
        <f t="shared" si="647"/>
        <v>32310</v>
      </c>
      <c r="AF2407" s="20">
        <f t="shared" si="649"/>
        <v>32310</v>
      </c>
      <c r="AG2407" s="20">
        <f t="shared" si="652"/>
        <v>40000</v>
      </c>
      <c r="AH2407" s="20">
        <f t="shared" si="653"/>
        <v>22000</v>
      </c>
      <c r="AI2407" s="20"/>
      <c r="AJ2407" s="20"/>
      <c r="AK2407" s="20">
        <f t="shared" si="659"/>
        <v>62000</v>
      </c>
      <c r="AL2407" s="171"/>
    </row>
    <row r="2408" spans="1:38" ht="15.75" customHeight="1" x14ac:dyDescent="0.25">
      <c r="A2408" s="3">
        <v>1829</v>
      </c>
      <c r="B2408" s="14">
        <f t="shared" si="654"/>
        <v>2</v>
      </c>
      <c r="C2408" s="9">
        <f>IF(A2408=A2407,C2407,"")</f>
        <v>45364</v>
      </c>
      <c r="D2408" s="3" t="str">
        <f>IF(A2408=A2407,D2407,"")</f>
        <v>Medic</v>
      </c>
      <c r="E2408" s="14" t="str">
        <f t="shared" si="650"/>
        <v>1829Medic2</v>
      </c>
      <c r="J2408" s="14" t="str">
        <f t="shared" si="657"/>
        <v xml:space="preserve">Cambiar cable de embrague </v>
      </c>
      <c r="L2408" s="3">
        <v>1</v>
      </c>
      <c r="S2408" s="8"/>
      <c r="W2408" s="76"/>
      <c r="X2408" s="16">
        <f t="shared" si="648"/>
        <v>0</v>
      </c>
      <c r="AC2408" s="18">
        <f t="shared" si="658"/>
        <v>0</v>
      </c>
      <c r="AD2408" s="19">
        <f t="shared" si="651"/>
        <v>22000</v>
      </c>
      <c r="AE2408" s="21">
        <f t="shared" si="647"/>
        <v>0</v>
      </c>
      <c r="AF2408" s="20">
        <f t="shared" si="649"/>
        <v>0</v>
      </c>
      <c r="AG2408" s="20">
        <f t="shared" si="652"/>
        <v>0</v>
      </c>
      <c r="AH2408" s="20">
        <f t="shared" si="653"/>
        <v>0</v>
      </c>
      <c r="AI2408" s="20"/>
      <c r="AJ2408" s="20"/>
      <c r="AK2408" s="20">
        <f t="shared" si="659"/>
        <v>0</v>
      </c>
      <c r="AL2408" s="171"/>
    </row>
    <row r="2409" spans="1:38" ht="15.75" customHeight="1" x14ac:dyDescent="0.25">
      <c r="A2409" s="3">
        <v>1830</v>
      </c>
      <c r="B2409" s="14">
        <f t="shared" si="654"/>
        <v>1</v>
      </c>
      <c r="C2409" s="9">
        <v>45364</v>
      </c>
      <c r="D2409" s="3" t="s">
        <v>746</v>
      </c>
      <c r="E2409" s="14" t="str">
        <f t="shared" si="650"/>
        <v>1830Medic1</v>
      </c>
      <c r="F2409" s="119" t="s">
        <v>3417</v>
      </c>
      <c r="G2409" s="119" t="s">
        <v>3418</v>
      </c>
      <c r="H2409" s="119">
        <v>297517</v>
      </c>
      <c r="I2409" s="10" t="s">
        <v>3419</v>
      </c>
      <c r="J2409" s="14" t="str">
        <f t="shared" si="657"/>
        <v>Sacar filtro de aceite. Cambiar manguera parte superior de intercambiador de calor. Completar con liquido refrigerante.</v>
      </c>
      <c r="K2409" s="3" t="s">
        <v>1665</v>
      </c>
      <c r="L2409" s="3">
        <v>1</v>
      </c>
      <c r="R2409" s="7" t="s">
        <v>1971</v>
      </c>
      <c r="S2409" s="8"/>
      <c r="W2409" s="76"/>
      <c r="X2409" s="16">
        <f t="shared" si="648"/>
        <v>0</v>
      </c>
      <c r="Y2409" s="3">
        <v>1</v>
      </c>
      <c r="AB2409" s="4">
        <v>38000</v>
      </c>
      <c r="AC2409" s="18">
        <f t="shared" si="658"/>
        <v>38000</v>
      </c>
      <c r="AD2409" s="19">
        <f t="shared" si="651"/>
        <v>38000</v>
      </c>
      <c r="AE2409" s="21">
        <f t="shared" si="647"/>
        <v>0</v>
      </c>
      <c r="AF2409" s="20">
        <f t="shared" si="649"/>
        <v>0</v>
      </c>
      <c r="AG2409" s="20">
        <f t="shared" si="652"/>
        <v>0</v>
      </c>
      <c r="AH2409" s="20">
        <f t="shared" si="653"/>
        <v>38000</v>
      </c>
      <c r="AI2409" s="20"/>
      <c r="AJ2409" s="20"/>
      <c r="AK2409" s="20">
        <f t="shared" si="659"/>
        <v>38000</v>
      </c>
      <c r="AL2409" s="171"/>
    </row>
    <row r="2410" spans="1:38" ht="15.75" customHeight="1" x14ac:dyDescent="0.25">
      <c r="A2410" s="3">
        <v>1830</v>
      </c>
      <c r="B2410" s="14">
        <f t="shared" si="654"/>
        <v>2</v>
      </c>
      <c r="C2410" s="9">
        <f>IF(A2410=A2409,C2409,"")</f>
        <v>45364</v>
      </c>
      <c r="D2410" s="3" t="str">
        <f>IF(A2410=A2409,D2409,"")</f>
        <v>Medic</v>
      </c>
      <c r="E2410" s="14" t="str">
        <f t="shared" si="650"/>
        <v>1830Medic2</v>
      </c>
      <c r="J2410" s="14" t="str">
        <f t="shared" si="657"/>
        <v xml:space="preserve">Sacar filtro de aceite. Cambiar manguera parte superior de intercambiador de calor. Completar con liquido refrigerante. </v>
      </c>
      <c r="L2410" s="3">
        <v>1</v>
      </c>
      <c r="S2410" s="8"/>
      <c r="W2410" s="76"/>
      <c r="X2410" s="16">
        <f t="shared" si="648"/>
        <v>0</v>
      </c>
      <c r="AC2410" s="18">
        <f t="shared" si="658"/>
        <v>0</v>
      </c>
      <c r="AD2410" s="19">
        <f t="shared" si="651"/>
        <v>38000</v>
      </c>
      <c r="AE2410" s="21">
        <f t="shared" si="647"/>
        <v>0</v>
      </c>
      <c r="AF2410" s="20">
        <f t="shared" si="649"/>
        <v>0</v>
      </c>
      <c r="AG2410" s="20">
        <f t="shared" si="652"/>
        <v>0</v>
      </c>
      <c r="AH2410" s="20">
        <f t="shared" si="653"/>
        <v>0</v>
      </c>
      <c r="AI2410" s="20"/>
      <c r="AJ2410" s="20"/>
      <c r="AK2410" s="20">
        <f t="shared" si="659"/>
        <v>0</v>
      </c>
      <c r="AL2410" s="171"/>
    </row>
    <row r="2411" spans="1:38" ht="15.75" customHeight="1" x14ac:dyDescent="0.25">
      <c r="A2411" s="3">
        <v>1831</v>
      </c>
      <c r="B2411" s="14">
        <f t="shared" si="654"/>
        <v>1</v>
      </c>
      <c r="C2411" s="9">
        <v>45365</v>
      </c>
      <c r="D2411" s="3" t="s">
        <v>633</v>
      </c>
      <c r="E2411" s="14" t="str">
        <f t="shared" si="650"/>
        <v>1831Toyos Pato1</v>
      </c>
      <c r="F2411" s="119" t="s">
        <v>1571</v>
      </c>
      <c r="G2411" s="119" t="s">
        <v>1387</v>
      </c>
      <c r="H2411" s="119">
        <v>347130</v>
      </c>
      <c r="I2411" s="10" t="s">
        <v>3457</v>
      </c>
      <c r="J2411" s="14" t="str">
        <f t="shared" si="657"/>
        <v>Service completo. Cambio de aceite y filtros. Control general del vehiculo. Cambiar extremo de direccion lado derecho. Cambiar fuelles de ambos lados de cremallera. Desarmar distribucion completa. Cambiar kit, correa poly-v, retenes de arbol de levas. Limpieza profunda de la zona. Puesta a punto. Armado total. Regulacion de convergencia. Colocar volante en correcta posicion.</v>
      </c>
      <c r="K2411" s="3" t="s">
        <v>2390</v>
      </c>
      <c r="L2411" s="3">
        <v>1</v>
      </c>
      <c r="M2411" s="10" t="s">
        <v>3424</v>
      </c>
      <c r="N2411" s="3" t="s">
        <v>771</v>
      </c>
      <c r="Q2411" s="7">
        <v>9606.65</v>
      </c>
      <c r="R2411" s="7" t="s">
        <v>1916</v>
      </c>
      <c r="S2411" s="8"/>
      <c r="T2411" s="11">
        <v>1</v>
      </c>
      <c r="W2411" s="76">
        <v>20000</v>
      </c>
      <c r="X2411" s="16">
        <f t="shared" si="648"/>
        <v>20000</v>
      </c>
      <c r="Y2411" s="3">
        <v>1</v>
      </c>
      <c r="AB2411" s="4">
        <v>240000</v>
      </c>
      <c r="AC2411" s="18">
        <f t="shared" si="658"/>
        <v>240000</v>
      </c>
      <c r="AD2411" s="19">
        <f t="shared" si="651"/>
        <v>240000</v>
      </c>
      <c r="AE2411" s="21">
        <f t="shared" si="647"/>
        <v>9606.65</v>
      </c>
      <c r="AF2411" s="20">
        <f t="shared" si="649"/>
        <v>373119.48000000004</v>
      </c>
      <c r="AG2411" s="20">
        <f t="shared" si="652"/>
        <v>549200</v>
      </c>
      <c r="AH2411" s="20">
        <f t="shared" si="653"/>
        <v>240000</v>
      </c>
      <c r="AI2411" s="20"/>
      <c r="AJ2411" s="20"/>
      <c r="AK2411" s="20">
        <f t="shared" si="659"/>
        <v>789200</v>
      </c>
      <c r="AL2411" s="171"/>
    </row>
    <row r="2412" spans="1:38" ht="15.75" customHeight="1" x14ac:dyDescent="0.25">
      <c r="A2412" s="3">
        <v>1831</v>
      </c>
      <c r="B2412" s="14">
        <f t="shared" si="654"/>
        <v>2</v>
      </c>
      <c r="C2412" s="9">
        <f>IF(A2412=A2411,C2411,"")</f>
        <v>45365</v>
      </c>
      <c r="D2412" s="3" t="str">
        <f>IF(A2412=A2411,D2411,"")</f>
        <v>Toyos Pato</v>
      </c>
      <c r="E2412" s="14" t="str">
        <f t="shared" si="650"/>
        <v>1831Toyos Pato2</v>
      </c>
      <c r="J2412" s="14" t="str">
        <f t="shared" si="657"/>
        <v xml:space="preserve">Service completo. Cambio de aceite y filtros. Control general del vehiculo. Cambiar extremo de direccion lado derecho. Cambiar fuelles de ambos lados de cremallera. Desarmar distribucion completa. Cambiar kit, correa poly-v, retenes de arbol de levas. Limpieza profunda de la zona. Puesta a punto. Armado total. Regulacion de convergencia. Colocar volante en correcta posicion. </v>
      </c>
      <c r="L2412" s="3">
        <v>1</v>
      </c>
      <c r="M2412" s="10" t="s">
        <v>3425</v>
      </c>
      <c r="N2412" s="3" t="s">
        <v>771</v>
      </c>
      <c r="Q2412" s="7">
        <v>4398.3599999999997</v>
      </c>
      <c r="R2412" s="7" t="s">
        <v>2506</v>
      </c>
      <c r="S2412" s="8"/>
      <c r="T2412" s="11">
        <v>1</v>
      </c>
      <c r="W2412" s="76">
        <v>9800</v>
      </c>
      <c r="X2412" s="16">
        <f t="shared" si="648"/>
        <v>9800</v>
      </c>
      <c r="AC2412" s="18">
        <f t="shared" si="658"/>
        <v>0</v>
      </c>
      <c r="AD2412" s="19">
        <f t="shared" si="651"/>
        <v>240000</v>
      </c>
      <c r="AE2412" s="21">
        <f t="shared" si="647"/>
        <v>4398.3599999999997</v>
      </c>
      <c r="AF2412" s="20">
        <f t="shared" si="649"/>
        <v>0</v>
      </c>
      <c r="AG2412" s="20">
        <f t="shared" si="652"/>
        <v>0</v>
      </c>
      <c r="AH2412" s="20">
        <f t="shared" si="653"/>
        <v>0</v>
      </c>
      <c r="AI2412" s="20"/>
      <c r="AJ2412" s="20"/>
      <c r="AK2412" s="20">
        <f t="shared" si="659"/>
        <v>0</v>
      </c>
      <c r="AL2412" s="171"/>
    </row>
    <row r="2413" spans="1:38" ht="15.75" customHeight="1" x14ac:dyDescent="0.25">
      <c r="A2413" s="3">
        <v>1831</v>
      </c>
      <c r="B2413" s="14">
        <f t="shared" si="654"/>
        <v>3</v>
      </c>
      <c r="C2413" s="9">
        <f>IF(A2413=A2412,C2412,"")</f>
        <v>45365</v>
      </c>
      <c r="D2413" s="3" t="str">
        <f>IF(A2413=A2412,D2412,"")</f>
        <v>Toyos Pato</v>
      </c>
      <c r="E2413" s="14" t="str">
        <f t="shared" si="650"/>
        <v>1831Toyos Pato3</v>
      </c>
      <c r="J2413" s="14" t="str">
        <f t="shared" si="657"/>
        <v xml:space="preserve">Service completo. Cambio de aceite y filtros. Control general del vehiculo. Cambiar extremo de direccion lado derecho. Cambiar fuelles de ambos lados de cremallera. Desarmar distribucion completa. Cambiar kit, correa poly-v, retenes de arbol de levas. Limpieza profunda de la zona. Puesta a punto. Armado total. Regulacion de convergencia. Colocar volante en correcta posicion.  </v>
      </c>
      <c r="L2413" s="3">
        <v>1</v>
      </c>
      <c r="M2413" s="10" t="s">
        <v>3426</v>
      </c>
      <c r="N2413" s="3" t="s">
        <v>1566</v>
      </c>
      <c r="Q2413" s="7">
        <v>16470</v>
      </c>
      <c r="S2413" s="8"/>
      <c r="T2413" s="11">
        <v>1</v>
      </c>
      <c r="W2413" s="76">
        <v>20000</v>
      </c>
      <c r="X2413" s="16">
        <f t="shared" si="648"/>
        <v>20000</v>
      </c>
      <c r="AC2413" s="18">
        <f t="shared" si="658"/>
        <v>0</v>
      </c>
      <c r="AD2413" s="19">
        <f t="shared" si="651"/>
        <v>240000</v>
      </c>
      <c r="AE2413" s="21">
        <f t="shared" si="647"/>
        <v>16470</v>
      </c>
      <c r="AF2413" s="20">
        <f t="shared" si="649"/>
        <v>0</v>
      </c>
      <c r="AG2413" s="20">
        <f t="shared" si="652"/>
        <v>0</v>
      </c>
      <c r="AH2413" s="20">
        <f t="shared" si="653"/>
        <v>0</v>
      </c>
      <c r="AI2413" s="20"/>
      <c r="AJ2413" s="20"/>
      <c r="AK2413" s="20">
        <f t="shared" si="659"/>
        <v>0</v>
      </c>
      <c r="AL2413" s="171"/>
    </row>
    <row r="2414" spans="1:38" ht="15.75" customHeight="1" x14ac:dyDescent="0.25">
      <c r="A2414" s="3">
        <v>1831</v>
      </c>
      <c r="B2414" s="14">
        <f t="shared" si="654"/>
        <v>4</v>
      </c>
      <c r="C2414" s="9">
        <f>IF(A2414=A2413,C2413,"")</f>
        <v>45365</v>
      </c>
      <c r="D2414" s="3" t="str">
        <f>IF(A2414=A2413,D2413,"")</f>
        <v>Toyos Pato</v>
      </c>
      <c r="E2414" s="14" t="str">
        <f t="shared" si="650"/>
        <v>1831Toyos Pato4</v>
      </c>
      <c r="J2414" s="14" t="str">
        <f t="shared" si="657"/>
        <v xml:space="preserve">Service completo. Cambio de aceite y filtros. Control general del vehiculo. Cambiar extremo de direccion lado derecho. Cambiar fuelles de ambos lados de cremallera. Desarmar distribucion completa. Cambiar kit, correa poly-v, retenes de arbol de levas. Limpieza profunda de la zona. Puesta a punto. Armado total. Regulacion de convergencia. Colocar volante en correcta posicion.   </v>
      </c>
      <c r="L2414" s="3">
        <v>1</v>
      </c>
      <c r="M2414" s="10" t="s">
        <v>792</v>
      </c>
      <c r="N2414" s="3" t="s">
        <v>771</v>
      </c>
      <c r="Q2414" s="7">
        <v>2955.88</v>
      </c>
      <c r="S2414" s="8"/>
      <c r="T2414" s="11">
        <v>8</v>
      </c>
      <c r="W2414" s="76">
        <v>9350</v>
      </c>
      <c r="X2414" s="16">
        <f t="shared" si="648"/>
        <v>74800</v>
      </c>
      <c r="AC2414" s="18">
        <f t="shared" si="658"/>
        <v>0</v>
      </c>
      <c r="AD2414" s="19">
        <f t="shared" si="651"/>
        <v>240000</v>
      </c>
      <c r="AE2414" s="21">
        <f t="shared" si="647"/>
        <v>23647.040000000001</v>
      </c>
      <c r="AF2414" s="20">
        <f t="shared" si="649"/>
        <v>0</v>
      </c>
      <c r="AG2414" s="20">
        <f t="shared" si="652"/>
        <v>0</v>
      </c>
      <c r="AH2414" s="20">
        <f t="shared" si="653"/>
        <v>0</v>
      </c>
      <c r="AI2414" s="20"/>
      <c r="AJ2414" s="20"/>
      <c r="AK2414" s="20">
        <f t="shared" si="659"/>
        <v>0</v>
      </c>
      <c r="AL2414" s="171"/>
    </row>
    <row r="2415" spans="1:38" ht="15.75" customHeight="1" x14ac:dyDescent="0.25">
      <c r="A2415" s="3">
        <v>1831</v>
      </c>
      <c r="B2415" s="14">
        <f t="shared" si="654"/>
        <v>5</v>
      </c>
      <c r="C2415" s="9">
        <f>IF(A2415=A2414,C2414,"")</f>
        <v>45365</v>
      </c>
      <c r="D2415" s="3" t="str">
        <f>IF(A2415=A2414,D2414,"")</f>
        <v>Toyos Pato</v>
      </c>
      <c r="E2415" s="14" t="str">
        <f t="shared" si="650"/>
        <v>1831Toyos Pato5</v>
      </c>
      <c r="J2415" s="14" t="str">
        <f t="shared" si="657"/>
        <v xml:space="preserve">Service completo. Cambio de aceite y filtros. Control general del vehiculo. Cambiar extremo de direccion lado derecho. Cambiar fuelles de ambos lados de cremallera. Desarmar distribucion completa. Cambiar kit, correa poly-v, retenes de arbol de levas. Limpieza profunda de la zona. Puesta a punto. Armado total. Regulacion de convergencia. Colocar volante en correcta posicion.    </v>
      </c>
      <c r="L2415" s="3">
        <v>1</v>
      </c>
      <c r="M2415" s="10" t="s">
        <v>2363</v>
      </c>
      <c r="N2415" s="3" t="s">
        <v>1566</v>
      </c>
      <c r="Q2415" s="7">
        <v>43200</v>
      </c>
      <c r="S2415" s="8"/>
      <c r="T2415" s="11">
        <v>1</v>
      </c>
      <c r="W2415" s="76">
        <v>52300</v>
      </c>
      <c r="X2415" s="16">
        <f t="shared" si="648"/>
        <v>52300</v>
      </c>
      <c r="AC2415" s="18">
        <f t="shared" si="658"/>
        <v>0</v>
      </c>
      <c r="AD2415" s="19">
        <f t="shared" si="651"/>
        <v>240000</v>
      </c>
      <c r="AE2415" s="21">
        <f t="shared" si="647"/>
        <v>43200</v>
      </c>
      <c r="AF2415" s="20">
        <f t="shared" si="649"/>
        <v>0</v>
      </c>
      <c r="AG2415" s="20">
        <f t="shared" si="652"/>
        <v>0</v>
      </c>
      <c r="AH2415" s="20">
        <f t="shared" si="653"/>
        <v>0</v>
      </c>
      <c r="AI2415" s="20"/>
      <c r="AJ2415" s="20"/>
      <c r="AK2415" s="20">
        <f t="shared" si="659"/>
        <v>0</v>
      </c>
      <c r="AL2415" s="171"/>
    </row>
    <row r="2416" spans="1:38" ht="15.75" customHeight="1" x14ac:dyDescent="0.25">
      <c r="A2416" s="3">
        <v>1831</v>
      </c>
      <c r="B2416" s="14">
        <f t="shared" si="654"/>
        <v>6</v>
      </c>
      <c r="C2416" s="9">
        <f>IF(A2416=A2415,C2415,"")</f>
        <v>45365</v>
      </c>
      <c r="D2416" s="3" t="str">
        <f>IF(A2416=A2415,D2415,"")</f>
        <v>Toyos Pato</v>
      </c>
      <c r="E2416" s="14" t="str">
        <f t="shared" si="650"/>
        <v>1831Toyos Pato6</v>
      </c>
      <c r="J2416" s="14" t="str">
        <f t="shared" si="657"/>
        <v xml:space="preserve">Service completo. Cambio de aceite y filtros. Control general del vehiculo. Cambiar extremo de direccion lado derecho. Cambiar fuelles de ambos lados de cremallera. Desarmar distribucion completa. Cambiar kit, correa poly-v, retenes de arbol de levas. Limpieza profunda de la zona. Puesta a punto. Armado total. Regulacion de convergencia. Colocar volante en correcta posicion.     </v>
      </c>
      <c r="L2416" s="3">
        <v>1</v>
      </c>
      <c r="M2416" s="10" t="s">
        <v>1625</v>
      </c>
      <c r="N2416" s="3" t="s">
        <v>1566</v>
      </c>
      <c r="Q2416" s="7">
        <v>6500</v>
      </c>
      <c r="S2416" s="8"/>
      <c r="T2416" s="11">
        <v>2</v>
      </c>
      <c r="W2416" s="76">
        <v>7900</v>
      </c>
      <c r="X2416" s="16">
        <f t="shared" si="648"/>
        <v>15800</v>
      </c>
      <c r="AC2416" s="18">
        <f t="shared" si="658"/>
        <v>0</v>
      </c>
      <c r="AD2416" s="19">
        <f t="shared" si="651"/>
        <v>240000</v>
      </c>
      <c r="AE2416" s="21">
        <f t="shared" ref="AE2416:AE2479" si="660">+(Q2416)*T2416</f>
        <v>13000</v>
      </c>
      <c r="AF2416" s="20">
        <f t="shared" si="649"/>
        <v>0</v>
      </c>
      <c r="AG2416" s="20">
        <f t="shared" si="652"/>
        <v>0</v>
      </c>
      <c r="AH2416" s="20">
        <f t="shared" si="653"/>
        <v>0</v>
      </c>
      <c r="AI2416" s="20"/>
      <c r="AJ2416" s="20"/>
      <c r="AK2416" s="20">
        <f t="shared" si="659"/>
        <v>0</v>
      </c>
      <c r="AL2416" s="171"/>
    </row>
    <row r="2417" spans="1:38" ht="15.75" customHeight="1" x14ac:dyDescent="0.25">
      <c r="A2417" s="3">
        <v>1831</v>
      </c>
      <c r="B2417" s="14">
        <f t="shared" si="654"/>
        <v>7</v>
      </c>
      <c r="C2417" s="9">
        <v>45365</v>
      </c>
      <c r="D2417" s="3" t="s">
        <v>633</v>
      </c>
      <c r="E2417" s="14" t="str">
        <f t="shared" si="650"/>
        <v>1831Toyos Pato7</v>
      </c>
      <c r="J2417" s="14" t="str">
        <f t="shared" si="657"/>
        <v xml:space="preserve">Service completo. Cambio de aceite y filtros. Control general del vehiculo. Cambiar extremo de direccion lado derecho. Cambiar fuelles de ambos lados de cremallera. Desarmar distribucion completa. Cambiar kit, correa poly-v, retenes de arbol de levas. Limpieza profunda de la zona. Puesta a punto. Armado total. Regulacion de convergencia. Colocar volante en correcta posicion.      </v>
      </c>
      <c r="L2417" s="3">
        <v>1</v>
      </c>
      <c r="M2417" s="10" t="s">
        <v>3174</v>
      </c>
      <c r="N2417" s="3" t="s">
        <v>2484</v>
      </c>
      <c r="Q2417" s="7">
        <v>260000</v>
      </c>
      <c r="S2417" s="8"/>
      <c r="T2417" s="11">
        <v>1</v>
      </c>
      <c r="W2417" s="76">
        <v>315000</v>
      </c>
      <c r="X2417" s="16">
        <f t="shared" si="648"/>
        <v>315000</v>
      </c>
      <c r="AC2417" s="18">
        <f t="shared" si="658"/>
        <v>0</v>
      </c>
      <c r="AD2417" s="19">
        <f t="shared" si="651"/>
        <v>240000</v>
      </c>
      <c r="AE2417" s="21">
        <f t="shared" si="660"/>
        <v>260000</v>
      </c>
      <c r="AF2417" s="20">
        <f t="shared" si="649"/>
        <v>0</v>
      </c>
      <c r="AG2417" s="20">
        <f t="shared" si="652"/>
        <v>0</v>
      </c>
      <c r="AH2417" s="20">
        <f t="shared" si="653"/>
        <v>0</v>
      </c>
      <c r="AI2417" s="20"/>
      <c r="AJ2417" s="20"/>
      <c r="AK2417" s="20">
        <f t="shared" si="659"/>
        <v>0</v>
      </c>
      <c r="AL2417" s="171"/>
    </row>
    <row r="2418" spans="1:38" ht="15.75" customHeight="1" x14ac:dyDescent="0.25">
      <c r="A2418" s="3">
        <v>1831</v>
      </c>
      <c r="B2418" s="14">
        <f t="shared" si="654"/>
        <v>8</v>
      </c>
      <c r="C2418" s="9">
        <f>IF(A2418=A2417,C2417,"")</f>
        <v>45365</v>
      </c>
      <c r="D2418" s="3" t="str">
        <f>IF(A2418=A2417,D2417,"")</f>
        <v>Toyos Pato</v>
      </c>
      <c r="E2418" s="14" t="str">
        <f t="shared" si="650"/>
        <v>1831Toyos Pato8</v>
      </c>
      <c r="J2418" s="14" t="str">
        <f t="shared" si="657"/>
        <v xml:space="preserve">Service completo. Cambio de aceite y filtros. Control general del vehiculo. Cambiar extremo de direccion lado derecho. Cambiar fuelles de ambos lados de cremallera. Desarmar distribucion completa. Cambiar kit, correa poly-v, retenes de arbol de levas. Limpieza profunda de la zona. Puesta a punto. Armado total. Regulacion de convergencia. Colocar volante en correcta posicion.       </v>
      </c>
      <c r="L2418" s="3">
        <v>1</v>
      </c>
      <c r="M2418" s="10" t="s">
        <v>1471</v>
      </c>
      <c r="N2418" s="3" t="s">
        <v>2484</v>
      </c>
      <c r="Q2418" s="7">
        <v>3188.59</v>
      </c>
      <c r="S2418" s="8"/>
      <c r="T2418" s="11">
        <v>2</v>
      </c>
      <c r="W2418" s="76">
        <v>4000</v>
      </c>
      <c r="X2418" s="16">
        <f t="shared" si="648"/>
        <v>8000</v>
      </c>
      <c r="AC2418" s="18">
        <f t="shared" si="658"/>
        <v>0</v>
      </c>
      <c r="AD2418" s="19">
        <f t="shared" si="651"/>
        <v>240000</v>
      </c>
      <c r="AE2418" s="21">
        <f t="shared" si="660"/>
        <v>6377.18</v>
      </c>
      <c r="AF2418" s="20">
        <f t="shared" si="649"/>
        <v>0</v>
      </c>
      <c r="AG2418" s="20">
        <f t="shared" si="652"/>
        <v>0</v>
      </c>
      <c r="AH2418" s="20">
        <f t="shared" si="653"/>
        <v>0</v>
      </c>
      <c r="AI2418" s="20"/>
      <c r="AJ2418" s="20"/>
      <c r="AK2418" s="20">
        <f t="shared" si="659"/>
        <v>0</v>
      </c>
      <c r="AL2418" s="171"/>
    </row>
    <row r="2419" spans="1:38" ht="15.75" customHeight="1" x14ac:dyDescent="0.25">
      <c r="A2419" s="3">
        <v>1831</v>
      </c>
      <c r="B2419" s="14">
        <f t="shared" si="654"/>
        <v>9</v>
      </c>
      <c r="C2419" s="9">
        <f>IF(A2419=A2418,C2418,"")</f>
        <v>45365</v>
      </c>
      <c r="D2419" s="3" t="str">
        <f>IF(A2419=A2418,D2418,"")</f>
        <v>Toyos Pato</v>
      </c>
      <c r="E2419" s="14" t="str">
        <f t="shared" si="650"/>
        <v>1831Toyos Pato9</v>
      </c>
      <c r="J2419" s="14" t="str">
        <f t="shared" si="657"/>
        <v xml:space="preserve">Service completo. Cambio de aceite y filtros. Control general del vehiculo. Cambiar extremo de direccion lado derecho. Cambiar fuelles de ambos lados de cremallera. Desarmar distribucion completa. Cambiar kit, correa poly-v, retenes de arbol de levas. Limpieza profunda de la zona. Puesta a punto. Armado total. Regulacion de convergencia. Colocar volante en correcta posicion.        </v>
      </c>
      <c r="L2419" s="3">
        <v>1</v>
      </c>
      <c r="M2419" s="10" t="s">
        <v>1920</v>
      </c>
      <c r="N2419" s="3" t="s">
        <v>3241</v>
      </c>
      <c r="Q2419" s="7">
        <v>26800</v>
      </c>
      <c r="S2419" s="8"/>
      <c r="T2419" s="11">
        <v>1</v>
      </c>
      <c r="W2419" s="76">
        <v>33500</v>
      </c>
      <c r="X2419" s="16">
        <f t="shared" si="648"/>
        <v>33500</v>
      </c>
      <c r="AC2419" s="18">
        <f t="shared" si="658"/>
        <v>0</v>
      </c>
      <c r="AD2419" s="19">
        <f t="shared" si="651"/>
        <v>240000</v>
      </c>
      <c r="AE2419" s="21">
        <f t="shared" si="660"/>
        <v>26800</v>
      </c>
      <c r="AF2419" s="20">
        <f t="shared" si="649"/>
        <v>0</v>
      </c>
      <c r="AG2419" s="20">
        <f t="shared" si="652"/>
        <v>0</v>
      </c>
      <c r="AH2419" s="20">
        <f t="shared" si="653"/>
        <v>0</v>
      </c>
      <c r="AI2419" s="20"/>
      <c r="AJ2419" s="20"/>
      <c r="AK2419" s="20">
        <f t="shared" si="659"/>
        <v>0</v>
      </c>
      <c r="AL2419" s="171"/>
    </row>
    <row r="2420" spans="1:38" ht="15.75" customHeight="1" x14ac:dyDescent="0.25">
      <c r="A2420" s="3">
        <v>1832</v>
      </c>
      <c r="B2420" s="14">
        <f t="shared" si="654"/>
        <v>1</v>
      </c>
      <c r="C2420" s="9">
        <v>45365</v>
      </c>
      <c r="D2420" s="3" t="s">
        <v>116</v>
      </c>
      <c r="E2420" s="14" t="str">
        <f t="shared" si="650"/>
        <v>1832Transporte Palloni1</v>
      </c>
      <c r="F2420" s="119" t="s">
        <v>1420</v>
      </c>
      <c r="G2420" s="119" t="s">
        <v>1300</v>
      </c>
      <c r="H2420" s="119">
        <v>421945</v>
      </c>
      <c r="I2420" s="10" t="s">
        <v>929</v>
      </c>
      <c r="J2420" s="14" t="str">
        <f t="shared" si="657"/>
        <v>Cambio de aceite y filtros.</v>
      </c>
      <c r="K2420" s="3" t="s">
        <v>2390</v>
      </c>
      <c r="L2420" s="3">
        <v>1</v>
      </c>
      <c r="R2420" s="7" t="s">
        <v>1916</v>
      </c>
      <c r="S2420" s="8"/>
      <c r="W2420" s="76"/>
      <c r="X2420" s="16">
        <f t="shared" si="648"/>
        <v>0</v>
      </c>
      <c r="Y2420" s="3">
        <v>1</v>
      </c>
      <c r="AB2420" s="4">
        <v>9500</v>
      </c>
      <c r="AC2420" s="18">
        <f t="shared" si="658"/>
        <v>9500</v>
      </c>
      <c r="AD2420" s="19">
        <f t="shared" si="651"/>
        <v>9500</v>
      </c>
      <c r="AE2420" s="21">
        <f t="shared" si="660"/>
        <v>0</v>
      </c>
      <c r="AF2420" s="20">
        <f t="shared" si="649"/>
        <v>0</v>
      </c>
      <c r="AG2420" s="20">
        <f t="shared" si="652"/>
        <v>0</v>
      </c>
      <c r="AH2420" s="20">
        <f t="shared" si="653"/>
        <v>9500</v>
      </c>
      <c r="AI2420" s="20"/>
      <c r="AJ2420" s="20"/>
      <c r="AK2420" s="20">
        <f t="shared" si="659"/>
        <v>9500</v>
      </c>
      <c r="AL2420" s="171"/>
    </row>
    <row r="2421" spans="1:38" ht="15.75" customHeight="1" x14ac:dyDescent="0.25">
      <c r="A2421" s="3">
        <v>1832</v>
      </c>
      <c r="B2421" s="14">
        <f t="shared" si="654"/>
        <v>2</v>
      </c>
      <c r="C2421" s="9">
        <f>IF(A2421=A2420,C2420,"")</f>
        <v>45365</v>
      </c>
      <c r="D2421" s="3" t="str">
        <f>IF(A2421=A2420,D2420,"")</f>
        <v>Transporte Palloni</v>
      </c>
      <c r="E2421" s="14" t="str">
        <f t="shared" si="650"/>
        <v>1832Transporte Palloni2</v>
      </c>
      <c r="J2421" s="14" t="str">
        <f t="shared" si="657"/>
        <v xml:space="preserve">Cambio de aceite y filtros. </v>
      </c>
      <c r="L2421" s="3">
        <v>1</v>
      </c>
      <c r="S2421" s="8"/>
      <c r="W2421" s="76"/>
      <c r="X2421" s="16">
        <f t="shared" si="648"/>
        <v>0</v>
      </c>
      <c r="AC2421" s="18">
        <f t="shared" si="658"/>
        <v>0</v>
      </c>
      <c r="AD2421" s="19">
        <f t="shared" si="651"/>
        <v>9500</v>
      </c>
      <c r="AE2421" s="21">
        <f t="shared" si="660"/>
        <v>0</v>
      </c>
      <c r="AF2421" s="20">
        <f t="shared" si="649"/>
        <v>0</v>
      </c>
      <c r="AG2421" s="20">
        <f t="shared" si="652"/>
        <v>0</v>
      </c>
      <c r="AH2421" s="20">
        <f t="shared" si="653"/>
        <v>0</v>
      </c>
      <c r="AI2421" s="20"/>
      <c r="AJ2421" s="20"/>
      <c r="AK2421" s="20">
        <f t="shared" si="659"/>
        <v>0</v>
      </c>
      <c r="AL2421" s="171"/>
    </row>
    <row r="2422" spans="1:38" ht="15.75" customHeight="1" x14ac:dyDescent="0.25">
      <c r="A2422" s="3">
        <v>1833</v>
      </c>
      <c r="B2422" s="14">
        <f t="shared" si="654"/>
        <v>1</v>
      </c>
      <c r="C2422" s="9">
        <v>45365</v>
      </c>
      <c r="D2422" s="3" t="s">
        <v>3427</v>
      </c>
      <c r="E2422" s="14" t="str">
        <f t="shared" si="650"/>
        <v>1833Etchart Tato1</v>
      </c>
      <c r="F2422" s="119" t="s">
        <v>3428</v>
      </c>
      <c r="G2422" s="119" t="s">
        <v>3068</v>
      </c>
      <c r="H2422" s="119">
        <v>77749</v>
      </c>
      <c r="I2422" s="10" t="s">
        <v>3433</v>
      </c>
      <c r="J2422" s="14" t="str">
        <f t="shared" si="657"/>
        <v>Service completo. Cambio de aceite y filtros. Control general del vehiculo. Rotacion de ruedas. Cambio de lampara H1 lado derecho. Lavado motor.</v>
      </c>
      <c r="K2422" s="3" t="s">
        <v>2390</v>
      </c>
      <c r="L2422" s="3">
        <v>1</v>
      </c>
      <c r="M2422" s="10" t="s">
        <v>2178</v>
      </c>
      <c r="N2422" s="3" t="s">
        <v>771</v>
      </c>
      <c r="Q2422" s="7">
        <v>3912.09</v>
      </c>
      <c r="R2422" s="7" t="s">
        <v>1916</v>
      </c>
      <c r="S2422" s="8"/>
      <c r="T2422" s="11">
        <v>2</v>
      </c>
      <c r="W2422" s="76">
        <v>9500</v>
      </c>
      <c r="X2422" s="16">
        <f t="shared" si="648"/>
        <v>19000</v>
      </c>
      <c r="Y2422" s="3">
        <v>1</v>
      </c>
      <c r="AB2422" s="4">
        <v>95000</v>
      </c>
      <c r="AC2422" s="18">
        <f t="shared" si="658"/>
        <v>95000</v>
      </c>
      <c r="AD2422" s="19">
        <f t="shared" si="651"/>
        <v>95000</v>
      </c>
      <c r="AE2422" s="21">
        <f t="shared" si="660"/>
        <v>7824.18</v>
      </c>
      <c r="AF2422" s="20">
        <f t="shared" si="649"/>
        <v>36103.72</v>
      </c>
      <c r="AG2422" s="20">
        <f t="shared" si="652"/>
        <v>160200</v>
      </c>
      <c r="AH2422" s="20">
        <f t="shared" si="653"/>
        <v>95000</v>
      </c>
      <c r="AI2422" s="20"/>
      <c r="AJ2422" s="20"/>
      <c r="AK2422" s="20">
        <f t="shared" si="659"/>
        <v>255200</v>
      </c>
      <c r="AL2422" s="171"/>
    </row>
    <row r="2423" spans="1:38" ht="15.75" customHeight="1" x14ac:dyDescent="0.25">
      <c r="A2423" s="3">
        <v>1833</v>
      </c>
      <c r="B2423" s="14">
        <f t="shared" si="654"/>
        <v>2</v>
      </c>
      <c r="C2423" s="9">
        <f>IF(A2423=A2422,C2422,"")</f>
        <v>45365</v>
      </c>
      <c r="D2423" s="3" t="str">
        <f>IF(A2423=A2422,D2422,"")</f>
        <v>Etchart Tato</v>
      </c>
      <c r="E2423" s="14" t="str">
        <f t="shared" si="650"/>
        <v>1833Etchart Tato2</v>
      </c>
      <c r="J2423" s="14" t="str">
        <f t="shared" si="657"/>
        <v xml:space="preserve">Service completo. Cambio de aceite y filtros. Control general del vehiculo. Rotacion de ruedas. Cambio de lampara H1 lado derecho. Lavado motor. </v>
      </c>
      <c r="L2423" s="3">
        <v>1</v>
      </c>
      <c r="M2423" s="10" t="s">
        <v>3429</v>
      </c>
      <c r="N2423" s="3" t="s">
        <v>771</v>
      </c>
      <c r="Q2423" s="7">
        <v>8300</v>
      </c>
      <c r="S2423" s="8"/>
      <c r="T2423" s="11">
        <v>1</v>
      </c>
      <c r="W2423" s="76">
        <v>12800</v>
      </c>
      <c r="X2423" s="16">
        <f t="shared" ref="X2423:X2486" si="661">W2423*T2423</f>
        <v>12800</v>
      </c>
      <c r="AC2423" s="18">
        <f t="shared" si="658"/>
        <v>0</v>
      </c>
      <c r="AD2423" s="19">
        <f t="shared" si="651"/>
        <v>95000</v>
      </c>
      <c r="AE2423" s="21">
        <f t="shared" si="660"/>
        <v>8300</v>
      </c>
      <c r="AF2423" s="20">
        <f t="shared" si="649"/>
        <v>0</v>
      </c>
      <c r="AG2423" s="20">
        <f t="shared" si="652"/>
        <v>0</v>
      </c>
      <c r="AH2423" s="20">
        <f t="shared" si="653"/>
        <v>0</v>
      </c>
      <c r="AI2423" s="20"/>
      <c r="AJ2423" s="20"/>
      <c r="AK2423" s="20">
        <f t="shared" si="659"/>
        <v>0</v>
      </c>
      <c r="AL2423" s="171"/>
    </row>
    <row r="2424" spans="1:38" ht="15.75" customHeight="1" x14ac:dyDescent="0.25">
      <c r="A2424" s="3">
        <v>1833</v>
      </c>
      <c r="B2424" s="14">
        <f t="shared" si="654"/>
        <v>3</v>
      </c>
      <c r="C2424" s="9">
        <f>IF(A2424=A2423,C2423,"")</f>
        <v>45365</v>
      </c>
      <c r="D2424" s="3" t="str">
        <f>IF(A2424=A2423,D2423,"")</f>
        <v>Etchart Tato</v>
      </c>
      <c r="E2424" s="14" t="str">
        <f t="shared" si="650"/>
        <v>1833Etchart Tato3</v>
      </c>
      <c r="J2424" s="14" t="str">
        <f t="shared" si="657"/>
        <v xml:space="preserve">Service completo. Cambio de aceite y filtros. Control general del vehiculo. Rotacion de ruedas. Cambio de lampara H1 lado derecho. Lavado motor.  </v>
      </c>
      <c r="L2424" s="3">
        <v>1</v>
      </c>
      <c r="M2424" s="10" t="s">
        <v>3430</v>
      </c>
      <c r="N2424" s="3" t="s">
        <v>771</v>
      </c>
      <c r="Q2424" s="7">
        <v>9400</v>
      </c>
      <c r="S2424" s="8"/>
      <c r="T2424" s="11">
        <v>1</v>
      </c>
      <c r="W2424" s="76">
        <v>14600</v>
      </c>
      <c r="X2424" s="16">
        <f t="shared" si="661"/>
        <v>14600</v>
      </c>
      <c r="AC2424" s="18">
        <f t="shared" si="658"/>
        <v>0</v>
      </c>
      <c r="AD2424" s="19">
        <f t="shared" si="651"/>
        <v>95000</v>
      </c>
      <c r="AE2424" s="21">
        <f t="shared" si="660"/>
        <v>9400</v>
      </c>
      <c r="AF2424" s="20">
        <f t="shared" si="649"/>
        <v>0</v>
      </c>
      <c r="AG2424" s="20">
        <f t="shared" si="652"/>
        <v>0</v>
      </c>
      <c r="AH2424" s="20">
        <f t="shared" si="653"/>
        <v>0</v>
      </c>
      <c r="AI2424" s="20"/>
      <c r="AJ2424" s="20"/>
      <c r="AK2424" s="20">
        <f t="shared" si="659"/>
        <v>0</v>
      </c>
      <c r="AL2424" s="171"/>
    </row>
    <row r="2425" spans="1:38" ht="15.75" customHeight="1" x14ac:dyDescent="0.25">
      <c r="A2425" s="3">
        <v>1833</v>
      </c>
      <c r="B2425" s="14">
        <f t="shared" si="654"/>
        <v>4</v>
      </c>
      <c r="C2425" s="9">
        <f>IF(A2425=A2424,C2424,"")</f>
        <v>45365</v>
      </c>
      <c r="D2425" s="3" t="str">
        <f>IF(A2425=A2424,D2424,"")</f>
        <v>Etchart Tato</v>
      </c>
      <c r="E2425" s="14" t="str">
        <f t="shared" si="650"/>
        <v>1833Etchart Tato4</v>
      </c>
      <c r="J2425" s="14" t="str">
        <f t="shared" si="657"/>
        <v xml:space="preserve">Service completo. Cambio de aceite y filtros. Control general del vehiculo. Rotacion de ruedas. Cambio de lampara H1 lado derecho. Lavado motor.   </v>
      </c>
      <c r="L2425" s="3">
        <v>1</v>
      </c>
      <c r="M2425" s="10" t="s">
        <v>3431</v>
      </c>
      <c r="N2425" s="3" t="s">
        <v>771</v>
      </c>
      <c r="Q2425" s="7">
        <v>7800</v>
      </c>
      <c r="S2425" s="8"/>
      <c r="T2425" s="11">
        <v>1</v>
      </c>
      <c r="W2425" s="76">
        <v>12000</v>
      </c>
      <c r="X2425" s="16">
        <f t="shared" si="661"/>
        <v>12000</v>
      </c>
      <c r="AC2425" s="18">
        <f t="shared" si="658"/>
        <v>0</v>
      </c>
      <c r="AD2425" s="19">
        <f t="shared" si="651"/>
        <v>95000</v>
      </c>
      <c r="AE2425" s="21">
        <f t="shared" si="660"/>
        <v>7800</v>
      </c>
      <c r="AF2425" s="20">
        <f t="shared" si="649"/>
        <v>0</v>
      </c>
      <c r="AG2425" s="20">
        <f t="shared" si="652"/>
        <v>0</v>
      </c>
      <c r="AH2425" s="20">
        <f t="shared" si="653"/>
        <v>0</v>
      </c>
      <c r="AI2425" s="20"/>
      <c r="AJ2425" s="20"/>
      <c r="AK2425" s="20">
        <f t="shared" si="659"/>
        <v>0</v>
      </c>
      <c r="AL2425" s="171"/>
    </row>
    <row r="2426" spans="1:38" ht="15.75" customHeight="1" x14ac:dyDescent="0.25">
      <c r="A2426" s="3">
        <v>1833</v>
      </c>
      <c r="B2426" s="14">
        <f t="shared" si="654"/>
        <v>5</v>
      </c>
      <c r="C2426" s="9">
        <f>IF(A2426=A2425,C2425,"")</f>
        <v>45365</v>
      </c>
      <c r="D2426" s="3" t="str">
        <f>IF(A2426=A2425,D2425,"")</f>
        <v>Etchart Tato</v>
      </c>
      <c r="E2426" s="14" t="str">
        <f t="shared" si="650"/>
        <v>1833Etchart Tato5</v>
      </c>
      <c r="J2426" s="14" t="str">
        <f t="shared" si="657"/>
        <v xml:space="preserve">Service completo. Cambio de aceite y filtros. Control general del vehiculo. Rotacion de ruedas. Cambio de lampara H1 lado derecho. Lavado motor.    </v>
      </c>
      <c r="L2426" s="3">
        <v>1</v>
      </c>
      <c r="M2426" s="10" t="s">
        <v>98</v>
      </c>
      <c r="N2426" s="3" t="s">
        <v>771</v>
      </c>
      <c r="Q2426" s="7">
        <v>5741.63</v>
      </c>
      <c r="S2426" s="8"/>
      <c r="T2426" s="11">
        <v>6</v>
      </c>
      <c r="W2426" s="76">
        <v>16550</v>
      </c>
      <c r="X2426" s="16">
        <f t="shared" si="661"/>
        <v>99300</v>
      </c>
      <c r="AC2426" s="18">
        <f t="shared" si="658"/>
        <v>0</v>
      </c>
      <c r="AD2426" s="19">
        <f t="shared" si="651"/>
        <v>95000</v>
      </c>
      <c r="AE2426" s="21">
        <f t="shared" si="660"/>
        <v>34449.78</v>
      </c>
      <c r="AF2426" s="20">
        <f t="shared" si="649"/>
        <v>0</v>
      </c>
      <c r="AG2426" s="20">
        <f t="shared" si="652"/>
        <v>0</v>
      </c>
      <c r="AH2426" s="20">
        <f t="shared" si="653"/>
        <v>0</v>
      </c>
      <c r="AI2426" s="20"/>
      <c r="AJ2426" s="20"/>
      <c r="AK2426" s="20">
        <f t="shared" si="659"/>
        <v>0</v>
      </c>
      <c r="AL2426" s="171"/>
    </row>
    <row r="2427" spans="1:38" ht="15.75" customHeight="1" x14ac:dyDescent="0.25">
      <c r="A2427" s="3">
        <v>1833</v>
      </c>
      <c r="B2427" s="14">
        <f t="shared" si="654"/>
        <v>6</v>
      </c>
      <c r="C2427" s="9">
        <f>IF(A2427=A2426,C2426,"")</f>
        <v>45365</v>
      </c>
      <c r="D2427" s="3" t="str">
        <f>IF(A2427=A2426,D2426,"")</f>
        <v>Etchart Tato</v>
      </c>
      <c r="E2427" s="14" t="str">
        <f t="shared" si="650"/>
        <v>1833Etchart Tato6</v>
      </c>
      <c r="J2427" s="14" t="str">
        <f t="shared" si="657"/>
        <v xml:space="preserve">Service completo. Cambio de aceite y filtros. Control general del vehiculo. Rotacion de ruedas. Cambio de lampara H1 lado derecho. Lavado motor.     </v>
      </c>
      <c r="L2427" s="3">
        <v>1</v>
      </c>
      <c r="M2427" s="10" t="s">
        <v>3432</v>
      </c>
      <c r="N2427" s="3" t="s">
        <v>771</v>
      </c>
      <c r="Q2427" s="7">
        <v>950</v>
      </c>
      <c r="S2427" s="8"/>
      <c r="T2427" s="11">
        <v>1</v>
      </c>
      <c r="W2427" s="76">
        <v>2500</v>
      </c>
      <c r="X2427" s="16">
        <f t="shared" si="661"/>
        <v>2500</v>
      </c>
      <c r="AC2427" s="18">
        <f t="shared" si="658"/>
        <v>0</v>
      </c>
      <c r="AD2427" s="19">
        <f t="shared" si="651"/>
        <v>95000</v>
      </c>
      <c r="AE2427" s="21">
        <f t="shared" si="660"/>
        <v>950</v>
      </c>
      <c r="AF2427" s="20">
        <f t="shared" ref="AF2427:AF2490" si="662">IF(A2427=A2426,0,(SUMIF($A$3:$A$999956,A2427,$Q$3:$Q$999956)))+IF(A2427=A2426,0,(SUMIF($A$3:$A$999956,A2427,$R$3:$R$999956)))</f>
        <v>0</v>
      </c>
      <c r="AG2427" s="20">
        <f t="shared" si="652"/>
        <v>0</v>
      </c>
      <c r="AH2427" s="20">
        <f t="shared" si="653"/>
        <v>0</v>
      </c>
      <c r="AI2427" s="20"/>
      <c r="AJ2427" s="20"/>
      <c r="AK2427" s="20">
        <f t="shared" si="659"/>
        <v>0</v>
      </c>
      <c r="AL2427" s="171"/>
    </row>
    <row r="2428" spans="1:38" ht="15.75" customHeight="1" x14ac:dyDescent="0.25">
      <c r="A2428" s="3">
        <v>1834</v>
      </c>
      <c r="B2428" s="14">
        <f t="shared" si="654"/>
        <v>1</v>
      </c>
      <c r="C2428" s="9">
        <v>45365</v>
      </c>
      <c r="D2428" s="3" t="s">
        <v>674</v>
      </c>
      <c r="E2428" s="14" t="str">
        <f t="shared" si="650"/>
        <v>1834Wiesek Pini1</v>
      </c>
      <c r="F2428" s="119" t="s">
        <v>3434</v>
      </c>
      <c r="G2428" s="119" t="s">
        <v>3435</v>
      </c>
      <c r="I2428" s="10" t="s">
        <v>3436</v>
      </c>
      <c r="J2428" s="14" t="str">
        <f t="shared" si="657"/>
        <v>Cambiar correa poly-v. Cambiar deposito de agua. Desarmar, controlar y dar ajuste a pastillas de frenos lado izquierdo.</v>
      </c>
      <c r="K2428" s="3" t="s">
        <v>1665</v>
      </c>
      <c r="L2428" s="3">
        <v>1</v>
      </c>
      <c r="M2428" s="10" t="s">
        <v>3412</v>
      </c>
      <c r="N2428" s="3" t="s">
        <v>1832</v>
      </c>
      <c r="S2428" s="8"/>
      <c r="W2428" s="76"/>
      <c r="X2428" s="16">
        <f t="shared" si="661"/>
        <v>0</v>
      </c>
      <c r="AC2428" s="18">
        <f t="shared" si="658"/>
        <v>0</v>
      </c>
      <c r="AD2428" s="19">
        <f t="shared" si="651"/>
        <v>0</v>
      </c>
      <c r="AE2428" s="21">
        <f t="shared" si="660"/>
        <v>0</v>
      </c>
      <c r="AF2428" s="20">
        <f t="shared" si="662"/>
        <v>0</v>
      </c>
      <c r="AG2428" s="20">
        <f t="shared" si="652"/>
        <v>0</v>
      </c>
      <c r="AH2428" s="20">
        <f t="shared" si="653"/>
        <v>0</v>
      </c>
      <c r="AI2428" s="20"/>
      <c r="AJ2428" s="20"/>
      <c r="AK2428" s="20">
        <f t="shared" si="659"/>
        <v>0</v>
      </c>
      <c r="AL2428" s="171"/>
    </row>
    <row r="2429" spans="1:38" ht="15.75" customHeight="1" x14ac:dyDescent="0.25">
      <c r="A2429" s="3">
        <v>1834</v>
      </c>
      <c r="B2429" s="14">
        <f t="shared" si="654"/>
        <v>2</v>
      </c>
      <c r="C2429" s="9">
        <f>IF(A2429=A2428,C2428,"")</f>
        <v>45365</v>
      </c>
      <c r="D2429" s="3" t="str">
        <f>IF(A2429=A2428,D2428,"")</f>
        <v>Wiesek Pini</v>
      </c>
      <c r="E2429" s="14" t="str">
        <f t="shared" si="650"/>
        <v>1834Wiesek Pini2</v>
      </c>
      <c r="J2429" s="14" t="str">
        <f t="shared" si="657"/>
        <v xml:space="preserve">Cambiar correa poly-v. Cambiar deposito de agua. Desarmar, controlar y dar ajuste a pastillas de frenos lado izquierdo. </v>
      </c>
      <c r="L2429" s="3">
        <v>1</v>
      </c>
      <c r="M2429" s="10" t="s">
        <v>2911</v>
      </c>
      <c r="N2429" s="3" t="s">
        <v>1832</v>
      </c>
      <c r="S2429" s="8"/>
      <c r="W2429" s="76"/>
      <c r="X2429" s="16">
        <f t="shared" si="661"/>
        <v>0</v>
      </c>
      <c r="AC2429" s="18">
        <f t="shared" si="658"/>
        <v>0</v>
      </c>
      <c r="AD2429" s="19">
        <f t="shared" si="651"/>
        <v>0</v>
      </c>
      <c r="AE2429" s="21">
        <f t="shared" si="660"/>
        <v>0</v>
      </c>
      <c r="AF2429" s="20">
        <f t="shared" si="662"/>
        <v>0</v>
      </c>
      <c r="AG2429" s="20">
        <f t="shared" si="652"/>
        <v>0</v>
      </c>
      <c r="AH2429" s="20">
        <f t="shared" si="653"/>
        <v>0</v>
      </c>
      <c r="AI2429" s="20"/>
      <c r="AJ2429" s="20"/>
      <c r="AK2429" s="20">
        <f t="shared" si="659"/>
        <v>0</v>
      </c>
      <c r="AL2429" s="171"/>
    </row>
    <row r="2430" spans="1:38" ht="15.75" customHeight="1" x14ac:dyDescent="0.25">
      <c r="A2430" s="3">
        <v>1835</v>
      </c>
      <c r="B2430" s="14">
        <f t="shared" si="654"/>
        <v>1</v>
      </c>
      <c r="C2430" s="9">
        <v>45365</v>
      </c>
      <c r="D2430" s="3" t="s">
        <v>505</v>
      </c>
      <c r="E2430" s="14" t="str">
        <f t="shared" ref="E2430:E2493" si="663">CONCATENATE(A2430,D2430,B2430)</f>
        <v>1835Municipalidad Laboulaye1</v>
      </c>
      <c r="F2430" s="119" t="s">
        <v>998</v>
      </c>
      <c r="G2430" s="119" t="s">
        <v>806</v>
      </c>
      <c r="I2430" s="10" t="s">
        <v>3437</v>
      </c>
      <c r="J2430" s="14" t="str">
        <f t="shared" si="657"/>
        <v>Enderezar soporte radiador (frente del vehiculo) lado izquierdo. Colocar en correcta posicion.</v>
      </c>
      <c r="K2430" s="3" t="s">
        <v>1665</v>
      </c>
      <c r="L2430" s="3">
        <v>1</v>
      </c>
      <c r="R2430" s="7" t="s">
        <v>1971</v>
      </c>
      <c r="S2430" s="8"/>
      <c r="W2430" s="76"/>
      <c r="X2430" s="16">
        <f t="shared" si="661"/>
        <v>0</v>
      </c>
      <c r="Y2430" s="3">
        <v>1</v>
      </c>
      <c r="AB2430" s="4">
        <v>48400</v>
      </c>
      <c r="AC2430" s="18">
        <f t="shared" si="658"/>
        <v>48400</v>
      </c>
      <c r="AD2430" s="19">
        <f t="shared" si="651"/>
        <v>48400</v>
      </c>
      <c r="AE2430" s="21">
        <f t="shared" si="660"/>
        <v>0</v>
      </c>
      <c r="AF2430" s="20">
        <f t="shared" si="662"/>
        <v>0</v>
      </c>
      <c r="AG2430" s="20">
        <f t="shared" si="652"/>
        <v>0</v>
      </c>
      <c r="AH2430" s="20">
        <f t="shared" si="653"/>
        <v>48400</v>
      </c>
      <c r="AI2430" s="20"/>
      <c r="AJ2430" s="20"/>
      <c r="AK2430" s="20">
        <f t="shared" si="659"/>
        <v>48400</v>
      </c>
      <c r="AL2430" s="173">
        <v>2</v>
      </c>
    </row>
    <row r="2431" spans="1:38" ht="15.75" customHeight="1" x14ac:dyDescent="0.25">
      <c r="A2431" s="3">
        <v>1835</v>
      </c>
      <c r="B2431" s="14">
        <f t="shared" si="654"/>
        <v>2</v>
      </c>
      <c r="C2431" s="9">
        <f>IF(A2431=A2430,C2430,"")</f>
        <v>45365</v>
      </c>
      <c r="D2431" s="3" t="str">
        <f>IF(A2431=A2430,D2430,"")</f>
        <v>Municipalidad Laboulaye</v>
      </c>
      <c r="E2431" s="14" t="str">
        <f t="shared" si="663"/>
        <v>1835Municipalidad Laboulaye2</v>
      </c>
      <c r="J2431" s="14" t="str">
        <f t="shared" si="657"/>
        <v xml:space="preserve">Enderezar soporte radiador (frente del vehiculo) lado izquierdo. Colocar en correcta posicion. </v>
      </c>
      <c r="L2431" s="3">
        <v>1</v>
      </c>
      <c r="S2431" s="8"/>
      <c r="W2431" s="76"/>
      <c r="X2431" s="16">
        <f t="shared" si="661"/>
        <v>0</v>
      </c>
      <c r="AC2431" s="18">
        <f t="shared" si="658"/>
        <v>0</v>
      </c>
      <c r="AD2431" s="19">
        <f t="shared" ref="AD2431:AD2494" si="664">IF(A2431=A2430,AD2430+AC2431,AC2431)</f>
        <v>48400</v>
      </c>
      <c r="AE2431" s="21">
        <f t="shared" si="660"/>
        <v>0</v>
      </c>
      <c r="AF2431" s="20">
        <f t="shared" si="662"/>
        <v>0</v>
      </c>
      <c r="AG2431" s="20">
        <f t="shared" ref="AG2431:AG2494" si="665">IF(A2431=A2430,0,(SUMIF($A$3:$A$999956,A2431,($X$3:$X$999956))))</f>
        <v>0</v>
      </c>
      <c r="AH2431" s="20">
        <f t="shared" ref="AH2431:AH2494" si="666">IF(A2431=A2430,0,(SUMIF($A$3:$A$999956,A2431,($AC$3:$AC$999956))))</f>
        <v>0</v>
      </c>
      <c r="AI2431" s="20"/>
      <c r="AJ2431" s="20"/>
      <c r="AK2431" s="20">
        <f t="shared" si="659"/>
        <v>0</v>
      </c>
      <c r="AL2431" s="171"/>
    </row>
    <row r="2432" spans="1:38" ht="15.75" customHeight="1" x14ac:dyDescent="0.25">
      <c r="A2432" s="3">
        <v>1836</v>
      </c>
      <c r="B2432" s="14">
        <f t="shared" si="654"/>
        <v>1</v>
      </c>
      <c r="C2432" s="9">
        <v>45366</v>
      </c>
      <c r="D2432" s="3" t="s">
        <v>427</v>
      </c>
      <c r="E2432" s="14" t="str">
        <f t="shared" si="663"/>
        <v>1836Lang Juan Pablo1</v>
      </c>
      <c r="F2432" s="119" t="s">
        <v>1943</v>
      </c>
      <c r="G2432" s="119" t="s">
        <v>3001</v>
      </c>
      <c r="I2432" s="10" t="s">
        <v>3456</v>
      </c>
      <c r="J2432" s="14" t="str">
        <f t="shared" si="657"/>
        <v>Service completo. Cambio de aceite y filtros. Control general del vehiculo. Cambiar lampara de stop lado derecho.</v>
      </c>
      <c r="K2432" s="3" t="s">
        <v>1665</v>
      </c>
      <c r="L2432" s="3">
        <v>1</v>
      </c>
      <c r="M2432" s="10" t="s">
        <v>3438</v>
      </c>
      <c r="N2432" s="3" t="s">
        <v>771</v>
      </c>
      <c r="Q2432" s="7">
        <v>8100</v>
      </c>
      <c r="R2432" s="7" t="s">
        <v>1916</v>
      </c>
      <c r="S2432" s="8"/>
      <c r="T2432" s="11">
        <v>1</v>
      </c>
      <c r="W2432" s="76">
        <v>12500</v>
      </c>
      <c r="X2432" s="16">
        <f t="shared" si="661"/>
        <v>12500</v>
      </c>
      <c r="Y2432" s="3">
        <v>1</v>
      </c>
      <c r="AB2432" s="4">
        <v>60000</v>
      </c>
      <c r="AC2432" s="18">
        <f t="shared" si="658"/>
        <v>60000</v>
      </c>
      <c r="AD2432" s="19">
        <f t="shared" si="664"/>
        <v>60000</v>
      </c>
      <c r="AE2432" s="21">
        <f t="shared" si="660"/>
        <v>8100</v>
      </c>
      <c r="AF2432" s="20">
        <f t="shared" si="662"/>
        <v>78177.75</v>
      </c>
      <c r="AG2432" s="20">
        <f t="shared" si="665"/>
        <v>246900</v>
      </c>
      <c r="AH2432" s="20">
        <f t="shared" si="666"/>
        <v>60000</v>
      </c>
      <c r="AI2432" s="20"/>
      <c r="AJ2432" s="20"/>
      <c r="AK2432" s="20">
        <f t="shared" si="659"/>
        <v>306900</v>
      </c>
      <c r="AL2432" s="171"/>
    </row>
    <row r="2433" spans="1:38" ht="15.75" customHeight="1" x14ac:dyDescent="0.25">
      <c r="A2433" s="3">
        <v>1836</v>
      </c>
      <c r="B2433" s="14">
        <f t="shared" si="654"/>
        <v>2</v>
      </c>
      <c r="C2433" s="9">
        <f>IF(A2433=A2432,C2432,"")</f>
        <v>45366</v>
      </c>
      <c r="D2433" s="3" t="str">
        <f>IF(A2433=A2432,D2432,"")</f>
        <v>Lang Juan Pablo</v>
      </c>
      <c r="E2433" s="14" t="str">
        <f t="shared" si="663"/>
        <v>1836Lang Juan Pablo2</v>
      </c>
      <c r="J2433" s="14" t="str">
        <f t="shared" si="657"/>
        <v xml:space="preserve">Service completo. Cambio de aceite y filtros. Control general del vehiculo. Cambiar lampara de stop lado derecho. </v>
      </c>
      <c r="L2433" s="3">
        <v>1</v>
      </c>
      <c r="M2433" s="10" t="s">
        <v>3439</v>
      </c>
      <c r="N2433" s="3" t="s">
        <v>771</v>
      </c>
      <c r="Q2433" s="7">
        <v>12320.66</v>
      </c>
      <c r="S2433" s="8"/>
      <c r="T2433" s="11">
        <v>1</v>
      </c>
      <c r="W2433" s="76">
        <v>25700</v>
      </c>
      <c r="X2433" s="16">
        <f t="shared" si="661"/>
        <v>25700</v>
      </c>
      <c r="AC2433" s="18">
        <f t="shared" si="658"/>
        <v>0</v>
      </c>
      <c r="AD2433" s="19">
        <f t="shared" si="664"/>
        <v>60000</v>
      </c>
      <c r="AE2433" s="21">
        <f t="shared" si="660"/>
        <v>12320.66</v>
      </c>
      <c r="AF2433" s="20">
        <f t="shared" si="662"/>
        <v>0</v>
      </c>
      <c r="AG2433" s="20">
        <f t="shared" si="665"/>
        <v>0</v>
      </c>
      <c r="AH2433" s="20">
        <f t="shared" si="666"/>
        <v>0</v>
      </c>
      <c r="AI2433" s="20"/>
      <c r="AJ2433" s="20"/>
      <c r="AK2433" s="20">
        <f t="shared" si="659"/>
        <v>0</v>
      </c>
      <c r="AL2433" s="171"/>
    </row>
    <row r="2434" spans="1:38" ht="15.75" customHeight="1" x14ac:dyDescent="0.25">
      <c r="A2434" s="3">
        <v>1836</v>
      </c>
      <c r="B2434" s="14">
        <f t="shared" si="654"/>
        <v>3</v>
      </c>
      <c r="C2434" s="9">
        <f>IF(A2434=A2433,C2433,"")</f>
        <v>45366</v>
      </c>
      <c r="D2434" s="3" t="str">
        <f>IF(A2434=A2433,D2433,"")</f>
        <v>Lang Juan Pablo</v>
      </c>
      <c r="E2434" s="14" t="str">
        <f t="shared" si="663"/>
        <v>1836Lang Juan Pablo3</v>
      </c>
      <c r="J2434" s="14" t="str">
        <f t="shared" si="657"/>
        <v xml:space="preserve">Service completo. Cambio de aceite y filtros. Control general del vehiculo. Cambiar lampara de stop lado derecho.  </v>
      </c>
      <c r="L2434" s="3">
        <v>1</v>
      </c>
      <c r="M2434" s="10" t="s">
        <v>3440</v>
      </c>
      <c r="N2434" s="3" t="s">
        <v>771</v>
      </c>
      <c r="Q2434" s="7">
        <v>42205.43</v>
      </c>
      <c r="S2434" s="8"/>
      <c r="T2434" s="11">
        <v>1</v>
      </c>
      <c r="W2434" s="76">
        <v>88100</v>
      </c>
      <c r="X2434" s="16">
        <f t="shared" si="661"/>
        <v>88100</v>
      </c>
      <c r="AC2434" s="18">
        <f t="shared" si="658"/>
        <v>0</v>
      </c>
      <c r="AD2434" s="19">
        <f t="shared" si="664"/>
        <v>60000</v>
      </c>
      <c r="AE2434" s="21">
        <f t="shared" si="660"/>
        <v>42205.43</v>
      </c>
      <c r="AF2434" s="20">
        <f t="shared" si="662"/>
        <v>0</v>
      </c>
      <c r="AG2434" s="20">
        <f t="shared" si="665"/>
        <v>0</v>
      </c>
      <c r="AH2434" s="20">
        <f t="shared" si="666"/>
        <v>0</v>
      </c>
      <c r="AI2434" s="20"/>
      <c r="AJ2434" s="20"/>
      <c r="AK2434" s="20">
        <f t="shared" si="659"/>
        <v>0</v>
      </c>
      <c r="AL2434" s="171"/>
    </row>
    <row r="2435" spans="1:38" ht="15.75" customHeight="1" x14ac:dyDescent="0.25">
      <c r="A2435" s="3">
        <v>1836</v>
      </c>
      <c r="B2435" s="14">
        <f t="shared" si="654"/>
        <v>4</v>
      </c>
      <c r="C2435" s="9">
        <f>IF(A2435=A2434,C2434,"")</f>
        <v>45366</v>
      </c>
      <c r="D2435" s="3" t="str">
        <f>IF(A2435=A2434,D2434,"")</f>
        <v>Lang Juan Pablo</v>
      </c>
      <c r="E2435" s="14" t="str">
        <f t="shared" si="663"/>
        <v>1836Lang Juan Pablo4</v>
      </c>
      <c r="J2435" s="14" t="str">
        <f t="shared" si="657"/>
        <v xml:space="preserve">Service completo. Cambio de aceite y filtros. Control general del vehiculo. Cambiar lampara de stop lado derecho.   </v>
      </c>
      <c r="L2435" s="3">
        <v>1</v>
      </c>
      <c r="M2435" s="10" t="s">
        <v>3441</v>
      </c>
      <c r="N2435" s="3" t="s">
        <v>771</v>
      </c>
      <c r="Q2435" s="7">
        <v>8410.0300000000007</v>
      </c>
      <c r="S2435" s="8"/>
      <c r="T2435" s="11">
        <v>1</v>
      </c>
      <c r="W2435" s="76">
        <v>17600</v>
      </c>
      <c r="X2435" s="16">
        <f t="shared" si="661"/>
        <v>17600</v>
      </c>
      <c r="AC2435" s="18">
        <f t="shared" si="658"/>
        <v>0</v>
      </c>
      <c r="AD2435" s="19">
        <f t="shared" si="664"/>
        <v>60000</v>
      </c>
      <c r="AE2435" s="21">
        <f t="shared" si="660"/>
        <v>8410.0300000000007</v>
      </c>
      <c r="AF2435" s="20">
        <f t="shared" si="662"/>
        <v>0</v>
      </c>
      <c r="AG2435" s="20">
        <f t="shared" si="665"/>
        <v>0</v>
      </c>
      <c r="AH2435" s="20">
        <f t="shared" si="666"/>
        <v>0</v>
      </c>
      <c r="AI2435" s="20"/>
      <c r="AJ2435" s="20"/>
      <c r="AK2435" s="20">
        <f t="shared" si="659"/>
        <v>0</v>
      </c>
      <c r="AL2435" s="171"/>
    </row>
    <row r="2436" spans="1:38" ht="15.75" customHeight="1" x14ac:dyDescent="0.25">
      <c r="A2436" s="3">
        <v>1836</v>
      </c>
      <c r="B2436" s="14">
        <f t="shared" ref="B2436:B2499" si="667">IF(A2436=A2435,B2435+1,1)</f>
        <v>5</v>
      </c>
      <c r="C2436" s="9">
        <f>IF(A2436=A2435,C2435,"")</f>
        <v>45366</v>
      </c>
      <c r="D2436" s="3" t="str">
        <f>IF(A2436=A2435,D2435,"")</f>
        <v>Lang Juan Pablo</v>
      </c>
      <c r="E2436" s="14" t="str">
        <f t="shared" si="663"/>
        <v>1836Lang Juan Pablo5</v>
      </c>
      <c r="J2436" s="14" t="str">
        <f t="shared" si="657"/>
        <v xml:space="preserve">Service completo. Cambio de aceite y filtros. Control general del vehiculo. Cambiar lampara de stop lado derecho.    </v>
      </c>
      <c r="L2436" s="3">
        <v>1</v>
      </c>
      <c r="M2436" s="10" t="s">
        <v>222</v>
      </c>
      <c r="N2436" s="3" t="s">
        <v>771</v>
      </c>
      <c r="Q2436" s="7">
        <v>5741.63</v>
      </c>
      <c r="S2436" s="8"/>
      <c r="T2436" s="11">
        <v>6</v>
      </c>
      <c r="W2436" s="76">
        <v>16550</v>
      </c>
      <c r="X2436" s="16">
        <f t="shared" si="661"/>
        <v>99300</v>
      </c>
      <c r="AC2436" s="18">
        <f t="shared" si="658"/>
        <v>0</v>
      </c>
      <c r="AD2436" s="19">
        <f t="shared" si="664"/>
        <v>60000</v>
      </c>
      <c r="AE2436" s="21">
        <f t="shared" si="660"/>
        <v>34449.78</v>
      </c>
      <c r="AF2436" s="20">
        <f t="shared" si="662"/>
        <v>0</v>
      </c>
      <c r="AG2436" s="20">
        <f t="shared" si="665"/>
        <v>0</v>
      </c>
      <c r="AH2436" s="20">
        <f t="shared" si="666"/>
        <v>0</v>
      </c>
      <c r="AI2436" s="20"/>
      <c r="AJ2436" s="20"/>
      <c r="AK2436" s="20">
        <f t="shared" si="659"/>
        <v>0</v>
      </c>
      <c r="AL2436" s="171"/>
    </row>
    <row r="2437" spans="1:38" ht="15.75" customHeight="1" x14ac:dyDescent="0.25">
      <c r="A2437" s="3">
        <v>1836</v>
      </c>
      <c r="B2437" s="14">
        <f t="shared" si="667"/>
        <v>6</v>
      </c>
      <c r="C2437" s="9">
        <v>45366</v>
      </c>
      <c r="D2437" s="3" t="s">
        <v>427</v>
      </c>
      <c r="E2437" s="14" t="str">
        <f t="shared" si="663"/>
        <v>1836Lang Juan Pablo6</v>
      </c>
      <c r="J2437" s="14" t="str">
        <f t="shared" si="657"/>
        <v xml:space="preserve">Service completo. Cambio de aceite y filtros. Control general del vehiculo. Cambiar lampara de stop lado derecho.     </v>
      </c>
      <c r="L2437" s="3">
        <v>1</v>
      </c>
      <c r="M2437" s="10" t="s">
        <v>3454</v>
      </c>
      <c r="N2437" s="3" t="s">
        <v>771</v>
      </c>
      <c r="Q2437" s="7">
        <v>1100</v>
      </c>
      <c r="S2437" s="8"/>
      <c r="T2437" s="11">
        <v>1</v>
      </c>
      <c r="W2437" s="76">
        <v>3000</v>
      </c>
      <c r="X2437" s="16">
        <f t="shared" si="661"/>
        <v>3000</v>
      </c>
      <c r="AC2437" s="18">
        <f t="shared" si="658"/>
        <v>0</v>
      </c>
      <c r="AD2437" s="19">
        <f t="shared" si="664"/>
        <v>60000</v>
      </c>
      <c r="AE2437" s="21">
        <f t="shared" si="660"/>
        <v>1100</v>
      </c>
      <c r="AF2437" s="20">
        <f t="shared" si="662"/>
        <v>0</v>
      </c>
      <c r="AG2437" s="20">
        <f t="shared" si="665"/>
        <v>0</v>
      </c>
      <c r="AH2437" s="20">
        <f t="shared" si="666"/>
        <v>0</v>
      </c>
      <c r="AI2437" s="20"/>
      <c r="AJ2437" s="20"/>
      <c r="AK2437" s="20">
        <f t="shared" si="659"/>
        <v>0</v>
      </c>
      <c r="AL2437" s="171"/>
    </row>
    <row r="2438" spans="1:38" ht="15.75" customHeight="1" x14ac:dyDescent="0.25">
      <c r="A2438" s="3">
        <v>1836</v>
      </c>
      <c r="B2438" s="14">
        <f t="shared" si="667"/>
        <v>7</v>
      </c>
      <c r="C2438" s="9">
        <v>45366</v>
      </c>
      <c r="D2438" s="3" t="s">
        <v>427</v>
      </c>
      <c r="E2438" s="14" t="str">
        <f t="shared" si="663"/>
        <v>1836Lang Juan Pablo7</v>
      </c>
      <c r="J2438" s="14" t="str">
        <f t="shared" si="657"/>
        <v xml:space="preserve">Service completo. Cambio de aceite y filtros. Control general del vehiculo. Cambiar lampara de stop lado derecho.      </v>
      </c>
      <c r="L2438" s="3">
        <v>1</v>
      </c>
      <c r="M2438" s="10" t="s">
        <v>3455</v>
      </c>
      <c r="N2438" s="3" t="s">
        <v>771</v>
      </c>
      <c r="Q2438" s="7">
        <v>300</v>
      </c>
      <c r="S2438" s="8"/>
      <c r="T2438" s="11">
        <v>1</v>
      </c>
      <c r="W2438" s="76">
        <v>700</v>
      </c>
      <c r="X2438" s="16">
        <f t="shared" si="661"/>
        <v>700</v>
      </c>
      <c r="AC2438" s="18">
        <f t="shared" si="658"/>
        <v>0</v>
      </c>
      <c r="AD2438" s="19">
        <f t="shared" si="664"/>
        <v>60000</v>
      </c>
      <c r="AE2438" s="21">
        <f t="shared" si="660"/>
        <v>300</v>
      </c>
      <c r="AF2438" s="20">
        <f t="shared" si="662"/>
        <v>0</v>
      </c>
      <c r="AG2438" s="20">
        <f t="shared" si="665"/>
        <v>0</v>
      </c>
      <c r="AH2438" s="20">
        <f t="shared" si="666"/>
        <v>0</v>
      </c>
      <c r="AI2438" s="20"/>
      <c r="AJ2438" s="20"/>
      <c r="AK2438" s="20">
        <f t="shared" si="659"/>
        <v>0</v>
      </c>
      <c r="AL2438" s="171"/>
    </row>
    <row r="2439" spans="1:38" ht="15.75" customHeight="1" x14ac:dyDescent="0.25">
      <c r="A2439" s="3">
        <v>1837</v>
      </c>
      <c r="B2439" s="14">
        <f t="shared" si="667"/>
        <v>1</v>
      </c>
      <c r="C2439" s="9">
        <v>45366</v>
      </c>
      <c r="D2439" s="3" t="s">
        <v>3442</v>
      </c>
      <c r="E2439" s="14" t="str">
        <f t="shared" si="663"/>
        <v>1837Ferreyra Tomas1</v>
      </c>
      <c r="F2439" s="119" t="s">
        <v>3443</v>
      </c>
      <c r="G2439" s="119" t="s">
        <v>914</v>
      </c>
      <c r="I2439" s="10" t="s">
        <v>3444</v>
      </c>
      <c r="J2439" s="14" t="str">
        <f t="shared" si="657"/>
        <v>Cambiar pastillas de frenos.</v>
      </c>
      <c r="K2439" s="3" t="s">
        <v>1665</v>
      </c>
      <c r="L2439" s="3">
        <v>1</v>
      </c>
      <c r="R2439" s="7" t="s">
        <v>1971</v>
      </c>
      <c r="S2439" s="8"/>
      <c r="W2439" s="76"/>
      <c r="X2439" s="16">
        <f t="shared" si="661"/>
        <v>0</v>
      </c>
      <c r="Y2439" s="3">
        <v>1</v>
      </c>
      <c r="AB2439" s="4">
        <v>125000</v>
      </c>
      <c r="AC2439" s="18">
        <f t="shared" si="658"/>
        <v>125000</v>
      </c>
      <c r="AD2439" s="19">
        <f t="shared" si="664"/>
        <v>125000</v>
      </c>
      <c r="AE2439" s="21">
        <f t="shared" si="660"/>
        <v>0</v>
      </c>
      <c r="AF2439" s="20">
        <f t="shared" si="662"/>
        <v>0</v>
      </c>
      <c r="AG2439" s="20">
        <f t="shared" si="665"/>
        <v>0</v>
      </c>
      <c r="AH2439" s="20">
        <f t="shared" si="666"/>
        <v>125000</v>
      </c>
      <c r="AI2439" s="20"/>
      <c r="AJ2439" s="20"/>
      <c r="AK2439" s="20">
        <f t="shared" si="659"/>
        <v>125000</v>
      </c>
      <c r="AL2439" s="171"/>
    </row>
    <row r="2440" spans="1:38" ht="15.75" customHeight="1" x14ac:dyDescent="0.25">
      <c r="A2440" s="3">
        <v>1837</v>
      </c>
      <c r="B2440" s="14">
        <f t="shared" si="667"/>
        <v>2</v>
      </c>
      <c r="C2440" s="9">
        <f>IF(A2440=A2439,C2439,"")</f>
        <v>45366</v>
      </c>
      <c r="D2440" s="3" t="str">
        <f>IF(A2440=A2439,D2439,"")</f>
        <v>Ferreyra Tomas</v>
      </c>
      <c r="E2440" s="14" t="str">
        <f t="shared" si="663"/>
        <v>1837Ferreyra Tomas2</v>
      </c>
      <c r="J2440" s="14" t="str">
        <f t="shared" si="657"/>
        <v xml:space="preserve">Cambiar pastillas de frenos. </v>
      </c>
      <c r="L2440" s="3">
        <v>1</v>
      </c>
      <c r="S2440" s="8"/>
      <c r="W2440" s="76"/>
      <c r="X2440" s="16">
        <f t="shared" si="661"/>
        <v>0</v>
      </c>
      <c r="AC2440" s="18">
        <f t="shared" si="658"/>
        <v>0</v>
      </c>
      <c r="AD2440" s="19">
        <f t="shared" si="664"/>
        <v>125000</v>
      </c>
      <c r="AE2440" s="21">
        <f t="shared" si="660"/>
        <v>0</v>
      </c>
      <c r="AF2440" s="20">
        <f t="shared" si="662"/>
        <v>0</v>
      </c>
      <c r="AG2440" s="20">
        <f t="shared" si="665"/>
        <v>0</v>
      </c>
      <c r="AH2440" s="20">
        <f t="shared" si="666"/>
        <v>0</v>
      </c>
      <c r="AI2440" s="20"/>
      <c r="AJ2440" s="20"/>
      <c r="AK2440" s="20">
        <f t="shared" si="659"/>
        <v>0</v>
      </c>
      <c r="AL2440" s="171"/>
    </row>
    <row r="2441" spans="1:38" ht="15.75" customHeight="1" x14ac:dyDescent="0.25">
      <c r="A2441" s="3">
        <v>1838</v>
      </c>
      <c r="B2441" s="14">
        <f t="shared" si="667"/>
        <v>1</v>
      </c>
      <c r="C2441" s="9">
        <v>45366</v>
      </c>
      <c r="D2441" s="3" t="s">
        <v>116</v>
      </c>
      <c r="E2441" s="14" t="str">
        <f t="shared" si="663"/>
        <v>1838Transporte Palloni1</v>
      </c>
      <c r="F2441" s="119" t="s">
        <v>2226</v>
      </c>
      <c r="G2441" s="119" t="s">
        <v>1300</v>
      </c>
      <c r="H2441" s="119">
        <v>468817</v>
      </c>
      <c r="I2441" s="10" t="s">
        <v>3226</v>
      </c>
      <c r="J2441" s="14" t="str">
        <f t="shared" si="657"/>
        <v>Cambio de aceite y filtros de aceite y aire.</v>
      </c>
      <c r="K2441" s="3" t="s">
        <v>2380</v>
      </c>
      <c r="L2441" s="3">
        <v>1</v>
      </c>
      <c r="R2441" s="7" t="s">
        <v>1916</v>
      </c>
      <c r="S2441" s="8"/>
      <c r="W2441" s="76"/>
      <c r="X2441" s="16">
        <f t="shared" si="661"/>
        <v>0</v>
      </c>
      <c r="Y2441" s="3">
        <v>1</v>
      </c>
      <c r="AB2441" s="4">
        <v>9500</v>
      </c>
      <c r="AC2441" s="18">
        <f t="shared" si="658"/>
        <v>9500</v>
      </c>
      <c r="AD2441" s="19">
        <f t="shared" si="664"/>
        <v>9500</v>
      </c>
      <c r="AE2441" s="21">
        <f t="shared" si="660"/>
        <v>0</v>
      </c>
      <c r="AF2441" s="20">
        <f t="shared" si="662"/>
        <v>0</v>
      </c>
      <c r="AG2441" s="20">
        <f t="shared" si="665"/>
        <v>0</v>
      </c>
      <c r="AH2441" s="20">
        <f t="shared" si="666"/>
        <v>9500</v>
      </c>
      <c r="AI2441" s="20"/>
      <c r="AJ2441" s="20"/>
      <c r="AK2441" s="20">
        <f t="shared" si="659"/>
        <v>9500</v>
      </c>
      <c r="AL2441" s="171"/>
    </row>
    <row r="2442" spans="1:38" ht="15.75" customHeight="1" x14ac:dyDescent="0.25">
      <c r="A2442" s="3">
        <v>1838</v>
      </c>
      <c r="B2442" s="14">
        <f t="shared" si="667"/>
        <v>2</v>
      </c>
      <c r="C2442" s="9">
        <f>IF(A2442=A2441,C2441,"")</f>
        <v>45366</v>
      </c>
      <c r="D2442" s="3" t="str">
        <f>IF(A2442=A2441,D2441,"")</f>
        <v>Transporte Palloni</v>
      </c>
      <c r="E2442" s="14" t="str">
        <f t="shared" si="663"/>
        <v>1838Transporte Palloni2</v>
      </c>
      <c r="J2442" s="14" t="str">
        <f t="shared" si="657"/>
        <v xml:space="preserve">Cambio de aceite y filtros de aceite y aire. </v>
      </c>
      <c r="L2442" s="3">
        <v>1</v>
      </c>
      <c r="S2442" s="8"/>
      <c r="W2442" s="76"/>
      <c r="X2442" s="16">
        <f t="shared" si="661"/>
        <v>0</v>
      </c>
      <c r="AC2442" s="18">
        <f t="shared" si="658"/>
        <v>0</v>
      </c>
      <c r="AD2442" s="19">
        <f t="shared" si="664"/>
        <v>9500</v>
      </c>
      <c r="AE2442" s="21">
        <f t="shared" si="660"/>
        <v>0</v>
      </c>
      <c r="AF2442" s="20">
        <f t="shared" si="662"/>
        <v>0</v>
      </c>
      <c r="AG2442" s="20">
        <f t="shared" si="665"/>
        <v>0</v>
      </c>
      <c r="AH2442" s="20">
        <f t="shared" si="666"/>
        <v>0</v>
      </c>
      <c r="AI2442" s="20"/>
      <c r="AJ2442" s="20"/>
      <c r="AK2442" s="20">
        <f t="shared" si="659"/>
        <v>0</v>
      </c>
      <c r="AL2442" s="171"/>
    </row>
    <row r="2443" spans="1:38" ht="15.75" customHeight="1" x14ac:dyDescent="0.25">
      <c r="A2443" s="3">
        <v>1839</v>
      </c>
      <c r="B2443" s="14">
        <f t="shared" si="667"/>
        <v>1</v>
      </c>
      <c r="C2443" s="9">
        <v>45366</v>
      </c>
      <c r="D2443" s="3" t="s">
        <v>3445</v>
      </c>
      <c r="E2443" s="14" t="str">
        <f t="shared" si="663"/>
        <v>1839Tosello Gaston1</v>
      </c>
      <c r="G2443" s="119" t="s">
        <v>806</v>
      </c>
      <c r="I2443" s="10" t="s">
        <v>3446</v>
      </c>
      <c r="J2443" s="14" t="str">
        <f t="shared" si="657"/>
        <v>Service completo. Cambio de aceite y filtros. Control general del vehiculo. Desaramar distribucion completa. Sacar caballete de arbol de levas. Limpieza y descarbonizacion de balancines, arbol de levas, caballete y zona. Cambiar botadores y reten de engranajes de arbol de levas. Cementar caballete. Puesta a punto. Armado total de distribucion.</v>
      </c>
      <c r="K2443" s="3" t="s">
        <v>2380</v>
      </c>
      <c r="L2443" s="3">
        <v>1</v>
      </c>
      <c r="M2443" s="10" t="s">
        <v>3447</v>
      </c>
      <c r="N2443" s="3" t="s">
        <v>734</v>
      </c>
      <c r="Q2443" s="7">
        <v>128000</v>
      </c>
      <c r="R2443" s="7" t="s">
        <v>1916</v>
      </c>
      <c r="S2443" s="8"/>
      <c r="T2443" s="11">
        <v>1</v>
      </c>
      <c r="W2443" s="76">
        <v>160000</v>
      </c>
      <c r="X2443" s="16">
        <f t="shared" si="661"/>
        <v>160000</v>
      </c>
      <c r="Y2443" s="3">
        <v>1</v>
      </c>
      <c r="AB2443" s="4">
        <v>210000</v>
      </c>
      <c r="AC2443" s="18">
        <f t="shared" si="658"/>
        <v>210000</v>
      </c>
      <c r="AD2443" s="19">
        <f t="shared" si="664"/>
        <v>210000</v>
      </c>
      <c r="AE2443" s="21">
        <f t="shared" si="660"/>
        <v>128000</v>
      </c>
      <c r="AF2443" s="20">
        <f t="shared" si="662"/>
        <v>152270</v>
      </c>
      <c r="AG2443" s="20">
        <f t="shared" si="665"/>
        <v>190000</v>
      </c>
      <c r="AH2443" s="20">
        <f t="shared" si="666"/>
        <v>210000</v>
      </c>
      <c r="AI2443" s="20"/>
      <c r="AJ2443" s="20"/>
      <c r="AK2443" s="20">
        <f t="shared" si="659"/>
        <v>400000</v>
      </c>
      <c r="AL2443" s="171"/>
    </row>
    <row r="2444" spans="1:38" ht="15.75" customHeight="1" x14ac:dyDescent="0.25">
      <c r="A2444" s="3">
        <v>1839</v>
      </c>
      <c r="B2444" s="14">
        <f t="shared" si="667"/>
        <v>2</v>
      </c>
      <c r="C2444" s="9">
        <f>IF(A2444=A2443,C2443,"")</f>
        <v>45366</v>
      </c>
      <c r="D2444" s="3" t="str">
        <f>IF(A2444=A2443,D2443,"")</f>
        <v>Tosello Gaston</v>
      </c>
      <c r="E2444" s="14" t="str">
        <f t="shared" si="663"/>
        <v>1839Tosello Gaston2</v>
      </c>
      <c r="J2444" s="14" t="str">
        <f t="shared" si="657"/>
        <v xml:space="preserve">Service completo. Cambio de aceite y filtros. Control general del vehiculo. Desaramar distribucion completa. Sacar caballete de arbol de levas. Limpieza y descarbonizacion de balancines, arbol de levas, caballete y zona. Cambiar botadores y reten de engranajes de arbol de levas. Cementar caballete. Puesta a punto. Armado total de distribucion. </v>
      </c>
      <c r="L2444" s="3">
        <v>1</v>
      </c>
      <c r="M2444" s="10" t="s">
        <v>1471</v>
      </c>
      <c r="N2444" s="3" t="s">
        <v>734</v>
      </c>
      <c r="Q2444" s="7">
        <v>11400</v>
      </c>
      <c r="S2444" s="8"/>
      <c r="T2444" s="11">
        <v>1</v>
      </c>
      <c r="W2444" s="76">
        <v>14300</v>
      </c>
      <c r="X2444" s="16">
        <f t="shared" si="661"/>
        <v>14300</v>
      </c>
      <c r="AC2444" s="18">
        <f t="shared" si="658"/>
        <v>0</v>
      </c>
      <c r="AD2444" s="19">
        <f t="shared" si="664"/>
        <v>210000</v>
      </c>
      <c r="AE2444" s="21">
        <f t="shared" si="660"/>
        <v>11400</v>
      </c>
      <c r="AF2444" s="20">
        <f t="shared" si="662"/>
        <v>0</v>
      </c>
      <c r="AG2444" s="20">
        <f t="shared" si="665"/>
        <v>0</v>
      </c>
      <c r="AH2444" s="20">
        <f t="shared" si="666"/>
        <v>0</v>
      </c>
      <c r="AI2444" s="20"/>
      <c r="AJ2444" s="20"/>
      <c r="AK2444" s="20">
        <f t="shared" si="659"/>
        <v>0</v>
      </c>
      <c r="AL2444" s="171"/>
    </row>
    <row r="2445" spans="1:38" ht="15.75" customHeight="1" x14ac:dyDescent="0.25">
      <c r="A2445" s="3">
        <v>1839</v>
      </c>
      <c r="B2445" s="14">
        <f t="shared" si="667"/>
        <v>3</v>
      </c>
      <c r="C2445" s="9">
        <f>IF(A2445=A2444,C2444,"")</f>
        <v>45366</v>
      </c>
      <c r="D2445" s="3" t="str">
        <f>IF(A2445=A2444,D2444,"")</f>
        <v>Tosello Gaston</v>
      </c>
      <c r="E2445" s="14" t="str">
        <f t="shared" si="663"/>
        <v>1839Tosello Gaston3</v>
      </c>
      <c r="J2445" s="14" t="str">
        <f t="shared" si="657"/>
        <v xml:space="preserve">Service completo. Cambio de aceite y filtros. Control general del vehiculo. Desaramar distribucion completa. Sacar caballete de arbol de levas. Limpieza y descarbonizacion de balancines, arbol de levas, caballete y zona. Cambiar botadores y reten de engranajes de arbol de levas. Cementar caballete. Puesta a punto. Armado total de distribucion.  </v>
      </c>
      <c r="L2445" s="3">
        <v>1</v>
      </c>
      <c r="M2445" s="10" t="s">
        <v>3448</v>
      </c>
      <c r="N2445" s="3" t="s">
        <v>2484</v>
      </c>
      <c r="Q2445" s="7">
        <v>12870</v>
      </c>
      <c r="S2445" s="8"/>
      <c r="T2445" s="11">
        <v>1</v>
      </c>
      <c r="W2445" s="76">
        <v>15700</v>
      </c>
      <c r="X2445" s="16">
        <f t="shared" si="661"/>
        <v>15700</v>
      </c>
      <c r="AC2445" s="18">
        <f t="shared" si="658"/>
        <v>0</v>
      </c>
      <c r="AD2445" s="19">
        <f t="shared" si="664"/>
        <v>210000</v>
      </c>
      <c r="AE2445" s="21">
        <f t="shared" si="660"/>
        <v>12870</v>
      </c>
      <c r="AF2445" s="20">
        <f t="shared" si="662"/>
        <v>0</v>
      </c>
      <c r="AG2445" s="20">
        <f t="shared" si="665"/>
        <v>0</v>
      </c>
      <c r="AH2445" s="20">
        <f t="shared" si="666"/>
        <v>0</v>
      </c>
      <c r="AI2445" s="20"/>
      <c r="AJ2445" s="20"/>
      <c r="AK2445" s="20">
        <f t="shared" si="659"/>
        <v>0</v>
      </c>
      <c r="AL2445" s="171"/>
    </row>
    <row r="2446" spans="1:38" ht="15.75" customHeight="1" x14ac:dyDescent="0.25">
      <c r="A2446" s="3">
        <v>1840</v>
      </c>
      <c r="B2446" s="14">
        <f t="shared" si="667"/>
        <v>1</v>
      </c>
      <c r="C2446" s="9">
        <v>45367</v>
      </c>
      <c r="D2446" s="3" t="s">
        <v>116</v>
      </c>
      <c r="E2446" s="14" t="str">
        <f t="shared" si="663"/>
        <v>1840Transporte Palloni1</v>
      </c>
      <c r="F2446" s="119" t="s">
        <v>2347</v>
      </c>
      <c r="G2446" s="119" t="s">
        <v>3449</v>
      </c>
      <c r="H2446" s="119">
        <v>54027</v>
      </c>
      <c r="I2446" s="10" t="s">
        <v>3450</v>
      </c>
      <c r="J2446" s="14" t="str">
        <f t="shared" si="657"/>
        <v>Cambio de aceite y filtros. Control general del vehiculo.</v>
      </c>
      <c r="K2446" s="3" t="s">
        <v>2390</v>
      </c>
      <c r="L2446" s="3">
        <v>1</v>
      </c>
      <c r="R2446" s="7" t="s">
        <v>1916</v>
      </c>
      <c r="S2446" s="8"/>
      <c r="W2446" s="76"/>
      <c r="X2446" s="16">
        <f t="shared" si="661"/>
        <v>0</v>
      </c>
      <c r="Y2446" s="3">
        <v>1</v>
      </c>
      <c r="AB2446" s="4">
        <v>70000</v>
      </c>
      <c r="AC2446" s="18">
        <f t="shared" si="658"/>
        <v>70000</v>
      </c>
      <c r="AD2446" s="19">
        <f t="shared" si="664"/>
        <v>70000</v>
      </c>
      <c r="AE2446" s="21">
        <f t="shared" si="660"/>
        <v>0</v>
      </c>
      <c r="AF2446" s="20">
        <f t="shared" si="662"/>
        <v>0</v>
      </c>
      <c r="AG2446" s="20">
        <f t="shared" si="665"/>
        <v>0</v>
      </c>
      <c r="AH2446" s="20">
        <f t="shared" si="666"/>
        <v>70000</v>
      </c>
      <c r="AI2446" s="20"/>
      <c r="AJ2446" s="20"/>
      <c r="AK2446" s="20">
        <f t="shared" si="659"/>
        <v>70000</v>
      </c>
      <c r="AL2446" s="173">
        <v>4</v>
      </c>
    </row>
    <row r="2447" spans="1:38" ht="15.75" customHeight="1" x14ac:dyDescent="0.25">
      <c r="A2447" s="3">
        <v>1840</v>
      </c>
      <c r="B2447" s="14">
        <f t="shared" si="667"/>
        <v>2</v>
      </c>
      <c r="C2447" s="9">
        <f>IF(A2447=A2446,C2446,"")</f>
        <v>45367</v>
      </c>
      <c r="D2447" s="3" t="str">
        <f>IF(A2447=A2446,D2446,"")</f>
        <v>Transporte Palloni</v>
      </c>
      <c r="E2447" s="14" t="str">
        <f t="shared" si="663"/>
        <v>1840Transporte Palloni2</v>
      </c>
      <c r="J2447" s="14" t="str">
        <f t="shared" si="657"/>
        <v xml:space="preserve">Cambio de aceite y filtros. Control general del vehiculo. </v>
      </c>
      <c r="L2447" s="3">
        <v>1</v>
      </c>
      <c r="S2447" s="8"/>
      <c r="W2447" s="76"/>
      <c r="X2447" s="16">
        <f t="shared" si="661"/>
        <v>0</v>
      </c>
      <c r="AC2447" s="18">
        <f t="shared" si="658"/>
        <v>0</v>
      </c>
      <c r="AD2447" s="19">
        <f t="shared" si="664"/>
        <v>70000</v>
      </c>
      <c r="AE2447" s="21">
        <f t="shared" si="660"/>
        <v>0</v>
      </c>
      <c r="AF2447" s="20">
        <f t="shared" si="662"/>
        <v>0</v>
      </c>
      <c r="AG2447" s="20">
        <f t="shared" si="665"/>
        <v>0</v>
      </c>
      <c r="AH2447" s="20">
        <f t="shared" si="666"/>
        <v>0</v>
      </c>
      <c r="AI2447" s="20"/>
      <c r="AJ2447" s="20"/>
      <c r="AK2447" s="20">
        <f t="shared" si="659"/>
        <v>0</v>
      </c>
      <c r="AL2447" s="171"/>
    </row>
    <row r="2448" spans="1:38" ht="15.75" customHeight="1" x14ac:dyDescent="0.25">
      <c r="A2448" s="3">
        <v>1841</v>
      </c>
      <c r="B2448" s="14">
        <f t="shared" si="667"/>
        <v>1</v>
      </c>
      <c r="C2448" s="9">
        <v>45369</v>
      </c>
      <c r="D2448" s="3" t="s">
        <v>139</v>
      </c>
      <c r="E2448" s="14" t="str">
        <f t="shared" si="663"/>
        <v>1841Aranda Pablo1</v>
      </c>
      <c r="F2448" s="119" t="s">
        <v>2784</v>
      </c>
      <c r="G2448" s="119" t="s">
        <v>1187</v>
      </c>
      <c r="I2448" s="10" t="s">
        <v>3452</v>
      </c>
      <c r="J2448" s="14" t="str">
        <f t="shared" si="657"/>
        <v>Desarmar rueda delantera lado conductor. Cambiar bolillero de la misma. Cambiar fuelle de cremallera. Regular convergencia.</v>
      </c>
      <c r="K2448" s="3" t="s">
        <v>2390</v>
      </c>
      <c r="L2448" s="3">
        <v>1</v>
      </c>
      <c r="M2448" s="10" t="s">
        <v>2815</v>
      </c>
      <c r="N2448" s="3" t="s">
        <v>734</v>
      </c>
      <c r="Q2448" s="7">
        <v>116000</v>
      </c>
      <c r="R2448" s="7" t="s">
        <v>1971</v>
      </c>
      <c r="S2448" s="8"/>
      <c r="T2448" s="11">
        <v>1</v>
      </c>
      <c r="W2448" s="76">
        <v>145000</v>
      </c>
      <c r="X2448" s="16">
        <f t="shared" si="661"/>
        <v>145000</v>
      </c>
      <c r="Y2448" s="3">
        <v>1</v>
      </c>
      <c r="AB2448" s="4">
        <v>110000</v>
      </c>
      <c r="AC2448" s="18">
        <f t="shared" si="658"/>
        <v>110000</v>
      </c>
      <c r="AD2448" s="19">
        <f t="shared" si="664"/>
        <v>110000</v>
      </c>
      <c r="AE2448" s="21">
        <f t="shared" si="660"/>
        <v>116000</v>
      </c>
      <c r="AF2448" s="20">
        <f t="shared" si="662"/>
        <v>124000</v>
      </c>
      <c r="AG2448" s="20">
        <f t="shared" si="665"/>
        <v>155000</v>
      </c>
      <c r="AH2448" s="20">
        <f t="shared" si="666"/>
        <v>110000</v>
      </c>
      <c r="AI2448" s="20"/>
      <c r="AJ2448" s="20"/>
      <c r="AK2448" s="20">
        <f t="shared" si="659"/>
        <v>265000</v>
      </c>
      <c r="AL2448" s="171"/>
    </row>
    <row r="2449" spans="1:38" ht="15.75" customHeight="1" x14ac:dyDescent="0.25">
      <c r="A2449" s="3">
        <v>1841</v>
      </c>
      <c r="B2449" s="14">
        <f t="shared" si="667"/>
        <v>2</v>
      </c>
      <c r="C2449" s="9">
        <f>IF(A2449=A2448,C2448,"")</f>
        <v>45369</v>
      </c>
      <c r="D2449" s="3" t="str">
        <f>IF(A2449=A2448,D2448,"")</f>
        <v>Aranda Pablo</v>
      </c>
      <c r="E2449" s="14" t="str">
        <f t="shared" si="663"/>
        <v>1841Aranda Pablo2</v>
      </c>
      <c r="J2449" s="14" t="str">
        <f t="shared" si="657"/>
        <v xml:space="preserve">Desarmar rueda delantera lado conductor. Cambiar bolillero de la misma. Cambiar fuelle de cremallera. Regular convergencia. </v>
      </c>
      <c r="L2449" s="3">
        <v>1</v>
      </c>
      <c r="M2449" s="10" t="s">
        <v>3453</v>
      </c>
      <c r="N2449" s="3" t="s">
        <v>734</v>
      </c>
      <c r="Q2449" s="7">
        <v>8000</v>
      </c>
      <c r="S2449" s="8"/>
      <c r="T2449" s="11">
        <v>1</v>
      </c>
      <c r="W2449" s="76">
        <v>10000</v>
      </c>
      <c r="X2449" s="16">
        <f t="shared" si="661"/>
        <v>10000</v>
      </c>
      <c r="AC2449" s="18">
        <f t="shared" si="658"/>
        <v>0</v>
      </c>
      <c r="AD2449" s="19">
        <f t="shared" si="664"/>
        <v>110000</v>
      </c>
      <c r="AE2449" s="21">
        <f t="shared" si="660"/>
        <v>8000</v>
      </c>
      <c r="AF2449" s="20">
        <f t="shared" si="662"/>
        <v>0</v>
      </c>
      <c r="AG2449" s="20">
        <f t="shared" si="665"/>
        <v>0</v>
      </c>
      <c r="AH2449" s="20">
        <f t="shared" si="666"/>
        <v>0</v>
      </c>
      <c r="AI2449" s="20"/>
      <c r="AJ2449" s="20"/>
      <c r="AK2449" s="20">
        <f t="shared" si="659"/>
        <v>0</v>
      </c>
      <c r="AL2449" s="171"/>
    </row>
    <row r="2450" spans="1:38" ht="15.75" customHeight="1" x14ac:dyDescent="0.25">
      <c r="A2450" s="3">
        <v>1842</v>
      </c>
      <c r="B2450" s="14">
        <f t="shared" si="667"/>
        <v>1</v>
      </c>
      <c r="C2450" s="9">
        <v>45369</v>
      </c>
      <c r="D2450" s="3" t="s">
        <v>451</v>
      </c>
      <c r="E2450" s="14" t="str">
        <f t="shared" si="663"/>
        <v>1842Lang Gustavo1</v>
      </c>
      <c r="F2450" s="119" t="s">
        <v>2155</v>
      </c>
      <c r="G2450" s="119" t="s">
        <v>1187</v>
      </c>
      <c r="H2450" s="119">
        <v>96993</v>
      </c>
      <c r="I2450" s="10" t="s">
        <v>3458</v>
      </c>
      <c r="J2450" s="14" t="str">
        <f t="shared" si="657"/>
        <v>Service completo. Cambio de aceite y filtros. Control general del vehiculo. Cambiar lampara de posicion delantera derecha.</v>
      </c>
      <c r="K2450" s="3" t="s">
        <v>2390</v>
      </c>
      <c r="L2450" s="3">
        <v>1</v>
      </c>
      <c r="M2450" s="10" t="s">
        <v>918</v>
      </c>
      <c r="N2450" s="3" t="s">
        <v>771</v>
      </c>
      <c r="Q2450" s="7">
        <v>54700</v>
      </c>
      <c r="R2450" s="7" t="s">
        <v>1916</v>
      </c>
      <c r="S2450" s="8"/>
      <c r="T2450" s="11">
        <v>1</v>
      </c>
      <c r="W2450" s="76">
        <v>84200</v>
      </c>
      <c r="X2450" s="16">
        <f t="shared" si="661"/>
        <v>84200</v>
      </c>
      <c r="AC2450" s="18">
        <f t="shared" si="658"/>
        <v>0</v>
      </c>
      <c r="AD2450" s="19">
        <f t="shared" si="664"/>
        <v>0</v>
      </c>
      <c r="AE2450" s="21">
        <f t="shared" si="660"/>
        <v>54700</v>
      </c>
      <c r="AF2450" s="20">
        <f t="shared" si="662"/>
        <v>55000</v>
      </c>
      <c r="AG2450" s="20">
        <f t="shared" si="665"/>
        <v>84900</v>
      </c>
      <c r="AH2450" s="20">
        <f t="shared" si="666"/>
        <v>0</v>
      </c>
      <c r="AI2450" s="20"/>
      <c r="AJ2450" s="20"/>
      <c r="AK2450" s="20">
        <f t="shared" si="659"/>
        <v>84900</v>
      </c>
      <c r="AL2450" s="171"/>
    </row>
    <row r="2451" spans="1:38" ht="15.75" customHeight="1" x14ac:dyDescent="0.25">
      <c r="A2451" s="3">
        <v>1842</v>
      </c>
      <c r="B2451" s="14">
        <f t="shared" si="667"/>
        <v>2</v>
      </c>
      <c r="C2451" s="9">
        <f>IF(A2451=A2450,C2450,"")</f>
        <v>45369</v>
      </c>
      <c r="D2451" s="3" t="str">
        <f>IF(A2451=A2450,D2450,"")</f>
        <v>Lang Gustavo</v>
      </c>
      <c r="E2451" s="14" t="str">
        <f t="shared" si="663"/>
        <v>1842Lang Gustavo2</v>
      </c>
      <c r="J2451" s="14" t="str">
        <f t="shared" si="657"/>
        <v xml:space="preserve">Service completo. Cambio de aceite y filtros. Control general del vehiculo. Cambiar lampara de posicion delantera derecha. </v>
      </c>
      <c r="L2451" s="3">
        <v>1</v>
      </c>
      <c r="M2451" s="10" t="s">
        <v>2290</v>
      </c>
      <c r="N2451" s="3" t="s">
        <v>771</v>
      </c>
      <c r="Q2451" s="7">
        <v>300</v>
      </c>
      <c r="S2451" s="8"/>
      <c r="T2451" s="11">
        <v>1</v>
      </c>
      <c r="W2451" s="76">
        <v>700</v>
      </c>
      <c r="X2451" s="16">
        <f t="shared" si="661"/>
        <v>700</v>
      </c>
      <c r="AC2451" s="18">
        <f t="shared" si="658"/>
        <v>0</v>
      </c>
      <c r="AD2451" s="19">
        <f t="shared" si="664"/>
        <v>0</v>
      </c>
      <c r="AE2451" s="21">
        <f t="shared" si="660"/>
        <v>300</v>
      </c>
      <c r="AF2451" s="20">
        <f t="shared" si="662"/>
        <v>0</v>
      </c>
      <c r="AG2451" s="20">
        <f t="shared" si="665"/>
        <v>0</v>
      </c>
      <c r="AH2451" s="20">
        <f t="shared" si="666"/>
        <v>0</v>
      </c>
      <c r="AI2451" s="20"/>
      <c r="AJ2451" s="20"/>
      <c r="AK2451" s="20">
        <f t="shared" si="659"/>
        <v>0</v>
      </c>
      <c r="AL2451" s="171"/>
    </row>
    <row r="2452" spans="1:38" ht="15.75" customHeight="1" x14ac:dyDescent="0.25">
      <c r="A2452" s="3">
        <v>1843</v>
      </c>
      <c r="B2452" s="14">
        <f t="shared" si="667"/>
        <v>1</v>
      </c>
      <c r="C2452" s="9">
        <v>45370</v>
      </c>
      <c r="D2452" s="3" t="s">
        <v>2664</v>
      </c>
      <c r="E2452" s="14" t="str">
        <f t="shared" si="663"/>
        <v>1843Wiesek Susana1</v>
      </c>
      <c r="F2452" s="119" t="s">
        <v>823</v>
      </c>
      <c r="G2452" s="119" t="s">
        <v>2985</v>
      </c>
      <c r="H2452" s="119">
        <v>223514</v>
      </c>
      <c r="I2452" s="10" t="s">
        <v>3469</v>
      </c>
      <c r="J2452" s="14" t="str">
        <f t="shared" si="657"/>
        <v>Service completo. Cambio de aceite y filtros. Control general del vehiculo. Cambiar bieleta de barra estabilizadora lado izquierdo. Cambiar lampara H1 delantera derecha. Cambiar lampara piojito delantera derecha. Sacar aforador de tanque de combustible. Control de correcto funcionamiento en medidor de combustible. Armado total (09-03-24)</v>
      </c>
      <c r="K2452" s="3" t="s">
        <v>2390</v>
      </c>
      <c r="L2452" s="3">
        <v>1</v>
      </c>
      <c r="M2452" s="10" t="s">
        <v>918</v>
      </c>
      <c r="N2452" s="3" t="s">
        <v>771</v>
      </c>
      <c r="Q2452" s="7">
        <v>32000</v>
      </c>
      <c r="R2452" s="7" t="s">
        <v>1916</v>
      </c>
      <c r="S2452" s="8"/>
      <c r="T2452" s="11">
        <v>1</v>
      </c>
      <c r="W2452" s="76">
        <v>46000</v>
      </c>
      <c r="X2452" s="16">
        <f t="shared" si="661"/>
        <v>46000</v>
      </c>
      <c r="Y2452" s="3">
        <v>1</v>
      </c>
      <c r="AB2452" s="4">
        <v>100000</v>
      </c>
      <c r="AC2452" s="18">
        <f t="shared" si="658"/>
        <v>100000</v>
      </c>
      <c r="AD2452" s="19">
        <f t="shared" si="664"/>
        <v>100000</v>
      </c>
      <c r="AE2452" s="21">
        <f t="shared" si="660"/>
        <v>32000</v>
      </c>
      <c r="AF2452" s="20">
        <f t="shared" si="662"/>
        <v>54281.009999999995</v>
      </c>
      <c r="AG2452" s="20">
        <f t="shared" si="665"/>
        <v>119300</v>
      </c>
      <c r="AH2452" s="20">
        <f t="shared" si="666"/>
        <v>100000</v>
      </c>
      <c r="AI2452" s="20"/>
      <c r="AJ2452" s="20"/>
      <c r="AK2452" s="20">
        <f t="shared" si="659"/>
        <v>219300</v>
      </c>
      <c r="AL2452" s="171"/>
    </row>
    <row r="2453" spans="1:38" ht="15.75" customHeight="1" x14ac:dyDescent="0.25">
      <c r="A2453" s="3">
        <v>1843</v>
      </c>
      <c r="B2453" s="14">
        <f t="shared" si="667"/>
        <v>2</v>
      </c>
      <c r="C2453" s="9">
        <f>IF(A2453=A2452,C2452,"")</f>
        <v>45370</v>
      </c>
      <c r="D2453" s="3" t="str">
        <f>IF(A2453=A2452,D2452,"")</f>
        <v>Wiesek Susana</v>
      </c>
      <c r="E2453" s="14" t="str">
        <f t="shared" si="663"/>
        <v>1843Wiesek Susana2</v>
      </c>
      <c r="J2453" s="14" t="str">
        <f t="shared" si="657"/>
        <v xml:space="preserve">Service completo. Cambio de aceite y filtros. Control general del vehiculo. Cambiar bieleta de barra estabilizadora lado izquierdo. Cambiar lampara H1 delantera derecha. Cambiar lampara piojito delantera derecha. Sacar aforador de tanque de combustible. Control de correcto funcionamiento en medidor de combustible. Armado total (09-03-24) </v>
      </c>
      <c r="L2453" s="3">
        <v>1</v>
      </c>
      <c r="M2453" s="10" t="s">
        <v>728</v>
      </c>
      <c r="N2453" s="3" t="s">
        <v>771</v>
      </c>
      <c r="Q2453" s="7">
        <v>3540.67</v>
      </c>
      <c r="S2453" s="8"/>
      <c r="T2453" s="11">
        <v>4</v>
      </c>
      <c r="W2453" s="76">
        <v>11250</v>
      </c>
      <c r="X2453" s="16">
        <f t="shared" si="661"/>
        <v>45000</v>
      </c>
      <c r="AC2453" s="18">
        <f t="shared" si="658"/>
        <v>0</v>
      </c>
      <c r="AD2453" s="19">
        <f t="shared" si="664"/>
        <v>100000</v>
      </c>
      <c r="AE2453" s="21">
        <f t="shared" si="660"/>
        <v>14162.68</v>
      </c>
      <c r="AF2453" s="20">
        <f t="shared" si="662"/>
        <v>0</v>
      </c>
      <c r="AG2453" s="20">
        <f t="shared" si="665"/>
        <v>0</v>
      </c>
      <c r="AH2453" s="20">
        <f t="shared" si="666"/>
        <v>0</v>
      </c>
      <c r="AI2453" s="20"/>
      <c r="AJ2453" s="20"/>
      <c r="AK2453" s="20">
        <f t="shared" si="659"/>
        <v>0</v>
      </c>
      <c r="AL2453" s="171"/>
    </row>
    <row r="2454" spans="1:38" ht="15.75" customHeight="1" x14ac:dyDescent="0.25">
      <c r="A2454" s="3">
        <v>1843</v>
      </c>
      <c r="B2454" s="14">
        <f t="shared" si="667"/>
        <v>3</v>
      </c>
      <c r="C2454" s="9">
        <v>45370</v>
      </c>
      <c r="D2454" s="3" t="s">
        <v>2664</v>
      </c>
      <c r="E2454" s="14" t="str">
        <f t="shared" si="663"/>
        <v>1843Wiesek Susana3</v>
      </c>
      <c r="J2454" s="14" t="str">
        <f t="shared" si="657"/>
        <v xml:space="preserve">Service completo. Cambio de aceite y filtros. Control general del vehiculo. Cambiar bieleta de barra estabilizadora lado izquierdo. Cambiar lampara H1 delantera derecha. Cambiar lampara piojito delantera derecha. Sacar aforador de tanque de combustible. Control de correcto funcionamiento en medidor de combustible. Armado total (09-03-24)  </v>
      </c>
      <c r="L2454" s="3">
        <v>1</v>
      </c>
      <c r="M2454" s="10" t="s">
        <v>3432</v>
      </c>
      <c r="N2454" s="3" t="s">
        <v>3164</v>
      </c>
      <c r="Q2454" s="7">
        <v>2840.34</v>
      </c>
      <c r="S2454" s="8"/>
      <c r="T2454" s="11">
        <v>1</v>
      </c>
      <c r="W2454" s="76">
        <v>3600</v>
      </c>
      <c r="X2454" s="16">
        <f t="shared" si="661"/>
        <v>3600</v>
      </c>
      <c r="AC2454" s="18">
        <f t="shared" si="658"/>
        <v>0</v>
      </c>
      <c r="AD2454" s="19">
        <f t="shared" si="664"/>
        <v>100000</v>
      </c>
      <c r="AE2454" s="21">
        <f t="shared" si="660"/>
        <v>2840.34</v>
      </c>
      <c r="AF2454" s="20">
        <f t="shared" si="662"/>
        <v>0</v>
      </c>
      <c r="AG2454" s="20">
        <f t="shared" si="665"/>
        <v>0</v>
      </c>
      <c r="AH2454" s="20">
        <f t="shared" si="666"/>
        <v>0</v>
      </c>
      <c r="AI2454" s="20"/>
      <c r="AJ2454" s="20"/>
      <c r="AK2454" s="20">
        <f t="shared" si="659"/>
        <v>0</v>
      </c>
      <c r="AL2454" s="171"/>
    </row>
    <row r="2455" spans="1:38" ht="15.75" customHeight="1" x14ac:dyDescent="0.25">
      <c r="A2455" s="3">
        <v>1843</v>
      </c>
      <c r="B2455" s="14">
        <f t="shared" si="667"/>
        <v>4</v>
      </c>
      <c r="C2455" s="9">
        <v>45370</v>
      </c>
      <c r="D2455" s="3" t="s">
        <v>2664</v>
      </c>
      <c r="E2455" s="14" t="str">
        <f t="shared" si="663"/>
        <v>1843Wiesek Susana4</v>
      </c>
      <c r="J2455" s="14" t="str">
        <f t="shared" si="657"/>
        <v xml:space="preserve">Service completo. Cambio de aceite y filtros. Control general del vehiculo. Cambiar bieleta de barra estabilizadora lado izquierdo. Cambiar lampara H1 delantera derecha. Cambiar lampara piojito delantera derecha. Sacar aforador de tanque de combustible. Control de correcto funcionamiento en medidor de combustible. Armado total (09-03-24)   </v>
      </c>
      <c r="L2455" s="3">
        <v>1</v>
      </c>
      <c r="M2455" s="10" t="s">
        <v>2158</v>
      </c>
      <c r="N2455" s="3" t="s">
        <v>771</v>
      </c>
      <c r="Q2455" s="7">
        <v>15600</v>
      </c>
      <c r="S2455" s="8"/>
      <c r="T2455" s="11">
        <v>1</v>
      </c>
      <c r="W2455" s="76">
        <v>24000</v>
      </c>
      <c r="X2455" s="16">
        <f t="shared" si="661"/>
        <v>24000</v>
      </c>
      <c r="AC2455" s="18">
        <f t="shared" si="658"/>
        <v>0</v>
      </c>
      <c r="AD2455" s="19">
        <f t="shared" si="664"/>
        <v>100000</v>
      </c>
      <c r="AE2455" s="21">
        <f t="shared" si="660"/>
        <v>15600</v>
      </c>
      <c r="AF2455" s="20">
        <f t="shared" si="662"/>
        <v>0</v>
      </c>
      <c r="AG2455" s="20">
        <f t="shared" si="665"/>
        <v>0</v>
      </c>
      <c r="AH2455" s="20">
        <f t="shared" si="666"/>
        <v>0</v>
      </c>
      <c r="AI2455" s="20"/>
      <c r="AJ2455" s="20"/>
      <c r="AK2455" s="20">
        <f t="shared" si="659"/>
        <v>0</v>
      </c>
      <c r="AL2455" s="171"/>
    </row>
    <row r="2456" spans="1:38" ht="15.75" customHeight="1" x14ac:dyDescent="0.25">
      <c r="A2456" s="3">
        <v>1843</v>
      </c>
      <c r="B2456" s="14">
        <f t="shared" si="667"/>
        <v>5</v>
      </c>
      <c r="C2456" s="9">
        <v>45370</v>
      </c>
      <c r="D2456" s="3" t="s">
        <v>2664</v>
      </c>
      <c r="E2456" s="14" t="str">
        <f t="shared" si="663"/>
        <v>1843Wiesek Susana5</v>
      </c>
      <c r="J2456" s="14" t="str">
        <f t="shared" si="657"/>
        <v xml:space="preserve">Service completo. Cambio de aceite y filtros. Control general del vehiculo. Cambiar bieleta de barra estabilizadora lado izquierdo. Cambiar lampara H1 delantera derecha. Cambiar lampara piojito delantera derecha. Sacar aforador de tanque de combustible. Control de correcto funcionamiento en medidor de combustible. Armado total (09-03-24)    </v>
      </c>
      <c r="L2456" s="3">
        <v>1</v>
      </c>
      <c r="M2456" s="10" t="s">
        <v>2085</v>
      </c>
      <c r="N2456" s="3" t="s">
        <v>771</v>
      </c>
      <c r="Q2456" s="7">
        <v>300</v>
      </c>
      <c r="S2456" s="8"/>
      <c r="T2456" s="11">
        <v>1</v>
      </c>
      <c r="W2456" s="76">
        <v>700</v>
      </c>
      <c r="X2456" s="16">
        <f t="shared" si="661"/>
        <v>700</v>
      </c>
      <c r="AC2456" s="18">
        <f t="shared" si="658"/>
        <v>0</v>
      </c>
      <c r="AD2456" s="19">
        <f t="shared" si="664"/>
        <v>100000</v>
      </c>
      <c r="AE2456" s="21">
        <f t="shared" si="660"/>
        <v>300</v>
      </c>
      <c r="AF2456" s="20">
        <f t="shared" si="662"/>
        <v>0</v>
      </c>
      <c r="AG2456" s="20">
        <f t="shared" si="665"/>
        <v>0</v>
      </c>
      <c r="AH2456" s="20">
        <f t="shared" si="666"/>
        <v>0</v>
      </c>
      <c r="AI2456" s="20"/>
      <c r="AJ2456" s="20"/>
      <c r="AK2456" s="20">
        <f t="shared" si="659"/>
        <v>0</v>
      </c>
      <c r="AL2456" s="171"/>
    </row>
    <row r="2457" spans="1:38" ht="15.75" customHeight="1" x14ac:dyDescent="0.25">
      <c r="A2457" s="3">
        <v>1844</v>
      </c>
      <c r="B2457" s="14">
        <f t="shared" si="667"/>
        <v>1</v>
      </c>
      <c r="C2457" s="9">
        <v>45370</v>
      </c>
      <c r="D2457" s="3" t="s">
        <v>3403</v>
      </c>
      <c r="E2457" s="14" t="str">
        <f t="shared" si="663"/>
        <v>1844Creativity1</v>
      </c>
      <c r="F2457" s="119" t="s">
        <v>2494</v>
      </c>
      <c r="G2457" s="119" t="s">
        <v>765</v>
      </c>
      <c r="H2457" s="119">
        <v>49076</v>
      </c>
      <c r="I2457" s="10" t="s">
        <v>3459</v>
      </c>
      <c r="J2457" s="14" t="str">
        <f t="shared" si="657"/>
        <v>Cambio de bujias.</v>
      </c>
      <c r="K2457" s="3" t="s">
        <v>2380</v>
      </c>
      <c r="L2457" s="3">
        <v>1</v>
      </c>
      <c r="M2457" s="10" t="s">
        <v>3460</v>
      </c>
      <c r="N2457" s="3" t="s">
        <v>771</v>
      </c>
      <c r="Q2457" s="7">
        <v>5800</v>
      </c>
      <c r="R2457" s="7" t="s">
        <v>1971</v>
      </c>
      <c r="S2457" s="8"/>
      <c r="T2457" s="11">
        <v>4</v>
      </c>
      <c r="W2457" s="76">
        <v>9000</v>
      </c>
      <c r="X2457" s="16">
        <f t="shared" si="661"/>
        <v>36000</v>
      </c>
      <c r="AC2457" s="18">
        <f t="shared" si="658"/>
        <v>0</v>
      </c>
      <c r="AD2457" s="19">
        <f t="shared" si="664"/>
        <v>0</v>
      </c>
      <c r="AE2457" s="21">
        <f t="shared" si="660"/>
        <v>23200</v>
      </c>
      <c r="AF2457" s="20">
        <f t="shared" si="662"/>
        <v>5800</v>
      </c>
      <c r="AG2457" s="20">
        <f t="shared" si="665"/>
        <v>36000</v>
      </c>
      <c r="AH2457" s="20">
        <f t="shared" si="666"/>
        <v>0</v>
      </c>
      <c r="AI2457" s="20"/>
      <c r="AJ2457" s="20"/>
      <c r="AK2457" s="20">
        <f t="shared" si="659"/>
        <v>36000</v>
      </c>
      <c r="AL2457" s="171"/>
    </row>
    <row r="2458" spans="1:38" ht="15.75" customHeight="1" x14ac:dyDescent="0.25">
      <c r="A2458" s="3">
        <v>1844</v>
      </c>
      <c r="B2458" s="14">
        <f t="shared" si="667"/>
        <v>2</v>
      </c>
      <c r="C2458" s="9">
        <f>IF(A2458=A2457,C2457,"")</f>
        <v>45370</v>
      </c>
      <c r="D2458" s="3" t="str">
        <f>IF(A2458=A2457,D2457,"")</f>
        <v>Creativity</v>
      </c>
      <c r="E2458" s="14" t="str">
        <f t="shared" si="663"/>
        <v>1844Creativity2</v>
      </c>
      <c r="J2458" s="14" t="str">
        <f t="shared" si="657"/>
        <v xml:space="preserve">Cambio de bujias. </v>
      </c>
      <c r="L2458" s="3">
        <v>1</v>
      </c>
      <c r="S2458" s="8"/>
      <c r="W2458" s="76"/>
      <c r="X2458" s="16">
        <f t="shared" si="661"/>
        <v>0</v>
      </c>
      <c r="AC2458" s="18">
        <f t="shared" si="658"/>
        <v>0</v>
      </c>
      <c r="AD2458" s="19">
        <f t="shared" si="664"/>
        <v>0</v>
      </c>
      <c r="AE2458" s="21">
        <f t="shared" si="660"/>
        <v>0</v>
      </c>
      <c r="AF2458" s="20">
        <f t="shared" si="662"/>
        <v>0</v>
      </c>
      <c r="AG2458" s="20">
        <f t="shared" si="665"/>
        <v>0</v>
      </c>
      <c r="AH2458" s="20">
        <f t="shared" si="666"/>
        <v>0</v>
      </c>
      <c r="AI2458" s="20"/>
      <c r="AJ2458" s="20"/>
      <c r="AK2458" s="20">
        <f t="shared" si="659"/>
        <v>0</v>
      </c>
      <c r="AL2458" s="171"/>
    </row>
    <row r="2459" spans="1:38" ht="15.75" customHeight="1" x14ac:dyDescent="0.25">
      <c r="A2459" s="3">
        <v>1845</v>
      </c>
      <c r="B2459" s="14">
        <f t="shared" si="667"/>
        <v>1</v>
      </c>
      <c r="C2459" s="9">
        <v>45370</v>
      </c>
      <c r="D2459" s="3" t="s">
        <v>3461</v>
      </c>
      <c r="E2459" s="14" t="str">
        <f t="shared" si="663"/>
        <v>1845Roxana Manito1</v>
      </c>
      <c r="F2459" s="119" t="s">
        <v>1118</v>
      </c>
      <c r="G2459" s="119" t="s">
        <v>806</v>
      </c>
      <c r="H2459" s="119">
        <v>61631</v>
      </c>
      <c r="I2459" s="10" t="s">
        <v>3470</v>
      </c>
      <c r="J2459" s="14" t="str">
        <f t="shared" si="657"/>
        <v>Service completo. Cambio de aceite y filtros. Control general del vehiculo. Lavado motor</v>
      </c>
      <c r="K2459" s="3" t="s">
        <v>3384</v>
      </c>
      <c r="L2459" s="3">
        <v>1</v>
      </c>
      <c r="M2459" s="10" t="s">
        <v>918</v>
      </c>
      <c r="N2459" s="3" t="s">
        <v>771</v>
      </c>
      <c r="Q2459" s="7">
        <v>26000</v>
      </c>
      <c r="S2459" s="8"/>
      <c r="T2459" s="11">
        <v>1</v>
      </c>
      <c r="W2459" s="76">
        <v>38000</v>
      </c>
      <c r="X2459" s="16">
        <f t="shared" si="661"/>
        <v>38000</v>
      </c>
      <c r="Y2459" s="3">
        <v>1</v>
      </c>
      <c r="AB2459" s="4">
        <v>68000</v>
      </c>
      <c r="AC2459" s="18">
        <f t="shared" si="658"/>
        <v>68000</v>
      </c>
      <c r="AD2459" s="19">
        <f t="shared" si="664"/>
        <v>68000</v>
      </c>
      <c r="AE2459" s="21">
        <f t="shared" si="660"/>
        <v>26000</v>
      </c>
      <c r="AF2459" s="20">
        <f t="shared" si="662"/>
        <v>29540.67</v>
      </c>
      <c r="AG2459" s="20">
        <f t="shared" si="665"/>
        <v>83000</v>
      </c>
      <c r="AH2459" s="20">
        <f t="shared" si="666"/>
        <v>68000</v>
      </c>
      <c r="AI2459" s="20"/>
      <c r="AJ2459" s="20"/>
      <c r="AK2459" s="20">
        <f t="shared" si="659"/>
        <v>151000</v>
      </c>
      <c r="AL2459" s="171"/>
    </row>
    <row r="2460" spans="1:38" ht="15.75" customHeight="1" x14ac:dyDescent="0.25">
      <c r="A2460" s="3">
        <v>1845</v>
      </c>
      <c r="B2460" s="14">
        <f t="shared" si="667"/>
        <v>2</v>
      </c>
      <c r="C2460" s="9">
        <f>IF(A2460=A2459,C2459,"")</f>
        <v>45370</v>
      </c>
      <c r="D2460" s="3" t="str">
        <f>IF(A2460=A2459,D2459,"")</f>
        <v>Roxana Manito</v>
      </c>
      <c r="E2460" s="14" t="str">
        <f t="shared" si="663"/>
        <v>1845Roxana Manito2</v>
      </c>
      <c r="J2460" s="14" t="str">
        <f t="shared" si="657"/>
        <v xml:space="preserve">Service completo. Cambio de aceite y filtros. Control general del vehiculo. Lavado motor </v>
      </c>
      <c r="L2460" s="3">
        <v>1</v>
      </c>
      <c r="M2460" s="10" t="s">
        <v>728</v>
      </c>
      <c r="N2460" s="3" t="s">
        <v>771</v>
      </c>
      <c r="Q2460" s="7">
        <v>3540.67</v>
      </c>
      <c r="S2460" s="8"/>
      <c r="T2460" s="11">
        <v>4</v>
      </c>
      <c r="W2460" s="76">
        <v>11250</v>
      </c>
      <c r="X2460" s="16">
        <f t="shared" si="661"/>
        <v>45000</v>
      </c>
      <c r="AC2460" s="18">
        <f t="shared" si="658"/>
        <v>0</v>
      </c>
      <c r="AD2460" s="19">
        <f t="shared" si="664"/>
        <v>68000</v>
      </c>
      <c r="AE2460" s="21">
        <f t="shared" si="660"/>
        <v>14162.68</v>
      </c>
      <c r="AF2460" s="20">
        <f t="shared" si="662"/>
        <v>0</v>
      </c>
      <c r="AG2460" s="20">
        <f t="shared" si="665"/>
        <v>0</v>
      </c>
      <c r="AH2460" s="20">
        <f t="shared" si="666"/>
        <v>0</v>
      </c>
      <c r="AI2460" s="20"/>
      <c r="AJ2460" s="20"/>
      <c r="AK2460" s="20">
        <f t="shared" si="659"/>
        <v>0</v>
      </c>
      <c r="AL2460" s="171"/>
    </row>
    <row r="2461" spans="1:38" ht="15.75" customHeight="1" x14ac:dyDescent="0.25">
      <c r="A2461" s="3">
        <v>1846</v>
      </c>
      <c r="B2461" s="14">
        <f t="shared" si="667"/>
        <v>1</v>
      </c>
      <c r="C2461" s="9">
        <v>45370</v>
      </c>
      <c r="D2461" s="3" t="s">
        <v>3462</v>
      </c>
      <c r="E2461" s="14" t="str">
        <f t="shared" si="663"/>
        <v>1846Vergara Marcelo1</v>
      </c>
      <c r="F2461" s="119" t="s">
        <v>3463</v>
      </c>
      <c r="G2461" s="119" t="s">
        <v>1187</v>
      </c>
      <c r="H2461" s="119">
        <v>151599</v>
      </c>
      <c r="I2461" s="10" t="s">
        <v>3464</v>
      </c>
      <c r="J2461" s="14" t="str">
        <f t="shared" si="657"/>
        <v>Desarmar parte del frente del vehiculo (radiadores, viscoso, polea cigüeñal, tensores de correa poly-v). Sacar tapa de distribucion. Cambiar bolillero de ventilador. Cambiar bomba de agua. Agregar liquido desincrustante. Purgado del circuito de refrigeracion. Armado total.</v>
      </c>
      <c r="K2461" s="3" t="s">
        <v>1665</v>
      </c>
      <c r="L2461" s="3">
        <v>1</v>
      </c>
      <c r="M2461" s="10" t="s">
        <v>693</v>
      </c>
      <c r="N2461" s="3" t="s">
        <v>1566</v>
      </c>
      <c r="Q2461" s="7">
        <v>51750</v>
      </c>
      <c r="R2461" s="7" t="s">
        <v>2506</v>
      </c>
      <c r="S2461" s="8"/>
      <c r="T2461" s="11">
        <v>1</v>
      </c>
      <c r="W2461" s="76">
        <v>63000</v>
      </c>
      <c r="X2461" s="16">
        <f t="shared" si="661"/>
        <v>63000</v>
      </c>
      <c r="Y2461" s="3">
        <v>1</v>
      </c>
      <c r="AB2461" s="4">
        <v>160000</v>
      </c>
      <c r="AC2461" s="18">
        <f t="shared" si="658"/>
        <v>160000</v>
      </c>
      <c r="AD2461" s="19">
        <f t="shared" si="664"/>
        <v>160000</v>
      </c>
      <c r="AE2461" s="21">
        <f t="shared" si="660"/>
        <v>51750</v>
      </c>
      <c r="AF2461" s="20">
        <f t="shared" si="662"/>
        <v>122500</v>
      </c>
      <c r="AG2461" s="20">
        <f t="shared" si="665"/>
        <v>152800</v>
      </c>
      <c r="AH2461" s="20">
        <f t="shared" si="666"/>
        <v>160000</v>
      </c>
      <c r="AI2461" s="20"/>
      <c r="AJ2461" s="20"/>
      <c r="AK2461" s="20">
        <f t="shared" si="659"/>
        <v>312800</v>
      </c>
      <c r="AL2461" s="171"/>
    </row>
    <row r="2462" spans="1:38" ht="15.75" customHeight="1" x14ac:dyDescent="0.25">
      <c r="A2462" s="3">
        <v>1846</v>
      </c>
      <c r="B2462" s="14">
        <f t="shared" si="667"/>
        <v>2</v>
      </c>
      <c r="C2462" s="9">
        <f>IF(A2462=A2461,C2461,"")</f>
        <v>45370</v>
      </c>
      <c r="D2462" s="3" t="str">
        <f>IF(A2462=A2461,D2461,"")</f>
        <v>Vergara Marcelo</v>
      </c>
      <c r="E2462" s="14" t="str">
        <f t="shared" si="663"/>
        <v>1846Vergara Marcelo2</v>
      </c>
      <c r="J2462" s="14" t="str">
        <f t="shared" si="657"/>
        <v xml:space="preserve">Desarmar parte del frente del vehiculo (radiadores, viscoso, polea cigüeñal, tensores de correa poly-v). Sacar tapa de distribucion. Cambiar bolillero de ventilador. Cambiar bomba de agua. Agregar liquido desincrustante. Purgado del circuito de refrigeracion. Armado total. </v>
      </c>
      <c r="L2462" s="3">
        <v>1</v>
      </c>
      <c r="M2462" s="10" t="s">
        <v>3465</v>
      </c>
      <c r="N2462" s="3" t="s">
        <v>734</v>
      </c>
      <c r="Q2462" s="7">
        <v>70000</v>
      </c>
      <c r="S2462" s="8"/>
      <c r="T2462" s="11">
        <v>1</v>
      </c>
      <c r="W2462" s="76">
        <v>88000</v>
      </c>
      <c r="X2462" s="16">
        <f t="shared" si="661"/>
        <v>88000</v>
      </c>
      <c r="AC2462" s="18">
        <f t="shared" si="658"/>
        <v>0</v>
      </c>
      <c r="AD2462" s="19">
        <f t="shared" si="664"/>
        <v>160000</v>
      </c>
      <c r="AE2462" s="21">
        <f t="shared" si="660"/>
        <v>70000</v>
      </c>
      <c r="AF2462" s="20">
        <f t="shared" si="662"/>
        <v>0</v>
      </c>
      <c r="AG2462" s="20">
        <f t="shared" si="665"/>
        <v>0</v>
      </c>
      <c r="AH2462" s="20">
        <f t="shared" si="666"/>
        <v>0</v>
      </c>
      <c r="AI2462" s="20"/>
      <c r="AJ2462" s="20"/>
      <c r="AK2462" s="20">
        <f t="shared" si="659"/>
        <v>0</v>
      </c>
      <c r="AL2462" s="171"/>
    </row>
    <row r="2463" spans="1:38" ht="15.75" customHeight="1" x14ac:dyDescent="0.25">
      <c r="A2463" s="3">
        <v>1846</v>
      </c>
      <c r="B2463" s="14">
        <f t="shared" si="667"/>
        <v>3</v>
      </c>
      <c r="C2463" s="9">
        <f>IF(A2463=A2462,C2462,"")</f>
        <v>45370</v>
      </c>
      <c r="D2463" s="3" t="str">
        <f>IF(A2463=A2462,D2462,"")</f>
        <v>Vergara Marcelo</v>
      </c>
      <c r="E2463" s="14" t="str">
        <f t="shared" si="663"/>
        <v>1846Vergara Marcelo3</v>
      </c>
      <c r="J2463" s="14" t="str">
        <f t="shared" si="657"/>
        <v xml:space="preserve">Desarmar parte del frente del vehiculo (radiadores, viscoso, polea cigüeñal, tensores de correa poly-v). Sacar tapa de distribucion. Cambiar bolillero de ventilador. Cambiar bomba de agua. Agregar liquido desincrustante. Purgado del circuito de refrigeracion. Armado total.  </v>
      </c>
      <c r="L2463" s="3">
        <v>1</v>
      </c>
      <c r="M2463" s="10" t="s">
        <v>3466</v>
      </c>
      <c r="N2463" s="3" t="s">
        <v>771</v>
      </c>
      <c r="Q2463" s="7">
        <v>750</v>
      </c>
      <c r="S2463" s="8"/>
      <c r="T2463" s="11">
        <v>1</v>
      </c>
      <c r="W2463" s="76">
        <v>1800</v>
      </c>
      <c r="X2463" s="16">
        <f t="shared" si="661"/>
        <v>1800</v>
      </c>
      <c r="AC2463" s="18">
        <f t="shared" si="658"/>
        <v>0</v>
      </c>
      <c r="AD2463" s="19">
        <f t="shared" si="664"/>
        <v>160000</v>
      </c>
      <c r="AE2463" s="21">
        <f t="shared" si="660"/>
        <v>750</v>
      </c>
      <c r="AF2463" s="20">
        <f t="shared" si="662"/>
        <v>0</v>
      </c>
      <c r="AG2463" s="20">
        <f t="shared" si="665"/>
        <v>0</v>
      </c>
      <c r="AH2463" s="20">
        <f t="shared" si="666"/>
        <v>0</v>
      </c>
      <c r="AI2463" s="20"/>
      <c r="AJ2463" s="20"/>
      <c r="AK2463" s="20">
        <f t="shared" si="659"/>
        <v>0</v>
      </c>
      <c r="AL2463" s="171"/>
    </row>
    <row r="2464" spans="1:38" ht="15.75" customHeight="1" x14ac:dyDescent="0.25">
      <c r="A2464" s="3">
        <v>1847</v>
      </c>
      <c r="B2464" s="14">
        <f t="shared" si="667"/>
        <v>1</v>
      </c>
      <c r="C2464" s="9">
        <v>45370</v>
      </c>
      <c r="D2464" s="3" t="s">
        <v>138</v>
      </c>
      <c r="E2464" s="14" t="str">
        <f t="shared" si="663"/>
        <v>1847Airasca Gustavo1</v>
      </c>
      <c r="F2464" s="119" t="s">
        <v>3467</v>
      </c>
      <c r="G2464" s="119" t="s">
        <v>1375</v>
      </c>
      <c r="H2464" s="119">
        <v>97008</v>
      </c>
      <c r="I2464" s="10" t="s">
        <v>3468</v>
      </c>
      <c r="J2464" s="14" t="str">
        <f t="shared" si="657"/>
        <v>Service completo. Cambio de aceite y filtros. Control general del vehiculo. Cambiar amortiguadores delanteros.</v>
      </c>
      <c r="K2464" s="3" t="s">
        <v>2390</v>
      </c>
      <c r="L2464" s="3">
        <v>1</v>
      </c>
      <c r="M2464" s="10" t="s">
        <v>918</v>
      </c>
      <c r="N2464" s="3" t="s">
        <v>771</v>
      </c>
      <c r="Q2464" s="7">
        <v>28600</v>
      </c>
      <c r="R2464" s="7" t="s">
        <v>1916</v>
      </c>
      <c r="S2464" s="8"/>
      <c r="T2464" s="11">
        <v>1</v>
      </c>
      <c r="W2464" s="76">
        <v>40800</v>
      </c>
      <c r="X2464" s="16">
        <f t="shared" si="661"/>
        <v>40800</v>
      </c>
      <c r="Y2464" s="3">
        <v>1</v>
      </c>
      <c r="AB2464" s="4">
        <v>120000</v>
      </c>
      <c r="AC2464" s="18">
        <f t="shared" si="658"/>
        <v>120000</v>
      </c>
      <c r="AD2464" s="19">
        <f t="shared" si="664"/>
        <v>120000</v>
      </c>
      <c r="AE2464" s="21">
        <f t="shared" si="660"/>
        <v>28600</v>
      </c>
      <c r="AF2464" s="20">
        <f t="shared" si="662"/>
        <v>116940.67</v>
      </c>
      <c r="AG2464" s="20">
        <f t="shared" si="665"/>
        <v>297800</v>
      </c>
      <c r="AH2464" s="20">
        <f t="shared" si="666"/>
        <v>120000</v>
      </c>
      <c r="AI2464" s="20"/>
      <c r="AJ2464" s="20"/>
      <c r="AK2464" s="20">
        <f t="shared" si="659"/>
        <v>417800</v>
      </c>
      <c r="AL2464" s="171"/>
    </row>
    <row r="2465" spans="1:38" ht="15.75" customHeight="1" x14ac:dyDescent="0.25">
      <c r="A2465" s="3">
        <v>1847</v>
      </c>
      <c r="B2465" s="14">
        <f t="shared" si="667"/>
        <v>2</v>
      </c>
      <c r="C2465" s="9">
        <f>IF(A2465=A2464,C2464,"")</f>
        <v>45370</v>
      </c>
      <c r="D2465" s="3" t="str">
        <f>IF(A2465=A2464,D2464,"")</f>
        <v>Airasca Gustavo</v>
      </c>
      <c r="E2465" s="14" t="str">
        <f t="shared" si="663"/>
        <v>1847Airasca Gustavo2</v>
      </c>
      <c r="J2465" s="14" t="str">
        <f t="shared" si="657"/>
        <v xml:space="preserve">Service completo. Cambio de aceite y filtros. Control general del vehiculo. Cambiar amortiguadores delanteros. </v>
      </c>
      <c r="L2465" s="3">
        <v>1</v>
      </c>
      <c r="M2465" s="10" t="s">
        <v>728</v>
      </c>
      <c r="N2465" s="3" t="s">
        <v>771</v>
      </c>
      <c r="Q2465" s="7">
        <v>3540.67</v>
      </c>
      <c r="S2465" s="8"/>
      <c r="T2465" s="11">
        <v>4</v>
      </c>
      <c r="W2465" s="76">
        <v>11250</v>
      </c>
      <c r="X2465" s="16">
        <f t="shared" si="661"/>
        <v>45000</v>
      </c>
      <c r="AC2465" s="18">
        <f t="shared" si="658"/>
        <v>0</v>
      </c>
      <c r="AD2465" s="19">
        <f t="shared" si="664"/>
        <v>120000</v>
      </c>
      <c r="AE2465" s="21">
        <f t="shared" si="660"/>
        <v>14162.68</v>
      </c>
      <c r="AF2465" s="20">
        <f t="shared" si="662"/>
        <v>0</v>
      </c>
      <c r="AG2465" s="20">
        <f t="shared" si="665"/>
        <v>0</v>
      </c>
      <c r="AH2465" s="20">
        <f t="shared" si="666"/>
        <v>0</v>
      </c>
      <c r="AI2465" s="20"/>
      <c r="AJ2465" s="20"/>
      <c r="AK2465" s="20">
        <f t="shared" si="659"/>
        <v>0</v>
      </c>
      <c r="AL2465" s="171"/>
    </row>
    <row r="2466" spans="1:38" ht="15.75" customHeight="1" x14ac:dyDescent="0.25">
      <c r="A2466" s="3">
        <v>1847</v>
      </c>
      <c r="B2466" s="14">
        <f t="shared" si="667"/>
        <v>3</v>
      </c>
      <c r="C2466" s="9">
        <f>IF(A2466=A2465,C2465,"")</f>
        <v>45370</v>
      </c>
      <c r="D2466" s="3" t="str">
        <f>IF(A2466=A2465,D2465,"")</f>
        <v>Airasca Gustavo</v>
      </c>
      <c r="E2466" s="14" t="str">
        <f t="shared" si="663"/>
        <v>1847Airasca Gustavo3</v>
      </c>
      <c r="J2466" s="14" t="str">
        <f t="shared" si="657"/>
        <v xml:space="preserve">Service completo. Cambio de aceite y filtros. Control general del vehiculo. Cambiar amortiguadores delanteros.  </v>
      </c>
      <c r="L2466" s="3">
        <v>1</v>
      </c>
      <c r="M2466" s="10" t="s">
        <v>685</v>
      </c>
      <c r="N2466" s="3" t="s">
        <v>734</v>
      </c>
      <c r="Q2466" s="7">
        <v>84800</v>
      </c>
      <c r="S2466" s="8"/>
      <c r="T2466" s="11">
        <v>2</v>
      </c>
      <c r="W2466" s="76">
        <v>106000</v>
      </c>
      <c r="X2466" s="16">
        <f t="shared" si="661"/>
        <v>212000</v>
      </c>
      <c r="AC2466" s="18">
        <f t="shared" si="658"/>
        <v>0</v>
      </c>
      <c r="AD2466" s="19">
        <f t="shared" si="664"/>
        <v>120000</v>
      </c>
      <c r="AE2466" s="21">
        <f t="shared" si="660"/>
        <v>169600</v>
      </c>
      <c r="AF2466" s="20">
        <f t="shared" si="662"/>
        <v>0</v>
      </c>
      <c r="AG2466" s="20">
        <f t="shared" si="665"/>
        <v>0</v>
      </c>
      <c r="AH2466" s="20">
        <f t="shared" si="666"/>
        <v>0</v>
      </c>
      <c r="AI2466" s="20"/>
      <c r="AJ2466" s="20"/>
      <c r="AK2466" s="20">
        <f t="shared" si="659"/>
        <v>0</v>
      </c>
      <c r="AL2466" s="171"/>
    </row>
    <row r="2467" spans="1:38" ht="15.75" customHeight="1" x14ac:dyDescent="0.25">
      <c r="A2467" s="3">
        <v>1848</v>
      </c>
      <c r="B2467" s="14">
        <f t="shared" si="667"/>
        <v>1</v>
      </c>
      <c r="C2467" s="9">
        <v>45371</v>
      </c>
      <c r="D2467" s="3" t="s">
        <v>382</v>
      </c>
      <c r="E2467" s="14" t="str">
        <f t="shared" si="663"/>
        <v>1848Gilli Florencia1</v>
      </c>
      <c r="F2467" s="119" t="s">
        <v>1519</v>
      </c>
      <c r="G2467" s="119" t="s">
        <v>1520</v>
      </c>
      <c r="H2467" s="119">
        <v>87442</v>
      </c>
      <c r="I2467" s="10" t="s">
        <v>3471</v>
      </c>
      <c r="J2467" s="14" t="str">
        <f t="shared" ref="J2467:J2530" si="668">IF(A2467=A2466,CONCATENATE(J2466," ",I2467),I2467)</f>
        <v>Cambiar correa poly-v.</v>
      </c>
      <c r="K2467" s="3" t="s">
        <v>1665</v>
      </c>
      <c r="L2467" s="3">
        <v>1</v>
      </c>
      <c r="M2467" s="10" t="s">
        <v>3472</v>
      </c>
      <c r="N2467" s="3" t="s">
        <v>2484</v>
      </c>
      <c r="Q2467" s="7">
        <v>27540</v>
      </c>
      <c r="R2467" s="7" t="s">
        <v>1971</v>
      </c>
      <c r="S2467" s="8"/>
      <c r="T2467" s="11">
        <v>1</v>
      </c>
      <c r="W2467" s="76">
        <v>35000</v>
      </c>
      <c r="X2467" s="16">
        <f t="shared" si="661"/>
        <v>35000</v>
      </c>
      <c r="Y2467" s="3">
        <v>1</v>
      </c>
      <c r="AB2467" s="4">
        <v>70000</v>
      </c>
      <c r="AC2467" s="18">
        <f t="shared" ref="AC2467:AC2530" si="669">+AB2467*Y2467</f>
        <v>70000</v>
      </c>
      <c r="AD2467" s="19">
        <f t="shared" si="664"/>
        <v>70000</v>
      </c>
      <c r="AE2467" s="21">
        <f t="shared" si="660"/>
        <v>27540</v>
      </c>
      <c r="AF2467" s="20">
        <f t="shared" si="662"/>
        <v>27540</v>
      </c>
      <c r="AG2467" s="20">
        <f t="shared" si="665"/>
        <v>35000</v>
      </c>
      <c r="AH2467" s="20">
        <f t="shared" si="666"/>
        <v>70000</v>
      </c>
      <c r="AI2467" s="20"/>
      <c r="AJ2467" s="20"/>
      <c r="AK2467" s="20">
        <f t="shared" ref="AK2467:AK2530" si="670">AH2467+AG2467</f>
        <v>105000</v>
      </c>
      <c r="AL2467" s="171"/>
    </row>
    <row r="2468" spans="1:38" ht="15.75" customHeight="1" x14ac:dyDescent="0.25">
      <c r="A2468" s="3">
        <v>1848</v>
      </c>
      <c r="B2468" s="14">
        <f t="shared" si="667"/>
        <v>2</v>
      </c>
      <c r="C2468" s="9">
        <f>IF(A2468=A2467,C2467,"")</f>
        <v>45371</v>
      </c>
      <c r="D2468" s="3" t="str">
        <f>IF(A2468=A2467,D2467,"")</f>
        <v>Gilli Florencia</v>
      </c>
      <c r="E2468" s="14" t="str">
        <f t="shared" si="663"/>
        <v>1848Gilli Florencia2</v>
      </c>
      <c r="J2468" s="14" t="str">
        <f t="shared" si="668"/>
        <v xml:space="preserve">Cambiar correa poly-v. </v>
      </c>
      <c r="L2468" s="3">
        <v>1</v>
      </c>
      <c r="S2468" s="8"/>
      <c r="W2468" s="76"/>
      <c r="X2468" s="16">
        <f t="shared" si="661"/>
        <v>0</v>
      </c>
      <c r="AC2468" s="18">
        <f t="shared" si="669"/>
        <v>0</v>
      </c>
      <c r="AD2468" s="19">
        <f t="shared" si="664"/>
        <v>70000</v>
      </c>
      <c r="AE2468" s="21">
        <f t="shared" si="660"/>
        <v>0</v>
      </c>
      <c r="AF2468" s="20">
        <f t="shared" si="662"/>
        <v>0</v>
      </c>
      <c r="AG2468" s="20">
        <f t="shared" si="665"/>
        <v>0</v>
      </c>
      <c r="AH2468" s="20">
        <f t="shared" si="666"/>
        <v>0</v>
      </c>
      <c r="AI2468" s="20"/>
      <c r="AJ2468" s="20"/>
      <c r="AK2468" s="20">
        <f t="shared" si="670"/>
        <v>0</v>
      </c>
      <c r="AL2468" s="171"/>
    </row>
    <row r="2469" spans="1:38" ht="15.75" customHeight="1" x14ac:dyDescent="0.25">
      <c r="A2469" s="3">
        <v>1849</v>
      </c>
      <c r="B2469" s="14">
        <f t="shared" si="667"/>
        <v>1</v>
      </c>
      <c r="C2469" s="9">
        <v>45371</v>
      </c>
      <c r="D2469" s="3" t="s">
        <v>365</v>
      </c>
      <c r="E2469" s="14" t="str">
        <f t="shared" si="663"/>
        <v>1849Garay Jorge1</v>
      </c>
      <c r="F2469" s="119" t="s">
        <v>3475</v>
      </c>
      <c r="G2469" s="119" t="s">
        <v>1547</v>
      </c>
      <c r="H2469" s="119">
        <v>131463</v>
      </c>
      <c r="I2469" s="10" t="s">
        <v>3480</v>
      </c>
      <c r="J2469" s="14" t="str">
        <f t="shared" si="668"/>
        <v>Service completo. Cambio de aceite y filtros. Control general del vehiculo. Desamar distribucion completa. Cambiar kit, bomba de agua, correa poly-v, polea tensora de correa poly-v y liquido refrigerante. Purgado del circuito de refrigeracion. Puesta a punto. Armado total.</v>
      </c>
      <c r="K2469" s="3" t="s">
        <v>2390</v>
      </c>
      <c r="L2469" s="3">
        <v>1</v>
      </c>
      <c r="M2469" s="10" t="s">
        <v>3479</v>
      </c>
      <c r="N2469" s="3" t="s">
        <v>2484</v>
      </c>
      <c r="Q2469" s="7">
        <v>22410</v>
      </c>
      <c r="R2469" s="7" t="s">
        <v>1916</v>
      </c>
      <c r="S2469" s="8"/>
      <c r="T2469" s="11">
        <v>1</v>
      </c>
      <c r="W2469" s="76">
        <v>28000</v>
      </c>
      <c r="X2469" s="16">
        <f t="shared" si="661"/>
        <v>28000</v>
      </c>
      <c r="Y2469" s="3">
        <v>1</v>
      </c>
      <c r="AB2469" s="4">
        <v>170000</v>
      </c>
      <c r="AC2469" s="18">
        <f t="shared" si="669"/>
        <v>170000</v>
      </c>
      <c r="AD2469" s="19">
        <f t="shared" si="664"/>
        <v>170000</v>
      </c>
      <c r="AE2469" s="21">
        <f t="shared" si="660"/>
        <v>22410</v>
      </c>
      <c r="AF2469" s="20">
        <f t="shared" si="662"/>
        <v>54198</v>
      </c>
      <c r="AG2469" s="20">
        <f t="shared" si="665"/>
        <v>81000</v>
      </c>
      <c r="AH2469" s="20">
        <f t="shared" si="666"/>
        <v>170000</v>
      </c>
      <c r="AI2469" s="20"/>
      <c r="AJ2469" s="20"/>
      <c r="AK2469" s="20">
        <f t="shared" si="670"/>
        <v>251000</v>
      </c>
      <c r="AL2469" s="171"/>
    </row>
    <row r="2470" spans="1:38" ht="15.75" customHeight="1" x14ac:dyDescent="0.25">
      <c r="A2470" s="3">
        <v>1849</v>
      </c>
      <c r="B2470" s="14">
        <f t="shared" si="667"/>
        <v>2</v>
      </c>
      <c r="C2470" s="9">
        <f>IF(A2470=A2469,C2469,"")</f>
        <v>45371</v>
      </c>
      <c r="D2470" s="3" t="str">
        <f>IF(A2470=A2469,D2469,"")</f>
        <v>Garay Jorge</v>
      </c>
      <c r="E2470" s="14" t="str">
        <f t="shared" si="663"/>
        <v>1849Garay Jorge2</v>
      </c>
      <c r="J2470" s="14" t="str">
        <f t="shared" si="668"/>
        <v xml:space="preserve">Service completo. Cambio de aceite y filtros. Control general del vehiculo. Desamar distribucion completa. Cambiar kit, bomba de agua, correa poly-v, polea tensora de correa poly-v y liquido refrigerante. Purgado del circuito de refrigeracion. Puesta a punto. Armado total. </v>
      </c>
      <c r="L2470" s="3">
        <v>1</v>
      </c>
      <c r="M2470" s="10" t="s">
        <v>1970</v>
      </c>
      <c r="N2470" s="3" t="s">
        <v>771</v>
      </c>
      <c r="Q2470" s="7">
        <v>7558</v>
      </c>
      <c r="S2470" s="8"/>
      <c r="T2470" s="11">
        <v>2</v>
      </c>
      <c r="W2470" s="76">
        <v>11500</v>
      </c>
      <c r="X2470" s="16">
        <f t="shared" si="661"/>
        <v>23000</v>
      </c>
      <c r="AC2470" s="18">
        <f t="shared" si="669"/>
        <v>0</v>
      </c>
      <c r="AD2470" s="19">
        <f t="shared" si="664"/>
        <v>170000</v>
      </c>
      <c r="AE2470" s="21">
        <f t="shared" si="660"/>
        <v>15116</v>
      </c>
      <c r="AF2470" s="20">
        <f t="shared" si="662"/>
        <v>0</v>
      </c>
      <c r="AG2470" s="20">
        <f t="shared" si="665"/>
        <v>0</v>
      </c>
      <c r="AH2470" s="20">
        <f t="shared" si="666"/>
        <v>0</v>
      </c>
      <c r="AI2470" s="20"/>
      <c r="AJ2470" s="20"/>
      <c r="AK2470" s="20">
        <f t="shared" si="670"/>
        <v>0</v>
      </c>
      <c r="AL2470" s="171"/>
    </row>
    <row r="2471" spans="1:38" ht="15.75" customHeight="1" x14ac:dyDescent="0.25">
      <c r="A2471" s="3">
        <v>1849</v>
      </c>
      <c r="B2471" s="14">
        <f t="shared" si="667"/>
        <v>3</v>
      </c>
      <c r="C2471" s="9">
        <f>IF(A2471=A2470,C2470,"")</f>
        <v>45371</v>
      </c>
      <c r="D2471" s="3" t="str">
        <f>IF(A2471=A2470,D2470,"")</f>
        <v>Garay Jorge</v>
      </c>
      <c r="E2471" s="14" t="str">
        <f t="shared" si="663"/>
        <v>1849Garay Jorge3</v>
      </c>
      <c r="J2471" s="14" t="str">
        <f t="shared" si="668"/>
        <v xml:space="preserve">Service completo. Cambio de aceite y filtros. Control general del vehiculo. Desamar distribucion completa. Cambiar kit, bomba de agua, correa poly-v, polea tensora de correa poly-v y liquido refrigerante. Purgado del circuito de refrigeracion. Puesta a punto. Armado total.  </v>
      </c>
      <c r="L2471" s="3">
        <v>1</v>
      </c>
      <c r="M2471" s="10" t="s">
        <v>1431</v>
      </c>
      <c r="N2471" s="3" t="s">
        <v>771</v>
      </c>
      <c r="Q2471" s="7">
        <v>3350</v>
      </c>
      <c r="S2471" s="8"/>
      <c r="T2471" s="11">
        <v>1</v>
      </c>
      <c r="W2471" s="76">
        <v>4000</v>
      </c>
      <c r="X2471" s="16">
        <f t="shared" si="661"/>
        <v>4000</v>
      </c>
      <c r="AC2471" s="18">
        <f t="shared" si="669"/>
        <v>0</v>
      </c>
      <c r="AD2471" s="19">
        <f t="shared" si="664"/>
        <v>170000</v>
      </c>
      <c r="AE2471" s="21">
        <f t="shared" si="660"/>
        <v>3350</v>
      </c>
      <c r="AF2471" s="20">
        <f t="shared" si="662"/>
        <v>0</v>
      </c>
      <c r="AG2471" s="20">
        <f t="shared" si="665"/>
        <v>0</v>
      </c>
      <c r="AH2471" s="20">
        <f t="shared" si="666"/>
        <v>0</v>
      </c>
      <c r="AI2471" s="20"/>
      <c r="AJ2471" s="20"/>
      <c r="AK2471" s="20">
        <f t="shared" si="670"/>
        <v>0</v>
      </c>
      <c r="AL2471" s="171"/>
    </row>
    <row r="2472" spans="1:38" ht="15.75" customHeight="1" x14ac:dyDescent="0.25">
      <c r="A2472" s="3">
        <v>1849</v>
      </c>
      <c r="B2472" s="14">
        <f t="shared" si="667"/>
        <v>4</v>
      </c>
      <c r="C2472" s="9">
        <v>45371</v>
      </c>
      <c r="D2472" s="3" t="s">
        <v>365</v>
      </c>
      <c r="E2472" s="14" t="str">
        <f t="shared" si="663"/>
        <v>1849Garay Jorge4</v>
      </c>
      <c r="J2472" s="14" t="str">
        <f t="shared" si="668"/>
        <v xml:space="preserve">Service completo. Cambio de aceite y filtros. Control general del vehiculo. Desamar distribucion completa. Cambiar kit, bomba de agua, correa poly-v, polea tensora de correa poly-v y liquido refrigerante. Purgado del circuito de refrigeracion. Puesta a punto. Armado total.   </v>
      </c>
      <c r="L2472" s="3">
        <v>1</v>
      </c>
      <c r="M2472" s="10" t="s">
        <v>731</v>
      </c>
      <c r="N2472" s="3" t="s">
        <v>2484</v>
      </c>
      <c r="Q2472" s="7">
        <v>20880</v>
      </c>
      <c r="S2472" s="8"/>
      <c r="T2472" s="11">
        <v>1</v>
      </c>
      <c r="W2472" s="76">
        <v>26000</v>
      </c>
      <c r="X2472" s="16">
        <f t="shared" si="661"/>
        <v>26000</v>
      </c>
      <c r="AC2472" s="18">
        <f t="shared" si="669"/>
        <v>0</v>
      </c>
      <c r="AD2472" s="19">
        <f t="shared" si="664"/>
        <v>170000</v>
      </c>
      <c r="AE2472" s="21">
        <f t="shared" si="660"/>
        <v>20880</v>
      </c>
      <c r="AF2472" s="20">
        <f t="shared" si="662"/>
        <v>0</v>
      </c>
      <c r="AG2472" s="20">
        <f t="shared" si="665"/>
        <v>0</v>
      </c>
      <c r="AH2472" s="20">
        <f t="shared" si="666"/>
        <v>0</v>
      </c>
      <c r="AI2472" s="20"/>
      <c r="AJ2472" s="20"/>
      <c r="AK2472" s="20">
        <f t="shared" si="670"/>
        <v>0</v>
      </c>
      <c r="AL2472" s="171"/>
    </row>
    <row r="2473" spans="1:38" ht="15.75" customHeight="1" x14ac:dyDescent="0.25">
      <c r="A2473" s="3">
        <v>1850</v>
      </c>
      <c r="B2473" s="14">
        <f t="shared" si="667"/>
        <v>1</v>
      </c>
      <c r="C2473" s="9">
        <v>45371</v>
      </c>
      <c r="D2473" s="3" t="s">
        <v>1965</v>
      </c>
      <c r="E2473" s="14" t="str">
        <f t="shared" si="663"/>
        <v>1850Crocinelli Carlos1</v>
      </c>
      <c r="F2473" s="119" t="s">
        <v>1966</v>
      </c>
      <c r="G2473" s="119" t="s">
        <v>1318</v>
      </c>
      <c r="H2473" s="119">
        <v>180347</v>
      </c>
      <c r="I2473" s="10" t="s">
        <v>3492</v>
      </c>
      <c r="J2473" s="14" t="str">
        <f t="shared" si="668"/>
        <v>Control de presion de combustible. Sacar aforador de tanque de combustible. Reparar con oring nuevo alojamiento de bomba de nafta. Armado total. Escaneo del vehiculo</v>
      </c>
      <c r="K2473" s="3" t="s">
        <v>1665</v>
      </c>
      <c r="L2473" s="3">
        <v>1</v>
      </c>
      <c r="R2473" s="7" t="s">
        <v>1971</v>
      </c>
      <c r="S2473" s="8"/>
      <c r="W2473" s="76"/>
      <c r="X2473" s="16">
        <f t="shared" si="661"/>
        <v>0</v>
      </c>
      <c r="Y2473" s="3">
        <v>1</v>
      </c>
      <c r="AB2473" s="4">
        <v>60000</v>
      </c>
      <c r="AC2473" s="18">
        <f t="shared" si="669"/>
        <v>60000</v>
      </c>
      <c r="AD2473" s="19">
        <f t="shared" si="664"/>
        <v>60000</v>
      </c>
      <c r="AE2473" s="21">
        <f t="shared" si="660"/>
        <v>0</v>
      </c>
      <c r="AF2473" s="20">
        <f t="shared" si="662"/>
        <v>0</v>
      </c>
      <c r="AG2473" s="20">
        <f t="shared" si="665"/>
        <v>0</v>
      </c>
      <c r="AH2473" s="20">
        <f t="shared" si="666"/>
        <v>60000</v>
      </c>
      <c r="AI2473" s="20"/>
      <c r="AJ2473" s="20"/>
      <c r="AK2473" s="20">
        <f t="shared" si="670"/>
        <v>60000</v>
      </c>
      <c r="AL2473" s="171"/>
    </row>
    <row r="2474" spans="1:38" ht="15.75" customHeight="1" x14ac:dyDescent="0.25">
      <c r="A2474" s="3">
        <v>1850</v>
      </c>
      <c r="B2474" s="14">
        <f t="shared" si="667"/>
        <v>2</v>
      </c>
      <c r="C2474" s="9">
        <f>IF(A2474=A2473,C2473,"")</f>
        <v>45371</v>
      </c>
      <c r="D2474" s="3" t="str">
        <f>IF(A2474=A2473,D2473,"")</f>
        <v>Crocinelli Carlos</v>
      </c>
      <c r="E2474" s="14" t="str">
        <f t="shared" si="663"/>
        <v>1850Crocinelli Carlos2</v>
      </c>
      <c r="J2474" s="14" t="str">
        <f t="shared" si="668"/>
        <v xml:space="preserve">Control de presion de combustible. Sacar aforador de tanque de combustible. Reparar con oring nuevo alojamiento de bomba de nafta. Armado total. Escaneo del vehiculo </v>
      </c>
      <c r="L2474" s="3">
        <v>1</v>
      </c>
      <c r="S2474" s="8"/>
      <c r="W2474" s="76"/>
      <c r="X2474" s="16">
        <f t="shared" si="661"/>
        <v>0</v>
      </c>
      <c r="AC2474" s="18">
        <f t="shared" si="669"/>
        <v>0</v>
      </c>
      <c r="AD2474" s="19">
        <f t="shared" si="664"/>
        <v>60000</v>
      </c>
      <c r="AE2474" s="21">
        <f t="shared" si="660"/>
        <v>0</v>
      </c>
      <c r="AF2474" s="20">
        <f t="shared" si="662"/>
        <v>0</v>
      </c>
      <c r="AG2474" s="20">
        <f t="shared" si="665"/>
        <v>0</v>
      </c>
      <c r="AH2474" s="20">
        <f t="shared" si="666"/>
        <v>0</v>
      </c>
      <c r="AI2474" s="20"/>
      <c r="AJ2474" s="20"/>
      <c r="AK2474" s="20">
        <f t="shared" si="670"/>
        <v>0</v>
      </c>
      <c r="AL2474" s="171"/>
    </row>
    <row r="2475" spans="1:38" ht="15.75" customHeight="1" x14ac:dyDescent="0.25">
      <c r="A2475" s="3">
        <v>1851</v>
      </c>
      <c r="B2475" s="14">
        <f t="shared" si="667"/>
        <v>1</v>
      </c>
      <c r="C2475" s="9">
        <v>45371</v>
      </c>
      <c r="D2475" s="3" t="s">
        <v>3476</v>
      </c>
      <c r="E2475" s="14" t="str">
        <f t="shared" si="663"/>
        <v>1851Ramancin Enrique1</v>
      </c>
      <c r="F2475" s="119" t="s">
        <v>3477</v>
      </c>
      <c r="G2475" s="119" t="s">
        <v>1325</v>
      </c>
      <c r="H2475" s="119">
        <v>366943</v>
      </c>
      <c r="I2475" s="10" t="s">
        <v>3501</v>
      </c>
      <c r="J2475" s="14" t="str">
        <f t="shared" si="668"/>
        <v>Service completo. Cambio de aceite y filtros. Control general del vehiculo. Rotacion de ruedas. Lavado motor. Cambiar pastillas de freno. Cambiar lampara de marcha atrás trasera izquierda. Escaneo del vehiculo. Detectar averia en valvula de presion de common rail. Cambiar valvula.</v>
      </c>
      <c r="K2475" s="3" t="s">
        <v>1665</v>
      </c>
      <c r="L2475" s="3">
        <v>1</v>
      </c>
      <c r="M2475" s="10" t="s">
        <v>918</v>
      </c>
      <c r="N2475" s="3" t="s">
        <v>771</v>
      </c>
      <c r="Q2475" s="7">
        <v>42000</v>
      </c>
      <c r="R2475" s="7" t="s">
        <v>1916</v>
      </c>
      <c r="S2475" s="8"/>
      <c r="T2475" s="11">
        <v>1</v>
      </c>
      <c r="W2475" s="76">
        <v>58900</v>
      </c>
      <c r="X2475" s="16">
        <f t="shared" si="661"/>
        <v>58900</v>
      </c>
      <c r="Y2475" s="3">
        <v>1</v>
      </c>
      <c r="AB2475" s="4">
        <v>205000</v>
      </c>
      <c r="AC2475" s="18">
        <f t="shared" si="669"/>
        <v>205000</v>
      </c>
      <c r="AD2475" s="19">
        <f t="shared" si="664"/>
        <v>205000</v>
      </c>
      <c r="AE2475" s="21">
        <f t="shared" si="660"/>
        <v>42000</v>
      </c>
      <c r="AF2475" s="20">
        <f t="shared" si="662"/>
        <v>184706.91999999998</v>
      </c>
      <c r="AG2475" s="20">
        <f t="shared" si="665"/>
        <v>343200</v>
      </c>
      <c r="AH2475" s="20">
        <f t="shared" si="666"/>
        <v>205000</v>
      </c>
      <c r="AI2475" s="20"/>
      <c r="AJ2475" s="20"/>
      <c r="AK2475" s="20">
        <f t="shared" si="670"/>
        <v>548200</v>
      </c>
      <c r="AL2475" s="171"/>
    </row>
    <row r="2476" spans="1:38" ht="15.75" customHeight="1" x14ac:dyDescent="0.25">
      <c r="A2476" s="3">
        <v>1851</v>
      </c>
      <c r="B2476" s="14">
        <f t="shared" si="667"/>
        <v>2</v>
      </c>
      <c r="C2476" s="9">
        <f>IF(A2476=A2475,C2475,"")</f>
        <v>45371</v>
      </c>
      <c r="D2476" s="3" t="str">
        <f>IF(A2476=A2475,D2475,"")</f>
        <v>Ramancin Enrique</v>
      </c>
      <c r="E2476" s="14" t="str">
        <f t="shared" si="663"/>
        <v>1851Ramancin Enrique2</v>
      </c>
      <c r="J2476" s="14" t="str">
        <f t="shared" si="668"/>
        <v xml:space="preserve">Service completo. Cambio de aceite y filtros. Control general del vehiculo. Rotacion de ruedas. Lavado motor. Cambiar pastillas de freno. Cambiar lampara de marcha atrás trasera izquierda. Escaneo del vehiculo. Detectar averia en valvula de presion de common rail. Cambiar valvula. </v>
      </c>
      <c r="L2476" s="3">
        <v>1</v>
      </c>
      <c r="M2476" s="10" t="s">
        <v>728</v>
      </c>
      <c r="N2476" s="3" t="s">
        <v>771</v>
      </c>
      <c r="Q2476" s="7">
        <v>3540.67</v>
      </c>
      <c r="S2476" s="8"/>
      <c r="T2476" s="11">
        <v>7</v>
      </c>
      <c r="W2476" s="76">
        <v>10800</v>
      </c>
      <c r="X2476" s="16">
        <f t="shared" si="661"/>
        <v>75600</v>
      </c>
      <c r="AC2476" s="18">
        <f t="shared" si="669"/>
        <v>0</v>
      </c>
      <c r="AD2476" s="19">
        <f t="shared" si="664"/>
        <v>205000</v>
      </c>
      <c r="AE2476" s="21">
        <f t="shared" si="660"/>
        <v>24784.690000000002</v>
      </c>
      <c r="AF2476" s="20">
        <f t="shared" si="662"/>
        <v>0</v>
      </c>
      <c r="AG2476" s="20">
        <f t="shared" si="665"/>
        <v>0</v>
      </c>
      <c r="AH2476" s="20">
        <f t="shared" si="666"/>
        <v>0</v>
      </c>
      <c r="AI2476" s="20"/>
      <c r="AJ2476" s="20"/>
      <c r="AK2476" s="20">
        <f t="shared" si="670"/>
        <v>0</v>
      </c>
      <c r="AL2476" s="171"/>
    </row>
    <row r="2477" spans="1:38" ht="15.75" customHeight="1" x14ac:dyDescent="0.25">
      <c r="A2477" s="3">
        <v>1851</v>
      </c>
      <c r="B2477" s="14">
        <f t="shared" si="667"/>
        <v>3</v>
      </c>
      <c r="C2477" s="9">
        <v>45371</v>
      </c>
      <c r="D2477" s="3" t="s">
        <v>3476</v>
      </c>
      <c r="E2477" s="14" t="str">
        <f t="shared" si="663"/>
        <v>1851Ramancin Enrique3</v>
      </c>
      <c r="J2477" s="14" t="str">
        <f t="shared" si="668"/>
        <v xml:space="preserve">Service completo. Cambio de aceite y filtros. Control general del vehiculo. Rotacion de ruedas. Lavado motor. Cambiar pastillas de freno. Cambiar lampara de marcha atrás trasera izquierda. Escaneo del vehiculo. Detectar averia en valvula de presion de common rail. Cambiar valvula.  </v>
      </c>
      <c r="L2477" s="3">
        <v>1</v>
      </c>
      <c r="M2477" s="10" t="s">
        <v>815</v>
      </c>
      <c r="N2477" s="3" t="s">
        <v>734</v>
      </c>
      <c r="Q2477" s="7">
        <v>30000</v>
      </c>
      <c r="S2477" s="8"/>
      <c r="T2477" s="11">
        <v>1</v>
      </c>
      <c r="W2477" s="76">
        <v>38000</v>
      </c>
      <c r="X2477" s="16">
        <f t="shared" si="661"/>
        <v>38000</v>
      </c>
      <c r="AC2477" s="18">
        <f t="shared" si="669"/>
        <v>0</v>
      </c>
      <c r="AD2477" s="19">
        <f t="shared" si="664"/>
        <v>205000</v>
      </c>
      <c r="AE2477" s="21">
        <f t="shared" si="660"/>
        <v>30000</v>
      </c>
      <c r="AF2477" s="20">
        <f t="shared" si="662"/>
        <v>0</v>
      </c>
      <c r="AG2477" s="20">
        <f t="shared" si="665"/>
        <v>0</v>
      </c>
      <c r="AH2477" s="20">
        <f t="shared" si="666"/>
        <v>0</v>
      </c>
      <c r="AI2477" s="20"/>
      <c r="AJ2477" s="20"/>
      <c r="AK2477" s="20">
        <f t="shared" si="670"/>
        <v>0</v>
      </c>
      <c r="AL2477" s="171"/>
    </row>
    <row r="2478" spans="1:38" ht="15.75" customHeight="1" x14ac:dyDescent="0.25">
      <c r="A2478" s="3">
        <v>1851</v>
      </c>
      <c r="B2478" s="14">
        <f t="shared" si="667"/>
        <v>4</v>
      </c>
      <c r="C2478" s="9">
        <v>45371</v>
      </c>
      <c r="D2478" s="3" t="s">
        <v>3476</v>
      </c>
      <c r="E2478" s="14" t="str">
        <f t="shared" si="663"/>
        <v>1851Ramancin Enrique4</v>
      </c>
      <c r="J2478" s="14" t="str">
        <f t="shared" si="668"/>
        <v xml:space="preserve">Service completo. Cambio de aceite y filtros. Control general del vehiculo. Rotacion de ruedas. Lavado motor. Cambiar pastillas de freno. Cambiar lampara de marcha atrás trasera izquierda. Escaneo del vehiculo. Detectar averia en valvula de presion de common rail. Cambiar valvula.   </v>
      </c>
      <c r="L2478" s="3">
        <v>1</v>
      </c>
      <c r="M2478" s="10" t="s">
        <v>3482</v>
      </c>
      <c r="N2478" s="3" t="s">
        <v>771</v>
      </c>
      <c r="Q2478" s="7">
        <v>18000</v>
      </c>
      <c r="S2478" s="8"/>
      <c r="T2478" s="11">
        <v>1</v>
      </c>
      <c r="W2478" s="76">
        <v>32200</v>
      </c>
      <c r="X2478" s="16">
        <f t="shared" si="661"/>
        <v>32200</v>
      </c>
      <c r="AC2478" s="18">
        <f t="shared" si="669"/>
        <v>0</v>
      </c>
      <c r="AD2478" s="19">
        <f t="shared" si="664"/>
        <v>205000</v>
      </c>
      <c r="AE2478" s="21">
        <f t="shared" si="660"/>
        <v>18000</v>
      </c>
      <c r="AF2478" s="20">
        <f t="shared" si="662"/>
        <v>0</v>
      </c>
      <c r="AG2478" s="20">
        <f t="shared" si="665"/>
        <v>0</v>
      </c>
      <c r="AH2478" s="20">
        <f t="shared" si="666"/>
        <v>0</v>
      </c>
      <c r="AI2478" s="20"/>
      <c r="AJ2478" s="20"/>
      <c r="AK2478" s="20">
        <f t="shared" si="670"/>
        <v>0</v>
      </c>
      <c r="AL2478" s="171"/>
    </row>
    <row r="2479" spans="1:38" ht="15.75" customHeight="1" x14ac:dyDescent="0.25">
      <c r="A2479" s="3">
        <v>1851</v>
      </c>
      <c r="B2479" s="14">
        <f t="shared" si="667"/>
        <v>5</v>
      </c>
      <c r="C2479" s="9">
        <f>IF(A2479=A2478,C2478,"")</f>
        <v>45371</v>
      </c>
      <c r="D2479" s="3" t="str">
        <f>IF(A2479=A2478,D2478,"")</f>
        <v>Ramancin Enrique</v>
      </c>
      <c r="E2479" s="14" t="str">
        <f t="shared" si="663"/>
        <v>1851Ramancin Enrique5</v>
      </c>
      <c r="J2479" s="14" t="str">
        <f t="shared" si="668"/>
        <v xml:space="preserve">Service completo. Cambio de aceite y filtros. Control general del vehiculo. Rotacion de ruedas. Lavado motor. Cambiar pastillas de freno. Cambiar lampara de marcha atrás trasera izquierda. Escaneo del vehiculo. Detectar averia en valvula de presion de common rail. Cambiar valvula.    </v>
      </c>
      <c r="L2479" s="3">
        <v>1</v>
      </c>
      <c r="M2479" s="10" t="s">
        <v>3483</v>
      </c>
      <c r="N2479" s="3" t="s">
        <v>771</v>
      </c>
      <c r="Q2479" s="7">
        <v>1800</v>
      </c>
      <c r="S2479" s="8"/>
      <c r="T2479" s="11">
        <v>1</v>
      </c>
      <c r="W2479" s="76">
        <v>3500</v>
      </c>
      <c r="X2479" s="16">
        <f t="shared" si="661"/>
        <v>3500</v>
      </c>
      <c r="AC2479" s="18">
        <f t="shared" si="669"/>
        <v>0</v>
      </c>
      <c r="AD2479" s="19">
        <f t="shared" si="664"/>
        <v>205000</v>
      </c>
      <c r="AE2479" s="21">
        <f t="shared" si="660"/>
        <v>1800</v>
      </c>
      <c r="AF2479" s="20">
        <f t="shared" si="662"/>
        <v>0</v>
      </c>
      <c r="AG2479" s="20">
        <f t="shared" si="665"/>
        <v>0</v>
      </c>
      <c r="AH2479" s="20">
        <f t="shared" si="666"/>
        <v>0</v>
      </c>
      <c r="AI2479" s="20"/>
      <c r="AJ2479" s="20"/>
      <c r="AK2479" s="20">
        <f t="shared" si="670"/>
        <v>0</v>
      </c>
      <c r="AL2479" s="171"/>
    </row>
    <row r="2480" spans="1:38" ht="15.75" customHeight="1" x14ac:dyDescent="0.25">
      <c r="A2480" s="3">
        <v>1851</v>
      </c>
      <c r="B2480" s="14">
        <f t="shared" si="667"/>
        <v>6</v>
      </c>
      <c r="C2480" s="9">
        <v>45371</v>
      </c>
      <c r="D2480" s="3" t="s">
        <v>3476</v>
      </c>
      <c r="E2480" s="14" t="str">
        <f t="shared" si="663"/>
        <v>1851Ramancin Enrique6</v>
      </c>
      <c r="J2480" s="14" t="str">
        <f t="shared" si="668"/>
        <v xml:space="preserve">Service completo. Cambio de aceite y filtros. Control general del vehiculo. Rotacion de ruedas. Lavado motor. Cambiar pastillas de freno. Cambiar lampara de marcha atrás trasera izquierda. Escaneo del vehiculo. Detectar averia en valvula de presion de common rail. Cambiar valvula.     </v>
      </c>
      <c r="L2480" s="3">
        <v>1</v>
      </c>
      <c r="M2480" s="10" t="s">
        <v>3502</v>
      </c>
      <c r="N2480" s="3" t="s">
        <v>3498</v>
      </c>
      <c r="Q2480" s="7">
        <v>89366.25</v>
      </c>
      <c r="S2480" s="8"/>
      <c r="T2480" s="11">
        <v>1</v>
      </c>
      <c r="W2480" s="76">
        <v>135000</v>
      </c>
      <c r="X2480" s="16">
        <f t="shared" si="661"/>
        <v>135000</v>
      </c>
      <c r="AC2480" s="18">
        <f t="shared" si="669"/>
        <v>0</v>
      </c>
      <c r="AD2480" s="19">
        <f t="shared" si="664"/>
        <v>205000</v>
      </c>
      <c r="AE2480" s="21">
        <f t="shared" ref="AE2480:AE2543" si="671">+(Q2480)*T2480</f>
        <v>89366.25</v>
      </c>
      <c r="AF2480" s="20">
        <f t="shared" si="662"/>
        <v>0</v>
      </c>
      <c r="AG2480" s="20">
        <f t="shared" si="665"/>
        <v>0</v>
      </c>
      <c r="AH2480" s="20">
        <f t="shared" si="666"/>
        <v>0</v>
      </c>
      <c r="AI2480" s="20"/>
      <c r="AJ2480" s="20"/>
      <c r="AK2480" s="20">
        <f t="shared" si="670"/>
        <v>0</v>
      </c>
      <c r="AL2480" s="171"/>
    </row>
    <row r="2481" spans="1:38" ht="15.75" customHeight="1" x14ac:dyDescent="0.25">
      <c r="A2481" s="3">
        <v>1852</v>
      </c>
      <c r="B2481" s="14">
        <f t="shared" si="667"/>
        <v>1</v>
      </c>
      <c r="C2481" s="9">
        <v>45372</v>
      </c>
      <c r="D2481" s="3" t="s">
        <v>2360</v>
      </c>
      <c r="E2481" s="14" t="str">
        <f t="shared" si="663"/>
        <v>1852Domansky Roberto1</v>
      </c>
      <c r="F2481" s="119" t="s">
        <v>3216</v>
      </c>
      <c r="G2481" s="119" t="s">
        <v>1318</v>
      </c>
      <c r="I2481" s="10" t="s">
        <v>3481</v>
      </c>
      <c r="J2481" s="14" t="str">
        <f t="shared" si="668"/>
        <v>Cambiar lampara de guiño y lampara H4.</v>
      </c>
      <c r="K2481" s="3" t="s">
        <v>1665</v>
      </c>
      <c r="L2481" s="3">
        <v>1</v>
      </c>
      <c r="R2481" s="7" t="s">
        <v>1971</v>
      </c>
      <c r="S2481" s="8"/>
      <c r="W2481" s="76"/>
      <c r="X2481" s="16">
        <f t="shared" si="661"/>
        <v>0</v>
      </c>
      <c r="AC2481" s="18">
        <f t="shared" si="669"/>
        <v>0</v>
      </c>
      <c r="AD2481" s="19">
        <f t="shared" si="664"/>
        <v>0</v>
      </c>
      <c r="AE2481" s="21">
        <f t="shared" si="671"/>
        <v>0</v>
      </c>
      <c r="AF2481" s="20">
        <f t="shared" si="662"/>
        <v>0</v>
      </c>
      <c r="AG2481" s="20">
        <f t="shared" si="665"/>
        <v>0</v>
      </c>
      <c r="AH2481" s="20">
        <f t="shared" si="666"/>
        <v>0</v>
      </c>
      <c r="AI2481" s="20"/>
      <c r="AJ2481" s="20"/>
      <c r="AK2481" s="20">
        <f t="shared" si="670"/>
        <v>0</v>
      </c>
      <c r="AL2481" s="171"/>
    </row>
    <row r="2482" spans="1:38" ht="15.75" customHeight="1" x14ac:dyDescent="0.25">
      <c r="A2482" s="3">
        <v>1852</v>
      </c>
      <c r="B2482" s="14">
        <f t="shared" si="667"/>
        <v>2</v>
      </c>
      <c r="C2482" s="9">
        <f>IF(A2482=A2481,C2481,"")</f>
        <v>45372</v>
      </c>
      <c r="D2482" s="3" t="str">
        <f>IF(A2482=A2481,D2481,"")</f>
        <v>Domansky Roberto</v>
      </c>
      <c r="E2482" s="14" t="str">
        <f t="shared" si="663"/>
        <v>1852Domansky Roberto2</v>
      </c>
      <c r="J2482" s="14" t="str">
        <f t="shared" si="668"/>
        <v xml:space="preserve">Cambiar lampara de guiño y lampara H4. </v>
      </c>
      <c r="L2482" s="3">
        <v>1</v>
      </c>
      <c r="S2482" s="8"/>
      <c r="W2482" s="76"/>
      <c r="X2482" s="16">
        <f t="shared" si="661"/>
        <v>0</v>
      </c>
      <c r="AC2482" s="18">
        <f t="shared" si="669"/>
        <v>0</v>
      </c>
      <c r="AD2482" s="19">
        <f t="shared" si="664"/>
        <v>0</v>
      </c>
      <c r="AE2482" s="21">
        <f t="shared" si="671"/>
        <v>0</v>
      </c>
      <c r="AF2482" s="20">
        <f t="shared" si="662"/>
        <v>0</v>
      </c>
      <c r="AG2482" s="20">
        <f t="shared" si="665"/>
        <v>0</v>
      </c>
      <c r="AH2482" s="20">
        <f t="shared" si="666"/>
        <v>0</v>
      </c>
      <c r="AI2482" s="20"/>
      <c r="AJ2482" s="20"/>
      <c r="AK2482" s="20">
        <f t="shared" si="670"/>
        <v>0</v>
      </c>
      <c r="AL2482" s="171"/>
    </row>
    <row r="2483" spans="1:38" ht="15.75" customHeight="1" x14ac:dyDescent="0.25">
      <c r="A2483" s="3">
        <v>1853</v>
      </c>
      <c r="B2483" s="14">
        <f t="shared" si="667"/>
        <v>1</v>
      </c>
      <c r="C2483" s="9">
        <v>45372</v>
      </c>
      <c r="D2483" s="3" t="s">
        <v>116</v>
      </c>
      <c r="E2483" s="14" t="str">
        <f t="shared" si="663"/>
        <v>1853Transporte Palloni1</v>
      </c>
      <c r="F2483" s="119" t="s">
        <v>1331</v>
      </c>
      <c r="G2483" s="119" t="s">
        <v>1318</v>
      </c>
      <c r="H2483" s="119">
        <v>283543</v>
      </c>
      <c r="I2483" s="10" t="s">
        <v>3486</v>
      </c>
      <c r="J2483" s="14" t="str">
        <f t="shared" si="668"/>
        <v>Recambio de radiador. Recuperar liquido refrigerante. Purgado del circuito de refrigeracion. Cambiar fuelle de semieje lado caja (derecho).</v>
      </c>
      <c r="K2483" s="3" t="s">
        <v>3384</v>
      </c>
      <c r="L2483" s="3">
        <v>1</v>
      </c>
      <c r="R2483" s="7" t="s">
        <v>1971</v>
      </c>
      <c r="S2483" s="8"/>
      <c r="W2483" s="76"/>
      <c r="X2483" s="16">
        <f t="shared" si="661"/>
        <v>0</v>
      </c>
      <c r="Y2483" s="3">
        <v>1</v>
      </c>
      <c r="AB2483" s="4">
        <v>150000</v>
      </c>
      <c r="AC2483" s="18">
        <f t="shared" si="669"/>
        <v>150000</v>
      </c>
      <c r="AD2483" s="19">
        <f t="shared" si="664"/>
        <v>150000</v>
      </c>
      <c r="AE2483" s="21">
        <f t="shared" si="671"/>
        <v>0</v>
      </c>
      <c r="AF2483" s="20">
        <f t="shared" si="662"/>
        <v>0</v>
      </c>
      <c r="AG2483" s="20">
        <f t="shared" si="665"/>
        <v>0</v>
      </c>
      <c r="AH2483" s="20">
        <f t="shared" si="666"/>
        <v>150000</v>
      </c>
      <c r="AI2483" s="20"/>
      <c r="AJ2483" s="20"/>
      <c r="AK2483" s="20">
        <f t="shared" si="670"/>
        <v>150000</v>
      </c>
      <c r="AL2483" s="173">
        <v>4</v>
      </c>
    </row>
    <row r="2484" spans="1:38" ht="15.75" customHeight="1" x14ac:dyDescent="0.25">
      <c r="A2484" s="3">
        <v>1853</v>
      </c>
      <c r="B2484" s="14">
        <f t="shared" si="667"/>
        <v>2</v>
      </c>
      <c r="C2484" s="9">
        <f>IF(A2484=A2483,C2483,"")</f>
        <v>45372</v>
      </c>
      <c r="D2484" s="3" t="str">
        <f>IF(A2484=A2483,D2483,"")</f>
        <v>Transporte Palloni</v>
      </c>
      <c r="E2484" s="14" t="str">
        <f t="shared" si="663"/>
        <v>1853Transporte Palloni2</v>
      </c>
      <c r="J2484" s="14" t="str">
        <f t="shared" si="668"/>
        <v xml:space="preserve">Recambio de radiador. Recuperar liquido refrigerante. Purgado del circuito de refrigeracion. Cambiar fuelle de semieje lado caja (derecho). </v>
      </c>
      <c r="L2484" s="3">
        <v>1</v>
      </c>
      <c r="S2484" s="8"/>
      <c r="W2484" s="76"/>
      <c r="X2484" s="16">
        <f t="shared" si="661"/>
        <v>0</v>
      </c>
      <c r="AC2484" s="18">
        <f t="shared" si="669"/>
        <v>0</v>
      </c>
      <c r="AD2484" s="19">
        <f t="shared" si="664"/>
        <v>150000</v>
      </c>
      <c r="AE2484" s="21">
        <f t="shared" si="671"/>
        <v>0</v>
      </c>
      <c r="AF2484" s="20">
        <f t="shared" si="662"/>
        <v>0</v>
      </c>
      <c r="AG2484" s="20">
        <f t="shared" si="665"/>
        <v>0</v>
      </c>
      <c r="AH2484" s="20">
        <f t="shared" si="666"/>
        <v>0</v>
      </c>
      <c r="AI2484" s="20"/>
      <c r="AJ2484" s="20"/>
      <c r="AK2484" s="20">
        <f t="shared" si="670"/>
        <v>0</v>
      </c>
      <c r="AL2484" s="171"/>
    </row>
    <row r="2485" spans="1:38" ht="15.75" customHeight="1" x14ac:dyDescent="0.25">
      <c r="A2485" s="3">
        <v>1854</v>
      </c>
      <c r="B2485" s="14">
        <f t="shared" si="667"/>
        <v>1</v>
      </c>
      <c r="C2485" s="9">
        <v>45372</v>
      </c>
      <c r="D2485" s="3" t="s">
        <v>481</v>
      </c>
      <c r="E2485" s="14" t="str">
        <f t="shared" si="663"/>
        <v>1854Magliano Jorge1</v>
      </c>
      <c r="F2485" s="119" t="s">
        <v>3484</v>
      </c>
      <c r="G2485" s="119" t="s">
        <v>3485</v>
      </c>
      <c r="H2485" s="119">
        <v>76178</v>
      </c>
      <c r="I2485" s="10" t="s">
        <v>3487</v>
      </c>
      <c r="J2485" s="14" t="str">
        <f t="shared" si="668"/>
        <v>Service completo. Cambio de aceite y filtros. Control general del vehiculo. Lavado motor.</v>
      </c>
      <c r="K2485" s="3" t="s">
        <v>2390</v>
      </c>
      <c r="L2485" s="3">
        <v>1</v>
      </c>
      <c r="M2485" s="10" t="s">
        <v>3092</v>
      </c>
      <c r="N2485" s="3" t="s">
        <v>771</v>
      </c>
      <c r="Q2485" s="7">
        <v>44800</v>
      </c>
      <c r="R2485" s="7" t="s">
        <v>1916</v>
      </c>
      <c r="S2485" s="8"/>
      <c r="T2485" s="11">
        <v>1</v>
      </c>
      <c r="W2485" s="76">
        <v>69000</v>
      </c>
      <c r="X2485" s="16">
        <f t="shared" si="661"/>
        <v>69000</v>
      </c>
      <c r="Y2485" s="3">
        <v>1</v>
      </c>
      <c r="Z2485" s="114">
        <v>61000</v>
      </c>
      <c r="AB2485" s="4">
        <v>61000</v>
      </c>
      <c r="AC2485" s="18">
        <f t="shared" si="669"/>
        <v>61000</v>
      </c>
      <c r="AD2485" s="19">
        <f t="shared" si="664"/>
        <v>61000</v>
      </c>
      <c r="AE2485" s="21">
        <f t="shared" si="671"/>
        <v>44800</v>
      </c>
      <c r="AF2485" s="20">
        <f t="shared" si="662"/>
        <v>44800</v>
      </c>
      <c r="AG2485" s="20">
        <f t="shared" si="665"/>
        <v>69000</v>
      </c>
      <c r="AH2485" s="20">
        <f t="shared" si="666"/>
        <v>61000</v>
      </c>
      <c r="AI2485" s="20"/>
      <c r="AJ2485" s="20"/>
      <c r="AK2485" s="20">
        <f t="shared" si="670"/>
        <v>130000</v>
      </c>
      <c r="AL2485" s="171"/>
    </row>
    <row r="2486" spans="1:38" ht="15.75" customHeight="1" x14ac:dyDescent="0.25">
      <c r="A2486" s="3">
        <v>1854</v>
      </c>
      <c r="B2486" s="14">
        <f t="shared" si="667"/>
        <v>2</v>
      </c>
      <c r="C2486" s="9">
        <f>IF(A2486=A2485,C2485,"")</f>
        <v>45372</v>
      </c>
      <c r="D2486" s="3" t="str">
        <f>IF(A2486=A2485,D2485,"")</f>
        <v>Magliano Jorge</v>
      </c>
      <c r="E2486" s="14" t="str">
        <f t="shared" si="663"/>
        <v>1854Magliano Jorge2</v>
      </c>
      <c r="J2486" s="14" t="str">
        <f t="shared" si="668"/>
        <v xml:space="preserve">Service completo. Cambio de aceite y filtros. Control general del vehiculo. Lavado motor. </v>
      </c>
      <c r="L2486" s="3">
        <v>1</v>
      </c>
      <c r="M2486" s="10" t="s">
        <v>222</v>
      </c>
      <c r="N2486" s="3" t="s">
        <v>1832</v>
      </c>
      <c r="S2486" s="8"/>
      <c r="W2486" s="76"/>
      <c r="X2486" s="16">
        <f t="shared" si="661"/>
        <v>0</v>
      </c>
      <c r="AC2486" s="18">
        <f t="shared" si="669"/>
        <v>0</v>
      </c>
      <c r="AD2486" s="19">
        <f t="shared" si="664"/>
        <v>61000</v>
      </c>
      <c r="AE2486" s="21">
        <f t="shared" si="671"/>
        <v>0</v>
      </c>
      <c r="AF2486" s="20">
        <f t="shared" si="662"/>
        <v>0</v>
      </c>
      <c r="AG2486" s="20">
        <f t="shared" si="665"/>
        <v>0</v>
      </c>
      <c r="AH2486" s="20">
        <f t="shared" si="666"/>
        <v>0</v>
      </c>
      <c r="AI2486" s="20"/>
      <c r="AJ2486" s="20"/>
      <c r="AK2486" s="20">
        <f t="shared" si="670"/>
        <v>0</v>
      </c>
      <c r="AL2486" s="171"/>
    </row>
    <row r="2487" spans="1:38" ht="15.75" customHeight="1" x14ac:dyDescent="0.25">
      <c r="A2487" s="3">
        <v>1855</v>
      </c>
      <c r="B2487" s="14">
        <f t="shared" si="667"/>
        <v>1</v>
      </c>
      <c r="C2487" s="9">
        <v>45372</v>
      </c>
      <c r="D2487" s="3" t="s">
        <v>116</v>
      </c>
      <c r="E2487" s="14" t="str">
        <f t="shared" si="663"/>
        <v>1855Transporte Palloni1</v>
      </c>
      <c r="F2487" s="119" t="s">
        <v>964</v>
      </c>
      <c r="G2487" s="119" t="s">
        <v>1318</v>
      </c>
      <c r="H2487" s="119">
        <v>370027</v>
      </c>
      <c r="I2487" s="10" t="s">
        <v>3488</v>
      </c>
      <c r="J2487" s="14" t="str">
        <f t="shared" si="668"/>
        <v>Control del tren delantero. Cambiar rotula inferior derecha. Armado total. Regular convergencia. Cambiar bujes de punta de barra estabilizadora.</v>
      </c>
      <c r="K2487" s="3" t="s">
        <v>1665</v>
      </c>
      <c r="L2487" s="3">
        <v>1</v>
      </c>
      <c r="R2487" s="7" t="s">
        <v>1971</v>
      </c>
      <c r="S2487" s="8"/>
      <c r="W2487" s="76"/>
      <c r="X2487" s="16">
        <f t="shared" ref="X2487:X2535" si="672">W2487*T2487</f>
        <v>0</v>
      </c>
      <c r="Y2487" s="3">
        <v>1</v>
      </c>
      <c r="AB2487" s="4">
        <v>50000</v>
      </c>
      <c r="AC2487" s="18">
        <f t="shared" si="669"/>
        <v>50000</v>
      </c>
      <c r="AD2487" s="19">
        <f t="shared" si="664"/>
        <v>50000</v>
      </c>
      <c r="AE2487" s="21">
        <f t="shared" si="671"/>
        <v>0</v>
      </c>
      <c r="AF2487" s="20">
        <f t="shared" si="662"/>
        <v>0</v>
      </c>
      <c r="AG2487" s="20">
        <f t="shared" si="665"/>
        <v>0</v>
      </c>
      <c r="AH2487" s="20">
        <f t="shared" si="666"/>
        <v>50000</v>
      </c>
      <c r="AI2487" s="20"/>
      <c r="AJ2487" s="20"/>
      <c r="AK2487" s="20">
        <f t="shared" si="670"/>
        <v>50000</v>
      </c>
      <c r="AL2487" s="173">
        <v>4</v>
      </c>
    </row>
    <row r="2488" spans="1:38" ht="15.75" customHeight="1" x14ac:dyDescent="0.25">
      <c r="A2488" s="3">
        <v>1855</v>
      </c>
      <c r="B2488" s="14">
        <f t="shared" si="667"/>
        <v>2</v>
      </c>
      <c r="C2488" s="9">
        <f>IF(A2488=A2487,C2487,"")</f>
        <v>45372</v>
      </c>
      <c r="D2488" s="3" t="str">
        <f>IF(A2488=A2487,D2487,"")</f>
        <v>Transporte Palloni</v>
      </c>
      <c r="E2488" s="14" t="str">
        <f t="shared" si="663"/>
        <v>1855Transporte Palloni2</v>
      </c>
      <c r="J2488" s="14" t="str">
        <f t="shared" si="668"/>
        <v xml:space="preserve">Control del tren delantero. Cambiar rotula inferior derecha. Armado total. Regular convergencia. Cambiar bujes de punta de barra estabilizadora. </v>
      </c>
      <c r="L2488" s="3">
        <v>1</v>
      </c>
      <c r="S2488" s="8"/>
      <c r="W2488" s="76"/>
      <c r="X2488" s="16">
        <f t="shared" si="672"/>
        <v>0</v>
      </c>
      <c r="AC2488" s="18">
        <f t="shared" si="669"/>
        <v>0</v>
      </c>
      <c r="AD2488" s="19">
        <f t="shared" si="664"/>
        <v>50000</v>
      </c>
      <c r="AE2488" s="21">
        <f t="shared" si="671"/>
        <v>0</v>
      </c>
      <c r="AF2488" s="20">
        <f t="shared" si="662"/>
        <v>0</v>
      </c>
      <c r="AG2488" s="20">
        <f t="shared" si="665"/>
        <v>0</v>
      </c>
      <c r="AH2488" s="20">
        <f t="shared" si="666"/>
        <v>0</v>
      </c>
      <c r="AI2488" s="20"/>
      <c r="AJ2488" s="20"/>
      <c r="AK2488" s="20">
        <f t="shared" si="670"/>
        <v>0</v>
      </c>
      <c r="AL2488" s="171"/>
    </row>
    <row r="2489" spans="1:38" ht="15.75" customHeight="1" x14ac:dyDescent="0.25">
      <c r="A2489" s="3">
        <v>1856</v>
      </c>
      <c r="B2489" s="14">
        <f t="shared" si="667"/>
        <v>1</v>
      </c>
      <c r="C2489" s="9">
        <v>45373</v>
      </c>
      <c r="D2489" s="3" t="s">
        <v>616</v>
      </c>
      <c r="E2489" s="14" t="str">
        <f t="shared" si="663"/>
        <v>1856Saladino Guillermo1</v>
      </c>
      <c r="F2489" s="119" t="s">
        <v>2600</v>
      </c>
      <c r="G2489" s="119" t="s">
        <v>2601</v>
      </c>
      <c r="H2489" s="119">
        <v>119167</v>
      </c>
      <c r="I2489" s="10" t="s">
        <v>3491</v>
      </c>
      <c r="J2489" s="14" t="str">
        <f t="shared" si="668"/>
        <v>Service. Cambio de aceite y filtros de aceite y gasoil. Control general del vehiculo. Lavado motor.</v>
      </c>
      <c r="K2489" s="3" t="s">
        <v>2390</v>
      </c>
      <c r="L2489" s="3">
        <v>1</v>
      </c>
      <c r="M2489" s="10" t="s">
        <v>3489</v>
      </c>
      <c r="N2489" s="3" t="s">
        <v>734</v>
      </c>
      <c r="Q2489" s="7">
        <v>23200</v>
      </c>
      <c r="R2489" s="7" t="s">
        <v>1916</v>
      </c>
      <c r="S2489" s="8"/>
      <c r="T2489" s="11">
        <v>1</v>
      </c>
      <c r="W2489" s="76">
        <v>29000</v>
      </c>
      <c r="X2489" s="16">
        <f t="shared" si="672"/>
        <v>29000</v>
      </c>
      <c r="Y2489" s="3">
        <v>1</v>
      </c>
      <c r="AB2489" s="4">
        <v>60000</v>
      </c>
      <c r="AC2489" s="18">
        <f t="shared" si="669"/>
        <v>60000</v>
      </c>
      <c r="AD2489" s="19">
        <f t="shared" si="664"/>
        <v>60000</v>
      </c>
      <c r="AE2489" s="21">
        <f t="shared" si="671"/>
        <v>23200</v>
      </c>
      <c r="AF2489" s="20">
        <f t="shared" si="662"/>
        <v>33653.42</v>
      </c>
      <c r="AG2489" s="20">
        <f t="shared" si="665"/>
        <v>54550</v>
      </c>
      <c r="AH2489" s="20">
        <f t="shared" si="666"/>
        <v>60000</v>
      </c>
      <c r="AI2489" s="20"/>
      <c r="AJ2489" s="20"/>
      <c r="AK2489" s="20">
        <f t="shared" si="670"/>
        <v>114550</v>
      </c>
      <c r="AL2489" s="171"/>
    </row>
    <row r="2490" spans="1:38" ht="15.75" customHeight="1" x14ac:dyDescent="0.25">
      <c r="A2490" s="3">
        <v>1856</v>
      </c>
      <c r="B2490" s="14">
        <f t="shared" si="667"/>
        <v>2</v>
      </c>
      <c r="C2490" s="9">
        <f>IF(A2490=A2489,C2489,"")</f>
        <v>45373</v>
      </c>
      <c r="D2490" s="3" t="str">
        <f>IF(A2490=A2489,D2489,"")</f>
        <v>Saladino Guillermo</v>
      </c>
      <c r="E2490" s="14" t="str">
        <f t="shared" si="663"/>
        <v>1856Saladino Guillermo2</v>
      </c>
      <c r="J2490" s="14" t="str">
        <f t="shared" si="668"/>
        <v xml:space="preserve">Service. Cambio de aceite y filtros de aceite y gasoil. Control general del vehiculo. Lavado motor. </v>
      </c>
      <c r="L2490" s="3">
        <v>1</v>
      </c>
      <c r="M2490" s="10" t="s">
        <v>222</v>
      </c>
      <c r="N2490" s="3" t="s">
        <v>771</v>
      </c>
      <c r="Q2490" s="7">
        <v>5741.63</v>
      </c>
      <c r="S2490" s="8"/>
      <c r="T2490" s="11">
        <v>1</v>
      </c>
      <c r="W2490" s="76">
        <v>16550</v>
      </c>
      <c r="X2490" s="16">
        <f t="shared" si="672"/>
        <v>16550</v>
      </c>
      <c r="AC2490" s="18">
        <f t="shared" si="669"/>
        <v>0</v>
      </c>
      <c r="AD2490" s="19">
        <f t="shared" si="664"/>
        <v>60000</v>
      </c>
      <c r="AE2490" s="21">
        <f t="shared" si="671"/>
        <v>5741.63</v>
      </c>
      <c r="AF2490" s="20">
        <f t="shared" si="662"/>
        <v>0</v>
      </c>
      <c r="AG2490" s="20">
        <f t="shared" si="665"/>
        <v>0</v>
      </c>
      <c r="AH2490" s="20">
        <f t="shared" si="666"/>
        <v>0</v>
      </c>
      <c r="AI2490" s="20"/>
      <c r="AJ2490" s="20"/>
      <c r="AK2490" s="20">
        <f t="shared" si="670"/>
        <v>0</v>
      </c>
      <c r="AL2490" s="171"/>
    </row>
    <row r="2491" spans="1:38" ht="15.75" customHeight="1" x14ac:dyDescent="0.25">
      <c r="A2491" s="3">
        <v>1856</v>
      </c>
      <c r="B2491" s="14">
        <f t="shared" si="667"/>
        <v>3</v>
      </c>
      <c r="C2491" s="9">
        <v>45373</v>
      </c>
      <c r="D2491" s="3" t="s">
        <v>616</v>
      </c>
      <c r="E2491" s="14" t="str">
        <f t="shared" si="663"/>
        <v>1856Saladino Guillermo3</v>
      </c>
      <c r="J2491" s="14" t="str">
        <f t="shared" si="668"/>
        <v xml:space="preserve">Service. Cambio de aceite y filtros de aceite y gasoil. Control general del vehiculo. Lavado motor.  </v>
      </c>
      <c r="L2491" s="3">
        <v>1</v>
      </c>
      <c r="M2491" s="10" t="s">
        <v>3490</v>
      </c>
      <c r="N2491" s="3" t="s">
        <v>771</v>
      </c>
      <c r="Q2491" s="7">
        <v>4711.79</v>
      </c>
      <c r="S2491" s="8"/>
      <c r="T2491" s="11">
        <v>1</v>
      </c>
      <c r="W2491" s="76">
        <v>9000</v>
      </c>
      <c r="X2491" s="16">
        <f t="shared" si="672"/>
        <v>9000</v>
      </c>
      <c r="AC2491" s="18">
        <f t="shared" si="669"/>
        <v>0</v>
      </c>
      <c r="AD2491" s="19">
        <f t="shared" si="664"/>
        <v>60000</v>
      </c>
      <c r="AE2491" s="21">
        <f t="shared" si="671"/>
        <v>4711.79</v>
      </c>
      <c r="AF2491" s="20">
        <f t="shared" ref="AF2491:AF2543" si="673">IF(A2491=A2490,0,(SUMIF($A$3:$A$999956,A2491,$Q$3:$Q$999956)))+IF(A2491=A2490,0,(SUMIF($A$3:$A$999956,A2491,$R$3:$R$999956)))</f>
        <v>0</v>
      </c>
      <c r="AG2491" s="20">
        <f t="shared" si="665"/>
        <v>0</v>
      </c>
      <c r="AH2491" s="20">
        <f t="shared" si="666"/>
        <v>0</v>
      </c>
      <c r="AI2491" s="20"/>
      <c r="AJ2491" s="20"/>
      <c r="AK2491" s="20">
        <f t="shared" si="670"/>
        <v>0</v>
      </c>
      <c r="AL2491" s="171"/>
    </row>
    <row r="2492" spans="1:38" ht="15.75" customHeight="1" x14ac:dyDescent="0.25">
      <c r="A2492" s="3">
        <v>1857</v>
      </c>
      <c r="B2492" s="14">
        <f t="shared" si="667"/>
        <v>1</v>
      </c>
      <c r="C2492" s="9">
        <v>45373</v>
      </c>
      <c r="D2492" s="3" t="s">
        <v>2297</v>
      </c>
      <c r="E2492" s="14" t="str">
        <f t="shared" si="663"/>
        <v>1857AGD1</v>
      </c>
      <c r="F2492" s="119" t="s">
        <v>2298</v>
      </c>
      <c r="G2492" s="119" t="s">
        <v>1325</v>
      </c>
      <c r="H2492" s="119">
        <v>337040</v>
      </c>
      <c r="I2492" s="10" t="s">
        <v>3500</v>
      </c>
      <c r="J2492" s="14" t="str">
        <f t="shared" si="668"/>
        <v>Cambiar bolillero de polea tensora fija de correa poly-v. Cambiar tensor automatico completo de correa poly-v. Cambiar correa poly-v. Cambiar pastillas de frenos delanteras.</v>
      </c>
      <c r="K2492" s="3" t="s">
        <v>1665</v>
      </c>
      <c r="L2492" s="3">
        <v>1</v>
      </c>
      <c r="R2492" s="7" t="s">
        <v>1971</v>
      </c>
      <c r="S2492" s="8"/>
      <c r="W2492" s="76"/>
      <c r="X2492" s="16">
        <f t="shared" si="672"/>
        <v>0</v>
      </c>
      <c r="Y2492" s="3">
        <v>1</v>
      </c>
      <c r="AB2492" s="4">
        <v>165000</v>
      </c>
      <c r="AC2492" s="18">
        <f t="shared" si="669"/>
        <v>165000</v>
      </c>
      <c r="AD2492" s="19">
        <f t="shared" si="664"/>
        <v>165000</v>
      </c>
      <c r="AE2492" s="21">
        <f t="shared" si="671"/>
        <v>0</v>
      </c>
      <c r="AF2492" s="20">
        <f t="shared" si="673"/>
        <v>0</v>
      </c>
      <c r="AG2492" s="20">
        <f t="shared" si="665"/>
        <v>0</v>
      </c>
      <c r="AH2492" s="20">
        <f t="shared" si="666"/>
        <v>165000</v>
      </c>
      <c r="AI2492" s="20"/>
      <c r="AJ2492" s="20"/>
      <c r="AK2492" s="20">
        <f t="shared" si="670"/>
        <v>165000</v>
      </c>
      <c r="AL2492" s="171"/>
    </row>
    <row r="2493" spans="1:38" ht="15.75" customHeight="1" x14ac:dyDescent="0.25">
      <c r="A2493" s="3">
        <v>1857</v>
      </c>
      <c r="B2493" s="14">
        <f t="shared" si="667"/>
        <v>2</v>
      </c>
      <c r="C2493" s="9">
        <f>IF(A2493=A2492,C2492,"")</f>
        <v>45373</v>
      </c>
      <c r="D2493" s="3" t="str">
        <f>IF(A2493=A2492,D2492,"")</f>
        <v>AGD</v>
      </c>
      <c r="E2493" s="14" t="str">
        <f t="shared" si="663"/>
        <v>1857AGD2</v>
      </c>
      <c r="J2493" s="14" t="str">
        <f t="shared" si="668"/>
        <v xml:space="preserve">Cambiar bolillero de polea tensora fija de correa poly-v. Cambiar tensor automatico completo de correa poly-v. Cambiar correa poly-v. Cambiar pastillas de frenos delanteras. </v>
      </c>
      <c r="L2493" s="3">
        <v>1</v>
      </c>
      <c r="S2493" s="8"/>
      <c r="W2493" s="76"/>
      <c r="X2493" s="16">
        <f t="shared" si="672"/>
        <v>0</v>
      </c>
      <c r="AC2493" s="18">
        <f t="shared" si="669"/>
        <v>0</v>
      </c>
      <c r="AD2493" s="19">
        <f t="shared" si="664"/>
        <v>165000</v>
      </c>
      <c r="AE2493" s="21">
        <f t="shared" si="671"/>
        <v>0</v>
      </c>
      <c r="AF2493" s="20">
        <f t="shared" si="673"/>
        <v>0</v>
      </c>
      <c r="AG2493" s="20">
        <f t="shared" si="665"/>
        <v>0</v>
      </c>
      <c r="AH2493" s="20">
        <f t="shared" si="666"/>
        <v>0</v>
      </c>
      <c r="AI2493" s="20"/>
      <c r="AJ2493" s="20"/>
      <c r="AK2493" s="20">
        <f t="shared" si="670"/>
        <v>0</v>
      </c>
      <c r="AL2493" s="171"/>
    </row>
    <row r="2494" spans="1:38" ht="15.75" customHeight="1" x14ac:dyDescent="0.25">
      <c r="A2494" s="3">
        <v>1858</v>
      </c>
      <c r="B2494" s="14">
        <f t="shared" si="667"/>
        <v>1</v>
      </c>
      <c r="C2494" s="9">
        <v>45373</v>
      </c>
      <c r="D2494" s="3" t="s">
        <v>1756</v>
      </c>
      <c r="E2494" s="14" t="str">
        <f t="shared" ref="E2494:E2557" si="674">CONCATENATE(A2494,D2494,B2494)</f>
        <v>1858Weizur1</v>
      </c>
      <c r="F2494" s="119" t="s">
        <v>1757</v>
      </c>
      <c r="G2494" s="119" t="s">
        <v>1488</v>
      </c>
      <c r="H2494" s="119">
        <v>282165</v>
      </c>
      <c r="I2494" s="10" t="s">
        <v>3487</v>
      </c>
      <c r="J2494" s="14" t="str">
        <f t="shared" si="668"/>
        <v>Service completo. Cambio de aceite y filtros. Control general del vehiculo. Lavado motor.</v>
      </c>
      <c r="K2494" s="3" t="s">
        <v>2390</v>
      </c>
      <c r="L2494" s="3">
        <v>1</v>
      </c>
      <c r="M2494" s="10" t="s">
        <v>3333</v>
      </c>
      <c r="N2494" s="3" t="s">
        <v>771</v>
      </c>
      <c r="Q2494" s="7">
        <v>4442.29</v>
      </c>
      <c r="R2494" s="7" t="s">
        <v>1916</v>
      </c>
      <c r="S2494" s="8"/>
      <c r="T2494" s="11">
        <v>1</v>
      </c>
      <c r="W2494" s="76">
        <v>12000</v>
      </c>
      <c r="X2494" s="16">
        <f t="shared" si="672"/>
        <v>12000</v>
      </c>
      <c r="Y2494" s="3">
        <v>1</v>
      </c>
      <c r="AB2494" s="4">
        <v>94210</v>
      </c>
      <c r="AC2494" s="18">
        <f t="shared" si="669"/>
        <v>94210</v>
      </c>
      <c r="AD2494" s="19">
        <f t="shared" si="664"/>
        <v>94210</v>
      </c>
      <c r="AE2494" s="21">
        <f t="shared" si="671"/>
        <v>4442.29</v>
      </c>
      <c r="AF2494" s="20">
        <f t="shared" si="673"/>
        <v>33069.03</v>
      </c>
      <c r="AG2494" s="20">
        <f t="shared" si="665"/>
        <v>152350</v>
      </c>
      <c r="AH2494" s="20">
        <f t="shared" si="666"/>
        <v>94210</v>
      </c>
      <c r="AI2494" s="20"/>
      <c r="AJ2494" s="20"/>
      <c r="AK2494" s="20">
        <f t="shared" si="670"/>
        <v>246560</v>
      </c>
      <c r="AL2494" s="171"/>
    </row>
    <row r="2495" spans="1:38" ht="15.75" customHeight="1" x14ac:dyDescent="0.25">
      <c r="A2495" s="3">
        <v>1858</v>
      </c>
      <c r="B2495" s="14">
        <f t="shared" si="667"/>
        <v>2</v>
      </c>
      <c r="C2495" s="9">
        <f>IF(A2495=A2494,C2494,"")</f>
        <v>45373</v>
      </c>
      <c r="D2495" s="3" t="str">
        <f>IF(A2495=A2494,D2494,"")</f>
        <v>Weizur</v>
      </c>
      <c r="E2495" s="14" t="str">
        <f t="shared" si="674"/>
        <v>1858Weizur2</v>
      </c>
      <c r="J2495" s="14" t="str">
        <f t="shared" si="668"/>
        <v xml:space="preserve">Service completo. Cambio de aceite y filtros. Control general del vehiculo. Lavado motor. </v>
      </c>
      <c r="L2495" s="3">
        <v>1</v>
      </c>
      <c r="M2495" s="10" t="s">
        <v>2178</v>
      </c>
      <c r="N2495" s="3" t="s">
        <v>771</v>
      </c>
      <c r="Q2495" s="7">
        <v>3912.09</v>
      </c>
      <c r="S2495" s="8"/>
      <c r="T2495" s="11">
        <v>2</v>
      </c>
      <c r="W2495" s="76">
        <v>8900</v>
      </c>
      <c r="X2495" s="16">
        <f t="shared" si="672"/>
        <v>17800</v>
      </c>
      <c r="AC2495" s="18">
        <f t="shared" si="669"/>
        <v>0</v>
      </c>
      <c r="AD2495" s="19">
        <f t="shared" ref="AD2495:AD2543" si="675">IF(A2495=A2494,AD2494+AC2495,AC2495)</f>
        <v>94210</v>
      </c>
      <c r="AE2495" s="21">
        <f t="shared" si="671"/>
        <v>7824.18</v>
      </c>
      <c r="AF2495" s="20">
        <f t="shared" si="673"/>
        <v>0</v>
      </c>
      <c r="AG2495" s="20">
        <f t="shared" ref="AG2495:AG2543" si="676">IF(A2495=A2494,0,(SUMIF($A$3:$A$999956,A2495,($X$3:$X$999956))))</f>
        <v>0</v>
      </c>
      <c r="AH2495" s="20">
        <f t="shared" ref="AH2495:AH2543" si="677">IF(A2495=A2494,0,(SUMIF($A$3:$A$999956,A2495,($AC$3:$AC$999956))))</f>
        <v>0</v>
      </c>
      <c r="AI2495" s="20"/>
      <c r="AJ2495" s="20"/>
      <c r="AK2495" s="20">
        <f t="shared" si="670"/>
        <v>0</v>
      </c>
      <c r="AL2495" s="171"/>
    </row>
    <row r="2496" spans="1:38" ht="15.75" customHeight="1" x14ac:dyDescent="0.25">
      <c r="A2496" s="3">
        <v>1858</v>
      </c>
      <c r="B2496" s="14">
        <f t="shared" si="667"/>
        <v>3</v>
      </c>
      <c r="C2496" s="9">
        <f>IF(A2496=A2495,C2495,"")</f>
        <v>45373</v>
      </c>
      <c r="D2496" s="3" t="str">
        <f>IF(A2496=A2495,D2495,"")</f>
        <v>Weizur</v>
      </c>
      <c r="E2496" s="14" t="str">
        <f t="shared" si="674"/>
        <v>1858Weizur3</v>
      </c>
      <c r="J2496" s="14" t="str">
        <f t="shared" si="668"/>
        <v xml:space="preserve">Service completo. Cambio de aceite y filtros. Control general del vehiculo. Lavado motor.  </v>
      </c>
      <c r="L2496" s="3">
        <v>1</v>
      </c>
      <c r="M2496" s="10" t="s">
        <v>3224</v>
      </c>
      <c r="N2496" s="3" t="s">
        <v>771</v>
      </c>
      <c r="Q2496" s="7">
        <v>7600</v>
      </c>
      <c r="S2496" s="8"/>
      <c r="T2496" s="11">
        <v>1</v>
      </c>
      <c r="W2496" s="76">
        <v>11800</v>
      </c>
      <c r="X2496" s="16">
        <f t="shared" si="672"/>
        <v>11800</v>
      </c>
      <c r="AC2496" s="18">
        <f t="shared" si="669"/>
        <v>0</v>
      </c>
      <c r="AD2496" s="19">
        <f t="shared" si="675"/>
        <v>94210</v>
      </c>
      <c r="AE2496" s="21">
        <f t="shared" si="671"/>
        <v>7600</v>
      </c>
      <c r="AF2496" s="20">
        <f t="shared" si="673"/>
        <v>0</v>
      </c>
      <c r="AG2496" s="20">
        <f t="shared" si="676"/>
        <v>0</v>
      </c>
      <c r="AH2496" s="20">
        <f t="shared" si="677"/>
        <v>0</v>
      </c>
      <c r="AI2496" s="20"/>
      <c r="AJ2496" s="20"/>
      <c r="AK2496" s="20">
        <f t="shared" si="670"/>
        <v>0</v>
      </c>
      <c r="AL2496" s="171"/>
    </row>
    <row r="2497" spans="1:38" ht="15.75" customHeight="1" x14ac:dyDescent="0.25">
      <c r="A2497" s="3">
        <v>1858</v>
      </c>
      <c r="B2497" s="14">
        <f t="shared" si="667"/>
        <v>4</v>
      </c>
      <c r="C2497" s="9">
        <f>IF(A2497=A2496,C2496,"")</f>
        <v>45373</v>
      </c>
      <c r="D2497" s="3" t="str">
        <f>IF(A2497=A2496,D2496,"")</f>
        <v>Weizur</v>
      </c>
      <c r="E2497" s="14" t="str">
        <f t="shared" si="674"/>
        <v>1858Weizur4</v>
      </c>
      <c r="J2497" s="14" t="str">
        <f t="shared" si="668"/>
        <v xml:space="preserve">Service completo. Cambio de aceite y filtros. Control general del vehiculo. Lavado motor.   </v>
      </c>
      <c r="L2497" s="3">
        <v>1</v>
      </c>
      <c r="M2497" s="10" t="s">
        <v>2950</v>
      </c>
      <c r="N2497" s="3" t="s">
        <v>771</v>
      </c>
      <c r="Q2497" s="7">
        <v>11373.02</v>
      </c>
      <c r="S2497" s="8"/>
      <c r="T2497" s="11">
        <v>1</v>
      </c>
      <c r="W2497" s="76">
        <v>28000</v>
      </c>
      <c r="X2497" s="16">
        <f t="shared" si="672"/>
        <v>28000</v>
      </c>
      <c r="AC2497" s="18">
        <f t="shared" si="669"/>
        <v>0</v>
      </c>
      <c r="AD2497" s="19">
        <f t="shared" si="675"/>
        <v>94210</v>
      </c>
      <c r="AE2497" s="21">
        <f t="shared" si="671"/>
        <v>11373.02</v>
      </c>
      <c r="AF2497" s="20">
        <f t="shared" si="673"/>
        <v>0</v>
      </c>
      <c r="AG2497" s="20">
        <f t="shared" si="676"/>
        <v>0</v>
      </c>
      <c r="AH2497" s="20">
        <f t="shared" si="677"/>
        <v>0</v>
      </c>
      <c r="AI2497" s="20"/>
      <c r="AJ2497" s="20"/>
      <c r="AK2497" s="20">
        <f t="shared" si="670"/>
        <v>0</v>
      </c>
      <c r="AL2497" s="171"/>
    </row>
    <row r="2498" spans="1:38" ht="15.75" customHeight="1" x14ac:dyDescent="0.25">
      <c r="A2498" s="3">
        <v>1858</v>
      </c>
      <c r="B2498" s="14">
        <f t="shared" si="667"/>
        <v>5</v>
      </c>
      <c r="C2498" s="9">
        <f>IF(A2498=A2497,C2497,"")</f>
        <v>45373</v>
      </c>
      <c r="D2498" s="3" t="str">
        <f>IF(A2498=A2497,D2497,"")</f>
        <v>Weizur</v>
      </c>
      <c r="E2498" s="14" t="str">
        <f t="shared" si="674"/>
        <v>1858Weizur5</v>
      </c>
      <c r="J2498" s="14" t="str">
        <f t="shared" si="668"/>
        <v xml:space="preserve">Service completo. Cambio de aceite y filtros. Control general del vehiculo. Lavado motor.    </v>
      </c>
      <c r="L2498" s="3">
        <v>1</v>
      </c>
      <c r="M2498" s="10" t="s">
        <v>98</v>
      </c>
      <c r="N2498" s="3" t="s">
        <v>771</v>
      </c>
      <c r="Q2498" s="7">
        <v>5741.63</v>
      </c>
      <c r="S2498" s="8"/>
      <c r="T2498" s="11">
        <v>5</v>
      </c>
      <c r="W2498" s="76">
        <v>16550</v>
      </c>
      <c r="X2498" s="16">
        <f t="shared" si="672"/>
        <v>82750</v>
      </c>
      <c r="AC2498" s="18">
        <f t="shared" si="669"/>
        <v>0</v>
      </c>
      <c r="AD2498" s="19">
        <f t="shared" si="675"/>
        <v>94210</v>
      </c>
      <c r="AE2498" s="21">
        <f t="shared" si="671"/>
        <v>28708.15</v>
      </c>
      <c r="AF2498" s="20">
        <f t="shared" si="673"/>
        <v>0</v>
      </c>
      <c r="AG2498" s="20">
        <f t="shared" si="676"/>
        <v>0</v>
      </c>
      <c r="AH2498" s="20">
        <f t="shared" si="677"/>
        <v>0</v>
      </c>
      <c r="AI2498" s="20"/>
      <c r="AJ2498" s="20"/>
      <c r="AK2498" s="20">
        <f t="shared" si="670"/>
        <v>0</v>
      </c>
      <c r="AL2498" s="171"/>
    </row>
    <row r="2499" spans="1:38" ht="15.75" customHeight="1" x14ac:dyDescent="0.25">
      <c r="A2499" s="3">
        <v>1859</v>
      </c>
      <c r="B2499" s="14">
        <f t="shared" si="667"/>
        <v>1</v>
      </c>
      <c r="C2499" s="9">
        <v>45373</v>
      </c>
      <c r="D2499" s="3" t="s">
        <v>1415</v>
      </c>
      <c r="E2499" s="14" t="str">
        <f t="shared" si="674"/>
        <v>1859Nardin Larisa1</v>
      </c>
      <c r="F2499" s="119" t="s">
        <v>1416</v>
      </c>
      <c r="G2499" s="119" t="s">
        <v>806</v>
      </c>
      <c r="H2499" s="119">
        <v>88019</v>
      </c>
      <c r="I2499" s="10" t="s">
        <v>3496</v>
      </c>
      <c r="J2499" s="14" t="str">
        <f t="shared" si="668"/>
        <v>Service completo. Cambio de aceite y filtros. Control general del vehiculo. Cambiar juego de bujias. Reparar manguera de zorrino.</v>
      </c>
      <c r="K2499" s="3" t="s">
        <v>2390</v>
      </c>
      <c r="L2499" s="3">
        <v>1</v>
      </c>
      <c r="M2499" s="10" t="s">
        <v>2986</v>
      </c>
      <c r="N2499" s="3" t="s">
        <v>771</v>
      </c>
      <c r="Q2499" s="7">
        <v>4156.6899999999996</v>
      </c>
      <c r="R2499" s="7" t="s">
        <v>1916</v>
      </c>
      <c r="S2499" s="8"/>
      <c r="T2499" s="11">
        <v>1</v>
      </c>
      <c r="W2499" s="76">
        <v>8800</v>
      </c>
      <c r="X2499" s="16">
        <f t="shared" si="672"/>
        <v>8800</v>
      </c>
      <c r="Y2499" s="3">
        <v>1</v>
      </c>
      <c r="AB2499" s="4">
        <v>80000</v>
      </c>
      <c r="AC2499" s="18">
        <f t="shared" si="669"/>
        <v>80000</v>
      </c>
      <c r="AD2499" s="19">
        <f t="shared" si="675"/>
        <v>80000</v>
      </c>
      <c r="AE2499" s="21">
        <f t="shared" si="671"/>
        <v>4156.6899999999996</v>
      </c>
      <c r="AF2499" s="20">
        <f t="shared" si="673"/>
        <v>28124.019999999997</v>
      </c>
      <c r="AG2499" s="20">
        <f t="shared" si="676"/>
        <v>110100</v>
      </c>
      <c r="AH2499" s="20">
        <f t="shared" si="677"/>
        <v>80000</v>
      </c>
      <c r="AI2499" s="20"/>
      <c r="AJ2499" s="20"/>
      <c r="AK2499" s="20">
        <f t="shared" si="670"/>
        <v>190100</v>
      </c>
      <c r="AL2499" s="171"/>
    </row>
    <row r="2500" spans="1:38" ht="15.75" customHeight="1" x14ac:dyDescent="0.25">
      <c r="A2500" s="3">
        <v>1859</v>
      </c>
      <c r="B2500" s="14">
        <f t="shared" ref="B2500:B2563" si="678">IF(A2500=A2499,B2499+1,1)</f>
        <v>2</v>
      </c>
      <c r="C2500" s="9">
        <f>IF(A2500=A2499,C2499,"")</f>
        <v>45373</v>
      </c>
      <c r="D2500" s="3" t="str">
        <f>IF(A2500=A2499,D2499,"")</f>
        <v>Nardin Larisa</v>
      </c>
      <c r="E2500" s="14" t="str">
        <f t="shared" si="674"/>
        <v>1859Nardin Larisa2</v>
      </c>
      <c r="J2500" s="14" t="str">
        <f t="shared" si="668"/>
        <v xml:space="preserve">Service completo. Cambio de aceite y filtros. Control general del vehiculo. Cambiar juego de bujias. Reparar manguera de zorrino. </v>
      </c>
      <c r="L2500" s="3">
        <v>1</v>
      </c>
      <c r="M2500" s="10" t="s">
        <v>3169</v>
      </c>
      <c r="N2500" s="3" t="s">
        <v>771</v>
      </c>
      <c r="Q2500" s="7">
        <v>5114.57</v>
      </c>
      <c r="S2500" s="8"/>
      <c r="T2500" s="11">
        <v>1</v>
      </c>
      <c r="W2500" s="76">
        <v>11800</v>
      </c>
      <c r="X2500" s="16">
        <f t="shared" si="672"/>
        <v>11800</v>
      </c>
      <c r="AC2500" s="18">
        <f t="shared" si="669"/>
        <v>0</v>
      </c>
      <c r="AD2500" s="19">
        <f t="shared" si="675"/>
        <v>80000</v>
      </c>
      <c r="AE2500" s="21">
        <f t="shared" si="671"/>
        <v>5114.57</v>
      </c>
      <c r="AF2500" s="20">
        <f t="shared" si="673"/>
        <v>0</v>
      </c>
      <c r="AG2500" s="20">
        <f t="shared" si="676"/>
        <v>0</v>
      </c>
      <c r="AH2500" s="20">
        <f t="shared" si="677"/>
        <v>0</v>
      </c>
      <c r="AI2500" s="20"/>
      <c r="AJ2500" s="20"/>
      <c r="AK2500" s="20">
        <f t="shared" si="670"/>
        <v>0</v>
      </c>
      <c r="AL2500" s="171"/>
    </row>
    <row r="2501" spans="1:38" ht="15.75" customHeight="1" x14ac:dyDescent="0.25">
      <c r="A2501" s="3">
        <v>1859</v>
      </c>
      <c r="B2501" s="14">
        <f t="shared" si="678"/>
        <v>3</v>
      </c>
      <c r="C2501" s="9">
        <f>IF(A2501=A2500,C2500,"")</f>
        <v>45373</v>
      </c>
      <c r="D2501" s="3" t="str">
        <f>IF(A2501=A2500,D2500,"")</f>
        <v>Nardin Larisa</v>
      </c>
      <c r="E2501" s="14" t="str">
        <f t="shared" si="674"/>
        <v>1859Nardin Larisa3</v>
      </c>
      <c r="J2501" s="14" t="str">
        <f t="shared" si="668"/>
        <v xml:space="preserve">Service completo. Cambio de aceite y filtros. Control general del vehiculo. Cambiar juego de bujias. Reparar manguera de zorrino.  </v>
      </c>
      <c r="L2501" s="3">
        <v>1</v>
      </c>
      <c r="M2501" s="10" t="s">
        <v>2178</v>
      </c>
      <c r="N2501" s="3" t="s">
        <v>771</v>
      </c>
      <c r="Q2501" s="7">
        <v>3912.09</v>
      </c>
      <c r="S2501" s="8"/>
      <c r="T2501" s="11">
        <v>1</v>
      </c>
      <c r="W2501" s="76">
        <v>8900</v>
      </c>
      <c r="X2501" s="16">
        <f t="shared" si="672"/>
        <v>8900</v>
      </c>
      <c r="AC2501" s="18">
        <f t="shared" si="669"/>
        <v>0</v>
      </c>
      <c r="AD2501" s="19">
        <f t="shared" si="675"/>
        <v>80000</v>
      </c>
      <c r="AE2501" s="21">
        <f t="shared" si="671"/>
        <v>3912.09</v>
      </c>
      <c r="AF2501" s="20">
        <f t="shared" si="673"/>
        <v>0</v>
      </c>
      <c r="AG2501" s="20">
        <f t="shared" si="676"/>
        <v>0</v>
      </c>
      <c r="AH2501" s="20">
        <f t="shared" si="677"/>
        <v>0</v>
      </c>
      <c r="AI2501" s="20"/>
      <c r="AJ2501" s="20"/>
      <c r="AK2501" s="20">
        <f t="shared" si="670"/>
        <v>0</v>
      </c>
      <c r="AL2501" s="171"/>
    </row>
    <row r="2502" spans="1:38" ht="15.75" customHeight="1" x14ac:dyDescent="0.25">
      <c r="A2502" s="3">
        <v>1859</v>
      </c>
      <c r="B2502" s="14">
        <f t="shared" si="678"/>
        <v>4</v>
      </c>
      <c r="C2502" s="9">
        <f>IF(A2502=A2501,C2501,"")</f>
        <v>45373</v>
      </c>
      <c r="D2502" s="3" t="str">
        <f>IF(A2502=A2501,D2501,"")</f>
        <v>Nardin Larisa</v>
      </c>
      <c r="E2502" s="14" t="str">
        <f t="shared" si="674"/>
        <v>1859Nardin Larisa4</v>
      </c>
      <c r="J2502" s="14" t="str">
        <f t="shared" si="668"/>
        <v xml:space="preserve">Service completo. Cambio de aceite y filtros. Control general del vehiculo. Cambiar juego de bujias. Reparar manguera de zorrino.   </v>
      </c>
      <c r="L2502" s="3">
        <v>1</v>
      </c>
      <c r="M2502" s="10" t="s">
        <v>3067</v>
      </c>
      <c r="N2502" s="3" t="s">
        <v>771</v>
      </c>
      <c r="Q2502" s="7">
        <v>6200</v>
      </c>
      <c r="S2502" s="8"/>
      <c r="T2502" s="11">
        <v>1</v>
      </c>
      <c r="W2502" s="76">
        <v>9600</v>
      </c>
      <c r="X2502" s="16">
        <f t="shared" si="672"/>
        <v>9600</v>
      </c>
      <c r="AC2502" s="18">
        <f t="shared" si="669"/>
        <v>0</v>
      </c>
      <c r="AD2502" s="19">
        <f t="shared" si="675"/>
        <v>80000</v>
      </c>
      <c r="AE2502" s="21">
        <f t="shared" si="671"/>
        <v>6200</v>
      </c>
      <c r="AF2502" s="20">
        <f t="shared" si="673"/>
        <v>0</v>
      </c>
      <c r="AG2502" s="20">
        <f t="shared" si="676"/>
        <v>0</v>
      </c>
      <c r="AH2502" s="20">
        <f t="shared" si="677"/>
        <v>0</v>
      </c>
      <c r="AI2502" s="20"/>
      <c r="AJ2502" s="20"/>
      <c r="AK2502" s="20">
        <f t="shared" si="670"/>
        <v>0</v>
      </c>
      <c r="AL2502" s="171"/>
    </row>
    <row r="2503" spans="1:38" ht="15.75" customHeight="1" x14ac:dyDescent="0.25">
      <c r="A2503" s="3">
        <v>1859</v>
      </c>
      <c r="B2503" s="14">
        <f t="shared" si="678"/>
        <v>5</v>
      </c>
      <c r="C2503" s="9">
        <f>IF(A2503=A2502,C2502,"")</f>
        <v>45373</v>
      </c>
      <c r="D2503" s="3" t="str">
        <f>IF(A2503=A2502,D2502,"")</f>
        <v>Nardin Larisa</v>
      </c>
      <c r="E2503" s="14" t="str">
        <f t="shared" si="674"/>
        <v>1859Nardin Larisa5</v>
      </c>
      <c r="J2503" s="14" t="str">
        <f t="shared" si="668"/>
        <v xml:space="preserve">Service completo. Cambio de aceite y filtros. Control general del vehiculo. Cambiar juego de bujias. Reparar manguera de zorrino.    </v>
      </c>
      <c r="L2503" s="3">
        <v>1</v>
      </c>
      <c r="M2503" s="10" t="s">
        <v>728</v>
      </c>
      <c r="N2503" s="3" t="s">
        <v>771</v>
      </c>
      <c r="Q2503" s="7">
        <v>3540.67</v>
      </c>
      <c r="S2503" s="8"/>
      <c r="T2503" s="11">
        <v>4</v>
      </c>
      <c r="W2503" s="76">
        <v>11250</v>
      </c>
      <c r="X2503" s="16">
        <f t="shared" si="672"/>
        <v>45000</v>
      </c>
      <c r="AC2503" s="18">
        <f t="shared" si="669"/>
        <v>0</v>
      </c>
      <c r="AD2503" s="19">
        <f t="shared" si="675"/>
        <v>80000</v>
      </c>
      <c r="AE2503" s="21">
        <f t="shared" si="671"/>
        <v>14162.68</v>
      </c>
      <c r="AF2503" s="20">
        <f t="shared" si="673"/>
        <v>0</v>
      </c>
      <c r="AG2503" s="20">
        <f t="shared" si="676"/>
        <v>0</v>
      </c>
      <c r="AH2503" s="20">
        <f t="shared" si="677"/>
        <v>0</v>
      </c>
      <c r="AI2503" s="20"/>
      <c r="AJ2503" s="20"/>
      <c r="AK2503" s="20">
        <f t="shared" si="670"/>
        <v>0</v>
      </c>
      <c r="AL2503" s="171"/>
    </row>
    <row r="2504" spans="1:38" ht="15.75" customHeight="1" x14ac:dyDescent="0.25">
      <c r="A2504" s="3">
        <v>1859</v>
      </c>
      <c r="B2504" s="14">
        <f t="shared" si="678"/>
        <v>6</v>
      </c>
      <c r="C2504" s="9">
        <f>IF(A2504=A2503,C2503,"")</f>
        <v>45373</v>
      </c>
      <c r="D2504" s="3" t="str">
        <f>IF(A2504=A2503,D2503,"")</f>
        <v>Nardin Larisa</v>
      </c>
      <c r="E2504" s="14" t="str">
        <f t="shared" si="674"/>
        <v>1859Nardin Larisa6</v>
      </c>
      <c r="J2504" s="14" t="str">
        <f t="shared" si="668"/>
        <v xml:space="preserve">Service completo. Cambio de aceite y filtros. Control general del vehiculo. Cambiar juego de bujias. Reparar manguera de zorrino.     </v>
      </c>
      <c r="L2504" s="3">
        <v>1</v>
      </c>
      <c r="M2504" s="10" t="s">
        <v>3493</v>
      </c>
      <c r="N2504" s="3" t="s">
        <v>1566</v>
      </c>
      <c r="Q2504" s="7">
        <v>5200</v>
      </c>
      <c r="S2504" s="8"/>
      <c r="T2504" s="11">
        <v>4</v>
      </c>
      <c r="W2504" s="76">
        <v>6500</v>
      </c>
      <c r="X2504" s="16">
        <f t="shared" si="672"/>
        <v>26000</v>
      </c>
      <c r="AC2504" s="18">
        <f t="shared" si="669"/>
        <v>0</v>
      </c>
      <c r="AD2504" s="19">
        <f t="shared" si="675"/>
        <v>80000</v>
      </c>
      <c r="AE2504" s="21">
        <f t="shared" si="671"/>
        <v>20800</v>
      </c>
      <c r="AF2504" s="20">
        <f t="shared" si="673"/>
        <v>0</v>
      </c>
      <c r="AG2504" s="20">
        <f t="shared" si="676"/>
        <v>0</v>
      </c>
      <c r="AH2504" s="20">
        <f t="shared" si="677"/>
        <v>0</v>
      </c>
      <c r="AI2504" s="20"/>
      <c r="AJ2504" s="20"/>
      <c r="AK2504" s="20">
        <f t="shared" si="670"/>
        <v>0</v>
      </c>
      <c r="AL2504" s="171"/>
    </row>
    <row r="2505" spans="1:38" ht="15.75" customHeight="1" x14ac:dyDescent="0.25">
      <c r="A2505" s="3">
        <v>1860</v>
      </c>
      <c r="B2505" s="14">
        <f t="shared" si="678"/>
        <v>1</v>
      </c>
      <c r="C2505" s="9">
        <v>45373</v>
      </c>
      <c r="D2505" s="3" t="s">
        <v>451</v>
      </c>
      <c r="E2505" s="14" t="str">
        <f t="shared" si="674"/>
        <v>1860Lang Gustavo1</v>
      </c>
      <c r="F2505" s="119" t="s">
        <v>2155</v>
      </c>
      <c r="G2505" s="119" t="s">
        <v>1187</v>
      </c>
      <c r="I2505" s="10" t="s">
        <v>3494</v>
      </c>
      <c r="J2505" s="14" t="str">
        <f t="shared" si="668"/>
        <v xml:space="preserve">Cambiar manguera de agua de bomba de agua a block. Completar con liquido refrigerante. Purgado del circuito de refrigeracion. </v>
      </c>
      <c r="K2505" s="3" t="s">
        <v>1665</v>
      </c>
      <c r="L2505" s="3">
        <v>1</v>
      </c>
      <c r="M2505" s="10" t="s">
        <v>3495</v>
      </c>
      <c r="N2505" s="3" t="s">
        <v>1566</v>
      </c>
      <c r="Q2505" s="7">
        <v>11430</v>
      </c>
      <c r="R2505" s="7" t="s">
        <v>1971</v>
      </c>
      <c r="S2505" s="8"/>
      <c r="T2505" s="11">
        <v>1</v>
      </c>
      <c r="W2505" s="76">
        <v>15000</v>
      </c>
      <c r="X2505" s="16">
        <f t="shared" si="672"/>
        <v>15000</v>
      </c>
      <c r="AC2505" s="18">
        <f t="shared" si="669"/>
        <v>0</v>
      </c>
      <c r="AD2505" s="19">
        <f t="shared" si="675"/>
        <v>0</v>
      </c>
      <c r="AE2505" s="21">
        <f t="shared" si="671"/>
        <v>11430</v>
      </c>
      <c r="AF2505" s="20">
        <f t="shared" si="673"/>
        <v>22338</v>
      </c>
      <c r="AG2505" s="20">
        <f t="shared" si="676"/>
        <v>42000</v>
      </c>
      <c r="AH2505" s="20">
        <f t="shared" si="677"/>
        <v>0</v>
      </c>
      <c r="AI2505" s="20"/>
      <c r="AJ2505" s="20"/>
      <c r="AK2505" s="20">
        <f t="shared" si="670"/>
        <v>42000</v>
      </c>
      <c r="AL2505" s="171"/>
    </row>
    <row r="2506" spans="1:38" ht="15.75" customHeight="1" x14ac:dyDescent="0.25">
      <c r="A2506" s="3">
        <v>1860</v>
      </c>
      <c r="B2506" s="14">
        <f t="shared" si="678"/>
        <v>2</v>
      </c>
      <c r="C2506" s="9">
        <f>IF(A2506=A2505,C2505,"")</f>
        <v>45373</v>
      </c>
      <c r="D2506" s="3" t="str">
        <f>IF(A2506=A2505,D2505,"")</f>
        <v>Lang Gustavo</v>
      </c>
      <c r="E2506" s="14" t="str">
        <f t="shared" si="674"/>
        <v>1860Lang Gustavo2</v>
      </c>
      <c r="J2506" s="14" t="str">
        <f t="shared" si="668"/>
        <v xml:space="preserve">Cambiar manguera de agua de bomba de agua a block. Completar con liquido refrigerante. Purgado del circuito de refrigeracion.  </v>
      </c>
      <c r="L2506" s="3">
        <v>1</v>
      </c>
      <c r="M2506" s="10" t="s">
        <v>1970</v>
      </c>
      <c r="N2506" s="3" t="s">
        <v>771</v>
      </c>
      <c r="Q2506" s="7">
        <v>7558</v>
      </c>
      <c r="S2506" s="8"/>
      <c r="T2506" s="11">
        <v>2</v>
      </c>
      <c r="W2506" s="76">
        <v>11500</v>
      </c>
      <c r="X2506" s="16">
        <f t="shared" si="672"/>
        <v>23000</v>
      </c>
      <c r="AC2506" s="18">
        <f t="shared" si="669"/>
        <v>0</v>
      </c>
      <c r="AD2506" s="19">
        <f t="shared" si="675"/>
        <v>0</v>
      </c>
      <c r="AE2506" s="21">
        <f t="shared" si="671"/>
        <v>15116</v>
      </c>
      <c r="AF2506" s="20">
        <f t="shared" si="673"/>
        <v>0</v>
      </c>
      <c r="AG2506" s="20">
        <f t="shared" si="676"/>
        <v>0</v>
      </c>
      <c r="AH2506" s="20">
        <f t="shared" si="677"/>
        <v>0</v>
      </c>
      <c r="AI2506" s="20"/>
      <c r="AJ2506" s="20"/>
      <c r="AK2506" s="20">
        <f t="shared" si="670"/>
        <v>0</v>
      </c>
      <c r="AL2506" s="171"/>
    </row>
    <row r="2507" spans="1:38" ht="15.75" customHeight="1" x14ac:dyDescent="0.25">
      <c r="A2507" s="3">
        <v>1860</v>
      </c>
      <c r="B2507" s="14">
        <f t="shared" si="678"/>
        <v>3</v>
      </c>
      <c r="C2507" s="9">
        <f>IF(A2507=A2506,C2506,"")</f>
        <v>45373</v>
      </c>
      <c r="D2507" s="3" t="str">
        <f>IF(A2507=A2506,D2506,"")</f>
        <v>Lang Gustavo</v>
      </c>
      <c r="E2507" s="14" t="str">
        <f t="shared" si="674"/>
        <v>1860Lang Gustavo3</v>
      </c>
      <c r="J2507" s="14" t="str">
        <f t="shared" si="668"/>
        <v xml:space="preserve">Cambiar manguera de agua de bomba de agua a block. Completar con liquido refrigerante. Purgado del circuito de refrigeracion.   </v>
      </c>
      <c r="L2507" s="3">
        <v>1</v>
      </c>
      <c r="M2507" s="10" t="s">
        <v>1431</v>
      </c>
      <c r="N2507" s="3" t="s">
        <v>771</v>
      </c>
      <c r="Q2507" s="7">
        <v>3350</v>
      </c>
      <c r="S2507" s="8"/>
      <c r="T2507" s="11">
        <v>1</v>
      </c>
      <c r="W2507" s="76">
        <v>4000</v>
      </c>
      <c r="X2507" s="16">
        <f t="shared" si="672"/>
        <v>4000</v>
      </c>
      <c r="AC2507" s="18">
        <f t="shared" si="669"/>
        <v>0</v>
      </c>
      <c r="AD2507" s="19">
        <f t="shared" si="675"/>
        <v>0</v>
      </c>
      <c r="AE2507" s="21">
        <f t="shared" si="671"/>
        <v>3350</v>
      </c>
      <c r="AF2507" s="20">
        <f t="shared" si="673"/>
        <v>0</v>
      </c>
      <c r="AG2507" s="20">
        <f t="shared" si="676"/>
        <v>0</v>
      </c>
      <c r="AH2507" s="20">
        <f t="shared" si="677"/>
        <v>0</v>
      </c>
      <c r="AI2507" s="20"/>
      <c r="AJ2507" s="20"/>
      <c r="AK2507" s="20">
        <f t="shared" si="670"/>
        <v>0</v>
      </c>
      <c r="AL2507" s="171"/>
    </row>
    <row r="2508" spans="1:38" ht="15.75" customHeight="1" x14ac:dyDescent="0.25">
      <c r="A2508" s="3">
        <v>1861</v>
      </c>
      <c r="B2508" s="14">
        <f t="shared" si="678"/>
        <v>1</v>
      </c>
      <c r="C2508" s="9">
        <v>45373</v>
      </c>
      <c r="D2508" s="3" t="s">
        <v>2828</v>
      </c>
      <c r="E2508" s="14" t="str">
        <f t="shared" si="674"/>
        <v>1861Fava Carlos1</v>
      </c>
      <c r="F2508" s="119" t="s">
        <v>2829</v>
      </c>
      <c r="G2508" s="119" t="s">
        <v>2198</v>
      </c>
      <c r="H2508" s="119">
        <v>132842</v>
      </c>
      <c r="I2508" s="10" t="s">
        <v>3499</v>
      </c>
      <c r="J2508" s="14" t="str">
        <f t="shared" si="668"/>
        <v>Cambiar bomba de direccion hidraulica. Completar con liquido de direccion hidraulica. Purgado del circuito hidraulico.</v>
      </c>
      <c r="K2508" s="3" t="s">
        <v>1511</v>
      </c>
      <c r="L2508" s="3">
        <v>1</v>
      </c>
      <c r="M2508" s="10" t="s">
        <v>3497</v>
      </c>
      <c r="N2508" s="3" t="s">
        <v>3498</v>
      </c>
      <c r="Q2508" s="7">
        <v>207799.92</v>
      </c>
      <c r="R2508" s="7" t="s">
        <v>1971</v>
      </c>
      <c r="S2508" s="8"/>
      <c r="T2508" s="11">
        <v>1</v>
      </c>
      <c r="W2508" s="76">
        <v>302000</v>
      </c>
      <c r="X2508" s="16">
        <f t="shared" si="672"/>
        <v>302000</v>
      </c>
      <c r="Y2508" s="3">
        <v>1</v>
      </c>
      <c r="AB2508" s="4">
        <v>100000</v>
      </c>
      <c r="AC2508" s="18">
        <f t="shared" si="669"/>
        <v>100000</v>
      </c>
      <c r="AD2508" s="19">
        <f t="shared" si="675"/>
        <v>100000</v>
      </c>
      <c r="AE2508" s="21">
        <f t="shared" si="671"/>
        <v>207799.92</v>
      </c>
      <c r="AF2508" s="20">
        <f t="shared" si="673"/>
        <v>213032.27000000002</v>
      </c>
      <c r="AG2508" s="20">
        <f t="shared" si="676"/>
        <v>317000</v>
      </c>
      <c r="AH2508" s="20">
        <f t="shared" si="677"/>
        <v>100000</v>
      </c>
      <c r="AI2508" s="20"/>
      <c r="AJ2508" s="20"/>
      <c r="AK2508" s="20">
        <f t="shared" si="670"/>
        <v>417000</v>
      </c>
      <c r="AL2508" s="171"/>
    </row>
    <row r="2509" spans="1:38" ht="15.75" customHeight="1" x14ac:dyDescent="0.25">
      <c r="A2509" s="3">
        <v>1861</v>
      </c>
      <c r="B2509" s="14">
        <f t="shared" si="678"/>
        <v>2</v>
      </c>
      <c r="C2509" s="9">
        <f>IF(A2509=A2508,C2508,"")</f>
        <v>45373</v>
      </c>
      <c r="D2509" s="3" t="str">
        <f>IF(A2509=A2508,D2508,"")</f>
        <v>Fava Carlos</v>
      </c>
      <c r="E2509" s="14" t="str">
        <f t="shared" si="674"/>
        <v>1861Fava Carlos2</v>
      </c>
      <c r="J2509" s="14" t="str">
        <f t="shared" si="668"/>
        <v xml:space="preserve">Cambiar bomba de direccion hidraulica. Completar con liquido de direccion hidraulica. Purgado del circuito hidraulico. </v>
      </c>
      <c r="L2509" s="3">
        <v>1</v>
      </c>
      <c r="M2509" s="10" t="s">
        <v>1850</v>
      </c>
      <c r="N2509" s="3" t="s">
        <v>771</v>
      </c>
      <c r="Q2509" s="7">
        <v>5232.3500000000004</v>
      </c>
      <c r="S2509" s="8"/>
      <c r="T2509" s="11">
        <v>1</v>
      </c>
      <c r="W2509" s="76">
        <v>15000</v>
      </c>
      <c r="X2509" s="16">
        <f t="shared" si="672"/>
        <v>15000</v>
      </c>
      <c r="AC2509" s="18">
        <f t="shared" si="669"/>
        <v>0</v>
      </c>
      <c r="AD2509" s="19">
        <f t="shared" si="675"/>
        <v>100000</v>
      </c>
      <c r="AE2509" s="21">
        <f t="shared" si="671"/>
        <v>5232.3500000000004</v>
      </c>
      <c r="AF2509" s="20">
        <f t="shared" si="673"/>
        <v>0</v>
      </c>
      <c r="AG2509" s="20">
        <f t="shared" si="676"/>
        <v>0</v>
      </c>
      <c r="AH2509" s="20">
        <f t="shared" si="677"/>
        <v>0</v>
      </c>
      <c r="AI2509" s="20"/>
      <c r="AJ2509" s="20"/>
      <c r="AK2509" s="20">
        <f t="shared" si="670"/>
        <v>0</v>
      </c>
      <c r="AL2509" s="171"/>
    </row>
    <row r="2510" spans="1:38" ht="15.75" customHeight="1" x14ac:dyDescent="0.25">
      <c r="A2510" s="3">
        <v>1862</v>
      </c>
      <c r="B2510" s="14">
        <f t="shared" si="678"/>
        <v>1</v>
      </c>
      <c r="C2510" s="9">
        <v>45374</v>
      </c>
      <c r="D2510" s="3" t="s">
        <v>639</v>
      </c>
      <c r="E2510" s="14" t="str">
        <f t="shared" si="674"/>
        <v>1862Tonello Santiago1</v>
      </c>
      <c r="F2510" s="119" t="s">
        <v>3503</v>
      </c>
      <c r="G2510" s="119" t="s">
        <v>2053</v>
      </c>
      <c r="H2510" s="119">
        <v>92673</v>
      </c>
      <c r="I2510" s="10" t="s">
        <v>2566</v>
      </c>
      <c r="J2510" s="14" t="str">
        <f t="shared" si="668"/>
        <v xml:space="preserve">Service completo. Cambio de aceite y filtros. Control general del vehiculo. </v>
      </c>
      <c r="K2510" s="3" t="s">
        <v>2390</v>
      </c>
      <c r="L2510" s="3">
        <v>1</v>
      </c>
      <c r="M2510" s="10" t="s">
        <v>3504</v>
      </c>
      <c r="N2510" s="3" t="s">
        <v>1832</v>
      </c>
      <c r="S2510" s="8"/>
      <c r="T2510" s="11">
        <v>1</v>
      </c>
      <c r="W2510" s="76"/>
      <c r="X2510" s="16">
        <f t="shared" si="672"/>
        <v>0</v>
      </c>
      <c r="AC2510" s="18">
        <f t="shared" si="669"/>
        <v>0</v>
      </c>
      <c r="AD2510" s="19">
        <f t="shared" si="675"/>
        <v>0</v>
      </c>
      <c r="AE2510" s="21">
        <f t="shared" si="671"/>
        <v>0</v>
      </c>
      <c r="AF2510" s="20">
        <f t="shared" si="673"/>
        <v>0</v>
      </c>
      <c r="AG2510" s="20">
        <f t="shared" si="676"/>
        <v>0</v>
      </c>
      <c r="AH2510" s="20">
        <f t="shared" si="677"/>
        <v>0</v>
      </c>
      <c r="AI2510" s="20"/>
      <c r="AJ2510" s="20"/>
      <c r="AK2510" s="20">
        <f t="shared" si="670"/>
        <v>0</v>
      </c>
      <c r="AL2510" s="171"/>
    </row>
    <row r="2511" spans="1:38" ht="15.75" customHeight="1" x14ac:dyDescent="0.25">
      <c r="A2511" s="3">
        <v>1862</v>
      </c>
      <c r="B2511" s="14">
        <f t="shared" si="678"/>
        <v>2</v>
      </c>
      <c r="C2511" s="9">
        <f>IF(A2511=A2510,C2510,"")</f>
        <v>45374</v>
      </c>
      <c r="D2511" s="3" t="str">
        <f>IF(A2511=A2510,D2510,"")</f>
        <v>Tonello Santiago</v>
      </c>
      <c r="E2511" s="14" t="str">
        <f t="shared" si="674"/>
        <v>1862Tonello Santiago2</v>
      </c>
      <c r="J2511" s="14" t="str">
        <f t="shared" si="668"/>
        <v xml:space="preserve">Service completo. Cambio de aceite y filtros. Control general del vehiculo.  </v>
      </c>
      <c r="L2511" s="3">
        <v>1</v>
      </c>
      <c r="M2511" s="10" t="s">
        <v>3505</v>
      </c>
      <c r="N2511" s="3" t="s">
        <v>1832</v>
      </c>
      <c r="S2511" s="8"/>
      <c r="T2511" s="11">
        <v>1</v>
      </c>
      <c r="W2511" s="76"/>
      <c r="X2511" s="16">
        <f t="shared" si="672"/>
        <v>0</v>
      </c>
      <c r="AC2511" s="18">
        <f t="shared" si="669"/>
        <v>0</v>
      </c>
      <c r="AD2511" s="19">
        <f t="shared" si="675"/>
        <v>0</v>
      </c>
      <c r="AE2511" s="21">
        <f t="shared" si="671"/>
        <v>0</v>
      </c>
      <c r="AF2511" s="20">
        <f t="shared" si="673"/>
        <v>0</v>
      </c>
      <c r="AG2511" s="20">
        <f t="shared" si="676"/>
        <v>0</v>
      </c>
      <c r="AH2511" s="20">
        <f t="shared" si="677"/>
        <v>0</v>
      </c>
      <c r="AI2511" s="20"/>
      <c r="AJ2511" s="20"/>
      <c r="AK2511" s="20">
        <f t="shared" si="670"/>
        <v>0</v>
      </c>
      <c r="AL2511" s="171"/>
    </row>
    <row r="2512" spans="1:38" ht="15.75" customHeight="1" x14ac:dyDescent="0.25">
      <c r="A2512" s="3">
        <v>1862</v>
      </c>
      <c r="B2512" s="14">
        <f t="shared" si="678"/>
        <v>3</v>
      </c>
      <c r="C2512" s="9">
        <f>IF(A2512=A2511,C2511,"")</f>
        <v>45374</v>
      </c>
      <c r="D2512" s="3" t="str">
        <f>IF(A2512=A2511,D2511,"")</f>
        <v>Tonello Santiago</v>
      </c>
      <c r="E2512" s="14" t="str">
        <f t="shared" si="674"/>
        <v>1862Tonello Santiago3</v>
      </c>
      <c r="J2512" s="14" t="str">
        <f t="shared" si="668"/>
        <v xml:space="preserve">Service completo. Cambio de aceite y filtros. Control general del vehiculo.   </v>
      </c>
      <c r="L2512" s="3">
        <v>1</v>
      </c>
      <c r="M2512" s="10" t="s">
        <v>98</v>
      </c>
      <c r="N2512" s="3" t="s">
        <v>1832</v>
      </c>
      <c r="S2512" s="8"/>
      <c r="W2512" s="76"/>
      <c r="X2512" s="16">
        <f t="shared" si="672"/>
        <v>0</v>
      </c>
      <c r="AC2512" s="18">
        <f t="shared" si="669"/>
        <v>0</v>
      </c>
      <c r="AD2512" s="19">
        <f t="shared" si="675"/>
        <v>0</v>
      </c>
      <c r="AE2512" s="21">
        <f t="shared" si="671"/>
        <v>0</v>
      </c>
      <c r="AF2512" s="20">
        <f t="shared" si="673"/>
        <v>0</v>
      </c>
      <c r="AG2512" s="20">
        <f t="shared" si="676"/>
        <v>0</v>
      </c>
      <c r="AH2512" s="20">
        <f t="shared" si="677"/>
        <v>0</v>
      </c>
      <c r="AI2512" s="20"/>
      <c r="AJ2512" s="20"/>
      <c r="AK2512" s="20">
        <f t="shared" si="670"/>
        <v>0</v>
      </c>
      <c r="AL2512" s="171"/>
    </row>
    <row r="2513" spans="1:38" ht="15.75" customHeight="1" x14ac:dyDescent="0.25">
      <c r="A2513" s="3">
        <v>1863</v>
      </c>
      <c r="B2513" s="14">
        <f t="shared" si="678"/>
        <v>1</v>
      </c>
      <c r="C2513" s="9">
        <v>45376</v>
      </c>
      <c r="D2513" s="3" t="s">
        <v>485</v>
      </c>
      <c r="E2513" s="14" t="str">
        <f t="shared" si="674"/>
        <v>1863Mandrile Sebastian1</v>
      </c>
      <c r="F2513" s="119" t="s">
        <v>3506</v>
      </c>
      <c r="G2513" s="119" t="s">
        <v>3079</v>
      </c>
      <c r="H2513" s="119">
        <v>50944</v>
      </c>
      <c r="I2513" s="10" t="s">
        <v>3509</v>
      </c>
      <c r="J2513" s="14" t="str">
        <f t="shared" si="668"/>
        <v>Service completo. Cambio de aceite y filtros. Control general del vehiculo. Rotacion de ruedas. Rectificacion de roscas en esparragos y tuercas de rueda trasera lado conductor. Lavado motor. Reparacion de una escobilla. Cambio de pastillas de frenos delanteras. Remover exceso de liquido de frenos en deposito.</v>
      </c>
      <c r="K2513" s="3" t="s">
        <v>2380</v>
      </c>
      <c r="L2513" s="3">
        <v>1</v>
      </c>
      <c r="M2513" s="10" t="s">
        <v>3031</v>
      </c>
      <c r="N2513" s="3" t="s">
        <v>1832</v>
      </c>
      <c r="R2513" s="7" t="s">
        <v>1916</v>
      </c>
      <c r="S2513" s="8"/>
      <c r="W2513" s="76"/>
      <c r="X2513" s="16">
        <f t="shared" si="672"/>
        <v>0</v>
      </c>
      <c r="AC2513" s="18">
        <f t="shared" si="669"/>
        <v>0</v>
      </c>
      <c r="AD2513" s="19">
        <f t="shared" si="675"/>
        <v>0</v>
      </c>
      <c r="AE2513" s="21">
        <f t="shared" si="671"/>
        <v>0</v>
      </c>
      <c r="AF2513" s="20">
        <f t="shared" si="673"/>
        <v>0</v>
      </c>
      <c r="AG2513" s="20">
        <f t="shared" si="676"/>
        <v>0</v>
      </c>
      <c r="AH2513" s="20">
        <f t="shared" si="677"/>
        <v>0</v>
      </c>
      <c r="AI2513" s="20"/>
      <c r="AJ2513" s="20"/>
      <c r="AK2513" s="20">
        <f t="shared" si="670"/>
        <v>0</v>
      </c>
      <c r="AL2513" s="171"/>
    </row>
    <row r="2514" spans="1:38" ht="15.75" customHeight="1" x14ac:dyDescent="0.25">
      <c r="A2514" s="3">
        <v>1863</v>
      </c>
      <c r="B2514" s="14">
        <f t="shared" si="678"/>
        <v>2</v>
      </c>
      <c r="C2514" s="9">
        <f>IF(A2514=A2513,C2513,"")</f>
        <v>45376</v>
      </c>
      <c r="D2514" s="3" t="str">
        <f>IF(A2514=A2513,D2513,"")</f>
        <v>Mandrile Sebastian</v>
      </c>
      <c r="E2514" s="14" t="str">
        <f t="shared" si="674"/>
        <v>1863Mandrile Sebastian2</v>
      </c>
      <c r="J2514" s="14" t="str">
        <f t="shared" si="668"/>
        <v xml:space="preserve">Service completo. Cambio de aceite y filtros. Control general del vehiculo. Rotacion de ruedas. Rectificacion de roscas en esparragos y tuercas de rueda trasera lado conductor. Lavado motor. Reparacion de una escobilla. Cambio de pastillas de frenos delanteras. Remover exceso de liquido de frenos en deposito. </v>
      </c>
      <c r="L2514" s="3">
        <v>1</v>
      </c>
      <c r="M2514" s="10" t="s">
        <v>3080</v>
      </c>
      <c r="N2514" s="3" t="s">
        <v>1832</v>
      </c>
      <c r="S2514" s="8"/>
      <c r="W2514" s="76"/>
      <c r="X2514" s="16">
        <f t="shared" si="672"/>
        <v>0</v>
      </c>
      <c r="AC2514" s="18">
        <f t="shared" si="669"/>
        <v>0</v>
      </c>
      <c r="AD2514" s="19">
        <f t="shared" si="675"/>
        <v>0</v>
      </c>
      <c r="AE2514" s="21">
        <f t="shared" si="671"/>
        <v>0</v>
      </c>
      <c r="AF2514" s="20">
        <f t="shared" si="673"/>
        <v>0</v>
      </c>
      <c r="AG2514" s="20">
        <f t="shared" si="676"/>
        <v>0</v>
      </c>
      <c r="AH2514" s="20">
        <f t="shared" si="677"/>
        <v>0</v>
      </c>
      <c r="AI2514" s="20"/>
      <c r="AJ2514" s="20"/>
      <c r="AK2514" s="20">
        <f t="shared" si="670"/>
        <v>0</v>
      </c>
      <c r="AL2514" s="171"/>
    </row>
    <row r="2515" spans="1:38" ht="15.75" customHeight="1" x14ac:dyDescent="0.25">
      <c r="A2515" s="3">
        <v>1863</v>
      </c>
      <c r="B2515" s="14">
        <f t="shared" si="678"/>
        <v>3</v>
      </c>
      <c r="C2515" s="9">
        <f>IF(A2515=A2514,C2514,"")</f>
        <v>45376</v>
      </c>
      <c r="D2515" s="3" t="str">
        <f>IF(A2515=A2514,D2514,"")</f>
        <v>Mandrile Sebastian</v>
      </c>
      <c r="E2515" s="14" t="str">
        <f t="shared" si="674"/>
        <v>1863Mandrile Sebastian3</v>
      </c>
      <c r="J2515" s="14" t="str">
        <f t="shared" si="668"/>
        <v xml:space="preserve">Service completo. Cambio de aceite y filtros. Control general del vehiculo. Rotacion de ruedas. Rectificacion de roscas en esparragos y tuercas de rueda trasera lado conductor. Lavado motor. Reparacion de una escobilla. Cambio de pastillas de frenos delanteras. Remover exceso de liquido de frenos en deposito.  </v>
      </c>
      <c r="L2515" s="3">
        <v>1</v>
      </c>
      <c r="M2515" s="10" t="s">
        <v>2205</v>
      </c>
      <c r="N2515" s="3" t="s">
        <v>1832</v>
      </c>
      <c r="S2515" s="8"/>
      <c r="W2515" s="76"/>
      <c r="X2515" s="16">
        <f t="shared" si="672"/>
        <v>0</v>
      </c>
      <c r="AC2515" s="18">
        <f t="shared" si="669"/>
        <v>0</v>
      </c>
      <c r="AD2515" s="19">
        <f t="shared" si="675"/>
        <v>0</v>
      </c>
      <c r="AE2515" s="21">
        <f t="shared" si="671"/>
        <v>0</v>
      </c>
      <c r="AF2515" s="20">
        <f t="shared" si="673"/>
        <v>0</v>
      </c>
      <c r="AG2515" s="20">
        <f t="shared" si="676"/>
        <v>0</v>
      </c>
      <c r="AH2515" s="20">
        <f t="shared" si="677"/>
        <v>0</v>
      </c>
      <c r="AI2515" s="20"/>
      <c r="AJ2515" s="20"/>
      <c r="AK2515" s="20">
        <f t="shared" si="670"/>
        <v>0</v>
      </c>
      <c r="AL2515" s="171"/>
    </row>
    <row r="2516" spans="1:38" ht="15.75" customHeight="1" x14ac:dyDescent="0.25">
      <c r="A2516" s="3">
        <v>1863</v>
      </c>
      <c r="B2516" s="14">
        <f t="shared" si="678"/>
        <v>4</v>
      </c>
      <c r="C2516" s="9">
        <f>IF(A2516=A2515,C2515,"")</f>
        <v>45376</v>
      </c>
      <c r="D2516" s="3" t="str">
        <f>IF(A2516=A2515,D2515,"")</f>
        <v>Mandrile Sebastian</v>
      </c>
      <c r="E2516" s="14" t="str">
        <f t="shared" si="674"/>
        <v>1863Mandrile Sebastian4</v>
      </c>
      <c r="J2516" s="14" t="str">
        <f t="shared" si="668"/>
        <v xml:space="preserve">Service completo. Cambio de aceite y filtros. Control general del vehiculo. Rotacion de ruedas. Rectificacion de roscas en esparragos y tuercas de rueda trasera lado conductor. Lavado motor. Reparacion de una escobilla. Cambio de pastillas de frenos delanteras. Remover exceso de liquido de frenos en deposito.   </v>
      </c>
      <c r="L2516" s="3">
        <v>1</v>
      </c>
      <c r="M2516" s="10" t="s">
        <v>98</v>
      </c>
      <c r="N2516" s="3" t="s">
        <v>1832</v>
      </c>
      <c r="S2516" s="8"/>
      <c r="W2516" s="76"/>
      <c r="X2516" s="16">
        <f t="shared" si="672"/>
        <v>0</v>
      </c>
      <c r="AC2516" s="18">
        <f t="shared" si="669"/>
        <v>0</v>
      </c>
      <c r="AD2516" s="19">
        <f t="shared" si="675"/>
        <v>0</v>
      </c>
      <c r="AE2516" s="21">
        <f t="shared" si="671"/>
        <v>0</v>
      </c>
      <c r="AF2516" s="20">
        <f t="shared" si="673"/>
        <v>0</v>
      </c>
      <c r="AG2516" s="20">
        <f t="shared" si="676"/>
        <v>0</v>
      </c>
      <c r="AH2516" s="20">
        <f t="shared" si="677"/>
        <v>0</v>
      </c>
      <c r="AI2516" s="20"/>
      <c r="AJ2516" s="20"/>
      <c r="AK2516" s="20">
        <f t="shared" si="670"/>
        <v>0</v>
      </c>
      <c r="AL2516" s="171"/>
    </row>
    <row r="2517" spans="1:38" ht="15.75" customHeight="1" x14ac:dyDescent="0.25">
      <c r="A2517" s="3">
        <v>1863</v>
      </c>
      <c r="B2517" s="14">
        <f t="shared" si="678"/>
        <v>5</v>
      </c>
      <c r="C2517" s="9">
        <v>45376</v>
      </c>
      <c r="D2517" s="3" t="s">
        <v>485</v>
      </c>
      <c r="E2517" s="14" t="str">
        <f t="shared" si="674"/>
        <v>1863Mandrile Sebastian5</v>
      </c>
      <c r="J2517" s="14" t="str">
        <f t="shared" si="668"/>
        <v xml:space="preserve">Service completo. Cambio de aceite y filtros. Control general del vehiculo. Rotacion de ruedas. Rectificacion de roscas en esparragos y tuercas de rueda trasera lado conductor. Lavado motor. Reparacion de una escobilla. Cambio de pastillas de frenos delanteras. Remover exceso de liquido de frenos en deposito.    </v>
      </c>
      <c r="L2517" s="3">
        <v>1</v>
      </c>
      <c r="M2517" s="10" t="s">
        <v>3510</v>
      </c>
      <c r="N2517" s="3" t="s">
        <v>1832</v>
      </c>
      <c r="S2517" s="8"/>
      <c r="W2517" s="76"/>
      <c r="X2517" s="16">
        <f t="shared" si="672"/>
        <v>0</v>
      </c>
      <c r="AC2517" s="18">
        <f t="shared" si="669"/>
        <v>0</v>
      </c>
      <c r="AD2517" s="19">
        <f t="shared" si="675"/>
        <v>0</v>
      </c>
      <c r="AE2517" s="21">
        <f t="shared" si="671"/>
        <v>0</v>
      </c>
      <c r="AF2517" s="20">
        <f t="shared" si="673"/>
        <v>0</v>
      </c>
      <c r="AG2517" s="20">
        <f t="shared" si="676"/>
        <v>0</v>
      </c>
      <c r="AH2517" s="20">
        <f t="shared" si="677"/>
        <v>0</v>
      </c>
      <c r="AI2517" s="20"/>
      <c r="AJ2517" s="20"/>
      <c r="AK2517" s="20">
        <f t="shared" si="670"/>
        <v>0</v>
      </c>
      <c r="AL2517" s="171"/>
    </row>
    <row r="2518" spans="1:38" ht="15.75" customHeight="1" x14ac:dyDescent="0.25">
      <c r="A2518" s="3">
        <v>1864</v>
      </c>
      <c r="B2518" s="14">
        <f t="shared" si="678"/>
        <v>1</v>
      </c>
      <c r="C2518" s="9">
        <v>45376</v>
      </c>
      <c r="D2518" s="3" t="s">
        <v>3311</v>
      </c>
      <c r="E2518" s="14" t="str">
        <f t="shared" si="674"/>
        <v>1864Clemente Jose Luis1</v>
      </c>
      <c r="F2518" s="119" t="s">
        <v>3507</v>
      </c>
      <c r="G2518" s="119" t="s">
        <v>2183</v>
      </c>
      <c r="H2518" s="119">
        <v>99832</v>
      </c>
      <c r="I2518" s="10" t="s">
        <v>3508</v>
      </c>
      <c r="J2518" s="14" t="str">
        <f t="shared" si="668"/>
        <v>Purgado del circuito de frenos en cuatro ruedas. Control de estado de los mismos.</v>
      </c>
      <c r="K2518" s="3" t="s">
        <v>1665</v>
      </c>
      <c r="L2518" s="3">
        <v>1</v>
      </c>
      <c r="S2518" s="8"/>
      <c r="W2518" s="76"/>
      <c r="X2518" s="16">
        <f t="shared" si="672"/>
        <v>0</v>
      </c>
      <c r="Y2518" s="3">
        <v>1</v>
      </c>
      <c r="AB2518" s="4">
        <v>40000</v>
      </c>
      <c r="AC2518" s="18">
        <f t="shared" si="669"/>
        <v>40000</v>
      </c>
      <c r="AD2518" s="19">
        <f t="shared" si="675"/>
        <v>40000</v>
      </c>
      <c r="AE2518" s="21">
        <f t="shared" si="671"/>
        <v>0</v>
      </c>
      <c r="AF2518" s="20">
        <f t="shared" si="673"/>
        <v>0</v>
      </c>
      <c r="AG2518" s="20">
        <f t="shared" si="676"/>
        <v>0</v>
      </c>
      <c r="AH2518" s="20">
        <f t="shared" si="677"/>
        <v>40000</v>
      </c>
      <c r="AI2518" s="20"/>
      <c r="AJ2518" s="20"/>
      <c r="AK2518" s="20">
        <f t="shared" si="670"/>
        <v>40000</v>
      </c>
      <c r="AL2518" s="171"/>
    </row>
    <row r="2519" spans="1:38" ht="15.75" customHeight="1" x14ac:dyDescent="0.25">
      <c r="A2519" s="3">
        <v>1864</v>
      </c>
      <c r="B2519" s="14">
        <f t="shared" si="678"/>
        <v>2</v>
      </c>
      <c r="C2519" s="9">
        <f>IF(A2519=A2518,C2518,"")</f>
        <v>45376</v>
      </c>
      <c r="D2519" s="3" t="str">
        <f>IF(A2519=A2518,D2518,"")</f>
        <v>Clemente Jose Luis</v>
      </c>
      <c r="E2519" s="14" t="str">
        <f t="shared" si="674"/>
        <v>1864Clemente Jose Luis2</v>
      </c>
      <c r="J2519" s="14" t="str">
        <f t="shared" si="668"/>
        <v xml:space="preserve">Purgado del circuito de frenos en cuatro ruedas. Control de estado de los mismos. </v>
      </c>
      <c r="L2519" s="3">
        <v>1</v>
      </c>
      <c r="S2519" s="8"/>
      <c r="W2519" s="76"/>
      <c r="X2519" s="16">
        <f t="shared" si="672"/>
        <v>0</v>
      </c>
      <c r="AC2519" s="18">
        <f t="shared" si="669"/>
        <v>0</v>
      </c>
      <c r="AD2519" s="19">
        <f t="shared" si="675"/>
        <v>40000</v>
      </c>
      <c r="AE2519" s="21">
        <f t="shared" si="671"/>
        <v>0</v>
      </c>
      <c r="AF2519" s="20">
        <f t="shared" si="673"/>
        <v>0</v>
      </c>
      <c r="AG2519" s="20">
        <f t="shared" si="676"/>
        <v>0</v>
      </c>
      <c r="AH2519" s="20">
        <f t="shared" si="677"/>
        <v>0</v>
      </c>
      <c r="AI2519" s="20"/>
      <c r="AJ2519" s="20"/>
      <c r="AK2519" s="20">
        <f t="shared" si="670"/>
        <v>0</v>
      </c>
      <c r="AL2519" s="171"/>
    </row>
    <row r="2520" spans="1:38" ht="15.75" customHeight="1" x14ac:dyDescent="0.25">
      <c r="A2520" s="3">
        <v>1865</v>
      </c>
      <c r="B2520" s="14">
        <f t="shared" si="678"/>
        <v>1</v>
      </c>
      <c r="C2520" s="9">
        <v>45376</v>
      </c>
      <c r="D2520" s="3" t="s">
        <v>565</v>
      </c>
      <c r="E2520" s="14" t="str">
        <f t="shared" si="674"/>
        <v>1865Quinteros Luis1</v>
      </c>
      <c r="G2520" s="119" t="s">
        <v>1494</v>
      </c>
      <c r="I2520" s="10" t="s">
        <v>3508</v>
      </c>
      <c r="J2520" s="14" t="str">
        <f t="shared" si="668"/>
        <v>Purgado del circuito de frenos en cuatro ruedas. Control de estado de los mismos.</v>
      </c>
      <c r="K2520" s="3" t="s">
        <v>1665</v>
      </c>
      <c r="L2520" s="3">
        <v>1</v>
      </c>
      <c r="R2520" s="7" t="s">
        <v>1971</v>
      </c>
      <c r="S2520" s="8"/>
      <c r="W2520" s="76"/>
      <c r="X2520" s="16">
        <f t="shared" si="672"/>
        <v>0</v>
      </c>
      <c r="Y2520" s="3">
        <v>1</v>
      </c>
      <c r="AB2520" s="4">
        <v>25000</v>
      </c>
      <c r="AC2520" s="18">
        <f t="shared" si="669"/>
        <v>25000</v>
      </c>
      <c r="AD2520" s="19">
        <f t="shared" si="675"/>
        <v>25000</v>
      </c>
      <c r="AE2520" s="21">
        <f t="shared" si="671"/>
        <v>0</v>
      </c>
      <c r="AF2520" s="20">
        <f t="shared" si="673"/>
        <v>0</v>
      </c>
      <c r="AG2520" s="20">
        <f t="shared" si="676"/>
        <v>0</v>
      </c>
      <c r="AH2520" s="20">
        <f t="shared" si="677"/>
        <v>25000</v>
      </c>
      <c r="AI2520" s="20"/>
      <c r="AJ2520" s="20"/>
      <c r="AK2520" s="20">
        <f t="shared" si="670"/>
        <v>25000</v>
      </c>
      <c r="AL2520" s="171"/>
    </row>
    <row r="2521" spans="1:38" ht="15.75" customHeight="1" x14ac:dyDescent="0.25">
      <c r="A2521" s="3">
        <v>1865</v>
      </c>
      <c r="B2521" s="14">
        <f t="shared" si="678"/>
        <v>2</v>
      </c>
      <c r="C2521" s="9">
        <f>IF(A2521=A2520,C2520,"")</f>
        <v>45376</v>
      </c>
      <c r="D2521" s="3" t="str">
        <f>IF(A2521=A2520,D2520,"")</f>
        <v>Quinteros Luis</v>
      </c>
      <c r="E2521" s="14" t="str">
        <f t="shared" si="674"/>
        <v>1865Quinteros Luis2</v>
      </c>
      <c r="J2521" s="14" t="str">
        <f t="shared" si="668"/>
        <v xml:space="preserve">Purgado del circuito de frenos en cuatro ruedas. Control de estado de los mismos. </v>
      </c>
      <c r="L2521" s="3">
        <v>1</v>
      </c>
      <c r="S2521" s="8"/>
      <c r="W2521" s="76"/>
      <c r="X2521" s="16">
        <f t="shared" si="672"/>
        <v>0</v>
      </c>
      <c r="AC2521" s="18">
        <f t="shared" si="669"/>
        <v>0</v>
      </c>
      <c r="AD2521" s="19">
        <f t="shared" si="675"/>
        <v>25000</v>
      </c>
      <c r="AE2521" s="21">
        <f t="shared" si="671"/>
        <v>0</v>
      </c>
      <c r="AF2521" s="20">
        <f t="shared" si="673"/>
        <v>0</v>
      </c>
      <c r="AG2521" s="20">
        <f t="shared" si="676"/>
        <v>0</v>
      </c>
      <c r="AH2521" s="20">
        <f t="shared" si="677"/>
        <v>0</v>
      </c>
      <c r="AI2521" s="20"/>
      <c r="AJ2521" s="20"/>
      <c r="AK2521" s="20">
        <f t="shared" si="670"/>
        <v>0</v>
      </c>
      <c r="AL2521" s="171"/>
    </row>
    <row r="2522" spans="1:38" ht="15.75" customHeight="1" x14ac:dyDescent="0.25">
      <c r="A2522" s="3">
        <v>1866</v>
      </c>
      <c r="B2522" s="14">
        <f t="shared" si="678"/>
        <v>1</v>
      </c>
      <c r="C2522" s="9">
        <v>45376</v>
      </c>
      <c r="D2522" s="3" t="s">
        <v>116</v>
      </c>
      <c r="E2522" s="14" t="str">
        <f t="shared" si="674"/>
        <v>1866Transporte Palloni1</v>
      </c>
      <c r="F2522" s="119" t="s">
        <v>3511</v>
      </c>
      <c r="G2522" s="119" t="s">
        <v>892</v>
      </c>
      <c r="H2522" s="119">
        <v>114737</v>
      </c>
      <c r="I2522" s="10" t="s">
        <v>3517</v>
      </c>
      <c r="J2522" s="14" t="str">
        <f t="shared" si="668"/>
        <v>Service completo. Cambio de aceite y filtros. Control general del vehiculo. Cambiar juego de bujias. Lavado motor.</v>
      </c>
      <c r="K2522" s="3" t="s">
        <v>2380</v>
      </c>
      <c r="L2522" s="3">
        <v>1</v>
      </c>
      <c r="M2522" s="10" t="s">
        <v>3541</v>
      </c>
      <c r="N2522" s="3" t="s">
        <v>771</v>
      </c>
      <c r="Q2522" s="7">
        <v>5300</v>
      </c>
      <c r="R2522" s="7" t="s">
        <v>1916</v>
      </c>
      <c r="S2522" s="8"/>
      <c r="T2522" s="11">
        <v>4</v>
      </c>
      <c r="W2522" s="76">
        <v>8000</v>
      </c>
      <c r="X2522" s="16">
        <f t="shared" si="672"/>
        <v>32000</v>
      </c>
      <c r="Y2522" s="3">
        <v>1</v>
      </c>
      <c r="AB2522" s="4">
        <v>50000</v>
      </c>
      <c r="AC2522" s="18">
        <f t="shared" si="669"/>
        <v>50000</v>
      </c>
      <c r="AD2522" s="19">
        <f t="shared" si="675"/>
        <v>50000</v>
      </c>
      <c r="AE2522" s="21">
        <f t="shared" si="671"/>
        <v>21200</v>
      </c>
      <c r="AF2522" s="20">
        <f t="shared" si="673"/>
        <v>5300</v>
      </c>
      <c r="AG2522" s="20">
        <f t="shared" si="676"/>
        <v>32000</v>
      </c>
      <c r="AH2522" s="20">
        <f t="shared" si="677"/>
        <v>50000</v>
      </c>
      <c r="AI2522" s="20"/>
      <c r="AJ2522" s="20"/>
      <c r="AK2522" s="20">
        <f t="shared" si="670"/>
        <v>82000</v>
      </c>
      <c r="AL2522" s="173">
        <v>4</v>
      </c>
    </row>
    <row r="2523" spans="1:38" ht="15.75" customHeight="1" x14ac:dyDescent="0.25">
      <c r="A2523" s="3">
        <v>1866</v>
      </c>
      <c r="B2523" s="14">
        <f t="shared" si="678"/>
        <v>2</v>
      </c>
      <c r="C2523" s="9">
        <f>IF(A2523=A2522,C2522,"")</f>
        <v>45376</v>
      </c>
      <c r="D2523" s="3" t="str">
        <f>IF(A2523=A2522,D2522,"")</f>
        <v>Transporte Palloni</v>
      </c>
      <c r="E2523" s="14" t="str">
        <f t="shared" si="674"/>
        <v>1866Transporte Palloni2</v>
      </c>
      <c r="J2523" s="14" t="str">
        <f t="shared" si="668"/>
        <v xml:space="preserve">Service completo. Cambio de aceite y filtros. Control general del vehiculo. Cambiar juego de bujias. Lavado motor. </v>
      </c>
      <c r="L2523" s="3">
        <v>1</v>
      </c>
      <c r="S2523" s="8"/>
      <c r="W2523" s="76"/>
      <c r="X2523" s="16">
        <f t="shared" si="672"/>
        <v>0</v>
      </c>
      <c r="AC2523" s="18">
        <f t="shared" si="669"/>
        <v>0</v>
      </c>
      <c r="AD2523" s="19">
        <f t="shared" si="675"/>
        <v>50000</v>
      </c>
      <c r="AE2523" s="21">
        <f t="shared" si="671"/>
        <v>0</v>
      </c>
      <c r="AF2523" s="20">
        <f t="shared" si="673"/>
        <v>0</v>
      </c>
      <c r="AG2523" s="20">
        <f t="shared" si="676"/>
        <v>0</v>
      </c>
      <c r="AH2523" s="20">
        <f t="shared" si="677"/>
        <v>0</v>
      </c>
      <c r="AI2523" s="20"/>
      <c r="AJ2523" s="20"/>
      <c r="AK2523" s="20">
        <f t="shared" si="670"/>
        <v>0</v>
      </c>
      <c r="AL2523" s="171"/>
    </row>
    <row r="2524" spans="1:38" ht="15.75" customHeight="1" x14ac:dyDescent="0.25">
      <c r="A2524" s="3">
        <v>1867</v>
      </c>
      <c r="B2524" s="14">
        <f t="shared" si="678"/>
        <v>1</v>
      </c>
      <c r="C2524" s="9">
        <v>45376</v>
      </c>
      <c r="D2524" s="3" t="s">
        <v>322</v>
      </c>
      <c r="E2524" s="14" t="str">
        <f t="shared" si="674"/>
        <v>1867Dimarco Sebastian1</v>
      </c>
      <c r="F2524" s="119" t="s">
        <v>2901</v>
      </c>
      <c r="G2524" s="119" t="s">
        <v>892</v>
      </c>
      <c r="I2524" s="10" t="s">
        <v>3513</v>
      </c>
      <c r="J2524" s="14" t="str">
        <f t="shared" si="668"/>
        <v>Desarmar rueda delantera izquierda. Cambiar bolillero de la misma. Control de aceite de caja de velocidad. Control de ruido en freno trasero izquierdo. Colocar seguro en palanca de freno de mano. Control de alineacion.</v>
      </c>
      <c r="K2524" s="3" t="s">
        <v>2390</v>
      </c>
      <c r="L2524" s="3">
        <v>1</v>
      </c>
      <c r="M2524" s="10" t="s">
        <v>1167</v>
      </c>
      <c r="N2524" s="3" t="s">
        <v>1566</v>
      </c>
      <c r="Q2524" s="7">
        <v>47700</v>
      </c>
      <c r="R2524" s="7" t="s">
        <v>1971</v>
      </c>
      <c r="S2524" s="8"/>
      <c r="T2524" s="11">
        <v>1</v>
      </c>
      <c r="W2524" s="76">
        <v>57800</v>
      </c>
      <c r="X2524" s="16">
        <f t="shared" si="672"/>
        <v>57800</v>
      </c>
      <c r="Y2524" s="3">
        <v>1</v>
      </c>
      <c r="AB2524" s="4">
        <v>80000</v>
      </c>
      <c r="AC2524" s="18">
        <f t="shared" si="669"/>
        <v>80000</v>
      </c>
      <c r="AD2524" s="19">
        <f t="shared" si="675"/>
        <v>80000</v>
      </c>
      <c r="AE2524" s="21">
        <f t="shared" si="671"/>
        <v>47700</v>
      </c>
      <c r="AF2524" s="20">
        <f t="shared" si="673"/>
        <v>47700</v>
      </c>
      <c r="AG2524" s="20">
        <f t="shared" si="676"/>
        <v>57800</v>
      </c>
      <c r="AH2524" s="20">
        <f t="shared" si="677"/>
        <v>80000</v>
      </c>
      <c r="AI2524" s="20"/>
      <c r="AJ2524" s="20"/>
      <c r="AK2524" s="20">
        <f t="shared" si="670"/>
        <v>137800</v>
      </c>
      <c r="AL2524" s="171"/>
    </row>
    <row r="2525" spans="1:38" ht="15.75" customHeight="1" x14ac:dyDescent="0.25">
      <c r="A2525" s="3">
        <v>1867</v>
      </c>
      <c r="B2525" s="14">
        <f t="shared" si="678"/>
        <v>2</v>
      </c>
      <c r="C2525" s="9">
        <f>IF(A2525=A2524,C2524,"")</f>
        <v>45376</v>
      </c>
      <c r="D2525" s="3" t="str">
        <f>IF(A2525=A2524,D2524,"")</f>
        <v>Dimarco Sebastian</v>
      </c>
      <c r="E2525" s="14" t="str">
        <f t="shared" si="674"/>
        <v>1867Dimarco Sebastian2</v>
      </c>
      <c r="J2525" s="14" t="str">
        <f t="shared" si="668"/>
        <v xml:space="preserve">Desarmar rueda delantera izquierda. Cambiar bolillero de la misma. Control de aceite de caja de velocidad. Control de ruido en freno trasero izquierdo. Colocar seguro en palanca de freno de mano. Control de alineacion. </v>
      </c>
      <c r="L2525" s="3">
        <v>1</v>
      </c>
      <c r="S2525" s="8"/>
      <c r="W2525" s="76"/>
      <c r="X2525" s="16">
        <f t="shared" si="672"/>
        <v>0</v>
      </c>
      <c r="AC2525" s="18">
        <f t="shared" si="669"/>
        <v>0</v>
      </c>
      <c r="AD2525" s="19">
        <f t="shared" si="675"/>
        <v>80000</v>
      </c>
      <c r="AE2525" s="21">
        <f t="shared" si="671"/>
        <v>0</v>
      </c>
      <c r="AF2525" s="20">
        <f t="shared" si="673"/>
        <v>0</v>
      </c>
      <c r="AG2525" s="20">
        <f t="shared" si="676"/>
        <v>0</v>
      </c>
      <c r="AH2525" s="20">
        <f t="shared" si="677"/>
        <v>0</v>
      </c>
      <c r="AI2525" s="20"/>
      <c r="AJ2525" s="20"/>
      <c r="AK2525" s="20">
        <f t="shared" si="670"/>
        <v>0</v>
      </c>
      <c r="AL2525" s="171"/>
    </row>
    <row r="2526" spans="1:38" ht="15.75" customHeight="1" x14ac:dyDescent="0.25">
      <c r="A2526" s="3">
        <v>1868</v>
      </c>
      <c r="B2526" s="14">
        <f t="shared" si="678"/>
        <v>1</v>
      </c>
      <c r="C2526" s="9">
        <v>45376</v>
      </c>
      <c r="D2526" s="3" t="s">
        <v>505</v>
      </c>
      <c r="E2526" s="14" t="str">
        <f t="shared" si="674"/>
        <v>1868Municipalidad Laboulaye1</v>
      </c>
      <c r="F2526" s="119" t="s">
        <v>998</v>
      </c>
      <c r="G2526" s="119" t="s">
        <v>806</v>
      </c>
      <c r="H2526" s="119">
        <v>61561</v>
      </c>
      <c r="I2526" s="10" t="s">
        <v>3512</v>
      </c>
      <c r="J2526" s="14" t="str">
        <f t="shared" si="668"/>
        <v>Service completo. Cambio de aceite y filtros. Control general del vehiculo Rotacion de ruedas. Cambiar bujes de barra estabilizadora.</v>
      </c>
      <c r="K2526" s="3" t="s">
        <v>2390</v>
      </c>
      <c r="L2526" s="3">
        <v>1</v>
      </c>
      <c r="R2526" s="7" t="s">
        <v>1916</v>
      </c>
      <c r="S2526" s="8"/>
      <c r="W2526" s="76"/>
      <c r="X2526" s="16">
        <f t="shared" si="672"/>
        <v>0</v>
      </c>
      <c r="Y2526" s="3">
        <v>1</v>
      </c>
      <c r="AB2526" s="4">
        <v>114950</v>
      </c>
      <c r="AC2526" s="18">
        <f t="shared" si="669"/>
        <v>114950</v>
      </c>
      <c r="AD2526" s="19">
        <f t="shared" si="675"/>
        <v>114950</v>
      </c>
      <c r="AE2526" s="21">
        <f t="shared" si="671"/>
        <v>0</v>
      </c>
      <c r="AF2526" s="20">
        <f t="shared" si="673"/>
        <v>0</v>
      </c>
      <c r="AG2526" s="20">
        <f t="shared" si="676"/>
        <v>0</v>
      </c>
      <c r="AH2526" s="20">
        <f t="shared" si="677"/>
        <v>114950</v>
      </c>
      <c r="AI2526" s="20"/>
      <c r="AJ2526" s="20"/>
      <c r="AK2526" s="20">
        <f t="shared" si="670"/>
        <v>114950</v>
      </c>
      <c r="AL2526" s="173">
        <v>3</v>
      </c>
    </row>
    <row r="2527" spans="1:38" ht="15.75" customHeight="1" x14ac:dyDescent="0.25">
      <c r="A2527" s="3">
        <v>1868</v>
      </c>
      <c r="B2527" s="14">
        <f t="shared" si="678"/>
        <v>2</v>
      </c>
      <c r="C2527" s="9">
        <f>IF(A2527=A2526,C2526,"")</f>
        <v>45376</v>
      </c>
      <c r="D2527" s="3" t="str">
        <f>IF(A2527=A2526,D2526,"")</f>
        <v>Municipalidad Laboulaye</v>
      </c>
      <c r="E2527" s="14" t="str">
        <f t="shared" si="674"/>
        <v>1868Municipalidad Laboulaye2</v>
      </c>
      <c r="J2527" s="14" t="str">
        <f t="shared" si="668"/>
        <v xml:space="preserve">Service completo. Cambio de aceite y filtros. Control general del vehiculo Rotacion de ruedas. Cambiar bujes de barra estabilizadora. </v>
      </c>
      <c r="L2527" s="3">
        <v>1</v>
      </c>
      <c r="S2527" s="8"/>
      <c r="W2527" s="76"/>
      <c r="X2527" s="16">
        <f t="shared" si="672"/>
        <v>0</v>
      </c>
      <c r="AC2527" s="18">
        <f t="shared" si="669"/>
        <v>0</v>
      </c>
      <c r="AD2527" s="19">
        <f t="shared" si="675"/>
        <v>114950</v>
      </c>
      <c r="AE2527" s="21">
        <f t="shared" si="671"/>
        <v>0</v>
      </c>
      <c r="AF2527" s="20">
        <f t="shared" si="673"/>
        <v>0</v>
      </c>
      <c r="AG2527" s="20">
        <f t="shared" si="676"/>
        <v>0</v>
      </c>
      <c r="AH2527" s="20">
        <f t="shared" si="677"/>
        <v>0</v>
      </c>
      <c r="AI2527" s="20"/>
      <c r="AJ2527" s="20"/>
      <c r="AK2527" s="20">
        <f t="shared" si="670"/>
        <v>0</v>
      </c>
      <c r="AL2527" s="171"/>
    </row>
    <row r="2528" spans="1:38" ht="15.75" customHeight="1" x14ac:dyDescent="0.25">
      <c r="A2528" s="3">
        <v>1869</v>
      </c>
      <c r="B2528" s="14">
        <f t="shared" si="678"/>
        <v>1</v>
      </c>
      <c r="C2528" s="9">
        <v>45377</v>
      </c>
      <c r="D2528" s="3" t="s">
        <v>2514</v>
      </c>
      <c r="E2528" s="14" t="str">
        <f t="shared" si="674"/>
        <v>1869Ojeda Anibal1</v>
      </c>
      <c r="F2528" s="119" t="s">
        <v>1882</v>
      </c>
      <c r="G2528" s="119" t="s">
        <v>1883</v>
      </c>
      <c r="H2528" s="119">
        <v>215698</v>
      </c>
      <c r="I2528" s="10" t="s">
        <v>3518</v>
      </c>
      <c r="J2528" s="14" t="str">
        <f t="shared" si="668"/>
        <v xml:space="preserve">Service completo. Cambio de aceite y filtros. Control general del vehiculo. Cambiar juego de bujias. Cambiar ambos extremos de direccion. Cambiar homocinetica delantera izquierda. Cambiar ambos amortiguadores delanteros y traseros. </v>
      </c>
      <c r="K2528" s="3" t="s">
        <v>3384</v>
      </c>
      <c r="L2528" s="3">
        <v>1</v>
      </c>
      <c r="M2528" s="10" t="s">
        <v>685</v>
      </c>
      <c r="N2528" s="3" t="s">
        <v>3498</v>
      </c>
      <c r="Q2528" s="7">
        <v>41326.410000000003</v>
      </c>
      <c r="R2528" s="7" t="s">
        <v>1916</v>
      </c>
      <c r="S2528" s="8"/>
      <c r="T2528" s="11">
        <v>2</v>
      </c>
      <c r="W2528" s="76">
        <v>65000</v>
      </c>
      <c r="X2528" s="16">
        <f t="shared" si="672"/>
        <v>130000</v>
      </c>
      <c r="Y2528" s="3">
        <v>1</v>
      </c>
      <c r="AB2528" s="4">
        <v>220000</v>
      </c>
      <c r="AC2528" s="18">
        <f t="shared" si="669"/>
        <v>220000</v>
      </c>
      <c r="AD2528" s="19">
        <f t="shared" si="675"/>
        <v>220000</v>
      </c>
      <c r="AE2528" s="21">
        <f t="shared" si="671"/>
        <v>82652.820000000007</v>
      </c>
      <c r="AF2528" s="20">
        <f t="shared" si="673"/>
        <v>194829.37</v>
      </c>
      <c r="AG2528" s="20">
        <f t="shared" si="676"/>
        <v>434900</v>
      </c>
      <c r="AH2528" s="20">
        <f t="shared" si="677"/>
        <v>220000</v>
      </c>
      <c r="AI2528" s="20"/>
      <c r="AJ2528" s="20"/>
      <c r="AK2528" s="20">
        <f t="shared" si="670"/>
        <v>654900</v>
      </c>
      <c r="AL2528" s="171"/>
    </row>
    <row r="2529" spans="1:38" ht="15.75" customHeight="1" x14ac:dyDescent="0.25">
      <c r="A2529" s="3">
        <v>1869</v>
      </c>
      <c r="B2529" s="14">
        <f t="shared" si="678"/>
        <v>2</v>
      </c>
      <c r="C2529" s="9">
        <f>IF(A2529=A2528,C2528,"")</f>
        <v>45377</v>
      </c>
      <c r="D2529" s="3" t="str">
        <f t="shared" ref="D2529:D2537" si="679">IF(A2529=A2528,D2528,"")</f>
        <v>Ojeda Anibal</v>
      </c>
      <c r="E2529" s="14" t="str">
        <f t="shared" si="674"/>
        <v>1869Ojeda Anibal2</v>
      </c>
      <c r="J2529" s="14" t="str">
        <f t="shared" si="668"/>
        <v xml:space="preserve">Service completo. Cambio de aceite y filtros. Control general del vehiculo. Cambiar juego de bujias. Cambiar ambos extremos de direccion. Cambiar homocinetica delantera izquierda. Cambiar ambos amortiguadores delanteros y traseros.  </v>
      </c>
      <c r="L2529" s="3">
        <v>1</v>
      </c>
      <c r="M2529" s="10" t="s">
        <v>3519</v>
      </c>
      <c r="N2529" s="3" t="s">
        <v>734</v>
      </c>
      <c r="Q2529" s="7">
        <v>55200</v>
      </c>
      <c r="S2529" s="8"/>
      <c r="T2529" s="11">
        <v>1</v>
      </c>
      <c r="W2529" s="76">
        <v>69000</v>
      </c>
      <c r="X2529" s="16">
        <f t="shared" si="672"/>
        <v>69000</v>
      </c>
      <c r="AC2529" s="18">
        <f t="shared" si="669"/>
        <v>0</v>
      </c>
      <c r="AD2529" s="19">
        <f t="shared" si="675"/>
        <v>220000</v>
      </c>
      <c r="AE2529" s="21">
        <f t="shared" si="671"/>
        <v>55200</v>
      </c>
      <c r="AF2529" s="20">
        <f t="shared" si="673"/>
        <v>0</v>
      </c>
      <c r="AG2529" s="20">
        <f t="shared" si="676"/>
        <v>0</v>
      </c>
      <c r="AH2529" s="20">
        <f t="shared" si="677"/>
        <v>0</v>
      </c>
      <c r="AI2529" s="20"/>
      <c r="AJ2529" s="20"/>
      <c r="AK2529" s="20">
        <f t="shared" si="670"/>
        <v>0</v>
      </c>
      <c r="AL2529" s="171"/>
    </row>
    <row r="2530" spans="1:38" x14ac:dyDescent="0.25">
      <c r="A2530" s="3">
        <v>1869</v>
      </c>
      <c r="B2530" s="14">
        <f t="shared" si="678"/>
        <v>3</v>
      </c>
      <c r="C2530" s="9">
        <f>IF(A2530=A2529,C2529,"")</f>
        <v>45377</v>
      </c>
      <c r="D2530" s="3" t="str">
        <f t="shared" si="679"/>
        <v>Ojeda Anibal</v>
      </c>
      <c r="E2530" s="14" t="str">
        <f t="shared" si="674"/>
        <v>1869Ojeda Anibal3</v>
      </c>
      <c r="J2530" s="14" t="str">
        <f t="shared" si="668"/>
        <v xml:space="preserve">Service completo. Cambio de aceite y filtros. Control general del vehiculo. Cambiar juego de bujias. Cambiar ambos extremos de direccion. Cambiar homocinetica delantera izquierda. Cambiar ambos amortiguadores delanteros y traseros.   </v>
      </c>
      <c r="L2530" s="3">
        <v>1</v>
      </c>
      <c r="M2530" s="10" t="s">
        <v>2145</v>
      </c>
      <c r="N2530" s="3" t="s">
        <v>3498</v>
      </c>
      <c r="Q2530" s="7">
        <v>31238.799999999999</v>
      </c>
      <c r="S2530" s="8"/>
      <c r="T2530" s="11">
        <v>2</v>
      </c>
      <c r="W2530" s="76">
        <v>45000</v>
      </c>
      <c r="X2530" s="16">
        <f t="shared" si="672"/>
        <v>90000</v>
      </c>
      <c r="AC2530" s="18">
        <f t="shared" si="669"/>
        <v>0</v>
      </c>
      <c r="AD2530" s="19">
        <f t="shared" si="675"/>
        <v>220000</v>
      </c>
      <c r="AE2530" s="21">
        <f t="shared" si="671"/>
        <v>62477.599999999999</v>
      </c>
      <c r="AF2530" s="20">
        <f t="shared" si="673"/>
        <v>0</v>
      </c>
      <c r="AG2530" s="20">
        <f t="shared" si="676"/>
        <v>0</v>
      </c>
      <c r="AH2530" s="20">
        <f t="shared" si="677"/>
        <v>0</v>
      </c>
      <c r="AI2530" s="20"/>
      <c r="AJ2530" s="20"/>
      <c r="AK2530" s="20">
        <f t="shared" si="670"/>
        <v>0</v>
      </c>
      <c r="AL2530" s="171"/>
    </row>
    <row r="2531" spans="1:38" x14ac:dyDescent="0.25">
      <c r="A2531" s="3">
        <v>1869</v>
      </c>
      <c r="B2531" s="14">
        <f t="shared" si="678"/>
        <v>4</v>
      </c>
      <c r="C2531" s="9">
        <v>45377</v>
      </c>
      <c r="D2531" s="3" t="str">
        <f t="shared" si="679"/>
        <v>Ojeda Anibal</v>
      </c>
      <c r="E2531" s="14" t="str">
        <f t="shared" si="674"/>
        <v>1869Ojeda Anibal4</v>
      </c>
      <c r="J2531" s="14" t="str">
        <f t="shared" ref="J2531:J2594" si="680">IF(A2531=A2530,CONCATENATE(J2530," ",I2531),I2531)</f>
        <v xml:space="preserve">Service completo. Cambio de aceite y filtros. Control general del vehiculo. Cambiar juego de bujias. Cambiar ambos extremos de direccion. Cambiar homocinetica delantera izquierda. Cambiar ambos amortiguadores delanteros y traseros.    </v>
      </c>
      <c r="L2531" s="3">
        <v>1</v>
      </c>
      <c r="M2531" s="10" t="s">
        <v>3031</v>
      </c>
      <c r="N2531" s="3" t="s">
        <v>771</v>
      </c>
      <c r="Q2531" s="7">
        <v>2811.4</v>
      </c>
      <c r="S2531" s="8"/>
      <c r="T2531" s="11">
        <v>1</v>
      </c>
      <c r="W2531" s="76">
        <v>7000</v>
      </c>
      <c r="X2531" s="16">
        <f t="shared" si="672"/>
        <v>7000</v>
      </c>
      <c r="AC2531" s="18">
        <f t="shared" ref="AC2531:AC2594" si="681">+AB2531*Y2531</f>
        <v>0</v>
      </c>
      <c r="AD2531" s="19">
        <f t="shared" si="675"/>
        <v>220000</v>
      </c>
      <c r="AE2531" s="21">
        <f t="shared" si="671"/>
        <v>2811.4</v>
      </c>
      <c r="AF2531" s="20">
        <f t="shared" si="673"/>
        <v>0</v>
      </c>
      <c r="AG2531" s="20">
        <f t="shared" si="676"/>
        <v>0</v>
      </c>
      <c r="AH2531" s="20">
        <f t="shared" si="677"/>
        <v>0</v>
      </c>
      <c r="AI2531" s="20"/>
      <c r="AJ2531" s="20"/>
      <c r="AK2531" s="20">
        <f t="shared" ref="AK2531:AK2594" si="682">AH2531+AG2531</f>
        <v>0</v>
      </c>
      <c r="AL2531" s="171"/>
    </row>
    <row r="2532" spans="1:38" x14ac:dyDescent="0.25">
      <c r="A2532" s="3">
        <v>1869</v>
      </c>
      <c r="B2532" s="14">
        <f t="shared" si="678"/>
        <v>5</v>
      </c>
      <c r="C2532" s="9">
        <f t="shared" ref="C2532:C2537" si="683">IF(A2532=A2531,C2531,"")</f>
        <v>45377</v>
      </c>
      <c r="D2532" s="3" t="str">
        <f t="shared" si="679"/>
        <v>Ojeda Anibal</v>
      </c>
      <c r="E2532" s="14" t="str">
        <f t="shared" si="674"/>
        <v>1869Ojeda Anibal5</v>
      </c>
      <c r="J2532" s="14" t="str">
        <f t="shared" si="680"/>
        <v xml:space="preserve">Service completo. Cambio de aceite y filtros. Control general del vehiculo. Cambiar juego de bujias. Cambiar ambos extremos de direccion. Cambiar homocinetica delantera izquierda. Cambiar ambos amortiguadores delanteros y traseros.     </v>
      </c>
      <c r="L2532" s="3">
        <v>1</v>
      </c>
      <c r="M2532" s="10" t="s">
        <v>3391</v>
      </c>
      <c r="N2532" s="3" t="s">
        <v>771</v>
      </c>
      <c r="Q2532" s="7">
        <v>5200</v>
      </c>
      <c r="S2532" s="8"/>
      <c r="T2532" s="11">
        <v>1</v>
      </c>
      <c r="W2532" s="76">
        <v>8000</v>
      </c>
      <c r="X2532" s="16">
        <f t="shared" si="672"/>
        <v>8000</v>
      </c>
      <c r="AC2532" s="18">
        <f t="shared" si="681"/>
        <v>0</v>
      </c>
      <c r="AD2532" s="19">
        <f t="shared" si="675"/>
        <v>220000</v>
      </c>
      <c r="AE2532" s="21">
        <f t="shared" si="671"/>
        <v>5200</v>
      </c>
      <c r="AF2532" s="20">
        <f t="shared" si="673"/>
        <v>0</v>
      </c>
      <c r="AG2532" s="20">
        <f t="shared" si="676"/>
        <v>0</v>
      </c>
      <c r="AH2532" s="20">
        <f t="shared" si="677"/>
        <v>0</v>
      </c>
      <c r="AI2532" s="20"/>
      <c r="AJ2532" s="20"/>
      <c r="AK2532" s="20">
        <f t="shared" si="682"/>
        <v>0</v>
      </c>
      <c r="AL2532" s="171"/>
    </row>
    <row r="2533" spans="1:38" x14ac:dyDescent="0.25">
      <c r="A2533" s="3">
        <v>1869</v>
      </c>
      <c r="B2533" s="14">
        <f t="shared" si="678"/>
        <v>6</v>
      </c>
      <c r="C2533" s="9">
        <f t="shared" si="683"/>
        <v>45377</v>
      </c>
      <c r="D2533" s="3" t="str">
        <f t="shared" si="679"/>
        <v>Ojeda Anibal</v>
      </c>
      <c r="E2533" s="14" t="str">
        <f t="shared" si="674"/>
        <v>1869Ojeda Anibal6</v>
      </c>
      <c r="J2533" s="14" t="str">
        <f t="shared" si="680"/>
        <v xml:space="preserve">Service completo. Cambio de aceite y filtros. Control general del vehiculo. Cambiar juego de bujias. Cambiar ambos extremos de direccion. Cambiar homocinetica delantera izquierda. Cambiar ambos amortiguadores delanteros y traseros.      </v>
      </c>
      <c r="L2533" s="3">
        <v>1</v>
      </c>
      <c r="M2533" s="10" t="s">
        <v>2178</v>
      </c>
      <c r="N2533" s="3" t="s">
        <v>771</v>
      </c>
      <c r="Q2533" s="7">
        <v>3912.09</v>
      </c>
      <c r="S2533" s="8"/>
      <c r="T2533" s="11">
        <v>1</v>
      </c>
      <c r="W2533" s="76">
        <v>8900</v>
      </c>
      <c r="X2533" s="16">
        <f t="shared" si="672"/>
        <v>8900</v>
      </c>
      <c r="AC2533" s="18">
        <f t="shared" si="681"/>
        <v>0</v>
      </c>
      <c r="AD2533" s="19">
        <f t="shared" si="675"/>
        <v>220000</v>
      </c>
      <c r="AE2533" s="21">
        <f t="shared" si="671"/>
        <v>3912.09</v>
      </c>
      <c r="AF2533" s="20">
        <f t="shared" si="673"/>
        <v>0</v>
      </c>
      <c r="AG2533" s="20">
        <f t="shared" si="676"/>
        <v>0</v>
      </c>
      <c r="AH2533" s="20">
        <f t="shared" si="677"/>
        <v>0</v>
      </c>
      <c r="AI2533" s="20"/>
      <c r="AJ2533" s="20"/>
      <c r="AK2533" s="20">
        <f t="shared" si="682"/>
        <v>0</v>
      </c>
      <c r="AL2533" s="171"/>
    </row>
    <row r="2534" spans="1:38" x14ac:dyDescent="0.25">
      <c r="A2534" s="3">
        <v>1869</v>
      </c>
      <c r="B2534" s="14">
        <f t="shared" si="678"/>
        <v>7</v>
      </c>
      <c r="C2534" s="9">
        <f t="shared" si="683"/>
        <v>45377</v>
      </c>
      <c r="D2534" s="3" t="str">
        <f t="shared" si="679"/>
        <v>Ojeda Anibal</v>
      </c>
      <c r="E2534" s="14" t="str">
        <f t="shared" si="674"/>
        <v>1869Ojeda Anibal7</v>
      </c>
      <c r="J2534" s="14" t="str">
        <f t="shared" si="680"/>
        <v xml:space="preserve">Service completo. Cambio de aceite y filtros. Control general del vehiculo. Cambiar juego de bujias. Cambiar ambos extremos de direccion. Cambiar homocinetica delantera izquierda. Cambiar ambos amortiguadores delanteros y traseros.       </v>
      </c>
      <c r="L2534" s="3">
        <v>1</v>
      </c>
      <c r="M2534" s="10" t="s">
        <v>728</v>
      </c>
      <c r="N2534" s="3" t="s">
        <v>771</v>
      </c>
      <c r="Q2534" s="7">
        <v>3540.67</v>
      </c>
      <c r="S2534" s="8"/>
      <c r="T2534" s="11">
        <v>4</v>
      </c>
      <c r="W2534" s="76">
        <v>11250</v>
      </c>
      <c r="X2534" s="16">
        <f t="shared" si="672"/>
        <v>45000</v>
      </c>
      <c r="AC2534" s="18">
        <f t="shared" si="681"/>
        <v>0</v>
      </c>
      <c r="AD2534" s="19">
        <f t="shared" si="675"/>
        <v>220000</v>
      </c>
      <c r="AE2534" s="21">
        <f t="shared" si="671"/>
        <v>14162.68</v>
      </c>
      <c r="AF2534" s="20">
        <f t="shared" si="673"/>
        <v>0</v>
      </c>
      <c r="AG2534" s="20">
        <f t="shared" si="676"/>
        <v>0</v>
      </c>
      <c r="AH2534" s="20">
        <f t="shared" si="677"/>
        <v>0</v>
      </c>
      <c r="AI2534" s="20"/>
      <c r="AJ2534" s="20"/>
      <c r="AK2534" s="20">
        <f t="shared" si="682"/>
        <v>0</v>
      </c>
      <c r="AL2534" s="171"/>
    </row>
    <row r="2535" spans="1:38" ht="15.75" customHeight="1" x14ac:dyDescent="0.25">
      <c r="A2535" s="3">
        <v>1869</v>
      </c>
      <c r="B2535" s="14">
        <f t="shared" si="678"/>
        <v>8</v>
      </c>
      <c r="C2535" s="9">
        <f t="shared" si="683"/>
        <v>45377</v>
      </c>
      <c r="D2535" s="3" t="str">
        <f t="shared" si="679"/>
        <v>Ojeda Anibal</v>
      </c>
      <c r="E2535" s="14" t="str">
        <f t="shared" si="674"/>
        <v>1869Ojeda Anibal8</v>
      </c>
      <c r="J2535" s="14" t="str">
        <f t="shared" si="680"/>
        <v xml:space="preserve">Service completo. Cambio de aceite y filtros. Control general del vehiculo. Cambiar juego de bujias. Cambiar ambos extremos de direccion. Cambiar homocinetica delantera izquierda. Cambiar ambos amortiguadores delanteros y traseros.        </v>
      </c>
      <c r="L2535" s="3">
        <v>1</v>
      </c>
      <c r="M2535" s="10" t="s">
        <v>3460</v>
      </c>
      <c r="N2535" s="3" t="s">
        <v>1566</v>
      </c>
      <c r="Q2535" s="7">
        <v>3100</v>
      </c>
      <c r="S2535" s="8"/>
      <c r="T2535" s="11">
        <v>4</v>
      </c>
      <c r="W2535" s="76">
        <v>4000</v>
      </c>
      <c r="X2535" s="16">
        <f t="shared" si="672"/>
        <v>16000</v>
      </c>
      <c r="AC2535" s="18">
        <f t="shared" si="681"/>
        <v>0</v>
      </c>
      <c r="AD2535" s="19">
        <f t="shared" si="675"/>
        <v>220000</v>
      </c>
      <c r="AE2535" s="21">
        <f t="shared" si="671"/>
        <v>12400</v>
      </c>
      <c r="AF2535" s="20">
        <f t="shared" si="673"/>
        <v>0</v>
      </c>
      <c r="AG2535" s="20">
        <f t="shared" si="676"/>
        <v>0</v>
      </c>
      <c r="AH2535" s="20">
        <f t="shared" si="677"/>
        <v>0</v>
      </c>
      <c r="AI2535" s="20"/>
      <c r="AJ2535" s="20"/>
      <c r="AK2535" s="20">
        <f t="shared" si="682"/>
        <v>0</v>
      </c>
      <c r="AL2535" s="171"/>
    </row>
    <row r="2536" spans="1:38" ht="15.75" customHeight="1" x14ac:dyDescent="0.25">
      <c r="A2536" s="3">
        <v>1869</v>
      </c>
      <c r="B2536" s="14">
        <f t="shared" si="678"/>
        <v>9</v>
      </c>
      <c r="C2536" s="9">
        <f t="shared" si="683"/>
        <v>45377</v>
      </c>
      <c r="D2536" s="3" t="str">
        <f t="shared" si="679"/>
        <v>Ojeda Anibal</v>
      </c>
      <c r="E2536" s="14" t="str">
        <f t="shared" si="674"/>
        <v>1869Ojeda Anibal9</v>
      </c>
      <c r="J2536" s="14" t="str">
        <f t="shared" si="680"/>
        <v xml:space="preserve">Service completo. Cambio de aceite y filtros. Control general del vehiculo. Cambiar juego de bujias. Cambiar ambos extremos de direccion. Cambiar homocinetica delantera izquierda. Cambiar ambos amortiguadores delanteros y traseros.         </v>
      </c>
      <c r="L2536" s="3">
        <v>1</v>
      </c>
      <c r="M2536" s="10" t="s">
        <v>2363</v>
      </c>
      <c r="N2536" s="3" t="s">
        <v>2484</v>
      </c>
      <c r="Q2536" s="7">
        <v>27000</v>
      </c>
      <c r="T2536" s="11">
        <v>1</v>
      </c>
      <c r="W2536" s="7">
        <v>33000</v>
      </c>
      <c r="X2536" s="17">
        <v>33000</v>
      </c>
      <c r="AC2536" s="18">
        <f t="shared" si="681"/>
        <v>0</v>
      </c>
      <c r="AD2536" s="19">
        <f t="shared" si="675"/>
        <v>220000</v>
      </c>
      <c r="AE2536" s="21">
        <f t="shared" si="671"/>
        <v>27000</v>
      </c>
      <c r="AF2536" s="20">
        <f t="shared" si="673"/>
        <v>0</v>
      </c>
      <c r="AG2536" s="20">
        <f t="shared" si="676"/>
        <v>0</v>
      </c>
      <c r="AH2536" s="20">
        <f t="shared" si="677"/>
        <v>0</v>
      </c>
      <c r="AI2536" s="20"/>
      <c r="AJ2536" s="20"/>
      <c r="AK2536" s="20">
        <f t="shared" si="682"/>
        <v>0</v>
      </c>
      <c r="AL2536" s="171"/>
    </row>
    <row r="2537" spans="1:38" ht="15.75" customHeight="1" x14ac:dyDescent="0.25">
      <c r="A2537" s="3">
        <v>1869</v>
      </c>
      <c r="B2537" s="14">
        <f t="shared" si="678"/>
        <v>10</v>
      </c>
      <c r="C2537" s="9">
        <f t="shared" si="683"/>
        <v>45377</v>
      </c>
      <c r="D2537" s="3" t="str">
        <f t="shared" si="679"/>
        <v>Ojeda Anibal</v>
      </c>
      <c r="E2537" s="14" t="str">
        <f t="shared" si="674"/>
        <v>1869Ojeda Anibal10</v>
      </c>
      <c r="J2537" s="14" t="str">
        <f t="shared" si="680"/>
        <v xml:space="preserve">Service completo. Cambio de aceite y filtros. Control general del vehiculo. Cambiar juego de bujias. Cambiar ambos extremos de direccion. Cambiar homocinetica delantera izquierda. Cambiar ambos amortiguadores delanteros y traseros.          </v>
      </c>
      <c r="L2537" s="3">
        <v>1</v>
      </c>
      <c r="M2537" s="10" t="s">
        <v>2363</v>
      </c>
      <c r="N2537" s="3" t="s">
        <v>2484</v>
      </c>
      <c r="Q2537" s="7">
        <v>18000</v>
      </c>
      <c r="T2537" s="11">
        <v>1</v>
      </c>
      <c r="W2537" s="7">
        <v>22000</v>
      </c>
      <c r="X2537" s="17">
        <v>22000</v>
      </c>
      <c r="AC2537" s="18">
        <f t="shared" si="681"/>
        <v>0</v>
      </c>
      <c r="AD2537" s="19">
        <f t="shared" si="675"/>
        <v>220000</v>
      </c>
      <c r="AE2537" s="21">
        <f t="shared" si="671"/>
        <v>18000</v>
      </c>
      <c r="AF2537" s="20">
        <f t="shared" si="673"/>
        <v>0</v>
      </c>
      <c r="AG2537" s="20">
        <f t="shared" si="676"/>
        <v>0</v>
      </c>
      <c r="AH2537" s="20">
        <f t="shared" si="677"/>
        <v>0</v>
      </c>
      <c r="AI2537" s="20"/>
      <c r="AJ2537" s="20"/>
      <c r="AK2537" s="20">
        <f t="shared" si="682"/>
        <v>0</v>
      </c>
      <c r="AL2537" s="171"/>
    </row>
    <row r="2538" spans="1:38" ht="15.75" customHeight="1" x14ac:dyDescent="0.25">
      <c r="A2538" s="3">
        <v>1869</v>
      </c>
      <c r="B2538" s="14">
        <f t="shared" si="678"/>
        <v>11</v>
      </c>
      <c r="C2538" s="9">
        <v>45377</v>
      </c>
      <c r="D2538" s="3" t="s">
        <v>2514</v>
      </c>
      <c r="E2538" s="14" t="str">
        <f t="shared" si="674"/>
        <v>1869Ojeda Anibal11</v>
      </c>
      <c r="J2538" s="14" t="str">
        <f t="shared" si="680"/>
        <v xml:space="preserve">Service completo. Cambio de aceite y filtros. Control general del vehiculo. Cambiar juego de bujias. Cambiar ambos extremos de direccion. Cambiar homocinetica delantera izquierda. Cambiar ambos amortiguadores delanteros y traseros.           </v>
      </c>
      <c r="L2538" s="3">
        <v>1</v>
      </c>
      <c r="M2538" s="10" t="s">
        <v>3377</v>
      </c>
      <c r="N2538" s="3" t="s">
        <v>771</v>
      </c>
      <c r="Q2538" s="7">
        <v>3500</v>
      </c>
      <c r="S2538" s="8"/>
      <c r="T2538" s="11">
        <v>1</v>
      </c>
      <c r="W2538" s="76">
        <v>6000</v>
      </c>
      <c r="X2538" s="16">
        <f t="shared" ref="X2538:X2569" si="684">W2538*T2538</f>
        <v>6000</v>
      </c>
      <c r="AC2538" s="18">
        <f t="shared" si="681"/>
        <v>0</v>
      </c>
      <c r="AD2538" s="19">
        <f t="shared" si="675"/>
        <v>220000</v>
      </c>
      <c r="AE2538" s="21">
        <f t="shared" si="671"/>
        <v>3500</v>
      </c>
      <c r="AF2538" s="20">
        <f t="shared" si="673"/>
        <v>0</v>
      </c>
      <c r="AG2538" s="20">
        <f t="shared" si="676"/>
        <v>0</v>
      </c>
      <c r="AH2538" s="20">
        <f t="shared" si="677"/>
        <v>0</v>
      </c>
      <c r="AI2538" s="20"/>
      <c r="AJ2538" s="20"/>
      <c r="AK2538" s="20">
        <f t="shared" si="682"/>
        <v>0</v>
      </c>
      <c r="AL2538" s="171"/>
    </row>
    <row r="2539" spans="1:38" ht="15.75" customHeight="1" x14ac:dyDescent="0.25">
      <c r="A2539" s="3">
        <v>1870</v>
      </c>
      <c r="B2539" s="14">
        <f t="shared" si="678"/>
        <v>1</v>
      </c>
      <c r="C2539" s="9">
        <v>45377</v>
      </c>
      <c r="D2539" s="3" t="s">
        <v>392</v>
      </c>
      <c r="E2539" s="14" t="str">
        <f t="shared" si="674"/>
        <v>1870Gatti Mariana1</v>
      </c>
      <c r="F2539" s="119" t="s">
        <v>3120</v>
      </c>
      <c r="G2539" s="119" t="s">
        <v>3079</v>
      </c>
      <c r="H2539" s="119">
        <v>67027</v>
      </c>
      <c r="I2539" s="10" t="s">
        <v>3515</v>
      </c>
      <c r="J2539" s="14" t="str">
        <f t="shared" si="680"/>
        <v>Service completo. Cambio de aceite y filtros. Control general del vehiculo. Cambiar juego de bujias. Cambiar pastillas de frenos delanteras. Cambiar escobilla limpia parabrisas delantera lado conductor. Cambiar lampara trasera izquierda.</v>
      </c>
      <c r="K2539" s="3" t="s">
        <v>2390</v>
      </c>
      <c r="L2539" s="3">
        <v>1</v>
      </c>
      <c r="M2539" s="10" t="s">
        <v>3031</v>
      </c>
      <c r="N2539" s="3" t="s">
        <v>771</v>
      </c>
      <c r="Q2539" s="7">
        <v>2811.4</v>
      </c>
      <c r="R2539" s="7" t="s">
        <v>1916</v>
      </c>
      <c r="S2539" s="8"/>
      <c r="T2539" s="11">
        <v>1</v>
      </c>
      <c r="W2539" s="76">
        <v>7000</v>
      </c>
      <c r="X2539" s="16">
        <f t="shared" si="684"/>
        <v>7000</v>
      </c>
      <c r="AC2539" s="18">
        <f t="shared" si="681"/>
        <v>0</v>
      </c>
      <c r="AD2539" s="19">
        <f t="shared" si="675"/>
        <v>0</v>
      </c>
      <c r="AE2539" s="21">
        <f t="shared" si="671"/>
        <v>2811.4</v>
      </c>
      <c r="AF2539" s="20">
        <f t="shared" si="673"/>
        <v>53672.18</v>
      </c>
      <c r="AG2539" s="20">
        <f t="shared" si="676"/>
        <v>147300</v>
      </c>
      <c r="AH2539" s="20">
        <f t="shared" si="677"/>
        <v>100000</v>
      </c>
      <c r="AI2539" s="20"/>
      <c r="AJ2539" s="20"/>
      <c r="AK2539" s="20">
        <f t="shared" si="682"/>
        <v>247300</v>
      </c>
      <c r="AL2539" s="171"/>
    </row>
    <row r="2540" spans="1:38" ht="15.75" customHeight="1" x14ac:dyDescent="0.25">
      <c r="A2540" s="3">
        <v>1870</v>
      </c>
      <c r="B2540" s="14">
        <f t="shared" si="678"/>
        <v>2</v>
      </c>
      <c r="C2540" s="9">
        <f>IF(A2540=A2539,C2539,"")</f>
        <v>45377</v>
      </c>
      <c r="D2540" s="3" t="str">
        <f>IF(A2540=A2539,D2539,"")</f>
        <v>Gatti Mariana</v>
      </c>
      <c r="E2540" s="14" t="str">
        <f t="shared" si="674"/>
        <v>1870Gatti Mariana2</v>
      </c>
      <c r="J2540" s="14" t="str">
        <f t="shared" si="680"/>
        <v xml:space="preserve">Service completo. Cambio de aceite y filtros. Control general del vehiculo. Cambiar juego de bujias. Cambiar pastillas de frenos delanteras. Cambiar escobilla limpia parabrisas delantera lado conductor. Cambiar lampara trasera izquierda. </v>
      </c>
      <c r="L2540" s="3">
        <v>1</v>
      </c>
      <c r="M2540" s="10" t="s">
        <v>3080</v>
      </c>
      <c r="N2540" s="3" t="s">
        <v>771</v>
      </c>
      <c r="Q2540" s="7">
        <v>8519.15</v>
      </c>
      <c r="S2540" s="8"/>
      <c r="T2540" s="11">
        <v>1</v>
      </c>
      <c r="W2540" s="76">
        <v>13800</v>
      </c>
      <c r="X2540" s="16">
        <f t="shared" si="684"/>
        <v>13800</v>
      </c>
      <c r="AC2540" s="18">
        <f t="shared" si="681"/>
        <v>0</v>
      </c>
      <c r="AD2540" s="19">
        <f t="shared" si="675"/>
        <v>0</v>
      </c>
      <c r="AE2540" s="21">
        <f t="shared" si="671"/>
        <v>8519.15</v>
      </c>
      <c r="AF2540" s="20">
        <f t="shared" si="673"/>
        <v>0</v>
      </c>
      <c r="AG2540" s="20">
        <f t="shared" si="676"/>
        <v>0</v>
      </c>
      <c r="AH2540" s="20">
        <f t="shared" si="677"/>
        <v>0</v>
      </c>
      <c r="AI2540" s="20"/>
      <c r="AJ2540" s="20"/>
      <c r="AK2540" s="20">
        <f t="shared" si="682"/>
        <v>0</v>
      </c>
      <c r="AL2540" s="171"/>
    </row>
    <row r="2541" spans="1:38" ht="15.75" customHeight="1" x14ac:dyDescent="0.25">
      <c r="A2541" s="3">
        <v>1870</v>
      </c>
      <c r="B2541" s="14">
        <f t="shared" si="678"/>
        <v>3</v>
      </c>
      <c r="C2541" s="9">
        <f>IF(A2541=A2540,C2540,"")</f>
        <v>45377</v>
      </c>
      <c r="D2541" s="3" t="str">
        <f>IF(A2541=A2540,D2540,"")</f>
        <v>Gatti Mariana</v>
      </c>
      <c r="E2541" s="14" t="str">
        <f t="shared" si="674"/>
        <v>1870Gatti Mariana3</v>
      </c>
      <c r="J2541" s="14" t="str">
        <f t="shared" si="680"/>
        <v xml:space="preserve">Service completo. Cambio de aceite y filtros. Control general del vehiculo. Cambiar juego de bujias. Cambiar pastillas de frenos delanteras. Cambiar escobilla limpia parabrisas delantera lado conductor. Cambiar lampara trasera izquierda.  </v>
      </c>
      <c r="L2541" s="3">
        <v>1</v>
      </c>
      <c r="M2541" s="10" t="s">
        <v>222</v>
      </c>
      <c r="N2541" s="3" t="s">
        <v>771</v>
      </c>
      <c r="Q2541" s="7">
        <v>5741.63</v>
      </c>
      <c r="S2541" s="8"/>
      <c r="T2541" s="11">
        <v>4</v>
      </c>
      <c r="W2541" s="76">
        <v>16550</v>
      </c>
      <c r="X2541" s="16">
        <f t="shared" si="684"/>
        <v>66200</v>
      </c>
      <c r="AC2541" s="18">
        <f t="shared" si="681"/>
        <v>0</v>
      </c>
      <c r="AD2541" s="19">
        <f t="shared" si="675"/>
        <v>0</v>
      </c>
      <c r="AE2541" s="21">
        <f t="shared" si="671"/>
        <v>22966.52</v>
      </c>
      <c r="AF2541" s="20">
        <f t="shared" si="673"/>
        <v>0</v>
      </c>
      <c r="AG2541" s="20">
        <f t="shared" si="676"/>
        <v>0</v>
      </c>
      <c r="AH2541" s="20">
        <f t="shared" si="677"/>
        <v>0</v>
      </c>
      <c r="AI2541" s="20"/>
      <c r="AJ2541" s="20"/>
      <c r="AK2541" s="20">
        <f t="shared" si="682"/>
        <v>0</v>
      </c>
      <c r="AL2541" s="171"/>
    </row>
    <row r="2542" spans="1:38" ht="15.75" customHeight="1" x14ac:dyDescent="0.25">
      <c r="A2542" s="3">
        <v>1870</v>
      </c>
      <c r="B2542" s="14">
        <f t="shared" si="678"/>
        <v>4</v>
      </c>
      <c r="C2542" s="9">
        <f>IF(A2542=A2541,C2541,"")</f>
        <v>45377</v>
      </c>
      <c r="D2542" s="3" t="str">
        <f>IF(A2542=A2541,D2541,"")</f>
        <v>Gatti Mariana</v>
      </c>
      <c r="E2542" s="14" t="str">
        <f t="shared" si="674"/>
        <v>1870Gatti Mariana4</v>
      </c>
      <c r="J2542" s="14" t="str">
        <f t="shared" si="680"/>
        <v xml:space="preserve">Service completo. Cambio de aceite y filtros. Control general del vehiculo. Cambiar juego de bujias. Cambiar pastillas de frenos delanteras. Cambiar escobilla limpia parabrisas delantera lado conductor. Cambiar lampara trasera izquierda.   </v>
      </c>
      <c r="L2542" s="3">
        <v>1</v>
      </c>
      <c r="M2542" s="10" t="s">
        <v>3460</v>
      </c>
      <c r="N2542" s="3" t="s">
        <v>1566</v>
      </c>
      <c r="Q2542" s="7">
        <v>3100</v>
      </c>
      <c r="S2542" s="8"/>
      <c r="T2542" s="11">
        <v>4</v>
      </c>
      <c r="W2542" s="76">
        <v>4000</v>
      </c>
      <c r="X2542" s="16">
        <f t="shared" si="684"/>
        <v>16000</v>
      </c>
      <c r="AC2542" s="18">
        <f t="shared" si="681"/>
        <v>0</v>
      </c>
      <c r="AD2542" s="19">
        <f t="shared" si="675"/>
        <v>0</v>
      </c>
      <c r="AE2542" s="21">
        <f t="shared" si="671"/>
        <v>12400</v>
      </c>
      <c r="AF2542" s="20">
        <f t="shared" si="673"/>
        <v>0</v>
      </c>
      <c r="AG2542" s="20">
        <f t="shared" si="676"/>
        <v>0</v>
      </c>
      <c r="AH2542" s="20">
        <f t="shared" si="677"/>
        <v>0</v>
      </c>
      <c r="AI2542" s="20"/>
      <c r="AJ2542" s="20"/>
      <c r="AK2542" s="20">
        <f t="shared" si="682"/>
        <v>0</v>
      </c>
      <c r="AL2542" s="171"/>
    </row>
    <row r="2543" spans="1:38" ht="15.75" customHeight="1" x14ac:dyDescent="0.25">
      <c r="A2543" s="3">
        <v>1870</v>
      </c>
      <c r="B2543" s="14">
        <f t="shared" si="678"/>
        <v>5</v>
      </c>
      <c r="C2543" s="9">
        <f>IF(A2543=A2542,C2542,"")</f>
        <v>45377</v>
      </c>
      <c r="D2543" s="3" t="str">
        <f>IF(A2543=A2542,D2542,"")</f>
        <v>Gatti Mariana</v>
      </c>
      <c r="E2543" s="14" t="str">
        <f t="shared" si="674"/>
        <v>1870Gatti Mariana5</v>
      </c>
      <c r="J2543" s="14" t="str">
        <f t="shared" si="680"/>
        <v xml:space="preserve">Service completo. Cambio de aceite y filtros. Control general del vehiculo. Cambiar juego de bujias. Cambiar pastillas de frenos delanteras. Cambiar escobilla limpia parabrisas delantera lado conductor. Cambiar lampara trasera izquierda.    </v>
      </c>
      <c r="L2543" s="3">
        <v>1</v>
      </c>
      <c r="M2543" s="10" t="s">
        <v>3510</v>
      </c>
      <c r="N2543" s="3" t="s">
        <v>734</v>
      </c>
      <c r="Q2543" s="7">
        <v>23200</v>
      </c>
      <c r="S2543" s="8"/>
      <c r="T2543" s="11">
        <v>1</v>
      </c>
      <c r="W2543" s="76">
        <v>29000</v>
      </c>
      <c r="X2543" s="16">
        <f t="shared" si="684"/>
        <v>29000</v>
      </c>
      <c r="AC2543" s="18">
        <f t="shared" si="681"/>
        <v>0</v>
      </c>
      <c r="AD2543" s="19">
        <f t="shared" si="675"/>
        <v>0</v>
      </c>
      <c r="AE2543" s="21">
        <f t="shared" si="671"/>
        <v>23200</v>
      </c>
      <c r="AF2543" s="20">
        <f t="shared" si="673"/>
        <v>0</v>
      </c>
      <c r="AG2543" s="20">
        <f t="shared" si="676"/>
        <v>0</v>
      </c>
      <c r="AH2543" s="20">
        <f t="shared" si="677"/>
        <v>0</v>
      </c>
      <c r="AI2543" s="20"/>
      <c r="AJ2543" s="20"/>
      <c r="AK2543" s="20">
        <f t="shared" si="682"/>
        <v>0</v>
      </c>
      <c r="AL2543" s="171"/>
    </row>
    <row r="2544" spans="1:38" ht="15.75" customHeight="1" x14ac:dyDescent="0.25">
      <c r="A2544" s="3">
        <v>1870</v>
      </c>
      <c r="B2544" s="14">
        <f t="shared" si="678"/>
        <v>6</v>
      </c>
      <c r="C2544" s="9">
        <v>45377</v>
      </c>
      <c r="D2544" s="3" t="s">
        <v>392</v>
      </c>
      <c r="E2544" s="14" t="str">
        <f t="shared" si="674"/>
        <v>1870Gatti Mariana6</v>
      </c>
      <c r="J2544" s="14" t="str">
        <f t="shared" si="680"/>
        <v xml:space="preserve">Service completo. Cambio de aceite y filtros. Control general del vehiculo. Cambiar juego de bujias. Cambiar pastillas de frenos delanteras. Cambiar escobilla limpia parabrisas delantera lado conductor. Cambiar lampara trasera izquierda.     </v>
      </c>
      <c r="L2544" s="3">
        <v>1</v>
      </c>
      <c r="M2544" s="10" t="s">
        <v>3448</v>
      </c>
      <c r="N2544" s="3" t="s">
        <v>771</v>
      </c>
      <c r="Q2544" s="7">
        <v>9400</v>
      </c>
      <c r="S2544" s="8"/>
      <c r="T2544" s="11">
        <v>1</v>
      </c>
      <c r="W2544" s="76">
        <v>13500</v>
      </c>
      <c r="X2544" s="16">
        <f t="shared" si="684"/>
        <v>13500</v>
      </c>
      <c r="AC2544" s="18">
        <f t="shared" si="681"/>
        <v>0</v>
      </c>
      <c r="AD2544" s="19">
        <f>IF(A2544=A6719,AD6719+AC2544,AC2544)</f>
        <v>0</v>
      </c>
      <c r="AE2544" s="21">
        <f t="shared" ref="AE2544:AE2607" si="685">+(Q2544)*T2544</f>
        <v>9400</v>
      </c>
      <c r="AF2544" s="20">
        <f>IF(A2544=A6719,0,(SUMIF($A$3:$A$999956,A2544,$Q$3:$Q$999956)))+IF(A2544=A6719,0,(SUMIF($A$3:$A$999956,A2544,$R$3:$R$999956)))</f>
        <v>53672.18</v>
      </c>
      <c r="AG2544" s="20">
        <f>IF(A2544=A6719,0,(SUMIF($A$3:$A$999956,A2544,($X$3:$X$999956))))</f>
        <v>147300</v>
      </c>
      <c r="AH2544" s="20">
        <f>IF(A2544=A6719,0,(SUMIF($A$3:$A$999956,A2544,($AC$3:$AC$999956))))</f>
        <v>100000</v>
      </c>
      <c r="AI2544" s="20"/>
      <c r="AJ2544" s="20"/>
      <c r="AK2544" s="20">
        <f t="shared" si="682"/>
        <v>247300</v>
      </c>
      <c r="AL2544" s="171"/>
    </row>
    <row r="2545" spans="1:38" ht="15.75" customHeight="1" x14ac:dyDescent="0.25">
      <c r="A2545" s="3">
        <v>1870</v>
      </c>
      <c r="B2545" s="14">
        <f t="shared" si="678"/>
        <v>7</v>
      </c>
      <c r="C2545" s="9">
        <f>IF(A2545=A2544,C2544,"")</f>
        <v>45377</v>
      </c>
      <c r="D2545" s="3" t="str">
        <f>IF(A2545=A2544,D2544,"")</f>
        <v>Gatti Mariana</v>
      </c>
      <c r="E2545" s="14" t="str">
        <f t="shared" si="674"/>
        <v>1870Gatti Mariana7</v>
      </c>
      <c r="J2545" s="14" t="str">
        <f t="shared" si="680"/>
        <v xml:space="preserve">Service completo. Cambio de aceite y filtros. Control general del vehiculo. Cambiar juego de bujias. Cambiar pastillas de frenos delanteras. Cambiar escobilla limpia parabrisas delantera lado conductor. Cambiar lampara trasera izquierda.      </v>
      </c>
      <c r="L2545" s="3">
        <v>1</v>
      </c>
      <c r="M2545" s="10" t="s">
        <v>3516</v>
      </c>
      <c r="N2545" s="3" t="s">
        <v>771</v>
      </c>
      <c r="Q2545" s="7">
        <v>900</v>
      </c>
      <c r="S2545" s="8"/>
      <c r="T2545" s="11">
        <v>1</v>
      </c>
      <c r="W2545" s="76">
        <v>1800</v>
      </c>
      <c r="X2545" s="16">
        <f t="shared" si="684"/>
        <v>1800</v>
      </c>
      <c r="Y2545" s="3">
        <v>1</v>
      </c>
      <c r="AB2545" s="4">
        <v>100000</v>
      </c>
      <c r="AC2545" s="18">
        <f t="shared" si="681"/>
        <v>100000</v>
      </c>
      <c r="AD2545" s="19">
        <f t="shared" ref="AD2545:AD2608" si="686">IF(A2545=A2544,AD2544+AC2545,AC2545)</f>
        <v>100000</v>
      </c>
      <c r="AE2545" s="21">
        <f t="shared" si="685"/>
        <v>900</v>
      </c>
      <c r="AF2545" s="20">
        <f t="shared" ref="AF2545:AF2608" si="687">IF(A2545=A2544,0,(SUMIF($A$3:$A$999956,A2545,$Q$3:$Q$999956)))+IF(A2545=A2544,0,(SUMIF($A$3:$A$999956,A2545,$R$3:$R$999956)))</f>
        <v>0</v>
      </c>
      <c r="AG2545" s="20">
        <f t="shared" ref="AG2545:AG2608" si="688">IF(A2545=A2544,0,(SUMIF($A$3:$A$999956,A2545,($X$3:$X$999956))))</f>
        <v>0</v>
      </c>
      <c r="AH2545" s="20">
        <f t="shared" ref="AH2545:AH2608" si="689">IF(A2545=A2544,0,(SUMIF($A$3:$A$999956,A2545,($AC$3:$AC$999956))))</f>
        <v>0</v>
      </c>
      <c r="AI2545" s="20"/>
      <c r="AJ2545" s="20"/>
      <c r="AK2545" s="20">
        <f t="shared" si="682"/>
        <v>0</v>
      </c>
      <c r="AL2545" s="171"/>
    </row>
    <row r="2546" spans="1:38" ht="15.75" customHeight="1" x14ac:dyDescent="0.25">
      <c r="A2546" s="3">
        <v>1871</v>
      </c>
      <c r="B2546" s="14">
        <f t="shared" si="678"/>
        <v>1</v>
      </c>
      <c r="C2546" s="9">
        <v>45377</v>
      </c>
      <c r="D2546" s="3" t="s">
        <v>3520</v>
      </c>
      <c r="E2546" s="14" t="str">
        <f t="shared" si="674"/>
        <v>1871Garcia Franco1</v>
      </c>
      <c r="F2546" s="119" t="s">
        <v>3521</v>
      </c>
      <c r="G2546" s="119" t="s">
        <v>914</v>
      </c>
      <c r="H2546" s="119">
        <v>157232</v>
      </c>
      <c r="I2546" s="10" t="s">
        <v>3522</v>
      </c>
      <c r="J2546" s="14" t="str">
        <f t="shared" si="680"/>
        <v>Sacar deposito recuperador de agua. Limpieza parcial del mismo. Probar circuito electrico de nivel de refrigerante con otro deposito. Escaneo del vehiculo. Borrado de aviso de inspeccion pendiente y reprogramacion para proxima inspeccion.</v>
      </c>
      <c r="K2546" s="3" t="s">
        <v>1539</v>
      </c>
      <c r="L2546" s="3">
        <v>1</v>
      </c>
      <c r="R2546" s="7" t="s">
        <v>1479</v>
      </c>
      <c r="X2546" s="16">
        <f t="shared" si="684"/>
        <v>0</v>
      </c>
      <c r="AC2546" s="18">
        <f t="shared" si="681"/>
        <v>0</v>
      </c>
      <c r="AD2546" s="19">
        <f t="shared" si="686"/>
        <v>0</v>
      </c>
      <c r="AE2546" s="21">
        <f t="shared" si="685"/>
        <v>0</v>
      </c>
      <c r="AF2546" s="20">
        <f t="shared" si="687"/>
        <v>0</v>
      </c>
      <c r="AG2546" s="20">
        <f t="shared" si="688"/>
        <v>0</v>
      </c>
      <c r="AH2546" s="20">
        <f t="shared" si="689"/>
        <v>0</v>
      </c>
      <c r="AI2546" s="20"/>
      <c r="AJ2546" s="20"/>
      <c r="AK2546" s="20">
        <f t="shared" si="682"/>
        <v>0</v>
      </c>
      <c r="AL2546" s="171"/>
    </row>
    <row r="2547" spans="1:38" ht="15.75" customHeight="1" x14ac:dyDescent="0.25">
      <c r="A2547" s="3">
        <v>1871</v>
      </c>
      <c r="B2547" s="14">
        <f t="shared" si="678"/>
        <v>2</v>
      </c>
      <c r="C2547" s="9">
        <f>IF(A2547=A2546,C2546,"")</f>
        <v>45377</v>
      </c>
      <c r="D2547" s="3" t="str">
        <f>IF(A2547=A2546,D2546,"")</f>
        <v>Garcia Franco</v>
      </c>
      <c r="E2547" s="14" t="str">
        <f t="shared" si="674"/>
        <v>1871Garcia Franco2</v>
      </c>
      <c r="J2547" s="14" t="str">
        <f t="shared" si="680"/>
        <v xml:space="preserve">Sacar deposito recuperador de agua. Limpieza parcial del mismo. Probar circuito electrico de nivel de refrigerante con otro deposito. Escaneo del vehiculo. Borrado de aviso de inspeccion pendiente y reprogramacion para proxima inspeccion. </v>
      </c>
      <c r="L2547" s="3">
        <v>1</v>
      </c>
      <c r="X2547" s="16">
        <f t="shared" si="684"/>
        <v>0</v>
      </c>
      <c r="AC2547" s="18">
        <f t="shared" si="681"/>
        <v>0</v>
      </c>
      <c r="AD2547" s="19">
        <f t="shared" si="686"/>
        <v>0</v>
      </c>
      <c r="AE2547" s="21">
        <f t="shared" si="685"/>
        <v>0</v>
      </c>
      <c r="AF2547" s="20">
        <f t="shared" si="687"/>
        <v>0</v>
      </c>
      <c r="AG2547" s="20">
        <f t="shared" si="688"/>
        <v>0</v>
      </c>
      <c r="AH2547" s="20">
        <f t="shared" si="689"/>
        <v>0</v>
      </c>
      <c r="AI2547" s="20"/>
      <c r="AJ2547" s="20"/>
      <c r="AK2547" s="20">
        <f t="shared" si="682"/>
        <v>0</v>
      </c>
      <c r="AL2547" s="171"/>
    </row>
    <row r="2548" spans="1:38" ht="15.75" customHeight="1" x14ac:dyDescent="0.25">
      <c r="A2548" s="3">
        <v>1872</v>
      </c>
      <c r="B2548" s="14">
        <f t="shared" si="678"/>
        <v>1</v>
      </c>
      <c r="C2548" s="9">
        <v>45378</v>
      </c>
      <c r="D2548" s="3" t="s">
        <v>2055</v>
      </c>
      <c r="E2548" s="14" t="str">
        <f t="shared" si="674"/>
        <v>1872Fernandez Martin1</v>
      </c>
      <c r="F2548" s="119" t="s">
        <v>3523</v>
      </c>
      <c r="G2548" s="119" t="s">
        <v>1325</v>
      </c>
      <c r="H2548" s="119">
        <v>174653</v>
      </c>
      <c r="I2548" s="10" t="s">
        <v>2702</v>
      </c>
      <c r="J2548" s="14" t="str">
        <f t="shared" si="680"/>
        <v>Service completo. Cambio de aceite y filtros. Control general del vehiculo. Rotacion de ruedas. Lavado motor.</v>
      </c>
      <c r="K2548" s="3" t="s">
        <v>2390</v>
      </c>
      <c r="L2548" s="3">
        <v>1</v>
      </c>
      <c r="M2548" s="10" t="s">
        <v>918</v>
      </c>
      <c r="N2548" s="3" t="s">
        <v>771</v>
      </c>
      <c r="Q2548" s="7">
        <v>49300</v>
      </c>
      <c r="R2548" s="7" t="s">
        <v>1916</v>
      </c>
      <c r="T2548" s="11">
        <v>1</v>
      </c>
      <c r="W2548" s="7">
        <v>69000</v>
      </c>
      <c r="X2548" s="16">
        <f t="shared" si="684"/>
        <v>69000</v>
      </c>
      <c r="Y2548" s="3">
        <v>1</v>
      </c>
      <c r="AB2548" s="4">
        <v>151950</v>
      </c>
      <c r="AC2548" s="18">
        <f t="shared" si="681"/>
        <v>151950</v>
      </c>
      <c r="AD2548" s="19">
        <f t="shared" si="686"/>
        <v>151950</v>
      </c>
      <c r="AE2548" s="21">
        <f t="shared" si="685"/>
        <v>49300</v>
      </c>
      <c r="AF2548" s="20">
        <f t="shared" si="687"/>
        <v>55041.63</v>
      </c>
      <c r="AG2548" s="20">
        <f t="shared" si="688"/>
        <v>205000</v>
      </c>
      <c r="AH2548" s="20">
        <f t="shared" si="689"/>
        <v>151950</v>
      </c>
      <c r="AI2548" s="20"/>
      <c r="AJ2548" s="20"/>
      <c r="AK2548" s="20">
        <f t="shared" si="682"/>
        <v>356950</v>
      </c>
      <c r="AL2548" s="173">
        <v>5</v>
      </c>
    </row>
    <row r="2549" spans="1:38" ht="15.75" customHeight="1" x14ac:dyDescent="0.25">
      <c r="A2549" s="3">
        <v>1872</v>
      </c>
      <c r="B2549" s="14">
        <f t="shared" si="678"/>
        <v>2</v>
      </c>
      <c r="C2549" s="9">
        <f>IF(A2549=A2548,C2548,"")</f>
        <v>45378</v>
      </c>
      <c r="D2549" s="3" t="str">
        <f>IF(A2549=A2548,D2548,"")</f>
        <v>Fernandez Martin</v>
      </c>
      <c r="E2549" s="14" t="str">
        <f t="shared" si="674"/>
        <v>1872Fernandez Martin2</v>
      </c>
      <c r="J2549" s="14" t="str">
        <f t="shared" si="680"/>
        <v xml:space="preserve">Service completo. Cambio de aceite y filtros. Control general del vehiculo. Rotacion de ruedas. Lavado motor. </v>
      </c>
      <c r="L2549" s="3">
        <v>1</v>
      </c>
      <c r="M2549" s="10" t="s">
        <v>2743</v>
      </c>
      <c r="N2549" s="3" t="s">
        <v>771</v>
      </c>
      <c r="Q2549" s="7">
        <v>5741.63</v>
      </c>
      <c r="S2549" s="8"/>
      <c r="T2549" s="11">
        <v>8</v>
      </c>
      <c r="W2549" s="76">
        <v>17000</v>
      </c>
      <c r="X2549" s="16">
        <f t="shared" si="684"/>
        <v>136000</v>
      </c>
      <c r="AC2549" s="18">
        <f t="shared" si="681"/>
        <v>0</v>
      </c>
      <c r="AD2549" s="19">
        <f t="shared" si="686"/>
        <v>151950</v>
      </c>
      <c r="AE2549" s="21">
        <f t="shared" si="685"/>
        <v>45933.04</v>
      </c>
      <c r="AF2549" s="20">
        <f t="shared" si="687"/>
        <v>0</v>
      </c>
      <c r="AG2549" s="20">
        <f t="shared" si="688"/>
        <v>0</v>
      </c>
      <c r="AH2549" s="20">
        <f t="shared" si="689"/>
        <v>0</v>
      </c>
      <c r="AI2549" s="20"/>
      <c r="AJ2549" s="20"/>
      <c r="AK2549" s="20">
        <f t="shared" si="682"/>
        <v>0</v>
      </c>
      <c r="AL2549" s="171"/>
    </row>
    <row r="2550" spans="1:38" ht="15.75" customHeight="1" x14ac:dyDescent="0.25">
      <c r="A2550" s="3">
        <v>1873</v>
      </c>
      <c r="B2550" s="14">
        <f t="shared" si="678"/>
        <v>1</v>
      </c>
      <c r="C2550" s="9">
        <v>45378</v>
      </c>
      <c r="D2550" s="3" t="s">
        <v>3139</v>
      </c>
      <c r="E2550" s="14" t="str">
        <f t="shared" si="674"/>
        <v>1873Trivigno Raul1</v>
      </c>
      <c r="F2550" s="119" t="s">
        <v>3524</v>
      </c>
      <c r="G2550" s="119" t="s">
        <v>3331</v>
      </c>
      <c r="H2550" s="119">
        <v>41907</v>
      </c>
      <c r="I2550" s="10" t="s">
        <v>3487</v>
      </c>
      <c r="J2550" s="14" t="str">
        <f t="shared" si="680"/>
        <v>Service completo. Cambio de aceite y filtros. Control general del vehiculo. Lavado motor.</v>
      </c>
      <c r="K2550" s="3" t="s">
        <v>1665</v>
      </c>
      <c r="L2550" s="3">
        <v>1</v>
      </c>
      <c r="M2550" s="10" t="s">
        <v>3525</v>
      </c>
      <c r="N2550" s="3" t="s">
        <v>771</v>
      </c>
      <c r="Q2550" s="7">
        <v>5515.88</v>
      </c>
      <c r="R2550" s="7" t="s">
        <v>1916</v>
      </c>
      <c r="S2550" s="8"/>
      <c r="T2550" s="11">
        <v>1</v>
      </c>
      <c r="W2550" s="76">
        <v>11800</v>
      </c>
      <c r="X2550" s="16">
        <f t="shared" si="684"/>
        <v>11800</v>
      </c>
      <c r="Y2550" s="3">
        <v>1</v>
      </c>
      <c r="AB2550" s="4">
        <v>50000</v>
      </c>
      <c r="AC2550" s="18">
        <f t="shared" si="681"/>
        <v>50000</v>
      </c>
      <c r="AD2550" s="19">
        <f t="shared" si="686"/>
        <v>50000</v>
      </c>
      <c r="AE2550" s="21">
        <f t="shared" si="685"/>
        <v>5515.88</v>
      </c>
      <c r="AF2550" s="20">
        <f t="shared" si="687"/>
        <v>19935.580000000002</v>
      </c>
      <c r="AG2550" s="20">
        <f t="shared" si="688"/>
        <v>93500</v>
      </c>
      <c r="AH2550" s="20">
        <f t="shared" si="689"/>
        <v>50000</v>
      </c>
      <c r="AI2550" s="20"/>
      <c r="AJ2550" s="20"/>
      <c r="AK2550" s="20">
        <f t="shared" si="682"/>
        <v>143500</v>
      </c>
      <c r="AL2550" s="171"/>
    </row>
    <row r="2551" spans="1:38" ht="15.75" customHeight="1" x14ac:dyDescent="0.25">
      <c r="A2551" s="3">
        <v>1873</v>
      </c>
      <c r="B2551" s="14">
        <f t="shared" si="678"/>
        <v>2</v>
      </c>
      <c r="C2551" s="9">
        <f>IF(A2551=A2550,C2550,"")</f>
        <v>45378</v>
      </c>
      <c r="D2551" s="3" t="str">
        <f>IF(A2551=A2550,D2550,"")</f>
        <v>Trivigno Raul</v>
      </c>
      <c r="E2551" s="14" t="str">
        <f t="shared" si="674"/>
        <v>1873Trivigno Raul2</v>
      </c>
      <c r="J2551" s="14" t="str">
        <f t="shared" si="680"/>
        <v xml:space="preserve">Service completo. Cambio de aceite y filtros. Control general del vehiculo. Lavado motor. </v>
      </c>
      <c r="L2551" s="3">
        <v>1</v>
      </c>
      <c r="M2551" s="10" t="s">
        <v>3332</v>
      </c>
      <c r="N2551" s="3" t="s">
        <v>771</v>
      </c>
      <c r="Q2551" s="7">
        <v>8678.07</v>
      </c>
      <c r="S2551" s="8"/>
      <c r="T2551" s="11">
        <v>1</v>
      </c>
      <c r="W2551" s="76">
        <v>15500</v>
      </c>
      <c r="X2551" s="16">
        <f t="shared" si="684"/>
        <v>15500</v>
      </c>
      <c r="AC2551" s="18">
        <f t="shared" si="681"/>
        <v>0</v>
      </c>
      <c r="AD2551" s="19">
        <f t="shared" si="686"/>
        <v>50000</v>
      </c>
      <c r="AE2551" s="21">
        <f t="shared" si="685"/>
        <v>8678.07</v>
      </c>
      <c r="AF2551" s="20">
        <f t="shared" si="687"/>
        <v>0</v>
      </c>
      <c r="AG2551" s="20">
        <f t="shared" si="688"/>
        <v>0</v>
      </c>
      <c r="AH2551" s="20">
        <f t="shared" si="689"/>
        <v>0</v>
      </c>
      <c r="AI2551" s="20"/>
      <c r="AJ2551" s="20"/>
      <c r="AK2551" s="20">
        <f t="shared" si="682"/>
        <v>0</v>
      </c>
      <c r="AL2551" s="171"/>
    </row>
    <row r="2552" spans="1:38" ht="15.75" customHeight="1" x14ac:dyDescent="0.25">
      <c r="A2552" s="3">
        <v>1873</v>
      </c>
      <c r="B2552" s="14">
        <f t="shared" si="678"/>
        <v>3</v>
      </c>
      <c r="C2552" s="9">
        <f>IF(A2552=A2551,C2551,"")</f>
        <v>45378</v>
      </c>
      <c r="D2552" s="3" t="str">
        <f>IF(A2552=A2551,D2551,"")</f>
        <v>Trivigno Raul</v>
      </c>
      <c r="E2552" s="14" t="str">
        <f t="shared" si="674"/>
        <v>1873Trivigno Raul3</v>
      </c>
      <c r="J2552" s="14" t="str">
        <f t="shared" si="680"/>
        <v xml:space="preserve">Service completo. Cambio de aceite y filtros. Control general del vehiculo. Lavado motor.  </v>
      </c>
      <c r="L2552" s="3">
        <v>1</v>
      </c>
      <c r="M2552" s="10" t="s">
        <v>222</v>
      </c>
      <c r="N2552" s="3" t="s">
        <v>771</v>
      </c>
      <c r="Q2552" s="7">
        <v>5741.63</v>
      </c>
      <c r="S2552" s="8"/>
      <c r="T2552" s="11">
        <v>4</v>
      </c>
      <c r="W2552" s="76">
        <v>16550</v>
      </c>
      <c r="X2552" s="16">
        <f t="shared" si="684"/>
        <v>66200</v>
      </c>
      <c r="AC2552" s="18">
        <f t="shared" si="681"/>
        <v>0</v>
      </c>
      <c r="AD2552" s="19">
        <f t="shared" si="686"/>
        <v>50000</v>
      </c>
      <c r="AE2552" s="21">
        <f t="shared" si="685"/>
        <v>22966.52</v>
      </c>
      <c r="AF2552" s="20">
        <f t="shared" si="687"/>
        <v>0</v>
      </c>
      <c r="AG2552" s="20">
        <f t="shared" si="688"/>
        <v>0</v>
      </c>
      <c r="AH2552" s="20">
        <f t="shared" si="689"/>
        <v>0</v>
      </c>
      <c r="AI2552" s="20"/>
      <c r="AJ2552" s="20"/>
      <c r="AK2552" s="20">
        <f t="shared" si="682"/>
        <v>0</v>
      </c>
      <c r="AL2552" s="171"/>
    </row>
    <row r="2553" spans="1:38" ht="15.75" customHeight="1" x14ac:dyDescent="0.25">
      <c r="A2553" s="3">
        <v>1874</v>
      </c>
      <c r="B2553" s="14">
        <f t="shared" si="678"/>
        <v>1</v>
      </c>
      <c r="C2553" s="9">
        <v>45378</v>
      </c>
      <c r="D2553" s="3" t="s">
        <v>116</v>
      </c>
      <c r="E2553" s="14" t="str">
        <f t="shared" si="674"/>
        <v>1874Transporte Palloni1</v>
      </c>
      <c r="F2553" s="119" t="s">
        <v>1331</v>
      </c>
      <c r="G2553" s="119" t="s">
        <v>1318</v>
      </c>
      <c r="I2553" s="10" t="s">
        <v>3526</v>
      </c>
      <c r="J2553" s="14" t="str">
        <f t="shared" si="680"/>
        <v>Cambiar juego de bujias. Cambiar manguera de termostato a calefaccion (a punto de pincharse). Completar con liquido refrigerante. Purgado del circuito de refrigeracion.</v>
      </c>
      <c r="K2553" s="3" t="s">
        <v>2390</v>
      </c>
      <c r="L2553" s="3">
        <v>1</v>
      </c>
      <c r="R2553" s="7" t="s">
        <v>1971</v>
      </c>
      <c r="S2553" s="8"/>
      <c r="W2553" s="76"/>
      <c r="X2553" s="16">
        <f t="shared" si="684"/>
        <v>0</v>
      </c>
      <c r="Y2553" s="3">
        <v>1</v>
      </c>
      <c r="AB2553" s="4">
        <v>36000</v>
      </c>
      <c r="AC2553" s="18">
        <f t="shared" si="681"/>
        <v>36000</v>
      </c>
      <c r="AD2553" s="19">
        <f t="shared" si="686"/>
        <v>36000</v>
      </c>
      <c r="AE2553" s="21">
        <f t="shared" si="685"/>
        <v>0</v>
      </c>
      <c r="AF2553" s="20">
        <f t="shared" si="687"/>
        <v>0</v>
      </c>
      <c r="AG2553" s="20">
        <f t="shared" si="688"/>
        <v>0</v>
      </c>
      <c r="AH2553" s="20">
        <f t="shared" si="689"/>
        <v>36000</v>
      </c>
      <c r="AI2553" s="20"/>
      <c r="AJ2553" s="20"/>
      <c r="AK2553" s="20">
        <f t="shared" si="682"/>
        <v>36000</v>
      </c>
      <c r="AL2553" s="173">
        <v>4</v>
      </c>
    </row>
    <row r="2554" spans="1:38" ht="15.75" customHeight="1" x14ac:dyDescent="0.25">
      <c r="A2554" s="3">
        <v>1874</v>
      </c>
      <c r="B2554" s="14">
        <f t="shared" si="678"/>
        <v>2</v>
      </c>
      <c r="C2554" s="9">
        <f>IF(A2554=A2553,C2553,"")</f>
        <v>45378</v>
      </c>
      <c r="D2554" s="3" t="str">
        <f>IF(A2554=A2553,D2553,"")</f>
        <v>Transporte Palloni</v>
      </c>
      <c r="E2554" s="14" t="str">
        <f t="shared" si="674"/>
        <v>1874Transporte Palloni2</v>
      </c>
      <c r="J2554" s="14" t="str">
        <f t="shared" si="680"/>
        <v xml:space="preserve">Cambiar juego de bujias. Cambiar manguera de termostato a calefaccion (a punto de pincharse). Completar con liquido refrigerante. Purgado del circuito de refrigeracion. </v>
      </c>
      <c r="L2554" s="3">
        <v>1</v>
      </c>
      <c r="S2554" s="8"/>
      <c r="W2554" s="76"/>
      <c r="X2554" s="16">
        <f t="shared" si="684"/>
        <v>0</v>
      </c>
      <c r="AC2554" s="18">
        <f t="shared" si="681"/>
        <v>0</v>
      </c>
      <c r="AD2554" s="19">
        <f t="shared" si="686"/>
        <v>36000</v>
      </c>
      <c r="AE2554" s="21">
        <f t="shared" si="685"/>
        <v>0</v>
      </c>
      <c r="AF2554" s="20">
        <f t="shared" si="687"/>
        <v>0</v>
      </c>
      <c r="AG2554" s="20">
        <f t="shared" si="688"/>
        <v>0</v>
      </c>
      <c r="AH2554" s="20">
        <f t="shared" si="689"/>
        <v>0</v>
      </c>
      <c r="AI2554" s="20"/>
      <c r="AJ2554" s="20"/>
      <c r="AK2554" s="20">
        <f t="shared" si="682"/>
        <v>0</v>
      </c>
      <c r="AL2554" s="171"/>
    </row>
    <row r="2555" spans="1:38" ht="15.75" customHeight="1" x14ac:dyDescent="0.25">
      <c r="A2555" s="3">
        <v>1875</v>
      </c>
      <c r="B2555" s="14">
        <f t="shared" si="678"/>
        <v>1</v>
      </c>
      <c r="C2555" s="9">
        <v>45379</v>
      </c>
      <c r="D2555" s="3" t="s">
        <v>3527</v>
      </c>
      <c r="E2555" s="14" t="str">
        <f t="shared" si="674"/>
        <v>1875Acosta Silvina1</v>
      </c>
      <c r="F2555" s="119" t="s">
        <v>3528</v>
      </c>
      <c r="G2555" s="119" t="s">
        <v>806</v>
      </c>
      <c r="H2555" s="119">
        <v>72968</v>
      </c>
      <c r="I2555" s="10" t="s">
        <v>3530</v>
      </c>
      <c r="J2555" s="14" t="str">
        <f t="shared" si="680"/>
        <v>Service compleo. Cambio de aceite y filtros. Control general del vehiculo. Rotacion de ruedas. Cambiar bieleta de barra estabilizadora lado derecho. Lavado motor.</v>
      </c>
      <c r="K2555" s="3" t="s">
        <v>2390</v>
      </c>
      <c r="L2555" s="3">
        <v>1</v>
      </c>
      <c r="M2555" s="10" t="s">
        <v>3529</v>
      </c>
      <c r="N2555" s="3" t="s">
        <v>771</v>
      </c>
      <c r="Q2555" s="7">
        <v>4156.6899999999996</v>
      </c>
      <c r="R2555" s="7" t="s">
        <v>1916</v>
      </c>
      <c r="S2555" s="8"/>
      <c r="T2555" s="11">
        <v>1</v>
      </c>
      <c r="W2555" s="76">
        <v>8800</v>
      </c>
      <c r="X2555" s="16">
        <f t="shared" si="684"/>
        <v>8800</v>
      </c>
      <c r="Y2555" s="3">
        <v>1</v>
      </c>
      <c r="AB2555" s="4">
        <v>90000</v>
      </c>
      <c r="AC2555" s="18">
        <f t="shared" si="681"/>
        <v>90000</v>
      </c>
      <c r="AD2555" s="19">
        <f t="shared" si="686"/>
        <v>90000</v>
      </c>
      <c r="AE2555" s="21">
        <f t="shared" si="685"/>
        <v>4156.6899999999996</v>
      </c>
      <c r="AF2555" s="20">
        <f t="shared" si="687"/>
        <v>48924.02</v>
      </c>
      <c r="AG2555" s="20">
        <f t="shared" si="688"/>
        <v>116600</v>
      </c>
      <c r="AH2555" s="20">
        <f t="shared" si="689"/>
        <v>90000</v>
      </c>
      <c r="AI2555" s="20"/>
      <c r="AJ2555" s="20"/>
      <c r="AK2555" s="20">
        <f t="shared" si="682"/>
        <v>206600</v>
      </c>
      <c r="AL2555" s="171"/>
    </row>
    <row r="2556" spans="1:38" ht="15.75" customHeight="1" x14ac:dyDescent="0.25">
      <c r="A2556" s="3">
        <v>1875</v>
      </c>
      <c r="B2556" s="14">
        <f t="shared" si="678"/>
        <v>2</v>
      </c>
      <c r="C2556" s="9">
        <f>IF(A2556=A2555,C2555,"")</f>
        <v>45379</v>
      </c>
      <c r="D2556" s="3" t="str">
        <f>IF(A2556=A2555,D2555,"")</f>
        <v>Acosta Silvina</v>
      </c>
      <c r="E2556" s="14" t="str">
        <f t="shared" si="674"/>
        <v>1875Acosta Silvina2</v>
      </c>
      <c r="J2556" s="14" t="str">
        <f t="shared" si="680"/>
        <v xml:space="preserve">Service compleo. Cambio de aceite y filtros. Control general del vehiculo. Rotacion de ruedas. Cambiar bieleta de barra estabilizadora lado derecho. Lavado motor. </v>
      </c>
      <c r="L2556" s="3">
        <v>1</v>
      </c>
      <c r="M2556" s="10" t="s">
        <v>2988</v>
      </c>
      <c r="N2556" s="3" t="s">
        <v>771</v>
      </c>
      <c r="Q2556" s="7">
        <v>5114.57</v>
      </c>
      <c r="S2556" s="8"/>
      <c r="T2556" s="11">
        <v>1</v>
      </c>
      <c r="W2556" s="76">
        <v>11800</v>
      </c>
      <c r="X2556" s="16">
        <f t="shared" si="684"/>
        <v>11800</v>
      </c>
      <c r="AC2556" s="18">
        <f t="shared" si="681"/>
        <v>0</v>
      </c>
      <c r="AD2556" s="19">
        <f t="shared" si="686"/>
        <v>90000</v>
      </c>
      <c r="AE2556" s="21">
        <f t="shared" si="685"/>
        <v>5114.57</v>
      </c>
      <c r="AF2556" s="20">
        <f t="shared" si="687"/>
        <v>0</v>
      </c>
      <c r="AG2556" s="20">
        <f t="shared" si="688"/>
        <v>0</v>
      </c>
      <c r="AH2556" s="20">
        <f t="shared" si="689"/>
        <v>0</v>
      </c>
      <c r="AI2556" s="20"/>
      <c r="AJ2556" s="20"/>
      <c r="AK2556" s="20">
        <f t="shared" si="682"/>
        <v>0</v>
      </c>
      <c r="AL2556" s="171"/>
    </row>
    <row r="2557" spans="1:38" ht="15.75" customHeight="1" x14ac:dyDescent="0.25">
      <c r="A2557" s="3">
        <v>1875</v>
      </c>
      <c r="B2557" s="14">
        <f t="shared" si="678"/>
        <v>3</v>
      </c>
      <c r="C2557" s="9">
        <f>IF(A2557=A2556,C2556,"")</f>
        <v>45379</v>
      </c>
      <c r="D2557" s="3" t="str">
        <f>IF(A2557=A2556,D2556,"")</f>
        <v>Acosta Silvina</v>
      </c>
      <c r="E2557" s="14" t="str">
        <f t="shared" si="674"/>
        <v>1875Acosta Silvina3</v>
      </c>
      <c r="J2557" s="14" t="str">
        <f t="shared" si="680"/>
        <v xml:space="preserve">Service compleo. Cambio de aceite y filtros. Control general del vehiculo. Rotacion de ruedas. Cambiar bieleta de barra estabilizadora lado derecho. Lavado motor.  </v>
      </c>
      <c r="L2557" s="3">
        <v>1</v>
      </c>
      <c r="M2557" s="10" t="s">
        <v>2178</v>
      </c>
      <c r="N2557" s="3" t="s">
        <v>771</v>
      </c>
      <c r="Q2557" s="7">
        <v>3912.09</v>
      </c>
      <c r="S2557" s="8"/>
      <c r="T2557" s="11">
        <v>1</v>
      </c>
      <c r="W2557" s="76">
        <v>8900</v>
      </c>
      <c r="X2557" s="16">
        <f t="shared" si="684"/>
        <v>8900</v>
      </c>
      <c r="AC2557" s="18">
        <f t="shared" si="681"/>
        <v>0</v>
      </c>
      <c r="AD2557" s="19">
        <f t="shared" si="686"/>
        <v>90000</v>
      </c>
      <c r="AE2557" s="21">
        <f t="shared" si="685"/>
        <v>3912.09</v>
      </c>
      <c r="AF2557" s="20">
        <f t="shared" si="687"/>
        <v>0</v>
      </c>
      <c r="AG2557" s="20">
        <f t="shared" si="688"/>
        <v>0</v>
      </c>
      <c r="AH2557" s="20">
        <f t="shared" si="689"/>
        <v>0</v>
      </c>
      <c r="AI2557" s="20"/>
      <c r="AJ2557" s="20"/>
      <c r="AK2557" s="20">
        <f t="shared" si="682"/>
        <v>0</v>
      </c>
      <c r="AL2557" s="171"/>
    </row>
    <row r="2558" spans="1:38" ht="15.75" customHeight="1" x14ac:dyDescent="0.25">
      <c r="A2558" s="3">
        <v>1875</v>
      </c>
      <c r="B2558" s="14">
        <f t="shared" si="678"/>
        <v>4</v>
      </c>
      <c r="C2558" s="9">
        <f>IF(A2558=A2557,C2557,"")</f>
        <v>45379</v>
      </c>
      <c r="D2558" s="3" t="str">
        <f>IF(A2558=A2557,D2557,"")</f>
        <v>Acosta Silvina</v>
      </c>
      <c r="E2558" s="14" t="str">
        <f t="shared" ref="E2558:E2621" si="690">CONCATENATE(A2558,D2558,B2558)</f>
        <v>1875Acosta Silvina4</v>
      </c>
      <c r="J2558" s="14" t="str">
        <f t="shared" si="680"/>
        <v xml:space="preserve">Service compleo. Cambio de aceite y filtros. Control general del vehiculo. Rotacion de ruedas. Cambiar bieleta de barra estabilizadora lado derecho. Lavado motor.   </v>
      </c>
      <c r="L2558" s="3">
        <v>1</v>
      </c>
      <c r="M2558" s="10" t="s">
        <v>3067</v>
      </c>
      <c r="N2558" s="3" t="s">
        <v>771</v>
      </c>
      <c r="Q2558" s="7">
        <v>6200</v>
      </c>
      <c r="S2558" s="8"/>
      <c r="T2558" s="11">
        <v>1</v>
      </c>
      <c r="W2558" s="76">
        <v>9600</v>
      </c>
      <c r="X2558" s="16">
        <f t="shared" si="684"/>
        <v>9600</v>
      </c>
      <c r="AC2558" s="18">
        <f t="shared" si="681"/>
        <v>0</v>
      </c>
      <c r="AD2558" s="19">
        <f t="shared" si="686"/>
        <v>90000</v>
      </c>
      <c r="AE2558" s="21">
        <f t="shared" si="685"/>
        <v>6200</v>
      </c>
      <c r="AF2558" s="20">
        <f t="shared" si="687"/>
        <v>0</v>
      </c>
      <c r="AG2558" s="20">
        <f t="shared" si="688"/>
        <v>0</v>
      </c>
      <c r="AH2558" s="20">
        <f t="shared" si="689"/>
        <v>0</v>
      </c>
      <c r="AI2558" s="20"/>
      <c r="AJ2558" s="20"/>
      <c r="AK2558" s="20">
        <f t="shared" si="682"/>
        <v>0</v>
      </c>
      <c r="AL2558" s="171"/>
    </row>
    <row r="2559" spans="1:38" ht="15.75" customHeight="1" x14ac:dyDescent="0.25">
      <c r="A2559" s="3">
        <v>1875</v>
      </c>
      <c r="B2559" s="14">
        <f t="shared" si="678"/>
        <v>5</v>
      </c>
      <c r="C2559" s="9">
        <f>IF(A2559=A2558,C2558,"")</f>
        <v>45379</v>
      </c>
      <c r="D2559" s="3" t="str">
        <f>IF(A2559=A2558,D2558,"")</f>
        <v>Acosta Silvina</v>
      </c>
      <c r="E2559" s="14" t="str">
        <f t="shared" si="690"/>
        <v>1875Acosta Silvina5</v>
      </c>
      <c r="J2559" s="14" t="str">
        <f t="shared" si="680"/>
        <v xml:space="preserve">Service compleo. Cambio de aceite y filtros. Control general del vehiculo. Rotacion de ruedas. Cambiar bieleta de barra estabilizadora lado derecho. Lavado motor.    </v>
      </c>
      <c r="L2559" s="3">
        <v>1</v>
      </c>
      <c r="M2559" s="10" t="s">
        <v>728</v>
      </c>
      <c r="N2559" s="3" t="s">
        <v>771</v>
      </c>
      <c r="Q2559" s="7">
        <v>3540.67</v>
      </c>
      <c r="S2559" s="8"/>
      <c r="T2559" s="11">
        <v>4</v>
      </c>
      <c r="W2559" s="76">
        <v>11250</v>
      </c>
      <c r="X2559" s="16">
        <f t="shared" si="684"/>
        <v>45000</v>
      </c>
      <c r="AC2559" s="18">
        <f t="shared" si="681"/>
        <v>0</v>
      </c>
      <c r="AD2559" s="19">
        <f t="shared" si="686"/>
        <v>90000</v>
      </c>
      <c r="AE2559" s="21">
        <f t="shared" si="685"/>
        <v>14162.68</v>
      </c>
      <c r="AF2559" s="20">
        <f t="shared" si="687"/>
        <v>0</v>
      </c>
      <c r="AG2559" s="20">
        <f t="shared" si="688"/>
        <v>0</v>
      </c>
      <c r="AH2559" s="20">
        <f t="shared" si="689"/>
        <v>0</v>
      </c>
      <c r="AI2559" s="20"/>
      <c r="AJ2559" s="20"/>
      <c r="AK2559" s="20">
        <f t="shared" si="682"/>
        <v>0</v>
      </c>
      <c r="AL2559" s="171"/>
    </row>
    <row r="2560" spans="1:38" ht="15.75" customHeight="1" x14ac:dyDescent="0.25">
      <c r="A2560" s="3">
        <v>1875</v>
      </c>
      <c r="B2560" s="14">
        <f t="shared" si="678"/>
        <v>6</v>
      </c>
      <c r="C2560" s="9">
        <f>IF(A2560=A2559,C2559,"")</f>
        <v>45379</v>
      </c>
      <c r="D2560" s="3" t="str">
        <f>IF(A2560=A2559,D2559,"")</f>
        <v>Acosta Silvina</v>
      </c>
      <c r="E2560" s="14" t="str">
        <f t="shared" si="690"/>
        <v>1875Acosta Silvina6</v>
      </c>
      <c r="J2560" s="14" t="str">
        <f t="shared" si="680"/>
        <v xml:space="preserve">Service compleo. Cambio de aceite y filtros. Control general del vehiculo. Rotacion de ruedas. Cambiar bieleta de barra estabilizadora lado derecho. Lavado motor.     </v>
      </c>
      <c r="L2560" s="3">
        <v>1</v>
      </c>
      <c r="M2560" s="10" t="s">
        <v>2158</v>
      </c>
      <c r="N2560" s="3" t="s">
        <v>3241</v>
      </c>
      <c r="Q2560" s="7">
        <v>26000</v>
      </c>
      <c r="S2560" s="8"/>
      <c r="T2560" s="11">
        <v>1</v>
      </c>
      <c r="W2560" s="76">
        <v>32500</v>
      </c>
      <c r="X2560" s="16">
        <f t="shared" si="684"/>
        <v>32500</v>
      </c>
      <c r="AC2560" s="18">
        <f t="shared" si="681"/>
        <v>0</v>
      </c>
      <c r="AD2560" s="19">
        <f t="shared" si="686"/>
        <v>90000</v>
      </c>
      <c r="AE2560" s="21">
        <f t="shared" si="685"/>
        <v>26000</v>
      </c>
      <c r="AF2560" s="20">
        <f t="shared" si="687"/>
        <v>0</v>
      </c>
      <c r="AG2560" s="20">
        <f t="shared" si="688"/>
        <v>0</v>
      </c>
      <c r="AH2560" s="20">
        <f t="shared" si="689"/>
        <v>0</v>
      </c>
      <c r="AI2560" s="20"/>
      <c r="AJ2560" s="20"/>
      <c r="AK2560" s="20">
        <f t="shared" si="682"/>
        <v>0</v>
      </c>
      <c r="AL2560" s="171"/>
    </row>
    <row r="2561" spans="1:38" ht="15.75" customHeight="1" x14ac:dyDescent="0.25">
      <c r="A2561" s="3">
        <v>1876</v>
      </c>
      <c r="B2561" s="14">
        <f t="shared" si="678"/>
        <v>1</v>
      </c>
      <c r="C2561" s="9">
        <v>45379</v>
      </c>
      <c r="D2561" s="3" t="s">
        <v>485</v>
      </c>
      <c r="E2561" s="14" t="str">
        <f t="shared" si="690"/>
        <v>1876Mandrile Sebastian1</v>
      </c>
      <c r="F2561" s="119" t="s">
        <v>3506</v>
      </c>
      <c r="G2561" s="119" t="s">
        <v>3079</v>
      </c>
      <c r="H2561" s="119">
        <v>50944</v>
      </c>
      <c r="I2561" s="10" t="s">
        <v>3604</v>
      </c>
      <c r="J2561" s="14" t="str">
        <f t="shared" si="680"/>
        <v>Desarmar distribucion completa. Cambiar kit, bomba de agua, polea tensora de correa poly-v, correa poly-v y liquido refrigerante. Purgado del circuito de refrigeracion. Puesta a punto. Sustituir caño de calefaccion. Armado total. Cambiar juego de pastillas de frenos delanteras.</v>
      </c>
      <c r="K2561" s="3" t="s">
        <v>2380</v>
      </c>
      <c r="L2561" s="3">
        <v>1</v>
      </c>
      <c r="M2561" s="10" t="s">
        <v>2249</v>
      </c>
      <c r="N2561" s="3" t="s">
        <v>771</v>
      </c>
      <c r="Q2561" s="7">
        <v>53500</v>
      </c>
      <c r="R2561" s="7" t="s">
        <v>1480</v>
      </c>
      <c r="S2561" s="8"/>
      <c r="T2561" s="11">
        <v>1</v>
      </c>
      <c r="W2561" s="76">
        <v>78000</v>
      </c>
      <c r="X2561" s="16">
        <f t="shared" si="684"/>
        <v>78000</v>
      </c>
      <c r="Y2561" s="3">
        <v>1</v>
      </c>
      <c r="AB2561" s="4">
        <v>207087</v>
      </c>
      <c r="AC2561" s="18">
        <f t="shared" si="681"/>
        <v>207087</v>
      </c>
      <c r="AD2561" s="19">
        <f t="shared" si="686"/>
        <v>207087</v>
      </c>
      <c r="AE2561" s="21">
        <f t="shared" si="685"/>
        <v>53500</v>
      </c>
      <c r="AF2561" s="20">
        <f t="shared" si="687"/>
        <v>174808</v>
      </c>
      <c r="AG2561" s="20">
        <f t="shared" si="688"/>
        <v>294700</v>
      </c>
      <c r="AH2561" s="20">
        <f t="shared" si="689"/>
        <v>207087</v>
      </c>
      <c r="AI2561" s="20"/>
      <c r="AJ2561" s="20"/>
      <c r="AK2561" s="20">
        <f t="shared" si="682"/>
        <v>501787</v>
      </c>
      <c r="AL2561" s="171">
        <v>8</v>
      </c>
    </row>
    <row r="2562" spans="1:38" ht="15.75" customHeight="1" x14ac:dyDescent="0.25">
      <c r="A2562" s="3">
        <v>1876</v>
      </c>
      <c r="B2562" s="14">
        <f t="shared" si="678"/>
        <v>2</v>
      </c>
      <c r="C2562" s="9">
        <f t="shared" ref="C2562:C2569" si="691">IF(A2562=A2561,C2561,"")</f>
        <v>45379</v>
      </c>
      <c r="D2562" s="3" t="str">
        <f t="shared" ref="D2562:D2569" si="692">IF(A2562=A2561,D2561,"")</f>
        <v>Mandrile Sebastian</v>
      </c>
      <c r="E2562" s="14" t="str">
        <f t="shared" si="690"/>
        <v>1876Mandrile Sebastian2</v>
      </c>
      <c r="J2562" s="14" t="str">
        <f t="shared" si="680"/>
        <v xml:space="preserve">Desarmar distribucion completa. Cambiar kit, bomba de agua, polea tensora de correa poly-v, correa poly-v y liquido refrigerante. Purgado del circuito de refrigeracion. Puesta a punto. Sustituir caño de calefaccion. Armado total. Cambiar juego de pastillas de frenos delanteras. </v>
      </c>
      <c r="L2562" s="3">
        <v>1</v>
      </c>
      <c r="M2562" s="10" t="s">
        <v>815</v>
      </c>
      <c r="N2562" s="3" t="s">
        <v>734</v>
      </c>
      <c r="S2562" s="8"/>
      <c r="T2562" s="11">
        <v>1</v>
      </c>
      <c r="W2562" s="76">
        <v>38000</v>
      </c>
      <c r="X2562" s="16">
        <f t="shared" si="684"/>
        <v>38000</v>
      </c>
      <c r="AC2562" s="18">
        <f t="shared" si="681"/>
        <v>0</v>
      </c>
      <c r="AD2562" s="19">
        <f t="shared" si="686"/>
        <v>207087</v>
      </c>
      <c r="AE2562" s="21">
        <f t="shared" si="685"/>
        <v>0</v>
      </c>
      <c r="AF2562" s="20">
        <f t="shared" si="687"/>
        <v>0</v>
      </c>
      <c r="AG2562" s="20">
        <f t="shared" si="688"/>
        <v>0</v>
      </c>
      <c r="AH2562" s="20">
        <f t="shared" si="689"/>
        <v>0</v>
      </c>
      <c r="AI2562" s="20"/>
      <c r="AJ2562" s="20"/>
      <c r="AK2562" s="20">
        <f t="shared" si="682"/>
        <v>0</v>
      </c>
      <c r="AL2562" s="171"/>
    </row>
    <row r="2563" spans="1:38" ht="15.75" customHeight="1" x14ac:dyDescent="0.25">
      <c r="A2563" s="3">
        <v>1876</v>
      </c>
      <c r="B2563" s="14">
        <f t="shared" si="678"/>
        <v>3</v>
      </c>
      <c r="C2563" s="9">
        <f t="shared" si="691"/>
        <v>45379</v>
      </c>
      <c r="D2563" s="3" t="str">
        <f t="shared" si="692"/>
        <v>Mandrile Sebastian</v>
      </c>
      <c r="E2563" s="14" t="str">
        <f t="shared" si="690"/>
        <v>1876Mandrile Sebastian3</v>
      </c>
      <c r="J2563" s="14" t="str">
        <f t="shared" si="680"/>
        <v xml:space="preserve">Desarmar distribucion completa. Cambiar kit, bomba de agua, polea tensora de correa poly-v, correa poly-v y liquido refrigerante. Purgado del circuito de refrigeracion. Puesta a punto. Sustituir caño de calefaccion. Armado total. Cambiar juego de pastillas de frenos delanteras.  </v>
      </c>
      <c r="L2563" s="3">
        <v>1</v>
      </c>
      <c r="M2563" s="10" t="s">
        <v>2207</v>
      </c>
      <c r="N2563" s="3" t="s">
        <v>771</v>
      </c>
      <c r="Q2563" s="7">
        <v>36400</v>
      </c>
      <c r="S2563" s="8"/>
      <c r="T2563" s="11">
        <v>1</v>
      </c>
      <c r="W2563" s="76">
        <v>52000</v>
      </c>
      <c r="X2563" s="16">
        <f t="shared" si="684"/>
        <v>52000</v>
      </c>
      <c r="AC2563" s="18">
        <f t="shared" si="681"/>
        <v>0</v>
      </c>
      <c r="AD2563" s="19">
        <f t="shared" si="686"/>
        <v>207087</v>
      </c>
      <c r="AE2563" s="21">
        <f t="shared" si="685"/>
        <v>36400</v>
      </c>
      <c r="AF2563" s="20">
        <f t="shared" si="687"/>
        <v>0</v>
      </c>
      <c r="AG2563" s="20">
        <f t="shared" si="688"/>
        <v>0</v>
      </c>
      <c r="AH2563" s="20">
        <f t="shared" si="689"/>
        <v>0</v>
      </c>
      <c r="AI2563" s="20"/>
      <c r="AJ2563" s="20"/>
      <c r="AK2563" s="20">
        <f t="shared" si="682"/>
        <v>0</v>
      </c>
      <c r="AL2563" s="171"/>
    </row>
    <row r="2564" spans="1:38" ht="15.75" customHeight="1" x14ac:dyDescent="0.25">
      <c r="A2564" s="3">
        <v>1876</v>
      </c>
      <c r="B2564" s="14">
        <f t="shared" ref="B2564:B2627" si="693">IF(A2564=A2563,B2563+1,1)</f>
        <v>4</v>
      </c>
      <c r="C2564" s="9">
        <f t="shared" si="691"/>
        <v>45379</v>
      </c>
      <c r="D2564" s="3" t="str">
        <f t="shared" si="692"/>
        <v>Mandrile Sebastian</v>
      </c>
      <c r="E2564" s="14" t="str">
        <f t="shared" si="690"/>
        <v>1876Mandrile Sebastian4</v>
      </c>
      <c r="J2564" s="14" t="str">
        <f t="shared" si="680"/>
        <v xml:space="preserve">Desarmar distribucion completa. Cambiar kit, bomba de agua, polea tensora de correa poly-v, correa poly-v y liquido refrigerante. Purgado del circuito de refrigeracion. Puesta a punto. Sustituir caño de calefaccion. Armado total. Cambiar juego de pastillas de frenos delanteras.   </v>
      </c>
      <c r="L2564" s="3">
        <v>1</v>
      </c>
      <c r="M2564" s="10" t="s">
        <v>3531</v>
      </c>
      <c r="N2564" s="3" t="s">
        <v>771</v>
      </c>
      <c r="Q2564" s="7">
        <v>21000</v>
      </c>
      <c r="S2564" s="8"/>
      <c r="T2564" s="11">
        <v>1</v>
      </c>
      <c r="W2564" s="76">
        <v>27900</v>
      </c>
      <c r="X2564" s="16">
        <f t="shared" si="684"/>
        <v>27900</v>
      </c>
      <c r="AC2564" s="18">
        <f t="shared" si="681"/>
        <v>0</v>
      </c>
      <c r="AD2564" s="19">
        <f t="shared" si="686"/>
        <v>207087</v>
      </c>
      <c r="AE2564" s="21">
        <f t="shared" si="685"/>
        <v>21000</v>
      </c>
      <c r="AF2564" s="20">
        <f t="shared" si="687"/>
        <v>0</v>
      </c>
      <c r="AG2564" s="20">
        <f t="shared" si="688"/>
        <v>0</v>
      </c>
      <c r="AH2564" s="20">
        <f t="shared" si="689"/>
        <v>0</v>
      </c>
      <c r="AI2564" s="20"/>
      <c r="AJ2564" s="20"/>
      <c r="AK2564" s="20">
        <f t="shared" si="682"/>
        <v>0</v>
      </c>
      <c r="AL2564" s="171"/>
    </row>
    <row r="2565" spans="1:38" ht="15.75" customHeight="1" x14ac:dyDescent="0.25">
      <c r="A2565" s="3">
        <v>1876</v>
      </c>
      <c r="B2565" s="14">
        <f t="shared" si="693"/>
        <v>5</v>
      </c>
      <c r="C2565" s="9">
        <f t="shared" si="691"/>
        <v>45379</v>
      </c>
      <c r="D2565" s="3" t="str">
        <f t="shared" si="692"/>
        <v>Mandrile Sebastian</v>
      </c>
      <c r="E2565" s="14" t="str">
        <f t="shared" si="690"/>
        <v>1876Mandrile Sebastian5</v>
      </c>
      <c r="J2565" s="14" t="str">
        <f t="shared" si="680"/>
        <v xml:space="preserve">Desarmar distribucion completa. Cambiar kit, bomba de agua, polea tensora de correa poly-v, correa poly-v y liquido refrigerante. Purgado del circuito de refrigeracion. Puesta a punto. Sustituir caño de calefaccion. Armado total. Cambiar juego de pastillas de frenos delanteras.    </v>
      </c>
      <c r="L2565" s="3">
        <v>1</v>
      </c>
      <c r="M2565" s="10" t="s">
        <v>3532</v>
      </c>
      <c r="N2565" s="3" t="s">
        <v>771</v>
      </c>
      <c r="Q2565" s="7">
        <v>12000</v>
      </c>
      <c r="S2565" s="8"/>
      <c r="T2565" s="11">
        <v>1</v>
      </c>
      <c r="W2565" s="76">
        <v>16800</v>
      </c>
      <c r="X2565" s="16">
        <f t="shared" si="684"/>
        <v>16800</v>
      </c>
      <c r="AC2565" s="18">
        <f t="shared" si="681"/>
        <v>0</v>
      </c>
      <c r="AD2565" s="19">
        <f t="shared" si="686"/>
        <v>207087</v>
      </c>
      <c r="AE2565" s="21">
        <f t="shared" si="685"/>
        <v>12000</v>
      </c>
      <c r="AF2565" s="20">
        <f t="shared" si="687"/>
        <v>0</v>
      </c>
      <c r="AG2565" s="20">
        <f t="shared" si="688"/>
        <v>0</v>
      </c>
      <c r="AH2565" s="20">
        <f t="shared" si="689"/>
        <v>0</v>
      </c>
      <c r="AI2565" s="20"/>
      <c r="AJ2565" s="20"/>
      <c r="AK2565" s="20">
        <f t="shared" si="682"/>
        <v>0</v>
      </c>
      <c r="AL2565" s="171"/>
    </row>
    <row r="2566" spans="1:38" ht="15.75" customHeight="1" x14ac:dyDescent="0.25">
      <c r="A2566" s="3">
        <v>1876</v>
      </c>
      <c r="B2566" s="14">
        <f t="shared" si="693"/>
        <v>6</v>
      </c>
      <c r="C2566" s="9">
        <f t="shared" si="691"/>
        <v>45379</v>
      </c>
      <c r="D2566" s="3" t="str">
        <f t="shared" si="692"/>
        <v>Mandrile Sebastian</v>
      </c>
      <c r="E2566" s="14" t="str">
        <f t="shared" si="690"/>
        <v>1876Mandrile Sebastian6</v>
      </c>
      <c r="J2566" s="14" t="str">
        <f t="shared" si="680"/>
        <v xml:space="preserve">Desarmar distribucion completa. Cambiar kit, bomba de agua, polea tensora de correa poly-v, correa poly-v y liquido refrigerante. Purgado del circuito de refrigeracion. Puesta a punto. Sustituir caño de calefaccion. Armado total. Cambiar juego de pastillas de frenos delanteras.     </v>
      </c>
      <c r="L2566" s="3">
        <v>1</v>
      </c>
      <c r="M2566" s="10" t="s">
        <v>731</v>
      </c>
      <c r="N2566" s="3" t="s">
        <v>771</v>
      </c>
      <c r="Q2566" s="7">
        <v>22000</v>
      </c>
      <c r="S2566" s="8"/>
      <c r="T2566" s="11">
        <v>1</v>
      </c>
      <c r="W2566" s="76">
        <v>29000</v>
      </c>
      <c r="X2566" s="16">
        <f t="shared" si="684"/>
        <v>29000</v>
      </c>
      <c r="AC2566" s="18">
        <f t="shared" si="681"/>
        <v>0</v>
      </c>
      <c r="AD2566" s="19">
        <f t="shared" si="686"/>
        <v>207087</v>
      </c>
      <c r="AE2566" s="21">
        <f t="shared" si="685"/>
        <v>22000</v>
      </c>
      <c r="AF2566" s="20">
        <f t="shared" si="687"/>
        <v>0</v>
      </c>
      <c r="AG2566" s="20">
        <f t="shared" si="688"/>
        <v>0</v>
      </c>
      <c r="AH2566" s="20">
        <f t="shared" si="689"/>
        <v>0</v>
      </c>
      <c r="AI2566" s="20"/>
      <c r="AJ2566" s="20"/>
      <c r="AK2566" s="20">
        <f t="shared" si="682"/>
        <v>0</v>
      </c>
      <c r="AL2566" s="171"/>
    </row>
    <row r="2567" spans="1:38" ht="15.75" customHeight="1" x14ac:dyDescent="0.25">
      <c r="A2567" s="3">
        <v>1876</v>
      </c>
      <c r="B2567" s="14">
        <f t="shared" si="693"/>
        <v>7</v>
      </c>
      <c r="C2567" s="9">
        <f t="shared" si="691"/>
        <v>45379</v>
      </c>
      <c r="D2567" s="3" t="str">
        <f t="shared" si="692"/>
        <v>Mandrile Sebastian</v>
      </c>
      <c r="E2567" s="14" t="str">
        <f t="shared" si="690"/>
        <v>1876Mandrile Sebastian7</v>
      </c>
      <c r="J2567" s="14" t="str">
        <f t="shared" si="680"/>
        <v xml:space="preserve">Desarmar distribucion completa. Cambiar kit, bomba de agua, polea tensora de correa poly-v, correa poly-v y liquido refrigerante. Purgado del circuito de refrigeracion. Puesta a punto. Sustituir caño de calefaccion. Armado total. Cambiar juego de pastillas de frenos delanteras.      </v>
      </c>
      <c r="L2567" s="3">
        <v>1</v>
      </c>
      <c r="M2567" s="10" t="s">
        <v>3533</v>
      </c>
      <c r="N2567" s="3" t="s">
        <v>771</v>
      </c>
      <c r="Q2567" s="7">
        <v>19000</v>
      </c>
      <c r="S2567" s="8"/>
      <c r="T2567" s="11">
        <v>1</v>
      </c>
      <c r="W2567" s="76">
        <v>26000</v>
      </c>
      <c r="X2567" s="16">
        <f t="shared" si="684"/>
        <v>26000</v>
      </c>
      <c r="AC2567" s="18">
        <f t="shared" si="681"/>
        <v>0</v>
      </c>
      <c r="AD2567" s="19">
        <f t="shared" si="686"/>
        <v>207087</v>
      </c>
      <c r="AE2567" s="21">
        <f t="shared" si="685"/>
        <v>19000</v>
      </c>
      <c r="AF2567" s="20">
        <f t="shared" si="687"/>
        <v>0</v>
      </c>
      <c r="AG2567" s="20">
        <f t="shared" si="688"/>
        <v>0</v>
      </c>
      <c r="AH2567" s="20">
        <f t="shared" si="689"/>
        <v>0</v>
      </c>
      <c r="AI2567" s="20"/>
      <c r="AJ2567" s="20"/>
      <c r="AK2567" s="20">
        <f t="shared" si="682"/>
        <v>0</v>
      </c>
      <c r="AL2567" s="171"/>
    </row>
    <row r="2568" spans="1:38" ht="15.75" customHeight="1" x14ac:dyDescent="0.25">
      <c r="A2568" s="3">
        <v>1876</v>
      </c>
      <c r="B2568" s="14">
        <f t="shared" si="693"/>
        <v>8</v>
      </c>
      <c r="C2568" s="9">
        <f t="shared" si="691"/>
        <v>45379</v>
      </c>
      <c r="D2568" s="3" t="str">
        <f t="shared" si="692"/>
        <v>Mandrile Sebastian</v>
      </c>
      <c r="E2568" s="14" t="str">
        <f t="shared" si="690"/>
        <v>1876Mandrile Sebastian8</v>
      </c>
      <c r="J2568" s="14" t="str">
        <f t="shared" si="680"/>
        <v xml:space="preserve">Desarmar distribucion completa. Cambiar kit, bomba de agua, polea tensora de correa poly-v, correa poly-v y liquido refrigerante. Purgado del circuito de refrigeracion. Puesta a punto. Sustituir caño de calefaccion. Armado total. Cambiar juego de pastillas de frenos delanteras.       </v>
      </c>
      <c r="L2568" s="3">
        <v>1</v>
      </c>
      <c r="M2568" s="10" t="s">
        <v>1970</v>
      </c>
      <c r="N2568" s="3" t="s">
        <v>771</v>
      </c>
      <c r="Q2568" s="7">
        <v>7558</v>
      </c>
      <c r="S2568" s="8"/>
      <c r="T2568" s="11">
        <v>2</v>
      </c>
      <c r="W2568" s="76">
        <v>11500</v>
      </c>
      <c r="X2568" s="16">
        <f t="shared" si="684"/>
        <v>23000</v>
      </c>
      <c r="AC2568" s="18">
        <f t="shared" si="681"/>
        <v>0</v>
      </c>
      <c r="AD2568" s="19">
        <f t="shared" si="686"/>
        <v>207087</v>
      </c>
      <c r="AE2568" s="21">
        <f t="shared" si="685"/>
        <v>15116</v>
      </c>
      <c r="AF2568" s="20">
        <f t="shared" si="687"/>
        <v>0</v>
      </c>
      <c r="AG2568" s="20">
        <f t="shared" si="688"/>
        <v>0</v>
      </c>
      <c r="AH2568" s="20">
        <f t="shared" si="689"/>
        <v>0</v>
      </c>
      <c r="AI2568" s="20"/>
      <c r="AJ2568" s="20"/>
      <c r="AK2568" s="20">
        <f t="shared" si="682"/>
        <v>0</v>
      </c>
      <c r="AL2568" s="171"/>
    </row>
    <row r="2569" spans="1:38" ht="15.75" customHeight="1" x14ac:dyDescent="0.25">
      <c r="A2569" s="3">
        <v>1876</v>
      </c>
      <c r="B2569" s="14">
        <f t="shared" si="693"/>
        <v>9</v>
      </c>
      <c r="C2569" s="9">
        <f t="shared" si="691"/>
        <v>45379</v>
      </c>
      <c r="D2569" s="3" t="str">
        <f t="shared" si="692"/>
        <v>Mandrile Sebastian</v>
      </c>
      <c r="E2569" s="14" t="str">
        <f t="shared" si="690"/>
        <v>1876Mandrile Sebastian9</v>
      </c>
      <c r="J2569" s="14" t="str">
        <f t="shared" si="680"/>
        <v xml:space="preserve">Desarmar distribucion completa. Cambiar kit, bomba de agua, polea tensora de correa poly-v, correa poly-v y liquido refrigerante. Purgado del circuito de refrigeracion. Puesta a punto. Sustituir caño de calefaccion. Armado total. Cambiar juego de pastillas de frenos delanteras.        </v>
      </c>
      <c r="L2569" s="3">
        <v>1</v>
      </c>
      <c r="M2569" s="10" t="s">
        <v>1431</v>
      </c>
      <c r="N2569" s="3" t="s">
        <v>771</v>
      </c>
      <c r="Q2569" s="7">
        <v>3350</v>
      </c>
      <c r="S2569" s="8"/>
      <c r="T2569" s="11">
        <v>1</v>
      </c>
      <c r="W2569" s="76">
        <v>4000</v>
      </c>
      <c r="X2569" s="16">
        <f t="shared" si="684"/>
        <v>4000</v>
      </c>
      <c r="AC2569" s="18">
        <f t="shared" si="681"/>
        <v>0</v>
      </c>
      <c r="AD2569" s="19">
        <f t="shared" si="686"/>
        <v>207087</v>
      </c>
      <c r="AE2569" s="21">
        <f t="shared" si="685"/>
        <v>3350</v>
      </c>
      <c r="AF2569" s="20">
        <f t="shared" si="687"/>
        <v>0</v>
      </c>
      <c r="AG2569" s="20">
        <f t="shared" si="688"/>
        <v>0</v>
      </c>
      <c r="AH2569" s="20">
        <f t="shared" si="689"/>
        <v>0</v>
      </c>
      <c r="AI2569" s="20"/>
      <c r="AJ2569" s="20"/>
      <c r="AK2569" s="20">
        <f t="shared" si="682"/>
        <v>0</v>
      </c>
      <c r="AL2569" s="171"/>
    </row>
    <row r="2570" spans="1:38" ht="15.75" customHeight="1" x14ac:dyDescent="0.25">
      <c r="A2570" s="3">
        <v>1877</v>
      </c>
      <c r="B2570" s="14">
        <f t="shared" si="693"/>
        <v>1</v>
      </c>
      <c r="C2570" s="9">
        <v>45379</v>
      </c>
      <c r="D2570" s="3" t="s">
        <v>2324</v>
      </c>
      <c r="E2570" s="14" t="str">
        <f t="shared" si="690"/>
        <v>1877Dellafiori Marcelo1</v>
      </c>
      <c r="F2570" s="119" t="s">
        <v>2237</v>
      </c>
      <c r="G2570" s="119" t="s">
        <v>2238</v>
      </c>
      <c r="H2570" s="119">
        <v>144025</v>
      </c>
      <c r="I2570" s="10" t="s">
        <v>3534</v>
      </c>
      <c r="J2570" s="14" t="str">
        <f t="shared" si="680"/>
        <v>Cambiar correa poly-v y polea tensora de correa poly-v.</v>
      </c>
      <c r="K2570" s="3" t="s">
        <v>1665</v>
      </c>
      <c r="L2570" s="3">
        <v>1</v>
      </c>
      <c r="M2570" s="10" t="s">
        <v>3535</v>
      </c>
      <c r="N2570" s="3" t="s">
        <v>1566</v>
      </c>
      <c r="Q2570" s="7">
        <v>9500</v>
      </c>
      <c r="S2570" s="8"/>
      <c r="T2570" s="11">
        <v>1</v>
      </c>
      <c r="W2570" s="76">
        <v>12000</v>
      </c>
      <c r="X2570" s="16">
        <f t="shared" ref="X2570:X2601" si="694">W2570*T2570</f>
        <v>12000</v>
      </c>
      <c r="AC2570" s="18">
        <f t="shared" si="681"/>
        <v>0</v>
      </c>
      <c r="AD2570" s="19">
        <f t="shared" si="686"/>
        <v>0</v>
      </c>
      <c r="AE2570" s="21">
        <f t="shared" si="685"/>
        <v>9500</v>
      </c>
      <c r="AF2570" s="20">
        <f t="shared" si="687"/>
        <v>9500</v>
      </c>
      <c r="AG2570" s="20">
        <f t="shared" si="688"/>
        <v>42000</v>
      </c>
      <c r="AH2570" s="20">
        <f t="shared" si="689"/>
        <v>0</v>
      </c>
      <c r="AI2570" s="20"/>
      <c r="AJ2570" s="20"/>
      <c r="AK2570" s="20">
        <f t="shared" si="682"/>
        <v>42000</v>
      </c>
      <c r="AL2570" s="171"/>
    </row>
    <row r="2571" spans="1:38" ht="15.75" customHeight="1" x14ac:dyDescent="0.25">
      <c r="A2571" s="3">
        <v>1877</v>
      </c>
      <c r="B2571" s="14">
        <f t="shared" si="693"/>
        <v>2</v>
      </c>
      <c r="C2571" s="9">
        <f>IF(A2571=A2570,C2570,"")</f>
        <v>45379</v>
      </c>
      <c r="D2571" s="3" t="str">
        <f>IF(A2571=A2570,D2570,"")</f>
        <v>Dellafiori Marcelo</v>
      </c>
      <c r="E2571" s="14" t="str">
        <f t="shared" si="690"/>
        <v>1877Dellafiori Marcelo2</v>
      </c>
      <c r="J2571" s="14" t="str">
        <f t="shared" si="680"/>
        <v xml:space="preserve">Cambiar correa poly-v y polea tensora de correa poly-v. </v>
      </c>
      <c r="L2571" s="3">
        <v>1</v>
      </c>
      <c r="M2571" s="10" t="s">
        <v>1920</v>
      </c>
      <c r="N2571" s="3" t="s">
        <v>734</v>
      </c>
      <c r="S2571" s="8"/>
      <c r="T2571" s="11">
        <v>1</v>
      </c>
      <c r="W2571" s="76">
        <v>30000</v>
      </c>
      <c r="X2571" s="16">
        <f t="shared" si="694"/>
        <v>30000</v>
      </c>
      <c r="AC2571" s="18">
        <f t="shared" si="681"/>
        <v>0</v>
      </c>
      <c r="AD2571" s="19">
        <f t="shared" si="686"/>
        <v>0</v>
      </c>
      <c r="AE2571" s="21">
        <f t="shared" si="685"/>
        <v>0</v>
      </c>
      <c r="AF2571" s="20">
        <f t="shared" si="687"/>
        <v>0</v>
      </c>
      <c r="AG2571" s="20">
        <f t="shared" si="688"/>
        <v>0</v>
      </c>
      <c r="AH2571" s="20">
        <f t="shared" si="689"/>
        <v>0</v>
      </c>
      <c r="AI2571" s="20"/>
      <c r="AJ2571" s="20"/>
      <c r="AK2571" s="20">
        <f t="shared" si="682"/>
        <v>0</v>
      </c>
      <c r="AL2571" s="171"/>
    </row>
    <row r="2572" spans="1:38" ht="15.75" customHeight="1" x14ac:dyDescent="0.25">
      <c r="A2572" s="3">
        <v>1878</v>
      </c>
      <c r="B2572" s="14">
        <f t="shared" si="693"/>
        <v>1</v>
      </c>
      <c r="C2572" s="9">
        <v>45385</v>
      </c>
      <c r="D2572" s="3" t="s">
        <v>511</v>
      </c>
      <c r="E2572" s="14" t="str">
        <f t="shared" si="690"/>
        <v>1878Medina Javier1</v>
      </c>
      <c r="F2572" s="119" t="s">
        <v>2082</v>
      </c>
      <c r="G2572" s="119" t="s">
        <v>2083</v>
      </c>
      <c r="H2572" s="119">
        <v>104252</v>
      </c>
      <c r="I2572" s="10" t="s">
        <v>3536</v>
      </c>
      <c r="J2572" s="14" t="str">
        <f t="shared" si="680"/>
        <v>Service completo. Cambio de aceite y filtros. Control general del vehiculo. Cambiar juego de bujias. Rotacion de ruedas lado derecho. Lavado motor.</v>
      </c>
      <c r="K2572" s="3" t="s">
        <v>1539</v>
      </c>
      <c r="L2572" s="3">
        <v>1</v>
      </c>
      <c r="M2572" s="10" t="s">
        <v>918</v>
      </c>
      <c r="N2572" s="3" t="s">
        <v>771</v>
      </c>
      <c r="Q2572" s="7">
        <v>29000</v>
      </c>
      <c r="R2572" s="7" t="s">
        <v>1916</v>
      </c>
      <c r="S2572" s="8"/>
      <c r="T2572" s="11">
        <v>1</v>
      </c>
      <c r="W2572" s="76">
        <v>40000</v>
      </c>
      <c r="X2572" s="16">
        <f t="shared" si="694"/>
        <v>40000</v>
      </c>
      <c r="Y2572" s="3">
        <v>1</v>
      </c>
      <c r="AB2572" s="4">
        <v>65000</v>
      </c>
      <c r="AC2572" s="18">
        <f t="shared" si="681"/>
        <v>65000</v>
      </c>
      <c r="AD2572" s="19">
        <f t="shared" si="686"/>
        <v>65000</v>
      </c>
      <c r="AE2572" s="21">
        <f t="shared" si="685"/>
        <v>29000</v>
      </c>
      <c r="AF2572" s="20">
        <f t="shared" si="687"/>
        <v>45000</v>
      </c>
      <c r="AG2572" s="20">
        <f t="shared" si="688"/>
        <v>132000</v>
      </c>
      <c r="AH2572" s="20">
        <f t="shared" si="689"/>
        <v>65000</v>
      </c>
      <c r="AI2572" s="20"/>
      <c r="AJ2572" s="20"/>
      <c r="AK2572" s="20">
        <f t="shared" si="682"/>
        <v>197000</v>
      </c>
      <c r="AL2572" s="171"/>
    </row>
    <row r="2573" spans="1:38" ht="15.75" customHeight="1" x14ac:dyDescent="0.25">
      <c r="A2573" s="3">
        <v>1878</v>
      </c>
      <c r="B2573" s="14">
        <f t="shared" si="693"/>
        <v>2</v>
      </c>
      <c r="C2573" s="9">
        <f>IF(A2573=A2572,C2572,"")</f>
        <v>45385</v>
      </c>
      <c r="D2573" s="3" t="str">
        <f>IF(A2573=A2572,D2572,"")</f>
        <v>Medina Javier</v>
      </c>
      <c r="E2573" s="14" t="str">
        <f t="shared" si="690"/>
        <v>1878Medina Javier2</v>
      </c>
      <c r="J2573" s="14" t="str">
        <f t="shared" si="680"/>
        <v xml:space="preserve">Service completo. Cambio de aceite y filtros. Control general del vehiculo. Cambiar juego de bujias. Rotacion de ruedas lado derecho. Lavado motor. </v>
      </c>
      <c r="L2573" s="3">
        <v>1</v>
      </c>
      <c r="M2573" s="10" t="s">
        <v>222</v>
      </c>
      <c r="N2573" s="3" t="s">
        <v>1832</v>
      </c>
      <c r="S2573" s="8"/>
      <c r="W2573" s="76"/>
      <c r="X2573" s="16">
        <f t="shared" si="694"/>
        <v>0</v>
      </c>
      <c r="AC2573" s="18">
        <f t="shared" si="681"/>
        <v>0</v>
      </c>
      <c r="AD2573" s="19">
        <f t="shared" si="686"/>
        <v>65000</v>
      </c>
      <c r="AE2573" s="21">
        <f t="shared" si="685"/>
        <v>0</v>
      </c>
      <c r="AF2573" s="20">
        <f t="shared" si="687"/>
        <v>0</v>
      </c>
      <c r="AG2573" s="20">
        <f t="shared" si="688"/>
        <v>0</v>
      </c>
      <c r="AH2573" s="20">
        <f t="shared" si="689"/>
        <v>0</v>
      </c>
      <c r="AI2573" s="20"/>
      <c r="AJ2573" s="20"/>
      <c r="AK2573" s="20">
        <f t="shared" si="682"/>
        <v>0</v>
      </c>
      <c r="AL2573" s="171"/>
    </row>
    <row r="2574" spans="1:38" ht="15.75" customHeight="1" x14ac:dyDescent="0.25">
      <c r="A2574" s="3">
        <v>1878</v>
      </c>
      <c r="B2574" s="14">
        <f t="shared" si="693"/>
        <v>3</v>
      </c>
      <c r="C2574" s="9">
        <f>IF(A2574=A2573,C2573,"")</f>
        <v>45385</v>
      </c>
      <c r="D2574" s="3" t="str">
        <f>IF(A2574=A2573,D2573,"")</f>
        <v>Medina Javier</v>
      </c>
      <c r="E2574" s="14" t="str">
        <f t="shared" si="690"/>
        <v>1878Medina Javier3</v>
      </c>
      <c r="J2574" s="14" t="str">
        <f t="shared" si="680"/>
        <v xml:space="preserve">Service completo. Cambio de aceite y filtros. Control general del vehiculo. Cambiar juego de bujias. Rotacion de ruedas lado derecho. Lavado motor.  </v>
      </c>
      <c r="L2574" s="3">
        <v>1</v>
      </c>
      <c r="M2574" s="10" t="s">
        <v>2732</v>
      </c>
      <c r="N2574" s="3" t="s">
        <v>771</v>
      </c>
      <c r="Q2574" s="7">
        <v>16000</v>
      </c>
      <c r="S2574" s="8"/>
      <c r="T2574" s="11">
        <v>4</v>
      </c>
      <c r="W2574" s="76">
        <v>23000</v>
      </c>
      <c r="X2574" s="16">
        <f t="shared" si="694"/>
        <v>92000</v>
      </c>
      <c r="AC2574" s="18">
        <f t="shared" si="681"/>
        <v>0</v>
      </c>
      <c r="AD2574" s="19">
        <f t="shared" si="686"/>
        <v>65000</v>
      </c>
      <c r="AE2574" s="21">
        <f t="shared" si="685"/>
        <v>64000</v>
      </c>
      <c r="AF2574" s="20">
        <f t="shared" si="687"/>
        <v>0</v>
      </c>
      <c r="AG2574" s="20">
        <f t="shared" si="688"/>
        <v>0</v>
      </c>
      <c r="AH2574" s="20">
        <f t="shared" si="689"/>
        <v>0</v>
      </c>
      <c r="AI2574" s="20"/>
      <c r="AJ2574" s="20"/>
      <c r="AK2574" s="20">
        <f t="shared" si="682"/>
        <v>0</v>
      </c>
      <c r="AL2574" s="171"/>
    </row>
    <row r="2575" spans="1:38" ht="15.75" customHeight="1" x14ac:dyDescent="0.25">
      <c r="A2575" s="3">
        <v>1879</v>
      </c>
      <c r="B2575" s="14">
        <f t="shared" si="693"/>
        <v>1</v>
      </c>
      <c r="C2575" s="9">
        <v>45385</v>
      </c>
      <c r="D2575" s="3" t="s">
        <v>3538</v>
      </c>
      <c r="E2575" s="14" t="str">
        <f t="shared" si="690"/>
        <v>1879Berna Mario1</v>
      </c>
      <c r="F2575" s="119" t="s">
        <v>3539</v>
      </c>
      <c r="G2575" s="119" t="s">
        <v>806</v>
      </c>
      <c r="H2575" s="119">
        <v>102176</v>
      </c>
      <c r="I2575" s="10" t="s">
        <v>3562</v>
      </c>
      <c r="J2575" s="14" t="str">
        <f t="shared" si="680"/>
        <v>Escaneo del vehiculo. Control de bujias y limpieza de las mismas. Medir presion de combustible. Cambiar bobina de encendido.</v>
      </c>
      <c r="K2575" s="3" t="s">
        <v>2380</v>
      </c>
      <c r="L2575" s="3">
        <v>1</v>
      </c>
      <c r="M2575" s="10" t="s">
        <v>3209</v>
      </c>
      <c r="N2575" s="3" t="s">
        <v>734</v>
      </c>
      <c r="Q2575" s="7">
        <v>61000</v>
      </c>
      <c r="S2575" s="8"/>
      <c r="T2575" s="11">
        <v>1</v>
      </c>
      <c r="W2575" s="76">
        <v>77000</v>
      </c>
      <c r="X2575" s="16">
        <f t="shared" si="694"/>
        <v>77000</v>
      </c>
      <c r="Y2575" s="3">
        <v>1</v>
      </c>
      <c r="AB2575" s="4">
        <v>20000</v>
      </c>
      <c r="AC2575" s="18">
        <f t="shared" si="681"/>
        <v>20000</v>
      </c>
      <c r="AD2575" s="19">
        <f t="shared" si="686"/>
        <v>20000</v>
      </c>
      <c r="AE2575" s="21">
        <f t="shared" si="685"/>
        <v>61000</v>
      </c>
      <c r="AF2575" s="20">
        <f t="shared" si="687"/>
        <v>61000</v>
      </c>
      <c r="AG2575" s="20">
        <f t="shared" si="688"/>
        <v>77000</v>
      </c>
      <c r="AH2575" s="20">
        <f t="shared" si="689"/>
        <v>20000</v>
      </c>
      <c r="AI2575" s="20"/>
      <c r="AJ2575" s="20"/>
      <c r="AK2575" s="20">
        <f t="shared" si="682"/>
        <v>97000</v>
      </c>
      <c r="AL2575" s="171"/>
    </row>
    <row r="2576" spans="1:38" ht="15.75" customHeight="1" x14ac:dyDescent="0.25">
      <c r="A2576" s="3">
        <v>1879</v>
      </c>
      <c r="B2576" s="14">
        <f t="shared" si="693"/>
        <v>2</v>
      </c>
      <c r="C2576" s="9">
        <f>IF(A2576=A2575,C2575,"")</f>
        <v>45385</v>
      </c>
      <c r="D2576" s="3" t="str">
        <f>IF(A2576=A2575,D2575,"")</f>
        <v>Berna Mario</v>
      </c>
      <c r="E2576" s="14" t="str">
        <f t="shared" si="690"/>
        <v>1879Berna Mario2</v>
      </c>
      <c r="J2576" s="14" t="str">
        <f t="shared" si="680"/>
        <v xml:space="preserve">Escaneo del vehiculo. Control de bujias y limpieza de las mismas. Medir presion de combustible. Cambiar bobina de encendido. </v>
      </c>
      <c r="L2576" s="3">
        <v>1</v>
      </c>
      <c r="S2576" s="8"/>
      <c r="W2576" s="76"/>
      <c r="X2576" s="16">
        <f t="shared" si="694"/>
        <v>0</v>
      </c>
      <c r="AC2576" s="18">
        <f t="shared" si="681"/>
        <v>0</v>
      </c>
      <c r="AD2576" s="19">
        <f t="shared" si="686"/>
        <v>20000</v>
      </c>
      <c r="AE2576" s="21">
        <f t="shared" si="685"/>
        <v>0</v>
      </c>
      <c r="AF2576" s="20">
        <f t="shared" si="687"/>
        <v>0</v>
      </c>
      <c r="AG2576" s="20">
        <f t="shared" si="688"/>
        <v>0</v>
      </c>
      <c r="AH2576" s="20">
        <f t="shared" si="689"/>
        <v>0</v>
      </c>
      <c r="AI2576" s="20"/>
      <c r="AJ2576" s="20"/>
      <c r="AK2576" s="20">
        <f t="shared" si="682"/>
        <v>0</v>
      </c>
      <c r="AL2576" s="171"/>
    </row>
    <row r="2577" spans="1:38" ht="15.75" customHeight="1" x14ac:dyDescent="0.25">
      <c r="A2577" s="3">
        <v>1880</v>
      </c>
      <c r="B2577" s="14">
        <f t="shared" si="693"/>
        <v>1</v>
      </c>
      <c r="C2577" s="9">
        <v>45386</v>
      </c>
      <c r="D2577" s="3" t="s">
        <v>2867</v>
      </c>
      <c r="E2577" s="14" t="str">
        <f t="shared" si="690"/>
        <v>1880Cometto Franco1</v>
      </c>
      <c r="F2577" s="119" t="s">
        <v>2868</v>
      </c>
      <c r="G2577" s="119" t="s">
        <v>1318</v>
      </c>
      <c r="H2577" s="119">
        <v>219699</v>
      </c>
      <c r="I2577" s="10" t="s">
        <v>3540</v>
      </c>
      <c r="J2577" s="14" t="str">
        <f t="shared" si="680"/>
        <v>Service completo. Cambio de aceite y filtros. Control general del vehiculo. Cambiar juego de bujias.</v>
      </c>
      <c r="K2577" s="3" t="s">
        <v>2390</v>
      </c>
      <c r="L2577" s="3">
        <v>1</v>
      </c>
      <c r="M2577" s="10" t="s">
        <v>3217</v>
      </c>
      <c r="N2577" s="3" t="s">
        <v>771</v>
      </c>
      <c r="Q2577" s="7">
        <v>5067.37</v>
      </c>
      <c r="R2577" s="7" t="s">
        <v>1916</v>
      </c>
      <c r="S2577" s="8"/>
      <c r="T2577" s="11">
        <v>1</v>
      </c>
      <c r="W2577" s="76">
        <v>12500</v>
      </c>
      <c r="X2577" s="16">
        <f t="shared" si="694"/>
        <v>12500</v>
      </c>
      <c r="Y2577" s="3">
        <v>1</v>
      </c>
      <c r="AB2577" s="4">
        <v>50000</v>
      </c>
      <c r="AC2577" s="18">
        <f t="shared" si="681"/>
        <v>50000</v>
      </c>
      <c r="AD2577" s="19">
        <f t="shared" si="686"/>
        <v>50000</v>
      </c>
      <c r="AE2577" s="21">
        <f t="shared" si="685"/>
        <v>5067.37</v>
      </c>
      <c r="AF2577" s="20">
        <f t="shared" si="687"/>
        <v>31125.129999999997</v>
      </c>
      <c r="AG2577" s="20">
        <f t="shared" si="688"/>
        <v>140350</v>
      </c>
      <c r="AH2577" s="20">
        <f t="shared" si="689"/>
        <v>50000</v>
      </c>
      <c r="AI2577" s="20"/>
      <c r="AJ2577" s="20"/>
      <c r="AK2577" s="20">
        <f t="shared" si="682"/>
        <v>190350</v>
      </c>
      <c r="AL2577" s="171"/>
    </row>
    <row r="2578" spans="1:38" ht="15.75" customHeight="1" x14ac:dyDescent="0.25">
      <c r="A2578" s="3">
        <v>1880</v>
      </c>
      <c r="B2578" s="14">
        <f t="shared" si="693"/>
        <v>2</v>
      </c>
      <c r="C2578" s="9">
        <f>IF(A2578=A2577,C2577,"")</f>
        <v>45386</v>
      </c>
      <c r="D2578" s="3" t="str">
        <f>IF(A2578=A2577,D2577,"")</f>
        <v>Cometto Franco</v>
      </c>
      <c r="E2578" s="14" t="str">
        <f t="shared" si="690"/>
        <v>1880Cometto Franco2</v>
      </c>
      <c r="J2578" s="14" t="str">
        <f t="shared" si="680"/>
        <v xml:space="preserve">Service completo. Cambio de aceite y filtros. Control general del vehiculo. Cambiar juego de bujias. </v>
      </c>
      <c r="L2578" s="3">
        <v>1</v>
      </c>
      <c r="M2578" s="10" t="s">
        <v>2178</v>
      </c>
      <c r="N2578" s="3" t="s">
        <v>771</v>
      </c>
      <c r="Q2578" s="7">
        <v>3912.09</v>
      </c>
      <c r="S2578" s="8"/>
      <c r="T2578" s="11">
        <v>1</v>
      </c>
      <c r="W2578" s="76">
        <v>9500</v>
      </c>
      <c r="X2578" s="16">
        <f t="shared" si="694"/>
        <v>9500</v>
      </c>
      <c r="AC2578" s="18">
        <f t="shared" si="681"/>
        <v>0</v>
      </c>
      <c r="AD2578" s="19">
        <f t="shared" si="686"/>
        <v>50000</v>
      </c>
      <c r="AE2578" s="21">
        <f t="shared" si="685"/>
        <v>3912.09</v>
      </c>
      <c r="AF2578" s="20">
        <f t="shared" si="687"/>
        <v>0</v>
      </c>
      <c r="AG2578" s="20">
        <f t="shared" si="688"/>
        <v>0</v>
      </c>
      <c r="AH2578" s="20">
        <f t="shared" si="689"/>
        <v>0</v>
      </c>
      <c r="AI2578" s="20"/>
      <c r="AJ2578" s="20"/>
      <c r="AK2578" s="20">
        <f t="shared" si="682"/>
        <v>0</v>
      </c>
      <c r="AL2578" s="171"/>
    </row>
    <row r="2579" spans="1:38" ht="15.75" customHeight="1" x14ac:dyDescent="0.25">
      <c r="A2579" s="3">
        <v>1880</v>
      </c>
      <c r="B2579" s="14">
        <f t="shared" si="693"/>
        <v>3</v>
      </c>
      <c r="C2579" s="9">
        <f>IF(A2579=A2578,C2578,"")</f>
        <v>45386</v>
      </c>
      <c r="D2579" s="3" t="str">
        <f>IF(A2579=A2578,D2578,"")</f>
        <v>Cometto Franco</v>
      </c>
      <c r="E2579" s="14" t="str">
        <f t="shared" si="690"/>
        <v>1880Cometto Franco3</v>
      </c>
      <c r="J2579" s="14" t="str">
        <f t="shared" si="680"/>
        <v xml:space="preserve">Service completo. Cambio de aceite y filtros. Control general del vehiculo. Cambiar juego de bujias.  </v>
      </c>
      <c r="L2579" s="3">
        <v>1</v>
      </c>
      <c r="M2579" s="10" t="s">
        <v>3218</v>
      </c>
      <c r="N2579" s="3" t="s">
        <v>771</v>
      </c>
      <c r="Q2579" s="7">
        <v>6000</v>
      </c>
      <c r="S2579" s="8"/>
      <c r="T2579" s="11">
        <v>1</v>
      </c>
      <c r="W2579" s="76">
        <v>8000</v>
      </c>
      <c r="X2579" s="16">
        <f t="shared" si="694"/>
        <v>8000</v>
      </c>
      <c r="AC2579" s="18">
        <f t="shared" si="681"/>
        <v>0</v>
      </c>
      <c r="AD2579" s="19">
        <f t="shared" si="686"/>
        <v>50000</v>
      </c>
      <c r="AE2579" s="21">
        <f t="shared" si="685"/>
        <v>6000</v>
      </c>
      <c r="AF2579" s="20">
        <f t="shared" si="687"/>
        <v>0</v>
      </c>
      <c r="AG2579" s="20">
        <f t="shared" si="688"/>
        <v>0</v>
      </c>
      <c r="AH2579" s="20">
        <f t="shared" si="689"/>
        <v>0</v>
      </c>
      <c r="AI2579" s="20"/>
      <c r="AJ2579" s="20"/>
      <c r="AK2579" s="20">
        <f t="shared" si="682"/>
        <v>0</v>
      </c>
      <c r="AL2579" s="171"/>
    </row>
    <row r="2580" spans="1:38" ht="15.75" customHeight="1" x14ac:dyDescent="0.25">
      <c r="A2580" s="3">
        <v>1880</v>
      </c>
      <c r="B2580" s="14">
        <f t="shared" si="693"/>
        <v>4</v>
      </c>
      <c r="C2580" s="9">
        <f>IF(A2580=A2579,C2579,"")</f>
        <v>45386</v>
      </c>
      <c r="D2580" s="3" t="str">
        <f>IF(A2580=A2579,D2579,"")</f>
        <v>Cometto Franco</v>
      </c>
      <c r="E2580" s="14" t="str">
        <f t="shared" si="690"/>
        <v>1880Cometto Franco4</v>
      </c>
      <c r="J2580" s="14" t="str">
        <f t="shared" si="680"/>
        <v xml:space="preserve">Service completo. Cambio de aceite y filtros. Control general del vehiculo. Cambiar juego de bujias.   </v>
      </c>
      <c r="L2580" s="3">
        <v>1</v>
      </c>
      <c r="M2580" s="10" t="s">
        <v>728</v>
      </c>
      <c r="N2580" s="3" t="s">
        <v>771</v>
      </c>
      <c r="Q2580" s="7">
        <v>3540.67</v>
      </c>
      <c r="S2580" s="8"/>
      <c r="T2580" s="11">
        <v>5</v>
      </c>
      <c r="W2580" s="76">
        <v>11250</v>
      </c>
      <c r="X2580" s="16">
        <f t="shared" si="694"/>
        <v>56250</v>
      </c>
      <c r="AC2580" s="18">
        <f t="shared" si="681"/>
        <v>0</v>
      </c>
      <c r="AD2580" s="19">
        <f t="shared" si="686"/>
        <v>50000</v>
      </c>
      <c r="AE2580" s="21">
        <f t="shared" si="685"/>
        <v>17703.349999999999</v>
      </c>
      <c r="AF2580" s="20">
        <f t="shared" si="687"/>
        <v>0</v>
      </c>
      <c r="AG2580" s="20">
        <f t="shared" si="688"/>
        <v>0</v>
      </c>
      <c r="AH2580" s="20">
        <f t="shared" si="689"/>
        <v>0</v>
      </c>
      <c r="AI2580" s="20"/>
      <c r="AJ2580" s="20"/>
      <c r="AK2580" s="20">
        <f t="shared" si="682"/>
        <v>0</v>
      </c>
      <c r="AL2580" s="171"/>
    </row>
    <row r="2581" spans="1:38" ht="15.75" customHeight="1" x14ac:dyDescent="0.25">
      <c r="A2581" s="3">
        <v>1880</v>
      </c>
      <c r="B2581" s="14">
        <f t="shared" si="693"/>
        <v>5</v>
      </c>
      <c r="C2581" s="9">
        <f>IF(A2581=A2580,C2580,"")</f>
        <v>45386</v>
      </c>
      <c r="D2581" s="3" t="str">
        <f>IF(A2581=A2580,D2580,"")</f>
        <v>Cometto Franco</v>
      </c>
      <c r="E2581" s="14" t="str">
        <f t="shared" si="690"/>
        <v>1880Cometto Franco5</v>
      </c>
      <c r="J2581" s="14" t="str">
        <f t="shared" si="680"/>
        <v xml:space="preserve">Service completo. Cambio de aceite y filtros. Control general del vehiculo. Cambiar juego de bujias.    </v>
      </c>
      <c r="L2581" s="3">
        <v>1</v>
      </c>
      <c r="M2581" s="10" t="s">
        <v>3541</v>
      </c>
      <c r="N2581" s="3" t="s">
        <v>771</v>
      </c>
      <c r="Q2581" s="7">
        <v>6800</v>
      </c>
      <c r="S2581" s="8"/>
      <c r="T2581" s="11">
        <v>4</v>
      </c>
      <c r="W2581" s="76">
        <v>9800</v>
      </c>
      <c r="X2581" s="16">
        <f t="shared" si="694"/>
        <v>39200</v>
      </c>
      <c r="AC2581" s="18">
        <f t="shared" si="681"/>
        <v>0</v>
      </c>
      <c r="AD2581" s="19">
        <f t="shared" si="686"/>
        <v>50000</v>
      </c>
      <c r="AE2581" s="21">
        <f t="shared" si="685"/>
        <v>27200</v>
      </c>
      <c r="AF2581" s="20">
        <f t="shared" si="687"/>
        <v>0</v>
      </c>
      <c r="AG2581" s="20">
        <f t="shared" si="688"/>
        <v>0</v>
      </c>
      <c r="AH2581" s="20">
        <f t="shared" si="689"/>
        <v>0</v>
      </c>
      <c r="AI2581" s="20"/>
      <c r="AJ2581" s="20"/>
      <c r="AK2581" s="20">
        <f t="shared" si="682"/>
        <v>0</v>
      </c>
      <c r="AL2581" s="171"/>
    </row>
    <row r="2582" spans="1:38" ht="15.75" customHeight="1" x14ac:dyDescent="0.25">
      <c r="A2582" s="3">
        <v>1880</v>
      </c>
      <c r="B2582" s="14">
        <f t="shared" si="693"/>
        <v>6</v>
      </c>
      <c r="C2582" s="9">
        <v>45386</v>
      </c>
      <c r="D2582" s="3" t="s">
        <v>2867</v>
      </c>
      <c r="E2582" s="14" t="str">
        <f t="shared" si="690"/>
        <v>1880Cometto Franco6</v>
      </c>
      <c r="J2582" s="14" t="str">
        <f t="shared" si="680"/>
        <v xml:space="preserve">Service completo. Cambio de aceite y filtros. Control general del vehiculo. Cambiar juego de bujias.     </v>
      </c>
      <c r="L2582" s="3">
        <v>1</v>
      </c>
      <c r="M2582" s="10" t="s">
        <v>2473</v>
      </c>
      <c r="N2582" s="3" t="s">
        <v>771</v>
      </c>
      <c r="Q2582" s="7">
        <v>300</v>
      </c>
      <c r="S2582" s="8"/>
      <c r="T2582" s="11">
        <v>2</v>
      </c>
      <c r="W2582" s="76">
        <v>700</v>
      </c>
      <c r="X2582" s="16">
        <f t="shared" si="694"/>
        <v>1400</v>
      </c>
      <c r="AC2582" s="18">
        <f t="shared" si="681"/>
        <v>0</v>
      </c>
      <c r="AD2582" s="19">
        <f t="shared" si="686"/>
        <v>50000</v>
      </c>
      <c r="AE2582" s="21">
        <f t="shared" si="685"/>
        <v>600</v>
      </c>
      <c r="AF2582" s="20">
        <f t="shared" si="687"/>
        <v>0</v>
      </c>
      <c r="AG2582" s="20">
        <f t="shared" si="688"/>
        <v>0</v>
      </c>
      <c r="AH2582" s="20">
        <f t="shared" si="689"/>
        <v>0</v>
      </c>
      <c r="AI2582" s="20"/>
      <c r="AJ2582" s="20"/>
      <c r="AK2582" s="20">
        <f t="shared" si="682"/>
        <v>0</v>
      </c>
      <c r="AL2582" s="171"/>
    </row>
    <row r="2583" spans="1:38" ht="15.75" customHeight="1" x14ac:dyDescent="0.25">
      <c r="A2583" s="3">
        <v>1880</v>
      </c>
      <c r="B2583" s="14">
        <f t="shared" si="693"/>
        <v>7</v>
      </c>
      <c r="C2583" s="9">
        <f>IF(A2583=A2582,C2582,"")</f>
        <v>45386</v>
      </c>
      <c r="D2583" s="3" t="str">
        <f>IF(A2583=A2582,D2582,"")</f>
        <v>Cometto Franco</v>
      </c>
      <c r="E2583" s="14" t="str">
        <f t="shared" si="690"/>
        <v>1880Cometto Franco7</v>
      </c>
      <c r="J2583" s="14" t="str">
        <f t="shared" si="680"/>
        <v xml:space="preserve">Service completo. Cambio de aceite y filtros. Control general del vehiculo. Cambiar juego de bujias.      </v>
      </c>
      <c r="L2583" s="3">
        <v>1</v>
      </c>
      <c r="M2583" s="10" t="s">
        <v>1025</v>
      </c>
      <c r="N2583" s="3" t="s">
        <v>771</v>
      </c>
      <c r="Q2583" s="7">
        <v>5505</v>
      </c>
      <c r="S2583" s="8"/>
      <c r="T2583" s="11">
        <v>0.9</v>
      </c>
      <c r="W2583" s="76">
        <v>15000</v>
      </c>
      <c r="X2583" s="16">
        <f t="shared" si="694"/>
        <v>13500</v>
      </c>
      <c r="AC2583" s="18">
        <f t="shared" si="681"/>
        <v>0</v>
      </c>
      <c r="AD2583" s="19">
        <f t="shared" si="686"/>
        <v>50000</v>
      </c>
      <c r="AE2583" s="21">
        <f t="shared" si="685"/>
        <v>4954.5</v>
      </c>
      <c r="AF2583" s="20">
        <f t="shared" si="687"/>
        <v>0</v>
      </c>
      <c r="AG2583" s="20">
        <f t="shared" si="688"/>
        <v>0</v>
      </c>
      <c r="AH2583" s="20">
        <f t="shared" si="689"/>
        <v>0</v>
      </c>
      <c r="AI2583" s="20"/>
      <c r="AJ2583" s="20"/>
      <c r="AK2583" s="20">
        <f t="shared" si="682"/>
        <v>0</v>
      </c>
      <c r="AL2583" s="171"/>
    </row>
    <row r="2584" spans="1:38" ht="15.75" customHeight="1" x14ac:dyDescent="0.25">
      <c r="A2584" s="3">
        <v>1881</v>
      </c>
      <c r="B2584" s="14">
        <f t="shared" si="693"/>
        <v>1</v>
      </c>
      <c r="C2584" s="9">
        <v>45386</v>
      </c>
      <c r="D2584" s="3" t="s">
        <v>505</v>
      </c>
      <c r="E2584" s="14" t="str">
        <f t="shared" si="690"/>
        <v>1881Municipalidad Laboulaye1</v>
      </c>
      <c r="F2584" s="119" t="s">
        <v>3236</v>
      </c>
      <c r="G2584" s="119" t="s">
        <v>2707</v>
      </c>
      <c r="H2584" s="119">
        <v>138448</v>
      </c>
      <c r="I2584" s="10" t="s">
        <v>3543</v>
      </c>
      <c r="J2584" s="14" t="str">
        <f t="shared" si="680"/>
        <v>Recambio de bomba de freno. Purgado del circuito, calipers delanteros y pistones traseros.</v>
      </c>
      <c r="K2584" s="3" t="s">
        <v>3384</v>
      </c>
      <c r="L2584" s="3">
        <v>1</v>
      </c>
      <c r="M2584" s="10" t="s">
        <v>2167</v>
      </c>
      <c r="N2584" s="3" t="s">
        <v>1566</v>
      </c>
      <c r="Q2584" s="7">
        <v>89370</v>
      </c>
      <c r="R2584" s="7" t="s">
        <v>1479</v>
      </c>
      <c r="S2584" s="8"/>
      <c r="T2584" s="11">
        <v>1</v>
      </c>
      <c r="W2584" s="76">
        <v>110000</v>
      </c>
      <c r="X2584" s="16">
        <f t="shared" si="694"/>
        <v>110000</v>
      </c>
      <c r="Y2584" s="3">
        <v>1</v>
      </c>
      <c r="AB2584" s="4">
        <v>84965</v>
      </c>
      <c r="AC2584" s="18">
        <f t="shared" si="681"/>
        <v>84965</v>
      </c>
      <c r="AD2584" s="19">
        <f t="shared" si="686"/>
        <v>84965</v>
      </c>
      <c r="AE2584" s="21">
        <f t="shared" si="685"/>
        <v>89370</v>
      </c>
      <c r="AF2584" s="20">
        <f t="shared" si="687"/>
        <v>93970</v>
      </c>
      <c r="AG2584" s="20">
        <f t="shared" si="688"/>
        <v>116500</v>
      </c>
      <c r="AH2584" s="20">
        <f t="shared" si="689"/>
        <v>84965</v>
      </c>
      <c r="AI2584" s="20"/>
      <c r="AJ2584" s="20"/>
      <c r="AK2584" s="20">
        <f t="shared" si="682"/>
        <v>201465</v>
      </c>
      <c r="AL2584" s="171">
        <v>14</v>
      </c>
    </row>
    <row r="2585" spans="1:38" ht="15.75" customHeight="1" x14ac:dyDescent="0.25">
      <c r="A2585" s="3">
        <v>1881</v>
      </c>
      <c r="B2585" s="14">
        <f t="shared" si="693"/>
        <v>2</v>
      </c>
      <c r="C2585" s="9">
        <f>IF(A2585=A2584,C2584,"")</f>
        <v>45386</v>
      </c>
      <c r="D2585" s="3" t="str">
        <f>IF(A2585=A2584,D2584,"")</f>
        <v>Municipalidad Laboulaye</v>
      </c>
      <c r="E2585" s="14" t="str">
        <f t="shared" si="690"/>
        <v>1881Municipalidad Laboulaye2</v>
      </c>
      <c r="J2585" s="14" t="str">
        <f t="shared" si="680"/>
        <v xml:space="preserve">Recambio de bomba de freno. Purgado del circuito, calipers delanteros y pistones traseros. </v>
      </c>
      <c r="L2585" s="3">
        <v>1</v>
      </c>
      <c r="M2585" s="10" t="s">
        <v>3542</v>
      </c>
      <c r="N2585" s="3" t="s">
        <v>771</v>
      </c>
      <c r="Q2585" s="7">
        <v>4600</v>
      </c>
      <c r="S2585" s="8"/>
      <c r="T2585" s="11">
        <v>0.5</v>
      </c>
      <c r="W2585" s="76">
        <v>13000</v>
      </c>
      <c r="X2585" s="16">
        <f t="shared" si="694"/>
        <v>6500</v>
      </c>
      <c r="AC2585" s="18">
        <f t="shared" si="681"/>
        <v>0</v>
      </c>
      <c r="AD2585" s="19">
        <f t="shared" si="686"/>
        <v>84965</v>
      </c>
      <c r="AE2585" s="21">
        <f t="shared" si="685"/>
        <v>2300</v>
      </c>
      <c r="AF2585" s="20">
        <f t="shared" si="687"/>
        <v>0</v>
      </c>
      <c r="AG2585" s="20">
        <f t="shared" si="688"/>
        <v>0</v>
      </c>
      <c r="AH2585" s="20">
        <f t="shared" si="689"/>
        <v>0</v>
      </c>
      <c r="AI2585" s="20"/>
      <c r="AJ2585" s="20"/>
      <c r="AK2585" s="20">
        <f t="shared" si="682"/>
        <v>0</v>
      </c>
      <c r="AL2585" s="171"/>
    </row>
    <row r="2586" spans="1:38" ht="15.75" customHeight="1" x14ac:dyDescent="0.25">
      <c r="A2586" s="3">
        <v>1882</v>
      </c>
      <c r="B2586" s="14">
        <f t="shared" si="693"/>
        <v>1</v>
      </c>
      <c r="C2586" s="9">
        <v>45386</v>
      </c>
      <c r="D2586" s="3" t="s">
        <v>3544</v>
      </c>
      <c r="E2586" s="14" t="str">
        <f t="shared" si="690"/>
        <v>1882Fernandez Facundo1</v>
      </c>
      <c r="F2586" s="119" t="s">
        <v>3545</v>
      </c>
      <c r="G2586" s="119" t="s">
        <v>2279</v>
      </c>
      <c r="H2586" s="119">
        <v>44376</v>
      </c>
      <c r="I2586" s="10" t="s">
        <v>3546</v>
      </c>
      <c r="J2586" s="14" t="str">
        <f t="shared" si="680"/>
        <v>Service completo. Cambio de aceite y filtros. Control general del vehiculo. Cambiar pastillas de frenos traseras.</v>
      </c>
      <c r="K2586" s="3" t="s">
        <v>2390</v>
      </c>
      <c r="L2586" s="3">
        <v>1</v>
      </c>
      <c r="M2586" s="10" t="s">
        <v>918</v>
      </c>
      <c r="N2586" s="3" t="s">
        <v>771</v>
      </c>
      <c r="Q2586" s="7">
        <v>32000</v>
      </c>
      <c r="R2586" s="7" t="s">
        <v>1916</v>
      </c>
      <c r="S2586" s="8"/>
      <c r="T2586" s="11">
        <v>1</v>
      </c>
      <c r="W2586" s="76">
        <v>40000</v>
      </c>
      <c r="X2586" s="16">
        <f t="shared" si="694"/>
        <v>40000</v>
      </c>
      <c r="Y2586" s="3">
        <v>1</v>
      </c>
      <c r="AB2586" s="4">
        <v>120000</v>
      </c>
      <c r="AC2586" s="18">
        <f t="shared" si="681"/>
        <v>120000</v>
      </c>
      <c r="AD2586" s="19">
        <f t="shared" si="686"/>
        <v>120000</v>
      </c>
      <c r="AE2586" s="21">
        <f t="shared" si="685"/>
        <v>32000</v>
      </c>
      <c r="AF2586" s="20">
        <f t="shared" si="687"/>
        <v>93153.67</v>
      </c>
      <c r="AG2586" s="20">
        <f t="shared" si="688"/>
        <v>212375</v>
      </c>
      <c r="AH2586" s="20">
        <f t="shared" si="689"/>
        <v>120000</v>
      </c>
      <c r="AI2586" s="20"/>
      <c r="AJ2586" s="20"/>
      <c r="AK2586" s="20">
        <f t="shared" si="682"/>
        <v>332375</v>
      </c>
      <c r="AL2586" s="171"/>
    </row>
    <row r="2587" spans="1:38" ht="15.75" customHeight="1" x14ac:dyDescent="0.25">
      <c r="A2587" s="3">
        <v>1882</v>
      </c>
      <c r="B2587" s="14">
        <f t="shared" si="693"/>
        <v>2</v>
      </c>
      <c r="C2587" s="9">
        <f>IF(A2587=A2586,C2586,"")</f>
        <v>45386</v>
      </c>
      <c r="D2587" s="3" t="str">
        <f>IF(A2587=A2586,D2586,"")</f>
        <v>Fernandez Facundo</v>
      </c>
      <c r="E2587" s="14" t="str">
        <f t="shared" si="690"/>
        <v>1882Fernandez Facundo2</v>
      </c>
      <c r="J2587" s="14" t="str">
        <f t="shared" si="680"/>
        <v xml:space="preserve">Service completo. Cambio de aceite y filtros. Control general del vehiculo. Cambiar pastillas de frenos traseras. </v>
      </c>
      <c r="L2587" s="3">
        <v>1</v>
      </c>
      <c r="M2587" s="10" t="s">
        <v>2447</v>
      </c>
      <c r="N2587" s="3" t="s">
        <v>771</v>
      </c>
      <c r="Q2587" s="7">
        <v>5153.67</v>
      </c>
      <c r="S2587" s="8"/>
      <c r="T2587" s="11">
        <v>4.5</v>
      </c>
      <c r="W2587" s="76">
        <v>22750</v>
      </c>
      <c r="X2587" s="16">
        <f t="shared" si="694"/>
        <v>102375</v>
      </c>
      <c r="AC2587" s="18">
        <f t="shared" si="681"/>
        <v>0</v>
      </c>
      <c r="AD2587" s="19">
        <f t="shared" si="686"/>
        <v>120000</v>
      </c>
      <c r="AE2587" s="21">
        <f t="shared" si="685"/>
        <v>23191.514999999999</v>
      </c>
      <c r="AF2587" s="20">
        <f t="shared" si="687"/>
        <v>0</v>
      </c>
      <c r="AG2587" s="20">
        <f t="shared" si="688"/>
        <v>0</v>
      </c>
      <c r="AH2587" s="20">
        <f t="shared" si="689"/>
        <v>0</v>
      </c>
      <c r="AI2587" s="20"/>
      <c r="AJ2587" s="20"/>
      <c r="AK2587" s="20">
        <f t="shared" si="682"/>
        <v>0</v>
      </c>
      <c r="AL2587" s="171"/>
    </row>
    <row r="2588" spans="1:38" ht="15.75" customHeight="1" x14ac:dyDescent="0.25">
      <c r="A2588" s="3">
        <v>1882</v>
      </c>
      <c r="B2588" s="14">
        <f t="shared" si="693"/>
        <v>3</v>
      </c>
      <c r="C2588" s="9">
        <f>IF(A2588=A2587,C2587,"")</f>
        <v>45386</v>
      </c>
      <c r="D2588" s="3" t="str">
        <f>IF(A2588=A2587,D2587,"")</f>
        <v>Fernandez Facundo</v>
      </c>
      <c r="E2588" s="14" t="str">
        <f t="shared" si="690"/>
        <v>1882Fernandez Facundo3</v>
      </c>
      <c r="J2588" s="14" t="str">
        <f t="shared" si="680"/>
        <v xml:space="preserve">Service completo. Cambio de aceite y filtros. Control general del vehiculo. Cambiar pastillas de frenos traseras.  </v>
      </c>
      <c r="L2588" s="3">
        <v>1</v>
      </c>
      <c r="M2588" s="10" t="s">
        <v>3510</v>
      </c>
      <c r="N2588" s="3" t="s">
        <v>734</v>
      </c>
      <c r="Q2588" s="7">
        <v>56000</v>
      </c>
      <c r="S2588" s="8"/>
      <c r="T2588" s="11">
        <v>1</v>
      </c>
      <c r="W2588" s="76">
        <v>70000</v>
      </c>
      <c r="X2588" s="16">
        <f t="shared" si="694"/>
        <v>70000</v>
      </c>
      <c r="AC2588" s="18">
        <f t="shared" si="681"/>
        <v>0</v>
      </c>
      <c r="AD2588" s="19">
        <f t="shared" si="686"/>
        <v>120000</v>
      </c>
      <c r="AE2588" s="21">
        <f t="shared" si="685"/>
        <v>56000</v>
      </c>
      <c r="AF2588" s="20">
        <f t="shared" si="687"/>
        <v>0</v>
      </c>
      <c r="AG2588" s="20">
        <f t="shared" si="688"/>
        <v>0</v>
      </c>
      <c r="AH2588" s="20">
        <f t="shared" si="689"/>
        <v>0</v>
      </c>
      <c r="AI2588" s="20"/>
      <c r="AJ2588" s="20"/>
      <c r="AK2588" s="20">
        <f t="shared" si="682"/>
        <v>0</v>
      </c>
      <c r="AL2588" s="171"/>
    </row>
    <row r="2589" spans="1:38" ht="15.75" customHeight="1" x14ac:dyDescent="0.25">
      <c r="A2589" s="3">
        <v>1883</v>
      </c>
      <c r="B2589" s="14">
        <f t="shared" si="693"/>
        <v>1</v>
      </c>
      <c r="C2589" s="9">
        <v>45386</v>
      </c>
      <c r="D2589" s="3" t="s">
        <v>384</v>
      </c>
      <c r="E2589" s="14" t="str">
        <f t="shared" si="690"/>
        <v>1883Gonzalez Gaston1</v>
      </c>
      <c r="F2589" s="119" t="s">
        <v>3366</v>
      </c>
      <c r="G2589" s="119" t="s">
        <v>3363</v>
      </c>
      <c r="H2589" s="119">
        <v>191012</v>
      </c>
      <c r="I2589" s="10" t="s">
        <v>3550</v>
      </c>
      <c r="J2589" s="14" t="str">
        <f t="shared" si="680"/>
        <v>Cambiar junta homocinetica derecha lado caja.</v>
      </c>
      <c r="K2589" s="3" t="s">
        <v>2380</v>
      </c>
      <c r="L2589" s="3">
        <v>1</v>
      </c>
      <c r="M2589" s="10" t="s">
        <v>3560</v>
      </c>
      <c r="N2589" s="3" t="s">
        <v>1832</v>
      </c>
      <c r="R2589" s="7" t="s">
        <v>1971</v>
      </c>
      <c r="S2589" s="8"/>
      <c r="W2589" s="76"/>
      <c r="X2589" s="16">
        <f t="shared" si="694"/>
        <v>0</v>
      </c>
      <c r="AC2589" s="18">
        <f t="shared" si="681"/>
        <v>0</v>
      </c>
      <c r="AD2589" s="19">
        <f t="shared" si="686"/>
        <v>0</v>
      </c>
      <c r="AE2589" s="21">
        <f t="shared" si="685"/>
        <v>0</v>
      </c>
      <c r="AF2589" s="20">
        <f t="shared" si="687"/>
        <v>0</v>
      </c>
      <c r="AG2589" s="20">
        <f t="shared" si="688"/>
        <v>0</v>
      </c>
      <c r="AH2589" s="20">
        <f t="shared" si="689"/>
        <v>0</v>
      </c>
      <c r="AI2589" s="20"/>
      <c r="AJ2589" s="20"/>
      <c r="AK2589" s="20">
        <f t="shared" si="682"/>
        <v>0</v>
      </c>
      <c r="AL2589" s="171"/>
    </row>
    <row r="2590" spans="1:38" ht="15.75" customHeight="1" x14ac:dyDescent="0.25">
      <c r="A2590" s="3">
        <v>1883</v>
      </c>
      <c r="B2590" s="14">
        <f t="shared" si="693"/>
        <v>2</v>
      </c>
      <c r="C2590" s="9">
        <f>IF(A2590=A2589,C2589,"")</f>
        <v>45386</v>
      </c>
      <c r="D2590" s="3" t="str">
        <f>IF(A2590=A2589,D2589,"")</f>
        <v>Gonzalez Gaston</v>
      </c>
      <c r="E2590" s="14" t="str">
        <f t="shared" si="690"/>
        <v>1883Gonzalez Gaston2</v>
      </c>
      <c r="J2590" s="14" t="str">
        <f t="shared" si="680"/>
        <v xml:space="preserve">Cambiar junta homocinetica derecha lado caja. </v>
      </c>
      <c r="L2590" s="3">
        <v>1</v>
      </c>
      <c r="S2590" s="8"/>
      <c r="W2590" s="76"/>
      <c r="X2590" s="16">
        <f t="shared" si="694"/>
        <v>0</v>
      </c>
      <c r="AC2590" s="18">
        <f t="shared" si="681"/>
        <v>0</v>
      </c>
      <c r="AD2590" s="19">
        <f t="shared" si="686"/>
        <v>0</v>
      </c>
      <c r="AE2590" s="21">
        <f t="shared" si="685"/>
        <v>0</v>
      </c>
      <c r="AF2590" s="20">
        <f t="shared" si="687"/>
        <v>0</v>
      </c>
      <c r="AG2590" s="20">
        <f t="shared" si="688"/>
        <v>0</v>
      </c>
      <c r="AH2590" s="20">
        <f t="shared" si="689"/>
        <v>0</v>
      </c>
      <c r="AI2590" s="20"/>
      <c r="AJ2590" s="20"/>
      <c r="AK2590" s="20">
        <f t="shared" si="682"/>
        <v>0</v>
      </c>
      <c r="AL2590" s="171"/>
    </row>
    <row r="2591" spans="1:38" ht="15.75" customHeight="1" x14ac:dyDescent="0.25">
      <c r="A2591" s="3">
        <v>1884</v>
      </c>
      <c r="B2591" s="14">
        <f t="shared" si="693"/>
        <v>1</v>
      </c>
      <c r="C2591" s="9">
        <v>45387</v>
      </c>
      <c r="D2591" s="3" t="s">
        <v>3552</v>
      </c>
      <c r="E2591" s="14" t="str">
        <f t="shared" si="690"/>
        <v>1884Surjat Sergio1</v>
      </c>
      <c r="F2591" s="119" t="s">
        <v>1860</v>
      </c>
      <c r="G2591" s="119" t="s">
        <v>1325</v>
      </c>
      <c r="H2591" s="119">
        <v>124368</v>
      </c>
      <c r="I2591" s="10" t="s">
        <v>3553</v>
      </c>
      <c r="J2591" s="14" t="str">
        <f t="shared" si="680"/>
        <v>Control de amortiguadores. Cambiar cuatro medios bujes de amortiguadores traseros.</v>
      </c>
      <c r="K2591" s="3" t="s">
        <v>2390</v>
      </c>
      <c r="L2591" s="3">
        <v>1</v>
      </c>
      <c r="M2591" s="10" t="s">
        <v>3554</v>
      </c>
      <c r="N2591" s="3" t="s">
        <v>771</v>
      </c>
      <c r="Q2591" s="7">
        <v>300</v>
      </c>
      <c r="R2591" s="7" t="s">
        <v>1479</v>
      </c>
      <c r="S2591" s="8"/>
      <c r="W2591" s="76"/>
      <c r="X2591" s="16">
        <f t="shared" si="694"/>
        <v>0</v>
      </c>
      <c r="Y2591" s="3">
        <v>1</v>
      </c>
      <c r="AC2591" s="18">
        <f t="shared" si="681"/>
        <v>0</v>
      </c>
      <c r="AD2591" s="19">
        <f t="shared" si="686"/>
        <v>0</v>
      </c>
      <c r="AE2591" s="21">
        <f t="shared" si="685"/>
        <v>0</v>
      </c>
      <c r="AF2591" s="20">
        <f t="shared" si="687"/>
        <v>300</v>
      </c>
      <c r="AG2591" s="20">
        <f t="shared" si="688"/>
        <v>0</v>
      </c>
      <c r="AH2591" s="20">
        <f t="shared" si="689"/>
        <v>0</v>
      </c>
      <c r="AI2591" s="20"/>
      <c r="AJ2591" s="20"/>
      <c r="AK2591" s="20">
        <f t="shared" si="682"/>
        <v>0</v>
      </c>
      <c r="AL2591" s="171"/>
    </row>
    <row r="2592" spans="1:38" ht="15.75" customHeight="1" x14ac:dyDescent="0.25">
      <c r="A2592" s="3">
        <v>1884</v>
      </c>
      <c r="B2592" s="14">
        <f t="shared" si="693"/>
        <v>2</v>
      </c>
      <c r="C2592" s="9">
        <f>IF(A2592=A2591,C2591,"")</f>
        <v>45387</v>
      </c>
      <c r="D2592" s="3" t="str">
        <f>IF(A2592=A2591,D2591,"")</f>
        <v>Surjat Sergio</v>
      </c>
      <c r="E2592" s="14" t="str">
        <f t="shared" si="690"/>
        <v>1884Surjat Sergio2</v>
      </c>
      <c r="J2592" s="14" t="str">
        <f t="shared" si="680"/>
        <v xml:space="preserve">Control de amortiguadores. Cambiar cuatro medios bujes de amortiguadores traseros. </v>
      </c>
      <c r="L2592" s="3">
        <v>1</v>
      </c>
      <c r="S2592" s="8"/>
      <c r="W2592" s="76"/>
      <c r="X2592" s="16">
        <f t="shared" si="694"/>
        <v>0</v>
      </c>
      <c r="AC2592" s="18">
        <f t="shared" si="681"/>
        <v>0</v>
      </c>
      <c r="AD2592" s="19">
        <f t="shared" si="686"/>
        <v>0</v>
      </c>
      <c r="AE2592" s="21">
        <f t="shared" si="685"/>
        <v>0</v>
      </c>
      <c r="AF2592" s="20">
        <f t="shared" si="687"/>
        <v>0</v>
      </c>
      <c r="AG2592" s="20">
        <f t="shared" si="688"/>
        <v>0</v>
      </c>
      <c r="AH2592" s="20">
        <f t="shared" si="689"/>
        <v>0</v>
      </c>
      <c r="AI2592" s="20"/>
      <c r="AJ2592" s="20"/>
      <c r="AK2592" s="20">
        <f t="shared" si="682"/>
        <v>0</v>
      </c>
      <c r="AL2592" s="171"/>
    </row>
    <row r="2593" spans="1:38" ht="15.75" customHeight="1" x14ac:dyDescent="0.25">
      <c r="A2593" s="3">
        <v>1885</v>
      </c>
      <c r="B2593" s="14">
        <f t="shared" si="693"/>
        <v>1</v>
      </c>
      <c r="C2593" s="9">
        <v>45387</v>
      </c>
      <c r="D2593" s="3" t="s">
        <v>2050</v>
      </c>
      <c r="E2593" s="14" t="str">
        <f t="shared" si="690"/>
        <v>1885Fernandez Jorge1</v>
      </c>
      <c r="F2593" s="119" t="s">
        <v>3555</v>
      </c>
      <c r="G2593" s="119" t="s">
        <v>2033</v>
      </c>
      <c r="H2593" s="119">
        <v>293911</v>
      </c>
      <c r="I2593" s="10" t="s">
        <v>3559</v>
      </c>
      <c r="J2593" s="14" t="str">
        <f t="shared" si="680"/>
        <v>Desarmar mordaza de freno delantera derecha. Destrabar, limpiar y rearmado con pastillas de freno usadas. Limpiar fuelle de homocinetica lado conductor. Colocar abrazadera nueva. Cambiar electrovalvula de combustible.</v>
      </c>
      <c r="K2593" s="3" t="s">
        <v>2380</v>
      </c>
      <c r="L2593" s="3">
        <v>1</v>
      </c>
      <c r="M2593" s="10" t="s">
        <v>3557</v>
      </c>
      <c r="N2593" s="3" t="s">
        <v>771</v>
      </c>
      <c r="R2593" s="7" t="s">
        <v>1971</v>
      </c>
      <c r="S2593" s="8"/>
      <c r="T2593" s="11">
        <v>1</v>
      </c>
      <c r="W2593" s="76">
        <v>20000</v>
      </c>
      <c r="X2593" s="16">
        <f t="shared" si="694"/>
        <v>20000</v>
      </c>
      <c r="Y2593" s="3">
        <v>1</v>
      </c>
      <c r="AB2593" s="4">
        <v>50000</v>
      </c>
      <c r="AC2593" s="18">
        <f t="shared" si="681"/>
        <v>50000</v>
      </c>
      <c r="AD2593" s="19">
        <f t="shared" si="686"/>
        <v>50000</v>
      </c>
      <c r="AE2593" s="21">
        <f t="shared" si="685"/>
        <v>0</v>
      </c>
      <c r="AF2593" s="20">
        <f t="shared" si="687"/>
        <v>17950.39</v>
      </c>
      <c r="AG2593" s="20">
        <f t="shared" si="688"/>
        <v>42000</v>
      </c>
      <c r="AH2593" s="20">
        <f t="shared" si="689"/>
        <v>50000</v>
      </c>
      <c r="AI2593" s="20"/>
      <c r="AJ2593" s="20"/>
      <c r="AK2593" s="20">
        <f t="shared" si="682"/>
        <v>92000</v>
      </c>
      <c r="AL2593" s="171"/>
    </row>
    <row r="2594" spans="1:38" ht="15.75" customHeight="1" x14ac:dyDescent="0.25">
      <c r="A2594" s="3">
        <v>1885</v>
      </c>
      <c r="B2594" s="14">
        <f t="shared" si="693"/>
        <v>2</v>
      </c>
      <c r="C2594" s="9">
        <f>IF(A2594=A2593,C2593,"")</f>
        <v>45387</v>
      </c>
      <c r="D2594" s="3" t="str">
        <f>IF(A2594=A2593,D2593,"")</f>
        <v>Fernandez Jorge</v>
      </c>
      <c r="E2594" s="14" t="str">
        <f t="shared" si="690"/>
        <v>1885Fernandez Jorge2</v>
      </c>
      <c r="J2594" s="14" t="str">
        <f t="shared" si="680"/>
        <v xml:space="preserve">Desarmar mordaza de freno delantera derecha. Destrabar, limpiar y rearmado con pastillas de freno usadas. Limpiar fuelle de homocinetica lado conductor. Colocar abrazadera nueva. Cambiar electrovalvula de combustible. </v>
      </c>
      <c r="L2594" s="3">
        <v>1</v>
      </c>
      <c r="M2594" s="10" t="s">
        <v>3556</v>
      </c>
      <c r="N2594" s="3" t="s">
        <v>3164</v>
      </c>
      <c r="Q2594" s="7">
        <v>17950.39</v>
      </c>
      <c r="S2594" s="8"/>
      <c r="T2594" s="11">
        <v>1</v>
      </c>
      <c r="W2594" s="76">
        <v>22000</v>
      </c>
      <c r="X2594" s="16">
        <f t="shared" si="694"/>
        <v>22000</v>
      </c>
      <c r="AC2594" s="18">
        <f t="shared" si="681"/>
        <v>0</v>
      </c>
      <c r="AD2594" s="19">
        <f t="shared" si="686"/>
        <v>50000</v>
      </c>
      <c r="AE2594" s="21">
        <f t="shared" si="685"/>
        <v>17950.39</v>
      </c>
      <c r="AF2594" s="20">
        <f t="shared" si="687"/>
        <v>0</v>
      </c>
      <c r="AG2594" s="20">
        <f t="shared" si="688"/>
        <v>0</v>
      </c>
      <c r="AH2594" s="20">
        <f t="shared" si="689"/>
        <v>0</v>
      </c>
      <c r="AI2594" s="20"/>
      <c r="AJ2594" s="20"/>
      <c r="AK2594" s="20">
        <f t="shared" si="682"/>
        <v>0</v>
      </c>
      <c r="AL2594" s="171"/>
    </row>
    <row r="2595" spans="1:38" ht="15.75" customHeight="1" x14ac:dyDescent="0.25">
      <c r="A2595" s="3">
        <v>1886</v>
      </c>
      <c r="B2595" s="14">
        <f t="shared" si="693"/>
        <v>1</v>
      </c>
      <c r="C2595" s="9">
        <v>45387</v>
      </c>
      <c r="D2595" s="3" t="s">
        <v>257</v>
      </c>
      <c r="E2595" s="14" t="str">
        <f t="shared" si="690"/>
        <v>1886Bongiorni Laura1</v>
      </c>
      <c r="F2595" s="119" t="s">
        <v>2393</v>
      </c>
      <c r="G2595" s="119" t="s">
        <v>120</v>
      </c>
      <c r="H2595" s="119">
        <v>62056</v>
      </c>
      <c r="I2595" s="10" t="s">
        <v>3558</v>
      </c>
      <c r="J2595" s="14" t="str">
        <f t="shared" ref="J2595:J2658" si="695">IF(A2595=A2594,CONCATENATE(J2594," ",I2595),I2595)</f>
        <v>Service completo. Cambio de aceite y filtros. Control general del vehiculo. Regular convergencia. Lavado motor.</v>
      </c>
      <c r="K2595" s="3" t="s">
        <v>2390</v>
      </c>
      <c r="L2595" s="3">
        <v>1</v>
      </c>
      <c r="M2595" s="10" t="s">
        <v>918</v>
      </c>
      <c r="N2595" s="3" t="s">
        <v>771</v>
      </c>
      <c r="Q2595" s="7">
        <v>42000</v>
      </c>
      <c r="R2595" s="7" t="s">
        <v>1916</v>
      </c>
      <c r="S2595" s="8"/>
      <c r="T2595" s="11">
        <v>1</v>
      </c>
      <c r="W2595" s="76">
        <v>56000</v>
      </c>
      <c r="X2595" s="16">
        <f t="shared" si="694"/>
        <v>56000</v>
      </c>
      <c r="Y2595" s="3">
        <v>1</v>
      </c>
      <c r="AB2595" s="4">
        <v>80000</v>
      </c>
      <c r="AC2595" s="18">
        <f t="shared" ref="AC2595:AC2658" si="696">+AB2595*Y2595</f>
        <v>80000</v>
      </c>
      <c r="AD2595" s="19">
        <f t="shared" si="686"/>
        <v>80000</v>
      </c>
      <c r="AE2595" s="21">
        <f t="shared" si="685"/>
        <v>42000</v>
      </c>
      <c r="AF2595" s="20">
        <f t="shared" si="687"/>
        <v>45540.67</v>
      </c>
      <c r="AG2595" s="20">
        <f t="shared" si="688"/>
        <v>101000</v>
      </c>
      <c r="AH2595" s="20">
        <f t="shared" si="689"/>
        <v>80000</v>
      </c>
      <c r="AI2595" s="20"/>
      <c r="AJ2595" s="20"/>
      <c r="AK2595" s="20">
        <f t="shared" ref="AK2595:AK2658" si="697">AH2595+AG2595</f>
        <v>181000</v>
      </c>
      <c r="AL2595" s="171"/>
    </row>
    <row r="2596" spans="1:38" ht="15.75" customHeight="1" x14ac:dyDescent="0.25">
      <c r="A2596" s="3">
        <v>1886</v>
      </c>
      <c r="B2596" s="14">
        <f t="shared" si="693"/>
        <v>2</v>
      </c>
      <c r="C2596" s="9">
        <f>IF(A2596=A2595,C2595,"")</f>
        <v>45387</v>
      </c>
      <c r="D2596" s="3" t="str">
        <f>IF(A2596=A2595,D2595,"")</f>
        <v>Bongiorni Laura</v>
      </c>
      <c r="E2596" s="14" t="str">
        <f t="shared" si="690"/>
        <v>1886Bongiorni Laura2</v>
      </c>
      <c r="J2596" s="14" t="str">
        <f t="shared" si="695"/>
        <v xml:space="preserve">Service completo. Cambio de aceite y filtros. Control general del vehiculo. Regular convergencia. Lavado motor. </v>
      </c>
      <c r="L2596" s="3">
        <v>1</v>
      </c>
      <c r="M2596" s="10" t="s">
        <v>728</v>
      </c>
      <c r="N2596" s="3" t="s">
        <v>771</v>
      </c>
      <c r="Q2596" s="7">
        <v>3540.67</v>
      </c>
      <c r="S2596" s="8"/>
      <c r="T2596" s="11">
        <v>4</v>
      </c>
      <c r="W2596" s="76">
        <v>11250</v>
      </c>
      <c r="X2596" s="16">
        <f t="shared" si="694"/>
        <v>45000</v>
      </c>
      <c r="AC2596" s="18">
        <f t="shared" si="696"/>
        <v>0</v>
      </c>
      <c r="AD2596" s="19">
        <f t="shared" si="686"/>
        <v>80000</v>
      </c>
      <c r="AE2596" s="21">
        <f t="shared" si="685"/>
        <v>14162.68</v>
      </c>
      <c r="AF2596" s="20">
        <f t="shared" si="687"/>
        <v>0</v>
      </c>
      <c r="AG2596" s="20">
        <f t="shared" si="688"/>
        <v>0</v>
      </c>
      <c r="AH2596" s="20">
        <f t="shared" si="689"/>
        <v>0</v>
      </c>
      <c r="AI2596" s="20"/>
      <c r="AJ2596" s="20"/>
      <c r="AK2596" s="20">
        <f t="shared" si="697"/>
        <v>0</v>
      </c>
      <c r="AL2596" s="171"/>
    </row>
    <row r="2597" spans="1:38" ht="15.75" customHeight="1" x14ac:dyDescent="0.25">
      <c r="A2597" s="3">
        <v>1887</v>
      </c>
      <c r="B2597" s="14">
        <f t="shared" si="693"/>
        <v>1</v>
      </c>
      <c r="C2597" s="9">
        <v>45390</v>
      </c>
      <c r="D2597" s="3" t="s">
        <v>3563</v>
      </c>
      <c r="E2597" s="14" t="str">
        <f t="shared" si="690"/>
        <v>1887Dominguez Mauricio1</v>
      </c>
      <c r="F2597" s="119" t="s">
        <v>3564</v>
      </c>
      <c r="G2597" s="119" t="s">
        <v>3565</v>
      </c>
      <c r="H2597" s="119">
        <v>88925</v>
      </c>
      <c r="I2597" s="10" t="s">
        <v>3586</v>
      </c>
      <c r="J2597" s="14" t="str">
        <f t="shared" si="695"/>
        <v>Escaneo del vehiculo. Borrar aviso de fallo. Cambiar manguera de admision. Cambiar juego de bujias y cables de bujias. Cambiar filtro de aceite. Cambiar filtro de habitaculo. Control general bajo vehiculo. Desarmar suspension delantera izquierda. Reparar semieje con fuelle de homocinetica nuevo. Engrase. Armado total.</v>
      </c>
      <c r="K2597" s="3" t="s">
        <v>2380</v>
      </c>
      <c r="L2597" s="3">
        <v>1</v>
      </c>
      <c r="M2597" s="10" t="s">
        <v>3566</v>
      </c>
      <c r="N2597" s="3" t="s">
        <v>734</v>
      </c>
      <c r="Q2597" s="7">
        <v>27000</v>
      </c>
      <c r="R2597" s="7" t="s">
        <v>1971</v>
      </c>
      <c r="S2597" s="8"/>
      <c r="T2597" s="11">
        <v>1</v>
      </c>
      <c r="W2597" s="76">
        <v>33800</v>
      </c>
      <c r="X2597" s="16">
        <f t="shared" si="694"/>
        <v>33800</v>
      </c>
      <c r="Y2597" s="3">
        <v>1</v>
      </c>
      <c r="AB2597" s="4">
        <v>95000</v>
      </c>
      <c r="AC2597" s="18">
        <f t="shared" si="696"/>
        <v>95000</v>
      </c>
      <c r="AD2597" s="19">
        <f t="shared" si="686"/>
        <v>95000</v>
      </c>
      <c r="AE2597" s="21">
        <f t="shared" si="685"/>
        <v>27000</v>
      </c>
      <c r="AF2597" s="20">
        <f t="shared" si="687"/>
        <v>74911.399999999994</v>
      </c>
      <c r="AG2597" s="20">
        <f t="shared" si="688"/>
        <v>118900</v>
      </c>
      <c r="AH2597" s="20">
        <f t="shared" si="689"/>
        <v>95000</v>
      </c>
      <c r="AI2597" s="20"/>
      <c r="AJ2597" s="20"/>
      <c r="AK2597" s="20">
        <f t="shared" si="697"/>
        <v>213900</v>
      </c>
      <c r="AL2597" s="171"/>
    </row>
    <row r="2598" spans="1:38" ht="15.75" customHeight="1" x14ac:dyDescent="0.25">
      <c r="A2598" s="3">
        <v>1887</v>
      </c>
      <c r="B2598" s="14">
        <f t="shared" si="693"/>
        <v>2</v>
      </c>
      <c r="C2598" s="9">
        <f>IF(A2598=A2597,C2597,"")</f>
        <v>45390</v>
      </c>
      <c r="D2598" s="3" t="str">
        <f>IF(A2598=A2597,D2597,"")</f>
        <v>Dominguez Mauricio</v>
      </c>
      <c r="E2598" s="14" t="str">
        <f t="shared" si="690"/>
        <v>1887Dominguez Mauricio2</v>
      </c>
      <c r="J2598" s="14" t="str">
        <f t="shared" si="695"/>
        <v xml:space="preserve">Escaneo del vehiculo. Borrar aviso de fallo. Cambiar manguera de admision. Cambiar juego de bujias y cables de bujias. Cambiar filtro de aceite. Cambiar filtro de habitaculo. Control general bajo vehiculo. Desarmar suspension delantera izquierda. Reparar semieje con fuelle de homocinetica nuevo. Engrase. Armado total. </v>
      </c>
      <c r="L2598" s="3">
        <v>1</v>
      </c>
      <c r="M2598" s="10" t="s">
        <v>2214</v>
      </c>
      <c r="N2598" s="3" t="s">
        <v>771</v>
      </c>
      <c r="Q2598" s="7">
        <v>28000</v>
      </c>
      <c r="S2598" s="8"/>
      <c r="T2598" s="11">
        <v>1</v>
      </c>
      <c r="W2598" s="76">
        <v>39500</v>
      </c>
      <c r="X2598" s="16">
        <f t="shared" si="694"/>
        <v>39500</v>
      </c>
      <c r="AC2598" s="18">
        <f t="shared" si="696"/>
        <v>0</v>
      </c>
      <c r="AD2598" s="19">
        <f t="shared" si="686"/>
        <v>95000</v>
      </c>
      <c r="AE2598" s="21">
        <f t="shared" si="685"/>
        <v>28000</v>
      </c>
      <c r="AF2598" s="20">
        <f t="shared" si="687"/>
        <v>0</v>
      </c>
      <c r="AG2598" s="20">
        <f t="shared" si="688"/>
        <v>0</v>
      </c>
      <c r="AH2598" s="20">
        <f t="shared" si="689"/>
        <v>0</v>
      </c>
      <c r="AI2598" s="20"/>
      <c r="AJ2598" s="20"/>
      <c r="AK2598" s="20">
        <f t="shared" si="697"/>
        <v>0</v>
      </c>
      <c r="AL2598" s="171"/>
    </row>
    <row r="2599" spans="1:38" ht="15.75" customHeight="1" x14ac:dyDescent="0.25">
      <c r="A2599" s="3">
        <v>1887</v>
      </c>
      <c r="B2599" s="14">
        <f t="shared" si="693"/>
        <v>3</v>
      </c>
      <c r="C2599" s="9">
        <f>IF(A2599=A2598,C2598,"")</f>
        <v>45390</v>
      </c>
      <c r="D2599" s="3" t="str">
        <f>IF(A2599=A2598,D2598,"")</f>
        <v>Dominguez Mauricio</v>
      </c>
      <c r="E2599" s="14" t="str">
        <f t="shared" si="690"/>
        <v>1887Dominguez Mauricio3</v>
      </c>
      <c r="J2599" s="14" t="str">
        <f t="shared" si="695"/>
        <v xml:space="preserve">Escaneo del vehiculo. Borrar aviso de fallo. Cambiar manguera de admision. Cambiar juego de bujias y cables de bujias. Cambiar filtro de aceite. Cambiar filtro de habitaculo. Control general bajo vehiculo. Desarmar suspension delantera izquierda. Reparar semieje con fuelle de homocinetica nuevo. Engrase. Armado total.  </v>
      </c>
      <c r="L2599" s="3">
        <v>1</v>
      </c>
      <c r="M2599" s="10" t="s">
        <v>2075</v>
      </c>
      <c r="N2599" s="3" t="s">
        <v>734</v>
      </c>
      <c r="Q2599" s="7">
        <v>4400</v>
      </c>
      <c r="S2599" s="8"/>
      <c r="T2599" s="11">
        <v>4</v>
      </c>
      <c r="W2599" s="76">
        <v>5500</v>
      </c>
      <c r="X2599" s="16">
        <f t="shared" si="694"/>
        <v>22000</v>
      </c>
      <c r="AC2599" s="18">
        <f t="shared" si="696"/>
        <v>0</v>
      </c>
      <c r="AD2599" s="19">
        <f t="shared" si="686"/>
        <v>95000</v>
      </c>
      <c r="AE2599" s="21">
        <f t="shared" si="685"/>
        <v>17600</v>
      </c>
      <c r="AF2599" s="20">
        <f t="shared" si="687"/>
        <v>0</v>
      </c>
      <c r="AG2599" s="20">
        <f t="shared" si="688"/>
        <v>0</v>
      </c>
      <c r="AH2599" s="20">
        <f t="shared" si="689"/>
        <v>0</v>
      </c>
      <c r="AI2599" s="20"/>
      <c r="AJ2599" s="20"/>
      <c r="AK2599" s="20">
        <f t="shared" si="697"/>
        <v>0</v>
      </c>
      <c r="AL2599" s="171"/>
    </row>
    <row r="2600" spans="1:38" ht="15.75" customHeight="1" x14ac:dyDescent="0.25">
      <c r="A2600" s="3">
        <v>1887</v>
      </c>
      <c r="B2600" s="14">
        <f t="shared" si="693"/>
        <v>4</v>
      </c>
      <c r="C2600" s="9">
        <f>IF(A2600=A2599,C2599,"")</f>
        <v>45390</v>
      </c>
      <c r="D2600" s="3" t="str">
        <f>IF(A2600=A2599,D2599,"")</f>
        <v>Dominguez Mauricio</v>
      </c>
      <c r="E2600" s="14" t="str">
        <f t="shared" si="690"/>
        <v>1887Dominguez Mauricio4</v>
      </c>
      <c r="J2600" s="14" t="str">
        <f t="shared" si="695"/>
        <v xml:space="preserve">Escaneo del vehiculo. Borrar aviso de fallo. Cambiar manguera de admision. Cambiar juego de bujias y cables de bujias. Cambiar filtro de aceite. Cambiar filtro de habitaculo. Control general bajo vehiculo. Desarmar suspension delantera izquierda. Reparar semieje con fuelle de homocinetica nuevo. Engrase. Armado total.   </v>
      </c>
      <c r="L2600" s="3">
        <v>1</v>
      </c>
      <c r="M2600" s="10" t="s">
        <v>3031</v>
      </c>
      <c r="N2600" s="3" t="s">
        <v>771</v>
      </c>
      <c r="Q2600" s="7">
        <v>2811.4</v>
      </c>
      <c r="R2600" s="7" t="s">
        <v>1916</v>
      </c>
      <c r="S2600" s="8"/>
      <c r="T2600" s="11">
        <v>1</v>
      </c>
      <c r="W2600" s="76">
        <v>6800</v>
      </c>
      <c r="X2600" s="16">
        <f t="shared" si="694"/>
        <v>6800</v>
      </c>
      <c r="AC2600" s="18">
        <f t="shared" si="696"/>
        <v>0</v>
      </c>
      <c r="AD2600" s="19">
        <f t="shared" si="686"/>
        <v>95000</v>
      </c>
      <c r="AE2600" s="21">
        <f t="shared" si="685"/>
        <v>2811.4</v>
      </c>
      <c r="AF2600" s="20">
        <f t="shared" si="687"/>
        <v>0</v>
      </c>
      <c r="AG2600" s="20">
        <f t="shared" si="688"/>
        <v>0</v>
      </c>
      <c r="AH2600" s="20">
        <f t="shared" si="689"/>
        <v>0</v>
      </c>
      <c r="AI2600" s="20"/>
      <c r="AJ2600" s="20"/>
      <c r="AK2600" s="20">
        <f t="shared" si="697"/>
        <v>0</v>
      </c>
      <c r="AL2600" s="171"/>
    </row>
    <row r="2601" spans="1:38" ht="15.75" customHeight="1" x14ac:dyDescent="0.25">
      <c r="A2601" s="3">
        <v>1887</v>
      </c>
      <c r="B2601" s="14">
        <f t="shared" si="693"/>
        <v>5</v>
      </c>
      <c r="C2601" s="9">
        <f>IF(A2601=A2600,C2600,"")</f>
        <v>45390</v>
      </c>
      <c r="D2601" s="3" t="str">
        <f>IF(A2601=A2600,D2600,"")</f>
        <v>Dominguez Mauricio</v>
      </c>
      <c r="E2601" s="14" t="str">
        <f t="shared" si="690"/>
        <v>1887Dominguez Mauricio5</v>
      </c>
      <c r="J2601" s="14" t="str">
        <f t="shared" si="695"/>
        <v xml:space="preserve">Escaneo del vehiculo. Borrar aviso de fallo. Cambiar manguera de admision. Cambiar juego de bujias y cables de bujias. Cambiar filtro de aceite. Cambiar filtro de habitaculo. Control general bajo vehiculo. Desarmar suspension delantera izquierda. Reparar semieje con fuelle de homocinetica nuevo. Engrase. Armado total.    </v>
      </c>
      <c r="L2601" s="3">
        <v>1</v>
      </c>
      <c r="M2601" s="10" t="s">
        <v>3392</v>
      </c>
      <c r="N2601" s="3" t="s">
        <v>771</v>
      </c>
      <c r="Q2601" s="7">
        <v>5500</v>
      </c>
      <c r="S2601" s="8"/>
      <c r="T2601" s="11">
        <v>1</v>
      </c>
      <c r="W2601" s="76">
        <v>7800</v>
      </c>
      <c r="X2601" s="16">
        <f t="shared" si="694"/>
        <v>7800</v>
      </c>
      <c r="AC2601" s="18">
        <f t="shared" si="696"/>
        <v>0</v>
      </c>
      <c r="AD2601" s="19">
        <f t="shared" si="686"/>
        <v>95000</v>
      </c>
      <c r="AE2601" s="21">
        <f t="shared" si="685"/>
        <v>5500</v>
      </c>
      <c r="AF2601" s="20">
        <f t="shared" si="687"/>
        <v>0</v>
      </c>
      <c r="AG2601" s="20">
        <f t="shared" si="688"/>
        <v>0</v>
      </c>
      <c r="AH2601" s="20">
        <f t="shared" si="689"/>
        <v>0</v>
      </c>
      <c r="AI2601" s="20"/>
      <c r="AJ2601" s="20"/>
      <c r="AK2601" s="20">
        <f t="shared" si="697"/>
        <v>0</v>
      </c>
      <c r="AL2601" s="171"/>
    </row>
    <row r="2602" spans="1:38" ht="15.75" customHeight="1" x14ac:dyDescent="0.25">
      <c r="A2602" s="3">
        <v>1887</v>
      </c>
      <c r="B2602" s="14">
        <f t="shared" si="693"/>
        <v>6</v>
      </c>
      <c r="C2602" s="9">
        <v>45390</v>
      </c>
      <c r="D2602" s="3" t="s">
        <v>3563</v>
      </c>
      <c r="E2602" s="14" t="str">
        <f t="shared" si="690"/>
        <v>1887Dominguez Mauricio6</v>
      </c>
      <c r="J2602" s="14" t="str">
        <f t="shared" si="695"/>
        <v xml:space="preserve">Escaneo del vehiculo. Borrar aviso de fallo. Cambiar manguera de admision. Cambiar juego de bujias y cables de bujias. Cambiar filtro de aceite. Cambiar filtro de habitaculo. Control general bajo vehiculo. Desarmar suspension delantera izquierda. Reparar semieje con fuelle de homocinetica nuevo. Engrase. Armado total.     </v>
      </c>
      <c r="L2602" s="3">
        <v>1</v>
      </c>
      <c r="M2602" s="10" t="s">
        <v>2441</v>
      </c>
      <c r="N2602" s="3" t="s">
        <v>734</v>
      </c>
      <c r="Q2602" s="7">
        <v>7200</v>
      </c>
      <c r="S2602" s="8"/>
      <c r="T2602" s="11">
        <v>1</v>
      </c>
      <c r="W2602" s="76">
        <v>9000</v>
      </c>
      <c r="X2602" s="16">
        <f t="shared" ref="X2602:X2621" si="698">W2602*T2602</f>
        <v>9000</v>
      </c>
      <c r="AC2602" s="18">
        <f t="shared" si="696"/>
        <v>0</v>
      </c>
      <c r="AD2602" s="19">
        <f t="shared" si="686"/>
        <v>95000</v>
      </c>
      <c r="AE2602" s="21">
        <f t="shared" si="685"/>
        <v>7200</v>
      </c>
      <c r="AF2602" s="20">
        <f t="shared" si="687"/>
        <v>0</v>
      </c>
      <c r="AG2602" s="20">
        <f t="shared" si="688"/>
        <v>0</v>
      </c>
      <c r="AH2602" s="20">
        <f t="shared" si="689"/>
        <v>0</v>
      </c>
      <c r="AI2602" s="20"/>
      <c r="AJ2602" s="20"/>
      <c r="AK2602" s="20">
        <f t="shared" si="697"/>
        <v>0</v>
      </c>
      <c r="AL2602" s="171"/>
    </row>
    <row r="2603" spans="1:38" ht="15.75" customHeight="1" x14ac:dyDescent="0.25">
      <c r="A2603" s="3">
        <v>1888</v>
      </c>
      <c r="B2603" s="14">
        <f t="shared" si="693"/>
        <v>1</v>
      </c>
      <c r="C2603" s="9">
        <v>45390</v>
      </c>
      <c r="D2603" s="3" t="s">
        <v>3462</v>
      </c>
      <c r="E2603" s="14" t="str">
        <f t="shared" si="690"/>
        <v>1888Vergara Marcelo1</v>
      </c>
      <c r="F2603" s="119" t="s">
        <v>3463</v>
      </c>
      <c r="G2603" s="119" t="s">
        <v>1187</v>
      </c>
      <c r="I2603" s="10" t="s">
        <v>3573</v>
      </c>
      <c r="J2603" s="14" t="str">
        <f t="shared" si="695"/>
        <v>Desarmar frente motor. Sacar tapa de distribucion. Pegar bolillero de viscoso. Limpieza de interior de bock, deposito de refrigerante. Colocar liquido refrigerante nuevo. Purgado del circuito de refrigeracion.</v>
      </c>
      <c r="K2603" s="3" t="s">
        <v>1665</v>
      </c>
      <c r="L2603" s="3">
        <v>1</v>
      </c>
      <c r="M2603" s="10" t="s">
        <v>3568</v>
      </c>
      <c r="N2603" s="3" t="s">
        <v>1566</v>
      </c>
      <c r="Q2603" s="7">
        <v>33660</v>
      </c>
      <c r="R2603" s="7" t="s">
        <v>1971</v>
      </c>
      <c r="S2603" s="8"/>
      <c r="T2603" s="11">
        <v>1</v>
      </c>
      <c r="W2603" s="76">
        <v>25000</v>
      </c>
      <c r="X2603" s="16">
        <f t="shared" si="698"/>
        <v>25000</v>
      </c>
      <c r="AC2603" s="18">
        <f t="shared" si="696"/>
        <v>0</v>
      </c>
      <c r="AD2603" s="19">
        <f t="shared" si="686"/>
        <v>0</v>
      </c>
      <c r="AE2603" s="21">
        <f t="shared" si="685"/>
        <v>33660</v>
      </c>
      <c r="AF2603" s="20">
        <f t="shared" si="687"/>
        <v>59358</v>
      </c>
      <c r="AG2603" s="20">
        <f t="shared" si="688"/>
        <v>75000</v>
      </c>
      <c r="AH2603" s="20">
        <f t="shared" si="689"/>
        <v>0</v>
      </c>
      <c r="AI2603" s="20"/>
      <c r="AJ2603" s="20"/>
      <c r="AK2603" s="20">
        <f t="shared" si="697"/>
        <v>75000</v>
      </c>
      <c r="AL2603" s="171"/>
    </row>
    <row r="2604" spans="1:38" ht="15.75" customHeight="1" x14ac:dyDescent="0.25">
      <c r="A2604" s="3">
        <v>1888</v>
      </c>
      <c r="B2604" s="14">
        <f t="shared" si="693"/>
        <v>2</v>
      </c>
      <c r="C2604" s="9">
        <f>IF(A2604=A2603,C2603,"")</f>
        <v>45390</v>
      </c>
      <c r="D2604" s="3" t="str">
        <f>IF(A2604=A2603,D2603,"")</f>
        <v>Vergara Marcelo</v>
      </c>
      <c r="E2604" s="14" t="str">
        <f t="shared" si="690"/>
        <v>1888Vergara Marcelo2</v>
      </c>
      <c r="J2604" s="14" t="str">
        <f t="shared" si="695"/>
        <v xml:space="preserve">Desarmar frente motor. Sacar tapa de distribucion. Pegar bolillero de viscoso. Limpieza de interior de bock, deposito de refrigerante. Colocar liquido refrigerante nuevo. Purgado del circuito de refrigeracion. </v>
      </c>
      <c r="L2604" s="3">
        <v>1</v>
      </c>
      <c r="M2604" s="10" t="s">
        <v>3569</v>
      </c>
      <c r="N2604" s="3" t="s">
        <v>771</v>
      </c>
      <c r="Q2604" s="7">
        <v>13000</v>
      </c>
      <c r="S2604" s="8"/>
      <c r="T2604" s="11">
        <v>1</v>
      </c>
      <c r="W2604" s="76">
        <v>17000</v>
      </c>
      <c r="X2604" s="16">
        <f t="shared" si="698"/>
        <v>17000</v>
      </c>
      <c r="AC2604" s="18">
        <f t="shared" si="696"/>
        <v>0</v>
      </c>
      <c r="AD2604" s="19">
        <f t="shared" si="686"/>
        <v>0</v>
      </c>
      <c r="AE2604" s="21">
        <f t="shared" si="685"/>
        <v>13000</v>
      </c>
      <c r="AF2604" s="20">
        <f t="shared" si="687"/>
        <v>0</v>
      </c>
      <c r="AG2604" s="20">
        <f t="shared" si="688"/>
        <v>0</v>
      </c>
      <c r="AH2604" s="20">
        <f t="shared" si="689"/>
        <v>0</v>
      </c>
      <c r="AI2604" s="20"/>
      <c r="AJ2604" s="20"/>
      <c r="AK2604" s="20">
        <f t="shared" si="697"/>
        <v>0</v>
      </c>
      <c r="AL2604" s="171"/>
    </row>
    <row r="2605" spans="1:38" ht="15.75" customHeight="1" x14ac:dyDescent="0.25">
      <c r="A2605" s="3">
        <v>1888</v>
      </c>
      <c r="B2605" s="14">
        <f t="shared" si="693"/>
        <v>3</v>
      </c>
      <c r="C2605" s="9">
        <f>IF(A2605=A2604,C2604,"")</f>
        <v>45390</v>
      </c>
      <c r="D2605" s="3" t="str">
        <f>IF(A2605=A2604,D2604,"")</f>
        <v>Vergara Marcelo</v>
      </c>
      <c r="E2605" s="14" t="str">
        <f t="shared" si="690"/>
        <v>1888Vergara Marcelo3</v>
      </c>
      <c r="J2605" s="14" t="str">
        <f t="shared" si="695"/>
        <v xml:space="preserve">Desarmar frente motor. Sacar tapa de distribucion. Pegar bolillero de viscoso. Limpieza de interior de bock, deposito de refrigerante. Colocar liquido refrigerante nuevo. Purgado del circuito de refrigeracion.  </v>
      </c>
      <c r="L2605" s="3">
        <v>1</v>
      </c>
      <c r="M2605" s="10" t="s">
        <v>1970</v>
      </c>
      <c r="N2605" s="3" t="s">
        <v>771</v>
      </c>
      <c r="Q2605" s="7">
        <v>7558</v>
      </c>
      <c r="S2605" s="8"/>
      <c r="T2605" s="11">
        <v>2</v>
      </c>
      <c r="W2605" s="76">
        <v>11500</v>
      </c>
      <c r="X2605" s="16">
        <f t="shared" si="698"/>
        <v>23000</v>
      </c>
      <c r="AC2605" s="18">
        <f t="shared" si="696"/>
        <v>0</v>
      </c>
      <c r="AD2605" s="19">
        <f t="shared" si="686"/>
        <v>0</v>
      </c>
      <c r="AE2605" s="21">
        <f t="shared" si="685"/>
        <v>15116</v>
      </c>
      <c r="AF2605" s="20">
        <f t="shared" si="687"/>
        <v>0</v>
      </c>
      <c r="AG2605" s="20">
        <f t="shared" si="688"/>
        <v>0</v>
      </c>
      <c r="AH2605" s="20">
        <f t="shared" si="689"/>
        <v>0</v>
      </c>
      <c r="AI2605" s="20"/>
      <c r="AJ2605" s="20"/>
      <c r="AK2605" s="20">
        <f t="shared" si="697"/>
        <v>0</v>
      </c>
      <c r="AL2605" s="171"/>
    </row>
    <row r="2606" spans="1:38" ht="15.75" customHeight="1" x14ac:dyDescent="0.25">
      <c r="A2606" s="3">
        <v>1888</v>
      </c>
      <c r="B2606" s="14">
        <f t="shared" si="693"/>
        <v>4</v>
      </c>
      <c r="C2606" s="9">
        <f>IF(A2606=A2605,C2605,"")</f>
        <v>45390</v>
      </c>
      <c r="D2606" s="3" t="str">
        <f>IF(A2606=A2605,D2605,"")</f>
        <v>Vergara Marcelo</v>
      </c>
      <c r="E2606" s="14" t="str">
        <f t="shared" si="690"/>
        <v>1888Vergara Marcelo4</v>
      </c>
      <c r="J2606" s="14" t="str">
        <f t="shared" si="695"/>
        <v xml:space="preserve">Desarmar frente motor. Sacar tapa de distribucion. Pegar bolillero de viscoso. Limpieza de interior de bock, deposito de refrigerante. Colocar liquido refrigerante nuevo. Purgado del circuito de refrigeracion.   </v>
      </c>
      <c r="L2606" s="3">
        <v>1</v>
      </c>
      <c r="M2606" s="10" t="s">
        <v>1431</v>
      </c>
      <c r="N2606" s="3" t="s">
        <v>771</v>
      </c>
      <c r="Q2606" s="7">
        <v>340</v>
      </c>
      <c r="S2606" s="8"/>
      <c r="T2606" s="11">
        <v>1</v>
      </c>
      <c r="W2606" s="76">
        <v>4000</v>
      </c>
      <c r="X2606" s="16">
        <f t="shared" si="698"/>
        <v>4000</v>
      </c>
      <c r="AC2606" s="18">
        <f t="shared" si="696"/>
        <v>0</v>
      </c>
      <c r="AD2606" s="19">
        <f t="shared" si="686"/>
        <v>0</v>
      </c>
      <c r="AE2606" s="21">
        <f t="shared" si="685"/>
        <v>340</v>
      </c>
      <c r="AF2606" s="20">
        <f t="shared" si="687"/>
        <v>0</v>
      </c>
      <c r="AG2606" s="20">
        <f t="shared" si="688"/>
        <v>0</v>
      </c>
      <c r="AH2606" s="20">
        <f t="shared" si="689"/>
        <v>0</v>
      </c>
      <c r="AI2606" s="20"/>
      <c r="AJ2606" s="20"/>
      <c r="AK2606" s="20">
        <f t="shared" si="697"/>
        <v>0</v>
      </c>
      <c r="AL2606" s="171"/>
    </row>
    <row r="2607" spans="1:38" ht="15.75" customHeight="1" x14ac:dyDescent="0.25">
      <c r="A2607" s="3">
        <v>1888</v>
      </c>
      <c r="B2607" s="14">
        <f t="shared" si="693"/>
        <v>5</v>
      </c>
      <c r="C2607" s="9">
        <v>45390</v>
      </c>
      <c r="D2607" s="3" t="s">
        <v>3462</v>
      </c>
      <c r="E2607" s="14" t="str">
        <f t="shared" si="690"/>
        <v>1888Vergara Marcelo5</v>
      </c>
      <c r="J2607" s="14" t="str">
        <f t="shared" si="695"/>
        <v xml:space="preserve">Desarmar frente motor. Sacar tapa de distribucion. Pegar bolillero de viscoso. Limpieza de interior de bock, deposito de refrigerante. Colocar liquido refrigerante nuevo. Purgado del circuito de refrigeracion.    </v>
      </c>
      <c r="L2607" s="3">
        <v>1</v>
      </c>
      <c r="M2607" s="10" t="s">
        <v>3574</v>
      </c>
      <c r="N2607" s="3" t="s">
        <v>734</v>
      </c>
      <c r="Q2607" s="7">
        <v>4800</v>
      </c>
      <c r="S2607" s="8"/>
      <c r="T2607" s="11">
        <v>1</v>
      </c>
      <c r="W2607" s="76">
        <v>6000</v>
      </c>
      <c r="X2607" s="16">
        <f t="shared" si="698"/>
        <v>6000</v>
      </c>
      <c r="AC2607" s="18">
        <f t="shared" si="696"/>
        <v>0</v>
      </c>
      <c r="AD2607" s="19">
        <f t="shared" si="686"/>
        <v>0</v>
      </c>
      <c r="AE2607" s="21">
        <f t="shared" si="685"/>
        <v>4800</v>
      </c>
      <c r="AF2607" s="20">
        <f t="shared" si="687"/>
        <v>0</v>
      </c>
      <c r="AG2607" s="20">
        <f t="shared" si="688"/>
        <v>0</v>
      </c>
      <c r="AH2607" s="20">
        <f t="shared" si="689"/>
        <v>0</v>
      </c>
      <c r="AI2607" s="20"/>
      <c r="AJ2607" s="20"/>
      <c r="AK2607" s="20">
        <f t="shared" si="697"/>
        <v>0</v>
      </c>
      <c r="AL2607" s="171"/>
    </row>
    <row r="2608" spans="1:38" ht="15.75" customHeight="1" x14ac:dyDescent="0.25">
      <c r="A2608" s="3">
        <v>1889</v>
      </c>
      <c r="B2608" s="14">
        <f t="shared" si="693"/>
        <v>1</v>
      </c>
      <c r="C2608" s="9">
        <v>45390</v>
      </c>
      <c r="D2608" s="3" t="s">
        <v>2830</v>
      </c>
      <c r="E2608" s="14" t="str">
        <f t="shared" si="690"/>
        <v>1889Isasi Luciana1</v>
      </c>
      <c r="F2608" s="119" t="s">
        <v>2834</v>
      </c>
      <c r="G2608" s="119" t="s">
        <v>806</v>
      </c>
      <c r="H2608" s="119">
        <v>129636</v>
      </c>
      <c r="I2608" s="10" t="s">
        <v>3570</v>
      </c>
      <c r="J2608" s="14" t="str">
        <f t="shared" si="695"/>
        <v>Auxilio mecanico. Limpieza de borde y terminal de masa de bateria por sulfato. Control de voltaje en arranque. Carga de bateria.</v>
      </c>
      <c r="K2608" s="3" t="s">
        <v>2380</v>
      </c>
      <c r="L2608" s="3">
        <v>1</v>
      </c>
      <c r="R2608" s="7" t="s">
        <v>1971</v>
      </c>
      <c r="S2608" s="8"/>
      <c r="W2608" s="76"/>
      <c r="X2608" s="16">
        <f t="shared" si="698"/>
        <v>0</v>
      </c>
      <c r="AC2608" s="18">
        <f t="shared" si="696"/>
        <v>0</v>
      </c>
      <c r="AD2608" s="19">
        <f t="shared" si="686"/>
        <v>0</v>
      </c>
      <c r="AE2608" s="21">
        <f t="shared" ref="AE2608:AE2671" si="699">+(Q2608)*T2608</f>
        <v>0</v>
      </c>
      <c r="AF2608" s="20">
        <f t="shared" si="687"/>
        <v>0</v>
      </c>
      <c r="AG2608" s="20">
        <f t="shared" si="688"/>
        <v>0</v>
      </c>
      <c r="AH2608" s="20">
        <f t="shared" si="689"/>
        <v>0</v>
      </c>
      <c r="AI2608" s="20"/>
      <c r="AJ2608" s="20"/>
      <c r="AK2608" s="20">
        <f t="shared" si="697"/>
        <v>0</v>
      </c>
      <c r="AL2608" s="171"/>
    </row>
    <row r="2609" spans="1:38" ht="15.75" customHeight="1" x14ac:dyDescent="0.25">
      <c r="A2609" s="3">
        <v>1889</v>
      </c>
      <c r="B2609" s="14">
        <f t="shared" si="693"/>
        <v>2</v>
      </c>
      <c r="C2609" s="9">
        <f>IF(A2609=A2608,C2608,"")</f>
        <v>45390</v>
      </c>
      <c r="D2609" s="3" t="str">
        <f>IF(A2609=A2608,D2608,"")</f>
        <v>Isasi Luciana</v>
      </c>
      <c r="E2609" s="14" t="str">
        <f t="shared" si="690"/>
        <v>1889Isasi Luciana2</v>
      </c>
      <c r="J2609" s="14" t="str">
        <f t="shared" si="695"/>
        <v xml:space="preserve">Auxilio mecanico. Limpieza de borde y terminal de masa de bateria por sulfato. Control de voltaje en arranque. Carga de bateria. </v>
      </c>
      <c r="L2609" s="3">
        <v>1</v>
      </c>
      <c r="S2609" s="8"/>
      <c r="W2609" s="76"/>
      <c r="X2609" s="16">
        <f t="shared" si="698"/>
        <v>0</v>
      </c>
      <c r="AC2609" s="18">
        <f t="shared" si="696"/>
        <v>0</v>
      </c>
      <c r="AD2609" s="19">
        <f t="shared" ref="AD2609:AD2672" si="700">IF(A2609=A2608,AD2608+AC2609,AC2609)</f>
        <v>0</v>
      </c>
      <c r="AE2609" s="21">
        <f t="shared" si="699"/>
        <v>0</v>
      </c>
      <c r="AF2609" s="20">
        <f t="shared" ref="AF2609:AF2672" si="701">IF(A2609=A2608,0,(SUMIF($A$3:$A$999956,A2609,$Q$3:$Q$999956)))+IF(A2609=A2608,0,(SUMIF($A$3:$A$999956,A2609,$R$3:$R$999956)))</f>
        <v>0</v>
      </c>
      <c r="AG2609" s="20">
        <f t="shared" ref="AG2609:AG2672" si="702">IF(A2609=A2608,0,(SUMIF($A$3:$A$999956,A2609,($X$3:$X$999956))))</f>
        <v>0</v>
      </c>
      <c r="AH2609" s="20">
        <f t="shared" ref="AH2609:AH2672" si="703">IF(A2609=A2608,0,(SUMIF($A$3:$A$999956,A2609,($AC$3:$AC$999956))))</f>
        <v>0</v>
      </c>
      <c r="AI2609" s="20"/>
      <c r="AJ2609" s="20"/>
      <c r="AK2609" s="20">
        <f t="shared" si="697"/>
        <v>0</v>
      </c>
      <c r="AL2609" s="171"/>
    </row>
    <row r="2610" spans="1:38" ht="15.75" customHeight="1" x14ac:dyDescent="0.25">
      <c r="A2610" s="3">
        <v>1890</v>
      </c>
      <c r="B2610" s="14">
        <f t="shared" si="693"/>
        <v>1</v>
      </c>
      <c r="C2610" s="9">
        <v>45390</v>
      </c>
      <c r="D2610" s="3" t="s">
        <v>3403</v>
      </c>
      <c r="E2610" s="14" t="str">
        <f t="shared" si="690"/>
        <v>1890Creativity1</v>
      </c>
      <c r="F2610" s="119" t="s">
        <v>2494</v>
      </c>
      <c r="G2610" s="119" t="s">
        <v>765</v>
      </c>
      <c r="H2610" s="119">
        <v>51942</v>
      </c>
      <c r="I2610" s="10" t="s">
        <v>3655</v>
      </c>
      <c r="J2610" s="14" t="str">
        <f t="shared" si="695"/>
        <v>Limpieza interior de block. Limpieza de depósito de liquido refrigerante. Cambiar liquido refrigerante. Purgado del circuito de refrigeración.</v>
      </c>
      <c r="K2610" s="3" t="s">
        <v>1665</v>
      </c>
      <c r="L2610" s="3">
        <v>1</v>
      </c>
      <c r="M2610" s="10" t="s">
        <v>1970</v>
      </c>
      <c r="N2610" s="3" t="s">
        <v>771</v>
      </c>
      <c r="Q2610" s="7">
        <v>7558</v>
      </c>
      <c r="R2610" s="7" t="s">
        <v>1971</v>
      </c>
      <c r="S2610" s="8"/>
      <c r="T2610" s="11">
        <v>2</v>
      </c>
      <c r="W2610" s="76">
        <v>11500</v>
      </c>
      <c r="X2610" s="16">
        <f t="shared" si="698"/>
        <v>23000</v>
      </c>
      <c r="Y2610" s="3">
        <v>1</v>
      </c>
      <c r="AB2610" s="4">
        <v>54406</v>
      </c>
      <c r="AC2610" s="18">
        <f t="shared" si="696"/>
        <v>54406</v>
      </c>
      <c r="AD2610" s="19">
        <f t="shared" si="700"/>
        <v>54406</v>
      </c>
      <c r="AE2610" s="21">
        <f t="shared" si="699"/>
        <v>15116</v>
      </c>
      <c r="AF2610" s="20">
        <f t="shared" si="701"/>
        <v>8298</v>
      </c>
      <c r="AG2610" s="20">
        <f t="shared" si="702"/>
        <v>28600</v>
      </c>
      <c r="AH2610" s="20">
        <f t="shared" si="703"/>
        <v>54406</v>
      </c>
      <c r="AI2610" s="20"/>
      <c r="AJ2610" s="20"/>
      <c r="AK2610" s="20">
        <f t="shared" si="697"/>
        <v>83006</v>
      </c>
      <c r="AL2610" s="171"/>
    </row>
    <row r="2611" spans="1:38" ht="15.75" customHeight="1" x14ac:dyDescent="0.25">
      <c r="A2611" s="3">
        <v>1890</v>
      </c>
      <c r="B2611" s="14">
        <f t="shared" si="693"/>
        <v>2</v>
      </c>
      <c r="C2611" s="9">
        <f>IF(A2611=A2610,C2610,"")</f>
        <v>45390</v>
      </c>
      <c r="D2611" s="3" t="str">
        <f>IF(A2611=A2610,D2610,"")</f>
        <v>Creativity</v>
      </c>
      <c r="E2611" s="14" t="str">
        <f t="shared" si="690"/>
        <v>1890Creativity2</v>
      </c>
      <c r="J2611" s="14" t="str">
        <f t="shared" si="695"/>
        <v xml:space="preserve">Limpieza interior de block. Limpieza de depósito de liquido refrigerante. Cambiar liquido refrigerante. Purgado del circuito de refrigeración. </v>
      </c>
      <c r="L2611" s="3">
        <v>1</v>
      </c>
      <c r="M2611" s="10" t="s">
        <v>1431</v>
      </c>
      <c r="N2611" s="3" t="s">
        <v>771</v>
      </c>
      <c r="Q2611" s="7">
        <v>340</v>
      </c>
      <c r="S2611" s="8"/>
      <c r="T2611" s="11">
        <v>1</v>
      </c>
      <c r="W2611" s="76">
        <v>4000</v>
      </c>
      <c r="X2611" s="16">
        <f t="shared" si="698"/>
        <v>4000</v>
      </c>
      <c r="AC2611" s="18">
        <f t="shared" si="696"/>
        <v>0</v>
      </c>
      <c r="AD2611" s="19">
        <f t="shared" si="700"/>
        <v>54406</v>
      </c>
      <c r="AE2611" s="21">
        <f t="shared" si="699"/>
        <v>340</v>
      </c>
      <c r="AF2611" s="20">
        <f t="shared" si="701"/>
        <v>0</v>
      </c>
      <c r="AG2611" s="20">
        <f t="shared" si="702"/>
        <v>0</v>
      </c>
      <c r="AH2611" s="20">
        <f t="shared" si="703"/>
        <v>0</v>
      </c>
      <c r="AI2611" s="20"/>
      <c r="AJ2611" s="20"/>
      <c r="AK2611" s="20">
        <f t="shared" si="697"/>
        <v>0</v>
      </c>
      <c r="AL2611" s="171"/>
    </row>
    <row r="2612" spans="1:38" ht="15.75" customHeight="1" x14ac:dyDescent="0.25">
      <c r="A2612" s="3">
        <v>1890</v>
      </c>
      <c r="B2612" s="14">
        <f t="shared" si="693"/>
        <v>3</v>
      </c>
      <c r="C2612" s="9">
        <f>IF(A2612=A2611,C2611,"")</f>
        <v>45390</v>
      </c>
      <c r="D2612" s="3" t="str">
        <f>IF(A2612=A2611,D2611,"")</f>
        <v>Creativity</v>
      </c>
      <c r="E2612" s="14" t="str">
        <f t="shared" si="690"/>
        <v>1890Creativity3</v>
      </c>
      <c r="J2612" s="14" t="str">
        <f t="shared" si="695"/>
        <v xml:space="preserve">Limpieza interior de block. Limpieza de depósito de liquido refrigerante. Cambiar liquido refrigerante. Purgado del circuito de refrigeración.  </v>
      </c>
      <c r="L2612" s="3">
        <v>1</v>
      </c>
      <c r="M2612" s="10" t="s">
        <v>1268</v>
      </c>
      <c r="N2612" s="3" t="s">
        <v>771</v>
      </c>
      <c r="Q2612" s="7">
        <v>400</v>
      </c>
      <c r="S2612" s="8"/>
      <c r="T2612" s="11">
        <v>2</v>
      </c>
      <c r="W2612" s="76">
        <v>800</v>
      </c>
      <c r="X2612" s="16">
        <f t="shared" si="698"/>
        <v>1600</v>
      </c>
      <c r="AC2612" s="18">
        <f t="shared" si="696"/>
        <v>0</v>
      </c>
      <c r="AD2612" s="19">
        <f t="shared" si="700"/>
        <v>54406</v>
      </c>
      <c r="AE2612" s="21">
        <f t="shared" si="699"/>
        <v>800</v>
      </c>
      <c r="AF2612" s="20">
        <f t="shared" si="701"/>
        <v>0</v>
      </c>
      <c r="AG2612" s="20">
        <f t="shared" si="702"/>
        <v>0</v>
      </c>
      <c r="AH2612" s="20">
        <f t="shared" si="703"/>
        <v>0</v>
      </c>
      <c r="AI2612" s="20"/>
      <c r="AJ2612" s="20"/>
      <c r="AK2612" s="20">
        <f t="shared" si="697"/>
        <v>0</v>
      </c>
      <c r="AL2612" s="171"/>
    </row>
    <row r="2613" spans="1:38" ht="15.75" customHeight="1" x14ac:dyDescent="0.25">
      <c r="A2613" s="3">
        <v>1891</v>
      </c>
      <c r="B2613" s="14">
        <f t="shared" si="693"/>
        <v>1</v>
      </c>
      <c r="C2613" s="9">
        <v>45390</v>
      </c>
      <c r="D2613" s="3" t="s">
        <v>2234</v>
      </c>
      <c r="E2613" s="14" t="str">
        <f t="shared" si="690"/>
        <v>1891Birche Ariel1</v>
      </c>
      <c r="F2613" s="119" t="s">
        <v>1928</v>
      </c>
      <c r="G2613" s="119" t="s">
        <v>1547</v>
      </c>
      <c r="H2613" s="119">
        <v>119075</v>
      </c>
      <c r="I2613" s="10" t="s">
        <v>3654</v>
      </c>
      <c r="J2613" s="14" t="str">
        <f t="shared" si="695"/>
        <v>Control del tren delantero. Desarmar suspensión lado izquierdo. Sacar semieje. Cambiar retén salida de caja. Armado. Desarmar suspensión derecha. Sacar semieje. Reparar con kit de bolillero y seguro nuevo. Armado. Trasbasado de aceite de caja de velocidad. Completar nivel del mismo. Cambiar ambas bieletas de barra estabilizadora. Armado total.</v>
      </c>
      <c r="K2613" s="3" t="s">
        <v>1512</v>
      </c>
      <c r="L2613" s="3">
        <v>1</v>
      </c>
      <c r="M2613" s="10" t="s">
        <v>3575</v>
      </c>
      <c r="N2613" s="3" t="s">
        <v>734</v>
      </c>
      <c r="Q2613" s="7">
        <v>8000</v>
      </c>
      <c r="R2613" s="7" t="s">
        <v>1971</v>
      </c>
      <c r="S2613" s="8"/>
      <c r="T2613" s="11">
        <v>1</v>
      </c>
      <c r="W2613" s="76">
        <v>10000</v>
      </c>
      <c r="X2613" s="16">
        <f t="shared" si="698"/>
        <v>10000</v>
      </c>
      <c r="Y2613" s="3">
        <v>1</v>
      </c>
      <c r="AB2613" s="4">
        <v>170000</v>
      </c>
      <c r="AC2613" s="18">
        <f t="shared" si="696"/>
        <v>170000</v>
      </c>
      <c r="AD2613" s="19">
        <f t="shared" si="700"/>
        <v>170000</v>
      </c>
      <c r="AE2613" s="21">
        <f t="shared" si="699"/>
        <v>8000</v>
      </c>
      <c r="AF2613" s="20">
        <f t="shared" si="701"/>
        <v>38800</v>
      </c>
      <c r="AG2613" s="20">
        <f t="shared" si="702"/>
        <v>74000</v>
      </c>
      <c r="AH2613" s="20">
        <f t="shared" si="703"/>
        <v>170000</v>
      </c>
      <c r="AI2613" s="20"/>
      <c r="AJ2613" s="20"/>
      <c r="AK2613" s="20">
        <f t="shared" si="697"/>
        <v>244000</v>
      </c>
      <c r="AL2613" s="171"/>
    </row>
    <row r="2614" spans="1:38" ht="15.75" customHeight="1" x14ac:dyDescent="0.25">
      <c r="A2614" s="3">
        <v>1891</v>
      </c>
      <c r="B2614" s="14">
        <f t="shared" si="693"/>
        <v>2</v>
      </c>
      <c r="C2614" s="9">
        <f>IF(A2614=A2613,C2613,"")</f>
        <v>45390</v>
      </c>
      <c r="D2614" s="3" t="str">
        <f>IF(A2614=A2613,D2613,"")</f>
        <v>Birche Ariel</v>
      </c>
      <c r="E2614" s="14" t="str">
        <f t="shared" si="690"/>
        <v>1891Birche Ariel2</v>
      </c>
      <c r="J2614" s="14" t="str">
        <f t="shared" si="695"/>
        <v xml:space="preserve">Control del tren delantero. Desarmar suspensión lado izquierdo. Sacar semieje. Cambiar retén salida de caja. Armado. Desarmar suspensión derecha. Sacar semieje. Reparar con kit de bolillero y seguro nuevo. Armado. Trasbasado de aceite de caja de velocidad. Completar nivel del mismo. Cambiar ambas bieletas de barra estabilizadora. Armado total. </v>
      </c>
      <c r="L2614" s="3">
        <v>1</v>
      </c>
      <c r="M2614" s="10" t="s">
        <v>2158</v>
      </c>
      <c r="N2614" s="3" t="s">
        <v>771</v>
      </c>
      <c r="Q2614" s="7">
        <v>18000</v>
      </c>
      <c r="S2614" s="8"/>
      <c r="T2614" s="11">
        <v>2</v>
      </c>
      <c r="W2614" s="76">
        <v>24000</v>
      </c>
      <c r="X2614" s="16">
        <f t="shared" si="698"/>
        <v>48000</v>
      </c>
      <c r="AC2614" s="18">
        <f t="shared" si="696"/>
        <v>0</v>
      </c>
      <c r="AD2614" s="19">
        <f t="shared" si="700"/>
        <v>170000</v>
      </c>
      <c r="AE2614" s="21">
        <f t="shared" si="699"/>
        <v>36000</v>
      </c>
      <c r="AF2614" s="20">
        <f t="shared" si="701"/>
        <v>0</v>
      </c>
      <c r="AG2614" s="20">
        <f t="shared" si="702"/>
        <v>0</v>
      </c>
      <c r="AH2614" s="20">
        <f t="shared" si="703"/>
        <v>0</v>
      </c>
      <c r="AI2614" s="20"/>
      <c r="AJ2614" s="20"/>
      <c r="AK2614" s="20">
        <f t="shared" si="697"/>
        <v>0</v>
      </c>
      <c r="AL2614" s="171"/>
    </row>
    <row r="2615" spans="1:38" ht="15.75" customHeight="1" x14ac:dyDescent="0.25">
      <c r="A2615" s="3">
        <v>1891</v>
      </c>
      <c r="B2615" s="14">
        <f t="shared" si="693"/>
        <v>3</v>
      </c>
      <c r="C2615" s="9">
        <f>IF(A2615=A2614,C2614,"")</f>
        <v>45390</v>
      </c>
      <c r="D2615" s="3" t="str">
        <f>IF(A2615=A2614,D2614,"")</f>
        <v>Birche Ariel</v>
      </c>
      <c r="E2615" s="14" t="str">
        <f t="shared" si="690"/>
        <v>1891Birche Ariel3</v>
      </c>
      <c r="J2615" s="14" t="str">
        <f t="shared" si="695"/>
        <v xml:space="preserve">Control del tren delantero. Desarmar suspensión lado izquierdo. Sacar semieje. Cambiar retén salida de caja. Armado. Desarmar suspensión derecha. Sacar semieje. Reparar con kit de bolillero y seguro nuevo. Armado. Trasbasado de aceite de caja de velocidad. Completar nivel del mismo. Cambiar ambas bieletas de barra estabilizadora. Armado total.  </v>
      </c>
      <c r="L2615" s="3">
        <v>1</v>
      </c>
      <c r="M2615" s="10" t="s">
        <v>3576</v>
      </c>
      <c r="N2615" s="3" t="s">
        <v>734</v>
      </c>
      <c r="Q2615" s="7">
        <v>12800</v>
      </c>
      <c r="S2615" s="8"/>
      <c r="T2615" s="11">
        <v>1</v>
      </c>
      <c r="W2615" s="76">
        <v>16000</v>
      </c>
      <c r="X2615" s="16">
        <f t="shared" si="698"/>
        <v>16000</v>
      </c>
      <c r="AC2615" s="18">
        <f t="shared" si="696"/>
        <v>0</v>
      </c>
      <c r="AD2615" s="19">
        <f t="shared" si="700"/>
        <v>170000</v>
      </c>
      <c r="AE2615" s="21">
        <f t="shared" si="699"/>
        <v>12800</v>
      </c>
      <c r="AF2615" s="20">
        <f t="shared" si="701"/>
        <v>0</v>
      </c>
      <c r="AG2615" s="20">
        <f t="shared" si="702"/>
        <v>0</v>
      </c>
      <c r="AH2615" s="20">
        <f t="shared" si="703"/>
        <v>0</v>
      </c>
      <c r="AI2615" s="20"/>
      <c r="AJ2615" s="20"/>
      <c r="AK2615" s="20">
        <f t="shared" si="697"/>
        <v>0</v>
      </c>
      <c r="AL2615" s="171"/>
    </row>
    <row r="2616" spans="1:38" ht="15.75" customHeight="1" x14ac:dyDescent="0.25">
      <c r="A2616" s="3">
        <v>1892</v>
      </c>
      <c r="B2616" s="14">
        <f t="shared" si="693"/>
        <v>1</v>
      </c>
      <c r="C2616" s="9">
        <v>45391</v>
      </c>
      <c r="D2616" s="3" t="s">
        <v>746</v>
      </c>
      <c r="E2616" s="14" t="str">
        <f t="shared" si="690"/>
        <v>1892Medic1</v>
      </c>
      <c r="F2616" s="119" t="s">
        <v>3571</v>
      </c>
      <c r="G2616" s="119" t="s">
        <v>3418</v>
      </c>
      <c r="H2616" s="119">
        <v>361162</v>
      </c>
      <c r="I2616" s="10" t="s">
        <v>3653</v>
      </c>
      <c r="J2616" s="14" t="str">
        <f t="shared" si="695"/>
        <v xml:space="preserve">Sacar caja de velocidad. Cambiar kit de embrague. Cambiar ambos retenes de semieje. Armado total. Cambiar aceite de caja de velocidad. Cambiar pedal de embrague. Regulación de altura del mismo. </v>
      </c>
      <c r="K2616" s="3" t="s">
        <v>2380</v>
      </c>
      <c r="L2616" s="3">
        <v>1</v>
      </c>
      <c r="M2616" s="10" t="s">
        <v>3572</v>
      </c>
      <c r="N2616" s="3" t="s">
        <v>845</v>
      </c>
      <c r="Q2616" s="7">
        <v>42000</v>
      </c>
      <c r="R2616" s="7" t="s">
        <v>1971</v>
      </c>
      <c r="S2616" s="8"/>
      <c r="T2616" s="11">
        <v>1</v>
      </c>
      <c r="W2616" s="76">
        <v>50000</v>
      </c>
      <c r="X2616" s="16">
        <f t="shared" si="698"/>
        <v>50000</v>
      </c>
      <c r="Y2616" s="3">
        <v>1</v>
      </c>
      <c r="AB2616" s="4">
        <v>210000</v>
      </c>
      <c r="AC2616" s="18">
        <f t="shared" si="696"/>
        <v>210000</v>
      </c>
      <c r="AD2616" s="19">
        <f t="shared" si="700"/>
        <v>210000</v>
      </c>
      <c r="AE2616" s="21">
        <f t="shared" si="699"/>
        <v>42000</v>
      </c>
      <c r="AF2616" s="20">
        <f t="shared" si="701"/>
        <v>50905</v>
      </c>
      <c r="AG2616" s="20">
        <f t="shared" si="702"/>
        <v>107000</v>
      </c>
      <c r="AH2616" s="20">
        <f t="shared" si="703"/>
        <v>210000</v>
      </c>
      <c r="AI2616" s="20"/>
      <c r="AJ2616" s="20"/>
      <c r="AK2616" s="20">
        <f t="shared" si="697"/>
        <v>317000</v>
      </c>
      <c r="AL2616" s="171"/>
    </row>
    <row r="2617" spans="1:38" ht="15.75" customHeight="1" x14ac:dyDescent="0.25">
      <c r="A2617" s="3">
        <v>1892</v>
      </c>
      <c r="B2617" s="14">
        <f t="shared" si="693"/>
        <v>2</v>
      </c>
      <c r="C2617" s="9">
        <f>IF(A2617=A2616,C2616,"")</f>
        <v>45391</v>
      </c>
      <c r="D2617" s="3" t="str">
        <f>IF(A2617=A2616,D2616,"")</f>
        <v>Medic</v>
      </c>
      <c r="E2617" s="14" t="str">
        <f t="shared" si="690"/>
        <v>1892Medic2</v>
      </c>
      <c r="J2617" s="14" t="str">
        <f t="shared" si="695"/>
        <v xml:space="preserve">Sacar caja de velocidad. Cambiar kit de embrague. Cambiar ambos retenes de semieje. Armado total. Cambiar aceite de caja de velocidad. Cambiar pedal de embrague. Regulación de altura del mismo.  </v>
      </c>
      <c r="L2617" s="3">
        <v>1</v>
      </c>
      <c r="M2617" s="10" t="s">
        <v>3007</v>
      </c>
      <c r="N2617" s="3" t="s">
        <v>771</v>
      </c>
      <c r="Q2617" s="7">
        <v>5505</v>
      </c>
      <c r="S2617" s="8"/>
      <c r="T2617" s="11">
        <v>3.5</v>
      </c>
      <c r="W2617" s="76">
        <v>15000</v>
      </c>
      <c r="X2617" s="16">
        <f t="shared" si="698"/>
        <v>52500</v>
      </c>
      <c r="AC2617" s="18">
        <f t="shared" si="696"/>
        <v>0</v>
      </c>
      <c r="AD2617" s="19">
        <f t="shared" si="700"/>
        <v>210000</v>
      </c>
      <c r="AE2617" s="21">
        <f t="shared" si="699"/>
        <v>19267.5</v>
      </c>
      <c r="AF2617" s="20">
        <f t="shared" si="701"/>
        <v>0</v>
      </c>
      <c r="AG2617" s="20">
        <f t="shared" si="702"/>
        <v>0</v>
      </c>
      <c r="AH2617" s="20">
        <f t="shared" si="703"/>
        <v>0</v>
      </c>
      <c r="AI2617" s="20"/>
      <c r="AJ2617" s="20"/>
      <c r="AK2617" s="20">
        <f t="shared" si="697"/>
        <v>0</v>
      </c>
      <c r="AL2617" s="171"/>
    </row>
    <row r="2618" spans="1:38" ht="15.75" customHeight="1" x14ac:dyDescent="0.25">
      <c r="A2618" s="3">
        <v>1892</v>
      </c>
      <c r="B2618" s="14">
        <f t="shared" si="693"/>
        <v>3</v>
      </c>
      <c r="C2618" s="9">
        <v>45391</v>
      </c>
      <c r="D2618" s="3" t="s">
        <v>746</v>
      </c>
      <c r="E2618" s="14" t="str">
        <f t="shared" si="690"/>
        <v>1892Medic3</v>
      </c>
      <c r="J2618" s="14" t="str">
        <f t="shared" si="695"/>
        <v xml:space="preserve">Sacar caja de velocidad. Cambiar kit de embrague. Cambiar ambos retenes de semieje. Armado total. Cambiar aceite de caja de velocidad. Cambiar pedal de embrague. Regulación de altura del mismo.   </v>
      </c>
      <c r="L2618" s="3">
        <v>1</v>
      </c>
      <c r="M2618" s="10" t="s">
        <v>3587</v>
      </c>
      <c r="N2618" s="3" t="s">
        <v>2484</v>
      </c>
      <c r="Q2618" s="7">
        <v>3400</v>
      </c>
      <c r="S2618" s="8"/>
      <c r="T2618" s="11">
        <v>1</v>
      </c>
      <c r="W2618" s="76">
        <v>4500</v>
      </c>
      <c r="X2618" s="16">
        <f t="shared" si="698"/>
        <v>4500</v>
      </c>
      <c r="AC2618" s="18">
        <f t="shared" si="696"/>
        <v>0</v>
      </c>
      <c r="AD2618" s="19">
        <f t="shared" si="700"/>
        <v>210000</v>
      </c>
      <c r="AE2618" s="21">
        <f t="shared" si="699"/>
        <v>3400</v>
      </c>
      <c r="AF2618" s="20">
        <f t="shared" si="701"/>
        <v>0</v>
      </c>
      <c r="AG2618" s="20">
        <f t="shared" si="702"/>
        <v>0</v>
      </c>
      <c r="AH2618" s="20">
        <f t="shared" si="703"/>
        <v>0</v>
      </c>
      <c r="AI2618" s="20"/>
      <c r="AJ2618" s="20"/>
      <c r="AK2618" s="20">
        <f t="shared" si="697"/>
        <v>0</v>
      </c>
      <c r="AL2618" s="171"/>
    </row>
    <row r="2619" spans="1:38" ht="15.75" customHeight="1" x14ac:dyDescent="0.25">
      <c r="A2619" s="3">
        <v>1893</v>
      </c>
      <c r="B2619" s="14">
        <f t="shared" si="693"/>
        <v>1</v>
      </c>
      <c r="C2619" s="9">
        <v>45391</v>
      </c>
      <c r="D2619" s="3" t="s">
        <v>423</v>
      </c>
      <c r="E2619" s="14" t="str">
        <f t="shared" si="690"/>
        <v>1893Integral Agropecuaria1</v>
      </c>
      <c r="F2619" s="119" t="s">
        <v>991</v>
      </c>
      <c r="G2619" s="119" t="s">
        <v>1325</v>
      </c>
      <c r="H2619" s="119">
        <v>242707</v>
      </c>
      <c r="I2619" s="10" t="s">
        <v>3652</v>
      </c>
      <c r="J2619" s="14" t="str">
        <f t="shared" si="695"/>
        <v>Service completo. Cambio de aceite y filtros. Control general del vehiculo. Cambiar pastillas de frenos. Regulación de cintas de freno traseras. Sacar radiador de agua. Hidrolavado del mismo. Sopleteo de los restantes radiadores. Armado total.</v>
      </c>
      <c r="K2619" s="3" t="s">
        <v>3383</v>
      </c>
      <c r="L2619" s="3">
        <v>1</v>
      </c>
      <c r="M2619" s="10" t="s">
        <v>2417</v>
      </c>
      <c r="N2619" s="3" t="s">
        <v>771</v>
      </c>
      <c r="Q2619" s="7">
        <v>48300</v>
      </c>
      <c r="R2619" s="7" t="s">
        <v>1916</v>
      </c>
      <c r="S2619" s="8"/>
      <c r="T2619" s="11">
        <v>1</v>
      </c>
      <c r="W2619" s="76">
        <v>69000</v>
      </c>
      <c r="X2619" s="16">
        <f t="shared" si="698"/>
        <v>69000</v>
      </c>
      <c r="Y2619" s="3">
        <v>1</v>
      </c>
      <c r="AB2619" s="4">
        <v>313635</v>
      </c>
      <c r="AC2619" s="18">
        <f t="shared" si="696"/>
        <v>313635</v>
      </c>
      <c r="AD2619" s="19">
        <f t="shared" si="700"/>
        <v>313635</v>
      </c>
      <c r="AE2619" s="21">
        <f t="shared" si="699"/>
        <v>48300</v>
      </c>
      <c r="AF2619" s="20">
        <f t="shared" si="701"/>
        <v>90041.63</v>
      </c>
      <c r="AG2619" s="20">
        <f t="shared" si="702"/>
        <v>283500</v>
      </c>
      <c r="AH2619" s="20">
        <f t="shared" si="703"/>
        <v>313635</v>
      </c>
      <c r="AI2619" s="20"/>
      <c r="AJ2619" s="20"/>
      <c r="AK2619" s="20">
        <f t="shared" si="697"/>
        <v>597135</v>
      </c>
      <c r="AL2619" s="173">
        <v>6</v>
      </c>
    </row>
    <row r="2620" spans="1:38" ht="15.75" customHeight="1" x14ac:dyDescent="0.25">
      <c r="A2620" s="3">
        <v>1893</v>
      </c>
      <c r="B2620" s="14">
        <f t="shared" si="693"/>
        <v>2</v>
      </c>
      <c r="C2620" s="9">
        <f>IF(A2620=A2619,C2619,"")</f>
        <v>45391</v>
      </c>
      <c r="D2620" s="3" t="str">
        <f>IF(A2620=A2619,D2619,"")</f>
        <v>Integral Agropecuaria</v>
      </c>
      <c r="E2620" s="14" t="str">
        <f t="shared" si="690"/>
        <v>1893Integral Agropecuaria2</v>
      </c>
      <c r="J2620" s="14" t="str">
        <f t="shared" si="695"/>
        <v xml:space="preserve">Service completo. Cambio de aceite y filtros. Control general del vehiculo. Cambiar pastillas de frenos. Regulación de cintas de freno traseras. Sacar radiador de agua. Hidrolavado del mismo. Sopleteo de los restantes radiadores. Armado total. </v>
      </c>
      <c r="L2620" s="3">
        <v>1</v>
      </c>
      <c r="M2620" s="10" t="s">
        <v>1863</v>
      </c>
      <c r="N2620" s="3" t="s">
        <v>771</v>
      </c>
      <c r="Q2620" s="7">
        <v>5741.63</v>
      </c>
      <c r="S2620" s="8"/>
      <c r="T2620" s="11">
        <v>7.5</v>
      </c>
      <c r="W2620" s="76">
        <v>22200</v>
      </c>
      <c r="X2620" s="16">
        <f t="shared" si="698"/>
        <v>166500</v>
      </c>
      <c r="AC2620" s="18">
        <f t="shared" si="696"/>
        <v>0</v>
      </c>
      <c r="AD2620" s="19">
        <f t="shared" si="700"/>
        <v>313635</v>
      </c>
      <c r="AE2620" s="21">
        <f t="shared" si="699"/>
        <v>43062.224999999999</v>
      </c>
      <c r="AF2620" s="20">
        <f t="shared" si="701"/>
        <v>0</v>
      </c>
      <c r="AG2620" s="20">
        <f t="shared" si="702"/>
        <v>0</v>
      </c>
      <c r="AH2620" s="20">
        <f t="shared" si="703"/>
        <v>0</v>
      </c>
      <c r="AI2620" s="20"/>
      <c r="AJ2620" s="20"/>
      <c r="AK2620" s="20">
        <f t="shared" si="697"/>
        <v>0</v>
      </c>
      <c r="AL2620" s="171"/>
    </row>
    <row r="2621" spans="1:38" ht="15.75" customHeight="1" x14ac:dyDescent="0.25">
      <c r="A2621" s="3">
        <v>1893</v>
      </c>
      <c r="B2621" s="14">
        <f t="shared" si="693"/>
        <v>3</v>
      </c>
      <c r="C2621" s="9">
        <f>IF(A2621=A2620,C2620,"")</f>
        <v>45391</v>
      </c>
      <c r="D2621" s="3" t="str">
        <f>IF(A2621=A2620,D2620,"")</f>
        <v>Integral Agropecuaria</v>
      </c>
      <c r="E2621" s="14" t="str">
        <f t="shared" si="690"/>
        <v>1893Integral Agropecuaria3</v>
      </c>
      <c r="J2621" s="14" t="str">
        <f t="shared" si="695"/>
        <v xml:space="preserve">Service completo. Cambio de aceite y filtros. Control general del vehiculo. Cambiar pastillas de frenos. Regulación de cintas de freno traseras. Sacar radiador de agua. Hidrolavado del mismo. Sopleteo de los restantes radiadores. Armado total.  </v>
      </c>
      <c r="L2621" s="3">
        <v>1</v>
      </c>
      <c r="M2621" s="10" t="s">
        <v>3510</v>
      </c>
      <c r="N2621" s="3" t="s">
        <v>771</v>
      </c>
      <c r="Q2621" s="7">
        <v>36000</v>
      </c>
      <c r="S2621" s="8"/>
      <c r="T2621" s="11">
        <v>1</v>
      </c>
      <c r="W2621" s="76">
        <v>48000</v>
      </c>
      <c r="X2621" s="16">
        <f t="shared" si="698"/>
        <v>48000</v>
      </c>
      <c r="AC2621" s="18">
        <f t="shared" si="696"/>
        <v>0</v>
      </c>
      <c r="AD2621" s="19">
        <f t="shared" si="700"/>
        <v>313635</v>
      </c>
      <c r="AE2621" s="21">
        <f t="shared" si="699"/>
        <v>36000</v>
      </c>
      <c r="AF2621" s="20">
        <f t="shared" si="701"/>
        <v>0</v>
      </c>
      <c r="AG2621" s="20">
        <f t="shared" si="702"/>
        <v>0</v>
      </c>
      <c r="AH2621" s="20">
        <f t="shared" si="703"/>
        <v>0</v>
      </c>
      <c r="AI2621" s="20"/>
      <c r="AJ2621" s="20"/>
      <c r="AK2621" s="20">
        <f t="shared" si="697"/>
        <v>0</v>
      </c>
      <c r="AL2621" s="171"/>
    </row>
    <row r="2622" spans="1:38" ht="15.75" customHeight="1" x14ac:dyDescent="0.25">
      <c r="A2622" s="3">
        <v>1894</v>
      </c>
      <c r="B2622" s="14">
        <f t="shared" si="693"/>
        <v>1</v>
      </c>
      <c r="C2622" s="9">
        <v>45391</v>
      </c>
      <c r="D2622" s="3" t="s">
        <v>3577</v>
      </c>
      <c r="E2622" s="14" t="str">
        <f t="shared" ref="E2622:E2685" si="704">CONCATENATE(A2622,D2622,B2622)</f>
        <v>1894Isetta Marcelo1</v>
      </c>
      <c r="G2622" s="119" t="s">
        <v>2238</v>
      </c>
      <c r="I2622" s="10" t="s">
        <v>3651</v>
      </c>
      <c r="J2622" s="14" t="str">
        <f t="shared" si="695"/>
        <v>Reparación de valvula alivio. Cambiar la misma. Escaneo del vehiculo</v>
      </c>
      <c r="K2622" s="3" t="s">
        <v>1665</v>
      </c>
      <c r="L2622" s="3">
        <v>1</v>
      </c>
      <c r="M2622" s="10" t="s">
        <v>3578</v>
      </c>
      <c r="N2622" s="3" t="s">
        <v>771</v>
      </c>
      <c r="S2622" s="8"/>
      <c r="W2622" s="76"/>
      <c r="X2622" s="16"/>
      <c r="AC2622" s="18">
        <f t="shared" si="696"/>
        <v>0</v>
      </c>
      <c r="AD2622" s="19">
        <f t="shared" si="700"/>
        <v>0</v>
      </c>
      <c r="AE2622" s="21">
        <f t="shared" si="699"/>
        <v>0</v>
      </c>
      <c r="AF2622" s="20">
        <f t="shared" si="701"/>
        <v>0</v>
      </c>
      <c r="AG2622" s="20">
        <f t="shared" si="702"/>
        <v>0</v>
      </c>
      <c r="AH2622" s="20">
        <f t="shared" si="703"/>
        <v>0</v>
      </c>
      <c r="AI2622" s="20"/>
      <c r="AJ2622" s="20"/>
      <c r="AK2622" s="20">
        <f t="shared" si="697"/>
        <v>0</v>
      </c>
      <c r="AL2622" s="171"/>
    </row>
    <row r="2623" spans="1:38" ht="15.75" customHeight="1" x14ac:dyDescent="0.25">
      <c r="A2623" s="3">
        <v>1894</v>
      </c>
      <c r="B2623" s="14">
        <f t="shared" si="693"/>
        <v>2</v>
      </c>
      <c r="C2623" s="9">
        <f>IF(A2623=A2622,C2622,"")</f>
        <v>45391</v>
      </c>
      <c r="D2623" s="3" t="str">
        <f>IF(A2623=A2622,D2622,"")</f>
        <v>Isetta Marcelo</v>
      </c>
      <c r="E2623" s="14" t="str">
        <f t="shared" si="704"/>
        <v>1894Isetta Marcelo2</v>
      </c>
      <c r="J2623" s="14" t="str">
        <f t="shared" si="695"/>
        <v xml:space="preserve">Reparación de valvula alivio. Cambiar la misma. Escaneo del vehiculo </v>
      </c>
      <c r="L2623" s="3">
        <v>1</v>
      </c>
      <c r="S2623" s="8"/>
      <c r="W2623" s="76"/>
      <c r="X2623" s="16">
        <f t="shared" ref="X2623:X2686" si="705">W2623*T2623</f>
        <v>0</v>
      </c>
      <c r="AC2623" s="18">
        <f t="shared" si="696"/>
        <v>0</v>
      </c>
      <c r="AD2623" s="19">
        <f t="shared" si="700"/>
        <v>0</v>
      </c>
      <c r="AE2623" s="21">
        <f t="shared" si="699"/>
        <v>0</v>
      </c>
      <c r="AF2623" s="20">
        <f t="shared" si="701"/>
        <v>0</v>
      </c>
      <c r="AG2623" s="20">
        <f t="shared" si="702"/>
        <v>0</v>
      </c>
      <c r="AH2623" s="20">
        <f t="shared" si="703"/>
        <v>0</v>
      </c>
      <c r="AI2623" s="20"/>
      <c r="AJ2623" s="20"/>
      <c r="AK2623" s="20">
        <f t="shared" si="697"/>
        <v>0</v>
      </c>
      <c r="AL2623" s="171"/>
    </row>
    <row r="2624" spans="1:38" ht="15.75" customHeight="1" x14ac:dyDescent="0.25">
      <c r="A2624" s="3">
        <v>1895</v>
      </c>
      <c r="B2624" s="14">
        <f t="shared" si="693"/>
        <v>1</v>
      </c>
      <c r="C2624" s="9">
        <v>45391</v>
      </c>
      <c r="D2624" s="3" t="s">
        <v>3579</v>
      </c>
      <c r="E2624" s="14" t="str">
        <f t="shared" si="704"/>
        <v>1895Carranza Mauro1</v>
      </c>
      <c r="F2624" s="119" t="s">
        <v>3580</v>
      </c>
      <c r="G2624" s="119" t="s">
        <v>2279</v>
      </c>
      <c r="H2624" s="119">
        <v>135986</v>
      </c>
      <c r="I2624" s="10" t="s">
        <v>3581</v>
      </c>
      <c r="J2624" s="14" t="str">
        <f t="shared" si="695"/>
        <v>Lavado motor. Detectar perdida de aceite.</v>
      </c>
      <c r="L2624" s="3">
        <v>1</v>
      </c>
      <c r="R2624" s="7" t="s">
        <v>1971</v>
      </c>
      <c r="S2624" s="8"/>
      <c r="W2624" s="76"/>
      <c r="X2624" s="16">
        <f t="shared" si="705"/>
        <v>0</v>
      </c>
      <c r="AC2624" s="18">
        <f t="shared" si="696"/>
        <v>0</v>
      </c>
      <c r="AD2624" s="19">
        <f t="shared" si="700"/>
        <v>0</v>
      </c>
      <c r="AE2624" s="21">
        <f t="shared" si="699"/>
        <v>0</v>
      </c>
      <c r="AF2624" s="20">
        <f t="shared" si="701"/>
        <v>0</v>
      </c>
      <c r="AG2624" s="20">
        <f t="shared" si="702"/>
        <v>0</v>
      </c>
      <c r="AH2624" s="20">
        <f t="shared" si="703"/>
        <v>0</v>
      </c>
      <c r="AI2624" s="20"/>
      <c r="AJ2624" s="20"/>
      <c r="AK2624" s="20">
        <f t="shared" si="697"/>
        <v>0</v>
      </c>
      <c r="AL2624" s="171"/>
    </row>
    <row r="2625" spans="1:38" ht="15.75" customHeight="1" x14ac:dyDescent="0.25">
      <c r="A2625" s="3">
        <v>1895</v>
      </c>
      <c r="B2625" s="14">
        <f t="shared" si="693"/>
        <v>2</v>
      </c>
      <c r="C2625" s="9">
        <f>IF(A2625=A2624,C2624,"")</f>
        <v>45391</v>
      </c>
      <c r="D2625" s="3" t="str">
        <f>IF(A2625=A2624,D2624,"")</f>
        <v>Carranza Mauro</v>
      </c>
      <c r="E2625" s="14" t="str">
        <f t="shared" si="704"/>
        <v>1895Carranza Mauro2</v>
      </c>
      <c r="J2625" s="14" t="str">
        <f t="shared" si="695"/>
        <v xml:space="preserve">Lavado motor. Detectar perdida de aceite. </v>
      </c>
      <c r="L2625" s="3">
        <v>1</v>
      </c>
      <c r="S2625" s="8"/>
      <c r="W2625" s="76"/>
      <c r="X2625" s="16">
        <f t="shared" si="705"/>
        <v>0</v>
      </c>
      <c r="AC2625" s="18">
        <f t="shared" si="696"/>
        <v>0</v>
      </c>
      <c r="AD2625" s="19">
        <f t="shared" si="700"/>
        <v>0</v>
      </c>
      <c r="AE2625" s="21">
        <f t="shared" si="699"/>
        <v>0</v>
      </c>
      <c r="AF2625" s="20">
        <f t="shared" si="701"/>
        <v>0</v>
      </c>
      <c r="AG2625" s="20">
        <f t="shared" si="702"/>
        <v>0</v>
      </c>
      <c r="AH2625" s="20">
        <f t="shared" si="703"/>
        <v>0</v>
      </c>
      <c r="AI2625" s="20"/>
      <c r="AJ2625" s="20"/>
      <c r="AK2625" s="20">
        <f t="shared" si="697"/>
        <v>0</v>
      </c>
      <c r="AL2625" s="171"/>
    </row>
    <row r="2626" spans="1:38" ht="15.75" customHeight="1" x14ac:dyDescent="0.25">
      <c r="A2626" s="3">
        <v>1896</v>
      </c>
      <c r="B2626" s="14">
        <f t="shared" si="693"/>
        <v>1</v>
      </c>
      <c r="C2626" s="9">
        <v>45391</v>
      </c>
      <c r="D2626" s="3" t="s">
        <v>2303</v>
      </c>
      <c r="E2626" s="14" t="str">
        <f t="shared" si="704"/>
        <v>1896Tosello Joaquin1</v>
      </c>
      <c r="F2626" s="119" t="s">
        <v>2304</v>
      </c>
      <c r="G2626" s="119" t="s">
        <v>1095</v>
      </c>
      <c r="H2626" s="119">
        <v>126307</v>
      </c>
      <c r="I2626" s="10" t="s">
        <v>3517</v>
      </c>
      <c r="J2626" s="14" t="str">
        <f t="shared" si="695"/>
        <v>Service completo. Cambio de aceite y filtros. Control general del vehiculo. Cambiar juego de bujias. Lavado motor.</v>
      </c>
      <c r="K2626" s="3" t="s">
        <v>2390</v>
      </c>
      <c r="L2626" s="3">
        <v>1</v>
      </c>
      <c r="M2626" s="10" t="s">
        <v>918</v>
      </c>
      <c r="N2626" s="3" t="s">
        <v>771</v>
      </c>
      <c r="Q2626" s="7">
        <v>30000</v>
      </c>
      <c r="R2626" s="7" t="s">
        <v>1916</v>
      </c>
      <c r="S2626" s="8"/>
      <c r="T2626" s="11">
        <v>1</v>
      </c>
      <c r="W2626" s="76">
        <v>38000</v>
      </c>
      <c r="X2626" s="16">
        <f t="shared" si="705"/>
        <v>38000</v>
      </c>
      <c r="Y2626" s="3">
        <v>1</v>
      </c>
      <c r="AB2626" s="4">
        <v>90000</v>
      </c>
      <c r="AC2626" s="18">
        <f t="shared" si="696"/>
        <v>90000</v>
      </c>
      <c r="AD2626" s="19">
        <f t="shared" si="700"/>
        <v>90000</v>
      </c>
      <c r="AE2626" s="21">
        <f t="shared" si="699"/>
        <v>30000</v>
      </c>
      <c r="AF2626" s="20">
        <f t="shared" si="701"/>
        <v>37640.67</v>
      </c>
      <c r="AG2626" s="20">
        <f t="shared" si="702"/>
        <v>110625</v>
      </c>
      <c r="AH2626" s="20">
        <f t="shared" si="703"/>
        <v>90000</v>
      </c>
      <c r="AI2626" s="20"/>
      <c r="AJ2626" s="20"/>
      <c r="AK2626" s="20">
        <f t="shared" si="697"/>
        <v>200625</v>
      </c>
      <c r="AL2626" s="171"/>
    </row>
    <row r="2627" spans="1:38" ht="15.75" customHeight="1" x14ac:dyDescent="0.25">
      <c r="A2627" s="3">
        <v>1896</v>
      </c>
      <c r="B2627" s="14">
        <f t="shared" si="693"/>
        <v>2</v>
      </c>
      <c r="C2627" s="9">
        <f>IF(A2627=A2626,C2626,"")</f>
        <v>45391</v>
      </c>
      <c r="D2627" s="3" t="str">
        <f>IF(A2627=A2626,D2626,"")</f>
        <v>Tosello Joaquin</v>
      </c>
      <c r="E2627" s="14" t="str">
        <f t="shared" si="704"/>
        <v>1896Tosello Joaquin2</v>
      </c>
      <c r="J2627" s="14" t="str">
        <f t="shared" si="695"/>
        <v xml:space="preserve">Service completo. Cambio de aceite y filtros. Control general del vehiculo. Cambiar juego de bujias. Lavado motor. </v>
      </c>
      <c r="L2627" s="3">
        <v>1</v>
      </c>
      <c r="M2627" s="10" t="s">
        <v>728</v>
      </c>
      <c r="N2627" s="3" t="s">
        <v>771</v>
      </c>
      <c r="Q2627" s="7">
        <v>3540.67</v>
      </c>
      <c r="S2627" s="8"/>
      <c r="T2627" s="11">
        <v>4.5</v>
      </c>
      <c r="W2627" s="76">
        <v>11250</v>
      </c>
      <c r="X2627" s="16">
        <f t="shared" si="705"/>
        <v>50625</v>
      </c>
      <c r="AC2627" s="18">
        <f t="shared" si="696"/>
        <v>0</v>
      </c>
      <c r="AD2627" s="19">
        <f t="shared" si="700"/>
        <v>90000</v>
      </c>
      <c r="AE2627" s="21">
        <f t="shared" si="699"/>
        <v>15933.014999999999</v>
      </c>
      <c r="AF2627" s="20">
        <f t="shared" si="701"/>
        <v>0</v>
      </c>
      <c r="AG2627" s="20">
        <f t="shared" si="702"/>
        <v>0</v>
      </c>
      <c r="AH2627" s="20">
        <f t="shared" si="703"/>
        <v>0</v>
      </c>
      <c r="AI2627" s="20"/>
      <c r="AJ2627" s="20"/>
      <c r="AK2627" s="20">
        <f t="shared" si="697"/>
        <v>0</v>
      </c>
      <c r="AL2627" s="171"/>
    </row>
    <row r="2628" spans="1:38" ht="15.75" customHeight="1" x14ac:dyDescent="0.25">
      <c r="A2628" s="3">
        <v>1896</v>
      </c>
      <c r="B2628" s="14">
        <f t="shared" ref="B2628:B2691" si="706">IF(A2628=A2627,B2627+1,1)</f>
        <v>3</v>
      </c>
      <c r="C2628" s="9">
        <f>IF(A2628=A2627,C2627,"")</f>
        <v>45391</v>
      </c>
      <c r="D2628" s="3" t="str">
        <f>IF(A2628=A2627,D2627,"")</f>
        <v>Tosello Joaquin</v>
      </c>
      <c r="E2628" s="14" t="str">
        <f t="shared" si="704"/>
        <v>1896Tosello Joaquin3</v>
      </c>
      <c r="J2628" s="14" t="str">
        <f t="shared" si="695"/>
        <v xml:space="preserve">Service completo. Cambio de aceite y filtros. Control general del vehiculo. Cambiar juego de bujias. Lavado motor.  </v>
      </c>
      <c r="L2628" s="3">
        <v>1</v>
      </c>
      <c r="M2628" s="10" t="s">
        <v>2222</v>
      </c>
      <c r="N2628" s="3" t="s">
        <v>771</v>
      </c>
      <c r="Q2628" s="7">
        <v>4100</v>
      </c>
      <c r="S2628" s="8"/>
      <c r="T2628" s="11">
        <v>4</v>
      </c>
      <c r="W2628" s="76">
        <v>5500</v>
      </c>
      <c r="X2628" s="16">
        <f t="shared" si="705"/>
        <v>22000</v>
      </c>
      <c r="AC2628" s="18">
        <f t="shared" si="696"/>
        <v>0</v>
      </c>
      <c r="AD2628" s="19">
        <f t="shared" si="700"/>
        <v>90000</v>
      </c>
      <c r="AE2628" s="21">
        <f t="shared" si="699"/>
        <v>16400</v>
      </c>
      <c r="AF2628" s="20">
        <f t="shared" si="701"/>
        <v>0</v>
      </c>
      <c r="AG2628" s="20">
        <f t="shared" si="702"/>
        <v>0</v>
      </c>
      <c r="AH2628" s="20">
        <f t="shared" si="703"/>
        <v>0</v>
      </c>
      <c r="AI2628" s="20"/>
      <c r="AJ2628" s="20"/>
      <c r="AK2628" s="20">
        <f t="shared" si="697"/>
        <v>0</v>
      </c>
      <c r="AL2628" s="171"/>
    </row>
    <row r="2629" spans="1:38" ht="15.75" customHeight="1" x14ac:dyDescent="0.25">
      <c r="A2629" s="3">
        <v>1897</v>
      </c>
      <c r="B2629" s="14">
        <f t="shared" si="706"/>
        <v>1</v>
      </c>
      <c r="C2629" s="9">
        <v>45392</v>
      </c>
      <c r="D2629" s="3" t="s">
        <v>3582</v>
      </c>
      <c r="E2629" s="14" t="str">
        <f t="shared" si="704"/>
        <v>1897Properzi Juan Carlos1</v>
      </c>
      <c r="F2629" s="119" t="s">
        <v>3583</v>
      </c>
      <c r="G2629" s="119" t="s">
        <v>3435</v>
      </c>
      <c r="H2629" s="119">
        <v>60551</v>
      </c>
      <c r="I2629" s="10" t="s">
        <v>3650</v>
      </c>
      <c r="J2629" s="14" t="str">
        <f t="shared" si="695"/>
        <v>Service completo. Cambio de aceite y filtros. Control general del vehiculo. Rotación de ruedas. Cambiar juego de bujias. Desarmar distribución completa. Cambiar kit, bomba de agua, correa poly-v, liquido refrigerante y termostato. Purgado del circuito de refrigeración. Puesta a punto. Armado total. Cambiar escobilla trasera.</v>
      </c>
      <c r="K2629" s="3" t="s">
        <v>2390</v>
      </c>
      <c r="L2629" s="3">
        <v>1</v>
      </c>
      <c r="M2629" s="10" t="s">
        <v>918</v>
      </c>
      <c r="N2629" s="3" t="s">
        <v>771</v>
      </c>
      <c r="Q2629" s="7">
        <v>27000</v>
      </c>
      <c r="R2629" s="7" t="s">
        <v>1916</v>
      </c>
      <c r="S2629" s="8"/>
      <c r="T2629" s="11">
        <v>1</v>
      </c>
      <c r="W2629" s="76">
        <v>34000</v>
      </c>
      <c r="X2629" s="16">
        <f t="shared" si="705"/>
        <v>34000</v>
      </c>
      <c r="Y2629" s="3">
        <v>1</v>
      </c>
      <c r="AB2629" s="4">
        <v>249960</v>
      </c>
      <c r="AC2629" s="18">
        <f t="shared" si="696"/>
        <v>249960</v>
      </c>
      <c r="AD2629" s="19">
        <f t="shared" si="700"/>
        <v>249960</v>
      </c>
      <c r="AE2629" s="21">
        <f t="shared" si="699"/>
        <v>27000</v>
      </c>
      <c r="AF2629" s="20">
        <f t="shared" si="701"/>
        <v>191748.66999999998</v>
      </c>
      <c r="AG2629" s="20">
        <f t="shared" si="702"/>
        <v>326000</v>
      </c>
      <c r="AH2629" s="20">
        <f t="shared" si="703"/>
        <v>249960</v>
      </c>
      <c r="AI2629" s="20"/>
      <c r="AJ2629" s="20"/>
      <c r="AK2629" s="20">
        <f t="shared" si="697"/>
        <v>575960</v>
      </c>
      <c r="AL2629" s="173">
        <v>7</v>
      </c>
    </row>
    <row r="2630" spans="1:38" ht="15.75" customHeight="1" x14ac:dyDescent="0.25">
      <c r="A2630" s="3">
        <v>1897</v>
      </c>
      <c r="B2630" s="14">
        <f t="shared" si="706"/>
        <v>2</v>
      </c>
      <c r="C2630" s="9">
        <f t="shared" ref="C2630:C2635" si="707">IF(A2630=A2629,C2629,"")</f>
        <v>45392</v>
      </c>
      <c r="D2630" s="3" t="str">
        <f t="shared" ref="D2630:D2635" si="708">IF(A2630=A2629,D2629,"")</f>
        <v>Properzi Juan Carlos</v>
      </c>
      <c r="E2630" s="14" t="str">
        <f t="shared" si="704"/>
        <v>1897Properzi Juan Carlos2</v>
      </c>
      <c r="J2630" s="14" t="str">
        <f t="shared" si="695"/>
        <v xml:space="preserve">Service completo. Cambio de aceite y filtros. Control general del vehiculo. Rotación de ruedas. Cambiar juego de bujias. Desarmar distribución completa. Cambiar kit, bomba de agua, correa poly-v, liquido refrigerante y termostato. Purgado del circuito de refrigeración. Puesta a punto. Armado total. Cambiar escobilla trasera. </v>
      </c>
      <c r="L2630" s="3">
        <v>1</v>
      </c>
      <c r="M2630" s="10" t="s">
        <v>728</v>
      </c>
      <c r="N2630" s="3" t="s">
        <v>771</v>
      </c>
      <c r="Q2630" s="7">
        <v>3540.67</v>
      </c>
      <c r="R2630" s="7" t="s">
        <v>1480</v>
      </c>
      <c r="S2630" s="8"/>
      <c r="T2630" s="11">
        <v>4</v>
      </c>
      <c r="W2630" s="76">
        <v>11250</v>
      </c>
      <c r="X2630" s="16">
        <f t="shared" si="705"/>
        <v>45000</v>
      </c>
      <c r="AC2630" s="18">
        <f t="shared" si="696"/>
        <v>0</v>
      </c>
      <c r="AD2630" s="19">
        <f t="shared" si="700"/>
        <v>249960</v>
      </c>
      <c r="AE2630" s="21">
        <f t="shared" si="699"/>
        <v>14162.68</v>
      </c>
      <c r="AF2630" s="20">
        <f t="shared" si="701"/>
        <v>0</v>
      </c>
      <c r="AG2630" s="20">
        <f t="shared" si="702"/>
        <v>0</v>
      </c>
      <c r="AH2630" s="20">
        <f t="shared" si="703"/>
        <v>0</v>
      </c>
      <c r="AI2630" s="20"/>
      <c r="AJ2630" s="20"/>
      <c r="AK2630" s="20">
        <f t="shared" si="697"/>
        <v>0</v>
      </c>
      <c r="AL2630" s="171"/>
    </row>
    <row r="2631" spans="1:38" ht="15.75" customHeight="1" x14ac:dyDescent="0.25">
      <c r="A2631" s="3">
        <v>1897</v>
      </c>
      <c r="B2631" s="14">
        <f t="shared" si="706"/>
        <v>3</v>
      </c>
      <c r="C2631" s="9">
        <f t="shared" si="707"/>
        <v>45392</v>
      </c>
      <c r="D2631" s="3" t="str">
        <f t="shared" si="708"/>
        <v>Properzi Juan Carlos</v>
      </c>
      <c r="E2631" s="14" t="str">
        <f t="shared" si="704"/>
        <v>1897Properzi Juan Carlos3</v>
      </c>
      <c r="J2631" s="14" t="str">
        <f t="shared" si="695"/>
        <v xml:space="preserve">Service completo. Cambio de aceite y filtros. Control general del vehiculo. Rotación de ruedas. Cambiar juego de bujias. Desarmar distribución completa. Cambiar kit, bomba de agua, correa poly-v, liquido refrigerante y termostato. Purgado del circuito de refrigeración. Puesta a punto. Armado total. Cambiar escobilla trasera.  </v>
      </c>
      <c r="L2631" s="3">
        <v>1</v>
      </c>
      <c r="M2631" s="10" t="s">
        <v>1902</v>
      </c>
      <c r="N2631" s="3" t="s">
        <v>771</v>
      </c>
      <c r="Q2631" s="7">
        <v>95000</v>
      </c>
      <c r="S2631" s="8"/>
      <c r="T2631" s="11">
        <v>1</v>
      </c>
      <c r="W2631" s="76">
        <v>125000</v>
      </c>
      <c r="X2631" s="16">
        <f t="shared" si="705"/>
        <v>125000</v>
      </c>
      <c r="AC2631" s="18">
        <f t="shared" si="696"/>
        <v>0</v>
      </c>
      <c r="AD2631" s="19">
        <f t="shared" si="700"/>
        <v>249960</v>
      </c>
      <c r="AE2631" s="21">
        <f t="shared" si="699"/>
        <v>95000</v>
      </c>
      <c r="AF2631" s="20">
        <f t="shared" si="701"/>
        <v>0</v>
      </c>
      <c r="AG2631" s="20">
        <f t="shared" si="702"/>
        <v>0</v>
      </c>
      <c r="AH2631" s="20">
        <f t="shared" si="703"/>
        <v>0</v>
      </c>
      <c r="AI2631" s="20"/>
      <c r="AJ2631" s="20"/>
      <c r="AK2631" s="20">
        <f t="shared" si="697"/>
        <v>0</v>
      </c>
      <c r="AL2631" s="171"/>
    </row>
    <row r="2632" spans="1:38" ht="15.75" customHeight="1" x14ac:dyDescent="0.25">
      <c r="A2632" s="3">
        <v>1897</v>
      </c>
      <c r="B2632" s="14">
        <f t="shared" si="706"/>
        <v>4</v>
      </c>
      <c r="C2632" s="9">
        <f t="shared" si="707"/>
        <v>45392</v>
      </c>
      <c r="D2632" s="3" t="str">
        <f t="shared" si="708"/>
        <v>Properzi Juan Carlos</v>
      </c>
      <c r="E2632" s="14" t="str">
        <f t="shared" si="704"/>
        <v>1897Properzi Juan Carlos4</v>
      </c>
      <c r="J2632" s="14" t="str">
        <f t="shared" si="695"/>
        <v xml:space="preserve">Service completo. Cambio de aceite y filtros. Control general del vehiculo. Rotación de ruedas. Cambiar juego de bujias. Desarmar distribución completa. Cambiar kit, bomba de agua, correa poly-v, liquido refrigerante y termostato. Purgado del circuito de refrigeración. Puesta a punto. Armado total. Cambiar escobilla trasera.   </v>
      </c>
      <c r="L2632" s="3">
        <v>1</v>
      </c>
      <c r="M2632" s="10" t="s">
        <v>1920</v>
      </c>
      <c r="N2632" s="3" t="s">
        <v>771</v>
      </c>
      <c r="Q2632" s="7">
        <v>22000</v>
      </c>
      <c r="S2632" s="8"/>
      <c r="T2632" s="11">
        <v>1</v>
      </c>
      <c r="W2632" s="76">
        <v>29000</v>
      </c>
      <c r="X2632" s="16">
        <f t="shared" si="705"/>
        <v>29000</v>
      </c>
      <c r="AC2632" s="18">
        <f t="shared" si="696"/>
        <v>0</v>
      </c>
      <c r="AD2632" s="19">
        <f t="shared" si="700"/>
        <v>249960</v>
      </c>
      <c r="AE2632" s="21">
        <f t="shared" si="699"/>
        <v>22000</v>
      </c>
      <c r="AF2632" s="20">
        <f t="shared" si="701"/>
        <v>0</v>
      </c>
      <c r="AG2632" s="20">
        <f t="shared" si="702"/>
        <v>0</v>
      </c>
      <c r="AH2632" s="20">
        <f t="shared" si="703"/>
        <v>0</v>
      </c>
      <c r="AI2632" s="20"/>
      <c r="AJ2632" s="20"/>
      <c r="AK2632" s="20">
        <f t="shared" si="697"/>
        <v>0</v>
      </c>
      <c r="AL2632" s="171"/>
    </row>
    <row r="2633" spans="1:38" ht="15.75" customHeight="1" x14ac:dyDescent="0.25">
      <c r="A2633" s="3">
        <v>1897</v>
      </c>
      <c r="B2633" s="14">
        <f t="shared" si="706"/>
        <v>5</v>
      </c>
      <c r="C2633" s="9">
        <f t="shared" si="707"/>
        <v>45392</v>
      </c>
      <c r="D2633" s="3" t="str">
        <f t="shared" si="708"/>
        <v>Properzi Juan Carlos</v>
      </c>
      <c r="E2633" s="14" t="str">
        <f t="shared" si="704"/>
        <v>1897Properzi Juan Carlos5</v>
      </c>
      <c r="J2633" s="14" t="str">
        <f t="shared" si="695"/>
        <v xml:space="preserve">Service completo. Cambio de aceite y filtros. Control general del vehiculo. Rotación de ruedas. Cambiar juego de bujias. Desarmar distribución completa. Cambiar kit, bomba de agua, correa poly-v, liquido refrigerante y termostato. Purgado del circuito de refrigeración. Puesta a punto. Armado total. Cambiar escobilla trasera.    </v>
      </c>
      <c r="L2633" s="3">
        <v>1</v>
      </c>
      <c r="M2633" s="10" t="s">
        <v>1970</v>
      </c>
      <c r="N2633" s="3" t="s">
        <v>771</v>
      </c>
      <c r="Q2633" s="7">
        <v>7558</v>
      </c>
      <c r="S2633" s="8"/>
      <c r="T2633" s="11">
        <v>2</v>
      </c>
      <c r="W2633" s="76">
        <v>11500</v>
      </c>
      <c r="X2633" s="16">
        <f t="shared" si="705"/>
        <v>23000</v>
      </c>
      <c r="AC2633" s="18">
        <f t="shared" si="696"/>
        <v>0</v>
      </c>
      <c r="AD2633" s="19">
        <f t="shared" si="700"/>
        <v>249960</v>
      </c>
      <c r="AE2633" s="21">
        <f t="shared" si="699"/>
        <v>15116</v>
      </c>
      <c r="AF2633" s="20">
        <f t="shared" si="701"/>
        <v>0</v>
      </c>
      <c r="AG2633" s="20">
        <f t="shared" si="702"/>
        <v>0</v>
      </c>
      <c r="AH2633" s="20">
        <f t="shared" si="703"/>
        <v>0</v>
      </c>
      <c r="AI2633" s="20"/>
      <c r="AJ2633" s="20"/>
      <c r="AK2633" s="20">
        <f t="shared" si="697"/>
        <v>0</v>
      </c>
      <c r="AL2633" s="171"/>
    </row>
    <row r="2634" spans="1:38" ht="15.75" customHeight="1" x14ac:dyDescent="0.25">
      <c r="A2634" s="3">
        <v>1897</v>
      </c>
      <c r="B2634" s="14">
        <f t="shared" si="706"/>
        <v>6</v>
      </c>
      <c r="C2634" s="9">
        <f t="shared" si="707"/>
        <v>45392</v>
      </c>
      <c r="D2634" s="3" t="str">
        <f t="shared" si="708"/>
        <v>Properzi Juan Carlos</v>
      </c>
      <c r="E2634" s="14" t="str">
        <f t="shared" si="704"/>
        <v>1897Properzi Juan Carlos6</v>
      </c>
      <c r="J2634" s="14" t="str">
        <f t="shared" si="695"/>
        <v xml:space="preserve">Service completo. Cambio de aceite y filtros. Control general del vehiculo. Rotación de ruedas. Cambiar juego de bujias. Desarmar distribución completa. Cambiar kit, bomba de agua, correa poly-v, liquido refrigerante y termostato. Purgado del circuito de refrigeración. Puesta a punto. Armado total. Cambiar escobilla trasera.     </v>
      </c>
      <c r="L2634" s="3">
        <v>1</v>
      </c>
      <c r="M2634" s="10" t="s">
        <v>1431</v>
      </c>
      <c r="N2634" s="3" t="s">
        <v>771</v>
      </c>
      <c r="Q2634" s="7">
        <v>340</v>
      </c>
      <c r="S2634" s="8"/>
      <c r="T2634" s="11">
        <v>1</v>
      </c>
      <c r="W2634" s="76">
        <v>4000</v>
      </c>
      <c r="X2634" s="16">
        <f t="shared" si="705"/>
        <v>4000</v>
      </c>
      <c r="AC2634" s="18">
        <f t="shared" si="696"/>
        <v>0</v>
      </c>
      <c r="AD2634" s="19">
        <f t="shared" si="700"/>
        <v>249960</v>
      </c>
      <c r="AE2634" s="21">
        <f t="shared" si="699"/>
        <v>340</v>
      </c>
      <c r="AF2634" s="20">
        <f t="shared" si="701"/>
        <v>0</v>
      </c>
      <c r="AG2634" s="20">
        <f t="shared" si="702"/>
        <v>0</v>
      </c>
      <c r="AH2634" s="20">
        <f t="shared" si="703"/>
        <v>0</v>
      </c>
      <c r="AI2634" s="20"/>
      <c r="AJ2634" s="20"/>
      <c r="AK2634" s="20">
        <f t="shared" si="697"/>
        <v>0</v>
      </c>
      <c r="AL2634" s="171"/>
    </row>
    <row r="2635" spans="1:38" ht="15.75" customHeight="1" x14ac:dyDescent="0.25">
      <c r="A2635" s="3">
        <v>1897</v>
      </c>
      <c r="B2635" s="14">
        <f t="shared" si="706"/>
        <v>7</v>
      </c>
      <c r="C2635" s="9">
        <f t="shared" si="707"/>
        <v>45392</v>
      </c>
      <c r="D2635" s="3" t="str">
        <f t="shared" si="708"/>
        <v>Properzi Juan Carlos</v>
      </c>
      <c r="E2635" s="14" t="str">
        <f t="shared" si="704"/>
        <v>1897Properzi Juan Carlos7</v>
      </c>
      <c r="J2635" s="14" t="str">
        <f t="shared" si="695"/>
        <v xml:space="preserve">Service completo. Cambio de aceite y filtros. Control general del vehiculo. Rotación de ruedas. Cambiar juego de bujias. Desarmar distribución completa. Cambiar kit, bomba de agua, correa poly-v, liquido refrigerante y termostato. Purgado del circuito de refrigeración. Puesta a punto. Armado total. Cambiar escobilla trasera.      </v>
      </c>
      <c r="L2635" s="3">
        <v>1</v>
      </c>
      <c r="M2635" s="10" t="s">
        <v>2075</v>
      </c>
      <c r="N2635" s="3" t="s">
        <v>771</v>
      </c>
      <c r="Q2635" s="7">
        <v>5400</v>
      </c>
      <c r="S2635" s="8"/>
      <c r="T2635" s="11">
        <v>4</v>
      </c>
      <c r="W2635" s="76">
        <v>6800</v>
      </c>
      <c r="X2635" s="16">
        <f t="shared" si="705"/>
        <v>27200</v>
      </c>
      <c r="AC2635" s="18">
        <f t="shared" si="696"/>
        <v>0</v>
      </c>
      <c r="AD2635" s="19">
        <f t="shared" si="700"/>
        <v>249960</v>
      </c>
      <c r="AE2635" s="21">
        <f t="shared" si="699"/>
        <v>21600</v>
      </c>
      <c r="AF2635" s="20">
        <f t="shared" si="701"/>
        <v>0</v>
      </c>
      <c r="AG2635" s="20">
        <f t="shared" si="702"/>
        <v>0</v>
      </c>
      <c r="AH2635" s="20">
        <f t="shared" si="703"/>
        <v>0</v>
      </c>
      <c r="AI2635" s="20"/>
      <c r="AJ2635" s="20"/>
      <c r="AK2635" s="20">
        <f t="shared" si="697"/>
        <v>0</v>
      </c>
      <c r="AL2635" s="171"/>
    </row>
    <row r="2636" spans="1:38" ht="15.75" customHeight="1" x14ac:dyDescent="0.25">
      <c r="A2636" s="3">
        <v>1897</v>
      </c>
      <c r="B2636" s="14">
        <f t="shared" si="706"/>
        <v>8</v>
      </c>
      <c r="C2636" s="9">
        <v>45392</v>
      </c>
      <c r="D2636" s="3" t="s">
        <v>3582</v>
      </c>
      <c r="E2636" s="14" t="str">
        <f t="shared" si="704"/>
        <v>1897Properzi Juan Carlos8</v>
      </c>
      <c r="J2636" s="14" t="str">
        <f t="shared" si="695"/>
        <v xml:space="preserve">Service completo. Cambio de aceite y filtros. Control general del vehiculo. Rotación de ruedas. Cambiar juego de bujias. Desarmar distribución completa. Cambiar kit, bomba de agua, correa poly-v, liquido refrigerante y termostato. Purgado del circuito de refrigeración. Puesta a punto. Armado total. Cambiar escobilla trasera.       </v>
      </c>
      <c r="L2636" s="3">
        <v>1</v>
      </c>
      <c r="M2636" s="10" t="s">
        <v>705</v>
      </c>
      <c r="N2636" s="3" t="s">
        <v>771</v>
      </c>
      <c r="Q2636" s="7">
        <v>22000</v>
      </c>
      <c r="S2636" s="8"/>
      <c r="T2636" s="11">
        <v>1</v>
      </c>
      <c r="W2636" s="76">
        <v>28000</v>
      </c>
      <c r="X2636" s="16">
        <f t="shared" si="705"/>
        <v>28000</v>
      </c>
      <c r="AC2636" s="18">
        <f t="shared" si="696"/>
        <v>0</v>
      </c>
      <c r="AD2636" s="19">
        <f t="shared" si="700"/>
        <v>249960</v>
      </c>
      <c r="AE2636" s="21">
        <f t="shared" si="699"/>
        <v>22000</v>
      </c>
      <c r="AF2636" s="20">
        <f t="shared" si="701"/>
        <v>0</v>
      </c>
      <c r="AG2636" s="20">
        <f t="shared" si="702"/>
        <v>0</v>
      </c>
      <c r="AH2636" s="20">
        <f t="shared" si="703"/>
        <v>0</v>
      </c>
      <c r="AI2636" s="20"/>
      <c r="AJ2636" s="20"/>
      <c r="AK2636" s="20">
        <f t="shared" si="697"/>
        <v>0</v>
      </c>
      <c r="AL2636" s="171"/>
    </row>
    <row r="2637" spans="1:38" ht="15.75" customHeight="1" x14ac:dyDescent="0.25">
      <c r="A2637" s="3">
        <v>1897</v>
      </c>
      <c r="B2637" s="14">
        <f t="shared" si="706"/>
        <v>9</v>
      </c>
      <c r="C2637" s="9">
        <v>45392</v>
      </c>
      <c r="D2637" s="3" t="s">
        <v>3582</v>
      </c>
      <c r="E2637" s="14" t="str">
        <f t="shared" si="704"/>
        <v>1897Properzi Juan Carlos9</v>
      </c>
      <c r="J2637" s="14" t="str">
        <f t="shared" si="695"/>
        <v xml:space="preserve">Service completo. Cambio de aceite y filtros. Control general del vehiculo. Rotación de ruedas. Cambiar juego de bujias. Desarmar distribución completa. Cambiar kit, bomba de agua, correa poly-v, liquido refrigerante y termostato. Purgado del circuito de refrigeración. Puesta a punto. Armado total. Cambiar escobilla trasera.        </v>
      </c>
      <c r="L2637" s="3">
        <v>1</v>
      </c>
      <c r="M2637" s="10" t="s">
        <v>3377</v>
      </c>
      <c r="N2637" s="3" t="s">
        <v>2484</v>
      </c>
      <c r="Q2637" s="7">
        <v>8910</v>
      </c>
      <c r="S2637" s="8"/>
      <c r="T2637" s="11">
        <v>1</v>
      </c>
      <c r="W2637" s="76">
        <v>10800</v>
      </c>
      <c r="X2637" s="16">
        <f t="shared" si="705"/>
        <v>10800</v>
      </c>
      <c r="AC2637" s="18">
        <f t="shared" si="696"/>
        <v>0</v>
      </c>
      <c r="AD2637" s="19">
        <f t="shared" si="700"/>
        <v>249960</v>
      </c>
      <c r="AE2637" s="21">
        <f t="shared" si="699"/>
        <v>8910</v>
      </c>
      <c r="AF2637" s="20">
        <f t="shared" si="701"/>
        <v>0</v>
      </c>
      <c r="AG2637" s="20">
        <f t="shared" si="702"/>
        <v>0</v>
      </c>
      <c r="AH2637" s="20">
        <f t="shared" si="703"/>
        <v>0</v>
      </c>
      <c r="AI2637" s="20"/>
      <c r="AJ2637" s="20"/>
      <c r="AK2637" s="20">
        <f t="shared" si="697"/>
        <v>0</v>
      </c>
      <c r="AL2637" s="171"/>
    </row>
    <row r="2638" spans="1:38" ht="15.75" customHeight="1" x14ac:dyDescent="0.25">
      <c r="A2638" s="3">
        <v>1898</v>
      </c>
      <c r="B2638" s="14">
        <f t="shared" si="706"/>
        <v>1</v>
      </c>
      <c r="C2638" s="9">
        <v>45392</v>
      </c>
      <c r="D2638" s="3" t="s">
        <v>116</v>
      </c>
      <c r="E2638" s="14" t="str">
        <f t="shared" si="704"/>
        <v>1898Transporte Palloni1</v>
      </c>
      <c r="F2638" s="119" t="s">
        <v>1299</v>
      </c>
      <c r="G2638" s="119" t="s">
        <v>1300</v>
      </c>
      <c r="H2638" s="119">
        <v>399049</v>
      </c>
      <c r="I2638" s="10" t="s">
        <v>3723</v>
      </c>
      <c r="J2638" s="14" t="str">
        <f t="shared" si="695"/>
        <v xml:space="preserve"> Cambiar juego de bujias y cables de bujias.</v>
      </c>
      <c r="K2638" s="3" t="s">
        <v>2390</v>
      </c>
      <c r="R2638" s="7" t="s">
        <v>1916</v>
      </c>
      <c r="S2638" s="8"/>
      <c r="W2638" s="76"/>
      <c r="X2638" s="16">
        <f t="shared" si="705"/>
        <v>0</v>
      </c>
      <c r="Y2638" s="3">
        <v>1</v>
      </c>
      <c r="Z2638" s="114">
        <v>40000</v>
      </c>
      <c r="AB2638" s="4">
        <v>40000</v>
      </c>
      <c r="AC2638" s="18">
        <f t="shared" si="696"/>
        <v>40000</v>
      </c>
      <c r="AD2638" s="19">
        <f t="shared" si="700"/>
        <v>40000</v>
      </c>
      <c r="AE2638" s="21">
        <f t="shared" si="699"/>
        <v>0</v>
      </c>
      <c r="AF2638" s="20">
        <f t="shared" si="701"/>
        <v>0</v>
      </c>
      <c r="AG2638" s="20">
        <f t="shared" si="702"/>
        <v>0</v>
      </c>
      <c r="AH2638" s="20">
        <f t="shared" si="703"/>
        <v>40000</v>
      </c>
      <c r="AI2638" s="20"/>
      <c r="AJ2638" s="20"/>
      <c r="AK2638" s="20">
        <f t="shared" si="697"/>
        <v>40000</v>
      </c>
      <c r="AL2638" s="171">
        <v>15</v>
      </c>
    </row>
    <row r="2639" spans="1:38" ht="15.75" customHeight="1" x14ac:dyDescent="0.25">
      <c r="A2639" s="3">
        <v>1898</v>
      </c>
      <c r="B2639" s="14">
        <f t="shared" si="706"/>
        <v>2</v>
      </c>
      <c r="C2639" s="9">
        <f>IF(A2639=A2638,C2638,"")</f>
        <v>45392</v>
      </c>
      <c r="D2639" s="3" t="str">
        <f>IF(A2639=A2638,D2638,"")</f>
        <v>Transporte Palloni</v>
      </c>
      <c r="E2639" s="14" t="str">
        <f t="shared" si="704"/>
        <v>1898Transporte Palloni2</v>
      </c>
      <c r="J2639" s="14" t="str">
        <f t="shared" si="695"/>
        <v xml:space="preserve"> Cambiar juego de bujias y cables de bujias. </v>
      </c>
      <c r="S2639" s="8"/>
      <c r="W2639" s="76"/>
      <c r="X2639" s="16">
        <f t="shared" si="705"/>
        <v>0</v>
      </c>
      <c r="AC2639" s="18">
        <f t="shared" si="696"/>
        <v>0</v>
      </c>
      <c r="AD2639" s="19">
        <f t="shared" si="700"/>
        <v>40000</v>
      </c>
      <c r="AE2639" s="21">
        <f t="shared" si="699"/>
        <v>0</v>
      </c>
      <c r="AF2639" s="20">
        <f t="shared" si="701"/>
        <v>0</v>
      </c>
      <c r="AG2639" s="20">
        <f t="shared" si="702"/>
        <v>0</v>
      </c>
      <c r="AH2639" s="20">
        <f t="shared" si="703"/>
        <v>0</v>
      </c>
      <c r="AI2639" s="20"/>
      <c r="AJ2639" s="20"/>
      <c r="AK2639" s="20">
        <f t="shared" si="697"/>
        <v>0</v>
      </c>
      <c r="AL2639" s="171"/>
    </row>
    <row r="2640" spans="1:38" ht="15.75" customHeight="1" x14ac:dyDescent="0.25">
      <c r="A2640" s="3">
        <v>1899</v>
      </c>
      <c r="B2640" s="14">
        <f t="shared" si="706"/>
        <v>1</v>
      </c>
      <c r="C2640" s="9">
        <v>45395</v>
      </c>
      <c r="D2640" s="3" t="s">
        <v>2740</v>
      </c>
      <c r="E2640" s="14" t="str">
        <f t="shared" si="704"/>
        <v>1899Vollertsen Quique1</v>
      </c>
      <c r="F2640" s="119" t="s">
        <v>3591</v>
      </c>
      <c r="G2640" s="119" t="s">
        <v>2584</v>
      </c>
      <c r="H2640" s="119">
        <v>92470</v>
      </c>
      <c r="I2640" s="10" t="s">
        <v>3592</v>
      </c>
      <c r="J2640" s="14" t="str">
        <f t="shared" si="695"/>
        <v>Cambiar pastillas de frenos de ruedas delanteras. Control parcial del vehiculo. Agregar refrigerante motor y aceite motor.</v>
      </c>
      <c r="K2640" s="3" t="s">
        <v>3383</v>
      </c>
      <c r="L2640" s="3">
        <v>1</v>
      </c>
      <c r="M2640" s="10" t="s">
        <v>3593</v>
      </c>
      <c r="N2640" s="3" t="s">
        <v>734</v>
      </c>
      <c r="Q2640" s="7">
        <v>46000</v>
      </c>
      <c r="R2640" s="7" t="s">
        <v>1971</v>
      </c>
      <c r="S2640" s="8"/>
      <c r="T2640" s="11">
        <v>1</v>
      </c>
      <c r="W2640" s="76">
        <v>58000</v>
      </c>
      <c r="X2640" s="16">
        <f t="shared" si="705"/>
        <v>58000</v>
      </c>
      <c r="Y2640" s="3">
        <v>1</v>
      </c>
      <c r="AB2640" s="4">
        <v>40000</v>
      </c>
      <c r="AC2640" s="18">
        <f t="shared" si="696"/>
        <v>40000</v>
      </c>
      <c r="AD2640" s="19">
        <f t="shared" si="700"/>
        <v>40000</v>
      </c>
      <c r="AE2640" s="21">
        <f t="shared" si="699"/>
        <v>46000</v>
      </c>
      <c r="AF2640" s="20">
        <f t="shared" si="701"/>
        <v>51741.63</v>
      </c>
      <c r="AG2640" s="20">
        <f t="shared" si="702"/>
        <v>107950</v>
      </c>
      <c r="AH2640" s="20">
        <f t="shared" si="703"/>
        <v>40000</v>
      </c>
      <c r="AI2640" s="20"/>
      <c r="AJ2640" s="20"/>
      <c r="AK2640" s="20">
        <f t="shared" si="697"/>
        <v>147950</v>
      </c>
      <c r="AL2640" s="171"/>
    </row>
    <row r="2641" spans="1:38" ht="15.75" customHeight="1" x14ac:dyDescent="0.25">
      <c r="A2641" s="3">
        <v>1899</v>
      </c>
      <c r="B2641" s="14">
        <f t="shared" si="706"/>
        <v>2</v>
      </c>
      <c r="C2641" s="9">
        <f>IF(A2641=A2640,C2640,"")</f>
        <v>45395</v>
      </c>
      <c r="D2641" s="3" t="str">
        <f>IF(A2641=A2640,D2640,"")</f>
        <v>Vollertsen Quique</v>
      </c>
      <c r="E2641" s="14" t="str">
        <f t="shared" si="704"/>
        <v>1899Vollertsen Quique2</v>
      </c>
      <c r="J2641" s="14" t="str">
        <f t="shared" si="695"/>
        <v xml:space="preserve">Cambiar pastillas de frenos de ruedas delanteras. Control parcial del vehiculo. Agregar refrigerante motor y aceite motor. </v>
      </c>
      <c r="L2641" s="3">
        <v>1</v>
      </c>
      <c r="M2641" s="10" t="s">
        <v>98</v>
      </c>
      <c r="N2641" s="3" t="s">
        <v>771</v>
      </c>
      <c r="Q2641" s="7">
        <v>5741.63</v>
      </c>
      <c r="S2641" s="8"/>
      <c r="T2641" s="11">
        <v>3</v>
      </c>
      <c r="W2641" s="76">
        <v>16650</v>
      </c>
      <c r="X2641" s="16">
        <f t="shared" si="705"/>
        <v>49950</v>
      </c>
      <c r="AC2641" s="18">
        <f t="shared" si="696"/>
        <v>0</v>
      </c>
      <c r="AD2641" s="19">
        <f t="shared" si="700"/>
        <v>40000</v>
      </c>
      <c r="AE2641" s="21">
        <f t="shared" si="699"/>
        <v>17224.89</v>
      </c>
      <c r="AF2641" s="20">
        <f t="shared" si="701"/>
        <v>0</v>
      </c>
      <c r="AG2641" s="20">
        <f t="shared" si="702"/>
        <v>0</v>
      </c>
      <c r="AH2641" s="20">
        <f t="shared" si="703"/>
        <v>0</v>
      </c>
      <c r="AI2641" s="20"/>
      <c r="AJ2641" s="20"/>
      <c r="AK2641" s="20">
        <f t="shared" si="697"/>
        <v>0</v>
      </c>
      <c r="AL2641" s="171"/>
    </row>
    <row r="2642" spans="1:38" ht="15.75" customHeight="1" x14ac:dyDescent="0.25">
      <c r="A2642" s="3">
        <v>1900</v>
      </c>
      <c r="B2642" s="14">
        <f t="shared" si="706"/>
        <v>1</v>
      </c>
      <c r="C2642" s="9">
        <v>45398</v>
      </c>
      <c r="D2642" s="3" t="s">
        <v>423</v>
      </c>
      <c r="E2642" s="14" t="str">
        <f t="shared" si="704"/>
        <v>1900Integral Agropecuaria1</v>
      </c>
      <c r="F2642" s="119" t="s">
        <v>2877</v>
      </c>
      <c r="G2642" s="119" t="s">
        <v>1325</v>
      </c>
      <c r="H2642" s="119">
        <v>54377</v>
      </c>
      <c r="I2642" s="10" t="s">
        <v>3649</v>
      </c>
      <c r="J2642" s="14" t="str">
        <f t="shared" si="695"/>
        <v>Service completo. Cambio de aceite y filtros. Control general del vehiculo. Rotación de ruedas. Lavado motor.</v>
      </c>
      <c r="K2642" s="3" t="s">
        <v>2390</v>
      </c>
      <c r="L2642" s="3">
        <v>1</v>
      </c>
      <c r="M2642" s="10" t="s">
        <v>918</v>
      </c>
      <c r="N2642" s="3" t="s">
        <v>771</v>
      </c>
      <c r="Q2642" s="7">
        <v>49500</v>
      </c>
      <c r="R2642" s="7" t="s">
        <v>1916</v>
      </c>
      <c r="S2642" s="8"/>
      <c r="T2642" s="11">
        <v>1</v>
      </c>
      <c r="W2642" s="76">
        <v>66000</v>
      </c>
      <c r="X2642" s="16">
        <f t="shared" si="705"/>
        <v>66000</v>
      </c>
      <c r="Y2642" s="3">
        <v>1</v>
      </c>
      <c r="Z2642" s="114">
        <v>147956</v>
      </c>
      <c r="AB2642" s="4">
        <v>147956</v>
      </c>
      <c r="AC2642" s="18">
        <f t="shared" si="696"/>
        <v>147956</v>
      </c>
      <c r="AD2642" s="19">
        <f t="shared" si="700"/>
        <v>147956</v>
      </c>
      <c r="AE2642" s="21">
        <f t="shared" si="699"/>
        <v>49500</v>
      </c>
      <c r="AF2642" s="20">
        <f t="shared" si="701"/>
        <v>55241.63</v>
      </c>
      <c r="AG2642" s="20">
        <f t="shared" si="702"/>
        <v>243600</v>
      </c>
      <c r="AH2642" s="20">
        <f t="shared" si="703"/>
        <v>147956</v>
      </c>
      <c r="AI2642" s="20"/>
      <c r="AJ2642" s="20"/>
      <c r="AK2642" s="20">
        <f t="shared" si="697"/>
        <v>391556</v>
      </c>
      <c r="AL2642" s="171">
        <v>12</v>
      </c>
    </row>
    <row r="2643" spans="1:38" ht="15.75" customHeight="1" x14ac:dyDescent="0.25">
      <c r="A2643" s="3">
        <v>1900</v>
      </c>
      <c r="B2643" s="14">
        <f t="shared" si="706"/>
        <v>2</v>
      </c>
      <c r="C2643" s="9">
        <f>IF(A2643=A2642,C2642,"")</f>
        <v>45398</v>
      </c>
      <c r="D2643" s="3" t="str">
        <f>IF(A2643=A2642,D2642,"")</f>
        <v>Integral Agropecuaria</v>
      </c>
      <c r="E2643" s="14" t="str">
        <f t="shared" si="704"/>
        <v>1900Integral Agropecuaria2</v>
      </c>
      <c r="J2643" s="14" t="str">
        <f t="shared" si="695"/>
        <v xml:space="preserve">Service completo. Cambio de aceite y filtros. Control general del vehiculo. Rotación de ruedas. Lavado motor. </v>
      </c>
      <c r="L2643" s="3">
        <v>1</v>
      </c>
      <c r="M2643" s="10" t="s">
        <v>1863</v>
      </c>
      <c r="N2643" s="3" t="s">
        <v>771</v>
      </c>
      <c r="Q2643" s="7">
        <v>5741.63</v>
      </c>
      <c r="R2643" s="7" t="s">
        <v>1480</v>
      </c>
      <c r="S2643" s="8"/>
      <c r="T2643" s="11">
        <v>8</v>
      </c>
      <c r="W2643" s="76">
        <v>22200</v>
      </c>
      <c r="X2643" s="16">
        <f t="shared" si="705"/>
        <v>177600</v>
      </c>
      <c r="AC2643" s="18">
        <f t="shared" si="696"/>
        <v>0</v>
      </c>
      <c r="AD2643" s="19">
        <f t="shared" si="700"/>
        <v>147956</v>
      </c>
      <c r="AE2643" s="21">
        <f t="shared" si="699"/>
        <v>45933.04</v>
      </c>
      <c r="AF2643" s="20">
        <f t="shared" si="701"/>
        <v>0</v>
      </c>
      <c r="AG2643" s="20">
        <f t="shared" si="702"/>
        <v>0</v>
      </c>
      <c r="AH2643" s="20">
        <f t="shared" si="703"/>
        <v>0</v>
      </c>
      <c r="AI2643" s="20"/>
      <c r="AJ2643" s="20"/>
      <c r="AK2643" s="20">
        <f t="shared" si="697"/>
        <v>0</v>
      </c>
      <c r="AL2643" s="171"/>
    </row>
    <row r="2644" spans="1:38" ht="15.75" customHeight="1" x14ac:dyDescent="0.25">
      <c r="A2644" s="3">
        <v>1901</v>
      </c>
      <c r="B2644" s="14">
        <f t="shared" si="706"/>
        <v>1</v>
      </c>
      <c r="C2644" s="9">
        <v>45398</v>
      </c>
      <c r="D2644" s="3" t="s">
        <v>3010</v>
      </c>
      <c r="E2644" s="14" t="str">
        <f t="shared" si="704"/>
        <v>1901Costa Laura 1</v>
      </c>
      <c r="F2644" s="119" t="s">
        <v>3323</v>
      </c>
      <c r="G2644" s="119" t="s">
        <v>3631</v>
      </c>
      <c r="H2644" s="119">
        <v>251270</v>
      </c>
      <c r="I2644" s="10" t="s">
        <v>3648</v>
      </c>
      <c r="J2644" s="14" t="str">
        <f t="shared" si="695"/>
        <v xml:space="preserve">Desarmar distribución completa. Cambiar kit, bomba de agua, correa poly-v. Colocar liquido desincrustante para lavado interior de motor. Purgado del circuito de refigeración. Puesta a punto. Armado total. Lavado motor. Hacer rosca supermedida. Colocar esparrago nuevo especial en tensor de correa poly-v. </v>
      </c>
      <c r="K2644" s="3" t="s">
        <v>3384</v>
      </c>
      <c r="L2644" s="3">
        <v>1</v>
      </c>
      <c r="M2644" s="10" t="s">
        <v>1902</v>
      </c>
      <c r="N2644" s="3" t="s">
        <v>771</v>
      </c>
      <c r="Q2644" s="7">
        <v>97000</v>
      </c>
      <c r="S2644" s="8"/>
      <c r="T2644" s="11">
        <v>1</v>
      </c>
      <c r="W2644" s="76">
        <v>125000</v>
      </c>
      <c r="X2644" s="16">
        <f t="shared" si="705"/>
        <v>125000</v>
      </c>
      <c r="Y2644" s="3">
        <v>1</v>
      </c>
      <c r="AB2644" s="4">
        <v>150000</v>
      </c>
      <c r="AC2644" s="18">
        <f t="shared" si="696"/>
        <v>150000</v>
      </c>
      <c r="AD2644" s="19">
        <f t="shared" si="700"/>
        <v>150000</v>
      </c>
      <c r="AE2644" s="21">
        <f t="shared" si="699"/>
        <v>97000</v>
      </c>
      <c r="AF2644" s="20">
        <f t="shared" si="701"/>
        <v>122040</v>
      </c>
      <c r="AG2644" s="20">
        <f t="shared" si="702"/>
        <v>162300</v>
      </c>
      <c r="AH2644" s="20">
        <f t="shared" si="703"/>
        <v>150000</v>
      </c>
      <c r="AI2644" s="20"/>
      <c r="AJ2644" s="20"/>
      <c r="AK2644" s="20">
        <f t="shared" si="697"/>
        <v>312300</v>
      </c>
      <c r="AL2644" s="171"/>
    </row>
    <row r="2645" spans="1:38" ht="15.75" customHeight="1" x14ac:dyDescent="0.25">
      <c r="A2645" s="3">
        <v>1901</v>
      </c>
      <c r="B2645" s="14">
        <f t="shared" si="706"/>
        <v>2</v>
      </c>
      <c r="C2645" s="9">
        <f>IF(A2645=A2644,C2644,"")</f>
        <v>45398</v>
      </c>
      <c r="D2645" s="3" t="str">
        <f>IF(A2645=A2644,D2644,"")</f>
        <v xml:space="preserve">Costa Laura </v>
      </c>
      <c r="E2645" s="14" t="str">
        <f t="shared" si="704"/>
        <v>1901Costa Laura 2</v>
      </c>
      <c r="J2645" s="14" t="str">
        <f t="shared" si="695"/>
        <v xml:space="preserve">Desarmar distribución completa. Cambiar kit, bomba de agua, correa poly-v. Colocar liquido desincrustante para lavado interior de motor. Purgado del circuito de refigeración. Puesta a punto. Armado total. Lavado motor. Hacer rosca supermedida. Colocar esparrago nuevo especial en tensor de correa poly-v.  </v>
      </c>
      <c r="L2645" s="3">
        <v>1</v>
      </c>
      <c r="M2645" s="10" t="s">
        <v>1920</v>
      </c>
      <c r="N2645" s="3" t="s">
        <v>771</v>
      </c>
      <c r="Q2645" s="7">
        <v>23000</v>
      </c>
      <c r="S2645" s="8"/>
      <c r="T2645" s="11">
        <v>1</v>
      </c>
      <c r="W2645" s="76">
        <v>29000</v>
      </c>
      <c r="X2645" s="16">
        <f t="shared" si="705"/>
        <v>29000</v>
      </c>
      <c r="AC2645" s="18">
        <f t="shared" si="696"/>
        <v>0</v>
      </c>
      <c r="AD2645" s="19">
        <f t="shared" si="700"/>
        <v>150000</v>
      </c>
      <c r="AE2645" s="21">
        <f t="shared" si="699"/>
        <v>23000</v>
      </c>
      <c r="AF2645" s="20">
        <f t="shared" si="701"/>
        <v>0</v>
      </c>
      <c r="AG2645" s="20">
        <f t="shared" si="702"/>
        <v>0</v>
      </c>
      <c r="AH2645" s="20">
        <f t="shared" si="703"/>
        <v>0</v>
      </c>
      <c r="AI2645" s="20"/>
      <c r="AJ2645" s="20"/>
      <c r="AK2645" s="20">
        <f t="shared" si="697"/>
        <v>0</v>
      </c>
      <c r="AL2645" s="171"/>
    </row>
    <row r="2646" spans="1:38" ht="15.75" customHeight="1" x14ac:dyDescent="0.25">
      <c r="A2646" s="3">
        <v>1901</v>
      </c>
      <c r="B2646" s="14">
        <f t="shared" si="706"/>
        <v>3</v>
      </c>
      <c r="C2646" s="9">
        <f>IF(A2646=A2645,C2645,"")</f>
        <v>45398</v>
      </c>
      <c r="D2646" s="3" t="str">
        <f>IF(A2646=A2645,D2645,"")</f>
        <v xml:space="preserve">Costa Laura </v>
      </c>
      <c r="E2646" s="14" t="str">
        <f t="shared" si="704"/>
        <v>1901Costa Laura 3</v>
      </c>
      <c r="J2646" s="14" t="str">
        <f t="shared" si="695"/>
        <v xml:space="preserve">Desarmar distribución completa. Cambiar kit, bomba de agua, correa poly-v. Colocar liquido desincrustante para lavado interior de motor. Purgado del circuito de refigeración. Puesta a punto. Armado total. Lavado motor. Hacer rosca supermedida. Colocar esparrago nuevo especial en tensor de correa poly-v.   </v>
      </c>
      <c r="L2646" s="3">
        <v>1</v>
      </c>
      <c r="M2646" s="10" t="s">
        <v>3609</v>
      </c>
      <c r="N2646" s="3" t="s">
        <v>771</v>
      </c>
      <c r="Q2646" s="7">
        <v>1400</v>
      </c>
      <c r="S2646" s="8"/>
      <c r="T2646" s="11">
        <v>1</v>
      </c>
      <c r="W2646" s="76">
        <v>3500</v>
      </c>
      <c r="X2646" s="16">
        <f t="shared" si="705"/>
        <v>3500</v>
      </c>
      <c r="AC2646" s="18">
        <f t="shared" si="696"/>
        <v>0</v>
      </c>
      <c r="AD2646" s="19">
        <f t="shared" si="700"/>
        <v>150000</v>
      </c>
      <c r="AE2646" s="21">
        <f t="shared" si="699"/>
        <v>1400</v>
      </c>
      <c r="AF2646" s="20">
        <f t="shared" si="701"/>
        <v>0</v>
      </c>
      <c r="AG2646" s="20">
        <f t="shared" si="702"/>
        <v>0</v>
      </c>
      <c r="AH2646" s="20">
        <f t="shared" si="703"/>
        <v>0</v>
      </c>
      <c r="AI2646" s="20"/>
      <c r="AJ2646" s="20"/>
      <c r="AK2646" s="20">
        <f t="shared" si="697"/>
        <v>0</v>
      </c>
      <c r="AL2646" s="171"/>
    </row>
    <row r="2647" spans="1:38" ht="15.75" customHeight="1" x14ac:dyDescent="0.25">
      <c r="A2647" s="3">
        <v>1901</v>
      </c>
      <c r="B2647" s="14">
        <f t="shared" si="706"/>
        <v>4</v>
      </c>
      <c r="C2647" s="9">
        <f>IF(A2647=A2646,C2646,"")</f>
        <v>45398</v>
      </c>
      <c r="D2647" s="3" t="str">
        <f>IF(A2647=A2646,D2646,"")</f>
        <v xml:space="preserve">Costa Laura </v>
      </c>
      <c r="E2647" s="14" t="str">
        <f t="shared" si="704"/>
        <v>1901Costa Laura 4</v>
      </c>
      <c r="J2647" s="14" t="str">
        <f t="shared" si="695"/>
        <v xml:space="preserve">Desarmar distribución completa. Cambiar kit, bomba de agua, correa poly-v. Colocar liquido desincrustante para lavado interior de motor. Purgado del circuito de refigeración. Puesta a punto. Armado total. Lavado motor. Hacer rosca supermedida. Colocar esparrago nuevo especial en tensor de correa poly-v.    </v>
      </c>
      <c r="L2647" s="3">
        <v>1</v>
      </c>
      <c r="M2647" s="10" t="s">
        <v>1431</v>
      </c>
      <c r="N2647" s="3" t="s">
        <v>771</v>
      </c>
      <c r="Q2647" s="7">
        <v>340</v>
      </c>
      <c r="S2647" s="8"/>
      <c r="T2647" s="11">
        <v>1</v>
      </c>
      <c r="W2647" s="76">
        <v>4000</v>
      </c>
      <c r="X2647" s="16">
        <f t="shared" si="705"/>
        <v>4000</v>
      </c>
      <c r="AC2647" s="18">
        <f t="shared" si="696"/>
        <v>0</v>
      </c>
      <c r="AD2647" s="19">
        <f t="shared" si="700"/>
        <v>150000</v>
      </c>
      <c r="AE2647" s="21">
        <f t="shared" si="699"/>
        <v>340</v>
      </c>
      <c r="AF2647" s="20">
        <f t="shared" si="701"/>
        <v>0</v>
      </c>
      <c r="AG2647" s="20">
        <f t="shared" si="702"/>
        <v>0</v>
      </c>
      <c r="AH2647" s="20">
        <f t="shared" si="703"/>
        <v>0</v>
      </c>
      <c r="AI2647" s="20"/>
      <c r="AJ2647" s="20"/>
      <c r="AK2647" s="20">
        <f t="shared" si="697"/>
        <v>0</v>
      </c>
      <c r="AL2647" s="171"/>
    </row>
    <row r="2648" spans="1:38" ht="15.75" customHeight="1" x14ac:dyDescent="0.25">
      <c r="A2648" s="3">
        <v>1901</v>
      </c>
      <c r="B2648" s="14">
        <f t="shared" si="706"/>
        <v>5</v>
      </c>
      <c r="C2648" s="9">
        <v>45398</v>
      </c>
      <c r="D2648" s="3" t="s">
        <v>3010</v>
      </c>
      <c r="E2648" s="14" t="str">
        <f t="shared" si="704"/>
        <v>1901Costa Laura 5</v>
      </c>
      <c r="J2648" s="14" t="str">
        <f t="shared" si="695"/>
        <v xml:space="preserve">Desarmar distribución completa. Cambiar kit, bomba de agua, correa poly-v. Colocar liquido desincrustante para lavado interior de motor. Purgado del circuito de refigeración. Puesta a punto. Armado total. Lavado motor. Hacer rosca supermedida. Colocar esparrago nuevo especial en tensor de correa poly-v.     </v>
      </c>
      <c r="L2648" s="3">
        <v>1</v>
      </c>
      <c r="M2648" s="10" t="s">
        <v>3608</v>
      </c>
      <c r="N2648" s="3" t="s">
        <v>771</v>
      </c>
      <c r="Q2648" s="7">
        <v>300</v>
      </c>
      <c r="S2648" s="8"/>
      <c r="T2648" s="11">
        <v>1</v>
      </c>
      <c r="W2648" s="76">
        <v>800</v>
      </c>
      <c r="X2648" s="16">
        <f t="shared" si="705"/>
        <v>800</v>
      </c>
      <c r="AC2648" s="18">
        <f t="shared" si="696"/>
        <v>0</v>
      </c>
      <c r="AD2648" s="19">
        <f t="shared" si="700"/>
        <v>150000</v>
      </c>
      <c r="AE2648" s="21">
        <f t="shared" si="699"/>
        <v>300</v>
      </c>
      <c r="AF2648" s="20">
        <f t="shared" si="701"/>
        <v>0</v>
      </c>
      <c r="AG2648" s="20">
        <f t="shared" si="702"/>
        <v>0</v>
      </c>
      <c r="AH2648" s="20">
        <f t="shared" si="703"/>
        <v>0</v>
      </c>
      <c r="AI2648" s="20"/>
      <c r="AJ2648" s="20"/>
      <c r="AK2648" s="20">
        <f t="shared" si="697"/>
        <v>0</v>
      </c>
      <c r="AL2648" s="171"/>
    </row>
    <row r="2649" spans="1:38" ht="15.75" customHeight="1" x14ac:dyDescent="0.25">
      <c r="A2649" s="3">
        <v>1902</v>
      </c>
      <c r="B2649" s="14">
        <f t="shared" si="706"/>
        <v>1</v>
      </c>
      <c r="C2649" s="9">
        <v>45398</v>
      </c>
      <c r="D2649" s="3" t="s">
        <v>3606</v>
      </c>
      <c r="E2649" s="14" t="str">
        <f t="shared" si="704"/>
        <v>1902Fava Juan1</v>
      </c>
      <c r="F2649" s="119" t="s">
        <v>3607</v>
      </c>
      <c r="G2649" s="119" t="s">
        <v>3079</v>
      </c>
      <c r="H2649" s="119">
        <v>104353</v>
      </c>
      <c r="I2649" s="10" t="s">
        <v>3647</v>
      </c>
      <c r="J2649" s="14" t="str">
        <f t="shared" si="695"/>
        <v>Control del tren delantero. Cambiar bieleta de barra estabilizadora lado derecho. Colocar broche en plastico covertor de correa poly-v. Colocar en correcta posición plasticos restantes de frente del vehiculo.</v>
      </c>
      <c r="K2649" s="3" t="s">
        <v>1665</v>
      </c>
      <c r="L2649" s="3">
        <v>1</v>
      </c>
      <c r="M2649" s="10" t="s">
        <v>2158</v>
      </c>
      <c r="N2649" s="3" t="s">
        <v>771</v>
      </c>
      <c r="Q2649" s="7">
        <v>23000</v>
      </c>
      <c r="R2649" s="7" t="s">
        <v>1971</v>
      </c>
      <c r="S2649" s="8"/>
      <c r="T2649" s="11">
        <v>1</v>
      </c>
      <c r="W2649" s="76">
        <v>29000</v>
      </c>
      <c r="X2649" s="16">
        <f t="shared" si="705"/>
        <v>29000</v>
      </c>
      <c r="Y2649" s="3">
        <v>1</v>
      </c>
      <c r="AB2649" s="4">
        <v>54490</v>
      </c>
      <c r="AC2649" s="18">
        <f t="shared" si="696"/>
        <v>54490</v>
      </c>
      <c r="AD2649" s="19">
        <f t="shared" si="700"/>
        <v>54490</v>
      </c>
      <c r="AE2649" s="21">
        <f t="shared" si="699"/>
        <v>23000</v>
      </c>
      <c r="AF2649" s="20">
        <f t="shared" si="701"/>
        <v>23000</v>
      </c>
      <c r="AG2649" s="20">
        <f t="shared" si="702"/>
        <v>29000</v>
      </c>
      <c r="AH2649" s="20">
        <f t="shared" si="703"/>
        <v>54490</v>
      </c>
      <c r="AI2649" s="20"/>
      <c r="AJ2649" s="20"/>
      <c r="AK2649" s="20">
        <f t="shared" si="697"/>
        <v>83490</v>
      </c>
      <c r="AL2649" s="171">
        <v>9</v>
      </c>
    </row>
    <row r="2650" spans="1:38" ht="15.75" customHeight="1" x14ac:dyDescent="0.25">
      <c r="A2650" s="3">
        <v>1902</v>
      </c>
      <c r="B2650" s="14">
        <f t="shared" si="706"/>
        <v>2</v>
      </c>
      <c r="C2650" s="9">
        <f>IF(A2650=A2649,C2649,"")</f>
        <v>45398</v>
      </c>
      <c r="D2650" s="3" t="str">
        <f>IF(A2650=A2649,D2649,"")</f>
        <v>Fava Juan</v>
      </c>
      <c r="E2650" s="14" t="str">
        <f t="shared" si="704"/>
        <v>1902Fava Juan2</v>
      </c>
      <c r="J2650" s="14" t="str">
        <f t="shared" si="695"/>
        <v xml:space="preserve">Control del tren delantero. Cambiar bieleta de barra estabilizadora lado derecho. Colocar broche en plastico covertor de correa poly-v. Colocar en correcta posición plasticos restantes de frente del vehiculo. </v>
      </c>
      <c r="L2650" s="3">
        <v>1</v>
      </c>
      <c r="S2650" s="8"/>
      <c r="W2650" s="76"/>
      <c r="X2650" s="16">
        <f t="shared" si="705"/>
        <v>0</v>
      </c>
      <c r="AC2650" s="18">
        <f t="shared" si="696"/>
        <v>0</v>
      </c>
      <c r="AD2650" s="19">
        <f t="shared" si="700"/>
        <v>54490</v>
      </c>
      <c r="AE2650" s="21">
        <f t="shared" si="699"/>
        <v>0</v>
      </c>
      <c r="AF2650" s="20">
        <f t="shared" si="701"/>
        <v>0</v>
      </c>
      <c r="AG2650" s="20">
        <f t="shared" si="702"/>
        <v>0</v>
      </c>
      <c r="AH2650" s="20">
        <f t="shared" si="703"/>
        <v>0</v>
      </c>
      <c r="AI2650" s="20"/>
      <c r="AJ2650" s="20"/>
      <c r="AK2650" s="20">
        <f t="shared" si="697"/>
        <v>0</v>
      </c>
      <c r="AL2650" s="171"/>
    </row>
    <row r="2651" spans="1:38" ht="15.75" customHeight="1" x14ac:dyDescent="0.25">
      <c r="A2651" s="3">
        <v>1903</v>
      </c>
      <c r="B2651" s="14">
        <f t="shared" si="706"/>
        <v>1</v>
      </c>
      <c r="C2651" s="9">
        <v>45398</v>
      </c>
      <c r="D2651" s="3" t="s">
        <v>116</v>
      </c>
      <c r="E2651" s="14" t="str">
        <f t="shared" si="704"/>
        <v>1903Transporte Palloni1</v>
      </c>
      <c r="F2651" s="119" t="s">
        <v>3610</v>
      </c>
      <c r="G2651" s="119" t="s">
        <v>1300</v>
      </c>
      <c r="H2651" s="119">
        <v>435057</v>
      </c>
      <c r="I2651" s="10" t="s">
        <v>3611</v>
      </c>
      <c r="J2651" s="14" t="str">
        <f t="shared" si="695"/>
        <v>Cambiar junta de tapa de valvulas.</v>
      </c>
      <c r="K2651" s="3" t="s">
        <v>2380</v>
      </c>
      <c r="R2651" s="7" t="s">
        <v>1971</v>
      </c>
      <c r="S2651" s="8"/>
      <c r="W2651" s="76"/>
      <c r="X2651" s="16">
        <f t="shared" si="705"/>
        <v>0</v>
      </c>
      <c r="Y2651" s="3">
        <v>1</v>
      </c>
      <c r="Z2651" s="114">
        <v>60000</v>
      </c>
      <c r="AB2651" s="4">
        <v>60000</v>
      </c>
      <c r="AC2651" s="18">
        <f t="shared" si="696"/>
        <v>60000</v>
      </c>
      <c r="AD2651" s="19">
        <f t="shared" si="700"/>
        <v>60000</v>
      </c>
      <c r="AE2651" s="21">
        <f t="shared" si="699"/>
        <v>0</v>
      </c>
      <c r="AF2651" s="20">
        <f t="shared" si="701"/>
        <v>0</v>
      </c>
      <c r="AG2651" s="20">
        <f t="shared" si="702"/>
        <v>0</v>
      </c>
      <c r="AH2651" s="20">
        <f t="shared" si="703"/>
        <v>60000</v>
      </c>
      <c r="AI2651" s="20"/>
      <c r="AJ2651" s="20"/>
      <c r="AK2651" s="20">
        <f t="shared" si="697"/>
        <v>60000</v>
      </c>
      <c r="AL2651" s="171">
        <v>15</v>
      </c>
    </row>
    <row r="2652" spans="1:38" ht="15.75" customHeight="1" x14ac:dyDescent="0.25">
      <c r="A2652" s="3">
        <v>1903</v>
      </c>
      <c r="B2652" s="14">
        <f t="shared" si="706"/>
        <v>2</v>
      </c>
      <c r="C2652" s="9">
        <f>IF(A2652=A2651,C2651,"")</f>
        <v>45398</v>
      </c>
      <c r="D2652" s="3" t="str">
        <f>IF(A2652=A2651,D2651,"")</f>
        <v>Transporte Palloni</v>
      </c>
      <c r="E2652" s="14" t="str">
        <f t="shared" si="704"/>
        <v>1903Transporte Palloni2</v>
      </c>
      <c r="J2652" s="14" t="str">
        <f t="shared" si="695"/>
        <v xml:space="preserve">Cambiar junta de tapa de valvulas. </v>
      </c>
      <c r="S2652" s="8"/>
      <c r="W2652" s="76"/>
      <c r="X2652" s="16">
        <f t="shared" si="705"/>
        <v>0</v>
      </c>
      <c r="AC2652" s="18">
        <f t="shared" si="696"/>
        <v>0</v>
      </c>
      <c r="AD2652" s="19">
        <f t="shared" si="700"/>
        <v>60000</v>
      </c>
      <c r="AE2652" s="21">
        <f t="shared" si="699"/>
        <v>0</v>
      </c>
      <c r="AF2652" s="20">
        <f t="shared" si="701"/>
        <v>0</v>
      </c>
      <c r="AG2652" s="20">
        <f t="shared" si="702"/>
        <v>0</v>
      </c>
      <c r="AH2652" s="20">
        <f t="shared" si="703"/>
        <v>0</v>
      </c>
      <c r="AI2652" s="20"/>
      <c r="AJ2652" s="20"/>
      <c r="AK2652" s="20">
        <f t="shared" si="697"/>
        <v>0</v>
      </c>
      <c r="AL2652" s="171"/>
    </row>
    <row r="2653" spans="1:38" ht="15.75" customHeight="1" x14ac:dyDescent="0.25">
      <c r="A2653" s="3">
        <v>1904</v>
      </c>
      <c r="B2653" s="14">
        <f t="shared" si="706"/>
        <v>1</v>
      </c>
      <c r="C2653" s="9">
        <v>45399</v>
      </c>
      <c r="D2653" s="3" t="s">
        <v>2631</v>
      </c>
      <c r="E2653" s="14" t="str">
        <f t="shared" si="704"/>
        <v>1904Suarez Carlos1</v>
      </c>
      <c r="F2653" s="119" t="s">
        <v>3612</v>
      </c>
      <c r="G2653" s="119" t="s">
        <v>1995</v>
      </c>
      <c r="H2653" s="119">
        <v>33558</v>
      </c>
      <c r="I2653" s="10" t="s">
        <v>3613</v>
      </c>
      <c r="J2653" s="14" t="str">
        <f t="shared" si="695"/>
        <v>Control del tren delantero. Control de soportes de motor. Control de chapon bajo motor que no este rozando. Cambiar pastillas de frenos delanteras.</v>
      </c>
      <c r="K2653" s="3" t="s">
        <v>3383</v>
      </c>
      <c r="L2653" s="3">
        <v>1</v>
      </c>
      <c r="M2653" s="10" t="s">
        <v>3510</v>
      </c>
      <c r="N2653" s="3" t="s">
        <v>734</v>
      </c>
      <c r="R2653" s="7" t="s">
        <v>1971</v>
      </c>
      <c r="S2653" s="8"/>
      <c r="W2653" s="76"/>
      <c r="X2653" s="16">
        <f t="shared" si="705"/>
        <v>0</v>
      </c>
      <c r="Y2653" s="3">
        <v>1</v>
      </c>
      <c r="AB2653" s="4">
        <v>68000</v>
      </c>
      <c r="AC2653" s="18">
        <f t="shared" si="696"/>
        <v>68000</v>
      </c>
      <c r="AD2653" s="19">
        <f t="shared" si="700"/>
        <v>68000</v>
      </c>
      <c r="AE2653" s="21">
        <f t="shared" si="699"/>
        <v>0</v>
      </c>
      <c r="AF2653" s="20">
        <f t="shared" si="701"/>
        <v>0</v>
      </c>
      <c r="AG2653" s="20">
        <f t="shared" si="702"/>
        <v>0</v>
      </c>
      <c r="AH2653" s="20">
        <f t="shared" si="703"/>
        <v>68000</v>
      </c>
      <c r="AI2653" s="20"/>
      <c r="AJ2653" s="20"/>
      <c r="AK2653" s="20">
        <f t="shared" si="697"/>
        <v>68000</v>
      </c>
      <c r="AL2653" s="171"/>
    </row>
    <row r="2654" spans="1:38" ht="15.75" customHeight="1" x14ac:dyDescent="0.25">
      <c r="A2654" s="3">
        <v>1904</v>
      </c>
      <c r="B2654" s="14">
        <f t="shared" si="706"/>
        <v>2</v>
      </c>
      <c r="C2654" s="9">
        <f>IF(A2654=A2653,C2653,"")</f>
        <v>45399</v>
      </c>
      <c r="D2654" s="3" t="str">
        <f>IF(A2654=A2653,D2653,"")</f>
        <v>Suarez Carlos</v>
      </c>
      <c r="E2654" s="14" t="str">
        <f t="shared" si="704"/>
        <v>1904Suarez Carlos2</v>
      </c>
      <c r="J2654" s="14" t="str">
        <f t="shared" si="695"/>
        <v xml:space="preserve">Control del tren delantero. Control de soportes de motor. Control de chapon bajo motor que no este rozando. Cambiar pastillas de frenos delanteras. </v>
      </c>
      <c r="L2654" s="3">
        <v>1</v>
      </c>
      <c r="S2654" s="8"/>
      <c r="W2654" s="76"/>
      <c r="X2654" s="16">
        <f t="shared" si="705"/>
        <v>0</v>
      </c>
      <c r="AC2654" s="18">
        <f t="shared" si="696"/>
        <v>0</v>
      </c>
      <c r="AD2654" s="19">
        <f t="shared" si="700"/>
        <v>68000</v>
      </c>
      <c r="AE2654" s="21">
        <f t="shared" si="699"/>
        <v>0</v>
      </c>
      <c r="AF2654" s="20">
        <f t="shared" si="701"/>
        <v>0</v>
      </c>
      <c r="AG2654" s="20">
        <f t="shared" si="702"/>
        <v>0</v>
      </c>
      <c r="AH2654" s="20">
        <f t="shared" si="703"/>
        <v>0</v>
      </c>
      <c r="AI2654" s="20"/>
      <c r="AJ2654" s="20"/>
      <c r="AK2654" s="20">
        <f t="shared" si="697"/>
        <v>0</v>
      </c>
      <c r="AL2654" s="171"/>
    </row>
    <row r="2655" spans="1:38" ht="15.75" customHeight="1" x14ac:dyDescent="0.25">
      <c r="A2655" s="3">
        <v>1905</v>
      </c>
      <c r="B2655" s="14">
        <f t="shared" si="706"/>
        <v>1</v>
      </c>
      <c r="C2655" s="9">
        <v>45399</v>
      </c>
      <c r="D2655" s="3" t="s">
        <v>3758</v>
      </c>
      <c r="E2655" s="14" t="str">
        <f t="shared" si="704"/>
        <v>1905Tryada S.A.1</v>
      </c>
      <c r="F2655" s="119" t="s">
        <v>3614</v>
      </c>
      <c r="G2655" s="119" t="s">
        <v>1318</v>
      </c>
      <c r="H2655" s="119">
        <v>83534</v>
      </c>
      <c r="I2655" s="10" t="s">
        <v>3517</v>
      </c>
      <c r="J2655" s="14" t="str">
        <f t="shared" si="695"/>
        <v>Service completo. Cambio de aceite y filtros. Control general del vehiculo. Cambiar juego de bujias. Lavado motor.</v>
      </c>
      <c r="K2655" s="3" t="s">
        <v>1665</v>
      </c>
      <c r="L2655" s="3">
        <v>1</v>
      </c>
      <c r="M2655" s="10" t="s">
        <v>918</v>
      </c>
      <c r="N2655" s="3" t="s">
        <v>771</v>
      </c>
      <c r="Q2655" s="7">
        <v>34500</v>
      </c>
      <c r="R2655" s="7" t="s">
        <v>1916</v>
      </c>
      <c r="S2655" s="8"/>
      <c r="T2655" s="11">
        <v>1</v>
      </c>
      <c r="W2655" s="76">
        <v>46000</v>
      </c>
      <c r="X2655" s="16">
        <f t="shared" si="705"/>
        <v>46000</v>
      </c>
      <c r="Y2655" s="3">
        <v>1</v>
      </c>
      <c r="AB2655" s="4">
        <v>141702</v>
      </c>
      <c r="AC2655" s="18">
        <f t="shared" si="696"/>
        <v>141702</v>
      </c>
      <c r="AD2655" s="19">
        <f t="shared" si="700"/>
        <v>141702</v>
      </c>
      <c r="AE2655" s="21">
        <f t="shared" si="699"/>
        <v>34500</v>
      </c>
      <c r="AF2655" s="20">
        <f t="shared" si="701"/>
        <v>49041.63</v>
      </c>
      <c r="AG2655" s="20">
        <f t="shared" si="702"/>
        <v>156200</v>
      </c>
      <c r="AH2655" s="20">
        <f t="shared" si="703"/>
        <v>141702</v>
      </c>
      <c r="AI2655" s="20"/>
      <c r="AJ2655" s="20"/>
      <c r="AK2655" s="20">
        <f t="shared" si="697"/>
        <v>297902</v>
      </c>
      <c r="AL2655" s="171">
        <v>13</v>
      </c>
    </row>
    <row r="2656" spans="1:38" ht="15.75" customHeight="1" x14ac:dyDescent="0.25">
      <c r="A2656" s="3">
        <v>1905</v>
      </c>
      <c r="B2656" s="14">
        <f t="shared" si="706"/>
        <v>2</v>
      </c>
      <c r="C2656" s="9">
        <f>IF(A2656=A2655,C2655,"")</f>
        <v>45399</v>
      </c>
      <c r="D2656" s="3" t="str">
        <f>IF(A2656=A2655,D2655,"")</f>
        <v>Tryada S.A.</v>
      </c>
      <c r="E2656" s="14" t="str">
        <f t="shared" si="704"/>
        <v>1905Tryada S.A.2</v>
      </c>
      <c r="J2656" s="14" t="str">
        <f t="shared" si="695"/>
        <v xml:space="preserve">Service completo. Cambio de aceite y filtros. Control general del vehiculo. Cambiar juego de bujias. Lavado motor. </v>
      </c>
      <c r="L2656" s="3">
        <v>1</v>
      </c>
      <c r="M2656" s="10" t="s">
        <v>98</v>
      </c>
      <c r="N2656" s="3" t="s">
        <v>771</v>
      </c>
      <c r="Q2656" s="7">
        <v>5741.63</v>
      </c>
      <c r="S2656" s="8"/>
      <c r="T2656" s="11">
        <v>4</v>
      </c>
      <c r="W2656" s="76">
        <v>16550</v>
      </c>
      <c r="X2656" s="16">
        <f t="shared" si="705"/>
        <v>66200</v>
      </c>
      <c r="AC2656" s="18">
        <f t="shared" si="696"/>
        <v>0</v>
      </c>
      <c r="AD2656" s="19">
        <f t="shared" si="700"/>
        <v>141702</v>
      </c>
      <c r="AE2656" s="21">
        <f t="shared" si="699"/>
        <v>22966.52</v>
      </c>
      <c r="AF2656" s="20">
        <f t="shared" si="701"/>
        <v>0</v>
      </c>
      <c r="AG2656" s="20">
        <f t="shared" si="702"/>
        <v>0</v>
      </c>
      <c r="AH2656" s="20">
        <f t="shared" si="703"/>
        <v>0</v>
      </c>
      <c r="AI2656" s="20"/>
      <c r="AJ2656" s="20"/>
      <c r="AK2656" s="20">
        <f t="shared" si="697"/>
        <v>0</v>
      </c>
      <c r="AL2656" s="171"/>
    </row>
    <row r="2657" spans="1:38" ht="15.75" customHeight="1" x14ac:dyDescent="0.25">
      <c r="A2657" s="3">
        <v>1905</v>
      </c>
      <c r="B2657" s="14">
        <f t="shared" si="706"/>
        <v>3</v>
      </c>
      <c r="C2657" s="9">
        <v>45399</v>
      </c>
      <c r="D2657" s="3" t="str">
        <f>IF(A2657=A2656,D2656,"")</f>
        <v>Tryada S.A.</v>
      </c>
      <c r="E2657" s="14" t="str">
        <f t="shared" si="704"/>
        <v>1905Tryada S.A.3</v>
      </c>
      <c r="J2657" s="14" t="str">
        <f t="shared" si="695"/>
        <v xml:space="preserve">Service completo. Cambio de aceite y filtros. Control general del vehiculo. Cambiar juego de bujias. Lavado motor.  </v>
      </c>
      <c r="L2657" s="3">
        <v>1</v>
      </c>
      <c r="M2657" s="10" t="s">
        <v>2222</v>
      </c>
      <c r="N2657" s="3" t="s">
        <v>734</v>
      </c>
      <c r="Q2657" s="7">
        <v>8800</v>
      </c>
      <c r="S2657" s="8"/>
      <c r="T2657" s="11">
        <v>4</v>
      </c>
      <c r="W2657" s="76">
        <v>11000</v>
      </c>
      <c r="X2657" s="16">
        <f t="shared" si="705"/>
        <v>44000</v>
      </c>
      <c r="AC2657" s="18">
        <f t="shared" si="696"/>
        <v>0</v>
      </c>
      <c r="AD2657" s="19">
        <f t="shared" si="700"/>
        <v>141702</v>
      </c>
      <c r="AE2657" s="21">
        <f t="shared" si="699"/>
        <v>35200</v>
      </c>
      <c r="AF2657" s="20">
        <f t="shared" si="701"/>
        <v>0</v>
      </c>
      <c r="AG2657" s="20">
        <f t="shared" si="702"/>
        <v>0</v>
      </c>
      <c r="AH2657" s="20">
        <f t="shared" si="703"/>
        <v>0</v>
      </c>
      <c r="AI2657" s="20"/>
      <c r="AJ2657" s="20"/>
      <c r="AK2657" s="20">
        <f t="shared" si="697"/>
        <v>0</v>
      </c>
      <c r="AL2657" s="171"/>
    </row>
    <row r="2658" spans="1:38" ht="15.75" customHeight="1" x14ac:dyDescent="0.25">
      <c r="A2658" s="3">
        <v>1906</v>
      </c>
      <c r="B2658" s="14">
        <f t="shared" si="706"/>
        <v>1</v>
      </c>
      <c r="C2658" s="9">
        <v>45399</v>
      </c>
      <c r="D2658" s="3" t="s">
        <v>423</v>
      </c>
      <c r="E2658" s="14" t="str">
        <f t="shared" si="704"/>
        <v>1906Integral Agropecuaria1</v>
      </c>
      <c r="F2658" s="119" t="s">
        <v>3615</v>
      </c>
      <c r="G2658" s="119" t="s">
        <v>2053</v>
      </c>
      <c r="H2658" s="119">
        <v>153982</v>
      </c>
      <c r="I2658" s="10" t="s">
        <v>3619</v>
      </c>
      <c r="J2658" s="14" t="str">
        <f t="shared" si="695"/>
        <v>Service completo. Cambio de aceite y filtros. Control general del vehiculo. Cambiar juego de bujias. Cambiar escobilla trasera. Lavado motor.</v>
      </c>
      <c r="K2658" s="3" t="s">
        <v>2390</v>
      </c>
      <c r="L2658" s="3">
        <v>1</v>
      </c>
      <c r="M2658" s="10" t="s">
        <v>918</v>
      </c>
      <c r="N2658" s="3" t="s">
        <v>771</v>
      </c>
      <c r="Q2658" s="7">
        <v>32000</v>
      </c>
      <c r="R2658" s="7" t="s">
        <v>1916</v>
      </c>
      <c r="S2658" s="8"/>
      <c r="T2658" s="11">
        <v>1</v>
      </c>
      <c r="W2658" s="76">
        <v>45000</v>
      </c>
      <c r="X2658" s="16">
        <f t="shared" si="705"/>
        <v>45000</v>
      </c>
      <c r="Y2658" s="3">
        <v>1</v>
      </c>
      <c r="Z2658" s="114">
        <v>131488</v>
      </c>
      <c r="AB2658" s="4">
        <v>131488</v>
      </c>
      <c r="AC2658" s="18">
        <f t="shared" si="696"/>
        <v>131488</v>
      </c>
      <c r="AD2658" s="19">
        <f t="shared" si="700"/>
        <v>131488</v>
      </c>
      <c r="AE2658" s="21">
        <f t="shared" si="699"/>
        <v>32000</v>
      </c>
      <c r="AF2658" s="20">
        <f t="shared" si="701"/>
        <v>73141.62</v>
      </c>
      <c r="AG2658" s="20">
        <f t="shared" si="702"/>
        <v>222800</v>
      </c>
      <c r="AH2658" s="20">
        <f t="shared" si="703"/>
        <v>131488</v>
      </c>
      <c r="AI2658" s="20"/>
      <c r="AJ2658" s="20"/>
      <c r="AK2658" s="20">
        <f t="shared" si="697"/>
        <v>354288</v>
      </c>
      <c r="AL2658" s="171">
        <v>11</v>
      </c>
    </row>
    <row r="2659" spans="1:38" ht="15.75" customHeight="1" x14ac:dyDescent="0.25">
      <c r="A2659" s="3">
        <v>1906</v>
      </c>
      <c r="B2659" s="14">
        <f t="shared" si="706"/>
        <v>2</v>
      </c>
      <c r="C2659" s="9">
        <f>IF(A2659=A2658,C2658,"")</f>
        <v>45399</v>
      </c>
      <c r="D2659" s="3" t="str">
        <f>IF(A2659=A2658,D2658,"")</f>
        <v>Integral Agropecuaria</v>
      </c>
      <c r="E2659" s="14" t="str">
        <f t="shared" si="704"/>
        <v>1906Integral Agropecuaria2</v>
      </c>
      <c r="J2659" s="14" t="str">
        <f t="shared" ref="J2659:J2722" si="709">IF(A2659=A2658,CONCATENATE(J2658," ",I2659),I2659)</f>
        <v xml:space="preserve">Service completo. Cambio de aceite y filtros. Control general del vehiculo. Cambiar juego de bujias. Cambiar escobilla trasera. Lavado motor. </v>
      </c>
      <c r="L2659" s="3">
        <v>1</v>
      </c>
      <c r="M2659" s="10" t="s">
        <v>222</v>
      </c>
      <c r="N2659" s="3" t="s">
        <v>771</v>
      </c>
      <c r="Q2659" s="7">
        <v>5741.63</v>
      </c>
      <c r="S2659" s="8"/>
      <c r="T2659" s="11">
        <v>4</v>
      </c>
      <c r="W2659" s="76">
        <v>16550</v>
      </c>
      <c r="X2659" s="16">
        <f t="shared" si="705"/>
        <v>66200</v>
      </c>
      <c r="AC2659" s="18">
        <f t="shared" ref="AC2659:AC2722" si="710">+AB2659*Y2659</f>
        <v>0</v>
      </c>
      <c r="AD2659" s="19">
        <f t="shared" si="700"/>
        <v>131488</v>
      </c>
      <c r="AE2659" s="21">
        <f t="shared" si="699"/>
        <v>22966.52</v>
      </c>
      <c r="AF2659" s="20">
        <f t="shared" si="701"/>
        <v>0</v>
      </c>
      <c r="AG2659" s="20">
        <f t="shared" si="702"/>
        <v>0</v>
      </c>
      <c r="AH2659" s="20">
        <f t="shared" si="703"/>
        <v>0</v>
      </c>
      <c r="AI2659" s="20"/>
      <c r="AJ2659" s="20"/>
      <c r="AK2659" s="20">
        <f t="shared" ref="AK2659:AK2722" si="711">AH2659+AG2659</f>
        <v>0</v>
      </c>
      <c r="AL2659" s="171"/>
    </row>
    <row r="2660" spans="1:38" ht="15.75" customHeight="1" x14ac:dyDescent="0.25">
      <c r="A2660" s="3">
        <v>1906</v>
      </c>
      <c r="B2660" s="14">
        <f t="shared" si="706"/>
        <v>3</v>
      </c>
      <c r="C2660" s="9">
        <v>45399</v>
      </c>
      <c r="D2660" s="3" t="s">
        <v>423</v>
      </c>
      <c r="E2660" s="14" t="str">
        <f t="shared" si="704"/>
        <v>1906Integral Agropecuaria3</v>
      </c>
      <c r="J2660" s="14" t="str">
        <f t="shared" si="709"/>
        <v xml:space="preserve">Service completo. Cambio de aceite y filtros. Control general del vehiculo. Cambiar juego de bujias. Cambiar escobilla trasera. Lavado motor.  </v>
      </c>
      <c r="L2660" s="3">
        <v>1</v>
      </c>
      <c r="M2660" s="10" t="s">
        <v>2222</v>
      </c>
      <c r="N2660" s="3" t="s">
        <v>734</v>
      </c>
      <c r="Q2660" s="7">
        <v>17900</v>
      </c>
      <c r="S2660" s="8"/>
      <c r="T2660" s="11">
        <v>4</v>
      </c>
      <c r="W2660" s="76">
        <v>22400</v>
      </c>
      <c r="X2660" s="16">
        <f t="shared" si="705"/>
        <v>89600</v>
      </c>
      <c r="AC2660" s="18">
        <f t="shared" si="710"/>
        <v>0</v>
      </c>
      <c r="AD2660" s="19">
        <f t="shared" si="700"/>
        <v>131488</v>
      </c>
      <c r="AE2660" s="21">
        <f t="shared" si="699"/>
        <v>71600</v>
      </c>
      <c r="AF2660" s="20">
        <f t="shared" si="701"/>
        <v>0</v>
      </c>
      <c r="AG2660" s="20">
        <f t="shared" si="702"/>
        <v>0</v>
      </c>
      <c r="AH2660" s="20">
        <f t="shared" si="703"/>
        <v>0</v>
      </c>
      <c r="AI2660" s="20"/>
      <c r="AJ2660" s="20"/>
      <c r="AK2660" s="20">
        <f t="shared" si="711"/>
        <v>0</v>
      </c>
      <c r="AL2660" s="171"/>
    </row>
    <row r="2661" spans="1:38" ht="15.75" customHeight="1" x14ac:dyDescent="0.25">
      <c r="A2661" s="3">
        <v>1906</v>
      </c>
      <c r="B2661" s="14">
        <f t="shared" si="706"/>
        <v>4</v>
      </c>
      <c r="C2661" s="9">
        <v>45399</v>
      </c>
      <c r="D2661" s="3" t="s">
        <v>423</v>
      </c>
      <c r="E2661" s="14" t="str">
        <f t="shared" si="704"/>
        <v>1906Integral Agropecuaria4</v>
      </c>
      <c r="J2661" s="14" t="str">
        <f t="shared" si="709"/>
        <v xml:space="preserve">Service completo. Cambio de aceite y filtros. Control general del vehiculo. Cambiar juego de bujias. Cambiar escobilla trasera. Lavado motor.   </v>
      </c>
      <c r="L2661" s="3">
        <v>1</v>
      </c>
      <c r="M2661" s="10" t="s">
        <v>3377</v>
      </c>
      <c r="N2661" s="3" t="s">
        <v>2484</v>
      </c>
      <c r="Q2661" s="7">
        <v>17499.990000000002</v>
      </c>
      <c r="S2661" s="8"/>
      <c r="T2661" s="11">
        <v>1</v>
      </c>
      <c r="W2661" s="76">
        <v>22000</v>
      </c>
      <c r="X2661" s="16">
        <f t="shared" si="705"/>
        <v>22000</v>
      </c>
      <c r="AC2661" s="18">
        <f t="shared" si="710"/>
        <v>0</v>
      </c>
      <c r="AD2661" s="19">
        <f t="shared" si="700"/>
        <v>131488</v>
      </c>
      <c r="AE2661" s="21">
        <f t="shared" si="699"/>
        <v>17499.990000000002</v>
      </c>
      <c r="AF2661" s="20">
        <f t="shared" si="701"/>
        <v>0</v>
      </c>
      <c r="AG2661" s="20">
        <f t="shared" si="702"/>
        <v>0</v>
      </c>
      <c r="AH2661" s="20">
        <f t="shared" si="703"/>
        <v>0</v>
      </c>
      <c r="AI2661" s="20"/>
      <c r="AJ2661" s="20"/>
      <c r="AK2661" s="20">
        <f t="shared" si="711"/>
        <v>0</v>
      </c>
      <c r="AL2661" s="171"/>
    </row>
    <row r="2662" spans="1:38" ht="15.75" customHeight="1" x14ac:dyDescent="0.25">
      <c r="A2662" s="3">
        <v>1907</v>
      </c>
      <c r="B2662" s="14">
        <f t="shared" si="706"/>
        <v>1</v>
      </c>
      <c r="C2662" s="9">
        <v>45399</v>
      </c>
      <c r="D2662" s="3" t="s">
        <v>561</v>
      </c>
      <c r="E2662" s="14" t="str">
        <f t="shared" si="704"/>
        <v>1907Pucca Veronica1</v>
      </c>
      <c r="F2662" s="119" t="s">
        <v>3131</v>
      </c>
      <c r="G2662" s="119" t="s">
        <v>3616</v>
      </c>
      <c r="H2662" s="119">
        <v>125952</v>
      </c>
      <c r="I2662" s="10" t="s">
        <v>3618</v>
      </c>
      <c r="J2662" s="14" t="str">
        <f t="shared" si="709"/>
        <v xml:space="preserve">Sacar volante. Desarmar tablero y comandos. Sacar porta tambor y reemplazar contactor de arranque. Rearmado total. </v>
      </c>
      <c r="K2662" s="3" t="s">
        <v>2380</v>
      </c>
      <c r="L2662" s="3">
        <v>1</v>
      </c>
      <c r="M2662" s="10" t="s">
        <v>3617</v>
      </c>
      <c r="N2662" s="3" t="s">
        <v>3164</v>
      </c>
      <c r="Q2662" s="7">
        <v>18682.419999999998</v>
      </c>
      <c r="R2662" s="7" t="s">
        <v>1971</v>
      </c>
      <c r="S2662" s="8"/>
      <c r="T2662" s="11">
        <v>1</v>
      </c>
      <c r="W2662" s="76">
        <v>23000</v>
      </c>
      <c r="X2662" s="16">
        <f t="shared" si="705"/>
        <v>23000</v>
      </c>
      <c r="Y2662" s="3">
        <v>1</v>
      </c>
      <c r="AB2662" s="4">
        <v>40000</v>
      </c>
      <c r="AC2662" s="18">
        <f t="shared" si="710"/>
        <v>40000</v>
      </c>
      <c r="AD2662" s="19">
        <f t="shared" si="700"/>
        <v>40000</v>
      </c>
      <c r="AE2662" s="21">
        <f t="shared" si="699"/>
        <v>18682.419999999998</v>
      </c>
      <c r="AF2662" s="20">
        <f t="shared" si="701"/>
        <v>18682.419999999998</v>
      </c>
      <c r="AG2662" s="20">
        <f t="shared" si="702"/>
        <v>23000</v>
      </c>
      <c r="AH2662" s="20">
        <f t="shared" si="703"/>
        <v>40000</v>
      </c>
      <c r="AI2662" s="20"/>
      <c r="AJ2662" s="20"/>
      <c r="AK2662" s="20">
        <f t="shared" si="711"/>
        <v>63000</v>
      </c>
      <c r="AL2662" s="171"/>
    </row>
    <row r="2663" spans="1:38" ht="15.75" customHeight="1" x14ac:dyDescent="0.25">
      <c r="A2663" s="3">
        <v>1907</v>
      </c>
      <c r="B2663" s="14">
        <f t="shared" si="706"/>
        <v>2</v>
      </c>
      <c r="C2663" s="9">
        <f>IF(A2663=A2662,C2662,"")</f>
        <v>45399</v>
      </c>
      <c r="D2663" s="3" t="str">
        <f>IF(A2663=A2662,D2662,"")</f>
        <v>Pucca Veronica</v>
      </c>
      <c r="E2663" s="14" t="str">
        <f t="shared" si="704"/>
        <v>1907Pucca Veronica2</v>
      </c>
      <c r="J2663" s="14" t="str">
        <f t="shared" si="709"/>
        <v xml:space="preserve">Sacar volante. Desarmar tablero y comandos. Sacar porta tambor y reemplazar contactor de arranque. Rearmado total.  </v>
      </c>
      <c r="L2663" s="3">
        <v>1</v>
      </c>
      <c r="S2663" s="8"/>
      <c r="W2663" s="76"/>
      <c r="X2663" s="16">
        <f t="shared" si="705"/>
        <v>0</v>
      </c>
      <c r="AC2663" s="18">
        <f t="shared" si="710"/>
        <v>0</v>
      </c>
      <c r="AD2663" s="19">
        <f t="shared" si="700"/>
        <v>40000</v>
      </c>
      <c r="AE2663" s="21">
        <f t="shared" si="699"/>
        <v>0</v>
      </c>
      <c r="AF2663" s="20">
        <f t="shared" si="701"/>
        <v>0</v>
      </c>
      <c r="AG2663" s="20">
        <f t="shared" si="702"/>
        <v>0</v>
      </c>
      <c r="AH2663" s="20">
        <f t="shared" si="703"/>
        <v>0</v>
      </c>
      <c r="AI2663" s="20"/>
      <c r="AJ2663" s="20"/>
      <c r="AK2663" s="20">
        <f t="shared" si="711"/>
        <v>0</v>
      </c>
      <c r="AL2663" s="171"/>
    </row>
    <row r="2664" spans="1:38" ht="15.75" customHeight="1" x14ac:dyDescent="0.25">
      <c r="A2664" s="3">
        <v>1908</v>
      </c>
      <c r="B2664" s="14">
        <f t="shared" si="706"/>
        <v>1</v>
      </c>
      <c r="C2664" s="9">
        <v>45399</v>
      </c>
      <c r="D2664" s="3" t="s">
        <v>116</v>
      </c>
      <c r="E2664" s="14" t="str">
        <f t="shared" si="704"/>
        <v>1908Transporte Palloni1</v>
      </c>
      <c r="F2664" s="119" t="s">
        <v>1331</v>
      </c>
      <c r="G2664" s="119" t="s">
        <v>1318</v>
      </c>
      <c r="H2664" s="119">
        <v>290010</v>
      </c>
      <c r="I2664" s="10" t="s">
        <v>3645</v>
      </c>
      <c r="J2664" s="14" t="str">
        <f t="shared" si="709"/>
        <v>Cambiar kit distribución con bomba. Cambiar retenes de arbol de levas. Cambiar reten de piñón de cigüeñal. Cambiar correa poly-v. Cambiar taco de motor superior.</v>
      </c>
      <c r="K2664" s="3" t="s">
        <v>2380</v>
      </c>
      <c r="R2664" s="7" t="s">
        <v>2506</v>
      </c>
      <c r="S2664" s="8"/>
      <c r="W2664" s="76"/>
      <c r="X2664" s="16">
        <f t="shared" si="705"/>
        <v>0</v>
      </c>
      <c r="Y2664" s="3">
        <v>1</v>
      </c>
      <c r="Z2664" s="114">
        <v>100000</v>
      </c>
      <c r="AB2664" s="4">
        <v>100000</v>
      </c>
      <c r="AC2664" s="18">
        <f t="shared" si="710"/>
        <v>100000</v>
      </c>
      <c r="AD2664" s="19">
        <f t="shared" si="700"/>
        <v>100000</v>
      </c>
      <c r="AE2664" s="21">
        <f t="shared" si="699"/>
        <v>0</v>
      </c>
      <c r="AF2664" s="20">
        <f t="shared" si="701"/>
        <v>0</v>
      </c>
      <c r="AG2664" s="20">
        <f t="shared" si="702"/>
        <v>0</v>
      </c>
      <c r="AH2664" s="20">
        <f t="shared" si="703"/>
        <v>100000</v>
      </c>
      <c r="AI2664" s="20"/>
      <c r="AJ2664" s="20"/>
      <c r="AK2664" s="20">
        <f t="shared" si="711"/>
        <v>100000</v>
      </c>
      <c r="AL2664" s="171">
        <v>15</v>
      </c>
    </row>
    <row r="2665" spans="1:38" ht="15.75" customHeight="1" x14ac:dyDescent="0.25">
      <c r="A2665" s="3">
        <v>1908</v>
      </c>
      <c r="B2665" s="14">
        <f t="shared" si="706"/>
        <v>2</v>
      </c>
      <c r="C2665" s="9">
        <f>IF(A2665=A2664,C2664,"")</f>
        <v>45399</v>
      </c>
      <c r="D2665" s="3" t="str">
        <f>IF(A2665=A2664,D2664,"")</f>
        <v>Transporte Palloni</v>
      </c>
      <c r="E2665" s="14" t="str">
        <f t="shared" si="704"/>
        <v>1908Transporte Palloni2</v>
      </c>
      <c r="J2665" s="14" t="str">
        <f t="shared" si="709"/>
        <v xml:space="preserve">Cambiar kit distribución con bomba. Cambiar retenes de arbol de levas. Cambiar reten de piñón de cigüeñal. Cambiar correa poly-v. Cambiar taco de motor superior. </v>
      </c>
      <c r="L2665" s="3">
        <v>1</v>
      </c>
      <c r="S2665" s="8"/>
      <c r="W2665" s="76"/>
      <c r="X2665" s="16">
        <f t="shared" si="705"/>
        <v>0</v>
      </c>
      <c r="AC2665" s="18">
        <f t="shared" si="710"/>
        <v>0</v>
      </c>
      <c r="AD2665" s="19">
        <f t="shared" si="700"/>
        <v>100000</v>
      </c>
      <c r="AE2665" s="21">
        <f t="shared" si="699"/>
        <v>0</v>
      </c>
      <c r="AF2665" s="20">
        <f t="shared" si="701"/>
        <v>0</v>
      </c>
      <c r="AG2665" s="20">
        <f t="shared" si="702"/>
        <v>0</v>
      </c>
      <c r="AH2665" s="20">
        <f t="shared" si="703"/>
        <v>0</v>
      </c>
      <c r="AI2665" s="20"/>
      <c r="AJ2665" s="20"/>
      <c r="AK2665" s="20">
        <f t="shared" si="711"/>
        <v>0</v>
      </c>
      <c r="AL2665" s="171"/>
    </row>
    <row r="2666" spans="1:38" ht="15.75" customHeight="1" x14ac:dyDescent="0.25">
      <c r="A2666" s="3">
        <v>1909</v>
      </c>
      <c r="B2666" s="14">
        <f t="shared" si="706"/>
        <v>1</v>
      </c>
      <c r="C2666" s="9">
        <v>45400</v>
      </c>
      <c r="D2666" s="3" t="s">
        <v>511</v>
      </c>
      <c r="E2666" s="14" t="str">
        <f t="shared" si="704"/>
        <v>1909Medina Javier1</v>
      </c>
      <c r="F2666" s="119" t="s">
        <v>3620</v>
      </c>
      <c r="G2666" s="119" t="s">
        <v>806</v>
      </c>
      <c r="H2666" s="119">
        <v>56858</v>
      </c>
      <c r="I2666" s="10" t="s">
        <v>3644</v>
      </c>
      <c r="J2666" s="14" t="str">
        <f t="shared" si="709"/>
        <v>Service completo. Cambio de aceite y filtros. Control general del vehiculo. Rotación de ruedas. Desarmar distribución completa. Cambiar kit, bomba de agua, correa poly-v- y liquido refrigerante. Purgado del circuito de refrigeración. Puesta a punto. Armado total. Lavado motor.</v>
      </c>
      <c r="K2666" s="3" t="s">
        <v>2390</v>
      </c>
      <c r="L2666" s="3">
        <v>1</v>
      </c>
      <c r="M2666" s="10" t="s">
        <v>918</v>
      </c>
      <c r="N2666" s="3" t="s">
        <v>771</v>
      </c>
      <c r="Q2666" s="7">
        <v>31000</v>
      </c>
      <c r="R2666" s="7" t="s">
        <v>1916</v>
      </c>
      <c r="S2666" s="8"/>
      <c r="T2666" s="11">
        <v>1</v>
      </c>
      <c r="W2666" s="76">
        <v>42000</v>
      </c>
      <c r="X2666" s="16">
        <f t="shared" si="705"/>
        <v>42000</v>
      </c>
      <c r="Y2666" s="3">
        <v>1</v>
      </c>
      <c r="AB2666" s="4">
        <v>145000</v>
      </c>
      <c r="AC2666" s="18">
        <f t="shared" si="710"/>
        <v>145000</v>
      </c>
      <c r="AD2666" s="19">
        <f t="shared" si="700"/>
        <v>145000</v>
      </c>
      <c r="AE2666" s="21">
        <f t="shared" si="699"/>
        <v>31000</v>
      </c>
      <c r="AF2666" s="20">
        <f t="shared" si="701"/>
        <v>215338.66999999998</v>
      </c>
      <c r="AG2666" s="20">
        <f t="shared" si="702"/>
        <v>386300</v>
      </c>
      <c r="AH2666" s="20">
        <f t="shared" si="703"/>
        <v>145000</v>
      </c>
      <c r="AI2666" s="20"/>
      <c r="AJ2666" s="20"/>
      <c r="AK2666" s="20">
        <f t="shared" si="711"/>
        <v>531300</v>
      </c>
      <c r="AL2666" s="171"/>
    </row>
    <row r="2667" spans="1:38" ht="15.75" customHeight="1" x14ac:dyDescent="0.25">
      <c r="A2667" s="3">
        <v>1909</v>
      </c>
      <c r="B2667" s="14">
        <f t="shared" si="706"/>
        <v>2</v>
      </c>
      <c r="C2667" s="9">
        <f>IF(A2667=A2666,C2666,"")</f>
        <v>45400</v>
      </c>
      <c r="D2667" s="3" t="str">
        <f>IF(A2667=A2666,D2666,"")</f>
        <v>Medina Javier</v>
      </c>
      <c r="E2667" s="14" t="str">
        <f t="shared" si="704"/>
        <v>1909Medina Javier2</v>
      </c>
      <c r="J2667" s="14" t="str">
        <f t="shared" si="709"/>
        <v xml:space="preserve">Service completo. Cambio de aceite y filtros. Control general del vehiculo. Rotación de ruedas. Desarmar distribución completa. Cambiar kit, bomba de agua, correa poly-v- y liquido refrigerante. Purgado del circuito de refrigeración. Puesta a punto. Armado total. Lavado motor. </v>
      </c>
      <c r="L2667" s="3">
        <v>1</v>
      </c>
      <c r="M2667" s="10" t="s">
        <v>728</v>
      </c>
      <c r="N2667" s="3" t="s">
        <v>771</v>
      </c>
      <c r="Q2667" s="7">
        <v>3540.67</v>
      </c>
      <c r="S2667" s="8"/>
      <c r="T2667" s="11">
        <v>4</v>
      </c>
      <c r="W2667" s="76">
        <v>11250</v>
      </c>
      <c r="X2667" s="16">
        <f t="shared" si="705"/>
        <v>45000</v>
      </c>
      <c r="AC2667" s="18">
        <f t="shared" si="710"/>
        <v>0</v>
      </c>
      <c r="AD2667" s="19">
        <f t="shared" si="700"/>
        <v>145000</v>
      </c>
      <c r="AE2667" s="21">
        <f t="shared" si="699"/>
        <v>14162.68</v>
      </c>
      <c r="AF2667" s="20">
        <f t="shared" si="701"/>
        <v>0</v>
      </c>
      <c r="AG2667" s="20">
        <f t="shared" si="702"/>
        <v>0</v>
      </c>
      <c r="AH2667" s="20">
        <f t="shared" si="703"/>
        <v>0</v>
      </c>
      <c r="AI2667" s="20"/>
      <c r="AJ2667" s="20"/>
      <c r="AK2667" s="20">
        <f t="shared" si="711"/>
        <v>0</v>
      </c>
      <c r="AL2667" s="171"/>
    </row>
    <row r="2668" spans="1:38" ht="15.75" customHeight="1" x14ac:dyDescent="0.25">
      <c r="A2668" s="3">
        <v>1909</v>
      </c>
      <c r="B2668" s="14">
        <f t="shared" si="706"/>
        <v>3</v>
      </c>
      <c r="C2668" s="9">
        <f>IF(A2668=A2667,C2667,"")</f>
        <v>45400</v>
      </c>
      <c r="D2668" s="3" t="str">
        <f>IF(A2668=A2667,D2667,"")</f>
        <v>Medina Javier</v>
      </c>
      <c r="E2668" s="14" t="str">
        <f t="shared" si="704"/>
        <v>1909Medina Javier3</v>
      </c>
      <c r="J2668" s="14" t="str">
        <f t="shared" si="709"/>
        <v xml:space="preserve">Service completo. Cambio de aceite y filtros. Control general del vehiculo. Rotación de ruedas. Desarmar distribución completa. Cambiar kit, bomba de agua, correa poly-v- y liquido refrigerante. Purgado del circuito de refrigeración. Puesta a punto. Armado total. Lavado motor.  </v>
      </c>
      <c r="L2668" s="3">
        <v>1</v>
      </c>
      <c r="M2668" s="10" t="s">
        <v>3621</v>
      </c>
      <c r="N2668" s="3" t="s">
        <v>734</v>
      </c>
      <c r="Q2668" s="7">
        <v>132000</v>
      </c>
      <c r="S2668" s="8"/>
      <c r="T2668" s="11">
        <v>1</v>
      </c>
      <c r="W2668" s="76">
        <v>176000</v>
      </c>
      <c r="X2668" s="16">
        <f t="shared" si="705"/>
        <v>176000</v>
      </c>
      <c r="AC2668" s="18">
        <f t="shared" si="710"/>
        <v>0</v>
      </c>
      <c r="AD2668" s="19">
        <f t="shared" si="700"/>
        <v>145000</v>
      </c>
      <c r="AE2668" s="21">
        <f t="shared" si="699"/>
        <v>132000</v>
      </c>
      <c r="AF2668" s="20">
        <f t="shared" si="701"/>
        <v>0</v>
      </c>
      <c r="AG2668" s="20">
        <f t="shared" si="702"/>
        <v>0</v>
      </c>
      <c r="AH2668" s="20">
        <f t="shared" si="703"/>
        <v>0</v>
      </c>
      <c r="AI2668" s="20"/>
      <c r="AJ2668" s="20"/>
      <c r="AK2668" s="20">
        <f t="shared" si="711"/>
        <v>0</v>
      </c>
      <c r="AL2668" s="171"/>
    </row>
    <row r="2669" spans="1:38" ht="15.75" customHeight="1" x14ac:dyDescent="0.25">
      <c r="A2669" s="3">
        <v>1909</v>
      </c>
      <c r="B2669" s="14">
        <f t="shared" si="706"/>
        <v>4</v>
      </c>
      <c r="C2669" s="9">
        <f>IF(A2669=A2668,C2668,"")</f>
        <v>45400</v>
      </c>
      <c r="D2669" s="3" t="str">
        <f>IF(A2669=A2668,D2668,"")</f>
        <v>Medina Javier</v>
      </c>
      <c r="E2669" s="14" t="str">
        <f t="shared" si="704"/>
        <v>1909Medina Javier4</v>
      </c>
      <c r="J2669" s="14" t="str">
        <f t="shared" si="709"/>
        <v xml:space="preserve">Service completo. Cambio de aceite y filtros. Control general del vehiculo. Rotación de ruedas. Desarmar distribución completa. Cambiar kit, bomba de agua, correa poly-v- y liquido refrigerante. Purgado del circuito de refrigeración. Puesta a punto. Armado total. Lavado motor.   </v>
      </c>
      <c r="L2669" s="3">
        <v>1</v>
      </c>
      <c r="M2669" s="10" t="s">
        <v>1970</v>
      </c>
      <c r="N2669" s="3" t="s">
        <v>771</v>
      </c>
      <c r="Q2669" s="7">
        <v>7558</v>
      </c>
      <c r="S2669" s="8"/>
      <c r="T2669" s="11">
        <v>2</v>
      </c>
      <c r="W2669" s="76">
        <v>11500</v>
      </c>
      <c r="X2669" s="16">
        <f t="shared" si="705"/>
        <v>23000</v>
      </c>
      <c r="AC2669" s="18">
        <f t="shared" si="710"/>
        <v>0</v>
      </c>
      <c r="AD2669" s="19">
        <f t="shared" si="700"/>
        <v>145000</v>
      </c>
      <c r="AE2669" s="21">
        <f t="shared" si="699"/>
        <v>15116</v>
      </c>
      <c r="AF2669" s="20">
        <f t="shared" si="701"/>
        <v>0</v>
      </c>
      <c r="AG2669" s="20">
        <f t="shared" si="702"/>
        <v>0</v>
      </c>
      <c r="AH2669" s="20">
        <f t="shared" si="703"/>
        <v>0</v>
      </c>
      <c r="AI2669" s="20"/>
      <c r="AJ2669" s="20"/>
      <c r="AK2669" s="20">
        <f t="shared" si="711"/>
        <v>0</v>
      </c>
      <c r="AL2669" s="171"/>
    </row>
    <row r="2670" spans="1:38" ht="15.75" customHeight="1" x14ac:dyDescent="0.25">
      <c r="A2670" s="3">
        <v>1909</v>
      </c>
      <c r="B2670" s="14">
        <f t="shared" si="706"/>
        <v>5</v>
      </c>
      <c r="C2670" s="9">
        <f>IF(A2670=A2669,C2669,"")</f>
        <v>45400</v>
      </c>
      <c r="D2670" s="3" t="str">
        <f>IF(A2670=A2669,D2669,"")</f>
        <v>Medina Javier</v>
      </c>
      <c r="E2670" s="14" t="str">
        <f t="shared" si="704"/>
        <v>1909Medina Javier5</v>
      </c>
      <c r="J2670" s="14" t="str">
        <f t="shared" si="709"/>
        <v xml:space="preserve">Service completo. Cambio de aceite y filtros. Control general del vehiculo. Rotación de ruedas. Desarmar distribución completa. Cambiar kit, bomba de agua, correa poly-v- y liquido refrigerante. Purgado del circuito de refrigeración. Puesta a punto. Armado total. Lavado motor.    </v>
      </c>
      <c r="L2670" s="3">
        <v>1</v>
      </c>
      <c r="M2670" s="10" t="s">
        <v>1431</v>
      </c>
      <c r="N2670" s="3" t="s">
        <v>771</v>
      </c>
      <c r="Q2670" s="7">
        <v>340</v>
      </c>
      <c r="S2670" s="8"/>
      <c r="T2670" s="11">
        <v>1</v>
      </c>
      <c r="W2670" s="76">
        <v>4000</v>
      </c>
      <c r="X2670" s="16">
        <f t="shared" si="705"/>
        <v>4000</v>
      </c>
      <c r="AC2670" s="18">
        <f t="shared" si="710"/>
        <v>0</v>
      </c>
      <c r="AD2670" s="19">
        <f t="shared" si="700"/>
        <v>145000</v>
      </c>
      <c r="AE2670" s="21">
        <f t="shared" si="699"/>
        <v>340</v>
      </c>
      <c r="AF2670" s="20">
        <f t="shared" si="701"/>
        <v>0</v>
      </c>
      <c r="AG2670" s="20">
        <f t="shared" si="702"/>
        <v>0</v>
      </c>
      <c r="AH2670" s="20">
        <f t="shared" si="703"/>
        <v>0</v>
      </c>
      <c r="AI2670" s="20"/>
      <c r="AJ2670" s="20"/>
      <c r="AK2670" s="20">
        <f t="shared" si="711"/>
        <v>0</v>
      </c>
      <c r="AL2670" s="171"/>
    </row>
    <row r="2671" spans="1:38" ht="15.75" customHeight="1" x14ac:dyDescent="0.25">
      <c r="A2671" s="3">
        <v>1909</v>
      </c>
      <c r="B2671" s="14">
        <f t="shared" si="706"/>
        <v>6</v>
      </c>
      <c r="C2671" s="9">
        <v>45400</v>
      </c>
      <c r="D2671" s="3" t="s">
        <v>511</v>
      </c>
      <c r="E2671" s="14" t="str">
        <f t="shared" si="704"/>
        <v>1909Medina Javier6</v>
      </c>
      <c r="J2671" s="14" t="str">
        <f t="shared" si="709"/>
        <v xml:space="preserve">Service completo. Cambio de aceite y filtros. Control general del vehiculo. Rotación de ruedas. Desarmar distribución completa. Cambiar kit, bomba de agua, correa poly-v- y liquido refrigerante. Purgado del circuito de refrigeración. Puesta a punto. Armado total. Lavado motor.     </v>
      </c>
      <c r="L2671" s="3">
        <v>1</v>
      </c>
      <c r="M2671" s="10" t="s">
        <v>2222</v>
      </c>
      <c r="N2671" s="3" t="s">
        <v>771</v>
      </c>
      <c r="Q2671" s="7">
        <v>8600</v>
      </c>
      <c r="S2671" s="8"/>
      <c r="T2671" s="11">
        <v>4</v>
      </c>
      <c r="W2671" s="76">
        <v>12400</v>
      </c>
      <c r="X2671" s="16">
        <f t="shared" si="705"/>
        <v>49600</v>
      </c>
      <c r="AC2671" s="18">
        <f t="shared" si="710"/>
        <v>0</v>
      </c>
      <c r="AD2671" s="19">
        <f t="shared" si="700"/>
        <v>145000</v>
      </c>
      <c r="AE2671" s="21">
        <f t="shared" si="699"/>
        <v>34400</v>
      </c>
      <c r="AF2671" s="20">
        <f t="shared" si="701"/>
        <v>0</v>
      </c>
      <c r="AG2671" s="20">
        <f t="shared" si="702"/>
        <v>0</v>
      </c>
      <c r="AH2671" s="20">
        <f t="shared" si="703"/>
        <v>0</v>
      </c>
      <c r="AI2671" s="20"/>
      <c r="AJ2671" s="20"/>
      <c r="AK2671" s="20">
        <f t="shared" si="711"/>
        <v>0</v>
      </c>
      <c r="AL2671" s="171"/>
    </row>
    <row r="2672" spans="1:38" ht="15.75" customHeight="1" x14ac:dyDescent="0.25">
      <c r="A2672" s="3">
        <v>1909</v>
      </c>
      <c r="B2672" s="14">
        <f t="shared" si="706"/>
        <v>7</v>
      </c>
      <c r="C2672" s="9">
        <f>IF(A2672=A2671,C2671,"")</f>
        <v>45400</v>
      </c>
      <c r="D2672" s="3" t="str">
        <f>IF(A2672=A2671,D2671,"")</f>
        <v>Medina Javier</v>
      </c>
      <c r="E2672" s="14" t="str">
        <f t="shared" si="704"/>
        <v>1909Medina Javier7</v>
      </c>
      <c r="J2672" s="14" t="str">
        <f t="shared" si="709"/>
        <v xml:space="preserve">Service completo. Cambio de aceite y filtros. Control general del vehiculo. Rotación de ruedas. Desarmar distribución completa. Cambiar kit, bomba de agua, correa poly-v- y liquido refrigerante. Purgado del circuito de refrigeración. Puesta a punto. Armado total. Lavado motor.      </v>
      </c>
      <c r="L2672" s="3">
        <v>1</v>
      </c>
      <c r="M2672" s="10" t="s">
        <v>3623</v>
      </c>
      <c r="N2672" s="3" t="s">
        <v>771</v>
      </c>
      <c r="Q2672" s="7">
        <v>32000</v>
      </c>
      <c r="S2672" s="8"/>
      <c r="T2672" s="11">
        <v>1</v>
      </c>
      <c r="W2672" s="76">
        <v>46000</v>
      </c>
      <c r="X2672" s="16">
        <f t="shared" si="705"/>
        <v>46000</v>
      </c>
      <c r="AC2672" s="18">
        <f t="shared" si="710"/>
        <v>0</v>
      </c>
      <c r="AD2672" s="19">
        <f t="shared" si="700"/>
        <v>145000</v>
      </c>
      <c r="AE2672" s="21">
        <f t="shared" ref="AE2672:AE2735" si="712">+(Q2672)*T2672</f>
        <v>32000</v>
      </c>
      <c r="AF2672" s="20">
        <f t="shared" si="701"/>
        <v>0</v>
      </c>
      <c r="AG2672" s="20">
        <f t="shared" si="702"/>
        <v>0</v>
      </c>
      <c r="AH2672" s="20">
        <f t="shared" si="703"/>
        <v>0</v>
      </c>
      <c r="AI2672" s="20"/>
      <c r="AJ2672" s="20"/>
      <c r="AK2672" s="20">
        <f t="shared" si="711"/>
        <v>0</v>
      </c>
      <c r="AL2672" s="171"/>
    </row>
    <row r="2673" spans="1:38" ht="15.75" customHeight="1" x14ac:dyDescent="0.25">
      <c r="A2673" s="3">
        <v>1909</v>
      </c>
      <c r="B2673" s="14">
        <f t="shared" si="706"/>
        <v>8</v>
      </c>
      <c r="C2673" s="9">
        <v>45400</v>
      </c>
      <c r="D2673" s="3" t="s">
        <v>511</v>
      </c>
      <c r="E2673" s="14" t="str">
        <f t="shared" si="704"/>
        <v>1909Medina Javier8</v>
      </c>
      <c r="J2673" s="14" t="str">
        <f t="shared" si="709"/>
        <v xml:space="preserve">Service completo. Cambio de aceite y filtros. Control general del vehiculo. Rotación de ruedas. Desarmar distribución completa. Cambiar kit, bomba de agua, correa poly-v- y liquido refrigerante. Purgado del circuito de refrigeración. Puesta a punto. Armado total. Lavado motor.       </v>
      </c>
      <c r="L2673" s="3">
        <v>1</v>
      </c>
      <c r="M2673" s="10" t="s">
        <v>3628</v>
      </c>
      <c r="N2673" s="3" t="s">
        <v>771</v>
      </c>
      <c r="Q2673" s="7">
        <v>300</v>
      </c>
      <c r="S2673" s="8"/>
      <c r="T2673" s="11">
        <v>1</v>
      </c>
      <c r="W2673" s="76">
        <v>700</v>
      </c>
      <c r="X2673" s="16">
        <f t="shared" si="705"/>
        <v>700</v>
      </c>
      <c r="AC2673" s="18">
        <f t="shared" si="710"/>
        <v>0</v>
      </c>
      <c r="AD2673" s="19">
        <f t="shared" ref="AD2673:AD2736" si="713">IF(A2673=A2672,AD2672+AC2673,AC2673)</f>
        <v>145000</v>
      </c>
      <c r="AE2673" s="21">
        <f t="shared" si="712"/>
        <v>300</v>
      </c>
      <c r="AF2673" s="20">
        <f t="shared" ref="AF2673:AF2736" si="714">IF(A2673=A2672,0,(SUMIF($A$3:$A$999956,A2673,$Q$3:$Q$999956)))+IF(A2673=A2672,0,(SUMIF($A$3:$A$999956,A2673,$R$3:$R$999956)))</f>
        <v>0</v>
      </c>
      <c r="AG2673" s="20">
        <f t="shared" ref="AG2673:AG2736" si="715">IF(A2673=A2672,0,(SUMIF($A$3:$A$999956,A2673,($X$3:$X$999956))))</f>
        <v>0</v>
      </c>
      <c r="AH2673" s="20">
        <f t="shared" ref="AH2673:AH2736" si="716">IF(A2673=A2672,0,(SUMIF($A$3:$A$999956,A2673,($AC$3:$AC$999956))))</f>
        <v>0</v>
      </c>
      <c r="AI2673" s="20"/>
      <c r="AJ2673" s="20"/>
      <c r="AK2673" s="20">
        <f t="shared" si="711"/>
        <v>0</v>
      </c>
      <c r="AL2673" s="171"/>
    </row>
    <row r="2674" spans="1:38" ht="15.75" customHeight="1" x14ac:dyDescent="0.25">
      <c r="A2674" s="3">
        <v>1910</v>
      </c>
      <c r="B2674" s="14">
        <f t="shared" si="706"/>
        <v>1</v>
      </c>
      <c r="C2674" s="9">
        <v>45400</v>
      </c>
      <c r="D2674" s="3" t="s">
        <v>474</v>
      </c>
      <c r="E2674" s="14" t="str">
        <f t="shared" si="704"/>
        <v>1910Molinari Santiago1</v>
      </c>
      <c r="F2674" s="119" t="s">
        <v>3276</v>
      </c>
      <c r="G2674" s="119" t="s">
        <v>3079</v>
      </c>
      <c r="H2674" s="119">
        <v>122553</v>
      </c>
      <c r="I2674" s="10" t="s">
        <v>3643</v>
      </c>
      <c r="J2674" s="14" t="str">
        <f t="shared" si="709"/>
        <v>Reprogramación de rueda fonica (configuracion de sincronizacion de cigüeñal). Colocar en correcta posicion chapon deflector de escape. Control parcial para viaje</v>
      </c>
      <c r="K2674" s="3" t="s">
        <v>1665</v>
      </c>
      <c r="L2674" s="3">
        <v>1</v>
      </c>
      <c r="R2674" s="7" t="s">
        <v>1971</v>
      </c>
      <c r="S2674" s="8"/>
      <c r="W2674" s="76"/>
      <c r="X2674" s="16">
        <f t="shared" si="705"/>
        <v>0</v>
      </c>
      <c r="Y2674" s="3">
        <v>1</v>
      </c>
      <c r="AB2674" s="4">
        <v>40000</v>
      </c>
      <c r="AC2674" s="18">
        <f t="shared" si="710"/>
        <v>40000</v>
      </c>
      <c r="AD2674" s="19">
        <f t="shared" si="713"/>
        <v>40000</v>
      </c>
      <c r="AE2674" s="21">
        <f t="shared" si="712"/>
        <v>0</v>
      </c>
      <c r="AF2674" s="20">
        <f t="shared" si="714"/>
        <v>0</v>
      </c>
      <c r="AG2674" s="20">
        <f t="shared" si="715"/>
        <v>0</v>
      </c>
      <c r="AH2674" s="20">
        <f t="shared" si="716"/>
        <v>40000</v>
      </c>
      <c r="AI2674" s="20"/>
      <c r="AJ2674" s="20"/>
      <c r="AK2674" s="20">
        <f t="shared" si="711"/>
        <v>40000</v>
      </c>
      <c r="AL2674" s="171"/>
    </row>
    <row r="2675" spans="1:38" ht="15.75" customHeight="1" x14ac:dyDescent="0.25">
      <c r="A2675" s="3">
        <v>1910</v>
      </c>
      <c r="B2675" s="14">
        <f t="shared" si="706"/>
        <v>2</v>
      </c>
      <c r="C2675" s="9">
        <f>IF(A2675=A2674,C2674,"")</f>
        <v>45400</v>
      </c>
      <c r="D2675" s="3" t="str">
        <f>IF(A2675=A2674,D2674,"")</f>
        <v>Molinari Santiago</v>
      </c>
      <c r="E2675" s="14" t="str">
        <f t="shared" si="704"/>
        <v>1910Molinari Santiago2</v>
      </c>
      <c r="J2675" s="14" t="str">
        <f t="shared" si="709"/>
        <v xml:space="preserve">Reprogramación de rueda fonica (configuracion de sincronizacion de cigüeñal). Colocar en correcta posicion chapon deflector de escape. Control parcial para viaje </v>
      </c>
      <c r="L2675" s="3">
        <v>1</v>
      </c>
      <c r="S2675" s="8"/>
      <c r="W2675" s="76"/>
      <c r="X2675" s="16">
        <f t="shared" si="705"/>
        <v>0</v>
      </c>
      <c r="AC2675" s="18">
        <f t="shared" si="710"/>
        <v>0</v>
      </c>
      <c r="AD2675" s="19">
        <f t="shared" si="713"/>
        <v>40000</v>
      </c>
      <c r="AE2675" s="21">
        <f t="shared" si="712"/>
        <v>0</v>
      </c>
      <c r="AF2675" s="20">
        <f t="shared" si="714"/>
        <v>0</v>
      </c>
      <c r="AG2675" s="20">
        <f t="shared" si="715"/>
        <v>0</v>
      </c>
      <c r="AH2675" s="20">
        <f t="shared" si="716"/>
        <v>0</v>
      </c>
      <c r="AI2675" s="20"/>
      <c r="AJ2675" s="20"/>
      <c r="AK2675" s="20">
        <f t="shared" si="711"/>
        <v>0</v>
      </c>
      <c r="AL2675" s="171"/>
    </row>
    <row r="2676" spans="1:38" ht="15.75" customHeight="1" x14ac:dyDescent="0.25">
      <c r="A2676" s="3">
        <v>1911</v>
      </c>
      <c r="B2676" s="14">
        <f t="shared" si="706"/>
        <v>1</v>
      </c>
      <c r="C2676" s="9">
        <v>45401</v>
      </c>
      <c r="D2676" s="3" t="s">
        <v>2296</v>
      </c>
      <c r="E2676" s="14" t="str">
        <f t="shared" si="704"/>
        <v>1911Moretti Anabella1</v>
      </c>
      <c r="F2676" s="119" t="s">
        <v>1037</v>
      </c>
      <c r="G2676" s="119" t="s">
        <v>1325</v>
      </c>
      <c r="H2676" s="119">
        <v>433494</v>
      </c>
      <c r="I2676" s="10" t="s">
        <v>3642</v>
      </c>
      <c r="J2676" s="14" t="str">
        <f t="shared" si="709"/>
        <v>Service completo. Cambio de aceite y filtros. Control general del vehiculo. Cambiar precap de direccion delantero izquierdo. Regulación de convergencia. Lavado motor.</v>
      </c>
      <c r="K2676" s="3" t="s">
        <v>2390</v>
      </c>
      <c r="L2676" s="3">
        <v>1</v>
      </c>
      <c r="M2676" s="10" t="s">
        <v>918</v>
      </c>
      <c r="N2676" s="3" t="s">
        <v>771</v>
      </c>
      <c r="Q2676" s="7">
        <v>53000</v>
      </c>
      <c r="R2676" s="7" t="s">
        <v>1916</v>
      </c>
      <c r="S2676" s="8"/>
      <c r="T2676" s="11">
        <v>1</v>
      </c>
      <c r="U2676" s="158">
        <v>68000</v>
      </c>
      <c r="V2676" s="158">
        <v>14280</v>
      </c>
      <c r="W2676" s="76">
        <v>82280</v>
      </c>
      <c r="X2676" s="16">
        <f t="shared" si="705"/>
        <v>82280</v>
      </c>
      <c r="Y2676" s="3">
        <v>1</v>
      </c>
      <c r="Z2676" s="114">
        <v>85000</v>
      </c>
      <c r="AA2676" s="114">
        <v>17850</v>
      </c>
      <c r="AB2676" s="4">
        <v>102850</v>
      </c>
      <c r="AC2676" s="18">
        <f t="shared" si="710"/>
        <v>102850</v>
      </c>
      <c r="AD2676" s="19">
        <f t="shared" si="713"/>
        <v>102850</v>
      </c>
      <c r="AE2676" s="21">
        <f t="shared" si="712"/>
        <v>53000</v>
      </c>
      <c r="AF2676" s="20">
        <f t="shared" si="714"/>
        <v>97540.67</v>
      </c>
      <c r="AG2676" s="20">
        <f t="shared" si="715"/>
        <v>229575</v>
      </c>
      <c r="AH2676" s="20">
        <f t="shared" si="716"/>
        <v>102850</v>
      </c>
      <c r="AI2676" s="20"/>
      <c r="AJ2676" s="20"/>
      <c r="AK2676" s="20">
        <f t="shared" si="711"/>
        <v>332425</v>
      </c>
      <c r="AL2676" s="171"/>
    </row>
    <row r="2677" spans="1:38" ht="15.75" customHeight="1" x14ac:dyDescent="0.25">
      <c r="A2677" s="3">
        <v>1911</v>
      </c>
      <c r="B2677" s="14">
        <f t="shared" si="706"/>
        <v>2</v>
      </c>
      <c r="C2677" s="9">
        <f>IF(A2677=A2676,C2676,"")</f>
        <v>45401</v>
      </c>
      <c r="D2677" s="3" t="str">
        <f>IF(A2677=A2676,D2676,"")</f>
        <v>Moretti Anabella</v>
      </c>
      <c r="E2677" s="14" t="str">
        <f t="shared" si="704"/>
        <v>1911Moretti Anabella2</v>
      </c>
      <c r="J2677" s="14" t="str">
        <f t="shared" si="709"/>
        <v xml:space="preserve">Service completo. Cambio de aceite y filtros. Control general del vehiculo. Cambiar precap de direccion delantero izquierdo. Regulación de convergencia. Lavado motor. </v>
      </c>
      <c r="L2677" s="3">
        <v>1</v>
      </c>
      <c r="M2677" s="10" t="s">
        <v>728</v>
      </c>
      <c r="N2677" s="3" t="s">
        <v>771</v>
      </c>
      <c r="Q2677" s="7">
        <v>3540.67</v>
      </c>
      <c r="S2677" s="8"/>
      <c r="T2677" s="11">
        <v>7.5</v>
      </c>
      <c r="U2677" s="158">
        <v>8887.5</v>
      </c>
      <c r="V2677" s="158">
        <v>2362.5</v>
      </c>
      <c r="W2677" s="76">
        <v>11250</v>
      </c>
      <c r="X2677" s="16">
        <f t="shared" si="705"/>
        <v>84375</v>
      </c>
      <c r="AC2677" s="18">
        <f t="shared" si="710"/>
        <v>0</v>
      </c>
      <c r="AD2677" s="19">
        <f t="shared" si="713"/>
        <v>102850</v>
      </c>
      <c r="AE2677" s="21">
        <f t="shared" si="712"/>
        <v>26555.025000000001</v>
      </c>
      <c r="AF2677" s="20">
        <f t="shared" si="714"/>
        <v>0</v>
      </c>
      <c r="AG2677" s="20">
        <f t="shared" si="715"/>
        <v>0</v>
      </c>
      <c r="AH2677" s="20">
        <f t="shared" si="716"/>
        <v>0</v>
      </c>
      <c r="AI2677" s="20"/>
      <c r="AJ2677" s="20"/>
      <c r="AK2677" s="20">
        <f t="shared" si="711"/>
        <v>0</v>
      </c>
      <c r="AL2677" s="171"/>
    </row>
    <row r="2678" spans="1:38" ht="15.75" customHeight="1" x14ac:dyDescent="0.25">
      <c r="A2678" s="3">
        <v>1911</v>
      </c>
      <c r="B2678" s="14">
        <f t="shared" si="706"/>
        <v>3</v>
      </c>
      <c r="C2678" s="9">
        <f>IF(A2678=A2677,C2677,"")</f>
        <v>45401</v>
      </c>
      <c r="D2678" s="3" t="str">
        <f>IF(A2678=A2677,D2677,"")</f>
        <v>Moretti Anabella</v>
      </c>
      <c r="E2678" s="14" t="str">
        <f t="shared" si="704"/>
        <v>1911Moretti Anabella3</v>
      </c>
      <c r="J2678" s="14" t="str">
        <f t="shared" si="709"/>
        <v xml:space="preserve">Service completo. Cambio de aceite y filtros. Control general del vehiculo. Cambiar precap de direccion delantero izquierdo. Regulación de convergencia. Lavado motor.  </v>
      </c>
      <c r="L2678" s="3">
        <v>1</v>
      </c>
      <c r="M2678" s="10" t="s">
        <v>2362</v>
      </c>
      <c r="N2678" s="3" t="s">
        <v>734</v>
      </c>
      <c r="Q2678" s="7">
        <v>41000</v>
      </c>
      <c r="S2678" s="8"/>
      <c r="T2678" s="11">
        <v>1</v>
      </c>
      <c r="U2678" s="158">
        <v>52000</v>
      </c>
      <c r="V2678" s="158">
        <v>10920</v>
      </c>
      <c r="W2678" s="76">
        <v>62920</v>
      </c>
      <c r="X2678" s="16">
        <f t="shared" si="705"/>
        <v>62920</v>
      </c>
      <c r="AC2678" s="18">
        <f t="shared" si="710"/>
        <v>0</v>
      </c>
      <c r="AD2678" s="19">
        <f t="shared" si="713"/>
        <v>102850</v>
      </c>
      <c r="AE2678" s="21">
        <f t="shared" si="712"/>
        <v>41000</v>
      </c>
      <c r="AF2678" s="20">
        <f t="shared" si="714"/>
        <v>0</v>
      </c>
      <c r="AG2678" s="20">
        <f t="shared" si="715"/>
        <v>0</v>
      </c>
      <c r="AH2678" s="20">
        <f t="shared" si="716"/>
        <v>0</v>
      </c>
      <c r="AI2678" s="20"/>
      <c r="AJ2678" s="20"/>
      <c r="AK2678" s="20">
        <f t="shared" si="711"/>
        <v>0</v>
      </c>
      <c r="AL2678" s="171"/>
    </row>
    <row r="2679" spans="1:38" ht="15.75" customHeight="1" x14ac:dyDescent="0.25">
      <c r="A2679" s="3">
        <v>1912</v>
      </c>
      <c r="B2679" s="14">
        <f t="shared" si="706"/>
        <v>1</v>
      </c>
      <c r="C2679" s="9">
        <v>45401</v>
      </c>
      <c r="D2679" s="3" t="s">
        <v>3629</v>
      </c>
      <c r="E2679" s="14" t="str">
        <f t="shared" si="704"/>
        <v>1912Caravario Fernando 1</v>
      </c>
      <c r="F2679" s="119" t="s">
        <v>3630</v>
      </c>
      <c r="G2679" s="119" t="s">
        <v>1547</v>
      </c>
      <c r="H2679" s="119">
        <v>65466</v>
      </c>
      <c r="I2679" s="10" t="s">
        <v>3641</v>
      </c>
      <c r="J2679" s="14" t="str">
        <f t="shared" si="709"/>
        <v>Service. Cambio de aceite y filtro de combustible. Control general del vehiculo. Instalar reforma en brazo de embrague. Modificar soporte de manguera inferior de radiador. Colocar protección al roce.</v>
      </c>
      <c r="K2679" s="3" t="s">
        <v>2380</v>
      </c>
      <c r="R2679" s="7" t="s">
        <v>1916</v>
      </c>
      <c r="S2679" s="8"/>
      <c r="W2679" s="76"/>
      <c r="X2679" s="16">
        <f t="shared" si="705"/>
        <v>0</v>
      </c>
      <c r="Y2679" s="3">
        <v>1</v>
      </c>
      <c r="Z2679" s="114">
        <v>65000</v>
      </c>
      <c r="AB2679" s="4">
        <v>65000</v>
      </c>
      <c r="AC2679" s="18">
        <f t="shared" si="710"/>
        <v>65000</v>
      </c>
      <c r="AD2679" s="19">
        <f t="shared" si="713"/>
        <v>65000</v>
      </c>
      <c r="AE2679" s="21">
        <f t="shared" si="712"/>
        <v>0</v>
      </c>
      <c r="AF2679" s="20">
        <f t="shared" si="714"/>
        <v>0</v>
      </c>
      <c r="AG2679" s="20">
        <f t="shared" si="715"/>
        <v>0</v>
      </c>
      <c r="AH2679" s="20">
        <f t="shared" si="716"/>
        <v>65000</v>
      </c>
      <c r="AI2679" s="20"/>
      <c r="AJ2679" s="20"/>
      <c r="AK2679" s="20">
        <f t="shared" si="711"/>
        <v>65000</v>
      </c>
      <c r="AL2679" s="171"/>
    </row>
    <row r="2680" spans="1:38" ht="15.75" customHeight="1" x14ac:dyDescent="0.25">
      <c r="A2680" s="3">
        <v>1912</v>
      </c>
      <c r="B2680" s="14">
        <f t="shared" si="706"/>
        <v>2</v>
      </c>
      <c r="C2680" s="9">
        <f>IF(A2680=A2679,C2679,"")</f>
        <v>45401</v>
      </c>
      <c r="D2680" s="3" t="str">
        <f>IF(A2680=A2679,D2679,"")</f>
        <v xml:space="preserve">Caravario Fernando </v>
      </c>
      <c r="E2680" s="14" t="str">
        <f t="shared" si="704"/>
        <v>1912Caravario Fernando 2</v>
      </c>
      <c r="J2680" s="14" t="str">
        <f t="shared" si="709"/>
        <v xml:space="preserve">Service. Cambio de aceite y filtro de combustible. Control general del vehiculo. Instalar reforma en brazo de embrague. Modificar soporte de manguera inferior de radiador. Colocar protección al roce. </v>
      </c>
      <c r="S2680" s="8"/>
      <c r="W2680" s="76"/>
      <c r="X2680" s="16">
        <f t="shared" si="705"/>
        <v>0</v>
      </c>
      <c r="AC2680" s="18">
        <f t="shared" si="710"/>
        <v>0</v>
      </c>
      <c r="AD2680" s="19">
        <f t="shared" si="713"/>
        <v>65000</v>
      </c>
      <c r="AE2680" s="21">
        <f t="shared" si="712"/>
        <v>0</v>
      </c>
      <c r="AF2680" s="20">
        <f t="shared" si="714"/>
        <v>0</v>
      </c>
      <c r="AG2680" s="20">
        <f t="shared" si="715"/>
        <v>0</v>
      </c>
      <c r="AH2680" s="20">
        <f t="shared" si="716"/>
        <v>0</v>
      </c>
      <c r="AI2680" s="20"/>
      <c r="AJ2680" s="20"/>
      <c r="AK2680" s="20">
        <f t="shared" si="711"/>
        <v>0</v>
      </c>
      <c r="AL2680" s="171"/>
    </row>
    <row r="2681" spans="1:38" ht="15.75" customHeight="1" x14ac:dyDescent="0.25">
      <c r="A2681" s="3">
        <v>1913</v>
      </c>
      <c r="B2681" s="14">
        <f t="shared" si="706"/>
        <v>1</v>
      </c>
      <c r="C2681" s="9">
        <v>45401</v>
      </c>
      <c r="D2681" s="3" t="s">
        <v>3010</v>
      </c>
      <c r="E2681" s="14" t="str">
        <f t="shared" si="704"/>
        <v>1913Costa Laura 1</v>
      </c>
      <c r="F2681" s="119" t="s">
        <v>3323</v>
      </c>
      <c r="G2681" s="119" t="s">
        <v>3631</v>
      </c>
      <c r="H2681" s="119">
        <v>251270</v>
      </c>
      <c r="I2681" s="10" t="s">
        <v>3632</v>
      </c>
      <c r="J2681" s="14" t="str">
        <f t="shared" si="709"/>
        <v>Desarmar bajo tablero y sacar comandos. Sacar tambor de arranque. Sacar contactor. Llevar tambor nuevo a cambiar combinacion. Instalar tambor y contactor. Rearmado total.</v>
      </c>
      <c r="K2681" s="3" t="s">
        <v>2380</v>
      </c>
      <c r="L2681" s="3">
        <v>1</v>
      </c>
      <c r="M2681" s="10" t="s">
        <v>3633</v>
      </c>
      <c r="N2681" s="3" t="s">
        <v>3164</v>
      </c>
      <c r="Q2681" s="7">
        <v>22600</v>
      </c>
      <c r="R2681" s="7" t="s">
        <v>1971</v>
      </c>
      <c r="S2681" s="8"/>
      <c r="T2681" s="11">
        <v>1</v>
      </c>
      <c r="U2681" s="158">
        <v>25200</v>
      </c>
      <c r="V2681" s="158">
        <v>5292</v>
      </c>
      <c r="W2681" s="76">
        <v>30492</v>
      </c>
      <c r="X2681" s="16">
        <f t="shared" si="705"/>
        <v>30492</v>
      </c>
      <c r="Y2681" s="3">
        <v>1</v>
      </c>
      <c r="Z2681" s="114">
        <v>25000</v>
      </c>
      <c r="AB2681" s="4">
        <v>25000</v>
      </c>
      <c r="AC2681" s="18">
        <f t="shared" si="710"/>
        <v>25000</v>
      </c>
      <c r="AD2681" s="19">
        <f t="shared" si="713"/>
        <v>25000</v>
      </c>
      <c r="AE2681" s="21">
        <f t="shared" si="712"/>
        <v>22600</v>
      </c>
      <c r="AF2681" s="20">
        <f t="shared" si="714"/>
        <v>32600</v>
      </c>
      <c r="AG2681" s="20">
        <f t="shared" si="715"/>
        <v>42592</v>
      </c>
      <c r="AH2681" s="20">
        <f t="shared" si="716"/>
        <v>25000</v>
      </c>
      <c r="AI2681" s="20"/>
      <c r="AJ2681" s="20"/>
      <c r="AK2681" s="20">
        <f t="shared" si="711"/>
        <v>67592</v>
      </c>
      <c r="AL2681" s="171"/>
    </row>
    <row r="2682" spans="1:38" ht="15.75" customHeight="1" x14ac:dyDescent="0.25">
      <c r="A2682" s="3">
        <v>1913</v>
      </c>
      <c r="B2682" s="14">
        <f t="shared" si="706"/>
        <v>2</v>
      </c>
      <c r="C2682" s="9">
        <f>IF(A2682=A2681,C2681,"")</f>
        <v>45401</v>
      </c>
      <c r="D2682" s="3" t="str">
        <f>IF(A2682=A2681,D2681,"")</f>
        <v xml:space="preserve">Costa Laura </v>
      </c>
      <c r="E2682" s="14" t="str">
        <f t="shared" si="704"/>
        <v>1913Costa Laura 2</v>
      </c>
      <c r="J2682" s="14" t="str">
        <f t="shared" si="709"/>
        <v xml:space="preserve">Desarmar bajo tablero y sacar comandos. Sacar tambor de arranque. Sacar contactor. Llevar tambor nuevo a cambiar combinacion. Instalar tambor y contactor. Rearmado total. </v>
      </c>
      <c r="L2682" s="3">
        <v>1</v>
      </c>
      <c r="M2682" s="10" t="s">
        <v>3634</v>
      </c>
      <c r="N2682" s="3" t="s">
        <v>3635</v>
      </c>
      <c r="Q2682" s="7">
        <v>10000</v>
      </c>
      <c r="S2682" s="8"/>
      <c r="T2682" s="11">
        <v>1</v>
      </c>
      <c r="U2682" s="158">
        <v>10000</v>
      </c>
      <c r="V2682" s="158">
        <v>2100</v>
      </c>
      <c r="W2682" s="76">
        <v>12100</v>
      </c>
      <c r="X2682" s="16">
        <f t="shared" si="705"/>
        <v>12100</v>
      </c>
      <c r="AC2682" s="18">
        <f t="shared" si="710"/>
        <v>0</v>
      </c>
      <c r="AD2682" s="19">
        <f t="shared" si="713"/>
        <v>25000</v>
      </c>
      <c r="AE2682" s="21">
        <f t="shared" si="712"/>
        <v>10000</v>
      </c>
      <c r="AF2682" s="20">
        <f t="shared" si="714"/>
        <v>0</v>
      </c>
      <c r="AG2682" s="20">
        <f t="shared" si="715"/>
        <v>0</v>
      </c>
      <c r="AH2682" s="20">
        <f t="shared" si="716"/>
        <v>0</v>
      </c>
      <c r="AI2682" s="20"/>
      <c r="AJ2682" s="20"/>
      <c r="AK2682" s="20">
        <f t="shared" si="711"/>
        <v>0</v>
      </c>
      <c r="AL2682" s="171"/>
    </row>
    <row r="2683" spans="1:38" ht="15.75" customHeight="1" x14ac:dyDescent="0.25">
      <c r="A2683" s="3">
        <v>1914</v>
      </c>
      <c r="B2683" s="14">
        <f t="shared" si="706"/>
        <v>1</v>
      </c>
      <c r="C2683" s="9">
        <v>45404</v>
      </c>
      <c r="D2683" s="3" t="s">
        <v>116</v>
      </c>
      <c r="E2683" s="14" t="str">
        <f t="shared" si="704"/>
        <v>1914Transporte Palloni1</v>
      </c>
      <c r="F2683" s="119" t="s">
        <v>1317</v>
      </c>
      <c r="G2683" s="119" t="s">
        <v>1318</v>
      </c>
      <c r="H2683" s="119">
        <v>646374</v>
      </c>
      <c r="I2683" s="10" t="s">
        <v>3722</v>
      </c>
      <c r="J2683" s="14" t="str">
        <f t="shared" si="709"/>
        <v>Cambiar correa poly-v. Cambiar taco motor. Cambiar bujes de barra estabilizadora. Cambiar fuelle de homocinetica lado derecho. Colocar alemite. Engrase del mismo.</v>
      </c>
      <c r="K2683" s="3" t="s">
        <v>1512</v>
      </c>
      <c r="R2683" s="7" t="s">
        <v>1916</v>
      </c>
      <c r="S2683" s="8"/>
      <c r="W2683" s="76"/>
      <c r="X2683" s="16">
        <f t="shared" si="705"/>
        <v>0</v>
      </c>
      <c r="Y2683" s="3">
        <v>1</v>
      </c>
      <c r="Z2683" s="114">
        <v>65000</v>
      </c>
      <c r="AB2683" s="4">
        <v>65000</v>
      </c>
      <c r="AC2683" s="18">
        <f t="shared" si="710"/>
        <v>65000</v>
      </c>
      <c r="AD2683" s="19">
        <f t="shared" si="713"/>
        <v>65000</v>
      </c>
      <c r="AE2683" s="21">
        <f t="shared" si="712"/>
        <v>0</v>
      </c>
      <c r="AF2683" s="20">
        <f t="shared" si="714"/>
        <v>0</v>
      </c>
      <c r="AG2683" s="20">
        <f t="shared" si="715"/>
        <v>0</v>
      </c>
      <c r="AH2683" s="20">
        <f t="shared" si="716"/>
        <v>65000</v>
      </c>
      <c r="AI2683" s="20"/>
      <c r="AJ2683" s="20"/>
      <c r="AK2683" s="20">
        <f t="shared" si="711"/>
        <v>65000</v>
      </c>
      <c r="AL2683" s="171">
        <v>15</v>
      </c>
    </row>
    <row r="2684" spans="1:38" ht="15.75" customHeight="1" x14ac:dyDescent="0.25">
      <c r="A2684" s="3">
        <v>1914</v>
      </c>
      <c r="B2684" s="14">
        <f t="shared" si="706"/>
        <v>2</v>
      </c>
      <c r="C2684" s="9">
        <f>IF(A2684=A2683,C2683,"")</f>
        <v>45404</v>
      </c>
      <c r="D2684" s="3" t="str">
        <f>IF(A2684=A2683,D2683,"")</f>
        <v>Transporte Palloni</v>
      </c>
      <c r="E2684" s="14" t="str">
        <f t="shared" si="704"/>
        <v>1914Transporte Palloni2</v>
      </c>
      <c r="J2684" s="14" t="str">
        <f t="shared" si="709"/>
        <v xml:space="preserve">Cambiar correa poly-v. Cambiar taco motor. Cambiar bujes de barra estabilizadora. Cambiar fuelle de homocinetica lado derecho. Colocar alemite. Engrase del mismo. </v>
      </c>
      <c r="S2684" s="8"/>
      <c r="W2684" s="76"/>
      <c r="X2684" s="16">
        <f t="shared" si="705"/>
        <v>0</v>
      </c>
      <c r="AC2684" s="18">
        <f t="shared" si="710"/>
        <v>0</v>
      </c>
      <c r="AD2684" s="19">
        <f t="shared" si="713"/>
        <v>65000</v>
      </c>
      <c r="AE2684" s="21">
        <f t="shared" si="712"/>
        <v>0</v>
      </c>
      <c r="AF2684" s="20">
        <f t="shared" si="714"/>
        <v>0</v>
      </c>
      <c r="AG2684" s="20">
        <f t="shared" si="715"/>
        <v>0</v>
      </c>
      <c r="AH2684" s="20">
        <f t="shared" si="716"/>
        <v>0</v>
      </c>
      <c r="AI2684" s="20"/>
      <c r="AJ2684" s="20"/>
      <c r="AK2684" s="20">
        <f t="shared" si="711"/>
        <v>0</v>
      </c>
      <c r="AL2684" s="171"/>
    </row>
    <row r="2685" spans="1:38" ht="15.75" customHeight="1" x14ac:dyDescent="0.25">
      <c r="A2685" s="3">
        <v>1915</v>
      </c>
      <c r="B2685" s="14">
        <f t="shared" si="706"/>
        <v>1</v>
      </c>
      <c r="C2685" s="9">
        <v>45404</v>
      </c>
      <c r="D2685" s="3" t="s">
        <v>2696</v>
      </c>
      <c r="E2685" s="14" t="str">
        <f t="shared" si="704"/>
        <v>1915Pico Gabriel1</v>
      </c>
      <c r="F2685" s="119" t="s">
        <v>2752</v>
      </c>
      <c r="G2685" s="119" t="s">
        <v>2753</v>
      </c>
      <c r="H2685" s="119">
        <v>60717</v>
      </c>
      <c r="I2685" s="10" t="s">
        <v>3636</v>
      </c>
      <c r="J2685" s="14" t="str">
        <f t="shared" si="709"/>
        <v>Cambiar bobina de encendido. Cambiar juego de bujias y cables de bujias.</v>
      </c>
      <c r="K2685" s="3" t="s">
        <v>2390</v>
      </c>
      <c r="L2685" s="3">
        <v>1</v>
      </c>
      <c r="M2685" s="10" t="s">
        <v>3637</v>
      </c>
      <c r="N2685" s="3" t="s">
        <v>2484</v>
      </c>
      <c r="Q2685" s="7">
        <v>9200</v>
      </c>
      <c r="R2685" s="7" t="s">
        <v>1971</v>
      </c>
      <c r="S2685" s="8"/>
      <c r="T2685" s="11">
        <v>4</v>
      </c>
      <c r="U2685" s="158">
        <v>9200</v>
      </c>
      <c r="W2685" s="76">
        <v>9200</v>
      </c>
      <c r="X2685" s="16">
        <f t="shared" si="705"/>
        <v>36800</v>
      </c>
      <c r="AC2685" s="18">
        <f t="shared" si="710"/>
        <v>0</v>
      </c>
      <c r="AD2685" s="19">
        <f t="shared" si="713"/>
        <v>0</v>
      </c>
      <c r="AE2685" s="21">
        <f t="shared" si="712"/>
        <v>36800</v>
      </c>
      <c r="AF2685" s="20">
        <f t="shared" si="714"/>
        <v>151400</v>
      </c>
      <c r="AG2685" s="20">
        <f t="shared" si="715"/>
        <v>179000</v>
      </c>
      <c r="AH2685" s="20">
        <f t="shared" si="716"/>
        <v>0</v>
      </c>
      <c r="AI2685" s="20"/>
      <c r="AJ2685" s="20"/>
      <c r="AK2685" s="20">
        <f t="shared" si="711"/>
        <v>179000</v>
      </c>
      <c r="AL2685" s="171"/>
    </row>
    <row r="2686" spans="1:38" ht="15.75" customHeight="1" x14ac:dyDescent="0.25">
      <c r="A2686" s="3">
        <v>1915</v>
      </c>
      <c r="B2686" s="14">
        <f t="shared" si="706"/>
        <v>2</v>
      </c>
      <c r="C2686" s="9">
        <f>IF(A2686=A2685,C2685,"")</f>
        <v>45404</v>
      </c>
      <c r="D2686" s="3" t="str">
        <f>IF(A2686=A2685,D2685,"")</f>
        <v>Pico Gabriel</v>
      </c>
      <c r="E2686" s="14" t="str">
        <f t="shared" ref="E2686:E2749" si="717">CONCATENATE(A2686,D2686,B2686)</f>
        <v>1915Pico Gabriel2</v>
      </c>
      <c r="J2686" s="14" t="str">
        <f t="shared" si="709"/>
        <v xml:space="preserve">Cambiar bobina de encendido. Cambiar juego de bujias y cables de bujias. </v>
      </c>
      <c r="L2686" s="3">
        <v>1</v>
      </c>
      <c r="M2686" s="10" t="s">
        <v>3638</v>
      </c>
      <c r="N2686" s="3" t="s">
        <v>2484</v>
      </c>
      <c r="Q2686" s="7">
        <v>61900</v>
      </c>
      <c r="S2686" s="8"/>
      <c r="T2686" s="11">
        <v>1</v>
      </c>
      <c r="U2686" s="158">
        <v>61900</v>
      </c>
      <c r="W2686" s="76">
        <v>61900</v>
      </c>
      <c r="X2686" s="16">
        <f t="shared" si="705"/>
        <v>61900</v>
      </c>
      <c r="AC2686" s="18">
        <f t="shared" si="710"/>
        <v>0</v>
      </c>
      <c r="AD2686" s="19">
        <f t="shared" si="713"/>
        <v>0</v>
      </c>
      <c r="AE2686" s="21">
        <f t="shared" si="712"/>
        <v>61900</v>
      </c>
      <c r="AF2686" s="20">
        <f t="shared" si="714"/>
        <v>0</v>
      </c>
      <c r="AG2686" s="20">
        <f t="shared" si="715"/>
        <v>0</v>
      </c>
      <c r="AH2686" s="20">
        <f t="shared" si="716"/>
        <v>0</v>
      </c>
      <c r="AI2686" s="20"/>
      <c r="AJ2686" s="20"/>
      <c r="AK2686" s="20">
        <f t="shared" si="711"/>
        <v>0</v>
      </c>
      <c r="AL2686" s="171"/>
    </row>
    <row r="2687" spans="1:38" ht="15.75" customHeight="1" x14ac:dyDescent="0.25">
      <c r="A2687" s="3">
        <v>1915</v>
      </c>
      <c r="B2687" s="14">
        <f t="shared" si="706"/>
        <v>3</v>
      </c>
      <c r="C2687" s="9">
        <f>IF(A2687=A2686,C2686,"")</f>
        <v>45404</v>
      </c>
      <c r="D2687" s="3" t="str">
        <f>IF(A2687=A2686,D2686,"")</f>
        <v>Pico Gabriel</v>
      </c>
      <c r="E2687" s="14" t="str">
        <f t="shared" si="717"/>
        <v>1915Pico Gabriel3</v>
      </c>
      <c r="J2687" s="14" t="str">
        <f t="shared" si="709"/>
        <v xml:space="preserve">Cambiar bobina de encendido. Cambiar juego de bujias y cables de bujias.  </v>
      </c>
      <c r="L2687" s="3">
        <v>1</v>
      </c>
      <c r="M2687" s="10" t="s">
        <v>3043</v>
      </c>
      <c r="N2687" s="3" t="s">
        <v>2484</v>
      </c>
      <c r="Q2687" s="7">
        <v>80300</v>
      </c>
      <c r="S2687" s="8"/>
      <c r="T2687" s="11">
        <v>1</v>
      </c>
      <c r="U2687" s="158">
        <v>80300</v>
      </c>
      <c r="W2687" s="76">
        <v>80300</v>
      </c>
      <c r="X2687" s="16">
        <f t="shared" ref="X2687:X2750" si="718">W2687*T2687</f>
        <v>80300</v>
      </c>
      <c r="AC2687" s="18">
        <f t="shared" si="710"/>
        <v>0</v>
      </c>
      <c r="AD2687" s="19">
        <f t="shared" si="713"/>
        <v>0</v>
      </c>
      <c r="AE2687" s="21">
        <f t="shared" si="712"/>
        <v>80300</v>
      </c>
      <c r="AF2687" s="20">
        <f t="shared" si="714"/>
        <v>0</v>
      </c>
      <c r="AG2687" s="20">
        <f t="shared" si="715"/>
        <v>0</v>
      </c>
      <c r="AH2687" s="20">
        <f t="shared" si="716"/>
        <v>0</v>
      </c>
      <c r="AI2687" s="20"/>
      <c r="AJ2687" s="20"/>
      <c r="AK2687" s="20">
        <f t="shared" si="711"/>
        <v>0</v>
      </c>
      <c r="AL2687" s="171"/>
    </row>
    <row r="2688" spans="1:38" ht="15.75" customHeight="1" x14ac:dyDescent="0.25">
      <c r="A2688" s="3">
        <v>1916</v>
      </c>
      <c r="B2688" s="14">
        <f t="shared" si="706"/>
        <v>1</v>
      </c>
      <c r="C2688" s="9">
        <v>45404</v>
      </c>
      <c r="D2688" s="3" t="s">
        <v>644</v>
      </c>
      <c r="E2688" s="14" t="str">
        <f t="shared" si="717"/>
        <v>1916Tonello Pedro1</v>
      </c>
      <c r="F2688" s="119" t="s">
        <v>3640</v>
      </c>
      <c r="G2688" s="119" t="s">
        <v>1995</v>
      </c>
      <c r="H2688" s="119">
        <v>29404</v>
      </c>
      <c r="I2688" s="10" t="s">
        <v>3646</v>
      </c>
      <c r="J2688" s="14" t="str">
        <f t="shared" si="709"/>
        <v>Service completo. Cambio de aceite y filtros. Control general del vehiculo. Cambiar juego de bujías. Rotación de ruedas.</v>
      </c>
      <c r="K2688" s="3" t="s">
        <v>2390</v>
      </c>
      <c r="L2688" s="3">
        <v>1</v>
      </c>
      <c r="M2688" s="10" t="s">
        <v>918</v>
      </c>
      <c r="N2688" s="3" t="s">
        <v>771</v>
      </c>
      <c r="Q2688" s="7">
        <v>24000</v>
      </c>
      <c r="R2688" s="7" t="s">
        <v>1916</v>
      </c>
      <c r="S2688" s="8"/>
      <c r="T2688" s="11">
        <v>1</v>
      </c>
      <c r="U2688" s="158">
        <v>33000</v>
      </c>
      <c r="W2688" s="76">
        <v>33000</v>
      </c>
      <c r="X2688" s="16">
        <f t="shared" si="718"/>
        <v>33000</v>
      </c>
      <c r="Y2688" s="3">
        <v>1</v>
      </c>
      <c r="Z2688" s="114">
        <v>75000</v>
      </c>
      <c r="AB2688" s="4">
        <v>75000</v>
      </c>
      <c r="AC2688" s="18">
        <f t="shared" si="710"/>
        <v>75000</v>
      </c>
      <c r="AD2688" s="19">
        <f t="shared" si="713"/>
        <v>75000</v>
      </c>
      <c r="AE2688" s="21">
        <f t="shared" si="712"/>
        <v>24000</v>
      </c>
      <c r="AF2688" s="20">
        <f t="shared" si="714"/>
        <v>34541.630000000005</v>
      </c>
      <c r="AG2688" s="20">
        <f t="shared" si="715"/>
        <v>126400</v>
      </c>
      <c r="AH2688" s="20">
        <f t="shared" si="716"/>
        <v>75000</v>
      </c>
      <c r="AI2688" s="20"/>
      <c r="AJ2688" s="20"/>
      <c r="AK2688" s="20">
        <f t="shared" si="711"/>
        <v>201400</v>
      </c>
      <c r="AL2688" s="171"/>
    </row>
    <row r="2689" spans="1:38" ht="15.75" customHeight="1" x14ac:dyDescent="0.25">
      <c r="A2689" s="3">
        <v>1916</v>
      </c>
      <c r="B2689" s="14">
        <f t="shared" si="706"/>
        <v>2</v>
      </c>
      <c r="C2689" s="9">
        <f>IF(A2689=A2688,C2688,"")</f>
        <v>45404</v>
      </c>
      <c r="D2689" s="3" t="str">
        <f>IF(A2689=A2688,D2688,"")</f>
        <v>Tonello Pedro</v>
      </c>
      <c r="E2689" s="14" t="str">
        <f t="shared" si="717"/>
        <v>1916Tonello Pedro2</v>
      </c>
      <c r="J2689" s="14" t="str">
        <f t="shared" si="709"/>
        <v xml:space="preserve">Service completo. Cambio de aceite y filtros. Control general del vehiculo. Cambiar juego de bujías. Rotación de ruedas. </v>
      </c>
      <c r="L2689" s="3">
        <v>1</v>
      </c>
      <c r="M2689" s="10" t="s">
        <v>222</v>
      </c>
      <c r="N2689" s="3" t="s">
        <v>771</v>
      </c>
      <c r="Q2689" s="7">
        <v>5741.63</v>
      </c>
      <c r="S2689" s="8"/>
      <c r="T2689" s="11">
        <v>4</v>
      </c>
      <c r="U2689" s="158">
        <v>16550</v>
      </c>
      <c r="W2689" s="76">
        <v>16550</v>
      </c>
      <c r="X2689" s="16">
        <f t="shared" si="718"/>
        <v>66200</v>
      </c>
      <c r="AC2689" s="18">
        <f t="shared" si="710"/>
        <v>0</v>
      </c>
      <c r="AD2689" s="19">
        <f t="shared" si="713"/>
        <v>75000</v>
      </c>
      <c r="AE2689" s="21">
        <f t="shared" si="712"/>
        <v>22966.52</v>
      </c>
      <c r="AF2689" s="20">
        <f t="shared" si="714"/>
        <v>0</v>
      </c>
      <c r="AG2689" s="20">
        <f t="shared" si="715"/>
        <v>0</v>
      </c>
      <c r="AH2689" s="20">
        <f t="shared" si="716"/>
        <v>0</v>
      </c>
      <c r="AI2689" s="20"/>
      <c r="AJ2689" s="20"/>
      <c r="AK2689" s="20">
        <f t="shared" si="711"/>
        <v>0</v>
      </c>
      <c r="AL2689" s="171"/>
    </row>
    <row r="2690" spans="1:38" ht="15.75" customHeight="1" x14ac:dyDescent="0.25">
      <c r="A2690" s="3">
        <v>1916</v>
      </c>
      <c r="B2690" s="14">
        <f t="shared" si="706"/>
        <v>3</v>
      </c>
      <c r="C2690" s="9">
        <f>IF(A2690=A2689,C2689,"")</f>
        <v>45404</v>
      </c>
      <c r="D2690" s="3" t="str">
        <f>IF(A2690=A2689,D2689,"")</f>
        <v>Tonello Pedro</v>
      </c>
      <c r="E2690" s="14" t="str">
        <f t="shared" si="717"/>
        <v>1916Tonello Pedro3</v>
      </c>
      <c r="J2690" s="14" t="str">
        <f t="shared" si="709"/>
        <v xml:space="preserve">Service completo. Cambio de aceite y filtros. Control general del vehiculo. Cambiar juego de bujías. Rotación de ruedas.  </v>
      </c>
      <c r="L2690" s="3">
        <v>1</v>
      </c>
      <c r="M2690" s="10" t="s">
        <v>2222</v>
      </c>
      <c r="N2690" s="3" t="s">
        <v>771</v>
      </c>
      <c r="Q2690" s="7">
        <v>4800</v>
      </c>
      <c r="S2690" s="8"/>
      <c r="T2690" s="11">
        <v>4</v>
      </c>
      <c r="U2690" s="158">
        <v>6800</v>
      </c>
      <c r="W2690" s="76">
        <v>6800</v>
      </c>
      <c r="X2690" s="16">
        <f t="shared" si="718"/>
        <v>27200</v>
      </c>
      <c r="AC2690" s="18">
        <f t="shared" si="710"/>
        <v>0</v>
      </c>
      <c r="AD2690" s="19">
        <f t="shared" si="713"/>
        <v>75000</v>
      </c>
      <c r="AE2690" s="21">
        <f t="shared" si="712"/>
        <v>19200</v>
      </c>
      <c r="AF2690" s="20">
        <f t="shared" si="714"/>
        <v>0</v>
      </c>
      <c r="AG2690" s="20">
        <f t="shared" si="715"/>
        <v>0</v>
      </c>
      <c r="AH2690" s="20">
        <f t="shared" si="716"/>
        <v>0</v>
      </c>
      <c r="AI2690" s="20"/>
      <c r="AJ2690" s="20"/>
      <c r="AK2690" s="20">
        <f t="shared" si="711"/>
        <v>0</v>
      </c>
      <c r="AL2690" s="171"/>
    </row>
    <row r="2691" spans="1:38" ht="15.75" customHeight="1" x14ac:dyDescent="0.25">
      <c r="A2691" s="3">
        <v>1917</v>
      </c>
      <c r="B2691" s="14">
        <f t="shared" si="706"/>
        <v>1</v>
      </c>
      <c r="C2691" s="9">
        <v>45404</v>
      </c>
      <c r="D2691" s="3" t="s">
        <v>1254</v>
      </c>
      <c r="E2691" s="14" t="str">
        <f t="shared" si="717"/>
        <v>1917Fiore Martin1</v>
      </c>
      <c r="F2691" s="119" t="s">
        <v>1255</v>
      </c>
      <c r="G2691" s="119" t="s">
        <v>3068</v>
      </c>
      <c r="I2691" s="10" t="s">
        <v>3656</v>
      </c>
      <c r="J2691" s="14" t="str">
        <f t="shared" si="709"/>
        <v>Desarmar campana clavada de freno trasero derecho. Reparar con cintas de freno nuevas. Armado total. Desarmar freno trasero izquierdo. Cambiar cintas de freno. Sacar cilindro de freno. Reparar con cubetas nuevas. Armado total. Purgado de circuito de frenos traseros.</v>
      </c>
      <c r="K2691" s="3" t="s">
        <v>1665</v>
      </c>
      <c r="L2691" s="3">
        <v>1</v>
      </c>
      <c r="M2691" s="10" t="s">
        <v>3269</v>
      </c>
      <c r="N2691" s="3" t="s">
        <v>2484</v>
      </c>
      <c r="Q2691" s="7">
        <v>8536</v>
      </c>
      <c r="R2691" s="7" t="s">
        <v>1971</v>
      </c>
      <c r="S2691" s="8"/>
      <c r="T2691" s="11">
        <v>2</v>
      </c>
      <c r="U2691" s="158">
        <v>21000</v>
      </c>
      <c r="W2691" s="76">
        <v>21000</v>
      </c>
      <c r="X2691" s="16">
        <f t="shared" si="718"/>
        <v>42000</v>
      </c>
      <c r="Y2691" s="3">
        <v>1</v>
      </c>
      <c r="Z2691" s="114">
        <v>80000</v>
      </c>
      <c r="AB2691" s="4">
        <v>80000</v>
      </c>
      <c r="AC2691" s="18">
        <f t="shared" si="710"/>
        <v>80000</v>
      </c>
      <c r="AD2691" s="19">
        <f t="shared" si="713"/>
        <v>80000</v>
      </c>
      <c r="AE2691" s="21">
        <f t="shared" si="712"/>
        <v>17072</v>
      </c>
      <c r="AF2691" s="20">
        <f t="shared" si="714"/>
        <v>10536</v>
      </c>
      <c r="AG2691" s="20">
        <f t="shared" si="715"/>
        <v>49000</v>
      </c>
      <c r="AH2691" s="20">
        <f t="shared" si="716"/>
        <v>80000</v>
      </c>
      <c r="AI2691" s="20"/>
      <c r="AJ2691" s="20"/>
      <c r="AK2691" s="20">
        <f t="shared" si="711"/>
        <v>129000</v>
      </c>
      <c r="AL2691" s="171"/>
    </row>
    <row r="2692" spans="1:38" ht="15.75" customHeight="1" x14ac:dyDescent="0.25">
      <c r="A2692" s="3">
        <v>1917</v>
      </c>
      <c r="B2692" s="14">
        <f t="shared" ref="B2692:B2755" si="719">IF(A2692=A2691,B2691+1,1)</f>
        <v>2</v>
      </c>
      <c r="C2692" s="9">
        <f>IF(A2692=A2691,C2691,"")</f>
        <v>45404</v>
      </c>
      <c r="D2692" s="3" t="str">
        <f>IF(A2692=A2691,D2691,"")</f>
        <v>Fiore Martin</v>
      </c>
      <c r="E2692" s="14" t="str">
        <f t="shared" si="717"/>
        <v>1917Fiore Martin2</v>
      </c>
      <c r="J2692" s="14" t="str">
        <f t="shared" si="709"/>
        <v xml:space="preserve">Desarmar campana clavada de freno trasero derecho. Reparar con cintas de freno nuevas. Armado total. Desarmar freno trasero izquierdo. Cambiar cintas de freno. Sacar cilindro de freno. Reparar con cubetas nuevas. Armado total. Purgado de circuito de frenos traseros. </v>
      </c>
      <c r="L2692" s="3">
        <v>1</v>
      </c>
      <c r="M2692" s="10" t="s">
        <v>3657</v>
      </c>
      <c r="N2692" s="3" t="s">
        <v>771</v>
      </c>
      <c r="Q2692" s="7">
        <v>2000</v>
      </c>
      <c r="S2692" s="8"/>
      <c r="T2692" s="11">
        <v>1</v>
      </c>
      <c r="U2692" s="158">
        <v>7000</v>
      </c>
      <c r="W2692" s="76">
        <v>7000</v>
      </c>
      <c r="X2692" s="16">
        <f t="shared" si="718"/>
        <v>7000</v>
      </c>
      <c r="AC2692" s="18">
        <f t="shared" si="710"/>
        <v>0</v>
      </c>
      <c r="AD2692" s="19">
        <f t="shared" si="713"/>
        <v>80000</v>
      </c>
      <c r="AE2692" s="21">
        <f t="shared" si="712"/>
        <v>2000</v>
      </c>
      <c r="AF2692" s="20">
        <f t="shared" si="714"/>
        <v>0</v>
      </c>
      <c r="AG2692" s="20">
        <f t="shared" si="715"/>
        <v>0</v>
      </c>
      <c r="AH2692" s="20">
        <f t="shared" si="716"/>
        <v>0</v>
      </c>
      <c r="AI2692" s="20"/>
      <c r="AJ2692" s="20"/>
      <c r="AK2692" s="20">
        <f t="shared" si="711"/>
        <v>0</v>
      </c>
      <c r="AL2692" s="171"/>
    </row>
    <row r="2693" spans="1:38" ht="15.75" customHeight="1" x14ac:dyDescent="0.25">
      <c r="A2693" s="3">
        <v>1918</v>
      </c>
      <c r="B2693" s="14">
        <f t="shared" si="719"/>
        <v>1</v>
      </c>
      <c r="C2693" s="9">
        <v>45405</v>
      </c>
      <c r="D2693" s="3" t="s">
        <v>361</v>
      </c>
      <c r="E2693" s="14" t="str">
        <f t="shared" si="717"/>
        <v>1918Giordano Hugo1</v>
      </c>
      <c r="F2693" s="119" t="s">
        <v>1313</v>
      </c>
      <c r="G2693" s="119" t="s">
        <v>1314</v>
      </c>
      <c r="H2693" s="119">
        <v>58247</v>
      </c>
      <c r="I2693" s="10" t="s">
        <v>3661</v>
      </c>
      <c r="J2693" s="14" t="str">
        <f t="shared" si="709"/>
        <v>Desarmar distribucion completa. Cambiar kit, bomba de agua, correa poly-v y liquido refrigerante. Purgado del circuito de refrigeracion. Puesta a punto. Cambiar rodamientos de poleas tensoras. Armado total.</v>
      </c>
      <c r="K2693" s="3" t="s">
        <v>2390</v>
      </c>
      <c r="L2693" s="3">
        <v>1</v>
      </c>
      <c r="M2693" s="10" t="s">
        <v>1902</v>
      </c>
      <c r="N2693" s="3" t="s">
        <v>734</v>
      </c>
      <c r="Q2693" s="7">
        <v>103000</v>
      </c>
      <c r="R2693" s="7" t="s">
        <v>1480</v>
      </c>
      <c r="S2693" s="8"/>
      <c r="T2693" s="11">
        <v>1</v>
      </c>
      <c r="U2693" s="158">
        <v>129000</v>
      </c>
      <c r="W2693" s="76">
        <v>129000</v>
      </c>
      <c r="X2693" s="16">
        <f t="shared" si="718"/>
        <v>129000</v>
      </c>
      <c r="Y2693" s="3">
        <v>1</v>
      </c>
      <c r="Z2693" s="114">
        <v>150000</v>
      </c>
      <c r="AB2693" s="4">
        <v>150000</v>
      </c>
      <c r="AC2693" s="18">
        <f t="shared" si="710"/>
        <v>150000</v>
      </c>
      <c r="AD2693" s="19">
        <f t="shared" si="713"/>
        <v>150000</v>
      </c>
      <c r="AE2693" s="21">
        <f t="shared" si="712"/>
        <v>103000</v>
      </c>
      <c r="AF2693" s="20">
        <f t="shared" si="714"/>
        <v>138498</v>
      </c>
      <c r="AG2693" s="20">
        <f t="shared" si="715"/>
        <v>196400</v>
      </c>
      <c r="AH2693" s="20">
        <f t="shared" si="716"/>
        <v>150000</v>
      </c>
      <c r="AI2693" s="20"/>
      <c r="AJ2693" s="20"/>
      <c r="AK2693" s="20">
        <f t="shared" si="711"/>
        <v>346400</v>
      </c>
      <c r="AL2693" s="171"/>
    </row>
    <row r="2694" spans="1:38" ht="15.75" customHeight="1" x14ac:dyDescent="0.25">
      <c r="A2694" s="3">
        <v>1918</v>
      </c>
      <c r="B2694" s="14">
        <f t="shared" si="719"/>
        <v>2</v>
      </c>
      <c r="C2694" s="9">
        <f>IF(A2694=A2693,C2693,"")</f>
        <v>45405</v>
      </c>
      <c r="D2694" s="3" t="str">
        <f>IF(A2694=A2693,D2693,"")</f>
        <v>Giordano Hugo</v>
      </c>
      <c r="E2694" s="14" t="str">
        <f t="shared" si="717"/>
        <v>1918Giordano Hugo2</v>
      </c>
      <c r="J2694" s="14" t="str">
        <f t="shared" si="709"/>
        <v xml:space="preserve">Desarmar distribucion completa. Cambiar kit, bomba de agua, correa poly-v y liquido refrigerante. Purgado del circuito de refrigeracion. Puesta a punto. Cambiar rodamientos de poleas tensoras. Armado total. </v>
      </c>
      <c r="L2694" s="3">
        <v>1</v>
      </c>
      <c r="M2694" s="10" t="s">
        <v>1920</v>
      </c>
      <c r="N2694" s="3" t="s">
        <v>734</v>
      </c>
      <c r="Q2694" s="7">
        <v>23000</v>
      </c>
      <c r="S2694" s="8"/>
      <c r="T2694" s="11">
        <v>1</v>
      </c>
      <c r="U2694" s="158">
        <v>28800</v>
      </c>
      <c r="W2694" s="76">
        <v>28800</v>
      </c>
      <c r="X2694" s="16">
        <f t="shared" si="718"/>
        <v>28800</v>
      </c>
      <c r="AC2694" s="18">
        <f t="shared" si="710"/>
        <v>0</v>
      </c>
      <c r="AD2694" s="19">
        <f t="shared" si="713"/>
        <v>150000</v>
      </c>
      <c r="AE2694" s="21">
        <f t="shared" si="712"/>
        <v>23000</v>
      </c>
      <c r="AF2694" s="20">
        <f t="shared" si="714"/>
        <v>0</v>
      </c>
      <c r="AG2694" s="20">
        <f t="shared" si="715"/>
        <v>0</v>
      </c>
      <c r="AH2694" s="20">
        <f t="shared" si="716"/>
        <v>0</v>
      </c>
      <c r="AI2694" s="20"/>
      <c r="AJ2694" s="20"/>
      <c r="AK2694" s="20">
        <f t="shared" si="711"/>
        <v>0</v>
      </c>
      <c r="AL2694" s="171"/>
    </row>
    <row r="2695" spans="1:38" ht="15.75" customHeight="1" x14ac:dyDescent="0.25">
      <c r="A2695" s="3">
        <v>1918</v>
      </c>
      <c r="B2695" s="14">
        <f t="shared" si="719"/>
        <v>3</v>
      </c>
      <c r="C2695" s="9">
        <f>IF(A2695=A2694,C2694,"")</f>
        <v>45405</v>
      </c>
      <c r="D2695" s="3" t="str">
        <f>IF(A2695=A2694,D2694,"")</f>
        <v>Giordano Hugo</v>
      </c>
      <c r="E2695" s="14" t="str">
        <f t="shared" si="717"/>
        <v>1918Giordano Hugo3</v>
      </c>
      <c r="J2695" s="14" t="str">
        <f t="shared" si="709"/>
        <v xml:space="preserve">Desarmar distribucion completa. Cambiar kit, bomba de agua, correa poly-v y liquido refrigerante. Purgado del circuito de refrigeracion. Puesta a punto. Cambiar rodamientos de poleas tensoras. Armado total.  </v>
      </c>
      <c r="L2695" s="3">
        <v>1</v>
      </c>
      <c r="M2695" s="10" t="s">
        <v>1970</v>
      </c>
      <c r="N2695" s="3" t="s">
        <v>771</v>
      </c>
      <c r="Q2695" s="7">
        <v>7558</v>
      </c>
      <c r="S2695" s="8"/>
      <c r="T2695" s="11">
        <v>2</v>
      </c>
      <c r="U2695" s="158">
        <v>11500</v>
      </c>
      <c r="W2695" s="76">
        <v>11500</v>
      </c>
      <c r="X2695" s="16">
        <f t="shared" si="718"/>
        <v>23000</v>
      </c>
      <c r="AC2695" s="18">
        <f t="shared" si="710"/>
        <v>0</v>
      </c>
      <c r="AD2695" s="19">
        <f t="shared" si="713"/>
        <v>150000</v>
      </c>
      <c r="AE2695" s="21">
        <f t="shared" si="712"/>
        <v>15116</v>
      </c>
      <c r="AF2695" s="20">
        <f t="shared" si="714"/>
        <v>0</v>
      </c>
      <c r="AG2695" s="20">
        <f t="shared" si="715"/>
        <v>0</v>
      </c>
      <c r="AH2695" s="20">
        <f t="shared" si="716"/>
        <v>0</v>
      </c>
      <c r="AI2695" s="20"/>
      <c r="AJ2695" s="20"/>
      <c r="AK2695" s="20">
        <f t="shared" si="711"/>
        <v>0</v>
      </c>
      <c r="AL2695" s="171"/>
    </row>
    <row r="2696" spans="1:38" ht="15.75" customHeight="1" x14ac:dyDescent="0.25">
      <c r="A2696" s="3">
        <v>1918</v>
      </c>
      <c r="B2696" s="14">
        <f t="shared" si="719"/>
        <v>4</v>
      </c>
      <c r="C2696" s="9">
        <f>IF(A2696=A2695,C2695,"")</f>
        <v>45405</v>
      </c>
      <c r="D2696" s="3" t="str">
        <f>IF(A2696=A2695,D2695,"")</f>
        <v>Giordano Hugo</v>
      </c>
      <c r="E2696" s="14" t="str">
        <f t="shared" si="717"/>
        <v>1918Giordano Hugo4</v>
      </c>
      <c r="J2696" s="14" t="str">
        <f t="shared" si="709"/>
        <v xml:space="preserve">Desarmar distribucion completa. Cambiar kit, bomba de agua, correa poly-v y liquido refrigerante. Purgado del circuito de refrigeracion. Puesta a punto. Cambiar rodamientos de poleas tensoras. Armado total.   </v>
      </c>
      <c r="L2696" s="3">
        <v>1</v>
      </c>
      <c r="M2696" s="10" t="s">
        <v>1431</v>
      </c>
      <c r="N2696" s="3" t="s">
        <v>771</v>
      </c>
      <c r="Q2696" s="7">
        <v>340</v>
      </c>
      <c r="S2696" s="8"/>
      <c r="T2696" s="11">
        <v>1</v>
      </c>
      <c r="U2696" s="158">
        <v>4000</v>
      </c>
      <c r="W2696" s="76">
        <v>4000</v>
      </c>
      <c r="X2696" s="16">
        <f t="shared" si="718"/>
        <v>4000</v>
      </c>
      <c r="AC2696" s="18">
        <f t="shared" si="710"/>
        <v>0</v>
      </c>
      <c r="AD2696" s="19">
        <f t="shared" si="713"/>
        <v>150000</v>
      </c>
      <c r="AE2696" s="21">
        <f t="shared" si="712"/>
        <v>340</v>
      </c>
      <c r="AF2696" s="20">
        <f t="shared" si="714"/>
        <v>0</v>
      </c>
      <c r="AG2696" s="20">
        <f t="shared" si="715"/>
        <v>0</v>
      </c>
      <c r="AH2696" s="20">
        <f t="shared" si="716"/>
        <v>0</v>
      </c>
      <c r="AI2696" s="20"/>
      <c r="AJ2696" s="20"/>
      <c r="AK2696" s="20">
        <f t="shared" si="711"/>
        <v>0</v>
      </c>
      <c r="AL2696" s="171"/>
    </row>
    <row r="2697" spans="1:38" ht="15.75" customHeight="1" x14ac:dyDescent="0.25">
      <c r="A2697" s="3">
        <v>1918</v>
      </c>
      <c r="B2697" s="14">
        <f t="shared" si="719"/>
        <v>5</v>
      </c>
      <c r="C2697" s="9">
        <v>45405</v>
      </c>
      <c r="D2697" s="3" t="s">
        <v>361</v>
      </c>
      <c r="E2697" s="14" t="str">
        <f t="shared" si="717"/>
        <v>1918Giordano Hugo5</v>
      </c>
      <c r="J2697" s="14" t="str">
        <f t="shared" si="709"/>
        <v xml:space="preserve">Desarmar distribucion completa. Cambiar kit, bomba de agua, correa poly-v y liquido refrigerante. Purgado del circuito de refrigeracion. Puesta a punto. Cambiar rodamientos de poleas tensoras. Armado total.    </v>
      </c>
      <c r="L2697" s="3">
        <v>1</v>
      </c>
      <c r="M2697" s="10" t="s">
        <v>3660</v>
      </c>
      <c r="N2697" s="3" t="s">
        <v>734</v>
      </c>
      <c r="Q2697" s="7">
        <v>4600</v>
      </c>
      <c r="S2697" s="8"/>
      <c r="T2697" s="11">
        <v>2</v>
      </c>
      <c r="U2697" s="158">
        <v>5800</v>
      </c>
      <c r="W2697" s="76">
        <v>5800</v>
      </c>
      <c r="X2697" s="16">
        <f t="shared" si="718"/>
        <v>11600</v>
      </c>
      <c r="AC2697" s="18">
        <f t="shared" si="710"/>
        <v>0</v>
      </c>
      <c r="AD2697" s="19">
        <f t="shared" si="713"/>
        <v>150000</v>
      </c>
      <c r="AE2697" s="21">
        <f t="shared" si="712"/>
        <v>9200</v>
      </c>
      <c r="AF2697" s="20">
        <f t="shared" si="714"/>
        <v>0</v>
      </c>
      <c r="AG2697" s="20">
        <f t="shared" si="715"/>
        <v>0</v>
      </c>
      <c r="AH2697" s="20">
        <f t="shared" si="716"/>
        <v>0</v>
      </c>
      <c r="AI2697" s="20"/>
      <c r="AJ2697" s="20"/>
      <c r="AK2697" s="20">
        <f t="shared" si="711"/>
        <v>0</v>
      </c>
      <c r="AL2697" s="171"/>
    </row>
    <row r="2698" spans="1:38" ht="15.75" customHeight="1" x14ac:dyDescent="0.25">
      <c r="A2698" s="3">
        <v>1919</v>
      </c>
      <c r="B2698" s="14">
        <f t="shared" si="719"/>
        <v>1</v>
      </c>
      <c r="C2698" s="9">
        <v>45405</v>
      </c>
      <c r="D2698" s="3" t="s">
        <v>116</v>
      </c>
      <c r="E2698" s="14" t="str">
        <f t="shared" si="717"/>
        <v>1919Transporte Palloni1</v>
      </c>
      <c r="F2698" s="119" t="s">
        <v>1331</v>
      </c>
      <c r="G2698" s="119" t="s">
        <v>1318</v>
      </c>
      <c r="I2698" s="10" t="s">
        <v>3675</v>
      </c>
      <c r="J2698" s="14" t="str">
        <f t="shared" si="709"/>
        <v>Desarmar suspension delantera izquierda. Cambiar bolillero de rueda. Armado total. Cambiar pastillas de freno lado interno en rueda delantera izquierda. Lubricar corredera de caliper. Control de estado de bolilleros de ruedas delanteras. Cambiar tensor completo de correa poly-v y polea fija de correa poly-v.</v>
      </c>
      <c r="K2698" s="3" t="s">
        <v>1665</v>
      </c>
      <c r="R2698" s="7" t="s">
        <v>1971</v>
      </c>
      <c r="S2698" s="8"/>
      <c r="W2698" s="76"/>
      <c r="X2698" s="16">
        <f t="shared" si="718"/>
        <v>0</v>
      </c>
      <c r="Y2698" s="3">
        <v>1</v>
      </c>
      <c r="Z2698" s="114">
        <v>92000</v>
      </c>
      <c r="AB2698" s="4">
        <v>92000</v>
      </c>
      <c r="AC2698" s="18">
        <f t="shared" si="710"/>
        <v>92000</v>
      </c>
      <c r="AD2698" s="19">
        <f t="shared" si="713"/>
        <v>92000</v>
      </c>
      <c r="AE2698" s="21">
        <f t="shared" si="712"/>
        <v>0</v>
      </c>
      <c r="AF2698" s="20">
        <f t="shared" si="714"/>
        <v>0</v>
      </c>
      <c r="AG2698" s="20">
        <f t="shared" si="715"/>
        <v>0</v>
      </c>
      <c r="AH2698" s="20">
        <f t="shared" si="716"/>
        <v>92000</v>
      </c>
      <c r="AI2698" s="20"/>
      <c r="AJ2698" s="20"/>
      <c r="AK2698" s="20">
        <f t="shared" si="711"/>
        <v>92000</v>
      </c>
      <c r="AL2698" s="171">
        <v>15</v>
      </c>
    </row>
    <row r="2699" spans="1:38" ht="15.75" customHeight="1" x14ac:dyDescent="0.25">
      <c r="A2699" s="3">
        <v>1919</v>
      </c>
      <c r="B2699" s="14">
        <f t="shared" si="719"/>
        <v>2</v>
      </c>
      <c r="C2699" s="9">
        <f>IF(A2699=A2698,C2698,"")</f>
        <v>45405</v>
      </c>
      <c r="D2699" s="3" t="str">
        <f>IF(A2699=A2698,D2698,"")</f>
        <v>Transporte Palloni</v>
      </c>
      <c r="E2699" s="14" t="str">
        <f t="shared" si="717"/>
        <v>1919Transporte Palloni2</v>
      </c>
      <c r="J2699" s="14" t="str">
        <f t="shared" si="709"/>
        <v xml:space="preserve">Desarmar suspension delantera izquierda. Cambiar bolillero de rueda. Armado total. Cambiar pastillas de freno lado interno en rueda delantera izquierda. Lubricar corredera de caliper. Control de estado de bolilleros de ruedas delanteras. Cambiar tensor completo de correa poly-v y polea fija de correa poly-v. </v>
      </c>
      <c r="S2699" s="8"/>
      <c r="W2699" s="76"/>
      <c r="X2699" s="16">
        <f t="shared" si="718"/>
        <v>0</v>
      </c>
      <c r="AC2699" s="18">
        <f t="shared" si="710"/>
        <v>0</v>
      </c>
      <c r="AD2699" s="19">
        <f t="shared" si="713"/>
        <v>92000</v>
      </c>
      <c r="AE2699" s="21">
        <f t="shared" si="712"/>
        <v>0</v>
      </c>
      <c r="AF2699" s="20">
        <f t="shared" si="714"/>
        <v>0</v>
      </c>
      <c r="AG2699" s="20">
        <f t="shared" si="715"/>
        <v>0</v>
      </c>
      <c r="AH2699" s="20">
        <f t="shared" si="716"/>
        <v>0</v>
      </c>
      <c r="AI2699" s="20"/>
      <c r="AJ2699" s="20"/>
      <c r="AK2699" s="20">
        <f t="shared" si="711"/>
        <v>0</v>
      </c>
      <c r="AL2699" s="171"/>
    </row>
    <row r="2700" spans="1:38" ht="15.75" customHeight="1" x14ac:dyDescent="0.25">
      <c r="A2700" s="3">
        <v>1920</v>
      </c>
      <c r="B2700" s="14">
        <f t="shared" si="719"/>
        <v>1</v>
      </c>
      <c r="C2700" s="9">
        <v>45405</v>
      </c>
      <c r="D2700" s="3" t="s">
        <v>3579</v>
      </c>
      <c r="E2700" s="14" t="str">
        <f t="shared" si="717"/>
        <v>1920Carranza Mauro1</v>
      </c>
      <c r="F2700" s="119" t="s">
        <v>3580</v>
      </c>
      <c r="G2700" s="119" t="s">
        <v>2279</v>
      </c>
      <c r="H2700" s="119">
        <v>136245</v>
      </c>
      <c r="I2700" s="10" t="s">
        <v>3668</v>
      </c>
      <c r="J2700" s="14" t="str">
        <f t="shared" si="709"/>
        <v>Desarmar distribucion completa. Sacar tapa de valvulas. Cambiar retenes de distribucion. Puesta a punto con herramienta especifica. Rearmado total. Colocar y cementar tapa de valvulas. Cambiar juego de bujias. Lavaje de circuito de liquido refrigerante. Lavado de deposito de liquido refrigerante. Anular calentamiento de cuerpo mariposa. Cambiar cuerpo de termostato. Cambiar manguera inferior de radiador.</v>
      </c>
      <c r="K2700" s="3" t="s">
        <v>2380</v>
      </c>
      <c r="L2700" s="3">
        <v>1</v>
      </c>
      <c r="M2700" s="10" t="s">
        <v>2222</v>
      </c>
      <c r="N2700" s="3" t="s">
        <v>1832</v>
      </c>
      <c r="R2700" s="7" t="s">
        <v>1971</v>
      </c>
      <c r="S2700" s="8"/>
      <c r="W2700" s="76"/>
      <c r="X2700" s="16">
        <f t="shared" si="718"/>
        <v>0</v>
      </c>
      <c r="Y2700" s="3">
        <v>1</v>
      </c>
      <c r="Z2700" s="114">
        <v>162809.92000000001</v>
      </c>
      <c r="AA2700" s="114">
        <v>34190.080000000002</v>
      </c>
      <c r="AB2700" s="4">
        <v>197000</v>
      </c>
      <c r="AC2700" s="18">
        <f t="shared" si="710"/>
        <v>197000</v>
      </c>
      <c r="AD2700" s="19">
        <f t="shared" si="713"/>
        <v>197000</v>
      </c>
      <c r="AE2700" s="21">
        <f t="shared" si="712"/>
        <v>0</v>
      </c>
      <c r="AF2700" s="20">
        <f t="shared" si="714"/>
        <v>0</v>
      </c>
      <c r="AG2700" s="20">
        <f t="shared" si="715"/>
        <v>18000</v>
      </c>
      <c r="AH2700" s="20">
        <f t="shared" si="716"/>
        <v>197000</v>
      </c>
      <c r="AI2700" s="20"/>
      <c r="AJ2700" s="20"/>
      <c r="AK2700" s="20">
        <f t="shared" si="711"/>
        <v>215000</v>
      </c>
      <c r="AL2700" s="171">
        <v>20</v>
      </c>
    </row>
    <row r="2701" spans="1:38" ht="15.75" customHeight="1" x14ac:dyDescent="0.25">
      <c r="A2701" s="3">
        <v>1920</v>
      </c>
      <c r="B2701" s="14">
        <f t="shared" si="719"/>
        <v>2</v>
      </c>
      <c r="C2701" s="9">
        <f>IF(A2701=A2700,C2700,"")</f>
        <v>45405</v>
      </c>
      <c r="D2701" s="3" t="str">
        <f>IF(A2701=A2700,D2700,"")</f>
        <v>Carranza Mauro</v>
      </c>
      <c r="E2701" s="14" t="str">
        <f t="shared" si="717"/>
        <v>1920Carranza Mauro2</v>
      </c>
      <c r="J2701" s="14" t="str">
        <f t="shared" si="709"/>
        <v xml:space="preserve">Desarmar distribucion completa. Sacar tapa de valvulas. Cambiar retenes de distribucion. Puesta a punto con herramienta especifica. Rearmado total. Colocar y cementar tapa de valvulas. Cambiar juego de bujias. Lavaje de circuito de liquido refrigerante. Lavado de deposito de liquido refrigerante. Anular calentamiento de cuerpo mariposa. Cambiar cuerpo de termostato. Cambiar manguera inferior de radiador. </v>
      </c>
      <c r="L2701" s="3">
        <v>1</v>
      </c>
      <c r="M2701" s="10" t="s">
        <v>3658</v>
      </c>
      <c r="N2701" s="3" t="s">
        <v>1832</v>
      </c>
      <c r="S2701" s="8"/>
      <c r="W2701" s="76"/>
      <c r="X2701" s="16">
        <f t="shared" si="718"/>
        <v>0</v>
      </c>
      <c r="AC2701" s="18">
        <f t="shared" si="710"/>
        <v>0</v>
      </c>
      <c r="AD2701" s="19">
        <f t="shared" si="713"/>
        <v>197000</v>
      </c>
      <c r="AE2701" s="21">
        <f t="shared" si="712"/>
        <v>0</v>
      </c>
      <c r="AF2701" s="20">
        <f t="shared" si="714"/>
        <v>0</v>
      </c>
      <c r="AG2701" s="20">
        <f t="shared" si="715"/>
        <v>0</v>
      </c>
      <c r="AH2701" s="20">
        <f t="shared" si="716"/>
        <v>0</v>
      </c>
      <c r="AI2701" s="20"/>
      <c r="AJ2701" s="20"/>
      <c r="AK2701" s="20">
        <f t="shared" si="711"/>
        <v>0</v>
      </c>
      <c r="AL2701" s="171"/>
    </row>
    <row r="2702" spans="1:38" ht="15.75" customHeight="1" x14ac:dyDescent="0.25">
      <c r="A2702" s="3">
        <v>1920</v>
      </c>
      <c r="B2702" s="14">
        <f t="shared" si="719"/>
        <v>3</v>
      </c>
      <c r="C2702" s="9">
        <f>IF(A2702=A2701,C2701,"")</f>
        <v>45405</v>
      </c>
      <c r="D2702" s="3" t="str">
        <f>IF(A2702=A2701,D2701,"")</f>
        <v>Carranza Mauro</v>
      </c>
      <c r="E2702" s="14" t="str">
        <f t="shared" si="717"/>
        <v>1920Carranza Mauro3</v>
      </c>
      <c r="J2702" s="14" t="str">
        <f t="shared" si="709"/>
        <v xml:space="preserve">Desarmar distribucion completa. Sacar tapa de valvulas. Cambiar retenes de distribucion. Puesta a punto con herramienta especifica. Rearmado total. Colocar y cementar tapa de valvulas. Cambiar juego de bujias. Lavaje de circuito de liquido refrigerante. Lavado de deposito de liquido refrigerante. Anular calentamiento de cuerpo mariposa. Cambiar cuerpo de termostato. Cambiar manguera inferior de radiador.  </v>
      </c>
      <c r="L2702" s="3">
        <v>1</v>
      </c>
      <c r="M2702" s="10" t="s">
        <v>3659</v>
      </c>
      <c r="N2702" s="3" t="s">
        <v>1832</v>
      </c>
      <c r="S2702" s="8"/>
      <c r="W2702" s="76"/>
      <c r="X2702" s="16">
        <f t="shared" si="718"/>
        <v>0</v>
      </c>
      <c r="AC2702" s="18">
        <f t="shared" si="710"/>
        <v>0</v>
      </c>
      <c r="AD2702" s="19">
        <f t="shared" si="713"/>
        <v>197000</v>
      </c>
      <c r="AE2702" s="21">
        <f t="shared" si="712"/>
        <v>0</v>
      </c>
      <c r="AF2702" s="20">
        <f t="shared" si="714"/>
        <v>0</v>
      </c>
      <c r="AG2702" s="20">
        <f t="shared" si="715"/>
        <v>0</v>
      </c>
      <c r="AH2702" s="20">
        <f t="shared" si="716"/>
        <v>0</v>
      </c>
      <c r="AI2702" s="20"/>
      <c r="AJ2702" s="20"/>
      <c r="AK2702" s="20">
        <f t="shared" si="711"/>
        <v>0</v>
      </c>
      <c r="AL2702" s="171"/>
    </row>
    <row r="2703" spans="1:38" ht="15.75" customHeight="1" x14ac:dyDescent="0.25">
      <c r="A2703" s="3">
        <v>1920</v>
      </c>
      <c r="B2703" s="14">
        <f t="shared" si="719"/>
        <v>4</v>
      </c>
      <c r="C2703" s="9">
        <v>45405</v>
      </c>
      <c r="D2703" s="3" t="s">
        <v>3579</v>
      </c>
      <c r="E2703" s="14" t="str">
        <f t="shared" si="717"/>
        <v>1920Carranza Mauro4</v>
      </c>
      <c r="J2703" s="14" t="str">
        <f t="shared" si="709"/>
        <v xml:space="preserve">Desarmar distribucion completa. Sacar tapa de valvulas. Cambiar retenes de distribucion. Puesta a punto con herramienta especifica. Rearmado total. Colocar y cementar tapa de valvulas. Cambiar juego de bujias. Lavaje de circuito de liquido refrigerante. Lavado de deposito de liquido refrigerante. Anular calentamiento de cuerpo mariposa. Cambiar cuerpo de termostato. Cambiar manguera inferior de radiador.   </v>
      </c>
      <c r="L2703" s="3">
        <v>1</v>
      </c>
      <c r="M2703" s="10" t="s">
        <v>3669</v>
      </c>
      <c r="N2703" s="3" t="s">
        <v>1832</v>
      </c>
      <c r="S2703" s="8"/>
      <c r="W2703" s="76"/>
      <c r="X2703" s="16">
        <f t="shared" si="718"/>
        <v>0</v>
      </c>
      <c r="AC2703" s="18">
        <f t="shared" si="710"/>
        <v>0</v>
      </c>
      <c r="AD2703" s="19">
        <f t="shared" si="713"/>
        <v>197000</v>
      </c>
      <c r="AE2703" s="21">
        <f t="shared" si="712"/>
        <v>0</v>
      </c>
      <c r="AF2703" s="20">
        <f t="shared" si="714"/>
        <v>0</v>
      </c>
      <c r="AG2703" s="20">
        <f t="shared" si="715"/>
        <v>0</v>
      </c>
      <c r="AH2703" s="20">
        <f t="shared" si="716"/>
        <v>0</v>
      </c>
      <c r="AI2703" s="20"/>
      <c r="AJ2703" s="20"/>
      <c r="AK2703" s="20">
        <f t="shared" si="711"/>
        <v>0</v>
      </c>
      <c r="AL2703" s="171"/>
    </row>
    <row r="2704" spans="1:38" ht="15.75" customHeight="1" x14ac:dyDescent="0.25">
      <c r="A2704" s="3">
        <v>1920</v>
      </c>
      <c r="B2704" s="14">
        <f t="shared" si="719"/>
        <v>5</v>
      </c>
      <c r="C2704" s="9">
        <f>IF(A2704=A2703,C2703,"")</f>
        <v>45405</v>
      </c>
      <c r="D2704" s="3" t="str">
        <f>IF(A2704=A2703,D2703,"")</f>
        <v>Carranza Mauro</v>
      </c>
      <c r="E2704" s="14" t="str">
        <f t="shared" si="717"/>
        <v>1920Carranza Mauro5</v>
      </c>
      <c r="J2704" s="14" t="str">
        <f t="shared" si="709"/>
        <v xml:space="preserve">Desarmar distribucion completa. Sacar tapa de valvulas. Cambiar retenes de distribucion. Puesta a punto con herramienta especifica. Rearmado total. Colocar y cementar tapa de valvulas. Cambiar juego de bujias. Lavaje de circuito de liquido refrigerante. Lavado de deposito de liquido refrigerante. Anular calentamiento de cuerpo mariposa. Cambiar cuerpo de termostato. Cambiar manguera inferior de radiador.    </v>
      </c>
      <c r="L2704" s="3">
        <v>1</v>
      </c>
      <c r="M2704" s="10" t="s">
        <v>1431</v>
      </c>
      <c r="N2704" s="3" t="s">
        <v>771</v>
      </c>
      <c r="S2704" s="8"/>
      <c r="T2704" s="11">
        <v>1</v>
      </c>
      <c r="U2704" s="158">
        <v>3305.79</v>
      </c>
      <c r="V2704" s="158">
        <v>694.21</v>
      </c>
      <c r="W2704" s="76">
        <v>4000</v>
      </c>
      <c r="X2704" s="16">
        <f t="shared" si="718"/>
        <v>4000</v>
      </c>
      <c r="AC2704" s="18">
        <f t="shared" si="710"/>
        <v>0</v>
      </c>
      <c r="AD2704" s="19">
        <f t="shared" si="713"/>
        <v>197000</v>
      </c>
      <c r="AE2704" s="21">
        <f t="shared" si="712"/>
        <v>0</v>
      </c>
      <c r="AF2704" s="20">
        <f t="shared" si="714"/>
        <v>0</v>
      </c>
      <c r="AG2704" s="20">
        <f t="shared" si="715"/>
        <v>0</v>
      </c>
      <c r="AH2704" s="20">
        <f t="shared" si="716"/>
        <v>0</v>
      </c>
      <c r="AI2704" s="20"/>
      <c r="AJ2704" s="20"/>
      <c r="AK2704" s="20">
        <f t="shared" si="711"/>
        <v>0</v>
      </c>
      <c r="AL2704" s="171"/>
    </row>
    <row r="2705" spans="1:38" ht="15.75" customHeight="1" x14ac:dyDescent="0.25">
      <c r="A2705" s="3">
        <v>1920</v>
      </c>
      <c r="B2705" s="14">
        <f t="shared" si="719"/>
        <v>6</v>
      </c>
      <c r="C2705" s="9">
        <v>45405</v>
      </c>
      <c r="D2705" s="3" t="s">
        <v>3579</v>
      </c>
      <c r="E2705" s="14" t="str">
        <f t="shared" si="717"/>
        <v>1920Carranza Mauro6</v>
      </c>
      <c r="J2705" s="14" t="str">
        <f t="shared" si="709"/>
        <v xml:space="preserve">Desarmar distribucion completa. Sacar tapa de valvulas. Cambiar retenes de distribucion. Puesta a punto con herramienta especifica. Rearmado total. Colocar y cementar tapa de valvulas. Cambiar juego de bujias. Lavaje de circuito de liquido refrigerante. Lavado de deposito de liquido refrigerante. Anular calentamiento de cuerpo mariposa. Cambiar cuerpo de termostato. Cambiar manguera inferior de radiador.     </v>
      </c>
      <c r="L2705" s="3">
        <v>1</v>
      </c>
      <c r="M2705" s="10" t="s">
        <v>3670</v>
      </c>
      <c r="N2705" s="3" t="s">
        <v>771</v>
      </c>
      <c r="S2705" s="8"/>
      <c r="T2705" s="11">
        <v>1</v>
      </c>
      <c r="U2705" s="158">
        <v>11570.25</v>
      </c>
      <c r="V2705" s="158">
        <v>2429.75</v>
      </c>
      <c r="W2705" s="76">
        <v>14000</v>
      </c>
      <c r="X2705" s="16">
        <f t="shared" si="718"/>
        <v>14000</v>
      </c>
      <c r="AC2705" s="18">
        <f t="shared" si="710"/>
        <v>0</v>
      </c>
      <c r="AD2705" s="19">
        <f t="shared" si="713"/>
        <v>197000</v>
      </c>
      <c r="AE2705" s="21">
        <f t="shared" si="712"/>
        <v>0</v>
      </c>
      <c r="AF2705" s="20">
        <f t="shared" si="714"/>
        <v>0</v>
      </c>
      <c r="AG2705" s="20">
        <f t="shared" si="715"/>
        <v>0</v>
      </c>
      <c r="AH2705" s="20">
        <f t="shared" si="716"/>
        <v>0</v>
      </c>
      <c r="AI2705" s="20"/>
      <c r="AJ2705" s="20"/>
      <c r="AK2705" s="20">
        <f t="shared" si="711"/>
        <v>0</v>
      </c>
      <c r="AL2705" s="171"/>
    </row>
    <row r="2706" spans="1:38" ht="15.75" customHeight="1" x14ac:dyDescent="0.25">
      <c r="A2706" s="3">
        <v>1921</v>
      </c>
      <c r="B2706" s="14">
        <f t="shared" si="719"/>
        <v>1</v>
      </c>
      <c r="C2706" s="9">
        <v>45406</v>
      </c>
      <c r="D2706" s="3" t="s">
        <v>439</v>
      </c>
      <c r="E2706" s="14" t="str">
        <f t="shared" si="717"/>
        <v>1921Lopez Alejandra1</v>
      </c>
      <c r="F2706" s="119" t="s">
        <v>3662</v>
      </c>
      <c r="G2706" s="119" t="s">
        <v>806</v>
      </c>
      <c r="H2706" s="119">
        <v>28562</v>
      </c>
      <c r="I2706" s="10" t="s">
        <v>3664</v>
      </c>
      <c r="J2706" s="14" t="str">
        <f t="shared" si="709"/>
        <v>Service completo. Cambio de aceite y filtros. Control general del vehiculo. Cambiar juego de bujias. Rotacion de ruedas. Lavado motor.</v>
      </c>
      <c r="K2706" s="3" t="s">
        <v>2390</v>
      </c>
      <c r="L2706" s="3">
        <v>1</v>
      </c>
      <c r="M2706" s="10" t="s">
        <v>2986</v>
      </c>
      <c r="N2706" s="3" t="s">
        <v>771</v>
      </c>
      <c r="Q2706" s="7">
        <v>4156.6899999999996</v>
      </c>
      <c r="R2706" s="7" t="s">
        <v>1916</v>
      </c>
      <c r="S2706" s="8"/>
      <c r="T2706" s="11">
        <v>1</v>
      </c>
      <c r="U2706" s="158">
        <v>8000</v>
      </c>
      <c r="V2706" s="158">
        <v>1680</v>
      </c>
      <c r="W2706" s="76">
        <v>9680</v>
      </c>
      <c r="X2706" s="16">
        <f t="shared" si="718"/>
        <v>9680</v>
      </c>
      <c r="Y2706" s="3">
        <v>1</v>
      </c>
      <c r="Z2706" s="114">
        <v>70000</v>
      </c>
      <c r="AB2706" s="4">
        <v>70000</v>
      </c>
      <c r="AC2706" s="18">
        <f t="shared" si="710"/>
        <v>70000</v>
      </c>
      <c r="AD2706" s="19">
        <f t="shared" si="713"/>
        <v>70000</v>
      </c>
      <c r="AE2706" s="21">
        <f t="shared" si="712"/>
        <v>4156.6899999999996</v>
      </c>
      <c r="AF2706" s="20">
        <f t="shared" si="714"/>
        <v>32256.009999999995</v>
      </c>
      <c r="AG2706" s="20">
        <f t="shared" si="715"/>
        <v>153779</v>
      </c>
      <c r="AH2706" s="20">
        <f t="shared" si="716"/>
        <v>70000</v>
      </c>
      <c r="AI2706" s="20"/>
      <c r="AJ2706" s="20"/>
      <c r="AK2706" s="20">
        <f t="shared" si="711"/>
        <v>223779</v>
      </c>
      <c r="AL2706" s="171"/>
    </row>
    <row r="2707" spans="1:38" ht="15.75" customHeight="1" x14ac:dyDescent="0.25">
      <c r="A2707" s="3">
        <v>1921</v>
      </c>
      <c r="B2707" s="14">
        <f t="shared" si="719"/>
        <v>2</v>
      </c>
      <c r="C2707" s="9">
        <f>IF(A2707=A2706,C2706,"")</f>
        <v>45406</v>
      </c>
      <c r="D2707" s="3" t="str">
        <f>IF(A2707=A2706,D2706,"")</f>
        <v>Lopez Alejandra</v>
      </c>
      <c r="E2707" s="14" t="str">
        <f t="shared" si="717"/>
        <v>1921Lopez Alejandra2</v>
      </c>
      <c r="J2707" s="14" t="str">
        <f t="shared" si="709"/>
        <v xml:space="preserve">Service completo. Cambio de aceite y filtros. Control general del vehiculo. Cambiar juego de bujias. Rotacion de ruedas. Lavado motor. </v>
      </c>
      <c r="L2707" s="3">
        <v>1</v>
      </c>
      <c r="M2707" s="10" t="s">
        <v>3169</v>
      </c>
      <c r="N2707" s="3" t="s">
        <v>771</v>
      </c>
      <c r="Q2707" s="7">
        <v>5114.57</v>
      </c>
      <c r="S2707" s="8"/>
      <c r="T2707" s="11">
        <v>1</v>
      </c>
      <c r="U2707" s="158">
        <v>12500</v>
      </c>
      <c r="V2707" s="158">
        <v>2625</v>
      </c>
      <c r="W2707" s="76">
        <v>15125</v>
      </c>
      <c r="X2707" s="16">
        <f t="shared" si="718"/>
        <v>15125</v>
      </c>
      <c r="AC2707" s="18">
        <f t="shared" si="710"/>
        <v>0</v>
      </c>
      <c r="AD2707" s="19">
        <f t="shared" si="713"/>
        <v>70000</v>
      </c>
      <c r="AE2707" s="21">
        <f t="shared" si="712"/>
        <v>5114.57</v>
      </c>
      <c r="AF2707" s="20">
        <f t="shared" si="714"/>
        <v>0</v>
      </c>
      <c r="AG2707" s="20">
        <f t="shared" si="715"/>
        <v>0</v>
      </c>
      <c r="AH2707" s="20">
        <f t="shared" si="716"/>
        <v>0</v>
      </c>
      <c r="AI2707" s="20"/>
      <c r="AJ2707" s="20"/>
      <c r="AK2707" s="20">
        <f t="shared" si="711"/>
        <v>0</v>
      </c>
      <c r="AL2707" s="171"/>
    </row>
    <row r="2708" spans="1:38" ht="15.75" customHeight="1" x14ac:dyDescent="0.25">
      <c r="A2708" s="3">
        <v>1921</v>
      </c>
      <c r="B2708" s="14">
        <f t="shared" si="719"/>
        <v>3</v>
      </c>
      <c r="C2708" s="9">
        <f>IF(A2708=A2707,C2707,"")</f>
        <v>45406</v>
      </c>
      <c r="D2708" s="3" t="str">
        <f>IF(A2708=A2707,D2707,"")</f>
        <v>Lopez Alejandra</v>
      </c>
      <c r="E2708" s="14" t="str">
        <f t="shared" si="717"/>
        <v>1921Lopez Alejandra3</v>
      </c>
      <c r="J2708" s="14" t="str">
        <f t="shared" si="709"/>
        <v xml:space="preserve">Service completo. Cambio de aceite y filtros. Control general del vehiculo. Cambiar juego de bujias. Rotacion de ruedas. Lavado motor.  </v>
      </c>
      <c r="L2708" s="3">
        <v>1</v>
      </c>
      <c r="M2708" s="10" t="s">
        <v>2178</v>
      </c>
      <c r="N2708" s="3" t="s">
        <v>771</v>
      </c>
      <c r="Q2708" s="7">
        <v>3912.09</v>
      </c>
      <c r="S2708" s="8"/>
      <c r="T2708" s="11">
        <v>1</v>
      </c>
      <c r="U2708" s="158">
        <v>8400</v>
      </c>
      <c r="V2708" s="158">
        <v>1764</v>
      </c>
      <c r="W2708" s="76">
        <v>10164</v>
      </c>
      <c r="X2708" s="16">
        <f t="shared" si="718"/>
        <v>10164</v>
      </c>
      <c r="AC2708" s="18">
        <f t="shared" si="710"/>
        <v>0</v>
      </c>
      <c r="AD2708" s="19">
        <f t="shared" si="713"/>
        <v>70000</v>
      </c>
      <c r="AE2708" s="21">
        <f t="shared" si="712"/>
        <v>3912.09</v>
      </c>
      <c r="AF2708" s="20">
        <f t="shared" si="714"/>
        <v>0</v>
      </c>
      <c r="AG2708" s="20">
        <f t="shared" si="715"/>
        <v>0</v>
      </c>
      <c r="AH2708" s="20">
        <f t="shared" si="716"/>
        <v>0</v>
      </c>
      <c r="AI2708" s="20"/>
      <c r="AJ2708" s="20"/>
      <c r="AK2708" s="20">
        <f t="shared" si="711"/>
        <v>0</v>
      </c>
      <c r="AL2708" s="171"/>
    </row>
    <row r="2709" spans="1:38" ht="15.75" customHeight="1" x14ac:dyDescent="0.25">
      <c r="A2709" s="3">
        <v>1921</v>
      </c>
      <c r="B2709" s="14">
        <f t="shared" si="719"/>
        <v>4</v>
      </c>
      <c r="C2709" s="9">
        <f>IF(A2709=A2708,C2708,"")</f>
        <v>45406</v>
      </c>
      <c r="D2709" s="3" t="str">
        <f>IF(A2709=A2708,D2708,"")</f>
        <v>Lopez Alejandra</v>
      </c>
      <c r="E2709" s="14" t="str">
        <f t="shared" si="717"/>
        <v>1921Lopez Alejandra4</v>
      </c>
      <c r="J2709" s="14" t="str">
        <f t="shared" si="709"/>
        <v xml:space="preserve">Service completo. Cambio de aceite y filtros. Control general del vehiculo. Cambiar juego de bujias. Rotacion de ruedas. Lavado motor.   </v>
      </c>
      <c r="L2709" s="3">
        <v>1</v>
      </c>
      <c r="M2709" s="10" t="s">
        <v>3663</v>
      </c>
      <c r="N2709" s="3" t="s">
        <v>771</v>
      </c>
      <c r="Q2709" s="7">
        <v>5531.99</v>
      </c>
      <c r="S2709" s="8"/>
      <c r="T2709" s="11">
        <v>1</v>
      </c>
      <c r="U2709" s="158">
        <v>11000</v>
      </c>
      <c r="V2709" s="158">
        <v>2310</v>
      </c>
      <c r="W2709" s="76">
        <v>13310</v>
      </c>
      <c r="X2709" s="16">
        <f t="shared" si="718"/>
        <v>13310</v>
      </c>
      <c r="AC2709" s="18">
        <f t="shared" si="710"/>
        <v>0</v>
      </c>
      <c r="AD2709" s="19">
        <f t="shared" si="713"/>
        <v>70000</v>
      </c>
      <c r="AE2709" s="21">
        <f t="shared" si="712"/>
        <v>5531.99</v>
      </c>
      <c r="AF2709" s="20">
        <f t="shared" si="714"/>
        <v>0</v>
      </c>
      <c r="AG2709" s="20">
        <f t="shared" si="715"/>
        <v>0</v>
      </c>
      <c r="AH2709" s="20">
        <f t="shared" si="716"/>
        <v>0</v>
      </c>
      <c r="AI2709" s="20"/>
      <c r="AJ2709" s="20"/>
      <c r="AK2709" s="20">
        <f t="shared" si="711"/>
        <v>0</v>
      </c>
      <c r="AL2709" s="171"/>
    </row>
    <row r="2710" spans="1:38" ht="15.75" customHeight="1" x14ac:dyDescent="0.25">
      <c r="A2710" s="3">
        <v>1921</v>
      </c>
      <c r="B2710" s="14">
        <f t="shared" si="719"/>
        <v>5</v>
      </c>
      <c r="C2710" s="9">
        <f>IF(A2710=A2709,C2709,"")</f>
        <v>45406</v>
      </c>
      <c r="D2710" s="3" t="str">
        <f>IF(A2710=A2709,D2709,"")</f>
        <v>Lopez Alejandra</v>
      </c>
      <c r="E2710" s="14" t="str">
        <f t="shared" si="717"/>
        <v>1921Lopez Alejandra5</v>
      </c>
      <c r="J2710" s="14" t="str">
        <f t="shared" si="709"/>
        <v xml:space="preserve">Service completo. Cambio de aceite y filtros. Control general del vehiculo. Cambiar juego de bujias. Rotacion de ruedas. Lavado motor.    </v>
      </c>
      <c r="L2710" s="3">
        <v>1</v>
      </c>
      <c r="M2710" s="10" t="s">
        <v>728</v>
      </c>
      <c r="N2710" s="3" t="s">
        <v>771</v>
      </c>
      <c r="Q2710" s="7">
        <v>3540.67</v>
      </c>
      <c r="S2710" s="8"/>
      <c r="T2710" s="11">
        <v>4</v>
      </c>
      <c r="U2710" s="158">
        <v>11250</v>
      </c>
      <c r="W2710" s="76">
        <v>11250</v>
      </c>
      <c r="X2710" s="16">
        <f t="shared" si="718"/>
        <v>45000</v>
      </c>
      <c r="AC2710" s="18">
        <f t="shared" si="710"/>
        <v>0</v>
      </c>
      <c r="AD2710" s="19">
        <f t="shared" si="713"/>
        <v>70000</v>
      </c>
      <c r="AE2710" s="21">
        <f t="shared" si="712"/>
        <v>14162.68</v>
      </c>
      <c r="AF2710" s="20">
        <f t="shared" si="714"/>
        <v>0</v>
      </c>
      <c r="AG2710" s="20">
        <f t="shared" si="715"/>
        <v>0</v>
      </c>
      <c r="AH2710" s="20">
        <f t="shared" si="716"/>
        <v>0</v>
      </c>
      <c r="AI2710" s="20"/>
      <c r="AJ2710" s="20"/>
      <c r="AK2710" s="20">
        <f t="shared" si="711"/>
        <v>0</v>
      </c>
      <c r="AL2710" s="171"/>
    </row>
    <row r="2711" spans="1:38" ht="15.75" customHeight="1" x14ac:dyDescent="0.25">
      <c r="A2711" s="3">
        <v>1921</v>
      </c>
      <c r="B2711" s="14">
        <f t="shared" si="719"/>
        <v>6</v>
      </c>
      <c r="C2711" s="9">
        <f>IF(A2711=A2710,C2710,"")</f>
        <v>45406</v>
      </c>
      <c r="D2711" s="3" t="str">
        <f>IF(A2711=A2710,D2710,"")</f>
        <v>Lopez Alejandra</v>
      </c>
      <c r="E2711" s="14" t="str">
        <f t="shared" si="717"/>
        <v>1921Lopez Alejandra6</v>
      </c>
      <c r="J2711" s="14" t="str">
        <f t="shared" si="709"/>
        <v xml:space="preserve">Service completo. Cambio de aceite y filtros. Control general del vehiculo. Cambiar juego de bujias. Rotacion de ruedas. Lavado motor.     </v>
      </c>
      <c r="L2711" s="3">
        <v>1</v>
      </c>
      <c r="M2711" s="10" t="s">
        <v>2222</v>
      </c>
      <c r="N2711" s="3" t="s">
        <v>734</v>
      </c>
      <c r="Q2711" s="7">
        <v>10000</v>
      </c>
      <c r="S2711" s="8"/>
      <c r="T2711" s="11">
        <v>4</v>
      </c>
      <c r="U2711" s="158">
        <v>12500</v>
      </c>
      <c r="V2711" s="158">
        <v>2625</v>
      </c>
      <c r="W2711" s="76">
        <v>15125</v>
      </c>
      <c r="X2711" s="16">
        <f t="shared" si="718"/>
        <v>60500</v>
      </c>
      <c r="AC2711" s="18">
        <f t="shared" si="710"/>
        <v>0</v>
      </c>
      <c r="AD2711" s="19">
        <f t="shared" si="713"/>
        <v>70000</v>
      </c>
      <c r="AE2711" s="21">
        <f t="shared" si="712"/>
        <v>40000</v>
      </c>
      <c r="AF2711" s="20">
        <f t="shared" si="714"/>
        <v>0</v>
      </c>
      <c r="AG2711" s="20">
        <f t="shared" si="715"/>
        <v>0</v>
      </c>
      <c r="AH2711" s="20">
        <f t="shared" si="716"/>
        <v>0</v>
      </c>
      <c r="AI2711" s="20"/>
      <c r="AJ2711" s="20"/>
      <c r="AK2711" s="20">
        <f t="shared" si="711"/>
        <v>0</v>
      </c>
      <c r="AL2711" s="171"/>
    </row>
    <row r="2712" spans="1:38" ht="15.75" customHeight="1" x14ac:dyDescent="0.25">
      <c r="A2712" s="3">
        <v>1922</v>
      </c>
      <c r="B2712" s="14">
        <f t="shared" si="719"/>
        <v>1</v>
      </c>
      <c r="C2712" s="9">
        <v>45406</v>
      </c>
      <c r="D2712" s="3" t="s">
        <v>179</v>
      </c>
      <c r="E2712" s="14" t="str">
        <f t="shared" si="717"/>
        <v>1922Baravalle Hugo1</v>
      </c>
      <c r="F2712" s="119" t="s">
        <v>3665</v>
      </c>
      <c r="G2712" s="119" t="s">
        <v>892</v>
      </c>
      <c r="I2712" s="10" t="s">
        <v>3686</v>
      </c>
      <c r="J2712" s="14" t="str">
        <f t="shared" si="709"/>
        <v>Sacar caja de velocidad. Control de reten de bancada. Cambiar kit de embrague. Cambiar fuelle de semieje derecho lado caja. Trasbasado de aceite de caja de velocidad. Completar nivel. Armado total.</v>
      </c>
      <c r="K2712" s="3" t="s">
        <v>2390</v>
      </c>
      <c r="L2712" s="3">
        <v>1</v>
      </c>
      <c r="M2712" s="10" t="s">
        <v>3666</v>
      </c>
      <c r="N2712" s="3" t="s">
        <v>2484</v>
      </c>
      <c r="Q2712" s="7">
        <v>60000</v>
      </c>
      <c r="R2712" s="7" t="s">
        <v>1971</v>
      </c>
      <c r="S2712" s="8"/>
      <c r="T2712" s="11">
        <v>1</v>
      </c>
      <c r="U2712" s="158">
        <v>130000</v>
      </c>
      <c r="W2712" s="76">
        <v>130000</v>
      </c>
      <c r="X2712" s="16">
        <f t="shared" si="718"/>
        <v>130000</v>
      </c>
      <c r="AC2712" s="18">
        <f t="shared" si="710"/>
        <v>0</v>
      </c>
      <c r="AD2712" s="19">
        <f t="shared" si="713"/>
        <v>0</v>
      </c>
      <c r="AE2712" s="21">
        <f t="shared" si="712"/>
        <v>60000</v>
      </c>
      <c r="AF2712" s="20">
        <f t="shared" si="714"/>
        <v>72100</v>
      </c>
      <c r="AG2712" s="20">
        <f t="shared" si="715"/>
        <v>148150</v>
      </c>
      <c r="AH2712" s="20">
        <f t="shared" si="716"/>
        <v>0</v>
      </c>
      <c r="AI2712" s="20"/>
      <c r="AJ2712" s="20"/>
      <c r="AK2712" s="20">
        <f t="shared" si="711"/>
        <v>148150</v>
      </c>
      <c r="AL2712" s="171"/>
    </row>
    <row r="2713" spans="1:38" ht="15.75" customHeight="1" x14ac:dyDescent="0.25">
      <c r="A2713" s="3">
        <v>1922</v>
      </c>
      <c r="B2713" s="14">
        <f t="shared" si="719"/>
        <v>2</v>
      </c>
      <c r="C2713" s="9">
        <f>IF(A2713=A2712,C2712,"")</f>
        <v>45406</v>
      </c>
      <c r="D2713" s="3" t="str">
        <f>IF(A2713=A2712,D2712,"")</f>
        <v>Baravalle Hugo</v>
      </c>
      <c r="E2713" s="14" t="str">
        <f t="shared" si="717"/>
        <v>1922Baravalle Hugo2</v>
      </c>
      <c r="J2713" s="14" t="str">
        <f t="shared" si="709"/>
        <v xml:space="preserve">Sacar caja de velocidad. Control de reten de bancada. Cambiar kit de embrague. Cambiar fuelle de semieje derecho lado caja. Trasbasado de aceite de caja de velocidad. Completar nivel. Armado total. </v>
      </c>
      <c r="L2713" s="3">
        <v>1</v>
      </c>
      <c r="M2713" s="10" t="s">
        <v>3667</v>
      </c>
      <c r="N2713" s="3" t="s">
        <v>3241</v>
      </c>
      <c r="Q2713" s="7">
        <v>12100</v>
      </c>
      <c r="S2713" s="8"/>
      <c r="T2713" s="11">
        <v>1</v>
      </c>
      <c r="U2713" s="158">
        <v>15000</v>
      </c>
      <c r="V2713" s="158">
        <v>3150</v>
      </c>
      <c r="W2713" s="76">
        <v>18150</v>
      </c>
      <c r="X2713" s="16">
        <f t="shared" si="718"/>
        <v>18150</v>
      </c>
      <c r="AC2713" s="18">
        <f t="shared" si="710"/>
        <v>0</v>
      </c>
      <c r="AD2713" s="19">
        <f t="shared" si="713"/>
        <v>0</v>
      </c>
      <c r="AE2713" s="21">
        <f t="shared" si="712"/>
        <v>12100</v>
      </c>
      <c r="AF2713" s="20">
        <f t="shared" si="714"/>
        <v>0</v>
      </c>
      <c r="AG2713" s="20">
        <f t="shared" si="715"/>
        <v>0</v>
      </c>
      <c r="AH2713" s="20">
        <f t="shared" si="716"/>
        <v>0</v>
      </c>
      <c r="AI2713" s="20"/>
      <c r="AJ2713" s="20"/>
      <c r="AK2713" s="20">
        <f t="shared" si="711"/>
        <v>0</v>
      </c>
      <c r="AL2713" s="171"/>
    </row>
    <row r="2714" spans="1:38" ht="15.75" customHeight="1" x14ac:dyDescent="0.25">
      <c r="A2714" s="3">
        <v>1923</v>
      </c>
      <c r="B2714" s="14">
        <f t="shared" si="719"/>
        <v>1</v>
      </c>
      <c r="C2714" s="9">
        <v>45407</v>
      </c>
      <c r="D2714" s="3" t="s">
        <v>3096</v>
      </c>
      <c r="E2714" s="14" t="str">
        <f t="shared" si="717"/>
        <v>1923Depascuale Carolina1</v>
      </c>
      <c r="F2714" s="119" t="s">
        <v>3097</v>
      </c>
      <c r="G2714" s="119" t="s">
        <v>806</v>
      </c>
      <c r="I2714" s="10" t="s">
        <v>3671</v>
      </c>
      <c r="J2714" s="14" t="str">
        <f t="shared" si="709"/>
        <v>Sacar caja de velocidad. Control de estado de placa disco y crapodina. Cambiar crapodina, cilindro secundario de embrague y liquido de freno. Purgado de embrague. Desarmar caja de velocidad íntegra. Cambiar bolillero doble. Armado total. Cambiar aceite de caja de velocidad.</v>
      </c>
      <c r="K2714" s="3" t="s">
        <v>3383</v>
      </c>
      <c r="L2714" s="3">
        <v>1</v>
      </c>
      <c r="M2714" s="10" t="s">
        <v>3672</v>
      </c>
      <c r="N2714" s="3" t="s">
        <v>734</v>
      </c>
      <c r="Q2714" s="7">
        <v>146200</v>
      </c>
      <c r="R2714" s="7" t="s">
        <v>1971</v>
      </c>
      <c r="S2714" s="8"/>
      <c r="T2714" s="11">
        <v>1</v>
      </c>
      <c r="U2714" s="158">
        <v>182800</v>
      </c>
      <c r="V2714" s="158">
        <v>38388</v>
      </c>
      <c r="W2714" s="76">
        <v>221188</v>
      </c>
      <c r="X2714" s="16">
        <f t="shared" si="718"/>
        <v>221188</v>
      </c>
      <c r="Y2714" s="3">
        <v>1</v>
      </c>
      <c r="Z2714" s="114">
        <v>200000</v>
      </c>
      <c r="AB2714" s="4">
        <v>200000</v>
      </c>
      <c r="AC2714" s="18">
        <f t="shared" si="710"/>
        <v>200000</v>
      </c>
      <c r="AD2714" s="19">
        <f t="shared" si="713"/>
        <v>200000</v>
      </c>
      <c r="AE2714" s="21">
        <f t="shared" si="712"/>
        <v>146200</v>
      </c>
      <c r="AF2714" s="20">
        <f t="shared" si="714"/>
        <v>273432.34999999998</v>
      </c>
      <c r="AG2714" s="20">
        <f t="shared" si="715"/>
        <v>437528</v>
      </c>
      <c r="AH2714" s="20">
        <f t="shared" si="716"/>
        <v>200000</v>
      </c>
      <c r="AI2714" s="20"/>
      <c r="AJ2714" s="20"/>
      <c r="AK2714" s="20">
        <f t="shared" si="711"/>
        <v>637528</v>
      </c>
      <c r="AL2714" s="171"/>
    </row>
    <row r="2715" spans="1:38" ht="15.75" customHeight="1" x14ac:dyDescent="0.25">
      <c r="A2715" s="3">
        <v>1923</v>
      </c>
      <c r="B2715" s="14">
        <f t="shared" si="719"/>
        <v>2</v>
      </c>
      <c r="C2715" s="9">
        <f>IF(A2715=A2714,C2714,"")</f>
        <v>45407</v>
      </c>
      <c r="D2715" s="3" t="str">
        <f>IF(A2715=A2714,D2714,"")</f>
        <v>Depascuale Carolina</v>
      </c>
      <c r="E2715" s="14" t="str">
        <f t="shared" si="717"/>
        <v>1923Depascuale Carolina2</v>
      </c>
      <c r="J2715" s="14" t="str">
        <f t="shared" si="709"/>
        <v xml:space="preserve">Sacar caja de velocidad. Control de estado de placa disco y crapodina. Cambiar crapodina, cilindro secundario de embrague y liquido de freno. Purgado de embrague. Desarmar caja de velocidad íntegra. Cambiar bolillero doble. Armado total. Cambiar aceite de caja de velocidad. </v>
      </c>
      <c r="L2715" s="3">
        <v>1</v>
      </c>
      <c r="M2715" s="10" t="s">
        <v>3673</v>
      </c>
      <c r="N2715" s="3" t="s">
        <v>734</v>
      </c>
      <c r="Q2715" s="7">
        <v>60000</v>
      </c>
      <c r="S2715" s="8"/>
      <c r="T2715" s="11">
        <v>1</v>
      </c>
      <c r="U2715" s="158">
        <v>76000</v>
      </c>
      <c r="V2715" s="158">
        <v>15960</v>
      </c>
      <c r="W2715" s="76">
        <v>91960</v>
      </c>
      <c r="X2715" s="16">
        <f t="shared" si="718"/>
        <v>91960</v>
      </c>
      <c r="AC2715" s="18">
        <f t="shared" si="710"/>
        <v>0</v>
      </c>
      <c r="AD2715" s="19">
        <f t="shared" si="713"/>
        <v>200000</v>
      </c>
      <c r="AE2715" s="21">
        <f t="shared" si="712"/>
        <v>60000</v>
      </c>
      <c r="AF2715" s="20">
        <f t="shared" si="714"/>
        <v>0</v>
      </c>
      <c r="AG2715" s="20">
        <f t="shared" si="715"/>
        <v>0</v>
      </c>
      <c r="AH2715" s="20">
        <f t="shared" si="716"/>
        <v>0</v>
      </c>
      <c r="AI2715" s="20"/>
      <c r="AJ2715" s="20"/>
      <c r="AK2715" s="20">
        <f t="shared" si="711"/>
        <v>0</v>
      </c>
      <c r="AL2715" s="171"/>
    </row>
    <row r="2716" spans="1:38" ht="15.75" customHeight="1" x14ac:dyDescent="0.25">
      <c r="A2716" s="3">
        <v>1923</v>
      </c>
      <c r="B2716" s="14">
        <f t="shared" si="719"/>
        <v>3</v>
      </c>
      <c r="C2716" s="9">
        <f>IF(A2716=A2715,C2715,"")</f>
        <v>45407</v>
      </c>
      <c r="D2716" s="3" t="str">
        <f>IF(A2716=A2715,D2715,"")</f>
        <v>Depascuale Carolina</v>
      </c>
      <c r="E2716" s="14" t="str">
        <f t="shared" si="717"/>
        <v>1923Depascuale Carolina3</v>
      </c>
      <c r="J2716" s="14" t="str">
        <f t="shared" si="709"/>
        <v xml:space="preserve">Sacar caja de velocidad. Control de estado de placa disco y crapodina. Cambiar crapodina, cilindro secundario de embrague y liquido de freno. Purgado de embrague. Desarmar caja de velocidad íntegra. Cambiar bolillero doble. Armado total. Cambiar aceite de caja de velocidad.  </v>
      </c>
      <c r="L2716" s="3">
        <v>1</v>
      </c>
      <c r="M2716" s="10" t="s">
        <v>3674</v>
      </c>
      <c r="N2716" s="3" t="s">
        <v>734</v>
      </c>
      <c r="Q2716" s="7">
        <v>62000</v>
      </c>
      <c r="S2716" s="8"/>
      <c r="T2716" s="11">
        <v>1</v>
      </c>
      <c r="U2716" s="158">
        <v>78000</v>
      </c>
      <c r="V2716" s="158">
        <v>16380</v>
      </c>
      <c r="W2716" s="76">
        <v>94380</v>
      </c>
      <c r="X2716" s="16">
        <f t="shared" si="718"/>
        <v>94380</v>
      </c>
      <c r="AC2716" s="18">
        <f t="shared" si="710"/>
        <v>0</v>
      </c>
      <c r="AD2716" s="19">
        <f t="shared" si="713"/>
        <v>200000</v>
      </c>
      <c r="AE2716" s="21">
        <f t="shared" si="712"/>
        <v>62000</v>
      </c>
      <c r="AF2716" s="20">
        <f t="shared" si="714"/>
        <v>0</v>
      </c>
      <c r="AG2716" s="20">
        <f t="shared" si="715"/>
        <v>0</v>
      </c>
      <c r="AH2716" s="20">
        <f t="shared" si="716"/>
        <v>0</v>
      </c>
      <c r="AI2716" s="20"/>
      <c r="AJ2716" s="20"/>
      <c r="AK2716" s="20">
        <f t="shared" si="711"/>
        <v>0</v>
      </c>
      <c r="AL2716" s="171"/>
    </row>
    <row r="2717" spans="1:38" ht="15.75" customHeight="1" x14ac:dyDescent="0.25">
      <c r="A2717" s="3">
        <v>1923</v>
      </c>
      <c r="B2717" s="14">
        <f t="shared" si="719"/>
        <v>4</v>
      </c>
      <c r="C2717" s="9">
        <f>IF(A2717=A2716,C2716,"")</f>
        <v>45407</v>
      </c>
      <c r="D2717" s="3" t="str">
        <f>IF(A2717=A2716,D2716,"")</f>
        <v>Depascuale Carolina</v>
      </c>
      <c r="E2717" s="14" t="str">
        <f t="shared" si="717"/>
        <v>1923Depascuale Carolina4</v>
      </c>
      <c r="J2717" s="14" t="str">
        <f t="shared" si="709"/>
        <v xml:space="preserve">Sacar caja de velocidad. Control de estado de placa disco y crapodina. Cambiar crapodina, cilindro secundario de embrague y liquido de freno. Purgado de embrague. Desarmar caja de velocidad íntegra. Cambiar bolillero doble. Armado total. Cambiar aceite de caja de velocidad.   </v>
      </c>
      <c r="L2717" s="3">
        <v>1</v>
      </c>
      <c r="M2717" s="10" t="s">
        <v>1835</v>
      </c>
      <c r="N2717" s="3" t="s">
        <v>771</v>
      </c>
      <c r="Q2717" s="7">
        <v>5232.3500000000004</v>
      </c>
      <c r="S2717" s="8"/>
      <c r="T2717" s="11">
        <v>2</v>
      </c>
      <c r="U2717" s="158">
        <v>15000</v>
      </c>
      <c r="W2717" s="76">
        <v>15000</v>
      </c>
      <c r="X2717" s="16">
        <f t="shared" si="718"/>
        <v>30000</v>
      </c>
      <c r="AC2717" s="18">
        <f t="shared" si="710"/>
        <v>0</v>
      </c>
      <c r="AD2717" s="19">
        <f t="shared" si="713"/>
        <v>200000</v>
      </c>
      <c r="AE2717" s="21">
        <f t="shared" si="712"/>
        <v>10464.700000000001</v>
      </c>
      <c r="AF2717" s="20">
        <f t="shared" si="714"/>
        <v>0</v>
      </c>
      <c r="AG2717" s="20">
        <f t="shared" si="715"/>
        <v>0</v>
      </c>
      <c r="AH2717" s="20">
        <f t="shared" si="716"/>
        <v>0</v>
      </c>
      <c r="AI2717" s="20"/>
      <c r="AJ2717" s="20"/>
      <c r="AK2717" s="20">
        <f t="shared" si="711"/>
        <v>0</v>
      </c>
      <c r="AL2717" s="171"/>
    </row>
    <row r="2718" spans="1:38" ht="15.75" customHeight="1" x14ac:dyDescent="0.25">
      <c r="A2718" s="3">
        <v>1924</v>
      </c>
      <c r="B2718" s="14">
        <f t="shared" si="719"/>
        <v>1</v>
      </c>
      <c r="C2718" s="9">
        <v>45407</v>
      </c>
      <c r="D2718" s="3" t="s">
        <v>915</v>
      </c>
      <c r="E2718" s="14" t="str">
        <f t="shared" si="717"/>
        <v>1924Suarez Luchi1</v>
      </c>
      <c r="F2718" s="119" t="s">
        <v>916</v>
      </c>
      <c r="G2718" s="119" t="s">
        <v>1187</v>
      </c>
      <c r="H2718" s="119">
        <v>96763</v>
      </c>
      <c r="I2718" s="10" t="s">
        <v>3676</v>
      </c>
      <c r="J2718" s="14" t="str">
        <f t="shared" si="709"/>
        <v>Cambiar pastillas de frenos de ruedas delanteras. Desengranar guias de caliper de rueda delantera derecha. Lubricacion de pernos de ambos calipers. Armado total. Escaneo del vehiculo. Borrar fallo motor.</v>
      </c>
      <c r="K2718" s="3" t="s">
        <v>1665</v>
      </c>
      <c r="L2718" s="3">
        <v>1</v>
      </c>
      <c r="M2718" s="10" t="s">
        <v>3510</v>
      </c>
      <c r="N2718" s="3" t="s">
        <v>734</v>
      </c>
      <c r="Q2718" s="7">
        <v>82000</v>
      </c>
      <c r="R2718" s="7" t="s">
        <v>1971</v>
      </c>
      <c r="S2718" s="8"/>
      <c r="T2718" s="11">
        <v>1</v>
      </c>
      <c r="U2718" s="158">
        <v>103000</v>
      </c>
      <c r="V2718" s="158">
        <v>21630</v>
      </c>
      <c r="W2718" s="76">
        <v>124630</v>
      </c>
      <c r="X2718" s="16">
        <f t="shared" si="718"/>
        <v>124630</v>
      </c>
      <c r="Y2718" s="3">
        <v>1</v>
      </c>
      <c r="Z2718" s="114">
        <v>63636.37</v>
      </c>
      <c r="AA2718" s="114">
        <v>13363.63</v>
      </c>
      <c r="AB2718" s="4">
        <v>77000</v>
      </c>
      <c r="AC2718" s="18">
        <f t="shared" si="710"/>
        <v>77000</v>
      </c>
      <c r="AD2718" s="19">
        <f t="shared" si="713"/>
        <v>77000</v>
      </c>
      <c r="AE2718" s="21">
        <f t="shared" si="712"/>
        <v>82000</v>
      </c>
      <c r="AF2718" s="20">
        <f t="shared" si="714"/>
        <v>82000</v>
      </c>
      <c r="AG2718" s="20">
        <f t="shared" si="715"/>
        <v>124630</v>
      </c>
      <c r="AH2718" s="20">
        <f t="shared" si="716"/>
        <v>77000</v>
      </c>
      <c r="AI2718" s="20"/>
      <c r="AJ2718" s="20"/>
      <c r="AK2718" s="20">
        <f t="shared" si="711"/>
        <v>201630</v>
      </c>
      <c r="AL2718" s="171"/>
    </row>
    <row r="2719" spans="1:38" ht="15.75" customHeight="1" x14ac:dyDescent="0.25">
      <c r="A2719" s="3">
        <v>1924</v>
      </c>
      <c r="B2719" s="14">
        <f t="shared" si="719"/>
        <v>2</v>
      </c>
      <c r="C2719" s="9">
        <f>IF(A2719=A2718,C2718,"")</f>
        <v>45407</v>
      </c>
      <c r="D2719" s="3" t="str">
        <f>IF(A2719=A2718,D2718,"")</f>
        <v>Suarez Luchi</v>
      </c>
      <c r="E2719" s="14" t="str">
        <f t="shared" si="717"/>
        <v>1924Suarez Luchi2</v>
      </c>
      <c r="J2719" s="14" t="str">
        <f t="shared" si="709"/>
        <v xml:space="preserve">Cambiar pastillas de frenos de ruedas delanteras. Desengranar guias de caliper de rueda delantera derecha. Lubricacion de pernos de ambos calipers. Armado total. Escaneo del vehiculo. Borrar fallo motor. </v>
      </c>
      <c r="S2719" s="8"/>
      <c r="W2719" s="76"/>
      <c r="X2719" s="16">
        <f t="shared" si="718"/>
        <v>0</v>
      </c>
      <c r="AC2719" s="18">
        <f t="shared" si="710"/>
        <v>0</v>
      </c>
      <c r="AD2719" s="19">
        <f t="shared" si="713"/>
        <v>77000</v>
      </c>
      <c r="AE2719" s="21">
        <f t="shared" si="712"/>
        <v>0</v>
      </c>
      <c r="AF2719" s="20">
        <f t="shared" si="714"/>
        <v>0</v>
      </c>
      <c r="AG2719" s="20">
        <f t="shared" si="715"/>
        <v>0</v>
      </c>
      <c r="AH2719" s="20">
        <f t="shared" si="716"/>
        <v>0</v>
      </c>
      <c r="AI2719" s="20"/>
      <c r="AJ2719" s="20"/>
      <c r="AK2719" s="20">
        <f t="shared" si="711"/>
        <v>0</v>
      </c>
      <c r="AL2719" s="171"/>
    </row>
    <row r="2720" spans="1:38" ht="15.75" customHeight="1" x14ac:dyDescent="0.25">
      <c r="A2720" s="3">
        <v>1925</v>
      </c>
      <c r="B2720" s="14">
        <f t="shared" si="719"/>
        <v>1</v>
      </c>
      <c r="C2720" s="9">
        <v>45407</v>
      </c>
      <c r="D2720" s="3" t="s">
        <v>116</v>
      </c>
      <c r="E2720" s="14" t="str">
        <f t="shared" si="717"/>
        <v>1925Transporte Palloni1</v>
      </c>
      <c r="F2720" s="119" t="s">
        <v>936</v>
      </c>
      <c r="G2720" s="119" t="s">
        <v>1300</v>
      </c>
      <c r="H2720" s="119">
        <v>293947</v>
      </c>
      <c r="I2720" s="169" t="s">
        <v>3226</v>
      </c>
      <c r="J2720" s="14" t="str">
        <f t="shared" si="709"/>
        <v>Cambio de aceite y filtros de aceite y aire.</v>
      </c>
      <c r="K2720" s="3" t="s">
        <v>1665</v>
      </c>
      <c r="R2720" s="7" t="s">
        <v>1916</v>
      </c>
      <c r="S2720" s="8"/>
      <c r="W2720" s="76"/>
      <c r="X2720" s="16">
        <f t="shared" si="718"/>
        <v>0</v>
      </c>
      <c r="AC2720" s="18">
        <f t="shared" si="710"/>
        <v>0</v>
      </c>
      <c r="AD2720" s="19">
        <f t="shared" si="713"/>
        <v>0</v>
      </c>
      <c r="AE2720" s="21">
        <f t="shared" si="712"/>
        <v>0</v>
      </c>
      <c r="AF2720" s="20">
        <f t="shared" si="714"/>
        <v>0</v>
      </c>
      <c r="AG2720" s="20">
        <f t="shared" si="715"/>
        <v>0</v>
      </c>
      <c r="AH2720" s="20">
        <f t="shared" si="716"/>
        <v>0</v>
      </c>
      <c r="AI2720" s="20"/>
      <c r="AJ2720" s="20"/>
      <c r="AK2720" s="20">
        <f t="shared" si="711"/>
        <v>0</v>
      </c>
      <c r="AL2720" s="171"/>
    </row>
    <row r="2721" spans="1:38" ht="15.75" customHeight="1" x14ac:dyDescent="0.25">
      <c r="A2721" s="3">
        <v>1925</v>
      </c>
      <c r="B2721" s="14">
        <f t="shared" si="719"/>
        <v>2</v>
      </c>
      <c r="C2721" s="9">
        <f>IF(A2721=A2720,C2720,"")</f>
        <v>45407</v>
      </c>
      <c r="D2721" s="3" t="str">
        <f>IF(A2721=A2720,D2720,"")</f>
        <v>Transporte Palloni</v>
      </c>
      <c r="E2721" s="14" t="str">
        <f t="shared" si="717"/>
        <v>1925Transporte Palloni2</v>
      </c>
      <c r="J2721" s="14" t="str">
        <f t="shared" si="709"/>
        <v xml:space="preserve">Cambio de aceite y filtros de aceite y aire. </v>
      </c>
      <c r="S2721" s="8"/>
      <c r="W2721" s="76"/>
      <c r="X2721" s="16">
        <f t="shared" si="718"/>
        <v>0</v>
      </c>
      <c r="AC2721" s="18">
        <f t="shared" si="710"/>
        <v>0</v>
      </c>
      <c r="AD2721" s="19">
        <f t="shared" si="713"/>
        <v>0</v>
      </c>
      <c r="AE2721" s="21">
        <f t="shared" si="712"/>
        <v>0</v>
      </c>
      <c r="AF2721" s="20">
        <f t="shared" si="714"/>
        <v>0</v>
      </c>
      <c r="AG2721" s="20">
        <f t="shared" si="715"/>
        <v>0</v>
      </c>
      <c r="AH2721" s="20">
        <f t="shared" si="716"/>
        <v>0</v>
      </c>
      <c r="AI2721" s="20"/>
      <c r="AJ2721" s="20"/>
      <c r="AK2721" s="20">
        <f t="shared" si="711"/>
        <v>0</v>
      </c>
      <c r="AL2721" s="171"/>
    </row>
    <row r="2722" spans="1:38" ht="15.75" customHeight="1" x14ac:dyDescent="0.25">
      <c r="A2722" s="3">
        <v>1926</v>
      </c>
      <c r="B2722" s="14">
        <f t="shared" si="719"/>
        <v>1</v>
      </c>
      <c r="C2722" s="9">
        <v>45408</v>
      </c>
      <c r="D2722" s="3" t="s">
        <v>102</v>
      </c>
      <c r="E2722" s="14" t="str">
        <f t="shared" si="717"/>
        <v>1926Cabral Guillermo1</v>
      </c>
      <c r="F2722" s="119" t="s">
        <v>3414</v>
      </c>
      <c r="G2722" s="119" t="s">
        <v>103</v>
      </c>
      <c r="H2722" s="119">
        <v>133023</v>
      </c>
      <c r="I2722" s="10" t="s">
        <v>3677</v>
      </c>
      <c r="J2722" s="14" t="str">
        <f t="shared" si="709"/>
        <v>Sacar chapon bajo motor. Sacar burro de arranque y llevar a reparar. Colocacion y prueba de arranque. Colocar chapon bajo motor.</v>
      </c>
      <c r="K2722" s="3" t="s">
        <v>2380</v>
      </c>
      <c r="R2722" s="7" t="s">
        <v>1971</v>
      </c>
      <c r="S2722" s="8"/>
      <c r="W2722" s="76"/>
      <c r="X2722" s="16">
        <f t="shared" si="718"/>
        <v>0</v>
      </c>
      <c r="Y2722" s="3">
        <v>1</v>
      </c>
      <c r="Z2722" s="114">
        <v>35000</v>
      </c>
      <c r="AB2722" s="4">
        <v>35000</v>
      </c>
      <c r="AC2722" s="18">
        <f t="shared" si="710"/>
        <v>35000</v>
      </c>
      <c r="AD2722" s="19">
        <f t="shared" si="713"/>
        <v>35000</v>
      </c>
      <c r="AE2722" s="21">
        <f t="shared" si="712"/>
        <v>0</v>
      </c>
      <c r="AF2722" s="20">
        <f t="shared" si="714"/>
        <v>0</v>
      </c>
      <c r="AG2722" s="20">
        <f t="shared" si="715"/>
        <v>0</v>
      </c>
      <c r="AH2722" s="20">
        <f t="shared" si="716"/>
        <v>35000</v>
      </c>
      <c r="AI2722" s="20"/>
      <c r="AJ2722" s="20"/>
      <c r="AK2722" s="20">
        <f t="shared" si="711"/>
        <v>35000</v>
      </c>
      <c r="AL2722" s="171"/>
    </row>
    <row r="2723" spans="1:38" ht="15.75" customHeight="1" x14ac:dyDescent="0.25">
      <c r="A2723" s="3">
        <v>1926</v>
      </c>
      <c r="B2723" s="14">
        <f t="shared" si="719"/>
        <v>2</v>
      </c>
      <c r="C2723" s="9">
        <f>IF(A2723=A2722,C2722,"")</f>
        <v>45408</v>
      </c>
      <c r="D2723" s="3" t="str">
        <f>IF(A2723=A2722,D2722,"")</f>
        <v>Cabral Guillermo</v>
      </c>
      <c r="E2723" s="14" t="str">
        <f t="shared" si="717"/>
        <v>1926Cabral Guillermo2</v>
      </c>
      <c r="J2723" s="14" t="str">
        <f t="shared" ref="J2723:J2786" si="720">IF(A2723=A2722,CONCATENATE(J2722," ",I2723),I2723)</f>
        <v xml:space="preserve">Sacar chapon bajo motor. Sacar burro de arranque y llevar a reparar. Colocacion y prueba de arranque. Colocar chapon bajo motor. </v>
      </c>
      <c r="S2723" s="8"/>
      <c r="W2723" s="76"/>
      <c r="X2723" s="16">
        <f t="shared" si="718"/>
        <v>0</v>
      </c>
      <c r="AC2723" s="18">
        <f t="shared" ref="AC2723:AC2786" si="721">+AB2723*Y2723</f>
        <v>0</v>
      </c>
      <c r="AD2723" s="19">
        <f t="shared" si="713"/>
        <v>35000</v>
      </c>
      <c r="AE2723" s="21">
        <f t="shared" si="712"/>
        <v>0</v>
      </c>
      <c r="AF2723" s="20">
        <f t="shared" si="714"/>
        <v>0</v>
      </c>
      <c r="AG2723" s="20">
        <f t="shared" si="715"/>
        <v>0</v>
      </c>
      <c r="AH2723" s="20">
        <f t="shared" si="716"/>
        <v>0</v>
      </c>
      <c r="AI2723" s="20"/>
      <c r="AJ2723" s="20"/>
      <c r="AK2723" s="20">
        <f t="shared" ref="AK2723:AK2786" si="722">AH2723+AG2723</f>
        <v>0</v>
      </c>
      <c r="AL2723" s="171"/>
    </row>
    <row r="2724" spans="1:38" ht="15.75" customHeight="1" x14ac:dyDescent="0.25">
      <c r="A2724" s="3">
        <v>1927</v>
      </c>
      <c r="B2724" s="14">
        <f t="shared" si="719"/>
        <v>1</v>
      </c>
      <c r="C2724" s="9">
        <v>45408</v>
      </c>
      <c r="D2724" s="3" t="s">
        <v>2830</v>
      </c>
      <c r="E2724" s="14" t="str">
        <f t="shared" si="717"/>
        <v>1927Isasi Luciana1</v>
      </c>
      <c r="G2724" s="119" t="s">
        <v>806</v>
      </c>
      <c r="I2724" s="10" t="s">
        <v>3678</v>
      </c>
      <c r="J2724" s="14" t="str">
        <f t="shared" si="720"/>
        <v>Completar nivel de aceite motor.</v>
      </c>
      <c r="K2724" s="3" t="s">
        <v>1665</v>
      </c>
      <c r="L2724" s="3">
        <v>1</v>
      </c>
      <c r="M2724" s="10" t="s">
        <v>728</v>
      </c>
      <c r="N2724" s="3" t="s">
        <v>771</v>
      </c>
      <c r="Q2724" s="7">
        <v>3540.67</v>
      </c>
      <c r="R2724" s="7" t="s">
        <v>1971</v>
      </c>
      <c r="S2724" s="8"/>
      <c r="T2724" s="11">
        <v>3</v>
      </c>
      <c r="U2724" s="158">
        <v>11250</v>
      </c>
      <c r="W2724" s="76">
        <v>11250</v>
      </c>
      <c r="X2724" s="16">
        <f t="shared" si="718"/>
        <v>33750</v>
      </c>
      <c r="AC2724" s="18">
        <f t="shared" si="721"/>
        <v>0</v>
      </c>
      <c r="AD2724" s="19">
        <f t="shared" si="713"/>
        <v>0</v>
      </c>
      <c r="AE2724" s="21">
        <f t="shared" si="712"/>
        <v>10622.01</v>
      </c>
      <c r="AF2724" s="20">
        <f t="shared" si="714"/>
        <v>3540.67</v>
      </c>
      <c r="AG2724" s="20">
        <f t="shared" si="715"/>
        <v>33750</v>
      </c>
      <c r="AH2724" s="20">
        <f t="shared" si="716"/>
        <v>0</v>
      </c>
      <c r="AI2724" s="20"/>
      <c r="AJ2724" s="20"/>
      <c r="AK2724" s="20">
        <f t="shared" si="722"/>
        <v>33750</v>
      </c>
      <c r="AL2724" s="171"/>
    </row>
    <row r="2725" spans="1:38" ht="15.75" customHeight="1" x14ac:dyDescent="0.25">
      <c r="A2725" s="3">
        <v>1927</v>
      </c>
      <c r="B2725" s="14">
        <f t="shared" si="719"/>
        <v>2</v>
      </c>
      <c r="C2725" s="9">
        <f>IF(A2725=A2724,C2724,"")</f>
        <v>45408</v>
      </c>
      <c r="D2725" s="3" t="str">
        <f>IF(A2725=A2724,D2724,"")</f>
        <v>Isasi Luciana</v>
      </c>
      <c r="E2725" s="14" t="str">
        <f t="shared" si="717"/>
        <v>1927Isasi Luciana2</v>
      </c>
      <c r="J2725" s="14" t="str">
        <f t="shared" si="720"/>
        <v xml:space="preserve">Completar nivel de aceite motor. </v>
      </c>
      <c r="S2725" s="8"/>
      <c r="W2725" s="76"/>
      <c r="X2725" s="16">
        <f t="shared" si="718"/>
        <v>0</v>
      </c>
      <c r="AC2725" s="18">
        <f t="shared" si="721"/>
        <v>0</v>
      </c>
      <c r="AD2725" s="19">
        <f t="shared" si="713"/>
        <v>0</v>
      </c>
      <c r="AE2725" s="21">
        <f t="shared" si="712"/>
        <v>0</v>
      </c>
      <c r="AF2725" s="20">
        <f t="shared" si="714"/>
        <v>0</v>
      </c>
      <c r="AG2725" s="20">
        <f t="shared" si="715"/>
        <v>0</v>
      </c>
      <c r="AH2725" s="20">
        <f t="shared" si="716"/>
        <v>0</v>
      </c>
      <c r="AI2725" s="20"/>
      <c r="AJ2725" s="20"/>
      <c r="AK2725" s="20">
        <f t="shared" si="722"/>
        <v>0</v>
      </c>
      <c r="AL2725" s="171"/>
    </row>
    <row r="2726" spans="1:38" ht="15.75" customHeight="1" x14ac:dyDescent="0.25">
      <c r="A2726" s="3">
        <v>1928</v>
      </c>
      <c r="B2726" s="14">
        <f t="shared" si="719"/>
        <v>1</v>
      </c>
      <c r="C2726" s="9">
        <v>45408</v>
      </c>
      <c r="D2726" s="3" t="s">
        <v>571</v>
      </c>
      <c r="E2726" s="14" t="str">
        <f t="shared" si="717"/>
        <v>1928Rodriguez Pablo1</v>
      </c>
      <c r="F2726" s="119" t="s">
        <v>2487</v>
      </c>
      <c r="G2726" s="119" t="s">
        <v>2402</v>
      </c>
      <c r="H2726" s="119">
        <v>129888</v>
      </c>
      <c r="I2726" s="10" t="s">
        <v>3679</v>
      </c>
      <c r="J2726" s="14" t="str">
        <f t="shared" si="720"/>
        <v>Service completo. Cambio de aceite y filtros. Control general del vehiculo. Cambiar junta de tapa de valvulas. Cambiar juego de bujias. Cambiar deposito de liquido refrigerante. Lavado motor.</v>
      </c>
      <c r="K2726" s="3" t="s">
        <v>2380</v>
      </c>
      <c r="L2726" s="3">
        <v>1</v>
      </c>
      <c r="M2726" s="10" t="s">
        <v>3680</v>
      </c>
      <c r="N2726" s="3" t="s">
        <v>771</v>
      </c>
      <c r="Q2726" s="7">
        <v>3785.4</v>
      </c>
      <c r="R2726" s="7" t="s">
        <v>1916</v>
      </c>
      <c r="S2726" s="8"/>
      <c r="T2726" s="11">
        <v>1</v>
      </c>
      <c r="U2726" s="158">
        <v>8000</v>
      </c>
      <c r="V2726" s="158">
        <v>1680</v>
      </c>
      <c r="W2726" s="76">
        <v>9680</v>
      </c>
      <c r="X2726" s="16">
        <f t="shared" si="718"/>
        <v>9680</v>
      </c>
      <c r="Y2726" s="3">
        <v>1</v>
      </c>
      <c r="Z2726" s="114">
        <v>122000</v>
      </c>
      <c r="AB2726" s="4">
        <v>122000</v>
      </c>
      <c r="AC2726" s="18">
        <f t="shared" si="721"/>
        <v>122000</v>
      </c>
      <c r="AD2726" s="19">
        <f t="shared" si="713"/>
        <v>122000</v>
      </c>
      <c r="AE2726" s="21">
        <f t="shared" si="712"/>
        <v>3785.4</v>
      </c>
      <c r="AF2726" s="20">
        <f t="shared" si="714"/>
        <v>104731.26000000001</v>
      </c>
      <c r="AG2726" s="20">
        <f t="shared" si="715"/>
        <v>327255</v>
      </c>
      <c r="AH2726" s="20">
        <f t="shared" si="716"/>
        <v>122000</v>
      </c>
      <c r="AI2726" s="20"/>
      <c r="AJ2726" s="20"/>
      <c r="AK2726" s="20">
        <f t="shared" si="722"/>
        <v>449255</v>
      </c>
      <c r="AL2726" s="171"/>
    </row>
    <row r="2727" spans="1:38" ht="15.75" customHeight="1" x14ac:dyDescent="0.25">
      <c r="A2727" s="3">
        <v>1928</v>
      </c>
      <c r="B2727" s="14">
        <f t="shared" si="719"/>
        <v>2</v>
      </c>
      <c r="C2727" s="9">
        <f t="shared" ref="C2727:C2734" si="723">IF(A2727=A2726,C2726,"")</f>
        <v>45408</v>
      </c>
      <c r="D2727" s="3" t="str">
        <f t="shared" ref="D2727:D2734" si="724">IF(A2727=A2726,D2726,"")</f>
        <v>Rodriguez Pablo</v>
      </c>
      <c r="E2727" s="14" t="str">
        <f t="shared" si="717"/>
        <v>1928Rodriguez Pablo2</v>
      </c>
      <c r="J2727" s="14" t="str">
        <f t="shared" si="720"/>
        <v xml:space="preserve">Service completo. Cambio de aceite y filtros. Control general del vehiculo. Cambiar junta de tapa de valvulas. Cambiar juego de bujias. Cambiar deposito de liquido refrigerante. Lavado motor. </v>
      </c>
      <c r="L2727" s="3">
        <v>1</v>
      </c>
      <c r="M2727" s="10" t="s">
        <v>3681</v>
      </c>
      <c r="N2727" s="3" t="s">
        <v>771</v>
      </c>
      <c r="Q2727" s="7">
        <v>10945.35</v>
      </c>
      <c r="S2727" s="8"/>
      <c r="T2727" s="11">
        <v>1</v>
      </c>
      <c r="U2727" s="158">
        <v>19000</v>
      </c>
      <c r="V2727" s="158">
        <v>3990</v>
      </c>
      <c r="W2727" s="76">
        <v>22990</v>
      </c>
      <c r="X2727" s="16">
        <f t="shared" si="718"/>
        <v>22990</v>
      </c>
      <c r="AC2727" s="18">
        <f t="shared" si="721"/>
        <v>0</v>
      </c>
      <c r="AD2727" s="19">
        <f t="shared" si="713"/>
        <v>122000</v>
      </c>
      <c r="AE2727" s="21">
        <f t="shared" si="712"/>
        <v>10945.35</v>
      </c>
      <c r="AF2727" s="20">
        <f t="shared" si="714"/>
        <v>0</v>
      </c>
      <c r="AG2727" s="20">
        <f t="shared" si="715"/>
        <v>0</v>
      </c>
      <c r="AH2727" s="20">
        <f t="shared" si="716"/>
        <v>0</v>
      </c>
      <c r="AI2727" s="20"/>
      <c r="AJ2727" s="20"/>
      <c r="AK2727" s="20">
        <f t="shared" si="722"/>
        <v>0</v>
      </c>
      <c r="AL2727" s="171"/>
    </row>
    <row r="2728" spans="1:38" ht="15.75" customHeight="1" x14ac:dyDescent="0.25">
      <c r="A2728" s="3">
        <v>1928</v>
      </c>
      <c r="B2728" s="14">
        <f t="shared" si="719"/>
        <v>3</v>
      </c>
      <c r="C2728" s="9">
        <f t="shared" si="723"/>
        <v>45408</v>
      </c>
      <c r="D2728" s="3" t="str">
        <f t="shared" si="724"/>
        <v>Rodriguez Pablo</v>
      </c>
      <c r="E2728" s="14" t="str">
        <f t="shared" si="717"/>
        <v>1928Rodriguez Pablo3</v>
      </c>
      <c r="J2728" s="14" t="str">
        <f t="shared" si="720"/>
        <v xml:space="preserve">Service completo. Cambio de aceite y filtros. Control general del vehiculo. Cambiar junta de tapa de valvulas. Cambiar juego de bujias. Cambiar deposito de liquido refrigerante. Lavado motor.  </v>
      </c>
      <c r="L2728" s="3">
        <v>1</v>
      </c>
      <c r="M2728" s="10" t="s">
        <v>3682</v>
      </c>
      <c r="N2728" s="3" t="s">
        <v>771</v>
      </c>
      <c r="Q2728" s="7">
        <v>5660.88</v>
      </c>
      <c r="S2728" s="8"/>
      <c r="T2728" s="11">
        <v>1</v>
      </c>
      <c r="U2728" s="158">
        <v>12500</v>
      </c>
      <c r="V2728" s="158">
        <v>2625</v>
      </c>
      <c r="W2728" s="76">
        <v>15125</v>
      </c>
      <c r="X2728" s="16">
        <f t="shared" si="718"/>
        <v>15125</v>
      </c>
      <c r="AC2728" s="18">
        <f t="shared" si="721"/>
        <v>0</v>
      </c>
      <c r="AD2728" s="19">
        <f t="shared" si="713"/>
        <v>122000</v>
      </c>
      <c r="AE2728" s="21">
        <f t="shared" si="712"/>
        <v>5660.88</v>
      </c>
      <c r="AF2728" s="20">
        <f t="shared" si="714"/>
        <v>0</v>
      </c>
      <c r="AG2728" s="20">
        <f t="shared" si="715"/>
        <v>0</v>
      </c>
      <c r="AH2728" s="20">
        <f t="shared" si="716"/>
        <v>0</v>
      </c>
      <c r="AI2728" s="20"/>
      <c r="AJ2728" s="20"/>
      <c r="AK2728" s="20">
        <f t="shared" si="722"/>
        <v>0</v>
      </c>
      <c r="AL2728" s="171"/>
    </row>
    <row r="2729" spans="1:38" ht="15.75" customHeight="1" x14ac:dyDescent="0.25">
      <c r="A2729" s="3">
        <v>1928</v>
      </c>
      <c r="B2729" s="14">
        <f t="shared" si="719"/>
        <v>4</v>
      </c>
      <c r="C2729" s="9">
        <f t="shared" si="723"/>
        <v>45408</v>
      </c>
      <c r="D2729" s="3" t="str">
        <f t="shared" si="724"/>
        <v>Rodriguez Pablo</v>
      </c>
      <c r="E2729" s="14" t="str">
        <f t="shared" si="717"/>
        <v>1928Rodriguez Pablo4</v>
      </c>
      <c r="J2729" s="14" t="str">
        <f t="shared" si="720"/>
        <v xml:space="preserve">Service completo. Cambio de aceite y filtros. Control general del vehiculo. Cambiar junta de tapa de valvulas. Cambiar juego de bujias. Cambiar deposito de liquido refrigerante. Lavado motor.   </v>
      </c>
      <c r="L2729" s="3">
        <v>1</v>
      </c>
      <c r="M2729" s="10" t="s">
        <v>3683</v>
      </c>
      <c r="N2729" s="3" t="s">
        <v>771</v>
      </c>
      <c r="Q2729" s="7">
        <v>7700</v>
      </c>
      <c r="S2729" s="8"/>
      <c r="T2729" s="11">
        <v>1</v>
      </c>
      <c r="U2729" s="158">
        <v>11000</v>
      </c>
      <c r="V2729" s="158">
        <v>2310</v>
      </c>
      <c r="W2729" s="76">
        <v>13310</v>
      </c>
      <c r="X2729" s="16">
        <f t="shared" si="718"/>
        <v>13310</v>
      </c>
      <c r="AC2729" s="18">
        <f t="shared" si="721"/>
        <v>0</v>
      </c>
      <c r="AD2729" s="19">
        <f t="shared" si="713"/>
        <v>122000</v>
      </c>
      <c r="AE2729" s="21">
        <f t="shared" si="712"/>
        <v>7700</v>
      </c>
      <c r="AF2729" s="20">
        <f t="shared" si="714"/>
        <v>0</v>
      </c>
      <c r="AG2729" s="20">
        <f t="shared" si="715"/>
        <v>0</v>
      </c>
      <c r="AH2729" s="20">
        <f t="shared" si="716"/>
        <v>0</v>
      </c>
      <c r="AI2729" s="20"/>
      <c r="AJ2729" s="20"/>
      <c r="AK2729" s="20">
        <f t="shared" si="722"/>
        <v>0</v>
      </c>
      <c r="AL2729" s="171"/>
    </row>
    <row r="2730" spans="1:38" ht="15.75" customHeight="1" x14ac:dyDescent="0.25">
      <c r="A2730" s="3">
        <v>1928</v>
      </c>
      <c r="B2730" s="14">
        <f t="shared" si="719"/>
        <v>5</v>
      </c>
      <c r="C2730" s="9">
        <f t="shared" si="723"/>
        <v>45408</v>
      </c>
      <c r="D2730" s="3" t="str">
        <f t="shared" si="724"/>
        <v>Rodriguez Pablo</v>
      </c>
      <c r="E2730" s="14" t="str">
        <f t="shared" si="717"/>
        <v>1928Rodriguez Pablo5</v>
      </c>
      <c r="J2730" s="14" t="str">
        <f t="shared" si="720"/>
        <v xml:space="preserve">Service completo. Cambio de aceite y filtros. Control general del vehiculo. Cambiar junta de tapa de valvulas. Cambiar juego de bujias. Cambiar deposito de liquido refrigerante. Lavado motor.    </v>
      </c>
      <c r="L2730" s="3">
        <v>1</v>
      </c>
      <c r="M2730" s="10" t="s">
        <v>2700</v>
      </c>
      <c r="N2730" s="3" t="s">
        <v>771</v>
      </c>
      <c r="Q2730" s="7">
        <v>5741.63</v>
      </c>
      <c r="S2730" s="8"/>
      <c r="T2730" s="11">
        <v>4</v>
      </c>
      <c r="U2730" s="158">
        <v>16550</v>
      </c>
      <c r="W2730" s="76">
        <v>16550</v>
      </c>
      <c r="X2730" s="16">
        <f t="shared" si="718"/>
        <v>66200</v>
      </c>
      <c r="AC2730" s="18">
        <f t="shared" si="721"/>
        <v>0</v>
      </c>
      <c r="AD2730" s="19">
        <f t="shared" si="713"/>
        <v>122000</v>
      </c>
      <c r="AE2730" s="21">
        <f t="shared" si="712"/>
        <v>22966.52</v>
      </c>
      <c r="AF2730" s="20">
        <f t="shared" si="714"/>
        <v>0</v>
      </c>
      <c r="AG2730" s="20">
        <f t="shared" si="715"/>
        <v>0</v>
      </c>
      <c r="AH2730" s="20">
        <f t="shared" si="716"/>
        <v>0</v>
      </c>
      <c r="AI2730" s="20"/>
      <c r="AJ2730" s="20"/>
      <c r="AK2730" s="20">
        <f t="shared" si="722"/>
        <v>0</v>
      </c>
      <c r="AL2730" s="171"/>
    </row>
    <row r="2731" spans="1:38" ht="15.75" customHeight="1" x14ac:dyDescent="0.25">
      <c r="A2731" s="3">
        <v>1928</v>
      </c>
      <c r="B2731" s="14">
        <f t="shared" si="719"/>
        <v>6</v>
      </c>
      <c r="C2731" s="9">
        <f t="shared" si="723"/>
        <v>45408</v>
      </c>
      <c r="D2731" s="3" t="str">
        <f t="shared" si="724"/>
        <v>Rodriguez Pablo</v>
      </c>
      <c r="E2731" s="14" t="str">
        <f t="shared" si="717"/>
        <v>1928Rodriguez Pablo6</v>
      </c>
      <c r="J2731" s="14" t="str">
        <f t="shared" si="720"/>
        <v xml:space="preserve">Service completo. Cambio de aceite y filtros. Control general del vehiculo. Cambiar junta de tapa de valvulas. Cambiar juego de bujias. Cambiar deposito de liquido refrigerante. Lavado motor.     </v>
      </c>
      <c r="L2731" s="3">
        <v>1</v>
      </c>
      <c r="M2731" s="10" t="s">
        <v>3541</v>
      </c>
      <c r="N2731" s="3" t="s">
        <v>734</v>
      </c>
      <c r="Q2731" s="7">
        <v>17600</v>
      </c>
      <c r="S2731" s="8"/>
      <c r="T2731" s="11">
        <v>4</v>
      </c>
      <c r="U2731" s="158">
        <v>22000</v>
      </c>
      <c r="V2731" s="158">
        <v>4620</v>
      </c>
      <c r="W2731" s="76">
        <v>26620</v>
      </c>
      <c r="X2731" s="16">
        <f t="shared" si="718"/>
        <v>106480</v>
      </c>
      <c r="AC2731" s="18">
        <f t="shared" si="721"/>
        <v>0</v>
      </c>
      <c r="AD2731" s="19">
        <f t="shared" si="713"/>
        <v>122000</v>
      </c>
      <c r="AE2731" s="21">
        <f t="shared" si="712"/>
        <v>70400</v>
      </c>
      <c r="AF2731" s="20">
        <f t="shared" si="714"/>
        <v>0</v>
      </c>
      <c r="AG2731" s="20">
        <f t="shared" si="715"/>
        <v>0</v>
      </c>
      <c r="AH2731" s="20">
        <f t="shared" si="716"/>
        <v>0</v>
      </c>
      <c r="AI2731" s="20"/>
      <c r="AJ2731" s="20"/>
      <c r="AK2731" s="20">
        <f t="shared" si="722"/>
        <v>0</v>
      </c>
      <c r="AL2731" s="171"/>
    </row>
    <row r="2732" spans="1:38" ht="15.75" customHeight="1" x14ac:dyDescent="0.25">
      <c r="A2732" s="3">
        <v>1928</v>
      </c>
      <c r="B2732" s="14">
        <f t="shared" si="719"/>
        <v>7</v>
      </c>
      <c r="C2732" s="9">
        <f t="shared" si="723"/>
        <v>45408</v>
      </c>
      <c r="D2732" s="3" t="str">
        <f t="shared" si="724"/>
        <v>Rodriguez Pablo</v>
      </c>
      <c r="E2732" s="14" t="str">
        <f t="shared" si="717"/>
        <v>1928Rodriguez Pablo7</v>
      </c>
      <c r="J2732" s="14" t="str">
        <f t="shared" si="720"/>
        <v xml:space="preserve">Service completo. Cambio de aceite y filtros. Control general del vehiculo. Cambiar junta de tapa de valvulas. Cambiar juego de bujias. Cambiar deposito de liquido refrigerante. Lavado motor.      </v>
      </c>
      <c r="L2732" s="3">
        <v>1</v>
      </c>
      <c r="M2732" s="10" t="s">
        <v>2911</v>
      </c>
      <c r="N2732" s="3" t="s">
        <v>3684</v>
      </c>
      <c r="Q2732" s="7">
        <v>45400</v>
      </c>
      <c r="S2732" s="8"/>
      <c r="T2732" s="11">
        <v>1</v>
      </c>
      <c r="U2732" s="158">
        <v>54934</v>
      </c>
      <c r="V2732" s="158">
        <v>11536</v>
      </c>
      <c r="W2732" s="76">
        <v>66470</v>
      </c>
      <c r="X2732" s="16">
        <f t="shared" si="718"/>
        <v>66470</v>
      </c>
      <c r="AC2732" s="18">
        <f t="shared" si="721"/>
        <v>0</v>
      </c>
      <c r="AD2732" s="19">
        <f t="shared" si="713"/>
        <v>122000</v>
      </c>
      <c r="AE2732" s="21">
        <f t="shared" si="712"/>
        <v>45400</v>
      </c>
      <c r="AF2732" s="20">
        <f t="shared" si="714"/>
        <v>0</v>
      </c>
      <c r="AG2732" s="20">
        <f t="shared" si="715"/>
        <v>0</v>
      </c>
      <c r="AH2732" s="20">
        <f t="shared" si="716"/>
        <v>0</v>
      </c>
      <c r="AI2732" s="20"/>
      <c r="AJ2732" s="20"/>
      <c r="AK2732" s="20">
        <f t="shared" si="722"/>
        <v>0</v>
      </c>
      <c r="AL2732" s="171"/>
    </row>
    <row r="2733" spans="1:38" ht="15.75" customHeight="1" x14ac:dyDescent="0.25">
      <c r="A2733" s="3">
        <v>1928</v>
      </c>
      <c r="B2733" s="14">
        <f t="shared" si="719"/>
        <v>8</v>
      </c>
      <c r="C2733" s="9">
        <f t="shared" si="723"/>
        <v>45408</v>
      </c>
      <c r="D2733" s="3" t="str">
        <f t="shared" si="724"/>
        <v>Rodriguez Pablo</v>
      </c>
      <c r="E2733" s="14" t="str">
        <f t="shared" si="717"/>
        <v>1928Rodriguez Pablo8</v>
      </c>
      <c r="J2733" s="14" t="str">
        <f t="shared" si="720"/>
        <v xml:space="preserve">Service completo. Cambio de aceite y filtros. Control general del vehiculo. Cambiar junta de tapa de valvulas. Cambiar juego de bujias. Cambiar deposito de liquido refrigerante. Lavado motor.       </v>
      </c>
      <c r="L2733" s="3">
        <v>1</v>
      </c>
      <c r="M2733" s="10" t="s">
        <v>1970</v>
      </c>
      <c r="N2733" s="3" t="s">
        <v>771</v>
      </c>
      <c r="Q2733" s="7">
        <v>7558</v>
      </c>
      <c r="S2733" s="8"/>
      <c r="T2733" s="11">
        <v>2</v>
      </c>
      <c r="U2733" s="158">
        <v>11500</v>
      </c>
      <c r="W2733" s="76">
        <v>11500</v>
      </c>
      <c r="X2733" s="16">
        <f t="shared" si="718"/>
        <v>23000</v>
      </c>
      <c r="AC2733" s="18">
        <f t="shared" si="721"/>
        <v>0</v>
      </c>
      <c r="AD2733" s="19">
        <f t="shared" si="713"/>
        <v>122000</v>
      </c>
      <c r="AE2733" s="21">
        <f t="shared" si="712"/>
        <v>15116</v>
      </c>
      <c r="AF2733" s="20">
        <f t="shared" si="714"/>
        <v>0</v>
      </c>
      <c r="AG2733" s="20">
        <f t="shared" si="715"/>
        <v>0</v>
      </c>
      <c r="AH2733" s="20">
        <f t="shared" si="716"/>
        <v>0</v>
      </c>
      <c r="AI2733" s="20"/>
      <c r="AJ2733" s="20"/>
      <c r="AK2733" s="20">
        <f t="shared" si="722"/>
        <v>0</v>
      </c>
      <c r="AL2733" s="171"/>
    </row>
    <row r="2734" spans="1:38" ht="15.75" customHeight="1" x14ac:dyDescent="0.25">
      <c r="A2734" s="3">
        <v>1928</v>
      </c>
      <c r="B2734" s="14">
        <f t="shared" si="719"/>
        <v>9</v>
      </c>
      <c r="C2734" s="9">
        <f t="shared" si="723"/>
        <v>45408</v>
      </c>
      <c r="D2734" s="3" t="str">
        <f t="shared" si="724"/>
        <v>Rodriguez Pablo</v>
      </c>
      <c r="E2734" s="14" t="str">
        <f t="shared" si="717"/>
        <v>1928Rodriguez Pablo9</v>
      </c>
      <c r="J2734" s="14" t="str">
        <f t="shared" si="720"/>
        <v xml:space="preserve">Service completo. Cambio de aceite y filtros. Control general del vehiculo. Cambiar junta de tapa de valvulas. Cambiar juego de bujias. Cambiar deposito de liquido refrigerante. Lavado motor.        </v>
      </c>
      <c r="L2734" s="3">
        <v>1</v>
      </c>
      <c r="M2734" s="10" t="s">
        <v>1431</v>
      </c>
      <c r="N2734" s="3" t="s">
        <v>771</v>
      </c>
      <c r="Q2734" s="7">
        <v>340</v>
      </c>
      <c r="S2734" s="8"/>
      <c r="T2734" s="11">
        <v>1</v>
      </c>
      <c r="U2734" s="158">
        <v>4000</v>
      </c>
      <c r="W2734" s="76">
        <v>4000</v>
      </c>
      <c r="X2734" s="16">
        <f t="shared" si="718"/>
        <v>4000</v>
      </c>
      <c r="AC2734" s="18">
        <f t="shared" si="721"/>
        <v>0</v>
      </c>
      <c r="AD2734" s="19">
        <f t="shared" si="713"/>
        <v>122000</v>
      </c>
      <c r="AE2734" s="21">
        <f t="shared" si="712"/>
        <v>340</v>
      </c>
      <c r="AF2734" s="20">
        <f t="shared" si="714"/>
        <v>0</v>
      </c>
      <c r="AG2734" s="20">
        <f t="shared" si="715"/>
        <v>0</v>
      </c>
      <c r="AH2734" s="20">
        <f t="shared" si="716"/>
        <v>0</v>
      </c>
      <c r="AI2734" s="20"/>
      <c r="AJ2734" s="20"/>
      <c r="AK2734" s="20">
        <f t="shared" si="722"/>
        <v>0</v>
      </c>
      <c r="AL2734" s="171"/>
    </row>
    <row r="2735" spans="1:38" ht="15.75" customHeight="1" x14ac:dyDescent="0.25">
      <c r="A2735" s="3">
        <v>1929</v>
      </c>
      <c r="B2735" s="14">
        <f t="shared" si="719"/>
        <v>1</v>
      </c>
      <c r="C2735" s="9">
        <v>45408</v>
      </c>
      <c r="D2735" s="3" t="s">
        <v>490</v>
      </c>
      <c r="E2735" s="14" t="str">
        <f t="shared" si="717"/>
        <v>1929Martinez Fermin1</v>
      </c>
      <c r="F2735" s="119" t="s">
        <v>2175</v>
      </c>
      <c r="G2735" s="119" t="s">
        <v>120</v>
      </c>
      <c r="H2735" s="119">
        <v>122560</v>
      </c>
      <c r="I2735" s="10" t="s">
        <v>3691</v>
      </c>
      <c r="J2735" s="14" t="str">
        <f t="shared" si="720"/>
        <v>Service completo. Cambio de aceite y filtros. Control general del vehiculo. Rotacion de ruedas. Sacar caja de velocidad. Cambiar kit de embrague (placa disco, crapodina). Trasbasado de aceite de caja de velocidad. Armado total. Sacar ambas parrillas de suspension. Reemplazar con bujes nuevos. Armado total. Regular convergencia.</v>
      </c>
      <c r="K2735" s="3" t="s">
        <v>2390</v>
      </c>
      <c r="L2735" s="3">
        <v>1</v>
      </c>
      <c r="M2735" s="10" t="s">
        <v>3119</v>
      </c>
      <c r="N2735" s="3" t="s">
        <v>771</v>
      </c>
      <c r="Q2735" s="7">
        <v>5745.1</v>
      </c>
      <c r="R2735" s="7" t="s">
        <v>1916</v>
      </c>
      <c r="S2735" s="8"/>
      <c r="T2735" s="11">
        <v>1</v>
      </c>
      <c r="U2735" s="158">
        <v>9000</v>
      </c>
      <c r="V2735" s="158">
        <v>1890</v>
      </c>
      <c r="W2735" s="76">
        <v>10890</v>
      </c>
      <c r="X2735" s="16">
        <f t="shared" si="718"/>
        <v>10890</v>
      </c>
      <c r="Y2735" s="3">
        <v>1</v>
      </c>
      <c r="Z2735" s="114">
        <v>200000</v>
      </c>
      <c r="AB2735" s="4">
        <v>200000</v>
      </c>
      <c r="AC2735" s="18">
        <f t="shared" si="721"/>
        <v>200000</v>
      </c>
      <c r="AD2735" s="19">
        <f t="shared" si="713"/>
        <v>200000</v>
      </c>
      <c r="AE2735" s="21">
        <f t="shared" si="712"/>
        <v>5745.1</v>
      </c>
      <c r="AF2735" s="20">
        <f t="shared" si="714"/>
        <v>313597.86</v>
      </c>
      <c r="AG2735" s="20">
        <f t="shared" si="715"/>
        <v>597288.09000000008</v>
      </c>
      <c r="AH2735" s="20">
        <f t="shared" si="716"/>
        <v>200000</v>
      </c>
      <c r="AI2735" s="20"/>
      <c r="AJ2735" s="20"/>
      <c r="AK2735" s="20">
        <f t="shared" si="722"/>
        <v>797288.09000000008</v>
      </c>
      <c r="AL2735" s="171"/>
    </row>
    <row r="2736" spans="1:38" ht="15.75" customHeight="1" x14ac:dyDescent="0.25">
      <c r="A2736" s="3">
        <v>1929</v>
      </c>
      <c r="B2736" s="14">
        <f t="shared" si="719"/>
        <v>2</v>
      </c>
      <c r="C2736" s="9">
        <f t="shared" ref="C2736:C2742" si="725">IF(A2736=A2735,C2735,"")</f>
        <v>45408</v>
      </c>
      <c r="D2736" s="3" t="str">
        <f t="shared" ref="D2736:D2742" si="726">IF(A2736=A2735,D2735,"")</f>
        <v>Martinez Fermin</v>
      </c>
      <c r="E2736" s="14" t="str">
        <f t="shared" si="717"/>
        <v>1929Martinez Fermin2</v>
      </c>
      <c r="J2736" s="14" t="str">
        <f t="shared" si="720"/>
        <v xml:space="preserve">Service completo. Cambio de aceite y filtros. Control general del vehiculo. Rotacion de ruedas. Sacar caja de velocidad. Cambiar kit de embrague (placa disco, crapodina). Trasbasado de aceite de caja de velocidad. Armado total. Sacar ambas parrillas de suspension. Reemplazar con bujes nuevos. Armado total. Regular convergencia. </v>
      </c>
      <c r="L2736" s="3">
        <v>1</v>
      </c>
      <c r="M2736" s="10" t="s">
        <v>2178</v>
      </c>
      <c r="N2736" s="3" t="s">
        <v>771</v>
      </c>
      <c r="Q2736" s="7">
        <v>3912.09</v>
      </c>
      <c r="S2736" s="8"/>
      <c r="T2736" s="11">
        <v>1</v>
      </c>
      <c r="U2736" s="158">
        <v>8800</v>
      </c>
      <c r="V2736" s="158">
        <v>1848</v>
      </c>
      <c r="W2736" s="76">
        <v>10648</v>
      </c>
      <c r="X2736" s="16">
        <f t="shared" si="718"/>
        <v>10648</v>
      </c>
      <c r="AC2736" s="18">
        <f t="shared" si="721"/>
        <v>0</v>
      </c>
      <c r="AD2736" s="19">
        <f t="shared" si="713"/>
        <v>200000</v>
      </c>
      <c r="AE2736" s="21">
        <f t="shared" ref="AE2736:AE2799" si="727">+(Q2736)*T2736</f>
        <v>3912.09</v>
      </c>
      <c r="AF2736" s="20">
        <f t="shared" si="714"/>
        <v>0</v>
      </c>
      <c r="AG2736" s="20">
        <f t="shared" si="715"/>
        <v>0</v>
      </c>
      <c r="AH2736" s="20">
        <f t="shared" si="716"/>
        <v>0</v>
      </c>
      <c r="AI2736" s="20"/>
      <c r="AJ2736" s="20"/>
      <c r="AK2736" s="20">
        <f t="shared" si="722"/>
        <v>0</v>
      </c>
      <c r="AL2736" s="171"/>
    </row>
    <row r="2737" spans="1:38" ht="15.75" customHeight="1" x14ac:dyDescent="0.25">
      <c r="A2737" s="3">
        <v>1929</v>
      </c>
      <c r="B2737" s="14">
        <f t="shared" si="719"/>
        <v>3</v>
      </c>
      <c r="C2737" s="9">
        <f t="shared" si="725"/>
        <v>45408</v>
      </c>
      <c r="D2737" s="3" t="str">
        <f t="shared" si="726"/>
        <v>Martinez Fermin</v>
      </c>
      <c r="E2737" s="14" t="str">
        <f t="shared" si="717"/>
        <v>1929Martinez Fermin3</v>
      </c>
      <c r="J2737" s="14" t="str">
        <f t="shared" si="720"/>
        <v xml:space="preserve">Service completo. Cambio de aceite y filtros. Control general del vehiculo. Rotacion de ruedas. Sacar caja de velocidad. Cambiar kit de embrague (placa disco, crapodina). Trasbasado de aceite de caja de velocidad. Armado total. Sacar ambas parrillas de suspension. Reemplazar con bujes nuevos. Armado total. Regular convergencia.  </v>
      </c>
      <c r="L2737" s="3">
        <v>1</v>
      </c>
      <c r="M2737" s="10" t="s">
        <v>2177</v>
      </c>
      <c r="N2737" s="3" t="s">
        <v>771</v>
      </c>
      <c r="Q2737" s="7">
        <v>12600</v>
      </c>
      <c r="S2737" s="8"/>
      <c r="T2737" s="11">
        <v>1</v>
      </c>
      <c r="U2737" s="158">
        <v>18000</v>
      </c>
      <c r="V2737" s="158">
        <v>3780</v>
      </c>
      <c r="W2737" s="76">
        <v>21780</v>
      </c>
      <c r="X2737" s="16">
        <f t="shared" si="718"/>
        <v>21780</v>
      </c>
      <c r="AC2737" s="18">
        <f t="shared" si="721"/>
        <v>0</v>
      </c>
      <c r="AD2737" s="19">
        <f t="shared" ref="AD2737:AD2800" si="728">IF(A2737=A2736,AD2736+AC2737,AC2737)</f>
        <v>200000</v>
      </c>
      <c r="AE2737" s="21">
        <f t="shared" si="727"/>
        <v>12600</v>
      </c>
      <c r="AF2737" s="20">
        <f t="shared" ref="AF2737:AF2800" si="729">IF(A2737=A2736,0,(SUMIF($A$3:$A$999956,A2737,$Q$3:$Q$999956)))+IF(A2737=A2736,0,(SUMIF($A$3:$A$999956,A2737,$R$3:$R$999956)))</f>
        <v>0</v>
      </c>
      <c r="AG2737" s="20">
        <f t="shared" ref="AG2737:AG2800" si="730">IF(A2737=A2736,0,(SUMIF($A$3:$A$999956,A2737,($X$3:$X$999956))))</f>
        <v>0</v>
      </c>
      <c r="AH2737" s="20">
        <f t="shared" ref="AH2737:AH2800" si="731">IF(A2737=A2736,0,(SUMIF($A$3:$A$999956,A2737,($AC$3:$AC$999956))))</f>
        <v>0</v>
      </c>
      <c r="AI2737" s="20"/>
      <c r="AJ2737" s="20"/>
      <c r="AK2737" s="20">
        <f t="shared" si="722"/>
        <v>0</v>
      </c>
      <c r="AL2737" s="171"/>
    </row>
    <row r="2738" spans="1:38" ht="15.75" customHeight="1" x14ac:dyDescent="0.25">
      <c r="A2738" s="3">
        <v>1929</v>
      </c>
      <c r="B2738" s="14">
        <f t="shared" si="719"/>
        <v>4</v>
      </c>
      <c r="C2738" s="9">
        <f t="shared" si="725"/>
        <v>45408</v>
      </c>
      <c r="D2738" s="3" t="str">
        <f t="shared" si="726"/>
        <v>Martinez Fermin</v>
      </c>
      <c r="E2738" s="14" t="str">
        <f t="shared" si="717"/>
        <v>1929Martinez Fermin4</v>
      </c>
      <c r="J2738" s="14" t="str">
        <f t="shared" si="720"/>
        <v xml:space="preserve">Service completo. Cambio de aceite y filtros. Control general del vehiculo. Rotacion de ruedas. Sacar caja de velocidad. Cambiar kit de embrague (placa disco, crapodina). Trasbasado de aceite de caja de velocidad. Armado total. Sacar ambas parrillas de suspension. Reemplazar con bujes nuevos. Armado total. Regular convergencia.   </v>
      </c>
      <c r="L2738" s="3">
        <v>1</v>
      </c>
      <c r="M2738" s="10" t="s">
        <v>3178</v>
      </c>
      <c r="N2738" s="3" t="s">
        <v>771</v>
      </c>
      <c r="Q2738" s="7">
        <v>10300</v>
      </c>
      <c r="S2738" s="8"/>
      <c r="T2738" s="11">
        <v>1</v>
      </c>
      <c r="U2738" s="158">
        <v>14800</v>
      </c>
      <c r="V2738" s="158">
        <v>3108</v>
      </c>
      <c r="W2738" s="76">
        <v>17908</v>
      </c>
      <c r="X2738" s="16">
        <f t="shared" si="718"/>
        <v>17908</v>
      </c>
      <c r="AC2738" s="18">
        <f t="shared" si="721"/>
        <v>0</v>
      </c>
      <c r="AD2738" s="19">
        <f t="shared" si="728"/>
        <v>200000</v>
      </c>
      <c r="AE2738" s="21">
        <f t="shared" si="727"/>
        <v>10300</v>
      </c>
      <c r="AF2738" s="20">
        <f t="shared" si="729"/>
        <v>0</v>
      </c>
      <c r="AG2738" s="20">
        <f t="shared" si="730"/>
        <v>0</v>
      </c>
      <c r="AH2738" s="20">
        <f t="shared" si="731"/>
        <v>0</v>
      </c>
      <c r="AI2738" s="20"/>
      <c r="AJ2738" s="20"/>
      <c r="AK2738" s="20">
        <f t="shared" si="722"/>
        <v>0</v>
      </c>
      <c r="AL2738" s="171"/>
    </row>
    <row r="2739" spans="1:38" ht="15.75" customHeight="1" x14ac:dyDescent="0.25">
      <c r="A2739" s="3">
        <v>1929</v>
      </c>
      <c r="B2739" s="14">
        <f t="shared" si="719"/>
        <v>5</v>
      </c>
      <c r="C2739" s="9">
        <f t="shared" si="725"/>
        <v>45408</v>
      </c>
      <c r="D2739" s="3" t="str">
        <f t="shared" si="726"/>
        <v>Martinez Fermin</v>
      </c>
      <c r="E2739" s="14" t="str">
        <f t="shared" si="717"/>
        <v>1929Martinez Fermin5</v>
      </c>
      <c r="J2739" s="14" t="str">
        <f t="shared" si="720"/>
        <v xml:space="preserve">Service completo. Cambio de aceite y filtros. Control general del vehiculo. Rotacion de ruedas. Sacar caja de velocidad. Cambiar kit de embrague (placa disco, crapodina). Trasbasado de aceite de caja de velocidad. Armado total. Sacar ambas parrillas de suspension. Reemplazar con bujes nuevos. Armado total. Regular convergencia.    </v>
      </c>
      <c r="L2739" s="3">
        <v>1</v>
      </c>
      <c r="M2739" s="10" t="s">
        <v>728</v>
      </c>
      <c r="N2739" s="3" t="s">
        <v>771</v>
      </c>
      <c r="Q2739" s="7">
        <v>3540.67</v>
      </c>
      <c r="S2739" s="8"/>
      <c r="T2739" s="11">
        <v>4</v>
      </c>
      <c r="U2739" s="158">
        <v>11250</v>
      </c>
      <c r="W2739" s="76">
        <v>11250</v>
      </c>
      <c r="X2739" s="16">
        <f t="shared" si="718"/>
        <v>45000</v>
      </c>
      <c r="AC2739" s="18">
        <f t="shared" si="721"/>
        <v>0</v>
      </c>
      <c r="AD2739" s="19">
        <f t="shared" si="728"/>
        <v>200000</v>
      </c>
      <c r="AE2739" s="21">
        <f t="shared" si="727"/>
        <v>14162.68</v>
      </c>
      <c r="AF2739" s="20">
        <f t="shared" si="729"/>
        <v>0</v>
      </c>
      <c r="AG2739" s="20">
        <f t="shared" si="730"/>
        <v>0</v>
      </c>
      <c r="AH2739" s="20">
        <f t="shared" si="731"/>
        <v>0</v>
      </c>
      <c r="AI2739" s="20"/>
      <c r="AJ2739" s="20"/>
      <c r="AK2739" s="20">
        <f t="shared" si="722"/>
        <v>0</v>
      </c>
      <c r="AL2739" s="171"/>
    </row>
    <row r="2740" spans="1:38" ht="15.75" customHeight="1" x14ac:dyDescent="0.25">
      <c r="A2740" s="3">
        <v>1929</v>
      </c>
      <c r="B2740" s="14">
        <f t="shared" si="719"/>
        <v>6</v>
      </c>
      <c r="C2740" s="9">
        <f t="shared" si="725"/>
        <v>45408</v>
      </c>
      <c r="D2740" s="3" t="str">
        <f t="shared" si="726"/>
        <v>Martinez Fermin</v>
      </c>
      <c r="E2740" s="14" t="str">
        <f t="shared" si="717"/>
        <v>1929Martinez Fermin6</v>
      </c>
      <c r="J2740" s="14" t="str">
        <f t="shared" si="720"/>
        <v xml:space="preserve">Service completo. Cambio de aceite y filtros. Control general del vehiculo. Rotacion de ruedas. Sacar caja de velocidad. Cambiar kit de embrague (placa disco, crapodina). Trasbasado de aceite de caja de velocidad. Armado total. Sacar ambas parrillas de suspension. Reemplazar con bujes nuevos. Armado total. Regular convergencia.     </v>
      </c>
      <c r="L2740" s="3">
        <v>1</v>
      </c>
      <c r="M2740" s="10" t="s">
        <v>3133</v>
      </c>
      <c r="N2740" s="3" t="s">
        <v>734</v>
      </c>
      <c r="Q2740" s="7">
        <v>27200</v>
      </c>
      <c r="S2740" s="8"/>
      <c r="T2740" s="11">
        <v>2</v>
      </c>
      <c r="U2740" s="158">
        <v>34000</v>
      </c>
      <c r="V2740" s="158">
        <v>7140</v>
      </c>
      <c r="W2740" s="76">
        <v>41140</v>
      </c>
      <c r="X2740" s="16">
        <f t="shared" si="718"/>
        <v>82280</v>
      </c>
      <c r="AC2740" s="18">
        <f t="shared" si="721"/>
        <v>0</v>
      </c>
      <c r="AD2740" s="19">
        <f t="shared" si="728"/>
        <v>200000</v>
      </c>
      <c r="AE2740" s="21">
        <f t="shared" si="727"/>
        <v>54400</v>
      </c>
      <c r="AF2740" s="20">
        <f t="shared" si="729"/>
        <v>0</v>
      </c>
      <c r="AG2740" s="20">
        <f t="shared" si="730"/>
        <v>0</v>
      </c>
      <c r="AH2740" s="20">
        <f t="shared" si="731"/>
        <v>0</v>
      </c>
      <c r="AI2740" s="20"/>
      <c r="AJ2740" s="20"/>
      <c r="AK2740" s="20">
        <f t="shared" si="722"/>
        <v>0</v>
      </c>
      <c r="AL2740" s="171"/>
    </row>
    <row r="2741" spans="1:38" ht="15.75" customHeight="1" x14ac:dyDescent="0.25">
      <c r="A2741" s="3">
        <v>1929</v>
      </c>
      <c r="B2741" s="14">
        <f t="shared" si="719"/>
        <v>7</v>
      </c>
      <c r="C2741" s="9">
        <f t="shared" si="725"/>
        <v>45408</v>
      </c>
      <c r="D2741" s="3" t="str">
        <f t="shared" si="726"/>
        <v>Martinez Fermin</v>
      </c>
      <c r="E2741" s="14" t="str">
        <f t="shared" si="717"/>
        <v>1929Martinez Fermin7</v>
      </c>
      <c r="J2741" s="14" t="str">
        <f t="shared" si="720"/>
        <v xml:space="preserve">Service completo. Cambio de aceite y filtros. Control general del vehiculo. Rotacion de ruedas. Sacar caja de velocidad. Cambiar kit de embrague (placa disco, crapodina). Trasbasado de aceite de caja de velocidad. Armado total. Sacar ambas parrillas de suspension. Reemplazar con bujes nuevos. Armado total. Regular convergencia.      </v>
      </c>
      <c r="L2741" s="3">
        <v>1</v>
      </c>
      <c r="M2741" s="10" t="s">
        <v>2326</v>
      </c>
      <c r="N2741" s="3" t="s">
        <v>2484</v>
      </c>
      <c r="Q2741" s="7">
        <v>43300</v>
      </c>
      <c r="S2741" s="8"/>
      <c r="T2741" s="11">
        <v>1</v>
      </c>
      <c r="U2741" s="158">
        <v>52393</v>
      </c>
      <c r="V2741" s="158">
        <v>11002</v>
      </c>
      <c r="W2741" s="76">
        <v>63395</v>
      </c>
      <c r="X2741" s="16">
        <f t="shared" si="718"/>
        <v>63395</v>
      </c>
      <c r="AC2741" s="18">
        <f t="shared" si="721"/>
        <v>0</v>
      </c>
      <c r="AD2741" s="19">
        <f t="shared" si="728"/>
        <v>200000</v>
      </c>
      <c r="AE2741" s="21">
        <f t="shared" si="727"/>
        <v>43300</v>
      </c>
      <c r="AF2741" s="20">
        <f t="shared" si="729"/>
        <v>0</v>
      </c>
      <c r="AG2741" s="20">
        <f t="shared" si="730"/>
        <v>0</v>
      </c>
      <c r="AH2741" s="20">
        <f t="shared" si="731"/>
        <v>0</v>
      </c>
      <c r="AI2741" s="20"/>
      <c r="AJ2741" s="20"/>
      <c r="AK2741" s="20">
        <f t="shared" si="722"/>
        <v>0</v>
      </c>
      <c r="AL2741" s="171"/>
    </row>
    <row r="2742" spans="1:38" ht="15.75" customHeight="1" x14ac:dyDescent="0.25">
      <c r="A2742" s="3">
        <v>1929</v>
      </c>
      <c r="B2742" s="14">
        <f t="shared" si="719"/>
        <v>8</v>
      </c>
      <c r="C2742" s="9">
        <f t="shared" si="725"/>
        <v>45408</v>
      </c>
      <c r="D2742" s="3" t="str">
        <f t="shared" si="726"/>
        <v>Martinez Fermin</v>
      </c>
      <c r="E2742" s="14" t="str">
        <f t="shared" si="717"/>
        <v>1929Martinez Fermin8</v>
      </c>
      <c r="J2742" s="14" t="str">
        <f t="shared" si="720"/>
        <v xml:space="preserve">Service completo. Cambio de aceite y filtros. Control general del vehiculo. Rotacion de ruedas. Sacar caja de velocidad. Cambiar kit de embrague (placa disco, crapodina). Trasbasado de aceite de caja de velocidad. Armado total. Sacar ambas parrillas de suspension. Reemplazar con bujes nuevos. Armado total. Regular convergencia.       </v>
      </c>
      <c r="L2742" s="3">
        <v>1</v>
      </c>
      <c r="M2742" s="10" t="s">
        <v>3685</v>
      </c>
      <c r="N2742" s="3" t="s">
        <v>3498</v>
      </c>
      <c r="Q2742" s="7">
        <v>207000</v>
      </c>
      <c r="S2742" s="8"/>
      <c r="T2742" s="11">
        <v>1</v>
      </c>
      <c r="U2742" s="158">
        <v>345387.09</v>
      </c>
      <c r="W2742" s="76">
        <v>345387.09</v>
      </c>
      <c r="X2742" s="16">
        <f t="shared" si="718"/>
        <v>345387.09</v>
      </c>
      <c r="AC2742" s="18">
        <f t="shared" si="721"/>
        <v>0</v>
      </c>
      <c r="AD2742" s="19">
        <f t="shared" si="728"/>
        <v>200000</v>
      </c>
      <c r="AE2742" s="21">
        <f t="shared" si="727"/>
        <v>207000</v>
      </c>
      <c r="AF2742" s="20">
        <f t="shared" si="729"/>
        <v>0</v>
      </c>
      <c r="AG2742" s="20">
        <f t="shared" si="730"/>
        <v>0</v>
      </c>
      <c r="AH2742" s="20">
        <f t="shared" si="731"/>
        <v>0</v>
      </c>
      <c r="AI2742" s="20"/>
      <c r="AJ2742" s="20"/>
      <c r="AK2742" s="20">
        <f t="shared" si="722"/>
        <v>0</v>
      </c>
      <c r="AL2742" s="171"/>
    </row>
    <row r="2743" spans="1:38" ht="15.75" customHeight="1" x14ac:dyDescent="0.25">
      <c r="A2743" s="3">
        <v>1930</v>
      </c>
      <c r="B2743" s="14">
        <f t="shared" si="719"/>
        <v>1</v>
      </c>
      <c r="C2743" s="9">
        <v>45408</v>
      </c>
      <c r="D2743" s="3" t="s">
        <v>3445</v>
      </c>
      <c r="E2743" s="14" t="str">
        <f t="shared" si="717"/>
        <v>1930Tosello Gaston1</v>
      </c>
      <c r="F2743" s="119" t="s">
        <v>3687</v>
      </c>
      <c r="G2743" s="119" t="s">
        <v>806</v>
      </c>
      <c r="H2743" s="119">
        <v>181527</v>
      </c>
      <c r="I2743" s="10" t="s">
        <v>3692</v>
      </c>
      <c r="J2743" s="14" t="str">
        <f t="shared" si="720"/>
        <v>Cambiar cuerpo de termostato. Cambiar bieleta de barra estabilizadora lado derecho. Cambiar juego de bujias. Cambiar topes de amortiguadores traseros. Dar ajuste a bolilleros de ruedas traseras. Engrasar los mismos. Lavado del deposito de liquido refrigerante. Colocar liquido refrigerante nuevo. Purgado del circuito de refrigeracion. Armado total. Cambiar valvula PCV. Cambiar retenes de gasificador.</v>
      </c>
      <c r="K2743" s="3" t="s">
        <v>2380</v>
      </c>
      <c r="L2743" s="3">
        <v>1</v>
      </c>
      <c r="M2743" s="10" t="s">
        <v>705</v>
      </c>
      <c r="N2743" s="3" t="s">
        <v>2484</v>
      </c>
      <c r="Q2743" s="7">
        <v>65340</v>
      </c>
      <c r="R2743" s="7" t="s">
        <v>1971</v>
      </c>
      <c r="S2743" s="8"/>
      <c r="T2743" s="11">
        <v>1</v>
      </c>
      <c r="U2743" s="158">
        <v>72000</v>
      </c>
      <c r="W2743" s="76">
        <v>72000</v>
      </c>
      <c r="X2743" s="16">
        <f t="shared" si="718"/>
        <v>72000</v>
      </c>
      <c r="Y2743" s="3">
        <v>1</v>
      </c>
      <c r="Z2743" s="114">
        <v>170000</v>
      </c>
      <c r="AB2743" s="4">
        <v>170000</v>
      </c>
      <c r="AC2743" s="18">
        <f t="shared" si="721"/>
        <v>170000</v>
      </c>
      <c r="AD2743" s="19">
        <f t="shared" si="728"/>
        <v>170000</v>
      </c>
      <c r="AE2743" s="21">
        <f t="shared" si="727"/>
        <v>65340</v>
      </c>
      <c r="AF2743" s="20">
        <f t="shared" si="729"/>
        <v>124906</v>
      </c>
      <c r="AG2743" s="20">
        <f t="shared" si="730"/>
        <v>259474</v>
      </c>
      <c r="AH2743" s="20">
        <f t="shared" si="731"/>
        <v>170000</v>
      </c>
      <c r="AI2743" s="20"/>
      <c r="AJ2743" s="20"/>
      <c r="AK2743" s="20">
        <f t="shared" si="722"/>
        <v>429474</v>
      </c>
      <c r="AL2743" s="171"/>
    </row>
    <row r="2744" spans="1:38" ht="15.75" customHeight="1" x14ac:dyDescent="0.25">
      <c r="A2744" s="3">
        <v>1930</v>
      </c>
      <c r="B2744" s="14">
        <f t="shared" si="719"/>
        <v>2</v>
      </c>
      <c r="C2744" s="9">
        <f t="shared" ref="C2744:C2749" si="732">IF(A2744=A2743,C2743,"")</f>
        <v>45408</v>
      </c>
      <c r="D2744" s="3" t="str">
        <f t="shared" ref="D2744:D2749" si="733">IF(A2744=A2743,D2743,"")</f>
        <v>Tosello Gaston</v>
      </c>
      <c r="E2744" s="14" t="str">
        <f t="shared" si="717"/>
        <v>1930Tosello Gaston2</v>
      </c>
      <c r="J2744" s="14" t="str">
        <f t="shared" si="720"/>
        <v xml:space="preserve">Cambiar cuerpo de termostato. Cambiar bieleta de barra estabilizadora lado derecho. Cambiar juego de bujias. Cambiar topes de amortiguadores traseros. Dar ajuste a bolilleros de ruedas traseras. Engrasar los mismos. Lavado del deposito de liquido refrigerante. Colocar liquido refrigerante nuevo. Purgado del circuito de refrigeracion. Armado total. Cambiar valvula PCV. Cambiar retenes de gasificador. </v>
      </c>
      <c r="L2744" s="3">
        <v>1</v>
      </c>
      <c r="M2744" s="10" t="s">
        <v>1268</v>
      </c>
      <c r="N2744" s="3" t="s">
        <v>771</v>
      </c>
      <c r="Q2744" s="7">
        <v>650</v>
      </c>
      <c r="S2744" s="8"/>
      <c r="T2744" s="11">
        <v>5</v>
      </c>
      <c r="U2744" s="158">
        <v>1800</v>
      </c>
      <c r="W2744" s="76">
        <v>1800</v>
      </c>
      <c r="X2744" s="16">
        <f t="shared" si="718"/>
        <v>9000</v>
      </c>
      <c r="AC2744" s="18">
        <f t="shared" si="721"/>
        <v>0</v>
      </c>
      <c r="AD2744" s="19">
        <f t="shared" si="728"/>
        <v>170000</v>
      </c>
      <c r="AE2744" s="21">
        <f t="shared" si="727"/>
        <v>3250</v>
      </c>
      <c r="AF2744" s="20">
        <f t="shared" si="729"/>
        <v>0</v>
      </c>
      <c r="AG2744" s="20">
        <f t="shared" si="730"/>
        <v>0</v>
      </c>
      <c r="AH2744" s="20">
        <f t="shared" si="731"/>
        <v>0</v>
      </c>
      <c r="AI2744" s="20"/>
      <c r="AJ2744" s="20"/>
      <c r="AK2744" s="20">
        <f t="shared" si="722"/>
        <v>0</v>
      </c>
      <c r="AL2744" s="171"/>
    </row>
    <row r="2745" spans="1:38" ht="15.75" customHeight="1" x14ac:dyDescent="0.25">
      <c r="A2745" s="3">
        <v>1930</v>
      </c>
      <c r="B2745" s="14">
        <f t="shared" si="719"/>
        <v>3</v>
      </c>
      <c r="C2745" s="9">
        <f t="shared" si="732"/>
        <v>45408</v>
      </c>
      <c r="D2745" s="3" t="str">
        <f t="shared" si="733"/>
        <v>Tosello Gaston</v>
      </c>
      <c r="E2745" s="14" t="str">
        <f t="shared" si="717"/>
        <v>1930Tosello Gaston3</v>
      </c>
      <c r="J2745" s="14" t="str">
        <f t="shared" si="720"/>
        <v xml:space="preserve">Cambiar cuerpo de termostato. Cambiar bieleta de barra estabilizadora lado derecho. Cambiar juego de bujias. Cambiar topes de amortiguadores traseros. Dar ajuste a bolilleros de ruedas traseras. Engrasar los mismos. Lavado del deposito de liquido refrigerante. Colocar liquido refrigerante nuevo. Purgado del circuito de refrigeracion. Armado total. Cambiar valvula PCV. Cambiar retenes de gasificador.  </v>
      </c>
      <c r="L2745" s="3">
        <v>1</v>
      </c>
      <c r="M2745" s="10" t="s">
        <v>2222</v>
      </c>
      <c r="N2745" s="3" t="s">
        <v>771</v>
      </c>
      <c r="Q2745" s="7">
        <v>10000</v>
      </c>
      <c r="S2745" s="8"/>
      <c r="T2745" s="11">
        <v>4</v>
      </c>
      <c r="U2745" s="158">
        <v>12500</v>
      </c>
      <c r="W2745" s="76">
        <v>12500</v>
      </c>
      <c r="X2745" s="16">
        <f t="shared" si="718"/>
        <v>50000</v>
      </c>
      <c r="AC2745" s="18">
        <f t="shared" si="721"/>
        <v>0</v>
      </c>
      <c r="AD2745" s="19">
        <f t="shared" si="728"/>
        <v>170000</v>
      </c>
      <c r="AE2745" s="21">
        <f t="shared" si="727"/>
        <v>40000</v>
      </c>
      <c r="AF2745" s="20">
        <f t="shared" si="729"/>
        <v>0</v>
      </c>
      <c r="AG2745" s="20">
        <f t="shared" si="730"/>
        <v>0</v>
      </c>
      <c r="AH2745" s="20">
        <f t="shared" si="731"/>
        <v>0</v>
      </c>
      <c r="AI2745" s="20"/>
      <c r="AJ2745" s="20"/>
      <c r="AK2745" s="20">
        <f t="shared" si="722"/>
        <v>0</v>
      </c>
      <c r="AL2745" s="171"/>
    </row>
    <row r="2746" spans="1:38" ht="15.75" customHeight="1" x14ac:dyDescent="0.25">
      <c r="A2746" s="3">
        <v>1930</v>
      </c>
      <c r="B2746" s="14">
        <f t="shared" si="719"/>
        <v>4</v>
      </c>
      <c r="C2746" s="9">
        <f t="shared" si="732"/>
        <v>45408</v>
      </c>
      <c r="D2746" s="3" t="str">
        <f t="shared" si="733"/>
        <v>Tosello Gaston</v>
      </c>
      <c r="E2746" s="14" t="str">
        <f t="shared" si="717"/>
        <v>1930Tosello Gaston4</v>
      </c>
      <c r="J2746" s="14" t="str">
        <f t="shared" si="720"/>
        <v xml:space="preserve">Cambiar cuerpo de termostato. Cambiar bieleta de barra estabilizadora lado derecho. Cambiar juego de bujias. Cambiar topes de amortiguadores traseros. Dar ajuste a bolilleros de ruedas traseras. Engrasar los mismos. Lavado del deposito de liquido refrigerante. Colocar liquido refrigerante nuevo. Purgado del circuito de refrigeracion. Armado total. Cambiar valvula PCV. Cambiar retenes de gasificador.   </v>
      </c>
      <c r="L2746" s="3">
        <v>1</v>
      </c>
      <c r="M2746" s="10" t="s">
        <v>1970</v>
      </c>
      <c r="N2746" s="3" t="s">
        <v>771</v>
      </c>
      <c r="Q2746" s="7">
        <v>7558</v>
      </c>
      <c r="S2746" s="8"/>
      <c r="T2746" s="11">
        <v>2</v>
      </c>
      <c r="U2746" s="158">
        <v>11500</v>
      </c>
      <c r="W2746" s="76">
        <v>11500</v>
      </c>
      <c r="X2746" s="16">
        <f t="shared" si="718"/>
        <v>23000</v>
      </c>
      <c r="AC2746" s="18">
        <f t="shared" si="721"/>
        <v>0</v>
      </c>
      <c r="AD2746" s="19">
        <f t="shared" si="728"/>
        <v>170000</v>
      </c>
      <c r="AE2746" s="21">
        <f t="shared" si="727"/>
        <v>15116</v>
      </c>
      <c r="AF2746" s="20">
        <f t="shared" si="729"/>
        <v>0</v>
      </c>
      <c r="AG2746" s="20">
        <f t="shared" si="730"/>
        <v>0</v>
      </c>
      <c r="AH2746" s="20">
        <f t="shared" si="731"/>
        <v>0</v>
      </c>
      <c r="AI2746" s="20"/>
      <c r="AJ2746" s="20"/>
      <c r="AK2746" s="20">
        <f t="shared" si="722"/>
        <v>0</v>
      </c>
      <c r="AL2746" s="171"/>
    </row>
    <row r="2747" spans="1:38" ht="15.75" customHeight="1" x14ac:dyDescent="0.25">
      <c r="A2747" s="3">
        <v>1930</v>
      </c>
      <c r="B2747" s="14">
        <f t="shared" si="719"/>
        <v>5</v>
      </c>
      <c r="C2747" s="9">
        <f t="shared" si="732"/>
        <v>45408</v>
      </c>
      <c r="D2747" s="3" t="str">
        <f t="shared" si="733"/>
        <v>Tosello Gaston</v>
      </c>
      <c r="E2747" s="14" t="str">
        <f t="shared" si="717"/>
        <v>1930Tosello Gaston5</v>
      </c>
      <c r="J2747" s="14" t="str">
        <f t="shared" si="720"/>
        <v xml:space="preserve">Cambiar cuerpo de termostato. Cambiar bieleta de barra estabilizadora lado derecho. Cambiar juego de bujias. Cambiar topes de amortiguadores traseros. Dar ajuste a bolilleros de ruedas traseras. Engrasar los mismos. Lavado del deposito de liquido refrigerante. Colocar liquido refrigerante nuevo. Purgado del circuito de refrigeracion. Armado total. Cambiar valvula PCV. Cambiar retenes de gasificador.    </v>
      </c>
      <c r="L2747" s="3">
        <v>1</v>
      </c>
      <c r="M2747" s="10" t="s">
        <v>1431</v>
      </c>
      <c r="N2747" s="3" t="s">
        <v>771</v>
      </c>
      <c r="Q2747" s="7">
        <v>340</v>
      </c>
      <c r="S2747" s="8"/>
      <c r="T2747" s="11">
        <v>1</v>
      </c>
      <c r="U2747" s="158">
        <v>4000</v>
      </c>
      <c r="W2747" s="76">
        <v>4000</v>
      </c>
      <c r="X2747" s="16">
        <f t="shared" si="718"/>
        <v>4000</v>
      </c>
      <c r="AC2747" s="18">
        <f t="shared" si="721"/>
        <v>0</v>
      </c>
      <c r="AD2747" s="19">
        <f t="shared" si="728"/>
        <v>170000</v>
      </c>
      <c r="AE2747" s="21">
        <f t="shared" si="727"/>
        <v>340</v>
      </c>
      <c r="AF2747" s="20">
        <f t="shared" si="729"/>
        <v>0</v>
      </c>
      <c r="AG2747" s="20">
        <f t="shared" si="730"/>
        <v>0</v>
      </c>
      <c r="AH2747" s="20">
        <f t="shared" si="731"/>
        <v>0</v>
      </c>
      <c r="AI2747" s="20"/>
      <c r="AJ2747" s="20"/>
      <c r="AK2747" s="20">
        <f t="shared" si="722"/>
        <v>0</v>
      </c>
      <c r="AL2747" s="171"/>
    </row>
    <row r="2748" spans="1:38" ht="15.75" customHeight="1" x14ac:dyDescent="0.25">
      <c r="A2748" s="3">
        <v>1930</v>
      </c>
      <c r="B2748" s="14">
        <f t="shared" si="719"/>
        <v>6</v>
      </c>
      <c r="C2748" s="9">
        <f t="shared" si="732"/>
        <v>45408</v>
      </c>
      <c r="D2748" s="3" t="str">
        <f t="shared" si="733"/>
        <v>Tosello Gaston</v>
      </c>
      <c r="E2748" s="14" t="str">
        <f t="shared" si="717"/>
        <v>1930Tosello Gaston6</v>
      </c>
      <c r="J2748" s="14" t="str">
        <f t="shared" si="720"/>
        <v xml:space="preserve">Cambiar cuerpo de termostato. Cambiar bieleta de barra estabilizadora lado derecho. Cambiar juego de bujias. Cambiar topes de amortiguadores traseros. Dar ajuste a bolilleros de ruedas traseras. Engrasar los mismos. Lavado del deposito de liquido refrigerante. Colocar liquido refrigerante nuevo. Purgado del circuito de refrigeracion. Armado total. Cambiar valvula PCV. Cambiar retenes de gasificador.     </v>
      </c>
      <c r="L2748" s="3">
        <v>1</v>
      </c>
      <c r="M2748" s="10" t="s">
        <v>2158</v>
      </c>
      <c r="N2748" s="3" t="s">
        <v>2484</v>
      </c>
      <c r="Q2748" s="7">
        <v>21818</v>
      </c>
      <c r="S2748" s="8"/>
      <c r="T2748" s="11">
        <v>1</v>
      </c>
      <c r="U2748" s="158">
        <v>28000</v>
      </c>
      <c r="W2748" s="76">
        <v>28000</v>
      </c>
      <c r="X2748" s="16">
        <f t="shared" si="718"/>
        <v>28000</v>
      </c>
      <c r="AC2748" s="18">
        <f t="shared" si="721"/>
        <v>0</v>
      </c>
      <c r="AD2748" s="19">
        <f t="shared" si="728"/>
        <v>170000</v>
      </c>
      <c r="AE2748" s="21">
        <f t="shared" si="727"/>
        <v>21818</v>
      </c>
      <c r="AF2748" s="20">
        <f t="shared" si="729"/>
        <v>0</v>
      </c>
      <c r="AG2748" s="20">
        <f t="shared" si="730"/>
        <v>0</v>
      </c>
      <c r="AH2748" s="20">
        <f t="shared" si="731"/>
        <v>0</v>
      </c>
      <c r="AI2748" s="20"/>
      <c r="AJ2748" s="20"/>
      <c r="AK2748" s="20">
        <f t="shared" si="722"/>
        <v>0</v>
      </c>
      <c r="AL2748" s="171"/>
    </row>
    <row r="2749" spans="1:38" ht="15.75" customHeight="1" x14ac:dyDescent="0.25">
      <c r="A2749" s="3">
        <v>1930</v>
      </c>
      <c r="B2749" s="14">
        <f t="shared" si="719"/>
        <v>7</v>
      </c>
      <c r="C2749" s="9">
        <f t="shared" si="732"/>
        <v>45408</v>
      </c>
      <c r="D2749" s="3" t="str">
        <f t="shared" si="733"/>
        <v>Tosello Gaston</v>
      </c>
      <c r="E2749" s="14" t="str">
        <f t="shared" si="717"/>
        <v>1930Tosello Gaston7</v>
      </c>
      <c r="J2749" s="14" t="str">
        <f t="shared" si="720"/>
        <v xml:space="preserve">Cambiar cuerpo de termostato. Cambiar bieleta de barra estabilizadora lado derecho. Cambiar juego de bujias. Cambiar topes de amortiguadores traseros. Dar ajuste a bolilleros de ruedas traseras. Engrasar los mismos. Lavado del deposito de liquido refrigerante. Colocar liquido refrigerante nuevo. Purgado del circuito de refrigeracion. Armado total. Cambiar valvula PCV. Cambiar retenes de gasificador.      </v>
      </c>
      <c r="L2749" s="3">
        <v>1</v>
      </c>
      <c r="M2749" s="10" t="s">
        <v>3688</v>
      </c>
      <c r="N2749" s="3" t="s">
        <v>3241</v>
      </c>
      <c r="Q2749" s="7">
        <v>10000</v>
      </c>
      <c r="S2749" s="8"/>
      <c r="T2749" s="11">
        <v>4</v>
      </c>
      <c r="U2749" s="158">
        <v>12500</v>
      </c>
      <c r="W2749" s="76">
        <v>12500</v>
      </c>
      <c r="X2749" s="16">
        <f t="shared" si="718"/>
        <v>50000</v>
      </c>
      <c r="AC2749" s="18">
        <f t="shared" si="721"/>
        <v>0</v>
      </c>
      <c r="AD2749" s="19">
        <f t="shared" si="728"/>
        <v>170000</v>
      </c>
      <c r="AE2749" s="21">
        <f t="shared" si="727"/>
        <v>40000</v>
      </c>
      <c r="AF2749" s="20">
        <f t="shared" si="729"/>
        <v>0</v>
      </c>
      <c r="AG2749" s="20">
        <f t="shared" si="730"/>
        <v>0</v>
      </c>
      <c r="AH2749" s="20">
        <f t="shared" si="731"/>
        <v>0</v>
      </c>
      <c r="AI2749" s="20"/>
      <c r="AJ2749" s="20"/>
      <c r="AK2749" s="20">
        <f t="shared" si="722"/>
        <v>0</v>
      </c>
      <c r="AL2749" s="171"/>
    </row>
    <row r="2750" spans="1:38" ht="15.75" customHeight="1" x14ac:dyDescent="0.25">
      <c r="A2750" s="3">
        <v>1930</v>
      </c>
      <c r="B2750" s="14">
        <f t="shared" si="719"/>
        <v>8</v>
      </c>
      <c r="C2750" s="9">
        <v>45408</v>
      </c>
      <c r="D2750" s="3" t="s">
        <v>3445</v>
      </c>
      <c r="E2750" s="14" t="str">
        <f t="shared" ref="E2750:E2813" si="734">CONCATENATE(A2750,D2750,B2750)</f>
        <v>1930Tosello Gaston8</v>
      </c>
      <c r="J2750" s="14" t="str">
        <f t="shared" si="720"/>
        <v xml:space="preserve">Cambiar cuerpo de termostato. Cambiar bieleta de barra estabilizadora lado derecho. Cambiar juego de bujias. Cambiar topes de amortiguadores traseros. Dar ajuste a bolilleros de ruedas traseras. Engrasar los mismos. Lavado del deposito de liquido refrigerante. Colocar liquido refrigerante nuevo. Purgado del circuito de refrigeracion. Armado total. Cambiar valvula PCV. Cambiar retenes de gasificador.       </v>
      </c>
      <c r="L2750" s="3">
        <v>1</v>
      </c>
      <c r="M2750" s="10" t="s">
        <v>2406</v>
      </c>
      <c r="N2750" s="3" t="s">
        <v>734</v>
      </c>
      <c r="Q2750" s="7">
        <v>3000</v>
      </c>
      <c r="S2750" s="8"/>
      <c r="T2750" s="11">
        <v>1</v>
      </c>
      <c r="U2750" s="158">
        <v>3800</v>
      </c>
      <c r="V2750" s="158">
        <v>798</v>
      </c>
      <c r="W2750" s="76">
        <v>4598</v>
      </c>
      <c r="X2750" s="16">
        <f t="shared" si="718"/>
        <v>4598</v>
      </c>
      <c r="AC2750" s="18">
        <f t="shared" si="721"/>
        <v>0</v>
      </c>
      <c r="AD2750" s="19">
        <f t="shared" si="728"/>
        <v>170000</v>
      </c>
      <c r="AE2750" s="21">
        <f t="shared" si="727"/>
        <v>3000</v>
      </c>
      <c r="AF2750" s="20">
        <f t="shared" si="729"/>
        <v>0</v>
      </c>
      <c r="AG2750" s="20">
        <f t="shared" si="730"/>
        <v>0</v>
      </c>
      <c r="AH2750" s="20">
        <f t="shared" si="731"/>
        <v>0</v>
      </c>
      <c r="AI2750" s="20"/>
      <c r="AJ2750" s="20"/>
      <c r="AK2750" s="20">
        <f t="shared" si="722"/>
        <v>0</v>
      </c>
      <c r="AL2750" s="171"/>
    </row>
    <row r="2751" spans="1:38" ht="15.75" customHeight="1" x14ac:dyDescent="0.25">
      <c r="A2751" s="3">
        <v>1930</v>
      </c>
      <c r="B2751" s="14">
        <f t="shared" si="719"/>
        <v>9</v>
      </c>
      <c r="C2751" s="9">
        <f>IF(A2751=A2750,C2750,"")</f>
        <v>45408</v>
      </c>
      <c r="D2751" s="3" t="str">
        <f>IF(A2751=A2750,D2750,"")</f>
        <v>Tosello Gaston</v>
      </c>
      <c r="E2751" s="14" t="str">
        <f t="shared" si="734"/>
        <v>1930Tosello Gaston9</v>
      </c>
      <c r="J2751" s="14" t="str">
        <f t="shared" si="720"/>
        <v xml:space="preserve">Cambiar cuerpo de termostato. Cambiar bieleta de barra estabilizadora lado derecho. Cambiar juego de bujias. Cambiar topes de amortiguadores traseros. Dar ajuste a bolilleros de ruedas traseras. Engrasar los mismos. Lavado del deposito de liquido refrigerante. Colocar liquido refrigerante nuevo. Purgado del circuito de refrigeracion. Armado total. Cambiar valvula PCV. Cambiar retenes de gasificador.        </v>
      </c>
      <c r="L2751" s="3">
        <v>1</v>
      </c>
      <c r="M2751" s="10" t="s">
        <v>3718</v>
      </c>
      <c r="N2751" s="3" t="s">
        <v>734</v>
      </c>
      <c r="Q2751" s="7">
        <v>6200</v>
      </c>
      <c r="S2751" s="8"/>
      <c r="T2751" s="11">
        <v>2</v>
      </c>
      <c r="U2751" s="158">
        <v>7800</v>
      </c>
      <c r="V2751" s="158">
        <v>1638</v>
      </c>
      <c r="W2751" s="76">
        <v>9438</v>
      </c>
      <c r="X2751" s="16">
        <f t="shared" ref="X2751:X2814" si="735">W2751*T2751</f>
        <v>18876</v>
      </c>
      <c r="AC2751" s="18">
        <f t="shared" si="721"/>
        <v>0</v>
      </c>
      <c r="AD2751" s="19">
        <f t="shared" si="728"/>
        <v>170000</v>
      </c>
      <c r="AE2751" s="21">
        <f t="shared" si="727"/>
        <v>12400</v>
      </c>
      <c r="AF2751" s="20">
        <f t="shared" si="729"/>
        <v>0</v>
      </c>
      <c r="AG2751" s="20">
        <f t="shared" si="730"/>
        <v>0</v>
      </c>
      <c r="AH2751" s="20">
        <f t="shared" si="731"/>
        <v>0</v>
      </c>
      <c r="AI2751" s="20"/>
      <c r="AJ2751" s="20"/>
      <c r="AK2751" s="20">
        <f t="shared" si="722"/>
        <v>0</v>
      </c>
      <c r="AL2751" s="171"/>
    </row>
    <row r="2752" spans="1:38" ht="15.75" customHeight="1" x14ac:dyDescent="0.25">
      <c r="A2752" s="3">
        <v>1931</v>
      </c>
      <c r="B2752" s="14">
        <f t="shared" si="719"/>
        <v>1</v>
      </c>
      <c r="C2752" s="9">
        <v>45411</v>
      </c>
      <c r="D2752" s="3" t="s">
        <v>1554</v>
      </c>
      <c r="E2752" s="14" t="str">
        <f t="shared" si="734"/>
        <v>1931Perviú Jorge1</v>
      </c>
      <c r="F2752" s="119" t="s">
        <v>1555</v>
      </c>
      <c r="G2752" s="119" t="s">
        <v>3689</v>
      </c>
      <c r="H2752" s="119">
        <v>151246</v>
      </c>
      <c r="I2752" s="10" t="s">
        <v>3690</v>
      </c>
      <c r="J2752" s="14" t="str">
        <f t="shared" si="720"/>
        <v>Detectar fallo de encendido en cilindro n°2. Sacar bobinas y colocar juego de bujias nuevo. Colocar bobinas. Prueba. Borrar fallo de encendido.</v>
      </c>
      <c r="K2752" s="3" t="s">
        <v>2380</v>
      </c>
      <c r="L2752" s="3">
        <v>1</v>
      </c>
      <c r="M2752" s="10" t="s">
        <v>2222</v>
      </c>
      <c r="N2752" s="3" t="s">
        <v>734</v>
      </c>
      <c r="Q2752" s="7">
        <v>33600</v>
      </c>
      <c r="R2752" s="7" t="s">
        <v>1971</v>
      </c>
      <c r="S2752" s="8"/>
      <c r="T2752" s="11">
        <v>4</v>
      </c>
      <c r="U2752" s="158">
        <v>42000</v>
      </c>
      <c r="V2752" s="158">
        <v>8820</v>
      </c>
      <c r="W2752" s="76">
        <v>50820</v>
      </c>
      <c r="X2752" s="16">
        <f t="shared" si="735"/>
        <v>203280</v>
      </c>
      <c r="Y2752" s="3">
        <v>1</v>
      </c>
      <c r="Z2752" s="114">
        <v>40000</v>
      </c>
      <c r="AB2752" s="4">
        <v>40000</v>
      </c>
      <c r="AC2752" s="18">
        <f t="shared" si="721"/>
        <v>40000</v>
      </c>
      <c r="AD2752" s="19">
        <f t="shared" si="728"/>
        <v>40000</v>
      </c>
      <c r="AE2752" s="21">
        <f t="shared" si="727"/>
        <v>134400</v>
      </c>
      <c r="AF2752" s="20">
        <f t="shared" si="729"/>
        <v>33600</v>
      </c>
      <c r="AG2752" s="20">
        <f t="shared" si="730"/>
        <v>203280</v>
      </c>
      <c r="AH2752" s="20">
        <f t="shared" si="731"/>
        <v>40000</v>
      </c>
      <c r="AI2752" s="20"/>
      <c r="AJ2752" s="20"/>
      <c r="AK2752" s="20">
        <f t="shared" si="722"/>
        <v>243280</v>
      </c>
      <c r="AL2752" s="171"/>
    </row>
    <row r="2753" spans="1:38" ht="15.75" customHeight="1" x14ac:dyDescent="0.25">
      <c r="A2753" s="3">
        <v>1931</v>
      </c>
      <c r="B2753" s="14">
        <f t="shared" si="719"/>
        <v>2</v>
      </c>
      <c r="C2753" s="9">
        <f>IF(A2753=A2752,C2752,"")</f>
        <v>45411</v>
      </c>
      <c r="D2753" s="3" t="str">
        <f>IF(A2753=A2752,D2752,"")</f>
        <v>Perviú Jorge</v>
      </c>
      <c r="E2753" s="14" t="str">
        <f t="shared" si="734"/>
        <v>1931Perviú Jorge2</v>
      </c>
      <c r="J2753" s="14" t="str">
        <f t="shared" si="720"/>
        <v xml:space="preserve">Detectar fallo de encendido en cilindro n°2. Sacar bobinas y colocar juego de bujias nuevo. Colocar bobinas. Prueba. Borrar fallo de encendido. </v>
      </c>
      <c r="S2753" s="8"/>
      <c r="W2753" s="76"/>
      <c r="X2753" s="16">
        <f t="shared" si="735"/>
        <v>0</v>
      </c>
      <c r="AC2753" s="18">
        <f t="shared" si="721"/>
        <v>0</v>
      </c>
      <c r="AD2753" s="19">
        <f t="shared" si="728"/>
        <v>40000</v>
      </c>
      <c r="AE2753" s="21">
        <f t="shared" si="727"/>
        <v>0</v>
      </c>
      <c r="AF2753" s="20">
        <f t="shared" si="729"/>
        <v>0</v>
      </c>
      <c r="AG2753" s="20">
        <f t="shared" si="730"/>
        <v>0</v>
      </c>
      <c r="AH2753" s="20">
        <f t="shared" si="731"/>
        <v>0</v>
      </c>
      <c r="AI2753" s="20"/>
      <c r="AJ2753" s="20"/>
      <c r="AK2753" s="20">
        <f t="shared" si="722"/>
        <v>0</v>
      </c>
      <c r="AL2753" s="171"/>
    </row>
    <row r="2754" spans="1:38" ht="15.75" customHeight="1" x14ac:dyDescent="0.25">
      <c r="A2754" s="3">
        <v>1932</v>
      </c>
      <c r="B2754" s="14">
        <f t="shared" si="719"/>
        <v>1</v>
      </c>
      <c r="C2754" s="9">
        <v>45411</v>
      </c>
      <c r="D2754" s="3" t="s">
        <v>168</v>
      </c>
      <c r="E2754" s="14" t="str">
        <f t="shared" si="734"/>
        <v>1932Boudoux Emanuel1</v>
      </c>
      <c r="F2754" s="119" t="s">
        <v>2807</v>
      </c>
      <c r="G2754" s="119" t="s">
        <v>2198</v>
      </c>
      <c r="H2754" s="119">
        <v>230773</v>
      </c>
      <c r="I2754" s="10" t="s">
        <v>2040</v>
      </c>
      <c r="J2754" s="14" t="str">
        <f t="shared" si="720"/>
        <v>Service completo. Cambio de aceite y filtros. Control general del vehiculo. Rotacion de ruedas.</v>
      </c>
      <c r="K2754" s="3" t="s">
        <v>2390</v>
      </c>
      <c r="L2754" s="3">
        <v>1</v>
      </c>
      <c r="M2754" s="10" t="s">
        <v>3693</v>
      </c>
      <c r="N2754" s="3" t="s">
        <v>771</v>
      </c>
      <c r="Q2754" s="7">
        <v>5003.9799999999996</v>
      </c>
      <c r="R2754" s="7" t="s">
        <v>1916</v>
      </c>
      <c r="S2754" s="8"/>
      <c r="T2754" s="11">
        <v>1</v>
      </c>
      <c r="U2754" s="158">
        <v>18400</v>
      </c>
      <c r="W2754" s="76">
        <v>18400</v>
      </c>
      <c r="X2754" s="16">
        <f t="shared" si="735"/>
        <v>18400</v>
      </c>
      <c r="Y2754" s="3">
        <v>1</v>
      </c>
      <c r="Z2754" s="114">
        <v>75000</v>
      </c>
      <c r="AB2754" s="4">
        <v>75000</v>
      </c>
      <c r="AC2754" s="18">
        <f t="shared" si="721"/>
        <v>75000</v>
      </c>
      <c r="AD2754" s="19">
        <f t="shared" si="728"/>
        <v>75000</v>
      </c>
      <c r="AE2754" s="21">
        <f t="shared" si="727"/>
        <v>5003.9799999999996</v>
      </c>
      <c r="AF2754" s="20">
        <f t="shared" si="729"/>
        <v>45535.92</v>
      </c>
      <c r="AG2754" s="20">
        <f t="shared" si="730"/>
        <v>175300</v>
      </c>
      <c r="AH2754" s="20">
        <f t="shared" si="731"/>
        <v>75000</v>
      </c>
      <c r="AI2754" s="20"/>
      <c r="AJ2754" s="20"/>
      <c r="AK2754" s="20">
        <f t="shared" si="722"/>
        <v>250300</v>
      </c>
      <c r="AL2754" s="171"/>
    </row>
    <row r="2755" spans="1:38" ht="15.75" customHeight="1" x14ac:dyDescent="0.25">
      <c r="A2755" s="3">
        <v>1932</v>
      </c>
      <c r="B2755" s="14">
        <f t="shared" si="719"/>
        <v>2</v>
      </c>
      <c r="C2755" s="9">
        <f>IF(A2755=A2754,C2754,"")</f>
        <v>45411</v>
      </c>
      <c r="D2755" s="3" t="str">
        <f>IF(A2755=A2754,D2754,"")</f>
        <v>Boudoux Emanuel</v>
      </c>
      <c r="E2755" s="14" t="str">
        <f t="shared" si="734"/>
        <v>1932Boudoux Emanuel2</v>
      </c>
      <c r="J2755" s="14" t="str">
        <f t="shared" si="720"/>
        <v xml:space="preserve">Service completo. Cambio de aceite y filtros. Control general del vehiculo. Rotacion de ruedas. </v>
      </c>
      <c r="L2755" s="3">
        <v>1</v>
      </c>
      <c r="M2755" s="10" t="s">
        <v>3694</v>
      </c>
      <c r="N2755" s="3" t="s">
        <v>771</v>
      </c>
      <c r="Q2755" s="7">
        <v>14476.56</v>
      </c>
      <c r="S2755" s="8"/>
      <c r="T2755" s="11">
        <v>1</v>
      </c>
      <c r="U2755" s="158">
        <v>24600</v>
      </c>
      <c r="W2755" s="76">
        <v>24600</v>
      </c>
      <c r="X2755" s="16">
        <f t="shared" si="735"/>
        <v>24600</v>
      </c>
      <c r="AC2755" s="18">
        <f t="shared" si="721"/>
        <v>0</v>
      </c>
      <c r="AD2755" s="19">
        <f t="shared" si="728"/>
        <v>75000</v>
      </c>
      <c r="AE2755" s="21">
        <f t="shared" si="727"/>
        <v>14476.56</v>
      </c>
      <c r="AF2755" s="20">
        <f t="shared" si="729"/>
        <v>0</v>
      </c>
      <c r="AG2755" s="20">
        <f t="shared" si="730"/>
        <v>0</v>
      </c>
      <c r="AH2755" s="20">
        <f t="shared" si="731"/>
        <v>0</v>
      </c>
      <c r="AI2755" s="20"/>
      <c r="AJ2755" s="20"/>
      <c r="AK2755" s="20">
        <f t="shared" si="722"/>
        <v>0</v>
      </c>
      <c r="AL2755" s="171"/>
    </row>
    <row r="2756" spans="1:38" ht="15.75" customHeight="1" x14ac:dyDescent="0.25">
      <c r="A2756" s="3">
        <v>1932</v>
      </c>
      <c r="B2756" s="14">
        <f t="shared" ref="B2756:B2819" si="736">IF(A2756=A2755,B2755+1,1)</f>
        <v>3</v>
      </c>
      <c r="C2756" s="9">
        <f>IF(A2756=A2755,C2755,"")</f>
        <v>45411</v>
      </c>
      <c r="D2756" s="3" t="str">
        <f>IF(A2756=A2755,D2755,"")</f>
        <v>Boudoux Emanuel</v>
      </c>
      <c r="E2756" s="14" t="str">
        <f t="shared" si="734"/>
        <v>1932Boudoux Emanuel3</v>
      </c>
      <c r="J2756" s="14" t="str">
        <f t="shared" si="720"/>
        <v xml:space="preserve">Service completo. Cambio de aceite y filtros. Control general del vehiculo. Rotacion de ruedas.  </v>
      </c>
      <c r="L2756" s="3">
        <v>2</v>
      </c>
      <c r="M2756" s="10" t="s">
        <v>3695</v>
      </c>
      <c r="N2756" s="3" t="s">
        <v>771</v>
      </c>
      <c r="Q2756" s="7">
        <v>10213.75</v>
      </c>
      <c r="S2756" s="8"/>
      <c r="T2756" s="11">
        <v>1</v>
      </c>
      <c r="U2756" s="158">
        <v>18500</v>
      </c>
      <c r="W2756" s="76">
        <v>18500</v>
      </c>
      <c r="X2756" s="16">
        <f t="shared" si="735"/>
        <v>18500</v>
      </c>
      <c r="AC2756" s="18">
        <f t="shared" si="721"/>
        <v>0</v>
      </c>
      <c r="AD2756" s="19">
        <f t="shared" si="728"/>
        <v>75000</v>
      </c>
      <c r="AE2756" s="21">
        <f t="shared" si="727"/>
        <v>10213.75</v>
      </c>
      <c r="AF2756" s="20">
        <f t="shared" si="729"/>
        <v>0</v>
      </c>
      <c r="AG2756" s="20">
        <f t="shared" si="730"/>
        <v>0</v>
      </c>
      <c r="AH2756" s="20">
        <f t="shared" si="731"/>
        <v>0</v>
      </c>
      <c r="AI2756" s="20"/>
      <c r="AJ2756" s="20"/>
      <c r="AK2756" s="20">
        <f t="shared" si="722"/>
        <v>0</v>
      </c>
      <c r="AL2756" s="171"/>
    </row>
    <row r="2757" spans="1:38" ht="15.75" customHeight="1" x14ac:dyDescent="0.25">
      <c r="A2757" s="3">
        <v>1932</v>
      </c>
      <c r="B2757" s="14">
        <f t="shared" si="736"/>
        <v>4</v>
      </c>
      <c r="C2757" s="9">
        <f>IF(A2757=A2756,C2756,"")</f>
        <v>45411</v>
      </c>
      <c r="D2757" s="3" t="str">
        <f>IF(A2757=A2756,D2756,"")</f>
        <v>Boudoux Emanuel</v>
      </c>
      <c r="E2757" s="14" t="str">
        <f t="shared" si="734"/>
        <v>1932Boudoux Emanuel4</v>
      </c>
      <c r="J2757" s="14" t="str">
        <f t="shared" si="720"/>
        <v xml:space="preserve">Service completo. Cambio de aceite y filtros. Control general del vehiculo. Rotacion de ruedas.   </v>
      </c>
      <c r="L2757" s="3">
        <v>1</v>
      </c>
      <c r="M2757" s="10" t="s">
        <v>3696</v>
      </c>
      <c r="N2757" s="3" t="s">
        <v>771</v>
      </c>
      <c r="Q2757" s="7">
        <v>10100</v>
      </c>
      <c r="S2757" s="8"/>
      <c r="T2757" s="11">
        <v>1</v>
      </c>
      <c r="U2757" s="158">
        <v>14500</v>
      </c>
      <c r="W2757" s="76">
        <v>14500</v>
      </c>
      <c r="X2757" s="16">
        <f t="shared" si="735"/>
        <v>14500</v>
      </c>
      <c r="AC2757" s="18">
        <f t="shared" si="721"/>
        <v>0</v>
      </c>
      <c r="AD2757" s="19">
        <f t="shared" si="728"/>
        <v>75000</v>
      </c>
      <c r="AE2757" s="21">
        <f t="shared" si="727"/>
        <v>10100</v>
      </c>
      <c r="AF2757" s="20">
        <f t="shared" si="729"/>
        <v>0</v>
      </c>
      <c r="AG2757" s="20">
        <f t="shared" si="730"/>
        <v>0</v>
      </c>
      <c r="AH2757" s="20">
        <f t="shared" si="731"/>
        <v>0</v>
      </c>
      <c r="AI2757" s="20"/>
      <c r="AJ2757" s="20"/>
      <c r="AK2757" s="20">
        <f t="shared" si="722"/>
        <v>0</v>
      </c>
      <c r="AL2757" s="171"/>
    </row>
    <row r="2758" spans="1:38" ht="15.75" customHeight="1" x14ac:dyDescent="0.25">
      <c r="A2758" s="3">
        <v>1932</v>
      </c>
      <c r="B2758" s="14">
        <f t="shared" si="736"/>
        <v>5</v>
      </c>
      <c r="C2758" s="9">
        <f>IF(A2758=A2757,C2757,"")</f>
        <v>45411</v>
      </c>
      <c r="D2758" s="3" t="str">
        <f>IF(A2758=A2757,D2757,"")</f>
        <v>Boudoux Emanuel</v>
      </c>
      <c r="E2758" s="14" t="str">
        <f t="shared" si="734"/>
        <v>1932Boudoux Emanuel5</v>
      </c>
      <c r="J2758" s="14" t="str">
        <f t="shared" si="720"/>
        <v xml:space="preserve">Service completo. Cambio de aceite y filtros. Control general del vehiculo. Rotacion de ruedas.    </v>
      </c>
      <c r="L2758" s="3">
        <v>1</v>
      </c>
      <c r="M2758" s="10" t="s">
        <v>98</v>
      </c>
      <c r="N2758" s="3" t="s">
        <v>771</v>
      </c>
      <c r="Q2758" s="7">
        <v>5741.63</v>
      </c>
      <c r="S2758" s="8"/>
      <c r="T2758" s="11">
        <v>6</v>
      </c>
      <c r="U2758" s="158">
        <v>16550</v>
      </c>
      <c r="W2758" s="76">
        <v>16550</v>
      </c>
      <c r="X2758" s="16">
        <f t="shared" si="735"/>
        <v>99300</v>
      </c>
      <c r="AC2758" s="18">
        <f t="shared" si="721"/>
        <v>0</v>
      </c>
      <c r="AD2758" s="19">
        <f t="shared" si="728"/>
        <v>75000</v>
      </c>
      <c r="AE2758" s="21">
        <f t="shared" si="727"/>
        <v>34449.78</v>
      </c>
      <c r="AF2758" s="20">
        <f t="shared" si="729"/>
        <v>0</v>
      </c>
      <c r="AG2758" s="20">
        <f t="shared" si="730"/>
        <v>0</v>
      </c>
      <c r="AH2758" s="20">
        <f t="shared" si="731"/>
        <v>0</v>
      </c>
      <c r="AI2758" s="20"/>
      <c r="AJ2758" s="20"/>
      <c r="AK2758" s="20">
        <f t="shared" si="722"/>
        <v>0</v>
      </c>
      <c r="AL2758" s="171"/>
    </row>
    <row r="2759" spans="1:38" ht="15.75" customHeight="1" x14ac:dyDescent="0.25">
      <c r="A2759" s="3">
        <v>1933</v>
      </c>
      <c r="B2759" s="14">
        <f t="shared" si="736"/>
        <v>1</v>
      </c>
      <c r="C2759" s="9">
        <v>45411</v>
      </c>
      <c r="D2759" s="3" t="s">
        <v>507</v>
      </c>
      <c r="E2759" s="14" t="str">
        <f t="shared" si="734"/>
        <v>1933Moretti Renato1</v>
      </c>
      <c r="F2759" s="119" t="s">
        <v>2197</v>
      </c>
      <c r="G2759" s="119" t="s">
        <v>2198</v>
      </c>
      <c r="H2759" s="119">
        <v>264113</v>
      </c>
      <c r="I2759" s="10" t="s">
        <v>3705</v>
      </c>
      <c r="J2759" s="14" t="str">
        <f t="shared" si="720"/>
        <v>Sacar capot y desmontar torpedo. Desmontar viscoso y encausador. Sacar radiador de agua e hidrolavar. Sopletear radiador de aire acondicionado. Desarmar distribución completa. Sacar inyectores con herramienta neumática. Sacar tapa de válvulas, bancadas y árboles de levas. Controlar balancines y reemplazar cuatro rotos. Rearmar distribución con kit nuevo. Puesta a punto con herramienta específica. Colocar tapa de válvulas con junta y retenes de inyectores nuevos. Rectificar cuatro asientos de inyectores. Colocar inyectores calibrados con arandelas anti flama nuevas. Colocar radiador. Colocar liquido refrigerante nuevo. Purgado del circuito de refrigeracion. Rearmado total. Service completo. Cambio de aceite y filtros. Control general del vehiculo. Cambiar rotula superior lado derecho. Cambiar ambos precap de direccion. Lavado motor. Regular convergencia.</v>
      </c>
      <c r="K2759" s="3" t="s">
        <v>3384</v>
      </c>
      <c r="L2759" s="3">
        <v>1</v>
      </c>
      <c r="M2759" s="10" t="s">
        <v>2799</v>
      </c>
      <c r="N2759" s="3" t="s">
        <v>2484</v>
      </c>
      <c r="Q2759" s="7">
        <v>28000</v>
      </c>
      <c r="R2759" s="7" t="s">
        <v>1971</v>
      </c>
      <c r="S2759" s="8"/>
      <c r="T2759" s="11">
        <v>1</v>
      </c>
      <c r="U2759" s="158">
        <v>33880</v>
      </c>
      <c r="V2759" s="158">
        <v>7114</v>
      </c>
      <c r="W2759" s="76">
        <v>40994</v>
      </c>
      <c r="X2759" s="16">
        <f t="shared" si="735"/>
        <v>40994</v>
      </c>
      <c r="Y2759" s="3">
        <v>1</v>
      </c>
      <c r="Z2759" s="114">
        <v>680000</v>
      </c>
      <c r="AB2759" s="4">
        <v>680000</v>
      </c>
      <c r="AC2759" s="18">
        <f t="shared" si="721"/>
        <v>680000</v>
      </c>
      <c r="AD2759" s="19">
        <f t="shared" si="728"/>
        <v>680000</v>
      </c>
      <c r="AE2759" s="21">
        <f t="shared" si="727"/>
        <v>28000</v>
      </c>
      <c r="AF2759" s="20">
        <f t="shared" si="729"/>
        <v>394413.41</v>
      </c>
      <c r="AG2759" s="20">
        <f t="shared" si="730"/>
        <v>838585</v>
      </c>
      <c r="AH2759" s="20">
        <f t="shared" si="731"/>
        <v>680000</v>
      </c>
      <c r="AI2759" s="20"/>
      <c r="AJ2759" s="20"/>
      <c r="AK2759" s="20">
        <f t="shared" si="722"/>
        <v>1518585</v>
      </c>
      <c r="AL2759" s="171">
        <v>16</v>
      </c>
    </row>
    <row r="2760" spans="1:38" ht="15.75" customHeight="1" x14ac:dyDescent="0.25">
      <c r="A2760" s="3">
        <v>1933</v>
      </c>
      <c r="B2760" s="14">
        <f t="shared" si="736"/>
        <v>2</v>
      </c>
      <c r="C2760" s="9">
        <f t="shared" ref="C2760:C2771" si="737">IF(A2760=A2759,C2759,"")</f>
        <v>45411</v>
      </c>
      <c r="D2760" s="3" t="str">
        <f t="shared" ref="D2760:D2771" si="738">IF(A2760=A2759,D2759,"")</f>
        <v>Moretti Renato</v>
      </c>
      <c r="E2760" s="14" t="str">
        <f t="shared" si="734"/>
        <v>1933Moretti Renato2</v>
      </c>
      <c r="J2760" s="14" t="str">
        <f t="shared" si="720"/>
        <v xml:space="preserve">Sacar capot y desmontar torpedo. Desmontar viscoso y encausador. Sacar radiador de agua e hidrolavar. Sopletear radiador de aire acondicionado. Desarmar distribución completa. Sacar inyectores con herramienta neumática. Sacar tapa de válvulas, bancadas y árboles de levas. Controlar balancines y reemplazar cuatro rotos. Rearmar distribución con kit nuevo. Puesta a punto con herramienta específica. Colocar tapa de válvulas con junta y retenes de inyectores nuevos. Rectificar cuatro asientos de inyectores. Colocar inyectores calibrados con arandelas anti flama nuevas. Colocar radiador. Colocar liquido refrigerante nuevo. Purgado del circuito de refrigeracion. Rearmado total. Service completo. Cambio de aceite y filtros. Control general del vehiculo. Cambiar rotula superior lado derecho. Cambiar ambos precap de direccion. Lavado motor. Regular convergencia. </v>
      </c>
      <c r="L2760" s="3">
        <v>1</v>
      </c>
      <c r="M2760" s="10" t="s">
        <v>2362</v>
      </c>
      <c r="N2760" s="3" t="s">
        <v>3241</v>
      </c>
      <c r="Q2760" s="7">
        <v>35000</v>
      </c>
      <c r="S2760" s="8"/>
      <c r="T2760" s="11">
        <v>1</v>
      </c>
      <c r="U2760" s="158">
        <v>43800</v>
      </c>
      <c r="V2760" s="158">
        <v>9198</v>
      </c>
      <c r="W2760" s="76">
        <v>52998</v>
      </c>
      <c r="X2760" s="16">
        <f t="shared" si="735"/>
        <v>52998</v>
      </c>
      <c r="AC2760" s="18">
        <f t="shared" si="721"/>
        <v>0</v>
      </c>
      <c r="AD2760" s="19">
        <f t="shared" si="728"/>
        <v>680000</v>
      </c>
      <c r="AE2760" s="21">
        <f t="shared" si="727"/>
        <v>35000</v>
      </c>
      <c r="AF2760" s="20">
        <f t="shared" si="729"/>
        <v>0</v>
      </c>
      <c r="AG2760" s="20">
        <f t="shared" si="730"/>
        <v>0</v>
      </c>
      <c r="AH2760" s="20">
        <f t="shared" si="731"/>
        <v>0</v>
      </c>
      <c r="AI2760" s="20"/>
      <c r="AJ2760" s="20"/>
      <c r="AK2760" s="20">
        <f t="shared" si="722"/>
        <v>0</v>
      </c>
      <c r="AL2760" s="171"/>
    </row>
    <row r="2761" spans="1:38" ht="15.75" customHeight="1" x14ac:dyDescent="0.25">
      <c r="A2761" s="3">
        <v>1933</v>
      </c>
      <c r="B2761" s="14">
        <f t="shared" si="736"/>
        <v>3</v>
      </c>
      <c r="C2761" s="9">
        <f t="shared" si="737"/>
        <v>45411</v>
      </c>
      <c r="D2761" s="3" t="str">
        <f t="shared" si="738"/>
        <v>Moretti Renato</v>
      </c>
      <c r="E2761" s="14" t="str">
        <f t="shared" si="734"/>
        <v>1933Moretti Renato3</v>
      </c>
      <c r="J2761" s="14" t="str">
        <f t="shared" si="720"/>
        <v xml:space="preserve">Sacar capot y desmontar torpedo. Desmontar viscoso y encausador. Sacar radiador de agua e hidrolavar. Sopletear radiador de aire acondicionado. Desarmar distribución completa. Sacar inyectores con herramienta neumática. Sacar tapa de válvulas, bancadas y árboles de levas. Controlar balancines y reemplazar cuatro rotos. Rearmar distribución con kit nuevo. Puesta a punto con herramienta específica. Colocar tapa de válvulas con junta y retenes de inyectores nuevos. Rectificar cuatro asientos de inyectores. Colocar inyectores calibrados con arandelas anti flama nuevas. Colocar radiador. Colocar liquido refrigerante nuevo. Purgado del circuito de refrigeracion. Rearmado total. Service completo. Cambio de aceite y filtros. Control general del vehiculo. Cambiar rotula superior lado derecho. Cambiar ambos precap de direccion. Lavado motor. Regular convergencia.  </v>
      </c>
      <c r="L2761" s="3">
        <v>1</v>
      </c>
      <c r="M2761" s="10" t="s">
        <v>3698</v>
      </c>
      <c r="N2761" s="3" t="s">
        <v>734</v>
      </c>
      <c r="Q2761" s="7">
        <v>138400</v>
      </c>
      <c r="S2761" s="8"/>
      <c r="T2761" s="11">
        <v>1</v>
      </c>
      <c r="U2761" s="158">
        <v>173000</v>
      </c>
      <c r="V2761" s="158">
        <v>36330</v>
      </c>
      <c r="W2761" s="76">
        <v>209330</v>
      </c>
      <c r="X2761" s="16">
        <f t="shared" si="735"/>
        <v>209330</v>
      </c>
      <c r="AC2761" s="18">
        <f t="shared" si="721"/>
        <v>0</v>
      </c>
      <c r="AD2761" s="19">
        <f t="shared" si="728"/>
        <v>680000</v>
      </c>
      <c r="AE2761" s="21">
        <f t="shared" si="727"/>
        <v>138400</v>
      </c>
      <c r="AF2761" s="20">
        <f t="shared" si="729"/>
        <v>0</v>
      </c>
      <c r="AG2761" s="20">
        <f t="shared" si="730"/>
        <v>0</v>
      </c>
      <c r="AH2761" s="20">
        <f t="shared" si="731"/>
        <v>0</v>
      </c>
      <c r="AI2761" s="20"/>
      <c r="AJ2761" s="20"/>
      <c r="AK2761" s="20">
        <f t="shared" si="722"/>
        <v>0</v>
      </c>
      <c r="AL2761" s="171"/>
    </row>
    <row r="2762" spans="1:38" ht="15.75" customHeight="1" x14ac:dyDescent="0.25">
      <c r="A2762" s="3">
        <v>1933</v>
      </c>
      <c r="B2762" s="14">
        <f t="shared" si="736"/>
        <v>4</v>
      </c>
      <c r="C2762" s="9">
        <f t="shared" si="737"/>
        <v>45411</v>
      </c>
      <c r="D2762" s="3" t="str">
        <f t="shared" si="738"/>
        <v>Moretti Renato</v>
      </c>
      <c r="E2762" s="14" t="str">
        <f t="shared" si="734"/>
        <v>1933Moretti Renato4</v>
      </c>
      <c r="J2762" s="14" t="str">
        <f t="shared" si="720"/>
        <v xml:space="preserve">Sacar capot y desmontar torpedo. Desmontar viscoso y encausador. Sacar radiador de agua e hidrolavar. Sopletear radiador de aire acondicionado. Desarmar distribución completa. Sacar inyectores con herramienta neumática. Sacar tapa de válvulas, bancadas y árboles de levas. Controlar balancines y reemplazar cuatro rotos. Rearmar distribución con kit nuevo. Puesta a punto con herramienta específica. Colocar tapa de válvulas con junta y retenes de inyectores nuevos. Rectificar cuatro asientos de inyectores. Colocar inyectores calibrados con arandelas anti flama nuevas. Colocar radiador. Colocar liquido refrigerante nuevo. Purgado del circuito de refrigeracion. Rearmado total. Service completo. Cambio de aceite y filtros. Control general del vehiculo. Cambiar rotula superior lado derecho. Cambiar ambos precap de direccion. Lavado motor. Regular convergencia.   </v>
      </c>
      <c r="L2762" s="3">
        <v>1</v>
      </c>
      <c r="M2762" s="10" t="s">
        <v>3128</v>
      </c>
      <c r="N2762" s="3" t="s">
        <v>2430</v>
      </c>
      <c r="Q2762" s="7">
        <v>63388.43</v>
      </c>
      <c r="S2762" s="8"/>
      <c r="T2762" s="11">
        <v>1</v>
      </c>
      <c r="U2762" s="158">
        <v>76700</v>
      </c>
      <c r="V2762" s="158">
        <v>16100</v>
      </c>
      <c r="W2762" s="76">
        <v>92800</v>
      </c>
      <c r="X2762" s="16">
        <f t="shared" si="735"/>
        <v>92800</v>
      </c>
      <c r="AC2762" s="18">
        <f t="shared" si="721"/>
        <v>0</v>
      </c>
      <c r="AD2762" s="19">
        <f t="shared" si="728"/>
        <v>680000</v>
      </c>
      <c r="AE2762" s="21">
        <f t="shared" si="727"/>
        <v>63388.43</v>
      </c>
      <c r="AF2762" s="20">
        <f t="shared" si="729"/>
        <v>0</v>
      </c>
      <c r="AG2762" s="20">
        <f t="shared" si="730"/>
        <v>0</v>
      </c>
      <c r="AH2762" s="20">
        <f t="shared" si="731"/>
        <v>0</v>
      </c>
      <c r="AI2762" s="20"/>
      <c r="AJ2762" s="20"/>
      <c r="AK2762" s="20">
        <f t="shared" si="722"/>
        <v>0</v>
      </c>
      <c r="AL2762" s="171"/>
    </row>
    <row r="2763" spans="1:38" ht="15.75" customHeight="1" x14ac:dyDescent="0.25">
      <c r="A2763" s="3">
        <v>1933</v>
      </c>
      <c r="B2763" s="14">
        <f t="shared" si="736"/>
        <v>5</v>
      </c>
      <c r="C2763" s="9">
        <f t="shared" si="737"/>
        <v>45411</v>
      </c>
      <c r="D2763" s="3" t="str">
        <f t="shared" si="738"/>
        <v>Moretti Renato</v>
      </c>
      <c r="E2763" s="14" t="str">
        <f t="shared" si="734"/>
        <v>1933Moretti Renato5</v>
      </c>
      <c r="J2763" s="14" t="str">
        <f t="shared" si="720"/>
        <v xml:space="preserve">Sacar capot y desmontar torpedo. Desmontar viscoso y encausador. Sacar radiador de agua e hidrolavar. Sopletear radiador de aire acondicionado. Desarmar distribución completa. Sacar inyectores con herramienta neumática. Sacar tapa de válvulas, bancadas y árboles de levas. Controlar balancines y reemplazar cuatro rotos. Rearmar distribución con kit nuevo. Puesta a punto con herramienta específica. Colocar tapa de válvulas con junta y retenes de inyectores nuevos. Rectificar cuatro asientos de inyectores. Colocar inyectores calibrados con arandelas anti flama nuevas. Colocar radiador. Colocar liquido refrigerante nuevo. Purgado del circuito de refrigeracion. Rearmado total. Service completo. Cambio de aceite y filtros. Control general del vehiculo. Cambiar rotula superior lado derecho. Cambiar ambos precap de direccion. Lavado motor. Regular convergencia.    </v>
      </c>
      <c r="L2763" s="3">
        <v>1</v>
      </c>
      <c r="M2763" s="10" t="s">
        <v>3699</v>
      </c>
      <c r="N2763" s="3" t="s">
        <v>734</v>
      </c>
      <c r="Q2763" s="7">
        <v>12600</v>
      </c>
      <c r="S2763" s="8"/>
      <c r="T2763" s="11">
        <v>1</v>
      </c>
      <c r="U2763" s="158">
        <v>15800</v>
      </c>
      <c r="V2763" s="158">
        <v>3318</v>
      </c>
      <c r="W2763" s="76">
        <v>19118</v>
      </c>
      <c r="X2763" s="16">
        <f t="shared" si="735"/>
        <v>19118</v>
      </c>
      <c r="AC2763" s="18">
        <f t="shared" si="721"/>
        <v>0</v>
      </c>
      <c r="AD2763" s="19">
        <f t="shared" si="728"/>
        <v>680000</v>
      </c>
      <c r="AE2763" s="21">
        <f t="shared" si="727"/>
        <v>12600</v>
      </c>
      <c r="AF2763" s="20">
        <f t="shared" si="729"/>
        <v>0</v>
      </c>
      <c r="AG2763" s="20">
        <f t="shared" si="730"/>
        <v>0</v>
      </c>
      <c r="AH2763" s="20">
        <f t="shared" si="731"/>
        <v>0</v>
      </c>
      <c r="AI2763" s="20"/>
      <c r="AJ2763" s="20"/>
      <c r="AK2763" s="20">
        <f t="shared" si="722"/>
        <v>0</v>
      </c>
      <c r="AL2763" s="171"/>
    </row>
    <row r="2764" spans="1:38" ht="15.75" customHeight="1" x14ac:dyDescent="0.25">
      <c r="A2764" s="3">
        <v>1933</v>
      </c>
      <c r="B2764" s="14">
        <f t="shared" si="736"/>
        <v>6</v>
      </c>
      <c r="C2764" s="9">
        <f t="shared" si="737"/>
        <v>45411</v>
      </c>
      <c r="D2764" s="3" t="str">
        <f t="shared" si="738"/>
        <v>Moretti Renato</v>
      </c>
      <c r="E2764" s="14" t="str">
        <f t="shared" si="734"/>
        <v>1933Moretti Renato6</v>
      </c>
      <c r="J2764" s="14" t="str">
        <f t="shared" si="720"/>
        <v xml:space="preserve">Sacar capot y desmontar torpedo. Desmontar viscoso y encausador. Sacar radiador de agua e hidrolavar. Sopletear radiador de aire acondicionado. Desarmar distribución completa. Sacar inyectores con herramienta neumática. Sacar tapa de válvulas, bancadas y árboles de levas. Controlar balancines y reemplazar cuatro rotos. Rearmar distribución con kit nuevo. Puesta a punto con herramienta específica. Colocar tapa de válvulas con junta y retenes de inyectores nuevos. Rectificar cuatro asientos de inyectores. Colocar inyectores calibrados con arandelas anti flama nuevas. Colocar radiador. Colocar liquido refrigerante nuevo. Purgado del circuito de refrigeracion. Rearmado total. Service completo. Cambio de aceite y filtros. Control general del vehiculo. Cambiar rotula superior lado derecho. Cambiar ambos precap de direccion. Lavado motor. Regular convergencia.     </v>
      </c>
      <c r="L2764" s="3">
        <v>1</v>
      </c>
      <c r="M2764" s="10" t="s">
        <v>3700</v>
      </c>
      <c r="N2764" s="3" t="s">
        <v>2430</v>
      </c>
      <c r="Q2764" s="7">
        <v>23966</v>
      </c>
      <c r="S2764" s="8"/>
      <c r="T2764" s="11">
        <v>4</v>
      </c>
      <c r="U2764" s="158">
        <v>29000</v>
      </c>
      <c r="V2764" s="158">
        <v>6090</v>
      </c>
      <c r="W2764" s="76">
        <v>35090</v>
      </c>
      <c r="X2764" s="16">
        <f t="shared" si="735"/>
        <v>140360</v>
      </c>
      <c r="AC2764" s="18">
        <f t="shared" si="721"/>
        <v>0</v>
      </c>
      <c r="AD2764" s="19">
        <f t="shared" si="728"/>
        <v>680000</v>
      </c>
      <c r="AE2764" s="21">
        <f t="shared" si="727"/>
        <v>95864</v>
      </c>
      <c r="AF2764" s="20">
        <f t="shared" si="729"/>
        <v>0</v>
      </c>
      <c r="AG2764" s="20">
        <f t="shared" si="730"/>
        <v>0</v>
      </c>
      <c r="AH2764" s="20">
        <f t="shared" si="731"/>
        <v>0</v>
      </c>
      <c r="AI2764" s="20"/>
      <c r="AJ2764" s="20"/>
      <c r="AK2764" s="20">
        <f t="shared" si="722"/>
        <v>0</v>
      </c>
      <c r="AL2764" s="171"/>
    </row>
    <row r="2765" spans="1:38" ht="15.75" customHeight="1" x14ac:dyDescent="0.25">
      <c r="A2765" s="3">
        <v>1933</v>
      </c>
      <c r="B2765" s="14">
        <f t="shared" si="736"/>
        <v>7</v>
      </c>
      <c r="C2765" s="9">
        <f t="shared" si="737"/>
        <v>45411</v>
      </c>
      <c r="D2765" s="3" t="str">
        <f t="shared" si="738"/>
        <v>Moretti Renato</v>
      </c>
      <c r="E2765" s="14" t="str">
        <f t="shared" si="734"/>
        <v>1933Moretti Renato7</v>
      </c>
      <c r="J2765" s="14" t="str">
        <f t="shared" si="720"/>
        <v xml:space="preserve">Sacar capot y desmontar torpedo. Desmontar viscoso y encausador. Sacar radiador de agua e hidrolavar. Sopletear radiador de aire acondicionado. Desarmar distribución completa. Sacar inyectores con herramienta neumática. Sacar tapa de válvulas, bancadas y árboles de levas. Controlar balancines y reemplazar cuatro rotos. Rearmar distribución con kit nuevo. Puesta a punto con herramienta específica. Colocar tapa de válvulas con junta y retenes de inyectores nuevos. Rectificar cuatro asientos de inyectores. Colocar inyectores calibrados con arandelas anti flama nuevas. Colocar radiador. Colocar liquido refrigerante nuevo. Purgado del circuito de refrigeracion. Rearmado total. Service completo. Cambio de aceite y filtros. Control general del vehiculo. Cambiar rotula superior lado derecho. Cambiar ambos precap de direccion. Lavado motor. Regular convergencia.      </v>
      </c>
      <c r="L2765" s="3">
        <v>1</v>
      </c>
      <c r="M2765" s="10" t="s">
        <v>3701</v>
      </c>
      <c r="N2765" s="3" t="s">
        <v>2430</v>
      </c>
      <c r="Q2765" s="7">
        <v>21900</v>
      </c>
      <c r="S2765" s="8"/>
      <c r="T2765" s="11">
        <v>1</v>
      </c>
      <c r="U2765" s="158">
        <v>26500</v>
      </c>
      <c r="V2765" s="158">
        <v>5565</v>
      </c>
      <c r="W2765" s="76">
        <v>32065</v>
      </c>
      <c r="X2765" s="16">
        <f t="shared" si="735"/>
        <v>32065</v>
      </c>
      <c r="AC2765" s="18">
        <f t="shared" si="721"/>
        <v>0</v>
      </c>
      <c r="AD2765" s="19">
        <f t="shared" si="728"/>
        <v>680000</v>
      </c>
      <c r="AE2765" s="21">
        <f t="shared" si="727"/>
        <v>21900</v>
      </c>
      <c r="AF2765" s="20">
        <f t="shared" si="729"/>
        <v>0</v>
      </c>
      <c r="AG2765" s="20">
        <f t="shared" si="730"/>
        <v>0</v>
      </c>
      <c r="AH2765" s="20">
        <f t="shared" si="731"/>
        <v>0</v>
      </c>
      <c r="AI2765" s="20"/>
      <c r="AJ2765" s="20"/>
      <c r="AK2765" s="20">
        <f t="shared" si="722"/>
        <v>0</v>
      </c>
      <c r="AL2765" s="171"/>
    </row>
    <row r="2766" spans="1:38" ht="15.75" customHeight="1" x14ac:dyDescent="0.25">
      <c r="A2766" s="3">
        <v>1933</v>
      </c>
      <c r="B2766" s="14">
        <f t="shared" si="736"/>
        <v>8</v>
      </c>
      <c r="C2766" s="9">
        <f t="shared" si="737"/>
        <v>45411</v>
      </c>
      <c r="D2766" s="3" t="str">
        <f t="shared" si="738"/>
        <v>Moretti Renato</v>
      </c>
      <c r="E2766" s="14" t="str">
        <f t="shared" si="734"/>
        <v>1933Moretti Renato8</v>
      </c>
      <c r="J2766" s="14" t="str">
        <f t="shared" si="720"/>
        <v xml:space="preserve">Sacar capot y desmontar torpedo. Desmontar viscoso y encausador. Sacar radiador de agua e hidrolavar. Sopletear radiador de aire acondicionado. Desarmar distribución completa. Sacar inyectores con herramienta neumática. Sacar tapa de válvulas, bancadas y árboles de levas. Controlar balancines y reemplazar cuatro rotos. Rearmar distribución con kit nuevo. Puesta a punto con herramienta específica. Colocar tapa de válvulas con junta y retenes de inyectores nuevos. Rectificar cuatro asientos de inyectores. Colocar inyectores calibrados con arandelas anti flama nuevas. Colocar radiador. Colocar liquido refrigerante nuevo. Purgado del circuito de refrigeracion. Rearmado total. Service completo. Cambio de aceite y filtros. Control general del vehiculo. Cambiar rotula superior lado derecho. Cambiar ambos precap de direccion. Lavado motor. Regular convergencia.       </v>
      </c>
      <c r="L2766" s="3">
        <v>1</v>
      </c>
      <c r="M2766" s="10" t="s">
        <v>3702</v>
      </c>
      <c r="N2766" s="3" t="s">
        <v>3703</v>
      </c>
      <c r="Q2766" s="7">
        <v>0</v>
      </c>
      <c r="S2766" s="8"/>
      <c r="T2766" s="11">
        <v>4</v>
      </c>
      <c r="U2766" s="158">
        <v>5500</v>
      </c>
      <c r="W2766" s="76">
        <v>5500</v>
      </c>
      <c r="X2766" s="16">
        <f t="shared" si="735"/>
        <v>22000</v>
      </c>
      <c r="AC2766" s="18">
        <f t="shared" si="721"/>
        <v>0</v>
      </c>
      <c r="AD2766" s="19">
        <f t="shared" si="728"/>
        <v>680000</v>
      </c>
      <c r="AE2766" s="21">
        <f t="shared" si="727"/>
        <v>0</v>
      </c>
      <c r="AF2766" s="20">
        <f t="shared" si="729"/>
        <v>0</v>
      </c>
      <c r="AG2766" s="20">
        <f t="shared" si="730"/>
        <v>0</v>
      </c>
      <c r="AH2766" s="20">
        <f t="shared" si="731"/>
        <v>0</v>
      </c>
      <c r="AI2766" s="20"/>
      <c r="AJ2766" s="20"/>
      <c r="AK2766" s="20">
        <f t="shared" si="722"/>
        <v>0</v>
      </c>
      <c r="AL2766" s="171"/>
    </row>
    <row r="2767" spans="1:38" ht="15.75" customHeight="1" x14ac:dyDescent="0.25">
      <c r="A2767" s="3">
        <v>1933</v>
      </c>
      <c r="B2767" s="14">
        <f t="shared" si="736"/>
        <v>9</v>
      </c>
      <c r="C2767" s="9">
        <f t="shared" si="737"/>
        <v>45411</v>
      </c>
      <c r="D2767" s="3" t="str">
        <f t="shared" si="738"/>
        <v>Moretti Renato</v>
      </c>
      <c r="E2767" s="14" t="str">
        <f t="shared" si="734"/>
        <v>1933Moretti Renato9</v>
      </c>
      <c r="J2767" s="14" t="str">
        <f t="shared" si="720"/>
        <v xml:space="preserve">Sacar capot y desmontar torpedo. Desmontar viscoso y encausador. Sacar radiador de agua e hidrolavar. Sopletear radiador de aire acondicionado. Desarmar distribución completa. Sacar inyectores con herramienta neumática. Sacar tapa de válvulas, bancadas y árboles de levas. Controlar balancines y reemplazar cuatro rotos. Rearmar distribución con kit nuevo. Puesta a punto con herramienta específica. Colocar tapa de válvulas con junta y retenes de inyectores nuevos. Rectificar cuatro asientos de inyectores. Colocar inyectores calibrados con arandelas anti flama nuevas. Colocar radiador. Colocar liquido refrigerante nuevo. Purgado del circuito de refrigeracion. Rearmado total. Service completo. Cambio de aceite y filtros. Control general del vehiculo. Cambiar rotula superior lado derecho. Cambiar ambos precap de direccion. Lavado motor. Regular convergencia.        </v>
      </c>
      <c r="L2767" s="3">
        <v>1</v>
      </c>
      <c r="M2767" s="10" t="s">
        <v>3704</v>
      </c>
      <c r="N2767" s="3" t="s">
        <v>2484</v>
      </c>
      <c r="Q2767" s="7">
        <v>4519.3500000000004</v>
      </c>
      <c r="S2767" s="8"/>
      <c r="T2767" s="11">
        <v>4</v>
      </c>
      <c r="U2767" s="158">
        <v>5500</v>
      </c>
      <c r="V2767" s="158">
        <v>1155</v>
      </c>
      <c r="W2767" s="76">
        <v>6655</v>
      </c>
      <c r="X2767" s="16">
        <f t="shared" si="735"/>
        <v>26620</v>
      </c>
      <c r="AC2767" s="18">
        <f t="shared" si="721"/>
        <v>0</v>
      </c>
      <c r="AD2767" s="19">
        <f t="shared" si="728"/>
        <v>680000</v>
      </c>
      <c r="AE2767" s="21">
        <f t="shared" si="727"/>
        <v>18077.400000000001</v>
      </c>
      <c r="AF2767" s="20">
        <f t="shared" si="729"/>
        <v>0</v>
      </c>
      <c r="AG2767" s="20">
        <f t="shared" si="730"/>
        <v>0</v>
      </c>
      <c r="AH2767" s="20">
        <f t="shared" si="731"/>
        <v>0</v>
      </c>
      <c r="AI2767" s="20"/>
      <c r="AJ2767" s="20"/>
      <c r="AK2767" s="20">
        <f t="shared" si="722"/>
        <v>0</v>
      </c>
      <c r="AL2767" s="171"/>
    </row>
    <row r="2768" spans="1:38" ht="15.75" customHeight="1" x14ac:dyDescent="0.25">
      <c r="A2768" s="3">
        <v>1933</v>
      </c>
      <c r="B2768" s="14">
        <f t="shared" si="736"/>
        <v>10</v>
      </c>
      <c r="C2768" s="9">
        <f t="shared" si="737"/>
        <v>45411</v>
      </c>
      <c r="D2768" s="3" t="str">
        <f t="shared" si="738"/>
        <v>Moretti Renato</v>
      </c>
      <c r="E2768" s="14" t="str">
        <f t="shared" si="734"/>
        <v>1933Moretti Renato10</v>
      </c>
      <c r="J2768" s="14" t="str">
        <f t="shared" si="720"/>
        <v xml:space="preserve">Sacar capot y desmontar torpedo. Desmontar viscoso y encausador. Sacar radiador de agua e hidrolavar. Sopletear radiador de aire acondicionado. Desarmar distribución completa. Sacar inyectores con herramienta neumática. Sacar tapa de válvulas, bancadas y árboles de levas. Controlar balancines y reemplazar cuatro rotos. Rearmar distribución con kit nuevo. Puesta a punto con herramienta específica. Colocar tapa de válvulas con junta y retenes de inyectores nuevos. Rectificar cuatro asientos de inyectores. Colocar inyectores calibrados con arandelas anti flama nuevas. Colocar radiador. Colocar liquido refrigerante nuevo. Purgado del circuito de refrigeracion. Rearmado total. Service completo. Cambio de aceite y filtros. Control general del vehiculo. Cambiar rotula superior lado derecho. Cambiar ambos precap de direccion. Lavado motor. Regular convergencia.         </v>
      </c>
      <c r="L2768" s="3">
        <v>1</v>
      </c>
      <c r="M2768" s="10" t="s">
        <v>1970</v>
      </c>
      <c r="N2768" s="3" t="s">
        <v>771</v>
      </c>
      <c r="Q2768" s="7">
        <v>7558</v>
      </c>
      <c r="S2768" s="8"/>
      <c r="T2768" s="11">
        <v>2</v>
      </c>
      <c r="U2768" s="158">
        <v>11500</v>
      </c>
      <c r="W2768" s="76">
        <v>11500</v>
      </c>
      <c r="X2768" s="16">
        <f t="shared" si="735"/>
        <v>23000</v>
      </c>
      <c r="AC2768" s="18">
        <f t="shared" si="721"/>
        <v>0</v>
      </c>
      <c r="AD2768" s="19">
        <f t="shared" si="728"/>
        <v>680000</v>
      </c>
      <c r="AE2768" s="21">
        <f t="shared" si="727"/>
        <v>15116</v>
      </c>
      <c r="AF2768" s="20">
        <f t="shared" si="729"/>
        <v>0</v>
      </c>
      <c r="AG2768" s="20">
        <f t="shared" si="730"/>
        <v>0</v>
      </c>
      <c r="AH2768" s="20">
        <f t="shared" si="731"/>
        <v>0</v>
      </c>
      <c r="AI2768" s="20"/>
      <c r="AJ2768" s="20"/>
      <c r="AK2768" s="20">
        <f t="shared" si="722"/>
        <v>0</v>
      </c>
      <c r="AL2768" s="171"/>
    </row>
    <row r="2769" spans="1:38" ht="15.75" customHeight="1" x14ac:dyDescent="0.25">
      <c r="A2769" s="3">
        <v>1933</v>
      </c>
      <c r="B2769" s="14">
        <f t="shared" si="736"/>
        <v>11</v>
      </c>
      <c r="C2769" s="9">
        <f t="shared" si="737"/>
        <v>45411</v>
      </c>
      <c r="D2769" s="3" t="str">
        <f t="shared" si="738"/>
        <v>Moretti Renato</v>
      </c>
      <c r="E2769" s="14" t="str">
        <f t="shared" si="734"/>
        <v>1933Moretti Renato11</v>
      </c>
      <c r="J2769" s="14" t="str">
        <f t="shared" si="720"/>
        <v xml:space="preserve">Sacar capot y desmontar torpedo. Desmontar viscoso y encausador. Sacar radiador de agua e hidrolavar. Sopletear radiador de aire acondicionado. Desarmar distribución completa. Sacar inyectores con herramienta neumática. Sacar tapa de válvulas, bancadas y árboles de levas. Controlar balancines y reemplazar cuatro rotos. Rearmar distribución con kit nuevo. Puesta a punto con herramienta específica. Colocar tapa de válvulas con junta y retenes de inyectores nuevos. Rectificar cuatro asientos de inyectores. Colocar inyectores calibrados con arandelas anti flama nuevas. Colocar radiador. Colocar liquido refrigerante nuevo. Purgado del circuito de refrigeracion. Rearmado total. Service completo. Cambio de aceite y filtros. Control general del vehiculo. Cambiar rotula superior lado derecho. Cambiar ambos precap de direccion. Lavado motor. Regular convergencia.          </v>
      </c>
      <c r="L2769" s="3">
        <v>1</v>
      </c>
      <c r="M2769" s="10" t="s">
        <v>1431</v>
      </c>
      <c r="N2769" s="3" t="s">
        <v>771</v>
      </c>
      <c r="Q2769" s="7">
        <v>340</v>
      </c>
      <c r="S2769" s="8"/>
      <c r="T2769" s="11">
        <v>1</v>
      </c>
      <c r="U2769" s="158">
        <v>4000</v>
      </c>
      <c r="W2769" s="76">
        <v>4000</v>
      </c>
      <c r="X2769" s="16">
        <f t="shared" si="735"/>
        <v>4000</v>
      </c>
      <c r="AC2769" s="18">
        <f t="shared" si="721"/>
        <v>0</v>
      </c>
      <c r="AD2769" s="19">
        <f t="shared" si="728"/>
        <v>680000</v>
      </c>
      <c r="AE2769" s="21">
        <f t="shared" si="727"/>
        <v>340</v>
      </c>
      <c r="AF2769" s="20">
        <f t="shared" si="729"/>
        <v>0</v>
      </c>
      <c r="AG2769" s="20">
        <f t="shared" si="730"/>
        <v>0</v>
      </c>
      <c r="AH2769" s="20">
        <f t="shared" si="731"/>
        <v>0</v>
      </c>
      <c r="AI2769" s="20"/>
      <c r="AJ2769" s="20"/>
      <c r="AK2769" s="20">
        <f t="shared" si="722"/>
        <v>0</v>
      </c>
      <c r="AL2769" s="171"/>
    </row>
    <row r="2770" spans="1:38" ht="15.75" customHeight="1" x14ac:dyDescent="0.25">
      <c r="A2770" s="3">
        <v>1933</v>
      </c>
      <c r="B2770" s="14">
        <f t="shared" si="736"/>
        <v>12</v>
      </c>
      <c r="C2770" s="9">
        <f t="shared" si="737"/>
        <v>45411</v>
      </c>
      <c r="D2770" s="3" t="str">
        <f t="shared" si="738"/>
        <v>Moretti Renato</v>
      </c>
      <c r="E2770" s="14" t="str">
        <f t="shared" si="734"/>
        <v>1933Moretti Renato12</v>
      </c>
      <c r="J2770" s="14" t="str">
        <f t="shared" si="720"/>
        <v xml:space="preserve">Sacar capot y desmontar torpedo. Desmontar viscoso y encausador. Sacar radiador de agua e hidrolavar. Sopletear radiador de aire acondicionado. Desarmar distribución completa. Sacar inyectores con herramienta neumática. Sacar tapa de válvulas, bancadas y árboles de levas. Controlar balancines y reemplazar cuatro rotos. Rearmar distribución con kit nuevo. Puesta a punto con herramienta específica. Colocar tapa de válvulas con junta y retenes de inyectores nuevos. Rectificar cuatro asientos de inyectores. Colocar inyectores calibrados con arandelas anti flama nuevas. Colocar radiador. Colocar liquido refrigerante nuevo. Purgado del circuito de refrigeracion. Rearmado total. Service completo. Cambio de aceite y filtros. Control general del vehiculo. Cambiar rotula superior lado derecho. Cambiar ambos precap de direccion. Lavado motor. Regular convergencia.           </v>
      </c>
      <c r="L2770" s="3">
        <v>1</v>
      </c>
      <c r="M2770" s="10" t="s">
        <v>918</v>
      </c>
      <c r="N2770" s="3" t="s">
        <v>771</v>
      </c>
      <c r="Q2770" s="7">
        <v>53000</v>
      </c>
      <c r="S2770" s="8"/>
      <c r="T2770" s="11">
        <v>1</v>
      </c>
      <c r="U2770" s="158">
        <v>76000</v>
      </c>
      <c r="W2770" s="76">
        <v>76000</v>
      </c>
      <c r="X2770" s="16">
        <f t="shared" si="735"/>
        <v>76000</v>
      </c>
      <c r="AC2770" s="18">
        <f t="shared" si="721"/>
        <v>0</v>
      </c>
      <c r="AD2770" s="19">
        <f t="shared" si="728"/>
        <v>680000</v>
      </c>
      <c r="AE2770" s="21">
        <f t="shared" si="727"/>
        <v>53000</v>
      </c>
      <c r="AF2770" s="20">
        <f t="shared" si="729"/>
        <v>0</v>
      </c>
      <c r="AG2770" s="20">
        <f t="shared" si="730"/>
        <v>0</v>
      </c>
      <c r="AH2770" s="20">
        <f t="shared" si="731"/>
        <v>0</v>
      </c>
      <c r="AI2770" s="20"/>
      <c r="AJ2770" s="20"/>
      <c r="AK2770" s="20">
        <f t="shared" si="722"/>
        <v>0</v>
      </c>
      <c r="AL2770" s="171"/>
    </row>
    <row r="2771" spans="1:38" ht="15.75" customHeight="1" x14ac:dyDescent="0.25">
      <c r="A2771" s="3">
        <v>1933</v>
      </c>
      <c r="B2771" s="14">
        <f t="shared" si="736"/>
        <v>13</v>
      </c>
      <c r="C2771" s="9">
        <f t="shared" si="737"/>
        <v>45411</v>
      </c>
      <c r="D2771" s="3" t="str">
        <f t="shared" si="738"/>
        <v>Moretti Renato</v>
      </c>
      <c r="E2771" s="14" t="str">
        <f t="shared" si="734"/>
        <v>1933Moretti Renato13</v>
      </c>
      <c r="J2771" s="14" t="str">
        <f t="shared" si="720"/>
        <v xml:space="preserve">Sacar capot y desmontar torpedo. Desmontar viscoso y encausador. Sacar radiador de agua e hidrolavar. Sopletear radiador de aire acondicionado. Desarmar distribución completa. Sacar inyectores con herramienta neumática. Sacar tapa de válvulas, bancadas y árboles de levas. Controlar balancines y reemplazar cuatro rotos. Rearmar distribución con kit nuevo. Puesta a punto con herramienta específica. Colocar tapa de válvulas con junta y retenes de inyectores nuevos. Rectificar cuatro asientos de inyectores. Colocar inyectores calibrados con arandelas anti flama nuevas. Colocar radiador. Colocar liquido refrigerante nuevo. Purgado del circuito de refrigeracion. Rearmado total. Service completo. Cambio de aceite y filtros. Control general del vehiculo. Cambiar rotula superior lado derecho. Cambiar ambos precap de direccion. Lavado motor. Regular convergencia.            </v>
      </c>
      <c r="L2771" s="3">
        <v>1</v>
      </c>
      <c r="M2771" s="10" t="s">
        <v>98</v>
      </c>
      <c r="N2771" s="3" t="s">
        <v>771</v>
      </c>
      <c r="Q2771" s="7">
        <v>5741.63</v>
      </c>
      <c r="S2771" s="8"/>
      <c r="T2771" s="11">
        <v>6</v>
      </c>
      <c r="U2771" s="158">
        <v>16550</v>
      </c>
      <c r="W2771" s="76">
        <v>16550</v>
      </c>
      <c r="X2771" s="16">
        <f t="shared" si="735"/>
        <v>99300</v>
      </c>
      <c r="AC2771" s="18">
        <f t="shared" si="721"/>
        <v>0</v>
      </c>
      <c r="AD2771" s="19">
        <f t="shared" si="728"/>
        <v>680000</v>
      </c>
      <c r="AE2771" s="21">
        <f t="shared" si="727"/>
        <v>34449.78</v>
      </c>
      <c r="AF2771" s="20">
        <f t="shared" si="729"/>
        <v>0</v>
      </c>
      <c r="AG2771" s="20">
        <f t="shared" si="730"/>
        <v>0</v>
      </c>
      <c r="AH2771" s="20">
        <f t="shared" si="731"/>
        <v>0</v>
      </c>
      <c r="AI2771" s="20"/>
      <c r="AJ2771" s="20"/>
      <c r="AK2771" s="20">
        <f t="shared" si="722"/>
        <v>0</v>
      </c>
      <c r="AL2771" s="171"/>
    </row>
    <row r="2772" spans="1:38" ht="15.75" customHeight="1" x14ac:dyDescent="0.25">
      <c r="A2772" s="3">
        <v>1934</v>
      </c>
      <c r="B2772" s="14">
        <f t="shared" si="736"/>
        <v>1</v>
      </c>
      <c r="C2772" s="9">
        <v>45412</v>
      </c>
      <c r="D2772" s="3" t="s">
        <v>2229</v>
      </c>
      <c r="E2772" s="14" t="str">
        <f t="shared" si="734"/>
        <v>1934Barroso Ruben1</v>
      </c>
      <c r="F2772" s="119" t="s">
        <v>2233</v>
      </c>
      <c r="G2772" s="119" t="s">
        <v>1187</v>
      </c>
      <c r="I2772" s="10" t="s">
        <v>3706</v>
      </c>
      <c r="J2772" s="14" t="str">
        <f t="shared" si="720"/>
        <v>Lavado parcial del motor. Cambiar caño de presion de aceite de direccion hidraulica. Completar con liquido de direccion hidraulica. Purgado del circuito hidraulico. Cambiar correa poly-v. Cambiar oring de retorno de inyectores.</v>
      </c>
      <c r="K2772" s="3" t="s">
        <v>1665</v>
      </c>
      <c r="L2772" s="3">
        <v>1</v>
      </c>
      <c r="M2772" s="10" t="s">
        <v>3707</v>
      </c>
      <c r="N2772" s="3" t="s">
        <v>3708</v>
      </c>
      <c r="Q2772" s="7">
        <v>0</v>
      </c>
      <c r="R2772" s="7" t="s">
        <v>1971</v>
      </c>
      <c r="S2772" s="8"/>
      <c r="T2772" s="11">
        <v>1</v>
      </c>
      <c r="U2772" s="158">
        <v>8000</v>
      </c>
      <c r="W2772" s="76">
        <v>8000</v>
      </c>
      <c r="X2772" s="16">
        <f t="shared" si="735"/>
        <v>8000</v>
      </c>
      <c r="Y2772" s="3">
        <v>1</v>
      </c>
      <c r="Z2772" s="114">
        <v>120000</v>
      </c>
      <c r="AB2772" s="4">
        <v>120000</v>
      </c>
      <c r="AC2772" s="18">
        <f t="shared" si="721"/>
        <v>120000</v>
      </c>
      <c r="AD2772" s="19">
        <f t="shared" si="728"/>
        <v>120000</v>
      </c>
      <c r="AE2772" s="21">
        <f t="shared" si="727"/>
        <v>0</v>
      </c>
      <c r="AF2772" s="20">
        <f t="shared" si="729"/>
        <v>70435.13</v>
      </c>
      <c r="AG2772" s="20">
        <f t="shared" si="730"/>
        <v>110200</v>
      </c>
      <c r="AH2772" s="20">
        <f t="shared" si="731"/>
        <v>120000</v>
      </c>
      <c r="AI2772" s="20"/>
      <c r="AJ2772" s="20"/>
      <c r="AK2772" s="20">
        <f t="shared" si="722"/>
        <v>230200</v>
      </c>
      <c r="AL2772" s="171"/>
    </row>
    <row r="2773" spans="1:38" ht="15.75" customHeight="1" x14ac:dyDescent="0.25">
      <c r="A2773" s="3">
        <v>1934</v>
      </c>
      <c r="B2773" s="14">
        <f t="shared" si="736"/>
        <v>2</v>
      </c>
      <c r="C2773" s="9">
        <f>IF(A2773=A2772,C2772,"")</f>
        <v>45412</v>
      </c>
      <c r="D2773" s="3" t="str">
        <f>IF(A2773=A2772,D2772,"")</f>
        <v>Barroso Ruben</v>
      </c>
      <c r="E2773" s="14" t="str">
        <f t="shared" si="734"/>
        <v>1934Barroso Ruben2</v>
      </c>
      <c r="J2773" s="14" t="str">
        <f t="shared" si="720"/>
        <v xml:space="preserve">Lavado parcial del motor. Cambiar caño de presion de aceite de direccion hidraulica. Completar con liquido de direccion hidraulica. Purgado del circuito hidraulico. Cambiar correa poly-v. Cambiar oring de retorno de inyectores. </v>
      </c>
      <c r="L2773" s="3">
        <v>1</v>
      </c>
      <c r="M2773" s="10" t="s">
        <v>3709</v>
      </c>
      <c r="N2773" s="3" t="s">
        <v>771</v>
      </c>
      <c r="Q2773" s="7">
        <v>30000</v>
      </c>
      <c r="S2773" s="8"/>
      <c r="T2773" s="11">
        <v>1</v>
      </c>
      <c r="U2773" s="158">
        <v>43000</v>
      </c>
      <c r="W2773" s="76">
        <v>43000</v>
      </c>
      <c r="X2773" s="16">
        <f t="shared" si="735"/>
        <v>43000</v>
      </c>
      <c r="AC2773" s="18">
        <f t="shared" si="721"/>
        <v>0</v>
      </c>
      <c r="AD2773" s="19">
        <f t="shared" si="728"/>
        <v>120000</v>
      </c>
      <c r="AE2773" s="21">
        <f t="shared" si="727"/>
        <v>30000</v>
      </c>
      <c r="AF2773" s="20">
        <f t="shared" si="729"/>
        <v>0</v>
      </c>
      <c r="AG2773" s="20">
        <f t="shared" si="730"/>
        <v>0</v>
      </c>
      <c r="AH2773" s="20">
        <f t="shared" si="731"/>
        <v>0</v>
      </c>
      <c r="AI2773" s="20"/>
      <c r="AJ2773" s="20"/>
      <c r="AK2773" s="20">
        <f t="shared" si="722"/>
        <v>0</v>
      </c>
      <c r="AL2773" s="171"/>
    </row>
    <row r="2774" spans="1:38" ht="15.75" customHeight="1" x14ac:dyDescent="0.25">
      <c r="A2774" s="3">
        <v>1934</v>
      </c>
      <c r="B2774" s="14">
        <f t="shared" si="736"/>
        <v>3</v>
      </c>
      <c r="C2774" s="9">
        <f>IF(A2774=A2773,C2773,"")</f>
        <v>45412</v>
      </c>
      <c r="D2774" s="3" t="str">
        <f>IF(A2774=A2773,D2773,"")</f>
        <v>Barroso Ruben</v>
      </c>
      <c r="E2774" s="14" t="str">
        <f t="shared" si="734"/>
        <v>1934Barroso Ruben3</v>
      </c>
      <c r="J2774" s="14" t="str">
        <f t="shared" si="720"/>
        <v xml:space="preserve">Lavado parcial del motor. Cambiar caño de presion de aceite de direccion hidraulica. Completar con liquido de direccion hidraulica. Purgado del circuito hidraulico. Cambiar correa poly-v. Cambiar oring de retorno de inyectores.  </v>
      </c>
      <c r="L2774" s="3">
        <v>1</v>
      </c>
      <c r="M2774" s="10" t="s">
        <v>3710</v>
      </c>
      <c r="N2774" s="3" t="s">
        <v>2484</v>
      </c>
      <c r="Q2774" s="7">
        <v>40435.129999999997</v>
      </c>
      <c r="S2774" s="8"/>
      <c r="T2774" s="11">
        <v>1</v>
      </c>
      <c r="U2774" s="158">
        <v>48926</v>
      </c>
      <c r="V2774" s="158">
        <v>10274.459999999999</v>
      </c>
      <c r="W2774" s="76">
        <v>59200</v>
      </c>
      <c r="X2774" s="16">
        <f t="shared" si="735"/>
        <v>59200</v>
      </c>
      <c r="AC2774" s="18">
        <f t="shared" si="721"/>
        <v>0</v>
      </c>
      <c r="AD2774" s="19">
        <f t="shared" si="728"/>
        <v>120000</v>
      </c>
      <c r="AE2774" s="21">
        <f t="shared" si="727"/>
        <v>40435.129999999997</v>
      </c>
      <c r="AF2774" s="20">
        <f t="shared" si="729"/>
        <v>0</v>
      </c>
      <c r="AG2774" s="20">
        <f t="shared" si="730"/>
        <v>0</v>
      </c>
      <c r="AH2774" s="20">
        <f t="shared" si="731"/>
        <v>0</v>
      </c>
      <c r="AI2774" s="20"/>
      <c r="AJ2774" s="20"/>
      <c r="AK2774" s="20">
        <f t="shared" si="722"/>
        <v>0</v>
      </c>
      <c r="AL2774" s="171"/>
    </row>
    <row r="2775" spans="1:38" ht="15.75" customHeight="1" x14ac:dyDescent="0.25">
      <c r="A2775" s="3">
        <v>1935</v>
      </c>
      <c r="B2775" s="14">
        <f t="shared" si="736"/>
        <v>1</v>
      </c>
      <c r="C2775" s="9">
        <v>45412</v>
      </c>
      <c r="D2775" s="3" t="s">
        <v>380</v>
      </c>
      <c r="E2775" s="14" t="str">
        <f t="shared" si="734"/>
        <v>1935Goria Chucho1</v>
      </c>
      <c r="G2775" s="119" t="s">
        <v>2883</v>
      </c>
      <c r="I2775" s="10" t="s">
        <v>3711</v>
      </c>
      <c r="J2775" s="14" t="str">
        <f t="shared" si="720"/>
        <v>Control del tren delantero. Cambiar extremo de direccion. Cambiar rotulas. Cambiar fuelle de homocinetica. Cambiar juego de bujias.</v>
      </c>
      <c r="K2775" s="3" t="s">
        <v>1665</v>
      </c>
      <c r="L2775" s="3">
        <v>1</v>
      </c>
      <c r="M2775" s="10" t="s">
        <v>2222</v>
      </c>
      <c r="N2775" s="3" t="s">
        <v>771</v>
      </c>
      <c r="Q2775" s="7">
        <v>4800</v>
      </c>
      <c r="R2775" s="7" t="s">
        <v>1971</v>
      </c>
      <c r="S2775" s="8"/>
      <c r="T2775" s="11">
        <v>4</v>
      </c>
      <c r="U2775" s="158">
        <v>6000</v>
      </c>
      <c r="W2775" s="76">
        <v>6000</v>
      </c>
      <c r="X2775" s="16">
        <f t="shared" si="735"/>
        <v>24000</v>
      </c>
      <c r="AC2775" s="18">
        <f t="shared" si="721"/>
        <v>0</v>
      </c>
      <c r="AD2775" s="19">
        <f t="shared" si="728"/>
        <v>0</v>
      </c>
      <c r="AE2775" s="21">
        <f t="shared" si="727"/>
        <v>19200</v>
      </c>
      <c r="AF2775" s="20">
        <f t="shared" si="729"/>
        <v>62200</v>
      </c>
      <c r="AG2775" s="20">
        <f t="shared" si="730"/>
        <v>135200</v>
      </c>
      <c r="AH2775" s="20">
        <f t="shared" si="731"/>
        <v>0</v>
      </c>
      <c r="AI2775" s="20"/>
      <c r="AJ2775" s="20"/>
      <c r="AK2775" s="20">
        <f t="shared" si="722"/>
        <v>135200</v>
      </c>
      <c r="AL2775" s="171"/>
    </row>
    <row r="2776" spans="1:38" ht="15.75" customHeight="1" x14ac:dyDescent="0.25">
      <c r="A2776" s="3">
        <v>1935</v>
      </c>
      <c r="B2776" s="14">
        <f t="shared" si="736"/>
        <v>2</v>
      </c>
      <c r="C2776" s="9">
        <f>IF(A2776=A2775,C2775,"")</f>
        <v>45412</v>
      </c>
      <c r="D2776" s="3" t="str">
        <f>IF(A2776=A2775,D2775,"")</f>
        <v>Goria Chucho</v>
      </c>
      <c r="E2776" s="14" t="str">
        <f t="shared" si="734"/>
        <v>1935Goria Chucho2</v>
      </c>
      <c r="J2776" s="14" t="str">
        <f t="shared" si="720"/>
        <v xml:space="preserve">Control del tren delantero. Cambiar extremo de direccion. Cambiar rotulas. Cambiar fuelle de homocinetica. Cambiar juego de bujias. </v>
      </c>
      <c r="L2776" s="3">
        <v>1</v>
      </c>
      <c r="M2776" s="10" t="s">
        <v>2363</v>
      </c>
      <c r="N2776" s="3" t="s">
        <v>771</v>
      </c>
      <c r="Q2776" s="7">
        <v>25000</v>
      </c>
      <c r="S2776" s="8"/>
      <c r="T2776" s="11">
        <v>1</v>
      </c>
      <c r="U2776" s="158">
        <v>32000</v>
      </c>
      <c r="W2776" s="76">
        <v>32000</v>
      </c>
      <c r="X2776" s="16">
        <f t="shared" si="735"/>
        <v>32000</v>
      </c>
      <c r="AC2776" s="18">
        <f t="shared" si="721"/>
        <v>0</v>
      </c>
      <c r="AD2776" s="19">
        <f t="shared" si="728"/>
        <v>0</v>
      </c>
      <c r="AE2776" s="21">
        <f t="shared" si="727"/>
        <v>25000</v>
      </c>
      <c r="AF2776" s="20">
        <f t="shared" si="729"/>
        <v>0</v>
      </c>
      <c r="AG2776" s="20">
        <f t="shared" si="730"/>
        <v>0</v>
      </c>
      <c r="AH2776" s="20">
        <f t="shared" si="731"/>
        <v>0</v>
      </c>
      <c r="AI2776" s="20"/>
      <c r="AJ2776" s="20"/>
      <c r="AK2776" s="20">
        <f t="shared" si="722"/>
        <v>0</v>
      </c>
      <c r="AL2776" s="171"/>
    </row>
    <row r="2777" spans="1:38" ht="15.75" customHeight="1" x14ac:dyDescent="0.25">
      <c r="A2777" s="3">
        <v>1935</v>
      </c>
      <c r="B2777" s="14">
        <f t="shared" si="736"/>
        <v>3</v>
      </c>
      <c r="C2777" s="9">
        <f>IF(A2777=A2776,C2776,"")</f>
        <v>45412</v>
      </c>
      <c r="D2777" s="3" t="str">
        <f>IF(A2777=A2776,D2776,"")</f>
        <v>Goria Chucho</v>
      </c>
      <c r="E2777" s="14" t="str">
        <f t="shared" si="734"/>
        <v>1935Goria Chucho3</v>
      </c>
      <c r="J2777" s="14" t="str">
        <f t="shared" si="720"/>
        <v xml:space="preserve">Control del tren delantero. Cambiar extremo de direccion. Cambiar rotulas. Cambiar fuelle de homocinetica. Cambiar juego de bujias.  </v>
      </c>
      <c r="L2777" s="3">
        <v>1</v>
      </c>
      <c r="M2777" s="10" t="s">
        <v>3326</v>
      </c>
      <c r="N2777" s="3" t="s">
        <v>771</v>
      </c>
      <c r="Q2777" s="7">
        <v>26000</v>
      </c>
      <c r="S2777" s="8"/>
      <c r="T2777" s="11">
        <v>2</v>
      </c>
      <c r="U2777" s="158">
        <v>35600</v>
      </c>
      <c r="W2777" s="76">
        <v>35600</v>
      </c>
      <c r="X2777" s="16">
        <f t="shared" si="735"/>
        <v>71200</v>
      </c>
      <c r="AC2777" s="18">
        <f t="shared" si="721"/>
        <v>0</v>
      </c>
      <c r="AD2777" s="19">
        <f t="shared" si="728"/>
        <v>0</v>
      </c>
      <c r="AE2777" s="21">
        <f t="shared" si="727"/>
        <v>52000</v>
      </c>
      <c r="AF2777" s="20">
        <f t="shared" si="729"/>
        <v>0</v>
      </c>
      <c r="AG2777" s="20">
        <f t="shared" si="730"/>
        <v>0</v>
      </c>
      <c r="AH2777" s="20">
        <f t="shared" si="731"/>
        <v>0</v>
      </c>
      <c r="AI2777" s="20"/>
      <c r="AJ2777" s="20"/>
      <c r="AK2777" s="20">
        <f t="shared" si="722"/>
        <v>0</v>
      </c>
      <c r="AL2777" s="171"/>
    </row>
    <row r="2778" spans="1:38" ht="15.75" customHeight="1" x14ac:dyDescent="0.25">
      <c r="A2778" s="3">
        <v>1935</v>
      </c>
      <c r="B2778" s="14">
        <f t="shared" si="736"/>
        <v>4</v>
      </c>
      <c r="C2778" s="9">
        <f>IF(A2778=A2777,C2777,"")</f>
        <v>45412</v>
      </c>
      <c r="D2778" s="3" t="str">
        <f>IF(A2778=A2777,D2777,"")</f>
        <v>Goria Chucho</v>
      </c>
      <c r="E2778" s="14" t="str">
        <f t="shared" si="734"/>
        <v>1935Goria Chucho4</v>
      </c>
      <c r="J2778" s="14" t="str">
        <f t="shared" si="720"/>
        <v xml:space="preserve">Control del tren delantero. Cambiar extremo de direccion. Cambiar rotulas. Cambiar fuelle de homocinetica. Cambiar juego de bujias.   </v>
      </c>
      <c r="L2778" s="3">
        <v>1</v>
      </c>
      <c r="M2778" s="10" t="s">
        <v>3712</v>
      </c>
      <c r="N2778" s="3" t="s">
        <v>771</v>
      </c>
      <c r="Q2778" s="7">
        <v>6400</v>
      </c>
      <c r="S2778" s="8"/>
      <c r="T2778" s="11">
        <v>1</v>
      </c>
      <c r="U2778" s="158">
        <v>8000</v>
      </c>
      <c r="W2778" s="76">
        <v>8000</v>
      </c>
      <c r="X2778" s="16">
        <f t="shared" si="735"/>
        <v>8000</v>
      </c>
      <c r="AC2778" s="18">
        <f t="shared" si="721"/>
        <v>0</v>
      </c>
      <c r="AD2778" s="19">
        <f t="shared" si="728"/>
        <v>0</v>
      </c>
      <c r="AE2778" s="21">
        <f t="shared" si="727"/>
        <v>6400</v>
      </c>
      <c r="AF2778" s="20">
        <f t="shared" si="729"/>
        <v>0</v>
      </c>
      <c r="AG2778" s="20">
        <f t="shared" si="730"/>
        <v>0</v>
      </c>
      <c r="AH2778" s="20">
        <f t="shared" si="731"/>
        <v>0</v>
      </c>
      <c r="AI2778" s="20"/>
      <c r="AJ2778" s="20"/>
      <c r="AK2778" s="20">
        <f t="shared" si="722"/>
        <v>0</v>
      </c>
      <c r="AL2778" s="171"/>
    </row>
    <row r="2779" spans="1:38" ht="15.75" customHeight="1" x14ac:dyDescent="0.25">
      <c r="A2779" s="3">
        <v>1936</v>
      </c>
      <c r="B2779" s="14">
        <f t="shared" si="736"/>
        <v>1</v>
      </c>
      <c r="C2779" s="9">
        <v>45412</v>
      </c>
      <c r="D2779" s="3" t="s">
        <v>247</v>
      </c>
      <c r="E2779" s="14" t="str">
        <f t="shared" si="734"/>
        <v>1936Ballestrelli Horacio1</v>
      </c>
      <c r="F2779" s="119" t="s">
        <v>2749</v>
      </c>
      <c r="G2779" s="119" t="s">
        <v>2750</v>
      </c>
      <c r="H2779" s="119">
        <v>100476</v>
      </c>
      <c r="I2779" s="10" t="s">
        <v>3540</v>
      </c>
      <c r="J2779" s="14" t="str">
        <f t="shared" si="720"/>
        <v>Service completo. Cambio de aceite y filtros. Control general del vehiculo. Cambiar juego de bujias.</v>
      </c>
      <c r="K2779" s="3" t="s">
        <v>1665</v>
      </c>
      <c r="L2779" s="3">
        <v>1</v>
      </c>
      <c r="M2779" s="10" t="s">
        <v>3713</v>
      </c>
      <c r="N2779" s="3" t="s">
        <v>771</v>
      </c>
      <c r="Q2779" s="7">
        <v>4527.24</v>
      </c>
      <c r="R2779" s="7" t="s">
        <v>1916</v>
      </c>
      <c r="S2779" s="8"/>
      <c r="T2779" s="11">
        <v>1</v>
      </c>
      <c r="U2779" s="158">
        <v>8500</v>
      </c>
      <c r="W2779" s="76">
        <v>8500</v>
      </c>
      <c r="X2779" s="16">
        <f t="shared" si="735"/>
        <v>8500</v>
      </c>
      <c r="Y2779" s="3">
        <v>1</v>
      </c>
      <c r="Z2779" s="114">
        <v>40000</v>
      </c>
      <c r="AB2779" s="4">
        <v>40000</v>
      </c>
      <c r="AC2779" s="18">
        <f t="shared" si="721"/>
        <v>40000</v>
      </c>
      <c r="AD2779" s="19">
        <f t="shared" si="728"/>
        <v>40000</v>
      </c>
      <c r="AE2779" s="21">
        <f t="shared" si="727"/>
        <v>4527.24</v>
      </c>
      <c r="AF2779" s="20">
        <f t="shared" si="729"/>
        <v>32235.710000000003</v>
      </c>
      <c r="AG2779" s="20">
        <f t="shared" si="730"/>
        <v>144200</v>
      </c>
      <c r="AH2779" s="20">
        <f t="shared" si="731"/>
        <v>40000</v>
      </c>
      <c r="AI2779" s="20"/>
      <c r="AJ2779" s="20"/>
      <c r="AK2779" s="20">
        <f t="shared" si="722"/>
        <v>184200</v>
      </c>
      <c r="AL2779" s="171"/>
    </row>
    <row r="2780" spans="1:38" ht="15.75" customHeight="1" x14ac:dyDescent="0.25">
      <c r="A2780" s="3">
        <v>1936</v>
      </c>
      <c r="B2780" s="14">
        <f t="shared" si="736"/>
        <v>2</v>
      </c>
      <c r="C2780" s="9">
        <f>IF(A2780=A2779,C2779,"")</f>
        <v>45412</v>
      </c>
      <c r="D2780" s="3" t="str">
        <f>IF(A2780=A2779,D2779,"")</f>
        <v>Ballestrelli Horacio</v>
      </c>
      <c r="E2780" s="14" t="str">
        <f t="shared" si="734"/>
        <v>1936Ballestrelli Horacio2</v>
      </c>
      <c r="J2780" s="14" t="str">
        <f t="shared" si="720"/>
        <v xml:space="preserve">Service completo. Cambio de aceite y filtros. Control general del vehiculo. Cambiar juego de bujias. </v>
      </c>
      <c r="L2780" s="3">
        <v>1</v>
      </c>
      <c r="M2780" s="10" t="s">
        <v>3714</v>
      </c>
      <c r="N2780" s="3" t="s">
        <v>771</v>
      </c>
      <c r="Q2780" s="7">
        <v>6366.84</v>
      </c>
      <c r="S2780" s="8"/>
      <c r="T2780" s="11">
        <v>1</v>
      </c>
      <c r="U2780" s="158">
        <v>11500</v>
      </c>
      <c r="W2780" s="76">
        <v>11500</v>
      </c>
      <c r="X2780" s="16">
        <f t="shared" si="735"/>
        <v>11500</v>
      </c>
      <c r="AC2780" s="18">
        <f t="shared" si="721"/>
        <v>0</v>
      </c>
      <c r="AD2780" s="19">
        <f t="shared" si="728"/>
        <v>40000</v>
      </c>
      <c r="AE2780" s="21">
        <f t="shared" si="727"/>
        <v>6366.84</v>
      </c>
      <c r="AF2780" s="20">
        <f t="shared" si="729"/>
        <v>0</v>
      </c>
      <c r="AG2780" s="20">
        <f t="shared" si="730"/>
        <v>0</v>
      </c>
      <c r="AH2780" s="20">
        <f t="shared" si="731"/>
        <v>0</v>
      </c>
      <c r="AI2780" s="20"/>
      <c r="AJ2780" s="20"/>
      <c r="AK2780" s="20">
        <f t="shared" si="722"/>
        <v>0</v>
      </c>
      <c r="AL2780" s="171"/>
    </row>
    <row r="2781" spans="1:38" ht="15.75" customHeight="1" x14ac:dyDescent="0.25">
      <c r="A2781" s="3">
        <v>1936</v>
      </c>
      <c r="B2781" s="14">
        <f t="shared" si="736"/>
        <v>3</v>
      </c>
      <c r="C2781" s="9">
        <f>IF(A2781=A2780,C2780,"")</f>
        <v>45412</v>
      </c>
      <c r="D2781" s="3" t="str">
        <f>IF(A2781=A2780,D2780,"")</f>
        <v>Ballestrelli Horacio</v>
      </c>
      <c r="E2781" s="14" t="str">
        <f t="shared" si="734"/>
        <v>1936Ballestrelli Horacio3</v>
      </c>
      <c r="J2781" s="14" t="str">
        <f t="shared" si="720"/>
        <v xml:space="preserve">Service completo. Cambio de aceite y filtros. Control general del vehiculo. Cambiar juego de bujias.  </v>
      </c>
      <c r="L2781" s="3">
        <v>1</v>
      </c>
      <c r="M2781" s="10" t="s">
        <v>3715</v>
      </c>
      <c r="N2781" s="3" t="s">
        <v>771</v>
      </c>
      <c r="Q2781" s="7">
        <v>5600</v>
      </c>
      <c r="S2781" s="8"/>
      <c r="T2781" s="11">
        <v>1</v>
      </c>
      <c r="U2781" s="158">
        <v>8000</v>
      </c>
      <c r="W2781" s="76">
        <v>8000</v>
      </c>
      <c r="X2781" s="16">
        <f t="shared" si="735"/>
        <v>8000</v>
      </c>
      <c r="AC2781" s="18">
        <f t="shared" si="721"/>
        <v>0</v>
      </c>
      <c r="AD2781" s="19">
        <f t="shared" si="728"/>
        <v>40000</v>
      </c>
      <c r="AE2781" s="21">
        <f t="shared" si="727"/>
        <v>5600</v>
      </c>
      <c r="AF2781" s="20">
        <f t="shared" si="729"/>
        <v>0</v>
      </c>
      <c r="AG2781" s="20">
        <f t="shared" si="730"/>
        <v>0</v>
      </c>
      <c r="AH2781" s="20">
        <f t="shared" si="731"/>
        <v>0</v>
      </c>
      <c r="AI2781" s="20"/>
      <c r="AJ2781" s="20"/>
      <c r="AK2781" s="20">
        <f t="shared" si="722"/>
        <v>0</v>
      </c>
      <c r="AL2781" s="171"/>
    </row>
    <row r="2782" spans="1:38" ht="15.75" customHeight="1" x14ac:dyDescent="0.25">
      <c r="A2782" s="3">
        <v>1936</v>
      </c>
      <c r="B2782" s="14">
        <f t="shared" si="736"/>
        <v>4</v>
      </c>
      <c r="C2782" s="9">
        <f>IF(A2782=A2781,C2781,"")</f>
        <v>45412</v>
      </c>
      <c r="D2782" s="3" t="str">
        <f>IF(A2782=A2781,D2781,"")</f>
        <v>Ballestrelli Horacio</v>
      </c>
      <c r="E2782" s="14" t="str">
        <f t="shared" si="734"/>
        <v>1936Ballestrelli Horacio4</v>
      </c>
      <c r="J2782" s="14" t="str">
        <f t="shared" si="720"/>
        <v xml:space="preserve">Service completo. Cambio de aceite y filtros. Control general del vehiculo. Cambiar juego de bujias.   </v>
      </c>
      <c r="L2782" s="3">
        <v>1</v>
      </c>
      <c r="M2782" s="10" t="s">
        <v>222</v>
      </c>
      <c r="N2782" s="3" t="s">
        <v>771</v>
      </c>
      <c r="Q2782" s="7">
        <v>5741.63</v>
      </c>
      <c r="S2782" s="8"/>
      <c r="T2782" s="11">
        <v>4</v>
      </c>
      <c r="U2782" s="158">
        <v>16550</v>
      </c>
      <c r="W2782" s="76">
        <v>16550</v>
      </c>
      <c r="X2782" s="16">
        <f t="shared" si="735"/>
        <v>66200</v>
      </c>
      <c r="AC2782" s="18">
        <f t="shared" si="721"/>
        <v>0</v>
      </c>
      <c r="AD2782" s="19">
        <f t="shared" si="728"/>
        <v>40000</v>
      </c>
      <c r="AE2782" s="21">
        <f t="shared" si="727"/>
        <v>22966.52</v>
      </c>
      <c r="AF2782" s="20">
        <f t="shared" si="729"/>
        <v>0</v>
      </c>
      <c r="AG2782" s="20">
        <f t="shared" si="730"/>
        <v>0</v>
      </c>
      <c r="AH2782" s="20">
        <f t="shared" si="731"/>
        <v>0</v>
      </c>
      <c r="AI2782" s="20"/>
      <c r="AJ2782" s="20"/>
      <c r="AK2782" s="20">
        <f t="shared" si="722"/>
        <v>0</v>
      </c>
      <c r="AL2782" s="171"/>
    </row>
    <row r="2783" spans="1:38" ht="15.75" customHeight="1" x14ac:dyDescent="0.25">
      <c r="A2783" s="3">
        <v>1936</v>
      </c>
      <c r="B2783" s="14">
        <f t="shared" si="736"/>
        <v>5</v>
      </c>
      <c r="C2783" s="9">
        <v>45412</v>
      </c>
      <c r="D2783" s="3" t="s">
        <v>247</v>
      </c>
      <c r="E2783" s="14" t="str">
        <f t="shared" si="734"/>
        <v>1936Ballestrelli Horacio5</v>
      </c>
      <c r="J2783" s="14" t="str">
        <f t="shared" si="720"/>
        <v xml:space="preserve">Service completo. Cambio de aceite y filtros. Control general del vehiculo. Cambiar juego de bujias.    </v>
      </c>
      <c r="L2783" s="3">
        <v>1</v>
      </c>
      <c r="M2783" s="10" t="s">
        <v>2222</v>
      </c>
      <c r="N2783" s="3" t="s">
        <v>734</v>
      </c>
      <c r="Q2783" s="7">
        <v>10000</v>
      </c>
      <c r="S2783" s="8"/>
      <c r="T2783" s="11">
        <v>4</v>
      </c>
      <c r="U2783" s="158">
        <v>12500</v>
      </c>
      <c r="W2783" s="76">
        <v>12500</v>
      </c>
      <c r="X2783" s="16">
        <f t="shared" si="735"/>
        <v>50000</v>
      </c>
      <c r="AC2783" s="18">
        <f t="shared" si="721"/>
        <v>0</v>
      </c>
      <c r="AD2783" s="19">
        <f t="shared" si="728"/>
        <v>40000</v>
      </c>
      <c r="AE2783" s="21">
        <f t="shared" si="727"/>
        <v>40000</v>
      </c>
      <c r="AF2783" s="20">
        <f t="shared" si="729"/>
        <v>0</v>
      </c>
      <c r="AG2783" s="20">
        <f t="shared" si="730"/>
        <v>0</v>
      </c>
      <c r="AH2783" s="20">
        <f t="shared" si="731"/>
        <v>0</v>
      </c>
      <c r="AI2783" s="20"/>
      <c r="AJ2783" s="20"/>
      <c r="AK2783" s="20">
        <f t="shared" si="722"/>
        <v>0</v>
      </c>
      <c r="AL2783" s="171"/>
    </row>
    <row r="2784" spans="1:38" ht="15.75" customHeight="1" x14ac:dyDescent="0.25">
      <c r="A2784" s="3">
        <v>1937</v>
      </c>
      <c r="B2784" s="14">
        <f t="shared" si="736"/>
        <v>1</v>
      </c>
      <c r="C2784" s="9">
        <v>45412</v>
      </c>
      <c r="D2784" s="3" t="s">
        <v>116</v>
      </c>
      <c r="E2784" s="14" t="str">
        <f t="shared" si="734"/>
        <v>1937Transporte Palloni1</v>
      </c>
      <c r="F2784" s="119" t="s">
        <v>1420</v>
      </c>
      <c r="G2784" s="119" t="s">
        <v>1300</v>
      </c>
      <c r="H2784" s="119">
        <v>439765</v>
      </c>
      <c r="I2784" s="10" t="s">
        <v>3721</v>
      </c>
      <c r="J2784" s="14" t="str">
        <f t="shared" si="720"/>
        <v xml:space="preserve"> Desarmar distribución. Cambiar kit, bomba de agua y correas poly-v. Revision de perdida de aceite.</v>
      </c>
      <c r="K2784" s="3" t="s">
        <v>2380</v>
      </c>
      <c r="R2784" s="7" t="s">
        <v>1916</v>
      </c>
      <c r="S2784" s="8"/>
      <c r="W2784" s="76"/>
      <c r="X2784" s="16">
        <f t="shared" si="735"/>
        <v>0</v>
      </c>
      <c r="Y2784" s="3">
        <v>1</v>
      </c>
      <c r="Z2784" s="114">
        <v>65000</v>
      </c>
      <c r="AB2784" s="4">
        <v>65000</v>
      </c>
      <c r="AC2784" s="18">
        <f t="shared" si="721"/>
        <v>65000</v>
      </c>
      <c r="AD2784" s="19">
        <f t="shared" si="728"/>
        <v>65000</v>
      </c>
      <c r="AE2784" s="21">
        <f t="shared" si="727"/>
        <v>0</v>
      </c>
      <c r="AF2784" s="20">
        <f t="shared" si="729"/>
        <v>0</v>
      </c>
      <c r="AG2784" s="20">
        <f t="shared" si="730"/>
        <v>0</v>
      </c>
      <c r="AH2784" s="20">
        <f t="shared" si="731"/>
        <v>65000</v>
      </c>
      <c r="AI2784" s="20"/>
      <c r="AJ2784" s="20"/>
      <c r="AK2784" s="20">
        <f t="shared" si="722"/>
        <v>65000</v>
      </c>
      <c r="AL2784" s="171">
        <v>15</v>
      </c>
    </row>
    <row r="2785" spans="1:41" ht="15.75" customHeight="1" x14ac:dyDescent="0.25">
      <c r="A2785" s="3">
        <v>1937</v>
      </c>
      <c r="B2785" s="14">
        <f t="shared" si="736"/>
        <v>2</v>
      </c>
      <c r="C2785" s="9">
        <f>IF(A2785=A2784,C2784,"")</f>
        <v>45412</v>
      </c>
      <c r="D2785" s="3" t="str">
        <f>IF(A2785=A2784,D2784,"")</f>
        <v>Transporte Palloni</v>
      </c>
      <c r="E2785" s="14" t="str">
        <f t="shared" si="734"/>
        <v>1937Transporte Palloni2</v>
      </c>
      <c r="J2785" s="14" t="str">
        <f t="shared" si="720"/>
        <v xml:space="preserve"> Desarmar distribución. Cambiar kit, bomba de agua y correas poly-v. Revision de perdida de aceite. </v>
      </c>
      <c r="S2785" s="8"/>
      <c r="W2785" s="76"/>
      <c r="X2785" s="16">
        <f t="shared" si="735"/>
        <v>0</v>
      </c>
      <c r="AC2785" s="18">
        <f t="shared" si="721"/>
        <v>0</v>
      </c>
      <c r="AD2785" s="19">
        <f t="shared" si="728"/>
        <v>65000</v>
      </c>
      <c r="AE2785" s="21">
        <f t="shared" si="727"/>
        <v>0</v>
      </c>
      <c r="AF2785" s="20">
        <f t="shared" si="729"/>
        <v>0</v>
      </c>
      <c r="AG2785" s="20">
        <f t="shared" si="730"/>
        <v>0</v>
      </c>
      <c r="AH2785" s="20">
        <f t="shared" si="731"/>
        <v>0</v>
      </c>
      <c r="AI2785" s="20"/>
      <c r="AJ2785" s="20"/>
      <c r="AK2785" s="20">
        <f t="shared" si="722"/>
        <v>0</v>
      </c>
      <c r="AL2785" s="171"/>
    </row>
    <row r="2786" spans="1:41" ht="15.75" customHeight="1" x14ac:dyDescent="0.25">
      <c r="A2786" s="3">
        <v>1938</v>
      </c>
      <c r="B2786" s="14">
        <f t="shared" si="736"/>
        <v>1</v>
      </c>
      <c r="C2786" s="9">
        <v>45412</v>
      </c>
      <c r="D2786" s="3" t="s">
        <v>1305</v>
      </c>
      <c r="E2786" s="14" t="str">
        <f t="shared" si="734"/>
        <v>1938Bueno Maria Elena1</v>
      </c>
      <c r="F2786" s="119" t="s">
        <v>1978</v>
      </c>
      <c r="G2786" s="119" t="s">
        <v>1979</v>
      </c>
      <c r="I2786" s="10" t="s">
        <v>3716</v>
      </c>
      <c r="J2786" s="14" t="str">
        <f t="shared" si="720"/>
        <v>Control del tren delantero. Cambiar extremo de direccion.</v>
      </c>
      <c r="K2786" s="3" t="s">
        <v>1665</v>
      </c>
      <c r="L2786" s="3">
        <v>1</v>
      </c>
      <c r="M2786" s="10" t="s">
        <v>2363</v>
      </c>
      <c r="N2786" s="3" t="s">
        <v>1832</v>
      </c>
      <c r="R2786" s="7" t="s">
        <v>1971</v>
      </c>
      <c r="S2786" s="8"/>
      <c r="W2786" s="76"/>
      <c r="X2786" s="16">
        <f t="shared" si="735"/>
        <v>0</v>
      </c>
      <c r="Y2786" s="3">
        <v>1</v>
      </c>
      <c r="Z2786" s="114">
        <v>40000</v>
      </c>
      <c r="AB2786" s="4">
        <v>40000</v>
      </c>
      <c r="AC2786" s="18">
        <f t="shared" si="721"/>
        <v>40000</v>
      </c>
      <c r="AD2786" s="19">
        <f t="shared" si="728"/>
        <v>40000</v>
      </c>
      <c r="AE2786" s="21">
        <f t="shared" si="727"/>
        <v>0</v>
      </c>
      <c r="AF2786" s="20">
        <f t="shared" si="729"/>
        <v>0</v>
      </c>
      <c r="AG2786" s="20">
        <f t="shared" si="730"/>
        <v>0</v>
      </c>
      <c r="AH2786" s="20">
        <f t="shared" si="731"/>
        <v>40000</v>
      </c>
      <c r="AI2786" s="20"/>
      <c r="AJ2786" s="20"/>
      <c r="AK2786" s="20">
        <f t="shared" si="722"/>
        <v>40000</v>
      </c>
      <c r="AL2786" s="171"/>
    </row>
    <row r="2787" spans="1:41" ht="15.75" customHeight="1" x14ac:dyDescent="0.25">
      <c r="A2787" s="3">
        <v>1938</v>
      </c>
      <c r="B2787" s="14">
        <f t="shared" si="736"/>
        <v>2</v>
      </c>
      <c r="C2787" s="9">
        <f>IF(A2787=A2786,C2786,"")</f>
        <v>45412</v>
      </c>
      <c r="D2787" s="3" t="str">
        <f>IF(A2787=A2786,D2786,"")</f>
        <v>Bueno Maria Elena</v>
      </c>
      <c r="E2787" s="14" t="str">
        <f t="shared" si="734"/>
        <v>1938Bueno Maria Elena2</v>
      </c>
      <c r="J2787" s="14" t="str">
        <f t="shared" ref="J2787:J2850" si="739">IF(A2787=A2786,CONCATENATE(J2786," ",I2787),I2787)</f>
        <v xml:space="preserve">Control del tren delantero. Cambiar extremo de direccion. </v>
      </c>
      <c r="S2787" s="8"/>
      <c r="W2787" s="76"/>
      <c r="X2787" s="16">
        <f t="shared" si="735"/>
        <v>0</v>
      </c>
      <c r="AC2787" s="18">
        <f t="shared" ref="AC2787:AC2850" si="740">+AB2787*Y2787</f>
        <v>0</v>
      </c>
      <c r="AD2787" s="19">
        <f t="shared" si="728"/>
        <v>40000</v>
      </c>
      <c r="AE2787" s="21">
        <f t="shared" si="727"/>
        <v>0</v>
      </c>
      <c r="AF2787" s="20">
        <f t="shared" si="729"/>
        <v>0</v>
      </c>
      <c r="AG2787" s="20">
        <f t="shared" si="730"/>
        <v>0</v>
      </c>
      <c r="AH2787" s="20">
        <f t="shared" si="731"/>
        <v>0</v>
      </c>
      <c r="AI2787" s="20"/>
      <c r="AJ2787" s="20"/>
      <c r="AK2787" s="20">
        <f t="shared" ref="AK2787:AK2850" si="741">AH2787+AG2787</f>
        <v>0</v>
      </c>
      <c r="AL2787" s="171"/>
    </row>
    <row r="2788" spans="1:41" ht="15.75" customHeight="1" x14ac:dyDescent="0.25">
      <c r="A2788" s="3">
        <v>1939</v>
      </c>
      <c r="B2788" s="14">
        <f t="shared" si="736"/>
        <v>1</v>
      </c>
      <c r="C2788" s="9">
        <v>45412</v>
      </c>
      <c r="D2788" s="3" t="s">
        <v>116</v>
      </c>
      <c r="E2788" s="14" t="str">
        <f t="shared" si="734"/>
        <v>1939Transporte Palloni1</v>
      </c>
      <c r="F2788" s="119" t="s">
        <v>936</v>
      </c>
      <c r="G2788" s="119" t="s">
        <v>1300</v>
      </c>
      <c r="H2788" s="119">
        <v>294755</v>
      </c>
      <c r="I2788" s="10" t="s">
        <v>3717</v>
      </c>
      <c r="J2788" s="14" t="str">
        <f t="shared" si="739"/>
        <v>Cambiar juego de bujias y cables.</v>
      </c>
      <c r="K2788" s="3" t="s">
        <v>2380</v>
      </c>
      <c r="R2788" s="7" t="s">
        <v>1971</v>
      </c>
      <c r="S2788" s="8"/>
      <c r="W2788" s="76"/>
      <c r="X2788" s="16">
        <f t="shared" si="735"/>
        <v>0</v>
      </c>
      <c r="Y2788" s="3">
        <v>1</v>
      </c>
      <c r="Z2788" s="114">
        <v>40000</v>
      </c>
      <c r="AB2788" s="4">
        <v>40000</v>
      </c>
      <c r="AC2788" s="18">
        <f t="shared" si="740"/>
        <v>40000</v>
      </c>
      <c r="AD2788" s="19">
        <f t="shared" si="728"/>
        <v>40000</v>
      </c>
      <c r="AE2788" s="21">
        <f t="shared" si="727"/>
        <v>0</v>
      </c>
      <c r="AF2788" s="20">
        <f t="shared" si="729"/>
        <v>0</v>
      </c>
      <c r="AG2788" s="20">
        <f t="shared" si="730"/>
        <v>0</v>
      </c>
      <c r="AH2788" s="20">
        <f t="shared" si="731"/>
        <v>40000</v>
      </c>
      <c r="AI2788" s="20"/>
      <c r="AJ2788" s="20"/>
      <c r="AK2788" s="20">
        <f t="shared" si="741"/>
        <v>40000</v>
      </c>
      <c r="AL2788" s="171">
        <v>15</v>
      </c>
    </row>
    <row r="2789" spans="1:41" ht="15.75" customHeight="1" x14ac:dyDescent="0.25">
      <c r="A2789" s="3">
        <v>1939</v>
      </c>
      <c r="B2789" s="14">
        <f t="shared" si="736"/>
        <v>2</v>
      </c>
      <c r="C2789" s="9">
        <f>IF(A2789=A2788,C2788,"")</f>
        <v>45412</v>
      </c>
      <c r="D2789" s="3" t="str">
        <f>IF(A2789=A2788,D2788,"")</f>
        <v>Transporte Palloni</v>
      </c>
      <c r="E2789" s="14" t="str">
        <f t="shared" si="734"/>
        <v>1939Transporte Palloni2</v>
      </c>
      <c r="J2789" s="14" t="str">
        <f t="shared" si="739"/>
        <v xml:space="preserve">Cambiar juego de bujias y cables. </v>
      </c>
      <c r="S2789" s="8"/>
      <c r="W2789" s="76"/>
      <c r="X2789" s="16">
        <f t="shared" si="735"/>
        <v>0</v>
      </c>
      <c r="AC2789" s="18">
        <f t="shared" si="740"/>
        <v>0</v>
      </c>
      <c r="AD2789" s="19">
        <f t="shared" si="728"/>
        <v>40000</v>
      </c>
      <c r="AE2789" s="21">
        <f t="shared" si="727"/>
        <v>0</v>
      </c>
      <c r="AF2789" s="20">
        <f t="shared" si="729"/>
        <v>0</v>
      </c>
      <c r="AG2789" s="20">
        <f t="shared" si="730"/>
        <v>0</v>
      </c>
      <c r="AH2789" s="20">
        <f t="shared" si="731"/>
        <v>0</v>
      </c>
      <c r="AI2789" s="20"/>
      <c r="AJ2789" s="20"/>
      <c r="AK2789" s="20">
        <f t="shared" si="741"/>
        <v>0</v>
      </c>
      <c r="AL2789" s="171"/>
      <c r="AN2789" s="3">
        <v>100000</v>
      </c>
      <c r="AO2789" s="3">
        <f>AN2789/1.21</f>
        <v>82644.628099173555</v>
      </c>
    </row>
    <row r="2790" spans="1:41" ht="15.75" customHeight="1" x14ac:dyDescent="0.25">
      <c r="A2790" s="3">
        <v>1940</v>
      </c>
      <c r="B2790" s="14">
        <f t="shared" si="736"/>
        <v>1</v>
      </c>
      <c r="C2790" s="9">
        <v>45413</v>
      </c>
      <c r="D2790" s="3" t="s">
        <v>567</v>
      </c>
      <c r="E2790" s="14" t="str">
        <f t="shared" si="734"/>
        <v>1940Reyes Mirta1</v>
      </c>
      <c r="F2790" s="119" t="s">
        <v>4451</v>
      </c>
      <c r="G2790" s="119" t="s">
        <v>1375</v>
      </c>
      <c r="I2790" s="10" t="s">
        <v>3719</v>
      </c>
      <c r="J2790" s="14" t="str">
        <f t="shared" si="739"/>
        <v>Lavado motor. Cambiar correa poly-v. Control de poleas tensoras. Control de amortiguadores. Control parcial del vehiculo.</v>
      </c>
      <c r="K2790" s="3" t="s">
        <v>1665</v>
      </c>
      <c r="L2790" s="3">
        <v>1</v>
      </c>
      <c r="M2790" s="10" t="s">
        <v>1920</v>
      </c>
      <c r="N2790" s="3" t="s">
        <v>734</v>
      </c>
      <c r="O2790" s="158">
        <v>20247.939999999999</v>
      </c>
      <c r="P2790" s="158">
        <v>4252.0600000000004</v>
      </c>
      <c r="Q2790" s="7">
        <v>24500</v>
      </c>
      <c r="R2790" s="7" t="s">
        <v>1971</v>
      </c>
      <c r="S2790" s="8"/>
      <c r="T2790" s="11">
        <v>1</v>
      </c>
      <c r="U2790" s="158">
        <v>32000</v>
      </c>
      <c r="V2790" s="158">
        <v>6720</v>
      </c>
      <c r="W2790" s="76">
        <v>38720</v>
      </c>
      <c r="X2790" s="16">
        <f t="shared" si="735"/>
        <v>38720</v>
      </c>
      <c r="Y2790" s="3">
        <v>1</v>
      </c>
      <c r="Z2790" s="114">
        <v>45000</v>
      </c>
      <c r="AB2790" s="4">
        <v>45000</v>
      </c>
      <c r="AC2790" s="18">
        <f t="shared" si="740"/>
        <v>45000</v>
      </c>
      <c r="AD2790" s="19">
        <f t="shared" si="728"/>
        <v>45000</v>
      </c>
      <c r="AE2790" s="21">
        <f t="shared" si="727"/>
        <v>24500</v>
      </c>
      <c r="AF2790" s="20">
        <f t="shared" si="729"/>
        <v>24500</v>
      </c>
      <c r="AG2790" s="20">
        <f t="shared" si="730"/>
        <v>38720</v>
      </c>
      <c r="AH2790" s="20">
        <f t="shared" si="731"/>
        <v>45000</v>
      </c>
      <c r="AI2790" s="20">
        <f t="shared" ref="AI2790:AI2828" si="742">IF(AL2790&lt;&gt;0,AK2790/1.21,AK2790)</f>
        <v>83720</v>
      </c>
      <c r="AJ2790" s="20">
        <f t="shared" ref="AJ2790:AJ2828" si="743">IF(AL2790&lt;&gt;0,AI2790*0.21,0)</f>
        <v>0</v>
      </c>
      <c r="AK2790" s="20">
        <f t="shared" si="741"/>
        <v>83720</v>
      </c>
      <c r="AL2790" s="171"/>
    </row>
    <row r="2791" spans="1:41" ht="15.75" customHeight="1" x14ac:dyDescent="0.25">
      <c r="A2791" s="3">
        <v>1940</v>
      </c>
      <c r="B2791" s="14">
        <f t="shared" si="736"/>
        <v>2</v>
      </c>
      <c r="C2791" s="9">
        <f>IF(A2791=A2790,C2790,"")</f>
        <v>45413</v>
      </c>
      <c r="D2791" s="3" t="str">
        <f>IF(A2791=A2790,D2790,"")</f>
        <v>Reyes Mirta</v>
      </c>
      <c r="E2791" s="14" t="str">
        <f t="shared" si="734"/>
        <v>1940Reyes Mirta2</v>
      </c>
      <c r="J2791" s="14" t="str">
        <f t="shared" si="739"/>
        <v xml:space="preserve">Lavado motor. Cambiar correa poly-v. Control de poleas tensoras. Control de amortiguadores. Control parcial del vehiculo. </v>
      </c>
      <c r="S2791" s="8"/>
      <c r="W2791" s="76"/>
      <c r="X2791" s="16">
        <f t="shared" si="735"/>
        <v>0</v>
      </c>
      <c r="AC2791" s="18">
        <f t="shared" si="740"/>
        <v>0</v>
      </c>
      <c r="AD2791" s="19">
        <f t="shared" si="728"/>
        <v>45000</v>
      </c>
      <c r="AE2791" s="21">
        <f t="shared" si="727"/>
        <v>0</v>
      </c>
      <c r="AF2791" s="20">
        <f t="shared" si="729"/>
        <v>0</v>
      </c>
      <c r="AG2791" s="20">
        <f t="shared" si="730"/>
        <v>0</v>
      </c>
      <c r="AH2791" s="20">
        <f t="shared" si="731"/>
        <v>0</v>
      </c>
      <c r="AI2791" s="20">
        <f t="shared" si="742"/>
        <v>0</v>
      </c>
      <c r="AJ2791" s="20">
        <f t="shared" si="743"/>
        <v>0</v>
      </c>
      <c r="AK2791" s="20">
        <f t="shared" si="741"/>
        <v>0</v>
      </c>
      <c r="AL2791" s="171"/>
    </row>
    <row r="2792" spans="1:41" ht="15.75" customHeight="1" x14ac:dyDescent="0.25">
      <c r="A2792" s="3">
        <v>1941</v>
      </c>
      <c r="B2792" s="14">
        <f t="shared" si="736"/>
        <v>1</v>
      </c>
      <c r="C2792" s="9">
        <v>45414</v>
      </c>
      <c r="D2792" s="3" t="s">
        <v>116</v>
      </c>
      <c r="E2792" s="14" t="str">
        <f t="shared" si="734"/>
        <v>1941Transporte Palloni1</v>
      </c>
      <c r="F2792" s="119" t="s">
        <v>2281</v>
      </c>
      <c r="G2792" s="119" t="s">
        <v>1318</v>
      </c>
      <c r="H2792" s="119">
        <v>646439</v>
      </c>
      <c r="I2792" s="10" t="s">
        <v>3720</v>
      </c>
      <c r="J2792" s="14" t="str">
        <f t="shared" si="739"/>
        <v>Desarmar distribucion. Cambiar kit, bomba de agua y correa poly-v. Armado totaL. Cambiar fuelle de homocinetica lado derecho.</v>
      </c>
      <c r="K2792" s="3" t="s">
        <v>3383</v>
      </c>
      <c r="R2792" s="7" t="s">
        <v>2506</v>
      </c>
      <c r="S2792" s="8"/>
      <c r="W2792" s="76"/>
      <c r="X2792" s="16">
        <f t="shared" si="735"/>
        <v>0</v>
      </c>
      <c r="Y2792" s="3">
        <v>1</v>
      </c>
      <c r="Z2792" s="114">
        <v>150000</v>
      </c>
      <c r="AA2792" s="114">
        <v>31500</v>
      </c>
      <c r="AB2792" s="4">
        <v>181500</v>
      </c>
      <c r="AC2792" s="18">
        <f t="shared" si="740"/>
        <v>181500</v>
      </c>
      <c r="AD2792" s="19">
        <f t="shared" si="728"/>
        <v>181500</v>
      </c>
      <c r="AE2792" s="21">
        <f t="shared" si="727"/>
        <v>0</v>
      </c>
      <c r="AF2792" s="20">
        <f t="shared" si="729"/>
        <v>0</v>
      </c>
      <c r="AG2792" s="20">
        <f t="shared" si="730"/>
        <v>0</v>
      </c>
      <c r="AH2792" s="20">
        <f t="shared" si="731"/>
        <v>181500</v>
      </c>
      <c r="AI2792" s="20">
        <f t="shared" si="742"/>
        <v>150000</v>
      </c>
      <c r="AJ2792" s="20">
        <f t="shared" si="743"/>
        <v>31500</v>
      </c>
      <c r="AK2792" s="20">
        <f t="shared" si="741"/>
        <v>181500</v>
      </c>
      <c r="AL2792" s="171">
        <v>36</v>
      </c>
    </row>
    <row r="2793" spans="1:41" ht="15.75" customHeight="1" x14ac:dyDescent="0.25">
      <c r="A2793" s="3">
        <v>1941</v>
      </c>
      <c r="B2793" s="14">
        <f t="shared" si="736"/>
        <v>2</v>
      </c>
      <c r="C2793" s="9">
        <f>IF(A2793=A2792,C2792,"")</f>
        <v>45414</v>
      </c>
      <c r="D2793" s="3" t="str">
        <f>IF(A2793=A2792,D2792,"")</f>
        <v>Transporte Palloni</v>
      </c>
      <c r="E2793" s="14" t="str">
        <f t="shared" si="734"/>
        <v>1941Transporte Palloni2</v>
      </c>
      <c r="J2793" s="14" t="str">
        <f t="shared" si="739"/>
        <v xml:space="preserve">Desarmar distribucion. Cambiar kit, bomba de agua y correa poly-v. Armado totaL. Cambiar fuelle de homocinetica lado derecho. </v>
      </c>
      <c r="S2793" s="8"/>
      <c r="W2793" s="76"/>
      <c r="X2793" s="16">
        <f t="shared" si="735"/>
        <v>0</v>
      </c>
      <c r="AC2793" s="18">
        <f t="shared" si="740"/>
        <v>0</v>
      </c>
      <c r="AD2793" s="19">
        <f t="shared" si="728"/>
        <v>181500</v>
      </c>
      <c r="AE2793" s="21">
        <f t="shared" si="727"/>
        <v>0</v>
      </c>
      <c r="AF2793" s="20">
        <f t="shared" si="729"/>
        <v>0</v>
      </c>
      <c r="AG2793" s="20">
        <f t="shared" si="730"/>
        <v>0</v>
      </c>
      <c r="AH2793" s="20">
        <f t="shared" si="731"/>
        <v>0</v>
      </c>
      <c r="AI2793" s="20">
        <f t="shared" si="742"/>
        <v>0</v>
      </c>
      <c r="AJ2793" s="20">
        <f t="shared" si="743"/>
        <v>0</v>
      </c>
      <c r="AK2793" s="20">
        <f t="shared" si="741"/>
        <v>0</v>
      </c>
      <c r="AL2793" s="171"/>
    </row>
    <row r="2794" spans="1:41" ht="15.75" customHeight="1" x14ac:dyDescent="0.25">
      <c r="A2794" s="3">
        <v>1942</v>
      </c>
      <c r="B2794" s="14">
        <f t="shared" si="736"/>
        <v>1</v>
      </c>
      <c r="C2794" s="9">
        <v>45415</v>
      </c>
      <c r="D2794" s="3" t="s">
        <v>3725</v>
      </c>
      <c r="E2794" s="14" t="str">
        <f t="shared" si="734"/>
        <v>1942Quaglia Dario1</v>
      </c>
      <c r="F2794" s="119" t="s">
        <v>3726</v>
      </c>
      <c r="G2794" s="119" t="s">
        <v>3079</v>
      </c>
      <c r="H2794" s="119">
        <v>119714</v>
      </c>
      <c r="I2794" s="10" t="s">
        <v>3731</v>
      </c>
      <c r="J2794" s="14" t="str">
        <f t="shared" si="739"/>
        <v>Escaneo del vehiculo. Detectar fallo explosion en cilindro n°4. Borrar fallo motor. Cambiar cables de bujias y juego de bujias. Control del tren delantero. Cambiar rotula inferior izquierda. Regulacion de convergencia.</v>
      </c>
      <c r="K2794" s="3" t="s">
        <v>1665</v>
      </c>
      <c r="L2794" s="3">
        <v>1</v>
      </c>
      <c r="M2794" s="10" t="s">
        <v>2789</v>
      </c>
      <c r="N2794" s="3" t="s">
        <v>2484</v>
      </c>
      <c r="O2794" s="158">
        <v>32479.34</v>
      </c>
      <c r="P2794" s="158">
        <v>6820.66</v>
      </c>
      <c r="Q2794" s="7">
        <v>39300</v>
      </c>
      <c r="R2794" s="7" t="s">
        <v>1971</v>
      </c>
      <c r="S2794" s="8"/>
      <c r="T2794" s="11">
        <v>1</v>
      </c>
      <c r="U2794" s="158">
        <v>47600</v>
      </c>
      <c r="V2794" s="158">
        <v>9996</v>
      </c>
      <c r="W2794" s="76">
        <v>57596</v>
      </c>
      <c r="X2794" s="16">
        <f t="shared" si="735"/>
        <v>57596</v>
      </c>
      <c r="Y2794" s="3">
        <v>1</v>
      </c>
      <c r="Z2794" s="114">
        <v>60000</v>
      </c>
      <c r="AB2794" s="4">
        <v>60000</v>
      </c>
      <c r="AC2794" s="18">
        <f t="shared" si="740"/>
        <v>60000</v>
      </c>
      <c r="AD2794" s="19">
        <f t="shared" si="728"/>
        <v>60000</v>
      </c>
      <c r="AE2794" s="21">
        <f t="shared" si="727"/>
        <v>39300</v>
      </c>
      <c r="AF2794" s="20">
        <f t="shared" si="729"/>
        <v>81600</v>
      </c>
      <c r="AG2794" s="20">
        <f t="shared" si="730"/>
        <v>143506</v>
      </c>
      <c r="AH2794" s="20">
        <f t="shared" si="731"/>
        <v>60000</v>
      </c>
      <c r="AI2794" s="20">
        <f t="shared" si="742"/>
        <v>203506</v>
      </c>
      <c r="AJ2794" s="20">
        <f t="shared" si="743"/>
        <v>0</v>
      </c>
      <c r="AK2794" s="20">
        <f t="shared" si="741"/>
        <v>203506</v>
      </c>
      <c r="AL2794" s="171"/>
    </row>
    <row r="2795" spans="1:41" ht="15.75" customHeight="1" x14ac:dyDescent="0.25">
      <c r="A2795" s="3">
        <v>1942</v>
      </c>
      <c r="B2795" s="14">
        <f t="shared" si="736"/>
        <v>2</v>
      </c>
      <c r="C2795" s="9">
        <f>IF(A2795=A2794,C2794,"")</f>
        <v>45415</v>
      </c>
      <c r="D2795" s="3" t="str">
        <f>IF(A2795=A2794,D2794,"")</f>
        <v>Quaglia Dario</v>
      </c>
      <c r="E2795" s="14" t="str">
        <f t="shared" si="734"/>
        <v>1942Quaglia Dario2</v>
      </c>
      <c r="J2795" s="14" t="str">
        <f t="shared" si="739"/>
        <v xml:space="preserve">Escaneo del vehiculo. Detectar fallo explosion en cilindro n°4. Borrar fallo motor. Cambiar cables de bujias y juego de bujias. Control del tren delantero. Cambiar rotula inferior izquierda. Regulacion de convergencia. </v>
      </c>
      <c r="L2795" s="3">
        <v>1</v>
      </c>
      <c r="M2795" s="10" t="s">
        <v>3727</v>
      </c>
      <c r="N2795" s="3" t="s">
        <v>771</v>
      </c>
      <c r="O2795" s="158">
        <v>7024.8</v>
      </c>
      <c r="P2795" s="158">
        <v>1475.2</v>
      </c>
      <c r="Q2795" s="7">
        <v>8500</v>
      </c>
      <c r="S2795" s="8"/>
      <c r="T2795" s="11">
        <v>4</v>
      </c>
      <c r="U2795" s="158">
        <v>9000</v>
      </c>
      <c r="V2795" s="158">
        <v>1890</v>
      </c>
      <c r="W2795" s="76">
        <v>10890</v>
      </c>
      <c r="X2795" s="16">
        <f t="shared" si="735"/>
        <v>43560</v>
      </c>
      <c r="AC2795" s="18">
        <f t="shared" si="740"/>
        <v>0</v>
      </c>
      <c r="AD2795" s="19">
        <f t="shared" si="728"/>
        <v>60000</v>
      </c>
      <c r="AE2795" s="21">
        <f t="shared" si="727"/>
        <v>34000</v>
      </c>
      <c r="AF2795" s="20">
        <f t="shared" si="729"/>
        <v>0</v>
      </c>
      <c r="AG2795" s="20">
        <f t="shared" si="730"/>
        <v>0</v>
      </c>
      <c r="AH2795" s="20">
        <f t="shared" si="731"/>
        <v>0</v>
      </c>
      <c r="AI2795" s="20">
        <f t="shared" si="742"/>
        <v>0</v>
      </c>
      <c r="AJ2795" s="20">
        <f t="shared" si="743"/>
        <v>0</v>
      </c>
      <c r="AK2795" s="20">
        <f t="shared" si="741"/>
        <v>0</v>
      </c>
      <c r="AL2795" s="171"/>
    </row>
    <row r="2796" spans="1:41" ht="15.75" customHeight="1" x14ac:dyDescent="0.25">
      <c r="A2796" s="3">
        <v>1942</v>
      </c>
      <c r="B2796" s="14">
        <f t="shared" si="736"/>
        <v>3</v>
      </c>
      <c r="C2796" s="9">
        <f>IF(A2796=A2795,C2795,"")</f>
        <v>45415</v>
      </c>
      <c r="D2796" s="3" t="str">
        <f>IF(A2796=A2795,D2795,"")</f>
        <v>Quaglia Dario</v>
      </c>
      <c r="E2796" s="14" t="str">
        <f t="shared" si="734"/>
        <v>1942Quaglia Dario3</v>
      </c>
      <c r="J2796" s="14" t="str">
        <f t="shared" si="739"/>
        <v xml:space="preserve">Escaneo del vehiculo. Detectar fallo explosion en cilindro n°4. Borrar fallo motor. Cambiar cables de bujias y juego de bujias. Control del tren delantero. Cambiar rotula inferior izquierda. Regulacion de convergencia.  </v>
      </c>
      <c r="L2796" s="3">
        <v>1</v>
      </c>
      <c r="M2796" s="10" t="s">
        <v>3210</v>
      </c>
      <c r="N2796" s="3" t="s">
        <v>771</v>
      </c>
      <c r="O2796" s="158">
        <v>27933.89</v>
      </c>
      <c r="P2796" s="158">
        <v>5866.11</v>
      </c>
      <c r="Q2796" s="7">
        <v>33800</v>
      </c>
      <c r="S2796" s="8"/>
      <c r="T2796" s="11">
        <v>1</v>
      </c>
      <c r="U2796" s="158">
        <v>35000</v>
      </c>
      <c r="V2796" s="158">
        <v>7350</v>
      </c>
      <c r="W2796" s="76">
        <v>42350</v>
      </c>
      <c r="X2796" s="16">
        <f t="shared" si="735"/>
        <v>42350</v>
      </c>
      <c r="AC2796" s="18">
        <f t="shared" si="740"/>
        <v>0</v>
      </c>
      <c r="AD2796" s="19">
        <f t="shared" si="728"/>
        <v>60000</v>
      </c>
      <c r="AE2796" s="21">
        <f t="shared" si="727"/>
        <v>33800</v>
      </c>
      <c r="AF2796" s="20">
        <f t="shared" si="729"/>
        <v>0</v>
      </c>
      <c r="AG2796" s="20">
        <f t="shared" si="730"/>
        <v>0</v>
      </c>
      <c r="AH2796" s="20">
        <f t="shared" si="731"/>
        <v>0</v>
      </c>
      <c r="AI2796" s="20">
        <f t="shared" si="742"/>
        <v>0</v>
      </c>
      <c r="AJ2796" s="20">
        <f t="shared" si="743"/>
        <v>0</v>
      </c>
      <c r="AK2796" s="20">
        <f t="shared" si="741"/>
        <v>0</v>
      </c>
      <c r="AL2796" s="171"/>
    </row>
    <row r="2797" spans="1:41" ht="15.75" customHeight="1" x14ac:dyDescent="0.25">
      <c r="A2797" s="3">
        <v>1943</v>
      </c>
      <c r="B2797" s="14">
        <f t="shared" si="736"/>
        <v>1</v>
      </c>
      <c r="C2797" s="9">
        <v>45415</v>
      </c>
      <c r="D2797" s="3" t="s">
        <v>3728</v>
      </c>
      <c r="E2797" s="14" t="str">
        <f t="shared" si="734"/>
        <v>1943Carrara Sabrina1</v>
      </c>
      <c r="F2797" s="119" t="s">
        <v>3729</v>
      </c>
      <c r="G2797" s="119" t="s">
        <v>3730</v>
      </c>
      <c r="H2797" s="119">
        <v>125023</v>
      </c>
      <c r="I2797" s="10" t="s">
        <v>3761</v>
      </c>
      <c r="J2797" s="14" t="str">
        <f t="shared" si="739"/>
        <v>Desarmar distribucion completa. Cambiar bomba de agua. Limpieza. Lavado motor. Colocar liquido desincrustante para lavado de interior de block y radiadores. Armado total. Puesta a punto. Cambiar correa poly-v.</v>
      </c>
      <c r="K2797" s="3" t="s">
        <v>2390</v>
      </c>
      <c r="L2797" s="3">
        <v>1</v>
      </c>
      <c r="M2797" s="10" t="s">
        <v>693</v>
      </c>
      <c r="N2797" s="3" t="s">
        <v>771</v>
      </c>
      <c r="O2797" s="158">
        <v>37190.089999999997</v>
      </c>
      <c r="P2797" s="158">
        <v>7809.91</v>
      </c>
      <c r="Q2797" s="7">
        <v>45000</v>
      </c>
      <c r="R2797" s="7" t="s">
        <v>2506</v>
      </c>
      <c r="S2797" s="8"/>
      <c r="T2797" s="11">
        <v>1</v>
      </c>
      <c r="U2797" s="158">
        <v>46600</v>
      </c>
      <c r="V2797" s="158">
        <v>9786</v>
      </c>
      <c r="W2797" s="76">
        <v>56386</v>
      </c>
      <c r="X2797" s="16">
        <f t="shared" si="735"/>
        <v>56386</v>
      </c>
      <c r="Y2797" s="3">
        <v>1</v>
      </c>
      <c r="Z2797" s="114">
        <v>100000</v>
      </c>
      <c r="AB2797" s="4">
        <v>100000</v>
      </c>
      <c r="AC2797" s="18">
        <f t="shared" si="740"/>
        <v>100000</v>
      </c>
      <c r="AD2797" s="19">
        <f t="shared" si="728"/>
        <v>100000</v>
      </c>
      <c r="AE2797" s="21">
        <f t="shared" si="727"/>
        <v>45000</v>
      </c>
      <c r="AF2797" s="20">
        <f t="shared" si="729"/>
        <v>73051.12</v>
      </c>
      <c r="AG2797" s="20">
        <f t="shared" si="730"/>
        <v>102063</v>
      </c>
      <c r="AH2797" s="20">
        <f t="shared" si="731"/>
        <v>100000</v>
      </c>
      <c r="AI2797" s="20">
        <f t="shared" si="742"/>
        <v>202063</v>
      </c>
      <c r="AJ2797" s="20">
        <f t="shared" si="743"/>
        <v>0</v>
      </c>
      <c r="AK2797" s="20">
        <f t="shared" si="741"/>
        <v>202063</v>
      </c>
      <c r="AL2797" s="171"/>
    </row>
    <row r="2798" spans="1:41" ht="15.75" customHeight="1" x14ac:dyDescent="0.25">
      <c r="A2798" s="3">
        <v>1943</v>
      </c>
      <c r="B2798" s="14">
        <f t="shared" si="736"/>
        <v>2</v>
      </c>
      <c r="C2798" s="9">
        <f>IF(A2798=A2797,C2797,"")</f>
        <v>45415</v>
      </c>
      <c r="D2798" s="3" t="str">
        <f>IF(A2798=A2797,D2797,"")</f>
        <v>Carrara Sabrina</v>
      </c>
      <c r="E2798" s="14" t="str">
        <f t="shared" si="734"/>
        <v>1943Carrara Sabrina2</v>
      </c>
      <c r="J2798" s="14" t="str">
        <f t="shared" si="739"/>
        <v xml:space="preserve">Desarmar distribucion completa. Cambiar bomba de agua. Limpieza. Lavado motor. Colocar liquido desincrustante para lavado de interior de block y radiadores. Armado total. Puesta a punto. Cambiar correa poly-v. </v>
      </c>
      <c r="L2798" s="3">
        <v>1</v>
      </c>
      <c r="M2798" s="10" t="s">
        <v>1920</v>
      </c>
      <c r="N2798" s="3" t="s">
        <v>2484</v>
      </c>
      <c r="O2798" s="158">
        <v>20290.18</v>
      </c>
      <c r="P2798" s="158">
        <v>4260.9399999999996</v>
      </c>
      <c r="Q2798" s="7">
        <v>24551.119999999999</v>
      </c>
      <c r="S2798" s="8"/>
      <c r="T2798" s="11">
        <v>1</v>
      </c>
      <c r="U2798" s="158">
        <v>30250</v>
      </c>
      <c r="V2798" s="158">
        <v>6352.5</v>
      </c>
      <c r="W2798" s="76">
        <v>36602</v>
      </c>
      <c r="X2798" s="16">
        <f t="shared" si="735"/>
        <v>36602</v>
      </c>
      <c r="AC2798" s="18">
        <f t="shared" si="740"/>
        <v>0</v>
      </c>
      <c r="AD2798" s="19">
        <f t="shared" si="728"/>
        <v>100000</v>
      </c>
      <c r="AE2798" s="21">
        <f t="shared" si="727"/>
        <v>24551.119999999999</v>
      </c>
      <c r="AF2798" s="20">
        <f t="shared" si="729"/>
        <v>0</v>
      </c>
      <c r="AG2798" s="20">
        <f t="shared" si="730"/>
        <v>0</v>
      </c>
      <c r="AH2798" s="20">
        <f t="shared" si="731"/>
        <v>0</v>
      </c>
      <c r="AI2798" s="20">
        <f t="shared" si="742"/>
        <v>0</v>
      </c>
      <c r="AJ2798" s="20">
        <f t="shared" si="743"/>
        <v>0</v>
      </c>
      <c r="AK2798" s="20">
        <f t="shared" si="741"/>
        <v>0</v>
      </c>
      <c r="AL2798" s="171"/>
    </row>
    <row r="2799" spans="1:41" ht="15.75" customHeight="1" x14ac:dyDescent="0.25">
      <c r="A2799" s="3">
        <v>1943</v>
      </c>
      <c r="B2799" s="14">
        <f t="shared" si="736"/>
        <v>3</v>
      </c>
      <c r="C2799" s="9">
        <v>45415</v>
      </c>
      <c r="D2799" s="3" t="s">
        <v>3728</v>
      </c>
      <c r="E2799" s="14" t="str">
        <f t="shared" si="734"/>
        <v>1943Carrara Sabrina3</v>
      </c>
      <c r="J2799" s="14" t="str">
        <f t="shared" si="739"/>
        <v xml:space="preserve">Desarmar distribucion completa. Cambiar bomba de agua. Limpieza. Lavado motor. Colocar liquido desincrustante para lavado de interior de block y radiadores. Armado total. Puesta a punto. Cambiar correa poly-v.  </v>
      </c>
      <c r="L2799" s="3">
        <v>1</v>
      </c>
      <c r="M2799" s="10" t="s">
        <v>981</v>
      </c>
      <c r="N2799" s="3" t="s">
        <v>771</v>
      </c>
      <c r="O2799" s="158">
        <v>2892.57</v>
      </c>
      <c r="P2799" s="158">
        <v>607.42999999999995</v>
      </c>
      <c r="Q2799" s="7">
        <v>3500</v>
      </c>
      <c r="S2799" s="8"/>
      <c r="T2799" s="11">
        <v>1</v>
      </c>
      <c r="U2799" s="158">
        <v>7500</v>
      </c>
      <c r="V2799" s="158">
        <v>1575</v>
      </c>
      <c r="W2799" s="76">
        <v>9075</v>
      </c>
      <c r="X2799" s="16">
        <f t="shared" si="735"/>
        <v>9075</v>
      </c>
      <c r="AC2799" s="18">
        <f t="shared" si="740"/>
        <v>0</v>
      </c>
      <c r="AD2799" s="19">
        <f t="shared" si="728"/>
        <v>100000</v>
      </c>
      <c r="AE2799" s="21">
        <f t="shared" si="727"/>
        <v>3500</v>
      </c>
      <c r="AF2799" s="20">
        <f t="shared" si="729"/>
        <v>0</v>
      </c>
      <c r="AG2799" s="20">
        <f t="shared" si="730"/>
        <v>0</v>
      </c>
      <c r="AH2799" s="20">
        <f t="shared" si="731"/>
        <v>0</v>
      </c>
      <c r="AI2799" s="20">
        <f t="shared" si="742"/>
        <v>0</v>
      </c>
      <c r="AJ2799" s="20">
        <f t="shared" si="743"/>
        <v>0</v>
      </c>
      <c r="AK2799" s="20">
        <f t="shared" si="741"/>
        <v>0</v>
      </c>
      <c r="AL2799" s="171"/>
    </row>
    <row r="2800" spans="1:41" ht="15.75" customHeight="1" x14ac:dyDescent="0.25">
      <c r="A2800" s="3">
        <v>1944</v>
      </c>
      <c r="B2800" s="14">
        <f t="shared" si="736"/>
        <v>1</v>
      </c>
      <c r="C2800" s="9">
        <v>45416</v>
      </c>
      <c r="D2800" s="3" t="s">
        <v>3732</v>
      </c>
      <c r="E2800" s="14" t="str">
        <f t="shared" si="734"/>
        <v>1944Anchaval Juan1</v>
      </c>
      <c r="F2800" s="119" t="s">
        <v>3733</v>
      </c>
      <c r="G2800" s="119" t="s">
        <v>3079</v>
      </c>
      <c r="H2800" s="119">
        <v>60794</v>
      </c>
      <c r="I2800" s="10" t="s">
        <v>2170</v>
      </c>
      <c r="J2800" s="14" t="str">
        <f t="shared" si="739"/>
        <v>Service completo. Cambio de aceite y filtros. Control general del vehiculo.</v>
      </c>
      <c r="K2800" s="3" t="s">
        <v>2390</v>
      </c>
      <c r="L2800" s="3">
        <v>1</v>
      </c>
      <c r="M2800" s="10" t="s">
        <v>918</v>
      </c>
      <c r="N2800" s="3" t="s">
        <v>771</v>
      </c>
      <c r="O2800" s="158">
        <v>24793.39</v>
      </c>
      <c r="P2800" s="158">
        <v>5206.6099999999997</v>
      </c>
      <c r="Q2800" s="7">
        <v>30000</v>
      </c>
      <c r="R2800" s="7" t="s">
        <v>1916</v>
      </c>
      <c r="S2800" s="8"/>
      <c r="T2800" s="11">
        <v>1</v>
      </c>
      <c r="U2800" s="158">
        <v>32231.41</v>
      </c>
      <c r="V2800" s="158">
        <v>6768.59</v>
      </c>
      <c r="W2800" s="76">
        <v>39000</v>
      </c>
      <c r="X2800" s="16">
        <f t="shared" si="735"/>
        <v>39000</v>
      </c>
      <c r="Y2800" s="3">
        <v>1</v>
      </c>
      <c r="Z2800" s="114">
        <v>50000</v>
      </c>
      <c r="AB2800" s="4">
        <v>50000</v>
      </c>
      <c r="AC2800" s="18">
        <f t="shared" si="740"/>
        <v>50000</v>
      </c>
      <c r="AD2800" s="19">
        <f t="shared" si="728"/>
        <v>50000</v>
      </c>
      <c r="AE2800" s="21">
        <f t="shared" ref="AE2800:AE2863" si="744">+(Q2800)*T2800</f>
        <v>30000</v>
      </c>
      <c r="AF2800" s="20">
        <f t="shared" si="729"/>
        <v>36401.919999999998</v>
      </c>
      <c r="AG2800" s="20">
        <f t="shared" si="730"/>
        <v>105200</v>
      </c>
      <c r="AH2800" s="20">
        <f t="shared" si="731"/>
        <v>50000</v>
      </c>
      <c r="AI2800" s="20">
        <f t="shared" si="742"/>
        <v>155200</v>
      </c>
      <c r="AJ2800" s="20">
        <f t="shared" si="743"/>
        <v>0</v>
      </c>
      <c r="AK2800" s="20">
        <f t="shared" si="741"/>
        <v>155200</v>
      </c>
      <c r="AL2800" s="171"/>
    </row>
    <row r="2801" spans="1:38" ht="15.75" customHeight="1" x14ac:dyDescent="0.25">
      <c r="A2801" s="3">
        <v>1944</v>
      </c>
      <c r="B2801" s="14">
        <f t="shared" si="736"/>
        <v>2</v>
      </c>
      <c r="C2801" s="9">
        <f>IF(A2801=A2800,C2800,"")</f>
        <v>45416</v>
      </c>
      <c r="D2801" s="3" t="str">
        <f>IF(A2801=A2800,D2800,"")</f>
        <v>Anchaval Juan</v>
      </c>
      <c r="E2801" s="14" t="str">
        <f t="shared" si="734"/>
        <v>1944Anchaval Juan2</v>
      </c>
      <c r="J2801" s="14" t="str">
        <f t="shared" si="739"/>
        <v xml:space="preserve">Service completo. Cambio de aceite y filtros. Control general del vehiculo. </v>
      </c>
      <c r="L2801" s="3">
        <v>1</v>
      </c>
      <c r="M2801" s="10" t="s">
        <v>222</v>
      </c>
      <c r="N2801" s="3" t="s">
        <v>771</v>
      </c>
      <c r="O2801" s="158">
        <v>5290.09</v>
      </c>
      <c r="P2801" s="158">
        <v>1111.83</v>
      </c>
      <c r="Q2801" s="7">
        <v>6401.92</v>
      </c>
      <c r="S2801" s="8"/>
      <c r="T2801" s="11">
        <v>4</v>
      </c>
      <c r="U2801" s="158">
        <v>13677.69</v>
      </c>
      <c r="V2801" s="158">
        <v>2872.31</v>
      </c>
      <c r="W2801" s="76">
        <v>16550</v>
      </c>
      <c r="X2801" s="16">
        <f t="shared" si="735"/>
        <v>66200</v>
      </c>
      <c r="AC2801" s="18">
        <f t="shared" si="740"/>
        <v>0</v>
      </c>
      <c r="AD2801" s="19">
        <f t="shared" ref="AD2801:AD2864" si="745">IF(A2801=A2800,AD2800+AC2801,AC2801)</f>
        <v>50000</v>
      </c>
      <c r="AE2801" s="21">
        <f t="shared" si="744"/>
        <v>25607.68</v>
      </c>
      <c r="AF2801" s="20">
        <f t="shared" ref="AF2801:AF2864" si="746">IF(A2801=A2800,0,(SUMIF($A$3:$A$999956,A2801,$Q$3:$Q$999956)))+IF(A2801=A2800,0,(SUMIF($A$3:$A$999956,A2801,$R$3:$R$999956)))</f>
        <v>0</v>
      </c>
      <c r="AG2801" s="20">
        <f t="shared" ref="AG2801:AG2864" si="747">IF(A2801=A2800,0,(SUMIF($A$3:$A$999956,A2801,($X$3:$X$999956))))</f>
        <v>0</v>
      </c>
      <c r="AH2801" s="20">
        <f t="shared" ref="AH2801:AH2864" si="748">IF(A2801=A2800,0,(SUMIF($A$3:$A$999956,A2801,($AC$3:$AC$999956))))</f>
        <v>0</v>
      </c>
      <c r="AI2801" s="20">
        <f t="shared" si="742"/>
        <v>0</v>
      </c>
      <c r="AJ2801" s="20">
        <f t="shared" si="743"/>
        <v>0</v>
      </c>
      <c r="AK2801" s="20">
        <f t="shared" si="741"/>
        <v>0</v>
      </c>
      <c r="AL2801" s="171"/>
    </row>
    <row r="2802" spans="1:38" ht="15.75" customHeight="1" x14ac:dyDescent="0.25">
      <c r="A2802" s="3">
        <v>1945</v>
      </c>
      <c r="B2802" s="14">
        <f t="shared" si="736"/>
        <v>1</v>
      </c>
      <c r="C2802" s="9">
        <v>45416</v>
      </c>
      <c r="D2802" s="3" t="s">
        <v>3734</v>
      </c>
      <c r="E2802" s="14" t="str">
        <f t="shared" si="734"/>
        <v>1945Alvarez Pato1</v>
      </c>
      <c r="F2802" s="119" t="s">
        <v>3735</v>
      </c>
      <c r="G2802" s="119" t="s">
        <v>2381</v>
      </c>
      <c r="H2802" s="119">
        <v>159700</v>
      </c>
      <c r="I2802" s="10" t="s">
        <v>3736</v>
      </c>
      <c r="J2802" s="14" t="str">
        <f t="shared" si="739"/>
        <v>Cambiar termostato, bulbo de temperatura, manguera superior de radiador y manguera bifurcada de calefaccion. Cambiar oring de tapa trasera de arbol de levas. Limpieza parcial de la zona. Agregar liquido desincrustante.</v>
      </c>
      <c r="K2802" s="3" t="s">
        <v>1665</v>
      </c>
      <c r="L2802" s="3">
        <v>1</v>
      </c>
      <c r="M2802" s="10" t="s">
        <v>3609</v>
      </c>
      <c r="N2802" s="3" t="s">
        <v>771</v>
      </c>
      <c r="O2802" s="158">
        <v>2066.12</v>
      </c>
      <c r="P2802" s="158">
        <v>433.88</v>
      </c>
      <c r="Q2802" s="7">
        <v>2500</v>
      </c>
      <c r="R2802" s="7" t="s">
        <v>1971</v>
      </c>
      <c r="S2802" s="8"/>
      <c r="T2802" s="11">
        <v>1</v>
      </c>
      <c r="U2802" s="158">
        <v>3305.79</v>
      </c>
      <c r="V2802" s="158">
        <v>694.21</v>
      </c>
      <c r="W2802" s="76">
        <v>4000</v>
      </c>
      <c r="X2802" s="16">
        <f t="shared" si="735"/>
        <v>4000</v>
      </c>
      <c r="Y2802" s="3">
        <v>1</v>
      </c>
      <c r="Z2802" s="114">
        <v>50000</v>
      </c>
      <c r="AB2802" s="4">
        <v>50000</v>
      </c>
      <c r="AC2802" s="18">
        <f t="shared" si="740"/>
        <v>50000</v>
      </c>
      <c r="AD2802" s="19">
        <f t="shared" si="745"/>
        <v>50000</v>
      </c>
      <c r="AE2802" s="21">
        <f t="shared" si="744"/>
        <v>2500</v>
      </c>
      <c r="AF2802" s="20">
        <f t="shared" si="746"/>
        <v>3800</v>
      </c>
      <c r="AG2802" s="20">
        <f t="shared" si="747"/>
        <v>7900</v>
      </c>
      <c r="AH2802" s="20">
        <f t="shared" si="748"/>
        <v>50000</v>
      </c>
      <c r="AI2802" s="20">
        <f t="shared" si="742"/>
        <v>57900</v>
      </c>
      <c r="AJ2802" s="20">
        <f t="shared" si="743"/>
        <v>0</v>
      </c>
      <c r="AK2802" s="20">
        <f t="shared" si="741"/>
        <v>57900</v>
      </c>
      <c r="AL2802" s="171"/>
    </row>
    <row r="2803" spans="1:38" ht="15.75" customHeight="1" x14ac:dyDescent="0.25">
      <c r="A2803" s="3">
        <v>1945</v>
      </c>
      <c r="B2803" s="14">
        <f t="shared" si="736"/>
        <v>2</v>
      </c>
      <c r="C2803" s="9">
        <f>IF(A2803=A2802,C2802,"")</f>
        <v>45416</v>
      </c>
      <c r="D2803" s="3" t="str">
        <f>IF(A2803=A2802,D2802,"")</f>
        <v>Alvarez Pato</v>
      </c>
      <c r="E2803" s="14" t="str">
        <f t="shared" si="734"/>
        <v>1945Alvarez Pato2</v>
      </c>
      <c r="J2803" s="14" t="str">
        <f t="shared" si="739"/>
        <v xml:space="preserve">Cambiar termostato, bulbo de temperatura, manguera superior de radiador y manguera bifurcada de calefaccion. Cambiar oring de tapa trasera de arbol de levas. Limpieza parcial de la zona. Agregar liquido desincrustante. </v>
      </c>
      <c r="L2803" s="3">
        <v>1</v>
      </c>
      <c r="M2803" s="10" t="s">
        <v>3737</v>
      </c>
      <c r="N2803" s="3" t="s">
        <v>771</v>
      </c>
      <c r="O2803" s="158">
        <v>578.52</v>
      </c>
      <c r="P2803" s="158">
        <v>121.48</v>
      </c>
      <c r="Q2803" s="7">
        <v>700</v>
      </c>
      <c r="S2803" s="8"/>
      <c r="T2803" s="11">
        <v>1</v>
      </c>
      <c r="U2803" s="158">
        <v>1239.67</v>
      </c>
      <c r="V2803" s="158">
        <v>260.33</v>
      </c>
      <c r="W2803" s="76">
        <v>1500</v>
      </c>
      <c r="X2803" s="16">
        <f t="shared" si="735"/>
        <v>1500</v>
      </c>
      <c r="AC2803" s="18">
        <f t="shared" si="740"/>
        <v>0</v>
      </c>
      <c r="AD2803" s="19">
        <f t="shared" si="745"/>
        <v>50000</v>
      </c>
      <c r="AE2803" s="21">
        <f t="shared" si="744"/>
        <v>700</v>
      </c>
      <c r="AF2803" s="20">
        <f t="shared" si="746"/>
        <v>0</v>
      </c>
      <c r="AG2803" s="20">
        <f t="shared" si="747"/>
        <v>0</v>
      </c>
      <c r="AH2803" s="20">
        <f t="shared" si="748"/>
        <v>0</v>
      </c>
      <c r="AI2803" s="20">
        <f t="shared" si="742"/>
        <v>0</v>
      </c>
      <c r="AJ2803" s="20">
        <f t="shared" si="743"/>
        <v>0</v>
      </c>
      <c r="AK2803" s="20">
        <f t="shared" si="741"/>
        <v>0</v>
      </c>
      <c r="AL2803" s="171"/>
    </row>
    <row r="2804" spans="1:38" ht="15.75" customHeight="1" x14ac:dyDescent="0.25">
      <c r="A2804" s="3">
        <v>1945</v>
      </c>
      <c r="B2804" s="14">
        <f t="shared" si="736"/>
        <v>3</v>
      </c>
      <c r="C2804" s="9">
        <f>IF(A2804=A2803,C2803,"")</f>
        <v>45416</v>
      </c>
      <c r="D2804" s="3" t="str">
        <f>IF(A2804=A2803,D2803,"")</f>
        <v>Alvarez Pato</v>
      </c>
      <c r="E2804" s="14" t="str">
        <f t="shared" si="734"/>
        <v>1945Alvarez Pato3</v>
      </c>
      <c r="J2804" s="14" t="str">
        <f t="shared" si="739"/>
        <v xml:space="preserve">Cambiar termostato, bulbo de temperatura, manguera superior de radiador y manguera bifurcada de calefaccion. Cambiar oring de tapa trasera de arbol de levas. Limpieza parcial de la zona. Agregar liquido desincrustante.  </v>
      </c>
      <c r="L2804" s="3">
        <v>1</v>
      </c>
      <c r="M2804" s="10" t="s">
        <v>1268</v>
      </c>
      <c r="N2804" s="3" t="s">
        <v>771</v>
      </c>
      <c r="O2804" s="158">
        <v>495.87</v>
      </c>
      <c r="P2804" s="158">
        <v>104.13</v>
      </c>
      <c r="Q2804" s="7">
        <v>600</v>
      </c>
      <c r="S2804" s="8"/>
      <c r="T2804" s="11">
        <v>2</v>
      </c>
      <c r="U2804" s="158">
        <v>991.74</v>
      </c>
      <c r="V2804" s="158">
        <v>208.26</v>
      </c>
      <c r="W2804" s="76">
        <v>1200</v>
      </c>
      <c r="X2804" s="16">
        <f t="shared" si="735"/>
        <v>2400</v>
      </c>
      <c r="AC2804" s="18">
        <f t="shared" si="740"/>
        <v>0</v>
      </c>
      <c r="AD2804" s="19">
        <f t="shared" si="745"/>
        <v>50000</v>
      </c>
      <c r="AE2804" s="21">
        <f t="shared" si="744"/>
        <v>1200</v>
      </c>
      <c r="AF2804" s="20">
        <f t="shared" si="746"/>
        <v>0</v>
      </c>
      <c r="AG2804" s="20">
        <f t="shared" si="747"/>
        <v>0</v>
      </c>
      <c r="AH2804" s="20">
        <f t="shared" si="748"/>
        <v>0</v>
      </c>
      <c r="AI2804" s="20">
        <f t="shared" si="742"/>
        <v>0</v>
      </c>
      <c r="AJ2804" s="20">
        <f t="shared" si="743"/>
        <v>0</v>
      </c>
      <c r="AK2804" s="20">
        <f t="shared" si="741"/>
        <v>0</v>
      </c>
      <c r="AL2804" s="171"/>
    </row>
    <row r="2805" spans="1:38" ht="15.75" customHeight="1" x14ac:dyDescent="0.25">
      <c r="A2805" s="3">
        <v>1946</v>
      </c>
      <c r="B2805" s="14">
        <f t="shared" si="736"/>
        <v>1</v>
      </c>
      <c r="C2805" s="9">
        <v>45418</v>
      </c>
      <c r="D2805" s="3" t="s">
        <v>2316</v>
      </c>
      <c r="E2805" s="14" t="str">
        <f t="shared" si="734"/>
        <v>1946Dellafiori Santiago1</v>
      </c>
      <c r="F2805" s="119" t="s">
        <v>2317</v>
      </c>
      <c r="G2805" s="119" t="s">
        <v>2053</v>
      </c>
      <c r="I2805" s="10" t="s">
        <v>3739</v>
      </c>
      <c r="J2805" s="14" t="str">
        <f t="shared" si="739"/>
        <v>Desarmar suspension delantera izquierda. Cambiar amortiguador y precap de direccion. Armado total. Regular convergencia. Control general del tren delantero.</v>
      </c>
      <c r="K2805" s="3" t="s">
        <v>3383</v>
      </c>
      <c r="L2805" s="3">
        <v>1</v>
      </c>
      <c r="M2805" s="10" t="s">
        <v>2362</v>
      </c>
      <c r="N2805" s="3" t="s">
        <v>1396</v>
      </c>
      <c r="O2805" s="158">
        <v>11451.06</v>
      </c>
      <c r="P2805" s="158">
        <v>2404.7199999999998</v>
      </c>
      <c r="Q2805" s="7">
        <v>13855.78</v>
      </c>
      <c r="R2805" s="7" t="s">
        <v>1971</v>
      </c>
      <c r="S2805" s="8"/>
      <c r="T2805" s="11">
        <v>1</v>
      </c>
      <c r="U2805" s="158">
        <v>23000</v>
      </c>
      <c r="V2805" s="158">
        <v>4830</v>
      </c>
      <c r="W2805" s="76">
        <v>27830</v>
      </c>
      <c r="X2805" s="16">
        <f t="shared" si="735"/>
        <v>27830</v>
      </c>
      <c r="Y2805" s="3">
        <v>1</v>
      </c>
      <c r="Z2805" s="114">
        <v>90000</v>
      </c>
      <c r="AB2805" s="4">
        <v>90000</v>
      </c>
      <c r="AC2805" s="18">
        <f t="shared" si="740"/>
        <v>90000</v>
      </c>
      <c r="AD2805" s="19">
        <f t="shared" si="745"/>
        <v>90000</v>
      </c>
      <c r="AE2805" s="21">
        <f t="shared" si="744"/>
        <v>13855.78</v>
      </c>
      <c r="AF2805" s="20">
        <f t="shared" si="746"/>
        <v>122729.59</v>
      </c>
      <c r="AG2805" s="20">
        <f t="shared" si="747"/>
        <v>182710</v>
      </c>
      <c r="AH2805" s="20">
        <f t="shared" si="748"/>
        <v>90000</v>
      </c>
      <c r="AI2805" s="20">
        <f t="shared" si="742"/>
        <v>272710</v>
      </c>
      <c r="AJ2805" s="20">
        <f t="shared" si="743"/>
        <v>0</v>
      </c>
      <c r="AK2805" s="20">
        <f t="shared" si="741"/>
        <v>272710</v>
      </c>
      <c r="AL2805" s="171"/>
    </row>
    <row r="2806" spans="1:38" ht="15.75" customHeight="1" x14ac:dyDescent="0.25">
      <c r="A2806" s="3">
        <v>1946</v>
      </c>
      <c r="B2806" s="14">
        <f t="shared" si="736"/>
        <v>2</v>
      </c>
      <c r="C2806" s="9">
        <f>IF(A2806=A2805,C2805,"")</f>
        <v>45418</v>
      </c>
      <c r="D2806" s="3" t="str">
        <f>IF(A2806=A2805,D2805,"")</f>
        <v>Dellafiori Santiago</v>
      </c>
      <c r="E2806" s="14" t="str">
        <f t="shared" si="734"/>
        <v>1946Dellafiori Santiago2</v>
      </c>
      <c r="J2806" s="14" t="str">
        <f t="shared" si="739"/>
        <v xml:space="preserve">Desarmar suspension delantera izquierda. Cambiar amortiguador y precap de direccion. Armado total. Regular convergencia. Control general del tren delantero. </v>
      </c>
      <c r="L2806" s="3">
        <v>1</v>
      </c>
      <c r="M2806" s="10" t="s">
        <v>3740</v>
      </c>
      <c r="N2806" s="3" t="s">
        <v>1396</v>
      </c>
      <c r="O2806" s="158">
        <v>89978.36</v>
      </c>
      <c r="P2806" s="158">
        <v>18895.45</v>
      </c>
      <c r="Q2806" s="7">
        <v>108873.81</v>
      </c>
      <c r="S2806" s="8"/>
      <c r="T2806" s="11">
        <v>1</v>
      </c>
      <c r="U2806" s="158">
        <v>128000</v>
      </c>
      <c r="V2806" s="158">
        <v>26880</v>
      </c>
      <c r="W2806" s="76">
        <v>154880</v>
      </c>
      <c r="X2806" s="16">
        <f t="shared" si="735"/>
        <v>154880</v>
      </c>
      <c r="AC2806" s="18">
        <f t="shared" si="740"/>
        <v>0</v>
      </c>
      <c r="AD2806" s="19">
        <f t="shared" si="745"/>
        <v>90000</v>
      </c>
      <c r="AE2806" s="21">
        <f t="shared" si="744"/>
        <v>108873.81</v>
      </c>
      <c r="AF2806" s="20">
        <f t="shared" si="746"/>
        <v>0</v>
      </c>
      <c r="AG2806" s="20">
        <f t="shared" si="747"/>
        <v>0</v>
      </c>
      <c r="AH2806" s="20">
        <f t="shared" si="748"/>
        <v>0</v>
      </c>
      <c r="AI2806" s="20">
        <f t="shared" si="742"/>
        <v>0</v>
      </c>
      <c r="AJ2806" s="20">
        <f t="shared" si="743"/>
        <v>0</v>
      </c>
      <c r="AK2806" s="20">
        <f t="shared" si="741"/>
        <v>0</v>
      </c>
      <c r="AL2806" s="171"/>
    </row>
    <row r="2807" spans="1:38" ht="15.75" customHeight="1" x14ac:dyDescent="0.25">
      <c r="A2807" s="3">
        <v>1947</v>
      </c>
      <c r="B2807" s="14">
        <f t="shared" si="736"/>
        <v>1</v>
      </c>
      <c r="C2807" s="9">
        <v>45418</v>
      </c>
      <c r="D2807" s="3" t="s">
        <v>306</v>
      </c>
      <c r="E2807" s="14" t="str">
        <f t="shared" si="734"/>
        <v>1947Curti Carlos1</v>
      </c>
      <c r="F2807" s="119" t="s">
        <v>2984</v>
      </c>
      <c r="G2807" s="119" t="s">
        <v>2985</v>
      </c>
      <c r="I2807" s="10" t="s">
        <v>3741</v>
      </c>
      <c r="J2807" s="14" t="str">
        <f t="shared" si="739"/>
        <v>Control del tren delantero. Cambiar bieleta de barra estabilizadora lado acompañante. Cambiar bujes de barra estabilizadora. Cambiar bujes de parrila delanteros.</v>
      </c>
      <c r="K2807" s="3" t="s">
        <v>2390</v>
      </c>
      <c r="L2807" s="3">
        <v>1</v>
      </c>
      <c r="M2807" s="10" t="s">
        <v>3133</v>
      </c>
      <c r="N2807" s="3" t="s">
        <v>2484</v>
      </c>
      <c r="O2807" s="160">
        <v>10313.51</v>
      </c>
      <c r="P2807" s="160">
        <v>2165.83</v>
      </c>
      <c r="Q2807" s="76">
        <v>12479.34</v>
      </c>
      <c r="R2807" s="7" t="s">
        <v>1971</v>
      </c>
      <c r="S2807" s="8"/>
      <c r="T2807" s="11">
        <v>2</v>
      </c>
      <c r="U2807" s="158">
        <v>16000</v>
      </c>
      <c r="V2807" s="158">
        <v>3360</v>
      </c>
      <c r="W2807" s="76">
        <v>19360</v>
      </c>
      <c r="X2807" s="16">
        <f t="shared" si="735"/>
        <v>38720</v>
      </c>
      <c r="Y2807" s="3">
        <v>1</v>
      </c>
      <c r="Z2807" s="114">
        <v>120000</v>
      </c>
      <c r="AB2807" s="4">
        <v>120000</v>
      </c>
      <c r="AC2807" s="18">
        <f t="shared" si="740"/>
        <v>120000</v>
      </c>
      <c r="AD2807" s="19">
        <f t="shared" si="745"/>
        <v>120000</v>
      </c>
      <c r="AE2807" s="21">
        <f t="shared" si="744"/>
        <v>24958.68</v>
      </c>
      <c r="AF2807" s="20">
        <f t="shared" si="746"/>
        <v>23050.19</v>
      </c>
      <c r="AG2807" s="20">
        <f t="shared" si="747"/>
        <v>65340</v>
      </c>
      <c r="AH2807" s="20">
        <f t="shared" si="748"/>
        <v>120000</v>
      </c>
      <c r="AI2807" s="20">
        <f t="shared" si="742"/>
        <v>185340</v>
      </c>
      <c r="AJ2807" s="20">
        <f t="shared" si="743"/>
        <v>0</v>
      </c>
      <c r="AK2807" s="20">
        <f t="shared" si="741"/>
        <v>185340</v>
      </c>
      <c r="AL2807" s="171"/>
    </row>
    <row r="2808" spans="1:38" ht="15.75" customHeight="1" x14ac:dyDescent="0.25">
      <c r="A2808" s="3">
        <v>1947</v>
      </c>
      <c r="B2808" s="14">
        <f t="shared" si="736"/>
        <v>2</v>
      </c>
      <c r="C2808" s="9">
        <f>IF(A2808=A2807,C2807,"")</f>
        <v>45418</v>
      </c>
      <c r="D2808" s="3" t="str">
        <f>IF(A2808=A2807,D2807,"")</f>
        <v>Curti Carlos</v>
      </c>
      <c r="E2808" s="14" t="str">
        <f t="shared" si="734"/>
        <v>1947Curti Carlos2</v>
      </c>
      <c r="J2808" s="14" t="str">
        <f t="shared" si="739"/>
        <v xml:space="preserve">Control del tren delantero. Cambiar bieleta de barra estabilizadora lado acompañante. Cambiar bujes de barra estabilizadora. Cambiar bujes de parrila delanteros. </v>
      </c>
      <c r="L2808" s="3">
        <v>1</v>
      </c>
      <c r="M2808" s="10" t="s">
        <v>2114</v>
      </c>
      <c r="N2808" s="3" t="s">
        <v>2484</v>
      </c>
      <c r="O2808" s="160">
        <v>2458.86</v>
      </c>
      <c r="P2808" s="160">
        <v>516.35</v>
      </c>
      <c r="Q2808" s="76">
        <v>2975.21</v>
      </c>
      <c r="S2808" s="8"/>
      <c r="T2808" s="11">
        <v>2</v>
      </c>
      <c r="U2808" s="158">
        <v>4000</v>
      </c>
      <c r="V2808" s="158">
        <v>840</v>
      </c>
      <c r="W2808" s="76">
        <v>4840</v>
      </c>
      <c r="X2808" s="16">
        <f t="shared" si="735"/>
        <v>9680</v>
      </c>
      <c r="AC2808" s="18">
        <f t="shared" si="740"/>
        <v>0</v>
      </c>
      <c r="AD2808" s="19">
        <f t="shared" si="745"/>
        <v>120000</v>
      </c>
      <c r="AE2808" s="21">
        <f t="shared" si="744"/>
        <v>5950.42</v>
      </c>
      <c r="AF2808" s="20">
        <f t="shared" si="746"/>
        <v>0</v>
      </c>
      <c r="AG2808" s="20">
        <f t="shared" si="747"/>
        <v>0</v>
      </c>
      <c r="AH2808" s="20">
        <f t="shared" si="748"/>
        <v>0</v>
      </c>
      <c r="AI2808" s="20">
        <f t="shared" si="742"/>
        <v>0</v>
      </c>
      <c r="AJ2808" s="20">
        <f t="shared" si="743"/>
        <v>0</v>
      </c>
      <c r="AK2808" s="20">
        <f t="shared" si="741"/>
        <v>0</v>
      </c>
      <c r="AL2808" s="171"/>
    </row>
    <row r="2809" spans="1:38" ht="15.75" customHeight="1" x14ac:dyDescent="0.25">
      <c r="A2809" s="3">
        <v>1947</v>
      </c>
      <c r="B2809" s="14">
        <f t="shared" si="736"/>
        <v>3</v>
      </c>
      <c r="C2809" s="9">
        <f>IF(A2809=A2808,C2808,"")</f>
        <v>45418</v>
      </c>
      <c r="D2809" s="3" t="str">
        <f>IF(A2809=A2808,D2808,"")</f>
        <v>Curti Carlos</v>
      </c>
      <c r="E2809" s="14" t="str">
        <f t="shared" si="734"/>
        <v>1947Curti Carlos3</v>
      </c>
      <c r="J2809" s="14" t="str">
        <f t="shared" si="739"/>
        <v xml:space="preserve">Control del tren delantero. Cambiar bieleta de barra estabilizadora lado acompañante. Cambiar bujes de barra estabilizadora. Cambiar bujes de parrila delanteros.  </v>
      </c>
      <c r="L2809" s="3">
        <v>1</v>
      </c>
      <c r="M2809" s="10" t="s">
        <v>2158</v>
      </c>
      <c r="N2809" s="3" t="s">
        <v>1396</v>
      </c>
      <c r="O2809" s="158">
        <v>6277.39</v>
      </c>
      <c r="P2809" s="158">
        <v>1318.25</v>
      </c>
      <c r="Q2809" s="7">
        <v>7595.64</v>
      </c>
      <c r="S2809" s="8"/>
      <c r="T2809" s="11">
        <v>1</v>
      </c>
      <c r="U2809" s="158">
        <v>14000</v>
      </c>
      <c r="V2809" s="158">
        <v>2940</v>
      </c>
      <c r="W2809" s="76">
        <v>16940</v>
      </c>
      <c r="X2809" s="16">
        <f t="shared" si="735"/>
        <v>16940</v>
      </c>
      <c r="AC2809" s="18">
        <f t="shared" si="740"/>
        <v>0</v>
      </c>
      <c r="AD2809" s="19">
        <f t="shared" si="745"/>
        <v>120000</v>
      </c>
      <c r="AE2809" s="21">
        <f t="shared" si="744"/>
        <v>7595.64</v>
      </c>
      <c r="AF2809" s="20">
        <f t="shared" si="746"/>
        <v>0</v>
      </c>
      <c r="AG2809" s="20">
        <f t="shared" si="747"/>
        <v>0</v>
      </c>
      <c r="AH2809" s="20">
        <f t="shared" si="748"/>
        <v>0</v>
      </c>
      <c r="AI2809" s="20">
        <f t="shared" si="742"/>
        <v>0</v>
      </c>
      <c r="AJ2809" s="20">
        <f t="shared" si="743"/>
        <v>0</v>
      </c>
      <c r="AK2809" s="20">
        <f t="shared" si="741"/>
        <v>0</v>
      </c>
      <c r="AL2809" s="171"/>
    </row>
    <row r="2810" spans="1:38" ht="15.75" customHeight="1" x14ac:dyDescent="0.25">
      <c r="A2810" s="3">
        <v>1948</v>
      </c>
      <c r="B2810" s="14">
        <f t="shared" si="736"/>
        <v>1</v>
      </c>
      <c r="C2810" s="9">
        <v>45419</v>
      </c>
      <c r="D2810" s="3" t="s">
        <v>526</v>
      </c>
      <c r="E2810" s="14" t="str">
        <f t="shared" si="734"/>
        <v>1948Ordoñez German1</v>
      </c>
      <c r="F2810" s="119" t="s">
        <v>3744</v>
      </c>
      <c r="G2810" s="119" t="s">
        <v>120</v>
      </c>
      <c r="H2810" s="119">
        <v>93390</v>
      </c>
      <c r="I2810" s="10" t="s">
        <v>3745</v>
      </c>
      <c r="J2810" s="14" t="str">
        <f t="shared" si="739"/>
        <v>Service completo. Cambio de aceite y filtros. Control general del vehiculo. Cambiar juego de bujias de encendido. Control del tren delantero. Cambiar bieleta de barra estabilizadora lado derecho. Sacar ambas parrillas de suspension. Reparar las mismas con bujes nuevos. Armado total. Regular convergencia. Cambiar escobilla limpia parabrisas lado conductor.</v>
      </c>
      <c r="K2810" s="3" t="s">
        <v>1512</v>
      </c>
      <c r="L2810" s="3">
        <v>1</v>
      </c>
      <c r="M2810" s="10" t="s">
        <v>3138</v>
      </c>
      <c r="N2810" s="3" t="s">
        <v>771</v>
      </c>
      <c r="O2810" s="158">
        <v>12739.43</v>
      </c>
      <c r="P2810" s="158">
        <v>2675.28</v>
      </c>
      <c r="Q2810" s="7">
        <v>15414.71</v>
      </c>
      <c r="R2810" s="7" t="s">
        <v>1916</v>
      </c>
      <c r="S2810" s="8"/>
      <c r="T2810" s="11">
        <v>1</v>
      </c>
      <c r="U2810" s="158">
        <v>14500</v>
      </c>
      <c r="V2810" s="158">
        <v>3045</v>
      </c>
      <c r="W2810" s="76">
        <v>17545</v>
      </c>
      <c r="X2810" s="16">
        <f t="shared" si="735"/>
        <v>17545</v>
      </c>
      <c r="Y2810" s="3">
        <v>1</v>
      </c>
      <c r="Z2810" s="114">
        <v>175000</v>
      </c>
      <c r="AB2810" s="4">
        <v>175000</v>
      </c>
      <c r="AC2810" s="18">
        <f t="shared" si="740"/>
        <v>175000</v>
      </c>
      <c r="AD2810" s="19">
        <f t="shared" si="745"/>
        <v>175000</v>
      </c>
      <c r="AE2810" s="21">
        <f t="shared" si="744"/>
        <v>15414.71</v>
      </c>
      <c r="AF2810" s="20">
        <f t="shared" si="746"/>
        <v>106974.87000000001</v>
      </c>
      <c r="AG2810" s="20">
        <f t="shared" si="747"/>
        <v>255177</v>
      </c>
      <c r="AH2810" s="20">
        <f t="shared" si="748"/>
        <v>175000</v>
      </c>
      <c r="AI2810" s="20">
        <f t="shared" si="742"/>
        <v>430177</v>
      </c>
      <c r="AJ2810" s="20">
        <f t="shared" si="743"/>
        <v>0</v>
      </c>
      <c r="AK2810" s="20">
        <f t="shared" si="741"/>
        <v>430177</v>
      </c>
      <c r="AL2810" s="171"/>
    </row>
    <row r="2811" spans="1:38" ht="15.75" customHeight="1" x14ac:dyDescent="0.25">
      <c r="A2811" s="3">
        <v>1948</v>
      </c>
      <c r="B2811" s="14">
        <f t="shared" si="736"/>
        <v>2</v>
      </c>
      <c r="C2811" s="9">
        <f t="shared" ref="C2811:C2818" si="749">IF(A2811=A2810,C2810,"")</f>
        <v>45419</v>
      </c>
      <c r="D2811" s="3" t="str">
        <f t="shared" ref="D2811:D2818" si="750">IF(A2811=A2810,D2810,"")</f>
        <v>Ordoñez German</v>
      </c>
      <c r="E2811" s="14" t="str">
        <f t="shared" si="734"/>
        <v>1948Ordoñez German2</v>
      </c>
      <c r="J2811" s="14" t="str">
        <f t="shared" si="739"/>
        <v xml:space="preserve">Service completo. Cambio de aceite y filtros. Control general del vehiculo. Cambiar juego de bujias de encendido. Control del tren delantero. Cambiar bieleta de barra estabilizadora lado derecho. Sacar ambas parrillas de suspension. Reparar las mismas con bujes nuevos. Armado total. Regular convergencia. Cambiar escobilla limpia parabrisas lado conductor. </v>
      </c>
      <c r="L2811" s="3">
        <v>1</v>
      </c>
      <c r="M2811" s="10" t="s">
        <v>2178</v>
      </c>
      <c r="N2811" s="3" t="s">
        <v>771</v>
      </c>
      <c r="O2811" s="158">
        <v>4205.76</v>
      </c>
      <c r="P2811" s="158">
        <v>883.2</v>
      </c>
      <c r="Q2811" s="7">
        <v>5088.96</v>
      </c>
      <c r="S2811" s="8"/>
      <c r="T2811" s="11">
        <v>1</v>
      </c>
      <c r="U2811" s="158">
        <v>8500</v>
      </c>
      <c r="V2811" s="158">
        <v>1785</v>
      </c>
      <c r="W2811" s="76">
        <v>10285</v>
      </c>
      <c r="X2811" s="16">
        <f t="shared" si="735"/>
        <v>10285</v>
      </c>
      <c r="AC2811" s="18">
        <f t="shared" si="740"/>
        <v>0</v>
      </c>
      <c r="AD2811" s="19">
        <f t="shared" si="745"/>
        <v>175000</v>
      </c>
      <c r="AE2811" s="21">
        <f t="shared" si="744"/>
        <v>5088.96</v>
      </c>
      <c r="AF2811" s="20">
        <f t="shared" si="746"/>
        <v>0</v>
      </c>
      <c r="AG2811" s="20">
        <f t="shared" si="747"/>
        <v>0</v>
      </c>
      <c r="AH2811" s="20">
        <f t="shared" si="748"/>
        <v>0</v>
      </c>
      <c r="AI2811" s="20">
        <f t="shared" si="742"/>
        <v>0</v>
      </c>
      <c r="AJ2811" s="20">
        <f t="shared" si="743"/>
        <v>0</v>
      </c>
      <c r="AK2811" s="20">
        <f t="shared" si="741"/>
        <v>0</v>
      </c>
      <c r="AL2811" s="171"/>
    </row>
    <row r="2812" spans="1:38" ht="15.75" customHeight="1" x14ac:dyDescent="0.25">
      <c r="A2812" s="3">
        <v>1948</v>
      </c>
      <c r="B2812" s="14">
        <f t="shared" si="736"/>
        <v>3</v>
      </c>
      <c r="C2812" s="9">
        <f t="shared" si="749"/>
        <v>45419</v>
      </c>
      <c r="D2812" s="3" t="str">
        <f t="shared" si="750"/>
        <v>Ordoñez German</v>
      </c>
      <c r="E2812" s="14" t="str">
        <f t="shared" si="734"/>
        <v>1948Ordoñez German3</v>
      </c>
      <c r="J2812" s="14" t="str">
        <f t="shared" si="739"/>
        <v xml:space="preserve">Service completo. Cambio de aceite y filtros. Control general del vehiculo. Cambiar juego de bujias de encendido. Control del tren delantero. Cambiar bieleta de barra estabilizadora lado derecho. Sacar ambas parrillas de suspension. Reparar las mismas con bujes nuevos. Armado total. Regular convergencia. Cambiar escobilla limpia parabrisas lado conductor.  </v>
      </c>
      <c r="L2812" s="3">
        <v>1</v>
      </c>
      <c r="M2812" s="10" t="s">
        <v>3119</v>
      </c>
      <c r="N2812" s="3" t="s">
        <v>771</v>
      </c>
      <c r="O2812" s="158">
        <v>6674.35</v>
      </c>
      <c r="P2812" s="158">
        <v>1401.61</v>
      </c>
      <c r="Q2812" s="7">
        <v>8075.96</v>
      </c>
      <c r="S2812" s="8"/>
      <c r="T2812" s="11">
        <v>1</v>
      </c>
      <c r="U2812" s="158">
        <v>11000</v>
      </c>
      <c r="V2812" s="158">
        <v>2310</v>
      </c>
      <c r="W2812" s="76">
        <v>13310</v>
      </c>
      <c r="X2812" s="16">
        <f t="shared" si="735"/>
        <v>13310</v>
      </c>
      <c r="AC2812" s="18">
        <f t="shared" si="740"/>
        <v>0</v>
      </c>
      <c r="AD2812" s="19">
        <f t="shared" si="745"/>
        <v>175000</v>
      </c>
      <c r="AE2812" s="21">
        <f t="shared" si="744"/>
        <v>8075.96</v>
      </c>
      <c r="AF2812" s="20">
        <f t="shared" si="746"/>
        <v>0</v>
      </c>
      <c r="AG2812" s="20">
        <f t="shared" si="747"/>
        <v>0</v>
      </c>
      <c r="AH2812" s="20">
        <f t="shared" si="748"/>
        <v>0</v>
      </c>
      <c r="AI2812" s="20">
        <f t="shared" si="742"/>
        <v>0</v>
      </c>
      <c r="AJ2812" s="20">
        <f t="shared" si="743"/>
        <v>0</v>
      </c>
      <c r="AK2812" s="20">
        <f t="shared" si="741"/>
        <v>0</v>
      </c>
      <c r="AL2812" s="171"/>
    </row>
    <row r="2813" spans="1:38" ht="15.75" customHeight="1" x14ac:dyDescent="0.25">
      <c r="A2813" s="3">
        <v>1948</v>
      </c>
      <c r="B2813" s="14">
        <f t="shared" si="736"/>
        <v>4</v>
      </c>
      <c r="C2813" s="9">
        <f t="shared" si="749"/>
        <v>45419</v>
      </c>
      <c r="D2813" s="3" t="str">
        <f t="shared" si="750"/>
        <v>Ordoñez German</v>
      </c>
      <c r="E2813" s="14" t="str">
        <f t="shared" si="734"/>
        <v>1948Ordoñez German4</v>
      </c>
      <c r="J2813" s="14" t="str">
        <f t="shared" si="739"/>
        <v xml:space="preserve">Service completo. Cambio de aceite y filtros. Control general del vehiculo. Cambiar juego de bujias de encendido. Control del tren delantero. Cambiar bieleta de barra estabilizadora lado derecho. Sacar ambas parrillas de suspension. Reparar las mismas con bujes nuevos. Armado total. Regular convergencia. Cambiar escobilla limpia parabrisas lado conductor.   </v>
      </c>
      <c r="L2813" s="3">
        <v>1</v>
      </c>
      <c r="M2813" s="10" t="s">
        <v>2177</v>
      </c>
      <c r="N2813" s="3" t="s">
        <v>771</v>
      </c>
      <c r="O2813" s="158">
        <v>6446.28</v>
      </c>
      <c r="P2813" s="158">
        <v>1353.72</v>
      </c>
      <c r="Q2813" s="7">
        <v>7800</v>
      </c>
      <c r="S2813" s="8"/>
      <c r="T2813" s="11">
        <v>1</v>
      </c>
      <c r="U2813" s="158">
        <v>12500</v>
      </c>
      <c r="V2813" s="158">
        <v>2625</v>
      </c>
      <c r="W2813" s="76">
        <v>15125</v>
      </c>
      <c r="X2813" s="16">
        <f t="shared" si="735"/>
        <v>15125</v>
      </c>
      <c r="AC2813" s="18">
        <f t="shared" si="740"/>
        <v>0</v>
      </c>
      <c r="AD2813" s="19">
        <f t="shared" si="745"/>
        <v>175000</v>
      </c>
      <c r="AE2813" s="21">
        <f t="shared" si="744"/>
        <v>7800</v>
      </c>
      <c r="AF2813" s="20">
        <f t="shared" si="746"/>
        <v>0</v>
      </c>
      <c r="AG2813" s="20">
        <f t="shared" si="747"/>
        <v>0</v>
      </c>
      <c r="AH2813" s="20">
        <f t="shared" si="748"/>
        <v>0</v>
      </c>
      <c r="AI2813" s="20">
        <f t="shared" si="742"/>
        <v>0</v>
      </c>
      <c r="AJ2813" s="20">
        <f t="shared" si="743"/>
        <v>0</v>
      </c>
      <c r="AK2813" s="20">
        <f t="shared" si="741"/>
        <v>0</v>
      </c>
      <c r="AL2813" s="171"/>
    </row>
    <row r="2814" spans="1:38" ht="15.75" customHeight="1" x14ac:dyDescent="0.25">
      <c r="A2814" s="3">
        <v>1948</v>
      </c>
      <c r="B2814" s="14">
        <f t="shared" si="736"/>
        <v>5</v>
      </c>
      <c r="C2814" s="9">
        <f t="shared" si="749"/>
        <v>45419</v>
      </c>
      <c r="D2814" s="3" t="str">
        <f t="shared" si="750"/>
        <v>Ordoñez German</v>
      </c>
      <c r="E2814" s="14" t="str">
        <f t="shared" ref="E2814:E2877" si="751">CONCATENATE(A2814,D2814,B2814)</f>
        <v>1948Ordoñez German5</v>
      </c>
      <c r="J2814" s="14" t="str">
        <f t="shared" si="739"/>
        <v xml:space="preserve">Service completo. Cambio de aceite y filtros. Control general del vehiculo. Cambiar juego de bujias de encendido. Control del tren delantero. Cambiar bieleta de barra estabilizadora lado derecho. Sacar ambas parrillas de suspension. Reparar las mismas con bujes nuevos. Armado total. Regular convergencia. Cambiar escobilla limpia parabrisas lado conductor.    </v>
      </c>
      <c r="L2814" s="3">
        <v>1</v>
      </c>
      <c r="M2814" s="10" t="s">
        <v>2222</v>
      </c>
      <c r="N2814" s="3" t="s">
        <v>771</v>
      </c>
      <c r="O2814" s="158">
        <v>6198.35</v>
      </c>
      <c r="P2814" s="158">
        <v>1301.6500000000001</v>
      </c>
      <c r="Q2814" s="7">
        <v>7500</v>
      </c>
      <c r="S2814" s="8"/>
      <c r="T2814" s="11">
        <v>4</v>
      </c>
      <c r="U2814" s="158">
        <v>8800</v>
      </c>
      <c r="V2814" s="158">
        <v>1848</v>
      </c>
      <c r="W2814" s="76">
        <v>10648</v>
      </c>
      <c r="X2814" s="16">
        <f t="shared" si="735"/>
        <v>42592</v>
      </c>
      <c r="AC2814" s="18">
        <f t="shared" si="740"/>
        <v>0</v>
      </c>
      <c r="AD2814" s="19">
        <f t="shared" si="745"/>
        <v>175000</v>
      </c>
      <c r="AE2814" s="21">
        <f t="shared" si="744"/>
        <v>30000</v>
      </c>
      <c r="AF2814" s="20">
        <f t="shared" si="746"/>
        <v>0</v>
      </c>
      <c r="AG2814" s="20">
        <f t="shared" si="747"/>
        <v>0</v>
      </c>
      <c r="AH2814" s="20">
        <f t="shared" si="748"/>
        <v>0</v>
      </c>
      <c r="AI2814" s="20">
        <f t="shared" si="742"/>
        <v>0</v>
      </c>
      <c r="AJ2814" s="20">
        <f t="shared" si="743"/>
        <v>0</v>
      </c>
      <c r="AK2814" s="20">
        <f t="shared" si="741"/>
        <v>0</v>
      </c>
      <c r="AL2814" s="171"/>
    </row>
    <row r="2815" spans="1:38" ht="15.75" customHeight="1" x14ac:dyDescent="0.25">
      <c r="A2815" s="3">
        <v>1948</v>
      </c>
      <c r="B2815" s="14">
        <f t="shared" si="736"/>
        <v>6</v>
      </c>
      <c r="C2815" s="9">
        <f t="shared" si="749"/>
        <v>45419</v>
      </c>
      <c r="D2815" s="3" t="str">
        <f t="shared" si="750"/>
        <v>Ordoñez German</v>
      </c>
      <c r="E2815" s="14" t="str">
        <f t="shared" si="751"/>
        <v>1948Ordoñez German6</v>
      </c>
      <c r="J2815" s="14" t="str">
        <f t="shared" si="739"/>
        <v xml:space="preserve">Service completo. Cambio de aceite y filtros. Control general del vehiculo. Cambiar juego de bujias de encendido. Control del tren delantero. Cambiar bieleta de barra estabilizadora lado derecho. Sacar ambas parrillas de suspension. Reparar las mismas con bujes nuevos. Armado total. Regular convergencia. Cambiar escobilla limpia parabrisas lado conductor.     </v>
      </c>
      <c r="L2815" s="3">
        <v>1</v>
      </c>
      <c r="M2815" s="10" t="s">
        <v>3133</v>
      </c>
      <c r="N2815" s="3" t="s">
        <v>2484</v>
      </c>
      <c r="O2815" s="158">
        <v>11620</v>
      </c>
      <c r="P2815" s="158">
        <v>3602.2</v>
      </c>
      <c r="Q2815" s="7">
        <v>15222.2</v>
      </c>
      <c r="S2815" s="8"/>
      <c r="T2815" s="11">
        <v>2</v>
      </c>
      <c r="U2815" s="158">
        <v>19000</v>
      </c>
      <c r="V2815" s="158">
        <v>3990</v>
      </c>
      <c r="W2815" s="76">
        <v>22990</v>
      </c>
      <c r="X2815" s="16">
        <f t="shared" ref="X2815:X2878" si="752">W2815*T2815</f>
        <v>45980</v>
      </c>
      <c r="AC2815" s="18">
        <f t="shared" si="740"/>
        <v>0</v>
      </c>
      <c r="AD2815" s="19">
        <f t="shared" si="745"/>
        <v>175000</v>
      </c>
      <c r="AE2815" s="21">
        <f t="shared" si="744"/>
        <v>30444.400000000001</v>
      </c>
      <c r="AF2815" s="20">
        <f t="shared" si="746"/>
        <v>0</v>
      </c>
      <c r="AG2815" s="20">
        <f t="shared" si="747"/>
        <v>0</v>
      </c>
      <c r="AH2815" s="20">
        <f t="shared" si="748"/>
        <v>0</v>
      </c>
      <c r="AI2815" s="20">
        <f t="shared" si="742"/>
        <v>0</v>
      </c>
      <c r="AJ2815" s="20">
        <f t="shared" si="743"/>
        <v>0</v>
      </c>
      <c r="AK2815" s="20">
        <f t="shared" si="741"/>
        <v>0</v>
      </c>
      <c r="AL2815" s="171"/>
    </row>
    <row r="2816" spans="1:38" ht="15.75" customHeight="1" x14ac:dyDescent="0.25">
      <c r="A2816" s="3">
        <v>1948</v>
      </c>
      <c r="B2816" s="14">
        <f t="shared" si="736"/>
        <v>7</v>
      </c>
      <c r="C2816" s="9">
        <f t="shared" si="749"/>
        <v>45419</v>
      </c>
      <c r="D2816" s="3" t="str">
        <f t="shared" si="750"/>
        <v>Ordoñez German</v>
      </c>
      <c r="E2816" s="14" t="str">
        <f t="shared" si="751"/>
        <v>1948Ordoñez German7</v>
      </c>
      <c r="J2816" s="14" t="str">
        <f t="shared" si="739"/>
        <v xml:space="preserve">Service completo. Cambio de aceite y filtros. Control general del vehiculo. Cambiar juego de bujias de encendido. Control del tren delantero. Cambiar bieleta de barra estabilizadora lado derecho. Sacar ambas parrillas de suspension. Reparar las mismas con bujes nuevos. Armado total. Regular convergencia. Cambiar escobilla limpia parabrisas lado conductor.      </v>
      </c>
      <c r="L2816" s="3">
        <v>1</v>
      </c>
      <c r="M2816" s="10" t="s">
        <v>728</v>
      </c>
      <c r="N2816" s="3" t="s">
        <v>771</v>
      </c>
      <c r="O2816" s="158">
        <v>3462.81</v>
      </c>
      <c r="P2816" s="158">
        <v>727.19</v>
      </c>
      <c r="Q2816" s="7">
        <v>4190</v>
      </c>
      <c r="S2816" s="8"/>
      <c r="T2816" s="11">
        <v>4</v>
      </c>
      <c r="U2816" s="158">
        <v>8887.5</v>
      </c>
      <c r="V2816" s="158">
        <v>2362.5</v>
      </c>
      <c r="W2816" s="76">
        <v>11250</v>
      </c>
      <c r="X2816" s="16">
        <f t="shared" si="752"/>
        <v>45000</v>
      </c>
      <c r="AC2816" s="18">
        <f t="shared" si="740"/>
        <v>0</v>
      </c>
      <c r="AD2816" s="19">
        <f t="shared" si="745"/>
        <v>175000</v>
      </c>
      <c r="AE2816" s="21">
        <f t="shared" si="744"/>
        <v>16760</v>
      </c>
      <c r="AF2816" s="20">
        <f t="shared" si="746"/>
        <v>0</v>
      </c>
      <c r="AG2816" s="20">
        <f t="shared" si="747"/>
        <v>0</v>
      </c>
      <c r="AH2816" s="20">
        <f t="shared" si="748"/>
        <v>0</v>
      </c>
      <c r="AI2816" s="20">
        <f t="shared" si="742"/>
        <v>0</v>
      </c>
      <c r="AJ2816" s="20">
        <f t="shared" si="743"/>
        <v>0</v>
      </c>
      <c r="AK2816" s="20">
        <f t="shared" si="741"/>
        <v>0</v>
      </c>
      <c r="AL2816" s="171"/>
    </row>
    <row r="2817" spans="1:38" ht="15.75" customHeight="1" x14ac:dyDescent="0.25">
      <c r="A2817" s="3">
        <v>1948</v>
      </c>
      <c r="B2817" s="14">
        <f t="shared" si="736"/>
        <v>8</v>
      </c>
      <c r="C2817" s="9">
        <f t="shared" si="749"/>
        <v>45419</v>
      </c>
      <c r="D2817" s="3" t="str">
        <f t="shared" si="750"/>
        <v>Ordoñez German</v>
      </c>
      <c r="E2817" s="14" t="str">
        <f t="shared" si="751"/>
        <v>1948Ordoñez German8</v>
      </c>
      <c r="J2817" s="14" t="str">
        <f t="shared" si="739"/>
        <v xml:space="preserve">Service completo. Cambio de aceite y filtros. Control general del vehiculo. Cambiar juego de bujias de encendido. Control del tren delantero. Cambiar bieleta de barra estabilizadora lado derecho. Sacar ambas parrillas de suspension. Reparar las mismas con bujes nuevos. Armado total. Regular convergencia. Cambiar escobilla limpia parabrisas lado conductor.       </v>
      </c>
      <c r="L2817" s="3">
        <v>1</v>
      </c>
      <c r="M2817" s="10" t="s">
        <v>3448</v>
      </c>
      <c r="N2817" s="3" t="s">
        <v>2484</v>
      </c>
      <c r="O2817" s="158">
        <v>18671.68</v>
      </c>
      <c r="P2817" s="158">
        <v>3921.06</v>
      </c>
      <c r="Q2817" s="7">
        <v>22592.74</v>
      </c>
      <c r="S2817" s="8"/>
      <c r="T2817" s="11">
        <v>1</v>
      </c>
      <c r="U2817" s="158">
        <v>28000</v>
      </c>
      <c r="V2817" s="158">
        <v>5880</v>
      </c>
      <c r="W2817" s="76">
        <v>33880</v>
      </c>
      <c r="X2817" s="16">
        <f t="shared" si="752"/>
        <v>33880</v>
      </c>
      <c r="AC2817" s="18">
        <f t="shared" si="740"/>
        <v>0</v>
      </c>
      <c r="AD2817" s="19">
        <f t="shared" si="745"/>
        <v>175000</v>
      </c>
      <c r="AE2817" s="21">
        <f t="shared" si="744"/>
        <v>22592.74</v>
      </c>
      <c r="AF2817" s="20">
        <f t="shared" si="746"/>
        <v>0</v>
      </c>
      <c r="AG2817" s="20">
        <f t="shared" si="747"/>
        <v>0</v>
      </c>
      <c r="AH2817" s="20">
        <f t="shared" si="748"/>
        <v>0</v>
      </c>
      <c r="AI2817" s="20">
        <f t="shared" si="742"/>
        <v>0</v>
      </c>
      <c r="AJ2817" s="20">
        <f t="shared" si="743"/>
        <v>0</v>
      </c>
      <c r="AK2817" s="20">
        <f t="shared" si="741"/>
        <v>0</v>
      </c>
      <c r="AL2817" s="171"/>
    </row>
    <row r="2818" spans="1:38" ht="15.75" customHeight="1" x14ac:dyDescent="0.25">
      <c r="A2818" s="3">
        <v>1948</v>
      </c>
      <c r="B2818" s="14">
        <f t="shared" si="736"/>
        <v>9</v>
      </c>
      <c r="C2818" s="9">
        <f t="shared" si="749"/>
        <v>45419</v>
      </c>
      <c r="D2818" s="3" t="str">
        <f t="shared" si="750"/>
        <v>Ordoñez German</v>
      </c>
      <c r="E2818" s="14" t="str">
        <f t="shared" si="751"/>
        <v>1948Ordoñez German9</v>
      </c>
      <c r="J2818" s="14" t="str">
        <f t="shared" si="739"/>
        <v xml:space="preserve">Service completo. Cambio de aceite y filtros. Control general del vehiculo. Cambiar juego de bujias de encendido. Control del tren delantero. Cambiar bieleta de barra estabilizadora lado derecho. Sacar ambas parrillas de suspension. Reparar las mismas con bujes nuevos. Armado total. Regular convergencia. Cambiar escobilla limpia parabrisas lado conductor.        </v>
      </c>
      <c r="L2818" s="3">
        <v>1</v>
      </c>
      <c r="M2818" s="10" t="s">
        <v>2158</v>
      </c>
      <c r="N2818" s="3" t="s">
        <v>2484</v>
      </c>
      <c r="O2818" s="158">
        <v>17430</v>
      </c>
      <c r="P2818" s="158">
        <v>3660.3</v>
      </c>
      <c r="Q2818" s="7">
        <v>21090.3</v>
      </c>
      <c r="S2818" s="8"/>
      <c r="T2818" s="11">
        <v>1</v>
      </c>
      <c r="U2818" s="158">
        <v>26000</v>
      </c>
      <c r="V2818" s="158">
        <v>5460</v>
      </c>
      <c r="W2818" s="76">
        <v>31460</v>
      </c>
      <c r="X2818" s="16">
        <f t="shared" si="752"/>
        <v>31460</v>
      </c>
      <c r="AC2818" s="18">
        <f t="shared" si="740"/>
        <v>0</v>
      </c>
      <c r="AD2818" s="19">
        <f t="shared" si="745"/>
        <v>175000</v>
      </c>
      <c r="AE2818" s="21">
        <f t="shared" si="744"/>
        <v>21090.3</v>
      </c>
      <c r="AF2818" s="20">
        <f t="shared" si="746"/>
        <v>0</v>
      </c>
      <c r="AG2818" s="20">
        <f t="shared" si="747"/>
        <v>0</v>
      </c>
      <c r="AH2818" s="20">
        <f t="shared" si="748"/>
        <v>0</v>
      </c>
      <c r="AI2818" s="20">
        <f t="shared" si="742"/>
        <v>0</v>
      </c>
      <c r="AJ2818" s="20">
        <f t="shared" si="743"/>
        <v>0</v>
      </c>
      <c r="AK2818" s="20">
        <f t="shared" si="741"/>
        <v>0</v>
      </c>
      <c r="AL2818" s="171"/>
    </row>
    <row r="2819" spans="1:38" ht="15.75" customHeight="1" x14ac:dyDescent="0.25">
      <c r="A2819" s="3">
        <v>1949</v>
      </c>
      <c r="B2819" s="14">
        <f t="shared" si="736"/>
        <v>1</v>
      </c>
      <c r="C2819" s="9">
        <v>45420</v>
      </c>
      <c r="D2819" s="3" t="s">
        <v>160</v>
      </c>
      <c r="E2819" s="14" t="str">
        <f t="shared" si="751"/>
        <v>1949Alvarez Guillermo1</v>
      </c>
      <c r="F2819" s="119" t="s">
        <v>3746</v>
      </c>
      <c r="G2819" s="119" t="s">
        <v>2264</v>
      </c>
      <c r="H2819" s="119">
        <v>271511</v>
      </c>
      <c r="I2819" s="10" t="s">
        <v>3747</v>
      </c>
      <c r="J2819" s="14" t="str">
        <f t="shared" si="739"/>
        <v>Cambiar correa poly-v. Desarmar admision. Cambiar kit de oring. Armado total.</v>
      </c>
      <c r="K2819" s="3" t="s">
        <v>1665</v>
      </c>
      <c r="L2819" s="3">
        <v>1</v>
      </c>
      <c r="M2819" s="10" t="s">
        <v>1920</v>
      </c>
      <c r="N2819" s="3" t="s">
        <v>2484</v>
      </c>
      <c r="O2819" s="158">
        <v>23171.11</v>
      </c>
      <c r="P2819" s="158">
        <v>4865.9399999999996</v>
      </c>
      <c r="Q2819" s="7">
        <v>28037.05</v>
      </c>
      <c r="R2819" s="7" t="s">
        <v>1971</v>
      </c>
      <c r="S2819" s="8"/>
      <c r="T2819" s="11">
        <v>1</v>
      </c>
      <c r="U2819" s="158">
        <v>34000</v>
      </c>
      <c r="V2819" s="158">
        <v>7140</v>
      </c>
      <c r="W2819" s="76">
        <v>41140</v>
      </c>
      <c r="X2819" s="16">
        <f t="shared" si="752"/>
        <v>41140</v>
      </c>
      <c r="Y2819" s="3">
        <v>1</v>
      </c>
      <c r="Z2819" s="114">
        <v>80000</v>
      </c>
      <c r="AB2819" s="4">
        <v>80000</v>
      </c>
      <c r="AC2819" s="18">
        <f t="shared" si="740"/>
        <v>80000</v>
      </c>
      <c r="AD2819" s="19">
        <f t="shared" si="745"/>
        <v>80000</v>
      </c>
      <c r="AE2819" s="21">
        <f t="shared" si="744"/>
        <v>28037.05</v>
      </c>
      <c r="AF2819" s="20">
        <f t="shared" si="746"/>
        <v>31537.05</v>
      </c>
      <c r="AG2819" s="20">
        <f t="shared" si="747"/>
        <v>50820</v>
      </c>
      <c r="AH2819" s="20">
        <f t="shared" si="748"/>
        <v>80000</v>
      </c>
      <c r="AI2819" s="20">
        <f t="shared" si="742"/>
        <v>130820</v>
      </c>
      <c r="AJ2819" s="20">
        <f t="shared" si="743"/>
        <v>0</v>
      </c>
      <c r="AK2819" s="20">
        <f t="shared" si="741"/>
        <v>130820</v>
      </c>
      <c r="AL2819" s="171"/>
    </row>
    <row r="2820" spans="1:38" ht="15.75" customHeight="1" x14ac:dyDescent="0.25">
      <c r="A2820" s="3">
        <v>1949</v>
      </c>
      <c r="B2820" s="14">
        <f t="shared" ref="B2820:B2883" si="753">IF(A2820=A2819,B2819+1,1)</f>
        <v>2</v>
      </c>
      <c r="C2820" s="9">
        <f>IF(A2820=A2819,C2819,"")</f>
        <v>45420</v>
      </c>
      <c r="D2820" s="3" t="str">
        <f>IF(A2820=A2819,D2819,"")</f>
        <v>Alvarez Guillermo</v>
      </c>
      <c r="E2820" s="14" t="str">
        <f t="shared" si="751"/>
        <v>1949Alvarez Guillermo2</v>
      </c>
      <c r="J2820" s="14" t="str">
        <f t="shared" si="739"/>
        <v xml:space="preserve">Cambiar correa poly-v. Desarmar admision. Cambiar kit de oring. Armado total. </v>
      </c>
      <c r="L2820" s="3">
        <v>1</v>
      </c>
      <c r="M2820" s="10" t="s">
        <v>3748</v>
      </c>
      <c r="N2820" s="3" t="s">
        <v>771</v>
      </c>
      <c r="O2820" s="158">
        <v>2892.57</v>
      </c>
      <c r="P2820" s="158">
        <v>607.42999999999995</v>
      </c>
      <c r="Q2820" s="7">
        <v>3500</v>
      </c>
      <c r="S2820" s="8"/>
      <c r="T2820" s="11">
        <v>1</v>
      </c>
      <c r="U2820" s="158">
        <v>8000</v>
      </c>
      <c r="V2820" s="158">
        <v>1680</v>
      </c>
      <c r="W2820" s="76">
        <v>9680</v>
      </c>
      <c r="X2820" s="16">
        <f t="shared" si="752"/>
        <v>9680</v>
      </c>
      <c r="AC2820" s="18">
        <f t="shared" si="740"/>
        <v>0</v>
      </c>
      <c r="AD2820" s="19">
        <f t="shared" si="745"/>
        <v>80000</v>
      </c>
      <c r="AE2820" s="21">
        <f t="shared" si="744"/>
        <v>3500</v>
      </c>
      <c r="AF2820" s="20">
        <f t="shared" si="746"/>
        <v>0</v>
      </c>
      <c r="AG2820" s="20">
        <f t="shared" si="747"/>
        <v>0</v>
      </c>
      <c r="AH2820" s="20">
        <f t="shared" si="748"/>
        <v>0</v>
      </c>
      <c r="AI2820" s="20">
        <f t="shared" si="742"/>
        <v>0</v>
      </c>
      <c r="AJ2820" s="20">
        <f t="shared" si="743"/>
        <v>0</v>
      </c>
      <c r="AK2820" s="20">
        <f t="shared" si="741"/>
        <v>0</v>
      </c>
      <c r="AL2820" s="171"/>
    </row>
    <row r="2821" spans="1:38" ht="15.75" customHeight="1" x14ac:dyDescent="0.25">
      <c r="A2821" s="3">
        <v>1950</v>
      </c>
      <c r="B2821" s="14">
        <f t="shared" si="753"/>
        <v>1</v>
      </c>
      <c r="C2821" s="9">
        <v>45420</v>
      </c>
      <c r="D2821" s="3" t="s">
        <v>552</v>
      </c>
      <c r="E2821" s="14" t="str">
        <f t="shared" si="751"/>
        <v>1950Penoncello Vanesa1</v>
      </c>
      <c r="F2821" s="119" t="s">
        <v>3749</v>
      </c>
      <c r="G2821" s="119" t="s">
        <v>2402</v>
      </c>
      <c r="H2821" s="119">
        <v>62781</v>
      </c>
      <c r="I2821" s="10" t="s">
        <v>3750</v>
      </c>
      <c r="J2821" s="14" t="str">
        <f t="shared" si="739"/>
        <v>Service completo. Cambio de aceite y filtros. Control general del vehiculo. Cambiar juego de bujias. Lavado motor. Regular freno de mano.</v>
      </c>
      <c r="K2821" s="3" t="s">
        <v>2390</v>
      </c>
      <c r="L2821" s="3">
        <v>1</v>
      </c>
      <c r="M2821" s="10" t="s">
        <v>3751</v>
      </c>
      <c r="N2821" s="3" t="s">
        <v>771</v>
      </c>
      <c r="O2821" s="158">
        <v>4733.92</v>
      </c>
      <c r="P2821" s="158">
        <v>994.12</v>
      </c>
      <c r="Q2821" s="7">
        <v>5728.04</v>
      </c>
      <c r="R2821" s="7" t="s">
        <v>1916</v>
      </c>
      <c r="S2821" s="8"/>
      <c r="T2821" s="11">
        <v>1</v>
      </c>
      <c r="U2821" s="158">
        <v>7500</v>
      </c>
      <c r="V2821" s="158">
        <v>1575</v>
      </c>
      <c r="W2821" s="76">
        <v>9075</v>
      </c>
      <c r="X2821" s="16">
        <f t="shared" si="752"/>
        <v>9075</v>
      </c>
      <c r="Y2821" s="3">
        <v>1</v>
      </c>
      <c r="Z2821" s="114">
        <v>59250</v>
      </c>
      <c r="AA2821" s="114">
        <v>15750</v>
      </c>
      <c r="AB2821" s="4">
        <v>75000</v>
      </c>
      <c r="AC2821" s="18">
        <f t="shared" si="740"/>
        <v>75000</v>
      </c>
      <c r="AD2821" s="19">
        <f t="shared" si="745"/>
        <v>75000</v>
      </c>
      <c r="AE2821" s="21">
        <f t="shared" si="744"/>
        <v>5728.04</v>
      </c>
      <c r="AF2821" s="20">
        <f t="shared" si="746"/>
        <v>51595.040000000001</v>
      </c>
      <c r="AG2821" s="20">
        <f t="shared" si="747"/>
        <v>167089</v>
      </c>
      <c r="AH2821" s="20">
        <f t="shared" si="748"/>
        <v>75000</v>
      </c>
      <c r="AI2821" s="20">
        <f t="shared" si="742"/>
        <v>242089</v>
      </c>
      <c r="AJ2821" s="20">
        <f t="shared" si="743"/>
        <v>0</v>
      </c>
      <c r="AK2821" s="20">
        <f t="shared" si="741"/>
        <v>242089</v>
      </c>
      <c r="AL2821" s="171"/>
    </row>
    <row r="2822" spans="1:38" ht="15.75" customHeight="1" x14ac:dyDescent="0.25">
      <c r="A2822" s="3">
        <v>1950</v>
      </c>
      <c r="B2822" s="14">
        <f t="shared" si="753"/>
        <v>2</v>
      </c>
      <c r="C2822" s="9">
        <f>IF(A2822=A2821,C2821,"")</f>
        <v>45420</v>
      </c>
      <c r="D2822" s="3" t="str">
        <f>IF(A2822=A2821,D2821,"")</f>
        <v>Penoncello Vanesa</v>
      </c>
      <c r="E2822" s="14" t="str">
        <f t="shared" si="751"/>
        <v>1950Penoncello Vanesa2</v>
      </c>
      <c r="J2822" s="14" t="str">
        <f t="shared" si="739"/>
        <v xml:space="preserve">Service completo. Cambio de aceite y filtros. Control general del vehiculo. Cambiar juego de bujias. Lavado motor. Regular freno de mano. </v>
      </c>
      <c r="L2822" s="3">
        <v>1</v>
      </c>
      <c r="M2822" s="10" t="s">
        <v>3681</v>
      </c>
      <c r="N2822" s="3" t="s">
        <v>771</v>
      </c>
      <c r="O2822" s="158">
        <v>14256.2</v>
      </c>
      <c r="P2822" s="158">
        <v>2993.8</v>
      </c>
      <c r="Q2822" s="7">
        <v>17250</v>
      </c>
      <c r="S2822" s="8"/>
      <c r="T2822" s="11">
        <v>1</v>
      </c>
      <c r="U2822" s="158">
        <v>18600</v>
      </c>
      <c r="V2822" s="158">
        <v>3906</v>
      </c>
      <c r="W2822" s="76">
        <v>22506</v>
      </c>
      <c r="X2822" s="16">
        <f t="shared" si="752"/>
        <v>22506</v>
      </c>
      <c r="AC2822" s="18">
        <f t="shared" si="740"/>
        <v>0</v>
      </c>
      <c r="AD2822" s="19">
        <f t="shared" si="745"/>
        <v>75000</v>
      </c>
      <c r="AE2822" s="21">
        <f t="shared" si="744"/>
        <v>17250</v>
      </c>
      <c r="AF2822" s="20">
        <f t="shared" si="746"/>
        <v>0</v>
      </c>
      <c r="AG2822" s="20">
        <f t="shared" si="747"/>
        <v>0</v>
      </c>
      <c r="AH2822" s="20">
        <f t="shared" si="748"/>
        <v>0</v>
      </c>
      <c r="AI2822" s="20">
        <f t="shared" si="742"/>
        <v>0</v>
      </c>
      <c r="AJ2822" s="20">
        <f t="shared" si="743"/>
        <v>0</v>
      </c>
      <c r="AK2822" s="20">
        <f t="shared" si="741"/>
        <v>0</v>
      </c>
      <c r="AL2822" s="171"/>
    </row>
    <row r="2823" spans="1:38" ht="15.75" customHeight="1" x14ac:dyDescent="0.25">
      <c r="A2823" s="3">
        <v>1950</v>
      </c>
      <c r="B2823" s="14">
        <f t="shared" si="753"/>
        <v>3</v>
      </c>
      <c r="C2823" s="9">
        <f>IF(A2823=A2822,C2822,"")</f>
        <v>45420</v>
      </c>
      <c r="D2823" s="3" t="str">
        <f>IF(A2823=A2822,D2822,"")</f>
        <v>Penoncello Vanesa</v>
      </c>
      <c r="E2823" s="14" t="str">
        <f t="shared" si="751"/>
        <v>1950Penoncello Vanesa3</v>
      </c>
      <c r="J2823" s="14" t="str">
        <f t="shared" si="739"/>
        <v xml:space="preserve">Service completo. Cambio de aceite y filtros. Control general del vehiculo. Cambiar juego de bujias. Lavado motor. Regular freno de mano.  </v>
      </c>
      <c r="L2823" s="3">
        <v>1</v>
      </c>
      <c r="M2823" s="10" t="s">
        <v>3682</v>
      </c>
      <c r="N2823" s="3" t="s">
        <v>771</v>
      </c>
      <c r="O2823" s="158">
        <v>6303.31</v>
      </c>
      <c r="P2823" s="158">
        <v>1323.69</v>
      </c>
      <c r="Q2823" s="7">
        <v>7627</v>
      </c>
      <c r="S2823" s="8"/>
      <c r="T2823" s="11">
        <v>1</v>
      </c>
      <c r="U2823" s="158">
        <v>12800</v>
      </c>
      <c r="V2823" s="158">
        <v>2688</v>
      </c>
      <c r="W2823" s="76">
        <v>15488</v>
      </c>
      <c r="X2823" s="16">
        <f t="shared" si="752"/>
        <v>15488</v>
      </c>
      <c r="AC2823" s="18">
        <f t="shared" si="740"/>
        <v>0</v>
      </c>
      <c r="AD2823" s="19">
        <f t="shared" si="745"/>
        <v>75000</v>
      </c>
      <c r="AE2823" s="21">
        <f t="shared" si="744"/>
        <v>7627</v>
      </c>
      <c r="AF2823" s="20">
        <f t="shared" si="746"/>
        <v>0</v>
      </c>
      <c r="AG2823" s="20">
        <f t="shared" si="747"/>
        <v>0</v>
      </c>
      <c r="AH2823" s="20">
        <f t="shared" si="748"/>
        <v>0</v>
      </c>
      <c r="AI2823" s="20">
        <f t="shared" si="742"/>
        <v>0</v>
      </c>
      <c r="AJ2823" s="20">
        <f t="shared" si="743"/>
        <v>0</v>
      </c>
      <c r="AK2823" s="20">
        <f t="shared" si="741"/>
        <v>0</v>
      </c>
      <c r="AL2823" s="171"/>
    </row>
    <row r="2824" spans="1:38" ht="15.75" customHeight="1" x14ac:dyDescent="0.25">
      <c r="A2824" s="3">
        <v>1950</v>
      </c>
      <c r="B2824" s="14">
        <f t="shared" si="753"/>
        <v>4</v>
      </c>
      <c r="C2824" s="9">
        <f>IF(A2824=A2823,C2823,"")</f>
        <v>45420</v>
      </c>
      <c r="D2824" s="3" t="str">
        <f>IF(A2824=A2823,D2823,"")</f>
        <v>Penoncello Vanesa</v>
      </c>
      <c r="E2824" s="14" t="str">
        <f t="shared" si="751"/>
        <v>1950Penoncello Vanesa4</v>
      </c>
      <c r="J2824" s="14" t="str">
        <f t="shared" si="739"/>
        <v xml:space="preserve">Service completo. Cambio de aceite y filtros. Control general del vehiculo. Cambiar juego de bujias. Lavado motor. Regular freno de mano.   </v>
      </c>
      <c r="L2824" s="3">
        <v>1</v>
      </c>
      <c r="M2824" s="10" t="s">
        <v>3752</v>
      </c>
      <c r="N2824" s="3" t="s">
        <v>771</v>
      </c>
      <c r="O2824" s="158">
        <v>5619.84</v>
      </c>
      <c r="P2824" s="158">
        <v>1180.1600000000001</v>
      </c>
      <c r="Q2824" s="7">
        <v>6800</v>
      </c>
      <c r="S2824" s="8"/>
      <c r="T2824" s="11">
        <v>1</v>
      </c>
      <c r="U2824" s="158">
        <v>12000</v>
      </c>
      <c r="V2824" s="158">
        <v>2520</v>
      </c>
      <c r="W2824" s="76">
        <v>14520</v>
      </c>
      <c r="X2824" s="16">
        <f t="shared" si="752"/>
        <v>14520</v>
      </c>
      <c r="AC2824" s="18">
        <f t="shared" si="740"/>
        <v>0</v>
      </c>
      <c r="AD2824" s="19">
        <f t="shared" si="745"/>
        <v>75000</v>
      </c>
      <c r="AE2824" s="21">
        <f t="shared" si="744"/>
        <v>6800</v>
      </c>
      <c r="AF2824" s="20">
        <f t="shared" si="746"/>
        <v>0</v>
      </c>
      <c r="AG2824" s="20">
        <f t="shared" si="747"/>
        <v>0</v>
      </c>
      <c r="AH2824" s="20">
        <f t="shared" si="748"/>
        <v>0</v>
      </c>
      <c r="AI2824" s="20">
        <f t="shared" si="742"/>
        <v>0</v>
      </c>
      <c r="AJ2824" s="20">
        <f t="shared" si="743"/>
        <v>0</v>
      </c>
      <c r="AK2824" s="20">
        <f t="shared" si="741"/>
        <v>0</v>
      </c>
      <c r="AL2824" s="171"/>
    </row>
    <row r="2825" spans="1:38" ht="15.75" customHeight="1" x14ac:dyDescent="0.25">
      <c r="A2825" s="3">
        <v>1950</v>
      </c>
      <c r="B2825" s="14">
        <f t="shared" si="753"/>
        <v>5</v>
      </c>
      <c r="C2825" s="9">
        <f>IF(A2825=A2824,C2824,"")</f>
        <v>45420</v>
      </c>
      <c r="D2825" s="3" t="str">
        <f>IF(A2825=A2824,D2824,"")</f>
        <v>Penoncello Vanesa</v>
      </c>
      <c r="E2825" s="14" t="str">
        <f t="shared" si="751"/>
        <v>1950Penoncello Vanesa5</v>
      </c>
      <c r="J2825" s="14" t="str">
        <f t="shared" si="739"/>
        <v xml:space="preserve">Service completo. Cambio de aceite y filtros. Control general del vehiculo. Cambiar juego de bujias. Lavado motor. Regular freno de mano.    </v>
      </c>
      <c r="L2825" s="3">
        <v>1</v>
      </c>
      <c r="M2825" s="10" t="s">
        <v>728</v>
      </c>
      <c r="N2825" s="3" t="s">
        <v>771</v>
      </c>
      <c r="O2825" s="158">
        <v>3462.81</v>
      </c>
      <c r="P2825" s="158">
        <v>727.19</v>
      </c>
      <c r="Q2825" s="7">
        <v>4190</v>
      </c>
      <c r="S2825" s="8"/>
      <c r="T2825" s="11">
        <v>4</v>
      </c>
      <c r="U2825" s="158">
        <v>11250</v>
      </c>
      <c r="W2825" s="76">
        <v>11250</v>
      </c>
      <c r="X2825" s="16">
        <f t="shared" si="752"/>
        <v>45000</v>
      </c>
      <c r="AC2825" s="18">
        <f t="shared" si="740"/>
        <v>0</v>
      </c>
      <c r="AD2825" s="19">
        <f t="shared" si="745"/>
        <v>75000</v>
      </c>
      <c r="AE2825" s="21">
        <f t="shared" si="744"/>
        <v>16760</v>
      </c>
      <c r="AF2825" s="20">
        <f t="shared" si="746"/>
        <v>0</v>
      </c>
      <c r="AG2825" s="20">
        <f t="shared" si="747"/>
        <v>0</v>
      </c>
      <c r="AH2825" s="20">
        <f t="shared" si="748"/>
        <v>0</v>
      </c>
      <c r="AI2825" s="20">
        <f t="shared" si="742"/>
        <v>0</v>
      </c>
      <c r="AJ2825" s="20">
        <f t="shared" si="743"/>
        <v>0</v>
      </c>
      <c r="AK2825" s="20">
        <f t="shared" si="741"/>
        <v>0</v>
      </c>
      <c r="AL2825" s="171"/>
    </row>
    <row r="2826" spans="1:38" ht="15.75" customHeight="1" x14ac:dyDescent="0.25">
      <c r="A2826" s="3">
        <v>1950</v>
      </c>
      <c r="B2826" s="14">
        <f t="shared" si="753"/>
        <v>6</v>
      </c>
      <c r="C2826" s="9">
        <f>IF(A2826=A2825,C2825,"")</f>
        <v>45420</v>
      </c>
      <c r="D2826" s="3" t="str">
        <f>IF(A2826=A2825,D2825,"")</f>
        <v>Penoncello Vanesa</v>
      </c>
      <c r="E2826" s="14" t="str">
        <f t="shared" si="751"/>
        <v>1950Penoncello Vanesa6</v>
      </c>
      <c r="J2826" s="14" t="str">
        <f t="shared" si="739"/>
        <v xml:space="preserve">Service completo. Cambio de aceite y filtros. Control general del vehiculo. Cambiar juego de bujias. Lavado motor. Regular freno de mano.     </v>
      </c>
      <c r="L2826" s="3">
        <v>1</v>
      </c>
      <c r="M2826" s="10" t="s">
        <v>3753</v>
      </c>
      <c r="N2826" s="3" t="s">
        <v>734</v>
      </c>
      <c r="O2826" s="158">
        <v>8264.4699999999993</v>
      </c>
      <c r="P2826" s="158">
        <v>1735.53</v>
      </c>
      <c r="Q2826" s="7">
        <v>10000</v>
      </c>
      <c r="S2826" s="8"/>
      <c r="T2826" s="11">
        <v>4</v>
      </c>
      <c r="U2826" s="158">
        <v>12500</v>
      </c>
      <c r="V2826" s="158">
        <v>2625</v>
      </c>
      <c r="W2826" s="76">
        <v>15125</v>
      </c>
      <c r="X2826" s="16">
        <f t="shared" si="752"/>
        <v>60500</v>
      </c>
      <c r="AC2826" s="18">
        <f t="shared" si="740"/>
        <v>0</v>
      </c>
      <c r="AD2826" s="19">
        <f t="shared" si="745"/>
        <v>75000</v>
      </c>
      <c r="AE2826" s="21">
        <f t="shared" si="744"/>
        <v>40000</v>
      </c>
      <c r="AF2826" s="20">
        <f t="shared" si="746"/>
        <v>0</v>
      </c>
      <c r="AG2826" s="20">
        <f t="shared" si="747"/>
        <v>0</v>
      </c>
      <c r="AH2826" s="20">
        <f t="shared" si="748"/>
        <v>0</v>
      </c>
      <c r="AI2826" s="20">
        <f t="shared" si="742"/>
        <v>0</v>
      </c>
      <c r="AJ2826" s="20">
        <f t="shared" si="743"/>
        <v>0</v>
      </c>
      <c r="AK2826" s="20">
        <f t="shared" si="741"/>
        <v>0</v>
      </c>
      <c r="AL2826" s="171"/>
    </row>
    <row r="2827" spans="1:38" ht="15.75" customHeight="1" x14ac:dyDescent="0.25">
      <c r="A2827" s="3">
        <v>1951</v>
      </c>
      <c r="B2827" s="14">
        <f t="shared" si="753"/>
        <v>1</v>
      </c>
      <c r="C2827" s="9">
        <v>45420</v>
      </c>
      <c r="D2827" s="3" t="s">
        <v>2050</v>
      </c>
      <c r="E2827" s="14" t="str">
        <f t="shared" si="751"/>
        <v>1951Fernandez Jorge1</v>
      </c>
      <c r="F2827" s="119" t="s">
        <v>3555</v>
      </c>
      <c r="G2827" s="119" t="s">
        <v>2033</v>
      </c>
      <c r="I2827" s="10" t="s">
        <v>3822</v>
      </c>
      <c r="J2827" s="14" t="str">
        <f t="shared" si="739"/>
        <v>Cambiar deposito de agua. Desarmar distribucion completa. Reemplazar bomba de agua. Rearmar distribucion. Puesta a punto. Lavar carcazas de distribucion. Colocar nuevamente las mismas. Colocar liquido refrigerante. Purgado del circuito de refrigeracion. Limpieza de interior de circuito de refrigeracion. Embujar trambalador de cambios. Dar ajuste al mismo y tiro. Cambiar tapa de deposito de agua.</v>
      </c>
      <c r="K2827" s="3" t="s">
        <v>2380</v>
      </c>
      <c r="L2827" s="3">
        <v>1</v>
      </c>
      <c r="M2827" s="10" t="s">
        <v>1368</v>
      </c>
      <c r="N2827" s="3" t="s">
        <v>2484</v>
      </c>
      <c r="O2827" s="158">
        <v>33283</v>
      </c>
      <c r="P2827" s="158">
        <v>6989.43</v>
      </c>
      <c r="Q2827" s="7">
        <v>40272.43</v>
      </c>
      <c r="R2827" s="7" t="s">
        <v>1971</v>
      </c>
      <c r="S2827" s="8"/>
      <c r="T2827" s="11">
        <v>1</v>
      </c>
      <c r="U2827" s="158">
        <v>49000</v>
      </c>
      <c r="V2827" s="158">
        <v>10290</v>
      </c>
      <c r="W2827" s="76">
        <v>59290</v>
      </c>
      <c r="X2827" s="16">
        <f t="shared" si="752"/>
        <v>59290</v>
      </c>
      <c r="Y2827" s="3">
        <v>1</v>
      </c>
      <c r="Z2827" s="114">
        <v>71100</v>
      </c>
      <c r="AA2827" s="114">
        <v>18900</v>
      </c>
      <c r="AB2827" s="4">
        <v>90000</v>
      </c>
      <c r="AC2827" s="18">
        <f t="shared" si="740"/>
        <v>90000</v>
      </c>
      <c r="AD2827" s="19">
        <f t="shared" si="745"/>
        <v>90000</v>
      </c>
      <c r="AE2827" s="21">
        <f t="shared" si="744"/>
        <v>40272.43</v>
      </c>
      <c r="AF2827" s="20">
        <f t="shared" si="746"/>
        <v>177772.43</v>
      </c>
      <c r="AG2827" s="20">
        <f t="shared" si="747"/>
        <v>255706</v>
      </c>
      <c r="AH2827" s="20">
        <f t="shared" si="748"/>
        <v>90000</v>
      </c>
      <c r="AI2827" s="20">
        <f t="shared" si="742"/>
        <v>345706</v>
      </c>
      <c r="AJ2827" s="20">
        <f t="shared" si="743"/>
        <v>0</v>
      </c>
      <c r="AK2827" s="20">
        <f t="shared" si="741"/>
        <v>345706</v>
      </c>
      <c r="AL2827" s="171"/>
    </row>
    <row r="2828" spans="1:38" ht="15.75" customHeight="1" x14ac:dyDescent="0.25">
      <c r="A2828" s="3">
        <v>1951</v>
      </c>
      <c r="B2828" s="14">
        <f t="shared" si="753"/>
        <v>2</v>
      </c>
      <c r="C2828" s="9">
        <f>IF(A2828=A2827,C2827,"")</f>
        <v>45420</v>
      </c>
      <c r="D2828" s="3" t="str">
        <f>IF(A2828=A2827,D2827,"")</f>
        <v>Fernandez Jorge</v>
      </c>
      <c r="E2828" s="14" t="str">
        <f t="shared" si="751"/>
        <v>1951Fernandez Jorge2</v>
      </c>
      <c r="J2828" s="14" t="str">
        <f t="shared" si="739"/>
        <v xml:space="preserve">Cambiar deposito de agua. Desarmar distribucion completa. Reemplazar bomba de agua. Rearmar distribucion. Puesta a punto. Lavar carcazas de distribucion. Colocar nuevamente las mismas. Colocar liquido refrigerante. Purgado del circuito de refrigeracion. Limpieza de interior de circuito de refrigeracion. Embujar trambalador de cambios. Dar ajuste al mismo y tiro. Cambiar tapa de deposito de agua. </v>
      </c>
      <c r="L2828" s="3">
        <v>1</v>
      </c>
      <c r="M2828" s="10" t="s">
        <v>2911</v>
      </c>
      <c r="N2828" s="3" t="s">
        <v>771</v>
      </c>
      <c r="O2828" s="158">
        <v>103305.79</v>
      </c>
      <c r="P2828" s="158">
        <v>21694.21</v>
      </c>
      <c r="Q2828" s="7">
        <v>125000</v>
      </c>
      <c r="S2828" s="8"/>
      <c r="T2828" s="11">
        <v>1</v>
      </c>
      <c r="U2828" s="158">
        <v>139830</v>
      </c>
      <c r="V2828" s="158">
        <v>37170</v>
      </c>
      <c r="W2828" s="76">
        <v>177000</v>
      </c>
      <c r="X2828" s="16">
        <f t="shared" si="752"/>
        <v>177000</v>
      </c>
      <c r="AC2828" s="18">
        <f t="shared" si="740"/>
        <v>0</v>
      </c>
      <c r="AD2828" s="19">
        <f t="shared" si="745"/>
        <v>90000</v>
      </c>
      <c r="AE2828" s="21">
        <f t="shared" si="744"/>
        <v>125000</v>
      </c>
      <c r="AF2828" s="20">
        <f t="shared" si="746"/>
        <v>0</v>
      </c>
      <c r="AG2828" s="20">
        <f t="shared" si="747"/>
        <v>0</v>
      </c>
      <c r="AH2828" s="20">
        <f t="shared" si="748"/>
        <v>0</v>
      </c>
      <c r="AI2828" s="20">
        <f t="shared" si="742"/>
        <v>0</v>
      </c>
      <c r="AJ2828" s="20">
        <f t="shared" si="743"/>
        <v>0</v>
      </c>
      <c r="AK2828" s="20">
        <f t="shared" si="741"/>
        <v>0</v>
      </c>
      <c r="AL2828" s="171"/>
    </row>
    <row r="2829" spans="1:38" ht="15.75" customHeight="1" x14ac:dyDescent="0.25">
      <c r="A2829" s="3">
        <v>1951</v>
      </c>
      <c r="B2829" s="14">
        <f t="shared" si="753"/>
        <v>3</v>
      </c>
      <c r="C2829" s="9">
        <v>45420</v>
      </c>
      <c r="D2829" s="3" t="s">
        <v>2050</v>
      </c>
      <c r="E2829" s="14" t="str">
        <f t="shared" si="751"/>
        <v>1951Fernandez Jorge3</v>
      </c>
      <c r="J2829" s="14" t="str">
        <f t="shared" si="739"/>
        <v xml:space="preserve">Cambiar deposito de agua. Desarmar distribucion completa. Reemplazar bomba de agua. Rearmar distribucion. Puesta a punto. Lavar carcazas de distribucion. Colocar nuevamente las mismas. Colocar liquido refrigerante. Purgado del circuito de refrigeracion. Limpieza de interior de circuito de refrigeracion. Embujar trambalador de cambios. Dar ajuste al mismo y tiro. Cambiar tapa de deposito de agua.  </v>
      </c>
      <c r="L2829" s="3">
        <v>1</v>
      </c>
      <c r="M2829" s="10" t="s">
        <v>981</v>
      </c>
      <c r="N2829" s="3" t="s">
        <v>771</v>
      </c>
      <c r="O2829" s="158">
        <v>2892.57</v>
      </c>
      <c r="P2829" s="158">
        <v>607.42999999999995</v>
      </c>
      <c r="Q2829" s="7">
        <v>3500</v>
      </c>
      <c r="S2829" s="8"/>
      <c r="T2829" s="11">
        <v>1</v>
      </c>
      <c r="U2829" s="158">
        <v>6162</v>
      </c>
      <c r="V2829" s="158">
        <v>1638</v>
      </c>
      <c r="W2829" s="76">
        <v>7800</v>
      </c>
      <c r="X2829" s="16">
        <f t="shared" si="752"/>
        <v>7800</v>
      </c>
      <c r="AC2829" s="18">
        <f t="shared" si="740"/>
        <v>0</v>
      </c>
      <c r="AD2829" s="19">
        <f t="shared" si="745"/>
        <v>90000</v>
      </c>
      <c r="AE2829" s="21">
        <f t="shared" si="744"/>
        <v>3500</v>
      </c>
      <c r="AF2829" s="20">
        <f t="shared" si="746"/>
        <v>0</v>
      </c>
      <c r="AG2829" s="20">
        <f t="shared" si="747"/>
        <v>0</v>
      </c>
      <c r="AH2829" s="20">
        <f t="shared" si="748"/>
        <v>0</v>
      </c>
      <c r="AI2829" s="20"/>
      <c r="AJ2829" s="20"/>
      <c r="AK2829" s="20">
        <f t="shared" si="741"/>
        <v>0</v>
      </c>
      <c r="AL2829" s="171"/>
    </row>
    <row r="2830" spans="1:38" ht="15.75" customHeight="1" x14ac:dyDescent="0.25">
      <c r="A2830" s="3">
        <v>1951</v>
      </c>
      <c r="B2830" s="14">
        <f t="shared" si="753"/>
        <v>4</v>
      </c>
      <c r="C2830" s="9">
        <v>45420</v>
      </c>
      <c r="D2830" s="3" t="s">
        <v>2050</v>
      </c>
      <c r="E2830" s="14" t="str">
        <f t="shared" si="751"/>
        <v>1951Fernandez Jorge4</v>
      </c>
      <c r="J2830" s="14" t="str">
        <f t="shared" si="739"/>
        <v xml:space="preserve">Cambiar deposito de agua. Desarmar distribucion completa. Reemplazar bomba de agua. Rearmar distribucion. Puesta a punto. Lavar carcazas de distribucion. Colocar nuevamente las mismas. Colocar liquido refrigerante. Purgado del circuito de refrigeracion. Limpieza de interior de circuito de refrigeracion. Embujar trambalador de cambios. Dar ajuste al mismo y tiro. Cambiar tapa de deposito de agua.   </v>
      </c>
      <c r="L2830" s="3">
        <v>1</v>
      </c>
      <c r="M2830" s="10" t="s">
        <v>3821</v>
      </c>
      <c r="N2830" s="3" t="s">
        <v>2728</v>
      </c>
      <c r="O2830" s="158">
        <v>7438.02</v>
      </c>
      <c r="P2830" s="158">
        <v>1561.98</v>
      </c>
      <c r="Q2830" s="7">
        <v>9000</v>
      </c>
      <c r="S2830" s="8"/>
      <c r="T2830" s="11">
        <v>1</v>
      </c>
      <c r="U2830" s="158">
        <v>9600</v>
      </c>
      <c r="V2830" s="158">
        <v>2016</v>
      </c>
      <c r="W2830" s="76">
        <v>11616</v>
      </c>
      <c r="X2830" s="16">
        <f t="shared" si="752"/>
        <v>11616</v>
      </c>
      <c r="AC2830" s="18">
        <f t="shared" si="740"/>
        <v>0</v>
      </c>
      <c r="AD2830" s="19">
        <f t="shared" si="745"/>
        <v>90000</v>
      </c>
      <c r="AE2830" s="21">
        <f t="shared" si="744"/>
        <v>9000</v>
      </c>
      <c r="AF2830" s="20">
        <f t="shared" si="746"/>
        <v>0</v>
      </c>
      <c r="AG2830" s="20">
        <f t="shared" si="747"/>
        <v>0</v>
      </c>
      <c r="AH2830" s="20">
        <f t="shared" si="748"/>
        <v>0</v>
      </c>
      <c r="AI2830" s="20"/>
      <c r="AJ2830" s="20"/>
      <c r="AK2830" s="20">
        <f t="shared" si="741"/>
        <v>0</v>
      </c>
      <c r="AL2830" s="171"/>
    </row>
    <row r="2831" spans="1:38" ht="15.75" customHeight="1" x14ac:dyDescent="0.25">
      <c r="A2831" s="3">
        <v>1952</v>
      </c>
      <c r="B2831" s="14">
        <f t="shared" si="753"/>
        <v>1</v>
      </c>
      <c r="C2831" s="9">
        <v>45421</v>
      </c>
      <c r="D2831" s="3" t="s">
        <v>163</v>
      </c>
      <c r="E2831" s="14" t="str">
        <f t="shared" si="751"/>
        <v>1952Avila Edgardo1</v>
      </c>
      <c r="F2831" s="119" t="s">
        <v>3755</v>
      </c>
      <c r="G2831" s="119" t="s">
        <v>1547</v>
      </c>
      <c r="H2831" s="119">
        <v>187024</v>
      </c>
      <c r="I2831" s="10" t="s">
        <v>3756</v>
      </c>
      <c r="J2831" s="14" t="str">
        <f t="shared" si="739"/>
        <v>Service. Cambio de aceite y filtros. Control parcial del vehiculo. Cambiar lampara de stop lado derecho.</v>
      </c>
      <c r="K2831" s="3" t="s">
        <v>2390</v>
      </c>
      <c r="L2831" s="3">
        <v>1</v>
      </c>
      <c r="M2831" s="10" t="s">
        <v>2624</v>
      </c>
      <c r="N2831" s="3" t="s">
        <v>771</v>
      </c>
      <c r="O2831" s="158">
        <v>6748.92</v>
      </c>
      <c r="P2831" s="158">
        <v>1417.27</v>
      </c>
      <c r="Q2831" s="7">
        <v>8166.19</v>
      </c>
      <c r="R2831" s="7" t="s">
        <v>1916</v>
      </c>
      <c r="S2831" s="8"/>
      <c r="T2831" s="11">
        <v>1</v>
      </c>
      <c r="U2831" s="158">
        <v>9917.36</v>
      </c>
      <c r="V2831" s="158">
        <v>2082.64</v>
      </c>
      <c r="W2831" s="76">
        <v>12000</v>
      </c>
      <c r="X2831" s="16">
        <f t="shared" si="752"/>
        <v>12000</v>
      </c>
      <c r="Y2831" s="3">
        <v>1</v>
      </c>
      <c r="Z2831" s="114">
        <v>20000</v>
      </c>
      <c r="AB2831" s="4">
        <v>20000</v>
      </c>
      <c r="AC2831" s="18">
        <f t="shared" si="740"/>
        <v>20000</v>
      </c>
      <c r="AD2831" s="19">
        <f t="shared" si="745"/>
        <v>20000</v>
      </c>
      <c r="AE2831" s="21">
        <f t="shared" si="744"/>
        <v>8166.19</v>
      </c>
      <c r="AF2831" s="20">
        <f t="shared" si="746"/>
        <v>42356.19</v>
      </c>
      <c r="AG2831" s="20">
        <f t="shared" si="747"/>
        <v>106800</v>
      </c>
      <c r="AH2831" s="20">
        <f t="shared" si="748"/>
        <v>20000</v>
      </c>
      <c r="AI2831" s="20">
        <f t="shared" ref="AI2831:AI2894" si="754">IF(AL2831&lt;&gt;0,AK2831/1.21,AK2831)</f>
        <v>126800</v>
      </c>
      <c r="AJ2831" s="20">
        <f t="shared" ref="AJ2831:AJ2894" si="755">IF(AL2831&lt;&gt;0,AI2831*0.21,0)</f>
        <v>0</v>
      </c>
      <c r="AK2831" s="20">
        <f t="shared" si="741"/>
        <v>126800</v>
      </c>
      <c r="AL2831" s="171"/>
    </row>
    <row r="2832" spans="1:38" ht="15.75" customHeight="1" x14ac:dyDescent="0.25">
      <c r="A2832" s="3">
        <v>1952</v>
      </c>
      <c r="B2832" s="14">
        <f t="shared" si="753"/>
        <v>2</v>
      </c>
      <c r="C2832" s="9">
        <f>IF(A2832=A2831,C2831,"")</f>
        <v>45421</v>
      </c>
      <c r="D2832" s="3" t="str">
        <f>IF(A2832=A2831,D2831,"")</f>
        <v>Avila Edgardo</v>
      </c>
      <c r="E2832" s="14" t="str">
        <f t="shared" si="751"/>
        <v>1952Avila Edgardo2</v>
      </c>
      <c r="J2832" s="14" t="str">
        <f t="shared" si="739"/>
        <v xml:space="preserve">Service. Cambio de aceite y filtros. Control parcial del vehiculo. Cambiar lampara de stop lado derecho. </v>
      </c>
      <c r="L2832" s="3">
        <v>1</v>
      </c>
      <c r="M2832" s="10" t="s">
        <v>728</v>
      </c>
      <c r="N2832" s="3" t="s">
        <v>771</v>
      </c>
      <c r="O2832" s="158">
        <v>3462.81</v>
      </c>
      <c r="P2832" s="158">
        <v>727.19</v>
      </c>
      <c r="Q2832" s="7">
        <v>4190</v>
      </c>
      <c r="S2832" s="8"/>
      <c r="T2832" s="11">
        <v>4</v>
      </c>
      <c r="U2832" s="158">
        <v>11250</v>
      </c>
      <c r="W2832" s="76">
        <v>11250</v>
      </c>
      <c r="X2832" s="16">
        <f t="shared" si="752"/>
        <v>45000</v>
      </c>
      <c r="AC2832" s="18">
        <f t="shared" si="740"/>
        <v>0</v>
      </c>
      <c r="AD2832" s="19">
        <f t="shared" si="745"/>
        <v>20000</v>
      </c>
      <c r="AE2832" s="21">
        <f t="shared" si="744"/>
        <v>16760</v>
      </c>
      <c r="AF2832" s="20">
        <f t="shared" si="746"/>
        <v>0</v>
      </c>
      <c r="AG2832" s="20">
        <f t="shared" si="747"/>
        <v>0</v>
      </c>
      <c r="AH2832" s="20">
        <f t="shared" si="748"/>
        <v>0</v>
      </c>
      <c r="AI2832" s="20">
        <f t="shared" si="754"/>
        <v>0</v>
      </c>
      <c r="AJ2832" s="20">
        <f t="shared" si="755"/>
        <v>0</v>
      </c>
      <c r="AK2832" s="20">
        <f t="shared" si="741"/>
        <v>0</v>
      </c>
      <c r="AL2832" s="171"/>
    </row>
    <row r="2833" spans="1:38" ht="15.75" customHeight="1" x14ac:dyDescent="0.25">
      <c r="A2833" s="3">
        <v>1952</v>
      </c>
      <c r="B2833" s="14">
        <f t="shared" si="753"/>
        <v>3</v>
      </c>
      <c r="C2833" s="9">
        <f>IF(A2833=A2832,C2832,"")</f>
        <v>45421</v>
      </c>
      <c r="D2833" s="3" t="str">
        <f>IF(A2833=A2832,D2832,"")</f>
        <v>Avila Edgardo</v>
      </c>
      <c r="E2833" s="14" t="str">
        <f t="shared" si="751"/>
        <v>1952Avila Edgardo3</v>
      </c>
      <c r="J2833" s="14" t="str">
        <f t="shared" si="739"/>
        <v xml:space="preserve">Service. Cambio de aceite y filtros. Control parcial del vehiculo. Cambiar lampara de stop lado derecho.  </v>
      </c>
      <c r="L2833" s="3">
        <v>1</v>
      </c>
      <c r="M2833" s="10" t="s">
        <v>3455</v>
      </c>
      <c r="N2833" s="3" t="s">
        <v>1832</v>
      </c>
      <c r="S2833" s="8"/>
      <c r="W2833" s="76"/>
      <c r="X2833" s="16">
        <f t="shared" si="752"/>
        <v>0</v>
      </c>
      <c r="AC2833" s="18">
        <f t="shared" si="740"/>
        <v>0</v>
      </c>
      <c r="AD2833" s="19">
        <f t="shared" si="745"/>
        <v>20000</v>
      </c>
      <c r="AE2833" s="21">
        <f t="shared" si="744"/>
        <v>0</v>
      </c>
      <c r="AF2833" s="20">
        <f t="shared" si="746"/>
        <v>0</v>
      </c>
      <c r="AG2833" s="20">
        <f t="shared" si="747"/>
        <v>0</v>
      </c>
      <c r="AH2833" s="20">
        <f t="shared" si="748"/>
        <v>0</v>
      </c>
      <c r="AI2833" s="20">
        <f t="shared" si="754"/>
        <v>0</v>
      </c>
      <c r="AJ2833" s="20">
        <f t="shared" si="755"/>
        <v>0</v>
      </c>
      <c r="AK2833" s="20">
        <f t="shared" si="741"/>
        <v>0</v>
      </c>
      <c r="AL2833" s="171"/>
    </row>
    <row r="2834" spans="1:38" ht="15.75" customHeight="1" x14ac:dyDescent="0.25">
      <c r="A2834" s="3">
        <v>1952</v>
      </c>
      <c r="B2834" s="14">
        <f t="shared" si="753"/>
        <v>4</v>
      </c>
      <c r="C2834" s="9">
        <v>45421</v>
      </c>
      <c r="D2834" s="3" t="s">
        <v>163</v>
      </c>
      <c r="E2834" s="14" t="str">
        <f t="shared" si="751"/>
        <v>1952Avila Edgardo4</v>
      </c>
      <c r="J2834" s="14" t="str">
        <f t="shared" si="739"/>
        <v xml:space="preserve">Service. Cambio de aceite y filtros. Control parcial del vehiculo. Cambiar lampara de stop lado derecho.   </v>
      </c>
      <c r="L2834" s="3">
        <v>1</v>
      </c>
      <c r="M2834" s="10" t="s">
        <v>2460</v>
      </c>
      <c r="N2834" s="3" t="s">
        <v>771</v>
      </c>
      <c r="O2834" s="158">
        <v>24793.39</v>
      </c>
      <c r="P2834" s="158">
        <v>5206.6099999999997</v>
      </c>
      <c r="Q2834" s="7">
        <v>30000</v>
      </c>
      <c r="S2834" s="8"/>
      <c r="T2834" s="11">
        <v>1</v>
      </c>
      <c r="U2834" s="158">
        <v>41157.03</v>
      </c>
      <c r="V2834" s="158">
        <v>8642.9699999999993</v>
      </c>
      <c r="W2834" s="76">
        <v>49800</v>
      </c>
      <c r="X2834" s="16">
        <f t="shared" si="752"/>
        <v>49800</v>
      </c>
      <c r="AC2834" s="18">
        <f t="shared" si="740"/>
        <v>0</v>
      </c>
      <c r="AD2834" s="19">
        <f t="shared" si="745"/>
        <v>20000</v>
      </c>
      <c r="AE2834" s="21">
        <f t="shared" si="744"/>
        <v>30000</v>
      </c>
      <c r="AF2834" s="20">
        <f t="shared" si="746"/>
        <v>0</v>
      </c>
      <c r="AG2834" s="20">
        <f t="shared" si="747"/>
        <v>0</v>
      </c>
      <c r="AH2834" s="20">
        <f t="shared" si="748"/>
        <v>0</v>
      </c>
      <c r="AI2834" s="20">
        <f t="shared" si="754"/>
        <v>0</v>
      </c>
      <c r="AJ2834" s="20">
        <f t="shared" si="755"/>
        <v>0</v>
      </c>
      <c r="AK2834" s="20">
        <f t="shared" si="741"/>
        <v>0</v>
      </c>
      <c r="AL2834" s="171"/>
    </row>
    <row r="2835" spans="1:38" ht="15.75" customHeight="1" x14ac:dyDescent="0.25">
      <c r="A2835" s="3">
        <v>1953</v>
      </c>
      <c r="B2835" s="14">
        <f t="shared" si="753"/>
        <v>1</v>
      </c>
      <c r="C2835" s="9">
        <v>45421</v>
      </c>
      <c r="D2835" s="3" t="s">
        <v>3629</v>
      </c>
      <c r="E2835" s="14" t="str">
        <f t="shared" si="751"/>
        <v>1953Caravario Fernando 1</v>
      </c>
      <c r="F2835" s="119" t="s">
        <v>3630</v>
      </c>
      <c r="G2835" s="119" t="s">
        <v>1547</v>
      </c>
      <c r="H2835" s="119">
        <v>65513</v>
      </c>
      <c r="I2835" s="10" t="s">
        <v>3757</v>
      </c>
      <c r="J2835" s="14" t="str">
        <f t="shared" si="739"/>
        <v>Cambiar cable de embrague. Dar altura al pedal.</v>
      </c>
      <c r="K2835" s="3" t="s">
        <v>1665</v>
      </c>
      <c r="R2835" s="7" t="s">
        <v>1971</v>
      </c>
      <c r="S2835" s="8"/>
      <c r="W2835" s="76"/>
      <c r="X2835" s="16">
        <f t="shared" si="752"/>
        <v>0</v>
      </c>
      <c r="Y2835" s="3">
        <v>1</v>
      </c>
      <c r="Z2835" s="114">
        <v>40000</v>
      </c>
      <c r="AB2835" s="4">
        <v>40000</v>
      </c>
      <c r="AC2835" s="18">
        <f t="shared" si="740"/>
        <v>40000</v>
      </c>
      <c r="AD2835" s="19">
        <f t="shared" si="745"/>
        <v>40000</v>
      </c>
      <c r="AE2835" s="21">
        <f t="shared" si="744"/>
        <v>0</v>
      </c>
      <c r="AF2835" s="20">
        <f t="shared" si="746"/>
        <v>0</v>
      </c>
      <c r="AG2835" s="20">
        <f t="shared" si="747"/>
        <v>0</v>
      </c>
      <c r="AH2835" s="20">
        <f t="shared" si="748"/>
        <v>40000</v>
      </c>
      <c r="AI2835" s="20">
        <f t="shared" si="754"/>
        <v>40000</v>
      </c>
      <c r="AJ2835" s="20">
        <f t="shared" si="755"/>
        <v>0</v>
      </c>
      <c r="AK2835" s="20">
        <f t="shared" si="741"/>
        <v>40000</v>
      </c>
      <c r="AL2835" s="171"/>
    </row>
    <row r="2836" spans="1:38" ht="15.75" customHeight="1" x14ac:dyDescent="0.25">
      <c r="A2836" s="3">
        <v>1953</v>
      </c>
      <c r="B2836" s="14">
        <f t="shared" si="753"/>
        <v>2</v>
      </c>
      <c r="C2836" s="9">
        <f>IF(A2836=A2835,C2835,"")</f>
        <v>45421</v>
      </c>
      <c r="D2836" s="3" t="str">
        <f>IF(A2836=A2835,D2835,"")</f>
        <v xml:space="preserve">Caravario Fernando </v>
      </c>
      <c r="E2836" s="14" t="str">
        <f t="shared" si="751"/>
        <v>1953Caravario Fernando 2</v>
      </c>
      <c r="J2836" s="14" t="str">
        <f t="shared" si="739"/>
        <v xml:space="preserve">Cambiar cable de embrague. Dar altura al pedal. </v>
      </c>
      <c r="S2836" s="8"/>
      <c r="W2836" s="76"/>
      <c r="X2836" s="16">
        <f t="shared" si="752"/>
        <v>0</v>
      </c>
      <c r="AC2836" s="18">
        <f t="shared" si="740"/>
        <v>0</v>
      </c>
      <c r="AD2836" s="19">
        <f t="shared" si="745"/>
        <v>40000</v>
      </c>
      <c r="AE2836" s="21">
        <f t="shared" si="744"/>
        <v>0</v>
      </c>
      <c r="AF2836" s="20">
        <f t="shared" si="746"/>
        <v>0</v>
      </c>
      <c r="AG2836" s="20">
        <f t="shared" si="747"/>
        <v>0</v>
      </c>
      <c r="AH2836" s="20">
        <f t="shared" si="748"/>
        <v>0</v>
      </c>
      <c r="AI2836" s="20">
        <f t="shared" si="754"/>
        <v>0</v>
      </c>
      <c r="AJ2836" s="20">
        <f t="shared" si="755"/>
        <v>0</v>
      </c>
      <c r="AK2836" s="20">
        <f t="shared" si="741"/>
        <v>0</v>
      </c>
      <c r="AL2836" s="171"/>
    </row>
    <row r="2837" spans="1:38" ht="15.75" customHeight="1" x14ac:dyDescent="0.25">
      <c r="A2837" s="3">
        <v>1954</v>
      </c>
      <c r="B2837" s="14">
        <f t="shared" si="753"/>
        <v>1</v>
      </c>
      <c r="C2837" s="9">
        <v>45422</v>
      </c>
      <c r="D2837" s="3" t="s">
        <v>116</v>
      </c>
      <c r="E2837" s="14" t="str">
        <f t="shared" si="751"/>
        <v>1954Transporte Palloni1</v>
      </c>
      <c r="F2837" s="119" t="s">
        <v>964</v>
      </c>
      <c r="G2837" s="119" t="s">
        <v>1318</v>
      </c>
      <c r="H2837" s="119">
        <v>382880</v>
      </c>
      <c r="I2837" s="10" t="s">
        <v>3769</v>
      </c>
      <c r="J2837" s="14" t="str">
        <f t="shared" si="739"/>
        <v>Desarmar distribucion. Cambiar kit, bomba de agua y correa poly-v. Armado total. Cambiar fuelle de homocinetica. Cambiar fuelle salida de caja.</v>
      </c>
      <c r="K2837" s="3" t="s">
        <v>2390</v>
      </c>
      <c r="R2837" s="7" t="s">
        <v>2506</v>
      </c>
      <c r="S2837" s="8"/>
      <c r="W2837" s="76"/>
      <c r="X2837" s="16">
        <f t="shared" si="752"/>
        <v>0</v>
      </c>
      <c r="Y2837" s="3">
        <v>1</v>
      </c>
      <c r="Z2837" s="114">
        <v>170000</v>
      </c>
      <c r="AA2837" s="114">
        <v>35700</v>
      </c>
      <c r="AB2837" s="4">
        <v>205700</v>
      </c>
      <c r="AC2837" s="18">
        <f t="shared" si="740"/>
        <v>205700</v>
      </c>
      <c r="AD2837" s="19">
        <f t="shared" si="745"/>
        <v>205700</v>
      </c>
      <c r="AE2837" s="21">
        <f t="shared" si="744"/>
        <v>0</v>
      </c>
      <c r="AF2837" s="20">
        <f t="shared" si="746"/>
        <v>0</v>
      </c>
      <c r="AG2837" s="20">
        <f t="shared" si="747"/>
        <v>0</v>
      </c>
      <c r="AH2837" s="20">
        <f t="shared" si="748"/>
        <v>205700</v>
      </c>
      <c r="AI2837" s="20">
        <f t="shared" si="754"/>
        <v>170000</v>
      </c>
      <c r="AJ2837" s="20">
        <f t="shared" si="755"/>
        <v>35700</v>
      </c>
      <c r="AK2837" s="20">
        <f t="shared" si="741"/>
        <v>205700</v>
      </c>
      <c r="AL2837" s="171">
        <v>36</v>
      </c>
    </row>
    <row r="2838" spans="1:38" ht="15.75" customHeight="1" x14ac:dyDescent="0.25">
      <c r="A2838" s="3">
        <v>1954</v>
      </c>
      <c r="B2838" s="14">
        <f t="shared" si="753"/>
        <v>2</v>
      </c>
      <c r="C2838" s="9">
        <f>IF(A2838=A2837,C2837,"")</f>
        <v>45422</v>
      </c>
      <c r="D2838" s="3" t="str">
        <f>IF(A2838=A2837,D2837,"")</f>
        <v>Transporte Palloni</v>
      </c>
      <c r="E2838" s="14" t="str">
        <f t="shared" si="751"/>
        <v>1954Transporte Palloni2</v>
      </c>
      <c r="J2838" s="14" t="str">
        <f t="shared" si="739"/>
        <v xml:space="preserve">Desarmar distribucion. Cambiar kit, bomba de agua y correa poly-v. Armado total. Cambiar fuelle de homocinetica. Cambiar fuelle salida de caja. </v>
      </c>
      <c r="S2838" s="8"/>
      <c r="W2838" s="76"/>
      <c r="X2838" s="16">
        <f t="shared" si="752"/>
        <v>0</v>
      </c>
      <c r="AC2838" s="18">
        <f t="shared" si="740"/>
        <v>0</v>
      </c>
      <c r="AD2838" s="19">
        <f t="shared" si="745"/>
        <v>205700</v>
      </c>
      <c r="AE2838" s="21">
        <f t="shared" si="744"/>
        <v>0</v>
      </c>
      <c r="AF2838" s="20">
        <f t="shared" si="746"/>
        <v>0</v>
      </c>
      <c r="AG2838" s="20">
        <f t="shared" si="747"/>
        <v>0</v>
      </c>
      <c r="AH2838" s="20">
        <f t="shared" si="748"/>
        <v>0</v>
      </c>
      <c r="AI2838" s="20">
        <f t="shared" si="754"/>
        <v>0</v>
      </c>
      <c r="AJ2838" s="20">
        <f t="shared" si="755"/>
        <v>0</v>
      </c>
      <c r="AK2838" s="20">
        <f t="shared" si="741"/>
        <v>0</v>
      </c>
      <c r="AL2838" s="171"/>
    </row>
    <row r="2839" spans="1:38" ht="15.75" customHeight="1" x14ac:dyDescent="0.25">
      <c r="A2839" s="3">
        <v>1955</v>
      </c>
      <c r="B2839" s="14">
        <f t="shared" si="753"/>
        <v>1</v>
      </c>
      <c r="C2839" s="9">
        <v>45422</v>
      </c>
      <c r="D2839" s="3" t="s">
        <v>295</v>
      </c>
      <c r="E2839" s="14" t="str">
        <f t="shared" si="751"/>
        <v>1955Carrara Sandra1</v>
      </c>
      <c r="F2839" s="119" t="s">
        <v>1466</v>
      </c>
      <c r="G2839" s="119" t="s">
        <v>2187</v>
      </c>
      <c r="I2839" s="10" t="s">
        <v>3759</v>
      </c>
      <c r="J2839" s="14" t="str">
        <f t="shared" si="739"/>
        <v>Control del tren delantero. Sacar ambas parrillas de suspension. Reparar con bujes y rotulas nuevas. Cambiar bieleta de barra estabilizadora lado derecho. Cambiar bolillero de rueda delantera derecha. Cambiar precap de direccion lado izquierdo. Regular convergencia.</v>
      </c>
      <c r="K2839" s="3" t="s">
        <v>2390</v>
      </c>
      <c r="L2839" s="3">
        <v>1</v>
      </c>
      <c r="M2839" s="10" t="s">
        <v>3326</v>
      </c>
      <c r="N2839" s="3" t="s">
        <v>2484</v>
      </c>
      <c r="O2839" s="158">
        <v>24380.16</v>
      </c>
      <c r="P2839" s="158">
        <v>5119.84</v>
      </c>
      <c r="Q2839" s="7">
        <v>29500</v>
      </c>
      <c r="R2839" s="7" t="s">
        <v>1971</v>
      </c>
      <c r="S2839" s="8"/>
      <c r="T2839" s="11">
        <v>2</v>
      </c>
      <c r="U2839" s="158">
        <v>36000</v>
      </c>
      <c r="V2839" s="158">
        <v>7560</v>
      </c>
      <c r="W2839" s="76">
        <v>43560</v>
      </c>
      <c r="X2839" s="16">
        <f t="shared" si="752"/>
        <v>87120</v>
      </c>
      <c r="Y2839" s="3">
        <v>1</v>
      </c>
      <c r="Z2839" s="114">
        <v>180000</v>
      </c>
      <c r="AB2839" s="4">
        <v>180000</v>
      </c>
      <c r="AC2839" s="18">
        <f t="shared" si="740"/>
        <v>180000</v>
      </c>
      <c r="AD2839" s="19">
        <f t="shared" si="745"/>
        <v>180000</v>
      </c>
      <c r="AE2839" s="21">
        <f t="shared" si="744"/>
        <v>59000</v>
      </c>
      <c r="AF2839" s="20">
        <f t="shared" si="746"/>
        <v>104500</v>
      </c>
      <c r="AG2839" s="20">
        <f t="shared" si="747"/>
        <v>231558</v>
      </c>
      <c r="AH2839" s="20">
        <f t="shared" si="748"/>
        <v>180000</v>
      </c>
      <c r="AI2839" s="20">
        <f t="shared" si="754"/>
        <v>411558</v>
      </c>
      <c r="AJ2839" s="20">
        <f t="shared" si="755"/>
        <v>0</v>
      </c>
      <c r="AK2839" s="20">
        <f t="shared" si="741"/>
        <v>411558</v>
      </c>
      <c r="AL2839" s="171"/>
    </row>
    <row r="2840" spans="1:38" ht="15.75" customHeight="1" x14ac:dyDescent="0.25">
      <c r="A2840" s="3">
        <v>1955</v>
      </c>
      <c r="B2840" s="14">
        <f t="shared" si="753"/>
        <v>2</v>
      </c>
      <c r="C2840" s="9">
        <f>IF(A2840=A2839,C2839,"")</f>
        <v>45422</v>
      </c>
      <c r="D2840" s="3" t="str">
        <f>IF(A2840=A2839,D2839,"")</f>
        <v>Carrara Sandra</v>
      </c>
      <c r="E2840" s="14" t="str">
        <f t="shared" si="751"/>
        <v>1955Carrara Sandra2</v>
      </c>
      <c r="J2840" s="14" t="str">
        <f t="shared" si="739"/>
        <v xml:space="preserve">Control del tren delantero. Sacar ambas parrillas de suspension. Reparar con bujes y rotulas nuevas. Cambiar bieleta de barra estabilizadora lado derecho. Cambiar bolillero de rueda delantera derecha. Cambiar precap de direccion lado izquierdo. Regular convergencia. </v>
      </c>
      <c r="L2840" s="3">
        <v>1</v>
      </c>
      <c r="M2840" s="10" t="s">
        <v>3760</v>
      </c>
      <c r="N2840" s="3" t="s">
        <v>2484</v>
      </c>
      <c r="O2840" s="158">
        <v>20909.09</v>
      </c>
      <c r="P2840" s="158">
        <v>4390.91</v>
      </c>
      <c r="Q2840" s="7">
        <v>25300</v>
      </c>
      <c r="S2840" s="8"/>
      <c r="T2840" s="11">
        <v>1</v>
      </c>
      <c r="U2840" s="158">
        <v>30600</v>
      </c>
      <c r="V2840" s="158">
        <v>6426</v>
      </c>
      <c r="W2840" s="76">
        <v>37026</v>
      </c>
      <c r="X2840" s="16">
        <f t="shared" si="752"/>
        <v>37026</v>
      </c>
      <c r="AC2840" s="18">
        <f t="shared" si="740"/>
        <v>0</v>
      </c>
      <c r="AD2840" s="19">
        <f t="shared" si="745"/>
        <v>180000</v>
      </c>
      <c r="AE2840" s="21">
        <f t="shared" si="744"/>
        <v>25300</v>
      </c>
      <c r="AF2840" s="20">
        <f t="shared" si="746"/>
        <v>0</v>
      </c>
      <c r="AG2840" s="20">
        <f t="shared" si="747"/>
        <v>0</v>
      </c>
      <c r="AH2840" s="20">
        <f t="shared" si="748"/>
        <v>0</v>
      </c>
      <c r="AI2840" s="20">
        <f t="shared" si="754"/>
        <v>0</v>
      </c>
      <c r="AJ2840" s="20">
        <f t="shared" si="755"/>
        <v>0</v>
      </c>
      <c r="AK2840" s="20">
        <f t="shared" si="741"/>
        <v>0</v>
      </c>
      <c r="AL2840" s="171"/>
    </row>
    <row r="2841" spans="1:38" ht="15.75" customHeight="1" x14ac:dyDescent="0.25">
      <c r="A2841" s="3">
        <v>1955</v>
      </c>
      <c r="B2841" s="14">
        <f t="shared" si="753"/>
        <v>3</v>
      </c>
      <c r="C2841" s="9">
        <f>IF(A2841=A2840,C2840,"")</f>
        <v>45422</v>
      </c>
      <c r="D2841" s="3" t="str">
        <f>IF(A2841=A2840,D2840,"")</f>
        <v>Carrara Sandra</v>
      </c>
      <c r="E2841" s="14" t="str">
        <f t="shared" si="751"/>
        <v>1955Carrara Sandra3</v>
      </c>
      <c r="J2841" s="14" t="str">
        <f t="shared" si="739"/>
        <v xml:space="preserve">Control del tren delantero. Sacar ambas parrillas de suspension. Reparar con bujes y rotulas nuevas. Cambiar bieleta de barra estabilizadora lado derecho. Cambiar bolillero de rueda delantera derecha. Cambiar precap de direccion lado izquierdo. Regular convergencia.  </v>
      </c>
      <c r="L2841" s="3">
        <v>1</v>
      </c>
      <c r="M2841" s="10" t="s">
        <v>2158</v>
      </c>
      <c r="N2841" s="3" t="s">
        <v>771</v>
      </c>
      <c r="O2841" s="158">
        <v>16363.64</v>
      </c>
      <c r="P2841" s="158">
        <v>3436.36</v>
      </c>
      <c r="Q2841" s="7">
        <v>19800</v>
      </c>
      <c r="S2841" s="8"/>
      <c r="T2841" s="11">
        <v>1</v>
      </c>
      <c r="U2841" s="158">
        <v>28000</v>
      </c>
      <c r="V2841" s="158">
        <v>5880</v>
      </c>
      <c r="W2841" s="76">
        <v>33880</v>
      </c>
      <c r="X2841" s="16">
        <f t="shared" si="752"/>
        <v>33880</v>
      </c>
      <c r="AC2841" s="18">
        <f t="shared" si="740"/>
        <v>0</v>
      </c>
      <c r="AD2841" s="19">
        <f t="shared" si="745"/>
        <v>180000</v>
      </c>
      <c r="AE2841" s="21">
        <f t="shared" si="744"/>
        <v>19800</v>
      </c>
      <c r="AF2841" s="20">
        <f t="shared" si="746"/>
        <v>0</v>
      </c>
      <c r="AG2841" s="20">
        <f t="shared" si="747"/>
        <v>0</v>
      </c>
      <c r="AH2841" s="20">
        <f t="shared" si="748"/>
        <v>0</v>
      </c>
      <c r="AI2841" s="20">
        <f t="shared" si="754"/>
        <v>0</v>
      </c>
      <c r="AJ2841" s="20">
        <f t="shared" si="755"/>
        <v>0</v>
      </c>
      <c r="AK2841" s="20">
        <f t="shared" si="741"/>
        <v>0</v>
      </c>
      <c r="AL2841" s="171"/>
    </row>
    <row r="2842" spans="1:38" ht="15.75" customHeight="1" x14ac:dyDescent="0.25">
      <c r="A2842" s="3">
        <v>1955</v>
      </c>
      <c r="B2842" s="14">
        <f t="shared" si="753"/>
        <v>4</v>
      </c>
      <c r="C2842" s="9">
        <f>IF(A2842=A2841,C2841,"")</f>
        <v>45422</v>
      </c>
      <c r="D2842" s="3" t="str">
        <f>IF(A2842=A2841,D2841,"")</f>
        <v>Carrara Sandra</v>
      </c>
      <c r="E2842" s="14" t="str">
        <f t="shared" si="751"/>
        <v>1955Carrara Sandra4</v>
      </c>
      <c r="J2842" s="14" t="str">
        <f t="shared" si="739"/>
        <v xml:space="preserve">Control del tren delantero. Sacar ambas parrillas de suspension. Reparar con bujes y rotulas nuevas. Cambiar bieleta de barra estabilizadora lado derecho. Cambiar bolillero de rueda delantera derecha. Cambiar precap de direccion lado izquierdo. Regular convergencia.   </v>
      </c>
      <c r="L2842" s="3">
        <v>1</v>
      </c>
      <c r="M2842" s="10" t="s">
        <v>3133</v>
      </c>
      <c r="N2842" s="3" t="s">
        <v>2484</v>
      </c>
      <c r="O2842" s="158">
        <v>4958.68</v>
      </c>
      <c r="P2842" s="158">
        <v>1041.33</v>
      </c>
      <c r="Q2842" s="7">
        <v>6000.01</v>
      </c>
      <c r="S2842" s="8"/>
      <c r="T2842" s="11">
        <v>4</v>
      </c>
      <c r="U2842" s="158">
        <v>7260</v>
      </c>
      <c r="V2842" s="158">
        <v>1524.6</v>
      </c>
      <c r="W2842" s="76">
        <v>8784</v>
      </c>
      <c r="X2842" s="16">
        <f t="shared" si="752"/>
        <v>35136</v>
      </c>
      <c r="AC2842" s="18">
        <f t="shared" si="740"/>
        <v>0</v>
      </c>
      <c r="AD2842" s="19">
        <f t="shared" si="745"/>
        <v>180000</v>
      </c>
      <c r="AE2842" s="21">
        <f t="shared" si="744"/>
        <v>24000.04</v>
      </c>
      <c r="AF2842" s="20">
        <f t="shared" si="746"/>
        <v>0</v>
      </c>
      <c r="AG2842" s="20">
        <f t="shared" si="747"/>
        <v>0</v>
      </c>
      <c r="AH2842" s="20">
        <f t="shared" si="748"/>
        <v>0</v>
      </c>
      <c r="AI2842" s="20">
        <f t="shared" si="754"/>
        <v>0</v>
      </c>
      <c r="AJ2842" s="20">
        <f t="shared" si="755"/>
        <v>0</v>
      </c>
      <c r="AK2842" s="20">
        <f t="shared" si="741"/>
        <v>0</v>
      </c>
      <c r="AL2842" s="171"/>
    </row>
    <row r="2843" spans="1:38" ht="15.75" customHeight="1" x14ac:dyDescent="0.25">
      <c r="A2843" s="3">
        <v>1955</v>
      </c>
      <c r="B2843" s="14">
        <f t="shared" si="753"/>
        <v>5</v>
      </c>
      <c r="C2843" s="9">
        <f>IF(A2843=A2842,C2842,"")</f>
        <v>45422</v>
      </c>
      <c r="D2843" s="3" t="str">
        <f>IF(A2843=A2842,D2842,"")</f>
        <v>Carrara Sandra</v>
      </c>
      <c r="E2843" s="14" t="str">
        <f t="shared" si="751"/>
        <v>1955Carrara Sandra5</v>
      </c>
      <c r="J2843" s="14" t="str">
        <f t="shared" si="739"/>
        <v xml:space="preserve">Control del tren delantero. Sacar ambas parrillas de suspension. Reparar con bujes y rotulas nuevas. Cambiar bieleta de barra estabilizadora lado derecho. Cambiar bolillero de rueda delantera derecha. Cambiar precap de direccion lado izquierdo. Regular convergencia.    </v>
      </c>
      <c r="L2843" s="3">
        <v>1</v>
      </c>
      <c r="M2843" s="10" t="s">
        <v>2362</v>
      </c>
      <c r="N2843" s="3" t="s">
        <v>2484</v>
      </c>
      <c r="O2843" s="158">
        <v>18842.96</v>
      </c>
      <c r="P2843" s="158">
        <v>3957.03</v>
      </c>
      <c r="Q2843" s="7">
        <v>22799.99</v>
      </c>
      <c r="S2843" s="8"/>
      <c r="T2843" s="11">
        <v>1</v>
      </c>
      <c r="U2843" s="158">
        <v>27600</v>
      </c>
      <c r="V2843" s="158">
        <v>5796</v>
      </c>
      <c r="W2843" s="76">
        <v>33396</v>
      </c>
      <c r="X2843" s="16">
        <f t="shared" si="752"/>
        <v>33396</v>
      </c>
      <c r="AC2843" s="18">
        <f t="shared" si="740"/>
        <v>0</v>
      </c>
      <c r="AD2843" s="19">
        <f t="shared" si="745"/>
        <v>180000</v>
      </c>
      <c r="AE2843" s="21">
        <f t="shared" si="744"/>
        <v>22799.99</v>
      </c>
      <c r="AF2843" s="20">
        <f t="shared" si="746"/>
        <v>0</v>
      </c>
      <c r="AG2843" s="20">
        <f t="shared" si="747"/>
        <v>0</v>
      </c>
      <c r="AH2843" s="20">
        <f t="shared" si="748"/>
        <v>0</v>
      </c>
      <c r="AI2843" s="20">
        <f t="shared" si="754"/>
        <v>0</v>
      </c>
      <c r="AJ2843" s="20">
        <f t="shared" si="755"/>
        <v>0</v>
      </c>
      <c r="AK2843" s="20">
        <f t="shared" si="741"/>
        <v>0</v>
      </c>
      <c r="AL2843" s="171"/>
    </row>
    <row r="2844" spans="1:38" ht="15.75" customHeight="1" x14ac:dyDescent="0.25">
      <c r="A2844" s="3">
        <v>1955</v>
      </c>
      <c r="B2844" s="14">
        <f t="shared" si="753"/>
        <v>6</v>
      </c>
      <c r="C2844" s="9">
        <f>IF(A2844=A2843,C2843,"")</f>
        <v>45422</v>
      </c>
      <c r="D2844" s="3" t="str">
        <f>IF(A2844=A2843,D2843,"")</f>
        <v>Carrara Sandra</v>
      </c>
      <c r="E2844" s="14" t="str">
        <f t="shared" si="751"/>
        <v>1955Carrara Sandra6</v>
      </c>
      <c r="J2844" s="14" t="str">
        <f t="shared" si="739"/>
        <v xml:space="preserve">Control del tren delantero. Sacar ambas parrillas de suspension. Reparar con bujes y rotulas nuevas. Cambiar bieleta de barra estabilizadora lado derecho. Cambiar bolillero de rueda delantera derecha. Cambiar precap de direccion lado izquierdo. Regular convergencia.     </v>
      </c>
      <c r="L2844" s="3">
        <v>1</v>
      </c>
      <c r="M2844" s="10" t="s">
        <v>1268</v>
      </c>
      <c r="N2844" s="3" t="s">
        <v>771</v>
      </c>
      <c r="O2844" s="158">
        <v>909.09</v>
      </c>
      <c r="P2844" s="158">
        <v>190.91</v>
      </c>
      <c r="Q2844" s="7">
        <v>1100</v>
      </c>
      <c r="S2844" s="8"/>
      <c r="T2844" s="11">
        <v>2</v>
      </c>
      <c r="U2844" s="158">
        <v>2066.12</v>
      </c>
      <c r="V2844" s="158">
        <v>433.88</v>
      </c>
      <c r="W2844" s="76">
        <v>2500</v>
      </c>
      <c r="X2844" s="16">
        <f t="shared" si="752"/>
        <v>5000</v>
      </c>
      <c r="AC2844" s="18">
        <f t="shared" si="740"/>
        <v>0</v>
      </c>
      <c r="AD2844" s="19">
        <f t="shared" si="745"/>
        <v>180000</v>
      </c>
      <c r="AE2844" s="21">
        <f t="shared" si="744"/>
        <v>2200</v>
      </c>
      <c r="AF2844" s="20">
        <f t="shared" si="746"/>
        <v>0</v>
      </c>
      <c r="AG2844" s="20">
        <f t="shared" si="747"/>
        <v>0</v>
      </c>
      <c r="AH2844" s="20">
        <f t="shared" si="748"/>
        <v>0</v>
      </c>
      <c r="AI2844" s="20">
        <f t="shared" si="754"/>
        <v>0</v>
      </c>
      <c r="AJ2844" s="20">
        <f t="shared" si="755"/>
        <v>0</v>
      </c>
      <c r="AK2844" s="20">
        <f t="shared" si="741"/>
        <v>0</v>
      </c>
      <c r="AL2844" s="171"/>
    </row>
    <row r="2845" spans="1:38" ht="15.75" customHeight="1" x14ac:dyDescent="0.25">
      <c r="A2845" s="3">
        <v>1956</v>
      </c>
      <c r="B2845" s="14">
        <f t="shared" si="753"/>
        <v>1</v>
      </c>
      <c r="C2845" s="9">
        <v>45422</v>
      </c>
      <c r="D2845" s="3" t="s">
        <v>3462</v>
      </c>
      <c r="E2845" s="14" t="str">
        <f t="shared" si="751"/>
        <v>1956Vergara Marcelo1</v>
      </c>
      <c r="F2845" s="119" t="s">
        <v>3463</v>
      </c>
      <c r="G2845" s="119" t="s">
        <v>1187</v>
      </c>
      <c r="I2845" s="10" t="s">
        <v>3762</v>
      </c>
      <c r="J2845" s="14" t="str">
        <f t="shared" si="739"/>
        <v>Desarmar parte superior de bomba inyectora. Cambiar oring y junta de tapa. Sacar selenoide de arranque. Dar dureza a resorte. Armado total. Cambiar dos fusibles y colocar un faltante.</v>
      </c>
      <c r="K2845" s="3" t="s">
        <v>1665</v>
      </c>
      <c r="L2845" s="3">
        <v>1</v>
      </c>
      <c r="M2845" s="10" t="s">
        <v>3763</v>
      </c>
      <c r="N2845" s="3" t="s">
        <v>2544</v>
      </c>
      <c r="O2845" s="158">
        <v>13000</v>
      </c>
      <c r="R2845" s="7" t="s">
        <v>1971</v>
      </c>
      <c r="S2845" s="8"/>
      <c r="T2845" s="11">
        <v>1</v>
      </c>
      <c r="U2845" s="158">
        <v>13223.14</v>
      </c>
      <c r="V2845" s="158">
        <v>2776.86</v>
      </c>
      <c r="W2845" s="76">
        <v>16000</v>
      </c>
      <c r="X2845" s="16">
        <f t="shared" si="752"/>
        <v>16000</v>
      </c>
      <c r="Y2845" s="3">
        <v>1</v>
      </c>
      <c r="Z2845" s="114">
        <v>63200</v>
      </c>
      <c r="AA2845" s="114">
        <v>16800</v>
      </c>
      <c r="AB2845" s="4">
        <v>80000</v>
      </c>
      <c r="AC2845" s="18">
        <f t="shared" si="740"/>
        <v>80000</v>
      </c>
      <c r="AD2845" s="19">
        <f t="shared" si="745"/>
        <v>80000</v>
      </c>
      <c r="AE2845" s="21">
        <f t="shared" si="744"/>
        <v>0</v>
      </c>
      <c r="AF2845" s="20">
        <f t="shared" si="746"/>
        <v>750</v>
      </c>
      <c r="AG2845" s="20">
        <f t="shared" si="747"/>
        <v>19100</v>
      </c>
      <c r="AH2845" s="20">
        <f t="shared" si="748"/>
        <v>80000</v>
      </c>
      <c r="AI2845" s="20">
        <f t="shared" si="754"/>
        <v>99100</v>
      </c>
      <c r="AJ2845" s="20">
        <f t="shared" si="755"/>
        <v>0</v>
      </c>
      <c r="AK2845" s="20">
        <f t="shared" si="741"/>
        <v>99100</v>
      </c>
      <c r="AL2845" s="171"/>
    </row>
    <row r="2846" spans="1:38" ht="15.75" customHeight="1" x14ac:dyDescent="0.25">
      <c r="A2846" s="3">
        <v>1956</v>
      </c>
      <c r="B2846" s="14">
        <f t="shared" si="753"/>
        <v>2</v>
      </c>
      <c r="C2846" s="9">
        <f>IF(A2846=A2845,C2845,"")</f>
        <v>45422</v>
      </c>
      <c r="D2846" s="3" t="str">
        <f>IF(A2846=A2845,D2845,"")</f>
        <v>Vergara Marcelo</v>
      </c>
      <c r="E2846" s="14" t="str">
        <f t="shared" si="751"/>
        <v>1956Vergara Marcelo2</v>
      </c>
      <c r="J2846" s="14" t="str">
        <f t="shared" si="739"/>
        <v xml:space="preserve">Desarmar parte superior de bomba inyectora. Cambiar oring y junta de tapa. Sacar selenoide de arranque. Dar dureza a resorte. Armado total. Cambiar dos fusibles y colocar un faltante. </v>
      </c>
      <c r="L2846" s="3">
        <v>1</v>
      </c>
      <c r="M2846" s="10" t="s">
        <v>3764</v>
      </c>
      <c r="N2846" s="3" t="s">
        <v>771</v>
      </c>
      <c r="O2846" s="158">
        <v>413.23</v>
      </c>
      <c r="P2846" s="158">
        <v>86.77</v>
      </c>
      <c r="Q2846" s="7">
        <v>500</v>
      </c>
      <c r="S2846" s="8"/>
      <c r="T2846" s="11">
        <v>1</v>
      </c>
      <c r="U2846" s="158">
        <v>826.45</v>
      </c>
      <c r="V2846" s="158">
        <v>173.55</v>
      </c>
      <c r="W2846" s="76">
        <v>1000</v>
      </c>
      <c r="X2846" s="16">
        <f t="shared" si="752"/>
        <v>1000</v>
      </c>
      <c r="AC2846" s="18">
        <f t="shared" si="740"/>
        <v>0</v>
      </c>
      <c r="AD2846" s="19">
        <f t="shared" si="745"/>
        <v>80000</v>
      </c>
      <c r="AE2846" s="21">
        <f t="shared" si="744"/>
        <v>500</v>
      </c>
      <c r="AF2846" s="20">
        <f t="shared" si="746"/>
        <v>0</v>
      </c>
      <c r="AG2846" s="20">
        <f t="shared" si="747"/>
        <v>0</v>
      </c>
      <c r="AH2846" s="20">
        <f t="shared" si="748"/>
        <v>0</v>
      </c>
      <c r="AI2846" s="20">
        <f t="shared" si="754"/>
        <v>0</v>
      </c>
      <c r="AJ2846" s="20">
        <f t="shared" si="755"/>
        <v>0</v>
      </c>
      <c r="AK2846" s="20">
        <f t="shared" si="741"/>
        <v>0</v>
      </c>
      <c r="AL2846" s="171"/>
    </row>
    <row r="2847" spans="1:38" ht="15.75" customHeight="1" x14ac:dyDescent="0.25">
      <c r="A2847" s="3">
        <v>1956</v>
      </c>
      <c r="B2847" s="14">
        <f t="shared" si="753"/>
        <v>3</v>
      </c>
      <c r="C2847" s="9">
        <f>IF(A2847=A2846,C2846,"")</f>
        <v>45422</v>
      </c>
      <c r="D2847" s="3" t="str">
        <f>IF(A2847=A2846,D2846,"")</f>
        <v>Vergara Marcelo</v>
      </c>
      <c r="E2847" s="14" t="str">
        <f t="shared" si="751"/>
        <v>1956Vergara Marcelo3</v>
      </c>
      <c r="J2847" s="14" t="str">
        <f t="shared" si="739"/>
        <v xml:space="preserve">Desarmar parte superior de bomba inyectora. Cambiar oring y junta de tapa. Sacar selenoide de arranque. Dar dureza a resorte. Armado total. Cambiar dos fusibles y colocar un faltante.  </v>
      </c>
      <c r="L2847" s="3">
        <v>1</v>
      </c>
      <c r="M2847" s="10" t="s">
        <v>3765</v>
      </c>
      <c r="N2847" s="3" t="s">
        <v>771</v>
      </c>
      <c r="O2847" s="158">
        <v>206.62</v>
      </c>
      <c r="P2847" s="158">
        <v>43.38</v>
      </c>
      <c r="Q2847" s="7">
        <v>250</v>
      </c>
      <c r="S2847" s="8"/>
      <c r="T2847" s="11">
        <v>3</v>
      </c>
      <c r="U2847" s="158">
        <v>578.52</v>
      </c>
      <c r="V2847" s="158">
        <v>121.48</v>
      </c>
      <c r="W2847" s="76">
        <v>700</v>
      </c>
      <c r="X2847" s="16">
        <f t="shared" si="752"/>
        <v>2100</v>
      </c>
      <c r="AC2847" s="18">
        <f t="shared" si="740"/>
        <v>0</v>
      </c>
      <c r="AD2847" s="19">
        <f t="shared" si="745"/>
        <v>80000</v>
      </c>
      <c r="AE2847" s="21">
        <f t="shared" si="744"/>
        <v>750</v>
      </c>
      <c r="AF2847" s="20">
        <f t="shared" si="746"/>
        <v>0</v>
      </c>
      <c r="AG2847" s="20">
        <f t="shared" si="747"/>
        <v>0</v>
      </c>
      <c r="AH2847" s="20">
        <f t="shared" si="748"/>
        <v>0</v>
      </c>
      <c r="AI2847" s="20">
        <f t="shared" si="754"/>
        <v>0</v>
      </c>
      <c r="AJ2847" s="20">
        <f t="shared" si="755"/>
        <v>0</v>
      </c>
      <c r="AK2847" s="20">
        <f t="shared" si="741"/>
        <v>0</v>
      </c>
      <c r="AL2847" s="171"/>
    </row>
    <row r="2848" spans="1:38" ht="15.75" customHeight="1" x14ac:dyDescent="0.25">
      <c r="A2848" s="3">
        <v>1957</v>
      </c>
      <c r="B2848" s="14">
        <f t="shared" si="753"/>
        <v>1</v>
      </c>
      <c r="C2848" s="9">
        <v>45422</v>
      </c>
      <c r="D2848" s="3" t="s">
        <v>2400</v>
      </c>
      <c r="E2848" s="14" t="str">
        <f t="shared" si="751"/>
        <v>1957Ventura Marcelo1</v>
      </c>
      <c r="F2848" s="119" t="s">
        <v>3766</v>
      </c>
      <c r="G2848" s="119" t="s">
        <v>892</v>
      </c>
      <c r="H2848" s="119">
        <v>54220</v>
      </c>
      <c r="I2848" s="10" t="s">
        <v>3799</v>
      </c>
      <c r="J2848" s="14" t="str">
        <f t="shared" si="739"/>
        <v>Service completo. Cambio de aceite y filtros. Control general del vehiculo. Cambiar juego de bujias. Cambiar cables de bujias. Desarmar suspension trasera de ambos lados. Sacar amortiguadores. Reparar con cazoletas nuevas. Armado total. Lavado motor.</v>
      </c>
      <c r="K2848" s="3" t="s">
        <v>1665</v>
      </c>
      <c r="L2848" s="3">
        <v>1</v>
      </c>
      <c r="M2848" s="10" t="s">
        <v>3237</v>
      </c>
      <c r="N2848" s="3" t="s">
        <v>771</v>
      </c>
      <c r="O2848" s="158">
        <v>3278.15</v>
      </c>
      <c r="P2848" s="158">
        <v>688.41</v>
      </c>
      <c r="Q2848" s="7">
        <v>3966.56</v>
      </c>
      <c r="R2848" s="7" t="s">
        <v>1916</v>
      </c>
      <c r="S2848" s="8"/>
      <c r="T2848" s="11">
        <v>1</v>
      </c>
      <c r="U2848" s="158">
        <v>7800</v>
      </c>
      <c r="V2848" s="158">
        <v>1638</v>
      </c>
      <c r="W2848" s="76">
        <v>9438</v>
      </c>
      <c r="X2848" s="16">
        <f t="shared" si="752"/>
        <v>9438</v>
      </c>
      <c r="Y2848" s="3">
        <v>1</v>
      </c>
      <c r="Z2848" s="114">
        <v>86900</v>
      </c>
      <c r="AA2848" s="114">
        <v>23100</v>
      </c>
      <c r="AB2848" s="4">
        <v>110000</v>
      </c>
      <c r="AC2848" s="18">
        <f t="shared" si="740"/>
        <v>110000</v>
      </c>
      <c r="AD2848" s="19">
        <f t="shared" si="745"/>
        <v>110000</v>
      </c>
      <c r="AE2848" s="21">
        <f t="shared" si="744"/>
        <v>3966.56</v>
      </c>
      <c r="AF2848" s="20">
        <f t="shared" si="746"/>
        <v>113121.78</v>
      </c>
      <c r="AG2848" s="20">
        <f t="shared" si="747"/>
        <v>293413</v>
      </c>
      <c r="AH2848" s="20">
        <f t="shared" si="748"/>
        <v>110000</v>
      </c>
      <c r="AI2848" s="20">
        <f t="shared" si="754"/>
        <v>403413</v>
      </c>
      <c r="AJ2848" s="20">
        <f t="shared" si="755"/>
        <v>0</v>
      </c>
      <c r="AK2848" s="20">
        <f t="shared" si="741"/>
        <v>403413</v>
      </c>
      <c r="AL2848" s="171"/>
    </row>
    <row r="2849" spans="1:38" ht="15.75" customHeight="1" x14ac:dyDescent="0.25">
      <c r="A2849" s="3">
        <v>1957</v>
      </c>
      <c r="B2849" s="14">
        <f t="shared" si="753"/>
        <v>2</v>
      </c>
      <c r="C2849" s="9">
        <f t="shared" ref="C2849:C2855" si="756">IF(A2849=A2848,C2848,"")</f>
        <v>45422</v>
      </c>
      <c r="D2849" s="3" t="str">
        <f t="shared" ref="D2849:D2855" si="757">IF(A2849=A2848,D2848,"")</f>
        <v>Ventura Marcelo</v>
      </c>
      <c r="E2849" s="14" t="str">
        <f t="shared" si="751"/>
        <v>1957Ventura Marcelo2</v>
      </c>
      <c r="J2849" s="14" t="str">
        <f t="shared" si="739"/>
        <v xml:space="preserve">Service completo. Cambio de aceite y filtros. Control general del vehiculo. Cambiar juego de bujias. Cambiar cables de bujias. Desarmar suspension trasera de ambos lados. Sacar amortiguadores. Reparar con cazoletas nuevas. Armado total. Lavado motor. </v>
      </c>
      <c r="L2849" s="3">
        <v>1</v>
      </c>
      <c r="M2849" s="10" t="s">
        <v>3860</v>
      </c>
      <c r="N2849" s="3" t="s">
        <v>2484</v>
      </c>
      <c r="O2849" s="160">
        <v>4958.67</v>
      </c>
      <c r="P2849" s="160">
        <v>5999.99</v>
      </c>
      <c r="Q2849" s="76">
        <v>10958.66</v>
      </c>
      <c r="S2849" s="8"/>
      <c r="T2849" s="11">
        <v>1</v>
      </c>
      <c r="U2849" s="158">
        <v>11000</v>
      </c>
      <c r="V2849" s="158">
        <v>2310</v>
      </c>
      <c r="W2849" s="76">
        <v>13310</v>
      </c>
      <c r="X2849" s="16">
        <f t="shared" si="752"/>
        <v>13310</v>
      </c>
      <c r="AC2849" s="18">
        <f t="shared" si="740"/>
        <v>0</v>
      </c>
      <c r="AD2849" s="19">
        <f t="shared" si="745"/>
        <v>110000</v>
      </c>
      <c r="AE2849" s="21">
        <f t="shared" si="744"/>
        <v>10958.66</v>
      </c>
      <c r="AF2849" s="20">
        <f t="shared" si="746"/>
        <v>0</v>
      </c>
      <c r="AG2849" s="20">
        <f t="shared" si="747"/>
        <v>0</v>
      </c>
      <c r="AH2849" s="20">
        <f t="shared" si="748"/>
        <v>0</v>
      </c>
      <c r="AI2849" s="20">
        <f t="shared" si="754"/>
        <v>0</v>
      </c>
      <c r="AJ2849" s="20">
        <f t="shared" si="755"/>
        <v>0</v>
      </c>
      <c r="AK2849" s="20">
        <f t="shared" si="741"/>
        <v>0</v>
      </c>
      <c r="AL2849" s="171"/>
    </row>
    <row r="2850" spans="1:38" ht="15.75" customHeight="1" x14ac:dyDescent="0.25">
      <c r="A2850" s="3">
        <v>1957</v>
      </c>
      <c r="B2850" s="14">
        <f t="shared" si="753"/>
        <v>3</v>
      </c>
      <c r="C2850" s="9">
        <f t="shared" si="756"/>
        <v>45422</v>
      </c>
      <c r="D2850" s="3" t="str">
        <f t="shared" si="757"/>
        <v>Ventura Marcelo</v>
      </c>
      <c r="E2850" s="14" t="str">
        <f t="shared" si="751"/>
        <v>1957Ventura Marcelo3</v>
      </c>
      <c r="J2850" s="14" t="str">
        <f t="shared" si="739"/>
        <v xml:space="preserve">Service completo. Cambio de aceite y filtros. Control general del vehiculo. Cambiar juego de bujias. Cambiar cables de bujias. Desarmar suspension trasera de ambos lados. Sacar amortiguadores. Reparar con cazoletas nuevas. Armado total. Lavado motor.  </v>
      </c>
      <c r="L2850" s="3">
        <v>1</v>
      </c>
      <c r="M2850" s="10" t="s">
        <v>3404</v>
      </c>
      <c r="N2850" s="3" t="s">
        <v>771</v>
      </c>
      <c r="O2850" s="158">
        <v>9504.14</v>
      </c>
      <c r="P2850" s="158">
        <v>1995.86</v>
      </c>
      <c r="Q2850" s="7">
        <v>11500</v>
      </c>
      <c r="S2850" s="8"/>
      <c r="T2850" s="11">
        <v>1</v>
      </c>
      <c r="U2850" s="158">
        <v>12500</v>
      </c>
      <c r="V2850" s="158">
        <v>2625</v>
      </c>
      <c r="W2850" s="76">
        <v>15125</v>
      </c>
      <c r="X2850" s="16">
        <f t="shared" si="752"/>
        <v>15125</v>
      </c>
      <c r="AC2850" s="18">
        <f t="shared" si="740"/>
        <v>0</v>
      </c>
      <c r="AD2850" s="19">
        <f t="shared" si="745"/>
        <v>110000</v>
      </c>
      <c r="AE2850" s="21">
        <f t="shared" si="744"/>
        <v>11500</v>
      </c>
      <c r="AF2850" s="20">
        <f t="shared" si="746"/>
        <v>0</v>
      </c>
      <c r="AG2850" s="20">
        <f t="shared" si="747"/>
        <v>0</v>
      </c>
      <c r="AH2850" s="20">
        <f t="shared" si="748"/>
        <v>0</v>
      </c>
      <c r="AI2850" s="20">
        <f t="shared" si="754"/>
        <v>0</v>
      </c>
      <c r="AJ2850" s="20">
        <f t="shared" si="755"/>
        <v>0</v>
      </c>
      <c r="AK2850" s="20">
        <f t="shared" si="741"/>
        <v>0</v>
      </c>
      <c r="AL2850" s="171"/>
    </row>
    <row r="2851" spans="1:38" ht="15.75" customHeight="1" x14ac:dyDescent="0.25">
      <c r="A2851" s="3">
        <v>1957</v>
      </c>
      <c r="B2851" s="14">
        <f t="shared" si="753"/>
        <v>4</v>
      </c>
      <c r="C2851" s="9">
        <f t="shared" si="756"/>
        <v>45422</v>
      </c>
      <c r="D2851" s="3" t="str">
        <f t="shared" si="757"/>
        <v>Ventura Marcelo</v>
      </c>
      <c r="E2851" s="14" t="str">
        <f t="shared" si="751"/>
        <v>1957Ventura Marcelo4</v>
      </c>
      <c r="J2851" s="14" t="str">
        <f t="shared" ref="J2851:J2914" si="758">IF(A2851=A2850,CONCATENATE(J2850," ",I2851),I2851)</f>
        <v xml:space="preserve">Service completo. Cambio de aceite y filtros. Control general del vehiculo. Cambiar juego de bujias. Cambiar cables de bujias. Desarmar suspension trasera de ambos lados. Sacar amortiguadores. Reparar con cazoletas nuevas. Armado total. Lavado motor.   </v>
      </c>
      <c r="L2851" s="3">
        <v>1</v>
      </c>
      <c r="M2851" s="10" t="s">
        <v>3767</v>
      </c>
      <c r="N2851" s="3" t="s">
        <v>771</v>
      </c>
      <c r="O2851" s="158">
        <v>7024.8</v>
      </c>
      <c r="P2851" s="158">
        <v>1475.2</v>
      </c>
      <c r="Q2851" s="7">
        <v>8500</v>
      </c>
      <c r="S2851" s="8"/>
      <c r="T2851" s="11">
        <v>1</v>
      </c>
      <c r="U2851" s="158">
        <v>10000</v>
      </c>
      <c r="V2851" s="158">
        <v>2100</v>
      </c>
      <c r="W2851" s="76">
        <v>12100</v>
      </c>
      <c r="X2851" s="16">
        <f t="shared" si="752"/>
        <v>12100</v>
      </c>
      <c r="AC2851" s="18">
        <f t="shared" ref="AC2851:AC2914" si="759">+AB2851*Y2851</f>
        <v>0</v>
      </c>
      <c r="AD2851" s="19">
        <f t="shared" si="745"/>
        <v>110000</v>
      </c>
      <c r="AE2851" s="21">
        <f t="shared" si="744"/>
        <v>8500</v>
      </c>
      <c r="AF2851" s="20">
        <f t="shared" si="746"/>
        <v>0</v>
      </c>
      <c r="AG2851" s="20">
        <f t="shared" si="747"/>
        <v>0</v>
      </c>
      <c r="AH2851" s="20">
        <f t="shared" si="748"/>
        <v>0</v>
      </c>
      <c r="AI2851" s="20">
        <f t="shared" si="754"/>
        <v>0</v>
      </c>
      <c r="AJ2851" s="20">
        <f t="shared" si="755"/>
        <v>0</v>
      </c>
      <c r="AK2851" s="20">
        <f t="shared" ref="AK2851:AK2914" si="760">AH2851+AG2851</f>
        <v>0</v>
      </c>
      <c r="AL2851" s="171"/>
    </row>
    <row r="2852" spans="1:38" ht="15.75" customHeight="1" x14ac:dyDescent="0.25">
      <c r="A2852" s="3">
        <v>1957</v>
      </c>
      <c r="B2852" s="14">
        <f t="shared" si="753"/>
        <v>5</v>
      </c>
      <c r="C2852" s="9">
        <f t="shared" si="756"/>
        <v>45422</v>
      </c>
      <c r="D2852" s="3" t="str">
        <f t="shared" si="757"/>
        <v>Ventura Marcelo</v>
      </c>
      <c r="E2852" s="14" t="str">
        <f t="shared" si="751"/>
        <v>1957Ventura Marcelo5</v>
      </c>
      <c r="J2852" s="14" t="str">
        <f t="shared" si="758"/>
        <v xml:space="preserve">Service completo. Cambio de aceite y filtros. Control general del vehiculo. Cambiar juego de bujias. Cambiar cables de bujias. Desarmar suspension trasera de ambos lados. Sacar amortiguadores. Reparar con cazoletas nuevas. Armado total. Lavado motor.    </v>
      </c>
      <c r="L2852" s="3">
        <v>1</v>
      </c>
      <c r="M2852" s="10" t="s">
        <v>728</v>
      </c>
      <c r="N2852" s="3" t="s">
        <v>771</v>
      </c>
      <c r="O2852" s="158">
        <v>3462.81</v>
      </c>
      <c r="P2852" s="158">
        <v>727.19</v>
      </c>
      <c r="Q2852" s="7">
        <v>4190</v>
      </c>
      <c r="S2852" s="8"/>
      <c r="T2852" s="11">
        <v>4</v>
      </c>
      <c r="U2852" s="158">
        <v>11250</v>
      </c>
      <c r="W2852" s="76">
        <v>11250</v>
      </c>
      <c r="X2852" s="16">
        <f t="shared" si="752"/>
        <v>45000</v>
      </c>
      <c r="AC2852" s="18">
        <f t="shared" si="759"/>
        <v>0</v>
      </c>
      <c r="AD2852" s="19">
        <f t="shared" si="745"/>
        <v>110000</v>
      </c>
      <c r="AE2852" s="21">
        <f t="shared" si="744"/>
        <v>16760</v>
      </c>
      <c r="AF2852" s="20">
        <f t="shared" si="746"/>
        <v>0</v>
      </c>
      <c r="AG2852" s="20">
        <f t="shared" si="747"/>
        <v>0</v>
      </c>
      <c r="AH2852" s="20">
        <f t="shared" si="748"/>
        <v>0</v>
      </c>
      <c r="AI2852" s="20">
        <f t="shared" si="754"/>
        <v>0</v>
      </c>
      <c r="AJ2852" s="20">
        <f t="shared" si="755"/>
        <v>0</v>
      </c>
      <c r="AK2852" s="20">
        <f t="shared" si="760"/>
        <v>0</v>
      </c>
      <c r="AL2852" s="171"/>
    </row>
    <row r="2853" spans="1:38" ht="15.75" customHeight="1" x14ac:dyDescent="0.25">
      <c r="A2853" s="3">
        <v>1957</v>
      </c>
      <c r="B2853" s="14">
        <f t="shared" si="753"/>
        <v>6</v>
      </c>
      <c r="C2853" s="9">
        <f t="shared" si="756"/>
        <v>45422</v>
      </c>
      <c r="D2853" s="3" t="str">
        <f t="shared" si="757"/>
        <v>Ventura Marcelo</v>
      </c>
      <c r="E2853" s="14" t="str">
        <f t="shared" si="751"/>
        <v>1957Ventura Marcelo6</v>
      </c>
      <c r="J2853" s="14" t="str">
        <f t="shared" si="758"/>
        <v xml:space="preserve">Service completo. Cambio de aceite y filtros. Control general del vehiculo. Cambiar juego de bujias. Cambiar cables de bujias. Desarmar suspension trasera de ambos lados. Sacar amortiguadores. Reparar con cazoletas nuevas. Armado total. Lavado motor.     </v>
      </c>
      <c r="L2853" s="3">
        <v>1</v>
      </c>
      <c r="M2853" s="10" t="s">
        <v>2222</v>
      </c>
      <c r="N2853" s="3" t="s">
        <v>771</v>
      </c>
      <c r="O2853" s="158">
        <v>4545.46</v>
      </c>
      <c r="P2853" s="158">
        <v>954.54</v>
      </c>
      <c r="Q2853" s="7">
        <v>5500</v>
      </c>
      <c r="S2853" s="8"/>
      <c r="T2853" s="11">
        <v>4</v>
      </c>
      <c r="U2853" s="158">
        <v>7500</v>
      </c>
      <c r="V2853" s="158">
        <v>1575</v>
      </c>
      <c r="W2853" s="76">
        <v>9075</v>
      </c>
      <c r="X2853" s="16">
        <f t="shared" si="752"/>
        <v>36300</v>
      </c>
      <c r="AC2853" s="18">
        <f t="shared" si="759"/>
        <v>0</v>
      </c>
      <c r="AD2853" s="19">
        <f t="shared" si="745"/>
        <v>110000</v>
      </c>
      <c r="AE2853" s="21">
        <f t="shared" si="744"/>
        <v>22000</v>
      </c>
      <c r="AF2853" s="20">
        <f t="shared" si="746"/>
        <v>0</v>
      </c>
      <c r="AG2853" s="20">
        <f t="shared" si="747"/>
        <v>0</v>
      </c>
      <c r="AH2853" s="20">
        <f t="shared" si="748"/>
        <v>0</v>
      </c>
      <c r="AI2853" s="20">
        <f t="shared" si="754"/>
        <v>0</v>
      </c>
      <c r="AJ2853" s="20">
        <f t="shared" si="755"/>
        <v>0</v>
      </c>
      <c r="AK2853" s="20">
        <f t="shared" si="760"/>
        <v>0</v>
      </c>
      <c r="AL2853" s="171"/>
    </row>
    <row r="2854" spans="1:38" ht="15.75" customHeight="1" x14ac:dyDescent="0.25">
      <c r="A2854" s="3">
        <v>1957</v>
      </c>
      <c r="B2854" s="14">
        <f t="shared" si="753"/>
        <v>7</v>
      </c>
      <c r="C2854" s="9">
        <f t="shared" si="756"/>
        <v>45422</v>
      </c>
      <c r="D2854" s="3" t="str">
        <f t="shared" si="757"/>
        <v>Ventura Marcelo</v>
      </c>
      <c r="E2854" s="14" t="str">
        <f t="shared" si="751"/>
        <v>1957Ventura Marcelo7</v>
      </c>
      <c r="J2854" s="14" t="str">
        <f t="shared" si="758"/>
        <v xml:space="preserve">Service completo. Cambio de aceite y filtros. Control general del vehiculo. Cambiar juego de bujias. Cambiar cables de bujias. Desarmar suspension trasera de ambos lados. Sacar amortiguadores. Reparar con cazoletas nuevas. Armado total. Lavado motor.      </v>
      </c>
      <c r="L2854" s="3">
        <v>1</v>
      </c>
      <c r="M2854" s="10" t="s">
        <v>3623</v>
      </c>
      <c r="N2854" s="3" t="s">
        <v>771</v>
      </c>
      <c r="O2854" s="158">
        <v>19834.71</v>
      </c>
      <c r="P2854" s="158">
        <v>4165.29</v>
      </c>
      <c r="Q2854" s="7">
        <v>24000</v>
      </c>
      <c r="S2854" s="8"/>
      <c r="T2854" s="11">
        <v>1</v>
      </c>
      <c r="U2854" s="158">
        <v>30000</v>
      </c>
      <c r="V2854" s="158">
        <v>6300</v>
      </c>
      <c r="W2854" s="76">
        <v>36300</v>
      </c>
      <c r="X2854" s="16">
        <f t="shared" si="752"/>
        <v>36300</v>
      </c>
      <c r="AC2854" s="18">
        <f t="shared" si="759"/>
        <v>0</v>
      </c>
      <c r="AD2854" s="19">
        <f t="shared" si="745"/>
        <v>110000</v>
      </c>
      <c r="AE2854" s="21">
        <f t="shared" si="744"/>
        <v>24000</v>
      </c>
      <c r="AF2854" s="20">
        <f t="shared" si="746"/>
        <v>0</v>
      </c>
      <c r="AG2854" s="20">
        <f t="shared" si="747"/>
        <v>0</v>
      </c>
      <c r="AH2854" s="20">
        <f t="shared" si="748"/>
        <v>0</v>
      </c>
      <c r="AI2854" s="20">
        <f t="shared" si="754"/>
        <v>0</v>
      </c>
      <c r="AJ2854" s="20">
        <f t="shared" si="755"/>
        <v>0</v>
      </c>
      <c r="AK2854" s="20">
        <f t="shared" si="760"/>
        <v>0</v>
      </c>
      <c r="AL2854" s="171"/>
    </row>
    <row r="2855" spans="1:38" ht="15.75" customHeight="1" x14ac:dyDescent="0.25">
      <c r="A2855" s="3">
        <v>1957</v>
      </c>
      <c r="B2855" s="14">
        <f t="shared" si="753"/>
        <v>8</v>
      </c>
      <c r="C2855" s="9">
        <f t="shared" si="756"/>
        <v>45422</v>
      </c>
      <c r="D2855" s="3" t="str">
        <f t="shared" si="757"/>
        <v>Ventura Marcelo</v>
      </c>
      <c r="E2855" s="14" t="str">
        <f t="shared" si="751"/>
        <v>1957Ventura Marcelo8</v>
      </c>
      <c r="J2855" s="14" t="str">
        <f t="shared" si="758"/>
        <v xml:space="preserve">Service completo. Cambio de aceite y filtros. Control general del vehiculo. Cambiar juego de bujias. Cambiar cables de bujias. Desarmar suspension trasera de ambos lados. Sacar amortiguadores. Reparar con cazoletas nuevas. Armado total. Lavado motor.       </v>
      </c>
      <c r="L2855" s="3">
        <v>1</v>
      </c>
      <c r="M2855" s="10" t="s">
        <v>3420</v>
      </c>
      <c r="N2855" s="3" t="s">
        <v>2484</v>
      </c>
      <c r="O2855" s="158">
        <v>36782.28</v>
      </c>
      <c r="P2855" s="158">
        <v>7724.28</v>
      </c>
      <c r="Q2855" s="7">
        <v>44506.559999999998</v>
      </c>
      <c r="S2855" s="8"/>
      <c r="T2855" s="11">
        <v>2</v>
      </c>
      <c r="U2855" s="158">
        <v>52000</v>
      </c>
      <c r="V2855" s="158">
        <v>10920</v>
      </c>
      <c r="W2855" s="76">
        <v>62920</v>
      </c>
      <c r="X2855" s="16">
        <f t="shared" si="752"/>
        <v>125840</v>
      </c>
      <c r="AC2855" s="18">
        <f t="shared" si="759"/>
        <v>0</v>
      </c>
      <c r="AD2855" s="19">
        <f t="shared" si="745"/>
        <v>110000</v>
      </c>
      <c r="AE2855" s="21">
        <f t="shared" si="744"/>
        <v>89013.119999999995</v>
      </c>
      <c r="AF2855" s="20">
        <f t="shared" si="746"/>
        <v>0</v>
      </c>
      <c r="AG2855" s="20">
        <f t="shared" si="747"/>
        <v>0</v>
      </c>
      <c r="AH2855" s="20">
        <f t="shared" si="748"/>
        <v>0</v>
      </c>
      <c r="AI2855" s="20">
        <f t="shared" si="754"/>
        <v>0</v>
      </c>
      <c r="AJ2855" s="20">
        <f t="shared" si="755"/>
        <v>0</v>
      </c>
      <c r="AK2855" s="20">
        <f t="shared" si="760"/>
        <v>0</v>
      </c>
      <c r="AL2855" s="171"/>
    </row>
    <row r="2856" spans="1:38" ht="15.75" customHeight="1" x14ac:dyDescent="0.25">
      <c r="A2856" s="3">
        <v>1958</v>
      </c>
      <c r="B2856" s="14">
        <f t="shared" si="753"/>
        <v>1</v>
      </c>
      <c r="C2856" s="9">
        <v>45422</v>
      </c>
      <c r="D2856" s="3" t="s">
        <v>3311</v>
      </c>
      <c r="E2856" s="14" t="str">
        <f t="shared" si="751"/>
        <v>1958Clemente Jose Luis1</v>
      </c>
      <c r="F2856" s="119" t="s">
        <v>3312</v>
      </c>
      <c r="G2856" s="119" t="s">
        <v>2381</v>
      </c>
      <c r="H2856" s="119">
        <v>73972</v>
      </c>
      <c r="I2856" s="10" t="s">
        <v>3813</v>
      </c>
      <c r="J2856" s="14" t="str">
        <f t="shared" si="758"/>
        <v xml:space="preserve">Desarmar trompa completa. Desaprender electroventilador y radiador de aire acondicionado. Desagotar liquido refrigerante. Sacar radiador de agua. Colocar radiador nuevo con abrazaderas nuevas. Rearmar frente del vehiculo. Colocar liquido refrigerante. Purgar circuito de refrigeracion. </v>
      </c>
      <c r="K2856" s="3" t="s">
        <v>2380</v>
      </c>
      <c r="L2856" s="3">
        <v>1</v>
      </c>
      <c r="M2856" s="10" t="s">
        <v>3770</v>
      </c>
      <c r="N2856" s="3" t="s">
        <v>1567</v>
      </c>
      <c r="O2856" s="158">
        <v>67940</v>
      </c>
      <c r="P2856" s="158">
        <v>18060</v>
      </c>
      <c r="Q2856" s="7">
        <v>86000</v>
      </c>
      <c r="R2856" s="7" t="s">
        <v>1971</v>
      </c>
      <c r="S2856" s="8"/>
      <c r="T2856" s="11">
        <v>1</v>
      </c>
      <c r="U2856" s="158">
        <v>71100</v>
      </c>
      <c r="V2856" s="158">
        <v>18900</v>
      </c>
      <c r="W2856" s="76">
        <v>90000</v>
      </c>
      <c r="X2856" s="16">
        <f t="shared" si="752"/>
        <v>90000</v>
      </c>
      <c r="Y2856" s="3">
        <v>1</v>
      </c>
      <c r="Z2856" s="114">
        <v>79000</v>
      </c>
      <c r="AA2856" s="114">
        <v>21000</v>
      </c>
      <c r="AB2856" s="4">
        <v>100000</v>
      </c>
      <c r="AC2856" s="18">
        <f t="shared" si="759"/>
        <v>100000</v>
      </c>
      <c r="AD2856" s="19">
        <f t="shared" si="745"/>
        <v>100000</v>
      </c>
      <c r="AE2856" s="21">
        <f t="shared" si="744"/>
        <v>86000</v>
      </c>
      <c r="AF2856" s="20">
        <f t="shared" si="746"/>
        <v>86000</v>
      </c>
      <c r="AG2856" s="20">
        <f t="shared" si="747"/>
        <v>90000</v>
      </c>
      <c r="AH2856" s="20">
        <f t="shared" si="748"/>
        <v>100000</v>
      </c>
      <c r="AI2856" s="20">
        <f t="shared" si="754"/>
        <v>190000</v>
      </c>
      <c r="AJ2856" s="20">
        <f t="shared" si="755"/>
        <v>0</v>
      </c>
      <c r="AK2856" s="20">
        <f t="shared" si="760"/>
        <v>190000</v>
      </c>
      <c r="AL2856" s="171"/>
    </row>
    <row r="2857" spans="1:38" ht="15.75" customHeight="1" x14ac:dyDescent="0.25">
      <c r="A2857" s="3">
        <v>1958</v>
      </c>
      <c r="B2857" s="14">
        <f t="shared" si="753"/>
        <v>2</v>
      </c>
      <c r="C2857" s="9">
        <f>IF(A2857=A2856,C2856,"")</f>
        <v>45422</v>
      </c>
      <c r="D2857" s="3" t="str">
        <f>IF(A2857=A2856,D2856,"")</f>
        <v>Clemente Jose Luis</v>
      </c>
      <c r="E2857" s="14" t="str">
        <f t="shared" si="751"/>
        <v>1958Clemente Jose Luis2</v>
      </c>
      <c r="J2857" s="14" t="str">
        <f t="shared" si="758"/>
        <v xml:space="preserve">Desarmar trompa completa. Desaprender electroventilador y radiador de aire acondicionado. Desagotar liquido refrigerante. Sacar radiador de agua. Colocar radiador nuevo con abrazaderas nuevas. Rearmar frente del vehiculo. Colocar liquido refrigerante. Purgar circuito de refrigeracion.  </v>
      </c>
      <c r="L2857" s="3">
        <v>1</v>
      </c>
      <c r="M2857" s="10" t="s">
        <v>3771</v>
      </c>
      <c r="N2857" s="3" t="s">
        <v>1832</v>
      </c>
      <c r="Q2857" s="7">
        <v>0</v>
      </c>
      <c r="S2857" s="8"/>
      <c r="W2857" s="76"/>
      <c r="X2857" s="16">
        <f t="shared" si="752"/>
        <v>0</v>
      </c>
      <c r="AC2857" s="18">
        <f t="shared" si="759"/>
        <v>0</v>
      </c>
      <c r="AD2857" s="19">
        <f t="shared" si="745"/>
        <v>100000</v>
      </c>
      <c r="AE2857" s="21">
        <f t="shared" si="744"/>
        <v>0</v>
      </c>
      <c r="AF2857" s="20">
        <f t="shared" si="746"/>
        <v>0</v>
      </c>
      <c r="AG2857" s="20">
        <f t="shared" si="747"/>
        <v>0</v>
      </c>
      <c r="AH2857" s="20">
        <f t="shared" si="748"/>
        <v>0</v>
      </c>
      <c r="AI2857" s="20">
        <f t="shared" si="754"/>
        <v>0</v>
      </c>
      <c r="AJ2857" s="20">
        <f t="shared" si="755"/>
        <v>0</v>
      </c>
      <c r="AK2857" s="20">
        <f t="shared" si="760"/>
        <v>0</v>
      </c>
      <c r="AL2857" s="171"/>
    </row>
    <row r="2858" spans="1:38" ht="15.75" customHeight="1" x14ac:dyDescent="0.25">
      <c r="A2858" s="3">
        <v>1958</v>
      </c>
      <c r="B2858" s="14">
        <f t="shared" si="753"/>
        <v>3</v>
      </c>
      <c r="C2858" s="9">
        <f>IF(A2858=A2857,C2857,"")</f>
        <v>45422</v>
      </c>
      <c r="D2858" s="3" t="str">
        <f>IF(A2858=A2857,D2857,"")</f>
        <v>Clemente Jose Luis</v>
      </c>
      <c r="E2858" s="14" t="str">
        <f t="shared" si="751"/>
        <v>1958Clemente Jose Luis3</v>
      </c>
      <c r="J2858" s="14" t="str">
        <f t="shared" si="758"/>
        <v xml:space="preserve">Desarmar trompa completa. Desaprender electroventilador y radiador de aire acondicionado. Desagotar liquido refrigerante. Sacar radiador de agua. Colocar radiador nuevo con abrazaderas nuevas. Rearmar frente del vehiculo. Colocar liquido refrigerante. Purgar circuito de refrigeracion.   </v>
      </c>
      <c r="L2858" s="3">
        <v>1</v>
      </c>
      <c r="M2858" s="10" t="s">
        <v>3772</v>
      </c>
      <c r="N2858" s="3" t="s">
        <v>1832</v>
      </c>
      <c r="Q2858" s="7">
        <v>0</v>
      </c>
      <c r="S2858" s="8"/>
      <c r="W2858" s="76"/>
      <c r="X2858" s="16">
        <f t="shared" si="752"/>
        <v>0</v>
      </c>
      <c r="AC2858" s="18">
        <f t="shared" si="759"/>
        <v>0</v>
      </c>
      <c r="AD2858" s="19">
        <f t="shared" si="745"/>
        <v>100000</v>
      </c>
      <c r="AE2858" s="21">
        <f t="shared" si="744"/>
        <v>0</v>
      </c>
      <c r="AF2858" s="20">
        <f t="shared" si="746"/>
        <v>0</v>
      </c>
      <c r="AG2858" s="20">
        <f t="shared" si="747"/>
        <v>0</v>
      </c>
      <c r="AH2858" s="20">
        <f t="shared" si="748"/>
        <v>0</v>
      </c>
      <c r="AI2858" s="20">
        <f t="shared" si="754"/>
        <v>0</v>
      </c>
      <c r="AJ2858" s="20">
        <f t="shared" si="755"/>
        <v>0</v>
      </c>
      <c r="AK2858" s="20">
        <f t="shared" si="760"/>
        <v>0</v>
      </c>
      <c r="AL2858" s="171"/>
    </row>
    <row r="2859" spans="1:38" ht="15.75" customHeight="1" x14ac:dyDescent="0.25">
      <c r="A2859" s="3">
        <v>1958</v>
      </c>
      <c r="B2859" s="14">
        <f t="shared" si="753"/>
        <v>4</v>
      </c>
      <c r="C2859" s="9">
        <f>IF(A2859=A2858,C2858,"")</f>
        <v>45422</v>
      </c>
      <c r="D2859" s="3" t="str">
        <f>IF(A2859=A2858,D2858,"")</f>
        <v>Clemente Jose Luis</v>
      </c>
      <c r="E2859" s="14" t="str">
        <f t="shared" si="751"/>
        <v>1958Clemente Jose Luis4</v>
      </c>
      <c r="J2859" s="14" t="str">
        <f t="shared" si="758"/>
        <v xml:space="preserve">Desarmar trompa completa. Desaprender electroventilador y radiador de aire acondicionado. Desagotar liquido refrigerante. Sacar radiador de agua. Colocar radiador nuevo con abrazaderas nuevas. Rearmar frente del vehiculo. Colocar liquido refrigerante. Purgar circuito de refrigeracion.    </v>
      </c>
      <c r="L2859" s="3">
        <v>1</v>
      </c>
      <c r="M2859" s="10" t="s">
        <v>3773</v>
      </c>
      <c r="N2859" s="3" t="s">
        <v>1832</v>
      </c>
      <c r="Q2859" s="7">
        <v>0</v>
      </c>
      <c r="S2859" s="8"/>
      <c r="W2859" s="76"/>
      <c r="X2859" s="16">
        <f t="shared" si="752"/>
        <v>0</v>
      </c>
      <c r="AC2859" s="18">
        <f t="shared" si="759"/>
        <v>0</v>
      </c>
      <c r="AD2859" s="19">
        <f t="shared" si="745"/>
        <v>100000</v>
      </c>
      <c r="AE2859" s="21">
        <f t="shared" si="744"/>
        <v>0</v>
      </c>
      <c r="AF2859" s="20">
        <f t="shared" si="746"/>
        <v>0</v>
      </c>
      <c r="AG2859" s="20">
        <f t="shared" si="747"/>
        <v>0</v>
      </c>
      <c r="AH2859" s="20">
        <f t="shared" si="748"/>
        <v>0</v>
      </c>
      <c r="AI2859" s="20">
        <f t="shared" si="754"/>
        <v>0</v>
      </c>
      <c r="AJ2859" s="20">
        <f t="shared" si="755"/>
        <v>0</v>
      </c>
      <c r="AK2859" s="20">
        <f t="shared" si="760"/>
        <v>0</v>
      </c>
      <c r="AL2859" s="171"/>
    </row>
    <row r="2860" spans="1:38" ht="15.75" customHeight="1" x14ac:dyDescent="0.25">
      <c r="A2860" s="3">
        <v>1959</v>
      </c>
      <c r="B2860" s="14">
        <f t="shared" si="753"/>
        <v>1</v>
      </c>
      <c r="C2860" s="9">
        <v>45423</v>
      </c>
      <c r="D2860" s="3" t="s">
        <v>116</v>
      </c>
      <c r="E2860" s="14" t="str">
        <f t="shared" si="751"/>
        <v>1959Transporte Palloni1</v>
      </c>
      <c r="F2860" s="119" t="s">
        <v>2347</v>
      </c>
      <c r="G2860" s="119" t="s">
        <v>3449</v>
      </c>
      <c r="H2860" s="119">
        <v>81953</v>
      </c>
      <c r="I2860" s="10" t="s">
        <v>3774</v>
      </c>
      <c r="J2860" s="14" t="str">
        <f t="shared" si="758"/>
        <v>Service completo. Cambio de aceite y filtros. Control general del vehiculo. Rotacion de ruedas. Control aceite de caja.</v>
      </c>
      <c r="K2860" s="3" t="s">
        <v>2390</v>
      </c>
      <c r="R2860" s="7" t="s">
        <v>1916</v>
      </c>
      <c r="S2860" s="8"/>
      <c r="W2860" s="76"/>
      <c r="X2860" s="16">
        <f t="shared" si="752"/>
        <v>0</v>
      </c>
      <c r="Y2860" s="3">
        <v>1</v>
      </c>
      <c r="Z2860" s="114">
        <v>100000</v>
      </c>
      <c r="AA2860" s="114">
        <v>21000</v>
      </c>
      <c r="AB2860" s="4">
        <v>121000</v>
      </c>
      <c r="AC2860" s="18">
        <f t="shared" si="759"/>
        <v>121000</v>
      </c>
      <c r="AD2860" s="19">
        <f t="shared" si="745"/>
        <v>121000</v>
      </c>
      <c r="AE2860" s="21">
        <f t="shared" si="744"/>
        <v>0</v>
      </c>
      <c r="AF2860" s="20">
        <f t="shared" si="746"/>
        <v>0</v>
      </c>
      <c r="AG2860" s="20">
        <f t="shared" si="747"/>
        <v>0</v>
      </c>
      <c r="AH2860" s="20">
        <f t="shared" si="748"/>
        <v>121000</v>
      </c>
      <c r="AI2860" s="20">
        <f t="shared" si="754"/>
        <v>100000</v>
      </c>
      <c r="AJ2860" s="20">
        <f t="shared" si="755"/>
        <v>21000</v>
      </c>
      <c r="AK2860" s="20">
        <f t="shared" si="760"/>
        <v>121000</v>
      </c>
      <c r="AL2860" s="171">
        <v>36</v>
      </c>
    </row>
    <row r="2861" spans="1:38" ht="15.75" customHeight="1" x14ac:dyDescent="0.25">
      <c r="A2861" s="3">
        <v>1959</v>
      </c>
      <c r="B2861" s="14">
        <f t="shared" si="753"/>
        <v>2</v>
      </c>
      <c r="C2861" s="9">
        <f>IF(A2861=A2860,C2860,"")</f>
        <v>45423</v>
      </c>
      <c r="D2861" s="3" t="str">
        <f>IF(A2861=A2860,D2860,"")</f>
        <v>Transporte Palloni</v>
      </c>
      <c r="E2861" s="14" t="str">
        <f t="shared" si="751"/>
        <v>1959Transporte Palloni2</v>
      </c>
      <c r="J2861" s="14" t="str">
        <f t="shared" si="758"/>
        <v xml:space="preserve">Service completo. Cambio de aceite y filtros. Control general del vehiculo. Rotacion de ruedas. Control aceite de caja. </v>
      </c>
      <c r="S2861" s="8"/>
      <c r="W2861" s="76"/>
      <c r="X2861" s="16">
        <f t="shared" si="752"/>
        <v>0</v>
      </c>
      <c r="AC2861" s="18">
        <f t="shared" si="759"/>
        <v>0</v>
      </c>
      <c r="AD2861" s="19">
        <f t="shared" si="745"/>
        <v>121000</v>
      </c>
      <c r="AE2861" s="21">
        <f t="shared" si="744"/>
        <v>0</v>
      </c>
      <c r="AF2861" s="20">
        <f t="shared" si="746"/>
        <v>0</v>
      </c>
      <c r="AG2861" s="20">
        <f t="shared" si="747"/>
        <v>0</v>
      </c>
      <c r="AH2861" s="20">
        <f t="shared" si="748"/>
        <v>0</v>
      </c>
      <c r="AI2861" s="20">
        <f t="shared" si="754"/>
        <v>0</v>
      </c>
      <c r="AJ2861" s="20">
        <f t="shared" si="755"/>
        <v>0</v>
      </c>
      <c r="AK2861" s="20">
        <f t="shared" si="760"/>
        <v>0</v>
      </c>
      <c r="AL2861" s="171"/>
    </row>
    <row r="2862" spans="1:38" ht="15.75" customHeight="1" x14ac:dyDescent="0.25">
      <c r="A2862" s="3">
        <v>1960</v>
      </c>
      <c r="B2862" s="14">
        <f t="shared" si="753"/>
        <v>1</v>
      </c>
      <c r="C2862" s="9">
        <v>45425</v>
      </c>
      <c r="D2862" s="3" t="s">
        <v>3775</v>
      </c>
      <c r="E2862" s="14" t="str">
        <f t="shared" si="751"/>
        <v>1960Dominguez1</v>
      </c>
      <c r="F2862" s="119" t="s">
        <v>1700</v>
      </c>
      <c r="G2862" s="119" t="s">
        <v>1494</v>
      </c>
      <c r="I2862" s="10" t="s">
        <v>3776</v>
      </c>
      <c r="J2862" s="14" t="str">
        <f t="shared" si="758"/>
        <v>Sacar aforador de tanque de nafta. Reparar oring de tapa de aforador. Armado total. Prueba de perdida de nafta.</v>
      </c>
      <c r="K2862" s="3" t="s">
        <v>1665</v>
      </c>
      <c r="R2862" s="7" t="s">
        <v>1971</v>
      </c>
      <c r="S2862" s="8"/>
      <c r="W2862" s="76"/>
      <c r="X2862" s="16">
        <f t="shared" si="752"/>
        <v>0</v>
      </c>
      <c r="Y2862" s="3">
        <v>1</v>
      </c>
      <c r="Z2862" s="114">
        <v>15800</v>
      </c>
      <c r="AA2862" s="114">
        <v>4200</v>
      </c>
      <c r="AB2862" s="4">
        <v>20000</v>
      </c>
      <c r="AC2862" s="18">
        <f t="shared" si="759"/>
        <v>20000</v>
      </c>
      <c r="AD2862" s="19">
        <f t="shared" si="745"/>
        <v>20000</v>
      </c>
      <c r="AE2862" s="21">
        <f t="shared" si="744"/>
        <v>0</v>
      </c>
      <c r="AF2862" s="20">
        <f t="shared" si="746"/>
        <v>0</v>
      </c>
      <c r="AG2862" s="20">
        <f t="shared" si="747"/>
        <v>0</v>
      </c>
      <c r="AH2862" s="20">
        <f t="shared" si="748"/>
        <v>20000</v>
      </c>
      <c r="AI2862" s="20">
        <f t="shared" si="754"/>
        <v>20000</v>
      </c>
      <c r="AJ2862" s="20">
        <f t="shared" si="755"/>
        <v>0</v>
      </c>
      <c r="AK2862" s="20">
        <f t="shared" si="760"/>
        <v>20000</v>
      </c>
      <c r="AL2862" s="171"/>
    </row>
    <row r="2863" spans="1:38" ht="15.75" customHeight="1" x14ac:dyDescent="0.25">
      <c r="A2863" s="3">
        <v>1960</v>
      </c>
      <c r="B2863" s="14">
        <f t="shared" si="753"/>
        <v>2</v>
      </c>
      <c r="C2863" s="9">
        <f>IF(A2863=A2862,C2862,"")</f>
        <v>45425</v>
      </c>
      <c r="D2863" s="3" t="str">
        <f>IF(A2863=A2862,D2862,"")</f>
        <v>Dominguez</v>
      </c>
      <c r="E2863" s="14" t="str">
        <f t="shared" si="751"/>
        <v>1960Dominguez2</v>
      </c>
      <c r="J2863" s="14" t="str">
        <f t="shared" si="758"/>
        <v xml:space="preserve">Sacar aforador de tanque de nafta. Reparar oring de tapa de aforador. Armado total. Prueba de perdida de nafta. </v>
      </c>
      <c r="S2863" s="8"/>
      <c r="W2863" s="76"/>
      <c r="X2863" s="16">
        <f t="shared" si="752"/>
        <v>0</v>
      </c>
      <c r="AC2863" s="18">
        <f t="shared" si="759"/>
        <v>0</v>
      </c>
      <c r="AD2863" s="19">
        <f t="shared" si="745"/>
        <v>20000</v>
      </c>
      <c r="AE2863" s="21">
        <f t="shared" si="744"/>
        <v>0</v>
      </c>
      <c r="AF2863" s="20">
        <f t="shared" si="746"/>
        <v>0</v>
      </c>
      <c r="AG2863" s="20">
        <f t="shared" si="747"/>
        <v>0</v>
      </c>
      <c r="AH2863" s="20">
        <f t="shared" si="748"/>
        <v>0</v>
      </c>
      <c r="AI2863" s="20">
        <f t="shared" si="754"/>
        <v>0</v>
      </c>
      <c r="AJ2863" s="20">
        <f t="shared" si="755"/>
        <v>0</v>
      </c>
      <c r="AK2863" s="20">
        <f t="shared" si="760"/>
        <v>0</v>
      </c>
      <c r="AL2863" s="171"/>
    </row>
    <row r="2864" spans="1:38" ht="15.75" customHeight="1" x14ac:dyDescent="0.25">
      <c r="A2864" s="3">
        <v>1961</v>
      </c>
      <c r="B2864" s="14">
        <f t="shared" si="753"/>
        <v>1</v>
      </c>
      <c r="C2864" s="9">
        <v>45426</v>
      </c>
      <c r="D2864" s="3" t="s">
        <v>633</v>
      </c>
      <c r="E2864" s="14" t="str">
        <f t="shared" si="751"/>
        <v>1961Toyos Pato1</v>
      </c>
      <c r="F2864" s="119" t="s">
        <v>1490</v>
      </c>
      <c r="G2864" s="119" t="s">
        <v>1547</v>
      </c>
      <c r="H2864" s="119">
        <v>89310</v>
      </c>
      <c r="I2864" s="10" t="s">
        <v>3777</v>
      </c>
      <c r="J2864" s="14" t="str">
        <f t="shared" si="758"/>
        <v>Sacar tapa de cilindros. Limpiar superficies y orificios de tornillos. Cambiar retenes de valvulas. Asentar las mismas. Colocar tapa de cilindros. Armar distribucion con kit y retenes nuevos. Regulacion de valvulas. Colocar tapa de valvulas con junta nueva. Rearmado total.</v>
      </c>
      <c r="K2864" s="3" t="s">
        <v>2380</v>
      </c>
      <c r="L2864" s="3">
        <v>1</v>
      </c>
      <c r="M2864" s="10" t="s">
        <v>1220</v>
      </c>
      <c r="N2864" s="3" t="s">
        <v>3785</v>
      </c>
      <c r="O2864" s="158">
        <v>27650</v>
      </c>
      <c r="P2864" s="158">
        <v>7350</v>
      </c>
      <c r="Q2864" s="7">
        <v>35000</v>
      </c>
      <c r="R2864" s="7" t="s">
        <v>2339</v>
      </c>
      <c r="S2864" s="8"/>
      <c r="T2864" s="11">
        <v>1</v>
      </c>
      <c r="U2864" s="158">
        <v>40000</v>
      </c>
      <c r="V2864" s="158">
        <v>8400</v>
      </c>
      <c r="W2864" s="76">
        <v>48400</v>
      </c>
      <c r="X2864" s="16">
        <f t="shared" si="752"/>
        <v>48400</v>
      </c>
      <c r="Y2864" s="3">
        <v>1</v>
      </c>
      <c r="Z2864" s="114">
        <v>318181.82</v>
      </c>
      <c r="AA2864" s="114">
        <v>66818.179999999993</v>
      </c>
      <c r="AB2864" s="4">
        <v>385000</v>
      </c>
      <c r="AC2864" s="18">
        <f t="shared" si="759"/>
        <v>385000</v>
      </c>
      <c r="AD2864" s="19">
        <f t="shared" si="745"/>
        <v>385000</v>
      </c>
      <c r="AE2864" s="21">
        <f t="shared" ref="AE2864:AE2927" si="761">+(Q2864)*T2864</f>
        <v>35000</v>
      </c>
      <c r="AF2864" s="20">
        <f t="shared" si="746"/>
        <v>504117.88</v>
      </c>
      <c r="AG2864" s="20">
        <f t="shared" si="747"/>
        <v>692123</v>
      </c>
      <c r="AH2864" s="20">
        <f t="shared" si="748"/>
        <v>385000</v>
      </c>
      <c r="AI2864" s="20">
        <f t="shared" si="754"/>
        <v>1077123</v>
      </c>
      <c r="AJ2864" s="20">
        <f t="shared" si="755"/>
        <v>0</v>
      </c>
      <c r="AK2864" s="20">
        <f t="shared" si="760"/>
        <v>1077123</v>
      </c>
      <c r="AL2864" s="171"/>
    </row>
    <row r="2865" spans="1:38" ht="15.75" customHeight="1" x14ac:dyDescent="0.25">
      <c r="A2865" s="3">
        <v>1961</v>
      </c>
      <c r="B2865" s="14">
        <f t="shared" si="753"/>
        <v>2</v>
      </c>
      <c r="C2865" s="9">
        <f t="shared" ref="C2865:C2879" si="762">IF(A2865=A2864,C2864,"")</f>
        <v>45426</v>
      </c>
      <c r="D2865" s="3" t="str">
        <f t="shared" ref="D2865:D2879" si="763">IF(A2865=A2864,D2864,"")</f>
        <v>Toyos Pato</v>
      </c>
      <c r="E2865" s="14" t="str">
        <f t="shared" si="751"/>
        <v>1961Toyos Pato2</v>
      </c>
      <c r="J2865"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65" s="3">
        <v>1</v>
      </c>
      <c r="M2865" s="10" t="s">
        <v>3128</v>
      </c>
      <c r="N2865" s="3" t="s">
        <v>3785</v>
      </c>
      <c r="O2865" s="158">
        <v>7031</v>
      </c>
      <c r="P2865" s="158">
        <v>1869</v>
      </c>
      <c r="Q2865" s="7">
        <v>8900</v>
      </c>
      <c r="S2865" s="8"/>
      <c r="T2865" s="11">
        <v>1</v>
      </c>
      <c r="U2865" s="158">
        <v>11000</v>
      </c>
      <c r="V2865" s="158">
        <v>2310</v>
      </c>
      <c r="W2865" s="76">
        <v>13310</v>
      </c>
      <c r="X2865" s="16">
        <f t="shared" si="752"/>
        <v>13310</v>
      </c>
      <c r="AC2865" s="18">
        <f t="shared" si="759"/>
        <v>0</v>
      </c>
      <c r="AD2865" s="19">
        <f t="shared" ref="AD2865:AD2928" si="764">IF(A2865=A2864,AD2864+AC2865,AC2865)</f>
        <v>385000</v>
      </c>
      <c r="AE2865" s="21">
        <f t="shared" si="761"/>
        <v>8900</v>
      </c>
      <c r="AF2865" s="20">
        <f t="shared" ref="AF2865:AF2928" si="765">IF(A2865=A2864,0,(SUMIF($A$3:$A$999956,A2865,$Q$3:$Q$999956)))+IF(A2865=A2864,0,(SUMIF($A$3:$A$999956,A2865,$R$3:$R$999956)))</f>
        <v>0</v>
      </c>
      <c r="AG2865" s="20">
        <f t="shared" ref="AG2865:AG2928" si="766">IF(A2865=A2864,0,(SUMIF($A$3:$A$999956,A2865,($X$3:$X$999956))))</f>
        <v>0</v>
      </c>
      <c r="AH2865" s="20">
        <f t="shared" ref="AH2865:AH2928" si="767">IF(A2865=A2864,0,(SUMIF($A$3:$A$999956,A2865,($AC$3:$AC$999956))))</f>
        <v>0</v>
      </c>
      <c r="AI2865" s="20">
        <f t="shared" si="754"/>
        <v>0</v>
      </c>
      <c r="AJ2865" s="20">
        <f t="shared" si="755"/>
        <v>0</v>
      </c>
      <c r="AK2865" s="20">
        <f t="shared" si="760"/>
        <v>0</v>
      </c>
      <c r="AL2865" s="171"/>
    </row>
    <row r="2866" spans="1:38" ht="15.75" customHeight="1" x14ac:dyDescent="0.25">
      <c r="A2866" s="3">
        <v>1961</v>
      </c>
      <c r="B2866" s="14">
        <f t="shared" si="753"/>
        <v>3</v>
      </c>
      <c r="C2866" s="9">
        <f t="shared" si="762"/>
        <v>45426</v>
      </c>
      <c r="D2866" s="3" t="str">
        <f t="shared" si="763"/>
        <v>Toyos Pato</v>
      </c>
      <c r="E2866" s="14" t="str">
        <f t="shared" si="751"/>
        <v>1961Toyos Pato3</v>
      </c>
      <c r="J2866"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66" s="3">
        <v>1</v>
      </c>
      <c r="M2866" s="10" t="s">
        <v>1471</v>
      </c>
      <c r="N2866" s="3" t="s">
        <v>3785</v>
      </c>
      <c r="O2866" s="158">
        <v>10191</v>
      </c>
      <c r="P2866" s="158">
        <v>2709</v>
      </c>
      <c r="Q2866" s="7">
        <v>12900</v>
      </c>
      <c r="S2866" s="8"/>
      <c r="T2866" s="11">
        <v>1</v>
      </c>
      <c r="U2866" s="158">
        <v>15500</v>
      </c>
      <c r="V2866" s="158">
        <v>3255</v>
      </c>
      <c r="W2866" s="76">
        <v>18755</v>
      </c>
      <c r="X2866" s="16">
        <f t="shared" si="752"/>
        <v>18755</v>
      </c>
      <c r="AC2866" s="18">
        <f t="shared" si="759"/>
        <v>0</v>
      </c>
      <c r="AD2866" s="19">
        <f t="shared" si="764"/>
        <v>385000</v>
      </c>
      <c r="AE2866" s="21">
        <f t="shared" si="761"/>
        <v>12900</v>
      </c>
      <c r="AF2866" s="20">
        <f t="shared" si="765"/>
        <v>0</v>
      </c>
      <c r="AG2866" s="20">
        <f t="shared" si="766"/>
        <v>0</v>
      </c>
      <c r="AH2866" s="20">
        <f t="shared" si="767"/>
        <v>0</v>
      </c>
      <c r="AI2866" s="20">
        <f t="shared" si="754"/>
        <v>0</v>
      </c>
      <c r="AJ2866" s="20">
        <f t="shared" si="755"/>
        <v>0</v>
      </c>
      <c r="AK2866" s="20">
        <f t="shared" si="760"/>
        <v>0</v>
      </c>
      <c r="AL2866" s="171"/>
    </row>
    <row r="2867" spans="1:38" ht="15.75" customHeight="1" x14ac:dyDescent="0.25">
      <c r="A2867" s="3">
        <v>1961</v>
      </c>
      <c r="B2867" s="14">
        <f t="shared" si="753"/>
        <v>4</v>
      </c>
      <c r="C2867" s="9">
        <f t="shared" si="762"/>
        <v>45426</v>
      </c>
      <c r="D2867" s="3" t="str">
        <f t="shared" si="763"/>
        <v>Toyos Pato</v>
      </c>
      <c r="E2867" s="14" t="str">
        <f t="shared" si="751"/>
        <v>1961Toyos Pato4</v>
      </c>
      <c r="J2867"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67" s="3">
        <v>1</v>
      </c>
      <c r="M2867" s="10" t="s">
        <v>1221</v>
      </c>
      <c r="N2867" s="3" t="s">
        <v>3785</v>
      </c>
      <c r="O2867" s="158">
        <v>22041</v>
      </c>
      <c r="P2867" s="158">
        <v>5859</v>
      </c>
      <c r="Q2867" s="7">
        <v>27900</v>
      </c>
      <c r="S2867" s="8"/>
      <c r="T2867" s="11">
        <v>1</v>
      </c>
      <c r="U2867" s="158">
        <v>33500</v>
      </c>
      <c r="V2867" s="158">
        <v>7035</v>
      </c>
      <c r="W2867" s="76">
        <v>40535</v>
      </c>
      <c r="X2867" s="16">
        <f t="shared" si="752"/>
        <v>40535</v>
      </c>
      <c r="AC2867" s="18">
        <f t="shared" si="759"/>
        <v>0</v>
      </c>
      <c r="AD2867" s="19">
        <f t="shared" si="764"/>
        <v>385000</v>
      </c>
      <c r="AE2867" s="21">
        <f t="shared" si="761"/>
        <v>27900</v>
      </c>
      <c r="AF2867" s="20">
        <f t="shared" si="765"/>
        <v>0</v>
      </c>
      <c r="AG2867" s="20">
        <f t="shared" si="766"/>
        <v>0</v>
      </c>
      <c r="AH2867" s="20">
        <f t="shared" si="767"/>
        <v>0</v>
      </c>
      <c r="AI2867" s="20">
        <f t="shared" si="754"/>
        <v>0</v>
      </c>
      <c r="AJ2867" s="20">
        <f t="shared" si="755"/>
        <v>0</v>
      </c>
      <c r="AK2867" s="20">
        <f t="shared" si="760"/>
        <v>0</v>
      </c>
      <c r="AL2867" s="171"/>
    </row>
    <row r="2868" spans="1:38" ht="15.75" customHeight="1" x14ac:dyDescent="0.25">
      <c r="A2868" s="3">
        <v>1961</v>
      </c>
      <c r="B2868" s="14">
        <f t="shared" si="753"/>
        <v>5</v>
      </c>
      <c r="C2868" s="9">
        <f t="shared" si="762"/>
        <v>45426</v>
      </c>
      <c r="D2868" s="3" t="str">
        <f t="shared" si="763"/>
        <v>Toyos Pato</v>
      </c>
      <c r="E2868" s="14" t="str">
        <f t="shared" si="751"/>
        <v>1961Toyos Pato5</v>
      </c>
      <c r="J2868"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68" s="3">
        <v>1</v>
      </c>
      <c r="M2868" s="10" t="s">
        <v>3778</v>
      </c>
      <c r="N2868" s="3" t="s">
        <v>3785</v>
      </c>
      <c r="O2868" s="158">
        <v>3160</v>
      </c>
      <c r="P2868" s="158">
        <v>840</v>
      </c>
      <c r="Q2868" s="7">
        <v>4000</v>
      </c>
      <c r="S2868" s="8"/>
      <c r="T2868" s="11">
        <v>1</v>
      </c>
      <c r="U2868" s="158">
        <v>5000</v>
      </c>
      <c r="V2868" s="158">
        <v>1050</v>
      </c>
      <c r="W2868" s="76">
        <v>6050</v>
      </c>
      <c r="X2868" s="16">
        <f t="shared" si="752"/>
        <v>6050</v>
      </c>
      <c r="AC2868" s="18">
        <f t="shared" si="759"/>
        <v>0</v>
      </c>
      <c r="AD2868" s="19">
        <f t="shared" si="764"/>
        <v>385000</v>
      </c>
      <c r="AE2868" s="21">
        <f t="shared" si="761"/>
        <v>4000</v>
      </c>
      <c r="AF2868" s="20">
        <f t="shared" si="765"/>
        <v>0</v>
      </c>
      <c r="AG2868" s="20">
        <f t="shared" si="766"/>
        <v>0</v>
      </c>
      <c r="AH2868" s="20">
        <f t="shared" si="767"/>
        <v>0</v>
      </c>
      <c r="AI2868" s="20">
        <f t="shared" si="754"/>
        <v>0</v>
      </c>
      <c r="AJ2868" s="20">
        <f t="shared" si="755"/>
        <v>0</v>
      </c>
      <c r="AK2868" s="20">
        <f t="shared" si="760"/>
        <v>0</v>
      </c>
      <c r="AL2868" s="171"/>
    </row>
    <row r="2869" spans="1:38" ht="15.75" customHeight="1" x14ac:dyDescent="0.25">
      <c r="A2869" s="3">
        <v>1961</v>
      </c>
      <c r="B2869" s="14">
        <f t="shared" si="753"/>
        <v>6</v>
      </c>
      <c r="C2869" s="9">
        <f t="shared" si="762"/>
        <v>45426</v>
      </c>
      <c r="D2869" s="3" t="str">
        <f t="shared" si="763"/>
        <v>Toyos Pato</v>
      </c>
      <c r="E2869" s="14" t="str">
        <f t="shared" si="751"/>
        <v>1961Toyos Pato6</v>
      </c>
      <c r="J2869"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69" s="3">
        <v>1</v>
      </c>
      <c r="M2869" s="10" t="s">
        <v>2409</v>
      </c>
      <c r="N2869" s="3" t="s">
        <v>734</v>
      </c>
      <c r="O2869" s="158">
        <v>12396.7</v>
      </c>
      <c r="P2869" s="158">
        <v>2603.3000000000002</v>
      </c>
      <c r="Q2869" s="7">
        <v>15000</v>
      </c>
      <c r="S2869" s="8"/>
      <c r="T2869" s="11">
        <v>1</v>
      </c>
      <c r="U2869" s="158">
        <v>18800</v>
      </c>
      <c r="V2869" s="158">
        <v>3948</v>
      </c>
      <c r="W2869" s="76">
        <v>22748</v>
      </c>
      <c r="X2869" s="16">
        <f t="shared" si="752"/>
        <v>22748</v>
      </c>
      <c r="AC2869" s="18">
        <f t="shared" si="759"/>
        <v>0</v>
      </c>
      <c r="AD2869" s="19">
        <f t="shared" si="764"/>
        <v>385000</v>
      </c>
      <c r="AE2869" s="21">
        <f t="shared" si="761"/>
        <v>15000</v>
      </c>
      <c r="AF2869" s="20">
        <f t="shared" si="765"/>
        <v>0</v>
      </c>
      <c r="AG2869" s="20">
        <f t="shared" si="766"/>
        <v>0</v>
      </c>
      <c r="AH2869" s="20">
        <f t="shared" si="767"/>
        <v>0</v>
      </c>
      <c r="AI2869" s="20">
        <f t="shared" si="754"/>
        <v>0</v>
      </c>
      <c r="AJ2869" s="20">
        <f t="shared" si="755"/>
        <v>0</v>
      </c>
      <c r="AK2869" s="20">
        <f t="shared" si="760"/>
        <v>0</v>
      </c>
      <c r="AL2869" s="171"/>
    </row>
    <row r="2870" spans="1:38" ht="15.75" customHeight="1" x14ac:dyDescent="0.25">
      <c r="A2870" s="3">
        <v>1961</v>
      </c>
      <c r="B2870" s="14">
        <f t="shared" si="753"/>
        <v>7</v>
      </c>
      <c r="C2870" s="9">
        <f t="shared" si="762"/>
        <v>45426</v>
      </c>
      <c r="D2870" s="3" t="str">
        <f t="shared" si="763"/>
        <v>Toyos Pato</v>
      </c>
      <c r="E2870" s="14" t="str">
        <f t="shared" si="751"/>
        <v>1961Toyos Pato7</v>
      </c>
      <c r="J2870"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70" s="3">
        <v>1</v>
      </c>
      <c r="M2870" s="10" t="s">
        <v>3779</v>
      </c>
      <c r="N2870" s="3" t="s">
        <v>771</v>
      </c>
      <c r="O2870" s="158">
        <v>14876.04</v>
      </c>
      <c r="P2870" s="158">
        <v>3123.96</v>
      </c>
      <c r="Q2870" s="7">
        <v>18000</v>
      </c>
      <c r="S2870" s="8"/>
      <c r="T2870" s="11">
        <v>1</v>
      </c>
      <c r="U2870" s="158">
        <v>19008.27</v>
      </c>
      <c r="V2870" s="158">
        <v>3991.73</v>
      </c>
      <c r="W2870" s="76">
        <v>23000</v>
      </c>
      <c r="X2870" s="16">
        <f t="shared" si="752"/>
        <v>23000</v>
      </c>
      <c r="AC2870" s="18">
        <f t="shared" si="759"/>
        <v>0</v>
      </c>
      <c r="AD2870" s="19">
        <f t="shared" si="764"/>
        <v>385000</v>
      </c>
      <c r="AE2870" s="21">
        <f t="shared" si="761"/>
        <v>18000</v>
      </c>
      <c r="AF2870" s="20">
        <f t="shared" si="765"/>
        <v>0</v>
      </c>
      <c r="AG2870" s="20">
        <f t="shared" si="766"/>
        <v>0</v>
      </c>
      <c r="AH2870" s="20">
        <f t="shared" si="767"/>
        <v>0</v>
      </c>
      <c r="AI2870" s="20">
        <f t="shared" si="754"/>
        <v>0</v>
      </c>
      <c r="AJ2870" s="20">
        <f t="shared" si="755"/>
        <v>0</v>
      </c>
      <c r="AK2870" s="20">
        <f t="shared" si="760"/>
        <v>0</v>
      </c>
      <c r="AL2870" s="171"/>
    </row>
    <row r="2871" spans="1:38" ht="15.75" customHeight="1" x14ac:dyDescent="0.25">
      <c r="A2871" s="3">
        <v>1961</v>
      </c>
      <c r="B2871" s="14">
        <f t="shared" si="753"/>
        <v>8</v>
      </c>
      <c r="C2871" s="9">
        <f t="shared" si="762"/>
        <v>45426</v>
      </c>
      <c r="D2871" s="3" t="str">
        <f t="shared" si="763"/>
        <v>Toyos Pato</v>
      </c>
      <c r="E2871" s="14" t="str">
        <f t="shared" si="751"/>
        <v>1961Toyos Pato8</v>
      </c>
      <c r="J2871"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71" s="3">
        <v>1</v>
      </c>
      <c r="M2871" s="10" t="s">
        <v>3780</v>
      </c>
      <c r="N2871" s="3" t="s">
        <v>771</v>
      </c>
      <c r="O2871" s="158">
        <v>1074.3800000000001</v>
      </c>
      <c r="P2871" s="158">
        <v>225.62</v>
      </c>
      <c r="Q2871" s="7">
        <v>1300</v>
      </c>
      <c r="S2871" s="8"/>
      <c r="T2871" s="11">
        <v>1</v>
      </c>
      <c r="U2871" s="158">
        <v>2066.12</v>
      </c>
      <c r="V2871" s="158">
        <v>433.88</v>
      </c>
      <c r="W2871" s="76">
        <v>2500</v>
      </c>
      <c r="X2871" s="16">
        <f t="shared" si="752"/>
        <v>2500</v>
      </c>
      <c r="AC2871" s="18">
        <f t="shared" si="759"/>
        <v>0</v>
      </c>
      <c r="AD2871" s="19">
        <f t="shared" si="764"/>
        <v>385000</v>
      </c>
      <c r="AE2871" s="21">
        <f t="shared" si="761"/>
        <v>1300</v>
      </c>
      <c r="AF2871" s="20">
        <f t="shared" si="765"/>
        <v>0</v>
      </c>
      <c r="AG2871" s="20">
        <f t="shared" si="766"/>
        <v>0</v>
      </c>
      <c r="AH2871" s="20">
        <f t="shared" si="767"/>
        <v>0</v>
      </c>
      <c r="AI2871" s="20">
        <f t="shared" si="754"/>
        <v>0</v>
      </c>
      <c r="AJ2871" s="20">
        <f t="shared" si="755"/>
        <v>0</v>
      </c>
      <c r="AK2871" s="20">
        <f t="shared" si="760"/>
        <v>0</v>
      </c>
      <c r="AL2871" s="171"/>
    </row>
    <row r="2872" spans="1:38" ht="15.75" customHeight="1" x14ac:dyDescent="0.25">
      <c r="A2872" s="3">
        <v>1961</v>
      </c>
      <c r="B2872" s="14">
        <f t="shared" si="753"/>
        <v>9</v>
      </c>
      <c r="C2872" s="9">
        <f t="shared" si="762"/>
        <v>45426</v>
      </c>
      <c r="D2872" s="3" t="str">
        <f t="shared" si="763"/>
        <v>Toyos Pato</v>
      </c>
      <c r="E2872" s="14" t="str">
        <f t="shared" si="751"/>
        <v>1961Toyos Pato9</v>
      </c>
      <c r="J2872"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72" s="3">
        <v>1</v>
      </c>
      <c r="M2872" s="10" t="s">
        <v>3174</v>
      </c>
      <c r="N2872" s="3" t="s">
        <v>771</v>
      </c>
      <c r="O2872" s="158">
        <v>223140.5</v>
      </c>
      <c r="P2872" s="158">
        <v>46859.5</v>
      </c>
      <c r="Q2872" s="7">
        <v>270000</v>
      </c>
      <c r="S2872" s="8"/>
      <c r="T2872" s="11">
        <v>1</v>
      </c>
      <c r="U2872" s="158">
        <v>280000</v>
      </c>
      <c r="V2872" s="158">
        <v>58800</v>
      </c>
      <c r="W2872" s="76">
        <v>338800</v>
      </c>
      <c r="X2872" s="16">
        <f t="shared" si="752"/>
        <v>338800</v>
      </c>
      <c r="AC2872" s="18">
        <f t="shared" si="759"/>
        <v>0</v>
      </c>
      <c r="AD2872" s="19">
        <f t="shared" si="764"/>
        <v>385000</v>
      </c>
      <c r="AE2872" s="21">
        <f t="shared" si="761"/>
        <v>270000</v>
      </c>
      <c r="AF2872" s="20">
        <f t="shared" si="765"/>
        <v>0</v>
      </c>
      <c r="AG2872" s="20">
        <f t="shared" si="766"/>
        <v>0</v>
      </c>
      <c r="AH2872" s="20">
        <f t="shared" si="767"/>
        <v>0</v>
      </c>
      <c r="AI2872" s="20">
        <f t="shared" si="754"/>
        <v>0</v>
      </c>
      <c r="AJ2872" s="20">
        <f t="shared" si="755"/>
        <v>0</v>
      </c>
      <c r="AK2872" s="20">
        <f t="shared" si="760"/>
        <v>0</v>
      </c>
      <c r="AL2872" s="171"/>
    </row>
    <row r="2873" spans="1:38" ht="15.75" customHeight="1" x14ac:dyDescent="0.25">
      <c r="A2873" s="3">
        <v>1961</v>
      </c>
      <c r="B2873" s="14">
        <f t="shared" si="753"/>
        <v>10</v>
      </c>
      <c r="C2873" s="9">
        <f t="shared" si="762"/>
        <v>45426</v>
      </c>
      <c r="D2873" s="3" t="str">
        <f t="shared" si="763"/>
        <v>Toyos Pato</v>
      </c>
      <c r="E2873" s="14" t="str">
        <f t="shared" si="751"/>
        <v>1961Toyos Pato10</v>
      </c>
      <c r="J2873"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73" s="3">
        <v>1</v>
      </c>
      <c r="M2873" s="10" t="s">
        <v>3781</v>
      </c>
      <c r="N2873" s="3" t="s">
        <v>2484</v>
      </c>
      <c r="O2873" s="158">
        <v>8514.14</v>
      </c>
      <c r="P2873" s="158">
        <v>1787.97</v>
      </c>
      <c r="Q2873" s="7">
        <v>10302.11</v>
      </c>
      <c r="S2873" s="8"/>
      <c r="T2873" s="11">
        <v>1</v>
      </c>
      <c r="U2873" s="158">
        <v>13000</v>
      </c>
      <c r="V2873" s="158">
        <v>2730</v>
      </c>
      <c r="W2873" s="76">
        <v>15730</v>
      </c>
      <c r="X2873" s="16">
        <f t="shared" si="752"/>
        <v>15730</v>
      </c>
      <c r="AC2873" s="18">
        <f t="shared" si="759"/>
        <v>0</v>
      </c>
      <c r="AD2873" s="19">
        <f t="shared" si="764"/>
        <v>385000</v>
      </c>
      <c r="AE2873" s="21">
        <f t="shared" si="761"/>
        <v>10302.11</v>
      </c>
      <c r="AF2873" s="20">
        <f t="shared" si="765"/>
        <v>0</v>
      </c>
      <c r="AG2873" s="20">
        <f t="shared" si="766"/>
        <v>0</v>
      </c>
      <c r="AH2873" s="20">
        <f t="shared" si="767"/>
        <v>0</v>
      </c>
      <c r="AI2873" s="20">
        <f t="shared" si="754"/>
        <v>0</v>
      </c>
      <c r="AJ2873" s="20">
        <f t="shared" si="755"/>
        <v>0</v>
      </c>
      <c r="AK2873" s="20">
        <f t="shared" si="760"/>
        <v>0</v>
      </c>
      <c r="AL2873" s="171"/>
    </row>
    <row r="2874" spans="1:38" ht="15.75" customHeight="1" x14ac:dyDescent="0.25">
      <c r="A2874" s="3">
        <v>1961</v>
      </c>
      <c r="B2874" s="14">
        <f t="shared" si="753"/>
        <v>11</v>
      </c>
      <c r="C2874" s="9">
        <f t="shared" si="762"/>
        <v>45426</v>
      </c>
      <c r="D2874" s="3" t="str">
        <f t="shared" si="763"/>
        <v>Toyos Pato</v>
      </c>
      <c r="E2874" s="14" t="str">
        <f t="shared" si="751"/>
        <v>1961Toyos Pato11</v>
      </c>
      <c r="J2874"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74" s="3">
        <v>1</v>
      </c>
      <c r="M2874" s="10" t="s">
        <v>3782</v>
      </c>
      <c r="N2874" s="3" t="s">
        <v>2484</v>
      </c>
      <c r="O2874" s="158">
        <v>18676.66</v>
      </c>
      <c r="P2874" s="158">
        <v>3922.1</v>
      </c>
      <c r="Q2874" s="7">
        <v>22598.76</v>
      </c>
      <c r="S2874" s="8"/>
      <c r="T2874" s="11">
        <v>1</v>
      </c>
      <c r="U2874" s="158">
        <v>27200</v>
      </c>
      <c r="V2874" s="158">
        <v>5712</v>
      </c>
      <c r="W2874" s="76">
        <v>32912</v>
      </c>
      <c r="X2874" s="16">
        <f t="shared" si="752"/>
        <v>32912</v>
      </c>
      <c r="AC2874" s="18">
        <f t="shared" si="759"/>
        <v>0</v>
      </c>
      <c r="AD2874" s="19">
        <f t="shared" si="764"/>
        <v>385000</v>
      </c>
      <c r="AE2874" s="21">
        <f t="shared" si="761"/>
        <v>22598.76</v>
      </c>
      <c r="AF2874" s="20">
        <f t="shared" si="765"/>
        <v>0</v>
      </c>
      <c r="AG2874" s="20">
        <f t="shared" si="766"/>
        <v>0</v>
      </c>
      <c r="AH2874" s="20">
        <f t="shared" si="767"/>
        <v>0</v>
      </c>
      <c r="AI2874" s="20">
        <f t="shared" si="754"/>
        <v>0</v>
      </c>
      <c r="AJ2874" s="20">
        <f t="shared" si="755"/>
        <v>0</v>
      </c>
      <c r="AK2874" s="20">
        <f t="shared" si="760"/>
        <v>0</v>
      </c>
      <c r="AL2874" s="171"/>
    </row>
    <row r="2875" spans="1:38" ht="15.75" customHeight="1" x14ac:dyDescent="0.25">
      <c r="A2875" s="3">
        <v>1961</v>
      </c>
      <c r="B2875" s="14">
        <f t="shared" si="753"/>
        <v>12</v>
      </c>
      <c r="C2875" s="9">
        <f t="shared" si="762"/>
        <v>45426</v>
      </c>
      <c r="D2875" s="3" t="str">
        <f t="shared" si="763"/>
        <v>Toyos Pato</v>
      </c>
      <c r="E2875" s="14" t="str">
        <f t="shared" si="751"/>
        <v>1961Toyos Pato12</v>
      </c>
      <c r="J2875"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75" s="3">
        <v>1</v>
      </c>
      <c r="M2875" s="10" t="s">
        <v>3783</v>
      </c>
      <c r="N2875" s="3" t="s">
        <v>3241</v>
      </c>
      <c r="O2875" s="158">
        <v>22314.05</v>
      </c>
      <c r="P2875" s="158">
        <v>4685.95</v>
      </c>
      <c r="Q2875" s="7">
        <v>27000</v>
      </c>
      <c r="S2875" s="8"/>
      <c r="T2875" s="11">
        <v>1</v>
      </c>
      <c r="U2875" s="158">
        <v>33800</v>
      </c>
      <c r="V2875" s="158">
        <v>7098</v>
      </c>
      <c r="W2875" s="76">
        <v>40898</v>
      </c>
      <c r="X2875" s="16">
        <f t="shared" si="752"/>
        <v>40898</v>
      </c>
      <c r="AC2875" s="18">
        <f t="shared" si="759"/>
        <v>0</v>
      </c>
      <c r="AD2875" s="19">
        <f t="shared" si="764"/>
        <v>385000</v>
      </c>
      <c r="AE2875" s="21">
        <f t="shared" si="761"/>
        <v>27000</v>
      </c>
      <c r="AF2875" s="20">
        <f t="shared" si="765"/>
        <v>0</v>
      </c>
      <c r="AG2875" s="20">
        <f t="shared" si="766"/>
        <v>0</v>
      </c>
      <c r="AH2875" s="20">
        <f t="shared" si="767"/>
        <v>0</v>
      </c>
      <c r="AI2875" s="20">
        <f t="shared" si="754"/>
        <v>0</v>
      </c>
      <c r="AJ2875" s="20">
        <f t="shared" si="755"/>
        <v>0</v>
      </c>
      <c r="AK2875" s="20">
        <f t="shared" si="760"/>
        <v>0</v>
      </c>
      <c r="AL2875" s="171"/>
    </row>
    <row r="2876" spans="1:38" ht="15.75" customHeight="1" x14ac:dyDescent="0.25">
      <c r="A2876" s="3">
        <v>1961</v>
      </c>
      <c r="B2876" s="14">
        <f t="shared" si="753"/>
        <v>13</v>
      </c>
      <c r="C2876" s="9">
        <f t="shared" si="762"/>
        <v>45426</v>
      </c>
      <c r="D2876" s="3" t="str">
        <f t="shared" si="763"/>
        <v>Toyos Pato</v>
      </c>
      <c r="E2876" s="14" t="str">
        <f t="shared" si="751"/>
        <v>1961Toyos Pato13</v>
      </c>
      <c r="J2876"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76" s="3">
        <v>1</v>
      </c>
      <c r="M2876" s="10" t="s">
        <v>3784</v>
      </c>
      <c r="N2876" s="3" t="s">
        <v>771</v>
      </c>
      <c r="O2876" s="158">
        <v>698</v>
      </c>
      <c r="P2876" s="158">
        <v>146.58000000000001</v>
      </c>
      <c r="Q2876" s="7">
        <v>844.58</v>
      </c>
      <c r="S2876" s="8"/>
      <c r="T2876" s="11">
        <v>1</v>
      </c>
      <c r="U2876" s="158">
        <v>2212</v>
      </c>
      <c r="V2876" s="158">
        <v>588</v>
      </c>
      <c r="W2876" s="76">
        <v>2800</v>
      </c>
      <c r="X2876" s="16">
        <f t="shared" si="752"/>
        <v>2800</v>
      </c>
      <c r="AC2876" s="18">
        <f t="shared" si="759"/>
        <v>0</v>
      </c>
      <c r="AD2876" s="19">
        <f t="shared" si="764"/>
        <v>385000</v>
      </c>
      <c r="AE2876" s="21">
        <f t="shared" si="761"/>
        <v>844.58</v>
      </c>
      <c r="AF2876" s="20">
        <f t="shared" si="765"/>
        <v>0</v>
      </c>
      <c r="AG2876" s="20">
        <f t="shared" si="766"/>
        <v>0</v>
      </c>
      <c r="AH2876" s="20">
        <f t="shared" si="767"/>
        <v>0</v>
      </c>
      <c r="AI2876" s="20">
        <f t="shared" si="754"/>
        <v>0</v>
      </c>
      <c r="AJ2876" s="20">
        <f t="shared" si="755"/>
        <v>0</v>
      </c>
      <c r="AK2876" s="20">
        <f t="shared" si="760"/>
        <v>0</v>
      </c>
      <c r="AL2876" s="171"/>
    </row>
    <row r="2877" spans="1:38" ht="15.75" customHeight="1" x14ac:dyDescent="0.25">
      <c r="A2877" s="3">
        <v>1961</v>
      </c>
      <c r="B2877" s="14">
        <f t="shared" si="753"/>
        <v>14</v>
      </c>
      <c r="C2877" s="9">
        <f t="shared" si="762"/>
        <v>45426</v>
      </c>
      <c r="D2877" s="3" t="str">
        <f t="shared" si="763"/>
        <v>Toyos Pato</v>
      </c>
      <c r="E2877" s="14" t="str">
        <f t="shared" si="751"/>
        <v>1961Toyos Pato14</v>
      </c>
      <c r="J2877"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77" s="3">
        <v>1</v>
      </c>
      <c r="M2877" s="10" t="s">
        <v>1970</v>
      </c>
      <c r="N2877" s="3" t="s">
        <v>771</v>
      </c>
      <c r="O2877" s="158">
        <v>6776.86</v>
      </c>
      <c r="P2877" s="158">
        <v>1423.14</v>
      </c>
      <c r="Q2877" s="7">
        <v>8200</v>
      </c>
      <c r="S2877" s="8"/>
      <c r="T2877" s="11">
        <v>2</v>
      </c>
      <c r="U2877" s="158">
        <v>9085</v>
      </c>
      <c r="V2877" s="158">
        <v>2415</v>
      </c>
      <c r="W2877" s="76">
        <v>11500</v>
      </c>
      <c r="X2877" s="16">
        <f t="shared" si="752"/>
        <v>23000</v>
      </c>
      <c r="AC2877" s="18">
        <f t="shared" si="759"/>
        <v>0</v>
      </c>
      <c r="AD2877" s="19">
        <f t="shared" si="764"/>
        <v>385000</v>
      </c>
      <c r="AE2877" s="21">
        <f t="shared" si="761"/>
        <v>16400</v>
      </c>
      <c r="AF2877" s="20">
        <f t="shared" si="765"/>
        <v>0</v>
      </c>
      <c r="AG2877" s="20">
        <f t="shared" si="766"/>
        <v>0</v>
      </c>
      <c r="AH2877" s="20">
        <f t="shared" si="767"/>
        <v>0</v>
      </c>
      <c r="AI2877" s="20">
        <f t="shared" si="754"/>
        <v>0</v>
      </c>
      <c r="AJ2877" s="20">
        <f t="shared" si="755"/>
        <v>0</v>
      </c>
      <c r="AK2877" s="20">
        <f t="shared" si="760"/>
        <v>0</v>
      </c>
      <c r="AL2877" s="171"/>
    </row>
    <row r="2878" spans="1:38" ht="15.75" customHeight="1" x14ac:dyDescent="0.25">
      <c r="A2878" s="3">
        <v>1961</v>
      </c>
      <c r="B2878" s="14">
        <f t="shared" si="753"/>
        <v>15</v>
      </c>
      <c r="C2878" s="9">
        <f t="shared" si="762"/>
        <v>45426</v>
      </c>
      <c r="D2878" s="3" t="str">
        <f t="shared" si="763"/>
        <v>Toyos Pato</v>
      </c>
      <c r="E2878" s="14" t="str">
        <f t="shared" ref="E2878:E2941" si="768">CONCATENATE(A2878,D2878,B2878)</f>
        <v>1961Toyos Pato15</v>
      </c>
      <c r="J2878"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78" s="3">
        <v>1</v>
      </c>
      <c r="M2878" s="10" t="s">
        <v>1431</v>
      </c>
      <c r="N2878" s="3" t="s">
        <v>771</v>
      </c>
      <c r="O2878" s="158">
        <v>1570.25</v>
      </c>
      <c r="P2878" s="158">
        <v>329.75</v>
      </c>
      <c r="Q2878" s="7">
        <v>1900</v>
      </c>
      <c r="S2878" s="8"/>
      <c r="T2878" s="11">
        <v>1</v>
      </c>
      <c r="U2878" s="158">
        <v>3160</v>
      </c>
      <c r="V2878" s="158">
        <v>840</v>
      </c>
      <c r="W2878" s="76">
        <v>4000</v>
      </c>
      <c r="X2878" s="16">
        <f t="shared" si="752"/>
        <v>4000</v>
      </c>
      <c r="AC2878" s="18">
        <f t="shared" si="759"/>
        <v>0</v>
      </c>
      <c r="AD2878" s="19">
        <f t="shared" si="764"/>
        <v>385000</v>
      </c>
      <c r="AE2878" s="21">
        <f t="shared" si="761"/>
        <v>1900</v>
      </c>
      <c r="AF2878" s="20">
        <f t="shared" si="765"/>
        <v>0</v>
      </c>
      <c r="AG2878" s="20">
        <f t="shared" si="766"/>
        <v>0</v>
      </c>
      <c r="AH2878" s="20">
        <f t="shared" si="767"/>
        <v>0</v>
      </c>
      <c r="AI2878" s="20">
        <f t="shared" si="754"/>
        <v>0</v>
      </c>
      <c r="AJ2878" s="20">
        <f t="shared" si="755"/>
        <v>0</v>
      </c>
      <c r="AK2878" s="20">
        <f t="shared" si="760"/>
        <v>0</v>
      </c>
      <c r="AL2878" s="171"/>
    </row>
    <row r="2879" spans="1:38" ht="15.75" customHeight="1" x14ac:dyDescent="0.25">
      <c r="A2879" s="3">
        <v>1961</v>
      </c>
      <c r="B2879" s="14">
        <f t="shared" si="753"/>
        <v>16</v>
      </c>
      <c r="C2879" s="9">
        <f t="shared" si="762"/>
        <v>45426</v>
      </c>
      <c r="D2879" s="3" t="str">
        <f t="shared" si="763"/>
        <v>Toyos Pato</v>
      </c>
      <c r="E2879" s="14" t="str">
        <f t="shared" si="768"/>
        <v>1961Toyos Pato16</v>
      </c>
      <c r="J2879" s="14" t="str">
        <f t="shared" si="758"/>
        <v xml:space="preserve">Sacar tapa de cilindros. Limpiar superficies y orificios de tornillos. Cambiar retenes de valvulas. Asentar las mismas. Colocar tapa de cilindros. Armar distribucion con kit y retenes nuevos. Regulacion de valvulas. Colocar tapa de valvulas con junta nueva. Rearmado total.               </v>
      </c>
      <c r="L2879" s="3">
        <v>1</v>
      </c>
      <c r="M2879" s="10" t="s">
        <v>1368</v>
      </c>
      <c r="N2879" s="3" t="s">
        <v>2484</v>
      </c>
      <c r="O2879" s="158">
        <v>33283</v>
      </c>
      <c r="P2879" s="158">
        <v>6989.43</v>
      </c>
      <c r="Q2879" s="7">
        <v>40272.43</v>
      </c>
      <c r="S2879" s="8"/>
      <c r="T2879" s="11">
        <v>1</v>
      </c>
      <c r="U2879" s="158">
        <v>48500</v>
      </c>
      <c r="V2879" s="158">
        <v>10185</v>
      </c>
      <c r="W2879" s="76">
        <v>58685</v>
      </c>
      <c r="X2879" s="16">
        <f t="shared" ref="X2879:X2942" si="769">W2879*T2879</f>
        <v>58685</v>
      </c>
      <c r="AC2879" s="18">
        <f t="shared" si="759"/>
        <v>0</v>
      </c>
      <c r="AD2879" s="19">
        <f t="shared" si="764"/>
        <v>385000</v>
      </c>
      <c r="AE2879" s="21">
        <f t="shared" si="761"/>
        <v>40272.43</v>
      </c>
      <c r="AF2879" s="20">
        <f t="shared" si="765"/>
        <v>0</v>
      </c>
      <c r="AG2879" s="20">
        <f t="shared" si="766"/>
        <v>0</v>
      </c>
      <c r="AH2879" s="20">
        <f t="shared" si="767"/>
        <v>0</v>
      </c>
      <c r="AI2879" s="20">
        <f t="shared" si="754"/>
        <v>0</v>
      </c>
      <c r="AJ2879" s="20">
        <f t="shared" si="755"/>
        <v>0</v>
      </c>
      <c r="AK2879" s="20">
        <f t="shared" si="760"/>
        <v>0</v>
      </c>
      <c r="AL2879" s="171"/>
    </row>
    <row r="2880" spans="1:38" ht="15.75" customHeight="1" x14ac:dyDescent="0.25">
      <c r="A2880" s="3">
        <v>1962</v>
      </c>
      <c r="B2880" s="14">
        <f t="shared" si="753"/>
        <v>1</v>
      </c>
      <c r="C2880" s="9">
        <v>45426</v>
      </c>
      <c r="D2880" s="3" t="s">
        <v>3786</v>
      </c>
      <c r="E2880" s="14" t="str">
        <f t="shared" si="768"/>
        <v>1962Zambruno Guillermo1</v>
      </c>
      <c r="F2880" s="119" t="s">
        <v>3787</v>
      </c>
      <c r="G2880" s="119" t="s">
        <v>1744</v>
      </c>
      <c r="H2880" s="119">
        <v>92112</v>
      </c>
      <c r="I2880" s="10" t="s">
        <v>3793</v>
      </c>
      <c r="J2880" s="14" t="str">
        <f t="shared" si="758"/>
        <v>Service completo. Cambio de aceite y filtros. Control general del vehiculo. Cambiar juego de pastillas de frenos delanteras. Rotacion de ruedas lado derecho. Lavado motor.</v>
      </c>
      <c r="K2880" s="3" t="s">
        <v>2390</v>
      </c>
      <c r="L2880" s="3">
        <v>1</v>
      </c>
      <c r="M2880" s="10" t="s">
        <v>3788</v>
      </c>
      <c r="N2880" s="3" t="s">
        <v>771</v>
      </c>
      <c r="O2880" s="158">
        <v>9238.26</v>
      </c>
      <c r="P2880" s="158">
        <v>1940.03</v>
      </c>
      <c r="Q2880" s="7">
        <v>11178.29</v>
      </c>
      <c r="R2880" s="7" t="s">
        <v>1916</v>
      </c>
      <c r="S2880" s="8"/>
      <c r="T2880" s="11">
        <v>1</v>
      </c>
      <c r="U2880" s="158">
        <v>13800</v>
      </c>
      <c r="V2880" s="158">
        <v>2898</v>
      </c>
      <c r="W2880" s="76">
        <v>16698</v>
      </c>
      <c r="X2880" s="16">
        <f t="shared" si="769"/>
        <v>16698</v>
      </c>
      <c r="Y2880" s="3">
        <v>1</v>
      </c>
      <c r="Z2880" s="114">
        <v>71100</v>
      </c>
      <c r="AA2880" s="114">
        <v>18900</v>
      </c>
      <c r="AB2880" s="4">
        <v>90000</v>
      </c>
      <c r="AC2880" s="18">
        <f t="shared" si="759"/>
        <v>90000</v>
      </c>
      <c r="AD2880" s="19">
        <f t="shared" si="764"/>
        <v>90000</v>
      </c>
      <c r="AE2880" s="21">
        <f t="shared" si="761"/>
        <v>11178.29</v>
      </c>
      <c r="AF2880" s="20">
        <f t="shared" si="765"/>
        <v>74280.209999999992</v>
      </c>
      <c r="AG2880" s="20">
        <f t="shared" si="766"/>
        <v>170502</v>
      </c>
      <c r="AH2880" s="20">
        <f t="shared" si="767"/>
        <v>90000</v>
      </c>
      <c r="AI2880" s="20">
        <f t="shared" si="754"/>
        <v>260502</v>
      </c>
      <c r="AJ2880" s="20">
        <f t="shared" si="755"/>
        <v>0</v>
      </c>
      <c r="AK2880" s="20">
        <f t="shared" si="760"/>
        <v>260502</v>
      </c>
      <c r="AL2880" s="171"/>
    </row>
    <row r="2881" spans="1:38" ht="15.75" customHeight="1" x14ac:dyDescent="0.25">
      <c r="A2881" s="3">
        <v>1962</v>
      </c>
      <c r="B2881" s="14">
        <f t="shared" si="753"/>
        <v>2</v>
      </c>
      <c r="C2881" s="9">
        <f>IF(A2881=A2880,C2880,"")</f>
        <v>45426</v>
      </c>
      <c r="D2881" s="3" t="str">
        <f>IF(A2881=A2880,D2880,"")</f>
        <v>Zambruno Guillermo</v>
      </c>
      <c r="E2881" s="14" t="str">
        <f t="shared" si="768"/>
        <v>1962Zambruno Guillermo2</v>
      </c>
      <c r="J2881" s="14" t="str">
        <f t="shared" si="758"/>
        <v xml:space="preserve">Service completo. Cambio de aceite y filtros. Control general del vehiculo. Cambiar juego de pastillas de frenos delanteras. Rotacion de ruedas lado derecho. Lavado motor. </v>
      </c>
      <c r="L2881" s="3">
        <v>1</v>
      </c>
      <c r="M2881" s="10" t="s">
        <v>3789</v>
      </c>
      <c r="N2881" s="3" t="s">
        <v>771</v>
      </c>
      <c r="O2881" s="158">
        <v>6198.35</v>
      </c>
      <c r="P2881" s="158">
        <v>1301.6500000000001</v>
      </c>
      <c r="Q2881" s="7">
        <v>7500</v>
      </c>
      <c r="S2881" s="8"/>
      <c r="T2881" s="11">
        <v>1</v>
      </c>
      <c r="U2881" s="158">
        <v>9600</v>
      </c>
      <c r="V2881" s="158">
        <v>2016</v>
      </c>
      <c r="W2881" s="76">
        <v>11616</v>
      </c>
      <c r="X2881" s="16">
        <f t="shared" si="769"/>
        <v>11616</v>
      </c>
      <c r="AC2881" s="18">
        <f t="shared" si="759"/>
        <v>0</v>
      </c>
      <c r="AD2881" s="19">
        <f t="shared" si="764"/>
        <v>90000</v>
      </c>
      <c r="AE2881" s="21">
        <f t="shared" si="761"/>
        <v>7500</v>
      </c>
      <c r="AF2881" s="20">
        <f t="shared" si="765"/>
        <v>0</v>
      </c>
      <c r="AG2881" s="20">
        <f t="shared" si="766"/>
        <v>0</v>
      </c>
      <c r="AH2881" s="20">
        <f t="shared" si="767"/>
        <v>0</v>
      </c>
      <c r="AI2881" s="20">
        <f t="shared" si="754"/>
        <v>0</v>
      </c>
      <c r="AJ2881" s="20">
        <f t="shared" si="755"/>
        <v>0</v>
      </c>
      <c r="AK2881" s="20">
        <f t="shared" si="760"/>
        <v>0</v>
      </c>
      <c r="AL2881" s="171"/>
    </row>
    <row r="2882" spans="1:38" ht="15.75" customHeight="1" x14ac:dyDescent="0.25">
      <c r="A2882" s="3">
        <v>1962</v>
      </c>
      <c r="B2882" s="14">
        <f t="shared" si="753"/>
        <v>3</v>
      </c>
      <c r="C2882" s="9">
        <f>IF(A2882=A2881,C2881,"")</f>
        <v>45426</v>
      </c>
      <c r="D2882" s="3" t="str">
        <f>IF(A2882=A2881,D2881,"")</f>
        <v>Zambruno Guillermo</v>
      </c>
      <c r="E2882" s="14" t="str">
        <f t="shared" si="768"/>
        <v>1962Zambruno Guillermo3</v>
      </c>
      <c r="J2882" s="14" t="str">
        <f t="shared" si="758"/>
        <v xml:space="preserve">Service completo. Cambio de aceite y filtros. Control general del vehiculo. Cambiar juego de pastillas de frenos delanteras. Rotacion de ruedas lado derecho. Lavado motor.  </v>
      </c>
      <c r="L2882" s="3">
        <v>1</v>
      </c>
      <c r="M2882" s="10" t="s">
        <v>3790</v>
      </c>
      <c r="N2882" s="3" t="s">
        <v>771</v>
      </c>
      <c r="O2882" s="158">
        <v>8677.69</v>
      </c>
      <c r="P2882" s="158">
        <v>1822.31</v>
      </c>
      <c r="Q2882" s="7">
        <v>10500</v>
      </c>
      <c r="S2882" s="8"/>
      <c r="T2882" s="11">
        <v>1</v>
      </c>
      <c r="U2882" s="158">
        <v>12800</v>
      </c>
      <c r="V2882" s="158">
        <v>2688</v>
      </c>
      <c r="W2882" s="76">
        <v>15488</v>
      </c>
      <c r="X2882" s="16">
        <f t="shared" si="769"/>
        <v>15488</v>
      </c>
      <c r="AC2882" s="18">
        <f t="shared" si="759"/>
        <v>0</v>
      </c>
      <c r="AD2882" s="19">
        <f t="shared" si="764"/>
        <v>90000</v>
      </c>
      <c r="AE2882" s="21">
        <f t="shared" si="761"/>
        <v>10500</v>
      </c>
      <c r="AF2882" s="20">
        <f t="shared" si="765"/>
        <v>0</v>
      </c>
      <c r="AG2882" s="20">
        <f t="shared" si="766"/>
        <v>0</v>
      </c>
      <c r="AH2882" s="20">
        <f t="shared" si="767"/>
        <v>0</v>
      </c>
      <c r="AI2882" s="20">
        <f t="shared" si="754"/>
        <v>0</v>
      </c>
      <c r="AJ2882" s="20">
        <f t="shared" si="755"/>
        <v>0</v>
      </c>
      <c r="AK2882" s="20">
        <f t="shared" si="760"/>
        <v>0</v>
      </c>
      <c r="AL2882" s="171"/>
    </row>
    <row r="2883" spans="1:38" ht="15.75" customHeight="1" x14ac:dyDescent="0.25">
      <c r="A2883" s="3">
        <v>1962</v>
      </c>
      <c r="B2883" s="14">
        <f t="shared" si="753"/>
        <v>4</v>
      </c>
      <c r="C2883" s="9">
        <f>IF(A2883=A2882,C2882,"")</f>
        <v>45426</v>
      </c>
      <c r="D2883" s="3" t="str">
        <f>IF(A2883=A2882,D2882,"")</f>
        <v>Zambruno Guillermo</v>
      </c>
      <c r="E2883" s="14" t="str">
        <f t="shared" si="768"/>
        <v>1962Zambruno Guillermo4</v>
      </c>
      <c r="J2883" s="14" t="str">
        <f t="shared" si="758"/>
        <v xml:space="preserve">Service completo. Cambio de aceite y filtros. Control general del vehiculo. Cambiar juego de pastillas de frenos delanteras. Rotacion de ruedas lado derecho. Lavado motor.   </v>
      </c>
      <c r="L2883" s="3">
        <v>1</v>
      </c>
      <c r="M2883" s="10" t="s">
        <v>3791</v>
      </c>
      <c r="N2883" s="3" t="s">
        <v>771</v>
      </c>
      <c r="O2883" s="158">
        <v>6198.35</v>
      </c>
      <c r="P2883" s="158">
        <v>1301.6500000000001</v>
      </c>
      <c r="Q2883" s="7">
        <v>7500</v>
      </c>
      <c r="S2883" s="8"/>
      <c r="T2883" s="11">
        <v>1</v>
      </c>
      <c r="U2883" s="158">
        <v>11000</v>
      </c>
      <c r="V2883" s="158">
        <v>2310</v>
      </c>
      <c r="W2883" s="76">
        <v>13310</v>
      </c>
      <c r="X2883" s="16">
        <f t="shared" si="769"/>
        <v>13310</v>
      </c>
      <c r="AC2883" s="18">
        <f t="shared" si="759"/>
        <v>0</v>
      </c>
      <c r="AD2883" s="19">
        <f t="shared" si="764"/>
        <v>90000</v>
      </c>
      <c r="AE2883" s="21">
        <f t="shared" si="761"/>
        <v>7500</v>
      </c>
      <c r="AF2883" s="20">
        <f t="shared" si="765"/>
        <v>0</v>
      </c>
      <c r="AG2883" s="20">
        <f t="shared" si="766"/>
        <v>0</v>
      </c>
      <c r="AH2883" s="20">
        <f t="shared" si="767"/>
        <v>0</v>
      </c>
      <c r="AI2883" s="20">
        <f t="shared" si="754"/>
        <v>0</v>
      </c>
      <c r="AJ2883" s="20">
        <f t="shared" si="755"/>
        <v>0</v>
      </c>
      <c r="AK2883" s="20">
        <f t="shared" si="760"/>
        <v>0</v>
      </c>
      <c r="AL2883" s="171"/>
    </row>
    <row r="2884" spans="1:38" ht="15.75" customHeight="1" x14ac:dyDescent="0.25">
      <c r="A2884" s="3">
        <v>1962</v>
      </c>
      <c r="B2884" s="14">
        <f t="shared" ref="B2884:B2947" si="770">IF(A2884=A2883,B2883+1,1)</f>
        <v>5</v>
      </c>
      <c r="C2884" s="9">
        <f>IF(A2884=A2883,C2883,"")</f>
        <v>45426</v>
      </c>
      <c r="D2884" s="3" t="str">
        <f>IF(A2884=A2883,D2883,"")</f>
        <v>Zambruno Guillermo</v>
      </c>
      <c r="E2884" s="14" t="str">
        <f t="shared" si="768"/>
        <v>1962Zambruno Guillermo5</v>
      </c>
      <c r="J2884" s="14" t="str">
        <f t="shared" si="758"/>
        <v xml:space="preserve">Service completo. Cambio de aceite y filtros. Control general del vehiculo. Cambiar juego de pastillas de frenos delanteras. Rotacion de ruedas lado derecho. Lavado motor.    </v>
      </c>
      <c r="L2884" s="3">
        <v>1</v>
      </c>
      <c r="M2884" s="10" t="s">
        <v>222</v>
      </c>
      <c r="N2884" s="3" t="s">
        <v>771</v>
      </c>
      <c r="O2884" s="158">
        <v>5290.09</v>
      </c>
      <c r="P2884" s="158">
        <v>1111.83</v>
      </c>
      <c r="Q2884" s="7">
        <v>6401.92</v>
      </c>
      <c r="S2884" s="8"/>
      <c r="T2884" s="11">
        <v>4</v>
      </c>
      <c r="U2884" s="158">
        <v>13074</v>
      </c>
      <c r="V2884" s="158">
        <v>3475</v>
      </c>
      <c r="W2884" s="76">
        <v>16550</v>
      </c>
      <c r="X2884" s="16">
        <f t="shared" si="769"/>
        <v>66200</v>
      </c>
      <c r="AC2884" s="18">
        <f t="shared" si="759"/>
        <v>0</v>
      </c>
      <c r="AD2884" s="19">
        <f t="shared" si="764"/>
        <v>90000</v>
      </c>
      <c r="AE2884" s="21">
        <f t="shared" si="761"/>
        <v>25607.68</v>
      </c>
      <c r="AF2884" s="20">
        <f t="shared" si="765"/>
        <v>0</v>
      </c>
      <c r="AG2884" s="20">
        <f t="shared" si="766"/>
        <v>0</v>
      </c>
      <c r="AH2884" s="20">
        <f t="shared" si="767"/>
        <v>0</v>
      </c>
      <c r="AI2884" s="20">
        <f t="shared" si="754"/>
        <v>0</v>
      </c>
      <c r="AJ2884" s="20">
        <f t="shared" si="755"/>
        <v>0</v>
      </c>
      <c r="AK2884" s="20">
        <f t="shared" si="760"/>
        <v>0</v>
      </c>
      <c r="AL2884" s="171"/>
    </row>
    <row r="2885" spans="1:38" ht="15.75" customHeight="1" x14ac:dyDescent="0.25">
      <c r="A2885" s="3">
        <v>1962</v>
      </c>
      <c r="B2885" s="14">
        <f t="shared" si="770"/>
        <v>6</v>
      </c>
      <c r="C2885" s="9">
        <f>IF(A2885=A2884,C2884,"")</f>
        <v>45426</v>
      </c>
      <c r="D2885" s="3" t="str">
        <f>IF(A2885=A2884,D2884,"")</f>
        <v>Zambruno Guillermo</v>
      </c>
      <c r="E2885" s="14" t="str">
        <f t="shared" si="768"/>
        <v>1962Zambruno Guillermo6</v>
      </c>
      <c r="J2885" s="14" t="str">
        <f t="shared" si="758"/>
        <v xml:space="preserve">Service completo. Cambio de aceite y filtros. Control general del vehiculo. Cambiar juego de pastillas de frenos delanteras. Rotacion de ruedas lado derecho. Lavado motor.     </v>
      </c>
      <c r="L2885" s="3">
        <v>1</v>
      </c>
      <c r="M2885" s="10" t="s">
        <v>3510</v>
      </c>
      <c r="N2885" s="3" t="s">
        <v>734</v>
      </c>
      <c r="O2885" s="158">
        <v>25785.13</v>
      </c>
      <c r="P2885" s="158">
        <v>5414.87</v>
      </c>
      <c r="Q2885" s="7">
        <v>31200</v>
      </c>
      <c r="S2885" s="8"/>
      <c r="T2885" s="11">
        <v>1</v>
      </c>
      <c r="U2885" s="158">
        <v>39000</v>
      </c>
      <c r="V2885" s="158">
        <v>8190</v>
      </c>
      <c r="W2885" s="76">
        <v>47190</v>
      </c>
      <c r="X2885" s="16">
        <f t="shared" si="769"/>
        <v>47190</v>
      </c>
      <c r="AC2885" s="18">
        <f t="shared" si="759"/>
        <v>0</v>
      </c>
      <c r="AD2885" s="19">
        <f t="shared" si="764"/>
        <v>90000</v>
      </c>
      <c r="AE2885" s="21">
        <f t="shared" si="761"/>
        <v>31200</v>
      </c>
      <c r="AF2885" s="20">
        <f t="shared" si="765"/>
        <v>0</v>
      </c>
      <c r="AG2885" s="20">
        <f t="shared" si="766"/>
        <v>0</v>
      </c>
      <c r="AH2885" s="20">
        <f t="shared" si="767"/>
        <v>0</v>
      </c>
      <c r="AI2885" s="20">
        <f t="shared" si="754"/>
        <v>0</v>
      </c>
      <c r="AJ2885" s="20">
        <f t="shared" si="755"/>
        <v>0</v>
      </c>
      <c r="AK2885" s="20">
        <f t="shared" si="760"/>
        <v>0</v>
      </c>
      <c r="AL2885" s="171"/>
    </row>
    <row r="2886" spans="1:38" ht="15.75" customHeight="1" x14ac:dyDescent="0.25">
      <c r="A2886" s="3">
        <v>1963</v>
      </c>
      <c r="B2886" s="14">
        <f t="shared" si="770"/>
        <v>1</v>
      </c>
      <c r="C2886" s="9">
        <v>45426</v>
      </c>
      <c r="D2886" s="3" t="s">
        <v>3794</v>
      </c>
      <c r="E2886" s="14" t="str">
        <f t="shared" si="768"/>
        <v>1963Pra Nancy1</v>
      </c>
      <c r="F2886" s="119" t="s">
        <v>2930</v>
      </c>
      <c r="G2886" s="119" t="s">
        <v>2381</v>
      </c>
      <c r="I2886" s="10" t="s">
        <v>3795</v>
      </c>
      <c r="J2886" s="14" t="str">
        <f t="shared" si="758"/>
        <v>Auxilio mecanico. Cambiar bateria.</v>
      </c>
      <c r="K2886" s="3" t="s">
        <v>1665</v>
      </c>
      <c r="L2886" s="3">
        <v>1</v>
      </c>
      <c r="M2886" s="10" t="s">
        <v>721</v>
      </c>
      <c r="N2886" s="3" t="s">
        <v>3164</v>
      </c>
      <c r="O2886" s="158">
        <v>122623.96</v>
      </c>
      <c r="P2886" s="158">
        <v>25751.03</v>
      </c>
      <c r="Q2886" s="7">
        <v>148375</v>
      </c>
      <c r="R2886" s="7" t="s">
        <v>1971</v>
      </c>
      <c r="S2886" s="8"/>
      <c r="T2886" s="11">
        <v>1</v>
      </c>
      <c r="U2886" s="158">
        <v>150000</v>
      </c>
      <c r="V2886" s="158">
        <v>31500</v>
      </c>
      <c r="W2886" s="76">
        <v>181500</v>
      </c>
      <c r="X2886" s="16">
        <f t="shared" si="769"/>
        <v>181500</v>
      </c>
      <c r="AC2886" s="18">
        <f t="shared" si="759"/>
        <v>0</v>
      </c>
      <c r="AD2886" s="19">
        <f t="shared" si="764"/>
        <v>0</v>
      </c>
      <c r="AE2886" s="21">
        <f t="shared" si="761"/>
        <v>148375</v>
      </c>
      <c r="AF2886" s="20">
        <f t="shared" si="765"/>
        <v>148375</v>
      </c>
      <c r="AG2886" s="20">
        <f t="shared" si="766"/>
        <v>181500</v>
      </c>
      <c r="AH2886" s="20">
        <f t="shared" si="767"/>
        <v>0</v>
      </c>
      <c r="AI2886" s="20">
        <f t="shared" si="754"/>
        <v>181500</v>
      </c>
      <c r="AJ2886" s="20">
        <f t="shared" si="755"/>
        <v>0</v>
      </c>
      <c r="AK2886" s="20">
        <f t="shared" si="760"/>
        <v>181500</v>
      </c>
      <c r="AL2886" s="171"/>
    </row>
    <row r="2887" spans="1:38" ht="15.75" customHeight="1" x14ac:dyDescent="0.25">
      <c r="A2887" s="3">
        <v>1963</v>
      </c>
      <c r="B2887" s="14">
        <f t="shared" si="770"/>
        <v>2</v>
      </c>
      <c r="C2887" s="9">
        <f>IF(A2887=A2886,C2886,"")</f>
        <v>45426</v>
      </c>
      <c r="D2887" s="3" t="str">
        <f>IF(A2887=A2886,D2886,"")</f>
        <v>Pra Nancy</v>
      </c>
      <c r="E2887" s="14" t="str">
        <f t="shared" si="768"/>
        <v>1963Pra Nancy2</v>
      </c>
      <c r="J2887" s="14" t="str">
        <f t="shared" si="758"/>
        <v xml:space="preserve">Auxilio mecanico. Cambiar bateria. </v>
      </c>
      <c r="S2887" s="8"/>
      <c r="W2887" s="76"/>
      <c r="X2887" s="16">
        <f t="shared" si="769"/>
        <v>0</v>
      </c>
      <c r="AC2887" s="18">
        <f t="shared" si="759"/>
        <v>0</v>
      </c>
      <c r="AD2887" s="19">
        <f t="shared" si="764"/>
        <v>0</v>
      </c>
      <c r="AE2887" s="21">
        <f t="shared" si="761"/>
        <v>0</v>
      </c>
      <c r="AF2887" s="20">
        <f t="shared" si="765"/>
        <v>0</v>
      </c>
      <c r="AG2887" s="20">
        <f t="shared" si="766"/>
        <v>0</v>
      </c>
      <c r="AH2887" s="20">
        <f t="shared" si="767"/>
        <v>0</v>
      </c>
      <c r="AI2887" s="20">
        <f t="shared" si="754"/>
        <v>0</v>
      </c>
      <c r="AJ2887" s="20">
        <f t="shared" si="755"/>
        <v>0</v>
      </c>
      <c r="AK2887" s="20">
        <f t="shared" si="760"/>
        <v>0</v>
      </c>
      <c r="AL2887" s="171"/>
    </row>
    <row r="2888" spans="1:38" ht="15.75" customHeight="1" x14ac:dyDescent="0.25">
      <c r="A2888" s="3">
        <v>1964</v>
      </c>
      <c r="B2888" s="14">
        <f t="shared" si="770"/>
        <v>1</v>
      </c>
      <c r="C2888" s="9">
        <v>45427</v>
      </c>
      <c r="D2888" s="3" t="s">
        <v>3520</v>
      </c>
      <c r="E2888" s="14" t="str">
        <f t="shared" si="768"/>
        <v>1964Garcia Franco1</v>
      </c>
      <c r="F2888" s="119" t="s">
        <v>3521</v>
      </c>
      <c r="G2888" s="119" t="s">
        <v>914</v>
      </c>
      <c r="H2888" s="119">
        <v>161130</v>
      </c>
      <c r="I2888" s="10" t="s">
        <v>3796</v>
      </c>
      <c r="J2888" s="14" t="str">
        <f t="shared" si="758"/>
        <v>Agregar liquido desincrustante para limpieza de interior del circuito de refigeracion. Enjuague y limpieza del mismo. Cambiar liquido refrigerante. Purgado del circuito de refrigeracion.</v>
      </c>
      <c r="K2888" s="3" t="s">
        <v>1665</v>
      </c>
      <c r="L2888" s="3">
        <v>1</v>
      </c>
      <c r="M2888" s="10" t="s">
        <v>981</v>
      </c>
      <c r="N2888" s="3" t="s">
        <v>771</v>
      </c>
      <c r="O2888" s="158">
        <v>2892.57</v>
      </c>
      <c r="P2888" s="158">
        <v>607.42999999999995</v>
      </c>
      <c r="Q2888" s="7">
        <v>3500</v>
      </c>
      <c r="R2888" s="7" t="s">
        <v>1971</v>
      </c>
      <c r="S2888" s="8"/>
      <c r="T2888" s="11">
        <v>1</v>
      </c>
      <c r="U2888" s="158">
        <v>3160</v>
      </c>
      <c r="V2888" s="158">
        <v>840</v>
      </c>
      <c r="W2888" s="76">
        <v>4000</v>
      </c>
      <c r="X2888" s="16">
        <f t="shared" si="769"/>
        <v>4000</v>
      </c>
      <c r="Y2888" s="3">
        <v>1</v>
      </c>
      <c r="Z2888" s="114">
        <v>47400</v>
      </c>
      <c r="AA2888" s="114">
        <v>12600</v>
      </c>
      <c r="AB2888" s="4">
        <v>60000</v>
      </c>
      <c r="AC2888" s="18">
        <f t="shared" si="759"/>
        <v>60000</v>
      </c>
      <c r="AD2888" s="19">
        <f t="shared" si="764"/>
        <v>60000</v>
      </c>
      <c r="AE2888" s="21">
        <f t="shared" si="761"/>
        <v>3500</v>
      </c>
      <c r="AF2888" s="20">
        <f t="shared" si="765"/>
        <v>13600</v>
      </c>
      <c r="AG2888" s="20">
        <f t="shared" si="766"/>
        <v>35000</v>
      </c>
      <c r="AH2888" s="20">
        <f t="shared" si="767"/>
        <v>60000</v>
      </c>
      <c r="AI2888" s="20">
        <f t="shared" si="754"/>
        <v>95000</v>
      </c>
      <c r="AJ2888" s="20">
        <f t="shared" si="755"/>
        <v>0</v>
      </c>
      <c r="AK2888" s="20">
        <f t="shared" si="760"/>
        <v>95000</v>
      </c>
      <c r="AL2888" s="171"/>
    </row>
    <row r="2889" spans="1:38" ht="15.75" customHeight="1" x14ac:dyDescent="0.25">
      <c r="A2889" s="3">
        <v>1964</v>
      </c>
      <c r="B2889" s="14">
        <f t="shared" si="770"/>
        <v>2</v>
      </c>
      <c r="C2889" s="9">
        <f>IF(A2889=A2888,C2888,"")</f>
        <v>45427</v>
      </c>
      <c r="D2889" s="3" t="str">
        <f>IF(A2889=A2888,D2888,"")</f>
        <v>Garcia Franco</v>
      </c>
      <c r="E2889" s="14" t="str">
        <f t="shared" si="768"/>
        <v>1964Garcia Franco2</v>
      </c>
      <c r="J2889" s="14" t="str">
        <f t="shared" si="758"/>
        <v xml:space="preserve">Agregar liquido desincrustante para limpieza de interior del circuito de refigeracion. Enjuague y limpieza del mismo. Cambiar liquido refrigerante. Purgado del circuito de refrigeracion. </v>
      </c>
      <c r="L2889" s="3">
        <v>1</v>
      </c>
      <c r="M2889" s="10" t="s">
        <v>1970</v>
      </c>
      <c r="N2889" s="3" t="s">
        <v>771</v>
      </c>
      <c r="O2889" s="158">
        <v>6776.86</v>
      </c>
      <c r="P2889" s="158">
        <v>1423.14</v>
      </c>
      <c r="Q2889" s="7">
        <v>8200</v>
      </c>
      <c r="S2889" s="8"/>
      <c r="T2889" s="11">
        <v>2</v>
      </c>
      <c r="U2889" s="158">
        <v>9085</v>
      </c>
      <c r="V2889" s="158">
        <v>2415</v>
      </c>
      <c r="W2889" s="76">
        <v>11500</v>
      </c>
      <c r="X2889" s="16">
        <f t="shared" si="769"/>
        <v>23000</v>
      </c>
      <c r="AC2889" s="18">
        <f t="shared" si="759"/>
        <v>0</v>
      </c>
      <c r="AD2889" s="19">
        <f t="shared" si="764"/>
        <v>60000</v>
      </c>
      <c r="AE2889" s="21">
        <f t="shared" si="761"/>
        <v>16400</v>
      </c>
      <c r="AF2889" s="20">
        <f t="shared" si="765"/>
        <v>0</v>
      </c>
      <c r="AG2889" s="20">
        <f t="shared" si="766"/>
        <v>0</v>
      </c>
      <c r="AH2889" s="20">
        <f t="shared" si="767"/>
        <v>0</v>
      </c>
      <c r="AI2889" s="20">
        <f t="shared" si="754"/>
        <v>0</v>
      </c>
      <c r="AJ2889" s="20">
        <f t="shared" si="755"/>
        <v>0</v>
      </c>
      <c r="AK2889" s="20">
        <f t="shared" si="760"/>
        <v>0</v>
      </c>
      <c r="AL2889" s="171"/>
    </row>
    <row r="2890" spans="1:38" ht="15.75" customHeight="1" x14ac:dyDescent="0.25">
      <c r="A2890" s="3">
        <v>1964</v>
      </c>
      <c r="B2890" s="14">
        <f t="shared" si="770"/>
        <v>3</v>
      </c>
      <c r="C2890" s="9">
        <f>IF(A2890=A2889,C2889,"")</f>
        <v>45427</v>
      </c>
      <c r="D2890" s="3" t="str">
        <f>IF(A2890=A2889,D2889,"")</f>
        <v>Garcia Franco</v>
      </c>
      <c r="E2890" s="14" t="str">
        <f t="shared" si="768"/>
        <v>1964Garcia Franco3</v>
      </c>
      <c r="J2890" s="14" t="str">
        <f t="shared" si="758"/>
        <v xml:space="preserve">Agregar liquido desincrustante para limpieza de interior del circuito de refigeracion. Enjuague y limpieza del mismo. Cambiar liquido refrigerante. Purgado del circuito de refrigeracion.  </v>
      </c>
      <c r="L2890" s="3">
        <v>1</v>
      </c>
      <c r="M2890" s="10" t="s">
        <v>1431</v>
      </c>
      <c r="N2890" s="3" t="s">
        <v>771</v>
      </c>
      <c r="O2890" s="158">
        <v>1570.25</v>
      </c>
      <c r="P2890" s="158">
        <v>329.75</v>
      </c>
      <c r="Q2890" s="7">
        <v>1900</v>
      </c>
      <c r="S2890" s="8"/>
      <c r="T2890" s="11">
        <v>2</v>
      </c>
      <c r="U2890" s="158">
        <v>3160</v>
      </c>
      <c r="V2890" s="158">
        <v>840</v>
      </c>
      <c r="W2890" s="76">
        <v>4000</v>
      </c>
      <c r="X2890" s="16">
        <f t="shared" si="769"/>
        <v>8000</v>
      </c>
      <c r="AC2890" s="18">
        <f t="shared" si="759"/>
        <v>0</v>
      </c>
      <c r="AD2890" s="19">
        <f t="shared" si="764"/>
        <v>60000</v>
      </c>
      <c r="AE2890" s="21">
        <f t="shared" si="761"/>
        <v>3800</v>
      </c>
      <c r="AF2890" s="20">
        <f t="shared" si="765"/>
        <v>0</v>
      </c>
      <c r="AG2890" s="20">
        <f t="shared" si="766"/>
        <v>0</v>
      </c>
      <c r="AH2890" s="20">
        <f t="shared" si="767"/>
        <v>0</v>
      </c>
      <c r="AI2890" s="20">
        <f t="shared" si="754"/>
        <v>0</v>
      </c>
      <c r="AJ2890" s="20">
        <f t="shared" si="755"/>
        <v>0</v>
      </c>
      <c r="AK2890" s="20">
        <f t="shared" si="760"/>
        <v>0</v>
      </c>
      <c r="AL2890" s="171"/>
    </row>
    <row r="2891" spans="1:38" ht="15.75" customHeight="1" x14ac:dyDescent="0.25">
      <c r="A2891" s="3">
        <v>1965</v>
      </c>
      <c r="B2891" s="14">
        <f t="shared" si="770"/>
        <v>1</v>
      </c>
      <c r="C2891" s="9">
        <v>45427</v>
      </c>
      <c r="D2891" s="3" t="s">
        <v>247</v>
      </c>
      <c r="E2891" s="14" t="str">
        <f t="shared" si="768"/>
        <v>1965Ballestrelli Horacio1</v>
      </c>
      <c r="F2891" s="119" t="s">
        <v>2749</v>
      </c>
      <c r="G2891" s="119" t="s">
        <v>2750</v>
      </c>
      <c r="H2891" s="119">
        <v>100964</v>
      </c>
      <c r="I2891" s="10" t="s">
        <v>3797</v>
      </c>
      <c r="J2891" s="14" t="str">
        <f t="shared" si="758"/>
        <v>Sacar burro de arranque. Enviar a reparar. Colocar burro de arranque reparado. Control de arranque.</v>
      </c>
      <c r="K2891" s="3" t="s">
        <v>2380</v>
      </c>
      <c r="L2891" s="3">
        <v>1</v>
      </c>
      <c r="M2891" s="10" t="s">
        <v>3798</v>
      </c>
      <c r="N2891" s="3" t="s">
        <v>3050</v>
      </c>
      <c r="R2891" s="7" t="s">
        <v>1971</v>
      </c>
      <c r="S2891" s="8"/>
      <c r="W2891" s="76"/>
      <c r="X2891" s="16">
        <f t="shared" si="769"/>
        <v>0</v>
      </c>
      <c r="Y2891" s="3">
        <v>1</v>
      </c>
      <c r="Z2891" s="114">
        <v>14220</v>
      </c>
      <c r="AA2891" s="114">
        <v>3780</v>
      </c>
      <c r="AB2891" s="4">
        <v>18000</v>
      </c>
      <c r="AC2891" s="18">
        <f t="shared" si="759"/>
        <v>18000</v>
      </c>
      <c r="AD2891" s="19">
        <f t="shared" si="764"/>
        <v>18000</v>
      </c>
      <c r="AE2891" s="21">
        <f t="shared" si="761"/>
        <v>0</v>
      </c>
      <c r="AF2891" s="20">
        <f t="shared" si="765"/>
        <v>0</v>
      </c>
      <c r="AG2891" s="20">
        <f t="shared" si="766"/>
        <v>0</v>
      </c>
      <c r="AH2891" s="20">
        <f t="shared" si="767"/>
        <v>18000</v>
      </c>
      <c r="AI2891" s="20">
        <f t="shared" si="754"/>
        <v>18000</v>
      </c>
      <c r="AJ2891" s="20">
        <f t="shared" si="755"/>
        <v>0</v>
      </c>
      <c r="AK2891" s="20">
        <f t="shared" si="760"/>
        <v>18000</v>
      </c>
      <c r="AL2891" s="171"/>
    </row>
    <row r="2892" spans="1:38" ht="15.75" customHeight="1" x14ac:dyDescent="0.25">
      <c r="A2892" s="3">
        <v>1965</v>
      </c>
      <c r="B2892" s="14">
        <f t="shared" si="770"/>
        <v>2</v>
      </c>
      <c r="C2892" s="9">
        <f>IF(A2892=A2891,C2891,"")</f>
        <v>45427</v>
      </c>
      <c r="D2892" s="3" t="str">
        <f>IF(A2892=A2891,D2891,"")</f>
        <v>Ballestrelli Horacio</v>
      </c>
      <c r="E2892" s="14" t="str">
        <f t="shared" si="768"/>
        <v>1965Ballestrelli Horacio2</v>
      </c>
      <c r="J2892" s="14" t="str">
        <f t="shared" si="758"/>
        <v xml:space="preserve">Sacar burro de arranque. Enviar a reparar. Colocar burro de arranque reparado. Control de arranque. </v>
      </c>
      <c r="S2892" s="8"/>
      <c r="W2892" s="76"/>
      <c r="X2892" s="16">
        <f t="shared" si="769"/>
        <v>0</v>
      </c>
      <c r="AC2892" s="18">
        <f t="shared" si="759"/>
        <v>0</v>
      </c>
      <c r="AD2892" s="19">
        <f t="shared" si="764"/>
        <v>18000</v>
      </c>
      <c r="AE2892" s="21">
        <f t="shared" si="761"/>
        <v>0</v>
      </c>
      <c r="AF2892" s="20">
        <f t="shared" si="765"/>
        <v>0</v>
      </c>
      <c r="AG2892" s="20">
        <f t="shared" si="766"/>
        <v>0</v>
      </c>
      <c r="AH2892" s="20">
        <f t="shared" si="767"/>
        <v>0</v>
      </c>
      <c r="AI2892" s="20">
        <f t="shared" si="754"/>
        <v>0</v>
      </c>
      <c r="AJ2892" s="20">
        <f t="shared" si="755"/>
        <v>0</v>
      </c>
      <c r="AK2892" s="20">
        <f t="shared" si="760"/>
        <v>0</v>
      </c>
      <c r="AL2892" s="171"/>
    </row>
    <row r="2893" spans="1:38" ht="15.75" customHeight="1" x14ac:dyDescent="0.25">
      <c r="A2893" s="3">
        <v>1966</v>
      </c>
      <c r="B2893" s="14">
        <f t="shared" si="770"/>
        <v>1</v>
      </c>
      <c r="C2893" s="9">
        <v>45427</v>
      </c>
      <c r="D2893" s="3" t="s">
        <v>3800</v>
      </c>
      <c r="E2893" s="14" t="str">
        <f t="shared" si="768"/>
        <v>1966Godoy Fabian1</v>
      </c>
      <c r="F2893" s="119" t="s">
        <v>3801</v>
      </c>
      <c r="G2893" s="119" t="s">
        <v>2016</v>
      </c>
      <c r="I2893" s="10" t="s">
        <v>3896</v>
      </c>
      <c r="J2893" s="14" t="str">
        <f t="shared" si="758"/>
        <v>Control de presion de nafta. Cambiar inyectores con sus fichas correspondientes. Prueba de inyectores. Sacar aforador de nafta. Cambiar bolita de valvula de retorno. Armado total. Cambiar filtro de nafta.</v>
      </c>
      <c r="K2893" s="3" t="s">
        <v>1665</v>
      </c>
      <c r="L2893" s="3">
        <v>1</v>
      </c>
      <c r="M2893" s="10" t="s">
        <v>3867</v>
      </c>
      <c r="N2893" s="3" t="s">
        <v>3802</v>
      </c>
      <c r="O2893" s="158">
        <v>70000</v>
      </c>
      <c r="R2893" s="7" t="s">
        <v>1971</v>
      </c>
      <c r="S2893" s="8"/>
      <c r="T2893" s="11">
        <v>4</v>
      </c>
      <c r="U2893" s="158">
        <v>61983.48</v>
      </c>
      <c r="V2893" s="158">
        <v>13016.52</v>
      </c>
      <c r="W2893" s="76">
        <v>75000</v>
      </c>
      <c r="X2893" s="16">
        <f t="shared" si="769"/>
        <v>300000</v>
      </c>
      <c r="Y2893" s="3">
        <v>1</v>
      </c>
      <c r="Z2893" s="114">
        <v>132231.41</v>
      </c>
      <c r="AA2893" s="114">
        <v>27768.59</v>
      </c>
      <c r="AB2893" s="4">
        <v>160000</v>
      </c>
      <c r="AC2893" s="18">
        <f t="shared" si="759"/>
        <v>160000</v>
      </c>
      <c r="AD2893" s="19">
        <f t="shared" si="764"/>
        <v>160000</v>
      </c>
      <c r="AE2893" s="21">
        <f t="shared" si="761"/>
        <v>0</v>
      </c>
      <c r="AF2893" s="20">
        <f t="shared" si="765"/>
        <v>5500</v>
      </c>
      <c r="AG2893" s="20">
        <f t="shared" si="766"/>
        <v>343100</v>
      </c>
      <c r="AH2893" s="20">
        <f t="shared" si="767"/>
        <v>160000</v>
      </c>
      <c r="AI2893" s="20">
        <f t="shared" si="754"/>
        <v>415785.12396694213</v>
      </c>
      <c r="AJ2893" s="20">
        <f t="shared" si="755"/>
        <v>87314.876033057852</v>
      </c>
      <c r="AK2893" s="20">
        <f t="shared" si="760"/>
        <v>503100</v>
      </c>
      <c r="AL2893" s="171">
        <v>26</v>
      </c>
    </row>
    <row r="2894" spans="1:38" ht="15.75" customHeight="1" x14ac:dyDescent="0.25">
      <c r="A2894" s="3">
        <v>1966</v>
      </c>
      <c r="B2894" s="14">
        <f t="shared" si="770"/>
        <v>2</v>
      </c>
      <c r="C2894" s="9">
        <f>IF(A2894=A2893,C2893,"")</f>
        <v>45427</v>
      </c>
      <c r="D2894" s="3" t="str">
        <f>IF(A2894=A2893,D2893,"")</f>
        <v>Godoy Fabian</v>
      </c>
      <c r="E2894" s="14" t="str">
        <f t="shared" si="768"/>
        <v>1966Godoy Fabian2</v>
      </c>
      <c r="J2894" s="14" t="str">
        <f t="shared" si="758"/>
        <v xml:space="preserve">Control de presion de nafta. Cambiar inyectores con sus fichas correspondientes. Prueba de inyectores. Sacar aforador de nafta. Cambiar bolita de valvula de retorno. Armado total. Cambiar filtro de nafta. </v>
      </c>
      <c r="L2894" s="3">
        <v>1</v>
      </c>
      <c r="M2894" s="10" t="s">
        <v>3868</v>
      </c>
      <c r="N2894" s="3" t="s">
        <v>3802</v>
      </c>
      <c r="O2894" s="158">
        <v>25000</v>
      </c>
      <c r="S2894" s="8"/>
      <c r="T2894" s="11">
        <v>1</v>
      </c>
      <c r="U2894" s="158">
        <v>25619.84</v>
      </c>
      <c r="V2894" s="158">
        <v>5380.16</v>
      </c>
      <c r="W2894" s="76">
        <v>31000</v>
      </c>
      <c r="X2894" s="16">
        <f t="shared" si="769"/>
        <v>31000</v>
      </c>
      <c r="AC2894" s="18">
        <f t="shared" si="759"/>
        <v>0</v>
      </c>
      <c r="AD2894" s="19">
        <f t="shared" si="764"/>
        <v>160000</v>
      </c>
      <c r="AE2894" s="21">
        <f t="shared" si="761"/>
        <v>0</v>
      </c>
      <c r="AF2894" s="20">
        <f t="shared" si="765"/>
        <v>0</v>
      </c>
      <c r="AG2894" s="20">
        <f t="shared" si="766"/>
        <v>0</v>
      </c>
      <c r="AH2894" s="20">
        <f t="shared" si="767"/>
        <v>0</v>
      </c>
      <c r="AI2894" s="20">
        <f t="shared" si="754"/>
        <v>0</v>
      </c>
      <c r="AJ2894" s="20">
        <f t="shared" si="755"/>
        <v>0</v>
      </c>
      <c r="AK2894" s="20">
        <f t="shared" si="760"/>
        <v>0</v>
      </c>
      <c r="AL2894" s="171"/>
    </row>
    <row r="2895" spans="1:38" ht="15.75" customHeight="1" x14ac:dyDescent="0.25">
      <c r="A2895" s="3">
        <v>1966</v>
      </c>
      <c r="B2895" s="14">
        <f t="shared" si="770"/>
        <v>3</v>
      </c>
      <c r="C2895" s="9">
        <v>45427</v>
      </c>
      <c r="D2895" s="3" t="s">
        <v>3800</v>
      </c>
      <c r="E2895" s="14" t="str">
        <f t="shared" si="768"/>
        <v>1966Godoy Fabian3</v>
      </c>
      <c r="J2895" s="14" t="str">
        <f t="shared" si="758"/>
        <v xml:space="preserve">Control de presion de nafta. Cambiar inyectores con sus fichas correspondientes. Prueba de inyectores. Sacar aforador de nafta. Cambiar bolita de valvula de retorno. Armado total. Cambiar filtro de nafta.  </v>
      </c>
      <c r="L2895" s="3">
        <v>1</v>
      </c>
      <c r="M2895" s="10" t="s">
        <v>114</v>
      </c>
      <c r="N2895" s="3" t="s">
        <v>2484</v>
      </c>
      <c r="O2895" s="158">
        <v>4545.45</v>
      </c>
      <c r="P2895" s="158">
        <v>954.55</v>
      </c>
      <c r="Q2895" s="7">
        <v>5500</v>
      </c>
      <c r="S2895" s="8"/>
      <c r="T2895" s="11">
        <v>1</v>
      </c>
      <c r="U2895" s="158">
        <v>10000</v>
      </c>
      <c r="V2895" s="158">
        <v>2100</v>
      </c>
      <c r="W2895" s="76">
        <v>12100</v>
      </c>
      <c r="X2895" s="16">
        <f t="shared" si="769"/>
        <v>12100</v>
      </c>
      <c r="AC2895" s="18">
        <f t="shared" si="759"/>
        <v>0</v>
      </c>
      <c r="AD2895" s="19">
        <f t="shared" si="764"/>
        <v>160000</v>
      </c>
      <c r="AE2895" s="21">
        <f t="shared" si="761"/>
        <v>5500</v>
      </c>
      <c r="AF2895" s="20">
        <f t="shared" si="765"/>
        <v>0</v>
      </c>
      <c r="AG2895" s="20">
        <f t="shared" si="766"/>
        <v>0</v>
      </c>
      <c r="AH2895" s="20">
        <f t="shared" si="767"/>
        <v>0</v>
      </c>
      <c r="AI2895" s="20">
        <f t="shared" ref="AI2895:AI2958" si="771">IF(AL2895&lt;&gt;0,AK2895/1.21,AK2895)</f>
        <v>0</v>
      </c>
      <c r="AJ2895" s="20">
        <f t="shared" ref="AJ2895:AJ2958" si="772">IF(AL2895&lt;&gt;0,AI2895*0.21,0)</f>
        <v>0</v>
      </c>
      <c r="AK2895" s="20">
        <f t="shared" si="760"/>
        <v>0</v>
      </c>
      <c r="AL2895" s="171"/>
    </row>
    <row r="2896" spans="1:38" ht="15.75" customHeight="1" x14ac:dyDescent="0.25">
      <c r="A2896" s="3">
        <v>1967</v>
      </c>
      <c r="B2896" s="14">
        <f t="shared" si="770"/>
        <v>1</v>
      </c>
      <c r="C2896" s="9">
        <v>45427</v>
      </c>
      <c r="D2896" s="3" t="s">
        <v>3803</v>
      </c>
      <c r="E2896" s="14" t="str">
        <f t="shared" si="768"/>
        <v>1967Fava Julian1</v>
      </c>
      <c r="F2896" s="119" t="s">
        <v>2829</v>
      </c>
      <c r="G2896" s="119" t="s">
        <v>2198</v>
      </c>
      <c r="H2896" s="119">
        <v>135929</v>
      </c>
      <c r="I2896" s="10" t="s">
        <v>3901</v>
      </c>
      <c r="J2896" s="14" t="str">
        <f t="shared" si="758"/>
        <v xml:space="preserve">Service completo. Cambio de aceite y filtros. Control general del vehiculo. Desarmar parte lateral derecha de motor. Sacar intercambiador de calor de aceite. Control de estado del mismo. Cambiar oring de base de intercambiador de calor. Armado total. Limpieza de interior de circuito de refrigeracion. Limpieza de deposito de agua. </v>
      </c>
      <c r="K2896" s="3" t="s">
        <v>3383</v>
      </c>
      <c r="L2896" s="3">
        <v>1</v>
      </c>
      <c r="M2896" s="10" t="s">
        <v>222</v>
      </c>
      <c r="N2896" s="3" t="s">
        <v>771</v>
      </c>
      <c r="O2896" s="158">
        <v>5290.09</v>
      </c>
      <c r="P2896" s="158">
        <v>1111.83</v>
      </c>
      <c r="Q2896" s="7">
        <v>6401.92</v>
      </c>
      <c r="R2896" s="7" t="s">
        <v>1916</v>
      </c>
      <c r="S2896" s="8"/>
      <c r="T2896" s="11">
        <v>6</v>
      </c>
      <c r="U2896" s="158">
        <v>13074.5</v>
      </c>
      <c r="V2896" s="158">
        <v>3475.5</v>
      </c>
      <c r="W2896" s="76">
        <v>16550</v>
      </c>
      <c r="X2896" s="16">
        <f t="shared" si="769"/>
        <v>99300</v>
      </c>
      <c r="Y2896" s="3">
        <v>1</v>
      </c>
      <c r="Z2896" s="114">
        <v>173553.72</v>
      </c>
      <c r="AA2896" s="114">
        <v>36446.28</v>
      </c>
      <c r="AB2896" s="4">
        <v>210000</v>
      </c>
      <c r="AC2896" s="18">
        <f t="shared" si="759"/>
        <v>210000</v>
      </c>
      <c r="AD2896" s="19">
        <f t="shared" si="764"/>
        <v>210000</v>
      </c>
      <c r="AE2896" s="21">
        <f t="shared" si="761"/>
        <v>38411.520000000004</v>
      </c>
      <c r="AF2896" s="20">
        <f t="shared" si="765"/>
        <v>82206.740000000005</v>
      </c>
      <c r="AG2896" s="20">
        <f t="shared" si="766"/>
        <v>230642</v>
      </c>
      <c r="AH2896" s="20">
        <f t="shared" si="767"/>
        <v>210000</v>
      </c>
      <c r="AI2896" s="20">
        <f t="shared" si="771"/>
        <v>364166.94214876037</v>
      </c>
      <c r="AJ2896" s="20">
        <f t="shared" si="772"/>
        <v>76475.057851239675</v>
      </c>
      <c r="AK2896" s="20">
        <f t="shared" si="760"/>
        <v>440642</v>
      </c>
      <c r="AL2896" s="171">
        <v>22</v>
      </c>
    </row>
    <row r="2897" spans="1:38" ht="15.75" customHeight="1" x14ac:dyDescent="0.25">
      <c r="A2897" s="3">
        <v>1967</v>
      </c>
      <c r="B2897" s="14">
        <f t="shared" si="770"/>
        <v>2</v>
      </c>
      <c r="C2897" s="9">
        <f>IF(A2897=A2896,C2896,"")</f>
        <v>45427</v>
      </c>
      <c r="D2897" s="3" t="str">
        <f>IF(A2897=A2896,D2896,"")</f>
        <v>Fava Julian</v>
      </c>
      <c r="E2897" s="14" t="str">
        <f t="shared" si="768"/>
        <v>1967Fava Julian2</v>
      </c>
      <c r="J2897" s="14" t="str">
        <f t="shared" si="758"/>
        <v xml:space="preserve">Service completo. Cambio de aceite y filtros. Control general del vehiculo. Desarmar parte lateral derecha de motor. Sacar intercambiador de calor de aceite. Control de estado del mismo. Cambiar oring de base de intercambiador de calor. Armado total. Limpieza de interior de circuito de refrigeracion. Limpieza de deposito de agua.  </v>
      </c>
      <c r="L2897" s="3">
        <v>1</v>
      </c>
      <c r="M2897" s="10" t="s">
        <v>3693</v>
      </c>
      <c r="N2897" s="3" t="s">
        <v>771</v>
      </c>
      <c r="O2897" s="158">
        <v>6224.31</v>
      </c>
      <c r="P2897" s="158">
        <v>1307.0999999999999</v>
      </c>
      <c r="Q2897" s="7">
        <v>7531.41</v>
      </c>
      <c r="S2897" s="8"/>
      <c r="T2897" s="11">
        <v>1</v>
      </c>
      <c r="U2897" s="158">
        <v>9200</v>
      </c>
      <c r="V2897" s="158">
        <v>1932</v>
      </c>
      <c r="W2897" s="76">
        <v>11132</v>
      </c>
      <c r="X2897" s="16">
        <f t="shared" si="769"/>
        <v>11132</v>
      </c>
      <c r="AC2897" s="18">
        <f t="shared" si="759"/>
        <v>0</v>
      </c>
      <c r="AD2897" s="19">
        <f t="shared" si="764"/>
        <v>210000</v>
      </c>
      <c r="AE2897" s="21">
        <f t="shared" si="761"/>
        <v>7531.41</v>
      </c>
      <c r="AF2897" s="20">
        <f t="shared" si="765"/>
        <v>0</v>
      </c>
      <c r="AG2897" s="20">
        <f t="shared" si="766"/>
        <v>0</v>
      </c>
      <c r="AH2897" s="20">
        <f t="shared" si="767"/>
        <v>0</v>
      </c>
      <c r="AI2897" s="20">
        <f t="shared" si="771"/>
        <v>0</v>
      </c>
      <c r="AJ2897" s="20">
        <f t="shared" si="772"/>
        <v>0</v>
      </c>
      <c r="AK2897" s="20">
        <f t="shared" si="760"/>
        <v>0</v>
      </c>
      <c r="AL2897" s="171"/>
    </row>
    <row r="2898" spans="1:38" ht="15.75" customHeight="1" x14ac:dyDescent="0.25">
      <c r="A2898" s="3">
        <v>1967</v>
      </c>
      <c r="B2898" s="14">
        <f t="shared" si="770"/>
        <v>3</v>
      </c>
      <c r="C2898" s="9">
        <f>IF(A2898=A2897,C2897,"")</f>
        <v>45427</v>
      </c>
      <c r="D2898" s="3" t="str">
        <f>IF(A2898=A2897,D2897,"")</f>
        <v>Fava Julian</v>
      </c>
      <c r="E2898" s="14" t="str">
        <f t="shared" si="768"/>
        <v>1967Fava Julian3</v>
      </c>
      <c r="J2898" s="14" t="str">
        <f t="shared" si="758"/>
        <v xml:space="preserve">Service completo. Cambio de aceite y filtros. Control general del vehiculo. Desarmar parte lateral derecha de motor. Sacar intercambiador de calor de aceite. Control de estado del mismo. Cambiar oring de base de intercambiador de calor. Armado total. Limpieza de interior de circuito de refrigeracion. Limpieza de deposito de agua.   </v>
      </c>
      <c r="L2898" s="3">
        <v>1</v>
      </c>
      <c r="M2898" s="10" t="s">
        <v>3696</v>
      </c>
      <c r="N2898" s="3" t="s">
        <v>771</v>
      </c>
      <c r="O2898" s="158">
        <v>6198.35</v>
      </c>
      <c r="P2898" s="158">
        <v>1301.6500000000001</v>
      </c>
      <c r="Q2898" s="7">
        <v>7500</v>
      </c>
      <c r="S2898" s="8"/>
      <c r="T2898" s="11">
        <v>1</v>
      </c>
      <c r="U2898" s="158">
        <v>11000</v>
      </c>
      <c r="V2898" s="158">
        <v>2310</v>
      </c>
      <c r="W2898" s="76">
        <v>13310</v>
      </c>
      <c r="X2898" s="16">
        <f t="shared" si="769"/>
        <v>13310</v>
      </c>
      <c r="AC2898" s="18">
        <f t="shared" si="759"/>
        <v>0</v>
      </c>
      <c r="AD2898" s="19">
        <f t="shared" si="764"/>
        <v>210000</v>
      </c>
      <c r="AE2898" s="21">
        <f t="shared" si="761"/>
        <v>7500</v>
      </c>
      <c r="AF2898" s="20">
        <f t="shared" si="765"/>
        <v>0</v>
      </c>
      <c r="AG2898" s="20">
        <f t="shared" si="766"/>
        <v>0</v>
      </c>
      <c r="AH2898" s="20">
        <f t="shared" si="767"/>
        <v>0</v>
      </c>
      <c r="AI2898" s="20">
        <f t="shared" si="771"/>
        <v>0</v>
      </c>
      <c r="AJ2898" s="20">
        <f t="shared" si="772"/>
        <v>0</v>
      </c>
      <c r="AK2898" s="20">
        <f t="shared" si="760"/>
        <v>0</v>
      </c>
      <c r="AL2898" s="171"/>
    </row>
    <row r="2899" spans="1:38" ht="15.75" customHeight="1" x14ac:dyDescent="0.25">
      <c r="A2899" s="3">
        <v>1967</v>
      </c>
      <c r="B2899" s="14">
        <f t="shared" si="770"/>
        <v>4</v>
      </c>
      <c r="C2899" s="9">
        <f>IF(A2899=A2898,C2898,"")</f>
        <v>45427</v>
      </c>
      <c r="D2899" s="3" t="str">
        <f>IF(A2899=A2898,D2898,"")</f>
        <v>Fava Julian</v>
      </c>
      <c r="E2899" s="14" t="str">
        <f t="shared" si="768"/>
        <v>1967Fava Julian4</v>
      </c>
      <c r="J2899" s="14" t="str">
        <f t="shared" si="758"/>
        <v xml:space="preserve">Service completo. Cambio de aceite y filtros. Control general del vehiculo. Desarmar parte lateral derecha de motor. Sacar intercambiador de calor de aceite. Control de estado del mismo. Cambiar oring de base de intercambiador de calor. Armado total. Limpieza de interior de circuito de refrigeracion. Limpieza de deposito de agua.    </v>
      </c>
      <c r="L2899" s="3">
        <v>1</v>
      </c>
      <c r="M2899" s="10" t="s">
        <v>3804</v>
      </c>
      <c r="N2899" s="3" t="s">
        <v>771</v>
      </c>
      <c r="O2899" s="158">
        <v>20556.54</v>
      </c>
      <c r="P2899" s="158">
        <v>4316.87</v>
      </c>
      <c r="Q2899" s="7">
        <v>24873.41</v>
      </c>
      <c r="S2899" s="8"/>
      <c r="T2899" s="11">
        <v>1</v>
      </c>
      <c r="U2899" s="158">
        <v>30000</v>
      </c>
      <c r="V2899" s="158">
        <v>6300</v>
      </c>
      <c r="W2899" s="76">
        <v>36300</v>
      </c>
      <c r="X2899" s="16">
        <f t="shared" si="769"/>
        <v>36300</v>
      </c>
      <c r="AC2899" s="18">
        <f t="shared" si="759"/>
        <v>0</v>
      </c>
      <c r="AD2899" s="19">
        <f t="shared" si="764"/>
        <v>210000</v>
      </c>
      <c r="AE2899" s="21">
        <f t="shared" si="761"/>
        <v>24873.41</v>
      </c>
      <c r="AF2899" s="20">
        <f t="shared" si="765"/>
        <v>0</v>
      </c>
      <c r="AG2899" s="20">
        <f t="shared" si="766"/>
        <v>0</v>
      </c>
      <c r="AH2899" s="20">
        <f t="shared" si="767"/>
        <v>0</v>
      </c>
      <c r="AI2899" s="20">
        <f t="shared" si="771"/>
        <v>0</v>
      </c>
      <c r="AJ2899" s="20">
        <f t="shared" si="772"/>
        <v>0</v>
      </c>
      <c r="AK2899" s="20">
        <f t="shared" si="760"/>
        <v>0</v>
      </c>
      <c r="AL2899" s="171"/>
    </row>
    <row r="2900" spans="1:38" ht="15.75" customHeight="1" x14ac:dyDescent="0.25">
      <c r="A2900" s="3">
        <v>1967</v>
      </c>
      <c r="B2900" s="14">
        <f t="shared" si="770"/>
        <v>5</v>
      </c>
      <c r="C2900" s="9">
        <f>IF(A2900=A2899,C2899,"")</f>
        <v>45427</v>
      </c>
      <c r="D2900" s="3" t="str">
        <f>IF(A2900=A2899,D2899,"")</f>
        <v>Fava Julian</v>
      </c>
      <c r="E2900" s="14" t="str">
        <f t="shared" si="768"/>
        <v>1967Fava Julian5</v>
      </c>
      <c r="J2900" s="14" t="str">
        <f t="shared" si="758"/>
        <v xml:space="preserve">Service completo. Cambio de aceite y filtros. Control general del vehiculo. Desarmar parte lateral derecha de motor. Sacar intercambiador de calor de aceite. Control de estado del mismo. Cambiar oring de base de intercambiador de calor. Armado total. Limpieza de interior de circuito de refrigeracion. Limpieza de deposito de agua.     </v>
      </c>
      <c r="L2900" s="3">
        <v>1</v>
      </c>
      <c r="M2900" s="10" t="s">
        <v>3805</v>
      </c>
      <c r="N2900" s="3" t="s">
        <v>734</v>
      </c>
      <c r="O2900" s="158">
        <v>18181.82</v>
      </c>
      <c r="P2900" s="158">
        <v>3818.18</v>
      </c>
      <c r="Q2900" s="7">
        <v>22000</v>
      </c>
      <c r="S2900" s="8"/>
      <c r="T2900" s="11">
        <v>1</v>
      </c>
      <c r="U2900" s="158">
        <v>22120</v>
      </c>
      <c r="V2900" s="158">
        <v>5880</v>
      </c>
      <c r="W2900" s="76">
        <v>28000</v>
      </c>
      <c r="X2900" s="16">
        <f t="shared" si="769"/>
        <v>28000</v>
      </c>
      <c r="AC2900" s="18">
        <f t="shared" si="759"/>
        <v>0</v>
      </c>
      <c r="AD2900" s="19">
        <f t="shared" si="764"/>
        <v>210000</v>
      </c>
      <c r="AE2900" s="21">
        <f t="shared" si="761"/>
        <v>22000</v>
      </c>
      <c r="AF2900" s="20">
        <f t="shared" si="765"/>
        <v>0</v>
      </c>
      <c r="AG2900" s="20">
        <f t="shared" si="766"/>
        <v>0</v>
      </c>
      <c r="AH2900" s="20">
        <f t="shared" si="767"/>
        <v>0</v>
      </c>
      <c r="AI2900" s="20">
        <f t="shared" si="771"/>
        <v>0</v>
      </c>
      <c r="AJ2900" s="20">
        <f t="shared" si="772"/>
        <v>0</v>
      </c>
      <c r="AK2900" s="20">
        <f t="shared" si="760"/>
        <v>0</v>
      </c>
      <c r="AL2900" s="171"/>
    </row>
    <row r="2901" spans="1:38" ht="15.75" customHeight="1" x14ac:dyDescent="0.25">
      <c r="A2901" s="3">
        <v>1967</v>
      </c>
      <c r="B2901" s="14">
        <f t="shared" si="770"/>
        <v>6</v>
      </c>
      <c r="C2901" s="9">
        <v>45427</v>
      </c>
      <c r="D2901" s="3" t="s">
        <v>3803</v>
      </c>
      <c r="E2901" s="14" t="str">
        <f t="shared" si="768"/>
        <v>1967Fava Julian6</v>
      </c>
      <c r="J2901" s="14" t="str">
        <f t="shared" si="758"/>
        <v xml:space="preserve">Service completo. Cambio de aceite y filtros. Control general del vehiculo. Desarmar parte lateral derecha de motor. Sacar intercambiador de calor de aceite. Control de estado del mismo. Cambiar oring de base de intercambiador de calor. Armado total. Limpieza de interior de circuito de refrigeracion. Limpieza de deposito de agua.      </v>
      </c>
      <c r="L2901" s="3">
        <v>1</v>
      </c>
      <c r="M2901" s="10" t="s">
        <v>3902</v>
      </c>
      <c r="N2901" s="3" t="s">
        <v>771</v>
      </c>
      <c r="O2901" s="158">
        <v>3140.5</v>
      </c>
      <c r="P2901" s="158">
        <v>659.5</v>
      </c>
      <c r="Q2901" s="7">
        <v>3800</v>
      </c>
      <c r="S2901" s="8"/>
      <c r="T2901" s="11">
        <v>2</v>
      </c>
      <c r="U2901" s="158">
        <v>6446.28</v>
      </c>
      <c r="V2901" s="158">
        <v>1353.72</v>
      </c>
      <c r="W2901" s="76">
        <v>7800</v>
      </c>
      <c r="X2901" s="16">
        <f t="shared" si="769"/>
        <v>15600</v>
      </c>
      <c r="AC2901" s="18">
        <f t="shared" si="759"/>
        <v>0</v>
      </c>
      <c r="AD2901" s="19">
        <f t="shared" si="764"/>
        <v>210000</v>
      </c>
      <c r="AE2901" s="21">
        <f t="shared" si="761"/>
        <v>7600</v>
      </c>
      <c r="AF2901" s="20">
        <f t="shared" si="765"/>
        <v>0</v>
      </c>
      <c r="AG2901" s="20">
        <f t="shared" si="766"/>
        <v>0</v>
      </c>
      <c r="AH2901" s="20">
        <f t="shared" si="767"/>
        <v>0</v>
      </c>
      <c r="AI2901" s="20">
        <f t="shared" si="771"/>
        <v>0</v>
      </c>
      <c r="AJ2901" s="20">
        <f t="shared" si="772"/>
        <v>0</v>
      </c>
      <c r="AK2901" s="20">
        <f t="shared" si="760"/>
        <v>0</v>
      </c>
      <c r="AL2901" s="171"/>
    </row>
    <row r="2902" spans="1:38" ht="15.75" customHeight="1" x14ac:dyDescent="0.25">
      <c r="A2902" s="3">
        <v>1967</v>
      </c>
      <c r="B2902" s="14">
        <f t="shared" si="770"/>
        <v>7</v>
      </c>
      <c r="C2902" s="9">
        <f>IF(A2902=A2901,C2901,"")</f>
        <v>45427</v>
      </c>
      <c r="D2902" s="3" t="str">
        <f>IF(A2902=A2901,D2901,"")</f>
        <v>Fava Julian</v>
      </c>
      <c r="E2902" s="14" t="str">
        <f t="shared" si="768"/>
        <v>1967Fava Julian7</v>
      </c>
      <c r="J2902" s="14" t="str">
        <f t="shared" si="758"/>
        <v xml:space="preserve">Service completo. Cambio de aceite y filtros. Control general del vehiculo. Desarmar parte lateral derecha de motor. Sacar intercambiador de calor de aceite. Control de estado del mismo. Cambiar oring de base de intercambiador de calor. Armado total. Limpieza de interior de circuito de refrigeracion. Limpieza de deposito de agua.       </v>
      </c>
      <c r="L2902" s="3">
        <v>1</v>
      </c>
      <c r="M2902" s="10" t="s">
        <v>1970</v>
      </c>
      <c r="N2902" s="3" t="s">
        <v>771</v>
      </c>
      <c r="O2902" s="158">
        <v>6776.86</v>
      </c>
      <c r="P2902" s="158">
        <v>1423.14</v>
      </c>
      <c r="Q2902" s="7">
        <v>8200</v>
      </c>
      <c r="S2902" s="8"/>
      <c r="T2902" s="11">
        <v>2</v>
      </c>
      <c r="U2902" s="158">
        <v>9504.14</v>
      </c>
      <c r="V2902" s="158">
        <v>1995.86</v>
      </c>
      <c r="W2902" s="76">
        <v>11500</v>
      </c>
      <c r="X2902" s="16">
        <f t="shared" si="769"/>
        <v>23000</v>
      </c>
      <c r="AC2902" s="18">
        <f t="shared" si="759"/>
        <v>0</v>
      </c>
      <c r="AD2902" s="19">
        <f t="shared" si="764"/>
        <v>210000</v>
      </c>
      <c r="AE2902" s="21">
        <f t="shared" si="761"/>
        <v>16400</v>
      </c>
      <c r="AF2902" s="20">
        <f t="shared" si="765"/>
        <v>0</v>
      </c>
      <c r="AG2902" s="20">
        <f t="shared" si="766"/>
        <v>0</v>
      </c>
      <c r="AH2902" s="20">
        <f t="shared" si="767"/>
        <v>0</v>
      </c>
      <c r="AI2902" s="20">
        <f t="shared" si="771"/>
        <v>0</v>
      </c>
      <c r="AJ2902" s="20">
        <f t="shared" si="772"/>
        <v>0</v>
      </c>
      <c r="AK2902" s="20">
        <f t="shared" si="760"/>
        <v>0</v>
      </c>
      <c r="AL2902" s="171"/>
    </row>
    <row r="2903" spans="1:38" ht="15.75" customHeight="1" x14ac:dyDescent="0.25">
      <c r="A2903" s="3">
        <v>1967</v>
      </c>
      <c r="B2903" s="14">
        <f t="shared" si="770"/>
        <v>8</v>
      </c>
      <c r="C2903" s="9">
        <f>IF(A2903=A2902,C2902,"")</f>
        <v>45427</v>
      </c>
      <c r="D2903" s="3" t="str">
        <f>IF(A2903=A2902,D2902,"")</f>
        <v>Fava Julian</v>
      </c>
      <c r="E2903" s="14" t="str">
        <f t="shared" si="768"/>
        <v>1967Fava Julian8</v>
      </c>
      <c r="J2903" s="14" t="str">
        <f t="shared" si="758"/>
        <v xml:space="preserve">Service completo. Cambio de aceite y filtros. Control general del vehiculo. Desarmar parte lateral derecha de motor. Sacar intercambiador de calor de aceite. Control de estado del mismo. Cambiar oring de base de intercambiador de calor. Armado total. Limpieza de interior de circuito de refrigeracion. Limpieza de deposito de agua.        </v>
      </c>
      <c r="L2903" s="3">
        <v>1</v>
      </c>
      <c r="M2903" s="10" t="s">
        <v>1431</v>
      </c>
      <c r="N2903" s="3" t="s">
        <v>771</v>
      </c>
      <c r="O2903" s="158">
        <v>1570.25</v>
      </c>
      <c r="P2903" s="158">
        <v>329.75</v>
      </c>
      <c r="Q2903" s="7">
        <v>1900</v>
      </c>
      <c r="S2903" s="8"/>
      <c r="T2903" s="11">
        <v>1</v>
      </c>
      <c r="U2903" s="158">
        <v>3305.79</v>
      </c>
      <c r="V2903" s="158">
        <v>694.21</v>
      </c>
      <c r="W2903" s="76">
        <v>4000</v>
      </c>
      <c r="X2903" s="16">
        <f t="shared" si="769"/>
        <v>4000</v>
      </c>
      <c r="AC2903" s="18">
        <f t="shared" si="759"/>
        <v>0</v>
      </c>
      <c r="AD2903" s="19">
        <f t="shared" si="764"/>
        <v>210000</v>
      </c>
      <c r="AE2903" s="21">
        <f t="shared" si="761"/>
        <v>1900</v>
      </c>
      <c r="AF2903" s="20">
        <f t="shared" si="765"/>
        <v>0</v>
      </c>
      <c r="AG2903" s="20">
        <f t="shared" si="766"/>
        <v>0</v>
      </c>
      <c r="AH2903" s="20">
        <f t="shared" si="767"/>
        <v>0</v>
      </c>
      <c r="AI2903" s="20">
        <f t="shared" si="771"/>
        <v>0</v>
      </c>
      <c r="AJ2903" s="20">
        <f t="shared" si="772"/>
        <v>0</v>
      </c>
      <c r="AK2903" s="20">
        <f t="shared" si="760"/>
        <v>0</v>
      </c>
      <c r="AL2903" s="171"/>
    </row>
    <row r="2904" spans="1:38" ht="15.75" customHeight="1" x14ac:dyDescent="0.25">
      <c r="A2904" s="3">
        <v>1968</v>
      </c>
      <c r="B2904" s="14">
        <f t="shared" si="770"/>
        <v>1</v>
      </c>
      <c r="C2904" s="9">
        <v>45427</v>
      </c>
      <c r="D2904" s="3" t="s">
        <v>3806</v>
      </c>
      <c r="E2904" s="14" t="str">
        <f t="shared" si="768"/>
        <v>1968Aguirre Josefina1</v>
      </c>
      <c r="F2904" s="119" t="s">
        <v>3807</v>
      </c>
      <c r="G2904" s="119" t="s">
        <v>3808</v>
      </c>
      <c r="H2904" s="119">
        <v>122427</v>
      </c>
      <c r="I2904" s="10" t="s">
        <v>3809</v>
      </c>
      <c r="J2904" s="14" t="str">
        <f t="shared" si="758"/>
        <v>Desarmar distribucion completa. Cambiar kit, bomba de agua, correa poly-v con polea y liquido refrigerante. Purgado del circuito de refrigeracion. Puesta a punto. Armado total. Cambiar reten de arbol de levas. Reparar provisoriamente tubo de admision.</v>
      </c>
      <c r="K2904" s="3" t="s">
        <v>2380</v>
      </c>
      <c r="L2904" s="3">
        <v>1</v>
      </c>
      <c r="M2904" s="10" t="s">
        <v>3810</v>
      </c>
      <c r="N2904" s="3" t="s">
        <v>734</v>
      </c>
      <c r="O2904" s="158">
        <v>16528.93</v>
      </c>
      <c r="P2904" s="158">
        <v>3471.07</v>
      </c>
      <c r="Q2904" s="7">
        <v>20000</v>
      </c>
      <c r="R2904" s="7" t="s">
        <v>2506</v>
      </c>
      <c r="S2904" s="8"/>
      <c r="T2904" s="11">
        <v>1</v>
      </c>
      <c r="U2904" s="158">
        <v>26000</v>
      </c>
      <c r="V2904" s="158">
        <v>5460</v>
      </c>
      <c r="W2904" s="76">
        <v>31460</v>
      </c>
      <c r="X2904" s="16">
        <f t="shared" si="769"/>
        <v>31460</v>
      </c>
      <c r="Y2904" s="3">
        <v>1</v>
      </c>
      <c r="Z2904" s="114">
        <v>71100</v>
      </c>
      <c r="AA2904" s="114">
        <v>18900</v>
      </c>
      <c r="AB2904" s="4">
        <v>90000</v>
      </c>
      <c r="AC2904" s="18">
        <f t="shared" si="759"/>
        <v>90000</v>
      </c>
      <c r="AD2904" s="19">
        <f t="shared" si="764"/>
        <v>90000</v>
      </c>
      <c r="AE2904" s="21">
        <f t="shared" si="761"/>
        <v>20000</v>
      </c>
      <c r="AF2904" s="20">
        <f t="shared" si="765"/>
        <v>31011.13</v>
      </c>
      <c r="AG2904" s="20">
        <f t="shared" si="766"/>
        <v>62240</v>
      </c>
      <c r="AH2904" s="20">
        <f t="shared" si="767"/>
        <v>90000</v>
      </c>
      <c r="AI2904" s="20">
        <f t="shared" si="771"/>
        <v>125818.18181818182</v>
      </c>
      <c r="AJ2904" s="20">
        <f t="shared" si="772"/>
        <v>26421.81818181818</v>
      </c>
      <c r="AK2904" s="20">
        <f t="shared" si="760"/>
        <v>152240</v>
      </c>
      <c r="AL2904" s="171">
        <v>18</v>
      </c>
    </row>
    <row r="2905" spans="1:38" ht="15.75" customHeight="1" x14ac:dyDescent="0.25">
      <c r="A2905" s="3">
        <v>1968</v>
      </c>
      <c r="B2905" s="14">
        <f t="shared" si="770"/>
        <v>2</v>
      </c>
      <c r="C2905" s="9">
        <f>IF(A2905=A2904,C2904,"")</f>
        <v>45427</v>
      </c>
      <c r="D2905" s="3" t="str">
        <f>IF(A2905=A2904,D2904,"")</f>
        <v>Aguirre Josefina</v>
      </c>
      <c r="E2905" s="14" t="str">
        <f t="shared" si="768"/>
        <v>1968Aguirre Josefina2</v>
      </c>
      <c r="J2905" s="14" t="str">
        <f t="shared" si="758"/>
        <v xml:space="preserve">Desarmar distribucion completa. Cambiar kit, bomba de agua, correa poly-v con polea y liquido refrigerante. Purgado del circuito de refrigeracion. Puesta a punto. Armado total. Cambiar reten de arbol de levas. Reparar provisoriamente tubo de admision. </v>
      </c>
      <c r="L2905" s="3">
        <v>1</v>
      </c>
      <c r="M2905" s="10" t="s">
        <v>1970</v>
      </c>
      <c r="N2905" s="3" t="s">
        <v>771</v>
      </c>
      <c r="O2905" s="158">
        <v>6776.86</v>
      </c>
      <c r="P2905" s="158">
        <v>1423.14</v>
      </c>
      <c r="Q2905" s="7">
        <v>8200</v>
      </c>
      <c r="S2905" s="8"/>
      <c r="T2905" s="11">
        <v>2</v>
      </c>
      <c r="U2905" s="158">
        <v>9085</v>
      </c>
      <c r="V2905" s="158">
        <v>2415</v>
      </c>
      <c r="W2905" s="76">
        <v>11500</v>
      </c>
      <c r="X2905" s="16">
        <f t="shared" si="769"/>
        <v>23000</v>
      </c>
      <c r="AC2905" s="18">
        <f t="shared" si="759"/>
        <v>0</v>
      </c>
      <c r="AD2905" s="19">
        <f t="shared" si="764"/>
        <v>90000</v>
      </c>
      <c r="AE2905" s="21">
        <f t="shared" si="761"/>
        <v>16400</v>
      </c>
      <c r="AF2905" s="20">
        <f t="shared" si="765"/>
        <v>0</v>
      </c>
      <c r="AG2905" s="20">
        <f t="shared" si="766"/>
        <v>0</v>
      </c>
      <c r="AH2905" s="20">
        <f t="shared" si="767"/>
        <v>0</v>
      </c>
      <c r="AI2905" s="20">
        <f t="shared" si="771"/>
        <v>0</v>
      </c>
      <c r="AJ2905" s="20">
        <f t="shared" si="772"/>
        <v>0</v>
      </c>
      <c r="AK2905" s="20">
        <f t="shared" si="760"/>
        <v>0</v>
      </c>
      <c r="AL2905" s="171"/>
    </row>
    <row r="2906" spans="1:38" ht="15.75" customHeight="1" x14ac:dyDescent="0.25">
      <c r="A2906" s="3">
        <v>1968</v>
      </c>
      <c r="B2906" s="14">
        <f t="shared" si="770"/>
        <v>3</v>
      </c>
      <c r="C2906" s="9">
        <f>IF(A2906=A2905,C2905,"")</f>
        <v>45427</v>
      </c>
      <c r="D2906" s="3" t="str">
        <f>IF(A2906=A2905,D2905,"")</f>
        <v>Aguirre Josefina</v>
      </c>
      <c r="E2906" s="14" t="str">
        <f t="shared" si="768"/>
        <v>1968Aguirre Josefina3</v>
      </c>
      <c r="J2906" s="14" t="str">
        <f t="shared" si="758"/>
        <v xml:space="preserve">Desarmar distribucion completa. Cambiar kit, bomba de agua, correa poly-v con polea y liquido refrigerante. Purgado del circuito de refrigeracion. Puesta a punto. Armado total. Cambiar reten de arbol de levas. Reparar provisoriamente tubo de admision.  </v>
      </c>
      <c r="L2906" s="3">
        <v>1</v>
      </c>
      <c r="M2906" s="10" t="s">
        <v>1431</v>
      </c>
      <c r="N2906" s="3" t="s">
        <v>771</v>
      </c>
      <c r="O2906" s="158">
        <v>1570.25</v>
      </c>
      <c r="P2906" s="158">
        <v>329.75</v>
      </c>
      <c r="Q2906" s="7">
        <v>1900</v>
      </c>
      <c r="S2906" s="8"/>
      <c r="T2906" s="11">
        <v>1</v>
      </c>
      <c r="U2906" s="158">
        <v>3160</v>
      </c>
      <c r="V2906" s="158">
        <v>840</v>
      </c>
      <c r="W2906" s="76">
        <v>4000</v>
      </c>
      <c r="X2906" s="16">
        <f t="shared" si="769"/>
        <v>4000</v>
      </c>
      <c r="AC2906" s="18">
        <f t="shared" si="759"/>
        <v>0</v>
      </c>
      <c r="AD2906" s="19">
        <f t="shared" si="764"/>
        <v>90000</v>
      </c>
      <c r="AE2906" s="21">
        <f t="shared" si="761"/>
        <v>1900</v>
      </c>
      <c r="AF2906" s="20">
        <f t="shared" si="765"/>
        <v>0</v>
      </c>
      <c r="AG2906" s="20">
        <f t="shared" si="766"/>
        <v>0</v>
      </c>
      <c r="AH2906" s="20">
        <f t="shared" si="767"/>
        <v>0</v>
      </c>
      <c r="AI2906" s="20">
        <f t="shared" si="771"/>
        <v>0</v>
      </c>
      <c r="AJ2906" s="20">
        <f t="shared" si="772"/>
        <v>0</v>
      </c>
      <c r="AK2906" s="20">
        <f t="shared" si="760"/>
        <v>0</v>
      </c>
      <c r="AL2906" s="171"/>
    </row>
    <row r="2907" spans="1:38" ht="15.75" customHeight="1" x14ac:dyDescent="0.25">
      <c r="A2907" s="3">
        <v>1968</v>
      </c>
      <c r="B2907" s="14">
        <f t="shared" si="770"/>
        <v>4</v>
      </c>
      <c r="C2907" s="9">
        <f>IF(A2907=A2906,C2906,"")</f>
        <v>45427</v>
      </c>
      <c r="D2907" s="3" t="str">
        <f>IF(A2907=A2906,D2906,"")</f>
        <v>Aguirre Josefina</v>
      </c>
      <c r="E2907" s="14" t="str">
        <f t="shared" si="768"/>
        <v>1968Aguirre Josefina4</v>
      </c>
      <c r="J2907" s="14" t="str">
        <f t="shared" si="758"/>
        <v xml:space="preserve">Desarmar distribucion completa. Cambiar kit, bomba de agua, correa poly-v con polea y liquido refrigerante. Purgado del circuito de refrigeracion. Puesta a punto. Armado total. Cambiar reten de arbol de levas. Reparar provisoriamente tubo de admision.   </v>
      </c>
      <c r="L2907" s="3">
        <v>1</v>
      </c>
      <c r="M2907" s="10" t="s">
        <v>3811</v>
      </c>
      <c r="N2907" s="3" t="s">
        <v>771</v>
      </c>
      <c r="Q2907" s="7">
        <v>0</v>
      </c>
      <c r="S2907" s="8"/>
      <c r="T2907" s="11">
        <v>8</v>
      </c>
      <c r="U2907" s="158">
        <v>126.4</v>
      </c>
      <c r="V2907" s="158">
        <v>33.6</v>
      </c>
      <c r="W2907" s="76">
        <v>160</v>
      </c>
      <c r="X2907" s="16">
        <f t="shared" si="769"/>
        <v>1280</v>
      </c>
      <c r="AC2907" s="18">
        <f t="shared" si="759"/>
        <v>0</v>
      </c>
      <c r="AD2907" s="19">
        <f t="shared" si="764"/>
        <v>90000</v>
      </c>
      <c r="AE2907" s="21">
        <f t="shared" si="761"/>
        <v>0</v>
      </c>
      <c r="AF2907" s="20">
        <f t="shared" si="765"/>
        <v>0</v>
      </c>
      <c r="AG2907" s="20">
        <f t="shared" si="766"/>
        <v>0</v>
      </c>
      <c r="AH2907" s="20">
        <f t="shared" si="767"/>
        <v>0</v>
      </c>
      <c r="AI2907" s="20">
        <f t="shared" si="771"/>
        <v>0</v>
      </c>
      <c r="AJ2907" s="20">
        <f t="shared" si="772"/>
        <v>0</v>
      </c>
      <c r="AK2907" s="20">
        <f t="shared" si="760"/>
        <v>0</v>
      </c>
      <c r="AL2907" s="171"/>
    </row>
    <row r="2908" spans="1:38" ht="15.75" customHeight="1" x14ac:dyDescent="0.25">
      <c r="A2908" s="3">
        <v>1968</v>
      </c>
      <c r="B2908" s="14">
        <f t="shared" si="770"/>
        <v>5</v>
      </c>
      <c r="C2908" s="9">
        <f>IF(A2908=A2907,C2907,"")</f>
        <v>45427</v>
      </c>
      <c r="D2908" s="3" t="str">
        <f>IF(A2908=A2907,D2907,"")</f>
        <v>Aguirre Josefina</v>
      </c>
      <c r="E2908" s="14" t="str">
        <f t="shared" si="768"/>
        <v>1968Aguirre Josefina5</v>
      </c>
      <c r="J2908" s="14" t="str">
        <f t="shared" si="758"/>
        <v xml:space="preserve">Desarmar distribucion completa. Cambiar kit, bomba de agua, correa poly-v con polea y liquido refrigerante. Purgado del circuito de refrigeracion. Puesta a punto. Armado total. Cambiar reten de arbol de levas. Reparar provisoriamente tubo de admision.    </v>
      </c>
      <c r="L2908" s="3">
        <v>1</v>
      </c>
      <c r="M2908" s="10" t="s">
        <v>3812</v>
      </c>
      <c r="N2908" s="3" t="s">
        <v>771</v>
      </c>
      <c r="O2908" s="158">
        <v>753</v>
      </c>
      <c r="P2908" s="158">
        <v>158.13</v>
      </c>
      <c r="Q2908" s="7">
        <v>911.13</v>
      </c>
      <c r="S2908" s="8"/>
      <c r="T2908" s="11">
        <v>1</v>
      </c>
      <c r="U2908" s="158">
        <v>1975</v>
      </c>
      <c r="V2908" s="158">
        <v>525</v>
      </c>
      <c r="W2908" s="76">
        <v>2500</v>
      </c>
      <c r="X2908" s="16">
        <f t="shared" si="769"/>
        <v>2500</v>
      </c>
      <c r="AC2908" s="18">
        <f t="shared" si="759"/>
        <v>0</v>
      </c>
      <c r="AD2908" s="19">
        <f t="shared" si="764"/>
        <v>90000</v>
      </c>
      <c r="AE2908" s="21">
        <f t="shared" si="761"/>
        <v>911.13</v>
      </c>
      <c r="AF2908" s="20">
        <f t="shared" si="765"/>
        <v>0</v>
      </c>
      <c r="AG2908" s="20">
        <f t="shared" si="766"/>
        <v>0</v>
      </c>
      <c r="AH2908" s="20">
        <f t="shared" si="767"/>
        <v>0</v>
      </c>
      <c r="AI2908" s="20">
        <f t="shared" si="771"/>
        <v>0</v>
      </c>
      <c r="AJ2908" s="20">
        <f t="shared" si="772"/>
        <v>0</v>
      </c>
      <c r="AK2908" s="20">
        <f t="shared" si="760"/>
        <v>0</v>
      </c>
      <c r="AL2908" s="171"/>
    </row>
    <row r="2909" spans="1:38" ht="15.75" customHeight="1" x14ac:dyDescent="0.25">
      <c r="A2909" s="3">
        <v>1969</v>
      </c>
      <c r="B2909" s="14">
        <f t="shared" si="770"/>
        <v>1</v>
      </c>
      <c r="C2909" s="9">
        <v>45428</v>
      </c>
      <c r="D2909" s="3" t="s">
        <v>3814</v>
      </c>
      <c r="E2909" s="14" t="str">
        <f t="shared" si="768"/>
        <v>1969Molinari Kike1</v>
      </c>
      <c r="F2909" s="119" t="s">
        <v>1780</v>
      </c>
      <c r="G2909" s="119" t="s">
        <v>1782</v>
      </c>
      <c r="I2909" s="10" t="s">
        <v>3815</v>
      </c>
      <c r="J2909" s="14" t="str">
        <f t="shared" si="758"/>
        <v>Cambiar polea tensora de correa poly-v y correa poly-v.</v>
      </c>
      <c r="K2909" s="3" t="s">
        <v>2390</v>
      </c>
      <c r="L2909" s="3">
        <v>1</v>
      </c>
      <c r="M2909" s="10" t="s">
        <v>731</v>
      </c>
      <c r="N2909" s="3" t="s">
        <v>2484</v>
      </c>
      <c r="O2909" s="158">
        <v>18676.66</v>
      </c>
      <c r="P2909" s="158">
        <v>3922.1</v>
      </c>
      <c r="Q2909" s="7">
        <v>22598.76</v>
      </c>
      <c r="R2909" s="7" t="s">
        <v>1971</v>
      </c>
      <c r="S2909" s="8"/>
      <c r="T2909" s="11">
        <v>1</v>
      </c>
      <c r="U2909" s="158">
        <v>25000</v>
      </c>
      <c r="V2909" s="158">
        <v>5250</v>
      </c>
      <c r="W2909" s="76">
        <v>30250</v>
      </c>
      <c r="X2909" s="16">
        <f t="shared" si="769"/>
        <v>30250</v>
      </c>
      <c r="Y2909" s="3">
        <v>1</v>
      </c>
      <c r="Z2909" s="114">
        <v>31600</v>
      </c>
      <c r="AA2909" s="114">
        <v>8400</v>
      </c>
      <c r="AB2909" s="4">
        <v>40000</v>
      </c>
      <c r="AC2909" s="18">
        <f t="shared" si="759"/>
        <v>40000</v>
      </c>
      <c r="AD2909" s="19">
        <f t="shared" si="764"/>
        <v>40000</v>
      </c>
      <c r="AE2909" s="21">
        <f t="shared" si="761"/>
        <v>22598.76</v>
      </c>
      <c r="AF2909" s="20">
        <f t="shared" si="765"/>
        <v>42299.11</v>
      </c>
      <c r="AG2909" s="20">
        <f t="shared" si="766"/>
        <v>56870</v>
      </c>
      <c r="AH2909" s="20">
        <f t="shared" si="767"/>
        <v>40000</v>
      </c>
      <c r="AI2909" s="20">
        <f t="shared" si="771"/>
        <v>96870</v>
      </c>
      <c r="AJ2909" s="20">
        <f t="shared" si="772"/>
        <v>0</v>
      </c>
      <c r="AK2909" s="20">
        <f t="shared" si="760"/>
        <v>96870</v>
      </c>
      <c r="AL2909" s="171"/>
    </row>
    <row r="2910" spans="1:38" ht="15.75" customHeight="1" x14ac:dyDescent="0.25">
      <c r="A2910" s="3">
        <v>1969</v>
      </c>
      <c r="B2910" s="14">
        <f t="shared" si="770"/>
        <v>2</v>
      </c>
      <c r="C2910" s="9">
        <f>IF(A2910=A2909,C2909,"")</f>
        <v>45428</v>
      </c>
      <c r="D2910" s="3" t="str">
        <f>IF(A2910=A2909,D2909,"")</f>
        <v>Molinari Kike</v>
      </c>
      <c r="E2910" s="14" t="str">
        <f t="shared" si="768"/>
        <v>1969Molinari Kike2</v>
      </c>
      <c r="J2910" s="14" t="str">
        <f t="shared" si="758"/>
        <v xml:space="preserve">Cambiar polea tensora de correa poly-v y correa poly-v. </v>
      </c>
      <c r="L2910" s="3">
        <v>1</v>
      </c>
      <c r="M2910" s="10" t="s">
        <v>1920</v>
      </c>
      <c r="N2910" s="3" t="s">
        <v>2484</v>
      </c>
      <c r="O2910" s="158">
        <v>16281.28</v>
      </c>
      <c r="P2910" s="158">
        <v>3419.07</v>
      </c>
      <c r="Q2910" s="7">
        <v>19700.349999999999</v>
      </c>
      <c r="S2910" s="8"/>
      <c r="T2910" s="11">
        <v>1</v>
      </c>
      <c r="U2910" s="158">
        <v>22000</v>
      </c>
      <c r="V2910" s="158">
        <v>4620</v>
      </c>
      <c r="W2910" s="76">
        <v>26620</v>
      </c>
      <c r="X2910" s="16">
        <f t="shared" si="769"/>
        <v>26620</v>
      </c>
      <c r="AC2910" s="18">
        <f t="shared" si="759"/>
        <v>0</v>
      </c>
      <c r="AD2910" s="19">
        <f t="shared" si="764"/>
        <v>40000</v>
      </c>
      <c r="AE2910" s="21">
        <f t="shared" si="761"/>
        <v>19700.349999999999</v>
      </c>
      <c r="AF2910" s="20">
        <f t="shared" si="765"/>
        <v>0</v>
      </c>
      <c r="AG2910" s="20">
        <f t="shared" si="766"/>
        <v>0</v>
      </c>
      <c r="AH2910" s="20">
        <f t="shared" si="767"/>
        <v>0</v>
      </c>
      <c r="AI2910" s="20">
        <f t="shared" si="771"/>
        <v>0</v>
      </c>
      <c r="AJ2910" s="20">
        <f t="shared" si="772"/>
        <v>0</v>
      </c>
      <c r="AK2910" s="20">
        <f t="shared" si="760"/>
        <v>0</v>
      </c>
      <c r="AL2910" s="171"/>
    </row>
    <row r="2911" spans="1:38" ht="15.75" customHeight="1" x14ac:dyDescent="0.25">
      <c r="A2911" s="3">
        <v>1970</v>
      </c>
      <c r="B2911" s="14">
        <f t="shared" si="770"/>
        <v>1</v>
      </c>
      <c r="C2911" s="9">
        <v>45428</v>
      </c>
      <c r="D2911" s="3" t="s">
        <v>2995</v>
      </c>
      <c r="E2911" s="14" t="str">
        <f t="shared" si="768"/>
        <v>1970Domansky Mauro1</v>
      </c>
      <c r="F2911" s="119" t="s">
        <v>2996</v>
      </c>
      <c r="G2911" s="119" t="s">
        <v>806</v>
      </c>
      <c r="I2911" s="10" t="s">
        <v>3816</v>
      </c>
      <c r="J2911" s="14" t="str">
        <f t="shared" si="758"/>
        <v>Auxilio mecanico. Cambiar bateria. Prueba de correcta carga de alternador.</v>
      </c>
      <c r="K2911" s="3" t="s">
        <v>1665</v>
      </c>
      <c r="L2911" s="3">
        <v>1</v>
      </c>
      <c r="M2911" s="10" t="s">
        <v>721</v>
      </c>
      <c r="N2911" s="3" t="s">
        <v>3164</v>
      </c>
      <c r="O2911" s="158">
        <v>89256.2</v>
      </c>
      <c r="P2911" s="158">
        <v>18743.8</v>
      </c>
      <c r="Q2911" s="7">
        <v>108000</v>
      </c>
      <c r="R2911" s="7" t="s">
        <v>1971</v>
      </c>
      <c r="S2911" s="8"/>
      <c r="T2911" s="11">
        <v>1</v>
      </c>
      <c r="U2911" s="158">
        <v>94800</v>
      </c>
      <c r="V2911" s="158">
        <v>25200</v>
      </c>
      <c r="W2911" s="76">
        <v>120000</v>
      </c>
      <c r="X2911" s="16">
        <f t="shared" si="769"/>
        <v>120000</v>
      </c>
      <c r="AC2911" s="18">
        <f t="shared" si="759"/>
        <v>0</v>
      </c>
      <c r="AD2911" s="19">
        <f t="shared" si="764"/>
        <v>0</v>
      </c>
      <c r="AE2911" s="21">
        <f t="shared" si="761"/>
        <v>108000</v>
      </c>
      <c r="AF2911" s="20">
        <f t="shared" si="765"/>
        <v>108000</v>
      </c>
      <c r="AG2911" s="20">
        <f t="shared" si="766"/>
        <v>120000</v>
      </c>
      <c r="AH2911" s="20">
        <f t="shared" si="767"/>
        <v>0</v>
      </c>
      <c r="AI2911" s="20">
        <f t="shared" si="771"/>
        <v>120000</v>
      </c>
      <c r="AJ2911" s="20">
        <f t="shared" si="772"/>
        <v>0</v>
      </c>
      <c r="AK2911" s="20">
        <f t="shared" si="760"/>
        <v>120000</v>
      </c>
      <c r="AL2911" s="171"/>
    </row>
    <row r="2912" spans="1:38" ht="15.75" customHeight="1" x14ac:dyDescent="0.25">
      <c r="A2912" s="3">
        <v>1970</v>
      </c>
      <c r="B2912" s="14">
        <f t="shared" si="770"/>
        <v>2</v>
      </c>
      <c r="C2912" s="9">
        <f>IF(A2912=A2911,C2911,"")</f>
        <v>45428</v>
      </c>
      <c r="D2912" s="3" t="str">
        <f>IF(A2912=A2911,D2911,"")</f>
        <v>Domansky Mauro</v>
      </c>
      <c r="E2912" s="14" t="str">
        <f t="shared" si="768"/>
        <v>1970Domansky Mauro2</v>
      </c>
      <c r="J2912" s="14" t="str">
        <f t="shared" si="758"/>
        <v xml:space="preserve">Auxilio mecanico. Cambiar bateria. Prueba de correcta carga de alternador. </v>
      </c>
      <c r="S2912" s="8"/>
      <c r="W2912" s="76"/>
      <c r="X2912" s="16">
        <f t="shared" si="769"/>
        <v>0</v>
      </c>
      <c r="AC2912" s="18">
        <f t="shared" si="759"/>
        <v>0</v>
      </c>
      <c r="AD2912" s="19">
        <f t="shared" si="764"/>
        <v>0</v>
      </c>
      <c r="AE2912" s="21">
        <f t="shared" si="761"/>
        <v>0</v>
      </c>
      <c r="AF2912" s="20">
        <f t="shared" si="765"/>
        <v>0</v>
      </c>
      <c r="AG2912" s="20">
        <f t="shared" si="766"/>
        <v>0</v>
      </c>
      <c r="AH2912" s="20">
        <f t="shared" si="767"/>
        <v>0</v>
      </c>
      <c r="AI2912" s="20">
        <f t="shared" si="771"/>
        <v>0</v>
      </c>
      <c r="AJ2912" s="20">
        <f t="shared" si="772"/>
        <v>0</v>
      </c>
      <c r="AK2912" s="20">
        <f t="shared" si="760"/>
        <v>0</v>
      </c>
      <c r="AL2912" s="171"/>
    </row>
    <row r="2913" spans="1:38" ht="15.75" customHeight="1" x14ac:dyDescent="0.25">
      <c r="A2913" s="3">
        <v>1971</v>
      </c>
      <c r="B2913" s="14">
        <f t="shared" si="770"/>
        <v>1</v>
      </c>
      <c r="C2913" s="9">
        <v>45428</v>
      </c>
      <c r="D2913" s="3" t="s">
        <v>3817</v>
      </c>
      <c r="E2913" s="14" t="str">
        <f t="shared" si="768"/>
        <v>1971Navarro Jose1</v>
      </c>
      <c r="F2913" s="119" t="s">
        <v>3818</v>
      </c>
      <c r="G2913" s="119" t="s">
        <v>817</v>
      </c>
      <c r="H2913" s="119">
        <v>165901</v>
      </c>
      <c r="I2913" s="10" t="s">
        <v>3819</v>
      </c>
      <c r="J2913" s="14" t="str">
        <f t="shared" si="758"/>
        <v>Detectar perdida de agua por tapa de termostato. Cambiar tapa de termostato. Cambiar termostato. Armado total. Colocar liquido desincustante para limpieza de interior de block. Purgado del circuito de refrigeracion.</v>
      </c>
      <c r="K2913" s="3" t="s">
        <v>3383</v>
      </c>
      <c r="L2913" s="3">
        <v>1</v>
      </c>
      <c r="M2913" s="10" t="s">
        <v>705</v>
      </c>
      <c r="N2913" s="3" t="s">
        <v>734</v>
      </c>
      <c r="O2913" s="158">
        <v>8264.4699999999993</v>
      </c>
      <c r="P2913" s="158">
        <v>1735.53</v>
      </c>
      <c r="Q2913" s="7">
        <v>10000</v>
      </c>
      <c r="R2913" s="7" t="s">
        <v>1971</v>
      </c>
      <c r="S2913" s="8"/>
      <c r="T2913" s="11">
        <v>1</v>
      </c>
      <c r="U2913" s="158">
        <v>12800</v>
      </c>
      <c r="V2913" s="158">
        <v>2688</v>
      </c>
      <c r="W2913" s="76">
        <v>15488</v>
      </c>
      <c r="X2913" s="16">
        <f t="shared" si="769"/>
        <v>15488</v>
      </c>
      <c r="Y2913" s="3">
        <v>1</v>
      </c>
      <c r="Z2913" s="114">
        <v>28925.62</v>
      </c>
      <c r="AA2913" s="114">
        <v>6074.38</v>
      </c>
      <c r="AB2913" s="4">
        <v>35000</v>
      </c>
      <c r="AC2913" s="18">
        <f t="shared" si="759"/>
        <v>35000</v>
      </c>
      <c r="AD2913" s="19">
        <f t="shared" si="764"/>
        <v>35000</v>
      </c>
      <c r="AE2913" s="21">
        <f t="shared" si="761"/>
        <v>10000</v>
      </c>
      <c r="AF2913" s="20">
        <f t="shared" si="765"/>
        <v>21300</v>
      </c>
      <c r="AG2913" s="20">
        <f t="shared" si="766"/>
        <v>35146</v>
      </c>
      <c r="AH2913" s="20">
        <f t="shared" si="767"/>
        <v>35000</v>
      </c>
      <c r="AI2913" s="20">
        <f t="shared" si="771"/>
        <v>70146</v>
      </c>
      <c r="AJ2913" s="20">
        <f t="shared" si="772"/>
        <v>0</v>
      </c>
      <c r="AK2913" s="20">
        <f t="shared" si="760"/>
        <v>70146</v>
      </c>
      <c r="AL2913" s="171"/>
    </row>
    <row r="2914" spans="1:38" ht="15.75" customHeight="1" x14ac:dyDescent="0.25">
      <c r="A2914" s="3">
        <v>1971</v>
      </c>
      <c r="B2914" s="14">
        <f t="shared" si="770"/>
        <v>2</v>
      </c>
      <c r="C2914" s="9">
        <f>IF(A2914=A2913,C2913,"")</f>
        <v>45428</v>
      </c>
      <c r="D2914" s="3" t="str">
        <f>IF(A2914=A2913,D2913,"")</f>
        <v>Navarro Jose</v>
      </c>
      <c r="E2914" s="14" t="str">
        <f t="shared" si="768"/>
        <v>1971Navarro Jose2</v>
      </c>
      <c r="J2914" s="14" t="str">
        <f t="shared" si="758"/>
        <v xml:space="preserve">Detectar perdida de agua por tapa de termostato. Cambiar tapa de termostato. Cambiar termostato. Armado total. Colocar liquido desincustante para limpieza de interior de block. Purgado del circuito de refrigeracion. </v>
      </c>
      <c r="L2914" s="3">
        <v>1</v>
      </c>
      <c r="M2914" s="10" t="s">
        <v>3820</v>
      </c>
      <c r="N2914" s="3" t="s">
        <v>734</v>
      </c>
      <c r="O2914" s="158">
        <v>6446.28</v>
      </c>
      <c r="P2914" s="158">
        <v>1353.72</v>
      </c>
      <c r="Q2914" s="7">
        <v>7800</v>
      </c>
      <c r="S2914" s="8"/>
      <c r="T2914" s="11">
        <v>1</v>
      </c>
      <c r="U2914" s="158">
        <v>9800</v>
      </c>
      <c r="V2914" s="158">
        <v>2058</v>
      </c>
      <c r="W2914" s="76">
        <v>11858</v>
      </c>
      <c r="X2914" s="16">
        <f t="shared" si="769"/>
        <v>11858</v>
      </c>
      <c r="AC2914" s="18">
        <f t="shared" si="759"/>
        <v>0</v>
      </c>
      <c r="AD2914" s="19">
        <f t="shared" si="764"/>
        <v>35000</v>
      </c>
      <c r="AE2914" s="21">
        <f t="shared" si="761"/>
        <v>7800</v>
      </c>
      <c r="AF2914" s="20">
        <f t="shared" si="765"/>
        <v>0</v>
      </c>
      <c r="AG2914" s="20">
        <f t="shared" si="766"/>
        <v>0</v>
      </c>
      <c r="AH2914" s="20">
        <f t="shared" si="767"/>
        <v>0</v>
      </c>
      <c r="AI2914" s="20">
        <f t="shared" si="771"/>
        <v>0</v>
      </c>
      <c r="AJ2914" s="20">
        <f t="shared" si="772"/>
        <v>0</v>
      </c>
      <c r="AK2914" s="20">
        <f t="shared" si="760"/>
        <v>0</v>
      </c>
      <c r="AL2914" s="171"/>
    </row>
    <row r="2915" spans="1:38" ht="15.75" customHeight="1" x14ac:dyDescent="0.25">
      <c r="A2915" s="3">
        <v>1971</v>
      </c>
      <c r="B2915" s="14">
        <f t="shared" si="770"/>
        <v>3</v>
      </c>
      <c r="C2915" s="9">
        <f>IF(A2915=A2914,C2914,"")</f>
        <v>45428</v>
      </c>
      <c r="D2915" s="3" t="str">
        <f>IF(A2915=A2914,D2914,"")</f>
        <v>Navarro Jose</v>
      </c>
      <c r="E2915" s="14" t="str">
        <f t="shared" si="768"/>
        <v>1971Navarro Jose3</v>
      </c>
      <c r="J2915" s="14" t="str">
        <f t="shared" ref="J2915:J2917" si="773">IF(A2915=A2914,CONCATENATE(J2914," ",I2915),I2915)</f>
        <v xml:space="preserve">Detectar perdida de agua por tapa de termostato. Cambiar tapa de termostato. Cambiar termostato. Armado total. Colocar liquido desincustante para limpieza de interior de block. Purgado del circuito de refrigeracion.  </v>
      </c>
      <c r="L2915" s="3">
        <v>1</v>
      </c>
      <c r="M2915" s="10" t="s">
        <v>981</v>
      </c>
      <c r="N2915" s="3" t="s">
        <v>771</v>
      </c>
      <c r="O2915" s="158">
        <v>2892.57</v>
      </c>
      <c r="P2915" s="158">
        <v>607.42999999999995</v>
      </c>
      <c r="Q2915" s="7">
        <v>3500</v>
      </c>
      <c r="S2915" s="8"/>
      <c r="T2915" s="11">
        <v>1</v>
      </c>
      <c r="U2915" s="158">
        <v>6446.28</v>
      </c>
      <c r="V2915" s="158">
        <v>1353.72</v>
      </c>
      <c r="W2915" s="76">
        <v>7800</v>
      </c>
      <c r="X2915" s="16">
        <f t="shared" si="769"/>
        <v>7800</v>
      </c>
      <c r="AC2915" s="18">
        <f t="shared" ref="AC2915:AC2978" si="774">+AB2915*Y2915</f>
        <v>0</v>
      </c>
      <c r="AD2915" s="19">
        <f t="shared" si="764"/>
        <v>35000</v>
      </c>
      <c r="AE2915" s="21">
        <f t="shared" si="761"/>
        <v>3500</v>
      </c>
      <c r="AF2915" s="20">
        <f t="shared" si="765"/>
        <v>0</v>
      </c>
      <c r="AG2915" s="20">
        <f t="shared" si="766"/>
        <v>0</v>
      </c>
      <c r="AH2915" s="20">
        <f t="shared" si="767"/>
        <v>0</v>
      </c>
      <c r="AI2915" s="20">
        <f t="shared" si="771"/>
        <v>0</v>
      </c>
      <c r="AJ2915" s="20">
        <f t="shared" si="772"/>
        <v>0</v>
      </c>
      <c r="AK2915" s="20">
        <f t="shared" ref="AK2915:AK2978" si="775">AH2915+AG2915</f>
        <v>0</v>
      </c>
      <c r="AL2915" s="171"/>
    </row>
    <row r="2916" spans="1:38" ht="15.75" customHeight="1" x14ac:dyDescent="0.25">
      <c r="A2916" s="3">
        <v>1972</v>
      </c>
      <c r="B2916" s="14">
        <f t="shared" si="770"/>
        <v>1</v>
      </c>
      <c r="C2916" s="9">
        <v>45428</v>
      </c>
      <c r="D2916" s="3" t="s">
        <v>911</v>
      </c>
      <c r="E2916" s="14" t="str">
        <f t="shared" si="768"/>
        <v>1972Castro Martin1</v>
      </c>
      <c r="F2916" s="119" t="s">
        <v>2124</v>
      </c>
      <c r="G2916" s="119" t="s">
        <v>103</v>
      </c>
      <c r="H2916" s="119">
        <v>131744</v>
      </c>
      <c r="I2916" s="10" t="s">
        <v>3823</v>
      </c>
      <c r="J2916" s="14" t="str">
        <f t="shared" si="773"/>
        <v>Control del tren delantero. Desarmar suspension de ambos lados. Cambiar ambos amortiguadores. Armado total. Regular convergencia.</v>
      </c>
      <c r="K2916" s="3" t="s">
        <v>2390</v>
      </c>
      <c r="L2916" s="3">
        <v>1</v>
      </c>
      <c r="M2916" s="10" t="s">
        <v>3824</v>
      </c>
      <c r="N2916" s="3" t="s">
        <v>2484</v>
      </c>
      <c r="O2916" s="158">
        <v>80991.48</v>
      </c>
      <c r="P2916" s="158">
        <v>34016.53</v>
      </c>
      <c r="Q2916" s="7">
        <v>98000</v>
      </c>
      <c r="R2916" s="7" t="s">
        <v>1971</v>
      </c>
      <c r="S2916" s="8"/>
      <c r="T2916" s="11">
        <v>2</v>
      </c>
      <c r="U2916" s="158">
        <v>80991.740000000005</v>
      </c>
      <c r="V2916" s="158">
        <v>17008.259999999998</v>
      </c>
      <c r="W2916" s="76">
        <v>98000</v>
      </c>
      <c r="X2916" s="16">
        <f t="shared" si="769"/>
        <v>196000</v>
      </c>
      <c r="Y2916" s="3">
        <v>1</v>
      </c>
      <c r="Z2916" s="114">
        <v>57851.24</v>
      </c>
      <c r="AA2916" s="114">
        <v>12148.76</v>
      </c>
      <c r="AB2916" s="4">
        <v>70000</v>
      </c>
      <c r="AC2916" s="18">
        <f t="shared" si="774"/>
        <v>70000</v>
      </c>
      <c r="AD2916" s="19">
        <f t="shared" si="764"/>
        <v>70000</v>
      </c>
      <c r="AE2916" s="21">
        <f t="shared" si="761"/>
        <v>196000</v>
      </c>
      <c r="AF2916" s="20">
        <f t="shared" si="765"/>
        <v>98000</v>
      </c>
      <c r="AG2916" s="20">
        <f t="shared" si="766"/>
        <v>196000</v>
      </c>
      <c r="AH2916" s="20">
        <f t="shared" si="767"/>
        <v>70000</v>
      </c>
      <c r="AI2916" s="20">
        <f t="shared" si="771"/>
        <v>266000</v>
      </c>
      <c r="AJ2916" s="20">
        <f t="shared" si="772"/>
        <v>0</v>
      </c>
      <c r="AK2916" s="20">
        <f t="shared" si="775"/>
        <v>266000</v>
      </c>
      <c r="AL2916" s="171"/>
    </row>
    <row r="2917" spans="1:38" ht="15.75" customHeight="1" x14ac:dyDescent="0.25">
      <c r="A2917" s="3">
        <v>1972</v>
      </c>
      <c r="B2917" s="14">
        <f t="shared" si="770"/>
        <v>2</v>
      </c>
      <c r="C2917" s="9">
        <f>IF(A2917=A2916,C2916,"")</f>
        <v>45428</v>
      </c>
      <c r="D2917" s="3" t="str">
        <f>IF(A2917=A2916,D2916,"")</f>
        <v>Castro Martin</v>
      </c>
      <c r="E2917" s="14" t="str">
        <f t="shared" si="768"/>
        <v>1972Castro Martin2</v>
      </c>
      <c r="J2917" s="14" t="str">
        <f t="shared" si="773"/>
        <v xml:space="preserve">Control del tren delantero. Desarmar suspension de ambos lados. Cambiar ambos amortiguadores. Armado total. Regular convergencia. </v>
      </c>
      <c r="S2917" s="8"/>
      <c r="W2917" s="76"/>
      <c r="X2917" s="16">
        <f t="shared" si="769"/>
        <v>0</v>
      </c>
      <c r="AC2917" s="18">
        <f t="shared" si="774"/>
        <v>0</v>
      </c>
      <c r="AD2917" s="19">
        <f t="shared" si="764"/>
        <v>70000</v>
      </c>
      <c r="AE2917" s="21">
        <f t="shared" si="761"/>
        <v>0</v>
      </c>
      <c r="AF2917" s="20">
        <f t="shared" si="765"/>
        <v>0</v>
      </c>
      <c r="AG2917" s="20">
        <f t="shared" si="766"/>
        <v>0</v>
      </c>
      <c r="AH2917" s="20">
        <f t="shared" si="767"/>
        <v>0</v>
      </c>
      <c r="AI2917" s="20">
        <f t="shared" si="771"/>
        <v>0</v>
      </c>
      <c r="AJ2917" s="20">
        <f t="shared" si="772"/>
        <v>0</v>
      </c>
      <c r="AK2917" s="20">
        <f t="shared" si="775"/>
        <v>0</v>
      </c>
      <c r="AL2917" s="171"/>
    </row>
    <row r="2918" spans="1:38" ht="15.75" customHeight="1" x14ac:dyDescent="0.25">
      <c r="A2918" s="3">
        <v>1973</v>
      </c>
      <c r="B2918" s="14">
        <f t="shared" si="770"/>
        <v>1</v>
      </c>
      <c r="C2918" s="9">
        <v>45428</v>
      </c>
      <c r="D2918" s="3" t="s">
        <v>3758</v>
      </c>
      <c r="E2918" s="14" t="str">
        <f t="shared" si="768"/>
        <v>1973Tryada S.A.1</v>
      </c>
      <c r="F2918" s="119" t="s">
        <v>3825</v>
      </c>
      <c r="G2918" s="119" t="s">
        <v>1547</v>
      </c>
      <c r="H2918" s="119">
        <v>167566</v>
      </c>
      <c r="I2918" s="10" t="s">
        <v>4025</v>
      </c>
      <c r="J2918" s="14" t="e">
        <f>IF(A2918=A2917,CONCATENATE(J2917," ",#REF!),#REF!)</f>
        <v>#REF!</v>
      </c>
      <c r="K2918" s="3" t="s">
        <v>2380</v>
      </c>
      <c r="L2918" s="3">
        <v>1</v>
      </c>
      <c r="M2918" s="10" t="s">
        <v>3826</v>
      </c>
      <c r="N2918" s="3" t="s">
        <v>734</v>
      </c>
      <c r="O2918" s="158">
        <v>33884.300000000003</v>
      </c>
      <c r="P2918" s="158">
        <v>7115.7</v>
      </c>
      <c r="Q2918" s="7">
        <v>41000</v>
      </c>
      <c r="R2918" s="7" t="s">
        <v>2339</v>
      </c>
      <c r="S2918" s="8"/>
      <c r="T2918" s="11">
        <v>1</v>
      </c>
      <c r="U2918" s="158">
        <v>42975.21</v>
      </c>
      <c r="V2918" s="158">
        <v>9024.7900000000009</v>
      </c>
      <c r="W2918" s="76">
        <v>52000</v>
      </c>
      <c r="X2918" s="16">
        <f t="shared" si="769"/>
        <v>52000</v>
      </c>
      <c r="Y2918" s="3">
        <v>1</v>
      </c>
      <c r="Z2918" s="114">
        <v>766115.71</v>
      </c>
      <c r="AA2918" s="114">
        <v>160884.29</v>
      </c>
      <c r="AB2918" s="4">
        <v>927000</v>
      </c>
      <c r="AC2918" s="18">
        <f t="shared" si="774"/>
        <v>927000</v>
      </c>
      <c r="AD2918" s="19">
        <f t="shared" si="764"/>
        <v>927000</v>
      </c>
      <c r="AE2918" s="21">
        <f t="shared" si="761"/>
        <v>41000</v>
      </c>
      <c r="AF2918" s="20">
        <f t="shared" si="765"/>
        <v>420078.96</v>
      </c>
      <c r="AG2918" s="20">
        <f t="shared" si="766"/>
        <v>592270</v>
      </c>
      <c r="AH2918" s="20">
        <f t="shared" si="767"/>
        <v>927000</v>
      </c>
      <c r="AI2918" s="20">
        <f t="shared" si="771"/>
        <v>1255595.0413223142</v>
      </c>
      <c r="AJ2918" s="20">
        <f t="shared" si="772"/>
        <v>263674.95867768599</v>
      </c>
      <c r="AK2918" s="20">
        <f t="shared" si="775"/>
        <v>1519270</v>
      </c>
      <c r="AL2918" s="171">
        <v>37</v>
      </c>
    </row>
    <row r="2919" spans="1:38" ht="15.75" customHeight="1" x14ac:dyDescent="0.25">
      <c r="A2919" s="3">
        <v>1973</v>
      </c>
      <c r="B2919" s="14">
        <f t="shared" si="770"/>
        <v>2</v>
      </c>
      <c r="C2919" s="9">
        <f t="shared" ref="C2919:C2933" si="776">IF(A2919=A2918,C2918,"")</f>
        <v>45428</v>
      </c>
      <c r="D2919" s="3" t="str">
        <f t="shared" ref="D2919:D2933" si="777">IF(A2919=A2918,D2918,"")</f>
        <v>Tryada S.A.</v>
      </c>
      <c r="E2919" s="14" t="str">
        <f t="shared" si="768"/>
        <v>1973Tryada S.A.2</v>
      </c>
      <c r="J2919" s="14" t="e">
        <f t="shared" ref="J2919:J2982" si="778">IF(A2919=A2918,CONCATENATE(J2918," ",I2919),I2919)</f>
        <v>#REF!</v>
      </c>
      <c r="L2919" s="3">
        <v>1</v>
      </c>
      <c r="M2919" s="10" t="s">
        <v>3827</v>
      </c>
      <c r="N2919" s="3" t="s">
        <v>734</v>
      </c>
      <c r="O2919" s="158">
        <v>33884.300000000003</v>
      </c>
      <c r="P2919" s="158">
        <v>7115.7</v>
      </c>
      <c r="Q2919" s="7">
        <v>41000</v>
      </c>
      <c r="S2919" s="8"/>
      <c r="T2919" s="11">
        <v>1</v>
      </c>
      <c r="U2919" s="158">
        <v>42975.21</v>
      </c>
      <c r="V2919" s="158">
        <v>9024.7900000000009</v>
      </c>
      <c r="W2919" s="76">
        <v>52000</v>
      </c>
      <c r="X2919" s="16">
        <f t="shared" si="769"/>
        <v>52000</v>
      </c>
      <c r="AC2919" s="18">
        <f t="shared" si="774"/>
        <v>0</v>
      </c>
      <c r="AD2919" s="19">
        <f t="shared" si="764"/>
        <v>927000</v>
      </c>
      <c r="AE2919" s="21">
        <f t="shared" si="761"/>
        <v>41000</v>
      </c>
      <c r="AF2919" s="20">
        <f t="shared" si="765"/>
        <v>0</v>
      </c>
      <c r="AG2919" s="20">
        <f t="shared" si="766"/>
        <v>0</v>
      </c>
      <c r="AH2919" s="20">
        <f t="shared" si="767"/>
        <v>0</v>
      </c>
      <c r="AI2919" s="20">
        <f t="shared" si="771"/>
        <v>0</v>
      </c>
      <c r="AJ2919" s="20">
        <f t="shared" si="772"/>
        <v>0</v>
      </c>
      <c r="AK2919" s="20">
        <f t="shared" si="775"/>
        <v>0</v>
      </c>
      <c r="AL2919" s="171"/>
    </row>
    <row r="2920" spans="1:38" ht="15.75" customHeight="1" x14ac:dyDescent="0.25">
      <c r="A2920" s="3">
        <v>1973</v>
      </c>
      <c r="B2920" s="14">
        <f t="shared" si="770"/>
        <v>3</v>
      </c>
      <c r="C2920" s="9">
        <f t="shared" si="776"/>
        <v>45428</v>
      </c>
      <c r="D2920" s="3" t="str">
        <f t="shared" si="777"/>
        <v>Tryada S.A.</v>
      </c>
      <c r="E2920" s="14" t="str">
        <f t="shared" si="768"/>
        <v>1973Tryada S.A.3</v>
      </c>
      <c r="J2920" s="14" t="e">
        <f t="shared" si="778"/>
        <v>#REF!</v>
      </c>
      <c r="L2920" s="3">
        <v>1</v>
      </c>
      <c r="M2920" s="10" t="s">
        <v>3828</v>
      </c>
      <c r="N2920" s="3" t="s">
        <v>734</v>
      </c>
      <c r="O2920" s="158">
        <v>29752.07</v>
      </c>
      <c r="P2920" s="158">
        <v>6247.93</v>
      </c>
      <c r="Q2920" s="7">
        <v>36000</v>
      </c>
      <c r="S2920" s="8"/>
      <c r="T2920" s="11">
        <v>1</v>
      </c>
      <c r="U2920" s="158">
        <v>37190.089999999997</v>
      </c>
      <c r="V2920" s="158">
        <v>7809.91</v>
      </c>
      <c r="W2920" s="76">
        <v>45000</v>
      </c>
      <c r="X2920" s="16">
        <f t="shared" si="769"/>
        <v>45000</v>
      </c>
      <c r="AC2920" s="18">
        <f t="shared" si="774"/>
        <v>0</v>
      </c>
      <c r="AD2920" s="19">
        <f t="shared" si="764"/>
        <v>927000</v>
      </c>
      <c r="AE2920" s="21">
        <f t="shared" si="761"/>
        <v>36000</v>
      </c>
      <c r="AF2920" s="20">
        <f t="shared" si="765"/>
        <v>0</v>
      </c>
      <c r="AG2920" s="20">
        <f t="shared" si="766"/>
        <v>0</v>
      </c>
      <c r="AH2920" s="20">
        <f t="shared" si="767"/>
        <v>0</v>
      </c>
      <c r="AI2920" s="20">
        <f t="shared" si="771"/>
        <v>0</v>
      </c>
      <c r="AJ2920" s="20">
        <f t="shared" si="772"/>
        <v>0</v>
      </c>
      <c r="AK2920" s="20">
        <f t="shared" si="775"/>
        <v>0</v>
      </c>
      <c r="AL2920" s="171"/>
    </row>
    <row r="2921" spans="1:38" ht="15.75" customHeight="1" x14ac:dyDescent="0.25">
      <c r="A2921" s="3">
        <v>1973</v>
      </c>
      <c r="B2921" s="14">
        <f t="shared" si="770"/>
        <v>4</v>
      </c>
      <c r="C2921" s="9">
        <f t="shared" si="776"/>
        <v>45428</v>
      </c>
      <c r="D2921" s="3" t="str">
        <f t="shared" si="777"/>
        <v>Tryada S.A.</v>
      </c>
      <c r="E2921" s="14" t="str">
        <f t="shared" si="768"/>
        <v>1973Tryada S.A.4</v>
      </c>
      <c r="J2921" s="14" t="e">
        <f t="shared" si="778"/>
        <v>#REF!</v>
      </c>
      <c r="L2921" s="3">
        <v>1</v>
      </c>
      <c r="M2921" s="10" t="s">
        <v>3829</v>
      </c>
      <c r="N2921" s="3" t="s">
        <v>734</v>
      </c>
      <c r="O2921" s="158">
        <v>6446.28</v>
      </c>
      <c r="P2921" s="158">
        <v>1353.72</v>
      </c>
      <c r="Q2921" s="7">
        <v>7800</v>
      </c>
      <c r="S2921" s="8"/>
      <c r="T2921" s="11">
        <v>1</v>
      </c>
      <c r="U2921" s="158">
        <v>8099.18</v>
      </c>
      <c r="V2921" s="158">
        <v>1700.82</v>
      </c>
      <c r="W2921" s="76">
        <v>9800</v>
      </c>
      <c r="X2921" s="16">
        <f t="shared" si="769"/>
        <v>9800</v>
      </c>
      <c r="AC2921" s="18">
        <f t="shared" si="774"/>
        <v>0</v>
      </c>
      <c r="AD2921" s="19">
        <f t="shared" si="764"/>
        <v>927000</v>
      </c>
      <c r="AE2921" s="21">
        <f t="shared" si="761"/>
        <v>7800</v>
      </c>
      <c r="AF2921" s="20">
        <f t="shared" si="765"/>
        <v>0</v>
      </c>
      <c r="AG2921" s="20">
        <f t="shared" si="766"/>
        <v>0</v>
      </c>
      <c r="AH2921" s="20">
        <f t="shared" si="767"/>
        <v>0</v>
      </c>
      <c r="AI2921" s="20">
        <f t="shared" si="771"/>
        <v>0</v>
      </c>
      <c r="AJ2921" s="20">
        <f t="shared" si="772"/>
        <v>0</v>
      </c>
      <c r="AK2921" s="20">
        <f t="shared" si="775"/>
        <v>0</v>
      </c>
      <c r="AL2921" s="171"/>
    </row>
    <row r="2922" spans="1:38" ht="15.75" customHeight="1" x14ac:dyDescent="0.25">
      <c r="A2922" s="3">
        <v>1973</v>
      </c>
      <c r="B2922" s="14">
        <f t="shared" si="770"/>
        <v>5</v>
      </c>
      <c r="C2922" s="9">
        <f t="shared" si="776"/>
        <v>45428</v>
      </c>
      <c r="D2922" s="3" t="str">
        <f t="shared" si="777"/>
        <v>Tryada S.A.</v>
      </c>
      <c r="E2922" s="14" t="str">
        <f t="shared" si="768"/>
        <v>1973Tryada S.A.5</v>
      </c>
      <c r="J2922" s="14" t="e">
        <f t="shared" si="778"/>
        <v>#REF!</v>
      </c>
      <c r="L2922" s="3">
        <v>1</v>
      </c>
      <c r="M2922" s="10" t="s">
        <v>3830</v>
      </c>
      <c r="N2922" s="3" t="s">
        <v>734</v>
      </c>
      <c r="O2922" s="158">
        <v>7272.73</v>
      </c>
      <c r="P2922" s="158">
        <v>1527.27</v>
      </c>
      <c r="Q2922" s="7">
        <v>8800</v>
      </c>
      <c r="S2922" s="8"/>
      <c r="T2922" s="11">
        <v>1</v>
      </c>
      <c r="U2922" s="158">
        <v>9090.91</v>
      </c>
      <c r="V2922" s="158">
        <v>1909.09</v>
      </c>
      <c r="W2922" s="76">
        <v>11000</v>
      </c>
      <c r="X2922" s="16">
        <f t="shared" si="769"/>
        <v>11000</v>
      </c>
      <c r="AC2922" s="18">
        <f t="shared" si="774"/>
        <v>0</v>
      </c>
      <c r="AD2922" s="19">
        <f t="shared" si="764"/>
        <v>927000</v>
      </c>
      <c r="AE2922" s="21">
        <f t="shared" si="761"/>
        <v>8800</v>
      </c>
      <c r="AF2922" s="20">
        <f t="shared" si="765"/>
        <v>0</v>
      </c>
      <c r="AG2922" s="20">
        <f t="shared" si="766"/>
        <v>0</v>
      </c>
      <c r="AH2922" s="20">
        <f t="shared" si="767"/>
        <v>0</v>
      </c>
      <c r="AI2922" s="20">
        <f t="shared" si="771"/>
        <v>0</v>
      </c>
      <c r="AJ2922" s="20">
        <f t="shared" si="772"/>
        <v>0</v>
      </c>
      <c r="AK2922" s="20">
        <f t="shared" si="775"/>
        <v>0</v>
      </c>
      <c r="AL2922" s="171"/>
    </row>
    <row r="2923" spans="1:38" ht="15.75" customHeight="1" x14ac:dyDescent="0.25">
      <c r="A2923" s="3">
        <v>1973</v>
      </c>
      <c r="B2923" s="14">
        <f t="shared" si="770"/>
        <v>6</v>
      </c>
      <c r="C2923" s="9">
        <f t="shared" si="776"/>
        <v>45428</v>
      </c>
      <c r="D2923" s="3" t="str">
        <f t="shared" si="777"/>
        <v>Tryada S.A.</v>
      </c>
      <c r="E2923" s="14" t="str">
        <f t="shared" si="768"/>
        <v>1973Tryada S.A.6</v>
      </c>
      <c r="J2923" s="14" t="e">
        <f t="shared" si="778"/>
        <v>#REF!</v>
      </c>
      <c r="L2923" s="3">
        <v>1</v>
      </c>
      <c r="M2923" s="10" t="s">
        <v>3831</v>
      </c>
      <c r="N2923" s="3" t="s">
        <v>734</v>
      </c>
      <c r="O2923" s="158">
        <v>7272.73</v>
      </c>
      <c r="P2923" s="158">
        <v>1527.27</v>
      </c>
      <c r="Q2923" s="7">
        <v>8800</v>
      </c>
      <c r="S2923" s="8"/>
      <c r="T2923" s="11">
        <v>1</v>
      </c>
      <c r="U2923" s="158">
        <v>9090.01</v>
      </c>
      <c r="V2923" s="158">
        <v>1909.09</v>
      </c>
      <c r="W2923" s="76">
        <v>11000</v>
      </c>
      <c r="X2923" s="16">
        <f t="shared" si="769"/>
        <v>11000</v>
      </c>
      <c r="AC2923" s="18">
        <f t="shared" si="774"/>
        <v>0</v>
      </c>
      <c r="AD2923" s="19">
        <f t="shared" si="764"/>
        <v>927000</v>
      </c>
      <c r="AE2923" s="21">
        <f t="shared" si="761"/>
        <v>8800</v>
      </c>
      <c r="AF2923" s="20">
        <f t="shared" si="765"/>
        <v>0</v>
      </c>
      <c r="AG2923" s="20">
        <f t="shared" si="766"/>
        <v>0</v>
      </c>
      <c r="AH2923" s="20">
        <f t="shared" si="767"/>
        <v>0</v>
      </c>
      <c r="AI2923" s="20">
        <f t="shared" si="771"/>
        <v>0</v>
      </c>
      <c r="AJ2923" s="20">
        <f t="shared" si="772"/>
        <v>0</v>
      </c>
      <c r="AK2923" s="20">
        <f t="shared" si="775"/>
        <v>0</v>
      </c>
      <c r="AL2923" s="171"/>
    </row>
    <row r="2924" spans="1:38" ht="15.75" customHeight="1" x14ac:dyDescent="0.25">
      <c r="A2924" s="3">
        <v>1973</v>
      </c>
      <c r="B2924" s="14">
        <f t="shared" si="770"/>
        <v>7</v>
      </c>
      <c r="C2924" s="9">
        <f t="shared" si="776"/>
        <v>45428</v>
      </c>
      <c r="D2924" s="3" t="str">
        <f t="shared" si="777"/>
        <v>Tryada S.A.</v>
      </c>
      <c r="E2924" s="14" t="str">
        <f t="shared" si="768"/>
        <v>1973Tryada S.A.7</v>
      </c>
      <c r="J2924" s="14" t="e">
        <f t="shared" si="778"/>
        <v>#REF!</v>
      </c>
      <c r="L2924" s="3">
        <v>1</v>
      </c>
      <c r="M2924" s="10" t="s">
        <v>3832</v>
      </c>
      <c r="N2924" s="3" t="s">
        <v>734</v>
      </c>
      <c r="O2924" s="158">
        <v>36363.64</v>
      </c>
      <c r="P2924" s="158">
        <v>7636.36</v>
      </c>
      <c r="Q2924" s="7">
        <v>44000</v>
      </c>
      <c r="S2924" s="8"/>
      <c r="T2924" s="11">
        <v>1</v>
      </c>
      <c r="U2924" s="158">
        <v>45454.55</v>
      </c>
      <c r="V2924" s="158">
        <v>9545.4500000000007</v>
      </c>
      <c r="W2924" s="76">
        <v>55000</v>
      </c>
      <c r="X2924" s="16">
        <f t="shared" si="769"/>
        <v>55000</v>
      </c>
      <c r="AC2924" s="18">
        <f t="shared" si="774"/>
        <v>0</v>
      </c>
      <c r="AD2924" s="19">
        <f t="shared" si="764"/>
        <v>927000</v>
      </c>
      <c r="AE2924" s="21">
        <f t="shared" si="761"/>
        <v>44000</v>
      </c>
      <c r="AF2924" s="20">
        <f t="shared" si="765"/>
        <v>0</v>
      </c>
      <c r="AG2924" s="20">
        <f t="shared" si="766"/>
        <v>0</v>
      </c>
      <c r="AH2924" s="20">
        <f t="shared" si="767"/>
        <v>0</v>
      </c>
      <c r="AI2924" s="20">
        <f t="shared" si="771"/>
        <v>0</v>
      </c>
      <c r="AJ2924" s="20">
        <f t="shared" si="772"/>
        <v>0</v>
      </c>
      <c r="AK2924" s="20">
        <f t="shared" si="775"/>
        <v>0</v>
      </c>
      <c r="AL2924" s="171"/>
    </row>
    <row r="2925" spans="1:38" ht="15.75" customHeight="1" x14ac:dyDescent="0.25">
      <c r="A2925" s="3">
        <v>1973</v>
      </c>
      <c r="B2925" s="14">
        <f t="shared" si="770"/>
        <v>8</v>
      </c>
      <c r="C2925" s="9">
        <f t="shared" si="776"/>
        <v>45428</v>
      </c>
      <c r="D2925" s="3" t="str">
        <f t="shared" si="777"/>
        <v>Tryada S.A.</v>
      </c>
      <c r="E2925" s="14" t="str">
        <f t="shared" si="768"/>
        <v>1973Tryada S.A.8</v>
      </c>
      <c r="J2925" s="14" t="e">
        <f t="shared" si="778"/>
        <v>#REF!</v>
      </c>
      <c r="L2925" s="3">
        <v>1</v>
      </c>
      <c r="M2925" s="10" t="s">
        <v>3833</v>
      </c>
      <c r="N2925" s="3" t="s">
        <v>734</v>
      </c>
      <c r="O2925" s="158">
        <v>23966.95</v>
      </c>
      <c r="P2925" s="158">
        <v>5033.05</v>
      </c>
      <c r="Q2925" s="7">
        <v>29000</v>
      </c>
      <c r="S2925" s="8"/>
      <c r="T2925" s="11">
        <v>1</v>
      </c>
      <c r="U2925" s="158">
        <v>30578.52</v>
      </c>
      <c r="V2925" s="158">
        <v>6421.48</v>
      </c>
      <c r="W2925" s="76">
        <v>37000</v>
      </c>
      <c r="X2925" s="16">
        <f t="shared" si="769"/>
        <v>37000</v>
      </c>
      <c r="AC2925" s="18">
        <f t="shared" si="774"/>
        <v>0</v>
      </c>
      <c r="AD2925" s="19">
        <f t="shared" si="764"/>
        <v>927000</v>
      </c>
      <c r="AE2925" s="21">
        <f t="shared" si="761"/>
        <v>29000</v>
      </c>
      <c r="AF2925" s="20">
        <f t="shared" si="765"/>
        <v>0</v>
      </c>
      <c r="AG2925" s="20">
        <f t="shared" si="766"/>
        <v>0</v>
      </c>
      <c r="AH2925" s="20">
        <f t="shared" si="767"/>
        <v>0</v>
      </c>
      <c r="AI2925" s="20">
        <f t="shared" si="771"/>
        <v>0</v>
      </c>
      <c r="AJ2925" s="20">
        <f t="shared" si="772"/>
        <v>0</v>
      </c>
      <c r="AK2925" s="20">
        <f t="shared" si="775"/>
        <v>0</v>
      </c>
      <c r="AL2925" s="171"/>
    </row>
    <row r="2926" spans="1:38" ht="15.75" customHeight="1" x14ac:dyDescent="0.25">
      <c r="A2926" s="3">
        <v>1973</v>
      </c>
      <c r="B2926" s="14">
        <f t="shared" si="770"/>
        <v>9</v>
      </c>
      <c r="C2926" s="9">
        <f t="shared" si="776"/>
        <v>45428</v>
      </c>
      <c r="D2926" s="3" t="str">
        <f t="shared" si="777"/>
        <v>Tryada S.A.</v>
      </c>
      <c r="E2926" s="14" t="str">
        <f t="shared" si="768"/>
        <v>1973Tryada S.A.9</v>
      </c>
      <c r="J2926" s="14" t="e">
        <f t="shared" si="778"/>
        <v>#REF!</v>
      </c>
      <c r="L2926" s="3">
        <v>1</v>
      </c>
      <c r="M2926" s="10" t="s">
        <v>3834</v>
      </c>
      <c r="N2926" s="3" t="s">
        <v>734</v>
      </c>
      <c r="O2926" s="158">
        <v>16528.93</v>
      </c>
      <c r="P2926" s="158">
        <v>3471.07</v>
      </c>
      <c r="Q2926" s="7">
        <v>20000</v>
      </c>
      <c r="S2926" s="8"/>
      <c r="T2926" s="11">
        <v>1</v>
      </c>
      <c r="U2926" s="158">
        <v>22314.05</v>
      </c>
      <c r="V2926" s="158">
        <v>4685.95</v>
      </c>
      <c r="W2926" s="76">
        <v>27000</v>
      </c>
      <c r="X2926" s="16">
        <f t="shared" si="769"/>
        <v>27000</v>
      </c>
      <c r="AC2926" s="18">
        <f t="shared" si="774"/>
        <v>0</v>
      </c>
      <c r="AD2926" s="19">
        <f t="shared" si="764"/>
        <v>927000</v>
      </c>
      <c r="AE2926" s="21">
        <f t="shared" si="761"/>
        <v>20000</v>
      </c>
      <c r="AF2926" s="20">
        <f t="shared" si="765"/>
        <v>0</v>
      </c>
      <c r="AG2926" s="20">
        <f t="shared" si="766"/>
        <v>0</v>
      </c>
      <c r="AH2926" s="20">
        <f t="shared" si="767"/>
        <v>0</v>
      </c>
      <c r="AI2926" s="20">
        <f t="shared" si="771"/>
        <v>0</v>
      </c>
      <c r="AJ2926" s="20">
        <f t="shared" si="772"/>
        <v>0</v>
      </c>
      <c r="AK2926" s="20">
        <f t="shared" si="775"/>
        <v>0</v>
      </c>
      <c r="AL2926" s="171"/>
    </row>
    <row r="2927" spans="1:38" ht="15.75" customHeight="1" x14ac:dyDescent="0.25">
      <c r="A2927" s="3">
        <v>1973</v>
      </c>
      <c r="B2927" s="14">
        <f t="shared" si="770"/>
        <v>10</v>
      </c>
      <c r="C2927" s="9">
        <f t="shared" si="776"/>
        <v>45428</v>
      </c>
      <c r="D2927" s="3" t="str">
        <f t="shared" si="777"/>
        <v>Tryada S.A.</v>
      </c>
      <c r="E2927" s="14" t="str">
        <f t="shared" si="768"/>
        <v>1973Tryada S.A.10</v>
      </c>
      <c r="J2927" s="14" t="e">
        <f t="shared" si="778"/>
        <v>#REF!</v>
      </c>
      <c r="L2927" s="3">
        <v>1</v>
      </c>
      <c r="M2927" s="10" t="s">
        <v>3970</v>
      </c>
      <c r="N2927" s="3" t="s">
        <v>771</v>
      </c>
      <c r="O2927" s="158">
        <v>57851.24</v>
      </c>
      <c r="P2927" s="158">
        <v>12148.76</v>
      </c>
      <c r="Q2927" s="7">
        <v>70000</v>
      </c>
      <c r="S2927" s="8"/>
      <c r="T2927" s="11">
        <v>1</v>
      </c>
      <c r="U2927" s="158">
        <v>72727.28</v>
      </c>
      <c r="V2927" s="158">
        <v>15272.72</v>
      </c>
      <c r="W2927" s="76">
        <v>88000</v>
      </c>
      <c r="X2927" s="16">
        <f t="shared" si="769"/>
        <v>88000</v>
      </c>
      <c r="AC2927" s="18">
        <f t="shared" si="774"/>
        <v>0</v>
      </c>
      <c r="AD2927" s="19">
        <f t="shared" si="764"/>
        <v>927000</v>
      </c>
      <c r="AE2927" s="21">
        <f t="shared" si="761"/>
        <v>70000</v>
      </c>
      <c r="AF2927" s="20">
        <f t="shared" si="765"/>
        <v>0</v>
      </c>
      <c r="AG2927" s="20">
        <f t="shared" si="766"/>
        <v>0</v>
      </c>
      <c r="AH2927" s="20">
        <f t="shared" si="767"/>
        <v>0</v>
      </c>
      <c r="AI2927" s="20">
        <f t="shared" si="771"/>
        <v>0</v>
      </c>
      <c r="AJ2927" s="20">
        <f t="shared" si="772"/>
        <v>0</v>
      </c>
      <c r="AK2927" s="20">
        <f t="shared" si="775"/>
        <v>0</v>
      </c>
      <c r="AL2927" s="171"/>
    </row>
    <row r="2928" spans="1:38" ht="15.75" customHeight="1" x14ac:dyDescent="0.25">
      <c r="A2928" s="3">
        <v>1973</v>
      </c>
      <c r="B2928" s="14">
        <f t="shared" si="770"/>
        <v>11</v>
      </c>
      <c r="C2928" s="9">
        <f t="shared" si="776"/>
        <v>45428</v>
      </c>
      <c r="D2928" s="3" t="str">
        <f t="shared" si="777"/>
        <v>Tryada S.A.</v>
      </c>
      <c r="E2928" s="14" t="str">
        <f t="shared" si="768"/>
        <v>1973Tryada S.A.11</v>
      </c>
      <c r="J2928" s="14" t="e">
        <f t="shared" si="778"/>
        <v>#REF!</v>
      </c>
      <c r="L2928" s="3">
        <v>1</v>
      </c>
      <c r="M2928" s="10" t="s">
        <v>3778</v>
      </c>
      <c r="N2928" s="3" t="s">
        <v>771</v>
      </c>
      <c r="O2928" s="158">
        <v>1818.19</v>
      </c>
      <c r="P2928" s="158">
        <v>381.81</v>
      </c>
      <c r="Q2928" s="7">
        <v>2200</v>
      </c>
      <c r="S2928" s="8"/>
      <c r="T2928" s="11">
        <v>1</v>
      </c>
      <c r="U2928" s="158">
        <v>3305.79</v>
      </c>
      <c r="V2928" s="158">
        <v>694.21</v>
      </c>
      <c r="W2928" s="76">
        <v>4000</v>
      </c>
      <c r="X2928" s="16">
        <f t="shared" si="769"/>
        <v>4000</v>
      </c>
      <c r="AC2928" s="18">
        <f t="shared" si="774"/>
        <v>0</v>
      </c>
      <c r="AD2928" s="19">
        <f t="shared" si="764"/>
        <v>927000</v>
      </c>
      <c r="AE2928" s="21">
        <f t="shared" ref="AE2928:AE2991" si="779">+(Q2928)*T2928</f>
        <v>2200</v>
      </c>
      <c r="AF2928" s="20">
        <f t="shared" si="765"/>
        <v>0</v>
      </c>
      <c r="AG2928" s="20">
        <f t="shared" si="766"/>
        <v>0</v>
      </c>
      <c r="AH2928" s="20">
        <f t="shared" si="767"/>
        <v>0</v>
      </c>
      <c r="AI2928" s="20">
        <f t="shared" si="771"/>
        <v>0</v>
      </c>
      <c r="AJ2928" s="20">
        <f t="shared" si="772"/>
        <v>0</v>
      </c>
      <c r="AK2928" s="20">
        <f t="shared" si="775"/>
        <v>0</v>
      </c>
      <c r="AL2928" s="171"/>
    </row>
    <row r="2929" spans="1:38" ht="15.75" customHeight="1" x14ac:dyDescent="0.25">
      <c r="A2929" s="3">
        <v>1973</v>
      </c>
      <c r="B2929" s="14">
        <f t="shared" si="770"/>
        <v>12</v>
      </c>
      <c r="C2929" s="9">
        <f t="shared" si="776"/>
        <v>45428</v>
      </c>
      <c r="D2929" s="3" t="str">
        <f t="shared" si="777"/>
        <v>Tryada S.A.</v>
      </c>
      <c r="E2929" s="14" t="str">
        <f t="shared" si="768"/>
        <v>1973Tryada S.A.12</v>
      </c>
      <c r="J2929" s="14" t="e">
        <f t="shared" si="778"/>
        <v>#REF!</v>
      </c>
      <c r="L2929" s="3">
        <v>1</v>
      </c>
      <c r="M2929" s="10" t="s">
        <v>3727</v>
      </c>
      <c r="N2929" s="3" t="s">
        <v>771</v>
      </c>
      <c r="O2929" s="158">
        <v>4132.24</v>
      </c>
      <c r="P2929" s="158">
        <v>867.76</v>
      </c>
      <c r="Q2929" s="7">
        <v>5000</v>
      </c>
      <c r="S2929" s="8"/>
      <c r="T2929" s="11">
        <v>4</v>
      </c>
      <c r="U2929" s="158">
        <v>5619.84</v>
      </c>
      <c r="V2929" s="158">
        <v>1180.1600000000001</v>
      </c>
      <c r="W2929" s="76">
        <v>6800</v>
      </c>
      <c r="X2929" s="16">
        <f t="shared" si="769"/>
        <v>27200</v>
      </c>
      <c r="AC2929" s="18">
        <f t="shared" si="774"/>
        <v>0</v>
      </c>
      <c r="AD2929" s="19">
        <f t="shared" ref="AD2929:AD2992" si="780">IF(A2929=A2928,AD2928+AC2929,AC2929)</f>
        <v>927000</v>
      </c>
      <c r="AE2929" s="21">
        <f t="shared" si="779"/>
        <v>20000</v>
      </c>
      <c r="AF2929" s="20">
        <f t="shared" ref="AF2929:AF2992" si="781">IF(A2929=A2928,0,(SUMIF($A$3:$A$999956,A2929,$Q$3:$Q$999956)))+IF(A2929=A2928,0,(SUMIF($A$3:$A$999956,A2929,$R$3:$R$999956)))</f>
        <v>0</v>
      </c>
      <c r="AG2929" s="20">
        <f t="shared" ref="AG2929:AG2992" si="782">IF(A2929=A2928,0,(SUMIF($A$3:$A$999956,A2929,($X$3:$X$999956))))</f>
        <v>0</v>
      </c>
      <c r="AH2929" s="20">
        <f t="shared" ref="AH2929:AH2992" si="783">IF(A2929=A2928,0,(SUMIF($A$3:$A$999956,A2929,($AC$3:$AC$999956))))</f>
        <v>0</v>
      </c>
      <c r="AI2929" s="20">
        <f t="shared" si="771"/>
        <v>0</v>
      </c>
      <c r="AJ2929" s="20">
        <f t="shared" si="772"/>
        <v>0</v>
      </c>
      <c r="AK2929" s="20">
        <f t="shared" si="775"/>
        <v>0</v>
      </c>
      <c r="AL2929" s="171"/>
    </row>
    <row r="2930" spans="1:38" ht="15.75" customHeight="1" x14ac:dyDescent="0.25">
      <c r="A2930" s="3">
        <v>1973</v>
      </c>
      <c r="B2930" s="14">
        <f t="shared" si="770"/>
        <v>13</v>
      </c>
      <c r="C2930" s="9">
        <f t="shared" si="776"/>
        <v>45428</v>
      </c>
      <c r="D2930" s="3" t="str">
        <f t="shared" si="777"/>
        <v>Tryada S.A.</v>
      </c>
      <c r="E2930" s="14" t="str">
        <f t="shared" si="768"/>
        <v>1973Tryada S.A.13</v>
      </c>
      <c r="J2930" s="14" t="e">
        <f t="shared" si="778"/>
        <v>#REF!</v>
      </c>
      <c r="L2930" s="3">
        <v>1</v>
      </c>
      <c r="M2930" s="10" t="s">
        <v>3119</v>
      </c>
      <c r="N2930" s="3" t="s">
        <v>771</v>
      </c>
      <c r="O2930" s="158">
        <v>6674.35</v>
      </c>
      <c r="P2930" s="158">
        <v>1401.61</v>
      </c>
      <c r="Q2930" s="7">
        <v>8075.96</v>
      </c>
      <c r="S2930" s="8"/>
      <c r="T2930" s="11">
        <v>1</v>
      </c>
      <c r="U2930" s="158">
        <v>8264.4699999999993</v>
      </c>
      <c r="V2930" s="158">
        <v>1735.53</v>
      </c>
      <c r="W2930" s="76">
        <v>10000</v>
      </c>
      <c r="X2930" s="16">
        <f t="shared" si="769"/>
        <v>10000</v>
      </c>
      <c r="AC2930" s="18">
        <f t="shared" si="774"/>
        <v>0</v>
      </c>
      <c r="AD2930" s="19">
        <f t="shared" si="780"/>
        <v>927000</v>
      </c>
      <c r="AE2930" s="21">
        <f t="shared" si="779"/>
        <v>8075.96</v>
      </c>
      <c r="AF2930" s="20">
        <f t="shared" si="781"/>
        <v>0</v>
      </c>
      <c r="AG2930" s="20">
        <f t="shared" si="782"/>
        <v>0</v>
      </c>
      <c r="AH2930" s="20">
        <f t="shared" si="783"/>
        <v>0</v>
      </c>
      <c r="AI2930" s="20">
        <f t="shared" si="771"/>
        <v>0</v>
      </c>
      <c r="AJ2930" s="20">
        <f t="shared" si="772"/>
        <v>0</v>
      </c>
      <c r="AK2930" s="20">
        <f t="shared" si="775"/>
        <v>0</v>
      </c>
      <c r="AL2930" s="171"/>
    </row>
    <row r="2931" spans="1:38" ht="15.75" customHeight="1" x14ac:dyDescent="0.25">
      <c r="A2931" s="3">
        <v>1973</v>
      </c>
      <c r="B2931" s="14">
        <f t="shared" si="770"/>
        <v>14</v>
      </c>
      <c r="C2931" s="9">
        <f t="shared" si="776"/>
        <v>45428</v>
      </c>
      <c r="D2931" s="3" t="str">
        <f t="shared" si="777"/>
        <v>Tryada S.A.</v>
      </c>
      <c r="E2931" s="14" t="str">
        <f t="shared" si="768"/>
        <v>1973Tryada S.A.14</v>
      </c>
      <c r="J2931" s="14" t="e">
        <f t="shared" si="778"/>
        <v>#REF!</v>
      </c>
      <c r="L2931" s="3">
        <v>1</v>
      </c>
      <c r="M2931" s="10" t="s">
        <v>3138</v>
      </c>
      <c r="N2931" s="3" t="s">
        <v>771</v>
      </c>
      <c r="O2931" s="158">
        <v>10413.23</v>
      </c>
      <c r="P2931" s="158">
        <v>2186.77</v>
      </c>
      <c r="Q2931" s="7">
        <v>12600</v>
      </c>
      <c r="S2931" s="8"/>
      <c r="T2931" s="11">
        <v>1</v>
      </c>
      <c r="U2931" s="158">
        <v>12231.41</v>
      </c>
      <c r="V2931" s="158">
        <v>2568.59</v>
      </c>
      <c r="W2931" s="76">
        <v>14800</v>
      </c>
      <c r="X2931" s="16">
        <f t="shared" si="769"/>
        <v>14800</v>
      </c>
      <c r="AC2931" s="18">
        <f t="shared" si="774"/>
        <v>0</v>
      </c>
      <c r="AD2931" s="19">
        <f t="shared" si="780"/>
        <v>927000</v>
      </c>
      <c r="AE2931" s="21">
        <f t="shared" si="779"/>
        <v>12600</v>
      </c>
      <c r="AF2931" s="20">
        <f t="shared" si="781"/>
        <v>0</v>
      </c>
      <c r="AG2931" s="20">
        <f t="shared" si="782"/>
        <v>0</v>
      </c>
      <c r="AH2931" s="20">
        <f t="shared" si="783"/>
        <v>0</v>
      </c>
      <c r="AI2931" s="20">
        <f t="shared" si="771"/>
        <v>0</v>
      </c>
      <c r="AJ2931" s="20">
        <f t="shared" si="772"/>
        <v>0</v>
      </c>
      <c r="AK2931" s="20">
        <f t="shared" si="775"/>
        <v>0</v>
      </c>
      <c r="AL2931" s="171"/>
    </row>
    <row r="2932" spans="1:38" ht="15.75" customHeight="1" x14ac:dyDescent="0.25">
      <c r="A2932" s="3">
        <v>1973</v>
      </c>
      <c r="B2932" s="14">
        <f t="shared" si="770"/>
        <v>15</v>
      </c>
      <c r="C2932" s="9">
        <f t="shared" si="776"/>
        <v>45428</v>
      </c>
      <c r="D2932" s="3" t="str">
        <f t="shared" si="777"/>
        <v>Tryada S.A.</v>
      </c>
      <c r="E2932" s="14" t="str">
        <f t="shared" si="768"/>
        <v>1973Tryada S.A.15</v>
      </c>
      <c r="J2932" s="14" t="e">
        <f t="shared" si="778"/>
        <v>#REF!</v>
      </c>
      <c r="L2932" s="3">
        <v>1</v>
      </c>
      <c r="M2932" s="10" t="s">
        <v>728</v>
      </c>
      <c r="N2932" s="3" t="s">
        <v>771</v>
      </c>
      <c r="O2932" s="158">
        <v>3462.81</v>
      </c>
      <c r="P2932" s="158">
        <v>727.19</v>
      </c>
      <c r="Q2932" s="7">
        <v>4190</v>
      </c>
      <c r="S2932" s="8"/>
      <c r="T2932" s="11">
        <v>4</v>
      </c>
      <c r="U2932" s="158">
        <v>9297.52</v>
      </c>
      <c r="V2932" s="158">
        <v>1952.48</v>
      </c>
      <c r="W2932" s="76">
        <v>11250</v>
      </c>
      <c r="X2932" s="16">
        <f t="shared" si="769"/>
        <v>45000</v>
      </c>
      <c r="AC2932" s="18">
        <f t="shared" si="774"/>
        <v>0</v>
      </c>
      <c r="AD2932" s="19">
        <f t="shared" si="780"/>
        <v>927000</v>
      </c>
      <c r="AE2932" s="21">
        <f t="shared" si="779"/>
        <v>16760</v>
      </c>
      <c r="AF2932" s="20">
        <f t="shared" si="781"/>
        <v>0</v>
      </c>
      <c r="AG2932" s="20">
        <f t="shared" si="782"/>
        <v>0</v>
      </c>
      <c r="AH2932" s="20">
        <f t="shared" si="783"/>
        <v>0</v>
      </c>
      <c r="AI2932" s="20">
        <f t="shared" si="771"/>
        <v>0</v>
      </c>
      <c r="AJ2932" s="20">
        <f t="shared" si="772"/>
        <v>0</v>
      </c>
      <c r="AK2932" s="20">
        <f t="shared" si="775"/>
        <v>0</v>
      </c>
      <c r="AL2932" s="171"/>
    </row>
    <row r="2933" spans="1:38" ht="15.75" customHeight="1" x14ac:dyDescent="0.25">
      <c r="A2933" s="3">
        <v>1973</v>
      </c>
      <c r="B2933" s="14">
        <f t="shared" si="770"/>
        <v>16</v>
      </c>
      <c r="C2933" s="9">
        <f t="shared" si="776"/>
        <v>45428</v>
      </c>
      <c r="D2933" s="3" t="str">
        <f t="shared" si="777"/>
        <v>Tryada S.A.</v>
      </c>
      <c r="E2933" s="14" t="str">
        <f t="shared" si="768"/>
        <v>1973Tryada S.A.16</v>
      </c>
      <c r="J2933" s="14" t="e">
        <f t="shared" si="778"/>
        <v>#REF!</v>
      </c>
      <c r="L2933" s="3">
        <v>1</v>
      </c>
      <c r="M2933" s="10" t="s">
        <v>2786</v>
      </c>
      <c r="N2933" s="3" t="s">
        <v>2787</v>
      </c>
      <c r="O2933" s="158">
        <v>49586.78</v>
      </c>
      <c r="P2933" s="158">
        <v>10413.219999999999</v>
      </c>
      <c r="Q2933" s="7">
        <v>60000</v>
      </c>
      <c r="S2933" s="8"/>
      <c r="T2933" s="11">
        <v>1</v>
      </c>
      <c r="U2933" s="158">
        <v>66115.710000000006</v>
      </c>
      <c r="V2933" s="158">
        <v>13884.29</v>
      </c>
      <c r="W2933" s="76">
        <v>80000</v>
      </c>
      <c r="X2933" s="16">
        <f t="shared" si="769"/>
        <v>80000</v>
      </c>
      <c r="AC2933" s="18">
        <f t="shared" si="774"/>
        <v>0</v>
      </c>
      <c r="AD2933" s="19">
        <f t="shared" si="780"/>
        <v>927000</v>
      </c>
      <c r="AE2933" s="21">
        <f t="shared" si="779"/>
        <v>60000</v>
      </c>
      <c r="AF2933" s="20">
        <f t="shared" si="781"/>
        <v>0</v>
      </c>
      <c r="AG2933" s="20">
        <f t="shared" si="782"/>
        <v>0</v>
      </c>
      <c r="AH2933" s="20">
        <f t="shared" si="783"/>
        <v>0</v>
      </c>
      <c r="AI2933" s="20">
        <f t="shared" si="771"/>
        <v>0</v>
      </c>
      <c r="AJ2933" s="20">
        <f t="shared" si="772"/>
        <v>0</v>
      </c>
      <c r="AK2933" s="20">
        <f t="shared" si="775"/>
        <v>0</v>
      </c>
      <c r="AL2933" s="171"/>
    </row>
    <row r="2934" spans="1:38" ht="15.75" customHeight="1" x14ac:dyDescent="0.25">
      <c r="A2934" s="3">
        <v>1973</v>
      </c>
      <c r="B2934" s="14">
        <f t="shared" si="770"/>
        <v>17</v>
      </c>
      <c r="C2934" s="9">
        <v>45428</v>
      </c>
      <c r="D2934" s="3" t="s">
        <v>3758</v>
      </c>
      <c r="E2934" s="14" t="str">
        <f t="shared" si="768"/>
        <v>1973Tryada S.A.17</v>
      </c>
      <c r="J2934" s="14" t="e">
        <f t="shared" si="778"/>
        <v>#REF!</v>
      </c>
      <c r="L2934" s="3">
        <v>1</v>
      </c>
      <c r="M2934" s="10" t="s">
        <v>206</v>
      </c>
      <c r="N2934" s="3" t="s">
        <v>771</v>
      </c>
      <c r="O2934" s="158">
        <v>4886.78</v>
      </c>
      <c r="P2934" s="158">
        <v>1026.22</v>
      </c>
      <c r="Q2934" s="7">
        <v>5913</v>
      </c>
      <c r="S2934" s="8"/>
      <c r="T2934" s="11">
        <v>0.6</v>
      </c>
      <c r="U2934" s="158">
        <v>12396.7</v>
      </c>
      <c r="V2934" s="158">
        <v>2603.3000000000002</v>
      </c>
      <c r="W2934" s="76">
        <v>15000</v>
      </c>
      <c r="X2934" s="16">
        <f t="shared" si="769"/>
        <v>9000</v>
      </c>
      <c r="AC2934" s="18">
        <f t="shared" si="774"/>
        <v>0</v>
      </c>
      <c r="AD2934" s="19">
        <f t="shared" si="780"/>
        <v>927000</v>
      </c>
      <c r="AE2934" s="21">
        <f t="shared" si="779"/>
        <v>3547.7999999999997</v>
      </c>
      <c r="AF2934" s="20">
        <f t="shared" si="781"/>
        <v>0</v>
      </c>
      <c r="AG2934" s="20">
        <f t="shared" si="782"/>
        <v>0</v>
      </c>
      <c r="AH2934" s="20">
        <f t="shared" si="783"/>
        <v>0</v>
      </c>
      <c r="AI2934" s="20">
        <f t="shared" si="771"/>
        <v>0</v>
      </c>
      <c r="AJ2934" s="20">
        <f t="shared" si="772"/>
        <v>0</v>
      </c>
      <c r="AK2934" s="20">
        <f t="shared" si="775"/>
        <v>0</v>
      </c>
      <c r="AL2934" s="171"/>
    </row>
    <row r="2935" spans="1:38" ht="15.75" customHeight="1" x14ac:dyDescent="0.25">
      <c r="A2935" s="3">
        <v>1973</v>
      </c>
      <c r="B2935" s="14">
        <f t="shared" si="770"/>
        <v>18</v>
      </c>
      <c r="C2935" s="9">
        <f>IF(A2935=A2934,C2934,"")</f>
        <v>45428</v>
      </c>
      <c r="D2935" s="3" t="str">
        <f>IF(A2935=A2934,D2934,"")</f>
        <v>Tryada S.A.</v>
      </c>
      <c r="E2935" s="14" t="str">
        <f t="shared" si="768"/>
        <v>1973Tryada S.A.18</v>
      </c>
      <c r="J2935" s="14" t="e">
        <f t="shared" si="778"/>
        <v>#REF!</v>
      </c>
      <c r="L2935" s="3">
        <v>1</v>
      </c>
      <c r="M2935" s="10" t="s">
        <v>3969</v>
      </c>
      <c r="N2935" s="3" t="s">
        <v>771</v>
      </c>
      <c r="O2935" s="158">
        <v>8264.4699999999993</v>
      </c>
      <c r="P2935" s="158">
        <v>1735.53</v>
      </c>
      <c r="Q2935" s="7">
        <v>10000</v>
      </c>
      <c r="S2935" s="8"/>
      <c r="T2935" s="11">
        <v>0.4</v>
      </c>
      <c r="U2935" s="158">
        <v>12396.7</v>
      </c>
      <c r="V2935" s="158">
        <v>2603.3000000000002</v>
      </c>
      <c r="W2935" s="76">
        <v>15000</v>
      </c>
      <c r="X2935" s="16">
        <f t="shared" si="769"/>
        <v>6000</v>
      </c>
      <c r="AC2935" s="18">
        <f t="shared" si="774"/>
        <v>0</v>
      </c>
      <c r="AD2935" s="19">
        <f t="shared" si="780"/>
        <v>927000</v>
      </c>
      <c r="AE2935" s="21">
        <f t="shared" si="779"/>
        <v>4000</v>
      </c>
      <c r="AF2935" s="20">
        <f t="shared" si="781"/>
        <v>0</v>
      </c>
      <c r="AG2935" s="20">
        <f t="shared" si="782"/>
        <v>0</v>
      </c>
      <c r="AH2935" s="20">
        <f t="shared" si="783"/>
        <v>0</v>
      </c>
      <c r="AI2935" s="20">
        <f t="shared" si="771"/>
        <v>0</v>
      </c>
      <c r="AJ2935" s="20">
        <f t="shared" si="772"/>
        <v>0</v>
      </c>
      <c r="AK2935" s="20">
        <f t="shared" si="775"/>
        <v>0</v>
      </c>
      <c r="AL2935" s="171"/>
    </row>
    <row r="2936" spans="1:38" ht="15.75" customHeight="1" x14ac:dyDescent="0.25">
      <c r="A2936" s="3">
        <v>1973</v>
      </c>
      <c r="B2936" s="14">
        <f t="shared" si="770"/>
        <v>19</v>
      </c>
      <c r="C2936" s="9">
        <f>IF(A2936=A2935,C2935,"")</f>
        <v>45428</v>
      </c>
      <c r="D2936" s="3" t="str">
        <f>IF(A2936=A2935,D2935,"")</f>
        <v>Tryada S.A.</v>
      </c>
      <c r="E2936" s="14" t="str">
        <f t="shared" si="768"/>
        <v>1973Tryada S.A.19</v>
      </c>
      <c r="J2936" s="14" t="e">
        <f t="shared" si="778"/>
        <v>#REF!</v>
      </c>
      <c r="L2936" s="3">
        <v>1</v>
      </c>
      <c r="M2936" s="10" t="s">
        <v>3421</v>
      </c>
      <c r="N2936" s="3" t="s">
        <v>2484</v>
      </c>
      <c r="O2936" s="158">
        <v>4710.74</v>
      </c>
      <c r="P2936" s="158">
        <v>989.26</v>
      </c>
      <c r="Q2936" s="7">
        <v>5700</v>
      </c>
      <c r="S2936" s="8"/>
      <c r="T2936" s="11">
        <v>1</v>
      </c>
      <c r="U2936" s="158">
        <v>7000</v>
      </c>
      <c r="V2936" s="158">
        <v>1470</v>
      </c>
      <c r="W2936" s="76">
        <v>8470</v>
      </c>
      <c r="X2936" s="16">
        <f t="shared" si="769"/>
        <v>8470</v>
      </c>
      <c r="AC2936" s="18">
        <f t="shared" si="774"/>
        <v>0</v>
      </c>
      <c r="AD2936" s="19">
        <f t="shared" si="780"/>
        <v>927000</v>
      </c>
      <c r="AE2936" s="21">
        <f t="shared" si="779"/>
        <v>5700</v>
      </c>
      <c r="AF2936" s="20">
        <f t="shared" si="781"/>
        <v>0</v>
      </c>
      <c r="AG2936" s="20">
        <f t="shared" si="782"/>
        <v>0</v>
      </c>
      <c r="AH2936" s="20">
        <f t="shared" si="783"/>
        <v>0</v>
      </c>
      <c r="AI2936" s="20">
        <f t="shared" si="771"/>
        <v>0</v>
      </c>
      <c r="AJ2936" s="20">
        <f t="shared" si="772"/>
        <v>0</v>
      </c>
      <c r="AK2936" s="20">
        <f t="shared" si="775"/>
        <v>0</v>
      </c>
      <c r="AL2936" s="171"/>
    </row>
    <row r="2937" spans="1:38" ht="15.75" customHeight="1" x14ac:dyDescent="0.25">
      <c r="A2937" s="3">
        <v>1974</v>
      </c>
      <c r="B2937" s="14">
        <f t="shared" si="770"/>
        <v>1</v>
      </c>
      <c r="C2937" s="9">
        <v>45428</v>
      </c>
      <c r="D2937" s="3" t="s">
        <v>116</v>
      </c>
      <c r="E2937" s="14" t="str">
        <f t="shared" si="768"/>
        <v>1974Transporte Palloni1</v>
      </c>
      <c r="F2937" s="119" t="s">
        <v>1317</v>
      </c>
      <c r="G2937" s="119" t="s">
        <v>1318</v>
      </c>
      <c r="H2937" s="119">
        <v>656946</v>
      </c>
      <c r="I2937" s="10" t="s">
        <v>3844</v>
      </c>
      <c r="J2937" s="14" t="str">
        <f t="shared" si="778"/>
        <v>Desarmar distribucion completa. Cambiar kit, bomba de agua. Cambiar retenes de arbol de levas. Cambiar reten de piñon de cigüeñal. Colocar liquido refrigerante. Purgado del circuito de refrigeracion. Cambiar ambos amortiguadores y espirales delanteros. Control del tren delantero. Cambiar rotula inferior lado derecho.</v>
      </c>
      <c r="K2937" s="3" t="s">
        <v>3384</v>
      </c>
      <c r="R2937" s="7" t="s">
        <v>2506</v>
      </c>
      <c r="S2937" s="8"/>
      <c r="W2937" s="76"/>
      <c r="X2937" s="16">
        <f t="shared" si="769"/>
        <v>0</v>
      </c>
      <c r="Y2937" s="3">
        <v>1</v>
      </c>
      <c r="Z2937" s="114">
        <v>298000</v>
      </c>
      <c r="AA2937" s="114">
        <v>62580</v>
      </c>
      <c r="AB2937" s="4">
        <v>360580</v>
      </c>
      <c r="AC2937" s="18">
        <f t="shared" si="774"/>
        <v>360580</v>
      </c>
      <c r="AD2937" s="19">
        <f t="shared" si="780"/>
        <v>360580</v>
      </c>
      <c r="AE2937" s="21">
        <f t="shared" si="779"/>
        <v>0</v>
      </c>
      <c r="AF2937" s="20">
        <f t="shared" si="781"/>
        <v>0</v>
      </c>
      <c r="AG2937" s="20">
        <f t="shared" si="782"/>
        <v>0</v>
      </c>
      <c r="AH2937" s="20">
        <f t="shared" si="783"/>
        <v>360580</v>
      </c>
      <c r="AI2937" s="20">
        <f t="shared" si="771"/>
        <v>298000</v>
      </c>
      <c r="AJ2937" s="20">
        <f t="shared" si="772"/>
        <v>62580</v>
      </c>
      <c r="AK2937" s="20">
        <f t="shared" si="775"/>
        <v>360580</v>
      </c>
      <c r="AL2937" s="171">
        <v>36</v>
      </c>
    </row>
    <row r="2938" spans="1:38" ht="15.75" customHeight="1" x14ac:dyDescent="0.25">
      <c r="A2938" s="3">
        <v>1974</v>
      </c>
      <c r="B2938" s="14">
        <f t="shared" si="770"/>
        <v>2</v>
      </c>
      <c r="C2938" s="9">
        <f>IF(A2938=A2937,C2937,"")</f>
        <v>45428</v>
      </c>
      <c r="D2938" s="3" t="str">
        <f>IF(A2938=A2937,D2937,"")</f>
        <v>Transporte Palloni</v>
      </c>
      <c r="E2938" s="14" t="str">
        <f t="shared" si="768"/>
        <v>1974Transporte Palloni2</v>
      </c>
      <c r="J2938" s="14" t="str">
        <f t="shared" si="778"/>
        <v xml:space="preserve">Desarmar distribucion completa. Cambiar kit, bomba de agua. Cambiar retenes de arbol de levas. Cambiar reten de piñon de cigüeñal. Colocar liquido refrigerante. Purgado del circuito de refrigeracion. Cambiar ambos amortiguadores y espirales delanteros. Control del tren delantero. Cambiar rotula inferior lado derecho. </v>
      </c>
      <c r="S2938" s="8"/>
      <c r="W2938" s="76"/>
      <c r="X2938" s="16">
        <f t="shared" si="769"/>
        <v>0</v>
      </c>
      <c r="AC2938" s="18">
        <f t="shared" si="774"/>
        <v>0</v>
      </c>
      <c r="AD2938" s="19">
        <f t="shared" si="780"/>
        <v>360580</v>
      </c>
      <c r="AE2938" s="21">
        <f t="shared" si="779"/>
        <v>0</v>
      </c>
      <c r="AF2938" s="20">
        <f t="shared" si="781"/>
        <v>0</v>
      </c>
      <c r="AG2938" s="20">
        <f t="shared" si="782"/>
        <v>0</v>
      </c>
      <c r="AH2938" s="20">
        <f t="shared" si="783"/>
        <v>0</v>
      </c>
      <c r="AI2938" s="20">
        <f t="shared" si="771"/>
        <v>0</v>
      </c>
      <c r="AJ2938" s="20">
        <f t="shared" si="772"/>
        <v>0</v>
      </c>
      <c r="AK2938" s="20">
        <f t="shared" si="775"/>
        <v>0</v>
      </c>
      <c r="AL2938" s="171"/>
    </row>
    <row r="2939" spans="1:38" ht="15.75" customHeight="1" x14ac:dyDescent="0.25">
      <c r="A2939" s="3">
        <v>1975</v>
      </c>
      <c r="B2939" s="14">
        <f t="shared" si="770"/>
        <v>1</v>
      </c>
      <c r="C2939" s="9">
        <v>45429</v>
      </c>
      <c r="D2939" s="3" t="s">
        <v>774</v>
      </c>
      <c r="E2939" s="14" t="str">
        <f t="shared" si="768"/>
        <v>1975Guerrieri Gladys1</v>
      </c>
      <c r="F2939" s="119" t="s">
        <v>776</v>
      </c>
      <c r="G2939" s="119" t="s">
        <v>2584</v>
      </c>
      <c r="H2939" s="119">
        <v>54611</v>
      </c>
      <c r="I2939" s="10" t="s">
        <v>3857</v>
      </c>
      <c r="J2939" s="14" t="str">
        <f t="shared" si="778"/>
        <v>Desarmar distribucion completa. Cambiar kit, bomba de agua, correas poly-v, bolillero de polea poly-v y liquido refrigerante. Purgado del circuito de refrigeracion. Puesta a punto. Armado total. Service completo. Cambio de aceite y filtros. Control general del vehiculo. Cambiar tapa de deposito de agua.</v>
      </c>
      <c r="K2939" s="3" t="s">
        <v>2380</v>
      </c>
      <c r="L2939" s="3">
        <v>1</v>
      </c>
      <c r="M2939" s="10" t="s">
        <v>918</v>
      </c>
      <c r="N2939" s="3" t="s">
        <v>771</v>
      </c>
      <c r="O2939" s="158">
        <v>23140.5</v>
      </c>
      <c r="P2939" s="158">
        <v>4859.5</v>
      </c>
      <c r="Q2939" s="7">
        <v>28000</v>
      </c>
      <c r="R2939" s="7" t="s">
        <v>2506</v>
      </c>
      <c r="S2939" s="8"/>
      <c r="T2939" s="11">
        <v>1</v>
      </c>
      <c r="U2939" s="158">
        <v>33057.86</v>
      </c>
      <c r="V2939" s="158">
        <v>6942.14</v>
      </c>
      <c r="W2939" s="76">
        <v>40000</v>
      </c>
      <c r="X2939" s="16">
        <f t="shared" si="769"/>
        <v>40000</v>
      </c>
      <c r="Y2939" s="3">
        <v>1</v>
      </c>
      <c r="Z2939" s="114">
        <v>152892.57</v>
      </c>
      <c r="AA2939" s="114">
        <v>32107.43</v>
      </c>
      <c r="AB2939" s="4">
        <v>185000</v>
      </c>
      <c r="AC2939" s="18">
        <f t="shared" si="774"/>
        <v>185000</v>
      </c>
      <c r="AD2939" s="19">
        <f t="shared" si="780"/>
        <v>185000</v>
      </c>
      <c r="AE2939" s="21">
        <f t="shared" si="779"/>
        <v>28000</v>
      </c>
      <c r="AF2939" s="20">
        <f t="shared" si="781"/>
        <v>387901.92</v>
      </c>
      <c r="AG2939" s="20">
        <f t="shared" si="782"/>
        <v>570975</v>
      </c>
      <c r="AH2939" s="20">
        <f t="shared" si="783"/>
        <v>185000</v>
      </c>
      <c r="AI2939" s="20">
        <f t="shared" si="771"/>
        <v>755975</v>
      </c>
      <c r="AJ2939" s="20">
        <f t="shared" si="772"/>
        <v>0</v>
      </c>
      <c r="AK2939" s="20">
        <f t="shared" si="775"/>
        <v>755975</v>
      </c>
      <c r="AL2939" s="171"/>
    </row>
    <row r="2940" spans="1:38" ht="15.75" customHeight="1" x14ac:dyDescent="0.25">
      <c r="A2940" s="3">
        <v>1975</v>
      </c>
      <c r="B2940" s="14">
        <f t="shared" si="770"/>
        <v>2</v>
      </c>
      <c r="C2940" s="9">
        <f>IF(A2940=A2939,C2939,"")</f>
        <v>45429</v>
      </c>
      <c r="D2940" s="3" t="str">
        <f>IF(A2940=A2939,D2939,"")</f>
        <v>Guerrieri Gladys</v>
      </c>
      <c r="E2940" s="14" t="str">
        <f t="shared" si="768"/>
        <v>1975Guerrieri Gladys2</v>
      </c>
      <c r="J2940" s="14" t="str">
        <f t="shared" si="778"/>
        <v xml:space="preserve">Desarmar distribucion completa. Cambiar kit, bomba de agua, correas poly-v, bolillero de polea poly-v y liquido refrigerante. Purgado del circuito de refrigeracion. Puesta a punto. Armado total. Service completo. Cambio de aceite y filtros. Control general del vehiculo. Cambiar tapa de deposito de agua. </v>
      </c>
      <c r="L2940" s="3">
        <v>1</v>
      </c>
      <c r="M2940" s="10" t="s">
        <v>222</v>
      </c>
      <c r="N2940" s="3" t="s">
        <v>771</v>
      </c>
      <c r="O2940" s="158">
        <v>5290.09</v>
      </c>
      <c r="P2940" s="158">
        <v>1111.83</v>
      </c>
      <c r="Q2940" s="7">
        <v>6401.92</v>
      </c>
      <c r="S2940" s="8"/>
      <c r="T2940" s="11">
        <v>4.5</v>
      </c>
      <c r="U2940" s="158">
        <v>13677.69</v>
      </c>
      <c r="V2940" s="158">
        <v>2872.31</v>
      </c>
      <c r="W2940" s="76">
        <v>16550</v>
      </c>
      <c r="X2940" s="16">
        <f t="shared" si="769"/>
        <v>74475</v>
      </c>
      <c r="AC2940" s="18">
        <f t="shared" si="774"/>
        <v>0</v>
      </c>
      <c r="AD2940" s="19">
        <f t="shared" si="780"/>
        <v>185000</v>
      </c>
      <c r="AE2940" s="21">
        <f t="shared" si="779"/>
        <v>28808.639999999999</v>
      </c>
      <c r="AF2940" s="20">
        <f t="shared" si="781"/>
        <v>0</v>
      </c>
      <c r="AG2940" s="20">
        <f t="shared" si="782"/>
        <v>0</v>
      </c>
      <c r="AH2940" s="20">
        <f t="shared" si="783"/>
        <v>0</v>
      </c>
      <c r="AI2940" s="20">
        <f t="shared" si="771"/>
        <v>0</v>
      </c>
      <c r="AJ2940" s="20">
        <f t="shared" si="772"/>
        <v>0</v>
      </c>
      <c r="AK2940" s="20">
        <f t="shared" si="775"/>
        <v>0</v>
      </c>
      <c r="AL2940" s="171"/>
    </row>
    <row r="2941" spans="1:38" ht="15.75" customHeight="1" x14ac:dyDescent="0.25">
      <c r="A2941" s="3">
        <v>1975</v>
      </c>
      <c r="B2941" s="14">
        <f t="shared" si="770"/>
        <v>3</v>
      </c>
      <c r="C2941" s="9">
        <f>IF(A2941=A2940,C2940,"")</f>
        <v>45429</v>
      </c>
      <c r="D2941" s="3" t="str">
        <f>IF(A2941=A2940,D2940,"")</f>
        <v>Guerrieri Gladys</v>
      </c>
      <c r="E2941" s="14" t="str">
        <f t="shared" si="768"/>
        <v>1975Guerrieri Gladys3</v>
      </c>
      <c r="J2941" s="14" t="str">
        <f t="shared" si="778"/>
        <v xml:space="preserve">Desarmar distribucion completa. Cambiar kit, bomba de agua, correas poly-v, bolillero de polea poly-v y liquido refrigerante. Purgado del circuito de refrigeracion. Puesta a punto. Armado total. Service completo. Cambio de aceite y filtros. Control general del vehiculo. Cambiar tapa de deposito de agua.  </v>
      </c>
      <c r="L2941" s="3">
        <v>1</v>
      </c>
      <c r="M2941" s="10" t="s">
        <v>1902</v>
      </c>
      <c r="N2941" s="3" t="s">
        <v>734</v>
      </c>
      <c r="O2941" s="158">
        <v>231404.96</v>
      </c>
      <c r="P2941" s="158">
        <v>48595.040000000001</v>
      </c>
      <c r="Q2941" s="7">
        <v>280000</v>
      </c>
      <c r="S2941" s="8"/>
      <c r="T2941" s="11">
        <v>1</v>
      </c>
      <c r="U2941" s="158">
        <v>289256.2</v>
      </c>
      <c r="V2941" s="158">
        <v>60743.8</v>
      </c>
      <c r="W2941" s="76">
        <v>350000</v>
      </c>
      <c r="X2941" s="16">
        <f t="shared" si="769"/>
        <v>350000</v>
      </c>
      <c r="AC2941" s="18">
        <f t="shared" si="774"/>
        <v>0</v>
      </c>
      <c r="AD2941" s="19">
        <f t="shared" si="780"/>
        <v>185000</v>
      </c>
      <c r="AE2941" s="21">
        <f t="shared" si="779"/>
        <v>280000</v>
      </c>
      <c r="AF2941" s="20">
        <f t="shared" si="781"/>
        <v>0</v>
      </c>
      <c r="AG2941" s="20">
        <f t="shared" si="782"/>
        <v>0</v>
      </c>
      <c r="AH2941" s="20">
        <f t="shared" si="783"/>
        <v>0</v>
      </c>
      <c r="AI2941" s="20">
        <f t="shared" si="771"/>
        <v>0</v>
      </c>
      <c r="AJ2941" s="20">
        <f t="shared" si="772"/>
        <v>0</v>
      </c>
      <c r="AK2941" s="20">
        <f t="shared" si="775"/>
        <v>0</v>
      </c>
      <c r="AL2941" s="171"/>
    </row>
    <row r="2942" spans="1:38" ht="15.75" customHeight="1" x14ac:dyDescent="0.25">
      <c r="A2942" s="3">
        <v>1975</v>
      </c>
      <c r="B2942" s="14">
        <f t="shared" si="770"/>
        <v>4</v>
      </c>
      <c r="C2942" s="9">
        <f>IF(A2942=A2941,C2941,"")</f>
        <v>45429</v>
      </c>
      <c r="D2942" s="3" t="str">
        <f>IF(A2942=A2941,D2941,"")</f>
        <v>Guerrieri Gladys</v>
      </c>
      <c r="E2942" s="14" t="str">
        <f t="shared" ref="E2942:E3005" si="784">CONCATENATE(A2942,D2942,B2942)</f>
        <v>1975Guerrieri Gladys4</v>
      </c>
      <c r="J2942" s="14" t="str">
        <f t="shared" si="778"/>
        <v xml:space="preserve">Desarmar distribucion completa. Cambiar kit, bomba de agua, correas poly-v, bolillero de polea poly-v y liquido refrigerante. Purgado del circuito de refrigeracion. Puesta a punto. Armado total. Service completo. Cambio de aceite y filtros. Control general del vehiculo. Cambiar tapa de deposito de agua.   </v>
      </c>
      <c r="L2942" s="3">
        <v>1</v>
      </c>
      <c r="M2942" s="10" t="s">
        <v>1920</v>
      </c>
      <c r="N2942" s="3" t="s">
        <v>771</v>
      </c>
      <c r="O2942" s="158">
        <v>15702.48</v>
      </c>
      <c r="P2942" s="158">
        <v>3297.52</v>
      </c>
      <c r="Q2942" s="7">
        <v>19000</v>
      </c>
      <c r="S2942" s="8"/>
      <c r="T2942" s="11">
        <v>1</v>
      </c>
      <c r="U2942" s="158">
        <v>19834.71</v>
      </c>
      <c r="V2942" s="158">
        <v>4165.29</v>
      </c>
      <c r="W2942" s="76">
        <v>24000</v>
      </c>
      <c r="X2942" s="16">
        <f t="shared" si="769"/>
        <v>24000</v>
      </c>
      <c r="AC2942" s="18">
        <f t="shared" si="774"/>
        <v>0</v>
      </c>
      <c r="AD2942" s="19">
        <f t="shared" si="780"/>
        <v>185000</v>
      </c>
      <c r="AE2942" s="21">
        <f t="shared" si="779"/>
        <v>19000</v>
      </c>
      <c r="AF2942" s="20">
        <f t="shared" si="781"/>
        <v>0</v>
      </c>
      <c r="AG2942" s="20">
        <f t="shared" si="782"/>
        <v>0</v>
      </c>
      <c r="AH2942" s="20">
        <f t="shared" si="783"/>
        <v>0</v>
      </c>
      <c r="AI2942" s="20">
        <f t="shared" si="771"/>
        <v>0</v>
      </c>
      <c r="AJ2942" s="20">
        <f t="shared" si="772"/>
        <v>0</v>
      </c>
      <c r="AK2942" s="20">
        <f t="shared" si="775"/>
        <v>0</v>
      </c>
      <c r="AL2942" s="171"/>
    </row>
    <row r="2943" spans="1:38" ht="15.75" customHeight="1" x14ac:dyDescent="0.25">
      <c r="A2943" s="3">
        <v>1975</v>
      </c>
      <c r="B2943" s="14">
        <f t="shared" si="770"/>
        <v>5</v>
      </c>
      <c r="C2943" s="9">
        <f>IF(A2943=A2942,C2942,"")</f>
        <v>45429</v>
      </c>
      <c r="D2943" s="3" t="str">
        <f>IF(A2943=A2942,D2942,"")</f>
        <v>Guerrieri Gladys</v>
      </c>
      <c r="E2943" s="14" t="str">
        <f t="shared" si="784"/>
        <v>1975Guerrieri Gladys5</v>
      </c>
      <c r="J2943" s="14" t="str">
        <f t="shared" si="778"/>
        <v xml:space="preserve">Desarmar distribucion completa. Cambiar kit, bomba de agua, correas poly-v, bolillero de polea poly-v y liquido refrigerante. Purgado del circuito de refrigeracion. Puesta a punto. Armado total. Service completo. Cambio de aceite y filtros. Control general del vehiculo. Cambiar tapa de deposito de agua.    </v>
      </c>
      <c r="L2943" s="3">
        <v>1</v>
      </c>
      <c r="M2943" s="10" t="s">
        <v>1970</v>
      </c>
      <c r="N2943" s="3" t="s">
        <v>771</v>
      </c>
      <c r="O2943" s="158">
        <v>6776.86</v>
      </c>
      <c r="P2943" s="158">
        <v>1423.14</v>
      </c>
      <c r="Q2943" s="7">
        <v>8200</v>
      </c>
      <c r="S2943" s="8"/>
      <c r="T2943" s="11">
        <v>2</v>
      </c>
      <c r="U2943" s="158">
        <v>9504.14</v>
      </c>
      <c r="V2943" s="158">
        <v>1995.86</v>
      </c>
      <c r="W2943" s="76">
        <v>11500</v>
      </c>
      <c r="X2943" s="16">
        <f t="shared" ref="X2943:X3006" si="785">W2943*T2943</f>
        <v>23000</v>
      </c>
      <c r="AC2943" s="18">
        <f t="shared" si="774"/>
        <v>0</v>
      </c>
      <c r="AD2943" s="19">
        <f t="shared" si="780"/>
        <v>185000</v>
      </c>
      <c r="AE2943" s="21">
        <f t="shared" si="779"/>
        <v>16400</v>
      </c>
      <c r="AF2943" s="20">
        <f t="shared" si="781"/>
        <v>0</v>
      </c>
      <c r="AG2943" s="20">
        <f t="shared" si="782"/>
        <v>0</v>
      </c>
      <c r="AH2943" s="20">
        <f t="shared" si="783"/>
        <v>0</v>
      </c>
      <c r="AI2943" s="20">
        <f t="shared" si="771"/>
        <v>0</v>
      </c>
      <c r="AJ2943" s="20">
        <f t="shared" si="772"/>
        <v>0</v>
      </c>
      <c r="AK2943" s="20">
        <f t="shared" si="775"/>
        <v>0</v>
      </c>
      <c r="AL2943" s="171"/>
    </row>
    <row r="2944" spans="1:38" ht="15.75" customHeight="1" x14ac:dyDescent="0.25">
      <c r="A2944" s="3">
        <v>1975</v>
      </c>
      <c r="B2944" s="14">
        <f t="shared" si="770"/>
        <v>6</v>
      </c>
      <c r="C2944" s="9">
        <f>IF(A2944=A2943,C2943,"")</f>
        <v>45429</v>
      </c>
      <c r="D2944" s="3" t="str">
        <f>IF(A2944=A2943,D2943,"")</f>
        <v>Guerrieri Gladys</v>
      </c>
      <c r="E2944" s="14" t="str">
        <f t="shared" si="784"/>
        <v>1975Guerrieri Gladys6</v>
      </c>
      <c r="J2944" s="14" t="str">
        <f t="shared" si="778"/>
        <v xml:space="preserve">Desarmar distribucion completa. Cambiar kit, bomba de agua, correas poly-v, bolillero de polea poly-v y liquido refrigerante. Purgado del circuito de refrigeracion. Puesta a punto. Armado total. Service completo. Cambio de aceite y filtros. Control general del vehiculo. Cambiar tapa de deposito de agua.     </v>
      </c>
      <c r="L2944" s="3">
        <v>1</v>
      </c>
      <c r="M2944" s="10" t="s">
        <v>1431</v>
      </c>
      <c r="N2944" s="3" t="s">
        <v>771</v>
      </c>
      <c r="O2944" s="158">
        <v>1570.25</v>
      </c>
      <c r="P2944" s="158">
        <v>329.75</v>
      </c>
      <c r="Q2944" s="7">
        <v>1900</v>
      </c>
      <c r="S2944" s="8"/>
      <c r="T2944" s="11">
        <v>1</v>
      </c>
      <c r="U2944" s="158">
        <v>3305.79</v>
      </c>
      <c r="V2944" s="158">
        <v>694.21</v>
      </c>
      <c r="W2944" s="76">
        <v>4000</v>
      </c>
      <c r="X2944" s="16">
        <f t="shared" si="785"/>
        <v>4000</v>
      </c>
      <c r="AC2944" s="18">
        <f t="shared" si="774"/>
        <v>0</v>
      </c>
      <c r="AD2944" s="19">
        <f t="shared" si="780"/>
        <v>185000</v>
      </c>
      <c r="AE2944" s="21">
        <f t="shared" si="779"/>
        <v>1900</v>
      </c>
      <c r="AF2944" s="20">
        <f t="shared" si="781"/>
        <v>0</v>
      </c>
      <c r="AG2944" s="20">
        <f t="shared" si="782"/>
        <v>0</v>
      </c>
      <c r="AH2944" s="20">
        <f t="shared" si="783"/>
        <v>0</v>
      </c>
      <c r="AI2944" s="20">
        <f t="shared" si="771"/>
        <v>0</v>
      </c>
      <c r="AJ2944" s="20">
        <f t="shared" si="772"/>
        <v>0</v>
      </c>
      <c r="AK2944" s="20">
        <f t="shared" si="775"/>
        <v>0</v>
      </c>
      <c r="AL2944" s="171"/>
    </row>
    <row r="2945" spans="1:39" ht="15.75" customHeight="1" x14ac:dyDescent="0.25">
      <c r="A2945" s="3">
        <v>1975</v>
      </c>
      <c r="B2945" s="14">
        <f t="shared" si="770"/>
        <v>7</v>
      </c>
      <c r="C2945" s="9">
        <v>45429</v>
      </c>
      <c r="D2945" s="3" t="s">
        <v>774</v>
      </c>
      <c r="E2945" s="14" t="str">
        <f t="shared" si="784"/>
        <v>1975Guerrieri Gladys7</v>
      </c>
      <c r="J2945" s="14" t="str">
        <f t="shared" si="778"/>
        <v xml:space="preserve">Desarmar distribucion completa. Cambiar kit, bomba de agua, correas poly-v, bolillero de polea poly-v y liquido refrigerante. Purgado del circuito de refrigeracion. Puesta a punto. Armado total. Service completo. Cambio de aceite y filtros. Control general del vehiculo. Cambiar tapa de deposito de agua.      </v>
      </c>
      <c r="L2945" s="3">
        <v>1</v>
      </c>
      <c r="M2945" s="10" t="s">
        <v>3842</v>
      </c>
      <c r="N2945" s="3" t="s">
        <v>734</v>
      </c>
      <c r="O2945" s="158">
        <v>3636.37</v>
      </c>
      <c r="P2945" s="158">
        <v>763.63</v>
      </c>
      <c r="Q2945" s="7">
        <v>4400</v>
      </c>
      <c r="S2945" s="8"/>
      <c r="T2945" s="11">
        <v>1</v>
      </c>
      <c r="U2945" s="158">
        <v>4545.46</v>
      </c>
      <c r="V2945" s="158">
        <v>954.54</v>
      </c>
      <c r="W2945" s="76">
        <v>5500</v>
      </c>
      <c r="X2945" s="16">
        <f t="shared" si="785"/>
        <v>5500</v>
      </c>
      <c r="AC2945" s="18">
        <f t="shared" si="774"/>
        <v>0</v>
      </c>
      <c r="AD2945" s="19">
        <f t="shared" si="780"/>
        <v>185000</v>
      </c>
      <c r="AE2945" s="21">
        <f t="shared" si="779"/>
        <v>4400</v>
      </c>
      <c r="AF2945" s="20">
        <f t="shared" si="781"/>
        <v>0</v>
      </c>
      <c r="AG2945" s="20">
        <f t="shared" si="782"/>
        <v>0</v>
      </c>
      <c r="AH2945" s="20">
        <f t="shared" si="783"/>
        <v>0</v>
      </c>
      <c r="AI2945" s="20">
        <f t="shared" si="771"/>
        <v>0</v>
      </c>
      <c r="AJ2945" s="20">
        <f t="shared" si="772"/>
        <v>0</v>
      </c>
      <c r="AK2945" s="20">
        <f t="shared" si="775"/>
        <v>0</v>
      </c>
      <c r="AL2945" s="171"/>
    </row>
    <row r="2946" spans="1:39" ht="15.75" customHeight="1" x14ac:dyDescent="0.25">
      <c r="A2946" s="3">
        <v>1975</v>
      </c>
      <c r="B2946" s="14">
        <f t="shared" si="770"/>
        <v>8</v>
      </c>
      <c r="C2946" s="9">
        <f>IF(A2946=A2945,C2945,"")</f>
        <v>45429</v>
      </c>
      <c r="D2946" s="3" t="str">
        <f>IF(A2946=A2945,D2945,"")</f>
        <v>Guerrieri Gladys</v>
      </c>
      <c r="E2946" s="14" t="str">
        <f t="shared" si="784"/>
        <v>1975Guerrieri Gladys8</v>
      </c>
      <c r="J2946" s="14" t="str">
        <f t="shared" si="778"/>
        <v xml:space="preserve">Desarmar distribucion completa. Cambiar kit, bomba de agua, correas poly-v, bolillero de polea poly-v y liquido refrigerante. Purgado del circuito de refrigeracion. Puesta a punto. Armado total. Service completo. Cambio de aceite y filtros. Control general del vehiculo. Cambiar tapa de deposito de agua.       </v>
      </c>
      <c r="L2946" s="3">
        <v>1</v>
      </c>
      <c r="M2946" s="10" t="s">
        <v>3843</v>
      </c>
      <c r="N2946" s="3" t="s">
        <v>734</v>
      </c>
      <c r="O2946" s="158">
        <v>16528.93</v>
      </c>
      <c r="P2946" s="158">
        <v>3471.07</v>
      </c>
      <c r="Q2946" s="7">
        <v>20000</v>
      </c>
      <c r="S2946" s="8"/>
      <c r="T2946" s="11">
        <v>1</v>
      </c>
      <c r="U2946" s="158">
        <v>20661.16</v>
      </c>
      <c r="V2946" s="158">
        <v>4338.84</v>
      </c>
      <c r="W2946" s="76">
        <v>25000</v>
      </c>
      <c r="X2946" s="16">
        <f t="shared" si="785"/>
        <v>25000</v>
      </c>
      <c r="AC2946" s="18">
        <f t="shared" si="774"/>
        <v>0</v>
      </c>
      <c r="AD2946" s="19">
        <f t="shared" si="780"/>
        <v>185000</v>
      </c>
      <c r="AE2946" s="21">
        <f t="shared" si="779"/>
        <v>20000</v>
      </c>
      <c r="AF2946" s="20">
        <f t="shared" si="781"/>
        <v>0</v>
      </c>
      <c r="AG2946" s="20">
        <f t="shared" si="782"/>
        <v>0</v>
      </c>
      <c r="AH2946" s="20">
        <f t="shared" si="783"/>
        <v>0</v>
      </c>
      <c r="AI2946" s="20">
        <f t="shared" si="771"/>
        <v>0</v>
      </c>
      <c r="AJ2946" s="20">
        <f t="shared" si="772"/>
        <v>0</v>
      </c>
      <c r="AK2946" s="20">
        <f t="shared" si="775"/>
        <v>0</v>
      </c>
      <c r="AL2946" s="171"/>
    </row>
    <row r="2947" spans="1:39" ht="15.75" customHeight="1" x14ac:dyDescent="0.25">
      <c r="A2947" s="3">
        <v>1975</v>
      </c>
      <c r="B2947" s="14">
        <f t="shared" si="770"/>
        <v>9</v>
      </c>
      <c r="C2947" s="9">
        <f>IF(A2947=A2946,C2946,"")</f>
        <v>45429</v>
      </c>
      <c r="D2947" s="3" t="str">
        <f>IF(A2947=A2946,D2946,"")</f>
        <v>Guerrieri Gladys</v>
      </c>
      <c r="E2947" s="14" t="str">
        <f t="shared" si="784"/>
        <v>1975Guerrieri Gladys9</v>
      </c>
      <c r="J2947" s="14" t="str">
        <f t="shared" si="778"/>
        <v xml:space="preserve">Desarmar distribucion completa. Cambiar kit, bomba de agua, correas poly-v, bolillero de polea poly-v y liquido refrigerante. Purgado del circuito de refrigeracion. Puesta a punto. Armado total. Service completo. Cambio de aceite y filtros. Control general del vehiculo. Cambiar tapa de deposito de agua.        </v>
      </c>
      <c r="L2947" s="3">
        <v>1</v>
      </c>
      <c r="M2947" s="10" t="s">
        <v>3821</v>
      </c>
      <c r="N2947" s="3" t="s">
        <v>734</v>
      </c>
      <c r="O2947" s="158">
        <v>16528.93</v>
      </c>
      <c r="P2947" s="158">
        <v>3471.07</v>
      </c>
      <c r="Q2947" s="7">
        <v>20000</v>
      </c>
      <c r="S2947" s="8"/>
      <c r="T2947" s="11">
        <v>1</v>
      </c>
      <c r="U2947" s="158">
        <v>20661.46</v>
      </c>
      <c r="V2947" s="158">
        <v>4338.84</v>
      </c>
      <c r="W2947" s="76">
        <v>25000</v>
      </c>
      <c r="X2947" s="16">
        <f t="shared" si="785"/>
        <v>25000</v>
      </c>
      <c r="AC2947" s="18">
        <f t="shared" si="774"/>
        <v>0</v>
      </c>
      <c r="AD2947" s="19">
        <f t="shared" si="780"/>
        <v>185000</v>
      </c>
      <c r="AE2947" s="21">
        <f t="shared" si="779"/>
        <v>20000</v>
      </c>
      <c r="AF2947" s="20">
        <f t="shared" si="781"/>
        <v>0</v>
      </c>
      <c r="AG2947" s="20">
        <f t="shared" si="782"/>
        <v>0</v>
      </c>
      <c r="AH2947" s="20">
        <f t="shared" si="783"/>
        <v>0</v>
      </c>
      <c r="AI2947" s="20">
        <f t="shared" si="771"/>
        <v>0</v>
      </c>
      <c r="AJ2947" s="20">
        <f t="shared" si="772"/>
        <v>0</v>
      </c>
      <c r="AK2947" s="20">
        <f t="shared" si="775"/>
        <v>0</v>
      </c>
      <c r="AL2947" s="171"/>
    </row>
    <row r="2948" spans="1:39" ht="15.75" customHeight="1" x14ac:dyDescent="0.25">
      <c r="A2948" s="3">
        <v>1976</v>
      </c>
      <c r="B2948" s="14">
        <f t="shared" ref="B2948:B3011" si="786">IF(A2948=A2947,B2947+1,1)</f>
        <v>1</v>
      </c>
      <c r="C2948" s="9">
        <v>45429</v>
      </c>
      <c r="D2948" s="3" t="s">
        <v>505</v>
      </c>
      <c r="E2948" s="14" t="str">
        <f t="shared" si="784"/>
        <v>1976Municipalidad Laboulaye1</v>
      </c>
      <c r="F2948" s="119" t="s">
        <v>3836</v>
      </c>
      <c r="G2948" s="119" t="s">
        <v>765</v>
      </c>
      <c r="H2948" s="119">
        <v>29309</v>
      </c>
      <c r="I2948" s="10" t="s">
        <v>3841</v>
      </c>
      <c r="J2948" s="14" t="str">
        <f t="shared" si="778"/>
        <v>Service completo. Cambio de aceite y filtros. Control general del vehiculo. Agregar liquido desincrustante para limpieza de interior de deposito de liquido refrigerante.</v>
      </c>
      <c r="K2948" s="3" t="s">
        <v>1665</v>
      </c>
      <c r="L2948" s="3">
        <v>1</v>
      </c>
      <c r="M2948" s="10" t="s">
        <v>3237</v>
      </c>
      <c r="N2948" s="3" t="s">
        <v>771</v>
      </c>
      <c r="O2948" s="158">
        <v>3278.15</v>
      </c>
      <c r="P2948" s="158">
        <v>688.41</v>
      </c>
      <c r="Q2948" s="7">
        <v>3966.56</v>
      </c>
      <c r="R2948" s="7" t="s">
        <v>1916</v>
      </c>
      <c r="S2948" s="8"/>
      <c r="T2948" s="11">
        <v>1</v>
      </c>
      <c r="U2948" s="158">
        <v>6611.57</v>
      </c>
      <c r="V2948" s="158">
        <v>1388.43</v>
      </c>
      <c r="W2948" s="76">
        <v>8000</v>
      </c>
      <c r="X2948" s="16">
        <f t="shared" si="785"/>
        <v>8000</v>
      </c>
      <c r="Y2948" s="3">
        <v>1</v>
      </c>
      <c r="Z2948" s="114">
        <v>53719.01</v>
      </c>
      <c r="AA2948" s="114">
        <v>11280.99</v>
      </c>
      <c r="AB2948" s="4">
        <v>65000</v>
      </c>
      <c r="AC2948" s="18">
        <f t="shared" si="774"/>
        <v>65000</v>
      </c>
      <c r="AD2948" s="19">
        <f t="shared" si="780"/>
        <v>65000</v>
      </c>
      <c r="AE2948" s="21">
        <f t="shared" si="779"/>
        <v>3966.56</v>
      </c>
      <c r="AF2948" s="20">
        <f t="shared" si="781"/>
        <v>36017.82</v>
      </c>
      <c r="AG2948" s="20">
        <f t="shared" si="782"/>
        <v>94300</v>
      </c>
      <c r="AH2948" s="20">
        <f t="shared" si="783"/>
        <v>65000</v>
      </c>
      <c r="AI2948" s="20">
        <f t="shared" si="771"/>
        <v>159300</v>
      </c>
      <c r="AJ2948" s="20">
        <f t="shared" si="772"/>
        <v>0</v>
      </c>
      <c r="AK2948" s="20">
        <f t="shared" si="775"/>
        <v>159300</v>
      </c>
      <c r="AL2948" s="171"/>
    </row>
    <row r="2949" spans="1:39" ht="15.75" customHeight="1" x14ac:dyDescent="0.25">
      <c r="A2949" s="3">
        <v>1976</v>
      </c>
      <c r="B2949" s="14">
        <f t="shared" si="786"/>
        <v>2</v>
      </c>
      <c r="C2949" s="9">
        <f>IF(A2949=A2948,C2948,"")</f>
        <v>45429</v>
      </c>
      <c r="D2949" s="3" t="str">
        <f>IF(A2949=A2948,D2948,"")</f>
        <v>Municipalidad Laboulaye</v>
      </c>
      <c r="E2949" s="14" t="str">
        <f t="shared" si="784"/>
        <v>1976Municipalidad Laboulaye2</v>
      </c>
      <c r="J2949" s="14" t="str">
        <f t="shared" si="778"/>
        <v xml:space="preserve">Service completo. Cambio de aceite y filtros. Control general del vehiculo. Agregar liquido desincrustante para limpieza de interior de deposito de liquido refrigerante. </v>
      </c>
      <c r="L2949" s="3">
        <v>1</v>
      </c>
      <c r="M2949" s="10" t="s">
        <v>3404</v>
      </c>
      <c r="N2949" s="3" t="s">
        <v>771</v>
      </c>
      <c r="O2949" s="158">
        <v>7933.89</v>
      </c>
      <c r="P2949" s="158">
        <v>1666.11</v>
      </c>
      <c r="Q2949" s="7">
        <v>9600</v>
      </c>
      <c r="S2949" s="8"/>
      <c r="T2949" s="11">
        <v>1</v>
      </c>
      <c r="U2949" s="158">
        <v>10330.58</v>
      </c>
      <c r="V2949" s="158">
        <v>2169.42</v>
      </c>
      <c r="W2949" s="76">
        <v>12500</v>
      </c>
      <c r="X2949" s="16">
        <f t="shared" si="785"/>
        <v>12500</v>
      </c>
      <c r="AC2949" s="18">
        <f t="shared" si="774"/>
        <v>0</v>
      </c>
      <c r="AD2949" s="19">
        <f t="shared" si="780"/>
        <v>65000</v>
      </c>
      <c r="AE2949" s="21">
        <f t="shared" si="779"/>
        <v>9600</v>
      </c>
      <c r="AF2949" s="20">
        <f t="shared" si="781"/>
        <v>0</v>
      </c>
      <c r="AG2949" s="20">
        <f t="shared" si="782"/>
        <v>0</v>
      </c>
      <c r="AH2949" s="20">
        <f t="shared" si="783"/>
        <v>0</v>
      </c>
      <c r="AI2949" s="20">
        <f t="shared" si="771"/>
        <v>0</v>
      </c>
      <c r="AJ2949" s="20">
        <f t="shared" si="772"/>
        <v>0</v>
      </c>
      <c r="AK2949" s="20">
        <f t="shared" si="775"/>
        <v>0</v>
      </c>
      <c r="AL2949" s="171"/>
    </row>
    <row r="2950" spans="1:39" ht="15.75" customHeight="1" x14ac:dyDescent="0.25">
      <c r="A2950" s="3">
        <v>1976</v>
      </c>
      <c r="B2950" s="14">
        <f t="shared" si="786"/>
        <v>3</v>
      </c>
      <c r="C2950" s="9">
        <f>IF(A2950=A2949,C2949,"")</f>
        <v>45429</v>
      </c>
      <c r="D2950" s="3" t="str">
        <f>IF(A2950=A2949,D2949,"")</f>
        <v>Municipalidad Laboulaye</v>
      </c>
      <c r="E2950" s="14" t="str">
        <f t="shared" si="784"/>
        <v>1976Municipalidad Laboulaye3</v>
      </c>
      <c r="J2950" s="14" t="str">
        <f t="shared" si="778"/>
        <v xml:space="preserve">Service completo. Cambio de aceite y filtros. Control general del vehiculo. Agregar liquido desincrustante para limpieza de interior de deposito de liquido refrigerante.  </v>
      </c>
      <c r="L2950" s="3">
        <v>1</v>
      </c>
      <c r="M2950" s="10" t="s">
        <v>3114</v>
      </c>
      <c r="N2950" s="3" t="s">
        <v>771</v>
      </c>
      <c r="O2950" s="158">
        <v>6414.27</v>
      </c>
      <c r="P2950" s="158">
        <v>1346.99</v>
      </c>
      <c r="Q2950" s="7">
        <v>7761.26</v>
      </c>
      <c r="S2950" s="8"/>
      <c r="T2950" s="11">
        <v>1</v>
      </c>
      <c r="U2950" s="158">
        <v>9090.91</v>
      </c>
      <c r="V2950" s="158">
        <v>1909.09</v>
      </c>
      <c r="W2950" s="76">
        <v>11000</v>
      </c>
      <c r="X2950" s="16">
        <f t="shared" si="785"/>
        <v>11000</v>
      </c>
      <c r="AC2950" s="18">
        <f t="shared" si="774"/>
        <v>0</v>
      </c>
      <c r="AD2950" s="19">
        <f t="shared" si="780"/>
        <v>65000</v>
      </c>
      <c r="AE2950" s="21">
        <f t="shared" si="779"/>
        <v>7761.26</v>
      </c>
      <c r="AF2950" s="20">
        <f t="shared" si="781"/>
        <v>0</v>
      </c>
      <c r="AG2950" s="20">
        <f t="shared" si="782"/>
        <v>0</v>
      </c>
      <c r="AH2950" s="20">
        <f t="shared" si="783"/>
        <v>0</v>
      </c>
      <c r="AI2950" s="20">
        <f t="shared" si="771"/>
        <v>0</v>
      </c>
      <c r="AJ2950" s="20">
        <f t="shared" si="772"/>
        <v>0</v>
      </c>
      <c r="AK2950" s="20">
        <f t="shared" si="775"/>
        <v>0</v>
      </c>
      <c r="AL2950" s="171"/>
    </row>
    <row r="2951" spans="1:39" ht="15.75" customHeight="1" x14ac:dyDescent="0.25">
      <c r="A2951" s="3">
        <v>1976</v>
      </c>
      <c r="B2951" s="14">
        <f t="shared" si="786"/>
        <v>4</v>
      </c>
      <c r="C2951" s="9">
        <f>IF(A2951=A2950,C2950,"")</f>
        <v>45429</v>
      </c>
      <c r="D2951" s="3" t="str">
        <f>IF(A2951=A2950,D2950,"")</f>
        <v>Municipalidad Laboulaye</v>
      </c>
      <c r="E2951" s="14" t="str">
        <f t="shared" si="784"/>
        <v>1976Municipalidad Laboulaye4</v>
      </c>
      <c r="J2951" s="14" t="str">
        <f t="shared" si="778"/>
        <v xml:space="preserve">Service completo. Cambio de aceite y filtros. Control general del vehiculo. Agregar liquido desincrustante para limpieza de interior de deposito de liquido refrigerante.   </v>
      </c>
      <c r="L2951" s="3">
        <v>1</v>
      </c>
      <c r="M2951" s="10" t="s">
        <v>3767</v>
      </c>
      <c r="N2951" s="3" t="s">
        <v>771</v>
      </c>
      <c r="O2951" s="158">
        <v>5785.13</v>
      </c>
      <c r="P2951" s="158">
        <v>1214.8699999999999</v>
      </c>
      <c r="Q2951" s="7">
        <v>7000</v>
      </c>
      <c r="S2951" s="8"/>
      <c r="T2951" s="11">
        <v>1</v>
      </c>
      <c r="U2951" s="158">
        <v>8264.4699999999993</v>
      </c>
      <c r="V2951" s="158">
        <v>1735.53</v>
      </c>
      <c r="W2951" s="76">
        <v>10000</v>
      </c>
      <c r="X2951" s="16">
        <f t="shared" si="785"/>
        <v>10000</v>
      </c>
      <c r="AC2951" s="18">
        <f t="shared" si="774"/>
        <v>0</v>
      </c>
      <c r="AD2951" s="19">
        <f t="shared" si="780"/>
        <v>65000</v>
      </c>
      <c r="AE2951" s="21">
        <f t="shared" si="779"/>
        <v>7000</v>
      </c>
      <c r="AF2951" s="20">
        <f t="shared" si="781"/>
        <v>0</v>
      </c>
      <c r="AG2951" s="20">
        <f t="shared" si="782"/>
        <v>0</v>
      </c>
      <c r="AH2951" s="20">
        <f t="shared" si="783"/>
        <v>0</v>
      </c>
      <c r="AI2951" s="20">
        <f t="shared" si="771"/>
        <v>0</v>
      </c>
      <c r="AJ2951" s="20">
        <f t="shared" si="772"/>
        <v>0</v>
      </c>
      <c r="AK2951" s="20">
        <f t="shared" si="775"/>
        <v>0</v>
      </c>
      <c r="AL2951" s="171"/>
    </row>
    <row r="2952" spans="1:39" ht="15.75" customHeight="1" x14ac:dyDescent="0.25">
      <c r="A2952" s="3">
        <v>1976</v>
      </c>
      <c r="B2952" s="14">
        <f t="shared" si="786"/>
        <v>5</v>
      </c>
      <c r="C2952" s="9">
        <f>IF(A2952=A2951,C2951,"")</f>
        <v>45429</v>
      </c>
      <c r="D2952" s="3" t="str">
        <f>IF(A2952=A2951,D2951,"")</f>
        <v>Municipalidad Laboulaye</v>
      </c>
      <c r="E2952" s="14" t="str">
        <f t="shared" si="784"/>
        <v>1976Municipalidad Laboulaye5</v>
      </c>
      <c r="J2952" s="14" t="str">
        <f t="shared" si="778"/>
        <v xml:space="preserve">Service completo. Cambio de aceite y filtros. Control general del vehiculo. Agregar liquido desincrustante para limpieza de interior de deposito de liquido refrigerante.    </v>
      </c>
      <c r="L2952" s="3">
        <v>1</v>
      </c>
      <c r="M2952" s="10" t="s">
        <v>728</v>
      </c>
      <c r="N2952" s="3" t="s">
        <v>771</v>
      </c>
      <c r="O2952" s="158">
        <v>3462.81</v>
      </c>
      <c r="P2952" s="158">
        <v>727.19</v>
      </c>
      <c r="Q2952" s="7">
        <v>4190</v>
      </c>
      <c r="S2952" s="8"/>
      <c r="T2952" s="11">
        <v>4</v>
      </c>
      <c r="U2952" s="158">
        <v>9297.52</v>
      </c>
      <c r="V2952" s="158">
        <v>1952.48</v>
      </c>
      <c r="W2952" s="76">
        <v>11250</v>
      </c>
      <c r="X2952" s="16">
        <f t="shared" si="785"/>
        <v>45000</v>
      </c>
      <c r="AC2952" s="18">
        <f t="shared" si="774"/>
        <v>0</v>
      </c>
      <c r="AD2952" s="19">
        <f t="shared" si="780"/>
        <v>65000</v>
      </c>
      <c r="AE2952" s="21">
        <f t="shared" si="779"/>
        <v>16760</v>
      </c>
      <c r="AF2952" s="20">
        <f t="shared" si="781"/>
        <v>0</v>
      </c>
      <c r="AG2952" s="20">
        <f t="shared" si="782"/>
        <v>0</v>
      </c>
      <c r="AH2952" s="20">
        <f t="shared" si="783"/>
        <v>0</v>
      </c>
      <c r="AI2952" s="20">
        <f t="shared" si="771"/>
        <v>0</v>
      </c>
      <c r="AJ2952" s="20">
        <f t="shared" si="772"/>
        <v>0</v>
      </c>
      <c r="AK2952" s="20">
        <f t="shared" si="775"/>
        <v>0</v>
      </c>
      <c r="AL2952" s="171"/>
    </row>
    <row r="2953" spans="1:39" ht="15.75" customHeight="1" x14ac:dyDescent="0.25">
      <c r="A2953" s="3">
        <v>1976</v>
      </c>
      <c r="B2953" s="14">
        <f t="shared" si="786"/>
        <v>6</v>
      </c>
      <c r="C2953" s="9">
        <v>45429</v>
      </c>
      <c r="D2953" s="3" t="s">
        <v>505</v>
      </c>
      <c r="E2953" s="14" t="str">
        <f t="shared" si="784"/>
        <v>1976Municipalidad Laboulaye6</v>
      </c>
      <c r="J2953" s="14" t="str">
        <f t="shared" si="778"/>
        <v xml:space="preserve">Service completo. Cambio de aceite y filtros. Control general del vehiculo. Agregar liquido desincrustante para limpieza de interior de deposito de liquido refrigerante.     </v>
      </c>
      <c r="L2953" s="3">
        <v>1</v>
      </c>
      <c r="M2953" s="10" t="s">
        <v>981</v>
      </c>
      <c r="N2953" s="3" t="s">
        <v>771</v>
      </c>
      <c r="O2953" s="158">
        <v>2892.57</v>
      </c>
      <c r="P2953" s="158">
        <v>607.42999999999995</v>
      </c>
      <c r="Q2953" s="7">
        <v>3500</v>
      </c>
      <c r="S2953" s="8"/>
      <c r="T2953" s="11">
        <v>1</v>
      </c>
      <c r="U2953" s="158">
        <v>6446.28</v>
      </c>
      <c r="V2953" s="158">
        <v>1353.72</v>
      </c>
      <c r="W2953" s="76">
        <v>7800</v>
      </c>
      <c r="X2953" s="16">
        <f t="shared" si="785"/>
        <v>7800</v>
      </c>
      <c r="AC2953" s="18">
        <f t="shared" si="774"/>
        <v>0</v>
      </c>
      <c r="AD2953" s="19">
        <f t="shared" si="780"/>
        <v>65000</v>
      </c>
      <c r="AE2953" s="21">
        <f t="shared" si="779"/>
        <v>3500</v>
      </c>
      <c r="AF2953" s="20">
        <f t="shared" si="781"/>
        <v>0</v>
      </c>
      <c r="AG2953" s="20">
        <f t="shared" si="782"/>
        <v>0</v>
      </c>
      <c r="AH2953" s="20">
        <f t="shared" si="783"/>
        <v>0</v>
      </c>
      <c r="AI2953" s="20">
        <f t="shared" si="771"/>
        <v>0</v>
      </c>
      <c r="AJ2953" s="20">
        <f t="shared" si="772"/>
        <v>0</v>
      </c>
      <c r="AK2953" s="20">
        <f t="shared" si="775"/>
        <v>0</v>
      </c>
      <c r="AL2953" s="171"/>
    </row>
    <row r="2954" spans="1:39" ht="15.75" customHeight="1" x14ac:dyDescent="0.25">
      <c r="A2954" s="3">
        <v>1977</v>
      </c>
      <c r="B2954" s="14">
        <f t="shared" si="786"/>
        <v>1</v>
      </c>
      <c r="C2954" s="9">
        <v>45429</v>
      </c>
      <c r="D2954" s="3" t="s">
        <v>543</v>
      </c>
      <c r="E2954" s="14" t="str">
        <f t="shared" si="784"/>
        <v>1977Perez Carlos1</v>
      </c>
      <c r="F2954" s="119" t="s">
        <v>3837</v>
      </c>
      <c r="G2954" s="119" t="s">
        <v>1547</v>
      </c>
      <c r="H2954" s="119">
        <v>148230</v>
      </c>
      <c r="I2954" s="10" t="s">
        <v>3858</v>
      </c>
      <c r="J2954" s="14" t="str">
        <f t="shared" si="778"/>
        <v>Control del tren delantero. Desarmar suspension lado izquierdo. Sacar amortiguador. Reparar con elastico y tope de amortiguador nuevo. Cambiar parrilla, rotula inferior y bieleta de barra estabilizadora del mismo lado. Desarmar suspension lado derecho. Sacar amortiguador. Reparar con espiral y tope nuevo. Sacar parrillas de suspension. Reparar con buje parte delantera nuevo. Cambiar bieleta de barra estabilizadora y extremo de direccion del mismo lado. Regular convergencia.</v>
      </c>
      <c r="K2954" s="3" t="s">
        <v>1512</v>
      </c>
      <c r="L2954" s="3">
        <v>1</v>
      </c>
      <c r="M2954" s="10" t="s">
        <v>3838</v>
      </c>
      <c r="N2954" s="3" t="s">
        <v>771</v>
      </c>
      <c r="O2954" s="158">
        <v>30578.52</v>
      </c>
      <c r="P2954" s="158">
        <v>6421.48</v>
      </c>
      <c r="Q2954" s="7">
        <v>37000</v>
      </c>
      <c r="R2954" s="7" t="s">
        <v>1971</v>
      </c>
      <c r="S2954" s="8"/>
      <c r="T2954" s="11">
        <v>2</v>
      </c>
      <c r="U2954" s="158">
        <v>42000</v>
      </c>
      <c r="V2954" s="158">
        <v>8820</v>
      </c>
      <c r="W2954" s="76">
        <v>50820</v>
      </c>
      <c r="X2954" s="16">
        <f t="shared" si="785"/>
        <v>101640</v>
      </c>
      <c r="Y2954" s="3">
        <v>1</v>
      </c>
      <c r="Z2954" s="114">
        <v>119834.71</v>
      </c>
      <c r="AA2954" s="114">
        <v>25165.29</v>
      </c>
      <c r="AB2954" s="4">
        <v>145000</v>
      </c>
      <c r="AC2954" s="18">
        <f t="shared" si="774"/>
        <v>145000</v>
      </c>
      <c r="AD2954" s="19">
        <f t="shared" si="780"/>
        <v>145000</v>
      </c>
      <c r="AE2954" s="21">
        <f t="shared" si="779"/>
        <v>74000</v>
      </c>
      <c r="AF2954" s="20">
        <f t="shared" si="781"/>
        <v>144700</v>
      </c>
      <c r="AG2954" s="20">
        <f t="shared" si="782"/>
        <v>308768</v>
      </c>
      <c r="AH2954" s="20">
        <f t="shared" si="783"/>
        <v>145000</v>
      </c>
      <c r="AI2954" s="20">
        <f t="shared" si="771"/>
        <v>453768</v>
      </c>
      <c r="AJ2954" s="20">
        <f t="shared" si="772"/>
        <v>0</v>
      </c>
      <c r="AK2954" s="20">
        <f t="shared" si="775"/>
        <v>453768</v>
      </c>
      <c r="AL2954" s="171"/>
    </row>
    <row r="2955" spans="1:39" ht="15.75" customHeight="1" x14ac:dyDescent="0.25">
      <c r="A2955" s="3">
        <v>1977</v>
      </c>
      <c r="B2955" s="14">
        <f t="shared" si="786"/>
        <v>2</v>
      </c>
      <c r="C2955" s="9">
        <f>IF(A2955=A2954,C2954,"")</f>
        <v>45429</v>
      </c>
      <c r="D2955" s="3" t="str">
        <f>IF(A2955=A2954,D2954,"")</f>
        <v>Perez Carlos</v>
      </c>
      <c r="E2955" s="14" t="str">
        <f t="shared" si="784"/>
        <v>1977Perez Carlos2</v>
      </c>
      <c r="J2955" s="14" t="str">
        <f t="shared" si="778"/>
        <v xml:space="preserve">Control del tren delantero. Desarmar suspension lado izquierdo. Sacar amortiguador. Reparar con elastico y tope de amortiguador nuevo. Cambiar parrilla, rotula inferior y bieleta de barra estabilizadora del mismo lado. Desarmar suspension lado derecho. Sacar amortiguador. Reparar con espiral y tope nuevo. Sacar parrillas de suspension. Reparar con buje parte delantera nuevo. Cambiar bieleta de barra estabilizadora y extremo de direccion del mismo lado. Regular convergencia. </v>
      </c>
      <c r="L2955" s="3">
        <v>1</v>
      </c>
      <c r="M2955" s="10" t="s">
        <v>2158</v>
      </c>
      <c r="N2955" s="3" t="s">
        <v>771</v>
      </c>
      <c r="O2955" s="158">
        <v>8842.98</v>
      </c>
      <c r="P2955" s="158">
        <v>1857.02</v>
      </c>
      <c r="Q2955" s="7">
        <v>10700</v>
      </c>
      <c r="S2955" s="8"/>
      <c r="T2955" s="11">
        <v>2</v>
      </c>
      <c r="U2955" s="158">
        <v>15000</v>
      </c>
      <c r="V2955" s="158">
        <v>3150</v>
      </c>
      <c r="W2955" s="76">
        <v>18150</v>
      </c>
      <c r="X2955" s="16">
        <f t="shared" si="785"/>
        <v>36300</v>
      </c>
      <c r="AC2955" s="18">
        <f t="shared" si="774"/>
        <v>0</v>
      </c>
      <c r="AD2955" s="19">
        <f t="shared" si="780"/>
        <v>145000</v>
      </c>
      <c r="AE2955" s="21">
        <f t="shared" si="779"/>
        <v>21400</v>
      </c>
      <c r="AF2955" s="20">
        <f t="shared" si="781"/>
        <v>0</v>
      </c>
      <c r="AG2955" s="20">
        <f t="shared" si="782"/>
        <v>0</v>
      </c>
      <c r="AH2955" s="20">
        <f t="shared" si="783"/>
        <v>0</v>
      </c>
      <c r="AI2955" s="20">
        <f t="shared" si="771"/>
        <v>0</v>
      </c>
      <c r="AJ2955" s="20">
        <f t="shared" si="772"/>
        <v>0</v>
      </c>
      <c r="AK2955" s="20">
        <f t="shared" si="775"/>
        <v>0</v>
      </c>
      <c r="AL2955" s="171"/>
    </row>
    <row r="2956" spans="1:39" ht="15.75" customHeight="1" x14ac:dyDescent="0.25">
      <c r="A2956" s="3">
        <v>1977</v>
      </c>
      <c r="B2956" s="14">
        <f t="shared" si="786"/>
        <v>3</v>
      </c>
      <c r="C2956" s="9">
        <f>IF(A2956=A2955,C2955,"")</f>
        <v>45429</v>
      </c>
      <c r="D2956" s="3" t="str">
        <f>IF(A2956=A2955,D2955,"")</f>
        <v>Perez Carlos</v>
      </c>
      <c r="E2956" s="14" t="str">
        <f t="shared" si="784"/>
        <v>1977Perez Carlos3</v>
      </c>
      <c r="J2956" s="14" t="str">
        <f t="shared" si="778"/>
        <v xml:space="preserve">Control del tren delantero. Desarmar suspension lado izquierdo. Sacar amortiguador. Reparar con elastico y tope de amortiguador nuevo. Cambiar parrilla, rotula inferior y bieleta de barra estabilizadora del mismo lado. Desarmar suspension lado derecho. Sacar amortiguador. Reparar con espiral y tope nuevo. Sacar parrillas de suspension. Reparar con buje parte delantera nuevo. Cambiar bieleta de barra estabilizadora y extremo de direccion del mismo lado. Regular convergencia.  </v>
      </c>
      <c r="L2956" s="3">
        <v>1</v>
      </c>
      <c r="M2956" s="10" t="s">
        <v>1622</v>
      </c>
      <c r="N2956" s="3" t="s">
        <v>771</v>
      </c>
      <c r="O2956" s="158">
        <v>6198.35</v>
      </c>
      <c r="P2956" s="158">
        <v>1301.6500000000001</v>
      </c>
      <c r="Q2956" s="7">
        <v>7500</v>
      </c>
      <c r="S2956" s="8"/>
      <c r="T2956" s="11">
        <v>2</v>
      </c>
      <c r="U2956" s="158">
        <v>10000</v>
      </c>
      <c r="V2956" s="158">
        <v>2100</v>
      </c>
      <c r="W2956" s="76">
        <v>12100</v>
      </c>
      <c r="X2956" s="16">
        <f t="shared" si="785"/>
        <v>24200</v>
      </c>
      <c r="AC2956" s="18">
        <f t="shared" si="774"/>
        <v>0</v>
      </c>
      <c r="AD2956" s="19">
        <f t="shared" si="780"/>
        <v>145000</v>
      </c>
      <c r="AE2956" s="21">
        <f t="shared" si="779"/>
        <v>15000</v>
      </c>
      <c r="AF2956" s="20">
        <f t="shared" si="781"/>
        <v>0</v>
      </c>
      <c r="AG2956" s="20">
        <f t="shared" si="782"/>
        <v>0</v>
      </c>
      <c r="AH2956" s="20">
        <f t="shared" si="783"/>
        <v>0</v>
      </c>
      <c r="AI2956" s="20">
        <f t="shared" si="771"/>
        <v>0</v>
      </c>
      <c r="AJ2956" s="20">
        <f t="shared" si="772"/>
        <v>0</v>
      </c>
      <c r="AK2956" s="20">
        <f t="shared" si="775"/>
        <v>0</v>
      </c>
      <c r="AL2956" s="171"/>
    </row>
    <row r="2957" spans="1:39" ht="15.75" customHeight="1" x14ac:dyDescent="0.25">
      <c r="A2957" s="3">
        <v>1977</v>
      </c>
      <c r="B2957" s="14">
        <f t="shared" si="786"/>
        <v>4</v>
      </c>
      <c r="C2957" s="9">
        <f>IF(A2957=A2956,C2956,"")</f>
        <v>45429</v>
      </c>
      <c r="D2957" s="3" t="str">
        <f>IF(A2957=A2956,D2956,"")</f>
        <v>Perez Carlos</v>
      </c>
      <c r="E2957" s="14" t="str">
        <f t="shared" si="784"/>
        <v>1977Perez Carlos4</v>
      </c>
      <c r="J2957" s="14" t="str">
        <f t="shared" si="778"/>
        <v xml:space="preserve">Control del tren delantero. Desarmar suspension lado izquierdo. Sacar amortiguador. Reparar con elastico y tope de amortiguador nuevo. Cambiar parrilla, rotula inferior y bieleta de barra estabilizadora del mismo lado. Desarmar suspension lado derecho. Sacar amortiguador. Reparar con espiral y tope nuevo. Sacar parrillas de suspension. Reparar con buje parte delantera nuevo. Cambiar bieleta de barra estabilizadora y extremo de direccion del mismo lado. Regular convergencia.   </v>
      </c>
      <c r="L2957" s="3">
        <v>1</v>
      </c>
      <c r="M2957" s="10" t="s">
        <v>3839</v>
      </c>
      <c r="N2957" s="3" t="s">
        <v>771</v>
      </c>
      <c r="O2957" s="158">
        <v>54958.68</v>
      </c>
      <c r="P2957" s="158">
        <v>11541.32</v>
      </c>
      <c r="Q2957" s="7">
        <v>66500</v>
      </c>
      <c r="S2957" s="8"/>
      <c r="T2957" s="11">
        <v>1</v>
      </c>
      <c r="U2957" s="158">
        <v>78512.399999999994</v>
      </c>
      <c r="V2957" s="158">
        <v>16487.599999999999</v>
      </c>
      <c r="W2957" s="76">
        <v>95000</v>
      </c>
      <c r="X2957" s="16">
        <f t="shared" si="785"/>
        <v>95000</v>
      </c>
      <c r="AC2957" s="18">
        <f t="shared" si="774"/>
        <v>0</v>
      </c>
      <c r="AD2957" s="19">
        <f t="shared" si="780"/>
        <v>145000</v>
      </c>
      <c r="AE2957" s="21">
        <f t="shared" si="779"/>
        <v>66500</v>
      </c>
      <c r="AF2957" s="20">
        <f t="shared" si="781"/>
        <v>0</v>
      </c>
      <c r="AG2957" s="20">
        <f t="shared" si="782"/>
        <v>0</v>
      </c>
      <c r="AH2957" s="20">
        <f t="shared" si="783"/>
        <v>0</v>
      </c>
      <c r="AI2957" s="20">
        <f t="shared" si="771"/>
        <v>0</v>
      </c>
      <c r="AJ2957" s="20">
        <f t="shared" si="772"/>
        <v>0</v>
      </c>
      <c r="AK2957" s="20">
        <f t="shared" si="775"/>
        <v>0</v>
      </c>
      <c r="AL2957" s="171">
        <v>25</v>
      </c>
      <c r="AM2957" s="185" t="s">
        <v>4031</v>
      </c>
    </row>
    <row r="2958" spans="1:39" ht="15.75" customHeight="1" x14ac:dyDescent="0.25">
      <c r="A2958" s="3">
        <v>1977</v>
      </c>
      <c r="B2958" s="14">
        <f t="shared" si="786"/>
        <v>5</v>
      </c>
      <c r="C2958" s="9">
        <f>IF(A2958=A2957,C2957,"")</f>
        <v>45429</v>
      </c>
      <c r="D2958" s="3" t="str">
        <f>IF(A2958=A2957,D2957,"")</f>
        <v>Perez Carlos</v>
      </c>
      <c r="E2958" s="14" t="str">
        <f t="shared" si="784"/>
        <v>1977Perez Carlos5</v>
      </c>
      <c r="J2958" s="14" t="str">
        <f t="shared" si="778"/>
        <v xml:space="preserve">Control del tren delantero. Desarmar suspension lado izquierdo. Sacar amortiguador. Reparar con elastico y tope de amortiguador nuevo. Cambiar parrilla, rotula inferior y bieleta de barra estabilizadora del mismo lado. Desarmar suspension lado derecho. Sacar amortiguador. Reparar con espiral y tope nuevo. Sacar parrillas de suspension. Reparar con buje parte delantera nuevo. Cambiar bieleta de barra estabilizadora y extremo de direccion del mismo lado. Regular convergencia.    </v>
      </c>
      <c r="L2958" s="3">
        <v>1</v>
      </c>
      <c r="M2958" s="10" t="s">
        <v>2363</v>
      </c>
      <c r="N2958" s="3" t="s">
        <v>771</v>
      </c>
      <c r="O2958" s="158">
        <v>14049.59</v>
      </c>
      <c r="P2958" s="158">
        <v>2950.41</v>
      </c>
      <c r="Q2958" s="7">
        <v>17000</v>
      </c>
      <c r="S2958" s="8"/>
      <c r="T2958" s="11">
        <v>1</v>
      </c>
      <c r="U2958" s="158">
        <v>26800</v>
      </c>
      <c r="V2958" s="158">
        <v>5628</v>
      </c>
      <c r="W2958" s="76">
        <v>32428</v>
      </c>
      <c r="X2958" s="16">
        <f t="shared" si="785"/>
        <v>32428</v>
      </c>
      <c r="AC2958" s="18">
        <f t="shared" si="774"/>
        <v>0</v>
      </c>
      <c r="AD2958" s="19">
        <f t="shared" si="780"/>
        <v>145000</v>
      </c>
      <c r="AE2958" s="21">
        <f t="shared" si="779"/>
        <v>17000</v>
      </c>
      <c r="AF2958" s="20">
        <f t="shared" si="781"/>
        <v>0</v>
      </c>
      <c r="AG2958" s="20">
        <f t="shared" si="782"/>
        <v>0</v>
      </c>
      <c r="AH2958" s="20">
        <f t="shared" si="783"/>
        <v>0</v>
      </c>
      <c r="AI2958" s="20">
        <f t="shared" si="771"/>
        <v>0</v>
      </c>
      <c r="AJ2958" s="20">
        <f t="shared" si="772"/>
        <v>0</v>
      </c>
      <c r="AK2958" s="20">
        <f t="shared" si="775"/>
        <v>0</v>
      </c>
      <c r="AL2958" s="171"/>
    </row>
    <row r="2959" spans="1:39" ht="15.75" customHeight="1" x14ac:dyDescent="0.25">
      <c r="A2959" s="3">
        <v>1977</v>
      </c>
      <c r="B2959" s="14">
        <f t="shared" si="786"/>
        <v>6</v>
      </c>
      <c r="C2959" s="9">
        <f>IF(A2959=A2958,C2958,"")</f>
        <v>45429</v>
      </c>
      <c r="D2959" s="3" t="str">
        <f>IF(A2959=A2958,D2958,"")</f>
        <v>Perez Carlos</v>
      </c>
      <c r="E2959" s="14" t="str">
        <f t="shared" si="784"/>
        <v>1977Perez Carlos6</v>
      </c>
      <c r="J2959" s="14" t="str">
        <f t="shared" si="778"/>
        <v xml:space="preserve">Control del tren delantero. Desarmar suspension lado izquierdo. Sacar amortiguador. Reparar con elastico y tope de amortiguador nuevo. Cambiar parrilla, rotula inferior y bieleta de barra estabilizadora del mismo lado. Desarmar suspension lado derecho. Sacar amortiguador. Reparar con espiral y tope nuevo. Sacar parrillas de suspension. Reparar con buje parte delantera nuevo. Cambiar bieleta de barra estabilizadora y extremo de direccion del mismo lado. Regular convergencia.     </v>
      </c>
      <c r="L2959" s="3">
        <v>1</v>
      </c>
      <c r="M2959" s="10" t="s">
        <v>3840</v>
      </c>
      <c r="N2959" s="3" t="s">
        <v>771</v>
      </c>
      <c r="O2959" s="158">
        <v>4958.68</v>
      </c>
      <c r="P2959" s="158">
        <v>1041.32</v>
      </c>
      <c r="Q2959" s="7">
        <v>6000</v>
      </c>
      <c r="S2959" s="8"/>
      <c r="T2959" s="11">
        <v>2</v>
      </c>
      <c r="U2959" s="158">
        <v>7933.89</v>
      </c>
      <c r="V2959" s="158">
        <v>1666.11</v>
      </c>
      <c r="W2959" s="76">
        <v>9600</v>
      </c>
      <c r="X2959" s="16">
        <f t="shared" si="785"/>
        <v>19200</v>
      </c>
      <c r="AC2959" s="18">
        <f t="shared" si="774"/>
        <v>0</v>
      </c>
      <c r="AD2959" s="19">
        <f t="shared" si="780"/>
        <v>145000</v>
      </c>
      <c r="AE2959" s="21">
        <f t="shared" si="779"/>
        <v>12000</v>
      </c>
      <c r="AF2959" s="20">
        <f t="shared" si="781"/>
        <v>0</v>
      </c>
      <c r="AG2959" s="20">
        <f t="shared" si="782"/>
        <v>0</v>
      </c>
      <c r="AH2959" s="20">
        <f t="shared" si="783"/>
        <v>0</v>
      </c>
      <c r="AI2959" s="20">
        <f t="shared" ref="AI2959:AI3022" si="787">IF(AL2959&lt;&gt;0,AK2959/1.21,AK2959)</f>
        <v>0</v>
      </c>
      <c r="AJ2959" s="20">
        <f t="shared" ref="AJ2959:AJ3022" si="788">IF(AL2959&lt;&gt;0,AI2959*0.21,0)</f>
        <v>0</v>
      </c>
      <c r="AK2959" s="20">
        <f t="shared" si="775"/>
        <v>0</v>
      </c>
      <c r="AL2959" s="171"/>
    </row>
    <row r="2960" spans="1:39" ht="15.75" customHeight="1" x14ac:dyDescent="0.25">
      <c r="A2960" s="3">
        <v>1978</v>
      </c>
      <c r="B2960" s="14">
        <f t="shared" si="786"/>
        <v>1</v>
      </c>
      <c r="C2960" s="9">
        <v>45430</v>
      </c>
      <c r="D2960" s="3" t="s">
        <v>615</v>
      </c>
      <c r="E2960" s="14" t="str">
        <f t="shared" si="784"/>
        <v>1978Stap Carlos1</v>
      </c>
      <c r="F2960" s="119" t="s">
        <v>1356</v>
      </c>
      <c r="G2960" s="119" t="s">
        <v>3845</v>
      </c>
      <c r="H2960" s="119">
        <v>709316</v>
      </c>
      <c r="I2960" s="10" t="s">
        <v>3846</v>
      </c>
      <c r="J2960" s="14" t="str">
        <f t="shared" si="778"/>
        <v>Service. Cambio de aceite y filtro de aceite. Sopleteo de los demas filtros. Control general del vehiculo. Cambiar sensor de arbol de levas. Cambiar amortiguadores traseros.</v>
      </c>
      <c r="K2960" s="3" t="s">
        <v>2390</v>
      </c>
      <c r="L2960" s="3">
        <v>1</v>
      </c>
      <c r="M2960" s="10" t="s">
        <v>222</v>
      </c>
      <c r="N2960" s="3" t="s">
        <v>771</v>
      </c>
      <c r="O2960" s="158">
        <v>5290.09</v>
      </c>
      <c r="P2960" s="158">
        <v>1111.83</v>
      </c>
      <c r="Q2960" s="7">
        <v>6401.92</v>
      </c>
      <c r="R2960" s="7" t="s">
        <v>1916</v>
      </c>
      <c r="S2960" s="8"/>
      <c r="T2960" s="11">
        <v>7.5</v>
      </c>
      <c r="U2960" s="158">
        <v>13677.69</v>
      </c>
      <c r="V2960" s="158">
        <v>2872.31</v>
      </c>
      <c r="W2960" s="76">
        <v>16550</v>
      </c>
      <c r="X2960" s="16">
        <f t="shared" si="785"/>
        <v>124125</v>
      </c>
      <c r="Y2960" s="3">
        <v>1</v>
      </c>
      <c r="Z2960" s="114">
        <v>82644.63</v>
      </c>
      <c r="AA2960" s="114">
        <v>17355.37</v>
      </c>
      <c r="AB2960" s="4">
        <v>100000</v>
      </c>
      <c r="AC2960" s="18">
        <f t="shared" si="774"/>
        <v>100000</v>
      </c>
      <c r="AD2960" s="19">
        <f t="shared" si="780"/>
        <v>100000</v>
      </c>
      <c r="AE2960" s="21">
        <f t="shared" si="779"/>
        <v>48014.400000000001</v>
      </c>
      <c r="AF2960" s="20">
        <f t="shared" si="781"/>
        <v>18901.919999999998</v>
      </c>
      <c r="AG2960" s="20">
        <f t="shared" si="782"/>
        <v>142125</v>
      </c>
      <c r="AH2960" s="20">
        <f t="shared" si="783"/>
        <v>100000</v>
      </c>
      <c r="AI2960" s="20">
        <f t="shared" si="787"/>
        <v>200103.30578512399</v>
      </c>
      <c r="AJ2960" s="20">
        <f t="shared" si="788"/>
        <v>42021.694214876035</v>
      </c>
      <c r="AK2960" s="20">
        <f t="shared" si="775"/>
        <v>242125</v>
      </c>
      <c r="AL2960" s="171">
        <v>25</v>
      </c>
    </row>
    <row r="2961" spans="1:39" ht="15.75" customHeight="1" x14ac:dyDescent="0.25">
      <c r="A2961" s="3">
        <v>1978</v>
      </c>
      <c r="B2961" s="14">
        <f t="shared" si="786"/>
        <v>2</v>
      </c>
      <c r="C2961" s="9">
        <f>IF(A2961=A2960,C2960,"")</f>
        <v>45430</v>
      </c>
      <c r="D2961" s="3" t="str">
        <f>IF(A2961=A2960,D2960,"")</f>
        <v>Stap Carlos</v>
      </c>
      <c r="E2961" s="14" t="str">
        <f t="shared" si="784"/>
        <v>1978Stap Carlos2</v>
      </c>
      <c r="J2961" s="14" t="str">
        <f t="shared" si="778"/>
        <v xml:space="preserve">Service. Cambio de aceite y filtro de aceite. Sopleteo de los demas filtros. Control general del vehiculo. Cambiar sensor de arbol de levas. Cambiar amortiguadores traseros. </v>
      </c>
      <c r="L2961" s="3">
        <v>1</v>
      </c>
      <c r="M2961" s="10" t="s">
        <v>3145</v>
      </c>
      <c r="N2961" s="3" t="s">
        <v>771</v>
      </c>
      <c r="O2961" s="158">
        <v>10330.58</v>
      </c>
      <c r="P2961" s="158">
        <v>2169.42</v>
      </c>
      <c r="Q2961" s="7">
        <v>12500</v>
      </c>
      <c r="S2961" s="8"/>
      <c r="T2961" s="11">
        <v>1</v>
      </c>
      <c r="U2961" s="158">
        <v>14876.04</v>
      </c>
      <c r="V2961" s="158">
        <v>3123.96</v>
      </c>
      <c r="W2961" s="76">
        <v>18000</v>
      </c>
      <c r="X2961" s="16">
        <f t="shared" si="785"/>
        <v>18000</v>
      </c>
      <c r="AC2961" s="18">
        <f t="shared" si="774"/>
        <v>0</v>
      </c>
      <c r="AD2961" s="19">
        <f t="shared" si="780"/>
        <v>100000</v>
      </c>
      <c r="AE2961" s="21">
        <f t="shared" si="779"/>
        <v>12500</v>
      </c>
      <c r="AF2961" s="20">
        <f t="shared" si="781"/>
        <v>0</v>
      </c>
      <c r="AG2961" s="20">
        <f t="shared" si="782"/>
        <v>0</v>
      </c>
      <c r="AH2961" s="20">
        <f t="shared" si="783"/>
        <v>0</v>
      </c>
      <c r="AI2961" s="20">
        <f t="shared" si="787"/>
        <v>0</v>
      </c>
      <c r="AJ2961" s="20">
        <f t="shared" si="788"/>
        <v>0</v>
      </c>
      <c r="AK2961" s="20">
        <f t="shared" si="775"/>
        <v>0</v>
      </c>
      <c r="AL2961" s="171"/>
    </row>
    <row r="2962" spans="1:39" ht="15.75" customHeight="1" x14ac:dyDescent="0.25">
      <c r="A2962" s="3">
        <v>1979</v>
      </c>
      <c r="B2962" s="14">
        <f t="shared" si="786"/>
        <v>1</v>
      </c>
      <c r="C2962" s="9">
        <v>45430</v>
      </c>
      <c r="D2962" s="3" t="s">
        <v>3847</v>
      </c>
      <c r="E2962" s="14" t="str">
        <f t="shared" si="784"/>
        <v>1979Maria Ester Lamas1</v>
      </c>
      <c r="F2962" s="119" t="s">
        <v>3848</v>
      </c>
      <c r="G2962" s="119" t="s">
        <v>3079</v>
      </c>
      <c r="H2962" s="119">
        <v>26508</v>
      </c>
      <c r="I2962" s="10" t="s">
        <v>2170</v>
      </c>
      <c r="J2962" s="14" t="str">
        <f t="shared" si="778"/>
        <v>Service completo. Cambio de aceite y filtros. Control general del vehiculo.</v>
      </c>
      <c r="K2962" s="3" t="s">
        <v>1665</v>
      </c>
      <c r="R2962" s="7" t="s">
        <v>1916</v>
      </c>
      <c r="S2962" s="8"/>
      <c r="W2962" s="76"/>
      <c r="X2962" s="16">
        <f t="shared" si="785"/>
        <v>0</v>
      </c>
      <c r="AC2962" s="18">
        <f t="shared" si="774"/>
        <v>0</v>
      </c>
      <c r="AD2962" s="19">
        <f t="shared" si="780"/>
        <v>0</v>
      </c>
      <c r="AE2962" s="21">
        <f t="shared" si="779"/>
        <v>0</v>
      </c>
      <c r="AF2962" s="20">
        <f t="shared" si="781"/>
        <v>0</v>
      </c>
      <c r="AG2962" s="20">
        <f t="shared" si="782"/>
        <v>0</v>
      </c>
      <c r="AH2962" s="20">
        <f t="shared" si="783"/>
        <v>0</v>
      </c>
      <c r="AI2962" s="20">
        <f t="shared" si="787"/>
        <v>0</v>
      </c>
      <c r="AJ2962" s="20">
        <f t="shared" si="788"/>
        <v>0</v>
      </c>
      <c r="AK2962" s="20">
        <f t="shared" si="775"/>
        <v>0</v>
      </c>
      <c r="AL2962" s="171"/>
    </row>
    <row r="2963" spans="1:39" ht="15.75" customHeight="1" x14ac:dyDescent="0.25">
      <c r="A2963" s="3">
        <v>1979</v>
      </c>
      <c r="B2963" s="14">
        <f t="shared" si="786"/>
        <v>2</v>
      </c>
      <c r="C2963" s="9">
        <f>IF(A2963=A2962,C2962,"")</f>
        <v>45430</v>
      </c>
      <c r="D2963" s="3" t="str">
        <f>IF(A2963=A2962,D2962,"")</f>
        <v>Maria Ester Lamas</v>
      </c>
      <c r="E2963" s="14" t="str">
        <f t="shared" si="784"/>
        <v>1979Maria Ester Lamas2</v>
      </c>
      <c r="J2963" s="14" t="str">
        <f t="shared" si="778"/>
        <v xml:space="preserve">Service completo. Cambio de aceite y filtros. Control general del vehiculo. </v>
      </c>
      <c r="S2963" s="8"/>
      <c r="W2963" s="76"/>
      <c r="X2963" s="16">
        <f t="shared" si="785"/>
        <v>0</v>
      </c>
      <c r="AC2963" s="18">
        <f t="shared" si="774"/>
        <v>0</v>
      </c>
      <c r="AD2963" s="19">
        <f t="shared" si="780"/>
        <v>0</v>
      </c>
      <c r="AE2963" s="21">
        <f t="shared" si="779"/>
        <v>0</v>
      </c>
      <c r="AF2963" s="20">
        <f t="shared" si="781"/>
        <v>0</v>
      </c>
      <c r="AG2963" s="20">
        <f t="shared" si="782"/>
        <v>0</v>
      </c>
      <c r="AH2963" s="20">
        <f t="shared" si="783"/>
        <v>0</v>
      </c>
      <c r="AI2963" s="20">
        <f t="shared" si="787"/>
        <v>0</v>
      </c>
      <c r="AJ2963" s="20">
        <f t="shared" si="788"/>
        <v>0</v>
      </c>
      <c r="AK2963" s="20">
        <f t="shared" si="775"/>
        <v>0</v>
      </c>
      <c r="AL2963" s="171"/>
    </row>
    <row r="2964" spans="1:39" ht="15.75" customHeight="1" x14ac:dyDescent="0.25">
      <c r="A2964" s="3">
        <v>1980</v>
      </c>
      <c r="B2964" s="14">
        <f t="shared" si="786"/>
        <v>1</v>
      </c>
      <c r="C2964" s="9">
        <v>45430</v>
      </c>
      <c r="D2964" s="3" t="s">
        <v>595</v>
      </c>
      <c r="E2964" s="14" t="str">
        <f t="shared" si="784"/>
        <v>1980Revol Juan1</v>
      </c>
      <c r="G2964" s="119" t="s">
        <v>2753</v>
      </c>
      <c r="I2964" s="10" t="s">
        <v>3849</v>
      </c>
      <c r="J2964" s="14" t="str">
        <f t="shared" si="778"/>
        <v>Control del tren delantero. Cambiar bujes de barra estabilizadora.</v>
      </c>
      <c r="K2964" s="3" t="s">
        <v>2390</v>
      </c>
      <c r="L2964" s="3">
        <v>1</v>
      </c>
      <c r="M2964" s="10" t="s">
        <v>2114</v>
      </c>
      <c r="N2964" s="3" t="s">
        <v>1832</v>
      </c>
      <c r="R2964" s="7" t="s">
        <v>1971</v>
      </c>
      <c r="S2964" s="8"/>
      <c r="T2964" s="11">
        <v>2</v>
      </c>
      <c r="W2964" s="76">
        <v>4500</v>
      </c>
      <c r="X2964" s="16">
        <f t="shared" si="785"/>
        <v>9000</v>
      </c>
      <c r="AB2964" s="4">
        <v>40000</v>
      </c>
      <c r="AC2964" s="18">
        <f t="shared" si="774"/>
        <v>0</v>
      </c>
      <c r="AD2964" s="19">
        <f t="shared" si="780"/>
        <v>0</v>
      </c>
      <c r="AE2964" s="21">
        <f t="shared" si="779"/>
        <v>0</v>
      </c>
      <c r="AF2964" s="20">
        <f t="shared" si="781"/>
        <v>0</v>
      </c>
      <c r="AG2964" s="20">
        <f t="shared" si="782"/>
        <v>9000</v>
      </c>
      <c r="AH2964" s="20">
        <f t="shared" si="783"/>
        <v>0</v>
      </c>
      <c r="AI2964" s="20">
        <f t="shared" si="787"/>
        <v>9000</v>
      </c>
      <c r="AJ2964" s="20">
        <f t="shared" si="788"/>
        <v>0</v>
      </c>
      <c r="AK2964" s="20">
        <f t="shared" si="775"/>
        <v>9000</v>
      </c>
      <c r="AL2964" s="171"/>
    </row>
    <row r="2965" spans="1:39" ht="15.75" customHeight="1" x14ac:dyDescent="0.25">
      <c r="A2965" s="3">
        <v>1980</v>
      </c>
      <c r="B2965" s="14">
        <f t="shared" si="786"/>
        <v>2</v>
      </c>
      <c r="C2965" s="9">
        <f>IF(A2965=A2964,C2964,"")</f>
        <v>45430</v>
      </c>
      <c r="D2965" s="3" t="str">
        <f>IF(A2965=A2964,D2964,"")</f>
        <v>Revol Juan</v>
      </c>
      <c r="E2965" s="14" t="str">
        <f t="shared" si="784"/>
        <v>1980Revol Juan2</v>
      </c>
      <c r="J2965" s="14" t="str">
        <f t="shared" si="778"/>
        <v xml:space="preserve">Control del tren delantero. Cambiar bujes de barra estabilizadora. </v>
      </c>
      <c r="S2965" s="8"/>
      <c r="W2965" s="76"/>
      <c r="X2965" s="16">
        <f t="shared" si="785"/>
        <v>0</v>
      </c>
      <c r="AC2965" s="18">
        <f t="shared" si="774"/>
        <v>0</v>
      </c>
      <c r="AD2965" s="19">
        <f t="shared" si="780"/>
        <v>0</v>
      </c>
      <c r="AE2965" s="21">
        <f t="shared" si="779"/>
        <v>0</v>
      </c>
      <c r="AF2965" s="20">
        <f t="shared" si="781"/>
        <v>0</v>
      </c>
      <c r="AG2965" s="20">
        <f t="shared" si="782"/>
        <v>0</v>
      </c>
      <c r="AH2965" s="20">
        <f t="shared" si="783"/>
        <v>0</v>
      </c>
      <c r="AI2965" s="20">
        <f t="shared" si="787"/>
        <v>0</v>
      </c>
      <c r="AJ2965" s="20">
        <f t="shared" si="788"/>
        <v>0</v>
      </c>
      <c r="AK2965" s="20">
        <f t="shared" si="775"/>
        <v>0</v>
      </c>
      <c r="AL2965" s="171"/>
    </row>
    <row r="2966" spans="1:39" ht="15.75" customHeight="1" x14ac:dyDescent="0.25">
      <c r="A2966" s="3">
        <v>1981</v>
      </c>
      <c r="B2966" s="14">
        <f t="shared" si="786"/>
        <v>1</v>
      </c>
      <c r="C2966" s="9">
        <v>45432</v>
      </c>
      <c r="D2966" s="3" t="s">
        <v>505</v>
      </c>
      <c r="E2966" s="14" t="str">
        <f t="shared" si="784"/>
        <v>1981Municipalidad Laboulaye1</v>
      </c>
      <c r="F2966" s="119" t="s">
        <v>998</v>
      </c>
      <c r="G2966" s="119" t="s">
        <v>806</v>
      </c>
      <c r="H2966" s="119">
        <v>65501</v>
      </c>
      <c r="I2966" s="10" t="s">
        <v>3850</v>
      </c>
      <c r="J2966" s="14" t="str">
        <f t="shared" si="778"/>
        <v>Control del tren delantero. Cambiar bieleta de barra estabilizadora lado derecho. Cambiar lampara de luz delantera izquierda.</v>
      </c>
      <c r="K2966" s="3" t="s">
        <v>2390</v>
      </c>
      <c r="L2966" s="3">
        <v>1</v>
      </c>
      <c r="M2966" s="10" t="s">
        <v>2158</v>
      </c>
      <c r="N2966" s="3" t="s">
        <v>771</v>
      </c>
      <c r="O2966" s="158">
        <v>14049.59</v>
      </c>
      <c r="P2966" s="158">
        <v>2950.41</v>
      </c>
      <c r="Q2966" s="7">
        <v>17000</v>
      </c>
      <c r="R2966" s="7" t="s">
        <v>1971</v>
      </c>
      <c r="S2966" s="8"/>
      <c r="T2966" s="11">
        <v>1</v>
      </c>
      <c r="U2966" s="158">
        <v>23140.5</v>
      </c>
      <c r="V2966" s="158">
        <v>4859.5</v>
      </c>
      <c r="W2966" s="76">
        <v>28000</v>
      </c>
      <c r="X2966" s="16">
        <f t="shared" si="785"/>
        <v>28000</v>
      </c>
      <c r="Y2966" s="3">
        <v>1</v>
      </c>
      <c r="Z2966" s="114">
        <v>33057.86</v>
      </c>
      <c r="AA2966" s="114">
        <v>6942.14</v>
      </c>
      <c r="AB2966" s="4">
        <v>40000</v>
      </c>
      <c r="AC2966" s="18">
        <f t="shared" si="774"/>
        <v>40000</v>
      </c>
      <c r="AD2966" s="19">
        <f t="shared" si="780"/>
        <v>40000</v>
      </c>
      <c r="AE2966" s="21">
        <f t="shared" si="779"/>
        <v>17000</v>
      </c>
      <c r="AF2966" s="20">
        <f t="shared" si="781"/>
        <v>17450</v>
      </c>
      <c r="AG2966" s="20">
        <f t="shared" si="782"/>
        <v>29000</v>
      </c>
      <c r="AH2966" s="20">
        <f t="shared" si="783"/>
        <v>40000</v>
      </c>
      <c r="AI2966" s="20">
        <f t="shared" si="787"/>
        <v>69000</v>
      </c>
      <c r="AJ2966" s="20">
        <f t="shared" si="788"/>
        <v>0</v>
      </c>
      <c r="AK2966" s="20">
        <f t="shared" si="775"/>
        <v>69000</v>
      </c>
      <c r="AL2966" s="171"/>
    </row>
    <row r="2967" spans="1:39" ht="15.75" customHeight="1" x14ac:dyDescent="0.25">
      <c r="A2967" s="3">
        <v>1981</v>
      </c>
      <c r="B2967" s="14">
        <f t="shared" si="786"/>
        <v>2</v>
      </c>
      <c r="C2967" s="9">
        <f>IF(A2967=A2966,C2966,"")</f>
        <v>45432</v>
      </c>
      <c r="D2967" s="3" t="str">
        <f>IF(A2967=A2966,D2966,"")</f>
        <v>Municipalidad Laboulaye</v>
      </c>
      <c r="E2967" s="14" t="str">
        <f t="shared" si="784"/>
        <v>1981Municipalidad Laboulaye2</v>
      </c>
      <c r="J2967" s="14" t="str">
        <f t="shared" si="778"/>
        <v xml:space="preserve">Control del tren delantero. Cambiar bieleta de barra estabilizadora lado derecho. Cambiar lampara de luz delantera izquierda. </v>
      </c>
      <c r="L2967" s="3">
        <v>1</v>
      </c>
      <c r="M2967" s="10" t="s">
        <v>3851</v>
      </c>
      <c r="N2967" s="3" t="s">
        <v>771</v>
      </c>
      <c r="O2967" s="158">
        <v>371.9</v>
      </c>
      <c r="P2967" s="158">
        <v>78.099999999999994</v>
      </c>
      <c r="Q2967" s="7">
        <v>450</v>
      </c>
      <c r="S2967" s="8"/>
      <c r="T2967" s="11">
        <v>1</v>
      </c>
      <c r="U2967" s="158">
        <v>826.45</v>
      </c>
      <c r="V2967" s="158">
        <v>173.55</v>
      </c>
      <c r="W2967" s="76">
        <v>1000</v>
      </c>
      <c r="X2967" s="16">
        <f t="shared" si="785"/>
        <v>1000</v>
      </c>
      <c r="AC2967" s="18">
        <f t="shared" si="774"/>
        <v>0</v>
      </c>
      <c r="AD2967" s="19">
        <f t="shared" si="780"/>
        <v>40000</v>
      </c>
      <c r="AE2967" s="21">
        <f t="shared" si="779"/>
        <v>450</v>
      </c>
      <c r="AF2967" s="20">
        <f t="shared" si="781"/>
        <v>0</v>
      </c>
      <c r="AG2967" s="20">
        <f t="shared" si="782"/>
        <v>0</v>
      </c>
      <c r="AH2967" s="20">
        <f t="shared" si="783"/>
        <v>0</v>
      </c>
      <c r="AI2967" s="20">
        <f t="shared" si="787"/>
        <v>0</v>
      </c>
      <c r="AJ2967" s="20">
        <f t="shared" si="788"/>
        <v>0</v>
      </c>
      <c r="AK2967" s="20">
        <f t="shared" si="775"/>
        <v>0</v>
      </c>
      <c r="AL2967" s="171"/>
      <c r="AM2967" s="185" t="s">
        <v>4031</v>
      </c>
    </row>
    <row r="2968" spans="1:39" ht="15.75" customHeight="1" x14ac:dyDescent="0.25">
      <c r="A2968" s="3">
        <v>1982</v>
      </c>
      <c r="B2968" s="14">
        <f t="shared" si="786"/>
        <v>1</v>
      </c>
      <c r="C2968" s="9">
        <v>45432</v>
      </c>
      <c r="D2968" s="3" t="s">
        <v>3852</v>
      </c>
      <c r="E2968" s="14" t="str">
        <f t="shared" si="784"/>
        <v>1982Gomez1</v>
      </c>
      <c r="I2968" s="10" t="s">
        <v>3853</v>
      </c>
      <c r="J2968" s="14" t="str">
        <f t="shared" si="778"/>
        <v>Cambiar juego de bujias</v>
      </c>
      <c r="K2968" s="3" t="s">
        <v>1665</v>
      </c>
      <c r="L2968" s="3">
        <v>1</v>
      </c>
      <c r="M2968" s="10" t="s">
        <v>2222</v>
      </c>
      <c r="N2968" s="3" t="s">
        <v>771</v>
      </c>
      <c r="O2968" s="158">
        <v>4545.46</v>
      </c>
      <c r="P2968" s="158">
        <v>954.54</v>
      </c>
      <c r="Q2968" s="7">
        <v>5500</v>
      </c>
      <c r="R2968" s="7" t="s">
        <v>1971</v>
      </c>
      <c r="S2968" s="8"/>
      <c r="T2968" s="11">
        <v>4</v>
      </c>
      <c r="U2968" s="158">
        <v>6198.35</v>
      </c>
      <c r="V2968" s="158">
        <v>1301.6500000000001</v>
      </c>
      <c r="W2968" s="76">
        <v>7500</v>
      </c>
      <c r="X2968" s="16">
        <f t="shared" si="785"/>
        <v>30000</v>
      </c>
      <c r="AC2968" s="18">
        <f t="shared" si="774"/>
        <v>0</v>
      </c>
      <c r="AD2968" s="19">
        <f t="shared" si="780"/>
        <v>0</v>
      </c>
      <c r="AE2968" s="21">
        <f t="shared" si="779"/>
        <v>22000</v>
      </c>
      <c r="AF2968" s="20">
        <f t="shared" si="781"/>
        <v>5500</v>
      </c>
      <c r="AG2968" s="20">
        <f t="shared" si="782"/>
        <v>30000</v>
      </c>
      <c r="AH2968" s="20">
        <f t="shared" si="783"/>
        <v>0</v>
      </c>
      <c r="AI2968" s="20">
        <f t="shared" si="787"/>
        <v>30000</v>
      </c>
      <c r="AJ2968" s="20">
        <f t="shared" si="788"/>
        <v>0</v>
      </c>
      <c r="AK2968" s="20">
        <f t="shared" si="775"/>
        <v>30000</v>
      </c>
      <c r="AL2968" s="171"/>
    </row>
    <row r="2969" spans="1:39" ht="15.75" customHeight="1" x14ac:dyDescent="0.25">
      <c r="A2969" s="3">
        <v>1982</v>
      </c>
      <c r="B2969" s="14">
        <f t="shared" si="786"/>
        <v>2</v>
      </c>
      <c r="C2969" s="9">
        <f>IF(A2969=A2968,C2968,"")</f>
        <v>45432</v>
      </c>
      <c r="D2969" s="3" t="str">
        <f>IF(A2969=A2968,D2968,"")</f>
        <v>Gomez</v>
      </c>
      <c r="E2969" s="14" t="str">
        <f t="shared" si="784"/>
        <v>1982Gomez2</v>
      </c>
      <c r="J2969" s="14" t="str">
        <f t="shared" si="778"/>
        <v xml:space="preserve">Cambiar juego de bujias </v>
      </c>
      <c r="S2969" s="8"/>
      <c r="W2969" s="76"/>
      <c r="X2969" s="16">
        <f t="shared" si="785"/>
        <v>0</v>
      </c>
      <c r="AC2969" s="18">
        <f t="shared" si="774"/>
        <v>0</v>
      </c>
      <c r="AD2969" s="19">
        <f t="shared" si="780"/>
        <v>0</v>
      </c>
      <c r="AE2969" s="21">
        <f t="shared" si="779"/>
        <v>0</v>
      </c>
      <c r="AF2969" s="20">
        <f t="shared" si="781"/>
        <v>0</v>
      </c>
      <c r="AG2969" s="20">
        <f t="shared" si="782"/>
        <v>0</v>
      </c>
      <c r="AH2969" s="20">
        <f t="shared" si="783"/>
        <v>0</v>
      </c>
      <c r="AI2969" s="20">
        <f t="shared" si="787"/>
        <v>0</v>
      </c>
      <c r="AJ2969" s="20">
        <f t="shared" si="788"/>
        <v>0</v>
      </c>
      <c r="AK2969" s="20">
        <f t="shared" si="775"/>
        <v>0</v>
      </c>
      <c r="AL2969" s="171"/>
    </row>
    <row r="2970" spans="1:39" ht="15.75" customHeight="1" x14ac:dyDescent="0.25">
      <c r="A2970" s="3">
        <v>1983</v>
      </c>
      <c r="B2970" s="14">
        <f t="shared" si="786"/>
        <v>1</v>
      </c>
      <c r="C2970" s="9">
        <v>45432</v>
      </c>
      <c r="D2970" s="3" t="s">
        <v>3854</v>
      </c>
      <c r="E2970" s="14" t="str">
        <f t="shared" si="784"/>
        <v>1983Issetta Marcelo1</v>
      </c>
      <c r="F2970" s="119" t="s">
        <v>3855</v>
      </c>
      <c r="G2970" s="119" t="s">
        <v>2238</v>
      </c>
      <c r="H2970" s="119">
        <v>81717</v>
      </c>
      <c r="I2970" s="10" t="s">
        <v>3865</v>
      </c>
      <c r="J2970" s="14" t="str">
        <f t="shared" si="778"/>
        <v>Service completo. Cambio de aceite y filtros. Control general del vehiculo. Cambiar juego de bujias. Sacar consola. Sacar palanca de freno de mano. Reparar traba de manija de freno de mano. Armado total. Regulacion de freno de mano.</v>
      </c>
      <c r="K2970" s="3" t="s">
        <v>2390</v>
      </c>
      <c r="L2970" s="3">
        <v>1</v>
      </c>
      <c r="M2970" s="10" t="s">
        <v>19</v>
      </c>
      <c r="N2970" s="3" t="s">
        <v>199</v>
      </c>
      <c r="O2970" s="158">
        <v>13057.86</v>
      </c>
      <c r="P2970" s="158">
        <v>2742.14</v>
      </c>
      <c r="Q2970" s="7">
        <v>15800</v>
      </c>
      <c r="R2970" s="7" t="s">
        <v>1916</v>
      </c>
      <c r="S2970" s="8"/>
      <c r="T2970" s="11">
        <v>1</v>
      </c>
      <c r="U2970" s="158">
        <v>16363.64</v>
      </c>
      <c r="V2970" s="158">
        <v>3436.36</v>
      </c>
      <c r="W2970" s="76">
        <v>19800</v>
      </c>
      <c r="X2970" s="16">
        <f t="shared" si="785"/>
        <v>19800</v>
      </c>
      <c r="Y2970" s="3">
        <v>1</v>
      </c>
      <c r="Z2970" s="114">
        <v>86776.86</v>
      </c>
      <c r="AA2970" s="114">
        <v>18223.14</v>
      </c>
      <c r="AB2970" s="4">
        <v>105000</v>
      </c>
      <c r="AC2970" s="18">
        <f t="shared" si="774"/>
        <v>105000</v>
      </c>
      <c r="AD2970" s="19">
        <f t="shared" si="780"/>
        <v>105000</v>
      </c>
      <c r="AE2970" s="21">
        <f t="shared" si="779"/>
        <v>15800</v>
      </c>
      <c r="AF2970" s="20">
        <f t="shared" si="781"/>
        <v>63866.84</v>
      </c>
      <c r="AG2970" s="20">
        <f t="shared" si="782"/>
        <v>221000</v>
      </c>
      <c r="AH2970" s="20">
        <f t="shared" si="783"/>
        <v>105000</v>
      </c>
      <c r="AI2970" s="20">
        <f t="shared" si="787"/>
        <v>269421.48760330578</v>
      </c>
      <c r="AJ2970" s="20">
        <f t="shared" si="788"/>
        <v>56578.512396694212</v>
      </c>
      <c r="AK2970" s="20">
        <f t="shared" si="775"/>
        <v>326000</v>
      </c>
      <c r="AL2970" s="171">
        <v>23</v>
      </c>
    </row>
    <row r="2971" spans="1:39" ht="15.75" customHeight="1" x14ac:dyDescent="0.25">
      <c r="A2971" s="3">
        <v>1983</v>
      </c>
      <c r="B2971" s="14">
        <f t="shared" si="786"/>
        <v>2</v>
      </c>
      <c r="C2971" s="9">
        <f>IF(A2971=A2970,C2970,"")</f>
        <v>45432</v>
      </c>
      <c r="D2971" s="3" t="str">
        <f>IF(A2971=A2970,D2970,"")</f>
        <v>Issetta Marcelo</v>
      </c>
      <c r="E2971" s="14" t="str">
        <f t="shared" si="784"/>
        <v>1983Issetta Marcelo2</v>
      </c>
      <c r="J2971" s="14" t="str">
        <f t="shared" si="778"/>
        <v xml:space="preserve">Service completo. Cambio de aceite y filtros. Control general del vehiculo. Cambiar juego de bujias. Sacar consola. Sacar palanca de freno de mano. Reparar traba de manija de freno de mano. Armado total. Regulacion de freno de mano. </v>
      </c>
      <c r="L2971" s="3">
        <v>1</v>
      </c>
      <c r="M2971" s="10" t="s">
        <v>2178</v>
      </c>
      <c r="N2971" s="3" t="s">
        <v>84</v>
      </c>
      <c r="O2971" s="158">
        <v>4205.76</v>
      </c>
      <c r="P2971" s="158">
        <v>883.2</v>
      </c>
      <c r="Q2971" s="7">
        <v>5088.96</v>
      </c>
      <c r="S2971" s="8"/>
      <c r="T2971" s="11">
        <v>1</v>
      </c>
      <c r="U2971" s="158">
        <v>7024.8</v>
      </c>
      <c r="V2971" s="158">
        <v>1475.2</v>
      </c>
      <c r="W2971" s="76">
        <v>8500</v>
      </c>
      <c r="X2971" s="16">
        <f t="shared" si="785"/>
        <v>8500</v>
      </c>
      <c r="AC2971" s="18">
        <f t="shared" si="774"/>
        <v>0</v>
      </c>
      <c r="AD2971" s="19">
        <f t="shared" si="780"/>
        <v>105000</v>
      </c>
      <c r="AE2971" s="21">
        <f t="shared" si="779"/>
        <v>5088.96</v>
      </c>
      <c r="AF2971" s="20">
        <f t="shared" si="781"/>
        <v>0</v>
      </c>
      <c r="AG2971" s="20">
        <f t="shared" si="782"/>
        <v>0</v>
      </c>
      <c r="AH2971" s="20">
        <f t="shared" si="783"/>
        <v>0</v>
      </c>
      <c r="AI2971" s="20">
        <f t="shared" si="787"/>
        <v>0</v>
      </c>
      <c r="AJ2971" s="20">
        <f t="shared" si="788"/>
        <v>0</v>
      </c>
      <c r="AK2971" s="20">
        <f t="shared" si="775"/>
        <v>0</v>
      </c>
      <c r="AL2971" s="171"/>
    </row>
    <row r="2972" spans="1:39" ht="15.75" customHeight="1" x14ac:dyDescent="0.25">
      <c r="A2972" s="3">
        <v>1983</v>
      </c>
      <c r="B2972" s="14">
        <f t="shared" si="786"/>
        <v>3</v>
      </c>
      <c r="C2972" s="9">
        <f>IF(A2972=A2971,C2971,"")</f>
        <v>45432</v>
      </c>
      <c r="D2972" s="3" t="str">
        <f>IF(A2972=A2971,D2971,"")</f>
        <v>Issetta Marcelo</v>
      </c>
      <c r="E2972" s="14" t="str">
        <f t="shared" si="784"/>
        <v>1983Issetta Marcelo3</v>
      </c>
      <c r="J2972" s="14" t="str">
        <f t="shared" si="778"/>
        <v xml:space="preserve">Service completo. Cambio de aceite y filtros. Control general del vehiculo. Cambiar juego de bujias. Sacar consola. Sacar palanca de freno de mano. Reparar traba de manija de freno de mano. Armado total. Regulacion de freno de mano.  </v>
      </c>
      <c r="L2972" s="3">
        <v>1</v>
      </c>
      <c r="M2972" s="10" t="s">
        <v>3119</v>
      </c>
      <c r="N2972" s="3" t="s">
        <v>84</v>
      </c>
      <c r="O2972" s="158">
        <v>6674.35</v>
      </c>
      <c r="P2972" s="158">
        <v>1401.61</v>
      </c>
      <c r="Q2972" s="7">
        <v>8075.96</v>
      </c>
      <c r="S2972" s="8"/>
      <c r="T2972" s="11">
        <v>1</v>
      </c>
      <c r="U2972" s="158">
        <v>8264.4699999999993</v>
      </c>
      <c r="V2972" s="158">
        <v>1735.53</v>
      </c>
      <c r="W2972" s="76">
        <v>10000</v>
      </c>
      <c r="X2972" s="16">
        <f t="shared" si="785"/>
        <v>10000</v>
      </c>
      <c r="AC2972" s="18">
        <f t="shared" si="774"/>
        <v>0</v>
      </c>
      <c r="AD2972" s="19">
        <f t="shared" si="780"/>
        <v>105000</v>
      </c>
      <c r="AE2972" s="21">
        <f t="shared" si="779"/>
        <v>8075.96</v>
      </c>
      <c r="AF2972" s="20">
        <f t="shared" si="781"/>
        <v>0</v>
      </c>
      <c r="AG2972" s="20">
        <f t="shared" si="782"/>
        <v>0</v>
      </c>
      <c r="AH2972" s="20">
        <f t="shared" si="783"/>
        <v>0</v>
      </c>
      <c r="AI2972" s="20">
        <f t="shared" si="787"/>
        <v>0</v>
      </c>
      <c r="AJ2972" s="20">
        <f t="shared" si="788"/>
        <v>0</v>
      </c>
      <c r="AK2972" s="20">
        <f t="shared" si="775"/>
        <v>0</v>
      </c>
      <c r="AL2972" s="171"/>
    </row>
    <row r="2973" spans="1:39" ht="15.75" customHeight="1" x14ac:dyDescent="0.25">
      <c r="A2973" s="3">
        <v>1983</v>
      </c>
      <c r="B2973" s="14">
        <f t="shared" si="786"/>
        <v>4</v>
      </c>
      <c r="C2973" s="9">
        <f>IF(A2973=A2972,C2972,"")</f>
        <v>45432</v>
      </c>
      <c r="D2973" s="3" t="str">
        <f>IF(A2973=A2972,D2972,"")</f>
        <v>Issetta Marcelo</v>
      </c>
      <c r="E2973" s="14" t="str">
        <f t="shared" si="784"/>
        <v>1983Issetta Marcelo4</v>
      </c>
      <c r="J2973" s="14" t="str">
        <f t="shared" si="778"/>
        <v xml:space="preserve">Service completo. Cambio de aceite y filtros. Control general del vehiculo. Cambiar juego de bujias. Sacar consola. Sacar palanca de freno de mano. Reparar traba de manija de freno de mano. Armado total. Regulacion de freno de mano.   </v>
      </c>
      <c r="L2973" s="3">
        <v>1</v>
      </c>
      <c r="M2973" s="10" t="s">
        <v>2623</v>
      </c>
      <c r="N2973" s="3" t="s">
        <v>84</v>
      </c>
      <c r="O2973" s="158">
        <v>7024.8</v>
      </c>
      <c r="P2973" s="158">
        <v>1475.2</v>
      </c>
      <c r="Q2973" s="7">
        <v>8500</v>
      </c>
      <c r="S2973" s="8"/>
      <c r="T2973" s="11">
        <v>1</v>
      </c>
      <c r="U2973" s="158">
        <v>10330.58</v>
      </c>
      <c r="V2973" s="158">
        <v>2169.42</v>
      </c>
      <c r="W2973" s="76">
        <v>12500</v>
      </c>
      <c r="X2973" s="16">
        <f t="shared" si="785"/>
        <v>12500</v>
      </c>
      <c r="AC2973" s="18">
        <f t="shared" si="774"/>
        <v>0</v>
      </c>
      <c r="AD2973" s="19">
        <f t="shared" si="780"/>
        <v>105000</v>
      </c>
      <c r="AE2973" s="21">
        <f t="shared" si="779"/>
        <v>8500</v>
      </c>
      <c r="AF2973" s="20">
        <f t="shared" si="781"/>
        <v>0</v>
      </c>
      <c r="AG2973" s="20">
        <f t="shared" si="782"/>
        <v>0</v>
      </c>
      <c r="AH2973" s="20">
        <f t="shared" si="783"/>
        <v>0</v>
      </c>
      <c r="AI2973" s="20">
        <f t="shared" si="787"/>
        <v>0</v>
      </c>
      <c r="AJ2973" s="20">
        <f t="shared" si="788"/>
        <v>0</v>
      </c>
      <c r="AK2973" s="20">
        <f t="shared" si="775"/>
        <v>0</v>
      </c>
      <c r="AL2973" s="171"/>
    </row>
    <row r="2974" spans="1:39" ht="15.75" customHeight="1" x14ac:dyDescent="0.25">
      <c r="A2974" s="3">
        <v>1983</v>
      </c>
      <c r="B2974" s="14">
        <f t="shared" si="786"/>
        <v>5</v>
      </c>
      <c r="C2974" s="9">
        <f>IF(A2974=A2973,C2973,"")</f>
        <v>45432</v>
      </c>
      <c r="D2974" s="3" t="str">
        <f>IF(A2974=A2973,D2973,"")</f>
        <v>Issetta Marcelo</v>
      </c>
      <c r="E2974" s="14" t="str">
        <f t="shared" si="784"/>
        <v>1983Issetta Marcelo5</v>
      </c>
      <c r="J2974" s="14" t="str">
        <f t="shared" si="778"/>
        <v xml:space="preserve">Service completo. Cambio de aceite y filtros. Control general del vehiculo. Cambiar juego de bujias. Sacar consola. Sacar palanca de freno de mano. Reparar traba de manija de freno de mano. Armado total. Regulacion de freno de mano.    </v>
      </c>
      <c r="L2974" s="3">
        <v>1</v>
      </c>
      <c r="M2974" s="10" t="s">
        <v>3859</v>
      </c>
      <c r="N2974" s="3" t="s">
        <v>84</v>
      </c>
      <c r="O2974" s="158">
        <v>5290.09</v>
      </c>
      <c r="P2974" s="158">
        <v>1111.83</v>
      </c>
      <c r="Q2974" s="7">
        <v>6401.92</v>
      </c>
      <c r="S2974" s="8"/>
      <c r="T2974" s="11">
        <v>4</v>
      </c>
      <c r="U2974" s="158">
        <v>13677.69</v>
      </c>
      <c r="V2974" s="158">
        <v>2872.31</v>
      </c>
      <c r="W2974" s="76">
        <v>16550</v>
      </c>
      <c r="X2974" s="16">
        <f t="shared" si="785"/>
        <v>66200</v>
      </c>
      <c r="AC2974" s="18">
        <f t="shared" si="774"/>
        <v>0</v>
      </c>
      <c r="AD2974" s="19">
        <f t="shared" si="780"/>
        <v>105000</v>
      </c>
      <c r="AE2974" s="21">
        <f t="shared" si="779"/>
        <v>25607.68</v>
      </c>
      <c r="AF2974" s="20">
        <f t="shared" si="781"/>
        <v>0</v>
      </c>
      <c r="AG2974" s="20">
        <f t="shared" si="782"/>
        <v>0</v>
      </c>
      <c r="AH2974" s="20">
        <f t="shared" si="783"/>
        <v>0</v>
      </c>
      <c r="AI2974" s="20">
        <f t="shared" si="787"/>
        <v>0</v>
      </c>
      <c r="AJ2974" s="20">
        <f t="shared" si="788"/>
        <v>0</v>
      </c>
      <c r="AK2974" s="20">
        <f t="shared" si="775"/>
        <v>0</v>
      </c>
      <c r="AL2974" s="171"/>
    </row>
    <row r="2975" spans="1:39" ht="15.75" customHeight="1" x14ac:dyDescent="0.25">
      <c r="A2975" s="3">
        <v>1983</v>
      </c>
      <c r="B2975" s="14">
        <f t="shared" si="786"/>
        <v>6</v>
      </c>
      <c r="C2975" s="9">
        <f>IF(A2975=A2974,C2974,"")</f>
        <v>45432</v>
      </c>
      <c r="D2975" s="3" t="str">
        <f>IF(A2975=A2974,D2974,"")</f>
        <v>Issetta Marcelo</v>
      </c>
      <c r="E2975" s="14" t="str">
        <f t="shared" si="784"/>
        <v>1983Issetta Marcelo6</v>
      </c>
      <c r="J2975" s="14" t="str">
        <f t="shared" si="778"/>
        <v xml:space="preserve">Service completo. Cambio de aceite y filtros. Control general del vehiculo. Cambiar juego de bujias. Sacar consola. Sacar palanca de freno de mano. Reparar traba de manija de freno de mano. Armado total. Regulacion de freno de mano.     </v>
      </c>
      <c r="L2975" s="3">
        <v>1</v>
      </c>
      <c r="M2975" s="10" t="s">
        <v>2222</v>
      </c>
      <c r="N2975" s="3" t="s">
        <v>734</v>
      </c>
      <c r="O2975" s="158">
        <v>16528.93</v>
      </c>
      <c r="P2975" s="158">
        <v>3471.07</v>
      </c>
      <c r="Q2975" s="7">
        <v>20000</v>
      </c>
      <c r="S2975" s="8"/>
      <c r="T2975" s="11">
        <v>4</v>
      </c>
      <c r="U2975" s="158">
        <v>21487.61</v>
      </c>
      <c r="V2975" s="158">
        <v>4512.3900000000003</v>
      </c>
      <c r="W2975" s="76">
        <v>26000</v>
      </c>
      <c r="X2975" s="16">
        <f t="shared" si="785"/>
        <v>104000</v>
      </c>
      <c r="AC2975" s="18">
        <f t="shared" si="774"/>
        <v>0</v>
      </c>
      <c r="AD2975" s="19">
        <f t="shared" si="780"/>
        <v>105000</v>
      </c>
      <c r="AE2975" s="21">
        <f t="shared" si="779"/>
        <v>80000</v>
      </c>
      <c r="AF2975" s="20">
        <f t="shared" si="781"/>
        <v>0</v>
      </c>
      <c r="AG2975" s="20">
        <f t="shared" si="782"/>
        <v>0</v>
      </c>
      <c r="AH2975" s="20">
        <f t="shared" si="783"/>
        <v>0</v>
      </c>
      <c r="AI2975" s="20">
        <f t="shared" si="787"/>
        <v>0</v>
      </c>
      <c r="AJ2975" s="20">
        <f t="shared" si="788"/>
        <v>0</v>
      </c>
      <c r="AK2975" s="20">
        <f t="shared" si="775"/>
        <v>0</v>
      </c>
      <c r="AL2975" s="171"/>
    </row>
    <row r="2976" spans="1:39" ht="15.75" customHeight="1" x14ac:dyDescent="0.25">
      <c r="A2976" s="3">
        <v>1984</v>
      </c>
      <c r="B2976" s="14">
        <f t="shared" si="786"/>
        <v>1</v>
      </c>
      <c r="C2976" s="9">
        <v>45432</v>
      </c>
      <c r="D2976" s="3" t="s">
        <v>746</v>
      </c>
      <c r="E2976" s="14" t="str">
        <f t="shared" si="784"/>
        <v>1984Medic1</v>
      </c>
      <c r="F2976" s="119" t="s">
        <v>3417</v>
      </c>
      <c r="G2976" s="119" t="s">
        <v>3418</v>
      </c>
      <c r="H2976" s="119">
        <v>298544</v>
      </c>
      <c r="I2976" s="10" t="s">
        <v>4023</v>
      </c>
      <c r="J2976" s="14" t="str">
        <f t="shared" si="778"/>
        <v>Service completo. Cambio de aceite y filtros. Control general del vehiculo. Cambiar ambas rotulas inferiores. Cambiar fuelles de cremallera. Cambiar ambos extremos de direccion. Cambiar precap lado derecho. Desarmar distribucion completa. Cambiar kit, correa poly-v y liquido refrigerante. Purgado del circuito de refrigeracion. Puesta a punto. Armado total. Agregar reconstituyente de retenes para eliminar perdidas de aceite en direccion hidraulica.</v>
      </c>
      <c r="K2976" s="3" t="s">
        <v>2390</v>
      </c>
      <c r="L2976" s="3">
        <v>1</v>
      </c>
      <c r="M2976" s="10" t="s">
        <v>3972</v>
      </c>
      <c r="N2976" s="3" t="s">
        <v>1832</v>
      </c>
      <c r="Q2976" s="7">
        <v>0</v>
      </c>
      <c r="R2976" s="7" t="s">
        <v>1916</v>
      </c>
      <c r="S2976" s="8"/>
      <c r="W2976" s="76"/>
      <c r="X2976" s="16">
        <f t="shared" si="785"/>
        <v>0</v>
      </c>
      <c r="Y2976" s="3">
        <v>1</v>
      </c>
      <c r="Z2976" s="114">
        <v>351239.67</v>
      </c>
      <c r="AA2976" s="114">
        <v>73760.33</v>
      </c>
      <c r="AB2976" s="4">
        <v>425000</v>
      </c>
      <c r="AC2976" s="18">
        <f t="shared" si="774"/>
        <v>425000</v>
      </c>
      <c r="AD2976" s="19">
        <f t="shared" si="780"/>
        <v>425000</v>
      </c>
      <c r="AE2976" s="21">
        <f t="shared" si="779"/>
        <v>0</v>
      </c>
      <c r="AF2976" s="20">
        <f t="shared" si="781"/>
        <v>151643.79999999999</v>
      </c>
      <c r="AG2976" s="20">
        <f t="shared" si="782"/>
        <v>423040</v>
      </c>
      <c r="AH2976" s="20">
        <f t="shared" si="783"/>
        <v>425000</v>
      </c>
      <c r="AI2976" s="20">
        <f t="shared" si="787"/>
        <v>700859.50413223146</v>
      </c>
      <c r="AJ2976" s="20">
        <f t="shared" si="788"/>
        <v>147180.49586776859</v>
      </c>
      <c r="AK2976" s="20">
        <f t="shared" si="775"/>
        <v>848040</v>
      </c>
      <c r="AL2976" s="171">
        <v>39</v>
      </c>
    </row>
    <row r="2977" spans="1:38" ht="15.75" customHeight="1" x14ac:dyDescent="0.25">
      <c r="A2977" s="3">
        <v>1984</v>
      </c>
      <c r="B2977" s="14">
        <f t="shared" si="786"/>
        <v>2</v>
      </c>
      <c r="C2977" s="9">
        <f>IF(A2977=A2976,C2976,"")</f>
        <v>45432</v>
      </c>
      <c r="D2977" s="3" t="str">
        <f>IF(A2977=A2976,D2976,"")</f>
        <v>Medic</v>
      </c>
      <c r="E2977" s="14" t="str">
        <f t="shared" si="784"/>
        <v>1984Medic2</v>
      </c>
      <c r="J2977" s="14" t="str">
        <f t="shared" si="778"/>
        <v xml:space="preserve">Service completo. Cambio de aceite y filtros. Control general del vehiculo. Cambiar ambas rotulas inferiores. Cambiar fuelles de cremallera. Cambiar ambos extremos de direccion. Cambiar precap lado derecho. Desarmar distribucion completa. Cambiar kit, correa poly-v y liquido refrigerante. Purgado del circuito de refrigeracion. Puesta a punto. Armado total. Agregar reconstituyente de retenes para eliminar perdidas de aceite en direccion hidraulica. </v>
      </c>
      <c r="L2977" s="3">
        <v>1</v>
      </c>
      <c r="M2977" s="10" t="s">
        <v>1920</v>
      </c>
      <c r="N2977" s="3" t="s">
        <v>1832</v>
      </c>
      <c r="Q2977" s="7">
        <v>0</v>
      </c>
      <c r="S2977" s="8"/>
      <c r="W2977" s="76"/>
      <c r="X2977" s="16">
        <f t="shared" si="785"/>
        <v>0</v>
      </c>
      <c r="AC2977" s="18">
        <f t="shared" si="774"/>
        <v>0</v>
      </c>
      <c r="AD2977" s="19">
        <f t="shared" si="780"/>
        <v>425000</v>
      </c>
      <c r="AE2977" s="21">
        <f t="shared" si="779"/>
        <v>0</v>
      </c>
      <c r="AF2977" s="20">
        <f t="shared" si="781"/>
        <v>0</v>
      </c>
      <c r="AG2977" s="20">
        <f t="shared" si="782"/>
        <v>0</v>
      </c>
      <c r="AH2977" s="20">
        <f t="shared" si="783"/>
        <v>0</v>
      </c>
      <c r="AI2977" s="20">
        <f t="shared" si="787"/>
        <v>0</v>
      </c>
      <c r="AJ2977" s="20">
        <f t="shared" si="788"/>
        <v>0</v>
      </c>
      <c r="AK2977" s="20">
        <f t="shared" si="775"/>
        <v>0</v>
      </c>
      <c r="AL2977" s="171"/>
    </row>
    <row r="2978" spans="1:38" ht="15.75" customHeight="1" x14ac:dyDescent="0.25">
      <c r="A2978" s="3">
        <v>1984</v>
      </c>
      <c r="B2978" s="14">
        <f t="shared" si="786"/>
        <v>3</v>
      </c>
      <c r="C2978" s="9">
        <f>IF(A2978=A2977,C2977,"")</f>
        <v>45432</v>
      </c>
      <c r="D2978" s="3" t="str">
        <f>IF(A2978=A2977,D2977,"")</f>
        <v>Medic</v>
      </c>
      <c r="E2978" s="14" t="str">
        <f t="shared" si="784"/>
        <v>1984Medic3</v>
      </c>
      <c r="J2978" s="14" t="str">
        <f t="shared" si="778"/>
        <v xml:space="preserve">Service completo. Cambio de aceite y filtros. Control general del vehiculo. Cambiar ambas rotulas inferiores. Cambiar fuelles de cremallera. Cambiar ambos extremos de direccion. Cambiar precap lado derecho. Desarmar distribucion completa. Cambiar kit, correa poly-v y liquido refrigerante. Purgado del circuito de refrigeracion. Puesta a punto. Armado total. Agregar reconstituyente de retenes para eliminar perdidas de aceite en direccion hidraulica.  </v>
      </c>
      <c r="L2978" s="3">
        <v>1</v>
      </c>
      <c r="M2978" s="10" t="s">
        <v>2789</v>
      </c>
      <c r="N2978" s="3" t="s">
        <v>1832</v>
      </c>
      <c r="Q2978" s="7">
        <v>0</v>
      </c>
      <c r="S2978" s="8"/>
      <c r="W2978" s="76"/>
      <c r="X2978" s="16">
        <f t="shared" si="785"/>
        <v>0</v>
      </c>
      <c r="AC2978" s="18">
        <f t="shared" si="774"/>
        <v>0</v>
      </c>
      <c r="AD2978" s="19">
        <f t="shared" si="780"/>
        <v>425000</v>
      </c>
      <c r="AE2978" s="21">
        <f t="shared" si="779"/>
        <v>0</v>
      </c>
      <c r="AF2978" s="20">
        <f t="shared" si="781"/>
        <v>0</v>
      </c>
      <c r="AG2978" s="20">
        <f t="shared" si="782"/>
        <v>0</v>
      </c>
      <c r="AH2978" s="20">
        <f t="shared" si="783"/>
        <v>0</v>
      </c>
      <c r="AI2978" s="20">
        <f t="shared" si="787"/>
        <v>0</v>
      </c>
      <c r="AJ2978" s="20">
        <f t="shared" si="788"/>
        <v>0</v>
      </c>
      <c r="AK2978" s="20">
        <f t="shared" si="775"/>
        <v>0</v>
      </c>
      <c r="AL2978" s="171"/>
    </row>
    <row r="2979" spans="1:38" ht="15.75" customHeight="1" x14ac:dyDescent="0.25">
      <c r="A2979" s="3">
        <v>1984</v>
      </c>
      <c r="B2979" s="14">
        <f t="shared" si="786"/>
        <v>4</v>
      </c>
      <c r="C2979" s="9">
        <f>IF(A2979=A2978,C2978,"")</f>
        <v>45432</v>
      </c>
      <c r="D2979" s="3" t="str">
        <f>IF(A2979=A2978,D2978,"")</f>
        <v>Medic</v>
      </c>
      <c r="E2979" s="14" t="str">
        <f t="shared" si="784"/>
        <v>1984Medic4</v>
      </c>
      <c r="J2979" s="14" t="str">
        <f t="shared" si="778"/>
        <v xml:space="preserve">Service completo. Cambio de aceite y filtros. Control general del vehiculo. Cambiar ambas rotulas inferiores. Cambiar fuelles de cremallera. Cambiar ambos extremos de direccion. Cambiar precap lado derecho. Desarmar distribucion completa. Cambiar kit, correa poly-v y liquido refrigerante. Purgado del circuito de refrigeracion. Puesta a punto. Armado total. Agregar reconstituyente de retenes para eliminar perdidas de aceite en direccion hidraulica.   </v>
      </c>
      <c r="L2979" s="3">
        <v>1</v>
      </c>
      <c r="M2979" s="10" t="s">
        <v>3453</v>
      </c>
      <c r="N2979" s="3" t="s">
        <v>1832</v>
      </c>
      <c r="Q2979" s="7">
        <v>0</v>
      </c>
      <c r="S2979" s="8"/>
      <c r="W2979" s="76"/>
      <c r="X2979" s="16">
        <f t="shared" si="785"/>
        <v>0</v>
      </c>
      <c r="AC2979" s="18">
        <f t="shared" ref="AC2979:AC3042" si="789">+AB2979*Y2979</f>
        <v>0</v>
      </c>
      <c r="AD2979" s="19">
        <f t="shared" si="780"/>
        <v>425000</v>
      </c>
      <c r="AE2979" s="21">
        <f t="shared" si="779"/>
        <v>0</v>
      </c>
      <c r="AF2979" s="20">
        <f t="shared" si="781"/>
        <v>0</v>
      </c>
      <c r="AG2979" s="20">
        <f t="shared" si="782"/>
        <v>0</v>
      </c>
      <c r="AH2979" s="20">
        <f t="shared" si="783"/>
        <v>0</v>
      </c>
      <c r="AI2979" s="20">
        <f t="shared" si="787"/>
        <v>0</v>
      </c>
      <c r="AJ2979" s="20">
        <f t="shared" si="788"/>
        <v>0</v>
      </c>
      <c r="AK2979" s="20">
        <f t="shared" ref="AK2979:AK3042" si="790">AH2979+AG2979</f>
        <v>0</v>
      </c>
      <c r="AL2979" s="171"/>
    </row>
    <row r="2980" spans="1:38" ht="15.75" customHeight="1" x14ac:dyDescent="0.25">
      <c r="A2980" s="3">
        <v>1984</v>
      </c>
      <c r="B2980" s="14">
        <f t="shared" si="786"/>
        <v>5</v>
      </c>
      <c r="C2980" s="9">
        <f>IF(A2980=A2979,C2979,"")</f>
        <v>45432</v>
      </c>
      <c r="D2980" s="3" t="str">
        <f>IF(A2980=A2979,D2979,"")</f>
        <v>Medic</v>
      </c>
      <c r="E2980" s="14" t="str">
        <f t="shared" si="784"/>
        <v>1984Medic5</v>
      </c>
      <c r="J2980" s="14" t="str">
        <f t="shared" si="778"/>
        <v xml:space="preserve">Service completo. Cambio de aceite y filtros. Control general del vehiculo. Cambiar ambas rotulas inferiores. Cambiar fuelles de cremallera. Cambiar ambos extremos de direccion. Cambiar precap lado derecho. Desarmar distribucion completa. Cambiar kit, correa poly-v y liquido refrigerante. Purgado del circuito de refrigeracion. Puesta a punto. Armado total. Agregar reconstituyente de retenes para eliminar perdidas de aceite en direccion hidraulica.    </v>
      </c>
      <c r="L2980" s="3">
        <v>1</v>
      </c>
      <c r="M2980" s="10" t="s">
        <v>2363</v>
      </c>
      <c r="N2980" s="3" t="s">
        <v>1832</v>
      </c>
      <c r="Q2980" s="7">
        <v>0</v>
      </c>
      <c r="S2980" s="8"/>
      <c r="W2980" s="76"/>
      <c r="X2980" s="16">
        <f t="shared" si="785"/>
        <v>0</v>
      </c>
      <c r="AC2980" s="18">
        <f t="shared" si="789"/>
        <v>0</v>
      </c>
      <c r="AD2980" s="19">
        <f t="shared" si="780"/>
        <v>425000</v>
      </c>
      <c r="AE2980" s="21">
        <f t="shared" si="779"/>
        <v>0</v>
      </c>
      <c r="AF2980" s="20">
        <f t="shared" si="781"/>
        <v>0</v>
      </c>
      <c r="AG2980" s="20">
        <f t="shared" si="782"/>
        <v>0</v>
      </c>
      <c r="AH2980" s="20">
        <f t="shared" si="783"/>
        <v>0</v>
      </c>
      <c r="AI2980" s="20">
        <f t="shared" si="787"/>
        <v>0</v>
      </c>
      <c r="AJ2980" s="20">
        <f t="shared" si="788"/>
        <v>0</v>
      </c>
      <c r="AK2980" s="20">
        <f t="shared" si="790"/>
        <v>0</v>
      </c>
      <c r="AL2980" s="171"/>
    </row>
    <row r="2981" spans="1:38" ht="15.75" customHeight="1" x14ac:dyDescent="0.25">
      <c r="A2981" s="3">
        <v>1984</v>
      </c>
      <c r="B2981" s="14">
        <f t="shared" si="786"/>
        <v>6</v>
      </c>
      <c r="C2981" s="9">
        <v>45432</v>
      </c>
      <c r="D2981" s="3" t="s">
        <v>746</v>
      </c>
      <c r="E2981" s="14" t="str">
        <f t="shared" si="784"/>
        <v>1984Medic6</v>
      </c>
      <c r="J2981" s="14" t="str">
        <f t="shared" si="778"/>
        <v xml:space="preserve">Service completo. Cambio de aceite y filtros. Control general del vehiculo. Cambiar ambas rotulas inferiores. Cambiar fuelles de cremallera. Cambiar ambos extremos de direccion. Cambiar precap lado derecho. Desarmar distribucion completa. Cambiar kit, correa poly-v y liquido refrigerante. Purgado del circuito de refrigeracion. Puesta a punto. Armado total. Agregar reconstituyente de retenes para eliminar perdidas de aceite en direccion hidraulica.     </v>
      </c>
      <c r="L2981" s="3">
        <v>1</v>
      </c>
      <c r="M2981" s="10" t="s">
        <v>685</v>
      </c>
      <c r="N2981" s="3" t="s">
        <v>771</v>
      </c>
      <c r="O2981" s="158">
        <v>103986.61</v>
      </c>
      <c r="P2981" s="158">
        <v>21837.19</v>
      </c>
      <c r="Q2981" s="7">
        <v>125823.8</v>
      </c>
      <c r="S2981" s="8"/>
      <c r="T2981" s="11">
        <v>2</v>
      </c>
      <c r="U2981" s="158">
        <v>132000</v>
      </c>
      <c r="V2981" s="158">
        <v>27720</v>
      </c>
      <c r="W2981" s="76">
        <v>159720</v>
      </c>
      <c r="X2981" s="16">
        <f t="shared" si="785"/>
        <v>319440</v>
      </c>
      <c r="AC2981" s="18">
        <f t="shared" si="789"/>
        <v>0</v>
      </c>
      <c r="AD2981" s="19">
        <f t="shared" si="780"/>
        <v>425000</v>
      </c>
      <c r="AE2981" s="21">
        <f t="shared" si="779"/>
        <v>251647.6</v>
      </c>
      <c r="AF2981" s="20">
        <f t="shared" si="781"/>
        <v>0</v>
      </c>
      <c r="AG2981" s="20">
        <f t="shared" si="782"/>
        <v>0</v>
      </c>
      <c r="AH2981" s="20">
        <f t="shared" si="783"/>
        <v>0</v>
      </c>
      <c r="AI2981" s="20">
        <f t="shared" si="787"/>
        <v>0</v>
      </c>
      <c r="AJ2981" s="20">
        <f t="shared" si="788"/>
        <v>0</v>
      </c>
      <c r="AK2981" s="20">
        <f t="shared" si="790"/>
        <v>0</v>
      </c>
      <c r="AL2981" s="171"/>
    </row>
    <row r="2982" spans="1:38" ht="15.75" customHeight="1" x14ac:dyDescent="0.25">
      <c r="A2982" s="3">
        <v>1984</v>
      </c>
      <c r="B2982" s="14">
        <f t="shared" si="786"/>
        <v>7</v>
      </c>
      <c r="C2982" s="9">
        <f t="shared" ref="C2982:C2987" si="791">IF(A2982=A2981,C2981,"")</f>
        <v>45432</v>
      </c>
      <c r="D2982" s="3" t="str">
        <f t="shared" ref="D2982:D2987" si="792">IF(A2982=A2981,D2981,"")</f>
        <v>Medic</v>
      </c>
      <c r="E2982" s="14" t="str">
        <f t="shared" si="784"/>
        <v>1984Medic7</v>
      </c>
      <c r="J2982" s="14" t="str">
        <f t="shared" si="778"/>
        <v xml:space="preserve">Service completo. Cambio de aceite y filtros. Control general del vehiculo. Cambiar ambas rotulas inferiores. Cambiar fuelles de cremallera. Cambiar ambos extremos de direccion. Cambiar precap lado derecho. Desarmar distribucion completa. Cambiar kit, correa poly-v y liquido refrigerante. Purgado del circuito de refrigeracion. Puesta a punto. Armado total. Agregar reconstituyente de retenes para eliminar perdidas de aceite en direccion hidraulica.      </v>
      </c>
      <c r="L2982" s="3">
        <v>1</v>
      </c>
      <c r="M2982" s="10" t="s">
        <v>792</v>
      </c>
      <c r="N2982" s="3" t="s">
        <v>771</v>
      </c>
      <c r="O2982" s="158">
        <v>2826.45</v>
      </c>
      <c r="P2982" s="158">
        <v>593.54999999999995</v>
      </c>
      <c r="Q2982" s="174">
        <v>3420</v>
      </c>
      <c r="S2982" s="8"/>
      <c r="T2982" s="11">
        <v>6</v>
      </c>
      <c r="U2982" s="158">
        <v>7727.28</v>
      </c>
      <c r="V2982" s="158">
        <v>1622.72</v>
      </c>
      <c r="W2982" s="76">
        <v>9350</v>
      </c>
      <c r="X2982" s="16">
        <f t="shared" si="785"/>
        <v>56100</v>
      </c>
      <c r="AC2982" s="18">
        <f t="shared" si="789"/>
        <v>0</v>
      </c>
      <c r="AD2982" s="19">
        <f t="shared" si="780"/>
        <v>425000</v>
      </c>
      <c r="AE2982" s="21">
        <f t="shared" si="779"/>
        <v>20520</v>
      </c>
      <c r="AF2982" s="20">
        <f t="shared" si="781"/>
        <v>0</v>
      </c>
      <c r="AG2982" s="20">
        <f t="shared" si="782"/>
        <v>0</v>
      </c>
      <c r="AH2982" s="20">
        <f t="shared" si="783"/>
        <v>0</v>
      </c>
      <c r="AI2982" s="20">
        <f t="shared" si="787"/>
        <v>0</v>
      </c>
      <c r="AJ2982" s="20">
        <f t="shared" si="788"/>
        <v>0</v>
      </c>
      <c r="AK2982" s="20">
        <f t="shared" si="790"/>
        <v>0</v>
      </c>
      <c r="AL2982" s="171"/>
    </row>
    <row r="2983" spans="1:38" ht="15.75" customHeight="1" x14ac:dyDescent="0.25">
      <c r="A2983" s="3">
        <v>1984</v>
      </c>
      <c r="B2983" s="14">
        <f t="shared" si="786"/>
        <v>8</v>
      </c>
      <c r="C2983" s="9">
        <f t="shared" si="791"/>
        <v>45432</v>
      </c>
      <c r="D2983" s="3" t="str">
        <f t="shared" si="792"/>
        <v>Medic</v>
      </c>
      <c r="E2983" s="14" t="str">
        <f t="shared" si="784"/>
        <v>1984Medic8</v>
      </c>
      <c r="J2983" s="14" t="str">
        <f t="shared" ref="J2983:J3046" si="793">IF(A2983=A2982,CONCATENATE(J2982," ",I2983),I2983)</f>
        <v xml:space="preserve">Service completo. Cambio de aceite y filtros. Control general del vehiculo. Cambiar ambas rotulas inferiores. Cambiar fuelles de cremallera. Cambiar ambos extremos de direccion. Cambiar precap lado derecho. Desarmar distribucion completa. Cambiar kit, correa poly-v y liquido refrigerante. Purgado del circuito de refrigeracion. Puesta a punto. Armado total. Agregar reconstituyente de retenes para eliminar perdidas de aceite en direccion hidraulica.       </v>
      </c>
      <c r="L2983" s="3">
        <v>1</v>
      </c>
      <c r="M2983" s="10" t="s">
        <v>918</v>
      </c>
      <c r="N2983" s="3" t="s">
        <v>1832</v>
      </c>
      <c r="S2983" s="8"/>
      <c r="T2983" s="11">
        <v>1</v>
      </c>
      <c r="W2983" s="76"/>
      <c r="X2983" s="16">
        <f t="shared" si="785"/>
        <v>0</v>
      </c>
      <c r="AC2983" s="18">
        <f t="shared" si="789"/>
        <v>0</v>
      </c>
      <c r="AD2983" s="19">
        <f t="shared" si="780"/>
        <v>425000</v>
      </c>
      <c r="AE2983" s="21">
        <f t="shared" si="779"/>
        <v>0</v>
      </c>
      <c r="AF2983" s="20">
        <f t="shared" si="781"/>
        <v>0</v>
      </c>
      <c r="AG2983" s="20">
        <f t="shared" si="782"/>
        <v>0</v>
      </c>
      <c r="AH2983" s="20">
        <f t="shared" si="783"/>
        <v>0</v>
      </c>
      <c r="AI2983" s="20">
        <f t="shared" si="787"/>
        <v>0</v>
      </c>
      <c r="AJ2983" s="20">
        <f t="shared" si="788"/>
        <v>0</v>
      </c>
      <c r="AK2983" s="20">
        <f t="shared" si="790"/>
        <v>0</v>
      </c>
      <c r="AL2983" s="171"/>
    </row>
    <row r="2984" spans="1:38" ht="15.75" customHeight="1" x14ac:dyDescent="0.25">
      <c r="A2984" s="3">
        <v>1984</v>
      </c>
      <c r="B2984" s="14">
        <f t="shared" si="786"/>
        <v>9</v>
      </c>
      <c r="C2984" s="9">
        <f t="shared" si="791"/>
        <v>45432</v>
      </c>
      <c r="D2984" s="3" t="str">
        <f t="shared" si="792"/>
        <v>Medic</v>
      </c>
      <c r="E2984" s="14" t="str">
        <f t="shared" si="784"/>
        <v>1984Medic9</v>
      </c>
      <c r="J2984" s="14" t="str">
        <f t="shared" si="793"/>
        <v xml:space="preserve">Service completo. Cambio de aceite y filtros. Control general del vehiculo. Cambiar ambas rotulas inferiores. Cambiar fuelles de cremallera. Cambiar ambos extremos de direccion. Cambiar precap lado derecho. Desarmar distribucion completa. Cambiar kit, correa poly-v y liquido refrigerante. Purgado del circuito de refrigeracion. Puesta a punto. Armado total. Agregar reconstituyente de retenes para eliminar perdidas de aceite en direccion hidraulica.        </v>
      </c>
      <c r="L2984" s="3">
        <v>1</v>
      </c>
      <c r="M2984" s="10" t="s">
        <v>1970</v>
      </c>
      <c r="N2984" s="3" t="s">
        <v>771</v>
      </c>
      <c r="O2984" s="158">
        <v>6776.86</v>
      </c>
      <c r="P2984" s="158">
        <v>1423.14</v>
      </c>
      <c r="Q2984" s="7">
        <v>8200</v>
      </c>
      <c r="S2984" s="8"/>
      <c r="T2984" s="11">
        <v>2</v>
      </c>
      <c r="U2984" s="158">
        <v>9504.14</v>
      </c>
      <c r="V2984" s="158">
        <v>1995.86</v>
      </c>
      <c r="W2984" s="76">
        <v>11500</v>
      </c>
      <c r="X2984" s="16">
        <f t="shared" si="785"/>
        <v>23000</v>
      </c>
      <c r="AC2984" s="18">
        <f t="shared" si="789"/>
        <v>0</v>
      </c>
      <c r="AD2984" s="19">
        <f t="shared" si="780"/>
        <v>425000</v>
      </c>
      <c r="AE2984" s="21">
        <f t="shared" si="779"/>
        <v>16400</v>
      </c>
      <c r="AF2984" s="20">
        <f t="shared" si="781"/>
        <v>0</v>
      </c>
      <c r="AG2984" s="20">
        <f t="shared" si="782"/>
        <v>0</v>
      </c>
      <c r="AH2984" s="20">
        <f t="shared" si="783"/>
        <v>0</v>
      </c>
      <c r="AI2984" s="20">
        <f t="shared" si="787"/>
        <v>0</v>
      </c>
      <c r="AJ2984" s="20">
        <f t="shared" si="788"/>
        <v>0</v>
      </c>
      <c r="AK2984" s="20">
        <f t="shared" si="790"/>
        <v>0</v>
      </c>
      <c r="AL2984" s="171"/>
    </row>
    <row r="2985" spans="1:38" ht="15.75" customHeight="1" x14ac:dyDescent="0.25">
      <c r="A2985" s="3">
        <v>1984</v>
      </c>
      <c r="B2985" s="14">
        <f t="shared" si="786"/>
        <v>10</v>
      </c>
      <c r="C2985" s="9">
        <f t="shared" si="791"/>
        <v>45432</v>
      </c>
      <c r="D2985" s="3" t="str">
        <f t="shared" si="792"/>
        <v>Medic</v>
      </c>
      <c r="E2985" s="14" t="str">
        <f t="shared" si="784"/>
        <v>1984Medic10</v>
      </c>
      <c r="J2985" s="14" t="str">
        <f t="shared" si="793"/>
        <v xml:space="preserve">Service completo. Cambio de aceite y filtros. Control general del vehiculo. Cambiar ambas rotulas inferiores. Cambiar fuelles de cremallera. Cambiar ambos extremos de direccion. Cambiar precap lado derecho. Desarmar distribucion completa. Cambiar kit, correa poly-v y liquido refrigerante. Purgado del circuito de refrigeracion. Puesta a punto. Armado total. Agregar reconstituyente de retenes para eliminar perdidas de aceite en direccion hidraulica.         </v>
      </c>
      <c r="L2985" s="3">
        <v>1</v>
      </c>
      <c r="M2985" s="10" t="s">
        <v>1431</v>
      </c>
      <c r="N2985" s="3" t="s">
        <v>771</v>
      </c>
      <c r="O2985" s="158">
        <v>1570.25</v>
      </c>
      <c r="P2985" s="158">
        <v>329.75</v>
      </c>
      <c r="Q2985" s="7">
        <v>1900</v>
      </c>
      <c r="S2985" s="8"/>
      <c r="T2985" s="11">
        <v>1</v>
      </c>
      <c r="U2985" s="158">
        <v>3719.01</v>
      </c>
      <c r="V2985" s="158">
        <v>780.99</v>
      </c>
      <c r="W2985" s="76">
        <v>4500</v>
      </c>
      <c r="X2985" s="16">
        <f t="shared" si="785"/>
        <v>4500</v>
      </c>
      <c r="AC2985" s="18">
        <f t="shared" si="789"/>
        <v>0</v>
      </c>
      <c r="AD2985" s="19">
        <f t="shared" si="780"/>
        <v>425000</v>
      </c>
      <c r="AE2985" s="21">
        <f t="shared" si="779"/>
        <v>1900</v>
      </c>
      <c r="AF2985" s="20">
        <f t="shared" si="781"/>
        <v>0</v>
      </c>
      <c r="AG2985" s="20">
        <f t="shared" si="782"/>
        <v>0</v>
      </c>
      <c r="AH2985" s="20">
        <f t="shared" si="783"/>
        <v>0</v>
      </c>
      <c r="AI2985" s="20">
        <f t="shared" si="787"/>
        <v>0</v>
      </c>
      <c r="AJ2985" s="20">
        <f t="shared" si="788"/>
        <v>0</v>
      </c>
      <c r="AK2985" s="20">
        <f t="shared" si="790"/>
        <v>0</v>
      </c>
      <c r="AL2985" s="171"/>
    </row>
    <row r="2986" spans="1:38" ht="15.75" customHeight="1" x14ac:dyDescent="0.25">
      <c r="A2986" s="3">
        <v>1984</v>
      </c>
      <c r="B2986" s="14">
        <f t="shared" si="786"/>
        <v>11</v>
      </c>
      <c r="C2986" s="9">
        <f t="shared" si="791"/>
        <v>45432</v>
      </c>
      <c r="D2986" s="3" t="str">
        <f t="shared" si="792"/>
        <v>Medic</v>
      </c>
      <c r="E2986" s="14" t="str">
        <f t="shared" si="784"/>
        <v>1984Medic11</v>
      </c>
      <c r="J2986" s="14" t="str">
        <f t="shared" si="793"/>
        <v xml:space="preserve">Service completo. Cambio de aceite y filtros. Control general del vehiculo. Cambiar ambas rotulas inferiores. Cambiar fuelles de cremallera. Cambiar ambos extremos de direccion. Cambiar precap lado derecho. Desarmar distribucion completa. Cambiar kit, correa poly-v y liquido refrigerante. Purgado del circuito de refrigeracion. Puesta a punto. Armado total. Agregar reconstituyente de retenes para eliminar perdidas de aceite en direccion hidraulica.          </v>
      </c>
      <c r="L2986" s="3">
        <v>1</v>
      </c>
      <c r="M2986" s="10" t="s">
        <v>1738</v>
      </c>
      <c r="N2986" s="3" t="s">
        <v>1832</v>
      </c>
      <c r="Q2986" s="7">
        <v>0</v>
      </c>
      <c r="S2986" s="8"/>
      <c r="W2986" s="76"/>
      <c r="X2986" s="16">
        <f t="shared" si="785"/>
        <v>0</v>
      </c>
      <c r="AC2986" s="18">
        <f t="shared" si="789"/>
        <v>0</v>
      </c>
      <c r="AD2986" s="19">
        <f t="shared" si="780"/>
        <v>425000</v>
      </c>
      <c r="AE2986" s="21">
        <f t="shared" si="779"/>
        <v>0</v>
      </c>
      <c r="AF2986" s="20">
        <f t="shared" si="781"/>
        <v>0</v>
      </c>
      <c r="AG2986" s="20">
        <f t="shared" si="782"/>
        <v>0</v>
      </c>
      <c r="AH2986" s="20">
        <f t="shared" si="783"/>
        <v>0</v>
      </c>
      <c r="AI2986" s="20">
        <f t="shared" si="787"/>
        <v>0</v>
      </c>
      <c r="AJ2986" s="20">
        <f t="shared" si="788"/>
        <v>0</v>
      </c>
      <c r="AK2986" s="20">
        <f t="shared" si="790"/>
        <v>0</v>
      </c>
      <c r="AL2986" s="171"/>
    </row>
    <row r="2987" spans="1:38" ht="15.75" customHeight="1" x14ac:dyDescent="0.25">
      <c r="A2987" s="3">
        <v>1984</v>
      </c>
      <c r="B2987" s="14">
        <f t="shared" si="786"/>
        <v>12</v>
      </c>
      <c r="C2987" s="9">
        <f t="shared" si="791"/>
        <v>45432</v>
      </c>
      <c r="D2987" s="3" t="str">
        <f t="shared" si="792"/>
        <v>Medic</v>
      </c>
      <c r="E2987" s="14" t="str">
        <f t="shared" si="784"/>
        <v>1984Medic12</v>
      </c>
      <c r="J2987" s="14" t="str">
        <f t="shared" si="793"/>
        <v xml:space="preserve">Service completo. Cambio de aceite y filtros. Control general del vehiculo. Cambiar ambas rotulas inferiores. Cambiar fuelles de cremallera. Cambiar ambos extremos de direccion. Cambiar precap lado derecho. Desarmar distribucion completa. Cambiar kit, correa poly-v y liquido refrigerante. Purgado del circuito de refrigeracion. Puesta a punto. Armado total. Agregar reconstituyente de retenes para eliminar perdidas de aceite en direccion hidraulica.           </v>
      </c>
      <c r="L2987" s="3">
        <v>1</v>
      </c>
      <c r="M2987" s="10" t="s">
        <v>3973</v>
      </c>
      <c r="N2987" s="3" t="s">
        <v>771</v>
      </c>
      <c r="O2987" s="158">
        <v>1074.3800000000001</v>
      </c>
      <c r="P2987" s="158">
        <v>225.62</v>
      </c>
      <c r="Q2987" s="7">
        <v>1300</v>
      </c>
      <c r="S2987" s="8"/>
      <c r="T2987" s="11">
        <v>2</v>
      </c>
      <c r="U2987" s="158">
        <v>2066.12</v>
      </c>
      <c r="V2987" s="158">
        <v>433.88</v>
      </c>
      <c r="W2987" s="76">
        <v>2500</v>
      </c>
      <c r="X2987" s="16">
        <f t="shared" si="785"/>
        <v>5000</v>
      </c>
      <c r="AC2987" s="18">
        <f t="shared" si="789"/>
        <v>0</v>
      </c>
      <c r="AD2987" s="19">
        <f t="shared" si="780"/>
        <v>425000</v>
      </c>
      <c r="AE2987" s="21">
        <f t="shared" si="779"/>
        <v>2600</v>
      </c>
      <c r="AF2987" s="20">
        <f t="shared" si="781"/>
        <v>0</v>
      </c>
      <c r="AG2987" s="20">
        <f t="shared" si="782"/>
        <v>0</v>
      </c>
      <c r="AH2987" s="20">
        <f t="shared" si="783"/>
        <v>0</v>
      </c>
      <c r="AI2987" s="20">
        <f t="shared" si="787"/>
        <v>0</v>
      </c>
      <c r="AJ2987" s="20">
        <f t="shared" si="788"/>
        <v>0</v>
      </c>
      <c r="AK2987" s="20">
        <f t="shared" si="790"/>
        <v>0</v>
      </c>
      <c r="AL2987" s="171"/>
    </row>
    <row r="2988" spans="1:38" ht="15.75" customHeight="1" x14ac:dyDescent="0.25">
      <c r="A2988" s="3">
        <v>1984</v>
      </c>
      <c r="B2988" s="14">
        <f t="shared" si="786"/>
        <v>13</v>
      </c>
      <c r="C2988" s="9">
        <v>45432</v>
      </c>
      <c r="D2988" s="3" t="s">
        <v>746</v>
      </c>
      <c r="E2988" s="14" t="str">
        <f t="shared" si="784"/>
        <v>1984Medic13</v>
      </c>
      <c r="J2988" s="14" t="str">
        <f t="shared" si="793"/>
        <v xml:space="preserve">Service completo. Cambio de aceite y filtros. Control general del vehiculo. Cambiar ambas rotulas inferiores. Cambiar fuelles de cremallera. Cambiar ambos extremos de direccion. Cambiar precap lado derecho. Desarmar distribucion completa. Cambiar kit, correa poly-v y liquido refrigerante. Purgado del circuito de refrigeracion. Puesta a punto. Armado total. Agregar reconstituyente de retenes para eliminar perdidas de aceite en direccion hidraulica.            </v>
      </c>
      <c r="L2988" s="3">
        <v>1</v>
      </c>
      <c r="M2988" s="10" t="s">
        <v>4024</v>
      </c>
      <c r="N2988" s="3" t="s">
        <v>771</v>
      </c>
      <c r="O2988" s="158">
        <v>9090.91</v>
      </c>
      <c r="P2988" s="158">
        <v>1909.09</v>
      </c>
      <c r="Q2988" s="7">
        <v>11000</v>
      </c>
      <c r="S2988" s="8"/>
      <c r="T2988" s="11">
        <v>1</v>
      </c>
      <c r="U2988" s="158">
        <v>12396.7</v>
      </c>
      <c r="V2988" s="158">
        <v>2603.3000000000002</v>
      </c>
      <c r="W2988" s="76">
        <v>15000</v>
      </c>
      <c r="X2988" s="16">
        <f t="shared" si="785"/>
        <v>15000</v>
      </c>
      <c r="AC2988" s="18">
        <f t="shared" si="789"/>
        <v>0</v>
      </c>
      <c r="AD2988" s="19">
        <f t="shared" si="780"/>
        <v>425000</v>
      </c>
      <c r="AE2988" s="21">
        <f t="shared" si="779"/>
        <v>11000</v>
      </c>
      <c r="AF2988" s="20">
        <f t="shared" si="781"/>
        <v>0</v>
      </c>
      <c r="AG2988" s="20">
        <f t="shared" si="782"/>
        <v>0</v>
      </c>
      <c r="AH2988" s="20">
        <f t="shared" si="783"/>
        <v>0</v>
      </c>
      <c r="AI2988" s="20">
        <f t="shared" si="787"/>
        <v>0</v>
      </c>
      <c r="AJ2988" s="20">
        <f t="shared" si="788"/>
        <v>0</v>
      </c>
      <c r="AK2988" s="20">
        <f t="shared" si="790"/>
        <v>0</v>
      </c>
      <c r="AL2988" s="171"/>
    </row>
    <row r="2989" spans="1:38" ht="15.75" customHeight="1" x14ac:dyDescent="0.25">
      <c r="A2989" s="3">
        <v>1985</v>
      </c>
      <c r="B2989" s="14">
        <f t="shared" si="786"/>
        <v>1</v>
      </c>
      <c r="C2989" s="9">
        <v>45432</v>
      </c>
      <c r="D2989" s="3" t="s">
        <v>399</v>
      </c>
      <c r="E2989" s="14" t="str">
        <f t="shared" si="784"/>
        <v>1985Goico Ana Paula1</v>
      </c>
      <c r="F2989" s="119" t="s">
        <v>2924</v>
      </c>
      <c r="G2989" s="119" t="s">
        <v>2414</v>
      </c>
      <c r="H2989" s="119">
        <v>116970</v>
      </c>
      <c r="I2989" s="10" t="s">
        <v>3864</v>
      </c>
      <c r="J2989" s="14" t="str">
        <f t="shared" si="793"/>
        <v xml:space="preserve">Service completo. Cambio de aceite y filtros. Control general del vehiculo. Rotacion de ruedas. Cambiar juego de bujias. </v>
      </c>
      <c r="K2989" s="3" t="s">
        <v>2390</v>
      </c>
      <c r="L2989" s="3">
        <v>1</v>
      </c>
      <c r="M2989" s="10" t="s">
        <v>3862</v>
      </c>
      <c r="N2989" s="3" t="s">
        <v>771</v>
      </c>
      <c r="O2989" s="158">
        <v>3946.56</v>
      </c>
      <c r="P2989" s="158">
        <v>828.77</v>
      </c>
      <c r="Q2989" s="7">
        <v>4775.33</v>
      </c>
      <c r="R2989" s="7" t="s">
        <v>1916</v>
      </c>
      <c r="S2989" s="8"/>
      <c r="T2989" s="11">
        <v>1</v>
      </c>
      <c r="U2989" s="158">
        <v>6281</v>
      </c>
      <c r="V2989" s="158">
        <v>1319</v>
      </c>
      <c r="W2989" s="76">
        <v>7600</v>
      </c>
      <c r="X2989" s="16">
        <f t="shared" si="785"/>
        <v>7600</v>
      </c>
      <c r="Y2989" s="3">
        <v>1</v>
      </c>
      <c r="Z2989" s="114">
        <v>61983.48</v>
      </c>
      <c r="AA2989" s="114">
        <v>13016.52</v>
      </c>
      <c r="AB2989" s="4">
        <v>75000</v>
      </c>
      <c r="AC2989" s="18">
        <f t="shared" si="789"/>
        <v>75000</v>
      </c>
      <c r="AD2989" s="19">
        <f t="shared" si="780"/>
        <v>75000</v>
      </c>
      <c r="AE2989" s="21">
        <f t="shared" si="779"/>
        <v>4775.33</v>
      </c>
      <c r="AF2989" s="20">
        <f t="shared" si="781"/>
        <v>28913.33</v>
      </c>
      <c r="AG2989" s="20">
        <f t="shared" si="782"/>
        <v>101538</v>
      </c>
      <c r="AH2989" s="20">
        <f t="shared" si="783"/>
        <v>75000</v>
      </c>
      <c r="AI2989" s="20">
        <f t="shared" si="787"/>
        <v>145899.17355371901</v>
      </c>
      <c r="AJ2989" s="20">
        <f t="shared" si="788"/>
        <v>30638.826446280989</v>
      </c>
      <c r="AK2989" s="20">
        <f t="shared" si="790"/>
        <v>176538</v>
      </c>
      <c r="AL2989" s="171">
        <v>19</v>
      </c>
    </row>
    <row r="2990" spans="1:38" ht="15.75" customHeight="1" x14ac:dyDescent="0.25">
      <c r="A2990" s="3">
        <v>1985</v>
      </c>
      <c r="B2990" s="14">
        <f t="shared" si="786"/>
        <v>2</v>
      </c>
      <c r="C2990" s="9">
        <f>IF(A2990=A2989,C2989,"")</f>
        <v>45432</v>
      </c>
      <c r="D2990" s="3" t="str">
        <f>IF(A2990=A2989,D2989,"")</f>
        <v>Goico Ana Paula</v>
      </c>
      <c r="E2990" s="14" t="str">
        <f t="shared" si="784"/>
        <v>1985Goico Ana Paula2</v>
      </c>
      <c r="J2990" s="14" t="str">
        <f t="shared" si="793"/>
        <v xml:space="preserve">Service completo. Cambio de aceite y filtros. Control general del vehiculo. Rotacion de ruedas. Cambiar juego de bujias.  </v>
      </c>
      <c r="L2990" s="3">
        <v>1</v>
      </c>
      <c r="M2990" s="10" t="s">
        <v>3031</v>
      </c>
      <c r="N2990" s="3" t="s">
        <v>771</v>
      </c>
      <c r="O2990" s="158">
        <v>2684.3</v>
      </c>
      <c r="P2990" s="158">
        <v>563.70000000000005</v>
      </c>
      <c r="Q2990" s="7">
        <v>3248</v>
      </c>
      <c r="S2990" s="8"/>
      <c r="T2990" s="11">
        <v>1</v>
      </c>
      <c r="U2990" s="158">
        <v>5371.9</v>
      </c>
      <c r="V2990" s="158">
        <v>1128.0999999999999</v>
      </c>
      <c r="W2990" s="76">
        <v>6500</v>
      </c>
      <c r="X2990" s="16">
        <f t="shared" si="785"/>
        <v>6500</v>
      </c>
      <c r="AC2990" s="18">
        <f t="shared" si="789"/>
        <v>0</v>
      </c>
      <c r="AD2990" s="19">
        <f t="shared" si="780"/>
        <v>75000</v>
      </c>
      <c r="AE2990" s="21">
        <f t="shared" si="779"/>
        <v>3248</v>
      </c>
      <c r="AF2990" s="20">
        <f t="shared" si="781"/>
        <v>0</v>
      </c>
      <c r="AG2990" s="20">
        <f t="shared" si="782"/>
        <v>0</v>
      </c>
      <c r="AH2990" s="20">
        <f t="shared" si="783"/>
        <v>0</v>
      </c>
      <c r="AI2990" s="20">
        <f t="shared" si="787"/>
        <v>0</v>
      </c>
      <c r="AJ2990" s="20">
        <f t="shared" si="788"/>
        <v>0</v>
      </c>
      <c r="AK2990" s="20">
        <f t="shared" si="790"/>
        <v>0</v>
      </c>
      <c r="AL2990" s="171"/>
    </row>
    <row r="2991" spans="1:38" ht="15.75" customHeight="1" x14ac:dyDescent="0.25">
      <c r="A2991" s="3">
        <v>1985</v>
      </c>
      <c r="B2991" s="14">
        <f t="shared" si="786"/>
        <v>3</v>
      </c>
      <c r="C2991" s="9">
        <f>IF(A2991=A2990,C2990,"")</f>
        <v>45432</v>
      </c>
      <c r="D2991" s="3" t="str">
        <f>IF(A2991=A2990,D2990,"")</f>
        <v>Goico Ana Paula</v>
      </c>
      <c r="E2991" s="14" t="str">
        <f t="shared" si="784"/>
        <v>1985Goico Ana Paula3</v>
      </c>
      <c r="J2991" s="14" t="str">
        <f t="shared" si="793"/>
        <v xml:space="preserve">Service completo. Cambio de aceite y filtros. Control general del vehiculo. Rotacion de ruedas. Cambiar juego de bujias.   </v>
      </c>
      <c r="L2991" s="3">
        <v>1</v>
      </c>
      <c r="M2991" s="10" t="s">
        <v>3863</v>
      </c>
      <c r="N2991" s="3" t="s">
        <v>2484</v>
      </c>
      <c r="O2991" s="158">
        <v>4462.8100000000004</v>
      </c>
      <c r="P2991" s="158">
        <v>937.19</v>
      </c>
      <c r="Q2991" s="7">
        <v>5400</v>
      </c>
      <c r="S2991" s="8"/>
      <c r="T2991" s="11">
        <v>1</v>
      </c>
      <c r="U2991" s="158">
        <v>7800</v>
      </c>
      <c r="V2991" s="158">
        <v>1638</v>
      </c>
      <c r="W2991" s="76">
        <v>9438</v>
      </c>
      <c r="X2991" s="16">
        <f t="shared" si="785"/>
        <v>9438</v>
      </c>
      <c r="AC2991" s="18">
        <f t="shared" si="789"/>
        <v>0</v>
      </c>
      <c r="AD2991" s="19">
        <f t="shared" si="780"/>
        <v>75000</v>
      </c>
      <c r="AE2991" s="21">
        <f t="shared" si="779"/>
        <v>5400</v>
      </c>
      <c r="AF2991" s="20">
        <f t="shared" si="781"/>
        <v>0</v>
      </c>
      <c r="AG2991" s="20">
        <f t="shared" si="782"/>
        <v>0</v>
      </c>
      <c r="AH2991" s="20">
        <f t="shared" si="783"/>
        <v>0</v>
      </c>
      <c r="AI2991" s="20">
        <f t="shared" si="787"/>
        <v>0</v>
      </c>
      <c r="AJ2991" s="20">
        <f t="shared" si="788"/>
        <v>0</v>
      </c>
      <c r="AK2991" s="20">
        <f t="shared" si="790"/>
        <v>0</v>
      </c>
      <c r="AL2991" s="171"/>
    </row>
    <row r="2992" spans="1:38" ht="15.75" customHeight="1" x14ac:dyDescent="0.25">
      <c r="A2992" s="3">
        <v>1985</v>
      </c>
      <c r="B2992" s="14">
        <f t="shared" si="786"/>
        <v>4</v>
      </c>
      <c r="C2992" s="9">
        <f>IF(A2992=A2991,C2991,"")</f>
        <v>45432</v>
      </c>
      <c r="D2992" s="3" t="str">
        <f>IF(A2992=A2991,D2991,"")</f>
        <v>Goico Ana Paula</v>
      </c>
      <c r="E2992" s="14" t="str">
        <f t="shared" si="784"/>
        <v>1985Goico Ana Paula4</v>
      </c>
      <c r="J2992" s="14" t="str">
        <f t="shared" si="793"/>
        <v xml:space="preserve">Service completo. Cambio de aceite y filtros. Control general del vehiculo. Rotacion de ruedas. Cambiar juego de bujias.    </v>
      </c>
      <c r="L2992" s="3">
        <v>1</v>
      </c>
      <c r="M2992" s="10" t="s">
        <v>2970</v>
      </c>
      <c r="N2992" s="3" t="s">
        <v>771</v>
      </c>
      <c r="O2992" s="158">
        <v>5371.9</v>
      </c>
      <c r="P2992" s="158">
        <v>1128.0999999999999</v>
      </c>
      <c r="Q2992" s="7">
        <v>6500</v>
      </c>
      <c r="S2992" s="8"/>
      <c r="T2992" s="11">
        <v>1</v>
      </c>
      <c r="U2992" s="158">
        <v>8099.18</v>
      </c>
      <c r="V2992" s="158">
        <v>1700.82</v>
      </c>
      <c r="W2992" s="76">
        <v>9800</v>
      </c>
      <c r="X2992" s="16">
        <f t="shared" si="785"/>
        <v>9800</v>
      </c>
      <c r="AC2992" s="18">
        <f t="shared" si="789"/>
        <v>0</v>
      </c>
      <c r="AD2992" s="19">
        <f t="shared" si="780"/>
        <v>75000</v>
      </c>
      <c r="AE2992" s="21">
        <f t="shared" ref="AE2992:AE3055" si="794">+(Q2992)*T2992</f>
        <v>6500</v>
      </c>
      <c r="AF2992" s="20">
        <f t="shared" si="781"/>
        <v>0</v>
      </c>
      <c r="AG2992" s="20">
        <f t="shared" si="782"/>
        <v>0</v>
      </c>
      <c r="AH2992" s="20">
        <f t="shared" si="783"/>
        <v>0</v>
      </c>
      <c r="AI2992" s="20">
        <f t="shared" si="787"/>
        <v>0</v>
      </c>
      <c r="AJ2992" s="20">
        <f t="shared" si="788"/>
        <v>0</v>
      </c>
      <c r="AK2992" s="20">
        <f t="shared" si="790"/>
        <v>0</v>
      </c>
      <c r="AL2992" s="171"/>
    </row>
    <row r="2993" spans="1:38" ht="15.75" customHeight="1" x14ac:dyDescent="0.25">
      <c r="A2993" s="3">
        <v>1985</v>
      </c>
      <c r="B2993" s="14">
        <f t="shared" si="786"/>
        <v>5</v>
      </c>
      <c r="C2993" s="9">
        <f>IF(A2993=A2992,C2992,"")</f>
        <v>45432</v>
      </c>
      <c r="D2993" s="3" t="str">
        <f>IF(A2993=A2992,D2992,"")</f>
        <v>Goico Ana Paula</v>
      </c>
      <c r="E2993" s="14" t="str">
        <f t="shared" si="784"/>
        <v>1985Goico Ana Paula5</v>
      </c>
      <c r="J2993" s="14" t="str">
        <f t="shared" si="793"/>
        <v xml:space="preserve">Service completo. Cambio de aceite y filtros. Control general del vehiculo. Rotacion de ruedas. Cambiar juego de bujias.     </v>
      </c>
      <c r="L2993" s="3">
        <v>1</v>
      </c>
      <c r="M2993" s="10" t="s">
        <v>728</v>
      </c>
      <c r="N2993" s="3" t="s">
        <v>771</v>
      </c>
      <c r="O2993" s="158">
        <v>3462.81</v>
      </c>
      <c r="P2993" s="158">
        <v>727.19</v>
      </c>
      <c r="Q2993" s="7">
        <v>4190</v>
      </c>
      <c r="S2993" s="8"/>
      <c r="T2993" s="11">
        <v>4</v>
      </c>
      <c r="U2993" s="158">
        <v>9297.52</v>
      </c>
      <c r="V2993" s="158">
        <v>1952.48</v>
      </c>
      <c r="W2993" s="76">
        <v>11250</v>
      </c>
      <c r="X2993" s="16">
        <f t="shared" si="785"/>
        <v>45000</v>
      </c>
      <c r="AC2993" s="18">
        <f t="shared" si="789"/>
        <v>0</v>
      </c>
      <c r="AD2993" s="19">
        <f t="shared" ref="AD2993:AD3056" si="795">IF(A2993=A2992,AD2992+AC2993,AC2993)</f>
        <v>75000</v>
      </c>
      <c r="AE2993" s="21">
        <f t="shared" si="794"/>
        <v>16760</v>
      </c>
      <c r="AF2993" s="20">
        <f t="shared" ref="AF2993:AF3056" si="796">IF(A2993=A2992,0,(SUMIF($A$3:$A$999956,A2993,$Q$3:$Q$999956)))+IF(A2993=A2992,0,(SUMIF($A$3:$A$999956,A2993,$R$3:$R$999956)))</f>
        <v>0</v>
      </c>
      <c r="AG2993" s="20">
        <f t="shared" ref="AG2993:AG3056" si="797">IF(A2993=A2992,0,(SUMIF($A$3:$A$999956,A2993,($X$3:$X$999956))))</f>
        <v>0</v>
      </c>
      <c r="AH2993" s="20">
        <f t="shared" ref="AH2993:AH3056" si="798">IF(A2993=A2992,0,(SUMIF($A$3:$A$999956,A2993,($AC$3:$AC$999956))))</f>
        <v>0</v>
      </c>
      <c r="AI2993" s="20">
        <f t="shared" si="787"/>
        <v>0</v>
      </c>
      <c r="AJ2993" s="20">
        <f t="shared" si="788"/>
        <v>0</v>
      </c>
      <c r="AK2993" s="20">
        <f t="shared" si="790"/>
        <v>0</v>
      </c>
      <c r="AL2993" s="171"/>
    </row>
    <row r="2994" spans="1:38" ht="15.75" customHeight="1" x14ac:dyDescent="0.25">
      <c r="A2994" s="3">
        <v>1985</v>
      </c>
      <c r="B2994" s="14">
        <f t="shared" si="786"/>
        <v>6</v>
      </c>
      <c r="C2994" s="9">
        <f>IF(A2994=A2993,C2993,"")</f>
        <v>45432</v>
      </c>
      <c r="D2994" s="3" t="str">
        <f>IF(A2994=A2993,D2993,"")</f>
        <v>Goico Ana Paula</v>
      </c>
      <c r="E2994" s="14" t="str">
        <f t="shared" si="784"/>
        <v>1985Goico Ana Paula6</v>
      </c>
      <c r="J2994" s="14" t="str">
        <f t="shared" si="793"/>
        <v xml:space="preserve">Service completo. Cambio de aceite y filtros. Control general del vehiculo. Rotacion de ruedas. Cambiar juego de bujias.      </v>
      </c>
      <c r="L2994" s="3">
        <v>1</v>
      </c>
      <c r="M2994" s="10" t="s">
        <v>2075</v>
      </c>
      <c r="N2994" s="3" t="s">
        <v>771</v>
      </c>
      <c r="O2994" s="158">
        <v>3966.95</v>
      </c>
      <c r="P2994" s="158">
        <v>833.05</v>
      </c>
      <c r="Q2994" s="7">
        <v>4800</v>
      </c>
      <c r="S2994" s="8"/>
      <c r="T2994" s="11">
        <v>4</v>
      </c>
      <c r="U2994" s="158">
        <v>4793.3900000000003</v>
      </c>
      <c r="V2994" s="158">
        <v>1006.61</v>
      </c>
      <c r="W2994" s="76">
        <v>5800</v>
      </c>
      <c r="X2994" s="16">
        <f t="shared" si="785"/>
        <v>23200</v>
      </c>
      <c r="AC2994" s="18">
        <f t="shared" si="789"/>
        <v>0</v>
      </c>
      <c r="AD2994" s="19">
        <f t="shared" si="795"/>
        <v>75000</v>
      </c>
      <c r="AE2994" s="21">
        <f t="shared" si="794"/>
        <v>19200</v>
      </c>
      <c r="AF2994" s="20">
        <f t="shared" si="796"/>
        <v>0</v>
      </c>
      <c r="AG2994" s="20">
        <f t="shared" si="797"/>
        <v>0</v>
      </c>
      <c r="AH2994" s="20">
        <f t="shared" si="798"/>
        <v>0</v>
      </c>
      <c r="AI2994" s="20">
        <f t="shared" si="787"/>
        <v>0</v>
      </c>
      <c r="AJ2994" s="20">
        <f t="shared" si="788"/>
        <v>0</v>
      </c>
      <c r="AK2994" s="20">
        <f t="shared" si="790"/>
        <v>0</v>
      </c>
      <c r="AL2994" s="171"/>
    </row>
    <row r="2995" spans="1:38" ht="15.75" customHeight="1" x14ac:dyDescent="0.25">
      <c r="A2995" s="3">
        <v>1986</v>
      </c>
      <c r="B2995" s="14">
        <f t="shared" si="786"/>
        <v>1</v>
      </c>
      <c r="C2995" s="9">
        <v>45433</v>
      </c>
      <c r="D2995" s="3" t="s">
        <v>116</v>
      </c>
      <c r="E2995" s="14" t="str">
        <f t="shared" si="784"/>
        <v>1986Transporte Palloni1</v>
      </c>
      <c r="F2995" s="119" t="s">
        <v>2226</v>
      </c>
      <c r="G2995" s="119" t="s">
        <v>1300</v>
      </c>
      <c r="H2995" s="119">
        <v>494475</v>
      </c>
      <c r="I2995" s="10" t="s">
        <v>3866</v>
      </c>
      <c r="J2995" s="14" t="str">
        <f t="shared" si="793"/>
        <v>Control del tren delantero. Cambiar precap de direccion. Regular convergencia.</v>
      </c>
      <c r="K2995" s="3" t="s">
        <v>2390</v>
      </c>
      <c r="R2995" s="7" t="s">
        <v>1971</v>
      </c>
      <c r="S2995" s="8"/>
      <c r="W2995" s="76"/>
      <c r="X2995" s="16">
        <f t="shared" si="785"/>
        <v>0</v>
      </c>
      <c r="Y2995" s="3">
        <v>1</v>
      </c>
      <c r="Z2995" s="114">
        <v>47000</v>
      </c>
      <c r="AA2995" s="114">
        <v>9870</v>
      </c>
      <c r="AB2995" s="4">
        <v>56870</v>
      </c>
      <c r="AC2995" s="18">
        <f t="shared" si="789"/>
        <v>56870</v>
      </c>
      <c r="AD2995" s="19">
        <f t="shared" si="795"/>
        <v>56870</v>
      </c>
      <c r="AE2995" s="21">
        <f t="shared" si="794"/>
        <v>0</v>
      </c>
      <c r="AF2995" s="20">
        <f t="shared" si="796"/>
        <v>0</v>
      </c>
      <c r="AG2995" s="20">
        <f t="shared" si="797"/>
        <v>0</v>
      </c>
      <c r="AH2995" s="20">
        <f t="shared" si="798"/>
        <v>56870</v>
      </c>
      <c r="AI2995" s="20">
        <f t="shared" si="787"/>
        <v>47000</v>
      </c>
      <c r="AJ2995" s="20">
        <f t="shared" si="788"/>
        <v>9870</v>
      </c>
      <c r="AK2995" s="20">
        <f t="shared" si="790"/>
        <v>56870</v>
      </c>
      <c r="AL2995" s="171">
        <v>36</v>
      </c>
    </row>
    <row r="2996" spans="1:38" ht="15.75" customHeight="1" x14ac:dyDescent="0.25">
      <c r="A2996" s="3">
        <v>1986</v>
      </c>
      <c r="B2996" s="14">
        <f t="shared" si="786"/>
        <v>2</v>
      </c>
      <c r="C2996" s="9">
        <f>IF(A2996=A2995,C2995,"")</f>
        <v>45433</v>
      </c>
      <c r="D2996" s="3" t="str">
        <f>IF(A2996=A2995,D2995,"")</f>
        <v>Transporte Palloni</v>
      </c>
      <c r="E2996" s="14" t="str">
        <f t="shared" si="784"/>
        <v>1986Transporte Palloni2</v>
      </c>
      <c r="J2996" s="14" t="str">
        <f t="shared" si="793"/>
        <v xml:space="preserve">Control del tren delantero. Cambiar precap de direccion. Regular convergencia. </v>
      </c>
      <c r="S2996" s="8"/>
      <c r="W2996" s="76"/>
      <c r="X2996" s="16">
        <f t="shared" si="785"/>
        <v>0</v>
      </c>
      <c r="AC2996" s="18">
        <f t="shared" si="789"/>
        <v>0</v>
      </c>
      <c r="AD2996" s="19">
        <f t="shared" si="795"/>
        <v>56870</v>
      </c>
      <c r="AE2996" s="21">
        <f t="shared" si="794"/>
        <v>0</v>
      </c>
      <c r="AF2996" s="20">
        <f t="shared" si="796"/>
        <v>0</v>
      </c>
      <c r="AG2996" s="20">
        <f t="shared" si="797"/>
        <v>0</v>
      </c>
      <c r="AH2996" s="20">
        <f t="shared" si="798"/>
        <v>0</v>
      </c>
      <c r="AI2996" s="20">
        <f t="shared" si="787"/>
        <v>0</v>
      </c>
      <c r="AJ2996" s="20">
        <f t="shared" si="788"/>
        <v>0</v>
      </c>
      <c r="AK2996" s="20">
        <f t="shared" si="790"/>
        <v>0</v>
      </c>
      <c r="AL2996" s="171"/>
    </row>
    <row r="2997" spans="1:38" ht="15.75" customHeight="1" x14ac:dyDescent="0.25">
      <c r="A2997" s="3">
        <v>1987</v>
      </c>
      <c r="B2997" s="14">
        <f t="shared" si="786"/>
        <v>1</v>
      </c>
      <c r="C2997" s="9">
        <v>45433</v>
      </c>
      <c r="D2997" s="3" t="s">
        <v>2275</v>
      </c>
      <c r="E2997" s="14" t="str">
        <f t="shared" si="784"/>
        <v>1987Giorgis Carlos1</v>
      </c>
      <c r="F2997" s="119" t="s">
        <v>1778</v>
      </c>
      <c r="G2997" s="119" t="s">
        <v>1187</v>
      </c>
      <c r="H2997" s="119">
        <v>193391</v>
      </c>
      <c r="I2997" s="10" t="s">
        <v>3871</v>
      </c>
      <c r="J2997" s="14" t="str">
        <f t="shared" si="793"/>
        <v>Sacar chapon bajo motor. Identificar perdida de aceite en reten de cigüeñal. Drenar liquido refrigerante. Recuperar liquido. Sacar encausador y polea viscosa. Sacar polea de cigüeñal. Sacar reten. Limpieza de la zona. Colocar reten nuevo. Armado total. Colocar liquido refrigerante recuperado. Purgado del circuito de refrigeracion. Colocar sellador de radiador.</v>
      </c>
      <c r="K2997" s="3" t="s">
        <v>2380</v>
      </c>
      <c r="L2997" s="3">
        <v>1</v>
      </c>
      <c r="M2997" s="10" t="s">
        <v>3869</v>
      </c>
      <c r="N2997" s="3" t="s">
        <v>771</v>
      </c>
      <c r="O2997" s="158">
        <v>7119.84</v>
      </c>
      <c r="P2997" s="158">
        <v>1495.16</v>
      </c>
      <c r="Q2997" s="7">
        <v>8615</v>
      </c>
      <c r="R2997" s="7" t="s">
        <v>1971</v>
      </c>
      <c r="S2997" s="8"/>
      <c r="T2997" s="11">
        <v>0.5</v>
      </c>
      <c r="U2997" s="158">
        <v>16528.93</v>
      </c>
      <c r="V2997" s="158">
        <v>3471.07</v>
      </c>
      <c r="W2997" s="76">
        <v>20000</v>
      </c>
      <c r="X2997" s="16">
        <f t="shared" si="785"/>
        <v>10000</v>
      </c>
      <c r="Y2997" s="3">
        <v>1</v>
      </c>
      <c r="Z2997" s="114">
        <v>12396.7</v>
      </c>
      <c r="AA2997" s="114">
        <v>2603.3000000000002</v>
      </c>
      <c r="AB2997" s="4">
        <v>15000</v>
      </c>
      <c r="AC2997" s="18">
        <f t="shared" si="789"/>
        <v>15000</v>
      </c>
      <c r="AD2997" s="19">
        <f t="shared" si="795"/>
        <v>15000</v>
      </c>
      <c r="AE2997" s="21">
        <f t="shared" si="794"/>
        <v>4307.5</v>
      </c>
      <c r="AF2997" s="20">
        <f t="shared" si="796"/>
        <v>44615</v>
      </c>
      <c r="AG2997" s="20">
        <f t="shared" si="797"/>
        <v>55000</v>
      </c>
      <c r="AH2997" s="20">
        <f t="shared" si="798"/>
        <v>15000</v>
      </c>
      <c r="AI2997" s="20">
        <f t="shared" si="787"/>
        <v>57851.239669421491</v>
      </c>
      <c r="AJ2997" s="20">
        <f t="shared" si="788"/>
        <v>12148.760330578512</v>
      </c>
      <c r="AK2997" s="20">
        <f t="shared" si="790"/>
        <v>70000</v>
      </c>
      <c r="AL2997" s="171">
        <v>24</v>
      </c>
    </row>
    <row r="2998" spans="1:38" ht="15.75" customHeight="1" x14ac:dyDescent="0.25">
      <c r="A2998" s="3">
        <v>1987</v>
      </c>
      <c r="B2998" s="14">
        <f t="shared" si="786"/>
        <v>2</v>
      </c>
      <c r="C2998" s="9">
        <f>IF(A2998=A2997,C2997,"")</f>
        <v>45433</v>
      </c>
      <c r="D2998" s="3" t="str">
        <f>IF(A2998=A2997,D2997,"")</f>
        <v>Giorgis Carlos</v>
      </c>
      <c r="E2998" s="14" t="str">
        <f t="shared" si="784"/>
        <v>1987Giorgis Carlos2</v>
      </c>
      <c r="J2998" s="14" t="str">
        <f t="shared" si="793"/>
        <v xml:space="preserve">Sacar chapon bajo motor. Identificar perdida de aceite en reten de cigüeñal. Drenar liquido refrigerante. Recuperar liquido. Sacar encausador y polea viscosa. Sacar polea de cigüeñal. Sacar reten. Limpieza de la zona. Colocar reten nuevo. Armado total. Colocar liquido refrigerante recuperado. Purgado del circuito de refrigeracion. Colocar sellador de radiador. </v>
      </c>
      <c r="L2998" s="3">
        <v>1</v>
      </c>
      <c r="M2998" s="10" t="s">
        <v>3870</v>
      </c>
      <c r="N2998" s="3" t="s">
        <v>734</v>
      </c>
      <c r="O2998" s="158">
        <v>29752.07</v>
      </c>
      <c r="P2998" s="158">
        <v>6247.93</v>
      </c>
      <c r="Q2998" s="7">
        <v>36000</v>
      </c>
      <c r="S2998" s="8"/>
      <c r="T2998" s="11">
        <v>1</v>
      </c>
      <c r="U2998" s="158">
        <v>37190.089999999997</v>
      </c>
      <c r="V2998" s="158">
        <v>7809.91</v>
      </c>
      <c r="W2998" s="76">
        <v>45000</v>
      </c>
      <c r="X2998" s="16">
        <f t="shared" si="785"/>
        <v>45000</v>
      </c>
      <c r="AC2998" s="18">
        <f t="shared" si="789"/>
        <v>0</v>
      </c>
      <c r="AD2998" s="19">
        <f t="shared" si="795"/>
        <v>15000</v>
      </c>
      <c r="AE2998" s="21">
        <f t="shared" si="794"/>
        <v>36000</v>
      </c>
      <c r="AF2998" s="20">
        <f t="shared" si="796"/>
        <v>0</v>
      </c>
      <c r="AG2998" s="20">
        <f t="shared" si="797"/>
        <v>0</v>
      </c>
      <c r="AH2998" s="20">
        <f t="shared" si="798"/>
        <v>0</v>
      </c>
      <c r="AI2998" s="20">
        <f t="shared" si="787"/>
        <v>0</v>
      </c>
      <c r="AJ2998" s="20">
        <f t="shared" si="788"/>
        <v>0</v>
      </c>
      <c r="AK2998" s="20">
        <f t="shared" si="790"/>
        <v>0</v>
      </c>
      <c r="AL2998" s="171"/>
    </row>
    <row r="2999" spans="1:38" ht="15.75" customHeight="1" x14ac:dyDescent="0.25">
      <c r="A2999" s="3">
        <v>1988</v>
      </c>
      <c r="B2999" s="14">
        <f t="shared" si="786"/>
        <v>1</v>
      </c>
      <c r="C2999" s="9">
        <v>45433</v>
      </c>
      <c r="D2999" s="3" t="s">
        <v>505</v>
      </c>
      <c r="E2999" s="14" t="str">
        <f t="shared" si="784"/>
        <v>1988Municipalidad Laboulaye1</v>
      </c>
      <c r="F2999" s="119" t="s">
        <v>3872</v>
      </c>
      <c r="G2999" s="119" t="s">
        <v>3030</v>
      </c>
      <c r="H2999" s="119">
        <v>194930</v>
      </c>
      <c r="I2999" s="10" t="s">
        <v>3873</v>
      </c>
      <c r="J2999" s="14" t="str">
        <f t="shared" si="793"/>
        <v>Reparar cable selector de cambios. Construir traba para asegurar funcionalidad del mismo. Ajuste de freno de mano.</v>
      </c>
      <c r="K2999" s="3" t="s">
        <v>1665</v>
      </c>
      <c r="R2999" s="7" t="s">
        <v>1971</v>
      </c>
      <c r="S2999" s="8"/>
      <c r="W2999" s="76"/>
      <c r="X2999" s="16">
        <f t="shared" si="785"/>
        <v>0</v>
      </c>
      <c r="Y2999" s="3">
        <v>1</v>
      </c>
      <c r="Z2999" s="114">
        <v>33057.86</v>
      </c>
      <c r="AA2999" s="114">
        <v>6942.14</v>
      </c>
      <c r="AB2999" s="4">
        <v>40000</v>
      </c>
      <c r="AC2999" s="18">
        <f t="shared" si="789"/>
        <v>40000</v>
      </c>
      <c r="AD2999" s="19">
        <f t="shared" si="795"/>
        <v>40000</v>
      </c>
      <c r="AE2999" s="21">
        <f t="shared" si="794"/>
        <v>0</v>
      </c>
      <c r="AF2999" s="20">
        <f t="shared" si="796"/>
        <v>0</v>
      </c>
      <c r="AG2999" s="20">
        <f t="shared" si="797"/>
        <v>0</v>
      </c>
      <c r="AH2999" s="20">
        <f t="shared" si="798"/>
        <v>40000</v>
      </c>
      <c r="AI2999" s="20">
        <f t="shared" si="787"/>
        <v>40000</v>
      </c>
      <c r="AJ2999" s="20">
        <f t="shared" si="788"/>
        <v>0</v>
      </c>
      <c r="AK2999" s="20">
        <f t="shared" si="790"/>
        <v>40000</v>
      </c>
      <c r="AL2999" s="171"/>
    </row>
    <row r="3000" spans="1:38" ht="15.75" customHeight="1" x14ac:dyDescent="0.25">
      <c r="A3000" s="3">
        <v>1988</v>
      </c>
      <c r="B3000" s="14">
        <f t="shared" si="786"/>
        <v>2</v>
      </c>
      <c r="C3000" s="9">
        <f>IF(A3000=A2999,C2999,"")</f>
        <v>45433</v>
      </c>
      <c r="D3000" s="3" t="str">
        <f>IF(A3000=A2999,D2999,"")</f>
        <v>Municipalidad Laboulaye</v>
      </c>
      <c r="E3000" s="14" t="str">
        <f t="shared" si="784"/>
        <v>1988Municipalidad Laboulaye2</v>
      </c>
      <c r="J3000" s="14" t="str">
        <f t="shared" si="793"/>
        <v xml:space="preserve">Reparar cable selector de cambios. Construir traba para asegurar funcionalidad del mismo. Ajuste de freno de mano. </v>
      </c>
      <c r="S3000" s="8"/>
      <c r="W3000" s="76"/>
      <c r="X3000" s="16">
        <f t="shared" si="785"/>
        <v>0</v>
      </c>
      <c r="AC3000" s="18">
        <f t="shared" si="789"/>
        <v>0</v>
      </c>
      <c r="AD3000" s="19">
        <f t="shared" si="795"/>
        <v>40000</v>
      </c>
      <c r="AE3000" s="21">
        <f t="shared" si="794"/>
        <v>0</v>
      </c>
      <c r="AF3000" s="20">
        <f t="shared" si="796"/>
        <v>0</v>
      </c>
      <c r="AG3000" s="20">
        <f t="shared" si="797"/>
        <v>0</v>
      </c>
      <c r="AH3000" s="20">
        <f t="shared" si="798"/>
        <v>0</v>
      </c>
      <c r="AI3000" s="20">
        <f t="shared" si="787"/>
        <v>0</v>
      </c>
      <c r="AJ3000" s="20">
        <f t="shared" si="788"/>
        <v>0</v>
      </c>
      <c r="AK3000" s="20">
        <f t="shared" si="790"/>
        <v>0</v>
      </c>
      <c r="AL3000" s="171"/>
    </row>
    <row r="3001" spans="1:38" ht="15.75" customHeight="1" x14ac:dyDescent="0.25">
      <c r="A3001" s="3">
        <v>1989</v>
      </c>
      <c r="B3001" s="14">
        <f t="shared" si="786"/>
        <v>1</v>
      </c>
      <c r="C3001" s="9">
        <v>45434</v>
      </c>
      <c r="D3001" s="3" t="s">
        <v>131</v>
      </c>
      <c r="E3001" s="14" t="str">
        <f t="shared" si="784"/>
        <v>1989Anastasi Dario1</v>
      </c>
      <c r="F3001" s="119" t="s">
        <v>1546</v>
      </c>
      <c r="G3001" s="119" t="s">
        <v>1547</v>
      </c>
      <c r="H3001" s="119">
        <v>172688</v>
      </c>
      <c r="I3001" s="10" t="s">
        <v>3874</v>
      </c>
      <c r="J3001" s="14" t="str">
        <f t="shared" si="793"/>
        <v>Control del tren delantero. Cambiar extremo de direccion lado izquierdo. Cambiar bieleta de barra estabilizadora lado derecho.</v>
      </c>
      <c r="K3001" s="3" t="s">
        <v>2390</v>
      </c>
      <c r="L3001" s="3">
        <v>1</v>
      </c>
      <c r="M3001" s="10" t="s">
        <v>2363</v>
      </c>
      <c r="N3001" s="3" t="s">
        <v>2484</v>
      </c>
      <c r="O3001" s="158">
        <v>9090.9</v>
      </c>
      <c r="P3001" s="158">
        <v>1909.09</v>
      </c>
      <c r="Q3001" s="7">
        <v>10999.99</v>
      </c>
      <c r="R3001" s="7" t="s">
        <v>1971</v>
      </c>
      <c r="S3001" s="8"/>
      <c r="T3001" s="11">
        <v>1</v>
      </c>
      <c r="U3001" s="158">
        <v>13500</v>
      </c>
      <c r="V3001" s="158">
        <v>2835</v>
      </c>
      <c r="W3001" s="76">
        <v>16335</v>
      </c>
      <c r="X3001" s="16">
        <f t="shared" si="785"/>
        <v>16335</v>
      </c>
      <c r="Y3001" s="3">
        <v>1</v>
      </c>
      <c r="Z3001" s="114">
        <v>33057.86</v>
      </c>
      <c r="AA3001" s="114">
        <v>6942.14</v>
      </c>
      <c r="AB3001" s="4">
        <v>40000</v>
      </c>
      <c r="AC3001" s="18">
        <f t="shared" si="789"/>
        <v>40000</v>
      </c>
      <c r="AD3001" s="19">
        <f t="shared" si="795"/>
        <v>40000</v>
      </c>
      <c r="AE3001" s="21">
        <f t="shared" si="794"/>
        <v>10999.99</v>
      </c>
      <c r="AF3001" s="20">
        <f t="shared" si="796"/>
        <v>25999.989999999998</v>
      </c>
      <c r="AG3001" s="20">
        <f t="shared" si="797"/>
        <v>40335</v>
      </c>
      <c r="AH3001" s="20">
        <f t="shared" si="798"/>
        <v>40000</v>
      </c>
      <c r="AI3001" s="20">
        <f t="shared" si="787"/>
        <v>80335</v>
      </c>
      <c r="AJ3001" s="20">
        <f t="shared" si="788"/>
        <v>0</v>
      </c>
      <c r="AK3001" s="20">
        <f t="shared" si="790"/>
        <v>80335</v>
      </c>
      <c r="AL3001" s="171"/>
    </row>
    <row r="3002" spans="1:38" ht="15.75" customHeight="1" x14ac:dyDescent="0.25">
      <c r="A3002" s="3">
        <v>1989</v>
      </c>
      <c r="B3002" s="14">
        <f t="shared" si="786"/>
        <v>2</v>
      </c>
      <c r="C3002" s="9">
        <f>IF(A3002=A3001,C3001,"")</f>
        <v>45434</v>
      </c>
      <c r="D3002" s="3" t="str">
        <f>IF(A3002=A3001,D3001,"")</f>
        <v>Anastasi Dario</v>
      </c>
      <c r="E3002" s="14" t="str">
        <f t="shared" si="784"/>
        <v>1989Anastasi Dario2</v>
      </c>
      <c r="J3002" s="14" t="str">
        <f t="shared" si="793"/>
        <v xml:space="preserve">Control del tren delantero. Cambiar extremo de direccion lado izquierdo. Cambiar bieleta de barra estabilizadora lado derecho. </v>
      </c>
      <c r="L3002" s="3">
        <v>1</v>
      </c>
      <c r="M3002" s="10" t="s">
        <v>2158</v>
      </c>
      <c r="N3002" s="3" t="s">
        <v>771</v>
      </c>
      <c r="O3002" s="158">
        <v>12396.7</v>
      </c>
      <c r="P3002" s="158">
        <v>2603.3000000000002</v>
      </c>
      <c r="Q3002" s="7">
        <v>15000</v>
      </c>
      <c r="S3002" s="8"/>
      <c r="T3002" s="11">
        <v>1</v>
      </c>
      <c r="U3002" s="158">
        <v>19834.71</v>
      </c>
      <c r="V3002" s="158">
        <v>4165.29</v>
      </c>
      <c r="W3002" s="76">
        <v>24000</v>
      </c>
      <c r="X3002" s="16">
        <f t="shared" si="785"/>
        <v>24000</v>
      </c>
      <c r="AC3002" s="18">
        <f t="shared" si="789"/>
        <v>0</v>
      </c>
      <c r="AD3002" s="19">
        <f t="shared" si="795"/>
        <v>40000</v>
      </c>
      <c r="AE3002" s="21">
        <f t="shared" si="794"/>
        <v>15000</v>
      </c>
      <c r="AF3002" s="20">
        <f t="shared" si="796"/>
        <v>0</v>
      </c>
      <c r="AG3002" s="20">
        <f t="shared" si="797"/>
        <v>0</v>
      </c>
      <c r="AH3002" s="20">
        <f t="shared" si="798"/>
        <v>0</v>
      </c>
      <c r="AI3002" s="20">
        <f t="shared" si="787"/>
        <v>0</v>
      </c>
      <c r="AJ3002" s="20">
        <f t="shared" si="788"/>
        <v>0</v>
      </c>
      <c r="AK3002" s="20">
        <f t="shared" si="790"/>
        <v>0</v>
      </c>
      <c r="AL3002" s="171"/>
    </row>
    <row r="3003" spans="1:38" ht="15.75" customHeight="1" x14ac:dyDescent="0.25">
      <c r="A3003" s="3">
        <v>1990</v>
      </c>
      <c r="B3003" s="14">
        <f t="shared" si="786"/>
        <v>1</v>
      </c>
      <c r="C3003" s="9">
        <v>45434</v>
      </c>
      <c r="D3003" s="3" t="s">
        <v>3579</v>
      </c>
      <c r="E3003" s="14" t="str">
        <f t="shared" si="784"/>
        <v>1990Carranza Mauro1</v>
      </c>
      <c r="F3003" s="119" t="s">
        <v>3580</v>
      </c>
      <c r="G3003" s="119" t="s">
        <v>2279</v>
      </c>
      <c r="I3003" s="10" t="s">
        <v>3877</v>
      </c>
      <c r="J3003" s="14" t="str">
        <f t="shared" si="793"/>
        <v>Cambiar ambas mangueras de calefaccion. Completar liquido refrigerante. Purgado del circuito de refrigeracion.</v>
      </c>
      <c r="K3003" s="3" t="s">
        <v>1665</v>
      </c>
      <c r="L3003" s="3">
        <v>1</v>
      </c>
      <c r="M3003" s="10" t="s">
        <v>3875</v>
      </c>
      <c r="N3003" s="3" t="s">
        <v>2430</v>
      </c>
      <c r="O3003" s="158">
        <v>15537.19</v>
      </c>
      <c r="P3003" s="158">
        <v>3262.81</v>
      </c>
      <c r="Q3003" s="7">
        <v>18800</v>
      </c>
      <c r="R3003" s="7" t="s">
        <v>1971</v>
      </c>
      <c r="S3003" s="8"/>
      <c r="T3003" s="11">
        <v>1</v>
      </c>
      <c r="U3003" s="158">
        <v>23140.5</v>
      </c>
      <c r="V3003" s="158">
        <v>4859.5</v>
      </c>
      <c r="W3003" s="76">
        <v>28000</v>
      </c>
      <c r="X3003" s="16">
        <f t="shared" si="785"/>
        <v>28000</v>
      </c>
      <c r="Y3003" s="3">
        <v>1</v>
      </c>
      <c r="Z3003" s="114">
        <v>36363.64</v>
      </c>
      <c r="AA3003" s="114">
        <v>7636.36</v>
      </c>
      <c r="AB3003" s="4">
        <v>44000</v>
      </c>
      <c r="AC3003" s="18">
        <f t="shared" si="789"/>
        <v>44000</v>
      </c>
      <c r="AD3003" s="19">
        <f t="shared" si="795"/>
        <v>44000</v>
      </c>
      <c r="AE3003" s="21">
        <f t="shared" si="794"/>
        <v>18800</v>
      </c>
      <c r="AF3003" s="20">
        <f t="shared" si="796"/>
        <v>62800.01</v>
      </c>
      <c r="AG3003" s="20">
        <f t="shared" si="797"/>
        <v>94250</v>
      </c>
      <c r="AH3003" s="20">
        <f t="shared" si="798"/>
        <v>44000</v>
      </c>
      <c r="AI3003" s="20">
        <f t="shared" si="787"/>
        <v>114256.19834710743</v>
      </c>
      <c r="AJ3003" s="20">
        <f t="shared" si="788"/>
        <v>23993.801652892562</v>
      </c>
      <c r="AK3003" s="20">
        <f t="shared" si="790"/>
        <v>138250</v>
      </c>
      <c r="AL3003" s="171">
        <v>21</v>
      </c>
    </row>
    <row r="3004" spans="1:38" ht="15.75" customHeight="1" x14ac:dyDescent="0.25">
      <c r="A3004" s="3">
        <v>1990</v>
      </c>
      <c r="B3004" s="14">
        <f t="shared" si="786"/>
        <v>2</v>
      </c>
      <c r="C3004" s="9">
        <f>IF(A3004=A3003,C3003,"")</f>
        <v>45434</v>
      </c>
      <c r="D3004" s="3" t="str">
        <f>IF(A3004=A3003,D3003,"")</f>
        <v>Carranza Mauro</v>
      </c>
      <c r="E3004" s="14" t="str">
        <f t="shared" si="784"/>
        <v>1990Carranza Mauro2</v>
      </c>
      <c r="J3004" s="14" t="str">
        <f t="shared" si="793"/>
        <v xml:space="preserve">Cambiar ambas mangueras de calefaccion. Completar liquido refrigerante. Purgado del circuito de refrigeracion. </v>
      </c>
      <c r="L3004" s="3">
        <v>1</v>
      </c>
      <c r="M3004" s="10" t="s">
        <v>3876</v>
      </c>
      <c r="N3004" s="3" t="s">
        <v>2430</v>
      </c>
      <c r="O3004" s="158">
        <v>28016.53</v>
      </c>
      <c r="P3004" s="158">
        <v>5883.48</v>
      </c>
      <c r="Q3004" s="7">
        <v>33900.01</v>
      </c>
      <c r="S3004" s="8"/>
      <c r="T3004" s="11">
        <v>1</v>
      </c>
      <c r="U3004" s="158">
        <v>42148.76</v>
      </c>
      <c r="V3004" s="158">
        <v>8851.24</v>
      </c>
      <c r="W3004" s="76">
        <v>51000</v>
      </c>
      <c r="X3004" s="16">
        <f t="shared" si="785"/>
        <v>51000</v>
      </c>
      <c r="AC3004" s="18">
        <f t="shared" si="789"/>
        <v>0</v>
      </c>
      <c r="AD3004" s="19">
        <f t="shared" si="795"/>
        <v>44000</v>
      </c>
      <c r="AE3004" s="21">
        <f t="shared" si="794"/>
        <v>33900.01</v>
      </c>
      <c r="AF3004" s="20">
        <f t="shared" si="796"/>
        <v>0</v>
      </c>
      <c r="AG3004" s="20">
        <f t="shared" si="797"/>
        <v>0</v>
      </c>
      <c r="AH3004" s="20">
        <f t="shared" si="798"/>
        <v>0</v>
      </c>
      <c r="AI3004" s="20">
        <f t="shared" si="787"/>
        <v>0</v>
      </c>
      <c r="AJ3004" s="20">
        <f t="shared" si="788"/>
        <v>0</v>
      </c>
      <c r="AK3004" s="20">
        <f t="shared" si="790"/>
        <v>0</v>
      </c>
      <c r="AL3004" s="171"/>
    </row>
    <row r="3005" spans="1:38" ht="15.75" customHeight="1" x14ac:dyDescent="0.25">
      <c r="A3005" s="3">
        <v>1990</v>
      </c>
      <c r="B3005" s="14">
        <f t="shared" si="786"/>
        <v>3</v>
      </c>
      <c r="C3005" s="9">
        <f>IF(A3005=A3004,C3004,"")</f>
        <v>45434</v>
      </c>
      <c r="D3005" s="3" t="str">
        <f>IF(A3005=A3004,D3004,"")</f>
        <v>Carranza Mauro</v>
      </c>
      <c r="E3005" s="14" t="str">
        <f t="shared" si="784"/>
        <v>1990Carranza Mauro3</v>
      </c>
      <c r="J3005" s="14" t="str">
        <f t="shared" si="793"/>
        <v xml:space="preserve">Cambiar ambas mangueras de calefaccion. Completar liquido refrigerante. Purgado del circuito de refrigeracion.  </v>
      </c>
      <c r="L3005" s="3">
        <v>1</v>
      </c>
      <c r="M3005" s="10" t="s">
        <v>1970</v>
      </c>
      <c r="N3005" s="3" t="s">
        <v>771</v>
      </c>
      <c r="O3005" s="158">
        <v>6776.86</v>
      </c>
      <c r="P3005" s="158">
        <v>1423.14</v>
      </c>
      <c r="Q3005" s="7">
        <v>8200</v>
      </c>
      <c r="S3005" s="8"/>
      <c r="T3005" s="11">
        <v>1</v>
      </c>
      <c r="U3005" s="158">
        <v>9297.52</v>
      </c>
      <c r="V3005" s="158">
        <v>1952.48</v>
      </c>
      <c r="W3005" s="76">
        <v>11250</v>
      </c>
      <c r="X3005" s="16">
        <f t="shared" si="785"/>
        <v>11250</v>
      </c>
      <c r="AC3005" s="18">
        <f t="shared" si="789"/>
        <v>0</v>
      </c>
      <c r="AD3005" s="19">
        <f t="shared" si="795"/>
        <v>44000</v>
      </c>
      <c r="AE3005" s="21">
        <f t="shared" si="794"/>
        <v>8200</v>
      </c>
      <c r="AF3005" s="20">
        <f t="shared" si="796"/>
        <v>0</v>
      </c>
      <c r="AG3005" s="20">
        <f t="shared" si="797"/>
        <v>0</v>
      </c>
      <c r="AH3005" s="20">
        <f t="shared" si="798"/>
        <v>0</v>
      </c>
      <c r="AI3005" s="20">
        <f t="shared" si="787"/>
        <v>0</v>
      </c>
      <c r="AJ3005" s="20">
        <f t="shared" si="788"/>
        <v>0</v>
      </c>
      <c r="AK3005" s="20">
        <f t="shared" si="790"/>
        <v>0</v>
      </c>
      <c r="AL3005" s="171"/>
    </row>
    <row r="3006" spans="1:38" ht="15.75" customHeight="1" x14ac:dyDescent="0.25">
      <c r="A3006" s="3">
        <v>1990</v>
      </c>
      <c r="B3006" s="14">
        <f t="shared" si="786"/>
        <v>4</v>
      </c>
      <c r="C3006" s="9">
        <f>IF(A3006=A3005,C3005,"")</f>
        <v>45434</v>
      </c>
      <c r="D3006" s="3" t="str">
        <f>IF(A3006=A3005,D3005,"")</f>
        <v>Carranza Mauro</v>
      </c>
      <c r="E3006" s="14" t="str">
        <f t="shared" ref="E3006:E3069" si="799">CONCATENATE(A3006,D3006,B3006)</f>
        <v>1990Carranza Mauro4</v>
      </c>
      <c r="J3006" s="14" t="str">
        <f t="shared" si="793"/>
        <v xml:space="preserve">Cambiar ambas mangueras de calefaccion. Completar liquido refrigerante. Purgado del circuito de refrigeracion.   </v>
      </c>
      <c r="L3006" s="3">
        <v>1</v>
      </c>
      <c r="M3006" s="10" t="s">
        <v>1431</v>
      </c>
      <c r="N3006" s="3" t="s">
        <v>771</v>
      </c>
      <c r="O3006" s="158">
        <v>1570.25</v>
      </c>
      <c r="P3006" s="158">
        <v>329.75</v>
      </c>
      <c r="Q3006" s="7">
        <v>1900</v>
      </c>
      <c r="S3006" s="8"/>
      <c r="T3006" s="11">
        <v>1</v>
      </c>
      <c r="U3006" s="158">
        <v>3305.79</v>
      </c>
      <c r="V3006" s="158">
        <v>694.21</v>
      </c>
      <c r="W3006" s="76">
        <v>4000</v>
      </c>
      <c r="X3006" s="16">
        <f t="shared" si="785"/>
        <v>4000</v>
      </c>
      <c r="AC3006" s="18">
        <f t="shared" si="789"/>
        <v>0</v>
      </c>
      <c r="AD3006" s="19">
        <f t="shared" si="795"/>
        <v>44000</v>
      </c>
      <c r="AE3006" s="21">
        <f t="shared" si="794"/>
        <v>1900</v>
      </c>
      <c r="AF3006" s="20">
        <f t="shared" si="796"/>
        <v>0</v>
      </c>
      <c r="AG3006" s="20">
        <f t="shared" si="797"/>
        <v>0</v>
      </c>
      <c r="AH3006" s="20">
        <f t="shared" si="798"/>
        <v>0</v>
      </c>
      <c r="AI3006" s="20">
        <f t="shared" si="787"/>
        <v>0</v>
      </c>
      <c r="AJ3006" s="20">
        <f t="shared" si="788"/>
        <v>0</v>
      </c>
      <c r="AK3006" s="20">
        <f t="shared" si="790"/>
        <v>0</v>
      </c>
      <c r="AL3006" s="171"/>
    </row>
    <row r="3007" spans="1:38" ht="15.75" customHeight="1" x14ac:dyDescent="0.25">
      <c r="A3007" s="3">
        <v>1991</v>
      </c>
      <c r="B3007" s="14">
        <f t="shared" si="786"/>
        <v>1</v>
      </c>
      <c r="C3007" s="9">
        <v>45434</v>
      </c>
      <c r="D3007" s="3" t="s">
        <v>116</v>
      </c>
      <c r="E3007" s="14" t="str">
        <f t="shared" si="799"/>
        <v>1991Transporte Palloni1</v>
      </c>
      <c r="F3007" s="119" t="s">
        <v>2281</v>
      </c>
      <c r="G3007" s="119" t="s">
        <v>1318</v>
      </c>
      <c r="H3007" s="119">
        <v>653215</v>
      </c>
      <c r="I3007" s="10" t="s">
        <v>3878</v>
      </c>
      <c r="J3007" s="14" t="str">
        <f t="shared" si="793"/>
        <v>Auxilio. Cambiar ambas poleas tensoras de correa poly-v. Cambiar correa poly-v. Sacar polea de cigüeñal. Verificar estado dentro del compartimiento de distribucion.</v>
      </c>
      <c r="K3007" s="3" t="s">
        <v>3384</v>
      </c>
      <c r="R3007" s="7" t="s">
        <v>1971</v>
      </c>
      <c r="S3007" s="8"/>
      <c r="W3007" s="76"/>
      <c r="X3007" s="16">
        <f t="shared" ref="X3007:X3070" si="800">W3007*T3007</f>
        <v>0</v>
      </c>
      <c r="Y3007" s="3">
        <v>1</v>
      </c>
      <c r="Z3007" s="114">
        <v>94000</v>
      </c>
      <c r="AA3007" s="114">
        <v>19740</v>
      </c>
      <c r="AB3007" s="4">
        <v>113740</v>
      </c>
      <c r="AC3007" s="18">
        <f t="shared" si="789"/>
        <v>113740</v>
      </c>
      <c r="AD3007" s="19">
        <f t="shared" si="795"/>
        <v>113740</v>
      </c>
      <c r="AE3007" s="21">
        <f t="shared" si="794"/>
        <v>0</v>
      </c>
      <c r="AF3007" s="20">
        <f t="shared" si="796"/>
        <v>0</v>
      </c>
      <c r="AG3007" s="20">
        <f t="shared" si="797"/>
        <v>0</v>
      </c>
      <c r="AH3007" s="20">
        <f t="shared" si="798"/>
        <v>113740</v>
      </c>
      <c r="AI3007" s="20">
        <f t="shared" si="787"/>
        <v>94000</v>
      </c>
      <c r="AJ3007" s="20">
        <f t="shared" si="788"/>
        <v>19740</v>
      </c>
      <c r="AK3007" s="20">
        <f t="shared" si="790"/>
        <v>113740</v>
      </c>
      <c r="AL3007" s="171">
        <v>36</v>
      </c>
    </row>
    <row r="3008" spans="1:38" ht="15.75" customHeight="1" x14ac:dyDescent="0.25">
      <c r="A3008" s="3">
        <v>1991</v>
      </c>
      <c r="B3008" s="14">
        <f t="shared" si="786"/>
        <v>2</v>
      </c>
      <c r="C3008" s="9">
        <f>IF(A3008=A3007,C3007,"")</f>
        <v>45434</v>
      </c>
      <c r="D3008" s="3" t="str">
        <f>IF(A3008=A3007,D3007,"")</f>
        <v>Transporte Palloni</v>
      </c>
      <c r="E3008" s="14" t="str">
        <f t="shared" si="799"/>
        <v>1991Transporte Palloni2</v>
      </c>
      <c r="J3008" s="14" t="str">
        <f t="shared" si="793"/>
        <v xml:space="preserve">Auxilio. Cambiar ambas poleas tensoras de correa poly-v. Cambiar correa poly-v. Sacar polea de cigüeñal. Verificar estado dentro del compartimiento de distribucion. </v>
      </c>
      <c r="S3008" s="8"/>
      <c r="W3008" s="76"/>
      <c r="X3008" s="16">
        <f t="shared" si="800"/>
        <v>0</v>
      </c>
      <c r="AC3008" s="18">
        <f t="shared" si="789"/>
        <v>0</v>
      </c>
      <c r="AD3008" s="19">
        <f t="shared" si="795"/>
        <v>113740</v>
      </c>
      <c r="AE3008" s="21">
        <f t="shared" si="794"/>
        <v>0</v>
      </c>
      <c r="AF3008" s="20">
        <f t="shared" si="796"/>
        <v>0</v>
      </c>
      <c r="AG3008" s="20">
        <f t="shared" si="797"/>
        <v>0</v>
      </c>
      <c r="AH3008" s="20">
        <f t="shared" si="798"/>
        <v>0</v>
      </c>
      <c r="AI3008" s="20">
        <f t="shared" si="787"/>
        <v>0</v>
      </c>
      <c r="AJ3008" s="20">
        <f t="shared" si="788"/>
        <v>0</v>
      </c>
      <c r="AK3008" s="20">
        <f t="shared" si="790"/>
        <v>0</v>
      </c>
      <c r="AL3008" s="171"/>
    </row>
    <row r="3009" spans="1:38" ht="15.75" customHeight="1" x14ac:dyDescent="0.25">
      <c r="A3009" s="3">
        <v>1992</v>
      </c>
      <c r="B3009" s="14">
        <f t="shared" si="786"/>
        <v>1</v>
      </c>
      <c r="C3009" s="9">
        <v>45434</v>
      </c>
      <c r="D3009" s="3" t="s">
        <v>3879</v>
      </c>
      <c r="E3009" s="14" t="str">
        <f t="shared" si="799"/>
        <v>1992Prá Adolfo1</v>
      </c>
      <c r="F3009" s="119" t="s">
        <v>2517</v>
      </c>
      <c r="G3009" s="119" t="s">
        <v>2183</v>
      </c>
      <c r="H3009" s="119">
        <v>59911</v>
      </c>
      <c r="I3009" s="10" t="s">
        <v>3880</v>
      </c>
      <c r="J3009" s="14" t="str">
        <f t="shared" si="793"/>
        <v>Service completo. Cambio de aceite y filtros. Control general del vehiculo. Cambiar ambos bujes de barra estabilizadora.</v>
      </c>
      <c r="K3009" s="3" t="s">
        <v>2390</v>
      </c>
      <c r="L3009" s="3">
        <v>1</v>
      </c>
      <c r="M3009" s="10" t="s">
        <v>3680</v>
      </c>
      <c r="N3009" s="3" t="s">
        <v>771</v>
      </c>
      <c r="O3009" s="158">
        <v>3211.57</v>
      </c>
      <c r="P3009" s="158">
        <v>674.43</v>
      </c>
      <c r="Q3009" s="7">
        <v>3886</v>
      </c>
      <c r="R3009" s="7" t="s">
        <v>1916</v>
      </c>
      <c r="S3009" s="8"/>
      <c r="T3009" s="11">
        <v>1</v>
      </c>
      <c r="U3009" s="158">
        <v>5785.13</v>
      </c>
      <c r="V3009" s="158">
        <v>1214.8699999999999</v>
      </c>
      <c r="W3009" s="76">
        <v>7000</v>
      </c>
      <c r="X3009" s="16">
        <f t="shared" si="800"/>
        <v>7000</v>
      </c>
      <c r="Y3009" s="3">
        <v>1</v>
      </c>
      <c r="Z3009" s="114">
        <v>90082.65</v>
      </c>
      <c r="AA3009" s="114">
        <v>18917.349999999999</v>
      </c>
      <c r="AB3009" s="4">
        <v>109000</v>
      </c>
      <c r="AC3009" s="18">
        <f t="shared" si="789"/>
        <v>109000</v>
      </c>
      <c r="AD3009" s="19">
        <f t="shared" si="795"/>
        <v>109000</v>
      </c>
      <c r="AE3009" s="21">
        <f t="shared" si="794"/>
        <v>3886</v>
      </c>
      <c r="AF3009" s="20">
        <f t="shared" si="796"/>
        <v>46476.59</v>
      </c>
      <c r="AG3009" s="20">
        <f t="shared" si="797"/>
        <v>133480</v>
      </c>
      <c r="AH3009" s="20">
        <f t="shared" si="798"/>
        <v>109000</v>
      </c>
      <c r="AI3009" s="20">
        <f t="shared" si="787"/>
        <v>242480</v>
      </c>
      <c r="AJ3009" s="20">
        <f t="shared" si="788"/>
        <v>0</v>
      </c>
      <c r="AK3009" s="20">
        <f t="shared" si="790"/>
        <v>242480</v>
      </c>
      <c r="AL3009" s="171"/>
    </row>
    <row r="3010" spans="1:38" ht="15.75" customHeight="1" x14ac:dyDescent="0.25">
      <c r="A3010" s="3">
        <v>1992</v>
      </c>
      <c r="B3010" s="14">
        <f t="shared" si="786"/>
        <v>2</v>
      </c>
      <c r="C3010" s="9">
        <f>IF(A3010=A3009,C3009,"")</f>
        <v>45434</v>
      </c>
      <c r="D3010" s="3" t="str">
        <f>IF(A3010=A3009,D3009,"")</f>
        <v>Prá Adolfo</v>
      </c>
      <c r="E3010" s="14" t="str">
        <f t="shared" si="799"/>
        <v>1992Prá Adolfo2</v>
      </c>
      <c r="J3010" s="14" t="str">
        <f t="shared" si="793"/>
        <v xml:space="preserve">Service completo. Cambio de aceite y filtros. Control general del vehiculo. Cambiar ambos bujes de barra estabilizadora. </v>
      </c>
      <c r="L3010" s="3">
        <v>1</v>
      </c>
      <c r="M3010" s="10" t="s">
        <v>3681</v>
      </c>
      <c r="N3010" s="3" t="s">
        <v>771</v>
      </c>
      <c r="O3010" s="158">
        <v>12809.92</v>
      </c>
      <c r="P3010" s="158">
        <v>2690.08</v>
      </c>
      <c r="Q3010" s="7">
        <v>15500</v>
      </c>
      <c r="S3010" s="8"/>
      <c r="T3010" s="11">
        <v>1</v>
      </c>
      <c r="U3010" s="158">
        <v>14876.04</v>
      </c>
      <c r="V3010" s="158">
        <v>3123.96</v>
      </c>
      <c r="W3010" s="76">
        <v>18000</v>
      </c>
      <c r="X3010" s="16">
        <f t="shared" si="800"/>
        <v>18000</v>
      </c>
      <c r="AC3010" s="18">
        <f t="shared" si="789"/>
        <v>0</v>
      </c>
      <c r="AD3010" s="19">
        <f t="shared" si="795"/>
        <v>109000</v>
      </c>
      <c r="AE3010" s="21">
        <f t="shared" si="794"/>
        <v>15500</v>
      </c>
      <c r="AF3010" s="20">
        <f t="shared" si="796"/>
        <v>0</v>
      </c>
      <c r="AG3010" s="20">
        <f t="shared" si="797"/>
        <v>0</v>
      </c>
      <c r="AH3010" s="20">
        <f t="shared" si="798"/>
        <v>0</v>
      </c>
      <c r="AI3010" s="20">
        <f t="shared" si="787"/>
        <v>0</v>
      </c>
      <c r="AJ3010" s="20">
        <f t="shared" si="788"/>
        <v>0</v>
      </c>
      <c r="AK3010" s="20">
        <f t="shared" si="790"/>
        <v>0</v>
      </c>
      <c r="AL3010" s="171"/>
    </row>
    <row r="3011" spans="1:38" ht="15.75" customHeight="1" x14ac:dyDescent="0.25">
      <c r="A3011" s="3">
        <v>1992</v>
      </c>
      <c r="B3011" s="14">
        <f t="shared" si="786"/>
        <v>3</v>
      </c>
      <c r="C3011" s="9">
        <f>IF(A3011=A3010,C3010,"")</f>
        <v>45434</v>
      </c>
      <c r="D3011" s="3" t="str">
        <f>IF(A3011=A3010,D3010,"")</f>
        <v>Prá Adolfo</v>
      </c>
      <c r="E3011" s="14" t="str">
        <f t="shared" si="799"/>
        <v>1992Prá Adolfo3</v>
      </c>
      <c r="J3011" s="14" t="str">
        <f t="shared" si="793"/>
        <v xml:space="preserve">Service completo. Cambio de aceite y filtros. Control general del vehiculo. Cambiar ambos bujes de barra estabilizadora.  </v>
      </c>
      <c r="L3011" s="3">
        <v>1</v>
      </c>
      <c r="M3011" s="10" t="s">
        <v>2178</v>
      </c>
      <c r="N3011" s="3" t="s">
        <v>771</v>
      </c>
      <c r="O3011" s="158">
        <v>4205.76</v>
      </c>
      <c r="P3011" s="158">
        <v>883.2</v>
      </c>
      <c r="Q3011" s="7">
        <v>5088.96</v>
      </c>
      <c r="S3011" s="8"/>
      <c r="T3011" s="11">
        <v>1</v>
      </c>
      <c r="U3011" s="158">
        <v>7024.8</v>
      </c>
      <c r="V3011" s="158">
        <v>1475.2</v>
      </c>
      <c r="W3011" s="76">
        <v>8500</v>
      </c>
      <c r="X3011" s="16">
        <f t="shared" si="800"/>
        <v>8500</v>
      </c>
      <c r="AC3011" s="18">
        <f t="shared" si="789"/>
        <v>0</v>
      </c>
      <c r="AD3011" s="19">
        <f t="shared" si="795"/>
        <v>109000</v>
      </c>
      <c r="AE3011" s="21">
        <f t="shared" si="794"/>
        <v>5088.96</v>
      </c>
      <c r="AF3011" s="20">
        <f t="shared" si="796"/>
        <v>0</v>
      </c>
      <c r="AG3011" s="20">
        <f t="shared" si="797"/>
        <v>0</v>
      </c>
      <c r="AH3011" s="20">
        <f t="shared" si="798"/>
        <v>0</v>
      </c>
      <c r="AI3011" s="20">
        <f t="shared" si="787"/>
        <v>0</v>
      </c>
      <c r="AJ3011" s="20">
        <f t="shared" si="788"/>
        <v>0</v>
      </c>
      <c r="AK3011" s="20">
        <f t="shared" si="790"/>
        <v>0</v>
      </c>
      <c r="AL3011" s="171"/>
    </row>
    <row r="3012" spans="1:38" ht="15.75" customHeight="1" x14ac:dyDescent="0.25">
      <c r="A3012" s="3">
        <v>1992</v>
      </c>
      <c r="B3012" s="14">
        <f t="shared" ref="B3012:B3075" si="801">IF(A3012=A3011,B3011+1,1)</f>
        <v>4</v>
      </c>
      <c r="C3012" s="9">
        <f>IF(A3012=A3011,C3011,"")</f>
        <v>45434</v>
      </c>
      <c r="D3012" s="3" t="str">
        <f>IF(A3012=A3011,D3011,"")</f>
        <v>Prá Adolfo</v>
      </c>
      <c r="E3012" s="14" t="str">
        <f t="shared" si="799"/>
        <v>1992Prá Adolfo4</v>
      </c>
      <c r="J3012" s="14" t="str">
        <f t="shared" si="793"/>
        <v xml:space="preserve">Service completo. Cambio de aceite y filtros. Control general del vehiculo. Cambiar ambos bujes de barra estabilizadora.   </v>
      </c>
      <c r="L3012" s="3">
        <v>1</v>
      </c>
      <c r="M3012" s="10" t="s">
        <v>3881</v>
      </c>
      <c r="N3012" s="3" t="s">
        <v>771</v>
      </c>
      <c r="O3012" s="158">
        <v>6611.57</v>
      </c>
      <c r="P3012" s="158">
        <v>1388.43</v>
      </c>
      <c r="Q3012" s="7">
        <v>8000</v>
      </c>
      <c r="S3012" s="8"/>
      <c r="T3012" s="11">
        <v>1</v>
      </c>
      <c r="U3012" s="158">
        <v>9917.36</v>
      </c>
      <c r="V3012" s="158">
        <v>2082.64</v>
      </c>
      <c r="W3012" s="76">
        <v>12000</v>
      </c>
      <c r="X3012" s="16">
        <f t="shared" si="800"/>
        <v>12000</v>
      </c>
      <c r="AC3012" s="18">
        <f t="shared" si="789"/>
        <v>0</v>
      </c>
      <c r="AD3012" s="19">
        <f t="shared" si="795"/>
        <v>109000</v>
      </c>
      <c r="AE3012" s="21">
        <f t="shared" si="794"/>
        <v>8000</v>
      </c>
      <c r="AF3012" s="20">
        <f t="shared" si="796"/>
        <v>0</v>
      </c>
      <c r="AG3012" s="20">
        <f t="shared" si="797"/>
        <v>0</v>
      </c>
      <c r="AH3012" s="20">
        <f t="shared" si="798"/>
        <v>0</v>
      </c>
      <c r="AI3012" s="20">
        <f t="shared" si="787"/>
        <v>0</v>
      </c>
      <c r="AJ3012" s="20">
        <f t="shared" si="788"/>
        <v>0</v>
      </c>
      <c r="AK3012" s="20">
        <f t="shared" si="790"/>
        <v>0</v>
      </c>
      <c r="AL3012" s="171"/>
    </row>
    <row r="3013" spans="1:38" ht="15.75" customHeight="1" x14ac:dyDescent="0.25">
      <c r="A3013" s="3">
        <v>1992</v>
      </c>
      <c r="B3013" s="14">
        <f t="shared" si="801"/>
        <v>5</v>
      </c>
      <c r="C3013" s="9">
        <f>IF(A3013=A3012,C3012,"")</f>
        <v>45434</v>
      </c>
      <c r="D3013" s="3" t="str">
        <f>IF(A3013=A3012,D3012,"")</f>
        <v>Prá Adolfo</v>
      </c>
      <c r="E3013" s="14" t="str">
        <f t="shared" si="799"/>
        <v>1992Prá Adolfo5</v>
      </c>
      <c r="J3013" s="14" t="str">
        <f t="shared" si="793"/>
        <v xml:space="preserve">Service completo. Cambio de aceite y filtros. Control general del vehiculo. Cambiar ambos bujes de barra estabilizadora.    </v>
      </c>
      <c r="L3013" s="3">
        <v>1</v>
      </c>
      <c r="M3013" s="10" t="s">
        <v>98</v>
      </c>
      <c r="N3013" s="3" t="s">
        <v>771</v>
      </c>
      <c r="O3013" s="158">
        <v>5290.09</v>
      </c>
      <c r="P3013" s="158">
        <v>1111.83</v>
      </c>
      <c r="Q3013" s="174">
        <v>6401.63</v>
      </c>
      <c r="S3013" s="8"/>
      <c r="T3013" s="11">
        <v>4</v>
      </c>
      <c r="U3013" s="158">
        <v>13677.69</v>
      </c>
      <c r="V3013" s="158">
        <v>2872.31</v>
      </c>
      <c r="W3013" s="76">
        <v>16550</v>
      </c>
      <c r="X3013" s="16">
        <f t="shared" si="800"/>
        <v>66200</v>
      </c>
      <c r="AC3013" s="18">
        <f t="shared" si="789"/>
        <v>0</v>
      </c>
      <c r="AD3013" s="19">
        <f t="shared" si="795"/>
        <v>109000</v>
      </c>
      <c r="AE3013" s="21">
        <f t="shared" si="794"/>
        <v>25606.52</v>
      </c>
      <c r="AF3013" s="20">
        <f t="shared" si="796"/>
        <v>0</v>
      </c>
      <c r="AG3013" s="20">
        <f t="shared" si="797"/>
        <v>0</v>
      </c>
      <c r="AH3013" s="20">
        <f t="shared" si="798"/>
        <v>0</v>
      </c>
      <c r="AI3013" s="20">
        <f t="shared" si="787"/>
        <v>0</v>
      </c>
      <c r="AJ3013" s="20">
        <f t="shared" si="788"/>
        <v>0</v>
      </c>
      <c r="AK3013" s="20">
        <f t="shared" si="790"/>
        <v>0</v>
      </c>
      <c r="AL3013" s="171"/>
    </row>
    <row r="3014" spans="1:38" ht="15.75" customHeight="1" x14ac:dyDescent="0.25">
      <c r="A3014" s="3">
        <v>1992</v>
      </c>
      <c r="B3014" s="14">
        <f t="shared" si="801"/>
        <v>6</v>
      </c>
      <c r="C3014" s="9">
        <f>IF(A3014=A3013,C3013,"")</f>
        <v>45434</v>
      </c>
      <c r="D3014" s="3" t="str">
        <f>IF(A3014=A3013,D3013,"")</f>
        <v>Prá Adolfo</v>
      </c>
      <c r="E3014" s="14" t="str">
        <f t="shared" si="799"/>
        <v>1992Prá Adolfo6</v>
      </c>
      <c r="J3014" s="14" t="str">
        <f t="shared" si="793"/>
        <v xml:space="preserve">Service completo. Cambio de aceite y filtros. Control general del vehiculo. Cambiar ambos bujes de barra estabilizadora.     </v>
      </c>
      <c r="L3014" s="3">
        <v>1</v>
      </c>
      <c r="M3014" s="10" t="s">
        <v>2114</v>
      </c>
      <c r="N3014" s="3" t="s">
        <v>2484</v>
      </c>
      <c r="O3014" s="158">
        <v>6280.99</v>
      </c>
      <c r="P3014" s="158">
        <v>1319.01</v>
      </c>
      <c r="Q3014" s="7">
        <v>7600</v>
      </c>
      <c r="S3014" s="8"/>
      <c r="T3014" s="11">
        <v>2</v>
      </c>
      <c r="U3014" s="158">
        <v>9000</v>
      </c>
      <c r="V3014" s="158">
        <v>1890</v>
      </c>
      <c r="W3014" s="76">
        <v>10890</v>
      </c>
      <c r="X3014" s="16">
        <f t="shared" si="800"/>
        <v>21780</v>
      </c>
      <c r="AC3014" s="18">
        <f t="shared" si="789"/>
        <v>0</v>
      </c>
      <c r="AD3014" s="19">
        <f t="shared" si="795"/>
        <v>109000</v>
      </c>
      <c r="AE3014" s="21">
        <f t="shared" si="794"/>
        <v>15200</v>
      </c>
      <c r="AF3014" s="20">
        <f t="shared" si="796"/>
        <v>0</v>
      </c>
      <c r="AG3014" s="20">
        <f t="shared" si="797"/>
        <v>0</v>
      </c>
      <c r="AH3014" s="20">
        <f t="shared" si="798"/>
        <v>0</v>
      </c>
      <c r="AI3014" s="20">
        <f t="shared" si="787"/>
        <v>0</v>
      </c>
      <c r="AJ3014" s="20">
        <f t="shared" si="788"/>
        <v>0</v>
      </c>
      <c r="AK3014" s="20">
        <f t="shared" si="790"/>
        <v>0</v>
      </c>
      <c r="AL3014" s="171"/>
    </row>
    <row r="3015" spans="1:38" ht="15.75" customHeight="1" x14ac:dyDescent="0.25">
      <c r="A3015" s="3">
        <v>1993</v>
      </c>
      <c r="B3015" s="14">
        <f t="shared" si="801"/>
        <v>1</v>
      </c>
      <c r="C3015" s="9">
        <v>45434</v>
      </c>
      <c r="D3015" s="3" t="s">
        <v>570</v>
      </c>
      <c r="E3015" s="14" t="str">
        <f t="shared" si="799"/>
        <v>1993Rosende Gerardo1</v>
      </c>
      <c r="F3015" s="119" t="s">
        <v>3882</v>
      </c>
      <c r="G3015" s="119" t="s">
        <v>3883</v>
      </c>
      <c r="H3015" s="119">
        <v>102482</v>
      </c>
      <c r="I3015" s="10" t="s">
        <v>3884</v>
      </c>
      <c r="J3015" s="14" t="str">
        <f t="shared" si="793"/>
        <v>Auxilio. Contruir T con hierro en manguera de calefaccion. Completar con liquido refrigerante. Purgado del circuito de refrigeracion. Prueba.</v>
      </c>
      <c r="K3015" s="3" t="s">
        <v>1665</v>
      </c>
      <c r="L3015" s="3">
        <v>1</v>
      </c>
      <c r="M3015" s="10" t="s">
        <v>1970</v>
      </c>
      <c r="N3015" s="3" t="s">
        <v>771</v>
      </c>
      <c r="O3015" s="158">
        <v>6776.86</v>
      </c>
      <c r="P3015" s="158">
        <v>1423.14</v>
      </c>
      <c r="Q3015" s="7">
        <v>8200</v>
      </c>
      <c r="R3015" s="7" t="s">
        <v>1971</v>
      </c>
      <c r="S3015" s="8"/>
      <c r="T3015" s="11">
        <v>1</v>
      </c>
      <c r="U3015" s="158">
        <v>9504.14</v>
      </c>
      <c r="V3015" s="158">
        <v>1995.86</v>
      </c>
      <c r="W3015" s="76">
        <v>11500</v>
      </c>
      <c r="X3015" s="16">
        <f t="shared" si="800"/>
        <v>11500</v>
      </c>
      <c r="Y3015" s="3">
        <v>1</v>
      </c>
      <c r="Z3015" s="114">
        <v>36776.86</v>
      </c>
      <c r="AA3015" s="114">
        <v>7723.14</v>
      </c>
      <c r="AB3015" s="4">
        <v>44500</v>
      </c>
      <c r="AC3015" s="18">
        <f t="shared" si="789"/>
        <v>44500</v>
      </c>
      <c r="AD3015" s="19">
        <f t="shared" si="795"/>
        <v>44500</v>
      </c>
      <c r="AE3015" s="21">
        <f t="shared" si="794"/>
        <v>8200</v>
      </c>
      <c r="AF3015" s="20">
        <f t="shared" si="796"/>
        <v>10100</v>
      </c>
      <c r="AG3015" s="20">
        <f t="shared" si="797"/>
        <v>15500</v>
      </c>
      <c r="AH3015" s="20">
        <f t="shared" si="798"/>
        <v>44500</v>
      </c>
      <c r="AI3015" s="20">
        <f t="shared" si="787"/>
        <v>60000</v>
      </c>
      <c r="AJ3015" s="20">
        <f t="shared" si="788"/>
        <v>0</v>
      </c>
      <c r="AK3015" s="20">
        <f t="shared" si="790"/>
        <v>60000</v>
      </c>
      <c r="AL3015" s="171"/>
    </row>
    <row r="3016" spans="1:38" ht="15.75" customHeight="1" x14ac:dyDescent="0.25">
      <c r="A3016" s="3">
        <v>1993</v>
      </c>
      <c r="B3016" s="14">
        <f t="shared" si="801"/>
        <v>2</v>
      </c>
      <c r="C3016" s="9">
        <f>IF(A3016=A3015,C3015,"")</f>
        <v>45434</v>
      </c>
      <c r="D3016" s="3" t="str">
        <f>IF(A3016=A3015,D3015,"")</f>
        <v>Rosende Gerardo</v>
      </c>
      <c r="E3016" s="14" t="str">
        <f t="shared" si="799"/>
        <v>1993Rosende Gerardo2</v>
      </c>
      <c r="J3016" s="14" t="str">
        <f t="shared" si="793"/>
        <v xml:space="preserve">Auxilio. Contruir T con hierro en manguera de calefaccion. Completar con liquido refrigerante. Purgado del circuito de refrigeracion. Prueba. </v>
      </c>
      <c r="L3016" s="3">
        <v>1</v>
      </c>
      <c r="M3016" s="10" t="s">
        <v>1431</v>
      </c>
      <c r="N3016" s="3" t="s">
        <v>771</v>
      </c>
      <c r="O3016" s="158">
        <v>1570.25</v>
      </c>
      <c r="P3016" s="158">
        <v>329.75</v>
      </c>
      <c r="Q3016" s="7">
        <v>1900</v>
      </c>
      <c r="S3016" s="8"/>
      <c r="T3016" s="11">
        <v>1</v>
      </c>
      <c r="U3016" s="158">
        <v>3305.79</v>
      </c>
      <c r="V3016" s="158">
        <v>694.21</v>
      </c>
      <c r="W3016" s="76">
        <v>4000</v>
      </c>
      <c r="X3016" s="16">
        <f t="shared" si="800"/>
        <v>4000</v>
      </c>
      <c r="AC3016" s="18">
        <f t="shared" si="789"/>
        <v>0</v>
      </c>
      <c r="AD3016" s="19">
        <f t="shared" si="795"/>
        <v>44500</v>
      </c>
      <c r="AE3016" s="21">
        <f t="shared" si="794"/>
        <v>1900</v>
      </c>
      <c r="AF3016" s="20">
        <f t="shared" si="796"/>
        <v>0</v>
      </c>
      <c r="AG3016" s="20">
        <f t="shared" si="797"/>
        <v>0</v>
      </c>
      <c r="AH3016" s="20">
        <f t="shared" si="798"/>
        <v>0</v>
      </c>
      <c r="AI3016" s="20">
        <f t="shared" si="787"/>
        <v>0</v>
      </c>
      <c r="AJ3016" s="20">
        <f t="shared" si="788"/>
        <v>0</v>
      </c>
      <c r="AK3016" s="20">
        <f t="shared" si="790"/>
        <v>0</v>
      </c>
      <c r="AL3016" s="171"/>
    </row>
    <row r="3017" spans="1:38" ht="15.75" customHeight="1" x14ac:dyDescent="0.25">
      <c r="A3017" s="3">
        <v>1994</v>
      </c>
      <c r="B3017" s="14">
        <f t="shared" si="801"/>
        <v>1</v>
      </c>
      <c r="C3017" s="9">
        <v>45435</v>
      </c>
      <c r="D3017" s="3" t="s">
        <v>3885</v>
      </c>
      <c r="E3017" s="14" t="str">
        <f t="shared" si="799"/>
        <v>1994Palloni Florencia1</v>
      </c>
      <c r="F3017" s="119" t="s">
        <v>3886</v>
      </c>
      <c r="G3017" s="119" t="s">
        <v>3887</v>
      </c>
      <c r="H3017" s="119">
        <v>123835</v>
      </c>
      <c r="I3017" s="10" t="s">
        <v>3889</v>
      </c>
      <c r="J3017" s="14" t="str">
        <f t="shared" si="793"/>
        <v>Service completo. Cambio de aceite y filtros. Control general del vehiculo. Cambiar juego de bujias. Cambiar cables de bujias. Lavado motor.</v>
      </c>
      <c r="K3017" s="3" t="s">
        <v>2390</v>
      </c>
      <c r="L3017" s="3">
        <v>1</v>
      </c>
      <c r="M3017" s="10" t="s">
        <v>918</v>
      </c>
      <c r="N3017" s="3" t="s">
        <v>771</v>
      </c>
      <c r="O3017" s="158">
        <v>21487.61</v>
      </c>
      <c r="P3017" s="158">
        <v>4512.3900000000003</v>
      </c>
      <c r="Q3017" s="7">
        <v>26000</v>
      </c>
      <c r="R3017" s="7" t="s">
        <v>1916</v>
      </c>
      <c r="S3017" s="8"/>
      <c r="T3017" s="11">
        <v>1</v>
      </c>
      <c r="U3017" s="158">
        <v>28925.62</v>
      </c>
      <c r="V3017" s="158">
        <v>6074.38</v>
      </c>
      <c r="W3017" s="76">
        <v>35000</v>
      </c>
      <c r="X3017" s="16">
        <f t="shared" si="800"/>
        <v>35000</v>
      </c>
      <c r="Y3017" s="3">
        <v>1</v>
      </c>
      <c r="Z3017" s="114">
        <v>61983.48</v>
      </c>
      <c r="AA3017" s="114">
        <v>13016.52</v>
      </c>
      <c r="AB3017" s="4">
        <v>75000</v>
      </c>
      <c r="AC3017" s="18">
        <f t="shared" si="789"/>
        <v>75000</v>
      </c>
      <c r="AD3017" s="19">
        <f t="shared" si="795"/>
        <v>75000</v>
      </c>
      <c r="AE3017" s="21">
        <f t="shared" si="794"/>
        <v>26000</v>
      </c>
      <c r="AF3017" s="20">
        <f t="shared" si="796"/>
        <v>73990</v>
      </c>
      <c r="AG3017" s="20">
        <f t="shared" si="797"/>
        <v>160000</v>
      </c>
      <c r="AH3017" s="20">
        <f t="shared" si="798"/>
        <v>75000</v>
      </c>
      <c r="AI3017" s="20">
        <f t="shared" si="787"/>
        <v>235000</v>
      </c>
      <c r="AJ3017" s="20">
        <f t="shared" si="788"/>
        <v>0</v>
      </c>
      <c r="AK3017" s="20">
        <f t="shared" si="790"/>
        <v>235000</v>
      </c>
      <c r="AL3017" s="171"/>
    </row>
    <row r="3018" spans="1:38" ht="15.75" customHeight="1" x14ac:dyDescent="0.25">
      <c r="A3018" s="3">
        <v>1994</v>
      </c>
      <c r="B3018" s="14">
        <f t="shared" si="801"/>
        <v>2</v>
      </c>
      <c r="C3018" s="9">
        <f>IF(A3018=A3017,C3017,"")</f>
        <v>45435</v>
      </c>
      <c r="D3018" s="3" t="str">
        <f>IF(A3018=A3017,D3017,"")</f>
        <v>Palloni Florencia</v>
      </c>
      <c r="E3018" s="14" t="str">
        <f t="shared" si="799"/>
        <v>1994Palloni Florencia2</v>
      </c>
      <c r="J3018" s="14" t="str">
        <f t="shared" si="793"/>
        <v xml:space="preserve">Service completo. Cambio de aceite y filtros. Control general del vehiculo. Cambiar juego de bujias. Cambiar cables de bujias. Lavado motor. </v>
      </c>
      <c r="L3018" s="3">
        <v>1</v>
      </c>
      <c r="M3018" s="10" t="s">
        <v>728</v>
      </c>
      <c r="N3018" s="3" t="s">
        <v>771</v>
      </c>
      <c r="O3018" s="158">
        <v>3462.81</v>
      </c>
      <c r="P3018" s="158">
        <v>727.19</v>
      </c>
      <c r="Q3018" s="7">
        <v>4190</v>
      </c>
      <c r="S3018" s="8"/>
      <c r="T3018" s="11">
        <v>4</v>
      </c>
      <c r="U3018" s="158">
        <v>9297.52</v>
      </c>
      <c r="V3018" s="158">
        <v>1952.48</v>
      </c>
      <c r="W3018" s="76">
        <v>11250</v>
      </c>
      <c r="X3018" s="16">
        <f t="shared" si="800"/>
        <v>45000</v>
      </c>
      <c r="AC3018" s="18">
        <f t="shared" si="789"/>
        <v>0</v>
      </c>
      <c r="AD3018" s="19">
        <f t="shared" si="795"/>
        <v>75000</v>
      </c>
      <c r="AE3018" s="21">
        <f t="shared" si="794"/>
        <v>16760</v>
      </c>
      <c r="AF3018" s="20">
        <f t="shared" si="796"/>
        <v>0</v>
      </c>
      <c r="AG3018" s="20">
        <f t="shared" si="797"/>
        <v>0</v>
      </c>
      <c r="AH3018" s="20">
        <f t="shared" si="798"/>
        <v>0</v>
      </c>
      <c r="AI3018" s="20">
        <f t="shared" si="787"/>
        <v>0</v>
      </c>
      <c r="AJ3018" s="20">
        <f t="shared" si="788"/>
        <v>0</v>
      </c>
      <c r="AK3018" s="20">
        <f t="shared" si="790"/>
        <v>0</v>
      </c>
      <c r="AL3018" s="171"/>
    </row>
    <row r="3019" spans="1:38" ht="15.75" customHeight="1" x14ac:dyDescent="0.25">
      <c r="A3019" s="3">
        <v>1994</v>
      </c>
      <c r="B3019" s="14">
        <f t="shared" si="801"/>
        <v>3</v>
      </c>
      <c r="C3019" s="9">
        <f>IF(A3019=A3018,C3018,"")</f>
        <v>45435</v>
      </c>
      <c r="D3019" s="3" t="str">
        <f>IF(A3019=A3018,D3018,"")</f>
        <v>Palloni Florencia</v>
      </c>
      <c r="E3019" s="14" t="str">
        <f t="shared" si="799"/>
        <v>1994Palloni Florencia3</v>
      </c>
      <c r="J3019" s="14" t="str">
        <f t="shared" si="793"/>
        <v xml:space="preserve">Service completo. Cambio de aceite y filtros. Control general del vehiculo. Cambiar juego de bujias. Cambiar cables de bujias. Lavado motor.  </v>
      </c>
      <c r="L3019" s="3">
        <v>1</v>
      </c>
      <c r="M3019" s="10" t="s">
        <v>2222</v>
      </c>
      <c r="N3019" s="3" t="s">
        <v>771</v>
      </c>
      <c r="O3019" s="158">
        <v>4793.3900000000003</v>
      </c>
      <c r="P3019" s="158">
        <v>1006.61</v>
      </c>
      <c r="Q3019" s="7">
        <v>5800</v>
      </c>
      <c r="S3019" s="8"/>
      <c r="T3019" s="11">
        <v>4</v>
      </c>
      <c r="U3019" s="158">
        <v>6611.57</v>
      </c>
      <c r="V3019" s="158">
        <v>1388.43</v>
      </c>
      <c r="W3019" s="76">
        <v>8000</v>
      </c>
      <c r="X3019" s="16">
        <f t="shared" si="800"/>
        <v>32000</v>
      </c>
      <c r="AC3019" s="18">
        <f t="shared" si="789"/>
        <v>0</v>
      </c>
      <c r="AD3019" s="19">
        <f t="shared" si="795"/>
        <v>75000</v>
      </c>
      <c r="AE3019" s="21">
        <f t="shared" si="794"/>
        <v>23200</v>
      </c>
      <c r="AF3019" s="20">
        <f t="shared" si="796"/>
        <v>0</v>
      </c>
      <c r="AG3019" s="20">
        <f t="shared" si="797"/>
        <v>0</v>
      </c>
      <c r="AH3019" s="20">
        <f t="shared" si="798"/>
        <v>0</v>
      </c>
      <c r="AI3019" s="20">
        <f t="shared" si="787"/>
        <v>0</v>
      </c>
      <c r="AJ3019" s="20">
        <f t="shared" si="788"/>
        <v>0</v>
      </c>
      <c r="AK3019" s="20">
        <f t="shared" si="790"/>
        <v>0</v>
      </c>
      <c r="AL3019" s="171"/>
    </row>
    <row r="3020" spans="1:38" ht="15.75" customHeight="1" x14ac:dyDescent="0.25">
      <c r="A3020" s="3">
        <v>1994</v>
      </c>
      <c r="B3020" s="14">
        <f t="shared" si="801"/>
        <v>4</v>
      </c>
      <c r="C3020" s="9">
        <f>IF(A3020=A3019,C3019,"")</f>
        <v>45435</v>
      </c>
      <c r="D3020" s="3" t="str">
        <f>IF(A3020=A3019,D3019,"")</f>
        <v>Palloni Florencia</v>
      </c>
      <c r="E3020" s="14" t="str">
        <f t="shared" si="799"/>
        <v>1994Palloni Florencia4</v>
      </c>
      <c r="J3020" s="14" t="str">
        <f t="shared" si="793"/>
        <v xml:space="preserve">Service completo. Cambio de aceite y filtros. Control general del vehiculo. Cambiar juego de bujias. Cambiar cables de bujias. Lavado motor.   </v>
      </c>
      <c r="L3020" s="3">
        <v>1</v>
      </c>
      <c r="M3020" s="10" t="s">
        <v>3623</v>
      </c>
      <c r="N3020" s="3" t="s">
        <v>771</v>
      </c>
      <c r="O3020" s="158">
        <v>31404.959999999999</v>
      </c>
      <c r="P3020" s="158">
        <v>6595.04</v>
      </c>
      <c r="Q3020" s="7">
        <v>38000</v>
      </c>
      <c r="S3020" s="8"/>
      <c r="T3020" s="11">
        <v>1</v>
      </c>
      <c r="U3020" s="158">
        <v>39669.43</v>
      </c>
      <c r="V3020" s="158">
        <v>8330.57</v>
      </c>
      <c r="W3020" s="76">
        <v>48000</v>
      </c>
      <c r="X3020" s="16">
        <f t="shared" si="800"/>
        <v>48000</v>
      </c>
      <c r="AC3020" s="18">
        <f t="shared" si="789"/>
        <v>0</v>
      </c>
      <c r="AD3020" s="19">
        <f t="shared" si="795"/>
        <v>75000</v>
      </c>
      <c r="AE3020" s="21">
        <f t="shared" si="794"/>
        <v>38000</v>
      </c>
      <c r="AF3020" s="20">
        <f t="shared" si="796"/>
        <v>0</v>
      </c>
      <c r="AG3020" s="20">
        <f t="shared" si="797"/>
        <v>0</v>
      </c>
      <c r="AH3020" s="20">
        <f t="shared" si="798"/>
        <v>0</v>
      </c>
      <c r="AI3020" s="20">
        <f t="shared" si="787"/>
        <v>0</v>
      </c>
      <c r="AJ3020" s="20">
        <f t="shared" si="788"/>
        <v>0</v>
      </c>
      <c r="AK3020" s="20">
        <f t="shared" si="790"/>
        <v>0</v>
      </c>
      <c r="AL3020" s="171"/>
    </row>
    <row r="3021" spans="1:38" ht="15.75" customHeight="1" x14ac:dyDescent="0.25">
      <c r="A3021" s="3">
        <v>1995</v>
      </c>
      <c r="B3021" s="14">
        <f t="shared" si="801"/>
        <v>1</v>
      </c>
      <c r="C3021" s="9">
        <v>45435</v>
      </c>
      <c r="D3021" s="3" t="s">
        <v>3520</v>
      </c>
      <c r="E3021" s="14" t="str">
        <f t="shared" si="799"/>
        <v>1995Garcia Franco1</v>
      </c>
      <c r="F3021" s="119" t="s">
        <v>3521</v>
      </c>
      <c r="G3021" s="119" t="s">
        <v>914</v>
      </c>
      <c r="H3021" s="119">
        <v>161441</v>
      </c>
      <c r="I3021" s="10" t="s">
        <v>3888</v>
      </c>
      <c r="J3021" s="14" t="str">
        <f t="shared" si="793"/>
        <v>Drenar liquido refrigerante y recuperar. Sacar correa poly-v, alternador, tubo de admision y cuerpo mariposa. Sacar termostato electronico y bomba de agua. Cambiar todos los orings. Colocar bomba de agua nueva. Cementar y volver a colocar termostato. Sacar valvula derivadora. Reemplazar oring superior y volver a colocar. Reparar acople rapido en retorno de agua del turbo. Limpieza de residuos de liquido refrigerante. Rearmado total. Agregar liquido refrigerante recuperado. Purgado del circuito de refrigeracion.</v>
      </c>
      <c r="K3021" s="3" t="s">
        <v>2380</v>
      </c>
      <c r="R3021" s="7" t="s">
        <v>1971</v>
      </c>
      <c r="S3021" s="8"/>
      <c r="W3021" s="76"/>
      <c r="X3021" s="16">
        <f t="shared" si="800"/>
        <v>0</v>
      </c>
      <c r="AC3021" s="18">
        <f t="shared" si="789"/>
        <v>0</v>
      </c>
      <c r="AD3021" s="19">
        <f t="shared" si="795"/>
        <v>0</v>
      </c>
      <c r="AE3021" s="21">
        <f t="shared" si="794"/>
        <v>0</v>
      </c>
      <c r="AF3021" s="20">
        <f t="shared" si="796"/>
        <v>0</v>
      </c>
      <c r="AG3021" s="20">
        <f t="shared" si="797"/>
        <v>0</v>
      </c>
      <c r="AH3021" s="20">
        <f t="shared" si="798"/>
        <v>0</v>
      </c>
      <c r="AI3021" s="20">
        <f t="shared" si="787"/>
        <v>0</v>
      </c>
      <c r="AJ3021" s="20">
        <f t="shared" si="788"/>
        <v>0</v>
      </c>
      <c r="AK3021" s="20">
        <f t="shared" si="790"/>
        <v>0</v>
      </c>
      <c r="AL3021" s="171"/>
    </row>
    <row r="3022" spans="1:38" ht="15.75" customHeight="1" x14ac:dyDescent="0.25">
      <c r="A3022" s="3">
        <v>1995</v>
      </c>
      <c r="B3022" s="14">
        <f t="shared" si="801"/>
        <v>2</v>
      </c>
      <c r="C3022" s="9">
        <f>IF(A3022=A3021,C3021,"")</f>
        <v>45435</v>
      </c>
      <c r="D3022" s="3" t="str">
        <f>IF(A3022=A3021,D3021,"")</f>
        <v>Garcia Franco</v>
      </c>
      <c r="E3022" s="14" t="str">
        <f t="shared" si="799"/>
        <v>1995Garcia Franco2</v>
      </c>
      <c r="J3022" s="14" t="str">
        <f t="shared" si="793"/>
        <v xml:space="preserve">Drenar liquido refrigerante y recuperar. Sacar correa poly-v, alternador, tubo de admision y cuerpo mariposa. Sacar termostato electronico y bomba de agua. Cambiar todos los orings. Colocar bomba de agua nueva. Cementar y volver a colocar termostato. Sacar valvula derivadora. Reemplazar oring superior y volver a colocar. Reparar acople rapido en retorno de agua del turbo. Limpieza de residuos de liquido refrigerante. Rearmado total. Agregar liquido refrigerante recuperado. Purgado del circuito de refrigeracion. </v>
      </c>
      <c r="S3022" s="8"/>
      <c r="W3022" s="76"/>
      <c r="X3022" s="16">
        <f t="shared" si="800"/>
        <v>0</v>
      </c>
      <c r="AC3022" s="18">
        <f t="shared" si="789"/>
        <v>0</v>
      </c>
      <c r="AD3022" s="19">
        <f t="shared" si="795"/>
        <v>0</v>
      </c>
      <c r="AE3022" s="21">
        <f t="shared" si="794"/>
        <v>0</v>
      </c>
      <c r="AF3022" s="20">
        <f t="shared" si="796"/>
        <v>0</v>
      </c>
      <c r="AG3022" s="20">
        <f t="shared" si="797"/>
        <v>0</v>
      </c>
      <c r="AH3022" s="20">
        <f t="shared" si="798"/>
        <v>0</v>
      </c>
      <c r="AI3022" s="20">
        <f t="shared" si="787"/>
        <v>0</v>
      </c>
      <c r="AJ3022" s="20">
        <f t="shared" si="788"/>
        <v>0</v>
      </c>
      <c r="AK3022" s="20">
        <f t="shared" si="790"/>
        <v>0</v>
      </c>
      <c r="AL3022" s="171"/>
    </row>
    <row r="3023" spans="1:38" ht="15.75" customHeight="1" x14ac:dyDescent="0.25">
      <c r="A3023" s="3">
        <v>1995</v>
      </c>
      <c r="B3023" s="14">
        <f t="shared" si="801"/>
        <v>3</v>
      </c>
      <c r="C3023" s="9">
        <f>IF(A3023=A3022,C3022,"")</f>
        <v>45435</v>
      </c>
      <c r="D3023" s="3" t="str">
        <f>IF(A3023=A3022,D3022,"")</f>
        <v>Garcia Franco</v>
      </c>
      <c r="E3023" s="14" t="str">
        <f t="shared" si="799"/>
        <v>1995Garcia Franco3</v>
      </c>
      <c r="J3023" s="14" t="str">
        <f t="shared" si="793"/>
        <v xml:space="preserve">Drenar liquido refrigerante y recuperar. Sacar correa poly-v, alternador, tubo de admision y cuerpo mariposa. Sacar termostato electronico y bomba de agua. Cambiar todos los orings. Colocar bomba de agua nueva. Cementar y volver a colocar termostato. Sacar valvula derivadora. Reemplazar oring superior y volver a colocar. Reparar acople rapido en retorno de agua del turbo. Limpieza de residuos de liquido refrigerante. Rearmado total. Agregar liquido refrigerante recuperado. Purgado del circuito de refrigeracion.  </v>
      </c>
      <c r="S3023" s="8"/>
      <c r="W3023" s="76"/>
      <c r="X3023" s="16">
        <f t="shared" si="800"/>
        <v>0</v>
      </c>
      <c r="AC3023" s="18">
        <f t="shared" si="789"/>
        <v>0</v>
      </c>
      <c r="AD3023" s="19">
        <f t="shared" si="795"/>
        <v>0</v>
      </c>
      <c r="AE3023" s="21">
        <f t="shared" si="794"/>
        <v>0</v>
      </c>
      <c r="AF3023" s="20">
        <f t="shared" si="796"/>
        <v>0</v>
      </c>
      <c r="AG3023" s="20">
        <f t="shared" si="797"/>
        <v>0</v>
      </c>
      <c r="AH3023" s="20">
        <f t="shared" si="798"/>
        <v>0</v>
      </c>
      <c r="AI3023" s="20">
        <f t="shared" ref="AI3023:AI3086" si="802">IF(AL3023&lt;&gt;0,AK3023/1.21,AK3023)</f>
        <v>0</v>
      </c>
      <c r="AJ3023" s="20">
        <f t="shared" ref="AJ3023:AJ3086" si="803">IF(AL3023&lt;&gt;0,AI3023*0.21,0)</f>
        <v>0</v>
      </c>
      <c r="AK3023" s="20">
        <f t="shared" si="790"/>
        <v>0</v>
      </c>
      <c r="AL3023" s="171"/>
    </row>
    <row r="3024" spans="1:38" ht="15.75" customHeight="1" x14ac:dyDescent="0.25">
      <c r="A3024" s="3">
        <v>1995</v>
      </c>
      <c r="B3024" s="14">
        <f t="shared" si="801"/>
        <v>4</v>
      </c>
      <c r="C3024" s="9">
        <f>IF(A3024=A3023,C3023,"")</f>
        <v>45435</v>
      </c>
      <c r="D3024" s="3" t="str">
        <f>IF(A3024=A3023,D3023,"")</f>
        <v>Garcia Franco</v>
      </c>
      <c r="E3024" s="14" t="str">
        <f t="shared" si="799"/>
        <v>1995Garcia Franco4</v>
      </c>
      <c r="J3024" s="14" t="str">
        <f t="shared" si="793"/>
        <v xml:space="preserve">Drenar liquido refrigerante y recuperar. Sacar correa poly-v, alternador, tubo de admision y cuerpo mariposa. Sacar termostato electronico y bomba de agua. Cambiar todos los orings. Colocar bomba de agua nueva. Cementar y volver a colocar termostato. Sacar valvula derivadora. Reemplazar oring superior y volver a colocar. Reparar acople rapido en retorno de agua del turbo. Limpieza de residuos de liquido refrigerante. Rearmado total. Agregar liquido refrigerante recuperado. Purgado del circuito de refrigeracion.   </v>
      </c>
      <c r="S3024" s="8"/>
      <c r="W3024" s="76"/>
      <c r="X3024" s="16">
        <f t="shared" si="800"/>
        <v>0</v>
      </c>
      <c r="AC3024" s="18">
        <f t="shared" si="789"/>
        <v>0</v>
      </c>
      <c r="AD3024" s="19">
        <f t="shared" si="795"/>
        <v>0</v>
      </c>
      <c r="AE3024" s="21">
        <f t="shared" si="794"/>
        <v>0</v>
      </c>
      <c r="AF3024" s="20">
        <f t="shared" si="796"/>
        <v>0</v>
      </c>
      <c r="AG3024" s="20">
        <f t="shared" si="797"/>
        <v>0</v>
      </c>
      <c r="AH3024" s="20">
        <f t="shared" si="798"/>
        <v>0</v>
      </c>
      <c r="AI3024" s="20">
        <f t="shared" si="802"/>
        <v>0</v>
      </c>
      <c r="AJ3024" s="20">
        <f t="shared" si="803"/>
        <v>0</v>
      </c>
      <c r="AK3024" s="20">
        <f t="shared" si="790"/>
        <v>0</v>
      </c>
      <c r="AL3024" s="171"/>
    </row>
    <row r="3025" spans="1:38" ht="15.75" customHeight="1" x14ac:dyDescent="0.25">
      <c r="A3025" s="3">
        <v>1996</v>
      </c>
      <c r="B3025" s="14">
        <f t="shared" si="801"/>
        <v>1</v>
      </c>
      <c r="C3025" s="9">
        <v>45435</v>
      </c>
      <c r="D3025" s="3" t="s">
        <v>570</v>
      </c>
      <c r="E3025" s="14" t="str">
        <f t="shared" si="799"/>
        <v>1996Rosende Gerardo1</v>
      </c>
      <c r="F3025" s="119" t="s">
        <v>3890</v>
      </c>
      <c r="G3025" s="119" t="s">
        <v>120</v>
      </c>
      <c r="H3025" s="119">
        <v>71033</v>
      </c>
      <c r="I3025" s="10" t="s">
        <v>3891</v>
      </c>
      <c r="J3025" s="14" t="str">
        <f t="shared" si="793"/>
        <v>Service completo. Cambio de aceite y filtros. Control general del vehiculo. Cambiar juego de bujias. Cambiar pastillas de frenos.</v>
      </c>
      <c r="K3025" s="3" t="s">
        <v>2390</v>
      </c>
      <c r="L3025" s="3">
        <v>1</v>
      </c>
      <c r="M3025" s="10" t="s">
        <v>918</v>
      </c>
      <c r="N3025" s="3" t="s">
        <v>771</v>
      </c>
      <c r="O3025" s="158">
        <v>29752.07</v>
      </c>
      <c r="P3025" s="158">
        <v>6247.93</v>
      </c>
      <c r="Q3025" s="7">
        <v>36000</v>
      </c>
      <c r="R3025" s="7" t="s">
        <v>1916</v>
      </c>
      <c r="S3025" s="8"/>
      <c r="T3025" s="11">
        <v>1</v>
      </c>
      <c r="U3025" s="158">
        <v>38429.760000000002</v>
      </c>
      <c r="V3025" s="158">
        <v>8070.24</v>
      </c>
      <c r="W3025" s="76">
        <v>46500</v>
      </c>
      <c r="X3025" s="16">
        <f t="shared" si="800"/>
        <v>46500</v>
      </c>
      <c r="Y3025" s="3">
        <v>1</v>
      </c>
      <c r="Z3025" s="114">
        <v>99173.56</v>
      </c>
      <c r="AA3025" s="114">
        <v>20826.439999999999</v>
      </c>
      <c r="AB3025" s="4">
        <v>120000</v>
      </c>
      <c r="AC3025" s="18">
        <f t="shared" si="789"/>
        <v>120000</v>
      </c>
      <c r="AD3025" s="19">
        <f t="shared" si="795"/>
        <v>120000</v>
      </c>
      <c r="AE3025" s="21">
        <f t="shared" si="794"/>
        <v>36000</v>
      </c>
      <c r="AF3025" s="20">
        <f t="shared" si="796"/>
        <v>76089.990000000005</v>
      </c>
      <c r="AG3025" s="20">
        <f t="shared" si="797"/>
        <v>159500</v>
      </c>
      <c r="AH3025" s="20">
        <f t="shared" si="798"/>
        <v>120000</v>
      </c>
      <c r="AI3025" s="20">
        <f t="shared" si="802"/>
        <v>279500</v>
      </c>
      <c r="AJ3025" s="20">
        <f t="shared" si="803"/>
        <v>0</v>
      </c>
      <c r="AK3025" s="20">
        <f t="shared" si="790"/>
        <v>279500</v>
      </c>
      <c r="AL3025" s="171"/>
    </row>
    <row r="3026" spans="1:38" ht="15.75" customHeight="1" x14ac:dyDescent="0.25">
      <c r="A3026" s="3">
        <v>1996</v>
      </c>
      <c r="B3026" s="14">
        <f t="shared" si="801"/>
        <v>2</v>
      </c>
      <c r="C3026" s="9">
        <f>IF(A3026=A3025,C3025,"")</f>
        <v>45435</v>
      </c>
      <c r="D3026" s="3" t="str">
        <f>IF(A3026=A3025,D3025,"")</f>
        <v>Rosende Gerardo</v>
      </c>
      <c r="E3026" s="14" t="str">
        <f t="shared" si="799"/>
        <v>1996Rosende Gerardo2</v>
      </c>
      <c r="J3026" s="14" t="str">
        <f t="shared" si="793"/>
        <v xml:space="preserve">Service completo. Cambio de aceite y filtros. Control general del vehiculo. Cambiar juego de bujias. Cambiar pastillas de frenos. </v>
      </c>
      <c r="L3026" s="3">
        <v>1</v>
      </c>
      <c r="M3026" s="10" t="s">
        <v>728</v>
      </c>
      <c r="N3026" s="3" t="s">
        <v>771</v>
      </c>
      <c r="O3026" s="158">
        <v>3462.81</v>
      </c>
      <c r="P3026" s="158">
        <v>727.19</v>
      </c>
      <c r="Q3026" s="7">
        <v>4190</v>
      </c>
      <c r="S3026" s="8"/>
      <c r="T3026" s="11">
        <v>4</v>
      </c>
      <c r="U3026" s="158">
        <v>9297.52</v>
      </c>
      <c r="V3026" s="158">
        <v>1952.48</v>
      </c>
      <c r="W3026" s="76">
        <v>11250</v>
      </c>
      <c r="X3026" s="16">
        <f t="shared" si="800"/>
        <v>45000</v>
      </c>
      <c r="AC3026" s="18">
        <f t="shared" si="789"/>
        <v>0</v>
      </c>
      <c r="AD3026" s="19">
        <f t="shared" si="795"/>
        <v>120000</v>
      </c>
      <c r="AE3026" s="21">
        <f t="shared" si="794"/>
        <v>16760</v>
      </c>
      <c r="AF3026" s="20">
        <f t="shared" si="796"/>
        <v>0</v>
      </c>
      <c r="AG3026" s="20">
        <f t="shared" si="797"/>
        <v>0</v>
      </c>
      <c r="AH3026" s="20">
        <f t="shared" si="798"/>
        <v>0</v>
      </c>
      <c r="AI3026" s="20">
        <f t="shared" si="802"/>
        <v>0</v>
      </c>
      <c r="AJ3026" s="20">
        <f t="shared" si="803"/>
        <v>0</v>
      </c>
      <c r="AK3026" s="20">
        <f t="shared" si="790"/>
        <v>0</v>
      </c>
      <c r="AL3026" s="171"/>
    </row>
    <row r="3027" spans="1:38" ht="15.75" customHeight="1" x14ac:dyDescent="0.25">
      <c r="A3027" s="3">
        <v>1996</v>
      </c>
      <c r="B3027" s="14">
        <f t="shared" si="801"/>
        <v>3</v>
      </c>
      <c r="C3027" s="9">
        <f>IF(A3027=A3026,C3026,"")</f>
        <v>45435</v>
      </c>
      <c r="D3027" s="3" t="str">
        <f>IF(A3027=A3026,D3026,"")</f>
        <v>Rosende Gerardo</v>
      </c>
      <c r="E3027" s="14" t="str">
        <f t="shared" si="799"/>
        <v>1996Rosende Gerardo3</v>
      </c>
      <c r="J3027" s="14" t="str">
        <f t="shared" si="793"/>
        <v xml:space="preserve">Service completo. Cambio de aceite y filtros. Control general del vehiculo. Cambiar juego de bujias. Cambiar pastillas de frenos.  </v>
      </c>
      <c r="L3027" s="3">
        <v>1</v>
      </c>
      <c r="M3027" s="10" t="s">
        <v>3727</v>
      </c>
      <c r="N3027" s="3" t="s">
        <v>84</v>
      </c>
      <c r="O3027" s="158">
        <v>4545.46</v>
      </c>
      <c r="P3027" s="158">
        <v>954.54</v>
      </c>
      <c r="Q3027" s="7">
        <v>5500</v>
      </c>
      <c r="S3027" s="8"/>
      <c r="T3027" s="11">
        <v>4</v>
      </c>
      <c r="U3027" s="158">
        <v>5785.13</v>
      </c>
      <c r="V3027" s="158">
        <v>1214.8699999999999</v>
      </c>
      <c r="W3027" s="76">
        <v>7000</v>
      </c>
      <c r="X3027" s="16">
        <f t="shared" si="800"/>
        <v>28000</v>
      </c>
      <c r="AC3027" s="18">
        <f t="shared" si="789"/>
        <v>0</v>
      </c>
      <c r="AD3027" s="19">
        <f t="shared" si="795"/>
        <v>120000</v>
      </c>
      <c r="AE3027" s="21">
        <f t="shared" si="794"/>
        <v>22000</v>
      </c>
      <c r="AF3027" s="20">
        <f t="shared" si="796"/>
        <v>0</v>
      </c>
      <c r="AG3027" s="20">
        <f t="shared" si="797"/>
        <v>0</v>
      </c>
      <c r="AH3027" s="20">
        <f t="shared" si="798"/>
        <v>0</v>
      </c>
      <c r="AI3027" s="20">
        <f t="shared" si="802"/>
        <v>0</v>
      </c>
      <c r="AJ3027" s="20">
        <f t="shared" si="803"/>
        <v>0</v>
      </c>
      <c r="AK3027" s="20">
        <f t="shared" si="790"/>
        <v>0</v>
      </c>
      <c r="AL3027" s="171"/>
    </row>
    <row r="3028" spans="1:38" ht="15.75" customHeight="1" x14ac:dyDescent="0.25">
      <c r="A3028" s="3">
        <v>1996</v>
      </c>
      <c r="B3028" s="14">
        <f t="shared" si="801"/>
        <v>4</v>
      </c>
      <c r="C3028" s="9">
        <f>IF(A3028=A3027,C3027,"")</f>
        <v>45435</v>
      </c>
      <c r="D3028" s="3" t="str">
        <f>IF(A3028=A3027,D3027,"")</f>
        <v>Rosende Gerardo</v>
      </c>
      <c r="E3028" s="14" t="str">
        <f t="shared" si="799"/>
        <v>1996Rosende Gerardo4</v>
      </c>
      <c r="J3028" s="14" t="str">
        <f t="shared" si="793"/>
        <v xml:space="preserve">Service completo. Cambio de aceite y filtros. Control general del vehiculo. Cambiar juego de bujias. Cambiar pastillas de frenos.   </v>
      </c>
      <c r="L3028" s="3">
        <v>1</v>
      </c>
      <c r="M3028" s="10" t="s">
        <v>3510</v>
      </c>
      <c r="N3028" s="3" t="s">
        <v>2484</v>
      </c>
      <c r="O3028" s="158">
        <v>25123.96</v>
      </c>
      <c r="P3028" s="158">
        <v>5276.03</v>
      </c>
      <c r="Q3028" s="7">
        <v>30399.99</v>
      </c>
      <c r="S3028" s="8"/>
      <c r="T3028" s="11">
        <v>1</v>
      </c>
      <c r="U3028" s="158">
        <v>33057.86</v>
      </c>
      <c r="V3028" s="158">
        <v>6942.14</v>
      </c>
      <c r="W3028" s="76">
        <v>40000</v>
      </c>
      <c r="X3028" s="16">
        <f t="shared" si="800"/>
        <v>40000</v>
      </c>
      <c r="AC3028" s="18">
        <f t="shared" si="789"/>
        <v>0</v>
      </c>
      <c r="AD3028" s="19">
        <f t="shared" si="795"/>
        <v>120000</v>
      </c>
      <c r="AE3028" s="21">
        <f t="shared" si="794"/>
        <v>30399.99</v>
      </c>
      <c r="AF3028" s="20">
        <f t="shared" si="796"/>
        <v>0</v>
      </c>
      <c r="AG3028" s="20">
        <f t="shared" si="797"/>
        <v>0</v>
      </c>
      <c r="AH3028" s="20">
        <f t="shared" si="798"/>
        <v>0</v>
      </c>
      <c r="AI3028" s="20">
        <f t="shared" si="802"/>
        <v>0</v>
      </c>
      <c r="AJ3028" s="20">
        <f t="shared" si="803"/>
        <v>0</v>
      </c>
      <c r="AK3028" s="20">
        <f t="shared" si="790"/>
        <v>0</v>
      </c>
      <c r="AL3028" s="171"/>
    </row>
    <row r="3029" spans="1:38" ht="15.75" customHeight="1" x14ac:dyDescent="0.25">
      <c r="A3029" s="3">
        <v>1997</v>
      </c>
      <c r="B3029" s="14">
        <f t="shared" si="801"/>
        <v>1</v>
      </c>
      <c r="C3029" s="9">
        <v>45435</v>
      </c>
      <c r="D3029" s="3" t="s">
        <v>3892</v>
      </c>
      <c r="E3029" s="14" t="str">
        <f t="shared" si="799"/>
        <v>1997Cometto Guillermo1</v>
      </c>
      <c r="F3029" s="119" t="s">
        <v>3893</v>
      </c>
      <c r="G3029" s="119" t="s">
        <v>3894</v>
      </c>
      <c r="H3029" s="119">
        <v>229194</v>
      </c>
      <c r="I3029" s="10" t="s">
        <v>3895</v>
      </c>
      <c r="J3029" s="14" t="str">
        <f t="shared" si="793"/>
        <v>Control de modulo de encendido. Control de bobina de arranque. Cambiar bobina de encendido. Cambiar juego de bujias. Armado total. Puesta en marcha.</v>
      </c>
      <c r="K3029" s="3" t="s">
        <v>1665</v>
      </c>
      <c r="L3029" s="3">
        <v>1</v>
      </c>
      <c r="M3029" s="10" t="s">
        <v>1949</v>
      </c>
      <c r="N3029" s="3" t="s">
        <v>734</v>
      </c>
      <c r="O3029" s="158">
        <v>19008.27</v>
      </c>
      <c r="P3029" s="158">
        <v>3991.73</v>
      </c>
      <c r="Q3029" s="7">
        <v>23000</v>
      </c>
      <c r="R3029" s="7" t="s">
        <v>1971</v>
      </c>
      <c r="S3029" s="8"/>
      <c r="T3029" s="11">
        <v>1</v>
      </c>
      <c r="U3029" s="158">
        <v>23801.66</v>
      </c>
      <c r="V3029" s="158">
        <v>4998.34</v>
      </c>
      <c r="W3029" s="76">
        <v>28800</v>
      </c>
      <c r="X3029" s="16">
        <f t="shared" si="800"/>
        <v>28800</v>
      </c>
      <c r="Y3029" s="3">
        <v>1</v>
      </c>
      <c r="AB3029" s="4">
        <v>66000</v>
      </c>
      <c r="AC3029" s="18">
        <f t="shared" si="789"/>
        <v>66000</v>
      </c>
      <c r="AD3029" s="19">
        <f t="shared" si="795"/>
        <v>66000</v>
      </c>
      <c r="AE3029" s="21">
        <f t="shared" si="794"/>
        <v>23000</v>
      </c>
      <c r="AF3029" s="20">
        <f t="shared" si="796"/>
        <v>23000</v>
      </c>
      <c r="AG3029" s="20">
        <f t="shared" si="797"/>
        <v>28800</v>
      </c>
      <c r="AH3029" s="20">
        <f t="shared" si="798"/>
        <v>66000</v>
      </c>
      <c r="AI3029" s="20">
        <f t="shared" si="802"/>
        <v>94800</v>
      </c>
      <c r="AJ3029" s="20">
        <f t="shared" si="803"/>
        <v>0</v>
      </c>
      <c r="AK3029" s="20">
        <f t="shared" si="790"/>
        <v>94800</v>
      </c>
      <c r="AL3029" s="171"/>
    </row>
    <row r="3030" spans="1:38" ht="15.75" customHeight="1" x14ac:dyDescent="0.25">
      <c r="A3030" s="3">
        <v>1997</v>
      </c>
      <c r="B3030" s="14">
        <f t="shared" si="801"/>
        <v>2</v>
      </c>
      <c r="C3030" s="9">
        <f>IF(A3030=A3029,C3029,"")</f>
        <v>45435</v>
      </c>
      <c r="D3030" s="3" t="str">
        <f>IF(A3030=A3029,D3029,"")</f>
        <v>Cometto Guillermo</v>
      </c>
      <c r="E3030" s="14" t="str">
        <f t="shared" si="799"/>
        <v>1997Cometto Guillermo2</v>
      </c>
      <c r="J3030" s="14" t="str">
        <f t="shared" si="793"/>
        <v xml:space="preserve">Control de modulo de encendido. Control de bobina de arranque. Cambiar bobina de encendido. Cambiar juego de bujias. Armado total. Puesta en marcha. </v>
      </c>
      <c r="L3030" s="3">
        <v>1</v>
      </c>
      <c r="M3030" s="10" t="s">
        <v>2222</v>
      </c>
      <c r="N3030" s="3" t="s">
        <v>1832</v>
      </c>
      <c r="S3030" s="8"/>
      <c r="W3030" s="76"/>
      <c r="X3030" s="16">
        <f t="shared" si="800"/>
        <v>0</v>
      </c>
      <c r="AC3030" s="18">
        <f t="shared" si="789"/>
        <v>0</v>
      </c>
      <c r="AD3030" s="19">
        <f t="shared" si="795"/>
        <v>66000</v>
      </c>
      <c r="AE3030" s="21">
        <f t="shared" si="794"/>
        <v>0</v>
      </c>
      <c r="AF3030" s="20">
        <f t="shared" si="796"/>
        <v>0</v>
      </c>
      <c r="AG3030" s="20">
        <f t="shared" si="797"/>
        <v>0</v>
      </c>
      <c r="AH3030" s="20">
        <f t="shared" si="798"/>
        <v>0</v>
      </c>
      <c r="AI3030" s="20">
        <f t="shared" si="802"/>
        <v>0</v>
      </c>
      <c r="AJ3030" s="20">
        <f t="shared" si="803"/>
        <v>0</v>
      </c>
      <c r="AK3030" s="20">
        <f t="shared" si="790"/>
        <v>0</v>
      </c>
      <c r="AL3030" s="171"/>
    </row>
    <row r="3031" spans="1:38" ht="15.75" customHeight="1" x14ac:dyDescent="0.25">
      <c r="A3031" s="3">
        <v>1998</v>
      </c>
      <c r="B3031" s="14">
        <f t="shared" si="801"/>
        <v>1</v>
      </c>
      <c r="C3031" s="9">
        <v>45436</v>
      </c>
      <c r="D3031" s="3" t="s">
        <v>490</v>
      </c>
      <c r="E3031" s="14" t="str">
        <f t="shared" si="799"/>
        <v>1998Martinez Fermin1</v>
      </c>
      <c r="F3031" s="119" t="s">
        <v>2175</v>
      </c>
      <c r="G3031" s="119" t="s">
        <v>120</v>
      </c>
      <c r="H3031" s="119">
        <v>123383</v>
      </c>
      <c r="I3031" s="10" t="s">
        <v>3897</v>
      </c>
      <c r="J3031" s="14" t="str">
        <f t="shared" si="793"/>
        <v>Control del tren delantero. Desarmar suspension delantera de ambos lados.  Sacar ambos amortiguadores. Cambiar ambas cazoletas. Armado total. Regular convergencia.</v>
      </c>
      <c r="K3031" s="3" t="s">
        <v>2390</v>
      </c>
      <c r="L3031" s="3">
        <v>1</v>
      </c>
      <c r="M3031" s="10" t="s">
        <v>3420</v>
      </c>
      <c r="N3031" s="3" t="s">
        <v>84</v>
      </c>
      <c r="O3031" s="158">
        <v>19834.71</v>
      </c>
      <c r="P3031" s="158">
        <v>4165.29</v>
      </c>
      <c r="Q3031" s="7">
        <v>24000</v>
      </c>
      <c r="R3031" s="7" t="s">
        <v>1971</v>
      </c>
      <c r="S3031" s="8"/>
      <c r="T3031" s="11">
        <v>2</v>
      </c>
      <c r="U3031" s="158">
        <v>31404.959999999999</v>
      </c>
      <c r="V3031" s="158">
        <v>6595.04</v>
      </c>
      <c r="W3031" s="76">
        <v>38000</v>
      </c>
      <c r="X3031" s="16">
        <f t="shared" si="800"/>
        <v>76000</v>
      </c>
      <c r="Y3031" s="3">
        <v>1</v>
      </c>
      <c r="Z3031" s="114">
        <v>49586.78</v>
      </c>
      <c r="AA3031" s="114">
        <v>10413.219999999999</v>
      </c>
      <c r="AB3031" s="4">
        <v>60000</v>
      </c>
      <c r="AC3031" s="18">
        <f t="shared" si="789"/>
        <v>60000</v>
      </c>
      <c r="AD3031" s="19">
        <f t="shared" si="795"/>
        <v>60000</v>
      </c>
      <c r="AE3031" s="21">
        <f t="shared" si="794"/>
        <v>48000</v>
      </c>
      <c r="AF3031" s="20">
        <f t="shared" si="796"/>
        <v>24000</v>
      </c>
      <c r="AG3031" s="20">
        <f t="shared" si="797"/>
        <v>76000</v>
      </c>
      <c r="AH3031" s="20">
        <f t="shared" si="798"/>
        <v>60000</v>
      </c>
      <c r="AI3031" s="20">
        <f t="shared" si="802"/>
        <v>136000</v>
      </c>
      <c r="AJ3031" s="20">
        <f t="shared" si="803"/>
        <v>0</v>
      </c>
      <c r="AK3031" s="20">
        <f t="shared" si="790"/>
        <v>136000</v>
      </c>
      <c r="AL3031" s="171"/>
    </row>
    <row r="3032" spans="1:38" ht="15.75" customHeight="1" x14ac:dyDescent="0.25">
      <c r="A3032" s="3">
        <v>1998</v>
      </c>
      <c r="B3032" s="14">
        <f t="shared" si="801"/>
        <v>2</v>
      </c>
      <c r="C3032" s="9">
        <f>IF(A3032=A3031,C3031,"")</f>
        <v>45436</v>
      </c>
      <c r="D3032" s="3" t="str">
        <f>IF(A3032=A3031,D3031,"")</f>
        <v>Martinez Fermin</v>
      </c>
      <c r="E3032" s="14" t="str">
        <f t="shared" si="799"/>
        <v>1998Martinez Fermin2</v>
      </c>
      <c r="J3032" s="14" t="str">
        <f t="shared" si="793"/>
        <v xml:space="preserve">Control del tren delantero. Desarmar suspension delantera de ambos lados.  Sacar ambos amortiguadores. Cambiar ambas cazoletas. Armado total. Regular convergencia. </v>
      </c>
      <c r="S3032" s="8"/>
      <c r="W3032" s="76"/>
      <c r="X3032" s="16">
        <f t="shared" si="800"/>
        <v>0</v>
      </c>
      <c r="AC3032" s="18">
        <f t="shared" si="789"/>
        <v>0</v>
      </c>
      <c r="AD3032" s="19">
        <f t="shared" si="795"/>
        <v>60000</v>
      </c>
      <c r="AE3032" s="21">
        <f t="shared" si="794"/>
        <v>0</v>
      </c>
      <c r="AF3032" s="20">
        <f t="shared" si="796"/>
        <v>0</v>
      </c>
      <c r="AG3032" s="20">
        <f t="shared" si="797"/>
        <v>0</v>
      </c>
      <c r="AH3032" s="20">
        <f t="shared" si="798"/>
        <v>0</v>
      </c>
      <c r="AI3032" s="20">
        <f t="shared" si="802"/>
        <v>0</v>
      </c>
      <c r="AJ3032" s="20">
        <f t="shared" si="803"/>
        <v>0</v>
      </c>
      <c r="AK3032" s="20">
        <f t="shared" si="790"/>
        <v>0</v>
      </c>
      <c r="AL3032" s="171"/>
    </row>
    <row r="3033" spans="1:38" ht="15.75" customHeight="1" x14ac:dyDescent="0.25">
      <c r="A3033" s="3">
        <v>1999</v>
      </c>
      <c r="B3033" s="14">
        <f t="shared" si="801"/>
        <v>1</v>
      </c>
      <c r="C3033" s="9">
        <v>45436</v>
      </c>
      <c r="D3033" s="3" t="s">
        <v>580</v>
      </c>
      <c r="E3033" s="14" t="str">
        <f t="shared" si="799"/>
        <v>1999Ricci Arturo1</v>
      </c>
      <c r="G3033" s="119" t="s">
        <v>806</v>
      </c>
      <c r="I3033" s="10" t="s">
        <v>3898</v>
      </c>
      <c r="J3033" s="14" t="str">
        <f t="shared" si="793"/>
        <v>Control de ruido en parte superior de motor. Cambiar correas elasticas poly-v. Control de correcta sincronizacion de las mismas.</v>
      </c>
      <c r="K3033" s="3" t="s">
        <v>1665</v>
      </c>
      <c r="L3033" s="3">
        <v>1</v>
      </c>
      <c r="M3033" s="10" t="s">
        <v>3899</v>
      </c>
      <c r="N3033" s="3" t="s">
        <v>771</v>
      </c>
      <c r="O3033" s="158">
        <v>22314.05</v>
      </c>
      <c r="P3033" s="158">
        <v>4685.95</v>
      </c>
      <c r="Q3033" s="7">
        <v>27000</v>
      </c>
      <c r="S3033" s="8"/>
      <c r="T3033" s="11">
        <v>1</v>
      </c>
      <c r="U3033" s="158">
        <v>28099.18</v>
      </c>
      <c r="V3033" s="158">
        <v>5900.82</v>
      </c>
      <c r="W3033" s="76">
        <v>34000</v>
      </c>
      <c r="X3033" s="16">
        <f t="shared" si="800"/>
        <v>34000</v>
      </c>
      <c r="Y3033" s="3">
        <v>1</v>
      </c>
      <c r="Z3033" s="114">
        <v>37190.089999999997</v>
      </c>
      <c r="AA3033" s="114">
        <v>7809.91</v>
      </c>
      <c r="AB3033" s="4">
        <v>45000</v>
      </c>
      <c r="AC3033" s="18">
        <f t="shared" si="789"/>
        <v>45000</v>
      </c>
      <c r="AD3033" s="19">
        <f t="shared" si="795"/>
        <v>45000</v>
      </c>
      <c r="AE3033" s="21">
        <f t="shared" si="794"/>
        <v>27000</v>
      </c>
      <c r="AF3033" s="20">
        <f t="shared" si="796"/>
        <v>44000</v>
      </c>
      <c r="AG3033" s="20">
        <f t="shared" si="797"/>
        <v>56000</v>
      </c>
      <c r="AH3033" s="20">
        <f t="shared" si="798"/>
        <v>45000</v>
      </c>
      <c r="AI3033" s="20">
        <f t="shared" si="802"/>
        <v>101000</v>
      </c>
      <c r="AJ3033" s="20">
        <f t="shared" si="803"/>
        <v>0</v>
      </c>
      <c r="AK3033" s="20">
        <f t="shared" si="790"/>
        <v>101000</v>
      </c>
      <c r="AL3033" s="171"/>
    </row>
    <row r="3034" spans="1:38" ht="15.75" customHeight="1" x14ac:dyDescent="0.25">
      <c r="A3034" s="3">
        <v>1999</v>
      </c>
      <c r="B3034" s="14">
        <f t="shared" si="801"/>
        <v>2</v>
      </c>
      <c r="C3034" s="9">
        <f>IF(A3034=A3033,C3033,"")</f>
        <v>45436</v>
      </c>
      <c r="D3034" s="3" t="str">
        <f>IF(A3034=A3033,D3033,"")</f>
        <v>Ricci Arturo</v>
      </c>
      <c r="E3034" s="14" t="str">
        <f t="shared" si="799"/>
        <v>1999Ricci Arturo2</v>
      </c>
      <c r="J3034" s="14" t="str">
        <f t="shared" si="793"/>
        <v xml:space="preserve">Control de ruido en parte superior de motor. Cambiar correas elasticas poly-v. Control de correcta sincronizacion de las mismas. </v>
      </c>
      <c r="M3034" s="10" t="s">
        <v>3900</v>
      </c>
      <c r="N3034" s="3" t="s">
        <v>771</v>
      </c>
      <c r="O3034" s="158">
        <v>14049.59</v>
      </c>
      <c r="P3034" s="158">
        <v>2950.41</v>
      </c>
      <c r="Q3034" s="7">
        <v>17000</v>
      </c>
      <c r="S3034" s="8"/>
      <c r="T3034" s="11">
        <v>1</v>
      </c>
      <c r="U3034" s="158">
        <v>18181.82</v>
      </c>
      <c r="V3034" s="158">
        <v>3818.18</v>
      </c>
      <c r="W3034" s="76">
        <v>22000</v>
      </c>
      <c r="X3034" s="16">
        <f t="shared" si="800"/>
        <v>22000</v>
      </c>
      <c r="AC3034" s="18">
        <f t="shared" si="789"/>
        <v>0</v>
      </c>
      <c r="AD3034" s="19">
        <f t="shared" si="795"/>
        <v>45000</v>
      </c>
      <c r="AE3034" s="21">
        <f t="shared" si="794"/>
        <v>17000</v>
      </c>
      <c r="AF3034" s="20">
        <f t="shared" si="796"/>
        <v>0</v>
      </c>
      <c r="AG3034" s="20">
        <f t="shared" si="797"/>
        <v>0</v>
      </c>
      <c r="AH3034" s="20">
        <f t="shared" si="798"/>
        <v>0</v>
      </c>
      <c r="AI3034" s="20">
        <f t="shared" si="802"/>
        <v>0</v>
      </c>
      <c r="AJ3034" s="20">
        <f t="shared" si="803"/>
        <v>0</v>
      </c>
      <c r="AK3034" s="20">
        <f t="shared" si="790"/>
        <v>0</v>
      </c>
      <c r="AL3034" s="171"/>
    </row>
    <row r="3035" spans="1:38" ht="15.75" customHeight="1" x14ac:dyDescent="0.25">
      <c r="A3035" s="3">
        <v>2000</v>
      </c>
      <c r="B3035" s="14">
        <f t="shared" si="801"/>
        <v>1</v>
      </c>
      <c r="C3035" s="9">
        <v>45436</v>
      </c>
      <c r="D3035" s="3" t="s">
        <v>116</v>
      </c>
      <c r="E3035" s="14" t="str">
        <f t="shared" si="799"/>
        <v>2000Transporte Palloni1</v>
      </c>
      <c r="F3035" s="119" t="s">
        <v>1331</v>
      </c>
      <c r="G3035" s="119" t="s">
        <v>1318</v>
      </c>
      <c r="H3035" s="119">
        <v>301328</v>
      </c>
      <c r="I3035" s="10" t="s">
        <v>3903</v>
      </c>
      <c r="J3035" s="14" t="str">
        <f t="shared" si="793"/>
        <v>Cambiar termostato. Trasbasado de liquido refrigerante. Completar nivel. Purgado del circuito de refrigeracion. Prueba de temperatura.</v>
      </c>
      <c r="K3035" s="3" t="s">
        <v>3383</v>
      </c>
      <c r="R3035" s="7" t="s">
        <v>1971</v>
      </c>
      <c r="S3035" s="8"/>
      <c r="W3035" s="76"/>
      <c r="X3035" s="16">
        <f t="shared" si="800"/>
        <v>0</v>
      </c>
      <c r="Y3035" s="3">
        <v>1</v>
      </c>
      <c r="Z3035" s="114">
        <v>47000</v>
      </c>
      <c r="AA3035" s="114">
        <v>9870</v>
      </c>
      <c r="AB3035" s="4">
        <v>56870</v>
      </c>
      <c r="AC3035" s="18">
        <f t="shared" si="789"/>
        <v>56870</v>
      </c>
      <c r="AD3035" s="19">
        <f t="shared" si="795"/>
        <v>56870</v>
      </c>
      <c r="AE3035" s="21">
        <f t="shared" si="794"/>
        <v>0</v>
      </c>
      <c r="AF3035" s="20">
        <f t="shared" si="796"/>
        <v>0</v>
      </c>
      <c r="AG3035" s="20">
        <f t="shared" si="797"/>
        <v>0</v>
      </c>
      <c r="AH3035" s="20">
        <f t="shared" si="798"/>
        <v>56870</v>
      </c>
      <c r="AI3035" s="20">
        <f t="shared" si="802"/>
        <v>47000</v>
      </c>
      <c r="AJ3035" s="20">
        <f t="shared" si="803"/>
        <v>9870</v>
      </c>
      <c r="AK3035" s="20">
        <f t="shared" si="790"/>
        <v>56870</v>
      </c>
      <c r="AL3035" s="171">
        <v>36</v>
      </c>
    </row>
    <row r="3036" spans="1:38" ht="15.75" customHeight="1" x14ac:dyDescent="0.25">
      <c r="A3036" s="3">
        <v>2000</v>
      </c>
      <c r="B3036" s="14">
        <f t="shared" si="801"/>
        <v>2</v>
      </c>
      <c r="C3036" s="9">
        <f>IF(A3036=A3035,C3035,"")</f>
        <v>45436</v>
      </c>
      <c r="D3036" s="3" t="str">
        <f>IF(A3036=A3035,D3035,"")</f>
        <v>Transporte Palloni</v>
      </c>
      <c r="E3036" s="14" t="str">
        <f t="shared" si="799"/>
        <v>2000Transporte Palloni2</v>
      </c>
      <c r="J3036" s="14" t="str">
        <f t="shared" si="793"/>
        <v xml:space="preserve">Cambiar termostato. Trasbasado de liquido refrigerante. Completar nivel. Purgado del circuito de refrigeracion. Prueba de temperatura. </v>
      </c>
      <c r="S3036" s="8"/>
      <c r="W3036" s="76"/>
      <c r="X3036" s="16">
        <f t="shared" si="800"/>
        <v>0</v>
      </c>
      <c r="AC3036" s="18">
        <f t="shared" si="789"/>
        <v>0</v>
      </c>
      <c r="AD3036" s="19">
        <f t="shared" si="795"/>
        <v>56870</v>
      </c>
      <c r="AE3036" s="21">
        <f t="shared" si="794"/>
        <v>0</v>
      </c>
      <c r="AF3036" s="20">
        <f t="shared" si="796"/>
        <v>0</v>
      </c>
      <c r="AG3036" s="20">
        <f t="shared" si="797"/>
        <v>0</v>
      </c>
      <c r="AH3036" s="20">
        <f t="shared" si="798"/>
        <v>0</v>
      </c>
      <c r="AI3036" s="20">
        <f t="shared" si="802"/>
        <v>0</v>
      </c>
      <c r="AJ3036" s="20">
        <f t="shared" si="803"/>
        <v>0</v>
      </c>
      <c r="AK3036" s="20">
        <f t="shared" si="790"/>
        <v>0</v>
      </c>
      <c r="AL3036" s="171"/>
    </row>
    <row r="3037" spans="1:38" ht="15.75" customHeight="1" x14ac:dyDescent="0.25">
      <c r="A3037" s="3">
        <v>2001</v>
      </c>
      <c r="B3037" s="14">
        <f t="shared" si="801"/>
        <v>1</v>
      </c>
      <c r="C3037" s="9">
        <v>45436</v>
      </c>
      <c r="D3037" s="3" t="s">
        <v>505</v>
      </c>
      <c r="E3037" s="14" t="str">
        <f t="shared" si="799"/>
        <v>2001Municipalidad Laboulaye1</v>
      </c>
      <c r="F3037" s="119" t="s">
        <v>3904</v>
      </c>
      <c r="G3037" s="119" t="s">
        <v>3905</v>
      </c>
      <c r="H3037" s="119">
        <v>22606</v>
      </c>
      <c r="I3037" s="10" t="s">
        <v>2040</v>
      </c>
      <c r="J3037" s="14" t="str">
        <f t="shared" si="793"/>
        <v>Service completo. Cambio de aceite y filtros. Control general del vehiculo. Rotacion de ruedas.</v>
      </c>
      <c r="K3037" s="3" t="s">
        <v>2390</v>
      </c>
      <c r="L3037" s="3">
        <v>1</v>
      </c>
      <c r="M3037" s="10" t="s">
        <v>918</v>
      </c>
      <c r="N3037" s="3" t="s">
        <v>734</v>
      </c>
      <c r="O3037" s="158">
        <v>138842.98000000001</v>
      </c>
      <c r="P3037" s="158">
        <v>29157.02</v>
      </c>
      <c r="Q3037" s="7">
        <v>168000</v>
      </c>
      <c r="R3037" s="7" t="s">
        <v>1916</v>
      </c>
      <c r="S3037" s="8"/>
      <c r="T3037" s="11">
        <v>1</v>
      </c>
      <c r="U3037" s="158">
        <v>173553.72</v>
      </c>
      <c r="V3037" s="158">
        <v>36446.28</v>
      </c>
      <c r="W3037" s="76">
        <v>210000</v>
      </c>
      <c r="X3037" s="16">
        <f t="shared" si="800"/>
        <v>210000</v>
      </c>
      <c r="Y3037" s="3">
        <v>1</v>
      </c>
      <c r="Z3037" s="114">
        <v>61983.48</v>
      </c>
      <c r="AA3037" s="114">
        <v>13016.52</v>
      </c>
      <c r="AB3037" s="4">
        <v>75000</v>
      </c>
      <c r="AC3037" s="18">
        <f t="shared" si="789"/>
        <v>75000</v>
      </c>
      <c r="AD3037" s="19">
        <f t="shared" si="795"/>
        <v>75000</v>
      </c>
      <c r="AE3037" s="21">
        <f t="shared" si="794"/>
        <v>168000</v>
      </c>
      <c r="AF3037" s="20">
        <f t="shared" si="796"/>
        <v>182775</v>
      </c>
      <c r="AG3037" s="20">
        <f t="shared" si="797"/>
        <v>313750</v>
      </c>
      <c r="AH3037" s="20">
        <f t="shared" si="798"/>
        <v>75000</v>
      </c>
      <c r="AI3037" s="20">
        <f t="shared" si="802"/>
        <v>388750</v>
      </c>
      <c r="AJ3037" s="20">
        <f t="shared" si="803"/>
        <v>0</v>
      </c>
      <c r="AK3037" s="20">
        <f t="shared" si="790"/>
        <v>388750</v>
      </c>
      <c r="AL3037" s="171"/>
    </row>
    <row r="3038" spans="1:38" ht="15.75" customHeight="1" x14ac:dyDescent="0.25">
      <c r="A3038" s="3">
        <v>2001</v>
      </c>
      <c r="B3038" s="14">
        <f t="shared" si="801"/>
        <v>2</v>
      </c>
      <c r="C3038" s="9">
        <f>IF(A3038=A3037,C3037,"")</f>
        <v>45436</v>
      </c>
      <c r="D3038" s="3" t="str">
        <f>IF(A3038=A3037,D3037,"")</f>
        <v>Municipalidad Laboulaye</v>
      </c>
      <c r="E3038" s="14" t="str">
        <f t="shared" si="799"/>
        <v>2001Municipalidad Laboulaye2</v>
      </c>
      <c r="J3038" s="14" t="str">
        <f t="shared" si="793"/>
        <v xml:space="preserve">Service completo. Cambio de aceite y filtros. Control general del vehiculo. Rotacion de ruedas. </v>
      </c>
      <c r="L3038" s="3">
        <v>1</v>
      </c>
      <c r="M3038" s="10" t="s">
        <v>2743</v>
      </c>
      <c r="N3038" s="3" t="s">
        <v>771</v>
      </c>
      <c r="O3038" s="158">
        <v>12210.75</v>
      </c>
      <c r="P3038" s="158">
        <v>2564.25</v>
      </c>
      <c r="Q3038" s="7">
        <v>14775</v>
      </c>
      <c r="S3038" s="8"/>
      <c r="T3038" s="11">
        <v>5</v>
      </c>
      <c r="U3038" s="158">
        <v>17148.759999999998</v>
      </c>
      <c r="V3038" s="158">
        <v>3601.24</v>
      </c>
      <c r="W3038" s="76">
        <v>20750</v>
      </c>
      <c r="X3038" s="16">
        <f t="shared" si="800"/>
        <v>103750</v>
      </c>
      <c r="AC3038" s="18">
        <f t="shared" si="789"/>
        <v>0</v>
      </c>
      <c r="AD3038" s="19">
        <f t="shared" si="795"/>
        <v>75000</v>
      </c>
      <c r="AE3038" s="21">
        <f t="shared" si="794"/>
        <v>73875</v>
      </c>
      <c r="AF3038" s="20">
        <f t="shared" si="796"/>
        <v>0</v>
      </c>
      <c r="AG3038" s="20">
        <f t="shared" si="797"/>
        <v>0</v>
      </c>
      <c r="AH3038" s="20">
        <f t="shared" si="798"/>
        <v>0</v>
      </c>
      <c r="AI3038" s="20">
        <f t="shared" si="802"/>
        <v>0</v>
      </c>
      <c r="AJ3038" s="20">
        <f t="shared" si="803"/>
        <v>0</v>
      </c>
      <c r="AK3038" s="20">
        <f t="shared" si="790"/>
        <v>0</v>
      </c>
      <c r="AL3038" s="171"/>
    </row>
    <row r="3039" spans="1:38" ht="15.75" customHeight="1" x14ac:dyDescent="0.25">
      <c r="A3039" s="3">
        <v>2002</v>
      </c>
      <c r="B3039" s="14">
        <f t="shared" si="801"/>
        <v>1</v>
      </c>
      <c r="C3039" s="9">
        <v>45437</v>
      </c>
      <c r="D3039" s="3" t="s">
        <v>3911</v>
      </c>
      <c r="E3039" s="14" t="str">
        <f t="shared" si="799"/>
        <v>2002Nevon Gladys1</v>
      </c>
      <c r="F3039" s="119" t="s">
        <v>3906</v>
      </c>
      <c r="G3039" s="119" t="s">
        <v>2381</v>
      </c>
      <c r="H3039" s="119">
        <v>116129</v>
      </c>
      <c r="I3039" s="10" t="s">
        <v>3540</v>
      </c>
      <c r="J3039" s="14" t="str">
        <f t="shared" si="793"/>
        <v>Service completo. Cambio de aceite y filtros. Control general del vehiculo. Cambiar juego de bujias.</v>
      </c>
      <c r="K3039" s="3" t="s">
        <v>1512</v>
      </c>
      <c r="L3039" s="3">
        <v>1</v>
      </c>
      <c r="M3039" s="10" t="s">
        <v>2932</v>
      </c>
      <c r="N3039" s="3" t="s">
        <v>771</v>
      </c>
      <c r="O3039" s="158">
        <v>3278.15</v>
      </c>
      <c r="P3039" s="158">
        <v>688.41</v>
      </c>
      <c r="Q3039" s="7">
        <v>3966.56</v>
      </c>
      <c r="R3039" s="7" t="s">
        <v>1916</v>
      </c>
      <c r="S3039" s="8"/>
      <c r="T3039" s="11">
        <v>1</v>
      </c>
      <c r="U3039" s="158">
        <v>8785.1299999999992</v>
      </c>
      <c r="V3039" s="158">
        <v>1214.8699999999999</v>
      </c>
      <c r="W3039" s="76">
        <v>7000</v>
      </c>
      <c r="X3039" s="16">
        <f t="shared" si="800"/>
        <v>7000</v>
      </c>
      <c r="Y3039" s="3">
        <v>1</v>
      </c>
      <c r="Z3039" s="114">
        <v>61983.48</v>
      </c>
      <c r="AA3039" s="114">
        <v>13016.52</v>
      </c>
      <c r="AB3039" s="4">
        <v>75000</v>
      </c>
      <c r="AC3039" s="18">
        <f t="shared" si="789"/>
        <v>75000</v>
      </c>
      <c r="AD3039" s="19">
        <f t="shared" si="795"/>
        <v>75000</v>
      </c>
      <c r="AE3039" s="21">
        <f t="shared" si="794"/>
        <v>3966.56</v>
      </c>
      <c r="AF3039" s="20">
        <f t="shared" si="796"/>
        <v>34017.82</v>
      </c>
      <c r="AG3039" s="20">
        <f t="shared" si="797"/>
        <v>104800</v>
      </c>
      <c r="AH3039" s="20">
        <f t="shared" si="798"/>
        <v>75000</v>
      </c>
      <c r="AI3039" s="20">
        <f t="shared" si="802"/>
        <v>179800</v>
      </c>
      <c r="AJ3039" s="20">
        <f t="shared" si="803"/>
        <v>0</v>
      </c>
      <c r="AK3039" s="20">
        <f t="shared" si="790"/>
        <v>179800</v>
      </c>
      <c r="AL3039" s="171"/>
    </row>
    <row r="3040" spans="1:38" ht="15.75" customHeight="1" x14ac:dyDescent="0.25">
      <c r="A3040" s="3">
        <v>2002</v>
      </c>
      <c r="B3040" s="14">
        <f t="shared" si="801"/>
        <v>2</v>
      </c>
      <c r="C3040" s="9">
        <f>IF(A3040=A3039,C3039,"")</f>
        <v>45437</v>
      </c>
      <c r="D3040" s="3" t="str">
        <f>IF(A3040=A3039,D3039,"")</f>
        <v>Nevon Gladys</v>
      </c>
      <c r="E3040" s="14" t="str">
        <f t="shared" si="799"/>
        <v>2002Nevon Gladys2</v>
      </c>
      <c r="J3040" s="14" t="str">
        <f t="shared" si="793"/>
        <v xml:space="preserve">Service completo. Cambio de aceite y filtros. Control general del vehiculo. Cambiar juego de bujias. </v>
      </c>
      <c r="L3040" s="3">
        <v>1</v>
      </c>
      <c r="M3040" s="10" t="s">
        <v>3258</v>
      </c>
      <c r="N3040" s="3" t="s">
        <v>771</v>
      </c>
      <c r="O3040" s="158">
        <v>5619.84</v>
      </c>
      <c r="P3040" s="158">
        <v>1180.1600000000001</v>
      </c>
      <c r="Q3040" s="7">
        <v>6800</v>
      </c>
      <c r="S3040" s="8"/>
      <c r="T3040" s="11">
        <v>1</v>
      </c>
      <c r="U3040" s="158">
        <v>6446.28</v>
      </c>
      <c r="V3040" s="158">
        <v>1353.72</v>
      </c>
      <c r="W3040" s="76">
        <v>7800</v>
      </c>
      <c r="X3040" s="16">
        <f t="shared" si="800"/>
        <v>7800</v>
      </c>
      <c r="AC3040" s="18">
        <f t="shared" si="789"/>
        <v>0</v>
      </c>
      <c r="AD3040" s="19">
        <f t="shared" si="795"/>
        <v>75000</v>
      </c>
      <c r="AE3040" s="21">
        <f t="shared" si="794"/>
        <v>6800</v>
      </c>
      <c r="AF3040" s="20">
        <f t="shared" si="796"/>
        <v>0</v>
      </c>
      <c r="AG3040" s="20">
        <f t="shared" si="797"/>
        <v>0</v>
      </c>
      <c r="AH3040" s="20">
        <f t="shared" si="798"/>
        <v>0</v>
      </c>
      <c r="AI3040" s="20">
        <f t="shared" si="802"/>
        <v>0</v>
      </c>
      <c r="AJ3040" s="20">
        <f t="shared" si="803"/>
        <v>0</v>
      </c>
      <c r="AK3040" s="20">
        <f t="shared" si="790"/>
        <v>0</v>
      </c>
      <c r="AL3040" s="171"/>
    </row>
    <row r="3041" spans="1:38" ht="15.75" customHeight="1" x14ac:dyDescent="0.25">
      <c r="A3041" s="3">
        <v>2002</v>
      </c>
      <c r="B3041" s="14">
        <f t="shared" si="801"/>
        <v>3</v>
      </c>
      <c r="C3041" s="9">
        <f>IF(A3041=A3040,C3040,"")</f>
        <v>45437</v>
      </c>
      <c r="D3041" s="3" t="str">
        <f>IF(A3041=A3040,D3040,"")</f>
        <v>Nevon Gladys</v>
      </c>
      <c r="E3041" s="14" t="str">
        <f t="shared" si="799"/>
        <v>2002Nevon Gladys3</v>
      </c>
      <c r="J3041" s="14" t="str">
        <f t="shared" si="793"/>
        <v xml:space="preserve">Service completo. Cambio de aceite y filtros. Control general del vehiculo. Cambiar juego de bujias.  </v>
      </c>
      <c r="L3041" s="3">
        <v>1</v>
      </c>
      <c r="M3041" s="10" t="s">
        <v>3114</v>
      </c>
      <c r="N3041" s="3" t="s">
        <v>771</v>
      </c>
      <c r="O3041" s="158">
        <v>6414.27</v>
      </c>
      <c r="P3041" s="158">
        <v>1346.99</v>
      </c>
      <c r="Q3041" s="7">
        <v>7761.26</v>
      </c>
      <c r="S3041" s="8"/>
      <c r="T3041" s="11">
        <v>1</v>
      </c>
      <c r="U3041" s="158">
        <v>9090.91</v>
      </c>
      <c r="V3041" s="158">
        <v>1909.09</v>
      </c>
      <c r="W3041" s="76">
        <v>11000</v>
      </c>
      <c r="X3041" s="16">
        <f t="shared" si="800"/>
        <v>11000</v>
      </c>
      <c r="AC3041" s="18">
        <f t="shared" si="789"/>
        <v>0</v>
      </c>
      <c r="AD3041" s="19">
        <f t="shared" si="795"/>
        <v>75000</v>
      </c>
      <c r="AE3041" s="21">
        <f t="shared" si="794"/>
        <v>7761.26</v>
      </c>
      <c r="AF3041" s="20">
        <f t="shared" si="796"/>
        <v>0</v>
      </c>
      <c r="AG3041" s="20">
        <f t="shared" si="797"/>
        <v>0</v>
      </c>
      <c r="AH3041" s="20">
        <f t="shared" si="798"/>
        <v>0</v>
      </c>
      <c r="AI3041" s="20">
        <f t="shared" si="802"/>
        <v>0</v>
      </c>
      <c r="AJ3041" s="20">
        <f t="shared" si="803"/>
        <v>0</v>
      </c>
      <c r="AK3041" s="20">
        <f t="shared" si="790"/>
        <v>0</v>
      </c>
      <c r="AL3041" s="171"/>
    </row>
    <row r="3042" spans="1:38" ht="15.75" customHeight="1" x14ac:dyDescent="0.25">
      <c r="A3042" s="3">
        <v>2002</v>
      </c>
      <c r="B3042" s="14">
        <f t="shared" si="801"/>
        <v>4</v>
      </c>
      <c r="C3042" s="9">
        <f>IF(A3042=A3041,C3041,"")</f>
        <v>45437</v>
      </c>
      <c r="D3042" s="3" t="str">
        <f>IF(A3042=A3041,D3041,"")</f>
        <v>Nevon Gladys</v>
      </c>
      <c r="E3042" s="14" t="str">
        <f t="shared" si="799"/>
        <v>2002Nevon Gladys4</v>
      </c>
      <c r="J3042" s="14" t="str">
        <f t="shared" si="793"/>
        <v xml:space="preserve">Service completo. Cambio de aceite y filtros. Control general del vehiculo. Cambiar juego de bujias.   </v>
      </c>
      <c r="L3042" s="3">
        <v>1</v>
      </c>
      <c r="M3042" s="10" t="s">
        <v>3856</v>
      </c>
      <c r="N3042" s="3" t="s">
        <v>771</v>
      </c>
      <c r="O3042" s="158">
        <v>5371.9</v>
      </c>
      <c r="P3042" s="158">
        <v>1128.0999999999999</v>
      </c>
      <c r="Q3042" s="7">
        <v>6500</v>
      </c>
      <c r="S3042" s="8"/>
      <c r="T3042" s="11">
        <v>1</v>
      </c>
      <c r="U3042" s="158">
        <v>8264.4699999999993</v>
      </c>
      <c r="V3042" s="158">
        <v>1735.53</v>
      </c>
      <c r="W3042" s="76">
        <v>10000</v>
      </c>
      <c r="X3042" s="16">
        <f t="shared" si="800"/>
        <v>10000</v>
      </c>
      <c r="AC3042" s="18">
        <f t="shared" si="789"/>
        <v>0</v>
      </c>
      <c r="AD3042" s="19">
        <f t="shared" si="795"/>
        <v>75000</v>
      </c>
      <c r="AE3042" s="21">
        <f t="shared" si="794"/>
        <v>6500</v>
      </c>
      <c r="AF3042" s="20">
        <f t="shared" si="796"/>
        <v>0</v>
      </c>
      <c r="AG3042" s="20">
        <f t="shared" si="797"/>
        <v>0</v>
      </c>
      <c r="AH3042" s="20">
        <f t="shared" si="798"/>
        <v>0</v>
      </c>
      <c r="AI3042" s="20">
        <f t="shared" si="802"/>
        <v>0</v>
      </c>
      <c r="AJ3042" s="20">
        <f t="shared" si="803"/>
        <v>0</v>
      </c>
      <c r="AK3042" s="20">
        <f t="shared" si="790"/>
        <v>0</v>
      </c>
      <c r="AL3042" s="171"/>
    </row>
    <row r="3043" spans="1:38" ht="15.75" customHeight="1" x14ac:dyDescent="0.25">
      <c r="A3043" s="3">
        <v>2002</v>
      </c>
      <c r="B3043" s="14">
        <f t="shared" si="801"/>
        <v>5</v>
      </c>
      <c r="C3043" s="9">
        <f>IF(A3043=A3042,C3042,"")</f>
        <v>45437</v>
      </c>
      <c r="D3043" s="3" t="str">
        <f>IF(A3043=A3042,D3042,"")</f>
        <v>Nevon Gladys</v>
      </c>
      <c r="E3043" s="14" t="str">
        <f t="shared" si="799"/>
        <v>2002Nevon Gladys5</v>
      </c>
      <c r="J3043" s="14" t="str">
        <f t="shared" si="793"/>
        <v xml:space="preserve">Service completo. Cambio de aceite y filtros. Control general del vehiculo. Cambiar juego de bujias.    </v>
      </c>
      <c r="L3043" s="3">
        <v>1</v>
      </c>
      <c r="M3043" s="10" t="s">
        <v>728</v>
      </c>
      <c r="N3043" s="3" t="s">
        <v>771</v>
      </c>
      <c r="O3043" s="158">
        <v>3462.81</v>
      </c>
      <c r="P3043" s="158">
        <v>329.75</v>
      </c>
      <c r="Q3043" s="7">
        <v>4190</v>
      </c>
      <c r="S3043" s="8"/>
      <c r="T3043" s="11">
        <v>4</v>
      </c>
      <c r="U3043" s="158">
        <v>9297.52</v>
      </c>
      <c r="V3043" s="158">
        <v>1952.48</v>
      </c>
      <c r="W3043" s="76">
        <v>11250</v>
      </c>
      <c r="X3043" s="16">
        <f t="shared" si="800"/>
        <v>45000</v>
      </c>
      <c r="AC3043" s="18">
        <f t="shared" ref="AC3043:AC3106" si="804">+AB3043*Y3043</f>
        <v>0</v>
      </c>
      <c r="AD3043" s="19">
        <f t="shared" si="795"/>
        <v>75000</v>
      </c>
      <c r="AE3043" s="21">
        <f t="shared" si="794"/>
        <v>16760</v>
      </c>
      <c r="AF3043" s="20">
        <f t="shared" si="796"/>
        <v>0</v>
      </c>
      <c r="AG3043" s="20">
        <f t="shared" si="797"/>
        <v>0</v>
      </c>
      <c r="AH3043" s="20">
        <f t="shared" si="798"/>
        <v>0</v>
      </c>
      <c r="AI3043" s="20">
        <f t="shared" si="802"/>
        <v>0</v>
      </c>
      <c r="AJ3043" s="20">
        <f t="shared" si="803"/>
        <v>0</v>
      </c>
      <c r="AK3043" s="20">
        <f t="shared" ref="AK3043:AK3106" si="805">AH3043+AG3043</f>
        <v>0</v>
      </c>
      <c r="AL3043" s="171"/>
    </row>
    <row r="3044" spans="1:38" ht="15.75" customHeight="1" x14ac:dyDescent="0.25">
      <c r="A3044" s="3">
        <v>2002</v>
      </c>
      <c r="B3044" s="14">
        <f t="shared" si="801"/>
        <v>6</v>
      </c>
      <c r="C3044" s="9">
        <v>45437</v>
      </c>
      <c r="D3044" s="3" t="s">
        <v>3911</v>
      </c>
      <c r="E3044" s="14" t="str">
        <f t="shared" si="799"/>
        <v>2002Nevon Gladys6</v>
      </c>
      <c r="J3044" s="14" t="str">
        <f t="shared" si="793"/>
        <v xml:space="preserve">Service completo. Cambio de aceite y filtros. Control general del vehiculo. Cambiar juego de bujias.     </v>
      </c>
      <c r="L3044" s="3">
        <v>1</v>
      </c>
      <c r="M3044" s="10" t="s">
        <v>2222</v>
      </c>
      <c r="N3044" s="3" t="s">
        <v>771</v>
      </c>
      <c r="O3044" s="158">
        <v>3966.95</v>
      </c>
      <c r="P3044" s="158">
        <v>833.05</v>
      </c>
      <c r="Q3044" s="7">
        <v>4800</v>
      </c>
      <c r="S3044" s="8"/>
      <c r="T3044" s="11">
        <v>4</v>
      </c>
      <c r="U3044" s="158">
        <v>4958.68</v>
      </c>
      <c r="V3044" s="158">
        <v>1041.32</v>
      </c>
      <c r="W3044" s="76">
        <v>6000</v>
      </c>
      <c r="X3044" s="16">
        <f t="shared" si="800"/>
        <v>24000</v>
      </c>
      <c r="AC3044" s="18">
        <f t="shared" si="804"/>
        <v>0</v>
      </c>
      <c r="AD3044" s="19">
        <f t="shared" si="795"/>
        <v>75000</v>
      </c>
      <c r="AE3044" s="21">
        <f t="shared" si="794"/>
        <v>19200</v>
      </c>
      <c r="AF3044" s="20">
        <f t="shared" si="796"/>
        <v>0</v>
      </c>
      <c r="AG3044" s="20">
        <f t="shared" si="797"/>
        <v>0</v>
      </c>
      <c r="AH3044" s="20">
        <f t="shared" si="798"/>
        <v>0</v>
      </c>
      <c r="AI3044" s="20">
        <f t="shared" si="802"/>
        <v>0</v>
      </c>
      <c r="AJ3044" s="20">
        <f t="shared" si="803"/>
        <v>0</v>
      </c>
      <c r="AK3044" s="20">
        <f t="shared" si="805"/>
        <v>0</v>
      </c>
      <c r="AL3044" s="171"/>
    </row>
    <row r="3045" spans="1:38" ht="15.75" customHeight="1" x14ac:dyDescent="0.25">
      <c r="A3045" s="3">
        <v>2003</v>
      </c>
      <c r="B3045" s="14">
        <f t="shared" si="801"/>
        <v>1</v>
      </c>
      <c r="C3045" s="9">
        <v>45437</v>
      </c>
      <c r="D3045" s="3" t="s">
        <v>3907</v>
      </c>
      <c r="E3045" s="14" t="str">
        <f t="shared" si="799"/>
        <v>2003Caraveta Noelia1</v>
      </c>
      <c r="F3045" s="119" t="s">
        <v>3908</v>
      </c>
      <c r="G3045" s="119" t="s">
        <v>1095</v>
      </c>
      <c r="H3045" s="119">
        <v>77627</v>
      </c>
      <c r="I3045" s="10" t="s">
        <v>3909</v>
      </c>
      <c r="J3045" s="14" t="str">
        <f t="shared" si="793"/>
        <v>Auxilio. Control de punto. Control de presion de nafta. Control de bobina de encendido. Escaneo del vehiculo. Cambiar juego de bujias. Puesta en marcha. Cargar bateria.</v>
      </c>
      <c r="K3045" s="3" t="s">
        <v>1665</v>
      </c>
      <c r="L3045" s="3">
        <v>1</v>
      </c>
      <c r="M3045" s="10" t="s">
        <v>3727</v>
      </c>
      <c r="N3045" s="3" t="s">
        <v>771</v>
      </c>
      <c r="R3045" s="7" t="s">
        <v>1971</v>
      </c>
      <c r="S3045" s="8"/>
      <c r="T3045" s="11">
        <v>4</v>
      </c>
      <c r="U3045" s="158">
        <v>6611.57</v>
      </c>
      <c r="V3045" s="158">
        <v>1388.43</v>
      </c>
      <c r="W3045" s="76">
        <v>8000</v>
      </c>
      <c r="X3045" s="16">
        <f t="shared" si="800"/>
        <v>32000</v>
      </c>
      <c r="Y3045" s="3">
        <v>1</v>
      </c>
      <c r="Z3045" s="114">
        <v>49586.78</v>
      </c>
      <c r="AA3045" s="114">
        <v>10413.219999999999</v>
      </c>
      <c r="AB3045" s="4">
        <v>60000</v>
      </c>
      <c r="AC3045" s="18">
        <f t="shared" si="804"/>
        <v>60000</v>
      </c>
      <c r="AD3045" s="19">
        <f t="shared" si="795"/>
        <v>60000</v>
      </c>
      <c r="AE3045" s="21">
        <f t="shared" si="794"/>
        <v>0</v>
      </c>
      <c r="AF3045" s="20">
        <f t="shared" si="796"/>
        <v>0</v>
      </c>
      <c r="AG3045" s="20">
        <f t="shared" si="797"/>
        <v>32000</v>
      </c>
      <c r="AH3045" s="20">
        <f t="shared" si="798"/>
        <v>60000</v>
      </c>
      <c r="AI3045" s="20">
        <f t="shared" si="802"/>
        <v>92000</v>
      </c>
      <c r="AJ3045" s="20">
        <f t="shared" si="803"/>
        <v>0</v>
      </c>
      <c r="AK3045" s="20">
        <f t="shared" si="805"/>
        <v>92000</v>
      </c>
      <c r="AL3045" s="171"/>
    </row>
    <row r="3046" spans="1:38" ht="15.75" customHeight="1" x14ac:dyDescent="0.25">
      <c r="A3046" s="3">
        <v>2003</v>
      </c>
      <c r="B3046" s="14">
        <f t="shared" si="801"/>
        <v>2</v>
      </c>
      <c r="C3046" s="9">
        <f>IF(A3046=A3045,C3045,"")</f>
        <v>45437</v>
      </c>
      <c r="D3046" s="3" t="str">
        <f>IF(A3046=A3045,D3045,"")</f>
        <v>Caraveta Noelia</v>
      </c>
      <c r="E3046" s="14" t="str">
        <f t="shared" si="799"/>
        <v>2003Caraveta Noelia2</v>
      </c>
      <c r="J3046" s="14" t="str">
        <f t="shared" si="793"/>
        <v xml:space="preserve">Auxilio. Control de punto. Control de presion de nafta. Control de bobina de encendido. Escaneo del vehiculo. Cambiar juego de bujias. Puesta en marcha. Cargar bateria. </v>
      </c>
      <c r="S3046" s="8"/>
      <c r="W3046" s="76"/>
      <c r="X3046" s="16">
        <f t="shared" si="800"/>
        <v>0</v>
      </c>
      <c r="AC3046" s="18">
        <f t="shared" si="804"/>
        <v>0</v>
      </c>
      <c r="AD3046" s="19">
        <f t="shared" si="795"/>
        <v>60000</v>
      </c>
      <c r="AE3046" s="21">
        <f t="shared" si="794"/>
        <v>0</v>
      </c>
      <c r="AF3046" s="20">
        <f t="shared" si="796"/>
        <v>0</v>
      </c>
      <c r="AG3046" s="20">
        <f t="shared" si="797"/>
        <v>0</v>
      </c>
      <c r="AH3046" s="20">
        <f t="shared" si="798"/>
        <v>0</v>
      </c>
      <c r="AI3046" s="20">
        <f t="shared" si="802"/>
        <v>0</v>
      </c>
      <c r="AJ3046" s="20">
        <f t="shared" si="803"/>
        <v>0</v>
      </c>
      <c r="AK3046" s="20">
        <f t="shared" si="805"/>
        <v>0</v>
      </c>
      <c r="AL3046" s="171"/>
    </row>
    <row r="3047" spans="1:38" ht="15.75" customHeight="1" x14ac:dyDescent="0.25">
      <c r="A3047" s="3">
        <v>2004</v>
      </c>
      <c r="B3047" s="14">
        <f t="shared" si="801"/>
        <v>1</v>
      </c>
      <c r="C3047" s="9">
        <v>45439</v>
      </c>
      <c r="D3047" s="3" t="s">
        <v>556</v>
      </c>
      <c r="E3047" s="14" t="str">
        <f t="shared" si="799"/>
        <v>2004Picco Sergio1</v>
      </c>
      <c r="F3047" s="119" t="s">
        <v>2267</v>
      </c>
      <c r="G3047" s="119" t="s">
        <v>120</v>
      </c>
      <c r="H3047" s="119">
        <v>31183</v>
      </c>
      <c r="I3047" s="10" t="s">
        <v>2040</v>
      </c>
      <c r="J3047" s="14" t="str">
        <f t="shared" ref="J3047:J3110" si="806">IF(A3047=A3046,CONCATENATE(J3046," ",I3047),I3047)</f>
        <v>Service completo. Cambio de aceite y filtros. Control general del vehiculo. Rotacion de ruedas.</v>
      </c>
      <c r="K3047" s="3" t="s">
        <v>2390</v>
      </c>
      <c r="L3047" s="3">
        <v>1</v>
      </c>
      <c r="M3047" s="10" t="s">
        <v>222</v>
      </c>
      <c r="N3047" s="3" t="s">
        <v>771</v>
      </c>
      <c r="O3047" s="158">
        <v>5290.09</v>
      </c>
      <c r="P3047" s="158">
        <v>1111.83</v>
      </c>
      <c r="Q3047" s="7">
        <v>6401.63</v>
      </c>
      <c r="R3047" s="7" t="s">
        <v>1916</v>
      </c>
      <c r="S3047" s="8"/>
      <c r="T3047" s="11">
        <v>4</v>
      </c>
      <c r="U3047" s="158">
        <v>13677.69</v>
      </c>
      <c r="V3047" s="158">
        <v>2872.31</v>
      </c>
      <c r="W3047" s="76">
        <v>16550</v>
      </c>
      <c r="X3047" s="16">
        <f t="shared" si="800"/>
        <v>66200</v>
      </c>
      <c r="Y3047" s="3">
        <v>1</v>
      </c>
      <c r="Z3047" s="114">
        <v>53719.01</v>
      </c>
      <c r="AA3047" s="114">
        <v>11280.99</v>
      </c>
      <c r="AB3047" s="4">
        <v>65000</v>
      </c>
      <c r="AC3047" s="18">
        <f t="shared" si="804"/>
        <v>65000</v>
      </c>
      <c r="AD3047" s="19">
        <f t="shared" si="795"/>
        <v>65000</v>
      </c>
      <c r="AE3047" s="21">
        <f t="shared" si="794"/>
        <v>25606.52</v>
      </c>
      <c r="AF3047" s="20">
        <f t="shared" si="796"/>
        <v>44066.55</v>
      </c>
      <c r="AG3047" s="20">
        <f t="shared" si="797"/>
        <v>120500</v>
      </c>
      <c r="AH3047" s="20">
        <f t="shared" si="798"/>
        <v>65000</v>
      </c>
      <c r="AI3047" s="20">
        <f t="shared" si="802"/>
        <v>185500</v>
      </c>
      <c r="AJ3047" s="20">
        <f t="shared" si="803"/>
        <v>0</v>
      </c>
      <c r="AK3047" s="20">
        <f t="shared" si="805"/>
        <v>185500</v>
      </c>
      <c r="AL3047" s="171"/>
    </row>
    <row r="3048" spans="1:38" ht="15.75" customHeight="1" x14ac:dyDescent="0.25">
      <c r="A3048" s="3">
        <v>2004</v>
      </c>
      <c r="B3048" s="14">
        <f t="shared" si="801"/>
        <v>2</v>
      </c>
      <c r="C3048" s="9">
        <f>IF(A3048=A3047,C3047,"")</f>
        <v>45439</v>
      </c>
      <c r="D3048" s="3" t="str">
        <f>IF(A3048=A3047,D3047,"")</f>
        <v>Picco Sergio</v>
      </c>
      <c r="E3048" s="14" t="str">
        <f t="shared" si="799"/>
        <v>2004Picco Sergio2</v>
      </c>
      <c r="J3048" s="14" t="str">
        <f t="shared" si="806"/>
        <v xml:space="preserve">Service completo. Cambio de aceite y filtros. Control general del vehiculo. Rotacion de ruedas. </v>
      </c>
      <c r="L3048" s="3">
        <v>1</v>
      </c>
      <c r="M3048" s="10" t="s">
        <v>2178</v>
      </c>
      <c r="N3048" s="3" t="s">
        <v>771</v>
      </c>
      <c r="O3048" s="158">
        <v>4205.76</v>
      </c>
      <c r="P3048" s="158">
        <v>883.2</v>
      </c>
      <c r="Q3048" s="7">
        <v>5088.96</v>
      </c>
      <c r="S3048" s="8"/>
      <c r="T3048" s="11">
        <v>1</v>
      </c>
      <c r="U3048" s="158">
        <v>7024.8</v>
      </c>
      <c r="V3048" s="158">
        <v>1475.2</v>
      </c>
      <c r="W3048" s="76">
        <v>8500</v>
      </c>
      <c r="X3048" s="16">
        <f t="shared" si="800"/>
        <v>8500</v>
      </c>
      <c r="AC3048" s="18">
        <f t="shared" si="804"/>
        <v>0</v>
      </c>
      <c r="AD3048" s="19">
        <f t="shared" si="795"/>
        <v>65000</v>
      </c>
      <c r="AE3048" s="21">
        <f t="shared" si="794"/>
        <v>5088.96</v>
      </c>
      <c r="AF3048" s="20">
        <f t="shared" si="796"/>
        <v>0</v>
      </c>
      <c r="AG3048" s="20">
        <f t="shared" si="797"/>
        <v>0</v>
      </c>
      <c r="AH3048" s="20">
        <f t="shared" si="798"/>
        <v>0</v>
      </c>
      <c r="AI3048" s="20">
        <f t="shared" si="802"/>
        <v>0</v>
      </c>
      <c r="AJ3048" s="20">
        <f t="shared" si="803"/>
        <v>0</v>
      </c>
      <c r="AK3048" s="20">
        <f t="shared" si="805"/>
        <v>0</v>
      </c>
      <c r="AL3048" s="171"/>
    </row>
    <row r="3049" spans="1:38" ht="15.75" customHeight="1" x14ac:dyDescent="0.25">
      <c r="A3049" s="3">
        <v>2004</v>
      </c>
      <c r="B3049" s="14">
        <f t="shared" si="801"/>
        <v>3</v>
      </c>
      <c r="C3049" s="9">
        <f>IF(A3049=A3048,C3048,"")</f>
        <v>45439</v>
      </c>
      <c r="D3049" s="3" t="str">
        <f>IF(A3049=A3048,D3048,"")</f>
        <v>Picco Sergio</v>
      </c>
      <c r="E3049" s="14" t="str">
        <f t="shared" si="799"/>
        <v>2004Picco Sergio3</v>
      </c>
      <c r="J3049" s="14" t="str">
        <f t="shared" si="806"/>
        <v xml:space="preserve">Service completo. Cambio de aceite y filtros. Control general del vehiculo. Rotacion de ruedas.  </v>
      </c>
      <c r="L3049" s="3">
        <v>1</v>
      </c>
      <c r="M3049" s="10" t="s">
        <v>3119</v>
      </c>
      <c r="N3049" s="3" t="s">
        <v>771</v>
      </c>
      <c r="O3049" s="158">
        <v>6674.35</v>
      </c>
      <c r="P3049" s="158">
        <v>1401.61</v>
      </c>
      <c r="Q3049" s="7">
        <v>8075.96</v>
      </c>
      <c r="S3049" s="8"/>
      <c r="T3049" s="11">
        <v>1</v>
      </c>
      <c r="U3049" s="158">
        <v>8264.4699999999993</v>
      </c>
      <c r="V3049" s="158">
        <v>1735.53</v>
      </c>
      <c r="W3049" s="76">
        <v>10000</v>
      </c>
      <c r="X3049" s="16">
        <f t="shared" si="800"/>
        <v>10000</v>
      </c>
      <c r="AC3049" s="18">
        <f t="shared" si="804"/>
        <v>0</v>
      </c>
      <c r="AD3049" s="19">
        <f t="shared" si="795"/>
        <v>65000</v>
      </c>
      <c r="AE3049" s="21">
        <f t="shared" si="794"/>
        <v>8075.96</v>
      </c>
      <c r="AF3049" s="20">
        <f t="shared" si="796"/>
        <v>0</v>
      </c>
      <c r="AG3049" s="20">
        <f t="shared" si="797"/>
        <v>0</v>
      </c>
      <c r="AH3049" s="20">
        <f t="shared" si="798"/>
        <v>0</v>
      </c>
      <c r="AI3049" s="20">
        <f t="shared" si="802"/>
        <v>0</v>
      </c>
      <c r="AJ3049" s="20">
        <f t="shared" si="803"/>
        <v>0</v>
      </c>
      <c r="AK3049" s="20">
        <f t="shared" si="805"/>
        <v>0</v>
      </c>
      <c r="AL3049" s="171"/>
    </row>
    <row r="3050" spans="1:38" ht="15.75" customHeight="1" x14ac:dyDescent="0.25">
      <c r="A3050" s="3">
        <v>2004</v>
      </c>
      <c r="B3050" s="14">
        <f t="shared" si="801"/>
        <v>4</v>
      </c>
      <c r="C3050" s="9">
        <f>IF(A3050=A3049,C3049,"")</f>
        <v>45439</v>
      </c>
      <c r="D3050" s="3" t="str">
        <f>IF(A3050=A3049,D3049,"")</f>
        <v>Picco Sergio</v>
      </c>
      <c r="E3050" s="14" t="str">
        <f t="shared" si="799"/>
        <v>2004Picco Sergio4</v>
      </c>
      <c r="J3050" s="14" t="str">
        <f t="shared" si="806"/>
        <v xml:space="preserve">Service completo. Cambio de aceite y filtros. Control general del vehiculo. Rotacion de ruedas.   </v>
      </c>
      <c r="L3050" s="3">
        <v>1</v>
      </c>
      <c r="M3050" s="10" t="s">
        <v>3178</v>
      </c>
      <c r="N3050" s="3" t="s">
        <v>771</v>
      </c>
      <c r="O3050" s="158">
        <v>9917.36</v>
      </c>
      <c r="P3050" s="158">
        <v>2082.64</v>
      </c>
      <c r="Q3050" s="7">
        <v>12000</v>
      </c>
      <c r="S3050" s="8"/>
      <c r="T3050" s="11">
        <v>1</v>
      </c>
      <c r="U3050" s="158">
        <v>13884.3</v>
      </c>
      <c r="V3050" s="158">
        <v>2915.7</v>
      </c>
      <c r="W3050" s="76">
        <v>16800</v>
      </c>
      <c r="X3050" s="16">
        <f t="shared" si="800"/>
        <v>16800</v>
      </c>
      <c r="AC3050" s="18">
        <f t="shared" si="804"/>
        <v>0</v>
      </c>
      <c r="AD3050" s="19">
        <f t="shared" si="795"/>
        <v>65000</v>
      </c>
      <c r="AE3050" s="21">
        <f t="shared" si="794"/>
        <v>12000</v>
      </c>
      <c r="AF3050" s="20">
        <f t="shared" si="796"/>
        <v>0</v>
      </c>
      <c r="AG3050" s="20">
        <f t="shared" si="797"/>
        <v>0</v>
      </c>
      <c r="AH3050" s="20">
        <f t="shared" si="798"/>
        <v>0</v>
      </c>
      <c r="AI3050" s="20">
        <f t="shared" si="802"/>
        <v>0</v>
      </c>
      <c r="AJ3050" s="20">
        <f t="shared" si="803"/>
        <v>0</v>
      </c>
      <c r="AK3050" s="20">
        <f t="shared" si="805"/>
        <v>0</v>
      </c>
      <c r="AL3050" s="171"/>
    </row>
    <row r="3051" spans="1:38" ht="15.75" customHeight="1" x14ac:dyDescent="0.25">
      <c r="A3051" s="3">
        <v>2004</v>
      </c>
      <c r="B3051" s="14">
        <f t="shared" si="801"/>
        <v>5</v>
      </c>
      <c r="C3051" s="9">
        <f>IF(A3051=A3050,C3050,"")</f>
        <v>45439</v>
      </c>
      <c r="D3051" s="3" t="str">
        <f>IF(A3051=A3050,D3050,"")</f>
        <v>Picco Sergio</v>
      </c>
      <c r="E3051" s="14" t="str">
        <f t="shared" si="799"/>
        <v>2004Picco Sergio5</v>
      </c>
      <c r="J3051" s="14" t="str">
        <f t="shared" si="806"/>
        <v xml:space="preserve">Service completo. Cambio de aceite y filtros. Control general del vehiculo. Rotacion de ruedas.    </v>
      </c>
      <c r="L3051" s="3">
        <v>1</v>
      </c>
      <c r="M3051" s="10" t="s">
        <v>3910</v>
      </c>
      <c r="N3051" s="3" t="s">
        <v>771</v>
      </c>
      <c r="O3051" s="158">
        <v>10330.58</v>
      </c>
      <c r="P3051" s="158">
        <v>2169.42</v>
      </c>
      <c r="Q3051" s="7">
        <v>12500</v>
      </c>
      <c r="S3051" s="8"/>
      <c r="T3051" s="11">
        <v>1</v>
      </c>
      <c r="U3051" s="158">
        <v>15702.48</v>
      </c>
      <c r="V3051" s="158">
        <v>3297.52</v>
      </c>
      <c r="W3051" s="76">
        <v>19000</v>
      </c>
      <c r="X3051" s="16">
        <f t="shared" si="800"/>
        <v>19000</v>
      </c>
      <c r="AC3051" s="18">
        <f t="shared" si="804"/>
        <v>0</v>
      </c>
      <c r="AD3051" s="19">
        <f t="shared" si="795"/>
        <v>65000</v>
      </c>
      <c r="AE3051" s="21">
        <f t="shared" si="794"/>
        <v>12500</v>
      </c>
      <c r="AF3051" s="20">
        <f t="shared" si="796"/>
        <v>0</v>
      </c>
      <c r="AG3051" s="20">
        <f t="shared" si="797"/>
        <v>0</v>
      </c>
      <c r="AH3051" s="20">
        <f t="shared" si="798"/>
        <v>0</v>
      </c>
      <c r="AI3051" s="20">
        <f t="shared" si="802"/>
        <v>0</v>
      </c>
      <c r="AJ3051" s="20">
        <f t="shared" si="803"/>
        <v>0</v>
      </c>
      <c r="AK3051" s="20">
        <f t="shared" si="805"/>
        <v>0</v>
      </c>
      <c r="AL3051" s="171"/>
    </row>
    <row r="3052" spans="1:38" ht="15.75" customHeight="1" x14ac:dyDescent="0.25">
      <c r="A3052" s="3">
        <v>2005</v>
      </c>
      <c r="B3052" s="14">
        <f t="shared" si="801"/>
        <v>1</v>
      </c>
      <c r="C3052" s="9">
        <v>45439</v>
      </c>
      <c r="D3052" s="3" t="s">
        <v>3912</v>
      </c>
      <c r="E3052" s="14" t="str">
        <f t="shared" si="799"/>
        <v>2005Berdus Silvio1</v>
      </c>
      <c r="F3052" s="119" t="s">
        <v>782</v>
      </c>
      <c r="G3052" s="119" t="s">
        <v>1922</v>
      </c>
      <c r="H3052" s="119">
        <v>193709</v>
      </c>
      <c r="I3052" s="10" t="s">
        <v>4026</v>
      </c>
      <c r="J3052" s="14" t="str">
        <f t="shared" si="806"/>
        <v>Desarmar admision y escape. Drenar aceite motor. Sacar tapa de cilindros. Sacar escape y remover carter. Sacar pistones. Lavado y medicion de los mismos. Bruñir cilindros. Colocar pistones con aros y cojinetes nuevos. Cementar y volver a colocar carter. Colocar tapa de cilindros. Rearmar distribucion, admision y escape. Agregar aceite motor. Agregar liquido refrigerante. Purgado del circuito de refrigeracion. Cambiar filtro de aceite y aire. Cambiar retenes de valvulas en tapa de cilindros.</v>
      </c>
      <c r="K3052" s="3" t="s">
        <v>2380</v>
      </c>
      <c r="L3052" s="3">
        <v>1</v>
      </c>
      <c r="M3052" s="10" t="s">
        <v>3914</v>
      </c>
      <c r="N3052" s="3" t="s">
        <v>2430</v>
      </c>
      <c r="O3052" s="158">
        <v>70247.94</v>
      </c>
      <c r="P3052" s="158">
        <v>14752.06</v>
      </c>
      <c r="Q3052" s="7">
        <v>85000</v>
      </c>
      <c r="R3052" s="7" t="s">
        <v>2339</v>
      </c>
      <c r="S3052" s="8"/>
      <c r="T3052" s="11">
        <v>1</v>
      </c>
      <c r="U3052" s="158">
        <v>90909.09</v>
      </c>
      <c r="V3052" s="158">
        <v>19090.91</v>
      </c>
      <c r="W3052" s="76">
        <v>110000</v>
      </c>
      <c r="X3052" s="16">
        <f t="shared" si="800"/>
        <v>110000</v>
      </c>
      <c r="Y3052" s="3">
        <v>1</v>
      </c>
      <c r="Z3052" s="114">
        <v>330578.52</v>
      </c>
      <c r="AA3052" s="114">
        <v>69421.48</v>
      </c>
      <c r="AB3052" s="4">
        <v>400000</v>
      </c>
      <c r="AC3052" s="18">
        <f t="shared" si="804"/>
        <v>400000</v>
      </c>
      <c r="AD3052" s="19">
        <f t="shared" si="795"/>
        <v>400000</v>
      </c>
      <c r="AE3052" s="21">
        <f t="shared" si="794"/>
        <v>85000</v>
      </c>
      <c r="AF3052" s="20">
        <f t="shared" si="796"/>
        <v>197638.01</v>
      </c>
      <c r="AG3052" s="20">
        <f t="shared" si="797"/>
        <v>321920</v>
      </c>
      <c r="AH3052" s="20">
        <f t="shared" si="798"/>
        <v>400000</v>
      </c>
      <c r="AI3052" s="20">
        <f t="shared" si="802"/>
        <v>721920</v>
      </c>
      <c r="AJ3052" s="20">
        <f t="shared" si="803"/>
        <v>0</v>
      </c>
      <c r="AK3052" s="20">
        <f t="shared" si="805"/>
        <v>721920</v>
      </c>
      <c r="AL3052" s="171"/>
    </row>
    <row r="3053" spans="1:38" ht="15.75" customHeight="1" x14ac:dyDescent="0.25">
      <c r="A3053" s="3">
        <v>2005</v>
      </c>
      <c r="B3053" s="14">
        <f t="shared" si="801"/>
        <v>2</v>
      </c>
      <c r="C3053" s="9">
        <f t="shared" ref="C3053:C3059" si="807">IF(A3053=A3052,C3052,"")</f>
        <v>45439</v>
      </c>
      <c r="D3053" s="3" t="str">
        <f t="shared" ref="D3053:D3059" si="808">IF(A3053=A3052,D3052,"")</f>
        <v>Berdus Silvio</v>
      </c>
      <c r="E3053" s="14" t="str">
        <f t="shared" si="799"/>
        <v>2005Berdus Silvio2</v>
      </c>
      <c r="J3053" s="14" t="str">
        <f t="shared" si="806"/>
        <v xml:space="preserve">Desarmar admision y escape. Drenar aceite motor. Sacar tapa de cilindros. Sacar escape y remover carter. Sacar pistones. Lavado y medicion de los mismos. Bruñir cilindros. Colocar pistones con aros y cojinetes nuevos. Cementar y volver a colocar carter. Colocar tapa de cilindros. Rearmar distribucion, admision y escape. Agregar aceite motor. Agregar liquido refrigerante. Purgado del circuito de refrigeracion. Cambiar filtro de aceite y aire. Cambiar retenes de valvulas en tapa de cilindros. </v>
      </c>
      <c r="L3053" s="3">
        <v>1</v>
      </c>
      <c r="M3053" s="10" t="s">
        <v>2646</v>
      </c>
      <c r="N3053" s="3" t="s">
        <v>2430</v>
      </c>
      <c r="O3053" s="158">
        <v>9586.7800000000007</v>
      </c>
      <c r="P3053" s="158">
        <v>2013.22</v>
      </c>
      <c r="Q3053" s="7">
        <v>11600</v>
      </c>
      <c r="S3053" s="8"/>
      <c r="T3053" s="11">
        <v>1</v>
      </c>
      <c r="U3053" s="158">
        <v>11983.48</v>
      </c>
      <c r="V3053" s="158">
        <v>2516.52</v>
      </c>
      <c r="W3053" s="76">
        <v>14500</v>
      </c>
      <c r="X3053" s="16">
        <f t="shared" si="800"/>
        <v>14500</v>
      </c>
      <c r="AC3053" s="18">
        <f t="shared" si="804"/>
        <v>0</v>
      </c>
      <c r="AD3053" s="19">
        <f t="shared" si="795"/>
        <v>400000</v>
      </c>
      <c r="AE3053" s="21">
        <f t="shared" si="794"/>
        <v>11600</v>
      </c>
      <c r="AF3053" s="20">
        <f t="shared" si="796"/>
        <v>0</v>
      </c>
      <c r="AG3053" s="20">
        <f t="shared" si="797"/>
        <v>0</v>
      </c>
      <c r="AH3053" s="20">
        <f t="shared" si="798"/>
        <v>0</v>
      </c>
      <c r="AI3053" s="20">
        <f t="shared" si="802"/>
        <v>0</v>
      </c>
      <c r="AJ3053" s="20">
        <f t="shared" si="803"/>
        <v>0</v>
      </c>
      <c r="AK3053" s="20">
        <f t="shared" si="805"/>
        <v>0</v>
      </c>
      <c r="AL3053" s="171"/>
    </row>
    <row r="3054" spans="1:38" ht="15.75" customHeight="1" x14ac:dyDescent="0.25">
      <c r="A3054" s="3">
        <v>2005</v>
      </c>
      <c r="B3054" s="14">
        <f t="shared" si="801"/>
        <v>3</v>
      </c>
      <c r="C3054" s="9">
        <f t="shared" si="807"/>
        <v>45439</v>
      </c>
      <c r="D3054" s="3" t="str">
        <f t="shared" si="808"/>
        <v>Berdus Silvio</v>
      </c>
      <c r="E3054" s="14" t="str">
        <f t="shared" si="799"/>
        <v>2005Berdus Silvio3</v>
      </c>
      <c r="J3054" s="14" t="str">
        <f t="shared" si="806"/>
        <v xml:space="preserve">Desarmar admision y escape. Drenar aceite motor. Sacar tapa de cilindros. Sacar escape y remover carter. Sacar pistones. Lavado y medicion de los mismos. Bruñir cilindros. Colocar pistones con aros y cojinetes nuevos. Cementar y volver a colocar carter. Colocar tapa de cilindros. Rearmar distribucion, admision y escape. Agregar aceite motor. Agregar liquido refrigerante. Purgado del circuito de refrigeracion. Cambiar filtro de aceite y aire. Cambiar retenes de valvulas en tapa de cilindros.  </v>
      </c>
      <c r="L3054" s="3">
        <v>1</v>
      </c>
      <c r="M3054" s="10" t="s">
        <v>3913</v>
      </c>
      <c r="N3054" s="3" t="s">
        <v>2430</v>
      </c>
      <c r="O3054" s="158">
        <v>20661.16</v>
      </c>
      <c r="P3054" s="158">
        <v>4338.84</v>
      </c>
      <c r="Q3054" s="7">
        <v>25000</v>
      </c>
      <c r="S3054" s="8"/>
      <c r="T3054" s="11">
        <v>1</v>
      </c>
      <c r="U3054" s="158">
        <v>24793.39</v>
      </c>
      <c r="V3054" s="158">
        <v>5206.6099999999997</v>
      </c>
      <c r="W3054" s="76">
        <v>30000</v>
      </c>
      <c r="X3054" s="16">
        <f t="shared" si="800"/>
        <v>30000</v>
      </c>
      <c r="AC3054" s="18">
        <f t="shared" si="804"/>
        <v>0</v>
      </c>
      <c r="AD3054" s="19">
        <f t="shared" si="795"/>
        <v>400000</v>
      </c>
      <c r="AE3054" s="21">
        <f t="shared" si="794"/>
        <v>25000</v>
      </c>
      <c r="AF3054" s="20">
        <f t="shared" si="796"/>
        <v>0</v>
      </c>
      <c r="AG3054" s="20">
        <f t="shared" si="797"/>
        <v>0</v>
      </c>
      <c r="AH3054" s="20">
        <f t="shared" si="798"/>
        <v>0</v>
      </c>
      <c r="AI3054" s="20">
        <f t="shared" si="802"/>
        <v>0</v>
      </c>
      <c r="AJ3054" s="20">
        <f t="shared" si="803"/>
        <v>0</v>
      </c>
      <c r="AK3054" s="20">
        <f t="shared" si="805"/>
        <v>0</v>
      </c>
      <c r="AL3054" s="171"/>
    </row>
    <row r="3055" spans="1:38" ht="15.75" customHeight="1" x14ac:dyDescent="0.25">
      <c r="A3055" s="3">
        <v>2005</v>
      </c>
      <c r="B3055" s="14">
        <f t="shared" si="801"/>
        <v>4</v>
      </c>
      <c r="C3055" s="9">
        <f t="shared" si="807"/>
        <v>45439</v>
      </c>
      <c r="D3055" s="3" t="str">
        <f t="shared" si="808"/>
        <v>Berdus Silvio</v>
      </c>
      <c r="E3055" s="14" t="str">
        <f t="shared" si="799"/>
        <v>2005Berdus Silvio4</v>
      </c>
      <c r="J3055" s="14" t="str">
        <f t="shared" si="806"/>
        <v xml:space="preserve">Desarmar admision y escape. Drenar aceite motor. Sacar tapa de cilindros. Sacar escape y remover carter. Sacar pistones. Lavado y medicion de los mismos. Bruñir cilindros. Colocar pistones con aros y cojinetes nuevos. Cementar y volver a colocar carter. Colocar tapa de cilindros. Rearmar distribucion, admision y escape. Agregar aceite motor. Agregar liquido refrigerante. Purgado del circuito de refrigeracion. Cambiar filtro de aceite y aire. Cambiar retenes de valvulas en tapa de cilindros.   </v>
      </c>
      <c r="L3055" s="3">
        <v>1</v>
      </c>
      <c r="M3055" s="10" t="s">
        <v>728</v>
      </c>
      <c r="N3055" s="3" t="s">
        <v>771</v>
      </c>
      <c r="O3055" s="158">
        <v>3462.81</v>
      </c>
      <c r="P3055" s="158">
        <v>329.75</v>
      </c>
      <c r="Q3055" s="7">
        <v>4190</v>
      </c>
      <c r="S3055" s="8"/>
      <c r="T3055" s="11">
        <v>4</v>
      </c>
      <c r="U3055" s="158">
        <v>9297.5</v>
      </c>
      <c r="V3055" s="158">
        <v>1952.48</v>
      </c>
      <c r="W3055" s="76">
        <v>11250</v>
      </c>
      <c r="X3055" s="16">
        <f t="shared" si="800"/>
        <v>45000</v>
      </c>
      <c r="AC3055" s="18">
        <f t="shared" si="804"/>
        <v>0</v>
      </c>
      <c r="AD3055" s="19">
        <f t="shared" si="795"/>
        <v>400000</v>
      </c>
      <c r="AE3055" s="21">
        <f t="shared" si="794"/>
        <v>16760</v>
      </c>
      <c r="AF3055" s="20">
        <f t="shared" si="796"/>
        <v>0</v>
      </c>
      <c r="AG3055" s="20">
        <f t="shared" si="797"/>
        <v>0</v>
      </c>
      <c r="AH3055" s="20">
        <f t="shared" si="798"/>
        <v>0</v>
      </c>
      <c r="AI3055" s="20">
        <f t="shared" si="802"/>
        <v>0</v>
      </c>
      <c r="AJ3055" s="20">
        <f t="shared" si="803"/>
        <v>0</v>
      </c>
      <c r="AK3055" s="20">
        <f t="shared" si="805"/>
        <v>0</v>
      </c>
      <c r="AL3055" s="171"/>
    </row>
    <row r="3056" spans="1:38" ht="15.75" customHeight="1" x14ac:dyDescent="0.25">
      <c r="A3056" s="3">
        <v>2005</v>
      </c>
      <c r="B3056" s="14">
        <f t="shared" si="801"/>
        <v>5</v>
      </c>
      <c r="C3056" s="9">
        <f t="shared" si="807"/>
        <v>45439</v>
      </c>
      <c r="D3056" s="3" t="str">
        <f t="shared" si="808"/>
        <v>Berdus Silvio</v>
      </c>
      <c r="E3056" s="14" t="str">
        <f t="shared" si="799"/>
        <v>2005Berdus Silvio5</v>
      </c>
      <c r="J3056" s="14" t="str">
        <f t="shared" si="806"/>
        <v xml:space="preserve">Desarmar admision y escape. Drenar aceite motor. Sacar tapa de cilindros. Sacar escape y remover carter. Sacar pistones. Lavado y medicion de los mismos. Bruñir cilindros. Colocar pistones con aros y cojinetes nuevos. Cementar y volver a colocar carter. Colocar tapa de cilindros. Rearmar distribucion, admision y escape. Agregar aceite motor. Agregar liquido refrigerante. Purgado del circuito de refrigeracion. Cambiar filtro de aceite y aire. Cambiar retenes de valvulas en tapa de cilindros.    </v>
      </c>
      <c r="L3056" s="3">
        <v>1</v>
      </c>
      <c r="M3056" s="10" t="s">
        <v>3916</v>
      </c>
      <c r="N3056" s="3" t="s">
        <v>771</v>
      </c>
      <c r="O3056" s="158">
        <v>2684.3</v>
      </c>
      <c r="P3056" s="158">
        <v>563.70000000000005</v>
      </c>
      <c r="Q3056" s="7">
        <v>3248</v>
      </c>
      <c r="S3056" s="8"/>
      <c r="T3056" s="11">
        <v>1</v>
      </c>
      <c r="U3056" s="158">
        <v>5785.13</v>
      </c>
      <c r="V3056" s="158">
        <v>1214.8699999999999</v>
      </c>
      <c r="W3056" s="76">
        <v>7000</v>
      </c>
      <c r="X3056" s="16">
        <f t="shared" si="800"/>
        <v>7000</v>
      </c>
      <c r="AC3056" s="18">
        <f t="shared" si="804"/>
        <v>0</v>
      </c>
      <c r="AD3056" s="19">
        <f t="shared" si="795"/>
        <v>400000</v>
      </c>
      <c r="AE3056" s="21">
        <f t="shared" ref="AE3056:AE3119" si="809">+(Q3056)*T3056</f>
        <v>3248</v>
      </c>
      <c r="AF3056" s="20">
        <f t="shared" si="796"/>
        <v>0</v>
      </c>
      <c r="AG3056" s="20">
        <f t="shared" si="797"/>
        <v>0</v>
      </c>
      <c r="AH3056" s="20">
        <f t="shared" si="798"/>
        <v>0</v>
      </c>
      <c r="AI3056" s="20">
        <f t="shared" si="802"/>
        <v>0</v>
      </c>
      <c r="AJ3056" s="20">
        <f t="shared" si="803"/>
        <v>0</v>
      </c>
      <c r="AK3056" s="20">
        <f t="shared" si="805"/>
        <v>0</v>
      </c>
      <c r="AL3056" s="171"/>
    </row>
    <row r="3057" spans="1:39" ht="15.75" customHeight="1" x14ac:dyDescent="0.25">
      <c r="A3057" s="3">
        <v>2005</v>
      </c>
      <c r="B3057" s="14">
        <f t="shared" si="801"/>
        <v>6</v>
      </c>
      <c r="C3057" s="9">
        <f t="shared" si="807"/>
        <v>45439</v>
      </c>
      <c r="D3057" s="3" t="str">
        <f t="shared" si="808"/>
        <v>Berdus Silvio</v>
      </c>
      <c r="E3057" s="14" t="str">
        <f t="shared" si="799"/>
        <v>2005Berdus Silvio6</v>
      </c>
      <c r="J3057" s="14" t="str">
        <f t="shared" si="806"/>
        <v xml:space="preserve">Desarmar admision y escape. Drenar aceite motor. Sacar tapa de cilindros. Sacar escape y remover carter. Sacar pistones. Lavado y medicion de los mismos. Bruñir cilindros. Colocar pistones con aros y cojinetes nuevos. Cementar y volver a colocar carter. Colocar tapa de cilindros. Rearmar distribucion, admision y escape. Agregar aceite motor. Agregar liquido refrigerante. Purgado del circuito de refrigeracion. Cambiar filtro de aceite y aire. Cambiar retenes de valvulas en tapa de cilindros.     </v>
      </c>
      <c r="L3057" s="3">
        <v>1</v>
      </c>
      <c r="M3057" s="10" t="s">
        <v>3915</v>
      </c>
      <c r="N3057" s="3" t="s">
        <v>771</v>
      </c>
      <c r="O3057" s="158">
        <v>8677.69</v>
      </c>
      <c r="P3057" s="158">
        <v>1822.31</v>
      </c>
      <c r="Q3057" s="7">
        <v>10500</v>
      </c>
      <c r="S3057" s="8"/>
      <c r="T3057" s="11">
        <v>1</v>
      </c>
      <c r="U3057" s="158">
        <v>11983.48</v>
      </c>
      <c r="V3057" s="158">
        <v>2516.52</v>
      </c>
      <c r="W3057" s="76">
        <v>14500</v>
      </c>
      <c r="X3057" s="16">
        <f t="shared" si="800"/>
        <v>14500</v>
      </c>
      <c r="AC3057" s="18">
        <f t="shared" si="804"/>
        <v>0</v>
      </c>
      <c r="AD3057" s="19">
        <f t="shared" ref="AD3057:AD3120" si="810">IF(A3057=A3056,AD3056+AC3057,AC3057)</f>
        <v>400000</v>
      </c>
      <c r="AE3057" s="21">
        <f t="shared" si="809"/>
        <v>10500</v>
      </c>
      <c r="AF3057" s="20">
        <f t="shared" ref="AF3057:AF3120" si="811">IF(A3057=A3056,0,(SUMIF($A$3:$A$999956,A3057,$Q$3:$Q$999956)))+IF(A3057=A3056,0,(SUMIF($A$3:$A$999956,A3057,$R$3:$R$999956)))</f>
        <v>0</v>
      </c>
      <c r="AG3057" s="20">
        <f t="shared" ref="AG3057:AG3120" si="812">IF(A3057=A3056,0,(SUMIF($A$3:$A$999956,A3057,($X$3:$X$999956))))</f>
        <v>0</v>
      </c>
      <c r="AH3057" s="20">
        <f t="shared" ref="AH3057:AH3120" si="813">IF(A3057=A3056,0,(SUMIF($A$3:$A$999956,A3057,($AC$3:$AC$999956))))</f>
        <v>0</v>
      </c>
      <c r="AI3057" s="20">
        <f t="shared" si="802"/>
        <v>0</v>
      </c>
      <c r="AJ3057" s="20">
        <f t="shared" si="803"/>
        <v>0</v>
      </c>
      <c r="AK3057" s="20">
        <f t="shared" si="805"/>
        <v>0</v>
      </c>
      <c r="AL3057" s="171"/>
    </row>
    <row r="3058" spans="1:39" ht="15.75" customHeight="1" x14ac:dyDescent="0.25">
      <c r="A3058" s="3">
        <v>2005</v>
      </c>
      <c r="B3058" s="14">
        <f t="shared" si="801"/>
        <v>7</v>
      </c>
      <c r="C3058" s="9">
        <f t="shared" si="807"/>
        <v>45439</v>
      </c>
      <c r="D3058" s="3" t="str">
        <f t="shared" si="808"/>
        <v>Berdus Silvio</v>
      </c>
      <c r="E3058" s="14" t="str">
        <f t="shared" si="799"/>
        <v>2005Berdus Silvio7</v>
      </c>
      <c r="J3058" s="14" t="str">
        <f t="shared" si="806"/>
        <v xml:space="preserve">Desarmar admision y escape. Drenar aceite motor. Sacar tapa de cilindros. Sacar escape y remover carter. Sacar pistones. Lavado y medicion de los mismos. Bruñir cilindros. Colocar pistones con aros y cojinetes nuevos. Cementar y volver a colocar carter. Colocar tapa de cilindros. Rearmar distribucion, admision y escape. Agregar aceite motor. Agregar liquido refrigerante. Purgado del circuito de refrigeracion. Cambiar filtro de aceite y aire. Cambiar retenes de valvulas en tapa de cilindros.      </v>
      </c>
      <c r="L3058" s="3">
        <v>1</v>
      </c>
      <c r="M3058" s="10" t="s">
        <v>1970</v>
      </c>
      <c r="N3058" s="3" t="s">
        <v>771</v>
      </c>
      <c r="O3058" s="158">
        <v>6776.86</v>
      </c>
      <c r="P3058" s="158">
        <v>1423.14</v>
      </c>
      <c r="Q3058" s="7">
        <v>8200</v>
      </c>
      <c r="S3058" s="8"/>
      <c r="T3058" s="11">
        <v>2</v>
      </c>
      <c r="U3058" s="158">
        <v>9504.14</v>
      </c>
      <c r="V3058" s="158">
        <v>1995.86</v>
      </c>
      <c r="W3058" s="76">
        <v>11500</v>
      </c>
      <c r="X3058" s="16">
        <f t="shared" si="800"/>
        <v>23000</v>
      </c>
      <c r="AC3058" s="18">
        <f t="shared" si="804"/>
        <v>0</v>
      </c>
      <c r="AD3058" s="19">
        <f t="shared" si="810"/>
        <v>400000</v>
      </c>
      <c r="AE3058" s="21">
        <f t="shared" si="809"/>
        <v>16400</v>
      </c>
      <c r="AF3058" s="20">
        <f t="shared" si="811"/>
        <v>0</v>
      </c>
      <c r="AG3058" s="20">
        <f t="shared" si="812"/>
        <v>0</v>
      </c>
      <c r="AH3058" s="20">
        <f t="shared" si="813"/>
        <v>0</v>
      </c>
      <c r="AI3058" s="20">
        <f t="shared" si="802"/>
        <v>0</v>
      </c>
      <c r="AJ3058" s="20">
        <f t="shared" si="803"/>
        <v>0</v>
      </c>
      <c r="AK3058" s="20">
        <f t="shared" si="805"/>
        <v>0</v>
      </c>
      <c r="AL3058" s="171"/>
    </row>
    <row r="3059" spans="1:39" ht="15.75" customHeight="1" x14ac:dyDescent="0.25">
      <c r="A3059" s="3">
        <v>2005</v>
      </c>
      <c r="B3059" s="14">
        <f t="shared" si="801"/>
        <v>8</v>
      </c>
      <c r="C3059" s="9">
        <f t="shared" si="807"/>
        <v>45439</v>
      </c>
      <c r="D3059" s="3" t="str">
        <f t="shared" si="808"/>
        <v>Berdus Silvio</v>
      </c>
      <c r="E3059" s="14" t="str">
        <f t="shared" si="799"/>
        <v>2005Berdus Silvio8</v>
      </c>
      <c r="J3059" s="14" t="str">
        <f t="shared" si="806"/>
        <v xml:space="preserve">Desarmar admision y escape. Drenar aceite motor. Sacar tapa de cilindros. Sacar escape y remover carter. Sacar pistones. Lavado y medicion de los mismos. Bruñir cilindros. Colocar pistones con aros y cojinetes nuevos. Cementar y volver a colocar carter. Colocar tapa de cilindros. Rearmar distribucion, admision y escape. Agregar aceite motor. Agregar liquido refrigerante. Purgado del circuito de refrigeracion. Cambiar filtro de aceite y aire. Cambiar retenes de valvulas en tapa de cilindros.       </v>
      </c>
      <c r="L3059" s="3">
        <v>1</v>
      </c>
      <c r="M3059" s="10" t="s">
        <v>1431</v>
      </c>
      <c r="N3059" s="3" t="s">
        <v>771</v>
      </c>
      <c r="O3059" s="158">
        <v>1570.25</v>
      </c>
      <c r="P3059" s="158">
        <v>329.75</v>
      </c>
      <c r="Q3059" s="7">
        <v>1900</v>
      </c>
      <c r="S3059" s="8"/>
      <c r="T3059" s="11">
        <v>1</v>
      </c>
      <c r="U3059" s="158">
        <v>3305.79</v>
      </c>
      <c r="V3059" s="158">
        <v>694.21</v>
      </c>
      <c r="W3059" s="76">
        <v>4000</v>
      </c>
      <c r="X3059" s="16">
        <f t="shared" si="800"/>
        <v>4000</v>
      </c>
      <c r="AC3059" s="18">
        <f t="shared" si="804"/>
        <v>0</v>
      </c>
      <c r="AD3059" s="19">
        <f t="shared" si="810"/>
        <v>400000</v>
      </c>
      <c r="AE3059" s="21">
        <f t="shared" si="809"/>
        <v>1900</v>
      </c>
      <c r="AF3059" s="20">
        <f t="shared" si="811"/>
        <v>0</v>
      </c>
      <c r="AG3059" s="20">
        <f t="shared" si="812"/>
        <v>0</v>
      </c>
      <c r="AH3059" s="20">
        <f t="shared" si="813"/>
        <v>0</v>
      </c>
      <c r="AI3059" s="20">
        <f t="shared" si="802"/>
        <v>0</v>
      </c>
      <c r="AJ3059" s="20">
        <f t="shared" si="803"/>
        <v>0</v>
      </c>
      <c r="AK3059" s="20">
        <f t="shared" si="805"/>
        <v>0</v>
      </c>
      <c r="AL3059" s="171"/>
    </row>
    <row r="3060" spans="1:39" ht="15.75" customHeight="1" x14ac:dyDescent="0.25">
      <c r="A3060" s="3">
        <v>2005</v>
      </c>
      <c r="B3060" s="14">
        <f t="shared" si="801"/>
        <v>9</v>
      </c>
      <c r="C3060" s="9">
        <v>45439</v>
      </c>
      <c r="D3060" s="3" t="s">
        <v>3912</v>
      </c>
      <c r="E3060" s="14" t="str">
        <f t="shared" si="799"/>
        <v>2005Berdus Silvio9</v>
      </c>
      <c r="J3060" s="14" t="str">
        <f t="shared" si="806"/>
        <v xml:space="preserve">Desarmar admision y escape. Drenar aceite motor. Sacar tapa de cilindros. Sacar escape y remover carter. Sacar pistones. Lavado y medicion de los mismos. Bruñir cilindros. Colocar pistones con aros y cojinetes nuevos. Cementar y volver a colocar carter. Colocar tapa de cilindros. Rearmar distribucion, admision y escape. Agregar aceite motor. Agregar liquido refrigerante. Purgado del circuito de refrigeracion. Cambiar filtro de aceite y aire. Cambiar retenes de valvulas en tapa de cilindros.        </v>
      </c>
      <c r="L3060" s="3">
        <v>1</v>
      </c>
      <c r="M3060" s="10" t="s">
        <v>3932</v>
      </c>
      <c r="N3060" s="3" t="s">
        <v>2484</v>
      </c>
      <c r="O3060" s="158">
        <v>28347.11</v>
      </c>
      <c r="P3060" s="158">
        <v>5952.9</v>
      </c>
      <c r="Q3060" s="7">
        <v>34300.01</v>
      </c>
      <c r="S3060" s="8"/>
      <c r="T3060" s="11">
        <v>1</v>
      </c>
      <c r="U3060" s="158">
        <v>37000</v>
      </c>
      <c r="V3060" s="158">
        <v>7770</v>
      </c>
      <c r="W3060" s="76">
        <v>44770</v>
      </c>
      <c r="X3060" s="16">
        <f t="shared" si="800"/>
        <v>44770</v>
      </c>
      <c r="AC3060" s="18">
        <f t="shared" si="804"/>
        <v>0</v>
      </c>
      <c r="AD3060" s="19">
        <f t="shared" si="810"/>
        <v>400000</v>
      </c>
      <c r="AE3060" s="21">
        <f t="shared" si="809"/>
        <v>34300.01</v>
      </c>
      <c r="AF3060" s="20">
        <f t="shared" si="811"/>
        <v>0</v>
      </c>
      <c r="AG3060" s="20">
        <f t="shared" si="812"/>
        <v>0</v>
      </c>
      <c r="AH3060" s="20">
        <f t="shared" si="813"/>
        <v>0</v>
      </c>
      <c r="AI3060" s="20">
        <f t="shared" si="802"/>
        <v>0</v>
      </c>
      <c r="AJ3060" s="20">
        <f t="shared" si="803"/>
        <v>0</v>
      </c>
      <c r="AK3060" s="20">
        <f t="shared" si="805"/>
        <v>0</v>
      </c>
      <c r="AL3060" s="171"/>
    </row>
    <row r="3061" spans="1:39" ht="15.75" customHeight="1" x14ac:dyDescent="0.25">
      <c r="A3061" s="3">
        <v>2005</v>
      </c>
      <c r="B3061" s="14">
        <f t="shared" si="801"/>
        <v>10</v>
      </c>
      <c r="C3061" s="9">
        <f>IF(A3061=A3060,C3060,"")</f>
        <v>45439</v>
      </c>
      <c r="D3061" s="3" t="str">
        <f>IF(A3061=A3060,D3060,"")</f>
        <v>Berdus Silvio</v>
      </c>
      <c r="E3061" s="14" t="str">
        <f t="shared" si="799"/>
        <v>2005Berdus Silvio10</v>
      </c>
      <c r="J3061" s="14" t="str">
        <f t="shared" si="806"/>
        <v xml:space="preserve">Desarmar admision y escape. Drenar aceite motor. Sacar tapa de cilindros. Sacar escape y remover carter. Sacar pistones. Lavado y medicion de los mismos. Bruñir cilindros. Colocar pistones con aros y cojinetes nuevos. Cementar y volver a colocar carter. Colocar tapa de cilindros. Rearmar distribucion, admision y escape. Agregar aceite motor. Agregar liquido refrigerante. Purgado del circuito de refrigeracion. Cambiar filtro de aceite y aire. Cambiar retenes de valvulas en tapa de cilindros.         </v>
      </c>
      <c r="L3061" s="3">
        <v>1</v>
      </c>
      <c r="M3061" s="10" t="s">
        <v>1471</v>
      </c>
      <c r="N3061" s="3" t="s">
        <v>2484</v>
      </c>
      <c r="O3061" s="158">
        <v>4132.2299999999996</v>
      </c>
      <c r="P3061" s="158">
        <v>867.77</v>
      </c>
      <c r="Q3061" s="7">
        <v>5000</v>
      </c>
      <c r="S3061" s="8"/>
      <c r="T3061" s="11">
        <v>2</v>
      </c>
      <c r="U3061" s="158">
        <v>7500</v>
      </c>
      <c r="V3061" s="158">
        <v>1575</v>
      </c>
      <c r="W3061" s="76">
        <v>9075</v>
      </c>
      <c r="X3061" s="16">
        <f t="shared" si="800"/>
        <v>18150</v>
      </c>
      <c r="AC3061" s="18">
        <f t="shared" si="804"/>
        <v>0</v>
      </c>
      <c r="AD3061" s="19">
        <f t="shared" si="810"/>
        <v>400000</v>
      </c>
      <c r="AE3061" s="21">
        <f t="shared" si="809"/>
        <v>10000</v>
      </c>
      <c r="AF3061" s="20">
        <f t="shared" si="811"/>
        <v>0</v>
      </c>
      <c r="AG3061" s="20">
        <f t="shared" si="812"/>
        <v>0</v>
      </c>
      <c r="AH3061" s="20">
        <f t="shared" si="813"/>
        <v>0</v>
      </c>
      <c r="AI3061" s="20">
        <f t="shared" si="802"/>
        <v>0</v>
      </c>
      <c r="AJ3061" s="20">
        <f t="shared" si="803"/>
        <v>0</v>
      </c>
      <c r="AK3061" s="20">
        <f t="shared" si="805"/>
        <v>0</v>
      </c>
      <c r="AL3061" s="171"/>
    </row>
    <row r="3062" spans="1:39" ht="15.75" customHeight="1" x14ac:dyDescent="0.25">
      <c r="A3062" s="3">
        <v>2005</v>
      </c>
      <c r="B3062" s="14">
        <f t="shared" si="801"/>
        <v>11</v>
      </c>
      <c r="C3062" s="9">
        <v>45439</v>
      </c>
      <c r="D3062" s="3" t="s">
        <v>3912</v>
      </c>
      <c r="E3062" s="14" t="str">
        <f t="shared" si="799"/>
        <v>2005Berdus Silvio11</v>
      </c>
      <c r="J3062" s="14" t="str">
        <f t="shared" si="806"/>
        <v xml:space="preserve">Desarmar admision y escape. Drenar aceite motor. Sacar tapa de cilindros. Sacar escape y remover carter. Sacar pistones. Lavado y medicion de los mismos. Bruñir cilindros. Colocar pistones con aros y cojinetes nuevos. Cementar y volver a colocar carter. Colocar tapa de cilindros. Rearmar distribucion, admision y escape. Agregar aceite motor. Agregar liquido refrigerante. Purgado del circuito de refrigeracion. Cambiar filtro de aceite y aire. Cambiar retenes de valvulas en tapa de cilindros.          </v>
      </c>
      <c r="L3062" s="3">
        <v>1</v>
      </c>
      <c r="M3062" s="10" t="s">
        <v>1969</v>
      </c>
      <c r="N3062" s="3" t="s">
        <v>2484</v>
      </c>
      <c r="O3062" s="158">
        <v>7190.08</v>
      </c>
      <c r="P3062" s="158">
        <v>1509.92</v>
      </c>
      <c r="Q3062" s="7">
        <v>8700</v>
      </c>
      <c r="S3062" s="8"/>
      <c r="T3062" s="11">
        <v>1</v>
      </c>
      <c r="U3062" s="158">
        <v>9090.91</v>
      </c>
      <c r="V3062" s="158">
        <v>1909.09</v>
      </c>
      <c r="W3062" s="76">
        <v>11000</v>
      </c>
      <c r="X3062" s="16">
        <f t="shared" si="800"/>
        <v>11000</v>
      </c>
      <c r="AC3062" s="18">
        <f t="shared" si="804"/>
        <v>0</v>
      </c>
      <c r="AD3062" s="19">
        <f t="shared" si="810"/>
        <v>400000</v>
      </c>
      <c r="AE3062" s="21">
        <f t="shared" si="809"/>
        <v>8700</v>
      </c>
      <c r="AF3062" s="20">
        <f t="shared" si="811"/>
        <v>0</v>
      </c>
      <c r="AG3062" s="20">
        <f t="shared" si="812"/>
        <v>0</v>
      </c>
      <c r="AH3062" s="20">
        <f t="shared" si="813"/>
        <v>0</v>
      </c>
      <c r="AI3062" s="20">
        <f t="shared" si="802"/>
        <v>0</v>
      </c>
      <c r="AJ3062" s="20">
        <f t="shared" si="803"/>
        <v>0</v>
      </c>
      <c r="AK3062" s="20">
        <f t="shared" si="805"/>
        <v>0</v>
      </c>
      <c r="AL3062" s="171"/>
    </row>
    <row r="3063" spans="1:39" ht="15.75" customHeight="1" x14ac:dyDescent="0.25">
      <c r="A3063" s="3">
        <v>2006</v>
      </c>
      <c r="B3063" s="14">
        <f t="shared" si="801"/>
        <v>1</v>
      </c>
      <c r="C3063" s="9">
        <v>45439</v>
      </c>
      <c r="D3063" s="3" t="s">
        <v>1254</v>
      </c>
      <c r="E3063" s="14" t="str">
        <f t="shared" si="799"/>
        <v>2006Fiore Martin1</v>
      </c>
      <c r="F3063" s="119" t="s">
        <v>1255</v>
      </c>
      <c r="G3063" s="119" t="s">
        <v>3068</v>
      </c>
      <c r="H3063" s="119">
        <v>109651</v>
      </c>
      <c r="I3063" s="10" t="s">
        <v>3917</v>
      </c>
      <c r="J3063" s="14" t="str">
        <f t="shared" si="806"/>
        <v>Service completo. Cambio de aceite y filtros. Control general del vehiculo. Cambiar juego de bujias. Cambiar juego de pastillas de frenos delanteras.</v>
      </c>
      <c r="K3063" s="3" t="s">
        <v>2390</v>
      </c>
      <c r="L3063" s="3">
        <v>1</v>
      </c>
      <c r="M3063" s="10" t="s">
        <v>2178</v>
      </c>
      <c r="N3063" s="3" t="s">
        <v>771</v>
      </c>
      <c r="O3063" s="158">
        <v>4205.76</v>
      </c>
      <c r="P3063" s="158">
        <v>883.2</v>
      </c>
      <c r="Q3063" s="7">
        <v>5088.96</v>
      </c>
      <c r="R3063" s="7" t="s">
        <v>1916</v>
      </c>
      <c r="S3063" s="8"/>
      <c r="T3063" s="11">
        <v>2</v>
      </c>
      <c r="U3063" s="158">
        <v>7024.8</v>
      </c>
      <c r="V3063" s="158">
        <v>1475.2</v>
      </c>
      <c r="W3063" s="76">
        <v>8500</v>
      </c>
      <c r="X3063" s="16">
        <f t="shared" si="800"/>
        <v>17000</v>
      </c>
      <c r="Y3063" s="3">
        <v>1</v>
      </c>
      <c r="Z3063" s="114">
        <v>115702.48</v>
      </c>
      <c r="AA3063" s="114">
        <v>24297.52</v>
      </c>
      <c r="AB3063" s="4">
        <v>140000</v>
      </c>
      <c r="AC3063" s="18">
        <f t="shared" si="804"/>
        <v>140000</v>
      </c>
      <c r="AD3063" s="19">
        <f t="shared" si="810"/>
        <v>140000</v>
      </c>
      <c r="AE3063" s="21">
        <f t="shared" si="809"/>
        <v>10177.92</v>
      </c>
      <c r="AF3063" s="20">
        <f t="shared" si="811"/>
        <v>69190.59</v>
      </c>
      <c r="AG3063" s="20">
        <f t="shared" si="812"/>
        <v>219180</v>
      </c>
      <c r="AH3063" s="20">
        <f t="shared" si="813"/>
        <v>140000</v>
      </c>
      <c r="AI3063" s="20">
        <f t="shared" si="802"/>
        <v>359180</v>
      </c>
      <c r="AJ3063" s="20">
        <f t="shared" si="803"/>
        <v>0</v>
      </c>
      <c r="AK3063" s="20">
        <f t="shared" si="805"/>
        <v>359180</v>
      </c>
      <c r="AL3063" s="171"/>
    </row>
    <row r="3064" spans="1:39" ht="15.75" customHeight="1" x14ac:dyDescent="0.25">
      <c r="A3064" s="3">
        <v>2006</v>
      </c>
      <c r="B3064" s="14">
        <f t="shared" si="801"/>
        <v>2</v>
      </c>
      <c r="C3064" s="9">
        <f t="shared" ref="C3064:C3069" si="814">IF(A3064=A3063,C3063,"")</f>
        <v>45439</v>
      </c>
      <c r="D3064" s="3" t="str">
        <f t="shared" ref="D3064:D3069" si="815">IF(A3064=A3063,D3063,"")</f>
        <v>Fiore Martin</v>
      </c>
      <c r="E3064" s="14" t="str">
        <f t="shared" si="799"/>
        <v>2006Fiore Martin2</v>
      </c>
      <c r="J3064" s="14" t="str">
        <f t="shared" si="806"/>
        <v xml:space="preserve">Service completo. Cambio de aceite y filtros. Control general del vehiculo. Cambiar juego de bujias. Cambiar juego de pastillas de frenos delanteras. </v>
      </c>
      <c r="L3064" s="3">
        <v>1</v>
      </c>
      <c r="M3064" s="10" t="s">
        <v>3218</v>
      </c>
      <c r="N3064" s="3" t="s">
        <v>771</v>
      </c>
      <c r="O3064" s="158">
        <v>7933.89</v>
      </c>
      <c r="P3064" s="158">
        <v>1666.11</v>
      </c>
      <c r="Q3064" s="7">
        <v>9600</v>
      </c>
      <c r="S3064" s="8"/>
      <c r="T3064" s="11">
        <v>1</v>
      </c>
      <c r="U3064" s="158">
        <v>9917.36</v>
      </c>
      <c r="V3064" s="158">
        <v>2082.64</v>
      </c>
      <c r="W3064" s="76">
        <v>12000</v>
      </c>
      <c r="X3064" s="16">
        <f t="shared" si="800"/>
        <v>12000</v>
      </c>
      <c r="AC3064" s="18">
        <f t="shared" si="804"/>
        <v>0</v>
      </c>
      <c r="AD3064" s="19">
        <f t="shared" si="810"/>
        <v>140000</v>
      </c>
      <c r="AE3064" s="21">
        <f t="shared" si="809"/>
        <v>9600</v>
      </c>
      <c r="AF3064" s="20">
        <f t="shared" si="811"/>
        <v>0</v>
      </c>
      <c r="AG3064" s="20">
        <f t="shared" si="812"/>
        <v>0</v>
      </c>
      <c r="AH3064" s="20">
        <f t="shared" si="813"/>
        <v>0</v>
      </c>
      <c r="AI3064" s="20">
        <f t="shared" si="802"/>
        <v>0</v>
      </c>
      <c r="AJ3064" s="20">
        <f t="shared" si="803"/>
        <v>0</v>
      </c>
      <c r="AK3064" s="20">
        <f t="shared" si="805"/>
        <v>0</v>
      </c>
      <c r="AL3064" s="171"/>
    </row>
    <row r="3065" spans="1:39" ht="15.75" customHeight="1" x14ac:dyDescent="0.25">
      <c r="A3065" s="3">
        <v>2006</v>
      </c>
      <c r="B3065" s="14">
        <f t="shared" si="801"/>
        <v>3</v>
      </c>
      <c r="C3065" s="9">
        <f t="shared" si="814"/>
        <v>45439</v>
      </c>
      <c r="D3065" s="3" t="str">
        <f t="shared" si="815"/>
        <v>Fiore Martin</v>
      </c>
      <c r="E3065" s="14" t="str">
        <f t="shared" si="799"/>
        <v>2006Fiore Martin3</v>
      </c>
      <c r="J3065" s="14" t="str">
        <f t="shared" si="806"/>
        <v xml:space="preserve">Service completo. Cambio de aceite y filtros. Control general del vehiculo. Cambiar juego de bujias. Cambiar juego de pastillas de frenos delanteras.  </v>
      </c>
      <c r="L3065" s="3">
        <v>1</v>
      </c>
      <c r="M3065" s="10" t="s">
        <v>3918</v>
      </c>
      <c r="N3065" s="3" t="s">
        <v>771</v>
      </c>
      <c r="O3065" s="158">
        <v>6198.35</v>
      </c>
      <c r="P3065" s="158">
        <v>1301.6500000000001</v>
      </c>
      <c r="Q3065" s="7">
        <v>7500</v>
      </c>
      <c r="S3065" s="8"/>
      <c r="T3065" s="11">
        <v>1</v>
      </c>
      <c r="U3065" s="158">
        <v>9090.91</v>
      </c>
      <c r="V3065" s="158">
        <v>1909.09</v>
      </c>
      <c r="W3065" s="76">
        <v>11000</v>
      </c>
      <c r="X3065" s="16">
        <f t="shared" si="800"/>
        <v>11000</v>
      </c>
      <c r="AC3065" s="18">
        <f t="shared" si="804"/>
        <v>0</v>
      </c>
      <c r="AD3065" s="19">
        <f t="shared" si="810"/>
        <v>140000</v>
      </c>
      <c r="AE3065" s="21">
        <f t="shared" si="809"/>
        <v>7500</v>
      </c>
      <c r="AF3065" s="20">
        <f t="shared" si="811"/>
        <v>0</v>
      </c>
      <c r="AG3065" s="20">
        <f t="shared" si="812"/>
        <v>0</v>
      </c>
      <c r="AH3065" s="20">
        <f t="shared" si="813"/>
        <v>0</v>
      </c>
      <c r="AI3065" s="20">
        <f t="shared" si="802"/>
        <v>0</v>
      </c>
      <c r="AJ3065" s="20">
        <f t="shared" si="803"/>
        <v>0</v>
      </c>
      <c r="AK3065" s="20">
        <f t="shared" si="805"/>
        <v>0</v>
      </c>
      <c r="AL3065" s="171"/>
    </row>
    <row r="3066" spans="1:39" ht="15.75" customHeight="1" x14ac:dyDescent="0.25">
      <c r="A3066" s="3">
        <v>2006</v>
      </c>
      <c r="B3066" s="14">
        <f t="shared" si="801"/>
        <v>4</v>
      </c>
      <c r="C3066" s="9">
        <f t="shared" si="814"/>
        <v>45439</v>
      </c>
      <c r="D3066" s="3" t="str">
        <f t="shared" si="815"/>
        <v>Fiore Martin</v>
      </c>
      <c r="E3066" s="14" t="str">
        <f t="shared" si="799"/>
        <v>2006Fiore Martin4</v>
      </c>
      <c r="J3066" s="14" t="str">
        <f t="shared" si="806"/>
        <v xml:space="preserve">Service completo. Cambio de aceite y filtros. Control general del vehiculo. Cambiar juego de bujias. Cambiar juego de pastillas de frenos delanteras.   </v>
      </c>
      <c r="L3066" s="3">
        <v>1</v>
      </c>
      <c r="M3066" s="10" t="s">
        <v>3919</v>
      </c>
      <c r="N3066" s="3" t="s">
        <v>771</v>
      </c>
      <c r="O3066" s="158">
        <v>7024.8</v>
      </c>
      <c r="P3066" s="158">
        <v>1475.2</v>
      </c>
      <c r="Q3066" s="7">
        <v>8500</v>
      </c>
      <c r="S3066" s="8"/>
      <c r="T3066" s="11">
        <v>1</v>
      </c>
      <c r="U3066" s="158">
        <v>9917.36</v>
      </c>
      <c r="V3066" s="158">
        <v>2082.64</v>
      </c>
      <c r="W3066" s="76">
        <v>12000</v>
      </c>
      <c r="X3066" s="16">
        <f t="shared" si="800"/>
        <v>12000</v>
      </c>
      <c r="AC3066" s="18">
        <f t="shared" si="804"/>
        <v>0</v>
      </c>
      <c r="AD3066" s="19">
        <f t="shared" si="810"/>
        <v>140000</v>
      </c>
      <c r="AE3066" s="21">
        <f t="shared" si="809"/>
        <v>8500</v>
      </c>
      <c r="AF3066" s="20">
        <f t="shared" si="811"/>
        <v>0</v>
      </c>
      <c r="AG3066" s="20">
        <f t="shared" si="812"/>
        <v>0</v>
      </c>
      <c r="AH3066" s="20">
        <f t="shared" si="813"/>
        <v>0</v>
      </c>
      <c r="AI3066" s="20">
        <f t="shared" si="802"/>
        <v>0</v>
      </c>
      <c r="AJ3066" s="20">
        <f t="shared" si="803"/>
        <v>0</v>
      </c>
      <c r="AK3066" s="20">
        <f t="shared" si="805"/>
        <v>0</v>
      </c>
      <c r="AL3066" s="171"/>
    </row>
    <row r="3067" spans="1:39" ht="15.75" customHeight="1" x14ac:dyDescent="0.25">
      <c r="A3067" s="3">
        <v>2006</v>
      </c>
      <c r="B3067" s="14">
        <f t="shared" si="801"/>
        <v>5</v>
      </c>
      <c r="C3067" s="9">
        <f t="shared" si="814"/>
        <v>45439</v>
      </c>
      <c r="D3067" s="3" t="str">
        <f t="shared" si="815"/>
        <v>Fiore Martin</v>
      </c>
      <c r="E3067" s="14" t="str">
        <f t="shared" si="799"/>
        <v>2006Fiore Martin5</v>
      </c>
      <c r="J3067" s="14" t="str">
        <f t="shared" si="806"/>
        <v xml:space="preserve">Service completo. Cambio de aceite y filtros. Control general del vehiculo. Cambiar juego de bujias. Cambiar juego de pastillas de frenos delanteras.    </v>
      </c>
      <c r="L3067" s="3">
        <v>1</v>
      </c>
      <c r="M3067" s="10" t="s">
        <v>98</v>
      </c>
      <c r="N3067" s="3" t="s">
        <v>771</v>
      </c>
      <c r="O3067" s="158">
        <v>5290.09</v>
      </c>
      <c r="P3067" s="158">
        <v>1111.83</v>
      </c>
      <c r="Q3067" s="174">
        <v>6401.63</v>
      </c>
      <c r="S3067" s="8"/>
      <c r="T3067" s="11">
        <v>6</v>
      </c>
      <c r="U3067" s="158">
        <v>13677.69</v>
      </c>
      <c r="V3067" s="158">
        <v>2872.31</v>
      </c>
      <c r="W3067" s="76">
        <v>16550</v>
      </c>
      <c r="X3067" s="16">
        <f t="shared" si="800"/>
        <v>99300</v>
      </c>
      <c r="AC3067" s="18">
        <f t="shared" si="804"/>
        <v>0</v>
      </c>
      <c r="AD3067" s="19">
        <f t="shared" si="810"/>
        <v>140000</v>
      </c>
      <c r="AE3067" s="21">
        <f t="shared" si="809"/>
        <v>38409.78</v>
      </c>
      <c r="AF3067" s="20">
        <f t="shared" si="811"/>
        <v>0</v>
      </c>
      <c r="AG3067" s="20">
        <f t="shared" si="812"/>
        <v>0</v>
      </c>
      <c r="AH3067" s="20">
        <f t="shared" si="813"/>
        <v>0</v>
      </c>
      <c r="AI3067" s="20">
        <f t="shared" si="802"/>
        <v>0</v>
      </c>
      <c r="AJ3067" s="20">
        <f t="shared" si="803"/>
        <v>0</v>
      </c>
      <c r="AK3067" s="20">
        <f t="shared" si="805"/>
        <v>0</v>
      </c>
      <c r="AL3067" s="171"/>
    </row>
    <row r="3068" spans="1:39" ht="15.75" customHeight="1" x14ac:dyDescent="0.25">
      <c r="A3068" s="3">
        <v>2006</v>
      </c>
      <c r="B3068" s="14">
        <f t="shared" si="801"/>
        <v>6</v>
      </c>
      <c r="C3068" s="9">
        <f t="shared" si="814"/>
        <v>45439</v>
      </c>
      <c r="D3068" s="3" t="str">
        <f t="shared" si="815"/>
        <v>Fiore Martin</v>
      </c>
      <c r="E3068" s="14" t="str">
        <f t="shared" si="799"/>
        <v>2006Fiore Martin6</v>
      </c>
      <c r="J3068" s="14" t="str">
        <f t="shared" si="806"/>
        <v xml:space="preserve">Service completo. Cambio de aceite y filtros. Control general del vehiculo. Cambiar juego de bujias. Cambiar juego de pastillas de frenos delanteras.     </v>
      </c>
      <c r="L3068" s="3">
        <v>1</v>
      </c>
      <c r="M3068" s="10" t="s">
        <v>3727</v>
      </c>
      <c r="N3068" s="3" t="s">
        <v>771</v>
      </c>
      <c r="O3068" s="158">
        <v>5371.9</v>
      </c>
      <c r="P3068" s="158">
        <v>1128.0999999999999</v>
      </c>
      <c r="Q3068" s="7">
        <v>6500</v>
      </c>
      <c r="S3068" s="8"/>
      <c r="T3068" s="11">
        <v>4</v>
      </c>
      <c r="U3068" s="158">
        <v>7024.8</v>
      </c>
      <c r="V3068" s="158">
        <v>1475.2</v>
      </c>
      <c r="W3068" s="76">
        <v>8500</v>
      </c>
      <c r="X3068" s="16">
        <f t="shared" si="800"/>
        <v>34000</v>
      </c>
      <c r="AC3068" s="18">
        <f t="shared" si="804"/>
        <v>0</v>
      </c>
      <c r="AD3068" s="19">
        <f t="shared" si="810"/>
        <v>140000</v>
      </c>
      <c r="AE3068" s="21">
        <f t="shared" si="809"/>
        <v>26000</v>
      </c>
      <c r="AF3068" s="20">
        <f t="shared" si="811"/>
        <v>0</v>
      </c>
      <c r="AG3068" s="20">
        <f t="shared" si="812"/>
        <v>0</v>
      </c>
      <c r="AH3068" s="20">
        <f t="shared" si="813"/>
        <v>0</v>
      </c>
      <c r="AI3068" s="20">
        <f t="shared" si="802"/>
        <v>0</v>
      </c>
      <c r="AJ3068" s="20">
        <f t="shared" si="803"/>
        <v>0</v>
      </c>
      <c r="AK3068" s="20">
        <f t="shared" si="805"/>
        <v>0</v>
      </c>
      <c r="AL3068" s="171"/>
    </row>
    <row r="3069" spans="1:39" ht="15.75" customHeight="1" x14ac:dyDescent="0.25">
      <c r="A3069" s="3">
        <v>2006</v>
      </c>
      <c r="B3069" s="14">
        <f t="shared" si="801"/>
        <v>7</v>
      </c>
      <c r="C3069" s="9">
        <f t="shared" si="814"/>
        <v>45439</v>
      </c>
      <c r="D3069" s="3" t="str">
        <f t="shared" si="815"/>
        <v>Fiore Martin</v>
      </c>
      <c r="E3069" s="14" t="str">
        <f t="shared" si="799"/>
        <v>2006Fiore Martin7</v>
      </c>
      <c r="J3069" s="14" t="str">
        <f t="shared" si="806"/>
        <v xml:space="preserve">Service completo. Cambio de aceite y filtros. Control general del vehiculo. Cambiar juego de bujias. Cambiar juego de pastillas de frenos delanteras.      </v>
      </c>
      <c r="L3069" s="3">
        <v>1</v>
      </c>
      <c r="M3069" s="10" t="s">
        <v>3510</v>
      </c>
      <c r="N3069" s="3" t="s">
        <v>2484</v>
      </c>
      <c r="O3069" s="158">
        <v>21157.036</v>
      </c>
      <c r="P3069" s="158">
        <v>4442.96</v>
      </c>
      <c r="Q3069" s="7">
        <v>25600</v>
      </c>
      <c r="S3069" s="8"/>
      <c r="T3069" s="11">
        <v>1</v>
      </c>
      <c r="U3069" s="158">
        <v>28000</v>
      </c>
      <c r="V3069" s="158">
        <v>5880</v>
      </c>
      <c r="W3069" s="76">
        <v>33880</v>
      </c>
      <c r="X3069" s="16">
        <f t="shared" si="800"/>
        <v>33880</v>
      </c>
      <c r="AC3069" s="18">
        <f t="shared" si="804"/>
        <v>0</v>
      </c>
      <c r="AD3069" s="19">
        <f t="shared" si="810"/>
        <v>140000</v>
      </c>
      <c r="AE3069" s="21">
        <f t="shared" si="809"/>
        <v>25600</v>
      </c>
      <c r="AF3069" s="20">
        <f t="shared" si="811"/>
        <v>0</v>
      </c>
      <c r="AG3069" s="20">
        <f t="shared" si="812"/>
        <v>0</v>
      </c>
      <c r="AH3069" s="20">
        <f t="shared" si="813"/>
        <v>0</v>
      </c>
      <c r="AI3069" s="20">
        <f t="shared" si="802"/>
        <v>0</v>
      </c>
      <c r="AJ3069" s="20">
        <f t="shared" si="803"/>
        <v>0</v>
      </c>
      <c r="AK3069" s="20">
        <f t="shared" si="805"/>
        <v>0</v>
      </c>
      <c r="AL3069" s="171"/>
    </row>
    <row r="3070" spans="1:39" ht="15.75" customHeight="1" x14ac:dyDescent="0.25">
      <c r="A3070" s="3">
        <v>2007</v>
      </c>
      <c r="B3070" s="14">
        <f t="shared" si="801"/>
        <v>1</v>
      </c>
      <c r="C3070" s="9">
        <v>45439</v>
      </c>
      <c r="D3070" s="3" t="s">
        <v>3920</v>
      </c>
      <c r="E3070" s="14" t="str">
        <f t="shared" ref="E3070:E3133" si="816">CONCATENATE(A3070,D3070,B3070)</f>
        <v>2007Nave Diego1</v>
      </c>
      <c r="F3070" s="119" t="s">
        <v>3921</v>
      </c>
      <c r="G3070" s="119" t="s">
        <v>103</v>
      </c>
      <c r="H3070" s="119">
        <v>179827</v>
      </c>
      <c r="I3070" s="10" t="s">
        <v>3922</v>
      </c>
      <c r="J3070" s="14" t="str">
        <f t="shared" si="806"/>
        <v>Cambiar juego de pastillas de frenos. Control del tren delantero. Cambiar bieleta de barra estabilizadora lado derecho.</v>
      </c>
      <c r="K3070" s="3" t="s">
        <v>1665</v>
      </c>
      <c r="L3070" s="3">
        <v>1</v>
      </c>
      <c r="M3070" s="10" t="s">
        <v>3510</v>
      </c>
      <c r="N3070" s="3" t="s">
        <v>2484</v>
      </c>
      <c r="O3070" s="158">
        <v>20661.16</v>
      </c>
      <c r="P3070" s="158">
        <v>4338.84</v>
      </c>
      <c r="Q3070" s="7">
        <v>25000</v>
      </c>
      <c r="R3070" s="7" t="s">
        <v>1971</v>
      </c>
      <c r="S3070" s="8"/>
      <c r="T3070" s="11">
        <v>1</v>
      </c>
      <c r="U3070" s="158">
        <v>27000</v>
      </c>
      <c r="V3070" s="158">
        <v>5670</v>
      </c>
      <c r="W3070" s="76">
        <v>32670</v>
      </c>
      <c r="X3070" s="16">
        <f t="shared" si="800"/>
        <v>32670</v>
      </c>
      <c r="Y3070" s="3">
        <v>1</v>
      </c>
      <c r="Z3070" s="114">
        <v>33057.86</v>
      </c>
      <c r="AA3070" s="114">
        <v>6942.14</v>
      </c>
      <c r="AB3070" s="4">
        <v>40000</v>
      </c>
      <c r="AC3070" s="18">
        <f t="shared" si="804"/>
        <v>40000</v>
      </c>
      <c r="AD3070" s="19">
        <f t="shared" si="810"/>
        <v>40000</v>
      </c>
      <c r="AE3070" s="21">
        <f t="shared" si="809"/>
        <v>25000</v>
      </c>
      <c r="AF3070" s="20">
        <f t="shared" si="811"/>
        <v>40000</v>
      </c>
      <c r="AG3070" s="20">
        <f t="shared" si="812"/>
        <v>56670</v>
      </c>
      <c r="AH3070" s="20">
        <f t="shared" si="813"/>
        <v>40000</v>
      </c>
      <c r="AI3070" s="20">
        <f t="shared" si="802"/>
        <v>96670</v>
      </c>
      <c r="AJ3070" s="20">
        <f t="shared" si="803"/>
        <v>0</v>
      </c>
      <c r="AK3070" s="20">
        <f t="shared" si="805"/>
        <v>96670</v>
      </c>
      <c r="AL3070" s="171"/>
    </row>
    <row r="3071" spans="1:39" ht="15.75" customHeight="1" x14ac:dyDescent="0.25">
      <c r="A3071" s="3">
        <v>2007</v>
      </c>
      <c r="B3071" s="14">
        <f t="shared" si="801"/>
        <v>2</v>
      </c>
      <c r="C3071" s="9">
        <f>IF(A3071=A3070,C3070,"")</f>
        <v>45439</v>
      </c>
      <c r="D3071" s="3" t="str">
        <f>IF(A3071=A3070,D3070,"")</f>
        <v>Nave Diego</v>
      </c>
      <c r="E3071" s="14" t="str">
        <f t="shared" si="816"/>
        <v>2007Nave Diego2</v>
      </c>
      <c r="J3071" s="14" t="str">
        <f t="shared" si="806"/>
        <v xml:space="preserve">Cambiar juego de pastillas de frenos. Control del tren delantero. Cambiar bieleta de barra estabilizadora lado derecho. </v>
      </c>
      <c r="L3071" s="3">
        <v>1</v>
      </c>
      <c r="M3071" s="10" t="s">
        <v>2158</v>
      </c>
      <c r="N3071" s="3" t="s">
        <v>771</v>
      </c>
      <c r="O3071" s="158">
        <v>12396.7</v>
      </c>
      <c r="P3071" s="158">
        <v>2603.3000000000002</v>
      </c>
      <c r="Q3071" s="7">
        <v>15000</v>
      </c>
      <c r="S3071" s="8"/>
      <c r="T3071" s="11">
        <v>1</v>
      </c>
      <c r="U3071" s="158">
        <v>19834.71</v>
      </c>
      <c r="V3071" s="158">
        <v>4165.29</v>
      </c>
      <c r="W3071" s="76">
        <v>24000</v>
      </c>
      <c r="X3071" s="16">
        <f t="shared" ref="X3071:X3134" si="817">W3071*T3071</f>
        <v>24000</v>
      </c>
      <c r="AC3071" s="18">
        <f t="shared" si="804"/>
        <v>0</v>
      </c>
      <c r="AD3071" s="19">
        <f t="shared" si="810"/>
        <v>40000</v>
      </c>
      <c r="AE3071" s="21">
        <f t="shared" si="809"/>
        <v>15000</v>
      </c>
      <c r="AF3071" s="20">
        <f t="shared" si="811"/>
        <v>0</v>
      </c>
      <c r="AG3071" s="20">
        <f t="shared" si="812"/>
        <v>0</v>
      </c>
      <c r="AH3071" s="20">
        <f t="shared" si="813"/>
        <v>0</v>
      </c>
      <c r="AI3071" s="20">
        <f t="shared" si="802"/>
        <v>0</v>
      </c>
      <c r="AJ3071" s="20">
        <f t="shared" si="803"/>
        <v>0</v>
      </c>
      <c r="AK3071" s="20">
        <f t="shared" si="805"/>
        <v>0</v>
      </c>
      <c r="AL3071" s="171">
        <v>28</v>
      </c>
      <c r="AM3071" s="185" t="s">
        <v>4031</v>
      </c>
    </row>
    <row r="3072" spans="1:39" ht="15.75" customHeight="1" x14ac:dyDescent="0.25">
      <c r="A3072" s="3">
        <v>2008</v>
      </c>
      <c r="B3072" s="14">
        <f t="shared" si="801"/>
        <v>1</v>
      </c>
      <c r="C3072" s="9">
        <v>45440</v>
      </c>
      <c r="D3072" s="3" t="s">
        <v>320</v>
      </c>
      <c r="E3072" s="14" t="str">
        <f t="shared" si="816"/>
        <v>2008Duran1</v>
      </c>
      <c r="F3072" s="119" t="s">
        <v>3923</v>
      </c>
      <c r="G3072" s="119" t="s">
        <v>3924</v>
      </c>
      <c r="H3072" s="119">
        <v>105733</v>
      </c>
      <c r="I3072" s="10" t="s">
        <v>3928</v>
      </c>
      <c r="J3072" s="14" t="str">
        <f t="shared" si="806"/>
        <v>Service completo. Cambio de aceite y filtros. Control general del vehiculo. Cambiar correa poly-v. Cambiar lampara delantera derecha. Cambiar ambas lamparas de patente. Regular convergencia.</v>
      </c>
      <c r="K3072" s="3" t="s">
        <v>2390</v>
      </c>
      <c r="L3072" s="3">
        <v>1</v>
      </c>
      <c r="M3072" s="10" t="s">
        <v>918</v>
      </c>
      <c r="N3072" s="3" t="s">
        <v>771</v>
      </c>
      <c r="O3072" s="158">
        <v>28099.18</v>
      </c>
      <c r="P3072" s="158">
        <v>5900.82</v>
      </c>
      <c r="Q3072" s="7">
        <v>34000</v>
      </c>
      <c r="R3072" s="7" t="s">
        <v>1916</v>
      </c>
      <c r="S3072" s="8"/>
      <c r="T3072" s="11">
        <v>1</v>
      </c>
      <c r="U3072" s="158">
        <v>35123.97</v>
      </c>
      <c r="V3072" s="158">
        <v>7376.03</v>
      </c>
      <c r="W3072" s="76">
        <v>42500</v>
      </c>
      <c r="X3072" s="16">
        <f t="shared" si="817"/>
        <v>42500</v>
      </c>
      <c r="Y3072" s="3">
        <v>1</v>
      </c>
      <c r="Z3072" s="114">
        <v>57851.24</v>
      </c>
      <c r="AA3072" s="114">
        <v>12148.76</v>
      </c>
      <c r="AB3072" s="4">
        <v>70000</v>
      </c>
      <c r="AC3072" s="18">
        <f t="shared" si="804"/>
        <v>70000</v>
      </c>
      <c r="AD3072" s="19">
        <f t="shared" si="810"/>
        <v>70000</v>
      </c>
      <c r="AE3072" s="21">
        <f t="shared" si="809"/>
        <v>34000</v>
      </c>
      <c r="AF3072" s="20">
        <f t="shared" si="811"/>
        <v>66451.63</v>
      </c>
      <c r="AG3072" s="20">
        <f t="shared" si="812"/>
        <v>145700</v>
      </c>
      <c r="AH3072" s="20">
        <f t="shared" si="813"/>
        <v>70000</v>
      </c>
      <c r="AI3072" s="20">
        <f t="shared" si="802"/>
        <v>215700</v>
      </c>
      <c r="AJ3072" s="20">
        <f t="shared" si="803"/>
        <v>0</v>
      </c>
      <c r="AK3072" s="20">
        <f t="shared" si="805"/>
        <v>215700</v>
      </c>
      <c r="AL3072" s="171"/>
    </row>
    <row r="3073" spans="1:38" ht="15.75" customHeight="1" x14ac:dyDescent="0.25">
      <c r="A3073" s="3">
        <v>2008</v>
      </c>
      <c r="B3073" s="14">
        <f t="shared" si="801"/>
        <v>2</v>
      </c>
      <c r="C3073" s="9">
        <f>IF(A3073=A3072,C3072,"")</f>
        <v>45440</v>
      </c>
      <c r="D3073" s="3" t="str">
        <f>IF(A3073=A3072,D3072,"")</f>
        <v>Duran</v>
      </c>
      <c r="E3073" s="14" t="str">
        <f t="shared" si="816"/>
        <v>2008Duran2</v>
      </c>
      <c r="J3073" s="14" t="str">
        <f t="shared" si="806"/>
        <v xml:space="preserve">Service completo. Cambio de aceite y filtros. Control general del vehiculo. Cambiar correa poly-v. Cambiar lampara delantera derecha. Cambiar ambas lamparas de patente. Regular convergencia. </v>
      </c>
      <c r="L3073" s="3">
        <v>1</v>
      </c>
      <c r="M3073" s="10" t="s">
        <v>222</v>
      </c>
      <c r="N3073" s="3" t="s">
        <v>771</v>
      </c>
      <c r="O3073" s="158">
        <v>5290.09</v>
      </c>
      <c r="P3073" s="158">
        <v>1111.83</v>
      </c>
      <c r="Q3073" s="174">
        <v>6401.63</v>
      </c>
      <c r="S3073" s="8"/>
      <c r="T3073" s="11">
        <v>4</v>
      </c>
      <c r="U3073" s="158">
        <v>13677.69</v>
      </c>
      <c r="V3073" s="158">
        <v>2872.31</v>
      </c>
      <c r="W3073" s="76">
        <v>16550</v>
      </c>
      <c r="X3073" s="16">
        <f t="shared" si="817"/>
        <v>66200</v>
      </c>
      <c r="AC3073" s="18">
        <f t="shared" si="804"/>
        <v>0</v>
      </c>
      <c r="AD3073" s="19">
        <f t="shared" si="810"/>
        <v>70000</v>
      </c>
      <c r="AE3073" s="21">
        <f t="shared" si="809"/>
        <v>25606.52</v>
      </c>
      <c r="AF3073" s="20">
        <f t="shared" si="811"/>
        <v>0</v>
      </c>
      <c r="AG3073" s="20">
        <f t="shared" si="812"/>
        <v>0</v>
      </c>
      <c r="AH3073" s="20">
        <f t="shared" si="813"/>
        <v>0</v>
      </c>
      <c r="AI3073" s="20">
        <f t="shared" si="802"/>
        <v>0</v>
      </c>
      <c r="AJ3073" s="20">
        <f t="shared" si="803"/>
        <v>0</v>
      </c>
      <c r="AK3073" s="20">
        <f t="shared" si="805"/>
        <v>0</v>
      </c>
      <c r="AL3073" s="171"/>
    </row>
    <row r="3074" spans="1:38" ht="15.75" customHeight="1" x14ac:dyDescent="0.25">
      <c r="A3074" s="3">
        <v>2008</v>
      </c>
      <c r="B3074" s="14">
        <f t="shared" si="801"/>
        <v>3</v>
      </c>
      <c r="C3074" s="9">
        <f>IF(A3074=A3073,C3073,"")</f>
        <v>45440</v>
      </c>
      <c r="D3074" s="3" t="str">
        <f>IF(A3074=A3073,D3073,"")</f>
        <v>Duran</v>
      </c>
      <c r="E3074" s="14" t="str">
        <f t="shared" si="816"/>
        <v>2008Duran3</v>
      </c>
      <c r="J3074" s="14" t="str">
        <f t="shared" si="806"/>
        <v xml:space="preserve">Service completo. Cambio de aceite y filtros. Control general del vehiculo. Cambiar correa poly-v. Cambiar lampara delantera derecha. Cambiar ambas lamparas de patente. Regular convergencia.  </v>
      </c>
      <c r="L3074" s="3">
        <v>1</v>
      </c>
      <c r="M3074" s="10" t="s">
        <v>1920</v>
      </c>
      <c r="N3074" s="3" t="s">
        <v>771</v>
      </c>
      <c r="O3074" s="158">
        <v>20661.16</v>
      </c>
      <c r="P3074" s="158">
        <v>4338.84</v>
      </c>
      <c r="Q3074" s="7">
        <v>25000</v>
      </c>
      <c r="S3074" s="8"/>
      <c r="T3074" s="11">
        <v>1</v>
      </c>
      <c r="U3074" s="158">
        <v>28925.62</v>
      </c>
      <c r="V3074" s="158">
        <v>6074.38</v>
      </c>
      <c r="W3074" s="76">
        <v>35000</v>
      </c>
      <c r="X3074" s="16">
        <f t="shared" si="817"/>
        <v>35000</v>
      </c>
      <c r="AC3074" s="18">
        <f t="shared" si="804"/>
        <v>0</v>
      </c>
      <c r="AD3074" s="19">
        <f t="shared" si="810"/>
        <v>70000</v>
      </c>
      <c r="AE3074" s="21">
        <f t="shared" si="809"/>
        <v>25000</v>
      </c>
      <c r="AF3074" s="20">
        <f t="shared" si="811"/>
        <v>0</v>
      </c>
      <c r="AG3074" s="20">
        <f t="shared" si="812"/>
        <v>0</v>
      </c>
      <c r="AH3074" s="20">
        <f t="shared" si="813"/>
        <v>0</v>
      </c>
      <c r="AI3074" s="20">
        <f t="shared" si="802"/>
        <v>0</v>
      </c>
      <c r="AJ3074" s="20">
        <f t="shared" si="803"/>
        <v>0</v>
      </c>
      <c r="AK3074" s="20">
        <f t="shared" si="805"/>
        <v>0</v>
      </c>
      <c r="AL3074" s="171"/>
    </row>
    <row r="3075" spans="1:38" ht="15.75" customHeight="1" x14ac:dyDescent="0.25">
      <c r="A3075" s="3">
        <v>2008</v>
      </c>
      <c r="B3075" s="14">
        <f t="shared" si="801"/>
        <v>4</v>
      </c>
      <c r="C3075" s="9">
        <f>IF(A3075=A3074,C3074,"")</f>
        <v>45440</v>
      </c>
      <c r="D3075" s="3" t="str">
        <f>IF(A3075=A3074,D3074,"")</f>
        <v>Duran</v>
      </c>
      <c r="E3075" s="14" t="str">
        <f t="shared" si="816"/>
        <v>2008Duran4</v>
      </c>
      <c r="J3075" s="14" t="str">
        <f t="shared" si="806"/>
        <v xml:space="preserve">Service completo. Cambio de aceite y filtros. Control general del vehiculo. Cambiar correa poly-v. Cambiar lampara delantera derecha. Cambiar ambas lamparas de patente. Regular convergencia.   </v>
      </c>
      <c r="L3075" s="3">
        <v>1</v>
      </c>
      <c r="M3075" s="10" t="s">
        <v>3432</v>
      </c>
      <c r="N3075" s="3" t="s">
        <v>771</v>
      </c>
      <c r="O3075" s="158">
        <v>578.52</v>
      </c>
      <c r="P3075" s="158">
        <v>121.48</v>
      </c>
      <c r="Q3075" s="7">
        <v>700</v>
      </c>
      <c r="S3075" s="8"/>
      <c r="T3075" s="11">
        <v>1</v>
      </c>
      <c r="U3075" s="158">
        <v>826.45</v>
      </c>
      <c r="V3075" s="158">
        <v>173.55</v>
      </c>
      <c r="W3075" s="76">
        <v>1000</v>
      </c>
      <c r="X3075" s="16">
        <f t="shared" si="817"/>
        <v>1000</v>
      </c>
      <c r="AC3075" s="18">
        <f t="shared" si="804"/>
        <v>0</v>
      </c>
      <c r="AD3075" s="19">
        <f t="shared" si="810"/>
        <v>70000</v>
      </c>
      <c r="AE3075" s="21">
        <f t="shared" si="809"/>
        <v>700</v>
      </c>
      <c r="AF3075" s="20">
        <f t="shared" si="811"/>
        <v>0</v>
      </c>
      <c r="AG3075" s="20">
        <f t="shared" si="812"/>
        <v>0</v>
      </c>
      <c r="AH3075" s="20">
        <f t="shared" si="813"/>
        <v>0</v>
      </c>
      <c r="AI3075" s="20">
        <f t="shared" si="802"/>
        <v>0</v>
      </c>
      <c r="AJ3075" s="20">
        <f t="shared" si="803"/>
        <v>0</v>
      </c>
      <c r="AK3075" s="20">
        <f t="shared" si="805"/>
        <v>0</v>
      </c>
      <c r="AL3075" s="171"/>
    </row>
    <row r="3076" spans="1:38" ht="15.75" customHeight="1" x14ac:dyDescent="0.25">
      <c r="A3076" s="3">
        <v>2008</v>
      </c>
      <c r="B3076" s="14">
        <f t="shared" ref="B3076:B3139" si="818">IF(A3076=A3075,B3075+1,1)</f>
        <v>5</v>
      </c>
      <c r="C3076" s="9">
        <f>IF(A3076=A3075,C3075,"")</f>
        <v>45440</v>
      </c>
      <c r="D3076" s="3" t="str">
        <f>IF(A3076=A3075,D3075,"")</f>
        <v>Duran</v>
      </c>
      <c r="E3076" s="14" t="str">
        <f t="shared" si="816"/>
        <v>2008Duran5</v>
      </c>
      <c r="J3076" s="14" t="str">
        <f t="shared" si="806"/>
        <v xml:space="preserve">Service completo. Cambio de aceite y filtros. Control general del vehiculo. Cambiar correa poly-v. Cambiar lampara delantera derecha. Cambiar ambas lamparas de patente. Regular convergencia.    </v>
      </c>
      <c r="L3076" s="3">
        <v>1</v>
      </c>
      <c r="M3076" s="10" t="s">
        <v>3396</v>
      </c>
      <c r="N3076" s="3" t="s">
        <v>771</v>
      </c>
      <c r="O3076" s="158">
        <v>289.26</v>
      </c>
      <c r="P3076" s="158">
        <v>60.74</v>
      </c>
      <c r="Q3076" s="7">
        <v>350</v>
      </c>
      <c r="S3076" s="8"/>
      <c r="T3076" s="11">
        <v>2</v>
      </c>
      <c r="U3076" s="158">
        <v>413.23</v>
      </c>
      <c r="V3076" s="158">
        <v>86.77</v>
      </c>
      <c r="W3076" s="76">
        <v>500</v>
      </c>
      <c r="X3076" s="16">
        <f t="shared" si="817"/>
        <v>1000</v>
      </c>
      <c r="AC3076" s="18">
        <f t="shared" si="804"/>
        <v>0</v>
      </c>
      <c r="AD3076" s="19">
        <f t="shared" si="810"/>
        <v>70000</v>
      </c>
      <c r="AE3076" s="21">
        <f t="shared" si="809"/>
        <v>700</v>
      </c>
      <c r="AF3076" s="20">
        <f t="shared" si="811"/>
        <v>0</v>
      </c>
      <c r="AG3076" s="20">
        <f t="shared" si="812"/>
        <v>0</v>
      </c>
      <c r="AH3076" s="20">
        <f t="shared" si="813"/>
        <v>0</v>
      </c>
      <c r="AI3076" s="20">
        <f t="shared" si="802"/>
        <v>0</v>
      </c>
      <c r="AJ3076" s="20">
        <f t="shared" si="803"/>
        <v>0</v>
      </c>
      <c r="AK3076" s="20">
        <f t="shared" si="805"/>
        <v>0</v>
      </c>
      <c r="AL3076" s="171"/>
    </row>
    <row r="3077" spans="1:38" ht="15.75" customHeight="1" x14ac:dyDescent="0.25">
      <c r="A3077" s="3">
        <v>2009</v>
      </c>
      <c r="B3077" s="14">
        <f t="shared" si="818"/>
        <v>1</v>
      </c>
      <c r="C3077" s="9">
        <v>45440</v>
      </c>
      <c r="D3077" s="3" t="s">
        <v>398</v>
      </c>
      <c r="E3077" s="14" t="str">
        <f t="shared" si="816"/>
        <v>2009Gomez Alejandro1</v>
      </c>
      <c r="G3077" s="119" t="s">
        <v>2414</v>
      </c>
      <c r="I3077" s="10" t="s">
        <v>3925</v>
      </c>
      <c r="J3077" s="14" t="str">
        <f t="shared" si="806"/>
        <v>Cambiar palanca de cambios.</v>
      </c>
      <c r="K3077" s="3" t="s">
        <v>1665</v>
      </c>
      <c r="L3077" s="3">
        <v>1</v>
      </c>
      <c r="M3077" s="10" t="s">
        <v>3926</v>
      </c>
      <c r="N3077" s="3" t="s">
        <v>734</v>
      </c>
      <c r="O3077" s="158">
        <v>91735.54</v>
      </c>
      <c r="P3077" s="158">
        <v>19264.46</v>
      </c>
      <c r="Q3077" s="7">
        <v>111000</v>
      </c>
      <c r="R3077" s="7" t="s">
        <v>1971</v>
      </c>
      <c r="S3077" s="8"/>
      <c r="T3077" s="11">
        <v>1</v>
      </c>
      <c r="U3077" s="158" t="s">
        <v>3927</v>
      </c>
      <c r="V3077" s="158">
        <v>24123.96</v>
      </c>
      <c r="W3077" s="76">
        <v>139000</v>
      </c>
      <c r="X3077" s="16">
        <f t="shared" si="817"/>
        <v>139000</v>
      </c>
      <c r="AC3077" s="18">
        <f t="shared" si="804"/>
        <v>0</v>
      </c>
      <c r="AD3077" s="19">
        <f t="shared" si="810"/>
        <v>0</v>
      </c>
      <c r="AE3077" s="21">
        <f t="shared" si="809"/>
        <v>111000</v>
      </c>
      <c r="AF3077" s="20">
        <f t="shared" si="811"/>
        <v>111000</v>
      </c>
      <c r="AG3077" s="20">
        <f t="shared" si="812"/>
        <v>139000</v>
      </c>
      <c r="AH3077" s="20">
        <f t="shared" si="813"/>
        <v>0</v>
      </c>
      <c r="AI3077" s="20">
        <f t="shared" si="802"/>
        <v>139000</v>
      </c>
      <c r="AJ3077" s="20">
        <f t="shared" si="803"/>
        <v>0</v>
      </c>
      <c r="AK3077" s="20">
        <f t="shared" si="805"/>
        <v>139000</v>
      </c>
      <c r="AL3077" s="171"/>
    </row>
    <row r="3078" spans="1:38" ht="15.75" customHeight="1" x14ac:dyDescent="0.25">
      <c r="A3078" s="3">
        <v>2009</v>
      </c>
      <c r="B3078" s="14">
        <f t="shared" si="818"/>
        <v>2</v>
      </c>
      <c r="C3078" s="9">
        <f>IF(A3078=A3077,C3077,"")</f>
        <v>45440</v>
      </c>
      <c r="D3078" s="3" t="str">
        <f>IF(A3078=A3077,D3077,"")</f>
        <v>Gomez Alejandro</v>
      </c>
      <c r="E3078" s="14" t="str">
        <f t="shared" si="816"/>
        <v>2009Gomez Alejandro2</v>
      </c>
      <c r="J3078" s="14" t="str">
        <f t="shared" si="806"/>
        <v xml:space="preserve">Cambiar palanca de cambios. </v>
      </c>
      <c r="S3078" s="8"/>
      <c r="W3078" s="76"/>
      <c r="X3078" s="16">
        <f t="shared" si="817"/>
        <v>0</v>
      </c>
      <c r="AC3078" s="18">
        <f t="shared" si="804"/>
        <v>0</v>
      </c>
      <c r="AD3078" s="19">
        <f t="shared" si="810"/>
        <v>0</v>
      </c>
      <c r="AE3078" s="21">
        <f t="shared" si="809"/>
        <v>0</v>
      </c>
      <c r="AF3078" s="20">
        <f t="shared" si="811"/>
        <v>0</v>
      </c>
      <c r="AG3078" s="20">
        <f t="shared" si="812"/>
        <v>0</v>
      </c>
      <c r="AH3078" s="20">
        <f t="shared" si="813"/>
        <v>0</v>
      </c>
      <c r="AI3078" s="20">
        <f t="shared" si="802"/>
        <v>0</v>
      </c>
      <c r="AJ3078" s="20">
        <f t="shared" si="803"/>
        <v>0</v>
      </c>
      <c r="AK3078" s="20">
        <f t="shared" si="805"/>
        <v>0</v>
      </c>
      <c r="AL3078" s="171"/>
    </row>
    <row r="3079" spans="1:38" ht="15.75" customHeight="1" x14ac:dyDescent="0.25">
      <c r="A3079" s="3">
        <v>2010</v>
      </c>
      <c r="B3079" s="14">
        <f t="shared" si="818"/>
        <v>1</v>
      </c>
      <c r="C3079" s="9">
        <v>45441</v>
      </c>
      <c r="D3079" s="3" t="s">
        <v>130</v>
      </c>
      <c r="E3079" s="14" t="str">
        <f t="shared" si="816"/>
        <v>2010Anconetani Karina1</v>
      </c>
      <c r="F3079" s="119" t="s">
        <v>3929</v>
      </c>
      <c r="G3079" s="119" t="s">
        <v>2584</v>
      </c>
      <c r="H3079" s="119">
        <v>108029</v>
      </c>
      <c r="I3079" s="10" t="s">
        <v>2170</v>
      </c>
      <c r="J3079" s="14" t="str">
        <f t="shared" si="806"/>
        <v>Service completo. Cambio de aceite y filtros. Control general del vehiculo.</v>
      </c>
      <c r="K3079" s="3" t="s">
        <v>2390</v>
      </c>
      <c r="L3079" s="3">
        <v>1</v>
      </c>
      <c r="M3079" s="10" t="s">
        <v>918</v>
      </c>
      <c r="N3079" s="3" t="s">
        <v>771</v>
      </c>
      <c r="O3079" s="158">
        <v>28099.18</v>
      </c>
      <c r="P3079" s="158">
        <v>5900.82</v>
      </c>
      <c r="Q3079" s="7">
        <v>34000</v>
      </c>
      <c r="R3079" s="7" t="s">
        <v>1916</v>
      </c>
      <c r="S3079" s="8"/>
      <c r="T3079" s="11">
        <v>1</v>
      </c>
      <c r="U3079" s="158">
        <v>35537.19</v>
      </c>
      <c r="V3079" s="158">
        <v>7462.81</v>
      </c>
      <c r="W3079" s="76">
        <v>43000</v>
      </c>
      <c r="X3079" s="16">
        <f t="shared" si="817"/>
        <v>43000</v>
      </c>
      <c r="Y3079" s="3">
        <v>1</v>
      </c>
      <c r="Z3079" s="114">
        <v>53719.01</v>
      </c>
      <c r="AA3079" s="114">
        <v>11280.99</v>
      </c>
      <c r="AB3079" s="4">
        <v>65000</v>
      </c>
      <c r="AC3079" s="18">
        <f t="shared" si="804"/>
        <v>65000</v>
      </c>
      <c r="AD3079" s="19">
        <f t="shared" si="810"/>
        <v>65000</v>
      </c>
      <c r="AE3079" s="21">
        <f t="shared" si="809"/>
        <v>34000</v>
      </c>
      <c r="AF3079" s="20">
        <f t="shared" si="811"/>
        <v>40401.629999999997</v>
      </c>
      <c r="AG3079" s="20">
        <f t="shared" si="812"/>
        <v>125750</v>
      </c>
      <c r="AH3079" s="20">
        <f t="shared" si="813"/>
        <v>65000</v>
      </c>
      <c r="AI3079" s="20">
        <f t="shared" si="802"/>
        <v>190750</v>
      </c>
      <c r="AJ3079" s="20">
        <f t="shared" si="803"/>
        <v>0</v>
      </c>
      <c r="AK3079" s="20">
        <f t="shared" si="805"/>
        <v>190750</v>
      </c>
      <c r="AL3079" s="171"/>
    </row>
    <row r="3080" spans="1:38" ht="15.75" customHeight="1" x14ac:dyDescent="0.25">
      <c r="A3080" s="3">
        <v>2010</v>
      </c>
      <c r="B3080" s="14">
        <f t="shared" si="818"/>
        <v>2</v>
      </c>
      <c r="C3080" s="9">
        <f>IF(A3080=A3079,C3079,"")</f>
        <v>45441</v>
      </c>
      <c r="D3080" s="3" t="str">
        <f>IF(A3080=A3079,D3079,"")</f>
        <v>Anconetani Karina</v>
      </c>
      <c r="E3080" s="14" t="str">
        <f t="shared" si="816"/>
        <v>2010Anconetani Karina2</v>
      </c>
      <c r="J3080" s="14" t="str">
        <f t="shared" si="806"/>
        <v xml:space="preserve">Service completo. Cambio de aceite y filtros. Control general del vehiculo. </v>
      </c>
      <c r="L3080" s="3">
        <v>1</v>
      </c>
      <c r="M3080" s="10" t="s">
        <v>222</v>
      </c>
      <c r="N3080" s="3" t="s">
        <v>84</v>
      </c>
      <c r="O3080" s="158">
        <v>5290.09</v>
      </c>
      <c r="P3080" s="158">
        <v>1111.83</v>
      </c>
      <c r="Q3080" s="174">
        <v>6401.63</v>
      </c>
      <c r="S3080" s="8"/>
      <c r="T3080" s="11">
        <v>5</v>
      </c>
      <c r="U3080" s="158">
        <v>13677.69</v>
      </c>
      <c r="V3080" s="158">
        <v>2872.31</v>
      </c>
      <c r="W3080" s="76">
        <v>16550</v>
      </c>
      <c r="X3080" s="16">
        <f t="shared" si="817"/>
        <v>82750</v>
      </c>
      <c r="AC3080" s="18">
        <f t="shared" si="804"/>
        <v>0</v>
      </c>
      <c r="AD3080" s="19">
        <f t="shared" si="810"/>
        <v>65000</v>
      </c>
      <c r="AE3080" s="21">
        <f t="shared" si="809"/>
        <v>32008.15</v>
      </c>
      <c r="AF3080" s="20">
        <f t="shared" si="811"/>
        <v>0</v>
      </c>
      <c r="AG3080" s="20">
        <f t="shared" si="812"/>
        <v>0</v>
      </c>
      <c r="AH3080" s="20">
        <f t="shared" si="813"/>
        <v>0</v>
      </c>
      <c r="AI3080" s="20">
        <f t="shared" si="802"/>
        <v>0</v>
      </c>
      <c r="AJ3080" s="20">
        <f t="shared" si="803"/>
        <v>0</v>
      </c>
      <c r="AK3080" s="20">
        <f t="shared" si="805"/>
        <v>0</v>
      </c>
      <c r="AL3080" s="171"/>
    </row>
    <row r="3081" spans="1:38" ht="15.75" customHeight="1" x14ac:dyDescent="0.25">
      <c r="A3081" s="3">
        <v>2011</v>
      </c>
      <c r="B3081" s="14">
        <f t="shared" si="818"/>
        <v>1</v>
      </c>
      <c r="C3081" s="9">
        <v>45441</v>
      </c>
      <c r="D3081" s="3" t="s">
        <v>3930</v>
      </c>
      <c r="E3081" s="14" t="str">
        <f t="shared" si="816"/>
        <v>2011Maan constructora1</v>
      </c>
      <c r="F3081" s="119" t="s">
        <v>3179</v>
      </c>
      <c r="G3081" s="119" t="s">
        <v>2187</v>
      </c>
      <c r="H3081" s="119">
        <v>56407</v>
      </c>
      <c r="I3081" s="10" t="s">
        <v>3934</v>
      </c>
      <c r="J3081" s="14" t="str">
        <f t="shared" si="806"/>
        <v xml:space="preserve">Desarmar distribucion completa. Cambiar kit, bomba de agua, caño de bomba de agua a termostato, correa poly-v, polea de correa poly-v y liquido refrigerante. Purgado del circuito de refrigeracion. Puesta a punto. Armado total. </v>
      </c>
      <c r="K3081" s="3" t="s">
        <v>2390</v>
      </c>
      <c r="L3081" s="3">
        <v>1</v>
      </c>
      <c r="M3081" s="10" t="s">
        <v>2249</v>
      </c>
      <c r="N3081" s="3" t="s">
        <v>84</v>
      </c>
      <c r="O3081" s="158">
        <v>51239.67</v>
      </c>
      <c r="P3081" s="158">
        <v>10760.33</v>
      </c>
      <c r="Q3081" s="7">
        <v>62000</v>
      </c>
      <c r="R3081" s="7" t="s">
        <v>2506</v>
      </c>
      <c r="S3081" s="8"/>
      <c r="T3081" s="11">
        <v>1</v>
      </c>
      <c r="U3081" s="158">
        <v>64462.81</v>
      </c>
      <c r="V3081" s="158">
        <v>13537.19</v>
      </c>
      <c r="W3081" s="76">
        <v>78000</v>
      </c>
      <c r="X3081" s="16">
        <f t="shared" si="817"/>
        <v>78000</v>
      </c>
      <c r="Y3081" s="3">
        <v>1</v>
      </c>
      <c r="Z3081" s="114">
        <v>99173.56</v>
      </c>
      <c r="AA3081" s="114">
        <v>20826.439999999999</v>
      </c>
      <c r="AB3081" s="4">
        <v>120000</v>
      </c>
      <c r="AC3081" s="18">
        <f t="shared" si="804"/>
        <v>120000</v>
      </c>
      <c r="AD3081" s="19">
        <f t="shared" si="810"/>
        <v>120000</v>
      </c>
      <c r="AE3081" s="21">
        <f t="shared" si="809"/>
        <v>62000</v>
      </c>
      <c r="AF3081" s="20">
        <f t="shared" si="811"/>
        <v>196700</v>
      </c>
      <c r="AG3081" s="20">
        <f t="shared" si="812"/>
        <v>259600</v>
      </c>
      <c r="AH3081" s="20">
        <f t="shared" si="813"/>
        <v>120000</v>
      </c>
      <c r="AI3081" s="20">
        <f t="shared" si="802"/>
        <v>379600</v>
      </c>
      <c r="AJ3081" s="20">
        <f t="shared" si="803"/>
        <v>0</v>
      </c>
      <c r="AK3081" s="20">
        <f t="shared" si="805"/>
        <v>379600</v>
      </c>
      <c r="AL3081" s="171"/>
    </row>
    <row r="3082" spans="1:38" ht="15.75" customHeight="1" x14ac:dyDescent="0.25">
      <c r="A3082" s="3">
        <v>2011</v>
      </c>
      <c r="B3082" s="14">
        <f t="shared" si="818"/>
        <v>2</v>
      </c>
      <c r="C3082" s="9">
        <f t="shared" ref="C3082:C3088" si="819">IF(A3082=A3081,C3081,"")</f>
        <v>45441</v>
      </c>
      <c r="D3082" s="3" t="str">
        <f t="shared" ref="D3082:D3088" si="820">IF(A3082=A3081,D3081,"")</f>
        <v>Maan constructora</v>
      </c>
      <c r="E3082" s="14" t="str">
        <f t="shared" si="816"/>
        <v>2011Maan constructora2</v>
      </c>
      <c r="J3082" s="14" t="str">
        <f t="shared" si="806"/>
        <v xml:space="preserve">Desarmar distribucion completa. Cambiar kit, bomba de agua, caño de bomba de agua a termostato, correa poly-v, polea de correa poly-v y liquido refrigerante. Purgado del circuito de refrigeracion. Puesta a punto. Armado total.  </v>
      </c>
      <c r="L3082" s="3">
        <v>1</v>
      </c>
      <c r="M3082" s="10" t="s">
        <v>693</v>
      </c>
      <c r="N3082" s="3" t="s">
        <v>84</v>
      </c>
      <c r="O3082" s="158">
        <v>30578.52</v>
      </c>
      <c r="P3082" s="158">
        <v>6421.48</v>
      </c>
      <c r="Q3082" s="7">
        <v>37000</v>
      </c>
      <c r="S3082" s="8"/>
      <c r="T3082" s="11">
        <v>1</v>
      </c>
      <c r="U3082" s="158">
        <v>37190.089999999997</v>
      </c>
      <c r="V3082" s="158">
        <v>7809.91</v>
      </c>
      <c r="W3082" s="76">
        <v>45000</v>
      </c>
      <c r="X3082" s="16">
        <f t="shared" si="817"/>
        <v>45000</v>
      </c>
      <c r="AC3082" s="18">
        <f t="shared" si="804"/>
        <v>0</v>
      </c>
      <c r="AD3082" s="19">
        <f t="shared" si="810"/>
        <v>120000</v>
      </c>
      <c r="AE3082" s="21">
        <f t="shared" si="809"/>
        <v>37000</v>
      </c>
      <c r="AF3082" s="20">
        <f t="shared" si="811"/>
        <v>0</v>
      </c>
      <c r="AG3082" s="20">
        <f t="shared" si="812"/>
        <v>0</v>
      </c>
      <c r="AH3082" s="20">
        <f t="shared" si="813"/>
        <v>0</v>
      </c>
      <c r="AI3082" s="20">
        <f t="shared" si="802"/>
        <v>0</v>
      </c>
      <c r="AJ3082" s="20">
        <f t="shared" si="803"/>
        <v>0</v>
      </c>
      <c r="AK3082" s="20">
        <f t="shared" si="805"/>
        <v>0</v>
      </c>
      <c r="AL3082" s="171"/>
    </row>
    <row r="3083" spans="1:38" ht="15.75" customHeight="1" x14ac:dyDescent="0.25">
      <c r="A3083" s="3">
        <v>2011</v>
      </c>
      <c r="B3083" s="14">
        <f t="shared" si="818"/>
        <v>3</v>
      </c>
      <c r="C3083" s="9">
        <f t="shared" si="819"/>
        <v>45441</v>
      </c>
      <c r="D3083" s="3" t="str">
        <f t="shared" si="820"/>
        <v>Maan constructora</v>
      </c>
      <c r="E3083" s="14" t="str">
        <f t="shared" si="816"/>
        <v>2011Maan constructora3</v>
      </c>
      <c r="J3083" s="14" t="str">
        <f t="shared" si="806"/>
        <v xml:space="preserve">Desarmar distribucion completa. Cambiar kit, bomba de agua, caño de bomba de agua a termostato, correa poly-v, polea de correa poly-v y liquido refrigerante. Purgado del circuito de refrigeracion. Puesta a punto. Armado total.   </v>
      </c>
      <c r="L3083" s="3">
        <v>1</v>
      </c>
      <c r="M3083" s="10" t="s">
        <v>3899</v>
      </c>
      <c r="N3083" s="3" t="s">
        <v>734</v>
      </c>
      <c r="O3083" s="158">
        <v>18760.330000000002</v>
      </c>
      <c r="P3083" s="158">
        <v>3939.67</v>
      </c>
      <c r="Q3083" s="7">
        <v>22700</v>
      </c>
      <c r="S3083" s="8"/>
      <c r="T3083" s="11">
        <v>1</v>
      </c>
      <c r="U3083" s="158">
        <v>23471.08</v>
      </c>
      <c r="V3083" s="158">
        <v>4928.92</v>
      </c>
      <c r="W3083" s="76">
        <v>28400</v>
      </c>
      <c r="X3083" s="16">
        <f t="shared" si="817"/>
        <v>28400</v>
      </c>
      <c r="AC3083" s="18">
        <f t="shared" si="804"/>
        <v>0</v>
      </c>
      <c r="AD3083" s="19">
        <f t="shared" si="810"/>
        <v>120000</v>
      </c>
      <c r="AE3083" s="21">
        <f t="shared" si="809"/>
        <v>22700</v>
      </c>
      <c r="AF3083" s="20">
        <f t="shared" si="811"/>
        <v>0</v>
      </c>
      <c r="AG3083" s="20">
        <f t="shared" si="812"/>
        <v>0</v>
      </c>
      <c r="AH3083" s="20">
        <f t="shared" si="813"/>
        <v>0</v>
      </c>
      <c r="AI3083" s="20">
        <f t="shared" si="802"/>
        <v>0</v>
      </c>
      <c r="AJ3083" s="20">
        <f t="shared" si="803"/>
        <v>0</v>
      </c>
      <c r="AK3083" s="20">
        <f t="shared" si="805"/>
        <v>0</v>
      </c>
      <c r="AL3083" s="171"/>
    </row>
    <row r="3084" spans="1:38" ht="15.75" customHeight="1" x14ac:dyDescent="0.25">
      <c r="A3084" s="3">
        <v>2011</v>
      </c>
      <c r="B3084" s="14">
        <f t="shared" si="818"/>
        <v>4</v>
      </c>
      <c r="C3084" s="9">
        <f t="shared" si="819"/>
        <v>45441</v>
      </c>
      <c r="D3084" s="3" t="str">
        <f t="shared" si="820"/>
        <v>Maan constructora</v>
      </c>
      <c r="E3084" s="14" t="str">
        <f t="shared" si="816"/>
        <v>2011Maan constructora4</v>
      </c>
      <c r="J3084" s="14" t="str">
        <f t="shared" si="806"/>
        <v xml:space="preserve">Desarmar distribucion completa. Cambiar kit, bomba de agua, caño de bomba de agua a termostato, correa poly-v, polea de correa poly-v y liquido refrigerante. Purgado del circuito de refrigeracion. Puesta a punto. Armado total.    </v>
      </c>
      <c r="L3084" s="3">
        <v>1</v>
      </c>
      <c r="M3084" s="10" t="s">
        <v>3931</v>
      </c>
      <c r="N3084" s="3" t="s">
        <v>734</v>
      </c>
      <c r="O3084" s="158">
        <v>12644.63</v>
      </c>
      <c r="P3084" s="158">
        <v>2655.37</v>
      </c>
      <c r="Q3084" s="7">
        <v>15300</v>
      </c>
      <c r="S3084" s="8"/>
      <c r="T3084" s="11">
        <v>1</v>
      </c>
      <c r="U3084" s="158">
        <v>15867.77</v>
      </c>
      <c r="V3084" s="158">
        <v>3332.23</v>
      </c>
      <c r="W3084" s="76">
        <v>19200</v>
      </c>
      <c r="X3084" s="16">
        <f t="shared" si="817"/>
        <v>19200</v>
      </c>
      <c r="AC3084" s="18">
        <f t="shared" si="804"/>
        <v>0</v>
      </c>
      <c r="AD3084" s="19">
        <f t="shared" si="810"/>
        <v>120000</v>
      </c>
      <c r="AE3084" s="21">
        <f t="shared" si="809"/>
        <v>15300</v>
      </c>
      <c r="AF3084" s="20">
        <f t="shared" si="811"/>
        <v>0</v>
      </c>
      <c r="AG3084" s="20">
        <f t="shared" si="812"/>
        <v>0</v>
      </c>
      <c r="AH3084" s="20">
        <f t="shared" si="813"/>
        <v>0</v>
      </c>
      <c r="AI3084" s="20">
        <f t="shared" si="802"/>
        <v>0</v>
      </c>
      <c r="AJ3084" s="20">
        <f t="shared" si="803"/>
        <v>0</v>
      </c>
      <c r="AK3084" s="20">
        <f t="shared" si="805"/>
        <v>0</v>
      </c>
      <c r="AL3084" s="171"/>
    </row>
    <row r="3085" spans="1:38" ht="15.75" customHeight="1" x14ac:dyDescent="0.25">
      <c r="A3085" s="3">
        <v>2011</v>
      </c>
      <c r="B3085" s="14">
        <f t="shared" si="818"/>
        <v>5</v>
      </c>
      <c r="C3085" s="9">
        <f t="shared" si="819"/>
        <v>45441</v>
      </c>
      <c r="D3085" s="3" t="str">
        <f t="shared" si="820"/>
        <v>Maan constructora</v>
      </c>
      <c r="E3085" s="14" t="str">
        <f t="shared" si="816"/>
        <v>2011Maan constructora5</v>
      </c>
      <c r="J3085" s="14" t="str">
        <f t="shared" si="806"/>
        <v xml:space="preserve">Desarmar distribucion completa. Cambiar kit, bomba de agua, caño de bomba de agua a termostato, correa poly-v, polea de correa poly-v y liquido refrigerante. Purgado del circuito de refrigeracion. Puesta a punto. Armado total.     </v>
      </c>
      <c r="L3085" s="3">
        <v>1</v>
      </c>
      <c r="M3085" s="10" t="s">
        <v>2449</v>
      </c>
      <c r="N3085" s="3" t="s">
        <v>734</v>
      </c>
      <c r="O3085" s="158">
        <v>31735.54</v>
      </c>
      <c r="P3085" s="158">
        <v>6664.46</v>
      </c>
      <c r="Q3085" s="7">
        <v>38400</v>
      </c>
      <c r="S3085" s="8"/>
      <c r="T3085" s="11">
        <v>1</v>
      </c>
      <c r="U3085" s="158">
        <v>39669.43</v>
      </c>
      <c r="V3085" s="158">
        <v>8330.57</v>
      </c>
      <c r="W3085" s="76">
        <v>48000</v>
      </c>
      <c r="X3085" s="16">
        <f t="shared" si="817"/>
        <v>48000</v>
      </c>
      <c r="AC3085" s="18">
        <f t="shared" si="804"/>
        <v>0</v>
      </c>
      <c r="AD3085" s="19">
        <f t="shared" si="810"/>
        <v>120000</v>
      </c>
      <c r="AE3085" s="21">
        <f t="shared" si="809"/>
        <v>38400</v>
      </c>
      <c r="AF3085" s="20">
        <f t="shared" si="811"/>
        <v>0</v>
      </c>
      <c r="AG3085" s="20">
        <f t="shared" si="812"/>
        <v>0</v>
      </c>
      <c r="AH3085" s="20">
        <f t="shared" si="813"/>
        <v>0</v>
      </c>
      <c r="AI3085" s="20">
        <f t="shared" si="802"/>
        <v>0</v>
      </c>
      <c r="AJ3085" s="20">
        <f t="shared" si="803"/>
        <v>0</v>
      </c>
      <c r="AK3085" s="20">
        <f t="shared" si="805"/>
        <v>0</v>
      </c>
      <c r="AL3085" s="171"/>
    </row>
    <row r="3086" spans="1:38" ht="15.75" customHeight="1" x14ac:dyDescent="0.25">
      <c r="A3086" s="3">
        <v>2011</v>
      </c>
      <c r="B3086" s="14">
        <f t="shared" si="818"/>
        <v>6</v>
      </c>
      <c r="C3086" s="9">
        <f t="shared" si="819"/>
        <v>45441</v>
      </c>
      <c r="D3086" s="3" t="str">
        <f t="shared" si="820"/>
        <v>Maan constructora</v>
      </c>
      <c r="E3086" s="14" t="str">
        <f t="shared" si="816"/>
        <v>2011Maan constructora6</v>
      </c>
      <c r="J3086" s="14" t="str">
        <f t="shared" si="806"/>
        <v xml:space="preserve">Desarmar distribucion completa. Cambiar kit, bomba de agua, caño de bomba de agua a termostato, correa poly-v, polea de correa poly-v y liquido refrigerante. Purgado del circuito de refrigeracion. Puesta a punto. Armado total.      </v>
      </c>
      <c r="L3086" s="3">
        <v>1</v>
      </c>
      <c r="M3086" s="10" t="s">
        <v>1970</v>
      </c>
      <c r="N3086" s="3" t="s">
        <v>771</v>
      </c>
      <c r="O3086" s="158">
        <v>6776.86</v>
      </c>
      <c r="P3086" s="158">
        <v>1423.14</v>
      </c>
      <c r="Q3086" s="7">
        <v>8200</v>
      </c>
      <c r="S3086" s="8"/>
      <c r="T3086" s="11">
        <v>2</v>
      </c>
      <c r="U3086" s="158">
        <v>9504.14</v>
      </c>
      <c r="V3086" s="158">
        <v>1995.86</v>
      </c>
      <c r="W3086" s="76">
        <v>11500</v>
      </c>
      <c r="X3086" s="16">
        <f t="shared" si="817"/>
        <v>23000</v>
      </c>
      <c r="AC3086" s="18">
        <f t="shared" si="804"/>
        <v>0</v>
      </c>
      <c r="AD3086" s="19">
        <f t="shared" si="810"/>
        <v>120000</v>
      </c>
      <c r="AE3086" s="21">
        <f t="shared" si="809"/>
        <v>16400</v>
      </c>
      <c r="AF3086" s="20">
        <f t="shared" si="811"/>
        <v>0</v>
      </c>
      <c r="AG3086" s="20">
        <f t="shared" si="812"/>
        <v>0</v>
      </c>
      <c r="AH3086" s="20">
        <f t="shared" si="813"/>
        <v>0</v>
      </c>
      <c r="AI3086" s="20">
        <f t="shared" si="802"/>
        <v>0</v>
      </c>
      <c r="AJ3086" s="20">
        <f t="shared" si="803"/>
        <v>0</v>
      </c>
      <c r="AK3086" s="20">
        <f t="shared" si="805"/>
        <v>0</v>
      </c>
      <c r="AL3086" s="171"/>
    </row>
    <row r="3087" spans="1:38" ht="15.75" customHeight="1" x14ac:dyDescent="0.25">
      <c r="A3087" s="3">
        <v>2011</v>
      </c>
      <c r="B3087" s="14">
        <f t="shared" si="818"/>
        <v>7</v>
      </c>
      <c r="C3087" s="9">
        <f t="shared" si="819"/>
        <v>45441</v>
      </c>
      <c r="D3087" s="3" t="str">
        <f t="shared" si="820"/>
        <v>Maan constructora</v>
      </c>
      <c r="E3087" s="14" t="str">
        <f t="shared" si="816"/>
        <v>2011Maan constructora7</v>
      </c>
      <c r="J3087" s="14" t="str">
        <f t="shared" si="806"/>
        <v xml:space="preserve">Desarmar distribucion completa. Cambiar kit, bomba de agua, caño de bomba de agua a termostato, correa poly-v, polea de correa poly-v y liquido refrigerante. Purgado del circuito de refrigeracion. Puesta a punto. Armado total.       </v>
      </c>
      <c r="L3087" s="3">
        <v>1</v>
      </c>
      <c r="M3087" s="10" t="s">
        <v>1431</v>
      </c>
      <c r="N3087" s="3" t="s">
        <v>771</v>
      </c>
      <c r="O3087" s="158">
        <v>1570.25</v>
      </c>
      <c r="P3087" s="158">
        <v>329.75</v>
      </c>
      <c r="Q3087" s="7">
        <v>1900</v>
      </c>
      <c r="S3087" s="8"/>
      <c r="T3087" s="11">
        <v>1</v>
      </c>
      <c r="U3087" s="158">
        <v>3305.79</v>
      </c>
      <c r="V3087" s="158">
        <v>694.21</v>
      </c>
      <c r="W3087" s="76">
        <v>4000</v>
      </c>
      <c r="X3087" s="16">
        <f t="shared" si="817"/>
        <v>4000</v>
      </c>
      <c r="AC3087" s="18">
        <f t="shared" si="804"/>
        <v>0</v>
      </c>
      <c r="AD3087" s="19">
        <f t="shared" si="810"/>
        <v>120000</v>
      </c>
      <c r="AE3087" s="21">
        <f t="shared" si="809"/>
        <v>1900</v>
      </c>
      <c r="AF3087" s="20">
        <f t="shared" si="811"/>
        <v>0</v>
      </c>
      <c r="AG3087" s="20">
        <f t="shared" si="812"/>
        <v>0</v>
      </c>
      <c r="AH3087" s="20">
        <f t="shared" si="813"/>
        <v>0</v>
      </c>
      <c r="AI3087" s="20">
        <f t="shared" ref="AI3087:AI3150" si="821">IF(AL3087&lt;&gt;0,AK3087/1.21,AK3087)</f>
        <v>0</v>
      </c>
      <c r="AJ3087" s="20">
        <f t="shared" ref="AJ3087:AJ3150" si="822">IF(AL3087&lt;&gt;0,AI3087*0.21,0)</f>
        <v>0</v>
      </c>
      <c r="AK3087" s="20">
        <f t="shared" si="805"/>
        <v>0</v>
      </c>
      <c r="AL3087" s="171"/>
    </row>
    <row r="3088" spans="1:38" ht="15.75" customHeight="1" x14ac:dyDescent="0.25">
      <c r="A3088" s="3">
        <v>2011</v>
      </c>
      <c r="B3088" s="14">
        <f t="shared" si="818"/>
        <v>8</v>
      </c>
      <c r="C3088" s="9">
        <f t="shared" si="819"/>
        <v>45441</v>
      </c>
      <c r="D3088" s="3" t="str">
        <f t="shared" si="820"/>
        <v>Maan constructora</v>
      </c>
      <c r="E3088" s="14" t="str">
        <f t="shared" si="816"/>
        <v>2011Maan constructora8</v>
      </c>
      <c r="J3088" s="14" t="str">
        <f t="shared" si="806"/>
        <v xml:space="preserve">Desarmar distribucion completa. Cambiar kit, bomba de agua, caño de bomba de agua a termostato, correa poly-v, polea de correa poly-v y liquido refrigerante. Purgado del circuito de refrigeracion. Puesta a punto. Armado total.        </v>
      </c>
      <c r="L3088" s="3">
        <v>1</v>
      </c>
      <c r="M3088" s="10" t="s">
        <v>3933</v>
      </c>
      <c r="N3088" s="3" t="s">
        <v>734</v>
      </c>
      <c r="O3088" s="158">
        <v>9256.2000000000007</v>
      </c>
      <c r="P3088" s="158">
        <v>1943.8</v>
      </c>
      <c r="Q3088" s="7">
        <v>11200</v>
      </c>
      <c r="S3088" s="8"/>
      <c r="T3088" s="11">
        <v>1</v>
      </c>
      <c r="U3088" s="158">
        <v>11570.25</v>
      </c>
      <c r="V3088" s="158">
        <v>2429.75</v>
      </c>
      <c r="W3088" s="76">
        <v>14000</v>
      </c>
      <c r="X3088" s="16">
        <f t="shared" si="817"/>
        <v>14000</v>
      </c>
      <c r="AC3088" s="18">
        <f t="shared" si="804"/>
        <v>0</v>
      </c>
      <c r="AD3088" s="19">
        <f t="shared" si="810"/>
        <v>120000</v>
      </c>
      <c r="AE3088" s="21">
        <f t="shared" si="809"/>
        <v>11200</v>
      </c>
      <c r="AF3088" s="20">
        <f t="shared" si="811"/>
        <v>0</v>
      </c>
      <c r="AG3088" s="20">
        <f t="shared" si="812"/>
        <v>0</v>
      </c>
      <c r="AH3088" s="20">
        <f t="shared" si="813"/>
        <v>0</v>
      </c>
      <c r="AI3088" s="20">
        <f t="shared" si="821"/>
        <v>0</v>
      </c>
      <c r="AJ3088" s="20">
        <f t="shared" si="822"/>
        <v>0</v>
      </c>
      <c r="AK3088" s="20">
        <f t="shared" si="805"/>
        <v>0</v>
      </c>
      <c r="AL3088" s="171"/>
    </row>
    <row r="3089" spans="1:38" ht="15.75" customHeight="1" x14ac:dyDescent="0.25">
      <c r="A3089" s="3">
        <v>2012</v>
      </c>
      <c r="B3089" s="14">
        <f t="shared" si="818"/>
        <v>1</v>
      </c>
      <c r="C3089" s="9">
        <v>45442</v>
      </c>
      <c r="D3089" s="3" t="s">
        <v>3935</v>
      </c>
      <c r="E3089" s="14" t="str">
        <f t="shared" si="816"/>
        <v>2012Uieldin Patricio1</v>
      </c>
      <c r="F3089" s="119" t="s">
        <v>1195</v>
      </c>
      <c r="G3089" s="119" t="s">
        <v>2053</v>
      </c>
      <c r="I3089" s="10" t="s">
        <v>3936</v>
      </c>
      <c r="J3089" s="14" t="str">
        <f t="shared" si="806"/>
        <v>Sacar pasarueda delantero izquierdo, chapon bajo motor, plasticos bajo paragolpe. Detectar ruido en bocina rozando en carroceria. Armado total.</v>
      </c>
      <c r="K3089" s="3" t="s">
        <v>1665</v>
      </c>
      <c r="R3089" s="7" t="s">
        <v>1971</v>
      </c>
      <c r="S3089" s="8"/>
      <c r="W3089" s="76"/>
      <c r="X3089" s="16">
        <f t="shared" si="817"/>
        <v>0</v>
      </c>
      <c r="Y3089" s="3">
        <v>1</v>
      </c>
      <c r="Z3089" s="114">
        <v>34710.75</v>
      </c>
      <c r="AA3089" s="114">
        <v>7289.25</v>
      </c>
      <c r="AB3089" s="4">
        <v>42000</v>
      </c>
      <c r="AC3089" s="18">
        <f t="shared" si="804"/>
        <v>42000</v>
      </c>
      <c r="AD3089" s="19">
        <f t="shared" si="810"/>
        <v>42000</v>
      </c>
      <c r="AE3089" s="21">
        <f t="shared" si="809"/>
        <v>0</v>
      </c>
      <c r="AF3089" s="20">
        <f t="shared" si="811"/>
        <v>0</v>
      </c>
      <c r="AG3089" s="20">
        <f t="shared" si="812"/>
        <v>0</v>
      </c>
      <c r="AH3089" s="20">
        <f t="shared" si="813"/>
        <v>42000</v>
      </c>
      <c r="AI3089" s="20">
        <f t="shared" si="821"/>
        <v>42000</v>
      </c>
      <c r="AJ3089" s="20">
        <f t="shared" si="822"/>
        <v>0</v>
      </c>
      <c r="AK3089" s="20">
        <f t="shared" si="805"/>
        <v>42000</v>
      </c>
      <c r="AL3089" s="171"/>
    </row>
    <row r="3090" spans="1:38" ht="15.75" customHeight="1" x14ac:dyDescent="0.25">
      <c r="A3090" s="3">
        <v>2012</v>
      </c>
      <c r="B3090" s="14">
        <f t="shared" si="818"/>
        <v>2</v>
      </c>
      <c r="C3090" s="9">
        <f>IF(A3090=A3089,C3089,"")</f>
        <v>45442</v>
      </c>
      <c r="D3090" s="3" t="str">
        <f>IF(A3090=A3089,D3089,"")</f>
        <v>Uieldin Patricio</v>
      </c>
      <c r="E3090" s="14" t="str">
        <f t="shared" si="816"/>
        <v>2012Uieldin Patricio2</v>
      </c>
      <c r="J3090" s="14" t="str">
        <f t="shared" si="806"/>
        <v xml:space="preserve">Sacar pasarueda delantero izquierdo, chapon bajo motor, plasticos bajo paragolpe. Detectar ruido en bocina rozando en carroceria. Armado total. </v>
      </c>
      <c r="S3090" s="8"/>
      <c r="W3090" s="76"/>
      <c r="X3090" s="16">
        <f t="shared" si="817"/>
        <v>0</v>
      </c>
      <c r="AC3090" s="18">
        <f t="shared" si="804"/>
        <v>0</v>
      </c>
      <c r="AD3090" s="19">
        <f t="shared" si="810"/>
        <v>42000</v>
      </c>
      <c r="AE3090" s="21">
        <f t="shared" si="809"/>
        <v>0</v>
      </c>
      <c r="AF3090" s="20">
        <f t="shared" si="811"/>
        <v>0</v>
      </c>
      <c r="AG3090" s="20">
        <f t="shared" si="812"/>
        <v>0</v>
      </c>
      <c r="AH3090" s="20">
        <f t="shared" si="813"/>
        <v>0</v>
      </c>
      <c r="AI3090" s="20">
        <f t="shared" si="821"/>
        <v>0</v>
      </c>
      <c r="AJ3090" s="20">
        <f t="shared" si="822"/>
        <v>0</v>
      </c>
      <c r="AK3090" s="20">
        <f t="shared" si="805"/>
        <v>0</v>
      </c>
      <c r="AL3090" s="171"/>
    </row>
    <row r="3091" spans="1:38" ht="15.75" customHeight="1" x14ac:dyDescent="0.25">
      <c r="A3091" s="3">
        <v>2013</v>
      </c>
      <c r="B3091" s="14">
        <f t="shared" si="818"/>
        <v>1</v>
      </c>
      <c r="C3091" s="9">
        <v>45443</v>
      </c>
      <c r="D3091" s="3" t="s">
        <v>384</v>
      </c>
      <c r="E3091" s="14" t="str">
        <f t="shared" si="816"/>
        <v>2013Gonzalez Gaston1</v>
      </c>
      <c r="F3091" s="119" t="s">
        <v>3366</v>
      </c>
      <c r="G3091" s="119" t="s">
        <v>3363</v>
      </c>
      <c r="H3091" s="119">
        <v>193293</v>
      </c>
      <c r="I3091" s="10" t="s">
        <v>3937</v>
      </c>
      <c r="J3091" s="14" t="str">
        <f t="shared" si="806"/>
        <v>Sacar chapon bajo motor. Hidrolavar el mismo. Sacar multiple de admision. Hidrolavar. Sacar regulador de gas y bobina de encendido. Cambiar caño de agua rigido y manguera de 4 vias. Recortar mangueras y colocar abrazaderas nuevas. Colocar multiple de admision con junta nueva. Rearmado total. Colocar liquido refrigerante. Purgado del circuito de refrigeracion.</v>
      </c>
      <c r="K3091" s="3" t="s">
        <v>2380</v>
      </c>
      <c r="L3091" s="3">
        <v>1</v>
      </c>
      <c r="M3091" s="10" t="s">
        <v>1969</v>
      </c>
      <c r="N3091" s="3" t="s">
        <v>734</v>
      </c>
      <c r="O3091" s="158">
        <v>10578.52</v>
      </c>
      <c r="P3091" s="158">
        <v>2221.48</v>
      </c>
      <c r="Q3091" s="7">
        <v>12800</v>
      </c>
      <c r="R3091" s="7" t="s">
        <v>1971</v>
      </c>
      <c r="S3091" s="8"/>
      <c r="T3091" s="11">
        <v>1</v>
      </c>
      <c r="U3091" s="158">
        <v>13223.14</v>
      </c>
      <c r="V3091" s="158">
        <v>2776.86</v>
      </c>
      <c r="W3091" s="76">
        <v>16000</v>
      </c>
      <c r="X3091" s="16">
        <f t="shared" si="817"/>
        <v>16000</v>
      </c>
      <c r="Y3091" s="3">
        <v>1</v>
      </c>
      <c r="AB3091" s="4">
        <v>88000</v>
      </c>
      <c r="AC3091" s="18">
        <f t="shared" si="804"/>
        <v>88000</v>
      </c>
      <c r="AD3091" s="19">
        <f t="shared" si="810"/>
        <v>88000</v>
      </c>
      <c r="AE3091" s="21">
        <f t="shared" si="809"/>
        <v>12800</v>
      </c>
      <c r="AF3091" s="20">
        <f t="shared" si="811"/>
        <v>37160</v>
      </c>
      <c r="AG3091" s="20">
        <f t="shared" si="812"/>
        <v>76300</v>
      </c>
      <c r="AH3091" s="20">
        <f t="shared" si="813"/>
        <v>88000</v>
      </c>
      <c r="AI3091" s="20">
        <f t="shared" si="821"/>
        <v>164300</v>
      </c>
      <c r="AJ3091" s="20">
        <f t="shared" si="822"/>
        <v>0</v>
      </c>
      <c r="AK3091" s="20">
        <f t="shared" si="805"/>
        <v>164300</v>
      </c>
      <c r="AL3091" s="171"/>
    </row>
    <row r="3092" spans="1:38" ht="15.75" customHeight="1" x14ac:dyDescent="0.25">
      <c r="A3092" s="3">
        <v>2013</v>
      </c>
      <c r="B3092" s="14">
        <f t="shared" si="818"/>
        <v>2</v>
      </c>
      <c r="C3092" s="9">
        <f t="shared" ref="C3092:C3097" si="823">IF(A3092=A3091,C3091,"")</f>
        <v>45443</v>
      </c>
      <c r="D3092" s="3" t="str">
        <f t="shared" ref="D3092:D3097" si="824">IF(A3092=A3091,D3091,"")</f>
        <v>Gonzalez Gaston</v>
      </c>
      <c r="E3092" s="14" t="str">
        <f t="shared" si="816"/>
        <v>2013Gonzalez Gaston2</v>
      </c>
      <c r="J3092" s="14" t="str">
        <f t="shared" si="806"/>
        <v xml:space="preserve">Sacar chapon bajo motor. Hidrolavar el mismo. Sacar multiple de admision. Hidrolavar. Sacar regulador de gas y bobina de encendido. Cambiar caño de agua rigido y manguera de 4 vias. Recortar mangueras y colocar abrazaderas nuevas. Colocar multiple de admision con junta nueva. Rearmado total. Colocar liquido refrigerante. Purgado del circuito de refrigeracion. </v>
      </c>
      <c r="L3092" s="3">
        <v>1</v>
      </c>
      <c r="M3092" s="10" t="s">
        <v>3938</v>
      </c>
      <c r="N3092" s="3" t="s">
        <v>2430</v>
      </c>
      <c r="O3092" s="158">
        <v>16115.7</v>
      </c>
      <c r="P3092" s="158">
        <v>3384.3</v>
      </c>
      <c r="Q3092" s="7">
        <v>19500</v>
      </c>
      <c r="S3092" s="8"/>
      <c r="T3092" s="11">
        <v>1</v>
      </c>
      <c r="U3092" s="158">
        <v>30000</v>
      </c>
      <c r="V3092" s="158">
        <v>6300</v>
      </c>
      <c r="W3092" s="76">
        <v>36300</v>
      </c>
      <c r="X3092" s="16">
        <f t="shared" si="817"/>
        <v>36300</v>
      </c>
      <c r="AC3092" s="18">
        <f t="shared" si="804"/>
        <v>0</v>
      </c>
      <c r="AD3092" s="19">
        <f t="shared" si="810"/>
        <v>88000</v>
      </c>
      <c r="AE3092" s="21">
        <f t="shared" si="809"/>
        <v>19500</v>
      </c>
      <c r="AF3092" s="20">
        <f t="shared" si="811"/>
        <v>0</v>
      </c>
      <c r="AG3092" s="20">
        <f t="shared" si="812"/>
        <v>0</v>
      </c>
      <c r="AH3092" s="20">
        <f t="shared" si="813"/>
        <v>0</v>
      </c>
      <c r="AI3092" s="20">
        <f t="shared" si="821"/>
        <v>0</v>
      </c>
      <c r="AJ3092" s="20">
        <f t="shared" si="822"/>
        <v>0</v>
      </c>
      <c r="AK3092" s="20">
        <f t="shared" si="805"/>
        <v>0</v>
      </c>
      <c r="AL3092" s="171"/>
    </row>
    <row r="3093" spans="1:38" ht="15.75" customHeight="1" x14ac:dyDescent="0.25">
      <c r="A3093" s="3">
        <v>2013</v>
      </c>
      <c r="B3093" s="14">
        <f t="shared" si="818"/>
        <v>3</v>
      </c>
      <c r="C3093" s="9">
        <f t="shared" si="823"/>
        <v>45443</v>
      </c>
      <c r="D3093" s="3" t="str">
        <f t="shared" si="824"/>
        <v>Gonzalez Gaston</v>
      </c>
      <c r="E3093" s="14" t="str">
        <f t="shared" si="816"/>
        <v>2013Gonzalez Gaston3</v>
      </c>
      <c r="J3093" s="14" t="str">
        <f t="shared" si="806"/>
        <v xml:space="preserve">Sacar chapon bajo motor. Hidrolavar el mismo. Sacar multiple de admision. Hidrolavar. Sacar regulador de gas y bobina de encendido. Cambiar caño de agua rigido y manguera de 4 vias. Recortar mangueras y colocar abrazaderas nuevas. Colocar multiple de admision con junta nueva. Rearmado total. Colocar liquido refrigerante. Purgado del circuito de refrigeracion.  </v>
      </c>
      <c r="L3093" s="3">
        <v>1</v>
      </c>
      <c r="M3093" s="10" t="s">
        <v>3939</v>
      </c>
      <c r="N3093" s="3" t="s">
        <v>771</v>
      </c>
      <c r="O3093" s="158">
        <v>793.39</v>
      </c>
      <c r="P3093" s="158">
        <v>166.61</v>
      </c>
      <c r="Q3093" s="7">
        <v>960</v>
      </c>
      <c r="S3093" s="8"/>
      <c r="T3093" s="11">
        <v>3</v>
      </c>
      <c r="U3093" s="158">
        <v>1652.9</v>
      </c>
      <c r="V3093" s="158">
        <v>347.1</v>
      </c>
      <c r="W3093" s="76">
        <v>2000</v>
      </c>
      <c r="X3093" s="16">
        <f t="shared" si="817"/>
        <v>6000</v>
      </c>
      <c r="AC3093" s="18">
        <f t="shared" si="804"/>
        <v>0</v>
      </c>
      <c r="AD3093" s="19">
        <f t="shared" si="810"/>
        <v>88000</v>
      </c>
      <c r="AE3093" s="21">
        <f t="shared" si="809"/>
        <v>2880</v>
      </c>
      <c r="AF3093" s="20">
        <f t="shared" si="811"/>
        <v>0</v>
      </c>
      <c r="AG3093" s="20">
        <f t="shared" si="812"/>
        <v>0</v>
      </c>
      <c r="AH3093" s="20">
        <f t="shared" si="813"/>
        <v>0</v>
      </c>
      <c r="AI3093" s="20">
        <f t="shared" si="821"/>
        <v>0</v>
      </c>
      <c r="AJ3093" s="20">
        <f t="shared" si="822"/>
        <v>0</v>
      </c>
      <c r="AK3093" s="20">
        <f t="shared" si="805"/>
        <v>0</v>
      </c>
      <c r="AL3093" s="171"/>
    </row>
    <row r="3094" spans="1:38" ht="15.75" customHeight="1" x14ac:dyDescent="0.25">
      <c r="A3094" s="3">
        <v>2013</v>
      </c>
      <c r="B3094" s="14">
        <f t="shared" si="818"/>
        <v>4</v>
      </c>
      <c r="C3094" s="9">
        <f t="shared" si="823"/>
        <v>45443</v>
      </c>
      <c r="D3094" s="3" t="str">
        <f t="shared" si="824"/>
        <v>Gonzalez Gaston</v>
      </c>
      <c r="E3094" s="14" t="str">
        <f t="shared" si="816"/>
        <v>2013Gonzalez Gaston4</v>
      </c>
      <c r="J3094" s="14" t="str">
        <f t="shared" si="806"/>
        <v xml:space="preserve">Sacar chapon bajo motor. Hidrolavar el mismo. Sacar multiple de admision. Hidrolavar. Sacar regulador de gas y bobina de encendido. Cambiar caño de agua rigido y manguera de 4 vias. Recortar mangueras y colocar abrazaderas nuevas. Colocar multiple de admision con junta nueva. Rearmado total. Colocar liquido refrigerante. Purgado del circuito de refrigeracion.   </v>
      </c>
      <c r="L3094" s="3">
        <v>1</v>
      </c>
      <c r="M3094" s="10" t="s">
        <v>3940</v>
      </c>
      <c r="N3094" s="3" t="s">
        <v>771</v>
      </c>
      <c r="O3094" s="158">
        <v>909.09</v>
      </c>
      <c r="P3094" s="158">
        <v>190.91</v>
      </c>
      <c r="Q3094" s="7">
        <v>1100</v>
      </c>
      <c r="S3094" s="8"/>
      <c r="T3094" s="11">
        <v>3</v>
      </c>
      <c r="U3094" s="158">
        <v>1900.83</v>
      </c>
      <c r="V3094" s="158">
        <v>399.17</v>
      </c>
      <c r="W3094" s="76">
        <v>2300</v>
      </c>
      <c r="X3094" s="16">
        <f t="shared" si="817"/>
        <v>6900</v>
      </c>
      <c r="AC3094" s="18">
        <f t="shared" si="804"/>
        <v>0</v>
      </c>
      <c r="AD3094" s="19">
        <f t="shared" si="810"/>
        <v>88000</v>
      </c>
      <c r="AE3094" s="21">
        <f t="shared" si="809"/>
        <v>3300</v>
      </c>
      <c r="AF3094" s="20">
        <f t="shared" si="811"/>
        <v>0</v>
      </c>
      <c r="AG3094" s="20">
        <f t="shared" si="812"/>
        <v>0</v>
      </c>
      <c r="AH3094" s="20">
        <f t="shared" si="813"/>
        <v>0</v>
      </c>
      <c r="AI3094" s="20">
        <f t="shared" si="821"/>
        <v>0</v>
      </c>
      <c r="AJ3094" s="20">
        <f t="shared" si="822"/>
        <v>0</v>
      </c>
      <c r="AK3094" s="20">
        <f t="shared" si="805"/>
        <v>0</v>
      </c>
      <c r="AL3094" s="171"/>
    </row>
    <row r="3095" spans="1:38" ht="15.75" customHeight="1" x14ac:dyDescent="0.25">
      <c r="A3095" s="3">
        <v>2013</v>
      </c>
      <c r="B3095" s="14">
        <f t="shared" si="818"/>
        <v>5</v>
      </c>
      <c r="C3095" s="9">
        <f t="shared" si="823"/>
        <v>45443</v>
      </c>
      <c r="D3095" s="3" t="str">
        <f t="shared" si="824"/>
        <v>Gonzalez Gaston</v>
      </c>
      <c r="E3095" s="14" t="str">
        <f t="shared" si="816"/>
        <v>2013Gonzalez Gaston5</v>
      </c>
      <c r="J3095" s="14" t="str">
        <f t="shared" si="806"/>
        <v xml:space="preserve">Sacar chapon bajo motor. Hidrolavar el mismo. Sacar multiple de admision. Hidrolavar. Sacar regulador de gas y bobina de encendido. Cambiar caño de agua rigido y manguera de 4 vias. Recortar mangueras y colocar abrazaderas nuevas. Colocar multiple de admision con junta nueva. Rearmado total. Colocar liquido refrigerante. Purgado del circuito de refrigeracion.    </v>
      </c>
      <c r="L3095" s="3">
        <v>1</v>
      </c>
      <c r="M3095" s="10" t="s">
        <v>3941</v>
      </c>
      <c r="N3095" s="3" t="s">
        <v>771</v>
      </c>
      <c r="O3095" s="158">
        <v>537.19000000000005</v>
      </c>
      <c r="P3095" s="158">
        <v>112.81</v>
      </c>
      <c r="Q3095" s="7">
        <v>650</v>
      </c>
      <c r="S3095" s="8"/>
      <c r="T3095" s="11">
        <v>2</v>
      </c>
      <c r="U3095" s="158">
        <v>1074.3800000000001</v>
      </c>
      <c r="V3095" s="158">
        <v>225.62</v>
      </c>
      <c r="W3095" s="76">
        <v>1300</v>
      </c>
      <c r="X3095" s="16">
        <f t="shared" si="817"/>
        <v>2600</v>
      </c>
      <c r="AC3095" s="18">
        <f t="shared" si="804"/>
        <v>0</v>
      </c>
      <c r="AD3095" s="19">
        <f t="shared" si="810"/>
        <v>88000</v>
      </c>
      <c r="AE3095" s="21">
        <f t="shared" si="809"/>
        <v>1300</v>
      </c>
      <c r="AF3095" s="20">
        <f t="shared" si="811"/>
        <v>0</v>
      </c>
      <c r="AG3095" s="20">
        <f t="shared" si="812"/>
        <v>0</v>
      </c>
      <c r="AH3095" s="20">
        <f t="shared" si="813"/>
        <v>0</v>
      </c>
      <c r="AI3095" s="20">
        <f t="shared" si="821"/>
        <v>0</v>
      </c>
      <c r="AJ3095" s="20">
        <f t="shared" si="822"/>
        <v>0</v>
      </c>
      <c r="AK3095" s="20">
        <f t="shared" si="805"/>
        <v>0</v>
      </c>
      <c r="AL3095" s="171"/>
    </row>
    <row r="3096" spans="1:38" ht="15.75" customHeight="1" x14ac:dyDescent="0.25">
      <c r="A3096" s="3">
        <v>2013</v>
      </c>
      <c r="B3096" s="14">
        <f t="shared" si="818"/>
        <v>6</v>
      </c>
      <c r="C3096" s="9">
        <f t="shared" si="823"/>
        <v>45443</v>
      </c>
      <c r="D3096" s="3" t="str">
        <f t="shared" si="824"/>
        <v>Gonzalez Gaston</v>
      </c>
      <c r="E3096" s="14" t="str">
        <f t="shared" si="816"/>
        <v>2013Gonzalez Gaston6</v>
      </c>
      <c r="J3096" s="14" t="str">
        <f t="shared" si="806"/>
        <v xml:space="preserve">Sacar chapon bajo motor. Hidrolavar el mismo. Sacar multiple de admision. Hidrolavar. Sacar regulador de gas y bobina de encendido. Cambiar caño de agua rigido y manguera de 4 vias. Recortar mangueras y colocar abrazaderas nuevas. Colocar multiple de admision con junta nueva. Rearmado total. Colocar liquido refrigerante. Purgado del circuito de refrigeracion.     </v>
      </c>
      <c r="L3096" s="3">
        <v>1</v>
      </c>
      <c r="M3096" s="10" t="s">
        <v>3942</v>
      </c>
      <c r="N3096" s="3" t="s">
        <v>2484</v>
      </c>
      <c r="O3096" s="158">
        <v>1776.86</v>
      </c>
      <c r="P3096" s="158">
        <v>373.14</v>
      </c>
      <c r="Q3096" s="7">
        <v>2150</v>
      </c>
      <c r="S3096" s="8"/>
      <c r="T3096" s="11">
        <v>1</v>
      </c>
      <c r="U3096" s="158">
        <v>3305.79</v>
      </c>
      <c r="V3096" s="158">
        <v>694.21</v>
      </c>
      <c r="W3096" s="76">
        <v>4000</v>
      </c>
      <c r="X3096" s="16">
        <f t="shared" si="817"/>
        <v>4000</v>
      </c>
      <c r="AC3096" s="18">
        <f t="shared" si="804"/>
        <v>0</v>
      </c>
      <c r="AD3096" s="19">
        <f t="shared" si="810"/>
        <v>88000</v>
      </c>
      <c r="AE3096" s="21">
        <f t="shared" si="809"/>
        <v>2150</v>
      </c>
      <c r="AF3096" s="20">
        <f t="shared" si="811"/>
        <v>0</v>
      </c>
      <c r="AG3096" s="20">
        <f t="shared" si="812"/>
        <v>0</v>
      </c>
      <c r="AH3096" s="20">
        <f t="shared" si="813"/>
        <v>0</v>
      </c>
      <c r="AI3096" s="20">
        <f t="shared" si="821"/>
        <v>0</v>
      </c>
      <c r="AJ3096" s="20">
        <f t="shared" si="822"/>
        <v>0</v>
      </c>
      <c r="AK3096" s="20">
        <f t="shared" si="805"/>
        <v>0</v>
      </c>
      <c r="AL3096" s="171"/>
    </row>
    <row r="3097" spans="1:38" ht="15.75" customHeight="1" x14ac:dyDescent="0.25">
      <c r="A3097" s="3">
        <v>2013</v>
      </c>
      <c r="B3097" s="14">
        <f t="shared" si="818"/>
        <v>7</v>
      </c>
      <c r="C3097" s="9">
        <f t="shared" si="823"/>
        <v>45443</v>
      </c>
      <c r="D3097" s="3" t="str">
        <f t="shared" si="824"/>
        <v>Gonzalez Gaston</v>
      </c>
      <c r="E3097" s="14" t="str">
        <f t="shared" si="816"/>
        <v>2013Gonzalez Gaston7</v>
      </c>
      <c r="J3097" s="14" t="str">
        <f t="shared" si="806"/>
        <v xml:space="preserve">Sacar chapon bajo motor. Hidrolavar el mismo. Sacar multiple de admision. Hidrolavar. Sacar regulador de gas y bobina de encendido. Cambiar caño de agua rigido y manguera de 4 vias. Recortar mangueras y colocar abrazaderas nuevas. Colocar multiple de admision con junta nueva. Rearmado total. Colocar liquido refrigerante. Purgado del circuito de refrigeracion.      </v>
      </c>
      <c r="L3097" s="3">
        <v>1</v>
      </c>
      <c r="M3097" s="10" t="s">
        <v>3943</v>
      </c>
      <c r="N3097" s="3" t="s">
        <v>771</v>
      </c>
      <c r="Q3097" s="7">
        <v>0</v>
      </c>
      <c r="S3097" s="8"/>
      <c r="T3097" s="11">
        <v>1</v>
      </c>
      <c r="U3097" s="158">
        <v>3719.01</v>
      </c>
      <c r="V3097" s="158">
        <v>780.99</v>
      </c>
      <c r="W3097" s="76">
        <v>4500</v>
      </c>
      <c r="X3097" s="16">
        <f t="shared" si="817"/>
        <v>4500</v>
      </c>
      <c r="AC3097" s="18">
        <f t="shared" si="804"/>
        <v>0</v>
      </c>
      <c r="AD3097" s="19">
        <f t="shared" si="810"/>
        <v>88000</v>
      </c>
      <c r="AE3097" s="21">
        <f t="shared" si="809"/>
        <v>0</v>
      </c>
      <c r="AF3097" s="20">
        <f t="shared" si="811"/>
        <v>0</v>
      </c>
      <c r="AG3097" s="20">
        <f t="shared" si="812"/>
        <v>0</v>
      </c>
      <c r="AH3097" s="20">
        <f t="shared" si="813"/>
        <v>0</v>
      </c>
      <c r="AI3097" s="20">
        <f t="shared" si="821"/>
        <v>0</v>
      </c>
      <c r="AJ3097" s="20">
        <f t="shared" si="822"/>
        <v>0</v>
      </c>
      <c r="AK3097" s="20">
        <f t="shared" si="805"/>
        <v>0</v>
      </c>
      <c r="AL3097" s="171"/>
    </row>
    <row r="3098" spans="1:38" ht="15.75" customHeight="1" x14ac:dyDescent="0.25">
      <c r="A3098" s="3">
        <v>2014</v>
      </c>
      <c r="B3098" s="14">
        <f t="shared" si="818"/>
        <v>1</v>
      </c>
      <c r="C3098" s="9">
        <v>45443</v>
      </c>
      <c r="D3098" s="3" t="s">
        <v>512</v>
      </c>
      <c r="E3098" s="14" t="str">
        <f t="shared" si="816"/>
        <v>2014Magra Roberto1</v>
      </c>
      <c r="F3098" s="119" t="s">
        <v>3944</v>
      </c>
      <c r="G3098" s="119" t="s">
        <v>3945</v>
      </c>
      <c r="H3098" s="119">
        <v>367060</v>
      </c>
      <c r="I3098" s="10" t="s">
        <v>3955</v>
      </c>
      <c r="J3098" s="14" t="str">
        <f t="shared" si="806"/>
        <v>Service completo. Cambio de aceite y filtros. Control general del vehiculo. Lavado motor. Cambiar juego de bujias de precalentamiento. Cambiar kit de correa poly-v. Cambiar bomba depresora. Cambiar polea de bomba de direccion. Cambiar polea de alternador.</v>
      </c>
      <c r="K3098" s="3" t="s">
        <v>3383</v>
      </c>
      <c r="L3098" s="3">
        <v>1</v>
      </c>
      <c r="M3098" s="10" t="s">
        <v>3954</v>
      </c>
      <c r="N3098" s="3" t="s">
        <v>734</v>
      </c>
      <c r="O3098" s="158">
        <v>11570.25</v>
      </c>
      <c r="P3098" s="158">
        <v>2429.75</v>
      </c>
      <c r="Q3098" s="7">
        <v>14000</v>
      </c>
      <c r="R3098" s="7" t="s">
        <v>1916</v>
      </c>
      <c r="S3098" s="8"/>
      <c r="T3098" s="11">
        <v>1</v>
      </c>
      <c r="U3098" s="158">
        <v>14876.04</v>
      </c>
      <c r="V3098" s="158">
        <v>3123.96</v>
      </c>
      <c r="W3098" s="76">
        <v>18000</v>
      </c>
      <c r="X3098" s="16">
        <f t="shared" si="817"/>
        <v>18000</v>
      </c>
      <c r="Y3098" s="3">
        <v>1</v>
      </c>
      <c r="Z3098" s="114">
        <v>185950.42</v>
      </c>
      <c r="AA3098" s="114">
        <v>39049.58</v>
      </c>
      <c r="AB3098" s="4">
        <v>225000</v>
      </c>
      <c r="AC3098" s="18">
        <f t="shared" si="804"/>
        <v>225000</v>
      </c>
      <c r="AD3098" s="19">
        <f t="shared" si="810"/>
        <v>225000</v>
      </c>
      <c r="AE3098" s="21">
        <f t="shared" si="809"/>
        <v>14000</v>
      </c>
      <c r="AF3098" s="20">
        <f t="shared" si="811"/>
        <v>14000</v>
      </c>
      <c r="AG3098" s="20">
        <f t="shared" si="812"/>
        <v>18000</v>
      </c>
      <c r="AH3098" s="20">
        <f t="shared" si="813"/>
        <v>225000</v>
      </c>
      <c r="AI3098" s="20">
        <f t="shared" si="821"/>
        <v>243000</v>
      </c>
      <c r="AJ3098" s="20">
        <f t="shared" si="822"/>
        <v>0</v>
      </c>
      <c r="AK3098" s="20">
        <f t="shared" si="805"/>
        <v>243000</v>
      </c>
      <c r="AL3098" s="171"/>
    </row>
    <row r="3099" spans="1:38" ht="15.75" customHeight="1" x14ac:dyDescent="0.25">
      <c r="A3099" s="3">
        <v>2014</v>
      </c>
      <c r="B3099" s="14">
        <f t="shared" si="818"/>
        <v>2</v>
      </c>
      <c r="C3099" s="9">
        <f>IF(A3099=A3098,C3098,"")</f>
        <v>45443</v>
      </c>
      <c r="D3099" s="3" t="str">
        <f>IF(A3099=A3098,D3098,"")</f>
        <v>Magra Roberto</v>
      </c>
      <c r="E3099" s="14" t="str">
        <f t="shared" si="816"/>
        <v>2014Magra Roberto2</v>
      </c>
      <c r="J3099" s="14" t="str">
        <f t="shared" si="806"/>
        <v xml:space="preserve">Service completo. Cambio de aceite y filtros. Control general del vehiculo. Lavado motor. Cambiar juego de bujias de precalentamiento. Cambiar kit de correa poly-v. Cambiar bomba depresora. Cambiar polea de bomba de direccion. Cambiar polea de alternador. </v>
      </c>
      <c r="S3099" s="8"/>
      <c r="W3099" s="76"/>
      <c r="X3099" s="16">
        <f t="shared" si="817"/>
        <v>0</v>
      </c>
      <c r="AC3099" s="18">
        <f t="shared" si="804"/>
        <v>0</v>
      </c>
      <c r="AD3099" s="19">
        <f t="shared" si="810"/>
        <v>225000</v>
      </c>
      <c r="AE3099" s="21">
        <f t="shared" si="809"/>
        <v>0</v>
      </c>
      <c r="AF3099" s="20">
        <f t="shared" si="811"/>
        <v>0</v>
      </c>
      <c r="AG3099" s="20">
        <f t="shared" si="812"/>
        <v>0</v>
      </c>
      <c r="AH3099" s="20">
        <f t="shared" si="813"/>
        <v>0</v>
      </c>
      <c r="AI3099" s="20">
        <f t="shared" si="821"/>
        <v>0</v>
      </c>
      <c r="AJ3099" s="20">
        <f t="shared" si="822"/>
        <v>0</v>
      </c>
      <c r="AK3099" s="20">
        <f t="shared" si="805"/>
        <v>0</v>
      </c>
      <c r="AL3099" s="171"/>
    </row>
    <row r="3100" spans="1:38" ht="15.75" customHeight="1" x14ac:dyDescent="0.25">
      <c r="A3100" s="3">
        <v>2015</v>
      </c>
      <c r="B3100" s="14">
        <f t="shared" si="818"/>
        <v>1</v>
      </c>
      <c r="C3100" s="9">
        <v>45444</v>
      </c>
      <c r="D3100" s="3" t="s">
        <v>3803</v>
      </c>
      <c r="E3100" s="14" t="str">
        <f t="shared" si="816"/>
        <v>2015Fava Julian1</v>
      </c>
      <c r="F3100" s="119" t="s">
        <v>2829</v>
      </c>
      <c r="G3100" s="119" t="s">
        <v>2198</v>
      </c>
      <c r="H3100" s="119">
        <v>136343</v>
      </c>
      <c r="I3100" s="10" t="s">
        <v>3946</v>
      </c>
      <c r="J3100" s="14" t="str">
        <f t="shared" si="806"/>
        <v>Desarmar distribucion completa. Cambiar kit, bomba de agua, correa poly-v acanalada, polea de alternador y liquido refrigerante. Purgado del circuito de rerigeracion. Puesta a punto. Armado total.</v>
      </c>
      <c r="K3100" s="3" t="s">
        <v>1665</v>
      </c>
      <c r="L3100" s="3">
        <v>1</v>
      </c>
      <c r="M3100" s="10" t="s">
        <v>2249</v>
      </c>
      <c r="N3100" s="3" t="s">
        <v>734</v>
      </c>
      <c r="O3100" s="158">
        <v>117355.38</v>
      </c>
      <c r="P3100" s="158">
        <v>24644.62</v>
      </c>
      <c r="Q3100" s="7">
        <v>142000</v>
      </c>
      <c r="S3100" s="8"/>
      <c r="T3100" s="11">
        <v>1</v>
      </c>
      <c r="U3100" s="158">
        <v>147107.44</v>
      </c>
      <c r="V3100" s="158">
        <v>30892.560000000001</v>
      </c>
      <c r="W3100" s="76">
        <v>178000</v>
      </c>
      <c r="X3100" s="16">
        <f t="shared" si="817"/>
        <v>178000</v>
      </c>
      <c r="Y3100" s="3">
        <v>1</v>
      </c>
      <c r="Z3100" s="114">
        <v>99173.56</v>
      </c>
      <c r="AA3100" s="114">
        <v>20826.439999999999</v>
      </c>
      <c r="AB3100" s="4">
        <v>120000</v>
      </c>
      <c r="AC3100" s="18">
        <f t="shared" si="804"/>
        <v>120000</v>
      </c>
      <c r="AD3100" s="19">
        <f t="shared" si="810"/>
        <v>120000</v>
      </c>
      <c r="AE3100" s="21">
        <f t="shared" si="809"/>
        <v>142000</v>
      </c>
      <c r="AF3100" s="20">
        <f t="shared" si="811"/>
        <v>402756</v>
      </c>
      <c r="AG3100" s="20">
        <f t="shared" si="812"/>
        <v>522800</v>
      </c>
      <c r="AH3100" s="20">
        <f t="shared" si="813"/>
        <v>120000</v>
      </c>
      <c r="AI3100" s="20">
        <f t="shared" si="821"/>
        <v>642800</v>
      </c>
      <c r="AJ3100" s="20">
        <f t="shared" si="822"/>
        <v>0</v>
      </c>
      <c r="AK3100" s="20">
        <f t="shared" si="805"/>
        <v>642800</v>
      </c>
      <c r="AL3100" s="171"/>
    </row>
    <row r="3101" spans="1:38" ht="15.75" customHeight="1" x14ac:dyDescent="0.25">
      <c r="A3101" s="3">
        <v>2015</v>
      </c>
      <c r="B3101" s="14">
        <f t="shared" si="818"/>
        <v>2</v>
      </c>
      <c r="C3101" s="9">
        <f>IF(A3101=A3100,C3100,"")</f>
        <v>45444</v>
      </c>
      <c r="D3101" s="3" t="str">
        <f>IF(A3101=A3100,D3100,"")</f>
        <v>Fava Julian</v>
      </c>
      <c r="E3101" s="14" t="str">
        <f t="shared" si="816"/>
        <v>2015Fava Julian2</v>
      </c>
      <c r="J3101" s="14" t="str">
        <f t="shared" si="806"/>
        <v xml:space="preserve">Desarmar distribucion completa. Cambiar kit, bomba de agua, correa poly-v acanalada, polea de alternador y liquido refrigerante. Purgado del circuito de rerigeracion. Puesta a punto. Armado total. </v>
      </c>
      <c r="L3101" s="3">
        <v>1</v>
      </c>
      <c r="M3101" s="10" t="s">
        <v>693</v>
      </c>
      <c r="N3101" s="3" t="s">
        <v>771</v>
      </c>
      <c r="O3101" s="158">
        <v>95041.33</v>
      </c>
      <c r="P3101" s="158">
        <v>19958.669999999998</v>
      </c>
      <c r="Q3101" s="7">
        <v>115000</v>
      </c>
      <c r="S3101" s="8"/>
      <c r="T3101" s="11">
        <v>1</v>
      </c>
      <c r="U3101" s="158">
        <v>119834.71</v>
      </c>
      <c r="V3101" s="158">
        <v>25165.29</v>
      </c>
      <c r="W3101" s="76">
        <v>145000</v>
      </c>
      <c r="X3101" s="16">
        <f t="shared" si="817"/>
        <v>145000</v>
      </c>
      <c r="AC3101" s="18">
        <f t="shared" si="804"/>
        <v>0</v>
      </c>
      <c r="AD3101" s="19">
        <f t="shared" si="810"/>
        <v>120000</v>
      </c>
      <c r="AE3101" s="21">
        <f t="shared" si="809"/>
        <v>115000</v>
      </c>
      <c r="AF3101" s="20">
        <f t="shared" si="811"/>
        <v>0</v>
      </c>
      <c r="AG3101" s="20">
        <f t="shared" si="812"/>
        <v>0</v>
      </c>
      <c r="AH3101" s="20">
        <f t="shared" si="813"/>
        <v>0</v>
      </c>
      <c r="AI3101" s="20">
        <f t="shared" si="821"/>
        <v>0</v>
      </c>
      <c r="AJ3101" s="20">
        <f t="shared" si="822"/>
        <v>0</v>
      </c>
      <c r="AK3101" s="20">
        <f t="shared" si="805"/>
        <v>0</v>
      </c>
      <c r="AL3101" s="171"/>
    </row>
    <row r="3102" spans="1:38" ht="15.75" customHeight="1" x14ac:dyDescent="0.25">
      <c r="A3102" s="3">
        <v>2015</v>
      </c>
      <c r="B3102" s="14">
        <f t="shared" si="818"/>
        <v>3</v>
      </c>
      <c r="C3102" s="9">
        <f>IF(A3102=A3101,C3101,"")</f>
        <v>45444</v>
      </c>
      <c r="D3102" s="3" t="str">
        <f>IF(A3102=A3101,D3101,"")</f>
        <v>Fava Julian</v>
      </c>
      <c r="E3102" s="14" t="str">
        <f t="shared" si="816"/>
        <v>2015Fava Julian3</v>
      </c>
      <c r="J3102" s="14" t="str">
        <f t="shared" si="806"/>
        <v xml:space="preserve">Desarmar distribucion completa. Cambiar kit, bomba de agua, correa poly-v acanalada, polea de alternador y liquido refrigerante. Purgado del circuito de rerigeracion. Puesta a punto. Armado total.  </v>
      </c>
      <c r="L3102" s="3">
        <v>1</v>
      </c>
      <c r="M3102" s="10" t="s">
        <v>3947</v>
      </c>
      <c r="N3102" s="3" t="s">
        <v>771</v>
      </c>
      <c r="O3102" s="158">
        <v>27272.73</v>
      </c>
      <c r="P3102" s="158">
        <v>5727.27</v>
      </c>
      <c r="Q3102" s="7">
        <v>33000</v>
      </c>
      <c r="S3102" s="8"/>
      <c r="T3102" s="11">
        <v>1</v>
      </c>
      <c r="U3102" s="158">
        <v>37190.089999999997</v>
      </c>
      <c r="V3102" s="158">
        <v>7809.91</v>
      </c>
      <c r="W3102" s="76">
        <v>45000</v>
      </c>
      <c r="X3102" s="16">
        <f t="shared" si="817"/>
        <v>45000</v>
      </c>
      <c r="AC3102" s="18">
        <f t="shared" si="804"/>
        <v>0</v>
      </c>
      <c r="AD3102" s="19">
        <f t="shared" si="810"/>
        <v>120000</v>
      </c>
      <c r="AE3102" s="21">
        <f t="shared" si="809"/>
        <v>33000</v>
      </c>
      <c r="AF3102" s="20">
        <f t="shared" si="811"/>
        <v>0</v>
      </c>
      <c r="AG3102" s="20">
        <f t="shared" si="812"/>
        <v>0</v>
      </c>
      <c r="AH3102" s="20">
        <f t="shared" si="813"/>
        <v>0</v>
      </c>
      <c r="AI3102" s="20">
        <f t="shared" si="821"/>
        <v>0</v>
      </c>
      <c r="AJ3102" s="20">
        <f t="shared" si="822"/>
        <v>0</v>
      </c>
      <c r="AK3102" s="20">
        <f t="shared" si="805"/>
        <v>0</v>
      </c>
      <c r="AL3102" s="171"/>
    </row>
    <row r="3103" spans="1:38" ht="15.75" customHeight="1" x14ac:dyDescent="0.25">
      <c r="A3103" s="3">
        <v>2015</v>
      </c>
      <c r="B3103" s="14">
        <f t="shared" si="818"/>
        <v>4</v>
      </c>
      <c r="C3103" s="9">
        <f>IF(A3103=A3102,C3102,"")</f>
        <v>45444</v>
      </c>
      <c r="D3103" s="3" t="str">
        <f>IF(A3103=A3102,D3102,"")</f>
        <v>Fava Julian</v>
      </c>
      <c r="E3103" s="14" t="str">
        <f t="shared" si="816"/>
        <v>2015Fava Julian4</v>
      </c>
      <c r="J3103" s="14" t="str">
        <f t="shared" si="806"/>
        <v xml:space="preserve">Desarmar distribucion completa. Cambiar kit, bomba de agua, correa poly-v acanalada, polea de alternador y liquido refrigerante. Purgado del circuito de rerigeracion. Puesta a punto. Armado total.   </v>
      </c>
      <c r="L3103" s="3">
        <v>1</v>
      </c>
      <c r="M3103" s="10" t="s">
        <v>3948</v>
      </c>
      <c r="N3103" s="3" t="s">
        <v>734</v>
      </c>
      <c r="O3103" s="158">
        <v>84297.52</v>
      </c>
      <c r="P3103" s="158">
        <v>17702.48</v>
      </c>
      <c r="Q3103" s="7">
        <v>102000</v>
      </c>
      <c r="S3103" s="8"/>
      <c r="T3103" s="11">
        <v>1</v>
      </c>
      <c r="U3103" s="158">
        <v>105619.84</v>
      </c>
      <c r="V3103" s="158">
        <v>22180.16</v>
      </c>
      <c r="W3103" s="76">
        <v>127800</v>
      </c>
      <c r="X3103" s="16">
        <f t="shared" si="817"/>
        <v>127800</v>
      </c>
      <c r="AC3103" s="18">
        <f t="shared" si="804"/>
        <v>0</v>
      </c>
      <c r="AD3103" s="19">
        <f t="shared" si="810"/>
        <v>120000</v>
      </c>
      <c r="AE3103" s="21">
        <f t="shared" si="809"/>
        <v>102000</v>
      </c>
      <c r="AF3103" s="20">
        <f t="shared" si="811"/>
        <v>0</v>
      </c>
      <c r="AG3103" s="20">
        <f t="shared" si="812"/>
        <v>0</v>
      </c>
      <c r="AH3103" s="20">
        <f t="shared" si="813"/>
        <v>0</v>
      </c>
      <c r="AI3103" s="20">
        <f t="shared" si="821"/>
        <v>0</v>
      </c>
      <c r="AJ3103" s="20">
        <f t="shared" si="822"/>
        <v>0</v>
      </c>
      <c r="AK3103" s="20">
        <f t="shared" si="805"/>
        <v>0</v>
      </c>
      <c r="AL3103" s="171"/>
    </row>
    <row r="3104" spans="1:38" ht="15.75" customHeight="1" x14ac:dyDescent="0.25">
      <c r="A3104" s="3">
        <v>2015</v>
      </c>
      <c r="B3104" s="14">
        <f t="shared" si="818"/>
        <v>5</v>
      </c>
      <c r="C3104" s="9">
        <f>IF(A3104=A3103,C3103,"")</f>
        <v>45444</v>
      </c>
      <c r="D3104" s="3" t="str">
        <f>IF(A3104=A3103,D3103,"")</f>
        <v>Fava Julian</v>
      </c>
      <c r="E3104" s="14" t="str">
        <f t="shared" si="816"/>
        <v>2015Fava Julian5</v>
      </c>
      <c r="J3104" s="14" t="str">
        <f t="shared" si="806"/>
        <v xml:space="preserve">Desarmar distribucion completa. Cambiar kit, bomba de agua, correa poly-v acanalada, polea de alternador y liquido refrigerante. Purgado del circuito de rerigeracion. Puesta a punto. Armado total.    </v>
      </c>
      <c r="L3104" s="3">
        <v>1</v>
      </c>
      <c r="M3104" s="10" t="s">
        <v>1970</v>
      </c>
      <c r="N3104" s="3" t="s">
        <v>771</v>
      </c>
      <c r="O3104" s="158">
        <v>7319.01</v>
      </c>
      <c r="P3104" s="158">
        <v>1536.99</v>
      </c>
      <c r="Q3104" s="7">
        <v>8856</v>
      </c>
      <c r="S3104" s="8"/>
      <c r="T3104" s="11">
        <v>2</v>
      </c>
      <c r="U3104" s="158">
        <v>9504.14</v>
      </c>
      <c r="V3104" s="158">
        <v>1995.86</v>
      </c>
      <c r="W3104" s="76">
        <v>11500</v>
      </c>
      <c r="X3104" s="16">
        <f t="shared" si="817"/>
        <v>23000</v>
      </c>
      <c r="AC3104" s="18">
        <f t="shared" si="804"/>
        <v>0</v>
      </c>
      <c r="AD3104" s="19">
        <f t="shared" si="810"/>
        <v>120000</v>
      </c>
      <c r="AE3104" s="21">
        <f t="shared" si="809"/>
        <v>17712</v>
      </c>
      <c r="AF3104" s="20">
        <f t="shared" si="811"/>
        <v>0</v>
      </c>
      <c r="AG3104" s="20">
        <f t="shared" si="812"/>
        <v>0</v>
      </c>
      <c r="AH3104" s="20">
        <f t="shared" si="813"/>
        <v>0</v>
      </c>
      <c r="AI3104" s="20">
        <f t="shared" si="821"/>
        <v>0</v>
      </c>
      <c r="AJ3104" s="20">
        <f t="shared" si="822"/>
        <v>0</v>
      </c>
      <c r="AK3104" s="20">
        <f t="shared" si="805"/>
        <v>0</v>
      </c>
      <c r="AL3104" s="171"/>
    </row>
    <row r="3105" spans="1:38" ht="15.75" customHeight="1" x14ac:dyDescent="0.25">
      <c r="A3105" s="3">
        <v>2015</v>
      </c>
      <c r="B3105" s="14">
        <f t="shared" si="818"/>
        <v>6</v>
      </c>
      <c r="C3105" s="9">
        <f>IF(A3105=A3104,C3104,"")</f>
        <v>45444</v>
      </c>
      <c r="D3105" s="3" t="str">
        <f>IF(A3105=A3104,D3104,"")</f>
        <v>Fava Julian</v>
      </c>
      <c r="E3105" s="14" t="str">
        <f t="shared" si="816"/>
        <v>2015Fava Julian6</v>
      </c>
      <c r="J3105" s="14" t="str">
        <f t="shared" si="806"/>
        <v xml:space="preserve">Desarmar distribucion completa. Cambiar kit, bomba de agua, correa poly-v acanalada, polea de alternador y liquido refrigerante. Purgado del circuito de rerigeracion. Puesta a punto. Armado total.     </v>
      </c>
      <c r="L3105" s="3">
        <v>1</v>
      </c>
      <c r="M3105" s="10" t="s">
        <v>1431</v>
      </c>
      <c r="N3105" s="3" t="s">
        <v>771</v>
      </c>
      <c r="O3105" s="158">
        <v>1570.25</v>
      </c>
      <c r="P3105" s="158">
        <v>329.75</v>
      </c>
      <c r="Q3105" s="7">
        <v>1900</v>
      </c>
      <c r="S3105" s="8"/>
      <c r="T3105" s="11">
        <v>1</v>
      </c>
      <c r="U3105" s="158">
        <v>3305.79</v>
      </c>
      <c r="V3105" s="158">
        <v>694.21</v>
      </c>
      <c r="W3105" s="76">
        <v>4000</v>
      </c>
      <c r="X3105" s="16">
        <f t="shared" si="817"/>
        <v>4000</v>
      </c>
      <c r="AC3105" s="18">
        <f t="shared" si="804"/>
        <v>0</v>
      </c>
      <c r="AD3105" s="19">
        <f t="shared" si="810"/>
        <v>120000</v>
      </c>
      <c r="AE3105" s="21">
        <f t="shared" si="809"/>
        <v>1900</v>
      </c>
      <c r="AF3105" s="20">
        <f t="shared" si="811"/>
        <v>0</v>
      </c>
      <c r="AG3105" s="20">
        <f t="shared" si="812"/>
        <v>0</v>
      </c>
      <c r="AH3105" s="20">
        <f t="shared" si="813"/>
        <v>0</v>
      </c>
      <c r="AI3105" s="20">
        <f t="shared" si="821"/>
        <v>0</v>
      </c>
      <c r="AJ3105" s="20">
        <f t="shared" si="822"/>
        <v>0</v>
      </c>
      <c r="AK3105" s="20">
        <f t="shared" si="805"/>
        <v>0</v>
      </c>
      <c r="AL3105" s="171"/>
    </row>
    <row r="3106" spans="1:38" ht="15.75" customHeight="1" x14ac:dyDescent="0.25">
      <c r="A3106" s="3">
        <v>2016</v>
      </c>
      <c r="B3106" s="14">
        <f t="shared" si="818"/>
        <v>1</v>
      </c>
      <c r="C3106" s="9">
        <v>45446</v>
      </c>
      <c r="D3106" s="3" t="s">
        <v>3949</v>
      </c>
      <c r="E3106" s="14" t="str">
        <f t="shared" si="816"/>
        <v>2016Ambrocio Alvaro1</v>
      </c>
      <c r="G3106" s="119" t="s">
        <v>1375</v>
      </c>
      <c r="I3106" s="10" t="s">
        <v>3950</v>
      </c>
      <c r="J3106" s="14" t="str">
        <f t="shared" si="806"/>
        <v>Auxilio. Cambiar manguera inferior de radiador. Completar con liquido refrigerante. Purgado del circuito de refrigeracion.</v>
      </c>
      <c r="K3106" s="3" t="s">
        <v>1665</v>
      </c>
      <c r="L3106" s="3">
        <v>1</v>
      </c>
      <c r="M3106" s="10" t="s">
        <v>1970</v>
      </c>
      <c r="N3106" s="3" t="s">
        <v>771</v>
      </c>
      <c r="O3106" s="158">
        <v>7319.01</v>
      </c>
      <c r="P3106" s="158">
        <v>1536.99</v>
      </c>
      <c r="Q3106" s="7">
        <v>8856</v>
      </c>
      <c r="S3106" s="8"/>
      <c r="T3106" s="11">
        <v>1</v>
      </c>
      <c r="U3106" s="158">
        <v>9090.91</v>
      </c>
      <c r="V3106" s="158">
        <v>1909.09</v>
      </c>
      <c r="W3106" s="76">
        <v>11000</v>
      </c>
      <c r="X3106" s="16">
        <f t="shared" si="817"/>
        <v>11000</v>
      </c>
      <c r="Y3106" s="3">
        <v>1</v>
      </c>
      <c r="Z3106" s="114">
        <v>33057.86</v>
      </c>
      <c r="AA3106" s="114">
        <v>6942.14</v>
      </c>
      <c r="AB3106" s="4">
        <v>40000</v>
      </c>
      <c r="AC3106" s="18">
        <f t="shared" si="804"/>
        <v>40000</v>
      </c>
      <c r="AD3106" s="19">
        <f t="shared" si="810"/>
        <v>40000</v>
      </c>
      <c r="AE3106" s="21">
        <f t="shared" si="809"/>
        <v>8856</v>
      </c>
      <c r="AF3106" s="20">
        <f t="shared" si="811"/>
        <v>10756</v>
      </c>
      <c r="AG3106" s="20">
        <f t="shared" si="812"/>
        <v>15000</v>
      </c>
      <c r="AH3106" s="20">
        <f t="shared" si="813"/>
        <v>40000</v>
      </c>
      <c r="AI3106" s="20">
        <f t="shared" si="821"/>
        <v>55000</v>
      </c>
      <c r="AJ3106" s="20">
        <f t="shared" si="822"/>
        <v>0</v>
      </c>
      <c r="AK3106" s="20">
        <f t="shared" si="805"/>
        <v>55000</v>
      </c>
      <c r="AL3106" s="171"/>
    </row>
    <row r="3107" spans="1:38" ht="15.75" customHeight="1" x14ac:dyDescent="0.25">
      <c r="A3107" s="3">
        <v>2016</v>
      </c>
      <c r="B3107" s="14">
        <f t="shared" si="818"/>
        <v>2</v>
      </c>
      <c r="C3107" s="9">
        <f>IF(A3107=A3106,C3106,"")</f>
        <v>45446</v>
      </c>
      <c r="D3107" s="3" t="str">
        <f>IF(A3107=A3106,D3106,"")</f>
        <v>Ambrocio Alvaro</v>
      </c>
      <c r="E3107" s="14" t="str">
        <f t="shared" si="816"/>
        <v>2016Ambrocio Alvaro2</v>
      </c>
      <c r="J3107" s="14" t="str">
        <f t="shared" si="806"/>
        <v xml:space="preserve">Auxilio. Cambiar manguera inferior de radiador. Completar con liquido refrigerante. Purgado del circuito de refrigeracion. </v>
      </c>
      <c r="L3107" s="3">
        <v>1</v>
      </c>
      <c r="M3107" s="10" t="s">
        <v>1431</v>
      </c>
      <c r="N3107" s="3" t="s">
        <v>771</v>
      </c>
      <c r="O3107" s="158">
        <v>1570.25</v>
      </c>
      <c r="P3107" s="158">
        <v>329.75</v>
      </c>
      <c r="Q3107" s="7">
        <v>1900</v>
      </c>
      <c r="S3107" s="8"/>
      <c r="T3107" s="11">
        <v>1</v>
      </c>
      <c r="U3107" s="158">
        <v>3305.79</v>
      </c>
      <c r="V3107" s="158">
        <v>694.21</v>
      </c>
      <c r="W3107" s="76">
        <v>4000</v>
      </c>
      <c r="X3107" s="16">
        <f t="shared" si="817"/>
        <v>4000</v>
      </c>
      <c r="AC3107" s="18">
        <f t="shared" ref="AC3107:AC3170" si="825">+AB3107*Y3107</f>
        <v>0</v>
      </c>
      <c r="AD3107" s="19">
        <f t="shared" si="810"/>
        <v>40000</v>
      </c>
      <c r="AE3107" s="21">
        <f t="shared" si="809"/>
        <v>1900</v>
      </c>
      <c r="AF3107" s="20">
        <f t="shared" si="811"/>
        <v>0</v>
      </c>
      <c r="AG3107" s="20">
        <f t="shared" si="812"/>
        <v>0</v>
      </c>
      <c r="AH3107" s="20">
        <f t="shared" si="813"/>
        <v>0</v>
      </c>
      <c r="AI3107" s="20">
        <f t="shared" si="821"/>
        <v>0</v>
      </c>
      <c r="AJ3107" s="20">
        <f t="shared" si="822"/>
        <v>0</v>
      </c>
      <c r="AK3107" s="20">
        <f t="shared" ref="AK3107:AK3170" si="826">AH3107+AG3107</f>
        <v>0</v>
      </c>
      <c r="AL3107" s="171"/>
    </row>
    <row r="3108" spans="1:38" ht="15.75" customHeight="1" x14ac:dyDescent="0.25">
      <c r="A3108" s="3">
        <v>2017</v>
      </c>
      <c r="B3108" s="14">
        <f t="shared" si="818"/>
        <v>1</v>
      </c>
      <c r="C3108" s="9">
        <v>45446</v>
      </c>
      <c r="D3108" s="3" t="s">
        <v>116</v>
      </c>
      <c r="E3108" s="14" t="str">
        <f t="shared" si="816"/>
        <v>2017Transporte Palloni1</v>
      </c>
      <c r="F3108" s="119" t="s">
        <v>2281</v>
      </c>
      <c r="G3108" s="119" t="s">
        <v>1318</v>
      </c>
      <c r="I3108" s="10" t="s">
        <v>3951</v>
      </c>
      <c r="J3108" s="14" t="str">
        <f t="shared" si="806"/>
        <v>Control del tren delantero. Cambiar precap de direccion lado izquierdo. Sacar amortiguador delantero izquierdo. Cambiar fuelle tope. Llevar a alinear.</v>
      </c>
      <c r="K3108" s="3" t="s">
        <v>2390</v>
      </c>
      <c r="S3108" s="8"/>
      <c r="W3108" s="76"/>
      <c r="X3108" s="16">
        <f t="shared" si="817"/>
        <v>0</v>
      </c>
      <c r="Y3108" s="3">
        <v>1</v>
      </c>
      <c r="Z3108" s="114">
        <v>52000</v>
      </c>
      <c r="AA3108" s="114">
        <v>10920</v>
      </c>
      <c r="AB3108" s="4">
        <v>62920</v>
      </c>
      <c r="AC3108" s="18">
        <f t="shared" si="825"/>
        <v>62920</v>
      </c>
      <c r="AD3108" s="19">
        <f t="shared" si="810"/>
        <v>62920</v>
      </c>
      <c r="AE3108" s="21">
        <f t="shared" si="809"/>
        <v>0</v>
      </c>
      <c r="AF3108" s="20">
        <f t="shared" si="811"/>
        <v>0</v>
      </c>
      <c r="AG3108" s="20">
        <f t="shared" si="812"/>
        <v>0</v>
      </c>
      <c r="AH3108" s="20">
        <f t="shared" si="813"/>
        <v>62920</v>
      </c>
      <c r="AI3108" s="20">
        <f t="shared" si="821"/>
        <v>52000</v>
      </c>
      <c r="AJ3108" s="20">
        <f t="shared" si="822"/>
        <v>10920</v>
      </c>
      <c r="AK3108" s="20">
        <f t="shared" si="826"/>
        <v>62920</v>
      </c>
      <c r="AL3108" s="171">
        <v>48</v>
      </c>
    </row>
    <row r="3109" spans="1:38" ht="15.75" customHeight="1" x14ac:dyDescent="0.25">
      <c r="A3109" s="3">
        <v>2017</v>
      </c>
      <c r="B3109" s="14">
        <f t="shared" si="818"/>
        <v>2</v>
      </c>
      <c r="C3109" s="9">
        <f>IF(A3109=A3108,C3108,"")</f>
        <v>45446</v>
      </c>
      <c r="D3109" s="3" t="str">
        <f>IF(A3109=A3108,D3108,"")</f>
        <v>Transporte Palloni</v>
      </c>
      <c r="E3109" s="14" t="str">
        <f t="shared" si="816"/>
        <v>2017Transporte Palloni2</v>
      </c>
      <c r="J3109" s="14" t="str">
        <f t="shared" si="806"/>
        <v xml:space="preserve">Control del tren delantero. Cambiar precap de direccion lado izquierdo. Sacar amortiguador delantero izquierdo. Cambiar fuelle tope. Llevar a alinear. </v>
      </c>
      <c r="S3109" s="8"/>
      <c r="W3109" s="76"/>
      <c r="X3109" s="16">
        <f t="shared" si="817"/>
        <v>0</v>
      </c>
      <c r="AC3109" s="18">
        <f t="shared" si="825"/>
        <v>0</v>
      </c>
      <c r="AD3109" s="19">
        <f t="shared" si="810"/>
        <v>62920</v>
      </c>
      <c r="AE3109" s="21">
        <f t="shared" si="809"/>
        <v>0</v>
      </c>
      <c r="AF3109" s="20">
        <f t="shared" si="811"/>
        <v>0</v>
      </c>
      <c r="AG3109" s="20">
        <f t="shared" si="812"/>
        <v>0</v>
      </c>
      <c r="AH3109" s="20">
        <f t="shared" si="813"/>
        <v>0</v>
      </c>
      <c r="AI3109" s="20">
        <f t="shared" si="821"/>
        <v>0</v>
      </c>
      <c r="AJ3109" s="20">
        <f t="shared" si="822"/>
        <v>0</v>
      </c>
      <c r="AK3109" s="20">
        <f t="shared" si="826"/>
        <v>0</v>
      </c>
      <c r="AL3109" s="171"/>
    </row>
    <row r="3110" spans="1:38" ht="15.75" customHeight="1" x14ac:dyDescent="0.25">
      <c r="A3110" s="3">
        <v>2018</v>
      </c>
      <c r="B3110" s="14">
        <f t="shared" si="818"/>
        <v>1</v>
      </c>
      <c r="C3110" s="9">
        <v>45446</v>
      </c>
      <c r="D3110" s="3" t="s">
        <v>1683</v>
      </c>
      <c r="E3110" s="14" t="str">
        <f t="shared" si="816"/>
        <v>2018Rosas Alfredo1</v>
      </c>
      <c r="F3110" s="119" t="s">
        <v>2836</v>
      </c>
      <c r="G3110" s="119" t="s">
        <v>1685</v>
      </c>
      <c r="H3110" s="119">
        <v>212965</v>
      </c>
      <c r="I3110" s="10" t="s">
        <v>3974</v>
      </c>
      <c r="J3110" s="14" t="str">
        <f t="shared" si="806"/>
        <v>Service completo. Cambio de aceite y filtros. Control general del vehiculo. Sacar chapon bajo motor. Drenar aceite de transmision. Sacar semieje. Rellenar copa. Cambiar triceta y fuelle. Cambiar reten de semieje. Armado total.</v>
      </c>
      <c r="K3110" s="3" t="s">
        <v>1512</v>
      </c>
      <c r="L3110" s="3">
        <v>1</v>
      </c>
      <c r="M3110" s="10" t="s">
        <v>918</v>
      </c>
      <c r="N3110" s="3" t="s">
        <v>771</v>
      </c>
      <c r="O3110" s="158">
        <v>34710.75</v>
      </c>
      <c r="P3110" s="158">
        <v>7289.25</v>
      </c>
      <c r="Q3110" s="7">
        <v>42000</v>
      </c>
      <c r="S3110" s="8"/>
      <c r="T3110" s="11">
        <v>1</v>
      </c>
      <c r="U3110" s="158">
        <v>44628.1</v>
      </c>
      <c r="V3110" s="158">
        <v>9371.9</v>
      </c>
      <c r="W3110" s="76">
        <v>54000</v>
      </c>
      <c r="X3110" s="16">
        <f t="shared" si="817"/>
        <v>54000</v>
      </c>
      <c r="Y3110" s="3">
        <v>1</v>
      </c>
      <c r="Z3110" s="114">
        <v>90909.09</v>
      </c>
      <c r="AA3110" s="114">
        <v>19090.91</v>
      </c>
      <c r="AB3110" s="4">
        <v>110000</v>
      </c>
      <c r="AC3110" s="18">
        <f t="shared" si="825"/>
        <v>110000</v>
      </c>
      <c r="AD3110" s="19">
        <f t="shared" si="810"/>
        <v>110000</v>
      </c>
      <c r="AE3110" s="21">
        <f t="shared" si="809"/>
        <v>42000</v>
      </c>
      <c r="AF3110" s="20">
        <f t="shared" si="811"/>
        <v>86322.19</v>
      </c>
      <c r="AG3110" s="20">
        <f t="shared" si="812"/>
        <v>168470.51</v>
      </c>
      <c r="AH3110" s="20">
        <f t="shared" si="813"/>
        <v>110000</v>
      </c>
      <c r="AI3110" s="20">
        <f t="shared" si="821"/>
        <v>278470.51</v>
      </c>
      <c r="AJ3110" s="20">
        <f t="shared" si="822"/>
        <v>0</v>
      </c>
      <c r="AK3110" s="20">
        <f t="shared" si="826"/>
        <v>278470.51</v>
      </c>
      <c r="AL3110" s="171"/>
    </row>
    <row r="3111" spans="1:38" ht="15.75" customHeight="1" x14ac:dyDescent="0.25">
      <c r="A3111" s="3">
        <v>2018</v>
      </c>
      <c r="B3111" s="14">
        <f t="shared" si="818"/>
        <v>2</v>
      </c>
      <c r="C3111" s="9">
        <f>IF(A3111=A3110,C3110,"")</f>
        <v>45446</v>
      </c>
      <c r="D3111" s="3" t="str">
        <f>IF(A3111=A3110,D3110,"")</f>
        <v>Rosas Alfredo</v>
      </c>
      <c r="E3111" s="14" t="str">
        <f t="shared" si="816"/>
        <v>2018Rosas Alfredo2</v>
      </c>
      <c r="J3111" s="14" t="str">
        <f t="shared" ref="J3111:J3174" si="827">IF(A3111=A3110,CONCATENATE(J3110," ",I3111),I3111)</f>
        <v xml:space="preserve">Service completo. Cambio de aceite y filtros. Control general del vehiculo. Sacar chapon bajo motor. Drenar aceite de transmision. Sacar semieje. Rellenar copa. Cambiar triceta y fuelle. Cambiar reten de semieje. Armado total. </v>
      </c>
      <c r="L3111" s="3">
        <v>1</v>
      </c>
      <c r="M3111" s="10" t="s">
        <v>728</v>
      </c>
      <c r="N3111" s="3" t="s">
        <v>771</v>
      </c>
      <c r="O3111" s="158">
        <v>3739.67</v>
      </c>
      <c r="P3111" s="158">
        <v>785.33</v>
      </c>
      <c r="Q3111" s="7">
        <v>4525</v>
      </c>
      <c r="S3111" s="8"/>
      <c r="T3111" s="11">
        <v>4</v>
      </c>
      <c r="U3111" s="158">
        <v>9297.52</v>
      </c>
      <c r="V3111" s="158">
        <v>1952.48</v>
      </c>
      <c r="W3111" s="76">
        <v>11250</v>
      </c>
      <c r="X3111" s="16">
        <f t="shared" si="817"/>
        <v>45000</v>
      </c>
      <c r="AC3111" s="18">
        <f t="shared" si="825"/>
        <v>0</v>
      </c>
      <c r="AD3111" s="19">
        <f t="shared" si="810"/>
        <v>110000</v>
      </c>
      <c r="AE3111" s="21">
        <f t="shared" si="809"/>
        <v>18100</v>
      </c>
      <c r="AF3111" s="20">
        <f t="shared" si="811"/>
        <v>0</v>
      </c>
      <c r="AG3111" s="20">
        <f t="shared" si="812"/>
        <v>0</v>
      </c>
      <c r="AH3111" s="20">
        <f t="shared" si="813"/>
        <v>0</v>
      </c>
      <c r="AI3111" s="20">
        <f t="shared" si="821"/>
        <v>0</v>
      </c>
      <c r="AJ3111" s="20">
        <f t="shared" si="822"/>
        <v>0</v>
      </c>
      <c r="AK3111" s="20">
        <f t="shared" si="826"/>
        <v>0</v>
      </c>
      <c r="AL3111" s="171"/>
    </row>
    <row r="3112" spans="1:38" ht="15.75" customHeight="1" x14ac:dyDescent="0.25">
      <c r="A3112" s="3">
        <v>2018</v>
      </c>
      <c r="B3112" s="14">
        <f t="shared" si="818"/>
        <v>3</v>
      </c>
      <c r="C3112" s="9">
        <v>45446</v>
      </c>
      <c r="D3112" s="3" t="s">
        <v>1683</v>
      </c>
      <c r="E3112" s="14" t="str">
        <f t="shared" si="816"/>
        <v>2018Rosas Alfredo3</v>
      </c>
      <c r="J3112" s="14" t="str">
        <f t="shared" si="827"/>
        <v xml:space="preserve">Service completo. Cambio de aceite y filtros. Control general del vehiculo. Sacar chapon bajo motor. Drenar aceite de transmision. Sacar semieje. Rellenar copa. Cambiar triceta y fuelle. Cambiar reten de semieje. Armado total.  </v>
      </c>
      <c r="L3112" s="3">
        <v>1</v>
      </c>
      <c r="M3112" s="10" t="s">
        <v>3965</v>
      </c>
      <c r="N3112" s="3" t="s">
        <v>2484</v>
      </c>
      <c r="O3112" s="158">
        <v>20661.580000000002</v>
      </c>
      <c r="P3112" s="158">
        <v>4339.93</v>
      </c>
      <c r="Q3112" s="7">
        <v>25000.51</v>
      </c>
      <c r="S3112" s="8"/>
      <c r="T3112" s="11">
        <v>1</v>
      </c>
      <c r="U3112" s="158">
        <v>20661.580000000002</v>
      </c>
      <c r="V3112" s="158">
        <v>4339.93</v>
      </c>
      <c r="W3112" s="7">
        <v>25000.51</v>
      </c>
      <c r="X3112" s="16">
        <f t="shared" si="817"/>
        <v>25000.51</v>
      </c>
      <c r="AC3112" s="18">
        <f t="shared" si="825"/>
        <v>0</v>
      </c>
      <c r="AD3112" s="19">
        <f t="shared" si="810"/>
        <v>110000</v>
      </c>
      <c r="AE3112" s="21">
        <f t="shared" si="809"/>
        <v>25000.51</v>
      </c>
      <c r="AF3112" s="20">
        <f t="shared" si="811"/>
        <v>0</v>
      </c>
      <c r="AG3112" s="20">
        <f t="shared" si="812"/>
        <v>0</v>
      </c>
      <c r="AH3112" s="20">
        <f t="shared" si="813"/>
        <v>0</v>
      </c>
      <c r="AI3112" s="20">
        <f t="shared" si="821"/>
        <v>0</v>
      </c>
      <c r="AJ3112" s="20">
        <f t="shared" si="822"/>
        <v>0</v>
      </c>
      <c r="AK3112" s="20">
        <f t="shared" si="826"/>
        <v>0</v>
      </c>
      <c r="AL3112" s="171"/>
    </row>
    <row r="3113" spans="1:38" ht="15.75" customHeight="1" x14ac:dyDescent="0.25">
      <c r="A3113" s="3">
        <v>2018</v>
      </c>
      <c r="B3113" s="14">
        <f t="shared" si="818"/>
        <v>4</v>
      </c>
      <c r="C3113" s="9">
        <f>IF(A3113=A3112,C3112,"")</f>
        <v>45446</v>
      </c>
      <c r="D3113" s="3" t="str">
        <f>IF(A3113=A3112,D3112,"")</f>
        <v>Rosas Alfredo</v>
      </c>
      <c r="E3113" s="14" t="str">
        <f t="shared" si="816"/>
        <v>2018Rosas Alfredo4</v>
      </c>
      <c r="J3113" s="14" t="str">
        <f t="shared" si="827"/>
        <v xml:space="preserve">Service completo. Cambio de aceite y filtros. Control general del vehiculo. Sacar chapon bajo motor. Drenar aceite de transmision. Sacar semieje. Rellenar copa. Cambiar triceta y fuelle. Cambiar reten de semieje. Armado total.   </v>
      </c>
      <c r="L3113" s="3">
        <v>1</v>
      </c>
      <c r="M3113" s="10" t="s">
        <v>3966</v>
      </c>
      <c r="N3113" s="3" t="s">
        <v>3968</v>
      </c>
      <c r="Q3113" s="7">
        <v>0</v>
      </c>
      <c r="S3113" s="8"/>
      <c r="T3113" s="11">
        <v>1</v>
      </c>
      <c r="U3113" s="158">
        <v>20661.16</v>
      </c>
      <c r="V3113" s="158">
        <v>4338.84</v>
      </c>
      <c r="W3113" s="76">
        <v>25000</v>
      </c>
      <c r="X3113" s="16">
        <f t="shared" si="817"/>
        <v>25000</v>
      </c>
      <c r="AC3113" s="18">
        <f t="shared" si="825"/>
        <v>0</v>
      </c>
      <c r="AD3113" s="19">
        <f t="shared" si="810"/>
        <v>110000</v>
      </c>
      <c r="AE3113" s="21">
        <f t="shared" si="809"/>
        <v>0</v>
      </c>
      <c r="AF3113" s="20">
        <f t="shared" si="811"/>
        <v>0</v>
      </c>
      <c r="AG3113" s="20">
        <f t="shared" si="812"/>
        <v>0</v>
      </c>
      <c r="AH3113" s="20">
        <f t="shared" si="813"/>
        <v>0</v>
      </c>
      <c r="AI3113" s="20">
        <f t="shared" si="821"/>
        <v>0</v>
      </c>
      <c r="AJ3113" s="20">
        <f t="shared" si="822"/>
        <v>0</v>
      </c>
      <c r="AK3113" s="20">
        <f t="shared" si="826"/>
        <v>0</v>
      </c>
      <c r="AL3113" s="171"/>
    </row>
    <row r="3114" spans="1:38" ht="15.75" customHeight="1" x14ac:dyDescent="0.25">
      <c r="A3114" s="3">
        <v>2018</v>
      </c>
      <c r="B3114" s="14">
        <f t="shared" si="818"/>
        <v>5</v>
      </c>
      <c r="C3114" s="9">
        <f>IF(A3114=A3113,C3113,"")</f>
        <v>45446</v>
      </c>
      <c r="D3114" s="3" t="str">
        <f>IF(A3114=A3113,D3113,"")</f>
        <v>Rosas Alfredo</v>
      </c>
      <c r="E3114" s="14" t="str">
        <f t="shared" si="816"/>
        <v>2018Rosas Alfredo5</v>
      </c>
      <c r="J3114" s="14" t="str">
        <f t="shared" si="827"/>
        <v xml:space="preserve">Service completo. Cambio de aceite y filtros. Control general del vehiculo. Sacar chapon bajo motor. Drenar aceite de transmision. Sacar semieje. Rellenar copa. Cambiar triceta y fuelle. Cambiar reten de semieje. Armado total.    </v>
      </c>
      <c r="L3114" s="3">
        <v>1</v>
      </c>
      <c r="M3114" s="10" t="s">
        <v>3967</v>
      </c>
      <c r="N3114" s="3" t="s">
        <v>2484</v>
      </c>
      <c r="O3114" s="158">
        <v>4955.93</v>
      </c>
      <c r="P3114" s="158">
        <v>1040.75</v>
      </c>
      <c r="Q3114" s="7">
        <v>5996.68</v>
      </c>
      <c r="S3114" s="8"/>
      <c r="T3114" s="11">
        <v>1</v>
      </c>
      <c r="U3114" s="158">
        <v>7000</v>
      </c>
      <c r="V3114" s="158">
        <v>1470</v>
      </c>
      <c r="W3114" s="76">
        <v>8470</v>
      </c>
      <c r="X3114" s="16">
        <f t="shared" si="817"/>
        <v>8470</v>
      </c>
      <c r="AC3114" s="18">
        <f t="shared" si="825"/>
        <v>0</v>
      </c>
      <c r="AD3114" s="19">
        <f t="shared" si="810"/>
        <v>110000</v>
      </c>
      <c r="AE3114" s="21">
        <f t="shared" si="809"/>
        <v>5996.68</v>
      </c>
      <c r="AF3114" s="20">
        <f t="shared" si="811"/>
        <v>0</v>
      </c>
      <c r="AG3114" s="20">
        <f t="shared" si="812"/>
        <v>0</v>
      </c>
      <c r="AH3114" s="20">
        <f t="shared" si="813"/>
        <v>0</v>
      </c>
      <c r="AI3114" s="20">
        <f t="shared" si="821"/>
        <v>0</v>
      </c>
      <c r="AJ3114" s="20">
        <f t="shared" si="822"/>
        <v>0</v>
      </c>
      <c r="AK3114" s="20">
        <f t="shared" si="826"/>
        <v>0</v>
      </c>
      <c r="AL3114" s="171"/>
    </row>
    <row r="3115" spans="1:38" ht="15.75" customHeight="1" x14ac:dyDescent="0.25">
      <c r="A3115" s="3">
        <v>2018</v>
      </c>
      <c r="B3115" s="14">
        <f t="shared" si="818"/>
        <v>6</v>
      </c>
      <c r="C3115" s="9">
        <v>45446</v>
      </c>
      <c r="D3115" s="3" t="s">
        <v>1683</v>
      </c>
      <c r="E3115" s="14" t="str">
        <f t="shared" si="816"/>
        <v>2018Rosas Alfredo6</v>
      </c>
      <c r="J3115" s="14" t="str">
        <f t="shared" si="827"/>
        <v xml:space="preserve">Service completo. Cambio de aceite y filtros. Control general del vehiculo. Sacar chapon bajo motor. Drenar aceite de transmision. Sacar semieje. Rellenar copa. Cambiar triceta y fuelle. Cambiar reten de semieje. Armado total.     </v>
      </c>
      <c r="L3115" s="3">
        <v>1</v>
      </c>
      <c r="M3115" s="10" t="s">
        <v>3587</v>
      </c>
      <c r="N3115" s="3" t="s">
        <v>734</v>
      </c>
      <c r="O3115" s="158">
        <v>7272.73</v>
      </c>
      <c r="P3115" s="158">
        <v>1527.27</v>
      </c>
      <c r="Q3115" s="7">
        <v>8800</v>
      </c>
      <c r="S3115" s="8"/>
      <c r="T3115" s="11">
        <v>1</v>
      </c>
      <c r="U3115" s="158">
        <v>9090.91</v>
      </c>
      <c r="V3115" s="158">
        <v>1909.09</v>
      </c>
      <c r="W3115" s="76">
        <v>11000</v>
      </c>
      <c r="X3115" s="16">
        <f t="shared" si="817"/>
        <v>11000</v>
      </c>
      <c r="AC3115" s="18">
        <f t="shared" si="825"/>
        <v>0</v>
      </c>
      <c r="AD3115" s="19">
        <f t="shared" si="810"/>
        <v>110000</v>
      </c>
      <c r="AE3115" s="21">
        <f t="shared" si="809"/>
        <v>8800</v>
      </c>
      <c r="AF3115" s="20">
        <f t="shared" si="811"/>
        <v>0</v>
      </c>
      <c r="AG3115" s="20">
        <f t="shared" si="812"/>
        <v>0</v>
      </c>
      <c r="AH3115" s="20">
        <f t="shared" si="813"/>
        <v>0</v>
      </c>
      <c r="AI3115" s="20">
        <f t="shared" si="821"/>
        <v>0</v>
      </c>
      <c r="AJ3115" s="20">
        <f t="shared" si="822"/>
        <v>0</v>
      </c>
      <c r="AK3115" s="20">
        <f t="shared" si="826"/>
        <v>0</v>
      </c>
      <c r="AL3115" s="171"/>
    </row>
    <row r="3116" spans="1:38" ht="15.75" customHeight="1" x14ac:dyDescent="0.25">
      <c r="A3116" s="3">
        <v>2019</v>
      </c>
      <c r="B3116" s="14">
        <f t="shared" si="818"/>
        <v>1</v>
      </c>
      <c r="C3116" s="9">
        <v>45446</v>
      </c>
      <c r="D3116" s="3" t="s">
        <v>3194</v>
      </c>
      <c r="E3116" s="14" t="str">
        <f t="shared" si="816"/>
        <v>2019Ristorto Ester1</v>
      </c>
      <c r="F3116" s="119" t="s">
        <v>3952</v>
      </c>
      <c r="G3116" s="119" t="s">
        <v>1494</v>
      </c>
      <c r="H3116" s="119">
        <v>143082</v>
      </c>
      <c r="I3116" s="10" t="s">
        <v>3956</v>
      </c>
      <c r="J3116" s="14" t="str">
        <f t="shared" si="827"/>
        <v>Service completo. Cambio de aceite y filtros. Control general del vehiculo. Rotacion de ruedas. Cambiar juego de bujias. Cambiar bieleta de barra estabilizadora lado derecho. Lavado motor.</v>
      </c>
      <c r="K3116" s="3" t="s">
        <v>2390</v>
      </c>
      <c r="L3116" s="3">
        <v>1</v>
      </c>
      <c r="M3116" s="10" t="s">
        <v>918</v>
      </c>
      <c r="N3116" s="3" t="s">
        <v>771</v>
      </c>
      <c r="O3116" s="158">
        <v>28925.62</v>
      </c>
      <c r="P3116" s="158">
        <v>6074.38</v>
      </c>
      <c r="Q3116" s="7">
        <v>35000</v>
      </c>
      <c r="S3116" s="8"/>
      <c r="T3116" s="11">
        <v>1</v>
      </c>
      <c r="U3116" s="158">
        <v>36363.64</v>
      </c>
      <c r="V3116" s="158">
        <v>7636.36</v>
      </c>
      <c r="W3116" s="76">
        <v>44000</v>
      </c>
      <c r="X3116" s="16">
        <f t="shared" si="817"/>
        <v>44000</v>
      </c>
      <c r="Y3116" s="3">
        <v>1</v>
      </c>
      <c r="Z3116" s="114">
        <v>82644.63</v>
      </c>
      <c r="AA3116" s="114">
        <v>17355.37</v>
      </c>
      <c r="AB3116" s="4">
        <v>88140</v>
      </c>
      <c r="AC3116" s="18">
        <f t="shared" si="825"/>
        <v>88140</v>
      </c>
      <c r="AD3116" s="19">
        <f t="shared" si="810"/>
        <v>88140</v>
      </c>
      <c r="AE3116" s="21">
        <f t="shared" si="809"/>
        <v>35000</v>
      </c>
      <c r="AF3116" s="20">
        <f t="shared" si="811"/>
        <v>60025</v>
      </c>
      <c r="AG3116" s="20">
        <f t="shared" si="812"/>
        <v>137200</v>
      </c>
      <c r="AH3116" s="20">
        <f t="shared" si="813"/>
        <v>88140</v>
      </c>
      <c r="AI3116" s="20">
        <f t="shared" si="821"/>
        <v>225340</v>
      </c>
      <c r="AJ3116" s="20">
        <f t="shared" si="822"/>
        <v>0</v>
      </c>
      <c r="AK3116" s="20">
        <f t="shared" si="826"/>
        <v>225340</v>
      </c>
      <c r="AL3116" s="171"/>
    </row>
    <row r="3117" spans="1:38" ht="15.75" customHeight="1" x14ac:dyDescent="0.25">
      <c r="A3117" s="3">
        <v>2019</v>
      </c>
      <c r="B3117" s="14">
        <f t="shared" si="818"/>
        <v>2</v>
      </c>
      <c r="C3117" s="9">
        <f>IF(A3117=A3116,C3116,"")</f>
        <v>45446</v>
      </c>
      <c r="D3117" s="3" t="str">
        <f>IF(A3117=A3116,D3116,"")</f>
        <v>Ristorto Ester</v>
      </c>
      <c r="E3117" s="14" t="str">
        <f t="shared" si="816"/>
        <v>2019Ristorto Ester2</v>
      </c>
      <c r="J3117" s="14" t="str">
        <f t="shared" si="827"/>
        <v xml:space="preserve">Service completo. Cambio de aceite y filtros. Control general del vehiculo. Rotacion de ruedas. Cambiar juego de bujias. Cambiar bieleta de barra estabilizadora lado derecho. Lavado motor. </v>
      </c>
      <c r="L3117" s="3">
        <v>1</v>
      </c>
      <c r="M3117" s="10" t="s">
        <v>728</v>
      </c>
      <c r="N3117" s="3" t="s">
        <v>771</v>
      </c>
      <c r="O3117" s="158">
        <v>3739.67</v>
      </c>
      <c r="P3117" s="158">
        <v>785.33</v>
      </c>
      <c r="Q3117" s="7">
        <v>4525</v>
      </c>
      <c r="S3117" s="8"/>
      <c r="T3117" s="11">
        <v>4</v>
      </c>
      <c r="U3117" s="158">
        <v>9297.52</v>
      </c>
      <c r="V3117" s="158">
        <v>1952.48</v>
      </c>
      <c r="W3117" s="76">
        <v>11250</v>
      </c>
      <c r="X3117" s="16">
        <f t="shared" si="817"/>
        <v>45000</v>
      </c>
      <c r="AC3117" s="18">
        <f t="shared" si="825"/>
        <v>0</v>
      </c>
      <c r="AD3117" s="19">
        <f t="shared" si="810"/>
        <v>88140</v>
      </c>
      <c r="AE3117" s="21">
        <f t="shared" si="809"/>
        <v>18100</v>
      </c>
      <c r="AF3117" s="20">
        <f t="shared" si="811"/>
        <v>0</v>
      </c>
      <c r="AG3117" s="20">
        <f t="shared" si="812"/>
        <v>0</v>
      </c>
      <c r="AH3117" s="20">
        <f t="shared" si="813"/>
        <v>0</v>
      </c>
      <c r="AI3117" s="20">
        <f t="shared" si="821"/>
        <v>0</v>
      </c>
      <c r="AJ3117" s="20">
        <f t="shared" si="822"/>
        <v>0</v>
      </c>
      <c r="AK3117" s="20">
        <f t="shared" si="826"/>
        <v>0</v>
      </c>
      <c r="AL3117" s="171"/>
    </row>
    <row r="3118" spans="1:38" ht="15.75" customHeight="1" x14ac:dyDescent="0.25">
      <c r="A3118" s="3">
        <v>2019</v>
      </c>
      <c r="B3118" s="14">
        <f t="shared" si="818"/>
        <v>3</v>
      </c>
      <c r="C3118" s="9">
        <f>IF(A3118=A3117,C3117,"")</f>
        <v>45446</v>
      </c>
      <c r="D3118" s="3" t="str">
        <f>IF(A3118=A3117,D3117,"")</f>
        <v>Ristorto Ester</v>
      </c>
      <c r="E3118" s="14" t="str">
        <f t="shared" si="816"/>
        <v>2019Ristorto Ester3</v>
      </c>
      <c r="J3118" s="14" t="str">
        <f t="shared" si="827"/>
        <v xml:space="preserve">Service completo. Cambio de aceite y filtros. Control general del vehiculo. Rotacion de ruedas. Cambiar juego de bujias. Cambiar bieleta de barra estabilizadora lado derecho. Lavado motor.  </v>
      </c>
      <c r="L3118" s="3">
        <v>1</v>
      </c>
      <c r="M3118" s="10" t="s">
        <v>2222</v>
      </c>
      <c r="N3118" s="3" t="s">
        <v>771</v>
      </c>
      <c r="O3118" s="158">
        <v>3719.01</v>
      </c>
      <c r="P3118" s="158">
        <v>780.99</v>
      </c>
      <c r="Q3118" s="7">
        <v>4500</v>
      </c>
      <c r="S3118" s="8"/>
      <c r="T3118" s="11">
        <v>4</v>
      </c>
      <c r="U3118" s="158">
        <v>4793.3900000000003</v>
      </c>
      <c r="V3118" s="158">
        <v>1006.61</v>
      </c>
      <c r="W3118" s="76">
        <v>5800</v>
      </c>
      <c r="X3118" s="16">
        <f t="shared" si="817"/>
        <v>23200</v>
      </c>
      <c r="AC3118" s="18">
        <f t="shared" si="825"/>
        <v>0</v>
      </c>
      <c r="AD3118" s="19">
        <f t="shared" si="810"/>
        <v>88140</v>
      </c>
      <c r="AE3118" s="21">
        <f t="shared" si="809"/>
        <v>18000</v>
      </c>
      <c r="AF3118" s="20">
        <f t="shared" si="811"/>
        <v>0</v>
      </c>
      <c r="AG3118" s="20">
        <f t="shared" si="812"/>
        <v>0</v>
      </c>
      <c r="AH3118" s="20">
        <f t="shared" si="813"/>
        <v>0</v>
      </c>
      <c r="AI3118" s="20">
        <f t="shared" si="821"/>
        <v>0</v>
      </c>
      <c r="AJ3118" s="20">
        <f t="shared" si="822"/>
        <v>0</v>
      </c>
      <c r="AK3118" s="20">
        <f t="shared" si="826"/>
        <v>0</v>
      </c>
      <c r="AL3118" s="171"/>
    </row>
    <row r="3119" spans="1:38" ht="15.75" customHeight="1" x14ac:dyDescent="0.25">
      <c r="A3119" s="3">
        <v>2019</v>
      </c>
      <c r="B3119" s="14">
        <f t="shared" si="818"/>
        <v>4</v>
      </c>
      <c r="C3119" s="9">
        <f>IF(A3119=A3118,C3118,"")</f>
        <v>45446</v>
      </c>
      <c r="D3119" s="3" t="str">
        <f>IF(A3119=A3118,D3118,"")</f>
        <v>Ristorto Ester</v>
      </c>
      <c r="E3119" s="14" t="str">
        <f t="shared" si="816"/>
        <v>2019Ristorto Ester4</v>
      </c>
      <c r="J3119" s="14" t="str">
        <f t="shared" si="827"/>
        <v xml:space="preserve">Service completo. Cambio de aceite y filtros. Control general del vehiculo. Rotacion de ruedas. Cambiar juego de bujias. Cambiar bieleta de barra estabilizadora lado derecho. Lavado motor.   </v>
      </c>
      <c r="L3119" s="3">
        <v>1</v>
      </c>
      <c r="M3119" s="10" t="s">
        <v>2158</v>
      </c>
      <c r="N3119" s="3" t="s">
        <v>771</v>
      </c>
      <c r="O3119" s="158">
        <v>13223.14</v>
      </c>
      <c r="P3119" s="158">
        <v>2776.86</v>
      </c>
      <c r="Q3119" s="7">
        <v>16000</v>
      </c>
      <c r="S3119" s="8"/>
      <c r="T3119" s="11">
        <v>1</v>
      </c>
      <c r="U3119" s="158">
        <v>20661.150000000001</v>
      </c>
      <c r="V3119" s="158">
        <v>4338.8500000000004</v>
      </c>
      <c r="W3119" s="76">
        <v>25000</v>
      </c>
      <c r="X3119" s="16">
        <f t="shared" si="817"/>
        <v>25000</v>
      </c>
      <c r="AC3119" s="18">
        <f t="shared" si="825"/>
        <v>0</v>
      </c>
      <c r="AD3119" s="19">
        <f t="shared" si="810"/>
        <v>88140</v>
      </c>
      <c r="AE3119" s="21">
        <f t="shared" si="809"/>
        <v>16000</v>
      </c>
      <c r="AF3119" s="20">
        <f t="shared" si="811"/>
        <v>0</v>
      </c>
      <c r="AG3119" s="20">
        <f t="shared" si="812"/>
        <v>0</v>
      </c>
      <c r="AH3119" s="20">
        <f t="shared" si="813"/>
        <v>0</v>
      </c>
      <c r="AI3119" s="20">
        <f t="shared" si="821"/>
        <v>0</v>
      </c>
      <c r="AJ3119" s="20">
        <f t="shared" si="822"/>
        <v>0</v>
      </c>
      <c r="AK3119" s="20">
        <f t="shared" si="826"/>
        <v>0</v>
      </c>
      <c r="AL3119" s="171"/>
    </row>
    <row r="3120" spans="1:38" ht="15.75" customHeight="1" x14ac:dyDescent="0.25">
      <c r="A3120" s="3">
        <v>2020</v>
      </c>
      <c r="B3120" s="14">
        <f t="shared" si="818"/>
        <v>1</v>
      </c>
      <c r="C3120" s="9">
        <v>45446</v>
      </c>
      <c r="D3120" s="3" t="s">
        <v>116</v>
      </c>
      <c r="E3120" s="14" t="str">
        <f t="shared" si="816"/>
        <v>2020Transporte Palloni1</v>
      </c>
      <c r="F3120" s="119" t="s">
        <v>1299</v>
      </c>
      <c r="G3120" s="119" t="s">
        <v>1300</v>
      </c>
      <c r="H3120" s="119">
        <v>418904</v>
      </c>
      <c r="I3120" s="10" t="s">
        <v>3953</v>
      </c>
      <c r="J3120" s="14" t="str">
        <f t="shared" si="827"/>
        <v>Sacar palanca de cambios previo a desmontar escape. Reparar con kit de reparacion de palanca de cambios nuevo. Armado total.</v>
      </c>
      <c r="K3120" s="3" t="s">
        <v>1665</v>
      </c>
      <c r="S3120" s="8"/>
      <c r="W3120" s="76"/>
      <c r="X3120" s="16">
        <f t="shared" si="817"/>
        <v>0</v>
      </c>
      <c r="Y3120" s="3">
        <v>1</v>
      </c>
      <c r="Z3120" s="114">
        <v>120000</v>
      </c>
      <c r="AA3120" s="114">
        <v>25200</v>
      </c>
      <c r="AB3120" s="4">
        <v>145200</v>
      </c>
      <c r="AC3120" s="18">
        <f t="shared" si="825"/>
        <v>145200</v>
      </c>
      <c r="AD3120" s="19">
        <f t="shared" si="810"/>
        <v>145200</v>
      </c>
      <c r="AE3120" s="21">
        <f t="shared" ref="AE3120:AE3183" si="828">+(Q3120)*T3120</f>
        <v>0</v>
      </c>
      <c r="AF3120" s="20">
        <f t="shared" si="811"/>
        <v>0</v>
      </c>
      <c r="AG3120" s="20">
        <f t="shared" si="812"/>
        <v>0</v>
      </c>
      <c r="AH3120" s="20">
        <f t="shared" si="813"/>
        <v>145200</v>
      </c>
      <c r="AI3120" s="20">
        <f t="shared" si="821"/>
        <v>120000</v>
      </c>
      <c r="AJ3120" s="20">
        <f t="shared" si="822"/>
        <v>25200</v>
      </c>
      <c r="AK3120" s="20">
        <f t="shared" si="826"/>
        <v>145200</v>
      </c>
      <c r="AL3120" s="171">
        <v>48</v>
      </c>
    </row>
    <row r="3121" spans="1:38" ht="15.75" customHeight="1" x14ac:dyDescent="0.25">
      <c r="A3121" s="3">
        <v>2020</v>
      </c>
      <c r="B3121" s="14">
        <f t="shared" si="818"/>
        <v>2</v>
      </c>
      <c r="C3121" s="9">
        <f>IF(A3121=A3120,C3120,"")</f>
        <v>45446</v>
      </c>
      <c r="D3121" s="3" t="str">
        <f>IF(A3121=A3120,D3120,"")</f>
        <v>Transporte Palloni</v>
      </c>
      <c r="E3121" s="14" t="str">
        <f t="shared" si="816"/>
        <v>2020Transporte Palloni2</v>
      </c>
      <c r="J3121" s="14" t="str">
        <f t="shared" si="827"/>
        <v xml:space="preserve">Sacar palanca de cambios previo a desmontar escape. Reparar con kit de reparacion de palanca de cambios nuevo. Armado total. </v>
      </c>
      <c r="S3121" s="8"/>
      <c r="W3121" s="76"/>
      <c r="X3121" s="16">
        <f t="shared" si="817"/>
        <v>0</v>
      </c>
      <c r="AC3121" s="18">
        <f t="shared" si="825"/>
        <v>0</v>
      </c>
      <c r="AD3121" s="19">
        <f t="shared" ref="AD3121:AD3184" si="829">IF(A3121=A3120,AD3120+AC3121,AC3121)</f>
        <v>145200</v>
      </c>
      <c r="AE3121" s="21">
        <f t="shared" si="828"/>
        <v>0</v>
      </c>
      <c r="AF3121" s="20">
        <f t="shared" ref="AF3121:AF3184" si="830">IF(A3121=A3120,0,(SUMIF($A$3:$A$999956,A3121,$Q$3:$Q$999956)))+IF(A3121=A3120,0,(SUMIF($A$3:$A$999956,A3121,$R$3:$R$999956)))</f>
        <v>0</v>
      </c>
      <c r="AG3121" s="20">
        <f t="shared" ref="AG3121:AG3184" si="831">IF(A3121=A3120,0,(SUMIF($A$3:$A$999956,A3121,($X$3:$X$999956))))</f>
        <v>0</v>
      </c>
      <c r="AH3121" s="20">
        <f t="shared" ref="AH3121:AH3184" si="832">IF(A3121=A3120,0,(SUMIF($A$3:$A$999956,A3121,($AC$3:$AC$999956))))</f>
        <v>0</v>
      </c>
      <c r="AI3121" s="20">
        <f t="shared" si="821"/>
        <v>0</v>
      </c>
      <c r="AJ3121" s="20">
        <f t="shared" si="822"/>
        <v>0</v>
      </c>
      <c r="AK3121" s="20">
        <f t="shared" si="826"/>
        <v>0</v>
      </c>
      <c r="AL3121" s="171"/>
    </row>
    <row r="3122" spans="1:38" ht="15.75" customHeight="1" x14ac:dyDescent="0.25">
      <c r="A3122" s="3">
        <v>2021</v>
      </c>
      <c r="B3122" s="14">
        <f t="shared" si="818"/>
        <v>1</v>
      </c>
      <c r="C3122" s="9">
        <v>45447</v>
      </c>
      <c r="D3122" s="3" t="s">
        <v>116</v>
      </c>
      <c r="E3122" s="14" t="str">
        <f t="shared" si="816"/>
        <v>2021Transporte Palloni1</v>
      </c>
      <c r="F3122" s="119" t="s">
        <v>2226</v>
      </c>
      <c r="G3122" s="119" t="s">
        <v>1300</v>
      </c>
      <c r="H3122" s="119">
        <v>498963</v>
      </c>
      <c r="I3122" s="10" t="s">
        <v>3957</v>
      </c>
      <c r="J3122" s="14" t="str">
        <f t="shared" si="827"/>
        <v>Desarmar distribucion completa. Cambiar kit, bomba de agua, correa poly-v y liquido refrigerante. Control de perdida de agua.</v>
      </c>
      <c r="K3122" s="3" t="s">
        <v>2380</v>
      </c>
      <c r="S3122" s="8"/>
      <c r="W3122" s="76"/>
      <c r="X3122" s="16">
        <f t="shared" si="817"/>
        <v>0</v>
      </c>
      <c r="Y3122" s="3">
        <v>1</v>
      </c>
      <c r="Z3122" s="114">
        <v>85000</v>
      </c>
      <c r="AA3122" s="114">
        <v>17850</v>
      </c>
      <c r="AB3122" s="4">
        <v>102850</v>
      </c>
      <c r="AC3122" s="18">
        <f t="shared" si="825"/>
        <v>102850</v>
      </c>
      <c r="AD3122" s="19">
        <f t="shared" si="829"/>
        <v>102850</v>
      </c>
      <c r="AE3122" s="21">
        <f t="shared" si="828"/>
        <v>0</v>
      </c>
      <c r="AF3122" s="20">
        <f t="shared" si="830"/>
        <v>0</v>
      </c>
      <c r="AG3122" s="20">
        <f t="shared" si="831"/>
        <v>0</v>
      </c>
      <c r="AH3122" s="20">
        <f t="shared" si="832"/>
        <v>102850</v>
      </c>
      <c r="AI3122" s="20">
        <f t="shared" si="821"/>
        <v>85000</v>
      </c>
      <c r="AJ3122" s="20">
        <f t="shared" si="822"/>
        <v>17850</v>
      </c>
      <c r="AK3122" s="20">
        <f t="shared" si="826"/>
        <v>102850</v>
      </c>
      <c r="AL3122" s="171">
        <v>48</v>
      </c>
    </row>
    <row r="3123" spans="1:38" ht="15.75" customHeight="1" x14ac:dyDescent="0.25">
      <c r="A3123" s="3">
        <v>2021</v>
      </c>
      <c r="B3123" s="14">
        <f t="shared" si="818"/>
        <v>2</v>
      </c>
      <c r="C3123" s="9">
        <f>IF(A3123=A3122,C3122,"")</f>
        <v>45447</v>
      </c>
      <c r="D3123" s="3" t="str">
        <f>IF(A3123=A3122,D3122,"")</f>
        <v>Transporte Palloni</v>
      </c>
      <c r="E3123" s="14" t="str">
        <f t="shared" si="816"/>
        <v>2021Transporte Palloni2</v>
      </c>
      <c r="J3123" s="14" t="str">
        <f t="shared" si="827"/>
        <v xml:space="preserve">Desarmar distribucion completa. Cambiar kit, bomba de agua, correa poly-v y liquido refrigerante. Control de perdida de agua. </v>
      </c>
      <c r="S3123" s="8"/>
      <c r="W3123" s="76"/>
      <c r="X3123" s="16">
        <f t="shared" si="817"/>
        <v>0</v>
      </c>
      <c r="AC3123" s="18">
        <f t="shared" si="825"/>
        <v>0</v>
      </c>
      <c r="AD3123" s="19">
        <f t="shared" si="829"/>
        <v>102850</v>
      </c>
      <c r="AE3123" s="21">
        <f t="shared" si="828"/>
        <v>0</v>
      </c>
      <c r="AF3123" s="20">
        <f t="shared" si="830"/>
        <v>0</v>
      </c>
      <c r="AG3123" s="20">
        <f t="shared" si="831"/>
        <v>0</v>
      </c>
      <c r="AH3123" s="20">
        <f t="shared" si="832"/>
        <v>0</v>
      </c>
      <c r="AI3123" s="20">
        <f t="shared" si="821"/>
        <v>0</v>
      </c>
      <c r="AJ3123" s="20">
        <f t="shared" si="822"/>
        <v>0</v>
      </c>
      <c r="AK3123" s="20">
        <f t="shared" si="826"/>
        <v>0</v>
      </c>
      <c r="AL3123" s="171"/>
    </row>
    <row r="3124" spans="1:38" ht="15.75" customHeight="1" x14ac:dyDescent="0.25">
      <c r="A3124" s="3">
        <v>2022</v>
      </c>
      <c r="B3124" s="14">
        <f t="shared" si="818"/>
        <v>1</v>
      </c>
      <c r="C3124" s="9">
        <v>45447</v>
      </c>
      <c r="D3124" s="3" t="s">
        <v>1305</v>
      </c>
      <c r="E3124" s="14" t="str">
        <f t="shared" si="816"/>
        <v>2022Bueno Maria Elena1</v>
      </c>
      <c r="F3124" s="119" t="s">
        <v>1837</v>
      </c>
      <c r="G3124" s="119" t="s">
        <v>1318</v>
      </c>
      <c r="H3124" s="119">
        <v>166548</v>
      </c>
      <c r="I3124" s="10" t="s">
        <v>3958</v>
      </c>
      <c r="J3124" s="14" t="str">
        <f t="shared" si="827"/>
        <v>Control del tren delantero. Cambiar bujes de barra estabilizadora (de las puntas). Cambiar bolillero de rueda delantera derecha. Cambiar fuelle de cremallera lado izquierdo. Cambiar ambos amortiguadores delanteros con topes nuevos. Cambiar ambos amortiguadores traseros. Regular convergencia. Sacar burro de arranque. Enviar a reparar. Colocar. Colocar chapon bajo motor.</v>
      </c>
      <c r="K3124" s="3" t="s">
        <v>2390</v>
      </c>
      <c r="L3124" s="3">
        <v>1</v>
      </c>
      <c r="M3124" s="10" t="s">
        <v>3760</v>
      </c>
      <c r="N3124" s="3" t="s">
        <v>734</v>
      </c>
      <c r="O3124" s="158">
        <v>28925.62</v>
      </c>
      <c r="P3124" s="158">
        <v>6074.38</v>
      </c>
      <c r="Q3124" s="7">
        <v>35000</v>
      </c>
      <c r="S3124" s="8"/>
      <c r="T3124" s="11">
        <v>1</v>
      </c>
      <c r="U3124" s="158">
        <v>36363.64</v>
      </c>
      <c r="V3124" s="158">
        <v>7636.36</v>
      </c>
      <c r="W3124" s="76">
        <v>44000</v>
      </c>
      <c r="X3124" s="16">
        <f t="shared" si="817"/>
        <v>44000</v>
      </c>
      <c r="Y3124" s="3">
        <v>1</v>
      </c>
      <c r="Z3124" s="114">
        <v>154545.46</v>
      </c>
      <c r="AA3124" s="114">
        <v>32454.54</v>
      </c>
      <c r="AB3124" s="4">
        <v>187000</v>
      </c>
      <c r="AC3124" s="18">
        <f t="shared" si="825"/>
        <v>187000</v>
      </c>
      <c r="AD3124" s="19">
        <f t="shared" si="829"/>
        <v>187000</v>
      </c>
      <c r="AE3124" s="21">
        <f t="shared" si="828"/>
        <v>35000</v>
      </c>
      <c r="AF3124" s="20">
        <f t="shared" si="830"/>
        <v>48500</v>
      </c>
      <c r="AG3124" s="20">
        <f t="shared" si="831"/>
        <v>75600</v>
      </c>
      <c r="AH3124" s="20">
        <f t="shared" si="832"/>
        <v>187000</v>
      </c>
      <c r="AI3124" s="20">
        <f t="shared" si="821"/>
        <v>262600</v>
      </c>
      <c r="AJ3124" s="20">
        <f t="shared" si="822"/>
        <v>0</v>
      </c>
      <c r="AK3124" s="20">
        <f t="shared" si="826"/>
        <v>262600</v>
      </c>
      <c r="AL3124" s="171"/>
    </row>
    <row r="3125" spans="1:38" ht="15.75" customHeight="1" x14ac:dyDescent="0.25">
      <c r="A3125" s="3">
        <v>2022</v>
      </c>
      <c r="B3125" s="14">
        <f t="shared" si="818"/>
        <v>2</v>
      </c>
      <c r="C3125" s="9">
        <f>IF(A3125=A3124,C3124,"")</f>
        <v>45447</v>
      </c>
      <c r="D3125" s="3" t="str">
        <f>IF(A3125=A3124,D3124,"")</f>
        <v>Bueno Maria Elena</v>
      </c>
      <c r="E3125" s="14" t="str">
        <f t="shared" si="816"/>
        <v>2022Bueno Maria Elena2</v>
      </c>
      <c r="J3125" s="14" t="str">
        <f t="shared" si="827"/>
        <v xml:space="preserve">Control del tren delantero. Cambiar bujes de barra estabilizadora (de las puntas). Cambiar bolillero de rueda delantera derecha. Cambiar fuelle de cremallera lado izquierdo. Cambiar ambos amortiguadores delanteros con topes nuevos. Cambiar ambos amortiguadores traseros. Regular convergencia. Sacar burro de arranque. Enviar a reparar. Colocar. Colocar chapon bajo motor. </v>
      </c>
      <c r="L3125" s="3">
        <v>1</v>
      </c>
      <c r="M3125" s="10" t="s">
        <v>2114</v>
      </c>
      <c r="N3125" s="3" t="s">
        <v>771</v>
      </c>
      <c r="O3125" s="158">
        <v>2314.0500000000002</v>
      </c>
      <c r="P3125" s="158">
        <v>485.95</v>
      </c>
      <c r="Q3125" s="7">
        <v>2800</v>
      </c>
      <c r="S3125" s="8"/>
      <c r="T3125" s="11">
        <v>2</v>
      </c>
      <c r="U3125" s="158">
        <v>3305.79</v>
      </c>
      <c r="V3125" s="158">
        <v>694.21</v>
      </c>
      <c r="W3125" s="76">
        <v>4000</v>
      </c>
      <c r="X3125" s="16">
        <f t="shared" si="817"/>
        <v>8000</v>
      </c>
      <c r="AC3125" s="18">
        <f t="shared" si="825"/>
        <v>0</v>
      </c>
      <c r="AD3125" s="19">
        <f t="shared" si="829"/>
        <v>187000</v>
      </c>
      <c r="AE3125" s="21">
        <f t="shared" si="828"/>
        <v>5600</v>
      </c>
      <c r="AF3125" s="20">
        <f t="shared" si="830"/>
        <v>0</v>
      </c>
      <c r="AG3125" s="20">
        <f t="shared" si="831"/>
        <v>0</v>
      </c>
      <c r="AH3125" s="20">
        <f t="shared" si="832"/>
        <v>0</v>
      </c>
      <c r="AI3125" s="20">
        <f t="shared" si="821"/>
        <v>0</v>
      </c>
      <c r="AJ3125" s="20">
        <f t="shared" si="822"/>
        <v>0</v>
      </c>
      <c r="AK3125" s="20">
        <f t="shared" si="826"/>
        <v>0</v>
      </c>
      <c r="AL3125" s="171"/>
    </row>
    <row r="3126" spans="1:38" ht="15.75" customHeight="1" x14ac:dyDescent="0.25">
      <c r="A3126" s="3">
        <v>2022</v>
      </c>
      <c r="B3126" s="14">
        <f t="shared" si="818"/>
        <v>3</v>
      </c>
      <c r="C3126" s="9">
        <f>IF(A3126=A3125,C3125,"")</f>
        <v>45447</v>
      </c>
      <c r="D3126" s="3" t="str">
        <f>IF(A3126=A3125,D3125,"")</f>
        <v>Bueno Maria Elena</v>
      </c>
      <c r="E3126" s="14" t="str">
        <f t="shared" si="816"/>
        <v>2022Bueno Maria Elena3</v>
      </c>
      <c r="J3126" s="14" t="str">
        <f t="shared" si="827"/>
        <v xml:space="preserve">Control del tren delantero. Cambiar bujes de barra estabilizadora (de las puntas). Cambiar bolillero de rueda delantera derecha. Cambiar fuelle de cremallera lado izquierdo. Cambiar ambos amortiguadores delanteros con topes nuevos. Cambiar ambos amortiguadores traseros. Regular convergencia. Sacar burro de arranque. Enviar a reparar. Colocar. Colocar chapon bajo motor.  </v>
      </c>
      <c r="L3126" s="3">
        <v>1</v>
      </c>
      <c r="M3126" s="10" t="s">
        <v>3134</v>
      </c>
      <c r="N3126" s="3" t="s">
        <v>771</v>
      </c>
      <c r="O3126" s="158">
        <v>6198.35</v>
      </c>
      <c r="P3126" s="158">
        <v>1301.6500000000001</v>
      </c>
      <c r="Q3126" s="7">
        <v>7500</v>
      </c>
      <c r="S3126" s="8"/>
      <c r="T3126" s="11">
        <v>2</v>
      </c>
      <c r="U3126" s="158">
        <v>8099.18</v>
      </c>
      <c r="V3126" s="158">
        <v>1700.82</v>
      </c>
      <c r="W3126" s="76">
        <v>9800</v>
      </c>
      <c r="X3126" s="16">
        <f t="shared" si="817"/>
        <v>19600</v>
      </c>
      <c r="AC3126" s="18">
        <f t="shared" si="825"/>
        <v>0</v>
      </c>
      <c r="AD3126" s="19">
        <f t="shared" si="829"/>
        <v>187000</v>
      </c>
      <c r="AE3126" s="21">
        <f t="shared" si="828"/>
        <v>15000</v>
      </c>
      <c r="AF3126" s="20">
        <f t="shared" si="830"/>
        <v>0</v>
      </c>
      <c r="AG3126" s="20">
        <f t="shared" si="831"/>
        <v>0</v>
      </c>
      <c r="AH3126" s="20">
        <f t="shared" si="832"/>
        <v>0</v>
      </c>
      <c r="AI3126" s="20">
        <f t="shared" si="821"/>
        <v>0</v>
      </c>
      <c r="AJ3126" s="20">
        <f t="shared" si="822"/>
        <v>0</v>
      </c>
      <c r="AK3126" s="20">
        <f t="shared" si="826"/>
        <v>0</v>
      </c>
      <c r="AL3126" s="171"/>
    </row>
    <row r="3127" spans="1:38" ht="15.75" customHeight="1" x14ac:dyDescent="0.25">
      <c r="A3127" s="3">
        <v>2022</v>
      </c>
      <c r="B3127" s="14">
        <f t="shared" si="818"/>
        <v>4</v>
      </c>
      <c r="C3127" s="9">
        <f>IF(A3127=A3126,C3126,"")</f>
        <v>45447</v>
      </c>
      <c r="D3127" s="3" t="str">
        <f>IF(A3127=A3126,D3126,"")</f>
        <v>Bueno Maria Elena</v>
      </c>
      <c r="E3127" s="14" t="str">
        <f t="shared" si="816"/>
        <v>2022Bueno Maria Elena4</v>
      </c>
      <c r="J3127" s="14" t="str">
        <f t="shared" si="827"/>
        <v xml:space="preserve">Control del tren delantero. Cambiar bujes de barra estabilizadora (de las puntas). Cambiar bolillero de rueda delantera derecha. Cambiar fuelle de cremallera lado izquierdo. Cambiar ambos amortiguadores delanteros con topes nuevos. Cambiar ambos amortiguadores traseros. Regular convergencia. Sacar burro de arranque. Enviar a reparar. Colocar. Colocar chapon bajo motor.   </v>
      </c>
      <c r="L3127" s="3">
        <v>1</v>
      </c>
      <c r="M3127" s="10" t="s">
        <v>3453</v>
      </c>
      <c r="N3127" s="3" t="s">
        <v>771</v>
      </c>
      <c r="O3127" s="158">
        <v>2644.63</v>
      </c>
      <c r="P3127" s="158">
        <v>555.37</v>
      </c>
      <c r="Q3127" s="7">
        <v>3200</v>
      </c>
      <c r="S3127" s="8"/>
      <c r="T3127" s="11">
        <v>1</v>
      </c>
      <c r="U3127" s="158">
        <v>3305.79</v>
      </c>
      <c r="V3127" s="158">
        <v>694.21</v>
      </c>
      <c r="W3127" s="76">
        <v>4000</v>
      </c>
      <c r="X3127" s="16">
        <f t="shared" si="817"/>
        <v>4000</v>
      </c>
      <c r="AC3127" s="18">
        <f t="shared" si="825"/>
        <v>0</v>
      </c>
      <c r="AD3127" s="19">
        <f t="shared" si="829"/>
        <v>187000</v>
      </c>
      <c r="AE3127" s="21">
        <f t="shared" si="828"/>
        <v>3200</v>
      </c>
      <c r="AF3127" s="20">
        <f t="shared" si="830"/>
        <v>0</v>
      </c>
      <c r="AG3127" s="20">
        <f t="shared" si="831"/>
        <v>0</v>
      </c>
      <c r="AH3127" s="20">
        <f t="shared" si="832"/>
        <v>0</v>
      </c>
      <c r="AI3127" s="20">
        <f t="shared" si="821"/>
        <v>0</v>
      </c>
      <c r="AJ3127" s="20">
        <f t="shared" si="822"/>
        <v>0</v>
      </c>
      <c r="AK3127" s="20">
        <f t="shared" si="826"/>
        <v>0</v>
      </c>
      <c r="AL3127" s="171"/>
    </row>
    <row r="3128" spans="1:38" ht="15.75" customHeight="1" x14ac:dyDescent="0.25">
      <c r="A3128" s="3">
        <v>2023</v>
      </c>
      <c r="B3128" s="14">
        <f t="shared" si="818"/>
        <v>1</v>
      </c>
      <c r="C3128" s="9">
        <v>45448</v>
      </c>
      <c r="D3128" s="3" t="s">
        <v>3960</v>
      </c>
      <c r="E3128" s="14" t="str">
        <f t="shared" si="816"/>
        <v>2023Gauna Ivana1</v>
      </c>
      <c r="F3128" s="119" t="s">
        <v>3961</v>
      </c>
      <c r="G3128" s="119" t="s">
        <v>2381</v>
      </c>
      <c r="H3128" s="119">
        <v>137516</v>
      </c>
      <c r="I3128" s="10" t="s">
        <v>3971</v>
      </c>
      <c r="J3128" s="14" t="str">
        <f t="shared" si="827"/>
        <v>Diagnosticar falla en sonda lambda. Reemplazar sonda defectuosa. Cambio de aceite y filtros de aceite, aire y combustible. Limpieza de bujias. Lavado motor.</v>
      </c>
      <c r="K3128" s="3" t="s">
        <v>2380</v>
      </c>
      <c r="L3128" s="3">
        <v>1</v>
      </c>
      <c r="M3128" s="10" t="s">
        <v>3962</v>
      </c>
      <c r="N3128" s="3" t="s">
        <v>2544</v>
      </c>
      <c r="O3128" s="158">
        <v>16528.93</v>
      </c>
      <c r="P3128" s="158">
        <v>3471.07</v>
      </c>
      <c r="Q3128" s="7">
        <v>20000</v>
      </c>
      <c r="S3128" s="8"/>
      <c r="T3128" s="11">
        <v>1</v>
      </c>
      <c r="U3128" s="158">
        <v>20661.16</v>
      </c>
      <c r="V3128" s="158">
        <v>4338.84</v>
      </c>
      <c r="W3128" s="76">
        <v>25000</v>
      </c>
      <c r="X3128" s="16">
        <f t="shared" si="817"/>
        <v>25000</v>
      </c>
      <c r="Y3128" s="3">
        <v>1</v>
      </c>
      <c r="Z3128" s="114">
        <v>61983.48</v>
      </c>
      <c r="AA3128" s="114">
        <v>13016.52</v>
      </c>
      <c r="AB3128" s="4">
        <v>75000</v>
      </c>
      <c r="AC3128" s="18">
        <f t="shared" si="825"/>
        <v>75000</v>
      </c>
      <c r="AD3128" s="19">
        <f t="shared" si="829"/>
        <v>75000</v>
      </c>
      <c r="AE3128" s="21">
        <f t="shared" si="828"/>
        <v>20000</v>
      </c>
      <c r="AF3128" s="20">
        <f t="shared" si="830"/>
        <v>91811.959999999992</v>
      </c>
      <c r="AG3128" s="20">
        <f t="shared" si="831"/>
        <v>159945</v>
      </c>
      <c r="AH3128" s="20">
        <f t="shared" si="832"/>
        <v>75000</v>
      </c>
      <c r="AI3128" s="20">
        <f t="shared" si="821"/>
        <v>234945</v>
      </c>
      <c r="AJ3128" s="20">
        <f t="shared" si="822"/>
        <v>0</v>
      </c>
      <c r="AK3128" s="20">
        <f t="shared" si="826"/>
        <v>234945</v>
      </c>
      <c r="AL3128" s="171"/>
    </row>
    <row r="3129" spans="1:38" ht="15.75" customHeight="1" x14ac:dyDescent="0.25">
      <c r="A3129" s="3">
        <v>2023</v>
      </c>
      <c r="B3129" s="14">
        <f t="shared" si="818"/>
        <v>2</v>
      </c>
      <c r="C3129" s="9">
        <f t="shared" ref="C3129:C3134" si="833">IF(A3129=A3128,C3128,"")</f>
        <v>45448</v>
      </c>
      <c r="D3129" s="3" t="str">
        <f t="shared" ref="D3129:D3134" si="834">IF(A3129=A3128,D3128,"")</f>
        <v>Gauna Ivana</v>
      </c>
      <c r="E3129" s="14" t="str">
        <f t="shared" si="816"/>
        <v>2023Gauna Ivana2</v>
      </c>
      <c r="J3129" s="14" t="str">
        <f t="shared" si="827"/>
        <v xml:space="preserve">Diagnosticar falla en sonda lambda. Reemplazar sonda defectuosa. Cambio de aceite y filtros de aceite, aire y combustible. Limpieza de bujias. Lavado motor. </v>
      </c>
      <c r="L3129" s="3">
        <v>1</v>
      </c>
      <c r="M3129" s="10" t="s">
        <v>2552</v>
      </c>
      <c r="N3129" s="3" t="s">
        <v>3964</v>
      </c>
      <c r="O3129" s="158">
        <v>39669.43</v>
      </c>
      <c r="P3129" s="158">
        <v>8330.57</v>
      </c>
      <c r="Q3129" s="7">
        <v>48000</v>
      </c>
      <c r="S3129" s="8"/>
      <c r="T3129" s="11">
        <v>1</v>
      </c>
      <c r="U3129" s="158">
        <v>52000</v>
      </c>
      <c r="V3129" s="158">
        <v>10920</v>
      </c>
      <c r="W3129" s="76">
        <v>62920</v>
      </c>
      <c r="X3129" s="16">
        <f t="shared" si="817"/>
        <v>62920</v>
      </c>
      <c r="AC3129" s="18">
        <f t="shared" si="825"/>
        <v>0</v>
      </c>
      <c r="AD3129" s="19">
        <f t="shared" si="829"/>
        <v>75000</v>
      </c>
      <c r="AE3129" s="21">
        <f t="shared" si="828"/>
        <v>48000</v>
      </c>
      <c r="AF3129" s="20">
        <f t="shared" si="830"/>
        <v>0</v>
      </c>
      <c r="AG3129" s="20">
        <f t="shared" si="831"/>
        <v>0</v>
      </c>
      <c r="AH3129" s="20">
        <f t="shared" si="832"/>
        <v>0</v>
      </c>
      <c r="AI3129" s="20">
        <f t="shared" si="821"/>
        <v>0</v>
      </c>
      <c r="AJ3129" s="20">
        <f t="shared" si="822"/>
        <v>0</v>
      </c>
      <c r="AK3129" s="20">
        <f t="shared" si="826"/>
        <v>0</v>
      </c>
      <c r="AL3129" s="171"/>
    </row>
    <row r="3130" spans="1:38" ht="15.75" customHeight="1" x14ac:dyDescent="0.25">
      <c r="A3130" s="3">
        <v>2023</v>
      </c>
      <c r="B3130" s="14">
        <f t="shared" si="818"/>
        <v>3</v>
      </c>
      <c r="C3130" s="9">
        <f t="shared" si="833"/>
        <v>45448</v>
      </c>
      <c r="D3130" s="3" t="str">
        <f t="shared" si="834"/>
        <v>Gauna Ivana</v>
      </c>
      <c r="E3130" s="14" t="str">
        <f t="shared" si="816"/>
        <v>2023Gauna Ivana3</v>
      </c>
      <c r="J3130" s="14" t="str">
        <f t="shared" si="827"/>
        <v xml:space="preserve">Diagnosticar falla en sonda lambda. Reemplazar sonda defectuosa. Cambio de aceite y filtros de aceite, aire y combustible. Limpieza de bujias. Lavado motor.  </v>
      </c>
      <c r="L3130" s="3">
        <v>1</v>
      </c>
      <c r="M3130" s="10" t="s">
        <v>3963</v>
      </c>
      <c r="N3130" s="3" t="s">
        <v>771</v>
      </c>
      <c r="O3130" s="158">
        <v>6179.92</v>
      </c>
      <c r="P3130" s="158">
        <v>1297.78</v>
      </c>
      <c r="Q3130" s="7">
        <v>7477.7</v>
      </c>
      <c r="S3130" s="8"/>
      <c r="T3130" s="11">
        <v>1</v>
      </c>
      <c r="U3130" s="158">
        <v>7107.44</v>
      </c>
      <c r="V3130" s="158">
        <v>1492.56</v>
      </c>
      <c r="W3130" s="76">
        <v>8600</v>
      </c>
      <c r="X3130" s="16">
        <f t="shared" si="817"/>
        <v>8600</v>
      </c>
      <c r="AC3130" s="18">
        <f t="shared" si="825"/>
        <v>0</v>
      </c>
      <c r="AD3130" s="19">
        <f t="shared" si="829"/>
        <v>75000</v>
      </c>
      <c r="AE3130" s="21">
        <f t="shared" si="828"/>
        <v>7477.7</v>
      </c>
      <c r="AF3130" s="20">
        <f t="shared" si="830"/>
        <v>0</v>
      </c>
      <c r="AG3130" s="20">
        <f t="shared" si="831"/>
        <v>0</v>
      </c>
      <c r="AH3130" s="20">
        <f t="shared" si="832"/>
        <v>0</v>
      </c>
      <c r="AI3130" s="20">
        <f t="shared" si="821"/>
        <v>0</v>
      </c>
      <c r="AJ3130" s="20">
        <f t="shared" si="822"/>
        <v>0</v>
      </c>
      <c r="AK3130" s="20">
        <f t="shared" si="826"/>
        <v>0</v>
      </c>
      <c r="AL3130" s="171"/>
    </row>
    <row r="3131" spans="1:38" ht="15.75" customHeight="1" x14ac:dyDescent="0.25">
      <c r="A3131" s="3">
        <v>2023</v>
      </c>
      <c r="B3131" s="14">
        <f t="shared" si="818"/>
        <v>4</v>
      </c>
      <c r="C3131" s="9">
        <f t="shared" si="833"/>
        <v>45448</v>
      </c>
      <c r="D3131" s="3" t="str">
        <f t="shared" si="834"/>
        <v>Gauna Ivana</v>
      </c>
      <c r="E3131" s="14" t="str">
        <f t="shared" si="816"/>
        <v>2023Gauna Ivana4</v>
      </c>
      <c r="J3131" s="14" t="str">
        <f t="shared" si="827"/>
        <v xml:space="preserve">Diagnosticar falla en sonda lambda. Reemplazar sonda defectuosa. Cambio de aceite y filtros de aceite, aire y combustible. Limpieza de bujias. Lavado motor.   </v>
      </c>
      <c r="L3131" s="3">
        <v>1</v>
      </c>
      <c r="M3131" s="10" t="s">
        <v>3114</v>
      </c>
      <c r="N3131" s="3" t="s">
        <v>771</v>
      </c>
      <c r="O3131" s="158">
        <v>6414.27</v>
      </c>
      <c r="P3131" s="158">
        <v>1346.99</v>
      </c>
      <c r="Q3131" s="7">
        <v>7761.26</v>
      </c>
      <c r="S3131" s="8"/>
      <c r="T3131" s="11">
        <v>1</v>
      </c>
      <c r="U3131" s="158">
        <v>9090.91</v>
      </c>
      <c r="V3131" s="158">
        <v>1909.09</v>
      </c>
      <c r="W3131" s="76">
        <v>11000</v>
      </c>
      <c r="X3131" s="16">
        <f t="shared" si="817"/>
        <v>11000</v>
      </c>
      <c r="AC3131" s="18">
        <f t="shared" si="825"/>
        <v>0</v>
      </c>
      <c r="AD3131" s="19">
        <f t="shared" si="829"/>
        <v>75000</v>
      </c>
      <c r="AE3131" s="21">
        <f t="shared" si="828"/>
        <v>7761.26</v>
      </c>
      <c r="AF3131" s="20">
        <f t="shared" si="830"/>
        <v>0</v>
      </c>
      <c r="AG3131" s="20">
        <f t="shared" si="831"/>
        <v>0</v>
      </c>
      <c r="AH3131" s="20">
        <f t="shared" si="832"/>
        <v>0</v>
      </c>
      <c r="AI3131" s="20">
        <f t="shared" si="821"/>
        <v>0</v>
      </c>
      <c r="AJ3131" s="20">
        <f t="shared" si="822"/>
        <v>0</v>
      </c>
      <c r="AK3131" s="20">
        <f t="shared" si="826"/>
        <v>0</v>
      </c>
      <c r="AL3131" s="171"/>
    </row>
    <row r="3132" spans="1:38" ht="15.75" customHeight="1" x14ac:dyDescent="0.25">
      <c r="A3132" s="3">
        <v>2023</v>
      </c>
      <c r="B3132" s="14">
        <f t="shared" si="818"/>
        <v>5</v>
      </c>
      <c r="C3132" s="9">
        <f t="shared" si="833"/>
        <v>45448</v>
      </c>
      <c r="D3132" s="3" t="str">
        <f t="shared" si="834"/>
        <v>Gauna Ivana</v>
      </c>
      <c r="E3132" s="14" t="str">
        <f t="shared" si="816"/>
        <v>2023Gauna Ivana5</v>
      </c>
      <c r="J3132" s="14" t="str">
        <f t="shared" si="827"/>
        <v xml:space="preserve">Diagnosticar falla en sonda lambda. Reemplazar sonda defectuosa. Cambio de aceite y filtros de aceite, aire y combustible. Limpieza de bujias. Lavado motor.    </v>
      </c>
      <c r="L3132" s="3">
        <v>1</v>
      </c>
      <c r="M3132" s="10" t="s">
        <v>3031</v>
      </c>
      <c r="N3132" s="3" t="s">
        <v>771</v>
      </c>
      <c r="O3132" s="158">
        <v>2684.3</v>
      </c>
      <c r="P3132" s="158">
        <v>563.70000000000005</v>
      </c>
      <c r="Q3132" s="7">
        <v>3248</v>
      </c>
      <c r="S3132" s="8"/>
      <c r="T3132" s="11">
        <v>1</v>
      </c>
      <c r="U3132" s="158">
        <v>4958.68</v>
      </c>
      <c r="V3132" s="158">
        <v>1041.32</v>
      </c>
      <c r="W3132" s="76">
        <v>6000</v>
      </c>
      <c r="X3132" s="16">
        <f t="shared" si="817"/>
        <v>6000</v>
      </c>
      <c r="AC3132" s="18">
        <f t="shared" si="825"/>
        <v>0</v>
      </c>
      <c r="AD3132" s="19">
        <f t="shared" si="829"/>
        <v>75000</v>
      </c>
      <c r="AE3132" s="21">
        <f t="shared" si="828"/>
        <v>3248</v>
      </c>
      <c r="AF3132" s="20">
        <f t="shared" si="830"/>
        <v>0</v>
      </c>
      <c r="AG3132" s="20">
        <f t="shared" si="831"/>
        <v>0</v>
      </c>
      <c r="AH3132" s="20">
        <f t="shared" si="832"/>
        <v>0</v>
      </c>
      <c r="AI3132" s="20">
        <f t="shared" si="821"/>
        <v>0</v>
      </c>
      <c r="AJ3132" s="20">
        <f t="shared" si="822"/>
        <v>0</v>
      </c>
      <c r="AK3132" s="20">
        <f t="shared" si="826"/>
        <v>0</v>
      </c>
      <c r="AL3132" s="171"/>
    </row>
    <row r="3133" spans="1:38" ht="15.75" customHeight="1" x14ac:dyDescent="0.25">
      <c r="A3133" s="3">
        <v>2023</v>
      </c>
      <c r="B3133" s="14">
        <f t="shared" si="818"/>
        <v>6</v>
      </c>
      <c r="C3133" s="9">
        <f t="shared" si="833"/>
        <v>45448</v>
      </c>
      <c r="D3133" s="3" t="str">
        <f t="shared" si="834"/>
        <v>Gauna Ivana</v>
      </c>
      <c r="E3133" s="14" t="str">
        <f t="shared" si="816"/>
        <v>2023Gauna Ivana6</v>
      </c>
      <c r="J3133" s="14" t="str">
        <f t="shared" si="827"/>
        <v xml:space="preserve">Diagnosticar falla en sonda lambda. Reemplazar sonda defectuosa. Cambio de aceite y filtros de aceite, aire y combustible. Limpieza de bujias. Lavado motor.     </v>
      </c>
      <c r="L3133" s="3">
        <v>1</v>
      </c>
      <c r="M3133" s="10" t="s">
        <v>728</v>
      </c>
      <c r="N3133" s="3" t="s">
        <v>771</v>
      </c>
      <c r="O3133" s="158">
        <v>3739.67</v>
      </c>
      <c r="P3133" s="158">
        <v>785.33</v>
      </c>
      <c r="Q3133" s="7">
        <v>4525</v>
      </c>
      <c r="S3133" s="8"/>
      <c r="T3133" s="11">
        <v>4</v>
      </c>
      <c r="U3133" s="158">
        <v>9297.52</v>
      </c>
      <c r="V3133" s="158">
        <v>1952.48</v>
      </c>
      <c r="W3133" s="76">
        <v>11250</v>
      </c>
      <c r="X3133" s="16">
        <f t="shared" si="817"/>
        <v>45000</v>
      </c>
      <c r="AC3133" s="18">
        <f t="shared" si="825"/>
        <v>0</v>
      </c>
      <c r="AD3133" s="19">
        <f t="shared" si="829"/>
        <v>75000</v>
      </c>
      <c r="AE3133" s="21">
        <f t="shared" si="828"/>
        <v>18100</v>
      </c>
      <c r="AF3133" s="20">
        <f t="shared" si="830"/>
        <v>0</v>
      </c>
      <c r="AG3133" s="20">
        <f t="shared" si="831"/>
        <v>0</v>
      </c>
      <c r="AH3133" s="20">
        <f t="shared" si="832"/>
        <v>0</v>
      </c>
      <c r="AI3133" s="20">
        <f t="shared" si="821"/>
        <v>0</v>
      </c>
      <c r="AJ3133" s="20">
        <f t="shared" si="822"/>
        <v>0</v>
      </c>
      <c r="AK3133" s="20">
        <f t="shared" si="826"/>
        <v>0</v>
      </c>
      <c r="AL3133" s="171"/>
    </row>
    <row r="3134" spans="1:38" ht="15.75" customHeight="1" x14ac:dyDescent="0.25">
      <c r="A3134" s="3">
        <v>2023</v>
      </c>
      <c r="B3134" s="14">
        <f t="shared" si="818"/>
        <v>7</v>
      </c>
      <c r="C3134" s="9">
        <f t="shared" si="833"/>
        <v>45448</v>
      </c>
      <c r="D3134" s="3" t="str">
        <f t="shared" si="834"/>
        <v>Gauna Ivana</v>
      </c>
      <c r="E3134" s="14" t="str">
        <f t="shared" ref="E3134:E3197" si="835">CONCATENATE(A3134,D3134,B3134)</f>
        <v>2023Gauna Ivana7</v>
      </c>
      <c r="J3134" s="14" t="str">
        <f t="shared" si="827"/>
        <v xml:space="preserve">Diagnosticar falla en sonda lambda. Reemplazar sonda defectuosa. Cambio de aceite y filtros de aceite, aire y combustible. Limpieza de bujias. Lavado motor.      </v>
      </c>
      <c r="L3134" s="3">
        <v>1</v>
      </c>
      <c r="M3134" s="10" t="s">
        <v>686</v>
      </c>
      <c r="N3134" s="3" t="s">
        <v>771</v>
      </c>
      <c r="O3134" s="158">
        <v>661.16</v>
      </c>
      <c r="P3134" s="158">
        <v>138.84</v>
      </c>
      <c r="Q3134" s="7">
        <v>800</v>
      </c>
      <c r="S3134" s="8"/>
      <c r="T3134" s="11">
        <v>1.5</v>
      </c>
      <c r="U3134" s="158">
        <v>785.13</v>
      </c>
      <c r="V3134" s="158">
        <v>164.87</v>
      </c>
      <c r="W3134" s="76">
        <v>950</v>
      </c>
      <c r="X3134" s="16">
        <f t="shared" si="817"/>
        <v>1425</v>
      </c>
      <c r="AC3134" s="18">
        <f t="shared" si="825"/>
        <v>0</v>
      </c>
      <c r="AD3134" s="19">
        <f t="shared" si="829"/>
        <v>75000</v>
      </c>
      <c r="AE3134" s="21">
        <f t="shared" si="828"/>
        <v>1200</v>
      </c>
      <c r="AF3134" s="20">
        <f t="shared" si="830"/>
        <v>0</v>
      </c>
      <c r="AG3134" s="20">
        <f t="shared" si="831"/>
        <v>0</v>
      </c>
      <c r="AH3134" s="20">
        <f t="shared" si="832"/>
        <v>0</v>
      </c>
      <c r="AI3134" s="20">
        <f t="shared" si="821"/>
        <v>0</v>
      </c>
      <c r="AJ3134" s="20">
        <f t="shared" si="822"/>
        <v>0</v>
      </c>
      <c r="AK3134" s="20">
        <f t="shared" si="826"/>
        <v>0</v>
      </c>
      <c r="AL3134" s="171"/>
    </row>
    <row r="3135" spans="1:38" ht="15.75" customHeight="1" x14ac:dyDescent="0.25">
      <c r="A3135" s="3">
        <v>2024</v>
      </c>
      <c r="B3135" s="14">
        <f t="shared" si="818"/>
        <v>1</v>
      </c>
      <c r="C3135" s="9">
        <v>45449</v>
      </c>
      <c r="D3135" s="3" t="s">
        <v>2881</v>
      </c>
      <c r="E3135" s="14" t="str">
        <f t="shared" si="835"/>
        <v>2024Barnard Agostina1</v>
      </c>
      <c r="G3135" s="119" t="s">
        <v>2883</v>
      </c>
      <c r="I3135" s="10" t="s">
        <v>3975</v>
      </c>
      <c r="J3135" s="14" t="str">
        <f t="shared" si="827"/>
        <v>Cambiar manguera superior de radiador. Sacar deposito de agua. Destapar orificio de salida. Completar con liquido desincrustante. Purgado del circuito. Control de temperatura.</v>
      </c>
      <c r="K3135" s="3" t="s">
        <v>1665</v>
      </c>
      <c r="L3135" s="3">
        <v>1</v>
      </c>
      <c r="M3135" s="10" t="s">
        <v>3003</v>
      </c>
      <c r="N3135" s="3" t="s">
        <v>2484</v>
      </c>
      <c r="O3135" s="158">
        <v>4876.03</v>
      </c>
      <c r="P3135" s="158">
        <v>1023.97</v>
      </c>
      <c r="Q3135" s="7">
        <v>5900</v>
      </c>
      <c r="S3135" s="8"/>
      <c r="T3135" s="11">
        <v>1</v>
      </c>
      <c r="U3135" s="158">
        <v>6198.35</v>
      </c>
      <c r="V3135" s="158">
        <v>1301.6500000000001</v>
      </c>
      <c r="W3135" s="76">
        <v>7500</v>
      </c>
      <c r="X3135" s="16">
        <f t="shared" ref="X3135:X3198" si="836">W3135*T3135</f>
        <v>7500</v>
      </c>
      <c r="Y3135" s="3">
        <v>1</v>
      </c>
      <c r="Z3135" s="114">
        <v>12396.7</v>
      </c>
      <c r="AA3135" s="114">
        <v>2603.3000000000002</v>
      </c>
      <c r="AB3135" s="4">
        <v>15000</v>
      </c>
      <c r="AC3135" s="18">
        <f t="shared" si="825"/>
        <v>15000</v>
      </c>
      <c r="AD3135" s="19">
        <f t="shared" si="829"/>
        <v>15000</v>
      </c>
      <c r="AE3135" s="21">
        <f t="shared" si="828"/>
        <v>5900</v>
      </c>
      <c r="AF3135" s="20">
        <f t="shared" si="830"/>
        <v>11550</v>
      </c>
      <c r="AG3135" s="20">
        <f t="shared" si="831"/>
        <v>17800</v>
      </c>
      <c r="AH3135" s="20">
        <f t="shared" si="832"/>
        <v>15000</v>
      </c>
      <c r="AI3135" s="20">
        <f t="shared" si="821"/>
        <v>32800</v>
      </c>
      <c r="AJ3135" s="20">
        <f t="shared" si="822"/>
        <v>0</v>
      </c>
      <c r="AK3135" s="20">
        <f t="shared" si="826"/>
        <v>32800</v>
      </c>
      <c r="AL3135" s="171"/>
    </row>
    <row r="3136" spans="1:38" ht="15.75" customHeight="1" x14ac:dyDescent="0.25">
      <c r="A3136" s="3">
        <v>2024</v>
      </c>
      <c r="B3136" s="14">
        <f t="shared" si="818"/>
        <v>2</v>
      </c>
      <c r="C3136" s="9">
        <f>IF(A3136=A3135,C3135,"")</f>
        <v>45449</v>
      </c>
      <c r="D3136" s="3" t="str">
        <f>IF(A3136=A3135,D3135,"")</f>
        <v>Barnard Agostina</v>
      </c>
      <c r="E3136" s="14" t="str">
        <f t="shared" si="835"/>
        <v>2024Barnard Agostina2</v>
      </c>
      <c r="G3136" s="119" t="s">
        <v>868</v>
      </c>
      <c r="J3136" s="14" t="str">
        <f t="shared" si="827"/>
        <v xml:space="preserve">Cambiar manguera superior de radiador. Sacar deposito de agua. Destapar orificio de salida. Completar con liquido desincrustante. Purgado del circuito. Control de temperatura. </v>
      </c>
      <c r="L3136" s="3">
        <v>1</v>
      </c>
      <c r="M3136" s="10" t="s">
        <v>981</v>
      </c>
      <c r="N3136" s="3" t="s">
        <v>771</v>
      </c>
      <c r="O3136" s="158">
        <v>3181.82</v>
      </c>
      <c r="P3136" s="158">
        <v>668.18</v>
      </c>
      <c r="Q3136" s="7">
        <v>3850</v>
      </c>
      <c r="S3136" s="8"/>
      <c r="T3136" s="11">
        <v>1</v>
      </c>
      <c r="U3136" s="158">
        <v>6446.28</v>
      </c>
      <c r="V3136" s="158">
        <v>1353.72</v>
      </c>
      <c r="W3136" s="76">
        <v>7800</v>
      </c>
      <c r="X3136" s="16">
        <f t="shared" si="836"/>
        <v>7800</v>
      </c>
      <c r="AC3136" s="18">
        <f t="shared" si="825"/>
        <v>0</v>
      </c>
      <c r="AD3136" s="19">
        <f t="shared" si="829"/>
        <v>15000</v>
      </c>
      <c r="AE3136" s="21">
        <f t="shared" si="828"/>
        <v>3850</v>
      </c>
      <c r="AF3136" s="20">
        <f t="shared" si="830"/>
        <v>0</v>
      </c>
      <c r="AG3136" s="20">
        <f t="shared" si="831"/>
        <v>0</v>
      </c>
      <c r="AH3136" s="20">
        <f t="shared" si="832"/>
        <v>0</v>
      </c>
      <c r="AI3136" s="20">
        <f t="shared" si="821"/>
        <v>0</v>
      </c>
      <c r="AJ3136" s="20">
        <f t="shared" si="822"/>
        <v>0</v>
      </c>
      <c r="AK3136" s="20">
        <f t="shared" si="826"/>
        <v>0</v>
      </c>
      <c r="AL3136" s="171"/>
    </row>
    <row r="3137" spans="1:38" ht="15.75" customHeight="1" x14ac:dyDescent="0.25">
      <c r="A3137" s="3">
        <v>2024</v>
      </c>
      <c r="B3137" s="14">
        <f t="shared" si="818"/>
        <v>3</v>
      </c>
      <c r="C3137" s="9">
        <f>IF(A3137=A3136,C3136,"")</f>
        <v>45449</v>
      </c>
      <c r="D3137" s="3" t="str">
        <f>IF(A3137=A3136,D3136,"")</f>
        <v>Barnard Agostina</v>
      </c>
      <c r="E3137" s="14" t="str">
        <f t="shared" si="835"/>
        <v>2024Barnard Agostina3</v>
      </c>
      <c r="J3137" s="14" t="str">
        <f t="shared" si="827"/>
        <v xml:space="preserve">Cambiar manguera superior de radiador. Sacar deposito de agua. Destapar orificio de salida. Completar con liquido desincrustante. Purgado del circuito. Control de temperatura.  </v>
      </c>
      <c r="L3137" s="3">
        <v>1</v>
      </c>
      <c r="M3137" s="10" t="s">
        <v>3976</v>
      </c>
      <c r="N3137" s="3" t="s">
        <v>771</v>
      </c>
      <c r="O3137" s="158">
        <v>1487.61</v>
      </c>
      <c r="P3137" s="158">
        <v>312.39</v>
      </c>
      <c r="Q3137" s="7">
        <v>1800</v>
      </c>
      <c r="S3137" s="8"/>
      <c r="T3137" s="11">
        <v>1</v>
      </c>
      <c r="U3137" s="158">
        <v>2066.12</v>
      </c>
      <c r="V3137" s="158">
        <v>433.88</v>
      </c>
      <c r="W3137" s="76">
        <v>2500</v>
      </c>
      <c r="X3137" s="16">
        <f t="shared" si="836"/>
        <v>2500</v>
      </c>
      <c r="AC3137" s="18">
        <f t="shared" si="825"/>
        <v>0</v>
      </c>
      <c r="AD3137" s="19">
        <f t="shared" si="829"/>
        <v>15000</v>
      </c>
      <c r="AE3137" s="21">
        <f t="shared" si="828"/>
        <v>1800</v>
      </c>
      <c r="AF3137" s="20">
        <f t="shared" si="830"/>
        <v>0</v>
      </c>
      <c r="AG3137" s="20">
        <f t="shared" si="831"/>
        <v>0</v>
      </c>
      <c r="AH3137" s="20">
        <f t="shared" si="832"/>
        <v>0</v>
      </c>
      <c r="AI3137" s="20">
        <f t="shared" si="821"/>
        <v>0</v>
      </c>
      <c r="AJ3137" s="20">
        <f t="shared" si="822"/>
        <v>0</v>
      </c>
      <c r="AK3137" s="20">
        <f t="shared" si="826"/>
        <v>0</v>
      </c>
      <c r="AL3137" s="171"/>
    </row>
    <row r="3138" spans="1:38" ht="15.75" customHeight="1" x14ac:dyDescent="0.25">
      <c r="A3138" s="3">
        <v>2025</v>
      </c>
      <c r="B3138" s="14">
        <f t="shared" si="818"/>
        <v>1</v>
      </c>
      <c r="C3138" s="9">
        <v>45449</v>
      </c>
      <c r="D3138" s="3" t="s">
        <v>507</v>
      </c>
      <c r="E3138" s="14" t="str">
        <f t="shared" si="835"/>
        <v>2025Moretti Renato1</v>
      </c>
      <c r="F3138" s="119" t="s">
        <v>2197</v>
      </c>
      <c r="G3138" s="119" t="s">
        <v>2198</v>
      </c>
      <c r="H3138" s="119">
        <v>268479</v>
      </c>
      <c r="I3138" s="10" t="s">
        <v>4020</v>
      </c>
      <c r="J3138" s="14" t="str">
        <f t="shared" si="827"/>
        <v xml:space="preserve">Desmontar encausador y polea viscosa. Sacar correa poly-v, alternador, compresor de aire acondicionado y respectivos soportes. Sacar bateria y bandeja portabateria. Drenar liquido refrigerante y recuperar el mismo. Sacar manguera superior e inferior de radiador. Sacar radiador de agua e hidrolavar. Cambiar valvula reguladora de presion de combustible. Armado total. Colocar refrigerante recuperado. Purgado del circuito de refrigeracion. Escaneo del vehiculo. Detectar averia en valvula reguladora de presion de combustible. </v>
      </c>
      <c r="K3138" s="3" t="s">
        <v>2380</v>
      </c>
      <c r="L3138" s="3">
        <v>1</v>
      </c>
      <c r="M3138" s="10" t="s">
        <v>3977</v>
      </c>
      <c r="N3138" s="3" t="s">
        <v>3978</v>
      </c>
      <c r="O3138" s="158">
        <v>264462.81</v>
      </c>
      <c r="P3138" s="158">
        <v>55537.19</v>
      </c>
      <c r="Q3138" s="7">
        <v>320000</v>
      </c>
      <c r="S3138" s="8"/>
      <c r="T3138" s="11">
        <v>1</v>
      </c>
      <c r="U3138" s="158">
        <v>322314.05</v>
      </c>
      <c r="V3138" s="158">
        <v>67685.95</v>
      </c>
      <c r="W3138" s="76">
        <v>390000</v>
      </c>
      <c r="X3138" s="16">
        <f t="shared" si="836"/>
        <v>390000</v>
      </c>
      <c r="Y3138" s="3">
        <v>1</v>
      </c>
      <c r="AB3138" s="4">
        <v>260000</v>
      </c>
      <c r="AC3138" s="18">
        <f t="shared" si="825"/>
        <v>260000</v>
      </c>
      <c r="AD3138" s="19">
        <f t="shared" si="829"/>
        <v>260000</v>
      </c>
      <c r="AE3138" s="21">
        <f t="shared" si="828"/>
        <v>320000</v>
      </c>
      <c r="AF3138" s="20">
        <f t="shared" si="830"/>
        <v>320000</v>
      </c>
      <c r="AG3138" s="20">
        <f t="shared" si="831"/>
        <v>390000</v>
      </c>
      <c r="AH3138" s="20">
        <f t="shared" si="832"/>
        <v>260000</v>
      </c>
      <c r="AI3138" s="20">
        <f t="shared" si="821"/>
        <v>650000</v>
      </c>
      <c r="AJ3138" s="20">
        <f t="shared" si="822"/>
        <v>0</v>
      </c>
      <c r="AK3138" s="20">
        <f t="shared" si="826"/>
        <v>650000</v>
      </c>
      <c r="AL3138" s="171"/>
    </row>
    <row r="3139" spans="1:38" ht="15.75" customHeight="1" x14ac:dyDescent="0.25">
      <c r="A3139" s="3">
        <v>2025</v>
      </c>
      <c r="B3139" s="14">
        <f t="shared" si="818"/>
        <v>2</v>
      </c>
      <c r="C3139" s="9">
        <f>IF(A3139=A3138,C3138,"")</f>
        <v>45449</v>
      </c>
      <c r="D3139" s="3" t="str">
        <f>IF(A3139=A3138,D3138,"")</f>
        <v>Moretti Renato</v>
      </c>
      <c r="E3139" s="14" t="str">
        <f t="shared" si="835"/>
        <v>2025Moretti Renato2</v>
      </c>
      <c r="J3139" s="14" t="str">
        <f t="shared" si="827"/>
        <v xml:space="preserve">Desmontar encausador y polea viscosa. Sacar correa poly-v, alternador, compresor de aire acondicionado y respectivos soportes. Sacar bateria y bandeja portabateria. Drenar liquido refrigerante y recuperar el mismo. Sacar manguera superior e inferior de radiador. Sacar radiador de agua e hidrolavar. Cambiar valvula reguladora de presion de combustible. Armado total. Colocar refrigerante recuperado. Purgado del circuito de refrigeracion. Escaneo del vehiculo. Detectar averia en valvula reguladora de presion de combustible.  </v>
      </c>
      <c r="S3139" s="8"/>
      <c r="W3139" s="76"/>
      <c r="X3139" s="16">
        <f t="shared" si="836"/>
        <v>0</v>
      </c>
      <c r="AC3139" s="18">
        <f t="shared" si="825"/>
        <v>0</v>
      </c>
      <c r="AD3139" s="19">
        <f t="shared" si="829"/>
        <v>260000</v>
      </c>
      <c r="AE3139" s="21">
        <f t="shared" si="828"/>
        <v>0</v>
      </c>
      <c r="AF3139" s="20">
        <f t="shared" si="830"/>
        <v>0</v>
      </c>
      <c r="AG3139" s="20">
        <f t="shared" si="831"/>
        <v>0</v>
      </c>
      <c r="AH3139" s="20">
        <f t="shared" si="832"/>
        <v>0</v>
      </c>
      <c r="AI3139" s="20">
        <f t="shared" si="821"/>
        <v>0</v>
      </c>
      <c r="AJ3139" s="20">
        <f t="shared" si="822"/>
        <v>0</v>
      </c>
      <c r="AK3139" s="20">
        <f t="shared" si="826"/>
        <v>0</v>
      </c>
      <c r="AL3139" s="171"/>
    </row>
    <row r="3140" spans="1:38" ht="15.75" customHeight="1" x14ac:dyDescent="0.25">
      <c r="A3140" s="3">
        <v>2026</v>
      </c>
      <c r="B3140" s="14">
        <f t="shared" ref="B3140:B3203" si="837">IF(A3140=A3139,B3139+1,1)</f>
        <v>1</v>
      </c>
      <c r="C3140" s="9">
        <v>45450</v>
      </c>
      <c r="D3140" s="3" t="s">
        <v>3979</v>
      </c>
      <c r="E3140" s="14" t="str">
        <f t="shared" si="835"/>
        <v>2026Barnard Martin1</v>
      </c>
      <c r="F3140" s="119" t="s">
        <v>3980</v>
      </c>
      <c r="G3140" s="119" t="s">
        <v>3981</v>
      </c>
      <c r="H3140" s="119">
        <v>58467</v>
      </c>
      <c r="I3140" s="10" t="s">
        <v>2170</v>
      </c>
      <c r="J3140" s="14" t="str">
        <f t="shared" si="827"/>
        <v>Service completo. Cambio de aceite y filtros. Control general del vehiculo.</v>
      </c>
      <c r="K3140" s="3" t="s">
        <v>1665</v>
      </c>
      <c r="L3140" s="3">
        <v>1</v>
      </c>
      <c r="M3140" s="10" t="s">
        <v>918</v>
      </c>
      <c r="N3140" s="3" t="s">
        <v>734</v>
      </c>
      <c r="O3140" s="158">
        <v>70247.94</v>
      </c>
      <c r="P3140" s="158">
        <v>14752.06</v>
      </c>
      <c r="Q3140" s="7">
        <v>85000</v>
      </c>
      <c r="S3140" s="8"/>
      <c r="T3140" s="11">
        <v>1</v>
      </c>
      <c r="U3140" s="158">
        <v>88429.759999999995</v>
      </c>
      <c r="V3140" s="158">
        <v>18570.240000000002</v>
      </c>
      <c r="W3140" s="76">
        <v>107000</v>
      </c>
      <c r="X3140" s="16">
        <f t="shared" si="836"/>
        <v>107000</v>
      </c>
      <c r="Y3140" s="3">
        <v>1</v>
      </c>
      <c r="Z3140" s="114">
        <v>53719.01</v>
      </c>
      <c r="AA3140" s="114">
        <v>11280.99</v>
      </c>
      <c r="AB3140" s="4">
        <v>65000</v>
      </c>
      <c r="AC3140" s="18">
        <f t="shared" si="825"/>
        <v>65000</v>
      </c>
      <c r="AD3140" s="19">
        <f t="shared" si="829"/>
        <v>65000</v>
      </c>
      <c r="AE3140" s="21">
        <f t="shared" si="828"/>
        <v>85000</v>
      </c>
      <c r="AF3140" s="20">
        <f t="shared" si="830"/>
        <v>100957</v>
      </c>
      <c r="AG3140" s="20">
        <f t="shared" si="831"/>
        <v>210750</v>
      </c>
      <c r="AH3140" s="20">
        <f t="shared" si="832"/>
        <v>65000</v>
      </c>
      <c r="AI3140" s="20">
        <f t="shared" si="821"/>
        <v>275750</v>
      </c>
      <c r="AJ3140" s="20">
        <f t="shared" si="822"/>
        <v>0</v>
      </c>
      <c r="AK3140" s="20">
        <f t="shared" si="826"/>
        <v>275750</v>
      </c>
      <c r="AL3140" s="171"/>
    </row>
    <row r="3141" spans="1:38" ht="15.75" customHeight="1" x14ac:dyDescent="0.25">
      <c r="A3141" s="3">
        <v>2026</v>
      </c>
      <c r="B3141" s="14">
        <f t="shared" si="837"/>
        <v>2</v>
      </c>
      <c r="C3141" s="9">
        <f>IF(A3141=A3140,C3140,"")</f>
        <v>45450</v>
      </c>
      <c r="D3141" s="3" t="str">
        <f>IF(A3141=A3140,D3140,"")</f>
        <v>Barnard Martin</v>
      </c>
      <c r="E3141" s="14" t="str">
        <f t="shared" si="835"/>
        <v>2026Barnard Martin2</v>
      </c>
      <c r="J3141" s="14" t="str">
        <f t="shared" si="827"/>
        <v xml:space="preserve">Service completo. Cambio de aceite y filtros. Control general del vehiculo. </v>
      </c>
      <c r="L3141" s="3">
        <v>1</v>
      </c>
      <c r="M3141" s="10" t="s">
        <v>2743</v>
      </c>
      <c r="N3141" s="3" t="s">
        <v>771</v>
      </c>
      <c r="O3141" s="158">
        <v>13187.61</v>
      </c>
      <c r="P3141" s="158">
        <v>2769.39</v>
      </c>
      <c r="Q3141" s="7">
        <v>15957</v>
      </c>
      <c r="S3141" s="8"/>
      <c r="T3141" s="11">
        <v>5</v>
      </c>
      <c r="U3141" s="158">
        <v>17148.759999999998</v>
      </c>
      <c r="V3141" s="158">
        <v>3601.24</v>
      </c>
      <c r="W3141" s="76">
        <v>20750</v>
      </c>
      <c r="X3141" s="16">
        <f t="shared" si="836"/>
        <v>103750</v>
      </c>
      <c r="AC3141" s="18">
        <f t="shared" si="825"/>
        <v>0</v>
      </c>
      <c r="AD3141" s="19">
        <f t="shared" si="829"/>
        <v>65000</v>
      </c>
      <c r="AE3141" s="21">
        <f t="shared" si="828"/>
        <v>79785</v>
      </c>
      <c r="AF3141" s="20">
        <f t="shared" si="830"/>
        <v>0</v>
      </c>
      <c r="AG3141" s="20">
        <f t="shared" si="831"/>
        <v>0</v>
      </c>
      <c r="AH3141" s="20">
        <f t="shared" si="832"/>
        <v>0</v>
      </c>
      <c r="AI3141" s="20">
        <f t="shared" si="821"/>
        <v>0</v>
      </c>
      <c r="AJ3141" s="20">
        <f t="shared" si="822"/>
        <v>0</v>
      </c>
      <c r="AK3141" s="20">
        <f t="shared" si="826"/>
        <v>0</v>
      </c>
      <c r="AL3141" s="171"/>
    </row>
    <row r="3142" spans="1:38" ht="15.75" customHeight="1" x14ac:dyDescent="0.25">
      <c r="A3142" s="3">
        <v>2027</v>
      </c>
      <c r="B3142" s="14">
        <f t="shared" si="837"/>
        <v>1</v>
      </c>
      <c r="C3142" s="9">
        <v>45450</v>
      </c>
      <c r="D3142" s="3" t="s">
        <v>585</v>
      </c>
      <c r="E3142" s="14" t="str">
        <f t="shared" si="835"/>
        <v>2027Rodriguez Jorge1</v>
      </c>
      <c r="F3142" s="119" t="s">
        <v>3982</v>
      </c>
      <c r="G3142" s="119" t="s">
        <v>3983</v>
      </c>
      <c r="H3142" s="119">
        <v>93905</v>
      </c>
      <c r="I3142" s="10" t="s">
        <v>3984</v>
      </c>
      <c r="J3142" s="14" t="str">
        <f t="shared" si="827"/>
        <v>Recambio de carcaza y sensor de temperatura de agua. Completar nivel de liquido refrigerante.</v>
      </c>
      <c r="K3142" s="3" t="s">
        <v>2380</v>
      </c>
      <c r="L3142" s="3">
        <v>1</v>
      </c>
      <c r="M3142" s="10" t="s">
        <v>3985</v>
      </c>
      <c r="N3142" s="3" t="s">
        <v>1832</v>
      </c>
      <c r="S3142" s="8"/>
      <c r="W3142" s="76"/>
      <c r="X3142" s="16">
        <f t="shared" si="836"/>
        <v>0</v>
      </c>
      <c r="Y3142" s="3">
        <v>1</v>
      </c>
      <c r="Z3142" s="114">
        <v>18595.05</v>
      </c>
      <c r="AA3142" s="114">
        <v>3904.95</v>
      </c>
      <c r="AB3142" s="4">
        <v>22500</v>
      </c>
      <c r="AC3142" s="18">
        <f t="shared" si="825"/>
        <v>22500</v>
      </c>
      <c r="AD3142" s="19">
        <f t="shared" si="829"/>
        <v>22500</v>
      </c>
      <c r="AE3142" s="21">
        <f t="shared" si="828"/>
        <v>0</v>
      </c>
      <c r="AF3142" s="20">
        <f t="shared" si="830"/>
        <v>0</v>
      </c>
      <c r="AG3142" s="20">
        <f t="shared" si="831"/>
        <v>0</v>
      </c>
      <c r="AH3142" s="20">
        <f t="shared" si="832"/>
        <v>22500</v>
      </c>
      <c r="AI3142" s="20">
        <f t="shared" si="821"/>
        <v>22500</v>
      </c>
      <c r="AJ3142" s="20">
        <f t="shared" si="822"/>
        <v>0</v>
      </c>
      <c r="AK3142" s="20">
        <f t="shared" si="826"/>
        <v>22500</v>
      </c>
      <c r="AL3142" s="171"/>
    </row>
    <row r="3143" spans="1:38" ht="15.75" customHeight="1" x14ac:dyDescent="0.25">
      <c r="A3143" s="3">
        <v>2027</v>
      </c>
      <c r="B3143" s="14">
        <f t="shared" si="837"/>
        <v>2</v>
      </c>
      <c r="C3143" s="9">
        <f>IF(A3143=A3142,C3142,"")</f>
        <v>45450</v>
      </c>
      <c r="D3143" s="3" t="str">
        <f>IF(A3143=A3142,D3142,"")</f>
        <v>Rodriguez Jorge</v>
      </c>
      <c r="E3143" s="14" t="str">
        <f t="shared" si="835"/>
        <v>2027Rodriguez Jorge2</v>
      </c>
      <c r="J3143" s="14" t="str">
        <f t="shared" si="827"/>
        <v xml:space="preserve">Recambio de carcaza y sensor de temperatura de agua. Completar nivel de liquido refrigerante. </v>
      </c>
      <c r="S3143" s="8"/>
      <c r="W3143" s="76"/>
      <c r="X3143" s="16">
        <f t="shared" si="836"/>
        <v>0</v>
      </c>
      <c r="AC3143" s="18">
        <f t="shared" si="825"/>
        <v>0</v>
      </c>
      <c r="AD3143" s="19">
        <f t="shared" si="829"/>
        <v>22500</v>
      </c>
      <c r="AE3143" s="21">
        <f t="shared" si="828"/>
        <v>0</v>
      </c>
      <c r="AF3143" s="20">
        <f t="shared" si="830"/>
        <v>0</v>
      </c>
      <c r="AG3143" s="20">
        <f t="shared" si="831"/>
        <v>0</v>
      </c>
      <c r="AH3143" s="20">
        <f t="shared" si="832"/>
        <v>0</v>
      </c>
      <c r="AI3143" s="20">
        <f t="shared" si="821"/>
        <v>0</v>
      </c>
      <c r="AJ3143" s="20">
        <f t="shared" si="822"/>
        <v>0</v>
      </c>
      <c r="AK3143" s="20">
        <f t="shared" si="826"/>
        <v>0</v>
      </c>
      <c r="AL3143" s="171"/>
    </row>
    <row r="3144" spans="1:38" ht="15.75" customHeight="1" x14ac:dyDescent="0.25">
      <c r="A3144" s="3">
        <v>2028</v>
      </c>
      <c r="B3144" s="14">
        <f t="shared" si="837"/>
        <v>1</v>
      </c>
      <c r="C3144" s="9">
        <v>45450</v>
      </c>
      <c r="D3144" s="3" t="s">
        <v>3367</v>
      </c>
      <c r="E3144" s="14" t="str">
        <f t="shared" si="835"/>
        <v>2028Gigante Jani1</v>
      </c>
      <c r="F3144" s="119" t="s">
        <v>3368</v>
      </c>
      <c r="G3144" s="119" t="s">
        <v>2198</v>
      </c>
      <c r="H3144" s="119">
        <v>142124</v>
      </c>
      <c r="I3144" s="10" t="s">
        <v>3986</v>
      </c>
      <c r="J3144" s="14" t="str">
        <f t="shared" si="827"/>
        <v>Sacar combustible de tanque. Limpieza de filtro de gasoil. Colocar combustible correspondiente. Purgado del circuito. Puesta en marcha. Escaneo del vehiculo. Borrar luz de check-in.</v>
      </c>
      <c r="K3144" s="3" t="s">
        <v>1665</v>
      </c>
      <c r="L3144" s="3">
        <v>1</v>
      </c>
      <c r="M3144" s="10" t="s">
        <v>3987</v>
      </c>
      <c r="N3144" s="3" t="s">
        <v>771</v>
      </c>
      <c r="O3144" s="158">
        <v>876.04</v>
      </c>
      <c r="P3144" s="158">
        <v>183.96</v>
      </c>
      <c r="Q3144" s="7">
        <v>1060</v>
      </c>
      <c r="S3144" s="8"/>
      <c r="T3144" s="11">
        <v>21.79</v>
      </c>
      <c r="U3144" s="158">
        <v>1100</v>
      </c>
      <c r="V3144" s="158">
        <v>231</v>
      </c>
      <c r="W3144" s="76">
        <v>1331</v>
      </c>
      <c r="X3144" s="16">
        <f t="shared" si="836"/>
        <v>29002.489999999998</v>
      </c>
      <c r="Y3144" s="3">
        <v>1</v>
      </c>
      <c r="Z3144" s="114">
        <v>36363.64</v>
      </c>
      <c r="AA3144" s="114">
        <v>7636.36</v>
      </c>
      <c r="AB3144" s="4">
        <v>44000</v>
      </c>
      <c r="AC3144" s="18">
        <f t="shared" si="825"/>
        <v>44000</v>
      </c>
      <c r="AD3144" s="19">
        <f t="shared" si="829"/>
        <v>44000</v>
      </c>
      <c r="AE3144" s="21">
        <f t="shared" si="828"/>
        <v>23097.399999999998</v>
      </c>
      <c r="AF3144" s="20">
        <f t="shared" si="830"/>
        <v>1060</v>
      </c>
      <c r="AG3144" s="20">
        <f t="shared" si="831"/>
        <v>29002.489999999998</v>
      </c>
      <c r="AH3144" s="20">
        <f t="shared" si="832"/>
        <v>44000</v>
      </c>
      <c r="AI3144" s="20">
        <f t="shared" si="821"/>
        <v>73002.489999999991</v>
      </c>
      <c r="AJ3144" s="20">
        <f t="shared" si="822"/>
        <v>0</v>
      </c>
      <c r="AK3144" s="20">
        <f t="shared" si="826"/>
        <v>73002.489999999991</v>
      </c>
      <c r="AL3144" s="171"/>
    </row>
    <row r="3145" spans="1:38" ht="15.75" customHeight="1" x14ac:dyDescent="0.25">
      <c r="A3145" s="3">
        <v>2028</v>
      </c>
      <c r="B3145" s="14">
        <f t="shared" si="837"/>
        <v>2</v>
      </c>
      <c r="C3145" s="9">
        <f>IF(A3145=A3144,C3144,"")</f>
        <v>45450</v>
      </c>
      <c r="D3145" s="3" t="str">
        <f>IF(A3145=A3144,D3144,"")</f>
        <v>Gigante Jani</v>
      </c>
      <c r="E3145" s="14" t="str">
        <f t="shared" si="835"/>
        <v>2028Gigante Jani2</v>
      </c>
      <c r="J3145" s="14" t="str">
        <f t="shared" si="827"/>
        <v xml:space="preserve">Sacar combustible de tanque. Limpieza de filtro de gasoil. Colocar combustible correspondiente. Purgado del circuito. Puesta en marcha. Escaneo del vehiculo. Borrar luz de check-in. </v>
      </c>
      <c r="S3145" s="8"/>
      <c r="W3145" s="76"/>
      <c r="X3145" s="16">
        <f t="shared" si="836"/>
        <v>0</v>
      </c>
      <c r="AC3145" s="18">
        <f t="shared" si="825"/>
        <v>0</v>
      </c>
      <c r="AD3145" s="19">
        <f t="shared" si="829"/>
        <v>44000</v>
      </c>
      <c r="AE3145" s="21">
        <f t="shared" si="828"/>
        <v>0</v>
      </c>
      <c r="AF3145" s="20">
        <f t="shared" si="830"/>
        <v>0</v>
      </c>
      <c r="AG3145" s="20">
        <f t="shared" si="831"/>
        <v>0</v>
      </c>
      <c r="AH3145" s="20">
        <f t="shared" si="832"/>
        <v>0</v>
      </c>
      <c r="AI3145" s="20">
        <f t="shared" si="821"/>
        <v>0</v>
      </c>
      <c r="AJ3145" s="20">
        <f t="shared" si="822"/>
        <v>0</v>
      </c>
      <c r="AK3145" s="20">
        <f t="shared" si="826"/>
        <v>0</v>
      </c>
      <c r="AL3145" s="171"/>
    </row>
    <row r="3146" spans="1:38" ht="15.75" customHeight="1" x14ac:dyDescent="0.25">
      <c r="A3146" s="3">
        <v>2029</v>
      </c>
      <c r="B3146" s="14">
        <f t="shared" si="837"/>
        <v>1</v>
      </c>
      <c r="C3146" s="9">
        <v>45453</v>
      </c>
      <c r="D3146" s="3" t="s">
        <v>688</v>
      </c>
      <c r="E3146" s="14" t="str">
        <f t="shared" si="835"/>
        <v>2029Martin Jose1</v>
      </c>
      <c r="F3146" s="119" t="s">
        <v>969</v>
      </c>
      <c r="G3146" s="119" t="s">
        <v>3988</v>
      </c>
      <c r="H3146" s="119">
        <v>129862</v>
      </c>
      <c r="I3146" s="10" t="s">
        <v>3991</v>
      </c>
      <c r="J3146" s="14" t="str">
        <f t="shared" si="827"/>
        <v>Service completo. Cambio de aceite y filtros. Control general del vehiculo. Control de poleas de correa poly-v. Cambiar bolillero en polea acanalada de correa poly-v. Cambiar escobilla limpia parabrisas delatera izquierda.</v>
      </c>
      <c r="K3146" s="3" t="s">
        <v>1512</v>
      </c>
      <c r="L3146" s="3">
        <v>1</v>
      </c>
      <c r="M3146" s="10" t="s">
        <v>918</v>
      </c>
      <c r="N3146" s="3" t="s">
        <v>771</v>
      </c>
      <c r="O3146" s="158">
        <v>53719.01</v>
      </c>
      <c r="P3146" s="158">
        <v>11280.99</v>
      </c>
      <c r="Q3146" s="7">
        <v>65000</v>
      </c>
      <c r="S3146" s="8"/>
      <c r="T3146" s="11">
        <v>1</v>
      </c>
      <c r="U3146" s="158">
        <v>71074.38</v>
      </c>
      <c r="V3146" s="158">
        <v>14945.62</v>
      </c>
      <c r="W3146" s="76">
        <v>86000</v>
      </c>
      <c r="X3146" s="16">
        <f t="shared" si="836"/>
        <v>86000</v>
      </c>
      <c r="AC3146" s="18">
        <f t="shared" si="825"/>
        <v>0</v>
      </c>
      <c r="AD3146" s="19">
        <f t="shared" si="829"/>
        <v>0</v>
      </c>
      <c r="AE3146" s="21">
        <f t="shared" si="828"/>
        <v>65000</v>
      </c>
      <c r="AF3146" s="20">
        <f t="shared" si="830"/>
        <v>76414.080000000002</v>
      </c>
      <c r="AG3146" s="20">
        <f t="shared" si="831"/>
        <v>232675</v>
      </c>
      <c r="AH3146" s="20">
        <f t="shared" si="832"/>
        <v>0</v>
      </c>
      <c r="AI3146" s="20">
        <f t="shared" si="821"/>
        <v>232675</v>
      </c>
      <c r="AJ3146" s="20">
        <f t="shared" si="822"/>
        <v>0</v>
      </c>
      <c r="AK3146" s="20">
        <f t="shared" si="826"/>
        <v>232675</v>
      </c>
      <c r="AL3146" s="171"/>
    </row>
    <row r="3147" spans="1:38" ht="15.75" customHeight="1" x14ac:dyDescent="0.25">
      <c r="A3147" s="3">
        <v>2029</v>
      </c>
      <c r="B3147" s="14">
        <f t="shared" si="837"/>
        <v>2</v>
      </c>
      <c r="C3147" s="9">
        <f>IF(A3147=A3146,C3146,"")</f>
        <v>45453</v>
      </c>
      <c r="D3147" s="3" t="str">
        <f>IF(A3147=A3146,D3146,"")</f>
        <v>Martin Jose</v>
      </c>
      <c r="E3147" s="14" t="str">
        <f t="shared" si="835"/>
        <v>2029Martin Jose2</v>
      </c>
      <c r="J3147" s="14" t="str">
        <f t="shared" si="827"/>
        <v xml:space="preserve">Service completo. Cambio de aceite y filtros. Control general del vehiculo. Control de poleas de correa poly-v. Cambiar bolillero en polea acanalada de correa poly-v. Cambiar escobilla limpia parabrisas delatera izquierda. </v>
      </c>
      <c r="L3147" s="3">
        <v>1</v>
      </c>
      <c r="M3147" s="10" t="s">
        <v>222</v>
      </c>
      <c r="N3147" s="3" t="s">
        <v>771</v>
      </c>
      <c r="O3147" s="158">
        <v>5714.12</v>
      </c>
      <c r="P3147" s="158">
        <v>1199.96</v>
      </c>
      <c r="Q3147" s="7">
        <v>6914.08</v>
      </c>
      <c r="S3147" s="8"/>
      <c r="T3147" s="11">
        <v>8.5</v>
      </c>
      <c r="U3147" s="158">
        <v>13677.68</v>
      </c>
      <c r="V3147" s="158" t="s">
        <v>3989</v>
      </c>
      <c r="W3147" s="76">
        <v>16550</v>
      </c>
      <c r="X3147" s="16">
        <f t="shared" si="836"/>
        <v>140675</v>
      </c>
      <c r="AC3147" s="18">
        <f t="shared" si="825"/>
        <v>0</v>
      </c>
      <c r="AD3147" s="19">
        <f t="shared" si="829"/>
        <v>0</v>
      </c>
      <c r="AE3147" s="21">
        <f t="shared" si="828"/>
        <v>58769.68</v>
      </c>
      <c r="AF3147" s="20">
        <f t="shared" si="830"/>
        <v>0</v>
      </c>
      <c r="AG3147" s="20">
        <f t="shared" si="831"/>
        <v>0</v>
      </c>
      <c r="AH3147" s="20">
        <f t="shared" si="832"/>
        <v>0</v>
      </c>
      <c r="AI3147" s="20">
        <f t="shared" si="821"/>
        <v>0</v>
      </c>
      <c r="AJ3147" s="20">
        <f t="shared" si="822"/>
        <v>0</v>
      </c>
      <c r="AK3147" s="20">
        <f t="shared" si="826"/>
        <v>0</v>
      </c>
      <c r="AL3147" s="171"/>
    </row>
    <row r="3148" spans="1:38" ht="15.75" customHeight="1" x14ac:dyDescent="0.25">
      <c r="A3148" s="3">
        <v>2029</v>
      </c>
      <c r="B3148" s="14">
        <f t="shared" si="837"/>
        <v>3</v>
      </c>
      <c r="C3148" s="9">
        <f>IF(A3148=A3147,C3147,"")</f>
        <v>45453</v>
      </c>
      <c r="D3148" s="3" t="str">
        <f>IF(A3148=A3147,D3147,"")</f>
        <v>Martin Jose</v>
      </c>
      <c r="E3148" s="14" t="str">
        <f t="shared" si="835"/>
        <v>2029Martin Jose3</v>
      </c>
      <c r="J3148" s="14" t="str">
        <f t="shared" si="827"/>
        <v xml:space="preserve">Service completo. Cambio de aceite y filtros. Control general del vehiculo. Control de poleas de correa poly-v. Cambiar bolillero en polea acanalada de correa poly-v. Cambiar escobilla limpia parabrisas delatera izquierda.  </v>
      </c>
      <c r="L3148" s="3">
        <v>1</v>
      </c>
      <c r="M3148" s="10" t="s">
        <v>3990</v>
      </c>
      <c r="N3148" s="3" t="s">
        <v>2484</v>
      </c>
      <c r="O3148" s="99">
        <v>3719.01</v>
      </c>
      <c r="P3148" s="158">
        <v>780.99</v>
      </c>
      <c r="Q3148" s="7">
        <v>4500</v>
      </c>
      <c r="S3148" s="8"/>
      <c r="T3148" s="11">
        <v>1</v>
      </c>
      <c r="U3148" s="158">
        <v>4958.67</v>
      </c>
      <c r="V3148" s="158">
        <v>1041.33</v>
      </c>
      <c r="W3148" s="76">
        <v>6000</v>
      </c>
      <c r="X3148" s="16">
        <f t="shared" si="836"/>
        <v>6000</v>
      </c>
      <c r="AC3148" s="18">
        <f t="shared" si="825"/>
        <v>0</v>
      </c>
      <c r="AD3148" s="19">
        <f t="shared" si="829"/>
        <v>0</v>
      </c>
      <c r="AE3148" s="21">
        <f t="shared" si="828"/>
        <v>4500</v>
      </c>
      <c r="AF3148" s="20">
        <f t="shared" si="830"/>
        <v>0</v>
      </c>
      <c r="AG3148" s="20">
        <f t="shared" si="831"/>
        <v>0</v>
      </c>
      <c r="AH3148" s="20">
        <f t="shared" si="832"/>
        <v>0</v>
      </c>
      <c r="AI3148" s="20">
        <f t="shared" si="821"/>
        <v>0</v>
      </c>
      <c r="AJ3148" s="20">
        <f t="shared" si="822"/>
        <v>0</v>
      </c>
      <c r="AK3148" s="20">
        <f t="shared" si="826"/>
        <v>0</v>
      </c>
      <c r="AL3148" s="171"/>
    </row>
    <row r="3149" spans="1:38" ht="15.75" customHeight="1" x14ac:dyDescent="0.25">
      <c r="A3149" s="3">
        <v>2029</v>
      </c>
      <c r="B3149" s="14">
        <f t="shared" si="837"/>
        <v>4</v>
      </c>
      <c r="C3149" s="9">
        <f>IF(A3149=A3148,C3148,"")</f>
        <v>45453</v>
      </c>
      <c r="D3149" s="3" t="str">
        <f>IF(A3149=A3148,D3148,"")</f>
        <v>Martin Jose</v>
      </c>
      <c r="E3149" s="14" t="str">
        <f t="shared" si="835"/>
        <v>2029Martin Jose4</v>
      </c>
      <c r="J3149" s="14" t="str">
        <f t="shared" si="827"/>
        <v xml:space="preserve">Service completo. Cambio de aceite y filtros. Control general del vehiculo. Control de poleas de correa poly-v. Cambiar bolillero en polea acanalada de correa poly-v. Cambiar escobilla limpia parabrisas delatera izquierda.   </v>
      </c>
      <c r="L3149" s="3">
        <v>1</v>
      </c>
      <c r="M3149" s="10" t="s">
        <v>3448</v>
      </c>
      <c r="N3149" s="3" t="s">
        <v>1832</v>
      </c>
      <c r="S3149" s="8"/>
      <c r="W3149" s="76"/>
      <c r="X3149" s="16">
        <f t="shared" si="836"/>
        <v>0</v>
      </c>
      <c r="AC3149" s="18">
        <f t="shared" si="825"/>
        <v>0</v>
      </c>
      <c r="AD3149" s="19">
        <f t="shared" si="829"/>
        <v>0</v>
      </c>
      <c r="AE3149" s="21">
        <f t="shared" si="828"/>
        <v>0</v>
      </c>
      <c r="AF3149" s="20">
        <f t="shared" si="830"/>
        <v>0</v>
      </c>
      <c r="AG3149" s="20">
        <f t="shared" si="831"/>
        <v>0</v>
      </c>
      <c r="AH3149" s="20">
        <f t="shared" si="832"/>
        <v>0</v>
      </c>
      <c r="AI3149" s="20">
        <f t="shared" si="821"/>
        <v>0</v>
      </c>
      <c r="AJ3149" s="20">
        <f t="shared" si="822"/>
        <v>0</v>
      </c>
      <c r="AK3149" s="20">
        <f t="shared" si="826"/>
        <v>0</v>
      </c>
      <c r="AL3149" s="171"/>
    </row>
    <row r="3150" spans="1:38" ht="15.75" customHeight="1" x14ac:dyDescent="0.25">
      <c r="A3150" s="3">
        <v>2030</v>
      </c>
      <c r="B3150" s="14">
        <f t="shared" si="837"/>
        <v>1</v>
      </c>
      <c r="C3150" s="9">
        <v>45454</v>
      </c>
      <c r="D3150" s="3" t="s">
        <v>295</v>
      </c>
      <c r="E3150" s="14" t="str">
        <f t="shared" si="835"/>
        <v>2030Carrara Sandra1</v>
      </c>
      <c r="F3150" s="119" t="s">
        <v>3992</v>
      </c>
      <c r="G3150" s="119" t="s">
        <v>1318</v>
      </c>
      <c r="H3150" s="119">
        <v>77148</v>
      </c>
      <c r="I3150" s="10" t="s">
        <v>2170</v>
      </c>
      <c r="J3150" s="14" t="str">
        <f t="shared" si="827"/>
        <v>Service completo. Cambio de aceite y filtros. Control general del vehiculo.</v>
      </c>
      <c r="K3150" s="3" t="s">
        <v>2390</v>
      </c>
      <c r="L3150" s="3">
        <v>1</v>
      </c>
      <c r="M3150" s="10" t="s">
        <v>918</v>
      </c>
      <c r="N3150" s="3" t="s">
        <v>771</v>
      </c>
      <c r="O3150" s="158">
        <v>31404.959999999999</v>
      </c>
      <c r="P3150" s="158">
        <v>6595.04</v>
      </c>
      <c r="Q3150" s="7">
        <v>38000</v>
      </c>
      <c r="S3150" s="8"/>
      <c r="T3150" s="11">
        <v>1</v>
      </c>
      <c r="U3150" s="158">
        <v>41322.31</v>
      </c>
      <c r="V3150" s="158">
        <v>8677.69</v>
      </c>
      <c r="W3150" s="76">
        <v>50000</v>
      </c>
      <c r="X3150" s="16">
        <f t="shared" si="836"/>
        <v>50000</v>
      </c>
      <c r="Y3150" s="3">
        <v>1</v>
      </c>
      <c r="Z3150" s="114">
        <v>53719</v>
      </c>
      <c r="AA3150" s="114">
        <v>11281</v>
      </c>
      <c r="AB3150" s="4">
        <v>65000</v>
      </c>
      <c r="AC3150" s="18">
        <f t="shared" si="825"/>
        <v>65000</v>
      </c>
      <c r="AD3150" s="19">
        <f t="shared" si="829"/>
        <v>65000</v>
      </c>
      <c r="AE3150" s="21">
        <f t="shared" si="828"/>
        <v>38000</v>
      </c>
      <c r="AF3150" s="20">
        <f t="shared" si="830"/>
        <v>44914.080000000002</v>
      </c>
      <c r="AG3150" s="20">
        <f t="shared" si="831"/>
        <v>132750</v>
      </c>
      <c r="AH3150" s="20">
        <f t="shared" si="832"/>
        <v>65000</v>
      </c>
      <c r="AI3150" s="20">
        <f t="shared" si="821"/>
        <v>197750</v>
      </c>
      <c r="AJ3150" s="20">
        <f t="shared" si="822"/>
        <v>0</v>
      </c>
      <c r="AK3150" s="20">
        <f t="shared" si="826"/>
        <v>197750</v>
      </c>
      <c r="AL3150" s="171"/>
    </row>
    <row r="3151" spans="1:38" ht="15.75" customHeight="1" x14ac:dyDescent="0.25">
      <c r="A3151" s="3">
        <v>2030</v>
      </c>
      <c r="B3151" s="14">
        <f t="shared" si="837"/>
        <v>2</v>
      </c>
      <c r="C3151" s="9">
        <f>IF(A3151=A3150,C3150,"")</f>
        <v>45454</v>
      </c>
      <c r="D3151" s="3" t="str">
        <f>IF(A3151=A3150,D3150,"")</f>
        <v>Carrara Sandra</v>
      </c>
      <c r="E3151" s="14" t="str">
        <f t="shared" si="835"/>
        <v>2030Carrara Sandra2</v>
      </c>
      <c r="J3151" s="14" t="str">
        <f t="shared" si="827"/>
        <v xml:space="preserve">Service completo. Cambio de aceite y filtros. Control general del vehiculo. </v>
      </c>
      <c r="L3151" s="3">
        <v>1</v>
      </c>
      <c r="M3151" s="10" t="s">
        <v>222</v>
      </c>
      <c r="N3151" s="3" t="s">
        <v>771</v>
      </c>
      <c r="O3151" s="158">
        <v>5714.12</v>
      </c>
      <c r="P3151" s="158">
        <v>1199.96</v>
      </c>
      <c r="Q3151" s="7">
        <v>6914.08</v>
      </c>
      <c r="S3151" s="8"/>
      <c r="T3151" s="11">
        <v>5</v>
      </c>
      <c r="U3151" s="158">
        <v>13677.68</v>
      </c>
      <c r="V3151" s="158" t="s">
        <v>3989</v>
      </c>
      <c r="W3151" s="76">
        <v>16550</v>
      </c>
      <c r="X3151" s="16">
        <f t="shared" si="836"/>
        <v>82750</v>
      </c>
      <c r="AC3151" s="18">
        <f t="shared" si="825"/>
        <v>0</v>
      </c>
      <c r="AD3151" s="19">
        <f t="shared" si="829"/>
        <v>65000</v>
      </c>
      <c r="AE3151" s="21">
        <f t="shared" si="828"/>
        <v>34570.400000000001</v>
      </c>
      <c r="AF3151" s="20">
        <f t="shared" si="830"/>
        <v>0</v>
      </c>
      <c r="AG3151" s="20">
        <f t="shared" si="831"/>
        <v>0</v>
      </c>
      <c r="AH3151" s="20">
        <f t="shared" si="832"/>
        <v>0</v>
      </c>
      <c r="AI3151" s="20">
        <f t="shared" ref="AI3151:AI3214" si="838">IF(AL3151&lt;&gt;0,AK3151/1.21,AK3151)</f>
        <v>0</v>
      </c>
      <c r="AJ3151" s="20">
        <f t="shared" ref="AJ3151:AJ3214" si="839">IF(AL3151&lt;&gt;0,AI3151*0.21,0)</f>
        <v>0</v>
      </c>
      <c r="AK3151" s="20">
        <f t="shared" si="826"/>
        <v>0</v>
      </c>
      <c r="AL3151" s="171"/>
    </row>
    <row r="3152" spans="1:38" ht="15.75" customHeight="1" x14ac:dyDescent="0.25">
      <c r="A3152" s="3">
        <v>2031</v>
      </c>
      <c r="B3152" s="14">
        <f t="shared" si="837"/>
        <v>1</v>
      </c>
      <c r="C3152" s="9">
        <v>45454</v>
      </c>
      <c r="D3152" s="3" t="s">
        <v>1965</v>
      </c>
      <c r="E3152" s="14" t="str">
        <f t="shared" si="835"/>
        <v>2031Crocinelli Carlos1</v>
      </c>
      <c r="F3152" s="119" t="s">
        <v>1966</v>
      </c>
      <c r="G3152" s="119" t="s">
        <v>1318</v>
      </c>
      <c r="H3152" s="119">
        <v>183027</v>
      </c>
      <c r="I3152" s="10" t="s">
        <v>3487</v>
      </c>
      <c r="J3152" s="14" t="str">
        <f t="shared" si="827"/>
        <v>Service completo. Cambio de aceite y filtros. Control general del vehiculo. Lavado motor.</v>
      </c>
      <c r="K3152" s="3" t="s">
        <v>2390</v>
      </c>
      <c r="L3152" s="3">
        <v>1</v>
      </c>
      <c r="M3152" s="10" t="s">
        <v>3993</v>
      </c>
      <c r="N3152" s="3" t="s">
        <v>771</v>
      </c>
      <c r="O3152" s="158">
        <v>3185.83</v>
      </c>
      <c r="P3152" s="158">
        <v>669.02</v>
      </c>
      <c r="Q3152" s="7">
        <v>3854.85</v>
      </c>
      <c r="S3152" s="8"/>
      <c r="T3152" s="11">
        <v>1</v>
      </c>
      <c r="U3152" s="158">
        <v>6363.64</v>
      </c>
      <c r="V3152" s="158">
        <v>1336.36</v>
      </c>
      <c r="W3152" s="76">
        <v>7700</v>
      </c>
      <c r="X3152" s="16">
        <f t="shared" si="836"/>
        <v>7700</v>
      </c>
      <c r="Y3152" s="3">
        <v>1</v>
      </c>
      <c r="Z3152" s="114">
        <v>53719</v>
      </c>
      <c r="AA3152" s="114">
        <v>11281</v>
      </c>
      <c r="AB3152" s="4">
        <v>65000</v>
      </c>
      <c r="AC3152" s="18">
        <f t="shared" si="825"/>
        <v>65000</v>
      </c>
      <c r="AD3152" s="19">
        <f t="shared" si="829"/>
        <v>65000</v>
      </c>
      <c r="AE3152" s="21">
        <f t="shared" si="828"/>
        <v>3854.85</v>
      </c>
      <c r="AF3152" s="20">
        <f t="shared" si="830"/>
        <v>25955.73</v>
      </c>
      <c r="AG3152" s="20">
        <f t="shared" si="831"/>
        <v>82250</v>
      </c>
      <c r="AH3152" s="20">
        <f t="shared" si="832"/>
        <v>65000</v>
      </c>
      <c r="AI3152" s="20">
        <f t="shared" si="838"/>
        <v>121694.21487603306</v>
      </c>
      <c r="AJ3152" s="20">
        <f t="shared" si="839"/>
        <v>25555.78512396694</v>
      </c>
      <c r="AK3152" s="20">
        <f t="shared" si="826"/>
        <v>147250</v>
      </c>
      <c r="AL3152" s="171">
        <v>40</v>
      </c>
    </row>
    <row r="3153" spans="1:38" ht="15.75" customHeight="1" x14ac:dyDescent="0.25">
      <c r="A3153" s="3">
        <v>2031</v>
      </c>
      <c r="B3153" s="14">
        <f t="shared" si="837"/>
        <v>2</v>
      </c>
      <c r="C3153" s="9">
        <f>IF(A3153=A3152,C3152,"")</f>
        <v>45454</v>
      </c>
      <c r="D3153" s="3" t="str">
        <f>IF(A3153=A3152,D3152,"")</f>
        <v>Crocinelli Carlos</v>
      </c>
      <c r="E3153" s="14" t="str">
        <f t="shared" si="835"/>
        <v>2031Crocinelli Carlos2</v>
      </c>
      <c r="J3153" s="14" t="str">
        <f t="shared" si="827"/>
        <v xml:space="preserve">Service completo. Cambio de aceite y filtros. Control general del vehiculo. Lavado motor. </v>
      </c>
      <c r="L3153" s="3">
        <v>1</v>
      </c>
      <c r="M3153" s="10" t="s">
        <v>3994</v>
      </c>
      <c r="N3153" s="3" t="s">
        <v>771</v>
      </c>
      <c r="O3153" s="158">
        <v>10319.77</v>
      </c>
      <c r="P3153" s="158">
        <v>2167.15</v>
      </c>
      <c r="Q3153" s="7">
        <v>12486.92</v>
      </c>
      <c r="S3153" s="8"/>
      <c r="T3153" s="11">
        <v>1</v>
      </c>
      <c r="U3153" s="158">
        <v>8099.18</v>
      </c>
      <c r="V3153" s="158">
        <v>1700.82</v>
      </c>
      <c r="W3153" s="76">
        <v>9800</v>
      </c>
      <c r="X3153" s="16">
        <f t="shared" si="836"/>
        <v>9800</v>
      </c>
      <c r="AC3153" s="18">
        <f t="shared" si="825"/>
        <v>0</v>
      </c>
      <c r="AD3153" s="19">
        <f t="shared" si="829"/>
        <v>65000</v>
      </c>
      <c r="AE3153" s="21">
        <f t="shared" si="828"/>
        <v>12486.92</v>
      </c>
      <c r="AF3153" s="20">
        <f t="shared" si="830"/>
        <v>0</v>
      </c>
      <c r="AG3153" s="20">
        <f t="shared" si="831"/>
        <v>0</v>
      </c>
      <c r="AH3153" s="20">
        <f t="shared" si="832"/>
        <v>0</v>
      </c>
      <c r="AI3153" s="20">
        <f t="shared" si="838"/>
        <v>0</v>
      </c>
      <c r="AJ3153" s="20">
        <f t="shared" si="839"/>
        <v>0</v>
      </c>
      <c r="AK3153" s="20">
        <f t="shared" si="826"/>
        <v>0</v>
      </c>
      <c r="AL3153" s="171"/>
    </row>
    <row r="3154" spans="1:38" ht="15.75" customHeight="1" x14ac:dyDescent="0.25">
      <c r="A3154" s="3">
        <v>2031</v>
      </c>
      <c r="B3154" s="14">
        <f t="shared" si="837"/>
        <v>3</v>
      </c>
      <c r="C3154" s="9">
        <f>IF(A3154=A3153,C3153,"")</f>
        <v>45454</v>
      </c>
      <c r="D3154" s="3" t="str">
        <f>IF(A3154=A3153,D3153,"")</f>
        <v>Crocinelli Carlos</v>
      </c>
      <c r="E3154" s="14" t="str">
        <f t="shared" si="835"/>
        <v>2031Crocinelli Carlos3</v>
      </c>
      <c r="J3154" s="14" t="str">
        <f t="shared" si="827"/>
        <v xml:space="preserve">Service completo. Cambio de aceite y filtros. Control general del vehiculo. Lavado motor.  </v>
      </c>
      <c r="L3154" s="3">
        <v>1</v>
      </c>
      <c r="M3154" s="10" t="s">
        <v>2561</v>
      </c>
      <c r="N3154" s="3" t="s">
        <v>771</v>
      </c>
      <c r="O3154" s="158">
        <v>4205.76</v>
      </c>
      <c r="P3154" s="158">
        <v>883.2</v>
      </c>
      <c r="Q3154" s="7">
        <v>5088.96</v>
      </c>
      <c r="S3154" s="8"/>
      <c r="T3154" s="11">
        <v>1</v>
      </c>
      <c r="U3154" s="158">
        <v>7024.8</v>
      </c>
      <c r="V3154" s="158">
        <v>1475.2</v>
      </c>
      <c r="W3154" s="76">
        <v>8500</v>
      </c>
      <c r="X3154" s="16">
        <f t="shared" si="836"/>
        <v>8500</v>
      </c>
      <c r="AC3154" s="18">
        <f t="shared" si="825"/>
        <v>0</v>
      </c>
      <c r="AD3154" s="19">
        <f t="shared" si="829"/>
        <v>65000</v>
      </c>
      <c r="AE3154" s="21">
        <f t="shared" si="828"/>
        <v>5088.96</v>
      </c>
      <c r="AF3154" s="20">
        <f t="shared" si="830"/>
        <v>0</v>
      </c>
      <c r="AG3154" s="20">
        <f t="shared" si="831"/>
        <v>0</v>
      </c>
      <c r="AH3154" s="20">
        <f t="shared" si="832"/>
        <v>0</v>
      </c>
      <c r="AI3154" s="20">
        <f t="shared" si="838"/>
        <v>0</v>
      </c>
      <c r="AJ3154" s="20">
        <f t="shared" si="839"/>
        <v>0</v>
      </c>
      <c r="AK3154" s="20">
        <f t="shared" si="826"/>
        <v>0</v>
      </c>
      <c r="AL3154" s="171"/>
    </row>
    <row r="3155" spans="1:38" ht="15.75" customHeight="1" x14ac:dyDescent="0.25">
      <c r="A3155" s="3">
        <v>2031</v>
      </c>
      <c r="B3155" s="14">
        <f t="shared" si="837"/>
        <v>4</v>
      </c>
      <c r="C3155" s="9">
        <f>IF(A3155=A3154,C3154,"")</f>
        <v>45454</v>
      </c>
      <c r="D3155" s="3" t="str">
        <f>IF(A3155=A3154,D3154,"")</f>
        <v>Crocinelli Carlos</v>
      </c>
      <c r="E3155" s="14" t="str">
        <f t="shared" si="835"/>
        <v>2031Crocinelli Carlos4</v>
      </c>
      <c r="J3155" s="14" t="str">
        <f t="shared" si="827"/>
        <v xml:space="preserve">Service completo. Cambio de aceite y filtros. Control general del vehiculo. Lavado motor.   </v>
      </c>
      <c r="L3155" s="3">
        <v>1</v>
      </c>
      <c r="M3155" s="10" t="s">
        <v>1093</v>
      </c>
      <c r="N3155" s="3" t="s">
        <v>771</v>
      </c>
      <c r="O3155" s="158">
        <v>3739.67</v>
      </c>
      <c r="P3155" s="158">
        <v>785.33</v>
      </c>
      <c r="Q3155" s="7">
        <v>4525</v>
      </c>
      <c r="S3155" s="8"/>
      <c r="T3155" s="11">
        <v>5</v>
      </c>
      <c r="U3155" s="158">
        <v>9297.52</v>
      </c>
      <c r="V3155" s="158">
        <v>1952.48</v>
      </c>
      <c r="W3155" s="76">
        <v>11250</v>
      </c>
      <c r="X3155" s="16">
        <f t="shared" si="836"/>
        <v>56250</v>
      </c>
      <c r="AC3155" s="18">
        <f t="shared" si="825"/>
        <v>0</v>
      </c>
      <c r="AD3155" s="19">
        <f t="shared" si="829"/>
        <v>65000</v>
      </c>
      <c r="AE3155" s="21">
        <f t="shared" si="828"/>
        <v>22625</v>
      </c>
      <c r="AF3155" s="20">
        <f t="shared" si="830"/>
        <v>0</v>
      </c>
      <c r="AG3155" s="20">
        <f t="shared" si="831"/>
        <v>0</v>
      </c>
      <c r="AH3155" s="20">
        <f t="shared" si="832"/>
        <v>0</v>
      </c>
      <c r="AI3155" s="20">
        <f t="shared" si="838"/>
        <v>0</v>
      </c>
      <c r="AJ3155" s="20">
        <f t="shared" si="839"/>
        <v>0</v>
      </c>
      <c r="AK3155" s="20">
        <f t="shared" si="826"/>
        <v>0</v>
      </c>
      <c r="AL3155" s="171"/>
    </row>
    <row r="3156" spans="1:38" ht="15.75" customHeight="1" x14ac:dyDescent="0.25">
      <c r="A3156" s="3">
        <v>2032</v>
      </c>
      <c r="B3156" s="14">
        <f t="shared" si="837"/>
        <v>1</v>
      </c>
      <c r="C3156" s="9">
        <v>45454</v>
      </c>
      <c r="D3156" s="3" t="s">
        <v>570</v>
      </c>
      <c r="E3156" s="14" t="str">
        <f t="shared" si="835"/>
        <v>2032Rosende Gerardo1</v>
      </c>
      <c r="G3156" s="119" t="s">
        <v>3883</v>
      </c>
      <c r="I3156" s="10" t="s">
        <v>3995</v>
      </c>
      <c r="J3156" s="14" t="str">
        <f t="shared" si="827"/>
        <v>Construir T de calefaccion en metal. Colocar T en manguera de calefacccion. Purgado del circuito de refrigeracion.</v>
      </c>
      <c r="K3156" s="3" t="s">
        <v>1539</v>
      </c>
      <c r="S3156" s="8"/>
      <c r="W3156" s="76"/>
      <c r="X3156" s="16">
        <f t="shared" si="836"/>
        <v>0</v>
      </c>
      <c r="Y3156" s="3">
        <v>1</v>
      </c>
      <c r="Z3156" s="114">
        <v>41322.32</v>
      </c>
      <c r="AA3156" s="114">
        <v>8677.68</v>
      </c>
      <c r="AB3156" s="4">
        <v>50000</v>
      </c>
      <c r="AC3156" s="18">
        <f t="shared" si="825"/>
        <v>50000</v>
      </c>
      <c r="AD3156" s="19">
        <f t="shared" si="829"/>
        <v>50000</v>
      </c>
      <c r="AE3156" s="21">
        <f t="shared" si="828"/>
        <v>0</v>
      </c>
      <c r="AF3156" s="20">
        <f t="shared" si="830"/>
        <v>0</v>
      </c>
      <c r="AG3156" s="20">
        <f t="shared" si="831"/>
        <v>0</v>
      </c>
      <c r="AH3156" s="20">
        <f t="shared" si="832"/>
        <v>50000</v>
      </c>
      <c r="AI3156" s="20">
        <f t="shared" si="838"/>
        <v>50000</v>
      </c>
      <c r="AJ3156" s="20">
        <f t="shared" si="839"/>
        <v>0</v>
      </c>
      <c r="AK3156" s="20">
        <f t="shared" si="826"/>
        <v>50000</v>
      </c>
      <c r="AL3156" s="171"/>
    </row>
    <row r="3157" spans="1:38" ht="15.75" customHeight="1" x14ac:dyDescent="0.25">
      <c r="A3157" s="3">
        <v>2032</v>
      </c>
      <c r="B3157" s="14">
        <f t="shared" si="837"/>
        <v>2</v>
      </c>
      <c r="C3157" s="9">
        <f>IF(A3157=A3156,C3156,"")</f>
        <v>45454</v>
      </c>
      <c r="D3157" s="3" t="str">
        <f>IF(A3157=A3156,D3156,"")</f>
        <v>Rosende Gerardo</v>
      </c>
      <c r="E3157" s="14" t="str">
        <f t="shared" si="835"/>
        <v>2032Rosende Gerardo2</v>
      </c>
      <c r="J3157" s="14" t="str">
        <f t="shared" si="827"/>
        <v xml:space="preserve">Construir T de calefaccion en metal. Colocar T en manguera de calefacccion. Purgado del circuito de refrigeracion. </v>
      </c>
      <c r="S3157" s="8"/>
      <c r="W3157" s="76"/>
      <c r="X3157" s="16">
        <f t="shared" si="836"/>
        <v>0</v>
      </c>
      <c r="AC3157" s="18">
        <f t="shared" si="825"/>
        <v>0</v>
      </c>
      <c r="AD3157" s="19">
        <f t="shared" si="829"/>
        <v>50000</v>
      </c>
      <c r="AE3157" s="21">
        <f t="shared" si="828"/>
        <v>0</v>
      </c>
      <c r="AF3157" s="20">
        <f t="shared" si="830"/>
        <v>0</v>
      </c>
      <c r="AG3157" s="20">
        <f t="shared" si="831"/>
        <v>0</v>
      </c>
      <c r="AH3157" s="20">
        <f t="shared" si="832"/>
        <v>0</v>
      </c>
      <c r="AI3157" s="20">
        <f t="shared" si="838"/>
        <v>0</v>
      </c>
      <c r="AJ3157" s="20">
        <f t="shared" si="839"/>
        <v>0</v>
      </c>
      <c r="AK3157" s="20">
        <f t="shared" si="826"/>
        <v>0</v>
      </c>
      <c r="AL3157" s="171"/>
    </row>
    <row r="3158" spans="1:38" ht="15.75" customHeight="1" x14ac:dyDescent="0.25">
      <c r="A3158" s="3">
        <v>2033</v>
      </c>
      <c r="B3158" s="14">
        <f t="shared" si="837"/>
        <v>1</v>
      </c>
      <c r="C3158" s="9">
        <v>45455</v>
      </c>
      <c r="D3158" s="3" t="s">
        <v>167</v>
      </c>
      <c r="E3158" s="14" t="str">
        <f t="shared" si="835"/>
        <v>2033Bustos Lolo1</v>
      </c>
      <c r="F3158" s="119" t="s">
        <v>1236</v>
      </c>
      <c r="G3158" s="119" t="s">
        <v>1547</v>
      </c>
      <c r="H3158" s="119">
        <v>203174</v>
      </c>
      <c r="I3158" s="10" t="s">
        <v>3996</v>
      </c>
      <c r="J3158" s="14" t="str">
        <f t="shared" si="827"/>
        <v>Service completo. Cambio de aceite y filtros. Control general del vehiculo. Engrase del eje trasero. Control del tren delantero. Cambiar bieleta de barra estabilizadora lado derecho.</v>
      </c>
      <c r="K3158" s="3" t="s">
        <v>3383</v>
      </c>
      <c r="L3158" s="3">
        <v>1</v>
      </c>
      <c r="M3158" s="10" t="s">
        <v>728</v>
      </c>
      <c r="N3158" s="3" t="s">
        <v>771</v>
      </c>
      <c r="O3158" s="158">
        <v>3739.67</v>
      </c>
      <c r="P3158" s="158">
        <v>785.33</v>
      </c>
      <c r="Q3158" s="7">
        <v>4525</v>
      </c>
      <c r="S3158" s="8"/>
      <c r="T3158" s="11">
        <v>4</v>
      </c>
      <c r="U3158" s="158">
        <v>9297.52</v>
      </c>
      <c r="V3158" s="158">
        <v>1952.48</v>
      </c>
      <c r="W3158" s="76">
        <v>11250</v>
      </c>
      <c r="X3158" s="16">
        <f t="shared" si="836"/>
        <v>45000</v>
      </c>
      <c r="Y3158" s="3">
        <v>1</v>
      </c>
      <c r="Z3158" s="114">
        <v>61893.48</v>
      </c>
      <c r="AA3158" s="114">
        <v>13106.52</v>
      </c>
      <c r="AB3158" s="4">
        <v>75000</v>
      </c>
      <c r="AC3158" s="18">
        <f t="shared" si="825"/>
        <v>75000</v>
      </c>
      <c r="AD3158" s="19">
        <f t="shared" si="829"/>
        <v>75000</v>
      </c>
      <c r="AE3158" s="21">
        <f t="shared" si="828"/>
        <v>18100</v>
      </c>
      <c r="AF3158" s="20">
        <f t="shared" si="830"/>
        <v>80125</v>
      </c>
      <c r="AG3158" s="20">
        <f t="shared" si="831"/>
        <v>147000</v>
      </c>
      <c r="AH3158" s="20">
        <f t="shared" si="832"/>
        <v>75000</v>
      </c>
      <c r="AI3158" s="20">
        <f t="shared" si="838"/>
        <v>222000</v>
      </c>
      <c r="AJ3158" s="20">
        <f t="shared" si="839"/>
        <v>0</v>
      </c>
      <c r="AK3158" s="20">
        <f t="shared" si="826"/>
        <v>222000</v>
      </c>
      <c r="AL3158" s="171"/>
    </row>
    <row r="3159" spans="1:38" ht="15.75" customHeight="1" x14ac:dyDescent="0.25">
      <c r="A3159" s="3">
        <v>2033</v>
      </c>
      <c r="B3159" s="14">
        <f t="shared" si="837"/>
        <v>2</v>
      </c>
      <c r="C3159" s="9">
        <f>IF(A3159=A3158,C3158,"")</f>
        <v>45455</v>
      </c>
      <c r="D3159" s="3" t="str">
        <f>IF(A3159=A3158,D3158,"")</f>
        <v>Bustos Lolo</v>
      </c>
      <c r="E3159" s="14" t="str">
        <f t="shared" si="835"/>
        <v>2033Bustos Lolo2</v>
      </c>
      <c r="J3159" s="14" t="str">
        <f t="shared" si="827"/>
        <v xml:space="preserve">Service completo. Cambio de aceite y filtros. Control general del vehiculo. Engrase del eje trasero. Control del tren delantero. Cambiar bieleta de barra estabilizadora lado derecho. </v>
      </c>
      <c r="L3159" s="3">
        <v>1</v>
      </c>
      <c r="M3159" s="10" t="s">
        <v>918</v>
      </c>
      <c r="N3159" s="3" t="s">
        <v>771</v>
      </c>
      <c r="O3159" s="158">
        <v>49586.78</v>
      </c>
      <c r="P3159" s="158">
        <v>10413.219999999999</v>
      </c>
      <c r="Q3159" s="7">
        <v>60000</v>
      </c>
      <c r="S3159" s="8"/>
      <c r="T3159" s="11">
        <v>1</v>
      </c>
      <c r="U3159" s="158">
        <v>64462.81</v>
      </c>
      <c r="V3159" s="158">
        <v>13537.19</v>
      </c>
      <c r="W3159" s="76">
        <v>78000</v>
      </c>
      <c r="X3159" s="16">
        <f t="shared" si="836"/>
        <v>78000</v>
      </c>
      <c r="AC3159" s="18">
        <f t="shared" si="825"/>
        <v>0</v>
      </c>
      <c r="AD3159" s="19">
        <f t="shared" si="829"/>
        <v>75000</v>
      </c>
      <c r="AE3159" s="21">
        <f t="shared" si="828"/>
        <v>60000</v>
      </c>
      <c r="AF3159" s="20">
        <f t="shared" si="830"/>
        <v>0</v>
      </c>
      <c r="AG3159" s="20">
        <f t="shared" si="831"/>
        <v>0</v>
      </c>
      <c r="AH3159" s="20">
        <f t="shared" si="832"/>
        <v>0</v>
      </c>
      <c r="AI3159" s="20">
        <f t="shared" si="838"/>
        <v>0</v>
      </c>
      <c r="AJ3159" s="20">
        <f t="shared" si="839"/>
        <v>0</v>
      </c>
      <c r="AK3159" s="20">
        <f t="shared" si="826"/>
        <v>0</v>
      </c>
      <c r="AL3159" s="171"/>
    </row>
    <row r="3160" spans="1:38" ht="15.75" customHeight="1" x14ac:dyDescent="0.25">
      <c r="A3160" s="3">
        <v>2033</v>
      </c>
      <c r="B3160" s="14">
        <f t="shared" si="837"/>
        <v>3</v>
      </c>
      <c r="C3160" s="9">
        <f>IF(A3160=A3159,C3159,"")</f>
        <v>45455</v>
      </c>
      <c r="D3160" s="3" t="str">
        <f>IF(A3160=A3159,D3159,"")</f>
        <v>Bustos Lolo</v>
      </c>
      <c r="E3160" s="14" t="str">
        <f t="shared" si="835"/>
        <v>2033Bustos Lolo3</v>
      </c>
      <c r="J3160" s="14" t="str">
        <f t="shared" si="827"/>
        <v xml:space="preserve">Service completo. Cambio de aceite y filtros. Control general del vehiculo. Engrase del eje trasero. Control del tren delantero. Cambiar bieleta de barra estabilizadora lado derecho.  </v>
      </c>
      <c r="L3160" s="3">
        <v>1</v>
      </c>
      <c r="M3160" s="10" t="s">
        <v>2158</v>
      </c>
      <c r="N3160" s="3" t="s">
        <v>771</v>
      </c>
      <c r="O3160" s="158">
        <v>12892.57</v>
      </c>
      <c r="P3160" s="158">
        <v>2107.4299999999998</v>
      </c>
      <c r="Q3160" s="7">
        <v>15600</v>
      </c>
      <c r="S3160" s="8"/>
      <c r="T3160" s="11">
        <v>1</v>
      </c>
      <c r="U3160" s="158">
        <v>19834.71</v>
      </c>
      <c r="V3160" s="158">
        <v>4165.29</v>
      </c>
      <c r="W3160" s="76">
        <v>24000</v>
      </c>
      <c r="X3160" s="16">
        <f t="shared" si="836"/>
        <v>24000</v>
      </c>
      <c r="AC3160" s="18">
        <f t="shared" si="825"/>
        <v>0</v>
      </c>
      <c r="AD3160" s="19">
        <f t="shared" si="829"/>
        <v>75000</v>
      </c>
      <c r="AE3160" s="21">
        <f t="shared" si="828"/>
        <v>15600</v>
      </c>
      <c r="AF3160" s="20">
        <f t="shared" si="830"/>
        <v>0</v>
      </c>
      <c r="AG3160" s="20">
        <f t="shared" si="831"/>
        <v>0</v>
      </c>
      <c r="AH3160" s="20">
        <f t="shared" si="832"/>
        <v>0</v>
      </c>
      <c r="AI3160" s="20">
        <f t="shared" si="838"/>
        <v>0</v>
      </c>
      <c r="AJ3160" s="20">
        <f t="shared" si="839"/>
        <v>0</v>
      </c>
      <c r="AK3160" s="20">
        <f t="shared" si="826"/>
        <v>0</v>
      </c>
      <c r="AL3160" s="171"/>
    </row>
    <row r="3161" spans="1:38" ht="15.75" customHeight="1" x14ac:dyDescent="0.25">
      <c r="A3161" s="3">
        <v>2033</v>
      </c>
      <c r="B3161" s="14">
        <f t="shared" si="837"/>
        <v>4</v>
      </c>
      <c r="C3161" s="9">
        <f>IF(A3161=A3160,C3160,"")</f>
        <v>45455</v>
      </c>
      <c r="D3161" s="3" t="str">
        <f>IF(A3161=A3160,D3160,"")</f>
        <v>Bustos Lolo</v>
      </c>
      <c r="E3161" s="14" t="str">
        <f t="shared" si="835"/>
        <v>2033Bustos Lolo4</v>
      </c>
      <c r="J3161" s="14" t="str">
        <f t="shared" si="827"/>
        <v xml:space="preserve">Service completo. Cambio de aceite y filtros. Control general del vehiculo. Engrase del eje trasero. Control del tren delantero. Cambiar bieleta de barra estabilizadora lado derecho.   </v>
      </c>
      <c r="S3161" s="8"/>
      <c r="W3161" s="76"/>
      <c r="X3161" s="16">
        <f t="shared" si="836"/>
        <v>0</v>
      </c>
      <c r="AC3161" s="18">
        <f t="shared" si="825"/>
        <v>0</v>
      </c>
      <c r="AD3161" s="19">
        <f t="shared" si="829"/>
        <v>75000</v>
      </c>
      <c r="AE3161" s="21">
        <f t="shared" si="828"/>
        <v>0</v>
      </c>
      <c r="AF3161" s="20">
        <f t="shared" si="830"/>
        <v>0</v>
      </c>
      <c r="AG3161" s="20">
        <f t="shared" si="831"/>
        <v>0</v>
      </c>
      <c r="AH3161" s="20">
        <f t="shared" si="832"/>
        <v>0</v>
      </c>
      <c r="AI3161" s="20">
        <f t="shared" si="838"/>
        <v>0</v>
      </c>
      <c r="AJ3161" s="20">
        <f t="shared" si="839"/>
        <v>0</v>
      </c>
      <c r="AK3161" s="20">
        <f t="shared" si="826"/>
        <v>0</v>
      </c>
      <c r="AL3161" s="171"/>
    </row>
    <row r="3162" spans="1:38" ht="15.75" customHeight="1" x14ac:dyDescent="0.25">
      <c r="A3162" s="3">
        <v>2033</v>
      </c>
      <c r="B3162" s="14">
        <f t="shared" si="837"/>
        <v>5</v>
      </c>
      <c r="C3162" s="9">
        <f>IF(A3162=A3161,C3161,"")</f>
        <v>45455</v>
      </c>
      <c r="D3162" s="3" t="str">
        <f>IF(A3162=A3161,D3161,"")</f>
        <v>Bustos Lolo</v>
      </c>
      <c r="E3162" s="14" t="str">
        <f t="shared" si="835"/>
        <v>2033Bustos Lolo5</v>
      </c>
      <c r="J3162" s="14" t="str">
        <f t="shared" si="827"/>
        <v xml:space="preserve">Service completo. Cambio de aceite y filtros. Control general del vehiculo. Engrase del eje trasero. Control del tren delantero. Cambiar bieleta de barra estabilizadora lado derecho.    </v>
      </c>
      <c r="S3162" s="8"/>
      <c r="W3162" s="76"/>
      <c r="X3162" s="16">
        <f t="shared" si="836"/>
        <v>0</v>
      </c>
      <c r="AC3162" s="18">
        <f t="shared" si="825"/>
        <v>0</v>
      </c>
      <c r="AD3162" s="19">
        <f t="shared" si="829"/>
        <v>75000</v>
      </c>
      <c r="AE3162" s="21">
        <f t="shared" si="828"/>
        <v>0</v>
      </c>
      <c r="AF3162" s="20">
        <f t="shared" si="830"/>
        <v>0</v>
      </c>
      <c r="AG3162" s="20">
        <f t="shared" si="831"/>
        <v>0</v>
      </c>
      <c r="AH3162" s="20">
        <f t="shared" si="832"/>
        <v>0</v>
      </c>
      <c r="AI3162" s="20">
        <f t="shared" si="838"/>
        <v>0</v>
      </c>
      <c r="AJ3162" s="20">
        <f t="shared" si="839"/>
        <v>0</v>
      </c>
      <c r="AK3162" s="20">
        <f t="shared" si="826"/>
        <v>0</v>
      </c>
      <c r="AL3162" s="171"/>
    </row>
    <row r="3163" spans="1:38" ht="15.75" customHeight="1" x14ac:dyDescent="0.25">
      <c r="A3163" s="3">
        <v>2033</v>
      </c>
      <c r="B3163" s="14">
        <f t="shared" si="837"/>
        <v>6</v>
      </c>
      <c r="C3163" s="9">
        <f>IF(A3163=A3162,C3162,"")</f>
        <v>45455</v>
      </c>
      <c r="D3163" s="3" t="str">
        <f>IF(A3163=A3162,D3162,"")</f>
        <v>Bustos Lolo</v>
      </c>
      <c r="E3163" s="14" t="str">
        <f t="shared" si="835"/>
        <v>2033Bustos Lolo6</v>
      </c>
      <c r="J3163" s="14" t="str">
        <f t="shared" si="827"/>
        <v xml:space="preserve">Service completo. Cambio de aceite y filtros. Control general del vehiculo. Engrase del eje trasero. Control del tren delantero. Cambiar bieleta de barra estabilizadora lado derecho.     </v>
      </c>
      <c r="S3163" s="8"/>
      <c r="W3163" s="76"/>
      <c r="X3163" s="16">
        <f t="shared" si="836"/>
        <v>0</v>
      </c>
      <c r="AC3163" s="18">
        <f t="shared" si="825"/>
        <v>0</v>
      </c>
      <c r="AD3163" s="19">
        <f t="shared" si="829"/>
        <v>75000</v>
      </c>
      <c r="AE3163" s="21">
        <f t="shared" si="828"/>
        <v>0</v>
      </c>
      <c r="AF3163" s="20">
        <f t="shared" si="830"/>
        <v>0</v>
      </c>
      <c r="AG3163" s="20">
        <f t="shared" si="831"/>
        <v>0</v>
      </c>
      <c r="AH3163" s="20">
        <f t="shared" si="832"/>
        <v>0</v>
      </c>
      <c r="AI3163" s="20">
        <f t="shared" si="838"/>
        <v>0</v>
      </c>
      <c r="AJ3163" s="20">
        <f t="shared" si="839"/>
        <v>0</v>
      </c>
      <c r="AK3163" s="20">
        <f t="shared" si="826"/>
        <v>0</v>
      </c>
      <c r="AL3163" s="171"/>
    </row>
    <row r="3164" spans="1:38" ht="15.75" customHeight="1" x14ac:dyDescent="0.25">
      <c r="A3164" s="3">
        <v>2034</v>
      </c>
      <c r="B3164" s="14">
        <f t="shared" si="837"/>
        <v>1</v>
      </c>
      <c r="C3164" s="9">
        <v>45455</v>
      </c>
      <c r="D3164" s="3" t="s">
        <v>2324</v>
      </c>
      <c r="E3164" s="14" t="str">
        <f t="shared" si="835"/>
        <v>2034Dellafiori Marcelo1</v>
      </c>
      <c r="G3164" s="119" t="s">
        <v>2238</v>
      </c>
      <c r="I3164" s="10" t="s">
        <v>3997</v>
      </c>
      <c r="J3164" s="14" t="str">
        <f t="shared" si="827"/>
        <v>Cambiar taco de motor superior derecho.</v>
      </c>
      <c r="K3164" s="3" t="s">
        <v>1665</v>
      </c>
      <c r="L3164" s="3">
        <v>1</v>
      </c>
      <c r="M3164" s="10" t="s">
        <v>3998</v>
      </c>
      <c r="N3164" s="3" t="s">
        <v>3964</v>
      </c>
      <c r="O3164" s="158">
        <v>115702.48</v>
      </c>
      <c r="P3164" s="158">
        <v>24297.52</v>
      </c>
      <c r="Q3164" s="7">
        <v>140000</v>
      </c>
      <c r="S3164" s="8"/>
      <c r="T3164" s="11">
        <v>1</v>
      </c>
      <c r="U3164" s="158">
        <v>148760.32999999999</v>
      </c>
      <c r="V3164" s="158">
        <v>32239.67</v>
      </c>
      <c r="W3164" s="76">
        <v>180000</v>
      </c>
      <c r="X3164" s="16">
        <f t="shared" si="836"/>
        <v>180000</v>
      </c>
      <c r="AC3164" s="18">
        <f t="shared" si="825"/>
        <v>0</v>
      </c>
      <c r="AD3164" s="19">
        <f t="shared" si="829"/>
        <v>0</v>
      </c>
      <c r="AE3164" s="21">
        <f t="shared" si="828"/>
        <v>140000</v>
      </c>
      <c r="AF3164" s="20">
        <f t="shared" si="830"/>
        <v>140000</v>
      </c>
      <c r="AG3164" s="20">
        <f t="shared" si="831"/>
        <v>180000</v>
      </c>
      <c r="AH3164" s="20">
        <f t="shared" si="832"/>
        <v>0</v>
      </c>
      <c r="AI3164" s="20">
        <f t="shared" si="838"/>
        <v>180000</v>
      </c>
      <c r="AJ3164" s="20">
        <f t="shared" si="839"/>
        <v>0</v>
      </c>
      <c r="AK3164" s="20">
        <f t="shared" si="826"/>
        <v>180000</v>
      </c>
      <c r="AL3164" s="171"/>
    </row>
    <row r="3165" spans="1:38" ht="15.75" customHeight="1" x14ac:dyDescent="0.25">
      <c r="A3165" s="3">
        <v>2034</v>
      </c>
      <c r="B3165" s="14">
        <f t="shared" si="837"/>
        <v>2</v>
      </c>
      <c r="C3165" s="9">
        <f>IF(A3165=A3164,C3164,"")</f>
        <v>45455</v>
      </c>
      <c r="D3165" s="3" t="str">
        <f>IF(A3165=A3164,D3164,"")</f>
        <v>Dellafiori Marcelo</v>
      </c>
      <c r="E3165" s="14" t="str">
        <f t="shared" si="835"/>
        <v>2034Dellafiori Marcelo2</v>
      </c>
      <c r="J3165" s="14" t="str">
        <f t="shared" si="827"/>
        <v xml:space="preserve">Cambiar taco de motor superior derecho. </v>
      </c>
      <c r="S3165" s="8"/>
      <c r="W3165" s="76"/>
      <c r="X3165" s="16">
        <f t="shared" si="836"/>
        <v>0</v>
      </c>
      <c r="AC3165" s="18">
        <f t="shared" si="825"/>
        <v>0</v>
      </c>
      <c r="AD3165" s="19">
        <f t="shared" si="829"/>
        <v>0</v>
      </c>
      <c r="AE3165" s="21">
        <f t="shared" si="828"/>
        <v>0</v>
      </c>
      <c r="AF3165" s="20">
        <f t="shared" si="830"/>
        <v>0</v>
      </c>
      <c r="AG3165" s="20">
        <f t="shared" si="831"/>
        <v>0</v>
      </c>
      <c r="AH3165" s="20">
        <f t="shared" si="832"/>
        <v>0</v>
      </c>
      <c r="AI3165" s="20">
        <f t="shared" si="838"/>
        <v>0</v>
      </c>
      <c r="AJ3165" s="20">
        <f t="shared" si="839"/>
        <v>0</v>
      </c>
      <c r="AK3165" s="20">
        <f t="shared" si="826"/>
        <v>0</v>
      </c>
      <c r="AL3165" s="171"/>
    </row>
    <row r="3166" spans="1:38" ht="15.75" customHeight="1" x14ac:dyDescent="0.25">
      <c r="A3166" s="3">
        <v>2035</v>
      </c>
      <c r="B3166" s="14">
        <f t="shared" si="837"/>
        <v>1</v>
      </c>
      <c r="C3166" s="9">
        <v>45455</v>
      </c>
      <c r="D3166" s="3" t="s">
        <v>3999</v>
      </c>
      <c r="E3166" s="14" t="str">
        <f t="shared" si="835"/>
        <v>2035Scheffer Alberto1</v>
      </c>
      <c r="F3166" s="119" t="s">
        <v>4000</v>
      </c>
      <c r="G3166" s="119" t="s">
        <v>2198</v>
      </c>
      <c r="H3166" s="119">
        <v>112384</v>
      </c>
      <c r="I3166" s="10" t="s">
        <v>4001</v>
      </c>
      <c r="J3166" s="14" t="str">
        <f t="shared" si="827"/>
        <v>Service completo. Cambio de aceite y filtros. Control general del vehiculo. Rotacion de ruedas. Se hallo reten de diferencial con perdida.</v>
      </c>
      <c r="K3166" s="3" t="s">
        <v>2390</v>
      </c>
      <c r="L3166" s="3">
        <v>1</v>
      </c>
      <c r="M3166" s="10" t="s">
        <v>1867</v>
      </c>
      <c r="N3166" s="3" t="s">
        <v>771</v>
      </c>
      <c r="O3166" s="158">
        <v>49586.78</v>
      </c>
      <c r="P3166" s="158">
        <v>10413.219999999999</v>
      </c>
      <c r="Q3166" s="7">
        <v>60000</v>
      </c>
      <c r="S3166" s="8"/>
      <c r="T3166" s="11">
        <v>1</v>
      </c>
      <c r="U3166" s="158">
        <v>64462.81</v>
      </c>
      <c r="V3166" s="158">
        <v>13537.19</v>
      </c>
      <c r="W3166" s="76">
        <v>78000</v>
      </c>
      <c r="X3166" s="16">
        <f t="shared" si="836"/>
        <v>78000</v>
      </c>
      <c r="Y3166" s="3">
        <v>1</v>
      </c>
      <c r="Z3166" s="114">
        <v>61983.48</v>
      </c>
      <c r="AA3166" s="114">
        <v>13016.52</v>
      </c>
      <c r="AB3166" s="4">
        <v>75000</v>
      </c>
      <c r="AC3166" s="18">
        <f t="shared" si="825"/>
        <v>75000</v>
      </c>
      <c r="AD3166" s="19">
        <f t="shared" si="829"/>
        <v>75000</v>
      </c>
      <c r="AE3166" s="21">
        <f t="shared" si="828"/>
        <v>60000</v>
      </c>
      <c r="AF3166" s="20">
        <f t="shared" si="830"/>
        <v>60000</v>
      </c>
      <c r="AG3166" s="20">
        <f t="shared" si="831"/>
        <v>78000</v>
      </c>
      <c r="AH3166" s="20">
        <f t="shared" si="832"/>
        <v>75000</v>
      </c>
      <c r="AI3166" s="20">
        <f t="shared" si="838"/>
        <v>126446.28099173555</v>
      </c>
      <c r="AJ3166" s="20">
        <f t="shared" si="839"/>
        <v>26553.719008264463</v>
      </c>
      <c r="AK3166" s="20">
        <f t="shared" si="826"/>
        <v>153000</v>
      </c>
      <c r="AL3166" s="171">
        <v>41</v>
      </c>
    </row>
    <row r="3167" spans="1:38" ht="15.75" customHeight="1" x14ac:dyDescent="0.25">
      <c r="A3167" s="3">
        <v>2035</v>
      </c>
      <c r="B3167" s="14">
        <f t="shared" si="837"/>
        <v>2</v>
      </c>
      <c r="C3167" s="9">
        <f>IF(A3167=A3166,C3166,"")</f>
        <v>45455</v>
      </c>
      <c r="D3167" s="3" t="str">
        <f>IF(A3167=A3166,D3166,"")</f>
        <v>Scheffer Alberto</v>
      </c>
      <c r="E3167" s="14" t="str">
        <f t="shared" si="835"/>
        <v>2035Scheffer Alberto2</v>
      </c>
      <c r="J3167" s="14" t="str">
        <f t="shared" si="827"/>
        <v xml:space="preserve">Service completo. Cambio de aceite y filtros. Control general del vehiculo. Rotacion de ruedas. Se hallo reten de diferencial con perdida. </v>
      </c>
      <c r="S3167" s="8"/>
      <c r="W3167" s="76"/>
      <c r="X3167" s="16">
        <f t="shared" si="836"/>
        <v>0</v>
      </c>
      <c r="AC3167" s="18">
        <f t="shared" si="825"/>
        <v>0</v>
      </c>
      <c r="AD3167" s="19">
        <f t="shared" si="829"/>
        <v>75000</v>
      </c>
      <c r="AE3167" s="21">
        <f t="shared" si="828"/>
        <v>0</v>
      </c>
      <c r="AF3167" s="20">
        <f t="shared" si="830"/>
        <v>0</v>
      </c>
      <c r="AG3167" s="20">
        <f t="shared" si="831"/>
        <v>0</v>
      </c>
      <c r="AH3167" s="20">
        <f t="shared" si="832"/>
        <v>0</v>
      </c>
      <c r="AI3167" s="20">
        <f t="shared" si="838"/>
        <v>0</v>
      </c>
      <c r="AJ3167" s="20">
        <f t="shared" si="839"/>
        <v>0</v>
      </c>
      <c r="AK3167" s="20">
        <f t="shared" si="826"/>
        <v>0</v>
      </c>
      <c r="AL3167" s="171"/>
    </row>
    <row r="3168" spans="1:38" ht="15.75" customHeight="1" x14ac:dyDescent="0.25">
      <c r="A3168" s="3">
        <v>2036</v>
      </c>
      <c r="B3168" s="14">
        <f t="shared" si="837"/>
        <v>1</v>
      </c>
      <c r="C3168" s="9">
        <v>45455</v>
      </c>
      <c r="D3168" s="3" t="s">
        <v>116</v>
      </c>
      <c r="E3168" s="14" t="str">
        <f t="shared" si="835"/>
        <v>2036Transporte Palloni1</v>
      </c>
      <c r="F3168" s="119" t="s">
        <v>1317</v>
      </c>
      <c r="G3168" s="119" t="s">
        <v>1318</v>
      </c>
      <c r="H3168" s="119">
        <v>666013</v>
      </c>
      <c r="I3168" s="10" t="s">
        <v>4002</v>
      </c>
      <c r="J3168" s="14" t="str">
        <f t="shared" si="827"/>
        <v>Cambiar manguera de calefaccion de termostato a calefaccion. Cambiar caño rigido de agua. Completar con liquido refrigerante. Purgado del circuito de refrigeracion. Control de perdidas.</v>
      </c>
      <c r="K3168" s="3" t="s">
        <v>1665</v>
      </c>
      <c r="S3168" s="8"/>
      <c r="W3168" s="76"/>
      <c r="X3168" s="16">
        <f t="shared" si="836"/>
        <v>0</v>
      </c>
      <c r="Y3168" s="3">
        <v>1</v>
      </c>
      <c r="Z3168" s="114">
        <v>80000</v>
      </c>
      <c r="AA3168" s="114">
        <v>16800</v>
      </c>
      <c r="AB3168" s="4">
        <v>96800</v>
      </c>
      <c r="AC3168" s="18">
        <f t="shared" si="825"/>
        <v>96800</v>
      </c>
      <c r="AD3168" s="19">
        <f t="shared" si="829"/>
        <v>96800</v>
      </c>
      <c r="AE3168" s="21">
        <f t="shared" si="828"/>
        <v>0</v>
      </c>
      <c r="AF3168" s="20">
        <f t="shared" si="830"/>
        <v>0</v>
      </c>
      <c r="AG3168" s="20">
        <f t="shared" si="831"/>
        <v>0</v>
      </c>
      <c r="AH3168" s="20">
        <f t="shared" si="832"/>
        <v>96800</v>
      </c>
      <c r="AI3168" s="20">
        <f t="shared" si="838"/>
        <v>80000</v>
      </c>
      <c r="AJ3168" s="20">
        <f t="shared" si="839"/>
        <v>16800</v>
      </c>
      <c r="AK3168" s="20">
        <f t="shared" si="826"/>
        <v>96800</v>
      </c>
      <c r="AL3168" s="171">
        <v>48</v>
      </c>
    </row>
    <row r="3169" spans="1:38" ht="15.75" customHeight="1" x14ac:dyDescent="0.25">
      <c r="A3169" s="3">
        <v>2036</v>
      </c>
      <c r="B3169" s="14">
        <f t="shared" si="837"/>
        <v>2</v>
      </c>
      <c r="C3169" s="9">
        <f>IF(A3169=A3168,C3168,"")</f>
        <v>45455</v>
      </c>
      <c r="D3169" s="3" t="str">
        <f>IF(A3169=A3168,D3168,"")</f>
        <v>Transporte Palloni</v>
      </c>
      <c r="E3169" s="14" t="str">
        <f t="shared" si="835"/>
        <v>2036Transporte Palloni2</v>
      </c>
      <c r="J3169" s="14" t="str">
        <f t="shared" si="827"/>
        <v xml:space="preserve">Cambiar manguera de calefaccion de termostato a calefaccion. Cambiar caño rigido de agua. Completar con liquido refrigerante. Purgado del circuito de refrigeracion. Control de perdidas. </v>
      </c>
      <c r="S3169" s="8"/>
      <c r="W3169" s="76"/>
      <c r="X3169" s="16">
        <f t="shared" si="836"/>
        <v>0</v>
      </c>
      <c r="AC3169" s="18">
        <f t="shared" si="825"/>
        <v>0</v>
      </c>
      <c r="AD3169" s="19">
        <f t="shared" si="829"/>
        <v>96800</v>
      </c>
      <c r="AE3169" s="21">
        <f t="shared" si="828"/>
        <v>0</v>
      </c>
      <c r="AF3169" s="20">
        <f t="shared" si="830"/>
        <v>0</v>
      </c>
      <c r="AG3169" s="20">
        <f t="shared" si="831"/>
        <v>0</v>
      </c>
      <c r="AH3169" s="20">
        <f t="shared" si="832"/>
        <v>0</v>
      </c>
      <c r="AI3169" s="20">
        <f t="shared" si="838"/>
        <v>0</v>
      </c>
      <c r="AJ3169" s="20">
        <f t="shared" si="839"/>
        <v>0</v>
      </c>
      <c r="AK3169" s="20">
        <f t="shared" si="826"/>
        <v>0</v>
      </c>
      <c r="AL3169" s="171"/>
    </row>
    <row r="3170" spans="1:38" ht="15.75" customHeight="1" x14ac:dyDescent="0.25">
      <c r="A3170" s="3">
        <v>2037</v>
      </c>
      <c r="B3170" s="14">
        <f t="shared" si="837"/>
        <v>1</v>
      </c>
      <c r="C3170" s="9">
        <v>45456</v>
      </c>
      <c r="D3170" s="3" t="s">
        <v>615</v>
      </c>
      <c r="E3170" s="14" t="str">
        <f t="shared" si="835"/>
        <v>2037Stap Carlos1</v>
      </c>
      <c r="G3170" s="119" t="s">
        <v>1187</v>
      </c>
      <c r="I3170" s="10" t="s">
        <v>4003</v>
      </c>
      <c r="J3170" s="14" t="str">
        <f t="shared" si="827"/>
        <v>Control del tren delantero. Cambiar rotula inferior izquierda y extremo de direccion del mismo lado. Detectar buje de parrilla superior parte trasera derecha con juego.</v>
      </c>
      <c r="K3170" s="3" t="s">
        <v>1665</v>
      </c>
      <c r="L3170" s="3">
        <v>1</v>
      </c>
      <c r="M3170" s="10" t="s">
        <v>2363</v>
      </c>
      <c r="N3170" s="3" t="s">
        <v>2484</v>
      </c>
      <c r="S3170" s="8"/>
      <c r="W3170" s="76"/>
      <c r="X3170" s="16">
        <f t="shared" si="836"/>
        <v>0</v>
      </c>
      <c r="AC3170" s="18">
        <f t="shared" si="825"/>
        <v>0</v>
      </c>
      <c r="AD3170" s="19">
        <f t="shared" si="829"/>
        <v>0</v>
      </c>
      <c r="AE3170" s="21">
        <f t="shared" si="828"/>
        <v>0</v>
      </c>
      <c r="AF3170" s="20">
        <f t="shared" si="830"/>
        <v>0</v>
      </c>
      <c r="AG3170" s="20">
        <f t="shared" si="831"/>
        <v>0</v>
      </c>
      <c r="AH3170" s="20">
        <f t="shared" si="832"/>
        <v>0</v>
      </c>
      <c r="AI3170" s="20">
        <f t="shared" si="838"/>
        <v>0</v>
      </c>
      <c r="AJ3170" s="20">
        <f t="shared" si="839"/>
        <v>0</v>
      </c>
      <c r="AK3170" s="20">
        <f t="shared" si="826"/>
        <v>0</v>
      </c>
      <c r="AL3170" s="171"/>
    </row>
    <row r="3171" spans="1:38" ht="15.75" customHeight="1" x14ac:dyDescent="0.25">
      <c r="A3171" s="3">
        <v>2037</v>
      </c>
      <c r="B3171" s="14">
        <f t="shared" si="837"/>
        <v>2</v>
      </c>
      <c r="C3171" s="9">
        <f>IF(A3171=A3170,C3170,"")</f>
        <v>45456</v>
      </c>
      <c r="D3171" s="3" t="str">
        <f>IF(A3171=A3170,D3170,"")</f>
        <v>Stap Carlos</v>
      </c>
      <c r="E3171" s="14" t="str">
        <f t="shared" si="835"/>
        <v>2037Stap Carlos2</v>
      </c>
      <c r="J3171" s="14" t="str">
        <f t="shared" si="827"/>
        <v xml:space="preserve">Control del tren delantero. Cambiar rotula inferior izquierda y extremo de direccion del mismo lado. Detectar buje de parrilla superior parte trasera derecha con juego. </v>
      </c>
      <c r="S3171" s="8"/>
      <c r="W3171" s="76"/>
      <c r="X3171" s="16">
        <f t="shared" si="836"/>
        <v>0</v>
      </c>
      <c r="AC3171" s="18">
        <f t="shared" ref="AC3171:AC3234" si="840">+AB3171*Y3171</f>
        <v>0</v>
      </c>
      <c r="AD3171" s="19">
        <f t="shared" si="829"/>
        <v>0</v>
      </c>
      <c r="AE3171" s="21">
        <f t="shared" si="828"/>
        <v>0</v>
      </c>
      <c r="AF3171" s="20">
        <f t="shared" si="830"/>
        <v>0</v>
      </c>
      <c r="AG3171" s="20">
        <f t="shared" si="831"/>
        <v>0</v>
      </c>
      <c r="AH3171" s="20">
        <f t="shared" si="832"/>
        <v>0</v>
      </c>
      <c r="AI3171" s="20">
        <f t="shared" si="838"/>
        <v>0</v>
      </c>
      <c r="AJ3171" s="20">
        <f t="shared" si="839"/>
        <v>0</v>
      </c>
      <c r="AK3171" s="20">
        <f t="shared" ref="AK3171:AK3234" si="841">AH3171+AG3171</f>
        <v>0</v>
      </c>
      <c r="AL3171" s="171"/>
    </row>
    <row r="3172" spans="1:38" ht="15.75" customHeight="1" x14ac:dyDescent="0.25">
      <c r="A3172" s="3">
        <v>2038</v>
      </c>
      <c r="B3172" s="14">
        <f t="shared" si="837"/>
        <v>1</v>
      </c>
      <c r="C3172" s="9">
        <v>45457</v>
      </c>
      <c r="D3172" s="3" t="s">
        <v>2050</v>
      </c>
      <c r="E3172" s="14" t="str">
        <f t="shared" si="835"/>
        <v>2038Fernandez Jorge1</v>
      </c>
      <c r="F3172" s="119" t="s">
        <v>4004</v>
      </c>
      <c r="G3172" s="119" t="s">
        <v>2883</v>
      </c>
      <c r="H3172" s="119">
        <v>125471</v>
      </c>
      <c r="I3172" s="10" t="s">
        <v>4005</v>
      </c>
      <c r="J3172" s="14" t="str">
        <f t="shared" si="827"/>
        <v>Reparar selectora de cambios con kit de bujes nuevos. Sacar palanca de cambios. Embujar en su parte inferior donde acopla con la selectora. Control del tren delantero. Cambiar extremo de direccion lado derecho. Regulacion de convergencia.</v>
      </c>
      <c r="K3172" s="3" t="s">
        <v>1665</v>
      </c>
      <c r="L3172" s="3">
        <v>1</v>
      </c>
      <c r="M3172" s="10" t="s">
        <v>4006</v>
      </c>
      <c r="N3172" s="3" t="s">
        <v>2484</v>
      </c>
      <c r="O3172" s="158">
        <v>5810</v>
      </c>
      <c r="P3172" s="158">
        <v>1220.0999999999999</v>
      </c>
      <c r="Q3172" s="7">
        <v>7030.1</v>
      </c>
      <c r="S3172" s="8"/>
      <c r="T3172" s="11">
        <v>1</v>
      </c>
      <c r="U3172" s="158">
        <v>7024.8</v>
      </c>
      <c r="V3172" s="158">
        <v>1475.2</v>
      </c>
      <c r="W3172" s="76">
        <v>8500</v>
      </c>
      <c r="X3172" s="16">
        <f t="shared" si="836"/>
        <v>8500</v>
      </c>
      <c r="Y3172" s="3">
        <v>1</v>
      </c>
      <c r="Z3172" s="114">
        <v>77685.95</v>
      </c>
      <c r="AA3172" s="114">
        <v>16314.05</v>
      </c>
      <c r="AB3172" s="4">
        <v>94000</v>
      </c>
      <c r="AC3172" s="18">
        <f t="shared" si="840"/>
        <v>94000</v>
      </c>
      <c r="AD3172" s="19">
        <f t="shared" si="829"/>
        <v>94000</v>
      </c>
      <c r="AE3172" s="21">
        <f t="shared" si="828"/>
        <v>7030.1</v>
      </c>
      <c r="AF3172" s="20">
        <f t="shared" si="830"/>
        <v>30430.1</v>
      </c>
      <c r="AG3172" s="20">
        <f t="shared" si="831"/>
        <v>37500</v>
      </c>
      <c r="AH3172" s="20">
        <f t="shared" si="832"/>
        <v>94000</v>
      </c>
      <c r="AI3172" s="20">
        <f t="shared" si="838"/>
        <v>131500</v>
      </c>
      <c r="AJ3172" s="20">
        <f t="shared" si="839"/>
        <v>0</v>
      </c>
      <c r="AK3172" s="20">
        <f t="shared" si="841"/>
        <v>131500</v>
      </c>
      <c r="AL3172" s="171"/>
    </row>
    <row r="3173" spans="1:38" ht="15.75" customHeight="1" x14ac:dyDescent="0.25">
      <c r="A3173" s="3">
        <v>2038</v>
      </c>
      <c r="B3173" s="14">
        <f t="shared" si="837"/>
        <v>2</v>
      </c>
      <c r="C3173" s="9">
        <f>IF(A3173=A3172,C3172,"")</f>
        <v>45457</v>
      </c>
      <c r="D3173" s="3" t="str">
        <f>IF(A3173=A3172,D3172,"")</f>
        <v>Fernandez Jorge</v>
      </c>
      <c r="E3173" s="14" t="str">
        <f t="shared" si="835"/>
        <v>2038Fernandez Jorge2</v>
      </c>
      <c r="J3173" s="14" t="str">
        <f t="shared" si="827"/>
        <v xml:space="preserve">Reparar selectora de cambios con kit de bujes nuevos. Sacar palanca de cambios. Embujar en su parte inferior donde acopla con la selectora. Control del tren delantero. Cambiar extremo de direccion lado derecho. Regulacion de convergencia. </v>
      </c>
      <c r="M3173" s="10" t="s">
        <v>2363</v>
      </c>
      <c r="N3173" s="3" t="s">
        <v>2484</v>
      </c>
      <c r="O3173" s="158">
        <v>19338.84</v>
      </c>
      <c r="P3173" s="158">
        <v>4061.16</v>
      </c>
      <c r="Q3173" s="7">
        <v>23400</v>
      </c>
      <c r="S3173" s="8"/>
      <c r="T3173" s="11">
        <v>1</v>
      </c>
      <c r="U3173" s="158">
        <v>23966.95</v>
      </c>
      <c r="V3173" s="158">
        <v>5033.05</v>
      </c>
      <c r="W3173" s="76">
        <v>29000</v>
      </c>
      <c r="X3173" s="16">
        <f t="shared" si="836"/>
        <v>29000</v>
      </c>
      <c r="AC3173" s="18">
        <f t="shared" si="840"/>
        <v>0</v>
      </c>
      <c r="AD3173" s="19">
        <f t="shared" si="829"/>
        <v>94000</v>
      </c>
      <c r="AE3173" s="21">
        <f t="shared" si="828"/>
        <v>23400</v>
      </c>
      <c r="AF3173" s="20">
        <f t="shared" si="830"/>
        <v>0</v>
      </c>
      <c r="AG3173" s="20">
        <f t="shared" si="831"/>
        <v>0</v>
      </c>
      <c r="AH3173" s="20">
        <f t="shared" si="832"/>
        <v>0</v>
      </c>
      <c r="AI3173" s="20">
        <f t="shared" si="838"/>
        <v>0</v>
      </c>
      <c r="AJ3173" s="20">
        <f t="shared" si="839"/>
        <v>0</v>
      </c>
      <c r="AK3173" s="20">
        <f t="shared" si="841"/>
        <v>0</v>
      </c>
      <c r="AL3173" s="171"/>
    </row>
    <row r="3174" spans="1:38" ht="15.75" customHeight="1" x14ac:dyDescent="0.25">
      <c r="A3174" s="3">
        <v>2039</v>
      </c>
      <c r="B3174" s="14">
        <f t="shared" si="837"/>
        <v>1</v>
      </c>
      <c r="C3174" s="9">
        <v>45457</v>
      </c>
      <c r="D3174" s="3" t="s">
        <v>423</v>
      </c>
      <c r="E3174" s="14" t="str">
        <f t="shared" si="835"/>
        <v>2039Integral Agropecuaria1</v>
      </c>
      <c r="F3174" s="119" t="s">
        <v>991</v>
      </c>
      <c r="G3174" s="119" t="s">
        <v>1325</v>
      </c>
      <c r="H3174" s="119">
        <v>254942</v>
      </c>
      <c r="I3174" s="10" t="s">
        <v>4022</v>
      </c>
      <c r="J3174" s="14" t="str">
        <f t="shared" si="827"/>
        <v>Service completo. Cambio de aceite y filtros. Control general del vehiculo. Rotacion de ruedas. Desarmar ambos frenos de ruedas traseras. Reparar con patines de frenos nuevos. Hacer rectificar campanas. Regulacion de cintas traseras y freno de mano. Cambiar filtro de gasoil secundario. Escaneo del vehiculo. Borrar fallo motor reflejado en tablero.</v>
      </c>
      <c r="K3174" s="3" t="s">
        <v>3383</v>
      </c>
      <c r="L3174" s="3">
        <v>1</v>
      </c>
      <c r="M3174" s="10" t="s">
        <v>1863</v>
      </c>
      <c r="N3174" s="3" t="s">
        <v>771</v>
      </c>
      <c r="O3174" s="158">
        <v>12154.55</v>
      </c>
      <c r="P3174" s="158">
        <v>2552.4499999999998</v>
      </c>
      <c r="Q3174" s="7">
        <v>14707</v>
      </c>
      <c r="S3174" s="8"/>
      <c r="T3174" s="11">
        <v>7.5</v>
      </c>
      <c r="U3174" s="158">
        <v>16115.71</v>
      </c>
      <c r="V3174" s="158">
        <v>3384.29</v>
      </c>
      <c r="W3174" s="76">
        <v>19500</v>
      </c>
      <c r="X3174" s="16">
        <f t="shared" si="836"/>
        <v>146250</v>
      </c>
      <c r="Y3174" s="3">
        <v>1</v>
      </c>
      <c r="Z3174" s="114">
        <v>231404.96</v>
      </c>
      <c r="AA3174" s="114">
        <v>48595.040000000001</v>
      </c>
      <c r="AB3174" s="4">
        <v>280000</v>
      </c>
      <c r="AC3174" s="18">
        <f t="shared" si="840"/>
        <v>280000</v>
      </c>
      <c r="AD3174" s="19">
        <f t="shared" si="829"/>
        <v>280000</v>
      </c>
      <c r="AE3174" s="21">
        <f t="shared" si="828"/>
        <v>110302.5</v>
      </c>
      <c r="AF3174" s="20">
        <f t="shared" si="830"/>
        <v>162707</v>
      </c>
      <c r="AG3174" s="20">
        <f t="shared" si="831"/>
        <v>404250</v>
      </c>
      <c r="AH3174" s="20">
        <f t="shared" si="832"/>
        <v>280000</v>
      </c>
      <c r="AI3174" s="20">
        <f t="shared" si="838"/>
        <v>565495.86776859511</v>
      </c>
      <c r="AJ3174" s="20">
        <f t="shared" si="839"/>
        <v>118754.13223140498</v>
      </c>
      <c r="AK3174" s="20">
        <f t="shared" si="841"/>
        <v>684250</v>
      </c>
      <c r="AL3174" s="171">
        <v>44</v>
      </c>
    </row>
    <row r="3175" spans="1:38" ht="15.75" customHeight="1" x14ac:dyDescent="0.25">
      <c r="A3175" s="3">
        <v>2039</v>
      </c>
      <c r="B3175" s="14">
        <f t="shared" si="837"/>
        <v>2</v>
      </c>
      <c r="C3175" s="9">
        <f>IF(A3175=A3174,C3174,"")</f>
        <v>45457</v>
      </c>
      <c r="D3175" s="3" t="str">
        <f>IF(A3175=A3174,D3174,"")</f>
        <v>Integral Agropecuaria</v>
      </c>
      <c r="E3175" s="14" t="str">
        <f t="shared" si="835"/>
        <v>2039Integral Agropecuaria2</v>
      </c>
      <c r="J3175" s="14" t="str">
        <f t="shared" ref="J3175:J3238" si="842">IF(A3175=A3174,CONCATENATE(J3174," ",I3175),I3175)</f>
        <v xml:space="preserve">Service completo. Cambio de aceite y filtros. Control general del vehiculo. Rotacion de ruedas. Desarmar ambos frenos de ruedas traseras. Reparar con patines de frenos nuevos. Hacer rectificar campanas. Regulacion de cintas traseras y freno de mano. Cambiar filtro de gasoil secundario. Escaneo del vehiculo. Borrar fallo motor reflejado en tablero. </v>
      </c>
      <c r="L3175" s="3">
        <v>1</v>
      </c>
      <c r="M3175" s="10" t="s">
        <v>918</v>
      </c>
      <c r="N3175" s="3" t="s">
        <v>771</v>
      </c>
      <c r="S3175" s="8"/>
      <c r="T3175" s="11">
        <v>1</v>
      </c>
      <c r="U3175" s="158">
        <v>56198.35</v>
      </c>
      <c r="V3175" s="158">
        <v>11801.65</v>
      </c>
      <c r="W3175" s="76">
        <v>68000</v>
      </c>
      <c r="X3175" s="16">
        <f t="shared" si="836"/>
        <v>68000</v>
      </c>
      <c r="AC3175" s="18">
        <f t="shared" si="840"/>
        <v>0</v>
      </c>
      <c r="AD3175" s="19">
        <f t="shared" si="829"/>
        <v>280000</v>
      </c>
      <c r="AE3175" s="21">
        <f t="shared" si="828"/>
        <v>0</v>
      </c>
      <c r="AF3175" s="20">
        <f t="shared" si="830"/>
        <v>0</v>
      </c>
      <c r="AG3175" s="20">
        <f t="shared" si="831"/>
        <v>0</v>
      </c>
      <c r="AH3175" s="20">
        <f t="shared" si="832"/>
        <v>0</v>
      </c>
      <c r="AI3175" s="20">
        <f t="shared" si="838"/>
        <v>0</v>
      </c>
      <c r="AJ3175" s="20">
        <f t="shared" si="839"/>
        <v>0</v>
      </c>
      <c r="AK3175" s="20">
        <f t="shared" si="841"/>
        <v>0</v>
      </c>
      <c r="AL3175" s="171"/>
    </row>
    <row r="3176" spans="1:38" ht="15.75" customHeight="1" x14ac:dyDescent="0.25">
      <c r="A3176" s="3">
        <v>2039</v>
      </c>
      <c r="B3176" s="14">
        <f t="shared" si="837"/>
        <v>3</v>
      </c>
      <c r="C3176" s="9">
        <v>45457</v>
      </c>
      <c r="D3176" s="3" t="s">
        <v>423</v>
      </c>
      <c r="E3176" s="14" t="str">
        <f t="shared" si="835"/>
        <v>2039Integral Agropecuaria3</v>
      </c>
      <c r="J3176" s="14" t="str">
        <f t="shared" si="842"/>
        <v xml:space="preserve">Service completo. Cambio de aceite y filtros. Control general del vehiculo. Rotacion de ruedas. Desarmar ambos frenos de ruedas traseras. Reparar con patines de frenos nuevos. Hacer rectificar campanas. Regulacion de cintas traseras y freno de mano. Cambiar filtro de gasoil secundario. Escaneo del vehiculo. Borrar fallo motor reflejado en tablero.  </v>
      </c>
      <c r="L3176" s="3">
        <v>1</v>
      </c>
      <c r="M3176" s="10" t="s">
        <v>4013</v>
      </c>
      <c r="N3176" s="3" t="s">
        <v>4014</v>
      </c>
      <c r="O3176" s="158">
        <v>49586.78</v>
      </c>
      <c r="P3176" s="158">
        <v>10413.219999999999</v>
      </c>
      <c r="Q3176" s="7">
        <v>60000</v>
      </c>
      <c r="S3176" s="8"/>
      <c r="T3176" s="11">
        <v>2</v>
      </c>
      <c r="U3176" s="158">
        <v>33057.86</v>
      </c>
      <c r="V3176" s="158">
        <v>6942.14</v>
      </c>
      <c r="W3176" s="76">
        <v>40000</v>
      </c>
      <c r="X3176" s="16">
        <f t="shared" si="836"/>
        <v>80000</v>
      </c>
      <c r="AC3176" s="18">
        <f t="shared" si="840"/>
        <v>0</v>
      </c>
      <c r="AD3176" s="19">
        <f t="shared" si="829"/>
        <v>280000</v>
      </c>
      <c r="AE3176" s="21">
        <f t="shared" si="828"/>
        <v>120000</v>
      </c>
      <c r="AF3176" s="20">
        <f t="shared" si="830"/>
        <v>0</v>
      </c>
      <c r="AG3176" s="20">
        <f t="shared" si="831"/>
        <v>0</v>
      </c>
      <c r="AH3176" s="20">
        <f t="shared" si="832"/>
        <v>0</v>
      </c>
      <c r="AI3176" s="20">
        <f t="shared" si="838"/>
        <v>0</v>
      </c>
      <c r="AJ3176" s="20">
        <f t="shared" si="839"/>
        <v>0</v>
      </c>
      <c r="AK3176" s="20">
        <f t="shared" si="841"/>
        <v>0</v>
      </c>
      <c r="AL3176" s="171"/>
    </row>
    <row r="3177" spans="1:38" ht="15.75" customHeight="1" x14ac:dyDescent="0.25">
      <c r="A3177" s="3">
        <v>2039</v>
      </c>
      <c r="B3177" s="14">
        <f t="shared" si="837"/>
        <v>4</v>
      </c>
      <c r="C3177" s="9">
        <v>45457</v>
      </c>
      <c r="D3177" s="3" t="s">
        <v>423</v>
      </c>
      <c r="E3177" s="14" t="str">
        <f t="shared" si="835"/>
        <v>2039Integral Agropecuaria4</v>
      </c>
      <c r="J3177" s="14" t="str">
        <f t="shared" si="842"/>
        <v xml:space="preserve">Service completo. Cambio de aceite y filtros. Control general del vehiculo. Rotacion de ruedas. Desarmar ambos frenos de ruedas traseras. Reparar con patines de frenos nuevos. Hacer rectificar campanas. Regulacion de cintas traseras y freno de mano. Cambiar filtro de gasoil secundario. Escaneo del vehiculo. Borrar fallo motor reflejado en tablero.   </v>
      </c>
      <c r="L3177" s="3">
        <v>1</v>
      </c>
      <c r="M3177" s="10" t="s">
        <v>4021</v>
      </c>
      <c r="N3177" s="3" t="s">
        <v>734</v>
      </c>
      <c r="O3177" s="158">
        <v>72727.28</v>
      </c>
      <c r="P3177" s="158">
        <v>15272.72</v>
      </c>
      <c r="Q3177" s="7">
        <v>88000</v>
      </c>
      <c r="S3177" s="8"/>
      <c r="T3177" s="11">
        <v>1</v>
      </c>
      <c r="U3177" s="158">
        <v>90909.09</v>
      </c>
      <c r="V3177" s="158">
        <v>19090.91</v>
      </c>
      <c r="W3177" s="76">
        <v>110000</v>
      </c>
      <c r="X3177" s="16">
        <f t="shared" si="836"/>
        <v>110000</v>
      </c>
      <c r="AC3177" s="18">
        <f t="shared" si="840"/>
        <v>0</v>
      </c>
      <c r="AD3177" s="19">
        <f t="shared" si="829"/>
        <v>280000</v>
      </c>
      <c r="AE3177" s="21">
        <f t="shared" si="828"/>
        <v>88000</v>
      </c>
      <c r="AF3177" s="20">
        <f t="shared" si="830"/>
        <v>0</v>
      </c>
      <c r="AG3177" s="20">
        <f t="shared" si="831"/>
        <v>0</v>
      </c>
      <c r="AH3177" s="20">
        <f t="shared" si="832"/>
        <v>0</v>
      </c>
      <c r="AI3177" s="20">
        <f t="shared" si="838"/>
        <v>0</v>
      </c>
      <c r="AJ3177" s="20">
        <f t="shared" si="839"/>
        <v>0</v>
      </c>
      <c r="AK3177" s="20">
        <f t="shared" si="841"/>
        <v>0</v>
      </c>
      <c r="AL3177" s="171"/>
    </row>
    <row r="3178" spans="1:38" ht="15.75" customHeight="1" x14ac:dyDescent="0.25">
      <c r="A3178" s="3">
        <v>2040</v>
      </c>
      <c r="B3178" s="14">
        <f t="shared" si="837"/>
        <v>1</v>
      </c>
      <c r="C3178" s="9">
        <v>45457</v>
      </c>
      <c r="D3178" s="3" t="s">
        <v>4007</v>
      </c>
      <c r="E3178" s="14" t="str">
        <f t="shared" si="835"/>
        <v>2040Perviu Jorge1</v>
      </c>
      <c r="F3178" s="119" t="s">
        <v>1555</v>
      </c>
      <c r="G3178" s="119" t="s">
        <v>3689</v>
      </c>
      <c r="H3178" s="119">
        <v>152270</v>
      </c>
      <c r="I3178" s="10" t="s">
        <v>4028</v>
      </c>
      <c r="J3178" s="14" t="str">
        <f t="shared" si="842"/>
        <v>Desmontar frente completo del vehiculo. Drenar líquido refrigerante y recuperar. Sacar radiadores de agua y aire acondicionado. Sacar intercooler y mangueras. Desmontar sistema de admision completo. Desmontar catalizador y bajada de turbo. Sacar turbo y múltiple de escape. Drenar aceite y recuperar. Puesta a punto. Desarmar distribucion. Desmontar bomba de alta presión, sistema PCV y ramal electrico general. Sacar tapa de válvulas, árboles de levas y botadores/balancines. Sacar tapa de cilindros y mandar a rectificar. Desarmar íntegra para controlar asientos de válvulas. Limpiar superficie block, cabeza de pistones y orificios de tornillos de tapa. Colocar tapa con junta nueva. Armar y poner a punto la distribución reemplazando la guía superior. Armado total reemplazando una bujía. Colocar aceite recuperado y poner a nivel. Colocar líquido refrigerante recuperado y purgar circuito. Montar frente completo del vehiculo. Agregar recosntituyente de retenes para eliminar perdidas de aceite.</v>
      </c>
      <c r="K3178" s="3" t="s">
        <v>2380</v>
      </c>
      <c r="L3178" s="3">
        <v>1</v>
      </c>
      <c r="M3178" s="10" t="s">
        <v>4008</v>
      </c>
      <c r="N3178" s="3" t="s">
        <v>4012</v>
      </c>
      <c r="Q3178" s="7">
        <v>0</v>
      </c>
      <c r="S3178" s="8"/>
      <c r="T3178" s="11">
        <v>1</v>
      </c>
      <c r="U3178" s="158">
        <v>190082.65</v>
      </c>
      <c r="V3178" s="158">
        <v>29917.35</v>
      </c>
      <c r="W3178" s="76">
        <v>230000</v>
      </c>
      <c r="X3178" s="16">
        <f t="shared" si="836"/>
        <v>230000</v>
      </c>
      <c r="Y3178" s="3">
        <v>1</v>
      </c>
      <c r="Z3178" s="114">
        <v>495867.77</v>
      </c>
      <c r="AA3178" s="114">
        <v>104132.23</v>
      </c>
      <c r="AB3178" s="4">
        <v>600000</v>
      </c>
      <c r="AC3178" s="18">
        <f t="shared" si="840"/>
        <v>600000</v>
      </c>
      <c r="AD3178" s="19">
        <f t="shared" si="829"/>
        <v>600000</v>
      </c>
      <c r="AE3178" s="21">
        <f t="shared" si="828"/>
        <v>0</v>
      </c>
      <c r="AF3178" s="20">
        <f t="shared" si="830"/>
        <v>219000</v>
      </c>
      <c r="AG3178" s="20">
        <f t="shared" si="831"/>
        <v>506500</v>
      </c>
      <c r="AH3178" s="20">
        <f t="shared" si="832"/>
        <v>600000</v>
      </c>
      <c r="AI3178" s="20">
        <f t="shared" si="838"/>
        <v>1106500</v>
      </c>
      <c r="AJ3178" s="20">
        <f t="shared" si="839"/>
        <v>0</v>
      </c>
      <c r="AK3178" s="20">
        <f t="shared" si="841"/>
        <v>1106500</v>
      </c>
      <c r="AL3178" s="171"/>
    </row>
    <row r="3179" spans="1:38" ht="15.75" customHeight="1" x14ac:dyDescent="0.25">
      <c r="A3179" s="3">
        <v>2040</v>
      </c>
      <c r="B3179" s="14">
        <f t="shared" si="837"/>
        <v>2</v>
      </c>
      <c r="C3179" s="9">
        <f>IF(A3179=A3178,C3178,"")</f>
        <v>45457</v>
      </c>
      <c r="D3179" s="3" t="str">
        <f>IF(A3179=A3178,D3178,"")</f>
        <v>Perviu Jorge</v>
      </c>
      <c r="E3179" s="14" t="str">
        <f t="shared" si="835"/>
        <v>2040Perviu Jorge2</v>
      </c>
      <c r="J3179" s="14" t="str">
        <f t="shared" si="842"/>
        <v xml:space="preserve">Desmontar frente completo del vehiculo. Drenar líquido refrigerante y recuperar. Sacar radiadores de agua y aire acondicionado. Sacar intercooler y mangueras. Desmontar sistema de admision completo. Desmontar catalizador y bajada de turbo. Sacar turbo y múltiple de escape. Drenar aceite y recuperar. Puesta a punto. Desarmar distribucion. Desmontar bomba de alta presión, sistema PCV y ramal electrico general. Sacar tapa de válvulas, árboles de levas y botadores/balancines. Sacar tapa de cilindros y mandar a rectificar. Desarmar íntegra para controlar asientos de válvulas. Limpiar superficie block, cabeza de pistones y orificios de tornillos de tapa. Colocar tapa con junta nueva. Armar y poner a punto la distribución reemplazando la guía superior. Armado total reemplazando una bujía. Colocar aceite recuperado y poner a nivel. Colocar líquido refrigerante recuperado y purgar circuito. Montar frente completo del vehiculo. Agregar recosntituyente de retenes para eliminar perdidas de aceite. </v>
      </c>
      <c r="L3179" s="3">
        <v>1</v>
      </c>
      <c r="M3179" s="10" t="s">
        <v>4009</v>
      </c>
      <c r="N3179" s="3" t="s">
        <v>734</v>
      </c>
      <c r="O3179" s="158">
        <v>33057.86</v>
      </c>
      <c r="P3179" s="158">
        <v>6942.14</v>
      </c>
      <c r="Q3179" s="7">
        <v>40000</v>
      </c>
      <c r="S3179" s="8"/>
      <c r="T3179" s="11">
        <v>1</v>
      </c>
      <c r="U3179" s="158">
        <v>41322.32</v>
      </c>
      <c r="V3179" s="158">
        <v>8677.68</v>
      </c>
      <c r="W3179" s="76">
        <v>50000</v>
      </c>
      <c r="X3179" s="16">
        <f t="shared" si="836"/>
        <v>50000</v>
      </c>
      <c r="AC3179" s="18">
        <f t="shared" si="840"/>
        <v>0</v>
      </c>
      <c r="AD3179" s="19">
        <f t="shared" si="829"/>
        <v>600000</v>
      </c>
      <c r="AE3179" s="21">
        <f t="shared" si="828"/>
        <v>40000</v>
      </c>
      <c r="AF3179" s="20">
        <f t="shared" si="830"/>
        <v>0</v>
      </c>
      <c r="AG3179" s="20">
        <f t="shared" si="831"/>
        <v>0</v>
      </c>
      <c r="AH3179" s="20">
        <f t="shared" si="832"/>
        <v>0</v>
      </c>
      <c r="AI3179" s="20">
        <f t="shared" si="838"/>
        <v>0</v>
      </c>
      <c r="AJ3179" s="20">
        <f t="shared" si="839"/>
        <v>0</v>
      </c>
      <c r="AK3179" s="20">
        <f t="shared" si="841"/>
        <v>0</v>
      </c>
      <c r="AL3179" s="171"/>
    </row>
    <row r="3180" spans="1:38" ht="15.75" customHeight="1" x14ac:dyDescent="0.25">
      <c r="A3180" s="3">
        <v>2040</v>
      </c>
      <c r="B3180" s="14">
        <f t="shared" si="837"/>
        <v>3</v>
      </c>
      <c r="C3180" s="9">
        <f>IF(A3180=A3179,C3179,"")</f>
        <v>45457</v>
      </c>
      <c r="D3180" s="3" t="str">
        <f>IF(A3180=A3179,D3179,"")</f>
        <v>Perviu Jorge</v>
      </c>
      <c r="E3180" s="14" t="str">
        <f t="shared" si="835"/>
        <v>2040Perviu Jorge3</v>
      </c>
      <c r="J3180" s="14" t="str">
        <f t="shared" si="842"/>
        <v xml:space="preserve">Desmontar frente completo del vehiculo. Drenar líquido refrigerante y recuperar. Sacar radiadores de agua y aire acondicionado. Sacar intercooler y mangueras. Desmontar sistema de admision completo. Desmontar catalizador y bajada de turbo. Sacar turbo y múltiple de escape. Drenar aceite y recuperar. Puesta a punto. Desarmar distribucion. Desmontar bomba de alta presión, sistema PCV y ramal electrico general. Sacar tapa de válvulas, árboles de levas y botadores/balancines. Sacar tapa de cilindros y mandar a rectificar. Desarmar íntegra para controlar asientos de válvulas. Limpiar superficie block, cabeza de pistones y orificios de tornillos de tapa. Colocar tapa con junta nueva. Armar y poner a punto la distribución reemplazando la guía superior. Armado total reemplazando una bujía. Colocar aceite recuperado y poner a nivel. Colocar líquido refrigerante recuperado y purgar circuito. Montar frente completo del vehiculo. Agregar recosntituyente de retenes para eliminar perdidas de aceite.  </v>
      </c>
      <c r="L3180" s="3">
        <v>1</v>
      </c>
      <c r="M3180" s="10" t="s">
        <v>4010</v>
      </c>
      <c r="N3180" s="3" t="s">
        <v>734</v>
      </c>
      <c r="O3180" s="158">
        <v>20826.45</v>
      </c>
      <c r="P3180" s="158">
        <v>4373.55</v>
      </c>
      <c r="Q3180" s="7">
        <v>25200</v>
      </c>
      <c r="S3180" s="8"/>
      <c r="T3180" s="11">
        <v>1</v>
      </c>
      <c r="U3180" s="158">
        <v>26033.06</v>
      </c>
      <c r="V3180" s="158">
        <v>5466.94</v>
      </c>
      <c r="W3180" s="76">
        <v>31500</v>
      </c>
      <c r="X3180" s="16">
        <f t="shared" si="836"/>
        <v>31500</v>
      </c>
      <c r="AC3180" s="18">
        <f t="shared" si="840"/>
        <v>0</v>
      </c>
      <c r="AD3180" s="19">
        <f t="shared" si="829"/>
        <v>600000</v>
      </c>
      <c r="AE3180" s="21">
        <f t="shared" si="828"/>
        <v>25200</v>
      </c>
      <c r="AF3180" s="20">
        <f t="shared" si="830"/>
        <v>0</v>
      </c>
      <c r="AG3180" s="20">
        <f t="shared" si="831"/>
        <v>0</v>
      </c>
      <c r="AH3180" s="20">
        <f t="shared" si="832"/>
        <v>0</v>
      </c>
      <c r="AI3180" s="20">
        <f t="shared" si="838"/>
        <v>0</v>
      </c>
      <c r="AJ3180" s="20">
        <f t="shared" si="839"/>
        <v>0</v>
      </c>
      <c r="AK3180" s="20">
        <f t="shared" si="841"/>
        <v>0</v>
      </c>
      <c r="AL3180" s="171"/>
    </row>
    <row r="3181" spans="1:38" ht="15.75" customHeight="1" x14ac:dyDescent="0.25">
      <c r="A3181" s="3">
        <v>2040</v>
      </c>
      <c r="B3181" s="14">
        <f t="shared" si="837"/>
        <v>4</v>
      </c>
      <c r="C3181" s="9">
        <f>IF(A3181=A3180,C3180,"")</f>
        <v>45457</v>
      </c>
      <c r="D3181" s="3" t="str">
        <f>IF(A3181=A3180,D3180,"")</f>
        <v>Perviu Jorge</v>
      </c>
      <c r="E3181" s="14" t="str">
        <f t="shared" si="835"/>
        <v>2040Perviu Jorge4</v>
      </c>
      <c r="J3181" s="14" t="str">
        <f t="shared" si="842"/>
        <v xml:space="preserve">Desmontar frente completo del vehiculo. Drenar líquido refrigerante y recuperar. Sacar radiadores de agua y aire acondicionado. Sacar intercooler y mangueras. Desmontar sistema de admision completo. Desmontar catalizador y bajada de turbo. Sacar turbo y múltiple de escape. Drenar aceite y recuperar. Puesta a punto. Desarmar distribucion. Desmontar bomba de alta presión, sistema PCV y ramal electrico general. Sacar tapa de válvulas, árboles de levas y botadores/balancines. Sacar tapa de cilindros y mandar a rectificar. Desarmar íntegra para controlar asientos de válvulas. Limpiar superficie block, cabeza de pistones y orificios de tornillos de tapa. Colocar tapa con junta nueva. Armar y poner a punto la distribución reemplazando la guía superior. Armado total reemplazando una bujía. Colocar aceite recuperado y poner a nivel. Colocar líquido refrigerante recuperado y purgar circuito. Montar frente completo del vehiculo. Agregar recosntituyente de retenes para eliminar perdidas de aceite.   </v>
      </c>
      <c r="L3181" s="3">
        <v>1</v>
      </c>
      <c r="M3181" s="10" t="s">
        <v>4011</v>
      </c>
      <c r="N3181" s="3" t="s">
        <v>734</v>
      </c>
      <c r="O3181" s="158">
        <v>119008.27</v>
      </c>
      <c r="P3181" s="158">
        <v>24991.73</v>
      </c>
      <c r="Q3181" s="7">
        <v>144000</v>
      </c>
      <c r="S3181" s="8"/>
      <c r="T3181" s="11">
        <v>1</v>
      </c>
      <c r="U3181" s="158">
        <v>148760.32999999999</v>
      </c>
      <c r="V3181" s="158">
        <v>31239.67</v>
      </c>
      <c r="W3181" s="76">
        <v>180000</v>
      </c>
      <c r="X3181" s="16">
        <f t="shared" si="836"/>
        <v>180000</v>
      </c>
      <c r="AC3181" s="18">
        <f t="shared" si="840"/>
        <v>0</v>
      </c>
      <c r="AD3181" s="19">
        <f t="shared" si="829"/>
        <v>600000</v>
      </c>
      <c r="AE3181" s="21">
        <f t="shared" si="828"/>
        <v>144000</v>
      </c>
      <c r="AF3181" s="20">
        <f t="shared" si="830"/>
        <v>0</v>
      </c>
      <c r="AG3181" s="20">
        <f t="shared" si="831"/>
        <v>0</v>
      </c>
      <c r="AH3181" s="20">
        <f t="shared" si="832"/>
        <v>0</v>
      </c>
      <c r="AI3181" s="20">
        <f t="shared" si="838"/>
        <v>0</v>
      </c>
      <c r="AJ3181" s="20">
        <f t="shared" si="839"/>
        <v>0</v>
      </c>
      <c r="AK3181" s="20">
        <f t="shared" si="841"/>
        <v>0</v>
      </c>
      <c r="AL3181" s="171"/>
    </row>
    <row r="3182" spans="1:38" ht="15.75" customHeight="1" x14ac:dyDescent="0.25">
      <c r="A3182" s="3">
        <v>2040</v>
      </c>
      <c r="B3182" s="14">
        <f t="shared" si="837"/>
        <v>5</v>
      </c>
      <c r="C3182" s="9">
        <v>45457</v>
      </c>
      <c r="D3182" s="3" t="s">
        <v>4007</v>
      </c>
      <c r="E3182" s="14" t="str">
        <f t="shared" si="835"/>
        <v>2040Perviu Jorge5</v>
      </c>
      <c r="J3182" s="14" t="str">
        <f t="shared" si="842"/>
        <v xml:space="preserve">Desmontar frente completo del vehiculo. Drenar líquido refrigerante y recuperar. Sacar radiadores de agua y aire acondicionado. Sacar intercooler y mangueras. Desmontar sistema de admision completo. Desmontar catalizador y bajada de turbo. Sacar turbo y múltiple de escape. Drenar aceite y recuperar. Puesta a punto. Desarmar distribucion. Desmontar bomba de alta presión, sistema PCV y ramal electrico general. Sacar tapa de válvulas, árboles de levas y botadores/balancines. Sacar tapa de cilindros y mandar a rectificar. Desarmar íntegra para controlar asientos de válvulas. Limpiar superficie block, cabeza de pistones y orificios de tornillos de tapa. Colocar tapa con junta nueva. Armar y poner a punto la distribución reemplazando la guía superior. Armado total reemplazando una bujía. Colocar aceite recuperado y poner a nivel. Colocar líquido refrigerante recuperado y purgar circuito. Montar frente completo del vehiculo. Agregar recosntituyente de retenes para eliminar perdidas de aceite.    </v>
      </c>
      <c r="L3182" s="3">
        <v>1</v>
      </c>
      <c r="M3182" s="10" t="s">
        <v>4024</v>
      </c>
      <c r="N3182" s="3" t="s">
        <v>771</v>
      </c>
      <c r="O3182" s="158">
        <v>8099.18</v>
      </c>
      <c r="P3182" s="158">
        <v>1700.82</v>
      </c>
      <c r="Q3182" s="7">
        <v>9800</v>
      </c>
      <c r="S3182" s="8"/>
      <c r="T3182" s="11">
        <v>1</v>
      </c>
      <c r="U3182" s="158">
        <v>12396.7</v>
      </c>
      <c r="V3182" s="158">
        <v>2603.3000000000002</v>
      </c>
      <c r="W3182" s="76">
        <v>15000</v>
      </c>
      <c r="X3182" s="16">
        <f t="shared" si="836"/>
        <v>15000</v>
      </c>
      <c r="AC3182" s="18">
        <f t="shared" si="840"/>
        <v>0</v>
      </c>
      <c r="AD3182" s="19">
        <f t="shared" si="829"/>
        <v>600000</v>
      </c>
      <c r="AE3182" s="21">
        <f t="shared" si="828"/>
        <v>9800</v>
      </c>
      <c r="AF3182" s="20">
        <f t="shared" si="830"/>
        <v>0</v>
      </c>
      <c r="AG3182" s="20">
        <f t="shared" si="831"/>
        <v>0</v>
      </c>
      <c r="AH3182" s="20">
        <f t="shared" si="832"/>
        <v>0</v>
      </c>
      <c r="AI3182" s="20">
        <f t="shared" si="838"/>
        <v>0</v>
      </c>
      <c r="AJ3182" s="20">
        <f t="shared" si="839"/>
        <v>0</v>
      </c>
      <c r="AK3182" s="20">
        <f t="shared" si="841"/>
        <v>0</v>
      </c>
      <c r="AL3182" s="171"/>
    </row>
    <row r="3183" spans="1:38" ht="15.75" customHeight="1" x14ac:dyDescent="0.25">
      <c r="A3183" s="3">
        <v>2041</v>
      </c>
      <c r="B3183" s="14">
        <f t="shared" si="837"/>
        <v>1</v>
      </c>
      <c r="C3183" s="9">
        <v>45457</v>
      </c>
      <c r="D3183" s="3" t="s">
        <v>4015</v>
      </c>
      <c r="E3183" s="14" t="str">
        <f t="shared" si="835"/>
        <v>2041Marziali Veronica1</v>
      </c>
      <c r="F3183" s="119" t="s">
        <v>1128</v>
      </c>
      <c r="G3183" s="119" t="s">
        <v>2183</v>
      </c>
      <c r="I3183" s="10" t="s">
        <v>4016</v>
      </c>
      <c r="J3183" s="14" t="str">
        <f t="shared" si="842"/>
        <v>Cambiar sensor de velocidad.</v>
      </c>
      <c r="K3183" s="3" t="s">
        <v>1665</v>
      </c>
      <c r="L3183" s="3">
        <v>1</v>
      </c>
      <c r="M3183" s="10" t="s">
        <v>4017</v>
      </c>
      <c r="N3183" s="3" t="s">
        <v>4018</v>
      </c>
      <c r="O3183" s="158">
        <v>58347.11</v>
      </c>
      <c r="P3183" s="158">
        <v>12252.89</v>
      </c>
      <c r="Q3183" s="7">
        <v>70600</v>
      </c>
      <c r="S3183" s="8"/>
      <c r="T3183" s="11">
        <v>1</v>
      </c>
      <c r="U3183" s="158">
        <v>62809.919999999998</v>
      </c>
      <c r="V3183" s="158">
        <v>13190.08</v>
      </c>
      <c r="W3183" s="76">
        <v>76000</v>
      </c>
      <c r="X3183" s="16">
        <f t="shared" si="836"/>
        <v>76000</v>
      </c>
      <c r="AC3183" s="18">
        <f t="shared" si="840"/>
        <v>0</v>
      </c>
      <c r="AD3183" s="19">
        <f t="shared" si="829"/>
        <v>0</v>
      </c>
      <c r="AE3183" s="21">
        <f t="shared" si="828"/>
        <v>70600</v>
      </c>
      <c r="AF3183" s="20">
        <f t="shared" si="830"/>
        <v>70600</v>
      </c>
      <c r="AG3183" s="20">
        <f t="shared" si="831"/>
        <v>81500</v>
      </c>
      <c r="AH3183" s="20">
        <f t="shared" si="832"/>
        <v>0</v>
      </c>
      <c r="AI3183" s="20">
        <f t="shared" si="838"/>
        <v>81500</v>
      </c>
      <c r="AJ3183" s="20">
        <f t="shared" si="839"/>
        <v>0</v>
      </c>
      <c r="AK3183" s="20">
        <f t="shared" si="841"/>
        <v>81500</v>
      </c>
      <c r="AL3183" s="171"/>
    </row>
    <row r="3184" spans="1:38" ht="15.75" customHeight="1" x14ac:dyDescent="0.25">
      <c r="A3184" s="3">
        <v>2041</v>
      </c>
      <c r="B3184" s="14">
        <f t="shared" si="837"/>
        <v>2</v>
      </c>
      <c r="C3184" s="9">
        <f>IF(A3184=A3183,C3183,"")</f>
        <v>45457</v>
      </c>
      <c r="D3184" s="3" t="str">
        <f>IF(A3184=A3183,D3183,"")</f>
        <v>Marziali Veronica</v>
      </c>
      <c r="E3184" s="14" t="str">
        <f t="shared" si="835"/>
        <v>2041Marziali Veronica2</v>
      </c>
      <c r="J3184" s="14" t="str">
        <f t="shared" si="842"/>
        <v xml:space="preserve">Cambiar sensor de velocidad. </v>
      </c>
      <c r="L3184" s="3">
        <v>1</v>
      </c>
      <c r="M3184" s="10" t="s">
        <v>4019</v>
      </c>
      <c r="S3184" s="8"/>
      <c r="T3184" s="11">
        <v>1</v>
      </c>
      <c r="U3184" s="158">
        <v>4545.46</v>
      </c>
      <c r="V3184" s="158">
        <v>954.54</v>
      </c>
      <c r="W3184" s="76">
        <v>5500</v>
      </c>
      <c r="X3184" s="16">
        <f t="shared" si="836"/>
        <v>5500</v>
      </c>
      <c r="AC3184" s="18">
        <f t="shared" si="840"/>
        <v>0</v>
      </c>
      <c r="AD3184" s="19">
        <f t="shared" si="829"/>
        <v>0</v>
      </c>
      <c r="AE3184" s="21">
        <f t="shared" ref="AE3184:AE3247" si="843">+(Q3184)*T3184</f>
        <v>0</v>
      </c>
      <c r="AF3184" s="20">
        <f t="shared" si="830"/>
        <v>0</v>
      </c>
      <c r="AG3184" s="20">
        <f t="shared" si="831"/>
        <v>0</v>
      </c>
      <c r="AH3184" s="20">
        <f t="shared" si="832"/>
        <v>0</v>
      </c>
      <c r="AI3184" s="20">
        <f t="shared" si="838"/>
        <v>0</v>
      </c>
      <c r="AJ3184" s="20">
        <f t="shared" si="839"/>
        <v>0</v>
      </c>
      <c r="AK3184" s="20">
        <f t="shared" si="841"/>
        <v>0</v>
      </c>
      <c r="AL3184" s="171"/>
    </row>
    <row r="3185" spans="1:38" ht="15.75" customHeight="1" x14ac:dyDescent="0.25">
      <c r="A3185" s="3">
        <v>2042</v>
      </c>
      <c r="B3185" s="14">
        <f t="shared" si="837"/>
        <v>1</v>
      </c>
      <c r="C3185" s="9">
        <v>45460</v>
      </c>
      <c r="D3185" s="3" t="s">
        <v>2797</v>
      </c>
      <c r="E3185" s="14" t="str">
        <f t="shared" si="835"/>
        <v>2042Paz Jose Maria1</v>
      </c>
      <c r="F3185" s="119" t="s">
        <v>2798</v>
      </c>
      <c r="G3185" s="119" t="s">
        <v>2198</v>
      </c>
      <c r="I3185" s="10" t="s">
        <v>4027</v>
      </c>
      <c r="J3185" s="14" t="str">
        <f t="shared" si="842"/>
        <v>Desarmar parte de columna de direccion. Repaar bolilleros parte superior de columna de direccion. Armado total.</v>
      </c>
      <c r="K3185" s="3" t="s">
        <v>1665</v>
      </c>
      <c r="S3185" s="8"/>
      <c r="W3185" s="76"/>
      <c r="X3185" s="16">
        <f t="shared" si="836"/>
        <v>0</v>
      </c>
      <c r="Y3185" s="3">
        <v>1</v>
      </c>
      <c r="Z3185" s="114">
        <v>235000</v>
      </c>
      <c r="AA3185" s="114">
        <v>49350</v>
      </c>
      <c r="AB3185" s="4">
        <v>284350</v>
      </c>
      <c r="AC3185" s="18">
        <f t="shared" si="840"/>
        <v>284350</v>
      </c>
      <c r="AD3185" s="19">
        <f t="shared" ref="AD3185:AD3248" si="844">IF(A3185=A3184,AD3184+AC3185,AC3185)</f>
        <v>284350</v>
      </c>
      <c r="AE3185" s="21">
        <f t="shared" si="843"/>
        <v>0</v>
      </c>
      <c r="AF3185" s="20">
        <f t="shared" ref="AF3185:AF3248" si="845">IF(A3185=A3184,0,(SUMIF($A$3:$A$999956,A3185,$Q$3:$Q$999956)))+IF(A3185=A3184,0,(SUMIF($A$3:$A$999956,A3185,$R$3:$R$999956)))</f>
        <v>0</v>
      </c>
      <c r="AG3185" s="20">
        <f t="shared" ref="AG3185:AG3248" si="846">IF(A3185=A3184,0,(SUMIF($A$3:$A$999956,A3185,($X$3:$X$999956))))</f>
        <v>0</v>
      </c>
      <c r="AH3185" s="20">
        <f t="shared" ref="AH3185:AH3248" si="847">IF(A3185=A3184,0,(SUMIF($A$3:$A$999956,A3185,($AC$3:$AC$999956))))</f>
        <v>284350</v>
      </c>
      <c r="AI3185" s="20">
        <f t="shared" si="838"/>
        <v>235000</v>
      </c>
      <c r="AJ3185" s="20">
        <f t="shared" si="839"/>
        <v>49350</v>
      </c>
      <c r="AK3185" s="20">
        <f t="shared" si="841"/>
        <v>284350</v>
      </c>
      <c r="AL3185" s="171">
        <v>38</v>
      </c>
    </row>
    <row r="3186" spans="1:38" ht="15.75" customHeight="1" x14ac:dyDescent="0.25">
      <c r="A3186" s="3">
        <v>2042</v>
      </c>
      <c r="B3186" s="14">
        <f t="shared" si="837"/>
        <v>2</v>
      </c>
      <c r="C3186" s="9">
        <f>IF(A3186=A3185,C3185,"")</f>
        <v>45460</v>
      </c>
      <c r="D3186" s="3" t="str">
        <f>IF(A3186=A3185,D3185,"")</f>
        <v>Paz Jose Maria</v>
      </c>
      <c r="E3186" s="14" t="str">
        <f t="shared" si="835"/>
        <v>2042Paz Jose Maria2</v>
      </c>
      <c r="J3186" s="14" t="str">
        <f t="shared" si="842"/>
        <v xml:space="preserve">Desarmar parte de columna de direccion. Repaar bolilleros parte superior de columna de direccion. Armado total. </v>
      </c>
      <c r="S3186" s="8"/>
      <c r="W3186" s="76"/>
      <c r="X3186" s="16">
        <f t="shared" si="836"/>
        <v>0</v>
      </c>
      <c r="AC3186" s="18">
        <f t="shared" si="840"/>
        <v>0</v>
      </c>
      <c r="AD3186" s="19">
        <f t="shared" si="844"/>
        <v>284350</v>
      </c>
      <c r="AE3186" s="21">
        <f t="shared" si="843"/>
        <v>0</v>
      </c>
      <c r="AF3186" s="20">
        <f t="shared" si="845"/>
        <v>0</v>
      </c>
      <c r="AG3186" s="20">
        <f t="shared" si="846"/>
        <v>0</v>
      </c>
      <c r="AH3186" s="20">
        <f t="shared" si="847"/>
        <v>0</v>
      </c>
      <c r="AI3186" s="20">
        <f t="shared" si="838"/>
        <v>0</v>
      </c>
      <c r="AJ3186" s="20">
        <f t="shared" si="839"/>
        <v>0</v>
      </c>
      <c r="AK3186" s="20">
        <f t="shared" si="841"/>
        <v>0</v>
      </c>
      <c r="AL3186" s="171"/>
    </row>
    <row r="3187" spans="1:38" ht="15.75" customHeight="1" x14ac:dyDescent="0.25">
      <c r="A3187" s="3">
        <v>2043</v>
      </c>
      <c r="B3187" s="14">
        <f t="shared" si="837"/>
        <v>1</v>
      </c>
      <c r="C3187" s="9">
        <v>45460</v>
      </c>
      <c r="D3187" s="3" t="s">
        <v>116</v>
      </c>
      <c r="E3187" s="14" t="str">
        <f t="shared" si="835"/>
        <v>2043Transporte Palloni1</v>
      </c>
      <c r="F3187" s="119" t="s">
        <v>936</v>
      </c>
      <c r="G3187" s="119" t="s">
        <v>1300</v>
      </c>
      <c r="H3187" s="119">
        <v>307792</v>
      </c>
      <c r="I3187" s="10" t="s">
        <v>4035</v>
      </c>
      <c r="J3187" s="14" t="str">
        <f t="shared" si="842"/>
        <v>Desarmar distribucion completa. Cambiar kit, bomba de agua, correa poly-v y liquido refrigerante. Purgado del circuito de refrigeracion. Puesta a punto. Armado total. Controlar tren delantero para tecnica. Desarmar panel de porton trasero izquierdo. Cambiar ambos focos de patente. Armado total.</v>
      </c>
      <c r="K3187" s="3" t="s">
        <v>3383</v>
      </c>
      <c r="S3187" s="8">
        <f>S3172</f>
        <v>0</v>
      </c>
      <c r="W3187" s="76"/>
      <c r="X3187" s="16">
        <f t="shared" si="836"/>
        <v>0</v>
      </c>
      <c r="Y3187" s="3">
        <v>1</v>
      </c>
      <c r="Z3187" s="114">
        <v>85000</v>
      </c>
      <c r="AA3187" s="114">
        <v>17850</v>
      </c>
      <c r="AB3187" s="4">
        <v>102850</v>
      </c>
      <c r="AC3187" s="18">
        <f t="shared" si="840"/>
        <v>102850</v>
      </c>
      <c r="AD3187" s="19">
        <f t="shared" si="844"/>
        <v>102850</v>
      </c>
      <c r="AE3187" s="21">
        <f t="shared" si="843"/>
        <v>0</v>
      </c>
      <c r="AF3187" s="20">
        <f t="shared" si="845"/>
        <v>0</v>
      </c>
      <c r="AG3187" s="20">
        <f t="shared" si="846"/>
        <v>0</v>
      </c>
      <c r="AH3187" s="20">
        <f t="shared" si="847"/>
        <v>102850</v>
      </c>
      <c r="AI3187" s="20">
        <f t="shared" si="838"/>
        <v>85000</v>
      </c>
      <c r="AJ3187" s="20">
        <f t="shared" si="839"/>
        <v>17850</v>
      </c>
      <c r="AK3187" s="20">
        <f t="shared" si="841"/>
        <v>102850</v>
      </c>
      <c r="AL3187" s="171">
        <v>48</v>
      </c>
    </row>
    <row r="3188" spans="1:38" ht="15.75" customHeight="1" x14ac:dyDescent="0.25">
      <c r="A3188" s="3">
        <v>2043</v>
      </c>
      <c r="B3188" s="14">
        <f t="shared" si="837"/>
        <v>2</v>
      </c>
      <c r="C3188" s="9">
        <f>IF(A3188=A3187,C3187,"")</f>
        <v>45460</v>
      </c>
      <c r="D3188" s="3" t="str">
        <f>IF(A3188=A3187,D3187,"")</f>
        <v>Transporte Palloni</v>
      </c>
      <c r="E3188" s="14" t="str">
        <f t="shared" si="835"/>
        <v>2043Transporte Palloni2</v>
      </c>
      <c r="J3188" s="14" t="str">
        <f t="shared" si="842"/>
        <v xml:space="preserve">Desarmar distribucion completa. Cambiar kit, bomba de agua, correa poly-v y liquido refrigerante. Purgado del circuito de refrigeracion. Puesta a punto. Armado total. Controlar tren delantero para tecnica. Desarmar panel de porton trasero izquierdo. Cambiar ambos focos de patente. Armado total. </v>
      </c>
      <c r="S3188" s="8"/>
      <c r="W3188" s="76"/>
      <c r="X3188" s="16">
        <f t="shared" si="836"/>
        <v>0</v>
      </c>
      <c r="AC3188" s="18">
        <f t="shared" si="840"/>
        <v>0</v>
      </c>
      <c r="AD3188" s="19">
        <f t="shared" si="844"/>
        <v>102850</v>
      </c>
      <c r="AE3188" s="21">
        <f t="shared" si="843"/>
        <v>0</v>
      </c>
      <c r="AF3188" s="20">
        <f t="shared" si="845"/>
        <v>0</v>
      </c>
      <c r="AG3188" s="20">
        <f t="shared" si="846"/>
        <v>0</v>
      </c>
      <c r="AH3188" s="20">
        <f t="shared" si="847"/>
        <v>0</v>
      </c>
      <c r="AI3188" s="20">
        <f t="shared" si="838"/>
        <v>0</v>
      </c>
      <c r="AJ3188" s="20">
        <f t="shared" si="839"/>
        <v>0</v>
      </c>
      <c r="AK3188" s="20">
        <f t="shared" si="841"/>
        <v>0</v>
      </c>
      <c r="AL3188" s="171"/>
    </row>
    <row r="3189" spans="1:38" ht="15.75" customHeight="1" x14ac:dyDescent="0.25">
      <c r="A3189" s="3">
        <v>2044</v>
      </c>
      <c r="B3189" s="14">
        <f t="shared" si="837"/>
        <v>1</v>
      </c>
      <c r="C3189" s="9">
        <v>45460</v>
      </c>
      <c r="D3189" s="3" t="s">
        <v>2303</v>
      </c>
      <c r="E3189" s="14" t="str">
        <f t="shared" si="835"/>
        <v>2044Tosello Joaquin1</v>
      </c>
      <c r="F3189" s="119" t="s">
        <v>2304</v>
      </c>
      <c r="G3189" s="119" t="s">
        <v>1095</v>
      </c>
      <c r="I3189" s="10" t="s">
        <v>4029</v>
      </c>
      <c r="J3189" s="14" t="str">
        <f t="shared" si="842"/>
        <v>Controlar poleas tensoras de correa poly-v. Sacar polea de aire acondicionado. Cambiar bolillero. Armado total. Detectar averia en grifo y en comando interior de vehiculo.</v>
      </c>
      <c r="K3189" s="3" t="s">
        <v>1665</v>
      </c>
      <c r="L3189" s="3">
        <v>1</v>
      </c>
      <c r="M3189" s="10" t="s">
        <v>4030</v>
      </c>
      <c r="N3189" s="3" t="s">
        <v>2484</v>
      </c>
      <c r="O3189" s="158">
        <v>21448.03</v>
      </c>
      <c r="P3189" s="158">
        <v>4504.09</v>
      </c>
      <c r="Q3189" s="7">
        <v>25952.12</v>
      </c>
      <c r="S3189" s="8"/>
      <c r="T3189" s="11">
        <v>1</v>
      </c>
      <c r="U3189" s="158">
        <v>28925.62</v>
      </c>
      <c r="V3189" s="158">
        <v>6074.38</v>
      </c>
      <c r="W3189" s="76">
        <v>35000</v>
      </c>
      <c r="X3189" s="16">
        <f t="shared" si="836"/>
        <v>35000</v>
      </c>
      <c r="Y3189" s="3">
        <v>1</v>
      </c>
      <c r="Z3189" s="114">
        <v>58264.47</v>
      </c>
      <c r="AA3189" s="114">
        <v>12235.53</v>
      </c>
      <c r="AB3189" s="4">
        <v>70500</v>
      </c>
      <c r="AC3189" s="18">
        <f t="shared" si="840"/>
        <v>70500</v>
      </c>
      <c r="AD3189" s="19">
        <f t="shared" si="844"/>
        <v>70500</v>
      </c>
      <c r="AE3189" s="21">
        <f t="shared" si="843"/>
        <v>25952.12</v>
      </c>
      <c r="AF3189" s="20">
        <f t="shared" si="845"/>
        <v>25952.12</v>
      </c>
      <c r="AG3189" s="20">
        <f t="shared" si="846"/>
        <v>35000</v>
      </c>
      <c r="AH3189" s="20">
        <f t="shared" si="847"/>
        <v>70500</v>
      </c>
      <c r="AI3189" s="20">
        <f t="shared" si="838"/>
        <v>105500</v>
      </c>
      <c r="AJ3189" s="20">
        <f t="shared" si="839"/>
        <v>0</v>
      </c>
      <c r="AK3189" s="20">
        <f t="shared" si="841"/>
        <v>105500</v>
      </c>
      <c r="AL3189" s="171"/>
    </row>
    <row r="3190" spans="1:38" ht="15.75" customHeight="1" x14ac:dyDescent="0.25">
      <c r="A3190" s="3">
        <v>2044</v>
      </c>
      <c r="B3190" s="14">
        <f t="shared" si="837"/>
        <v>2</v>
      </c>
      <c r="C3190" s="9">
        <f>IF(A3190=A3189,C3189,"")</f>
        <v>45460</v>
      </c>
      <c r="D3190" s="3" t="str">
        <f>IF(A3190=A3189,D3189,"")</f>
        <v>Tosello Joaquin</v>
      </c>
      <c r="E3190" s="14" t="str">
        <f t="shared" si="835"/>
        <v>2044Tosello Joaquin2</v>
      </c>
      <c r="J3190" s="14" t="str">
        <f t="shared" si="842"/>
        <v xml:space="preserve">Controlar poleas tensoras de correa poly-v. Sacar polea de aire acondicionado. Cambiar bolillero. Armado total. Detectar averia en grifo y en comando interior de vehiculo. </v>
      </c>
      <c r="S3190" s="8"/>
      <c r="W3190" s="76"/>
      <c r="X3190" s="16">
        <f t="shared" si="836"/>
        <v>0</v>
      </c>
      <c r="AC3190" s="18">
        <f t="shared" si="840"/>
        <v>0</v>
      </c>
      <c r="AD3190" s="19">
        <f t="shared" si="844"/>
        <v>70500</v>
      </c>
      <c r="AE3190" s="21">
        <f t="shared" si="843"/>
        <v>0</v>
      </c>
      <c r="AF3190" s="20">
        <f t="shared" si="845"/>
        <v>0</v>
      </c>
      <c r="AG3190" s="20">
        <f t="shared" si="846"/>
        <v>0</v>
      </c>
      <c r="AH3190" s="20">
        <f t="shared" si="847"/>
        <v>0</v>
      </c>
      <c r="AI3190" s="20">
        <f t="shared" si="838"/>
        <v>0</v>
      </c>
      <c r="AJ3190" s="20">
        <f t="shared" si="839"/>
        <v>0</v>
      </c>
      <c r="AK3190" s="20">
        <f t="shared" si="841"/>
        <v>0</v>
      </c>
      <c r="AL3190" s="171"/>
    </row>
    <row r="3191" spans="1:38" ht="15.75" customHeight="1" x14ac:dyDescent="0.25">
      <c r="A3191" s="3">
        <v>2045</v>
      </c>
      <c r="B3191" s="14">
        <f t="shared" si="837"/>
        <v>1</v>
      </c>
      <c r="C3191" s="9">
        <v>45461</v>
      </c>
      <c r="D3191" s="3" t="s">
        <v>568</v>
      </c>
      <c r="E3191" s="14" t="str">
        <f t="shared" si="835"/>
        <v>2045Rocca Pedro1</v>
      </c>
      <c r="F3191" s="119" t="s">
        <v>3168</v>
      </c>
      <c r="G3191" s="119" t="s">
        <v>806</v>
      </c>
      <c r="H3191" s="119">
        <v>81700</v>
      </c>
      <c r="I3191" s="10" t="s">
        <v>4032</v>
      </c>
      <c r="J3191" s="14" t="str">
        <f t="shared" si="842"/>
        <v>Desarmar distribucion completa. Cambiar kit, bomba de agua, correa poly-v y liquido refrigerante. Purgado del circuito de refrigeracion. Puesta a punto. Armado total.</v>
      </c>
      <c r="K3191" s="3" t="s">
        <v>2390</v>
      </c>
      <c r="L3191" s="3">
        <v>1</v>
      </c>
      <c r="M3191" s="10" t="s">
        <v>2249</v>
      </c>
      <c r="N3191" s="3" t="s">
        <v>771</v>
      </c>
      <c r="O3191" s="158">
        <v>60330.58</v>
      </c>
      <c r="P3191" s="158">
        <v>12669.42</v>
      </c>
      <c r="Q3191" s="7">
        <v>73000</v>
      </c>
      <c r="S3191" s="8"/>
      <c r="T3191" s="11">
        <v>1</v>
      </c>
      <c r="U3191" s="158">
        <v>74380.17</v>
      </c>
      <c r="V3191" s="158">
        <v>15619.83</v>
      </c>
      <c r="W3191" s="76">
        <v>90000</v>
      </c>
      <c r="X3191" s="16">
        <f t="shared" si="836"/>
        <v>90000</v>
      </c>
      <c r="Y3191" s="3">
        <v>1</v>
      </c>
      <c r="Z3191" s="114">
        <v>90909.09</v>
      </c>
      <c r="AA3191" s="114">
        <v>19090.91</v>
      </c>
      <c r="AB3191" s="4">
        <v>110000</v>
      </c>
      <c r="AC3191" s="18">
        <f t="shared" si="840"/>
        <v>110000</v>
      </c>
      <c r="AD3191" s="19">
        <f t="shared" si="844"/>
        <v>110000</v>
      </c>
      <c r="AE3191" s="21">
        <f t="shared" si="843"/>
        <v>73000</v>
      </c>
      <c r="AF3191" s="20">
        <f t="shared" si="845"/>
        <v>135656</v>
      </c>
      <c r="AG3191" s="20">
        <f t="shared" si="846"/>
        <v>188500</v>
      </c>
      <c r="AH3191" s="20">
        <f t="shared" si="847"/>
        <v>110000</v>
      </c>
      <c r="AI3191" s="20">
        <f t="shared" si="838"/>
        <v>298500</v>
      </c>
      <c r="AJ3191" s="20">
        <f t="shared" si="839"/>
        <v>0</v>
      </c>
      <c r="AK3191" s="20">
        <f t="shared" si="841"/>
        <v>298500</v>
      </c>
      <c r="AL3191" s="171"/>
    </row>
    <row r="3192" spans="1:38" ht="15.75" customHeight="1" x14ac:dyDescent="0.25">
      <c r="A3192" s="3">
        <v>2045</v>
      </c>
      <c r="B3192" s="14">
        <f t="shared" si="837"/>
        <v>2</v>
      </c>
      <c r="C3192" s="9">
        <f>IF(A3192=A3191,C3191,"")</f>
        <v>45461</v>
      </c>
      <c r="D3192" s="3" t="str">
        <f>IF(A3192=A3191,D3191,"")</f>
        <v>Rocca Pedro</v>
      </c>
      <c r="E3192" s="14" t="str">
        <f t="shared" si="835"/>
        <v>2045Rocca Pedro2</v>
      </c>
      <c r="J3192" s="14" t="str">
        <f t="shared" si="842"/>
        <v xml:space="preserve">Desarmar distribucion completa. Cambiar kit, bomba de agua, correa poly-v y liquido refrigerante. Purgado del circuito de refrigeracion. Puesta a punto. Armado total. </v>
      </c>
      <c r="L3192" s="3">
        <v>1</v>
      </c>
      <c r="M3192" s="10" t="s">
        <v>693</v>
      </c>
      <c r="N3192" s="3" t="s">
        <v>771</v>
      </c>
      <c r="O3192" s="158">
        <v>23140.5</v>
      </c>
      <c r="P3192" s="158">
        <v>4859.5</v>
      </c>
      <c r="Q3192" s="7">
        <v>28000</v>
      </c>
      <c r="S3192" s="8"/>
      <c r="T3192" s="11">
        <v>1</v>
      </c>
      <c r="U3192" s="158">
        <v>31404.959999999999</v>
      </c>
      <c r="V3192" s="158">
        <v>6595.04</v>
      </c>
      <c r="W3192" s="76">
        <v>38000</v>
      </c>
      <c r="X3192" s="16">
        <f t="shared" si="836"/>
        <v>38000</v>
      </c>
      <c r="AC3192" s="18">
        <f t="shared" si="840"/>
        <v>0</v>
      </c>
      <c r="AD3192" s="19">
        <f t="shared" si="844"/>
        <v>110000</v>
      </c>
      <c r="AE3192" s="21">
        <f t="shared" si="843"/>
        <v>28000</v>
      </c>
      <c r="AF3192" s="20">
        <f t="shared" si="845"/>
        <v>0</v>
      </c>
      <c r="AG3192" s="20">
        <f t="shared" si="846"/>
        <v>0</v>
      </c>
      <c r="AH3192" s="20">
        <f t="shared" si="847"/>
        <v>0</v>
      </c>
      <c r="AI3192" s="20">
        <f t="shared" si="838"/>
        <v>0</v>
      </c>
      <c r="AJ3192" s="20">
        <f t="shared" si="839"/>
        <v>0</v>
      </c>
      <c r="AK3192" s="20">
        <f t="shared" si="841"/>
        <v>0</v>
      </c>
      <c r="AL3192" s="171"/>
    </row>
    <row r="3193" spans="1:38" ht="15.75" customHeight="1" x14ac:dyDescent="0.25">
      <c r="A3193" s="3">
        <v>2045</v>
      </c>
      <c r="B3193" s="14">
        <f t="shared" si="837"/>
        <v>3</v>
      </c>
      <c r="C3193" s="9">
        <f>IF(A3193=A3192,C3192,"")</f>
        <v>45461</v>
      </c>
      <c r="D3193" s="3" t="str">
        <f>IF(A3193=A3192,D3192,"")</f>
        <v>Rocca Pedro</v>
      </c>
      <c r="E3193" s="14" t="str">
        <f t="shared" si="835"/>
        <v>2045Rocca Pedro3</v>
      </c>
      <c r="J3193" s="14" t="str">
        <f t="shared" si="842"/>
        <v xml:space="preserve">Desarmar distribucion completa. Cambiar kit, bomba de agua, correa poly-v y liquido refrigerante. Purgado del circuito de refrigeracion. Puesta a punto. Armado total.  </v>
      </c>
      <c r="L3193" s="3">
        <v>1</v>
      </c>
      <c r="M3193" s="10" t="s">
        <v>1920</v>
      </c>
      <c r="N3193" s="3" t="s">
        <v>2484</v>
      </c>
      <c r="O3193" s="158">
        <v>19752.07</v>
      </c>
      <c r="P3193" s="158">
        <v>4147.93</v>
      </c>
      <c r="Q3193" s="7">
        <v>23900</v>
      </c>
      <c r="S3193" s="8"/>
      <c r="T3193" s="11">
        <v>1</v>
      </c>
      <c r="U3193" s="158">
        <v>24793.39</v>
      </c>
      <c r="V3193" s="158">
        <v>5206.6099999999997</v>
      </c>
      <c r="W3193" s="76">
        <v>30000</v>
      </c>
      <c r="X3193" s="16">
        <f t="shared" si="836"/>
        <v>30000</v>
      </c>
      <c r="AC3193" s="18">
        <f t="shared" si="840"/>
        <v>0</v>
      </c>
      <c r="AD3193" s="19">
        <f t="shared" si="844"/>
        <v>110000</v>
      </c>
      <c r="AE3193" s="21">
        <f t="shared" si="843"/>
        <v>23900</v>
      </c>
      <c r="AF3193" s="20">
        <f t="shared" si="845"/>
        <v>0</v>
      </c>
      <c r="AG3193" s="20">
        <f t="shared" si="846"/>
        <v>0</v>
      </c>
      <c r="AH3193" s="20">
        <f t="shared" si="847"/>
        <v>0</v>
      </c>
      <c r="AI3193" s="20">
        <f t="shared" si="838"/>
        <v>0</v>
      </c>
      <c r="AJ3193" s="20">
        <f t="shared" si="839"/>
        <v>0</v>
      </c>
      <c r="AK3193" s="20">
        <f t="shared" si="841"/>
        <v>0</v>
      </c>
      <c r="AL3193" s="171"/>
    </row>
    <row r="3194" spans="1:38" ht="15.75" customHeight="1" x14ac:dyDescent="0.25">
      <c r="A3194" s="3">
        <v>2045</v>
      </c>
      <c r="B3194" s="14">
        <f t="shared" si="837"/>
        <v>4</v>
      </c>
      <c r="C3194" s="9">
        <f>IF(A3194=A3193,C3193,"")</f>
        <v>45461</v>
      </c>
      <c r="D3194" s="3" t="str">
        <f>IF(A3194=A3193,D3193,"")</f>
        <v>Rocca Pedro</v>
      </c>
      <c r="E3194" s="14" t="str">
        <f t="shared" si="835"/>
        <v>2045Rocca Pedro4</v>
      </c>
      <c r="J3194" s="14" t="str">
        <f t="shared" si="842"/>
        <v xml:space="preserve">Desarmar distribucion completa. Cambiar kit, bomba de agua, correa poly-v y liquido refrigerante. Purgado del circuito de refrigeracion. Puesta a punto. Armado total.   </v>
      </c>
      <c r="L3194" s="3">
        <v>1</v>
      </c>
      <c r="M3194" s="10" t="s">
        <v>1970</v>
      </c>
      <c r="N3194" s="3" t="s">
        <v>771</v>
      </c>
      <c r="O3194" s="158">
        <v>7319</v>
      </c>
      <c r="P3194" s="158">
        <v>1536.99</v>
      </c>
      <c r="Q3194" s="7">
        <v>8856</v>
      </c>
      <c r="S3194" s="8"/>
      <c r="T3194" s="11">
        <v>2</v>
      </c>
      <c r="U3194" s="158">
        <v>10743.81</v>
      </c>
      <c r="V3194" s="158">
        <v>2256.19</v>
      </c>
      <c r="W3194" s="76">
        <v>13000</v>
      </c>
      <c r="X3194" s="16">
        <f t="shared" si="836"/>
        <v>26000</v>
      </c>
      <c r="AC3194" s="18">
        <f t="shared" si="840"/>
        <v>0</v>
      </c>
      <c r="AD3194" s="19">
        <f t="shared" si="844"/>
        <v>110000</v>
      </c>
      <c r="AE3194" s="21">
        <f t="shared" si="843"/>
        <v>17712</v>
      </c>
      <c r="AF3194" s="20">
        <f t="shared" si="845"/>
        <v>0</v>
      </c>
      <c r="AG3194" s="20">
        <f t="shared" si="846"/>
        <v>0</v>
      </c>
      <c r="AH3194" s="20">
        <f t="shared" si="847"/>
        <v>0</v>
      </c>
      <c r="AI3194" s="20">
        <f t="shared" si="838"/>
        <v>0</v>
      </c>
      <c r="AJ3194" s="20">
        <f t="shared" si="839"/>
        <v>0</v>
      </c>
      <c r="AK3194" s="20">
        <f t="shared" si="841"/>
        <v>0</v>
      </c>
      <c r="AL3194" s="171"/>
    </row>
    <row r="3195" spans="1:38" ht="15.75" customHeight="1" x14ac:dyDescent="0.25">
      <c r="A3195" s="3">
        <v>2045</v>
      </c>
      <c r="B3195" s="14">
        <f t="shared" si="837"/>
        <v>5</v>
      </c>
      <c r="C3195" s="9">
        <f>IF(A3195=A3194,C3194,"")</f>
        <v>45461</v>
      </c>
      <c r="D3195" s="3" t="str">
        <f>IF(A3195=A3194,D3194,"")</f>
        <v>Rocca Pedro</v>
      </c>
      <c r="E3195" s="14" t="str">
        <f t="shared" si="835"/>
        <v>2045Rocca Pedro5</v>
      </c>
      <c r="J3195" s="14" t="str">
        <f t="shared" si="842"/>
        <v xml:space="preserve">Desarmar distribucion completa. Cambiar kit, bomba de agua, correa poly-v y liquido refrigerante. Purgado del circuito de refrigeracion. Puesta a punto. Armado total.    </v>
      </c>
      <c r="L3195" s="3">
        <v>1</v>
      </c>
      <c r="M3195" s="10" t="s">
        <v>1431</v>
      </c>
      <c r="N3195" s="3" t="s">
        <v>771</v>
      </c>
      <c r="O3195" s="158">
        <v>1570.25</v>
      </c>
      <c r="P3195" s="158">
        <v>329.75</v>
      </c>
      <c r="Q3195" s="7">
        <v>1900</v>
      </c>
      <c r="S3195" s="8"/>
      <c r="T3195" s="11">
        <v>1</v>
      </c>
      <c r="U3195" s="158">
        <v>3719.01</v>
      </c>
      <c r="V3195" s="158">
        <v>780.99</v>
      </c>
      <c r="W3195" s="76">
        <v>4500</v>
      </c>
      <c r="X3195" s="16">
        <f t="shared" si="836"/>
        <v>4500</v>
      </c>
      <c r="AC3195" s="18">
        <f t="shared" si="840"/>
        <v>0</v>
      </c>
      <c r="AD3195" s="19">
        <f t="shared" si="844"/>
        <v>110000</v>
      </c>
      <c r="AE3195" s="21">
        <f t="shared" si="843"/>
        <v>1900</v>
      </c>
      <c r="AF3195" s="20">
        <f t="shared" si="845"/>
        <v>0</v>
      </c>
      <c r="AG3195" s="20">
        <f t="shared" si="846"/>
        <v>0</v>
      </c>
      <c r="AH3195" s="20">
        <f t="shared" si="847"/>
        <v>0</v>
      </c>
      <c r="AI3195" s="20">
        <f t="shared" si="838"/>
        <v>0</v>
      </c>
      <c r="AJ3195" s="20">
        <f t="shared" si="839"/>
        <v>0</v>
      </c>
      <c r="AK3195" s="20">
        <f t="shared" si="841"/>
        <v>0</v>
      </c>
      <c r="AL3195" s="171"/>
    </row>
    <row r="3196" spans="1:38" ht="15.75" customHeight="1" x14ac:dyDescent="0.25">
      <c r="A3196" s="3">
        <v>2046</v>
      </c>
      <c r="B3196" s="14">
        <f t="shared" si="837"/>
        <v>1</v>
      </c>
      <c r="C3196" s="9">
        <v>45461</v>
      </c>
      <c r="D3196" s="3" t="s">
        <v>633</v>
      </c>
      <c r="E3196" s="14" t="str">
        <f t="shared" si="835"/>
        <v>2046Toyos Pato1</v>
      </c>
      <c r="F3196" s="119" t="s">
        <v>1571</v>
      </c>
      <c r="G3196" s="119" t="s">
        <v>1387</v>
      </c>
      <c r="H3196" s="119">
        <v>352792</v>
      </c>
      <c r="I3196" s="10" t="s">
        <v>4033</v>
      </c>
      <c r="J3196" s="14" t="str">
        <f t="shared" si="842"/>
        <v>Control de poleas de correa poly-v. Cambiar tensor movil de correa poly-v. Controlar correcto estado de funcionamiento.</v>
      </c>
      <c r="K3196" s="3" t="s">
        <v>1539</v>
      </c>
      <c r="L3196" s="3">
        <v>1</v>
      </c>
      <c r="M3196" s="10" t="s">
        <v>4034</v>
      </c>
      <c r="N3196" s="3" t="s">
        <v>2484</v>
      </c>
      <c r="O3196" s="158">
        <v>77100</v>
      </c>
      <c r="P3196" s="158">
        <v>16191</v>
      </c>
      <c r="Q3196" s="7">
        <v>93291</v>
      </c>
      <c r="S3196" s="8"/>
      <c r="T3196" s="11">
        <v>1</v>
      </c>
      <c r="U3196" s="158">
        <v>95041.33</v>
      </c>
      <c r="V3196" s="158">
        <v>19958.669999999998</v>
      </c>
      <c r="W3196" s="76">
        <v>115000</v>
      </c>
      <c r="X3196" s="16">
        <f t="shared" si="836"/>
        <v>115000</v>
      </c>
      <c r="Y3196" s="3">
        <v>1</v>
      </c>
      <c r="Z3196" s="114">
        <v>49586.78</v>
      </c>
      <c r="AA3196" s="114">
        <v>10413.219999999999</v>
      </c>
      <c r="AB3196" s="4">
        <v>60000</v>
      </c>
      <c r="AC3196" s="18">
        <f t="shared" si="840"/>
        <v>60000</v>
      </c>
      <c r="AD3196" s="19">
        <f t="shared" si="844"/>
        <v>60000</v>
      </c>
      <c r="AE3196" s="21">
        <f t="shared" si="843"/>
        <v>93291</v>
      </c>
      <c r="AF3196" s="20">
        <f t="shared" si="845"/>
        <v>93291</v>
      </c>
      <c r="AG3196" s="20">
        <f t="shared" si="846"/>
        <v>115000</v>
      </c>
      <c r="AH3196" s="20">
        <f t="shared" si="847"/>
        <v>60000</v>
      </c>
      <c r="AI3196" s="20">
        <f t="shared" si="838"/>
        <v>175000</v>
      </c>
      <c r="AJ3196" s="20">
        <f t="shared" si="839"/>
        <v>0</v>
      </c>
      <c r="AK3196" s="20">
        <f t="shared" si="841"/>
        <v>175000</v>
      </c>
      <c r="AL3196" s="171"/>
    </row>
    <row r="3197" spans="1:38" ht="15.75" customHeight="1" x14ac:dyDescent="0.25">
      <c r="A3197" s="3">
        <v>2046</v>
      </c>
      <c r="B3197" s="14">
        <f t="shared" si="837"/>
        <v>2</v>
      </c>
      <c r="C3197" s="9">
        <f>IF(A3197=A3196,C3196,"")</f>
        <v>45461</v>
      </c>
      <c r="D3197" s="3" t="str">
        <f>IF(A3197=A3196,D3196,"")</f>
        <v>Toyos Pato</v>
      </c>
      <c r="E3197" s="14" t="str">
        <f t="shared" si="835"/>
        <v>2046Toyos Pato2</v>
      </c>
      <c r="J3197" s="14" t="str">
        <f t="shared" si="842"/>
        <v xml:space="preserve">Control de poleas de correa poly-v. Cambiar tensor movil de correa poly-v. Controlar correcto estado de funcionamiento. </v>
      </c>
      <c r="S3197" s="8"/>
      <c r="W3197" s="76"/>
      <c r="X3197" s="16">
        <f t="shared" si="836"/>
        <v>0</v>
      </c>
      <c r="AC3197" s="18">
        <f t="shared" si="840"/>
        <v>0</v>
      </c>
      <c r="AD3197" s="19">
        <f t="shared" si="844"/>
        <v>60000</v>
      </c>
      <c r="AE3197" s="21">
        <f t="shared" si="843"/>
        <v>0</v>
      </c>
      <c r="AF3197" s="20">
        <f t="shared" si="845"/>
        <v>0</v>
      </c>
      <c r="AG3197" s="20">
        <f t="shared" si="846"/>
        <v>0</v>
      </c>
      <c r="AH3197" s="20">
        <f t="shared" si="847"/>
        <v>0</v>
      </c>
      <c r="AI3197" s="20">
        <f t="shared" si="838"/>
        <v>0</v>
      </c>
      <c r="AJ3197" s="20">
        <f t="shared" si="839"/>
        <v>0</v>
      </c>
      <c r="AK3197" s="20">
        <f t="shared" si="841"/>
        <v>0</v>
      </c>
      <c r="AL3197" s="171"/>
    </row>
    <row r="3198" spans="1:38" ht="15.75" customHeight="1" x14ac:dyDescent="0.25">
      <c r="A3198" s="3">
        <v>2047</v>
      </c>
      <c r="B3198" s="14">
        <f t="shared" si="837"/>
        <v>1</v>
      </c>
      <c r="C3198" s="9">
        <v>45462</v>
      </c>
      <c r="D3198" s="3" t="s">
        <v>504</v>
      </c>
      <c r="E3198" s="14" t="str">
        <f t="shared" ref="E3198:E3261" si="848">CONCATENATE(A3198,D3198,B3198)</f>
        <v>2047Magris Victorio1</v>
      </c>
      <c r="F3198" s="119" t="s">
        <v>1712</v>
      </c>
      <c r="G3198" s="119" t="s">
        <v>2402</v>
      </c>
      <c r="H3198" s="119">
        <v>99815</v>
      </c>
      <c r="I3198" s="10" t="s">
        <v>4041</v>
      </c>
      <c r="J3198" s="14" t="str">
        <f t="shared" si="842"/>
        <v>Service completo. Cambio de aceite y filtros. Control general del vehiculo. Cambiar ambos bujes de barra estabilizadora. Regulacion de freno de mano. Cambiar correa poly-v.</v>
      </c>
      <c r="K3198" s="3" t="s">
        <v>1512</v>
      </c>
      <c r="L3198" s="3">
        <v>1</v>
      </c>
      <c r="M3198" s="10" t="s">
        <v>222</v>
      </c>
      <c r="N3198" s="3" t="s">
        <v>771</v>
      </c>
      <c r="O3198" s="158">
        <v>5714.12</v>
      </c>
      <c r="P3198" s="158">
        <v>1199.96</v>
      </c>
      <c r="Q3198" s="7">
        <v>6914.08</v>
      </c>
      <c r="S3198" s="8"/>
      <c r="T3198" s="11">
        <v>4</v>
      </c>
      <c r="U3198" s="158">
        <v>13677.69</v>
      </c>
      <c r="V3198" s="158">
        <v>2872.31</v>
      </c>
      <c r="W3198" s="76">
        <v>16550</v>
      </c>
      <c r="X3198" s="16">
        <f t="shared" si="836"/>
        <v>66200</v>
      </c>
      <c r="Y3198" s="3">
        <v>1</v>
      </c>
      <c r="Z3198" s="114">
        <v>86776.86</v>
      </c>
      <c r="AA3198" s="114">
        <v>18223.14</v>
      </c>
      <c r="AB3198" s="4">
        <v>105000</v>
      </c>
      <c r="AC3198" s="18">
        <f t="shared" si="840"/>
        <v>105000</v>
      </c>
      <c r="AD3198" s="19">
        <f t="shared" si="844"/>
        <v>105000</v>
      </c>
      <c r="AE3198" s="21">
        <f t="shared" si="843"/>
        <v>27656.32</v>
      </c>
      <c r="AF3198" s="20">
        <f t="shared" si="845"/>
        <v>81833.930000000008</v>
      </c>
      <c r="AG3198" s="20">
        <f t="shared" si="846"/>
        <v>171000</v>
      </c>
      <c r="AH3198" s="20">
        <f t="shared" si="847"/>
        <v>105000</v>
      </c>
      <c r="AI3198" s="20">
        <f t="shared" si="838"/>
        <v>276000</v>
      </c>
      <c r="AJ3198" s="20">
        <f t="shared" si="839"/>
        <v>0</v>
      </c>
      <c r="AK3198" s="20">
        <f t="shared" si="841"/>
        <v>276000</v>
      </c>
      <c r="AL3198" s="171"/>
    </row>
    <row r="3199" spans="1:38" ht="15.75" customHeight="1" x14ac:dyDescent="0.25">
      <c r="A3199" s="3">
        <v>2047</v>
      </c>
      <c r="B3199" s="14">
        <f t="shared" si="837"/>
        <v>2</v>
      </c>
      <c r="C3199" s="9">
        <f>IF(A3199=A3198,C3198,"")</f>
        <v>45462</v>
      </c>
      <c r="D3199" s="3" t="str">
        <f>IF(A3199=A3198,D3198,"")</f>
        <v>Magris Victorio</v>
      </c>
      <c r="E3199" s="14" t="str">
        <f t="shared" si="848"/>
        <v>2047Magris Victorio2</v>
      </c>
      <c r="J3199" s="14" t="str">
        <f t="shared" si="842"/>
        <v xml:space="preserve">Service completo. Cambio de aceite y filtros. Control general del vehiculo. Cambiar ambos bujes de barra estabilizadora. Regulacion de freno de mano. Cambiar correa poly-v. </v>
      </c>
      <c r="L3199" s="3">
        <v>1</v>
      </c>
      <c r="M3199" s="10" t="s">
        <v>3681</v>
      </c>
      <c r="N3199" s="3" t="s">
        <v>771</v>
      </c>
      <c r="O3199" s="158">
        <v>20149.21</v>
      </c>
      <c r="P3199" s="158">
        <v>4231.33</v>
      </c>
      <c r="Q3199" s="7">
        <v>24380.54</v>
      </c>
      <c r="S3199" s="8"/>
      <c r="T3199" s="11">
        <v>1</v>
      </c>
      <c r="U3199" s="158">
        <v>24297.52</v>
      </c>
      <c r="V3199" s="158">
        <v>5102.4799999999996</v>
      </c>
      <c r="W3199" s="76">
        <v>29400</v>
      </c>
      <c r="X3199" s="16">
        <f t="shared" ref="X3199:X3262" si="849">W3199*T3199</f>
        <v>29400</v>
      </c>
      <c r="AC3199" s="18">
        <f t="shared" si="840"/>
        <v>0</v>
      </c>
      <c r="AD3199" s="19">
        <f t="shared" si="844"/>
        <v>105000</v>
      </c>
      <c r="AE3199" s="21">
        <f t="shared" si="843"/>
        <v>24380.54</v>
      </c>
      <c r="AF3199" s="20">
        <f t="shared" si="845"/>
        <v>0</v>
      </c>
      <c r="AG3199" s="20">
        <f t="shared" si="846"/>
        <v>0</v>
      </c>
      <c r="AH3199" s="20">
        <f t="shared" si="847"/>
        <v>0</v>
      </c>
      <c r="AI3199" s="20">
        <f t="shared" si="838"/>
        <v>0</v>
      </c>
      <c r="AJ3199" s="20">
        <f t="shared" si="839"/>
        <v>0</v>
      </c>
      <c r="AK3199" s="20">
        <f t="shared" si="841"/>
        <v>0</v>
      </c>
      <c r="AL3199" s="171"/>
    </row>
    <row r="3200" spans="1:38" ht="15.75" customHeight="1" x14ac:dyDescent="0.25">
      <c r="A3200" s="3">
        <v>2047</v>
      </c>
      <c r="B3200" s="14">
        <f t="shared" si="837"/>
        <v>3</v>
      </c>
      <c r="C3200" s="9">
        <f>IF(A3200=A3199,C3199,"")</f>
        <v>45462</v>
      </c>
      <c r="D3200" s="3" t="str">
        <f>IF(A3200=A3199,D3199,"")</f>
        <v>Magris Victorio</v>
      </c>
      <c r="E3200" s="14" t="str">
        <f t="shared" si="848"/>
        <v>2047Magris Victorio3</v>
      </c>
      <c r="J3200" s="14" t="str">
        <f t="shared" si="842"/>
        <v xml:space="preserve">Service completo. Cambio de aceite y filtros. Control general del vehiculo. Cambiar ambos bujes de barra estabilizadora. Regulacion de freno de mano. Cambiar correa poly-v.  </v>
      </c>
      <c r="L3200" s="3">
        <v>1</v>
      </c>
      <c r="M3200" s="10" t="s">
        <v>4036</v>
      </c>
      <c r="N3200" s="3" t="s">
        <v>771</v>
      </c>
      <c r="O3200" s="158">
        <v>4733.92</v>
      </c>
      <c r="P3200" s="158">
        <v>994.12</v>
      </c>
      <c r="Q3200" s="7">
        <v>5728.04</v>
      </c>
      <c r="S3200" s="8"/>
      <c r="T3200" s="11">
        <v>1</v>
      </c>
      <c r="U3200" s="158">
        <v>6446.28</v>
      </c>
      <c r="V3200" s="158">
        <v>1353.72</v>
      </c>
      <c r="W3200" s="76">
        <v>7800</v>
      </c>
      <c r="X3200" s="16">
        <f t="shared" si="849"/>
        <v>7800</v>
      </c>
      <c r="AC3200" s="18">
        <f t="shared" si="840"/>
        <v>0</v>
      </c>
      <c r="AD3200" s="19">
        <f t="shared" si="844"/>
        <v>105000</v>
      </c>
      <c r="AE3200" s="21">
        <f t="shared" si="843"/>
        <v>5728.04</v>
      </c>
      <c r="AF3200" s="20">
        <f t="shared" si="845"/>
        <v>0</v>
      </c>
      <c r="AG3200" s="20">
        <f t="shared" si="846"/>
        <v>0</v>
      </c>
      <c r="AH3200" s="20">
        <f t="shared" si="847"/>
        <v>0</v>
      </c>
      <c r="AI3200" s="20">
        <f t="shared" si="838"/>
        <v>0</v>
      </c>
      <c r="AJ3200" s="20">
        <f t="shared" si="839"/>
        <v>0</v>
      </c>
      <c r="AK3200" s="20">
        <f t="shared" si="841"/>
        <v>0</v>
      </c>
      <c r="AL3200" s="171"/>
    </row>
    <row r="3201" spans="1:38" ht="15.75" customHeight="1" x14ac:dyDescent="0.25">
      <c r="A3201" s="3">
        <v>2047</v>
      </c>
      <c r="B3201" s="14">
        <f t="shared" si="837"/>
        <v>4</v>
      </c>
      <c r="C3201" s="9">
        <f>IF(A3201=A3200,C3200,"")</f>
        <v>45462</v>
      </c>
      <c r="D3201" s="3" t="str">
        <f>IF(A3201=A3200,D3200,"")</f>
        <v>Magris Victorio</v>
      </c>
      <c r="E3201" s="14" t="str">
        <f t="shared" si="848"/>
        <v>2047Magris Victorio4</v>
      </c>
      <c r="J3201" s="14" t="str">
        <f t="shared" si="842"/>
        <v xml:space="preserve">Service completo. Cambio de aceite y filtros. Control general del vehiculo. Cambiar ambos bujes de barra estabilizadora. Regulacion de freno de mano. Cambiar correa poly-v.   </v>
      </c>
      <c r="L3201" s="3">
        <v>1</v>
      </c>
      <c r="M3201" s="10" t="s">
        <v>4037</v>
      </c>
      <c r="N3201" s="3" t="s">
        <v>771</v>
      </c>
      <c r="O3201" s="158">
        <v>5203.49</v>
      </c>
      <c r="P3201" s="158">
        <v>1092.73</v>
      </c>
      <c r="Q3201" s="7">
        <v>6296.22</v>
      </c>
      <c r="S3201" s="8"/>
      <c r="T3201" s="11">
        <v>1</v>
      </c>
      <c r="U3201" s="158">
        <v>7107.44</v>
      </c>
      <c r="V3201" s="158">
        <v>1492.56</v>
      </c>
      <c r="W3201" s="76">
        <v>8600</v>
      </c>
      <c r="X3201" s="16">
        <f t="shared" si="849"/>
        <v>8600</v>
      </c>
      <c r="AC3201" s="18">
        <f t="shared" si="840"/>
        <v>0</v>
      </c>
      <c r="AD3201" s="19">
        <f t="shared" si="844"/>
        <v>105000</v>
      </c>
      <c r="AE3201" s="21">
        <f t="shared" si="843"/>
        <v>6296.22</v>
      </c>
      <c r="AF3201" s="20">
        <f t="shared" si="845"/>
        <v>0</v>
      </c>
      <c r="AG3201" s="20">
        <f t="shared" si="846"/>
        <v>0</v>
      </c>
      <c r="AH3201" s="20">
        <f t="shared" si="847"/>
        <v>0</v>
      </c>
      <c r="AI3201" s="20">
        <f t="shared" si="838"/>
        <v>0</v>
      </c>
      <c r="AJ3201" s="20">
        <f t="shared" si="839"/>
        <v>0</v>
      </c>
      <c r="AK3201" s="20">
        <f t="shared" si="841"/>
        <v>0</v>
      </c>
      <c r="AL3201" s="171"/>
    </row>
    <row r="3202" spans="1:38" ht="15.75" customHeight="1" x14ac:dyDescent="0.25">
      <c r="A3202" s="3">
        <v>2047</v>
      </c>
      <c r="B3202" s="14">
        <f t="shared" si="837"/>
        <v>5</v>
      </c>
      <c r="C3202" s="9">
        <f>IF(A3202=A3201,C3201,"")</f>
        <v>45462</v>
      </c>
      <c r="D3202" s="3" t="str">
        <f>IF(A3202=A3201,D3201,"")</f>
        <v>Magris Victorio</v>
      </c>
      <c r="E3202" s="14" t="str">
        <f t="shared" si="848"/>
        <v>2047Magris Victorio5</v>
      </c>
      <c r="J3202" s="14" t="str">
        <f t="shared" si="842"/>
        <v xml:space="preserve">Service completo. Cambio de aceite y filtros. Control general del vehiculo. Cambiar ambos bujes de barra estabilizadora. Regulacion de freno de mano. Cambiar correa poly-v.    </v>
      </c>
      <c r="L3202" s="3">
        <v>1</v>
      </c>
      <c r="M3202" s="10" t="s">
        <v>2086</v>
      </c>
      <c r="N3202" s="3" t="s">
        <v>771</v>
      </c>
      <c r="O3202" s="158">
        <v>5785.13</v>
      </c>
      <c r="P3202" s="158">
        <v>1214.8699999999999</v>
      </c>
      <c r="Q3202" s="7">
        <v>7000</v>
      </c>
      <c r="S3202" s="8"/>
      <c r="T3202" s="11">
        <v>1</v>
      </c>
      <c r="U3202" s="158">
        <v>9090.91</v>
      </c>
      <c r="V3202" s="158">
        <v>1909.09</v>
      </c>
      <c r="W3202" s="76">
        <v>11000</v>
      </c>
      <c r="X3202" s="16">
        <f t="shared" si="849"/>
        <v>11000</v>
      </c>
      <c r="AC3202" s="18">
        <f t="shared" si="840"/>
        <v>0</v>
      </c>
      <c r="AD3202" s="19">
        <f t="shared" si="844"/>
        <v>105000</v>
      </c>
      <c r="AE3202" s="21">
        <f t="shared" si="843"/>
        <v>7000</v>
      </c>
      <c r="AF3202" s="20">
        <f t="shared" si="845"/>
        <v>0</v>
      </c>
      <c r="AG3202" s="20">
        <f t="shared" si="846"/>
        <v>0</v>
      </c>
      <c r="AH3202" s="20">
        <f t="shared" si="847"/>
        <v>0</v>
      </c>
      <c r="AI3202" s="20">
        <f t="shared" si="838"/>
        <v>0</v>
      </c>
      <c r="AJ3202" s="20">
        <f t="shared" si="839"/>
        <v>0</v>
      </c>
      <c r="AK3202" s="20">
        <f t="shared" si="841"/>
        <v>0</v>
      </c>
      <c r="AL3202" s="171"/>
    </row>
    <row r="3203" spans="1:38" ht="15.75" customHeight="1" x14ac:dyDescent="0.25">
      <c r="A3203" s="3">
        <v>2047</v>
      </c>
      <c r="B3203" s="14">
        <f t="shared" si="837"/>
        <v>6</v>
      </c>
      <c r="C3203" s="9">
        <f>IF(A3203=A3202,C3202,"")</f>
        <v>45462</v>
      </c>
      <c r="D3203" s="3" t="str">
        <f>IF(A3203=A3202,D3202,"")</f>
        <v>Magris Victorio</v>
      </c>
      <c r="E3203" s="14" t="str">
        <f t="shared" si="848"/>
        <v>2047Magris Victorio6</v>
      </c>
      <c r="J3203" s="14" t="str">
        <f t="shared" si="842"/>
        <v xml:space="preserve">Service completo. Cambio de aceite y filtros. Control general del vehiculo. Cambiar ambos bujes de barra estabilizadora. Regulacion de freno de mano. Cambiar correa poly-v.     </v>
      </c>
      <c r="L3203" s="3">
        <v>1</v>
      </c>
      <c r="M3203" s="10" t="s">
        <v>753</v>
      </c>
      <c r="N3203" s="3" t="s">
        <v>2484</v>
      </c>
      <c r="O3203" s="158">
        <v>2905</v>
      </c>
      <c r="P3203" s="158">
        <v>610.04999999999995</v>
      </c>
      <c r="Q3203" s="7">
        <v>3515.05</v>
      </c>
      <c r="S3203" s="8"/>
      <c r="T3203" s="11">
        <v>2</v>
      </c>
      <c r="U3203" s="158">
        <v>3719.01</v>
      </c>
      <c r="V3203" s="158">
        <v>780.99</v>
      </c>
      <c r="W3203" s="76">
        <v>4500</v>
      </c>
      <c r="X3203" s="16">
        <f t="shared" si="849"/>
        <v>9000</v>
      </c>
      <c r="AC3203" s="18">
        <f t="shared" si="840"/>
        <v>0</v>
      </c>
      <c r="AD3203" s="19">
        <f t="shared" si="844"/>
        <v>105000</v>
      </c>
      <c r="AE3203" s="21">
        <f t="shared" si="843"/>
        <v>7030.1</v>
      </c>
      <c r="AF3203" s="20">
        <f t="shared" si="845"/>
        <v>0</v>
      </c>
      <c r="AG3203" s="20">
        <f t="shared" si="846"/>
        <v>0</v>
      </c>
      <c r="AH3203" s="20">
        <f t="shared" si="847"/>
        <v>0</v>
      </c>
      <c r="AI3203" s="20">
        <f t="shared" si="838"/>
        <v>0</v>
      </c>
      <c r="AJ3203" s="20">
        <f t="shared" si="839"/>
        <v>0</v>
      </c>
      <c r="AK3203" s="20">
        <f t="shared" si="841"/>
        <v>0</v>
      </c>
      <c r="AL3203" s="171"/>
    </row>
    <row r="3204" spans="1:38" ht="15.75" customHeight="1" x14ac:dyDescent="0.25">
      <c r="A3204" s="3">
        <v>2047</v>
      </c>
      <c r="B3204" s="14">
        <f t="shared" ref="B3204:B3267" si="850">IF(A3204=A3203,B3203+1,1)</f>
        <v>7</v>
      </c>
      <c r="C3204" s="9">
        <v>45462</v>
      </c>
      <c r="D3204" s="3" t="s">
        <v>504</v>
      </c>
      <c r="E3204" s="14" t="str">
        <f t="shared" si="848"/>
        <v>2047Magris Victorio7</v>
      </c>
      <c r="J3204" s="14" t="str">
        <f t="shared" si="842"/>
        <v xml:space="preserve">Service completo. Cambio de aceite y filtros. Control general del vehiculo. Cambiar ambos bujes de barra estabilizadora. Regulacion de freno de mano. Cambiar correa poly-v.      </v>
      </c>
      <c r="L3204" s="3">
        <v>1</v>
      </c>
      <c r="M3204" s="10" t="s">
        <v>2153</v>
      </c>
      <c r="N3204" s="3" t="s">
        <v>771</v>
      </c>
      <c r="O3204" s="158">
        <v>23140.5</v>
      </c>
      <c r="P3204" s="158">
        <v>4859.5</v>
      </c>
      <c r="Q3204" s="7">
        <v>28000</v>
      </c>
      <c r="S3204" s="8"/>
      <c r="T3204" s="11">
        <v>1</v>
      </c>
      <c r="U3204" s="158">
        <v>32231.41</v>
      </c>
      <c r="V3204" s="158">
        <v>6768.59</v>
      </c>
      <c r="W3204" s="76">
        <v>39000</v>
      </c>
      <c r="X3204" s="16">
        <f t="shared" si="849"/>
        <v>39000</v>
      </c>
      <c r="AC3204" s="18">
        <f t="shared" si="840"/>
        <v>0</v>
      </c>
      <c r="AD3204" s="19">
        <f t="shared" si="844"/>
        <v>105000</v>
      </c>
      <c r="AE3204" s="21">
        <f t="shared" si="843"/>
        <v>28000</v>
      </c>
      <c r="AF3204" s="20">
        <f t="shared" si="845"/>
        <v>0</v>
      </c>
      <c r="AG3204" s="20">
        <f t="shared" si="846"/>
        <v>0</v>
      </c>
      <c r="AH3204" s="20">
        <f t="shared" si="847"/>
        <v>0</v>
      </c>
      <c r="AI3204" s="20">
        <f t="shared" si="838"/>
        <v>0</v>
      </c>
      <c r="AJ3204" s="20">
        <f t="shared" si="839"/>
        <v>0</v>
      </c>
      <c r="AK3204" s="20">
        <f t="shared" si="841"/>
        <v>0</v>
      </c>
      <c r="AL3204" s="171"/>
    </row>
    <row r="3205" spans="1:38" ht="15.75" customHeight="1" x14ac:dyDescent="0.25">
      <c r="A3205" s="3">
        <v>2048</v>
      </c>
      <c r="B3205" s="14">
        <f t="shared" si="850"/>
        <v>1</v>
      </c>
      <c r="C3205" s="9">
        <v>45462</v>
      </c>
      <c r="D3205" s="3" t="s">
        <v>2740</v>
      </c>
      <c r="E3205" s="14" t="str">
        <f t="shared" si="848"/>
        <v>2048Vollertsen Quique1</v>
      </c>
      <c r="F3205" s="119" t="s">
        <v>4038</v>
      </c>
      <c r="G3205" s="119" t="s">
        <v>120</v>
      </c>
      <c r="H3205" s="119">
        <v>9882</v>
      </c>
      <c r="I3205" s="10" t="s">
        <v>4039</v>
      </c>
      <c r="J3205" s="14" t="str">
        <f t="shared" si="842"/>
        <v>Service completo. Cambio de aceite y filtros. Control general del vehiculo. Rotacion de ruedas lado derecho.</v>
      </c>
      <c r="K3205" s="3" t="s">
        <v>2380</v>
      </c>
      <c r="L3205" s="3">
        <v>1</v>
      </c>
      <c r="M3205" s="10" t="s">
        <v>98</v>
      </c>
      <c r="N3205" s="3" t="s">
        <v>771</v>
      </c>
      <c r="O3205" s="158">
        <v>5714.12</v>
      </c>
      <c r="P3205" s="158">
        <v>1199.96</v>
      </c>
      <c r="Q3205" s="7">
        <v>6914.08</v>
      </c>
      <c r="S3205" s="8"/>
      <c r="T3205" s="11">
        <v>4</v>
      </c>
      <c r="U3205" s="158">
        <v>13677.69</v>
      </c>
      <c r="V3205" s="158">
        <v>2872.31</v>
      </c>
      <c r="W3205" s="76">
        <v>16550</v>
      </c>
      <c r="X3205" s="16">
        <f t="shared" si="849"/>
        <v>66200</v>
      </c>
      <c r="Y3205" s="3">
        <v>1</v>
      </c>
      <c r="Z3205" s="114">
        <v>53719.01</v>
      </c>
      <c r="AA3205" s="114">
        <v>11280.99</v>
      </c>
      <c r="AB3205" s="4">
        <v>65000</v>
      </c>
      <c r="AC3205" s="18">
        <f t="shared" si="840"/>
        <v>65000</v>
      </c>
      <c r="AD3205" s="19">
        <f t="shared" si="844"/>
        <v>65000</v>
      </c>
      <c r="AE3205" s="21">
        <f t="shared" si="843"/>
        <v>27656.32</v>
      </c>
      <c r="AF3205" s="20">
        <f t="shared" si="845"/>
        <v>44179.97</v>
      </c>
      <c r="AG3205" s="20">
        <f t="shared" si="846"/>
        <v>126000</v>
      </c>
      <c r="AH3205" s="20">
        <f t="shared" si="847"/>
        <v>65000</v>
      </c>
      <c r="AI3205" s="20">
        <f t="shared" si="838"/>
        <v>191000</v>
      </c>
      <c r="AJ3205" s="20">
        <f t="shared" si="839"/>
        <v>0</v>
      </c>
      <c r="AK3205" s="20">
        <f t="shared" si="841"/>
        <v>191000</v>
      </c>
      <c r="AL3205" s="171"/>
    </row>
    <row r="3206" spans="1:38" ht="15.75" customHeight="1" x14ac:dyDescent="0.25">
      <c r="A3206" s="3">
        <v>2048</v>
      </c>
      <c r="B3206" s="14">
        <f t="shared" si="850"/>
        <v>2</v>
      </c>
      <c r="C3206" s="9">
        <f>IF(A3206=A3205,C3205,"")</f>
        <v>45462</v>
      </c>
      <c r="D3206" s="3" t="str">
        <f>IF(A3206=A3205,D3205,"")</f>
        <v>Vollertsen Quique</v>
      </c>
      <c r="E3206" s="14" t="str">
        <f t="shared" si="848"/>
        <v>2048Vollertsen Quique2</v>
      </c>
      <c r="J3206" s="14" t="str">
        <f t="shared" si="842"/>
        <v xml:space="preserve">Service completo. Cambio de aceite y filtros. Control general del vehiculo. Rotacion de ruedas lado derecho. </v>
      </c>
      <c r="L3206" s="3">
        <v>1</v>
      </c>
      <c r="M3206" s="10" t="s">
        <v>3119</v>
      </c>
      <c r="N3206" s="3" t="s">
        <v>771</v>
      </c>
      <c r="O3206" s="158">
        <v>6674.35</v>
      </c>
      <c r="P3206" s="158">
        <v>1401.61</v>
      </c>
      <c r="Q3206" s="7">
        <v>8075.96</v>
      </c>
      <c r="S3206" s="8"/>
      <c r="T3206" s="11">
        <v>1</v>
      </c>
      <c r="U3206" s="158">
        <v>9090.91</v>
      </c>
      <c r="V3206" s="158">
        <v>1909.09</v>
      </c>
      <c r="W3206" s="76">
        <v>11000</v>
      </c>
      <c r="X3206" s="16">
        <f t="shared" si="849"/>
        <v>11000</v>
      </c>
      <c r="AC3206" s="18">
        <f t="shared" si="840"/>
        <v>0</v>
      </c>
      <c r="AD3206" s="19">
        <f t="shared" si="844"/>
        <v>65000</v>
      </c>
      <c r="AE3206" s="21">
        <f t="shared" si="843"/>
        <v>8075.96</v>
      </c>
      <c r="AF3206" s="20">
        <f t="shared" si="845"/>
        <v>0</v>
      </c>
      <c r="AG3206" s="20">
        <f t="shared" si="846"/>
        <v>0</v>
      </c>
      <c r="AH3206" s="20">
        <f t="shared" si="847"/>
        <v>0</v>
      </c>
      <c r="AI3206" s="20">
        <f t="shared" si="838"/>
        <v>0</v>
      </c>
      <c r="AJ3206" s="20">
        <f t="shared" si="839"/>
        <v>0</v>
      </c>
      <c r="AK3206" s="20">
        <f t="shared" si="841"/>
        <v>0</v>
      </c>
      <c r="AL3206" s="171"/>
    </row>
    <row r="3207" spans="1:38" ht="15.75" customHeight="1" x14ac:dyDescent="0.25">
      <c r="A3207" s="3">
        <v>2048</v>
      </c>
      <c r="B3207" s="14">
        <f t="shared" si="850"/>
        <v>3</v>
      </c>
      <c r="C3207" s="9">
        <f>IF(A3207=A3206,C3206,"")</f>
        <v>45462</v>
      </c>
      <c r="D3207" s="3" t="str">
        <f>IF(A3207=A3206,D3206,"")</f>
        <v>Vollertsen Quique</v>
      </c>
      <c r="E3207" s="14" t="str">
        <f t="shared" si="848"/>
        <v>2048Vollertsen Quique3</v>
      </c>
      <c r="J3207" s="14" t="str">
        <f t="shared" si="842"/>
        <v xml:space="preserve">Service completo. Cambio de aceite y filtros. Control general del vehiculo. Rotacion de ruedas lado derecho.  </v>
      </c>
      <c r="L3207" s="3">
        <v>1</v>
      </c>
      <c r="M3207" s="10" t="s">
        <v>4040</v>
      </c>
      <c r="N3207" s="3" t="s">
        <v>771</v>
      </c>
      <c r="O3207" s="158">
        <v>10000.81</v>
      </c>
      <c r="P3207" s="158">
        <v>2100.16</v>
      </c>
      <c r="Q3207" s="7">
        <v>12100.97</v>
      </c>
      <c r="S3207" s="8"/>
      <c r="T3207" s="11">
        <v>1</v>
      </c>
      <c r="U3207" s="158">
        <v>18181.82</v>
      </c>
      <c r="V3207" s="158">
        <v>3818.18</v>
      </c>
      <c r="W3207" s="76">
        <v>22000</v>
      </c>
      <c r="X3207" s="16">
        <f t="shared" si="849"/>
        <v>22000</v>
      </c>
      <c r="AC3207" s="18">
        <f t="shared" si="840"/>
        <v>0</v>
      </c>
      <c r="AD3207" s="19">
        <f t="shared" si="844"/>
        <v>65000</v>
      </c>
      <c r="AE3207" s="21">
        <f t="shared" si="843"/>
        <v>12100.97</v>
      </c>
      <c r="AF3207" s="20">
        <f t="shared" si="845"/>
        <v>0</v>
      </c>
      <c r="AG3207" s="20">
        <f t="shared" si="846"/>
        <v>0</v>
      </c>
      <c r="AH3207" s="20">
        <f t="shared" si="847"/>
        <v>0</v>
      </c>
      <c r="AI3207" s="20">
        <f t="shared" si="838"/>
        <v>0</v>
      </c>
      <c r="AJ3207" s="20">
        <f t="shared" si="839"/>
        <v>0</v>
      </c>
      <c r="AK3207" s="20">
        <f t="shared" si="841"/>
        <v>0</v>
      </c>
      <c r="AL3207" s="171"/>
    </row>
    <row r="3208" spans="1:38" ht="15.75" customHeight="1" x14ac:dyDescent="0.25">
      <c r="A3208" s="3">
        <v>2048</v>
      </c>
      <c r="B3208" s="14">
        <f t="shared" si="850"/>
        <v>4</v>
      </c>
      <c r="C3208" s="9">
        <f>IF(A3208=A3207,C3207,"")</f>
        <v>45462</v>
      </c>
      <c r="D3208" s="3" t="str">
        <f>IF(A3208=A3207,D3207,"")</f>
        <v>Vollertsen Quique</v>
      </c>
      <c r="E3208" s="14" t="str">
        <f t="shared" si="848"/>
        <v>2048Vollertsen Quique4</v>
      </c>
      <c r="J3208" s="14" t="str">
        <f t="shared" si="842"/>
        <v xml:space="preserve">Service completo. Cambio de aceite y filtros. Control general del vehiculo. Rotacion de ruedas lado derecho.   </v>
      </c>
      <c r="L3208" s="3">
        <v>1</v>
      </c>
      <c r="M3208" s="10" t="s">
        <v>3910</v>
      </c>
      <c r="N3208" s="3" t="s">
        <v>771</v>
      </c>
      <c r="O3208" s="158">
        <v>9917.36</v>
      </c>
      <c r="P3208" s="158">
        <v>2082.64</v>
      </c>
      <c r="Q3208" s="7">
        <v>12000</v>
      </c>
      <c r="S3208" s="8"/>
      <c r="T3208" s="11">
        <v>1</v>
      </c>
      <c r="U3208" s="158">
        <v>15537.19</v>
      </c>
      <c r="V3208" s="158">
        <v>3262.81</v>
      </c>
      <c r="W3208" s="76">
        <v>18800</v>
      </c>
      <c r="X3208" s="16">
        <f t="shared" si="849"/>
        <v>18800</v>
      </c>
      <c r="AC3208" s="18">
        <f t="shared" si="840"/>
        <v>0</v>
      </c>
      <c r="AD3208" s="19">
        <f t="shared" si="844"/>
        <v>65000</v>
      </c>
      <c r="AE3208" s="21">
        <f t="shared" si="843"/>
        <v>12000</v>
      </c>
      <c r="AF3208" s="20">
        <f t="shared" si="845"/>
        <v>0</v>
      </c>
      <c r="AG3208" s="20">
        <f t="shared" si="846"/>
        <v>0</v>
      </c>
      <c r="AH3208" s="20">
        <f t="shared" si="847"/>
        <v>0</v>
      </c>
      <c r="AI3208" s="20">
        <f t="shared" si="838"/>
        <v>0</v>
      </c>
      <c r="AJ3208" s="20">
        <f t="shared" si="839"/>
        <v>0</v>
      </c>
      <c r="AK3208" s="20">
        <f t="shared" si="841"/>
        <v>0</v>
      </c>
      <c r="AL3208" s="171"/>
    </row>
    <row r="3209" spans="1:38" ht="15.75" customHeight="1" x14ac:dyDescent="0.25">
      <c r="A3209" s="3">
        <v>2048</v>
      </c>
      <c r="B3209" s="14">
        <f t="shared" si="850"/>
        <v>5</v>
      </c>
      <c r="C3209" s="9">
        <f>IF(A3209=A3208,C3208,"")</f>
        <v>45462</v>
      </c>
      <c r="D3209" s="3" t="str">
        <f>IF(A3209=A3208,D3208,"")</f>
        <v>Vollertsen Quique</v>
      </c>
      <c r="E3209" s="14" t="str">
        <f t="shared" si="848"/>
        <v>2048Vollertsen Quique5</v>
      </c>
      <c r="J3209" s="14" t="str">
        <f t="shared" si="842"/>
        <v xml:space="preserve">Service completo. Cambio de aceite y filtros. Control general del vehiculo. Rotacion de ruedas lado derecho.    </v>
      </c>
      <c r="L3209" s="3">
        <v>1</v>
      </c>
      <c r="M3209" s="10" t="s">
        <v>2178</v>
      </c>
      <c r="N3209" s="3" t="s">
        <v>771</v>
      </c>
      <c r="O3209" s="158">
        <v>4205.76</v>
      </c>
      <c r="P3209" s="158">
        <v>883.2</v>
      </c>
      <c r="Q3209" s="7">
        <v>5088.96</v>
      </c>
      <c r="S3209" s="8"/>
      <c r="T3209" s="11">
        <v>1</v>
      </c>
      <c r="U3209" s="158">
        <v>6611.57</v>
      </c>
      <c r="V3209" s="158">
        <v>1388.43</v>
      </c>
      <c r="W3209" s="76">
        <v>8000</v>
      </c>
      <c r="X3209" s="16">
        <f t="shared" si="849"/>
        <v>8000</v>
      </c>
      <c r="AC3209" s="18">
        <f t="shared" si="840"/>
        <v>0</v>
      </c>
      <c r="AD3209" s="19">
        <f t="shared" si="844"/>
        <v>65000</v>
      </c>
      <c r="AE3209" s="21">
        <f t="shared" si="843"/>
        <v>5088.96</v>
      </c>
      <c r="AF3209" s="20">
        <f t="shared" si="845"/>
        <v>0</v>
      </c>
      <c r="AG3209" s="20">
        <f t="shared" si="846"/>
        <v>0</v>
      </c>
      <c r="AH3209" s="20">
        <f t="shared" si="847"/>
        <v>0</v>
      </c>
      <c r="AI3209" s="20">
        <f t="shared" si="838"/>
        <v>0</v>
      </c>
      <c r="AJ3209" s="20">
        <f t="shared" si="839"/>
        <v>0</v>
      </c>
      <c r="AK3209" s="20">
        <f t="shared" si="841"/>
        <v>0</v>
      </c>
      <c r="AL3209" s="171"/>
    </row>
    <row r="3210" spans="1:38" ht="15.75" customHeight="1" x14ac:dyDescent="0.25">
      <c r="A3210" s="3">
        <v>2049</v>
      </c>
      <c r="B3210" s="14">
        <f t="shared" si="850"/>
        <v>1</v>
      </c>
      <c r="C3210" s="9">
        <v>45462</v>
      </c>
      <c r="D3210" s="3" t="s">
        <v>116</v>
      </c>
      <c r="E3210" s="14" t="str">
        <f t="shared" si="848"/>
        <v>2049Transporte Palloni1</v>
      </c>
      <c r="F3210" s="119" t="s">
        <v>2281</v>
      </c>
      <c r="G3210" s="119" t="s">
        <v>1318</v>
      </c>
      <c r="H3210" s="119">
        <v>665867</v>
      </c>
      <c r="I3210" s="10" t="s">
        <v>4042</v>
      </c>
      <c r="J3210" s="14" t="str">
        <f t="shared" si="842"/>
        <v>Lavado de parte inferior de caja de velocidad. Sacar tapa de 5ta velocidad. Cambiar oring. Completar con aceite de caja de velocidad. Cambiar bieleta de caja de velocidad.</v>
      </c>
      <c r="K3210" s="3" t="s">
        <v>3383</v>
      </c>
      <c r="L3210" s="3">
        <v>1</v>
      </c>
      <c r="M3210" s="10" t="s">
        <v>206</v>
      </c>
      <c r="N3210" s="3" t="s">
        <v>771</v>
      </c>
      <c r="O3210" s="158">
        <v>5277.72</v>
      </c>
      <c r="P3210" s="158">
        <v>1108.32</v>
      </c>
      <c r="Q3210" s="7">
        <v>6386.04</v>
      </c>
      <c r="S3210" s="8"/>
      <c r="T3210" s="11">
        <v>2.5</v>
      </c>
      <c r="U3210" s="158">
        <v>12396.7</v>
      </c>
      <c r="V3210" s="158">
        <v>2603.3000000000002</v>
      </c>
      <c r="W3210" s="76">
        <v>15000</v>
      </c>
      <c r="X3210" s="16">
        <f t="shared" si="849"/>
        <v>37500</v>
      </c>
      <c r="Y3210" s="3">
        <v>1</v>
      </c>
      <c r="Z3210" s="114">
        <v>110000</v>
      </c>
      <c r="AA3210" s="114">
        <v>23100</v>
      </c>
      <c r="AB3210" s="4">
        <v>133100</v>
      </c>
      <c r="AC3210" s="18">
        <f t="shared" si="840"/>
        <v>133100</v>
      </c>
      <c r="AD3210" s="19">
        <f t="shared" si="844"/>
        <v>133100</v>
      </c>
      <c r="AE3210" s="21">
        <f t="shared" si="843"/>
        <v>15965.1</v>
      </c>
      <c r="AF3210" s="20">
        <f t="shared" si="845"/>
        <v>6386.04</v>
      </c>
      <c r="AG3210" s="20">
        <f t="shared" si="846"/>
        <v>37500</v>
      </c>
      <c r="AH3210" s="20">
        <f t="shared" si="847"/>
        <v>133100</v>
      </c>
      <c r="AI3210" s="20">
        <f t="shared" si="838"/>
        <v>140991.73553719008</v>
      </c>
      <c r="AJ3210" s="20">
        <f t="shared" si="839"/>
        <v>29608.264462809915</v>
      </c>
      <c r="AK3210" s="20">
        <f t="shared" si="841"/>
        <v>170600</v>
      </c>
      <c r="AL3210" s="171">
        <v>48</v>
      </c>
    </row>
    <row r="3211" spans="1:38" ht="15.75" customHeight="1" x14ac:dyDescent="0.25">
      <c r="A3211" s="3">
        <v>2049</v>
      </c>
      <c r="B3211" s="14">
        <f t="shared" si="850"/>
        <v>2</v>
      </c>
      <c r="C3211" s="9">
        <f>IF(A3211=A3210,C3210,"")</f>
        <v>45462</v>
      </c>
      <c r="D3211" s="3" t="str">
        <f>IF(A3211=A3210,D3210,"")</f>
        <v>Transporte Palloni</v>
      </c>
      <c r="E3211" s="14" t="str">
        <f t="shared" si="848"/>
        <v>2049Transporte Palloni2</v>
      </c>
      <c r="J3211" s="14" t="str">
        <f t="shared" si="842"/>
        <v xml:space="preserve">Lavado de parte inferior de caja de velocidad. Sacar tapa de 5ta velocidad. Cambiar oring. Completar con aceite de caja de velocidad. Cambiar bieleta de caja de velocidad. </v>
      </c>
      <c r="S3211" s="8"/>
      <c r="W3211" s="76"/>
      <c r="X3211" s="16">
        <f t="shared" si="849"/>
        <v>0</v>
      </c>
      <c r="AC3211" s="18">
        <f t="shared" si="840"/>
        <v>0</v>
      </c>
      <c r="AD3211" s="19">
        <f t="shared" si="844"/>
        <v>133100</v>
      </c>
      <c r="AE3211" s="21">
        <f t="shared" si="843"/>
        <v>0</v>
      </c>
      <c r="AF3211" s="20">
        <f t="shared" si="845"/>
        <v>0</v>
      </c>
      <c r="AG3211" s="20">
        <f t="shared" si="846"/>
        <v>0</v>
      </c>
      <c r="AH3211" s="20">
        <f t="shared" si="847"/>
        <v>0</v>
      </c>
      <c r="AI3211" s="20">
        <f t="shared" si="838"/>
        <v>0</v>
      </c>
      <c r="AJ3211" s="20">
        <f t="shared" si="839"/>
        <v>0</v>
      </c>
      <c r="AK3211" s="20">
        <f t="shared" si="841"/>
        <v>0</v>
      </c>
      <c r="AL3211" s="171"/>
    </row>
    <row r="3212" spans="1:38" ht="15.75" customHeight="1" x14ac:dyDescent="0.25">
      <c r="A3212" s="3">
        <v>2050</v>
      </c>
      <c r="B3212" s="14">
        <f t="shared" si="850"/>
        <v>1</v>
      </c>
      <c r="C3212" s="9">
        <v>45462</v>
      </c>
      <c r="D3212" s="3" t="s">
        <v>116</v>
      </c>
      <c r="E3212" s="14" t="str">
        <f t="shared" si="848"/>
        <v>2050Transporte Palloni1</v>
      </c>
      <c r="F3212" s="119" t="s">
        <v>1317</v>
      </c>
      <c r="G3212" s="119" t="s">
        <v>1318</v>
      </c>
      <c r="H3212" s="119">
        <v>666959</v>
      </c>
      <c r="I3212" s="10" t="s">
        <v>4043</v>
      </c>
      <c r="J3212" s="14" t="str">
        <f t="shared" si="842"/>
        <v>Control de perdidas de aceite. Lavado de parte inferior de caja de velocidad. Desarmar suspension delantera izquierda. Sacar semieje. Reparar con fuelle y bolillero reten nuevo. Armado total. Trasbasado de aceite de caja de velocidad. Completar nivel. Cambiar bieleta de caja de velocidad.</v>
      </c>
      <c r="K3212" s="3" t="s">
        <v>1665</v>
      </c>
      <c r="L3212" s="3">
        <v>1</v>
      </c>
      <c r="M3212" s="10" t="s">
        <v>206</v>
      </c>
      <c r="N3212" s="3" t="s">
        <v>771</v>
      </c>
      <c r="O3212" s="158">
        <v>5277.72</v>
      </c>
      <c r="P3212" s="158">
        <v>1108.32</v>
      </c>
      <c r="Q3212" s="7">
        <v>6386.04</v>
      </c>
      <c r="S3212" s="8"/>
      <c r="T3212" s="11">
        <v>0.5</v>
      </c>
      <c r="U3212" s="158">
        <v>12396.7</v>
      </c>
      <c r="V3212" s="158">
        <v>2603.3000000000002</v>
      </c>
      <c r="W3212" s="76">
        <v>15000</v>
      </c>
      <c r="X3212" s="16">
        <f t="shared" si="849"/>
        <v>7500</v>
      </c>
      <c r="Y3212" s="3">
        <v>1</v>
      </c>
      <c r="Z3212" s="114">
        <v>110000</v>
      </c>
      <c r="AA3212" s="114">
        <v>23100</v>
      </c>
      <c r="AB3212" s="4">
        <v>133100</v>
      </c>
      <c r="AC3212" s="18">
        <f t="shared" si="840"/>
        <v>133100</v>
      </c>
      <c r="AD3212" s="19">
        <f t="shared" si="844"/>
        <v>133100</v>
      </c>
      <c r="AE3212" s="21">
        <f t="shared" si="843"/>
        <v>3193.02</v>
      </c>
      <c r="AF3212" s="20">
        <f t="shared" si="845"/>
        <v>6386.04</v>
      </c>
      <c r="AG3212" s="20">
        <f t="shared" si="846"/>
        <v>7500</v>
      </c>
      <c r="AH3212" s="20">
        <f t="shared" si="847"/>
        <v>133100</v>
      </c>
      <c r="AI3212" s="20">
        <f t="shared" si="838"/>
        <v>116198.34710743802</v>
      </c>
      <c r="AJ3212" s="20">
        <f t="shared" si="839"/>
        <v>24401.652892561982</v>
      </c>
      <c r="AK3212" s="20">
        <f t="shared" si="841"/>
        <v>140600</v>
      </c>
      <c r="AL3212" s="171">
        <v>48</v>
      </c>
    </row>
    <row r="3213" spans="1:38" ht="15.75" customHeight="1" x14ac:dyDescent="0.25">
      <c r="A3213" s="3">
        <v>2050</v>
      </c>
      <c r="B3213" s="14">
        <f t="shared" si="850"/>
        <v>2</v>
      </c>
      <c r="C3213" s="9">
        <f>IF(A3213=A3212,C3212,"")</f>
        <v>45462</v>
      </c>
      <c r="D3213" s="3" t="str">
        <f>IF(A3213=A3212,D3212,"")</f>
        <v>Transporte Palloni</v>
      </c>
      <c r="E3213" s="14" t="str">
        <f t="shared" si="848"/>
        <v>2050Transporte Palloni2</v>
      </c>
      <c r="J3213" s="14" t="str">
        <f t="shared" si="842"/>
        <v xml:space="preserve">Control de perdidas de aceite. Lavado de parte inferior de caja de velocidad. Desarmar suspension delantera izquierda. Sacar semieje. Reparar con fuelle y bolillero reten nuevo. Armado total. Trasbasado de aceite de caja de velocidad. Completar nivel. Cambiar bieleta de caja de velocidad. </v>
      </c>
      <c r="S3213" s="8"/>
      <c r="W3213" s="76"/>
      <c r="X3213" s="16">
        <f t="shared" si="849"/>
        <v>0</v>
      </c>
      <c r="AC3213" s="18">
        <f t="shared" si="840"/>
        <v>0</v>
      </c>
      <c r="AD3213" s="19">
        <f t="shared" si="844"/>
        <v>133100</v>
      </c>
      <c r="AE3213" s="21">
        <f t="shared" si="843"/>
        <v>0</v>
      </c>
      <c r="AF3213" s="20">
        <f t="shared" si="845"/>
        <v>0</v>
      </c>
      <c r="AG3213" s="20">
        <f t="shared" si="846"/>
        <v>0</v>
      </c>
      <c r="AH3213" s="20">
        <f t="shared" si="847"/>
        <v>0</v>
      </c>
      <c r="AI3213" s="20">
        <f t="shared" si="838"/>
        <v>0</v>
      </c>
      <c r="AJ3213" s="20">
        <f t="shared" si="839"/>
        <v>0</v>
      </c>
      <c r="AK3213" s="20">
        <f t="shared" si="841"/>
        <v>0</v>
      </c>
      <c r="AL3213" s="171"/>
    </row>
    <row r="3214" spans="1:38" ht="15.75" customHeight="1" x14ac:dyDescent="0.25">
      <c r="A3214" s="3">
        <v>2051</v>
      </c>
      <c r="B3214" s="14">
        <f t="shared" si="850"/>
        <v>1</v>
      </c>
      <c r="C3214" s="9">
        <v>45464</v>
      </c>
      <c r="D3214" s="3" t="s">
        <v>1756</v>
      </c>
      <c r="E3214" s="14" t="str">
        <f t="shared" si="848"/>
        <v>2051Weizur1</v>
      </c>
      <c r="F3214" s="119" t="s">
        <v>4044</v>
      </c>
      <c r="G3214" s="119" t="s">
        <v>1488</v>
      </c>
      <c r="H3214" s="119">
        <v>296544</v>
      </c>
      <c r="I3214" s="10" t="s">
        <v>4045</v>
      </c>
      <c r="J3214" s="14" t="str">
        <f t="shared" si="842"/>
        <v>Service completo. Cambio de aceite y filtros. Control general del vehiculo. Cambiar bateria.</v>
      </c>
      <c r="K3214" s="3" t="s">
        <v>1665</v>
      </c>
      <c r="L3214" s="3">
        <v>1</v>
      </c>
      <c r="M3214" s="10" t="s">
        <v>918</v>
      </c>
      <c r="N3214" s="3" t="s">
        <v>771</v>
      </c>
      <c r="O3214" s="158">
        <v>41322.32</v>
      </c>
      <c r="P3214" s="158">
        <v>8677.68</v>
      </c>
      <c r="Q3214" s="7">
        <v>50000</v>
      </c>
      <c r="S3214" s="8"/>
      <c r="T3214" s="11">
        <v>1</v>
      </c>
      <c r="U3214" s="158">
        <v>56198.35</v>
      </c>
      <c r="V3214" s="158">
        <v>11801.65</v>
      </c>
      <c r="W3214" s="76">
        <v>68000</v>
      </c>
      <c r="X3214" s="16">
        <f t="shared" si="849"/>
        <v>68000</v>
      </c>
      <c r="Y3214" s="3">
        <v>1</v>
      </c>
      <c r="Z3214" s="114">
        <v>57851.24</v>
      </c>
      <c r="AA3214" s="114">
        <v>12148.76</v>
      </c>
      <c r="AB3214" s="4">
        <v>70000</v>
      </c>
      <c r="AC3214" s="18">
        <f t="shared" si="840"/>
        <v>70000</v>
      </c>
      <c r="AD3214" s="19">
        <f t="shared" si="844"/>
        <v>70000</v>
      </c>
      <c r="AE3214" s="21">
        <f t="shared" si="843"/>
        <v>50000</v>
      </c>
      <c r="AF3214" s="20">
        <f t="shared" si="845"/>
        <v>219414.08000000002</v>
      </c>
      <c r="AG3214" s="20">
        <f t="shared" si="846"/>
        <v>329200</v>
      </c>
      <c r="AH3214" s="20">
        <f t="shared" si="847"/>
        <v>70000</v>
      </c>
      <c r="AI3214" s="20">
        <f t="shared" si="838"/>
        <v>329917.35537190083</v>
      </c>
      <c r="AJ3214" s="20">
        <f t="shared" si="839"/>
        <v>69282.644628099166</v>
      </c>
      <c r="AK3214" s="20">
        <f t="shared" si="841"/>
        <v>399200</v>
      </c>
      <c r="AL3214" s="171">
        <v>46</v>
      </c>
    </row>
    <row r="3215" spans="1:38" ht="15.75" customHeight="1" x14ac:dyDescent="0.25">
      <c r="A3215" s="3">
        <v>2051</v>
      </c>
      <c r="B3215" s="14">
        <f t="shared" si="850"/>
        <v>2</v>
      </c>
      <c r="C3215" s="9">
        <f>IF(A3215=A3214,C3214,"")</f>
        <v>45464</v>
      </c>
      <c r="D3215" s="3" t="str">
        <f>IF(A3215=A3214,D3214,"")</f>
        <v>Weizur</v>
      </c>
      <c r="E3215" s="14" t="str">
        <f t="shared" si="848"/>
        <v>2051Weizur2</v>
      </c>
      <c r="J3215" s="14" t="str">
        <f t="shared" si="842"/>
        <v xml:space="preserve">Service completo. Cambio de aceite y filtros. Control general del vehiculo. Cambiar bateria. </v>
      </c>
      <c r="L3215" s="3">
        <v>1</v>
      </c>
      <c r="M3215" s="10" t="s">
        <v>98</v>
      </c>
      <c r="N3215" s="3" t="s">
        <v>771</v>
      </c>
      <c r="O3215" s="158">
        <v>5714.12</v>
      </c>
      <c r="P3215" s="158">
        <v>1199.96</v>
      </c>
      <c r="Q3215" s="7">
        <v>6914.08</v>
      </c>
      <c r="S3215" s="8"/>
      <c r="T3215" s="11">
        <v>4</v>
      </c>
      <c r="U3215" s="158">
        <v>13677.69</v>
      </c>
      <c r="V3215" s="158">
        <v>2872.31</v>
      </c>
      <c r="W3215" s="76">
        <v>16550</v>
      </c>
      <c r="X3215" s="16">
        <f t="shared" si="849"/>
        <v>66200</v>
      </c>
      <c r="AC3215" s="18">
        <f t="shared" si="840"/>
        <v>0</v>
      </c>
      <c r="AD3215" s="19">
        <f t="shared" si="844"/>
        <v>70000</v>
      </c>
      <c r="AE3215" s="21">
        <f t="shared" si="843"/>
        <v>27656.32</v>
      </c>
      <c r="AF3215" s="20">
        <f t="shared" si="845"/>
        <v>0</v>
      </c>
      <c r="AG3215" s="20">
        <f t="shared" si="846"/>
        <v>0</v>
      </c>
      <c r="AH3215" s="20">
        <f t="shared" si="847"/>
        <v>0</v>
      </c>
      <c r="AI3215" s="20">
        <f t="shared" ref="AI3215:AI3278" si="851">IF(AL3215&lt;&gt;0,AK3215/1.21,AK3215)</f>
        <v>0</v>
      </c>
      <c r="AJ3215" s="20">
        <f t="shared" ref="AJ3215:AJ3278" si="852">IF(AL3215&lt;&gt;0,AI3215*0.21,0)</f>
        <v>0</v>
      </c>
      <c r="AK3215" s="20">
        <f t="shared" si="841"/>
        <v>0</v>
      </c>
      <c r="AL3215" s="171"/>
    </row>
    <row r="3216" spans="1:38" ht="15.75" customHeight="1" x14ac:dyDescent="0.25">
      <c r="A3216" s="3">
        <v>2051</v>
      </c>
      <c r="B3216" s="14">
        <f t="shared" si="850"/>
        <v>3</v>
      </c>
      <c r="C3216" s="9">
        <f>IF(A3216=A3215,C3215,"")</f>
        <v>45464</v>
      </c>
      <c r="D3216" s="3" t="str">
        <f>IF(A3216=A3215,D3215,"")</f>
        <v>Weizur</v>
      </c>
      <c r="E3216" s="14" t="str">
        <f t="shared" si="848"/>
        <v>2051Weizur3</v>
      </c>
      <c r="J3216" s="14" t="str">
        <f t="shared" si="842"/>
        <v xml:space="preserve">Service completo. Cambio de aceite y filtros. Control general del vehiculo. Cambiar bateria.  </v>
      </c>
      <c r="L3216" s="3">
        <v>1</v>
      </c>
      <c r="M3216" s="10" t="s">
        <v>4046</v>
      </c>
      <c r="N3216" s="3" t="s">
        <v>3164</v>
      </c>
      <c r="O3216" s="158">
        <v>134297.51999999999</v>
      </c>
      <c r="P3216" s="158">
        <v>28202.48</v>
      </c>
      <c r="Q3216" s="7">
        <v>162500</v>
      </c>
      <c r="S3216" s="8"/>
      <c r="T3216" s="11">
        <v>1</v>
      </c>
      <c r="U3216" s="158">
        <v>161157.03</v>
      </c>
      <c r="V3216" s="158">
        <v>33842.97</v>
      </c>
      <c r="W3216" s="76">
        <v>195000</v>
      </c>
      <c r="X3216" s="16">
        <f t="shared" si="849"/>
        <v>195000</v>
      </c>
      <c r="AC3216" s="18">
        <f t="shared" si="840"/>
        <v>0</v>
      </c>
      <c r="AD3216" s="19">
        <f t="shared" si="844"/>
        <v>70000</v>
      </c>
      <c r="AE3216" s="21">
        <f t="shared" si="843"/>
        <v>162500</v>
      </c>
      <c r="AF3216" s="20">
        <f t="shared" si="845"/>
        <v>0</v>
      </c>
      <c r="AG3216" s="20">
        <f t="shared" si="846"/>
        <v>0</v>
      </c>
      <c r="AH3216" s="20">
        <f t="shared" si="847"/>
        <v>0</v>
      </c>
      <c r="AI3216" s="20">
        <f t="shared" si="851"/>
        <v>0</v>
      </c>
      <c r="AJ3216" s="20">
        <f t="shared" si="852"/>
        <v>0</v>
      </c>
      <c r="AK3216" s="20">
        <f t="shared" si="841"/>
        <v>0</v>
      </c>
      <c r="AL3216" s="171"/>
    </row>
    <row r="3217" spans="1:38" ht="15.75" customHeight="1" x14ac:dyDescent="0.25">
      <c r="A3217" s="3">
        <v>2052</v>
      </c>
      <c r="B3217" s="14">
        <f t="shared" si="850"/>
        <v>1</v>
      </c>
      <c r="C3217" s="9">
        <v>45464</v>
      </c>
      <c r="D3217" s="3" t="s">
        <v>295</v>
      </c>
      <c r="E3217" s="14" t="str">
        <f t="shared" si="848"/>
        <v>2052Carrara Sandra1</v>
      </c>
      <c r="F3217" s="119" t="s">
        <v>3111</v>
      </c>
      <c r="G3217" s="119" t="s">
        <v>2446</v>
      </c>
      <c r="H3217" s="119">
        <v>68655</v>
      </c>
      <c r="I3217" s="10" t="s">
        <v>2040</v>
      </c>
      <c r="J3217" s="14" t="str">
        <f t="shared" si="842"/>
        <v>Service completo. Cambio de aceite y filtros. Control general del vehiculo. Rotacion de ruedas.</v>
      </c>
      <c r="K3217" s="3" t="s">
        <v>2380</v>
      </c>
      <c r="L3217" s="3">
        <v>1</v>
      </c>
      <c r="M3217" s="10" t="s">
        <v>918</v>
      </c>
      <c r="N3217" s="3" t="s">
        <v>771</v>
      </c>
      <c r="O3217" s="158">
        <v>35537.19</v>
      </c>
      <c r="P3217" s="158">
        <v>7462.81</v>
      </c>
      <c r="Q3217" s="7">
        <v>43000</v>
      </c>
      <c r="S3217" s="8"/>
      <c r="T3217" s="11">
        <v>1</v>
      </c>
      <c r="U3217" s="158">
        <v>47107.44</v>
      </c>
      <c r="V3217" s="158">
        <v>9892.56</v>
      </c>
      <c r="W3217" s="76">
        <v>57000</v>
      </c>
      <c r="X3217" s="16">
        <f t="shared" si="849"/>
        <v>57000</v>
      </c>
      <c r="Y3217" s="3">
        <v>1</v>
      </c>
      <c r="Z3217" s="114">
        <v>53719.01</v>
      </c>
      <c r="AA3217" s="114">
        <v>11280.99</v>
      </c>
      <c r="AB3217" s="4">
        <v>65000</v>
      </c>
      <c r="AC3217" s="18">
        <f t="shared" si="840"/>
        <v>65000</v>
      </c>
      <c r="AD3217" s="19">
        <f t="shared" si="844"/>
        <v>65000</v>
      </c>
      <c r="AE3217" s="21">
        <f t="shared" si="843"/>
        <v>43000</v>
      </c>
      <c r="AF3217" s="20">
        <f t="shared" si="845"/>
        <v>49697.04</v>
      </c>
      <c r="AG3217" s="20">
        <f t="shared" si="846"/>
        <v>117000</v>
      </c>
      <c r="AH3217" s="20">
        <f t="shared" si="847"/>
        <v>65000</v>
      </c>
      <c r="AI3217" s="20">
        <f t="shared" si="851"/>
        <v>182000</v>
      </c>
      <c r="AJ3217" s="20">
        <f t="shared" si="852"/>
        <v>0</v>
      </c>
      <c r="AK3217" s="20">
        <f t="shared" si="841"/>
        <v>182000</v>
      </c>
      <c r="AL3217" s="171"/>
    </row>
    <row r="3218" spans="1:38" ht="15.75" customHeight="1" x14ac:dyDescent="0.25">
      <c r="A3218" s="3">
        <v>2052</v>
      </c>
      <c r="B3218" s="14">
        <f t="shared" si="850"/>
        <v>2</v>
      </c>
      <c r="C3218" s="9">
        <f>IF(A3218=A3217,C3217,"")</f>
        <v>45464</v>
      </c>
      <c r="D3218" s="3" t="str">
        <f>IF(A3218=A3217,D3217,"")</f>
        <v>Carrara Sandra</v>
      </c>
      <c r="E3218" s="14" t="str">
        <f t="shared" si="848"/>
        <v>2052Carrara Sandra2</v>
      </c>
      <c r="J3218" s="14" t="str">
        <f t="shared" si="842"/>
        <v xml:space="preserve">Service completo. Cambio de aceite y filtros. Control general del vehiculo. Rotacion de ruedas. </v>
      </c>
      <c r="L3218" s="3">
        <v>1</v>
      </c>
      <c r="M3218" s="10" t="s">
        <v>2447</v>
      </c>
      <c r="N3218" s="3" t="s">
        <v>771</v>
      </c>
      <c r="O3218" s="158">
        <v>5534.75</v>
      </c>
      <c r="P3218" s="158">
        <v>1162.29</v>
      </c>
      <c r="Q3218" s="7">
        <v>6697.04</v>
      </c>
      <c r="S3218" s="8"/>
      <c r="T3218" s="11">
        <v>3</v>
      </c>
      <c r="U3218" s="158">
        <v>16528.93</v>
      </c>
      <c r="V3218" s="158">
        <v>3471.07</v>
      </c>
      <c r="W3218" s="76">
        <v>20000</v>
      </c>
      <c r="X3218" s="16">
        <f t="shared" si="849"/>
        <v>60000</v>
      </c>
      <c r="AC3218" s="18">
        <f t="shared" si="840"/>
        <v>0</v>
      </c>
      <c r="AD3218" s="19">
        <f t="shared" si="844"/>
        <v>65000</v>
      </c>
      <c r="AE3218" s="21">
        <f t="shared" si="843"/>
        <v>20091.12</v>
      </c>
      <c r="AF3218" s="20">
        <f t="shared" si="845"/>
        <v>0</v>
      </c>
      <c r="AG3218" s="20">
        <f t="shared" si="846"/>
        <v>0</v>
      </c>
      <c r="AH3218" s="20">
        <f t="shared" si="847"/>
        <v>0</v>
      </c>
      <c r="AI3218" s="20">
        <f t="shared" si="851"/>
        <v>0</v>
      </c>
      <c r="AJ3218" s="20">
        <f t="shared" si="852"/>
        <v>0</v>
      </c>
      <c r="AK3218" s="20">
        <f t="shared" si="841"/>
        <v>0</v>
      </c>
      <c r="AL3218" s="171"/>
    </row>
    <row r="3219" spans="1:38" ht="15.75" customHeight="1" x14ac:dyDescent="0.25">
      <c r="A3219" s="3">
        <v>2053</v>
      </c>
      <c r="B3219" s="14">
        <f t="shared" si="850"/>
        <v>1</v>
      </c>
      <c r="C3219" s="9">
        <v>45464</v>
      </c>
      <c r="D3219" s="3" t="s">
        <v>557</v>
      </c>
      <c r="E3219" s="14" t="str">
        <f t="shared" si="848"/>
        <v>2053Paredes Juan1</v>
      </c>
      <c r="F3219" s="119" t="s">
        <v>3100</v>
      </c>
      <c r="G3219" s="119" t="s">
        <v>2414</v>
      </c>
      <c r="I3219" s="10" t="s">
        <v>4082</v>
      </c>
      <c r="J3219" s="14" t="str">
        <f t="shared" si="842"/>
        <v>Agregar liquido desincrustante para limpieza de interior de deposito de liquido refrigerante. Completar con liquido refrigerante. Purgado del circuito de refrigeracion. Cambiar bolillero de rueda trasera izquierda.</v>
      </c>
      <c r="K3219" s="3" t="s">
        <v>1665</v>
      </c>
      <c r="L3219" s="3">
        <v>1</v>
      </c>
      <c r="M3219" s="10" t="s">
        <v>1970</v>
      </c>
      <c r="N3219" s="3" t="s">
        <v>771</v>
      </c>
      <c r="O3219" s="158">
        <v>7319.01</v>
      </c>
      <c r="P3219" s="158">
        <v>1536.99</v>
      </c>
      <c r="Q3219" s="7">
        <v>8856</v>
      </c>
      <c r="S3219" s="8"/>
      <c r="T3219" s="11">
        <v>2</v>
      </c>
      <c r="U3219" s="158">
        <v>10743.81</v>
      </c>
      <c r="V3219" s="158">
        <v>2256.19</v>
      </c>
      <c r="W3219" s="76">
        <v>13000</v>
      </c>
      <c r="X3219" s="16">
        <f t="shared" si="849"/>
        <v>26000</v>
      </c>
      <c r="Y3219" s="3">
        <v>1</v>
      </c>
      <c r="Z3219" s="114">
        <v>61983.48</v>
      </c>
      <c r="AA3219" s="114">
        <v>13016.52</v>
      </c>
      <c r="AB3219" s="4">
        <v>75000</v>
      </c>
      <c r="AC3219" s="18">
        <f t="shared" si="840"/>
        <v>75000</v>
      </c>
      <c r="AD3219" s="19">
        <f t="shared" si="844"/>
        <v>75000</v>
      </c>
      <c r="AE3219" s="21">
        <f t="shared" si="843"/>
        <v>17712</v>
      </c>
      <c r="AF3219" s="20">
        <f t="shared" si="845"/>
        <v>43406</v>
      </c>
      <c r="AG3219" s="20">
        <f t="shared" si="846"/>
        <v>74500</v>
      </c>
      <c r="AH3219" s="20">
        <f t="shared" si="847"/>
        <v>75000</v>
      </c>
      <c r="AI3219" s="20">
        <f t="shared" si="851"/>
        <v>149500</v>
      </c>
      <c r="AJ3219" s="20">
        <f t="shared" si="852"/>
        <v>0</v>
      </c>
      <c r="AK3219" s="20">
        <f t="shared" si="841"/>
        <v>149500</v>
      </c>
      <c r="AL3219" s="171"/>
    </row>
    <row r="3220" spans="1:38" ht="15.75" customHeight="1" x14ac:dyDescent="0.25">
      <c r="A3220" s="3">
        <v>2053</v>
      </c>
      <c r="B3220" s="14">
        <f t="shared" si="850"/>
        <v>2</v>
      </c>
      <c r="C3220" s="9">
        <f>IF(A3220=A3219,C3219,"")</f>
        <v>45464</v>
      </c>
      <c r="D3220" s="3" t="str">
        <f>IF(A3220=A3219,D3219,"")</f>
        <v>Paredes Juan</v>
      </c>
      <c r="E3220" s="14" t="str">
        <f t="shared" si="848"/>
        <v>2053Paredes Juan2</v>
      </c>
      <c r="J3220" s="14" t="str">
        <f t="shared" si="842"/>
        <v xml:space="preserve">Agregar liquido desincrustante para limpieza de interior de deposito de liquido refrigerante. Completar con liquido refrigerante. Purgado del circuito de refrigeracion. Cambiar bolillero de rueda trasera izquierda. </v>
      </c>
      <c r="L3220" s="3">
        <v>1</v>
      </c>
      <c r="M3220" s="10" t="s">
        <v>1431</v>
      </c>
      <c r="N3220" s="3" t="s">
        <v>771</v>
      </c>
      <c r="O3220" s="158">
        <v>1570.25</v>
      </c>
      <c r="P3220" s="158">
        <v>329.75</v>
      </c>
      <c r="Q3220" s="7">
        <v>1900</v>
      </c>
      <c r="S3220" s="8"/>
      <c r="T3220" s="11">
        <v>1</v>
      </c>
      <c r="U3220" s="158">
        <v>3719.01</v>
      </c>
      <c r="V3220" s="158">
        <v>780.99</v>
      </c>
      <c r="W3220" s="76">
        <v>4500</v>
      </c>
      <c r="X3220" s="16">
        <f t="shared" si="849"/>
        <v>4500</v>
      </c>
      <c r="AC3220" s="18">
        <f t="shared" si="840"/>
        <v>0</v>
      </c>
      <c r="AD3220" s="19">
        <f t="shared" si="844"/>
        <v>75000</v>
      </c>
      <c r="AE3220" s="21">
        <f t="shared" si="843"/>
        <v>1900</v>
      </c>
      <c r="AF3220" s="20">
        <f t="shared" si="845"/>
        <v>0</v>
      </c>
      <c r="AG3220" s="20">
        <f t="shared" si="846"/>
        <v>0</v>
      </c>
      <c r="AH3220" s="20">
        <f t="shared" si="847"/>
        <v>0</v>
      </c>
      <c r="AI3220" s="20">
        <f t="shared" si="851"/>
        <v>0</v>
      </c>
      <c r="AJ3220" s="20">
        <f t="shared" si="852"/>
        <v>0</v>
      </c>
      <c r="AK3220" s="20">
        <f t="shared" si="841"/>
        <v>0</v>
      </c>
      <c r="AL3220" s="171"/>
    </row>
    <row r="3221" spans="1:38" ht="15.75" customHeight="1" x14ac:dyDescent="0.25">
      <c r="A3221" s="3">
        <v>2053</v>
      </c>
      <c r="B3221" s="14">
        <f t="shared" si="850"/>
        <v>3</v>
      </c>
      <c r="C3221" s="9">
        <f>IF(A3221=A3220,C3220,"")</f>
        <v>45464</v>
      </c>
      <c r="D3221" s="3" t="str">
        <f>IF(A3221=A3220,D3220,"")</f>
        <v>Paredes Juan</v>
      </c>
      <c r="E3221" s="14" t="str">
        <f t="shared" si="848"/>
        <v>2053Paredes Juan3</v>
      </c>
      <c r="J3221" s="14" t="str">
        <f t="shared" si="842"/>
        <v xml:space="preserve">Agregar liquido desincrustante para limpieza de interior de deposito de liquido refrigerante. Completar con liquido refrigerante. Purgado del circuito de refrigeracion. Cambiar bolillero de rueda trasera izquierda.  </v>
      </c>
      <c r="L3221" s="3">
        <v>1</v>
      </c>
      <c r="M3221" s="10" t="s">
        <v>981</v>
      </c>
      <c r="N3221" s="3" t="s">
        <v>771</v>
      </c>
      <c r="O3221" s="158">
        <v>3181.82</v>
      </c>
      <c r="P3221" s="158">
        <v>668.18</v>
      </c>
      <c r="Q3221" s="7">
        <v>3850</v>
      </c>
      <c r="S3221" s="8"/>
      <c r="T3221" s="11">
        <v>1</v>
      </c>
      <c r="U3221" s="158">
        <v>6611.57</v>
      </c>
      <c r="V3221" s="158">
        <v>1388.43</v>
      </c>
      <c r="W3221" s="76">
        <v>8000</v>
      </c>
      <c r="X3221" s="16">
        <f t="shared" si="849"/>
        <v>8000</v>
      </c>
      <c r="AC3221" s="18">
        <f t="shared" si="840"/>
        <v>0</v>
      </c>
      <c r="AD3221" s="19">
        <f t="shared" si="844"/>
        <v>75000</v>
      </c>
      <c r="AE3221" s="21">
        <f t="shared" si="843"/>
        <v>3850</v>
      </c>
      <c r="AF3221" s="20">
        <f t="shared" si="845"/>
        <v>0</v>
      </c>
      <c r="AG3221" s="20">
        <f t="shared" si="846"/>
        <v>0</v>
      </c>
      <c r="AH3221" s="20">
        <f t="shared" si="847"/>
        <v>0</v>
      </c>
      <c r="AI3221" s="20">
        <f t="shared" si="851"/>
        <v>0</v>
      </c>
      <c r="AJ3221" s="20">
        <f t="shared" si="852"/>
        <v>0</v>
      </c>
      <c r="AK3221" s="20">
        <f t="shared" si="841"/>
        <v>0</v>
      </c>
      <c r="AL3221" s="171"/>
    </row>
    <row r="3222" spans="1:38" ht="15.75" customHeight="1" x14ac:dyDescent="0.25">
      <c r="A3222" s="3">
        <v>2053</v>
      </c>
      <c r="B3222" s="14">
        <f t="shared" si="850"/>
        <v>4</v>
      </c>
      <c r="C3222" s="9">
        <v>45464</v>
      </c>
      <c r="D3222" s="3" t="s">
        <v>557</v>
      </c>
      <c r="E3222" s="14" t="str">
        <f t="shared" si="848"/>
        <v>2053Paredes Juan4</v>
      </c>
      <c r="J3222" s="14" t="str">
        <f t="shared" si="842"/>
        <v xml:space="preserve">Agregar liquido desincrustante para limpieza de interior de deposito de liquido refrigerante. Completar con liquido refrigerante. Purgado del circuito de refrigeracion. Cambiar bolillero de rueda trasera izquierda.   </v>
      </c>
      <c r="L3222" s="3">
        <v>1</v>
      </c>
      <c r="M3222" s="10" t="s">
        <v>3760</v>
      </c>
      <c r="N3222" s="3" t="s">
        <v>734</v>
      </c>
      <c r="O3222" s="158">
        <v>23801.66</v>
      </c>
      <c r="P3222" s="158">
        <v>4998.34</v>
      </c>
      <c r="Q3222" s="7">
        <v>28800</v>
      </c>
      <c r="S3222" s="8"/>
      <c r="T3222" s="11">
        <v>1</v>
      </c>
      <c r="U3222" s="158">
        <v>29752.07</v>
      </c>
      <c r="V3222" s="158">
        <v>6247.93</v>
      </c>
      <c r="W3222" s="76">
        <v>36000</v>
      </c>
      <c r="X3222" s="16">
        <f t="shared" si="849"/>
        <v>36000</v>
      </c>
      <c r="AC3222" s="18">
        <f t="shared" si="840"/>
        <v>0</v>
      </c>
      <c r="AD3222" s="19">
        <f t="shared" si="844"/>
        <v>75000</v>
      </c>
      <c r="AE3222" s="21">
        <f t="shared" si="843"/>
        <v>28800</v>
      </c>
      <c r="AF3222" s="20">
        <f t="shared" si="845"/>
        <v>0</v>
      </c>
      <c r="AG3222" s="20">
        <f t="shared" si="846"/>
        <v>0</v>
      </c>
      <c r="AH3222" s="20">
        <f t="shared" si="847"/>
        <v>0</v>
      </c>
      <c r="AI3222" s="20">
        <f t="shared" si="851"/>
        <v>0</v>
      </c>
      <c r="AJ3222" s="20">
        <f t="shared" si="852"/>
        <v>0</v>
      </c>
      <c r="AK3222" s="20">
        <f t="shared" si="841"/>
        <v>0</v>
      </c>
      <c r="AL3222" s="171"/>
    </row>
    <row r="3223" spans="1:38" ht="15.75" customHeight="1" x14ac:dyDescent="0.25">
      <c r="A3223" s="3">
        <v>2054</v>
      </c>
      <c r="B3223" s="14">
        <f t="shared" si="850"/>
        <v>1</v>
      </c>
      <c r="C3223" s="9">
        <v>45467</v>
      </c>
      <c r="D3223" s="3" t="s">
        <v>3728</v>
      </c>
      <c r="E3223" s="14" t="str">
        <f t="shared" si="848"/>
        <v>2054Carrara Sabrina1</v>
      </c>
      <c r="F3223" s="119" t="s">
        <v>3729</v>
      </c>
      <c r="G3223" s="119" t="s">
        <v>4047</v>
      </c>
      <c r="I3223" s="10" t="s">
        <v>4048</v>
      </c>
      <c r="J3223" s="14" t="str">
        <f t="shared" si="842"/>
        <v>Limpeza de deposito de liquido refrigerante. Completar con refrigerante nuevo. Purgado del circuito de refrigeracion.</v>
      </c>
      <c r="K3223" s="3" t="s">
        <v>1665</v>
      </c>
      <c r="L3223" s="3">
        <v>1</v>
      </c>
      <c r="M3223" s="10" t="s">
        <v>1970</v>
      </c>
      <c r="N3223" s="3" t="s">
        <v>771</v>
      </c>
      <c r="O3223" s="158">
        <v>7319.01</v>
      </c>
      <c r="P3223" s="158">
        <v>1536.99</v>
      </c>
      <c r="Q3223" s="7">
        <v>8856</v>
      </c>
      <c r="S3223" s="8"/>
      <c r="T3223" s="11">
        <v>2.5</v>
      </c>
      <c r="U3223" s="158">
        <v>10743.81</v>
      </c>
      <c r="V3223" s="158">
        <v>2256.19</v>
      </c>
      <c r="W3223" s="76">
        <v>13000</v>
      </c>
      <c r="X3223" s="16">
        <f t="shared" si="849"/>
        <v>32500</v>
      </c>
      <c r="AC3223" s="18">
        <f t="shared" si="840"/>
        <v>0</v>
      </c>
      <c r="AD3223" s="19">
        <f t="shared" si="844"/>
        <v>0</v>
      </c>
      <c r="AE3223" s="21">
        <f t="shared" si="843"/>
        <v>22140</v>
      </c>
      <c r="AF3223" s="20">
        <f t="shared" si="845"/>
        <v>10756</v>
      </c>
      <c r="AG3223" s="20">
        <f t="shared" si="846"/>
        <v>37000</v>
      </c>
      <c r="AH3223" s="20">
        <f t="shared" si="847"/>
        <v>0</v>
      </c>
      <c r="AI3223" s="20">
        <f t="shared" si="851"/>
        <v>37000</v>
      </c>
      <c r="AJ3223" s="20">
        <f t="shared" si="852"/>
        <v>0</v>
      </c>
      <c r="AK3223" s="20">
        <f t="shared" si="841"/>
        <v>37000</v>
      </c>
      <c r="AL3223" s="171"/>
    </row>
    <row r="3224" spans="1:38" ht="15.75" customHeight="1" x14ac:dyDescent="0.25">
      <c r="A3224" s="3">
        <v>2054</v>
      </c>
      <c r="B3224" s="14">
        <f t="shared" si="850"/>
        <v>2</v>
      </c>
      <c r="C3224" s="9">
        <f>IF(A3224=A3223,C3223,"")</f>
        <v>45467</v>
      </c>
      <c r="D3224" s="3" t="str">
        <f>IF(A3224=A3223,D3223,"")</f>
        <v>Carrara Sabrina</v>
      </c>
      <c r="E3224" s="14" t="str">
        <f t="shared" si="848"/>
        <v>2054Carrara Sabrina2</v>
      </c>
      <c r="J3224" s="14" t="str">
        <f t="shared" si="842"/>
        <v xml:space="preserve">Limpeza de deposito de liquido refrigerante. Completar con refrigerante nuevo. Purgado del circuito de refrigeracion. </v>
      </c>
      <c r="L3224" s="3">
        <v>1</v>
      </c>
      <c r="M3224" s="10" t="s">
        <v>1431</v>
      </c>
      <c r="N3224" s="3" t="s">
        <v>771</v>
      </c>
      <c r="O3224" s="158">
        <v>1570.25</v>
      </c>
      <c r="P3224" s="158">
        <v>329.75</v>
      </c>
      <c r="Q3224" s="7">
        <v>1900</v>
      </c>
      <c r="S3224" s="8"/>
      <c r="T3224" s="11">
        <v>1</v>
      </c>
      <c r="U3224" s="158">
        <v>3719.01</v>
      </c>
      <c r="V3224" s="158">
        <v>780.99</v>
      </c>
      <c r="W3224" s="76">
        <v>4500</v>
      </c>
      <c r="X3224" s="16">
        <f t="shared" si="849"/>
        <v>4500</v>
      </c>
      <c r="AC3224" s="18">
        <f t="shared" si="840"/>
        <v>0</v>
      </c>
      <c r="AD3224" s="19">
        <f t="shared" si="844"/>
        <v>0</v>
      </c>
      <c r="AE3224" s="21">
        <f t="shared" si="843"/>
        <v>1900</v>
      </c>
      <c r="AF3224" s="20">
        <f t="shared" si="845"/>
        <v>0</v>
      </c>
      <c r="AG3224" s="20">
        <f t="shared" si="846"/>
        <v>0</v>
      </c>
      <c r="AH3224" s="20">
        <f t="shared" si="847"/>
        <v>0</v>
      </c>
      <c r="AI3224" s="20">
        <f t="shared" si="851"/>
        <v>0</v>
      </c>
      <c r="AJ3224" s="20">
        <f t="shared" si="852"/>
        <v>0</v>
      </c>
      <c r="AK3224" s="20">
        <f t="shared" si="841"/>
        <v>0</v>
      </c>
      <c r="AL3224" s="171"/>
    </row>
    <row r="3225" spans="1:38" ht="15.75" customHeight="1" x14ac:dyDescent="0.25">
      <c r="A3225" s="3">
        <v>2055</v>
      </c>
      <c r="B3225" s="14">
        <f t="shared" si="850"/>
        <v>1</v>
      </c>
      <c r="C3225" s="9">
        <v>45467</v>
      </c>
      <c r="D3225" s="3" t="s">
        <v>3403</v>
      </c>
      <c r="E3225" s="14" t="str">
        <f t="shared" si="848"/>
        <v>2055Creativity1</v>
      </c>
      <c r="F3225" s="119" t="s">
        <v>2494</v>
      </c>
      <c r="G3225" s="119" t="s">
        <v>765</v>
      </c>
      <c r="H3225" s="119">
        <v>60564</v>
      </c>
      <c r="I3225" s="10" t="s">
        <v>4049</v>
      </c>
      <c r="J3225" s="14" t="str">
        <f t="shared" si="842"/>
        <v>Service completo. Cambio de aceite y filtros. Control general del vehiculo. Desarmar distribucion completa. Cambiar kit, bomba de agua, correa poly-v y liquido refrigerante. Purgado del circuito de refrigeracion. Puesta a punto. Armado total.</v>
      </c>
      <c r="K3225" s="3" t="s">
        <v>2390</v>
      </c>
      <c r="L3225" s="3">
        <v>1</v>
      </c>
      <c r="M3225" s="10" t="s">
        <v>918</v>
      </c>
      <c r="N3225" s="3" t="s">
        <v>771</v>
      </c>
      <c r="O3225" s="158">
        <v>23140.5</v>
      </c>
      <c r="P3225" s="158">
        <v>4859.5</v>
      </c>
      <c r="Q3225" s="7">
        <v>28000</v>
      </c>
      <c r="S3225" s="8"/>
      <c r="T3225" s="11">
        <v>1</v>
      </c>
      <c r="U3225" s="158">
        <v>31404.959999999999</v>
      </c>
      <c r="V3225" s="158">
        <v>6595.04</v>
      </c>
      <c r="W3225" s="76">
        <v>38000</v>
      </c>
      <c r="X3225" s="16">
        <f t="shared" si="849"/>
        <v>38000</v>
      </c>
      <c r="Y3225" s="3">
        <v>1</v>
      </c>
      <c r="Z3225" s="114">
        <v>123966.95</v>
      </c>
      <c r="AA3225" s="114">
        <v>26033.05</v>
      </c>
      <c r="AB3225" s="4">
        <v>150000</v>
      </c>
      <c r="AC3225" s="18">
        <f t="shared" si="840"/>
        <v>150000</v>
      </c>
      <c r="AD3225" s="19">
        <f t="shared" si="844"/>
        <v>150000</v>
      </c>
      <c r="AE3225" s="21">
        <f t="shared" si="843"/>
        <v>28000</v>
      </c>
      <c r="AF3225" s="20">
        <f t="shared" si="845"/>
        <v>168281</v>
      </c>
      <c r="AG3225" s="20">
        <f t="shared" si="846"/>
        <v>277500</v>
      </c>
      <c r="AH3225" s="20">
        <f t="shared" si="847"/>
        <v>150000</v>
      </c>
      <c r="AI3225" s="20">
        <f t="shared" si="851"/>
        <v>353305.78512396693</v>
      </c>
      <c r="AJ3225" s="20">
        <f t="shared" si="852"/>
        <v>74194.214876033046</v>
      </c>
      <c r="AK3225" s="20">
        <f t="shared" si="841"/>
        <v>427500</v>
      </c>
      <c r="AL3225" s="171">
        <v>47</v>
      </c>
    </row>
    <row r="3226" spans="1:38" ht="15.75" customHeight="1" x14ac:dyDescent="0.25">
      <c r="A3226" s="3">
        <v>2055</v>
      </c>
      <c r="B3226" s="14">
        <f t="shared" si="850"/>
        <v>2</v>
      </c>
      <c r="C3226" s="9">
        <f>IF(A3226=A3225,C3225,"")</f>
        <v>45467</v>
      </c>
      <c r="D3226" s="3" t="str">
        <f>IF(A3226=A3225,D3225,"")</f>
        <v>Creativity</v>
      </c>
      <c r="E3226" s="14" t="str">
        <f t="shared" si="848"/>
        <v>2055Creativity2</v>
      </c>
      <c r="J3226" s="14" t="str">
        <f t="shared" si="842"/>
        <v xml:space="preserve">Service completo. Cambio de aceite y filtros. Control general del vehiculo. Desarmar distribucion completa. Cambiar kit, bomba de agua, correa poly-v y liquido refrigerante. Purgado del circuito de refrigeracion. Puesta a punto. Armado total. </v>
      </c>
      <c r="L3226" s="3">
        <v>1</v>
      </c>
      <c r="M3226" s="10" t="s">
        <v>728</v>
      </c>
      <c r="N3226" s="3" t="s">
        <v>771</v>
      </c>
      <c r="O3226" s="158">
        <v>3739.67</v>
      </c>
      <c r="P3226" s="158">
        <v>785.33</v>
      </c>
      <c r="Q3226" s="7">
        <v>4525</v>
      </c>
      <c r="S3226" s="8"/>
      <c r="T3226" s="11">
        <v>4</v>
      </c>
      <c r="U3226" s="158">
        <v>9297.52</v>
      </c>
      <c r="V3226" s="158">
        <v>1952.48</v>
      </c>
      <c r="W3226" s="76">
        <v>11250</v>
      </c>
      <c r="X3226" s="16">
        <f t="shared" si="849"/>
        <v>45000</v>
      </c>
      <c r="AC3226" s="18">
        <f t="shared" si="840"/>
        <v>0</v>
      </c>
      <c r="AD3226" s="19">
        <f t="shared" si="844"/>
        <v>150000</v>
      </c>
      <c r="AE3226" s="21">
        <f t="shared" si="843"/>
        <v>18100</v>
      </c>
      <c r="AF3226" s="20">
        <f t="shared" si="845"/>
        <v>0</v>
      </c>
      <c r="AG3226" s="20">
        <f t="shared" si="846"/>
        <v>0</v>
      </c>
      <c r="AH3226" s="20">
        <f t="shared" si="847"/>
        <v>0</v>
      </c>
      <c r="AI3226" s="20">
        <f t="shared" si="851"/>
        <v>0</v>
      </c>
      <c r="AJ3226" s="20">
        <f t="shared" si="852"/>
        <v>0</v>
      </c>
      <c r="AK3226" s="20">
        <f t="shared" si="841"/>
        <v>0</v>
      </c>
      <c r="AL3226" s="171"/>
    </row>
    <row r="3227" spans="1:38" ht="15.75" customHeight="1" x14ac:dyDescent="0.25">
      <c r="A3227" s="3">
        <v>2055</v>
      </c>
      <c r="B3227" s="14">
        <f t="shared" si="850"/>
        <v>3</v>
      </c>
      <c r="C3227" s="9">
        <f>IF(A3227=A3226,C3226,"")</f>
        <v>45467</v>
      </c>
      <c r="D3227" s="3" t="str">
        <f>IF(A3227=A3226,D3226,"")</f>
        <v>Creativity</v>
      </c>
      <c r="E3227" s="14" t="str">
        <f t="shared" si="848"/>
        <v>2055Creativity3</v>
      </c>
      <c r="J3227" s="14" t="str">
        <f t="shared" si="842"/>
        <v xml:space="preserve">Service completo. Cambio de aceite y filtros. Control general del vehiculo. Desarmar distribucion completa. Cambiar kit, bomba de agua, correa poly-v y liquido refrigerante. Purgado del circuito de refrigeracion. Puesta a punto. Armado total.  </v>
      </c>
      <c r="L3227" s="3">
        <v>1</v>
      </c>
      <c r="M3227" s="10" t="s">
        <v>1902</v>
      </c>
      <c r="N3227" s="3" t="s">
        <v>771</v>
      </c>
      <c r="O3227" s="158">
        <v>90909.09</v>
      </c>
      <c r="P3227" s="158">
        <v>19090.91</v>
      </c>
      <c r="Q3227" s="7">
        <v>110000</v>
      </c>
      <c r="S3227" s="8"/>
      <c r="T3227" s="11">
        <v>1</v>
      </c>
      <c r="U3227" s="158">
        <v>117355.38</v>
      </c>
      <c r="V3227" s="158">
        <v>24644.62</v>
      </c>
      <c r="W3227" s="76">
        <v>142000</v>
      </c>
      <c r="X3227" s="16">
        <f t="shared" si="849"/>
        <v>142000</v>
      </c>
      <c r="AC3227" s="18">
        <f t="shared" si="840"/>
        <v>0</v>
      </c>
      <c r="AD3227" s="19">
        <f t="shared" si="844"/>
        <v>150000</v>
      </c>
      <c r="AE3227" s="21">
        <f t="shared" si="843"/>
        <v>110000</v>
      </c>
      <c r="AF3227" s="20">
        <f t="shared" si="845"/>
        <v>0</v>
      </c>
      <c r="AG3227" s="20">
        <f t="shared" si="846"/>
        <v>0</v>
      </c>
      <c r="AH3227" s="20">
        <f t="shared" si="847"/>
        <v>0</v>
      </c>
      <c r="AI3227" s="20">
        <f t="shared" si="851"/>
        <v>0</v>
      </c>
      <c r="AJ3227" s="20">
        <f t="shared" si="852"/>
        <v>0</v>
      </c>
      <c r="AK3227" s="20">
        <f t="shared" si="841"/>
        <v>0</v>
      </c>
      <c r="AL3227" s="171"/>
    </row>
    <row r="3228" spans="1:38" ht="15.75" customHeight="1" x14ac:dyDescent="0.25">
      <c r="A3228" s="3">
        <v>2055</v>
      </c>
      <c r="B3228" s="14">
        <f t="shared" si="850"/>
        <v>4</v>
      </c>
      <c r="C3228" s="9">
        <f>IF(A3228=A3227,C3227,"")</f>
        <v>45467</v>
      </c>
      <c r="D3228" s="3" t="str">
        <f>IF(A3228=A3227,D3227,"")</f>
        <v>Creativity</v>
      </c>
      <c r="E3228" s="14" t="str">
        <f t="shared" si="848"/>
        <v>2055Creativity4</v>
      </c>
      <c r="J3228" s="14" t="str">
        <f t="shared" si="842"/>
        <v xml:space="preserve">Service completo. Cambio de aceite y filtros. Control general del vehiculo. Desarmar distribucion completa. Cambiar kit, bomba de agua, correa poly-v y liquido refrigerante. Purgado del circuito de refrigeracion. Puesta a punto. Armado total.   </v>
      </c>
      <c r="L3228" s="3">
        <v>1</v>
      </c>
      <c r="M3228" s="10" t="s">
        <v>1920</v>
      </c>
      <c r="N3228" s="3" t="s">
        <v>771</v>
      </c>
      <c r="O3228" s="158">
        <v>12396.7</v>
      </c>
      <c r="P3228" s="158">
        <v>2603.3000000000002</v>
      </c>
      <c r="Q3228" s="7">
        <v>15000</v>
      </c>
      <c r="S3228" s="8"/>
      <c r="T3228" s="11">
        <v>1</v>
      </c>
      <c r="U3228" s="158">
        <v>18181.82</v>
      </c>
      <c r="V3228" s="158">
        <v>3818.18</v>
      </c>
      <c r="W3228" s="76">
        <v>22000</v>
      </c>
      <c r="X3228" s="16">
        <f t="shared" si="849"/>
        <v>22000</v>
      </c>
      <c r="AC3228" s="18">
        <f t="shared" si="840"/>
        <v>0</v>
      </c>
      <c r="AD3228" s="19">
        <f t="shared" si="844"/>
        <v>150000</v>
      </c>
      <c r="AE3228" s="21">
        <f t="shared" si="843"/>
        <v>15000</v>
      </c>
      <c r="AF3228" s="20">
        <f t="shared" si="845"/>
        <v>0</v>
      </c>
      <c r="AG3228" s="20">
        <f t="shared" si="846"/>
        <v>0</v>
      </c>
      <c r="AH3228" s="20">
        <f t="shared" si="847"/>
        <v>0</v>
      </c>
      <c r="AI3228" s="20">
        <f t="shared" si="851"/>
        <v>0</v>
      </c>
      <c r="AJ3228" s="20">
        <f t="shared" si="852"/>
        <v>0</v>
      </c>
      <c r="AK3228" s="20">
        <f t="shared" si="841"/>
        <v>0</v>
      </c>
      <c r="AL3228" s="171"/>
    </row>
    <row r="3229" spans="1:38" ht="15.75" customHeight="1" x14ac:dyDescent="0.25">
      <c r="A3229" s="3">
        <v>2055</v>
      </c>
      <c r="B3229" s="14">
        <f t="shared" si="850"/>
        <v>5</v>
      </c>
      <c r="C3229" s="9">
        <f>IF(A3229=A3228,C3228,"")</f>
        <v>45467</v>
      </c>
      <c r="D3229" s="3" t="str">
        <f>IF(A3229=A3228,D3228,"")</f>
        <v>Creativity</v>
      </c>
      <c r="E3229" s="14" t="str">
        <f t="shared" si="848"/>
        <v>2055Creativity5</v>
      </c>
      <c r="J3229" s="14" t="str">
        <f t="shared" si="842"/>
        <v xml:space="preserve">Service completo. Cambio de aceite y filtros. Control general del vehiculo. Desarmar distribucion completa. Cambiar kit, bomba de agua, correa poly-v y liquido refrigerante. Purgado del circuito de refrigeracion. Puesta a punto. Armado total.    </v>
      </c>
      <c r="L3229" s="3">
        <v>1</v>
      </c>
      <c r="M3229" s="10" t="s">
        <v>1970</v>
      </c>
      <c r="N3229" s="3" t="s">
        <v>771</v>
      </c>
      <c r="O3229" s="158">
        <v>7319.01</v>
      </c>
      <c r="P3229" s="158">
        <v>1536.99</v>
      </c>
      <c r="Q3229" s="7">
        <v>8856</v>
      </c>
      <c r="S3229" s="8"/>
      <c r="T3229" s="11">
        <v>2</v>
      </c>
      <c r="U3229" s="158">
        <v>10743.81</v>
      </c>
      <c r="V3229" s="158">
        <v>2256.19</v>
      </c>
      <c r="W3229" s="76">
        <v>13000</v>
      </c>
      <c r="X3229" s="16">
        <f t="shared" si="849"/>
        <v>26000</v>
      </c>
      <c r="AC3229" s="18">
        <f t="shared" si="840"/>
        <v>0</v>
      </c>
      <c r="AD3229" s="19">
        <f t="shared" si="844"/>
        <v>150000</v>
      </c>
      <c r="AE3229" s="21">
        <f t="shared" si="843"/>
        <v>17712</v>
      </c>
      <c r="AF3229" s="20">
        <f t="shared" si="845"/>
        <v>0</v>
      </c>
      <c r="AG3229" s="20">
        <f t="shared" si="846"/>
        <v>0</v>
      </c>
      <c r="AH3229" s="20">
        <f t="shared" si="847"/>
        <v>0</v>
      </c>
      <c r="AI3229" s="20">
        <f t="shared" si="851"/>
        <v>0</v>
      </c>
      <c r="AJ3229" s="20">
        <f t="shared" si="852"/>
        <v>0</v>
      </c>
      <c r="AK3229" s="20">
        <f t="shared" si="841"/>
        <v>0</v>
      </c>
      <c r="AL3229" s="171"/>
    </row>
    <row r="3230" spans="1:38" ht="15.75" customHeight="1" x14ac:dyDescent="0.25">
      <c r="A3230" s="3">
        <v>2055</v>
      </c>
      <c r="B3230" s="14">
        <f t="shared" si="850"/>
        <v>6</v>
      </c>
      <c r="C3230" s="9">
        <f>IF(A3230=A3229,C3229,"")</f>
        <v>45467</v>
      </c>
      <c r="D3230" s="3" t="str">
        <f>IF(A3230=A3229,D3229,"")</f>
        <v>Creativity</v>
      </c>
      <c r="E3230" s="14" t="str">
        <f t="shared" si="848"/>
        <v>2055Creativity6</v>
      </c>
      <c r="J3230" s="14" t="str">
        <f t="shared" si="842"/>
        <v xml:space="preserve">Service completo. Cambio de aceite y filtros. Control general del vehiculo. Desarmar distribucion completa. Cambiar kit, bomba de agua, correa poly-v y liquido refrigerante. Purgado del circuito de refrigeracion. Puesta a punto. Armado total.     </v>
      </c>
      <c r="L3230" s="3">
        <v>1</v>
      </c>
      <c r="M3230" s="10" t="s">
        <v>1431</v>
      </c>
      <c r="N3230" s="3" t="s">
        <v>771</v>
      </c>
      <c r="O3230" s="158">
        <v>1570.25</v>
      </c>
      <c r="P3230" s="158">
        <v>329.75</v>
      </c>
      <c r="Q3230" s="7">
        <v>1900</v>
      </c>
      <c r="S3230" s="8"/>
      <c r="T3230" s="11">
        <v>1</v>
      </c>
      <c r="U3230" s="158">
        <v>3719.01</v>
      </c>
      <c r="V3230" s="158">
        <v>780.99</v>
      </c>
      <c r="W3230" s="76">
        <v>4500</v>
      </c>
      <c r="X3230" s="16">
        <f t="shared" si="849"/>
        <v>4500</v>
      </c>
      <c r="AC3230" s="18">
        <f t="shared" si="840"/>
        <v>0</v>
      </c>
      <c r="AD3230" s="19">
        <f t="shared" si="844"/>
        <v>150000</v>
      </c>
      <c r="AE3230" s="21">
        <f t="shared" si="843"/>
        <v>1900</v>
      </c>
      <c r="AF3230" s="20">
        <f t="shared" si="845"/>
        <v>0</v>
      </c>
      <c r="AG3230" s="20">
        <f t="shared" si="846"/>
        <v>0</v>
      </c>
      <c r="AH3230" s="20">
        <f t="shared" si="847"/>
        <v>0</v>
      </c>
      <c r="AI3230" s="20">
        <f t="shared" si="851"/>
        <v>0</v>
      </c>
      <c r="AJ3230" s="20">
        <f t="shared" si="852"/>
        <v>0</v>
      </c>
      <c r="AK3230" s="20">
        <f t="shared" si="841"/>
        <v>0</v>
      </c>
      <c r="AL3230" s="171"/>
    </row>
    <row r="3231" spans="1:38" ht="15.75" customHeight="1" x14ac:dyDescent="0.25">
      <c r="A3231" s="3">
        <v>2056</v>
      </c>
      <c r="B3231" s="14">
        <f t="shared" si="850"/>
        <v>1</v>
      </c>
      <c r="C3231" s="9">
        <v>45467</v>
      </c>
      <c r="D3231" s="3" t="s">
        <v>4050</v>
      </c>
      <c r="E3231" s="14" t="str">
        <f t="shared" si="848"/>
        <v>2056Di genaro Magali1</v>
      </c>
      <c r="F3231" s="119" t="s">
        <v>4051</v>
      </c>
      <c r="G3231" s="119" t="s">
        <v>806</v>
      </c>
      <c r="H3231" s="119">
        <v>54085</v>
      </c>
      <c r="I3231" s="10" t="s">
        <v>4052</v>
      </c>
      <c r="J3231" s="14" t="str">
        <f t="shared" si="842"/>
        <v>Desarmar distribucion completa. Cambiar kit, bomba de agua, ambas correas poly-v y liquido refrigerante. Purgado del circuito de refrigeracion. Puesta a punto. Armado total. Cambiar juego de bujias.</v>
      </c>
      <c r="K3231" s="3" t="s">
        <v>2380</v>
      </c>
      <c r="L3231" s="3">
        <v>1</v>
      </c>
      <c r="M3231" s="10" t="s">
        <v>2249</v>
      </c>
      <c r="N3231" s="3" t="s">
        <v>734</v>
      </c>
      <c r="O3231" s="158">
        <v>51239.67</v>
      </c>
      <c r="P3231" s="158">
        <v>10760.33</v>
      </c>
      <c r="Q3231" s="7">
        <v>62000</v>
      </c>
      <c r="S3231" s="8"/>
      <c r="T3231" s="11">
        <v>1</v>
      </c>
      <c r="U3231" s="158">
        <v>64462.81</v>
      </c>
      <c r="V3231" s="158">
        <v>13537.19</v>
      </c>
      <c r="W3231" s="76">
        <v>78000</v>
      </c>
      <c r="X3231" s="16">
        <f t="shared" si="849"/>
        <v>78000</v>
      </c>
      <c r="Y3231" s="3">
        <v>1</v>
      </c>
      <c r="Z3231" s="114">
        <v>99173.56</v>
      </c>
      <c r="AA3231" s="114">
        <v>20826.439999999999</v>
      </c>
      <c r="AB3231" s="4">
        <v>120000</v>
      </c>
      <c r="AC3231" s="18">
        <f t="shared" si="840"/>
        <v>120000</v>
      </c>
      <c r="AD3231" s="19">
        <f t="shared" si="844"/>
        <v>120000</v>
      </c>
      <c r="AE3231" s="21">
        <f t="shared" si="843"/>
        <v>62000</v>
      </c>
      <c r="AF3231" s="20">
        <f t="shared" si="845"/>
        <v>152256</v>
      </c>
      <c r="AG3231" s="20">
        <f t="shared" si="846"/>
        <v>277200</v>
      </c>
      <c r="AH3231" s="20">
        <f t="shared" si="847"/>
        <v>120000</v>
      </c>
      <c r="AI3231" s="20">
        <f t="shared" si="851"/>
        <v>328264.46280991734</v>
      </c>
      <c r="AJ3231" s="20">
        <f t="shared" si="852"/>
        <v>68935.537190082643</v>
      </c>
      <c r="AK3231" s="20">
        <f t="shared" si="841"/>
        <v>397200</v>
      </c>
      <c r="AL3231" s="171">
        <v>52</v>
      </c>
    </row>
    <row r="3232" spans="1:38" ht="15.75" customHeight="1" x14ac:dyDescent="0.25">
      <c r="A3232" s="3">
        <v>2056</v>
      </c>
      <c r="B3232" s="14">
        <f t="shared" si="850"/>
        <v>2</v>
      </c>
      <c r="C3232" s="9">
        <f>IF(A3232=A3231,C3231,"")</f>
        <v>45467</v>
      </c>
      <c r="D3232" s="3" t="str">
        <f>IF(A3232=A3231,D3231,"")</f>
        <v>Di genaro Magali</v>
      </c>
      <c r="E3232" s="14" t="str">
        <f t="shared" si="848"/>
        <v>2056Di genaro Magali2</v>
      </c>
      <c r="J3232" s="14" t="str">
        <f t="shared" si="842"/>
        <v xml:space="preserve">Desarmar distribucion completa. Cambiar kit, bomba de agua, ambas correas poly-v y liquido refrigerante. Purgado del circuito de refrigeracion. Puesta a punto. Armado total. Cambiar juego de bujias. </v>
      </c>
      <c r="L3232" s="3">
        <v>1</v>
      </c>
      <c r="M3232" s="10" t="s">
        <v>693</v>
      </c>
      <c r="N3232" s="3" t="s">
        <v>734</v>
      </c>
      <c r="O3232" s="158">
        <v>29752.07</v>
      </c>
      <c r="P3232" s="158">
        <v>6247.93</v>
      </c>
      <c r="Q3232" s="7">
        <v>36000</v>
      </c>
      <c r="S3232" s="8"/>
      <c r="T3232" s="11">
        <v>1</v>
      </c>
      <c r="U3232" s="158">
        <v>37190.089999999997</v>
      </c>
      <c r="V3232" s="158">
        <v>7809.91</v>
      </c>
      <c r="W3232" s="76">
        <v>45000</v>
      </c>
      <c r="X3232" s="16">
        <f t="shared" si="849"/>
        <v>45000</v>
      </c>
      <c r="AC3232" s="18">
        <f t="shared" si="840"/>
        <v>0</v>
      </c>
      <c r="AD3232" s="19">
        <f t="shared" si="844"/>
        <v>120000</v>
      </c>
      <c r="AE3232" s="21">
        <f t="shared" si="843"/>
        <v>36000</v>
      </c>
      <c r="AF3232" s="20">
        <f t="shared" si="845"/>
        <v>0</v>
      </c>
      <c r="AG3232" s="20">
        <f t="shared" si="846"/>
        <v>0</v>
      </c>
      <c r="AH3232" s="20">
        <f t="shared" si="847"/>
        <v>0</v>
      </c>
      <c r="AI3232" s="20">
        <f t="shared" si="851"/>
        <v>0</v>
      </c>
      <c r="AJ3232" s="20">
        <f t="shared" si="852"/>
        <v>0</v>
      </c>
      <c r="AK3232" s="20">
        <f t="shared" si="841"/>
        <v>0</v>
      </c>
      <c r="AL3232" s="171"/>
    </row>
    <row r="3233" spans="1:38" ht="15.75" customHeight="1" x14ac:dyDescent="0.25">
      <c r="A3233" s="3">
        <v>2056</v>
      </c>
      <c r="B3233" s="14">
        <f t="shared" si="850"/>
        <v>3</v>
      </c>
      <c r="C3233" s="9">
        <f>IF(A3233=A3232,C3232,"")</f>
        <v>45467</v>
      </c>
      <c r="D3233" s="3" t="str">
        <f>IF(A3233=A3232,D3232,"")</f>
        <v>Di genaro Magali</v>
      </c>
      <c r="E3233" s="14" t="str">
        <f t="shared" si="848"/>
        <v>2056Di genaro Magali3</v>
      </c>
      <c r="J3233" s="14" t="str">
        <f t="shared" si="842"/>
        <v xml:space="preserve">Desarmar distribucion completa. Cambiar kit, bomba de agua, ambas correas poly-v y liquido refrigerante. Purgado del circuito de refrigeracion. Puesta a punto. Armado total. Cambiar juego de bujias.  </v>
      </c>
      <c r="L3233" s="3">
        <v>1</v>
      </c>
      <c r="M3233" s="10" t="s">
        <v>1920</v>
      </c>
      <c r="N3233" s="3" t="s">
        <v>734</v>
      </c>
      <c r="O3233" s="158">
        <v>31404.959999999999</v>
      </c>
      <c r="P3233" s="158">
        <v>6595.04</v>
      </c>
      <c r="Q3233" s="7">
        <v>38000</v>
      </c>
      <c r="S3233" s="8"/>
      <c r="T3233" s="11">
        <v>2</v>
      </c>
      <c r="U3233" s="158">
        <v>39338.85</v>
      </c>
      <c r="V3233" s="158">
        <v>8261.15</v>
      </c>
      <c r="W3233" s="76">
        <v>47600</v>
      </c>
      <c r="X3233" s="16">
        <f t="shared" si="849"/>
        <v>95200</v>
      </c>
      <c r="AC3233" s="18">
        <f t="shared" si="840"/>
        <v>0</v>
      </c>
      <c r="AD3233" s="19">
        <f t="shared" si="844"/>
        <v>120000</v>
      </c>
      <c r="AE3233" s="21">
        <f t="shared" si="843"/>
        <v>76000</v>
      </c>
      <c r="AF3233" s="20">
        <f t="shared" si="845"/>
        <v>0</v>
      </c>
      <c r="AG3233" s="20">
        <f t="shared" si="846"/>
        <v>0</v>
      </c>
      <c r="AH3233" s="20">
        <f t="shared" si="847"/>
        <v>0</v>
      </c>
      <c r="AI3233" s="20">
        <f t="shared" si="851"/>
        <v>0</v>
      </c>
      <c r="AJ3233" s="20">
        <f t="shared" si="852"/>
        <v>0</v>
      </c>
      <c r="AK3233" s="20">
        <f t="shared" si="841"/>
        <v>0</v>
      </c>
      <c r="AL3233" s="171"/>
    </row>
    <row r="3234" spans="1:38" ht="15.75" customHeight="1" x14ac:dyDescent="0.25">
      <c r="A3234" s="3">
        <v>2056</v>
      </c>
      <c r="B3234" s="14">
        <f t="shared" si="850"/>
        <v>4</v>
      </c>
      <c r="C3234" s="9">
        <f>IF(A3234=A3233,C3233,"")</f>
        <v>45467</v>
      </c>
      <c r="D3234" s="3" t="str">
        <f>IF(A3234=A3233,D3233,"")</f>
        <v>Di genaro Magali</v>
      </c>
      <c r="E3234" s="14" t="str">
        <f t="shared" si="848"/>
        <v>2056Di genaro Magali4</v>
      </c>
      <c r="J3234" s="14" t="str">
        <f t="shared" si="842"/>
        <v xml:space="preserve">Desarmar distribucion completa. Cambiar kit, bomba de agua, ambas correas poly-v y liquido refrigerante. Purgado del circuito de refrigeracion. Puesta a punto. Armado total. Cambiar juego de bujias.   </v>
      </c>
      <c r="L3234" s="3">
        <v>1</v>
      </c>
      <c r="M3234" s="10" t="s">
        <v>1970</v>
      </c>
      <c r="N3234" s="3" t="s">
        <v>771</v>
      </c>
      <c r="O3234" s="158">
        <v>7319.01</v>
      </c>
      <c r="P3234" s="158">
        <v>1536.99</v>
      </c>
      <c r="Q3234" s="7">
        <v>8856</v>
      </c>
      <c r="S3234" s="8"/>
      <c r="T3234" s="11">
        <v>2</v>
      </c>
      <c r="U3234" s="158">
        <v>9504.14</v>
      </c>
      <c r="V3234" s="158">
        <v>1995.86</v>
      </c>
      <c r="W3234" s="76">
        <v>11500</v>
      </c>
      <c r="X3234" s="16">
        <f t="shared" si="849"/>
        <v>23000</v>
      </c>
      <c r="AC3234" s="18">
        <f t="shared" si="840"/>
        <v>0</v>
      </c>
      <c r="AD3234" s="19">
        <f t="shared" si="844"/>
        <v>120000</v>
      </c>
      <c r="AE3234" s="21">
        <f t="shared" si="843"/>
        <v>17712</v>
      </c>
      <c r="AF3234" s="20">
        <f t="shared" si="845"/>
        <v>0</v>
      </c>
      <c r="AG3234" s="20">
        <f t="shared" si="846"/>
        <v>0</v>
      </c>
      <c r="AH3234" s="20">
        <f t="shared" si="847"/>
        <v>0</v>
      </c>
      <c r="AI3234" s="20">
        <f t="shared" si="851"/>
        <v>0</v>
      </c>
      <c r="AJ3234" s="20">
        <f t="shared" si="852"/>
        <v>0</v>
      </c>
      <c r="AK3234" s="20">
        <f t="shared" si="841"/>
        <v>0</v>
      </c>
      <c r="AL3234" s="171"/>
    </row>
    <row r="3235" spans="1:38" ht="15.75" customHeight="1" x14ac:dyDescent="0.25">
      <c r="A3235" s="3">
        <v>2056</v>
      </c>
      <c r="B3235" s="14">
        <f t="shared" si="850"/>
        <v>5</v>
      </c>
      <c r="C3235" s="9">
        <f>IF(A3235=A3234,C3234,"")</f>
        <v>45467</v>
      </c>
      <c r="D3235" s="3" t="str">
        <f>IF(A3235=A3234,D3234,"")</f>
        <v>Di genaro Magali</v>
      </c>
      <c r="E3235" s="14" t="str">
        <f t="shared" si="848"/>
        <v>2056Di genaro Magali5</v>
      </c>
      <c r="J3235" s="14" t="str">
        <f t="shared" si="842"/>
        <v xml:space="preserve">Desarmar distribucion completa. Cambiar kit, bomba de agua, ambas correas poly-v y liquido refrigerante. Purgado del circuito de refrigeracion. Puesta a punto. Armado total. Cambiar juego de bujias.    </v>
      </c>
      <c r="L3235" s="3">
        <v>1</v>
      </c>
      <c r="M3235" s="10" t="s">
        <v>1431</v>
      </c>
      <c r="N3235" s="3" t="s">
        <v>771</v>
      </c>
      <c r="O3235" s="158">
        <v>1570.25</v>
      </c>
      <c r="P3235" s="158">
        <v>329.75</v>
      </c>
      <c r="Q3235" s="7">
        <v>1900</v>
      </c>
      <c r="S3235" s="8"/>
      <c r="T3235" s="11">
        <v>1</v>
      </c>
      <c r="U3235" s="158">
        <v>3305.79</v>
      </c>
      <c r="V3235" s="158">
        <v>694.21</v>
      </c>
      <c r="W3235" s="76">
        <v>4000</v>
      </c>
      <c r="X3235" s="16">
        <f t="shared" si="849"/>
        <v>4000</v>
      </c>
      <c r="AC3235" s="18">
        <f t="shared" ref="AC3235:AC3298" si="853">+AB3235*Y3235</f>
        <v>0</v>
      </c>
      <c r="AD3235" s="19">
        <f t="shared" si="844"/>
        <v>120000</v>
      </c>
      <c r="AE3235" s="21">
        <f t="shared" si="843"/>
        <v>1900</v>
      </c>
      <c r="AF3235" s="20">
        <f t="shared" si="845"/>
        <v>0</v>
      </c>
      <c r="AG3235" s="20">
        <f t="shared" si="846"/>
        <v>0</v>
      </c>
      <c r="AH3235" s="20">
        <f t="shared" si="847"/>
        <v>0</v>
      </c>
      <c r="AI3235" s="20">
        <f t="shared" si="851"/>
        <v>0</v>
      </c>
      <c r="AJ3235" s="20">
        <f t="shared" si="852"/>
        <v>0</v>
      </c>
      <c r="AK3235" s="20">
        <f t="shared" ref="AK3235:AK3298" si="854">AH3235+AG3235</f>
        <v>0</v>
      </c>
      <c r="AL3235" s="171"/>
    </row>
    <row r="3236" spans="1:38" ht="15.75" customHeight="1" x14ac:dyDescent="0.25">
      <c r="A3236" s="3">
        <v>2056</v>
      </c>
      <c r="B3236" s="14">
        <f t="shared" si="850"/>
        <v>6</v>
      </c>
      <c r="C3236" s="9">
        <f>IF(A3236=A3235,C3235,"")</f>
        <v>45467</v>
      </c>
      <c r="D3236" s="3" t="str">
        <f>IF(A3236=A3235,D3235,"")</f>
        <v>Di genaro Magali</v>
      </c>
      <c r="E3236" s="14" t="str">
        <f t="shared" si="848"/>
        <v>2056Di genaro Magali6</v>
      </c>
      <c r="J3236" s="14" t="str">
        <f t="shared" si="842"/>
        <v xml:space="preserve">Desarmar distribucion completa. Cambiar kit, bomba de agua, ambas correas poly-v y liquido refrigerante. Purgado del circuito de refrigeracion. Puesta a punto. Armado total. Cambiar juego de bujias.     </v>
      </c>
      <c r="L3236" s="3">
        <v>1</v>
      </c>
      <c r="M3236" s="10" t="s">
        <v>3727</v>
      </c>
      <c r="N3236" s="3" t="s">
        <v>771</v>
      </c>
      <c r="O3236" s="158">
        <v>4545.46</v>
      </c>
      <c r="P3236" s="158">
        <v>954.54</v>
      </c>
      <c r="Q3236" s="7">
        <v>5500</v>
      </c>
      <c r="S3236" s="8"/>
      <c r="T3236" s="11">
        <v>4</v>
      </c>
      <c r="U3236" s="158">
        <v>6611.57</v>
      </c>
      <c r="V3236" s="158">
        <v>1388.43</v>
      </c>
      <c r="W3236" s="76">
        <v>8000</v>
      </c>
      <c r="X3236" s="16">
        <f t="shared" si="849"/>
        <v>32000</v>
      </c>
      <c r="AC3236" s="18">
        <f t="shared" si="853"/>
        <v>0</v>
      </c>
      <c r="AD3236" s="19">
        <f t="shared" si="844"/>
        <v>120000</v>
      </c>
      <c r="AE3236" s="21">
        <f t="shared" si="843"/>
        <v>22000</v>
      </c>
      <c r="AF3236" s="20">
        <f t="shared" si="845"/>
        <v>0</v>
      </c>
      <c r="AG3236" s="20">
        <f t="shared" si="846"/>
        <v>0</v>
      </c>
      <c r="AH3236" s="20">
        <f t="shared" si="847"/>
        <v>0</v>
      </c>
      <c r="AI3236" s="20">
        <f t="shared" si="851"/>
        <v>0</v>
      </c>
      <c r="AJ3236" s="20">
        <f t="shared" si="852"/>
        <v>0</v>
      </c>
      <c r="AK3236" s="20">
        <f t="shared" si="854"/>
        <v>0</v>
      </c>
      <c r="AL3236" s="171"/>
    </row>
    <row r="3237" spans="1:38" ht="15.75" customHeight="1" x14ac:dyDescent="0.25">
      <c r="A3237" s="3">
        <v>2057</v>
      </c>
      <c r="B3237" s="14">
        <f t="shared" si="850"/>
        <v>1</v>
      </c>
      <c r="C3237" s="9">
        <v>45467</v>
      </c>
      <c r="D3237" s="3" t="s">
        <v>116</v>
      </c>
      <c r="E3237" s="14" t="str">
        <f t="shared" si="848"/>
        <v>2057Transporte Palloni1</v>
      </c>
      <c r="F3237" s="119" t="s">
        <v>1299</v>
      </c>
      <c r="G3237" s="119" t="s">
        <v>1300</v>
      </c>
      <c r="H3237" s="119">
        <v>425294</v>
      </c>
      <c r="I3237" s="10" t="s">
        <v>4053</v>
      </c>
      <c r="J3237" s="14" t="str">
        <f t="shared" si="842"/>
        <v>Control de embrague. Se hallo mal funcionamiento del mismo. Control del tren delantero para tecnica.</v>
      </c>
      <c r="K3237" s="3" t="s">
        <v>1665</v>
      </c>
      <c r="S3237" s="8"/>
      <c r="W3237" s="76"/>
      <c r="X3237" s="16">
        <f t="shared" si="849"/>
        <v>0</v>
      </c>
      <c r="AC3237" s="18">
        <f t="shared" si="853"/>
        <v>0</v>
      </c>
      <c r="AD3237" s="19">
        <f t="shared" si="844"/>
        <v>0</v>
      </c>
      <c r="AE3237" s="21">
        <f t="shared" si="843"/>
        <v>0</v>
      </c>
      <c r="AF3237" s="20">
        <f t="shared" si="845"/>
        <v>0</v>
      </c>
      <c r="AG3237" s="20">
        <f t="shared" si="846"/>
        <v>0</v>
      </c>
      <c r="AH3237" s="20">
        <f t="shared" si="847"/>
        <v>0</v>
      </c>
      <c r="AI3237" s="20">
        <f t="shared" si="851"/>
        <v>0</v>
      </c>
      <c r="AJ3237" s="20">
        <f t="shared" si="852"/>
        <v>0</v>
      </c>
      <c r="AK3237" s="20">
        <f t="shared" si="854"/>
        <v>0</v>
      </c>
      <c r="AL3237" s="171"/>
    </row>
    <row r="3238" spans="1:38" ht="15.75" customHeight="1" x14ac:dyDescent="0.25">
      <c r="A3238" s="3">
        <v>2057</v>
      </c>
      <c r="B3238" s="14">
        <f t="shared" si="850"/>
        <v>2</v>
      </c>
      <c r="C3238" s="9">
        <f>IF(A3238=A3237,C3237,"")</f>
        <v>45467</v>
      </c>
      <c r="D3238" s="3" t="str">
        <f>IF(A3238=A3237,D3237,"")</f>
        <v>Transporte Palloni</v>
      </c>
      <c r="E3238" s="14" t="str">
        <f t="shared" si="848"/>
        <v>2057Transporte Palloni2</v>
      </c>
      <c r="J3238" s="14" t="str">
        <f t="shared" si="842"/>
        <v xml:space="preserve">Control de embrague. Se hallo mal funcionamiento del mismo. Control del tren delantero para tecnica. </v>
      </c>
      <c r="S3238" s="8"/>
      <c r="W3238" s="76"/>
      <c r="X3238" s="16">
        <f t="shared" si="849"/>
        <v>0</v>
      </c>
      <c r="AC3238" s="18">
        <f t="shared" si="853"/>
        <v>0</v>
      </c>
      <c r="AD3238" s="19">
        <f t="shared" si="844"/>
        <v>0</v>
      </c>
      <c r="AE3238" s="21">
        <f t="shared" si="843"/>
        <v>0</v>
      </c>
      <c r="AF3238" s="20">
        <f t="shared" si="845"/>
        <v>0</v>
      </c>
      <c r="AG3238" s="20">
        <f t="shared" si="846"/>
        <v>0</v>
      </c>
      <c r="AH3238" s="20">
        <f t="shared" si="847"/>
        <v>0</v>
      </c>
      <c r="AI3238" s="20">
        <f t="shared" si="851"/>
        <v>0</v>
      </c>
      <c r="AJ3238" s="20">
        <f t="shared" si="852"/>
        <v>0</v>
      </c>
      <c r="AK3238" s="20">
        <f t="shared" si="854"/>
        <v>0</v>
      </c>
      <c r="AL3238" s="171"/>
    </row>
    <row r="3239" spans="1:38" ht="15.75" customHeight="1" x14ac:dyDescent="0.25">
      <c r="A3239" s="3">
        <v>2058</v>
      </c>
      <c r="B3239" s="14">
        <f t="shared" si="850"/>
        <v>1</v>
      </c>
      <c r="C3239" s="9">
        <v>45467</v>
      </c>
      <c r="D3239" s="3" t="s">
        <v>311</v>
      </c>
      <c r="E3239" s="14" t="str">
        <f t="shared" si="848"/>
        <v>2058Cane Emiliano1</v>
      </c>
      <c r="F3239" s="119" t="s">
        <v>1094</v>
      </c>
      <c r="G3239" s="119" t="s">
        <v>1095</v>
      </c>
      <c r="H3239" s="119">
        <v>87371</v>
      </c>
      <c r="I3239" s="10" t="s">
        <v>4056</v>
      </c>
      <c r="J3239" s="14" t="str">
        <f t="shared" ref="J3239:J3302" si="855">IF(A3239=A3238,CONCATENATE(J3238," ",I3239),I3239)</f>
        <v>Service completo. Cambio de aceite y filtros. Control general del vehiculo. Reparacion de escape. Cambiar liquido refrigerante. Sacar bujias. Limpieza. Dar luz. Volver a colocar.</v>
      </c>
      <c r="K3239" s="3" t="s">
        <v>1665</v>
      </c>
      <c r="L3239" s="3">
        <v>1</v>
      </c>
      <c r="M3239" s="10" t="s">
        <v>918</v>
      </c>
      <c r="N3239" s="3" t="s">
        <v>771</v>
      </c>
      <c r="O3239" s="158">
        <v>28099.18</v>
      </c>
      <c r="P3239" s="158">
        <v>5900.82</v>
      </c>
      <c r="Q3239" s="7">
        <v>34000</v>
      </c>
      <c r="S3239" s="8"/>
      <c r="T3239" s="11">
        <v>1</v>
      </c>
      <c r="U3239" s="158">
        <v>36363.64</v>
      </c>
      <c r="V3239" s="158">
        <v>7636.36</v>
      </c>
      <c r="W3239" s="76">
        <v>44000</v>
      </c>
      <c r="X3239" s="16">
        <f t="shared" si="849"/>
        <v>44000</v>
      </c>
      <c r="Y3239" s="3">
        <v>1</v>
      </c>
      <c r="Z3239" s="114">
        <v>77685.95</v>
      </c>
      <c r="AA3239" s="114">
        <v>16314.05</v>
      </c>
      <c r="AB3239" s="4">
        <v>94000</v>
      </c>
      <c r="AC3239" s="18">
        <f t="shared" si="853"/>
        <v>94000</v>
      </c>
      <c r="AD3239" s="19">
        <f t="shared" si="844"/>
        <v>94000</v>
      </c>
      <c r="AE3239" s="21">
        <f t="shared" si="843"/>
        <v>34000</v>
      </c>
      <c r="AF3239" s="20">
        <f t="shared" si="845"/>
        <v>107281</v>
      </c>
      <c r="AG3239" s="20">
        <f t="shared" si="846"/>
        <v>198750</v>
      </c>
      <c r="AH3239" s="20">
        <f t="shared" si="847"/>
        <v>94000</v>
      </c>
      <c r="AI3239" s="20">
        <f t="shared" si="851"/>
        <v>292750</v>
      </c>
      <c r="AJ3239" s="20">
        <f t="shared" si="852"/>
        <v>0</v>
      </c>
      <c r="AK3239" s="20">
        <f t="shared" si="854"/>
        <v>292750</v>
      </c>
      <c r="AL3239" s="171"/>
    </row>
    <row r="3240" spans="1:38" ht="15.75" customHeight="1" x14ac:dyDescent="0.25">
      <c r="A3240" s="3">
        <v>2058</v>
      </c>
      <c r="B3240" s="14">
        <f t="shared" si="850"/>
        <v>2</v>
      </c>
      <c r="C3240" s="9">
        <f>IF(A3240=A3239,C3239,"")</f>
        <v>45467</v>
      </c>
      <c r="D3240" s="3" t="str">
        <f>IF(A3240=A3239,D3239,"")</f>
        <v>Cane Emiliano</v>
      </c>
      <c r="E3240" s="14" t="str">
        <f t="shared" si="848"/>
        <v>2058Cane Emiliano2</v>
      </c>
      <c r="J3240" s="14" t="str">
        <f t="shared" si="855"/>
        <v xml:space="preserve">Service completo. Cambio de aceite y filtros. Control general del vehiculo. Reparacion de escape. Cambiar liquido refrigerante. Sacar bujias. Limpieza. Dar luz. Volver a colocar. </v>
      </c>
      <c r="L3240" s="3">
        <v>1</v>
      </c>
      <c r="M3240" s="10" t="s">
        <v>728</v>
      </c>
      <c r="N3240" s="3" t="s">
        <v>771</v>
      </c>
      <c r="O3240" s="158">
        <v>3739.67</v>
      </c>
      <c r="P3240" s="158">
        <v>785.33</v>
      </c>
      <c r="Q3240" s="7">
        <v>4525</v>
      </c>
      <c r="S3240" s="8"/>
      <c r="T3240" s="11">
        <v>5</v>
      </c>
      <c r="U3240" s="158">
        <v>9297.52</v>
      </c>
      <c r="V3240" s="158">
        <v>1952.48</v>
      </c>
      <c r="W3240" s="76">
        <v>11250</v>
      </c>
      <c r="X3240" s="16">
        <f t="shared" si="849"/>
        <v>56250</v>
      </c>
      <c r="AC3240" s="18">
        <f t="shared" si="853"/>
        <v>0</v>
      </c>
      <c r="AD3240" s="19">
        <f t="shared" si="844"/>
        <v>94000</v>
      </c>
      <c r="AE3240" s="21">
        <f t="shared" si="843"/>
        <v>22625</v>
      </c>
      <c r="AF3240" s="20">
        <f t="shared" si="845"/>
        <v>0</v>
      </c>
      <c r="AG3240" s="20">
        <f t="shared" si="846"/>
        <v>0</v>
      </c>
      <c r="AH3240" s="20">
        <f t="shared" si="847"/>
        <v>0</v>
      </c>
      <c r="AI3240" s="20">
        <f t="shared" si="851"/>
        <v>0</v>
      </c>
      <c r="AJ3240" s="20">
        <f t="shared" si="852"/>
        <v>0</v>
      </c>
      <c r="AK3240" s="20">
        <f t="shared" si="854"/>
        <v>0</v>
      </c>
      <c r="AL3240" s="171"/>
    </row>
    <row r="3241" spans="1:38" ht="15.75" customHeight="1" x14ac:dyDescent="0.25">
      <c r="A3241" s="3">
        <v>2058</v>
      </c>
      <c r="B3241" s="14">
        <f t="shared" si="850"/>
        <v>3</v>
      </c>
      <c r="C3241" s="9">
        <f>IF(A3241=A3240,C3240,"")</f>
        <v>45467</v>
      </c>
      <c r="D3241" s="3" t="str">
        <f>IF(A3241=A3240,D3240,"")</f>
        <v>Cane Emiliano</v>
      </c>
      <c r="E3241" s="14" t="str">
        <f t="shared" si="848"/>
        <v>2058Cane Emiliano3</v>
      </c>
      <c r="J3241" s="14" t="str">
        <f t="shared" si="855"/>
        <v xml:space="preserve">Service completo. Cambio de aceite y filtros. Control general del vehiculo. Reparacion de escape. Cambiar liquido refrigerante. Sacar bujias. Limpieza. Dar luz. Volver a colocar.  </v>
      </c>
      <c r="L3241" s="3">
        <v>1</v>
      </c>
      <c r="M3241" s="10" t="s">
        <v>4054</v>
      </c>
      <c r="N3241" s="3" t="s">
        <v>4055</v>
      </c>
      <c r="O3241" s="158">
        <v>47933.89</v>
      </c>
      <c r="P3241" s="158">
        <v>10066.11</v>
      </c>
      <c r="Q3241" s="7">
        <v>58000</v>
      </c>
      <c r="S3241" s="8"/>
      <c r="T3241" s="11">
        <v>1</v>
      </c>
      <c r="U3241" s="158">
        <v>56198.35</v>
      </c>
      <c r="V3241" s="158">
        <v>11801.65</v>
      </c>
      <c r="W3241" s="76">
        <v>68000</v>
      </c>
      <c r="X3241" s="16">
        <f t="shared" si="849"/>
        <v>68000</v>
      </c>
      <c r="AC3241" s="18">
        <f t="shared" si="853"/>
        <v>0</v>
      </c>
      <c r="AD3241" s="19">
        <f t="shared" si="844"/>
        <v>94000</v>
      </c>
      <c r="AE3241" s="21">
        <f t="shared" si="843"/>
        <v>58000</v>
      </c>
      <c r="AF3241" s="20">
        <f t="shared" si="845"/>
        <v>0</v>
      </c>
      <c r="AG3241" s="20">
        <f t="shared" si="846"/>
        <v>0</v>
      </c>
      <c r="AH3241" s="20">
        <f t="shared" si="847"/>
        <v>0</v>
      </c>
      <c r="AI3241" s="20">
        <f t="shared" si="851"/>
        <v>0</v>
      </c>
      <c r="AJ3241" s="20">
        <f t="shared" si="852"/>
        <v>0</v>
      </c>
      <c r="AK3241" s="20">
        <f t="shared" si="854"/>
        <v>0</v>
      </c>
      <c r="AL3241" s="171"/>
    </row>
    <row r="3242" spans="1:38" ht="15.75" customHeight="1" x14ac:dyDescent="0.25">
      <c r="A3242" s="3">
        <v>2058</v>
      </c>
      <c r="B3242" s="14">
        <f t="shared" si="850"/>
        <v>4</v>
      </c>
      <c r="C3242" s="9">
        <f>IF(A3242=A3241,C3241,"")</f>
        <v>45467</v>
      </c>
      <c r="D3242" s="3" t="str">
        <f>IF(A3242=A3241,D3241,"")</f>
        <v>Cane Emiliano</v>
      </c>
      <c r="E3242" s="14" t="str">
        <f t="shared" si="848"/>
        <v>2058Cane Emiliano4</v>
      </c>
      <c r="J3242" s="14" t="str">
        <f t="shared" si="855"/>
        <v xml:space="preserve">Service completo. Cambio de aceite y filtros. Control general del vehiculo. Reparacion de escape. Cambiar liquido refrigerante. Sacar bujias. Limpieza. Dar luz. Volver a colocar.   </v>
      </c>
      <c r="L3242" s="3">
        <v>1</v>
      </c>
      <c r="M3242" s="10" t="s">
        <v>1970</v>
      </c>
      <c r="N3242" s="3" t="s">
        <v>771</v>
      </c>
      <c r="O3242" s="158">
        <v>7319.01</v>
      </c>
      <c r="P3242" s="158">
        <v>1536.99</v>
      </c>
      <c r="Q3242" s="7">
        <v>8856</v>
      </c>
      <c r="S3242" s="8"/>
      <c r="T3242" s="11">
        <v>2</v>
      </c>
      <c r="U3242" s="158">
        <v>10743.81</v>
      </c>
      <c r="V3242" s="158">
        <v>2256.19</v>
      </c>
      <c r="W3242" s="76">
        <v>13000</v>
      </c>
      <c r="X3242" s="16">
        <f t="shared" si="849"/>
        <v>26000</v>
      </c>
      <c r="AC3242" s="18">
        <f t="shared" si="853"/>
        <v>0</v>
      </c>
      <c r="AD3242" s="19">
        <f t="shared" si="844"/>
        <v>94000</v>
      </c>
      <c r="AE3242" s="21">
        <f t="shared" si="843"/>
        <v>17712</v>
      </c>
      <c r="AF3242" s="20">
        <f t="shared" si="845"/>
        <v>0</v>
      </c>
      <c r="AG3242" s="20">
        <f t="shared" si="846"/>
        <v>0</v>
      </c>
      <c r="AH3242" s="20">
        <f t="shared" si="847"/>
        <v>0</v>
      </c>
      <c r="AI3242" s="20">
        <f t="shared" si="851"/>
        <v>0</v>
      </c>
      <c r="AJ3242" s="20">
        <f t="shared" si="852"/>
        <v>0</v>
      </c>
      <c r="AK3242" s="20">
        <f t="shared" si="854"/>
        <v>0</v>
      </c>
      <c r="AL3242" s="171"/>
    </row>
    <row r="3243" spans="1:38" ht="15.75" customHeight="1" x14ac:dyDescent="0.25">
      <c r="A3243" s="3">
        <v>2058</v>
      </c>
      <c r="B3243" s="14">
        <f t="shared" si="850"/>
        <v>5</v>
      </c>
      <c r="C3243" s="9">
        <f>IF(A3243=A3242,C3242,"")</f>
        <v>45467</v>
      </c>
      <c r="D3243" s="3" t="str">
        <f>IF(A3243=A3242,D3242,"")</f>
        <v>Cane Emiliano</v>
      </c>
      <c r="E3243" s="14" t="str">
        <f t="shared" si="848"/>
        <v>2058Cane Emiliano5</v>
      </c>
      <c r="J3243" s="14" t="str">
        <f t="shared" si="855"/>
        <v xml:space="preserve">Service completo. Cambio de aceite y filtros. Control general del vehiculo. Reparacion de escape. Cambiar liquido refrigerante. Sacar bujias. Limpieza. Dar luz. Volver a colocar.    </v>
      </c>
      <c r="L3243" s="3">
        <v>1</v>
      </c>
      <c r="M3243" s="10" t="s">
        <v>1431</v>
      </c>
      <c r="N3243" s="3" t="s">
        <v>771</v>
      </c>
      <c r="O3243" s="158">
        <v>1570.25</v>
      </c>
      <c r="P3243" s="158">
        <v>329.75</v>
      </c>
      <c r="Q3243" s="7">
        <v>1900</v>
      </c>
      <c r="S3243" s="8"/>
      <c r="T3243" s="11">
        <v>1</v>
      </c>
      <c r="U3243" s="158">
        <v>3719.01</v>
      </c>
      <c r="V3243" s="158">
        <v>780.99</v>
      </c>
      <c r="W3243" s="76">
        <v>4500</v>
      </c>
      <c r="X3243" s="16">
        <f t="shared" si="849"/>
        <v>4500</v>
      </c>
      <c r="AC3243" s="18">
        <f t="shared" si="853"/>
        <v>0</v>
      </c>
      <c r="AD3243" s="19">
        <f t="shared" si="844"/>
        <v>94000</v>
      </c>
      <c r="AE3243" s="21">
        <f t="shared" si="843"/>
        <v>1900</v>
      </c>
      <c r="AF3243" s="20">
        <f t="shared" si="845"/>
        <v>0</v>
      </c>
      <c r="AG3243" s="20">
        <f t="shared" si="846"/>
        <v>0</v>
      </c>
      <c r="AH3243" s="20">
        <f t="shared" si="847"/>
        <v>0</v>
      </c>
      <c r="AI3243" s="20">
        <f t="shared" si="851"/>
        <v>0</v>
      </c>
      <c r="AJ3243" s="20">
        <f t="shared" si="852"/>
        <v>0</v>
      </c>
      <c r="AK3243" s="20">
        <f t="shared" si="854"/>
        <v>0</v>
      </c>
      <c r="AL3243" s="171"/>
    </row>
    <row r="3244" spans="1:38" ht="15.75" customHeight="1" x14ac:dyDescent="0.25">
      <c r="A3244" s="3">
        <v>2059</v>
      </c>
      <c r="B3244" s="14">
        <f t="shared" si="850"/>
        <v>1</v>
      </c>
      <c r="C3244" s="9">
        <v>45468</v>
      </c>
      <c r="D3244" s="3" t="s">
        <v>310</v>
      </c>
      <c r="E3244" s="14" t="str">
        <f t="shared" si="848"/>
        <v>2059Carrara Julio1</v>
      </c>
      <c r="F3244" s="119" t="s">
        <v>4057</v>
      </c>
      <c r="G3244" s="119" t="s">
        <v>1547</v>
      </c>
      <c r="I3244" s="10" t="s">
        <v>4058</v>
      </c>
      <c r="J3244" s="14" t="str">
        <f t="shared" si="855"/>
        <v>Sacar chapon bajo motor. Sacar caño de presion de aceite de direccion hidraulica. Hacer reparar. Colocar. Prender con soportes para correcta instalacion de caño. Completar nivel de aceite de direccion hidraulica. Purgado del circuito. Armado total.</v>
      </c>
      <c r="K3244" s="3" t="s">
        <v>1539</v>
      </c>
      <c r="L3244" s="3">
        <v>1</v>
      </c>
      <c r="M3244" s="10" t="s">
        <v>2563</v>
      </c>
      <c r="N3244" s="3" t="s">
        <v>771</v>
      </c>
      <c r="O3244" s="158">
        <v>5277.72</v>
      </c>
      <c r="P3244" s="158">
        <v>1108.32</v>
      </c>
      <c r="Q3244" s="7">
        <v>6386.04</v>
      </c>
      <c r="S3244" s="8"/>
      <c r="T3244" s="11">
        <v>1</v>
      </c>
      <c r="U3244" s="158">
        <v>12396.7</v>
      </c>
      <c r="V3244" s="158">
        <v>2603.3000000000002</v>
      </c>
      <c r="W3244" s="76">
        <v>15000</v>
      </c>
      <c r="X3244" s="16">
        <f t="shared" si="849"/>
        <v>15000</v>
      </c>
      <c r="Y3244" s="3">
        <v>1</v>
      </c>
      <c r="Z3244" s="114">
        <v>70247.94</v>
      </c>
      <c r="AA3244" s="114">
        <v>14752.06</v>
      </c>
      <c r="AB3244" s="4">
        <v>85000</v>
      </c>
      <c r="AC3244" s="18">
        <f t="shared" si="853"/>
        <v>85000</v>
      </c>
      <c r="AD3244" s="19">
        <f t="shared" si="844"/>
        <v>85000</v>
      </c>
      <c r="AE3244" s="21">
        <f t="shared" si="843"/>
        <v>6386.04</v>
      </c>
      <c r="AF3244" s="20">
        <f t="shared" si="845"/>
        <v>6386.04</v>
      </c>
      <c r="AG3244" s="20">
        <f t="shared" si="846"/>
        <v>35000</v>
      </c>
      <c r="AH3244" s="20">
        <f t="shared" si="847"/>
        <v>85000</v>
      </c>
      <c r="AI3244" s="20">
        <f t="shared" si="851"/>
        <v>120000</v>
      </c>
      <c r="AJ3244" s="20">
        <f t="shared" si="852"/>
        <v>0</v>
      </c>
      <c r="AK3244" s="20">
        <f t="shared" si="854"/>
        <v>120000</v>
      </c>
      <c r="AL3244" s="171"/>
    </row>
    <row r="3245" spans="1:38" ht="15.75" customHeight="1" x14ac:dyDescent="0.25">
      <c r="A3245" s="3">
        <v>2059</v>
      </c>
      <c r="B3245" s="14">
        <f t="shared" si="850"/>
        <v>2</v>
      </c>
      <c r="C3245" s="9">
        <f>IF(A3245=A3244,C3244,"")</f>
        <v>45468</v>
      </c>
      <c r="D3245" s="3" t="str">
        <f>IF(A3245=A3244,D3244,"")</f>
        <v>Carrara Julio</v>
      </c>
      <c r="E3245" s="14" t="str">
        <f t="shared" si="848"/>
        <v>2059Carrara Julio2</v>
      </c>
      <c r="J3245" s="14" t="str">
        <f t="shared" si="855"/>
        <v xml:space="preserve">Sacar chapon bajo motor. Sacar caño de presion de aceite de direccion hidraulica. Hacer reparar. Colocar. Prender con soportes para correcta instalacion de caño. Completar nivel de aceite de direccion hidraulica. Purgado del circuito. Armado total. </v>
      </c>
      <c r="L3245" s="3">
        <v>1</v>
      </c>
      <c r="M3245" s="10" t="s">
        <v>4059</v>
      </c>
      <c r="N3245" s="3" t="s">
        <v>771</v>
      </c>
      <c r="Q3245" s="7">
        <v>0</v>
      </c>
      <c r="S3245" s="8"/>
      <c r="T3245" s="11">
        <v>1</v>
      </c>
      <c r="U3245" s="158">
        <v>16528.93</v>
      </c>
      <c r="V3245" s="158">
        <v>3471.07</v>
      </c>
      <c r="W3245" s="76">
        <v>20000</v>
      </c>
      <c r="X3245" s="16">
        <f t="shared" si="849"/>
        <v>20000</v>
      </c>
      <c r="AC3245" s="18">
        <f t="shared" si="853"/>
        <v>0</v>
      </c>
      <c r="AD3245" s="19">
        <f t="shared" si="844"/>
        <v>85000</v>
      </c>
      <c r="AE3245" s="21">
        <f t="shared" si="843"/>
        <v>0</v>
      </c>
      <c r="AF3245" s="20">
        <f t="shared" si="845"/>
        <v>0</v>
      </c>
      <c r="AG3245" s="20">
        <f t="shared" si="846"/>
        <v>0</v>
      </c>
      <c r="AH3245" s="20">
        <f t="shared" si="847"/>
        <v>0</v>
      </c>
      <c r="AI3245" s="20">
        <f t="shared" si="851"/>
        <v>0</v>
      </c>
      <c r="AJ3245" s="20">
        <f t="shared" si="852"/>
        <v>0</v>
      </c>
      <c r="AK3245" s="20">
        <f t="shared" si="854"/>
        <v>0</v>
      </c>
      <c r="AL3245" s="171"/>
    </row>
    <row r="3246" spans="1:38" ht="15.75" customHeight="1" x14ac:dyDescent="0.25">
      <c r="A3246" s="3">
        <v>2060</v>
      </c>
      <c r="B3246" s="14">
        <f t="shared" si="850"/>
        <v>1</v>
      </c>
      <c r="C3246" s="9">
        <v>45468</v>
      </c>
      <c r="D3246" s="3" t="s">
        <v>4060</v>
      </c>
      <c r="E3246" s="14" t="str">
        <f t="shared" si="848"/>
        <v>2060Supercanal1</v>
      </c>
      <c r="F3246" s="119" t="s">
        <v>4061</v>
      </c>
      <c r="G3246" s="119" t="s">
        <v>1300</v>
      </c>
      <c r="H3246" s="119">
        <v>40215</v>
      </c>
      <c r="I3246" s="10" t="s">
        <v>4062</v>
      </c>
      <c r="J3246" s="14" t="str">
        <f t="shared" si="855"/>
        <v>Sacar termostato. Limpieza de la superficie. Colocar termostato nuevo. Armado total.</v>
      </c>
      <c r="K3246" s="3" t="s">
        <v>1539</v>
      </c>
      <c r="L3246" s="3">
        <v>1</v>
      </c>
      <c r="M3246" s="10" t="s">
        <v>705</v>
      </c>
      <c r="N3246" s="3" t="s">
        <v>771</v>
      </c>
      <c r="O3246" s="158">
        <v>21487.61</v>
      </c>
      <c r="P3246" s="158">
        <v>4512.3900000000003</v>
      </c>
      <c r="Q3246" s="7">
        <v>26000</v>
      </c>
      <c r="S3246" s="8"/>
      <c r="T3246" s="11">
        <v>1</v>
      </c>
      <c r="U3246" s="158">
        <v>28925.62</v>
      </c>
      <c r="V3246" s="158">
        <v>6074.38</v>
      </c>
      <c r="W3246" s="76">
        <v>35000</v>
      </c>
      <c r="X3246" s="16">
        <f t="shared" si="849"/>
        <v>35000</v>
      </c>
      <c r="Y3246" s="3">
        <v>1</v>
      </c>
      <c r="Z3246" s="114">
        <v>57851.24</v>
      </c>
      <c r="AA3246" s="114">
        <v>12148.76</v>
      </c>
      <c r="AB3246" s="4">
        <v>70000</v>
      </c>
      <c r="AC3246" s="18">
        <f t="shared" si="853"/>
        <v>70000</v>
      </c>
      <c r="AD3246" s="19">
        <f t="shared" si="844"/>
        <v>70000</v>
      </c>
      <c r="AE3246" s="21">
        <f t="shared" si="843"/>
        <v>26000</v>
      </c>
      <c r="AF3246" s="20">
        <f t="shared" si="845"/>
        <v>26000</v>
      </c>
      <c r="AG3246" s="20">
        <f t="shared" si="846"/>
        <v>35000</v>
      </c>
      <c r="AH3246" s="20">
        <f t="shared" si="847"/>
        <v>70000</v>
      </c>
      <c r="AI3246" s="20">
        <f t="shared" si="851"/>
        <v>86776.859504132241</v>
      </c>
      <c r="AJ3246" s="20">
        <f t="shared" si="852"/>
        <v>18223.14049586777</v>
      </c>
      <c r="AK3246" s="20">
        <f t="shared" si="854"/>
        <v>105000</v>
      </c>
      <c r="AL3246" s="171">
        <v>42</v>
      </c>
    </row>
    <row r="3247" spans="1:38" ht="15.75" customHeight="1" x14ac:dyDescent="0.25">
      <c r="A3247" s="3">
        <v>2060</v>
      </c>
      <c r="B3247" s="14">
        <f t="shared" si="850"/>
        <v>2</v>
      </c>
      <c r="C3247" s="9">
        <f>IF(A3247=A3246,C3246,"")</f>
        <v>45468</v>
      </c>
      <c r="D3247" s="3" t="str">
        <f>IF(A3247=A3246,D3246,"")</f>
        <v>Supercanal</v>
      </c>
      <c r="E3247" s="14" t="str">
        <f t="shared" si="848"/>
        <v>2060Supercanal2</v>
      </c>
      <c r="J3247" s="14" t="str">
        <f t="shared" si="855"/>
        <v xml:space="preserve">Sacar termostato. Limpieza de la superficie. Colocar termostato nuevo. Armado total. </v>
      </c>
      <c r="S3247" s="8"/>
      <c r="W3247" s="76"/>
      <c r="X3247" s="16">
        <f t="shared" si="849"/>
        <v>0</v>
      </c>
      <c r="AC3247" s="18">
        <f t="shared" si="853"/>
        <v>0</v>
      </c>
      <c r="AD3247" s="19">
        <f t="shared" si="844"/>
        <v>70000</v>
      </c>
      <c r="AE3247" s="21">
        <f t="shared" si="843"/>
        <v>0</v>
      </c>
      <c r="AF3247" s="20">
        <f t="shared" si="845"/>
        <v>0</v>
      </c>
      <c r="AG3247" s="20">
        <f t="shared" si="846"/>
        <v>0</v>
      </c>
      <c r="AH3247" s="20">
        <f t="shared" si="847"/>
        <v>0</v>
      </c>
      <c r="AI3247" s="20">
        <f t="shared" si="851"/>
        <v>0</v>
      </c>
      <c r="AJ3247" s="20">
        <f t="shared" si="852"/>
        <v>0</v>
      </c>
      <c r="AK3247" s="20">
        <f t="shared" si="854"/>
        <v>0</v>
      </c>
      <c r="AL3247" s="171"/>
    </row>
    <row r="3248" spans="1:38" ht="15.75" customHeight="1" x14ac:dyDescent="0.25">
      <c r="A3248" s="3">
        <v>2061</v>
      </c>
      <c r="B3248" s="14">
        <f t="shared" si="850"/>
        <v>1</v>
      </c>
      <c r="C3248" s="9">
        <v>45468</v>
      </c>
      <c r="D3248" s="3" t="s">
        <v>2605</v>
      </c>
      <c r="E3248" s="14" t="str">
        <f t="shared" si="848"/>
        <v>2061Carrara Luis1</v>
      </c>
      <c r="F3248" s="119" t="s">
        <v>354</v>
      </c>
      <c r="G3248" s="119" t="s">
        <v>2606</v>
      </c>
      <c r="H3248" s="119">
        <v>91168</v>
      </c>
      <c r="I3248" s="10" t="s">
        <v>4070</v>
      </c>
      <c r="J3248" s="14" t="str">
        <f t="shared" si="855"/>
        <v xml:space="preserve">Service completo. Cambio de aceite y filtros. Control general del vehiculo.  Cambiar juego de bujias. Rotacion de ruedas. </v>
      </c>
      <c r="K3248" s="3" t="s">
        <v>1665</v>
      </c>
      <c r="L3248" s="3">
        <v>1</v>
      </c>
      <c r="M3248" s="10" t="s">
        <v>918</v>
      </c>
      <c r="N3248" s="3" t="s">
        <v>771</v>
      </c>
      <c r="O3248" s="158">
        <v>26446.28</v>
      </c>
      <c r="P3248" s="158">
        <v>5553.72</v>
      </c>
      <c r="Q3248" s="7">
        <v>32000</v>
      </c>
      <c r="S3248" s="8"/>
      <c r="T3248" s="11">
        <v>1</v>
      </c>
      <c r="U3248" s="158">
        <v>34710.75</v>
      </c>
      <c r="V3248" s="158">
        <v>7289.25</v>
      </c>
      <c r="W3248" s="76">
        <v>42000</v>
      </c>
      <c r="X3248" s="16">
        <f t="shared" si="849"/>
        <v>42000</v>
      </c>
      <c r="Y3248" s="3">
        <v>1</v>
      </c>
      <c r="Z3248" s="114">
        <v>82644.63</v>
      </c>
      <c r="AA3248" s="114">
        <v>17355.37</v>
      </c>
      <c r="AB3248" s="4">
        <v>100000</v>
      </c>
      <c r="AC3248" s="18">
        <f t="shared" si="853"/>
        <v>100000</v>
      </c>
      <c r="AD3248" s="19">
        <f t="shared" si="844"/>
        <v>100000</v>
      </c>
      <c r="AE3248" s="21">
        <f t="shared" ref="AE3248:AE3287" si="856">+(Q3248)*T3248</f>
        <v>32000</v>
      </c>
      <c r="AF3248" s="20">
        <f t="shared" si="845"/>
        <v>59714.080000000002</v>
      </c>
      <c r="AG3248" s="20">
        <f t="shared" si="846"/>
        <v>212200</v>
      </c>
      <c r="AH3248" s="20">
        <f t="shared" si="847"/>
        <v>100000</v>
      </c>
      <c r="AI3248" s="20">
        <f t="shared" si="851"/>
        <v>312200</v>
      </c>
      <c r="AJ3248" s="20">
        <f t="shared" si="852"/>
        <v>0</v>
      </c>
      <c r="AK3248" s="20">
        <f t="shared" si="854"/>
        <v>312200</v>
      </c>
      <c r="AL3248" s="171"/>
    </row>
    <row r="3249" spans="1:38" ht="15.75" customHeight="1" x14ac:dyDescent="0.25">
      <c r="A3249" s="3">
        <v>2061</v>
      </c>
      <c r="B3249" s="14">
        <f t="shared" si="850"/>
        <v>2</v>
      </c>
      <c r="C3249" s="9">
        <f>IF(A3249=A3248,C3248,"")</f>
        <v>45468</v>
      </c>
      <c r="D3249" s="3" t="str">
        <f>IF(A3249=A3248,D3248,"")</f>
        <v>Carrara Luis</v>
      </c>
      <c r="E3249" s="14" t="str">
        <f t="shared" si="848"/>
        <v>2061Carrara Luis2</v>
      </c>
      <c r="J3249" s="14" t="str">
        <f t="shared" si="855"/>
        <v xml:space="preserve">Service completo. Cambio de aceite y filtros. Control general del vehiculo.  Cambiar juego de bujias. Rotacion de ruedas.  </v>
      </c>
      <c r="L3249" s="3">
        <v>1</v>
      </c>
      <c r="M3249" s="10" t="s">
        <v>222</v>
      </c>
      <c r="N3249" s="3" t="s">
        <v>771</v>
      </c>
      <c r="O3249" s="158">
        <v>5714.12</v>
      </c>
      <c r="P3249" s="158">
        <v>1199.96</v>
      </c>
      <c r="Q3249" s="7">
        <v>6914.08</v>
      </c>
      <c r="S3249" s="8"/>
      <c r="T3249" s="11">
        <v>4</v>
      </c>
      <c r="U3249" s="158">
        <v>13677.69</v>
      </c>
      <c r="V3249" s="158">
        <v>2872.31</v>
      </c>
      <c r="W3249" s="76">
        <v>16550</v>
      </c>
      <c r="X3249" s="16">
        <f t="shared" si="849"/>
        <v>66200</v>
      </c>
      <c r="AC3249" s="18">
        <f t="shared" si="853"/>
        <v>0</v>
      </c>
      <c r="AD3249" s="19">
        <f t="shared" ref="AD3249:AD3312" si="857">IF(A3249=A3248,AD3248+AC3249,AC3249)</f>
        <v>100000</v>
      </c>
      <c r="AE3249" s="21">
        <f t="shared" si="856"/>
        <v>27656.32</v>
      </c>
      <c r="AF3249" s="20">
        <f t="shared" ref="AF3249:AF3312" si="858">IF(A3249=A3248,0,(SUMIF($A$3:$A$999956,A3249,$Q$3:$Q$999956)))+IF(A3249=A3248,0,(SUMIF($A$3:$A$999956,A3249,$R$3:$R$999956)))</f>
        <v>0</v>
      </c>
      <c r="AG3249" s="20">
        <f t="shared" ref="AG3249:AG3312" si="859">IF(A3249=A3248,0,(SUMIF($A$3:$A$999956,A3249,($X$3:$X$999956))))</f>
        <v>0</v>
      </c>
      <c r="AH3249" s="20">
        <f t="shared" ref="AH3249:AH3312" si="860">IF(A3249=A3248,0,(SUMIF($A$3:$A$999956,A3249,($AC$3:$AC$999956))))</f>
        <v>0</v>
      </c>
      <c r="AI3249" s="20">
        <f t="shared" si="851"/>
        <v>0</v>
      </c>
      <c r="AJ3249" s="20">
        <f t="shared" si="852"/>
        <v>0</v>
      </c>
      <c r="AK3249" s="20">
        <f t="shared" si="854"/>
        <v>0</v>
      </c>
      <c r="AL3249" s="171"/>
    </row>
    <row r="3250" spans="1:38" ht="15.75" customHeight="1" x14ac:dyDescent="0.25">
      <c r="A3250" s="3">
        <v>2061</v>
      </c>
      <c r="B3250" s="14">
        <f t="shared" si="850"/>
        <v>3</v>
      </c>
      <c r="C3250" s="9">
        <v>45468</v>
      </c>
      <c r="D3250" s="3" t="s">
        <v>2605</v>
      </c>
      <c r="E3250" s="14" t="str">
        <f t="shared" si="848"/>
        <v>2061Carrara Luis3</v>
      </c>
      <c r="J3250" s="14" t="str">
        <f t="shared" si="855"/>
        <v xml:space="preserve">Service completo. Cambio de aceite y filtros. Control general del vehiculo.  Cambiar juego de bujias. Rotacion de ruedas.   </v>
      </c>
      <c r="L3250" s="3">
        <v>1</v>
      </c>
      <c r="M3250" s="10" t="s">
        <v>2222</v>
      </c>
      <c r="N3250" s="3" t="s">
        <v>734</v>
      </c>
      <c r="O3250" s="158">
        <v>17190.09</v>
      </c>
      <c r="P3250" s="158">
        <v>3609.91</v>
      </c>
      <c r="Q3250" s="7">
        <v>20800</v>
      </c>
      <c r="S3250" s="8"/>
      <c r="T3250" s="11">
        <v>4</v>
      </c>
      <c r="U3250" s="158">
        <v>21487.61</v>
      </c>
      <c r="V3250" s="158">
        <v>4512.3900000000003</v>
      </c>
      <c r="W3250" s="76">
        <v>26000</v>
      </c>
      <c r="X3250" s="16">
        <f t="shared" si="849"/>
        <v>104000</v>
      </c>
      <c r="AC3250" s="18">
        <f t="shared" si="853"/>
        <v>0</v>
      </c>
      <c r="AD3250" s="19">
        <f t="shared" si="857"/>
        <v>100000</v>
      </c>
      <c r="AE3250" s="21">
        <f t="shared" si="856"/>
        <v>83200</v>
      </c>
      <c r="AF3250" s="20">
        <f t="shared" si="858"/>
        <v>0</v>
      </c>
      <c r="AG3250" s="20">
        <f t="shared" si="859"/>
        <v>0</v>
      </c>
      <c r="AH3250" s="20">
        <f t="shared" si="860"/>
        <v>0</v>
      </c>
      <c r="AI3250" s="20">
        <f t="shared" si="851"/>
        <v>0</v>
      </c>
      <c r="AJ3250" s="20">
        <f t="shared" si="852"/>
        <v>0</v>
      </c>
      <c r="AK3250" s="20">
        <f t="shared" si="854"/>
        <v>0</v>
      </c>
      <c r="AL3250" s="171"/>
    </row>
    <row r="3251" spans="1:38" ht="15.75" customHeight="1" x14ac:dyDescent="0.25">
      <c r="A3251" s="3">
        <v>2062</v>
      </c>
      <c r="B3251" s="14">
        <f t="shared" si="850"/>
        <v>1</v>
      </c>
      <c r="C3251" s="9">
        <v>45468</v>
      </c>
      <c r="D3251" s="3" t="s">
        <v>1705</v>
      </c>
      <c r="E3251" s="14" t="str">
        <f t="shared" si="848"/>
        <v>2062Issetta Eva1</v>
      </c>
      <c r="F3251" s="119" t="s">
        <v>1700</v>
      </c>
      <c r="G3251" s="119" t="s">
        <v>1494</v>
      </c>
      <c r="H3251" s="119">
        <v>98349</v>
      </c>
      <c r="I3251" s="10" t="s">
        <v>4063</v>
      </c>
      <c r="J3251" s="14" t="str">
        <f t="shared" si="855"/>
        <v>Cambiar tensor de correa poly-v. Cambiar correa poly-v.</v>
      </c>
      <c r="K3251" s="3" t="s">
        <v>1665</v>
      </c>
      <c r="L3251" s="3">
        <v>1</v>
      </c>
      <c r="M3251" s="10" t="s">
        <v>3381</v>
      </c>
      <c r="N3251" s="3" t="s">
        <v>734</v>
      </c>
      <c r="O3251" s="158">
        <v>90909.09</v>
      </c>
      <c r="P3251" s="158">
        <v>19090.91</v>
      </c>
      <c r="Q3251" s="7">
        <v>110000</v>
      </c>
      <c r="S3251" s="8"/>
      <c r="T3251" s="11">
        <v>1</v>
      </c>
      <c r="U3251" s="158">
        <v>114049.59</v>
      </c>
      <c r="V3251" s="158">
        <v>23950.41</v>
      </c>
      <c r="W3251" s="76">
        <v>138000</v>
      </c>
      <c r="X3251" s="16">
        <f t="shared" si="849"/>
        <v>138000</v>
      </c>
      <c r="Y3251" s="3">
        <v>1</v>
      </c>
      <c r="Z3251" s="114">
        <v>41322.32</v>
      </c>
      <c r="AA3251" s="114">
        <v>8677.68</v>
      </c>
      <c r="AB3251" s="4">
        <v>50000</v>
      </c>
      <c r="AC3251" s="18">
        <f t="shared" si="853"/>
        <v>50000</v>
      </c>
      <c r="AD3251" s="19">
        <f t="shared" si="857"/>
        <v>50000</v>
      </c>
      <c r="AE3251" s="21">
        <f t="shared" si="856"/>
        <v>110000</v>
      </c>
      <c r="AF3251" s="20">
        <f t="shared" si="858"/>
        <v>132000</v>
      </c>
      <c r="AG3251" s="20">
        <f t="shared" si="859"/>
        <v>165500</v>
      </c>
      <c r="AH3251" s="20">
        <f t="shared" si="860"/>
        <v>50000</v>
      </c>
      <c r="AI3251" s="20">
        <f t="shared" si="851"/>
        <v>215500</v>
      </c>
      <c r="AJ3251" s="20">
        <f t="shared" si="852"/>
        <v>0</v>
      </c>
      <c r="AK3251" s="20">
        <f t="shared" si="854"/>
        <v>215500</v>
      </c>
      <c r="AL3251" s="171"/>
    </row>
    <row r="3252" spans="1:38" ht="15.75" customHeight="1" x14ac:dyDescent="0.25">
      <c r="A3252" s="3">
        <v>2062</v>
      </c>
      <c r="B3252" s="14">
        <f t="shared" si="850"/>
        <v>2</v>
      </c>
      <c r="C3252" s="9">
        <f>IF(A3252=A3251,C3251,"")</f>
        <v>45468</v>
      </c>
      <c r="D3252" s="3" t="str">
        <f>IF(A3252=A3251,D3251,"")</f>
        <v>Issetta Eva</v>
      </c>
      <c r="E3252" s="14" t="str">
        <f t="shared" si="848"/>
        <v>2062Issetta Eva2</v>
      </c>
      <c r="J3252" s="14" t="str">
        <f t="shared" si="855"/>
        <v xml:space="preserve">Cambiar tensor de correa poly-v. Cambiar correa poly-v. </v>
      </c>
      <c r="L3252" s="3">
        <v>1</v>
      </c>
      <c r="M3252" s="10" t="s">
        <v>1920</v>
      </c>
      <c r="N3252" s="3" t="s">
        <v>734</v>
      </c>
      <c r="O3252" s="158">
        <v>18181.82</v>
      </c>
      <c r="P3252" s="158">
        <v>3818.18</v>
      </c>
      <c r="Q3252" s="7">
        <v>22000</v>
      </c>
      <c r="S3252" s="8"/>
      <c r="T3252" s="11">
        <v>1</v>
      </c>
      <c r="U3252" s="158">
        <v>22727.279999999999</v>
      </c>
      <c r="V3252" s="158">
        <v>4772.72</v>
      </c>
      <c r="W3252" s="76">
        <v>27500</v>
      </c>
      <c r="X3252" s="16">
        <f t="shared" si="849"/>
        <v>27500</v>
      </c>
      <c r="AC3252" s="18">
        <f t="shared" si="853"/>
        <v>0</v>
      </c>
      <c r="AD3252" s="19">
        <f t="shared" si="857"/>
        <v>50000</v>
      </c>
      <c r="AE3252" s="21">
        <f t="shared" si="856"/>
        <v>22000</v>
      </c>
      <c r="AF3252" s="20">
        <f t="shared" si="858"/>
        <v>0</v>
      </c>
      <c r="AG3252" s="20">
        <f t="shared" si="859"/>
        <v>0</v>
      </c>
      <c r="AH3252" s="20">
        <f t="shared" si="860"/>
        <v>0</v>
      </c>
      <c r="AI3252" s="20">
        <f t="shared" si="851"/>
        <v>0</v>
      </c>
      <c r="AJ3252" s="20">
        <f t="shared" si="852"/>
        <v>0</v>
      </c>
      <c r="AK3252" s="20">
        <f t="shared" si="854"/>
        <v>0</v>
      </c>
      <c r="AL3252" s="171"/>
    </row>
    <row r="3253" spans="1:38" ht="15.75" customHeight="1" x14ac:dyDescent="0.25">
      <c r="A3253" s="3">
        <v>2063</v>
      </c>
      <c r="B3253" s="14">
        <f t="shared" si="850"/>
        <v>1</v>
      </c>
      <c r="C3253" s="9">
        <v>45469</v>
      </c>
      <c r="D3253" s="3" t="s">
        <v>311</v>
      </c>
      <c r="E3253" s="14" t="str">
        <f t="shared" si="848"/>
        <v>2063Cane Emiliano1</v>
      </c>
      <c r="F3253" s="119" t="s">
        <v>2939</v>
      </c>
      <c r="G3253" s="119" t="s">
        <v>2940</v>
      </c>
      <c r="H3253" s="119">
        <v>97012</v>
      </c>
      <c r="I3253" s="10" t="s">
        <v>4067</v>
      </c>
      <c r="J3253" s="14" t="str">
        <f t="shared" si="855"/>
        <v>Service completo. Cambio de aceite y filtros. Control general del vehiculo. Rotacion de ruedas. Lubricacion de cintas de frenos.</v>
      </c>
      <c r="K3253" s="3" t="s">
        <v>1665</v>
      </c>
      <c r="L3253" s="3">
        <v>1</v>
      </c>
      <c r="M3253" s="10" t="s">
        <v>918</v>
      </c>
      <c r="N3253" s="3" t="s">
        <v>771</v>
      </c>
      <c r="O3253" s="158">
        <v>49586.78</v>
      </c>
      <c r="P3253" s="158">
        <v>10413.219999999999</v>
      </c>
      <c r="Q3253" s="7">
        <v>60000</v>
      </c>
      <c r="S3253" s="8"/>
      <c r="T3253" s="11">
        <v>1</v>
      </c>
      <c r="U3253" s="158">
        <v>64462.81</v>
      </c>
      <c r="V3253" s="158">
        <v>13537.19</v>
      </c>
      <c r="W3253" s="76">
        <v>78000</v>
      </c>
      <c r="X3253" s="16">
        <f t="shared" si="849"/>
        <v>78000</v>
      </c>
      <c r="Y3253" s="3">
        <v>1</v>
      </c>
      <c r="Z3253" s="114">
        <v>70247.94</v>
      </c>
      <c r="AA3253" s="114">
        <v>14752.06</v>
      </c>
      <c r="AB3253" s="4">
        <v>85000</v>
      </c>
      <c r="AC3253" s="18">
        <f t="shared" si="853"/>
        <v>85000</v>
      </c>
      <c r="AD3253" s="19">
        <f t="shared" si="857"/>
        <v>85000</v>
      </c>
      <c r="AE3253" s="21">
        <f t="shared" si="856"/>
        <v>60000</v>
      </c>
      <c r="AF3253" s="20">
        <f t="shared" si="858"/>
        <v>66914.080000000002</v>
      </c>
      <c r="AG3253" s="20">
        <f t="shared" si="859"/>
        <v>177300</v>
      </c>
      <c r="AH3253" s="20">
        <f t="shared" si="860"/>
        <v>85000</v>
      </c>
      <c r="AI3253" s="20">
        <f t="shared" si="851"/>
        <v>262300</v>
      </c>
      <c r="AJ3253" s="20">
        <f t="shared" si="852"/>
        <v>0</v>
      </c>
      <c r="AK3253" s="20">
        <f t="shared" si="854"/>
        <v>262300</v>
      </c>
      <c r="AL3253" s="171"/>
    </row>
    <row r="3254" spans="1:38" ht="15.75" customHeight="1" x14ac:dyDescent="0.25">
      <c r="A3254" s="3">
        <v>2063</v>
      </c>
      <c r="B3254" s="14">
        <f t="shared" si="850"/>
        <v>2</v>
      </c>
      <c r="C3254" s="9">
        <f>IF(A3254=A3253,C3253,"")</f>
        <v>45469</v>
      </c>
      <c r="D3254" s="3" t="str">
        <f>IF(A3254=A3253,D3253,"")</f>
        <v>Cane Emiliano</v>
      </c>
      <c r="E3254" s="14" t="str">
        <f t="shared" si="848"/>
        <v>2063Cane Emiliano2</v>
      </c>
      <c r="J3254" s="14" t="str">
        <f t="shared" si="855"/>
        <v xml:space="preserve">Service completo. Cambio de aceite y filtros. Control general del vehiculo. Rotacion de ruedas. Lubricacion de cintas de frenos. </v>
      </c>
      <c r="L3254" s="3">
        <v>1</v>
      </c>
      <c r="M3254" s="10" t="s">
        <v>222</v>
      </c>
      <c r="N3254" s="3" t="s">
        <v>771</v>
      </c>
      <c r="O3254" s="158">
        <v>5714.12</v>
      </c>
      <c r="P3254" s="158">
        <v>1199.96</v>
      </c>
      <c r="Q3254" s="7">
        <v>6914.08</v>
      </c>
      <c r="S3254" s="8"/>
      <c r="T3254" s="11">
        <v>6</v>
      </c>
      <c r="U3254" s="158">
        <v>13677.69</v>
      </c>
      <c r="V3254" s="158">
        <v>2872.31</v>
      </c>
      <c r="W3254" s="76">
        <v>16550</v>
      </c>
      <c r="X3254" s="16">
        <f t="shared" si="849"/>
        <v>99300</v>
      </c>
      <c r="AC3254" s="18">
        <f t="shared" si="853"/>
        <v>0</v>
      </c>
      <c r="AD3254" s="19">
        <f t="shared" si="857"/>
        <v>85000</v>
      </c>
      <c r="AE3254" s="21">
        <f t="shared" si="856"/>
        <v>41484.479999999996</v>
      </c>
      <c r="AF3254" s="20">
        <f t="shared" si="858"/>
        <v>0</v>
      </c>
      <c r="AG3254" s="20">
        <f t="shared" si="859"/>
        <v>0</v>
      </c>
      <c r="AH3254" s="20">
        <f t="shared" si="860"/>
        <v>0</v>
      </c>
      <c r="AI3254" s="20">
        <f t="shared" si="851"/>
        <v>0</v>
      </c>
      <c r="AJ3254" s="20">
        <f t="shared" si="852"/>
        <v>0</v>
      </c>
      <c r="AK3254" s="20">
        <f t="shared" si="854"/>
        <v>0</v>
      </c>
      <c r="AL3254" s="171"/>
    </row>
    <row r="3255" spans="1:38" ht="15.75" customHeight="1" x14ac:dyDescent="0.25">
      <c r="A3255" s="3">
        <v>2063</v>
      </c>
      <c r="B3255" s="14">
        <f t="shared" si="850"/>
        <v>3</v>
      </c>
      <c r="C3255" s="9">
        <f>IF(A3255=A3254,C3254,"")</f>
        <v>45469</v>
      </c>
      <c r="D3255" s="3" t="str">
        <f>IF(A3255=A3254,D3254,"")</f>
        <v>Cane Emiliano</v>
      </c>
      <c r="E3255" s="14" t="str">
        <f t="shared" si="848"/>
        <v>2063Cane Emiliano3</v>
      </c>
      <c r="J3255" s="14" t="str">
        <f t="shared" si="855"/>
        <v xml:space="preserve">Service completo. Cambio de aceite y filtros. Control general del vehiculo. Rotacion de ruedas. Lubricacion de cintas de frenos.  </v>
      </c>
      <c r="S3255" s="8"/>
      <c r="W3255" s="76"/>
      <c r="X3255" s="16">
        <f t="shared" si="849"/>
        <v>0</v>
      </c>
      <c r="AC3255" s="18">
        <f t="shared" si="853"/>
        <v>0</v>
      </c>
      <c r="AD3255" s="19">
        <f t="shared" si="857"/>
        <v>85000</v>
      </c>
      <c r="AE3255" s="21">
        <f t="shared" si="856"/>
        <v>0</v>
      </c>
      <c r="AF3255" s="20">
        <f t="shared" si="858"/>
        <v>0</v>
      </c>
      <c r="AG3255" s="20">
        <f t="shared" si="859"/>
        <v>0</v>
      </c>
      <c r="AH3255" s="20">
        <f t="shared" si="860"/>
        <v>0</v>
      </c>
      <c r="AI3255" s="20">
        <f t="shared" si="851"/>
        <v>0</v>
      </c>
      <c r="AJ3255" s="20">
        <f t="shared" si="852"/>
        <v>0</v>
      </c>
      <c r="AK3255" s="20">
        <f t="shared" si="854"/>
        <v>0</v>
      </c>
      <c r="AL3255" s="171"/>
    </row>
    <row r="3256" spans="1:38" ht="15.75" customHeight="1" x14ac:dyDescent="0.25">
      <c r="A3256" s="3">
        <v>2063</v>
      </c>
      <c r="B3256" s="14">
        <f t="shared" si="850"/>
        <v>4</v>
      </c>
      <c r="C3256" s="9">
        <f>IF(A3256=A3255,C3255,"")</f>
        <v>45469</v>
      </c>
      <c r="D3256" s="3" t="str">
        <f>IF(A3256=A3255,D3255,"")</f>
        <v>Cane Emiliano</v>
      </c>
      <c r="E3256" s="14" t="str">
        <f t="shared" si="848"/>
        <v>2063Cane Emiliano4</v>
      </c>
      <c r="J3256" s="14" t="str">
        <f t="shared" si="855"/>
        <v xml:space="preserve">Service completo. Cambio de aceite y filtros. Control general del vehiculo. Rotacion de ruedas. Lubricacion de cintas de frenos.   </v>
      </c>
      <c r="S3256" s="8"/>
      <c r="W3256" s="76"/>
      <c r="X3256" s="16">
        <f t="shared" si="849"/>
        <v>0</v>
      </c>
      <c r="AC3256" s="18">
        <f t="shared" si="853"/>
        <v>0</v>
      </c>
      <c r="AD3256" s="19">
        <f t="shared" si="857"/>
        <v>85000</v>
      </c>
      <c r="AE3256" s="21">
        <f t="shared" si="856"/>
        <v>0</v>
      </c>
      <c r="AF3256" s="20">
        <f t="shared" si="858"/>
        <v>0</v>
      </c>
      <c r="AG3256" s="20">
        <f t="shared" si="859"/>
        <v>0</v>
      </c>
      <c r="AH3256" s="20">
        <f t="shared" si="860"/>
        <v>0</v>
      </c>
      <c r="AI3256" s="20">
        <f t="shared" si="851"/>
        <v>0</v>
      </c>
      <c r="AJ3256" s="20">
        <f t="shared" si="852"/>
        <v>0</v>
      </c>
      <c r="AK3256" s="20">
        <f t="shared" si="854"/>
        <v>0</v>
      </c>
      <c r="AL3256" s="171"/>
    </row>
    <row r="3257" spans="1:38" ht="15.75" customHeight="1" x14ac:dyDescent="0.25">
      <c r="A3257" s="3">
        <v>2063</v>
      </c>
      <c r="B3257" s="14">
        <f t="shared" si="850"/>
        <v>5</v>
      </c>
      <c r="C3257" s="9">
        <f>IF(A3257=A3256,C3256,"")</f>
        <v>45469</v>
      </c>
      <c r="D3257" s="3" t="str">
        <f>IF(A3257=A3256,D3256,"")</f>
        <v>Cane Emiliano</v>
      </c>
      <c r="E3257" s="14" t="str">
        <f t="shared" si="848"/>
        <v>2063Cane Emiliano5</v>
      </c>
      <c r="J3257" s="14" t="str">
        <f t="shared" si="855"/>
        <v xml:space="preserve">Service completo. Cambio de aceite y filtros. Control general del vehiculo. Rotacion de ruedas. Lubricacion de cintas de frenos.    </v>
      </c>
      <c r="S3257" s="8"/>
      <c r="W3257" s="76"/>
      <c r="X3257" s="16">
        <f t="shared" si="849"/>
        <v>0</v>
      </c>
      <c r="AC3257" s="18">
        <f t="shared" si="853"/>
        <v>0</v>
      </c>
      <c r="AD3257" s="19">
        <f t="shared" si="857"/>
        <v>85000</v>
      </c>
      <c r="AE3257" s="21">
        <f t="shared" si="856"/>
        <v>0</v>
      </c>
      <c r="AF3257" s="20">
        <f t="shared" si="858"/>
        <v>0</v>
      </c>
      <c r="AG3257" s="20">
        <f t="shared" si="859"/>
        <v>0</v>
      </c>
      <c r="AH3257" s="20">
        <f t="shared" si="860"/>
        <v>0</v>
      </c>
      <c r="AI3257" s="20">
        <f t="shared" si="851"/>
        <v>0</v>
      </c>
      <c r="AJ3257" s="20">
        <f t="shared" si="852"/>
        <v>0</v>
      </c>
      <c r="AK3257" s="20">
        <f t="shared" si="854"/>
        <v>0</v>
      </c>
      <c r="AL3257" s="171"/>
    </row>
    <row r="3258" spans="1:38" ht="15.75" customHeight="1" x14ac:dyDescent="0.25">
      <c r="A3258" s="3">
        <v>2064</v>
      </c>
      <c r="B3258" s="14">
        <f t="shared" si="850"/>
        <v>1</v>
      </c>
      <c r="C3258" s="9">
        <v>45469</v>
      </c>
      <c r="D3258" s="3" t="s">
        <v>3520</v>
      </c>
      <c r="E3258" s="14" t="str">
        <f t="shared" si="848"/>
        <v>2064Garcia Franco1</v>
      </c>
      <c r="F3258" s="119" t="s">
        <v>3521</v>
      </c>
      <c r="G3258" s="119" t="s">
        <v>4064</v>
      </c>
      <c r="H3258" s="119">
        <v>163150</v>
      </c>
      <c r="I3258" s="10" t="s">
        <v>4068</v>
      </c>
      <c r="J3258" s="14" t="str">
        <f t="shared" si="855"/>
        <v>Desarmar cuerpo mariposa, alternador y soporte multiple de admision. Desarmar termostato con bomba. Cambiar termostato completo. Rearmado total. Colocar liquido refrigerante recuperado. Purgado del circuito de refrigeracion. Cambiar juego de bujias.</v>
      </c>
      <c r="K3258" s="3" t="s">
        <v>2380</v>
      </c>
      <c r="L3258" s="3">
        <v>1</v>
      </c>
      <c r="M3258" s="10" t="s">
        <v>4065</v>
      </c>
      <c r="N3258" s="3" t="s">
        <v>4066</v>
      </c>
      <c r="O3258" s="158">
        <v>619834.71</v>
      </c>
      <c r="P3258" s="158">
        <v>130165.29</v>
      </c>
      <c r="Q3258" s="7">
        <v>750000</v>
      </c>
      <c r="S3258" s="8"/>
      <c r="T3258" s="11">
        <v>1</v>
      </c>
      <c r="U3258" s="158">
        <v>652892.56999999995</v>
      </c>
      <c r="V3258" s="158">
        <v>137107.43</v>
      </c>
      <c r="W3258" s="76">
        <v>790000</v>
      </c>
      <c r="X3258" s="16">
        <f t="shared" si="849"/>
        <v>790000</v>
      </c>
      <c r="Y3258" s="3">
        <v>1</v>
      </c>
      <c r="Z3258" s="114">
        <v>178512.4</v>
      </c>
      <c r="AA3258" s="114">
        <v>37487.599999999999</v>
      </c>
      <c r="AB3258" s="4">
        <v>216000</v>
      </c>
      <c r="AC3258" s="18">
        <f t="shared" si="853"/>
        <v>216000</v>
      </c>
      <c r="AD3258" s="19">
        <f t="shared" si="857"/>
        <v>216000</v>
      </c>
      <c r="AE3258" s="21">
        <f t="shared" si="856"/>
        <v>750000</v>
      </c>
      <c r="AF3258" s="20">
        <f t="shared" si="858"/>
        <v>775000</v>
      </c>
      <c r="AG3258" s="20">
        <f t="shared" si="859"/>
        <v>916000</v>
      </c>
      <c r="AH3258" s="20">
        <f t="shared" si="860"/>
        <v>216000</v>
      </c>
      <c r="AI3258" s="20">
        <f t="shared" si="851"/>
        <v>1132000</v>
      </c>
      <c r="AJ3258" s="20">
        <f t="shared" si="852"/>
        <v>0</v>
      </c>
      <c r="AK3258" s="20">
        <f t="shared" si="854"/>
        <v>1132000</v>
      </c>
      <c r="AL3258" s="171"/>
    </row>
    <row r="3259" spans="1:38" ht="15.75" customHeight="1" x14ac:dyDescent="0.25">
      <c r="A3259" s="3">
        <v>2064</v>
      </c>
      <c r="B3259" s="14">
        <f t="shared" si="850"/>
        <v>2</v>
      </c>
      <c r="C3259" s="9">
        <f>IF(A3259=A3258,C3258,"")</f>
        <v>45469</v>
      </c>
      <c r="D3259" s="3" t="str">
        <f>IF(A3259=A3258,D3258,"")</f>
        <v>Garcia Franco</v>
      </c>
      <c r="E3259" s="14" t="str">
        <f t="shared" si="848"/>
        <v>2064Garcia Franco2</v>
      </c>
      <c r="J3259" s="14" t="str">
        <f t="shared" si="855"/>
        <v xml:space="preserve">Desarmar cuerpo mariposa, alternador y soporte multiple de admision. Desarmar termostato con bomba. Cambiar termostato completo. Rearmado total. Colocar liquido refrigerante recuperado. Purgado del circuito de refrigeracion. Cambiar juego de bujias. </v>
      </c>
      <c r="L3259" s="3">
        <v>1</v>
      </c>
      <c r="M3259" s="10" t="s">
        <v>2732</v>
      </c>
      <c r="O3259" s="158">
        <v>20661.16</v>
      </c>
      <c r="P3259" s="158">
        <v>4338.84</v>
      </c>
      <c r="Q3259" s="7">
        <v>25000</v>
      </c>
      <c r="S3259" s="8"/>
      <c r="T3259" s="11">
        <v>4</v>
      </c>
      <c r="U3259" s="158">
        <v>26033.06</v>
      </c>
      <c r="V3259" s="158">
        <v>5466.94</v>
      </c>
      <c r="W3259" s="76">
        <v>31500</v>
      </c>
      <c r="X3259" s="16">
        <f t="shared" si="849"/>
        <v>126000</v>
      </c>
      <c r="AC3259" s="18">
        <f t="shared" si="853"/>
        <v>0</v>
      </c>
      <c r="AD3259" s="19">
        <f t="shared" si="857"/>
        <v>216000</v>
      </c>
      <c r="AE3259" s="21">
        <f t="shared" si="856"/>
        <v>100000</v>
      </c>
      <c r="AF3259" s="20">
        <f t="shared" si="858"/>
        <v>0</v>
      </c>
      <c r="AG3259" s="20">
        <f t="shared" si="859"/>
        <v>0</v>
      </c>
      <c r="AH3259" s="20">
        <f t="shared" si="860"/>
        <v>0</v>
      </c>
      <c r="AI3259" s="20">
        <f t="shared" si="851"/>
        <v>0</v>
      </c>
      <c r="AJ3259" s="20">
        <f t="shared" si="852"/>
        <v>0</v>
      </c>
      <c r="AK3259" s="20">
        <f t="shared" si="854"/>
        <v>0</v>
      </c>
      <c r="AL3259" s="171"/>
    </row>
    <row r="3260" spans="1:38" ht="15.75" customHeight="1" x14ac:dyDescent="0.25">
      <c r="A3260" s="3">
        <v>2065</v>
      </c>
      <c r="B3260" s="14">
        <f t="shared" si="850"/>
        <v>1</v>
      </c>
      <c r="C3260" s="9">
        <v>45469</v>
      </c>
      <c r="D3260" s="3" t="s">
        <v>116</v>
      </c>
      <c r="E3260" s="14" t="str">
        <f t="shared" si="848"/>
        <v>2065Transporte Palloni1</v>
      </c>
      <c r="F3260" s="119" t="s">
        <v>1299</v>
      </c>
      <c r="G3260" s="119" t="s">
        <v>1300</v>
      </c>
      <c r="H3260" s="119">
        <v>425294</v>
      </c>
      <c r="I3260" s="10" t="s">
        <v>4110</v>
      </c>
      <c r="J3260" s="14" t="str">
        <f t="shared" si="855"/>
        <v>Sacar caja de velocidad. Cambiar kit de embrague, placa, disco, crapodina y cable de eembrague. Cambiar termostato.</v>
      </c>
      <c r="K3260" s="3" t="s">
        <v>2390</v>
      </c>
      <c r="S3260" s="8"/>
      <c r="W3260" s="76"/>
      <c r="X3260" s="16">
        <f t="shared" si="849"/>
        <v>0</v>
      </c>
      <c r="Y3260" s="3">
        <v>1</v>
      </c>
      <c r="Z3260" s="114">
        <v>210000</v>
      </c>
      <c r="AA3260" s="114">
        <v>44100</v>
      </c>
      <c r="AB3260" s="4">
        <v>254100</v>
      </c>
      <c r="AC3260" s="18">
        <f t="shared" si="853"/>
        <v>254100</v>
      </c>
      <c r="AD3260" s="19">
        <f t="shared" si="857"/>
        <v>254100</v>
      </c>
      <c r="AE3260" s="21">
        <f t="shared" si="856"/>
        <v>0</v>
      </c>
      <c r="AF3260" s="20">
        <f t="shared" si="858"/>
        <v>0</v>
      </c>
      <c r="AG3260" s="20">
        <f t="shared" si="859"/>
        <v>0</v>
      </c>
      <c r="AH3260" s="20">
        <f t="shared" si="860"/>
        <v>254100</v>
      </c>
      <c r="AI3260" s="20">
        <f t="shared" si="851"/>
        <v>210000</v>
      </c>
      <c r="AJ3260" s="20">
        <f t="shared" si="852"/>
        <v>44100</v>
      </c>
      <c r="AK3260" s="20">
        <f t="shared" si="854"/>
        <v>254100</v>
      </c>
      <c r="AL3260" s="171">
        <v>48</v>
      </c>
    </row>
    <row r="3261" spans="1:38" ht="15.75" customHeight="1" x14ac:dyDescent="0.25">
      <c r="A3261" s="3">
        <v>2065</v>
      </c>
      <c r="B3261" s="14">
        <f t="shared" si="850"/>
        <v>2</v>
      </c>
      <c r="C3261" s="9">
        <f>IF(A3261=A3260,C3260,"")</f>
        <v>45469</v>
      </c>
      <c r="D3261" s="3" t="str">
        <f>IF(A3261=A3260,D3260,"")</f>
        <v>Transporte Palloni</v>
      </c>
      <c r="E3261" s="14" t="str">
        <f t="shared" si="848"/>
        <v>2065Transporte Palloni2</v>
      </c>
      <c r="J3261" s="14" t="str">
        <f t="shared" si="855"/>
        <v xml:space="preserve">Sacar caja de velocidad. Cambiar kit de embrague, placa, disco, crapodina y cable de eembrague. Cambiar termostato. </v>
      </c>
      <c r="S3261" s="8"/>
      <c r="W3261" s="76"/>
      <c r="X3261" s="16">
        <f t="shared" si="849"/>
        <v>0</v>
      </c>
      <c r="AC3261" s="18">
        <f t="shared" si="853"/>
        <v>0</v>
      </c>
      <c r="AD3261" s="19">
        <f t="shared" si="857"/>
        <v>254100</v>
      </c>
      <c r="AE3261" s="21">
        <f t="shared" si="856"/>
        <v>0</v>
      </c>
      <c r="AF3261" s="20">
        <f t="shared" si="858"/>
        <v>0</v>
      </c>
      <c r="AG3261" s="20">
        <f t="shared" si="859"/>
        <v>0</v>
      </c>
      <c r="AH3261" s="20">
        <f t="shared" si="860"/>
        <v>0</v>
      </c>
      <c r="AI3261" s="20">
        <f t="shared" si="851"/>
        <v>0</v>
      </c>
      <c r="AJ3261" s="20">
        <f t="shared" si="852"/>
        <v>0</v>
      </c>
      <c r="AK3261" s="20">
        <f t="shared" si="854"/>
        <v>0</v>
      </c>
      <c r="AL3261" s="171"/>
    </row>
    <row r="3262" spans="1:38" ht="15.75" customHeight="1" x14ac:dyDescent="0.25">
      <c r="A3262" s="3">
        <v>2066</v>
      </c>
      <c r="B3262" s="14">
        <f t="shared" si="850"/>
        <v>1</v>
      </c>
      <c r="C3262" s="9">
        <v>45469</v>
      </c>
      <c r="D3262" s="3" t="s">
        <v>548</v>
      </c>
      <c r="E3262" s="14" t="str">
        <f t="shared" ref="E3262:E3325" si="861">CONCATENATE(A3262,D3262,B3262)</f>
        <v>2066Pereyra Miguel1</v>
      </c>
      <c r="F3262" s="119" t="s">
        <v>903</v>
      </c>
      <c r="G3262" s="119" t="s">
        <v>2238</v>
      </c>
      <c r="H3262" s="119">
        <v>122666</v>
      </c>
      <c r="I3262" s="10" t="s">
        <v>4069</v>
      </c>
      <c r="J3262" s="14" t="str">
        <f t="shared" si="855"/>
        <v>Service completo. Cambio de aceite y filtros. Control general del vehiculo. Rotacion cruzada de ruedas. Cambiar lampara de patente.</v>
      </c>
      <c r="K3262" s="3" t="s">
        <v>2390</v>
      </c>
      <c r="L3262" s="3">
        <v>1</v>
      </c>
      <c r="M3262" s="10" t="s">
        <v>918</v>
      </c>
      <c r="N3262" s="3" t="s">
        <v>771</v>
      </c>
      <c r="O3262" s="158">
        <v>34710.75</v>
      </c>
      <c r="P3262" s="158">
        <v>7289.25</v>
      </c>
      <c r="Q3262" s="7">
        <v>42000</v>
      </c>
      <c r="S3262" s="8"/>
      <c r="T3262" s="11">
        <v>1</v>
      </c>
      <c r="U3262" s="158">
        <v>46281</v>
      </c>
      <c r="V3262" s="158">
        <v>9719</v>
      </c>
      <c r="W3262" s="76">
        <v>56000</v>
      </c>
      <c r="X3262" s="16">
        <f t="shared" si="849"/>
        <v>56000</v>
      </c>
      <c r="Y3262" s="3">
        <v>1</v>
      </c>
      <c r="Z3262" s="114">
        <v>57851.24</v>
      </c>
      <c r="AA3262" s="114">
        <v>12148.76</v>
      </c>
      <c r="AB3262" s="4">
        <v>70000</v>
      </c>
      <c r="AC3262" s="18">
        <f t="shared" si="853"/>
        <v>70000</v>
      </c>
      <c r="AD3262" s="19">
        <f t="shared" si="857"/>
        <v>70000</v>
      </c>
      <c r="AE3262" s="21">
        <f t="shared" si="856"/>
        <v>42000</v>
      </c>
      <c r="AF3262" s="20">
        <f t="shared" si="858"/>
        <v>49414.080000000002</v>
      </c>
      <c r="AG3262" s="20">
        <f t="shared" si="859"/>
        <v>122900</v>
      </c>
      <c r="AH3262" s="20">
        <f t="shared" si="860"/>
        <v>70000</v>
      </c>
      <c r="AI3262" s="20">
        <f t="shared" si="851"/>
        <v>159421.48760330578</v>
      </c>
      <c r="AJ3262" s="20">
        <f t="shared" si="852"/>
        <v>33478.512396694212</v>
      </c>
      <c r="AK3262" s="20">
        <f t="shared" si="854"/>
        <v>192900</v>
      </c>
      <c r="AL3262" s="171">
        <v>43</v>
      </c>
    </row>
    <row r="3263" spans="1:38" ht="15.75" customHeight="1" x14ac:dyDescent="0.25">
      <c r="A3263" s="3">
        <v>2066</v>
      </c>
      <c r="B3263" s="14">
        <f t="shared" si="850"/>
        <v>2</v>
      </c>
      <c r="C3263" s="9">
        <f>IF(A3263=A3262,C3262,"")</f>
        <v>45469</v>
      </c>
      <c r="D3263" s="3" t="str">
        <f>IF(A3263=A3262,D3262,"")</f>
        <v>Pereyra Miguel</v>
      </c>
      <c r="E3263" s="14" t="str">
        <f t="shared" si="861"/>
        <v>2066Pereyra Miguel2</v>
      </c>
      <c r="J3263" s="14" t="str">
        <f t="shared" si="855"/>
        <v xml:space="preserve">Service completo. Cambio de aceite y filtros. Control general del vehiculo. Rotacion cruzada de ruedas. Cambiar lampara de patente. </v>
      </c>
      <c r="L3263" s="3">
        <v>1</v>
      </c>
      <c r="M3263" s="10" t="s">
        <v>98</v>
      </c>
      <c r="N3263" s="3" t="s">
        <v>771</v>
      </c>
      <c r="O3263" s="158">
        <v>5714.12</v>
      </c>
      <c r="P3263" s="158">
        <v>1199.96</v>
      </c>
      <c r="Q3263" s="7">
        <v>6914.08</v>
      </c>
      <c r="S3263" s="8"/>
      <c r="T3263" s="11">
        <v>4</v>
      </c>
      <c r="U3263" s="158">
        <v>13677.69</v>
      </c>
      <c r="V3263" s="158">
        <v>2872.31</v>
      </c>
      <c r="W3263" s="76">
        <v>16550</v>
      </c>
      <c r="X3263" s="16">
        <f t="shared" ref="X3263:X3326" si="862">W3263*T3263</f>
        <v>66200</v>
      </c>
      <c r="AC3263" s="18">
        <f t="shared" si="853"/>
        <v>0</v>
      </c>
      <c r="AD3263" s="19">
        <f t="shared" si="857"/>
        <v>70000</v>
      </c>
      <c r="AE3263" s="21">
        <f t="shared" si="856"/>
        <v>27656.32</v>
      </c>
      <c r="AF3263" s="20">
        <f t="shared" si="858"/>
        <v>0</v>
      </c>
      <c r="AG3263" s="20">
        <f t="shared" si="859"/>
        <v>0</v>
      </c>
      <c r="AH3263" s="20">
        <f t="shared" si="860"/>
        <v>0</v>
      </c>
      <c r="AI3263" s="20">
        <f t="shared" si="851"/>
        <v>0</v>
      </c>
      <c r="AJ3263" s="20">
        <f t="shared" si="852"/>
        <v>0</v>
      </c>
      <c r="AK3263" s="20">
        <f t="shared" si="854"/>
        <v>0</v>
      </c>
      <c r="AL3263" s="171"/>
    </row>
    <row r="3264" spans="1:38" ht="15.75" customHeight="1" x14ac:dyDescent="0.25">
      <c r="A3264" s="3">
        <v>2066</v>
      </c>
      <c r="B3264" s="14">
        <f t="shared" si="850"/>
        <v>3</v>
      </c>
      <c r="C3264" s="9">
        <f>IF(A3264=A3263,C3263,"")</f>
        <v>45469</v>
      </c>
      <c r="D3264" s="3" t="str">
        <f>IF(A3264=A3263,D3263,"")</f>
        <v>Pereyra Miguel</v>
      </c>
      <c r="E3264" s="14" t="str">
        <f t="shared" si="861"/>
        <v>2066Pereyra Miguel3</v>
      </c>
      <c r="J3264" s="14" t="str">
        <f t="shared" si="855"/>
        <v xml:space="preserve">Service completo. Cambio de aceite y filtros. Control general del vehiculo. Rotacion cruzada de ruedas. Cambiar lampara de patente.  </v>
      </c>
      <c r="L3264" s="3">
        <v>1</v>
      </c>
      <c r="M3264" s="10" t="s">
        <v>2780</v>
      </c>
      <c r="N3264" s="3" t="s">
        <v>771</v>
      </c>
      <c r="O3264" s="158">
        <v>413.23</v>
      </c>
      <c r="P3264" s="158">
        <v>86.77</v>
      </c>
      <c r="Q3264" s="7">
        <v>500</v>
      </c>
      <c r="S3264" s="8"/>
      <c r="T3264" s="11">
        <v>1</v>
      </c>
      <c r="U3264" s="158">
        <v>578.52</v>
      </c>
      <c r="V3264" s="158">
        <v>121.48</v>
      </c>
      <c r="W3264" s="76">
        <v>700</v>
      </c>
      <c r="X3264" s="16">
        <f t="shared" si="862"/>
        <v>700</v>
      </c>
      <c r="AC3264" s="18">
        <f t="shared" si="853"/>
        <v>0</v>
      </c>
      <c r="AD3264" s="19">
        <f t="shared" si="857"/>
        <v>70000</v>
      </c>
      <c r="AE3264" s="21">
        <f t="shared" si="856"/>
        <v>500</v>
      </c>
      <c r="AF3264" s="20">
        <f t="shared" si="858"/>
        <v>0</v>
      </c>
      <c r="AG3264" s="20">
        <f t="shared" si="859"/>
        <v>0</v>
      </c>
      <c r="AH3264" s="20">
        <f t="shared" si="860"/>
        <v>0</v>
      </c>
      <c r="AI3264" s="20">
        <f t="shared" si="851"/>
        <v>0</v>
      </c>
      <c r="AJ3264" s="20">
        <f t="shared" si="852"/>
        <v>0</v>
      </c>
      <c r="AK3264" s="20">
        <f t="shared" si="854"/>
        <v>0</v>
      </c>
      <c r="AL3264" s="171"/>
    </row>
    <row r="3265" spans="1:38" ht="15.75" customHeight="1" x14ac:dyDescent="0.25">
      <c r="A3265" s="3">
        <v>2067</v>
      </c>
      <c r="B3265" s="14">
        <f t="shared" si="850"/>
        <v>1</v>
      </c>
      <c r="C3265" s="9">
        <v>45469</v>
      </c>
      <c r="D3265" s="3" t="s">
        <v>452</v>
      </c>
      <c r="E3265" s="14" t="str">
        <f t="shared" si="861"/>
        <v>2067Lucero Claudio1</v>
      </c>
      <c r="F3265" s="119" t="s">
        <v>2220</v>
      </c>
      <c r="G3265" s="119" t="s">
        <v>103</v>
      </c>
      <c r="H3265" s="119">
        <v>133876</v>
      </c>
      <c r="I3265" s="10" t="s">
        <v>4071</v>
      </c>
      <c r="J3265" s="14" t="str">
        <f t="shared" si="855"/>
        <v>Service completo. Cambio de aceite y filtros. Control general del vehiculo. Completar nivel de liquido refrigerante.</v>
      </c>
      <c r="K3265" s="3" t="s">
        <v>2380</v>
      </c>
      <c r="L3265" s="3">
        <v>1</v>
      </c>
      <c r="M3265" s="10" t="s">
        <v>3119</v>
      </c>
      <c r="N3265" s="3" t="s">
        <v>771</v>
      </c>
      <c r="O3265" s="158">
        <v>6674.35</v>
      </c>
      <c r="P3265" s="158">
        <v>1401.61</v>
      </c>
      <c r="Q3265" s="7">
        <v>8075.96</v>
      </c>
      <c r="S3265" s="8"/>
      <c r="T3265" s="11">
        <v>1</v>
      </c>
      <c r="U3265" s="158">
        <v>8099.18</v>
      </c>
      <c r="V3265" s="158">
        <v>1700.82</v>
      </c>
      <c r="W3265" s="76">
        <v>9800</v>
      </c>
      <c r="X3265" s="16">
        <f t="shared" si="862"/>
        <v>9800</v>
      </c>
      <c r="Y3265" s="3">
        <v>1</v>
      </c>
      <c r="Z3265" s="114">
        <v>44545.46</v>
      </c>
      <c r="AA3265" s="114">
        <v>9354.5400000000009</v>
      </c>
      <c r="AB3265" s="4">
        <v>53900</v>
      </c>
      <c r="AC3265" s="18">
        <f t="shared" si="853"/>
        <v>53900</v>
      </c>
      <c r="AD3265" s="19">
        <f t="shared" si="857"/>
        <v>53900</v>
      </c>
      <c r="AE3265" s="21">
        <f t="shared" si="856"/>
        <v>8075.96</v>
      </c>
      <c r="AF3265" s="20">
        <f t="shared" si="858"/>
        <v>36432.92</v>
      </c>
      <c r="AG3265" s="20">
        <f t="shared" si="859"/>
        <v>88300</v>
      </c>
      <c r="AH3265" s="20">
        <f t="shared" si="860"/>
        <v>53900</v>
      </c>
      <c r="AI3265" s="20">
        <f t="shared" si="851"/>
        <v>142200</v>
      </c>
      <c r="AJ3265" s="20">
        <f t="shared" si="852"/>
        <v>0</v>
      </c>
      <c r="AK3265" s="20">
        <f t="shared" si="854"/>
        <v>142200</v>
      </c>
      <c r="AL3265" s="171"/>
    </row>
    <row r="3266" spans="1:38" ht="15.75" customHeight="1" x14ac:dyDescent="0.25">
      <c r="A3266" s="3">
        <v>2067</v>
      </c>
      <c r="B3266" s="14">
        <f t="shared" si="850"/>
        <v>2</v>
      </c>
      <c r="C3266" s="9">
        <f>IF(A3266=A3265,C3265,"")</f>
        <v>45469</v>
      </c>
      <c r="D3266" s="3" t="str">
        <f>IF(A3266=A3265,D3265,"")</f>
        <v>Lucero Claudio</v>
      </c>
      <c r="E3266" s="14" t="str">
        <f t="shared" si="861"/>
        <v>2067Lucero Claudio2</v>
      </c>
      <c r="J3266" s="14" t="str">
        <f t="shared" si="855"/>
        <v xml:space="preserve">Service completo. Cambio de aceite y filtros. Control general del vehiculo. Completar nivel de liquido refrigerante. </v>
      </c>
      <c r="L3266" s="3">
        <v>1</v>
      </c>
      <c r="M3266" s="10" t="s">
        <v>4072</v>
      </c>
      <c r="N3266" s="3" t="s">
        <v>771</v>
      </c>
      <c r="O3266" s="158">
        <v>9090.91</v>
      </c>
      <c r="P3266" s="158">
        <v>1909.09</v>
      </c>
      <c r="Q3266" s="7">
        <v>11000</v>
      </c>
      <c r="S3266" s="8"/>
      <c r="T3266" s="11">
        <v>1</v>
      </c>
      <c r="U3266" s="158">
        <v>11570.25</v>
      </c>
      <c r="V3266" s="158">
        <v>2429.75</v>
      </c>
      <c r="W3266" s="76">
        <v>14000</v>
      </c>
      <c r="X3266" s="16">
        <f t="shared" si="862"/>
        <v>14000</v>
      </c>
      <c r="AC3266" s="18">
        <f t="shared" si="853"/>
        <v>0</v>
      </c>
      <c r="AD3266" s="19">
        <f t="shared" si="857"/>
        <v>53900</v>
      </c>
      <c r="AE3266" s="21">
        <f t="shared" si="856"/>
        <v>11000</v>
      </c>
      <c r="AF3266" s="20">
        <f t="shared" si="858"/>
        <v>0</v>
      </c>
      <c r="AG3266" s="20">
        <f t="shared" si="859"/>
        <v>0</v>
      </c>
      <c r="AH3266" s="20">
        <f t="shared" si="860"/>
        <v>0</v>
      </c>
      <c r="AI3266" s="20">
        <f t="shared" si="851"/>
        <v>0</v>
      </c>
      <c r="AJ3266" s="20">
        <f t="shared" si="852"/>
        <v>0</v>
      </c>
      <c r="AK3266" s="20">
        <f t="shared" si="854"/>
        <v>0</v>
      </c>
      <c r="AL3266" s="171"/>
    </row>
    <row r="3267" spans="1:38" ht="15.75" customHeight="1" x14ac:dyDescent="0.25">
      <c r="A3267" s="3">
        <v>2067</v>
      </c>
      <c r="B3267" s="14">
        <f t="shared" si="850"/>
        <v>3</v>
      </c>
      <c r="C3267" s="9">
        <f>IF(A3267=A3266,C3266,"")</f>
        <v>45469</v>
      </c>
      <c r="D3267" s="3" t="str">
        <f>IF(A3267=A3266,D3266,"")</f>
        <v>Lucero Claudio</v>
      </c>
      <c r="E3267" s="14" t="str">
        <f t="shared" si="861"/>
        <v>2067Lucero Claudio3</v>
      </c>
      <c r="J3267" s="14" t="str">
        <f t="shared" si="855"/>
        <v xml:space="preserve">Service completo. Cambio de aceite y filtros. Control general del vehiculo. Completar nivel de liquido refrigerante.  </v>
      </c>
      <c r="L3267" s="3">
        <v>1</v>
      </c>
      <c r="M3267" s="10" t="s">
        <v>3316</v>
      </c>
      <c r="N3267" s="3" t="s">
        <v>771</v>
      </c>
      <c r="O3267" s="158">
        <v>6399.18</v>
      </c>
      <c r="P3267" s="158">
        <v>1343.82</v>
      </c>
      <c r="Q3267" s="7">
        <v>7743</v>
      </c>
      <c r="S3267" s="8"/>
      <c r="T3267" s="11">
        <v>1</v>
      </c>
      <c r="U3267" s="158">
        <v>9090.91</v>
      </c>
      <c r="V3267" s="158">
        <v>1909.09</v>
      </c>
      <c r="W3267" s="76">
        <v>11000</v>
      </c>
      <c r="X3267" s="16">
        <f t="shared" si="862"/>
        <v>11000</v>
      </c>
      <c r="AC3267" s="18">
        <f t="shared" si="853"/>
        <v>0</v>
      </c>
      <c r="AD3267" s="19">
        <f t="shared" si="857"/>
        <v>53900</v>
      </c>
      <c r="AE3267" s="21">
        <f t="shared" si="856"/>
        <v>7743</v>
      </c>
      <c r="AF3267" s="20">
        <f t="shared" si="858"/>
        <v>0</v>
      </c>
      <c r="AG3267" s="20">
        <f t="shared" si="859"/>
        <v>0</v>
      </c>
      <c r="AH3267" s="20">
        <f t="shared" si="860"/>
        <v>0</v>
      </c>
      <c r="AI3267" s="20">
        <f t="shared" si="851"/>
        <v>0</v>
      </c>
      <c r="AJ3267" s="20">
        <f t="shared" si="852"/>
        <v>0</v>
      </c>
      <c r="AK3267" s="20">
        <f t="shared" si="854"/>
        <v>0</v>
      </c>
      <c r="AL3267" s="171"/>
    </row>
    <row r="3268" spans="1:38" ht="15.75" customHeight="1" x14ac:dyDescent="0.25">
      <c r="A3268" s="3">
        <v>2067</v>
      </c>
      <c r="B3268" s="14">
        <f t="shared" ref="B3268:B3331" si="863">IF(A3268=A3267,B3267+1,1)</f>
        <v>4</v>
      </c>
      <c r="C3268" s="9">
        <f>IF(A3268=A3267,C3267,"")</f>
        <v>45469</v>
      </c>
      <c r="D3268" s="3" t="str">
        <f>IF(A3268=A3267,D3267,"")</f>
        <v>Lucero Claudio</v>
      </c>
      <c r="E3268" s="14" t="str">
        <f t="shared" si="861"/>
        <v>2067Lucero Claudio4</v>
      </c>
      <c r="J3268" s="14" t="str">
        <f t="shared" si="855"/>
        <v xml:space="preserve">Service completo. Cambio de aceite y filtros. Control general del vehiculo. Completar nivel de liquido refrigerante.   </v>
      </c>
      <c r="L3268" s="3">
        <v>1</v>
      </c>
      <c r="M3268" s="10" t="s">
        <v>2178</v>
      </c>
      <c r="N3268" s="3" t="s">
        <v>771</v>
      </c>
      <c r="O3268" s="158">
        <v>4205.76</v>
      </c>
      <c r="P3268" s="158">
        <v>883.2</v>
      </c>
      <c r="Q3268" s="7">
        <v>5088.96</v>
      </c>
      <c r="S3268" s="8"/>
      <c r="T3268" s="11">
        <v>1</v>
      </c>
      <c r="U3268" s="158">
        <v>7024.8</v>
      </c>
      <c r="V3268" s="158">
        <v>1475.2</v>
      </c>
      <c r="W3268" s="76">
        <v>8500</v>
      </c>
      <c r="X3268" s="16">
        <f t="shared" si="862"/>
        <v>8500</v>
      </c>
      <c r="AC3268" s="18">
        <f t="shared" si="853"/>
        <v>0</v>
      </c>
      <c r="AD3268" s="19">
        <f t="shared" si="857"/>
        <v>53900</v>
      </c>
      <c r="AE3268" s="21">
        <f t="shared" si="856"/>
        <v>5088.96</v>
      </c>
      <c r="AF3268" s="20">
        <f t="shared" si="858"/>
        <v>0</v>
      </c>
      <c r="AG3268" s="20">
        <f t="shared" si="859"/>
        <v>0</v>
      </c>
      <c r="AH3268" s="20">
        <f t="shared" si="860"/>
        <v>0</v>
      </c>
      <c r="AI3268" s="20">
        <f t="shared" si="851"/>
        <v>0</v>
      </c>
      <c r="AJ3268" s="20">
        <f t="shared" si="852"/>
        <v>0</v>
      </c>
      <c r="AK3268" s="20">
        <f t="shared" si="854"/>
        <v>0</v>
      </c>
      <c r="AL3268" s="171"/>
    </row>
    <row r="3269" spans="1:38" ht="15.75" customHeight="1" x14ac:dyDescent="0.25">
      <c r="A3269" s="3">
        <v>2067</v>
      </c>
      <c r="B3269" s="14">
        <f t="shared" si="863"/>
        <v>5</v>
      </c>
      <c r="C3269" s="9">
        <f>IF(A3269=A3268,C3268,"")</f>
        <v>45469</v>
      </c>
      <c r="D3269" s="3" t="str">
        <f>IF(A3269=A3268,D3268,"")</f>
        <v>Lucero Claudio</v>
      </c>
      <c r="E3269" s="14" t="str">
        <f t="shared" si="861"/>
        <v>2067Lucero Claudio5</v>
      </c>
      <c r="J3269" s="14" t="str">
        <f t="shared" si="855"/>
        <v xml:space="preserve">Service completo. Cambio de aceite y filtros. Control general del vehiculo. Completar nivel de liquido refrigerante.    </v>
      </c>
      <c r="L3269" s="3">
        <v>1</v>
      </c>
      <c r="M3269" s="10" t="s">
        <v>728</v>
      </c>
      <c r="N3269" s="3" t="s">
        <v>771</v>
      </c>
      <c r="O3269" s="158">
        <v>3739.67</v>
      </c>
      <c r="P3269" s="158">
        <v>785.33</v>
      </c>
      <c r="Q3269" s="7">
        <v>4525</v>
      </c>
      <c r="S3269" s="8"/>
      <c r="T3269" s="11">
        <v>4</v>
      </c>
      <c r="U3269" s="158">
        <v>9297.52</v>
      </c>
      <c r="V3269" s="158">
        <v>1952.48</v>
      </c>
      <c r="W3269" s="76">
        <v>11250</v>
      </c>
      <c r="X3269" s="16">
        <f t="shared" si="862"/>
        <v>45000</v>
      </c>
      <c r="AC3269" s="18">
        <f t="shared" si="853"/>
        <v>0</v>
      </c>
      <c r="AD3269" s="19">
        <f t="shared" si="857"/>
        <v>53900</v>
      </c>
      <c r="AE3269" s="21">
        <f t="shared" si="856"/>
        <v>18100</v>
      </c>
      <c r="AF3269" s="20">
        <f t="shared" si="858"/>
        <v>0</v>
      </c>
      <c r="AG3269" s="20">
        <f t="shared" si="859"/>
        <v>0</v>
      </c>
      <c r="AH3269" s="20">
        <f t="shared" si="860"/>
        <v>0</v>
      </c>
      <c r="AI3269" s="20">
        <f t="shared" si="851"/>
        <v>0</v>
      </c>
      <c r="AJ3269" s="20">
        <f t="shared" si="852"/>
        <v>0</v>
      </c>
      <c r="AK3269" s="20">
        <f t="shared" si="854"/>
        <v>0</v>
      </c>
      <c r="AL3269" s="171"/>
    </row>
    <row r="3270" spans="1:38" ht="15.75" customHeight="1" x14ac:dyDescent="0.25">
      <c r="A3270" s="3">
        <v>2067</v>
      </c>
      <c r="B3270" s="14">
        <f t="shared" si="863"/>
        <v>6</v>
      </c>
      <c r="C3270" s="9">
        <f>IF(A3270=A3269,C3269,"")</f>
        <v>45469</v>
      </c>
      <c r="D3270" s="3" t="str">
        <f>IF(A3270=A3269,D3269,"")</f>
        <v>Lucero Claudio</v>
      </c>
      <c r="E3270" s="14" t="str">
        <f t="shared" si="861"/>
        <v>2067Lucero Claudio6</v>
      </c>
      <c r="J3270" s="14" t="str">
        <f t="shared" si="855"/>
        <v xml:space="preserve">Service completo. Cambio de aceite y filtros. Control general del vehiculo. Completar nivel de liquido refrigerante.     </v>
      </c>
      <c r="S3270" s="8"/>
      <c r="W3270" s="76"/>
      <c r="X3270" s="16">
        <f t="shared" si="862"/>
        <v>0</v>
      </c>
      <c r="AC3270" s="18">
        <f t="shared" si="853"/>
        <v>0</v>
      </c>
      <c r="AD3270" s="19">
        <f t="shared" si="857"/>
        <v>53900</v>
      </c>
      <c r="AE3270" s="21">
        <f t="shared" si="856"/>
        <v>0</v>
      </c>
      <c r="AF3270" s="20">
        <f t="shared" si="858"/>
        <v>0</v>
      </c>
      <c r="AG3270" s="20">
        <f t="shared" si="859"/>
        <v>0</v>
      </c>
      <c r="AH3270" s="20">
        <f t="shared" si="860"/>
        <v>0</v>
      </c>
      <c r="AI3270" s="20">
        <f t="shared" si="851"/>
        <v>0</v>
      </c>
      <c r="AJ3270" s="20">
        <f t="shared" si="852"/>
        <v>0</v>
      </c>
      <c r="AK3270" s="20">
        <f t="shared" si="854"/>
        <v>0</v>
      </c>
      <c r="AL3270" s="171"/>
    </row>
    <row r="3271" spans="1:38" ht="15.75" customHeight="1" x14ac:dyDescent="0.25">
      <c r="A3271" s="3">
        <v>2068</v>
      </c>
      <c r="B3271" s="14">
        <f t="shared" si="863"/>
        <v>1</v>
      </c>
      <c r="C3271" s="9">
        <v>45470</v>
      </c>
      <c r="D3271" s="3" t="s">
        <v>398</v>
      </c>
      <c r="E3271" s="14" t="str">
        <f t="shared" si="861"/>
        <v>2068Gomez Alejandro1</v>
      </c>
      <c r="F3271" s="119" t="s">
        <v>1852</v>
      </c>
      <c r="G3271" s="119" t="s">
        <v>2414</v>
      </c>
      <c r="H3271" s="119">
        <v>210843</v>
      </c>
      <c r="I3271" s="10" t="s">
        <v>4079</v>
      </c>
      <c r="J3271" s="14" t="str">
        <f t="shared" si="855"/>
        <v>Service completo. Cambio de aceite y filtros. Control general del vehiculo. Cambiar ambas rotulas inferiores. Cambiar ambas homocineticas. Regulacion de bolilleros de ruedas traseras. Cambiar junta tapa de valvulas. Suplementar buje de barra estabilizadora lado derecho. Cambiar manguera superior de radiador.</v>
      </c>
      <c r="K3271" s="3" t="s">
        <v>2390</v>
      </c>
      <c r="L3271" s="3">
        <v>1</v>
      </c>
      <c r="M3271" s="10" t="s">
        <v>2305</v>
      </c>
      <c r="N3271" s="3" t="s">
        <v>2484</v>
      </c>
      <c r="O3271" s="158">
        <v>10743.8</v>
      </c>
      <c r="P3271" s="158">
        <v>2256.1999999999998</v>
      </c>
      <c r="Q3271" s="7">
        <v>13000</v>
      </c>
      <c r="S3271" s="8"/>
      <c r="T3271" s="11">
        <v>1</v>
      </c>
      <c r="U3271" s="158">
        <v>13223.14</v>
      </c>
      <c r="V3271" s="158">
        <v>2776.86</v>
      </c>
      <c r="W3271" s="76">
        <v>16000</v>
      </c>
      <c r="X3271" s="16">
        <f t="shared" si="862"/>
        <v>16000</v>
      </c>
      <c r="Y3271" s="3">
        <v>1</v>
      </c>
      <c r="Z3271" s="114">
        <v>123966.95</v>
      </c>
      <c r="AA3271" s="114">
        <v>26033.05</v>
      </c>
      <c r="AB3271" s="4">
        <v>150000</v>
      </c>
      <c r="AC3271" s="18">
        <f t="shared" si="853"/>
        <v>150000</v>
      </c>
      <c r="AD3271" s="19">
        <f t="shared" si="857"/>
        <v>150000</v>
      </c>
      <c r="AE3271" s="21">
        <f t="shared" si="856"/>
        <v>13000</v>
      </c>
      <c r="AF3271" s="20">
        <f t="shared" si="858"/>
        <v>122325.01</v>
      </c>
      <c r="AG3271" s="20">
        <f t="shared" si="859"/>
        <v>284800</v>
      </c>
      <c r="AH3271" s="20">
        <f t="shared" si="860"/>
        <v>150000</v>
      </c>
      <c r="AI3271" s="20">
        <f t="shared" si="851"/>
        <v>434800</v>
      </c>
      <c r="AJ3271" s="20">
        <f t="shared" si="852"/>
        <v>0</v>
      </c>
      <c r="AK3271" s="20">
        <f t="shared" si="854"/>
        <v>434800</v>
      </c>
      <c r="AL3271" s="171"/>
    </row>
    <row r="3272" spans="1:38" ht="15.75" customHeight="1" x14ac:dyDescent="0.25">
      <c r="A3272" s="3">
        <v>2068</v>
      </c>
      <c r="B3272" s="14">
        <f t="shared" si="863"/>
        <v>2</v>
      </c>
      <c r="C3272" s="9">
        <f>IF(A3272=A3271,C3271,"")</f>
        <v>45470</v>
      </c>
      <c r="D3272" s="3" t="str">
        <f>IF(A3272=A3271,D3271,"")</f>
        <v>Gomez Alejandro</v>
      </c>
      <c r="E3272" s="14" t="str">
        <f t="shared" si="861"/>
        <v>2068Gomez Alejandro2</v>
      </c>
      <c r="J3272" s="14" t="str">
        <f t="shared" si="855"/>
        <v xml:space="preserve">Service completo. Cambio de aceite y filtros. Control general del vehiculo. Cambiar ambas rotulas inferiores. Cambiar ambas homocineticas. Regulacion de bolilleros de ruedas traseras. Cambiar junta tapa de valvulas. Suplementar buje de barra estabilizadora lado derecho. Cambiar manguera superior de radiador. </v>
      </c>
      <c r="L3272" s="3">
        <v>1</v>
      </c>
      <c r="M3272" s="10" t="s">
        <v>4073</v>
      </c>
      <c r="N3272" s="3" t="s">
        <v>2484</v>
      </c>
      <c r="O3272" s="158">
        <v>25289.26</v>
      </c>
      <c r="P3272" s="158">
        <v>5310.75</v>
      </c>
      <c r="Q3272" s="7">
        <v>30600.01</v>
      </c>
      <c r="S3272" s="8"/>
      <c r="T3272" s="11">
        <v>2</v>
      </c>
      <c r="U3272" s="158">
        <v>31404.959999999999</v>
      </c>
      <c r="V3272" s="158">
        <v>6595.04</v>
      </c>
      <c r="W3272" s="76">
        <v>38000</v>
      </c>
      <c r="X3272" s="16">
        <f t="shared" si="862"/>
        <v>76000</v>
      </c>
      <c r="AC3272" s="18">
        <f t="shared" si="853"/>
        <v>0</v>
      </c>
      <c r="AD3272" s="19">
        <f t="shared" si="857"/>
        <v>150000</v>
      </c>
      <c r="AE3272" s="21">
        <f t="shared" si="856"/>
        <v>61200.02</v>
      </c>
      <c r="AF3272" s="20">
        <f t="shared" si="858"/>
        <v>0</v>
      </c>
      <c r="AG3272" s="20">
        <f t="shared" si="859"/>
        <v>0</v>
      </c>
      <c r="AH3272" s="20">
        <f t="shared" si="860"/>
        <v>0</v>
      </c>
      <c r="AI3272" s="20">
        <f t="shared" si="851"/>
        <v>0</v>
      </c>
      <c r="AJ3272" s="20">
        <f t="shared" si="852"/>
        <v>0</v>
      </c>
      <c r="AK3272" s="20">
        <f t="shared" si="854"/>
        <v>0</v>
      </c>
      <c r="AL3272" s="171"/>
    </row>
    <row r="3273" spans="1:38" ht="15.75" customHeight="1" x14ac:dyDescent="0.25">
      <c r="A3273" s="3">
        <v>2068</v>
      </c>
      <c r="B3273" s="14">
        <f t="shared" si="863"/>
        <v>3</v>
      </c>
      <c r="C3273" s="9">
        <f>IF(A3273=A3272,C3272,"")</f>
        <v>45470</v>
      </c>
      <c r="D3273" s="3" t="str">
        <f>IF(A3273=A3272,D3272,"")</f>
        <v>Gomez Alejandro</v>
      </c>
      <c r="E3273" s="14" t="str">
        <f t="shared" si="861"/>
        <v>2068Gomez Alejandro3</v>
      </c>
      <c r="J3273" s="14" t="str">
        <f t="shared" si="855"/>
        <v xml:space="preserve">Service completo. Cambio de aceite y filtros. Control general del vehiculo. Cambiar ambas rotulas inferiores. Cambiar ambas homocineticas. Regulacion de bolilleros de ruedas traseras. Cambiar junta tapa de valvulas. Suplementar buje de barra estabilizadora lado derecho. Cambiar manguera superior de radiador.  </v>
      </c>
      <c r="L3273" s="3">
        <v>1</v>
      </c>
      <c r="M3273" s="10" t="s">
        <v>4074</v>
      </c>
      <c r="N3273" s="3" t="s">
        <v>771</v>
      </c>
      <c r="O3273" s="158">
        <v>4958.68</v>
      </c>
      <c r="P3273" s="158">
        <v>1041.32</v>
      </c>
      <c r="Q3273" s="7">
        <v>6000</v>
      </c>
      <c r="S3273" s="8"/>
      <c r="T3273" s="11">
        <v>1</v>
      </c>
      <c r="U3273" s="158">
        <v>6446.28</v>
      </c>
      <c r="V3273" s="158">
        <v>1353.72</v>
      </c>
      <c r="W3273" s="76">
        <v>7800</v>
      </c>
      <c r="X3273" s="16">
        <f t="shared" si="862"/>
        <v>7800</v>
      </c>
      <c r="AC3273" s="18">
        <f t="shared" si="853"/>
        <v>0</v>
      </c>
      <c r="AD3273" s="19">
        <f t="shared" si="857"/>
        <v>150000</v>
      </c>
      <c r="AE3273" s="21">
        <f t="shared" si="856"/>
        <v>6000</v>
      </c>
      <c r="AF3273" s="20">
        <f t="shared" si="858"/>
        <v>0</v>
      </c>
      <c r="AG3273" s="20">
        <f t="shared" si="859"/>
        <v>0</v>
      </c>
      <c r="AH3273" s="20">
        <f t="shared" si="860"/>
        <v>0</v>
      </c>
      <c r="AI3273" s="20">
        <f t="shared" si="851"/>
        <v>0</v>
      </c>
      <c r="AJ3273" s="20">
        <f t="shared" si="852"/>
        <v>0</v>
      </c>
      <c r="AK3273" s="20">
        <f t="shared" si="854"/>
        <v>0</v>
      </c>
      <c r="AL3273" s="171"/>
    </row>
    <row r="3274" spans="1:38" ht="15.75" customHeight="1" x14ac:dyDescent="0.25">
      <c r="A3274" s="3">
        <v>2068</v>
      </c>
      <c r="B3274" s="14">
        <f t="shared" si="863"/>
        <v>4</v>
      </c>
      <c r="C3274" s="9">
        <f>IF(A3274=A3273,C3273,"")</f>
        <v>45470</v>
      </c>
      <c r="D3274" s="3" t="str">
        <f>IF(A3274=A3273,D3273,"")</f>
        <v>Gomez Alejandro</v>
      </c>
      <c r="E3274" s="14" t="str">
        <f t="shared" si="861"/>
        <v>2068Gomez Alejandro4</v>
      </c>
      <c r="J3274" s="14" t="str">
        <f t="shared" si="855"/>
        <v xml:space="preserve">Service completo. Cambio de aceite y filtros. Control general del vehiculo. Cambiar ambas rotulas inferiores. Cambiar ambas homocineticas. Regulacion de bolilleros de ruedas traseras. Cambiar junta tapa de valvulas. Suplementar buje de barra estabilizadora lado derecho. Cambiar manguera superior de radiador.   </v>
      </c>
      <c r="L3274" s="3">
        <v>1</v>
      </c>
      <c r="M3274" s="10" t="s">
        <v>918</v>
      </c>
      <c r="N3274" s="3" t="s">
        <v>771</v>
      </c>
      <c r="O3274" s="158">
        <v>20661.16</v>
      </c>
      <c r="P3274" s="158">
        <v>4338.84</v>
      </c>
      <c r="Q3274" s="7">
        <v>25000</v>
      </c>
      <c r="S3274" s="8"/>
      <c r="T3274" s="11">
        <v>1</v>
      </c>
      <c r="U3274" s="158">
        <v>26446.28</v>
      </c>
      <c r="V3274" s="158">
        <v>5553.72</v>
      </c>
      <c r="W3274" s="76">
        <v>32000</v>
      </c>
      <c r="X3274" s="16">
        <f t="shared" si="862"/>
        <v>32000</v>
      </c>
      <c r="AC3274" s="18">
        <f t="shared" si="853"/>
        <v>0</v>
      </c>
      <c r="AD3274" s="19">
        <f t="shared" si="857"/>
        <v>150000</v>
      </c>
      <c r="AE3274" s="21">
        <f t="shared" si="856"/>
        <v>25000</v>
      </c>
      <c r="AF3274" s="20">
        <f t="shared" si="858"/>
        <v>0</v>
      </c>
      <c r="AG3274" s="20">
        <f t="shared" si="859"/>
        <v>0</v>
      </c>
      <c r="AH3274" s="20">
        <f t="shared" si="860"/>
        <v>0</v>
      </c>
      <c r="AI3274" s="20">
        <f t="shared" si="851"/>
        <v>0</v>
      </c>
      <c r="AJ3274" s="20">
        <f t="shared" si="852"/>
        <v>0</v>
      </c>
      <c r="AK3274" s="20">
        <f t="shared" si="854"/>
        <v>0</v>
      </c>
      <c r="AL3274" s="171"/>
    </row>
    <row r="3275" spans="1:38" ht="15.75" customHeight="1" x14ac:dyDescent="0.25">
      <c r="A3275" s="3">
        <v>2068</v>
      </c>
      <c r="B3275" s="14">
        <f t="shared" si="863"/>
        <v>5</v>
      </c>
      <c r="C3275" s="9">
        <f>IF(A3275=A3274,C3274,"")</f>
        <v>45470</v>
      </c>
      <c r="D3275" s="3" t="str">
        <f>IF(A3275=A3274,D3274,"")</f>
        <v>Gomez Alejandro</v>
      </c>
      <c r="E3275" s="14" t="str">
        <f t="shared" si="861"/>
        <v>2068Gomez Alejandro5</v>
      </c>
      <c r="J3275" s="14" t="str">
        <f t="shared" si="855"/>
        <v xml:space="preserve">Service completo. Cambio de aceite y filtros. Control general del vehiculo. Cambiar ambas rotulas inferiores. Cambiar ambas homocineticas. Regulacion de bolilleros de ruedas traseras. Cambiar junta tapa de valvulas. Suplementar buje de barra estabilizadora lado derecho. Cambiar manguera superior de radiador.    </v>
      </c>
      <c r="L3275" s="3">
        <v>1</v>
      </c>
      <c r="M3275" s="10" t="s">
        <v>728</v>
      </c>
      <c r="N3275" s="3" t="s">
        <v>771</v>
      </c>
      <c r="O3275" s="158">
        <v>3739.67</v>
      </c>
      <c r="P3275" s="158">
        <v>785.33</v>
      </c>
      <c r="Q3275" s="7">
        <v>4525</v>
      </c>
      <c r="S3275" s="8"/>
      <c r="T3275" s="11">
        <v>4</v>
      </c>
      <c r="U3275" s="158">
        <v>9297.52</v>
      </c>
      <c r="V3275" s="158">
        <v>1952.48</v>
      </c>
      <c r="W3275" s="76">
        <v>11250</v>
      </c>
      <c r="X3275" s="16">
        <f t="shared" si="862"/>
        <v>45000</v>
      </c>
      <c r="AC3275" s="18">
        <f t="shared" si="853"/>
        <v>0</v>
      </c>
      <c r="AD3275" s="19">
        <f t="shared" si="857"/>
        <v>150000</v>
      </c>
      <c r="AE3275" s="21">
        <f t="shared" si="856"/>
        <v>18100</v>
      </c>
      <c r="AF3275" s="20">
        <f t="shared" si="858"/>
        <v>0</v>
      </c>
      <c r="AG3275" s="20">
        <f t="shared" si="859"/>
        <v>0</v>
      </c>
      <c r="AH3275" s="20">
        <f t="shared" si="860"/>
        <v>0</v>
      </c>
      <c r="AI3275" s="20">
        <f t="shared" si="851"/>
        <v>0</v>
      </c>
      <c r="AJ3275" s="20">
        <f t="shared" si="852"/>
        <v>0</v>
      </c>
      <c r="AK3275" s="20">
        <f t="shared" si="854"/>
        <v>0</v>
      </c>
      <c r="AL3275" s="171"/>
    </row>
    <row r="3276" spans="1:38" ht="15.75" customHeight="1" x14ac:dyDescent="0.25">
      <c r="A3276" s="3">
        <v>2068</v>
      </c>
      <c r="B3276" s="14">
        <f t="shared" si="863"/>
        <v>6</v>
      </c>
      <c r="C3276" s="9">
        <v>45470</v>
      </c>
      <c r="D3276" s="3" t="s">
        <v>398</v>
      </c>
      <c r="E3276" s="14" t="str">
        <f t="shared" si="861"/>
        <v>2068Gomez Alejandro6</v>
      </c>
      <c r="J3276" s="14" t="str">
        <f t="shared" si="855"/>
        <v xml:space="preserve">Service completo. Cambio de aceite y filtros. Control general del vehiculo. Cambiar ambas rotulas inferiores. Cambiar ambas homocineticas. Regulacion de bolilleros de ruedas traseras. Cambiar junta tapa de valvulas. Suplementar buje de barra estabilizadora lado derecho. Cambiar manguera superior de radiador.     </v>
      </c>
      <c r="L3276" s="3">
        <v>1</v>
      </c>
      <c r="M3276" s="10" t="s">
        <v>4080</v>
      </c>
      <c r="N3276" s="3" t="s">
        <v>734</v>
      </c>
      <c r="O3276" s="158">
        <v>35702.480000000003</v>
      </c>
      <c r="P3276" s="158">
        <v>7497.52</v>
      </c>
      <c r="Q3276" s="7">
        <v>43200</v>
      </c>
      <c r="S3276" s="8"/>
      <c r="T3276" s="11">
        <v>2</v>
      </c>
      <c r="U3276" s="158">
        <v>44628.1</v>
      </c>
      <c r="V3276" s="158">
        <v>9371.9</v>
      </c>
      <c r="W3276" s="76">
        <v>54000</v>
      </c>
      <c r="X3276" s="16">
        <f t="shared" si="862"/>
        <v>108000</v>
      </c>
      <c r="AC3276" s="18">
        <f t="shared" si="853"/>
        <v>0</v>
      </c>
      <c r="AD3276" s="19">
        <f t="shared" si="857"/>
        <v>150000</v>
      </c>
      <c r="AE3276" s="21">
        <f t="shared" si="856"/>
        <v>86400</v>
      </c>
      <c r="AF3276" s="20">
        <f t="shared" si="858"/>
        <v>0</v>
      </c>
      <c r="AG3276" s="20">
        <f t="shared" si="859"/>
        <v>0</v>
      </c>
      <c r="AH3276" s="20">
        <f t="shared" si="860"/>
        <v>0</v>
      </c>
      <c r="AI3276" s="20">
        <f t="shared" si="851"/>
        <v>0</v>
      </c>
      <c r="AJ3276" s="20">
        <f t="shared" si="852"/>
        <v>0</v>
      </c>
      <c r="AK3276" s="20">
        <f t="shared" si="854"/>
        <v>0</v>
      </c>
      <c r="AL3276" s="171"/>
    </row>
    <row r="3277" spans="1:38" ht="15.75" customHeight="1" x14ac:dyDescent="0.25">
      <c r="A3277" s="3">
        <v>2069</v>
      </c>
      <c r="B3277" s="14">
        <f t="shared" si="863"/>
        <v>1</v>
      </c>
      <c r="C3277" s="9">
        <v>45470</v>
      </c>
      <c r="D3277" s="3" t="s">
        <v>288</v>
      </c>
      <c r="E3277" s="14" t="str">
        <f t="shared" si="861"/>
        <v>2069Canepa Carlos1</v>
      </c>
      <c r="F3277" s="119" t="s">
        <v>2697</v>
      </c>
      <c r="G3277" s="119" t="s">
        <v>2402</v>
      </c>
      <c r="H3277" s="119">
        <v>100379</v>
      </c>
      <c r="I3277" s="10" t="s">
        <v>2170</v>
      </c>
      <c r="J3277" s="14" t="str">
        <f t="shared" si="855"/>
        <v>Service completo. Cambio de aceite y filtros. Control general del vehiculo.</v>
      </c>
      <c r="K3277" s="3" t="s">
        <v>1512</v>
      </c>
      <c r="L3277" s="3">
        <v>1</v>
      </c>
      <c r="M3277" s="10" t="s">
        <v>918</v>
      </c>
      <c r="N3277" s="3" t="s">
        <v>771</v>
      </c>
      <c r="O3277" s="158">
        <v>31404.959999999999</v>
      </c>
      <c r="P3277" s="158">
        <v>6595.04</v>
      </c>
      <c r="Q3277" s="7">
        <v>38000</v>
      </c>
      <c r="S3277" s="8"/>
      <c r="T3277" s="11">
        <v>1</v>
      </c>
      <c r="U3277" s="158">
        <v>40495.870000000003</v>
      </c>
      <c r="V3277" s="158">
        <v>8504.1299999999992</v>
      </c>
      <c r="W3277" s="76">
        <v>49000</v>
      </c>
      <c r="X3277" s="16">
        <f t="shared" si="862"/>
        <v>49000</v>
      </c>
      <c r="Y3277" s="3">
        <v>1</v>
      </c>
      <c r="Z3277" s="114">
        <v>57851.24</v>
      </c>
      <c r="AA3277" s="114">
        <v>12148.76</v>
      </c>
      <c r="AB3277" s="4">
        <v>70000</v>
      </c>
      <c r="AC3277" s="18">
        <f t="shared" si="853"/>
        <v>70000</v>
      </c>
      <c r="AD3277" s="19">
        <f t="shared" si="857"/>
        <v>70000</v>
      </c>
      <c r="AE3277" s="21">
        <f t="shared" si="856"/>
        <v>38000</v>
      </c>
      <c r="AF3277" s="20">
        <f t="shared" si="858"/>
        <v>44914.080000000002</v>
      </c>
      <c r="AG3277" s="20">
        <f t="shared" si="859"/>
        <v>115200</v>
      </c>
      <c r="AH3277" s="20">
        <f t="shared" si="860"/>
        <v>70000</v>
      </c>
      <c r="AI3277" s="20">
        <f t="shared" si="851"/>
        <v>185200</v>
      </c>
      <c r="AJ3277" s="20">
        <f t="shared" si="852"/>
        <v>0</v>
      </c>
      <c r="AK3277" s="20">
        <f t="shared" si="854"/>
        <v>185200</v>
      </c>
      <c r="AL3277" s="171"/>
    </row>
    <row r="3278" spans="1:38" ht="15.75" customHeight="1" x14ac:dyDescent="0.25">
      <c r="A3278" s="3">
        <v>2069</v>
      </c>
      <c r="B3278" s="14">
        <f t="shared" si="863"/>
        <v>2</v>
      </c>
      <c r="C3278" s="9">
        <f>IF(A3278=A3277,C3277,"")</f>
        <v>45470</v>
      </c>
      <c r="D3278" s="3" t="str">
        <f>IF(A3278=A3277,D3277,"")</f>
        <v>Canepa Carlos</v>
      </c>
      <c r="E3278" s="14" t="str">
        <f t="shared" si="861"/>
        <v>2069Canepa Carlos2</v>
      </c>
      <c r="J3278" s="14" t="str">
        <f t="shared" si="855"/>
        <v xml:space="preserve">Service completo. Cambio de aceite y filtros. Control general del vehiculo. </v>
      </c>
      <c r="L3278" s="3">
        <v>1</v>
      </c>
      <c r="M3278" s="10" t="s">
        <v>222</v>
      </c>
      <c r="N3278" s="3" t="s">
        <v>771</v>
      </c>
      <c r="O3278" s="158">
        <v>5714.12</v>
      </c>
      <c r="P3278" s="158">
        <v>1199.96</v>
      </c>
      <c r="Q3278" s="7">
        <v>6914.08</v>
      </c>
      <c r="S3278" s="8"/>
      <c r="T3278" s="11">
        <v>4</v>
      </c>
      <c r="U3278" s="158">
        <v>13677.69</v>
      </c>
      <c r="V3278" s="158">
        <v>2872.31</v>
      </c>
      <c r="W3278" s="76">
        <v>16550</v>
      </c>
      <c r="X3278" s="16">
        <f t="shared" si="862"/>
        <v>66200</v>
      </c>
      <c r="AC3278" s="18">
        <f t="shared" si="853"/>
        <v>0</v>
      </c>
      <c r="AD3278" s="19">
        <f t="shared" si="857"/>
        <v>70000</v>
      </c>
      <c r="AE3278" s="21">
        <f t="shared" si="856"/>
        <v>27656.32</v>
      </c>
      <c r="AF3278" s="20">
        <f t="shared" si="858"/>
        <v>0</v>
      </c>
      <c r="AG3278" s="20">
        <f t="shared" si="859"/>
        <v>0</v>
      </c>
      <c r="AH3278" s="20">
        <f t="shared" si="860"/>
        <v>0</v>
      </c>
      <c r="AI3278" s="20">
        <f t="shared" si="851"/>
        <v>0</v>
      </c>
      <c r="AJ3278" s="20">
        <f t="shared" si="852"/>
        <v>0</v>
      </c>
      <c r="AK3278" s="20">
        <f t="shared" si="854"/>
        <v>0</v>
      </c>
      <c r="AL3278" s="171"/>
    </row>
    <row r="3279" spans="1:38" ht="15.75" customHeight="1" x14ac:dyDescent="0.25">
      <c r="A3279" s="3">
        <v>2070</v>
      </c>
      <c r="B3279" s="14">
        <f t="shared" si="863"/>
        <v>1</v>
      </c>
      <c r="C3279" s="9">
        <v>45470</v>
      </c>
      <c r="D3279" s="3" t="s">
        <v>674</v>
      </c>
      <c r="E3279" s="14" t="str">
        <f t="shared" si="861"/>
        <v>2070Wiesek Pini1</v>
      </c>
      <c r="F3279" s="119" t="s">
        <v>3434</v>
      </c>
      <c r="G3279" s="119" t="s">
        <v>4075</v>
      </c>
      <c r="H3279" s="119">
        <v>90266</v>
      </c>
      <c r="I3279" s="10" t="s">
        <v>4076</v>
      </c>
      <c r="J3279" s="14" t="str">
        <f t="shared" si="855"/>
        <v>Desarmar distribucion para reemplazo de termostato. Recuperar liquido refrigerante. Cementar y colocar termostato nuevo. Rearmado de distribucion. Colocar liquido refrigerante recuperado y agregar desincrustante. Purgado del circuito de refrigeracion. Cambiar lampara de posicion.</v>
      </c>
      <c r="K3279" s="3" t="s">
        <v>2380</v>
      </c>
      <c r="L3279" s="3">
        <v>1</v>
      </c>
      <c r="M3279" s="10" t="s">
        <v>3283</v>
      </c>
      <c r="N3279" s="3" t="s">
        <v>1832</v>
      </c>
      <c r="S3279" s="8"/>
      <c r="W3279" s="76"/>
      <c r="X3279" s="16">
        <f t="shared" si="862"/>
        <v>0</v>
      </c>
      <c r="AC3279" s="18">
        <f t="shared" si="853"/>
        <v>0</v>
      </c>
      <c r="AD3279" s="19">
        <f t="shared" si="857"/>
        <v>0</v>
      </c>
      <c r="AE3279" s="21">
        <f t="shared" si="856"/>
        <v>0</v>
      </c>
      <c r="AF3279" s="20">
        <f t="shared" si="858"/>
        <v>0</v>
      </c>
      <c r="AG3279" s="20">
        <f t="shared" si="859"/>
        <v>0</v>
      </c>
      <c r="AH3279" s="20">
        <f t="shared" si="860"/>
        <v>0</v>
      </c>
      <c r="AI3279" s="20">
        <f t="shared" ref="AI3279:AI3342" si="864">IF(AL3279&lt;&gt;0,AK3279/1.21,AK3279)</f>
        <v>0</v>
      </c>
      <c r="AJ3279" s="20">
        <f t="shared" ref="AJ3279:AJ3342" si="865">IF(AL3279&lt;&gt;0,AI3279*0.21,0)</f>
        <v>0</v>
      </c>
      <c r="AK3279" s="20">
        <f t="shared" si="854"/>
        <v>0</v>
      </c>
      <c r="AL3279" s="171"/>
    </row>
    <row r="3280" spans="1:38" ht="15.75" customHeight="1" x14ac:dyDescent="0.25">
      <c r="A3280" s="3">
        <v>2070</v>
      </c>
      <c r="B3280" s="14">
        <f t="shared" si="863"/>
        <v>2</v>
      </c>
      <c r="C3280" s="9">
        <f>IF(A3280=A3279,C3279,"")</f>
        <v>45470</v>
      </c>
      <c r="D3280" s="3" t="str">
        <f>IF(A3280=A3279,D3279,"")</f>
        <v>Wiesek Pini</v>
      </c>
      <c r="E3280" s="14" t="str">
        <f t="shared" si="861"/>
        <v>2070Wiesek Pini2</v>
      </c>
      <c r="J3280" s="14" t="str">
        <f t="shared" si="855"/>
        <v xml:space="preserve">Desarmar distribucion para reemplazo de termostato. Recuperar liquido refrigerante. Cementar y colocar termostato nuevo. Rearmado de distribucion. Colocar liquido refrigerante recuperado y agregar desincrustante. Purgado del circuito de refrigeracion. Cambiar lampara de posicion. </v>
      </c>
      <c r="L3280" s="3">
        <v>1</v>
      </c>
      <c r="M3280" s="10" t="s">
        <v>3609</v>
      </c>
      <c r="N3280" s="3" t="s">
        <v>1832</v>
      </c>
      <c r="S3280" s="8"/>
      <c r="W3280" s="76"/>
      <c r="X3280" s="16">
        <f t="shared" si="862"/>
        <v>0</v>
      </c>
      <c r="AC3280" s="18">
        <f t="shared" si="853"/>
        <v>0</v>
      </c>
      <c r="AD3280" s="19">
        <f t="shared" si="857"/>
        <v>0</v>
      </c>
      <c r="AE3280" s="21">
        <f t="shared" si="856"/>
        <v>0</v>
      </c>
      <c r="AF3280" s="20">
        <f t="shared" si="858"/>
        <v>0</v>
      </c>
      <c r="AG3280" s="20">
        <f t="shared" si="859"/>
        <v>0</v>
      </c>
      <c r="AH3280" s="20">
        <f t="shared" si="860"/>
        <v>0</v>
      </c>
      <c r="AI3280" s="20">
        <f t="shared" si="864"/>
        <v>0</v>
      </c>
      <c r="AJ3280" s="20">
        <f t="shared" si="865"/>
        <v>0</v>
      </c>
      <c r="AK3280" s="20">
        <f t="shared" si="854"/>
        <v>0</v>
      </c>
      <c r="AL3280" s="171"/>
    </row>
    <row r="3281" spans="1:38" ht="15.75" customHeight="1" x14ac:dyDescent="0.25">
      <c r="A3281" s="3">
        <v>2070</v>
      </c>
      <c r="B3281" s="14">
        <f t="shared" si="863"/>
        <v>3</v>
      </c>
      <c r="C3281" s="9">
        <f>IF(A3281=A3280,C3280,"")</f>
        <v>45470</v>
      </c>
      <c r="D3281" s="3" t="str">
        <f>IF(A3281=A3280,D3280,"")</f>
        <v>Wiesek Pini</v>
      </c>
      <c r="E3281" s="14" t="str">
        <f t="shared" si="861"/>
        <v>2070Wiesek Pini3</v>
      </c>
      <c r="J3281" s="14" t="str">
        <f t="shared" si="855"/>
        <v xml:space="preserve">Desarmar distribucion para reemplazo de termostato. Recuperar liquido refrigerante. Cementar y colocar termostato nuevo. Rearmado de distribucion. Colocar liquido refrigerante recuperado y agregar desincrustante. Purgado del circuito de refrigeracion. Cambiar lampara de posicion.  </v>
      </c>
      <c r="L3281" s="3">
        <v>1</v>
      </c>
      <c r="M3281" s="10" t="s">
        <v>4077</v>
      </c>
      <c r="N3281" s="3" t="s">
        <v>1832</v>
      </c>
      <c r="S3281" s="8"/>
      <c r="W3281" s="76"/>
      <c r="X3281" s="16">
        <f t="shared" si="862"/>
        <v>0</v>
      </c>
      <c r="AC3281" s="18">
        <f t="shared" si="853"/>
        <v>0</v>
      </c>
      <c r="AD3281" s="19">
        <f t="shared" si="857"/>
        <v>0</v>
      </c>
      <c r="AE3281" s="21">
        <f t="shared" si="856"/>
        <v>0</v>
      </c>
      <c r="AF3281" s="20">
        <f t="shared" si="858"/>
        <v>0</v>
      </c>
      <c r="AG3281" s="20">
        <f t="shared" si="859"/>
        <v>0</v>
      </c>
      <c r="AH3281" s="20">
        <f t="shared" si="860"/>
        <v>0</v>
      </c>
      <c r="AI3281" s="20">
        <f t="shared" si="864"/>
        <v>0</v>
      </c>
      <c r="AJ3281" s="20">
        <f t="shared" si="865"/>
        <v>0</v>
      </c>
      <c r="AK3281" s="20">
        <f t="shared" si="854"/>
        <v>0</v>
      </c>
      <c r="AL3281" s="171"/>
    </row>
    <row r="3282" spans="1:38" ht="15.75" customHeight="1" x14ac:dyDescent="0.25">
      <c r="A3282" s="3">
        <v>2071</v>
      </c>
      <c r="B3282" s="14">
        <f t="shared" si="863"/>
        <v>1</v>
      </c>
      <c r="C3282" s="9">
        <v>45471</v>
      </c>
      <c r="D3282" s="3" t="s">
        <v>3629</v>
      </c>
      <c r="E3282" s="14" t="str">
        <f t="shared" si="861"/>
        <v>2071Caravario Fernando 1</v>
      </c>
      <c r="F3282" s="119" t="s">
        <v>3124</v>
      </c>
      <c r="G3282" s="119" t="s">
        <v>2053</v>
      </c>
      <c r="I3282" s="10" t="s">
        <v>4081</v>
      </c>
      <c r="J3282" s="14" t="str">
        <f t="shared" si="855"/>
        <v>Sacar caja de velocidad. Cambiar kit de embrague, crapodina hidraulica. Armado total. Purgar embrague. Completar nivel de liquido de freno.</v>
      </c>
      <c r="K3282" s="3" t="s">
        <v>2390</v>
      </c>
      <c r="S3282" s="8"/>
      <c r="W3282" s="76"/>
      <c r="X3282" s="16">
        <f t="shared" si="862"/>
        <v>0</v>
      </c>
      <c r="Y3282" s="3">
        <v>1</v>
      </c>
      <c r="Z3282" s="114">
        <v>165289.26</v>
      </c>
      <c r="AA3282" s="114">
        <v>34710.74</v>
      </c>
      <c r="AB3282" s="4">
        <v>200000</v>
      </c>
      <c r="AC3282" s="18">
        <f t="shared" si="853"/>
        <v>200000</v>
      </c>
      <c r="AD3282" s="19">
        <f t="shared" si="857"/>
        <v>200000</v>
      </c>
      <c r="AE3282" s="21">
        <f t="shared" si="856"/>
        <v>0</v>
      </c>
      <c r="AF3282" s="20">
        <f t="shared" si="858"/>
        <v>0</v>
      </c>
      <c r="AG3282" s="20">
        <f t="shared" si="859"/>
        <v>0</v>
      </c>
      <c r="AH3282" s="20">
        <f t="shared" si="860"/>
        <v>200000</v>
      </c>
      <c r="AI3282" s="20">
        <f t="shared" si="864"/>
        <v>165289.25619834711</v>
      </c>
      <c r="AJ3282" s="20">
        <f t="shared" si="865"/>
        <v>34710.74380165289</v>
      </c>
      <c r="AK3282" s="20">
        <f t="shared" si="854"/>
        <v>200000</v>
      </c>
      <c r="AL3282" s="171">
        <v>45</v>
      </c>
    </row>
    <row r="3283" spans="1:38" ht="15.75" customHeight="1" x14ac:dyDescent="0.25">
      <c r="A3283" s="3">
        <v>2071</v>
      </c>
      <c r="B3283" s="14">
        <f t="shared" si="863"/>
        <v>2</v>
      </c>
      <c r="C3283" s="9">
        <f>IF(A3283=A3282,C3282,"")</f>
        <v>45471</v>
      </c>
      <c r="D3283" s="3" t="str">
        <f>IF(A3283=A3282,D3282,"")</f>
        <v xml:space="preserve">Caravario Fernando </v>
      </c>
      <c r="E3283" s="14" t="str">
        <f t="shared" si="861"/>
        <v>2071Caravario Fernando 2</v>
      </c>
      <c r="J3283" s="14" t="str">
        <f t="shared" si="855"/>
        <v xml:space="preserve">Sacar caja de velocidad. Cambiar kit de embrague, crapodina hidraulica. Armado total. Purgar embrague. Completar nivel de liquido de freno. </v>
      </c>
      <c r="S3283" s="8"/>
      <c r="W3283" s="76"/>
      <c r="X3283" s="16">
        <f t="shared" si="862"/>
        <v>0</v>
      </c>
      <c r="AC3283" s="18">
        <f t="shared" si="853"/>
        <v>0</v>
      </c>
      <c r="AD3283" s="19">
        <f t="shared" si="857"/>
        <v>200000</v>
      </c>
      <c r="AE3283" s="21">
        <f t="shared" si="856"/>
        <v>0</v>
      </c>
      <c r="AF3283" s="20">
        <f t="shared" si="858"/>
        <v>0</v>
      </c>
      <c r="AG3283" s="20">
        <f t="shared" si="859"/>
        <v>0</v>
      </c>
      <c r="AH3283" s="20">
        <f t="shared" si="860"/>
        <v>0</v>
      </c>
      <c r="AI3283" s="20">
        <f t="shared" si="864"/>
        <v>0</v>
      </c>
      <c r="AJ3283" s="20">
        <f t="shared" si="865"/>
        <v>0</v>
      </c>
      <c r="AK3283" s="20">
        <f t="shared" si="854"/>
        <v>0</v>
      </c>
      <c r="AL3283" s="171"/>
    </row>
    <row r="3284" spans="1:38" ht="15.75" customHeight="1" x14ac:dyDescent="0.25">
      <c r="A3284" s="3">
        <v>2072</v>
      </c>
      <c r="B3284" s="14">
        <f t="shared" si="863"/>
        <v>1</v>
      </c>
      <c r="C3284" s="9">
        <v>45471</v>
      </c>
      <c r="D3284" s="3" t="s">
        <v>423</v>
      </c>
      <c r="E3284" s="14" t="str">
        <f t="shared" si="861"/>
        <v>2072Integral Agropecuaria1</v>
      </c>
      <c r="F3284" s="119" t="s">
        <v>1079</v>
      </c>
      <c r="G3284" s="119" t="s">
        <v>3945</v>
      </c>
      <c r="H3284" s="119">
        <v>192000</v>
      </c>
      <c r="I3284" s="10" t="s">
        <v>4087</v>
      </c>
      <c r="J3284" s="14" t="str">
        <f t="shared" si="855"/>
        <v>Service completo. Cambio de aceite y filtros. Control general del vehiculo. Cambiar ruleman de rueda delantera derecha. Cambiar correa poly-v. Regulacion de freno de mano. Cambiar lampara de patente.</v>
      </c>
      <c r="K3284" s="3" t="s">
        <v>3384</v>
      </c>
      <c r="L3284" s="3">
        <v>1</v>
      </c>
      <c r="M3284" s="10" t="s">
        <v>918</v>
      </c>
      <c r="N3284" s="3" t="s">
        <v>771</v>
      </c>
      <c r="O3284" s="158">
        <v>72727.28</v>
      </c>
      <c r="P3284" s="158">
        <v>15272.72</v>
      </c>
      <c r="Q3284" s="7">
        <v>88000</v>
      </c>
      <c r="S3284" s="8"/>
      <c r="T3284" s="11">
        <v>1</v>
      </c>
      <c r="U3284" s="158">
        <v>94049.59</v>
      </c>
      <c r="V3284" s="158">
        <v>19750.41</v>
      </c>
      <c r="W3284" s="76">
        <v>113800</v>
      </c>
      <c r="X3284" s="16">
        <f t="shared" si="862"/>
        <v>113800</v>
      </c>
      <c r="Y3284" s="3">
        <v>1</v>
      </c>
      <c r="Z3284" s="114">
        <v>194214.88</v>
      </c>
      <c r="AA3284" s="114">
        <v>40785.120000000003</v>
      </c>
      <c r="AB3284" s="4">
        <v>235000</v>
      </c>
      <c r="AC3284" s="18">
        <f t="shared" si="853"/>
        <v>235000</v>
      </c>
      <c r="AD3284" s="19">
        <f t="shared" si="857"/>
        <v>235000</v>
      </c>
      <c r="AE3284" s="21">
        <f t="shared" si="856"/>
        <v>88000</v>
      </c>
      <c r="AF3284" s="20">
        <f t="shared" si="858"/>
        <v>289114.08</v>
      </c>
      <c r="AG3284" s="20">
        <f t="shared" si="859"/>
        <v>480625</v>
      </c>
      <c r="AH3284" s="20">
        <f t="shared" si="860"/>
        <v>235000</v>
      </c>
      <c r="AI3284" s="20">
        <f t="shared" si="864"/>
        <v>591425.61983471073</v>
      </c>
      <c r="AJ3284" s="20">
        <f t="shared" si="865"/>
        <v>124199.38016528924</v>
      </c>
      <c r="AK3284" s="20">
        <f t="shared" si="854"/>
        <v>715625</v>
      </c>
      <c r="AL3284" s="171">
        <v>49</v>
      </c>
    </row>
    <row r="3285" spans="1:38" ht="15.75" customHeight="1" x14ac:dyDescent="0.25">
      <c r="A3285" s="3">
        <v>2072</v>
      </c>
      <c r="B3285" s="14">
        <f t="shared" si="863"/>
        <v>2</v>
      </c>
      <c r="C3285" s="9">
        <f>IF(A3285=A3284,C3284,"")</f>
        <v>45471</v>
      </c>
      <c r="D3285" s="3" t="str">
        <f>IF(A3285=A3284,D3284,"")</f>
        <v>Integral Agropecuaria</v>
      </c>
      <c r="E3285" s="14" t="str">
        <f t="shared" si="861"/>
        <v>2072Integral Agropecuaria2</v>
      </c>
      <c r="J3285" s="14" t="str">
        <f t="shared" si="855"/>
        <v xml:space="preserve">Service completo. Cambio de aceite y filtros. Control general del vehiculo. Cambiar ruleman de rueda delantera derecha. Cambiar correa poly-v. Regulacion de freno de mano. Cambiar lampara de patente. </v>
      </c>
      <c r="L3285" s="3">
        <v>1</v>
      </c>
      <c r="M3285" s="10" t="s">
        <v>222</v>
      </c>
      <c r="N3285" s="3" t="s">
        <v>771</v>
      </c>
      <c r="O3285" s="158">
        <v>5714.12</v>
      </c>
      <c r="P3285" s="158">
        <v>1199.96</v>
      </c>
      <c r="Q3285" s="7">
        <v>6914.08</v>
      </c>
      <c r="S3285" s="8"/>
      <c r="T3285" s="11">
        <v>7.5</v>
      </c>
      <c r="U3285" s="158">
        <v>13677.69</v>
      </c>
      <c r="V3285" s="158">
        <v>2872.31</v>
      </c>
      <c r="W3285" s="76">
        <v>16550</v>
      </c>
      <c r="X3285" s="16">
        <f t="shared" si="862"/>
        <v>124125</v>
      </c>
      <c r="AC3285" s="18">
        <f t="shared" si="853"/>
        <v>0</v>
      </c>
      <c r="AD3285" s="19">
        <f t="shared" si="857"/>
        <v>235000</v>
      </c>
      <c r="AE3285" s="21">
        <f t="shared" si="856"/>
        <v>51855.6</v>
      </c>
      <c r="AF3285" s="20">
        <f t="shared" si="858"/>
        <v>0</v>
      </c>
      <c r="AG3285" s="20">
        <f t="shared" si="859"/>
        <v>0</v>
      </c>
      <c r="AH3285" s="20">
        <f t="shared" si="860"/>
        <v>0</v>
      </c>
      <c r="AI3285" s="20">
        <f t="shared" si="864"/>
        <v>0</v>
      </c>
      <c r="AJ3285" s="20">
        <f t="shared" si="865"/>
        <v>0</v>
      </c>
      <c r="AK3285" s="20">
        <f t="shared" si="854"/>
        <v>0</v>
      </c>
      <c r="AL3285" s="171"/>
    </row>
    <row r="3286" spans="1:38" ht="15.75" customHeight="1" x14ac:dyDescent="0.25">
      <c r="A3286" s="3">
        <v>2072</v>
      </c>
      <c r="B3286" s="14">
        <f t="shared" si="863"/>
        <v>3</v>
      </c>
      <c r="C3286" s="9">
        <f>IF(A3286=A3285,C3285,"")</f>
        <v>45471</v>
      </c>
      <c r="D3286" s="3" t="str">
        <f>IF(A3286=A3285,D3285,"")</f>
        <v>Integral Agropecuaria</v>
      </c>
      <c r="E3286" s="14" t="str">
        <f t="shared" si="861"/>
        <v>2072Integral Agropecuaria3</v>
      </c>
      <c r="J3286" s="14" t="str">
        <f t="shared" si="855"/>
        <v xml:space="preserve">Service completo. Cambio de aceite y filtros. Control general del vehiculo. Cambiar ruleman de rueda delantera derecha. Cambiar correa poly-v. Regulacion de freno de mano. Cambiar lampara de patente.  </v>
      </c>
      <c r="L3286" s="3">
        <v>1</v>
      </c>
      <c r="M3286" s="10" t="s">
        <v>4083</v>
      </c>
      <c r="N3286" s="3" t="s">
        <v>734</v>
      </c>
      <c r="O3286" s="158">
        <v>145545.54999999999</v>
      </c>
      <c r="P3286" s="158">
        <v>30545.45</v>
      </c>
      <c r="Q3286" s="7">
        <v>176000</v>
      </c>
      <c r="S3286" s="8"/>
      <c r="T3286" s="11">
        <v>1</v>
      </c>
      <c r="U3286" s="158">
        <v>181818.19</v>
      </c>
      <c r="V3286" s="158">
        <v>38181.81</v>
      </c>
      <c r="W3286" s="76">
        <v>220000</v>
      </c>
      <c r="X3286" s="16">
        <f t="shared" si="862"/>
        <v>220000</v>
      </c>
      <c r="AC3286" s="18">
        <f t="shared" si="853"/>
        <v>0</v>
      </c>
      <c r="AD3286" s="19">
        <f t="shared" si="857"/>
        <v>235000</v>
      </c>
      <c r="AE3286" s="21">
        <f t="shared" si="856"/>
        <v>176000</v>
      </c>
      <c r="AF3286" s="20">
        <f t="shared" si="858"/>
        <v>0</v>
      </c>
      <c r="AG3286" s="20">
        <f t="shared" si="859"/>
        <v>0</v>
      </c>
      <c r="AH3286" s="20">
        <f t="shared" si="860"/>
        <v>0</v>
      </c>
      <c r="AI3286" s="20">
        <f t="shared" si="864"/>
        <v>0</v>
      </c>
      <c r="AJ3286" s="20">
        <f t="shared" si="865"/>
        <v>0</v>
      </c>
      <c r="AK3286" s="20">
        <f t="shared" si="854"/>
        <v>0</v>
      </c>
      <c r="AL3286" s="171"/>
    </row>
    <row r="3287" spans="1:38" ht="15.75" customHeight="1" x14ac:dyDescent="0.25">
      <c r="A3287" s="3">
        <v>2072</v>
      </c>
      <c r="B3287" s="14">
        <f t="shared" si="863"/>
        <v>4</v>
      </c>
      <c r="C3287" s="9">
        <f>IF(A3287=A3286,C3286,"")</f>
        <v>45471</v>
      </c>
      <c r="D3287" s="3" t="str">
        <f>IF(A3287=A3286,D3286,"")</f>
        <v>Integral Agropecuaria</v>
      </c>
      <c r="E3287" s="14" t="str">
        <f t="shared" si="861"/>
        <v>2072Integral Agropecuaria4</v>
      </c>
      <c r="J3287" s="14" t="str">
        <f t="shared" si="855"/>
        <v xml:space="preserve">Service completo. Cambio de aceite y filtros. Control general del vehiculo. Cambiar ruleman de rueda delantera derecha. Cambiar correa poly-v. Regulacion de freno de mano. Cambiar lampara de patente.   </v>
      </c>
      <c r="L3287" s="3">
        <v>1</v>
      </c>
      <c r="M3287" s="10" t="s">
        <v>2780</v>
      </c>
      <c r="N3287" s="3" t="s">
        <v>771</v>
      </c>
      <c r="O3287" s="158">
        <v>413.23</v>
      </c>
      <c r="P3287" s="158">
        <v>86.77</v>
      </c>
      <c r="Q3287" s="7">
        <v>500</v>
      </c>
      <c r="S3287" s="8"/>
      <c r="T3287" s="11">
        <v>1</v>
      </c>
      <c r="U3287" s="158">
        <v>578.52</v>
      </c>
      <c r="V3287" s="158">
        <v>121.48</v>
      </c>
      <c r="W3287" s="76">
        <v>700</v>
      </c>
      <c r="X3287" s="16">
        <f t="shared" si="862"/>
        <v>700</v>
      </c>
      <c r="AC3287" s="18">
        <f t="shared" si="853"/>
        <v>0</v>
      </c>
      <c r="AD3287" s="19">
        <f t="shared" si="857"/>
        <v>235000</v>
      </c>
      <c r="AE3287" s="21">
        <f t="shared" si="856"/>
        <v>500</v>
      </c>
      <c r="AF3287" s="20">
        <f t="shared" si="858"/>
        <v>0</v>
      </c>
      <c r="AG3287" s="20">
        <f t="shared" si="859"/>
        <v>0</v>
      </c>
      <c r="AH3287" s="20">
        <f t="shared" si="860"/>
        <v>0</v>
      </c>
      <c r="AI3287" s="20">
        <f t="shared" si="864"/>
        <v>0</v>
      </c>
      <c r="AJ3287" s="20">
        <f t="shared" si="865"/>
        <v>0</v>
      </c>
      <c r="AK3287" s="20">
        <f t="shared" si="854"/>
        <v>0</v>
      </c>
      <c r="AL3287" s="171"/>
    </row>
    <row r="3288" spans="1:38" ht="15.75" customHeight="1" x14ac:dyDescent="0.25">
      <c r="A3288" s="3">
        <v>2072</v>
      </c>
      <c r="B3288" s="14">
        <f t="shared" si="863"/>
        <v>5</v>
      </c>
      <c r="C3288" s="9">
        <f>IF(A3288=A3287,C3287,"")</f>
        <v>45471</v>
      </c>
      <c r="D3288" s="3" t="str">
        <f>IF(A3288=A3287,D3287,"")</f>
        <v>Integral Agropecuaria</v>
      </c>
      <c r="E3288" s="14" t="str">
        <f t="shared" si="861"/>
        <v>2072Integral Agropecuaria5</v>
      </c>
      <c r="J3288" s="14" t="str">
        <f t="shared" si="855"/>
        <v xml:space="preserve">Service completo. Cambio de aceite y filtros. Control general del vehiculo. Cambiar ruleman de rueda delantera derecha. Cambiar correa poly-v. Regulacion de freno de mano. Cambiar lampara de patente.    </v>
      </c>
      <c r="L3288" s="3">
        <v>1</v>
      </c>
      <c r="M3288" s="10" t="s">
        <v>1920</v>
      </c>
      <c r="N3288" s="3" t="s">
        <v>2484</v>
      </c>
      <c r="O3288" s="158">
        <v>14628.1</v>
      </c>
      <c r="P3288" s="158">
        <v>3071.9</v>
      </c>
      <c r="Q3288" s="7">
        <v>17700</v>
      </c>
      <c r="S3288" s="8"/>
      <c r="T3288" s="11">
        <v>1</v>
      </c>
      <c r="U3288" s="158">
        <v>18181.82</v>
      </c>
      <c r="V3288" s="158">
        <v>3818.18</v>
      </c>
      <c r="W3288" s="76">
        <v>22000</v>
      </c>
      <c r="X3288" s="16">
        <f t="shared" si="862"/>
        <v>22000</v>
      </c>
      <c r="AC3288" s="18">
        <f t="shared" si="853"/>
        <v>0</v>
      </c>
      <c r="AD3288" s="19">
        <f t="shared" si="857"/>
        <v>235000</v>
      </c>
      <c r="AE3288" s="21">
        <f>+(Q3285)*T3288</f>
        <v>6914.08</v>
      </c>
      <c r="AF3288" s="20">
        <f t="shared" si="858"/>
        <v>0</v>
      </c>
      <c r="AG3288" s="20">
        <f t="shared" si="859"/>
        <v>0</v>
      </c>
      <c r="AH3288" s="20">
        <f t="shared" si="860"/>
        <v>0</v>
      </c>
      <c r="AI3288" s="20">
        <f t="shared" si="864"/>
        <v>0</v>
      </c>
      <c r="AJ3288" s="20">
        <f t="shared" si="865"/>
        <v>0</v>
      </c>
      <c r="AK3288" s="20">
        <f t="shared" si="854"/>
        <v>0</v>
      </c>
      <c r="AL3288" s="171"/>
    </row>
    <row r="3289" spans="1:38" ht="15.75" customHeight="1" x14ac:dyDescent="0.25">
      <c r="A3289" s="3">
        <v>2073</v>
      </c>
      <c r="B3289" s="14">
        <f t="shared" si="863"/>
        <v>1</v>
      </c>
      <c r="C3289" s="9">
        <v>45471</v>
      </c>
      <c r="D3289" s="3" t="s">
        <v>505</v>
      </c>
      <c r="E3289" s="14" t="str">
        <f t="shared" si="861"/>
        <v>2073Municipalidad Laboulaye1</v>
      </c>
      <c r="F3289" s="119" t="s">
        <v>3872</v>
      </c>
      <c r="G3289" s="119" t="s">
        <v>3030</v>
      </c>
      <c r="I3289" s="10" t="s">
        <v>4126</v>
      </c>
      <c r="J3289" s="14" t="str">
        <f t="shared" si="855"/>
        <v xml:space="preserve">Reparar ambos frenos traseros. Cambiar cable de freno de mano. Regulacion de cintas traseras y de freno de mano. </v>
      </c>
      <c r="K3289" s="3" t="s">
        <v>1511</v>
      </c>
      <c r="L3289" s="3">
        <v>1</v>
      </c>
      <c r="M3289" s="10" t="s">
        <v>4085</v>
      </c>
      <c r="N3289" s="3" t="s">
        <v>2430</v>
      </c>
      <c r="O3289" s="158">
        <v>38512.400000000001</v>
      </c>
      <c r="P3289" s="158">
        <v>8087.61</v>
      </c>
      <c r="Q3289" s="7">
        <v>46600.01</v>
      </c>
      <c r="S3289" s="8"/>
      <c r="T3289" s="11">
        <v>1</v>
      </c>
      <c r="U3289" s="158">
        <v>46281</v>
      </c>
      <c r="V3289" s="158">
        <v>9719</v>
      </c>
      <c r="W3289" s="76">
        <v>56000</v>
      </c>
      <c r="X3289" s="16">
        <f t="shared" si="862"/>
        <v>56000</v>
      </c>
      <c r="AC3289" s="18">
        <f t="shared" si="853"/>
        <v>0</v>
      </c>
      <c r="AD3289" s="19">
        <f t="shared" si="857"/>
        <v>0</v>
      </c>
      <c r="AE3289" s="21">
        <f t="shared" ref="AE3289:AE3352" si="866">+(Q3289)*T3289</f>
        <v>46600.01</v>
      </c>
      <c r="AF3289" s="20">
        <f t="shared" si="858"/>
        <v>348499.01</v>
      </c>
      <c r="AG3289" s="20">
        <f t="shared" si="859"/>
        <v>607000</v>
      </c>
      <c r="AH3289" s="20">
        <f t="shared" si="860"/>
        <v>0</v>
      </c>
      <c r="AI3289" s="20">
        <f t="shared" si="864"/>
        <v>501652.89256198349</v>
      </c>
      <c r="AJ3289" s="20">
        <f t="shared" si="865"/>
        <v>105347.10743801652</v>
      </c>
      <c r="AK3289" s="20">
        <f t="shared" si="854"/>
        <v>607000</v>
      </c>
      <c r="AL3289" s="171">
        <v>51</v>
      </c>
    </row>
    <row r="3290" spans="1:38" ht="15.75" customHeight="1" x14ac:dyDescent="0.25">
      <c r="A3290" s="3">
        <v>2073</v>
      </c>
      <c r="B3290" s="14">
        <f t="shared" si="863"/>
        <v>2</v>
      </c>
      <c r="C3290" s="9">
        <f>IF(A3290=A3289,C3289,"")</f>
        <v>45471</v>
      </c>
      <c r="D3290" s="3" t="str">
        <f>IF(A3290=A3289,D3289,"")</f>
        <v>Municipalidad Laboulaye</v>
      </c>
      <c r="E3290" s="14" t="str">
        <f t="shared" si="861"/>
        <v>2073Municipalidad Laboulaye2</v>
      </c>
      <c r="J3290" s="14" t="str">
        <f t="shared" si="855"/>
        <v xml:space="preserve">Reparar ambos frenos traseros. Cambiar cable de freno de mano. Regulacion de cintas traseras y de freno de mano.  </v>
      </c>
      <c r="L3290" s="3">
        <v>1</v>
      </c>
      <c r="M3290" s="10" t="s">
        <v>4086</v>
      </c>
      <c r="N3290" s="3" t="s">
        <v>2430</v>
      </c>
      <c r="O3290" s="158">
        <v>22231.4</v>
      </c>
      <c r="P3290" s="158">
        <v>4668.6000000000004</v>
      </c>
      <c r="Q3290" s="7">
        <v>26900</v>
      </c>
      <c r="S3290" s="8"/>
      <c r="T3290" s="11">
        <v>2</v>
      </c>
      <c r="U3290" s="158">
        <v>27272.73</v>
      </c>
      <c r="V3290" s="158">
        <v>5727.27</v>
      </c>
      <c r="W3290" s="76">
        <v>33000</v>
      </c>
      <c r="X3290" s="16">
        <f t="shared" si="862"/>
        <v>66000</v>
      </c>
      <c r="AC3290" s="18">
        <f t="shared" si="853"/>
        <v>0</v>
      </c>
      <c r="AD3290" s="19">
        <f t="shared" si="857"/>
        <v>0</v>
      </c>
      <c r="AE3290" s="21">
        <f t="shared" si="866"/>
        <v>53800</v>
      </c>
      <c r="AF3290" s="20">
        <f t="shared" si="858"/>
        <v>0</v>
      </c>
      <c r="AG3290" s="20">
        <f t="shared" si="859"/>
        <v>0</v>
      </c>
      <c r="AH3290" s="20">
        <f t="shared" si="860"/>
        <v>0</v>
      </c>
      <c r="AI3290" s="20">
        <f t="shared" si="864"/>
        <v>0</v>
      </c>
      <c r="AJ3290" s="20">
        <f t="shared" si="865"/>
        <v>0</v>
      </c>
      <c r="AK3290" s="20">
        <f t="shared" si="854"/>
        <v>0</v>
      </c>
      <c r="AL3290" s="171"/>
    </row>
    <row r="3291" spans="1:38" ht="15.75" customHeight="1" x14ac:dyDescent="0.25">
      <c r="A3291" s="3">
        <v>2073</v>
      </c>
      <c r="B3291" s="14">
        <f t="shared" si="863"/>
        <v>3</v>
      </c>
      <c r="C3291" s="9">
        <v>45471</v>
      </c>
      <c r="D3291" s="3" t="s">
        <v>505</v>
      </c>
      <c r="E3291" s="14" t="str">
        <f t="shared" si="861"/>
        <v>2073Municipalidad Laboulaye3</v>
      </c>
      <c r="J3291" s="14" t="str">
        <f t="shared" si="855"/>
        <v xml:space="preserve">Reparar ambos frenos traseros. Cambiar cable de freno de mano. Regulacion de cintas traseras y de freno de mano.   </v>
      </c>
      <c r="L3291" s="3">
        <v>1</v>
      </c>
      <c r="M3291" s="10" t="s">
        <v>3269</v>
      </c>
      <c r="N3291" s="3" t="s">
        <v>2430</v>
      </c>
      <c r="O3291" s="158">
        <v>135371.9</v>
      </c>
      <c r="P3291" s="158">
        <v>28428.1</v>
      </c>
      <c r="Q3291" s="7">
        <v>163800</v>
      </c>
      <c r="S3291" s="8"/>
      <c r="T3291" s="11">
        <v>1</v>
      </c>
      <c r="U3291" s="158">
        <v>169421.49</v>
      </c>
      <c r="V3291" s="158">
        <v>35578.51</v>
      </c>
      <c r="W3291" s="76">
        <v>205000</v>
      </c>
      <c r="X3291" s="16">
        <f t="shared" si="862"/>
        <v>205000</v>
      </c>
      <c r="AC3291" s="18">
        <f t="shared" si="853"/>
        <v>0</v>
      </c>
      <c r="AD3291" s="19">
        <f t="shared" si="857"/>
        <v>0</v>
      </c>
      <c r="AE3291" s="21">
        <f t="shared" si="866"/>
        <v>163800</v>
      </c>
      <c r="AF3291" s="20">
        <f t="shared" si="858"/>
        <v>0</v>
      </c>
      <c r="AG3291" s="20">
        <f t="shared" si="859"/>
        <v>0</v>
      </c>
      <c r="AH3291" s="20">
        <f t="shared" si="860"/>
        <v>0</v>
      </c>
      <c r="AI3291" s="20">
        <f t="shared" si="864"/>
        <v>0</v>
      </c>
      <c r="AJ3291" s="20">
        <f t="shared" si="865"/>
        <v>0</v>
      </c>
      <c r="AK3291" s="20">
        <f t="shared" si="854"/>
        <v>0</v>
      </c>
      <c r="AL3291" s="171"/>
    </row>
    <row r="3292" spans="1:38" ht="15.75" customHeight="1" x14ac:dyDescent="0.25">
      <c r="A3292" s="3">
        <v>2073</v>
      </c>
      <c r="B3292" s="14">
        <f t="shared" si="863"/>
        <v>4</v>
      </c>
      <c r="C3292" s="9">
        <f>IF(A3292=A3291,C3291,"")</f>
        <v>45471</v>
      </c>
      <c r="D3292" s="3" t="str">
        <f>IF(A3292=A3291,D3291,"")</f>
        <v>Municipalidad Laboulaye</v>
      </c>
      <c r="E3292" s="14" t="str">
        <f t="shared" si="861"/>
        <v>2073Municipalidad Laboulaye4</v>
      </c>
      <c r="J3292" s="14" t="str">
        <f t="shared" si="855"/>
        <v xml:space="preserve">Reparar ambos frenos traseros. Cambiar cable de freno de mano. Regulacion de cintas traseras y de freno de mano.    </v>
      </c>
      <c r="L3292" s="3">
        <v>1</v>
      </c>
      <c r="M3292" s="10" t="s">
        <v>4125</v>
      </c>
      <c r="N3292" s="3" t="s">
        <v>2430</v>
      </c>
      <c r="O3292" s="158">
        <v>91900</v>
      </c>
      <c r="P3292" s="158">
        <v>19299</v>
      </c>
      <c r="Q3292" s="7">
        <v>111199</v>
      </c>
      <c r="S3292" s="8"/>
      <c r="T3292" s="11">
        <v>2</v>
      </c>
      <c r="U3292" s="158">
        <v>115702.48</v>
      </c>
      <c r="V3292" s="158">
        <v>24297.52</v>
      </c>
      <c r="W3292" s="76">
        <v>140000</v>
      </c>
      <c r="X3292" s="16">
        <f t="shared" si="862"/>
        <v>280000</v>
      </c>
      <c r="AC3292" s="18">
        <f t="shared" si="853"/>
        <v>0</v>
      </c>
      <c r="AD3292" s="19">
        <f t="shared" si="857"/>
        <v>0</v>
      </c>
      <c r="AE3292" s="21">
        <f t="shared" si="866"/>
        <v>222398</v>
      </c>
      <c r="AF3292" s="20">
        <f t="shared" si="858"/>
        <v>0</v>
      </c>
      <c r="AG3292" s="20">
        <f t="shared" si="859"/>
        <v>0</v>
      </c>
      <c r="AH3292" s="20">
        <f t="shared" si="860"/>
        <v>0</v>
      </c>
      <c r="AI3292" s="20">
        <f t="shared" si="864"/>
        <v>0</v>
      </c>
      <c r="AJ3292" s="20">
        <f t="shared" si="865"/>
        <v>0</v>
      </c>
      <c r="AK3292" s="20">
        <f t="shared" si="854"/>
        <v>0</v>
      </c>
      <c r="AL3292" s="171"/>
    </row>
    <row r="3293" spans="1:38" ht="15.75" customHeight="1" x14ac:dyDescent="0.25">
      <c r="A3293" s="3">
        <v>2074</v>
      </c>
      <c r="B3293" s="14">
        <f t="shared" si="863"/>
        <v>1</v>
      </c>
      <c r="C3293" s="9">
        <v>45474</v>
      </c>
      <c r="D3293" s="3" t="s">
        <v>398</v>
      </c>
      <c r="E3293" s="14" t="str">
        <f t="shared" si="861"/>
        <v>2074Gomez Alejandro1</v>
      </c>
      <c r="F3293" s="119" t="s">
        <v>4088</v>
      </c>
      <c r="G3293" s="119" t="s">
        <v>4089</v>
      </c>
      <c r="H3293" s="119">
        <v>176212</v>
      </c>
      <c r="I3293" s="10" t="s">
        <v>4090</v>
      </c>
      <c r="J3293" s="14" t="str">
        <f t="shared" si="855"/>
        <v>Bajar escape. Sacar selectora de cambios. Cambiar cable selector de cambios. Rearmado. Regulacion del mismo. Subir escape.</v>
      </c>
      <c r="K3293" s="3" t="s">
        <v>2380</v>
      </c>
      <c r="L3293" s="3">
        <v>1</v>
      </c>
      <c r="M3293" s="10" t="s">
        <v>4091</v>
      </c>
      <c r="N3293" s="3" t="s">
        <v>4092</v>
      </c>
      <c r="O3293" s="158">
        <v>25537.19</v>
      </c>
      <c r="P3293" s="158">
        <v>5362.81</v>
      </c>
      <c r="Q3293" s="7">
        <v>30900</v>
      </c>
      <c r="S3293" s="8"/>
      <c r="T3293" s="11">
        <v>1</v>
      </c>
      <c r="U3293" s="158">
        <v>31404.959999999999</v>
      </c>
      <c r="V3293" s="158">
        <v>6595.04</v>
      </c>
      <c r="W3293" s="76">
        <v>38000</v>
      </c>
      <c r="X3293" s="16">
        <f t="shared" si="862"/>
        <v>38000</v>
      </c>
      <c r="Y3293" s="3">
        <v>1</v>
      </c>
      <c r="Z3293" s="114">
        <v>82644.63</v>
      </c>
      <c r="AA3293" s="114">
        <v>17355.37</v>
      </c>
      <c r="AB3293" s="4">
        <v>100000</v>
      </c>
      <c r="AC3293" s="18">
        <f t="shared" si="853"/>
        <v>100000</v>
      </c>
      <c r="AD3293" s="19">
        <f t="shared" si="857"/>
        <v>100000</v>
      </c>
      <c r="AE3293" s="21">
        <f t="shared" si="866"/>
        <v>30900</v>
      </c>
      <c r="AF3293" s="20">
        <f t="shared" si="858"/>
        <v>30900</v>
      </c>
      <c r="AG3293" s="20">
        <f t="shared" si="859"/>
        <v>38000</v>
      </c>
      <c r="AH3293" s="20">
        <f t="shared" si="860"/>
        <v>100000</v>
      </c>
      <c r="AI3293" s="20">
        <f t="shared" si="864"/>
        <v>138000</v>
      </c>
      <c r="AJ3293" s="20">
        <f t="shared" si="865"/>
        <v>0</v>
      </c>
      <c r="AK3293" s="20">
        <f t="shared" si="854"/>
        <v>138000</v>
      </c>
      <c r="AL3293" s="171"/>
    </row>
    <row r="3294" spans="1:38" ht="15.75" customHeight="1" x14ac:dyDescent="0.25">
      <c r="A3294" s="3">
        <v>2074</v>
      </c>
      <c r="B3294" s="14">
        <f t="shared" si="863"/>
        <v>2</v>
      </c>
      <c r="C3294" s="9">
        <f>IF(A3294=A3293,C3293,"")</f>
        <v>45474</v>
      </c>
      <c r="D3294" s="3" t="str">
        <f>IF(A3294=A3293,D3293,"")</f>
        <v>Gomez Alejandro</v>
      </c>
      <c r="E3294" s="14" t="str">
        <f t="shared" si="861"/>
        <v>2074Gomez Alejandro2</v>
      </c>
      <c r="J3294" s="14" t="str">
        <f t="shared" si="855"/>
        <v xml:space="preserve">Bajar escape. Sacar selectora de cambios. Cambiar cable selector de cambios. Rearmado. Regulacion del mismo. Subir escape. </v>
      </c>
      <c r="S3294" s="8"/>
      <c r="W3294" s="76"/>
      <c r="X3294" s="16">
        <f t="shared" si="862"/>
        <v>0</v>
      </c>
      <c r="AC3294" s="18">
        <f t="shared" si="853"/>
        <v>0</v>
      </c>
      <c r="AD3294" s="19">
        <f t="shared" si="857"/>
        <v>100000</v>
      </c>
      <c r="AE3294" s="21">
        <f t="shared" si="866"/>
        <v>0</v>
      </c>
      <c r="AF3294" s="20">
        <f t="shared" si="858"/>
        <v>0</v>
      </c>
      <c r="AG3294" s="20">
        <f t="shared" si="859"/>
        <v>0</v>
      </c>
      <c r="AH3294" s="20">
        <f t="shared" si="860"/>
        <v>0</v>
      </c>
      <c r="AI3294" s="20">
        <f t="shared" si="864"/>
        <v>0</v>
      </c>
      <c r="AJ3294" s="20">
        <f t="shared" si="865"/>
        <v>0</v>
      </c>
      <c r="AK3294" s="20">
        <f t="shared" si="854"/>
        <v>0</v>
      </c>
      <c r="AL3294" s="171"/>
    </row>
    <row r="3295" spans="1:38" ht="15.75" customHeight="1" x14ac:dyDescent="0.25">
      <c r="A3295" s="3">
        <v>2075</v>
      </c>
      <c r="B3295" s="14">
        <f t="shared" si="863"/>
        <v>1</v>
      </c>
      <c r="C3295" s="9">
        <v>45474</v>
      </c>
      <c r="D3295" s="3" t="s">
        <v>485</v>
      </c>
      <c r="E3295" s="14" t="str">
        <f t="shared" si="861"/>
        <v>2075Mandrile Sebastian1</v>
      </c>
      <c r="F3295" s="119" t="s">
        <v>3266</v>
      </c>
      <c r="G3295" s="119" t="s">
        <v>1187</v>
      </c>
      <c r="H3295" s="119">
        <v>79781</v>
      </c>
      <c r="I3295" s="10" t="s">
        <v>4098</v>
      </c>
      <c r="J3295" s="14" t="str">
        <f t="shared" si="855"/>
        <v>Service completo. Cambio de aceite y filtros. Control general del vehiculo. Desarmar ambos frenos traseros. Controlar cintas. Limpieza. Regulacion de cintas. Armado total. Se detecto ambas rotulas inferiores con juego. Lavado motor.</v>
      </c>
      <c r="K3295" s="3" t="s">
        <v>2390</v>
      </c>
      <c r="L3295" s="3">
        <v>1</v>
      </c>
      <c r="M3295" s="10" t="s">
        <v>3145</v>
      </c>
      <c r="N3295" s="3" t="s">
        <v>771</v>
      </c>
      <c r="O3295" s="158">
        <v>11323.14</v>
      </c>
      <c r="P3295" s="158">
        <v>2377.86</v>
      </c>
      <c r="Q3295" s="7">
        <v>13701</v>
      </c>
      <c r="S3295" s="8"/>
      <c r="T3295" s="11">
        <v>1</v>
      </c>
      <c r="U3295" s="158">
        <v>15371.9</v>
      </c>
      <c r="V3295" s="158">
        <v>3228.1</v>
      </c>
      <c r="W3295" s="76">
        <v>18600</v>
      </c>
      <c r="X3295" s="16">
        <f t="shared" si="862"/>
        <v>18600</v>
      </c>
      <c r="Y3295" s="3">
        <v>1</v>
      </c>
      <c r="Z3295" s="114">
        <v>82644.63</v>
      </c>
      <c r="AA3295" s="114">
        <v>17355.37</v>
      </c>
      <c r="AB3295" s="4">
        <v>100000</v>
      </c>
      <c r="AC3295" s="18">
        <f t="shared" si="853"/>
        <v>100000</v>
      </c>
      <c r="AD3295" s="19">
        <f t="shared" si="857"/>
        <v>100000</v>
      </c>
      <c r="AE3295" s="21">
        <f t="shared" si="866"/>
        <v>13701</v>
      </c>
      <c r="AF3295" s="20">
        <f t="shared" si="858"/>
        <v>114385</v>
      </c>
      <c r="AG3295" s="20">
        <f t="shared" si="859"/>
        <v>315930</v>
      </c>
      <c r="AH3295" s="20">
        <f t="shared" si="860"/>
        <v>100000</v>
      </c>
      <c r="AI3295" s="20">
        <f t="shared" si="864"/>
        <v>343743.80165289255</v>
      </c>
      <c r="AJ3295" s="20">
        <f t="shared" si="865"/>
        <v>72186.198347107435</v>
      </c>
      <c r="AK3295" s="20">
        <f t="shared" si="854"/>
        <v>415930</v>
      </c>
      <c r="AL3295" s="171">
        <v>50</v>
      </c>
    </row>
    <row r="3296" spans="1:38" ht="15.75" customHeight="1" x14ac:dyDescent="0.25">
      <c r="A3296" s="3">
        <v>2075</v>
      </c>
      <c r="B3296" s="14">
        <f t="shared" si="863"/>
        <v>2</v>
      </c>
      <c r="C3296" s="9">
        <f>IF(A3296=A3295,C3295,"")</f>
        <v>45474</v>
      </c>
      <c r="D3296" s="3" t="str">
        <f>IF(A3296=A3295,D3295,"")</f>
        <v>Mandrile Sebastian</v>
      </c>
      <c r="E3296" s="14" t="str">
        <f t="shared" si="861"/>
        <v>2075Mandrile Sebastian2</v>
      </c>
      <c r="J3296" s="14" t="str">
        <f t="shared" si="855"/>
        <v xml:space="preserve">Service completo. Cambio de aceite y filtros. Control general del vehiculo. Desarmar ambos frenos traseros. Controlar cintas. Limpieza. Regulacion de cintas. Armado total. Se detecto ambas rotulas inferiores con juego. Lavado motor. </v>
      </c>
      <c r="L3296" s="3">
        <v>1</v>
      </c>
      <c r="M3296" s="10" t="s">
        <v>3146</v>
      </c>
      <c r="N3296" s="3" t="s">
        <v>771</v>
      </c>
      <c r="O3296" s="158">
        <v>23003.31</v>
      </c>
      <c r="P3296" s="158">
        <v>4830.6899999999996</v>
      </c>
      <c r="Q3296" s="7">
        <v>27384</v>
      </c>
      <c r="S3296" s="8"/>
      <c r="T3296" s="11">
        <v>1</v>
      </c>
      <c r="U3296" s="158">
        <v>30578.52</v>
      </c>
      <c r="V3296" s="158">
        <v>6421.48</v>
      </c>
      <c r="W3296" s="76">
        <v>37000</v>
      </c>
      <c r="X3296" s="16">
        <f t="shared" si="862"/>
        <v>37000</v>
      </c>
      <c r="AC3296" s="18">
        <f t="shared" si="853"/>
        <v>0</v>
      </c>
      <c r="AD3296" s="19">
        <f t="shared" si="857"/>
        <v>100000</v>
      </c>
      <c r="AE3296" s="21">
        <f t="shared" si="866"/>
        <v>27384</v>
      </c>
      <c r="AF3296" s="20">
        <f t="shared" si="858"/>
        <v>0</v>
      </c>
      <c r="AG3296" s="20">
        <f t="shared" si="859"/>
        <v>0</v>
      </c>
      <c r="AH3296" s="20">
        <f t="shared" si="860"/>
        <v>0</v>
      </c>
      <c r="AI3296" s="20">
        <f t="shared" si="864"/>
        <v>0</v>
      </c>
      <c r="AJ3296" s="20">
        <f t="shared" si="865"/>
        <v>0</v>
      </c>
      <c r="AK3296" s="20">
        <f t="shared" si="854"/>
        <v>0</v>
      </c>
      <c r="AL3296" s="171"/>
    </row>
    <row r="3297" spans="1:38" ht="15.75" customHeight="1" x14ac:dyDescent="0.25">
      <c r="A3297" s="3">
        <v>2075</v>
      </c>
      <c r="B3297" s="14">
        <f t="shared" si="863"/>
        <v>3</v>
      </c>
      <c r="C3297" s="9">
        <f>IF(A3297=A3296,C3296,"")</f>
        <v>45474</v>
      </c>
      <c r="D3297" s="3" t="str">
        <f>IF(A3297=A3296,D3296,"")</f>
        <v>Mandrile Sebastian</v>
      </c>
      <c r="E3297" s="14" t="str">
        <f t="shared" si="861"/>
        <v>2075Mandrile Sebastian3</v>
      </c>
      <c r="J3297" s="14" t="str">
        <f t="shared" si="855"/>
        <v xml:space="preserve">Service completo. Cambio de aceite y filtros. Control general del vehiculo. Desarmar ambos frenos traseros. Controlar cintas. Limpieza. Regulacion de cintas. Armado total. Se detecto ambas rotulas inferiores con juego. Lavado motor.  </v>
      </c>
      <c r="L3297" s="3">
        <v>1</v>
      </c>
      <c r="M3297" s="10" t="s">
        <v>3148</v>
      </c>
      <c r="N3297" s="3" t="s">
        <v>771</v>
      </c>
      <c r="O3297" s="158">
        <v>7438.02</v>
      </c>
      <c r="P3297" s="158">
        <v>1561.98</v>
      </c>
      <c r="Q3297" s="7">
        <v>9000</v>
      </c>
      <c r="S3297" s="8"/>
      <c r="T3297" s="11">
        <v>1</v>
      </c>
      <c r="U3297" s="158">
        <v>9504.14</v>
      </c>
      <c r="V3297" s="158">
        <v>1995.86</v>
      </c>
      <c r="W3297" s="76">
        <v>11500</v>
      </c>
      <c r="X3297" s="16">
        <f t="shared" si="862"/>
        <v>11500</v>
      </c>
      <c r="AC3297" s="18">
        <f t="shared" si="853"/>
        <v>0</v>
      </c>
      <c r="AD3297" s="19">
        <f t="shared" si="857"/>
        <v>100000</v>
      </c>
      <c r="AE3297" s="21">
        <f t="shared" si="866"/>
        <v>9000</v>
      </c>
      <c r="AF3297" s="20">
        <f t="shared" si="858"/>
        <v>0</v>
      </c>
      <c r="AG3297" s="20">
        <f t="shared" si="859"/>
        <v>0</v>
      </c>
      <c r="AH3297" s="20">
        <f t="shared" si="860"/>
        <v>0</v>
      </c>
      <c r="AI3297" s="20">
        <f t="shared" si="864"/>
        <v>0</v>
      </c>
      <c r="AJ3297" s="20">
        <f t="shared" si="865"/>
        <v>0</v>
      </c>
      <c r="AK3297" s="20">
        <f t="shared" si="854"/>
        <v>0</v>
      </c>
      <c r="AL3297" s="171"/>
    </row>
    <row r="3298" spans="1:38" ht="15.75" customHeight="1" x14ac:dyDescent="0.25">
      <c r="A3298" s="3">
        <v>2075</v>
      </c>
      <c r="B3298" s="14">
        <f t="shared" si="863"/>
        <v>4</v>
      </c>
      <c r="C3298" s="9">
        <f>IF(A3298=A3297,C3297,"")</f>
        <v>45474</v>
      </c>
      <c r="D3298" s="3" t="str">
        <f>IF(A3298=A3297,D3297,"")</f>
        <v>Mandrile Sebastian</v>
      </c>
      <c r="E3298" s="14" t="str">
        <f t="shared" si="861"/>
        <v>2075Mandrile Sebastian4</v>
      </c>
      <c r="J3298" s="14" t="str">
        <f t="shared" si="855"/>
        <v xml:space="preserve">Service completo. Cambio de aceite y filtros. Control general del vehiculo. Desarmar ambos frenos traseros. Controlar cintas. Limpieza. Regulacion de cintas. Armado total. Se detecto ambas rotulas inferiores con juego. Lavado motor.   </v>
      </c>
      <c r="L3298" s="3">
        <v>1</v>
      </c>
      <c r="M3298" s="10" t="s">
        <v>4093</v>
      </c>
      <c r="N3298" s="3" t="s">
        <v>771</v>
      </c>
      <c r="O3298" s="158">
        <v>47272.73</v>
      </c>
      <c r="P3298" s="158">
        <v>9927.27</v>
      </c>
      <c r="Q3298" s="7">
        <v>57200</v>
      </c>
      <c r="S3298" s="8"/>
      <c r="T3298" s="11">
        <v>1</v>
      </c>
      <c r="U3298" s="158">
        <v>72727.28</v>
      </c>
      <c r="V3298" s="158">
        <v>15272.72</v>
      </c>
      <c r="W3298" s="76">
        <v>88000</v>
      </c>
      <c r="X3298" s="16">
        <f t="shared" si="862"/>
        <v>88000</v>
      </c>
      <c r="AC3298" s="18">
        <f t="shared" si="853"/>
        <v>0</v>
      </c>
      <c r="AD3298" s="19">
        <f t="shared" si="857"/>
        <v>100000</v>
      </c>
      <c r="AE3298" s="21">
        <f t="shared" si="866"/>
        <v>57200</v>
      </c>
      <c r="AF3298" s="20">
        <f t="shared" si="858"/>
        <v>0</v>
      </c>
      <c r="AG3298" s="20">
        <f t="shared" si="859"/>
        <v>0</v>
      </c>
      <c r="AH3298" s="20">
        <f t="shared" si="860"/>
        <v>0</v>
      </c>
      <c r="AI3298" s="20">
        <f t="shared" si="864"/>
        <v>0</v>
      </c>
      <c r="AJ3298" s="20">
        <f t="shared" si="865"/>
        <v>0</v>
      </c>
      <c r="AK3298" s="20">
        <f t="shared" si="854"/>
        <v>0</v>
      </c>
      <c r="AL3298" s="171"/>
    </row>
    <row r="3299" spans="1:38" ht="15.75" customHeight="1" x14ac:dyDescent="0.25">
      <c r="A3299" s="3">
        <v>2075</v>
      </c>
      <c r="B3299" s="14">
        <f t="shared" si="863"/>
        <v>5</v>
      </c>
      <c r="C3299" s="9">
        <f>IF(A3299=A3298,C3298,"")</f>
        <v>45474</v>
      </c>
      <c r="D3299" s="3" t="str">
        <f>IF(A3299=A3298,D3298,"")</f>
        <v>Mandrile Sebastian</v>
      </c>
      <c r="E3299" s="14" t="str">
        <f t="shared" si="861"/>
        <v>2075Mandrile Sebastian5</v>
      </c>
      <c r="J3299" s="14" t="str">
        <f t="shared" si="855"/>
        <v xml:space="preserve">Service completo. Cambio de aceite y filtros. Control general del vehiculo. Desarmar ambos frenos traseros. Controlar cintas. Limpieza. Regulacion de cintas. Armado total. Se detecto ambas rotulas inferiores con juego. Lavado motor.    </v>
      </c>
      <c r="L3299" s="3">
        <v>1</v>
      </c>
      <c r="M3299" s="10" t="s">
        <v>222</v>
      </c>
      <c r="N3299" s="3" t="s">
        <v>771</v>
      </c>
      <c r="O3299" s="158">
        <v>5867.77</v>
      </c>
      <c r="P3299" s="158">
        <v>1232.23</v>
      </c>
      <c r="Q3299" s="7">
        <v>7100</v>
      </c>
      <c r="S3299" s="8"/>
      <c r="T3299" s="11">
        <v>9</v>
      </c>
      <c r="U3299" s="158">
        <v>14768.6</v>
      </c>
      <c r="V3299" s="158">
        <v>3101.4</v>
      </c>
      <c r="W3299" s="76">
        <v>17870</v>
      </c>
      <c r="X3299" s="16">
        <f t="shared" si="862"/>
        <v>160830</v>
      </c>
      <c r="AC3299" s="18">
        <f t="shared" ref="AC3299:AC3362" si="867">+AB3299*Y3299</f>
        <v>0</v>
      </c>
      <c r="AD3299" s="19">
        <f t="shared" si="857"/>
        <v>100000</v>
      </c>
      <c r="AE3299" s="21">
        <f t="shared" si="866"/>
        <v>63900</v>
      </c>
      <c r="AF3299" s="20">
        <f t="shared" si="858"/>
        <v>0</v>
      </c>
      <c r="AG3299" s="20">
        <f t="shared" si="859"/>
        <v>0</v>
      </c>
      <c r="AH3299" s="20">
        <f t="shared" si="860"/>
        <v>0</v>
      </c>
      <c r="AI3299" s="20">
        <f t="shared" si="864"/>
        <v>0</v>
      </c>
      <c r="AJ3299" s="20">
        <f t="shared" si="865"/>
        <v>0</v>
      </c>
      <c r="AK3299" s="20">
        <f t="shared" ref="AK3299:AK3362" si="868">AH3299+AG3299</f>
        <v>0</v>
      </c>
      <c r="AL3299" s="171"/>
    </row>
    <row r="3300" spans="1:38" ht="15.75" customHeight="1" x14ac:dyDescent="0.25">
      <c r="A3300" s="3">
        <v>2076</v>
      </c>
      <c r="B3300" s="14">
        <f t="shared" si="863"/>
        <v>1</v>
      </c>
      <c r="C3300" s="9">
        <v>45474</v>
      </c>
      <c r="D3300" s="3" t="s">
        <v>4094</v>
      </c>
      <c r="E3300" s="14" t="str">
        <f t="shared" si="861"/>
        <v>2076Bertaina Mario1</v>
      </c>
      <c r="F3300" s="119" t="s">
        <v>4095</v>
      </c>
      <c r="G3300" s="119" t="s">
        <v>765</v>
      </c>
      <c r="H3300" s="119">
        <v>47116</v>
      </c>
      <c r="I3300" s="10" t="s">
        <v>4099</v>
      </c>
      <c r="J3300" s="14" t="str">
        <f t="shared" si="855"/>
        <v>Service completo. Cambio de aceite y filtros. Control general del vehiculo. Sacar bujias. Control de las mismas. Dar luz. Lavado motor.</v>
      </c>
      <c r="K3300" s="3" t="s">
        <v>1665</v>
      </c>
      <c r="L3300" s="3">
        <v>1</v>
      </c>
      <c r="M3300" s="10" t="s">
        <v>3114</v>
      </c>
      <c r="N3300" s="3" t="s">
        <v>771</v>
      </c>
      <c r="O3300" s="158">
        <v>6414.05</v>
      </c>
      <c r="P3300" s="158">
        <v>1346.95</v>
      </c>
      <c r="Q3300" s="7">
        <v>7761</v>
      </c>
      <c r="S3300" s="8"/>
      <c r="T3300" s="11">
        <v>1</v>
      </c>
      <c r="U3300" s="158">
        <v>9586.7800000000007</v>
      </c>
      <c r="V3300" s="158">
        <v>2013.22</v>
      </c>
      <c r="W3300" s="76">
        <v>11600</v>
      </c>
      <c r="X3300" s="16">
        <f t="shared" si="862"/>
        <v>11600</v>
      </c>
      <c r="Y3300" s="3">
        <v>1</v>
      </c>
      <c r="Z3300" s="114">
        <v>57851.24</v>
      </c>
      <c r="AA3300" s="114">
        <v>12148.76</v>
      </c>
      <c r="AB3300" s="4">
        <v>70000</v>
      </c>
      <c r="AC3300" s="18">
        <f t="shared" si="867"/>
        <v>70000</v>
      </c>
      <c r="AD3300" s="19">
        <f t="shared" si="857"/>
        <v>70000</v>
      </c>
      <c r="AE3300" s="21">
        <f t="shared" si="866"/>
        <v>7761</v>
      </c>
      <c r="AF3300" s="20">
        <f t="shared" si="858"/>
        <v>50511</v>
      </c>
      <c r="AG3300" s="20">
        <f t="shared" si="859"/>
        <v>118680</v>
      </c>
      <c r="AH3300" s="20">
        <f t="shared" si="860"/>
        <v>70000</v>
      </c>
      <c r="AI3300" s="20">
        <f t="shared" si="864"/>
        <v>188680</v>
      </c>
      <c r="AJ3300" s="20">
        <f t="shared" si="865"/>
        <v>0</v>
      </c>
      <c r="AK3300" s="20">
        <f t="shared" si="868"/>
        <v>188680</v>
      </c>
      <c r="AL3300" s="171"/>
    </row>
    <row r="3301" spans="1:38" ht="15.75" customHeight="1" x14ac:dyDescent="0.25">
      <c r="A3301" s="3">
        <v>2076</v>
      </c>
      <c r="B3301" s="14">
        <f t="shared" si="863"/>
        <v>2</v>
      </c>
      <c r="C3301" s="9">
        <f>IF(A3301=A3300,C3300,"")</f>
        <v>45474</v>
      </c>
      <c r="D3301" s="3" t="str">
        <f>IF(A3301=A3300,D3300,"")</f>
        <v>Bertaina Mario</v>
      </c>
      <c r="E3301" s="14" t="str">
        <f t="shared" si="861"/>
        <v>2076Bertaina Mario2</v>
      </c>
      <c r="J3301" s="14" t="str">
        <f t="shared" si="855"/>
        <v xml:space="preserve">Service completo. Cambio de aceite y filtros. Control general del vehiculo. Sacar bujias. Control de las mismas. Dar luz. Lavado motor. </v>
      </c>
      <c r="L3301" s="3">
        <v>1</v>
      </c>
      <c r="M3301" s="10" t="s">
        <v>2979</v>
      </c>
      <c r="N3301" s="3" t="s">
        <v>771</v>
      </c>
      <c r="O3301" s="158">
        <v>6611.57</v>
      </c>
      <c r="P3301" s="158">
        <v>1388.43</v>
      </c>
      <c r="Q3301" s="7">
        <v>8000</v>
      </c>
      <c r="S3301" s="8"/>
      <c r="T3301" s="11">
        <v>1</v>
      </c>
      <c r="U3301" s="158">
        <v>9090.91</v>
      </c>
      <c r="V3301" s="158">
        <v>1909.09</v>
      </c>
      <c r="W3301" s="76">
        <v>11000</v>
      </c>
      <c r="X3301" s="16">
        <f t="shared" si="862"/>
        <v>11000</v>
      </c>
      <c r="AC3301" s="18">
        <f t="shared" si="867"/>
        <v>0</v>
      </c>
      <c r="AD3301" s="19">
        <f t="shared" si="857"/>
        <v>70000</v>
      </c>
      <c r="AE3301" s="21">
        <f t="shared" si="866"/>
        <v>8000</v>
      </c>
      <c r="AF3301" s="20">
        <f t="shared" si="858"/>
        <v>0</v>
      </c>
      <c r="AG3301" s="20">
        <f t="shared" si="859"/>
        <v>0</v>
      </c>
      <c r="AH3301" s="20">
        <f t="shared" si="860"/>
        <v>0</v>
      </c>
      <c r="AI3301" s="20">
        <f t="shared" si="864"/>
        <v>0</v>
      </c>
      <c r="AJ3301" s="20">
        <f t="shared" si="865"/>
        <v>0</v>
      </c>
      <c r="AK3301" s="20">
        <f t="shared" si="868"/>
        <v>0</v>
      </c>
      <c r="AL3301" s="171"/>
    </row>
    <row r="3302" spans="1:38" ht="15.75" customHeight="1" x14ac:dyDescent="0.25">
      <c r="A3302" s="3">
        <v>2076</v>
      </c>
      <c r="B3302" s="14">
        <f t="shared" si="863"/>
        <v>3</v>
      </c>
      <c r="C3302" s="9">
        <f>IF(A3302=A3301,C3301,"")</f>
        <v>45474</v>
      </c>
      <c r="D3302" s="3" t="str">
        <f>IF(A3302=A3301,D3301,"")</f>
        <v>Bertaina Mario</v>
      </c>
      <c r="E3302" s="14" t="str">
        <f t="shared" si="861"/>
        <v>2076Bertaina Mario3</v>
      </c>
      <c r="J3302" s="14" t="str">
        <f t="shared" si="855"/>
        <v xml:space="preserve">Service completo. Cambio de aceite y filtros. Control general del vehiculo. Sacar bujias. Control de las mismas. Dar luz. Lavado motor.  </v>
      </c>
      <c r="L3302" s="3">
        <v>1</v>
      </c>
      <c r="M3302" s="10" t="s">
        <v>4096</v>
      </c>
      <c r="N3302" s="3" t="s">
        <v>771</v>
      </c>
      <c r="O3302" s="158">
        <v>16074.38</v>
      </c>
      <c r="P3302" s="158">
        <v>3375.62</v>
      </c>
      <c r="Q3302" s="7">
        <v>19450</v>
      </c>
      <c r="S3302" s="8"/>
      <c r="T3302" s="11">
        <v>1</v>
      </c>
      <c r="U3302" s="158">
        <v>12231.41</v>
      </c>
      <c r="V3302" s="158">
        <v>2568.59</v>
      </c>
      <c r="W3302" s="76">
        <v>14800</v>
      </c>
      <c r="X3302" s="16">
        <f t="shared" si="862"/>
        <v>14800</v>
      </c>
      <c r="AC3302" s="18">
        <f t="shared" si="867"/>
        <v>0</v>
      </c>
      <c r="AD3302" s="19">
        <f t="shared" si="857"/>
        <v>70000</v>
      </c>
      <c r="AE3302" s="21">
        <f t="shared" si="866"/>
        <v>19450</v>
      </c>
      <c r="AF3302" s="20">
        <f t="shared" si="858"/>
        <v>0</v>
      </c>
      <c r="AG3302" s="20">
        <f t="shared" si="859"/>
        <v>0</v>
      </c>
      <c r="AH3302" s="20">
        <f t="shared" si="860"/>
        <v>0</v>
      </c>
      <c r="AI3302" s="20">
        <f t="shared" si="864"/>
        <v>0</v>
      </c>
      <c r="AJ3302" s="20">
        <f t="shared" si="865"/>
        <v>0</v>
      </c>
      <c r="AK3302" s="20">
        <f t="shared" si="868"/>
        <v>0</v>
      </c>
      <c r="AL3302" s="171"/>
    </row>
    <row r="3303" spans="1:38" ht="15.75" customHeight="1" x14ac:dyDescent="0.25">
      <c r="A3303" s="3">
        <v>2076</v>
      </c>
      <c r="B3303" s="14">
        <f t="shared" si="863"/>
        <v>4</v>
      </c>
      <c r="C3303" s="9">
        <f>IF(A3303=A3302,C3302,"")</f>
        <v>45474</v>
      </c>
      <c r="D3303" s="3" t="str">
        <f>IF(A3303=A3302,D3302,"")</f>
        <v>Bertaina Mario</v>
      </c>
      <c r="E3303" s="14" t="str">
        <f t="shared" si="861"/>
        <v>2076Bertaina Mario4</v>
      </c>
      <c r="J3303" s="14" t="str">
        <f t="shared" ref="J3303:J3366" si="869">IF(A3303=A3302,CONCATENATE(J3302," ",I3303),I3303)</f>
        <v xml:space="preserve">Service completo. Cambio de aceite y filtros. Control general del vehiculo. Sacar bujias. Control de las mismas. Dar luz. Lavado motor.   </v>
      </c>
      <c r="L3303" s="3">
        <v>1</v>
      </c>
      <c r="M3303" s="10" t="s">
        <v>4097</v>
      </c>
      <c r="N3303" s="3" t="s">
        <v>771</v>
      </c>
      <c r="O3303" s="158">
        <v>6776.86</v>
      </c>
      <c r="P3303" s="158">
        <v>1423.14</v>
      </c>
      <c r="Q3303" s="7">
        <v>8200</v>
      </c>
      <c r="S3303" s="8"/>
      <c r="T3303" s="11">
        <v>1</v>
      </c>
      <c r="U3303" s="158">
        <v>8099.18</v>
      </c>
      <c r="V3303" s="158">
        <v>1700.82</v>
      </c>
      <c r="W3303" s="76">
        <v>9800</v>
      </c>
      <c r="X3303" s="16">
        <f t="shared" si="862"/>
        <v>9800</v>
      </c>
      <c r="AC3303" s="18">
        <f t="shared" si="867"/>
        <v>0</v>
      </c>
      <c r="AD3303" s="19">
        <f t="shared" si="857"/>
        <v>70000</v>
      </c>
      <c r="AE3303" s="21">
        <f t="shared" si="866"/>
        <v>8200</v>
      </c>
      <c r="AF3303" s="20">
        <f t="shared" si="858"/>
        <v>0</v>
      </c>
      <c r="AG3303" s="20">
        <f t="shared" si="859"/>
        <v>0</v>
      </c>
      <c r="AH3303" s="20">
        <f t="shared" si="860"/>
        <v>0</v>
      </c>
      <c r="AI3303" s="20">
        <f t="shared" si="864"/>
        <v>0</v>
      </c>
      <c r="AJ3303" s="20">
        <f t="shared" si="865"/>
        <v>0</v>
      </c>
      <c r="AK3303" s="20">
        <f t="shared" si="868"/>
        <v>0</v>
      </c>
      <c r="AL3303" s="171"/>
    </row>
    <row r="3304" spans="1:38" ht="15.75" customHeight="1" x14ac:dyDescent="0.25">
      <c r="A3304" s="3">
        <v>2076</v>
      </c>
      <c r="B3304" s="14">
        <f t="shared" si="863"/>
        <v>5</v>
      </c>
      <c r="C3304" s="9">
        <f>IF(A3304=A3303,C3303,"")</f>
        <v>45474</v>
      </c>
      <c r="D3304" s="3" t="str">
        <f>IF(A3304=A3303,D3303,"")</f>
        <v>Bertaina Mario</v>
      </c>
      <c r="E3304" s="14" t="str">
        <f t="shared" si="861"/>
        <v>2076Bertaina Mario5</v>
      </c>
      <c r="J3304" s="14" t="str">
        <f t="shared" si="869"/>
        <v xml:space="preserve">Service completo. Cambio de aceite y filtros. Control general del vehiculo. Sacar bujias. Control de las mismas. Dar luz. Lavado motor.    </v>
      </c>
      <c r="L3304" s="3">
        <v>1</v>
      </c>
      <c r="M3304" s="10" t="s">
        <v>98</v>
      </c>
      <c r="N3304" s="3" t="s">
        <v>771</v>
      </c>
      <c r="O3304" s="158">
        <v>5867.77</v>
      </c>
      <c r="P3304" s="158">
        <v>1232.23</v>
      </c>
      <c r="Q3304" s="7">
        <v>7100</v>
      </c>
      <c r="S3304" s="8"/>
      <c r="T3304" s="11">
        <v>4</v>
      </c>
      <c r="U3304" s="158">
        <v>14768.6</v>
      </c>
      <c r="V3304" s="158">
        <v>3101.4</v>
      </c>
      <c r="W3304" s="76">
        <v>17870</v>
      </c>
      <c r="X3304" s="16">
        <f t="shared" si="862"/>
        <v>71480</v>
      </c>
      <c r="AC3304" s="18">
        <f t="shared" si="867"/>
        <v>0</v>
      </c>
      <c r="AD3304" s="19">
        <f t="shared" si="857"/>
        <v>70000</v>
      </c>
      <c r="AE3304" s="21">
        <f t="shared" si="866"/>
        <v>28400</v>
      </c>
      <c r="AF3304" s="20">
        <f t="shared" si="858"/>
        <v>0</v>
      </c>
      <c r="AG3304" s="20">
        <f t="shared" si="859"/>
        <v>0</v>
      </c>
      <c r="AH3304" s="20">
        <f t="shared" si="860"/>
        <v>0</v>
      </c>
      <c r="AI3304" s="20">
        <f t="shared" si="864"/>
        <v>0</v>
      </c>
      <c r="AJ3304" s="20">
        <f t="shared" si="865"/>
        <v>0</v>
      </c>
      <c r="AK3304" s="20">
        <f t="shared" si="868"/>
        <v>0</v>
      </c>
      <c r="AL3304" s="171"/>
    </row>
    <row r="3305" spans="1:38" ht="15.75" customHeight="1" x14ac:dyDescent="0.25">
      <c r="A3305" s="3">
        <v>2077</v>
      </c>
      <c r="B3305" s="14">
        <f t="shared" si="863"/>
        <v>1</v>
      </c>
      <c r="C3305" s="9">
        <v>45475</v>
      </c>
      <c r="D3305" s="3" t="s">
        <v>4100</v>
      </c>
      <c r="E3305" s="14" t="str">
        <f t="shared" si="861"/>
        <v>2077Borzalino Cele1</v>
      </c>
      <c r="F3305" s="119" t="s">
        <v>948</v>
      </c>
      <c r="G3305" s="119" t="s">
        <v>120</v>
      </c>
      <c r="H3305" s="119">
        <v>63468</v>
      </c>
      <c r="I3305" s="10" t="s">
        <v>4105</v>
      </c>
      <c r="J3305" s="14" t="str">
        <f t="shared" si="869"/>
        <v>Service completo. Cambio de aceite y filtros. Control general del vehiculo. Cambiar juego de bujias. Cambiar cuerpo de termostato. Cambiar tapa de deposito de agua. Lavado motor.</v>
      </c>
      <c r="K3305" s="3" t="s">
        <v>2390</v>
      </c>
      <c r="L3305" s="3">
        <v>1</v>
      </c>
      <c r="M3305" s="10" t="s">
        <v>728</v>
      </c>
      <c r="N3305" s="3" t="s">
        <v>771</v>
      </c>
      <c r="O3305" s="158">
        <v>3739.67</v>
      </c>
      <c r="P3305" s="158">
        <v>785.33</v>
      </c>
      <c r="Q3305" s="7">
        <v>4525</v>
      </c>
      <c r="S3305" s="8"/>
      <c r="T3305" s="11">
        <v>4</v>
      </c>
      <c r="U3305" s="158">
        <v>10082.65</v>
      </c>
      <c r="V3305" s="158">
        <v>2117.35</v>
      </c>
      <c r="W3305" s="76">
        <v>12200</v>
      </c>
      <c r="X3305" s="16">
        <f t="shared" si="862"/>
        <v>48800</v>
      </c>
      <c r="Y3305" s="3">
        <v>1</v>
      </c>
      <c r="Z3305" s="114">
        <v>99173.56</v>
      </c>
      <c r="AA3305" s="114">
        <v>20826.439999999999</v>
      </c>
      <c r="AB3305" s="4">
        <v>120000</v>
      </c>
      <c r="AC3305" s="18">
        <f t="shared" si="867"/>
        <v>120000</v>
      </c>
      <c r="AD3305" s="19">
        <f t="shared" si="857"/>
        <v>120000</v>
      </c>
      <c r="AE3305" s="21">
        <f t="shared" si="866"/>
        <v>18100</v>
      </c>
      <c r="AF3305" s="20">
        <f t="shared" si="858"/>
        <v>145902</v>
      </c>
      <c r="AG3305" s="20">
        <f t="shared" si="859"/>
        <v>264500</v>
      </c>
      <c r="AH3305" s="20">
        <f t="shared" si="860"/>
        <v>120000</v>
      </c>
      <c r="AI3305" s="20">
        <f t="shared" si="864"/>
        <v>384500</v>
      </c>
      <c r="AJ3305" s="20">
        <f t="shared" si="865"/>
        <v>0</v>
      </c>
      <c r="AK3305" s="20">
        <f t="shared" si="868"/>
        <v>384500</v>
      </c>
      <c r="AL3305" s="171"/>
    </row>
    <row r="3306" spans="1:38" ht="15.75" customHeight="1" x14ac:dyDescent="0.25">
      <c r="A3306" s="3">
        <v>2077</v>
      </c>
      <c r="B3306" s="14">
        <f t="shared" si="863"/>
        <v>2</v>
      </c>
      <c r="C3306" s="9">
        <f t="shared" ref="C3306:C3311" si="870">IF(A3306=A3305,C3305,"")</f>
        <v>45475</v>
      </c>
      <c r="D3306" s="3" t="str">
        <f t="shared" ref="D3306:D3311" si="871">IF(A3306=A3305,D3305,"")</f>
        <v>Borzalino Cele</v>
      </c>
      <c r="E3306" s="14" t="str">
        <f t="shared" si="861"/>
        <v>2077Borzalino Cele2</v>
      </c>
      <c r="J3306" s="14" t="str">
        <f t="shared" si="869"/>
        <v xml:space="preserve">Service completo. Cambio de aceite y filtros. Control general del vehiculo. Cambiar juego de bujias. Cambiar cuerpo de termostato. Cambiar tapa de deposito de agua. Lavado motor. </v>
      </c>
      <c r="L3306" s="3">
        <v>1</v>
      </c>
      <c r="M3306" s="10" t="s">
        <v>3138</v>
      </c>
      <c r="N3306" s="3" t="s">
        <v>771</v>
      </c>
      <c r="O3306" s="158">
        <v>12738.85</v>
      </c>
      <c r="P3306" s="158">
        <v>2675.15</v>
      </c>
      <c r="Q3306" s="7">
        <v>15414</v>
      </c>
      <c r="S3306" s="8"/>
      <c r="T3306" s="11">
        <v>1</v>
      </c>
      <c r="U3306" s="158">
        <v>15289.26</v>
      </c>
      <c r="V3306" s="158">
        <v>3210.74</v>
      </c>
      <c r="W3306" s="76">
        <v>18500</v>
      </c>
      <c r="X3306" s="16">
        <f t="shared" si="862"/>
        <v>18500</v>
      </c>
      <c r="AC3306" s="18">
        <f t="shared" si="867"/>
        <v>0</v>
      </c>
      <c r="AD3306" s="19">
        <f t="shared" si="857"/>
        <v>120000</v>
      </c>
      <c r="AE3306" s="21">
        <f t="shared" si="866"/>
        <v>15414</v>
      </c>
      <c r="AF3306" s="20">
        <f t="shared" si="858"/>
        <v>0</v>
      </c>
      <c r="AG3306" s="20">
        <f t="shared" si="859"/>
        <v>0</v>
      </c>
      <c r="AH3306" s="20">
        <f t="shared" si="860"/>
        <v>0</v>
      </c>
      <c r="AI3306" s="20">
        <f t="shared" si="864"/>
        <v>0</v>
      </c>
      <c r="AJ3306" s="20">
        <f t="shared" si="865"/>
        <v>0</v>
      </c>
      <c r="AK3306" s="20">
        <f t="shared" si="868"/>
        <v>0</v>
      </c>
      <c r="AL3306" s="171"/>
    </row>
    <row r="3307" spans="1:38" ht="15.75" customHeight="1" x14ac:dyDescent="0.25">
      <c r="A3307" s="3">
        <v>2077</v>
      </c>
      <c r="B3307" s="14">
        <f t="shared" si="863"/>
        <v>3</v>
      </c>
      <c r="C3307" s="9">
        <f t="shared" si="870"/>
        <v>45475</v>
      </c>
      <c r="D3307" s="3" t="str">
        <f t="shared" si="871"/>
        <v>Borzalino Cele</v>
      </c>
      <c r="E3307" s="14" t="str">
        <f t="shared" si="861"/>
        <v>2077Borzalino Cele3</v>
      </c>
      <c r="J3307" s="14" t="str">
        <f t="shared" si="869"/>
        <v xml:space="preserve">Service completo. Cambio de aceite y filtros. Control general del vehiculo. Cambiar juego de bujias. Cambiar cuerpo de termostato. Cambiar tapa de deposito de agua. Lavado motor.  </v>
      </c>
      <c r="L3307" s="3">
        <v>1</v>
      </c>
      <c r="M3307" s="10" t="s">
        <v>3119</v>
      </c>
      <c r="N3307" s="3" t="s">
        <v>771</v>
      </c>
      <c r="O3307" s="158">
        <v>6673.56</v>
      </c>
      <c r="P3307" s="158">
        <v>1401.44</v>
      </c>
      <c r="Q3307" s="7">
        <v>8075</v>
      </c>
      <c r="S3307" s="8"/>
      <c r="T3307" s="11">
        <v>1</v>
      </c>
      <c r="U3307" s="158">
        <v>8181.82</v>
      </c>
      <c r="V3307" s="158">
        <v>1718.18</v>
      </c>
      <c r="W3307" s="76">
        <v>9900</v>
      </c>
      <c r="X3307" s="16">
        <f t="shared" si="862"/>
        <v>9900</v>
      </c>
      <c r="AC3307" s="18">
        <f t="shared" si="867"/>
        <v>0</v>
      </c>
      <c r="AD3307" s="19">
        <f t="shared" si="857"/>
        <v>120000</v>
      </c>
      <c r="AE3307" s="21">
        <f t="shared" si="866"/>
        <v>8075</v>
      </c>
      <c r="AF3307" s="20">
        <f t="shared" si="858"/>
        <v>0</v>
      </c>
      <c r="AG3307" s="20">
        <f t="shared" si="859"/>
        <v>0</v>
      </c>
      <c r="AH3307" s="20">
        <f t="shared" si="860"/>
        <v>0</v>
      </c>
      <c r="AI3307" s="20">
        <f t="shared" si="864"/>
        <v>0</v>
      </c>
      <c r="AJ3307" s="20">
        <f t="shared" si="865"/>
        <v>0</v>
      </c>
      <c r="AK3307" s="20">
        <f t="shared" si="868"/>
        <v>0</v>
      </c>
      <c r="AL3307" s="171"/>
    </row>
    <row r="3308" spans="1:38" ht="15.75" customHeight="1" x14ac:dyDescent="0.25">
      <c r="A3308" s="3">
        <v>2077</v>
      </c>
      <c r="B3308" s="14">
        <f t="shared" si="863"/>
        <v>4</v>
      </c>
      <c r="C3308" s="9">
        <f t="shared" si="870"/>
        <v>45475</v>
      </c>
      <c r="D3308" s="3" t="str">
        <f t="shared" si="871"/>
        <v>Borzalino Cele</v>
      </c>
      <c r="E3308" s="14" t="str">
        <f t="shared" si="861"/>
        <v>2077Borzalino Cele4</v>
      </c>
      <c r="J3308" s="14" t="str">
        <f t="shared" si="869"/>
        <v xml:space="preserve">Service completo. Cambio de aceite y filtros. Control general del vehiculo. Cambiar juego de bujias. Cambiar cuerpo de termostato. Cambiar tapa de deposito de agua. Lavado motor.   </v>
      </c>
      <c r="L3308" s="3">
        <v>1</v>
      </c>
      <c r="M3308" s="10" t="s">
        <v>2178</v>
      </c>
      <c r="N3308" s="3" t="s">
        <v>771</v>
      </c>
      <c r="O3308" s="158">
        <v>4204.96</v>
      </c>
      <c r="P3308" s="158">
        <v>883.04</v>
      </c>
      <c r="Q3308" s="7">
        <v>5088</v>
      </c>
      <c r="S3308" s="8"/>
      <c r="T3308" s="11">
        <v>1</v>
      </c>
      <c r="U3308" s="158">
        <v>7024.8</v>
      </c>
      <c r="V3308" s="158">
        <v>1475.2</v>
      </c>
      <c r="W3308" s="76">
        <v>8500</v>
      </c>
      <c r="X3308" s="16">
        <f t="shared" si="862"/>
        <v>8500</v>
      </c>
      <c r="AC3308" s="18">
        <f t="shared" si="867"/>
        <v>0</v>
      </c>
      <c r="AD3308" s="19">
        <f t="shared" si="857"/>
        <v>120000</v>
      </c>
      <c r="AE3308" s="21">
        <f t="shared" si="866"/>
        <v>5088</v>
      </c>
      <c r="AF3308" s="20">
        <f t="shared" si="858"/>
        <v>0</v>
      </c>
      <c r="AG3308" s="20">
        <f t="shared" si="859"/>
        <v>0</v>
      </c>
      <c r="AH3308" s="20">
        <f t="shared" si="860"/>
        <v>0</v>
      </c>
      <c r="AI3308" s="20">
        <f t="shared" si="864"/>
        <v>0</v>
      </c>
      <c r="AJ3308" s="20">
        <f t="shared" si="865"/>
        <v>0</v>
      </c>
      <c r="AK3308" s="20">
        <f t="shared" si="868"/>
        <v>0</v>
      </c>
      <c r="AL3308" s="171"/>
    </row>
    <row r="3309" spans="1:38" ht="15.75" customHeight="1" x14ac:dyDescent="0.25">
      <c r="A3309" s="3">
        <v>2077</v>
      </c>
      <c r="B3309" s="14">
        <f t="shared" si="863"/>
        <v>5</v>
      </c>
      <c r="C3309" s="9">
        <f t="shared" si="870"/>
        <v>45475</v>
      </c>
      <c r="D3309" s="3" t="str">
        <f t="shared" si="871"/>
        <v>Borzalino Cele</v>
      </c>
      <c r="E3309" s="14" t="str">
        <f t="shared" si="861"/>
        <v>2077Borzalino Cele5</v>
      </c>
      <c r="J3309" s="14" t="str">
        <f t="shared" si="869"/>
        <v xml:space="preserve">Service completo. Cambio de aceite y filtros. Control general del vehiculo. Cambiar juego de bujias. Cambiar cuerpo de termostato. Cambiar tapa de deposito de agua. Lavado motor.    </v>
      </c>
      <c r="L3309" s="3">
        <v>1</v>
      </c>
      <c r="M3309" s="10" t="s">
        <v>2177</v>
      </c>
      <c r="N3309" s="3" t="s">
        <v>771</v>
      </c>
      <c r="O3309" s="158">
        <v>11735.54</v>
      </c>
      <c r="P3309" s="158">
        <v>2464.46</v>
      </c>
      <c r="Q3309" s="7">
        <v>14200</v>
      </c>
      <c r="S3309" s="8"/>
      <c r="T3309" s="11">
        <v>1</v>
      </c>
      <c r="U3309" s="158">
        <v>15537.19</v>
      </c>
      <c r="V3309" s="158">
        <v>3262.81</v>
      </c>
      <c r="W3309" s="76">
        <v>18800</v>
      </c>
      <c r="X3309" s="16">
        <f t="shared" si="862"/>
        <v>18800</v>
      </c>
      <c r="AC3309" s="18">
        <f t="shared" si="867"/>
        <v>0</v>
      </c>
      <c r="AD3309" s="19">
        <f t="shared" si="857"/>
        <v>120000</v>
      </c>
      <c r="AE3309" s="21">
        <f t="shared" si="866"/>
        <v>14200</v>
      </c>
      <c r="AF3309" s="20">
        <f t="shared" si="858"/>
        <v>0</v>
      </c>
      <c r="AG3309" s="20">
        <f t="shared" si="859"/>
        <v>0</v>
      </c>
      <c r="AH3309" s="20">
        <f t="shared" si="860"/>
        <v>0</v>
      </c>
      <c r="AI3309" s="20">
        <f t="shared" si="864"/>
        <v>0</v>
      </c>
      <c r="AJ3309" s="20">
        <f t="shared" si="865"/>
        <v>0</v>
      </c>
      <c r="AK3309" s="20">
        <f t="shared" si="868"/>
        <v>0</v>
      </c>
      <c r="AL3309" s="171"/>
    </row>
    <row r="3310" spans="1:38" ht="15.75" customHeight="1" x14ac:dyDescent="0.25">
      <c r="A3310" s="3">
        <v>2077</v>
      </c>
      <c r="B3310" s="14">
        <f t="shared" si="863"/>
        <v>6</v>
      </c>
      <c r="C3310" s="9">
        <f t="shared" si="870"/>
        <v>45475</v>
      </c>
      <c r="D3310" s="3" t="str">
        <f t="shared" si="871"/>
        <v>Borzalino Cele</v>
      </c>
      <c r="E3310" s="14" t="str">
        <f t="shared" si="861"/>
        <v>2077Borzalino Cele6</v>
      </c>
      <c r="J3310" s="14" t="str">
        <f t="shared" si="869"/>
        <v xml:space="preserve">Service completo. Cambio de aceite y filtros. Control general del vehiculo. Cambiar juego de bujias. Cambiar cuerpo de termostato. Cambiar tapa de deposito de agua. Lavado motor.     </v>
      </c>
      <c r="L3310" s="3">
        <v>1</v>
      </c>
      <c r="M3310" s="10" t="s">
        <v>3753</v>
      </c>
      <c r="N3310" s="3" t="s">
        <v>771</v>
      </c>
      <c r="O3310" s="158">
        <v>5619.84</v>
      </c>
      <c r="P3310" s="158">
        <v>1180.1600000000001</v>
      </c>
      <c r="Q3310" s="7">
        <v>6800</v>
      </c>
      <c r="S3310" s="8"/>
      <c r="T3310" s="11">
        <v>4</v>
      </c>
      <c r="U3310" s="158">
        <v>7438.02</v>
      </c>
      <c r="V3310" s="158">
        <v>1561.98</v>
      </c>
      <c r="W3310" s="76">
        <v>9000</v>
      </c>
      <c r="X3310" s="16">
        <f t="shared" si="862"/>
        <v>36000</v>
      </c>
      <c r="AC3310" s="18">
        <f t="shared" si="867"/>
        <v>0</v>
      </c>
      <c r="AD3310" s="19">
        <f t="shared" si="857"/>
        <v>120000</v>
      </c>
      <c r="AE3310" s="21">
        <f t="shared" si="866"/>
        <v>27200</v>
      </c>
      <c r="AF3310" s="20">
        <f t="shared" si="858"/>
        <v>0</v>
      </c>
      <c r="AG3310" s="20">
        <f t="shared" si="859"/>
        <v>0</v>
      </c>
      <c r="AH3310" s="20">
        <f t="shared" si="860"/>
        <v>0</v>
      </c>
      <c r="AI3310" s="20">
        <f t="shared" si="864"/>
        <v>0</v>
      </c>
      <c r="AJ3310" s="20">
        <f t="shared" si="865"/>
        <v>0</v>
      </c>
      <c r="AK3310" s="20">
        <f t="shared" si="868"/>
        <v>0</v>
      </c>
      <c r="AL3310" s="171"/>
    </row>
    <row r="3311" spans="1:38" ht="15.75" customHeight="1" x14ac:dyDescent="0.25">
      <c r="A3311" s="3">
        <v>2077</v>
      </c>
      <c r="B3311" s="14">
        <f t="shared" si="863"/>
        <v>7</v>
      </c>
      <c r="C3311" s="9">
        <f t="shared" si="870"/>
        <v>45475</v>
      </c>
      <c r="D3311" s="3" t="str">
        <f t="shared" si="871"/>
        <v>Borzalino Cele</v>
      </c>
      <c r="E3311" s="14" t="str">
        <f t="shared" si="861"/>
        <v>2077Borzalino Cele7</v>
      </c>
      <c r="J3311" s="14" t="str">
        <f t="shared" si="869"/>
        <v xml:space="preserve">Service completo. Cambio de aceite y filtros. Control general del vehiculo. Cambiar juego de bujias. Cambiar cuerpo de termostato. Cambiar tapa de deposito de agua. Lavado motor.      </v>
      </c>
      <c r="L3311" s="3">
        <v>1</v>
      </c>
      <c r="M3311" s="10" t="s">
        <v>4101</v>
      </c>
      <c r="N3311" s="3" t="s">
        <v>771</v>
      </c>
      <c r="O3311" s="158">
        <v>60165.29</v>
      </c>
      <c r="P3311" s="158">
        <v>12634.71</v>
      </c>
      <c r="Q3311" s="7">
        <v>72800</v>
      </c>
      <c r="S3311" s="8"/>
      <c r="T3311" s="11">
        <v>1</v>
      </c>
      <c r="U3311" s="158">
        <v>84297.52</v>
      </c>
      <c r="V3311" s="158">
        <v>17702.48</v>
      </c>
      <c r="W3311" s="76">
        <v>102000</v>
      </c>
      <c r="X3311" s="16">
        <f t="shared" si="862"/>
        <v>102000</v>
      </c>
      <c r="AC3311" s="18">
        <f t="shared" si="867"/>
        <v>0</v>
      </c>
      <c r="AD3311" s="19">
        <f t="shared" si="857"/>
        <v>120000</v>
      </c>
      <c r="AE3311" s="21">
        <f t="shared" si="866"/>
        <v>72800</v>
      </c>
      <c r="AF3311" s="20">
        <f t="shared" si="858"/>
        <v>0</v>
      </c>
      <c r="AG3311" s="20">
        <f t="shared" si="859"/>
        <v>0</v>
      </c>
      <c r="AH3311" s="20">
        <f t="shared" si="860"/>
        <v>0</v>
      </c>
      <c r="AI3311" s="20">
        <f t="shared" si="864"/>
        <v>0</v>
      </c>
      <c r="AJ3311" s="20">
        <f t="shared" si="865"/>
        <v>0</v>
      </c>
      <c r="AK3311" s="20">
        <f t="shared" si="868"/>
        <v>0</v>
      </c>
      <c r="AL3311" s="171"/>
    </row>
    <row r="3312" spans="1:38" ht="15.75" customHeight="1" x14ac:dyDescent="0.25">
      <c r="A3312" s="3">
        <v>2077</v>
      </c>
      <c r="B3312" s="14">
        <f t="shared" si="863"/>
        <v>8</v>
      </c>
      <c r="C3312" s="9">
        <v>45475</v>
      </c>
      <c r="D3312" s="3" t="s">
        <v>4100</v>
      </c>
      <c r="E3312" s="14" t="str">
        <f t="shared" si="861"/>
        <v>2077Borzalino Cele8</v>
      </c>
      <c r="J3312" s="14" t="str">
        <f t="shared" si="869"/>
        <v xml:space="preserve">Service completo. Cambio de aceite y filtros. Control general del vehiculo. Cambiar juego de bujias. Cambiar cuerpo de termostato. Cambiar tapa de deposito de agua. Lavado motor.       </v>
      </c>
      <c r="L3312" s="3">
        <v>1</v>
      </c>
      <c r="M3312" s="10" t="s">
        <v>3821</v>
      </c>
      <c r="N3312" s="3" t="s">
        <v>4104</v>
      </c>
      <c r="O3312" s="158">
        <v>15702.48</v>
      </c>
      <c r="P3312" s="158">
        <v>3297.52</v>
      </c>
      <c r="Q3312" s="7">
        <v>19000</v>
      </c>
      <c r="S3312" s="8"/>
      <c r="T3312" s="11">
        <v>1</v>
      </c>
      <c r="U3312" s="158">
        <v>18181.82</v>
      </c>
      <c r="V3312" s="158">
        <v>3818.18</v>
      </c>
      <c r="W3312" s="76">
        <v>22000</v>
      </c>
      <c r="X3312" s="16">
        <f t="shared" si="862"/>
        <v>22000</v>
      </c>
      <c r="AC3312" s="18">
        <f t="shared" si="867"/>
        <v>0</v>
      </c>
      <c r="AD3312" s="19">
        <f t="shared" si="857"/>
        <v>120000</v>
      </c>
      <c r="AE3312" s="21">
        <f t="shared" si="866"/>
        <v>19000</v>
      </c>
      <c r="AF3312" s="20">
        <f t="shared" si="858"/>
        <v>0</v>
      </c>
      <c r="AG3312" s="20">
        <f t="shared" si="859"/>
        <v>0</v>
      </c>
      <c r="AH3312" s="20">
        <f t="shared" si="860"/>
        <v>0</v>
      </c>
      <c r="AI3312" s="20">
        <f t="shared" si="864"/>
        <v>0</v>
      </c>
      <c r="AJ3312" s="20">
        <f t="shared" si="865"/>
        <v>0</v>
      </c>
      <c r="AK3312" s="20">
        <f t="shared" si="868"/>
        <v>0</v>
      </c>
      <c r="AL3312" s="171"/>
    </row>
    <row r="3313" spans="1:38" ht="15.75" customHeight="1" x14ac:dyDescent="0.25">
      <c r="A3313" s="3">
        <v>2078</v>
      </c>
      <c r="B3313" s="14">
        <f t="shared" si="863"/>
        <v>1</v>
      </c>
      <c r="C3313" s="9">
        <v>45475</v>
      </c>
      <c r="D3313" s="3" t="s">
        <v>2400</v>
      </c>
      <c r="E3313" s="14" t="str">
        <f t="shared" si="861"/>
        <v>2078Ventura Marcelo1</v>
      </c>
      <c r="F3313" s="119" t="s">
        <v>1413</v>
      </c>
      <c r="G3313" s="119" t="s">
        <v>4102</v>
      </c>
      <c r="H3313" s="119">
        <v>124374</v>
      </c>
      <c r="I3313" s="10" t="s">
        <v>4103</v>
      </c>
      <c r="J3313" s="14" t="str">
        <f t="shared" si="869"/>
        <v>Service completo. Cambio de aceite y filtros. Control general del vehiculo. Control de bujias. Rotacion de ruedas. Lavado motor.</v>
      </c>
      <c r="K3313" s="3" t="s">
        <v>3383</v>
      </c>
      <c r="L3313" s="3">
        <v>1</v>
      </c>
      <c r="M3313" s="10" t="s">
        <v>4106</v>
      </c>
      <c r="N3313" s="3" t="s">
        <v>771</v>
      </c>
      <c r="O3313" s="158">
        <v>26237.19</v>
      </c>
      <c r="P3313" s="158">
        <v>5509.81</v>
      </c>
      <c r="Q3313" s="7">
        <v>31747</v>
      </c>
      <c r="S3313" s="8"/>
      <c r="T3313" s="11">
        <v>1</v>
      </c>
      <c r="U3313" s="158">
        <v>31570.25</v>
      </c>
      <c r="V3313" s="158">
        <v>6629.75</v>
      </c>
      <c r="W3313" s="76">
        <v>38200</v>
      </c>
      <c r="X3313" s="16">
        <f t="shared" si="862"/>
        <v>38200</v>
      </c>
      <c r="Y3313" s="3">
        <v>1</v>
      </c>
      <c r="Z3313" s="114">
        <v>57851.24</v>
      </c>
      <c r="AA3313" s="114">
        <v>12148.76</v>
      </c>
      <c r="AB3313" s="4">
        <v>70000</v>
      </c>
      <c r="AC3313" s="18">
        <f t="shared" si="867"/>
        <v>70000</v>
      </c>
      <c r="AD3313" s="19">
        <f t="shared" ref="AD3313:AD3376" si="872">IF(A3313=A3312,AD3312+AC3313,AC3313)</f>
        <v>70000</v>
      </c>
      <c r="AE3313" s="21">
        <f t="shared" si="866"/>
        <v>31747</v>
      </c>
      <c r="AF3313" s="20">
        <f t="shared" ref="AF3313:AF3376" si="873">IF(A3313=A3312,0,(SUMIF($A$3:$A$999956,A3313,$Q$3:$Q$999956)))+IF(A3313=A3312,0,(SUMIF($A$3:$A$999956,A3313,$R$3:$R$999956)))</f>
        <v>60872</v>
      </c>
      <c r="AG3313" s="20">
        <f t="shared" ref="AG3313:AG3376" si="874">IF(A3313=A3312,0,(SUMIF($A$3:$A$999956,A3313,($X$3:$X$999956))))</f>
        <v>163785</v>
      </c>
      <c r="AH3313" s="20">
        <f t="shared" ref="AH3313:AH3376" si="875">IF(A3313=A3312,0,(SUMIF($A$3:$A$999956,A3313,($AC$3:$AC$999956))))</f>
        <v>70000</v>
      </c>
      <c r="AI3313" s="20">
        <f t="shared" si="864"/>
        <v>233785</v>
      </c>
      <c r="AJ3313" s="20">
        <f t="shared" si="865"/>
        <v>0</v>
      </c>
      <c r="AK3313" s="20">
        <f t="shared" si="868"/>
        <v>233785</v>
      </c>
      <c r="AL3313" s="171"/>
    </row>
    <row r="3314" spans="1:38" ht="15.75" customHeight="1" x14ac:dyDescent="0.25">
      <c r="A3314" s="3">
        <v>2078</v>
      </c>
      <c r="B3314" s="14">
        <f t="shared" si="863"/>
        <v>2</v>
      </c>
      <c r="C3314" s="9">
        <f>IF(A3314=A3313,C3313,"")</f>
        <v>45475</v>
      </c>
      <c r="D3314" s="3" t="str">
        <f>IF(A3314=A3313,D3313,"")</f>
        <v>Ventura Marcelo</v>
      </c>
      <c r="E3314" s="14" t="str">
        <f t="shared" si="861"/>
        <v>2078Ventura Marcelo2</v>
      </c>
      <c r="J3314" s="14" t="str">
        <f t="shared" si="869"/>
        <v xml:space="preserve">Service completo. Cambio de aceite y filtros. Control general del vehiculo. Control de bujias. Rotacion de ruedas. Lavado motor. </v>
      </c>
      <c r="L3314" s="3">
        <v>1</v>
      </c>
      <c r="M3314" s="10" t="s">
        <v>3788</v>
      </c>
      <c r="N3314" s="3" t="s">
        <v>771</v>
      </c>
      <c r="O3314" s="158">
        <v>9238.02</v>
      </c>
      <c r="P3314" s="158">
        <v>1939.98</v>
      </c>
      <c r="Q3314" s="7">
        <v>11178</v>
      </c>
      <c r="S3314" s="8"/>
      <c r="T3314" s="11">
        <v>1</v>
      </c>
      <c r="U3314" s="158">
        <v>10330.58</v>
      </c>
      <c r="V3314" s="158">
        <v>2169.42</v>
      </c>
      <c r="W3314" s="76">
        <v>12500</v>
      </c>
      <c r="X3314" s="16">
        <f t="shared" si="862"/>
        <v>12500</v>
      </c>
      <c r="AC3314" s="18">
        <f t="shared" si="867"/>
        <v>0</v>
      </c>
      <c r="AD3314" s="19">
        <f t="shared" si="872"/>
        <v>70000</v>
      </c>
      <c r="AE3314" s="21">
        <f t="shared" si="866"/>
        <v>11178</v>
      </c>
      <c r="AF3314" s="20">
        <f t="shared" si="873"/>
        <v>0</v>
      </c>
      <c r="AG3314" s="20">
        <f t="shared" si="874"/>
        <v>0</v>
      </c>
      <c r="AH3314" s="20">
        <f t="shared" si="875"/>
        <v>0</v>
      </c>
      <c r="AI3314" s="20">
        <f t="shared" si="864"/>
        <v>0</v>
      </c>
      <c r="AJ3314" s="20">
        <f t="shared" si="865"/>
        <v>0</v>
      </c>
      <c r="AK3314" s="20">
        <f t="shared" si="868"/>
        <v>0</v>
      </c>
      <c r="AL3314" s="171"/>
    </row>
    <row r="3315" spans="1:38" ht="15.75" customHeight="1" x14ac:dyDescent="0.25">
      <c r="A3315" s="3">
        <v>2078</v>
      </c>
      <c r="B3315" s="14">
        <f t="shared" si="863"/>
        <v>3</v>
      </c>
      <c r="C3315" s="9">
        <f>IF(A3315=A3314,C3314,"")</f>
        <v>45475</v>
      </c>
      <c r="D3315" s="3" t="str">
        <f>IF(A3315=A3314,D3314,"")</f>
        <v>Ventura Marcelo</v>
      </c>
      <c r="E3315" s="14" t="str">
        <f t="shared" si="861"/>
        <v>2078Ventura Marcelo3</v>
      </c>
      <c r="J3315" s="14" t="str">
        <f t="shared" si="869"/>
        <v xml:space="preserve">Service completo. Cambio de aceite y filtros. Control general del vehiculo. Control de bujias. Rotacion de ruedas. Lavado motor.  </v>
      </c>
      <c r="L3315" s="3">
        <v>1</v>
      </c>
      <c r="M3315" s="10" t="s">
        <v>4107</v>
      </c>
      <c r="N3315" s="3" t="s">
        <v>771</v>
      </c>
      <c r="O3315" s="158">
        <v>8964.4699999999993</v>
      </c>
      <c r="P3315" s="158">
        <v>1882.53</v>
      </c>
      <c r="Q3315" s="7">
        <v>10847</v>
      </c>
      <c r="S3315" s="8"/>
      <c r="T3315" s="11">
        <v>1</v>
      </c>
      <c r="U3315" s="158">
        <v>12231.41</v>
      </c>
      <c r="V3315" s="158">
        <v>2568.59</v>
      </c>
      <c r="W3315" s="76">
        <v>14800</v>
      </c>
      <c r="X3315" s="16">
        <f t="shared" si="862"/>
        <v>14800</v>
      </c>
      <c r="AC3315" s="18">
        <f t="shared" si="867"/>
        <v>0</v>
      </c>
      <c r="AD3315" s="19">
        <f t="shared" si="872"/>
        <v>70000</v>
      </c>
      <c r="AE3315" s="21">
        <f t="shared" si="866"/>
        <v>10847</v>
      </c>
      <c r="AF3315" s="20">
        <f t="shared" si="873"/>
        <v>0</v>
      </c>
      <c r="AG3315" s="20">
        <f t="shared" si="874"/>
        <v>0</v>
      </c>
      <c r="AH3315" s="20">
        <f t="shared" si="875"/>
        <v>0</v>
      </c>
      <c r="AI3315" s="20">
        <f t="shared" si="864"/>
        <v>0</v>
      </c>
      <c r="AJ3315" s="20">
        <f t="shared" si="865"/>
        <v>0</v>
      </c>
      <c r="AK3315" s="20">
        <f t="shared" si="868"/>
        <v>0</v>
      </c>
      <c r="AL3315" s="171"/>
    </row>
    <row r="3316" spans="1:38" ht="15.75" customHeight="1" x14ac:dyDescent="0.25">
      <c r="A3316" s="3">
        <v>2078</v>
      </c>
      <c r="B3316" s="14">
        <f t="shared" si="863"/>
        <v>4</v>
      </c>
      <c r="C3316" s="9">
        <f>IF(A3316=A3315,C3315,"")</f>
        <v>45475</v>
      </c>
      <c r="D3316" s="3" t="str">
        <f>IF(A3316=A3315,D3315,"")</f>
        <v>Ventura Marcelo</v>
      </c>
      <c r="E3316" s="14" t="str">
        <f t="shared" si="861"/>
        <v>2078Ventura Marcelo4</v>
      </c>
      <c r="J3316" s="14" t="str">
        <f t="shared" si="869"/>
        <v xml:space="preserve">Service completo. Cambio de aceite y filtros. Control general del vehiculo. Control de bujias. Rotacion de ruedas. Lavado motor.   </v>
      </c>
      <c r="L3316" s="3">
        <v>1</v>
      </c>
      <c r="M3316" s="10" t="s">
        <v>222</v>
      </c>
      <c r="N3316" s="3" t="s">
        <v>771</v>
      </c>
      <c r="O3316" s="158">
        <v>5867.77</v>
      </c>
      <c r="P3316" s="158">
        <v>1232.23</v>
      </c>
      <c r="Q3316" s="7">
        <v>7100</v>
      </c>
      <c r="S3316" s="8"/>
      <c r="T3316" s="11">
        <v>5.5</v>
      </c>
      <c r="U3316" s="158">
        <v>14768.6</v>
      </c>
      <c r="V3316" s="158">
        <v>3101.4</v>
      </c>
      <c r="W3316" s="76">
        <v>17870</v>
      </c>
      <c r="X3316" s="16">
        <f t="shared" si="862"/>
        <v>98285</v>
      </c>
      <c r="AC3316" s="18">
        <f t="shared" si="867"/>
        <v>0</v>
      </c>
      <c r="AD3316" s="19">
        <f t="shared" si="872"/>
        <v>70000</v>
      </c>
      <c r="AE3316" s="21">
        <f t="shared" si="866"/>
        <v>39050</v>
      </c>
      <c r="AF3316" s="20">
        <f t="shared" si="873"/>
        <v>0</v>
      </c>
      <c r="AG3316" s="20">
        <f t="shared" si="874"/>
        <v>0</v>
      </c>
      <c r="AH3316" s="20">
        <f t="shared" si="875"/>
        <v>0</v>
      </c>
      <c r="AI3316" s="20">
        <f t="shared" si="864"/>
        <v>0</v>
      </c>
      <c r="AJ3316" s="20">
        <f t="shared" si="865"/>
        <v>0</v>
      </c>
      <c r="AK3316" s="20">
        <f t="shared" si="868"/>
        <v>0</v>
      </c>
      <c r="AL3316" s="171"/>
    </row>
    <row r="3317" spans="1:38" ht="15.75" customHeight="1" x14ac:dyDescent="0.25">
      <c r="A3317" s="3">
        <v>2079</v>
      </c>
      <c r="B3317" s="14">
        <f t="shared" si="863"/>
        <v>1</v>
      </c>
      <c r="C3317" s="9">
        <v>45476</v>
      </c>
      <c r="D3317" s="3" t="s">
        <v>4108</v>
      </c>
      <c r="E3317" s="14" t="str">
        <f t="shared" si="861"/>
        <v>2079Bassino Carlina1</v>
      </c>
      <c r="F3317" s="119" t="s">
        <v>4111</v>
      </c>
      <c r="G3317" s="119" t="s">
        <v>4109</v>
      </c>
      <c r="H3317" s="119">
        <v>62658</v>
      </c>
      <c r="I3317" s="10" t="s">
        <v>4116</v>
      </c>
      <c r="J3317" s="14" t="str">
        <f t="shared" si="869"/>
        <v>Service completo. Cambio de aceite y filtros. Control general del vehiculo. Cambiar juego de bujias. Cambiar correa poly-v. Lavado motor.</v>
      </c>
      <c r="K3317" s="3" t="s">
        <v>2390</v>
      </c>
      <c r="L3317" s="3">
        <v>1</v>
      </c>
      <c r="M3317" s="10" t="s">
        <v>918</v>
      </c>
      <c r="N3317" s="3" t="s">
        <v>771</v>
      </c>
      <c r="O3317" s="158">
        <v>26611.57</v>
      </c>
      <c r="P3317" s="158">
        <v>5588.43</v>
      </c>
      <c r="Q3317" s="7">
        <v>32200</v>
      </c>
      <c r="S3317" s="8"/>
      <c r="T3317" s="11">
        <v>1</v>
      </c>
      <c r="U3317" s="158">
        <v>39669.43</v>
      </c>
      <c r="V3317" s="158">
        <v>8330.57</v>
      </c>
      <c r="W3317" s="76">
        <v>48000</v>
      </c>
      <c r="X3317" s="16">
        <f t="shared" si="862"/>
        <v>48000</v>
      </c>
      <c r="Y3317" s="3">
        <v>1</v>
      </c>
      <c r="Z3317" s="114">
        <v>49586.78</v>
      </c>
      <c r="AA3317" s="114">
        <v>10413.219999999999</v>
      </c>
      <c r="AB3317" s="4">
        <v>60000</v>
      </c>
      <c r="AC3317" s="18">
        <f t="shared" si="867"/>
        <v>60000</v>
      </c>
      <c r="AD3317" s="19">
        <f t="shared" si="872"/>
        <v>60000</v>
      </c>
      <c r="AE3317" s="21">
        <f t="shared" si="866"/>
        <v>32200</v>
      </c>
      <c r="AF3317" s="20">
        <f t="shared" si="873"/>
        <v>79200</v>
      </c>
      <c r="AG3317" s="20">
        <f t="shared" si="874"/>
        <v>222800</v>
      </c>
      <c r="AH3317" s="20">
        <f t="shared" si="875"/>
        <v>60000</v>
      </c>
      <c r="AI3317" s="20">
        <f t="shared" si="864"/>
        <v>282800</v>
      </c>
      <c r="AJ3317" s="20">
        <f t="shared" si="865"/>
        <v>0</v>
      </c>
      <c r="AK3317" s="20">
        <f t="shared" si="868"/>
        <v>282800</v>
      </c>
      <c r="AL3317" s="171"/>
    </row>
    <row r="3318" spans="1:38" ht="15.75" customHeight="1" x14ac:dyDescent="0.25">
      <c r="A3318" s="3">
        <v>2079</v>
      </c>
      <c r="B3318" s="14">
        <f t="shared" si="863"/>
        <v>2</v>
      </c>
      <c r="C3318" s="9">
        <f>IF(A3318=A3317,C3317,"")</f>
        <v>45476</v>
      </c>
      <c r="D3318" s="3" t="str">
        <f>IF(A3318=A3317,D3317,"")</f>
        <v>Bassino Carlina</v>
      </c>
      <c r="E3318" s="14" t="str">
        <f t="shared" si="861"/>
        <v>2079Bassino Carlina2</v>
      </c>
      <c r="J3318" s="14" t="str">
        <f t="shared" si="869"/>
        <v xml:space="preserve">Service completo. Cambio de aceite y filtros. Control general del vehiculo. Cambiar juego de bujias. Cambiar correa poly-v. Lavado motor. </v>
      </c>
      <c r="L3318" s="3">
        <v>1</v>
      </c>
      <c r="M3318" s="10" t="s">
        <v>2447</v>
      </c>
      <c r="N3318" s="3" t="s">
        <v>771</v>
      </c>
      <c r="O3318" s="158">
        <v>5867.77</v>
      </c>
      <c r="P3318" s="158">
        <v>1232.23</v>
      </c>
      <c r="Q3318" s="7">
        <v>7000</v>
      </c>
      <c r="S3318" s="8"/>
      <c r="T3318" s="11">
        <v>3</v>
      </c>
      <c r="U3318" s="158">
        <v>17851.240000000002</v>
      </c>
      <c r="V3318" s="158">
        <v>3748.76</v>
      </c>
      <c r="W3318" s="76">
        <v>21600</v>
      </c>
      <c r="X3318" s="16">
        <f t="shared" si="862"/>
        <v>64800</v>
      </c>
      <c r="AC3318" s="18">
        <f t="shared" si="867"/>
        <v>0</v>
      </c>
      <c r="AD3318" s="19">
        <f t="shared" si="872"/>
        <v>60000</v>
      </c>
      <c r="AE3318" s="21">
        <f t="shared" si="866"/>
        <v>21000</v>
      </c>
      <c r="AF3318" s="20">
        <f t="shared" si="873"/>
        <v>0</v>
      </c>
      <c r="AG3318" s="20">
        <f t="shared" si="874"/>
        <v>0</v>
      </c>
      <c r="AH3318" s="20">
        <f t="shared" si="875"/>
        <v>0</v>
      </c>
      <c r="AI3318" s="20">
        <f t="shared" si="864"/>
        <v>0</v>
      </c>
      <c r="AJ3318" s="20">
        <f t="shared" si="865"/>
        <v>0</v>
      </c>
      <c r="AK3318" s="20">
        <f t="shared" si="868"/>
        <v>0</v>
      </c>
      <c r="AL3318" s="171"/>
    </row>
    <row r="3319" spans="1:38" ht="15.75" customHeight="1" x14ac:dyDescent="0.25">
      <c r="A3319" s="3">
        <v>2079</v>
      </c>
      <c r="B3319" s="14">
        <f t="shared" si="863"/>
        <v>3</v>
      </c>
      <c r="C3319" s="9">
        <f>IF(A3319=A3318,C3318,"")</f>
        <v>45476</v>
      </c>
      <c r="D3319" s="3" t="str">
        <f>IF(A3319=A3318,D3318,"")</f>
        <v>Bassino Carlina</v>
      </c>
      <c r="E3319" s="14" t="str">
        <f t="shared" si="861"/>
        <v>2079Bassino Carlina3</v>
      </c>
      <c r="J3319" s="14" t="str">
        <f t="shared" si="869"/>
        <v xml:space="preserve">Service completo. Cambio de aceite y filtros. Control general del vehiculo. Cambiar juego de bujias. Cambiar correa poly-v. Lavado motor.  </v>
      </c>
      <c r="L3319" s="3">
        <v>1</v>
      </c>
      <c r="M3319" s="10" t="s">
        <v>2222</v>
      </c>
      <c r="N3319" s="3" t="s">
        <v>734</v>
      </c>
      <c r="O3319" s="158">
        <v>12396.7</v>
      </c>
      <c r="P3319" s="158">
        <v>2603.3000000000002</v>
      </c>
      <c r="Q3319" s="7">
        <v>15000</v>
      </c>
      <c r="S3319" s="8"/>
      <c r="T3319" s="11">
        <v>4</v>
      </c>
      <c r="U3319" s="158">
        <v>16115.71</v>
      </c>
      <c r="V3319" s="158">
        <v>3384.29</v>
      </c>
      <c r="W3319" s="76">
        <v>19500</v>
      </c>
      <c r="X3319" s="16">
        <f t="shared" si="862"/>
        <v>78000</v>
      </c>
      <c r="AC3319" s="18">
        <f t="shared" si="867"/>
        <v>0</v>
      </c>
      <c r="AD3319" s="19">
        <f t="shared" si="872"/>
        <v>60000</v>
      </c>
      <c r="AE3319" s="21">
        <f t="shared" si="866"/>
        <v>60000</v>
      </c>
      <c r="AF3319" s="20">
        <f t="shared" si="873"/>
        <v>0</v>
      </c>
      <c r="AG3319" s="20">
        <f t="shared" si="874"/>
        <v>0</v>
      </c>
      <c r="AH3319" s="20">
        <f t="shared" si="875"/>
        <v>0</v>
      </c>
      <c r="AI3319" s="20">
        <f t="shared" si="864"/>
        <v>0</v>
      </c>
      <c r="AJ3319" s="20">
        <f t="shared" si="865"/>
        <v>0</v>
      </c>
      <c r="AK3319" s="20">
        <f t="shared" si="868"/>
        <v>0</v>
      </c>
      <c r="AL3319" s="171"/>
    </row>
    <row r="3320" spans="1:38" ht="15.75" customHeight="1" x14ac:dyDescent="0.25">
      <c r="A3320" s="3">
        <v>2079</v>
      </c>
      <c r="B3320" s="14">
        <f t="shared" si="863"/>
        <v>4</v>
      </c>
      <c r="C3320" s="9">
        <f>IF(A3320=A3319,C3319,"")</f>
        <v>45476</v>
      </c>
      <c r="D3320" s="3" t="str">
        <f>IF(A3320=A3319,D3319,"")</f>
        <v>Bassino Carlina</v>
      </c>
      <c r="E3320" s="14" t="str">
        <f t="shared" si="861"/>
        <v>2079Bassino Carlina4</v>
      </c>
      <c r="J3320" s="14" t="str">
        <f t="shared" si="869"/>
        <v xml:space="preserve">Service completo. Cambio de aceite y filtros. Control general del vehiculo. Cambiar juego de bujias. Cambiar correa poly-v. Lavado motor.   </v>
      </c>
      <c r="L3320" s="3">
        <v>1</v>
      </c>
      <c r="M3320" s="10" t="s">
        <v>1920</v>
      </c>
      <c r="N3320" s="3" t="s">
        <v>734</v>
      </c>
      <c r="O3320" s="158">
        <v>20661.16</v>
      </c>
      <c r="P3320" s="158">
        <v>4338.84</v>
      </c>
      <c r="Q3320" s="7">
        <v>25000</v>
      </c>
      <c r="S3320" s="8"/>
      <c r="T3320" s="11">
        <v>1</v>
      </c>
      <c r="U3320" s="158">
        <v>26446.28</v>
      </c>
      <c r="V3320" s="158">
        <v>5553.72</v>
      </c>
      <c r="W3320" s="76">
        <v>32000</v>
      </c>
      <c r="X3320" s="16">
        <f t="shared" si="862"/>
        <v>32000</v>
      </c>
      <c r="AC3320" s="18">
        <f t="shared" si="867"/>
        <v>0</v>
      </c>
      <c r="AD3320" s="19">
        <f t="shared" si="872"/>
        <v>60000</v>
      </c>
      <c r="AE3320" s="21">
        <f t="shared" si="866"/>
        <v>25000</v>
      </c>
      <c r="AF3320" s="20">
        <f t="shared" si="873"/>
        <v>0</v>
      </c>
      <c r="AG3320" s="20">
        <f t="shared" si="874"/>
        <v>0</v>
      </c>
      <c r="AH3320" s="20">
        <f t="shared" si="875"/>
        <v>0</v>
      </c>
      <c r="AI3320" s="20">
        <f t="shared" si="864"/>
        <v>0</v>
      </c>
      <c r="AJ3320" s="20">
        <f t="shared" si="865"/>
        <v>0</v>
      </c>
      <c r="AK3320" s="20">
        <f t="shared" si="868"/>
        <v>0</v>
      </c>
      <c r="AL3320" s="171"/>
    </row>
    <row r="3321" spans="1:38" ht="15.75" customHeight="1" x14ac:dyDescent="0.25">
      <c r="A3321" s="3">
        <v>2080</v>
      </c>
      <c r="B3321" s="14">
        <f t="shared" si="863"/>
        <v>1</v>
      </c>
      <c r="C3321" s="9">
        <v>45476</v>
      </c>
      <c r="D3321" s="3" t="s">
        <v>546</v>
      </c>
      <c r="E3321" s="14" t="str">
        <f t="shared" si="861"/>
        <v>2080Perez Pocho1</v>
      </c>
      <c r="F3321" s="119" t="s">
        <v>4112</v>
      </c>
      <c r="G3321" s="119" t="s">
        <v>2381</v>
      </c>
      <c r="H3321" s="119">
        <v>67166</v>
      </c>
      <c r="I3321" s="10" t="s">
        <v>4113</v>
      </c>
      <c r="J3321" s="14" t="str">
        <f t="shared" si="869"/>
        <v>Cambiar deposito de agua.</v>
      </c>
      <c r="K3321" s="3" t="s">
        <v>1665</v>
      </c>
      <c r="L3321" s="3">
        <v>1</v>
      </c>
      <c r="M3321" s="10" t="s">
        <v>2911</v>
      </c>
      <c r="N3321" s="3" t="s">
        <v>734</v>
      </c>
      <c r="O3321" s="158">
        <v>8264.4699999999993</v>
      </c>
      <c r="P3321" s="158">
        <v>1735.53</v>
      </c>
      <c r="Q3321" s="7">
        <v>10000</v>
      </c>
      <c r="S3321" s="8"/>
      <c r="T3321" s="11">
        <v>1</v>
      </c>
      <c r="U3321" s="158">
        <v>10330.58</v>
      </c>
      <c r="V3321" s="158">
        <v>2169.42</v>
      </c>
      <c r="W3321" s="76">
        <v>12500</v>
      </c>
      <c r="X3321" s="16">
        <f t="shared" si="862"/>
        <v>12500</v>
      </c>
      <c r="Y3321" s="3">
        <v>1</v>
      </c>
      <c r="Z3321" s="114">
        <v>20661.16</v>
      </c>
      <c r="AA3321" s="114">
        <v>4338.84</v>
      </c>
      <c r="AB3321" s="4">
        <v>25000</v>
      </c>
      <c r="AC3321" s="18">
        <f t="shared" si="867"/>
        <v>25000</v>
      </c>
      <c r="AD3321" s="19">
        <f t="shared" si="872"/>
        <v>25000</v>
      </c>
      <c r="AE3321" s="21">
        <f t="shared" si="866"/>
        <v>10000</v>
      </c>
      <c r="AF3321" s="20">
        <f t="shared" si="873"/>
        <v>10000</v>
      </c>
      <c r="AG3321" s="20">
        <f t="shared" si="874"/>
        <v>12500</v>
      </c>
      <c r="AH3321" s="20">
        <f t="shared" si="875"/>
        <v>25000</v>
      </c>
      <c r="AI3321" s="20">
        <f t="shared" si="864"/>
        <v>37500</v>
      </c>
      <c r="AJ3321" s="20">
        <f t="shared" si="865"/>
        <v>0</v>
      </c>
      <c r="AK3321" s="20">
        <f t="shared" si="868"/>
        <v>37500</v>
      </c>
      <c r="AL3321" s="171"/>
    </row>
    <row r="3322" spans="1:38" ht="15.75" customHeight="1" x14ac:dyDescent="0.25">
      <c r="A3322" s="3">
        <v>2080</v>
      </c>
      <c r="B3322" s="14">
        <f t="shared" si="863"/>
        <v>2</v>
      </c>
      <c r="C3322" s="9">
        <f>IF(A3322=A3321,C3321,"")</f>
        <v>45476</v>
      </c>
      <c r="D3322" s="3" t="str">
        <f>IF(A3322=A3321,D3321,"")</f>
        <v>Perez Pocho</v>
      </c>
      <c r="E3322" s="14" t="str">
        <f t="shared" si="861"/>
        <v>2080Perez Pocho2</v>
      </c>
      <c r="J3322" s="14" t="str">
        <f t="shared" si="869"/>
        <v xml:space="preserve">Cambiar deposito de agua. </v>
      </c>
      <c r="S3322" s="8"/>
      <c r="W3322" s="76"/>
      <c r="X3322" s="16">
        <f t="shared" si="862"/>
        <v>0</v>
      </c>
      <c r="AC3322" s="18">
        <f t="shared" si="867"/>
        <v>0</v>
      </c>
      <c r="AD3322" s="19">
        <f t="shared" si="872"/>
        <v>25000</v>
      </c>
      <c r="AE3322" s="21">
        <f t="shared" si="866"/>
        <v>0</v>
      </c>
      <c r="AF3322" s="20">
        <f t="shared" si="873"/>
        <v>0</v>
      </c>
      <c r="AG3322" s="20">
        <f t="shared" si="874"/>
        <v>0</v>
      </c>
      <c r="AH3322" s="20">
        <f t="shared" si="875"/>
        <v>0</v>
      </c>
      <c r="AI3322" s="20">
        <f t="shared" si="864"/>
        <v>0</v>
      </c>
      <c r="AJ3322" s="20">
        <f t="shared" si="865"/>
        <v>0</v>
      </c>
      <c r="AK3322" s="20">
        <f t="shared" si="868"/>
        <v>0</v>
      </c>
      <c r="AL3322" s="171"/>
    </row>
    <row r="3323" spans="1:38" ht="15.75" customHeight="1" x14ac:dyDescent="0.25">
      <c r="A3323" s="3">
        <v>2081</v>
      </c>
      <c r="B3323" s="14">
        <f t="shared" si="863"/>
        <v>1</v>
      </c>
      <c r="C3323" s="9">
        <v>45476</v>
      </c>
      <c r="D3323" s="3" t="s">
        <v>139</v>
      </c>
      <c r="E3323" s="14" t="str">
        <f t="shared" si="861"/>
        <v>2081Aranda Pablo1</v>
      </c>
      <c r="F3323" s="119" t="s">
        <v>2784</v>
      </c>
      <c r="G3323" s="119" t="s">
        <v>1187</v>
      </c>
      <c r="H3323" s="119">
        <v>212572</v>
      </c>
      <c r="I3323" s="10" t="s">
        <v>4117</v>
      </c>
      <c r="J3323" s="14" t="str">
        <f t="shared" si="869"/>
        <v>Desarmar admision completa. Limpieza. Cambiar bujias de precalentamiento. Armado total. Colocar sellagrietas en circuito de refrigeracion. Control del tren delantero. Cambiar bieleta de barra estabilizadora lado izquierdo.</v>
      </c>
      <c r="K3323" s="3" t="s">
        <v>1665</v>
      </c>
      <c r="L3323" s="3">
        <v>1</v>
      </c>
      <c r="M3323" s="10" t="s">
        <v>4114</v>
      </c>
      <c r="N3323" s="3" t="s">
        <v>734</v>
      </c>
      <c r="O3323" s="158">
        <v>30082.65</v>
      </c>
      <c r="P3323" s="158">
        <v>6317.35</v>
      </c>
      <c r="Q3323" s="7">
        <v>36400</v>
      </c>
      <c r="S3323" s="8"/>
      <c r="T3323" s="11">
        <v>5</v>
      </c>
      <c r="U3323" s="158">
        <v>37603.31</v>
      </c>
      <c r="V3323" s="158">
        <v>7896.69</v>
      </c>
      <c r="W3323" s="76">
        <v>45500</v>
      </c>
      <c r="X3323" s="16">
        <f t="shared" si="862"/>
        <v>227500</v>
      </c>
      <c r="Y3323" s="3">
        <v>1</v>
      </c>
      <c r="Z3323" s="114">
        <v>173553.72</v>
      </c>
      <c r="AA3323" s="114">
        <v>36446.28</v>
      </c>
      <c r="AB3323" s="4">
        <v>210000</v>
      </c>
      <c r="AC3323" s="18">
        <f t="shared" si="867"/>
        <v>210000</v>
      </c>
      <c r="AD3323" s="19">
        <f t="shared" si="872"/>
        <v>210000</v>
      </c>
      <c r="AE3323" s="21">
        <f t="shared" si="866"/>
        <v>182000</v>
      </c>
      <c r="AF3323" s="20">
        <f t="shared" si="873"/>
        <v>73100.009999999995</v>
      </c>
      <c r="AG3323" s="20">
        <f t="shared" si="874"/>
        <v>274500</v>
      </c>
      <c r="AH3323" s="20">
        <f t="shared" si="875"/>
        <v>210000</v>
      </c>
      <c r="AI3323" s="20">
        <f t="shared" si="864"/>
        <v>484500</v>
      </c>
      <c r="AJ3323" s="20">
        <f t="shared" si="865"/>
        <v>0</v>
      </c>
      <c r="AK3323" s="20">
        <f t="shared" si="868"/>
        <v>484500</v>
      </c>
      <c r="AL3323" s="171"/>
    </row>
    <row r="3324" spans="1:38" ht="15.75" customHeight="1" x14ac:dyDescent="0.25">
      <c r="A3324" s="3">
        <v>2081</v>
      </c>
      <c r="B3324" s="14">
        <f t="shared" si="863"/>
        <v>2</v>
      </c>
      <c r="C3324" s="9">
        <f>IF(A3324=A3323,C3323,"")</f>
        <v>45476</v>
      </c>
      <c r="D3324" s="3" t="str">
        <f>IF(A3324=A3323,D3323,"")</f>
        <v>Aranda Pablo</v>
      </c>
      <c r="E3324" s="14" t="str">
        <f t="shared" si="861"/>
        <v>2081Aranda Pablo2</v>
      </c>
      <c r="J3324" s="14" t="str">
        <f t="shared" si="869"/>
        <v xml:space="preserve">Desarmar admision completa. Limpieza. Cambiar bujias de precalentamiento. Armado total. Colocar sellagrietas en circuito de refrigeracion. Control del tren delantero. Cambiar bieleta de barra estabilizadora lado izquierdo. </v>
      </c>
      <c r="L3324" s="3">
        <v>1</v>
      </c>
      <c r="M3324" s="10" t="s">
        <v>4115</v>
      </c>
      <c r="N3324" s="3" t="s">
        <v>2484</v>
      </c>
      <c r="O3324" s="158">
        <v>23305.79</v>
      </c>
      <c r="P3324" s="158">
        <v>4894.22</v>
      </c>
      <c r="Q3324" s="7">
        <v>28200.01</v>
      </c>
      <c r="S3324" s="8"/>
      <c r="T3324" s="11">
        <v>1</v>
      </c>
      <c r="U3324" s="158">
        <v>28099.18</v>
      </c>
      <c r="V3324" s="158">
        <v>5900.82</v>
      </c>
      <c r="W3324" s="76">
        <v>34000</v>
      </c>
      <c r="X3324" s="16">
        <f t="shared" si="862"/>
        <v>34000</v>
      </c>
      <c r="AC3324" s="18">
        <f t="shared" si="867"/>
        <v>0</v>
      </c>
      <c r="AD3324" s="19">
        <f t="shared" si="872"/>
        <v>210000</v>
      </c>
      <c r="AE3324" s="21">
        <f t="shared" si="866"/>
        <v>28200.01</v>
      </c>
      <c r="AF3324" s="20">
        <f t="shared" si="873"/>
        <v>0</v>
      </c>
      <c r="AG3324" s="20">
        <f t="shared" si="874"/>
        <v>0</v>
      </c>
      <c r="AH3324" s="20">
        <f t="shared" si="875"/>
        <v>0</v>
      </c>
      <c r="AI3324" s="20">
        <f t="shared" si="864"/>
        <v>0</v>
      </c>
      <c r="AJ3324" s="20">
        <f t="shared" si="865"/>
        <v>0</v>
      </c>
      <c r="AK3324" s="20">
        <f t="shared" si="868"/>
        <v>0</v>
      </c>
      <c r="AL3324" s="171"/>
    </row>
    <row r="3325" spans="1:38" ht="15.75" customHeight="1" x14ac:dyDescent="0.25">
      <c r="A3325" s="3">
        <v>2081</v>
      </c>
      <c r="B3325" s="14">
        <f t="shared" si="863"/>
        <v>3</v>
      </c>
      <c r="C3325" s="9">
        <f>IF(A3325=A3324,C3324,"")</f>
        <v>45476</v>
      </c>
      <c r="D3325" s="3" t="str">
        <f>IF(A3325=A3324,D3324,"")</f>
        <v>Aranda Pablo</v>
      </c>
      <c r="E3325" s="14" t="str">
        <f t="shared" si="861"/>
        <v>2081Aranda Pablo3</v>
      </c>
      <c r="J3325" s="14" t="str">
        <f t="shared" si="869"/>
        <v xml:space="preserve">Desarmar admision completa. Limpieza. Cambiar bujias de precalentamiento. Armado total. Colocar sellagrietas en circuito de refrigeracion. Control del tren delantero. Cambiar bieleta de barra estabilizadora lado izquierdo.  </v>
      </c>
      <c r="L3325" s="3">
        <v>1</v>
      </c>
      <c r="M3325" s="10" t="s">
        <v>3869</v>
      </c>
      <c r="N3325" s="3" t="s">
        <v>771</v>
      </c>
      <c r="O3325" s="158">
        <v>7024.8</v>
      </c>
      <c r="P3325" s="158">
        <v>1475.2</v>
      </c>
      <c r="Q3325" s="7">
        <v>8500</v>
      </c>
      <c r="S3325" s="8"/>
      <c r="T3325" s="11">
        <v>1</v>
      </c>
      <c r="U3325" s="158">
        <v>10743.81</v>
      </c>
      <c r="V3325" s="158">
        <v>2256</v>
      </c>
      <c r="W3325" s="76">
        <v>13000</v>
      </c>
      <c r="X3325" s="16">
        <f t="shared" si="862"/>
        <v>13000</v>
      </c>
      <c r="AC3325" s="18">
        <f t="shared" si="867"/>
        <v>0</v>
      </c>
      <c r="AD3325" s="19">
        <f t="shared" si="872"/>
        <v>210000</v>
      </c>
      <c r="AE3325" s="21">
        <f t="shared" si="866"/>
        <v>8500</v>
      </c>
      <c r="AF3325" s="20">
        <f t="shared" si="873"/>
        <v>0</v>
      </c>
      <c r="AG3325" s="20">
        <f t="shared" si="874"/>
        <v>0</v>
      </c>
      <c r="AH3325" s="20">
        <f t="shared" si="875"/>
        <v>0</v>
      </c>
      <c r="AI3325" s="20">
        <f t="shared" si="864"/>
        <v>0</v>
      </c>
      <c r="AJ3325" s="20">
        <f t="shared" si="865"/>
        <v>0</v>
      </c>
      <c r="AK3325" s="20">
        <f t="shared" si="868"/>
        <v>0</v>
      </c>
      <c r="AL3325" s="171"/>
    </row>
    <row r="3326" spans="1:38" ht="15.75" customHeight="1" x14ac:dyDescent="0.25">
      <c r="A3326" s="3">
        <v>2082</v>
      </c>
      <c r="B3326" s="14">
        <f t="shared" si="863"/>
        <v>1</v>
      </c>
      <c r="C3326" s="9">
        <v>45476</v>
      </c>
      <c r="D3326" s="3" t="s">
        <v>422</v>
      </c>
      <c r="E3326" s="14" t="str">
        <f t="shared" ref="E3326:E3389" si="876">CONCATENATE(A3326,D3326,B3326)</f>
        <v>2082Irouleguy Gaspar1</v>
      </c>
      <c r="F3326" s="119" t="s">
        <v>1918</v>
      </c>
      <c r="G3326" s="119" t="s">
        <v>1187</v>
      </c>
      <c r="H3326" s="119">
        <v>161602</v>
      </c>
      <c r="I3326" s="10" t="s">
        <v>4120</v>
      </c>
      <c r="J3326" s="14" t="str">
        <f t="shared" si="869"/>
        <v>Service completo. Cambio de aceite y filtros. Control general del vehiculo. Cambiar pastillas de frenos. Cambiar ambas lamparas de patente. Lavado motor.</v>
      </c>
      <c r="K3326" s="3" t="s">
        <v>3383</v>
      </c>
      <c r="L3326" s="3">
        <v>1</v>
      </c>
      <c r="M3326" s="10" t="s">
        <v>918</v>
      </c>
      <c r="N3326" s="3" t="s">
        <v>771</v>
      </c>
      <c r="O3326" s="158">
        <v>52066.12</v>
      </c>
      <c r="P3326" s="158">
        <v>10933.88</v>
      </c>
      <c r="Q3326" s="7">
        <v>63000</v>
      </c>
      <c r="S3326" s="8"/>
      <c r="T3326" s="11">
        <v>1</v>
      </c>
      <c r="U3326" s="158">
        <v>69421.490000000005</v>
      </c>
      <c r="V3326" s="158">
        <v>14578.51</v>
      </c>
      <c r="W3326" s="76">
        <v>84000</v>
      </c>
      <c r="X3326" s="16">
        <f t="shared" si="862"/>
        <v>84000</v>
      </c>
      <c r="Y3326" s="3">
        <v>1</v>
      </c>
      <c r="Z3326" s="114">
        <v>140495.87</v>
      </c>
      <c r="AA3326" s="114">
        <v>29504.13</v>
      </c>
      <c r="AB3326" s="4">
        <v>170000</v>
      </c>
      <c r="AC3326" s="18">
        <f t="shared" si="867"/>
        <v>170000</v>
      </c>
      <c r="AD3326" s="19">
        <f t="shared" si="872"/>
        <v>170000</v>
      </c>
      <c r="AE3326" s="21">
        <f t="shared" si="866"/>
        <v>63000</v>
      </c>
      <c r="AF3326" s="20">
        <f t="shared" si="873"/>
        <v>207000</v>
      </c>
      <c r="AG3326" s="20">
        <f t="shared" si="874"/>
        <v>383425</v>
      </c>
      <c r="AH3326" s="20">
        <f t="shared" si="875"/>
        <v>170000</v>
      </c>
      <c r="AI3326" s="20">
        <f t="shared" si="864"/>
        <v>457376.03305785125</v>
      </c>
      <c r="AJ3326" s="20">
        <f t="shared" si="865"/>
        <v>96048.966942148763</v>
      </c>
      <c r="AK3326" s="20">
        <f t="shared" si="868"/>
        <v>553425</v>
      </c>
      <c r="AL3326" s="171">
        <v>54</v>
      </c>
    </row>
    <row r="3327" spans="1:38" ht="15.75" customHeight="1" x14ac:dyDescent="0.25">
      <c r="A3327" s="3">
        <v>2082</v>
      </c>
      <c r="B3327" s="14">
        <f t="shared" si="863"/>
        <v>2</v>
      </c>
      <c r="C3327" s="9">
        <f>IF(A3327=A3326,C3326,"")</f>
        <v>45476</v>
      </c>
      <c r="D3327" s="3" t="str">
        <f>IF(A3327=A3326,D3326,"")</f>
        <v>Irouleguy Gaspar</v>
      </c>
      <c r="E3327" s="14" t="str">
        <f t="shared" si="876"/>
        <v>2082Irouleguy Gaspar2</v>
      </c>
      <c r="J3327" s="14" t="str">
        <f t="shared" si="869"/>
        <v xml:space="preserve">Service completo. Cambio de aceite y filtros. Control general del vehiculo. Cambiar pastillas de frenos. Cambiar ambas lamparas de patente. Lavado motor. </v>
      </c>
      <c r="L3327" s="3">
        <v>1</v>
      </c>
      <c r="M3327" s="10" t="s">
        <v>222</v>
      </c>
      <c r="N3327" s="3" t="s">
        <v>771</v>
      </c>
      <c r="O3327" s="158">
        <v>5867.77</v>
      </c>
      <c r="P3327" s="158">
        <v>1232.23</v>
      </c>
      <c r="Q3327" s="7">
        <v>7100</v>
      </c>
      <c r="S3327" s="8"/>
      <c r="T3327" s="11">
        <v>7.5</v>
      </c>
      <c r="U3327" s="158">
        <v>14768.6</v>
      </c>
      <c r="V3327" s="158">
        <v>3101.4</v>
      </c>
      <c r="W3327" s="76">
        <v>17870</v>
      </c>
      <c r="X3327" s="16">
        <f t="shared" ref="X3327:X3390" si="877">W3327*T3327</f>
        <v>134025</v>
      </c>
      <c r="AC3327" s="18">
        <f t="shared" si="867"/>
        <v>0</v>
      </c>
      <c r="AD3327" s="19">
        <f t="shared" si="872"/>
        <v>170000</v>
      </c>
      <c r="AE3327" s="21">
        <f t="shared" si="866"/>
        <v>53250</v>
      </c>
      <c r="AF3327" s="20">
        <f t="shared" si="873"/>
        <v>0</v>
      </c>
      <c r="AG3327" s="20">
        <f t="shared" si="874"/>
        <v>0</v>
      </c>
      <c r="AH3327" s="20">
        <f t="shared" si="875"/>
        <v>0</v>
      </c>
      <c r="AI3327" s="20">
        <f t="shared" si="864"/>
        <v>0</v>
      </c>
      <c r="AJ3327" s="20">
        <f t="shared" si="865"/>
        <v>0</v>
      </c>
      <c r="AK3327" s="20">
        <f t="shared" si="868"/>
        <v>0</v>
      </c>
      <c r="AL3327" s="171"/>
    </row>
    <row r="3328" spans="1:38" ht="15.75" customHeight="1" x14ac:dyDescent="0.25">
      <c r="A3328" s="3">
        <v>2082</v>
      </c>
      <c r="B3328" s="14">
        <f t="shared" si="863"/>
        <v>3</v>
      </c>
      <c r="C3328" s="9">
        <f>IF(A3328=A3327,C3327,"")</f>
        <v>45476</v>
      </c>
      <c r="D3328" s="3" t="str">
        <f>IF(A3328=A3327,D3327,"")</f>
        <v>Irouleguy Gaspar</v>
      </c>
      <c r="E3328" s="14" t="str">
        <f t="shared" si="876"/>
        <v>2082Irouleguy Gaspar3</v>
      </c>
      <c r="J3328" s="14" t="str">
        <f t="shared" si="869"/>
        <v xml:space="preserve">Service completo. Cambio de aceite y filtros. Control general del vehiculo. Cambiar pastillas de frenos. Cambiar ambas lamparas de patente. Lavado motor.  </v>
      </c>
      <c r="L3328" s="3">
        <v>1</v>
      </c>
      <c r="M3328" s="10" t="s">
        <v>3510</v>
      </c>
      <c r="N3328" s="3" t="s">
        <v>2484</v>
      </c>
      <c r="O3328" s="158">
        <v>112727.27</v>
      </c>
      <c r="P3328" s="158">
        <v>23672.73</v>
      </c>
      <c r="Q3328" s="7">
        <v>136400</v>
      </c>
      <c r="S3328" s="8"/>
      <c r="T3328" s="11">
        <v>1</v>
      </c>
      <c r="U3328" s="158">
        <v>135537.19</v>
      </c>
      <c r="V3328" s="158">
        <v>28462.81</v>
      </c>
      <c r="W3328" s="76">
        <v>164000</v>
      </c>
      <c r="X3328" s="16">
        <f t="shared" si="877"/>
        <v>164000</v>
      </c>
      <c r="AC3328" s="18">
        <f t="shared" si="867"/>
        <v>0</v>
      </c>
      <c r="AD3328" s="19">
        <f t="shared" si="872"/>
        <v>170000</v>
      </c>
      <c r="AE3328" s="21">
        <f t="shared" si="866"/>
        <v>136400</v>
      </c>
      <c r="AF3328" s="20">
        <f t="shared" si="873"/>
        <v>0</v>
      </c>
      <c r="AG3328" s="20">
        <f t="shared" si="874"/>
        <v>0</v>
      </c>
      <c r="AH3328" s="20">
        <f t="shared" si="875"/>
        <v>0</v>
      </c>
      <c r="AI3328" s="20">
        <f t="shared" si="864"/>
        <v>0</v>
      </c>
      <c r="AJ3328" s="20">
        <f t="shared" si="865"/>
        <v>0</v>
      </c>
      <c r="AK3328" s="20">
        <f t="shared" si="868"/>
        <v>0</v>
      </c>
      <c r="AL3328" s="171"/>
    </row>
    <row r="3329" spans="1:38" ht="15.75" customHeight="1" x14ac:dyDescent="0.25">
      <c r="A3329" s="3">
        <v>2082</v>
      </c>
      <c r="B3329" s="14">
        <f t="shared" si="863"/>
        <v>4</v>
      </c>
      <c r="C3329" s="9">
        <f>IF(A3329=A3328,C3328,"")</f>
        <v>45476</v>
      </c>
      <c r="D3329" s="3" t="str">
        <f>IF(A3329=A3328,D3328,"")</f>
        <v>Irouleguy Gaspar</v>
      </c>
      <c r="E3329" s="14" t="str">
        <f t="shared" si="876"/>
        <v>2082Irouleguy Gaspar4</v>
      </c>
      <c r="J3329" s="14" t="str">
        <f t="shared" si="869"/>
        <v xml:space="preserve">Service completo. Cambio de aceite y filtros. Control general del vehiculo. Cambiar pastillas de frenos. Cambiar ambas lamparas de patente. Lavado motor.   </v>
      </c>
      <c r="L3329" s="3">
        <v>1</v>
      </c>
      <c r="M3329" s="10" t="s">
        <v>3396</v>
      </c>
      <c r="N3329" s="3" t="s">
        <v>771</v>
      </c>
      <c r="O3329" s="158">
        <v>413.23</v>
      </c>
      <c r="P3329" s="158">
        <v>86.77</v>
      </c>
      <c r="Q3329" s="7">
        <v>500</v>
      </c>
      <c r="S3329" s="8"/>
      <c r="T3329" s="11">
        <v>2</v>
      </c>
      <c r="U3329" s="158">
        <v>578.52</v>
      </c>
      <c r="V3329" s="158">
        <v>121.48</v>
      </c>
      <c r="W3329" s="76">
        <v>700</v>
      </c>
      <c r="X3329" s="16">
        <f t="shared" si="877"/>
        <v>1400</v>
      </c>
      <c r="AC3329" s="18">
        <f t="shared" si="867"/>
        <v>0</v>
      </c>
      <c r="AD3329" s="19">
        <f t="shared" si="872"/>
        <v>170000</v>
      </c>
      <c r="AE3329" s="21">
        <f t="shared" si="866"/>
        <v>1000</v>
      </c>
      <c r="AF3329" s="20">
        <f t="shared" si="873"/>
        <v>0</v>
      </c>
      <c r="AG3329" s="20">
        <f t="shared" si="874"/>
        <v>0</v>
      </c>
      <c r="AH3329" s="20">
        <f t="shared" si="875"/>
        <v>0</v>
      </c>
      <c r="AI3329" s="20">
        <f t="shared" si="864"/>
        <v>0</v>
      </c>
      <c r="AJ3329" s="20">
        <f t="shared" si="865"/>
        <v>0</v>
      </c>
      <c r="AK3329" s="20">
        <f t="shared" si="868"/>
        <v>0</v>
      </c>
      <c r="AL3329" s="171"/>
    </row>
    <row r="3330" spans="1:38" ht="15.75" customHeight="1" x14ac:dyDescent="0.25">
      <c r="A3330" s="3">
        <v>2083</v>
      </c>
      <c r="B3330" s="14">
        <f t="shared" si="863"/>
        <v>1</v>
      </c>
      <c r="C3330" s="9">
        <v>45477</v>
      </c>
      <c r="D3330" s="3" t="s">
        <v>3960</v>
      </c>
      <c r="E3330" s="14" t="str">
        <f t="shared" si="876"/>
        <v>2083Gauna Ivana1</v>
      </c>
      <c r="F3330" s="119" t="s">
        <v>3961</v>
      </c>
      <c r="G3330" s="119" t="s">
        <v>2381</v>
      </c>
      <c r="I3330" s="10" t="s">
        <v>4118</v>
      </c>
      <c r="J3330" s="14" t="str">
        <f t="shared" si="869"/>
        <v>Control para viaje. Cambiar deposito de agua, liquido refrigerante. Control de correa de distribucion. Se hallo perdida de aceite por reten de arbol de levas (ojo ensucia la correa de distribucion). Llanta delantera derecha torcida. Escape silenciador trasero roto en lado de abajo.</v>
      </c>
      <c r="K3330" s="3" t="s">
        <v>1665</v>
      </c>
      <c r="L3330" s="3">
        <v>1</v>
      </c>
      <c r="M3330" s="10" t="s">
        <v>2911</v>
      </c>
      <c r="N3330" s="3" t="s">
        <v>2484</v>
      </c>
      <c r="O3330" s="158">
        <v>8677.68</v>
      </c>
      <c r="P3330" s="158">
        <v>1822.31</v>
      </c>
      <c r="Q3330" s="7">
        <v>10500</v>
      </c>
      <c r="S3330" s="8"/>
      <c r="T3330" s="11">
        <v>1</v>
      </c>
      <c r="U3330" s="158">
        <v>10743.81</v>
      </c>
      <c r="V3330" s="158">
        <v>2256.19</v>
      </c>
      <c r="W3330" s="76">
        <v>13000</v>
      </c>
      <c r="X3330" s="16">
        <f t="shared" si="877"/>
        <v>13000</v>
      </c>
      <c r="Y3330" s="3">
        <v>1</v>
      </c>
      <c r="Z3330" s="114">
        <v>66115.710000000006</v>
      </c>
      <c r="AA3330" s="114">
        <v>13884.29</v>
      </c>
      <c r="AB3330" s="4">
        <v>80000</v>
      </c>
      <c r="AC3330" s="18">
        <f t="shared" si="867"/>
        <v>80000</v>
      </c>
      <c r="AD3330" s="19">
        <f t="shared" si="872"/>
        <v>80000</v>
      </c>
      <c r="AE3330" s="21">
        <f t="shared" si="866"/>
        <v>10500</v>
      </c>
      <c r="AF3330" s="20">
        <f t="shared" si="873"/>
        <v>22885</v>
      </c>
      <c r="AG3330" s="20">
        <f t="shared" si="874"/>
        <v>46400</v>
      </c>
      <c r="AH3330" s="20">
        <f t="shared" si="875"/>
        <v>80000</v>
      </c>
      <c r="AI3330" s="20">
        <f t="shared" si="864"/>
        <v>126400</v>
      </c>
      <c r="AJ3330" s="20">
        <f t="shared" si="865"/>
        <v>0</v>
      </c>
      <c r="AK3330" s="20">
        <f t="shared" si="868"/>
        <v>126400</v>
      </c>
      <c r="AL3330" s="171"/>
    </row>
    <row r="3331" spans="1:38" ht="15.75" customHeight="1" x14ac:dyDescent="0.25">
      <c r="A3331" s="3">
        <v>2083</v>
      </c>
      <c r="B3331" s="14">
        <f t="shared" si="863"/>
        <v>2</v>
      </c>
      <c r="C3331" s="9">
        <f>IF(A3331=A3330,C3330,"")</f>
        <v>45477</v>
      </c>
      <c r="D3331" s="3" t="str">
        <f>IF(A3331=A3330,D3330,"")</f>
        <v>Gauna Ivana</v>
      </c>
      <c r="E3331" s="14" t="str">
        <f t="shared" si="876"/>
        <v>2083Gauna Ivana2</v>
      </c>
      <c r="J3331" s="14" t="str">
        <f t="shared" si="869"/>
        <v xml:space="preserve">Control para viaje. Cambiar deposito de agua, liquido refrigerante. Control de correa de distribucion. Se hallo perdida de aceite por reten de arbol de levas (ojo ensucia la correa de distribucion). Llanta delantera derecha torcida. Escape silenciador trasero roto en lado de abajo. </v>
      </c>
      <c r="L3331" s="3">
        <v>1</v>
      </c>
      <c r="M3331" s="10" t="s">
        <v>1970</v>
      </c>
      <c r="N3331" s="3" t="s">
        <v>771</v>
      </c>
      <c r="O3331" s="158">
        <v>7611.57</v>
      </c>
      <c r="P3331" s="158">
        <v>1598.43</v>
      </c>
      <c r="Q3331" s="7">
        <v>9210</v>
      </c>
      <c r="S3331" s="8"/>
      <c r="T3331" s="11">
        <v>2</v>
      </c>
      <c r="U3331" s="158">
        <v>11157.03</v>
      </c>
      <c r="V3331" s="158">
        <v>2342.9699999999998</v>
      </c>
      <c r="W3331" s="76">
        <v>13500</v>
      </c>
      <c r="X3331" s="16">
        <f t="shared" si="877"/>
        <v>27000</v>
      </c>
      <c r="AC3331" s="18">
        <f t="shared" si="867"/>
        <v>0</v>
      </c>
      <c r="AD3331" s="19">
        <f t="shared" si="872"/>
        <v>80000</v>
      </c>
      <c r="AE3331" s="21">
        <f t="shared" si="866"/>
        <v>18420</v>
      </c>
      <c r="AF3331" s="20">
        <f t="shared" si="873"/>
        <v>0</v>
      </c>
      <c r="AG3331" s="20">
        <f t="shared" si="874"/>
        <v>0</v>
      </c>
      <c r="AH3331" s="20">
        <f t="shared" si="875"/>
        <v>0</v>
      </c>
      <c r="AI3331" s="20">
        <f t="shared" si="864"/>
        <v>0</v>
      </c>
      <c r="AJ3331" s="20">
        <f t="shared" si="865"/>
        <v>0</v>
      </c>
      <c r="AK3331" s="20">
        <f t="shared" si="868"/>
        <v>0</v>
      </c>
      <c r="AL3331" s="171"/>
    </row>
    <row r="3332" spans="1:38" ht="15.75" customHeight="1" x14ac:dyDescent="0.25">
      <c r="A3332" s="3">
        <v>2083</v>
      </c>
      <c r="B3332" s="14">
        <f t="shared" ref="B3332:B3395" si="878">IF(A3332=A3331,B3331+1,1)</f>
        <v>3</v>
      </c>
      <c r="C3332" s="9">
        <f>IF(A3332=A3331,C3331,"")</f>
        <v>45477</v>
      </c>
      <c r="D3332" s="3" t="str">
        <f>IF(A3332=A3331,D3331,"")</f>
        <v>Gauna Ivana</v>
      </c>
      <c r="E3332" s="14" t="str">
        <f t="shared" si="876"/>
        <v>2083Gauna Ivana3</v>
      </c>
      <c r="J3332" s="14" t="str">
        <f t="shared" si="869"/>
        <v xml:space="preserve">Control para viaje. Cambiar deposito de agua, liquido refrigerante. Control de correa de distribucion. Se hallo perdida de aceite por reten de arbol de levas (ojo ensucia la correa de distribucion). Llanta delantera derecha torcida. Escape silenciador trasero roto en lado de abajo.  </v>
      </c>
      <c r="L3332" s="3">
        <v>1</v>
      </c>
      <c r="M3332" s="10" t="s">
        <v>1431</v>
      </c>
      <c r="N3332" s="3" t="s">
        <v>771</v>
      </c>
      <c r="O3332" s="158">
        <v>1632.24</v>
      </c>
      <c r="P3332" s="158">
        <v>342.76</v>
      </c>
      <c r="Q3332" s="7">
        <v>1975</v>
      </c>
      <c r="S3332" s="8"/>
      <c r="T3332" s="11">
        <v>1</v>
      </c>
      <c r="U3332" s="158">
        <v>4049.59</v>
      </c>
      <c r="V3332" s="158">
        <v>850.41</v>
      </c>
      <c r="W3332" s="76">
        <v>4900</v>
      </c>
      <c r="X3332" s="16">
        <f t="shared" si="877"/>
        <v>4900</v>
      </c>
      <c r="AC3332" s="18">
        <f t="shared" si="867"/>
        <v>0</v>
      </c>
      <c r="AD3332" s="19">
        <f t="shared" si="872"/>
        <v>80000</v>
      </c>
      <c r="AE3332" s="21">
        <f t="shared" si="866"/>
        <v>1975</v>
      </c>
      <c r="AF3332" s="20">
        <f t="shared" si="873"/>
        <v>0</v>
      </c>
      <c r="AG3332" s="20">
        <f t="shared" si="874"/>
        <v>0</v>
      </c>
      <c r="AH3332" s="20">
        <f t="shared" si="875"/>
        <v>0</v>
      </c>
      <c r="AI3332" s="20">
        <f t="shared" si="864"/>
        <v>0</v>
      </c>
      <c r="AJ3332" s="20">
        <f t="shared" si="865"/>
        <v>0</v>
      </c>
      <c r="AK3332" s="20">
        <f t="shared" si="868"/>
        <v>0</v>
      </c>
      <c r="AL3332" s="171"/>
    </row>
    <row r="3333" spans="1:38" ht="15.75" customHeight="1" x14ac:dyDescent="0.25">
      <c r="A3333" s="3">
        <v>2083</v>
      </c>
      <c r="B3333" s="14">
        <f t="shared" si="878"/>
        <v>4</v>
      </c>
      <c r="C3333" s="9">
        <f>IF(A3333=A3332,C3332,"")</f>
        <v>45477</v>
      </c>
      <c r="D3333" s="3" t="str">
        <f>IF(A3333=A3332,D3332,"")</f>
        <v>Gauna Ivana</v>
      </c>
      <c r="E3333" s="14" t="str">
        <f t="shared" si="876"/>
        <v>2083Gauna Ivana4</v>
      </c>
      <c r="J3333" s="14" t="str">
        <f t="shared" si="869"/>
        <v xml:space="preserve">Control para viaje. Cambiar deposito de agua, liquido refrigerante. Control de correa de distribucion. Se hallo perdida de aceite por reten de arbol de levas (ojo ensucia la correa de distribucion). Llanta delantera derecha torcida. Escape silenciador trasero roto en lado de abajo.   </v>
      </c>
      <c r="L3333" s="3">
        <v>1</v>
      </c>
      <c r="M3333" s="10" t="s">
        <v>4119</v>
      </c>
      <c r="N3333" s="3" t="s">
        <v>771</v>
      </c>
      <c r="O3333" s="158">
        <v>991.74</v>
      </c>
      <c r="P3333" s="158">
        <v>208.26</v>
      </c>
      <c r="Q3333" s="7">
        <v>1200</v>
      </c>
      <c r="S3333" s="8"/>
      <c r="T3333" s="11">
        <v>1</v>
      </c>
      <c r="U3333" s="158">
        <v>1239.67</v>
      </c>
      <c r="V3333" s="158">
        <v>260.33</v>
      </c>
      <c r="W3333" s="76">
        <v>1500</v>
      </c>
      <c r="X3333" s="16">
        <f t="shared" si="877"/>
        <v>1500</v>
      </c>
      <c r="AC3333" s="18">
        <f t="shared" si="867"/>
        <v>0</v>
      </c>
      <c r="AD3333" s="19">
        <f t="shared" si="872"/>
        <v>80000</v>
      </c>
      <c r="AE3333" s="21">
        <f t="shared" si="866"/>
        <v>1200</v>
      </c>
      <c r="AF3333" s="20">
        <f t="shared" si="873"/>
        <v>0</v>
      </c>
      <c r="AG3333" s="20">
        <f t="shared" si="874"/>
        <v>0</v>
      </c>
      <c r="AH3333" s="20">
        <f t="shared" si="875"/>
        <v>0</v>
      </c>
      <c r="AI3333" s="20">
        <f t="shared" si="864"/>
        <v>0</v>
      </c>
      <c r="AJ3333" s="20">
        <f t="shared" si="865"/>
        <v>0</v>
      </c>
      <c r="AK3333" s="20">
        <f t="shared" si="868"/>
        <v>0</v>
      </c>
      <c r="AL3333" s="171"/>
    </row>
    <row r="3334" spans="1:38" ht="15.75" customHeight="1" x14ac:dyDescent="0.25">
      <c r="A3334" s="3">
        <v>2084</v>
      </c>
      <c r="B3334" s="14">
        <f t="shared" si="878"/>
        <v>1</v>
      </c>
      <c r="C3334" s="9">
        <v>45477</v>
      </c>
      <c r="D3334" s="3" t="s">
        <v>1415</v>
      </c>
      <c r="E3334" s="14" t="str">
        <f t="shared" si="876"/>
        <v>2084Nardin Larisa1</v>
      </c>
      <c r="F3334" s="119" t="s">
        <v>1416</v>
      </c>
      <c r="G3334" s="119" t="s">
        <v>806</v>
      </c>
      <c r="I3334" s="10" t="s">
        <v>4121</v>
      </c>
      <c r="J3334" s="14" t="str">
        <f t="shared" si="869"/>
        <v>Control general para viaje. Cambiar lampara delantera derecha. Cambiar lampara de posicion delantera izquierda.</v>
      </c>
      <c r="K3334" s="3" t="s">
        <v>1665</v>
      </c>
      <c r="L3334" s="3">
        <v>1</v>
      </c>
      <c r="M3334" s="10" t="s">
        <v>3851</v>
      </c>
      <c r="N3334" s="3" t="s">
        <v>771</v>
      </c>
      <c r="O3334" s="158">
        <v>2148.7600000000002</v>
      </c>
      <c r="P3334" s="158">
        <v>451.24</v>
      </c>
      <c r="Q3334" s="7">
        <v>2600</v>
      </c>
      <c r="S3334" s="8"/>
      <c r="T3334" s="11">
        <v>1</v>
      </c>
      <c r="U3334" s="158">
        <v>3471.08</v>
      </c>
      <c r="V3334" s="158">
        <v>728.92</v>
      </c>
      <c r="W3334" s="76">
        <v>4200</v>
      </c>
      <c r="X3334" s="16">
        <f t="shared" si="877"/>
        <v>4200</v>
      </c>
      <c r="Y3334" s="3">
        <v>1</v>
      </c>
      <c r="Z3334" s="114">
        <v>20661.16</v>
      </c>
      <c r="AA3334" s="114">
        <v>4338.84</v>
      </c>
      <c r="AB3334" s="4">
        <v>25000</v>
      </c>
      <c r="AC3334" s="18">
        <f t="shared" si="867"/>
        <v>25000</v>
      </c>
      <c r="AD3334" s="19">
        <f t="shared" si="872"/>
        <v>25000</v>
      </c>
      <c r="AE3334" s="21">
        <f t="shared" si="866"/>
        <v>2600</v>
      </c>
      <c r="AF3334" s="20">
        <f t="shared" si="873"/>
        <v>3100</v>
      </c>
      <c r="AG3334" s="20">
        <f t="shared" si="874"/>
        <v>4900</v>
      </c>
      <c r="AH3334" s="20">
        <f t="shared" si="875"/>
        <v>25000</v>
      </c>
      <c r="AI3334" s="20">
        <f t="shared" si="864"/>
        <v>29900</v>
      </c>
      <c r="AJ3334" s="20">
        <f t="shared" si="865"/>
        <v>0</v>
      </c>
      <c r="AK3334" s="20">
        <f t="shared" si="868"/>
        <v>29900</v>
      </c>
      <c r="AL3334" s="171"/>
    </row>
    <row r="3335" spans="1:38" ht="15.75" customHeight="1" x14ac:dyDescent="0.25">
      <c r="A3335" s="3">
        <v>2084</v>
      </c>
      <c r="B3335" s="14">
        <f t="shared" si="878"/>
        <v>2</v>
      </c>
      <c r="C3335" s="9">
        <f>IF(A3335=A3334,C3334,"")</f>
        <v>45477</v>
      </c>
      <c r="D3335" s="3" t="str">
        <f>IF(A3335=A3334,D3334,"")</f>
        <v>Nardin Larisa</v>
      </c>
      <c r="E3335" s="14" t="str">
        <f t="shared" si="876"/>
        <v>2084Nardin Larisa2</v>
      </c>
      <c r="J3335" s="14" t="str">
        <f t="shared" si="869"/>
        <v xml:space="preserve">Control general para viaje. Cambiar lampara delantera derecha. Cambiar lampara de posicion delantera izquierda. </v>
      </c>
      <c r="L3335" s="3">
        <v>1</v>
      </c>
      <c r="M3335" s="10" t="s">
        <v>2290</v>
      </c>
      <c r="N3335" s="3" t="s">
        <v>771</v>
      </c>
      <c r="O3335" s="158">
        <v>413.23200000000003</v>
      </c>
      <c r="P3335" s="158">
        <v>86.77</v>
      </c>
      <c r="Q3335" s="7">
        <v>500</v>
      </c>
      <c r="S3335" s="8"/>
      <c r="T3335" s="11">
        <v>1</v>
      </c>
      <c r="U3335" s="158">
        <v>578.52</v>
      </c>
      <c r="V3335" s="158">
        <v>121.48</v>
      </c>
      <c r="W3335" s="76">
        <v>700</v>
      </c>
      <c r="X3335" s="16">
        <f t="shared" si="877"/>
        <v>700</v>
      </c>
      <c r="AC3335" s="18">
        <f t="shared" si="867"/>
        <v>0</v>
      </c>
      <c r="AD3335" s="19">
        <f t="shared" si="872"/>
        <v>25000</v>
      </c>
      <c r="AE3335" s="21">
        <f t="shared" si="866"/>
        <v>500</v>
      </c>
      <c r="AF3335" s="20">
        <f t="shared" si="873"/>
        <v>0</v>
      </c>
      <c r="AG3335" s="20">
        <f t="shared" si="874"/>
        <v>0</v>
      </c>
      <c r="AH3335" s="20">
        <f t="shared" si="875"/>
        <v>0</v>
      </c>
      <c r="AI3335" s="20">
        <f t="shared" si="864"/>
        <v>0</v>
      </c>
      <c r="AJ3335" s="20">
        <f t="shared" si="865"/>
        <v>0</v>
      </c>
      <c r="AK3335" s="20">
        <f t="shared" si="868"/>
        <v>0</v>
      </c>
      <c r="AL3335" s="171"/>
    </row>
    <row r="3336" spans="1:38" ht="15.75" customHeight="1" x14ac:dyDescent="0.25">
      <c r="A3336" s="3">
        <v>2085</v>
      </c>
      <c r="B3336" s="14">
        <f t="shared" si="878"/>
        <v>1</v>
      </c>
      <c r="C3336" s="9">
        <v>45477</v>
      </c>
      <c r="D3336" s="3" t="s">
        <v>2881</v>
      </c>
      <c r="E3336" s="14" t="str">
        <f t="shared" si="876"/>
        <v>2085Barnard Agostina1</v>
      </c>
      <c r="F3336" s="119" t="s">
        <v>4122</v>
      </c>
      <c r="G3336" s="119" t="s">
        <v>2238</v>
      </c>
      <c r="H3336" s="119">
        <v>198189</v>
      </c>
      <c r="I3336" s="10" t="s">
        <v>4124</v>
      </c>
      <c r="J3336" s="14" t="str">
        <f t="shared" si="869"/>
        <v xml:space="preserve">Service completo. Cambio de aceite y filtros. Control general del vehiculo. Control de bujias. Cambiar pastillas de frenos. Cambiar liquido refrigerante. </v>
      </c>
      <c r="K3336" s="3" t="s">
        <v>2390</v>
      </c>
      <c r="L3336" s="3">
        <v>1</v>
      </c>
      <c r="M3336" s="10" t="s">
        <v>918</v>
      </c>
      <c r="N3336" s="3" t="s">
        <v>771</v>
      </c>
      <c r="O3336" s="158">
        <v>37190.089999999997</v>
      </c>
      <c r="P3336" s="158">
        <v>7809.91</v>
      </c>
      <c r="Q3336" s="7">
        <v>45000</v>
      </c>
      <c r="S3336" s="8"/>
      <c r="T3336" s="11">
        <v>1</v>
      </c>
      <c r="U3336" s="158">
        <v>46281</v>
      </c>
      <c r="V3336" s="158">
        <v>9719</v>
      </c>
      <c r="W3336" s="76">
        <v>56000</v>
      </c>
      <c r="X3336" s="16">
        <f t="shared" si="877"/>
        <v>56000</v>
      </c>
      <c r="Y3336" s="3">
        <v>1</v>
      </c>
      <c r="Z3336" s="114">
        <v>132231.41</v>
      </c>
      <c r="AA3336" s="114">
        <v>27768.59</v>
      </c>
      <c r="AB3336" s="4">
        <v>160000</v>
      </c>
      <c r="AC3336" s="18">
        <f t="shared" si="867"/>
        <v>160000</v>
      </c>
      <c r="AD3336" s="19">
        <f t="shared" si="872"/>
        <v>160000</v>
      </c>
      <c r="AE3336" s="21">
        <f t="shared" si="866"/>
        <v>45000</v>
      </c>
      <c r="AF3336" s="20">
        <f t="shared" si="873"/>
        <v>142285</v>
      </c>
      <c r="AG3336" s="20">
        <f t="shared" si="874"/>
        <v>261130</v>
      </c>
      <c r="AH3336" s="20">
        <f t="shared" si="875"/>
        <v>160000</v>
      </c>
      <c r="AI3336" s="20">
        <f t="shared" si="864"/>
        <v>421130</v>
      </c>
      <c r="AJ3336" s="20">
        <f t="shared" si="865"/>
        <v>0</v>
      </c>
      <c r="AK3336" s="20">
        <f t="shared" si="868"/>
        <v>421130</v>
      </c>
      <c r="AL3336" s="171"/>
    </row>
    <row r="3337" spans="1:38" ht="15.75" customHeight="1" x14ac:dyDescent="0.25">
      <c r="A3337" s="3">
        <v>2085</v>
      </c>
      <c r="B3337" s="14">
        <f t="shared" si="878"/>
        <v>2</v>
      </c>
      <c r="C3337" s="9">
        <f>IF(A3337=A3336,C3336,"")</f>
        <v>45477</v>
      </c>
      <c r="D3337" s="3" t="str">
        <f>IF(A3337=A3336,D3336,"")</f>
        <v>Barnard Agostina</v>
      </c>
      <c r="E3337" s="14" t="str">
        <f t="shared" si="876"/>
        <v>2085Barnard Agostina2</v>
      </c>
      <c r="J3337" s="14" t="str">
        <f t="shared" si="869"/>
        <v xml:space="preserve">Service completo. Cambio de aceite y filtros. Control general del vehiculo. Control de bujias. Cambiar pastillas de frenos. Cambiar liquido refrigerante.  </v>
      </c>
      <c r="L3337" s="3">
        <v>1</v>
      </c>
      <c r="M3337" s="10" t="s">
        <v>222</v>
      </c>
      <c r="N3337" s="3" t="s">
        <v>771</v>
      </c>
      <c r="O3337" s="158">
        <v>5867.77</v>
      </c>
      <c r="P3337" s="158">
        <v>1232.23</v>
      </c>
      <c r="Q3337" s="7">
        <v>7100</v>
      </c>
      <c r="S3337" s="8"/>
      <c r="T3337" s="11">
        <v>4</v>
      </c>
      <c r="U3337" s="158">
        <v>14768.6</v>
      </c>
      <c r="V3337" s="158">
        <v>3101.4</v>
      </c>
      <c r="W3337" s="76">
        <v>17870</v>
      </c>
      <c r="X3337" s="16">
        <f t="shared" si="877"/>
        <v>71480</v>
      </c>
      <c r="AC3337" s="18">
        <f t="shared" si="867"/>
        <v>0</v>
      </c>
      <c r="AD3337" s="19">
        <f t="shared" si="872"/>
        <v>160000</v>
      </c>
      <c r="AE3337" s="21">
        <f t="shared" si="866"/>
        <v>28400</v>
      </c>
      <c r="AF3337" s="20">
        <f t="shared" si="873"/>
        <v>0</v>
      </c>
      <c r="AG3337" s="20">
        <f t="shared" si="874"/>
        <v>0</v>
      </c>
      <c r="AH3337" s="20">
        <f t="shared" si="875"/>
        <v>0</v>
      </c>
      <c r="AI3337" s="20">
        <f t="shared" si="864"/>
        <v>0</v>
      </c>
      <c r="AJ3337" s="20">
        <f t="shared" si="865"/>
        <v>0</v>
      </c>
      <c r="AK3337" s="20">
        <f t="shared" si="868"/>
        <v>0</v>
      </c>
      <c r="AL3337" s="171"/>
    </row>
    <row r="3338" spans="1:38" ht="15.75" customHeight="1" x14ac:dyDescent="0.25">
      <c r="A3338" s="3">
        <v>2085</v>
      </c>
      <c r="B3338" s="14">
        <f t="shared" si="878"/>
        <v>3</v>
      </c>
      <c r="C3338" s="9">
        <f>IF(A3338=A3337,C3337,"")</f>
        <v>45477</v>
      </c>
      <c r="D3338" s="3" t="str">
        <f>IF(A3338=A3337,D3337,"")</f>
        <v>Barnard Agostina</v>
      </c>
      <c r="E3338" s="14" t="str">
        <f t="shared" si="876"/>
        <v>2085Barnard Agostina3</v>
      </c>
      <c r="J3338" s="14" t="str">
        <f t="shared" si="869"/>
        <v xml:space="preserve">Service completo. Cambio de aceite y filtros. Control general del vehiculo. Control de bujias. Cambiar pastillas de frenos. Cambiar liquido refrigerante.   </v>
      </c>
      <c r="L3338" s="3">
        <v>1</v>
      </c>
      <c r="M3338" s="10" t="s">
        <v>3510</v>
      </c>
      <c r="N3338" s="3" t="s">
        <v>3165</v>
      </c>
      <c r="O3338" s="158">
        <v>62289.26</v>
      </c>
      <c r="P3338" s="158">
        <v>13710.74</v>
      </c>
      <c r="Q3338" s="7">
        <v>79000</v>
      </c>
      <c r="S3338" s="8"/>
      <c r="T3338" s="11">
        <v>1</v>
      </c>
      <c r="U3338" s="158">
        <v>78512.399999999994</v>
      </c>
      <c r="V3338" s="158">
        <v>16487.599999999999</v>
      </c>
      <c r="W3338" s="76">
        <v>95000</v>
      </c>
      <c r="X3338" s="16">
        <f t="shared" si="877"/>
        <v>95000</v>
      </c>
      <c r="AC3338" s="18">
        <f t="shared" si="867"/>
        <v>0</v>
      </c>
      <c r="AD3338" s="19">
        <f t="shared" si="872"/>
        <v>160000</v>
      </c>
      <c r="AE3338" s="21">
        <f t="shared" si="866"/>
        <v>79000</v>
      </c>
      <c r="AF3338" s="20">
        <f t="shared" si="873"/>
        <v>0</v>
      </c>
      <c r="AG3338" s="20">
        <f t="shared" si="874"/>
        <v>0</v>
      </c>
      <c r="AH3338" s="20">
        <f t="shared" si="875"/>
        <v>0</v>
      </c>
      <c r="AI3338" s="20">
        <f t="shared" si="864"/>
        <v>0</v>
      </c>
      <c r="AJ3338" s="20">
        <f t="shared" si="865"/>
        <v>0</v>
      </c>
      <c r="AK3338" s="20">
        <f t="shared" si="868"/>
        <v>0</v>
      </c>
      <c r="AL3338" s="171"/>
    </row>
    <row r="3339" spans="1:38" ht="15.75" customHeight="1" x14ac:dyDescent="0.25">
      <c r="A3339" s="3">
        <v>2085</v>
      </c>
      <c r="B3339" s="14">
        <f t="shared" si="878"/>
        <v>4</v>
      </c>
      <c r="C3339" s="9">
        <v>45477</v>
      </c>
      <c r="D3339" s="3" t="s">
        <v>2881</v>
      </c>
      <c r="E3339" s="14" t="str">
        <f t="shared" si="876"/>
        <v>2085Barnard Agostina4</v>
      </c>
      <c r="J3339" s="14" t="str">
        <f t="shared" si="869"/>
        <v xml:space="preserve">Service completo. Cambio de aceite y filtros. Control general del vehiculo. Control de bujias. Cambiar pastillas de frenos. Cambiar liquido refrigerante.    </v>
      </c>
      <c r="L3339" s="3">
        <v>1</v>
      </c>
      <c r="M3339" s="10" t="s">
        <v>1970</v>
      </c>
      <c r="N3339" s="3" t="s">
        <v>771</v>
      </c>
      <c r="O3339" s="158">
        <v>7611.57</v>
      </c>
      <c r="P3339" s="158">
        <v>1598.43</v>
      </c>
      <c r="Q3339" s="7">
        <v>9210</v>
      </c>
      <c r="S3339" s="8"/>
      <c r="T3339" s="11">
        <v>2.5</v>
      </c>
      <c r="U3339" s="158">
        <v>11157.03</v>
      </c>
      <c r="V3339" s="158">
        <v>2342.9699999999998</v>
      </c>
      <c r="W3339" s="76">
        <v>13500</v>
      </c>
      <c r="X3339" s="16">
        <f t="shared" si="877"/>
        <v>33750</v>
      </c>
      <c r="AC3339" s="18">
        <f t="shared" si="867"/>
        <v>0</v>
      </c>
      <c r="AD3339" s="19">
        <f t="shared" si="872"/>
        <v>160000</v>
      </c>
      <c r="AE3339" s="21">
        <f t="shared" si="866"/>
        <v>23025</v>
      </c>
      <c r="AF3339" s="20">
        <f t="shared" si="873"/>
        <v>0</v>
      </c>
      <c r="AG3339" s="20">
        <f t="shared" si="874"/>
        <v>0</v>
      </c>
      <c r="AH3339" s="20">
        <f t="shared" si="875"/>
        <v>0</v>
      </c>
      <c r="AI3339" s="20">
        <f t="shared" si="864"/>
        <v>0</v>
      </c>
      <c r="AJ3339" s="20">
        <f t="shared" si="865"/>
        <v>0</v>
      </c>
      <c r="AK3339" s="20">
        <f t="shared" si="868"/>
        <v>0</v>
      </c>
      <c r="AL3339" s="171"/>
    </row>
    <row r="3340" spans="1:38" ht="15.75" customHeight="1" x14ac:dyDescent="0.25">
      <c r="A3340" s="3">
        <v>2085</v>
      </c>
      <c r="B3340" s="14">
        <f t="shared" si="878"/>
        <v>5</v>
      </c>
      <c r="C3340" s="9">
        <f>IF(A3340=A3339,C3339,"")</f>
        <v>45477</v>
      </c>
      <c r="D3340" s="3" t="str">
        <f>IF(A3340=A3339,D3339,"")</f>
        <v>Barnard Agostina</v>
      </c>
      <c r="E3340" s="14" t="str">
        <f t="shared" si="876"/>
        <v>2085Barnard Agostina5</v>
      </c>
      <c r="J3340" s="14" t="str">
        <f t="shared" si="869"/>
        <v xml:space="preserve">Service completo. Cambio de aceite y filtros. Control general del vehiculo. Control de bujias. Cambiar pastillas de frenos. Cambiar liquido refrigerante.     </v>
      </c>
      <c r="L3340" s="3">
        <v>1</v>
      </c>
      <c r="M3340" s="10" t="s">
        <v>1431</v>
      </c>
      <c r="N3340" s="3" t="s">
        <v>771</v>
      </c>
      <c r="O3340" s="158">
        <v>1632.24</v>
      </c>
      <c r="P3340" s="158">
        <v>342.76</v>
      </c>
      <c r="Q3340" s="7">
        <v>1975</v>
      </c>
      <c r="S3340" s="8"/>
      <c r="T3340" s="11">
        <v>1</v>
      </c>
      <c r="U3340" s="158">
        <v>4049.59</v>
      </c>
      <c r="V3340" s="158">
        <v>850.41</v>
      </c>
      <c r="W3340" s="76">
        <v>4900</v>
      </c>
      <c r="X3340" s="16">
        <f t="shared" si="877"/>
        <v>4900</v>
      </c>
      <c r="AC3340" s="18">
        <f t="shared" si="867"/>
        <v>0</v>
      </c>
      <c r="AD3340" s="19">
        <f t="shared" si="872"/>
        <v>160000</v>
      </c>
      <c r="AE3340" s="21">
        <f t="shared" si="866"/>
        <v>1975</v>
      </c>
      <c r="AF3340" s="20">
        <f t="shared" si="873"/>
        <v>0</v>
      </c>
      <c r="AG3340" s="20">
        <f t="shared" si="874"/>
        <v>0</v>
      </c>
      <c r="AH3340" s="20">
        <f t="shared" si="875"/>
        <v>0</v>
      </c>
      <c r="AI3340" s="20">
        <f t="shared" si="864"/>
        <v>0</v>
      </c>
      <c r="AJ3340" s="20">
        <f t="shared" si="865"/>
        <v>0</v>
      </c>
      <c r="AK3340" s="20">
        <f t="shared" si="868"/>
        <v>0</v>
      </c>
      <c r="AL3340" s="171"/>
    </row>
    <row r="3341" spans="1:38" ht="15.75" customHeight="1" x14ac:dyDescent="0.25">
      <c r="A3341" s="3">
        <v>2086</v>
      </c>
      <c r="B3341" s="14">
        <f t="shared" si="878"/>
        <v>1</v>
      </c>
      <c r="C3341" s="9">
        <v>45477</v>
      </c>
      <c r="D3341" s="3" t="s">
        <v>4123</v>
      </c>
      <c r="E3341" s="14" t="str">
        <f t="shared" si="876"/>
        <v>2086Delvenga Marcos1</v>
      </c>
      <c r="F3341" s="119" t="s">
        <v>1957</v>
      </c>
      <c r="G3341" s="119" t="s">
        <v>2187</v>
      </c>
      <c r="H3341" s="119">
        <v>151267</v>
      </c>
      <c r="I3341" s="10" t="s">
        <v>3880</v>
      </c>
      <c r="J3341" s="14" t="str">
        <f t="shared" si="869"/>
        <v>Service completo. Cambio de aceite y filtros. Control general del vehiculo. Cambiar ambos bujes de barra estabilizadora.</v>
      </c>
      <c r="K3341" s="3" t="s">
        <v>2390</v>
      </c>
      <c r="L3341" s="3">
        <v>1</v>
      </c>
      <c r="M3341" s="10" t="s">
        <v>918</v>
      </c>
      <c r="N3341" s="3" t="s">
        <v>771</v>
      </c>
      <c r="O3341" s="158">
        <v>28925.62</v>
      </c>
      <c r="P3341" s="158">
        <v>6074.38</v>
      </c>
      <c r="Q3341" s="7">
        <v>35000</v>
      </c>
      <c r="S3341" s="8"/>
      <c r="T3341" s="11">
        <v>1</v>
      </c>
      <c r="U3341" s="158">
        <v>38016.53</v>
      </c>
      <c r="V3341" s="158">
        <v>7983.47</v>
      </c>
      <c r="W3341" s="76">
        <v>46000</v>
      </c>
      <c r="X3341" s="16">
        <f t="shared" si="877"/>
        <v>46000</v>
      </c>
      <c r="Y3341" s="3">
        <v>1</v>
      </c>
      <c r="Z3341" s="114">
        <v>99173.56</v>
      </c>
      <c r="AA3341" s="114">
        <v>20826.439999999999</v>
      </c>
      <c r="AB3341" s="4">
        <v>120000</v>
      </c>
      <c r="AC3341" s="18">
        <f t="shared" si="867"/>
        <v>120000</v>
      </c>
      <c r="AD3341" s="19">
        <f t="shared" si="872"/>
        <v>120000</v>
      </c>
      <c r="AE3341" s="21">
        <f t="shared" si="866"/>
        <v>35000</v>
      </c>
      <c r="AF3341" s="20">
        <f t="shared" si="873"/>
        <v>44878.93</v>
      </c>
      <c r="AG3341" s="20">
        <f t="shared" si="874"/>
        <v>108800</v>
      </c>
      <c r="AH3341" s="20">
        <f t="shared" si="875"/>
        <v>120000</v>
      </c>
      <c r="AI3341" s="20">
        <f t="shared" si="864"/>
        <v>228800</v>
      </c>
      <c r="AJ3341" s="20">
        <f t="shared" si="865"/>
        <v>0</v>
      </c>
      <c r="AK3341" s="20">
        <f t="shared" si="868"/>
        <v>228800</v>
      </c>
      <c r="AL3341" s="171"/>
    </row>
    <row r="3342" spans="1:38" ht="15.75" customHeight="1" x14ac:dyDescent="0.25">
      <c r="A3342" s="3">
        <v>2086</v>
      </c>
      <c r="B3342" s="14">
        <f t="shared" si="878"/>
        <v>2</v>
      </c>
      <c r="C3342" s="9">
        <f>IF(A3342=A3341,C3341,"")</f>
        <v>45477</v>
      </c>
      <c r="D3342" s="3" t="str">
        <f>IF(A3342=A3341,D3341,"")</f>
        <v>Delvenga Marcos</v>
      </c>
      <c r="E3342" s="14" t="str">
        <f t="shared" si="876"/>
        <v>2086Delvenga Marcos2</v>
      </c>
      <c r="J3342" s="14" t="str">
        <f t="shared" si="869"/>
        <v xml:space="preserve">Service completo. Cambio de aceite y filtros. Control general del vehiculo. Cambiar ambos bujes de barra estabilizadora. </v>
      </c>
      <c r="L3342" s="3">
        <v>1</v>
      </c>
      <c r="M3342" s="10" t="s">
        <v>728</v>
      </c>
      <c r="N3342" s="3" t="s">
        <v>771</v>
      </c>
      <c r="O3342" s="158">
        <v>3739.67</v>
      </c>
      <c r="P3342" s="158">
        <v>785.33</v>
      </c>
      <c r="Q3342" s="7">
        <v>4525</v>
      </c>
      <c r="S3342" s="8"/>
      <c r="T3342" s="11">
        <v>4</v>
      </c>
      <c r="U3342" s="158">
        <v>10082.65</v>
      </c>
      <c r="V3342" s="158">
        <v>2117.35</v>
      </c>
      <c r="W3342" s="76">
        <v>12200</v>
      </c>
      <c r="X3342" s="16">
        <f t="shared" si="877"/>
        <v>48800</v>
      </c>
      <c r="AC3342" s="18">
        <f t="shared" si="867"/>
        <v>0</v>
      </c>
      <c r="AD3342" s="19">
        <f t="shared" si="872"/>
        <v>120000</v>
      </c>
      <c r="AE3342" s="21">
        <f t="shared" si="866"/>
        <v>18100</v>
      </c>
      <c r="AF3342" s="20">
        <f t="shared" si="873"/>
        <v>0</v>
      </c>
      <c r="AG3342" s="20">
        <f t="shared" si="874"/>
        <v>0</v>
      </c>
      <c r="AH3342" s="20">
        <f t="shared" si="875"/>
        <v>0</v>
      </c>
      <c r="AI3342" s="20">
        <f t="shared" si="864"/>
        <v>0</v>
      </c>
      <c r="AJ3342" s="20">
        <f t="shared" si="865"/>
        <v>0</v>
      </c>
      <c r="AK3342" s="20">
        <f t="shared" si="868"/>
        <v>0</v>
      </c>
      <c r="AL3342" s="171"/>
    </row>
    <row r="3343" spans="1:38" ht="15.75" customHeight="1" x14ac:dyDescent="0.25">
      <c r="A3343" s="3">
        <v>2086</v>
      </c>
      <c r="B3343" s="14">
        <f t="shared" si="878"/>
        <v>3</v>
      </c>
      <c r="C3343" s="9">
        <f>IF(A3343=A3342,C3342,"")</f>
        <v>45477</v>
      </c>
      <c r="D3343" s="3" t="str">
        <f>IF(A3343=A3342,D3342,"")</f>
        <v>Delvenga Marcos</v>
      </c>
      <c r="E3343" s="14" t="str">
        <f t="shared" si="876"/>
        <v>2086Delvenga Marcos3</v>
      </c>
      <c r="J3343" s="14" t="str">
        <f t="shared" si="869"/>
        <v xml:space="preserve">Service completo. Cambio de aceite y filtros. Control general del vehiculo. Cambiar ambos bujes de barra estabilizadora.  </v>
      </c>
      <c r="L3343" s="3">
        <v>1</v>
      </c>
      <c r="M3343" s="10" t="s">
        <v>2114</v>
      </c>
      <c r="N3343" s="3" t="s">
        <v>2484</v>
      </c>
      <c r="O3343" s="158">
        <v>4424.7299999999996</v>
      </c>
      <c r="P3343" s="158">
        <v>929.2</v>
      </c>
      <c r="Q3343" s="7">
        <v>5353.93</v>
      </c>
      <c r="S3343" s="8"/>
      <c r="T3343" s="11">
        <v>2</v>
      </c>
      <c r="U3343" s="158">
        <v>5785.13</v>
      </c>
      <c r="V3343" s="158">
        <v>1214.8699999999999</v>
      </c>
      <c r="W3343" s="76">
        <v>7000</v>
      </c>
      <c r="X3343" s="16">
        <f t="shared" si="877"/>
        <v>14000</v>
      </c>
      <c r="AC3343" s="18">
        <f t="shared" si="867"/>
        <v>0</v>
      </c>
      <c r="AD3343" s="19">
        <f t="shared" si="872"/>
        <v>120000</v>
      </c>
      <c r="AE3343" s="21">
        <f t="shared" si="866"/>
        <v>10707.86</v>
      </c>
      <c r="AF3343" s="20">
        <f t="shared" si="873"/>
        <v>0</v>
      </c>
      <c r="AG3343" s="20">
        <f t="shared" si="874"/>
        <v>0</v>
      </c>
      <c r="AH3343" s="20">
        <f t="shared" si="875"/>
        <v>0</v>
      </c>
      <c r="AI3343" s="20">
        <f t="shared" ref="AI3343:AI3406" si="879">IF(AL3343&lt;&gt;0,AK3343/1.21,AK3343)</f>
        <v>0</v>
      </c>
      <c r="AJ3343" s="20">
        <f t="shared" ref="AJ3343:AJ3406" si="880">IF(AL3343&lt;&gt;0,AI3343*0.21,0)</f>
        <v>0</v>
      </c>
      <c r="AK3343" s="20">
        <f t="shared" si="868"/>
        <v>0</v>
      </c>
      <c r="AL3343" s="171"/>
    </row>
    <row r="3344" spans="1:38" ht="15.75" customHeight="1" x14ac:dyDescent="0.25">
      <c r="A3344" s="3">
        <v>2087</v>
      </c>
      <c r="B3344" s="14">
        <f t="shared" si="878"/>
        <v>1</v>
      </c>
      <c r="C3344" s="9">
        <v>45478</v>
      </c>
      <c r="D3344" s="3" t="s">
        <v>389</v>
      </c>
      <c r="E3344" s="14" t="str">
        <f t="shared" si="876"/>
        <v>2087Gallo Pepe1</v>
      </c>
      <c r="F3344" s="119" t="s">
        <v>2755</v>
      </c>
      <c r="G3344" s="119" t="s">
        <v>2279</v>
      </c>
      <c r="H3344" s="119">
        <v>131694</v>
      </c>
      <c r="I3344" s="10" t="s">
        <v>2040</v>
      </c>
      <c r="J3344" s="14" t="str">
        <f t="shared" si="869"/>
        <v>Service completo. Cambio de aceite y filtros. Control general del vehiculo. Rotacion de ruedas.</v>
      </c>
      <c r="K3344" s="3" t="s">
        <v>2390</v>
      </c>
      <c r="L3344" s="3">
        <v>1</v>
      </c>
      <c r="M3344" s="10" t="s">
        <v>918</v>
      </c>
      <c r="N3344" s="3" t="s">
        <v>771</v>
      </c>
      <c r="O3344" s="158">
        <v>29752.07</v>
      </c>
      <c r="P3344" s="158">
        <v>6247.93</v>
      </c>
      <c r="Q3344" s="7">
        <v>36000</v>
      </c>
      <c r="S3344" s="8"/>
      <c r="T3344" s="11">
        <v>1</v>
      </c>
      <c r="U3344" s="158">
        <v>39669.43</v>
      </c>
      <c r="V3344" s="158">
        <v>8330.57</v>
      </c>
      <c r="W3344" s="76">
        <v>48000</v>
      </c>
      <c r="X3344" s="16">
        <f t="shared" si="877"/>
        <v>48000</v>
      </c>
      <c r="Y3344" s="3">
        <v>1</v>
      </c>
      <c r="Z3344" s="114">
        <v>53719.01</v>
      </c>
      <c r="AA3344" s="114">
        <v>11280.99</v>
      </c>
      <c r="AB3344" s="4">
        <v>65000</v>
      </c>
      <c r="AC3344" s="18">
        <f t="shared" si="867"/>
        <v>65000</v>
      </c>
      <c r="AD3344" s="19">
        <f t="shared" si="872"/>
        <v>65000</v>
      </c>
      <c r="AE3344" s="21">
        <f t="shared" si="866"/>
        <v>36000</v>
      </c>
      <c r="AF3344" s="20">
        <f t="shared" si="873"/>
        <v>43100</v>
      </c>
      <c r="AG3344" s="20">
        <f t="shared" si="874"/>
        <v>122475</v>
      </c>
      <c r="AH3344" s="20">
        <f t="shared" si="875"/>
        <v>65000</v>
      </c>
      <c r="AI3344" s="20">
        <f t="shared" si="879"/>
        <v>187475</v>
      </c>
      <c r="AJ3344" s="20">
        <f t="shared" si="880"/>
        <v>0</v>
      </c>
      <c r="AK3344" s="20">
        <f t="shared" si="868"/>
        <v>187475</v>
      </c>
      <c r="AL3344" s="171"/>
    </row>
    <row r="3345" spans="1:38" ht="15.75" customHeight="1" x14ac:dyDescent="0.25">
      <c r="A3345" s="3">
        <v>2087</v>
      </c>
      <c r="B3345" s="14">
        <f t="shared" si="878"/>
        <v>2</v>
      </c>
      <c r="C3345" s="9">
        <f>IF(A3345=A3344,C3344,"")</f>
        <v>45478</v>
      </c>
      <c r="D3345" s="3" t="str">
        <f>IF(A3345=A3344,D3344,"")</f>
        <v>Gallo Pepe</v>
      </c>
      <c r="E3345" s="14" t="str">
        <f t="shared" si="876"/>
        <v>2087Gallo Pepe2</v>
      </c>
      <c r="J3345" s="14" t="str">
        <f t="shared" si="869"/>
        <v xml:space="preserve">Service completo. Cambio de aceite y filtros. Control general del vehiculo. Rotacion de ruedas. </v>
      </c>
      <c r="L3345" s="3">
        <v>1</v>
      </c>
      <c r="M3345" s="10" t="s">
        <v>222</v>
      </c>
      <c r="N3345" s="3" t="s">
        <v>771</v>
      </c>
      <c r="O3345" s="158">
        <v>5867.77</v>
      </c>
      <c r="P3345" s="158">
        <v>1232.23</v>
      </c>
      <c r="Q3345" s="7">
        <v>7100</v>
      </c>
      <c r="S3345" s="8"/>
      <c r="T3345" s="11">
        <v>4.5</v>
      </c>
      <c r="U3345" s="158">
        <v>13677.69</v>
      </c>
      <c r="V3345" s="158">
        <v>2872.31</v>
      </c>
      <c r="W3345" s="76">
        <v>16550</v>
      </c>
      <c r="X3345" s="16">
        <f t="shared" si="877"/>
        <v>74475</v>
      </c>
      <c r="AC3345" s="18">
        <f t="shared" si="867"/>
        <v>0</v>
      </c>
      <c r="AD3345" s="19">
        <f t="shared" si="872"/>
        <v>65000</v>
      </c>
      <c r="AE3345" s="21">
        <f t="shared" si="866"/>
        <v>31950</v>
      </c>
      <c r="AF3345" s="20">
        <f t="shared" si="873"/>
        <v>0</v>
      </c>
      <c r="AG3345" s="20">
        <f t="shared" si="874"/>
        <v>0</v>
      </c>
      <c r="AH3345" s="20">
        <f t="shared" si="875"/>
        <v>0</v>
      </c>
      <c r="AI3345" s="20">
        <f t="shared" si="879"/>
        <v>0</v>
      </c>
      <c r="AJ3345" s="20">
        <f t="shared" si="880"/>
        <v>0</v>
      </c>
      <c r="AK3345" s="20">
        <f t="shared" si="868"/>
        <v>0</v>
      </c>
      <c r="AL3345" s="171"/>
    </row>
    <row r="3346" spans="1:38" ht="15.75" customHeight="1" x14ac:dyDescent="0.25">
      <c r="A3346" s="3">
        <v>2088</v>
      </c>
      <c r="B3346" s="14">
        <f t="shared" si="878"/>
        <v>1</v>
      </c>
      <c r="C3346" s="9">
        <v>45479</v>
      </c>
      <c r="D3346" s="3" t="s">
        <v>616</v>
      </c>
      <c r="E3346" s="14" t="str">
        <f t="shared" si="876"/>
        <v>2088Saladino Guillermo1</v>
      </c>
      <c r="F3346" s="119" t="s">
        <v>1208</v>
      </c>
      <c r="G3346" s="119" t="s">
        <v>914</v>
      </c>
      <c r="H3346" s="119">
        <v>197711</v>
      </c>
      <c r="I3346" s="10" t="s">
        <v>4148</v>
      </c>
      <c r="J3346" s="14" t="str">
        <f t="shared" si="869"/>
        <v>Service completo. Cambio de aceite y filtros. Control general del vehiculo. Agregar aditivo para evitar perdidas de aceite motor.</v>
      </c>
      <c r="K3346" s="3" t="s">
        <v>1665</v>
      </c>
      <c r="L3346" s="3">
        <v>1</v>
      </c>
      <c r="M3346" s="10" t="s">
        <v>4127</v>
      </c>
      <c r="N3346" s="3" t="s">
        <v>771</v>
      </c>
      <c r="O3346" s="158">
        <v>36150.42</v>
      </c>
      <c r="P3346" s="158">
        <v>7591.58</v>
      </c>
      <c r="Q3346" s="7">
        <v>43742</v>
      </c>
      <c r="S3346" s="8"/>
      <c r="T3346" s="11">
        <v>1</v>
      </c>
      <c r="U3346" s="158">
        <v>43801.66</v>
      </c>
      <c r="V3346" s="158">
        <v>9198.34</v>
      </c>
      <c r="W3346" s="188">
        <v>53000</v>
      </c>
      <c r="X3346" s="16">
        <f t="shared" si="877"/>
        <v>53000</v>
      </c>
      <c r="Y3346" s="3">
        <v>1</v>
      </c>
      <c r="Z3346" s="114">
        <v>57851.24</v>
      </c>
      <c r="AA3346" s="114">
        <v>12148.76</v>
      </c>
      <c r="AB3346" s="4">
        <v>70000</v>
      </c>
      <c r="AC3346" s="18">
        <f t="shared" si="867"/>
        <v>70000</v>
      </c>
      <c r="AD3346" s="19">
        <f t="shared" si="872"/>
        <v>70000</v>
      </c>
      <c r="AE3346" s="21">
        <f t="shared" si="866"/>
        <v>43742</v>
      </c>
      <c r="AF3346" s="20">
        <f t="shared" si="873"/>
        <v>109352</v>
      </c>
      <c r="AG3346" s="20">
        <f t="shared" si="874"/>
        <v>135000</v>
      </c>
      <c r="AH3346" s="20">
        <f t="shared" si="875"/>
        <v>70000</v>
      </c>
      <c r="AI3346" s="20">
        <f t="shared" si="879"/>
        <v>205000</v>
      </c>
      <c r="AJ3346" s="20">
        <f t="shared" si="880"/>
        <v>0</v>
      </c>
      <c r="AK3346" s="20">
        <f t="shared" si="868"/>
        <v>205000</v>
      </c>
      <c r="AL3346" s="171"/>
    </row>
    <row r="3347" spans="1:38" ht="15.75" customHeight="1" x14ac:dyDescent="0.25">
      <c r="A3347" s="3">
        <v>2088</v>
      </c>
      <c r="B3347" s="14">
        <f t="shared" si="878"/>
        <v>2</v>
      </c>
      <c r="C3347" s="9">
        <f>IF(A3347=A3346,C3346,"")</f>
        <v>45479</v>
      </c>
      <c r="D3347" s="3" t="str">
        <f>IF(A3347=A3346,D3346,"")</f>
        <v>Saladino Guillermo</v>
      </c>
      <c r="E3347" s="14" t="str">
        <f t="shared" si="876"/>
        <v>2088Saladino Guillermo2</v>
      </c>
      <c r="J3347" s="14" t="str">
        <f t="shared" si="869"/>
        <v xml:space="preserve">Service completo. Cambio de aceite y filtros. Control general del vehiculo. Agregar aditivo para evitar perdidas de aceite motor. </v>
      </c>
      <c r="L3347" s="3">
        <v>1</v>
      </c>
      <c r="M3347" s="10" t="s">
        <v>4128</v>
      </c>
      <c r="N3347" s="3" t="s">
        <v>771</v>
      </c>
      <c r="O3347" s="158">
        <v>6748.76</v>
      </c>
      <c r="P3347" s="158">
        <v>1417.24</v>
      </c>
      <c r="Q3347" s="7">
        <v>8166</v>
      </c>
      <c r="S3347" s="8"/>
      <c r="T3347" s="11">
        <v>1</v>
      </c>
      <c r="U3347" s="158">
        <v>10743.81</v>
      </c>
      <c r="V3347" s="158">
        <v>2256.19</v>
      </c>
      <c r="W3347" s="188">
        <v>13000</v>
      </c>
      <c r="X3347" s="16">
        <f t="shared" si="877"/>
        <v>13000</v>
      </c>
      <c r="AC3347" s="18">
        <f t="shared" si="867"/>
        <v>0</v>
      </c>
      <c r="AD3347" s="19">
        <f t="shared" si="872"/>
        <v>70000</v>
      </c>
      <c r="AE3347" s="21">
        <f t="shared" si="866"/>
        <v>8166</v>
      </c>
      <c r="AF3347" s="20">
        <f t="shared" si="873"/>
        <v>0</v>
      </c>
      <c r="AG3347" s="20">
        <f t="shared" si="874"/>
        <v>0</v>
      </c>
      <c r="AH3347" s="20">
        <f t="shared" si="875"/>
        <v>0</v>
      </c>
      <c r="AI3347" s="20">
        <f t="shared" si="879"/>
        <v>0</v>
      </c>
      <c r="AJ3347" s="20">
        <f t="shared" si="880"/>
        <v>0</v>
      </c>
      <c r="AK3347" s="20">
        <f t="shared" si="868"/>
        <v>0</v>
      </c>
      <c r="AL3347" s="171"/>
    </row>
    <row r="3348" spans="1:38" ht="15.75" customHeight="1" x14ac:dyDescent="0.25">
      <c r="A3348" s="3">
        <v>2088</v>
      </c>
      <c r="B3348" s="14">
        <f t="shared" si="878"/>
        <v>3</v>
      </c>
      <c r="C3348" s="9">
        <f>IF(A3348=A3347,C3347,"")</f>
        <v>45479</v>
      </c>
      <c r="D3348" s="3" t="str">
        <f>IF(A3348=A3347,D3347,"")</f>
        <v>Saladino Guillermo</v>
      </c>
      <c r="E3348" s="14" t="str">
        <f t="shared" si="876"/>
        <v>2088Saladino Guillermo3</v>
      </c>
      <c r="J3348" s="14" t="str">
        <f t="shared" si="869"/>
        <v xml:space="preserve">Service completo. Cambio de aceite y filtros. Control general del vehiculo. Agregar aditivo para evitar perdidas de aceite motor.  </v>
      </c>
      <c r="L3348" s="3">
        <v>1</v>
      </c>
      <c r="M3348" s="10" t="s">
        <v>4129</v>
      </c>
      <c r="N3348" s="3" t="s">
        <v>771</v>
      </c>
      <c r="O3348" s="158">
        <v>20431.41</v>
      </c>
      <c r="P3348" s="158">
        <v>4290.59</v>
      </c>
      <c r="Q3348" s="7">
        <v>24722</v>
      </c>
      <c r="S3348" s="8"/>
      <c r="T3348" s="11">
        <v>1</v>
      </c>
      <c r="U3348" s="158">
        <v>23140.5</v>
      </c>
      <c r="V3348" s="158">
        <v>4859.5</v>
      </c>
      <c r="W3348" s="188">
        <v>28000</v>
      </c>
      <c r="X3348" s="16">
        <f t="shared" si="877"/>
        <v>28000</v>
      </c>
      <c r="AC3348" s="18">
        <f t="shared" si="867"/>
        <v>0</v>
      </c>
      <c r="AD3348" s="19">
        <f t="shared" si="872"/>
        <v>70000</v>
      </c>
      <c r="AE3348" s="21">
        <f t="shared" si="866"/>
        <v>24722</v>
      </c>
      <c r="AF3348" s="20">
        <f t="shared" si="873"/>
        <v>0</v>
      </c>
      <c r="AG3348" s="20">
        <f t="shared" si="874"/>
        <v>0</v>
      </c>
      <c r="AH3348" s="20">
        <f t="shared" si="875"/>
        <v>0</v>
      </c>
      <c r="AI3348" s="20">
        <f t="shared" si="879"/>
        <v>0</v>
      </c>
      <c r="AJ3348" s="20">
        <f t="shared" si="880"/>
        <v>0</v>
      </c>
      <c r="AK3348" s="20">
        <f t="shared" si="868"/>
        <v>0</v>
      </c>
      <c r="AL3348" s="171"/>
    </row>
    <row r="3349" spans="1:38" ht="15.75" customHeight="1" x14ac:dyDescent="0.25">
      <c r="A3349" s="3">
        <v>2088</v>
      </c>
      <c r="B3349" s="14">
        <f t="shared" si="878"/>
        <v>4</v>
      </c>
      <c r="C3349" s="9">
        <f>IF(A3349=A3348,C3348,"")</f>
        <v>45479</v>
      </c>
      <c r="D3349" s="3" t="str">
        <f>IF(A3349=A3348,D3348,"")</f>
        <v>Saladino Guillermo</v>
      </c>
      <c r="E3349" s="14" t="str">
        <f t="shared" si="876"/>
        <v>2088Saladino Guillermo4</v>
      </c>
      <c r="J3349" s="14" t="str">
        <f t="shared" si="869"/>
        <v xml:space="preserve">Service completo. Cambio de aceite y filtros. Control general del vehiculo. Agregar aditivo para evitar perdidas de aceite motor.   </v>
      </c>
      <c r="L3349" s="3">
        <v>1</v>
      </c>
      <c r="M3349" s="10" t="s">
        <v>4130</v>
      </c>
      <c r="N3349" s="3" t="s">
        <v>771</v>
      </c>
      <c r="O3349" s="158">
        <v>17125.62</v>
      </c>
      <c r="P3349" s="158">
        <v>3596.38</v>
      </c>
      <c r="Q3349" s="7">
        <v>20722</v>
      </c>
      <c r="S3349" s="8"/>
      <c r="T3349" s="11">
        <v>1</v>
      </c>
      <c r="U3349" s="158">
        <v>21487.61</v>
      </c>
      <c r="V3349" s="158">
        <v>4512.3900000000003</v>
      </c>
      <c r="W3349" s="188">
        <v>26000</v>
      </c>
      <c r="X3349" s="16">
        <f t="shared" si="877"/>
        <v>26000</v>
      </c>
      <c r="AC3349" s="18">
        <f t="shared" si="867"/>
        <v>0</v>
      </c>
      <c r="AD3349" s="19">
        <f t="shared" si="872"/>
        <v>70000</v>
      </c>
      <c r="AE3349" s="21">
        <f t="shared" si="866"/>
        <v>20722</v>
      </c>
      <c r="AF3349" s="20">
        <f t="shared" si="873"/>
        <v>0</v>
      </c>
      <c r="AG3349" s="20">
        <f t="shared" si="874"/>
        <v>0</v>
      </c>
      <c r="AH3349" s="20">
        <f t="shared" si="875"/>
        <v>0</v>
      </c>
      <c r="AI3349" s="20">
        <f t="shared" si="879"/>
        <v>0</v>
      </c>
      <c r="AJ3349" s="20">
        <f t="shared" si="880"/>
        <v>0</v>
      </c>
      <c r="AK3349" s="20">
        <f t="shared" si="868"/>
        <v>0</v>
      </c>
      <c r="AL3349" s="171"/>
    </row>
    <row r="3350" spans="1:38" ht="15.75" customHeight="1" x14ac:dyDescent="0.25">
      <c r="A3350" s="3">
        <v>2088</v>
      </c>
      <c r="B3350" s="14">
        <f t="shared" si="878"/>
        <v>5</v>
      </c>
      <c r="C3350" s="9">
        <f>IF(A3350=A3349,C3349,"")</f>
        <v>45479</v>
      </c>
      <c r="D3350" s="3" t="str">
        <f>IF(A3350=A3349,D3349,"")</f>
        <v>Saladino Guillermo</v>
      </c>
      <c r="E3350" s="14" t="str">
        <f t="shared" si="876"/>
        <v>2088Saladino Guillermo5</v>
      </c>
      <c r="J3350" s="14" t="str">
        <f t="shared" si="869"/>
        <v xml:space="preserve">Service completo. Cambio de aceite y filtros. Control general del vehiculo. Agregar aditivo para evitar perdidas de aceite motor.    </v>
      </c>
      <c r="L3350" s="3">
        <v>1</v>
      </c>
      <c r="M3350" s="10" t="s">
        <v>4131</v>
      </c>
      <c r="N3350" s="3" t="s">
        <v>771</v>
      </c>
      <c r="O3350" s="158">
        <v>9917.36</v>
      </c>
      <c r="P3350" s="158">
        <v>2082.64</v>
      </c>
      <c r="Q3350" s="7">
        <v>12000</v>
      </c>
      <c r="S3350" s="8"/>
      <c r="T3350" s="11">
        <v>1</v>
      </c>
      <c r="U3350" s="158">
        <v>12396.7</v>
      </c>
      <c r="V3350" s="158">
        <v>2603.3000000000002</v>
      </c>
      <c r="W3350" s="188">
        <v>15000</v>
      </c>
      <c r="X3350" s="16">
        <f t="shared" si="877"/>
        <v>15000</v>
      </c>
      <c r="AC3350" s="18">
        <f t="shared" si="867"/>
        <v>0</v>
      </c>
      <c r="AD3350" s="19">
        <f t="shared" si="872"/>
        <v>70000</v>
      </c>
      <c r="AE3350" s="21">
        <f t="shared" si="866"/>
        <v>12000</v>
      </c>
      <c r="AF3350" s="20">
        <f t="shared" si="873"/>
        <v>0</v>
      </c>
      <c r="AG3350" s="20">
        <f t="shared" si="874"/>
        <v>0</v>
      </c>
      <c r="AH3350" s="20">
        <f t="shared" si="875"/>
        <v>0</v>
      </c>
      <c r="AI3350" s="20">
        <f t="shared" si="879"/>
        <v>0</v>
      </c>
      <c r="AJ3350" s="20">
        <f t="shared" si="880"/>
        <v>0</v>
      </c>
      <c r="AK3350" s="20">
        <f t="shared" si="868"/>
        <v>0</v>
      </c>
      <c r="AL3350" s="171"/>
    </row>
    <row r="3351" spans="1:38" ht="15.75" customHeight="1" x14ac:dyDescent="0.25">
      <c r="A3351" s="3">
        <v>2088</v>
      </c>
      <c r="B3351" s="14">
        <f t="shared" si="878"/>
        <v>6</v>
      </c>
      <c r="C3351" s="9">
        <f>IF(A3351=A3350,C3350,"")</f>
        <v>45479</v>
      </c>
      <c r="D3351" s="3" t="str">
        <f>IF(A3351=A3350,D3350,"")</f>
        <v>Saladino Guillermo</v>
      </c>
      <c r="E3351" s="14" t="str">
        <f t="shared" si="876"/>
        <v>2088Saladino Guillermo6</v>
      </c>
      <c r="J3351" s="14" t="str">
        <f t="shared" si="869"/>
        <v xml:space="preserve">Service completo. Cambio de aceite y filtros. Control general del vehiculo. Agregar aditivo para evitar perdidas de aceite motor.     </v>
      </c>
      <c r="L3351" s="3">
        <v>1</v>
      </c>
      <c r="M3351" s="10" t="s">
        <v>4132</v>
      </c>
      <c r="N3351" s="3" t="s">
        <v>1832</v>
      </c>
      <c r="S3351" s="8"/>
      <c r="W3351" s="76"/>
      <c r="X3351" s="16">
        <f t="shared" si="877"/>
        <v>0</v>
      </c>
      <c r="AC3351" s="18">
        <f t="shared" si="867"/>
        <v>0</v>
      </c>
      <c r="AD3351" s="19">
        <f t="shared" si="872"/>
        <v>70000</v>
      </c>
      <c r="AE3351" s="21">
        <f t="shared" si="866"/>
        <v>0</v>
      </c>
      <c r="AF3351" s="20">
        <f t="shared" si="873"/>
        <v>0</v>
      </c>
      <c r="AG3351" s="20">
        <f t="shared" si="874"/>
        <v>0</v>
      </c>
      <c r="AH3351" s="20">
        <f t="shared" si="875"/>
        <v>0</v>
      </c>
      <c r="AI3351" s="20">
        <f t="shared" si="879"/>
        <v>0</v>
      </c>
      <c r="AJ3351" s="20">
        <f t="shared" si="880"/>
        <v>0</v>
      </c>
      <c r="AK3351" s="20">
        <f t="shared" si="868"/>
        <v>0</v>
      </c>
      <c r="AL3351" s="171"/>
    </row>
    <row r="3352" spans="1:38" ht="15.75" customHeight="1" x14ac:dyDescent="0.25">
      <c r="A3352" s="3">
        <v>2089</v>
      </c>
      <c r="B3352" s="14">
        <f t="shared" si="878"/>
        <v>1</v>
      </c>
      <c r="C3352" s="9">
        <v>45481</v>
      </c>
      <c r="D3352" s="3" t="s">
        <v>567</v>
      </c>
      <c r="E3352" s="14" t="str">
        <f t="shared" si="876"/>
        <v>2089Reyes Mirta1</v>
      </c>
      <c r="F3352" s="119" t="s">
        <v>4451</v>
      </c>
      <c r="G3352" s="119" t="s">
        <v>1375</v>
      </c>
      <c r="I3352" s="10" t="s">
        <v>3795</v>
      </c>
      <c r="J3352" s="14" t="str">
        <f t="shared" si="869"/>
        <v>Auxilio mecanico. Cambiar bateria.</v>
      </c>
      <c r="K3352" s="3" t="s">
        <v>1665</v>
      </c>
      <c r="L3352" s="3">
        <v>1</v>
      </c>
      <c r="M3352" s="10" t="s">
        <v>4133</v>
      </c>
      <c r="N3352" s="3" t="s">
        <v>3164</v>
      </c>
      <c r="O3352" s="158">
        <v>99421.48</v>
      </c>
      <c r="P3352" s="158">
        <v>20878.509999999998</v>
      </c>
      <c r="Q3352" s="7">
        <v>120300</v>
      </c>
      <c r="S3352" s="8"/>
      <c r="T3352" s="11">
        <v>1</v>
      </c>
      <c r="U3352" s="158">
        <v>99421.48</v>
      </c>
      <c r="V3352" s="158">
        <v>20878.509999999998</v>
      </c>
      <c r="W3352" s="76">
        <v>120300</v>
      </c>
      <c r="X3352" s="16">
        <f t="shared" si="877"/>
        <v>120300</v>
      </c>
      <c r="Y3352" s="3">
        <v>1</v>
      </c>
      <c r="Z3352" s="114">
        <v>12396.7</v>
      </c>
      <c r="AA3352" s="114">
        <v>2603.3000000000002</v>
      </c>
      <c r="AB3352" s="4">
        <v>15000</v>
      </c>
      <c r="AC3352" s="18">
        <f t="shared" si="867"/>
        <v>15000</v>
      </c>
      <c r="AD3352" s="19">
        <f t="shared" si="872"/>
        <v>15000</v>
      </c>
      <c r="AE3352" s="21">
        <f t="shared" si="866"/>
        <v>120300</v>
      </c>
      <c r="AF3352" s="20">
        <f t="shared" si="873"/>
        <v>120300</v>
      </c>
      <c r="AG3352" s="20">
        <f t="shared" si="874"/>
        <v>120300</v>
      </c>
      <c r="AH3352" s="20">
        <f t="shared" si="875"/>
        <v>15000</v>
      </c>
      <c r="AI3352" s="20">
        <f t="shared" si="879"/>
        <v>135300</v>
      </c>
      <c r="AJ3352" s="20">
        <f t="shared" si="880"/>
        <v>0</v>
      </c>
      <c r="AK3352" s="20">
        <f t="shared" si="868"/>
        <v>135300</v>
      </c>
      <c r="AL3352" s="171"/>
    </row>
    <row r="3353" spans="1:38" ht="15.75" customHeight="1" x14ac:dyDescent="0.25">
      <c r="A3353" s="3">
        <v>2089</v>
      </c>
      <c r="B3353" s="14">
        <f t="shared" si="878"/>
        <v>2</v>
      </c>
      <c r="C3353" s="9">
        <f>IF(A3353=A3352,C3352,"")</f>
        <v>45481</v>
      </c>
      <c r="D3353" s="3" t="str">
        <f>IF(A3353=A3352,D3352,"")</f>
        <v>Reyes Mirta</v>
      </c>
      <c r="E3353" s="14" t="str">
        <f t="shared" si="876"/>
        <v>2089Reyes Mirta2</v>
      </c>
      <c r="J3353" s="14" t="str">
        <f t="shared" si="869"/>
        <v xml:space="preserve">Auxilio mecanico. Cambiar bateria. </v>
      </c>
      <c r="S3353" s="8"/>
      <c r="W3353" s="76"/>
      <c r="X3353" s="16">
        <f t="shared" si="877"/>
        <v>0</v>
      </c>
      <c r="AC3353" s="18">
        <f t="shared" si="867"/>
        <v>0</v>
      </c>
      <c r="AD3353" s="19">
        <f t="shared" si="872"/>
        <v>15000</v>
      </c>
      <c r="AE3353" s="21">
        <f t="shared" ref="AE3353:AE3416" si="881">+(Q3353)*T3353</f>
        <v>0</v>
      </c>
      <c r="AF3353" s="20">
        <f t="shared" si="873"/>
        <v>0</v>
      </c>
      <c r="AG3353" s="20">
        <f t="shared" si="874"/>
        <v>0</v>
      </c>
      <c r="AH3353" s="20">
        <f t="shared" si="875"/>
        <v>0</v>
      </c>
      <c r="AI3353" s="20">
        <f t="shared" si="879"/>
        <v>0</v>
      </c>
      <c r="AJ3353" s="20">
        <f t="shared" si="880"/>
        <v>0</v>
      </c>
      <c r="AK3353" s="20">
        <f t="shared" si="868"/>
        <v>0</v>
      </c>
      <c r="AL3353" s="171"/>
    </row>
    <row r="3354" spans="1:38" ht="15.75" customHeight="1" x14ac:dyDescent="0.25">
      <c r="A3354" s="3">
        <v>2090</v>
      </c>
      <c r="B3354" s="14">
        <f t="shared" si="878"/>
        <v>1</v>
      </c>
      <c r="C3354" s="9">
        <v>45481</v>
      </c>
      <c r="D3354" s="3" t="s">
        <v>116</v>
      </c>
      <c r="E3354" s="14" t="str">
        <f t="shared" si="876"/>
        <v>2090Transporte Palloni1</v>
      </c>
      <c r="F3354" s="119" t="s">
        <v>1317</v>
      </c>
      <c r="G3354" s="119" t="s">
        <v>1318</v>
      </c>
      <c r="I3354" s="10" t="s">
        <v>4134</v>
      </c>
      <c r="J3354" s="14" t="str">
        <f t="shared" si="869"/>
        <v>Cambiar oring en caño de agua rigido. Completar con liquido refrigerante. Purgado del circuito de refrigeracion.</v>
      </c>
      <c r="K3354" s="3" t="s">
        <v>1665</v>
      </c>
      <c r="S3354" s="8"/>
      <c r="W3354" s="76"/>
      <c r="X3354" s="16">
        <f t="shared" si="877"/>
        <v>0</v>
      </c>
      <c r="Y3354" s="3">
        <v>1</v>
      </c>
      <c r="Z3354" s="114">
        <v>60000</v>
      </c>
      <c r="AA3354" s="114">
        <v>12600</v>
      </c>
      <c r="AB3354" s="4">
        <v>72600</v>
      </c>
      <c r="AC3354" s="18">
        <f t="shared" si="867"/>
        <v>72600</v>
      </c>
      <c r="AD3354" s="19">
        <f t="shared" si="872"/>
        <v>72600</v>
      </c>
      <c r="AE3354" s="21">
        <f t="shared" si="881"/>
        <v>0</v>
      </c>
      <c r="AF3354" s="20">
        <f t="shared" si="873"/>
        <v>0</v>
      </c>
      <c r="AG3354" s="20">
        <f t="shared" si="874"/>
        <v>0</v>
      </c>
      <c r="AH3354" s="20">
        <f t="shared" si="875"/>
        <v>72600</v>
      </c>
      <c r="AI3354" s="20">
        <f t="shared" si="879"/>
        <v>60000</v>
      </c>
      <c r="AJ3354" s="20">
        <f t="shared" si="880"/>
        <v>12600</v>
      </c>
      <c r="AK3354" s="20">
        <f t="shared" si="868"/>
        <v>72600</v>
      </c>
      <c r="AL3354" s="171">
        <v>66</v>
      </c>
    </row>
    <row r="3355" spans="1:38" ht="15.75" customHeight="1" x14ac:dyDescent="0.25">
      <c r="A3355" s="3">
        <v>2090</v>
      </c>
      <c r="B3355" s="14">
        <f t="shared" si="878"/>
        <v>2</v>
      </c>
      <c r="C3355" s="9">
        <f>IF(A3355=A3354,C3354,"")</f>
        <v>45481</v>
      </c>
      <c r="D3355" s="3" t="str">
        <f>IF(A3355=A3354,D3354,"")</f>
        <v>Transporte Palloni</v>
      </c>
      <c r="E3355" s="14" t="str">
        <f t="shared" si="876"/>
        <v>2090Transporte Palloni2</v>
      </c>
      <c r="J3355" s="14" t="str">
        <f t="shared" si="869"/>
        <v xml:space="preserve">Cambiar oring en caño de agua rigido. Completar con liquido refrigerante. Purgado del circuito de refrigeracion. </v>
      </c>
      <c r="S3355" s="8"/>
      <c r="W3355" s="76"/>
      <c r="X3355" s="16">
        <f t="shared" si="877"/>
        <v>0</v>
      </c>
      <c r="AC3355" s="18">
        <f t="shared" si="867"/>
        <v>0</v>
      </c>
      <c r="AD3355" s="19">
        <f t="shared" si="872"/>
        <v>72600</v>
      </c>
      <c r="AE3355" s="21">
        <f t="shared" si="881"/>
        <v>0</v>
      </c>
      <c r="AF3355" s="20">
        <f t="shared" si="873"/>
        <v>0</v>
      </c>
      <c r="AG3355" s="20">
        <f t="shared" si="874"/>
        <v>0</v>
      </c>
      <c r="AH3355" s="20">
        <f t="shared" si="875"/>
        <v>0</v>
      </c>
      <c r="AI3355" s="20">
        <f t="shared" si="879"/>
        <v>0</v>
      </c>
      <c r="AJ3355" s="20">
        <f t="shared" si="880"/>
        <v>0</v>
      </c>
      <c r="AK3355" s="20">
        <f t="shared" si="868"/>
        <v>0</v>
      </c>
      <c r="AL3355" s="171"/>
    </row>
    <row r="3356" spans="1:38" ht="15.75" customHeight="1" x14ac:dyDescent="0.25">
      <c r="A3356" s="3">
        <v>2091</v>
      </c>
      <c r="B3356" s="14">
        <f t="shared" si="878"/>
        <v>1</v>
      </c>
      <c r="C3356" s="9">
        <v>45482</v>
      </c>
      <c r="D3356" s="3" t="s">
        <v>664</v>
      </c>
      <c r="E3356" s="14" t="str">
        <f t="shared" si="876"/>
        <v>2091Vallejos Cristian1</v>
      </c>
      <c r="F3356" s="119" t="s">
        <v>1715</v>
      </c>
      <c r="G3356" s="119" t="s">
        <v>3887</v>
      </c>
      <c r="H3356" s="119">
        <v>236176</v>
      </c>
      <c r="I3356" s="10" t="s">
        <v>4136</v>
      </c>
      <c r="J3356" s="14" t="str">
        <f t="shared" si="869"/>
        <v>Service completo. Cambio de aceite y filtros. Control general del vehiculo. Rotacion de ruedas. Cambiar termostato. Cambiar escobilla delantera derecha. Cambar lampara de patente.</v>
      </c>
      <c r="K3356" s="3" t="s">
        <v>2390</v>
      </c>
      <c r="L3356" s="3">
        <v>1</v>
      </c>
      <c r="M3356" s="10" t="s">
        <v>2417</v>
      </c>
      <c r="N3356" s="3" t="s">
        <v>771</v>
      </c>
      <c r="O3356" s="158">
        <v>27272.73</v>
      </c>
      <c r="P3356" s="158">
        <v>5727.27</v>
      </c>
      <c r="Q3356" s="7">
        <v>33000</v>
      </c>
      <c r="S3356" s="8"/>
      <c r="T3356" s="11">
        <v>1</v>
      </c>
      <c r="U3356" s="158">
        <v>34710.75</v>
      </c>
      <c r="V3356" s="158">
        <v>7289.25</v>
      </c>
      <c r="W3356" s="76">
        <v>42000</v>
      </c>
      <c r="X3356" s="16">
        <f t="shared" si="877"/>
        <v>42000</v>
      </c>
      <c r="Y3356" s="3">
        <v>1</v>
      </c>
      <c r="Z3356" s="114">
        <v>115702.48</v>
      </c>
      <c r="AA3356" s="114">
        <v>24297.52</v>
      </c>
      <c r="AB3356" s="4">
        <v>140000</v>
      </c>
      <c r="AC3356" s="18">
        <f t="shared" si="867"/>
        <v>140000</v>
      </c>
      <c r="AD3356" s="19">
        <f t="shared" si="872"/>
        <v>140000</v>
      </c>
      <c r="AE3356" s="21">
        <f t="shared" si="881"/>
        <v>33000</v>
      </c>
      <c r="AF3356" s="20">
        <f t="shared" si="873"/>
        <v>116500.18</v>
      </c>
      <c r="AG3356" s="20">
        <f t="shared" si="874"/>
        <v>200000</v>
      </c>
      <c r="AH3356" s="20">
        <f t="shared" si="875"/>
        <v>140000</v>
      </c>
      <c r="AI3356" s="20">
        <f t="shared" si="879"/>
        <v>340000</v>
      </c>
      <c r="AJ3356" s="20">
        <f t="shared" si="880"/>
        <v>0</v>
      </c>
      <c r="AK3356" s="20">
        <f t="shared" si="868"/>
        <v>340000</v>
      </c>
      <c r="AL3356" s="171"/>
    </row>
    <row r="3357" spans="1:38" ht="15.75" customHeight="1" x14ac:dyDescent="0.25">
      <c r="A3357" s="3">
        <v>2091</v>
      </c>
      <c r="B3357" s="14">
        <f t="shared" si="878"/>
        <v>2</v>
      </c>
      <c r="C3357" s="9">
        <f>IF(A3357=A3356,C3356,"")</f>
        <v>45482</v>
      </c>
      <c r="D3357" s="3" t="str">
        <f>IF(A3357=A3356,D3356,"")</f>
        <v>Vallejos Cristian</v>
      </c>
      <c r="E3357" s="14" t="str">
        <f t="shared" si="876"/>
        <v>2091Vallejos Cristian2</v>
      </c>
      <c r="J3357" s="14" t="str">
        <f t="shared" si="869"/>
        <v xml:space="preserve">Service completo. Cambio de aceite y filtros. Control general del vehiculo. Rotacion de ruedas. Cambiar termostato. Cambiar escobilla delantera derecha. Cambar lampara de patente. </v>
      </c>
      <c r="L3357" s="3">
        <v>1</v>
      </c>
      <c r="M3357" s="10" t="s">
        <v>728</v>
      </c>
      <c r="N3357" s="3" t="s">
        <v>771</v>
      </c>
      <c r="O3357" s="158">
        <v>3739.67</v>
      </c>
      <c r="P3357" s="158">
        <v>785.33</v>
      </c>
      <c r="Q3357" s="7">
        <v>4525</v>
      </c>
      <c r="S3357" s="8"/>
      <c r="T3357" s="11">
        <v>4</v>
      </c>
      <c r="U3357" s="158">
        <v>10082.65</v>
      </c>
      <c r="V3357" s="158">
        <v>2117.35</v>
      </c>
      <c r="W3357" s="76">
        <v>12200</v>
      </c>
      <c r="X3357" s="16">
        <f t="shared" si="877"/>
        <v>48800</v>
      </c>
      <c r="AC3357" s="18">
        <f t="shared" si="867"/>
        <v>0</v>
      </c>
      <c r="AD3357" s="19">
        <f t="shared" si="872"/>
        <v>140000</v>
      </c>
      <c r="AE3357" s="21">
        <f t="shared" si="881"/>
        <v>18100</v>
      </c>
      <c r="AF3357" s="20">
        <f t="shared" si="873"/>
        <v>0</v>
      </c>
      <c r="AG3357" s="20">
        <f t="shared" si="874"/>
        <v>0</v>
      </c>
      <c r="AH3357" s="20">
        <f t="shared" si="875"/>
        <v>0</v>
      </c>
      <c r="AI3357" s="20">
        <f t="shared" si="879"/>
        <v>0</v>
      </c>
      <c r="AJ3357" s="20">
        <f t="shared" si="880"/>
        <v>0</v>
      </c>
      <c r="AK3357" s="20">
        <f t="shared" si="868"/>
        <v>0</v>
      </c>
      <c r="AL3357" s="171"/>
    </row>
    <row r="3358" spans="1:38" ht="15.75" customHeight="1" x14ac:dyDescent="0.25">
      <c r="A3358" s="3">
        <v>2091</v>
      </c>
      <c r="B3358" s="14">
        <f t="shared" si="878"/>
        <v>3</v>
      </c>
      <c r="C3358" s="9">
        <f>IF(A3358=A3357,C3357,"")</f>
        <v>45482</v>
      </c>
      <c r="D3358" s="3" t="str">
        <f>IF(A3358=A3357,D3357,"")</f>
        <v>Vallejos Cristian</v>
      </c>
      <c r="E3358" s="14" t="str">
        <f t="shared" si="876"/>
        <v>2091Vallejos Cristian3</v>
      </c>
      <c r="J3358" s="14" t="str">
        <f t="shared" si="869"/>
        <v xml:space="preserve">Service completo. Cambio de aceite y filtros. Control general del vehiculo. Rotacion de ruedas. Cambiar termostato. Cambiar escobilla delantera derecha. Cambar lampara de patente.  </v>
      </c>
      <c r="L3358" s="3">
        <v>1</v>
      </c>
      <c r="M3358" s="10" t="s">
        <v>4135</v>
      </c>
      <c r="N3358" s="3" t="s">
        <v>771</v>
      </c>
      <c r="O3358" s="158">
        <v>57417.51</v>
      </c>
      <c r="P3358" s="158">
        <v>12057.67</v>
      </c>
      <c r="Q3358" s="7">
        <v>69475.179999999993</v>
      </c>
      <c r="S3358" s="8"/>
      <c r="T3358" s="11">
        <v>1</v>
      </c>
      <c r="U3358" s="158">
        <v>79752.070000000007</v>
      </c>
      <c r="V3358" s="158">
        <v>16747.93</v>
      </c>
      <c r="W3358" s="76">
        <v>96500</v>
      </c>
      <c r="X3358" s="16">
        <f t="shared" si="877"/>
        <v>96500</v>
      </c>
      <c r="AC3358" s="18">
        <f t="shared" si="867"/>
        <v>0</v>
      </c>
      <c r="AD3358" s="19">
        <f t="shared" si="872"/>
        <v>140000</v>
      </c>
      <c r="AE3358" s="21">
        <f t="shared" si="881"/>
        <v>69475.179999999993</v>
      </c>
      <c r="AF3358" s="20">
        <f t="shared" si="873"/>
        <v>0</v>
      </c>
      <c r="AG3358" s="20">
        <f t="shared" si="874"/>
        <v>0</v>
      </c>
      <c r="AH3358" s="20">
        <f t="shared" si="875"/>
        <v>0</v>
      </c>
      <c r="AI3358" s="20">
        <f t="shared" si="879"/>
        <v>0</v>
      </c>
      <c r="AJ3358" s="20">
        <f t="shared" si="880"/>
        <v>0</v>
      </c>
      <c r="AK3358" s="20">
        <f t="shared" si="868"/>
        <v>0</v>
      </c>
      <c r="AL3358" s="171"/>
    </row>
    <row r="3359" spans="1:38" ht="15.75" customHeight="1" x14ac:dyDescent="0.25">
      <c r="A3359" s="3">
        <v>2091</v>
      </c>
      <c r="B3359" s="14">
        <f t="shared" si="878"/>
        <v>4</v>
      </c>
      <c r="C3359" s="9">
        <f>IF(A3359=A3358,C3358,"")</f>
        <v>45482</v>
      </c>
      <c r="D3359" s="3" t="str">
        <f>IF(A3359=A3358,D3358,"")</f>
        <v>Vallejos Cristian</v>
      </c>
      <c r="E3359" s="14" t="str">
        <f t="shared" si="876"/>
        <v>2091Vallejos Cristian4</v>
      </c>
      <c r="J3359" s="14" t="str">
        <f t="shared" si="869"/>
        <v xml:space="preserve">Service completo. Cambio de aceite y filtros. Control general del vehiculo. Rotacion de ruedas. Cambiar termostato. Cambiar escobilla delantera derecha. Cambar lampara de patente.   </v>
      </c>
      <c r="L3359" s="3">
        <v>1</v>
      </c>
      <c r="M3359" s="10" t="s">
        <v>3448</v>
      </c>
      <c r="N3359" s="3" t="s">
        <v>771</v>
      </c>
      <c r="O3359" s="158">
        <v>7438.02</v>
      </c>
      <c r="P3359" s="158">
        <v>1561.98</v>
      </c>
      <c r="Q3359" s="7">
        <v>9000</v>
      </c>
      <c r="S3359" s="8"/>
      <c r="T3359" s="11">
        <v>1</v>
      </c>
      <c r="U3359" s="158">
        <v>9917.36</v>
      </c>
      <c r="V3359" s="158">
        <v>2082.64</v>
      </c>
      <c r="W3359" s="76">
        <v>12000</v>
      </c>
      <c r="X3359" s="16">
        <f t="shared" si="877"/>
        <v>12000</v>
      </c>
      <c r="AC3359" s="18">
        <f t="shared" si="867"/>
        <v>0</v>
      </c>
      <c r="AD3359" s="19">
        <f t="shared" si="872"/>
        <v>140000</v>
      </c>
      <c r="AE3359" s="21">
        <f t="shared" si="881"/>
        <v>9000</v>
      </c>
      <c r="AF3359" s="20">
        <f t="shared" si="873"/>
        <v>0</v>
      </c>
      <c r="AG3359" s="20">
        <f t="shared" si="874"/>
        <v>0</v>
      </c>
      <c r="AH3359" s="20">
        <f t="shared" si="875"/>
        <v>0</v>
      </c>
      <c r="AI3359" s="20">
        <f t="shared" si="879"/>
        <v>0</v>
      </c>
      <c r="AJ3359" s="20">
        <f t="shared" si="880"/>
        <v>0</v>
      </c>
      <c r="AK3359" s="20">
        <f t="shared" si="868"/>
        <v>0</v>
      </c>
      <c r="AL3359" s="171"/>
    </row>
    <row r="3360" spans="1:38" ht="15.75" customHeight="1" x14ac:dyDescent="0.25">
      <c r="A3360" s="3">
        <v>2091</v>
      </c>
      <c r="B3360" s="14">
        <f t="shared" si="878"/>
        <v>5</v>
      </c>
      <c r="C3360" s="9">
        <f>IF(A3360=A3359,C3359,"")</f>
        <v>45482</v>
      </c>
      <c r="D3360" s="3" t="str">
        <f>IF(A3360=A3359,D3359,"")</f>
        <v>Vallejos Cristian</v>
      </c>
      <c r="E3360" s="14" t="str">
        <f t="shared" si="876"/>
        <v>2091Vallejos Cristian5</v>
      </c>
      <c r="J3360" s="14" t="str">
        <f t="shared" si="869"/>
        <v xml:space="preserve">Service completo. Cambio de aceite y filtros. Control general del vehiculo. Rotacion de ruedas. Cambiar termostato. Cambiar escobilla delantera derecha. Cambar lampara de patente.    </v>
      </c>
      <c r="L3360" s="3">
        <v>1</v>
      </c>
      <c r="M3360" s="10" t="s">
        <v>2780</v>
      </c>
      <c r="N3360" s="3" t="s">
        <v>771</v>
      </c>
      <c r="O3360" s="158">
        <v>413.23</v>
      </c>
      <c r="P3360" s="158">
        <v>86.77</v>
      </c>
      <c r="Q3360" s="7">
        <v>500</v>
      </c>
      <c r="S3360" s="8"/>
      <c r="T3360" s="11">
        <v>1</v>
      </c>
      <c r="U3360" s="158">
        <v>578.52</v>
      </c>
      <c r="V3360" s="158">
        <v>121.48</v>
      </c>
      <c r="W3360" s="76">
        <v>700</v>
      </c>
      <c r="X3360" s="16">
        <f t="shared" si="877"/>
        <v>700</v>
      </c>
      <c r="AC3360" s="18">
        <f t="shared" si="867"/>
        <v>0</v>
      </c>
      <c r="AD3360" s="19">
        <f t="shared" si="872"/>
        <v>140000</v>
      </c>
      <c r="AE3360" s="21">
        <f t="shared" si="881"/>
        <v>500</v>
      </c>
      <c r="AF3360" s="20">
        <f t="shared" si="873"/>
        <v>0</v>
      </c>
      <c r="AG3360" s="20">
        <f t="shared" si="874"/>
        <v>0</v>
      </c>
      <c r="AH3360" s="20">
        <f t="shared" si="875"/>
        <v>0</v>
      </c>
      <c r="AI3360" s="20">
        <f t="shared" si="879"/>
        <v>0</v>
      </c>
      <c r="AJ3360" s="20">
        <f t="shared" si="880"/>
        <v>0</v>
      </c>
      <c r="AK3360" s="20">
        <f t="shared" si="868"/>
        <v>0</v>
      </c>
      <c r="AL3360" s="171"/>
    </row>
    <row r="3361" spans="1:38" ht="15.75" customHeight="1" x14ac:dyDescent="0.25">
      <c r="A3361" s="3">
        <v>2092</v>
      </c>
      <c r="B3361" s="14">
        <f t="shared" si="878"/>
        <v>1</v>
      </c>
      <c r="C3361" s="9">
        <v>45482</v>
      </c>
      <c r="D3361" s="3" t="s">
        <v>179</v>
      </c>
      <c r="E3361" s="14" t="str">
        <f t="shared" si="876"/>
        <v>2092Baravalle Hugo1</v>
      </c>
      <c r="F3361" s="119" t="s">
        <v>3665</v>
      </c>
      <c r="G3361" s="119" t="s">
        <v>892</v>
      </c>
      <c r="I3361" s="10" t="s">
        <v>4137</v>
      </c>
      <c r="J3361" s="14" t="str">
        <f t="shared" si="869"/>
        <v>Cambiar tres bujias de calentamiento. Cambiar filtro de gasoil.</v>
      </c>
      <c r="K3361" s="3" t="s">
        <v>1665</v>
      </c>
      <c r="L3361" s="3">
        <v>1</v>
      </c>
      <c r="M3361" s="10" t="s">
        <v>4138</v>
      </c>
      <c r="N3361" s="3" t="s">
        <v>1832</v>
      </c>
      <c r="S3361" s="8"/>
      <c r="W3361" s="76"/>
      <c r="X3361" s="16">
        <f t="shared" si="877"/>
        <v>0</v>
      </c>
      <c r="AC3361" s="18">
        <f t="shared" si="867"/>
        <v>0</v>
      </c>
      <c r="AD3361" s="19">
        <f t="shared" si="872"/>
        <v>0</v>
      </c>
      <c r="AE3361" s="21">
        <f t="shared" si="881"/>
        <v>0</v>
      </c>
      <c r="AF3361" s="20">
        <f t="shared" si="873"/>
        <v>0</v>
      </c>
      <c r="AG3361" s="20">
        <f t="shared" si="874"/>
        <v>0</v>
      </c>
      <c r="AH3361" s="20">
        <f t="shared" si="875"/>
        <v>0</v>
      </c>
      <c r="AI3361" s="20">
        <f t="shared" si="879"/>
        <v>0</v>
      </c>
      <c r="AJ3361" s="20">
        <f t="shared" si="880"/>
        <v>0</v>
      </c>
      <c r="AK3361" s="20">
        <f t="shared" si="868"/>
        <v>0</v>
      </c>
      <c r="AL3361" s="171"/>
    </row>
    <row r="3362" spans="1:38" ht="15.75" customHeight="1" x14ac:dyDescent="0.25">
      <c r="A3362" s="3">
        <v>2092</v>
      </c>
      <c r="B3362" s="14">
        <f t="shared" si="878"/>
        <v>2</v>
      </c>
      <c r="C3362" s="9">
        <f>IF(A3362=A3361,C3361,"")</f>
        <v>45482</v>
      </c>
      <c r="D3362" s="3" t="str">
        <f>IF(A3362=A3361,D3361,"")</f>
        <v>Baravalle Hugo</v>
      </c>
      <c r="E3362" s="14" t="str">
        <f t="shared" si="876"/>
        <v>2092Baravalle Hugo2</v>
      </c>
      <c r="J3362" s="14" t="str">
        <f t="shared" si="869"/>
        <v xml:space="preserve">Cambiar tres bujias de calentamiento. Cambiar filtro de gasoil. </v>
      </c>
      <c r="L3362" s="3">
        <v>1</v>
      </c>
      <c r="M3362" s="10" t="s">
        <v>4139</v>
      </c>
      <c r="N3362" s="3" t="s">
        <v>1832</v>
      </c>
      <c r="S3362" s="8"/>
      <c r="W3362" s="76"/>
      <c r="X3362" s="16">
        <f t="shared" si="877"/>
        <v>0</v>
      </c>
      <c r="AC3362" s="18">
        <f t="shared" si="867"/>
        <v>0</v>
      </c>
      <c r="AD3362" s="19">
        <f t="shared" si="872"/>
        <v>0</v>
      </c>
      <c r="AE3362" s="21">
        <f t="shared" si="881"/>
        <v>0</v>
      </c>
      <c r="AF3362" s="20">
        <f t="shared" si="873"/>
        <v>0</v>
      </c>
      <c r="AG3362" s="20">
        <f t="shared" si="874"/>
        <v>0</v>
      </c>
      <c r="AH3362" s="20">
        <f t="shared" si="875"/>
        <v>0</v>
      </c>
      <c r="AI3362" s="20">
        <f t="shared" si="879"/>
        <v>0</v>
      </c>
      <c r="AJ3362" s="20">
        <f t="shared" si="880"/>
        <v>0</v>
      </c>
      <c r="AK3362" s="20">
        <f t="shared" si="868"/>
        <v>0</v>
      </c>
      <c r="AL3362" s="171"/>
    </row>
    <row r="3363" spans="1:38" ht="15.75" customHeight="1" x14ac:dyDescent="0.25">
      <c r="A3363" s="3">
        <v>2093</v>
      </c>
      <c r="B3363" s="14">
        <f t="shared" si="878"/>
        <v>1</v>
      </c>
      <c r="C3363" s="9">
        <v>45483</v>
      </c>
      <c r="D3363" s="3" t="s">
        <v>382</v>
      </c>
      <c r="E3363" s="14" t="str">
        <f t="shared" si="876"/>
        <v>2093Gilli Florencia1</v>
      </c>
      <c r="F3363" s="119" t="s">
        <v>1519</v>
      </c>
      <c r="G3363" s="119" t="s">
        <v>1520</v>
      </c>
      <c r="H3363" s="119">
        <v>88337</v>
      </c>
      <c r="I3363" s="10" t="s">
        <v>4140</v>
      </c>
      <c r="J3363" s="14" t="str">
        <f t="shared" si="869"/>
        <v>Sacar cable de embrague. Lubricacion. Volver a colocar. Cambiar tres bujias de calentamiento.</v>
      </c>
      <c r="K3363" s="3" t="s">
        <v>2390</v>
      </c>
      <c r="L3363" s="3">
        <v>1</v>
      </c>
      <c r="M3363" s="10" t="s">
        <v>4139</v>
      </c>
      <c r="N3363" s="3" t="s">
        <v>2484</v>
      </c>
      <c r="O3363" s="158">
        <v>12865</v>
      </c>
      <c r="P3363" s="158">
        <v>2701.65</v>
      </c>
      <c r="Q3363" s="7">
        <v>15566.65</v>
      </c>
      <c r="S3363" s="8"/>
      <c r="T3363" s="11">
        <v>3</v>
      </c>
      <c r="U3363" s="158">
        <v>16528.93</v>
      </c>
      <c r="V3363" s="158">
        <v>3471.07</v>
      </c>
      <c r="W3363" s="76">
        <v>20000</v>
      </c>
      <c r="X3363" s="16">
        <f t="shared" si="877"/>
        <v>60000</v>
      </c>
      <c r="Y3363" s="3">
        <v>1</v>
      </c>
      <c r="Z3363" s="114">
        <v>41322.32</v>
      </c>
      <c r="AA3363" s="114">
        <v>8677.68</v>
      </c>
      <c r="AB3363" s="4">
        <v>50000</v>
      </c>
      <c r="AC3363" s="18">
        <f t="shared" ref="AC3363:AC3426" si="882">+AB3363*Y3363</f>
        <v>50000</v>
      </c>
      <c r="AD3363" s="19">
        <f t="shared" si="872"/>
        <v>50000</v>
      </c>
      <c r="AE3363" s="21">
        <f t="shared" si="881"/>
        <v>46699.95</v>
      </c>
      <c r="AF3363" s="20">
        <f t="shared" si="873"/>
        <v>15566.65</v>
      </c>
      <c r="AG3363" s="20">
        <f t="shared" si="874"/>
        <v>60000</v>
      </c>
      <c r="AH3363" s="20">
        <f t="shared" si="875"/>
        <v>50000</v>
      </c>
      <c r="AI3363" s="20">
        <f t="shared" si="879"/>
        <v>110000</v>
      </c>
      <c r="AJ3363" s="20">
        <f t="shared" si="880"/>
        <v>0</v>
      </c>
      <c r="AK3363" s="20">
        <f t="shared" ref="AK3363:AK3426" si="883">AH3363+AG3363</f>
        <v>110000</v>
      </c>
      <c r="AL3363" s="171"/>
    </row>
    <row r="3364" spans="1:38" ht="15.75" customHeight="1" x14ac:dyDescent="0.25">
      <c r="A3364" s="3">
        <v>2093</v>
      </c>
      <c r="B3364" s="14">
        <f t="shared" si="878"/>
        <v>2</v>
      </c>
      <c r="C3364" s="9">
        <f>IF(A3364=A3363,C3363,"")</f>
        <v>45483</v>
      </c>
      <c r="D3364" s="3" t="str">
        <f>IF(A3364=A3363,D3363,"")</f>
        <v>Gilli Florencia</v>
      </c>
      <c r="E3364" s="14" t="str">
        <f t="shared" si="876"/>
        <v>2093Gilli Florencia2</v>
      </c>
      <c r="J3364" s="14" t="str">
        <f t="shared" si="869"/>
        <v xml:space="preserve">Sacar cable de embrague. Lubricacion. Volver a colocar. Cambiar tres bujias de calentamiento. </v>
      </c>
      <c r="S3364" s="8"/>
      <c r="W3364" s="76"/>
      <c r="X3364" s="16">
        <f t="shared" si="877"/>
        <v>0</v>
      </c>
      <c r="AC3364" s="18">
        <f t="shared" si="882"/>
        <v>0</v>
      </c>
      <c r="AD3364" s="19">
        <f t="shared" si="872"/>
        <v>50000</v>
      </c>
      <c r="AE3364" s="21">
        <f t="shared" si="881"/>
        <v>0</v>
      </c>
      <c r="AF3364" s="20">
        <f t="shared" si="873"/>
        <v>0</v>
      </c>
      <c r="AG3364" s="20">
        <f t="shared" si="874"/>
        <v>0</v>
      </c>
      <c r="AH3364" s="20">
        <f t="shared" si="875"/>
        <v>0</v>
      </c>
      <c r="AI3364" s="20">
        <f t="shared" si="879"/>
        <v>0</v>
      </c>
      <c r="AJ3364" s="20">
        <f t="shared" si="880"/>
        <v>0</v>
      </c>
      <c r="AK3364" s="20">
        <f t="shared" si="883"/>
        <v>0</v>
      </c>
      <c r="AL3364" s="171"/>
    </row>
    <row r="3365" spans="1:38" ht="15.75" customHeight="1" x14ac:dyDescent="0.25">
      <c r="A3365" s="3">
        <v>2094</v>
      </c>
      <c r="B3365" s="14">
        <f t="shared" si="878"/>
        <v>1</v>
      </c>
      <c r="C3365" s="9">
        <v>45483</v>
      </c>
      <c r="D3365" s="3" t="s">
        <v>4141</v>
      </c>
      <c r="E3365" s="14" t="str">
        <f t="shared" si="876"/>
        <v>2094Reviglio Lito1</v>
      </c>
      <c r="F3365" s="119" t="s">
        <v>4142</v>
      </c>
      <c r="G3365" s="119" t="s">
        <v>3137</v>
      </c>
      <c r="H3365" s="119">
        <v>46700</v>
      </c>
      <c r="I3365" s="10" t="s">
        <v>2557</v>
      </c>
      <c r="J3365" s="14" t="str">
        <f t="shared" si="869"/>
        <v xml:space="preserve">Service completo. Cambio de aceite y filtros. Control general del vehiculo. Rotacion de ruedas. </v>
      </c>
      <c r="K3365" s="3" t="s">
        <v>3383</v>
      </c>
      <c r="L3365" s="3">
        <v>1</v>
      </c>
      <c r="M3365" s="10" t="s">
        <v>98</v>
      </c>
      <c r="N3365" s="3" t="s">
        <v>771</v>
      </c>
      <c r="O3365" s="158">
        <v>5867.77</v>
      </c>
      <c r="P3365" s="158">
        <v>1232.23</v>
      </c>
      <c r="Q3365" s="7">
        <v>7100</v>
      </c>
      <c r="S3365" s="8"/>
      <c r="T3365" s="11">
        <v>4</v>
      </c>
      <c r="U3365" s="158">
        <v>14768.6</v>
      </c>
      <c r="V3365" s="158">
        <v>3101</v>
      </c>
      <c r="W3365" s="76">
        <v>17870</v>
      </c>
      <c r="X3365" s="16">
        <f t="shared" si="877"/>
        <v>71480</v>
      </c>
      <c r="Y3365" s="3">
        <v>1</v>
      </c>
      <c r="Z3365" s="114">
        <v>41322.32</v>
      </c>
      <c r="AA3365" s="114">
        <v>8677.68</v>
      </c>
      <c r="AB3365" s="4">
        <v>50000</v>
      </c>
      <c r="AC3365" s="18">
        <f t="shared" si="882"/>
        <v>50000</v>
      </c>
      <c r="AD3365" s="19">
        <f t="shared" si="872"/>
        <v>50000</v>
      </c>
      <c r="AE3365" s="21">
        <f t="shared" si="881"/>
        <v>28400</v>
      </c>
      <c r="AF3365" s="20">
        <f t="shared" si="873"/>
        <v>21100</v>
      </c>
      <c r="AG3365" s="20">
        <f t="shared" si="874"/>
        <v>90480</v>
      </c>
      <c r="AH3365" s="20">
        <f t="shared" si="875"/>
        <v>50000</v>
      </c>
      <c r="AI3365" s="20">
        <f t="shared" si="879"/>
        <v>140480</v>
      </c>
      <c r="AJ3365" s="20">
        <f t="shared" si="880"/>
        <v>0</v>
      </c>
      <c r="AK3365" s="20">
        <f t="shared" si="883"/>
        <v>140480</v>
      </c>
      <c r="AL3365" s="171"/>
    </row>
    <row r="3366" spans="1:38" ht="15.75" customHeight="1" x14ac:dyDescent="0.25">
      <c r="A3366" s="3">
        <v>2094</v>
      </c>
      <c r="B3366" s="14">
        <f t="shared" si="878"/>
        <v>2</v>
      </c>
      <c r="C3366" s="9">
        <f>IF(A3366=A3365,C3365,"")</f>
        <v>45483</v>
      </c>
      <c r="D3366" s="3" t="str">
        <f>IF(A3366=A3365,D3365,"")</f>
        <v>Reviglio Lito</v>
      </c>
      <c r="E3366" s="14" t="str">
        <f t="shared" si="876"/>
        <v>2094Reviglio Lito2</v>
      </c>
      <c r="J3366" s="14" t="str">
        <f t="shared" si="869"/>
        <v xml:space="preserve">Service completo. Cambio de aceite y filtros. Control general del vehiculo. Rotacion de ruedas.  </v>
      </c>
      <c r="L3366" s="3">
        <v>1</v>
      </c>
      <c r="M3366" s="10" t="s">
        <v>3415</v>
      </c>
      <c r="N3366" s="3" t="s">
        <v>771</v>
      </c>
      <c r="O3366" s="158">
        <v>11570.25</v>
      </c>
      <c r="P3366" s="158">
        <v>2429.75</v>
      </c>
      <c r="Q3366" s="7">
        <v>14000</v>
      </c>
      <c r="S3366" s="8"/>
      <c r="T3366" s="11">
        <v>1</v>
      </c>
      <c r="U3366" s="158">
        <v>15702.48</v>
      </c>
      <c r="V3366" s="158">
        <v>3297.52</v>
      </c>
      <c r="W3366" s="76">
        <v>19000</v>
      </c>
      <c r="X3366" s="16">
        <f t="shared" si="877"/>
        <v>19000</v>
      </c>
      <c r="AC3366" s="18">
        <f t="shared" si="882"/>
        <v>0</v>
      </c>
      <c r="AD3366" s="19">
        <f t="shared" si="872"/>
        <v>50000</v>
      </c>
      <c r="AE3366" s="21">
        <f t="shared" si="881"/>
        <v>14000</v>
      </c>
      <c r="AF3366" s="20">
        <f t="shared" si="873"/>
        <v>0</v>
      </c>
      <c r="AG3366" s="20">
        <f t="shared" si="874"/>
        <v>0</v>
      </c>
      <c r="AH3366" s="20">
        <f t="shared" si="875"/>
        <v>0</v>
      </c>
      <c r="AI3366" s="20">
        <f t="shared" si="879"/>
        <v>0</v>
      </c>
      <c r="AJ3366" s="20">
        <f t="shared" si="880"/>
        <v>0</v>
      </c>
      <c r="AK3366" s="20">
        <f t="shared" si="883"/>
        <v>0</v>
      </c>
      <c r="AL3366" s="171"/>
    </row>
    <row r="3367" spans="1:38" ht="15.75" customHeight="1" x14ac:dyDescent="0.25">
      <c r="A3367" s="3">
        <v>2095</v>
      </c>
      <c r="B3367" s="14">
        <f t="shared" si="878"/>
        <v>1</v>
      </c>
      <c r="C3367" s="9">
        <v>45483</v>
      </c>
      <c r="D3367" s="3" t="s">
        <v>2262</v>
      </c>
      <c r="E3367" s="14" t="str">
        <f t="shared" si="876"/>
        <v>2095Barroso Willy1</v>
      </c>
      <c r="F3367" s="119" t="s">
        <v>2837</v>
      </c>
      <c r="G3367" s="119" t="s">
        <v>2606</v>
      </c>
      <c r="I3367" s="10" t="s">
        <v>4143</v>
      </c>
      <c r="J3367" s="14" t="str">
        <f t="shared" ref="J3367:J3430" si="884">IF(A3367=A3366,CONCATENATE(J3366," ",I3367),I3367)</f>
        <v>Control general para viaje. Completar nivel de aceite de caja de velocidad. Completar nivel de aceite motor. Se hayo ambos bolilleros de ruedas delanteras con ruido y lado izquierdo con juego. Cambiar lampara de luz baja.</v>
      </c>
      <c r="K3367" s="3" t="s">
        <v>2390</v>
      </c>
      <c r="L3367" s="3">
        <v>1</v>
      </c>
      <c r="M3367" s="10" t="s">
        <v>98</v>
      </c>
      <c r="N3367" s="3" t="s">
        <v>771</v>
      </c>
      <c r="O3367" s="158">
        <v>5867.77</v>
      </c>
      <c r="P3367" s="158">
        <v>1232.23</v>
      </c>
      <c r="Q3367" s="7">
        <v>7100</v>
      </c>
      <c r="S3367" s="8"/>
      <c r="T3367" s="11">
        <v>0.7</v>
      </c>
      <c r="U3367" s="158">
        <v>14768.6</v>
      </c>
      <c r="V3367" s="158">
        <v>3101.4</v>
      </c>
      <c r="W3367" s="76">
        <v>17870</v>
      </c>
      <c r="X3367" s="16">
        <f t="shared" si="877"/>
        <v>12509</v>
      </c>
      <c r="Y3367" s="3">
        <v>1</v>
      </c>
      <c r="Z3367" s="114">
        <v>20661.16</v>
      </c>
      <c r="AA3367" s="114">
        <v>4338.84</v>
      </c>
      <c r="AB3367" s="4">
        <v>25000</v>
      </c>
      <c r="AC3367" s="18">
        <f t="shared" si="882"/>
        <v>25000</v>
      </c>
      <c r="AD3367" s="19">
        <f t="shared" si="872"/>
        <v>25000</v>
      </c>
      <c r="AE3367" s="21">
        <f t="shared" si="881"/>
        <v>4970</v>
      </c>
      <c r="AF3367" s="20">
        <f t="shared" si="873"/>
        <v>20390</v>
      </c>
      <c r="AG3367" s="20">
        <f t="shared" si="874"/>
        <v>28909</v>
      </c>
      <c r="AH3367" s="20">
        <f t="shared" si="875"/>
        <v>25000</v>
      </c>
      <c r="AI3367" s="20">
        <f t="shared" si="879"/>
        <v>53909</v>
      </c>
      <c r="AJ3367" s="20">
        <f t="shared" si="880"/>
        <v>0</v>
      </c>
      <c r="AK3367" s="20">
        <f t="shared" si="883"/>
        <v>53909</v>
      </c>
      <c r="AL3367" s="171"/>
    </row>
    <row r="3368" spans="1:38" ht="15.75" customHeight="1" x14ac:dyDescent="0.25">
      <c r="A3368" s="3">
        <v>2095</v>
      </c>
      <c r="B3368" s="14">
        <f t="shared" si="878"/>
        <v>2</v>
      </c>
      <c r="C3368" s="9">
        <f>IF(A3368=A3367,C3367,"")</f>
        <v>45483</v>
      </c>
      <c r="D3368" s="3" t="str">
        <f>IF(A3368=A3367,D3367,"")</f>
        <v>Barroso Willy</v>
      </c>
      <c r="E3368" s="14" t="str">
        <f t="shared" si="876"/>
        <v>2095Barroso Willy2</v>
      </c>
      <c r="J3368" s="14" t="str">
        <f t="shared" si="884"/>
        <v xml:space="preserve">Control general para viaje. Completar nivel de aceite de caja de velocidad. Completar nivel de aceite motor. Se hayo ambos bolilleros de ruedas delanteras con ruido y lado izquierdo con juego. Cambiar lampara de luz baja. </v>
      </c>
      <c r="L3368" s="3">
        <v>1</v>
      </c>
      <c r="M3368" s="10" t="s">
        <v>1025</v>
      </c>
      <c r="N3368" s="3" t="s">
        <v>771</v>
      </c>
      <c r="O3368" s="158">
        <v>5446.28</v>
      </c>
      <c r="P3368" s="158">
        <v>1143.72</v>
      </c>
      <c r="Q3368" s="7">
        <v>6590</v>
      </c>
      <c r="S3368" s="8"/>
      <c r="T3368" s="11">
        <v>0.5</v>
      </c>
      <c r="U3368" s="158">
        <v>13388.43</v>
      </c>
      <c r="V3368" s="158">
        <v>2811.57</v>
      </c>
      <c r="W3368" s="76">
        <v>16200</v>
      </c>
      <c r="X3368" s="16">
        <f t="shared" si="877"/>
        <v>8100</v>
      </c>
      <c r="AC3368" s="18">
        <f t="shared" si="882"/>
        <v>0</v>
      </c>
      <c r="AD3368" s="19">
        <f t="shared" si="872"/>
        <v>25000</v>
      </c>
      <c r="AE3368" s="21">
        <f t="shared" si="881"/>
        <v>3295</v>
      </c>
      <c r="AF3368" s="20">
        <f t="shared" si="873"/>
        <v>0</v>
      </c>
      <c r="AG3368" s="20">
        <f t="shared" si="874"/>
        <v>0</v>
      </c>
      <c r="AH3368" s="20">
        <f t="shared" si="875"/>
        <v>0</v>
      </c>
      <c r="AI3368" s="20">
        <f t="shared" si="879"/>
        <v>0</v>
      </c>
      <c r="AJ3368" s="20">
        <f t="shared" si="880"/>
        <v>0</v>
      </c>
      <c r="AK3368" s="20">
        <f t="shared" si="883"/>
        <v>0</v>
      </c>
      <c r="AL3368" s="171"/>
    </row>
    <row r="3369" spans="1:38" ht="15.75" customHeight="1" x14ac:dyDescent="0.25">
      <c r="A3369" s="3">
        <v>2095</v>
      </c>
      <c r="B3369" s="14">
        <f t="shared" si="878"/>
        <v>3</v>
      </c>
      <c r="C3369" s="9">
        <f>IF(A3369=A3368,C3368,"")</f>
        <v>45483</v>
      </c>
      <c r="D3369" s="3" t="str">
        <f>IF(A3369=A3368,D3368,"")</f>
        <v>Barroso Willy</v>
      </c>
      <c r="E3369" s="14" t="str">
        <f t="shared" si="876"/>
        <v>2095Barroso Willy3</v>
      </c>
      <c r="J3369" s="14" t="str">
        <f t="shared" si="884"/>
        <v xml:space="preserve">Control general para viaje. Completar nivel de aceite de caja de velocidad. Completar nivel de aceite motor. Se hayo ambos bolilleros de ruedas delanteras con ruido y lado izquierdo con juego. Cambiar lampara de luz baja.  </v>
      </c>
      <c r="L3369" s="3">
        <v>1</v>
      </c>
      <c r="M3369" s="10" t="s">
        <v>3454</v>
      </c>
      <c r="N3369" s="3" t="s">
        <v>771</v>
      </c>
      <c r="O3369" s="158">
        <v>5537.19</v>
      </c>
      <c r="P3369" s="158">
        <v>1162.81</v>
      </c>
      <c r="Q3369" s="7">
        <v>6700</v>
      </c>
      <c r="S3369" s="8"/>
      <c r="T3369" s="11">
        <v>1</v>
      </c>
      <c r="U3369" s="158">
        <v>6859.51</v>
      </c>
      <c r="V3369" s="158">
        <v>1440.49</v>
      </c>
      <c r="W3369" s="76">
        <v>8300</v>
      </c>
      <c r="X3369" s="16">
        <f t="shared" si="877"/>
        <v>8300</v>
      </c>
      <c r="AC3369" s="18">
        <f t="shared" si="882"/>
        <v>0</v>
      </c>
      <c r="AD3369" s="19">
        <f t="shared" si="872"/>
        <v>25000</v>
      </c>
      <c r="AE3369" s="21">
        <f t="shared" si="881"/>
        <v>6700</v>
      </c>
      <c r="AF3369" s="20">
        <f t="shared" si="873"/>
        <v>0</v>
      </c>
      <c r="AG3369" s="20">
        <f t="shared" si="874"/>
        <v>0</v>
      </c>
      <c r="AH3369" s="20">
        <f t="shared" si="875"/>
        <v>0</v>
      </c>
      <c r="AI3369" s="20">
        <f t="shared" si="879"/>
        <v>0</v>
      </c>
      <c r="AJ3369" s="20">
        <f t="shared" si="880"/>
        <v>0</v>
      </c>
      <c r="AK3369" s="20">
        <f t="shared" si="883"/>
        <v>0</v>
      </c>
      <c r="AL3369" s="171"/>
    </row>
    <row r="3370" spans="1:38" ht="15.75" customHeight="1" x14ac:dyDescent="0.25">
      <c r="A3370" s="3">
        <v>2096</v>
      </c>
      <c r="B3370" s="14">
        <f t="shared" si="878"/>
        <v>1</v>
      </c>
      <c r="C3370" s="9">
        <v>45483</v>
      </c>
      <c r="D3370" s="3" t="s">
        <v>468</v>
      </c>
      <c r="E3370" s="14" t="str">
        <f t="shared" si="876"/>
        <v>2096Mansuino Walter1</v>
      </c>
      <c r="F3370" s="119" t="s">
        <v>4144</v>
      </c>
      <c r="G3370" s="119" t="s">
        <v>2402</v>
      </c>
      <c r="H3370" s="119">
        <v>312719</v>
      </c>
      <c r="I3370" s="10" t="s">
        <v>4146</v>
      </c>
      <c r="J3370" s="14" t="str">
        <f t="shared" si="884"/>
        <v>Cambiar correa poly-v. Cambiar polea de correa poly-v. Control de las restantes poleas y correcto funcionamiento del tensor.</v>
      </c>
      <c r="K3370" s="3" t="s">
        <v>1665</v>
      </c>
      <c r="L3370" s="3">
        <v>1</v>
      </c>
      <c r="M3370" s="10" t="s">
        <v>4145</v>
      </c>
      <c r="N3370" s="3" t="s">
        <v>2484</v>
      </c>
      <c r="O3370" s="158">
        <v>30710</v>
      </c>
      <c r="P3370" s="158">
        <v>6449.1</v>
      </c>
      <c r="Q3370" s="7">
        <v>37159.1</v>
      </c>
      <c r="S3370" s="8"/>
      <c r="T3370" s="11">
        <v>1</v>
      </c>
      <c r="U3370" s="158">
        <v>37190.089999999997</v>
      </c>
      <c r="V3370" s="158">
        <v>7809.91</v>
      </c>
      <c r="W3370" s="76">
        <v>45000</v>
      </c>
      <c r="X3370" s="16">
        <f t="shared" si="877"/>
        <v>45000</v>
      </c>
      <c r="Y3370" s="3">
        <v>2</v>
      </c>
      <c r="AB3370" s="4">
        <v>100000</v>
      </c>
      <c r="AC3370" s="18">
        <f t="shared" si="882"/>
        <v>200000</v>
      </c>
      <c r="AD3370" s="19">
        <f t="shared" si="872"/>
        <v>200000</v>
      </c>
      <c r="AE3370" s="21">
        <f t="shared" si="881"/>
        <v>37159.1</v>
      </c>
      <c r="AF3370" s="20">
        <f t="shared" si="873"/>
        <v>55559.1</v>
      </c>
      <c r="AG3370" s="20">
        <f t="shared" si="874"/>
        <v>68000</v>
      </c>
      <c r="AH3370" s="20">
        <f t="shared" si="875"/>
        <v>200000</v>
      </c>
      <c r="AI3370" s="20">
        <f t="shared" si="879"/>
        <v>268000</v>
      </c>
      <c r="AJ3370" s="20">
        <f t="shared" si="880"/>
        <v>0</v>
      </c>
      <c r="AK3370" s="20">
        <f t="shared" si="883"/>
        <v>268000</v>
      </c>
      <c r="AL3370" s="171"/>
    </row>
    <row r="3371" spans="1:38" ht="15.75" customHeight="1" x14ac:dyDescent="0.25">
      <c r="A3371" s="3">
        <v>2096</v>
      </c>
      <c r="B3371" s="14">
        <f t="shared" si="878"/>
        <v>2</v>
      </c>
      <c r="C3371" s="9">
        <f>IF(A3371=A3370,C3370,"")</f>
        <v>45483</v>
      </c>
      <c r="D3371" s="3" t="str">
        <f>IF(A3371=A3370,D3370,"")</f>
        <v>Mansuino Walter</v>
      </c>
      <c r="E3371" s="14" t="str">
        <f t="shared" si="876"/>
        <v>2096Mansuino Walter2</v>
      </c>
      <c r="J3371" s="14" t="str">
        <f t="shared" si="884"/>
        <v xml:space="preserve">Cambiar correa poly-v. Cambiar polea de correa poly-v. Control de las restantes poleas y correcto funcionamiento del tensor. </v>
      </c>
      <c r="L3371" s="3">
        <v>1</v>
      </c>
      <c r="M3371" s="10" t="s">
        <v>2449</v>
      </c>
      <c r="N3371" s="3" t="s">
        <v>2728</v>
      </c>
      <c r="O3371" s="158">
        <v>15206.62</v>
      </c>
      <c r="P3371" s="158">
        <v>3193.38</v>
      </c>
      <c r="Q3371" s="7">
        <v>18400</v>
      </c>
      <c r="S3371" s="8"/>
      <c r="T3371" s="11">
        <v>1</v>
      </c>
      <c r="U3371" s="158">
        <v>19008.27</v>
      </c>
      <c r="V3371" s="158">
        <v>3991.73</v>
      </c>
      <c r="W3371" s="76">
        <v>23000</v>
      </c>
      <c r="X3371" s="16">
        <f t="shared" si="877"/>
        <v>23000</v>
      </c>
      <c r="AC3371" s="18">
        <f t="shared" si="882"/>
        <v>0</v>
      </c>
      <c r="AD3371" s="19">
        <f t="shared" si="872"/>
        <v>200000</v>
      </c>
      <c r="AE3371" s="21">
        <f t="shared" si="881"/>
        <v>18400</v>
      </c>
      <c r="AF3371" s="20">
        <f t="shared" si="873"/>
        <v>0</v>
      </c>
      <c r="AG3371" s="20">
        <f t="shared" si="874"/>
        <v>0</v>
      </c>
      <c r="AH3371" s="20">
        <f t="shared" si="875"/>
        <v>0</v>
      </c>
      <c r="AI3371" s="20">
        <f t="shared" si="879"/>
        <v>0</v>
      </c>
      <c r="AJ3371" s="20">
        <f t="shared" si="880"/>
        <v>0</v>
      </c>
      <c r="AK3371" s="20">
        <f t="shared" si="883"/>
        <v>0</v>
      </c>
      <c r="AL3371" s="171"/>
    </row>
    <row r="3372" spans="1:38" ht="15.75" customHeight="1" x14ac:dyDescent="0.25">
      <c r="A3372" s="3">
        <v>2097</v>
      </c>
      <c r="B3372" s="14">
        <f t="shared" si="878"/>
        <v>1</v>
      </c>
      <c r="C3372" s="9">
        <v>45483</v>
      </c>
      <c r="D3372" s="3" t="s">
        <v>522</v>
      </c>
      <c r="E3372" s="14" t="str">
        <f t="shared" si="876"/>
        <v>2097Oyola Alberto1</v>
      </c>
      <c r="F3372" s="119" t="s">
        <v>4147</v>
      </c>
      <c r="G3372" s="119" t="s">
        <v>2016</v>
      </c>
      <c r="H3372" s="119">
        <v>185197</v>
      </c>
      <c r="I3372" s="10" t="s">
        <v>4154</v>
      </c>
      <c r="J3372" s="14" t="str">
        <f t="shared" si="884"/>
        <v>Service completo. Cambio de aceite y filtros. Control general del vehiculo. Cambiar precap de direccion lado derecho. Cambiar extremo de direccion lado izquierdo. Cambiar lampara de patente. Regulacion de convergencia.</v>
      </c>
      <c r="K3372" s="3" t="s">
        <v>3383</v>
      </c>
      <c r="L3372" s="3">
        <v>1</v>
      </c>
      <c r="M3372" s="10" t="s">
        <v>918</v>
      </c>
      <c r="N3372" s="3" t="s">
        <v>771</v>
      </c>
      <c r="O3372" s="158">
        <v>33057.86</v>
      </c>
      <c r="P3372" s="158">
        <v>6942.14</v>
      </c>
      <c r="Q3372" s="7">
        <v>40000</v>
      </c>
      <c r="S3372" s="8"/>
      <c r="T3372" s="11">
        <v>1</v>
      </c>
      <c r="U3372" s="158">
        <v>43801.66</v>
      </c>
      <c r="V3372" s="158">
        <v>9198.34</v>
      </c>
      <c r="W3372" s="76">
        <v>53000</v>
      </c>
      <c r="X3372" s="16">
        <f t="shared" si="877"/>
        <v>53000</v>
      </c>
      <c r="Y3372" s="3">
        <v>1</v>
      </c>
      <c r="Z3372" s="114">
        <v>140495.87</v>
      </c>
      <c r="AA3372" s="114">
        <v>29504.13</v>
      </c>
      <c r="AB3372" s="4">
        <v>170000</v>
      </c>
      <c r="AC3372" s="18">
        <f t="shared" si="882"/>
        <v>170000</v>
      </c>
      <c r="AD3372" s="19">
        <f t="shared" si="872"/>
        <v>170000</v>
      </c>
      <c r="AE3372" s="21">
        <f t="shared" si="881"/>
        <v>40000</v>
      </c>
      <c r="AF3372" s="20">
        <f t="shared" si="873"/>
        <v>103400.37</v>
      </c>
      <c r="AG3372" s="20">
        <f t="shared" si="874"/>
        <v>193180</v>
      </c>
      <c r="AH3372" s="20">
        <f t="shared" si="875"/>
        <v>170000</v>
      </c>
      <c r="AI3372" s="20">
        <f t="shared" si="879"/>
        <v>363180</v>
      </c>
      <c r="AJ3372" s="20">
        <f t="shared" si="880"/>
        <v>0</v>
      </c>
      <c r="AK3372" s="20">
        <f t="shared" si="883"/>
        <v>363180</v>
      </c>
      <c r="AL3372" s="171"/>
    </row>
    <row r="3373" spans="1:38" ht="15.75" customHeight="1" x14ac:dyDescent="0.25">
      <c r="A3373" s="3">
        <v>2097</v>
      </c>
      <c r="B3373" s="14">
        <f t="shared" si="878"/>
        <v>2</v>
      </c>
      <c r="C3373" s="9">
        <f>IF(A3373=A3372,C3372,"")</f>
        <v>45483</v>
      </c>
      <c r="D3373" s="3" t="str">
        <f>IF(A3373=A3372,D3372,"")</f>
        <v>Oyola Alberto</v>
      </c>
      <c r="E3373" s="14" t="str">
        <f t="shared" si="876"/>
        <v>2097Oyola Alberto2</v>
      </c>
      <c r="J3373" s="14" t="str">
        <f t="shared" si="884"/>
        <v xml:space="preserve">Service completo. Cambio de aceite y filtros. Control general del vehiculo. Cambiar precap de direccion lado derecho. Cambiar extremo de direccion lado izquierdo. Cambiar lampara de patente. Regulacion de convergencia. </v>
      </c>
      <c r="L3373" s="3">
        <v>1</v>
      </c>
      <c r="M3373" s="10" t="s">
        <v>98</v>
      </c>
      <c r="N3373" s="3" t="s">
        <v>771</v>
      </c>
      <c r="O3373" s="158">
        <v>5867.77</v>
      </c>
      <c r="P3373" s="158">
        <v>1232.23</v>
      </c>
      <c r="Q3373" s="7">
        <v>7100</v>
      </c>
      <c r="S3373" s="8"/>
      <c r="T3373" s="11">
        <v>4</v>
      </c>
      <c r="U3373" s="158">
        <v>14768.6</v>
      </c>
      <c r="V3373" s="158">
        <v>3101.4</v>
      </c>
      <c r="W3373" s="76">
        <v>17870</v>
      </c>
      <c r="X3373" s="16">
        <f t="shared" si="877"/>
        <v>71480</v>
      </c>
      <c r="AC3373" s="18">
        <f t="shared" si="882"/>
        <v>0</v>
      </c>
      <c r="AD3373" s="19">
        <f t="shared" si="872"/>
        <v>170000</v>
      </c>
      <c r="AE3373" s="21">
        <f t="shared" si="881"/>
        <v>28400</v>
      </c>
      <c r="AF3373" s="20">
        <f t="shared" si="873"/>
        <v>0</v>
      </c>
      <c r="AG3373" s="20">
        <f t="shared" si="874"/>
        <v>0</v>
      </c>
      <c r="AH3373" s="20">
        <f t="shared" si="875"/>
        <v>0</v>
      </c>
      <c r="AI3373" s="20">
        <f t="shared" si="879"/>
        <v>0</v>
      </c>
      <c r="AJ3373" s="20">
        <f t="shared" si="880"/>
        <v>0</v>
      </c>
      <c r="AK3373" s="20">
        <f t="shared" si="883"/>
        <v>0</v>
      </c>
      <c r="AL3373" s="171"/>
    </row>
    <row r="3374" spans="1:38" ht="15.75" customHeight="1" x14ac:dyDescent="0.25">
      <c r="A3374" s="3">
        <v>2097</v>
      </c>
      <c r="B3374" s="14">
        <f t="shared" si="878"/>
        <v>3</v>
      </c>
      <c r="C3374" s="9">
        <f>IF(A3374=A3373,C3373,"")</f>
        <v>45483</v>
      </c>
      <c r="D3374" s="3" t="str">
        <f>IF(A3374=A3373,D3373,"")</f>
        <v>Oyola Alberto</v>
      </c>
      <c r="E3374" s="14" t="str">
        <f t="shared" si="876"/>
        <v>2097Oyola Alberto3</v>
      </c>
      <c r="J3374" s="14" t="str">
        <f t="shared" si="884"/>
        <v xml:space="preserve">Service completo. Cambio de aceite y filtros. Control general del vehiculo. Cambiar precap de direccion lado derecho. Cambiar extremo de direccion lado izquierdo. Cambiar lampara de patente. Regulacion de convergencia.  </v>
      </c>
      <c r="L3374" s="3">
        <v>1</v>
      </c>
      <c r="M3374" s="10" t="s">
        <v>2363</v>
      </c>
      <c r="N3374" s="3" t="s">
        <v>2484</v>
      </c>
      <c r="O3374" s="158">
        <v>30826.44</v>
      </c>
      <c r="P3374" s="158">
        <v>6473.56</v>
      </c>
      <c r="Q3374" s="7">
        <v>37300</v>
      </c>
      <c r="S3374" s="8"/>
      <c r="T3374" s="11">
        <v>1</v>
      </c>
      <c r="U3374" s="158">
        <v>37190.089999999997</v>
      </c>
      <c r="V3374" s="158">
        <v>7809.91</v>
      </c>
      <c r="W3374" s="76">
        <v>45000</v>
      </c>
      <c r="X3374" s="16">
        <f t="shared" si="877"/>
        <v>45000</v>
      </c>
      <c r="AC3374" s="18">
        <f t="shared" si="882"/>
        <v>0</v>
      </c>
      <c r="AD3374" s="19">
        <f t="shared" si="872"/>
        <v>170000</v>
      </c>
      <c r="AE3374" s="21">
        <f t="shared" si="881"/>
        <v>37300</v>
      </c>
      <c r="AF3374" s="20">
        <f t="shared" si="873"/>
        <v>0</v>
      </c>
      <c r="AG3374" s="20">
        <f t="shared" si="874"/>
        <v>0</v>
      </c>
      <c r="AH3374" s="20">
        <f t="shared" si="875"/>
        <v>0</v>
      </c>
      <c r="AI3374" s="20">
        <f t="shared" si="879"/>
        <v>0</v>
      </c>
      <c r="AJ3374" s="20">
        <f t="shared" si="880"/>
        <v>0</v>
      </c>
      <c r="AK3374" s="20">
        <f t="shared" si="883"/>
        <v>0</v>
      </c>
      <c r="AL3374" s="171"/>
    </row>
    <row r="3375" spans="1:38" ht="15.75" customHeight="1" x14ac:dyDescent="0.25">
      <c r="A3375" s="3">
        <v>2097</v>
      </c>
      <c r="B3375" s="14">
        <f t="shared" si="878"/>
        <v>4</v>
      </c>
      <c r="C3375" s="9">
        <f>IF(A3375=A3374,C3374,"")</f>
        <v>45483</v>
      </c>
      <c r="D3375" s="3" t="str">
        <f>IF(A3375=A3374,D3374,"")</f>
        <v>Oyola Alberto</v>
      </c>
      <c r="E3375" s="14" t="str">
        <f t="shared" si="876"/>
        <v>2097Oyola Alberto4</v>
      </c>
      <c r="J3375" s="14" t="str">
        <f t="shared" si="884"/>
        <v xml:space="preserve">Service completo. Cambio de aceite y filtros. Control general del vehiculo. Cambiar precap de direccion lado derecho. Cambiar extremo de direccion lado izquierdo. Cambiar lampara de patente. Regulacion de convergencia.   </v>
      </c>
      <c r="L3375" s="3">
        <v>1</v>
      </c>
      <c r="M3375" s="10" t="s">
        <v>2362</v>
      </c>
      <c r="N3375" s="3" t="s">
        <v>2484</v>
      </c>
      <c r="O3375" s="158">
        <v>15289.56</v>
      </c>
      <c r="P3375" s="158">
        <v>3210.81</v>
      </c>
      <c r="Q3375" s="7">
        <v>18500.37</v>
      </c>
      <c r="S3375" s="8"/>
      <c r="T3375" s="11">
        <v>1</v>
      </c>
      <c r="U3375" s="158">
        <v>19008.27</v>
      </c>
      <c r="V3375" s="158">
        <v>3991.73</v>
      </c>
      <c r="W3375" s="76">
        <v>23000</v>
      </c>
      <c r="X3375" s="16">
        <f t="shared" si="877"/>
        <v>23000</v>
      </c>
      <c r="AC3375" s="18">
        <f t="shared" si="882"/>
        <v>0</v>
      </c>
      <c r="AD3375" s="19">
        <f t="shared" si="872"/>
        <v>170000</v>
      </c>
      <c r="AE3375" s="21">
        <f t="shared" si="881"/>
        <v>18500.37</v>
      </c>
      <c r="AF3375" s="20">
        <f t="shared" si="873"/>
        <v>0</v>
      </c>
      <c r="AG3375" s="20">
        <f t="shared" si="874"/>
        <v>0</v>
      </c>
      <c r="AH3375" s="20">
        <f t="shared" si="875"/>
        <v>0</v>
      </c>
      <c r="AI3375" s="20">
        <f t="shared" si="879"/>
        <v>0</v>
      </c>
      <c r="AJ3375" s="20">
        <f t="shared" si="880"/>
        <v>0</v>
      </c>
      <c r="AK3375" s="20">
        <f t="shared" si="883"/>
        <v>0</v>
      </c>
      <c r="AL3375" s="171"/>
    </row>
    <row r="3376" spans="1:38" ht="15.75" customHeight="1" x14ac:dyDescent="0.25">
      <c r="A3376" s="3">
        <v>2097</v>
      </c>
      <c r="B3376" s="14">
        <f t="shared" si="878"/>
        <v>5</v>
      </c>
      <c r="C3376" s="9">
        <f>IF(A3376=A3375,C3375,"")</f>
        <v>45483</v>
      </c>
      <c r="D3376" s="3" t="str">
        <f>IF(A3376=A3375,D3375,"")</f>
        <v>Oyola Alberto</v>
      </c>
      <c r="E3376" s="14" t="str">
        <f t="shared" si="876"/>
        <v>2097Oyola Alberto5</v>
      </c>
      <c r="J3376" s="14" t="str">
        <f t="shared" si="884"/>
        <v xml:space="preserve">Service completo. Cambio de aceite y filtros. Control general del vehiculo. Cambiar precap de direccion lado derecho. Cambiar extremo de direccion lado izquierdo. Cambiar lampara de patente. Regulacion de convergencia.    </v>
      </c>
      <c r="L3376" s="3">
        <v>1</v>
      </c>
      <c r="M3376" s="10" t="s">
        <v>2780</v>
      </c>
      <c r="N3376" s="3" t="s">
        <v>771</v>
      </c>
      <c r="Q3376" s="7">
        <v>500</v>
      </c>
      <c r="S3376" s="8"/>
      <c r="T3376" s="11">
        <v>1</v>
      </c>
      <c r="U3376" s="158">
        <v>578.52</v>
      </c>
      <c r="V3376" s="158">
        <v>121.48</v>
      </c>
      <c r="W3376" s="76">
        <v>700</v>
      </c>
      <c r="X3376" s="16">
        <f t="shared" si="877"/>
        <v>700</v>
      </c>
      <c r="AC3376" s="18">
        <f t="shared" si="882"/>
        <v>0</v>
      </c>
      <c r="AD3376" s="19">
        <f t="shared" si="872"/>
        <v>170000</v>
      </c>
      <c r="AE3376" s="21">
        <f t="shared" si="881"/>
        <v>500</v>
      </c>
      <c r="AF3376" s="20">
        <f t="shared" si="873"/>
        <v>0</v>
      </c>
      <c r="AG3376" s="20">
        <f t="shared" si="874"/>
        <v>0</v>
      </c>
      <c r="AH3376" s="20">
        <f t="shared" si="875"/>
        <v>0</v>
      </c>
      <c r="AI3376" s="20">
        <f t="shared" si="879"/>
        <v>0</v>
      </c>
      <c r="AJ3376" s="20">
        <f t="shared" si="880"/>
        <v>0</v>
      </c>
      <c r="AK3376" s="20">
        <f t="shared" si="883"/>
        <v>0</v>
      </c>
      <c r="AL3376" s="171"/>
    </row>
    <row r="3377" spans="1:38" ht="15.75" customHeight="1" x14ac:dyDescent="0.25">
      <c r="A3377" s="3">
        <v>2098</v>
      </c>
      <c r="B3377" s="14">
        <f t="shared" si="878"/>
        <v>1</v>
      </c>
      <c r="C3377" s="9">
        <v>45484</v>
      </c>
      <c r="D3377" s="3" t="s">
        <v>3008</v>
      </c>
      <c r="E3377" s="14" t="str">
        <f t="shared" si="876"/>
        <v>2098Manassero Fanny1</v>
      </c>
      <c r="F3377" s="119" t="s">
        <v>3337</v>
      </c>
      <c r="G3377" s="119" t="s">
        <v>1494</v>
      </c>
      <c r="I3377" s="10" t="s">
        <v>3795</v>
      </c>
      <c r="J3377" s="14" t="str">
        <f t="shared" si="884"/>
        <v>Auxilio mecanico. Cambiar bateria.</v>
      </c>
      <c r="L3377" s="3">
        <v>1</v>
      </c>
      <c r="M3377" s="10" t="s">
        <v>357</v>
      </c>
      <c r="N3377" s="3" t="s">
        <v>3164</v>
      </c>
      <c r="O3377" s="158">
        <v>85227.27</v>
      </c>
      <c r="P3377" s="158">
        <v>17897.73</v>
      </c>
      <c r="Q3377" s="7">
        <v>103125</v>
      </c>
      <c r="S3377" s="8"/>
      <c r="T3377" s="11">
        <v>1</v>
      </c>
      <c r="U3377" s="158">
        <v>85227.27</v>
      </c>
      <c r="V3377" s="158">
        <v>17897.73</v>
      </c>
      <c r="W3377" s="76">
        <v>103125</v>
      </c>
      <c r="X3377" s="16">
        <f t="shared" si="877"/>
        <v>103125</v>
      </c>
      <c r="AC3377" s="18">
        <f t="shared" si="882"/>
        <v>0</v>
      </c>
      <c r="AD3377" s="19">
        <f t="shared" ref="AD3377:AD3440" si="885">IF(A3377=A3376,AD3376+AC3377,AC3377)</f>
        <v>0</v>
      </c>
      <c r="AE3377" s="21">
        <f t="shared" si="881"/>
        <v>103125</v>
      </c>
      <c r="AF3377" s="20">
        <f t="shared" ref="AF3377:AF3440" si="886">IF(A3377=A3376,0,(SUMIF($A$3:$A$999956,A3377,$Q$3:$Q$999956)))+IF(A3377=A3376,0,(SUMIF($A$3:$A$999956,A3377,$R$3:$R$999956)))</f>
        <v>103125</v>
      </c>
      <c r="AG3377" s="20">
        <f t="shared" ref="AG3377:AG3440" si="887">IF(A3377=A3376,0,(SUMIF($A$3:$A$999956,A3377,($X$3:$X$999956))))</f>
        <v>103125</v>
      </c>
      <c r="AH3377" s="20">
        <f t="shared" ref="AH3377:AH3440" si="888">IF(A3377=A3376,0,(SUMIF($A$3:$A$999956,A3377,($AC$3:$AC$999956))))</f>
        <v>0</v>
      </c>
      <c r="AI3377" s="20">
        <f t="shared" si="879"/>
        <v>103125</v>
      </c>
      <c r="AJ3377" s="20">
        <f t="shared" si="880"/>
        <v>0</v>
      </c>
      <c r="AK3377" s="20">
        <f t="shared" si="883"/>
        <v>103125</v>
      </c>
      <c r="AL3377" s="171"/>
    </row>
    <row r="3378" spans="1:38" ht="15.75" customHeight="1" x14ac:dyDescent="0.25">
      <c r="A3378" s="3">
        <v>2098</v>
      </c>
      <c r="B3378" s="14">
        <f t="shared" si="878"/>
        <v>2</v>
      </c>
      <c r="C3378" s="9">
        <f>IF(A3378=A3377,C3377,"")</f>
        <v>45484</v>
      </c>
      <c r="D3378" s="3" t="str">
        <f>IF(A3378=A3377,D3377,"")</f>
        <v>Manassero Fanny</v>
      </c>
      <c r="E3378" s="14" t="str">
        <f t="shared" si="876"/>
        <v>2098Manassero Fanny2</v>
      </c>
      <c r="J3378" s="14" t="str">
        <f t="shared" si="884"/>
        <v xml:space="preserve">Auxilio mecanico. Cambiar bateria. </v>
      </c>
      <c r="S3378" s="8"/>
      <c r="W3378" s="76"/>
      <c r="X3378" s="16">
        <f t="shared" si="877"/>
        <v>0</v>
      </c>
      <c r="AC3378" s="18">
        <f t="shared" si="882"/>
        <v>0</v>
      </c>
      <c r="AD3378" s="19">
        <f t="shared" si="885"/>
        <v>0</v>
      </c>
      <c r="AE3378" s="21">
        <f t="shared" si="881"/>
        <v>0</v>
      </c>
      <c r="AF3378" s="20">
        <f t="shared" si="886"/>
        <v>0</v>
      </c>
      <c r="AG3378" s="20">
        <f t="shared" si="887"/>
        <v>0</v>
      </c>
      <c r="AH3378" s="20">
        <f t="shared" si="888"/>
        <v>0</v>
      </c>
      <c r="AI3378" s="20">
        <f t="shared" si="879"/>
        <v>0</v>
      </c>
      <c r="AJ3378" s="20">
        <f t="shared" si="880"/>
        <v>0</v>
      </c>
      <c r="AK3378" s="20">
        <f t="shared" si="883"/>
        <v>0</v>
      </c>
      <c r="AL3378" s="171"/>
    </row>
    <row r="3379" spans="1:38" ht="15.75" customHeight="1" x14ac:dyDescent="0.25">
      <c r="A3379" s="3">
        <v>2099</v>
      </c>
      <c r="B3379" s="14">
        <f t="shared" si="878"/>
        <v>1</v>
      </c>
      <c r="C3379" s="9">
        <v>45484</v>
      </c>
      <c r="D3379" s="3" t="s">
        <v>3476</v>
      </c>
      <c r="E3379" s="14" t="str">
        <f t="shared" si="876"/>
        <v>2099Ramancin Enrique1</v>
      </c>
      <c r="F3379" s="119" t="s">
        <v>3477</v>
      </c>
      <c r="G3379" s="119" t="s">
        <v>1325</v>
      </c>
      <c r="I3379" s="10" t="s">
        <v>4149</v>
      </c>
      <c r="J3379" s="14" t="str">
        <f t="shared" si="884"/>
        <v>Sacar elastico trasero derecho. Llevar a reparar. Colocar. Sacar ambos amortiguadores delanteros. Cambiar bujes de parte inferior derecha de amortiguador. Sacar semieje lado izquierdo. Colocar fuelle nuevo con grasa nueva.</v>
      </c>
      <c r="K3379" s="3" t="s">
        <v>3383</v>
      </c>
      <c r="L3379" s="3">
        <v>1</v>
      </c>
      <c r="M3379" s="10" t="s">
        <v>4150</v>
      </c>
      <c r="N3379" s="3" t="s">
        <v>4151</v>
      </c>
      <c r="O3379" s="158">
        <v>70682.89</v>
      </c>
      <c r="P3379" s="158">
        <v>14843.41</v>
      </c>
      <c r="Q3379" s="7">
        <v>85526.3</v>
      </c>
      <c r="S3379" s="8"/>
      <c r="T3379" s="11">
        <v>1</v>
      </c>
      <c r="U3379" s="158">
        <v>79338.850000000006</v>
      </c>
      <c r="V3379" s="158">
        <v>16661.150000000001</v>
      </c>
      <c r="W3379" s="76">
        <v>96000</v>
      </c>
      <c r="X3379" s="16">
        <f t="shared" si="877"/>
        <v>96000</v>
      </c>
      <c r="Y3379" s="3">
        <v>1</v>
      </c>
      <c r="Z3379" s="114">
        <v>123966.95</v>
      </c>
      <c r="AA3379" s="114">
        <v>26033.05</v>
      </c>
      <c r="AB3379" s="4">
        <v>150000</v>
      </c>
      <c r="AC3379" s="18">
        <f t="shared" si="882"/>
        <v>150000</v>
      </c>
      <c r="AD3379" s="19">
        <f t="shared" si="885"/>
        <v>150000</v>
      </c>
      <c r="AE3379" s="21">
        <f t="shared" si="881"/>
        <v>85526.3</v>
      </c>
      <c r="AF3379" s="20">
        <f t="shared" si="886"/>
        <v>110126.3</v>
      </c>
      <c r="AG3379" s="20">
        <f t="shared" si="887"/>
        <v>127000</v>
      </c>
      <c r="AH3379" s="20">
        <f t="shared" si="888"/>
        <v>150000</v>
      </c>
      <c r="AI3379" s="20">
        <f t="shared" si="879"/>
        <v>277000</v>
      </c>
      <c r="AJ3379" s="20">
        <f t="shared" si="880"/>
        <v>0</v>
      </c>
      <c r="AK3379" s="20">
        <f t="shared" si="883"/>
        <v>277000</v>
      </c>
      <c r="AL3379" s="171"/>
    </row>
    <row r="3380" spans="1:38" ht="15.75" customHeight="1" x14ac:dyDescent="0.25">
      <c r="A3380" s="3">
        <v>2099</v>
      </c>
      <c r="B3380" s="14">
        <f t="shared" si="878"/>
        <v>2</v>
      </c>
      <c r="C3380" s="9">
        <f>IF(A3380=A3379,C3379,"")</f>
        <v>45484</v>
      </c>
      <c r="D3380" s="3" t="str">
        <f>IF(A3380=A3379,D3379,"")</f>
        <v>Ramancin Enrique</v>
      </c>
      <c r="E3380" s="14" t="str">
        <f t="shared" si="876"/>
        <v>2099Ramancin Enrique2</v>
      </c>
      <c r="J3380" s="14" t="str">
        <f t="shared" si="884"/>
        <v xml:space="preserve">Sacar elastico trasero derecho. Llevar a reparar. Colocar. Sacar ambos amortiguadores delanteros. Cambiar bujes de parte inferior derecha de amortiguador. Sacar semieje lado izquierdo. Colocar fuelle nuevo con grasa nueva. </v>
      </c>
      <c r="L3380" s="3">
        <v>1</v>
      </c>
      <c r="M3380" s="10" t="s">
        <v>4152</v>
      </c>
      <c r="N3380" s="3" t="s">
        <v>2484</v>
      </c>
      <c r="O3380" s="158">
        <v>9090.91</v>
      </c>
      <c r="P3380" s="158">
        <v>1909.09</v>
      </c>
      <c r="Q3380" s="7">
        <v>11000</v>
      </c>
      <c r="S3380" s="8"/>
      <c r="T3380" s="11">
        <v>1</v>
      </c>
      <c r="U3380" s="158">
        <v>11570.25</v>
      </c>
      <c r="V3380" s="158">
        <v>2429.75</v>
      </c>
      <c r="W3380" s="76">
        <v>14000</v>
      </c>
      <c r="X3380" s="16">
        <f t="shared" si="877"/>
        <v>14000</v>
      </c>
      <c r="AC3380" s="18">
        <f t="shared" si="882"/>
        <v>0</v>
      </c>
      <c r="AD3380" s="19">
        <f t="shared" si="885"/>
        <v>150000</v>
      </c>
      <c r="AE3380" s="21">
        <f t="shared" si="881"/>
        <v>11000</v>
      </c>
      <c r="AF3380" s="20">
        <f t="shared" si="886"/>
        <v>0</v>
      </c>
      <c r="AG3380" s="20">
        <f t="shared" si="887"/>
        <v>0</v>
      </c>
      <c r="AH3380" s="20">
        <f t="shared" si="888"/>
        <v>0</v>
      </c>
      <c r="AI3380" s="20">
        <f t="shared" si="879"/>
        <v>0</v>
      </c>
      <c r="AJ3380" s="20">
        <f t="shared" si="880"/>
        <v>0</v>
      </c>
      <c r="AK3380" s="20">
        <f t="shared" si="883"/>
        <v>0</v>
      </c>
      <c r="AL3380" s="171"/>
    </row>
    <row r="3381" spans="1:38" ht="15.75" customHeight="1" x14ac:dyDescent="0.25">
      <c r="A3381" s="3">
        <v>2099</v>
      </c>
      <c r="B3381" s="14">
        <f t="shared" si="878"/>
        <v>3</v>
      </c>
      <c r="C3381" s="9">
        <f>IF(A3381=A3380,C3380,"")</f>
        <v>45484</v>
      </c>
      <c r="D3381" s="3" t="str">
        <f>IF(A3381=A3380,D3380,"")</f>
        <v>Ramancin Enrique</v>
      </c>
      <c r="E3381" s="14" t="str">
        <f t="shared" si="876"/>
        <v>2099Ramancin Enrique3</v>
      </c>
      <c r="J3381" s="14" t="str">
        <f t="shared" si="884"/>
        <v xml:space="preserve">Sacar elastico trasero derecho. Llevar a reparar. Colocar. Sacar ambos amortiguadores delanteros. Cambiar bujes de parte inferior derecha de amortiguador. Sacar semieje lado izquierdo. Colocar fuelle nuevo con grasa nueva.  </v>
      </c>
      <c r="L3381" s="3">
        <v>1</v>
      </c>
      <c r="M3381" s="10" t="s">
        <v>4153</v>
      </c>
      <c r="N3381" s="3" t="s">
        <v>3241</v>
      </c>
      <c r="O3381" s="158">
        <v>11239.67</v>
      </c>
      <c r="P3381" s="158">
        <v>2360.33</v>
      </c>
      <c r="Q3381" s="7">
        <v>13600</v>
      </c>
      <c r="S3381" s="8"/>
      <c r="T3381" s="11">
        <v>1</v>
      </c>
      <c r="U3381" s="158">
        <v>14049.59</v>
      </c>
      <c r="V3381" s="158">
        <v>2950.41</v>
      </c>
      <c r="W3381" s="76">
        <v>17000</v>
      </c>
      <c r="X3381" s="16">
        <f t="shared" si="877"/>
        <v>17000</v>
      </c>
      <c r="AC3381" s="18">
        <f t="shared" si="882"/>
        <v>0</v>
      </c>
      <c r="AD3381" s="19">
        <f t="shared" si="885"/>
        <v>150000</v>
      </c>
      <c r="AE3381" s="21">
        <f t="shared" si="881"/>
        <v>13600</v>
      </c>
      <c r="AF3381" s="20">
        <f t="shared" si="886"/>
        <v>0</v>
      </c>
      <c r="AG3381" s="20">
        <f t="shared" si="887"/>
        <v>0</v>
      </c>
      <c r="AH3381" s="20">
        <f t="shared" si="888"/>
        <v>0</v>
      </c>
      <c r="AI3381" s="20">
        <f t="shared" si="879"/>
        <v>0</v>
      </c>
      <c r="AJ3381" s="20">
        <f t="shared" si="880"/>
        <v>0</v>
      </c>
      <c r="AK3381" s="20">
        <f t="shared" si="883"/>
        <v>0</v>
      </c>
      <c r="AL3381" s="171"/>
    </row>
    <row r="3382" spans="1:38" ht="15.75" customHeight="1" x14ac:dyDescent="0.25">
      <c r="A3382" s="3">
        <v>2100</v>
      </c>
      <c r="B3382" s="14">
        <f t="shared" si="878"/>
        <v>1</v>
      </c>
      <c r="C3382" s="9">
        <v>45485</v>
      </c>
      <c r="D3382" s="3" t="s">
        <v>2360</v>
      </c>
      <c r="E3382" s="14" t="str">
        <f t="shared" si="876"/>
        <v>2100Domansky Roberto1</v>
      </c>
      <c r="F3382" s="119" t="s">
        <v>3340</v>
      </c>
      <c r="G3382" s="119" t="s">
        <v>4155</v>
      </c>
      <c r="H3382" s="119">
        <v>59329</v>
      </c>
      <c r="I3382" s="10" t="s">
        <v>4158</v>
      </c>
      <c r="J3382" s="14" t="str">
        <f t="shared" si="884"/>
        <v>Service completo. Cambio de aceite y filtros. Control general del vehiculo. Rotacion de ruedas. Cambiar juego de bujias. Lavado motor.</v>
      </c>
      <c r="K3382" s="3" t="s">
        <v>2390</v>
      </c>
      <c r="L3382" s="3">
        <v>1</v>
      </c>
      <c r="M3382" s="10" t="s">
        <v>222</v>
      </c>
      <c r="N3382" s="3" t="s">
        <v>771</v>
      </c>
      <c r="O3382" s="158">
        <v>5867.77</v>
      </c>
      <c r="P3382" s="158">
        <v>1232.23</v>
      </c>
      <c r="Q3382" s="7">
        <v>7100</v>
      </c>
      <c r="S3382" s="8"/>
      <c r="T3382" s="11">
        <v>4</v>
      </c>
      <c r="U3382" s="158">
        <v>14768.6</v>
      </c>
      <c r="V3382" s="158">
        <v>3101.4</v>
      </c>
      <c r="W3382" s="76">
        <v>17870</v>
      </c>
      <c r="X3382" s="16">
        <f t="shared" si="877"/>
        <v>71480</v>
      </c>
      <c r="Y3382" s="3">
        <v>1</v>
      </c>
      <c r="Z3382" s="114">
        <v>57851.24</v>
      </c>
      <c r="AA3382" s="114">
        <v>12148.76</v>
      </c>
      <c r="AB3382" s="4">
        <v>70000</v>
      </c>
      <c r="AC3382" s="18">
        <f t="shared" si="882"/>
        <v>70000</v>
      </c>
      <c r="AD3382" s="19">
        <f t="shared" si="885"/>
        <v>70000</v>
      </c>
      <c r="AE3382" s="21">
        <f t="shared" si="881"/>
        <v>28400</v>
      </c>
      <c r="AF3382" s="20">
        <f t="shared" si="886"/>
        <v>47678</v>
      </c>
      <c r="AG3382" s="20">
        <f t="shared" si="887"/>
        <v>164680</v>
      </c>
      <c r="AH3382" s="20">
        <f t="shared" si="888"/>
        <v>70000</v>
      </c>
      <c r="AI3382" s="20">
        <f t="shared" si="879"/>
        <v>234680</v>
      </c>
      <c r="AJ3382" s="20">
        <f t="shared" si="880"/>
        <v>0</v>
      </c>
      <c r="AK3382" s="20">
        <f t="shared" si="883"/>
        <v>234680</v>
      </c>
      <c r="AL3382" s="171"/>
    </row>
    <row r="3383" spans="1:38" ht="15.75" customHeight="1" x14ac:dyDescent="0.25">
      <c r="A3383" s="3">
        <v>2100</v>
      </c>
      <c r="B3383" s="14">
        <f t="shared" si="878"/>
        <v>2</v>
      </c>
      <c r="C3383" s="9">
        <f>IF(A3383=A3382,C3382,"")</f>
        <v>45485</v>
      </c>
      <c r="D3383" s="3" t="str">
        <f>IF(A3383=A3382,D3382,"")</f>
        <v>Domansky Roberto</v>
      </c>
      <c r="E3383" s="14" t="str">
        <f t="shared" si="876"/>
        <v>2100Domansky Roberto2</v>
      </c>
      <c r="J3383" s="14" t="str">
        <f t="shared" si="884"/>
        <v xml:space="preserve">Service completo. Cambio de aceite y filtros. Control general del vehiculo. Rotacion de ruedas. Cambiar juego de bujias. Lavado motor. </v>
      </c>
      <c r="L3383" s="3">
        <v>1</v>
      </c>
      <c r="M3383" s="10" t="s">
        <v>3788</v>
      </c>
      <c r="N3383" s="3" t="s">
        <v>771</v>
      </c>
      <c r="O3383" s="158">
        <v>9238.02</v>
      </c>
      <c r="P3383" s="158">
        <v>1939.98</v>
      </c>
      <c r="Q3383" s="7">
        <v>11178</v>
      </c>
      <c r="S3383" s="8"/>
      <c r="T3383" s="11">
        <v>1</v>
      </c>
      <c r="U3383" s="158">
        <v>10743.81</v>
      </c>
      <c r="V3383" s="158">
        <v>2256.19</v>
      </c>
      <c r="W3383" s="76">
        <v>13000</v>
      </c>
      <c r="X3383" s="16">
        <f t="shared" si="877"/>
        <v>13000</v>
      </c>
      <c r="AC3383" s="18">
        <f t="shared" si="882"/>
        <v>0</v>
      </c>
      <c r="AD3383" s="19">
        <f t="shared" si="885"/>
        <v>70000</v>
      </c>
      <c r="AE3383" s="21">
        <f t="shared" si="881"/>
        <v>11178</v>
      </c>
      <c r="AF3383" s="20">
        <f t="shared" si="886"/>
        <v>0</v>
      </c>
      <c r="AG3383" s="20">
        <f t="shared" si="887"/>
        <v>0</v>
      </c>
      <c r="AH3383" s="20">
        <f t="shared" si="888"/>
        <v>0</v>
      </c>
      <c r="AI3383" s="20">
        <f t="shared" si="879"/>
        <v>0</v>
      </c>
      <c r="AJ3383" s="20">
        <f t="shared" si="880"/>
        <v>0</v>
      </c>
      <c r="AK3383" s="20">
        <f t="shared" si="883"/>
        <v>0</v>
      </c>
      <c r="AL3383" s="171"/>
    </row>
    <row r="3384" spans="1:38" ht="15.75" customHeight="1" x14ac:dyDescent="0.25">
      <c r="A3384" s="3">
        <v>2100</v>
      </c>
      <c r="B3384" s="14">
        <f t="shared" si="878"/>
        <v>3</v>
      </c>
      <c r="C3384" s="9">
        <f>IF(A3384=A3383,C3383,"")</f>
        <v>45485</v>
      </c>
      <c r="D3384" s="3" t="str">
        <f>IF(A3384=A3383,D3383,"")</f>
        <v>Domansky Roberto</v>
      </c>
      <c r="E3384" s="14" t="str">
        <f t="shared" si="876"/>
        <v>2100Domansky Roberto3</v>
      </c>
      <c r="J3384" s="14" t="str">
        <f t="shared" si="884"/>
        <v xml:space="preserve">Service completo. Cambio de aceite y filtros. Control general del vehiculo. Rotacion de ruedas. Cambiar juego de bujias. Lavado motor.  </v>
      </c>
      <c r="L3384" s="3">
        <v>1</v>
      </c>
      <c r="M3384" s="10" t="s">
        <v>4156</v>
      </c>
      <c r="N3384" s="3" t="s">
        <v>771</v>
      </c>
      <c r="O3384" s="158">
        <v>7768.6</v>
      </c>
      <c r="P3384" s="158">
        <v>1631.4</v>
      </c>
      <c r="Q3384" s="7">
        <v>9400</v>
      </c>
      <c r="S3384" s="8"/>
      <c r="T3384" s="11">
        <v>1</v>
      </c>
      <c r="U3384" s="158">
        <v>10743.81</v>
      </c>
      <c r="V3384" s="158">
        <v>2256.19</v>
      </c>
      <c r="W3384" s="76">
        <v>13000</v>
      </c>
      <c r="X3384" s="16">
        <f t="shared" si="877"/>
        <v>13000</v>
      </c>
      <c r="AC3384" s="18">
        <f t="shared" si="882"/>
        <v>0</v>
      </c>
      <c r="AD3384" s="19">
        <f t="shared" si="885"/>
        <v>70000</v>
      </c>
      <c r="AE3384" s="21">
        <f t="shared" si="881"/>
        <v>9400</v>
      </c>
      <c r="AF3384" s="20">
        <f t="shared" si="886"/>
        <v>0</v>
      </c>
      <c r="AG3384" s="20">
        <f t="shared" si="887"/>
        <v>0</v>
      </c>
      <c r="AH3384" s="20">
        <f t="shared" si="888"/>
        <v>0</v>
      </c>
      <c r="AI3384" s="20">
        <f t="shared" si="879"/>
        <v>0</v>
      </c>
      <c r="AJ3384" s="20">
        <f t="shared" si="880"/>
        <v>0</v>
      </c>
      <c r="AK3384" s="20">
        <f t="shared" si="883"/>
        <v>0</v>
      </c>
      <c r="AL3384" s="171"/>
    </row>
    <row r="3385" spans="1:38" ht="15.75" customHeight="1" x14ac:dyDescent="0.25">
      <c r="A3385" s="3">
        <v>2100</v>
      </c>
      <c r="B3385" s="14">
        <f t="shared" si="878"/>
        <v>4</v>
      </c>
      <c r="C3385" s="9">
        <f>IF(A3385=A3384,C3384,"")</f>
        <v>45485</v>
      </c>
      <c r="D3385" s="3" t="str">
        <f>IF(A3385=A3384,D3384,"")</f>
        <v>Domansky Roberto</v>
      </c>
      <c r="E3385" s="14" t="str">
        <f t="shared" si="876"/>
        <v>2100Domansky Roberto4</v>
      </c>
      <c r="J3385" s="14" t="str">
        <f t="shared" si="884"/>
        <v xml:space="preserve">Service completo. Cambio de aceite y filtros. Control general del vehiculo. Rotacion de ruedas. Cambiar juego de bujias. Lavado motor.   </v>
      </c>
      <c r="L3385" s="3">
        <v>1</v>
      </c>
      <c r="M3385" s="10" t="s">
        <v>3067</v>
      </c>
      <c r="N3385" s="3" t="s">
        <v>771</v>
      </c>
      <c r="O3385" s="158">
        <v>7438.02</v>
      </c>
      <c r="P3385" s="158">
        <v>1561.98</v>
      </c>
      <c r="Q3385" s="7">
        <v>9000</v>
      </c>
      <c r="S3385" s="8"/>
      <c r="T3385" s="11">
        <v>1</v>
      </c>
      <c r="U3385" s="158">
        <v>9917.36</v>
      </c>
      <c r="V3385" s="158">
        <v>2082.64</v>
      </c>
      <c r="W3385" s="76">
        <v>12000</v>
      </c>
      <c r="X3385" s="16">
        <f t="shared" si="877"/>
        <v>12000</v>
      </c>
      <c r="AC3385" s="18">
        <f t="shared" si="882"/>
        <v>0</v>
      </c>
      <c r="AD3385" s="19">
        <f t="shared" si="885"/>
        <v>70000</v>
      </c>
      <c r="AE3385" s="21">
        <f t="shared" si="881"/>
        <v>9000</v>
      </c>
      <c r="AF3385" s="20">
        <f t="shared" si="886"/>
        <v>0</v>
      </c>
      <c r="AG3385" s="20">
        <f t="shared" si="887"/>
        <v>0</v>
      </c>
      <c r="AH3385" s="20">
        <f t="shared" si="888"/>
        <v>0</v>
      </c>
      <c r="AI3385" s="20">
        <f t="shared" si="879"/>
        <v>0</v>
      </c>
      <c r="AJ3385" s="20">
        <f t="shared" si="880"/>
        <v>0</v>
      </c>
      <c r="AK3385" s="20">
        <f t="shared" si="883"/>
        <v>0</v>
      </c>
      <c r="AL3385" s="171"/>
    </row>
    <row r="3386" spans="1:38" ht="15.75" customHeight="1" x14ac:dyDescent="0.25">
      <c r="A3386" s="3">
        <v>2100</v>
      </c>
      <c r="B3386" s="14">
        <f t="shared" si="878"/>
        <v>5</v>
      </c>
      <c r="C3386" s="9">
        <v>45485</v>
      </c>
      <c r="D3386" s="3" t="s">
        <v>2360</v>
      </c>
      <c r="E3386" s="14" t="str">
        <f t="shared" si="876"/>
        <v>2100Domansky Roberto5</v>
      </c>
      <c r="J3386" s="14" t="str">
        <f t="shared" si="884"/>
        <v xml:space="preserve">Service completo. Cambio de aceite y filtros. Control general del vehiculo. Rotacion de ruedas. Cambiar juego de bujias. Lavado motor.    </v>
      </c>
      <c r="L3386" s="3">
        <v>1</v>
      </c>
      <c r="M3386" s="10" t="s">
        <v>2222</v>
      </c>
      <c r="N3386" s="3" t="s">
        <v>734</v>
      </c>
      <c r="O3386" s="158">
        <v>9090.91</v>
      </c>
      <c r="P3386" s="158">
        <v>1909.09</v>
      </c>
      <c r="Q3386" s="7">
        <v>11000</v>
      </c>
      <c r="S3386" s="8"/>
      <c r="T3386" s="11">
        <v>4</v>
      </c>
      <c r="U3386" s="158">
        <v>11404.96</v>
      </c>
      <c r="V3386" s="158">
        <v>2395.04</v>
      </c>
      <c r="W3386" s="76">
        <v>13800</v>
      </c>
      <c r="X3386" s="16">
        <f t="shared" si="877"/>
        <v>55200</v>
      </c>
      <c r="AC3386" s="18">
        <f t="shared" si="882"/>
        <v>0</v>
      </c>
      <c r="AD3386" s="19">
        <f t="shared" si="885"/>
        <v>70000</v>
      </c>
      <c r="AE3386" s="21">
        <f t="shared" si="881"/>
        <v>44000</v>
      </c>
      <c r="AF3386" s="20">
        <f t="shared" si="886"/>
        <v>0</v>
      </c>
      <c r="AG3386" s="20">
        <f t="shared" si="887"/>
        <v>0</v>
      </c>
      <c r="AH3386" s="20">
        <f t="shared" si="888"/>
        <v>0</v>
      </c>
      <c r="AI3386" s="20">
        <f t="shared" si="879"/>
        <v>0</v>
      </c>
      <c r="AJ3386" s="20">
        <f t="shared" si="880"/>
        <v>0</v>
      </c>
      <c r="AK3386" s="20">
        <f t="shared" si="883"/>
        <v>0</v>
      </c>
      <c r="AL3386" s="171"/>
    </row>
    <row r="3387" spans="1:38" ht="15.75" customHeight="1" x14ac:dyDescent="0.25">
      <c r="A3387" s="3">
        <v>2101</v>
      </c>
      <c r="B3387" s="14">
        <f t="shared" si="878"/>
        <v>1</v>
      </c>
      <c r="C3387" s="9">
        <v>45485</v>
      </c>
      <c r="D3387" s="3" t="s">
        <v>3814</v>
      </c>
      <c r="E3387" s="14" t="str">
        <f t="shared" si="876"/>
        <v>2101Molinari Kike1</v>
      </c>
      <c r="F3387" s="119" t="s">
        <v>1248</v>
      </c>
      <c r="G3387" s="119" t="s">
        <v>2187</v>
      </c>
      <c r="H3387" s="119">
        <v>171529</v>
      </c>
      <c r="I3387" s="10" t="s">
        <v>4157</v>
      </c>
      <c r="J3387" s="14" t="str">
        <f t="shared" si="884"/>
        <v>Service completo. Cambio de aceite y filtros. Control general del vehiculo. Rotacion de ruedas. Cambiar juego de pastillas de frenos. Cambiar bieleta de barra estabilizadora lado izquierdo.</v>
      </c>
      <c r="K3387" s="3" t="s">
        <v>2390</v>
      </c>
      <c r="L3387" s="3">
        <v>1</v>
      </c>
      <c r="M3387" s="10" t="s">
        <v>728</v>
      </c>
      <c r="N3387" s="3" t="s">
        <v>771</v>
      </c>
      <c r="O3387" s="158">
        <v>3739.67</v>
      </c>
      <c r="P3387" s="158">
        <v>785.33</v>
      </c>
      <c r="Q3387" s="7">
        <v>4525</v>
      </c>
      <c r="S3387" s="8"/>
      <c r="T3387" s="11">
        <v>4</v>
      </c>
      <c r="U3387" s="158">
        <v>10082.65</v>
      </c>
      <c r="V3387" s="158">
        <v>2117.35</v>
      </c>
      <c r="W3387" s="76">
        <v>12200</v>
      </c>
      <c r="X3387" s="16">
        <f t="shared" si="877"/>
        <v>48800</v>
      </c>
      <c r="Y3387" s="3">
        <v>1</v>
      </c>
      <c r="Z3387" s="114">
        <v>82644.63</v>
      </c>
      <c r="AA3387" s="114">
        <v>17355.37</v>
      </c>
      <c r="AB3387" s="4">
        <v>100000</v>
      </c>
      <c r="AC3387" s="18">
        <f t="shared" si="882"/>
        <v>100000</v>
      </c>
      <c r="AD3387" s="19">
        <f t="shared" si="885"/>
        <v>100000</v>
      </c>
      <c r="AE3387" s="21">
        <f t="shared" si="881"/>
        <v>18100</v>
      </c>
      <c r="AF3387" s="20">
        <f t="shared" si="886"/>
        <v>82914</v>
      </c>
      <c r="AG3387" s="20">
        <f t="shared" si="887"/>
        <v>159800</v>
      </c>
      <c r="AH3387" s="20">
        <f t="shared" si="888"/>
        <v>100000</v>
      </c>
      <c r="AI3387" s="20">
        <f t="shared" si="879"/>
        <v>214710.74380165289</v>
      </c>
      <c r="AJ3387" s="20">
        <f t="shared" si="880"/>
        <v>45089.256198347102</v>
      </c>
      <c r="AK3387" s="20">
        <f t="shared" si="883"/>
        <v>259800</v>
      </c>
      <c r="AL3387" s="171">
        <v>70</v>
      </c>
    </row>
    <row r="3388" spans="1:38" ht="15.75" customHeight="1" x14ac:dyDescent="0.25">
      <c r="A3388" s="3">
        <v>2101</v>
      </c>
      <c r="B3388" s="14">
        <f t="shared" si="878"/>
        <v>2</v>
      </c>
      <c r="C3388" s="9">
        <f t="shared" ref="C3388:C3393" si="889">IF(A3388=A3387,C3387,"")</f>
        <v>45485</v>
      </c>
      <c r="D3388" s="3" t="str">
        <f t="shared" ref="D3388:D3393" si="890">IF(A3388=A3387,D3387,"")</f>
        <v>Molinari Kike</v>
      </c>
      <c r="E3388" s="14" t="str">
        <f t="shared" si="876"/>
        <v>2101Molinari Kike2</v>
      </c>
      <c r="J3388" s="14" t="str">
        <f t="shared" si="884"/>
        <v xml:space="preserve">Service completo. Cambio de aceite y filtros. Control general del vehiculo. Rotacion de ruedas. Cambiar juego de pastillas de frenos. Cambiar bieleta de barra estabilizadora lado izquierdo. </v>
      </c>
      <c r="L3388" s="3">
        <v>1</v>
      </c>
      <c r="M3388" s="10" t="s">
        <v>3169</v>
      </c>
      <c r="N3388" s="3" t="s">
        <v>771</v>
      </c>
      <c r="O3388" s="158">
        <v>8368.6</v>
      </c>
      <c r="P3388" s="158">
        <v>1757.4</v>
      </c>
      <c r="Q3388" s="7">
        <v>10126</v>
      </c>
      <c r="S3388" s="8"/>
      <c r="T3388" s="11">
        <v>1</v>
      </c>
      <c r="U3388" s="158">
        <v>10743.81</v>
      </c>
      <c r="V3388" s="158">
        <v>2256.19</v>
      </c>
      <c r="W3388" s="76">
        <v>13000</v>
      </c>
      <c r="X3388" s="16">
        <f t="shared" si="877"/>
        <v>13000</v>
      </c>
      <c r="AC3388" s="18">
        <f t="shared" si="882"/>
        <v>0</v>
      </c>
      <c r="AD3388" s="19">
        <f t="shared" si="885"/>
        <v>100000</v>
      </c>
      <c r="AE3388" s="21">
        <f t="shared" si="881"/>
        <v>10126</v>
      </c>
      <c r="AF3388" s="20">
        <f t="shared" si="886"/>
        <v>0</v>
      </c>
      <c r="AG3388" s="20">
        <f t="shared" si="887"/>
        <v>0</v>
      </c>
      <c r="AH3388" s="20">
        <f t="shared" si="888"/>
        <v>0</v>
      </c>
      <c r="AI3388" s="20">
        <f t="shared" si="879"/>
        <v>0</v>
      </c>
      <c r="AJ3388" s="20">
        <f t="shared" si="880"/>
        <v>0</v>
      </c>
      <c r="AK3388" s="20">
        <f t="shared" si="883"/>
        <v>0</v>
      </c>
      <c r="AL3388" s="171"/>
    </row>
    <row r="3389" spans="1:38" ht="15.75" customHeight="1" x14ac:dyDescent="0.25">
      <c r="A3389" s="3">
        <v>2101</v>
      </c>
      <c r="B3389" s="14">
        <f t="shared" si="878"/>
        <v>3</v>
      </c>
      <c r="C3389" s="9">
        <f t="shared" si="889"/>
        <v>45485</v>
      </c>
      <c r="D3389" s="3" t="str">
        <f t="shared" si="890"/>
        <v>Molinari Kike</v>
      </c>
      <c r="E3389" s="14" t="str">
        <f t="shared" si="876"/>
        <v>2101Molinari Kike3</v>
      </c>
      <c r="J3389" s="14" t="str">
        <f t="shared" si="884"/>
        <v xml:space="preserve">Service completo. Cambio de aceite y filtros. Control general del vehiculo. Rotacion de ruedas. Cambiar juego de pastillas de frenos. Cambiar bieleta de barra estabilizadora lado izquierdo.  </v>
      </c>
      <c r="L3389" s="3">
        <v>1</v>
      </c>
      <c r="M3389" s="10" t="s">
        <v>2178</v>
      </c>
      <c r="N3389" s="3" t="s">
        <v>771</v>
      </c>
      <c r="O3389" s="158">
        <v>4204.96</v>
      </c>
      <c r="P3389" s="158">
        <v>883.04</v>
      </c>
      <c r="Q3389" s="7">
        <v>5088</v>
      </c>
      <c r="S3389" s="8"/>
      <c r="T3389" s="11">
        <v>1</v>
      </c>
      <c r="U3389" s="158">
        <v>7851.24</v>
      </c>
      <c r="V3389" s="158">
        <v>1648.76</v>
      </c>
      <c r="W3389" s="76">
        <v>9500</v>
      </c>
      <c r="X3389" s="16">
        <f t="shared" si="877"/>
        <v>9500</v>
      </c>
      <c r="AC3389" s="18">
        <f t="shared" si="882"/>
        <v>0</v>
      </c>
      <c r="AD3389" s="19">
        <f t="shared" si="885"/>
        <v>100000</v>
      </c>
      <c r="AE3389" s="21">
        <f t="shared" si="881"/>
        <v>5088</v>
      </c>
      <c r="AF3389" s="20">
        <f t="shared" si="886"/>
        <v>0</v>
      </c>
      <c r="AG3389" s="20">
        <f t="shared" si="887"/>
        <v>0</v>
      </c>
      <c r="AH3389" s="20">
        <f t="shared" si="888"/>
        <v>0</v>
      </c>
      <c r="AI3389" s="20">
        <f t="shared" si="879"/>
        <v>0</v>
      </c>
      <c r="AJ3389" s="20">
        <f t="shared" si="880"/>
        <v>0</v>
      </c>
      <c r="AK3389" s="20">
        <f t="shared" si="883"/>
        <v>0</v>
      </c>
      <c r="AL3389" s="171"/>
    </row>
    <row r="3390" spans="1:38" ht="15.75" customHeight="1" x14ac:dyDescent="0.25">
      <c r="A3390" s="3">
        <v>2101</v>
      </c>
      <c r="B3390" s="14">
        <f t="shared" si="878"/>
        <v>4</v>
      </c>
      <c r="C3390" s="9">
        <f t="shared" si="889"/>
        <v>45485</v>
      </c>
      <c r="D3390" s="3" t="str">
        <f t="shared" si="890"/>
        <v>Molinari Kike</v>
      </c>
      <c r="E3390" s="14" t="str">
        <f t="shared" ref="E3390:E3453" si="891">CONCATENATE(A3390,D3390,B3390)</f>
        <v>2101Molinari Kike4</v>
      </c>
      <c r="J3390" s="14" t="str">
        <f t="shared" si="884"/>
        <v xml:space="preserve">Service completo. Cambio de aceite y filtros. Control general del vehiculo. Rotacion de ruedas. Cambiar juego de pastillas de frenos. Cambiar bieleta de barra estabilizadora lado izquierdo.   </v>
      </c>
      <c r="L3390" s="3">
        <v>1</v>
      </c>
      <c r="M3390" s="10" t="s">
        <v>2986</v>
      </c>
      <c r="N3390" s="3" t="s">
        <v>771</v>
      </c>
      <c r="O3390" s="158">
        <v>3863.64</v>
      </c>
      <c r="P3390" s="158">
        <v>811.36</v>
      </c>
      <c r="Q3390" s="7">
        <v>4675</v>
      </c>
      <c r="S3390" s="8"/>
      <c r="T3390" s="11">
        <v>1</v>
      </c>
      <c r="U3390" s="158">
        <v>9504.14</v>
      </c>
      <c r="V3390" s="158">
        <v>1995.86</v>
      </c>
      <c r="W3390" s="76">
        <v>11500</v>
      </c>
      <c r="X3390" s="16">
        <f t="shared" si="877"/>
        <v>11500</v>
      </c>
      <c r="AC3390" s="18">
        <f t="shared" si="882"/>
        <v>0</v>
      </c>
      <c r="AD3390" s="19">
        <f t="shared" si="885"/>
        <v>100000</v>
      </c>
      <c r="AE3390" s="21">
        <f t="shared" si="881"/>
        <v>4675</v>
      </c>
      <c r="AF3390" s="20">
        <f t="shared" si="886"/>
        <v>0</v>
      </c>
      <c r="AG3390" s="20">
        <f t="shared" si="887"/>
        <v>0</v>
      </c>
      <c r="AH3390" s="20">
        <f t="shared" si="888"/>
        <v>0</v>
      </c>
      <c r="AI3390" s="20">
        <f t="shared" si="879"/>
        <v>0</v>
      </c>
      <c r="AJ3390" s="20">
        <f t="shared" si="880"/>
        <v>0</v>
      </c>
      <c r="AK3390" s="20">
        <f t="shared" si="883"/>
        <v>0</v>
      </c>
      <c r="AL3390" s="171"/>
    </row>
    <row r="3391" spans="1:38" ht="15.75" customHeight="1" x14ac:dyDescent="0.25">
      <c r="A3391" s="3">
        <v>2101</v>
      </c>
      <c r="B3391" s="14">
        <f t="shared" si="878"/>
        <v>5</v>
      </c>
      <c r="C3391" s="9">
        <f t="shared" si="889"/>
        <v>45485</v>
      </c>
      <c r="D3391" s="3" t="str">
        <f t="shared" si="890"/>
        <v>Molinari Kike</v>
      </c>
      <c r="E3391" s="14" t="str">
        <f t="shared" si="891"/>
        <v>2101Molinari Kike5</v>
      </c>
      <c r="J3391" s="14" t="str">
        <f t="shared" si="884"/>
        <v xml:space="preserve">Service completo. Cambio de aceite y filtros. Control general del vehiculo. Rotacion de ruedas. Cambiar juego de pastillas de frenos. Cambiar bieleta de barra estabilizadora lado izquierdo.    </v>
      </c>
      <c r="L3391" s="3">
        <v>1</v>
      </c>
      <c r="M3391" s="10" t="s">
        <v>3067</v>
      </c>
      <c r="N3391" s="3" t="s">
        <v>771</v>
      </c>
      <c r="O3391" s="158">
        <v>7438.02</v>
      </c>
      <c r="P3391" s="158">
        <v>1561.98</v>
      </c>
      <c r="Q3391" s="7">
        <v>9000</v>
      </c>
      <c r="S3391" s="8"/>
      <c r="T3391" s="11">
        <v>1</v>
      </c>
      <c r="U3391" s="158">
        <v>9917.36</v>
      </c>
      <c r="V3391" s="158">
        <v>2082.64</v>
      </c>
      <c r="W3391" s="76">
        <v>12000</v>
      </c>
      <c r="X3391" s="16">
        <f t="shared" ref="X3391:X3454" si="892">W3391*T3391</f>
        <v>12000</v>
      </c>
      <c r="AC3391" s="18">
        <f t="shared" si="882"/>
        <v>0</v>
      </c>
      <c r="AD3391" s="19">
        <f t="shared" si="885"/>
        <v>100000</v>
      </c>
      <c r="AE3391" s="21">
        <f t="shared" si="881"/>
        <v>9000</v>
      </c>
      <c r="AF3391" s="20">
        <f t="shared" si="886"/>
        <v>0</v>
      </c>
      <c r="AG3391" s="20">
        <f t="shared" si="887"/>
        <v>0</v>
      </c>
      <c r="AH3391" s="20">
        <f t="shared" si="888"/>
        <v>0</v>
      </c>
      <c r="AI3391" s="20">
        <f t="shared" si="879"/>
        <v>0</v>
      </c>
      <c r="AJ3391" s="20">
        <f t="shared" si="880"/>
        <v>0</v>
      </c>
      <c r="AK3391" s="20">
        <f t="shared" si="883"/>
        <v>0</v>
      </c>
      <c r="AL3391" s="171"/>
    </row>
    <row r="3392" spans="1:38" ht="15.75" customHeight="1" x14ac:dyDescent="0.25">
      <c r="A3392" s="3">
        <v>2101</v>
      </c>
      <c r="B3392" s="14">
        <f t="shared" si="878"/>
        <v>6</v>
      </c>
      <c r="C3392" s="9">
        <f t="shared" si="889"/>
        <v>45485</v>
      </c>
      <c r="D3392" s="3" t="str">
        <f t="shared" si="890"/>
        <v>Molinari Kike</v>
      </c>
      <c r="E3392" s="14" t="str">
        <f t="shared" si="891"/>
        <v>2101Molinari Kike6</v>
      </c>
      <c r="J3392" s="14" t="str">
        <f t="shared" si="884"/>
        <v xml:space="preserve">Service completo. Cambio de aceite y filtros. Control general del vehiculo. Rotacion de ruedas. Cambiar juego de pastillas de frenos. Cambiar bieleta de barra estabilizadora lado izquierdo.     </v>
      </c>
      <c r="L3392" s="3">
        <v>1</v>
      </c>
      <c r="M3392" s="10" t="s">
        <v>2158</v>
      </c>
      <c r="N3392" s="3" t="s">
        <v>771</v>
      </c>
      <c r="O3392" s="158">
        <v>13223.14</v>
      </c>
      <c r="P3392" s="158">
        <v>2776.86</v>
      </c>
      <c r="Q3392" s="7">
        <v>16000</v>
      </c>
      <c r="S3392" s="8"/>
      <c r="T3392" s="11">
        <v>1</v>
      </c>
      <c r="U3392" s="158">
        <v>19834.71</v>
      </c>
      <c r="V3392" s="158">
        <v>4165.29</v>
      </c>
      <c r="W3392" s="76">
        <v>24000</v>
      </c>
      <c r="X3392" s="16">
        <f t="shared" si="892"/>
        <v>24000</v>
      </c>
      <c r="AC3392" s="18">
        <f t="shared" si="882"/>
        <v>0</v>
      </c>
      <c r="AD3392" s="19">
        <f t="shared" si="885"/>
        <v>100000</v>
      </c>
      <c r="AE3392" s="21">
        <f t="shared" si="881"/>
        <v>16000</v>
      </c>
      <c r="AF3392" s="20">
        <f t="shared" si="886"/>
        <v>0</v>
      </c>
      <c r="AG3392" s="20">
        <f t="shared" si="887"/>
        <v>0</v>
      </c>
      <c r="AH3392" s="20">
        <f t="shared" si="888"/>
        <v>0</v>
      </c>
      <c r="AI3392" s="20">
        <f t="shared" si="879"/>
        <v>0</v>
      </c>
      <c r="AJ3392" s="20">
        <f t="shared" si="880"/>
        <v>0</v>
      </c>
      <c r="AK3392" s="20">
        <f t="shared" si="883"/>
        <v>0</v>
      </c>
      <c r="AL3392" s="171"/>
    </row>
    <row r="3393" spans="1:38" ht="15.75" customHeight="1" x14ac:dyDescent="0.25">
      <c r="A3393" s="3">
        <v>2101</v>
      </c>
      <c r="B3393" s="14">
        <f t="shared" si="878"/>
        <v>7</v>
      </c>
      <c r="C3393" s="9">
        <f t="shared" si="889"/>
        <v>45485</v>
      </c>
      <c r="D3393" s="3" t="str">
        <f t="shared" si="890"/>
        <v>Molinari Kike</v>
      </c>
      <c r="E3393" s="14" t="str">
        <f t="shared" si="891"/>
        <v>2101Molinari Kike7</v>
      </c>
      <c r="J3393" s="14" t="str">
        <f t="shared" si="884"/>
        <v xml:space="preserve">Service completo. Cambio de aceite y filtros. Control general del vehiculo. Rotacion de ruedas. Cambiar juego de pastillas de frenos. Cambiar bieleta de barra estabilizadora lado izquierdo.      </v>
      </c>
      <c r="L3393" s="3">
        <v>1</v>
      </c>
      <c r="M3393" s="10" t="s">
        <v>3510</v>
      </c>
      <c r="N3393" s="3" t="s">
        <v>771</v>
      </c>
      <c r="O3393" s="158">
        <v>27685.95</v>
      </c>
      <c r="P3393" s="158">
        <v>5814.05</v>
      </c>
      <c r="Q3393" s="7">
        <v>33500</v>
      </c>
      <c r="S3393" s="8"/>
      <c r="T3393" s="11">
        <v>1</v>
      </c>
      <c r="U3393" s="158">
        <v>33884.300000000003</v>
      </c>
      <c r="V3393" s="158">
        <v>7115.7</v>
      </c>
      <c r="W3393" s="76">
        <v>41000</v>
      </c>
      <c r="X3393" s="16">
        <f t="shared" si="892"/>
        <v>41000</v>
      </c>
      <c r="AC3393" s="18">
        <f t="shared" si="882"/>
        <v>0</v>
      </c>
      <c r="AD3393" s="19">
        <f t="shared" si="885"/>
        <v>100000</v>
      </c>
      <c r="AE3393" s="21">
        <f t="shared" si="881"/>
        <v>33500</v>
      </c>
      <c r="AF3393" s="20">
        <f t="shared" si="886"/>
        <v>0</v>
      </c>
      <c r="AG3393" s="20">
        <f t="shared" si="887"/>
        <v>0</v>
      </c>
      <c r="AH3393" s="20">
        <f t="shared" si="888"/>
        <v>0</v>
      </c>
      <c r="AI3393" s="20">
        <f t="shared" si="879"/>
        <v>0</v>
      </c>
      <c r="AJ3393" s="20">
        <f t="shared" si="880"/>
        <v>0</v>
      </c>
      <c r="AK3393" s="20">
        <f t="shared" si="883"/>
        <v>0</v>
      </c>
      <c r="AL3393" s="171"/>
    </row>
    <row r="3394" spans="1:38" ht="15.75" customHeight="1" x14ac:dyDescent="0.25">
      <c r="A3394" s="3">
        <v>2102</v>
      </c>
      <c r="B3394" s="14">
        <f t="shared" si="878"/>
        <v>1</v>
      </c>
      <c r="C3394" s="9">
        <v>45488</v>
      </c>
      <c r="D3394" s="3" t="s">
        <v>116</v>
      </c>
      <c r="E3394" s="14" t="str">
        <f t="shared" si="891"/>
        <v>2102Transporte Palloni1</v>
      </c>
      <c r="F3394" s="119" t="s">
        <v>942</v>
      </c>
      <c r="G3394" s="119" t="s">
        <v>1300</v>
      </c>
      <c r="I3394" s="10" t="s">
        <v>4159</v>
      </c>
      <c r="J3394" s="14" t="str">
        <f t="shared" si="884"/>
        <v>Control de perdidas de nafta por manguera de entrada de combustible a caño de tanque de combustible. Desarmar protector plastico. Cambiar abrazadera. Armado total. Control del tren delantero. No se hallaron averias.</v>
      </c>
      <c r="K3394" s="3" t="s">
        <v>1665</v>
      </c>
      <c r="L3394" s="3">
        <v>1</v>
      </c>
      <c r="M3394" s="10" t="s">
        <v>4160</v>
      </c>
      <c r="N3394" s="3" t="s">
        <v>771</v>
      </c>
      <c r="O3394" s="158">
        <v>974.38</v>
      </c>
      <c r="P3394" s="158">
        <v>204.62</v>
      </c>
      <c r="Q3394" s="7">
        <v>1179</v>
      </c>
      <c r="S3394" s="8"/>
      <c r="T3394" s="11">
        <v>1</v>
      </c>
      <c r="U3394" s="158">
        <v>1652.9</v>
      </c>
      <c r="V3394" s="158">
        <v>347.1</v>
      </c>
      <c r="W3394" s="76">
        <v>2000</v>
      </c>
      <c r="X3394" s="16">
        <f t="shared" si="892"/>
        <v>2000</v>
      </c>
      <c r="Y3394" s="3">
        <v>1</v>
      </c>
      <c r="Z3394" s="114">
        <v>60000</v>
      </c>
      <c r="AA3394" s="114">
        <v>12600</v>
      </c>
      <c r="AB3394" s="4">
        <v>72600</v>
      </c>
      <c r="AC3394" s="18">
        <f t="shared" si="882"/>
        <v>72600</v>
      </c>
      <c r="AD3394" s="19">
        <f t="shared" si="885"/>
        <v>72600</v>
      </c>
      <c r="AE3394" s="21">
        <f t="shared" si="881"/>
        <v>1179</v>
      </c>
      <c r="AF3394" s="20">
        <f t="shared" si="886"/>
        <v>1179</v>
      </c>
      <c r="AG3394" s="20">
        <f t="shared" si="887"/>
        <v>2000</v>
      </c>
      <c r="AH3394" s="20">
        <f t="shared" si="888"/>
        <v>72600</v>
      </c>
      <c r="AI3394" s="20">
        <f t="shared" si="879"/>
        <v>61652.89256198347</v>
      </c>
      <c r="AJ3394" s="20">
        <f t="shared" si="880"/>
        <v>12947.107438016528</v>
      </c>
      <c r="AK3394" s="20">
        <f t="shared" si="883"/>
        <v>74600</v>
      </c>
      <c r="AL3394" s="171">
        <v>66</v>
      </c>
    </row>
    <row r="3395" spans="1:38" ht="15.75" customHeight="1" x14ac:dyDescent="0.25">
      <c r="A3395" s="3">
        <v>2102</v>
      </c>
      <c r="B3395" s="14">
        <f t="shared" si="878"/>
        <v>2</v>
      </c>
      <c r="C3395" s="9">
        <f>IF(A3395=A3394,C3394,"")</f>
        <v>45488</v>
      </c>
      <c r="D3395" s="3" t="str">
        <f>IF(A3395=A3394,D3394,"")</f>
        <v>Transporte Palloni</v>
      </c>
      <c r="E3395" s="14" t="str">
        <f t="shared" si="891"/>
        <v>2102Transporte Palloni2</v>
      </c>
      <c r="J3395" s="14" t="str">
        <f t="shared" si="884"/>
        <v xml:space="preserve">Control de perdidas de nafta por manguera de entrada de combustible a caño de tanque de combustible. Desarmar protector plastico. Cambiar abrazadera. Armado total. Control del tren delantero. No se hallaron averias. </v>
      </c>
      <c r="S3395" s="8"/>
      <c r="W3395" s="76"/>
      <c r="X3395" s="16">
        <f t="shared" si="892"/>
        <v>0</v>
      </c>
      <c r="AC3395" s="18">
        <f t="shared" si="882"/>
        <v>0</v>
      </c>
      <c r="AD3395" s="19">
        <f t="shared" si="885"/>
        <v>72600</v>
      </c>
      <c r="AE3395" s="21">
        <f t="shared" si="881"/>
        <v>0</v>
      </c>
      <c r="AF3395" s="20">
        <f t="shared" si="886"/>
        <v>0</v>
      </c>
      <c r="AG3395" s="20">
        <f t="shared" si="887"/>
        <v>0</v>
      </c>
      <c r="AH3395" s="20">
        <f t="shared" si="888"/>
        <v>0</v>
      </c>
      <c r="AI3395" s="20">
        <f t="shared" si="879"/>
        <v>0</v>
      </c>
      <c r="AJ3395" s="20">
        <f t="shared" si="880"/>
        <v>0</v>
      </c>
      <c r="AK3395" s="20">
        <f t="shared" si="883"/>
        <v>0</v>
      </c>
      <c r="AL3395" s="171"/>
    </row>
    <row r="3396" spans="1:38" ht="15.75" customHeight="1" x14ac:dyDescent="0.25">
      <c r="A3396" s="3">
        <v>2103</v>
      </c>
      <c r="B3396" s="14">
        <f t="shared" ref="B3396:B3459" si="893">IF(A3396=A3395,B3395+1,1)</f>
        <v>1</v>
      </c>
      <c r="C3396" s="9">
        <v>45489</v>
      </c>
      <c r="D3396" s="3" t="s">
        <v>3123</v>
      </c>
      <c r="E3396" s="14" t="str">
        <f t="shared" si="891"/>
        <v>2103Borcetti Veronica1</v>
      </c>
      <c r="F3396" s="119" t="s">
        <v>3124</v>
      </c>
      <c r="G3396" s="119" t="s">
        <v>2053</v>
      </c>
      <c r="J3396" s="14">
        <f t="shared" si="884"/>
        <v>0</v>
      </c>
      <c r="K3396" s="3" t="s">
        <v>1665</v>
      </c>
      <c r="S3396" s="8"/>
      <c r="W3396" s="76"/>
      <c r="X3396" s="16">
        <f t="shared" si="892"/>
        <v>0</v>
      </c>
      <c r="AC3396" s="18">
        <f t="shared" si="882"/>
        <v>0</v>
      </c>
      <c r="AD3396" s="19">
        <f t="shared" si="885"/>
        <v>0</v>
      </c>
      <c r="AE3396" s="21">
        <f t="shared" si="881"/>
        <v>0</v>
      </c>
      <c r="AF3396" s="20">
        <f t="shared" si="886"/>
        <v>0</v>
      </c>
      <c r="AG3396" s="20">
        <f t="shared" si="887"/>
        <v>0</v>
      </c>
      <c r="AH3396" s="20">
        <f t="shared" si="888"/>
        <v>0</v>
      </c>
      <c r="AI3396" s="20">
        <f t="shared" si="879"/>
        <v>0</v>
      </c>
      <c r="AJ3396" s="20">
        <f t="shared" si="880"/>
        <v>0</v>
      </c>
      <c r="AK3396" s="20">
        <f t="shared" si="883"/>
        <v>0</v>
      </c>
      <c r="AL3396" s="171"/>
    </row>
    <row r="3397" spans="1:38" ht="15.75" customHeight="1" x14ac:dyDescent="0.25">
      <c r="A3397" s="3">
        <v>2103</v>
      </c>
      <c r="B3397" s="14">
        <f t="shared" si="893"/>
        <v>2</v>
      </c>
      <c r="C3397" s="9">
        <f>IF(A3397=A3396,C3396,"")</f>
        <v>45489</v>
      </c>
      <c r="D3397" s="3" t="str">
        <f>IF(A3397=A3396,D3396,"")</f>
        <v>Borcetti Veronica</v>
      </c>
      <c r="E3397" s="14" t="str">
        <f t="shared" si="891"/>
        <v>2103Borcetti Veronica2</v>
      </c>
      <c r="J3397" s="14" t="str">
        <f t="shared" si="884"/>
        <v xml:space="preserve">0 </v>
      </c>
      <c r="S3397" s="8"/>
      <c r="W3397" s="76"/>
      <c r="X3397" s="16">
        <f t="shared" si="892"/>
        <v>0</v>
      </c>
      <c r="AC3397" s="18">
        <f t="shared" si="882"/>
        <v>0</v>
      </c>
      <c r="AD3397" s="19">
        <f t="shared" si="885"/>
        <v>0</v>
      </c>
      <c r="AE3397" s="21">
        <f t="shared" si="881"/>
        <v>0</v>
      </c>
      <c r="AF3397" s="20">
        <f t="shared" si="886"/>
        <v>0</v>
      </c>
      <c r="AG3397" s="20">
        <f t="shared" si="887"/>
        <v>0</v>
      </c>
      <c r="AH3397" s="20">
        <f t="shared" si="888"/>
        <v>0</v>
      </c>
      <c r="AI3397" s="20">
        <f t="shared" si="879"/>
        <v>0</v>
      </c>
      <c r="AJ3397" s="20">
        <f t="shared" si="880"/>
        <v>0</v>
      </c>
      <c r="AK3397" s="20">
        <f t="shared" si="883"/>
        <v>0</v>
      </c>
      <c r="AL3397" s="171"/>
    </row>
    <row r="3398" spans="1:38" ht="15.75" customHeight="1" x14ac:dyDescent="0.25">
      <c r="A3398" s="3">
        <v>2104</v>
      </c>
      <c r="B3398" s="14">
        <f t="shared" si="893"/>
        <v>1</v>
      </c>
      <c r="C3398" s="9">
        <v>45490</v>
      </c>
      <c r="D3398" s="3" t="s">
        <v>116</v>
      </c>
      <c r="E3398" s="14" t="str">
        <f t="shared" si="891"/>
        <v>2104Transporte Palloni1</v>
      </c>
      <c r="F3398" s="119" t="s">
        <v>942</v>
      </c>
      <c r="G3398" s="119" t="s">
        <v>1300</v>
      </c>
      <c r="H3398" s="119">
        <v>187438</v>
      </c>
      <c r="I3398" s="10" t="s">
        <v>4161</v>
      </c>
      <c r="J3398" s="14" t="str">
        <f t="shared" si="884"/>
        <v>Cambiar juego de bujias. Cambiar cables de bujias.</v>
      </c>
      <c r="K3398" s="3" t="s">
        <v>1665</v>
      </c>
      <c r="S3398" s="8"/>
      <c r="W3398" s="76"/>
      <c r="X3398" s="16">
        <f t="shared" si="892"/>
        <v>0</v>
      </c>
      <c r="Y3398" s="3">
        <v>1</v>
      </c>
      <c r="Z3398" s="114">
        <v>60000</v>
      </c>
      <c r="AA3398" s="114">
        <v>12600</v>
      </c>
      <c r="AB3398" s="4">
        <v>72600</v>
      </c>
      <c r="AC3398" s="18">
        <f t="shared" si="882"/>
        <v>72600</v>
      </c>
      <c r="AD3398" s="19">
        <f t="shared" si="885"/>
        <v>72600</v>
      </c>
      <c r="AE3398" s="21">
        <f t="shared" si="881"/>
        <v>0</v>
      </c>
      <c r="AF3398" s="20">
        <f t="shared" si="886"/>
        <v>0</v>
      </c>
      <c r="AG3398" s="20">
        <f t="shared" si="887"/>
        <v>0</v>
      </c>
      <c r="AH3398" s="20">
        <f t="shared" si="888"/>
        <v>72600</v>
      </c>
      <c r="AI3398" s="20">
        <f t="shared" si="879"/>
        <v>60000</v>
      </c>
      <c r="AJ3398" s="20">
        <f t="shared" si="880"/>
        <v>12600</v>
      </c>
      <c r="AK3398" s="20">
        <f t="shared" si="883"/>
        <v>72600</v>
      </c>
      <c r="AL3398" s="171">
        <v>66</v>
      </c>
    </row>
    <row r="3399" spans="1:38" ht="15.75" customHeight="1" x14ac:dyDescent="0.25">
      <c r="A3399" s="3">
        <v>2104</v>
      </c>
      <c r="B3399" s="14">
        <f t="shared" si="893"/>
        <v>2</v>
      </c>
      <c r="C3399" s="9">
        <f>IF(A3399=A3398,C3398,"")</f>
        <v>45490</v>
      </c>
      <c r="D3399" s="3" t="str">
        <f>IF(A3399=A3398,D3398,"")</f>
        <v>Transporte Palloni</v>
      </c>
      <c r="E3399" s="14" t="str">
        <f t="shared" si="891"/>
        <v>2104Transporte Palloni2</v>
      </c>
      <c r="J3399" s="14" t="str">
        <f t="shared" si="884"/>
        <v xml:space="preserve">Cambiar juego de bujias. Cambiar cables de bujias. </v>
      </c>
      <c r="S3399" s="8"/>
      <c r="W3399" s="76"/>
      <c r="X3399" s="16">
        <f t="shared" si="892"/>
        <v>0</v>
      </c>
      <c r="AC3399" s="18">
        <f t="shared" si="882"/>
        <v>0</v>
      </c>
      <c r="AD3399" s="19">
        <f t="shared" si="885"/>
        <v>72600</v>
      </c>
      <c r="AE3399" s="21">
        <f t="shared" si="881"/>
        <v>0</v>
      </c>
      <c r="AF3399" s="20">
        <f t="shared" si="886"/>
        <v>0</v>
      </c>
      <c r="AG3399" s="20">
        <f t="shared" si="887"/>
        <v>0</v>
      </c>
      <c r="AH3399" s="20">
        <f t="shared" si="888"/>
        <v>0</v>
      </c>
      <c r="AI3399" s="20">
        <f t="shared" si="879"/>
        <v>0</v>
      </c>
      <c r="AJ3399" s="20">
        <f t="shared" si="880"/>
        <v>0</v>
      </c>
      <c r="AK3399" s="20">
        <f t="shared" si="883"/>
        <v>0</v>
      </c>
      <c r="AL3399" s="171"/>
    </row>
    <row r="3400" spans="1:38" ht="15.75" customHeight="1" x14ac:dyDescent="0.25">
      <c r="A3400" s="3">
        <v>2105</v>
      </c>
      <c r="B3400" s="14">
        <f t="shared" si="893"/>
        <v>1</v>
      </c>
      <c r="C3400" s="9">
        <v>45490</v>
      </c>
      <c r="D3400" s="3" t="s">
        <v>655</v>
      </c>
      <c r="E3400" s="14" t="str">
        <f t="shared" si="891"/>
        <v>2105Ubeda Jorge1</v>
      </c>
      <c r="F3400" s="119" t="s">
        <v>2327</v>
      </c>
      <c r="G3400" s="119" t="s">
        <v>4162</v>
      </c>
      <c r="H3400" s="119">
        <v>101072</v>
      </c>
      <c r="I3400" s="10" t="s">
        <v>4178</v>
      </c>
      <c r="J3400" s="14" t="str">
        <f t="shared" si="884"/>
        <v>Service completo. Cambio de aceite y filtros. Control general del vehiculo. Desarmar distribucion completa. Cambiar kit, bomba de agua, correa poly-v, ambas poleas tensoras de correa poly-v y liquido refrigerante. Purgado del circuito de refrigeracion. Puesta a punto. Armado total. Sacar paragolpe. Adaptar nuevo paragolpe.</v>
      </c>
      <c r="K3400" s="3" t="s">
        <v>1665</v>
      </c>
      <c r="L3400" s="3">
        <v>1</v>
      </c>
      <c r="M3400" s="10" t="s">
        <v>1902</v>
      </c>
      <c r="N3400" s="3" t="s">
        <v>734</v>
      </c>
      <c r="O3400" s="158">
        <v>89256.2</v>
      </c>
      <c r="P3400" s="158">
        <v>18743.8</v>
      </c>
      <c r="Q3400" s="7">
        <v>108000</v>
      </c>
      <c r="S3400" s="8"/>
      <c r="T3400" s="11">
        <v>1</v>
      </c>
      <c r="U3400" s="158">
        <v>111570.25</v>
      </c>
      <c r="V3400" s="158">
        <v>23429.75</v>
      </c>
      <c r="W3400" s="76">
        <v>135000</v>
      </c>
      <c r="X3400" s="16">
        <f t="shared" si="892"/>
        <v>135000</v>
      </c>
      <c r="Y3400" s="3">
        <v>1</v>
      </c>
      <c r="Z3400" s="114" t="s">
        <v>4179</v>
      </c>
      <c r="AA3400" s="114">
        <v>43388.43</v>
      </c>
      <c r="AB3400" s="4">
        <v>250000</v>
      </c>
      <c r="AC3400" s="18">
        <f t="shared" si="882"/>
        <v>250000</v>
      </c>
      <c r="AD3400" s="19">
        <f t="shared" si="885"/>
        <v>250000</v>
      </c>
      <c r="AE3400" s="21">
        <f t="shared" si="881"/>
        <v>108000</v>
      </c>
      <c r="AF3400" s="20">
        <f t="shared" si="886"/>
        <v>183338</v>
      </c>
      <c r="AG3400" s="20">
        <f t="shared" si="887"/>
        <v>320600</v>
      </c>
      <c r="AH3400" s="20">
        <f t="shared" si="888"/>
        <v>250000</v>
      </c>
      <c r="AI3400" s="20">
        <f t="shared" si="879"/>
        <v>570600</v>
      </c>
      <c r="AJ3400" s="20">
        <f t="shared" si="880"/>
        <v>0</v>
      </c>
      <c r="AK3400" s="20">
        <f t="shared" si="883"/>
        <v>570600</v>
      </c>
      <c r="AL3400" s="171"/>
    </row>
    <row r="3401" spans="1:38" ht="15.75" customHeight="1" x14ac:dyDescent="0.25">
      <c r="A3401" s="3">
        <v>2105</v>
      </c>
      <c r="B3401" s="14">
        <f t="shared" si="893"/>
        <v>2</v>
      </c>
      <c r="C3401" s="9">
        <f t="shared" ref="C3401:C3408" si="894">IF(A3401=A3400,C3400,"")</f>
        <v>45490</v>
      </c>
      <c r="D3401" s="3" t="str">
        <f t="shared" ref="D3401:D3408" si="895">IF(A3401=A3400,D3400,"")</f>
        <v>Ubeda Jorge</v>
      </c>
      <c r="E3401" s="14" t="str">
        <f t="shared" si="891"/>
        <v>2105Ubeda Jorge2</v>
      </c>
      <c r="J3401" s="14" t="str">
        <f t="shared" si="884"/>
        <v xml:space="preserve">Service completo. Cambio de aceite y filtros. Control general del vehiculo. Desarmar distribucion completa. Cambiar kit, bomba de agua, correa poly-v, ambas poleas tensoras de correa poly-v y liquido refrigerante. Purgado del circuito de refrigeracion. Puesta a punto. Armado total. Sacar paragolpe. Adaptar nuevo paragolpe. </v>
      </c>
      <c r="L3401" s="3">
        <v>1</v>
      </c>
      <c r="M3401" s="10" t="s">
        <v>1920</v>
      </c>
      <c r="N3401" s="3" t="s">
        <v>734</v>
      </c>
      <c r="O3401" s="158">
        <v>18181.82</v>
      </c>
      <c r="P3401" s="158">
        <v>3818.18</v>
      </c>
      <c r="Q3401" s="7">
        <v>22000</v>
      </c>
      <c r="S3401" s="8"/>
      <c r="T3401" s="11">
        <v>1</v>
      </c>
      <c r="U3401" s="158">
        <v>23140.5</v>
      </c>
      <c r="V3401" s="158">
        <v>4859.5</v>
      </c>
      <c r="W3401" s="76">
        <v>28000</v>
      </c>
      <c r="X3401" s="16">
        <f t="shared" si="892"/>
        <v>28000</v>
      </c>
      <c r="AC3401" s="18">
        <f t="shared" si="882"/>
        <v>0</v>
      </c>
      <c r="AD3401" s="19">
        <f t="shared" si="885"/>
        <v>250000</v>
      </c>
      <c r="AE3401" s="21">
        <f t="shared" si="881"/>
        <v>22000</v>
      </c>
      <c r="AF3401" s="20">
        <f t="shared" si="886"/>
        <v>0</v>
      </c>
      <c r="AG3401" s="20">
        <f t="shared" si="887"/>
        <v>0</v>
      </c>
      <c r="AH3401" s="20">
        <f t="shared" si="888"/>
        <v>0</v>
      </c>
      <c r="AI3401" s="20">
        <f t="shared" si="879"/>
        <v>0</v>
      </c>
      <c r="AJ3401" s="20">
        <f t="shared" si="880"/>
        <v>0</v>
      </c>
      <c r="AK3401" s="20">
        <f t="shared" si="883"/>
        <v>0</v>
      </c>
      <c r="AL3401" s="171"/>
    </row>
    <row r="3402" spans="1:38" ht="15.75" customHeight="1" x14ac:dyDescent="0.25">
      <c r="A3402" s="3">
        <v>2105</v>
      </c>
      <c r="B3402" s="14">
        <f t="shared" si="893"/>
        <v>3</v>
      </c>
      <c r="C3402" s="9">
        <f t="shared" si="894"/>
        <v>45490</v>
      </c>
      <c r="D3402" s="3" t="str">
        <f t="shared" si="895"/>
        <v>Ubeda Jorge</v>
      </c>
      <c r="E3402" s="14" t="str">
        <f t="shared" si="891"/>
        <v>2105Ubeda Jorge3</v>
      </c>
      <c r="J3402" s="14" t="str">
        <f t="shared" si="884"/>
        <v xml:space="preserve">Service completo. Cambio de aceite y filtros. Control general del vehiculo. Desarmar distribucion completa. Cambiar kit, bomba de agua, correa poly-v, ambas poleas tensoras de correa poly-v y liquido refrigerante. Purgado del circuito de refrigeracion. Puesta a punto. Armado total. Sacar paragolpe. Adaptar nuevo paragolpe.  </v>
      </c>
      <c r="L3402" s="3">
        <v>1</v>
      </c>
      <c r="M3402" s="10" t="s">
        <v>4163</v>
      </c>
      <c r="N3402" s="3" t="s">
        <v>734</v>
      </c>
      <c r="O3402" s="158">
        <v>17355.38</v>
      </c>
      <c r="P3402" s="158">
        <v>3644.62</v>
      </c>
      <c r="Q3402" s="7">
        <v>21000</v>
      </c>
      <c r="S3402" s="8"/>
      <c r="T3402" s="11">
        <v>2</v>
      </c>
      <c r="U3402" s="158">
        <v>21900.83</v>
      </c>
      <c r="V3402" s="158">
        <v>4599.17</v>
      </c>
      <c r="W3402" s="76">
        <v>26500</v>
      </c>
      <c r="X3402" s="16">
        <f t="shared" si="892"/>
        <v>53000</v>
      </c>
      <c r="AC3402" s="18">
        <f t="shared" si="882"/>
        <v>0</v>
      </c>
      <c r="AD3402" s="19">
        <f t="shared" si="885"/>
        <v>250000</v>
      </c>
      <c r="AE3402" s="21">
        <f t="shared" si="881"/>
        <v>42000</v>
      </c>
      <c r="AF3402" s="20">
        <f t="shared" si="886"/>
        <v>0</v>
      </c>
      <c r="AG3402" s="20">
        <f t="shared" si="887"/>
        <v>0</v>
      </c>
      <c r="AH3402" s="20">
        <f t="shared" si="888"/>
        <v>0</v>
      </c>
      <c r="AI3402" s="20">
        <f t="shared" si="879"/>
        <v>0</v>
      </c>
      <c r="AJ3402" s="20">
        <f t="shared" si="880"/>
        <v>0</v>
      </c>
      <c r="AK3402" s="20">
        <f t="shared" si="883"/>
        <v>0</v>
      </c>
      <c r="AL3402" s="171"/>
    </row>
    <row r="3403" spans="1:38" ht="15.75" customHeight="1" x14ac:dyDescent="0.25">
      <c r="A3403" s="3">
        <v>2105</v>
      </c>
      <c r="B3403" s="14">
        <f t="shared" si="893"/>
        <v>4</v>
      </c>
      <c r="C3403" s="9">
        <f t="shared" si="894"/>
        <v>45490</v>
      </c>
      <c r="D3403" s="3" t="str">
        <f t="shared" si="895"/>
        <v>Ubeda Jorge</v>
      </c>
      <c r="E3403" s="14" t="str">
        <f t="shared" si="891"/>
        <v>2105Ubeda Jorge4</v>
      </c>
      <c r="J3403" s="14" t="str">
        <f t="shared" si="884"/>
        <v xml:space="preserve">Service completo. Cambio de aceite y filtros. Control general del vehiculo. Desarmar distribucion completa. Cambiar kit, bomba de agua, correa poly-v, ambas poleas tensoras de correa poly-v y liquido refrigerante. Purgado del circuito de refrigeracion. Puesta a punto. Armado total. Sacar paragolpe. Adaptar nuevo paragolpe.   </v>
      </c>
      <c r="L3403" s="3">
        <v>1</v>
      </c>
      <c r="M3403" s="10" t="s">
        <v>1970</v>
      </c>
      <c r="N3403" s="3" t="s">
        <v>771</v>
      </c>
      <c r="O3403" s="158">
        <v>7611.57</v>
      </c>
      <c r="P3403" s="158">
        <v>1598.43</v>
      </c>
      <c r="Q3403" s="7">
        <v>9210</v>
      </c>
      <c r="S3403" s="8"/>
      <c r="T3403" s="11">
        <v>2</v>
      </c>
      <c r="U3403" s="158">
        <v>11157.03</v>
      </c>
      <c r="V3403" s="158">
        <v>2342.9699999999998</v>
      </c>
      <c r="W3403" s="76">
        <v>13500</v>
      </c>
      <c r="X3403" s="16">
        <f t="shared" si="892"/>
        <v>27000</v>
      </c>
      <c r="AC3403" s="18">
        <f t="shared" si="882"/>
        <v>0</v>
      </c>
      <c r="AD3403" s="19">
        <f t="shared" si="885"/>
        <v>250000</v>
      </c>
      <c r="AE3403" s="21">
        <f t="shared" si="881"/>
        <v>18420</v>
      </c>
      <c r="AF3403" s="20">
        <f t="shared" si="886"/>
        <v>0</v>
      </c>
      <c r="AG3403" s="20">
        <f t="shared" si="887"/>
        <v>0</v>
      </c>
      <c r="AH3403" s="20">
        <f t="shared" si="888"/>
        <v>0</v>
      </c>
      <c r="AI3403" s="20">
        <f t="shared" si="879"/>
        <v>0</v>
      </c>
      <c r="AJ3403" s="20">
        <f t="shared" si="880"/>
        <v>0</v>
      </c>
      <c r="AK3403" s="20">
        <f t="shared" si="883"/>
        <v>0</v>
      </c>
      <c r="AL3403" s="171"/>
    </row>
    <row r="3404" spans="1:38" ht="15.75" customHeight="1" x14ac:dyDescent="0.25">
      <c r="A3404" s="3">
        <v>2105</v>
      </c>
      <c r="B3404" s="14">
        <f t="shared" si="893"/>
        <v>5</v>
      </c>
      <c r="C3404" s="9">
        <f t="shared" si="894"/>
        <v>45490</v>
      </c>
      <c r="D3404" s="3" t="str">
        <f t="shared" si="895"/>
        <v>Ubeda Jorge</v>
      </c>
      <c r="E3404" s="14" t="str">
        <f t="shared" si="891"/>
        <v>2105Ubeda Jorge5</v>
      </c>
      <c r="J3404" s="14" t="str">
        <f t="shared" si="884"/>
        <v xml:space="preserve">Service completo. Cambio de aceite y filtros. Control general del vehiculo. Desarmar distribucion completa. Cambiar kit, bomba de agua, correa poly-v, ambas poleas tensoras de correa poly-v y liquido refrigerante. Purgado del circuito de refrigeracion. Puesta a punto. Armado total. Sacar paragolpe. Adaptar nuevo paragolpe.    </v>
      </c>
      <c r="L3404" s="3">
        <v>1</v>
      </c>
      <c r="M3404" s="10" t="s">
        <v>1431</v>
      </c>
      <c r="N3404" s="3" t="s">
        <v>771</v>
      </c>
      <c r="O3404" s="158">
        <v>1632.24</v>
      </c>
      <c r="P3404" s="158">
        <v>342.76</v>
      </c>
      <c r="Q3404" s="7">
        <v>1975</v>
      </c>
      <c r="S3404" s="8"/>
      <c r="T3404" s="11">
        <v>1</v>
      </c>
      <c r="U3404" s="158">
        <v>3719.01</v>
      </c>
      <c r="V3404" s="158">
        <v>780.99</v>
      </c>
      <c r="W3404" s="76">
        <v>4500</v>
      </c>
      <c r="X3404" s="16">
        <f t="shared" si="892"/>
        <v>4500</v>
      </c>
      <c r="AC3404" s="18">
        <f t="shared" si="882"/>
        <v>0</v>
      </c>
      <c r="AD3404" s="19">
        <f t="shared" si="885"/>
        <v>250000</v>
      </c>
      <c r="AE3404" s="21">
        <f t="shared" si="881"/>
        <v>1975</v>
      </c>
      <c r="AF3404" s="20">
        <f t="shared" si="886"/>
        <v>0</v>
      </c>
      <c r="AG3404" s="20">
        <f t="shared" si="887"/>
        <v>0</v>
      </c>
      <c r="AH3404" s="20">
        <f t="shared" si="888"/>
        <v>0</v>
      </c>
      <c r="AI3404" s="20">
        <f t="shared" si="879"/>
        <v>0</v>
      </c>
      <c r="AJ3404" s="20">
        <f t="shared" si="880"/>
        <v>0</v>
      </c>
      <c r="AK3404" s="20">
        <f t="shared" si="883"/>
        <v>0</v>
      </c>
      <c r="AL3404" s="171"/>
    </row>
    <row r="3405" spans="1:38" ht="15.75" customHeight="1" x14ac:dyDescent="0.25">
      <c r="A3405" s="3">
        <v>2105</v>
      </c>
      <c r="B3405" s="14">
        <f t="shared" si="893"/>
        <v>6</v>
      </c>
      <c r="C3405" s="9">
        <f t="shared" si="894"/>
        <v>45490</v>
      </c>
      <c r="D3405" s="3" t="str">
        <f t="shared" si="895"/>
        <v>Ubeda Jorge</v>
      </c>
      <c r="E3405" s="14" t="str">
        <f t="shared" si="891"/>
        <v>2105Ubeda Jorge6</v>
      </c>
      <c r="J3405" s="14" t="str">
        <f t="shared" si="884"/>
        <v xml:space="preserve">Service completo. Cambio de aceite y filtros. Control general del vehiculo. Desarmar distribucion completa. Cambiar kit, bomba de agua, correa poly-v, ambas poleas tensoras de correa poly-v y liquido refrigerante. Purgado del circuito de refrigeracion. Puesta a punto. Armado total. Sacar paragolpe. Adaptar nuevo paragolpe.     </v>
      </c>
      <c r="L3405" s="3">
        <v>1</v>
      </c>
      <c r="M3405" s="10" t="s">
        <v>728</v>
      </c>
      <c r="N3405" s="3" t="s">
        <v>771</v>
      </c>
      <c r="O3405" s="158">
        <v>3739.67</v>
      </c>
      <c r="P3405" s="158">
        <v>785.33</v>
      </c>
      <c r="Q3405" s="7">
        <v>4525</v>
      </c>
      <c r="S3405" s="8"/>
      <c r="T3405" s="11">
        <v>4</v>
      </c>
      <c r="U3405" s="158">
        <v>10082.65</v>
      </c>
      <c r="V3405" s="158">
        <v>2117.35</v>
      </c>
      <c r="W3405" s="76">
        <v>12200</v>
      </c>
      <c r="X3405" s="16">
        <f t="shared" si="892"/>
        <v>48800</v>
      </c>
      <c r="AC3405" s="18">
        <f t="shared" si="882"/>
        <v>0</v>
      </c>
      <c r="AD3405" s="19">
        <f t="shared" si="885"/>
        <v>250000</v>
      </c>
      <c r="AE3405" s="21">
        <f t="shared" si="881"/>
        <v>18100</v>
      </c>
      <c r="AF3405" s="20">
        <f t="shared" si="886"/>
        <v>0</v>
      </c>
      <c r="AG3405" s="20">
        <f t="shared" si="887"/>
        <v>0</v>
      </c>
      <c r="AH3405" s="20">
        <f t="shared" si="888"/>
        <v>0</v>
      </c>
      <c r="AI3405" s="20">
        <f t="shared" si="879"/>
        <v>0</v>
      </c>
      <c r="AJ3405" s="20">
        <f t="shared" si="880"/>
        <v>0</v>
      </c>
      <c r="AK3405" s="20">
        <f t="shared" si="883"/>
        <v>0</v>
      </c>
      <c r="AL3405" s="171"/>
    </row>
    <row r="3406" spans="1:38" ht="15.75" customHeight="1" x14ac:dyDescent="0.25">
      <c r="A3406" s="3">
        <v>2105</v>
      </c>
      <c r="B3406" s="14">
        <f t="shared" si="893"/>
        <v>7</v>
      </c>
      <c r="C3406" s="9">
        <f t="shared" si="894"/>
        <v>45490</v>
      </c>
      <c r="D3406" s="3" t="str">
        <f t="shared" si="895"/>
        <v>Ubeda Jorge</v>
      </c>
      <c r="E3406" s="14" t="str">
        <f t="shared" si="891"/>
        <v>2105Ubeda Jorge7</v>
      </c>
      <c r="J3406" s="14" t="str">
        <f t="shared" si="884"/>
        <v xml:space="preserve">Service completo. Cambio de aceite y filtros. Control general del vehiculo. Desarmar distribucion completa. Cambiar kit, bomba de agua, correa poly-v, ambas poleas tensoras de correa poly-v y liquido refrigerante. Purgado del circuito de refrigeracion. Puesta a punto. Armado total. Sacar paragolpe. Adaptar nuevo paragolpe.      </v>
      </c>
      <c r="L3406" s="3">
        <v>1</v>
      </c>
      <c r="M3406" s="10" t="s">
        <v>2986</v>
      </c>
      <c r="N3406" s="3" t="s">
        <v>771</v>
      </c>
      <c r="O3406" s="158">
        <v>3863.64</v>
      </c>
      <c r="P3406" s="158">
        <v>811.36</v>
      </c>
      <c r="Q3406" s="7">
        <v>4675</v>
      </c>
      <c r="S3406" s="8"/>
      <c r="T3406" s="11">
        <v>1</v>
      </c>
      <c r="U3406" s="158">
        <v>6446.28</v>
      </c>
      <c r="V3406" s="158">
        <v>1353.72</v>
      </c>
      <c r="W3406" s="76">
        <v>7800</v>
      </c>
      <c r="X3406" s="16">
        <f t="shared" si="892"/>
        <v>7800</v>
      </c>
      <c r="AC3406" s="18">
        <f t="shared" si="882"/>
        <v>0</v>
      </c>
      <c r="AD3406" s="19">
        <f t="shared" si="885"/>
        <v>250000</v>
      </c>
      <c r="AE3406" s="21">
        <f t="shared" si="881"/>
        <v>4675</v>
      </c>
      <c r="AF3406" s="20">
        <f t="shared" si="886"/>
        <v>0</v>
      </c>
      <c r="AG3406" s="20">
        <f t="shared" si="887"/>
        <v>0</v>
      </c>
      <c r="AH3406" s="20">
        <f t="shared" si="888"/>
        <v>0</v>
      </c>
      <c r="AI3406" s="20">
        <f t="shared" si="879"/>
        <v>0</v>
      </c>
      <c r="AJ3406" s="20">
        <f t="shared" si="880"/>
        <v>0</v>
      </c>
      <c r="AK3406" s="20">
        <f t="shared" si="883"/>
        <v>0</v>
      </c>
      <c r="AL3406" s="171"/>
    </row>
    <row r="3407" spans="1:38" ht="15.75" customHeight="1" x14ac:dyDescent="0.25">
      <c r="A3407" s="3">
        <v>2105</v>
      </c>
      <c r="B3407" s="14">
        <f t="shared" si="893"/>
        <v>8</v>
      </c>
      <c r="C3407" s="9">
        <f t="shared" si="894"/>
        <v>45490</v>
      </c>
      <c r="D3407" s="3" t="str">
        <f t="shared" si="895"/>
        <v>Ubeda Jorge</v>
      </c>
      <c r="E3407" s="14" t="str">
        <f t="shared" si="891"/>
        <v>2105Ubeda Jorge8</v>
      </c>
      <c r="J3407" s="14" t="str">
        <f t="shared" si="884"/>
        <v xml:space="preserve">Service completo. Cambio de aceite y filtros. Control general del vehiculo. Desarmar distribucion completa. Cambiar kit, bomba de agua, correa poly-v, ambas poleas tensoras de correa poly-v y liquido refrigerante. Purgado del circuito de refrigeracion. Puesta a punto. Armado total. Sacar paragolpe. Adaptar nuevo paragolpe.       </v>
      </c>
      <c r="L3407" s="3">
        <v>1</v>
      </c>
      <c r="M3407" s="10" t="s">
        <v>4164</v>
      </c>
      <c r="N3407" s="3" t="s">
        <v>771</v>
      </c>
      <c r="O3407" s="158">
        <v>5673.56</v>
      </c>
      <c r="P3407" s="158">
        <v>1191.44</v>
      </c>
      <c r="Q3407" s="7">
        <v>6865</v>
      </c>
      <c r="S3407" s="8"/>
      <c r="T3407" s="11">
        <v>1</v>
      </c>
      <c r="U3407" s="158">
        <v>6611.57</v>
      </c>
      <c r="V3407" s="158">
        <v>1388.43</v>
      </c>
      <c r="W3407" s="76">
        <v>8000</v>
      </c>
      <c r="X3407" s="16">
        <f t="shared" si="892"/>
        <v>8000</v>
      </c>
      <c r="AC3407" s="18">
        <f t="shared" si="882"/>
        <v>0</v>
      </c>
      <c r="AD3407" s="19">
        <f t="shared" si="885"/>
        <v>250000</v>
      </c>
      <c r="AE3407" s="21">
        <f t="shared" si="881"/>
        <v>6865</v>
      </c>
      <c r="AF3407" s="20">
        <f t="shared" si="886"/>
        <v>0</v>
      </c>
      <c r="AG3407" s="20">
        <f t="shared" si="887"/>
        <v>0</v>
      </c>
      <c r="AH3407" s="20">
        <f t="shared" si="888"/>
        <v>0</v>
      </c>
      <c r="AI3407" s="20">
        <f t="shared" ref="AI3407:AI3470" si="896">IF(AL3407&lt;&gt;0,AK3407/1.21,AK3407)</f>
        <v>0</v>
      </c>
      <c r="AJ3407" s="20">
        <f t="shared" ref="AJ3407:AJ3470" si="897">IF(AL3407&lt;&gt;0,AI3407*0.21,0)</f>
        <v>0</v>
      </c>
      <c r="AK3407" s="20">
        <f t="shared" si="883"/>
        <v>0</v>
      </c>
      <c r="AL3407" s="171"/>
    </row>
    <row r="3408" spans="1:38" ht="15.75" customHeight="1" x14ac:dyDescent="0.25">
      <c r="A3408" s="3">
        <v>2105</v>
      </c>
      <c r="B3408" s="14">
        <f t="shared" si="893"/>
        <v>9</v>
      </c>
      <c r="C3408" s="9">
        <f t="shared" si="894"/>
        <v>45490</v>
      </c>
      <c r="D3408" s="3" t="str">
        <f t="shared" si="895"/>
        <v>Ubeda Jorge</v>
      </c>
      <c r="E3408" s="14" t="str">
        <f t="shared" si="891"/>
        <v>2105Ubeda Jorge9</v>
      </c>
      <c r="J3408" s="14" t="str">
        <f t="shared" si="884"/>
        <v xml:space="preserve">Service completo. Cambio de aceite y filtros. Control general del vehiculo. Desarmar distribucion completa. Cambiar kit, bomba de agua, correa poly-v, ambas poleas tensoras de correa poly-v y liquido refrigerante. Purgado del circuito de refrigeracion. Puesta a punto. Armado total. Sacar paragolpe. Adaptar nuevo paragolpe.        </v>
      </c>
      <c r="L3408" s="3">
        <v>1</v>
      </c>
      <c r="M3408" s="10" t="s">
        <v>2178</v>
      </c>
      <c r="N3408" s="3" t="s">
        <v>771</v>
      </c>
      <c r="O3408" s="158">
        <v>4204.96</v>
      </c>
      <c r="P3408" s="158">
        <v>883.04</v>
      </c>
      <c r="Q3408" s="7">
        <v>5088</v>
      </c>
      <c r="S3408" s="8"/>
      <c r="T3408" s="11">
        <v>1</v>
      </c>
      <c r="U3408" s="158">
        <v>7024.8</v>
      </c>
      <c r="V3408" s="158">
        <v>1475.2</v>
      </c>
      <c r="W3408" s="76">
        <v>8500</v>
      </c>
      <c r="X3408" s="16">
        <f t="shared" si="892"/>
        <v>8500</v>
      </c>
      <c r="AC3408" s="18">
        <f t="shared" si="882"/>
        <v>0</v>
      </c>
      <c r="AD3408" s="19">
        <f t="shared" si="885"/>
        <v>250000</v>
      </c>
      <c r="AE3408" s="21">
        <f t="shared" si="881"/>
        <v>5088</v>
      </c>
      <c r="AF3408" s="20">
        <f t="shared" si="886"/>
        <v>0</v>
      </c>
      <c r="AG3408" s="20">
        <f t="shared" si="887"/>
        <v>0</v>
      </c>
      <c r="AH3408" s="20">
        <f t="shared" si="888"/>
        <v>0</v>
      </c>
      <c r="AI3408" s="20">
        <f t="shared" si="896"/>
        <v>0</v>
      </c>
      <c r="AJ3408" s="20">
        <f t="shared" si="897"/>
        <v>0</v>
      </c>
      <c r="AK3408" s="20">
        <f t="shared" si="883"/>
        <v>0</v>
      </c>
      <c r="AL3408" s="171"/>
    </row>
    <row r="3409" spans="1:38" ht="15.75" customHeight="1" x14ac:dyDescent="0.25">
      <c r="A3409" s="3">
        <v>2106</v>
      </c>
      <c r="B3409" s="14">
        <f t="shared" si="893"/>
        <v>1</v>
      </c>
      <c r="C3409" s="9">
        <v>45491</v>
      </c>
      <c r="D3409" s="3" t="s">
        <v>116</v>
      </c>
      <c r="E3409" s="14" t="str">
        <f t="shared" si="891"/>
        <v>2106Transporte Palloni1</v>
      </c>
      <c r="F3409" s="119" t="s">
        <v>1299</v>
      </c>
      <c r="G3409" s="119" t="s">
        <v>1300</v>
      </c>
      <c r="I3409" s="10" t="s">
        <v>4165</v>
      </c>
      <c r="J3409" s="14" t="str">
        <f t="shared" si="884"/>
        <v xml:space="preserve">Sacar tapa de cilindros. Desarmar integra, mandar a rellenar y rectificar orificios de soporte motor. Hacer asientos de valvulas y cambiar retenes. Rearmar tapa. Limpiar superficies y orificios de block. Colocar tapa con junta y tornillos nuevos. Puesta a punto distribucion con herramienta especifica. Regular valvulas. Rearmado total. Colocar liquido refrigerante. Purgado del circuito del circuito de refrigeracion. </v>
      </c>
      <c r="K3409" s="3" t="s">
        <v>2380</v>
      </c>
      <c r="S3409" s="8"/>
      <c r="W3409" s="76"/>
      <c r="X3409" s="16">
        <f t="shared" si="892"/>
        <v>0</v>
      </c>
      <c r="Y3409" s="3">
        <v>1</v>
      </c>
      <c r="Z3409" s="114">
        <v>540000</v>
      </c>
      <c r="AA3409" s="114">
        <v>113400</v>
      </c>
      <c r="AB3409" s="4">
        <v>653400</v>
      </c>
      <c r="AC3409" s="18">
        <f t="shared" si="882"/>
        <v>653400</v>
      </c>
      <c r="AD3409" s="19">
        <f t="shared" si="885"/>
        <v>653400</v>
      </c>
      <c r="AE3409" s="21">
        <f t="shared" si="881"/>
        <v>0</v>
      </c>
      <c r="AF3409" s="20">
        <f t="shared" si="886"/>
        <v>0</v>
      </c>
      <c r="AG3409" s="20">
        <f t="shared" si="887"/>
        <v>0</v>
      </c>
      <c r="AH3409" s="20">
        <f t="shared" si="888"/>
        <v>653400</v>
      </c>
      <c r="AI3409" s="20">
        <f t="shared" si="896"/>
        <v>540000</v>
      </c>
      <c r="AJ3409" s="20">
        <f t="shared" si="897"/>
        <v>113400</v>
      </c>
      <c r="AK3409" s="20">
        <f t="shared" si="883"/>
        <v>653400</v>
      </c>
      <c r="AL3409" s="171">
        <v>66</v>
      </c>
    </row>
    <row r="3410" spans="1:38" ht="15.75" customHeight="1" x14ac:dyDescent="0.25">
      <c r="A3410" s="3">
        <v>2106</v>
      </c>
      <c r="B3410" s="14">
        <f t="shared" si="893"/>
        <v>2</v>
      </c>
      <c r="C3410" s="9">
        <f>IF(A3410=A3409,C3409,"")</f>
        <v>45491</v>
      </c>
      <c r="D3410" s="3" t="str">
        <f>IF(A3410=A3409,D3409,"")</f>
        <v>Transporte Palloni</v>
      </c>
      <c r="E3410" s="14" t="str">
        <f t="shared" si="891"/>
        <v>2106Transporte Palloni2</v>
      </c>
      <c r="J3410" s="14" t="str">
        <f t="shared" si="884"/>
        <v xml:space="preserve">Sacar tapa de cilindros. Desarmar integra, mandar a rellenar y rectificar orificios de soporte motor. Hacer asientos de valvulas y cambiar retenes. Rearmar tapa. Limpiar superficies y orificios de block. Colocar tapa con junta y tornillos nuevos. Puesta a punto distribucion con herramienta especifica. Regular valvulas. Rearmado total. Colocar liquido refrigerante. Purgado del circuito del circuito de refrigeracion.  </v>
      </c>
      <c r="S3410" s="8"/>
      <c r="W3410" s="76"/>
      <c r="X3410" s="16">
        <f t="shared" si="892"/>
        <v>0</v>
      </c>
      <c r="AC3410" s="18">
        <f t="shared" si="882"/>
        <v>0</v>
      </c>
      <c r="AD3410" s="19">
        <f t="shared" si="885"/>
        <v>653400</v>
      </c>
      <c r="AE3410" s="21">
        <f t="shared" si="881"/>
        <v>0</v>
      </c>
      <c r="AF3410" s="20">
        <f t="shared" si="886"/>
        <v>0</v>
      </c>
      <c r="AG3410" s="20">
        <f t="shared" si="887"/>
        <v>0</v>
      </c>
      <c r="AH3410" s="20">
        <f t="shared" si="888"/>
        <v>0</v>
      </c>
      <c r="AI3410" s="20">
        <f t="shared" si="896"/>
        <v>0</v>
      </c>
      <c r="AJ3410" s="20">
        <f t="shared" si="897"/>
        <v>0</v>
      </c>
      <c r="AK3410" s="20">
        <f t="shared" si="883"/>
        <v>0</v>
      </c>
      <c r="AL3410" s="171"/>
    </row>
    <row r="3411" spans="1:38" ht="15.75" customHeight="1" x14ac:dyDescent="0.25">
      <c r="A3411" s="3">
        <v>2107</v>
      </c>
      <c r="B3411" s="14">
        <f t="shared" si="893"/>
        <v>1</v>
      </c>
      <c r="C3411" s="9">
        <v>45491</v>
      </c>
      <c r="D3411" s="3" t="s">
        <v>3403</v>
      </c>
      <c r="E3411" s="14" t="str">
        <f t="shared" si="891"/>
        <v>2107Creativity1</v>
      </c>
      <c r="F3411" s="119" t="s">
        <v>966</v>
      </c>
      <c r="G3411" s="119" t="s">
        <v>1300</v>
      </c>
      <c r="H3411" s="119">
        <v>84805</v>
      </c>
      <c r="I3411" s="10" t="s">
        <v>4166</v>
      </c>
      <c r="J3411" s="14" t="str">
        <f t="shared" si="884"/>
        <v>Service completo. Cambio de aceite y filtros. Control general del vehiculo. Cambiar juego de bujias. Cambiar lampara.</v>
      </c>
      <c r="K3411" s="3" t="s">
        <v>1665</v>
      </c>
      <c r="L3411" s="3">
        <v>1</v>
      </c>
      <c r="M3411" s="10" t="s">
        <v>2178</v>
      </c>
      <c r="N3411" s="3" t="s">
        <v>771</v>
      </c>
      <c r="O3411" s="158">
        <v>4204.96</v>
      </c>
      <c r="P3411" s="158">
        <v>883.04</v>
      </c>
      <c r="Q3411" s="7">
        <v>5088</v>
      </c>
      <c r="S3411" s="8"/>
      <c r="T3411" s="11">
        <v>1</v>
      </c>
      <c r="U3411" s="158">
        <v>9752.07</v>
      </c>
      <c r="V3411" s="158">
        <v>2047.93</v>
      </c>
      <c r="W3411" s="76">
        <v>11800</v>
      </c>
      <c r="X3411" s="16">
        <f t="shared" si="892"/>
        <v>11800</v>
      </c>
      <c r="Y3411" s="3">
        <v>1</v>
      </c>
      <c r="Z3411" s="114">
        <v>82644.63</v>
      </c>
      <c r="AA3411" s="114">
        <v>17355.37</v>
      </c>
      <c r="AB3411" s="4">
        <v>100000</v>
      </c>
      <c r="AC3411" s="18">
        <f t="shared" si="882"/>
        <v>100000</v>
      </c>
      <c r="AD3411" s="19">
        <f t="shared" si="885"/>
        <v>100000</v>
      </c>
      <c r="AE3411" s="21">
        <f t="shared" si="881"/>
        <v>5088</v>
      </c>
      <c r="AF3411" s="20">
        <f t="shared" si="886"/>
        <v>50857</v>
      </c>
      <c r="AG3411" s="20">
        <f t="shared" si="887"/>
        <v>145900</v>
      </c>
      <c r="AH3411" s="20">
        <f t="shared" si="888"/>
        <v>100000</v>
      </c>
      <c r="AI3411" s="20">
        <f t="shared" si="896"/>
        <v>203223.14049586779</v>
      </c>
      <c r="AJ3411" s="20">
        <f t="shared" si="897"/>
        <v>42676.859504132233</v>
      </c>
      <c r="AK3411" s="20">
        <f t="shared" si="883"/>
        <v>245900</v>
      </c>
      <c r="AL3411" s="171">
        <v>56</v>
      </c>
    </row>
    <row r="3412" spans="1:38" ht="15.75" customHeight="1" x14ac:dyDescent="0.25">
      <c r="A3412" s="3">
        <v>2107</v>
      </c>
      <c r="B3412" s="14">
        <f t="shared" si="893"/>
        <v>2</v>
      </c>
      <c r="C3412" s="9">
        <f t="shared" ref="C3412:C3417" si="898">IF(A3412=A3411,C3411,"")</f>
        <v>45491</v>
      </c>
      <c r="D3412" s="3" t="str">
        <f t="shared" ref="D3412:D3417" si="899">IF(A3412=A3411,D3411,"")</f>
        <v>Creativity</v>
      </c>
      <c r="E3412" s="14" t="str">
        <f t="shared" si="891"/>
        <v>2107Creativity2</v>
      </c>
      <c r="J3412" s="14" t="str">
        <f t="shared" si="884"/>
        <v xml:space="preserve">Service completo. Cambio de aceite y filtros. Control general del vehiculo. Cambiar juego de bujias. Cambiar lampara. </v>
      </c>
      <c r="L3412" s="3">
        <v>1</v>
      </c>
      <c r="M3412" s="10" t="s">
        <v>3767</v>
      </c>
      <c r="N3412" s="3" t="s">
        <v>771</v>
      </c>
      <c r="O3412" s="158">
        <v>6611.57</v>
      </c>
      <c r="P3412" s="158">
        <v>1388.43</v>
      </c>
      <c r="Q3412" s="7">
        <v>8000</v>
      </c>
      <c r="S3412" s="8"/>
      <c r="T3412" s="11">
        <v>1</v>
      </c>
      <c r="U3412" s="158">
        <v>9090.91</v>
      </c>
      <c r="V3412" s="158">
        <v>1909.09</v>
      </c>
      <c r="W3412" s="76">
        <v>11000</v>
      </c>
      <c r="X3412" s="16">
        <f t="shared" si="892"/>
        <v>11000</v>
      </c>
      <c r="AC3412" s="18">
        <f t="shared" si="882"/>
        <v>0</v>
      </c>
      <c r="AD3412" s="19">
        <f t="shared" si="885"/>
        <v>100000</v>
      </c>
      <c r="AE3412" s="21">
        <f t="shared" si="881"/>
        <v>8000</v>
      </c>
      <c r="AF3412" s="20">
        <f t="shared" si="886"/>
        <v>0</v>
      </c>
      <c r="AG3412" s="20">
        <f t="shared" si="887"/>
        <v>0</v>
      </c>
      <c r="AH3412" s="20">
        <f t="shared" si="888"/>
        <v>0</v>
      </c>
      <c r="AI3412" s="20">
        <f t="shared" si="896"/>
        <v>0</v>
      </c>
      <c r="AJ3412" s="20">
        <f t="shared" si="897"/>
        <v>0</v>
      </c>
      <c r="AK3412" s="20">
        <f t="shared" si="883"/>
        <v>0</v>
      </c>
      <c r="AL3412" s="171"/>
    </row>
    <row r="3413" spans="1:38" ht="15.75" customHeight="1" x14ac:dyDescent="0.25">
      <c r="A3413" s="3">
        <v>2107</v>
      </c>
      <c r="B3413" s="14">
        <f t="shared" si="893"/>
        <v>3</v>
      </c>
      <c r="C3413" s="9">
        <f t="shared" si="898"/>
        <v>45491</v>
      </c>
      <c r="D3413" s="3" t="str">
        <f t="shared" si="899"/>
        <v>Creativity</v>
      </c>
      <c r="E3413" s="14" t="str">
        <f t="shared" si="891"/>
        <v>2107Creativity3</v>
      </c>
      <c r="J3413" s="14" t="str">
        <f t="shared" si="884"/>
        <v xml:space="preserve">Service completo. Cambio de aceite y filtros. Control general del vehiculo. Cambiar juego de bujias. Cambiar lampara.  </v>
      </c>
      <c r="L3413" s="3">
        <v>1</v>
      </c>
      <c r="M3413" s="10" t="s">
        <v>3237</v>
      </c>
      <c r="N3413" s="3" t="s">
        <v>771</v>
      </c>
      <c r="O3413" s="158">
        <v>3277.69</v>
      </c>
      <c r="P3413" s="158">
        <v>688.31</v>
      </c>
      <c r="Q3413" s="7">
        <v>3966</v>
      </c>
      <c r="S3413" s="8"/>
      <c r="T3413" s="11">
        <v>1</v>
      </c>
      <c r="U3413" s="158">
        <v>6446.28</v>
      </c>
      <c r="V3413" s="158">
        <v>1353.72</v>
      </c>
      <c r="W3413" s="76">
        <v>7800</v>
      </c>
      <c r="X3413" s="16">
        <f t="shared" si="892"/>
        <v>7800</v>
      </c>
      <c r="AC3413" s="18">
        <f t="shared" si="882"/>
        <v>0</v>
      </c>
      <c r="AD3413" s="19">
        <f t="shared" si="885"/>
        <v>100000</v>
      </c>
      <c r="AE3413" s="21">
        <f t="shared" si="881"/>
        <v>3966</v>
      </c>
      <c r="AF3413" s="20">
        <f t="shared" si="886"/>
        <v>0</v>
      </c>
      <c r="AG3413" s="20">
        <f t="shared" si="887"/>
        <v>0</v>
      </c>
      <c r="AH3413" s="20">
        <f t="shared" si="888"/>
        <v>0</v>
      </c>
      <c r="AI3413" s="20">
        <f t="shared" si="896"/>
        <v>0</v>
      </c>
      <c r="AJ3413" s="20">
        <f t="shared" si="897"/>
        <v>0</v>
      </c>
      <c r="AK3413" s="20">
        <f t="shared" si="883"/>
        <v>0</v>
      </c>
      <c r="AL3413" s="171"/>
    </row>
    <row r="3414" spans="1:38" ht="15.75" customHeight="1" x14ac:dyDescent="0.25">
      <c r="A3414" s="3">
        <v>2107</v>
      </c>
      <c r="B3414" s="14">
        <f t="shared" si="893"/>
        <v>4</v>
      </c>
      <c r="C3414" s="9">
        <f t="shared" si="898"/>
        <v>45491</v>
      </c>
      <c r="D3414" s="3" t="str">
        <f t="shared" si="899"/>
        <v>Creativity</v>
      </c>
      <c r="E3414" s="14" t="str">
        <f t="shared" si="891"/>
        <v>2107Creativity4</v>
      </c>
      <c r="J3414" s="14" t="str">
        <f t="shared" si="884"/>
        <v xml:space="preserve">Service completo. Cambio de aceite y filtros. Control general del vehiculo. Cambiar juego de bujias. Cambiar lampara.   </v>
      </c>
      <c r="L3414" s="3">
        <v>1</v>
      </c>
      <c r="M3414" s="10" t="s">
        <v>3404</v>
      </c>
      <c r="N3414" s="3" t="s">
        <v>771</v>
      </c>
      <c r="O3414" s="158">
        <v>11800</v>
      </c>
      <c r="P3414" s="158">
        <v>2478</v>
      </c>
      <c r="Q3414" s="7">
        <v>14278</v>
      </c>
      <c r="S3414" s="8"/>
      <c r="T3414" s="11">
        <v>1</v>
      </c>
      <c r="U3414" s="158">
        <v>12231.41</v>
      </c>
      <c r="V3414" s="158">
        <v>2568.59</v>
      </c>
      <c r="W3414" s="76">
        <v>14800</v>
      </c>
      <c r="X3414" s="16">
        <f t="shared" si="892"/>
        <v>14800</v>
      </c>
      <c r="AC3414" s="18">
        <f t="shared" si="882"/>
        <v>0</v>
      </c>
      <c r="AD3414" s="19">
        <f t="shared" si="885"/>
        <v>100000</v>
      </c>
      <c r="AE3414" s="21">
        <f t="shared" si="881"/>
        <v>14278</v>
      </c>
      <c r="AF3414" s="20">
        <f t="shared" si="886"/>
        <v>0</v>
      </c>
      <c r="AG3414" s="20">
        <f t="shared" si="887"/>
        <v>0</v>
      </c>
      <c r="AH3414" s="20">
        <f t="shared" si="888"/>
        <v>0</v>
      </c>
      <c r="AI3414" s="20">
        <f t="shared" si="896"/>
        <v>0</v>
      </c>
      <c r="AJ3414" s="20">
        <f t="shared" si="897"/>
        <v>0</v>
      </c>
      <c r="AK3414" s="20">
        <f t="shared" si="883"/>
        <v>0</v>
      </c>
      <c r="AL3414" s="171"/>
    </row>
    <row r="3415" spans="1:38" ht="15.75" customHeight="1" x14ac:dyDescent="0.25">
      <c r="A3415" s="3">
        <v>2107</v>
      </c>
      <c r="B3415" s="14">
        <f t="shared" si="893"/>
        <v>5</v>
      </c>
      <c r="C3415" s="9">
        <f t="shared" si="898"/>
        <v>45491</v>
      </c>
      <c r="D3415" s="3" t="str">
        <f t="shared" si="899"/>
        <v>Creativity</v>
      </c>
      <c r="E3415" s="14" t="str">
        <f t="shared" si="891"/>
        <v>2107Creativity5</v>
      </c>
      <c r="J3415" s="14" t="str">
        <f t="shared" si="884"/>
        <v xml:space="preserve">Service completo. Cambio de aceite y filtros. Control general del vehiculo. Cambiar juego de bujias. Cambiar lampara.    </v>
      </c>
      <c r="L3415" s="3">
        <v>1</v>
      </c>
      <c r="M3415" s="10" t="s">
        <v>728</v>
      </c>
      <c r="N3415" s="3" t="s">
        <v>771</v>
      </c>
      <c r="O3415" s="158">
        <v>3739.67</v>
      </c>
      <c r="P3415" s="158">
        <v>785.33</v>
      </c>
      <c r="Q3415" s="7">
        <v>4525</v>
      </c>
      <c r="S3415" s="8"/>
      <c r="T3415" s="11">
        <v>4</v>
      </c>
      <c r="U3415" s="158">
        <v>10082.65</v>
      </c>
      <c r="V3415" s="158">
        <v>2117.35</v>
      </c>
      <c r="W3415" s="76">
        <v>12200</v>
      </c>
      <c r="X3415" s="16">
        <f t="shared" si="892"/>
        <v>48800</v>
      </c>
      <c r="AC3415" s="18">
        <f t="shared" si="882"/>
        <v>0</v>
      </c>
      <c r="AD3415" s="19">
        <f t="shared" si="885"/>
        <v>100000</v>
      </c>
      <c r="AE3415" s="21">
        <f t="shared" si="881"/>
        <v>18100</v>
      </c>
      <c r="AF3415" s="20">
        <f t="shared" si="886"/>
        <v>0</v>
      </c>
      <c r="AG3415" s="20">
        <f t="shared" si="887"/>
        <v>0</v>
      </c>
      <c r="AH3415" s="20">
        <f t="shared" si="888"/>
        <v>0</v>
      </c>
      <c r="AI3415" s="20">
        <f t="shared" si="896"/>
        <v>0</v>
      </c>
      <c r="AJ3415" s="20">
        <f t="shared" si="897"/>
        <v>0</v>
      </c>
      <c r="AK3415" s="20">
        <f t="shared" si="883"/>
        <v>0</v>
      </c>
      <c r="AL3415" s="171"/>
    </row>
    <row r="3416" spans="1:38" ht="15.75" customHeight="1" x14ac:dyDescent="0.25">
      <c r="A3416" s="3">
        <v>2107</v>
      </c>
      <c r="B3416" s="14">
        <f t="shared" si="893"/>
        <v>6</v>
      </c>
      <c r="C3416" s="9">
        <f t="shared" si="898"/>
        <v>45491</v>
      </c>
      <c r="D3416" s="3" t="str">
        <f t="shared" si="899"/>
        <v>Creativity</v>
      </c>
      <c r="E3416" s="14" t="str">
        <f t="shared" si="891"/>
        <v>2107Creativity6</v>
      </c>
      <c r="J3416" s="14" t="str">
        <f t="shared" si="884"/>
        <v xml:space="preserve">Service completo. Cambio de aceite y filtros. Control general del vehiculo. Cambiar juego de bujias. Cambiar lampara.     </v>
      </c>
      <c r="L3416" s="3">
        <v>1</v>
      </c>
      <c r="M3416" s="10" t="s">
        <v>3753</v>
      </c>
      <c r="N3416" s="3" t="s">
        <v>771</v>
      </c>
      <c r="O3416" s="158">
        <v>7024.8</v>
      </c>
      <c r="P3416" s="158">
        <v>1475.2</v>
      </c>
      <c r="Q3416" s="7">
        <v>8500</v>
      </c>
      <c r="S3416" s="8"/>
      <c r="T3416" s="11">
        <v>4</v>
      </c>
      <c r="U3416" s="158">
        <v>8842.98</v>
      </c>
      <c r="V3416" s="158">
        <v>1857.02</v>
      </c>
      <c r="W3416" s="76">
        <v>10700</v>
      </c>
      <c r="X3416" s="16">
        <f t="shared" si="892"/>
        <v>42800</v>
      </c>
      <c r="AC3416" s="18">
        <f t="shared" si="882"/>
        <v>0</v>
      </c>
      <c r="AD3416" s="19">
        <f t="shared" si="885"/>
        <v>100000</v>
      </c>
      <c r="AE3416" s="21">
        <f t="shared" si="881"/>
        <v>34000</v>
      </c>
      <c r="AF3416" s="20">
        <f t="shared" si="886"/>
        <v>0</v>
      </c>
      <c r="AG3416" s="20">
        <f t="shared" si="887"/>
        <v>0</v>
      </c>
      <c r="AH3416" s="20">
        <f t="shared" si="888"/>
        <v>0</v>
      </c>
      <c r="AI3416" s="20">
        <f t="shared" si="896"/>
        <v>0</v>
      </c>
      <c r="AJ3416" s="20">
        <f t="shared" si="897"/>
        <v>0</v>
      </c>
      <c r="AK3416" s="20">
        <f t="shared" si="883"/>
        <v>0</v>
      </c>
      <c r="AL3416" s="171"/>
    </row>
    <row r="3417" spans="1:38" ht="15.75" customHeight="1" x14ac:dyDescent="0.25">
      <c r="A3417" s="3">
        <v>2107</v>
      </c>
      <c r="B3417" s="14">
        <f t="shared" si="893"/>
        <v>7</v>
      </c>
      <c r="C3417" s="9">
        <f t="shared" si="898"/>
        <v>45491</v>
      </c>
      <c r="D3417" s="3" t="str">
        <f t="shared" si="899"/>
        <v>Creativity</v>
      </c>
      <c r="E3417" s="14" t="str">
        <f t="shared" si="891"/>
        <v>2107Creativity7</v>
      </c>
      <c r="J3417" s="14" t="str">
        <f t="shared" si="884"/>
        <v xml:space="preserve">Service completo. Cambio de aceite y filtros. Control general del vehiculo. Cambiar juego de bujias. Cambiar lampara.      </v>
      </c>
      <c r="L3417" s="3">
        <v>1</v>
      </c>
      <c r="M3417" s="10" t="s">
        <v>3432</v>
      </c>
      <c r="N3417" s="3" t="s">
        <v>771</v>
      </c>
      <c r="O3417" s="158">
        <v>5371.9</v>
      </c>
      <c r="P3417" s="158">
        <v>1128.0999999999999</v>
      </c>
      <c r="Q3417" s="7">
        <v>6500</v>
      </c>
      <c r="S3417" s="8"/>
      <c r="T3417" s="11">
        <v>1</v>
      </c>
      <c r="U3417" s="158">
        <v>7355.38</v>
      </c>
      <c r="V3417" s="158">
        <v>1544.62</v>
      </c>
      <c r="W3417" s="76">
        <v>8900</v>
      </c>
      <c r="X3417" s="16">
        <f t="shared" si="892"/>
        <v>8900</v>
      </c>
      <c r="AC3417" s="18">
        <f t="shared" si="882"/>
        <v>0</v>
      </c>
      <c r="AD3417" s="19">
        <f t="shared" si="885"/>
        <v>100000</v>
      </c>
      <c r="AE3417" s="21">
        <f t="shared" ref="AE3417:AE3480" si="900">+(Q3417)*T3417</f>
        <v>6500</v>
      </c>
      <c r="AF3417" s="20">
        <f t="shared" si="886"/>
        <v>0</v>
      </c>
      <c r="AG3417" s="20">
        <f t="shared" si="887"/>
        <v>0</v>
      </c>
      <c r="AH3417" s="20">
        <f t="shared" si="888"/>
        <v>0</v>
      </c>
      <c r="AI3417" s="20">
        <f t="shared" si="896"/>
        <v>0</v>
      </c>
      <c r="AJ3417" s="20">
        <f t="shared" si="897"/>
        <v>0</v>
      </c>
      <c r="AK3417" s="20">
        <f t="shared" si="883"/>
        <v>0</v>
      </c>
      <c r="AL3417" s="171"/>
    </row>
    <row r="3418" spans="1:38" ht="15.75" customHeight="1" x14ac:dyDescent="0.25">
      <c r="A3418" s="3">
        <v>2108</v>
      </c>
      <c r="B3418" s="14">
        <f t="shared" si="893"/>
        <v>1</v>
      </c>
      <c r="C3418" s="9">
        <v>45492</v>
      </c>
      <c r="D3418" s="3" t="s">
        <v>2828</v>
      </c>
      <c r="E3418" s="14" t="str">
        <f t="shared" si="891"/>
        <v>2108Fava Carlos1</v>
      </c>
      <c r="F3418" s="119" t="s">
        <v>4167</v>
      </c>
      <c r="G3418" s="119" t="s">
        <v>3079</v>
      </c>
      <c r="H3418" s="119">
        <v>23818</v>
      </c>
      <c r="I3418" s="10" t="s">
        <v>2557</v>
      </c>
      <c r="J3418" s="14" t="str">
        <f t="shared" si="884"/>
        <v xml:space="preserve">Service completo. Cambio de aceite y filtros. Control general del vehiculo. Rotacion de ruedas. </v>
      </c>
      <c r="K3418" s="3" t="s">
        <v>1665</v>
      </c>
      <c r="L3418" s="3">
        <v>1</v>
      </c>
      <c r="M3418" s="10" t="s">
        <v>222</v>
      </c>
      <c r="N3418" s="3" t="s">
        <v>771</v>
      </c>
      <c r="O3418" s="158">
        <v>5867.77</v>
      </c>
      <c r="P3418" s="158">
        <v>1232.23</v>
      </c>
      <c r="Q3418" s="7">
        <v>7100</v>
      </c>
      <c r="S3418" s="8"/>
      <c r="T3418" s="11">
        <v>4</v>
      </c>
      <c r="U3418" s="158">
        <v>14768.6</v>
      </c>
      <c r="V3418" s="158">
        <v>3101.4</v>
      </c>
      <c r="W3418" s="76">
        <v>17870</v>
      </c>
      <c r="X3418" s="16">
        <f t="shared" si="892"/>
        <v>71480</v>
      </c>
      <c r="Y3418" s="3">
        <v>1</v>
      </c>
      <c r="Z3418" s="114">
        <v>57851.24</v>
      </c>
      <c r="AA3418" s="114">
        <v>12148.76</v>
      </c>
      <c r="AB3418" s="4">
        <v>70000</v>
      </c>
      <c r="AC3418" s="18">
        <f t="shared" si="882"/>
        <v>70000</v>
      </c>
      <c r="AD3418" s="19">
        <f t="shared" si="885"/>
        <v>70000</v>
      </c>
      <c r="AE3418" s="21">
        <f t="shared" si="900"/>
        <v>28400</v>
      </c>
      <c r="AF3418" s="20">
        <f t="shared" si="886"/>
        <v>37881</v>
      </c>
      <c r="AG3418" s="20">
        <f t="shared" si="887"/>
        <v>114480</v>
      </c>
      <c r="AH3418" s="20">
        <f t="shared" si="888"/>
        <v>70000</v>
      </c>
      <c r="AI3418" s="20">
        <f t="shared" si="896"/>
        <v>152462.80991735536</v>
      </c>
      <c r="AJ3418" s="20">
        <f t="shared" si="897"/>
        <v>32017.190082644625</v>
      </c>
      <c r="AK3418" s="20">
        <f t="shared" si="883"/>
        <v>184480</v>
      </c>
      <c r="AL3418" s="171">
        <v>62</v>
      </c>
    </row>
    <row r="3419" spans="1:38" ht="15.75" customHeight="1" x14ac:dyDescent="0.25">
      <c r="A3419" s="3">
        <v>2108</v>
      </c>
      <c r="B3419" s="14">
        <f t="shared" si="893"/>
        <v>2</v>
      </c>
      <c r="C3419" s="9">
        <f>IF(A3419=A3418,C3418,"")</f>
        <v>45492</v>
      </c>
      <c r="D3419" s="3" t="str">
        <f>IF(A3419=A3418,D3418,"")</f>
        <v>Fava Carlos</v>
      </c>
      <c r="E3419" s="14" t="str">
        <f t="shared" si="891"/>
        <v>2108Fava Carlos2</v>
      </c>
      <c r="J3419" s="14" t="str">
        <f t="shared" si="884"/>
        <v xml:space="preserve">Service completo. Cambio de aceite y filtros. Control general del vehiculo. Rotacion de ruedas.  </v>
      </c>
      <c r="L3419" s="3">
        <v>1</v>
      </c>
      <c r="M3419" s="10" t="s">
        <v>3031</v>
      </c>
      <c r="N3419" s="3" t="s">
        <v>771</v>
      </c>
      <c r="O3419" s="158">
        <v>2684.3</v>
      </c>
      <c r="P3419" s="158">
        <v>563.70000000000005</v>
      </c>
      <c r="Q3419" s="7">
        <v>3248</v>
      </c>
      <c r="S3419" s="8"/>
      <c r="T3419" s="11">
        <v>1</v>
      </c>
      <c r="U3419" s="158">
        <v>6611.57</v>
      </c>
      <c r="V3419" s="158">
        <v>1388.43</v>
      </c>
      <c r="W3419" s="76">
        <v>8000</v>
      </c>
      <c r="X3419" s="16">
        <f t="shared" si="892"/>
        <v>8000</v>
      </c>
      <c r="AC3419" s="18">
        <f t="shared" si="882"/>
        <v>0</v>
      </c>
      <c r="AD3419" s="19">
        <f t="shared" si="885"/>
        <v>70000</v>
      </c>
      <c r="AE3419" s="21">
        <f t="shared" si="900"/>
        <v>3248</v>
      </c>
      <c r="AF3419" s="20">
        <f t="shared" si="886"/>
        <v>0</v>
      </c>
      <c r="AG3419" s="20">
        <f t="shared" si="887"/>
        <v>0</v>
      </c>
      <c r="AH3419" s="20">
        <f t="shared" si="888"/>
        <v>0</v>
      </c>
      <c r="AI3419" s="20">
        <f t="shared" si="896"/>
        <v>0</v>
      </c>
      <c r="AJ3419" s="20">
        <f t="shared" si="897"/>
        <v>0</v>
      </c>
      <c r="AK3419" s="20">
        <f t="shared" si="883"/>
        <v>0</v>
      </c>
      <c r="AL3419" s="171"/>
    </row>
    <row r="3420" spans="1:38" ht="15.75" customHeight="1" x14ac:dyDescent="0.25">
      <c r="A3420" s="3">
        <v>2108</v>
      </c>
      <c r="B3420" s="14">
        <f t="shared" si="893"/>
        <v>3</v>
      </c>
      <c r="C3420" s="9">
        <f>IF(A3420=A3419,C3419,"")</f>
        <v>45492</v>
      </c>
      <c r="D3420" s="3" t="str">
        <f>IF(A3420=A3419,D3419,"")</f>
        <v>Fava Carlos</v>
      </c>
      <c r="E3420" s="14" t="str">
        <f t="shared" si="891"/>
        <v>2108Fava Carlos3</v>
      </c>
      <c r="J3420" s="14" t="str">
        <f t="shared" si="884"/>
        <v xml:space="preserve">Service completo. Cambio de aceite y filtros. Control general del vehiculo. Rotacion de ruedas.   </v>
      </c>
      <c r="L3420" s="3">
        <v>1</v>
      </c>
      <c r="M3420" s="10" t="s">
        <v>3080</v>
      </c>
      <c r="N3420" s="3" t="s">
        <v>771</v>
      </c>
      <c r="O3420" s="158">
        <v>15316.53</v>
      </c>
      <c r="P3420" s="158">
        <v>3216.47</v>
      </c>
      <c r="Q3420" s="7">
        <v>18533</v>
      </c>
      <c r="S3420" s="8"/>
      <c r="T3420" s="11">
        <v>1</v>
      </c>
      <c r="U3420" s="158">
        <v>19008.27</v>
      </c>
      <c r="V3420" s="158">
        <v>3991.73</v>
      </c>
      <c r="W3420" s="76">
        <v>23000</v>
      </c>
      <c r="X3420" s="16">
        <f t="shared" si="892"/>
        <v>23000</v>
      </c>
      <c r="AC3420" s="18">
        <f t="shared" si="882"/>
        <v>0</v>
      </c>
      <c r="AD3420" s="19">
        <f t="shared" si="885"/>
        <v>70000</v>
      </c>
      <c r="AE3420" s="21">
        <f t="shared" si="900"/>
        <v>18533</v>
      </c>
      <c r="AF3420" s="20">
        <f t="shared" si="886"/>
        <v>0</v>
      </c>
      <c r="AG3420" s="20">
        <f t="shared" si="887"/>
        <v>0</v>
      </c>
      <c r="AH3420" s="20">
        <f t="shared" si="888"/>
        <v>0</v>
      </c>
      <c r="AI3420" s="20">
        <f t="shared" si="896"/>
        <v>0</v>
      </c>
      <c r="AJ3420" s="20">
        <f t="shared" si="897"/>
        <v>0</v>
      </c>
      <c r="AK3420" s="20">
        <f t="shared" si="883"/>
        <v>0</v>
      </c>
      <c r="AL3420" s="171"/>
    </row>
    <row r="3421" spans="1:38" ht="15.75" customHeight="1" x14ac:dyDescent="0.25">
      <c r="A3421" s="3">
        <v>2108</v>
      </c>
      <c r="B3421" s="14">
        <f t="shared" si="893"/>
        <v>4</v>
      </c>
      <c r="C3421" s="9">
        <f>IF(A3421=A3420,C3420,"")</f>
        <v>45492</v>
      </c>
      <c r="D3421" s="3" t="str">
        <f>IF(A3421=A3420,D3420,"")</f>
        <v>Fava Carlos</v>
      </c>
      <c r="E3421" s="14" t="str">
        <f t="shared" si="891"/>
        <v>2108Fava Carlos4</v>
      </c>
      <c r="J3421" s="14" t="str">
        <f t="shared" si="884"/>
        <v xml:space="preserve">Service completo. Cambio de aceite y filtros. Control general del vehiculo. Rotacion de ruedas.    </v>
      </c>
      <c r="L3421" s="3">
        <v>1</v>
      </c>
      <c r="M3421" s="10" t="s">
        <v>2205</v>
      </c>
      <c r="N3421" s="3" t="s">
        <v>771</v>
      </c>
      <c r="O3421" s="158">
        <v>7438.02</v>
      </c>
      <c r="P3421" s="158">
        <v>1561.98</v>
      </c>
      <c r="Q3421" s="7">
        <v>9000</v>
      </c>
      <c r="S3421" s="8"/>
      <c r="T3421" s="11">
        <v>1</v>
      </c>
      <c r="U3421" s="158">
        <v>9917.36</v>
      </c>
      <c r="V3421" s="158">
        <v>2082.64</v>
      </c>
      <c r="W3421" s="76">
        <v>12000</v>
      </c>
      <c r="X3421" s="16">
        <f t="shared" si="892"/>
        <v>12000</v>
      </c>
      <c r="AC3421" s="18">
        <f t="shared" si="882"/>
        <v>0</v>
      </c>
      <c r="AD3421" s="19">
        <f t="shared" si="885"/>
        <v>70000</v>
      </c>
      <c r="AE3421" s="21">
        <f t="shared" si="900"/>
        <v>9000</v>
      </c>
      <c r="AF3421" s="20">
        <f t="shared" si="886"/>
        <v>0</v>
      </c>
      <c r="AG3421" s="20">
        <f t="shared" si="887"/>
        <v>0</v>
      </c>
      <c r="AH3421" s="20">
        <f t="shared" si="888"/>
        <v>0</v>
      </c>
      <c r="AI3421" s="20">
        <f t="shared" si="896"/>
        <v>0</v>
      </c>
      <c r="AJ3421" s="20">
        <f t="shared" si="897"/>
        <v>0</v>
      </c>
      <c r="AK3421" s="20">
        <f t="shared" si="883"/>
        <v>0</v>
      </c>
      <c r="AL3421" s="171"/>
    </row>
    <row r="3422" spans="1:38" ht="15.75" customHeight="1" x14ac:dyDescent="0.25">
      <c r="A3422" s="3">
        <v>2109</v>
      </c>
      <c r="B3422" s="14">
        <f t="shared" si="893"/>
        <v>1</v>
      </c>
      <c r="C3422" s="9">
        <v>45492</v>
      </c>
      <c r="D3422" s="3" t="s">
        <v>3806</v>
      </c>
      <c r="E3422" s="14" t="str">
        <f t="shared" si="891"/>
        <v>2109Aguirre Josefina1</v>
      </c>
      <c r="F3422" s="119" t="s">
        <v>718</v>
      </c>
      <c r="G3422" s="119" t="s">
        <v>2381</v>
      </c>
      <c r="I3422" s="10" t="s">
        <v>4168</v>
      </c>
      <c r="J3422" s="14" t="str">
        <f t="shared" si="884"/>
        <v>Desarmar distribucion completa. Sacar engranaje de arbol de levas. Cambiar reten. Cambiar correa poly-v de aire acondicionado. Puesta a punto. Armado total. Cambiar lampara de luz baja lado derecho y lampara de posicion mismo lado. Lavado motor. Destrabar mariposa. Regular cierre y apertura de la misma.</v>
      </c>
      <c r="K3422" s="3" t="s">
        <v>1665</v>
      </c>
      <c r="L3422" s="3">
        <v>1</v>
      </c>
      <c r="M3422" s="10" t="s">
        <v>1471</v>
      </c>
      <c r="N3422" s="3" t="s">
        <v>2484</v>
      </c>
      <c r="O3422" s="158">
        <v>2644.62</v>
      </c>
      <c r="P3422" s="158">
        <v>555.37</v>
      </c>
      <c r="Q3422" s="7">
        <v>3199.99</v>
      </c>
      <c r="S3422" s="8"/>
      <c r="T3422" s="11">
        <v>1</v>
      </c>
      <c r="U3422" s="158">
        <v>3305.79</v>
      </c>
      <c r="V3422" s="158">
        <v>694.21</v>
      </c>
      <c r="W3422" s="76">
        <v>4000</v>
      </c>
      <c r="X3422" s="16">
        <f t="shared" si="892"/>
        <v>4000</v>
      </c>
      <c r="Y3422" s="3">
        <v>1</v>
      </c>
      <c r="Z3422" s="114">
        <v>49586.78</v>
      </c>
      <c r="AA3422" s="114">
        <v>10413.219999999999</v>
      </c>
      <c r="AB3422" s="4">
        <v>60000</v>
      </c>
      <c r="AC3422" s="18">
        <f t="shared" si="882"/>
        <v>60000</v>
      </c>
      <c r="AD3422" s="19">
        <f t="shared" si="885"/>
        <v>60000</v>
      </c>
      <c r="AE3422" s="21">
        <f t="shared" si="900"/>
        <v>3199.99</v>
      </c>
      <c r="AF3422" s="20">
        <f t="shared" si="886"/>
        <v>20099.98</v>
      </c>
      <c r="AG3422" s="20">
        <f t="shared" si="887"/>
        <v>26000</v>
      </c>
      <c r="AH3422" s="20">
        <f t="shared" si="888"/>
        <v>60000</v>
      </c>
      <c r="AI3422" s="20">
        <f t="shared" si="896"/>
        <v>86000</v>
      </c>
      <c r="AJ3422" s="20">
        <f t="shared" si="897"/>
        <v>0</v>
      </c>
      <c r="AK3422" s="20">
        <f t="shared" si="883"/>
        <v>86000</v>
      </c>
      <c r="AL3422" s="171"/>
    </row>
    <row r="3423" spans="1:38" ht="15.75" customHeight="1" x14ac:dyDescent="0.25">
      <c r="A3423" s="3">
        <v>2109</v>
      </c>
      <c r="B3423" s="14">
        <f t="shared" si="893"/>
        <v>2</v>
      </c>
      <c r="C3423" s="9">
        <f>IF(A3423=A3422,C3422,"")</f>
        <v>45492</v>
      </c>
      <c r="D3423" s="3" t="str">
        <f>IF(A3423=A3422,D3422,"")</f>
        <v>Aguirre Josefina</v>
      </c>
      <c r="E3423" s="14" t="str">
        <f t="shared" si="891"/>
        <v>2109Aguirre Josefina2</v>
      </c>
      <c r="J3423" s="14" t="str">
        <f t="shared" si="884"/>
        <v xml:space="preserve">Desarmar distribucion completa. Sacar engranaje de arbol de levas. Cambiar reten. Cambiar correa poly-v de aire acondicionado. Puesta a punto. Armado total. Cambiar lampara de luz baja lado derecho y lampara de posicion mismo lado. Lavado motor. Destrabar mariposa. Regular cierre y apertura de la misma. </v>
      </c>
      <c r="L3423" s="3">
        <v>1</v>
      </c>
      <c r="M3423" s="10" t="s">
        <v>4169</v>
      </c>
      <c r="N3423" s="3" t="s">
        <v>2484</v>
      </c>
      <c r="O3423" s="158">
        <v>8677.68</v>
      </c>
      <c r="P3423" s="158">
        <v>1822.31</v>
      </c>
      <c r="Q3423" s="7">
        <v>10499.99</v>
      </c>
      <c r="S3423" s="8"/>
      <c r="T3423" s="11">
        <v>1</v>
      </c>
      <c r="U3423" s="158">
        <v>10743.81</v>
      </c>
      <c r="V3423" s="158">
        <v>2256.19</v>
      </c>
      <c r="W3423" s="76">
        <v>13000</v>
      </c>
      <c r="X3423" s="16">
        <f t="shared" si="892"/>
        <v>13000</v>
      </c>
      <c r="AC3423" s="18">
        <f t="shared" si="882"/>
        <v>0</v>
      </c>
      <c r="AD3423" s="19">
        <f t="shared" si="885"/>
        <v>60000</v>
      </c>
      <c r="AE3423" s="21">
        <f t="shared" si="900"/>
        <v>10499.99</v>
      </c>
      <c r="AF3423" s="20">
        <f t="shared" si="886"/>
        <v>0</v>
      </c>
      <c r="AG3423" s="20">
        <f t="shared" si="887"/>
        <v>0</v>
      </c>
      <c r="AH3423" s="20">
        <f t="shared" si="888"/>
        <v>0</v>
      </c>
      <c r="AI3423" s="20">
        <f t="shared" si="896"/>
        <v>0</v>
      </c>
      <c r="AJ3423" s="20">
        <f t="shared" si="897"/>
        <v>0</v>
      </c>
      <c r="AK3423" s="20">
        <f t="shared" si="883"/>
        <v>0</v>
      </c>
      <c r="AL3423" s="171"/>
    </row>
    <row r="3424" spans="1:38" ht="15.75" customHeight="1" x14ac:dyDescent="0.25">
      <c r="A3424" s="3">
        <v>2109</v>
      </c>
      <c r="B3424" s="14">
        <f t="shared" si="893"/>
        <v>3</v>
      </c>
      <c r="C3424" s="9">
        <f>IF(A3424=A3423,C3423,"")</f>
        <v>45492</v>
      </c>
      <c r="D3424" s="3" t="str">
        <f>IF(A3424=A3423,D3423,"")</f>
        <v>Aguirre Josefina</v>
      </c>
      <c r="E3424" s="14" t="str">
        <f t="shared" si="891"/>
        <v>2109Aguirre Josefina3</v>
      </c>
      <c r="J3424" s="14" t="str">
        <f t="shared" si="884"/>
        <v xml:space="preserve">Desarmar distribucion completa. Sacar engranaje de arbol de levas. Cambiar reten. Cambiar correa poly-v de aire acondicionado. Puesta a punto. Armado total. Cambiar lampara de luz baja lado derecho y lampara de posicion mismo lado. Lavado motor. Destrabar mariposa. Regular cierre y apertura de la misma.  </v>
      </c>
      <c r="L3424" s="3">
        <v>1</v>
      </c>
      <c r="M3424" s="10" t="s">
        <v>3454</v>
      </c>
      <c r="N3424" s="3" t="s">
        <v>771</v>
      </c>
      <c r="O3424" s="158">
        <v>4876.04</v>
      </c>
      <c r="P3424" s="158">
        <v>1023.96</v>
      </c>
      <c r="Q3424" s="7">
        <v>5900</v>
      </c>
      <c r="S3424" s="8"/>
      <c r="T3424" s="11">
        <v>1</v>
      </c>
      <c r="U3424" s="158">
        <v>6859.51</v>
      </c>
      <c r="V3424" s="158">
        <v>1440.49</v>
      </c>
      <c r="W3424" s="76">
        <v>8300</v>
      </c>
      <c r="X3424" s="16">
        <f t="shared" si="892"/>
        <v>8300</v>
      </c>
      <c r="AC3424" s="18">
        <f t="shared" si="882"/>
        <v>0</v>
      </c>
      <c r="AD3424" s="19">
        <f t="shared" si="885"/>
        <v>60000</v>
      </c>
      <c r="AE3424" s="21">
        <f t="shared" si="900"/>
        <v>5900</v>
      </c>
      <c r="AF3424" s="20">
        <f t="shared" si="886"/>
        <v>0</v>
      </c>
      <c r="AG3424" s="20">
        <f t="shared" si="887"/>
        <v>0</v>
      </c>
      <c r="AH3424" s="20">
        <f t="shared" si="888"/>
        <v>0</v>
      </c>
      <c r="AI3424" s="20">
        <f t="shared" si="896"/>
        <v>0</v>
      </c>
      <c r="AJ3424" s="20">
        <f t="shared" si="897"/>
        <v>0</v>
      </c>
      <c r="AK3424" s="20">
        <f t="shared" si="883"/>
        <v>0</v>
      </c>
      <c r="AL3424" s="171"/>
    </row>
    <row r="3425" spans="1:38" ht="15.75" customHeight="1" x14ac:dyDescent="0.25">
      <c r="A3425" s="3">
        <v>2109</v>
      </c>
      <c r="B3425" s="14">
        <f t="shared" si="893"/>
        <v>4</v>
      </c>
      <c r="C3425" s="9">
        <f>IF(A3425=A3424,C3424,"")</f>
        <v>45492</v>
      </c>
      <c r="D3425" s="3" t="str">
        <f>IF(A3425=A3424,D3424,"")</f>
        <v>Aguirre Josefina</v>
      </c>
      <c r="E3425" s="14" t="str">
        <f t="shared" si="891"/>
        <v>2109Aguirre Josefina4</v>
      </c>
      <c r="J3425" s="14" t="str">
        <f t="shared" si="884"/>
        <v xml:space="preserve">Desarmar distribucion completa. Sacar engranaje de arbol de levas. Cambiar reten. Cambiar correa poly-v de aire acondicionado. Puesta a punto. Armado total. Cambiar lampara de luz baja lado derecho y lampara de posicion mismo lado. Lavado motor. Destrabar mariposa. Regular cierre y apertura de la misma.   </v>
      </c>
      <c r="L3425" s="3">
        <v>1</v>
      </c>
      <c r="M3425" s="10" t="s">
        <v>2290</v>
      </c>
      <c r="N3425" s="3" t="s">
        <v>771</v>
      </c>
      <c r="O3425" s="158">
        <v>413.23</v>
      </c>
      <c r="P3425" s="158">
        <v>86.77</v>
      </c>
      <c r="Q3425" s="7">
        <v>500</v>
      </c>
      <c r="S3425" s="8"/>
      <c r="T3425" s="11">
        <v>1</v>
      </c>
      <c r="U3425" s="158">
        <v>578.52</v>
      </c>
      <c r="V3425" s="158">
        <v>121.48</v>
      </c>
      <c r="W3425" s="76">
        <v>700</v>
      </c>
      <c r="X3425" s="16">
        <f t="shared" si="892"/>
        <v>700</v>
      </c>
      <c r="AC3425" s="18">
        <f t="shared" si="882"/>
        <v>0</v>
      </c>
      <c r="AD3425" s="19">
        <f t="shared" si="885"/>
        <v>60000</v>
      </c>
      <c r="AE3425" s="21">
        <f t="shared" si="900"/>
        <v>500</v>
      </c>
      <c r="AF3425" s="20">
        <f t="shared" si="886"/>
        <v>0</v>
      </c>
      <c r="AG3425" s="20">
        <f t="shared" si="887"/>
        <v>0</v>
      </c>
      <c r="AH3425" s="20">
        <f t="shared" si="888"/>
        <v>0</v>
      </c>
      <c r="AI3425" s="20">
        <f t="shared" si="896"/>
        <v>0</v>
      </c>
      <c r="AJ3425" s="20">
        <f t="shared" si="897"/>
        <v>0</v>
      </c>
      <c r="AK3425" s="20">
        <f t="shared" si="883"/>
        <v>0</v>
      </c>
      <c r="AL3425" s="171"/>
    </row>
    <row r="3426" spans="1:38" ht="15.75" customHeight="1" x14ac:dyDescent="0.25">
      <c r="A3426" s="3">
        <v>2110</v>
      </c>
      <c r="B3426" s="14">
        <f t="shared" si="893"/>
        <v>1</v>
      </c>
      <c r="C3426" s="9">
        <v>45492</v>
      </c>
      <c r="D3426" s="3" t="s">
        <v>1881</v>
      </c>
      <c r="E3426" s="14" t="str">
        <f t="shared" si="891"/>
        <v>2110Anibal Ojeda1</v>
      </c>
      <c r="F3426" s="119" t="s">
        <v>1882</v>
      </c>
      <c r="G3426" s="119" t="s">
        <v>1883</v>
      </c>
      <c r="H3426" s="119">
        <v>216155</v>
      </c>
      <c r="I3426" s="10" t="s">
        <v>4174</v>
      </c>
      <c r="J3426" s="14" t="str">
        <f t="shared" si="884"/>
        <v>Sacar motor original completo c/ periféricos. Intercambiar multiple de admision y soportes varios. Intercambiar instalacion electrica. Colocar distribución, bomba de agua y termostato nuevos. Cambiar caño posterior de agua. Cambiar crapodina de embrague. Colocar motor nuevo. Cambio de aceite y filtros de aceite y aire. Armado total de perifericos. Colocar liquido refrigerante. Purgado del circuito de refrigeracion. Reparar alternador. Volver a colocar. Lavado vano motor.</v>
      </c>
      <c r="K3426" s="3" t="s">
        <v>3384</v>
      </c>
      <c r="L3426" s="3">
        <v>1</v>
      </c>
      <c r="M3426" s="10" t="s">
        <v>1772</v>
      </c>
      <c r="N3426" s="3" t="s">
        <v>734</v>
      </c>
      <c r="O3426" s="158">
        <v>1983.48</v>
      </c>
      <c r="P3426" s="158">
        <v>416.52</v>
      </c>
      <c r="Q3426" s="7">
        <v>2400</v>
      </c>
      <c r="S3426" s="8"/>
      <c r="T3426" s="11">
        <v>1</v>
      </c>
      <c r="U3426" s="158">
        <v>2479.34</v>
      </c>
      <c r="V3426" s="158">
        <v>520.66</v>
      </c>
      <c r="W3426" s="76">
        <v>3000</v>
      </c>
      <c r="X3426" s="16">
        <f t="shared" si="892"/>
        <v>3000</v>
      </c>
      <c r="Y3426" s="3">
        <v>1</v>
      </c>
      <c r="Z3426" s="114">
        <v>495867.77</v>
      </c>
      <c r="AA3426" s="114" t="s">
        <v>4180</v>
      </c>
      <c r="AB3426" s="4">
        <v>600000</v>
      </c>
      <c r="AC3426" s="18">
        <f t="shared" si="882"/>
        <v>600000</v>
      </c>
      <c r="AD3426" s="19">
        <f t="shared" si="885"/>
        <v>600000</v>
      </c>
      <c r="AE3426" s="21">
        <f t="shared" si="900"/>
        <v>2400</v>
      </c>
      <c r="AF3426" s="20">
        <f t="shared" si="886"/>
        <v>291740.90000000002</v>
      </c>
      <c r="AG3426" s="20">
        <f t="shared" si="887"/>
        <v>410100</v>
      </c>
      <c r="AH3426" s="20">
        <f t="shared" si="888"/>
        <v>600000</v>
      </c>
      <c r="AI3426" s="20">
        <f t="shared" si="896"/>
        <v>1010100</v>
      </c>
      <c r="AJ3426" s="20">
        <f t="shared" si="897"/>
        <v>0</v>
      </c>
      <c r="AK3426" s="20">
        <f t="shared" si="883"/>
        <v>1010100</v>
      </c>
      <c r="AL3426" s="171"/>
    </row>
    <row r="3427" spans="1:38" ht="15.75" customHeight="1" x14ac:dyDescent="0.25">
      <c r="A3427" s="3">
        <v>2110</v>
      </c>
      <c r="B3427" s="14">
        <f t="shared" si="893"/>
        <v>2</v>
      </c>
      <c r="C3427" s="9">
        <f t="shared" ref="C3427:C3437" si="901">IF(A3427=A3426,C3426,"")</f>
        <v>45492</v>
      </c>
      <c r="D3427" s="3" t="str">
        <f t="shared" ref="D3427:D3437" si="902">IF(A3427=A3426,D3426,"")</f>
        <v>Anibal Ojeda</v>
      </c>
      <c r="E3427" s="14" t="str">
        <f t="shared" si="891"/>
        <v>2110Anibal Ojeda2</v>
      </c>
      <c r="J3427" s="14" t="str">
        <f t="shared" si="884"/>
        <v xml:space="preserve">Sacar motor original completo c/ periféricos. Intercambiar multiple de admision y soportes varios. Intercambiar instalacion electrica. Colocar distribución, bomba de agua y termostato nuevos. Cambiar caño posterior de agua. Cambiar crapodina de embrague. Colocar motor nuevo. Cambio de aceite y filtros de aceite y aire. Armado total de perifericos. Colocar liquido refrigerante. Purgado del circuito de refrigeracion. Reparar alternador. Volver a colocar. Lavado vano motor. </v>
      </c>
      <c r="L3427" s="3">
        <v>1</v>
      </c>
      <c r="M3427" s="10" t="s">
        <v>1902</v>
      </c>
      <c r="N3427" s="3" t="s">
        <v>771</v>
      </c>
      <c r="O3427" s="158">
        <v>84297.52</v>
      </c>
      <c r="P3427" s="158">
        <v>17702.48</v>
      </c>
      <c r="Q3427" s="7">
        <v>102000</v>
      </c>
      <c r="S3427" s="8"/>
      <c r="T3427" s="11">
        <v>1</v>
      </c>
      <c r="U3427" s="158">
        <v>105785.13</v>
      </c>
      <c r="V3427" s="158">
        <v>22214.87</v>
      </c>
      <c r="W3427" s="76">
        <v>128000</v>
      </c>
      <c r="X3427" s="16">
        <f t="shared" si="892"/>
        <v>128000</v>
      </c>
      <c r="AC3427" s="18">
        <f t="shared" ref="AC3427:AC3490" si="903">+AB3427*Y3427</f>
        <v>0</v>
      </c>
      <c r="AD3427" s="19">
        <f t="shared" si="885"/>
        <v>600000</v>
      </c>
      <c r="AE3427" s="21">
        <f t="shared" si="900"/>
        <v>102000</v>
      </c>
      <c r="AF3427" s="20">
        <f t="shared" si="886"/>
        <v>0</v>
      </c>
      <c r="AG3427" s="20">
        <f t="shared" si="887"/>
        <v>0</v>
      </c>
      <c r="AH3427" s="20">
        <f t="shared" si="888"/>
        <v>0</v>
      </c>
      <c r="AI3427" s="20">
        <f t="shared" si="896"/>
        <v>0</v>
      </c>
      <c r="AJ3427" s="20">
        <f t="shared" si="897"/>
        <v>0</v>
      </c>
      <c r="AK3427" s="20">
        <f t="shared" ref="AK3427:AK3490" si="904">AH3427+AG3427</f>
        <v>0</v>
      </c>
      <c r="AL3427" s="171"/>
    </row>
    <row r="3428" spans="1:38" ht="15.75" customHeight="1" x14ac:dyDescent="0.25">
      <c r="A3428" s="3">
        <v>2110</v>
      </c>
      <c r="B3428" s="14">
        <f t="shared" si="893"/>
        <v>3</v>
      </c>
      <c r="C3428" s="9">
        <f t="shared" si="901"/>
        <v>45492</v>
      </c>
      <c r="D3428" s="3" t="str">
        <f t="shared" si="902"/>
        <v>Anibal Ojeda</v>
      </c>
      <c r="E3428" s="14" t="str">
        <f t="shared" si="891"/>
        <v>2110Anibal Ojeda3</v>
      </c>
      <c r="J3428" s="14" t="str">
        <f t="shared" si="884"/>
        <v xml:space="preserve">Sacar motor original completo c/ periféricos. Intercambiar multiple de admision y soportes varios. Intercambiar instalacion electrica. Colocar distribución, bomba de agua y termostato nuevos. Cambiar caño posterior de agua. Cambiar crapodina de embrague. Colocar motor nuevo. Cambio de aceite y filtros de aceite y aire. Armado total de perifericos. Colocar liquido refrigerante. Purgado del circuito de refrigeracion. Reparar alternador. Volver a colocar. Lavado vano motor.  </v>
      </c>
      <c r="L3428" s="3">
        <v>1</v>
      </c>
      <c r="M3428" s="10" t="s">
        <v>3031</v>
      </c>
      <c r="N3428" s="3" t="s">
        <v>771</v>
      </c>
      <c r="O3428" s="158">
        <v>2684.3</v>
      </c>
      <c r="P3428" s="158">
        <v>563.70000000000005</v>
      </c>
      <c r="Q3428" s="7">
        <v>3248</v>
      </c>
      <c r="S3428" s="8"/>
      <c r="T3428" s="11">
        <v>1</v>
      </c>
      <c r="U3428" s="158">
        <v>5785.13</v>
      </c>
      <c r="V3428" s="158">
        <v>1214.8699999999999</v>
      </c>
      <c r="W3428" s="76">
        <v>7000</v>
      </c>
      <c r="X3428" s="16">
        <f t="shared" si="892"/>
        <v>7000</v>
      </c>
      <c r="AC3428" s="18">
        <f t="shared" si="903"/>
        <v>0</v>
      </c>
      <c r="AD3428" s="19">
        <f t="shared" si="885"/>
        <v>600000</v>
      </c>
      <c r="AE3428" s="21">
        <f t="shared" si="900"/>
        <v>3248</v>
      </c>
      <c r="AF3428" s="20">
        <f t="shared" si="886"/>
        <v>0</v>
      </c>
      <c r="AG3428" s="20">
        <f t="shared" si="887"/>
        <v>0</v>
      </c>
      <c r="AH3428" s="20">
        <f t="shared" si="888"/>
        <v>0</v>
      </c>
      <c r="AI3428" s="20">
        <f t="shared" si="896"/>
        <v>0</v>
      </c>
      <c r="AJ3428" s="20">
        <f t="shared" si="897"/>
        <v>0</v>
      </c>
      <c r="AK3428" s="20">
        <f t="shared" si="904"/>
        <v>0</v>
      </c>
      <c r="AL3428" s="171"/>
    </row>
    <row r="3429" spans="1:38" ht="15.75" customHeight="1" x14ac:dyDescent="0.25">
      <c r="A3429" s="3">
        <v>2110</v>
      </c>
      <c r="B3429" s="14">
        <f t="shared" si="893"/>
        <v>4</v>
      </c>
      <c r="C3429" s="9">
        <f t="shared" si="901"/>
        <v>45492</v>
      </c>
      <c r="D3429" s="3" t="str">
        <f t="shared" si="902"/>
        <v>Anibal Ojeda</v>
      </c>
      <c r="E3429" s="14" t="str">
        <f t="shared" si="891"/>
        <v>2110Anibal Ojeda4</v>
      </c>
      <c r="J3429" s="14" t="str">
        <f t="shared" si="884"/>
        <v xml:space="preserve">Sacar motor original completo c/ periféricos. Intercambiar multiple de admision y soportes varios. Intercambiar instalacion electrica. Colocar distribución, bomba de agua y termostato nuevos. Cambiar caño posterior de agua. Cambiar crapodina de embrague. Colocar motor nuevo. Cambio de aceite y filtros de aceite y aire. Armado total de perifericos. Colocar liquido refrigerante. Purgado del circuito de refrigeracion. Reparar alternador. Volver a colocar. Lavado vano motor.   </v>
      </c>
      <c r="L3429" s="3">
        <v>1</v>
      </c>
      <c r="M3429" s="10" t="s">
        <v>3404</v>
      </c>
      <c r="N3429" s="3" t="s">
        <v>771</v>
      </c>
      <c r="O3429" s="158">
        <v>11800</v>
      </c>
      <c r="P3429" s="158">
        <v>2478</v>
      </c>
      <c r="Q3429" s="7">
        <v>14278</v>
      </c>
      <c r="S3429" s="8"/>
      <c r="T3429" s="11">
        <v>1</v>
      </c>
      <c r="U3429" s="158">
        <v>6611.57</v>
      </c>
      <c r="V3429" s="158">
        <v>1388.43</v>
      </c>
      <c r="W3429" s="76">
        <v>8000</v>
      </c>
      <c r="X3429" s="16">
        <f t="shared" si="892"/>
        <v>8000</v>
      </c>
      <c r="AC3429" s="18">
        <f t="shared" si="903"/>
        <v>0</v>
      </c>
      <c r="AD3429" s="19">
        <f t="shared" si="885"/>
        <v>600000</v>
      </c>
      <c r="AE3429" s="21">
        <f t="shared" si="900"/>
        <v>14278</v>
      </c>
      <c r="AF3429" s="20">
        <f t="shared" si="886"/>
        <v>0</v>
      </c>
      <c r="AG3429" s="20">
        <f t="shared" si="887"/>
        <v>0</v>
      </c>
      <c r="AH3429" s="20">
        <f t="shared" si="888"/>
        <v>0</v>
      </c>
      <c r="AI3429" s="20">
        <f t="shared" si="896"/>
        <v>0</v>
      </c>
      <c r="AJ3429" s="20">
        <f t="shared" si="897"/>
        <v>0</v>
      </c>
      <c r="AK3429" s="20">
        <f t="shared" si="904"/>
        <v>0</v>
      </c>
      <c r="AL3429" s="171"/>
    </row>
    <row r="3430" spans="1:38" ht="15.75" customHeight="1" x14ac:dyDescent="0.25">
      <c r="A3430" s="3">
        <v>2110</v>
      </c>
      <c r="B3430" s="14">
        <f t="shared" si="893"/>
        <v>5</v>
      </c>
      <c r="C3430" s="9">
        <f t="shared" si="901"/>
        <v>45492</v>
      </c>
      <c r="D3430" s="3" t="str">
        <f t="shared" si="902"/>
        <v>Anibal Ojeda</v>
      </c>
      <c r="E3430" s="14" t="str">
        <f t="shared" si="891"/>
        <v>2110Anibal Ojeda5</v>
      </c>
      <c r="J3430" s="14" t="str">
        <f t="shared" si="884"/>
        <v xml:space="preserve">Sacar motor original completo c/ periféricos. Intercambiar multiple de admision y soportes varios. Intercambiar instalacion electrica. Colocar distribución, bomba de agua y termostato nuevos. Cambiar caño posterior de agua. Cambiar crapodina de embrague. Colocar motor nuevo. Cambio de aceite y filtros de aceite y aire. Armado total de perifericos. Colocar liquido refrigerante. Purgado del circuito de refrigeracion. Reparar alternador. Volver a colocar. Lavado vano motor.    </v>
      </c>
      <c r="L3430" s="3">
        <v>1</v>
      </c>
      <c r="M3430" s="10" t="s">
        <v>4170</v>
      </c>
      <c r="N3430" s="3" t="s">
        <v>2484</v>
      </c>
      <c r="O3430" s="158">
        <v>8300</v>
      </c>
      <c r="P3430" s="158">
        <v>1743</v>
      </c>
      <c r="Q3430" s="7">
        <v>10043</v>
      </c>
      <c r="S3430" s="8"/>
      <c r="T3430" s="11">
        <v>1</v>
      </c>
      <c r="U3430" s="158">
        <v>10743.81</v>
      </c>
      <c r="V3430" s="158">
        <v>2256.19</v>
      </c>
      <c r="W3430" s="76">
        <v>13000</v>
      </c>
      <c r="X3430" s="16">
        <f t="shared" si="892"/>
        <v>13000</v>
      </c>
      <c r="AC3430" s="18">
        <f t="shared" si="903"/>
        <v>0</v>
      </c>
      <c r="AD3430" s="19">
        <f t="shared" si="885"/>
        <v>600000</v>
      </c>
      <c r="AE3430" s="21">
        <f t="shared" si="900"/>
        <v>10043</v>
      </c>
      <c r="AF3430" s="20">
        <f t="shared" si="886"/>
        <v>0</v>
      </c>
      <c r="AG3430" s="20">
        <f t="shared" si="887"/>
        <v>0</v>
      </c>
      <c r="AH3430" s="20">
        <f t="shared" si="888"/>
        <v>0</v>
      </c>
      <c r="AI3430" s="20">
        <f t="shared" si="896"/>
        <v>0</v>
      </c>
      <c r="AJ3430" s="20">
        <f t="shared" si="897"/>
        <v>0</v>
      </c>
      <c r="AK3430" s="20">
        <f t="shared" si="904"/>
        <v>0</v>
      </c>
      <c r="AL3430" s="171"/>
    </row>
    <row r="3431" spans="1:38" ht="15.75" customHeight="1" x14ac:dyDescent="0.25">
      <c r="A3431" s="3">
        <v>2110</v>
      </c>
      <c r="B3431" s="14">
        <f t="shared" si="893"/>
        <v>6</v>
      </c>
      <c r="C3431" s="9">
        <f t="shared" si="901"/>
        <v>45492</v>
      </c>
      <c r="D3431" s="3" t="str">
        <f t="shared" si="902"/>
        <v>Anibal Ojeda</v>
      </c>
      <c r="E3431" s="14" t="str">
        <f t="shared" si="891"/>
        <v>2110Anibal Ojeda6</v>
      </c>
      <c r="J3431" s="14" t="str">
        <f t="shared" ref="J3431:J3494" si="905">IF(A3431=A3430,CONCATENATE(J3430," ",I3431),I3431)</f>
        <v xml:space="preserve">Sacar motor original completo c/ periféricos. Intercambiar multiple de admision y soportes varios. Intercambiar instalacion electrica. Colocar distribución, bomba de agua y termostato nuevos. Cambiar caño posterior de agua. Cambiar crapodina de embrague. Colocar motor nuevo. Cambio de aceite y filtros de aceite y aire. Armado total de perifericos. Colocar liquido refrigerante. Purgado del circuito de refrigeracion. Reparar alternador. Volver a colocar. Lavado vano motor.     </v>
      </c>
      <c r="L3431" s="3">
        <v>1</v>
      </c>
      <c r="M3431" s="10" t="s">
        <v>2123</v>
      </c>
      <c r="N3431" s="3" t="s">
        <v>2484</v>
      </c>
      <c r="O3431" s="158">
        <v>27390</v>
      </c>
      <c r="P3431" s="158">
        <v>5751.9</v>
      </c>
      <c r="Q3431" s="7">
        <v>33141.9</v>
      </c>
      <c r="S3431" s="8"/>
      <c r="T3431" s="11">
        <v>1</v>
      </c>
      <c r="U3431" s="158">
        <v>33057.86</v>
      </c>
      <c r="V3431" s="158">
        <v>6942.14</v>
      </c>
      <c r="W3431" s="76">
        <v>40000</v>
      </c>
      <c r="X3431" s="16">
        <f t="shared" si="892"/>
        <v>40000</v>
      </c>
      <c r="AC3431" s="18">
        <f t="shared" si="903"/>
        <v>0</v>
      </c>
      <c r="AD3431" s="19">
        <f t="shared" si="885"/>
        <v>600000</v>
      </c>
      <c r="AE3431" s="21">
        <f t="shared" si="900"/>
        <v>33141.9</v>
      </c>
      <c r="AF3431" s="20">
        <f t="shared" si="886"/>
        <v>0</v>
      </c>
      <c r="AG3431" s="20">
        <f t="shared" si="887"/>
        <v>0</v>
      </c>
      <c r="AH3431" s="20">
        <f t="shared" si="888"/>
        <v>0</v>
      </c>
      <c r="AI3431" s="20">
        <f t="shared" si="896"/>
        <v>0</v>
      </c>
      <c r="AJ3431" s="20">
        <f t="shared" si="897"/>
        <v>0</v>
      </c>
      <c r="AK3431" s="20">
        <f t="shared" si="904"/>
        <v>0</v>
      </c>
      <c r="AL3431" s="171"/>
    </row>
    <row r="3432" spans="1:38" ht="15.75" customHeight="1" x14ac:dyDescent="0.25">
      <c r="A3432" s="3">
        <v>2110</v>
      </c>
      <c r="B3432" s="14">
        <f t="shared" si="893"/>
        <v>7</v>
      </c>
      <c r="C3432" s="9">
        <f t="shared" si="901"/>
        <v>45492</v>
      </c>
      <c r="D3432" s="3" t="str">
        <f t="shared" si="902"/>
        <v>Anibal Ojeda</v>
      </c>
      <c r="E3432" s="14" t="str">
        <f t="shared" si="891"/>
        <v>2110Anibal Ojeda7</v>
      </c>
      <c r="J3432" s="14" t="str">
        <f t="shared" si="905"/>
        <v xml:space="preserve">Sacar motor original completo c/ periféricos. Intercambiar multiple de admision y soportes varios. Intercambiar instalacion electrica. Colocar distribución, bomba de agua y termostato nuevos. Cambiar caño posterior de agua. Cambiar crapodina de embrague. Colocar motor nuevo. Cambio de aceite y filtros de aceite y aire. Armado total de perifericos. Colocar liquido refrigerante. Purgado del circuito de refrigeracion. Reparar alternador. Volver a colocar. Lavado vano motor.      </v>
      </c>
      <c r="L3432" s="3">
        <v>1</v>
      </c>
      <c r="M3432" s="10" t="s">
        <v>4171</v>
      </c>
      <c r="N3432" s="3" t="s">
        <v>771</v>
      </c>
      <c r="O3432" s="158">
        <v>22314.05</v>
      </c>
      <c r="P3432" s="158">
        <v>4685.95</v>
      </c>
      <c r="Q3432" s="7">
        <v>27000</v>
      </c>
      <c r="S3432" s="8"/>
      <c r="T3432" s="11">
        <v>1</v>
      </c>
      <c r="U3432" s="158">
        <v>28099.18</v>
      </c>
      <c r="V3432" s="158">
        <v>5900.82</v>
      </c>
      <c r="W3432" s="76">
        <v>34000</v>
      </c>
      <c r="X3432" s="16">
        <f t="shared" si="892"/>
        <v>34000</v>
      </c>
      <c r="AC3432" s="18">
        <f t="shared" si="903"/>
        <v>0</v>
      </c>
      <c r="AD3432" s="19">
        <f t="shared" si="885"/>
        <v>600000</v>
      </c>
      <c r="AE3432" s="21">
        <f t="shared" si="900"/>
        <v>27000</v>
      </c>
      <c r="AF3432" s="20">
        <f t="shared" si="886"/>
        <v>0</v>
      </c>
      <c r="AG3432" s="20">
        <f t="shared" si="887"/>
        <v>0</v>
      </c>
      <c r="AH3432" s="20">
        <f t="shared" si="888"/>
        <v>0</v>
      </c>
      <c r="AI3432" s="20">
        <f t="shared" si="896"/>
        <v>0</v>
      </c>
      <c r="AJ3432" s="20">
        <f t="shared" si="897"/>
        <v>0</v>
      </c>
      <c r="AK3432" s="20">
        <f t="shared" si="904"/>
        <v>0</v>
      </c>
      <c r="AL3432" s="171"/>
    </row>
    <row r="3433" spans="1:38" ht="15.75" customHeight="1" x14ac:dyDescent="0.25">
      <c r="A3433" s="3">
        <v>2110</v>
      </c>
      <c r="B3433" s="14">
        <f t="shared" si="893"/>
        <v>8</v>
      </c>
      <c r="C3433" s="9">
        <f t="shared" si="901"/>
        <v>45492</v>
      </c>
      <c r="D3433" s="3" t="str">
        <f t="shared" si="902"/>
        <v>Anibal Ojeda</v>
      </c>
      <c r="E3433" s="14" t="str">
        <f t="shared" si="891"/>
        <v>2110Anibal Ojeda8</v>
      </c>
      <c r="J3433" s="14" t="str">
        <f t="shared" si="905"/>
        <v xml:space="preserve">Sacar motor original completo c/ periféricos. Intercambiar multiple de admision y soportes varios. Intercambiar instalacion electrica. Colocar distribución, bomba de agua y termostato nuevos. Cambiar caño posterior de agua. Cambiar crapodina de embrague. Colocar motor nuevo. Cambio de aceite y filtros de aceite y aire. Armado total de perifericos. Colocar liquido refrigerante. Purgado del circuito de refrigeracion. Reparar alternador. Volver a colocar. Lavado vano motor.       </v>
      </c>
      <c r="L3433" s="3">
        <v>1</v>
      </c>
      <c r="M3433" s="10" t="s">
        <v>4172</v>
      </c>
      <c r="N3433" s="3" t="s">
        <v>2484</v>
      </c>
      <c r="O3433" s="158">
        <v>19768.59</v>
      </c>
      <c r="P3433" s="158">
        <v>4151.41</v>
      </c>
      <c r="Q3433" s="7">
        <v>23920</v>
      </c>
      <c r="S3433" s="8"/>
      <c r="T3433" s="11">
        <v>1</v>
      </c>
      <c r="U3433" s="158">
        <v>23966.95</v>
      </c>
      <c r="V3433" s="158">
        <v>5033.05</v>
      </c>
      <c r="W3433" s="76">
        <v>29000</v>
      </c>
      <c r="X3433" s="16">
        <f t="shared" si="892"/>
        <v>29000</v>
      </c>
      <c r="AC3433" s="18">
        <f t="shared" si="903"/>
        <v>0</v>
      </c>
      <c r="AD3433" s="19">
        <f t="shared" si="885"/>
        <v>600000</v>
      </c>
      <c r="AE3433" s="21">
        <f t="shared" si="900"/>
        <v>23920</v>
      </c>
      <c r="AF3433" s="20">
        <f t="shared" si="886"/>
        <v>0</v>
      </c>
      <c r="AG3433" s="20">
        <f t="shared" si="887"/>
        <v>0</v>
      </c>
      <c r="AH3433" s="20">
        <f t="shared" si="888"/>
        <v>0</v>
      </c>
      <c r="AI3433" s="20">
        <f t="shared" si="896"/>
        <v>0</v>
      </c>
      <c r="AJ3433" s="20">
        <f t="shared" si="897"/>
        <v>0</v>
      </c>
      <c r="AK3433" s="20">
        <f t="shared" si="904"/>
        <v>0</v>
      </c>
      <c r="AL3433" s="171"/>
    </row>
    <row r="3434" spans="1:38" ht="15.75" customHeight="1" x14ac:dyDescent="0.25">
      <c r="A3434" s="3">
        <v>2110</v>
      </c>
      <c r="B3434" s="14">
        <f t="shared" si="893"/>
        <v>9</v>
      </c>
      <c r="C3434" s="9">
        <f t="shared" si="901"/>
        <v>45492</v>
      </c>
      <c r="D3434" s="3" t="str">
        <f t="shared" si="902"/>
        <v>Anibal Ojeda</v>
      </c>
      <c r="E3434" s="14" t="str">
        <f t="shared" si="891"/>
        <v>2110Anibal Ojeda9</v>
      </c>
      <c r="J3434" s="14" t="str">
        <f t="shared" si="905"/>
        <v xml:space="preserve">Sacar motor original completo c/ periféricos. Intercambiar multiple de admision y soportes varios. Intercambiar instalacion electrica. Colocar distribución, bomba de agua y termostato nuevos. Cambiar caño posterior de agua. Cambiar crapodina de embrague. Colocar motor nuevo. Cambio de aceite y filtros de aceite y aire. Armado total de perifericos. Colocar liquido refrigerante. Purgado del circuito de refrigeracion. Reparar alternador. Volver a colocar. Lavado vano motor.        </v>
      </c>
      <c r="L3434" s="3">
        <v>1</v>
      </c>
      <c r="M3434" s="10" t="s">
        <v>1970</v>
      </c>
      <c r="N3434" s="3" t="s">
        <v>771</v>
      </c>
      <c r="O3434" s="158">
        <v>7611.57</v>
      </c>
      <c r="P3434" s="158">
        <v>1598.43</v>
      </c>
      <c r="Q3434" s="7">
        <v>9210</v>
      </c>
      <c r="S3434" s="8"/>
      <c r="T3434" s="11">
        <v>2</v>
      </c>
      <c r="U3434" s="158">
        <v>11570.03</v>
      </c>
      <c r="V3434" s="158">
        <v>2342.9699999999998</v>
      </c>
      <c r="W3434" s="76">
        <v>13500</v>
      </c>
      <c r="X3434" s="16">
        <f t="shared" si="892"/>
        <v>27000</v>
      </c>
      <c r="AC3434" s="18">
        <f t="shared" si="903"/>
        <v>0</v>
      </c>
      <c r="AD3434" s="19">
        <f t="shared" si="885"/>
        <v>600000</v>
      </c>
      <c r="AE3434" s="21">
        <f t="shared" si="900"/>
        <v>18420</v>
      </c>
      <c r="AF3434" s="20">
        <f t="shared" si="886"/>
        <v>0</v>
      </c>
      <c r="AG3434" s="20">
        <f t="shared" si="887"/>
        <v>0</v>
      </c>
      <c r="AH3434" s="20">
        <f t="shared" si="888"/>
        <v>0</v>
      </c>
      <c r="AI3434" s="20">
        <f t="shared" si="896"/>
        <v>0</v>
      </c>
      <c r="AJ3434" s="20">
        <f t="shared" si="897"/>
        <v>0</v>
      </c>
      <c r="AK3434" s="20">
        <f t="shared" si="904"/>
        <v>0</v>
      </c>
      <c r="AL3434" s="171"/>
    </row>
    <row r="3435" spans="1:38" ht="15.75" customHeight="1" x14ac:dyDescent="0.25">
      <c r="A3435" s="3">
        <v>2110</v>
      </c>
      <c r="B3435" s="14">
        <f t="shared" si="893"/>
        <v>10</v>
      </c>
      <c r="C3435" s="9">
        <f t="shared" si="901"/>
        <v>45492</v>
      </c>
      <c r="D3435" s="3" t="str">
        <f t="shared" si="902"/>
        <v>Anibal Ojeda</v>
      </c>
      <c r="E3435" s="14" t="str">
        <f t="shared" si="891"/>
        <v>2110Anibal Ojeda10</v>
      </c>
      <c r="J3435" s="14" t="str">
        <f t="shared" si="905"/>
        <v xml:space="preserve">Sacar motor original completo c/ periféricos. Intercambiar multiple de admision y soportes varios. Intercambiar instalacion electrica. Colocar distribución, bomba de agua y termostato nuevos. Cambiar caño posterior de agua. Cambiar crapodina de embrague. Colocar motor nuevo. Cambio de aceite y filtros de aceite y aire. Armado total de perifericos. Colocar liquido refrigerante. Purgado del circuito de refrigeracion. Reparar alternador. Volver a colocar. Lavado vano motor.         </v>
      </c>
      <c r="L3435" s="3">
        <v>1</v>
      </c>
      <c r="M3435" s="10" t="s">
        <v>1431</v>
      </c>
      <c r="N3435" s="3" t="s">
        <v>771</v>
      </c>
      <c r="O3435" s="158">
        <v>1632.24</v>
      </c>
      <c r="P3435" s="158">
        <v>342.76</v>
      </c>
      <c r="Q3435" s="7">
        <v>1975</v>
      </c>
      <c r="S3435" s="8"/>
      <c r="T3435" s="11">
        <v>1</v>
      </c>
      <c r="U3435" s="158">
        <v>3719.01</v>
      </c>
      <c r="V3435" s="158">
        <v>780.99</v>
      </c>
      <c r="W3435" s="76">
        <v>4500</v>
      </c>
      <c r="X3435" s="16">
        <f t="shared" si="892"/>
        <v>4500</v>
      </c>
      <c r="AC3435" s="18">
        <f t="shared" si="903"/>
        <v>0</v>
      </c>
      <c r="AD3435" s="19">
        <f t="shared" si="885"/>
        <v>600000</v>
      </c>
      <c r="AE3435" s="21">
        <f t="shared" si="900"/>
        <v>1975</v>
      </c>
      <c r="AF3435" s="20">
        <f t="shared" si="886"/>
        <v>0</v>
      </c>
      <c r="AG3435" s="20">
        <f t="shared" si="887"/>
        <v>0</v>
      </c>
      <c r="AH3435" s="20">
        <f t="shared" si="888"/>
        <v>0</v>
      </c>
      <c r="AI3435" s="20">
        <f t="shared" si="896"/>
        <v>0</v>
      </c>
      <c r="AJ3435" s="20">
        <f t="shared" si="897"/>
        <v>0</v>
      </c>
      <c r="AK3435" s="20">
        <f t="shared" si="904"/>
        <v>0</v>
      </c>
      <c r="AL3435" s="171"/>
    </row>
    <row r="3436" spans="1:38" ht="15.75" customHeight="1" x14ac:dyDescent="0.25">
      <c r="A3436" s="3">
        <v>2110</v>
      </c>
      <c r="B3436" s="14">
        <f t="shared" si="893"/>
        <v>11</v>
      </c>
      <c r="C3436" s="9">
        <f t="shared" si="901"/>
        <v>45492</v>
      </c>
      <c r="D3436" s="3" t="str">
        <f t="shared" si="902"/>
        <v>Anibal Ojeda</v>
      </c>
      <c r="E3436" s="14" t="str">
        <f t="shared" si="891"/>
        <v>2110Anibal Ojeda11</v>
      </c>
      <c r="J3436" s="14" t="str">
        <f t="shared" si="905"/>
        <v xml:space="preserve">Sacar motor original completo c/ periféricos. Intercambiar multiple de admision y soportes varios. Intercambiar instalacion electrica. Colocar distribución, bomba de agua y termostato nuevos. Cambiar caño posterior de agua. Cambiar crapodina de embrague. Colocar motor nuevo. Cambio de aceite y filtros de aceite y aire. Armado total de perifericos. Colocar liquido refrigerante. Purgado del circuito de refrigeracion. Reparar alternador. Volver a colocar. Lavado vano motor.          </v>
      </c>
      <c r="L3436" s="3">
        <v>1</v>
      </c>
      <c r="M3436" s="10" t="s">
        <v>728</v>
      </c>
      <c r="N3436" s="3" t="s">
        <v>771</v>
      </c>
      <c r="O3436" s="158">
        <v>3739.67</v>
      </c>
      <c r="P3436" s="158">
        <v>785.33</v>
      </c>
      <c r="Q3436" s="7">
        <v>4525</v>
      </c>
      <c r="S3436" s="8"/>
      <c r="T3436" s="11">
        <v>3</v>
      </c>
      <c r="U3436" s="158">
        <v>10082.65</v>
      </c>
      <c r="V3436" s="158">
        <v>2117.35</v>
      </c>
      <c r="W3436" s="76">
        <v>12200</v>
      </c>
      <c r="X3436" s="16">
        <f t="shared" si="892"/>
        <v>36600</v>
      </c>
      <c r="AC3436" s="18">
        <f t="shared" si="903"/>
        <v>0</v>
      </c>
      <c r="AD3436" s="19">
        <f t="shared" si="885"/>
        <v>600000</v>
      </c>
      <c r="AE3436" s="21">
        <f t="shared" si="900"/>
        <v>13575</v>
      </c>
      <c r="AF3436" s="20">
        <f t="shared" si="886"/>
        <v>0</v>
      </c>
      <c r="AG3436" s="20">
        <f t="shared" si="887"/>
        <v>0</v>
      </c>
      <c r="AH3436" s="20">
        <f t="shared" si="888"/>
        <v>0</v>
      </c>
      <c r="AI3436" s="20">
        <f t="shared" si="896"/>
        <v>0</v>
      </c>
      <c r="AJ3436" s="20">
        <f t="shared" si="897"/>
        <v>0</v>
      </c>
      <c r="AK3436" s="20">
        <f t="shared" si="904"/>
        <v>0</v>
      </c>
      <c r="AL3436" s="171"/>
    </row>
    <row r="3437" spans="1:38" ht="15.75" customHeight="1" x14ac:dyDescent="0.25">
      <c r="A3437" s="3">
        <v>2110</v>
      </c>
      <c r="B3437" s="14">
        <f t="shared" si="893"/>
        <v>12</v>
      </c>
      <c r="C3437" s="9">
        <f t="shared" si="901"/>
        <v>45492</v>
      </c>
      <c r="D3437" s="3" t="str">
        <f t="shared" si="902"/>
        <v>Anibal Ojeda</v>
      </c>
      <c r="E3437" s="14" t="str">
        <f t="shared" si="891"/>
        <v>2110Anibal Ojeda12</v>
      </c>
      <c r="J3437" s="14" t="str">
        <f t="shared" si="905"/>
        <v xml:space="preserve">Sacar motor original completo c/ periféricos. Intercambiar multiple de admision y soportes varios. Intercambiar instalacion electrica. Colocar distribución, bomba de agua y termostato nuevos. Cambiar caño posterior de agua. Cambiar crapodina de embrague. Colocar motor nuevo. Cambio de aceite y filtros de aceite y aire. Armado total de perifericos. Colocar liquido refrigerante. Purgado del circuito de refrigeracion. Reparar alternador. Volver a colocar. Lavado vano motor.           </v>
      </c>
      <c r="L3437" s="3">
        <v>1</v>
      </c>
      <c r="M3437" s="10" t="s">
        <v>4173</v>
      </c>
      <c r="N3437" s="3" t="s">
        <v>3050</v>
      </c>
      <c r="O3437" s="158">
        <v>49586.78</v>
      </c>
      <c r="P3437" s="158">
        <v>10413.219999999999</v>
      </c>
      <c r="Q3437" s="7">
        <v>60000</v>
      </c>
      <c r="S3437" s="8"/>
      <c r="T3437" s="11">
        <v>1</v>
      </c>
      <c r="U3437" s="158">
        <v>66115.710000000006</v>
      </c>
      <c r="V3437" s="158">
        <v>13884.29</v>
      </c>
      <c r="W3437" s="76">
        <v>80000</v>
      </c>
      <c r="X3437" s="16">
        <f t="shared" si="892"/>
        <v>80000</v>
      </c>
      <c r="AC3437" s="18">
        <f t="shared" si="903"/>
        <v>0</v>
      </c>
      <c r="AD3437" s="19">
        <f t="shared" si="885"/>
        <v>600000</v>
      </c>
      <c r="AE3437" s="21">
        <f t="shared" si="900"/>
        <v>60000</v>
      </c>
      <c r="AF3437" s="20">
        <f t="shared" si="886"/>
        <v>0</v>
      </c>
      <c r="AG3437" s="20">
        <f t="shared" si="887"/>
        <v>0</v>
      </c>
      <c r="AH3437" s="20">
        <f t="shared" si="888"/>
        <v>0</v>
      </c>
      <c r="AI3437" s="20">
        <f t="shared" si="896"/>
        <v>0</v>
      </c>
      <c r="AJ3437" s="20">
        <f t="shared" si="897"/>
        <v>0</v>
      </c>
      <c r="AK3437" s="20">
        <f t="shared" si="904"/>
        <v>0</v>
      </c>
      <c r="AL3437" s="171"/>
    </row>
    <row r="3438" spans="1:38" ht="15.75" customHeight="1" x14ac:dyDescent="0.25">
      <c r="A3438" s="3">
        <v>2111</v>
      </c>
      <c r="B3438" s="14">
        <f t="shared" si="893"/>
        <v>1</v>
      </c>
      <c r="C3438" s="9">
        <v>45492</v>
      </c>
      <c r="D3438" s="3" t="s">
        <v>911</v>
      </c>
      <c r="E3438" s="14" t="str">
        <f t="shared" si="891"/>
        <v>2111Castro Martin1</v>
      </c>
      <c r="F3438" s="119" t="s">
        <v>2124</v>
      </c>
      <c r="G3438" s="119" t="s">
        <v>103</v>
      </c>
      <c r="I3438" s="10" t="s">
        <v>4175</v>
      </c>
      <c r="J3438" s="14" t="str">
        <f t="shared" si="905"/>
        <v>Sacar ambos amortiguadores traseros. Cambiar topes fuelles. Control de cazoletas. Limpieza de las mismas. Armado total.</v>
      </c>
      <c r="K3438" s="3" t="s">
        <v>1665</v>
      </c>
      <c r="L3438" s="3">
        <v>1</v>
      </c>
      <c r="M3438" s="10" t="s">
        <v>4176</v>
      </c>
      <c r="N3438" s="3" t="s">
        <v>734</v>
      </c>
      <c r="O3438" s="158">
        <v>11570.25</v>
      </c>
      <c r="P3438" s="158">
        <v>2429.75</v>
      </c>
      <c r="Q3438" s="7">
        <v>14000</v>
      </c>
      <c r="S3438" s="8"/>
      <c r="T3438" s="11">
        <v>2</v>
      </c>
      <c r="U3438" s="158">
        <v>15289.26</v>
      </c>
      <c r="V3438" s="158">
        <v>3210.74</v>
      </c>
      <c r="W3438" s="76">
        <v>18500</v>
      </c>
      <c r="X3438" s="16">
        <f t="shared" si="892"/>
        <v>37000</v>
      </c>
      <c r="Y3438" s="3">
        <v>1</v>
      </c>
      <c r="Z3438" s="114">
        <v>42975.21</v>
      </c>
      <c r="AA3438" s="114">
        <v>9024.7900000000009</v>
      </c>
      <c r="AB3438" s="4">
        <v>52000</v>
      </c>
      <c r="AC3438" s="18">
        <f t="shared" si="903"/>
        <v>52000</v>
      </c>
      <c r="AD3438" s="19">
        <f t="shared" si="885"/>
        <v>52000</v>
      </c>
      <c r="AE3438" s="21">
        <f t="shared" si="900"/>
        <v>28000</v>
      </c>
      <c r="AF3438" s="20">
        <f t="shared" si="886"/>
        <v>14000</v>
      </c>
      <c r="AG3438" s="20">
        <f t="shared" si="887"/>
        <v>37000</v>
      </c>
      <c r="AH3438" s="20">
        <f t="shared" si="888"/>
        <v>52000</v>
      </c>
      <c r="AI3438" s="20">
        <f t="shared" si="896"/>
        <v>89000</v>
      </c>
      <c r="AJ3438" s="20">
        <f t="shared" si="897"/>
        <v>0</v>
      </c>
      <c r="AK3438" s="20">
        <f t="shared" si="904"/>
        <v>89000</v>
      </c>
      <c r="AL3438" s="171"/>
    </row>
    <row r="3439" spans="1:38" ht="15.75" customHeight="1" x14ac:dyDescent="0.25">
      <c r="A3439" s="3">
        <v>2111</v>
      </c>
      <c r="B3439" s="14">
        <f t="shared" si="893"/>
        <v>2</v>
      </c>
      <c r="C3439" s="9">
        <f>IF(A3439=A3438,C3438,"")</f>
        <v>45492</v>
      </c>
      <c r="D3439" s="3" t="str">
        <f>IF(A3439=A3438,D3438,"")</f>
        <v>Castro Martin</v>
      </c>
      <c r="E3439" s="14" t="str">
        <f t="shared" si="891"/>
        <v>2111Castro Martin2</v>
      </c>
      <c r="J3439" s="14" t="str">
        <f t="shared" si="905"/>
        <v xml:space="preserve">Sacar ambos amortiguadores traseros. Cambiar topes fuelles. Control de cazoletas. Limpieza de las mismas. Armado total. </v>
      </c>
      <c r="S3439" s="8"/>
      <c r="W3439" s="76"/>
      <c r="X3439" s="16">
        <f t="shared" si="892"/>
        <v>0</v>
      </c>
      <c r="AC3439" s="18">
        <f t="shared" si="903"/>
        <v>0</v>
      </c>
      <c r="AD3439" s="19">
        <f t="shared" si="885"/>
        <v>52000</v>
      </c>
      <c r="AE3439" s="21">
        <f t="shared" si="900"/>
        <v>0</v>
      </c>
      <c r="AF3439" s="20">
        <f t="shared" si="886"/>
        <v>0</v>
      </c>
      <c r="AG3439" s="20">
        <f t="shared" si="887"/>
        <v>0</v>
      </c>
      <c r="AH3439" s="20">
        <f t="shared" si="888"/>
        <v>0</v>
      </c>
      <c r="AI3439" s="20">
        <f t="shared" si="896"/>
        <v>0</v>
      </c>
      <c r="AJ3439" s="20">
        <f t="shared" si="897"/>
        <v>0</v>
      </c>
      <c r="AK3439" s="20">
        <f t="shared" si="904"/>
        <v>0</v>
      </c>
      <c r="AL3439" s="171"/>
    </row>
    <row r="3440" spans="1:38" ht="15.75" customHeight="1" x14ac:dyDescent="0.25">
      <c r="A3440" s="3">
        <v>2112</v>
      </c>
      <c r="B3440" s="14">
        <f t="shared" si="893"/>
        <v>1</v>
      </c>
      <c r="C3440" s="9">
        <v>45492</v>
      </c>
      <c r="D3440" s="3" t="s">
        <v>116</v>
      </c>
      <c r="E3440" s="14" t="str">
        <f t="shared" si="891"/>
        <v>2112Transporte Palloni1</v>
      </c>
      <c r="F3440" s="119" t="s">
        <v>1299</v>
      </c>
      <c r="G3440" s="119" t="s">
        <v>1300</v>
      </c>
      <c r="H3440" s="119">
        <v>432318</v>
      </c>
      <c r="I3440" s="10" t="s">
        <v>4177</v>
      </c>
      <c r="J3440" s="14" t="str">
        <f t="shared" si="905"/>
        <v>Desarmar distribucion completa. Cambiar kit, bomba de agua, correa poly-v, polea tensora de correa poly-v y liquido refrigerante. Purgado del circuito de refrigeracion. Puesta a punto. Armado total.</v>
      </c>
      <c r="K3440" s="3" t="s">
        <v>1665</v>
      </c>
      <c r="S3440" s="8"/>
      <c r="W3440" s="76"/>
      <c r="X3440" s="16">
        <f t="shared" si="892"/>
        <v>0</v>
      </c>
      <c r="Y3440" s="3">
        <v>1</v>
      </c>
      <c r="Z3440" s="114">
        <v>86000</v>
      </c>
      <c r="AA3440" s="114">
        <v>18060</v>
      </c>
      <c r="AB3440" s="4">
        <v>104060</v>
      </c>
      <c r="AC3440" s="18">
        <f t="shared" si="903"/>
        <v>104060</v>
      </c>
      <c r="AD3440" s="19">
        <f t="shared" si="885"/>
        <v>104060</v>
      </c>
      <c r="AE3440" s="21">
        <f t="shared" si="900"/>
        <v>0</v>
      </c>
      <c r="AF3440" s="20">
        <f t="shared" si="886"/>
        <v>0</v>
      </c>
      <c r="AG3440" s="20">
        <f t="shared" si="887"/>
        <v>0</v>
      </c>
      <c r="AH3440" s="20">
        <f t="shared" si="888"/>
        <v>104060</v>
      </c>
      <c r="AI3440" s="20">
        <f t="shared" si="896"/>
        <v>86000</v>
      </c>
      <c r="AJ3440" s="20">
        <f t="shared" si="897"/>
        <v>18060</v>
      </c>
      <c r="AK3440" s="20">
        <f t="shared" si="904"/>
        <v>104060</v>
      </c>
      <c r="AL3440" s="171">
        <v>66</v>
      </c>
    </row>
    <row r="3441" spans="1:38" ht="15.75" customHeight="1" x14ac:dyDescent="0.25">
      <c r="A3441" s="3">
        <v>2112</v>
      </c>
      <c r="B3441" s="14">
        <f t="shared" si="893"/>
        <v>2</v>
      </c>
      <c r="C3441" s="9">
        <f>IF(A3441=A3440,C3440,"")</f>
        <v>45492</v>
      </c>
      <c r="D3441" s="3" t="str">
        <f>IF(A3441=A3440,D3440,"")</f>
        <v>Transporte Palloni</v>
      </c>
      <c r="E3441" s="14" t="str">
        <f t="shared" si="891"/>
        <v>2112Transporte Palloni2</v>
      </c>
      <c r="J3441" s="14" t="str">
        <f t="shared" si="905"/>
        <v xml:space="preserve">Desarmar distribucion completa. Cambiar kit, bomba de agua, correa poly-v, polea tensora de correa poly-v y liquido refrigerante. Purgado del circuito de refrigeracion. Puesta a punto. Armado total. </v>
      </c>
      <c r="S3441" s="8"/>
      <c r="W3441" s="76"/>
      <c r="X3441" s="16">
        <f t="shared" si="892"/>
        <v>0</v>
      </c>
      <c r="AC3441" s="18">
        <f t="shared" si="903"/>
        <v>0</v>
      </c>
      <c r="AD3441" s="19">
        <f t="shared" ref="AD3441:AD3504" si="906">IF(A3441=A3440,AD3440+AC3441,AC3441)</f>
        <v>104060</v>
      </c>
      <c r="AE3441" s="21">
        <f t="shared" si="900"/>
        <v>0</v>
      </c>
      <c r="AF3441" s="20">
        <f t="shared" ref="AF3441:AF3504" si="907">IF(A3441=A3440,0,(SUMIF($A$3:$A$999956,A3441,$Q$3:$Q$999956)))+IF(A3441=A3440,0,(SUMIF($A$3:$A$999956,A3441,$R$3:$R$999956)))</f>
        <v>0</v>
      </c>
      <c r="AG3441" s="20">
        <f t="shared" ref="AG3441:AG3504" si="908">IF(A3441=A3440,0,(SUMIF($A$3:$A$999956,A3441,($X$3:$X$999956))))</f>
        <v>0</v>
      </c>
      <c r="AH3441" s="20">
        <f t="shared" ref="AH3441:AH3504" si="909">IF(A3441=A3440,0,(SUMIF($A$3:$A$999956,A3441,($AC$3:$AC$999956))))</f>
        <v>0</v>
      </c>
      <c r="AI3441" s="20">
        <f t="shared" si="896"/>
        <v>0</v>
      </c>
      <c r="AJ3441" s="20">
        <f t="shared" si="897"/>
        <v>0</v>
      </c>
      <c r="AK3441" s="20">
        <f t="shared" si="904"/>
        <v>0</v>
      </c>
      <c r="AL3441" s="171"/>
    </row>
    <row r="3442" spans="1:38" ht="15.75" customHeight="1" x14ac:dyDescent="0.25">
      <c r="A3442" s="3">
        <v>2113</v>
      </c>
      <c r="B3442" s="14">
        <f t="shared" si="893"/>
        <v>1</v>
      </c>
      <c r="C3442" s="9">
        <v>45493</v>
      </c>
      <c r="D3442" s="3" t="s">
        <v>456</v>
      </c>
      <c r="E3442" s="14" t="str">
        <f t="shared" si="891"/>
        <v>2113Loeiro Daniel1</v>
      </c>
      <c r="F3442" s="119" t="s">
        <v>4181</v>
      </c>
      <c r="G3442" s="119" t="s">
        <v>3945</v>
      </c>
      <c r="H3442" s="119">
        <v>347211</v>
      </c>
      <c r="I3442" s="10" t="s">
        <v>4182</v>
      </c>
      <c r="J3442" s="14" t="str">
        <f t="shared" si="905"/>
        <v>Cambiar garganta de agua parte trasera de tapa de cilindros. Colocar oring nuevo en bulbo de temperatura. Colocar refrigerante nuevo. Completar con agua destilada. Colocar sellagrietas. Se hayo perdida por bomba de agua.</v>
      </c>
      <c r="K3442" s="3" t="s">
        <v>1665</v>
      </c>
      <c r="L3442" s="3">
        <v>1</v>
      </c>
      <c r="M3442" s="10" t="s">
        <v>4183</v>
      </c>
      <c r="N3442" s="3" t="s">
        <v>734</v>
      </c>
      <c r="O3442" s="158">
        <v>29752.07</v>
      </c>
      <c r="P3442" s="158">
        <v>6247.93</v>
      </c>
      <c r="Q3442" s="7">
        <v>36000</v>
      </c>
      <c r="S3442" s="8"/>
      <c r="T3442" s="11">
        <v>1</v>
      </c>
      <c r="U3442" s="158">
        <v>37190.089999999997</v>
      </c>
      <c r="V3442" s="158">
        <v>7809.91</v>
      </c>
      <c r="W3442" s="76">
        <v>45000</v>
      </c>
      <c r="X3442" s="16">
        <f t="shared" si="892"/>
        <v>45000</v>
      </c>
      <c r="Y3442" s="3">
        <v>1</v>
      </c>
      <c r="Z3442" s="114">
        <v>82644.63</v>
      </c>
      <c r="AA3442" s="114">
        <v>17355.37</v>
      </c>
      <c r="AB3442" s="4">
        <v>100000</v>
      </c>
      <c r="AC3442" s="18">
        <f t="shared" si="903"/>
        <v>100000</v>
      </c>
      <c r="AD3442" s="19">
        <f t="shared" si="906"/>
        <v>100000</v>
      </c>
      <c r="AE3442" s="21">
        <f t="shared" si="900"/>
        <v>36000</v>
      </c>
      <c r="AF3442" s="20">
        <f t="shared" si="907"/>
        <v>36000</v>
      </c>
      <c r="AG3442" s="20">
        <f t="shared" si="908"/>
        <v>45000</v>
      </c>
      <c r="AH3442" s="20">
        <f t="shared" si="909"/>
        <v>100000</v>
      </c>
      <c r="AI3442" s="20">
        <f t="shared" si="896"/>
        <v>145000</v>
      </c>
      <c r="AJ3442" s="20">
        <f t="shared" si="897"/>
        <v>0</v>
      </c>
      <c r="AK3442" s="20">
        <f t="shared" si="904"/>
        <v>145000</v>
      </c>
      <c r="AL3442" s="171"/>
    </row>
    <row r="3443" spans="1:38" ht="15.75" customHeight="1" x14ac:dyDescent="0.25">
      <c r="A3443" s="3">
        <v>2113</v>
      </c>
      <c r="B3443" s="14">
        <f t="shared" si="893"/>
        <v>2</v>
      </c>
      <c r="C3443" s="9">
        <f>IF(A3443=A3442,C3442,"")</f>
        <v>45493</v>
      </c>
      <c r="D3443" s="3" t="str">
        <f>IF(A3443=A3442,D3442,"")</f>
        <v>Loeiro Daniel</v>
      </c>
      <c r="E3443" s="14" t="str">
        <f t="shared" si="891"/>
        <v>2113Loeiro Daniel2</v>
      </c>
      <c r="J3443" s="14" t="str">
        <f t="shared" si="905"/>
        <v xml:space="preserve">Cambiar garganta de agua parte trasera de tapa de cilindros. Colocar oring nuevo en bulbo de temperatura. Colocar refrigerante nuevo. Completar con agua destilada. Colocar sellagrietas. Se hayo perdida por bomba de agua. </v>
      </c>
      <c r="L3443" s="3">
        <v>1</v>
      </c>
      <c r="M3443" s="10" t="s">
        <v>4184</v>
      </c>
      <c r="N3443" s="3" t="s">
        <v>1832</v>
      </c>
      <c r="Q3443" s="7">
        <v>0</v>
      </c>
      <c r="S3443" s="8"/>
      <c r="W3443" s="76"/>
      <c r="X3443" s="16">
        <f t="shared" si="892"/>
        <v>0</v>
      </c>
      <c r="AC3443" s="18">
        <f t="shared" si="903"/>
        <v>0</v>
      </c>
      <c r="AD3443" s="19">
        <f t="shared" si="906"/>
        <v>100000</v>
      </c>
      <c r="AE3443" s="21">
        <f t="shared" si="900"/>
        <v>0</v>
      </c>
      <c r="AF3443" s="20">
        <f t="shared" si="907"/>
        <v>0</v>
      </c>
      <c r="AG3443" s="20">
        <f t="shared" si="908"/>
        <v>0</v>
      </c>
      <c r="AH3443" s="20">
        <f t="shared" si="909"/>
        <v>0</v>
      </c>
      <c r="AI3443" s="20">
        <f t="shared" si="896"/>
        <v>0</v>
      </c>
      <c r="AJ3443" s="20">
        <f t="shared" si="897"/>
        <v>0</v>
      </c>
      <c r="AK3443" s="20">
        <f t="shared" si="904"/>
        <v>0</v>
      </c>
      <c r="AL3443" s="171"/>
    </row>
    <row r="3444" spans="1:38" ht="15.75" customHeight="1" x14ac:dyDescent="0.25">
      <c r="A3444" s="3">
        <v>2113</v>
      </c>
      <c r="B3444" s="14">
        <f t="shared" si="893"/>
        <v>3</v>
      </c>
      <c r="C3444" s="9">
        <f>IF(A3444=A3443,C3443,"")</f>
        <v>45493</v>
      </c>
      <c r="D3444" s="3" t="str">
        <f>IF(A3444=A3443,D3443,"")</f>
        <v>Loeiro Daniel</v>
      </c>
      <c r="E3444" s="14" t="str">
        <f t="shared" si="891"/>
        <v>2113Loeiro Daniel3</v>
      </c>
      <c r="J3444" s="14" t="str">
        <f t="shared" si="905"/>
        <v xml:space="preserve">Cambiar garganta de agua parte trasera de tapa de cilindros. Colocar oring nuevo en bulbo de temperatura. Colocar refrigerante nuevo. Completar con agua destilada. Colocar sellagrietas. Se hayo perdida por bomba de agua.  </v>
      </c>
      <c r="L3444" s="3">
        <v>1</v>
      </c>
      <c r="M3444" s="10" t="s">
        <v>4185</v>
      </c>
      <c r="N3444" s="3" t="s">
        <v>1832</v>
      </c>
      <c r="Q3444" s="7">
        <v>0</v>
      </c>
      <c r="S3444" s="8"/>
      <c r="W3444" s="76"/>
      <c r="X3444" s="16">
        <f t="shared" si="892"/>
        <v>0</v>
      </c>
      <c r="AC3444" s="18">
        <f t="shared" si="903"/>
        <v>0</v>
      </c>
      <c r="AD3444" s="19">
        <f t="shared" si="906"/>
        <v>100000</v>
      </c>
      <c r="AE3444" s="21">
        <f t="shared" si="900"/>
        <v>0</v>
      </c>
      <c r="AF3444" s="20">
        <f t="shared" si="907"/>
        <v>0</v>
      </c>
      <c r="AG3444" s="20">
        <f t="shared" si="908"/>
        <v>0</v>
      </c>
      <c r="AH3444" s="20">
        <f t="shared" si="909"/>
        <v>0</v>
      </c>
      <c r="AI3444" s="20">
        <f t="shared" si="896"/>
        <v>0</v>
      </c>
      <c r="AJ3444" s="20">
        <f t="shared" si="897"/>
        <v>0</v>
      </c>
      <c r="AK3444" s="20">
        <f t="shared" si="904"/>
        <v>0</v>
      </c>
      <c r="AL3444" s="171"/>
    </row>
    <row r="3445" spans="1:38" ht="15.75" customHeight="1" x14ac:dyDescent="0.25">
      <c r="A3445" s="3">
        <v>2114</v>
      </c>
      <c r="B3445" s="14">
        <f t="shared" si="893"/>
        <v>1</v>
      </c>
      <c r="C3445" s="9">
        <v>45495</v>
      </c>
      <c r="D3445" s="3" t="s">
        <v>3582</v>
      </c>
      <c r="E3445" s="14" t="str">
        <f t="shared" si="891"/>
        <v>2114Properzi Juan Carlos1</v>
      </c>
      <c r="F3445" s="119" t="s">
        <v>3583</v>
      </c>
      <c r="G3445" s="119" t="s">
        <v>3435</v>
      </c>
      <c r="I3445" s="10" t="s">
        <v>4209</v>
      </c>
      <c r="J3445" s="14" t="str">
        <f t="shared" si="905"/>
        <v>Control de juego de cables de bujias. Sacar cables. Colocar juego nuevo.</v>
      </c>
      <c r="K3445" s="3" t="s">
        <v>1665</v>
      </c>
      <c r="L3445" s="3">
        <v>1</v>
      </c>
      <c r="M3445" s="10" t="s">
        <v>3623</v>
      </c>
      <c r="N3445" s="3" t="s">
        <v>771</v>
      </c>
      <c r="O3445" s="158">
        <v>22314.05</v>
      </c>
      <c r="P3445" s="158">
        <v>4685.95</v>
      </c>
      <c r="Q3445" s="7">
        <v>27000</v>
      </c>
      <c r="S3445" s="8"/>
      <c r="T3445" s="11">
        <v>1</v>
      </c>
      <c r="U3445" s="158">
        <v>28099.18</v>
      </c>
      <c r="V3445" s="158">
        <v>5900.82</v>
      </c>
      <c r="W3445" s="76">
        <v>34000</v>
      </c>
      <c r="X3445" s="16">
        <f t="shared" si="892"/>
        <v>34000</v>
      </c>
      <c r="Y3445" s="3">
        <v>1</v>
      </c>
      <c r="Z3445" s="114">
        <v>13223.14</v>
      </c>
      <c r="AA3445" s="114">
        <v>2776.86</v>
      </c>
      <c r="AB3445" s="4">
        <v>16000</v>
      </c>
      <c r="AC3445" s="18">
        <f t="shared" si="903"/>
        <v>16000</v>
      </c>
      <c r="AD3445" s="19">
        <f t="shared" si="906"/>
        <v>16000</v>
      </c>
      <c r="AE3445" s="21">
        <f t="shared" si="900"/>
        <v>27000</v>
      </c>
      <c r="AF3445" s="20">
        <f t="shared" si="907"/>
        <v>27000</v>
      </c>
      <c r="AG3445" s="20">
        <f t="shared" si="908"/>
        <v>34000</v>
      </c>
      <c r="AH3445" s="20">
        <f t="shared" si="909"/>
        <v>16000</v>
      </c>
      <c r="AI3445" s="20">
        <f t="shared" si="896"/>
        <v>41322.314049586777</v>
      </c>
      <c r="AJ3445" s="20">
        <f t="shared" si="897"/>
        <v>8677.6859504132226</v>
      </c>
      <c r="AK3445" s="20">
        <f t="shared" si="904"/>
        <v>50000</v>
      </c>
      <c r="AL3445" s="171">
        <v>58</v>
      </c>
    </row>
    <row r="3446" spans="1:38" ht="15.75" customHeight="1" x14ac:dyDescent="0.25">
      <c r="A3446" s="3">
        <v>2114</v>
      </c>
      <c r="B3446" s="14">
        <f t="shared" si="893"/>
        <v>2</v>
      </c>
      <c r="C3446" s="9">
        <f>IF(A3446=A3445,C3445,"")</f>
        <v>45495</v>
      </c>
      <c r="D3446" s="3" t="str">
        <f>IF(A3446=A3445,D3445,"")</f>
        <v>Properzi Juan Carlos</v>
      </c>
      <c r="E3446" s="14" t="str">
        <f t="shared" si="891"/>
        <v>2114Properzi Juan Carlos2</v>
      </c>
      <c r="J3446" s="14" t="str">
        <f t="shared" si="905"/>
        <v xml:space="preserve">Control de juego de cables de bujias. Sacar cables. Colocar juego nuevo. </v>
      </c>
      <c r="S3446" s="8"/>
      <c r="W3446" s="76"/>
      <c r="X3446" s="16">
        <f t="shared" si="892"/>
        <v>0</v>
      </c>
      <c r="AC3446" s="18">
        <f t="shared" si="903"/>
        <v>0</v>
      </c>
      <c r="AD3446" s="19">
        <f t="shared" si="906"/>
        <v>16000</v>
      </c>
      <c r="AE3446" s="21">
        <f t="shared" si="900"/>
        <v>0</v>
      </c>
      <c r="AF3446" s="20">
        <f t="shared" si="907"/>
        <v>0</v>
      </c>
      <c r="AG3446" s="20">
        <f t="shared" si="908"/>
        <v>0</v>
      </c>
      <c r="AH3446" s="20">
        <f t="shared" si="909"/>
        <v>0</v>
      </c>
      <c r="AI3446" s="20">
        <f t="shared" si="896"/>
        <v>0</v>
      </c>
      <c r="AJ3446" s="20">
        <f t="shared" si="897"/>
        <v>0</v>
      </c>
      <c r="AK3446" s="20">
        <f t="shared" si="904"/>
        <v>0</v>
      </c>
      <c r="AL3446" s="171"/>
    </row>
    <row r="3447" spans="1:38" ht="15.75" customHeight="1" x14ac:dyDescent="0.25">
      <c r="A3447" s="3">
        <v>2115</v>
      </c>
      <c r="B3447" s="14">
        <f t="shared" si="893"/>
        <v>1</v>
      </c>
      <c r="C3447" s="9">
        <v>45495</v>
      </c>
      <c r="D3447" s="3" t="s">
        <v>3582</v>
      </c>
      <c r="E3447" s="14" t="str">
        <f t="shared" si="891"/>
        <v>2115Properzi Juan Carlos1</v>
      </c>
      <c r="F3447" s="119" t="s">
        <v>4186</v>
      </c>
      <c r="G3447" s="119" t="s">
        <v>3945</v>
      </c>
      <c r="H3447" s="119">
        <v>45071</v>
      </c>
      <c r="I3447" s="10" t="s">
        <v>4195</v>
      </c>
      <c r="J3447" s="14" t="str">
        <f t="shared" si="905"/>
        <v>Service completo. Cambio de aceite y filtros. Control general del vehiculo.  Rotacion de ruedas. Destapar zorrino. Regulacion de orientaciones para su correcto funcionamiento.</v>
      </c>
      <c r="K3447" s="3" t="s">
        <v>1665</v>
      </c>
      <c r="L3447" s="3">
        <v>1</v>
      </c>
      <c r="M3447" s="10" t="s">
        <v>222</v>
      </c>
      <c r="N3447" s="3" t="s">
        <v>771</v>
      </c>
      <c r="O3447" s="158">
        <v>5867.77</v>
      </c>
      <c r="P3447" s="158">
        <v>1232.23</v>
      </c>
      <c r="Q3447" s="7">
        <v>7100</v>
      </c>
      <c r="S3447" s="8"/>
      <c r="T3447" s="11">
        <v>6.5</v>
      </c>
      <c r="U3447" s="158">
        <v>14768.6</v>
      </c>
      <c r="V3447" s="158">
        <v>3101.4</v>
      </c>
      <c r="W3447" s="76">
        <v>17870</v>
      </c>
      <c r="X3447" s="16">
        <f t="shared" si="892"/>
        <v>116155</v>
      </c>
      <c r="Y3447" s="3">
        <v>1</v>
      </c>
      <c r="Z3447" s="114">
        <v>70247.94</v>
      </c>
      <c r="AA3447" s="114">
        <v>14752.06</v>
      </c>
      <c r="AB3447" s="4">
        <v>85000</v>
      </c>
      <c r="AC3447" s="18">
        <f t="shared" si="903"/>
        <v>85000</v>
      </c>
      <c r="AD3447" s="19">
        <f t="shared" si="906"/>
        <v>85000</v>
      </c>
      <c r="AE3447" s="21">
        <f t="shared" si="900"/>
        <v>46150</v>
      </c>
      <c r="AF3447" s="20">
        <f t="shared" si="907"/>
        <v>92100</v>
      </c>
      <c r="AG3447" s="20">
        <f t="shared" si="908"/>
        <v>230155</v>
      </c>
      <c r="AH3447" s="20">
        <f t="shared" si="909"/>
        <v>85000</v>
      </c>
      <c r="AI3447" s="20">
        <f t="shared" si="896"/>
        <v>260458.67768595042</v>
      </c>
      <c r="AJ3447" s="20">
        <f t="shared" si="897"/>
        <v>54696.322314049583</v>
      </c>
      <c r="AK3447" s="20">
        <f t="shared" si="904"/>
        <v>315155</v>
      </c>
      <c r="AL3447" s="171">
        <v>58</v>
      </c>
    </row>
    <row r="3448" spans="1:38" ht="15.75" customHeight="1" x14ac:dyDescent="0.25">
      <c r="A3448" s="3">
        <v>2115</v>
      </c>
      <c r="B3448" s="14">
        <f t="shared" si="893"/>
        <v>2</v>
      </c>
      <c r="C3448" s="9">
        <f>IF(A3448=A3447,C3447,"")</f>
        <v>45495</v>
      </c>
      <c r="D3448" s="3" t="str">
        <f>IF(A3448=A3447,D3447,"")</f>
        <v>Properzi Juan Carlos</v>
      </c>
      <c r="E3448" s="14" t="str">
        <f t="shared" si="891"/>
        <v>2115Properzi Juan Carlos2</v>
      </c>
      <c r="J3448" s="14" t="str">
        <f t="shared" si="905"/>
        <v xml:space="preserve">Service completo. Cambio de aceite y filtros. Control general del vehiculo.  Rotacion de ruedas. Destapar zorrino. Regulacion de orientaciones para su correcto funcionamiento. </v>
      </c>
      <c r="L3448" s="3">
        <v>1</v>
      </c>
      <c r="M3448" s="10" t="s">
        <v>918</v>
      </c>
      <c r="N3448" s="3" t="s">
        <v>771</v>
      </c>
      <c r="O3448" s="158">
        <v>70247.94</v>
      </c>
      <c r="P3448" s="158">
        <v>14752.06</v>
      </c>
      <c r="Q3448" s="7">
        <v>85000</v>
      </c>
      <c r="S3448" s="8"/>
      <c r="T3448" s="11">
        <v>1</v>
      </c>
      <c r="U3448" s="158">
        <v>94214.88</v>
      </c>
      <c r="V3448" s="158">
        <v>19785.12</v>
      </c>
      <c r="W3448" s="76">
        <v>114000</v>
      </c>
      <c r="X3448" s="16">
        <f t="shared" si="892"/>
        <v>114000</v>
      </c>
      <c r="AC3448" s="18">
        <f t="shared" si="903"/>
        <v>0</v>
      </c>
      <c r="AD3448" s="19">
        <f t="shared" si="906"/>
        <v>85000</v>
      </c>
      <c r="AE3448" s="21">
        <f t="shared" si="900"/>
        <v>85000</v>
      </c>
      <c r="AF3448" s="20">
        <f t="shared" si="907"/>
        <v>0</v>
      </c>
      <c r="AG3448" s="20">
        <f t="shared" si="908"/>
        <v>0</v>
      </c>
      <c r="AH3448" s="20">
        <f t="shared" si="909"/>
        <v>0</v>
      </c>
      <c r="AI3448" s="20">
        <f t="shared" si="896"/>
        <v>0</v>
      </c>
      <c r="AJ3448" s="20">
        <f t="shared" si="897"/>
        <v>0</v>
      </c>
      <c r="AK3448" s="20">
        <f t="shared" si="904"/>
        <v>0</v>
      </c>
      <c r="AL3448" s="171"/>
    </row>
    <row r="3449" spans="1:38" ht="15.75" customHeight="1" x14ac:dyDescent="0.25">
      <c r="A3449" s="3">
        <v>2116</v>
      </c>
      <c r="B3449" s="14">
        <f t="shared" si="893"/>
        <v>1</v>
      </c>
      <c r="C3449" s="9">
        <v>45495</v>
      </c>
      <c r="D3449" s="3" t="s">
        <v>2896</v>
      </c>
      <c r="E3449" s="14" t="str">
        <f t="shared" si="891"/>
        <v>2116Keegan SA1</v>
      </c>
      <c r="F3449" s="119" t="s">
        <v>2857</v>
      </c>
      <c r="G3449" s="119" t="s">
        <v>1316</v>
      </c>
      <c r="H3449" s="119">
        <v>97943</v>
      </c>
      <c r="I3449" s="10" t="s">
        <v>4188</v>
      </c>
      <c r="J3449" s="14" t="str">
        <f t="shared" si="905"/>
        <v>Service completo. Cambio de aceite y filtros. Control general del vehiculo. Cambiar pastillas de frenos. Cambiar escobilla limpia parabrisas trasera.</v>
      </c>
      <c r="K3449" s="3" t="s">
        <v>2390</v>
      </c>
      <c r="L3449" s="3">
        <v>1</v>
      </c>
      <c r="M3449" s="10" t="s">
        <v>1863</v>
      </c>
      <c r="N3449" s="3" t="s">
        <v>771</v>
      </c>
      <c r="O3449" s="158">
        <v>12640.5</v>
      </c>
      <c r="P3449" s="158">
        <v>2654.5</v>
      </c>
      <c r="Q3449" s="7">
        <v>15295</v>
      </c>
      <c r="S3449" s="8"/>
      <c r="T3449" s="11">
        <v>5</v>
      </c>
      <c r="U3449" s="158">
        <v>17355.38</v>
      </c>
      <c r="V3449" s="158">
        <v>3644.62</v>
      </c>
      <c r="W3449" s="76">
        <v>21000</v>
      </c>
      <c r="X3449" s="16">
        <f t="shared" si="892"/>
        <v>105000</v>
      </c>
      <c r="Y3449" s="3">
        <v>1</v>
      </c>
      <c r="Z3449" s="114">
        <v>90909.09</v>
      </c>
      <c r="AA3449" s="114">
        <v>19090.91</v>
      </c>
      <c r="AB3449" s="4">
        <v>110000</v>
      </c>
      <c r="AC3449" s="18">
        <f t="shared" si="903"/>
        <v>110000</v>
      </c>
      <c r="AD3449" s="19">
        <f t="shared" si="906"/>
        <v>110000</v>
      </c>
      <c r="AE3449" s="21">
        <f t="shared" si="900"/>
        <v>76475</v>
      </c>
      <c r="AF3449" s="20">
        <f t="shared" si="907"/>
        <v>128893.26000000001</v>
      </c>
      <c r="AG3449" s="20">
        <f t="shared" si="908"/>
        <v>257300</v>
      </c>
      <c r="AH3449" s="20">
        <f t="shared" si="909"/>
        <v>110000</v>
      </c>
      <c r="AI3449" s="20">
        <f t="shared" si="896"/>
        <v>303553.71900826448</v>
      </c>
      <c r="AJ3449" s="20">
        <f t="shared" si="897"/>
        <v>63746.280991735541</v>
      </c>
      <c r="AK3449" s="20">
        <f t="shared" si="904"/>
        <v>367300</v>
      </c>
      <c r="AL3449" s="171">
        <v>59</v>
      </c>
    </row>
    <row r="3450" spans="1:38" ht="15.75" customHeight="1" x14ac:dyDescent="0.25">
      <c r="A3450" s="3">
        <v>2116</v>
      </c>
      <c r="B3450" s="14">
        <f t="shared" si="893"/>
        <v>2</v>
      </c>
      <c r="C3450" s="9">
        <f t="shared" ref="C3450:C3455" si="910">IF(A3450=A3449,C3449,"")</f>
        <v>45495</v>
      </c>
      <c r="D3450" s="3" t="str">
        <f t="shared" ref="D3450:D3455" si="911">IF(A3450=A3449,D3449,"")</f>
        <v>Keegan SA</v>
      </c>
      <c r="E3450" s="14" t="str">
        <f t="shared" si="891"/>
        <v>2116Keegan SA2</v>
      </c>
      <c r="J3450" s="14" t="str">
        <f t="shared" si="905"/>
        <v xml:space="preserve">Service completo. Cambio de aceite y filtros. Control general del vehiculo. Cambiar pastillas de frenos. Cambiar escobilla limpia parabrisas trasera. </v>
      </c>
      <c r="L3450" s="3">
        <v>1</v>
      </c>
      <c r="M3450" s="10" t="s">
        <v>3510</v>
      </c>
      <c r="N3450" s="3" t="s">
        <v>734</v>
      </c>
      <c r="O3450" s="158">
        <v>27768.6</v>
      </c>
      <c r="P3450" s="158">
        <v>5831.4</v>
      </c>
      <c r="Q3450" s="7">
        <v>33600</v>
      </c>
      <c r="S3450" s="8"/>
      <c r="T3450" s="11">
        <v>1</v>
      </c>
      <c r="U3450" s="158">
        <v>34710.75</v>
      </c>
      <c r="V3450" s="158">
        <v>7289.25</v>
      </c>
      <c r="W3450" s="76">
        <v>42000</v>
      </c>
      <c r="X3450" s="16">
        <f t="shared" si="892"/>
        <v>42000</v>
      </c>
      <c r="AC3450" s="18">
        <f t="shared" si="903"/>
        <v>0</v>
      </c>
      <c r="AD3450" s="19">
        <f t="shared" si="906"/>
        <v>110000</v>
      </c>
      <c r="AE3450" s="21">
        <f t="shared" si="900"/>
        <v>33600</v>
      </c>
      <c r="AF3450" s="20">
        <f t="shared" si="907"/>
        <v>0</v>
      </c>
      <c r="AG3450" s="20">
        <f t="shared" si="908"/>
        <v>0</v>
      </c>
      <c r="AH3450" s="20">
        <f t="shared" si="909"/>
        <v>0</v>
      </c>
      <c r="AI3450" s="20">
        <f t="shared" si="896"/>
        <v>0</v>
      </c>
      <c r="AJ3450" s="20">
        <f t="shared" si="897"/>
        <v>0</v>
      </c>
      <c r="AK3450" s="20">
        <f t="shared" si="904"/>
        <v>0</v>
      </c>
      <c r="AL3450" s="171"/>
    </row>
    <row r="3451" spans="1:38" ht="15.75" customHeight="1" x14ac:dyDescent="0.25">
      <c r="A3451" s="3">
        <v>2116</v>
      </c>
      <c r="B3451" s="14">
        <f t="shared" si="893"/>
        <v>3</v>
      </c>
      <c r="C3451" s="9">
        <f t="shared" si="910"/>
        <v>45495</v>
      </c>
      <c r="D3451" s="3" t="str">
        <f t="shared" si="911"/>
        <v>Keegan SA</v>
      </c>
      <c r="E3451" s="14" t="str">
        <f t="shared" si="891"/>
        <v>2116Keegan SA3</v>
      </c>
      <c r="J3451" s="14" t="str">
        <f t="shared" si="905"/>
        <v xml:space="preserve">Service completo. Cambio de aceite y filtros. Control general del vehiculo. Cambiar pastillas de frenos. Cambiar escobilla limpia parabrisas trasera.  </v>
      </c>
      <c r="L3451" s="3">
        <v>1</v>
      </c>
      <c r="M3451" s="10" t="s">
        <v>3448</v>
      </c>
      <c r="N3451" s="3" t="s">
        <v>3164</v>
      </c>
      <c r="O3451" s="158">
        <v>4206</v>
      </c>
      <c r="P3451" s="158">
        <v>883.26</v>
      </c>
      <c r="Q3451" s="7">
        <v>5089.26</v>
      </c>
      <c r="S3451" s="8"/>
      <c r="T3451" s="11">
        <v>1</v>
      </c>
      <c r="U3451" s="158">
        <v>6611.57</v>
      </c>
      <c r="V3451" s="158">
        <v>1388.43</v>
      </c>
      <c r="W3451" s="76">
        <v>8000</v>
      </c>
      <c r="X3451" s="16">
        <f t="shared" si="892"/>
        <v>8000</v>
      </c>
      <c r="AC3451" s="18">
        <f t="shared" si="903"/>
        <v>0</v>
      </c>
      <c r="AD3451" s="19">
        <f t="shared" si="906"/>
        <v>110000</v>
      </c>
      <c r="AE3451" s="21">
        <f t="shared" si="900"/>
        <v>5089.26</v>
      </c>
      <c r="AF3451" s="20">
        <f t="shared" si="907"/>
        <v>0</v>
      </c>
      <c r="AG3451" s="20">
        <f t="shared" si="908"/>
        <v>0</v>
      </c>
      <c r="AH3451" s="20">
        <f t="shared" si="909"/>
        <v>0</v>
      </c>
      <c r="AI3451" s="20">
        <f t="shared" si="896"/>
        <v>0</v>
      </c>
      <c r="AJ3451" s="20">
        <f t="shared" si="897"/>
        <v>0</v>
      </c>
      <c r="AK3451" s="20">
        <f t="shared" si="904"/>
        <v>0</v>
      </c>
      <c r="AL3451" s="171"/>
    </row>
    <row r="3452" spans="1:38" ht="15.75" customHeight="1" x14ac:dyDescent="0.25">
      <c r="A3452" s="3">
        <v>2116</v>
      </c>
      <c r="B3452" s="14">
        <f t="shared" si="893"/>
        <v>4</v>
      </c>
      <c r="C3452" s="9">
        <f t="shared" si="910"/>
        <v>45495</v>
      </c>
      <c r="D3452" s="3" t="str">
        <f t="shared" si="911"/>
        <v>Keegan SA</v>
      </c>
      <c r="E3452" s="14" t="str">
        <f t="shared" si="891"/>
        <v>2116Keegan SA4</v>
      </c>
      <c r="J3452" s="14" t="str">
        <f t="shared" si="905"/>
        <v xml:space="preserve">Service completo. Cambio de aceite y filtros. Control general del vehiculo. Cambiar pastillas de frenos. Cambiar escobilla limpia parabrisas trasera.   </v>
      </c>
      <c r="L3452" s="3">
        <v>1</v>
      </c>
      <c r="M3452" s="10" t="s">
        <v>3441</v>
      </c>
      <c r="N3452" s="3" t="s">
        <v>771</v>
      </c>
      <c r="O3452" s="158">
        <v>8638.02</v>
      </c>
      <c r="P3452" s="158">
        <v>1813.98</v>
      </c>
      <c r="Q3452" s="7">
        <v>10452</v>
      </c>
      <c r="S3452" s="8"/>
      <c r="T3452" s="11">
        <v>1</v>
      </c>
      <c r="U3452" s="158">
        <v>10330.58</v>
      </c>
      <c r="V3452" s="158">
        <v>2169.42</v>
      </c>
      <c r="W3452" s="76">
        <v>12500</v>
      </c>
      <c r="X3452" s="16">
        <f t="shared" si="892"/>
        <v>12500</v>
      </c>
      <c r="AC3452" s="18">
        <f t="shared" si="903"/>
        <v>0</v>
      </c>
      <c r="AD3452" s="19">
        <f t="shared" si="906"/>
        <v>110000</v>
      </c>
      <c r="AE3452" s="21">
        <f t="shared" si="900"/>
        <v>10452</v>
      </c>
      <c r="AF3452" s="20">
        <f t="shared" si="907"/>
        <v>0</v>
      </c>
      <c r="AG3452" s="20">
        <f t="shared" si="908"/>
        <v>0</v>
      </c>
      <c r="AH3452" s="20">
        <f t="shared" si="909"/>
        <v>0</v>
      </c>
      <c r="AI3452" s="20">
        <f t="shared" si="896"/>
        <v>0</v>
      </c>
      <c r="AJ3452" s="20">
        <f t="shared" si="897"/>
        <v>0</v>
      </c>
      <c r="AK3452" s="20">
        <f t="shared" si="904"/>
        <v>0</v>
      </c>
      <c r="AL3452" s="171"/>
    </row>
    <row r="3453" spans="1:38" ht="15.75" customHeight="1" x14ac:dyDescent="0.25">
      <c r="A3453" s="3">
        <v>2116</v>
      </c>
      <c r="B3453" s="14">
        <f t="shared" si="893"/>
        <v>5</v>
      </c>
      <c r="C3453" s="9">
        <f t="shared" si="910"/>
        <v>45495</v>
      </c>
      <c r="D3453" s="3" t="str">
        <f t="shared" si="911"/>
        <v>Keegan SA</v>
      </c>
      <c r="E3453" s="14" t="str">
        <f t="shared" si="891"/>
        <v>2116Keegan SA5</v>
      </c>
      <c r="J3453" s="14" t="str">
        <f t="shared" si="905"/>
        <v xml:space="preserve">Service completo. Cambio de aceite y filtros. Control general del vehiculo. Cambiar pastillas de frenos. Cambiar escobilla limpia parabrisas trasera.    </v>
      </c>
      <c r="L3453" s="3">
        <v>1</v>
      </c>
      <c r="M3453" s="10" t="s">
        <v>4189</v>
      </c>
      <c r="N3453" s="3" t="s">
        <v>771</v>
      </c>
      <c r="O3453" s="158">
        <v>9291.74</v>
      </c>
      <c r="P3453" s="158">
        <v>1951.26</v>
      </c>
      <c r="Q3453" s="7">
        <v>11243</v>
      </c>
      <c r="S3453" s="8"/>
      <c r="T3453" s="11">
        <v>1</v>
      </c>
      <c r="U3453" s="158">
        <v>11404.96</v>
      </c>
      <c r="V3453" s="158">
        <v>2395.04</v>
      </c>
      <c r="W3453" s="76">
        <v>13800</v>
      </c>
      <c r="X3453" s="16">
        <f t="shared" si="892"/>
        <v>13800</v>
      </c>
      <c r="AC3453" s="18">
        <f t="shared" si="903"/>
        <v>0</v>
      </c>
      <c r="AD3453" s="19">
        <f t="shared" si="906"/>
        <v>110000</v>
      </c>
      <c r="AE3453" s="21">
        <f t="shared" si="900"/>
        <v>11243</v>
      </c>
      <c r="AF3453" s="20">
        <f t="shared" si="907"/>
        <v>0</v>
      </c>
      <c r="AG3453" s="20">
        <f t="shared" si="908"/>
        <v>0</v>
      </c>
      <c r="AH3453" s="20">
        <f t="shared" si="909"/>
        <v>0</v>
      </c>
      <c r="AI3453" s="20">
        <f t="shared" si="896"/>
        <v>0</v>
      </c>
      <c r="AJ3453" s="20">
        <f t="shared" si="897"/>
        <v>0</v>
      </c>
      <c r="AK3453" s="20">
        <f t="shared" si="904"/>
        <v>0</v>
      </c>
      <c r="AL3453" s="171"/>
    </row>
    <row r="3454" spans="1:38" ht="15.75" customHeight="1" x14ac:dyDescent="0.25">
      <c r="A3454" s="3">
        <v>2116</v>
      </c>
      <c r="B3454" s="14">
        <f t="shared" si="893"/>
        <v>6</v>
      </c>
      <c r="C3454" s="9">
        <f t="shared" si="910"/>
        <v>45495</v>
      </c>
      <c r="D3454" s="3" t="str">
        <f t="shared" si="911"/>
        <v>Keegan SA</v>
      </c>
      <c r="E3454" s="14" t="str">
        <f t="shared" ref="E3454:E3517" si="912">CONCATENATE(A3454,D3454,B3454)</f>
        <v>2116Keegan SA6</v>
      </c>
      <c r="J3454" s="14" t="str">
        <f t="shared" si="905"/>
        <v xml:space="preserve">Service completo. Cambio de aceite y filtros. Control general del vehiculo. Cambiar pastillas de frenos. Cambiar escobilla limpia parabrisas trasera.     </v>
      </c>
      <c r="L3454" s="3">
        <v>1</v>
      </c>
      <c r="M3454" s="10" t="s">
        <v>3439</v>
      </c>
      <c r="N3454" s="3" t="s">
        <v>771</v>
      </c>
      <c r="O3454" s="158">
        <v>10920.67</v>
      </c>
      <c r="P3454" s="158">
        <v>2293.33</v>
      </c>
      <c r="Q3454" s="7">
        <v>13214</v>
      </c>
      <c r="S3454" s="8"/>
      <c r="T3454" s="11">
        <v>1</v>
      </c>
      <c r="U3454" s="158">
        <v>13223.14</v>
      </c>
      <c r="V3454" s="158">
        <v>2776.86</v>
      </c>
      <c r="W3454" s="76">
        <v>16000</v>
      </c>
      <c r="X3454" s="16">
        <f t="shared" si="892"/>
        <v>16000</v>
      </c>
      <c r="AC3454" s="18">
        <f t="shared" si="903"/>
        <v>0</v>
      </c>
      <c r="AD3454" s="19">
        <f t="shared" si="906"/>
        <v>110000</v>
      </c>
      <c r="AE3454" s="21">
        <f t="shared" si="900"/>
        <v>13214</v>
      </c>
      <c r="AF3454" s="20">
        <f t="shared" si="907"/>
        <v>0</v>
      </c>
      <c r="AG3454" s="20">
        <f t="shared" si="908"/>
        <v>0</v>
      </c>
      <c r="AH3454" s="20">
        <f t="shared" si="909"/>
        <v>0</v>
      </c>
      <c r="AI3454" s="20">
        <f t="shared" si="896"/>
        <v>0</v>
      </c>
      <c r="AJ3454" s="20">
        <f t="shared" si="897"/>
        <v>0</v>
      </c>
      <c r="AK3454" s="20">
        <f t="shared" si="904"/>
        <v>0</v>
      </c>
      <c r="AL3454" s="171"/>
    </row>
    <row r="3455" spans="1:38" ht="15.75" customHeight="1" x14ac:dyDescent="0.25">
      <c r="A3455" s="3">
        <v>2116</v>
      </c>
      <c r="B3455" s="14">
        <f t="shared" si="893"/>
        <v>7</v>
      </c>
      <c r="C3455" s="9">
        <f t="shared" si="910"/>
        <v>45495</v>
      </c>
      <c r="D3455" s="3" t="str">
        <f t="shared" si="911"/>
        <v>Keegan SA</v>
      </c>
      <c r="E3455" s="14" t="str">
        <f t="shared" si="912"/>
        <v>2116Keegan SA7</v>
      </c>
      <c r="J3455" s="14" t="str">
        <f t="shared" si="905"/>
        <v xml:space="preserve">Service completo. Cambio de aceite y filtros. Control general del vehiculo. Cambiar pastillas de frenos. Cambiar escobilla limpia parabrisas trasera.      </v>
      </c>
      <c r="L3455" s="3">
        <v>1</v>
      </c>
      <c r="M3455" s="10" t="s">
        <v>4190</v>
      </c>
      <c r="N3455" s="3" t="s">
        <v>771</v>
      </c>
      <c r="O3455" s="158">
        <v>33057.86</v>
      </c>
      <c r="P3455" s="158">
        <v>6942.14</v>
      </c>
      <c r="Q3455" s="7">
        <v>40000</v>
      </c>
      <c r="S3455" s="8"/>
      <c r="T3455" s="11">
        <v>1</v>
      </c>
      <c r="U3455" s="158">
        <v>49586.78</v>
      </c>
      <c r="V3455" s="158">
        <v>10413.219999999999</v>
      </c>
      <c r="W3455" s="76">
        <v>60000</v>
      </c>
      <c r="X3455" s="16">
        <f t="shared" ref="X3455:X3518" si="913">W3455*T3455</f>
        <v>60000</v>
      </c>
      <c r="AC3455" s="18">
        <f t="shared" si="903"/>
        <v>0</v>
      </c>
      <c r="AD3455" s="19">
        <f t="shared" si="906"/>
        <v>110000</v>
      </c>
      <c r="AE3455" s="21">
        <f t="shared" si="900"/>
        <v>40000</v>
      </c>
      <c r="AF3455" s="20">
        <f t="shared" si="907"/>
        <v>0</v>
      </c>
      <c r="AG3455" s="20">
        <f t="shared" si="908"/>
        <v>0</v>
      </c>
      <c r="AH3455" s="20">
        <f t="shared" si="909"/>
        <v>0</v>
      </c>
      <c r="AI3455" s="20">
        <f t="shared" si="896"/>
        <v>0</v>
      </c>
      <c r="AJ3455" s="20">
        <f t="shared" si="897"/>
        <v>0</v>
      </c>
      <c r="AK3455" s="20">
        <f t="shared" si="904"/>
        <v>0</v>
      </c>
      <c r="AL3455" s="171"/>
    </row>
    <row r="3456" spans="1:38" ht="15.75" customHeight="1" x14ac:dyDescent="0.25">
      <c r="A3456" s="3">
        <v>2117</v>
      </c>
      <c r="B3456" s="14">
        <f t="shared" si="893"/>
        <v>1</v>
      </c>
      <c r="C3456" s="9">
        <v>45496</v>
      </c>
      <c r="D3456" s="3" t="s">
        <v>2461</v>
      </c>
      <c r="E3456" s="14" t="str">
        <f t="shared" si="912"/>
        <v>2117Tevez Jonatan1</v>
      </c>
      <c r="F3456" s="119" t="s">
        <v>2535</v>
      </c>
      <c r="G3456" s="119" t="s">
        <v>999</v>
      </c>
      <c r="I3456" s="10" t="s">
        <v>4191</v>
      </c>
      <c r="J3456" s="14" t="str">
        <f t="shared" si="905"/>
        <v>Sacar alternador. Hacer reparar con repuestos nuevos. Volver a colocar.</v>
      </c>
      <c r="K3456" s="3" t="s">
        <v>2390</v>
      </c>
      <c r="L3456" s="3">
        <v>1</v>
      </c>
      <c r="M3456" s="10" t="s">
        <v>4173</v>
      </c>
      <c r="N3456" s="3" t="s">
        <v>3050</v>
      </c>
      <c r="O3456" s="158">
        <v>57024.800000000003</v>
      </c>
      <c r="P3456" s="158">
        <v>11975.2</v>
      </c>
      <c r="Q3456" s="7">
        <v>69000</v>
      </c>
      <c r="S3456" s="8"/>
      <c r="T3456" s="11">
        <v>1</v>
      </c>
      <c r="U3456" s="158">
        <v>66115.710000000006</v>
      </c>
      <c r="V3456" s="158">
        <v>13884.29</v>
      </c>
      <c r="W3456" s="76">
        <v>80000</v>
      </c>
      <c r="X3456" s="16">
        <f t="shared" si="913"/>
        <v>80000</v>
      </c>
      <c r="Y3456" s="3">
        <v>1</v>
      </c>
      <c r="Z3456" s="114">
        <v>41322.32</v>
      </c>
      <c r="AA3456" s="114">
        <v>8677.68</v>
      </c>
      <c r="AB3456" s="4">
        <v>50000</v>
      </c>
      <c r="AC3456" s="18">
        <f t="shared" si="903"/>
        <v>50000</v>
      </c>
      <c r="AD3456" s="19">
        <f t="shared" si="906"/>
        <v>50000</v>
      </c>
      <c r="AE3456" s="21">
        <f t="shared" si="900"/>
        <v>69000</v>
      </c>
      <c r="AF3456" s="20">
        <f t="shared" si="907"/>
        <v>69000</v>
      </c>
      <c r="AG3456" s="20">
        <f t="shared" si="908"/>
        <v>80000</v>
      </c>
      <c r="AH3456" s="20">
        <f t="shared" si="909"/>
        <v>50000</v>
      </c>
      <c r="AI3456" s="20">
        <f t="shared" si="896"/>
        <v>130000</v>
      </c>
      <c r="AJ3456" s="20">
        <f t="shared" si="897"/>
        <v>0</v>
      </c>
      <c r="AK3456" s="20">
        <f t="shared" si="904"/>
        <v>130000</v>
      </c>
      <c r="AL3456" s="171"/>
    </row>
    <row r="3457" spans="1:38" ht="15.75" customHeight="1" x14ac:dyDescent="0.25">
      <c r="A3457" s="3">
        <v>2117</v>
      </c>
      <c r="B3457" s="14">
        <f t="shared" si="893"/>
        <v>2</v>
      </c>
      <c r="C3457" s="9">
        <f>IF(A3457=A3456,C3456,"")</f>
        <v>45496</v>
      </c>
      <c r="D3457" s="3" t="str">
        <f>IF(A3457=A3456,D3456,"")</f>
        <v>Tevez Jonatan</v>
      </c>
      <c r="E3457" s="14" t="str">
        <f t="shared" si="912"/>
        <v>2117Tevez Jonatan2</v>
      </c>
      <c r="J3457" s="14" t="str">
        <f t="shared" si="905"/>
        <v xml:space="preserve">Sacar alternador. Hacer reparar con repuestos nuevos. Volver a colocar. </v>
      </c>
      <c r="S3457" s="8"/>
      <c r="W3457" s="76"/>
      <c r="X3457" s="16">
        <f t="shared" si="913"/>
        <v>0</v>
      </c>
      <c r="AC3457" s="18">
        <f t="shared" si="903"/>
        <v>0</v>
      </c>
      <c r="AD3457" s="19">
        <f t="shared" si="906"/>
        <v>50000</v>
      </c>
      <c r="AE3457" s="21">
        <f t="shared" si="900"/>
        <v>0</v>
      </c>
      <c r="AF3457" s="20">
        <f t="shared" si="907"/>
        <v>0</v>
      </c>
      <c r="AG3457" s="20">
        <f t="shared" si="908"/>
        <v>0</v>
      </c>
      <c r="AH3457" s="20">
        <f t="shared" si="909"/>
        <v>0</v>
      </c>
      <c r="AI3457" s="20">
        <f t="shared" si="896"/>
        <v>0</v>
      </c>
      <c r="AJ3457" s="20">
        <f t="shared" si="897"/>
        <v>0</v>
      </c>
      <c r="AK3457" s="20">
        <f t="shared" si="904"/>
        <v>0</v>
      </c>
      <c r="AL3457" s="171"/>
    </row>
    <row r="3458" spans="1:38" ht="15.75" customHeight="1" x14ac:dyDescent="0.25">
      <c r="A3458" s="3">
        <v>2118</v>
      </c>
      <c r="B3458" s="14">
        <f t="shared" si="893"/>
        <v>1</v>
      </c>
      <c r="C3458" s="9">
        <v>45496</v>
      </c>
      <c r="D3458" s="3" t="s">
        <v>2797</v>
      </c>
      <c r="E3458" s="14" t="str">
        <f t="shared" si="912"/>
        <v>2118Paz Jose Maria1</v>
      </c>
      <c r="F3458" s="119" t="s">
        <v>2798</v>
      </c>
      <c r="G3458" s="119" t="s">
        <v>2198</v>
      </c>
      <c r="I3458" s="10" t="s">
        <v>4192</v>
      </c>
      <c r="J3458" s="14" t="str">
        <f t="shared" si="905"/>
        <v>Desarmar masa de rueda delantera derecha. Limpieza. Cambiar bolilleros. Armar con grasa nueva. Colocar reten. Dar ajuste.</v>
      </c>
      <c r="K3458" s="3" t="s">
        <v>1665</v>
      </c>
      <c r="L3458" s="3">
        <v>1</v>
      </c>
      <c r="M3458" s="10" t="s">
        <v>4193</v>
      </c>
      <c r="N3458" s="3" t="s">
        <v>2484</v>
      </c>
      <c r="O3458" s="158">
        <v>27520.66</v>
      </c>
      <c r="P3458" s="158">
        <v>5779.34</v>
      </c>
      <c r="Q3458" s="7">
        <v>33300</v>
      </c>
      <c r="S3458" s="8"/>
      <c r="T3458" s="11">
        <v>1</v>
      </c>
      <c r="U3458" s="158">
        <v>33057.86</v>
      </c>
      <c r="V3458" s="158">
        <v>6942.14</v>
      </c>
      <c r="W3458" s="76">
        <v>40000</v>
      </c>
      <c r="X3458" s="16">
        <f t="shared" si="913"/>
        <v>40000</v>
      </c>
      <c r="Y3458" s="3">
        <v>1</v>
      </c>
      <c r="Z3458" s="114">
        <v>49586.78</v>
      </c>
      <c r="AA3458" s="114">
        <v>10413.219999999999</v>
      </c>
      <c r="AB3458" s="4">
        <v>60000</v>
      </c>
      <c r="AC3458" s="18">
        <f t="shared" si="903"/>
        <v>60000</v>
      </c>
      <c r="AD3458" s="19">
        <f t="shared" si="906"/>
        <v>60000</v>
      </c>
      <c r="AE3458" s="21">
        <f t="shared" si="900"/>
        <v>33300</v>
      </c>
      <c r="AF3458" s="20">
        <f t="shared" si="907"/>
        <v>60966.619999999995</v>
      </c>
      <c r="AG3458" s="20">
        <f t="shared" si="908"/>
        <v>74000</v>
      </c>
      <c r="AH3458" s="20">
        <f t="shared" si="909"/>
        <v>60000</v>
      </c>
      <c r="AI3458" s="20">
        <f t="shared" si="896"/>
        <v>110743.80165289257</v>
      </c>
      <c r="AJ3458" s="20">
        <f t="shared" si="897"/>
        <v>23256.198347107438</v>
      </c>
      <c r="AK3458" s="20">
        <f t="shared" si="904"/>
        <v>134000</v>
      </c>
      <c r="AL3458" s="171">
        <v>60</v>
      </c>
    </row>
    <row r="3459" spans="1:38" ht="15.75" customHeight="1" x14ac:dyDescent="0.25">
      <c r="A3459" s="3">
        <v>2118</v>
      </c>
      <c r="B3459" s="14">
        <f t="shared" si="893"/>
        <v>2</v>
      </c>
      <c r="C3459" s="9">
        <f>IF(A3459=A3458,C3458,"")</f>
        <v>45496</v>
      </c>
      <c r="D3459" s="3" t="str">
        <f>IF(A3459=A3458,D3458,"")</f>
        <v>Paz Jose Maria</v>
      </c>
      <c r="E3459" s="14" t="str">
        <f t="shared" si="912"/>
        <v>2118Paz Jose Maria2</v>
      </c>
      <c r="J3459" s="14" t="str">
        <f t="shared" si="905"/>
        <v xml:space="preserve">Desarmar masa de rueda delantera derecha. Limpieza. Cambiar bolilleros. Armar con grasa nueva. Colocar reten. Dar ajuste. </v>
      </c>
      <c r="L3459" s="3">
        <v>1</v>
      </c>
      <c r="M3459" s="10" t="s">
        <v>4194</v>
      </c>
      <c r="N3459" s="3" t="s">
        <v>2484</v>
      </c>
      <c r="O3459" s="158">
        <v>17714.560000000001</v>
      </c>
      <c r="P3459" s="158">
        <v>3720.06</v>
      </c>
      <c r="Q3459" s="7">
        <v>21434.62</v>
      </c>
      <c r="S3459" s="8"/>
      <c r="T3459" s="11">
        <v>1</v>
      </c>
      <c r="U3459" s="158">
        <v>21487.61</v>
      </c>
      <c r="V3459" s="158">
        <v>4512.3900000000003</v>
      </c>
      <c r="W3459" s="76">
        <v>26000</v>
      </c>
      <c r="X3459" s="16">
        <f t="shared" si="913"/>
        <v>26000</v>
      </c>
      <c r="AC3459" s="18">
        <f t="shared" si="903"/>
        <v>0</v>
      </c>
      <c r="AD3459" s="19">
        <f t="shared" si="906"/>
        <v>60000</v>
      </c>
      <c r="AE3459" s="21">
        <f t="shared" si="900"/>
        <v>21434.62</v>
      </c>
      <c r="AF3459" s="20">
        <f t="shared" si="907"/>
        <v>0</v>
      </c>
      <c r="AG3459" s="20">
        <f t="shared" si="908"/>
        <v>0</v>
      </c>
      <c r="AH3459" s="20">
        <f t="shared" si="909"/>
        <v>0</v>
      </c>
      <c r="AI3459" s="20">
        <f t="shared" si="896"/>
        <v>0</v>
      </c>
      <c r="AJ3459" s="20">
        <f t="shared" si="897"/>
        <v>0</v>
      </c>
      <c r="AK3459" s="20">
        <f t="shared" si="904"/>
        <v>0</v>
      </c>
      <c r="AL3459" s="171"/>
    </row>
    <row r="3460" spans="1:38" ht="15.75" customHeight="1" x14ac:dyDescent="0.25">
      <c r="A3460" s="3">
        <v>2118</v>
      </c>
      <c r="B3460" s="14">
        <f t="shared" ref="B3460:B3523" si="914">IF(A3460=A3459,B3459+1,1)</f>
        <v>3</v>
      </c>
      <c r="C3460" s="9">
        <f>IF(A3460=A3459,C3459,"")</f>
        <v>45496</v>
      </c>
      <c r="D3460" s="3" t="str">
        <f>IF(A3460=A3459,D3459,"")</f>
        <v>Paz Jose Maria</v>
      </c>
      <c r="E3460" s="14" t="str">
        <f t="shared" si="912"/>
        <v>2118Paz Jose Maria3</v>
      </c>
      <c r="J3460" s="14" t="str">
        <f t="shared" si="905"/>
        <v xml:space="preserve">Desarmar masa de rueda delantera derecha. Limpieza. Cambiar bolilleros. Armar con grasa nueva. Colocar reten. Dar ajuste.  </v>
      </c>
      <c r="L3460" s="3">
        <v>1</v>
      </c>
      <c r="M3460" s="10" t="s">
        <v>1834</v>
      </c>
      <c r="N3460" s="3" t="s">
        <v>2484</v>
      </c>
      <c r="O3460" s="158">
        <v>5150.41</v>
      </c>
      <c r="P3460" s="158">
        <v>1081.5899999999999</v>
      </c>
      <c r="Q3460" s="7">
        <v>6232</v>
      </c>
      <c r="S3460" s="8"/>
      <c r="T3460" s="11">
        <v>1</v>
      </c>
      <c r="U3460" s="158">
        <v>6611.57</v>
      </c>
      <c r="V3460" s="158">
        <v>1388.43</v>
      </c>
      <c r="W3460" s="76">
        <v>8000</v>
      </c>
      <c r="X3460" s="16">
        <f t="shared" si="913"/>
        <v>8000</v>
      </c>
      <c r="AC3460" s="18">
        <f t="shared" si="903"/>
        <v>0</v>
      </c>
      <c r="AD3460" s="19">
        <f t="shared" si="906"/>
        <v>60000</v>
      </c>
      <c r="AE3460" s="21">
        <f t="shared" si="900"/>
        <v>6232</v>
      </c>
      <c r="AF3460" s="20">
        <f t="shared" si="907"/>
        <v>0</v>
      </c>
      <c r="AG3460" s="20">
        <f t="shared" si="908"/>
        <v>0</v>
      </c>
      <c r="AH3460" s="20">
        <f t="shared" si="909"/>
        <v>0</v>
      </c>
      <c r="AI3460" s="20">
        <f t="shared" si="896"/>
        <v>0</v>
      </c>
      <c r="AJ3460" s="20">
        <f t="shared" si="897"/>
        <v>0</v>
      </c>
      <c r="AK3460" s="20">
        <f t="shared" si="904"/>
        <v>0</v>
      </c>
      <c r="AL3460" s="171"/>
    </row>
    <row r="3461" spans="1:38" ht="15.75" customHeight="1" x14ac:dyDescent="0.25">
      <c r="A3461" s="3">
        <v>2119</v>
      </c>
      <c r="B3461" s="14">
        <f t="shared" si="914"/>
        <v>1</v>
      </c>
      <c r="C3461" s="9">
        <v>45497</v>
      </c>
      <c r="D3461" s="3" t="s">
        <v>4196</v>
      </c>
      <c r="E3461" s="14" t="str">
        <f t="shared" si="912"/>
        <v>2119Romero Damian1</v>
      </c>
      <c r="F3461" s="119" t="s">
        <v>4197</v>
      </c>
      <c r="G3461" s="119" t="s">
        <v>4198</v>
      </c>
      <c r="H3461" s="119">
        <v>81420</v>
      </c>
      <c r="I3461" s="10" t="s">
        <v>4200</v>
      </c>
      <c r="J3461" s="14" t="str">
        <f t="shared" si="905"/>
        <v>Service completo. Cambio de aceite y filtros. Control general del vehiculo. Desarmar distribucion completa. Cambiar kit, correa poly-v y liquido refrigerante. Purgado del circuito de refrigeracion. Puesta a punto. Armado total. Cambiar lampara de guiño delantero derecho.</v>
      </c>
      <c r="K3461" s="3" t="s">
        <v>2390</v>
      </c>
      <c r="L3461" s="3">
        <v>1</v>
      </c>
      <c r="M3461" s="10" t="s">
        <v>918</v>
      </c>
      <c r="N3461" s="3" t="s">
        <v>771</v>
      </c>
      <c r="O3461" s="158">
        <v>35537.19</v>
      </c>
      <c r="P3461" s="158">
        <v>7462.81</v>
      </c>
      <c r="Q3461" s="7">
        <v>43000</v>
      </c>
      <c r="S3461" s="8"/>
      <c r="T3461" s="11">
        <v>1</v>
      </c>
      <c r="U3461" s="158">
        <v>44628.1</v>
      </c>
      <c r="V3461" s="158">
        <v>9371.9</v>
      </c>
      <c r="W3461" s="76">
        <v>54000</v>
      </c>
      <c r="X3461" s="16">
        <f t="shared" si="913"/>
        <v>54000</v>
      </c>
      <c r="Y3461" s="3">
        <v>1</v>
      </c>
      <c r="Z3461" s="114" t="s">
        <v>4201</v>
      </c>
      <c r="AA3461" s="114">
        <v>27768.59</v>
      </c>
      <c r="AB3461" s="4">
        <v>160000</v>
      </c>
      <c r="AC3461" s="18">
        <f t="shared" si="903"/>
        <v>160000</v>
      </c>
      <c r="AD3461" s="19">
        <f t="shared" si="906"/>
        <v>160000</v>
      </c>
      <c r="AE3461" s="21">
        <f t="shared" si="900"/>
        <v>43000</v>
      </c>
      <c r="AF3461" s="20">
        <f t="shared" si="907"/>
        <v>254585</v>
      </c>
      <c r="AG3461" s="20">
        <f t="shared" si="908"/>
        <v>381910</v>
      </c>
      <c r="AH3461" s="20">
        <f t="shared" si="909"/>
        <v>160000</v>
      </c>
      <c r="AI3461" s="20">
        <f t="shared" si="896"/>
        <v>541910</v>
      </c>
      <c r="AJ3461" s="20">
        <f t="shared" si="897"/>
        <v>0</v>
      </c>
      <c r="AK3461" s="20">
        <f t="shared" si="904"/>
        <v>541910</v>
      </c>
      <c r="AL3461" s="171"/>
    </row>
    <row r="3462" spans="1:38" ht="15.75" customHeight="1" x14ac:dyDescent="0.25">
      <c r="A3462" s="3">
        <v>2119</v>
      </c>
      <c r="B3462" s="14">
        <f t="shared" si="914"/>
        <v>2</v>
      </c>
      <c r="C3462" s="9">
        <f t="shared" ref="C3462:C3467" si="915">IF(A3462=A3461,C3461,"")</f>
        <v>45497</v>
      </c>
      <c r="D3462" s="3" t="str">
        <f t="shared" ref="D3462:D3467" si="916">IF(A3462=A3461,D3461,"")</f>
        <v>Romero Damian</v>
      </c>
      <c r="E3462" s="14" t="str">
        <f t="shared" si="912"/>
        <v>2119Romero Damian2</v>
      </c>
      <c r="J3462" s="14" t="str">
        <f t="shared" si="905"/>
        <v xml:space="preserve">Service completo. Cambio de aceite y filtros. Control general del vehiculo. Desarmar distribucion completa. Cambiar kit, correa poly-v y liquido refrigerante. Purgado del circuito de refrigeracion. Puesta a punto. Armado total. Cambiar lampara de guiño delantero derecho. </v>
      </c>
      <c r="L3462" s="3">
        <v>1</v>
      </c>
      <c r="M3462" s="10" t="s">
        <v>222</v>
      </c>
      <c r="N3462" s="3" t="s">
        <v>771</v>
      </c>
      <c r="O3462" s="158">
        <v>5867.77</v>
      </c>
      <c r="P3462" s="158">
        <v>1232.23</v>
      </c>
      <c r="Q3462" s="7">
        <v>7100</v>
      </c>
      <c r="S3462" s="8"/>
      <c r="T3462" s="11">
        <v>3</v>
      </c>
      <c r="U3462" s="158">
        <v>14768.6</v>
      </c>
      <c r="V3462" s="158">
        <v>3101.4</v>
      </c>
      <c r="W3462" s="76">
        <v>17870</v>
      </c>
      <c r="X3462" s="16">
        <f t="shared" si="913"/>
        <v>53610</v>
      </c>
      <c r="AC3462" s="18">
        <f t="shared" si="903"/>
        <v>0</v>
      </c>
      <c r="AD3462" s="19">
        <f t="shared" si="906"/>
        <v>160000</v>
      </c>
      <c r="AE3462" s="21">
        <f t="shared" si="900"/>
        <v>21300</v>
      </c>
      <c r="AF3462" s="20">
        <f t="shared" si="907"/>
        <v>0</v>
      </c>
      <c r="AG3462" s="20">
        <f t="shared" si="908"/>
        <v>0</v>
      </c>
      <c r="AH3462" s="20">
        <f t="shared" si="909"/>
        <v>0</v>
      </c>
      <c r="AI3462" s="20">
        <f t="shared" si="896"/>
        <v>0</v>
      </c>
      <c r="AJ3462" s="20">
        <f t="shared" si="897"/>
        <v>0</v>
      </c>
      <c r="AK3462" s="20">
        <f t="shared" si="904"/>
        <v>0</v>
      </c>
      <c r="AL3462" s="171"/>
    </row>
    <row r="3463" spans="1:38" ht="15.75" customHeight="1" x14ac:dyDescent="0.25">
      <c r="A3463" s="3">
        <v>2119</v>
      </c>
      <c r="B3463" s="14">
        <f t="shared" si="914"/>
        <v>3</v>
      </c>
      <c r="C3463" s="9">
        <f t="shared" si="915"/>
        <v>45497</v>
      </c>
      <c r="D3463" s="3" t="str">
        <f t="shared" si="916"/>
        <v>Romero Damian</v>
      </c>
      <c r="E3463" s="14" t="str">
        <f t="shared" si="912"/>
        <v>2119Romero Damian3</v>
      </c>
      <c r="J3463" s="14" t="str">
        <f t="shared" si="905"/>
        <v xml:space="preserve">Service completo. Cambio de aceite y filtros. Control general del vehiculo. Desarmar distribucion completa. Cambiar kit, correa poly-v y liquido refrigerante. Purgado del circuito de refrigeracion. Puesta a punto. Armado total. Cambiar lampara de guiño delantero derecho.  </v>
      </c>
      <c r="L3463" s="3">
        <v>1</v>
      </c>
      <c r="M3463" s="10" t="s">
        <v>2249</v>
      </c>
      <c r="N3463" s="3" t="s">
        <v>734</v>
      </c>
      <c r="O3463" s="158">
        <v>132231.41</v>
      </c>
      <c r="P3463" s="158">
        <v>27768.59</v>
      </c>
      <c r="Q3463" s="7">
        <v>160000</v>
      </c>
      <c r="S3463" s="8"/>
      <c r="T3463" s="11">
        <v>1</v>
      </c>
      <c r="U3463" s="158">
        <v>166115.71</v>
      </c>
      <c r="V3463" s="158">
        <v>34884.29</v>
      </c>
      <c r="W3463" s="76">
        <v>201000</v>
      </c>
      <c r="X3463" s="16">
        <f t="shared" si="913"/>
        <v>201000</v>
      </c>
      <c r="AC3463" s="18">
        <f t="shared" si="903"/>
        <v>0</v>
      </c>
      <c r="AD3463" s="19">
        <f t="shared" si="906"/>
        <v>160000</v>
      </c>
      <c r="AE3463" s="21">
        <f t="shared" si="900"/>
        <v>160000</v>
      </c>
      <c r="AF3463" s="20">
        <f t="shared" si="907"/>
        <v>0</v>
      </c>
      <c r="AG3463" s="20">
        <f t="shared" si="908"/>
        <v>0</v>
      </c>
      <c r="AH3463" s="20">
        <f t="shared" si="909"/>
        <v>0</v>
      </c>
      <c r="AI3463" s="20">
        <f t="shared" si="896"/>
        <v>0</v>
      </c>
      <c r="AJ3463" s="20">
        <f t="shared" si="897"/>
        <v>0</v>
      </c>
      <c r="AK3463" s="20">
        <f t="shared" si="904"/>
        <v>0</v>
      </c>
      <c r="AL3463" s="171"/>
    </row>
    <row r="3464" spans="1:38" ht="15.75" customHeight="1" x14ac:dyDescent="0.25">
      <c r="A3464" s="3">
        <v>2119</v>
      </c>
      <c r="B3464" s="14">
        <f t="shared" si="914"/>
        <v>4</v>
      </c>
      <c r="C3464" s="9">
        <f t="shared" si="915"/>
        <v>45497</v>
      </c>
      <c r="D3464" s="3" t="str">
        <f t="shared" si="916"/>
        <v>Romero Damian</v>
      </c>
      <c r="E3464" s="14" t="str">
        <f t="shared" si="912"/>
        <v>2119Romero Damian4</v>
      </c>
      <c r="J3464" s="14" t="str">
        <f t="shared" si="905"/>
        <v xml:space="preserve">Service completo. Cambio de aceite y filtros. Control general del vehiculo. Desarmar distribucion completa. Cambiar kit, correa poly-v y liquido refrigerante. Purgado del circuito de refrigeracion. Puesta a punto. Armado total. Cambiar lampara de guiño delantero derecho.   </v>
      </c>
      <c r="L3464" s="3">
        <v>1</v>
      </c>
      <c r="M3464" s="10" t="s">
        <v>4199</v>
      </c>
      <c r="N3464" s="3" t="s">
        <v>771</v>
      </c>
      <c r="O3464" s="158">
        <v>1074.3800000000001</v>
      </c>
      <c r="P3464" s="158">
        <v>225.62</v>
      </c>
      <c r="Q3464" s="7">
        <v>1300</v>
      </c>
      <c r="S3464" s="8"/>
      <c r="T3464" s="11">
        <v>1</v>
      </c>
      <c r="U3464" s="158">
        <v>1487.61</v>
      </c>
      <c r="V3464" s="158">
        <v>312.39</v>
      </c>
      <c r="W3464" s="76">
        <v>1800</v>
      </c>
      <c r="X3464" s="16">
        <f t="shared" si="913"/>
        <v>1800</v>
      </c>
      <c r="AC3464" s="18">
        <f t="shared" si="903"/>
        <v>0</v>
      </c>
      <c r="AD3464" s="19">
        <f t="shared" si="906"/>
        <v>160000</v>
      </c>
      <c r="AE3464" s="21">
        <f t="shared" si="900"/>
        <v>1300</v>
      </c>
      <c r="AF3464" s="20">
        <f t="shared" si="907"/>
        <v>0</v>
      </c>
      <c r="AG3464" s="20">
        <f t="shared" si="908"/>
        <v>0</v>
      </c>
      <c r="AH3464" s="20">
        <f t="shared" si="909"/>
        <v>0</v>
      </c>
      <c r="AI3464" s="20">
        <f t="shared" si="896"/>
        <v>0</v>
      </c>
      <c r="AJ3464" s="20">
        <f t="shared" si="897"/>
        <v>0</v>
      </c>
      <c r="AK3464" s="20">
        <f t="shared" si="904"/>
        <v>0</v>
      </c>
      <c r="AL3464" s="171"/>
    </row>
    <row r="3465" spans="1:38" ht="15.75" customHeight="1" x14ac:dyDescent="0.25">
      <c r="A3465" s="3">
        <v>2119</v>
      </c>
      <c r="B3465" s="14">
        <f t="shared" si="914"/>
        <v>5</v>
      </c>
      <c r="C3465" s="9">
        <f t="shared" si="915"/>
        <v>45497</v>
      </c>
      <c r="D3465" s="3" t="str">
        <f t="shared" si="916"/>
        <v>Romero Damian</v>
      </c>
      <c r="E3465" s="14" t="str">
        <f t="shared" si="912"/>
        <v>2119Romero Damian5</v>
      </c>
      <c r="J3465" s="14" t="str">
        <f t="shared" si="905"/>
        <v xml:space="preserve">Service completo. Cambio de aceite y filtros. Control general del vehiculo. Desarmar distribucion completa. Cambiar kit, correa poly-v y liquido refrigerante. Purgado del circuito de refrigeracion. Puesta a punto. Armado total. Cambiar lampara de guiño delantero derecho.    </v>
      </c>
      <c r="L3465" s="3">
        <v>1</v>
      </c>
      <c r="M3465" s="10" t="s">
        <v>1920</v>
      </c>
      <c r="N3465" s="3" t="s">
        <v>734</v>
      </c>
      <c r="O3465" s="158">
        <v>26446.28</v>
      </c>
      <c r="P3465" s="158">
        <v>5553.72</v>
      </c>
      <c r="Q3465" s="7">
        <v>32000</v>
      </c>
      <c r="S3465" s="8"/>
      <c r="T3465" s="11">
        <v>1</v>
      </c>
      <c r="U3465" s="158">
        <v>33057.86</v>
      </c>
      <c r="V3465" s="158">
        <v>6942.14</v>
      </c>
      <c r="W3465" s="76">
        <v>40000</v>
      </c>
      <c r="X3465" s="16">
        <f t="shared" si="913"/>
        <v>40000</v>
      </c>
      <c r="AC3465" s="18">
        <f t="shared" si="903"/>
        <v>0</v>
      </c>
      <c r="AD3465" s="19">
        <f t="shared" si="906"/>
        <v>160000</v>
      </c>
      <c r="AE3465" s="21">
        <f t="shared" si="900"/>
        <v>32000</v>
      </c>
      <c r="AF3465" s="20">
        <f t="shared" si="907"/>
        <v>0</v>
      </c>
      <c r="AG3465" s="20">
        <f t="shared" si="908"/>
        <v>0</v>
      </c>
      <c r="AH3465" s="20">
        <f t="shared" si="909"/>
        <v>0</v>
      </c>
      <c r="AI3465" s="20">
        <f t="shared" si="896"/>
        <v>0</v>
      </c>
      <c r="AJ3465" s="20">
        <f t="shared" si="897"/>
        <v>0</v>
      </c>
      <c r="AK3465" s="20">
        <f t="shared" si="904"/>
        <v>0</v>
      </c>
      <c r="AL3465" s="171"/>
    </row>
    <row r="3466" spans="1:38" ht="15.75" customHeight="1" x14ac:dyDescent="0.25">
      <c r="A3466" s="3">
        <v>2119</v>
      </c>
      <c r="B3466" s="14">
        <f t="shared" si="914"/>
        <v>6</v>
      </c>
      <c r="C3466" s="9">
        <f t="shared" si="915"/>
        <v>45497</v>
      </c>
      <c r="D3466" s="3" t="str">
        <f t="shared" si="916"/>
        <v>Romero Damian</v>
      </c>
      <c r="E3466" s="14" t="str">
        <f t="shared" si="912"/>
        <v>2119Romero Damian6</v>
      </c>
      <c r="J3466" s="14" t="str">
        <f t="shared" si="905"/>
        <v xml:space="preserve">Service completo. Cambio de aceite y filtros. Control general del vehiculo. Desarmar distribucion completa. Cambiar kit, correa poly-v y liquido refrigerante. Purgado del circuito de refrigeracion. Puesta a punto. Armado total. Cambiar lampara de guiño delantero derecho.     </v>
      </c>
      <c r="L3466" s="3">
        <v>1</v>
      </c>
      <c r="M3466" s="10" t="s">
        <v>1970</v>
      </c>
      <c r="N3466" s="3" t="s">
        <v>771</v>
      </c>
      <c r="O3466" s="158">
        <v>7611.57</v>
      </c>
      <c r="P3466" s="158">
        <v>1598.43</v>
      </c>
      <c r="Q3466" s="7">
        <v>9210</v>
      </c>
      <c r="S3466" s="8"/>
      <c r="T3466" s="11">
        <v>2</v>
      </c>
      <c r="U3466" s="158">
        <v>11157.03</v>
      </c>
      <c r="V3466" s="158">
        <v>2342.9699999999998</v>
      </c>
      <c r="W3466" s="76">
        <v>13500</v>
      </c>
      <c r="X3466" s="16">
        <f t="shared" si="913"/>
        <v>27000</v>
      </c>
      <c r="AC3466" s="18">
        <f t="shared" si="903"/>
        <v>0</v>
      </c>
      <c r="AD3466" s="19">
        <f t="shared" si="906"/>
        <v>160000</v>
      </c>
      <c r="AE3466" s="21">
        <f t="shared" si="900"/>
        <v>18420</v>
      </c>
      <c r="AF3466" s="20">
        <f t="shared" si="907"/>
        <v>0</v>
      </c>
      <c r="AG3466" s="20">
        <f t="shared" si="908"/>
        <v>0</v>
      </c>
      <c r="AH3466" s="20">
        <f t="shared" si="909"/>
        <v>0</v>
      </c>
      <c r="AI3466" s="20">
        <f t="shared" si="896"/>
        <v>0</v>
      </c>
      <c r="AJ3466" s="20">
        <f t="shared" si="897"/>
        <v>0</v>
      </c>
      <c r="AK3466" s="20">
        <f t="shared" si="904"/>
        <v>0</v>
      </c>
      <c r="AL3466" s="171"/>
    </row>
    <row r="3467" spans="1:38" ht="15.75" customHeight="1" x14ac:dyDescent="0.25">
      <c r="A3467" s="3">
        <v>2119</v>
      </c>
      <c r="B3467" s="14">
        <f t="shared" si="914"/>
        <v>7</v>
      </c>
      <c r="C3467" s="9">
        <f t="shared" si="915"/>
        <v>45497</v>
      </c>
      <c r="D3467" s="3" t="str">
        <f t="shared" si="916"/>
        <v>Romero Damian</v>
      </c>
      <c r="E3467" s="14" t="str">
        <f t="shared" si="912"/>
        <v>2119Romero Damian7</v>
      </c>
      <c r="J3467" s="14" t="str">
        <f t="shared" si="905"/>
        <v xml:space="preserve">Service completo. Cambio de aceite y filtros. Control general del vehiculo. Desarmar distribucion completa. Cambiar kit, correa poly-v y liquido refrigerante. Purgado del circuito de refrigeracion. Puesta a punto. Armado total. Cambiar lampara de guiño delantero derecho.      </v>
      </c>
      <c r="L3467" s="3">
        <v>1</v>
      </c>
      <c r="M3467" s="10" t="s">
        <v>1431</v>
      </c>
      <c r="N3467" s="3" t="s">
        <v>771</v>
      </c>
      <c r="O3467" s="158">
        <v>1632.24</v>
      </c>
      <c r="P3467" s="158">
        <v>342.76</v>
      </c>
      <c r="Q3467" s="7">
        <v>1975</v>
      </c>
      <c r="S3467" s="8"/>
      <c r="T3467" s="11">
        <v>1</v>
      </c>
      <c r="U3467" s="158">
        <v>3719.01</v>
      </c>
      <c r="V3467" s="158">
        <v>780.99</v>
      </c>
      <c r="W3467" s="76">
        <v>4500</v>
      </c>
      <c r="X3467" s="16">
        <f t="shared" si="913"/>
        <v>4500</v>
      </c>
      <c r="AC3467" s="18">
        <f t="shared" si="903"/>
        <v>0</v>
      </c>
      <c r="AD3467" s="19">
        <f t="shared" si="906"/>
        <v>160000</v>
      </c>
      <c r="AE3467" s="21">
        <f t="shared" si="900"/>
        <v>1975</v>
      </c>
      <c r="AF3467" s="20">
        <f t="shared" si="907"/>
        <v>0</v>
      </c>
      <c r="AG3467" s="20">
        <f t="shared" si="908"/>
        <v>0</v>
      </c>
      <c r="AH3467" s="20">
        <f t="shared" si="909"/>
        <v>0</v>
      </c>
      <c r="AI3467" s="20">
        <f t="shared" si="896"/>
        <v>0</v>
      </c>
      <c r="AJ3467" s="20">
        <f t="shared" si="897"/>
        <v>0</v>
      </c>
      <c r="AK3467" s="20">
        <f t="shared" si="904"/>
        <v>0</v>
      </c>
      <c r="AL3467" s="171"/>
    </row>
    <row r="3468" spans="1:38" ht="15.75" customHeight="1" x14ac:dyDescent="0.25">
      <c r="A3468" s="3">
        <v>2120</v>
      </c>
      <c r="B3468" s="14">
        <f t="shared" si="914"/>
        <v>1</v>
      </c>
      <c r="C3468" s="9">
        <v>45498</v>
      </c>
      <c r="D3468" s="3" t="s">
        <v>560</v>
      </c>
      <c r="E3468" s="14" t="str">
        <f t="shared" si="912"/>
        <v>2120Pra Adolfo1</v>
      </c>
      <c r="F3468" s="119" t="s">
        <v>2517</v>
      </c>
      <c r="G3468" s="119" t="s">
        <v>4202</v>
      </c>
      <c r="H3468" s="119">
        <v>61350</v>
      </c>
      <c r="I3468" s="10" t="s">
        <v>4204</v>
      </c>
      <c r="J3468" s="14" t="str">
        <f t="shared" si="905"/>
        <v>Desarmar distribucion completa. Cambiar kit, bomba de agua, correa poly-v y liquido refrigerante. Purgado del circuito de refrigeracion. Puesta a punto. Armado total. Cambiar bateria. Lavado motor.</v>
      </c>
      <c r="K3468" s="3" t="s">
        <v>2390</v>
      </c>
      <c r="L3468" s="3">
        <v>1</v>
      </c>
      <c r="M3468" s="10" t="s">
        <v>1902</v>
      </c>
      <c r="N3468" s="3" t="s">
        <v>734</v>
      </c>
      <c r="O3468" s="158">
        <v>132231.41</v>
      </c>
      <c r="P3468" s="158">
        <v>27768.59</v>
      </c>
      <c r="Q3468" s="7">
        <v>160000</v>
      </c>
      <c r="S3468" s="8"/>
      <c r="T3468" s="11">
        <v>1</v>
      </c>
      <c r="U3468" s="158">
        <v>165289.26</v>
      </c>
      <c r="V3468" s="158">
        <v>34710.74</v>
      </c>
      <c r="W3468" s="76">
        <v>200000</v>
      </c>
      <c r="X3468" s="16">
        <f t="shared" si="913"/>
        <v>200000</v>
      </c>
      <c r="Y3468" s="3">
        <v>1</v>
      </c>
      <c r="Z3468" s="114">
        <v>123966.95</v>
      </c>
      <c r="AA3468" s="114">
        <v>26033.05</v>
      </c>
      <c r="AB3468" s="4">
        <v>150000</v>
      </c>
      <c r="AC3468" s="18">
        <f t="shared" si="903"/>
        <v>150000</v>
      </c>
      <c r="AD3468" s="19">
        <f t="shared" si="906"/>
        <v>150000</v>
      </c>
      <c r="AE3468" s="21">
        <f t="shared" si="900"/>
        <v>160000</v>
      </c>
      <c r="AF3468" s="20">
        <f t="shared" si="907"/>
        <v>339185</v>
      </c>
      <c r="AG3468" s="20">
        <f t="shared" si="908"/>
        <v>419500</v>
      </c>
      <c r="AH3468" s="20">
        <f t="shared" si="909"/>
        <v>150000</v>
      </c>
      <c r="AI3468" s="20">
        <f t="shared" si="896"/>
        <v>569500</v>
      </c>
      <c r="AJ3468" s="20">
        <f t="shared" si="897"/>
        <v>0</v>
      </c>
      <c r="AK3468" s="20">
        <f t="shared" si="904"/>
        <v>569500</v>
      </c>
      <c r="AL3468" s="171"/>
    </row>
    <row r="3469" spans="1:38" ht="15.75" customHeight="1" x14ac:dyDescent="0.25">
      <c r="A3469" s="3">
        <v>2120</v>
      </c>
      <c r="B3469" s="14">
        <f t="shared" si="914"/>
        <v>2</v>
      </c>
      <c r="C3469" s="9">
        <f>IF(A3469=A3468,C3468,"")</f>
        <v>45498</v>
      </c>
      <c r="D3469" s="3" t="str">
        <f>IF(A3469=A3468,D3468,"")</f>
        <v>Pra Adolfo</v>
      </c>
      <c r="E3469" s="14" t="str">
        <f t="shared" si="912"/>
        <v>2120Pra Adolfo2</v>
      </c>
      <c r="J3469" s="14" t="str">
        <f t="shared" si="905"/>
        <v xml:space="preserve">Desarmar distribucion completa. Cambiar kit, bomba de agua, correa poly-v y liquido refrigerante. Purgado del circuito de refrigeracion. Puesta a punto. Armado total. Cambiar bateria. Lavado motor. </v>
      </c>
      <c r="L3469" s="3">
        <v>1</v>
      </c>
      <c r="M3469" s="10" t="s">
        <v>1920</v>
      </c>
      <c r="N3469" s="3" t="s">
        <v>734</v>
      </c>
      <c r="O3469" s="158">
        <v>28099.18</v>
      </c>
      <c r="P3469" s="158">
        <v>5900.82</v>
      </c>
      <c r="Q3469" s="7">
        <v>34000</v>
      </c>
      <c r="S3469" s="8"/>
      <c r="T3469" s="11">
        <v>1</v>
      </c>
      <c r="U3469" s="158">
        <v>35537.19</v>
      </c>
      <c r="V3469" s="158">
        <v>7462.81</v>
      </c>
      <c r="W3469" s="76">
        <v>43000</v>
      </c>
      <c r="X3469" s="16">
        <f t="shared" si="913"/>
        <v>43000</v>
      </c>
      <c r="AC3469" s="18">
        <f t="shared" si="903"/>
        <v>0</v>
      </c>
      <c r="AD3469" s="19">
        <f t="shared" si="906"/>
        <v>150000</v>
      </c>
      <c r="AE3469" s="21">
        <f t="shared" si="900"/>
        <v>34000</v>
      </c>
      <c r="AF3469" s="20">
        <f t="shared" si="907"/>
        <v>0</v>
      </c>
      <c r="AG3469" s="20">
        <f t="shared" si="908"/>
        <v>0</v>
      </c>
      <c r="AH3469" s="20">
        <f t="shared" si="909"/>
        <v>0</v>
      </c>
      <c r="AI3469" s="20">
        <f t="shared" si="896"/>
        <v>0</v>
      </c>
      <c r="AJ3469" s="20">
        <f t="shared" si="897"/>
        <v>0</v>
      </c>
      <c r="AK3469" s="20">
        <f t="shared" si="904"/>
        <v>0</v>
      </c>
      <c r="AL3469" s="171"/>
    </row>
    <row r="3470" spans="1:38" ht="15.75" customHeight="1" x14ac:dyDescent="0.25">
      <c r="A3470" s="3">
        <v>2120</v>
      </c>
      <c r="B3470" s="14">
        <f t="shared" si="914"/>
        <v>3</v>
      </c>
      <c r="C3470" s="9">
        <f>IF(A3470=A3469,C3469,"")</f>
        <v>45498</v>
      </c>
      <c r="D3470" s="3" t="str">
        <f>IF(A3470=A3469,D3469,"")</f>
        <v>Pra Adolfo</v>
      </c>
      <c r="E3470" s="14" t="str">
        <f t="shared" si="912"/>
        <v>2120Pra Adolfo3</v>
      </c>
      <c r="J3470" s="14" t="str">
        <f t="shared" si="905"/>
        <v xml:space="preserve">Desarmar distribucion completa. Cambiar kit, bomba de agua, correa poly-v y liquido refrigerante. Purgado del circuito de refrigeracion. Puesta a punto. Armado total. Cambiar bateria. Lavado motor.  </v>
      </c>
      <c r="L3470" s="3">
        <v>1</v>
      </c>
      <c r="M3470" s="10" t="s">
        <v>1970</v>
      </c>
      <c r="N3470" s="3" t="s">
        <v>771</v>
      </c>
      <c r="O3470" s="158">
        <v>7611.57</v>
      </c>
      <c r="P3470" s="158">
        <v>1598.43</v>
      </c>
      <c r="Q3470" s="7">
        <v>9210</v>
      </c>
      <c r="S3470" s="8"/>
      <c r="T3470" s="11">
        <v>2</v>
      </c>
      <c r="U3470" s="158">
        <v>11157.03</v>
      </c>
      <c r="V3470" s="158">
        <v>2342.9699999999998</v>
      </c>
      <c r="W3470" s="76">
        <v>13500</v>
      </c>
      <c r="X3470" s="16">
        <f t="shared" si="913"/>
        <v>27000</v>
      </c>
      <c r="AC3470" s="18">
        <f t="shared" si="903"/>
        <v>0</v>
      </c>
      <c r="AD3470" s="19">
        <f t="shared" si="906"/>
        <v>150000</v>
      </c>
      <c r="AE3470" s="21">
        <f t="shared" si="900"/>
        <v>18420</v>
      </c>
      <c r="AF3470" s="20">
        <f t="shared" si="907"/>
        <v>0</v>
      </c>
      <c r="AG3470" s="20">
        <f t="shared" si="908"/>
        <v>0</v>
      </c>
      <c r="AH3470" s="20">
        <f t="shared" si="909"/>
        <v>0</v>
      </c>
      <c r="AI3470" s="20">
        <f t="shared" si="896"/>
        <v>0</v>
      </c>
      <c r="AJ3470" s="20">
        <f t="shared" si="897"/>
        <v>0</v>
      </c>
      <c r="AK3470" s="20">
        <f t="shared" si="904"/>
        <v>0</v>
      </c>
      <c r="AL3470" s="171"/>
    </row>
    <row r="3471" spans="1:38" ht="15.75" customHeight="1" x14ac:dyDescent="0.25">
      <c r="A3471" s="3">
        <v>2120</v>
      </c>
      <c r="B3471" s="14">
        <f t="shared" si="914"/>
        <v>4</v>
      </c>
      <c r="C3471" s="9">
        <f>IF(A3471=A3470,C3470,"")</f>
        <v>45498</v>
      </c>
      <c r="D3471" s="3" t="str">
        <f>IF(A3471=A3470,D3470,"")</f>
        <v>Pra Adolfo</v>
      </c>
      <c r="E3471" s="14" t="str">
        <f t="shared" si="912"/>
        <v>2120Pra Adolfo4</v>
      </c>
      <c r="J3471" s="14" t="str">
        <f t="shared" si="905"/>
        <v xml:space="preserve">Desarmar distribucion completa. Cambiar kit, bomba de agua, correa poly-v y liquido refrigerante. Purgado del circuito de refrigeracion. Puesta a punto. Armado total. Cambiar bateria. Lavado motor.   </v>
      </c>
      <c r="L3471" s="3">
        <v>1</v>
      </c>
      <c r="M3471" s="10" t="s">
        <v>1431</v>
      </c>
      <c r="N3471" s="3" t="s">
        <v>771</v>
      </c>
      <c r="O3471" s="158">
        <v>1632.24</v>
      </c>
      <c r="P3471" s="158">
        <v>342.76</v>
      </c>
      <c r="Q3471" s="7">
        <v>1975</v>
      </c>
      <c r="S3471" s="8"/>
      <c r="T3471" s="11">
        <v>1</v>
      </c>
      <c r="U3471" s="158">
        <v>3719.01</v>
      </c>
      <c r="V3471" s="158">
        <v>780.99</v>
      </c>
      <c r="W3471" s="76">
        <v>4500</v>
      </c>
      <c r="X3471" s="16">
        <f t="shared" si="913"/>
        <v>4500</v>
      </c>
      <c r="AC3471" s="18">
        <f t="shared" si="903"/>
        <v>0</v>
      </c>
      <c r="AD3471" s="19">
        <f t="shared" si="906"/>
        <v>150000</v>
      </c>
      <c r="AE3471" s="21">
        <f t="shared" si="900"/>
        <v>1975</v>
      </c>
      <c r="AF3471" s="20">
        <f t="shared" si="907"/>
        <v>0</v>
      </c>
      <c r="AG3471" s="20">
        <f t="shared" si="908"/>
        <v>0</v>
      </c>
      <c r="AH3471" s="20">
        <f t="shared" si="909"/>
        <v>0</v>
      </c>
      <c r="AI3471" s="20">
        <f t="shared" ref="AI3471:AI3534" si="917">IF(AL3471&lt;&gt;0,AK3471/1.21,AK3471)</f>
        <v>0</v>
      </c>
      <c r="AJ3471" s="20">
        <f t="shared" ref="AJ3471:AJ3534" si="918">IF(AL3471&lt;&gt;0,AI3471*0.21,0)</f>
        <v>0</v>
      </c>
      <c r="AK3471" s="20">
        <f t="shared" si="904"/>
        <v>0</v>
      </c>
      <c r="AL3471" s="171"/>
    </row>
    <row r="3472" spans="1:38" ht="15.75" customHeight="1" x14ac:dyDescent="0.25">
      <c r="A3472" s="3">
        <v>2120</v>
      </c>
      <c r="B3472" s="14">
        <f t="shared" si="914"/>
        <v>5</v>
      </c>
      <c r="C3472" s="9">
        <v>45498</v>
      </c>
      <c r="D3472" s="3" t="s">
        <v>560</v>
      </c>
      <c r="E3472" s="14" t="str">
        <f t="shared" si="912"/>
        <v>2120Pra Adolfo5</v>
      </c>
      <c r="J3472" s="14" t="str">
        <f t="shared" si="905"/>
        <v xml:space="preserve">Desarmar distribucion completa. Cambiar kit, bomba de agua, correa poly-v y liquido refrigerante. Purgado del circuito de refrigeracion. Puesta a punto. Armado total. Cambiar bateria. Lavado motor.    </v>
      </c>
      <c r="L3472" s="3">
        <v>1</v>
      </c>
      <c r="M3472" s="10" t="s">
        <v>4046</v>
      </c>
      <c r="N3472" s="3" t="s">
        <v>3164</v>
      </c>
      <c r="O3472" s="158">
        <v>110743.8</v>
      </c>
      <c r="P3472" s="158">
        <v>23256.2</v>
      </c>
      <c r="Q3472" s="7">
        <v>134000</v>
      </c>
      <c r="S3472" s="8"/>
      <c r="T3472" s="11">
        <v>1</v>
      </c>
      <c r="U3472" s="158">
        <v>119834.71</v>
      </c>
      <c r="V3472" s="158">
        <v>25165.29</v>
      </c>
      <c r="W3472" s="76">
        <v>145000</v>
      </c>
      <c r="X3472" s="16">
        <f t="shared" si="913"/>
        <v>145000</v>
      </c>
      <c r="AC3472" s="18">
        <f t="shared" si="903"/>
        <v>0</v>
      </c>
      <c r="AD3472" s="19">
        <f t="shared" si="906"/>
        <v>150000</v>
      </c>
      <c r="AE3472" s="21">
        <f t="shared" si="900"/>
        <v>134000</v>
      </c>
      <c r="AF3472" s="20">
        <f t="shared" si="907"/>
        <v>0</v>
      </c>
      <c r="AG3472" s="20">
        <f t="shared" si="908"/>
        <v>0</v>
      </c>
      <c r="AH3472" s="20">
        <f t="shared" si="909"/>
        <v>0</v>
      </c>
      <c r="AI3472" s="20">
        <f t="shared" si="917"/>
        <v>0</v>
      </c>
      <c r="AJ3472" s="20">
        <f t="shared" si="918"/>
        <v>0</v>
      </c>
      <c r="AK3472" s="20">
        <f t="shared" si="904"/>
        <v>0</v>
      </c>
      <c r="AL3472" s="171"/>
    </row>
    <row r="3473" spans="1:38" ht="15.75" customHeight="1" x14ac:dyDescent="0.25">
      <c r="A3473" s="3">
        <v>2121</v>
      </c>
      <c r="B3473" s="14">
        <f t="shared" si="914"/>
        <v>1</v>
      </c>
      <c r="C3473" s="9">
        <v>45499</v>
      </c>
      <c r="D3473" s="3" t="s">
        <v>4203</v>
      </c>
      <c r="E3473" s="14" t="str">
        <f t="shared" si="912"/>
        <v>2121Caravetta Noelia1</v>
      </c>
      <c r="F3473" s="119" t="s">
        <v>3908</v>
      </c>
      <c r="G3473" s="119" t="s">
        <v>1095</v>
      </c>
      <c r="H3473" s="119">
        <v>77981</v>
      </c>
      <c r="I3473" s="10" t="s">
        <v>4032</v>
      </c>
      <c r="J3473" s="14" t="str">
        <f t="shared" si="905"/>
        <v>Desarmar distribucion completa. Cambiar kit, bomba de agua, correa poly-v y liquido refrigerante. Purgado del circuito de refrigeracion. Puesta a punto. Armado total.</v>
      </c>
      <c r="K3473" s="3" t="s">
        <v>2390</v>
      </c>
      <c r="L3473" s="3">
        <v>1</v>
      </c>
      <c r="M3473" s="10" t="s">
        <v>1902</v>
      </c>
      <c r="N3473" s="3" t="s">
        <v>734</v>
      </c>
      <c r="O3473" s="158">
        <v>132231.41</v>
      </c>
      <c r="P3473" s="158">
        <v>27768.59</v>
      </c>
      <c r="Q3473" s="7">
        <v>160000</v>
      </c>
      <c r="S3473" s="8"/>
      <c r="T3473" s="11">
        <v>1</v>
      </c>
      <c r="U3473" s="158">
        <v>165289.26</v>
      </c>
      <c r="V3473" s="158">
        <v>34710.74</v>
      </c>
      <c r="W3473" s="76">
        <v>200000</v>
      </c>
      <c r="X3473" s="16">
        <f t="shared" si="913"/>
        <v>200000</v>
      </c>
      <c r="Y3473" s="3">
        <v>1</v>
      </c>
      <c r="Z3473" s="114">
        <v>90909.09</v>
      </c>
      <c r="AA3473" s="114">
        <v>19090.91</v>
      </c>
      <c r="AB3473" s="4">
        <v>110000</v>
      </c>
      <c r="AC3473" s="18">
        <f t="shared" si="903"/>
        <v>110000</v>
      </c>
      <c r="AD3473" s="19">
        <f t="shared" si="906"/>
        <v>110000</v>
      </c>
      <c r="AE3473" s="21">
        <f t="shared" si="900"/>
        <v>160000</v>
      </c>
      <c r="AF3473" s="20">
        <f t="shared" si="907"/>
        <v>198185</v>
      </c>
      <c r="AG3473" s="20">
        <f t="shared" si="908"/>
        <v>265500</v>
      </c>
      <c r="AH3473" s="20">
        <f t="shared" si="909"/>
        <v>110000</v>
      </c>
      <c r="AI3473" s="20">
        <f t="shared" si="917"/>
        <v>375500</v>
      </c>
      <c r="AJ3473" s="20">
        <f t="shared" si="918"/>
        <v>0</v>
      </c>
      <c r="AK3473" s="20">
        <f t="shared" si="904"/>
        <v>375500</v>
      </c>
      <c r="AL3473" s="171"/>
    </row>
    <row r="3474" spans="1:38" ht="15.75" customHeight="1" x14ac:dyDescent="0.25">
      <c r="A3474" s="3">
        <v>2121</v>
      </c>
      <c r="B3474" s="14">
        <f t="shared" si="914"/>
        <v>2</v>
      </c>
      <c r="C3474" s="9">
        <f>IF(A3474=A3473,C3473,"")</f>
        <v>45499</v>
      </c>
      <c r="D3474" s="3" t="str">
        <f>IF(A3474=A3473,D3473,"")</f>
        <v>Caravetta Noelia</v>
      </c>
      <c r="E3474" s="14" t="str">
        <f t="shared" si="912"/>
        <v>2121Caravetta Noelia2</v>
      </c>
      <c r="J3474" s="14" t="str">
        <f t="shared" si="905"/>
        <v xml:space="preserve">Desarmar distribucion completa. Cambiar kit, bomba de agua, correa poly-v y liquido refrigerante. Purgado del circuito de refrigeracion. Puesta a punto. Armado total. </v>
      </c>
      <c r="L3474" s="3">
        <v>1</v>
      </c>
      <c r="M3474" s="10" t="s">
        <v>1920</v>
      </c>
      <c r="N3474" s="3" t="s">
        <v>734</v>
      </c>
      <c r="O3474" s="158">
        <v>22314.05</v>
      </c>
      <c r="P3474" s="158">
        <v>4685.95</v>
      </c>
      <c r="Q3474" s="7">
        <v>27000</v>
      </c>
      <c r="S3474" s="8"/>
      <c r="T3474" s="11">
        <v>1</v>
      </c>
      <c r="U3474" s="158">
        <v>28099.18</v>
      </c>
      <c r="V3474" s="158">
        <v>5900.82</v>
      </c>
      <c r="W3474" s="76">
        <v>34000</v>
      </c>
      <c r="X3474" s="16">
        <f t="shared" si="913"/>
        <v>34000</v>
      </c>
      <c r="AC3474" s="18">
        <f t="shared" si="903"/>
        <v>0</v>
      </c>
      <c r="AD3474" s="19">
        <f t="shared" si="906"/>
        <v>110000</v>
      </c>
      <c r="AE3474" s="21">
        <f t="shared" si="900"/>
        <v>27000</v>
      </c>
      <c r="AF3474" s="20">
        <f t="shared" si="907"/>
        <v>0</v>
      </c>
      <c r="AG3474" s="20">
        <f t="shared" si="908"/>
        <v>0</v>
      </c>
      <c r="AH3474" s="20">
        <f t="shared" si="909"/>
        <v>0</v>
      </c>
      <c r="AI3474" s="20">
        <f t="shared" si="917"/>
        <v>0</v>
      </c>
      <c r="AJ3474" s="20">
        <f t="shared" si="918"/>
        <v>0</v>
      </c>
      <c r="AK3474" s="20">
        <f t="shared" si="904"/>
        <v>0</v>
      </c>
      <c r="AL3474" s="171"/>
    </row>
    <row r="3475" spans="1:38" ht="15.75" customHeight="1" x14ac:dyDescent="0.25">
      <c r="A3475" s="3">
        <v>2121</v>
      </c>
      <c r="B3475" s="14">
        <f t="shared" si="914"/>
        <v>3</v>
      </c>
      <c r="C3475" s="9">
        <f>IF(A3475=A3474,C3474,"")</f>
        <v>45499</v>
      </c>
      <c r="D3475" s="3" t="str">
        <f>IF(A3475=A3474,D3474,"")</f>
        <v>Caravetta Noelia</v>
      </c>
      <c r="E3475" s="14" t="str">
        <f t="shared" si="912"/>
        <v>2121Caravetta Noelia3</v>
      </c>
      <c r="J3475" s="14" t="str">
        <f t="shared" si="905"/>
        <v xml:space="preserve">Desarmar distribucion completa. Cambiar kit, bomba de agua, correa poly-v y liquido refrigerante. Purgado del circuito de refrigeracion. Puesta a punto. Armado total.  </v>
      </c>
      <c r="L3475" s="3">
        <v>1</v>
      </c>
      <c r="M3475" s="10" t="s">
        <v>1970</v>
      </c>
      <c r="N3475" s="3" t="s">
        <v>771</v>
      </c>
      <c r="O3475" s="158">
        <v>7611.57</v>
      </c>
      <c r="P3475" s="158">
        <v>1598.43</v>
      </c>
      <c r="Q3475" s="7">
        <v>9210</v>
      </c>
      <c r="S3475" s="8"/>
      <c r="T3475" s="11">
        <v>2</v>
      </c>
      <c r="U3475" s="158">
        <v>11157.03</v>
      </c>
      <c r="V3475" s="158">
        <v>2342.9699999999998</v>
      </c>
      <c r="W3475" s="76">
        <v>13500</v>
      </c>
      <c r="X3475" s="16">
        <f t="shared" si="913"/>
        <v>27000</v>
      </c>
      <c r="AC3475" s="18">
        <f t="shared" si="903"/>
        <v>0</v>
      </c>
      <c r="AD3475" s="19">
        <f t="shared" si="906"/>
        <v>110000</v>
      </c>
      <c r="AE3475" s="21">
        <f t="shared" si="900"/>
        <v>18420</v>
      </c>
      <c r="AF3475" s="20">
        <f t="shared" si="907"/>
        <v>0</v>
      </c>
      <c r="AG3475" s="20">
        <f t="shared" si="908"/>
        <v>0</v>
      </c>
      <c r="AH3475" s="20">
        <f t="shared" si="909"/>
        <v>0</v>
      </c>
      <c r="AI3475" s="20">
        <f t="shared" si="917"/>
        <v>0</v>
      </c>
      <c r="AJ3475" s="20">
        <f t="shared" si="918"/>
        <v>0</v>
      </c>
      <c r="AK3475" s="20">
        <f t="shared" si="904"/>
        <v>0</v>
      </c>
      <c r="AL3475" s="171"/>
    </row>
    <row r="3476" spans="1:38" ht="15.75" customHeight="1" x14ac:dyDescent="0.25">
      <c r="A3476" s="3">
        <v>2121</v>
      </c>
      <c r="B3476" s="14">
        <f t="shared" si="914"/>
        <v>4</v>
      </c>
      <c r="C3476" s="9">
        <f>IF(A3476=A3475,C3475,"")</f>
        <v>45499</v>
      </c>
      <c r="D3476" s="3" t="str">
        <f>IF(A3476=A3475,D3475,"")</f>
        <v>Caravetta Noelia</v>
      </c>
      <c r="E3476" s="14" t="str">
        <f t="shared" si="912"/>
        <v>2121Caravetta Noelia4</v>
      </c>
      <c r="J3476" s="14" t="str">
        <f t="shared" si="905"/>
        <v xml:space="preserve">Desarmar distribucion completa. Cambiar kit, bomba de agua, correa poly-v y liquido refrigerante. Purgado del circuito de refrigeracion. Puesta a punto. Armado total.   </v>
      </c>
      <c r="L3476" s="3">
        <v>1</v>
      </c>
      <c r="M3476" s="10" t="s">
        <v>1431</v>
      </c>
      <c r="N3476" s="3" t="s">
        <v>771</v>
      </c>
      <c r="O3476" s="158">
        <v>1632.24</v>
      </c>
      <c r="P3476" s="158">
        <v>342.76</v>
      </c>
      <c r="Q3476" s="7">
        <v>1975</v>
      </c>
      <c r="S3476" s="8"/>
      <c r="T3476" s="11">
        <v>1</v>
      </c>
      <c r="U3476" s="158">
        <v>3719.01</v>
      </c>
      <c r="V3476" s="158">
        <v>780.99</v>
      </c>
      <c r="W3476" s="76">
        <v>4500</v>
      </c>
      <c r="X3476" s="16">
        <f t="shared" si="913"/>
        <v>4500</v>
      </c>
      <c r="AC3476" s="18">
        <f t="shared" si="903"/>
        <v>0</v>
      </c>
      <c r="AD3476" s="19">
        <f t="shared" si="906"/>
        <v>110000</v>
      </c>
      <c r="AE3476" s="21">
        <f t="shared" si="900"/>
        <v>1975</v>
      </c>
      <c r="AF3476" s="20">
        <f t="shared" si="907"/>
        <v>0</v>
      </c>
      <c r="AG3476" s="20">
        <f t="shared" si="908"/>
        <v>0</v>
      </c>
      <c r="AH3476" s="20">
        <f t="shared" si="909"/>
        <v>0</v>
      </c>
      <c r="AI3476" s="20">
        <f t="shared" si="917"/>
        <v>0</v>
      </c>
      <c r="AJ3476" s="20">
        <f t="shared" si="918"/>
        <v>0</v>
      </c>
      <c r="AK3476" s="20">
        <f t="shared" si="904"/>
        <v>0</v>
      </c>
      <c r="AL3476" s="171"/>
    </row>
    <row r="3477" spans="1:38" ht="15.75" customHeight="1" x14ac:dyDescent="0.25">
      <c r="A3477" s="3">
        <v>2122</v>
      </c>
      <c r="B3477" s="14">
        <f t="shared" si="914"/>
        <v>1</v>
      </c>
      <c r="C3477" s="9">
        <v>45499</v>
      </c>
      <c r="D3477" s="3" t="s">
        <v>2303</v>
      </c>
      <c r="E3477" s="14" t="str">
        <f t="shared" si="912"/>
        <v>2122Tosello Joaquin1</v>
      </c>
      <c r="F3477" s="119" t="s">
        <v>2304</v>
      </c>
      <c r="G3477" s="119" t="s">
        <v>1095</v>
      </c>
      <c r="I3477" s="10" t="s">
        <v>4205</v>
      </c>
      <c r="J3477" s="14" t="str">
        <f t="shared" si="905"/>
        <v>Cambiar radiador. Completar con liquido refrigerante. Purgado del circuito de refrigeracion. Controlar correcto funcionamiento de electroventilador. Cambiar cuerpo de termostato completo.</v>
      </c>
      <c r="K3477" s="3" t="s">
        <v>1665</v>
      </c>
      <c r="L3477" s="3">
        <v>1</v>
      </c>
      <c r="M3477" s="10" t="s">
        <v>4206</v>
      </c>
      <c r="N3477" s="3" t="s">
        <v>1990</v>
      </c>
      <c r="O3477" s="158">
        <v>77685.95</v>
      </c>
      <c r="P3477" s="158">
        <v>16314.05</v>
      </c>
      <c r="Q3477" s="7">
        <v>94000</v>
      </c>
      <c r="S3477" s="8"/>
      <c r="T3477" s="11">
        <v>1</v>
      </c>
      <c r="U3477" s="158">
        <v>90909.09</v>
      </c>
      <c r="V3477" s="158">
        <v>19090.91</v>
      </c>
      <c r="W3477" s="76">
        <v>110000</v>
      </c>
      <c r="X3477" s="16">
        <f t="shared" si="913"/>
        <v>110000</v>
      </c>
      <c r="Y3477" s="3">
        <v>1</v>
      </c>
      <c r="Z3477" s="114">
        <v>99173.56</v>
      </c>
      <c r="AA3477" s="114">
        <v>20826.439999999999</v>
      </c>
      <c r="AB3477" s="4">
        <v>120000</v>
      </c>
      <c r="AC3477" s="18">
        <f t="shared" si="903"/>
        <v>120000</v>
      </c>
      <c r="AD3477" s="19">
        <f t="shared" si="906"/>
        <v>120000</v>
      </c>
      <c r="AE3477" s="21">
        <f t="shared" si="900"/>
        <v>94000</v>
      </c>
      <c r="AF3477" s="20">
        <f t="shared" si="907"/>
        <v>145885</v>
      </c>
      <c r="AG3477" s="20">
        <f t="shared" si="908"/>
        <v>184600</v>
      </c>
      <c r="AH3477" s="20">
        <f t="shared" si="909"/>
        <v>120000</v>
      </c>
      <c r="AI3477" s="20">
        <f t="shared" si="917"/>
        <v>304600</v>
      </c>
      <c r="AJ3477" s="20">
        <f t="shared" si="918"/>
        <v>0</v>
      </c>
      <c r="AK3477" s="20">
        <f t="shared" si="904"/>
        <v>304600</v>
      </c>
      <c r="AL3477" s="171"/>
    </row>
    <row r="3478" spans="1:38" ht="15.75" customHeight="1" x14ac:dyDescent="0.25">
      <c r="A3478" s="3">
        <v>2122</v>
      </c>
      <c r="B3478" s="14">
        <f t="shared" si="914"/>
        <v>2</v>
      </c>
      <c r="C3478" s="9">
        <f>IF(A3478=A3477,C3477,"")</f>
        <v>45499</v>
      </c>
      <c r="D3478" s="3" t="str">
        <f>IF(A3478=A3477,D3477,"")</f>
        <v>Tosello Joaquin</v>
      </c>
      <c r="E3478" s="14" t="str">
        <f t="shared" si="912"/>
        <v>2122Tosello Joaquin2</v>
      </c>
      <c r="J3478" s="14" t="str">
        <f t="shared" si="905"/>
        <v xml:space="preserve">Cambiar radiador. Completar con liquido refrigerante. Purgado del circuito de refrigeracion. Controlar correcto funcionamiento de electroventilador. Cambiar cuerpo de termostato completo. </v>
      </c>
      <c r="L3478" s="3">
        <v>1</v>
      </c>
      <c r="M3478" s="10" t="s">
        <v>4101</v>
      </c>
      <c r="N3478" s="3" t="s">
        <v>771</v>
      </c>
      <c r="O3478" s="158">
        <v>33636.370000000003</v>
      </c>
      <c r="P3478" s="158">
        <v>7063.63</v>
      </c>
      <c r="Q3478" s="7">
        <v>40700</v>
      </c>
      <c r="S3478" s="8"/>
      <c r="T3478" s="11">
        <v>1</v>
      </c>
      <c r="U3478" s="158">
        <v>46776.86</v>
      </c>
      <c r="V3478" s="158">
        <v>9823.14</v>
      </c>
      <c r="W3478" s="76">
        <v>56600</v>
      </c>
      <c r="X3478" s="16">
        <f t="shared" si="913"/>
        <v>56600</v>
      </c>
      <c r="AC3478" s="18">
        <f t="shared" si="903"/>
        <v>0</v>
      </c>
      <c r="AD3478" s="19">
        <f t="shared" si="906"/>
        <v>120000</v>
      </c>
      <c r="AE3478" s="21">
        <f t="shared" si="900"/>
        <v>40700</v>
      </c>
      <c r="AF3478" s="20">
        <f t="shared" si="907"/>
        <v>0</v>
      </c>
      <c r="AG3478" s="20">
        <f t="shared" si="908"/>
        <v>0</v>
      </c>
      <c r="AH3478" s="20">
        <f t="shared" si="909"/>
        <v>0</v>
      </c>
      <c r="AI3478" s="20">
        <f t="shared" si="917"/>
        <v>0</v>
      </c>
      <c r="AJ3478" s="20">
        <f t="shared" si="918"/>
        <v>0</v>
      </c>
      <c r="AK3478" s="20">
        <f t="shared" si="904"/>
        <v>0</v>
      </c>
      <c r="AL3478" s="171"/>
    </row>
    <row r="3479" spans="1:38" ht="15.75" customHeight="1" x14ac:dyDescent="0.25">
      <c r="A3479" s="3">
        <v>2122</v>
      </c>
      <c r="B3479" s="14">
        <f t="shared" si="914"/>
        <v>3</v>
      </c>
      <c r="C3479" s="9">
        <f>IF(A3479=A3478,C3478,"")</f>
        <v>45499</v>
      </c>
      <c r="D3479" s="3" t="str">
        <f>IF(A3479=A3478,D3478,"")</f>
        <v>Tosello Joaquin</v>
      </c>
      <c r="E3479" s="14" t="str">
        <f t="shared" si="912"/>
        <v>2122Tosello Joaquin3</v>
      </c>
      <c r="J3479" s="14" t="str">
        <f t="shared" si="905"/>
        <v xml:space="preserve">Cambiar radiador. Completar con liquido refrigerante. Purgado del circuito de refrigeracion. Controlar correcto funcionamiento de electroventilador. Cambiar cuerpo de termostato completo.  </v>
      </c>
      <c r="L3479" s="3">
        <v>1</v>
      </c>
      <c r="M3479" s="10" t="s">
        <v>1970</v>
      </c>
      <c r="N3479" s="3" t="s">
        <v>771</v>
      </c>
      <c r="O3479" s="158">
        <v>7611.57</v>
      </c>
      <c r="P3479" s="158">
        <v>1598.43</v>
      </c>
      <c r="Q3479" s="7">
        <v>9210</v>
      </c>
      <c r="S3479" s="8"/>
      <c r="T3479" s="11">
        <v>1</v>
      </c>
      <c r="U3479" s="158">
        <v>11157.03</v>
      </c>
      <c r="V3479" s="158">
        <v>2342.9699999999998</v>
      </c>
      <c r="W3479" s="76">
        <v>13500</v>
      </c>
      <c r="X3479" s="16">
        <f t="shared" si="913"/>
        <v>13500</v>
      </c>
      <c r="AC3479" s="18">
        <f t="shared" si="903"/>
        <v>0</v>
      </c>
      <c r="AD3479" s="19">
        <f t="shared" si="906"/>
        <v>120000</v>
      </c>
      <c r="AE3479" s="21">
        <f t="shared" si="900"/>
        <v>9210</v>
      </c>
      <c r="AF3479" s="20">
        <f t="shared" si="907"/>
        <v>0</v>
      </c>
      <c r="AG3479" s="20">
        <f t="shared" si="908"/>
        <v>0</v>
      </c>
      <c r="AH3479" s="20">
        <f t="shared" si="909"/>
        <v>0</v>
      </c>
      <c r="AI3479" s="20">
        <f t="shared" si="917"/>
        <v>0</v>
      </c>
      <c r="AJ3479" s="20">
        <f t="shared" si="918"/>
        <v>0</v>
      </c>
      <c r="AK3479" s="20">
        <f t="shared" si="904"/>
        <v>0</v>
      </c>
      <c r="AL3479" s="171"/>
    </row>
    <row r="3480" spans="1:38" ht="15.75" customHeight="1" x14ac:dyDescent="0.25">
      <c r="A3480" s="3">
        <v>2122</v>
      </c>
      <c r="B3480" s="14">
        <f t="shared" si="914"/>
        <v>4</v>
      </c>
      <c r="C3480" s="9">
        <f>IF(A3480=A3479,C3479,"")</f>
        <v>45499</v>
      </c>
      <c r="D3480" s="3" t="str">
        <f>IF(A3480=A3479,D3479,"")</f>
        <v>Tosello Joaquin</v>
      </c>
      <c r="E3480" s="14" t="str">
        <f t="shared" si="912"/>
        <v>2122Tosello Joaquin4</v>
      </c>
      <c r="J3480" s="14" t="str">
        <f t="shared" si="905"/>
        <v xml:space="preserve">Cambiar radiador. Completar con liquido refrigerante. Purgado del circuito de refrigeracion. Controlar correcto funcionamiento de electroventilador. Cambiar cuerpo de termostato completo.   </v>
      </c>
      <c r="L3480" s="3">
        <v>1</v>
      </c>
      <c r="M3480" s="10" t="s">
        <v>1431</v>
      </c>
      <c r="N3480" s="3" t="s">
        <v>771</v>
      </c>
      <c r="O3480" s="158">
        <v>1632.24</v>
      </c>
      <c r="P3480" s="158">
        <v>342.76</v>
      </c>
      <c r="Q3480" s="7">
        <v>1975</v>
      </c>
      <c r="S3480" s="8"/>
      <c r="T3480" s="11">
        <v>1</v>
      </c>
      <c r="U3480" s="158">
        <v>3719.01</v>
      </c>
      <c r="V3480" s="158">
        <v>780.99</v>
      </c>
      <c r="W3480" s="76">
        <v>4500</v>
      </c>
      <c r="X3480" s="16">
        <f t="shared" si="913"/>
        <v>4500</v>
      </c>
      <c r="AC3480" s="18">
        <f t="shared" si="903"/>
        <v>0</v>
      </c>
      <c r="AD3480" s="19">
        <f t="shared" si="906"/>
        <v>120000</v>
      </c>
      <c r="AE3480" s="21">
        <f t="shared" si="900"/>
        <v>1975</v>
      </c>
      <c r="AF3480" s="20">
        <f t="shared" si="907"/>
        <v>0</v>
      </c>
      <c r="AG3480" s="20">
        <f t="shared" si="908"/>
        <v>0</v>
      </c>
      <c r="AH3480" s="20">
        <f t="shared" si="909"/>
        <v>0</v>
      </c>
      <c r="AI3480" s="20">
        <f t="shared" si="917"/>
        <v>0</v>
      </c>
      <c r="AJ3480" s="20">
        <f t="shared" si="918"/>
        <v>0</v>
      </c>
      <c r="AK3480" s="20">
        <f t="shared" si="904"/>
        <v>0</v>
      </c>
      <c r="AL3480" s="171"/>
    </row>
    <row r="3481" spans="1:38" ht="15.75" customHeight="1" x14ac:dyDescent="0.25">
      <c r="A3481" s="3">
        <v>2123</v>
      </c>
      <c r="B3481" s="14">
        <f t="shared" si="914"/>
        <v>1</v>
      </c>
      <c r="C3481" s="9">
        <v>45499</v>
      </c>
      <c r="D3481" s="3" t="s">
        <v>3060</v>
      </c>
      <c r="E3481" s="14" t="str">
        <f t="shared" si="912"/>
        <v>2123Schmit Pablo1</v>
      </c>
      <c r="F3481" s="119" t="s">
        <v>3061</v>
      </c>
      <c r="G3481" s="119" t="s">
        <v>2238</v>
      </c>
      <c r="H3481" s="119">
        <v>210148</v>
      </c>
      <c r="I3481" s="10" t="s">
        <v>2702</v>
      </c>
      <c r="J3481" s="14" t="str">
        <f t="shared" si="905"/>
        <v>Service completo. Cambio de aceite y filtros. Control general del vehiculo. Rotacion de ruedas. Lavado motor.</v>
      </c>
      <c r="K3481" s="3" t="s">
        <v>2390</v>
      </c>
      <c r="L3481" s="3">
        <v>1</v>
      </c>
      <c r="M3481" s="10" t="s">
        <v>918</v>
      </c>
      <c r="N3481" s="3" t="s">
        <v>771</v>
      </c>
      <c r="O3481" s="158">
        <v>38016.53</v>
      </c>
      <c r="P3481" s="158">
        <v>7983.47</v>
      </c>
      <c r="Q3481" s="7">
        <v>46000</v>
      </c>
      <c r="S3481" s="8"/>
      <c r="T3481" s="11">
        <v>1</v>
      </c>
      <c r="U3481" s="158">
        <v>51239.67</v>
      </c>
      <c r="V3481" s="158">
        <v>10760.33</v>
      </c>
      <c r="W3481" s="76">
        <v>62000</v>
      </c>
      <c r="X3481" s="16">
        <f t="shared" si="913"/>
        <v>62000</v>
      </c>
      <c r="Y3481" s="3">
        <v>1</v>
      </c>
      <c r="Z3481" s="114">
        <v>33057</v>
      </c>
      <c r="AA3481" s="114">
        <v>6942.14</v>
      </c>
      <c r="AB3481" s="4">
        <v>40000</v>
      </c>
      <c r="AC3481" s="18">
        <f t="shared" si="903"/>
        <v>40000</v>
      </c>
      <c r="AD3481" s="19">
        <f t="shared" si="906"/>
        <v>40000</v>
      </c>
      <c r="AE3481" s="21">
        <f t="shared" ref="AE3481:AE3544" si="919">+(Q3481)*T3481</f>
        <v>46000</v>
      </c>
      <c r="AF3481" s="20">
        <f t="shared" si="907"/>
        <v>53100</v>
      </c>
      <c r="AG3481" s="20">
        <f t="shared" si="908"/>
        <v>149480</v>
      </c>
      <c r="AH3481" s="20">
        <f t="shared" si="909"/>
        <v>40000</v>
      </c>
      <c r="AI3481" s="20">
        <f t="shared" si="917"/>
        <v>189480</v>
      </c>
      <c r="AJ3481" s="20">
        <f t="shared" si="918"/>
        <v>0</v>
      </c>
      <c r="AK3481" s="20">
        <f t="shared" si="904"/>
        <v>189480</v>
      </c>
      <c r="AL3481" s="171"/>
    </row>
    <row r="3482" spans="1:38" ht="15.75" customHeight="1" x14ac:dyDescent="0.25">
      <c r="A3482" s="3">
        <v>2123</v>
      </c>
      <c r="B3482" s="14">
        <f t="shared" si="914"/>
        <v>2</v>
      </c>
      <c r="C3482" s="9">
        <f>IF(A3482=A3481,C3481,"")</f>
        <v>45499</v>
      </c>
      <c r="D3482" s="3" t="str">
        <f>IF(A3482=A3481,D3481,"")</f>
        <v>Schmit Pablo</v>
      </c>
      <c r="E3482" s="14" t="str">
        <f t="shared" si="912"/>
        <v>2123Schmit Pablo2</v>
      </c>
      <c r="J3482" s="14" t="str">
        <f t="shared" si="905"/>
        <v xml:space="preserve">Service completo. Cambio de aceite y filtros. Control general del vehiculo. Rotacion de ruedas. Lavado motor. </v>
      </c>
      <c r="L3482" s="3">
        <v>1</v>
      </c>
      <c r="M3482" s="10" t="s">
        <v>4208</v>
      </c>
      <c r="N3482" s="3" t="s">
        <v>771</v>
      </c>
      <c r="O3482" s="158">
        <v>5867.77</v>
      </c>
      <c r="P3482" s="158">
        <v>1232.23</v>
      </c>
      <c r="Q3482" s="7">
        <v>7100</v>
      </c>
      <c r="S3482" s="8"/>
      <c r="T3482" s="11">
        <v>4</v>
      </c>
      <c r="U3482" s="158">
        <v>18074.38</v>
      </c>
      <c r="V3482" s="158">
        <v>3795.62</v>
      </c>
      <c r="W3482" s="76">
        <v>21870</v>
      </c>
      <c r="X3482" s="16">
        <f t="shared" si="913"/>
        <v>87480</v>
      </c>
      <c r="AC3482" s="18">
        <f t="shared" si="903"/>
        <v>0</v>
      </c>
      <c r="AD3482" s="19">
        <f t="shared" si="906"/>
        <v>40000</v>
      </c>
      <c r="AE3482" s="21">
        <f t="shared" si="919"/>
        <v>28400</v>
      </c>
      <c r="AF3482" s="20">
        <f t="shared" si="907"/>
        <v>0</v>
      </c>
      <c r="AG3482" s="20">
        <f t="shared" si="908"/>
        <v>0</v>
      </c>
      <c r="AH3482" s="20">
        <f t="shared" si="909"/>
        <v>0</v>
      </c>
      <c r="AI3482" s="20">
        <f t="shared" si="917"/>
        <v>0</v>
      </c>
      <c r="AJ3482" s="20">
        <f t="shared" si="918"/>
        <v>0</v>
      </c>
      <c r="AK3482" s="20">
        <f t="shared" si="904"/>
        <v>0</v>
      </c>
      <c r="AL3482" s="171"/>
    </row>
    <row r="3483" spans="1:38" ht="15.75" customHeight="1" x14ac:dyDescent="0.25">
      <c r="A3483" s="3">
        <v>2124</v>
      </c>
      <c r="B3483" s="14">
        <f t="shared" si="914"/>
        <v>1</v>
      </c>
      <c r="C3483" s="9">
        <v>45499</v>
      </c>
      <c r="D3483" s="3" t="s">
        <v>585</v>
      </c>
      <c r="E3483" s="14" t="str">
        <f t="shared" si="912"/>
        <v>2124Rodriguez Jorge1</v>
      </c>
      <c r="F3483" s="119" t="s">
        <v>4207</v>
      </c>
      <c r="G3483" s="119" t="s">
        <v>2414</v>
      </c>
      <c r="H3483" s="119">
        <v>81733</v>
      </c>
      <c r="I3483" s="10" t="s">
        <v>4325</v>
      </c>
      <c r="J3483" s="14" t="str">
        <f t="shared" si="905"/>
        <v>Service completo. Cambio de aceite y filtros. Control general del vehiculo. Cambiar juego de bujias y cables de bujias. Agregar liquido desincrustante para limpieza de interior de block. Completar con liquido refrigerante. Purgado del circuito de refrigeracion.</v>
      </c>
      <c r="K3483" s="3" t="s">
        <v>2390</v>
      </c>
      <c r="L3483" s="3">
        <v>1</v>
      </c>
      <c r="M3483" s="10" t="s">
        <v>918</v>
      </c>
      <c r="N3483" s="3" t="s">
        <v>771</v>
      </c>
      <c r="O3483" s="158">
        <v>21487.61</v>
      </c>
      <c r="P3483" s="158">
        <v>4512.3900000000003</v>
      </c>
      <c r="Q3483" s="7">
        <v>26000</v>
      </c>
      <c r="S3483" s="8"/>
      <c r="T3483" s="11">
        <v>1</v>
      </c>
      <c r="U3483" s="158">
        <v>29752.07</v>
      </c>
      <c r="V3483" s="158">
        <v>6247.93</v>
      </c>
      <c r="W3483" s="76">
        <v>36000</v>
      </c>
      <c r="X3483" s="16">
        <f t="shared" si="913"/>
        <v>36000</v>
      </c>
      <c r="Y3483" s="3">
        <v>1</v>
      </c>
      <c r="Z3483" s="114">
        <v>82644.63</v>
      </c>
      <c r="AA3483" s="114">
        <v>17355.37</v>
      </c>
      <c r="AB3483" s="4">
        <v>100000</v>
      </c>
      <c r="AC3483" s="18">
        <f t="shared" si="903"/>
        <v>100000</v>
      </c>
      <c r="AD3483" s="19">
        <f t="shared" si="906"/>
        <v>100000</v>
      </c>
      <c r="AE3483" s="21">
        <f t="shared" si="919"/>
        <v>26000</v>
      </c>
      <c r="AF3483" s="20">
        <f t="shared" si="907"/>
        <v>64125</v>
      </c>
      <c r="AG3483" s="20">
        <f t="shared" si="908"/>
        <v>189500</v>
      </c>
      <c r="AH3483" s="20">
        <f t="shared" si="909"/>
        <v>100000</v>
      </c>
      <c r="AI3483" s="20">
        <f t="shared" si="917"/>
        <v>289500</v>
      </c>
      <c r="AJ3483" s="20">
        <f t="shared" si="918"/>
        <v>0</v>
      </c>
      <c r="AK3483" s="20">
        <f t="shared" si="904"/>
        <v>289500</v>
      </c>
      <c r="AL3483" s="171"/>
    </row>
    <row r="3484" spans="1:38" ht="15.75" customHeight="1" x14ac:dyDescent="0.25">
      <c r="A3484" s="3">
        <v>2124</v>
      </c>
      <c r="B3484" s="14">
        <f t="shared" si="914"/>
        <v>2</v>
      </c>
      <c r="C3484" s="9">
        <f>IF(A3484=A3483,C3483,"")</f>
        <v>45499</v>
      </c>
      <c r="D3484" s="3" t="str">
        <f>IF(A3484=A3483,D3483,"")</f>
        <v>Rodriguez Jorge</v>
      </c>
      <c r="E3484" s="14" t="str">
        <f t="shared" si="912"/>
        <v>2124Rodriguez Jorge2</v>
      </c>
      <c r="J3484" s="14" t="str">
        <f t="shared" si="905"/>
        <v xml:space="preserve">Service completo. Cambio de aceite y filtros. Control general del vehiculo. Cambiar juego de bujias y cables de bujias. Agregar liquido desincrustante para limpieza de interior de block. Completar con liquido refrigerante. Purgado del circuito de refrigeracion. </v>
      </c>
      <c r="L3484" s="3">
        <v>1</v>
      </c>
      <c r="M3484" s="10" t="s">
        <v>728</v>
      </c>
      <c r="N3484" s="3" t="s">
        <v>771</v>
      </c>
      <c r="O3484" s="158">
        <v>3739.67</v>
      </c>
      <c r="P3484" s="158">
        <v>785.33</v>
      </c>
      <c r="Q3484" s="7">
        <v>4525</v>
      </c>
      <c r="S3484" s="8"/>
      <c r="T3484" s="11">
        <v>4</v>
      </c>
      <c r="U3484" s="158">
        <v>10082.65</v>
      </c>
      <c r="V3484" s="158">
        <v>2117.35</v>
      </c>
      <c r="W3484" s="76">
        <v>12200</v>
      </c>
      <c r="X3484" s="16">
        <f t="shared" si="913"/>
        <v>48800</v>
      </c>
      <c r="AC3484" s="18">
        <f t="shared" si="903"/>
        <v>0</v>
      </c>
      <c r="AD3484" s="19">
        <f t="shared" si="906"/>
        <v>100000</v>
      </c>
      <c r="AE3484" s="21">
        <f t="shared" si="919"/>
        <v>18100</v>
      </c>
      <c r="AF3484" s="20">
        <f t="shared" si="907"/>
        <v>0</v>
      </c>
      <c r="AG3484" s="20">
        <f t="shared" si="908"/>
        <v>0</v>
      </c>
      <c r="AH3484" s="20">
        <f t="shared" si="909"/>
        <v>0</v>
      </c>
      <c r="AI3484" s="20">
        <f t="shared" si="917"/>
        <v>0</v>
      </c>
      <c r="AJ3484" s="20">
        <f t="shared" si="918"/>
        <v>0</v>
      </c>
      <c r="AK3484" s="20">
        <f t="shared" si="904"/>
        <v>0</v>
      </c>
      <c r="AL3484" s="171"/>
    </row>
    <row r="3485" spans="1:38" ht="15.75" customHeight="1" x14ac:dyDescent="0.25">
      <c r="A3485" s="3">
        <v>2124</v>
      </c>
      <c r="B3485" s="14">
        <f t="shared" si="914"/>
        <v>3</v>
      </c>
      <c r="C3485" s="9">
        <f>IF(A3485=A3484,C3484,"")</f>
        <v>45499</v>
      </c>
      <c r="D3485" s="3" t="str">
        <f>IF(A3485=A3484,D3484,"")</f>
        <v>Rodriguez Jorge</v>
      </c>
      <c r="E3485" s="14" t="str">
        <f t="shared" si="912"/>
        <v>2124Rodriguez Jorge3</v>
      </c>
      <c r="J3485" s="14" t="str">
        <f t="shared" si="905"/>
        <v xml:space="preserve">Service completo. Cambio de aceite y filtros. Control general del vehiculo. Cambiar juego de bujias y cables de bujias. Agregar liquido desincrustante para limpieza de interior de block. Completar con liquido refrigerante. Purgado del circuito de refrigeracion.  </v>
      </c>
      <c r="L3485" s="3">
        <v>1</v>
      </c>
      <c r="M3485" s="10" t="s">
        <v>981</v>
      </c>
      <c r="N3485" s="3" t="s">
        <v>771</v>
      </c>
      <c r="O3485" s="158">
        <v>3801.66</v>
      </c>
      <c r="P3485" s="158">
        <v>798.34</v>
      </c>
      <c r="Q3485" s="7">
        <v>4600</v>
      </c>
      <c r="S3485" s="8"/>
      <c r="T3485" s="11">
        <v>1</v>
      </c>
      <c r="U3485" s="158">
        <v>7851.24</v>
      </c>
      <c r="V3485" s="158">
        <v>1648.76</v>
      </c>
      <c r="W3485" s="76">
        <v>9500</v>
      </c>
      <c r="X3485" s="16">
        <f t="shared" si="913"/>
        <v>9500</v>
      </c>
      <c r="AC3485" s="18">
        <f t="shared" si="903"/>
        <v>0</v>
      </c>
      <c r="AD3485" s="19">
        <f t="shared" si="906"/>
        <v>100000</v>
      </c>
      <c r="AE3485" s="21">
        <f t="shared" si="919"/>
        <v>4600</v>
      </c>
      <c r="AF3485" s="20">
        <f t="shared" si="907"/>
        <v>0</v>
      </c>
      <c r="AG3485" s="20">
        <f t="shared" si="908"/>
        <v>0</v>
      </c>
      <c r="AH3485" s="20">
        <f t="shared" si="909"/>
        <v>0</v>
      </c>
      <c r="AI3485" s="20">
        <f t="shared" si="917"/>
        <v>0</v>
      </c>
      <c r="AJ3485" s="20">
        <f t="shared" si="918"/>
        <v>0</v>
      </c>
      <c r="AK3485" s="20">
        <f t="shared" si="904"/>
        <v>0</v>
      </c>
      <c r="AL3485" s="171"/>
    </row>
    <row r="3486" spans="1:38" ht="15.75" customHeight="1" x14ac:dyDescent="0.25">
      <c r="A3486" s="3">
        <v>2124</v>
      </c>
      <c r="B3486" s="14">
        <f t="shared" si="914"/>
        <v>4</v>
      </c>
      <c r="C3486" s="9">
        <f>IF(A3486=A3485,C3485,"")</f>
        <v>45499</v>
      </c>
      <c r="D3486" s="3" t="str">
        <f>IF(A3486=A3485,D3485,"")</f>
        <v>Rodriguez Jorge</v>
      </c>
      <c r="E3486" s="14" t="str">
        <f t="shared" si="912"/>
        <v>2124Rodriguez Jorge4</v>
      </c>
      <c r="J3486" s="14" t="str">
        <f t="shared" si="905"/>
        <v xml:space="preserve">Service completo. Cambio de aceite y filtros. Control general del vehiculo. Cambiar juego de bujias y cables de bujias. Agregar liquido desincrustante para limpieza de interior de block. Completar con liquido refrigerante. Purgado del circuito de refrigeracion.   </v>
      </c>
      <c r="L3486" s="3">
        <v>1</v>
      </c>
      <c r="M3486" s="10" t="s">
        <v>2222</v>
      </c>
      <c r="N3486" s="3" t="s">
        <v>771</v>
      </c>
      <c r="O3486" s="158">
        <v>4132.24</v>
      </c>
      <c r="P3486" s="158">
        <v>867.76</v>
      </c>
      <c r="Q3486" s="7">
        <v>5000</v>
      </c>
      <c r="S3486" s="8"/>
      <c r="T3486" s="11">
        <v>4</v>
      </c>
      <c r="U3486" s="158">
        <v>5619.84</v>
      </c>
      <c r="V3486" s="158">
        <v>1180.1600000000001</v>
      </c>
      <c r="W3486" s="76">
        <v>6800</v>
      </c>
      <c r="X3486" s="16">
        <f t="shared" si="913"/>
        <v>27200</v>
      </c>
      <c r="AC3486" s="18">
        <f t="shared" si="903"/>
        <v>0</v>
      </c>
      <c r="AD3486" s="19">
        <f t="shared" si="906"/>
        <v>100000</v>
      </c>
      <c r="AE3486" s="21">
        <f t="shared" si="919"/>
        <v>20000</v>
      </c>
      <c r="AF3486" s="20">
        <f t="shared" si="907"/>
        <v>0</v>
      </c>
      <c r="AG3486" s="20">
        <f t="shared" si="908"/>
        <v>0</v>
      </c>
      <c r="AH3486" s="20">
        <f t="shared" si="909"/>
        <v>0</v>
      </c>
      <c r="AI3486" s="20">
        <f t="shared" si="917"/>
        <v>0</v>
      </c>
      <c r="AJ3486" s="20">
        <f t="shared" si="918"/>
        <v>0</v>
      </c>
      <c r="AK3486" s="20">
        <f t="shared" si="904"/>
        <v>0</v>
      </c>
      <c r="AL3486" s="171"/>
    </row>
    <row r="3487" spans="1:38" ht="15.75" customHeight="1" x14ac:dyDescent="0.25">
      <c r="A3487" s="3">
        <v>2124</v>
      </c>
      <c r="B3487" s="14">
        <f t="shared" si="914"/>
        <v>5</v>
      </c>
      <c r="C3487" s="9">
        <f>IF(A3487=A3486,C3486,"")</f>
        <v>45499</v>
      </c>
      <c r="D3487" s="3" t="str">
        <f>IF(A3487=A3486,D3486,"")</f>
        <v>Rodriguez Jorge</v>
      </c>
      <c r="E3487" s="14" t="str">
        <f t="shared" si="912"/>
        <v>2124Rodriguez Jorge5</v>
      </c>
      <c r="J3487" s="14" t="str">
        <f t="shared" si="905"/>
        <v xml:space="preserve">Service completo. Cambio de aceite y filtros. Control general del vehiculo. Cambiar juego de bujias y cables de bujias. Agregar liquido desincrustante para limpieza de interior de block. Completar con liquido refrigerante. Purgado del circuito de refrigeracion.    </v>
      </c>
      <c r="L3487" s="3">
        <v>1</v>
      </c>
      <c r="M3487" s="10" t="s">
        <v>3623</v>
      </c>
      <c r="N3487" s="3" t="s">
        <v>771</v>
      </c>
      <c r="O3487" s="158">
        <v>19834.71</v>
      </c>
      <c r="P3487" s="158">
        <v>4165.29</v>
      </c>
      <c r="Q3487" s="7">
        <v>24000</v>
      </c>
      <c r="S3487" s="8"/>
      <c r="T3487" s="11">
        <v>1</v>
      </c>
      <c r="U3487" s="158">
        <v>28925.62</v>
      </c>
      <c r="V3487" s="158">
        <v>6074.38</v>
      </c>
      <c r="W3487" s="76">
        <v>35000</v>
      </c>
      <c r="X3487" s="16">
        <f t="shared" si="913"/>
        <v>35000</v>
      </c>
      <c r="AC3487" s="18">
        <f t="shared" si="903"/>
        <v>0</v>
      </c>
      <c r="AD3487" s="19">
        <f t="shared" si="906"/>
        <v>100000</v>
      </c>
      <c r="AE3487" s="21">
        <f t="shared" si="919"/>
        <v>24000</v>
      </c>
      <c r="AF3487" s="20">
        <f t="shared" si="907"/>
        <v>0</v>
      </c>
      <c r="AG3487" s="20">
        <f t="shared" si="908"/>
        <v>0</v>
      </c>
      <c r="AH3487" s="20">
        <f t="shared" si="909"/>
        <v>0</v>
      </c>
      <c r="AI3487" s="20">
        <f t="shared" si="917"/>
        <v>0</v>
      </c>
      <c r="AJ3487" s="20">
        <f t="shared" si="918"/>
        <v>0</v>
      </c>
      <c r="AK3487" s="20">
        <f t="shared" si="904"/>
        <v>0</v>
      </c>
      <c r="AL3487" s="171"/>
    </row>
    <row r="3488" spans="1:38" ht="15.75" customHeight="1" x14ac:dyDescent="0.25">
      <c r="A3488" s="3">
        <v>2124</v>
      </c>
      <c r="B3488" s="14">
        <f t="shared" si="914"/>
        <v>6</v>
      </c>
      <c r="C3488" s="9">
        <v>45499</v>
      </c>
      <c r="D3488" s="3" t="s">
        <v>585</v>
      </c>
      <c r="E3488" s="14" t="str">
        <f t="shared" si="912"/>
        <v>2124Rodriguez Jorge6</v>
      </c>
      <c r="J3488" s="14" t="str">
        <f t="shared" si="905"/>
        <v xml:space="preserve">Service completo. Cambio de aceite y filtros. Control general del vehiculo. Cambiar juego de bujias y cables de bujias. Agregar liquido desincrustante para limpieza de interior de block. Completar con liquido refrigerante. Purgado del circuito de refrigeracion.     </v>
      </c>
      <c r="L3488" s="3">
        <v>1</v>
      </c>
      <c r="M3488" s="10" t="s">
        <v>1970</v>
      </c>
      <c r="N3488" s="3" t="s">
        <v>771</v>
      </c>
      <c r="S3488" s="8"/>
      <c r="T3488" s="11">
        <v>2</v>
      </c>
      <c r="U3488" s="158">
        <v>11570.25</v>
      </c>
      <c r="V3488" s="158">
        <v>2429.75</v>
      </c>
      <c r="W3488" s="76">
        <v>14000</v>
      </c>
      <c r="X3488" s="16">
        <f t="shared" si="913"/>
        <v>28000</v>
      </c>
      <c r="AC3488" s="18">
        <f t="shared" si="903"/>
        <v>0</v>
      </c>
      <c r="AD3488" s="19">
        <f t="shared" si="906"/>
        <v>100000</v>
      </c>
      <c r="AE3488" s="21">
        <f t="shared" si="919"/>
        <v>0</v>
      </c>
      <c r="AF3488" s="20">
        <f t="shared" si="907"/>
        <v>0</v>
      </c>
      <c r="AG3488" s="20">
        <f t="shared" si="908"/>
        <v>0</v>
      </c>
      <c r="AH3488" s="20">
        <f t="shared" si="909"/>
        <v>0</v>
      </c>
      <c r="AI3488" s="20">
        <f t="shared" si="917"/>
        <v>0</v>
      </c>
      <c r="AJ3488" s="20">
        <f t="shared" si="918"/>
        <v>0</v>
      </c>
      <c r="AK3488" s="20">
        <f t="shared" si="904"/>
        <v>0</v>
      </c>
      <c r="AL3488" s="171"/>
    </row>
    <row r="3489" spans="1:38" ht="15.75" customHeight="1" x14ac:dyDescent="0.25">
      <c r="A3489" s="3">
        <v>2124</v>
      </c>
      <c r="B3489" s="14">
        <f t="shared" si="914"/>
        <v>7</v>
      </c>
      <c r="C3489" s="9">
        <f>IF(A3489=A3488,C3488,"")</f>
        <v>45499</v>
      </c>
      <c r="D3489" s="3" t="str">
        <f>IF(A3489=A3488,D3488,"")</f>
        <v>Rodriguez Jorge</v>
      </c>
      <c r="E3489" s="14" t="str">
        <f t="shared" si="912"/>
        <v>2124Rodriguez Jorge7</v>
      </c>
      <c r="J3489" s="14" t="str">
        <f t="shared" si="905"/>
        <v xml:space="preserve">Service completo. Cambio de aceite y filtros. Control general del vehiculo. Cambiar juego de bujias y cables de bujias. Agregar liquido desincrustante para limpieza de interior de block. Completar con liquido refrigerante. Purgado del circuito de refrigeracion.      </v>
      </c>
      <c r="L3489" s="3">
        <v>1</v>
      </c>
      <c r="M3489" s="10" t="s">
        <v>1431</v>
      </c>
      <c r="N3489" s="3" t="s">
        <v>771</v>
      </c>
      <c r="S3489" s="8"/>
      <c r="T3489" s="11">
        <v>1</v>
      </c>
      <c r="U3489" s="158">
        <v>4132.24</v>
      </c>
      <c r="V3489" s="158">
        <v>867.76</v>
      </c>
      <c r="W3489" s="76">
        <v>5000</v>
      </c>
      <c r="X3489" s="16">
        <f t="shared" si="913"/>
        <v>5000</v>
      </c>
      <c r="AC3489" s="18">
        <f t="shared" si="903"/>
        <v>0</v>
      </c>
      <c r="AD3489" s="19">
        <f t="shared" si="906"/>
        <v>100000</v>
      </c>
      <c r="AE3489" s="21">
        <f t="shared" si="919"/>
        <v>0</v>
      </c>
      <c r="AF3489" s="20">
        <f t="shared" si="907"/>
        <v>0</v>
      </c>
      <c r="AG3489" s="20">
        <f t="shared" si="908"/>
        <v>0</v>
      </c>
      <c r="AH3489" s="20">
        <f t="shared" si="909"/>
        <v>0</v>
      </c>
      <c r="AI3489" s="20">
        <f t="shared" si="917"/>
        <v>0</v>
      </c>
      <c r="AJ3489" s="20">
        <f t="shared" si="918"/>
        <v>0</v>
      </c>
      <c r="AK3489" s="20">
        <f t="shared" si="904"/>
        <v>0</v>
      </c>
      <c r="AL3489" s="171"/>
    </row>
    <row r="3490" spans="1:38" ht="15.75" customHeight="1" x14ac:dyDescent="0.25">
      <c r="A3490" s="3">
        <v>2125</v>
      </c>
      <c r="B3490" s="14">
        <f t="shared" si="914"/>
        <v>1</v>
      </c>
      <c r="C3490" s="9">
        <v>45500</v>
      </c>
      <c r="D3490" s="3" t="s">
        <v>4210</v>
      </c>
      <c r="E3490" s="14" t="str">
        <f t="shared" si="912"/>
        <v>2125Becheran Gaston1</v>
      </c>
      <c r="F3490" s="119" t="s">
        <v>3528</v>
      </c>
      <c r="G3490" s="119" t="s">
        <v>806</v>
      </c>
      <c r="H3490" s="119">
        <v>76746</v>
      </c>
      <c r="I3490" s="10" t="s">
        <v>4211</v>
      </c>
      <c r="J3490" s="14" t="str">
        <f t="shared" si="905"/>
        <v>Escaneo del vehiculo. Deteccion de falla en cilindro n°4. Cambiar cables de bujias. Borrar codigo de error.</v>
      </c>
      <c r="K3490" s="3" t="s">
        <v>1665</v>
      </c>
      <c r="L3490" s="3">
        <v>1</v>
      </c>
      <c r="M3490" s="10" t="s">
        <v>4212</v>
      </c>
      <c r="N3490" s="3" t="s">
        <v>771</v>
      </c>
      <c r="O3490" s="158">
        <v>24793.39</v>
      </c>
      <c r="P3490" s="158">
        <v>5206.6099999999997</v>
      </c>
      <c r="Q3490" s="7">
        <v>30000</v>
      </c>
      <c r="S3490" s="8"/>
      <c r="T3490" s="11">
        <v>1</v>
      </c>
      <c r="U3490" s="158">
        <v>34710.75</v>
      </c>
      <c r="V3490" s="158">
        <v>7289.25</v>
      </c>
      <c r="W3490" s="76">
        <v>42000</v>
      </c>
      <c r="X3490" s="16">
        <f t="shared" si="913"/>
        <v>42000</v>
      </c>
      <c r="Y3490" s="3">
        <v>1</v>
      </c>
      <c r="Z3490" s="114">
        <v>6611.57</v>
      </c>
      <c r="AA3490" s="114">
        <v>1388.43</v>
      </c>
      <c r="AB3490" s="4">
        <v>8000</v>
      </c>
      <c r="AC3490" s="18">
        <f t="shared" si="903"/>
        <v>8000</v>
      </c>
      <c r="AD3490" s="19">
        <f t="shared" si="906"/>
        <v>8000</v>
      </c>
      <c r="AE3490" s="21">
        <f t="shared" si="919"/>
        <v>30000</v>
      </c>
      <c r="AF3490" s="20">
        <f t="shared" si="907"/>
        <v>30000</v>
      </c>
      <c r="AG3490" s="20">
        <f t="shared" si="908"/>
        <v>42000</v>
      </c>
      <c r="AH3490" s="20">
        <f t="shared" si="909"/>
        <v>8000</v>
      </c>
      <c r="AI3490" s="20">
        <f t="shared" si="917"/>
        <v>50000</v>
      </c>
      <c r="AJ3490" s="20">
        <f t="shared" si="918"/>
        <v>0</v>
      </c>
      <c r="AK3490" s="20">
        <f t="shared" si="904"/>
        <v>50000</v>
      </c>
      <c r="AL3490" s="171"/>
    </row>
    <row r="3491" spans="1:38" ht="15.75" customHeight="1" x14ac:dyDescent="0.25">
      <c r="A3491" s="3">
        <v>2125</v>
      </c>
      <c r="B3491" s="14">
        <f t="shared" si="914"/>
        <v>2</v>
      </c>
      <c r="C3491" s="9">
        <f>IF(A3491=A3490,C3490,"")</f>
        <v>45500</v>
      </c>
      <c r="D3491" s="3" t="str">
        <f>IF(A3491=A3490,D3490,"")</f>
        <v>Becheran Gaston</v>
      </c>
      <c r="E3491" s="14" t="str">
        <f t="shared" si="912"/>
        <v>2125Becheran Gaston2</v>
      </c>
      <c r="J3491" s="14" t="str">
        <f t="shared" si="905"/>
        <v xml:space="preserve">Escaneo del vehiculo. Deteccion de falla en cilindro n°4. Cambiar cables de bujias. Borrar codigo de error. </v>
      </c>
      <c r="S3491" s="8"/>
      <c r="W3491" s="76"/>
      <c r="X3491" s="16">
        <f t="shared" si="913"/>
        <v>0</v>
      </c>
      <c r="AC3491" s="18">
        <f t="shared" ref="AC3491:AC3554" si="920">+AB3491*Y3491</f>
        <v>0</v>
      </c>
      <c r="AD3491" s="19">
        <f t="shared" si="906"/>
        <v>8000</v>
      </c>
      <c r="AE3491" s="21">
        <f t="shared" si="919"/>
        <v>0</v>
      </c>
      <c r="AF3491" s="20">
        <f t="shared" si="907"/>
        <v>0</v>
      </c>
      <c r="AG3491" s="20">
        <f t="shared" si="908"/>
        <v>0</v>
      </c>
      <c r="AH3491" s="20">
        <f t="shared" si="909"/>
        <v>0</v>
      </c>
      <c r="AI3491" s="20">
        <f t="shared" si="917"/>
        <v>0</v>
      </c>
      <c r="AJ3491" s="20">
        <f t="shared" si="918"/>
        <v>0</v>
      </c>
      <c r="AK3491" s="20">
        <f t="shared" ref="AK3491:AK3554" si="921">AH3491+AG3491</f>
        <v>0</v>
      </c>
      <c r="AL3491" s="171"/>
    </row>
    <row r="3492" spans="1:38" ht="15.75" customHeight="1" x14ac:dyDescent="0.25">
      <c r="A3492" s="3">
        <v>2126</v>
      </c>
      <c r="B3492" s="14">
        <f t="shared" si="914"/>
        <v>1</v>
      </c>
      <c r="C3492" s="9">
        <v>45500</v>
      </c>
      <c r="D3492" s="3" t="s">
        <v>116</v>
      </c>
      <c r="E3492" s="14" t="str">
        <f t="shared" si="912"/>
        <v>2126Transporte Palloni1</v>
      </c>
      <c r="F3492" s="119" t="s">
        <v>2347</v>
      </c>
      <c r="G3492" s="119" t="s">
        <v>3449</v>
      </c>
      <c r="H3492" s="119">
        <v>120605</v>
      </c>
      <c r="I3492" s="10" t="s">
        <v>1130</v>
      </c>
      <c r="J3492" s="14" t="str">
        <f t="shared" si="905"/>
        <v>Service. Cambio de aceite y filtros.</v>
      </c>
      <c r="K3492" s="3" t="s">
        <v>2390</v>
      </c>
      <c r="S3492" s="8"/>
      <c r="W3492" s="76"/>
      <c r="X3492" s="16">
        <f t="shared" si="913"/>
        <v>0</v>
      </c>
      <c r="Y3492" s="3">
        <v>1</v>
      </c>
      <c r="Z3492" s="114">
        <v>27000</v>
      </c>
      <c r="AA3492" s="114">
        <v>5670</v>
      </c>
      <c r="AB3492" s="4">
        <v>32670</v>
      </c>
      <c r="AC3492" s="18">
        <f t="shared" si="920"/>
        <v>32670</v>
      </c>
      <c r="AD3492" s="19">
        <f t="shared" si="906"/>
        <v>32670</v>
      </c>
      <c r="AE3492" s="21">
        <f t="shared" si="919"/>
        <v>0</v>
      </c>
      <c r="AF3492" s="20">
        <f t="shared" si="907"/>
        <v>0</v>
      </c>
      <c r="AG3492" s="20">
        <f t="shared" si="908"/>
        <v>0</v>
      </c>
      <c r="AH3492" s="20">
        <f t="shared" si="909"/>
        <v>32670</v>
      </c>
      <c r="AI3492" s="20">
        <f t="shared" si="917"/>
        <v>27000</v>
      </c>
      <c r="AJ3492" s="20">
        <f t="shared" si="918"/>
        <v>5670</v>
      </c>
      <c r="AK3492" s="20">
        <f t="shared" si="921"/>
        <v>32670</v>
      </c>
      <c r="AL3492" s="171">
        <v>66</v>
      </c>
    </row>
    <row r="3493" spans="1:38" ht="15.75" customHeight="1" x14ac:dyDescent="0.25">
      <c r="A3493" s="3">
        <v>2126</v>
      </c>
      <c r="B3493" s="14">
        <f t="shared" si="914"/>
        <v>2</v>
      </c>
      <c r="C3493" s="9">
        <f>IF(A3493=A3492,C3492,"")</f>
        <v>45500</v>
      </c>
      <c r="D3493" s="3" t="str">
        <f>IF(A3493=A3492,D3492,"")</f>
        <v>Transporte Palloni</v>
      </c>
      <c r="E3493" s="14" t="str">
        <f t="shared" si="912"/>
        <v>2126Transporte Palloni2</v>
      </c>
      <c r="J3493" s="14" t="str">
        <f t="shared" si="905"/>
        <v xml:space="preserve">Service. Cambio de aceite y filtros. </v>
      </c>
      <c r="S3493" s="8"/>
      <c r="W3493" s="76"/>
      <c r="X3493" s="16">
        <f t="shared" si="913"/>
        <v>0</v>
      </c>
      <c r="AC3493" s="18">
        <f t="shared" si="920"/>
        <v>0</v>
      </c>
      <c r="AD3493" s="19">
        <f t="shared" si="906"/>
        <v>32670</v>
      </c>
      <c r="AE3493" s="21">
        <f t="shared" si="919"/>
        <v>0</v>
      </c>
      <c r="AF3493" s="20">
        <f t="shared" si="907"/>
        <v>0</v>
      </c>
      <c r="AG3493" s="20">
        <f t="shared" si="908"/>
        <v>0</v>
      </c>
      <c r="AH3493" s="20">
        <f t="shared" si="909"/>
        <v>0</v>
      </c>
      <c r="AI3493" s="20">
        <f t="shared" si="917"/>
        <v>0</v>
      </c>
      <c r="AJ3493" s="20">
        <f t="shared" si="918"/>
        <v>0</v>
      </c>
      <c r="AK3493" s="20">
        <f t="shared" si="921"/>
        <v>0</v>
      </c>
      <c r="AL3493" s="171"/>
    </row>
    <row r="3494" spans="1:38" ht="15.75" customHeight="1" x14ac:dyDescent="0.25">
      <c r="A3494" s="3">
        <v>2127</v>
      </c>
      <c r="B3494" s="14">
        <f t="shared" si="914"/>
        <v>1</v>
      </c>
      <c r="C3494" s="9">
        <v>45500</v>
      </c>
      <c r="D3494" s="3" t="s">
        <v>379</v>
      </c>
      <c r="E3494" s="14" t="str">
        <f t="shared" si="912"/>
        <v>2127Garay Elias1</v>
      </c>
      <c r="F3494" s="119" t="s">
        <v>4213</v>
      </c>
      <c r="G3494" s="119" t="s">
        <v>1755</v>
      </c>
      <c r="H3494" s="119">
        <v>163566</v>
      </c>
      <c r="I3494" s="10" t="s">
        <v>4214</v>
      </c>
      <c r="J3494" s="14" t="str">
        <f t="shared" si="905"/>
        <v>Service completo. Cambio de aceite y filtro de aceite. Control general del vehiculo. Desarmar suspension delantera izquierda. Sacar semieje. Reparar con fuelle lado caja nuevo. Trasbasado de aceite de caja de velocidad. Completar nivel de aceite de caja de velocidad.</v>
      </c>
      <c r="K3494" s="3" t="s">
        <v>2390</v>
      </c>
      <c r="L3494" s="3">
        <v>1</v>
      </c>
      <c r="M3494" s="10" t="s">
        <v>4215</v>
      </c>
      <c r="N3494" s="3" t="s">
        <v>771</v>
      </c>
      <c r="O3494" s="158">
        <v>3397.52</v>
      </c>
      <c r="P3494" s="158">
        <v>713.48</v>
      </c>
      <c r="Q3494" s="7">
        <v>4111</v>
      </c>
      <c r="S3494" s="8"/>
      <c r="T3494" s="11">
        <v>1</v>
      </c>
      <c r="U3494" s="158">
        <v>7024.8</v>
      </c>
      <c r="V3494" s="158">
        <v>1475.2</v>
      </c>
      <c r="W3494" s="76">
        <v>8500</v>
      </c>
      <c r="X3494" s="16">
        <f t="shared" si="913"/>
        <v>8500</v>
      </c>
      <c r="Y3494" s="3">
        <v>1</v>
      </c>
      <c r="Z3494" s="114">
        <v>107438.02</v>
      </c>
      <c r="AA3494" s="114">
        <v>22561.98</v>
      </c>
      <c r="AB3494" s="4">
        <v>130000</v>
      </c>
      <c r="AC3494" s="18">
        <f t="shared" si="920"/>
        <v>130000</v>
      </c>
      <c r="AD3494" s="19">
        <f t="shared" si="906"/>
        <v>130000</v>
      </c>
      <c r="AE3494" s="21">
        <f t="shared" si="919"/>
        <v>4111</v>
      </c>
      <c r="AF3494" s="20">
        <f t="shared" si="907"/>
        <v>20236.330000000002</v>
      </c>
      <c r="AG3494" s="20">
        <f t="shared" si="908"/>
        <v>80300</v>
      </c>
      <c r="AH3494" s="20">
        <f t="shared" si="909"/>
        <v>130000</v>
      </c>
      <c r="AI3494" s="20">
        <f t="shared" si="917"/>
        <v>173801.65289256198</v>
      </c>
      <c r="AJ3494" s="20">
        <f t="shared" si="918"/>
        <v>36498.347107438014</v>
      </c>
      <c r="AK3494" s="20">
        <f t="shared" si="921"/>
        <v>210300</v>
      </c>
      <c r="AL3494" s="171">
        <v>61</v>
      </c>
    </row>
    <row r="3495" spans="1:38" ht="15.75" customHeight="1" x14ac:dyDescent="0.25">
      <c r="A3495" s="3">
        <v>2127</v>
      </c>
      <c r="B3495" s="14">
        <f t="shared" si="914"/>
        <v>2</v>
      </c>
      <c r="C3495" s="9">
        <f>IF(A3495=A3494,C3494,"")</f>
        <v>45500</v>
      </c>
      <c r="D3495" s="3" t="str">
        <f>IF(A3495=A3494,D3494,"")</f>
        <v>Garay Elias</v>
      </c>
      <c r="E3495" s="14" t="str">
        <f t="shared" si="912"/>
        <v>2127Garay Elias2</v>
      </c>
      <c r="J3495" s="14" t="str">
        <f t="shared" ref="J3495:J3558" si="922">IF(A3495=A3494,CONCATENATE(J3494," ",I3495),I3495)</f>
        <v xml:space="preserve">Service completo. Cambio de aceite y filtro de aceite. Control general del vehiculo. Desarmar suspension delantera izquierda. Sacar semieje. Reparar con fuelle lado caja nuevo. Trasbasado de aceite de caja de velocidad. Completar nivel de aceite de caja de velocidad. </v>
      </c>
      <c r="L3495" s="3">
        <v>1</v>
      </c>
      <c r="M3495" s="10" t="s">
        <v>792</v>
      </c>
      <c r="N3495" s="3" t="s">
        <v>771</v>
      </c>
      <c r="O3495" s="158">
        <v>3090.91</v>
      </c>
      <c r="P3495" s="158">
        <v>649.09</v>
      </c>
      <c r="Q3495" s="7">
        <v>3740</v>
      </c>
      <c r="S3495" s="8"/>
      <c r="T3495" s="11">
        <v>4</v>
      </c>
      <c r="U3495" s="158">
        <v>8347.11</v>
      </c>
      <c r="V3495" s="158">
        <v>1752.89</v>
      </c>
      <c r="W3495" s="76">
        <v>10100</v>
      </c>
      <c r="X3495" s="16">
        <f t="shared" si="913"/>
        <v>40400</v>
      </c>
      <c r="AC3495" s="18">
        <f t="shared" si="920"/>
        <v>0</v>
      </c>
      <c r="AD3495" s="19">
        <f t="shared" si="906"/>
        <v>130000</v>
      </c>
      <c r="AE3495" s="21">
        <f t="shared" si="919"/>
        <v>14960</v>
      </c>
      <c r="AF3495" s="20">
        <f t="shared" si="907"/>
        <v>0</v>
      </c>
      <c r="AG3495" s="20">
        <f t="shared" si="908"/>
        <v>0</v>
      </c>
      <c r="AH3495" s="20">
        <f t="shared" si="909"/>
        <v>0</v>
      </c>
      <c r="AI3495" s="20">
        <f t="shared" si="917"/>
        <v>0</v>
      </c>
      <c r="AJ3495" s="20">
        <f t="shared" si="918"/>
        <v>0</v>
      </c>
      <c r="AK3495" s="20">
        <f t="shared" si="921"/>
        <v>0</v>
      </c>
      <c r="AL3495" s="171"/>
    </row>
    <row r="3496" spans="1:38" ht="15.75" customHeight="1" x14ac:dyDescent="0.25">
      <c r="A3496" s="3">
        <v>2127</v>
      </c>
      <c r="B3496" s="14">
        <f t="shared" si="914"/>
        <v>3</v>
      </c>
      <c r="C3496" s="9">
        <f>IF(A3496=A3495,C3495,"")</f>
        <v>45500</v>
      </c>
      <c r="D3496" s="3" t="str">
        <f>IF(A3496=A3495,D3495,"")</f>
        <v>Garay Elias</v>
      </c>
      <c r="E3496" s="14" t="str">
        <f t="shared" si="912"/>
        <v>2127Garay Elias3</v>
      </c>
      <c r="J3496" s="14" t="str">
        <f t="shared" si="922"/>
        <v xml:space="preserve">Service completo. Cambio de aceite y filtro de aceite. Control general del vehiculo. Desarmar suspension delantera izquierda. Sacar semieje. Reparar con fuelle lado caja nuevo. Trasbasado de aceite de caja de velocidad. Completar nivel de aceite de caja de velocidad.  </v>
      </c>
      <c r="L3496" s="3">
        <v>1</v>
      </c>
      <c r="M3496" s="10" t="s">
        <v>1025</v>
      </c>
      <c r="N3496" s="3" t="s">
        <v>771</v>
      </c>
      <c r="O3496" s="158">
        <v>5446.28</v>
      </c>
      <c r="P3496" s="158">
        <v>1143.72</v>
      </c>
      <c r="Q3496" s="7">
        <v>6590</v>
      </c>
      <c r="S3496" s="8"/>
      <c r="T3496" s="11">
        <v>1.5</v>
      </c>
      <c r="U3496" s="158">
        <v>13388.43</v>
      </c>
      <c r="V3496" s="158">
        <v>2811.57</v>
      </c>
      <c r="W3496" s="76">
        <v>16200</v>
      </c>
      <c r="X3496" s="16">
        <f t="shared" si="913"/>
        <v>24300</v>
      </c>
      <c r="AC3496" s="18">
        <f t="shared" si="920"/>
        <v>0</v>
      </c>
      <c r="AD3496" s="19">
        <f t="shared" si="906"/>
        <v>130000</v>
      </c>
      <c r="AE3496" s="21">
        <f t="shared" si="919"/>
        <v>9885</v>
      </c>
      <c r="AF3496" s="20">
        <f t="shared" si="907"/>
        <v>0</v>
      </c>
      <c r="AG3496" s="20">
        <f t="shared" si="908"/>
        <v>0</v>
      </c>
      <c r="AH3496" s="20">
        <f t="shared" si="909"/>
        <v>0</v>
      </c>
      <c r="AI3496" s="20">
        <f t="shared" si="917"/>
        <v>0</v>
      </c>
      <c r="AJ3496" s="20">
        <f t="shared" si="918"/>
        <v>0</v>
      </c>
      <c r="AK3496" s="20">
        <f t="shared" si="921"/>
        <v>0</v>
      </c>
      <c r="AL3496" s="171"/>
    </row>
    <row r="3497" spans="1:38" ht="15.75" customHeight="1" x14ac:dyDescent="0.25">
      <c r="A3497" s="3">
        <v>2127</v>
      </c>
      <c r="B3497" s="14">
        <f t="shared" si="914"/>
        <v>4</v>
      </c>
      <c r="C3497" s="9">
        <f>IF(A3497=A3496,C3496,"")</f>
        <v>45500</v>
      </c>
      <c r="D3497" s="3" t="str">
        <f>IF(A3497=A3496,D3496,"")</f>
        <v>Garay Elias</v>
      </c>
      <c r="E3497" s="14" t="str">
        <f t="shared" si="912"/>
        <v>2127Garay Elias4</v>
      </c>
      <c r="J3497" s="14" t="str">
        <f t="shared" si="922"/>
        <v xml:space="preserve">Service completo. Cambio de aceite y filtro de aceite. Control general del vehiculo. Desarmar suspension delantera izquierda. Sacar semieje. Reparar con fuelle lado caja nuevo. Trasbasado de aceite de caja de velocidad. Completar nivel de aceite de caja de velocidad.   </v>
      </c>
      <c r="L3497" s="3">
        <v>1</v>
      </c>
      <c r="M3497" s="10" t="s">
        <v>3967</v>
      </c>
      <c r="N3497" s="3" t="s">
        <v>2484</v>
      </c>
      <c r="O3497" s="158">
        <v>4401.08</v>
      </c>
      <c r="P3497" s="158">
        <v>924.23</v>
      </c>
      <c r="Q3497" s="7">
        <v>5325.31</v>
      </c>
      <c r="S3497" s="8"/>
      <c r="T3497" s="11">
        <v>1</v>
      </c>
      <c r="U3497" s="158">
        <v>5371.9</v>
      </c>
      <c r="V3497" s="158">
        <v>1128.0999999999999</v>
      </c>
      <c r="W3497" s="76">
        <v>6500</v>
      </c>
      <c r="X3497" s="16">
        <f t="shared" si="913"/>
        <v>6500</v>
      </c>
      <c r="AC3497" s="18">
        <f t="shared" si="920"/>
        <v>0</v>
      </c>
      <c r="AD3497" s="19">
        <f t="shared" si="906"/>
        <v>130000</v>
      </c>
      <c r="AE3497" s="21">
        <f t="shared" si="919"/>
        <v>5325.31</v>
      </c>
      <c r="AF3497" s="20">
        <f t="shared" si="907"/>
        <v>0</v>
      </c>
      <c r="AG3497" s="20">
        <f t="shared" si="908"/>
        <v>0</v>
      </c>
      <c r="AH3497" s="20">
        <f t="shared" si="909"/>
        <v>0</v>
      </c>
      <c r="AI3497" s="20">
        <f t="shared" si="917"/>
        <v>0</v>
      </c>
      <c r="AJ3497" s="20">
        <f t="shared" si="918"/>
        <v>0</v>
      </c>
      <c r="AK3497" s="20">
        <f t="shared" si="921"/>
        <v>0</v>
      </c>
      <c r="AL3497" s="171"/>
    </row>
    <row r="3498" spans="1:38" ht="15.75" customHeight="1" x14ac:dyDescent="0.25">
      <c r="A3498" s="3">
        <v>2127</v>
      </c>
      <c r="B3498" s="14">
        <f t="shared" si="914"/>
        <v>5</v>
      </c>
      <c r="C3498" s="9">
        <f>IF(A3498=A3497,C3497,"")</f>
        <v>45500</v>
      </c>
      <c r="D3498" s="3" t="str">
        <f>IF(A3498=A3497,D3497,"")</f>
        <v>Garay Elias</v>
      </c>
      <c r="E3498" s="14" t="str">
        <f t="shared" si="912"/>
        <v>2127Garay Elias5</v>
      </c>
      <c r="J3498" s="14" t="str">
        <f t="shared" si="922"/>
        <v xml:space="preserve">Service completo. Cambio de aceite y filtro de aceite. Control general del vehiculo. Desarmar suspension delantera izquierda. Sacar semieje. Reparar con fuelle lado caja nuevo. Trasbasado de aceite de caja de velocidad. Completar nivel de aceite de caja de velocidad.    </v>
      </c>
      <c r="L3498" s="3">
        <v>1</v>
      </c>
      <c r="M3498" s="10" t="s">
        <v>4216</v>
      </c>
      <c r="N3498" s="3" t="s">
        <v>2484</v>
      </c>
      <c r="O3498" s="158">
        <v>388.44</v>
      </c>
      <c r="P3498" s="158">
        <v>81.58</v>
      </c>
      <c r="Q3498" s="7">
        <v>470.02</v>
      </c>
      <c r="S3498" s="8"/>
      <c r="T3498" s="11">
        <v>1</v>
      </c>
      <c r="U3498" s="158">
        <v>495.57</v>
      </c>
      <c r="V3498" s="158">
        <v>104.13</v>
      </c>
      <c r="W3498" s="76">
        <v>600</v>
      </c>
      <c r="X3498" s="16">
        <f t="shared" si="913"/>
        <v>600</v>
      </c>
      <c r="AC3498" s="18">
        <f t="shared" si="920"/>
        <v>0</v>
      </c>
      <c r="AD3498" s="19">
        <f t="shared" si="906"/>
        <v>130000</v>
      </c>
      <c r="AE3498" s="21">
        <f t="shared" si="919"/>
        <v>470.02</v>
      </c>
      <c r="AF3498" s="20">
        <f t="shared" si="907"/>
        <v>0</v>
      </c>
      <c r="AG3498" s="20">
        <f t="shared" si="908"/>
        <v>0</v>
      </c>
      <c r="AH3498" s="20">
        <f t="shared" si="909"/>
        <v>0</v>
      </c>
      <c r="AI3498" s="20">
        <f t="shared" si="917"/>
        <v>0</v>
      </c>
      <c r="AJ3498" s="20">
        <f t="shared" si="918"/>
        <v>0</v>
      </c>
      <c r="AK3498" s="20">
        <f t="shared" si="921"/>
        <v>0</v>
      </c>
      <c r="AL3498" s="171"/>
    </row>
    <row r="3499" spans="1:38" ht="15.75" customHeight="1" x14ac:dyDescent="0.25">
      <c r="A3499" s="3">
        <v>2128</v>
      </c>
      <c r="B3499" s="14">
        <f t="shared" si="914"/>
        <v>1</v>
      </c>
      <c r="C3499" s="9">
        <v>45502</v>
      </c>
      <c r="D3499" s="3" t="s">
        <v>134</v>
      </c>
      <c r="E3499" s="14" t="str">
        <f t="shared" si="912"/>
        <v>2128Andrada Horacio1</v>
      </c>
      <c r="F3499" s="119" t="s">
        <v>1235</v>
      </c>
      <c r="G3499" s="119" t="s">
        <v>806</v>
      </c>
      <c r="I3499" s="10" t="s">
        <v>4217</v>
      </c>
      <c r="J3499" s="14" t="str">
        <f t="shared" si="922"/>
        <v>Sacar cremallera de direccion. Enviar a reparar. Colocar. Completar liquido de direccion hidraulica. Regulacion de convergencia.</v>
      </c>
      <c r="K3499" s="3" t="s">
        <v>2390</v>
      </c>
      <c r="L3499" s="3">
        <v>1</v>
      </c>
      <c r="M3499" s="10" t="s">
        <v>2786</v>
      </c>
      <c r="N3499" s="3" t="s">
        <v>2787</v>
      </c>
      <c r="O3499" s="158">
        <v>99173.56</v>
      </c>
      <c r="P3499" s="158">
        <v>20826.439999999999</v>
      </c>
      <c r="Q3499" s="7">
        <v>120000</v>
      </c>
      <c r="S3499" s="8"/>
      <c r="T3499" s="11">
        <v>1</v>
      </c>
      <c r="U3499" s="158">
        <v>115702.48</v>
      </c>
      <c r="V3499" s="158">
        <v>24297.52</v>
      </c>
      <c r="W3499" s="76">
        <v>140000</v>
      </c>
      <c r="X3499" s="16">
        <f t="shared" si="913"/>
        <v>140000</v>
      </c>
      <c r="Y3499" s="3">
        <v>1</v>
      </c>
      <c r="Z3499" s="114">
        <v>123966.95</v>
      </c>
      <c r="AA3499" s="114">
        <v>26033.05</v>
      </c>
      <c r="AB3499" s="4">
        <v>150000</v>
      </c>
      <c r="AC3499" s="18">
        <f t="shared" si="920"/>
        <v>150000</v>
      </c>
      <c r="AD3499" s="19">
        <f t="shared" si="906"/>
        <v>150000</v>
      </c>
      <c r="AE3499" s="21">
        <f t="shared" si="919"/>
        <v>120000</v>
      </c>
      <c r="AF3499" s="20">
        <f t="shared" si="907"/>
        <v>120000</v>
      </c>
      <c r="AG3499" s="20">
        <f t="shared" si="908"/>
        <v>140000</v>
      </c>
      <c r="AH3499" s="20">
        <f t="shared" si="909"/>
        <v>150000</v>
      </c>
      <c r="AI3499" s="20">
        <f t="shared" si="917"/>
        <v>290000</v>
      </c>
      <c r="AJ3499" s="20">
        <f t="shared" si="918"/>
        <v>0</v>
      </c>
      <c r="AK3499" s="20">
        <f t="shared" si="921"/>
        <v>290000</v>
      </c>
      <c r="AL3499" s="171"/>
    </row>
    <row r="3500" spans="1:38" ht="15.75" customHeight="1" x14ac:dyDescent="0.25">
      <c r="A3500" s="3">
        <v>2128</v>
      </c>
      <c r="B3500" s="14">
        <f t="shared" si="914"/>
        <v>2</v>
      </c>
      <c r="C3500" s="9">
        <f>IF(A3500=A3499,C3499,"")</f>
        <v>45502</v>
      </c>
      <c r="D3500" s="3" t="str">
        <f>IF(A3500=A3499,D3499,"")</f>
        <v>Andrada Horacio</v>
      </c>
      <c r="E3500" s="14" t="str">
        <f t="shared" si="912"/>
        <v>2128Andrada Horacio2</v>
      </c>
      <c r="J3500" s="14" t="str">
        <f t="shared" si="922"/>
        <v xml:space="preserve">Sacar cremallera de direccion. Enviar a reparar. Colocar. Completar liquido de direccion hidraulica. Regulacion de convergencia. </v>
      </c>
      <c r="S3500" s="8"/>
      <c r="W3500" s="76"/>
      <c r="X3500" s="16">
        <f t="shared" si="913"/>
        <v>0</v>
      </c>
      <c r="AC3500" s="18">
        <f t="shared" si="920"/>
        <v>0</v>
      </c>
      <c r="AD3500" s="19">
        <f t="shared" si="906"/>
        <v>150000</v>
      </c>
      <c r="AE3500" s="21">
        <f t="shared" si="919"/>
        <v>0</v>
      </c>
      <c r="AF3500" s="20">
        <f t="shared" si="907"/>
        <v>0</v>
      </c>
      <c r="AG3500" s="20">
        <f t="shared" si="908"/>
        <v>0</v>
      </c>
      <c r="AH3500" s="20">
        <f t="shared" si="909"/>
        <v>0</v>
      </c>
      <c r="AI3500" s="20">
        <f t="shared" si="917"/>
        <v>0</v>
      </c>
      <c r="AJ3500" s="20">
        <f t="shared" si="918"/>
        <v>0</v>
      </c>
      <c r="AK3500" s="20">
        <f t="shared" si="921"/>
        <v>0</v>
      </c>
      <c r="AL3500" s="171"/>
    </row>
    <row r="3501" spans="1:38" ht="15.75" customHeight="1" x14ac:dyDescent="0.25">
      <c r="A3501" s="3">
        <v>2129</v>
      </c>
      <c r="B3501" s="14">
        <f t="shared" si="914"/>
        <v>1</v>
      </c>
      <c r="C3501" s="9">
        <v>45502</v>
      </c>
      <c r="D3501" s="3" t="s">
        <v>116</v>
      </c>
      <c r="E3501" s="14" t="str">
        <f t="shared" si="912"/>
        <v>2129Transporte Palloni1</v>
      </c>
      <c r="F3501" s="119" t="s">
        <v>4218</v>
      </c>
      <c r="G3501" s="119" t="s">
        <v>999</v>
      </c>
      <c r="I3501" s="10" t="s">
        <v>4219</v>
      </c>
      <c r="J3501" s="14" t="str">
        <f t="shared" si="922"/>
        <v>Cambiar termostato. Cambiar caño de termostato a bomba de agua. Cambiar liquido refrigerante. Purgado del circuito de refrigeracion. Control de perdidas de agua.</v>
      </c>
      <c r="K3501" s="3" t="s">
        <v>1665</v>
      </c>
      <c r="S3501" s="8"/>
      <c r="W3501" s="76"/>
      <c r="X3501" s="16">
        <f t="shared" si="913"/>
        <v>0</v>
      </c>
      <c r="Y3501" s="3">
        <v>1</v>
      </c>
      <c r="Z3501" s="114">
        <v>130000</v>
      </c>
      <c r="AA3501" s="114">
        <v>27300</v>
      </c>
      <c r="AB3501" s="4">
        <v>157300</v>
      </c>
      <c r="AC3501" s="18">
        <f t="shared" si="920"/>
        <v>157300</v>
      </c>
      <c r="AD3501" s="19">
        <f t="shared" si="906"/>
        <v>157300</v>
      </c>
      <c r="AE3501" s="21">
        <f t="shared" si="919"/>
        <v>0</v>
      </c>
      <c r="AF3501" s="20">
        <f t="shared" si="907"/>
        <v>0</v>
      </c>
      <c r="AG3501" s="20">
        <f t="shared" si="908"/>
        <v>0</v>
      </c>
      <c r="AH3501" s="20">
        <f t="shared" si="909"/>
        <v>157300</v>
      </c>
      <c r="AI3501" s="20">
        <f t="shared" si="917"/>
        <v>130000</v>
      </c>
      <c r="AJ3501" s="20">
        <f t="shared" si="918"/>
        <v>27300</v>
      </c>
      <c r="AK3501" s="20">
        <f t="shared" si="921"/>
        <v>157300</v>
      </c>
      <c r="AL3501" s="171">
        <v>66</v>
      </c>
    </row>
    <row r="3502" spans="1:38" ht="15.75" customHeight="1" x14ac:dyDescent="0.25">
      <c r="A3502" s="3">
        <v>2129</v>
      </c>
      <c r="B3502" s="14">
        <f t="shared" si="914"/>
        <v>2</v>
      </c>
      <c r="C3502" s="9">
        <f>IF(A3502=A3501,C3501,"")</f>
        <v>45502</v>
      </c>
      <c r="D3502" s="3" t="str">
        <f>IF(A3502=A3501,D3501,"")</f>
        <v>Transporte Palloni</v>
      </c>
      <c r="E3502" s="14" t="str">
        <f t="shared" si="912"/>
        <v>2129Transporte Palloni2</v>
      </c>
      <c r="J3502" s="14" t="str">
        <f t="shared" si="922"/>
        <v xml:space="preserve">Cambiar termostato. Cambiar caño de termostato a bomba de agua. Cambiar liquido refrigerante. Purgado del circuito de refrigeracion. Control de perdidas de agua. </v>
      </c>
      <c r="S3502" s="8"/>
      <c r="W3502" s="76"/>
      <c r="X3502" s="16">
        <f t="shared" si="913"/>
        <v>0</v>
      </c>
      <c r="AC3502" s="18">
        <f t="shared" si="920"/>
        <v>0</v>
      </c>
      <c r="AD3502" s="19">
        <f t="shared" si="906"/>
        <v>157300</v>
      </c>
      <c r="AE3502" s="21">
        <f t="shared" si="919"/>
        <v>0</v>
      </c>
      <c r="AF3502" s="20">
        <f t="shared" si="907"/>
        <v>0</v>
      </c>
      <c r="AG3502" s="20">
        <f t="shared" si="908"/>
        <v>0</v>
      </c>
      <c r="AH3502" s="20">
        <f t="shared" si="909"/>
        <v>0</v>
      </c>
      <c r="AI3502" s="20">
        <f t="shared" si="917"/>
        <v>0</v>
      </c>
      <c r="AJ3502" s="20">
        <f t="shared" si="918"/>
        <v>0</v>
      </c>
      <c r="AK3502" s="20">
        <f t="shared" si="921"/>
        <v>0</v>
      </c>
      <c r="AL3502" s="171"/>
    </row>
    <row r="3503" spans="1:38" ht="15.75" customHeight="1" x14ac:dyDescent="0.25">
      <c r="A3503" s="3">
        <v>2130</v>
      </c>
      <c r="B3503" s="14">
        <f t="shared" si="914"/>
        <v>1</v>
      </c>
      <c r="C3503" s="9">
        <v>45502</v>
      </c>
      <c r="D3503" s="3" t="s">
        <v>1453</v>
      </c>
      <c r="E3503" s="14" t="str">
        <f t="shared" si="912"/>
        <v>2130Silveira Alejandro1</v>
      </c>
      <c r="F3503" s="119" t="s">
        <v>1454</v>
      </c>
      <c r="G3503" s="119" t="s">
        <v>1547</v>
      </c>
      <c r="I3503" s="10" t="s">
        <v>4220</v>
      </c>
      <c r="J3503" s="14" t="str">
        <f t="shared" si="922"/>
        <v>Cambiar manguera de calefaccion. Completar liquido refrigerante. Purgado del circuito de refrigeracion. Control de perdidas de agua. Lavado parcial del motor.</v>
      </c>
      <c r="K3503" s="3" t="s">
        <v>1665</v>
      </c>
      <c r="L3503" s="3">
        <v>1</v>
      </c>
      <c r="M3503" s="10" t="s">
        <v>1970</v>
      </c>
      <c r="N3503" s="3" t="s">
        <v>1832</v>
      </c>
      <c r="S3503" s="8"/>
      <c r="W3503" s="76"/>
      <c r="X3503" s="16">
        <f t="shared" si="913"/>
        <v>0</v>
      </c>
      <c r="Y3503" s="3">
        <v>1</v>
      </c>
      <c r="Z3503" s="114">
        <v>42561.99</v>
      </c>
      <c r="AA3503" s="114">
        <v>8938.01</v>
      </c>
      <c r="AB3503" s="4">
        <v>51500</v>
      </c>
      <c r="AC3503" s="18">
        <f t="shared" si="920"/>
        <v>51500</v>
      </c>
      <c r="AD3503" s="19">
        <f t="shared" si="906"/>
        <v>51500</v>
      </c>
      <c r="AE3503" s="21">
        <f t="shared" si="919"/>
        <v>0</v>
      </c>
      <c r="AF3503" s="20">
        <f t="shared" si="907"/>
        <v>0</v>
      </c>
      <c r="AG3503" s="20">
        <f t="shared" si="908"/>
        <v>0</v>
      </c>
      <c r="AH3503" s="20">
        <f t="shared" si="909"/>
        <v>51500</v>
      </c>
      <c r="AI3503" s="20">
        <f t="shared" si="917"/>
        <v>51500</v>
      </c>
      <c r="AJ3503" s="20">
        <f t="shared" si="918"/>
        <v>0</v>
      </c>
      <c r="AK3503" s="20">
        <f t="shared" si="921"/>
        <v>51500</v>
      </c>
      <c r="AL3503" s="171"/>
    </row>
    <row r="3504" spans="1:38" ht="15.75" customHeight="1" x14ac:dyDescent="0.25">
      <c r="A3504" s="3">
        <v>2130</v>
      </c>
      <c r="B3504" s="14">
        <f t="shared" si="914"/>
        <v>2</v>
      </c>
      <c r="C3504" s="9">
        <f>IF(A3504=A3503,C3503,"")</f>
        <v>45502</v>
      </c>
      <c r="D3504" s="3" t="str">
        <f>IF(A3504=A3503,D3503,"")</f>
        <v>Silveira Alejandro</v>
      </c>
      <c r="E3504" s="14" t="str">
        <f t="shared" si="912"/>
        <v>2130Silveira Alejandro2</v>
      </c>
      <c r="J3504" s="14" t="str">
        <f t="shared" si="922"/>
        <v xml:space="preserve">Cambiar manguera de calefaccion. Completar liquido refrigerante. Purgado del circuito de refrigeracion. Control de perdidas de agua. Lavado parcial del motor. </v>
      </c>
      <c r="S3504" s="8"/>
      <c r="W3504" s="76"/>
      <c r="X3504" s="16">
        <f t="shared" si="913"/>
        <v>0</v>
      </c>
      <c r="AC3504" s="18">
        <f t="shared" si="920"/>
        <v>0</v>
      </c>
      <c r="AD3504" s="19">
        <f t="shared" si="906"/>
        <v>51500</v>
      </c>
      <c r="AE3504" s="21">
        <f t="shared" si="919"/>
        <v>0</v>
      </c>
      <c r="AF3504" s="20">
        <f t="shared" si="907"/>
        <v>0</v>
      </c>
      <c r="AG3504" s="20">
        <f t="shared" si="908"/>
        <v>0</v>
      </c>
      <c r="AH3504" s="20">
        <f t="shared" si="909"/>
        <v>0</v>
      </c>
      <c r="AI3504" s="20">
        <f t="shared" si="917"/>
        <v>0</v>
      </c>
      <c r="AJ3504" s="20">
        <f t="shared" si="918"/>
        <v>0</v>
      </c>
      <c r="AK3504" s="20">
        <f t="shared" si="921"/>
        <v>0</v>
      </c>
      <c r="AL3504" s="171"/>
    </row>
    <row r="3505" spans="1:38" ht="15.75" customHeight="1" x14ac:dyDescent="0.25">
      <c r="A3505" s="3">
        <v>2131</v>
      </c>
      <c r="B3505" s="14">
        <f t="shared" si="914"/>
        <v>1</v>
      </c>
      <c r="C3505" s="9">
        <v>45502</v>
      </c>
      <c r="D3505" s="3" t="s">
        <v>2639</v>
      </c>
      <c r="E3505" s="14" t="str">
        <f t="shared" si="912"/>
        <v>2131Pizzani Nicolas1</v>
      </c>
      <c r="F3505" s="119" t="s">
        <v>2640</v>
      </c>
      <c r="G3505" s="119" t="s">
        <v>2641</v>
      </c>
      <c r="H3505" s="119">
        <v>183090</v>
      </c>
      <c r="I3505" s="10" t="s">
        <v>4221</v>
      </c>
      <c r="J3505" s="14" t="str">
        <f t="shared" si="922"/>
        <v>Cambiar sonda lambda. Cambiar aceite motor. Llevar a hacer escanear.</v>
      </c>
      <c r="K3505" s="3" t="s">
        <v>1665</v>
      </c>
      <c r="L3505" s="3">
        <v>1</v>
      </c>
      <c r="M3505" s="10" t="s">
        <v>2552</v>
      </c>
      <c r="N3505" s="3" t="s">
        <v>734</v>
      </c>
      <c r="O3505" s="158">
        <v>32231.41</v>
      </c>
      <c r="P3505" s="158">
        <v>6768.59</v>
      </c>
      <c r="Q3505" s="7">
        <v>39000</v>
      </c>
      <c r="S3505" s="8"/>
      <c r="T3505" s="11">
        <v>1</v>
      </c>
      <c r="U3505" s="158">
        <v>40495.870000000003</v>
      </c>
      <c r="V3505" s="158">
        <v>8504.1299999999992</v>
      </c>
      <c r="W3505" s="76">
        <v>49000</v>
      </c>
      <c r="X3505" s="16">
        <f t="shared" si="913"/>
        <v>49000</v>
      </c>
      <c r="Y3505" s="3">
        <v>1</v>
      </c>
      <c r="Z3505" s="114">
        <v>99173.56</v>
      </c>
      <c r="AA3505" s="114">
        <v>20826.439999999999</v>
      </c>
      <c r="AB3505" s="4">
        <v>120000</v>
      </c>
      <c r="AC3505" s="18">
        <f t="shared" si="920"/>
        <v>120000</v>
      </c>
      <c r="AD3505" s="19">
        <f t="shared" ref="AD3505:AD3568" si="923">IF(A3505=A3504,AD3504+AC3505,AC3505)</f>
        <v>120000</v>
      </c>
      <c r="AE3505" s="21">
        <f t="shared" si="919"/>
        <v>39000</v>
      </c>
      <c r="AF3505" s="20">
        <f t="shared" ref="AF3505:AF3568" si="924">IF(A3505=A3504,0,(SUMIF($A$3:$A$999956,A3505,$Q$3:$Q$999956)))+IF(A3505=A3504,0,(SUMIF($A$3:$A$999956,A3505,$R$3:$R$999956)))</f>
        <v>42740</v>
      </c>
      <c r="AG3505" s="20">
        <f t="shared" ref="AG3505:AG3568" si="925">IF(A3505=A3504,0,(SUMIF($A$3:$A$999956,A3505,($X$3:$X$999956))))</f>
        <v>94450</v>
      </c>
      <c r="AH3505" s="20">
        <f t="shared" ref="AH3505:AH3568" si="926">IF(A3505=A3504,0,(SUMIF($A$3:$A$999956,A3505,($AC$3:$AC$999956))))</f>
        <v>120000</v>
      </c>
      <c r="AI3505" s="20">
        <f t="shared" si="917"/>
        <v>214450</v>
      </c>
      <c r="AJ3505" s="20">
        <f t="shared" si="918"/>
        <v>0</v>
      </c>
      <c r="AK3505" s="20">
        <f t="shared" si="921"/>
        <v>214450</v>
      </c>
      <c r="AL3505" s="171"/>
    </row>
    <row r="3506" spans="1:38" ht="15.75" customHeight="1" x14ac:dyDescent="0.25">
      <c r="A3506" s="3">
        <v>2131</v>
      </c>
      <c r="B3506" s="14">
        <f t="shared" si="914"/>
        <v>2</v>
      </c>
      <c r="C3506" s="9">
        <f>IF(A3506=A3505,C3505,"")</f>
        <v>45502</v>
      </c>
      <c r="D3506" s="3" t="str">
        <f>IF(A3506=A3505,D3505,"")</f>
        <v>Pizzani Nicolas</v>
      </c>
      <c r="E3506" s="14" t="str">
        <f t="shared" si="912"/>
        <v>2131Pizzani Nicolas2</v>
      </c>
      <c r="J3506" s="14" t="str">
        <f t="shared" si="922"/>
        <v xml:space="preserve">Cambiar sonda lambda. Cambiar aceite motor. Llevar a hacer escanear. </v>
      </c>
      <c r="L3506" s="3">
        <v>1</v>
      </c>
      <c r="M3506" s="10" t="s">
        <v>792</v>
      </c>
      <c r="N3506" s="3" t="s">
        <v>771</v>
      </c>
      <c r="O3506" s="158">
        <v>3090.91</v>
      </c>
      <c r="P3506" s="158">
        <v>649.09</v>
      </c>
      <c r="Q3506" s="7">
        <v>3740</v>
      </c>
      <c r="S3506" s="8"/>
      <c r="T3506" s="11">
        <v>4.5</v>
      </c>
      <c r="U3506" s="158">
        <v>8347.11</v>
      </c>
      <c r="V3506" s="158">
        <v>1752.89</v>
      </c>
      <c r="W3506" s="76">
        <v>10100</v>
      </c>
      <c r="X3506" s="16">
        <f t="shared" si="913"/>
        <v>45450</v>
      </c>
      <c r="AC3506" s="18">
        <f t="shared" si="920"/>
        <v>0</v>
      </c>
      <c r="AD3506" s="19">
        <f t="shared" si="923"/>
        <v>120000</v>
      </c>
      <c r="AE3506" s="21">
        <f t="shared" si="919"/>
        <v>16830</v>
      </c>
      <c r="AF3506" s="20">
        <f t="shared" si="924"/>
        <v>0</v>
      </c>
      <c r="AG3506" s="20">
        <f t="shared" si="925"/>
        <v>0</v>
      </c>
      <c r="AH3506" s="20">
        <f t="shared" si="926"/>
        <v>0</v>
      </c>
      <c r="AI3506" s="20">
        <f t="shared" si="917"/>
        <v>0</v>
      </c>
      <c r="AJ3506" s="20">
        <f t="shared" si="918"/>
        <v>0</v>
      </c>
      <c r="AK3506" s="20">
        <f t="shared" si="921"/>
        <v>0</v>
      </c>
      <c r="AL3506" s="171"/>
    </row>
    <row r="3507" spans="1:38" ht="15.75" customHeight="1" x14ac:dyDescent="0.25">
      <c r="A3507" s="3">
        <v>2132</v>
      </c>
      <c r="B3507" s="14">
        <f t="shared" si="914"/>
        <v>1</v>
      </c>
      <c r="C3507" s="9">
        <v>45502</v>
      </c>
      <c r="D3507" s="3" t="s">
        <v>2995</v>
      </c>
      <c r="E3507" s="14" t="str">
        <f t="shared" si="912"/>
        <v>2132Domansky Mauro1</v>
      </c>
      <c r="F3507" s="119" t="s">
        <v>2996</v>
      </c>
      <c r="G3507" s="119" t="s">
        <v>999</v>
      </c>
      <c r="I3507" s="10" t="s">
        <v>4266</v>
      </c>
      <c r="J3507" s="14" t="str">
        <f t="shared" si="922"/>
        <v>Control general para viaje. Cambiar precap de direccion de rueda delantera derecha. Regular convergencia. Colocar volante en correcta posicion. Completar nivel de aceite motor. Control de correa de distribucion.</v>
      </c>
      <c r="K3507" s="3" t="s">
        <v>1665</v>
      </c>
      <c r="L3507" s="3">
        <v>1</v>
      </c>
      <c r="M3507" s="10" t="s">
        <v>2362</v>
      </c>
      <c r="N3507" s="3" t="s">
        <v>771</v>
      </c>
      <c r="O3507" s="158">
        <v>16528.93</v>
      </c>
      <c r="P3507" s="158">
        <v>3471.07</v>
      </c>
      <c r="Q3507" s="7">
        <v>20000</v>
      </c>
      <c r="S3507" s="8"/>
      <c r="T3507" s="11">
        <v>1</v>
      </c>
      <c r="U3507" s="158">
        <v>23140.5</v>
      </c>
      <c r="V3507" s="158">
        <v>4859.5</v>
      </c>
      <c r="W3507" s="76">
        <v>28000</v>
      </c>
      <c r="X3507" s="16">
        <f t="shared" si="913"/>
        <v>28000</v>
      </c>
      <c r="Y3507" s="3">
        <v>1</v>
      </c>
      <c r="Z3507" s="114">
        <v>57851.24</v>
      </c>
      <c r="AA3507" s="114">
        <v>12148.76</v>
      </c>
      <c r="AB3507" s="4">
        <v>70000</v>
      </c>
      <c r="AC3507" s="18">
        <f t="shared" si="920"/>
        <v>70000</v>
      </c>
      <c r="AD3507" s="19">
        <f t="shared" si="923"/>
        <v>70000</v>
      </c>
      <c r="AE3507" s="21">
        <f t="shared" si="919"/>
        <v>20000</v>
      </c>
      <c r="AF3507" s="20">
        <f t="shared" si="924"/>
        <v>20000</v>
      </c>
      <c r="AG3507" s="20">
        <f t="shared" si="925"/>
        <v>34250</v>
      </c>
      <c r="AH3507" s="20">
        <f t="shared" si="926"/>
        <v>70000</v>
      </c>
      <c r="AI3507" s="20">
        <f t="shared" si="917"/>
        <v>104250</v>
      </c>
      <c r="AJ3507" s="20">
        <f t="shared" si="918"/>
        <v>0</v>
      </c>
      <c r="AK3507" s="20">
        <f t="shared" si="921"/>
        <v>104250</v>
      </c>
      <c r="AL3507" s="171"/>
    </row>
    <row r="3508" spans="1:38" ht="15.75" customHeight="1" x14ac:dyDescent="0.25">
      <c r="A3508" s="3">
        <v>2132</v>
      </c>
      <c r="B3508" s="14">
        <f t="shared" si="914"/>
        <v>2</v>
      </c>
      <c r="C3508" s="9">
        <f>IF(A3508=A3507,C3507,"")</f>
        <v>45502</v>
      </c>
      <c r="D3508" s="3" t="str">
        <f>IF(A3508=A3507,D3507,"")</f>
        <v>Domansky Mauro</v>
      </c>
      <c r="E3508" s="14" t="str">
        <f t="shared" si="912"/>
        <v>2132Domansky Mauro2</v>
      </c>
      <c r="J3508" s="14" t="str">
        <f t="shared" si="922"/>
        <v xml:space="preserve">Control general para viaje. Cambiar precap de direccion de rueda delantera derecha. Regular convergencia. Colocar volante en correcta posicion. Completar nivel de aceite motor. Control de correa de distribucion. </v>
      </c>
      <c r="L3508" s="3">
        <v>1</v>
      </c>
      <c r="M3508" s="10" t="s">
        <v>728</v>
      </c>
      <c r="N3508" s="3" t="s">
        <v>771</v>
      </c>
      <c r="S3508" s="8"/>
      <c r="T3508" s="11">
        <v>0.5</v>
      </c>
      <c r="U3508" s="158">
        <v>10330.58</v>
      </c>
      <c r="V3508" s="158">
        <v>2169.42</v>
      </c>
      <c r="W3508" s="76">
        <v>12500</v>
      </c>
      <c r="X3508" s="16">
        <f t="shared" si="913"/>
        <v>6250</v>
      </c>
      <c r="AC3508" s="18">
        <f t="shared" si="920"/>
        <v>0</v>
      </c>
      <c r="AD3508" s="19">
        <f t="shared" si="923"/>
        <v>70000</v>
      </c>
      <c r="AE3508" s="21">
        <f t="shared" si="919"/>
        <v>0</v>
      </c>
      <c r="AF3508" s="20">
        <f t="shared" si="924"/>
        <v>0</v>
      </c>
      <c r="AG3508" s="20">
        <f t="shared" si="925"/>
        <v>0</v>
      </c>
      <c r="AH3508" s="20">
        <f t="shared" si="926"/>
        <v>0</v>
      </c>
      <c r="AI3508" s="20">
        <f t="shared" si="917"/>
        <v>0</v>
      </c>
      <c r="AJ3508" s="20">
        <f t="shared" si="918"/>
        <v>0</v>
      </c>
      <c r="AK3508" s="20">
        <f t="shared" si="921"/>
        <v>0</v>
      </c>
      <c r="AL3508" s="171"/>
    </row>
    <row r="3509" spans="1:38" ht="15.75" customHeight="1" x14ac:dyDescent="0.25">
      <c r="A3509" s="3">
        <v>2133</v>
      </c>
      <c r="B3509" s="14">
        <f t="shared" si="914"/>
        <v>1</v>
      </c>
      <c r="C3509" s="9">
        <v>45502</v>
      </c>
      <c r="D3509" s="3" t="s">
        <v>3758</v>
      </c>
      <c r="E3509" s="14" t="str">
        <f t="shared" si="912"/>
        <v>2133Tryada S.A.1</v>
      </c>
      <c r="F3509" s="119" t="s">
        <v>4222</v>
      </c>
      <c r="G3509" s="119" t="s">
        <v>1318</v>
      </c>
      <c r="H3509" s="119">
        <v>153028</v>
      </c>
      <c r="I3509" s="10" t="s">
        <v>4226</v>
      </c>
      <c r="J3509" s="14" t="str">
        <f t="shared" si="922"/>
        <v>Service completo. Cambio de aceite y filtros. Control general del vehiculo. Cambiar juego de bujias. Cambiar pastillas de frenos. Cambiar ambos amortiguadores delanteros.</v>
      </c>
      <c r="K3509" s="3" t="s">
        <v>2390</v>
      </c>
      <c r="L3509" s="3">
        <v>1</v>
      </c>
      <c r="M3509" s="10" t="s">
        <v>918</v>
      </c>
      <c r="N3509" s="3" t="s">
        <v>771</v>
      </c>
      <c r="O3509" s="158">
        <v>24793.39</v>
      </c>
      <c r="P3509" s="158">
        <v>5206.6099999999997</v>
      </c>
      <c r="Q3509" s="7">
        <v>30000</v>
      </c>
      <c r="S3509" s="8"/>
      <c r="T3509" s="11">
        <v>1</v>
      </c>
      <c r="U3509" s="158">
        <v>32066.12</v>
      </c>
      <c r="V3509" s="158">
        <v>6733.88</v>
      </c>
      <c r="W3509" s="76">
        <v>38800</v>
      </c>
      <c r="X3509" s="16">
        <f t="shared" si="913"/>
        <v>38800</v>
      </c>
      <c r="Y3509" s="3">
        <v>1</v>
      </c>
      <c r="Z3509" s="114">
        <v>115702.48</v>
      </c>
      <c r="AA3509" s="114">
        <v>24297.52</v>
      </c>
      <c r="AB3509" s="4">
        <v>140000</v>
      </c>
      <c r="AC3509" s="18">
        <f t="shared" si="920"/>
        <v>140000</v>
      </c>
      <c r="AD3509" s="19">
        <f t="shared" si="923"/>
        <v>140000</v>
      </c>
      <c r="AE3509" s="21">
        <f t="shared" si="919"/>
        <v>30000</v>
      </c>
      <c r="AF3509" s="20">
        <f t="shared" si="924"/>
        <v>129728.45</v>
      </c>
      <c r="AG3509" s="20">
        <f t="shared" si="925"/>
        <v>348150</v>
      </c>
      <c r="AH3509" s="20">
        <f t="shared" si="926"/>
        <v>140000</v>
      </c>
      <c r="AI3509" s="20">
        <f t="shared" si="917"/>
        <v>403429.75206611573</v>
      </c>
      <c r="AJ3509" s="20">
        <f t="shared" si="918"/>
        <v>84720.247933884297</v>
      </c>
      <c r="AK3509" s="20">
        <f t="shared" si="921"/>
        <v>488150</v>
      </c>
      <c r="AL3509" s="171">
        <v>69</v>
      </c>
    </row>
    <row r="3510" spans="1:38" ht="15.75" customHeight="1" x14ac:dyDescent="0.25">
      <c r="A3510" s="3">
        <v>2133</v>
      </c>
      <c r="B3510" s="14">
        <f t="shared" si="914"/>
        <v>2</v>
      </c>
      <c r="C3510" s="9">
        <f>IF(A3510=A3509,C3509,"")</f>
        <v>45502</v>
      </c>
      <c r="D3510" s="3" t="str">
        <f>IF(A3510=A3509,D3509,"")</f>
        <v>Tryada S.A.</v>
      </c>
      <c r="E3510" s="14" t="str">
        <f t="shared" si="912"/>
        <v>2133Tryada S.A.2</v>
      </c>
      <c r="J3510" s="14" t="str">
        <f t="shared" si="922"/>
        <v xml:space="preserve">Service completo. Cambio de aceite y filtros. Control general del vehiculo. Cambiar juego de bujias. Cambiar pastillas de frenos. Cambiar ambos amortiguadores delanteros. </v>
      </c>
      <c r="L3510" s="3">
        <v>1</v>
      </c>
      <c r="M3510" s="10" t="s">
        <v>222</v>
      </c>
      <c r="N3510" s="3" t="s">
        <v>771</v>
      </c>
      <c r="O3510" s="158">
        <v>5867.77</v>
      </c>
      <c r="P3510" s="158">
        <v>1232.23</v>
      </c>
      <c r="Q3510" s="7">
        <v>7100</v>
      </c>
      <c r="S3510" s="8"/>
      <c r="T3510" s="11">
        <v>5</v>
      </c>
      <c r="U3510" s="158">
        <v>14768.6</v>
      </c>
      <c r="V3510" s="158">
        <v>3101.4</v>
      </c>
      <c r="W3510" s="76">
        <v>17870</v>
      </c>
      <c r="X3510" s="16">
        <f t="shared" si="913"/>
        <v>89350</v>
      </c>
      <c r="AC3510" s="18">
        <f t="shared" si="920"/>
        <v>0</v>
      </c>
      <c r="AD3510" s="19">
        <f t="shared" si="923"/>
        <v>140000</v>
      </c>
      <c r="AE3510" s="21">
        <f t="shared" si="919"/>
        <v>35500</v>
      </c>
      <c r="AF3510" s="20">
        <f t="shared" si="924"/>
        <v>0</v>
      </c>
      <c r="AG3510" s="20">
        <f t="shared" si="925"/>
        <v>0</v>
      </c>
      <c r="AH3510" s="20">
        <f t="shared" si="926"/>
        <v>0</v>
      </c>
      <c r="AI3510" s="20">
        <f t="shared" si="917"/>
        <v>0</v>
      </c>
      <c r="AJ3510" s="20">
        <f t="shared" si="918"/>
        <v>0</v>
      </c>
      <c r="AK3510" s="20">
        <f t="shared" si="921"/>
        <v>0</v>
      </c>
      <c r="AL3510" s="171"/>
    </row>
    <row r="3511" spans="1:38" ht="15.75" customHeight="1" x14ac:dyDescent="0.25">
      <c r="A3511" s="3">
        <v>2133</v>
      </c>
      <c r="B3511" s="14">
        <f t="shared" si="914"/>
        <v>3</v>
      </c>
      <c r="C3511" s="9">
        <f>IF(A3511=A3510,C3510,"")</f>
        <v>45502</v>
      </c>
      <c r="D3511" s="3" t="str">
        <f>IF(A3511=A3510,D3510,"")</f>
        <v>Tryada S.A.</v>
      </c>
      <c r="E3511" s="14" t="str">
        <f t="shared" si="912"/>
        <v>2133Tryada S.A.3</v>
      </c>
      <c r="J3511" s="14" t="str">
        <f t="shared" si="922"/>
        <v xml:space="preserve">Service completo. Cambio de aceite y filtros. Control general del vehiculo. Cambiar juego de bujias. Cambiar pastillas de frenos. Cambiar ambos amortiguadores delanteros.  </v>
      </c>
      <c r="L3511" s="3">
        <v>1</v>
      </c>
      <c r="M3511" s="10" t="s">
        <v>3510</v>
      </c>
      <c r="N3511" s="3" t="s">
        <v>734</v>
      </c>
      <c r="O3511" s="158">
        <v>22314.05</v>
      </c>
      <c r="P3511" s="158">
        <v>4685.95</v>
      </c>
      <c r="Q3511" s="7">
        <v>27000</v>
      </c>
      <c r="S3511" s="8"/>
      <c r="T3511" s="11">
        <v>1</v>
      </c>
      <c r="U3511" s="158">
        <v>28099.18</v>
      </c>
      <c r="V3511" s="158">
        <v>5900.82</v>
      </c>
      <c r="W3511" s="76">
        <v>34000</v>
      </c>
      <c r="X3511" s="16">
        <f t="shared" si="913"/>
        <v>34000</v>
      </c>
      <c r="AC3511" s="18">
        <f t="shared" si="920"/>
        <v>0</v>
      </c>
      <c r="AD3511" s="19">
        <f t="shared" si="923"/>
        <v>140000</v>
      </c>
      <c r="AE3511" s="21">
        <f t="shared" si="919"/>
        <v>27000</v>
      </c>
      <c r="AF3511" s="20">
        <f t="shared" si="924"/>
        <v>0</v>
      </c>
      <c r="AG3511" s="20">
        <f t="shared" si="925"/>
        <v>0</v>
      </c>
      <c r="AH3511" s="20">
        <f t="shared" si="926"/>
        <v>0</v>
      </c>
      <c r="AI3511" s="20">
        <f t="shared" si="917"/>
        <v>0</v>
      </c>
      <c r="AJ3511" s="20">
        <f t="shared" si="918"/>
        <v>0</v>
      </c>
      <c r="AK3511" s="20">
        <f t="shared" si="921"/>
        <v>0</v>
      </c>
      <c r="AL3511" s="171"/>
    </row>
    <row r="3512" spans="1:38" ht="15.75" customHeight="1" x14ac:dyDescent="0.25">
      <c r="A3512" s="3">
        <v>2133</v>
      </c>
      <c r="B3512" s="14">
        <f t="shared" si="914"/>
        <v>4</v>
      </c>
      <c r="C3512" s="9">
        <v>45502</v>
      </c>
      <c r="D3512" s="3" t="s">
        <v>3758</v>
      </c>
      <c r="E3512" s="14" t="str">
        <f t="shared" si="912"/>
        <v>2133Tryada S.A.4</v>
      </c>
      <c r="J3512" s="14" t="str">
        <f t="shared" si="922"/>
        <v xml:space="preserve">Service completo. Cambio de aceite y filtros. Control general del vehiculo. Cambiar juego de bujias. Cambiar pastillas de frenos. Cambiar ambos amortiguadores delanteros.   </v>
      </c>
      <c r="L3512" s="3">
        <v>1</v>
      </c>
      <c r="M3512" s="10" t="s">
        <v>2222</v>
      </c>
      <c r="N3512" s="3" t="s">
        <v>734</v>
      </c>
      <c r="O3512" s="158">
        <v>8264.4699999999993</v>
      </c>
      <c r="P3512" s="158">
        <v>1735.53</v>
      </c>
      <c r="Q3512" s="7">
        <v>10000</v>
      </c>
      <c r="S3512" s="8"/>
      <c r="T3512" s="11">
        <v>4</v>
      </c>
      <c r="U3512" s="158">
        <v>10330.58</v>
      </c>
      <c r="V3512" s="158">
        <v>2169.42</v>
      </c>
      <c r="W3512" s="76">
        <v>12500</v>
      </c>
      <c r="X3512" s="16">
        <f t="shared" si="913"/>
        <v>50000</v>
      </c>
      <c r="AC3512" s="18">
        <f t="shared" si="920"/>
        <v>0</v>
      </c>
      <c r="AD3512" s="19">
        <f t="shared" si="923"/>
        <v>140000</v>
      </c>
      <c r="AE3512" s="21">
        <f t="shared" si="919"/>
        <v>40000</v>
      </c>
      <c r="AF3512" s="20">
        <f t="shared" si="924"/>
        <v>0</v>
      </c>
      <c r="AG3512" s="20">
        <f t="shared" si="925"/>
        <v>0</v>
      </c>
      <c r="AH3512" s="20">
        <f t="shared" si="926"/>
        <v>0</v>
      </c>
      <c r="AI3512" s="20">
        <f t="shared" si="917"/>
        <v>0</v>
      </c>
      <c r="AJ3512" s="20">
        <f t="shared" si="918"/>
        <v>0</v>
      </c>
      <c r="AK3512" s="20">
        <f t="shared" si="921"/>
        <v>0</v>
      </c>
      <c r="AL3512" s="171"/>
    </row>
    <row r="3513" spans="1:38" ht="15.75" customHeight="1" x14ac:dyDescent="0.25">
      <c r="A3513" s="3">
        <v>2133</v>
      </c>
      <c r="B3513" s="14">
        <f t="shared" si="914"/>
        <v>5</v>
      </c>
      <c r="C3513" s="9">
        <v>45502</v>
      </c>
      <c r="D3513" s="3" t="s">
        <v>3758</v>
      </c>
      <c r="E3513" s="14" t="str">
        <f t="shared" si="912"/>
        <v>2133Tryada S.A.5</v>
      </c>
      <c r="J3513" s="14" t="str">
        <f t="shared" si="922"/>
        <v xml:space="preserve">Service completo. Cambio de aceite y filtros. Control general del vehiculo. Cambiar juego de bujias. Cambiar pastillas de frenos. Cambiar ambos amortiguadores delanteros.    </v>
      </c>
      <c r="L3513" s="3">
        <v>1</v>
      </c>
      <c r="M3513" s="10" t="s">
        <v>685</v>
      </c>
      <c r="N3513" s="3" t="s">
        <v>1396</v>
      </c>
      <c r="O3513" s="158">
        <v>45973.919999999998</v>
      </c>
      <c r="P3513" s="158">
        <v>9654.5300000000007</v>
      </c>
      <c r="Q3513" s="7">
        <v>55628.45</v>
      </c>
      <c r="S3513" s="8"/>
      <c r="T3513" s="11">
        <v>2</v>
      </c>
      <c r="U3513" s="158">
        <v>56198.35</v>
      </c>
      <c r="V3513" s="158">
        <v>11801.65</v>
      </c>
      <c r="W3513" s="76">
        <v>68000</v>
      </c>
      <c r="X3513" s="16">
        <f t="shared" si="913"/>
        <v>136000</v>
      </c>
      <c r="AC3513" s="18">
        <f t="shared" si="920"/>
        <v>0</v>
      </c>
      <c r="AD3513" s="19">
        <f t="shared" si="923"/>
        <v>140000</v>
      </c>
      <c r="AE3513" s="21">
        <f t="shared" si="919"/>
        <v>111256.9</v>
      </c>
      <c r="AF3513" s="20">
        <f t="shared" si="924"/>
        <v>0</v>
      </c>
      <c r="AG3513" s="20">
        <f t="shared" si="925"/>
        <v>0</v>
      </c>
      <c r="AH3513" s="20">
        <f t="shared" si="926"/>
        <v>0</v>
      </c>
      <c r="AI3513" s="20">
        <f t="shared" si="917"/>
        <v>0</v>
      </c>
      <c r="AJ3513" s="20">
        <f t="shared" si="918"/>
        <v>0</v>
      </c>
      <c r="AK3513" s="20">
        <f t="shared" si="921"/>
        <v>0</v>
      </c>
      <c r="AL3513" s="171"/>
    </row>
    <row r="3514" spans="1:38" ht="15.75" customHeight="1" x14ac:dyDescent="0.25">
      <c r="A3514" s="3">
        <v>2134</v>
      </c>
      <c r="B3514" s="14">
        <f t="shared" si="914"/>
        <v>1</v>
      </c>
      <c r="C3514" s="9">
        <v>45502</v>
      </c>
      <c r="D3514" s="3" t="s">
        <v>4223</v>
      </c>
      <c r="E3514" s="14" t="str">
        <f t="shared" si="912"/>
        <v>2134Wiesek Ruben1</v>
      </c>
      <c r="F3514" s="119" t="s">
        <v>4224</v>
      </c>
      <c r="G3514" s="119" t="s">
        <v>1095</v>
      </c>
      <c r="H3514" s="119">
        <v>112550</v>
      </c>
      <c r="I3514" s="10" t="s">
        <v>3636</v>
      </c>
      <c r="J3514" s="14" t="str">
        <f t="shared" si="922"/>
        <v>Cambiar bobina de encendido. Cambiar juego de bujias y cables de bujias.</v>
      </c>
      <c r="K3514" s="3" t="s">
        <v>1665</v>
      </c>
      <c r="L3514" s="3">
        <v>1</v>
      </c>
      <c r="M3514" s="10" t="s">
        <v>3623</v>
      </c>
      <c r="N3514" s="3" t="s">
        <v>771</v>
      </c>
      <c r="O3514" s="158">
        <v>19834.71</v>
      </c>
      <c r="P3514" s="158">
        <v>4165.29</v>
      </c>
      <c r="Q3514" s="7">
        <v>24000</v>
      </c>
      <c r="S3514" s="8"/>
      <c r="T3514" s="11">
        <v>1</v>
      </c>
      <c r="U3514" s="158">
        <v>26446.28</v>
      </c>
      <c r="V3514" s="158">
        <v>5553.72</v>
      </c>
      <c r="W3514" s="76">
        <v>32000</v>
      </c>
      <c r="X3514" s="16">
        <f t="shared" si="913"/>
        <v>32000</v>
      </c>
      <c r="Y3514" s="3">
        <v>1</v>
      </c>
      <c r="Z3514" s="114">
        <v>16528.93</v>
      </c>
      <c r="AA3514" s="114">
        <v>3471.07</v>
      </c>
      <c r="AB3514" s="4">
        <v>20000</v>
      </c>
      <c r="AC3514" s="18">
        <f t="shared" si="920"/>
        <v>20000</v>
      </c>
      <c r="AD3514" s="19">
        <f t="shared" si="923"/>
        <v>20000</v>
      </c>
      <c r="AE3514" s="21">
        <f t="shared" si="919"/>
        <v>24000</v>
      </c>
      <c r="AF3514" s="20">
        <f t="shared" si="924"/>
        <v>30000</v>
      </c>
      <c r="AG3514" s="20">
        <f t="shared" si="925"/>
        <v>63600</v>
      </c>
      <c r="AH3514" s="20">
        <f t="shared" si="926"/>
        <v>20000</v>
      </c>
      <c r="AI3514" s="20">
        <f t="shared" si="917"/>
        <v>83600</v>
      </c>
      <c r="AJ3514" s="20">
        <f t="shared" si="918"/>
        <v>0</v>
      </c>
      <c r="AK3514" s="20">
        <f t="shared" si="921"/>
        <v>83600</v>
      </c>
      <c r="AL3514" s="171"/>
    </row>
    <row r="3515" spans="1:38" ht="15.75" customHeight="1" x14ac:dyDescent="0.25">
      <c r="A3515" s="3">
        <v>2134</v>
      </c>
      <c r="B3515" s="14">
        <f t="shared" si="914"/>
        <v>2</v>
      </c>
      <c r="C3515" s="9">
        <f>IF(A3515=A3514,C3514,"")</f>
        <v>45502</v>
      </c>
      <c r="D3515" s="3" t="str">
        <f>IF(A3515=A3514,D3514,"")</f>
        <v>Wiesek Ruben</v>
      </c>
      <c r="E3515" s="14" t="str">
        <f t="shared" si="912"/>
        <v>2134Wiesek Ruben2</v>
      </c>
      <c r="J3515" s="14" t="str">
        <f t="shared" si="922"/>
        <v xml:space="preserve">Cambiar bobina de encendido. Cambiar juego de bujias y cables de bujias. </v>
      </c>
      <c r="L3515" s="3">
        <v>1</v>
      </c>
      <c r="M3515" s="10" t="s">
        <v>2222</v>
      </c>
      <c r="N3515" s="3" t="s">
        <v>771</v>
      </c>
      <c r="O3515" s="158">
        <v>4958.68</v>
      </c>
      <c r="P3515" s="158">
        <v>1041.32</v>
      </c>
      <c r="Q3515" s="7">
        <v>6000</v>
      </c>
      <c r="S3515" s="8"/>
      <c r="T3515" s="11">
        <v>4</v>
      </c>
      <c r="U3515" s="158">
        <v>6446.28</v>
      </c>
      <c r="V3515" s="158">
        <v>1353.72</v>
      </c>
      <c r="W3515" s="76">
        <v>7800</v>
      </c>
      <c r="X3515" s="16">
        <f t="shared" si="913"/>
        <v>31200</v>
      </c>
      <c r="AC3515" s="18">
        <f t="shared" si="920"/>
        <v>0</v>
      </c>
      <c r="AD3515" s="19">
        <f t="shared" si="923"/>
        <v>20000</v>
      </c>
      <c r="AE3515" s="21">
        <f t="shared" si="919"/>
        <v>24000</v>
      </c>
      <c r="AF3515" s="20">
        <f t="shared" si="924"/>
        <v>0</v>
      </c>
      <c r="AG3515" s="20">
        <f t="shared" si="925"/>
        <v>0</v>
      </c>
      <c r="AH3515" s="20">
        <f t="shared" si="926"/>
        <v>0</v>
      </c>
      <c r="AI3515" s="20">
        <f t="shared" si="917"/>
        <v>0</v>
      </c>
      <c r="AJ3515" s="20">
        <f t="shared" si="918"/>
        <v>0</v>
      </c>
      <c r="AK3515" s="20">
        <f t="shared" si="921"/>
        <v>0</v>
      </c>
      <c r="AL3515" s="171"/>
    </row>
    <row r="3516" spans="1:38" ht="15.75" customHeight="1" x14ac:dyDescent="0.25">
      <c r="A3516" s="3">
        <v>2134</v>
      </c>
      <c r="B3516" s="14">
        <f t="shared" si="914"/>
        <v>3</v>
      </c>
      <c r="C3516" s="9">
        <f>IF(A3516=A3515,C3515,"")</f>
        <v>45502</v>
      </c>
      <c r="D3516" s="3" t="str">
        <f>IF(A3516=A3515,D3515,"")</f>
        <v>Wiesek Ruben</v>
      </c>
      <c r="E3516" s="14" t="str">
        <f t="shared" si="912"/>
        <v>2134Wiesek Ruben3</v>
      </c>
      <c r="J3516" s="14" t="str">
        <f t="shared" si="922"/>
        <v xml:space="preserve">Cambiar bobina de encendido. Cambiar juego de bujias y cables de bujias.  </v>
      </c>
      <c r="L3516" s="3">
        <v>1</v>
      </c>
      <c r="M3516" s="10" t="s">
        <v>4225</v>
      </c>
      <c r="N3516" s="3" t="s">
        <v>771</v>
      </c>
      <c r="Q3516" s="7">
        <v>0</v>
      </c>
      <c r="S3516" s="8"/>
      <c r="T3516" s="11">
        <v>4</v>
      </c>
      <c r="U3516" s="158">
        <v>82.65</v>
      </c>
      <c r="V3516" s="158">
        <v>17.350000000000001</v>
      </c>
      <c r="W3516" s="76">
        <v>100</v>
      </c>
      <c r="X3516" s="16">
        <f t="shared" si="913"/>
        <v>400</v>
      </c>
      <c r="AC3516" s="18">
        <f t="shared" si="920"/>
        <v>0</v>
      </c>
      <c r="AD3516" s="19">
        <f t="shared" si="923"/>
        <v>20000</v>
      </c>
      <c r="AE3516" s="21">
        <f t="shared" si="919"/>
        <v>0</v>
      </c>
      <c r="AF3516" s="20">
        <f t="shared" si="924"/>
        <v>0</v>
      </c>
      <c r="AG3516" s="20">
        <f t="shared" si="925"/>
        <v>0</v>
      </c>
      <c r="AH3516" s="20">
        <f t="shared" si="926"/>
        <v>0</v>
      </c>
      <c r="AI3516" s="20">
        <f t="shared" si="917"/>
        <v>0</v>
      </c>
      <c r="AJ3516" s="20">
        <f t="shared" si="918"/>
        <v>0</v>
      </c>
      <c r="AK3516" s="20">
        <f t="shared" si="921"/>
        <v>0</v>
      </c>
      <c r="AL3516" s="171"/>
    </row>
    <row r="3517" spans="1:38" ht="15.75" customHeight="1" x14ac:dyDescent="0.25">
      <c r="A3517" s="3">
        <v>2135</v>
      </c>
      <c r="B3517" s="14">
        <f t="shared" si="914"/>
        <v>1</v>
      </c>
      <c r="C3517" s="9">
        <v>45503</v>
      </c>
      <c r="D3517" s="3" t="s">
        <v>548</v>
      </c>
      <c r="E3517" s="14" t="str">
        <f t="shared" si="912"/>
        <v>2135Pereyra Miguel1</v>
      </c>
      <c r="F3517" s="119" t="s">
        <v>903</v>
      </c>
      <c r="G3517" s="119" t="s">
        <v>2238</v>
      </c>
      <c r="H3517" s="119">
        <v>123913</v>
      </c>
      <c r="I3517" s="10" t="s">
        <v>4032</v>
      </c>
      <c r="J3517" s="14" t="str">
        <f t="shared" si="922"/>
        <v>Desarmar distribucion completa. Cambiar kit, bomba de agua, correa poly-v y liquido refrigerante. Purgado del circuito de refrigeracion. Puesta a punto. Armado total.</v>
      </c>
      <c r="K3517" s="3" t="s">
        <v>2390</v>
      </c>
      <c r="L3517" s="3">
        <v>1</v>
      </c>
      <c r="M3517" s="10" t="s">
        <v>1902</v>
      </c>
      <c r="N3517" s="3" t="s">
        <v>771</v>
      </c>
      <c r="O3517" s="158">
        <v>178512.4</v>
      </c>
      <c r="P3517" s="158">
        <v>37487.599999999999</v>
      </c>
      <c r="Q3517" s="7">
        <v>216000</v>
      </c>
      <c r="S3517" s="8"/>
      <c r="T3517" s="11">
        <v>1</v>
      </c>
      <c r="U3517" s="158">
        <v>311570.25</v>
      </c>
      <c r="V3517" s="158">
        <v>65429.75</v>
      </c>
      <c r="W3517" s="76">
        <v>377000</v>
      </c>
      <c r="X3517" s="16">
        <f t="shared" si="913"/>
        <v>377000</v>
      </c>
      <c r="Y3517" s="3">
        <v>1</v>
      </c>
      <c r="Z3517" s="114">
        <v>132231.41</v>
      </c>
      <c r="AA3517" s="114">
        <v>27768.59</v>
      </c>
      <c r="AB3517" s="4">
        <v>160000</v>
      </c>
      <c r="AC3517" s="18">
        <f t="shared" si="920"/>
        <v>160000</v>
      </c>
      <c r="AD3517" s="19">
        <f t="shared" si="923"/>
        <v>160000</v>
      </c>
      <c r="AE3517" s="21">
        <f t="shared" si="919"/>
        <v>216000</v>
      </c>
      <c r="AF3517" s="20">
        <f t="shared" si="924"/>
        <v>250185</v>
      </c>
      <c r="AG3517" s="20">
        <f t="shared" si="925"/>
        <v>436300</v>
      </c>
      <c r="AH3517" s="20">
        <f t="shared" si="926"/>
        <v>160000</v>
      </c>
      <c r="AI3517" s="20">
        <f t="shared" si="917"/>
        <v>492809.91735537193</v>
      </c>
      <c r="AJ3517" s="20">
        <f t="shared" si="918"/>
        <v>103490.0826446281</v>
      </c>
      <c r="AK3517" s="20">
        <f t="shared" si="921"/>
        <v>596300</v>
      </c>
      <c r="AL3517" s="171">
        <v>55</v>
      </c>
    </row>
    <row r="3518" spans="1:38" ht="15.75" customHeight="1" x14ac:dyDescent="0.25">
      <c r="A3518" s="3">
        <v>2135</v>
      </c>
      <c r="B3518" s="14">
        <f t="shared" si="914"/>
        <v>2</v>
      </c>
      <c r="C3518" s="9">
        <f>IF(A3518=A3517,C3517,"")</f>
        <v>45503</v>
      </c>
      <c r="D3518" s="3" t="str">
        <f>IF(A3518=A3517,D3517,"")</f>
        <v>Pereyra Miguel</v>
      </c>
      <c r="E3518" s="14" t="str">
        <f t="shared" ref="E3518:E3581" si="927">CONCATENATE(A3518,D3518,B3518)</f>
        <v>2135Pereyra Miguel2</v>
      </c>
      <c r="J3518" s="14" t="str">
        <f t="shared" si="922"/>
        <v xml:space="preserve">Desarmar distribucion completa. Cambiar kit, bomba de agua, correa poly-v y liquido refrigerante. Purgado del circuito de refrigeracion. Puesta a punto. Armado total. </v>
      </c>
      <c r="L3518" s="3">
        <v>1</v>
      </c>
      <c r="M3518" s="10" t="s">
        <v>1920</v>
      </c>
      <c r="N3518" s="3" t="s">
        <v>771</v>
      </c>
      <c r="O3518" s="158">
        <v>19008.27</v>
      </c>
      <c r="P3518" s="158">
        <v>3991.73</v>
      </c>
      <c r="Q3518" s="7">
        <v>23000</v>
      </c>
      <c r="S3518" s="8"/>
      <c r="T3518" s="11">
        <v>1</v>
      </c>
      <c r="U3518" s="158">
        <v>23801.66</v>
      </c>
      <c r="V3518" s="158">
        <v>4998.34</v>
      </c>
      <c r="W3518" s="76">
        <v>28800</v>
      </c>
      <c r="X3518" s="16">
        <f t="shared" si="913"/>
        <v>28800</v>
      </c>
      <c r="AC3518" s="18">
        <f t="shared" si="920"/>
        <v>0</v>
      </c>
      <c r="AD3518" s="19">
        <f t="shared" si="923"/>
        <v>160000</v>
      </c>
      <c r="AE3518" s="21">
        <f t="shared" si="919"/>
        <v>23000</v>
      </c>
      <c r="AF3518" s="20">
        <f t="shared" si="924"/>
        <v>0</v>
      </c>
      <c r="AG3518" s="20">
        <f t="shared" si="925"/>
        <v>0</v>
      </c>
      <c r="AH3518" s="20">
        <f t="shared" si="926"/>
        <v>0</v>
      </c>
      <c r="AI3518" s="20">
        <f t="shared" si="917"/>
        <v>0</v>
      </c>
      <c r="AJ3518" s="20">
        <f t="shared" si="918"/>
        <v>0</v>
      </c>
      <c r="AK3518" s="20">
        <f t="shared" si="921"/>
        <v>0</v>
      </c>
      <c r="AL3518" s="171"/>
    </row>
    <row r="3519" spans="1:38" ht="15.75" customHeight="1" x14ac:dyDescent="0.25">
      <c r="A3519" s="3">
        <v>2135</v>
      </c>
      <c r="B3519" s="14">
        <f t="shared" si="914"/>
        <v>3</v>
      </c>
      <c r="C3519" s="9">
        <f>IF(A3519=A3518,C3518,"")</f>
        <v>45503</v>
      </c>
      <c r="D3519" s="3" t="str">
        <f>IF(A3519=A3518,D3518,"")</f>
        <v>Pereyra Miguel</v>
      </c>
      <c r="E3519" s="14" t="str">
        <f t="shared" si="927"/>
        <v>2135Pereyra Miguel3</v>
      </c>
      <c r="J3519" s="14" t="str">
        <f t="shared" si="922"/>
        <v xml:space="preserve">Desarmar distribucion completa. Cambiar kit, bomba de agua, correa poly-v y liquido refrigerante. Purgado del circuito de refrigeracion. Puesta a punto. Armado total.  </v>
      </c>
      <c r="L3519" s="3">
        <v>1</v>
      </c>
      <c r="M3519" s="10" t="s">
        <v>1970</v>
      </c>
      <c r="N3519" s="3" t="s">
        <v>771</v>
      </c>
      <c r="O3519" s="158">
        <v>7611.57</v>
      </c>
      <c r="P3519" s="158">
        <v>1598.43</v>
      </c>
      <c r="Q3519" s="7">
        <v>9210</v>
      </c>
      <c r="S3519" s="8"/>
      <c r="T3519" s="11">
        <v>2</v>
      </c>
      <c r="U3519" s="158">
        <v>10743.81</v>
      </c>
      <c r="V3519" s="158">
        <v>2256.19</v>
      </c>
      <c r="W3519" s="76">
        <v>13000</v>
      </c>
      <c r="X3519" s="16">
        <f t="shared" ref="X3519:X3582" si="928">W3519*T3519</f>
        <v>26000</v>
      </c>
      <c r="AC3519" s="18">
        <f t="shared" si="920"/>
        <v>0</v>
      </c>
      <c r="AD3519" s="19">
        <f t="shared" si="923"/>
        <v>160000</v>
      </c>
      <c r="AE3519" s="21">
        <f t="shared" si="919"/>
        <v>18420</v>
      </c>
      <c r="AF3519" s="20">
        <f t="shared" si="924"/>
        <v>0</v>
      </c>
      <c r="AG3519" s="20">
        <f t="shared" si="925"/>
        <v>0</v>
      </c>
      <c r="AH3519" s="20">
        <f t="shared" si="926"/>
        <v>0</v>
      </c>
      <c r="AI3519" s="20">
        <f t="shared" si="917"/>
        <v>0</v>
      </c>
      <c r="AJ3519" s="20">
        <f t="shared" si="918"/>
        <v>0</v>
      </c>
      <c r="AK3519" s="20">
        <f t="shared" si="921"/>
        <v>0</v>
      </c>
      <c r="AL3519" s="171"/>
    </row>
    <row r="3520" spans="1:38" ht="15.75" customHeight="1" x14ac:dyDescent="0.25">
      <c r="A3520" s="3">
        <v>2135</v>
      </c>
      <c r="B3520" s="14">
        <f t="shared" si="914"/>
        <v>4</v>
      </c>
      <c r="C3520" s="9">
        <f>IF(A3520=A3519,C3519,"")</f>
        <v>45503</v>
      </c>
      <c r="D3520" s="3" t="str">
        <f>IF(A3520=A3519,D3519,"")</f>
        <v>Pereyra Miguel</v>
      </c>
      <c r="E3520" s="14" t="str">
        <f t="shared" si="927"/>
        <v>2135Pereyra Miguel4</v>
      </c>
      <c r="J3520" s="14" t="str">
        <f t="shared" si="922"/>
        <v xml:space="preserve">Desarmar distribucion completa. Cambiar kit, bomba de agua, correa poly-v y liquido refrigerante. Purgado del circuito de refrigeracion. Puesta a punto. Armado total.   </v>
      </c>
      <c r="L3520" s="3">
        <v>1</v>
      </c>
      <c r="M3520" s="10" t="s">
        <v>1431</v>
      </c>
      <c r="N3520" s="3" t="s">
        <v>771</v>
      </c>
      <c r="O3520" s="158">
        <v>1632.24</v>
      </c>
      <c r="P3520" s="158">
        <v>342.76</v>
      </c>
      <c r="Q3520" s="7">
        <v>1975</v>
      </c>
      <c r="S3520" s="8"/>
      <c r="T3520" s="11">
        <v>1</v>
      </c>
      <c r="U3520" s="158">
        <v>3719.01</v>
      </c>
      <c r="V3520" s="158">
        <v>780.99</v>
      </c>
      <c r="W3520" s="76">
        <v>4500</v>
      </c>
      <c r="X3520" s="16">
        <f t="shared" si="928"/>
        <v>4500</v>
      </c>
      <c r="AC3520" s="18">
        <f t="shared" si="920"/>
        <v>0</v>
      </c>
      <c r="AD3520" s="19">
        <f t="shared" si="923"/>
        <v>160000</v>
      </c>
      <c r="AE3520" s="21">
        <f t="shared" si="919"/>
        <v>1975</v>
      </c>
      <c r="AF3520" s="20">
        <f t="shared" si="924"/>
        <v>0</v>
      </c>
      <c r="AG3520" s="20">
        <f t="shared" si="925"/>
        <v>0</v>
      </c>
      <c r="AH3520" s="20">
        <f t="shared" si="926"/>
        <v>0</v>
      </c>
      <c r="AI3520" s="20">
        <f t="shared" si="917"/>
        <v>0</v>
      </c>
      <c r="AJ3520" s="20">
        <f t="shared" si="918"/>
        <v>0</v>
      </c>
      <c r="AK3520" s="20">
        <f t="shared" si="921"/>
        <v>0</v>
      </c>
      <c r="AL3520" s="171"/>
    </row>
    <row r="3521" spans="1:38" ht="15.75" customHeight="1" x14ac:dyDescent="0.25">
      <c r="A3521" s="3">
        <v>2136</v>
      </c>
      <c r="B3521" s="14">
        <f t="shared" si="914"/>
        <v>1</v>
      </c>
      <c r="C3521" s="9">
        <v>45504</v>
      </c>
      <c r="D3521" s="3" t="s">
        <v>2229</v>
      </c>
      <c r="E3521" s="14" t="str">
        <f t="shared" si="927"/>
        <v>2136Barroso Ruben1</v>
      </c>
      <c r="F3521" s="119" t="s">
        <v>2233</v>
      </c>
      <c r="G3521" s="119" t="s">
        <v>1187</v>
      </c>
      <c r="I3521" s="10" t="s">
        <v>4227</v>
      </c>
      <c r="J3521" s="14" t="str">
        <f t="shared" si="922"/>
        <v>Auxilio. Sacar tapa de valvulas. Sacar ejes de balancines completos. Reemplazar tres balancines rotos por nuevos. Control del resto de balancines. Puesta a punto. Armado total. Hacer asientos de inyectores. Reemplazar arandelas antiflama de base de inyectores.</v>
      </c>
      <c r="K3521" s="3" t="s">
        <v>1539</v>
      </c>
      <c r="L3521" s="3">
        <v>1</v>
      </c>
      <c r="M3521" s="10" t="s">
        <v>4228</v>
      </c>
      <c r="N3521" s="3" t="s">
        <v>734</v>
      </c>
      <c r="O3521" s="158">
        <v>51239.67</v>
      </c>
      <c r="P3521" s="158">
        <v>10760.33</v>
      </c>
      <c r="Q3521" s="7">
        <v>62000</v>
      </c>
      <c r="S3521" s="8"/>
      <c r="T3521" s="11">
        <v>2</v>
      </c>
      <c r="U3521" s="158">
        <v>64958.68</v>
      </c>
      <c r="V3521" s="158">
        <v>13641.32</v>
      </c>
      <c r="W3521" s="76">
        <v>86000</v>
      </c>
      <c r="X3521" s="16">
        <f t="shared" si="928"/>
        <v>172000</v>
      </c>
      <c r="Y3521" s="3">
        <v>1</v>
      </c>
      <c r="Z3521" s="114">
        <v>595041.32999999996</v>
      </c>
      <c r="AA3521" s="114">
        <v>124958.67</v>
      </c>
      <c r="AB3521" s="4">
        <v>755000</v>
      </c>
      <c r="AC3521" s="18">
        <f t="shared" si="920"/>
        <v>755000</v>
      </c>
      <c r="AD3521" s="19">
        <f t="shared" si="923"/>
        <v>755000</v>
      </c>
      <c r="AE3521" s="21">
        <f t="shared" si="919"/>
        <v>124000</v>
      </c>
      <c r="AF3521" s="20">
        <f t="shared" si="924"/>
        <v>142200</v>
      </c>
      <c r="AG3521" s="20">
        <f t="shared" si="925"/>
        <v>225000</v>
      </c>
      <c r="AH3521" s="20">
        <f t="shared" si="926"/>
        <v>755000</v>
      </c>
      <c r="AI3521" s="20">
        <f t="shared" si="917"/>
        <v>980000</v>
      </c>
      <c r="AJ3521" s="20">
        <f t="shared" si="918"/>
        <v>0</v>
      </c>
      <c r="AK3521" s="20">
        <f t="shared" si="921"/>
        <v>980000</v>
      </c>
      <c r="AL3521" s="171"/>
    </row>
    <row r="3522" spans="1:38" ht="15.75" customHeight="1" x14ac:dyDescent="0.25">
      <c r="A3522" s="3">
        <v>2136</v>
      </c>
      <c r="B3522" s="14">
        <f t="shared" si="914"/>
        <v>2</v>
      </c>
      <c r="C3522" s="9">
        <f>IF(A3522=A3521,C3521,"")</f>
        <v>45504</v>
      </c>
      <c r="D3522" s="3" t="str">
        <f>IF(A3522=A3521,D3521,"")</f>
        <v>Barroso Ruben</v>
      </c>
      <c r="E3522" s="14" t="str">
        <f t="shared" si="927"/>
        <v>2136Barroso Ruben2</v>
      </c>
      <c r="J3522" s="14" t="str">
        <f t="shared" si="922"/>
        <v xml:space="preserve">Auxilio. Sacar tapa de valvulas. Sacar ejes de balancines completos. Reemplazar tres balancines rotos por nuevos. Control del resto de balancines. Puesta a punto. Armado total. Hacer asientos de inyectores. Reemplazar arandelas antiflama de base de inyectores. </v>
      </c>
      <c r="L3522" s="3">
        <v>1</v>
      </c>
      <c r="M3522" s="10" t="s">
        <v>4229</v>
      </c>
      <c r="N3522" s="3" t="s">
        <v>734</v>
      </c>
      <c r="O3522" s="158">
        <v>48760.33</v>
      </c>
      <c r="P3522" s="158">
        <v>10239.67</v>
      </c>
      <c r="Q3522" s="7">
        <v>59000</v>
      </c>
      <c r="S3522" s="8"/>
      <c r="T3522" s="11">
        <v>1</v>
      </c>
      <c r="U3522" s="158">
        <v>61570.25</v>
      </c>
      <c r="V3522" s="158">
        <v>12929.75</v>
      </c>
      <c r="W3522" s="76">
        <v>12000</v>
      </c>
      <c r="X3522" s="16">
        <f t="shared" si="928"/>
        <v>12000</v>
      </c>
      <c r="AC3522" s="18">
        <f t="shared" si="920"/>
        <v>0</v>
      </c>
      <c r="AD3522" s="19">
        <f t="shared" si="923"/>
        <v>755000</v>
      </c>
      <c r="AE3522" s="21">
        <f t="shared" si="919"/>
        <v>59000</v>
      </c>
      <c r="AF3522" s="20">
        <f t="shared" si="924"/>
        <v>0</v>
      </c>
      <c r="AG3522" s="20">
        <f t="shared" si="925"/>
        <v>0</v>
      </c>
      <c r="AH3522" s="20">
        <f t="shared" si="926"/>
        <v>0</v>
      </c>
      <c r="AI3522" s="20">
        <f t="shared" si="917"/>
        <v>0</v>
      </c>
      <c r="AJ3522" s="20">
        <f t="shared" si="918"/>
        <v>0</v>
      </c>
      <c r="AK3522" s="20">
        <f t="shared" si="921"/>
        <v>0</v>
      </c>
      <c r="AL3522" s="171"/>
    </row>
    <row r="3523" spans="1:38" ht="15.75" customHeight="1" x14ac:dyDescent="0.25">
      <c r="A3523" s="3">
        <v>2136</v>
      </c>
      <c r="B3523" s="14">
        <f t="shared" si="914"/>
        <v>3</v>
      </c>
      <c r="C3523" s="9">
        <f>IF(A3523=A3522,C3522,"")</f>
        <v>45504</v>
      </c>
      <c r="D3523" s="3" t="str">
        <f>IF(A3523=A3522,D3522,"")</f>
        <v>Barroso Ruben</v>
      </c>
      <c r="E3523" s="14" t="str">
        <f t="shared" si="927"/>
        <v>2136Barroso Ruben3</v>
      </c>
      <c r="J3523" s="14" t="str">
        <f t="shared" si="922"/>
        <v xml:space="preserve">Auxilio. Sacar tapa de valvulas. Sacar ejes de balancines completos. Reemplazar tres balancines rotos por nuevos. Control del resto de balancines. Puesta a punto. Armado total. Hacer asientos de inyectores. Reemplazar arandelas antiflama de base de inyectores.  </v>
      </c>
      <c r="L3523" s="3">
        <v>1</v>
      </c>
      <c r="M3523" s="10" t="s">
        <v>2305</v>
      </c>
      <c r="N3523" s="3" t="s">
        <v>734</v>
      </c>
      <c r="O3523" s="158">
        <v>16528.93</v>
      </c>
      <c r="P3523" s="158">
        <v>3471.07</v>
      </c>
      <c r="Q3523" s="7">
        <v>20000</v>
      </c>
      <c r="S3523" s="8"/>
      <c r="T3523" s="11">
        <v>1</v>
      </c>
      <c r="U3523" s="158">
        <v>20661.16</v>
      </c>
      <c r="V3523" s="158">
        <v>4338.84</v>
      </c>
      <c r="W3523" s="76">
        <v>33000</v>
      </c>
      <c r="X3523" s="16">
        <f t="shared" si="928"/>
        <v>33000</v>
      </c>
      <c r="AC3523" s="18">
        <f t="shared" si="920"/>
        <v>0</v>
      </c>
      <c r="AD3523" s="19">
        <f t="shared" si="923"/>
        <v>755000</v>
      </c>
      <c r="AE3523" s="21">
        <f t="shared" si="919"/>
        <v>20000</v>
      </c>
      <c r="AF3523" s="20">
        <f t="shared" si="924"/>
        <v>0</v>
      </c>
      <c r="AG3523" s="20">
        <f t="shared" si="925"/>
        <v>0</v>
      </c>
      <c r="AH3523" s="20">
        <f t="shared" si="926"/>
        <v>0</v>
      </c>
      <c r="AI3523" s="20">
        <f t="shared" si="917"/>
        <v>0</v>
      </c>
      <c r="AJ3523" s="20">
        <f t="shared" si="918"/>
        <v>0</v>
      </c>
      <c r="AK3523" s="20">
        <f t="shared" si="921"/>
        <v>0</v>
      </c>
      <c r="AL3523" s="171"/>
    </row>
    <row r="3524" spans="1:38" ht="15.75" customHeight="1" x14ac:dyDescent="0.25">
      <c r="A3524" s="3">
        <v>2136</v>
      </c>
      <c r="B3524" s="14">
        <f t="shared" ref="B3524:B3587" si="929">IF(A3524=A3523,B3523+1,1)</f>
        <v>4</v>
      </c>
      <c r="C3524" s="9">
        <f>IF(A3524=A3523,C3523,"")</f>
        <v>45504</v>
      </c>
      <c r="D3524" s="3" t="str">
        <f>IF(A3524=A3523,D3523,"")</f>
        <v>Barroso Ruben</v>
      </c>
      <c r="E3524" s="14" t="str">
        <f t="shared" si="927"/>
        <v>2136Barroso Ruben4</v>
      </c>
      <c r="J3524" s="14" t="str">
        <f t="shared" si="922"/>
        <v xml:space="preserve">Auxilio. Sacar tapa de valvulas. Sacar ejes de balancines completos. Reemplazar tres balancines rotos por nuevos. Control del resto de balancines. Puesta a punto. Armado total. Hacer asientos de inyectores. Reemplazar arandelas antiflama de base de inyectores.   </v>
      </c>
      <c r="L3524" s="3">
        <v>1</v>
      </c>
      <c r="M3524" s="10" t="s">
        <v>4230</v>
      </c>
      <c r="N3524" s="3" t="s">
        <v>734</v>
      </c>
      <c r="O3524" s="158">
        <v>991.74</v>
      </c>
      <c r="P3524" s="158">
        <v>208.26</v>
      </c>
      <c r="Q3524" s="7">
        <v>1200</v>
      </c>
      <c r="S3524" s="8"/>
      <c r="T3524" s="11">
        <v>4</v>
      </c>
      <c r="U3524" s="158">
        <v>1322.32</v>
      </c>
      <c r="V3524" s="158">
        <v>277.68</v>
      </c>
      <c r="W3524" s="76">
        <v>2000</v>
      </c>
      <c r="X3524" s="16">
        <f t="shared" si="928"/>
        <v>8000</v>
      </c>
      <c r="AC3524" s="18">
        <f t="shared" si="920"/>
        <v>0</v>
      </c>
      <c r="AD3524" s="19">
        <f t="shared" si="923"/>
        <v>755000</v>
      </c>
      <c r="AE3524" s="21">
        <f t="shared" si="919"/>
        <v>4800</v>
      </c>
      <c r="AF3524" s="20">
        <f t="shared" si="924"/>
        <v>0</v>
      </c>
      <c r="AG3524" s="20">
        <f t="shared" si="925"/>
        <v>0</v>
      </c>
      <c r="AH3524" s="20">
        <f t="shared" si="926"/>
        <v>0</v>
      </c>
      <c r="AI3524" s="20">
        <f t="shared" si="917"/>
        <v>0</v>
      </c>
      <c r="AJ3524" s="20">
        <f t="shared" si="918"/>
        <v>0</v>
      </c>
      <c r="AK3524" s="20">
        <f t="shared" si="921"/>
        <v>0</v>
      </c>
      <c r="AL3524" s="171"/>
    </row>
    <row r="3525" spans="1:38" ht="15.75" customHeight="1" x14ac:dyDescent="0.25">
      <c r="A3525" s="3">
        <v>2137</v>
      </c>
      <c r="B3525" s="14">
        <f t="shared" si="929"/>
        <v>1</v>
      </c>
      <c r="C3525" s="9">
        <v>45504</v>
      </c>
      <c r="D3525" s="3" t="s">
        <v>505</v>
      </c>
      <c r="E3525" s="14" t="str">
        <f t="shared" si="927"/>
        <v>2137Municipalidad Laboulaye1</v>
      </c>
      <c r="F3525" s="119" t="s">
        <v>3836</v>
      </c>
      <c r="G3525" s="119" t="s">
        <v>765</v>
      </c>
      <c r="H3525" s="119">
        <v>31815</v>
      </c>
      <c r="I3525" s="10" t="s">
        <v>4235</v>
      </c>
      <c r="J3525" s="14" t="str">
        <f t="shared" si="922"/>
        <v>Cambiar correa de direccion hidraulica.</v>
      </c>
      <c r="K3525" s="3" t="s">
        <v>1665</v>
      </c>
      <c r="L3525" s="3">
        <v>1</v>
      </c>
      <c r="M3525" s="10" t="s">
        <v>4231</v>
      </c>
      <c r="N3525" s="3" t="s">
        <v>2484</v>
      </c>
      <c r="O3525" s="158">
        <v>14545.46</v>
      </c>
      <c r="P3525" s="158">
        <v>3054.55</v>
      </c>
      <c r="Q3525" s="7">
        <v>17600.009999999998</v>
      </c>
      <c r="S3525" s="8"/>
      <c r="T3525" s="11">
        <v>1</v>
      </c>
      <c r="U3525" s="158">
        <v>21487.61</v>
      </c>
      <c r="V3525" s="158">
        <v>4512.3900000000003</v>
      </c>
      <c r="W3525" s="76">
        <v>26000</v>
      </c>
      <c r="X3525" s="16">
        <f t="shared" si="928"/>
        <v>26000</v>
      </c>
      <c r="Y3525" s="3">
        <v>1</v>
      </c>
      <c r="Z3525" s="114">
        <v>24793.39</v>
      </c>
      <c r="AA3525" s="114">
        <v>5206.6099999999997</v>
      </c>
      <c r="AB3525" s="4">
        <v>30000</v>
      </c>
      <c r="AC3525" s="18">
        <f t="shared" si="920"/>
        <v>30000</v>
      </c>
      <c r="AD3525" s="19">
        <f t="shared" si="923"/>
        <v>30000</v>
      </c>
      <c r="AE3525" s="21">
        <f t="shared" si="919"/>
        <v>17600.009999999998</v>
      </c>
      <c r="AF3525" s="20">
        <f t="shared" si="924"/>
        <v>17600.009999999998</v>
      </c>
      <c r="AG3525" s="20">
        <f t="shared" si="925"/>
        <v>26000</v>
      </c>
      <c r="AH3525" s="20">
        <f t="shared" si="926"/>
        <v>30000</v>
      </c>
      <c r="AI3525" s="20">
        <f t="shared" si="917"/>
        <v>46280.991735537194</v>
      </c>
      <c r="AJ3525" s="20">
        <f t="shared" si="918"/>
        <v>9719.008264462811</v>
      </c>
      <c r="AK3525" s="20">
        <f t="shared" si="921"/>
        <v>56000</v>
      </c>
      <c r="AL3525" s="171">
        <v>65</v>
      </c>
    </row>
    <row r="3526" spans="1:38" ht="15.75" customHeight="1" x14ac:dyDescent="0.25">
      <c r="A3526" s="3">
        <v>2137</v>
      </c>
      <c r="B3526" s="14">
        <f t="shared" si="929"/>
        <v>2</v>
      </c>
      <c r="C3526" s="9">
        <f>IF(A3526=A3525,C3525,"")</f>
        <v>45504</v>
      </c>
      <c r="D3526" s="3" t="str">
        <f>IF(A3526=A3525,D3525,"")</f>
        <v>Municipalidad Laboulaye</v>
      </c>
      <c r="E3526" s="14" t="str">
        <f t="shared" si="927"/>
        <v>2137Municipalidad Laboulaye2</v>
      </c>
      <c r="J3526" s="14" t="str">
        <f t="shared" si="922"/>
        <v xml:space="preserve">Cambiar correa de direccion hidraulica. </v>
      </c>
      <c r="S3526" s="8"/>
      <c r="W3526" s="76"/>
      <c r="X3526" s="16">
        <f t="shared" si="928"/>
        <v>0</v>
      </c>
      <c r="AC3526" s="18">
        <f t="shared" si="920"/>
        <v>0</v>
      </c>
      <c r="AD3526" s="19">
        <f t="shared" si="923"/>
        <v>30000</v>
      </c>
      <c r="AE3526" s="21">
        <f t="shared" si="919"/>
        <v>0</v>
      </c>
      <c r="AF3526" s="20">
        <f t="shared" si="924"/>
        <v>0</v>
      </c>
      <c r="AG3526" s="20">
        <f t="shared" si="925"/>
        <v>0</v>
      </c>
      <c r="AH3526" s="20">
        <f t="shared" si="926"/>
        <v>0</v>
      </c>
      <c r="AI3526" s="20">
        <f t="shared" si="917"/>
        <v>0</v>
      </c>
      <c r="AJ3526" s="20">
        <f t="shared" si="918"/>
        <v>0</v>
      </c>
      <c r="AK3526" s="20">
        <f t="shared" si="921"/>
        <v>0</v>
      </c>
      <c r="AL3526" s="171"/>
    </row>
    <row r="3527" spans="1:38" ht="15.75" customHeight="1" x14ac:dyDescent="0.25">
      <c r="A3527" s="3">
        <v>2138</v>
      </c>
      <c r="B3527" s="14">
        <f t="shared" si="929"/>
        <v>1</v>
      </c>
      <c r="C3527" s="9">
        <v>45504</v>
      </c>
      <c r="D3527" s="3" t="s">
        <v>505</v>
      </c>
      <c r="E3527" s="14" t="str">
        <f t="shared" si="927"/>
        <v>2138Municipalidad Laboulaye1</v>
      </c>
      <c r="F3527" s="119" t="s">
        <v>998</v>
      </c>
      <c r="G3527" s="119" t="s">
        <v>806</v>
      </c>
      <c r="H3527" s="119">
        <v>67758</v>
      </c>
      <c r="I3527" s="10" t="s">
        <v>4232</v>
      </c>
      <c r="J3527" s="14" t="str">
        <f t="shared" si="922"/>
        <v>Control del tren delantero. No se hallo rotura alguna. Colocar plasticos de pasarueda y paragolpe delantero izquierdo en correcta posicion. Amurar con tornillos y precintos nuevos. LLEVAR VEHICULO A TAPICERO PARA REGULAR PUERTAS Y RUIDOS.</v>
      </c>
      <c r="K3527" s="3" t="s">
        <v>1665</v>
      </c>
      <c r="S3527" s="8"/>
      <c r="W3527" s="76"/>
      <c r="X3527" s="16">
        <f t="shared" si="928"/>
        <v>0</v>
      </c>
      <c r="Y3527" s="3">
        <v>1</v>
      </c>
      <c r="Z3527" s="114">
        <v>37190.089999999997</v>
      </c>
      <c r="AA3527" s="114">
        <v>7809.91</v>
      </c>
      <c r="AB3527" s="4">
        <v>45000</v>
      </c>
      <c r="AC3527" s="18">
        <f t="shared" si="920"/>
        <v>45000</v>
      </c>
      <c r="AD3527" s="19">
        <f t="shared" si="923"/>
        <v>45000</v>
      </c>
      <c r="AE3527" s="21">
        <f t="shared" si="919"/>
        <v>0</v>
      </c>
      <c r="AF3527" s="20">
        <f t="shared" si="924"/>
        <v>0</v>
      </c>
      <c r="AG3527" s="20">
        <f t="shared" si="925"/>
        <v>0</v>
      </c>
      <c r="AH3527" s="20">
        <f t="shared" si="926"/>
        <v>45000</v>
      </c>
      <c r="AI3527" s="20">
        <f t="shared" si="917"/>
        <v>37190.082644628099</v>
      </c>
      <c r="AJ3527" s="20">
        <f t="shared" si="918"/>
        <v>7809.9173553719002</v>
      </c>
      <c r="AK3527" s="20">
        <f t="shared" si="921"/>
        <v>45000</v>
      </c>
      <c r="AL3527" s="171">
        <v>64</v>
      </c>
    </row>
    <row r="3528" spans="1:38" ht="15.75" customHeight="1" x14ac:dyDescent="0.25">
      <c r="A3528" s="3">
        <v>2138</v>
      </c>
      <c r="B3528" s="14">
        <f t="shared" si="929"/>
        <v>2</v>
      </c>
      <c r="C3528" s="9">
        <f>IF(A3528=A3527,C3527,"")</f>
        <v>45504</v>
      </c>
      <c r="D3528" s="3" t="str">
        <f>IF(A3528=A3527,D3527,"")</f>
        <v>Municipalidad Laboulaye</v>
      </c>
      <c r="E3528" s="14" t="str">
        <f t="shared" si="927"/>
        <v>2138Municipalidad Laboulaye2</v>
      </c>
      <c r="J3528" s="14" t="str">
        <f t="shared" si="922"/>
        <v xml:space="preserve">Control del tren delantero. No se hallo rotura alguna. Colocar plasticos de pasarueda y paragolpe delantero izquierdo en correcta posicion. Amurar con tornillos y precintos nuevos. LLEVAR VEHICULO A TAPICERO PARA REGULAR PUERTAS Y RUIDOS. </v>
      </c>
      <c r="S3528" s="8"/>
      <c r="W3528" s="76"/>
      <c r="X3528" s="16">
        <f t="shared" si="928"/>
        <v>0</v>
      </c>
      <c r="AC3528" s="18">
        <f t="shared" si="920"/>
        <v>0</v>
      </c>
      <c r="AD3528" s="19">
        <f t="shared" si="923"/>
        <v>45000</v>
      </c>
      <c r="AE3528" s="21">
        <f t="shared" si="919"/>
        <v>0</v>
      </c>
      <c r="AF3528" s="20">
        <f t="shared" si="924"/>
        <v>0</v>
      </c>
      <c r="AG3528" s="20">
        <f t="shared" si="925"/>
        <v>0</v>
      </c>
      <c r="AH3528" s="20">
        <f t="shared" si="926"/>
        <v>0</v>
      </c>
      <c r="AI3528" s="20">
        <f t="shared" si="917"/>
        <v>0</v>
      </c>
      <c r="AJ3528" s="20">
        <f t="shared" si="918"/>
        <v>0</v>
      </c>
      <c r="AK3528" s="20">
        <f t="shared" si="921"/>
        <v>0</v>
      </c>
      <c r="AL3528" s="171"/>
    </row>
    <row r="3529" spans="1:38" ht="15.75" customHeight="1" x14ac:dyDescent="0.25">
      <c r="A3529" s="3">
        <v>2139</v>
      </c>
      <c r="B3529" s="14">
        <f t="shared" si="929"/>
        <v>1</v>
      </c>
      <c r="C3529" s="9">
        <v>45504</v>
      </c>
      <c r="D3529" s="3" t="s">
        <v>4233</v>
      </c>
      <c r="E3529" s="14" t="str">
        <f t="shared" si="927"/>
        <v>2139Polanco Andres1</v>
      </c>
      <c r="F3529" s="119" t="s">
        <v>4234</v>
      </c>
      <c r="G3529" s="119" t="s">
        <v>1494</v>
      </c>
      <c r="H3529" s="119">
        <v>72129</v>
      </c>
      <c r="I3529" s="10" t="s">
        <v>4238</v>
      </c>
      <c r="J3529" s="14" t="str">
        <f t="shared" si="922"/>
        <v xml:space="preserve">Service completo. Cambio de aceite y filtros. Control general del vehiculo. Cambiar juego de bujias. </v>
      </c>
      <c r="K3529" s="3" t="s">
        <v>2390</v>
      </c>
      <c r="L3529" s="3">
        <v>1</v>
      </c>
      <c r="M3529" s="10" t="s">
        <v>918</v>
      </c>
      <c r="N3529" s="3" t="s">
        <v>771</v>
      </c>
      <c r="O3529" s="158">
        <v>24793.39</v>
      </c>
      <c r="P3529" s="158">
        <v>5206.6099999999997</v>
      </c>
      <c r="Q3529" s="7">
        <v>30000</v>
      </c>
      <c r="S3529" s="8"/>
      <c r="T3529" s="11">
        <v>1</v>
      </c>
      <c r="U3529" s="158">
        <v>34710.75</v>
      </c>
      <c r="V3529" s="158">
        <v>7289.25</v>
      </c>
      <c r="W3529" s="76">
        <v>42000</v>
      </c>
      <c r="X3529" s="16">
        <f t="shared" si="928"/>
        <v>42000</v>
      </c>
      <c r="Y3529" s="3">
        <v>1</v>
      </c>
      <c r="Z3529" s="114">
        <v>57851.24</v>
      </c>
      <c r="AA3529" s="114">
        <v>12148.76</v>
      </c>
      <c r="AB3529" s="4">
        <v>70000</v>
      </c>
      <c r="AC3529" s="18">
        <f t="shared" si="920"/>
        <v>70000</v>
      </c>
      <c r="AD3529" s="19">
        <f t="shared" si="923"/>
        <v>70000</v>
      </c>
      <c r="AE3529" s="21">
        <f t="shared" si="919"/>
        <v>30000</v>
      </c>
      <c r="AF3529" s="20">
        <f t="shared" si="924"/>
        <v>43025</v>
      </c>
      <c r="AG3529" s="20">
        <f t="shared" si="925"/>
        <v>133600</v>
      </c>
      <c r="AH3529" s="20">
        <f t="shared" si="926"/>
        <v>70000</v>
      </c>
      <c r="AI3529" s="20">
        <f t="shared" si="917"/>
        <v>203600</v>
      </c>
      <c r="AJ3529" s="20">
        <f t="shared" si="918"/>
        <v>0</v>
      </c>
      <c r="AK3529" s="20">
        <f t="shared" si="921"/>
        <v>203600</v>
      </c>
      <c r="AL3529" s="171"/>
    </row>
    <row r="3530" spans="1:38" ht="15.75" customHeight="1" x14ac:dyDescent="0.25">
      <c r="A3530" s="3">
        <v>2139</v>
      </c>
      <c r="B3530" s="14">
        <f t="shared" si="929"/>
        <v>2</v>
      </c>
      <c r="C3530" s="9">
        <f>IF(A3530=A3529,C3529,"")</f>
        <v>45504</v>
      </c>
      <c r="D3530" s="3" t="str">
        <f>IF(A3530=A3529,D3529,"")</f>
        <v>Polanco Andres</v>
      </c>
      <c r="E3530" s="14" t="str">
        <f t="shared" si="927"/>
        <v>2139Polanco Andres2</v>
      </c>
      <c r="J3530" s="14" t="str">
        <f t="shared" si="922"/>
        <v xml:space="preserve">Service completo. Cambio de aceite y filtros. Control general del vehiculo. Cambiar juego de bujias.  </v>
      </c>
      <c r="L3530" s="3">
        <v>1</v>
      </c>
      <c r="M3530" s="10" t="s">
        <v>728</v>
      </c>
      <c r="N3530" s="3" t="s">
        <v>771</v>
      </c>
      <c r="O3530" s="158">
        <v>3739.67</v>
      </c>
      <c r="P3530" s="158">
        <v>785.33</v>
      </c>
      <c r="Q3530" s="7">
        <v>4525</v>
      </c>
      <c r="S3530" s="8"/>
      <c r="T3530" s="11">
        <v>4</v>
      </c>
      <c r="U3530" s="158">
        <v>10082.65</v>
      </c>
      <c r="V3530" s="158">
        <v>2117.35</v>
      </c>
      <c r="W3530" s="76">
        <v>12200</v>
      </c>
      <c r="X3530" s="16">
        <f t="shared" si="928"/>
        <v>48800</v>
      </c>
      <c r="AC3530" s="18">
        <f t="shared" si="920"/>
        <v>0</v>
      </c>
      <c r="AD3530" s="19">
        <f t="shared" si="923"/>
        <v>70000</v>
      </c>
      <c r="AE3530" s="21">
        <f t="shared" si="919"/>
        <v>18100</v>
      </c>
      <c r="AF3530" s="20">
        <f t="shared" si="924"/>
        <v>0</v>
      </c>
      <c r="AG3530" s="20">
        <f t="shared" si="925"/>
        <v>0</v>
      </c>
      <c r="AH3530" s="20">
        <f t="shared" si="926"/>
        <v>0</v>
      </c>
      <c r="AI3530" s="20">
        <f t="shared" si="917"/>
        <v>0</v>
      </c>
      <c r="AJ3530" s="20">
        <f t="shared" si="918"/>
        <v>0</v>
      </c>
      <c r="AK3530" s="20">
        <f t="shared" si="921"/>
        <v>0</v>
      </c>
      <c r="AL3530" s="171"/>
    </row>
    <row r="3531" spans="1:38" ht="15.75" customHeight="1" x14ac:dyDescent="0.25">
      <c r="A3531" s="3">
        <v>2139</v>
      </c>
      <c r="B3531" s="14">
        <f t="shared" si="929"/>
        <v>3</v>
      </c>
      <c r="C3531" s="9">
        <f>IF(A3531=A3530,C3530,"")</f>
        <v>45504</v>
      </c>
      <c r="D3531" s="3" t="str">
        <f>IF(A3531=A3530,D3530,"")</f>
        <v>Polanco Andres</v>
      </c>
      <c r="E3531" s="14" t="str">
        <f t="shared" si="927"/>
        <v>2139Polanco Andres3</v>
      </c>
      <c r="J3531" s="14" t="str">
        <f t="shared" si="922"/>
        <v xml:space="preserve">Service completo. Cambio de aceite y filtros. Control general del vehiculo. Cambiar juego de bujias.   </v>
      </c>
      <c r="L3531" s="3">
        <v>1</v>
      </c>
      <c r="M3531" s="10" t="s">
        <v>2222</v>
      </c>
      <c r="N3531" s="3" t="s">
        <v>734</v>
      </c>
      <c r="O3531" s="158">
        <v>7024.8</v>
      </c>
      <c r="P3531" s="158">
        <v>1475.2</v>
      </c>
      <c r="Q3531" s="7">
        <v>8500</v>
      </c>
      <c r="S3531" s="8"/>
      <c r="T3531" s="11">
        <v>4</v>
      </c>
      <c r="U3531" s="158">
        <v>8842.98</v>
      </c>
      <c r="V3531" s="158">
        <v>1857.02</v>
      </c>
      <c r="W3531" s="76">
        <v>10700</v>
      </c>
      <c r="X3531" s="16">
        <f t="shared" si="928"/>
        <v>42800</v>
      </c>
      <c r="AC3531" s="18">
        <f t="shared" si="920"/>
        <v>0</v>
      </c>
      <c r="AD3531" s="19">
        <f t="shared" si="923"/>
        <v>70000</v>
      </c>
      <c r="AE3531" s="21">
        <f t="shared" si="919"/>
        <v>34000</v>
      </c>
      <c r="AF3531" s="20">
        <f t="shared" si="924"/>
        <v>0</v>
      </c>
      <c r="AG3531" s="20">
        <f t="shared" si="925"/>
        <v>0</v>
      </c>
      <c r="AH3531" s="20">
        <f t="shared" si="926"/>
        <v>0</v>
      </c>
      <c r="AI3531" s="20">
        <f t="shared" si="917"/>
        <v>0</v>
      </c>
      <c r="AJ3531" s="20">
        <f t="shared" si="918"/>
        <v>0</v>
      </c>
      <c r="AK3531" s="20">
        <f t="shared" si="921"/>
        <v>0</v>
      </c>
      <c r="AL3531" s="171"/>
    </row>
    <row r="3532" spans="1:38" ht="15.75" customHeight="1" x14ac:dyDescent="0.25">
      <c r="A3532" s="3">
        <v>2139</v>
      </c>
      <c r="B3532" s="14">
        <f t="shared" si="929"/>
        <v>4</v>
      </c>
      <c r="C3532" s="9">
        <f>IF(A3532=A3531,C3531,"")</f>
        <v>45504</v>
      </c>
      <c r="D3532" s="3" t="str">
        <f>IF(A3532=A3531,D3531,"")</f>
        <v>Polanco Andres</v>
      </c>
      <c r="E3532" s="14" t="str">
        <f t="shared" si="927"/>
        <v>2139Polanco Andres4</v>
      </c>
      <c r="J3532" s="14" t="str">
        <f t="shared" si="922"/>
        <v xml:space="preserve">Service completo. Cambio de aceite y filtros. Control general del vehiculo. Cambiar juego de bujias.    </v>
      </c>
      <c r="S3532" s="8"/>
      <c r="W3532" s="76"/>
      <c r="X3532" s="16">
        <f t="shared" si="928"/>
        <v>0</v>
      </c>
      <c r="AC3532" s="18">
        <f t="shared" si="920"/>
        <v>0</v>
      </c>
      <c r="AD3532" s="19">
        <f t="shared" si="923"/>
        <v>70000</v>
      </c>
      <c r="AE3532" s="21">
        <f t="shared" si="919"/>
        <v>0</v>
      </c>
      <c r="AF3532" s="20">
        <f t="shared" si="924"/>
        <v>0</v>
      </c>
      <c r="AG3532" s="20">
        <f t="shared" si="925"/>
        <v>0</v>
      </c>
      <c r="AH3532" s="20">
        <f t="shared" si="926"/>
        <v>0</v>
      </c>
      <c r="AI3532" s="20">
        <f t="shared" si="917"/>
        <v>0</v>
      </c>
      <c r="AJ3532" s="20">
        <f t="shared" si="918"/>
        <v>0</v>
      </c>
      <c r="AK3532" s="20">
        <f t="shared" si="921"/>
        <v>0</v>
      </c>
      <c r="AL3532" s="171"/>
    </row>
    <row r="3533" spans="1:38" ht="15.75" customHeight="1" x14ac:dyDescent="0.25">
      <c r="A3533" s="3">
        <v>2140</v>
      </c>
      <c r="B3533" s="14">
        <f t="shared" si="929"/>
        <v>1</v>
      </c>
      <c r="C3533" s="9">
        <v>45504</v>
      </c>
      <c r="D3533" s="3" t="s">
        <v>2605</v>
      </c>
      <c r="E3533" s="14" t="str">
        <f t="shared" si="927"/>
        <v>2140Carrara Luis1</v>
      </c>
      <c r="F3533" s="119" t="s">
        <v>354</v>
      </c>
      <c r="G3533" s="119" t="s">
        <v>2606</v>
      </c>
      <c r="I3533" s="10" t="s">
        <v>4236</v>
      </c>
      <c r="J3533" s="14" t="str">
        <f t="shared" si="922"/>
        <v>Control del tren delantero. Cambiar amortiguador delantero derecho. Cambiar cazoleta de suspension lado derecho. Regular convergencia.</v>
      </c>
      <c r="K3533" s="3" t="s">
        <v>2390</v>
      </c>
      <c r="L3533" s="3">
        <v>1</v>
      </c>
      <c r="M3533" s="10" t="s">
        <v>4237</v>
      </c>
      <c r="N3533" s="3" t="s">
        <v>771</v>
      </c>
      <c r="O3533" s="158">
        <v>19008.27</v>
      </c>
      <c r="P3533" s="158">
        <v>3991.73</v>
      </c>
      <c r="Q3533" s="7">
        <v>23000</v>
      </c>
      <c r="S3533" s="8"/>
      <c r="T3533" s="11">
        <v>1</v>
      </c>
      <c r="U3533" s="158">
        <v>23966.95</v>
      </c>
      <c r="V3533" s="158">
        <v>5033.05</v>
      </c>
      <c r="W3533" s="76">
        <v>29000</v>
      </c>
      <c r="X3533" s="16">
        <f t="shared" si="928"/>
        <v>29000</v>
      </c>
      <c r="Y3533" s="3">
        <v>1</v>
      </c>
      <c r="Z3533" s="114">
        <v>74380.17</v>
      </c>
      <c r="AA3533" s="114">
        <v>15619.83</v>
      </c>
      <c r="AB3533" s="4">
        <v>90000</v>
      </c>
      <c r="AC3533" s="18">
        <f t="shared" si="920"/>
        <v>90000</v>
      </c>
      <c r="AD3533" s="19">
        <f t="shared" si="923"/>
        <v>90000</v>
      </c>
      <c r="AE3533" s="21">
        <f t="shared" si="919"/>
        <v>23000</v>
      </c>
      <c r="AF3533" s="20">
        <f t="shared" si="924"/>
        <v>156000</v>
      </c>
      <c r="AG3533" s="20">
        <f t="shared" si="925"/>
        <v>196000</v>
      </c>
      <c r="AH3533" s="20">
        <f t="shared" si="926"/>
        <v>90000</v>
      </c>
      <c r="AI3533" s="20">
        <f t="shared" si="917"/>
        <v>286000</v>
      </c>
      <c r="AJ3533" s="20">
        <f t="shared" si="918"/>
        <v>0</v>
      </c>
      <c r="AK3533" s="20">
        <f t="shared" si="921"/>
        <v>286000</v>
      </c>
      <c r="AL3533" s="171"/>
    </row>
    <row r="3534" spans="1:38" ht="15.75" customHeight="1" x14ac:dyDescent="0.25">
      <c r="A3534" s="3">
        <v>2140</v>
      </c>
      <c r="B3534" s="14">
        <f t="shared" si="929"/>
        <v>2</v>
      </c>
      <c r="C3534" s="9">
        <f>IF(A3534=A3533,C3533,"")</f>
        <v>45504</v>
      </c>
      <c r="D3534" s="3" t="str">
        <f>IF(A3534=A3533,D3533,"")</f>
        <v>Carrara Luis</v>
      </c>
      <c r="E3534" s="14" t="str">
        <f t="shared" si="927"/>
        <v>2140Carrara Luis2</v>
      </c>
      <c r="J3534" s="14" t="str">
        <f t="shared" si="922"/>
        <v xml:space="preserve">Control del tren delantero. Cambiar amortiguador delantero derecho. Cambiar cazoleta de suspension lado derecho. Regular convergencia. </v>
      </c>
      <c r="M3534" s="10" t="s">
        <v>1052</v>
      </c>
      <c r="N3534" s="3" t="s">
        <v>734</v>
      </c>
      <c r="O3534" s="158">
        <v>109917.36</v>
      </c>
      <c r="P3534" s="158">
        <v>23082.639999999999</v>
      </c>
      <c r="Q3534" s="7">
        <v>133000</v>
      </c>
      <c r="S3534" s="8"/>
      <c r="T3534" s="11">
        <v>1</v>
      </c>
      <c r="U3534" s="158">
        <v>138016.53</v>
      </c>
      <c r="V3534" s="158">
        <v>28983.47</v>
      </c>
      <c r="W3534" s="76">
        <v>167000</v>
      </c>
      <c r="X3534" s="16">
        <f t="shared" si="928"/>
        <v>167000</v>
      </c>
      <c r="AC3534" s="18">
        <f t="shared" si="920"/>
        <v>0</v>
      </c>
      <c r="AD3534" s="19">
        <f t="shared" si="923"/>
        <v>90000</v>
      </c>
      <c r="AE3534" s="21">
        <f t="shared" si="919"/>
        <v>133000</v>
      </c>
      <c r="AF3534" s="20">
        <f t="shared" si="924"/>
        <v>0</v>
      </c>
      <c r="AG3534" s="20">
        <f t="shared" si="925"/>
        <v>0</v>
      </c>
      <c r="AH3534" s="20">
        <f t="shared" si="926"/>
        <v>0</v>
      </c>
      <c r="AI3534" s="20">
        <f t="shared" si="917"/>
        <v>0</v>
      </c>
      <c r="AJ3534" s="20">
        <f t="shared" si="918"/>
        <v>0</v>
      </c>
      <c r="AK3534" s="20">
        <f t="shared" si="921"/>
        <v>0</v>
      </c>
      <c r="AL3534" s="171"/>
    </row>
    <row r="3535" spans="1:38" ht="15.75" customHeight="1" x14ac:dyDescent="0.25">
      <c r="A3535" s="3">
        <v>2141</v>
      </c>
      <c r="B3535" s="14">
        <f t="shared" si="929"/>
        <v>1</v>
      </c>
      <c r="C3535" s="9">
        <v>45505</v>
      </c>
      <c r="D3535" s="3" t="s">
        <v>663</v>
      </c>
      <c r="E3535" s="14" t="str">
        <f t="shared" si="927"/>
        <v>2141Vilares Roberto1</v>
      </c>
      <c r="F3535" s="119" t="s">
        <v>987</v>
      </c>
      <c r="G3535" s="119" t="s">
        <v>2402</v>
      </c>
      <c r="H3535" s="119">
        <v>44613</v>
      </c>
      <c r="I3535" s="10" t="s">
        <v>2040</v>
      </c>
      <c r="J3535" s="14" t="str">
        <f t="shared" si="922"/>
        <v>Service completo. Cambio de aceite y filtros. Control general del vehiculo. Rotacion de ruedas.</v>
      </c>
      <c r="K3535" s="3" t="s">
        <v>2390</v>
      </c>
      <c r="L3535" s="3">
        <v>1</v>
      </c>
      <c r="M3535" s="10" t="s">
        <v>918</v>
      </c>
      <c r="N3535" s="3" t="s">
        <v>771</v>
      </c>
      <c r="O3535" s="158">
        <v>26033.06</v>
      </c>
      <c r="P3535" s="158">
        <v>5466.94</v>
      </c>
      <c r="Q3535" s="7">
        <v>31500</v>
      </c>
      <c r="R3535" s="7" t="s">
        <v>1478</v>
      </c>
      <c r="S3535" s="8"/>
      <c r="T3535" s="11">
        <v>1</v>
      </c>
      <c r="U3535" s="158">
        <v>37190.089999999997</v>
      </c>
      <c r="V3535" s="158">
        <v>7809.91</v>
      </c>
      <c r="W3535" s="76">
        <v>45000</v>
      </c>
      <c r="X3535" s="16">
        <f t="shared" si="928"/>
        <v>45000</v>
      </c>
      <c r="Y3535" s="3">
        <v>1</v>
      </c>
      <c r="Z3535" s="114">
        <v>57851.24</v>
      </c>
      <c r="AA3535" s="114">
        <v>12148.76</v>
      </c>
      <c r="AB3535" s="4">
        <v>70000</v>
      </c>
      <c r="AC3535" s="18">
        <f t="shared" si="920"/>
        <v>70000</v>
      </c>
      <c r="AD3535" s="19">
        <f t="shared" si="923"/>
        <v>70000</v>
      </c>
      <c r="AE3535" s="21">
        <f t="shared" si="919"/>
        <v>31500</v>
      </c>
      <c r="AF3535" s="20">
        <f t="shared" si="924"/>
        <v>38447.370000000003</v>
      </c>
      <c r="AG3535" s="20">
        <f t="shared" si="925"/>
        <v>126000</v>
      </c>
      <c r="AH3535" s="20">
        <f t="shared" si="926"/>
        <v>70000</v>
      </c>
      <c r="AI3535" s="20">
        <f t="shared" ref="AI3535:AI3598" si="930">IF(AL3535&lt;&gt;0,AK3535/1.21,AK3535)</f>
        <v>196000</v>
      </c>
      <c r="AJ3535" s="20">
        <f t="shared" ref="AJ3535:AJ3598" si="931">IF(AL3535&lt;&gt;0,AI3535*0.21,0)</f>
        <v>0</v>
      </c>
      <c r="AK3535" s="20">
        <f t="shared" si="921"/>
        <v>196000</v>
      </c>
      <c r="AL3535" s="171"/>
    </row>
    <row r="3536" spans="1:38" ht="15.75" customHeight="1" x14ac:dyDescent="0.25">
      <c r="A3536" s="3">
        <v>2141</v>
      </c>
      <c r="B3536" s="14">
        <f t="shared" si="929"/>
        <v>2</v>
      </c>
      <c r="C3536" s="9">
        <f>IF(A3536=A3535,C3535,"")</f>
        <v>45505</v>
      </c>
      <c r="D3536" s="3" t="str">
        <f>IF(A3536=A3535,D3535,"")</f>
        <v>Vilares Roberto</v>
      </c>
      <c r="E3536" s="14" t="str">
        <f t="shared" si="927"/>
        <v>2141Vilares Roberto2</v>
      </c>
      <c r="J3536" s="14" t="str">
        <f t="shared" si="922"/>
        <v xml:space="preserve">Service completo. Cambio de aceite y filtros. Control general del vehiculo. Rotacion de ruedas. </v>
      </c>
      <c r="L3536" s="3">
        <v>1</v>
      </c>
      <c r="M3536" s="10" t="s">
        <v>98</v>
      </c>
      <c r="N3536" s="3" t="s">
        <v>771</v>
      </c>
      <c r="O3536" s="158">
        <v>5741.63</v>
      </c>
      <c r="P3536" s="158">
        <v>1205.74</v>
      </c>
      <c r="Q3536" s="174">
        <v>6947.37</v>
      </c>
      <c r="S3536" s="8"/>
      <c r="T3536" s="11">
        <v>4.5</v>
      </c>
      <c r="U3536" s="158">
        <v>14876.04</v>
      </c>
      <c r="V3536" s="158">
        <v>3123.96</v>
      </c>
      <c r="W3536" s="76">
        <v>18000</v>
      </c>
      <c r="X3536" s="16">
        <f t="shared" si="928"/>
        <v>81000</v>
      </c>
      <c r="AC3536" s="18">
        <f t="shared" si="920"/>
        <v>0</v>
      </c>
      <c r="AD3536" s="19">
        <f t="shared" si="923"/>
        <v>70000</v>
      </c>
      <c r="AE3536" s="21">
        <f t="shared" si="919"/>
        <v>31263.165000000001</v>
      </c>
      <c r="AF3536" s="20">
        <f t="shared" si="924"/>
        <v>0</v>
      </c>
      <c r="AG3536" s="20">
        <f t="shared" si="925"/>
        <v>0</v>
      </c>
      <c r="AH3536" s="20">
        <f t="shared" si="926"/>
        <v>0</v>
      </c>
      <c r="AI3536" s="20">
        <f t="shared" si="930"/>
        <v>0</v>
      </c>
      <c r="AJ3536" s="20">
        <f t="shared" si="931"/>
        <v>0</v>
      </c>
      <c r="AK3536" s="20">
        <f t="shared" si="921"/>
        <v>0</v>
      </c>
      <c r="AL3536" s="171"/>
    </row>
    <row r="3537" spans="1:38" ht="15.75" customHeight="1" x14ac:dyDescent="0.25">
      <c r="A3537" s="3">
        <v>2142</v>
      </c>
      <c r="B3537" s="14">
        <f t="shared" si="929"/>
        <v>1</v>
      </c>
      <c r="C3537" s="9">
        <v>45505</v>
      </c>
      <c r="D3537" s="3" t="s">
        <v>505</v>
      </c>
      <c r="E3537" s="14" t="str">
        <f t="shared" si="927"/>
        <v>2142Municipalidad Laboulaye1</v>
      </c>
      <c r="F3537" s="119" t="s">
        <v>4239</v>
      </c>
      <c r="G3537" s="119" t="s">
        <v>2446</v>
      </c>
      <c r="H3537" s="119">
        <v>15855</v>
      </c>
      <c r="I3537" s="10" t="s">
        <v>4240</v>
      </c>
      <c r="J3537" s="14" t="str">
        <f t="shared" si="922"/>
        <v>Control de temperatura. No se hallo fallo alguno. Control del nivel de aceite. Completar nivel de aceite motor. Auto en perfectas condiciones.</v>
      </c>
      <c r="K3537" s="3" t="s">
        <v>1665</v>
      </c>
      <c r="L3537" s="3">
        <v>1</v>
      </c>
      <c r="M3537" s="10" t="s">
        <v>2447</v>
      </c>
      <c r="N3537" s="3" t="s">
        <v>771</v>
      </c>
      <c r="O3537" s="158">
        <v>5756.2</v>
      </c>
      <c r="P3537" s="158">
        <v>1208.8</v>
      </c>
      <c r="Q3537" s="7">
        <v>6965</v>
      </c>
      <c r="R3537" s="7" t="s">
        <v>1971</v>
      </c>
      <c r="S3537" s="8"/>
      <c r="T3537" s="11">
        <v>0.5</v>
      </c>
      <c r="U3537" s="158">
        <v>18181.82</v>
      </c>
      <c r="V3537" s="158">
        <v>3818.18</v>
      </c>
      <c r="W3537" s="76">
        <v>22000</v>
      </c>
      <c r="X3537" s="16">
        <f t="shared" si="928"/>
        <v>11000</v>
      </c>
      <c r="Y3537" s="3">
        <v>1</v>
      </c>
      <c r="Z3537" s="114">
        <v>12396.7</v>
      </c>
      <c r="AA3537" s="114">
        <v>2603.3000000000002</v>
      </c>
      <c r="AB3537" s="4">
        <v>15000</v>
      </c>
      <c r="AC3537" s="18">
        <f t="shared" si="920"/>
        <v>15000</v>
      </c>
      <c r="AD3537" s="19">
        <f t="shared" si="923"/>
        <v>15000</v>
      </c>
      <c r="AE3537" s="21">
        <f t="shared" si="919"/>
        <v>3482.5</v>
      </c>
      <c r="AF3537" s="20">
        <f t="shared" si="924"/>
        <v>6965</v>
      </c>
      <c r="AG3537" s="20">
        <f t="shared" si="925"/>
        <v>11000</v>
      </c>
      <c r="AH3537" s="20">
        <f t="shared" si="926"/>
        <v>15000</v>
      </c>
      <c r="AI3537" s="20">
        <f t="shared" si="930"/>
        <v>21487.603305785124</v>
      </c>
      <c r="AJ3537" s="20">
        <f t="shared" si="931"/>
        <v>4512.3966942148754</v>
      </c>
      <c r="AK3537" s="20">
        <f t="shared" si="921"/>
        <v>26000</v>
      </c>
      <c r="AL3537" s="171">
        <v>63</v>
      </c>
    </row>
    <row r="3538" spans="1:38" ht="15.75" customHeight="1" x14ac:dyDescent="0.25">
      <c r="A3538" s="3">
        <v>2142</v>
      </c>
      <c r="B3538" s="14">
        <f t="shared" si="929"/>
        <v>2</v>
      </c>
      <c r="C3538" s="9">
        <f>IF(A3538=A3537,C3537,"")</f>
        <v>45505</v>
      </c>
      <c r="D3538" s="3" t="str">
        <f>IF(A3538=A3537,D3537,"")</f>
        <v>Municipalidad Laboulaye</v>
      </c>
      <c r="E3538" s="14" t="str">
        <f t="shared" si="927"/>
        <v>2142Municipalidad Laboulaye2</v>
      </c>
      <c r="J3538" s="14" t="str">
        <f t="shared" si="922"/>
        <v xml:space="preserve">Control de temperatura. No se hallo fallo alguno. Control del nivel de aceite. Completar nivel de aceite motor. Auto en perfectas condiciones. </v>
      </c>
      <c r="S3538" s="8"/>
      <c r="W3538" s="76"/>
      <c r="X3538" s="16">
        <f t="shared" si="928"/>
        <v>0</v>
      </c>
      <c r="AC3538" s="18">
        <f t="shared" si="920"/>
        <v>0</v>
      </c>
      <c r="AD3538" s="19">
        <f t="shared" si="923"/>
        <v>15000</v>
      </c>
      <c r="AE3538" s="21">
        <f t="shared" si="919"/>
        <v>0</v>
      </c>
      <c r="AF3538" s="20">
        <f t="shared" si="924"/>
        <v>0</v>
      </c>
      <c r="AG3538" s="20">
        <f t="shared" si="925"/>
        <v>0</v>
      </c>
      <c r="AH3538" s="20">
        <f t="shared" si="926"/>
        <v>0</v>
      </c>
      <c r="AI3538" s="20">
        <f t="shared" si="930"/>
        <v>0</v>
      </c>
      <c r="AJ3538" s="20">
        <f t="shared" si="931"/>
        <v>0</v>
      </c>
      <c r="AK3538" s="20">
        <f t="shared" si="921"/>
        <v>0</v>
      </c>
      <c r="AL3538" s="171"/>
    </row>
    <row r="3539" spans="1:38" ht="15.75" customHeight="1" x14ac:dyDescent="0.25">
      <c r="A3539" s="3">
        <v>2143</v>
      </c>
      <c r="B3539" s="14">
        <f t="shared" si="929"/>
        <v>1</v>
      </c>
      <c r="C3539" s="9">
        <v>45505</v>
      </c>
      <c r="D3539" s="3" t="s">
        <v>4241</v>
      </c>
      <c r="E3539" s="14" t="str">
        <f t="shared" si="927"/>
        <v>2143Dondena Cristian1</v>
      </c>
      <c r="F3539" s="119" t="s">
        <v>2160</v>
      </c>
      <c r="G3539" s="119" t="s">
        <v>2414</v>
      </c>
      <c r="H3539" s="119">
        <v>59115</v>
      </c>
      <c r="I3539" s="10" t="s">
        <v>4242</v>
      </c>
      <c r="J3539" s="14" t="str">
        <f t="shared" si="922"/>
        <v>Service completo. Cambio de aceite y filtros. Control general del vehiculo. Cambiar grifo de calefaccion. Agregar liquido refrigerante. Purgado del circuito de refrigeracion.</v>
      </c>
      <c r="K3539" s="3" t="s">
        <v>1665</v>
      </c>
      <c r="L3539" s="3">
        <v>1</v>
      </c>
      <c r="M3539" s="10" t="s">
        <v>918</v>
      </c>
      <c r="N3539" s="3" t="s">
        <v>771</v>
      </c>
      <c r="O3539" s="158">
        <v>14462.81</v>
      </c>
      <c r="P3539" s="158">
        <v>3037.19</v>
      </c>
      <c r="Q3539" s="7">
        <v>17500</v>
      </c>
      <c r="R3539" s="7" t="s">
        <v>1478</v>
      </c>
      <c r="S3539" s="8"/>
      <c r="T3539" s="11">
        <v>1</v>
      </c>
      <c r="U3539" s="158">
        <v>19834.71</v>
      </c>
      <c r="V3539" s="158">
        <v>4165.29</v>
      </c>
      <c r="W3539" s="76">
        <v>24000</v>
      </c>
      <c r="X3539" s="16">
        <f t="shared" si="928"/>
        <v>24000</v>
      </c>
      <c r="Y3539" s="3">
        <v>1</v>
      </c>
      <c r="Z3539" s="114">
        <v>70247.94</v>
      </c>
      <c r="AA3539" s="114">
        <v>14752.06</v>
      </c>
      <c r="AB3539" s="4">
        <v>85000</v>
      </c>
      <c r="AC3539" s="18">
        <f t="shared" si="920"/>
        <v>85000</v>
      </c>
      <c r="AD3539" s="19">
        <f t="shared" si="923"/>
        <v>85000</v>
      </c>
      <c r="AE3539" s="21">
        <f t="shared" si="919"/>
        <v>17500</v>
      </c>
      <c r="AF3539" s="20">
        <f t="shared" si="924"/>
        <v>50226.75</v>
      </c>
      <c r="AG3539" s="20">
        <f t="shared" si="925"/>
        <v>116000</v>
      </c>
      <c r="AH3539" s="20">
        <f t="shared" si="926"/>
        <v>85000</v>
      </c>
      <c r="AI3539" s="20">
        <f t="shared" si="930"/>
        <v>201000</v>
      </c>
      <c r="AJ3539" s="20">
        <f t="shared" si="931"/>
        <v>0</v>
      </c>
      <c r="AK3539" s="20">
        <f t="shared" si="921"/>
        <v>201000</v>
      </c>
      <c r="AL3539" s="171"/>
    </row>
    <row r="3540" spans="1:38" ht="15.75" customHeight="1" x14ac:dyDescent="0.25">
      <c r="A3540" s="3">
        <v>2143</v>
      </c>
      <c r="B3540" s="14">
        <f t="shared" si="929"/>
        <v>2</v>
      </c>
      <c r="C3540" s="9">
        <f>IF(A3540=A3539,C3539,"")</f>
        <v>45505</v>
      </c>
      <c r="D3540" s="3" t="str">
        <f>IF(A3540=A3539,D3539,"")</f>
        <v>Dondena Cristian</v>
      </c>
      <c r="E3540" s="14" t="str">
        <f t="shared" si="927"/>
        <v>2143Dondena Cristian2</v>
      </c>
      <c r="J3540" s="14" t="str">
        <f t="shared" si="922"/>
        <v xml:space="preserve">Service completo. Cambio de aceite y filtros. Control general del vehiculo. Cambiar grifo de calefaccion. Agregar liquido refrigerante. Purgado del circuito de refrigeracion. </v>
      </c>
      <c r="L3540" s="3">
        <v>1</v>
      </c>
      <c r="M3540" s="10" t="s">
        <v>728</v>
      </c>
      <c r="N3540" s="3" t="s">
        <v>771</v>
      </c>
      <c r="O3540" s="158">
        <v>2906.41</v>
      </c>
      <c r="P3540" s="158">
        <v>610.34</v>
      </c>
      <c r="Q3540" s="7">
        <v>3516.75</v>
      </c>
      <c r="S3540" s="8"/>
      <c r="T3540" s="11">
        <v>4</v>
      </c>
      <c r="U3540" s="158">
        <v>10330.58</v>
      </c>
      <c r="V3540" s="158">
        <v>2169.42</v>
      </c>
      <c r="W3540" s="76">
        <v>12500</v>
      </c>
      <c r="X3540" s="16">
        <f t="shared" si="928"/>
        <v>50000</v>
      </c>
      <c r="AC3540" s="18">
        <f t="shared" si="920"/>
        <v>0</v>
      </c>
      <c r="AD3540" s="19">
        <f t="shared" si="923"/>
        <v>85000</v>
      </c>
      <c r="AE3540" s="21">
        <f t="shared" si="919"/>
        <v>14067</v>
      </c>
      <c r="AF3540" s="20">
        <f t="shared" si="924"/>
        <v>0</v>
      </c>
      <c r="AG3540" s="20">
        <f t="shared" si="925"/>
        <v>0</v>
      </c>
      <c r="AH3540" s="20">
        <f t="shared" si="926"/>
        <v>0</v>
      </c>
      <c r="AI3540" s="20">
        <f t="shared" si="930"/>
        <v>0</v>
      </c>
      <c r="AJ3540" s="20">
        <f t="shared" si="931"/>
        <v>0</v>
      </c>
      <c r="AK3540" s="20">
        <f t="shared" si="921"/>
        <v>0</v>
      </c>
      <c r="AL3540" s="171"/>
    </row>
    <row r="3541" spans="1:38" ht="15.75" customHeight="1" x14ac:dyDescent="0.25">
      <c r="A3541" s="3">
        <v>2143</v>
      </c>
      <c r="B3541" s="14">
        <f t="shared" si="929"/>
        <v>3</v>
      </c>
      <c r="C3541" s="9">
        <f>IF(A3541=A3540,C3540,"")</f>
        <v>45505</v>
      </c>
      <c r="D3541" s="3" t="str">
        <f>IF(A3541=A3540,D3540,"")</f>
        <v>Dondena Cristian</v>
      </c>
      <c r="E3541" s="14" t="str">
        <f t="shared" si="927"/>
        <v>2143Dondena Cristian3</v>
      </c>
      <c r="J3541" s="14" t="str">
        <f t="shared" si="922"/>
        <v xml:space="preserve">Service completo. Cambio de aceite y filtros. Control general del vehiculo. Cambiar grifo de calefaccion. Agregar liquido refrigerante. Purgado del circuito de refrigeracion.  </v>
      </c>
      <c r="L3541" s="3">
        <v>1</v>
      </c>
      <c r="M3541" s="10" t="s">
        <v>1970</v>
      </c>
      <c r="N3541" s="3" t="s">
        <v>771</v>
      </c>
      <c r="O3541" s="158">
        <v>7611.57</v>
      </c>
      <c r="P3541" s="158">
        <v>1598.43</v>
      </c>
      <c r="Q3541" s="7">
        <v>9210</v>
      </c>
      <c r="S3541" s="8"/>
      <c r="T3541" s="11">
        <v>1</v>
      </c>
      <c r="U3541" s="158">
        <v>11570.25</v>
      </c>
      <c r="V3541" s="158">
        <v>2429.75</v>
      </c>
      <c r="W3541" s="76">
        <v>14000</v>
      </c>
      <c r="X3541" s="16">
        <f t="shared" si="928"/>
        <v>14000</v>
      </c>
      <c r="AC3541" s="18">
        <f t="shared" si="920"/>
        <v>0</v>
      </c>
      <c r="AD3541" s="19">
        <f t="shared" si="923"/>
        <v>85000</v>
      </c>
      <c r="AE3541" s="21">
        <f t="shared" si="919"/>
        <v>9210</v>
      </c>
      <c r="AF3541" s="20">
        <f t="shared" si="924"/>
        <v>0</v>
      </c>
      <c r="AG3541" s="20">
        <f t="shared" si="925"/>
        <v>0</v>
      </c>
      <c r="AH3541" s="20">
        <f t="shared" si="926"/>
        <v>0</v>
      </c>
      <c r="AI3541" s="20">
        <f t="shared" si="930"/>
        <v>0</v>
      </c>
      <c r="AJ3541" s="20">
        <f t="shared" si="931"/>
        <v>0</v>
      </c>
      <c r="AK3541" s="20">
        <f t="shared" si="921"/>
        <v>0</v>
      </c>
      <c r="AL3541" s="171"/>
    </row>
    <row r="3542" spans="1:38" ht="15.75" customHeight="1" x14ac:dyDescent="0.25">
      <c r="A3542" s="3">
        <v>2143</v>
      </c>
      <c r="B3542" s="14">
        <f t="shared" si="929"/>
        <v>4</v>
      </c>
      <c r="C3542" s="9">
        <f>IF(A3542=A3541,C3541,"")</f>
        <v>45505</v>
      </c>
      <c r="D3542" s="3" t="str">
        <f>IF(A3542=A3541,D3541,"")</f>
        <v>Dondena Cristian</v>
      </c>
      <c r="E3542" s="14" t="str">
        <f t="shared" si="927"/>
        <v>2143Dondena Cristian4</v>
      </c>
      <c r="J3542" s="14" t="str">
        <f t="shared" si="922"/>
        <v xml:space="preserve">Service completo. Cambio de aceite y filtros. Control general del vehiculo. Cambiar grifo de calefaccion. Agregar liquido refrigerante. Purgado del circuito de refrigeracion.   </v>
      </c>
      <c r="L3542" s="3">
        <v>1</v>
      </c>
      <c r="M3542" s="10" t="s">
        <v>1431</v>
      </c>
      <c r="N3542" s="3" t="s">
        <v>771</v>
      </c>
      <c r="O3542" s="158">
        <v>1652.9</v>
      </c>
      <c r="P3542" s="158">
        <v>347.1</v>
      </c>
      <c r="Q3542" s="7">
        <v>2000</v>
      </c>
      <c r="S3542" s="8"/>
      <c r="T3542" s="11">
        <v>1</v>
      </c>
      <c r="U3542" s="158">
        <v>4132.24</v>
      </c>
      <c r="V3542" s="158">
        <v>867.76</v>
      </c>
      <c r="W3542" s="76">
        <v>5000</v>
      </c>
      <c r="X3542" s="16">
        <f t="shared" si="928"/>
        <v>5000</v>
      </c>
      <c r="AC3542" s="18">
        <f t="shared" si="920"/>
        <v>0</v>
      </c>
      <c r="AD3542" s="19">
        <f t="shared" si="923"/>
        <v>85000</v>
      </c>
      <c r="AE3542" s="21">
        <f t="shared" si="919"/>
        <v>2000</v>
      </c>
      <c r="AF3542" s="20">
        <f t="shared" si="924"/>
        <v>0</v>
      </c>
      <c r="AG3542" s="20">
        <f t="shared" si="925"/>
        <v>0</v>
      </c>
      <c r="AH3542" s="20">
        <f t="shared" si="926"/>
        <v>0</v>
      </c>
      <c r="AI3542" s="20">
        <f t="shared" si="930"/>
        <v>0</v>
      </c>
      <c r="AJ3542" s="20">
        <f t="shared" si="931"/>
        <v>0</v>
      </c>
      <c r="AK3542" s="20">
        <f t="shared" si="921"/>
        <v>0</v>
      </c>
      <c r="AL3542" s="171"/>
    </row>
    <row r="3543" spans="1:38" ht="15.75" customHeight="1" x14ac:dyDescent="0.25">
      <c r="A3543" s="3">
        <v>2143</v>
      </c>
      <c r="B3543" s="14">
        <f t="shared" si="929"/>
        <v>5</v>
      </c>
      <c r="C3543" s="9">
        <f>IF(A3543=A3542,C3542,"")</f>
        <v>45505</v>
      </c>
      <c r="D3543" s="3" t="str">
        <f>IF(A3543=A3542,D3542,"")</f>
        <v>Dondena Cristian</v>
      </c>
      <c r="E3543" s="14" t="str">
        <f t="shared" si="927"/>
        <v>2143Dondena Cristian5</v>
      </c>
      <c r="J3543" s="14" t="str">
        <f t="shared" si="922"/>
        <v xml:space="preserve">Service completo. Cambio de aceite y filtros. Control general del vehiculo. Cambiar grifo de calefaccion. Agregar liquido refrigerante. Purgado del circuito de refrigeracion.    </v>
      </c>
      <c r="L3543" s="3">
        <v>1</v>
      </c>
      <c r="M3543" s="10" t="s">
        <v>4243</v>
      </c>
      <c r="N3543" s="3" t="s">
        <v>734</v>
      </c>
      <c r="O3543" s="158">
        <v>14876.04</v>
      </c>
      <c r="P3543" s="158">
        <v>3123.96</v>
      </c>
      <c r="Q3543" s="7">
        <v>18000</v>
      </c>
      <c r="S3543" s="8"/>
      <c r="T3543" s="11">
        <v>1</v>
      </c>
      <c r="U3543" s="158">
        <v>19008.27</v>
      </c>
      <c r="V3543" s="158">
        <v>3991.73</v>
      </c>
      <c r="W3543" s="76">
        <v>23000</v>
      </c>
      <c r="X3543" s="16">
        <f t="shared" si="928"/>
        <v>23000</v>
      </c>
      <c r="AC3543" s="18">
        <f t="shared" si="920"/>
        <v>0</v>
      </c>
      <c r="AD3543" s="19">
        <f t="shared" si="923"/>
        <v>85000</v>
      </c>
      <c r="AE3543" s="21">
        <f t="shared" si="919"/>
        <v>18000</v>
      </c>
      <c r="AF3543" s="20">
        <f t="shared" si="924"/>
        <v>0</v>
      </c>
      <c r="AG3543" s="20">
        <f t="shared" si="925"/>
        <v>0</v>
      </c>
      <c r="AH3543" s="20">
        <f t="shared" si="926"/>
        <v>0</v>
      </c>
      <c r="AI3543" s="20">
        <f t="shared" si="930"/>
        <v>0</v>
      </c>
      <c r="AJ3543" s="20">
        <f t="shared" si="931"/>
        <v>0</v>
      </c>
      <c r="AK3543" s="20">
        <f t="shared" si="921"/>
        <v>0</v>
      </c>
      <c r="AL3543" s="171"/>
    </row>
    <row r="3544" spans="1:38" ht="15.75" customHeight="1" x14ac:dyDescent="0.25">
      <c r="A3544" s="3">
        <v>2144</v>
      </c>
      <c r="B3544" s="14">
        <f t="shared" si="929"/>
        <v>1</v>
      </c>
      <c r="C3544" s="9">
        <v>45506</v>
      </c>
      <c r="D3544" s="3" t="s">
        <v>4244</v>
      </c>
      <c r="E3544" s="14" t="str">
        <f t="shared" si="927"/>
        <v>2144Gallo Walter1</v>
      </c>
      <c r="F3544" s="119" t="s">
        <v>4245</v>
      </c>
      <c r="G3544" s="119" t="s">
        <v>806</v>
      </c>
      <c r="H3544" s="119">
        <v>40909</v>
      </c>
      <c r="I3544" s="10" t="s">
        <v>4246</v>
      </c>
      <c r="J3544" s="14" t="str">
        <f t="shared" si="922"/>
        <v>Service completo. Cambio de aceite y filtros. Control general del vehiculo. Desarmar distribucion completa. Cambiar kit, bomba de agu, correa poly-v y liquido refrigerante. Purgado del circuito de refrigeracion. Puesta a punto. Armado total.</v>
      </c>
      <c r="K3544" s="3" t="s">
        <v>2390</v>
      </c>
      <c r="L3544" s="3">
        <v>1</v>
      </c>
      <c r="M3544" s="10" t="s">
        <v>4247</v>
      </c>
      <c r="N3544" s="3" t="s">
        <v>1832</v>
      </c>
      <c r="S3544" s="8"/>
      <c r="W3544" s="76"/>
      <c r="X3544" s="16">
        <f t="shared" si="928"/>
        <v>0</v>
      </c>
      <c r="Y3544" s="3">
        <v>1</v>
      </c>
      <c r="Z3544" s="114">
        <v>148760.32999999999</v>
      </c>
      <c r="AA3544" s="114">
        <v>31239.67</v>
      </c>
      <c r="AB3544" s="4">
        <v>180000</v>
      </c>
      <c r="AC3544" s="18">
        <f t="shared" si="920"/>
        <v>180000</v>
      </c>
      <c r="AD3544" s="19">
        <f t="shared" si="923"/>
        <v>180000</v>
      </c>
      <c r="AE3544" s="21">
        <f t="shared" si="919"/>
        <v>0</v>
      </c>
      <c r="AF3544" s="20">
        <f t="shared" si="924"/>
        <v>86255.13</v>
      </c>
      <c r="AG3544" s="20">
        <f t="shared" si="925"/>
        <v>194200</v>
      </c>
      <c r="AH3544" s="20">
        <f t="shared" si="926"/>
        <v>180000</v>
      </c>
      <c r="AI3544" s="20">
        <f t="shared" si="930"/>
        <v>374200</v>
      </c>
      <c r="AJ3544" s="20">
        <f t="shared" si="931"/>
        <v>0</v>
      </c>
      <c r="AK3544" s="20">
        <f t="shared" si="921"/>
        <v>374200</v>
      </c>
      <c r="AL3544" s="171"/>
    </row>
    <row r="3545" spans="1:38" ht="15.75" customHeight="1" x14ac:dyDescent="0.25">
      <c r="A3545" s="3">
        <v>2144</v>
      </c>
      <c r="B3545" s="14">
        <f t="shared" si="929"/>
        <v>2</v>
      </c>
      <c r="C3545" s="9">
        <f t="shared" ref="C3545:C3551" si="932">IF(A3545=A3544,C3544,"")</f>
        <v>45506</v>
      </c>
      <c r="D3545" s="3" t="str">
        <f t="shared" ref="D3545:D3551" si="933">IF(A3545=A3544,D3544,"")</f>
        <v>Gallo Walter</v>
      </c>
      <c r="E3545" s="14" t="str">
        <f t="shared" si="927"/>
        <v>2144Gallo Walter2</v>
      </c>
      <c r="J3545" s="14" t="str">
        <f t="shared" si="922"/>
        <v xml:space="preserve">Service completo. Cambio de aceite y filtros. Control general del vehiculo. Desarmar distribucion completa. Cambiar kit, bomba de agu, correa poly-v y liquido refrigerante. Purgado del circuito de refrigeracion. Puesta a punto. Armado total. </v>
      </c>
      <c r="L3545" s="3">
        <v>1</v>
      </c>
      <c r="M3545" s="10" t="s">
        <v>1970</v>
      </c>
      <c r="N3545" s="3" t="s">
        <v>771</v>
      </c>
      <c r="O3545" s="158">
        <v>7611.57</v>
      </c>
      <c r="P3545" s="158">
        <v>1598.43</v>
      </c>
      <c r="Q3545" s="7">
        <v>9210</v>
      </c>
      <c r="S3545" s="8"/>
      <c r="T3545" s="11">
        <v>2</v>
      </c>
      <c r="U3545" s="158">
        <v>11157.03</v>
      </c>
      <c r="V3545" s="158">
        <v>2342.9699999999998</v>
      </c>
      <c r="W3545" s="76">
        <v>13500</v>
      </c>
      <c r="X3545" s="16">
        <f t="shared" si="928"/>
        <v>27000</v>
      </c>
      <c r="AC3545" s="18">
        <f t="shared" si="920"/>
        <v>0</v>
      </c>
      <c r="AD3545" s="19">
        <f t="shared" si="923"/>
        <v>180000</v>
      </c>
      <c r="AE3545" s="21">
        <f t="shared" ref="AE3545:AE3608" si="934">+(Q3545)*T3545</f>
        <v>18420</v>
      </c>
      <c r="AF3545" s="20">
        <f t="shared" si="924"/>
        <v>0</v>
      </c>
      <c r="AG3545" s="20">
        <f t="shared" si="925"/>
        <v>0</v>
      </c>
      <c r="AH3545" s="20">
        <f t="shared" si="926"/>
        <v>0</v>
      </c>
      <c r="AI3545" s="20">
        <f t="shared" si="930"/>
        <v>0</v>
      </c>
      <c r="AJ3545" s="20">
        <f t="shared" si="931"/>
        <v>0</v>
      </c>
      <c r="AK3545" s="20">
        <f t="shared" si="921"/>
        <v>0</v>
      </c>
      <c r="AL3545" s="171"/>
    </row>
    <row r="3546" spans="1:38" ht="15.75" customHeight="1" x14ac:dyDescent="0.25">
      <c r="A3546" s="3">
        <v>2144</v>
      </c>
      <c r="B3546" s="14">
        <f t="shared" si="929"/>
        <v>3</v>
      </c>
      <c r="C3546" s="9">
        <f t="shared" si="932"/>
        <v>45506</v>
      </c>
      <c r="D3546" s="3" t="str">
        <f t="shared" si="933"/>
        <v>Gallo Walter</v>
      </c>
      <c r="E3546" s="14" t="str">
        <f t="shared" si="927"/>
        <v>2144Gallo Walter3</v>
      </c>
      <c r="J3546" s="14" t="str">
        <f t="shared" si="922"/>
        <v xml:space="preserve">Service completo. Cambio de aceite y filtros. Control general del vehiculo. Desarmar distribucion completa. Cambiar kit, bomba de agu, correa poly-v y liquido refrigerante. Purgado del circuito de refrigeracion. Puesta a punto. Armado total.  </v>
      </c>
      <c r="L3546" s="3">
        <v>1</v>
      </c>
      <c r="M3546" s="10" t="s">
        <v>1431</v>
      </c>
      <c r="N3546" s="3" t="s">
        <v>771</v>
      </c>
      <c r="O3546" s="158">
        <v>1652.9</v>
      </c>
      <c r="P3546" s="158">
        <v>347.1</v>
      </c>
      <c r="Q3546" s="7">
        <v>2000</v>
      </c>
      <c r="S3546" s="8"/>
      <c r="T3546" s="11">
        <v>1</v>
      </c>
      <c r="U3546" s="158">
        <v>3719.01</v>
      </c>
      <c r="V3546" s="158">
        <v>780.99</v>
      </c>
      <c r="W3546" s="76">
        <v>4500</v>
      </c>
      <c r="X3546" s="16">
        <f t="shared" si="928"/>
        <v>4500</v>
      </c>
      <c r="AC3546" s="18">
        <f t="shared" si="920"/>
        <v>0</v>
      </c>
      <c r="AD3546" s="19">
        <f t="shared" si="923"/>
        <v>180000</v>
      </c>
      <c r="AE3546" s="21">
        <f t="shared" si="934"/>
        <v>2000</v>
      </c>
      <c r="AF3546" s="20">
        <f t="shared" si="924"/>
        <v>0</v>
      </c>
      <c r="AG3546" s="20">
        <f t="shared" si="925"/>
        <v>0</v>
      </c>
      <c r="AH3546" s="20">
        <f t="shared" si="926"/>
        <v>0</v>
      </c>
      <c r="AI3546" s="20">
        <f t="shared" si="930"/>
        <v>0</v>
      </c>
      <c r="AJ3546" s="20">
        <f t="shared" si="931"/>
        <v>0</v>
      </c>
      <c r="AK3546" s="20">
        <f t="shared" si="921"/>
        <v>0</v>
      </c>
      <c r="AL3546" s="171"/>
    </row>
    <row r="3547" spans="1:38" ht="15.75" customHeight="1" x14ac:dyDescent="0.25">
      <c r="A3547" s="3">
        <v>2144</v>
      </c>
      <c r="B3547" s="14">
        <f t="shared" si="929"/>
        <v>4</v>
      </c>
      <c r="C3547" s="9">
        <f t="shared" si="932"/>
        <v>45506</v>
      </c>
      <c r="D3547" s="3" t="str">
        <f t="shared" si="933"/>
        <v>Gallo Walter</v>
      </c>
      <c r="E3547" s="14" t="str">
        <f t="shared" si="927"/>
        <v>2144Gallo Walter4</v>
      </c>
      <c r="J3547" s="14" t="str">
        <f t="shared" si="922"/>
        <v xml:space="preserve">Service completo. Cambio de aceite y filtros. Control general del vehiculo. Desarmar distribucion completa. Cambiar kit, bomba de agu, correa poly-v y liquido refrigerante. Purgado del circuito de refrigeracion. Puesta a punto. Armado total.   </v>
      </c>
      <c r="L3547" s="3">
        <v>1</v>
      </c>
      <c r="M3547" s="10" t="s">
        <v>918</v>
      </c>
      <c r="N3547" s="3" t="s">
        <v>771</v>
      </c>
      <c r="O3547" s="158">
        <v>19008.27</v>
      </c>
      <c r="P3547" s="158">
        <v>3991.73</v>
      </c>
      <c r="Q3547" s="7">
        <v>23000</v>
      </c>
      <c r="S3547" s="8"/>
      <c r="T3547" s="11">
        <v>1</v>
      </c>
      <c r="U3547" s="158">
        <v>28099.18</v>
      </c>
      <c r="V3547" s="158">
        <v>5900.82</v>
      </c>
      <c r="W3547" s="76">
        <v>34000</v>
      </c>
      <c r="X3547" s="16">
        <f t="shared" si="928"/>
        <v>34000</v>
      </c>
      <c r="AC3547" s="18">
        <f t="shared" si="920"/>
        <v>0</v>
      </c>
      <c r="AD3547" s="19">
        <f t="shared" si="923"/>
        <v>180000</v>
      </c>
      <c r="AE3547" s="21">
        <f t="shared" si="934"/>
        <v>23000</v>
      </c>
      <c r="AF3547" s="20">
        <f t="shared" si="924"/>
        <v>0</v>
      </c>
      <c r="AG3547" s="20">
        <f t="shared" si="925"/>
        <v>0</v>
      </c>
      <c r="AH3547" s="20">
        <f t="shared" si="926"/>
        <v>0</v>
      </c>
      <c r="AI3547" s="20">
        <f t="shared" si="930"/>
        <v>0</v>
      </c>
      <c r="AJ3547" s="20">
        <f t="shared" si="931"/>
        <v>0</v>
      </c>
      <c r="AK3547" s="20">
        <f t="shared" si="921"/>
        <v>0</v>
      </c>
      <c r="AL3547" s="171"/>
    </row>
    <row r="3548" spans="1:38" ht="15.75" customHeight="1" x14ac:dyDescent="0.25">
      <c r="A3548" s="3">
        <v>2144</v>
      </c>
      <c r="B3548" s="14">
        <f t="shared" si="929"/>
        <v>5</v>
      </c>
      <c r="C3548" s="9">
        <f t="shared" si="932"/>
        <v>45506</v>
      </c>
      <c r="D3548" s="3" t="str">
        <f t="shared" si="933"/>
        <v>Gallo Walter</v>
      </c>
      <c r="E3548" s="14" t="str">
        <f t="shared" si="927"/>
        <v>2144Gallo Walter5</v>
      </c>
      <c r="J3548" s="14" t="str">
        <f t="shared" si="922"/>
        <v xml:space="preserve">Service completo. Cambio de aceite y filtros. Control general del vehiculo. Desarmar distribucion completa. Cambiar kit, bomba de agu, correa poly-v y liquido refrigerante. Purgado del circuito de refrigeracion. Puesta a punto. Armado total.    </v>
      </c>
      <c r="L3548" s="3">
        <v>1</v>
      </c>
      <c r="M3548" s="10" t="s">
        <v>728</v>
      </c>
      <c r="N3548" s="3" t="s">
        <v>771</v>
      </c>
      <c r="O3548" s="158">
        <v>2906.41</v>
      </c>
      <c r="P3548" s="158">
        <v>610.34</v>
      </c>
      <c r="Q3548" s="7">
        <v>3516.75</v>
      </c>
      <c r="S3548" s="8"/>
      <c r="T3548" s="11">
        <v>4</v>
      </c>
      <c r="U3548" s="158">
        <v>10082.65</v>
      </c>
      <c r="V3548" s="158">
        <v>2117.35</v>
      </c>
      <c r="W3548" s="76">
        <v>12200</v>
      </c>
      <c r="X3548" s="16">
        <f t="shared" si="928"/>
        <v>48800</v>
      </c>
      <c r="AC3548" s="18">
        <f t="shared" si="920"/>
        <v>0</v>
      </c>
      <c r="AD3548" s="19">
        <f t="shared" si="923"/>
        <v>180000</v>
      </c>
      <c r="AE3548" s="21">
        <f t="shared" si="934"/>
        <v>14067</v>
      </c>
      <c r="AF3548" s="20">
        <f t="shared" si="924"/>
        <v>0</v>
      </c>
      <c r="AG3548" s="20">
        <f t="shared" si="925"/>
        <v>0</v>
      </c>
      <c r="AH3548" s="20">
        <f t="shared" si="926"/>
        <v>0</v>
      </c>
      <c r="AI3548" s="20">
        <f t="shared" si="930"/>
        <v>0</v>
      </c>
      <c r="AJ3548" s="20">
        <f t="shared" si="931"/>
        <v>0</v>
      </c>
      <c r="AK3548" s="20">
        <f t="shared" si="921"/>
        <v>0</v>
      </c>
      <c r="AL3548" s="171"/>
    </row>
    <row r="3549" spans="1:38" ht="15.75" customHeight="1" x14ac:dyDescent="0.25">
      <c r="A3549" s="3">
        <v>2144</v>
      </c>
      <c r="B3549" s="14">
        <f t="shared" si="929"/>
        <v>6</v>
      </c>
      <c r="C3549" s="9">
        <f t="shared" si="932"/>
        <v>45506</v>
      </c>
      <c r="D3549" s="3" t="str">
        <f t="shared" si="933"/>
        <v>Gallo Walter</v>
      </c>
      <c r="E3549" s="14" t="str">
        <f t="shared" si="927"/>
        <v>2144Gallo Walter6</v>
      </c>
      <c r="J3549" s="14" t="str">
        <f t="shared" si="922"/>
        <v xml:space="preserve">Service completo. Cambio de aceite y filtros. Control general del vehiculo. Desarmar distribucion completa. Cambiar kit, bomba de agu, correa poly-v y liquido refrigerante. Purgado del circuito de refrigeracion. Puesta a punto. Armado total.     </v>
      </c>
      <c r="L3549" s="3">
        <v>1</v>
      </c>
      <c r="M3549" s="10" t="s">
        <v>1920</v>
      </c>
      <c r="N3549" s="3" t="s">
        <v>2484</v>
      </c>
      <c r="O3549" s="158">
        <v>23287</v>
      </c>
      <c r="P3549" s="158">
        <v>4890.2700000000004</v>
      </c>
      <c r="Q3549" s="7">
        <v>28177.27</v>
      </c>
      <c r="S3549" s="8"/>
      <c r="T3549" s="11">
        <v>1</v>
      </c>
      <c r="U3549" s="158">
        <v>28016.53</v>
      </c>
      <c r="V3549" s="158">
        <v>5883.47</v>
      </c>
      <c r="W3549" s="76">
        <v>33900</v>
      </c>
      <c r="X3549" s="16">
        <f t="shared" si="928"/>
        <v>33900</v>
      </c>
      <c r="AC3549" s="18">
        <f t="shared" si="920"/>
        <v>0</v>
      </c>
      <c r="AD3549" s="19">
        <f t="shared" si="923"/>
        <v>180000</v>
      </c>
      <c r="AE3549" s="21">
        <f t="shared" si="934"/>
        <v>28177.27</v>
      </c>
      <c r="AF3549" s="20">
        <f t="shared" si="924"/>
        <v>0</v>
      </c>
      <c r="AG3549" s="20">
        <f t="shared" si="925"/>
        <v>0</v>
      </c>
      <c r="AH3549" s="20">
        <f t="shared" si="926"/>
        <v>0</v>
      </c>
      <c r="AI3549" s="20">
        <f t="shared" si="930"/>
        <v>0</v>
      </c>
      <c r="AJ3549" s="20">
        <f t="shared" si="931"/>
        <v>0</v>
      </c>
      <c r="AK3549" s="20">
        <f t="shared" si="921"/>
        <v>0</v>
      </c>
      <c r="AL3549" s="171"/>
    </row>
    <row r="3550" spans="1:38" ht="15.75" customHeight="1" x14ac:dyDescent="0.25">
      <c r="A3550" s="3">
        <v>2144</v>
      </c>
      <c r="B3550" s="14">
        <f t="shared" si="929"/>
        <v>7</v>
      </c>
      <c r="C3550" s="9">
        <f t="shared" si="932"/>
        <v>45506</v>
      </c>
      <c r="D3550" s="3" t="str">
        <f t="shared" si="933"/>
        <v>Gallo Walter</v>
      </c>
      <c r="E3550" s="14" t="str">
        <f t="shared" si="927"/>
        <v>2144Gallo Walter7</v>
      </c>
      <c r="J3550" s="14" t="str">
        <f t="shared" si="922"/>
        <v xml:space="preserve">Service completo. Cambio de aceite y filtros. Control general del vehiculo. Desarmar distribucion completa. Cambiar kit, bomba de agu, correa poly-v y liquido refrigerante. Purgado del circuito de refrigeracion. Puesta a punto. Armado total.      </v>
      </c>
      <c r="L3550" s="3">
        <v>1</v>
      </c>
      <c r="M3550" s="10" t="s">
        <v>4248</v>
      </c>
      <c r="N3550" s="3" t="s">
        <v>2484</v>
      </c>
      <c r="O3550" s="158">
        <v>12191</v>
      </c>
      <c r="P3550" s="158">
        <v>2560.11</v>
      </c>
      <c r="Q3550" s="7">
        <v>14751.11</v>
      </c>
      <c r="S3550" s="8"/>
      <c r="T3550" s="11">
        <v>1</v>
      </c>
      <c r="U3550" s="158">
        <v>14876.04</v>
      </c>
      <c r="V3550" s="158">
        <v>3123.96</v>
      </c>
      <c r="W3550" s="76">
        <v>18000</v>
      </c>
      <c r="X3550" s="16">
        <f t="shared" si="928"/>
        <v>18000</v>
      </c>
      <c r="AC3550" s="18">
        <f t="shared" si="920"/>
        <v>0</v>
      </c>
      <c r="AD3550" s="19">
        <f t="shared" si="923"/>
        <v>180000</v>
      </c>
      <c r="AE3550" s="21">
        <f t="shared" si="934"/>
        <v>14751.11</v>
      </c>
      <c r="AF3550" s="20">
        <f t="shared" si="924"/>
        <v>0</v>
      </c>
      <c r="AG3550" s="20">
        <f t="shared" si="925"/>
        <v>0</v>
      </c>
      <c r="AH3550" s="20">
        <f t="shared" si="926"/>
        <v>0</v>
      </c>
      <c r="AI3550" s="20">
        <f t="shared" si="930"/>
        <v>0</v>
      </c>
      <c r="AJ3550" s="20">
        <f t="shared" si="931"/>
        <v>0</v>
      </c>
      <c r="AK3550" s="20">
        <f t="shared" si="921"/>
        <v>0</v>
      </c>
      <c r="AL3550" s="171"/>
    </row>
    <row r="3551" spans="1:38" ht="15.75" customHeight="1" x14ac:dyDescent="0.25">
      <c r="A3551" s="3">
        <v>2144</v>
      </c>
      <c r="B3551" s="14">
        <f t="shared" si="929"/>
        <v>8</v>
      </c>
      <c r="C3551" s="9">
        <f t="shared" si="932"/>
        <v>45506</v>
      </c>
      <c r="D3551" s="3" t="str">
        <f t="shared" si="933"/>
        <v>Gallo Walter</v>
      </c>
      <c r="E3551" s="14" t="str">
        <f t="shared" si="927"/>
        <v>2144Gallo Walter8</v>
      </c>
      <c r="J3551" s="14" t="str">
        <f t="shared" si="922"/>
        <v xml:space="preserve">Service completo. Cambio de aceite y filtros. Control general del vehiculo. Desarmar distribucion completa. Cambiar kit, bomba de agu, correa poly-v y liquido refrigerante. Purgado del circuito de refrigeracion. Puesta a punto. Armado total.       </v>
      </c>
      <c r="L3551" s="3">
        <v>1</v>
      </c>
      <c r="M3551" s="10" t="s">
        <v>2222</v>
      </c>
      <c r="N3551" s="3" t="s">
        <v>734</v>
      </c>
      <c r="O3551" s="158">
        <v>4628.1000000000004</v>
      </c>
      <c r="P3551" s="158">
        <v>971.9</v>
      </c>
      <c r="Q3551" s="7">
        <v>5600</v>
      </c>
      <c r="S3551" s="8"/>
      <c r="T3551" s="11">
        <v>4</v>
      </c>
      <c r="U3551" s="158">
        <v>5785.13</v>
      </c>
      <c r="V3551" s="158">
        <v>1214.8699999999999</v>
      </c>
      <c r="W3551" s="76">
        <v>7000</v>
      </c>
      <c r="X3551" s="16">
        <f t="shared" si="928"/>
        <v>28000</v>
      </c>
      <c r="AC3551" s="18">
        <f t="shared" si="920"/>
        <v>0</v>
      </c>
      <c r="AD3551" s="19">
        <f t="shared" si="923"/>
        <v>180000</v>
      </c>
      <c r="AE3551" s="21">
        <f t="shared" si="934"/>
        <v>22400</v>
      </c>
      <c r="AF3551" s="20">
        <f t="shared" si="924"/>
        <v>0</v>
      </c>
      <c r="AG3551" s="20">
        <f t="shared" si="925"/>
        <v>0</v>
      </c>
      <c r="AH3551" s="20">
        <f t="shared" si="926"/>
        <v>0</v>
      </c>
      <c r="AI3551" s="20">
        <f t="shared" si="930"/>
        <v>0</v>
      </c>
      <c r="AJ3551" s="20">
        <f t="shared" si="931"/>
        <v>0</v>
      </c>
      <c r="AK3551" s="20">
        <f t="shared" si="921"/>
        <v>0</v>
      </c>
      <c r="AL3551" s="171"/>
    </row>
    <row r="3552" spans="1:38" ht="15.75" customHeight="1" x14ac:dyDescent="0.25">
      <c r="A3552" s="3">
        <v>2145</v>
      </c>
      <c r="B3552" s="14">
        <f t="shared" si="929"/>
        <v>1</v>
      </c>
      <c r="C3552" s="9">
        <v>45507</v>
      </c>
      <c r="D3552" s="3" t="s">
        <v>633</v>
      </c>
      <c r="E3552" s="14" t="str">
        <f t="shared" si="927"/>
        <v>2145Toyos Pato1</v>
      </c>
      <c r="F3552" s="119" t="s">
        <v>4249</v>
      </c>
      <c r="G3552" s="119" t="s">
        <v>4250</v>
      </c>
      <c r="I3552" s="10" t="s">
        <v>4251</v>
      </c>
      <c r="J3552" s="14" t="str">
        <f t="shared" si="922"/>
        <v>Sacar cremallera de direccion. Enviar a reparar. Colocar. Completar liquido de direccion hidraulica. Purgado del circuito. Control del tren delantero. Cambiar ambas rotulas inferiores. Regular convergencia.</v>
      </c>
      <c r="K3552" s="3" t="s">
        <v>3383</v>
      </c>
      <c r="L3552" s="3">
        <v>1</v>
      </c>
      <c r="M3552" s="10" t="s">
        <v>4252</v>
      </c>
      <c r="N3552" s="3" t="s">
        <v>2787</v>
      </c>
      <c r="O3552" s="158">
        <v>175000</v>
      </c>
      <c r="P3552" s="158">
        <v>36750</v>
      </c>
      <c r="Q3552" s="7">
        <v>211750</v>
      </c>
      <c r="S3552" s="8"/>
      <c r="T3552" s="11">
        <v>1</v>
      </c>
      <c r="U3552" s="158">
        <v>214876.04</v>
      </c>
      <c r="V3552" s="158">
        <v>45123.96</v>
      </c>
      <c r="W3552" s="76">
        <v>260000</v>
      </c>
      <c r="X3552" s="16">
        <f t="shared" si="928"/>
        <v>260000</v>
      </c>
      <c r="Y3552" s="3">
        <v>1</v>
      </c>
      <c r="Z3552" s="114">
        <v>181818.19</v>
      </c>
      <c r="AA3552" s="114">
        <v>38181.81</v>
      </c>
      <c r="AB3552" s="4">
        <v>220000</v>
      </c>
      <c r="AC3552" s="18">
        <f t="shared" si="920"/>
        <v>220000</v>
      </c>
      <c r="AD3552" s="19">
        <f t="shared" si="923"/>
        <v>220000</v>
      </c>
      <c r="AE3552" s="21">
        <f t="shared" si="934"/>
        <v>211750</v>
      </c>
      <c r="AF3552" s="20">
        <f t="shared" si="924"/>
        <v>241266.75</v>
      </c>
      <c r="AG3552" s="20">
        <f t="shared" si="925"/>
        <v>352500</v>
      </c>
      <c r="AH3552" s="20">
        <f t="shared" si="926"/>
        <v>220000</v>
      </c>
      <c r="AI3552" s="20">
        <f t="shared" si="930"/>
        <v>572500</v>
      </c>
      <c r="AJ3552" s="20">
        <f t="shared" si="931"/>
        <v>0</v>
      </c>
      <c r="AK3552" s="20">
        <f t="shared" si="921"/>
        <v>572500</v>
      </c>
      <c r="AL3552" s="171"/>
    </row>
    <row r="3553" spans="1:38" ht="15.75" customHeight="1" x14ac:dyDescent="0.25">
      <c r="A3553" s="3">
        <v>2145</v>
      </c>
      <c r="B3553" s="14">
        <f t="shared" si="929"/>
        <v>2</v>
      </c>
      <c r="C3553" s="9">
        <f>IF(A3553=A3552,C3552,"")</f>
        <v>45507</v>
      </c>
      <c r="D3553" s="3" t="str">
        <f>IF(A3553=A3552,D3552,"")</f>
        <v>Toyos Pato</v>
      </c>
      <c r="E3553" s="14" t="str">
        <f t="shared" si="927"/>
        <v>2145Toyos Pato2</v>
      </c>
      <c r="J3553" s="14" t="str">
        <f t="shared" si="922"/>
        <v xml:space="preserve">Sacar cremallera de direccion. Enviar a reparar. Colocar. Completar liquido de direccion hidraulica. Purgado del circuito. Control del tren delantero. Cambiar ambas rotulas inferiores. Regular convergencia. </v>
      </c>
      <c r="L3553" s="3">
        <v>1</v>
      </c>
      <c r="M3553" s="10" t="s">
        <v>2094</v>
      </c>
      <c r="N3553" s="3" t="s">
        <v>771</v>
      </c>
      <c r="O3553" s="158">
        <v>21487.61</v>
      </c>
      <c r="P3553" s="158">
        <v>4512.3900000000003</v>
      </c>
      <c r="Q3553" s="7">
        <v>26000</v>
      </c>
      <c r="S3553" s="8"/>
      <c r="T3553" s="11">
        <v>2</v>
      </c>
      <c r="U3553" s="158">
        <v>33057.86</v>
      </c>
      <c r="V3553" s="158">
        <v>6942.14</v>
      </c>
      <c r="W3553" s="76">
        <v>40000</v>
      </c>
      <c r="X3553" s="16">
        <f t="shared" si="928"/>
        <v>80000</v>
      </c>
      <c r="AC3553" s="18">
        <f t="shared" si="920"/>
        <v>0</v>
      </c>
      <c r="AD3553" s="19">
        <f t="shared" si="923"/>
        <v>220000</v>
      </c>
      <c r="AE3553" s="21">
        <f t="shared" si="934"/>
        <v>52000</v>
      </c>
      <c r="AF3553" s="20">
        <f t="shared" si="924"/>
        <v>0</v>
      </c>
      <c r="AG3553" s="20">
        <f t="shared" si="925"/>
        <v>0</v>
      </c>
      <c r="AH3553" s="20">
        <f t="shared" si="926"/>
        <v>0</v>
      </c>
      <c r="AI3553" s="20">
        <f t="shared" si="930"/>
        <v>0</v>
      </c>
      <c r="AJ3553" s="20">
        <f t="shared" si="931"/>
        <v>0</v>
      </c>
      <c r="AK3553" s="20">
        <f t="shared" si="921"/>
        <v>0</v>
      </c>
      <c r="AL3553" s="171"/>
    </row>
    <row r="3554" spans="1:38" ht="15.75" customHeight="1" x14ac:dyDescent="0.25">
      <c r="A3554" s="3">
        <v>2145</v>
      </c>
      <c r="B3554" s="14">
        <f t="shared" si="929"/>
        <v>3</v>
      </c>
      <c r="C3554" s="9">
        <v>45507</v>
      </c>
      <c r="D3554" s="3" t="s">
        <v>633</v>
      </c>
      <c r="E3554" s="14" t="str">
        <f t="shared" si="927"/>
        <v>2145Toyos Pato3</v>
      </c>
      <c r="J3554" s="14" t="str">
        <f t="shared" si="922"/>
        <v xml:space="preserve">Sacar cremallera de direccion. Enviar a reparar. Colocar. Completar liquido de direccion hidraulica. Purgado del circuito. Control del tren delantero. Cambiar ambas rotulas inferiores. Regular convergencia.  </v>
      </c>
      <c r="L3554" s="3">
        <v>1</v>
      </c>
      <c r="M3554" s="10" t="s">
        <v>728</v>
      </c>
      <c r="N3554" s="3" t="s">
        <v>771</v>
      </c>
      <c r="O3554" s="158">
        <v>2906.41</v>
      </c>
      <c r="P3554" s="158">
        <v>610.34</v>
      </c>
      <c r="Q3554" s="7">
        <v>3516.75</v>
      </c>
      <c r="S3554" s="8"/>
      <c r="T3554" s="11">
        <v>1</v>
      </c>
      <c r="U3554" s="158">
        <v>10330.58</v>
      </c>
      <c r="V3554" s="158">
        <v>2169.42</v>
      </c>
      <c r="W3554" s="76">
        <v>12500</v>
      </c>
      <c r="X3554" s="16">
        <f t="shared" si="928"/>
        <v>12500</v>
      </c>
      <c r="AC3554" s="18">
        <f t="shared" si="920"/>
        <v>0</v>
      </c>
      <c r="AD3554" s="19">
        <f t="shared" si="923"/>
        <v>220000</v>
      </c>
      <c r="AE3554" s="21">
        <f t="shared" si="934"/>
        <v>3516.75</v>
      </c>
      <c r="AF3554" s="20">
        <f t="shared" si="924"/>
        <v>0</v>
      </c>
      <c r="AG3554" s="20">
        <f t="shared" si="925"/>
        <v>0</v>
      </c>
      <c r="AH3554" s="20">
        <f t="shared" si="926"/>
        <v>0</v>
      </c>
      <c r="AI3554" s="20">
        <f t="shared" si="930"/>
        <v>0</v>
      </c>
      <c r="AJ3554" s="20">
        <f t="shared" si="931"/>
        <v>0</v>
      </c>
      <c r="AK3554" s="20">
        <f t="shared" si="921"/>
        <v>0</v>
      </c>
      <c r="AL3554" s="171"/>
    </row>
    <row r="3555" spans="1:38" ht="15.75" customHeight="1" x14ac:dyDescent="0.25">
      <c r="A3555" s="3">
        <v>2146</v>
      </c>
      <c r="B3555" s="14">
        <f t="shared" si="929"/>
        <v>1</v>
      </c>
      <c r="C3555" s="9">
        <v>45509</v>
      </c>
      <c r="D3555" s="3" t="s">
        <v>4253</v>
      </c>
      <c r="E3555" s="14" t="str">
        <f t="shared" si="927"/>
        <v>2146Slovoyañoch Cristian1</v>
      </c>
      <c r="F3555" s="119" t="s">
        <v>4254</v>
      </c>
      <c r="G3555" s="119" t="s">
        <v>1325</v>
      </c>
      <c r="H3555" s="119">
        <v>148541</v>
      </c>
      <c r="I3555" s="10" t="s">
        <v>4264</v>
      </c>
      <c r="J3555" s="14" t="str">
        <f t="shared" si="922"/>
        <v>Service completo. Cambio de aceite y filtros. Control general del vehiculo. Cambiar filtro secundario de gasoil. Cambiar lampara de cortecia y posicion delantero izquierdo. Cambiar ambas lamaparas de guiño. Lavado motor. Escaneo del vehiculo. Se hallo filtro de particulas totalmente tapado.</v>
      </c>
      <c r="K3555" s="3" t="s">
        <v>1665</v>
      </c>
      <c r="L3555" s="3">
        <v>1</v>
      </c>
      <c r="M3555" s="10" t="s">
        <v>918</v>
      </c>
      <c r="N3555" s="3" t="s">
        <v>771</v>
      </c>
      <c r="O3555" s="158">
        <v>37024.800000000003</v>
      </c>
      <c r="P3555" s="158">
        <v>7775.2</v>
      </c>
      <c r="Q3555" s="7">
        <v>44800</v>
      </c>
      <c r="R3555" s="7" t="s">
        <v>1478</v>
      </c>
      <c r="S3555" s="8"/>
      <c r="T3555" s="11">
        <v>1</v>
      </c>
      <c r="U3555" s="158">
        <v>57024.800000000003</v>
      </c>
      <c r="V3555" s="158">
        <v>11975.2</v>
      </c>
      <c r="W3555" s="76">
        <v>69000</v>
      </c>
      <c r="X3555" s="16">
        <f t="shared" si="928"/>
        <v>69000</v>
      </c>
      <c r="Y3555" s="3">
        <v>1</v>
      </c>
      <c r="Z3555" s="114">
        <v>82644.63</v>
      </c>
      <c r="AA3555" s="114">
        <v>17355.37</v>
      </c>
      <c r="AB3555" s="4">
        <v>100000</v>
      </c>
      <c r="AC3555" s="18">
        <f t="shared" ref="AC3555:AC3618" si="935">+AB3555*Y3555</f>
        <v>100000</v>
      </c>
      <c r="AD3555" s="19">
        <f t="shared" si="923"/>
        <v>100000</v>
      </c>
      <c r="AE3555" s="21">
        <f t="shared" si="934"/>
        <v>44800</v>
      </c>
      <c r="AF3555" s="20">
        <f t="shared" si="924"/>
        <v>133730.63</v>
      </c>
      <c r="AG3555" s="20">
        <f t="shared" si="925"/>
        <v>299900</v>
      </c>
      <c r="AH3555" s="20">
        <f t="shared" si="926"/>
        <v>100000</v>
      </c>
      <c r="AI3555" s="20">
        <f t="shared" si="930"/>
        <v>399900</v>
      </c>
      <c r="AJ3555" s="20">
        <f t="shared" si="931"/>
        <v>0</v>
      </c>
      <c r="AK3555" s="20">
        <f t="shared" ref="AK3555:AK3618" si="936">AH3555+AG3555</f>
        <v>399900</v>
      </c>
      <c r="AL3555" s="171"/>
    </row>
    <row r="3556" spans="1:38" ht="15.75" customHeight="1" x14ac:dyDescent="0.25">
      <c r="A3556" s="3">
        <v>2146</v>
      </c>
      <c r="B3556" s="14">
        <f t="shared" si="929"/>
        <v>2</v>
      </c>
      <c r="C3556" s="9">
        <f>IF(A3556=A3555,C3555,"")</f>
        <v>45509</v>
      </c>
      <c r="D3556" s="3" t="str">
        <f>IF(A3556=A3555,D3555,"")</f>
        <v>Slovoyañoch Cristian</v>
      </c>
      <c r="E3556" s="14" t="str">
        <f t="shared" si="927"/>
        <v>2146Slovoyañoch Cristian2</v>
      </c>
      <c r="J3556" s="14" t="str">
        <f t="shared" si="922"/>
        <v xml:space="preserve">Service completo. Cambio de aceite y filtros. Control general del vehiculo. Cambiar filtro secundario de gasoil. Cambiar lampara de cortecia y posicion delantero izquierdo. Cambiar ambas lamaparas de guiño. Lavado motor. Escaneo del vehiculo. Se hallo filtro de particulas totalmente tapado. </v>
      </c>
      <c r="L3556" s="3">
        <v>1</v>
      </c>
      <c r="M3556" s="10" t="s">
        <v>4255</v>
      </c>
      <c r="N3556" s="3" t="s">
        <v>734</v>
      </c>
      <c r="O3556" s="158">
        <v>65454.55</v>
      </c>
      <c r="P3556" s="158">
        <v>13745.45</v>
      </c>
      <c r="Q3556" s="7">
        <v>79200</v>
      </c>
      <c r="S3556" s="8"/>
      <c r="T3556" s="11">
        <v>1</v>
      </c>
      <c r="U3556" s="158">
        <v>81818.19</v>
      </c>
      <c r="V3556" s="158">
        <v>17181.810000000001</v>
      </c>
      <c r="W3556" s="76">
        <v>99000</v>
      </c>
      <c r="X3556" s="16">
        <f t="shared" si="928"/>
        <v>99000</v>
      </c>
      <c r="AC3556" s="18">
        <f t="shared" si="935"/>
        <v>0</v>
      </c>
      <c r="AD3556" s="19">
        <f t="shared" si="923"/>
        <v>100000</v>
      </c>
      <c r="AE3556" s="21">
        <f t="shared" si="934"/>
        <v>79200</v>
      </c>
      <c r="AF3556" s="20">
        <f t="shared" si="924"/>
        <v>0</v>
      </c>
      <c r="AG3556" s="20">
        <f t="shared" si="925"/>
        <v>0</v>
      </c>
      <c r="AH3556" s="20">
        <f t="shared" si="926"/>
        <v>0</v>
      </c>
      <c r="AI3556" s="20">
        <f t="shared" si="930"/>
        <v>0</v>
      </c>
      <c r="AJ3556" s="20">
        <f t="shared" si="931"/>
        <v>0</v>
      </c>
      <c r="AK3556" s="20">
        <f t="shared" si="936"/>
        <v>0</v>
      </c>
      <c r="AL3556" s="171"/>
    </row>
    <row r="3557" spans="1:38" ht="15.75" customHeight="1" x14ac:dyDescent="0.25">
      <c r="A3557" s="3">
        <v>2146</v>
      </c>
      <c r="B3557" s="14">
        <f t="shared" si="929"/>
        <v>3</v>
      </c>
      <c r="C3557" s="9">
        <f>IF(A3557=A3556,C3556,"")</f>
        <v>45509</v>
      </c>
      <c r="D3557" s="3" t="str">
        <f>IF(A3557=A3556,D3556,"")</f>
        <v>Slovoyañoch Cristian</v>
      </c>
      <c r="E3557" s="14" t="str">
        <f t="shared" si="927"/>
        <v>2146Slovoyañoch Cristian3</v>
      </c>
      <c r="J3557" s="14" t="str">
        <f t="shared" si="922"/>
        <v xml:space="preserve">Service completo. Cambio de aceite y filtros. Control general del vehiculo. Cambiar filtro secundario de gasoil. Cambiar lampara de cortecia y posicion delantero izquierdo. Cambiar ambas lamaparas de guiño. Lavado motor. Escaneo del vehiculo. Se hallo filtro de particulas totalmente tapado.  </v>
      </c>
      <c r="L3557" s="3">
        <v>1</v>
      </c>
      <c r="M3557" s="10" t="s">
        <v>222</v>
      </c>
      <c r="N3557" s="3" t="s">
        <v>771</v>
      </c>
      <c r="O3557" s="158">
        <v>5314.57</v>
      </c>
      <c r="P3557" s="158">
        <v>1116.06</v>
      </c>
      <c r="Q3557" s="174">
        <v>6430.63</v>
      </c>
      <c r="S3557" s="8"/>
      <c r="T3557" s="11">
        <v>7</v>
      </c>
      <c r="U3557" s="158">
        <v>14876.04</v>
      </c>
      <c r="V3557" s="158">
        <v>3123.96</v>
      </c>
      <c r="W3557" s="76">
        <v>18000</v>
      </c>
      <c r="X3557" s="16">
        <f t="shared" si="928"/>
        <v>126000</v>
      </c>
      <c r="AC3557" s="18">
        <f t="shared" si="935"/>
        <v>0</v>
      </c>
      <c r="AD3557" s="19">
        <f t="shared" si="923"/>
        <v>100000</v>
      </c>
      <c r="AE3557" s="21">
        <f t="shared" si="934"/>
        <v>45014.41</v>
      </c>
      <c r="AF3557" s="20">
        <f t="shared" si="924"/>
        <v>0</v>
      </c>
      <c r="AG3557" s="20">
        <f t="shared" si="925"/>
        <v>0</v>
      </c>
      <c r="AH3557" s="20">
        <f t="shared" si="926"/>
        <v>0</v>
      </c>
      <c r="AI3557" s="20">
        <f t="shared" si="930"/>
        <v>0</v>
      </c>
      <c r="AJ3557" s="20">
        <f t="shared" si="931"/>
        <v>0</v>
      </c>
      <c r="AK3557" s="20">
        <f t="shared" si="936"/>
        <v>0</v>
      </c>
      <c r="AL3557" s="171"/>
    </row>
    <row r="3558" spans="1:38" ht="15.75" customHeight="1" x14ac:dyDescent="0.25">
      <c r="A3558" s="3">
        <v>2146</v>
      </c>
      <c r="B3558" s="14">
        <f t="shared" si="929"/>
        <v>4</v>
      </c>
      <c r="C3558" s="9">
        <f>IF(A3558=A3557,C3557,"")</f>
        <v>45509</v>
      </c>
      <c r="D3558" s="3" t="str">
        <f>IF(A3558=A3557,D3557,"")</f>
        <v>Slovoyañoch Cristian</v>
      </c>
      <c r="E3558" s="14" t="str">
        <f t="shared" si="927"/>
        <v>2146Slovoyañoch Cristian4</v>
      </c>
      <c r="J3558" s="14" t="str">
        <f t="shared" si="922"/>
        <v xml:space="preserve">Service completo. Cambio de aceite y filtros. Control general del vehiculo. Cambiar filtro secundario de gasoil. Cambiar lampara de cortecia y posicion delantero izquierdo. Cambiar ambas lamaparas de guiño. Lavado motor. Escaneo del vehiculo. Se hallo filtro de particulas totalmente tapado.   </v>
      </c>
      <c r="L3558" s="3">
        <v>1</v>
      </c>
      <c r="M3558" s="10" t="s">
        <v>4256</v>
      </c>
      <c r="N3558" s="3" t="s">
        <v>771</v>
      </c>
      <c r="O3558" s="158">
        <v>1652.9</v>
      </c>
      <c r="P3558" s="158">
        <v>347.1</v>
      </c>
      <c r="Q3558" s="7">
        <v>2000</v>
      </c>
      <c r="S3558" s="8"/>
      <c r="T3558" s="11">
        <v>1</v>
      </c>
      <c r="U3558" s="158">
        <v>2066.12</v>
      </c>
      <c r="V3558" s="158">
        <v>433.88</v>
      </c>
      <c r="W3558" s="76">
        <v>2500</v>
      </c>
      <c r="X3558" s="16">
        <f t="shared" si="928"/>
        <v>2500</v>
      </c>
      <c r="AC3558" s="18">
        <f t="shared" si="935"/>
        <v>0</v>
      </c>
      <c r="AD3558" s="19">
        <f t="shared" si="923"/>
        <v>100000</v>
      </c>
      <c r="AE3558" s="21">
        <f t="shared" si="934"/>
        <v>2000</v>
      </c>
      <c r="AF3558" s="20">
        <f t="shared" si="924"/>
        <v>0</v>
      </c>
      <c r="AG3558" s="20">
        <f t="shared" si="925"/>
        <v>0</v>
      </c>
      <c r="AH3558" s="20">
        <f t="shared" si="926"/>
        <v>0</v>
      </c>
      <c r="AI3558" s="20">
        <f t="shared" si="930"/>
        <v>0</v>
      </c>
      <c r="AJ3558" s="20">
        <f t="shared" si="931"/>
        <v>0</v>
      </c>
      <c r="AK3558" s="20">
        <f t="shared" si="936"/>
        <v>0</v>
      </c>
      <c r="AL3558" s="171"/>
    </row>
    <row r="3559" spans="1:38" ht="15.75" customHeight="1" x14ac:dyDescent="0.25">
      <c r="A3559" s="3">
        <v>2146</v>
      </c>
      <c r="B3559" s="14">
        <f t="shared" si="929"/>
        <v>5</v>
      </c>
      <c r="C3559" s="9">
        <f>IF(A3559=A3558,C3558,"")</f>
        <v>45509</v>
      </c>
      <c r="D3559" s="3" t="str">
        <f>IF(A3559=A3558,D3558,"")</f>
        <v>Slovoyañoch Cristian</v>
      </c>
      <c r="E3559" s="14" t="str">
        <f t="shared" si="927"/>
        <v>2146Slovoyañoch Cristian5</v>
      </c>
      <c r="J3559" s="14" t="str">
        <f t="shared" ref="J3559:J3622" si="937">IF(A3559=A3558,CONCATENATE(J3558," ",I3559),I3559)</f>
        <v xml:space="preserve">Service completo. Cambio de aceite y filtros. Control general del vehiculo. Cambiar filtro secundario de gasoil. Cambiar lampara de cortecia y posicion delantero izquierdo. Cambiar ambas lamaparas de guiño. Lavado motor. Escaneo del vehiculo. Se hallo filtro de particulas totalmente tapado.    </v>
      </c>
      <c r="L3559" s="3">
        <v>1</v>
      </c>
      <c r="M3559" s="10" t="s">
        <v>4257</v>
      </c>
      <c r="N3559" s="3" t="s">
        <v>771</v>
      </c>
      <c r="O3559" s="158">
        <v>1074.3800000000001</v>
      </c>
      <c r="P3559" s="158">
        <v>225.62</v>
      </c>
      <c r="Q3559" s="7">
        <v>1300</v>
      </c>
      <c r="S3559" s="8"/>
      <c r="T3559" s="11">
        <v>2</v>
      </c>
      <c r="U3559" s="158">
        <v>1404.96</v>
      </c>
      <c r="V3559" s="158">
        <v>295.04000000000002</v>
      </c>
      <c r="W3559" s="76">
        <v>1700</v>
      </c>
      <c r="X3559" s="16">
        <f t="shared" si="928"/>
        <v>3400</v>
      </c>
      <c r="AC3559" s="18">
        <f t="shared" si="935"/>
        <v>0</v>
      </c>
      <c r="AD3559" s="19">
        <f t="shared" si="923"/>
        <v>100000</v>
      </c>
      <c r="AE3559" s="21">
        <f t="shared" si="934"/>
        <v>2600</v>
      </c>
      <c r="AF3559" s="20">
        <f t="shared" si="924"/>
        <v>0</v>
      </c>
      <c r="AG3559" s="20">
        <f t="shared" si="925"/>
        <v>0</v>
      </c>
      <c r="AH3559" s="20">
        <f t="shared" si="926"/>
        <v>0</v>
      </c>
      <c r="AI3559" s="20">
        <f t="shared" si="930"/>
        <v>0</v>
      </c>
      <c r="AJ3559" s="20">
        <f t="shared" si="931"/>
        <v>0</v>
      </c>
      <c r="AK3559" s="20">
        <f t="shared" si="936"/>
        <v>0</v>
      </c>
      <c r="AL3559" s="171"/>
    </row>
    <row r="3560" spans="1:38" ht="15.75" customHeight="1" x14ac:dyDescent="0.25">
      <c r="A3560" s="3">
        <v>2147</v>
      </c>
      <c r="B3560" s="14">
        <f t="shared" si="929"/>
        <v>1</v>
      </c>
      <c r="C3560" s="9">
        <v>45509</v>
      </c>
      <c r="D3560" s="3" t="s">
        <v>116</v>
      </c>
      <c r="E3560" s="14" t="str">
        <f t="shared" si="927"/>
        <v>2147Transporte Palloni1</v>
      </c>
      <c r="F3560" s="119" t="s">
        <v>1299</v>
      </c>
      <c r="G3560" s="119" t="s">
        <v>1300</v>
      </c>
      <c r="H3560" s="119">
        <v>438561</v>
      </c>
      <c r="J3560" s="14">
        <f t="shared" si="937"/>
        <v>0</v>
      </c>
      <c r="K3560" s="3" t="s">
        <v>1539</v>
      </c>
      <c r="S3560" s="8"/>
      <c r="W3560" s="76"/>
      <c r="X3560" s="16">
        <f t="shared" si="928"/>
        <v>0</v>
      </c>
      <c r="AC3560" s="18">
        <f t="shared" si="935"/>
        <v>0</v>
      </c>
      <c r="AD3560" s="19">
        <f t="shared" si="923"/>
        <v>0</v>
      </c>
      <c r="AE3560" s="21">
        <f t="shared" si="934"/>
        <v>0</v>
      </c>
      <c r="AF3560" s="20">
        <f t="shared" si="924"/>
        <v>0</v>
      </c>
      <c r="AG3560" s="20">
        <f t="shared" si="925"/>
        <v>0</v>
      </c>
      <c r="AH3560" s="20">
        <f t="shared" si="926"/>
        <v>0</v>
      </c>
      <c r="AI3560" s="20">
        <f t="shared" si="930"/>
        <v>0</v>
      </c>
      <c r="AJ3560" s="20">
        <f t="shared" si="931"/>
        <v>0</v>
      </c>
      <c r="AK3560" s="20">
        <f t="shared" si="936"/>
        <v>0</v>
      </c>
      <c r="AL3560" s="171"/>
    </row>
    <row r="3561" spans="1:38" ht="15.75" customHeight="1" x14ac:dyDescent="0.25">
      <c r="A3561" s="3">
        <v>2147</v>
      </c>
      <c r="B3561" s="14">
        <f t="shared" si="929"/>
        <v>2</v>
      </c>
      <c r="C3561" s="9">
        <f>IF(A3561=A3560,C3560,"")</f>
        <v>45509</v>
      </c>
      <c r="D3561" s="3" t="str">
        <f>IF(A3561=A3560,D3560,"")</f>
        <v>Transporte Palloni</v>
      </c>
      <c r="E3561" s="14" t="str">
        <f t="shared" si="927"/>
        <v>2147Transporte Palloni2</v>
      </c>
      <c r="J3561" s="14" t="str">
        <f t="shared" si="937"/>
        <v xml:space="preserve">0 </v>
      </c>
      <c r="S3561" s="8"/>
      <c r="W3561" s="76"/>
      <c r="X3561" s="16">
        <f t="shared" si="928"/>
        <v>0</v>
      </c>
      <c r="AC3561" s="18">
        <f t="shared" si="935"/>
        <v>0</v>
      </c>
      <c r="AD3561" s="19">
        <f t="shared" si="923"/>
        <v>0</v>
      </c>
      <c r="AE3561" s="21">
        <f t="shared" si="934"/>
        <v>0</v>
      </c>
      <c r="AF3561" s="20">
        <f t="shared" si="924"/>
        <v>0</v>
      </c>
      <c r="AG3561" s="20">
        <f t="shared" si="925"/>
        <v>0</v>
      </c>
      <c r="AH3561" s="20">
        <f t="shared" si="926"/>
        <v>0</v>
      </c>
      <c r="AI3561" s="20">
        <f t="shared" si="930"/>
        <v>0</v>
      </c>
      <c r="AJ3561" s="20">
        <f t="shared" si="931"/>
        <v>0</v>
      </c>
      <c r="AK3561" s="20">
        <f t="shared" si="936"/>
        <v>0</v>
      </c>
      <c r="AL3561" s="171"/>
    </row>
    <row r="3562" spans="1:38" ht="15.75" customHeight="1" x14ac:dyDescent="0.25">
      <c r="A3562" s="3">
        <v>2148</v>
      </c>
      <c r="B3562" s="14">
        <f t="shared" si="929"/>
        <v>1</v>
      </c>
      <c r="C3562" s="9">
        <v>45509</v>
      </c>
      <c r="D3562" s="3" t="s">
        <v>4258</v>
      </c>
      <c r="E3562" s="14" t="str">
        <f t="shared" si="927"/>
        <v>2148Gualpa Juanita1</v>
      </c>
      <c r="F3562" s="119" t="s">
        <v>4111</v>
      </c>
      <c r="G3562" s="119" t="s">
        <v>4109</v>
      </c>
      <c r="H3562" s="119">
        <v>65004</v>
      </c>
      <c r="I3562" s="10" t="s">
        <v>4317</v>
      </c>
      <c r="J3562" s="14" t="str">
        <f t="shared" si="937"/>
        <v>Control del tren delantero. Cambiar rotula inferior derecha. Colocar volante en correcta posicion.</v>
      </c>
      <c r="K3562" s="3" t="s">
        <v>2390</v>
      </c>
      <c r="L3562" s="3">
        <v>1</v>
      </c>
      <c r="M3562" s="10" t="s">
        <v>2789</v>
      </c>
      <c r="N3562" s="3" t="s">
        <v>2484</v>
      </c>
      <c r="O3562" s="158">
        <v>27072.94</v>
      </c>
      <c r="P3562" s="158">
        <v>5685.32</v>
      </c>
      <c r="Q3562" s="7">
        <v>32758.26</v>
      </c>
      <c r="S3562" s="8"/>
      <c r="T3562" s="11">
        <v>1</v>
      </c>
      <c r="U3562" s="158">
        <v>33057.86</v>
      </c>
      <c r="V3562" s="158">
        <v>6942.14</v>
      </c>
      <c r="W3562" s="76">
        <v>40000</v>
      </c>
      <c r="X3562" s="16">
        <f t="shared" si="928"/>
        <v>40000</v>
      </c>
      <c r="Y3562" s="3">
        <v>1</v>
      </c>
      <c r="Z3562" s="114">
        <v>49586.78</v>
      </c>
      <c r="AA3562" s="114">
        <v>10413.219999999999</v>
      </c>
      <c r="AB3562" s="4">
        <v>60000</v>
      </c>
      <c r="AC3562" s="18">
        <f t="shared" si="935"/>
        <v>60000</v>
      </c>
      <c r="AD3562" s="19">
        <f t="shared" si="923"/>
        <v>60000</v>
      </c>
      <c r="AE3562" s="21">
        <f t="shared" si="934"/>
        <v>32758.26</v>
      </c>
      <c r="AF3562" s="20">
        <f t="shared" si="924"/>
        <v>32758.26</v>
      </c>
      <c r="AG3562" s="20">
        <f t="shared" si="925"/>
        <v>40000</v>
      </c>
      <c r="AH3562" s="20">
        <f t="shared" si="926"/>
        <v>60000</v>
      </c>
      <c r="AI3562" s="20">
        <f t="shared" si="930"/>
        <v>100000</v>
      </c>
      <c r="AJ3562" s="20">
        <f t="shared" si="931"/>
        <v>0</v>
      </c>
      <c r="AK3562" s="20">
        <f t="shared" si="936"/>
        <v>100000</v>
      </c>
      <c r="AL3562" s="171"/>
    </row>
    <row r="3563" spans="1:38" ht="15.75" customHeight="1" x14ac:dyDescent="0.25">
      <c r="A3563" s="3">
        <v>2148</v>
      </c>
      <c r="B3563" s="14">
        <f t="shared" si="929"/>
        <v>2</v>
      </c>
      <c r="C3563" s="9">
        <f>IF(A3563=A3562,C3562,"")</f>
        <v>45509</v>
      </c>
      <c r="D3563" s="3" t="str">
        <f>IF(A3563=A3562,D3562,"")</f>
        <v>Gualpa Juanita</v>
      </c>
      <c r="E3563" s="14" t="str">
        <f t="shared" si="927"/>
        <v>2148Gualpa Juanita2</v>
      </c>
      <c r="J3563" s="14" t="str">
        <f t="shared" si="937"/>
        <v xml:space="preserve">Control del tren delantero. Cambiar rotula inferior derecha. Colocar volante en correcta posicion. </v>
      </c>
      <c r="S3563" s="8"/>
      <c r="W3563" s="76"/>
      <c r="X3563" s="16">
        <f t="shared" si="928"/>
        <v>0</v>
      </c>
      <c r="AC3563" s="18">
        <f t="shared" si="935"/>
        <v>0</v>
      </c>
      <c r="AD3563" s="19">
        <f t="shared" si="923"/>
        <v>60000</v>
      </c>
      <c r="AE3563" s="21">
        <f t="shared" si="934"/>
        <v>0</v>
      </c>
      <c r="AF3563" s="20">
        <f t="shared" si="924"/>
        <v>0</v>
      </c>
      <c r="AG3563" s="20">
        <f t="shared" si="925"/>
        <v>0</v>
      </c>
      <c r="AH3563" s="20">
        <f t="shared" si="926"/>
        <v>0</v>
      </c>
      <c r="AI3563" s="20">
        <f t="shared" si="930"/>
        <v>0</v>
      </c>
      <c r="AJ3563" s="20">
        <f t="shared" si="931"/>
        <v>0</v>
      </c>
      <c r="AK3563" s="20">
        <f t="shared" si="936"/>
        <v>0</v>
      </c>
      <c r="AL3563" s="171"/>
    </row>
    <row r="3564" spans="1:38" ht="15.75" customHeight="1" x14ac:dyDescent="0.25">
      <c r="A3564" s="3">
        <v>2149</v>
      </c>
      <c r="B3564" s="14">
        <f t="shared" si="929"/>
        <v>1</v>
      </c>
      <c r="C3564" s="9">
        <v>45509</v>
      </c>
      <c r="D3564" s="3" t="s">
        <v>570</v>
      </c>
      <c r="E3564" s="14" t="str">
        <f t="shared" si="927"/>
        <v>2149Rosende Gerardo1</v>
      </c>
      <c r="F3564" s="119" t="s">
        <v>3882</v>
      </c>
      <c r="G3564" s="119" t="s">
        <v>3883</v>
      </c>
      <c r="H3564" s="119">
        <v>104200</v>
      </c>
      <c r="I3564" s="10" t="s">
        <v>4259</v>
      </c>
      <c r="J3564" s="14" t="str">
        <f t="shared" si="937"/>
        <v>Cambiar bomba de agua. Cambiar tensor movil completo. Cambiar poleas tensoras fijas de correa poly-v. Cambiar correa poly-v. Completar con liquido refrigerante. Purgado del circuito de refrigeracion. Control de fugas de agua. Completar nivel de aceite motor.</v>
      </c>
      <c r="K3564" s="3" t="s">
        <v>1665</v>
      </c>
      <c r="L3564" s="3">
        <v>1</v>
      </c>
      <c r="M3564" s="10" t="s">
        <v>1970</v>
      </c>
      <c r="N3564" s="3" t="s">
        <v>771</v>
      </c>
      <c r="O3564" s="158">
        <v>7611.57</v>
      </c>
      <c r="P3564" s="158">
        <v>1598.43</v>
      </c>
      <c r="Q3564" s="7">
        <v>9210</v>
      </c>
      <c r="R3564" s="7" t="s">
        <v>2506</v>
      </c>
      <c r="S3564" s="8"/>
      <c r="T3564" s="11">
        <v>1</v>
      </c>
      <c r="U3564" s="158">
        <v>11570</v>
      </c>
      <c r="V3564" s="158">
        <v>2429.75</v>
      </c>
      <c r="W3564" s="76">
        <v>14000</v>
      </c>
      <c r="X3564" s="16">
        <f t="shared" si="928"/>
        <v>14000</v>
      </c>
      <c r="Y3564" s="3">
        <v>1</v>
      </c>
      <c r="Z3564" s="114">
        <v>173553.72</v>
      </c>
      <c r="AA3564" s="114">
        <v>36446.28</v>
      </c>
      <c r="AB3564" s="4">
        <v>210000</v>
      </c>
      <c r="AC3564" s="18">
        <f t="shared" si="935"/>
        <v>210000</v>
      </c>
      <c r="AD3564" s="19">
        <f t="shared" si="923"/>
        <v>210000</v>
      </c>
      <c r="AE3564" s="21">
        <f t="shared" si="934"/>
        <v>9210</v>
      </c>
      <c r="AF3564" s="20">
        <f t="shared" si="924"/>
        <v>15640.630000000001</v>
      </c>
      <c r="AG3564" s="20">
        <f t="shared" si="925"/>
        <v>41000</v>
      </c>
      <c r="AH3564" s="20">
        <f t="shared" si="926"/>
        <v>210000</v>
      </c>
      <c r="AI3564" s="20">
        <f t="shared" si="930"/>
        <v>251000</v>
      </c>
      <c r="AJ3564" s="20">
        <f t="shared" si="931"/>
        <v>0</v>
      </c>
      <c r="AK3564" s="20">
        <f t="shared" si="936"/>
        <v>251000</v>
      </c>
      <c r="AL3564" s="171"/>
    </row>
    <row r="3565" spans="1:38" ht="15.75" customHeight="1" x14ac:dyDescent="0.25">
      <c r="A3565" s="3">
        <v>2149</v>
      </c>
      <c r="B3565" s="14">
        <f t="shared" si="929"/>
        <v>2</v>
      </c>
      <c r="C3565" s="9">
        <f>IF(A3565=A3564,C3564,"")</f>
        <v>45509</v>
      </c>
      <c r="D3565" s="3" t="str">
        <f>IF(A3565=A3564,D3564,"")</f>
        <v>Rosende Gerardo</v>
      </c>
      <c r="E3565" s="14" t="str">
        <f t="shared" si="927"/>
        <v>2149Rosende Gerardo2</v>
      </c>
      <c r="J3565" s="14" t="str">
        <f t="shared" si="937"/>
        <v xml:space="preserve">Cambiar bomba de agua. Cambiar tensor movil completo. Cambiar poleas tensoras fijas de correa poly-v. Cambiar correa poly-v. Completar con liquido refrigerante. Purgado del circuito de refrigeracion. Control de fugas de agua. Completar nivel de aceite motor. </v>
      </c>
      <c r="L3565" s="3">
        <v>1</v>
      </c>
      <c r="M3565" s="10" t="s">
        <v>222</v>
      </c>
      <c r="N3565" s="3" t="s">
        <v>771</v>
      </c>
      <c r="O3565" s="158">
        <v>5314.57</v>
      </c>
      <c r="P3565" s="158">
        <v>1116.06</v>
      </c>
      <c r="Q3565" s="174">
        <v>6430.63</v>
      </c>
      <c r="S3565" s="8"/>
      <c r="T3565" s="11">
        <v>1.5</v>
      </c>
      <c r="U3565" s="158">
        <v>14876.04</v>
      </c>
      <c r="V3565" s="158">
        <v>3123.96</v>
      </c>
      <c r="W3565" s="76">
        <v>18000</v>
      </c>
      <c r="X3565" s="16">
        <f t="shared" si="928"/>
        <v>27000</v>
      </c>
      <c r="AC3565" s="18">
        <f t="shared" si="935"/>
        <v>0</v>
      </c>
      <c r="AD3565" s="19">
        <f t="shared" si="923"/>
        <v>210000</v>
      </c>
      <c r="AE3565" s="21">
        <f t="shared" si="934"/>
        <v>9645.9449999999997</v>
      </c>
      <c r="AF3565" s="20">
        <f t="shared" si="924"/>
        <v>0</v>
      </c>
      <c r="AG3565" s="20">
        <f t="shared" si="925"/>
        <v>0</v>
      </c>
      <c r="AH3565" s="20">
        <f t="shared" si="926"/>
        <v>0</v>
      </c>
      <c r="AI3565" s="20">
        <f t="shared" si="930"/>
        <v>0</v>
      </c>
      <c r="AJ3565" s="20">
        <f t="shared" si="931"/>
        <v>0</v>
      </c>
      <c r="AK3565" s="20">
        <f t="shared" si="936"/>
        <v>0</v>
      </c>
      <c r="AL3565" s="171"/>
    </row>
    <row r="3566" spans="1:38" ht="15.75" customHeight="1" x14ac:dyDescent="0.25">
      <c r="A3566" s="3">
        <v>2150</v>
      </c>
      <c r="B3566" s="14">
        <f t="shared" si="929"/>
        <v>1</v>
      </c>
      <c r="C3566" s="9">
        <v>45510</v>
      </c>
      <c r="D3566" s="3" t="s">
        <v>3538</v>
      </c>
      <c r="E3566" s="14" t="str">
        <f t="shared" si="927"/>
        <v>2150Berna Mario1</v>
      </c>
      <c r="F3566" s="119" t="s">
        <v>3539</v>
      </c>
      <c r="G3566" s="119" t="s">
        <v>806</v>
      </c>
      <c r="H3566" s="119">
        <v>104986</v>
      </c>
      <c r="I3566" s="10" t="s">
        <v>2040</v>
      </c>
      <c r="J3566" s="14" t="str">
        <f t="shared" si="937"/>
        <v>Service completo. Cambio de aceite y filtros. Control general del vehiculo. Rotacion de ruedas.</v>
      </c>
      <c r="K3566" s="3" t="s">
        <v>2390</v>
      </c>
      <c r="L3566" s="3">
        <v>1</v>
      </c>
      <c r="M3566" s="10" t="s">
        <v>918</v>
      </c>
      <c r="N3566" s="3" t="s">
        <v>771</v>
      </c>
      <c r="O3566" s="158">
        <v>18181.82</v>
      </c>
      <c r="P3566" s="158">
        <v>3818.18</v>
      </c>
      <c r="Q3566" s="7">
        <v>22000</v>
      </c>
      <c r="R3566" s="7" t="s">
        <v>1478</v>
      </c>
      <c r="S3566" s="8"/>
      <c r="T3566" s="11">
        <v>1</v>
      </c>
      <c r="U3566" s="158">
        <v>28099.18</v>
      </c>
      <c r="V3566" s="158">
        <v>5900.82</v>
      </c>
      <c r="W3566" s="76">
        <v>34000</v>
      </c>
      <c r="X3566" s="16">
        <f t="shared" si="928"/>
        <v>34000</v>
      </c>
      <c r="Y3566" s="3">
        <v>1</v>
      </c>
      <c r="Z3566" s="114">
        <v>57851.24</v>
      </c>
      <c r="AA3566" s="114">
        <v>12148.76</v>
      </c>
      <c r="AB3566" s="4">
        <v>70000</v>
      </c>
      <c r="AC3566" s="18">
        <f t="shared" si="935"/>
        <v>70000</v>
      </c>
      <c r="AD3566" s="19">
        <f t="shared" si="923"/>
        <v>70000</v>
      </c>
      <c r="AE3566" s="21">
        <f t="shared" si="934"/>
        <v>22000</v>
      </c>
      <c r="AF3566" s="20">
        <f t="shared" si="924"/>
        <v>22000</v>
      </c>
      <c r="AG3566" s="20">
        <f t="shared" si="925"/>
        <v>34000</v>
      </c>
      <c r="AH3566" s="20">
        <f t="shared" si="926"/>
        <v>70000</v>
      </c>
      <c r="AI3566" s="20">
        <f t="shared" si="930"/>
        <v>104000</v>
      </c>
      <c r="AJ3566" s="20">
        <f t="shared" si="931"/>
        <v>0</v>
      </c>
      <c r="AK3566" s="20">
        <f t="shared" si="936"/>
        <v>104000</v>
      </c>
      <c r="AL3566" s="171"/>
    </row>
    <row r="3567" spans="1:38" ht="15.75" customHeight="1" x14ac:dyDescent="0.25">
      <c r="A3567" s="3">
        <v>2150</v>
      </c>
      <c r="B3567" s="14">
        <f t="shared" si="929"/>
        <v>2</v>
      </c>
      <c r="C3567" s="9">
        <f>IF(A3567=A3566,C3566,"")</f>
        <v>45510</v>
      </c>
      <c r="D3567" s="3" t="str">
        <f>IF(A3567=A3566,D3566,"")</f>
        <v>Berna Mario</v>
      </c>
      <c r="E3567" s="14" t="str">
        <f t="shared" si="927"/>
        <v>2150Berna Mario2</v>
      </c>
      <c r="J3567" s="14" t="str">
        <f t="shared" si="937"/>
        <v xml:space="preserve">Service completo. Cambio de aceite y filtros. Control general del vehiculo. Rotacion de ruedas. </v>
      </c>
      <c r="M3567" s="10" t="s">
        <v>1002</v>
      </c>
      <c r="N3567" s="3" t="s">
        <v>1832</v>
      </c>
      <c r="S3567" s="8"/>
      <c r="W3567" s="76"/>
      <c r="X3567" s="16">
        <f t="shared" si="928"/>
        <v>0</v>
      </c>
      <c r="AC3567" s="18">
        <f t="shared" si="935"/>
        <v>0</v>
      </c>
      <c r="AD3567" s="19">
        <f t="shared" si="923"/>
        <v>70000</v>
      </c>
      <c r="AE3567" s="21">
        <f t="shared" si="934"/>
        <v>0</v>
      </c>
      <c r="AF3567" s="20">
        <f t="shared" si="924"/>
        <v>0</v>
      </c>
      <c r="AG3567" s="20">
        <f t="shared" si="925"/>
        <v>0</v>
      </c>
      <c r="AH3567" s="20">
        <f t="shared" si="926"/>
        <v>0</v>
      </c>
      <c r="AI3567" s="20">
        <f t="shared" si="930"/>
        <v>0</v>
      </c>
      <c r="AJ3567" s="20">
        <f t="shared" si="931"/>
        <v>0</v>
      </c>
      <c r="AK3567" s="20">
        <f t="shared" si="936"/>
        <v>0</v>
      </c>
      <c r="AL3567" s="171"/>
    </row>
    <row r="3568" spans="1:38" ht="15.75" customHeight="1" x14ac:dyDescent="0.25">
      <c r="A3568" s="3">
        <v>2151</v>
      </c>
      <c r="B3568" s="14">
        <f t="shared" si="929"/>
        <v>1</v>
      </c>
      <c r="C3568" s="9">
        <v>45510</v>
      </c>
      <c r="D3568" s="3" t="s">
        <v>4260</v>
      </c>
      <c r="E3568" s="14" t="str">
        <f t="shared" si="927"/>
        <v>2151Amioni Marta1</v>
      </c>
      <c r="F3568" s="119" t="s">
        <v>4261</v>
      </c>
      <c r="G3568" s="119" t="s">
        <v>1300</v>
      </c>
      <c r="H3568" s="119">
        <v>153503</v>
      </c>
      <c r="I3568" s="10" t="s">
        <v>4265</v>
      </c>
      <c r="J3568" s="14" t="str">
        <f t="shared" si="937"/>
        <v>Service completo. Cambio de aceite y filtros. Control general del vehiculo. Agregar liquido desincrustante para limpieza de liquido refrigerante.</v>
      </c>
      <c r="K3568" s="3" t="s">
        <v>2390</v>
      </c>
      <c r="L3568" s="3">
        <v>1</v>
      </c>
      <c r="M3568" s="10" t="s">
        <v>4262</v>
      </c>
      <c r="N3568" s="3" t="s">
        <v>771</v>
      </c>
      <c r="O3568" s="158">
        <v>5297.52</v>
      </c>
      <c r="P3568" s="158">
        <v>1112.48</v>
      </c>
      <c r="Q3568" s="7">
        <v>6410</v>
      </c>
      <c r="R3568" s="7" t="s">
        <v>1478</v>
      </c>
      <c r="S3568" s="8"/>
      <c r="T3568" s="11">
        <v>1</v>
      </c>
      <c r="U3568" s="158">
        <v>6611.57</v>
      </c>
      <c r="V3568" s="158">
        <v>1388.43</v>
      </c>
      <c r="W3568" s="76">
        <v>8000</v>
      </c>
      <c r="X3568" s="16">
        <f t="shared" si="928"/>
        <v>8000</v>
      </c>
      <c r="Y3568" s="3">
        <v>1</v>
      </c>
      <c r="Z3568" s="114">
        <v>41322.32</v>
      </c>
      <c r="AA3568" s="114">
        <v>8677.68</v>
      </c>
      <c r="AB3568" s="4">
        <v>50000</v>
      </c>
      <c r="AC3568" s="18">
        <f t="shared" si="935"/>
        <v>50000</v>
      </c>
      <c r="AD3568" s="19">
        <f t="shared" si="923"/>
        <v>50000</v>
      </c>
      <c r="AE3568" s="21">
        <f t="shared" si="934"/>
        <v>6410</v>
      </c>
      <c r="AF3568" s="20">
        <f t="shared" si="924"/>
        <v>28513.75</v>
      </c>
      <c r="AG3568" s="20">
        <f t="shared" si="925"/>
        <v>72800</v>
      </c>
      <c r="AH3568" s="20">
        <f t="shared" si="926"/>
        <v>50000</v>
      </c>
      <c r="AI3568" s="20">
        <f t="shared" si="930"/>
        <v>122800</v>
      </c>
      <c r="AJ3568" s="20">
        <f t="shared" si="931"/>
        <v>0</v>
      </c>
      <c r="AK3568" s="20">
        <f t="shared" si="936"/>
        <v>122800</v>
      </c>
      <c r="AL3568" s="171"/>
    </row>
    <row r="3569" spans="1:38" ht="15.75" customHeight="1" x14ac:dyDescent="0.25">
      <c r="A3569" s="3">
        <v>2151</v>
      </c>
      <c r="B3569" s="14">
        <f t="shared" si="929"/>
        <v>2</v>
      </c>
      <c r="C3569" s="9">
        <f>IF(A3569=A3568,C3568,"")</f>
        <v>45510</v>
      </c>
      <c r="D3569" s="3" t="str">
        <f>IF(A3569=A3568,D3568,"")</f>
        <v>Amioni Marta</v>
      </c>
      <c r="E3569" s="14" t="str">
        <f t="shared" si="927"/>
        <v>2151Amioni Marta2</v>
      </c>
      <c r="J3569" s="14" t="str">
        <f t="shared" si="937"/>
        <v xml:space="preserve">Service completo. Cambio de aceite y filtros. Control general del vehiculo. Agregar liquido desincrustante para limpieza de liquido refrigerante. </v>
      </c>
      <c r="L3569" s="3">
        <v>1</v>
      </c>
      <c r="M3569" s="10" t="s">
        <v>2986</v>
      </c>
      <c r="N3569" s="3" t="s">
        <v>771</v>
      </c>
      <c r="O3569" s="158">
        <v>4442.9799999999996</v>
      </c>
      <c r="P3569" s="158">
        <v>933.02</v>
      </c>
      <c r="Q3569" s="7">
        <v>5376</v>
      </c>
      <c r="S3569" s="8"/>
      <c r="T3569" s="11">
        <v>1</v>
      </c>
      <c r="U3569" s="158">
        <v>7024.8</v>
      </c>
      <c r="V3569" s="158">
        <v>1475.2</v>
      </c>
      <c r="W3569" s="76">
        <v>8500</v>
      </c>
      <c r="X3569" s="16">
        <f t="shared" si="928"/>
        <v>8500</v>
      </c>
      <c r="AC3569" s="18">
        <f t="shared" si="935"/>
        <v>0</v>
      </c>
      <c r="AD3569" s="19">
        <f t="shared" ref="AD3569:AD3632" si="938">IF(A3569=A3568,AD3568+AC3569,AC3569)</f>
        <v>50000</v>
      </c>
      <c r="AE3569" s="21">
        <f t="shared" si="934"/>
        <v>5376</v>
      </c>
      <c r="AF3569" s="20">
        <f t="shared" ref="AF3569:AF3632" si="939">IF(A3569=A3568,0,(SUMIF($A$3:$A$999956,A3569,$Q$3:$Q$999956)))+IF(A3569=A3568,0,(SUMIF($A$3:$A$999956,A3569,$R$3:$R$999956)))</f>
        <v>0</v>
      </c>
      <c r="AG3569" s="20">
        <f t="shared" ref="AG3569:AG3632" si="940">IF(A3569=A3568,0,(SUMIF($A$3:$A$999956,A3569,($X$3:$X$999956))))</f>
        <v>0</v>
      </c>
      <c r="AH3569" s="20">
        <f t="shared" ref="AH3569:AH3632" si="941">IF(A3569=A3568,0,(SUMIF($A$3:$A$999956,A3569,($AC$3:$AC$999956))))</f>
        <v>0</v>
      </c>
      <c r="AI3569" s="20">
        <f t="shared" si="930"/>
        <v>0</v>
      </c>
      <c r="AJ3569" s="20">
        <f t="shared" si="931"/>
        <v>0</v>
      </c>
      <c r="AK3569" s="20">
        <f t="shared" si="936"/>
        <v>0</v>
      </c>
      <c r="AL3569" s="171"/>
    </row>
    <row r="3570" spans="1:38" ht="15.75" customHeight="1" x14ac:dyDescent="0.25">
      <c r="A3570" s="3">
        <v>2151</v>
      </c>
      <c r="B3570" s="14">
        <f t="shared" si="929"/>
        <v>3</v>
      </c>
      <c r="C3570" s="9">
        <f>IF(A3570=A3569,C3569,"")</f>
        <v>45510</v>
      </c>
      <c r="D3570" s="3" t="str">
        <f>IF(A3570=A3569,D3569,"")</f>
        <v>Amioni Marta</v>
      </c>
      <c r="E3570" s="14" t="str">
        <f t="shared" si="927"/>
        <v>2151Amioni Marta3</v>
      </c>
      <c r="J3570" s="14" t="str">
        <f t="shared" si="937"/>
        <v xml:space="preserve">Service completo. Cambio de aceite y filtros. Control general del vehiculo. Agregar liquido desincrustante para limpieza de liquido refrigerante.  </v>
      </c>
      <c r="L3570" s="3">
        <v>1</v>
      </c>
      <c r="M3570" s="10" t="s">
        <v>2087</v>
      </c>
      <c r="N3570" s="3" t="s">
        <v>771</v>
      </c>
      <c r="O3570" s="158">
        <v>4967.7700000000004</v>
      </c>
      <c r="P3570" s="158">
        <v>1043.23</v>
      </c>
      <c r="Q3570" s="7">
        <v>6011</v>
      </c>
      <c r="S3570" s="8"/>
      <c r="T3570" s="11">
        <v>1</v>
      </c>
      <c r="U3570" s="158">
        <v>7272.73</v>
      </c>
      <c r="V3570" s="158">
        <v>1527.27</v>
      </c>
      <c r="W3570" s="76">
        <v>8800</v>
      </c>
      <c r="X3570" s="16">
        <f t="shared" si="928"/>
        <v>8800</v>
      </c>
      <c r="AC3570" s="18">
        <f t="shared" si="935"/>
        <v>0</v>
      </c>
      <c r="AD3570" s="19">
        <f t="shared" si="938"/>
        <v>50000</v>
      </c>
      <c r="AE3570" s="21">
        <f t="shared" si="934"/>
        <v>6011</v>
      </c>
      <c r="AF3570" s="20">
        <f t="shared" si="939"/>
        <v>0</v>
      </c>
      <c r="AG3570" s="20">
        <f t="shared" si="940"/>
        <v>0</v>
      </c>
      <c r="AH3570" s="20">
        <f t="shared" si="941"/>
        <v>0</v>
      </c>
      <c r="AI3570" s="20">
        <f t="shared" si="930"/>
        <v>0</v>
      </c>
      <c r="AJ3570" s="20">
        <f t="shared" si="931"/>
        <v>0</v>
      </c>
      <c r="AK3570" s="20">
        <f t="shared" si="936"/>
        <v>0</v>
      </c>
      <c r="AL3570" s="171"/>
    </row>
    <row r="3571" spans="1:38" ht="15.75" customHeight="1" x14ac:dyDescent="0.25">
      <c r="A3571" s="3">
        <v>2151</v>
      </c>
      <c r="B3571" s="14">
        <f t="shared" si="929"/>
        <v>4</v>
      </c>
      <c r="C3571" s="9">
        <f>IF(A3571=A3570,C3570,"")</f>
        <v>45510</v>
      </c>
      <c r="D3571" s="3" t="str">
        <f>IF(A3571=A3570,D3570,"")</f>
        <v>Amioni Marta</v>
      </c>
      <c r="E3571" s="14" t="str">
        <f t="shared" si="927"/>
        <v>2151Amioni Marta4</v>
      </c>
      <c r="J3571" s="14" t="str">
        <f t="shared" si="937"/>
        <v xml:space="preserve">Service completo. Cambio de aceite y filtros. Control general del vehiculo. Agregar liquido desincrustante para limpieza de liquido refrigerante.   </v>
      </c>
      <c r="L3571" s="3">
        <v>1</v>
      </c>
      <c r="M3571" s="10" t="s">
        <v>728</v>
      </c>
      <c r="N3571" s="3" t="s">
        <v>771</v>
      </c>
      <c r="O3571" s="158">
        <v>2906.41</v>
      </c>
      <c r="P3571" s="158">
        <v>610.34</v>
      </c>
      <c r="Q3571" s="7">
        <v>3516.75</v>
      </c>
      <c r="S3571" s="8"/>
      <c r="T3571" s="11">
        <v>3</v>
      </c>
      <c r="U3571" s="158">
        <v>10330.58</v>
      </c>
      <c r="V3571" s="158">
        <v>2169.42</v>
      </c>
      <c r="W3571" s="76">
        <v>12500</v>
      </c>
      <c r="X3571" s="16">
        <f t="shared" si="928"/>
        <v>37500</v>
      </c>
      <c r="AC3571" s="18">
        <f t="shared" si="935"/>
        <v>0</v>
      </c>
      <c r="AD3571" s="19">
        <f t="shared" si="938"/>
        <v>50000</v>
      </c>
      <c r="AE3571" s="21">
        <f t="shared" si="934"/>
        <v>10550.25</v>
      </c>
      <c r="AF3571" s="20">
        <f t="shared" si="939"/>
        <v>0</v>
      </c>
      <c r="AG3571" s="20">
        <f t="shared" si="940"/>
        <v>0</v>
      </c>
      <c r="AH3571" s="20">
        <f t="shared" si="941"/>
        <v>0</v>
      </c>
      <c r="AI3571" s="20">
        <f t="shared" si="930"/>
        <v>0</v>
      </c>
      <c r="AJ3571" s="20">
        <f t="shared" si="931"/>
        <v>0</v>
      </c>
      <c r="AK3571" s="20">
        <f t="shared" si="936"/>
        <v>0</v>
      </c>
      <c r="AL3571" s="171"/>
    </row>
    <row r="3572" spans="1:38" ht="15.75" customHeight="1" x14ac:dyDescent="0.25">
      <c r="A3572" s="3">
        <v>2151</v>
      </c>
      <c r="B3572" s="14">
        <f t="shared" si="929"/>
        <v>5</v>
      </c>
      <c r="C3572" s="9">
        <v>45510</v>
      </c>
      <c r="D3572" s="3" t="s">
        <v>4260</v>
      </c>
      <c r="E3572" s="14" t="str">
        <f t="shared" si="927"/>
        <v>2151Amioni Marta5</v>
      </c>
      <c r="J3572" s="14" t="str">
        <f t="shared" si="937"/>
        <v xml:space="preserve">Service completo. Cambio de aceite y filtros. Control general del vehiculo. Agregar liquido desincrustante para limpieza de liquido refrigerante.    </v>
      </c>
      <c r="L3572" s="3">
        <v>1</v>
      </c>
      <c r="M3572" s="10" t="s">
        <v>981</v>
      </c>
      <c r="N3572" s="3" t="s">
        <v>771</v>
      </c>
      <c r="O3572" s="158">
        <v>5950.42</v>
      </c>
      <c r="P3572" s="158">
        <v>1249.58</v>
      </c>
      <c r="Q3572" s="7">
        <v>7200</v>
      </c>
      <c r="S3572" s="8"/>
      <c r="T3572" s="11">
        <v>1</v>
      </c>
      <c r="U3572" s="158">
        <v>8264.4699999999993</v>
      </c>
      <c r="V3572" s="158">
        <v>1735.53</v>
      </c>
      <c r="W3572" s="76">
        <v>10000</v>
      </c>
      <c r="X3572" s="16">
        <f t="shared" si="928"/>
        <v>10000</v>
      </c>
      <c r="AC3572" s="18">
        <f t="shared" si="935"/>
        <v>0</v>
      </c>
      <c r="AD3572" s="19">
        <f t="shared" si="938"/>
        <v>50000</v>
      </c>
      <c r="AE3572" s="21">
        <f t="shared" si="934"/>
        <v>7200</v>
      </c>
      <c r="AF3572" s="20">
        <f t="shared" si="939"/>
        <v>0</v>
      </c>
      <c r="AG3572" s="20">
        <f t="shared" si="940"/>
        <v>0</v>
      </c>
      <c r="AH3572" s="20">
        <f t="shared" si="941"/>
        <v>0</v>
      </c>
      <c r="AI3572" s="20">
        <f t="shared" si="930"/>
        <v>0</v>
      </c>
      <c r="AJ3572" s="20">
        <f t="shared" si="931"/>
        <v>0</v>
      </c>
      <c r="AK3572" s="20">
        <f t="shared" si="936"/>
        <v>0</v>
      </c>
      <c r="AL3572" s="171"/>
    </row>
    <row r="3573" spans="1:38" ht="15.75" customHeight="1" x14ac:dyDescent="0.25">
      <c r="A3573" s="3">
        <v>2152</v>
      </c>
      <c r="B3573" s="14">
        <f t="shared" si="929"/>
        <v>1</v>
      </c>
      <c r="C3573" s="9">
        <v>45510</v>
      </c>
      <c r="D3573" s="3" t="s">
        <v>116</v>
      </c>
      <c r="E3573" s="14" t="str">
        <f t="shared" si="927"/>
        <v>2152Transporte Palloni1</v>
      </c>
      <c r="F3573" s="119" t="s">
        <v>2281</v>
      </c>
      <c r="G3573" s="119" t="s">
        <v>1318</v>
      </c>
      <c r="I3573" s="10" t="s">
        <v>4263</v>
      </c>
      <c r="J3573" s="14" t="str">
        <f t="shared" si="937"/>
        <v>Desarmar eje trasero lado derecho. Cambiar torringtons. Armado total. Engrase.</v>
      </c>
      <c r="K3573" s="3" t="s">
        <v>1665</v>
      </c>
      <c r="S3573" s="8"/>
      <c r="W3573" s="76"/>
      <c r="X3573" s="16">
        <f t="shared" si="928"/>
        <v>0</v>
      </c>
      <c r="Y3573" s="3">
        <v>1</v>
      </c>
      <c r="Z3573" s="114">
        <v>245000</v>
      </c>
      <c r="AA3573" s="114">
        <v>51450</v>
      </c>
      <c r="AB3573" s="4">
        <v>296450</v>
      </c>
      <c r="AC3573" s="18">
        <f t="shared" si="935"/>
        <v>296450</v>
      </c>
      <c r="AD3573" s="19">
        <f t="shared" si="938"/>
        <v>296450</v>
      </c>
      <c r="AE3573" s="21">
        <f t="shared" si="934"/>
        <v>0</v>
      </c>
      <c r="AF3573" s="20">
        <f t="shared" si="939"/>
        <v>0</v>
      </c>
      <c r="AG3573" s="20">
        <f t="shared" si="940"/>
        <v>0</v>
      </c>
      <c r="AH3573" s="20">
        <f t="shared" si="941"/>
        <v>296450</v>
      </c>
      <c r="AI3573" s="20">
        <f t="shared" si="930"/>
        <v>245000</v>
      </c>
      <c r="AJ3573" s="20">
        <f t="shared" si="931"/>
        <v>51450</v>
      </c>
      <c r="AK3573" s="20">
        <f t="shared" si="936"/>
        <v>296450</v>
      </c>
      <c r="AL3573" s="171">
        <v>79</v>
      </c>
    </row>
    <row r="3574" spans="1:38" ht="15.75" customHeight="1" x14ac:dyDescent="0.25">
      <c r="A3574" s="3">
        <v>2152</v>
      </c>
      <c r="B3574" s="14">
        <f t="shared" si="929"/>
        <v>2</v>
      </c>
      <c r="C3574" s="9">
        <f>IF(A3574=A3573,C3573,"")</f>
        <v>45510</v>
      </c>
      <c r="D3574" s="3" t="str">
        <f>IF(A3574=A3573,D3573,"")</f>
        <v>Transporte Palloni</v>
      </c>
      <c r="E3574" s="14" t="str">
        <f t="shared" si="927"/>
        <v>2152Transporte Palloni2</v>
      </c>
      <c r="J3574" s="14" t="str">
        <f t="shared" si="937"/>
        <v xml:space="preserve">Desarmar eje trasero lado derecho. Cambiar torringtons. Armado total. Engrase. </v>
      </c>
      <c r="S3574" s="8"/>
      <c r="W3574" s="76"/>
      <c r="X3574" s="16">
        <f t="shared" si="928"/>
        <v>0</v>
      </c>
      <c r="AC3574" s="18">
        <f t="shared" si="935"/>
        <v>0</v>
      </c>
      <c r="AD3574" s="19">
        <f t="shared" si="938"/>
        <v>296450</v>
      </c>
      <c r="AE3574" s="21">
        <f t="shared" si="934"/>
        <v>0</v>
      </c>
      <c r="AF3574" s="20">
        <f t="shared" si="939"/>
        <v>0</v>
      </c>
      <c r="AG3574" s="20">
        <f t="shared" si="940"/>
        <v>0</v>
      </c>
      <c r="AH3574" s="20">
        <f t="shared" si="941"/>
        <v>0</v>
      </c>
      <c r="AI3574" s="20">
        <f t="shared" si="930"/>
        <v>0</v>
      </c>
      <c r="AJ3574" s="20">
        <f t="shared" si="931"/>
        <v>0</v>
      </c>
      <c r="AK3574" s="20">
        <f t="shared" si="936"/>
        <v>0</v>
      </c>
      <c r="AL3574" s="171"/>
    </row>
    <row r="3575" spans="1:38" ht="15.75" customHeight="1" x14ac:dyDescent="0.25">
      <c r="A3575" s="3">
        <v>2153</v>
      </c>
      <c r="B3575" s="14">
        <f t="shared" si="929"/>
        <v>1</v>
      </c>
      <c r="C3575" s="9">
        <v>45511</v>
      </c>
      <c r="D3575" s="3" t="s">
        <v>133</v>
      </c>
      <c r="E3575" s="14" t="str">
        <f t="shared" si="927"/>
        <v>2153Avila Micaela1</v>
      </c>
      <c r="F3575" s="119" t="s">
        <v>4267</v>
      </c>
      <c r="G3575" s="119" t="s">
        <v>1095</v>
      </c>
      <c r="H3575" s="119">
        <v>92086</v>
      </c>
      <c r="I3575" s="10" t="s">
        <v>2566</v>
      </c>
      <c r="J3575" s="14" t="str">
        <f t="shared" si="937"/>
        <v xml:space="preserve">Service completo. Cambio de aceite y filtros. Control general del vehiculo. </v>
      </c>
      <c r="K3575" s="3" t="s">
        <v>2390</v>
      </c>
      <c r="L3575" s="3">
        <v>1</v>
      </c>
      <c r="M3575" s="10" t="s">
        <v>918</v>
      </c>
      <c r="N3575" s="3" t="s">
        <v>771</v>
      </c>
      <c r="O3575" s="158">
        <v>16115.71</v>
      </c>
      <c r="P3575" s="158">
        <v>3384.29</v>
      </c>
      <c r="Q3575" s="7">
        <v>19500</v>
      </c>
      <c r="R3575" s="7" t="s">
        <v>1478</v>
      </c>
      <c r="S3575" s="8"/>
      <c r="T3575" s="11">
        <v>1</v>
      </c>
      <c r="U3575" s="158">
        <v>24793.39</v>
      </c>
      <c r="V3575" s="158">
        <v>5206.6099999999997</v>
      </c>
      <c r="W3575" s="76">
        <v>30000</v>
      </c>
      <c r="X3575" s="16">
        <f t="shared" si="928"/>
        <v>30000</v>
      </c>
      <c r="Y3575" s="3">
        <v>1</v>
      </c>
      <c r="Z3575" s="114">
        <v>51239.67</v>
      </c>
      <c r="AA3575" s="114">
        <v>10760.33</v>
      </c>
      <c r="AB3575" s="4">
        <v>62000</v>
      </c>
      <c r="AC3575" s="18">
        <f t="shared" si="935"/>
        <v>62000</v>
      </c>
      <c r="AD3575" s="19">
        <f t="shared" si="938"/>
        <v>62000</v>
      </c>
      <c r="AE3575" s="21">
        <f t="shared" si="934"/>
        <v>19500</v>
      </c>
      <c r="AF3575" s="20">
        <f t="shared" si="939"/>
        <v>23016.75</v>
      </c>
      <c r="AG3575" s="20">
        <f t="shared" si="940"/>
        <v>80000</v>
      </c>
      <c r="AH3575" s="20">
        <f t="shared" si="941"/>
        <v>62000</v>
      </c>
      <c r="AI3575" s="20">
        <f t="shared" si="930"/>
        <v>142000</v>
      </c>
      <c r="AJ3575" s="20">
        <f t="shared" si="931"/>
        <v>0</v>
      </c>
      <c r="AK3575" s="20">
        <f t="shared" si="936"/>
        <v>142000</v>
      </c>
      <c r="AL3575" s="171"/>
    </row>
    <row r="3576" spans="1:38" ht="15.75" customHeight="1" x14ac:dyDescent="0.25">
      <c r="A3576" s="3">
        <v>2153</v>
      </c>
      <c r="B3576" s="14">
        <f t="shared" si="929"/>
        <v>2</v>
      </c>
      <c r="C3576" s="9">
        <f>IF(A3576=A3575,C3575,"")</f>
        <v>45511</v>
      </c>
      <c r="D3576" s="3" t="str">
        <f>IF(A3576=A3575,D3575,"")</f>
        <v>Avila Micaela</v>
      </c>
      <c r="E3576" s="14" t="str">
        <f t="shared" si="927"/>
        <v>2153Avila Micaela2</v>
      </c>
      <c r="J3576" s="14" t="str">
        <f t="shared" si="937"/>
        <v xml:space="preserve">Service completo. Cambio de aceite y filtros. Control general del vehiculo.  </v>
      </c>
      <c r="L3576" s="3">
        <v>1</v>
      </c>
      <c r="M3576" s="10" t="s">
        <v>728</v>
      </c>
      <c r="N3576" s="3" t="s">
        <v>771</v>
      </c>
      <c r="O3576" s="158">
        <v>2906.41</v>
      </c>
      <c r="P3576" s="158">
        <v>610.34</v>
      </c>
      <c r="Q3576" s="7">
        <v>3516.75</v>
      </c>
      <c r="S3576" s="8"/>
      <c r="T3576" s="11">
        <v>4</v>
      </c>
      <c r="U3576" s="158">
        <v>10330.58</v>
      </c>
      <c r="V3576" s="158">
        <v>2169.42</v>
      </c>
      <c r="W3576" s="76">
        <v>12500</v>
      </c>
      <c r="X3576" s="16">
        <f t="shared" si="928"/>
        <v>50000</v>
      </c>
      <c r="AC3576" s="18">
        <f t="shared" si="935"/>
        <v>0</v>
      </c>
      <c r="AD3576" s="19">
        <f t="shared" si="938"/>
        <v>62000</v>
      </c>
      <c r="AE3576" s="21">
        <f t="shared" si="934"/>
        <v>14067</v>
      </c>
      <c r="AF3576" s="20">
        <f t="shared" si="939"/>
        <v>0</v>
      </c>
      <c r="AG3576" s="20">
        <f t="shared" si="940"/>
        <v>0</v>
      </c>
      <c r="AH3576" s="20">
        <f t="shared" si="941"/>
        <v>0</v>
      </c>
      <c r="AI3576" s="20">
        <f t="shared" si="930"/>
        <v>0</v>
      </c>
      <c r="AJ3576" s="20">
        <f t="shared" si="931"/>
        <v>0</v>
      </c>
      <c r="AK3576" s="20">
        <f t="shared" si="936"/>
        <v>0</v>
      </c>
      <c r="AL3576" s="171"/>
    </row>
    <row r="3577" spans="1:38" ht="15.75" customHeight="1" x14ac:dyDescent="0.25">
      <c r="A3577" s="3">
        <v>2154</v>
      </c>
      <c r="B3577" s="14">
        <f t="shared" si="929"/>
        <v>1</v>
      </c>
      <c r="C3577" s="9">
        <v>45512</v>
      </c>
      <c r="D3577" s="3" t="s">
        <v>550</v>
      </c>
      <c r="E3577" s="14" t="str">
        <f t="shared" si="927"/>
        <v>2154Pegoraro Sonia1</v>
      </c>
      <c r="F3577" s="119" t="s">
        <v>4268</v>
      </c>
      <c r="G3577" s="119" t="s">
        <v>2183</v>
      </c>
      <c r="H3577" s="119">
        <v>35527</v>
      </c>
      <c r="I3577" s="10" t="s">
        <v>2040</v>
      </c>
      <c r="J3577" s="14" t="str">
        <f t="shared" si="937"/>
        <v>Service completo. Cambio de aceite y filtros. Control general del vehiculo. Rotacion de ruedas.</v>
      </c>
      <c r="K3577" s="3" t="s">
        <v>2390</v>
      </c>
      <c r="L3577" s="3">
        <v>1</v>
      </c>
      <c r="M3577" s="10" t="s">
        <v>918</v>
      </c>
      <c r="N3577" s="3" t="s">
        <v>771</v>
      </c>
      <c r="O3577" s="158">
        <v>24710.75</v>
      </c>
      <c r="P3577" s="158">
        <v>5189.25</v>
      </c>
      <c r="Q3577" s="7">
        <v>29900</v>
      </c>
      <c r="R3577" s="7" t="s">
        <v>1478</v>
      </c>
      <c r="S3577" s="8"/>
      <c r="T3577" s="11">
        <v>1</v>
      </c>
      <c r="U3577" s="158">
        <v>38016.53</v>
      </c>
      <c r="V3577" s="158">
        <v>7983.47</v>
      </c>
      <c r="W3577" s="76">
        <v>46000</v>
      </c>
      <c r="X3577" s="16">
        <f t="shared" si="928"/>
        <v>46000</v>
      </c>
      <c r="Y3577" s="3">
        <v>1</v>
      </c>
      <c r="Z3577" s="114">
        <v>57851.24</v>
      </c>
      <c r="AA3577" s="114">
        <v>12148.76</v>
      </c>
      <c r="AB3577" s="4">
        <v>70000</v>
      </c>
      <c r="AC3577" s="18">
        <f t="shared" si="935"/>
        <v>70000</v>
      </c>
      <c r="AD3577" s="19">
        <f t="shared" si="938"/>
        <v>70000</v>
      </c>
      <c r="AE3577" s="21">
        <f t="shared" si="934"/>
        <v>29900</v>
      </c>
      <c r="AF3577" s="20">
        <f t="shared" si="939"/>
        <v>36330.629999999997</v>
      </c>
      <c r="AG3577" s="20">
        <f t="shared" si="940"/>
        <v>127000</v>
      </c>
      <c r="AH3577" s="20">
        <f t="shared" si="941"/>
        <v>70000</v>
      </c>
      <c r="AI3577" s="20">
        <f t="shared" si="930"/>
        <v>197000</v>
      </c>
      <c r="AJ3577" s="20">
        <f t="shared" si="931"/>
        <v>0</v>
      </c>
      <c r="AK3577" s="20">
        <f t="shared" si="936"/>
        <v>197000</v>
      </c>
      <c r="AL3577" s="171"/>
    </row>
    <row r="3578" spans="1:38" ht="15.75" customHeight="1" x14ac:dyDescent="0.25">
      <c r="A3578" s="3">
        <v>2154</v>
      </c>
      <c r="B3578" s="14">
        <f t="shared" si="929"/>
        <v>2</v>
      </c>
      <c r="C3578" s="9">
        <f>IF(A3578=A3577,C3577,"")</f>
        <v>45512</v>
      </c>
      <c r="D3578" s="3" t="str">
        <f>IF(A3578=A3577,D3577,"")</f>
        <v>Pegoraro Sonia</v>
      </c>
      <c r="E3578" s="14" t="str">
        <f t="shared" si="927"/>
        <v>2154Pegoraro Sonia2</v>
      </c>
      <c r="J3578" s="14" t="str">
        <f t="shared" si="937"/>
        <v xml:space="preserve">Service completo. Cambio de aceite y filtros. Control general del vehiculo. Rotacion de ruedas. </v>
      </c>
      <c r="M3578" s="10" t="s">
        <v>222</v>
      </c>
      <c r="N3578" s="3" t="s">
        <v>771</v>
      </c>
      <c r="O3578" s="158">
        <v>5314.57</v>
      </c>
      <c r="P3578" s="158">
        <v>1116.06</v>
      </c>
      <c r="Q3578" s="7">
        <v>6430.63</v>
      </c>
      <c r="S3578" s="8"/>
      <c r="T3578" s="11">
        <v>4.5</v>
      </c>
      <c r="U3578" s="158">
        <v>14876.04</v>
      </c>
      <c r="V3578" s="158">
        <v>3123.96</v>
      </c>
      <c r="W3578" s="76">
        <v>18000</v>
      </c>
      <c r="X3578" s="16">
        <f t="shared" si="928"/>
        <v>81000</v>
      </c>
      <c r="AC3578" s="18">
        <f t="shared" si="935"/>
        <v>0</v>
      </c>
      <c r="AD3578" s="19">
        <f t="shared" si="938"/>
        <v>70000</v>
      </c>
      <c r="AE3578" s="21">
        <f t="shared" si="934"/>
        <v>28937.834999999999</v>
      </c>
      <c r="AF3578" s="20">
        <f t="shared" si="939"/>
        <v>0</v>
      </c>
      <c r="AG3578" s="20">
        <f t="shared" si="940"/>
        <v>0</v>
      </c>
      <c r="AH3578" s="20">
        <f t="shared" si="941"/>
        <v>0</v>
      </c>
      <c r="AI3578" s="20">
        <f t="shared" si="930"/>
        <v>0</v>
      </c>
      <c r="AJ3578" s="20">
        <f t="shared" si="931"/>
        <v>0</v>
      </c>
      <c r="AK3578" s="20">
        <f t="shared" si="936"/>
        <v>0</v>
      </c>
      <c r="AL3578" s="171"/>
    </row>
    <row r="3579" spans="1:38" ht="15.75" customHeight="1" x14ac:dyDescent="0.25">
      <c r="A3579" s="3">
        <v>2155</v>
      </c>
      <c r="B3579" s="14">
        <f t="shared" si="929"/>
        <v>1</v>
      </c>
      <c r="C3579" s="9">
        <v>45512</v>
      </c>
      <c r="D3579" s="3" t="s">
        <v>3579</v>
      </c>
      <c r="E3579" s="14" t="str">
        <f t="shared" si="927"/>
        <v>2155Carranza Mauro1</v>
      </c>
      <c r="G3579" s="119" t="s">
        <v>1547</v>
      </c>
      <c r="I3579" s="10" t="s">
        <v>4269</v>
      </c>
      <c r="J3579" s="14" t="str">
        <f t="shared" si="937"/>
        <v>Cambiar correa poly-v. Cambiar polea tensora fija especial. Cambiar polea tensora de tensor movil.</v>
      </c>
      <c r="K3579" s="3" t="s">
        <v>1665</v>
      </c>
      <c r="L3579" s="3">
        <v>1</v>
      </c>
      <c r="M3579" s="10" t="s">
        <v>1920</v>
      </c>
      <c r="N3579" s="3" t="s">
        <v>734</v>
      </c>
      <c r="O3579" s="158">
        <v>19173.560000000001</v>
      </c>
      <c r="P3579" s="158">
        <v>4026.44</v>
      </c>
      <c r="Q3579" s="7">
        <v>23200</v>
      </c>
      <c r="S3579" s="8"/>
      <c r="T3579" s="11">
        <v>1</v>
      </c>
      <c r="U3579" s="158">
        <v>23966.95</v>
      </c>
      <c r="V3579" s="158">
        <v>5033.05</v>
      </c>
      <c r="W3579" s="76">
        <v>29000</v>
      </c>
      <c r="X3579" s="16">
        <f t="shared" si="928"/>
        <v>29000</v>
      </c>
      <c r="Y3579" s="3">
        <v>1</v>
      </c>
      <c r="Z3579" s="114">
        <v>66115.710000000006</v>
      </c>
      <c r="AA3579" s="114">
        <v>13884.29</v>
      </c>
      <c r="AB3579" s="4">
        <v>80000</v>
      </c>
      <c r="AC3579" s="18">
        <f t="shared" si="935"/>
        <v>80000</v>
      </c>
      <c r="AD3579" s="19">
        <f t="shared" si="938"/>
        <v>80000</v>
      </c>
      <c r="AE3579" s="21">
        <f t="shared" si="934"/>
        <v>23200</v>
      </c>
      <c r="AF3579" s="20">
        <f t="shared" si="939"/>
        <v>87200</v>
      </c>
      <c r="AG3579" s="20">
        <f t="shared" si="940"/>
        <v>109000</v>
      </c>
      <c r="AH3579" s="20">
        <f t="shared" si="941"/>
        <v>80000</v>
      </c>
      <c r="AI3579" s="20">
        <f t="shared" si="930"/>
        <v>156198.34710743802</v>
      </c>
      <c r="AJ3579" s="20">
        <f t="shared" si="931"/>
        <v>32801.652892561986</v>
      </c>
      <c r="AK3579" s="20">
        <f t="shared" si="936"/>
        <v>189000</v>
      </c>
      <c r="AL3579" s="171">
        <v>68</v>
      </c>
    </row>
    <row r="3580" spans="1:38" ht="15.75" customHeight="1" x14ac:dyDescent="0.25">
      <c r="A3580" s="3">
        <v>2155</v>
      </c>
      <c r="B3580" s="14">
        <f t="shared" si="929"/>
        <v>2</v>
      </c>
      <c r="C3580" s="9">
        <f>IF(A3580=A3579,C3579,"")</f>
        <v>45512</v>
      </c>
      <c r="D3580" s="3" t="str">
        <f>IF(A3580=A3579,D3579,"")</f>
        <v>Carranza Mauro</v>
      </c>
      <c r="E3580" s="14" t="str">
        <f t="shared" si="927"/>
        <v>2155Carranza Mauro2</v>
      </c>
      <c r="J3580" s="14" t="str">
        <f t="shared" si="937"/>
        <v xml:space="preserve">Cambiar correa poly-v. Cambiar polea tensora fija especial. Cambiar polea tensora de tensor movil. </v>
      </c>
      <c r="L3580" s="3">
        <v>1</v>
      </c>
      <c r="M3580" s="10" t="s">
        <v>4270</v>
      </c>
      <c r="N3580" s="3" t="s">
        <v>734</v>
      </c>
      <c r="O3580" s="158">
        <v>36363.64</v>
      </c>
      <c r="P3580" s="158">
        <v>7636.36</v>
      </c>
      <c r="Q3580" s="7">
        <v>44000</v>
      </c>
      <c r="S3580" s="8"/>
      <c r="T3580" s="11">
        <v>1</v>
      </c>
      <c r="U3580" s="158">
        <v>45454.55</v>
      </c>
      <c r="V3580" s="158">
        <v>9545.4500000000007</v>
      </c>
      <c r="W3580" s="76">
        <v>55000</v>
      </c>
      <c r="X3580" s="16">
        <f t="shared" si="928"/>
        <v>55000</v>
      </c>
      <c r="AC3580" s="18">
        <f t="shared" si="935"/>
        <v>0</v>
      </c>
      <c r="AD3580" s="19">
        <f t="shared" si="938"/>
        <v>80000</v>
      </c>
      <c r="AE3580" s="21">
        <f t="shared" si="934"/>
        <v>44000</v>
      </c>
      <c r="AF3580" s="20">
        <f t="shared" si="939"/>
        <v>0</v>
      </c>
      <c r="AG3580" s="20">
        <f t="shared" si="940"/>
        <v>0</v>
      </c>
      <c r="AH3580" s="20">
        <f t="shared" si="941"/>
        <v>0</v>
      </c>
      <c r="AI3580" s="20">
        <f t="shared" si="930"/>
        <v>0</v>
      </c>
      <c r="AJ3580" s="20">
        <f t="shared" si="931"/>
        <v>0</v>
      </c>
      <c r="AK3580" s="20">
        <f t="shared" si="936"/>
        <v>0</v>
      </c>
      <c r="AL3580" s="171"/>
    </row>
    <row r="3581" spans="1:38" ht="15.75" customHeight="1" x14ac:dyDescent="0.25">
      <c r="A3581" s="3">
        <v>2155</v>
      </c>
      <c r="B3581" s="14">
        <f t="shared" si="929"/>
        <v>3</v>
      </c>
      <c r="C3581" s="9">
        <f>IF(A3581=A3580,C3580,"")</f>
        <v>45512</v>
      </c>
      <c r="D3581" s="3" t="str">
        <f>IF(A3581=A3580,D3580,"")</f>
        <v>Carranza Mauro</v>
      </c>
      <c r="E3581" s="14" t="str">
        <f t="shared" si="927"/>
        <v>2155Carranza Mauro3</v>
      </c>
      <c r="J3581" s="14" t="str">
        <f t="shared" si="937"/>
        <v xml:space="preserve">Cambiar correa poly-v. Cambiar polea tensora fija especial. Cambiar polea tensora de tensor movil.  </v>
      </c>
      <c r="L3581" s="3">
        <v>1</v>
      </c>
      <c r="M3581" s="10" t="s">
        <v>4271</v>
      </c>
      <c r="N3581" s="3" t="s">
        <v>734</v>
      </c>
      <c r="O3581" s="158">
        <v>16528.93</v>
      </c>
      <c r="P3581" s="158">
        <v>3471.07</v>
      </c>
      <c r="Q3581" s="7">
        <v>20000</v>
      </c>
      <c r="S3581" s="8"/>
      <c r="T3581" s="11">
        <v>1</v>
      </c>
      <c r="U3581" s="158">
        <v>20661.16</v>
      </c>
      <c r="V3581" s="158">
        <v>4338.84</v>
      </c>
      <c r="W3581" s="76">
        <v>25000</v>
      </c>
      <c r="X3581" s="16">
        <f t="shared" si="928"/>
        <v>25000</v>
      </c>
      <c r="AC3581" s="18">
        <f t="shared" si="935"/>
        <v>0</v>
      </c>
      <c r="AD3581" s="19">
        <f t="shared" si="938"/>
        <v>80000</v>
      </c>
      <c r="AE3581" s="21">
        <f t="shared" si="934"/>
        <v>20000</v>
      </c>
      <c r="AF3581" s="20">
        <f t="shared" si="939"/>
        <v>0</v>
      </c>
      <c r="AG3581" s="20">
        <f t="shared" si="940"/>
        <v>0</v>
      </c>
      <c r="AH3581" s="20">
        <f t="shared" si="941"/>
        <v>0</v>
      </c>
      <c r="AI3581" s="20">
        <f t="shared" si="930"/>
        <v>0</v>
      </c>
      <c r="AJ3581" s="20">
        <f t="shared" si="931"/>
        <v>0</v>
      </c>
      <c r="AK3581" s="20">
        <f t="shared" si="936"/>
        <v>0</v>
      </c>
      <c r="AL3581" s="171"/>
    </row>
    <row r="3582" spans="1:38" ht="15.75" customHeight="1" x14ac:dyDescent="0.25">
      <c r="A3582" s="3">
        <v>2156</v>
      </c>
      <c r="B3582" s="14">
        <f t="shared" si="929"/>
        <v>1</v>
      </c>
      <c r="C3582" s="9">
        <v>45513</v>
      </c>
      <c r="D3582" s="3" t="s">
        <v>234</v>
      </c>
      <c r="E3582" s="14" t="str">
        <f t="shared" ref="E3582:E3645" si="942">CONCATENATE(A3582,D3582,B3582)</f>
        <v>2156Beriani Nazarena1</v>
      </c>
      <c r="F3582" s="119" t="s">
        <v>816</v>
      </c>
      <c r="G3582" s="119" t="s">
        <v>1318</v>
      </c>
      <c r="H3582" s="119">
        <v>134934</v>
      </c>
      <c r="I3582" s="10" t="s">
        <v>4272</v>
      </c>
      <c r="J3582" s="14" t="str">
        <f t="shared" si="937"/>
        <v>Desarmar eje trasero lado derecho. Cambiar kit de torringtons. Armado total. Cambiar amortiguador delantero izquierdo. Regular convergencia.</v>
      </c>
      <c r="K3582" s="3" t="s">
        <v>1665</v>
      </c>
      <c r="L3582" s="3">
        <v>1</v>
      </c>
      <c r="M3582" s="10" t="s">
        <v>4273</v>
      </c>
      <c r="N3582" s="3" t="s">
        <v>734</v>
      </c>
      <c r="O3582" s="158">
        <v>23801.66</v>
      </c>
      <c r="P3582" s="158">
        <v>4998.34</v>
      </c>
      <c r="Q3582" s="7">
        <v>28800</v>
      </c>
      <c r="S3582" s="8"/>
      <c r="T3582" s="11">
        <v>1</v>
      </c>
      <c r="U3582" s="158">
        <v>29752.07</v>
      </c>
      <c r="V3582" s="158">
        <v>6247.93</v>
      </c>
      <c r="W3582" s="76">
        <v>36000</v>
      </c>
      <c r="X3582" s="16">
        <f t="shared" si="928"/>
        <v>36000</v>
      </c>
      <c r="Y3582" s="3">
        <v>1</v>
      </c>
      <c r="Z3582" s="114">
        <v>264462.81</v>
      </c>
      <c r="AA3582" s="114">
        <v>55537.19</v>
      </c>
      <c r="AB3582" s="4">
        <v>320000</v>
      </c>
      <c r="AC3582" s="18">
        <f t="shared" si="935"/>
        <v>320000</v>
      </c>
      <c r="AD3582" s="19">
        <f t="shared" si="938"/>
        <v>320000</v>
      </c>
      <c r="AE3582" s="21">
        <f t="shared" si="934"/>
        <v>28800</v>
      </c>
      <c r="AF3582" s="20">
        <f t="shared" si="939"/>
        <v>32316.75</v>
      </c>
      <c r="AG3582" s="20">
        <f t="shared" si="940"/>
        <v>48500</v>
      </c>
      <c r="AH3582" s="20">
        <f t="shared" si="941"/>
        <v>320000</v>
      </c>
      <c r="AI3582" s="20">
        <f t="shared" si="930"/>
        <v>368500</v>
      </c>
      <c r="AJ3582" s="20">
        <f t="shared" si="931"/>
        <v>0</v>
      </c>
      <c r="AK3582" s="20">
        <f t="shared" si="936"/>
        <v>368500</v>
      </c>
      <c r="AL3582" s="171"/>
    </row>
    <row r="3583" spans="1:38" ht="15.75" customHeight="1" x14ac:dyDescent="0.25">
      <c r="A3583" s="3">
        <v>2156</v>
      </c>
      <c r="B3583" s="14">
        <f t="shared" si="929"/>
        <v>2</v>
      </c>
      <c r="C3583" s="9">
        <f>IF(A3583=A3582,C3582,"")</f>
        <v>45513</v>
      </c>
      <c r="D3583" s="3" t="str">
        <f>IF(A3583=A3582,D3582,"")</f>
        <v>Beriani Nazarena</v>
      </c>
      <c r="E3583" s="14" t="str">
        <f t="shared" si="942"/>
        <v>2156Beriani Nazarena2</v>
      </c>
      <c r="J3583" s="14" t="str">
        <f t="shared" si="937"/>
        <v xml:space="preserve">Desarmar eje trasero lado derecho. Cambiar kit de torringtons. Armado total. Cambiar amortiguador delantero izquierdo. Regular convergencia. </v>
      </c>
      <c r="L3583" s="3">
        <v>1</v>
      </c>
      <c r="M3583" s="10" t="s">
        <v>728</v>
      </c>
      <c r="N3583" s="3" t="s">
        <v>771</v>
      </c>
      <c r="O3583" s="158">
        <v>2906.41</v>
      </c>
      <c r="P3583" s="158">
        <v>610.34</v>
      </c>
      <c r="Q3583" s="7">
        <v>3516.75</v>
      </c>
      <c r="S3583" s="8"/>
      <c r="T3583" s="11">
        <v>1</v>
      </c>
      <c r="U3583" s="158">
        <v>10330.58</v>
      </c>
      <c r="V3583" s="158">
        <v>2169.42</v>
      </c>
      <c r="W3583" s="76">
        <v>12500</v>
      </c>
      <c r="X3583" s="16">
        <f t="shared" ref="X3583:X3646" si="943">W3583*T3583</f>
        <v>12500</v>
      </c>
      <c r="AC3583" s="18">
        <f t="shared" si="935"/>
        <v>0</v>
      </c>
      <c r="AD3583" s="19">
        <f t="shared" si="938"/>
        <v>320000</v>
      </c>
      <c r="AE3583" s="21">
        <f t="shared" si="934"/>
        <v>3516.75</v>
      </c>
      <c r="AF3583" s="20">
        <f t="shared" si="939"/>
        <v>0</v>
      </c>
      <c r="AG3583" s="20">
        <f t="shared" si="940"/>
        <v>0</v>
      </c>
      <c r="AH3583" s="20">
        <f t="shared" si="941"/>
        <v>0</v>
      </c>
      <c r="AI3583" s="20">
        <f t="shared" si="930"/>
        <v>0</v>
      </c>
      <c r="AJ3583" s="20">
        <f t="shared" si="931"/>
        <v>0</v>
      </c>
      <c r="AK3583" s="20">
        <f t="shared" si="936"/>
        <v>0</v>
      </c>
      <c r="AL3583" s="171"/>
    </row>
    <row r="3584" spans="1:38" ht="15.75" customHeight="1" x14ac:dyDescent="0.25">
      <c r="A3584" s="3">
        <v>2156</v>
      </c>
      <c r="B3584" s="14">
        <f t="shared" si="929"/>
        <v>3</v>
      </c>
      <c r="C3584" s="9">
        <f>IF(A3584=A3583,C3583,"")</f>
        <v>45513</v>
      </c>
      <c r="D3584" s="3" t="str">
        <f>IF(A3584=A3583,D3583,"")</f>
        <v>Beriani Nazarena</v>
      </c>
      <c r="E3584" s="14" t="str">
        <f t="shared" si="942"/>
        <v>2156Beriani Nazarena3</v>
      </c>
      <c r="J3584" s="14" t="str">
        <f t="shared" si="937"/>
        <v xml:space="preserve">Desarmar eje trasero lado derecho. Cambiar kit de torringtons. Armado total. Cambiar amortiguador delantero izquierdo. Regular convergencia.  </v>
      </c>
      <c r="L3584" s="3">
        <v>1</v>
      </c>
      <c r="M3584" s="10" t="s">
        <v>4274</v>
      </c>
      <c r="N3584" s="3" t="s">
        <v>1832</v>
      </c>
      <c r="S3584" s="8"/>
      <c r="W3584" s="76"/>
      <c r="X3584" s="16">
        <f t="shared" si="943"/>
        <v>0</v>
      </c>
      <c r="AC3584" s="18">
        <f t="shared" si="935"/>
        <v>0</v>
      </c>
      <c r="AD3584" s="19">
        <f t="shared" si="938"/>
        <v>320000</v>
      </c>
      <c r="AE3584" s="21">
        <f t="shared" si="934"/>
        <v>0</v>
      </c>
      <c r="AF3584" s="20">
        <f t="shared" si="939"/>
        <v>0</v>
      </c>
      <c r="AG3584" s="20">
        <f t="shared" si="940"/>
        <v>0</v>
      </c>
      <c r="AH3584" s="20">
        <f t="shared" si="941"/>
        <v>0</v>
      </c>
      <c r="AI3584" s="20">
        <f t="shared" si="930"/>
        <v>0</v>
      </c>
      <c r="AJ3584" s="20">
        <f t="shared" si="931"/>
        <v>0</v>
      </c>
      <c r="AK3584" s="20">
        <f t="shared" si="936"/>
        <v>0</v>
      </c>
      <c r="AL3584" s="171"/>
    </row>
    <row r="3585" spans="1:38" ht="15.75" customHeight="1" x14ac:dyDescent="0.25">
      <c r="A3585" s="3">
        <v>2157</v>
      </c>
      <c r="B3585" s="14">
        <f t="shared" si="929"/>
        <v>1</v>
      </c>
      <c r="C3585" s="9">
        <v>45513</v>
      </c>
      <c r="D3585" s="3" t="s">
        <v>456</v>
      </c>
      <c r="E3585" s="14" t="str">
        <f t="shared" si="942"/>
        <v>2157Loeiro Daniel1</v>
      </c>
      <c r="F3585" s="119" t="s">
        <v>4181</v>
      </c>
      <c r="G3585" s="119" t="s">
        <v>3945</v>
      </c>
      <c r="H3585" s="119">
        <v>348100</v>
      </c>
      <c r="I3585" s="10" t="s">
        <v>4275</v>
      </c>
      <c r="J3585" s="14" t="str">
        <f t="shared" si="937"/>
        <v>Desarmar distribucion completa. Cambiar kit, bomba de agua, correa poly-v, ambas poleas de correa poly-v, polea de direccion hidraulica y liquido refrigerante. Purgado del circuito de refrigeracion. Puesta a punto. Armado total.</v>
      </c>
      <c r="K3585" s="3" t="s">
        <v>1665</v>
      </c>
      <c r="L3585" s="3">
        <v>1</v>
      </c>
      <c r="M3585" s="10" t="s">
        <v>1902</v>
      </c>
      <c r="N3585" s="3" t="s">
        <v>734</v>
      </c>
      <c r="O3585" s="158">
        <v>271818.19</v>
      </c>
      <c r="P3585" s="158">
        <v>57081.81</v>
      </c>
      <c r="Q3585" s="7">
        <v>328900</v>
      </c>
      <c r="S3585" s="8"/>
      <c r="T3585" s="11">
        <v>1</v>
      </c>
      <c r="U3585" s="158">
        <v>418181.82</v>
      </c>
      <c r="V3585" s="158">
        <v>87818.18</v>
      </c>
      <c r="W3585" s="76">
        <v>506000</v>
      </c>
      <c r="X3585" s="16">
        <f t="shared" si="943"/>
        <v>506000</v>
      </c>
      <c r="Y3585" s="3">
        <v>1</v>
      </c>
      <c r="Z3585" s="114">
        <v>190082.65</v>
      </c>
      <c r="AA3585" s="114">
        <v>39917.35</v>
      </c>
      <c r="AB3585" s="4">
        <v>230000</v>
      </c>
      <c r="AC3585" s="18">
        <f t="shared" si="935"/>
        <v>230000</v>
      </c>
      <c r="AD3585" s="19">
        <f t="shared" si="938"/>
        <v>230000</v>
      </c>
      <c r="AE3585" s="21">
        <f t="shared" si="934"/>
        <v>328900</v>
      </c>
      <c r="AF3585" s="20">
        <f t="shared" si="939"/>
        <v>428290.63</v>
      </c>
      <c r="AG3585" s="20">
        <f t="shared" si="940"/>
        <v>720000</v>
      </c>
      <c r="AH3585" s="20">
        <f t="shared" si="941"/>
        <v>230000</v>
      </c>
      <c r="AI3585" s="20">
        <f t="shared" si="930"/>
        <v>785123.96694214875</v>
      </c>
      <c r="AJ3585" s="20">
        <f t="shared" si="931"/>
        <v>164876.03305785122</v>
      </c>
      <c r="AK3585" s="20">
        <f t="shared" si="936"/>
        <v>950000</v>
      </c>
      <c r="AL3585" s="171">
        <v>78</v>
      </c>
    </row>
    <row r="3586" spans="1:38" ht="15.75" customHeight="1" x14ac:dyDescent="0.25">
      <c r="A3586" s="3">
        <v>2157</v>
      </c>
      <c r="B3586" s="14">
        <f t="shared" si="929"/>
        <v>2</v>
      </c>
      <c r="C3586" s="9">
        <f t="shared" ref="C3586:C3591" si="944">IF(A3586=A3585,C3585,"")</f>
        <v>45513</v>
      </c>
      <c r="D3586" s="3" t="str">
        <f t="shared" ref="D3586:D3591" si="945">IF(A3586=A3585,D3585,"")</f>
        <v>Loeiro Daniel</v>
      </c>
      <c r="E3586" s="14" t="str">
        <f t="shared" si="942"/>
        <v>2157Loeiro Daniel2</v>
      </c>
      <c r="J3586" s="14" t="str">
        <f t="shared" si="937"/>
        <v xml:space="preserve">Desarmar distribucion completa. Cambiar kit, bomba de agua, correa poly-v, ambas poleas de correa poly-v, polea de direccion hidraulica y liquido refrigerante. Purgado del circuito de refrigeracion. Puesta a punto. Armado total. </v>
      </c>
      <c r="L3586" s="3">
        <v>1</v>
      </c>
      <c r="M3586" s="10" t="s">
        <v>1920</v>
      </c>
      <c r="N3586" s="3" t="s">
        <v>734</v>
      </c>
      <c r="O3586" s="158">
        <v>16652.900000000001</v>
      </c>
      <c r="P3586" s="158">
        <v>3497.1</v>
      </c>
      <c r="Q3586" s="7">
        <v>20150</v>
      </c>
      <c r="S3586" s="8"/>
      <c r="T3586" s="11">
        <v>1</v>
      </c>
      <c r="U3586" s="158">
        <v>25619.84</v>
      </c>
      <c r="V3586" s="158">
        <v>5380.16</v>
      </c>
      <c r="W3586" s="76">
        <v>31000</v>
      </c>
      <c r="X3586" s="16">
        <f t="shared" si="943"/>
        <v>31000</v>
      </c>
      <c r="AC3586" s="18">
        <f t="shared" si="935"/>
        <v>0</v>
      </c>
      <c r="AD3586" s="19">
        <f t="shared" si="938"/>
        <v>230000</v>
      </c>
      <c r="AE3586" s="21">
        <f t="shared" si="934"/>
        <v>20150</v>
      </c>
      <c r="AF3586" s="20">
        <f t="shared" si="939"/>
        <v>0</v>
      </c>
      <c r="AG3586" s="20">
        <f t="shared" si="940"/>
        <v>0</v>
      </c>
      <c r="AH3586" s="20">
        <f t="shared" si="941"/>
        <v>0</v>
      </c>
      <c r="AI3586" s="20">
        <f t="shared" si="930"/>
        <v>0</v>
      </c>
      <c r="AJ3586" s="20">
        <f t="shared" si="931"/>
        <v>0</v>
      </c>
      <c r="AK3586" s="20">
        <f t="shared" si="936"/>
        <v>0</v>
      </c>
      <c r="AL3586" s="171"/>
    </row>
    <row r="3587" spans="1:38" ht="15.75" customHeight="1" x14ac:dyDescent="0.25">
      <c r="A3587" s="3">
        <v>2157</v>
      </c>
      <c r="B3587" s="14">
        <f t="shared" si="929"/>
        <v>3</v>
      </c>
      <c r="C3587" s="9">
        <f t="shared" si="944"/>
        <v>45513</v>
      </c>
      <c r="D3587" s="3" t="str">
        <f t="shared" si="945"/>
        <v>Loeiro Daniel</v>
      </c>
      <c r="E3587" s="14" t="str">
        <f t="shared" si="942"/>
        <v>2157Loeiro Daniel3</v>
      </c>
      <c r="J3587" s="14" t="str">
        <f t="shared" si="937"/>
        <v xml:space="preserve">Desarmar distribucion completa. Cambiar kit, bomba de agua, correa poly-v, ambas poleas de correa poly-v, polea de direccion hidraulica y liquido refrigerante. Purgado del circuito de refrigeracion. Puesta a punto. Armado total.  </v>
      </c>
      <c r="L3587" s="3">
        <v>1</v>
      </c>
      <c r="M3587" s="10" t="s">
        <v>1970</v>
      </c>
      <c r="N3587" s="3" t="s">
        <v>771</v>
      </c>
      <c r="O3587" s="158">
        <v>7611.57</v>
      </c>
      <c r="P3587" s="158">
        <v>1598.43</v>
      </c>
      <c r="Q3587" s="7">
        <v>9210</v>
      </c>
      <c r="S3587" s="8"/>
      <c r="T3587" s="11">
        <v>2</v>
      </c>
      <c r="U3587" s="158">
        <v>11570.25</v>
      </c>
      <c r="V3587" s="158">
        <v>2429.75</v>
      </c>
      <c r="W3587" s="76">
        <v>14000</v>
      </c>
      <c r="X3587" s="16">
        <f t="shared" si="943"/>
        <v>28000</v>
      </c>
      <c r="AC3587" s="18">
        <f t="shared" si="935"/>
        <v>0</v>
      </c>
      <c r="AD3587" s="19">
        <f t="shared" si="938"/>
        <v>230000</v>
      </c>
      <c r="AE3587" s="21">
        <f t="shared" si="934"/>
        <v>18420</v>
      </c>
      <c r="AF3587" s="20">
        <f t="shared" si="939"/>
        <v>0</v>
      </c>
      <c r="AG3587" s="20">
        <f t="shared" si="940"/>
        <v>0</v>
      </c>
      <c r="AH3587" s="20">
        <f t="shared" si="941"/>
        <v>0</v>
      </c>
      <c r="AI3587" s="20">
        <f t="shared" si="930"/>
        <v>0</v>
      </c>
      <c r="AJ3587" s="20">
        <f t="shared" si="931"/>
        <v>0</v>
      </c>
      <c r="AK3587" s="20">
        <f t="shared" si="936"/>
        <v>0</v>
      </c>
      <c r="AL3587" s="171"/>
    </row>
    <row r="3588" spans="1:38" ht="15.75" customHeight="1" x14ac:dyDescent="0.25">
      <c r="A3588" s="3">
        <v>2157</v>
      </c>
      <c r="B3588" s="14">
        <f t="shared" ref="B3588:B3651" si="946">IF(A3588=A3587,B3587+1,1)</f>
        <v>4</v>
      </c>
      <c r="C3588" s="9">
        <f t="shared" si="944"/>
        <v>45513</v>
      </c>
      <c r="D3588" s="3" t="str">
        <f t="shared" si="945"/>
        <v>Loeiro Daniel</v>
      </c>
      <c r="E3588" s="14" t="str">
        <f t="shared" si="942"/>
        <v>2157Loeiro Daniel4</v>
      </c>
      <c r="J3588" s="14" t="str">
        <f t="shared" si="937"/>
        <v xml:space="preserve">Desarmar distribucion completa. Cambiar kit, bomba de agua, correa poly-v, ambas poleas de correa poly-v, polea de direccion hidraulica y liquido refrigerante. Purgado del circuito de refrigeracion. Puesta a punto. Armado total.   </v>
      </c>
      <c r="L3588" s="3">
        <v>1</v>
      </c>
      <c r="M3588" s="10" t="s">
        <v>1431</v>
      </c>
      <c r="N3588" s="3" t="s">
        <v>771</v>
      </c>
      <c r="O3588" s="158">
        <v>1652.9</v>
      </c>
      <c r="P3588" s="158">
        <v>347.1</v>
      </c>
      <c r="Q3588" s="7">
        <v>2000</v>
      </c>
      <c r="S3588" s="8"/>
      <c r="T3588" s="11">
        <v>1</v>
      </c>
      <c r="U3588" s="158">
        <v>4132.24</v>
      </c>
      <c r="V3588" s="158">
        <v>867.76</v>
      </c>
      <c r="W3588" s="76">
        <v>5000</v>
      </c>
      <c r="X3588" s="16">
        <f t="shared" si="943"/>
        <v>5000</v>
      </c>
      <c r="AC3588" s="18">
        <f t="shared" si="935"/>
        <v>0</v>
      </c>
      <c r="AD3588" s="19">
        <f t="shared" si="938"/>
        <v>230000</v>
      </c>
      <c r="AE3588" s="21">
        <f t="shared" si="934"/>
        <v>2000</v>
      </c>
      <c r="AF3588" s="20">
        <f t="shared" si="939"/>
        <v>0</v>
      </c>
      <c r="AG3588" s="20">
        <f t="shared" si="940"/>
        <v>0</v>
      </c>
      <c r="AH3588" s="20">
        <f t="shared" si="941"/>
        <v>0</v>
      </c>
      <c r="AI3588" s="20">
        <f t="shared" si="930"/>
        <v>0</v>
      </c>
      <c r="AJ3588" s="20">
        <f t="shared" si="931"/>
        <v>0</v>
      </c>
      <c r="AK3588" s="20">
        <f t="shared" si="936"/>
        <v>0</v>
      </c>
      <c r="AL3588" s="171"/>
    </row>
    <row r="3589" spans="1:38" ht="15.75" customHeight="1" x14ac:dyDescent="0.25">
      <c r="A3589" s="3">
        <v>2157</v>
      </c>
      <c r="B3589" s="14">
        <f t="shared" si="946"/>
        <v>5</v>
      </c>
      <c r="C3589" s="9">
        <f t="shared" si="944"/>
        <v>45513</v>
      </c>
      <c r="D3589" s="3" t="str">
        <f t="shared" si="945"/>
        <v>Loeiro Daniel</v>
      </c>
      <c r="E3589" s="14" t="str">
        <f t="shared" si="942"/>
        <v>2157Loeiro Daniel5</v>
      </c>
      <c r="J3589" s="14" t="str">
        <f t="shared" si="937"/>
        <v xml:space="preserve">Desarmar distribucion completa. Cambiar kit, bomba de agua, correa poly-v, ambas poleas de correa poly-v, polea de direccion hidraulica y liquido refrigerante. Purgado del circuito de refrigeracion. Puesta a punto. Armado total.    </v>
      </c>
      <c r="L3589" s="3">
        <v>1</v>
      </c>
      <c r="M3589" s="10" t="s">
        <v>4276</v>
      </c>
      <c r="N3589" s="3" t="s">
        <v>734</v>
      </c>
      <c r="O3589" s="158">
        <v>36363.64</v>
      </c>
      <c r="P3589" s="158">
        <v>7636.36</v>
      </c>
      <c r="Q3589" s="7">
        <v>44000</v>
      </c>
      <c r="S3589" s="8"/>
      <c r="T3589" s="11">
        <v>2</v>
      </c>
      <c r="U3589" s="158">
        <v>45454.55</v>
      </c>
      <c r="V3589" s="158">
        <v>9545.4500000000007</v>
      </c>
      <c r="W3589" s="76">
        <v>55000</v>
      </c>
      <c r="X3589" s="16">
        <f t="shared" si="943"/>
        <v>110000</v>
      </c>
      <c r="AC3589" s="18">
        <f t="shared" si="935"/>
        <v>0</v>
      </c>
      <c r="AD3589" s="19">
        <f t="shared" si="938"/>
        <v>230000</v>
      </c>
      <c r="AE3589" s="21">
        <f t="shared" si="934"/>
        <v>88000</v>
      </c>
      <c r="AF3589" s="20">
        <f t="shared" si="939"/>
        <v>0</v>
      </c>
      <c r="AG3589" s="20">
        <f t="shared" si="940"/>
        <v>0</v>
      </c>
      <c r="AH3589" s="20">
        <f t="shared" si="941"/>
        <v>0</v>
      </c>
      <c r="AI3589" s="20">
        <f t="shared" si="930"/>
        <v>0</v>
      </c>
      <c r="AJ3589" s="20">
        <f t="shared" si="931"/>
        <v>0</v>
      </c>
      <c r="AK3589" s="20">
        <f t="shared" si="936"/>
        <v>0</v>
      </c>
      <c r="AL3589" s="171"/>
    </row>
    <row r="3590" spans="1:38" ht="15.75" customHeight="1" x14ac:dyDescent="0.25">
      <c r="A3590" s="3">
        <v>2157</v>
      </c>
      <c r="B3590" s="14">
        <f t="shared" si="946"/>
        <v>6</v>
      </c>
      <c r="C3590" s="9">
        <f t="shared" si="944"/>
        <v>45513</v>
      </c>
      <c r="D3590" s="3" t="str">
        <f t="shared" si="945"/>
        <v>Loeiro Daniel</v>
      </c>
      <c r="E3590" s="14" t="str">
        <f t="shared" si="942"/>
        <v>2157Loeiro Daniel6</v>
      </c>
      <c r="J3590" s="14" t="str">
        <f t="shared" si="937"/>
        <v xml:space="preserve">Desarmar distribucion completa. Cambiar kit, bomba de agua, correa poly-v, ambas poleas de correa poly-v, polea de direccion hidraulica y liquido refrigerante. Purgado del circuito de refrigeracion. Puesta a punto. Armado total.     </v>
      </c>
      <c r="L3590" s="3">
        <v>1</v>
      </c>
      <c r="M3590" s="10" t="s">
        <v>4277</v>
      </c>
      <c r="N3590" s="3" t="s">
        <v>734</v>
      </c>
      <c r="O3590" s="158">
        <v>14545.46</v>
      </c>
      <c r="P3590" s="158">
        <v>3054.54</v>
      </c>
      <c r="Q3590" s="7">
        <v>17600</v>
      </c>
      <c r="S3590" s="8"/>
      <c r="T3590" s="11">
        <v>1</v>
      </c>
      <c r="U3590" s="158">
        <v>18181.82</v>
      </c>
      <c r="V3590" s="158">
        <v>3818.18</v>
      </c>
      <c r="W3590" s="76">
        <v>22000</v>
      </c>
      <c r="X3590" s="16">
        <f t="shared" si="943"/>
        <v>22000</v>
      </c>
      <c r="AC3590" s="18">
        <f t="shared" si="935"/>
        <v>0</v>
      </c>
      <c r="AD3590" s="19">
        <f t="shared" si="938"/>
        <v>230000</v>
      </c>
      <c r="AE3590" s="21">
        <f t="shared" si="934"/>
        <v>17600</v>
      </c>
      <c r="AF3590" s="20">
        <f t="shared" si="939"/>
        <v>0</v>
      </c>
      <c r="AG3590" s="20">
        <f t="shared" si="940"/>
        <v>0</v>
      </c>
      <c r="AH3590" s="20">
        <f t="shared" si="941"/>
        <v>0</v>
      </c>
      <c r="AI3590" s="20">
        <f t="shared" si="930"/>
        <v>0</v>
      </c>
      <c r="AJ3590" s="20">
        <f t="shared" si="931"/>
        <v>0</v>
      </c>
      <c r="AK3590" s="20">
        <f t="shared" si="936"/>
        <v>0</v>
      </c>
      <c r="AL3590" s="171"/>
    </row>
    <row r="3591" spans="1:38" ht="15.75" customHeight="1" x14ac:dyDescent="0.25">
      <c r="A3591" s="3">
        <v>2157</v>
      </c>
      <c r="B3591" s="14">
        <f t="shared" si="946"/>
        <v>7</v>
      </c>
      <c r="C3591" s="9">
        <f t="shared" si="944"/>
        <v>45513</v>
      </c>
      <c r="D3591" s="3" t="str">
        <f t="shared" si="945"/>
        <v>Loeiro Daniel</v>
      </c>
      <c r="E3591" s="14" t="str">
        <f t="shared" si="942"/>
        <v>2157Loeiro Daniel7</v>
      </c>
      <c r="J3591" s="14" t="str">
        <f t="shared" si="937"/>
        <v xml:space="preserve">Desarmar distribucion completa. Cambiar kit, bomba de agua, correa poly-v, ambas poleas de correa poly-v, polea de direccion hidraulica y liquido refrigerante. Purgado del circuito de refrigeracion. Puesta a punto. Armado total.      </v>
      </c>
      <c r="L3591" s="3">
        <v>1</v>
      </c>
      <c r="M3591" s="10" t="s">
        <v>222</v>
      </c>
      <c r="N3591" s="3" t="s">
        <v>771</v>
      </c>
      <c r="O3591" s="158">
        <v>5314.57</v>
      </c>
      <c r="P3591" s="158">
        <v>1116.06</v>
      </c>
      <c r="Q3591" s="7">
        <v>6430.63</v>
      </c>
      <c r="S3591" s="8"/>
      <c r="T3591" s="11">
        <v>1</v>
      </c>
      <c r="U3591" s="158">
        <v>14876.04</v>
      </c>
      <c r="V3591" s="158">
        <v>3123.96</v>
      </c>
      <c r="W3591" s="76">
        <v>18000</v>
      </c>
      <c r="X3591" s="16">
        <f t="shared" si="943"/>
        <v>18000</v>
      </c>
      <c r="AC3591" s="18">
        <f t="shared" si="935"/>
        <v>0</v>
      </c>
      <c r="AD3591" s="19">
        <f t="shared" si="938"/>
        <v>230000</v>
      </c>
      <c r="AE3591" s="21">
        <f t="shared" si="934"/>
        <v>6430.63</v>
      </c>
      <c r="AF3591" s="20">
        <f t="shared" si="939"/>
        <v>0</v>
      </c>
      <c r="AG3591" s="20">
        <f t="shared" si="940"/>
        <v>0</v>
      </c>
      <c r="AH3591" s="20">
        <f t="shared" si="941"/>
        <v>0</v>
      </c>
      <c r="AI3591" s="20">
        <f t="shared" si="930"/>
        <v>0</v>
      </c>
      <c r="AJ3591" s="20">
        <f t="shared" si="931"/>
        <v>0</v>
      </c>
      <c r="AK3591" s="20">
        <f t="shared" si="936"/>
        <v>0</v>
      </c>
      <c r="AL3591" s="171"/>
    </row>
    <row r="3592" spans="1:38" ht="15.75" customHeight="1" x14ac:dyDescent="0.25">
      <c r="A3592" s="3">
        <v>2158</v>
      </c>
      <c r="B3592" s="14">
        <f t="shared" si="946"/>
        <v>1</v>
      </c>
      <c r="C3592" s="9">
        <v>45516</v>
      </c>
      <c r="D3592" s="3" t="s">
        <v>168</v>
      </c>
      <c r="E3592" s="14" t="str">
        <f t="shared" si="942"/>
        <v>2158Boudoux Emanuel1</v>
      </c>
      <c r="F3592" s="119" t="s">
        <v>2807</v>
      </c>
      <c r="G3592" s="119" t="s">
        <v>2198</v>
      </c>
      <c r="H3592" s="119">
        <v>240652</v>
      </c>
      <c r="I3592" s="10" t="s">
        <v>4278</v>
      </c>
      <c r="J3592" s="14" t="str">
        <f t="shared" si="937"/>
        <v>Service completo. Cambio de aceite y filtros. Control general del vehiculo. Cambiar ambas escobillas limpia parabrisas delanteras.</v>
      </c>
      <c r="K3592" s="3" t="s">
        <v>3383</v>
      </c>
      <c r="L3592" s="3">
        <v>1</v>
      </c>
      <c r="M3592" s="10" t="s">
        <v>918</v>
      </c>
      <c r="N3592" s="3" t="s">
        <v>771</v>
      </c>
      <c r="O3592" s="158">
        <v>57024.800000000003</v>
      </c>
      <c r="P3592" s="158">
        <v>11975.2</v>
      </c>
      <c r="Q3592" s="7">
        <v>69000</v>
      </c>
      <c r="R3592" s="7" t="s">
        <v>1478</v>
      </c>
      <c r="S3592" s="8"/>
      <c r="T3592" s="11">
        <v>1</v>
      </c>
      <c r="U3592" s="158">
        <v>87603.31</v>
      </c>
      <c r="V3592" s="158">
        <v>18396.689999999999</v>
      </c>
      <c r="W3592" s="76">
        <v>106000</v>
      </c>
      <c r="X3592" s="16">
        <f t="shared" si="943"/>
        <v>106000</v>
      </c>
      <c r="Y3592" s="3">
        <v>1</v>
      </c>
      <c r="Z3592" s="114">
        <v>70247.94</v>
      </c>
      <c r="AA3592" s="114">
        <v>14752.06</v>
      </c>
      <c r="AB3592" s="4">
        <v>85000</v>
      </c>
      <c r="AC3592" s="18">
        <f t="shared" si="935"/>
        <v>85000</v>
      </c>
      <c r="AD3592" s="19">
        <f t="shared" si="938"/>
        <v>85000</v>
      </c>
      <c r="AE3592" s="21">
        <f t="shared" si="934"/>
        <v>69000</v>
      </c>
      <c r="AF3592" s="20">
        <f t="shared" si="939"/>
        <v>88870.63</v>
      </c>
      <c r="AG3592" s="20">
        <f t="shared" si="940"/>
        <v>247600</v>
      </c>
      <c r="AH3592" s="20">
        <f t="shared" si="941"/>
        <v>85000</v>
      </c>
      <c r="AI3592" s="20">
        <f t="shared" si="930"/>
        <v>332600</v>
      </c>
      <c r="AJ3592" s="20">
        <f t="shared" si="931"/>
        <v>0</v>
      </c>
      <c r="AK3592" s="20">
        <f t="shared" si="936"/>
        <v>332600</v>
      </c>
      <c r="AL3592" s="171"/>
    </row>
    <row r="3593" spans="1:38" ht="15.75" customHeight="1" x14ac:dyDescent="0.25">
      <c r="A3593" s="3">
        <v>2158</v>
      </c>
      <c r="B3593" s="14">
        <f t="shared" si="946"/>
        <v>2</v>
      </c>
      <c r="C3593" s="9">
        <f>IF(A3593=A3592,C3592,"")</f>
        <v>45516</v>
      </c>
      <c r="D3593" s="3" t="str">
        <f>IF(A3593=A3592,D3592,"")</f>
        <v>Boudoux Emanuel</v>
      </c>
      <c r="E3593" s="14" t="str">
        <f t="shared" si="942"/>
        <v>2158Boudoux Emanuel2</v>
      </c>
      <c r="J3593" s="14" t="str">
        <f t="shared" si="937"/>
        <v xml:space="preserve">Service completo. Cambio de aceite y filtros. Control general del vehiculo. Cambiar ambas escobillas limpia parabrisas delanteras. </v>
      </c>
      <c r="L3593" s="3">
        <v>1</v>
      </c>
      <c r="M3593" s="10" t="s">
        <v>222</v>
      </c>
      <c r="N3593" s="3" t="s">
        <v>771</v>
      </c>
      <c r="O3593" s="158">
        <v>5314.57</v>
      </c>
      <c r="P3593" s="158">
        <v>1116.06</v>
      </c>
      <c r="Q3593" s="7">
        <v>6430.63</v>
      </c>
      <c r="S3593" s="8"/>
      <c r="T3593" s="11">
        <v>6</v>
      </c>
      <c r="U3593" s="158">
        <v>14876.04</v>
      </c>
      <c r="V3593" s="158">
        <v>3123.96</v>
      </c>
      <c r="W3593" s="76">
        <v>18000</v>
      </c>
      <c r="X3593" s="16">
        <f t="shared" si="943"/>
        <v>108000</v>
      </c>
      <c r="AC3593" s="18">
        <f t="shared" si="935"/>
        <v>0</v>
      </c>
      <c r="AD3593" s="19">
        <f t="shared" si="938"/>
        <v>85000</v>
      </c>
      <c r="AE3593" s="21">
        <f t="shared" si="934"/>
        <v>38583.78</v>
      </c>
      <c r="AF3593" s="20">
        <f t="shared" si="939"/>
        <v>0</v>
      </c>
      <c r="AG3593" s="20">
        <f t="shared" si="940"/>
        <v>0</v>
      </c>
      <c r="AH3593" s="20">
        <f t="shared" si="941"/>
        <v>0</v>
      </c>
      <c r="AI3593" s="20">
        <f t="shared" si="930"/>
        <v>0</v>
      </c>
      <c r="AJ3593" s="20">
        <f t="shared" si="931"/>
        <v>0</v>
      </c>
      <c r="AK3593" s="20">
        <f t="shared" si="936"/>
        <v>0</v>
      </c>
      <c r="AL3593" s="171"/>
    </row>
    <row r="3594" spans="1:38" ht="15.75" customHeight="1" x14ac:dyDescent="0.25">
      <c r="A3594" s="3">
        <v>2158</v>
      </c>
      <c r="B3594" s="14">
        <f t="shared" si="946"/>
        <v>3</v>
      </c>
      <c r="C3594" s="9">
        <f>IF(A3594=A3593,C3593,"")</f>
        <v>45516</v>
      </c>
      <c r="D3594" s="3" t="str">
        <f>IF(A3594=A3593,D3593,"")</f>
        <v>Boudoux Emanuel</v>
      </c>
      <c r="E3594" s="14" t="str">
        <f t="shared" si="942"/>
        <v>2158Boudoux Emanuel3</v>
      </c>
      <c r="J3594" s="14" t="str">
        <f t="shared" si="937"/>
        <v xml:space="preserve">Service completo. Cambio de aceite y filtros. Control general del vehiculo. Cambiar ambas escobillas limpia parabrisas delanteras.  </v>
      </c>
      <c r="L3594" s="3">
        <v>1</v>
      </c>
      <c r="M3594" s="10" t="s">
        <v>3448</v>
      </c>
      <c r="N3594" s="3" t="s">
        <v>734</v>
      </c>
      <c r="O3594" s="158">
        <v>11107.44</v>
      </c>
      <c r="P3594" s="158">
        <v>2332.56</v>
      </c>
      <c r="Q3594" s="7">
        <v>13440</v>
      </c>
      <c r="S3594" s="8"/>
      <c r="T3594" s="11">
        <v>2</v>
      </c>
      <c r="U3594" s="158">
        <v>13884.3</v>
      </c>
      <c r="V3594" s="158">
        <v>2915.7</v>
      </c>
      <c r="W3594" s="76">
        <v>16800</v>
      </c>
      <c r="X3594" s="16">
        <f t="shared" si="943"/>
        <v>33600</v>
      </c>
      <c r="AC3594" s="18">
        <f t="shared" si="935"/>
        <v>0</v>
      </c>
      <c r="AD3594" s="19">
        <f t="shared" si="938"/>
        <v>85000</v>
      </c>
      <c r="AE3594" s="21">
        <f t="shared" si="934"/>
        <v>26880</v>
      </c>
      <c r="AF3594" s="20">
        <f t="shared" si="939"/>
        <v>0</v>
      </c>
      <c r="AG3594" s="20">
        <f t="shared" si="940"/>
        <v>0</v>
      </c>
      <c r="AH3594" s="20">
        <f t="shared" si="941"/>
        <v>0</v>
      </c>
      <c r="AI3594" s="20">
        <f t="shared" si="930"/>
        <v>0</v>
      </c>
      <c r="AJ3594" s="20">
        <f t="shared" si="931"/>
        <v>0</v>
      </c>
      <c r="AK3594" s="20">
        <f t="shared" si="936"/>
        <v>0</v>
      </c>
      <c r="AL3594" s="171"/>
    </row>
    <row r="3595" spans="1:38" ht="15.75" customHeight="1" x14ac:dyDescent="0.25">
      <c r="A3595" s="3">
        <v>2159</v>
      </c>
      <c r="B3595" s="14">
        <f t="shared" si="946"/>
        <v>1</v>
      </c>
      <c r="C3595" s="9">
        <v>45516</v>
      </c>
      <c r="D3595" s="3" t="s">
        <v>3367</v>
      </c>
      <c r="E3595" s="14" t="str">
        <f t="shared" si="942"/>
        <v>2159Gigante Jani1</v>
      </c>
      <c r="F3595" s="119" t="s">
        <v>4279</v>
      </c>
      <c r="G3595" s="119" t="s">
        <v>1187</v>
      </c>
      <c r="H3595" s="119">
        <v>81629</v>
      </c>
      <c r="I3595" s="10" t="s">
        <v>2170</v>
      </c>
      <c r="J3595" s="14" t="str">
        <f t="shared" si="937"/>
        <v>Service completo. Cambio de aceite y filtros. Control general del vehiculo.</v>
      </c>
      <c r="K3595" s="3" t="s">
        <v>1512</v>
      </c>
      <c r="L3595" s="3">
        <v>1</v>
      </c>
      <c r="M3595" s="10" t="s">
        <v>918</v>
      </c>
      <c r="N3595" s="3" t="s">
        <v>771</v>
      </c>
      <c r="O3595" s="158">
        <v>53388.43</v>
      </c>
      <c r="P3595" s="158">
        <v>11211.57</v>
      </c>
      <c r="Q3595" s="7">
        <v>64600</v>
      </c>
      <c r="R3595" s="7" t="s">
        <v>1478</v>
      </c>
      <c r="S3595" s="8"/>
      <c r="T3595" s="11">
        <v>1</v>
      </c>
      <c r="U3595" s="158">
        <v>73553.72</v>
      </c>
      <c r="V3595" s="158">
        <v>15446.28</v>
      </c>
      <c r="W3595" s="76">
        <v>89000</v>
      </c>
      <c r="X3595" s="16">
        <f t="shared" si="943"/>
        <v>89000</v>
      </c>
      <c r="Y3595" s="3">
        <v>1</v>
      </c>
      <c r="Z3595" s="114">
        <v>57851.24</v>
      </c>
      <c r="AA3595" s="114">
        <v>12148.76</v>
      </c>
      <c r="AB3595" s="4">
        <v>70000</v>
      </c>
      <c r="AC3595" s="18">
        <f t="shared" si="935"/>
        <v>70000</v>
      </c>
      <c r="AD3595" s="19">
        <f t="shared" si="938"/>
        <v>70000</v>
      </c>
      <c r="AE3595" s="21">
        <f t="shared" si="934"/>
        <v>64600</v>
      </c>
      <c r="AF3595" s="20">
        <f t="shared" si="939"/>
        <v>71030.63</v>
      </c>
      <c r="AG3595" s="20">
        <f t="shared" si="940"/>
        <v>251000</v>
      </c>
      <c r="AH3595" s="20">
        <f t="shared" si="941"/>
        <v>70000</v>
      </c>
      <c r="AI3595" s="20">
        <f t="shared" si="930"/>
        <v>321000</v>
      </c>
      <c r="AJ3595" s="20">
        <f t="shared" si="931"/>
        <v>0</v>
      </c>
      <c r="AK3595" s="20">
        <f t="shared" si="936"/>
        <v>321000</v>
      </c>
      <c r="AL3595" s="171"/>
    </row>
    <row r="3596" spans="1:38" ht="15.75" customHeight="1" x14ac:dyDescent="0.25">
      <c r="A3596" s="3">
        <v>2159</v>
      </c>
      <c r="B3596" s="14">
        <f t="shared" si="946"/>
        <v>2</v>
      </c>
      <c r="C3596" s="9">
        <f>IF(A3596=A3595,C3595,"")</f>
        <v>45516</v>
      </c>
      <c r="D3596" s="3" t="str">
        <f>IF(A3596=A3595,D3595,"")</f>
        <v>Gigante Jani</v>
      </c>
      <c r="E3596" s="14" t="str">
        <f t="shared" si="942"/>
        <v>2159Gigante Jani2</v>
      </c>
      <c r="J3596" s="14" t="str">
        <f t="shared" si="937"/>
        <v xml:space="preserve">Service completo. Cambio de aceite y filtros. Control general del vehiculo. </v>
      </c>
      <c r="L3596" s="3">
        <v>1</v>
      </c>
      <c r="M3596" s="10" t="s">
        <v>222</v>
      </c>
      <c r="N3596" s="3" t="s">
        <v>771</v>
      </c>
      <c r="O3596" s="158">
        <v>5314.57</v>
      </c>
      <c r="P3596" s="158">
        <v>1116.06</v>
      </c>
      <c r="Q3596" s="7">
        <v>6430.63</v>
      </c>
      <c r="S3596" s="8"/>
      <c r="T3596" s="11">
        <v>9</v>
      </c>
      <c r="U3596" s="158">
        <v>14876.04</v>
      </c>
      <c r="V3596" s="158">
        <v>3123.96</v>
      </c>
      <c r="W3596" s="76">
        <v>18000</v>
      </c>
      <c r="X3596" s="16">
        <f t="shared" si="943"/>
        <v>162000</v>
      </c>
      <c r="AC3596" s="18">
        <f t="shared" si="935"/>
        <v>0</v>
      </c>
      <c r="AD3596" s="19">
        <f t="shared" si="938"/>
        <v>70000</v>
      </c>
      <c r="AE3596" s="21">
        <f t="shared" si="934"/>
        <v>57875.67</v>
      </c>
      <c r="AF3596" s="20">
        <f t="shared" si="939"/>
        <v>0</v>
      </c>
      <c r="AG3596" s="20">
        <f t="shared" si="940"/>
        <v>0</v>
      </c>
      <c r="AH3596" s="20">
        <f t="shared" si="941"/>
        <v>0</v>
      </c>
      <c r="AI3596" s="20">
        <f t="shared" si="930"/>
        <v>0</v>
      </c>
      <c r="AJ3596" s="20">
        <f t="shared" si="931"/>
        <v>0</v>
      </c>
      <c r="AK3596" s="20">
        <f t="shared" si="936"/>
        <v>0</v>
      </c>
      <c r="AL3596" s="171"/>
    </row>
    <row r="3597" spans="1:38" ht="15.75" customHeight="1" x14ac:dyDescent="0.25">
      <c r="A3597" s="3">
        <v>2160</v>
      </c>
      <c r="B3597" s="14">
        <f t="shared" si="946"/>
        <v>1</v>
      </c>
      <c r="C3597" s="9">
        <v>45517</v>
      </c>
      <c r="D3597" s="3" t="s">
        <v>3072</v>
      </c>
      <c r="E3597" s="14" t="str">
        <f t="shared" si="942"/>
        <v>2160Bonancea Agustina1</v>
      </c>
      <c r="F3597" s="119" t="s">
        <v>3073</v>
      </c>
      <c r="G3597" s="119" t="s">
        <v>3887</v>
      </c>
      <c r="H3597" s="119">
        <v>117880</v>
      </c>
      <c r="I3597" s="10" t="s">
        <v>4281</v>
      </c>
      <c r="J3597" s="14" t="str">
        <f t="shared" si="937"/>
        <v>Service completo. Cambio de aceite y filtros. Control general del vehiculo. Cambiar ambas bieletas de barra estabilizadora. Cambiar pastillas de frenos. Lavado motor.</v>
      </c>
      <c r="K3597" s="3" t="s">
        <v>1665</v>
      </c>
      <c r="L3597" s="3">
        <v>1</v>
      </c>
      <c r="M3597" s="10" t="s">
        <v>918</v>
      </c>
      <c r="N3597" s="3" t="s">
        <v>771</v>
      </c>
      <c r="O3597" s="158">
        <v>23388.43</v>
      </c>
      <c r="P3597" s="158">
        <v>4911.57</v>
      </c>
      <c r="Q3597" s="7">
        <v>28300</v>
      </c>
      <c r="R3597" s="7" t="s">
        <v>1478</v>
      </c>
      <c r="S3597" s="8"/>
      <c r="T3597" s="11">
        <v>1</v>
      </c>
      <c r="U3597" s="158">
        <v>32231.41</v>
      </c>
      <c r="V3597" s="158">
        <v>6768.59</v>
      </c>
      <c r="W3597" s="76">
        <v>39000</v>
      </c>
      <c r="X3597" s="16">
        <f t="shared" si="943"/>
        <v>39000</v>
      </c>
      <c r="Y3597" s="3">
        <v>1</v>
      </c>
      <c r="Z3597" s="114">
        <v>107438.02</v>
      </c>
      <c r="AA3597" s="114">
        <v>22561.98</v>
      </c>
      <c r="AB3597" s="4">
        <v>130000</v>
      </c>
      <c r="AC3597" s="18">
        <f t="shared" si="935"/>
        <v>130000</v>
      </c>
      <c r="AD3597" s="19">
        <f t="shared" si="938"/>
        <v>130000</v>
      </c>
      <c r="AE3597" s="21">
        <f t="shared" si="934"/>
        <v>28300</v>
      </c>
      <c r="AF3597" s="20">
        <f t="shared" si="939"/>
        <v>73066.759999999995</v>
      </c>
      <c r="AG3597" s="20">
        <f t="shared" si="940"/>
        <v>171000</v>
      </c>
      <c r="AH3597" s="20">
        <f t="shared" si="941"/>
        <v>130000</v>
      </c>
      <c r="AI3597" s="20">
        <f t="shared" si="930"/>
        <v>301000</v>
      </c>
      <c r="AJ3597" s="20">
        <f t="shared" si="931"/>
        <v>0</v>
      </c>
      <c r="AK3597" s="20">
        <f t="shared" si="936"/>
        <v>301000</v>
      </c>
      <c r="AL3597" s="171"/>
    </row>
    <row r="3598" spans="1:38" ht="15.75" customHeight="1" x14ac:dyDescent="0.25">
      <c r="A3598" s="3">
        <v>2160</v>
      </c>
      <c r="B3598" s="14">
        <f t="shared" si="946"/>
        <v>2</v>
      </c>
      <c r="C3598" s="9">
        <f>IF(A3598=A3597,C3597,"")</f>
        <v>45517</v>
      </c>
      <c r="D3598" s="3" t="str">
        <f>IF(A3598=A3597,D3597,"")</f>
        <v>Bonancea Agustina</v>
      </c>
      <c r="E3598" s="14" t="str">
        <f t="shared" si="942"/>
        <v>2160Bonancea Agustina2</v>
      </c>
      <c r="J3598" s="14" t="str">
        <f t="shared" si="937"/>
        <v xml:space="preserve">Service completo. Cambio de aceite y filtros. Control general del vehiculo. Cambiar ambas bieletas de barra estabilizadora. Cambiar pastillas de frenos. Lavado motor. </v>
      </c>
      <c r="L3598" s="3">
        <v>1</v>
      </c>
      <c r="M3598" s="10" t="s">
        <v>728</v>
      </c>
      <c r="N3598" s="3" t="s">
        <v>771</v>
      </c>
      <c r="O3598" s="158">
        <v>2906.41</v>
      </c>
      <c r="P3598" s="158">
        <v>610.34</v>
      </c>
      <c r="Q3598" s="7">
        <v>3516.75</v>
      </c>
      <c r="S3598" s="8"/>
      <c r="T3598" s="11">
        <v>4</v>
      </c>
      <c r="U3598" s="158">
        <v>10330.58</v>
      </c>
      <c r="V3598" s="158">
        <v>2169.42</v>
      </c>
      <c r="W3598" s="76">
        <v>12500</v>
      </c>
      <c r="X3598" s="16">
        <f t="shared" si="943"/>
        <v>50000</v>
      </c>
      <c r="AC3598" s="18">
        <f t="shared" si="935"/>
        <v>0</v>
      </c>
      <c r="AD3598" s="19">
        <f t="shared" si="938"/>
        <v>130000</v>
      </c>
      <c r="AE3598" s="21">
        <f t="shared" si="934"/>
        <v>14067</v>
      </c>
      <c r="AF3598" s="20">
        <f t="shared" si="939"/>
        <v>0</v>
      </c>
      <c r="AG3598" s="20">
        <f t="shared" si="940"/>
        <v>0</v>
      </c>
      <c r="AH3598" s="20">
        <f t="shared" si="941"/>
        <v>0</v>
      </c>
      <c r="AI3598" s="20">
        <f t="shared" si="930"/>
        <v>0</v>
      </c>
      <c r="AJ3598" s="20">
        <f t="shared" si="931"/>
        <v>0</v>
      </c>
      <c r="AK3598" s="20">
        <f t="shared" si="936"/>
        <v>0</v>
      </c>
      <c r="AL3598" s="171"/>
    </row>
    <row r="3599" spans="1:38" ht="15.75" customHeight="1" x14ac:dyDescent="0.25">
      <c r="A3599" s="3">
        <v>2160</v>
      </c>
      <c r="B3599" s="14">
        <f t="shared" si="946"/>
        <v>3</v>
      </c>
      <c r="C3599" s="9">
        <f>IF(A3599=A3598,C3598,"")</f>
        <v>45517</v>
      </c>
      <c r="D3599" s="3" t="str">
        <f>IF(A3599=A3598,D3598,"")</f>
        <v>Bonancea Agustina</v>
      </c>
      <c r="E3599" s="14" t="str">
        <f t="shared" si="942"/>
        <v>2160Bonancea Agustina3</v>
      </c>
      <c r="J3599" s="14" t="str">
        <f t="shared" si="937"/>
        <v xml:space="preserve">Service completo. Cambio de aceite y filtros. Control general del vehiculo. Cambiar ambas bieletas de barra estabilizadora. Cambiar pastillas de frenos. Lavado motor.  </v>
      </c>
      <c r="L3599" s="3">
        <v>1</v>
      </c>
      <c r="M3599" s="10" t="s">
        <v>2158</v>
      </c>
      <c r="N3599" s="3" t="s">
        <v>771</v>
      </c>
      <c r="O3599" s="158">
        <v>13429.76</v>
      </c>
      <c r="P3599" s="158">
        <v>2820.24</v>
      </c>
      <c r="Q3599" s="7">
        <v>16250</v>
      </c>
      <c r="S3599" s="8"/>
      <c r="T3599" s="11">
        <v>2</v>
      </c>
      <c r="U3599" s="158">
        <v>20661.16</v>
      </c>
      <c r="V3599" s="158">
        <v>4338.84</v>
      </c>
      <c r="W3599" s="76">
        <v>25000</v>
      </c>
      <c r="X3599" s="16">
        <f t="shared" si="943"/>
        <v>50000</v>
      </c>
      <c r="AC3599" s="18">
        <f t="shared" si="935"/>
        <v>0</v>
      </c>
      <c r="AD3599" s="19">
        <f t="shared" si="938"/>
        <v>130000</v>
      </c>
      <c r="AE3599" s="21">
        <f t="shared" si="934"/>
        <v>32500</v>
      </c>
      <c r="AF3599" s="20">
        <f t="shared" si="939"/>
        <v>0</v>
      </c>
      <c r="AG3599" s="20">
        <f t="shared" si="940"/>
        <v>0</v>
      </c>
      <c r="AH3599" s="20">
        <f t="shared" si="941"/>
        <v>0</v>
      </c>
      <c r="AI3599" s="20">
        <f t="shared" ref="AI3599:AI3662" si="947">IF(AL3599&lt;&gt;0,AK3599/1.21,AK3599)</f>
        <v>0</v>
      </c>
      <c r="AJ3599" s="20">
        <f t="shared" ref="AJ3599:AJ3662" si="948">IF(AL3599&lt;&gt;0,AI3599*0.21,0)</f>
        <v>0</v>
      </c>
      <c r="AK3599" s="20">
        <f t="shared" si="936"/>
        <v>0</v>
      </c>
      <c r="AL3599" s="171"/>
    </row>
    <row r="3600" spans="1:38" ht="15.75" customHeight="1" x14ac:dyDescent="0.25">
      <c r="A3600" s="3">
        <v>2160</v>
      </c>
      <c r="B3600" s="14">
        <f t="shared" si="946"/>
        <v>4</v>
      </c>
      <c r="C3600" s="9">
        <f>IF(A3600=A3599,C3599,"")</f>
        <v>45517</v>
      </c>
      <c r="D3600" s="3" t="str">
        <f>IF(A3600=A3599,D3599,"")</f>
        <v>Bonancea Agustina</v>
      </c>
      <c r="E3600" s="14" t="str">
        <f t="shared" si="942"/>
        <v>2160Bonancea Agustina4</v>
      </c>
      <c r="J3600" s="14" t="str">
        <f t="shared" si="937"/>
        <v xml:space="preserve">Service completo. Cambio de aceite y filtros. Control general del vehiculo. Cambiar ambas bieletas de barra estabilizadora. Cambiar pastillas de frenos. Lavado motor.   </v>
      </c>
      <c r="L3600" s="3">
        <v>1</v>
      </c>
      <c r="M3600" s="10" t="s">
        <v>3510</v>
      </c>
      <c r="N3600" s="3" t="s">
        <v>2484</v>
      </c>
      <c r="O3600" s="158">
        <v>20661.16</v>
      </c>
      <c r="P3600" s="158">
        <v>4338.8500000000004</v>
      </c>
      <c r="Q3600" s="7">
        <v>25000.01</v>
      </c>
      <c r="S3600" s="8"/>
      <c r="T3600" s="11">
        <v>1</v>
      </c>
      <c r="U3600" s="158">
        <v>26446.28</v>
      </c>
      <c r="V3600" s="158">
        <v>5553.72</v>
      </c>
      <c r="W3600" s="76">
        <v>32000</v>
      </c>
      <c r="X3600" s="16">
        <f t="shared" si="943"/>
        <v>32000</v>
      </c>
      <c r="AC3600" s="18">
        <f t="shared" si="935"/>
        <v>0</v>
      </c>
      <c r="AD3600" s="19">
        <f t="shared" si="938"/>
        <v>130000</v>
      </c>
      <c r="AE3600" s="21">
        <f t="shared" si="934"/>
        <v>25000.01</v>
      </c>
      <c r="AF3600" s="20">
        <f t="shared" si="939"/>
        <v>0</v>
      </c>
      <c r="AG3600" s="20">
        <f t="shared" si="940"/>
        <v>0</v>
      </c>
      <c r="AH3600" s="20">
        <f t="shared" si="941"/>
        <v>0</v>
      </c>
      <c r="AI3600" s="20">
        <f t="shared" si="947"/>
        <v>0</v>
      </c>
      <c r="AJ3600" s="20">
        <f t="shared" si="948"/>
        <v>0</v>
      </c>
      <c r="AK3600" s="20">
        <f t="shared" si="936"/>
        <v>0</v>
      </c>
      <c r="AL3600" s="171"/>
    </row>
    <row r="3601" spans="1:38" ht="15.75" customHeight="1" x14ac:dyDescent="0.25">
      <c r="A3601" s="3">
        <v>2161</v>
      </c>
      <c r="B3601" s="14">
        <f t="shared" si="946"/>
        <v>1</v>
      </c>
      <c r="C3601" s="9">
        <v>45517</v>
      </c>
      <c r="D3601" s="3" t="s">
        <v>188</v>
      </c>
      <c r="E3601" s="14" t="str">
        <f t="shared" si="942"/>
        <v>2161Borello Matias1</v>
      </c>
      <c r="F3601" s="119" t="s">
        <v>1119</v>
      </c>
      <c r="G3601" s="119" t="s">
        <v>2641</v>
      </c>
      <c r="H3601" s="119">
        <v>126274</v>
      </c>
      <c r="I3601" s="10" t="s">
        <v>4311</v>
      </c>
      <c r="J3601" s="14" t="str">
        <f t="shared" si="937"/>
        <v>Service completo. Cambio de aceite y filtros. Control general del vehiculo. Cambiar juego de bujias. Cambiar bujes de caja de direccion hidraulica. Sacar cremallera de direccion. Enviar a reparar. Volver a colocar.</v>
      </c>
      <c r="K3601" s="3" t="s">
        <v>3383</v>
      </c>
      <c r="L3601" s="3">
        <v>1</v>
      </c>
      <c r="M3601" s="10" t="s">
        <v>4280</v>
      </c>
      <c r="N3601" s="3" t="s">
        <v>2484</v>
      </c>
      <c r="O3601" s="158">
        <v>2241</v>
      </c>
      <c r="P3601" s="158">
        <v>470.61</v>
      </c>
      <c r="Q3601" s="7">
        <v>2711.61</v>
      </c>
      <c r="S3601" s="8"/>
      <c r="T3601" s="11">
        <v>1</v>
      </c>
      <c r="U3601" s="158">
        <v>2892.57</v>
      </c>
      <c r="V3601" s="158">
        <v>607.42999999999995</v>
      </c>
      <c r="W3601" s="76">
        <v>3500</v>
      </c>
      <c r="X3601" s="16">
        <f t="shared" si="943"/>
        <v>3500</v>
      </c>
      <c r="Y3601" s="3">
        <v>1</v>
      </c>
      <c r="Z3601" s="114">
        <v>165289.26</v>
      </c>
      <c r="AA3601" s="114">
        <v>34710.74</v>
      </c>
      <c r="AB3601" s="4">
        <v>200000</v>
      </c>
      <c r="AC3601" s="18">
        <f t="shared" si="935"/>
        <v>200000</v>
      </c>
      <c r="AD3601" s="19">
        <f t="shared" si="938"/>
        <v>200000</v>
      </c>
      <c r="AE3601" s="21">
        <f t="shared" si="934"/>
        <v>2711.61</v>
      </c>
      <c r="AF3601" s="20">
        <f t="shared" si="939"/>
        <v>152628.35999999999</v>
      </c>
      <c r="AG3601" s="20">
        <f t="shared" si="940"/>
        <v>289700</v>
      </c>
      <c r="AH3601" s="20">
        <f t="shared" si="941"/>
        <v>200000</v>
      </c>
      <c r="AI3601" s="20">
        <f t="shared" si="947"/>
        <v>489700</v>
      </c>
      <c r="AJ3601" s="20">
        <f t="shared" si="948"/>
        <v>0</v>
      </c>
      <c r="AK3601" s="20">
        <f t="shared" si="936"/>
        <v>489700</v>
      </c>
      <c r="AL3601" s="171"/>
    </row>
    <row r="3602" spans="1:38" ht="15.75" customHeight="1" x14ac:dyDescent="0.25">
      <c r="A3602" s="3">
        <v>2161</v>
      </c>
      <c r="B3602" s="14">
        <f t="shared" si="946"/>
        <v>2</v>
      </c>
      <c r="C3602" s="9">
        <f>IF(A3602=A3601,C3601,"")</f>
        <v>45517</v>
      </c>
      <c r="D3602" s="3" t="str">
        <f>IF(A3602=A3601,D3601,"")</f>
        <v>Borello Matias</v>
      </c>
      <c r="E3602" s="14" t="str">
        <f t="shared" si="942"/>
        <v>2161Borello Matias2</v>
      </c>
      <c r="J3602" s="14" t="str">
        <f t="shared" si="937"/>
        <v xml:space="preserve">Service completo. Cambio de aceite y filtros. Control general del vehiculo. Cambiar juego de bujias. Cambiar bujes de caja de direccion hidraulica. Sacar cremallera de direccion. Enviar a reparar. Volver a colocar. </v>
      </c>
      <c r="L3602" s="3">
        <v>1</v>
      </c>
      <c r="M3602" s="10" t="s">
        <v>918</v>
      </c>
      <c r="N3602" s="3" t="s">
        <v>771</v>
      </c>
      <c r="O3602" s="158">
        <v>17355.38</v>
      </c>
      <c r="P3602" s="158">
        <v>3644.62</v>
      </c>
      <c r="Q3602" s="7">
        <v>21000</v>
      </c>
      <c r="S3602" s="8"/>
      <c r="T3602" s="11">
        <v>1</v>
      </c>
      <c r="U3602" s="158">
        <v>23966.95</v>
      </c>
      <c r="V3602" s="158">
        <v>5033.05</v>
      </c>
      <c r="W3602" s="76">
        <v>29000</v>
      </c>
      <c r="X3602" s="16">
        <f t="shared" si="943"/>
        <v>29000</v>
      </c>
      <c r="AC3602" s="18">
        <f t="shared" si="935"/>
        <v>0</v>
      </c>
      <c r="AD3602" s="19">
        <f t="shared" si="938"/>
        <v>200000</v>
      </c>
      <c r="AE3602" s="21">
        <f t="shared" si="934"/>
        <v>21000</v>
      </c>
      <c r="AF3602" s="20">
        <f t="shared" si="939"/>
        <v>0</v>
      </c>
      <c r="AG3602" s="20">
        <f t="shared" si="940"/>
        <v>0</v>
      </c>
      <c r="AH3602" s="20">
        <f t="shared" si="941"/>
        <v>0</v>
      </c>
      <c r="AI3602" s="20">
        <f t="shared" si="947"/>
        <v>0</v>
      </c>
      <c r="AJ3602" s="20">
        <f t="shared" si="948"/>
        <v>0</v>
      </c>
      <c r="AK3602" s="20">
        <f t="shared" si="936"/>
        <v>0</v>
      </c>
      <c r="AL3602" s="171"/>
    </row>
    <row r="3603" spans="1:38" ht="15.75" customHeight="1" x14ac:dyDescent="0.25">
      <c r="A3603" s="3">
        <v>2161</v>
      </c>
      <c r="B3603" s="14">
        <f t="shared" si="946"/>
        <v>3</v>
      </c>
      <c r="C3603" s="9">
        <f>IF(A3603=A3602,C3602,"")</f>
        <v>45517</v>
      </c>
      <c r="D3603" s="3" t="str">
        <f>IF(A3603=A3602,D3602,"")</f>
        <v>Borello Matias</v>
      </c>
      <c r="E3603" s="14" t="str">
        <f t="shared" si="942"/>
        <v>2161Borello Matias3</v>
      </c>
      <c r="J3603" s="14" t="str">
        <f t="shared" si="937"/>
        <v xml:space="preserve">Service completo. Cambio de aceite y filtros. Control general del vehiculo. Cambiar juego de bujias. Cambiar bujes de caja de direccion hidraulica. Sacar cremallera de direccion. Enviar a reparar. Volver a colocar.  </v>
      </c>
      <c r="L3603" s="3">
        <v>1</v>
      </c>
      <c r="M3603" s="10" t="s">
        <v>728</v>
      </c>
      <c r="N3603" s="3" t="s">
        <v>771</v>
      </c>
      <c r="O3603" s="158">
        <v>2906.41</v>
      </c>
      <c r="P3603" s="158">
        <v>610.34</v>
      </c>
      <c r="Q3603" s="7">
        <v>3516.75</v>
      </c>
      <c r="S3603" s="8"/>
      <c r="T3603" s="11">
        <v>4</v>
      </c>
      <c r="U3603" s="158">
        <v>10330.58</v>
      </c>
      <c r="V3603" s="158">
        <v>2169.42</v>
      </c>
      <c r="W3603" s="76">
        <v>12500</v>
      </c>
      <c r="X3603" s="16">
        <f t="shared" si="943"/>
        <v>50000</v>
      </c>
      <c r="AC3603" s="18">
        <f t="shared" si="935"/>
        <v>0</v>
      </c>
      <c r="AD3603" s="19">
        <f t="shared" si="938"/>
        <v>200000</v>
      </c>
      <c r="AE3603" s="21">
        <f t="shared" si="934"/>
        <v>14067</v>
      </c>
      <c r="AF3603" s="20">
        <f t="shared" si="939"/>
        <v>0</v>
      </c>
      <c r="AG3603" s="20">
        <f t="shared" si="940"/>
        <v>0</v>
      </c>
      <c r="AH3603" s="20">
        <f t="shared" si="941"/>
        <v>0</v>
      </c>
      <c r="AI3603" s="20">
        <f t="shared" si="947"/>
        <v>0</v>
      </c>
      <c r="AJ3603" s="20">
        <f t="shared" si="948"/>
        <v>0</v>
      </c>
      <c r="AK3603" s="20">
        <f t="shared" si="936"/>
        <v>0</v>
      </c>
      <c r="AL3603" s="171"/>
    </row>
    <row r="3604" spans="1:38" ht="15.75" customHeight="1" x14ac:dyDescent="0.25">
      <c r="A3604" s="3">
        <v>2161</v>
      </c>
      <c r="B3604" s="14">
        <f t="shared" si="946"/>
        <v>4</v>
      </c>
      <c r="C3604" s="9">
        <f>IF(A3604=A3603,C3603,"")</f>
        <v>45517</v>
      </c>
      <c r="D3604" s="3" t="str">
        <f>IF(A3604=A3603,D3603,"")</f>
        <v>Borello Matias</v>
      </c>
      <c r="E3604" s="14" t="str">
        <f t="shared" si="942"/>
        <v>2161Borello Matias4</v>
      </c>
      <c r="J3604" s="14" t="str">
        <f t="shared" si="937"/>
        <v xml:space="preserve">Service completo. Cambio de aceite y filtros. Control general del vehiculo. Cambiar juego de bujias. Cambiar bujes de caja de direccion hidraulica. Sacar cremallera de direccion. Enviar a reparar. Volver a colocar.   </v>
      </c>
      <c r="L3604" s="3">
        <v>1</v>
      </c>
      <c r="M3604" s="10" t="s">
        <v>2222</v>
      </c>
      <c r="N3604" s="3" t="s">
        <v>771</v>
      </c>
      <c r="O3604" s="158">
        <v>4462.8100000000004</v>
      </c>
      <c r="P3604" s="158">
        <v>937.19</v>
      </c>
      <c r="Q3604" s="7">
        <v>5400</v>
      </c>
      <c r="S3604" s="8"/>
      <c r="T3604" s="11">
        <v>4</v>
      </c>
      <c r="U3604" s="158">
        <v>5619.84</v>
      </c>
      <c r="V3604" s="158">
        <v>1180.1600000000001</v>
      </c>
      <c r="W3604" s="76">
        <v>6800</v>
      </c>
      <c r="X3604" s="16">
        <f t="shared" si="943"/>
        <v>27200</v>
      </c>
      <c r="AC3604" s="18">
        <f t="shared" si="935"/>
        <v>0</v>
      </c>
      <c r="AD3604" s="19">
        <f t="shared" si="938"/>
        <v>200000</v>
      </c>
      <c r="AE3604" s="21">
        <f t="shared" si="934"/>
        <v>21600</v>
      </c>
      <c r="AF3604" s="20">
        <f t="shared" si="939"/>
        <v>0</v>
      </c>
      <c r="AG3604" s="20">
        <f t="shared" si="940"/>
        <v>0</v>
      </c>
      <c r="AH3604" s="20">
        <f t="shared" si="941"/>
        <v>0</v>
      </c>
      <c r="AI3604" s="20">
        <f t="shared" si="947"/>
        <v>0</v>
      </c>
      <c r="AJ3604" s="20">
        <f t="shared" si="948"/>
        <v>0</v>
      </c>
      <c r="AK3604" s="20">
        <f t="shared" si="936"/>
        <v>0</v>
      </c>
      <c r="AL3604" s="171"/>
    </row>
    <row r="3605" spans="1:38" ht="15.75" customHeight="1" x14ac:dyDescent="0.25">
      <c r="A3605" s="3">
        <v>2161</v>
      </c>
      <c r="B3605" s="14">
        <f t="shared" si="946"/>
        <v>5</v>
      </c>
      <c r="C3605" s="9">
        <f>IF(A3605=A3604,C3604,"")</f>
        <v>45517</v>
      </c>
      <c r="D3605" s="3" t="str">
        <f>IF(A3605=A3604,D3604,"")</f>
        <v>Borello Matias</v>
      </c>
      <c r="E3605" s="14" t="str">
        <f t="shared" si="942"/>
        <v>2161Borello Matias5</v>
      </c>
      <c r="J3605" s="14" t="str">
        <f t="shared" si="937"/>
        <v xml:space="preserve">Service completo. Cambio de aceite y filtros. Control general del vehiculo. Cambiar juego de bujias. Cambiar bujes de caja de direccion hidraulica. Sacar cremallera de direccion. Enviar a reparar. Volver a colocar.    </v>
      </c>
      <c r="L3605" s="3">
        <v>1</v>
      </c>
      <c r="M3605" s="10" t="s">
        <v>4252</v>
      </c>
      <c r="N3605" s="3" t="s">
        <v>2787</v>
      </c>
      <c r="O3605" s="158">
        <v>99173.56</v>
      </c>
      <c r="P3605" s="158">
        <v>20826.439999999999</v>
      </c>
      <c r="Q3605" s="7">
        <v>120000</v>
      </c>
      <c r="S3605" s="8"/>
      <c r="T3605" s="11">
        <v>1</v>
      </c>
      <c r="U3605" s="158">
        <v>148760.32999999999</v>
      </c>
      <c r="V3605" s="158">
        <v>31239.67</v>
      </c>
      <c r="W3605" s="76">
        <v>180000</v>
      </c>
      <c r="X3605" s="16">
        <f t="shared" si="943"/>
        <v>180000</v>
      </c>
      <c r="AC3605" s="18">
        <f t="shared" si="935"/>
        <v>0</v>
      </c>
      <c r="AD3605" s="19">
        <f t="shared" si="938"/>
        <v>200000</v>
      </c>
      <c r="AE3605" s="21">
        <f t="shared" si="934"/>
        <v>120000</v>
      </c>
      <c r="AF3605" s="20">
        <f t="shared" si="939"/>
        <v>0</v>
      </c>
      <c r="AG3605" s="20">
        <f t="shared" si="940"/>
        <v>0</v>
      </c>
      <c r="AH3605" s="20">
        <f t="shared" si="941"/>
        <v>0</v>
      </c>
      <c r="AI3605" s="20">
        <f t="shared" si="947"/>
        <v>0</v>
      </c>
      <c r="AJ3605" s="20">
        <f t="shared" si="948"/>
        <v>0</v>
      </c>
      <c r="AK3605" s="20">
        <f t="shared" si="936"/>
        <v>0</v>
      </c>
      <c r="AL3605" s="171"/>
    </row>
    <row r="3606" spans="1:38" ht="15.75" customHeight="1" x14ac:dyDescent="0.25">
      <c r="A3606" s="3">
        <v>2162</v>
      </c>
      <c r="B3606" s="14">
        <f t="shared" si="946"/>
        <v>1</v>
      </c>
      <c r="C3606" s="9">
        <v>45518</v>
      </c>
      <c r="D3606" s="3" t="s">
        <v>257</v>
      </c>
      <c r="E3606" s="14" t="str">
        <f t="shared" si="942"/>
        <v>2162Bongiorni Laura1</v>
      </c>
      <c r="F3606" s="119" t="s">
        <v>2393</v>
      </c>
      <c r="G3606" s="119" t="s">
        <v>120</v>
      </c>
      <c r="H3606" s="119">
        <v>65047</v>
      </c>
      <c r="I3606" s="10" t="s">
        <v>4282</v>
      </c>
      <c r="J3606" s="14" t="str">
        <f t="shared" si="937"/>
        <v>Desarmar ambas ruedas delanteras. Cambiar pastillas de frenos.</v>
      </c>
      <c r="K3606" s="3" t="s">
        <v>1539</v>
      </c>
      <c r="L3606" s="3">
        <v>1</v>
      </c>
      <c r="M3606" s="10" t="s">
        <v>3510</v>
      </c>
      <c r="N3606" s="3" t="s">
        <v>734</v>
      </c>
      <c r="O3606" s="158">
        <v>24793.39</v>
      </c>
      <c r="P3606" s="158">
        <v>5206.6099999999997</v>
      </c>
      <c r="Q3606" s="7">
        <v>30000</v>
      </c>
      <c r="S3606" s="8"/>
      <c r="T3606" s="11">
        <v>1</v>
      </c>
      <c r="U3606" s="158">
        <v>31404.959999999999</v>
      </c>
      <c r="V3606" s="158">
        <v>6595.04</v>
      </c>
      <c r="W3606" s="76">
        <v>38000</v>
      </c>
      <c r="X3606" s="16">
        <f t="shared" si="943"/>
        <v>38000</v>
      </c>
      <c r="Y3606" s="3">
        <v>1</v>
      </c>
      <c r="Z3606" s="114">
        <v>51239.67</v>
      </c>
      <c r="AA3606" s="114">
        <v>10760.33</v>
      </c>
      <c r="AB3606" s="4">
        <v>62000</v>
      </c>
      <c r="AC3606" s="18">
        <f t="shared" si="935"/>
        <v>62000</v>
      </c>
      <c r="AD3606" s="19">
        <f t="shared" si="938"/>
        <v>62000</v>
      </c>
      <c r="AE3606" s="21">
        <f t="shared" si="934"/>
        <v>30000</v>
      </c>
      <c r="AF3606" s="20">
        <f t="shared" si="939"/>
        <v>30000</v>
      </c>
      <c r="AG3606" s="20">
        <f t="shared" si="940"/>
        <v>38000</v>
      </c>
      <c r="AH3606" s="20">
        <f t="shared" si="941"/>
        <v>62000</v>
      </c>
      <c r="AI3606" s="20">
        <f t="shared" si="947"/>
        <v>100000</v>
      </c>
      <c r="AJ3606" s="20">
        <f t="shared" si="948"/>
        <v>0</v>
      </c>
      <c r="AK3606" s="20">
        <f t="shared" si="936"/>
        <v>100000</v>
      </c>
      <c r="AL3606" s="171"/>
    </row>
    <row r="3607" spans="1:38" ht="15.75" customHeight="1" x14ac:dyDescent="0.25">
      <c r="A3607" s="3">
        <v>2162</v>
      </c>
      <c r="B3607" s="14">
        <f t="shared" si="946"/>
        <v>2</v>
      </c>
      <c r="C3607" s="9">
        <f>IF(A3607=A3606,C3606,"")</f>
        <v>45518</v>
      </c>
      <c r="D3607" s="3" t="str">
        <f>IF(A3607=A3606,D3606,"")</f>
        <v>Bongiorni Laura</v>
      </c>
      <c r="E3607" s="14" t="str">
        <f t="shared" si="942"/>
        <v>2162Bongiorni Laura2</v>
      </c>
      <c r="J3607" s="14" t="str">
        <f t="shared" si="937"/>
        <v xml:space="preserve">Desarmar ambas ruedas delanteras. Cambiar pastillas de frenos. </v>
      </c>
      <c r="S3607" s="8"/>
      <c r="W3607" s="76"/>
      <c r="X3607" s="16">
        <f t="shared" si="943"/>
        <v>0</v>
      </c>
      <c r="AC3607" s="18">
        <f t="shared" si="935"/>
        <v>0</v>
      </c>
      <c r="AD3607" s="19">
        <f t="shared" si="938"/>
        <v>62000</v>
      </c>
      <c r="AE3607" s="21">
        <f t="shared" si="934"/>
        <v>0</v>
      </c>
      <c r="AF3607" s="20">
        <f t="shared" si="939"/>
        <v>0</v>
      </c>
      <c r="AG3607" s="20">
        <f t="shared" si="940"/>
        <v>0</v>
      </c>
      <c r="AH3607" s="20">
        <f t="shared" si="941"/>
        <v>0</v>
      </c>
      <c r="AI3607" s="20">
        <f t="shared" si="947"/>
        <v>0</v>
      </c>
      <c r="AJ3607" s="20">
        <f t="shared" si="948"/>
        <v>0</v>
      </c>
      <c r="AK3607" s="20">
        <f t="shared" si="936"/>
        <v>0</v>
      </c>
      <c r="AL3607" s="171"/>
    </row>
    <row r="3608" spans="1:38" ht="15.75" customHeight="1" x14ac:dyDescent="0.25">
      <c r="A3608" s="3">
        <v>2163</v>
      </c>
      <c r="B3608" s="14">
        <f t="shared" si="946"/>
        <v>1</v>
      </c>
      <c r="C3608" s="9">
        <v>45518</v>
      </c>
      <c r="D3608" s="3" t="s">
        <v>423</v>
      </c>
      <c r="E3608" s="14" t="str">
        <f t="shared" si="942"/>
        <v>2163Integral Agropecuaria1</v>
      </c>
      <c r="F3608" s="119" t="s">
        <v>991</v>
      </c>
      <c r="G3608" s="119" t="s">
        <v>1325</v>
      </c>
      <c r="H3608" s="119">
        <v>265858</v>
      </c>
      <c r="I3608" s="10" t="s">
        <v>2170</v>
      </c>
      <c r="J3608" s="14" t="str">
        <f t="shared" si="937"/>
        <v>Service completo. Cambio de aceite y filtros. Control general del vehiculo.</v>
      </c>
      <c r="K3608" s="3" t="s">
        <v>1512</v>
      </c>
      <c r="L3608" s="3">
        <v>1</v>
      </c>
      <c r="M3608" s="10" t="s">
        <v>918</v>
      </c>
      <c r="N3608" s="3" t="s">
        <v>771</v>
      </c>
      <c r="O3608" s="158">
        <v>37024.800000000003</v>
      </c>
      <c r="P3608" s="158">
        <v>7775.2</v>
      </c>
      <c r="Q3608" s="7">
        <v>44800</v>
      </c>
      <c r="R3608" s="7" t="s">
        <v>1478</v>
      </c>
      <c r="S3608" s="8"/>
      <c r="T3608" s="11">
        <v>1</v>
      </c>
      <c r="U3608" s="158">
        <v>57024.800000000003</v>
      </c>
      <c r="V3608" s="158">
        <v>11975.2</v>
      </c>
      <c r="W3608" s="76">
        <v>69000</v>
      </c>
      <c r="X3608" s="16">
        <f t="shared" si="943"/>
        <v>69000</v>
      </c>
      <c r="Y3608" s="3">
        <v>1</v>
      </c>
      <c r="Z3608" s="114">
        <v>70247.94</v>
      </c>
      <c r="AA3608" s="114">
        <v>14752.06</v>
      </c>
      <c r="AB3608" s="4">
        <v>85000</v>
      </c>
      <c r="AC3608" s="18">
        <f t="shared" si="935"/>
        <v>85000</v>
      </c>
      <c r="AD3608" s="19">
        <f t="shared" si="938"/>
        <v>85000</v>
      </c>
      <c r="AE3608" s="21">
        <f t="shared" si="934"/>
        <v>44800</v>
      </c>
      <c r="AF3608" s="20">
        <f t="shared" si="939"/>
        <v>60095</v>
      </c>
      <c r="AG3608" s="20">
        <f t="shared" si="940"/>
        <v>226500</v>
      </c>
      <c r="AH3608" s="20">
        <f t="shared" si="941"/>
        <v>85000</v>
      </c>
      <c r="AI3608" s="20">
        <f t="shared" si="947"/>
        <v>257438.01652892563</v>
      </c>
      <c r="AJ3608" s="20">
        <f t="shared" si="948"/>
        <v>54061.983471074382</v>
      </c>
      <c r="AK3608" s="20">
        <f t="shared" si="936"/>
        <v>311500</v>
      </c>
      <c r="AL3608" s="171">
        <v>72</v>
      </c>
    </row>
    <row r="3609" spans="1:38" ht="15.75" customHeight="1" x14ac:dyDescent="0.25">
      <c r="A3609" s="3">
        <v>2163</v>
      </c>
      <c r="B3609" s="14">
        <f t="shared" si="946"/>
        <v>2</v>
      </c>
      <c r="C3609" s="9">
        <f>IF(A3609=A3608,C3608,"")</f>
        <v>45518</v>
      </c>
      <c r="D3609" s="3" t="str">
        <f>IF(A3609=A3608,D3608,"")</f>
        <v>Integral Agropecuaria</v>
      </c>
      <c r="E3609" s="14" t="str">
        <f t="shared" si="942"/>
        <v>2163Integral Agropecuaria2</v>
      </c>
      <c r="J3609" s="14" t="str">
        <f t="shared" si="937"/>
        <v xml:space="preserve">Service completo. Cambio de aceite y filtros. Control general del vehiculo. </v>
      </c>
      <c r="M3609" s="10" t="s">
        <v>1863</v>
      </c>
      <c r="N3609" s="3" t="s">
        <v>771</v>
      </c>
      <c r="O3609" s="158">
        <v>12640.5</v>
      </c>
      <c r="P3609" s="158">
        <v>2654.5</v>
      </c>
      <c r="Q3609" s="7">
        <v>15295</v>
      </c>
      <c r="S3609" s="8"/>
      <c r="T3609" s="11">
        <v>7.5</v>
      </c>
      <c r="U3609" s="158">
        <v>17355.38</v>
      </c>
      <c r="V3609" s="158">
        <v>3644.62</v>
      </c>
      <c r="W3609" s="76">
        <v>21000</v>
      </c>
      <c r="X3609" s="16">
        <f t="shared" si="943"/>
        <v>157500</v>
      </c>
      <c r="AC3609" s="18">
        <f t="shared" si="935"/>
        <v>0</v>
      </c>
      <c r="AD3609" s="19">
        <f t="shared" si="938"/>
        <v>85000</v>
      </c>
      <c r="AE3609" s="21">
        <f t="shared" ref="AE3609:AE3672" si="949">+(Q3609)*T3609</f>
        <v>114712.5</v>
      </c>
      <c r="AF3609" s="20">
        <f t="shared" si="939"/>
        <v>0</v>
      </c>
      <c r="AG3609" s="20">
        <f t="shared" si="940"/>
        <v>0</v>
      </c>
      <c r="AH3609" s="20">
        <f t="shared" si="941"/>
        <v>0</v>
      </c>
      <c r="AI3609" s="20">
        <f t="shared" si="947"/>
        <v>0</v>
      </c>
      <c r="AJ3609" s="20">
        <f t="shared" si="948"/>
        <v>0</v>
      </c>
      <c r="AK3609" s="20">
        <f t="shared" si="936"/>
        <v>0</v>
      </c>
      <c r="AL3609" s="171"/>
    </row>
    <row r="3610" spans="1:38" ht="15.75" customHeight="1" x14ac:dyDescent="0.25">
      <c r="A3610" s="3">
        <v>2164</v>
      </c>
      <c r="B3610" s="14">
        <f t="shared" si="946"/>
        <v>1</v>
      </c>
      <c r="C3610" s="9">
        <v>45518</v>
      </c>
      <c r="D3610" s="3" t="s">
        <v>116</v>
      </c>
      <c r="E3610" s="14" t="str">
        <f t="shared" si="942"/>
        <v>2164Transporte Palloni1</v>
      </c>
      <c r="F3610" s="119" t="s">
        <v>1420</v>
      </c>
      <c r="G3610" s="119" t="s">
        <v>1300</v>
      </c>
      <c r="I3610" s="10" t="s">
        <v>4283</v>
      </c>
      <c r="J3610" s="14" t="str">
        <f t="shared" si="937"/>
        <v>Sacar alternador. Colocar alternador nuevo.</v>
      </c>
      <c r="K3610" s="3" t="s">
        <v>1539</v>
      </c>
      <c r="S3610" s="8"/>
      <c r="W3610" s="76"/>
      <c r="X3610" s="16">
        <f t="shared" si="943"/>
        <v>0</v>
      </c>
      <c r="Y3610" s="3">
        <v>1</v>
      </c>
      <c r="Z3610" s="114">
        <v>65000</v>
      </c>
      <c r="AA3610" s="114">
        <v>13650</v>
      </c>
      <c r="AB3610" s="4">
        <v>78650</v>
      </c>
      <c r="AC3610" s="18">
        <f t="shared" si="935"/>
        <v>78650</v>
      </c>
      <c r="AD3610" s="19">
        <f t="shared" si="938"/>
        <v>78650</v>
      </c>
      <c r="AE3610" s="21">
        <f t="shared" si="949"/>
        <v>0</v>
      </c>
      <c r="AF3610" s="20">
        <f t="shared" si="939"/>
        <v>0</v>
      </c>
      <c r="AG3610" s="20">
        <f t="shared" si="940"/>
        <v>0</v>
      </c>
      <c r="AH3610" s="20">
        <f t="shared" si="941"/>
        <v>78650</v>
      </c>
      <c r="AI3610" s="20">
        <f t="shared" si="947"/>
        <v>65000</v>
      </c>
      <c r="AJ3610" s="20">
        <f t="shared" si="948"/>
        <v>13650</v>
      </c>
      <c r="AK3610" s="20">
        <f t="shared" si="936"/>
        <v>78650</v>
      </c>
      <c r="AL3610" s="171">
        <v>79</v>
      </c>
    </row>
    <row r="3611" spans="1:38" ht="15.75" customHeight="1" x14ac:dyDescent="0.25">
      <c r="A3611" s="3">
        <v>2164</v>
      </c>
      <c r="B3611" s="14">
        <f t="shared" si="946"/>
        <v>2</v>
      </c>
      <c r="C3611" s="9">
        <f>IF(A3611=A3610,C3610,"")</f>
        <v>45518</v>
      </c>
      <c r="D3611" s="3" t="str">
        <f>IF(A3611=A3610,D3610,"")</f>
        <v>Transporte Palloni</v>
      </c>
      <c r="E3611" s="14" t="str">
        <f t="shared" si="942"/>
        <v>2164Transporte Palloni2</v>
      </c>
      <c r="J3611" s="14" t="str">
        <f t="shared" si="937"/>
        <v xml:space="preserve">Sacar alternador. Colocar alternador nuevo. </v>
      </c>
      <c r="S3611" s="8"/>
      <c r="W3611" s="76"/>
      <c r="X3611" s="16">
        <f t="shared" si="943"/>
        <v>0</v>
      </c>
      <c r="AC3611" s="18">
        <f t="shared" si="935"/>
        <v>0</v>
      </c>
      <c r="AD3611" s="19">
        <f t="shared" si="938"/>
        <v>78650</v>
      </c>
      <c r="AE3611" s="21">
        <f t="shared" si="949"/>
        <v>0</v>
      </c>
      <c r="AF3611" s="20">
        <f t="shared" si="939"/>
        <v>0</v>
      </c>
      <c r="AG3611" s="20">
        <f t="shared" si="940"/>
        <v>0</v>
      </c>
      <c r="AH3611" s="20">
        <f t="shared" si="941"/>
        <v>0</v>
      </c>
      <c r="AI3611" s="20">
        <f t="shared" si="947"/>
        <v>0</v>
      </c>
      <c r="AJ3611" s="20">
        <f t="shared" si="948"/>
        <v>0</v>
      </c>
      <c r="AK3611" s="20">
        <f t="shared" si="936"/>
        <v>0</v>
      </c>
      <c r="AL3611" s="171"/>
    </row>
    <row r="3612" spans="1:38" ht="15.75" customHeight="1" x14ac:dyDescent="0.25">
      <c r="A3612" s="3">
        <v>2165</v>
      </c>
      <c r="B3612" s="14">
        <f t="shared" si="946"/>
        <v>1</v>
      </c>
      <c r="C3612" s="9">
        <v>45518</v>
      </c>
      <c r="D3612" s="3" t="s">
        <v>512</v>
      </c>
      <c r="E3612" s="14" t="str">
        <f t="shared" si="942"/>
        <v>2165Magra Roberto1</v>
      </c>
      <c r="F3612" s="119" t="s">
        <v>3944</v>
      </c>
      <c r="G3612" s="119" t="s">
        <v>3945</v>
      </c>
      <c r="I3612" s="10" t="s">
        <v>4284</v>
      </c>
      <c r="J3612" s="14" t="str">
        <f t="shared" si="937"/>
        <v>Desarmar distribucion completa. Sacar tapa de valvulas, caballetes de arboles de levas, tornillo contenedor de inyector n° 1 y 2. Limpieza. Fresar apoyo de arandela antiflama de inyector. Cambiar kit de distribucion, bomba de agua y liquido refrigerante. Puesta a punto. Armado total. Cambiar bomba electrica de agua. Puesta en marcha.</v>
      </c>
      <c r="K3612" s="3" t="s">
        <v>1665</v>
      </c>
      <c r="L3612" s="3">
        <v>1</v>
      </c>
      <c r="M3612" s="10" t="s">
        <v>4285</v>
      </c>
      <c r="N3612" s="3" t="s">
        <v>771</v>
      </c>
      <c r="O3612" s="158">
        <v>7611.57</v>
      </c>
      <c r="P3612" s="158">
        <v>1598.43</v>
      </c>
      <c r="Q3612" s="7">
        <v>9210</v>
      </c>
      <c r="R3612" s="7" t="s">
        <v>2506</v>
      </c>
      <c r="S3612" s="8"/>
      <c r="T3612" s="11">
        <v>1</v>
      </c>
      <c r="U3612" s="158">
        <v>11570.25</v>
      </c>
      <c r="V3612" s="158">
        <v>2429.75</v>
      </c>
      <c r="W3612" s="76">
        <v>14000</v>
      </c>
      <c r="X3612" s="16">
        <f t="shared" si="943"/>
        <v>14000</v>
      </c>
      <c r="Y3612" s="3">
        <v>1</v>
      </c>
      <c r="Z3612" s="114">
        <v>644628.1</v>
      </c>
      <c r="AA3612" s="114">
        <v>135371.9</v>
      </c>
      <c r="AB3612" s="4">
        <v>780000</v>
      </c>
      <c r="AC3612" s="18">
        <f t="shared" si="935"/>
        <v>780000</v>
      </c>
      <c r="AD3612" s="19">
        <f t="shared" si="938"/>
        <v>780000</v>
      </c>
      <c r="AE3612" s="21">
        <f t="shared" si="949"/>
        <v>9210</v>
      </c>
      <c r="AF3612" s="20">
        <f t="shared" si="939"/>
        <v>258810</v>
      </c>
      <c r="AG3612" s="20">
        <f t="shared" si="940"/>
        <v>400000</v>
      </c>
      <c r="AH3612" s="20">
        <f t="shared" si="941"/>
        <v>780000</v>
      </c>
      <c r="AI3612" s="20">
        <f t="shared" si="947"/>
        <v>1180000</v>
      </c>
      <c r="AJ3612" s="20">
        <f t="shared" si="948"/>
        <v>0</v>
      </c>
      <c r="AK3612" s="20">
        <f t="shared" si="936"/>
        <v>1180000</v>
      </c>
      <c r="AL3612" s="171"/>
    </row>
    <row r="3613" spans="1:38" ht="15.75" customHeight="1" x14ac:dyDescent="0.25">
      <c r="A3613" s="3">
        <v>2165</v>
      </c>
      <c r="B3613" s="14">
        <f t="shared" si="946"/>
        <v>2</v>
      </c>
      <c r="C3613" s="9">
        <f>IF(A3613=A3612,C3612,"")</f>
        <v>45518</v>
      </c>
      <c r="D3613" s="3" t="str">
        <f>IF(A3613=A3612,D3612,"")</f>
        <v>Magra Roberto</v>
      </c>
      <c r="E3613" s="14" t="str">
        <f t="shared" si="942"/>
        <v>2165Magra Roberto2</v>
      </c>
      <c r="J3613" s="14" t="str">
        <f t="shared" si="937"/>
        <v xml:space="preserve">Desarmar distribucion completa. Sacar tapa de valvulas, caballetes de arboles de levas, tornillo contenedor de inyector n° 1 y 2. Limpieza. Fresar apoyo de arandela antiflama de inyector. Cambiar kit de distribucion, bomba de agua y liquido refrigerante. Puesta a punto. Armado total. Cambiar bomba electrica de agua. Puesta en marcha. </v>
      </c>
      <c r="L3613" s="3">
        <v>1</v>
      </c>
      <c r="M3613" s="10" t="s">
        <v>1431</v>
      </c>
      <c r="N3613" s="3" t="s">
        <v>771</v>
      </c>
      <c r="O3613" s="158">
        <v>1652.9</v>
      </c>
      <c r="P3613" s="158">
        <v>347.1</v>
      </c>
      <c r="Q3613" s="7">
        <v>2000</v>
      </c>
      <c r="S3613" s="8"/>
      <c r="T3613" s="11">
        <v>1</v>
      </c>
      <c r="U3613" s="158">
        <v>4132.24</v>
      </c>
      <c r="V3613" s="158">
        <v>867.76</v>
      </c>
      <c r="W3613" s="76">
        <v>5000</v>
      </c>
      <c r="X3613" s="16">
        <f t="shared" si="943"/>
        <v>5000</v>
      </c>
      <c r="AC3613" s="18">
        <f t="shared" si="935"/>
        <v>0</v>
      </c>
      <c r="AD3613" s="19">
        <f t="shared" si="938"/>
        <v>780000</v>
      </c>
      <c r="AE3613" s="21">
        <f t="shared" si="949"/>
        <v>2000</v>
      </c>
      <c r="AF3613" s="20">
        <f t="shared" si="939"/>
        <v>0</v>
      </c>
      <c r="AG3613" s="20">
        <f t="shared" si="940"/>
        <v>0</v>
      </c>
      <c r="AH3613" s="20">
        <f t="shared" si="941"/>
        <v>0</v>
      </c>
      <c r="AI3613" s="20">
        <f t="shared" si="947"/>
        <v>0</v>
      </c>
      <c r="AJ3613" s="20">
        <f t="shared" si="948"/>
        <v>0</v>
      </c>
      <c r="AK3613" s="20">
        <f t="shared" si="936"/>
        <v>0</v>
      </c>
      <c r="AL3613" s="171"/>
    </row>
    <row r="3614" spans="1:38" ht="15.75" customHeight="1" x14ac:dyDescent="0.25">
      <c r="A3614" s="3">
        <v>2165</v>
      </c>
      <c r="B3614" s="14">
        <f t="shared" si="946"/>
        <v>3</v>
      </c>
      <c r="C3614" s="9">
        <f>IF(A3614=A3613,C3613,"")</f>
        <v>45518</v>
      </c>
      <c r="D3614" s="3" t="str">
        <f>IF(A3614=A3613,D3613,"")</f>
        <v>Magra Roberto</v>
      </c>
      <c r="E3614" s="14" t="str">
        <f t="shared" si="942"/>
        <v>2165Magra Roberto3</v>
      </c>
      <c r="J3614" s="14" t="str">
        <f t="shared" si="937"/>
        <v xml:space="preserve">Desarmar distribucion completa. Sacar tapa de valvulas, caballetes de arboles de levas, tornillo contenedor de inyector n° 1 y 2. Limpieza. Fresar apoyo de arandela antiflama de inyector. Cambiar kit de distribucion, bomba de agua y liquido refrigerante. Puesta a punto. Armado total. Cambiar bomba electrica de agua. Puesta en marcha.  </v>
      </c>
      <c r="L3614" s="3">
        <v>1</v>
      </c>
      <c r="M3614" s="10" t="s">
        <v>1902</v>
      </c>
      <c r="N3614" s="3" t="s">
        <v>734</v>
      </c>
      <c r="O3614" s="158">
        <v>204628.1</v>
      </c>
      <c r="P3614" s="158">
        <v>42971.9</v>
      </c>
      <c r="Q3614" s="7">
        <v>247600</v>
      </c>
      <c r="S3614" s="8"/>
      <c r="T3614" s="11">
        <v>1</v>
      </c>
      <c r="U3614" s="158">
        <v>314876.03999999998</v>
      </c>
      <c r="V3614" s="158">
        <v>66123.95</v>
      </c>
      <c r="W3614" s="76">
        <v>381000</v>
      </c>
      <c r="X3614" s="16">
        <f t="shared" si="943"/>
        <v>381000</v>
      </c>
      <c r="AC3614" s="18">
        <f t="shared" si="935"/>
        <v>0</v>
      </c>
      <c r="AD3614" s="19">
        <f t="shared" si="938"/>
        <v>780000</v>
      </c>
      <c r="AE3614" s="21">
        <f t="shared" si="949"/>
        <v>247600</v>
      </c>
      <c r="AF3614" s="20">
        <f t="shared" si="939"/>
        <v>0</v>
      </c>
      <c r="AG3614" s="20">
        <f t="shared" si="940"/>
        <v>0</v>
      </c>
      <c r="AH3614" s="20">
        <f t="shared" si="941"/>
        <v>0</v>
      </c>
      <c r="AI3614" s="20">
        <f t="shared" si="947"/>
        <v>0</v>
      </c>
      <c r="AJ3614" s="20">
        <f t="shared" si="948"/>
        <v>0</v>
      </c>
      <c r="AK3614" s="20">
        <f t="shared" si="936"/>
        <v>0</v>
      </c>
      <c r="AL3614" s="171"/>
    </row>
    <row r="3615" spans="1:38" ht="15.75" customHeight="1" x14ac:dyDescent="0.25">
      <c r="A3615" s="3">
        <v>2166</v>
      </c>
      <c r="B3615" s="14">
        <f t="shared" si="946"/>
        <v>1</v>
      </c>
      <c r="C3615" s="9">
        <v>45519</v>
      </c>
      <c r="D3615" s="3" t="s">
        <v>533</v>
      </c>
      <c r="E3615" s="14" t="str">
        <f t="shared" si="942"/>
        <v>2166Pelliza Kevin1</v>
      </c>
      <c r="F3615" s="119" t="s">
        <v>4286</v>
      </c>
      <c r="G3615" s="119" t="s">
        <v>2402</v>
      </c>
      <c r="H3615" s="119">
        <v>184326</v>
      </c>
      <c r="I3615" s="10" t="s">
        <v>2170</v>
      </c>
      <c r="J3615" s="14" t="str">
        <f t="shared" si="937"/>
        <v>Service completo. Cambio de aceite y filtros. Control general del vehiculo.</v>
      </c>
      <c r="K3615" s="3" t="s">
        <v>1665</v>
      </c>
      <c r="L3615" s="3">
        <v>1</v>
      </c>
      <c r="M3615" s="10" t="s">
        <v>918</v>
      </c>
      <c r="N3615" s="3" t="s">
        <v>771</v>
      </c>
      <c r="O3615" s="158">
        <v>28099.18</v>
      </c>
      <c r="P3615" s="158">
        <v>5900.82</v>
      </c>
      <c r="Q3615" s="7">
        <v>34000</v>
      </c>
      <c r="R3615" s="7" t="s">
        <v>1478</v>
      </c>
      <c r="S3615" s="8"/>
      <c r="T3615" s="11">
        <v>1</v>
      </c>
      <c r="U3615" s="158">
        <v>39669.43</v>
      </c>
      <c r="V3615" s="158">
        <v>8330.57</v>
      </c>
      <c r="W3615" s="76">
        <v>48000</v>
      </c>
      <c r="X3615" s="16">
        <f t="shared" si="943"/>
        <v>48000</v>
      </c>
      <c r="Y3615" s="3">
        <v>1</v>
      </c>
      <c r="AB3615" s="4">
        <v>70000</v>
      </c>
      <c r="AC3615" s="18">
        <f t="shared" si="935"/>
        <v>70000</v>
      </c>
      <c r="AD3615" s="19">
        <f t="shared" si="938"/>
        <v>70000</v>
      </c>
      <c r="AE3615" s="21">
        <f t="shared" si="949"/>
        <v>34000</v>
      </c>
      <c r="AF3615" s="20">
        <f t="shared" si="939"/>
        <v>40430.629999999997</v>
      </c>
      <c r="AG3615" s="20">
        <f t="shared" si="940"/>
        <v>120000</v>
      </c>
      <c r="AH3615" s="20">
        <f t="shared" si="941"/>
        <v>70000</v>
      </c>
      <c r="AI3615" s="20">
        <f t="shared" si="947"/>
        <v>190000</v>
      </c>
      <c r="AJ3615" s="20">
        <f t="shared" si="948"/>
        <v>0</v>
      </c>
      <c r="AK3615" s="20">
        <f t="shared" si="936"/>
        <v>190000</v>
      </c>
      <c r="AL3615" s="171"/>
    </row>
    <row r="3616" spans="1:38" ht="15.75" customHeight="1" x14ac:dyDescent="0.25">
      <c r="A3616" s="3">
        <v>2166</v>
      </c>
      <c r="B3616" s="14">
        <f t="shared" si="946"/>
        <v>2</v>
      </c>
      <c r="C3616" s="9">
        <f>IF(A3616=A3615,C3615,"")</f>
        <v>45519</v>
      </c>
      <c r="D3616" s="3" t="str">
        <f>IF(A3616=A3615,D3615,"")</f>
        <v>Pelliza Kevin</v>
      </c>
      <c r="E3616" s="14" t="str">
        <f t="shared" si="942"/>
        <v>2166Pelliza Kevin2</v>
      </c>
      <c r="J3616" s="14" t="str">
        <f t="shared" si="937"/>
        <v xml:space="preserve">Service completo. Cambio de aceite y filtros. Control general del vehiculo. </v>
      </c>
      <c r="M3616" s="10" t="s">
        <v>222</v>
      </c>
      <c r="N3616" s="3" t="s">
        <v>771</v>
      </c>
      <c r="O3616" s="158">
        <v>5314.57</v>
      </c>
      <c r="P3616" s="158">
        <v>1116.06</v>
      </c>
      <c r="Q3616" s="7">
        <v>6430.63</v>
      </c>
      <c r="S3616" s="8"/>
      <c r="T3616" s="11">
        <v>4</v>
      </c>
      <c r="U3616" s="158">
        <v>14876.04</v>
      </c>
      <c r="V3616" s="158">
        <v>3123.96</v>
      </c>
      <c r="W3616" s="76">
        <v>18000</v>
      </c>
      <c r="X3616" s="16">
        <f t="shared" si="943"/>
        <v>72000</v>
      </c>
      <c r="AC3616" s="18">
        <f t="shared" si="935"/>
        <v>0</v>
      </c>
      <c r="AD3616" s="19">
        <f t="shared" si="938"/>
        <v>70000</v>
      </c>
      <c r="AE3616" s="21">
        <f t="shared" si="949"/>
        <v>25722.52</v>
      </c>
      <c r="AF3616" s="20">
        <f t="shared" si="939"/>
        <v>0</v>
      </c>
      <c r="AG3616" s="20">
        <f t="shared" si="940"/>
        <v>0</v>
      </c>
      <c r="AH3616" s="20">
        <f t="shared" si="941"/>
        <v>0</v>
      </c>
      <c r="AI3616" s="20">
        <f t="shared" si="947"/>
        <v>0</v>
      </c>
      <c r="AJ3616" s="20">
        <f t="shared" si="948"/>
        <v>0</v>
      </c>
      <c r="AK3616" s="20">
        <f t="shared" si="936"/>
        <v>0</v>
      </c>
      <c r="AL3616" s="171"/>
    </row>
    <row r="3617" spans="1:38" ht="15.75" customHeight="1" x14ac:dyDescent="0.25">
      <c r="A3617" s="3">
        <v>2167</v>
      </c>
      <c r="B3617" s="14">
        <f t="shared" si="946"/>
        <v>1</v>
      </c>
      <c r="C3617" s="9">
        <v>45519</v>
      </c>
      <c r="D3617" s="3" t="s">
        <v>4287</v>
      </c>
      <c r="E3617" s="14" t="str">
        <f t="shared" si="942"/>
        <v>2167Cacciabue Evangelina1</v>
      </c>
      <c r="F3617" s="119" t="s">
        <v>4288</v>
      </c>
      <c r="G3617" s="119" t="s">
        <v>2071</v>
      </c>
      <c r="H3617" s="119">
        <v>93522</v>
      </c>
      <c r="I3617" s="10" t="s">
        <v>929</v>
      </c>
      <c r="J3617" s="14" t="str">
        <f t="shared" si="937"/>
        <v>Cambio de aceite y filtros.</v>
      </c>
      <c r="K3617" s="3" t="s">
        <v>1665</v>
      </c>
      <c r="L3617" s="3">
        <v>1</v>
      </c>
      <c r="S3617" s="8"/>
      <c r="W3617" s="76"/>
      <c r="X3617" s="16">
        <f t="shared" si="943"/>
        <v>0</v>
      </c>
      <c r="Y3617" s="3">
        <v>1</v>
      </c>
      <c r="Z3617" s="114">
        <v>20661.16</v>
      </c>
      <c r="AA3617" s="114">
        <v>4338.84</v>
      </c>
      <c r="AB3617" s="4">
        <v>25000</v>
      </c>
      <c r="AC3617" s="18">
        <f t="shared" si="935"/>
        <v>25000</v>
      </c>
      <c r="AD3617" s="19">
        <f t="shared" si="938"/>
        <v>25000</v>
      </c>
      <c r="AE3617" s="21">
        <f t="shared" si="949"/>
        <v>0</v>
      </c>
      <c r="AF3617" s="20">
        <f t="shared" si="939"/>
        <v>0</v>
      </c>
      <c r="AG3617" s="20">
        <f t="shared" si="940"/>
        <v>0</v>
      </c>
      <c r="AH3617" s="20">
        <f t="shared" si="941"/>
        <v>25000</v>
      </c>
      <c r="AI3617" s="20">
        <f t="shared" si="947"/>
        <v>25000</v>
      </c>
      <c r="AJ3617" s="20">
        <f t="shared" si="948"/>
        <v>0</v>
      </c>
      <c r="AK3617" s="20">
        <f t="shared" si="936"/>
        <v>25000</v>
      </c>
      <c r="AL3617" s="171"/>
    </row>
    <row r="3618" spans="1:38" ht="15.75" customHeight="1" x14ac:dyDescent="0.25">
      <c r="A3618" s="3">
        <v>2167</v>
      </c>
      <c r="B3618" s="14">
        <f t="shared" si="946"/>
        <v>2</v>
      </c>
      <c r="C3618" s="9">
        <f>IF(A3618=A3617,C3617,"")</f>
        <v>45519</v>
      </c>
      <c r="D3618" s="3" t="str">
        <f>IF(A3618=A3617,D3617,"")</f>
        <v>Cacciabue Evangelina</v>
      </c>
      <c r="E3618" s="14" t="str">
        <f t="shared" si="942"/>
        <v>2167Cacciabue Evangelina2</v>
      </c>
      <c r="J3618" s="14" t="str">
        <f t="shared" si="937"/>
        <v xml:space="preserve">Cambio de aceite y filtros. </v>
      </c>
      <c r="S3618" s="8"/>
      <c r="W3618" s="76"/>
      <c r="X3618" s="16">
        <f t="shared" si="943"/>
        <v>0</v>
      </c>
      <c r="AC3618" s="18">
        <f t="shared" si="935"/>
        <v>0</v>
      </c>
      <c r="AD3618" s="19">
        <f t="shared" si="938"/>
        <v>25000</v>
      </c>
      <c r="AE3618" s="21">
        <f t="shared" si="949"/>
        <v>0</v>
      </c>
      <c r="AF3618" s="20">
        <f t="shared" si="939"/>
        <v>0</v>
      </c>
      <c r="AG3618" s="20">
        <f t="shared" si="940"/>
        <v>0</v>
      </c>
      <c r="AH3618" s="20">
        <f t="shared" si="941"/>
        <v>0</v>
      </c>
      <c r="AI3618" s="20">
        <f t="shared" si="947"/>
        <v>0</v>
      </c>
      <c r="AJ3618" s="20">
        <f t="shared" si="948"/>
        <v>0</v>
      </c>
      <c r="AK3618" s="20">
        <f t="shared" si="936"/>
        <v>0</v>
      </c>
      <c r="AL3618" s="171"/>
    </row>
    <row r="3619" spans="1:38" ht="15.75" customHeight="1" x14ac:dyDescent="0.25">
      <c r="A3619" s="3">
        <v>2168</v>
      </c>
      <c r="B3619" s="14">
        <f t="shared" si="946"/>
        <v>1</v>
      </c>
      <c r="C3619" s="9">
        <v>45520</v>
      </c>
      <c r="D3619" s="3" t="s">
        <v>4253</v>
      </c>
      <c r="E3619" s="14" t="str">
        <f t="shared" si="942"/>
        <v>2168Slovoyañoch Cristian1</v>
      </c>
      <c r="F3619" s="119" t="s">
        <v>4254</v>
      </c>
      <c r="G3619" s="119" t="s">
        <v>1325</v>
      </c>
      <c r="I3619" s="10" t="s">
        <v>4289</v>
      </c>
      <c r="J3619" s="14" t="str">
        <f t="shared" si="937"/>
        <v xml:space="preserve">Desarmar frente del vehiculo. Cambiar radiador de agua, radiador de intercooler, condensador de aire acondicionado, embocador de ventilador. Armado total. Agregar liquido refrigerante. Purgado del circuito de refrigeracion. Puesta en marcha. </v>
      </c>
      <c r="K3619" s="3" t="s">
        <v>1665</v>
      </c>
      <c r="L3619" s="3">
        <v>1</v>
      </c>
      <c r="M3619" s="10" t="s">
        <v>4290</v>
      </c>
      <c r="N3619" s="3" t="s">
        <v>4291</v>
      </c>
      <c r="O3619" s="158">
        <v>61983.48</v>
      </c>
      <c r="P3619" s="158">
        <v>13016.52</v>
      </c>
      <c r="Q3619" s="7">
        <v>75000</v>
      </c>
      <c r="S3619" s="8"/>
      <c r="T3619" s="11">
        <v>1</v>
      </c>
      <c r="U3619" s="158">
        <v>74380.17</v>
      </c>
      <c r="V3619" s="158">
        <v>15619.83</v>
      </c>
      <c r="W3619" s="76">
        <v>90000</v>
      </c>
      <c r="X3619" s="16">
        <f t="shared" si="943"/>
        <v>90000</v>
      </c>
      <c r="Y3619" s="3">
        <v>1</v>
      </c>
      <c r="Z3619" s="114">
        <v>181818.19</v>
      </c>
      <c r="AA3619" s="114">
        <v>38181.81</v>
      </c>
      <c r="AB3619" s="4">
        <v>220000</v>
      </c>
      <c r="AC3619" s="18">
        <f t="shared" ref="AC3619:AC3682" si="950">+AB3619*Y3619</f>
        <v>220000</v>
      </c>
      <c r="AD3619" s="19">
        <f t="shared" si="938"/>
        <v>220000</v>
      </c>
      <c r="AE3619" s="21">
        <f t="shared" si="949"/>
        <v>75000</v>
      </c>
      <c r="AF3619" s="20">
        <f t="shared" si="939"/>
        <v>75000</v>
      </c>
      <c r="AG3619" s="20">
        <f t="shared" si="940"/>
        <v>90000</v>
      </c>
      <c r="AH3619" s="20">
        <f t="shared" si="941"/>
        <v>220000</v>
      </c>
      <c r="AI3619" s="20">
        <f t="shared" si="947"/>
        <v>310000</v>
      </c>
      <c r="AJ3619" s="20">
        <f t="shared" si="948"/>
        <v>0</v>
      </c>
      <c r="AK3619" s="20">
        <f t="shared" ref="AK3619:AK3682" si="951">AH3619+AG3619</f>
        <v>310000</v>
      </c>
      <c r="AL3619" s="171"/>
    </row>
    <row r="3620" spans="1:38" ht="15.75" customHeight="1" x14ac:dyDescent="0.25">
      <c r="A3620" s="3">
        <v>2168</v>
      </c>
      <c r="B3620" s="14">
        <f t="shared" si="946"/>
        <v>2</v>
      </c>
      <c r="C3620" s="9">
        <f>IF(A3620=A3619,C3619,"")</f>
        <v>45520</v>
      </c>
      <c r="D3620" s="3" t="str">
        <f>IF(A3620=A3619,D3619,"")</f>
        <v>Slovoyañoch Cristian</v>
      </c>
      <c r="E3620" s="14" t="str">
        <f t="shared" si="942"/>
        <v>2168Slovoyañoch Cristian2</v>
      </c>
      <c r="J3620" s="14" t="str">
        <f t="shared" si="937"/>
        <v xml:space="preserve">Desarmar frente del vehiculo. Cambiar radiador de agua, radiador de intercooler, condensador de aire acondicionado, embocador de ventilador. Armado total. Agregar liquido refrigerante. Purgado del circuito de refrigeracion. Puesta en marcha.  </v>
      </c>
      <c r="S3620" s="8"/>
      <c r="W3620" s="76"/>
      <c r="X3620" s="16">
        <f t="shared" si="943"/>
        <v>0</v>
      </c>
      <c r="AC3620" s="18">
        <f t="shared" si="950"/>
        <v>0</v>
      </c>
      <c r="AD3620" s="19">
        <f t="shared" si="938"/>
        <v>220000</v>
      </c>
      <c r="AE3620" s="21">
        <f t="shared" si="949"/>
        <v>0</v>
      </c>
      <c r="AF3620" s="20">
        <f t="shared" si="939"/>
        <v>0</v>
      </c>
      <c r="AG3620" s="20">
        <f t="shared" si="940"/>
        <v>0</v>
      </c>
      <c r="AH3620" s="20">
        <f t="shared" si="941"/>
        <v>0</v>
      </c>
      <c r="AI3620" s="20">
        <f t="shared" si="947"/>
        <v>0</v>
      </c>
      <c r="AJ3620" s="20">
        <f t="shared" si="948"/>
        <v>0</v>
      </c>
      <c r="AK3620" s="20">
        <f t="shared" si="951"/>
        <v>0</v>
      </c>
      <c r="AL3620" s="171"/>
    </row>
    <row r="3621" spans="1:38" ht="15.75" customHeight="1" x14ac:dyDescent="0.25">
      <c r="A3621" s="3">
        <v>2169</v>
      </c>
      <c r="B3621" s="14">
        <f t="shared" si="946"/>
        <v>1</v>
      </c>
      <c r="C3621" s="9">
        <v>45520</v>
      </c>
      <c r="D3621" s="3" t="s">
        <v>468</v>
      </c>
      <c r="E3621" s="14" t="str">
        <f t="shared" si="942"/>
        <v>2169Mansuino Walter1</v>
      </c>
      <c r="F3621" s="119" t="s">
        <v>4144</v>
      </c>
      <c r="G3621" s="119" t="s">
        <v>2402</v>
      </c>
      <c r="I3621" s="10" t="s">
        <v>4217</v>
      </c>
      <c r="J3621" s="14" t="str">
        <f t="shared" si="937"/>
        <v>Sacar cremallera de direccion. Enviar a reparar. Colocar. Completar liquido de direccion hidraulica. Regulacion de convergencia.</v>
      </c>
      <c r="K3621" s="3" t="s">
        <v>1512</v>
      </c>
      <c r="L3621" s="3">
        <v>1</v>
      </c>
      <c r="M3621" s="10" t="s">
        <v>4252</v>
      </c>
      <c r="N3621" s="3" t="s">
        <v>2787</v>
      </c>
      <c r="O3621" s="158" t="s">
        <v>4294</v>
      </c>
      <c r="P3621" s="158">
        <v>30371.9</v>
      </c>
      <c r="Q3621" s="7">
        <v>175000</v>
      </c>
      <c r="S3621" s="8"/>
      <c r="T3621" s="11">
        <v>1</v>
      </c>
      <c r="U3621" s="158">
        <v>206611.57</v>
      </c>
      <c r="V3621" s="158">
        <v>43388.43</v>
      </c>
      <c r="W3621" s="76">
        <v>250000</v>
      </c>
      <c r="X3621" s="16">
        <f t="shared" si="943"/>
        <v>250000</v>
      </c>
      <c r="Y3621" s="3">
        <v>1</v>
      </c>
      <c r="Z3621" s="114">
        <v>148760.32999999999</v>
      </c>
      <c r="AA3621" s="114">
        <v>31239.67</v>
      </c>
      <c r="AB3621" s="4">
        <v>180000</v>
      </c>
      <c r="AC3621" s="18">
        <f t="shared" si="950"/>
        <v>180000</v>
      </c>
      <c r="AD3621" s="19">
        <f t="shared" si="938"/>
        <v>180000</v>
      </c>
      <c r="AE3621" s="21">
        <f t="shared" si="949"/>
        <v>175000</v>
      </c>
      <c r="AF3621" s="20">
        <f t="shared" si="939"/>
        <v>182073</v>
      </c>
      <c r="AG3621" s="20">
        <f t="shared" si="940"/>
        <v>267000</v>
      </c>
      <c r="AH3621" s="20">
        <f t="shared" si="941"/>
        <v>180000</v>
      </c>
      <c r="AI3621" s="20">
        <f t="shared" si="947"/>
        <v>447000</v>
      </c>
      <c r="AJ3621" s="20">
        <f t="shared" si="948"/>
        <v>0</v>
      </c>
      <c r="AK3621" s="20">
        <f t="shared" si="951"/>
        <v>447000</v>
      </c>
      <c r="AL3621" s="171"/>
    </row>
    <row r="3622" spans="1:38" ht="15.75" customHeight="1" x14ac:dyDescent="0.25">
      <c r="A3622" s="3">
        <v>2169</v>
      </c>
      <c r="B3622" s="14">
        <f t="shared" si="946"/>
        <v>2</v>
      </c>
      <c r="C3622" s="9">
        <f>IF(A3622=A3621,C3621,"")</f>
        <v>45520</v>
      </c>
      <c r="D3622" s="3" t="str">
        <f>IF(A3622=A3621,D3621,"")</f>
        <v>Mansuino Walter</v>
      </c>
      <c r="E3622" s="14" t="str">
        <f t="shared" si="942"/>
        <v>2169Mansuino Walter2</v>
      </c>
      <c r="J3622" s="14" t="str">
        <f t="shared" si="937"/>
        <v xml:space="preserve">Sacar cremallera de direccion. Enviar a reparar. Colocar. Completar liquido de direccion hidraulica. Regulacion de convergencia. </v>
      </c>
      <c r="L3622" s="3">
        <v>1</v>
      </c>
      <c r="M3622" s="10" t="s">
        <v>2563</v>
      </c>
      <c r="N3622" s="3" t="s">
        <v>771</v>
      </c>
      <c r="O3622" s="158">
        <v>5845.46</v>
      </c>
      <c r="P3622" s="158">
        <v>1227.54</v>
      </c>
      <c r="Q3622" s="7">
        <v>7073</v>
      </c>
      <c r="S3622" s="8"/>
      <c r="T3622" s="11">
        <v>1</v>
      </c>
      <c r="U3622" s="158">
        <v>14049.59</v>
      </c>
      <c r="V3622" s="158">
        <v>2950.41</v>
      </c>
      <c r="W3622" s="76">
        <v>17000</v>
      </c>
      <c r="X3622" s="16">
        <f t="shared" si="943"/>
        <v>17000</v>
      </c>
      <c r="AC3622" s="18">
        <f t="shared" si="950"/>
        <v>0</v>
      </c>
      <c r="AD3622" s="19">
        <f t="shared" si="938"/>
        <v>180000</v>
      </c>
      <c r="AE3622" s="21">
        <f t="shared" si="949"/>
        <v>7073</v>
      </c>
      <c r="AF3622" s="20">
        <f t="shared" si="939"/>
        <v>0</v>
      </c>
      <c r="AG3622" s="20">
        <f t="shared" si="940"/>
        <v>0</v>
      </c>
      <c r="AH3622" s="20">
        <f t="shared" si="941"/>
        <v>0</v>
      </c>
      <c r="AI3622" s="20">
        <f t="shared" si="947"/>
        <v>0</v>
      </c>
      <c r="AJ3622" s="20">
        <f t="shared" si="948"/>
        <v>0</v>
      </c>
      <c r="AK3622" s="20">
        <f t="shared" si="951"/>
        <v>0</v>
      </c>
      <c r="AL3622" s="171"/>
    </row>
    <row r="3623" spans="1:38" ht="15.75" customHeight="1" x14ac:dyDescent="0.25">
      <c r="A3623" s="3">
        <v>2170</v>
      </c>
      <c r="B3623" s="14">
        <f t="shared" si="946"/>
        <v>1</v>
      </c>
      <c r="C3623" s="9">
        <v>45520</v>
      </c>
      <c r="D3623" s="3" t="s">
        <v>260</v>
      </c>
      <c r="E3623" s="14" t="str">
        <f t="shared" si="942"/>
        <v>2170Cuevas Jorge1</v>
      </c>
      <c r="F3623" s="119" t="s">
        <v>4292</v>
      </c>
      <c r="G3623" s="119" t="s">
        <v>1995</v>
      </c>
      <c r="H3623" s="119">
        <v>169842</v>
      </c>
      <c r="I3623" s="10" t="s">
        <v>2170</v>
      </c>
      <c r="J3623" s="14" t="str">
        <f t="shared" ref="J3623:J3686" si="952">IF(A3623=A3622,CONCATENATE(J3622," ",I3623),I3623)</f>
        <v>Service completo. Cambio de aceite y filtros. Control general del vehiculo.</v>
      </c>
      <c r="K3623" s="3" t="s">
        <v>1665</v>
      </c>
      <c r="L3623" s="3">
        <v>1</v>
      </c>
      <c r="M3623" s="10" t="s">
        <v>918</v>
      </c>
      <c r="N3623" s="3" t="s">
        <v>771</v>
      </c>
      <c r="O3623" s="158">
        <v>20661.16</v>
      </c>
      <c r="P3623" s="158">
        <v>4338.84</v>
      </c>
      <c r="Q3623" s="7">
        <v>25000</v>
      </c>
      <c r="R3623" s="7" t="s">
        <v>1478</v>
      </c>
      <c r="S3623" s="8"/>
      <c r="T3623" s="11">
        <v>1</v>
      </c>
      <c r="U3623" s="158">
        <v>28760.33</v>
      </c>
      <c r="V3623" s="158">
        <v>6039.67</v>
      </c>
      <c r="W3623" s="76">
        <v>34800</v>
      </c>
      <c r="X3623" s="16">
        <f t="shared" si="943"/>
        <v>34800</v>
      </c>
      <c r="Y3623" s="3">
        <v>1</v>
      </c>
      <c r="Z3623" s="114">
        <v>49586.78</v>
      </c>
      <c r="AA3623" s="114">
        <v>10413.219999999999</v>
      </c>
      <c r="AB3623" s="4">
        <v>60000</v>
      </c>
      <c r="AC3623" s="18">
        <f t="shared" si="950"/>
        <v>60000</v>
      </c>
      <c r="AD3623" s="19">
        <f t="shared" si="938"/>
        <v>60000</v>
      </c>
      <c r="AE3623" s="21">
        <f t="shared" si="949"/>
        <v>25000</v>
      </c>
      <c r="AF3623" s="20">
        <f t="shared" si="939"/>
        <v>31430.63</v>
      </c>
      <c r="AG3623" s="20">
        <f t="shared" si="940"/>
        <v>106800</v>
      </c>
      <c r="AH3623" s="20">
        <f t="shared" si="941"/>
        <v>60000</v>
      </c>
      <c r="AI3623" s="20">
        <f t="shared" si="947"/>
        <v>166800</v>
      </c>
      <c r="AJ3623" s="20">
        <f t="shared" si="948"/>
        <v>0</v>
      </c>
      <c r="AK3623" s="20">
        <f t="shared" si="951"/>
        <v>166800</v>
      </c>
      <c r="AL3623" s="171"/>
    </row>
    <row r="3624" spans="1:38" ht="15.75" customHeight="1" x14ac:dyDescent="0.25">
      <c r="A3624" s="3">
        <v>2170</v>
      </c>
      <c r="B3624" s="14">
        <f t="shared" si="946"/>
        <v>2</v>
      </c>
      <c r="C3624" s="9">
        <f>IF(A3624=A3623,C3623,"")</f>
        <v>45520</v>
      </c>
      <c r="D3624" s="3" t="str">
        <f>IF(A3624=A3623,D3623,"")</f>
        <v>Cuevas Jorge</v>
      </c>
      <c r="E3624" s="14" t="str">
        <f t="shared" si="942"/>
        <v>2170Cuevas Jorge2</v>
      </c>
      <c r="J3624" s="14" t="str">
        <f t="shared" si="952"/>
        <v xml:space="preserve">Service completo. Cambio de aceite y filtros. Control general del vehiculo. </v>
      </c>
      <c r="M3624" s="10" t="s">
        <v>222</v>
      </c>
      <c r="N3624" s="3" t="s">
        <v>771</v>
      </c>
      <c r="O3624" s="158">
        <v>5314.57</v>
      </c>
      <c r="P3624" s="158">
        <v>1116.06</v>
      </c>
      <c r="Q3624" s="7">
        <v>6430.63</v>
      </c>
      <c r="S3624" s="8"/>
      <c r="T3624" s="11">
        <v>4</v>
      </c>
      <c r="U3624" s="158">
        <v>14876.04</v>
      </c>
      <c r="V3624" s="158">
        <v>3123.96</v>
      </c>
      <c r="W3624" s="76">
        <v>18000</v>
      </c>
      <c r="X3624" s="16">
        <f t="shared" si="943"/>
        <v>72000</v>
      </c>
      <c r="AC3624" s="18">
        <f t="shared" si="950"/>
        <v>0</v>
      </c>
      <c r="AD3624" s="19">
        <f t="shared" si="938"/>
        <v>60000</v>
      </c>
      <c r="AE3624" s="21">
        <f t="shared" si="949"/>
        <v>25722.52</v>
      </c>
      <c r="AF3624" s="20">
        <f t="shared" si="939"/>
        <v>0</v>
      </c>
      <c r="AG3624" s="20">
        <f t="shared" si="940"/>
        <v>0</v>
      </c>
      <c r="AH3624" s="20">
        <f t="shared" si="941"/>
        <v>0</v>
      </c>
      <c r="AI3624" s="20">
        <f t="shared" si="947"/>
        <v>0</v>
      </c>
      <c r="AJ3624" s="20">
        <f t="shared" si="948"/>
        <v>0</v>
      </c>
      <c r="AK3624" s="20">
        <f t="shared" si="951"/>
        <v>0</v>
      </c>
      <c r="AL3624" s="171"/>
    </row>
    <row r="3625" spans="1:38" ht="15.75" customHeight="1" x14ac:dyDescent="0.25">
      <c r="A3625" s="3">
        <v>2171</v>
      </c>
      <c r="B3625" s="14">
        <f t="shared" si="946"/>
        <v>1</v>
      </c>
      <c r="C3625" s="9">
        <v>45520</v>
      </c>
      <c r="D3625" s="3" t="s">
        <v>2324</v>
      </c>
      <c r="E3625" s="14" t="str">
        <f t="shared" si="942"/>
        <v>2171Dellafiori Marcelo1</v>
      </c>
      <c r="F3625" s="119" t="s">
        <v>2237</v>
      </c>
      <c r="G3625" s="119" t="s">
        <v>2238</v>
      </c>
      <c r="H3625" s="119">
        <v>150290</v>
      </c>
      <c r="I3625" s="10" t="s">
        <v>4298</v>
      </c>
      <c r="J3625" s="14" t="str">
        <f t="shared" si="952"/>
        <v>Service completo. Cambio de aceite y filtros. Control general del vehiculo. Sacar ambos amortiguadores traseros. Cambiar 2 topes fuelle de amortiguadores traseros. Cambiar pastillas de frenos. Cambiar cazoletas. Cambiar ambos bujes de barra estabilizadora. Cambiar un tope fuelle de amortiguador delantero. Cambiar ambos bujes de eje trasero.</v>
      </c>
      <c r="K3625" s="3" t="s">
        <v>3383</v>
      </c>
      <c r="L3625" s="3">
        <v>1</v>
      </c>
      <c r="M3625" s="10" t="s">
        <v>918</v>
      </c>
      <c r="N3625" s="3" t="s">
        <v>771</v>
      </c>
      <c r="O3625" s="158">
        <v>25619.84</v>
      </c>
      <c r="P3625" s="158">
        <v>5380.16</v>
      </c>
      <c r="Q3625" s="7">
        <v>31000</v>
      </c>
      <c r="R3625" s="7" t="s">
        <v>1478</v>
      </c>
      <c r="S3625" s="8"/>
      <c r="T3625" s="11">
        <v>1</v>
      </c>
      <c r="U3625" s="158">
        <v>36363.64</v>
      </c>
      <c r="V3625" s="158">
        <v>7636.36</v>
      </c>
      <c r="W3625" s="76">
        <v>44000</v>
      </c>
      <c r="X3625" s="16">
        <f t="shared" si="943"/>
        <v>44000</v>
      </c>
      <c r="Y3625" s="3">
        <v>1</v>
      </c>
      <c r="Z3625" s="114">
        <v>247933.89</v>
      </c>
      <c r="AA3625" s="114">
        <v>52066.11</v>
      </c>
      <c r="AB3625" s="4">
        <v>300000</v>
      </c>
      <c r="AC3625" s="18">
        <f t="shared" si="950"/>
        <v>300000</v>
      </c>
      <c r="AD3625" s="19">
        <f t="shared" si="938"/>
        <v>300000</v>
      </c>
      <c r="AE3625" s="21">
        <f t="shared" si="949"/>
        <v>31000</v>
      </c>
      <c r="AF3625" s="20">
        <f t="shared" si="939"/>
        <v>157825.09</v>
      </c>
      <c r="AG3625" s="20">
        <f t="shared" si="940"/>
        <v>366000</v>
      </c>
      <c r="AH3625" s="20">
        <f t="shared" si="941"/>
        <v>300000</v>
      </c>
      <c r="AI3625" s="20">
        <f t="shared" si="947"/>
        <v>666000</v>
      </c>
      <c r="AJ3625" s="20">
        <f t="shared" si="948"/>
        <v>0</v>
      </c>
      <c r="AK3625" s="20">
        <f t="shared" si="951"/>
        <v>666000</v>
      </c>
      <c r="AL3625" s="171"/>
    </row>
    <row r="3626" spans="1:38" ht="15.75" customHeight="1" x14ac:dyDescent="0.25">
      <c r="A3626" s="3">
        <v>2171</v>
      </c>
      <c r="B3626" s="14">
        <f t="shared" si="946"/>
        <v>2</v>
      </c>
      <c r="C3626" s="9">
        <f t="shared" ref="C3626:C3632" si="953">IF(A3626=A3625,C3625,"")</f>
        <v>45520</v>
      </c>
      <c r="D3626" s="3" t="str">
        <f t="shared" ref="D3626:D3632" si="954">IF(A3626=A3625,D3625,"")</f>
        <v>Dellafiori Marcelo</v>
      </c>
      <c r="E3626" s="14" t="str">
        <f t="shared" si="942"/>
        <v>2171Dellafiori Marcelo2</v>
      </c>
      <c r="J3626" s="14" t="str">
        <f t="shared" si="952"/>
        <v xml:space="preserve">Service completo. Cambio de aceite y filtros. Control general del vehiculo. Sacar ambos amortiguadores traseros. Cambiar 2 topes fuelle de amortiguadores traseros. Cambiar pastillas de frenos. Cambiar cazoletas. Cambiar ambos bujes de barra estabilizadora. Cambiar un tope fuelle de amortiguador delantero. Cambiar ambos bujes de eje trasero. </v>
      </c>
      <c r="L3626" s="3">
        <v>1</v>
      </c>
      <c r="M3626" s="10" t="s">
        <v>98</v>
      </c>
      <c r="N3626" s="3" t="s">
        <v>771</v>
      </c>
      <c r="O3626" s="158">
        <v>5741.63</v>
      </c>
      <c r="P3626" s="158">
        <v>1205.74</v>
      </c>
      <c r="Q3626" s="7">
        <v>6947.37</v>
      </c>
      <c r="S3626" s="8"/>
      <c r="T3626" s="11">
        <v>4</v>
      </c>
      <c r="U3626" s="158">
        <v>14876.04</v>
      </c>
      <c r="V3626" s="158">
        <v>3123.96</v>
      </c>
      <c r="W3626" s="76">
        <v>18000</v>
      </c>
      <c r="X3626" s="16">
        <f t="shared" si="943"/>
        <v>72000</v>
      </c>
      <c r="AC3626" s="18">
        <f t="shared" si="950"/>
        <v>0</v>
      </c>
      <c r="AD3626" s="19">
        <f t="shared" si="938"/>
        <v>300000</v>
      </c>
      <c r="AE3626" s="21">
        <f t="shared" si="949"/>
        <v>27789.48</v>
      </c>
      <c r="AF3626" s="20">
        <f t="shared" si="939"/>
        <v>0</v>
      </c>
      <c r="AG3626" s="20">
        <f t="shared" si="940"/>
        <v>0</v>
      </c>
      <c r="AH3626" s="20">
        <f t="shared" si="941"/>
        <v>0</v>
      </c>
      <c r="AI3626" s="20">
        <f t="shared" si="947"/>
        <v>0</v>
      </c>
      <c r="AJ3626" s="20">
        <f t="shared" si="948"/>
        <v>0</v>
      </c>
      <c r="AK3626" s="20">
        <f t="shared" si="951"/>
        <v>0</v>
      </c>
      <c r="AL3626" s="171"/>
    </row>
    <row r="3627" spans="1:38" ht="15.75" customHeight="1" x14ac:dyDescent="0.25">
      <c r="A3627" s="3">
        <v>2171</v>
      </c>
      <c r="B3627" s="14">
        <f t="shared" si="946"/>
        <v>3</v>
      </c>
      <c r="C3627" s="9">
        <f t="shared" si="953"/>
        <v>45520</v>
      </c>
      <c r="D3627" s="3" t="str">
        <f t="shared" si="954"/>
        <v>Dellafiori Marcelo</v>
      </c>
      <c r="E3627" s="14" t="str">
        <f t="shared" si="942"/>
        <v>2171Dellafiori Marcelo3</v>
      </c>
      <c r="J3627" s="14" t="str">
        <f t="shared" si="952"/>
        <v xml:space="preserve">Service completo. Cambio de aceite y filtros. Control general del vehiculo. Sacar ambos amortiguadores traseros. Cambiar 2 topes fuelle de amortiguadores traseros. Cambiar pastillas de frenos. Cambiar cazoletas. Cambiar ambos bujes de barra estabilizadora. Cambiar un tope fuelle de amortiguador delantero. Cambiar ambos bujes de eje trasero.  </v>
      </c>
      <c r="L3627" s="3">
        <v>1</v>
      </c>
      <c r="M3627" s="10" t="s">
        <v>4295</v>
      </c>
      <c r="N3627" s="3" t="s">
        <v>2484</v>
      </c>
      <c r="O3627" s="158">
        <v>11620</v>
      </c>
      <c r="P3627" s="158">
        <v>2440.1999999999998</v>
      </c>
      <c r="Q3627" s="7">
        <v>14060.2</v>
      </c>
      <c r="S3627" s="8"/>
      <c r="T3627" s="11">
        <v>2</v>
      </c>
      <c r="U3627" s="158">
        <v>14049.59</v>
      </c>
      <c r="V3627" s="158">
        <v>2950.41</v>
      </c>
      <c r="W3627" s="76">
        <v>17000</v>
      </c>
      <c r="X3627" s="16">
        <f t="shared" si="943"/>
        <v>34000</v>
      </c>
      <c r="AC3627" s="18">
        <f t="shared" si="950"/>
        <v>0</v>
      </c>
      <c r="AD3627" s="19">
        <f t="shared" si="938"/>
        <v>300000</v>
      </c>
      <c r="AE3627" s="21">
        <f t="shared" si="949"/>
        <v>28120.400000000001</v>
      </c>
      <c r="AF3627" s="20">
        <f t="shared" si="939"/>
        <v>0</v>
      </c>
      <c r="AG3627" s="20">
        <f t="shared" si="940"/>
        <v>0</v>
      </c>
      <c r="AH3627" s="20">
        <f t="shared" si="941"/>
        <v>0</v>
      </c>
      <c r="AI3627" s="20">
        <f t="shared" si="947"/>
        <v>0</v>
      </c>
      <c r="AJ3627" s="20">
        <f t="shared" si="948"/>
        <v>0</v>
      </c>
      <c r="AK3627" s="20">
        <f t="shared" si="951"/>
        <v>0</v>
      </c>
      <c r="AL3627" s="171"/>
    </row>
    <row r="3628" spans="1:38" ht="15.75" customHeight="1" x14ac:dyDescent="0.25">
      <c r="A3628" s="3">
        <v>2171</v>
      </c>
      <c r="B3628" s="14">
        <f t="shared" si="946"/>
        <v>4</v>
      </c>
      <c r="C3628" s="9">
        <f t="shared" si="953"/>
        <v>45520</v>
      </c>
      <c r="D3628" s="3" t="str">
        <f t="shared" si="954"/>
        <v>Dellafiori Marcelo</v>
      </c>
      <c r="E3628" s="14" t="str">
        <f t="shared" si="942"/>
        <v>2171Dellafiori Marcelo4</v>
      </c>
      <c r="J3628" s="14" t="str">
        <f t="shared" si="952"/>
        <v xml:space="preserve">Service completo. Cambio de aceite y filtros. Control general del vehiculo. Sacar ambos amortiguadores traseros. Cambiar 2 topes fuelle de amortiguadores traseros. Cambiar pastillas de frenos. Cambiar cazoletas. Cambiar ambos bujes de barra estabilizadora. Cambiar un tope fuelle de amortiguador delantero. Cambiar ambos bujes de eje trasero.   </v>
      </c>
      <c r="L3628" s="3">
        <v>1</v>
      </c>
      <c r="M3628" s="10" t="s">
        <v>3510</v>
      </c>
      <c r="N3628" s="3" t="s">
        <v>734</v>
      </c>
      <c r="O3628" s="158">
        <v>24793.39</v>
      </c>
      <c r="P3628" s="158">
        <v>5206.6099999999997</v>
      </c>
      <c r="Q3628" s="7">
        <v>30000</v>
      </c>
      <c r="S3628" s="8"/>
      <c r="T3628" s="11">
        <v>1</v>
      </c>
      <c r="U3628" s="158">
        <v>31404.959999999999</v>
      </c>
      <c r="V3628" s="158">
        <v>6595.04</v>
      </c>
      <c r="W3628" s="76">
        <v>38000</v>
      </c>
      <c r="X3628" s="16">
        <f t="shared" si="943"/>
        <v>38000</v>
      </c>
      <c r="AC3628" s="18">
        <f t="shared" si="950"/>
        <v>0</v>
      </c>
      <c r="AD3628" s="19">
        <f t="shared" si="938"/>
        <v>300000</v>
      </c>
      <c r="AE3628" s="21">
        <f t="shared" si="949"/>
        <v>30000</v>
      </c>
      <c r="AF3628" s="20">
        <f t="shared" si="939"/>
        <v>0</v>
      </c>
      <c r="AG3628" s="20">
        <f t="shared" si="940"/>
        <v>0</v>
      </c>
      <c r="AH3628" s="20">
        <f t="shared" si="941"/>
        <v>0</v>
      </c>
      <c r="AI3628" s="20">
        <f t="shared" si="947"/>
        <v>0</v>
      </c>
      <c r="AJ3628" s="20">
        <f t="shared" si="948"/>
        <v>0</v>
      </c>
      <c r="AK3628" s="20">
        <f t="shared" si="951"/>
        <v>0</v>
      </c>
      <c r="AL3628" s="171"/>
    </row>
    <row r="3629" spans="1:38" ht="15.75" customHeight="1" x14ac:dyDescent="0.25">
      <c r="A3629" s="3">
        <v>2171</v>
      </c>
      <c r="B3629" s="14">
        <f t="shared" si="946"/>
        <v>5</v>
      </c>
      <c r="C3629" s="9">
        <f t="shared" si="953"/>
        <v>45520</v>
      </c>
      <c r="D3629" s="3" t="str">
        <f t="shared" si="954"/>
        <v>Dellafiori Marcelo</v>
      </c>
      <c r="E3629" s="14" t="str">
        <f t="shared" si="942"/>
        <v>2171Dellafiori Marcelo5</v>
      </c>
      <c r="J3629" s="14" t="str">
        <f t="shared" si="952"/>
        <v xml:space="preserve">Service completo. Cambio de aceite y filtros. Control general del vehiculo. Sacar ambos amortiguadores traseros. Cambiar 2 topes fuelle de amortiguadores traseros. Cambiar pastillas de frenos. Cambiar cazoletas. Cambiar ambos bujes de barra estabilizadora. Cambiar un tope fuelle de amortiguador delantero. Cambiar ambos bujes de eje trasero.    </v>
      </c>
      <c r="L3629" s="3">
        <v>1</v>
      </c>
      <c r="M3629" s="10" t="s">
        <v>3420</v>
      </c>
      <c r="N3629" s="3" t="s">
        <v>734</v>
      </c>
      <c r="O3629" s="158">
        <v>26446.28</v>
      </c>
      <c r="P3629" s="158">
        <v>5553.72</v>
      </c>
      <c r="Q3629" s="7">
        <v>32000</v>
      </c>
      <c r="S3629" s="8"/>
      <c r="T3629" s="11">
        <v>2</v>
      </c>
      <c r="U3629" s="158">
        <v>33057.86</v>
      </c>
      <c r="V3629" s="158">
        <v>6942.14</v>
      </c>
      <c r="W3629" s="76">
        <v>40000</v>
      </c>
      <c r="X3629" s="16">
        <f t="shared" si="943"/>
        <v>80000</v>
      </c>
      <c r="AC3629" s="18">
        <f t="shared" si="950"/>
        <v>0</v>
      </c>
      <c r="AD3629" s="19">
        <f t="shared" si="938"/>
        <v>300000</v>
      </c>
      <c r="AE3629" s="21">
        <f t="shared" si="949"/>
        <v>64000</v>
      </c>
      <c r="AF3629" s="20">
        <f t="shared" si="939"/>
        <v>0</v>
      </c>
      <c r="AG3629" s="20">
        <f t="shared" si="940"/>
        <v>0</v>
      </c>
      <c r="AH3629" s="20">
        <f t="shared" si="941"/>
        <v>0</v>
      </c>
      <c r="AI3629" s="20">
        <f t="shared" si="947"/>
        <v>0</v>
      </c>
      <c r="AJ3629" s="20">
        <f t="shared" si="948"/>
        <v>0</v>
      </c>
      <c r="AK3629" s="20">
        <f t="shared" si="951"/>
        <v>0</v>
      </c>
      <c r="AL3629" s="171"/>
    </row>
    <row r="3630" spans="1:38" ht="15.75" customHeight="1" x14ac:dyDescent="0.25">
      <c r="A3630" s="3">
        <v>2171</v>
      </c>
      <c r="B3630" s="14">
        <f t="shared" si="946"/>
        <v>6</v>
      </c>
      <c r="C3630" s="9">
        <f t="shared" si="953"/>
        <v>45520</v>
      </c>
      <c r="D3630" s="3" t="str">
        <f t="shared" si="954"/>
        <v>Dellafiori Marcelo</v>
      </c>
      <c r="E3630" s="14" t="str">
        <f t="shared" si="942"/>
        <v>2171Dellafiori Marcelo6</v>
      </c>
      <c r="J3630" s="14" t="str">
        <f t="shared" si="952"/>
        <v xml:space="preserve">Service completo. Cambio de aceite y filtros. Control general del vehiculo. Sacar ambos amortiguadores traseros. Cambiar 2 topes fuelle de amortiguadores traseros. Cambiar pastillas de frenos. Cambiar cazoletas. Cambiar ambos bujes de barra estabilizadora. Cambiar un tope fuelle de amortiguador delantero. Cambiar ambos bujes de eje trasero.     </v>
      </c>
      <c r="L3630" s="3">
        <v>1</v>
      </c>
      <c r="M3630" s="10" t="s">
        <v>753</v>
      </c>
      <c r="N3630" s="3" t="s">
        <v>2484</v>
      </c>
      <c r="O3630" s="158">
        <v>8927.48</v>
      </c>
      <c r="P3630" s="158">
        <v>1874.77</v>
      </c>
      <c r="Q3630" s="7">
        <v>10802.25</v>
      </c>
      <c r="S3630" s="8"/>
      <c r="T3630" s="11">
        <v>2</v>
      </c>
      <c r="U3630" s="158">
        <v>11570.25</v>
      </c>
      <c r="V3630" s="158">
        <v>2429.75</v>
      </c>
      <c r="W3630" s="76">
        <v>14000</v>
      </c>
      <c r="X3630" s="16">
        <f t="shared" si="943"/>
        <v>28000</v>
      </c>
      <c r="AC3630" s="18">
        <f t="shared" si="950"/>
        <v>0</v>
      </c>
      <c r="AD3630" s="19">
        <f t="shared" si="938"/>
        <v>300000</v>
      </c>
      <c r="AE3630" s="21">
        <f t="shared" si="949"/>
        <v>21604.5</v>
      </c>
      <c r="AF3630" s="20">
        <f t="shared" si="939"/>
        <v>0</v>
      </c>
      <c r="AG3630" s="20">
        <f t="shared" si="940"/>
        <v>0</v>
      </c>
      <c r="AH3630" s="20">
        <f t="shared" si="941"/>
        <v>0</v>
      </c>
      <c r="AI3630" s="20">
        <f t="shared" si="947"/>
        <v>0</v>
      </c>
      <c r="AJ3630" s="20">
        <f t="shared" si="948"/>
        <v>0</v>
      </c>
      <c r="AK3630" s="20">
        <f t="shared" si="951"/>
        <v>0</v>
      </c>
      <c r="AL3630" s="171"/>
    </row>
    <row r="3631" spans="1:38" ht="15.75" customHeight="1" x14ac:dyDescent="0.25">
      <c r="A3631" s="3">
        <v>2171</v>
      </c>
      <c r="B3631" s="14">
        <f t="shared" si="946"/>
        <v>7</v>
      </c>
      <c r="C3631" s="9">
        <f t="shared" si="953"/>
        <v>45520</v>
      </c>
      <c r="D3631" s="3" t="str">
        <f t="shared" si="954"/>
        <v>Dellafiori Marcelo</v>
      </c>
      <c r="E3631" s="14" t="str">
        <f t="shared" si="942"/>
        <v>2171Dellafiori Marcelo7</v>
      </c>
      <c r="J3631" s="14" t="str">
        <f t="shared" si="952"/>
        <v xml:space="preserve">Service completo. Cambio de aceite y filtros. Control general del vehiculo. Sacar ambos amortiguadores traseros. Cambiar 2 topes fuelle de amortiguadores traseros. Cambiar pastillas de frenos. Cambiar cazoletas. Cambiar ambos bujes de barra estabilizadora. Cambiar un tope fuelle de amortiguador delantero. Cambiar ambos bujes de eje trasero.      </v>
      </c>
      <c r="L3631" s="3">
        <v>1</v>
      </c>
      <c r="M3631" s="10" t="s">
        <v>4296</v>
      </c>
      <c r="N3631" s="3" t="s">
        <v>771</v>
      </c>
      <c r="O3631" s="158">
        <v>9669.43</v>
      </c>
      <c r="P3631" s="158">
        <v>2030.57</v>
      </c>
      <c r="Q3631" s="7">
        <v>11700</v>
      </c>
      <c r="S3631" s="8"/>
      <c r="T3631" s="11">
        <v>1</v>
      </c>
      <c r="U3631" s="158">
        <v>14876.04</v>
      </c>
      <c r="V3631" s="158">
        <v>3123.96</v>
      </c>
      <c r="W3631" s="76">
        <v>18000</v>
      </c>
      <c r="X3631" s="16">
        <f t="shared" si="943"/>
        <v>18000</v>
      </c>
      <c r="AC3631" s="18">
        <f t="shared" si="950"/>
        <v>0</v>
      </c>
      <c r="AD3631" s="19">
        <f t="shared" si="938"/>
        <v>300000</v>
      </c>
      <c r="AE3631" s="21">
        <f t="shared" si="949"/>
        <v>11700</v>
      </c>
      <c r="AF3631" s="20">
        <f t="shared" si="939"/>
        <v>0</v>
      </c>
      <c r="AG3631" s="20">
        <f t="shared" si="940"/>
        <v>0</v>
      </c>
      <c r="AH3631" s="20">
        <f t="shared" si="941"/>
        <v>0</v>
      </c>
      <c r="AI3631" s="20">
        <f t="shared" si="947"/>
        <v>0</v>
      </c>
      <c r="AJ3631" s="20">
        <f t="shared" si="948"/>
        <v>0</v>
      </c>
      <c r="AK3631" s="20">
        <f t="shared" si="951"/>
        <v>0</v>
      </c>
      <c r="AL3631" s="171"/>
    </row>
    <row r="3632" spans="1:38" ht="15.75" customHeight="1" x14ac:dyDescent="0.25">
      <c r="A3632" s="3">
        <v>2171</v>
      </c>
      <c r="B3632" s="14">
        <f t="shared" si="946"/>
        <v>8</v>
      </c>
      <c r="C3632" s="9">
        <f t="shared" si="953"/>
        <v>45520</v>
      </c>
      <c r="D3632" s="3" t="str">
        <f t="shared" si="954"/>
        <v>Dellafiori Marcelo</v>
      </c>
      <c r="E3632" s="14" t="str">
        <f t="shared" si="942"/>
        <v>2171Dellafiori Marcelo8</v>
      </c>
      <c r="J3632" s="14" t="str">
        <f t="shared" si="952"/>
        <v xml:space="preserve">Service completo. Cambio de aceite y filtros. Control general del vehiculo. Sacar ambos amortiguadores traseros. Cambiar 2 topes fuelle de amortiguadores traseros. Cambiar pastillas de frenos. Cambiar cazoletas. Cambiar ambos bujes de barra estabilizadora. Cambiar un tope fuelle de amortiguador delantero. Cambiar ambos bujes de eje trasero.       </v>
      </c>
      <c r="L3632" s="3">
        <v>1</v>
      </c>
      <c r="M3632" s="10" t="s">
        <v>4297</v>
      </c>
      <c r="N3632" s="3" t="s">
        <v>2484</v>
      </c>
      <c r="O3632" s="158">
        <v>17615.919999999998</v>
      </c>
      <c r="P3632" s="158">
        <v>3699.35</v>
      </c>
      <c r="Q3632" s="7">
        <v>21315.27</v>
      </c>
      <c r="S3632" s="8"/>
      <c r="T3632" s="11">
        <v>2</v>
      </c>
      <c r="U3632" s="158">
        <v>21487.61</v>
      </c>
      <c r="V3632" s="158">
        <v>4512.3900000000003</v>
      </c>
      <c r="W3632" s="76">
        <v>26000</v>
      </c>
      <c r="X3632" s="16">
        <f t="shared" si="943"/>
        <v>52000</v>
      </c>
      <c r="AC3632" s="18">
        <f t="shared" si="950"/>
        <v>0</v>
      </c>
      <c r="AD3632" s="19">
        <f t="shared" si="938"/>
        <v>300000</v>
      </c>
      <c r="AE3632" s="21">
        <f t="shared" si="949"/>
        <v>42630.54</v>
      </c>
      <c r="AF3632" s="20">
        <f t="shared" si="939"/>
        <v>0</v>
      </c>
      <c r="AG3632" s="20">
        <f t="shared" si="940"/>
        <v>0</v>
      </c>
      <c r="AH3632" s="20">
        <f t="shared" si="941"/>
        <v>0</v>
      </c>
      <c r="AI3632" s="20">
        <f t="shared" si="947"/>
        <v>0</v>
      </c>
      <c r="AJ3632" s="20">
        <f t="shared" si="948"/>
        <v>0</v>
      </c>
      <c r="AK3632" s="20">
        <f t="shared" si="951"/>
        <v>0</v>
      </c>
      <c r="AL3632" s="171"/>
    </row>
    <row r="3633" spans="1:38" ht="15.75" customHeight="1" x14ac:dyDescent="0.25">
      <c r="A3633" s="3">
        <v>2172</v>
      </c>
      <c r="B3633" s="14">
        <f t="shared" si="946"/>
        <v>1</v>
      </c>
      <c r="C3633" s="9">
        <v>45520</v>
      </c>
      <c r="D3633" s="3" t="s">
        <v>2710</v>
      </c>
      <c r="E3633" s="14" t="str">
        <f t="shared" si="942"/>
        <v>2172Razzini Carolina1</v>
      </c>
      <c r="F3633" s="119" t="s">
        <v>2711</v>
      </c>
      <c r="G3633" s="119" t="s">
        <v>2712</v>
      </c>
      <c r="H3633" s="119">
        <v>76226</v>
      </c>
      <c r="I3633" s="10" t="s">
        <v>4299</v>
      </c>
      <c r="J3633" s="14" t="str">
        <f t="shared" si="952"/>
        <v>Control del tren delantero. Sacar ambos amortiguadores delanteros. Cambiar cazoletas. Armado total. Cambiar bieleta de barra estabilizadora lado derecho. Se hayaron bujes de parrillas rotos, cambiar pronto.</v>
      </c>
      <c r="K3633" s="3" t="s">
        <v>2390</v>
      </c>
      <c r="L3633" s="3">
        <v>1</v>
      </c>
      <c r="M3633" s="10" t="s">
        <v>3420</v>
      </c>
      <c r="N3633" s="3" t="s">
        <v>2484</v>
      </c>
      <c r="O3633" s="158">
        <v>16363.64</v>
      </c>
      <c r="P3633" s="158">
        <v>3436.37</v>
      </c>
      <c r="Q3633" s="7">
        <v>19800</v>
      </c>
      <c r="S3633" s="8"/>
      <c r="T3633" s="11">
        <v>2</v>
      </c>
      <c r="U3633" s="158">
        <v>19834.71</v>
      </c>
      <c r="V3633" s="158">
        <v>4165.29</v>
      </c>
      <c r="W3633" s="76">
        <v>24000</v>
      </c>
      <c r="X3633" s="16">
        <f t="shared" si="943"/>
        <v>48000</v>
      </c>
      <c r="Y3633" s="3">
        <v>1</v>
      </c>
      <c r="Z3633" s="114">
        <v>99173.56</v>
      </c>
      <c r="AA3633" s="114">
        <v>20826.439999999999</v>
      </c>
      <c r="AB3633" s="4">
        <v>120000</v>
      </c>
      <c r="AC3633" s="18">
        <f t="shared" si="950"/>
        <v>120000</v>
      </c>
      <c r="AD3633" s="19">
        <f t="shared" ref="AD3633:AD3696" si="955">IF(A3633=A3632,AD3632+AC3633,AC3633)</f>
        <v>120000</v>
      </c>
      <c r="AE3633" s="21">
        <f t="shared" si="949"/>
        <v>39600</v>
      </c>
      <c r="AF3633" s="20">
        <f t="shared" ref="AF3633:AF3696" si="956">IF(A3633=A3632,0,(SUMIF($A$3:$A$999956,A3633,$Q$3:$Q$999956)))+IF(A3633=A3632,0,(SUMIF($A$3:$A$999956,A3633,$R$3:$R$999956)))</f>
        <v>37800</v>
      </c>
      <c r="AG3633" s="20">
        <f t="shared" ref="AG3633:AG3696" si="957">IF(A3633=A3632,0,(SUMIF($A$3:$A$999956,A3633,($X$3:$X$999956))))</f>
        <v>76000</v>
      </c>
      <c r="AH3633" s="20">
        <f t="shared" ref="AH3633:AH3696" si="958">IF(A3633=A3632,0,(SUMIF($A$3:$A$999956,A3633,($AC$3:$AC$999956))))</f>
        <v>120000</v>
      </c>
      <c r="AI3633" s="20">
        <f t="shared" si="947"/>
        <v>196000</v>
      </c>
      <c r="AJ3633" s="20">
        <f t="shared" si="948"/>
        <v>0</v>
      </c>
      <c r="AK3633" s="20">
        <f t="shared" si="951"/>
        <v>196000</v>
      </c>
      <c r="AL3633" s="171"/>
    </row>
    <row r="3634" spans="1:38" ht="15.75" customHeight="1" x14ac:dyDescent="0.25">
      <c r="A3634" s="3">
        <v>2172</v>
      </c>
      <c r="B3634" s="14">
        <f t="shared" si="946"/>
        <v>2</v>
      </c>
      <c r="C3634" s="9">
        <f>IF(A3634=A3633,C3633,"")</f>
        <v>45520</v>
      </c>
      <c r="D3634" s="3" t="str">
        <f>IF(A3634=A3633,D3633,"")</f>
        <v>Razzini Carolina</v>
      </c>
      <c r="E3634" s="14" t="str">
        <f t="shared" si="942"/>
        <v>2172Razzini Carolina2</v>
      </c>
      <c r="J3634" s="14" t="str">
        <f t="shared" si="952"/>
        <v xml:space="preserve">Control del tren delantero. Sacar ambos amortiguadores delanteros. Cambiar cazoletas. Armado total. Cambiar bieleta de barra estabilizadora lado derecho. Se hayaron bujes de parrillas rotos, cambiar pronto. </v>
      </c>
      <c r="M3634" s="10" t="s">
        <v>2158</v>
      </c>
      <c r="N3634" s="3" t="s">
        <v>771</v>
      </c>
      <c r="O3634" s="158">
        <v>14876.04</v>
      </c>
      <c r="P3634" s="158">
        <v>3123.96</v>
      </c>
      <c r="Q3634" s="7">
        <v>18000</v>
      </c>
      <c r="S3634" s="8"/>
      <c r="T3634" s="11">
        <v>1</v>
      </c>
      <c r="U3634" s="158">
        <v>23140.5</v>
      </c>
      <c r="V3634" s="158">
        <v>4859.5</v>
      </c>
      <c r="W3634" s="76">
        <v>28000</v>
      </c>
      <c r="X3634" s="16">
        <f t="shared" si="943"/>
        <v>28000</v>
      </c>
      <c r="AC3634" s="18">
        <f t="shared" si="950"/>
        <v>0</v>
      </c>
      <c r="AD3634" s="19">
        <f t="shared" si="955"/>
        <v>120000</v>
      </c>
      <c r="AE3634" s="21">
        <f t="shared" si="949"/>
        <v>18000</v>
      </c>
      <c r="AF3634" s="20">
        <f t="shared" si="956"/>
        <v>0</v>
      </c>
      <c r="AG3634" s="20">
        <f t="shared" si="957"/>
        <v>0</v>
      </c>
      <c r="AH3634" s="20">
        <f t="shared" si="958"/>
        <v>0</v>
      </c>
      <c r="AI3634" s="20">
        <f t="shared" si="947"/>
        <v>0</v>
      </c>
      <c r="AJ3634" s="20">
        <f t="shared" si="948"/>
        <v>0</v>
      </c>
      <c r="AK3634" s="20">
        <f t="shared" si="951"/>
        <v>0</v>
      </c>
      <c r="AL3634" s="171"/>
    </row>
    <row r="3635" spans="1:38" ht="15.75" customHeight="1" x14ac:dyDescent="0.25">
      <c r="A3635" s="3">
        <v>2173</v>
      </c>
      <c r="B3635" s="14">
        <f t="shared" si="946"/>
        <v>1</v>
      </c>
      <c r="C3635" s="9">
        <v>45521</v>
      </c>
      <c r="D3635" s="3" t="s">
        <v>462</v>
      </c>
      <c r="E3635" s="14" t="str">
        <f t="shared" si="942"/>
        <v>2173Mendizabal Alicia1</v>
      </c>
      <c r="F3635" s="119" t="s">
        <v>921</v>
      </c>
      <c r="G3635" s="119" t="s">
        <v>4300</v>
      </c>
      <c r="H3635" s="119">
        <v>142256</v>
      </c>
      <c r="I3635" s="10" t="s">
        <v>4301</v>
      </c>
      <c r="J3635" s="14" t="str">
        <f t="shared" si="952"/>
        <v>Cambiar manguera de entrada a tanque de nafta.</v>
      </c>
      <c r="K3635" s="3" t="s">
        <v>1665</v>
      </c>
      <c r="L3635" s="3">
        <v>1</v>
      </c>
      <c r="M3635" s="10" t="s">
        <v>4305</v>
      </c>
      <c r="N3635" s="3" t="s">
        <v>771</v>
      </c>
      <c r="O3635" s="158">
        <v>7438.02</v>
      </c>
      <c r="P3635" s="158">
        <v>1561.98</v>
      </c>
      <c r="Q3635" s="7">
        <v>9000</v>
      </c>
      <c r="R3635" s="7" t="s">
        <v>1971</v>
      </c>
      <c r="S3635" s="8"/>
      <c r="T3635" s="11">
        <v>1</v>
      </c>
      <c r="U3635" s="158">
        <v>12396.7</v>
      </c>
      <c r="V3635" s="158">
        <v>2603.3000000000002</v>
      </c>
      <c r="W3635" s="76">
        <v>15000</v>
      </c>
      <c r="X3635" s="16">
        <f t="shared" si="943"/>
        <v>15000</v>
      </c>
      <c r="Y3635" s="3">
        <v>1</v>
      </c>
      <c r="Z3635" s="114">
        <v>8264.4699999999993</v>
      </c>
      <c r="AA3635" s="114">
        <v>1735.53</v>
      </c>
      <c r="AB3635" s="4">
        <v>10000</v>
      </c>
      <c r="AC3635" s="18">
        <f t="shared" si="950"/>
        <v>10000</v>
      </c>
      <c r="AD3635" s="19">
        <f t="shared" si="955"/>
        <v>10000</v>
      </c>
      <c r="AE3635" s="21">
        <f t="shared" si="949"/>
        <v>9000</v>
      </c>
      <c r="AF3635" s="20">
        <f t="shared" si="956"/>
        <v>9000</v>
      </c>
      <c r="AG3635" s="20">
        <f t="shared" si="957"/>
        <v>15000</v>
      </c>
      <c r="AH3635" s="20">
        <f t="shared" si="958"/>
        <v>10000</v>
      </c>
      <c r="AI3635" s="20">
        <f t="shared" si="947"/>
        <v>25000</v>
      </c>
      <c r="AJ3635" s="20">
        <f t="shared" si="948"/>
        <v>0</v>
      </c>
      <c r="AK3635" s="20">
        <f t="shared" si="951"/>
        <v>25000</v>
      </c>
      <c r="AL3635" s="171"/>
    </row>
    <row r="3636" spans="1:38" ht="15.75" customHeight="1" x14ac:dyDescent="0.25">
      <c r="A3636" s="3">
        <v>2173</v>
      </c>
      <c r="B3636" s="14">
        <f t="shared" si="946"/>
        <v>2</v>
      </c>
      <c r="C3636" s="9">
        <f>IF(A3636=A3635,C3635,"")</f>
        <v>45521</v>
      </c>
      <c r="D3636" s="3" t="str">
        <f>IF(A3636=A3635,D3635,"")</f>
        <v>Mendizabal Alicia</v>
      </c>
      <c r="E3636" s="14" t="str">
        <f t="shared" si="942"/>
        <v>2173Mendizabal Alicia2</v>
      </c>
      <c r="J3636" s="14" t="str">
        <f t="shared" si="952"/>
        <v xml:space="preserve">Cambiar manguera de entrada a tanque de nafta. </v>
      </c>
      <c r="S3636" s="8"/>
      <c r="W3636" s="76"/>
      <c r="X3636" s="16">
        <f t="shared" si="943"/>
        <v>0</v>
      </c>
      <c r="AC3636" s="18">
        <f t="shared" si="950"/>
        <v>0</v>
      </c>
      <c r="AD3636" s="19">
        <f t="shared" si="955"/>
        <v>10000</v>
      </c>
      <c r="AE3636" s="21">
        <f t="shared" si="949"/>
        <v>0</v>
      </c>
      <c r="AF3636" s="20">
        <f t="shared" si="956"/>
        <v>0</v>
      </c>
      <c r="AG3636" s="20">
        <f t="shared" si="957"/>
        <v>0</v>
      </c>
      <c r="AH3636" s="20">
        <f t="shared" si="958"/>
        <v>0</v>
      </c>
      <c r="AI3636" s="20">
        <f t="shared" si="947"/>
        <v>0</v>
      </c>
      <c r="AJ3636" s="20">
        <f t="shared" si="948"/>
        <v>0</v>
      </c>
      <c r="AK3636" s="20">
        <f t="shared" si="951"/>
        <v>0</v>
      </c>
      <c r="AL3636" s="171"/>
    </row>
    <row r="3637" spans="1:38" ht="15.75" customHeight="1" x14ac:dyDescent="0.25">
      <c r="A3637" s="3">
        <v>2174</v>
      </c>
      <c r="B3637" s="14">
        <f t="shared" si="946"/>
        <v>1</v>
      </c>
      <c r="C3637" s="9">
        <v>45523</v>
      </c>
      <c r="D3637" s="3" t="s">
        <v>2050</v>
      </c>
      <c r="E3637" s="14" t="str">
        <f t="shared" si="942"/>
        <v>2174Fernandez Jorge1</v>
      </c>
      <c r="F3637" s="119" t="s">
        <v>4004</v>
      </c>
      <c r="G3637" s="119" t="s">
        <v>4302</v>
      </c>
      <c r="H3637" s="119">
        <v>125471</v>
      </c>
      <c r="I3637" s="10" t="s">
        <v>4308</v>
      </c>
      <c r="J3637" s="14" t="str">
        <f t="shared" si="952"/>
        <v>Desarmar frente del vehiculo. Cambiar radiador de agua. Sacar soporte bomba de direccion hidraulica, portabomba de agua. Cambiar bomba de agua. Cambiar termostato. Armado total. Agregar liquido refrigerante. Purgado del circuito de refrigeracion. Control de posibles fugas de agua.</v>
      </c>
      <c r="K3637" s="3" t="s">
        <v>1665</v>
      </c>
      <c r="L3637" s="3">
        <v>1</v>
      </c>
      <c r="M3637" s="10" t="s">
        <v>4206</v>
      </c>
      <c r="N3637" s="3" t="s">
        <v>4304</v>
      </c>
      <c r="O3637" s="158">
        <v>61157.03</v>
      </c>
      <c r="P3637" s="158">
        <v>12842.97</v>
      </c>
      <c r="Q3637" s="7">
        <v>74000</v>
      </c>
      <c r="S3637" s="8"/>
      <c r="T3637" s="11">
        <v>1</v>
      </c>
      <c r="U3637" s="158">
        <v>66115.710000000006</v>
      </c>
      <c r="V3637" s="158">
        <v>13884.29</v>
      </c>
      <c r="W3637" s="76">
        <v>80000</v>
      </c>
      <c r="X3637" s="16">
        <f t="shared" si="943"/>
        <v>80000</v>
      </c>
      <c r="Y3637" s="3">
        <v>1</v>
      </c>
      <c r="Z3637" s="114">
        <v>181818.19</v>
      </c>
      <c r="AA3637" s="114">
        <v>38181.81</v>
      </c>
      <c r="AB3637" s="4">
        <v>220000</v>
      </c>
      <c r="AC3637" s="18">
        <f t="shared" si="950"/>
        <v>220000</v>
      </c>
      <c r="AD3637" s="19">
        <f t="shared" si="955"/>
        <v>220000</v>
      </c>
      <c r="AE3637" s="21">
        <f t="shared" si="949"/>
        <v>74000</v>
      </c>
      <c r="AF3637" s="20">
        <f t="shared" si="956"/>
        <v>139800.01</v>
      </c>
      <c r="AG3637" s="20">
        <f t="shared" si="957"/>
        <v>167800</v>
      </c>
      <c r="AH3637" s="20">
        <f t="shared" si="958"/>
        <v>220000</v>
      </c>
      <c r="AI3637" s="20">
        <f t="shared" si="947"/>
        <v>387800</v>
      </c>
      <c r="AJ3637" s="20">
        <f t="shared" si="948"/>
        <v>0</v>
      </c>
      <c r="AK3637" s="20">
        <f t="shared" si="951"/>
        <v>387800</v>
      </c>
      <c r="AL3637" s="171"/>
    </row>
    <row r="3638" spans="1:38" ht="15.75" customHeight="1" x14ac:dyDescent="0.25">
      <c r="A3638" s="3">
        <v>2174</v>
      </c>
      <c r="B3638" s="14">
        <f t="shared" si="946"/>
        <v>2</v>
      </c>
      <c r="C3638" s="9">
        <f>IF(A3638=A3637,C3637,"")</f>
        <v>45523</v>
      </c>
      <c r="D3638" s="3" t="str">
        <f>IF(A3638=A3637,D3637,"")</f>
        <v>Fernandez Jorge</v>
      </c>
      <c r="E3638" s="14" t="str">
        <f t="shared" si="942"/>
        <v>2174Fernandez Jorge2</v>
      </c>
      <c r="J3638" s="14" t="str">
        <f t="shared" si="952"/>
        <v xml:space="preserve">Desarmar frente del vehiculo. Cambiar radiador de agua. Sacar soporte bomba de direccion hidraulica, portabomba de agua. Cambiar bomba de agua. Cambiar termostato. Armado total. Agregar liquido refrigerante. Purgado del circuito de refrigeracion. Control de posibles fugas de agua. </v>
      </c>
      <c r="L3638" s="3">
        <v>1</v>
      </c>
      <c r="M3638" s="10" t="s">
        <v>693</v>
      </c>
      <c r="N3638" s="3" t="s">
        <v>734</v>
      </c>
      <c r="O3638" s="158">
        <v>30942.15</v>
      </c>
      <c r="P3638" s="158">
        <v>6497.85</v>
      </c>
      <c r="Q3638" s="7">
        <v>37440</v>
      </c>
      <c r="S3638" s="8"/>
      <c r="T3638" s="11">
        <v>1</v>
      </c>
      <c r="U3638" s="158">
        <v>38677.69</v>
      </c>
      <c r="V3638" s="158">
        <v>8122.31</v>
      </c>
      <c r="W3638" s="76">
        <v>46800</v>
      </c>
      <c r="X3638" s="16">
        <f t="shared" si="943"/>
        <v>46800</v>
      </c>
      <c r="AC3638" s="18">
        <f t="shared" si="950"/>
        <v>0</v>
      </c>
      <c r="AD3638" s="19">
        <f t="shared" si="955"/>
        <v>220000</v>
      </c>
      <c r="AE3638" s="21">
        <f t="shared" si="949"/>
        <v>37440</v>
      </c>
      <c r="AF3638" s="20">
        <f t="shared" si="956"/>
        <v>0</v>
      </c>
      <c r="AG3638" s="20">
        <f t="shared" si="957"/>
        <v>0</v>
      </c>
      <c r="AH3638" s="20">
        <f t="shared" si="958"/>
        <v>0</v>
      </c>
      <c r="AI3638" s="20">
        <f t="shared" si="947"/>
        <v>0</v>
      </c>
      <c r="AJ3638" s="20">
        <f t="shared" si="948"/>
        <v>0</v>
      </c>
      <c r="AK3638" s="20">
        <f t="shared" si="951"/>
        <v>0</v>
      </c>
      <c r="AL3638" s="171"/>
    </row>
    <row r="3639" spans="1:38" ht="15.75" customHeight="1" x14ac:dyDescent="0.25">
      <c r="A3639" s="3">
        <v>2174</v>
      </c>
      <c r="B3639" s="14">
        <f t="shared" si="946"/>
        <v>3</v>
      </c>
      <c r="C3639" s="9">
        <f>IF(A3639=A3638,C3638,"")</f>
        <v>45523</v>
      </c>
      <c r="D3639" s="3" t="str">
        <f>IF(A3639=A3638,D3638,"")</f>
        <v>Fernandez Jorge</v>
      </c>
      <c r="E3639" s="14" t="str">
        <f t="shared" si="942"/>
        <v>2174Fernandez Jorge3</v>
      </c>
      <c r="J3639" s="14" t="str">
        <f t="shared" si="952"/>
        <v xml:space="preserve">Desarmar frente del vehiculo. Cambiar radiador de agua. Sacar soporte bomba de direccion hidraulica, portabomba de agua. Cambiar bomba de agua. Cambiar termostato. Armado total. Agregar liquido refrigerante. Purgado del circuito de refrigeracion. Control de posibles fugas de agua.  </v>
      </c>
      <c r="L3639" s="3">
        <v>1</v>
      </c>
      <c r="M3639" s="10" t="s">
        <v>4303</v>
      </c>
      <c r="N3639" s="3" t="s">
        <v>2484</v>
      </c>
      <c r="O3639" s="158">
        <v>2603.31</v>
      </c>
      <c r="P3639" s="158">
        <v>546.70000000000005</v>
      </c>
      <c r="Q3639" s="7">
        <v>3150.01</v>
      </c>
      <c r="S3639" s="8"/>
      <c r="T3639" s="11">
        <v>1</v>
      </c>
      <c r="U3639" s="158">
        <v>3305.79</v>
      </c>
      <c r="V3639" s="158">
        <v>694.21</v>
      </c>
      <c r="W3639" s="76">
        <v>4000</v>
      </c>
      <c r="X3639" s="16">
        <f t="shared" si="943"/>
        <v>4000</v>
      </c>
      <c r="AC3639" s="18">
        <f t="shared" si="950"/>
        <v>0</v>
      </c>
      <c r="AD3639" s="19">
        <f t="shared" si="955"/>
        <v>220000</v>
      </c>
      <c r="AE3639" s="21">
        <f t="shared" si="949"/>
        <v>3150.01</v>
      </c>
      <c r="AF3639" s="20">
        <f t="shared" si="956"/>
        <v>0</v>
      </c>
      <c r="AG3639" s="20">
        <f t="shared" si="957"/>
        <v>0</v>
      </c>
      <c r="AH3639" s="20">
        <f t="shared" si="958"/>
        <v>0</v>
      </c>
      <c r="AI3639" s="20">
        <f t="shared" si="947"/>
        <v>0</v>
      </c>
      <c r="AJ3639" s="20">
        <f t="shared" si="948"/>
        <v>0</v>
      </c>
      <c r="AK3639" s="20">
        <f t="shared" si="951"/>
        <v>0</v>
      </c>
      <c r="AL3639" s="171"/>
    </row>
    <row r="3640" spans="1:38" ht="15.75" customHeight="1" x14ac:dyDescent="0.25">
      <c r="A3640" s="3">
        <v>2174</v>
      </c>
      <c r="B3640" s="14">
        <f t="shared" si="946"/>
        <v>4</v>
      </c>
      <c r="C3640" s="9">
        <f>IF(A3640=A3639,C3639,"")</f>
        <v>45523</v>
      </c>
      <c r="D3640" s="3" t="str">
        <f>IF(A3640=A3639,D3639,"")</f>
        <v>Fernandez Jorge</v>
      </c>
      <c r="E3640" s="14" t="str">
        <f t="shared" si="942"/>
        <v>2174Fernandez Jorge4</v>
      </c>
      <c r="J3640" s="14" t="str">
        <f t="shared" si="952"/>
        <v xml:space="preserve">Desarmar frente del vehiculo. Cambiar radiador de agua. Sacar soporte bomba de direccion hidraulica, portabomba de agua. Cambiar bomba de agua. Cambiar termostato. Armado total. Agregar liquido refrigerante. Purgado del circuito de refrigeracion. Control de posibles fugas de agua.   </v>
      </c>
      <c r="L3640" s="3">
        <v>1</v>
      </c>
      <c r="M3640" s="10" t="s">
        <v>1970</v>
      </c>
      <c r="N3640" s="3" t="s">
        <v>771</v>
      </c>
      <c r="O3640" s="158">
        <v>7611.57</v>
      </c>
      <c r="P3640" s="158">
        <v>1598.43</v>
      </c>
      <c r="Q3640" s="7">
        <v>9210</v>
      </c>
      <c r="S3640" s="8"/>
      <c r="T3640" s="11">
        <v>1</v>
      </c>
      <c r="U3640" s="158">
        <v>11570.25</v>
      </c>
      <c r="V3640" s="158">
        <v>2429.75</v>
      </c>
      <c r="W3640" s="76">
        <v>14000</v>
      </c>
      <c r="X3640" s="16">
        <f t="shared" si="943"/>
        <v>14000</v>
      </c>
      <c r="AC3640" s="18">
        <f t="shared" si="950"/>
        <v>0</v>
      </c>
      <c r="AD3640" s="19">
        <f t="shared" si="955"/>
        <v>220000</v>
      </c>
      <c r="AE3640" s="21">
        <f t="shared" si="949"/>
        <v>9210</v>
      </c>
      <c r="AF3640" s="20">
        <f t="shared" si="956"/>
        <v>0</v>
      </c>
      <c r="AG3640" s="20">
        <f t="shared" si="957"/>
        <v>0</v>
      </c>
      <c r="AH3640" s="20">
        <f t="shared" si="958"/>
        <v>0</v>
      </c>
      <c r="AI3640" s="20">
        <f t="shared" si="947"/>
        <v>0</v>
      </c>
      <c r="AJ3640" s="20">
        <f t="shared" si="948"/>
        <v>0</v>
      </c>
      <c r="AK3640" s="20">
        <f t="shared" si="951"/>
        <v>0</v>
      </c>
      <c r="AL3640" s="171"/>
    </row>
    <row r="3641" spans="1:38" ht="15.75" customHeight="1" x14ac:dyDescent="0.25">
      <c r="A3641" s="3">
        <v>2174</v>
      </c>
      <c r="B3641" s="14">
        <f t="shared" si="946"/>
        <v>5</v>
      </c>
      <c r="C3641" s="9">
        <f>IF(A3641=A3640,C3640,"")</f>
        <v>45523</v>
      </c>
      <c r="D3641" s="3" t="str">
        <f>IF(A3641=A3640,D3640,"")</f>
        <v>Fernandez Jorge</v>
      </c>
      <c r="E3641" s="14" t="str">
        <f t="shared" si="942"/>
        <v>2174Fernandez Jorge5</v>
      </c>
      <c r="J3641" s="14" t="str">
        <f t="shared" si="952"/>
        <v xml:space="preserve">Desarmar frente del vehiculo. Cambiar radiador de agua. Sacar soporte bomba de direccion hidraulica, portabomba de agua. Cambiar bomba de agua. Cambiar termostato. Armado total. Agregar liquido refrigerante. Purgado del circuito de refrigeracion. Control de posibles fugas de agua.    </v>
      </c>
      <c r="L3641" s="3">
        <v>1</v>
      </c>
      <c r="M3641" s="10" t="s">
        <v>1431</v>
      </c>
      <c r="N3641" s="3" t="s">
        <v>771</v>
      </c>
      <c r="O3641" s="158">
        <v>1652.9</v>
      </c>
      <c r="P3641" s="158">
        <v>347.1</v>
      </c>
      <c r="Q3641" s="7">
        <v>2000</v>
      </c>
      <c r="S3641" s="8"/>
      <c r="T3641" s="11">
        <v>1</v>
      </c>
      <c r="U3641" s="158">
        <v>4132.24</v>
      </c>
      <c r="V3641" s="158">
        <v>867.76</v>
      </c>
      <c r="W3641" s="76">
        <v>5000</v>
      </c>
      <c r="X3641" s="16">
        <f t="shared" si="943"/>
        <v>5000</v>
      </c>
      <c r="AC3641" s="18">
        <f t="shared" si="950"/>
        <v>0</v>
      </c>
      <c r="AD3641" s="19">
        <f t="shared" si="955"/>
        <v>220000</v>
      </c>
      <c r="AE3641" s="21">
        <f t="shared" si="949"/>
        <v>2000</v>
      </c>
      <c r="AF3641" s="20">
        <f t="shared" si="956"/>
        <v>0</v>
      </c>
      <c r="AG3641" s="20">
        <f t="shared" si="957"/>
        <v>0</v>
      </c>
      <c r="AH3641" s="20">
        <f t="shared" si="958"/>
        <v>0</v>
      </c>
      <c r="AI3641" s="20">
        <f t="shared" si="947"/>
        <v>0</v>
      </c>
      <c r="AJ3641" s="20">
        <f t="shared" si="948"/>
        <v>0</v>
      </c>
      <c r="AK3641" s="20">
        <f t="shared" si="951"/>
        <v>0</v>
      </c>
      <c r="AL3641" s="171"/>
    </row>
    <row r="3642" spans="1:38" ht="15.75" customHeight="1" x14ac:dyDescent="0.25">
      <c r="A3642" s="3">
        <v>2174</v>
      </c>
      <c r="B3642" s="14">
        <f t="shared" si="946"/>
        <v>6</v>
      </c>
      <c r="C3642" s="9">
        <v>45523</v>
      </c>
      <c r="D3642" s="3" t="s">
        <v>2050</v>
      </c>
      <c r="E3642" s="14" t="str">
        <f t="shared" si="942"/>
        <v>2174Fernandez Jorge6</v>
      </c>
      <c r="J3642" s="14" t="str">
        <f t="shared" si="952"/>
        <v xml:space="preserve">Desarmar frente del vehiculo. Cambiar radiador de agua. Sacar soporte bomba de direccion hidraulica, portabomba de agua. Cambiar bomba de agua. Cambiar termostato. Armado total. Agregar liquido refrigerante. Purgado del circuito de refrigeracion. Control de posibles fugas de agua.     </v>
      </c>
      <c r="L3642" s="3">
        <v>1</v>
      </c>
      <c r="M3642" s="10" t="s">
        <v>705</v>
      </c>
      <c r="N3642" s="3" t="s">
        <v>2728</v>
      </c>
      <c r="O3642" s="158">
        <v>10578.52</v>
      </c>
      <c r="P3642" s="158">
        <v>2221.48</v>
      </c>
      <c r="Q3642" s="7">
        <v>12800</v>
      </c>
      <c r="S3642" s="8"/>
      <c r="T3642" s="11">
        <v>1</v>
      </c>
      <c r="U3642" s="158">
        <v>13223.14</v>
      </c>
      <c r="V3642" s="158">
        <v>2776.86</v>
      </c>
      <c r="W3642" s="76">
        <v>16000</v>
      </c>
      <c r="X3642" s="16">
        <f t="shared" si="943"/>
        <v>16000</v>
      </c>
      <c r="AC3642" s="18">
        <f t="shared" si="950"/>
        <v>0</v>
      </c>
      <c r="AD3642" s="19">
        <f t="shared" si="955"/>
        <v>220000</v>
      </c>
      <c r="AE3642" s="21">
        <f t="shared" si="949"/>
        <v>12800</v>
      </c>
      <c r="AF3642" s="20">
        <f t="shared" si="956"/>
        <v>0</v>
      </c>
      <c r="AG3642" s="20">
        <f t="shared" si="957"/>
        <v>0</v>
      </c>
      <c r="AH3642" s="20">
        <f t="shared" si="958"/>
        <v>0</v>
      </c>
      <c r="AI3642" s="20">
        <f t="shared" si="947"/>
        <v>0</v>
      </c>
      <c r="AJ3642" s="20">
        <f t="shared" si="948"/>
        <v>0</v>
      </c>
      <c r="AK3642" s="20">
        <f t="shared" si="951"/>
        <v>0</v>
      </c>
      <c r="AL3642" s="171"/>
    </row>
    <row r="3643" spans="1:38" ht="15.75" customHeight="1" x14ac:dyDescent="0.25">
      <c r="A3643" s="3">
        <v>2174</v>
      </c>
      <c r="B3643" s="14">
        <f t="shared" si="946"/>
        <v>7</v>
      </c>
      <c r="C3643" s="9">
        <v>45523</v>
      </c>
      <c r="D3643" s="3" t="s">
        <v>2050</v>
      </c>
      <c r="E3643" s="14" t="str">
        <f t="shared" si="942"/>
        <v>2174Fernandez Jorge7</v>
      </c>
      <c r="J3643" s="14" t="str">
        <f t="shared" si="952"/>
        <v xml:space="preserve">Desarmar frente del vehiculo. Cambiar radiador de agua. Sacar soporte bomba de direccion hidraulica, portabomba de agua. Cambiar bomba de agua. Cambiar termostato. Armado total. Agregar liquido refrigerante. Purgado del circuito de refrigeracion. Control de posibles fugas de agua.      </v>
      </c>
      <c r="L3643" s="3">
        <v>1</v>
      </c>
      <c r="M3643" s="10" t="s">
        <v>3976</v>
      </c>
      <c r="N3643" s="3" t="s">
        <v>771</v>
      </c>
      <c r="O3643" s="158">
        <v>991.74</v>
      </c>
      <c r="P3643" s="158">
        <v>208.26</v>
      </c>
      <c r="Q3643" s="7">
        <v>1200</v>
      </c>
      <c r="S3643" s="8"/>
      <c r="T3643" s="11">
        <v>1</v>
      </c>
      <c r="U3643" s="158">
        <v>1652.9</v>
      </c>
      <c r="V3643" s="158">
        <v>347.1</v>
      </c>
      <c r="W3643" s="76">
        <v>2000</v>
      </c>
      <c r="X3643" s="16">
        <f t="shared" si="943"/>
        <v>2000</v>
      </c>
      <c r="AC3643" s="18">
        <f t="shared" si="950"/>
        <v>0</v>
      </c>
      <c r="AD3643" s="19">
        <f t="shared" si="955"/>
        <v>220000</v>
      </c>
      <c r="AE3643" s="21">
        <f t="shared" si="949"/>
        <v>1200</v>
      </c>
      <c r="AF3643" s="20">
        <f t="shared" si="956"/>
        <v>0</v>
      </c>
      <c r="AG3643" s="20">
        <f t="shared" si="957"/>
        <v>0</v>
      </c>
      <c r="AH3643" s="20">
        <f t="shared" si="958"/>
        <v>0</v>
      </c>
      <c r="AI3643" s="20">
        <f t="shared" si="947"/>
        <v>0</v>
      </c>
      <c r="AJ3643" s="20">
        <f t="shared" si="948"/>
        <v>0</v>
      </c>
      <c r="AK3643" s="20">
        <f t="shared" si="951"/>
        <v>0</v>
      </c>
      <c r="AL3643" s="171"/>
    </row>
    <row r="3644" spans="1:38" ht="15.75" customHeight="1" x14ac:dyDescent="0.25">
      <c r="A3644" s="3">
        <v>2175</v>
      </c>
      <c r="B3644" s="14">
        <f t="shared" si="946"/>
        <v>1</v>
      </c>
      <c r="C3644" s="9">
        <v>45523</v>
      </c>
      <c r="D3644" s="3" t="s">
        <v>2664</v>
      </c>
      <c r="E3644" s="14" t="str">
        <f t="shared" si="942"/>
        <v>2175Wiesek Susana1</v>
      </c>
      <c r="F3644" s="119" t="s">
        <v>823</v>
      </c>
      <c r="G3644" s="119" t="s">
        <v>4306</v>
      </c>
      <c r="I3644" s="10" t="s">
        <v>4307</v>
      </c>
      <c r="J3644" s="14" t="str">
        <f t="shared" si="952"/>
        <v>Control de bujias, cables de bujias e inyector de cilindro n°4.Se detecto falta de pulso de inyeccion en cilindro n°4. Electromecanico hayo cable cortado. Escaneo del vehiculo.</v>
      </c>
      <c r="K3644" s="3" t="s">
        <v>1665</v>
      </c>
      <c r="S3644" s="8"/>
      <c r="W3644" s="76"/>
      <c r="X3644" s="16">
        <f t="shared" si="943"/>
        <v>0</v>
      </c>
      <c r="Y3644" s="3">
        <v>1</v>
      </c>
      <c r="Z3644" s="114">
        <v>82644.63</v>
      </c>
      <c r="AA3644" s="114">
        <v>17355.37</v>
      </c>
      <c r="AB3644" s="4">
        <v>100000</v>
      </c>
      <c r="AC3644" s="18">
        <f t="shared" si="950"/>
        <v>100000</v>
      </c>
      <c r="AD3644" s="19">
        <f t="shared" si="955"/>
        <v>100000</v>
      </c>
      <c r="AE3644" s="21">
        <f t="shared" si="949"/>
        <v>0</v>
      </c>
      <c r="AF3644" s="20">
        <f t="shared" si="956"/>
        <v>0</v>
      </c>
      <c r="AG3644" s="20">
        <f t="shared" si="957"/>
        <v>0</v>
      </c>
      <c r="AH3644" s="20">
        <f t="shared" si="958"/>
        <v>100000</v>
      </c>
      <c r="AI3644" s="20">
        <f t="shared" si="947"/>
        <v>100000</v>
      </c>
      <c r="AJ3644" s="20">
        <f t="shared" si="948"/>
        <v>0</v>
      </c>
      <c r="AK3644" s="20">
        <f t="shared" si="951"/>
        <v>100000</v>
      </c>
      <c r="AL3644" s="171"/>
    </row>
    <row r="3645" spans="1:38" ht="15.75" customHeight="1" x14ac:dyDescent="0.25">
      <c r="A3645" s="3">
        <v>2175</v>
      </c>
      <c r="B3645" s="14">
        <f t="shared" si="946"/>
        <v>2</v>
      </c>
      <c r="C3645" s="9">
        <f>IF(A3645=A3644,C3644,"")</f>
        <v>45523</v>
      </c>
      <c r="D3645" s="3" t="str">
        <f>IF(A3645=A3644,D3644,"")</f>
        <v>Wiesek Susana</v>
      </c>
      <c r="E3645" s="14" t="str">
        <f t="shared" si="942"/>
        <v>2175Wiesek Susana2</v>
      </c>
      <c r="J3645" s="14" t="str">
        <f t="shared" si="952"/>
        <v xml:space="preserve">Control de bujias, cables de bujias e inyector de cilindro n°4.Se detecto falta de pulso de inyeccion en cilindro n°4. Electromecanico hayo cable cortado. Escaneo del vehiculo. </v>
      </c>
      <c r="S3645" s="8"/>
      <c r="W3645" s="76"/>
      <c r="X3645" s="16">
        <f t="shared" si="943"/>
        <v>0</v>
      </c>
      <c r="AC3645" s="18">
        <f t="shared" si="950"/>
        <v>0</v>
      </c>
      <c r="AD3645" s="19">
        <f t="shared" si="955"/>
        <v>100000</v>
      </c>
      <c r="AE3645" s="21">
        <f t="shared" si="949"/>
        <v>0</v>
      </c>
      <c r="AF3645" s="20">
        <f t="shared" si="956"/>
        <v>0</v>
      </c>
      <c r="AG3645" s="20">
        <f t="shared" si="957"/>
        <v>0</v>
      </c>
      <c r="AH3645" s="20">
        <f t="shared" si="958"/>
        <v>0</v>
      </c>
      <c r="AI3645" s="20">
        <f t="shared" si="947"/>
        <v>0</v>
      </c>
      <c r="AJ3645" s="20">
        <f t="shared" si="948"/>
        <v>0</v>
      </c>
      <c r="AK3645" s="20">
        <f t="shared" si="951"/>
        <v>0</v>
      </c>
      <c r="AL3645" s="171"/>
    </row>
    <row r="3646" spans="1:38" ht="15.75" customHeight="1" x14ac:dyDescent="0.25">
      <c r="A3646" s="3">
        <v>2176</v>
      </c>
      <c r="B3646" s="14">
        <f t="shared" si="946"/>
        <v>1</v>
      </c>
      <c r="C3646" s="9">
        <v>45524</v>
      </c>
      <c r="D3646" s="3" t="s">
        <v>139</v>
      </c>
      <c r="E3646" s="14" t="str">
        <f t="shared" ref="E3646:E3709" si="959">CONCATENATE(A3646,D3646,B3646)</f>
        <v>2176Aranda Pablo1</v>
      </c>
      <c r="F3646" s="119" t="s">
        <v>2784</v>
      </c>
      <c r="G3646" s="119" t="s">
        <v>1187</v>
      </c>
      <c r="I3646" s="10" t="s">
        <v>4310</v>
      </c>
      <c r="J3646" s="14" t="str">
        <f t="shared" si="952"/>
        <v>Sacar encausador de viscoso. Sacar viscoso y correa poly-v. Cambiar tapon plastico de tapa de distribucion. Limpieza de correa poly-v. Armado total. Completar con liquido refrigerante. Colocar sellagrietas.</v>
      </c>
      <c r="K3646" s="3" t="s">
        <v>1665</v>
      </c>
      <c r="L3646" s="3">
        <v>1</v>
      </c>
      <c r="M3646" s="10" t="s">
        <v>4309</v>
      </c>
      <c r="N3646" s="3" t="s">
        <v>734</v>
      </c>
      <c r="O3646" s="158">
        <v>29090.91</v>
      </c>
      <c r="P3646" s="158">
        <v>6109.09</v>
      </c>
      <c r="Q3646" s="7">
        <v>35200</v>
      </c>
      <c r="S3646" s="8"/>
      <c r="T3646" s="11">
        <v>1</v>
      </c>
      <c r="U3646" s="158">
        <v>36363.64</v>
      </c>
      <c r="V3646" s="158">
        <v>7636.36</v>
      </c>
      <c r="W3646" s="76">
        <v>44000</v>
      </c>
      <c r="X3646" s="16">
        <f t="shared" si="943"/>
        <v>44000</v>
      </c>
      <c r="Y3646" s="3">
        <v>1</v>
      </c>
      <c r="Z3646" s="114">
        <v>82644.63</v>
      </c>
      <c r="AA3646" s="114">
        <v>17355.37</v>
      </c>
      <c r="AB3646" s="4">
        <v>100000</v>
      </c>
      <c r="AC3646" s="18">
        <f t="shared" si="950"/>
        <v>100000</v>
      </c>
      <c r="AD3646" s="19">
        <f t="shared" si="955"/>
        <v>100000</v>
      </c>
      <c r="AE3646" s="21">
        <f t="shared" si="949"/>
        <v>35200</v>
      </c>
      <c r="AF3646" s="20">
        <f t="shared" si="956"/>
        <v>44410</v>
      </c>
      <c r="AG3646" s="20">
        <f t="shared" si="957"/>
        <v>58000</v>
      </c>
      <c r="AH3646" s="20">
        <f t="shared" si="958"/>
        <v>100000</v>
      </c>
      <c r="AI3646" s="20">
        <f t="shared" si="947"/>
        <v>158000</v>
      </c>
      <c r="AJ3646" s="20">
        <f t="shared" si="948"/>
        <v>0</v>
      </c>
      <c r="AK3646" s="20">
        <f t="shared" si="951"/>
        <v>158000</v>
      </c>
      <c r="AL3646" s="171"/>
    </row>
    <row r="3647" spans="1:38" ht="15.75" customHeight="1" x14ac:dyDescent="0.25">
      <c r="A3647" s="3">
        <v>2176</v>
      </c>
      <c r="B3647" s="14">
        <f t="shared" si="946"/>
        <v>2</v>
      </c>
      <c r="C3647" s="9">
        <f>IF(A3647=A3646,C3646,"")</f>
        <v>45524</v>
      </c>
      <c r="D3647" s="3" t="str">
        <f>IF(A3647=A3646,D3646,"")</f>
        <v>Aranda Pablo</v>
      </c>
      <c r="E3647" s="14" t="str">
        <f t="shared" si="959"/>
        <v>2176Aranda Pablo2</v>
      </c>
      <c r="J3647" s="14" t="str">
        <f t="shared" si="952"/>
        <v xml:space="preserve">Sacar encausador de viscoso. Sacar viscoso y correa poly-v. Cambiar tapon plastico de tapa de distribucion. Limpieza de correa poly-v. Armado total. Completar con liquido refrigerante. Colocar sellagrietas. </v>
      </c>
      <c r="L3647" s="3">
        <v>1</v>
      </c>
      <c r="M3647" s="10" t="s">
        <v>1970</v>
      </c>
      <c r="N3647" s="3" t="s">
        <v>771</v>
      </c>
      <c r="O3647" s="158">
        <v>7611.57</v>
      </c>
      <c r="P3647" s="158">
        <v>1598.43</v>
      </c>
      <c r="Q3647" s="7">
        <v>9210</v>
      </c>
      <c r="S3647" s="8"/>
      <c r="T3647" s="11">
        <v>1</v>
      </c>
      <c r="U3647" s="158">
        <v>11570.25</v>
      </c>
      <c r="V3647" s="158">
        <v>2429.75</v>
      </c>
      <c r="W3647" s="76">
        <v>14000</v>
      </c>
      <c r="X3647" s="16">
        <f t="shared" ref="X3647:X3710" si="960">W3647*T3647</f>
        <v>14000</v>
      </c>
      <c r="AC3647" s="18">
        <f t="shared" si="950"/>
        <v>0</v>
      </c>
      <c r="AD3647" s="19">
        <f t="shared" si="955"/>
        <v>100000</v>
      </c>
      <c r="AE3647" s="21">
        <f t="shared" si="949"/>
        <v>9210</v>
      </c>
      <c r="AF3647" s="20">
        <f t="shared" si="956"/>
        <v>0</v>
      </c>
      <c r="AG3647" s="20">
        <f t="shared" si="957"/>
        <v>0</v>
      </c>
      <c r="AH3647" s="20">
        <f t="shared" si="958"/>
        <v>0</v>
      </c>
      <c r="AI3647" s="20">
        <f t="shared" si="947"/>
        <v>0</v>
      </c>
      <c r="AJ3647" s="20">
        <f t="shared" si="948"/>
        <v>0</v>
      </c>
      <c r="AK3647" s="20">
        <f t="shared" si="951"/>
        <v>0</v>
      </c>
      <c r="AL3647" s="171"/>
    </row>
    <row r="3648" spans="1:38" ht="15.75" customHeight="1" x14ac:dyDescent="0.25">
      <c r="A3648" s="3">
        <v>2177</v>
      </c>
      <c r="B3648" s="14">
        <f t="shared" si="946"/>
        <v>1</v>
      </c>
      <c r="C3648" s="9">
        <v>45525</v>
      </c>
      <c r="D3648" s="3" t="s">
        <v>4316</v>
      </c>
      <c r="E3648" s="14" t="str">
        <f t="shared" si="959"/>
        <v>2177Rodriguez Martin1</v>
      </c>
      <c r="F3648" s="119" t="s">
        <v>4312</v>
      </c>
      <c r="G3648" s="119" t="s">
        <v>2071</v>
      </c>
      <c r="H3648" s="119">
        <v>56944</v>
      </c>
      <c r="I3648" s="10" t="s">
        <v>4032</v>
      </c>
      <c r="J3648" s="14" t="str">
        <f t="shared" si="952"/>
        <v>Desarmar distribucion completa. Cambiar kit, bomba de agua, correa poly-v y liquido refrigerante. Purgado del circuito de refrigeracion. Puesta a punto. Armado total.</v>
      </c>
      <c r="K3648" s="3" t="s">
        <v>2390</v>
      </c>
      <c r="L3648" s="3">
        <v>1</v>
      </c>
      <c r="M3648" s="10" t="s">
        <v>1970</v>
      </c>
      <c r="N3648" s="3" t="s">
        <v>771</v>
      </c>
      <c r="O3648" s="158">
        <v>7611.57</v>
      </c>
      <c r="P3648" s="158">
        <v>1598.43</v>
      </c>
      <c r="Q3648" s="7">
        <v>9210</v>
      </c>
      <c r="R3648" s="7" t="s">
        <v>2506</v>
      </c>
      <c r="S3648" s="8"/>
      <c r="T3648" s="11">
        <v>2</v>
      </c>
      <c r="U3648" s="158">
        <v>11570.25</v>
      </c>
      <c r="V3648" s="158">
        <v>2429.75</v>
      </c>
      <c r="W3648" s="76">
        <v>14000</v>
      </c>
      <c r="X3648" s="16">
        <f t="shared" si="960"/>
        <v>28000</v>
      </c>
      <c r="Y3648" s="3">
        <v>1</v>
      </c>
      <c r="Z3648" s="114">
        <v>132231.41</v>
      </c>
      <c r="AA3648" s="114">
        <v>27768.59</v>
      </c>
      <c r="AB3648" s="4">
        <v>160000</v>
      </c>
      <c r="AC3648" s="18">
        <f t="shared" si="950"/>
        <v>160000</v>
      </c>
      <c r="AD3648" s="19">
        <f t="shared" si="955"/>
        <v>160000</v>
      </c>
      <c r="AE3648" s="21">
        <f t="shared" si="949"/>
        <v>18420</v>
      </c>
      <c r="AF3648" s="20">
        <f t="shared" si="956"/>
        <v>11210</v>
      </c>
      <c r="AG3648" s="20">
        <f t="shared" si="957"/>
        <v>33000</v>
      </c>
      <c r="AH3648" s="20">
        <f t="shared" si="958"/>
        <v>160000</v>
      </c>
      <c r="AI3648" s="20">
        <f t="shared" si="947"/>
        <v>193000</v>
      </c>
      <c r="AJ3648" s="20">
        <f t="shared" si="948"/>
        <v>0</v>
      </c>
      <c r="AK3648" s="20">
        <f t="shared" si="951"/>
        <v>193000</v>
      </c>
      <c r="AL3648" s="171"/>
    </row>
    <row r="3649" spans="1:38" ht="15.75" customHeight="1" x14ac:dyDescent="0.25">
      <c r="A3649" s="3">
        <v>2177</v>
      </c>
      <c r="B3649" s="14">
        <f t="shared" si="946"/>
        <v>2</v>
      </c>
      <c r="C3649" s="9">
        <f>IF(A3649=A3648,C3648,"")</f>
        <v>45525</v>
      </c>
      <c r="D3649" s="3" t="str">
        <f>IF(A3649=A3648,D3648,"")</f>
        <v>Rodriguez Martin</v>
      </c>
      <c r="E3649" s="14" t="str">
        <f t="shared" si="959"/>
        <v>2177Rodriguez Martin2</v>
      </c>
      <c r="J3649" s="14" t="str">
        <f t="shared" si="952"/>
        <v xml:space="preserve">Desarmar distribucion completa. Cambiar kit, bomba de agua, correa poly-v y liquido refrigerante. Purgado del circuito de refrigeracion. Puesta a punto. Armado total. </v>
      </c>
      <c r="L3649" s="3">
        <v>1</v>
      </c>
      <c r="M3649" s="10" t="s">
        <v>1431</v>
      </c>
      <c r="N3649" s="3" t="s">
        <v>771</v>
      </c>
      <c r="O3649" s="158">
        <v>1652.9</v>
      </c>
      <c r="P3649" s="158">
        <v>347.1</v>
      </c>
      <c r="Q3649" s="7">
        <v>2000</v>
      </c>
      <c r="S3649" s="8"/>
      <c r="T3649" s="11">
        <v>1</v>
      </c>
      <c r="U3649" s="158">
        <v>4132.24</v>
      </c>
      <c r="V3649" s="158">
        <v>867.76</v>
      </c>
      <c r="W3649" s="76">
        <v>5000</v>
      </c>
      <c r="X3649" s="16">
        <f t="shared" si="960"/>
        <v>5000</v>
      </c>
      <c r="AC3649" s="18">
        <f t="shared" si="950"/>
        <v>0</v>
      </c>
      <c r="AD3649" s="19">
        <f t="shared" si="955"/>
        <v>160000</v>
      </c>
      <c r="AE3649" s="21">
        <f t="shared" si="949"/>
        <v>2000</v>
      </c>
      <c r="AF3649" s="20">
        <f t="shared" si="956"/>
        <v>0</v>
      </c>
      <c r="AG3649" s="20">
        <f t="shared" si="957"/>
        <v>0</v>
      </c>
      <c r="AH3649" s="20">
        <f t="shared" si="958"/>
        <v>0</v>
      </c>
      <c r="AI3649" s="20">
        <f t="shared" si="947"/>
        <v>0</v>
      </c>
      <c r="AJ3649" s="20">
        <f t="shared" si="948"/>
        <v>0</v>
      </c>
      <c r="AK3649" s="20">
        <f t="shared" si="951"/>
        <v>0</v>
      </c>
      <c r="AL3649" s="171"/>
    </row>
    <row r="3650" spans="1:38" ht="15.75" customHeight="1" x14ac:dyDescent="0.25">
      <c r="A3650" s="3">
        <v>2178</v>
      </c>
      <c r="B3650" s="14">
        <f t="shared" si="946"/>
        <v>1</v>
      </c>
      <c r="C3650" s="9">
        <v>45525</v>
      </c>
      <c r="D3650" s="3" t="s">
        <v>2830</v>
      </c>
      <c r="E3650" s="14" t="str">
        <f t="shared" si="959"/>
        <v>2178Isasi Luciana1</v>
      </c>
      <c r="F3650" s="119" t="s">
        <v>2834</v>
      </c>
      <c r="G3650" s="119" t="s">
        <v>999</v>
      </c>
      <c r="I3650" s="10" t="s">
        <v>3678</v>
      </c>
      <c r="J3650" s="14" t="str">
        <f t="shared" si="952"/>
        <v>Completar nivel de aceite motor.</v>
      </c>
      <c r="K3650" s="3" t="s">
        <v>1539</v>
      </c>
      <c r="L3650" s="3">
        <v>1</v>
      </c>
      <c r="M3650" s="10" t="s">
        <v>728</v>
      </c>
      <c r="N3650" s="3" t="s">
        <v>771</v>
      </c>
      <c r="O3650" s="158">
        <v>2906.41</v>
      </c>
      <c r="P3650" s="158">
        <v>610.34</v>
      </c>
      <c r="Q3650" s="7">
        <v>3516.75</v>
      </c>
      <c r="R3650" s="7" t="s">
        <v>1971</v>
      </c>
      <c r="S3650" s="8"/>
      <c r="T3650" s="11">
        <v>2</v>
      </c>
      <c r="U3650" s="158">
        <v>10330.58</v>
      </c>
      <c r="V3650" s="158">
        <v>2169.42</v>
      </c>
      <c r="W3650" s="76">
        <v>12500</v>
      </c>
      <c r="X3650" s="16">
        <f t="shared" si="960"/>
        <v>25000</v>
      </c>
      <c r="AC3650" s="18">
        <f t="shared" si="950"/>
        <v>0</v>
      </c>
      <c r="AD3650" s="19">
        <f t="shared" si="955"/>
        <v>0</v>
      </c>
      <c r="AE3650" s="21">
        <f t="shared" si="949"/>
        <v>7033.5</v>
      </c>
      <c r="AF3650" s="20">
        <f t="shared" si="956"/>
        <v>3516.75</v>
      </c>
      <c r="AG3650" s="20">
        <f t="shared" si="957"/>
        <v>25000</v>
      </c>
      <c r="AH3650" s="20">
        <f t="shared" si="958"/>
        <v>0</v>
      </c>
      <c r="AI3650" s="20">
        <f t="shared" si="947"/>
        <v>25000</v>
      </c>
      <c r="AJ3650" s="20">
        <f t="shared" si="948"/>
        <v>0</v>
      </c>
      <c r="AK3650" s="20">
        <f t="shared" si="951"/>
        <v>25000</v>
      </c>
      <c r="AL3650" s="171"/>
    </row>
    <row r="3651" spans="1:38" ht="15.75" customHeight="1" x14ac:dyDescent="0.25">
      <c r="A3651" s="3">
        <v>2178</v>
      </c>
      <c r="B3651" s="14">
        <f t="shared" si="946"/>
        <v>2</v>
      </c>
      <c r="C3651" s="9">
        <f>IF(A3651=A3650,C3650,"")</f>
        <v>45525</v>
      </c>
      <c r="D3651" s="3" t="str">
        <f>IF(A3651=A3650,D3650,"")</f>
        <v>Isasi Luciana</v>
      </c>
      <c r="E3651" s="14" t="str">
        <f t="shared" si="959"/>
        <v>2178Isasi Luciana2</v>
      </c>
      <c r="J3651" s="14" t="str">
        <f t="shared" si="952"/>
        <v xml:space="preserve">Completar nivel de aceite motor. </v>
      </c>
      <c r="S3651" s="8"/>
      <c r="W3651" s="76"/>
      <c r="X3651" s="16">
        <f t="shared" si="960"/>
        <v>0</v>
      </c>
      <c r="AC3651" s="18">
        <f t="shared" si="950"/>
        <v>0</v>
      </c>
      <c r="AD3651" s="19">
        <f t="shared" si="955"/>
        <v>0</v>
      </c>
      <c r="AE3651" s="21">
        <f t="shared" si="949"/>
        <v>0</v>
      </c>
      <c r="AF3651" s="20">
        <f t="shared" si="956"/>
        <v>0</v>
      </c>
      <c r="AG3651" s="20">
        <f t="shared" si="957"/>
        <v>0</v>
      </c>
      <c r="AH3651" s="20">
        <f t="shared" si="958"/>
        <v>0</v>
      </c>
      <c r="AI3651" s="20">
        <f t="shared" si="947"/>
        <v>0</v>
      </c>
      <c r="AJ3651" s="20">
        <f t="shared" si="948"/>
        <v>0</v>
      </c>
      <c r="AK3651" s="20">
        <f t="shared" si="951"/>
        <v>0</v>
      </c>
      <c r="AL3651" s="171"/>
    </row>
    <row r="3652" spans="1:38" ht="15.75" customHeight="1" x14ac:dyDescent="0.25">
      <c r="A3652" s="3">
        <v>2179</v>
      </c>
      <c r="B3652" s="14">
        <f t="shared" ref="B3652:B3715" si="961">IF(A3652=A3651,B3651+1,1)</f>
        <v>1</v>
      </c>
      <c r="C3652" s="9">
        <v>45525</v>
      </c>
      <c r="D3652" s="3" t="s">
        <v>2374</v>
      </c>
      <c r="E3652" s="14" t="str">
        <f t="shared" si="959"/>
        <v>2179Oliva Stella1</v>
      </c>
      <c r="F3652" s="119" t="s">
        <v>4313</v>
      </c>
      <c r="G3652" s="119" t="s">
        <v>1329</v>
      </c>
      <c r="H3652" s="119">
        <v>119555</v>
      </c>
      <c r="I3652" s="10" t="s">
        <v>4336</v>
      </c>
      <c r="J3652" s="14" t="str">
        <f t="shared" si="952"/>
        <v>Sacar caja de velocidad, placa disco, volante motor. Controlar reten de bancada. Cambiar crapodina de embrague.. Armado total. Completar con liquido de freno. Purgar circuito de embrague. Desarmar distribucion completa. Sacar engranaje de arbol de levas de escape. Cambiar sensor de posicion de arbol de levas. Puesta a punto con herramientas especiales. Armado total. Cambiar correa poly-v de alternador.</v>
      </c>
      <c r="K3652" s="3" t="s">
        <v>3383</v>
      </c>
      <c r="L3652" s="3">
        <v>1</v>
      </c>
      <c r="M3652" s="10" t="s">
        <v>4314</v>
      </c>
      <c r="N3652" s="3" t="s">
        <v>734</v>
      </c>
      <c r="O3652" s="158">
        <v>93884.3</v>
      </c>
      <c r="P3652" s="158">
        <v>19715.7</v>
      </c>
      <c r="Q3652" s="7">
        <v>113600</v>
      </c>
      <c r="S3652" s="8"/>
      <c r="T3652" s="11">
        <v>1</v>
      </c>
      <c r="U3652" s="158">
        <v>117355.38</v>
      </c>
      <c r="V3652" s="158">
        <v>24644.62</v>
      </c>
      <c r="W3652" s="76">
        <v>142000</v>
      </c>
      <c r="X3652" s="16">
        <f t="shared" si="960"/>
        <v>142000</v>
      </c>
      <c r="Y3652" s="3">
        <v>1</v>
      </c>
      <c r="Z3652" s="114">
        <v>247933.89</v>
      </c>
      <c r="AA3652" s="114">
        <v>52066.11</v>
      </c>
      <c r="AB3652" s="4">
        <v>300000</v>
      </c>
      <c r="AC3652" s="18">
        <f t="shared" si="950"/>
        <v>300000</v>
      </c>
      <c r="AD3652" s="19">
        <f t="shared" si="955"/>
        <v>300000</v>
      </c>
      <c r="AE3652" s="21">
        <f t="shared" si="949"/>
        <v>113600</v>
      </c>
      <c r="AF3652" s="20">
        <f t="shared" si="956"/>
        <v>126655.9</v>
      </c>
      <c r="AG3652" s="20">
        <f t="shared" si="957"/>
        <v>158000</v>
      </c>
      <c r="AH3652" s="20">
        <f t="shared" si="958"/>
        <v>300000</v>
      </c>
      <c r="AI3652" s="20">
        <f t="shared" si="947"/>
        <v>458000</v>
      </c>
      <c r="AJ3652" s="20">
        <f t="shared" si="948"/>
        <v>0</v>
      </c>
      <c r="AK3652" s="20">
        <f t="shared" si="951"/>
        <v>458000</v>
      </c>
      <c r="AL3652" s="171"/>
    </row>
    <row r="3653" spans="1:38" ht="15.75" customHeight="1" x14ac:dyDescent="0.25">
      <c r="A3653" s="3">
        <v>2179</v>
      </c>
      <c r="B3653" s="14">
        <f t="shared" si="961"/>
        <v>2</v>
      </c>
      <c r="C3653" s="9">
        <f>IF(A3653=A3652,C3652,"")</f>
        <v>45525</v>
      </c>
      <c r="D3653" s="3" t="str">
        <f>IF(A3653=A3652,D3652,"")</f>
        <v>Oliva Stella</v>
      </c>
      <c r="E3653" s="14" t="str">
        <f t="shared" si="959"/>
        <v>2179Oliva Stella2</v>
      </c>
      <c r="J3653" s="14" t="str">
        <f t="shared" si="952"/>
        <v xml:space="preserve">Sacar caja de velocidad, placa disco, volante motor. Controlar reten de bancada. Cambiar crapodina de embrague.. Armado total. Completar con liquido de freno. Purgar circuito de embrague. Desarmar distribucion completa. Sacar engranaje de arbol de levas de escape. Cambiar sensor de posicion de arbol de levas. Puesta a punto con herramientas especiales. Armado total. Cambiar correa poly-v de alternador. </v>
      </c>
      <c r="L3653" s="3">
        <v>1</v>
      </c>
      <c r="M3653" s="10" t="s">
        <v>4315</v>
      </c>
      <c r="N3653" s="3" t="s">
        <v>2484</v>
      </c>
      <c r="O3653" s="158">
        <v>10790</v>
      </c>
      <c r="P3653" s="158">
        <v>2265.9</v>
      </c>
      <c r="Q3653" s="7">
        <v>13055.9</v>
      </c>
      <c r="S3653" s="8"/>
      <c r="T3653" s="11">
        <v>1</v>
      </c>
      <c r="U3653" s="158">
        <v>13223.14</v>
      </c>
      <c r="V3653" s="158">
        <v>2776.86</v>
      </c>
      <c r="W3653" s="76">
        <v>16000</v>
      </c>
      <c r="X3653" s="16">
        <f t="shared" si="960"/>
        <v>16000</v>
      </c>
      <c r="AC3653" s="18">
        <f t="shared" si="950"/>
        <v>0</v>
      </c>
      <c r="AD3653" s="19">
        <f t="shared" si="955"/>
        <v>300000</v>
      </c>
      <c r="AE3653" s="21">
        <f t="shared" si="949"/>
        <v>13055.9</v>
      </c>
      <c r="AF3653" s="20">
        <f t="shared" si="956"/>
        <v>0</v>
      </c>
      <c r="AG3653" s="20">
        <f t="shared" si="957"/>
        <v>0</v>
      </c>
      <c r="AH3653" s="20">
        <f t="shared" si="958"/>
        <v>0</v>
      </c>
      <c r="AI3653" s="20">
        <f t="shared" si="947"/>
        <v>0</v>
      </c>
      <c r="AJ3653" s="20">
        <f t="shared" si="948"/>
        <v>0</v>
      </c>
      <c r="AK3653" s="20">
        <f t="shared" si="951"/>
        <v>0</v>
      </c>
      <c r="AL3653" s="171"/>
    </row>
    <row r="3654" spans="1:38" ht="15.75" customHeight="1" x14ac:dyDescent="0.25">
      <c r="A3654" s="3">
        <v>2180</v>
      </c>
      <c r="B3654" s="14">
        <f t="shared" si="961"/>
        <v>1</v>
      </c>
      <c r="C3654" s="9">
        <v>45526</v>
      </c>
      <c r="D3654" s="3" t="s">
        <v>3606</v>
      </c>
      <c r="E3654" s="14" t="str">
        <f t="shared" si="959"/>
        <v>2180Fava Juan1</v>
      </c>
      <c r="F3654" s="119" t="s">
        <v>4318</v>
      </c>
      <c r="G3654" s="119" t="s">
        <v>3079</v>
      </c>
      <c r="I3654" s="10" t="s">
        <v>4319</v>
      </c>
      <c r="J3654" s="14" t="str">
        <f t="shared" si="952"/>
        <v>Sacar carter. Limpieza. Colocar carter nuevo. Agregar aceite motor. Escaneo del vehiculo. Se detectaron fusibles de sonda lambda 1 y 2 quemados. Cambiar fusibles. Sonda lambda 2 no funciona.</v>
      </c>
      <c r="K3654" s="3" t="s">
        <v>1539</v>
      </c>
      <c r="L3654" s="3">
        <v>1</v>
      </c>
      <c r="M3654" s="10" t="s">
        <v>4320</v>
      </c>
      <c r="N3654" s="3" t="s">
        <v>2430</v>
      </c>
      <c r="O3654" s="158">
        <v>96280.99</v>
      </c>
      <c r="P3654" s="158">
        <v>20219.009999999998</v>
      </c>
      <c r="Q3654" s="7">
        <v>116500</v>
      </c>
      <c r="S3654" s="8"/>
      <c r="T3654" s="11">
        <v>1</v>
      </c>
      <c r="U3654" s="158">
        <v>140495.87</v>
      </c>
      <c r="V3654" s="158">
        <v>29504.13</v>
      </c>
      <c r="W3654" s="76">
        <v>170000</v>
      </c>
      <c r="X3654" s="16">
        <f t="shared" si="960"/>
        <v>170000</v>
      </c>
      <c r="Y3654" s="3">
        <v>1</v>
      </c>
      <c r="Z3654" s="114">
        <v>100000</v>
      </c>
      <c r="AA3654" s="114">
        <v>21000</v>
      </c>
      <c r="AB3654" s="4">
        <v>121000</v>
      </c>
      <c r="AC3654" s="18">
        <f t="shared" si="950"/>
        <v>121000</v>
      </c>
      <c r="AD3654" s="19">
        <f t="shared" si="955"/>
        <v>121000</v>
      </c>
      <c r="AE3654" s="21">
        <f t="shared" si="949"/>
        <v>116500</v>
      </c>
      <c r="AF3654" s="20">
        <f t="shared" si="956"/>
        <v>143447.37</v>
      </c>
      <c r="AG3654" s="20">
        <f t="shared" si="957"/>
        <v>262000</v>
      </c>
      <c r="AH3654" s="20">
        <f t="shared" si="958"/>
        <v>121000</v>
      </c>
      <c r="AI3654" s="20">
        <f t="shared" si="947"/>
        <v>316528.92561983474</v>
      </c>
      <c r="AJ3654" s="20">
        <f t="shared" si="948"/>
        <v>66471.074380165301</v>
      </c>
      <c r="AK3654" s="20">
        <f t="shared" si="951"/>
        <v>383000</v>
      </c>
      <c r="AL3654" s="171">
        <v>71</v>
      </c>
    </row>
    <row r="3655" spans="1:38" ht="15.75" customHeight="1" x14ac:dyDescent="0.25">
      <c r="A3655" s="3">
        <v>2180</v>
      </c>
      <c r="B3655" s="14">
        <f t="shared" si="961"/>
        <v>2</v>
      </c>
      <c r="C3655" s="9">
        <f>IF(A3655=A3654,C3654,"")</f>
        <v>45526</v>
      </c>
      <c r="D3655" s="3" t="str">
        <f>IF(A3655=A3654,D3654,"")</f>
        <v>Fava Juan</v>
      </c>
      <c r="E3655" s="14" t="str">
        <f t="shared" si="959"/>
        <v>2180Fava Juan2</v>
      </c>
      <c r="J3655" s="14" t="str">
        <f t="shared" si="952"/>
        <v xml:space="preserve">Sacar carter. Limpieza. Colocar carter nuevo. Agregar aceite motor. Escaneo del vehiculo. Se detectaron fusibles de sonda lambda 1 y 2 quemados. Cambiar fusibles. Sonda lambda 2 no funciona. </v>
      </c>
      <c r="M3655" s="10" t="s">
        <v>98</v>
      </c>
      <c r="N3655" s="3" t="s">
        <v>771</v>
      </c>
      <c r="O3655" s="158">
        <v>5741.63</v>
      </c>
      <c r="P3655" s="158">
        <v>1205.74</v>
      </c>
      <c r="Q3655" s="7">
        <v>6947.37</v>
      </c>
      <c r="S3655" s="8"/>
      <c r="T3655" s="11">
        <v>4</v>
      </c>
      <c r="U3655" s="158">
        <v>14876.04</v>
      </c>
      <c r="V3655" s="158">
        <v>3123.96</v>
      </c>
      <c r="W3655" s="76">
        <v>18000</v>
      </c>
      <c r="X3655" s="16">
        <f t="shared" si="960"/>
        <v>72000</v>
      </c>
      <c r="AC3655" s="18">
        <f t="shared" si="950"/>
        <v>0</v>
      </c>
      <c r="AD3655" s="19">
        <f t="shared" si="955"/>
        <v>121000</v>
      </c>
      <c r="AE3655" s="21">
        <f t="shared" si="949"/>
        <v>27789.48</v>
      </c>
      <c r="AF3655" s="20">
        <f t="shared" si="956"/>
        <v>0</v>
      </c>
      <c r="AG3655" s="20">
        <f t="shared" si="957"/>
        <v>0</v>
      </c>
      <c r="AH3655" s="20">
        <f t="shared" si="958"/>
        <v>0</v>
      </c>
      <c r="AI3655" s="20">
        <f t="shared" si="947"/>
        <v>0</v>
      </c>
      <c r="AJ3655" s="20">
        <f t="shared" si="948"/>
        <v>0</v>
      </c>
      <c r="AK3655" s="20">
        <f t="shared" si="951"/>
        <v>0</v>
      </c>
      <c r="AL3655" s="171"/>
    </row>
    <row r="3656" spans="1:38" ht="15.75" customHeight="1" x14ac:dyDescent="0.25">
      <c r="A3656" s="3">
        <v>2180</v>
      </c>
      <c r="B3656" s="14">
        <f t="shared" si="961"/>
        <v>3</v>
      </c>
      <c r="C3656" s="9">
        <f>IF(A3656=A3655,C3655,"")</f>
        <v>45526</v>
      </c>
      <c r="D3656" s="3" t="str">
        <f>IF(A3656=A3655,D3655,"")</f>
        <v>Fava Juan</v>
      </c>
      <c r="E3656" s="14" t="str">
        <f t="shared" si="959"/>
        <v>2180Fava Juan3</v>
      </c>
      <c r="J3656" s="14" t="str">
        <f t="shared" si="952"/>
        <v xml:space="preserve">Sacar carter. Limpieza. Colocar carter nuevo. Agregar aceite motor. Escaneo del vehiculo. Se detectaron fusibles de sonda lambda 1 y 2 quemados. Cambiar fusibles. Sonda lambda 2 no funciona.  </v>
      </c>
      <c r="M3656" s="10" t="s">
        <v>4321</v>
      </c>
      <c r="N3656" s="3" t="s">
        <v>2544</v>
      </c>
      <c r="O3656" s="158">
        <v>16528.93</v>
      </c>
      <c r="P3656" s="158">
        <v>3471.07</v>
      </c>
      <c r="Q3656" s="7">
        <v>20000</v>
      </c>
      <c r="S3656" s="8"/>
      <c r="T3656" s="11">
        <v>1</v>
      </c>
      <c r="U3656" s="158">
        <v>16528.93</v>
      </c>
      <c r="V3656" s="158">
        <v>3471.07</v>
      </c>
      <c r="W3656" s="76">
        <v>20000</v>
      </c>
      <c r="X3656" s="16">
        <f t="shared" si="960"/>
        <v>20000</v>
      </c>
      <c r="AC3656" s="18">
        <f t="shared" si="950"/>
        <v>0</v>
      </c>
      <c r="AD3656" s="19">
        <f t="shared" si="955"/>
        <v>121000</v>
      </c>
      <c r="AE3656" s="21">
        <f t="shared" si="949"/>
        <v>20000</v>
      </c>
      <c r="AF3656" s="20">
        <f t="shared" si="956"/>
        <v>0</v>
      </c>
      <c r="AG3656" s="20">
        <f t="shared" si="957"/>
        <v>0</v>
      </c>
      <c r="AH3656" s="20">
        <f t="shared" si="958"/>
        <v>0</v>
      </c>
      <c r="AI3656" s="20">
        <f t="shared" si="947"/>
        <v>0</v>
      </c>
      <c r="AJ3656" s="20">
        <f t="shared" si="948"/>
        <v>0</v>
      </c>
      <c r="AK3656" s="20">
        <f t="shared" si="951"/>
        <v>0</v>
      </c>
      <c r="AL3656" s="171"/>
    </row>
    <row r="3657" spans="1:38" ht="15.75" customHeight="1" x14ac:dyDescent="0.25">
      <c r="A3657" s="3">
        <v>2181</v>
      </c>
      <c r="B3657" s="14">
        <f t="shared" si="961"/>
        <v>1</v>
      </c>
      <c r="C3657" s="9">
        <v>45526</v>
      </c>
      <c r="D3657" s="3" t="s">
        <v>116</v>
      </c>
      <c r="E3657" s="14" t="str">
        <f t="shared" si="959"/>
        <v>2181Transporte Palloni1</v>
      </c>
      <c r="F3657" s="119" t="s">
        <v>2281</v>
      </c>
      <c r="G3657" s="119" t="s">
        <v>1318</v>
      </c>
      <c r="H3657" s="119">
        <v>688446</v>
      </c>
      <c r="I3657" s="10" t="s">
        <v>4322</v>
      </c>
      <c r="J3657" s="14" t="str">
        <f t="shared" si="952"/>
        <v>Cambiar termostato y cuerpo de termostato.</v>
      </c>
      <c r="K3657" s="3" t="s">
        <v>2390</v>
      </c>
      <c r="S3657" s="8"/>
      <c r="W3657" s="76"/>
      <c r="X3657" s="16">
        <f t="shared" si="960"/>
        <v>0</v>
      </c>
      <c r="Y3657" s="3">
        <v>1</v>
      </c>
      <c r="Z3657" s="114">
        <v>60000</v>
      </c>
      <c r="AA3657" s="114">
        <v>12600</v>
      </c>
      <c r="AB3657" s="4">
        <v>72600</v>
      </c>
      <c r="AC3657" s="18">
        <f t="shared" si="950"/>
        <v>72600</v>
      </c>
      <c r="AD3657" s="19">
        <f t="shared" si="955"/>
        <v>72600</v>
      </c>
      <c r="AE3657" s="21">
        <f t="shared" si="949"/>
        <v>0</v>
      </c>
      <c r="AF3657" s="20">
        <f t="shared" si="956"/>
        <v>0</v>
      </c>
      <c r="AG3657" s="20">
        <f t="shared" si="957"/>
        <v>0</v>
      </c>
      <c r="AH3657" s="20">
        <f t="shared" si="958"/>
        <v>72600</v>
      </c>
      <c r="AI3657" s="20">
        <f t="shared" si="947"/>
        <v>60000</v>
      </c>
      <c r="AJ3657" s="20">
        <f t="shared" si="948"/>
        <v>12600</v>
      </c>
      <c r="AK3657" s="20">
        <f t="shared" si="951"/>
        <v>72600</v>
      </c>
      <c r="AL3657" s="171">
        <v>79</v>
      </c>
    </row>
    <row r="3658" spans="1:38" ht="15.75" customHeight="1" x14ac:dyDescent="0.25">
      <c r="A3658" s="3">
        <v>2181</v>
      </c>
      <c r="B3658" s="14">
        <f t="shared" si="961"/>
        <v>2</v>
      </c>
      <c r="C3658" s="9">
        <f>IF(A3658=A3657,C3657,"")</f>
        <v>45526</v>
      </c>
      <c r="D3658" s="3" t="str">
        <f>IF(A3658=A3657,D3657,"")</f>
        <v>Transporte Palloni</v>
      </c>
      <c r="E3658" s="14" t="str">
        <f t="shared" si="959"/>
        <v>2181Transporte Palloni2</v>
      </c>
      <c r="J3658" s="14" t="str">
        <f t="shared" si="952"/>
        <v xml:space="preserve">Cambiar termostato y cuerpo de termostato. </v>
      </c>
      <c r="S3658" s="8"/>
      <c r="W3658" s="76"/>
      <c r="X3658" s="16">
        <f t="shared" si="960"/>
        <v>0</v>
      </c>
      <c r="AC3658" s="18">
        <f t="shared" si="950"/>
        <v>0</v>
      </c>
      <c r="AD3658" s="19">
        <f t="shared" si="955"/>
        <v>72600</v>
      </c>
      <c r="AE3658" s="21">
        <f t="shared" si="949"/>
        <v>0</v>
      </c>
      <c r="AF3658" s="20">
        <f t="shared" si="956"/>
        <v>0</v>
      </c>
      <c r="AG3658" s="20">
        <f t="shared" si="957"/>
        <v>0</v>
      </c>
      <c r="AH3658" s="20">
        <f t="shared" si="958"/>
        <v>0</v>
      </c>
      <c r="AI3658" s="20">
        <f t="shared" si="947"/>
        <v>0</v>
      </c>
      <c r="AJ3658" s="20">
        <f t="shared" si="948"/>
        <v>0</v>
      </c>
      <c r="AK3658" s="20">
        <f t="shared" si="951"/>
        <v>0</v>
      </c>
      <c r="AL3658" s="171"/>
    </row>
    <row r="3659" spans="1:38" ht="15.75" customHeight="1" x14ac:dyDescent="0.25">
      <c r="A3659" s="3">
        <v>2182</v>
      </c>
      <c r="B3659" s="14">
        <f t="shared" si="961"/>
        <v>1</v>
      </c>
      <c r="C3659" s="9">
        <v>45527</v>
      </c>
      <c r="D3659" s="3" t="s">
        <v>116</v>
      </c>
      <c r="E3659" s="14" t="str">
        <f t="shared" si="959"/>
        <v>2182Transporte Palloni1</v>
      </c>
      <c r="F3659" s="119" t="s">
        <v>964</v>
      </c>
      <c r="G3659" s="119" t="s">
        <v>1318</v>
      </c>
      <c r="H3659" s="119">
        <v>418682</v>
      </c>
      <c r="I3659" s="10" t="s">
        <v>4387</v>
      </c>
      <c r="J3659" s="14" t="str">
        <f t="shared" si="952"/>
        <v>Sacar bobinas de encendido. Controlar estado de bobinas en probador especifico. Cambiar bobina de cilindro n°1. Cambiar juego de bujias.</v>
      </c>
      <c r="K3659" s="3" t="s">
        <v>1539</v>
      </c>
      <c r="S3659" s="8"/>
      <c r="W3659" s="76"/>
      <c r="X3659" s="16">
        <f t="shared" si="960"/>
        <v>0</v>
      </c>
      <c r="Y3659" s="3">
        <v>1</v>
      </c>
      <c r="Z3659" s="114">
        <v>50000</v>
      </c>
      <c r="AA3659" s="114">
        <v>10500</v>
      </c>
      <c r="AB3659" s="4">
        <v>60500</v>
      </c>
      <c r="AC3659" s="18">
        <f t="shared" si="950"/>
        <v>60500</v>
      </c>
      <c r="AD3659" s="19">
        <f t="shared" si="955"/>
        <v>60500</v>
      </c>
      <c r="AE3659" s="21">
        <f t="shared" si="949"/>
        <v>0</v>
      </c>
      <c r="AF3659" s="20">
        <f t="shared" si="956"/>
        <v>0</v>
      </c>
      <c r="AG3659" s="20">
        <f t="shared" si="957"/>
        <v>0</v>
      </c>
      <c r="AH3659" s="20">
        <f t="shared" si="958"/>
        <v>60500</v>
      </c>
      <c r="AI3659" s="20">
        <f t="shared" si="947"/>
        <v>50000</v>
      </c>
      <c r="AJ3659" s="20">
        <f t="shared" si="948"/>
        <v>10500</v>
      </c>
      <c r="AK3659" s="20">
        <f t="shared" si="951"/>
        <v>60500</v>
      </c>
      <c r="AL3659" s="171">
        <v>79</v>
      </c>
    </row>
    <row r="3660" spans="1:38" ht="15.75" customHeight="1" x14ac:dyDescent="0.25">
      <c r="A3660" s="3">
        <v>2182</v>
      </c>
      <c r="B3660" s="14">
        <f t="shared" si="961"/>
        <v>2</v>
      </c>
      <c r="C3660" s="9">
        <f>IF(A3660=A3659,C3659,"")</f>
        <v>45527</v>
      </c>
      <c r="D3660" s="3" t="str">
        <f>IF(A3660=A3659,D3659,"")</f>
        <v>Transporte Palloni</v>
      </c>
      <c r="E3660" s="14" t="str">
        <f t="shared" si="959"/>
        <v>2182Transporte Palloni2</v>
      </c>
      <c r="J3660" s="14" t="str">
        <f t="shared" si="952"/>
        <v xml:space="preserve">Sacar bobinas de encendido. Controlar estado de bobinas en probador especifico. Cambiar bobina de cilindro n°1. Cambiar juego de bujias. </v>
      </c>
      <c r="S3660" s="8"/>
      <c r="W3660" s="76"/>
      <c r="X3660" s="16">
        <f t="shared" si="960"/>
        <v>0</v>
      </c>
      <c r="AC3660" s="18">
        <f t="shared" si="950"/>
        <v>0</v>
      </c>
      <c r="AD3660" s="19">
        <f t="shared" si="955"/>
        <v>60500</v>
      </c>
      <c r="AE3660" s="21">
        <f t="shared" si="949"/>
        <v>0</v>
      </c>
      <c r="AF3660" s="20">
        <f t="shared" si="956"/>
        <v>0</v>
      </c>
      <c r="AG3660" s="20">
        <f t="shared" si="957"/>
        <v>0</v>
      </c>
      <c r="AH3660" s="20">
        <f t="shared" si="958"/>
        <v>0</v>
      </c>
      <c r="AI3660" s="20">
        <f t="shared" si="947"/>
        <v>0</v>
      </c>
      <c r="AJ3660" s="20">
        <f t="shared" si="948"/>
        <v>0</v>
      </c>
      <c r="AK3660" s="20">
        <f t="shared" si="951"/>
        <v>0</v>
      </c>
      <c r="AL3660" s="171"/>
    </row>
    <row r="3661" spans="1:38" ht="15.75" customHeight="1" x14ac:dyDescent="0.25">
      <c r="A3661" s="3">
        <v>2183</v>
      </c>
      <c r="B3661" s="14">
        <f t="shared" si="961"/>
        <v>1</v>
      </c>
      <c r="C3661" s="9">
        <v>45527</v>
      </c>
      <c r="D3661" s="3" t="s">
        <v>507</v>
      </c>
      <c r="E3661" s="14" t="str">
        <f t="shared" si="959"/>
        <v>2183Moretti Renato1</v>
      </c>
      <c r="F3661" s="119" t="s">
        <v>2197</v>
      </c>
      <c r="G3661" s="119" t="s">
        <v>2198</v>
      </c>
      <c r="H3661" s="119">
        <v>274172</v>
      </c>
      <c r="I3661" s="10" t="s">
        <v>4324</v>
      </c>
      <c r="J3661" s="14" t="str">
        <f t="shared" si="952"/>
        <v>Service completo. Cambio de aceite y filtros. Control general del vehiculo. Cambiar rotula superior derecha. Desarmar embocador de ventilador. Cambiar viscoso. Armado total. Escaneo del vehiculo. Se hayo averia de ABS en rueda trasera izquierda.</v>
      </c>
      <c r="K3661" s="3" t="s">
        <v>1512</v>
      </c>
      <c r="L3661" s="3">
        <v>1</v>
      </c>
      <c r="M3661" s="10" t="s">
        <v>918</v>
      </c>
      <c r="N3661" s="3" t="s">
        <v>771</v>
      </c>
      <c r="O3661" s="158">
        <v>62809.919999999998</v>
      </c>
      <c r="P3661" s="158">
        <v>13190.08</v>
      </c>
      <c r="Q3661" s="7">
        <v>76000</v>
      </c>
      <c r="R3661" s="7" t="s">
        <v>1478</v>
      </c>
      <c r="S3661" s="8"/>
      <c r="T3661" s="11">
        <v>1</v>
      </c>
      <c r="U3661" s="158">
        <v>86776.86</v>
      </c>
      <c r="V3661" s="158">
        <v>18223.14</v>
      </c>
      <c r="W3661" s="76">
        <v>105000</v>
      </c>
      <c r="X3661" s="16">
        <f t="shared" si="960"/>
        <v>105000</v>
      </c>
      <c r="Y3661" s="3">
        <v>1</v>
      </c>
      <c r="Z3661" s="114">
        <v>214876.04</v>
      </c>
      <c r="AA3661" s="114">
        <v>45123.96</v>
      </c>
      <c r="AB3661" s="4">
        <v>260000</v>
      </c>
      <c r="AC3661" s="18">
        <f t="shared" si="950"/>
        <v>260000</v>
      </c>
      <c r="AD3661" s="19">
        <f t="shared" si="955"/>
        <v>260000</v>
      </c>
      <c r="AE3661" s="21">
        <f t="shared" si="949"/>
        <v>76000</v>
      </c>
      <c r="AF3661" s="20">
        <f t="shared" si="956"/>
        <v>376830.63</v>
      </c>
      <c r="AG3661" s="20">
        <f t="shared" si="957"/>
        <v>572000</v>
      </c>
      <c r="AH3661" s="20">
        <f t="shared" si="958"/>
        <v>260000</v>
      </c>
      <c r="AI3661" s="20">
        <f t="shared" si="947"/>
        <v>687603.30578512396</v>
      </c>
      <c r="AJ3661" s="20">
        <f t="shared" si="948"/>
        <v>144396.69421487601</v>
      </c>
      <c r="AK3661" s="20">
        <f t="shared" si="951"/>
        <v>832000</v>
      </c>
      <c r="AL3661" s="171">
        <v>73</v>
      </c>
    </row>
    <row r="3662" spans="1:38" ht="15.75" customHeight="1" x14ac:dyDescent="0.25">
      <c r="A3662" s="3">
        <v>2183</v>
      </c>
      <c r="B3662" s="14">
        <f t="shared" si="961"/>
        <v>2</v>
      </c>
      <c r="C3662" s="9">
        <f>IF(A3662=A3661,C3661,"")</f>
        <v>45527</v>
      </c>
      <c r="D3662" s="3" t="str">
        <f>IF(A3662=A3661,D3661,"")</f>
        <v>Moretti Renato</v>
      </c>
      <c r="E3662" s="14" t="str">
        <f t="shared" si="959"/>
        <v>2183Moretti Renato2</v>
      </c>
      <c r="J3662" s="14" t="str">
        <f t="shared" si="952"/>
        <v xml:space="preserve">Service completo. Cambio de aceite y filtros. Control general del vehiculo. Cambiar rotula superior derecha. Desarmar embocador de ventilador. Cambiar viscoso. Armado total. Escaneo del vehiculo. Se hayo averia de ABS en rueda trasera izquierda. </v>
      </c>
      <c r="L3662" s="3">
        <v>1</v>
      </c>
      <c r="M3662" s="10" t="s">
        <v>222</v>
      </c>
      <c r="N3662" s="3" t="s">
        <v>771</v>
      </c>
      <c r="O3662" s="158">
        <v>5314.57</v>
      </c>
      <c r="P3662" s="158">
        <v>1116.06</v>
      </c>
      <c r="Q3662" s="7">
        <v>6430.63</v>
      </c>
      <c r="S3662" s="8"/>
      <c r="T3662" s="11">
        <v>5.5</v>
      </c>
      <c r="U3662" s="158">
        <v>14876.04</v>
      </c>
      <c r="V3662" s="158">
        <v>3123.96</v>
      </c>
      <c r="W3662" s="76">
        <v>18000</v>
      </c>
      <c r="X3662" s="16">
        <f t="shared" si="960"/>
        <v>99000</v>
      </c>
      <c r="AC3662" s="18">
        <f t="shared" si="950"/>
        <v>0</v>
      </c>
      <c r="AD3662" s="19">
        <f t="shared" si="955"/>
        <v>260000</v>
      </c>
      <c r="AE3662" s="21">
        <f t="shared" si="949"/>
        <v>35368.465000000004</v>
      </c>
      <c r="AF3662" s="20">
        <f t="shared" si="956"/>
        <v>0</v>
      </c>
      <c r="AG3662" s="20">
        <f t="shared" si="957"/>
        <v>0</v>
      </c>
      <c r="AH3662" s="20">
        <f t="shared" si="958"/>
        <v>0</v>
      </c>
      <c r="AI3662" s="20">
        <f t="shared" si="947"/>
        <v>0</v>
      </c>
      <c r="AJ3662" s="20">
        <f t="shared" si="948"/>
        <v>0</v>
      </c>
      <c r="AK3662" s="20">
        <f t="shared" si="951"/>
        <v>0</v>
      </c>
      <c r="AL3662" s="171"/>
    </row>
    <row r="3663" spans="1:38" ht="15.75" customHeight="1" x14ac:dyDescent="0.25">
      <c r="A3663" s="3">
        <v>2183</v>
      </c>
      <c r="B3663" s="14">
        <f t="shared" si="961"/>
        <v>3</v>
      </c>
      <c r="C3663" s="9">
        <f>IF(A3663=A3662,C3662,"")</f>
        <v>45527</v>
      </c>
      <c r="D3663" s="3" t="str">
        <f>IF(A3663=A3662,D3662,"")</f>
        <v>Moretti Renato</v>
      </c>
      <c r="E3663" s="14" t="str">
        <f t="shared" si="959"/>
        <v>2183Moretti Renato3</v>
      </c>
      <c r="J3663" s="14" t="str">
        <f t="shared" si="952"/>
        <v xml:space="preserve">Service completo. Cambio de aceite y filtros. Control general del vehiculo. Cambiar rotula superior derecha. Desarmar embocador de ventilador. Cambiar viscoso. Armado total. Escaneo del vehiculo. Se hayo averia de ABS en rueda trasera izquierda.  </v>
      </c>
      <c r="L3663" s="3">
        <v>1</v>
      </c>
      <c r="M3663" s="10" t="s">
        <v>2799</v>
      </c>
      <c r="N3663" s="3" t="s">
        <v>734</v>
      </c>
      <c r="O3663" s="158">
        <v>31735.54</v>
      </c>
      <c r="P3663" s="158">
        <v>6664.46</v>
      </c>
      <c r="Q3663" s="7">
        <v>38400</v>
      </c>
      <c r="S3663" s="8"/>
      <c r="T3663" s="11">
        <v>1</v>
      </c>
      <c r="U3663" s="158">
        <v>39669.43</v>
      </c>
      <c r="V3663" s="158">
        <v>8330.57</v>
      </c>
      <c r="W3663" s="76">
        <v>48000</v>
      </c>
      <c r="X3663" s="16">
        <f t="shared" si="960"/>
        <v>48000</v>
      </c>
      <c r="AC3663" s="18">
        <f t="shared" si="950"/>
        <v>0</v>
      </c>
      <c r="AD3663" s="19">
        <f t="shared" si="955"/>
        <v>260000</v>
      </c>
      <c r="AE3663" s="21">
        <f t="shared" si="949"/>
        <v>38400</v>
      </c>
      <c r="AF3663" s="20">
        <f t="shared" si="956"/>
        <v>0</v>
      </c>
      <c r="AG3663" s="20">
        <f t="shared" si="957"/>
        <v>0</v>
      </c>
      <c r="AH3663" s="20">
        <f t="shared" si="958"/>
        <v>0</v>
      </c>
      <c r="AI3663" s="20">
        <f t="shared" ref="AI3663:AI3726" si="962">IF(AL3663&lt;&gt;0,AK3663/1.21,AK3663)</f>
        <v>0</v>
      </c>
      <c r="AJ3663" s="20">
        <f t="shared" ref="AJ3663:AJ3726" si="963">IF(AL3663&lt;&gt;0,AI3663*0.21,0)</f>
        <v>0</v>
      </c>
      <c r="AK3663" s="20">
        <f t="shared" si="951"/>
        <v>0</v>
      </c>
      <c r="AL3663" s="171"/>
    </row>
    <row r="3664" spans="1:38" ht="15.75" customHeight="1" x14ac:dyDescent="0.25">
      <c r="A3664" s="3">
        <v>2183</v>
      </c>
      <c r="B3664" s="14">
        <f t="shared" si="961"/>
        <v>4</v>
      </c>
      <c r="C3664" s="9">
        <f>IF(A3664=A3663,C3663,"")</f>
        <v>45527</v>
      </c>
      <c r="D3664" s="3" t="str">
        <f>IF(A3664=A3663,D3663,"")</f>
        <v>Moretti Renato</v>
      </c>
      <c r="E3664" s="14" t="str">
        <f t="shared" si="959"/>
        <v>2183Moretti Renato4</v>
      </c>
      <c r="J3664" s="14" t="str">
        <f t="shared" si="952"/>
        <v xml:space="preserve">Service completo. Cambio de aceite y filtros. Control general del vehiculo. Cambiar rotula superior derecha. Desarmar embocador de ventilador. Cambiar viscoso. Armado total. Escaneo del vehiculo. Se hayo averia de ABS en rueda trasera izquierda.   </v>
      </c>
      <c r="L3664" s="3">
        <v>1</v>
      </c>
      <c r="M3664" s="10" t="s">
        <v>2772</v>
      </c>
      <c r="N3664" s="3" t="s">
        <v>734</v>
      </c>
      <c r="O3664" s="158">
        <v>211570.25</v>
      </c>
      <c r="P3664" s="158">
        <v>44429.75</v>
      </c>
      <c r="Q3664" s="7">
        <v>256000</v>
      </c>
      <c r="S3664" s="8"/>
      <c r="T3664" s="11">
        <v>1</v>
      </c>
      <c r="U3664" s="158">
        <v>264462.81</v>
      </c>
      <c r="V3664" s="158">
        <v>55537.19</v>
      </c>
      <c r="W3664" s="76">
        <v>320000</v>
      </c>
      <c r="X3664" s="16">
        <f t="shared" si="960"/>
        <v>320000</v>
      </c>
      <c r="AC3664" s="18">
        <f t="shared" si="950"/>
        <v>0</v>
      </c>
      <c r="AD3664" s="19">
        <f t="shared" si="955"/>
        <v>260000</v>
      </c>
      <c r="AE3664" s="21">
        <f t="shared" si="949"/>
        <v>256000</v>
      </c>
      <c r="AF3664" s="20">
        <f t="shared" si="956"/>
        <v>0</v>
      </c>
      <c r="AG3664" s="20">
        <f t="shared" si="957"/>
        <v>0</v>
      </c>
      <c r="AH3664" s="20">
        <f t="shared" si="958"/>
        <v>0</v>
      </c>
      <c r="AI3664" s="20">
        <f t="shared" si="962"/>
        <v>0</v>
      </c>
      <c r="AJ3664" s="20">
        <f t="shared" si="963"/>
        <v>0</v>
      </c>
      <c r="AK3664" s="20">
        <f t="shared" si="951"/>
        <v>0</v>
      </c>
      <c r="AL3664" s="171"/>
    </row>
    <row r="3665" spans="1:38" ht="15.75" customHeight="1" x14ac:dyDescent="0.25">
      <c r="A3665" s="3">
        <v>2184</v>
      </c>
      <c r="B3665" s="14">
        <f t="shared" si="961"/>
        <v>1</v>
      </c>
      <c r="C3665" s="9">
        <v>45527</v>
      </c>
      <c r="D3665" s="3" t="s">
        <v>1650</v>
      </c>
      <c r="E3665" s="14" t="str">
        <f t="shared" si="959"/>
        <v>2184Cipolla Miren1</v>
      </c>
      <c r="F3665" s="119" t="s">
        <v>1653</v>
      </c>
      <c r="G3665" s="119" t="s">
        <v>999</v>
      </c>
      <c r="H3665" s="119">
        <v>116344</v>
      </c>
      <c r="I3665" s="10" t="s">
        <v>4323</v>
      </c>
      <c r="J3665" s="14" t="str">
        <f t="shared" si="952"/>
        <v>Service completo. Cambio de aceite y filtros. Control general del vehiculo. Cambiar juego de escobillas limpia parabrisas delantero.</v>
      </c>
      <c r="K3665" s="3" t="s">
        <v>1665</v>
      </c>
      <c r="L3665" s="3">
        <v>1</v>
      </c>
      <c r="M3665" s="10" t="s">
        <v>918</v>
      </c>
      <c r="N3665" s="3" t="s">
        <v>771</v>
      </c>
      <c r="O3665" s="158">
        <v>25619.84</v>
      </c>
      <c r="P3665" s="158">
        <v>5380.16</v>
      </c>
      <c r="Q3665" s="7">
        <v>31000</v>
      </c>
      <c r="R3665" s="7" t="s">
        <v>1478</v>
      </c>
      <c r="S3665" s="8"/>
      <c r="T3665" s="11">
        <v>1</v>
      </c>
      <c r="U3665" s="158">
        <v>36363.64</v>
      </c>
      <c r="V3665" s="158">
        <v>7636.36</v>
      </c>
      <c r="W3665" s="76">
        <v>44000</v>
      </c>
      <c r="X3665" s="16">
        <f t="shared" si="960"/>
        <v>44000</v>
      </c>
      <c r="Y3665" s="3">
        <v>1</v>
      </c>
      <c r="Z3665" s="114">
        <v>61983.48</v>
      </c>
      <c r="AA3665" s="114">
        <v>13016.52</v>
      </c>
      <c r="AB3665" s="4">
        <v>75000</v>
      </c>
      <c r="AC3665" s="18">
        <f t="shared" si="950"/>
        <v>75000</v>
      </c>
      <c r="AD3665" s="19">
        <f t="shared" si="955"/>
        <v>75000</v>
      </c>
      <c r="AE3665" s="21">
        <f t="shared" si="949"/>
        <v>31000</v>
      </c>
      <c r="AF3665" s="20">
        <f t="shared" si="956"/>
        <v>50516.75</v>
      </c>
      <c r="AG3665" s="20">
        <f t="shared" si="957"/>
        <v>118000</v>
      </c>
      <c r="AH3665" s="20">
        <f t="shared" si="958"/>
        <v>75000</v>
      </c>
      <c r="AI3665" s="20">
        <f t="shared" si="962"/>
        <v>193000</v>
      </c>
      <c r="AJ3665" s="20">
        <f t="shared" si="963"/>
        <v>0</v>
      </c>
      <c r="AK3665" s="20">
        <f t="shared" si="951"/>
        <v>193000</v>
      </c>
      <c r="AL3665" s="171"/>
    </row>
    <row r="3666" spans="1:38" ht="15.75" customHeight="1" x14ac:dyDescent="0.25">
      <c r="A3666" s="3">
        <v>2184</v>
      </c>
      <c r="B3666" s="14">
        <f t="shared" si="961"/>
        <v>2</v>
      </c>
      <c r="C3666" s="9">
        <f>IF(A3666=A3665,C3665,"")</f>
        <v>45527</v>
      </c>
      <c r="D3666" s="3" t="str">
        <f>IF(A3666=A3665,D3665,"")</f>
        <v>Cipolla Miren</v>
      </c>
      <c r="E3666" s="14" t="str">
        <f t="shared" si="959"/>
        <v>2184Cipolla Miren2</v>
      </c>
      <c r="J3666" s="14" t="str">
        <f t="shared" si="952"/>
        <v xml:space="preserve">Service completo. Cambio de aceite y filtros. Control general del vehiculo. Cambiar juego de escobillas limpia parabrisas delantero. </v>
      </c>
      <c r="L3666" s="3">
        <v>1</v>
      </c>
      <c r="M3666" s="10" t="s">
        <v>728</v>
      </c>
      <c r="N3666" s="3" t="s">
        <v>771</v>
      </c>
      <c r="O3666" s="158">
        <v>2906.41</v>
      </c>
      <c r="P3666" s="158">
        <v>610.34</v>
      </c>
      <c r="Q3666" s="7">
        <v>3516.75</v>
      </c>
      <c r="S3666" s="8"/>
      <c r="T3666" s="11">
        <v>4</v>
      </c>
      <c r="U3666" s="158">
        <v>10330.58</v>
      </c>
      <c r="V3666" s="158">
        <v>2169.42</v>
      </c>
      <c r="W3666" s="76">
        <v>12500</v>
      </c>
      <c r="X3666" s="16">
        <f t="shared" si="960"/>
        <v>50000</v>
      </c>
      <c r="AC3666" s="18">
        <f t="shared" si="950"/>
        <v>0</v>
      </c>
      <c r="AD3666" s="19">
        <f t="shared" si="955"/>
        <v>75000</v>
      </c>
      <c r="AE3666" s="21">
        <f t="shared" si="949"/>
        <v>14067</v>
      </c>
      <c r="AF3666" s="20">
        <f t="shared" si="956"/>
        <v>0</v>
      </c>
      <c r="AG3666" s="20">
        <f t="shared" si="957"/>
        <v>0</v>
      </c>
      <c r="AH3666" s="20">
        <f t="shared" si="958"/>
        <v>0</v>
      </c>
      <c r="AI3666" s="20">
        <f t="shared" si="962"/>
        <v>0</v>
      </c>
      <c r="AJ3666" s="20">
        <f t="shared" si="963"/>
        <v>0</v>
      </c>
      <c r="AK3666" s="20">
        <f t="shared" si="951"/>
        <v>0</v>
      </c>
      <c r="AL3666" s="171"/>
    </row>
    <row r="3667" spans="1:38" ht="15.75" customHeight="1" x14ac:dyDescent="0.25">
      <c r="A3667" s="3">
        <v>2184</v>
      </c>
      <c r="B3667" s="14">
        <f t="shared" si="961"/>
        <v>3</v>
      </c>
      <c r="C3667" s="9">
        <f>IF(A3667=A3666,C3666,"")</f>
        <v>45527</v>
      </c>
      <c r="D3667" s="3" t="str">
        <f>IF(A3667=A3666,D3666,"")</f>
        <v>Cipolla Miren</v>
      </c>
      <c r="E3667" s="14" t="str">
        <f t="shared" si="959"/>
        <v>2184Cipolla Miren3</v>
      </c>
      <c r="J3667" s="14" t="str">
        <f t="shared" si="952"/>
        <v xml:space="preserve">Service completo. Cambio de aceite y filtros. Control general del vehiculo. Cambiar juego de escobillas limpia parabrisas delantero.  </v>
      </c>
      <c r="L3667" s="3">
        <v>1</v>
      </c>
      <c r="M3667" s="10" t="s">
        <v>3025</v>
      </c>
      <c r="N3667" s="3" t="s">
        <v>771</v>
      </c>
      <c r="O3667" s="158">
        <v>13223.14</v>
      </c>
      <c r="P3667" s="158">
        <v>2776.86</v>
      </c>
      <c r="Q3667" s="7">
        <v>16000</v>
      </c>
      <c r="S3667" s="8"/>
      <c r="T3667" s="11">
        <v>1</v>
      </c>
      <c r="U3667" s="158">
        <v>19834.71</v>
      </c>
      <c r="V3667" s="158">
        <v>4165.29</v>
      </c>
      <c r="W3667" s="76">
        <v>24000</v>
      </c>
      <c r="X3667" s="16">
        <f t="shared" si="960"/>
        <v>24000</v>
      </c>
      <c r="AC3667" s="18">
        <f t="shared" si="950"/>
        <v>0</v>
      </c>
      <c r="AD3667" s="19">
        <f t="shared" si="955"/>
        <v>75000</v>
      </c>
      <c r="AE3667" s="21">
        <f t="shared" si="949"/>
        <v>16000</v>
      </c>
      <c r="AF3667" s="20">
        <f t="shared" si="956"/>
        <v>0</v>
      </c>
      <c r="AG3667" s="20">
        <f t="shared" si="957"/>
        <v>0</v>
      </c>
      <c r="AH3667" s="20">
        <f t="shared" si="958"/>
        <v>0</v>
      </c>
      <c r="AI3667" s="20">
        <f t="shared" si="962"/>
        <v>0</v>
      </c>
      <c r="AJ3667" s="20">
        <f t="shared" si="963"/>
        <v>0</v>
      </c>
      <c r="AK3667" s="20">
        <f t="shared" si="951"/>
        <v>0</v>
      </c>
      <c r="AL3667" s="171"/>
    </row>
    <row r="3668" spans="1:38" ht="15.75" customHeight="1" x14ac:dyDescent="0.25">
      <c r="A3668" s="3">
        <v>2185</v>
      </c>
      <c r="B3668" s="14">
        <f t="shared" si="961"/>
        <v>1</v>
      </c>
      <c r="C3668" s="9">
        <v>45530</v>
      </c>
      <c r="D3668" s="3" t="s">
        <v>745</v>
      </c>
      <c r="E3668" s="14" t="str">
        <f t="shared" si="959"/>
        <v>2185Llanos Raquel1</v>
      </c>
      <c r="F3668" s="119" t="s">
        <v>4326</v>
      </c>
      <c r="G3668" s="119" t="s">
        <v>4327</v>
      </c>
      <c r="H3668" s="119">
        <v>153000</v>
      </c>
      <c r="I3668" s="10" t="s">
        <v>2170</v>
      </c>
      <c r="J3668" s="14" t="str">
        <f t="shared" si="952"/>
        <v>Service completo. Cambio de aceite y filtros. Control general del vehiculo.</v>
      </c>
      <c r="K3668" s="3" t="s">
        <v>2390</v>
      </c>
      <c r="L3668" s="3">
        <v>1</v>
      </c>
      <c r="M3668" s="10" t="s">
        <v>918</v>
      </c>
      <c r="N3668" s="3" t="s">
        <v>771</v>
      </c>
      <c r="O3668" s="158">
        <v>34710</v>
      </c>
      <c r="P3668" s="158">
        <v>7289.25</v>
      </c>
      <c r="Q3668" s="7">
        <v>42000</v>
      </c>
      <c r="R3668" s="7" t="s">
        <v>1478</v>
      </c>
      <c r="S3668" s="8"/>
      <c r="T3668" s="11">
        <v>1</v>
      </c>
      <c r="U3668" s="158">
        <v>48760.33</v>
      </c>
      <c r="V3668" s="158">
        <v>10239.67</v>
      </c>
      <c r="W3668" s="76">
        <v>59000</v>
      </c>
      <c r="X3668" s="16">
        <f t="shared" si="960"/>
        <v>59000</v>
      </c>
      <c r="Y3668" s="3">
        <v>1</v>
      </c>
      <c r="Z3668" s="114">
        <v>57851.24</v>
      </c>
      <c r="AA3668" s="114">
        <v>12148.76</v>
      </c>
      <c r="AB3668" s="4">
        <v>70000</v>
      </c>
      <c r="AC3668" s="18">
        <f t="shared" si="950"/>
        <v>70000</v>
      </c>
      <c r="AD3668" s="19">
        <f t="shared" si="955"/>
        <v>70000</v>
      </c>
      <c r="AE3668" s="21">
        <f t="shared" si="949"/>
        <v>42000</v>
      </c>
      <c r="AF3668" s="20">
        <f t="shared" si="956"/>
        <v>45516.75</v>
      </c>
      <c r="AG3668" s="20">
        <f t="shared" si="957"/>
        <v>159000</v>
      </c>
      <c r="AH3668" s="20">
        <f t="shared" si="958"/>
        <v>70000</v>
      </c>
      <c r="AI3668" s="20">
        <f t="shared" si="962"/>
        <v>229000</v>
      </c>
      <c r="AJ3668" s="20">
        <f t="shared" si="963"/>
        <v>0</v>
      </c>
      <c r="AK3668" s="20">
        <f t="shared" si="951"/>
        <v>229000</v>
      </c>
      <c r="AL3668" s="171"/>
    </row>
    <row r="3669" spans="1:38" ht="15.75" customHeight="1" x14ac:dyDescent="0.25">
      <c r="A3669" s="3">
        <v>2185</v>
      </c>
      <c r="B3669" s="14">
        <f t="shared" si="961"/>
        <v>2</v>
      </c>
      <c r="C3669" s="9">
        <f>IF(A3669=A3668,C3668,"")</f>
        <v>45530</v>
      </c>
      <c r="D3669" s="3" t="str">
        <f>IF(A3669=A3668,D3668,"")</f>
        <v>Llanos Raquel</v>
      </c>
      <c r="E3669" s="14" t="str">
        <f t="shared" si="959"/>
        <v>2185Llanos Raquel2</v>
      </c>
      <c r="J3669" s="14" t="str">
        <f t="shared" si="952"/>
        <v xml:space="preserve">Service completo. Cambio de aceite y filtros. Control general del vehiculo. </v>
      </c>
      <c r="L3669" s="3">
        <v>1</v>
      </c>
      <c r="M3669" s="10" t="s">
        <v>728</v>
      </c>
      <c r="N3669" s="3" t="s">
        <v>771</v>
      </c>
      <c r="O3669" s="158">
        <v>2906.41</v>
      </c>
      <c r="P3669" s="158">
        <v>610.34</v>
      </c>
      <c r="Q3669" s="7">
        <v>3516.75</v>
      </c>
      <c r="S3669" s="8"/>
      <c r="T3669" s="11">
        <v>8</v>
      </c>
      <c r="U3669" s="158">
        <v>10330.58</v>
      </c>
      <c r="V3669" s="158">
        <v>2169.42</v>
      </c>
      <c r="W3669" s="76">
        <v>12500</v>
      </c>
      <c r="X3669" s="16">
        <f t="shared" si="960"/>
        <v>100000</v>
      </c>
      <c r="AC3669" s="18">
        <f t="shared" si="950"/>
        <v>0</v>
      </c>
      <c r="AD3669" s="19">
        <f t="shared" si="955"/>
        <v>70000</v>
      </c>
      <c r="AE3669" s="21">
        <f t="shared" si="949"/>
        <v>28134</v>
      </c>
      <c r="AF3669" s="20">
        <f t="shared" si="956"/>
        <v>0</v>
      </c>
      <c r="AG3669" s="20">
        <f t="shared" si="957"/>
        <v>0</v>
      </c>
      <c r="AH3669" s="20">
        <f t="shared" si="958"/>
        <v>0</v>
      </c>
      <c r="AI3669" s="20">
        <f t="shared" si="962"/>
        <v>0</v>
      </c>
      <c r="AJ3669" s="20">
        <f t="shared" si="963"/>
        <v>0</v>
      </c>
      <c r="AK3669" s="20">
        <f t="shared" si="951"/>
        <v>0</v>
      </c>
      <c r="AL3669" s="171"/>
    </row>
    <row r="3670" spans="1:38" ht="15.75" customHeight="1" x14ac:dyDescent="0.25">
      <c r="A3670" s="3">
        <v>2186</v>
      </c>
      <c r="B3670" s="14">
        <f t="shared" si="961"/>
        <v>1</v>
      </c>
      <c r="C3670" s="9">
        <v>45530</v>
      </c>
      <c r="D3670" s="3" t="s">
        <v>3814</v>
      </c>
      <c r="E3670" s="14" t="str">
        <f t="shared" si="959"/>
        <v>2186Molinari Kike1</v>
      </c>
      <c r="F3670" s="119" t="s">
        <v>1248</v>
      </c>
      <c r="G3670" s="119" t="s">
        <v>2187</v>
      </c>
      <c r="H3670" s="119">
        <v>174504</v>
      </c>
      <c r="I3670" s="10" t="s">
        <v>4497</v>
      </c>
      <c r="J3670" s="14" t="str">
        <f t="shared" si="952"/>
        <v>Control del tren delantero. Desarmar ambas parrillas de suspension. Cambiar ambos bujes de parrilla parte trasera. Armado total. Regulacion de convergencia. Colocar arandera especial y tornillo nuevo en chapon bajo motor. Enderezar el mismo.</v>
      </c>
      <c r="K3670" s="3" t="s">
        <v>2390</v>
      </c>
      <c r="L3670" s="3">
        <v>1</v>
      </c>
      <c r="M3670" s="10" t="s">
        <v>3133</v>
      </c>
      <c r="N3670" s="3" t="s">
        <v>2484</v>
      </c>
      <c r="O3670" s="158">
        <v>13388.43</v>
      </c>
      <c r="P3670" s="158">
        <v>2811.57</v>
      </c>
      <c r="Q3670" s="7">
        <v>16200</v>
      </c>
      <c r="S3670" s="8"/>
      <c r="T3670" s="11">
        <v>2</v>
      </c>
      <c r="U3670" s="158">
        <v>16528.93</v>
      </c>
      <c r="V3670" s="158">
        <v>3471.07</v>
      </c>
      <c r="W3670" s="76">
        <v>20000</v>
      </c>
      <c r="X3670" s="16">
        <f t="shared" si="960"/>
        <v>40000</v>
      </c>
      <c r="Y3670" s="3">
        <v>1</v>
      </c>
      <c r="Z3670" s="114">
        <v>115702.48</v>
      </c>
      <c r="AA3670" s="114">
        <v>24297.52</v>
      </c>
      <c r="AB3670" s="4">
        <v>140000</v>
      </c>
      <c r="AC3670" s="18">
        <f t="shared" si="950"/>
        <v>140000</v>
      </c>
      <c r="AD3670" s="19">
        <f t="shared" si="955"/>
        <v>140000</v>
      </c>
      <c r="AE3670" s="21">
        <f t="shared" si="949"/>
        <v>32400</v>
      </c>
      <c r="AF3670" s="20">
        <f t="shared" si="956"/>
        <v>16200</v>
      </c>
      <c r="AG3670" s="20">
        <f t="shared" si="957"/>
        <v>40000</v>
      </c>
      <c r="AH3670" s="20">
        <f t="shared" si="958"/>
        <v>140000</v>
      </c>
      <c r="AI3670" s="20">
        <f t="shared" si="962"/>
        <v>148760.3305785124</v>
      </c>
      <c r="AJ3670" s="20">
        <f t="shared" si="963"/>
        <v>31239.669421487601</v>
      </c>
      <c r="AK3670" s="20">
        <f t="shared" si="951"/>
        <v>180000</v>
      </c>
      <c r="AL3670" s="171">
        <v>89</v>
      </c>
    </row>
    <row r="3671" spans="1:38" ht="15.75" customHeight="1" x14ac:dyDescent="0.25">
      <c r="A3671" s="3">
        <v>2186</v>
      </c>
      <c r="B3671" s="14">
        <f t="shared" si="961"/>
        <v>2</v>
      </c>
      <c r="C3671" s="9">
        <f>IF(A3671=A3670,C3670,"")</f>
        <v>45530</v>
      </c>
      <c r="D3671" s="3" t="str">
        <f>IF(A3671=A3670,D3670,"")</f>
        <v>Molinari Kike</v>
      </c>
      <c r="E3671" s="14" t="str">
        <f t="shared" si="959"/>
        <v>2186Molinari Kike2</v>
      </c>
      <c r="J3671" s="14" t="str">
        <f t="shared" si="952"/>
        <v xml:space="preserve">Control del tren delantero. Desarmar ambas parrillas de suspension. Cambiar ambos bujes de parrilla parte trasera. Armado total. Regulacion de convergencia. Colocar arandera especial y tornillo nuevo en chapon bajo motor. Enderezar el mismo. </v>
      </c>
      <c r="L3671" s="3">
        <v>1</v>
      </c>
      <c r="M3671" s="10" t="s">
        <v>3510</v>
      </c>
      <c r="N3671" s="3" t="s">
        <v>1832</v>
      </c>
      <c r="S3671" s="8"/>
      <c r="W3671" s="76"/>
      <c r="X3671" s="16">
        <f t="shared" si="960"/>
        <v>0</v>
      </c>
      <c r="AC3671" s="18">
        <f t="shared" si="950"/>
        <v>0</v>
      </c>
      <c r="AD3671" s="19">
        <f t="shared" si="955"/>
        <v>140000</v>
      </c>
      <c r="AE3671" s="21">
        <f t="shared" si="949"/>
        <v>0</v>
      </c>
      <c r="AF3671" s="20">
        <f t="shared" si="956"/>
        <v>0</v>
      </c>
      <c r="AG3671" s="20">
        <f t="shared" si="957"/>
        <v>0</v>
      </c>
      <c r="AH3671" s="20">
        <f t="shared" si="958"/>
        <v>0</v>
      </c>
      <c r="AI3671" s="20">
        <f t="shared" si="962"/>
        <v>0</v>
      </c>
      <c r="AJ3671" s="20">
        <f t="shared" si="963"/>
        <v>0</v>
      </c>
      <c r="AK3671" s="20">
        <f t="shared" si="951"/>
        <v>0</v>
      </c>
      <c r="AL3671" s="171"/>
    </row>
    <row r="3672" spans="1:38" ht="15.75" customHeight="1" x14ac:dyDescent="0.25">
      <c r="A3672" s="3">
        <v>2187</v>
      </c>
      <c r="B3672" s="14">
        <f t="shared" si="961"/>
        <v>1</v>
      </c>
      <c r="C3672" s="9">
        <v>45530</v>
      </c>
      <c r="D3672" s="3" t="s">
        <v>505</v>
      </c>
      <c r="E3672" s="14" t="str">
        <f t="shared" si="959"/>
        <v>2187Municipalidad Laboulaye1</v>
      </c>
      <c r="F3672" s="119" t="s">
        <v>1282</v>
      </c>
      <c r="G3672" s="119" t="s">
        <v>3030</v>
      </c>
      <c r="I3672" s="10" t="s">
        <v>4328</v>
      </c>
      <c r="J3672" s="14" t="str">
        <f t="shared" si="952"/>
        <v>Cambiar manguera de base de bomba de agua a caño de liquido refrigerante. Agregar liquido refrigerante nuevo. Purgado del circuito de refrigeracion. Control de perdidas de liquido. Colocar grasa en fuelle de semieje lado caja lado derecho. Armar con abrazadera nueva.</v>
      </c>
      <c r="K3672" s="3" t="s">
        <v>1665</v>
      </c>
      <c r="L3672" s="3">
        <v>1</v>
      </c>
      <c r="M3672" s="10" t="s">
        <v>3003</v>
      </c>
      <c r="N3672" s="3" t="s">
        <v>2484</v>
      </c>
      <c r="O3672" s="158">
        <v>3966.94</v>
      </c>
      <c r="P3672" s="158">
        <v>833.06</v>
      </c>
      <c r="Q3672" s="7">
        <v>4800</v>
      </c>
      <c r="R3672" s="7" t="s">
        <v>1971</v>
      </c>
      <c r="S3672" s="8"/>
      <c r="T3672" s="11">
        <v>1</v>
      </c>
      <c r="U3672" s="158">
        <v>4958.68</v>
      </c>
      <c r="V3672" s="158">
        <v>1041.32</v>
      </c>
      <c r="W3672" s="76">
        <v>6000</v>
      </c>
      <c r="X3672" s="16">
        <f t="shared" si="960"/>
        <v>6000</v>
      </c>
      <c r="Y3672" s="3">
        <v>1</v>
      </c>
      <c r="Z3672" s="114">
        <v>49586.78</v>
      </c>
      <c r="AA3672" s="114">
        <v>10413.219999999999</v>
      </c>
      <c r="AB3672" s="4">
        <v>60000</v>
      </c>
      <c r="AC3672" s="18">
        <f t="shared" si="950"/>
        <v>60000</v>
      </c>
      <c r="AD3672" s="19">
        <f t="shared" si="955"/>
        <v>60000</v>
      </c>
      <c r="AE3672" s="21">
        <f t="shared" si="949"/>
        <v>4800</v>
      </c>
      <c r="AF3672" s="20">
        <f t="shared" si="956"/>
        <v>17510</v>
      </c>
      <c r="AG3672" s="20">
        <f t="shared" si="957"/>
        <v>42000</v>
      </c>
      <c r="AH3672" s="20">
        <f t="shared" si="958"/>
        <v>60000</v>
      </c>
      <c r="AI3672" s="20">
        <f t="shared" si="962"/>
        <v>84297.520661157032</v>
      </c>
      <c r="AJ3672" s="20">
        <f t="shared" si="963"/>
        <v>17702.479338842975</v>
      </c>
      <c r="AK3672" s="20">
        <f t="shared" si="951"/>
        <v>102000</v>
      </c>
      <c r="AL3672" s="171">
        <v>76</v>
      </c>
    </row>
    <row r="3673" spans="1:38" ht="15.75" customHeight="1" x14ac:dyDescent="0.25">
      <c r="A3673" s="3">
        <v>2187</v>
      </c>
      <c r="B3673" s="14">
        <f t="shared" si="961"/>
        <v>2</v>
      </c>
      <c r="C3673" s="9">
        <f>IF(A3673=A3672,C3672,"")</f>
        <v>45530</v>
      </c>
      <c r="D3673" s="3" t="str">
        <f>IF(A3673=A3672,D3672,"")</f>
        <v>Municipalidad Laboulaye</v>
      </c>
      <c r="E3673" s="14" t="str">
        <f t="shared" si="959"/>
        <v>2187Municipalidad Laboulaye2</v>
      </c>
      <c r="J3673" s="14" t="str">
        <f t="shared" si="952"/>
        <v xml:space="preserve">Cambiar manguera de base de bomba de agua a caño de liquido refrigerante. Agregar liquido refrigerante nuevo. Purgado del circuito de refrigeracion. Control de perdidas de liquido. Colocar grasa en fuelle de semieje lado caja lado derecho. Armar con abrazadera nueva. </v>
      </c>
      <c r="L3673" s="3">
        <v>1</v>
      </c>
      <c r="M3673" s="10" t="s">
        <v>1970</v>
      </c>
      <c r="N3673" s="3" t="s">
        <v>771</v>
      </c>
      <c r="O3673" s="158">
        <v>7611.57</v>
      </c>
      <c r="P3673" s="158">
        <v>1598.43</v>
      </c>
      <c r="Q3673" s="7">
        <v>9210</v>
      </c>
      <c r="S3673" s="8"/>
      <c r="T3673" s="11">
        <v>2</v>
      </c>
      <c r="U3673" s="158">
        <v>11570.25</v>
      </c>
      <c r="V3673" s="158">
        <v>2429.75</v>
      </c>
      <c r="W3673" s="76">
        <v>14000</v>
      </c>
      <c r="X3673" s="16">
        <f t="shared" si="960"/>
        <v>28000</v>
      </c>
      <c r="AC3673" s="18">
        <f t="shared" si="950"/>
        <v>0</v>
      </c>
      <c r="AD3673" s="19">
        <f t="shared" si="955"/>
        <v>60000</v>
      </c>
      <c r="AE3673" s="21">
        <f t="shared" ref="AE3673:AE3736" si="964">+(Q3673)*T3673</f>
        <v>18420</v>
      </c>
      <c r="AF3673" s="20">
        <f t="shared" si="956"/>
        <v>0</v>
      </c>
      <c r="AG3673" s="20">
        <f t="shared" si="957"/>
        <v>0</v>
      </c>
      <c r="AH3673" s="20">
        <f t="shared" si="958"/>
        <v>0</v>
      </c>
      <c r="AI3673" s="20">
        <f t="shared" si="962"/>
        <v>0</v>
      </c>
      <c r="AJ3673" s="20">
        <f t="shared" si="963"/>
        <v>0</v>
      </c>
      <c r="AK3673" s="20">
        <f t="shared" si="951"/>
        <v>0</v>
      </c>
      <c r="AL3673" s="171"/>
    </row>
    <row r="3674" spans="1:38" ht="15.75" customHeight="1" x14ac:dyDescent="0.25">
      <c r="A3674" s="3">
        <v>2187</v>
      </c>
      <c r="B3674" s="14">
        <f t="shared" si="961"/>
        <v>3</v>
      </c>
      <c r="C3674" s="9">
        <f>IF(A3674=A3673,C3673,"")</f>
        <v>45530</v>
      </c>
      <c r="D3674" s="3" t="str">
        <f>IF(A3674=A3673,D3673,"")</f>
        <v>Municipalidad Laboulaye</v>
      </c>
      <c r="E3674" s="14" t="str">
        <f t="shared" si="959"/>
        <v>2187Municipalidad Laboulaye3</v>
      </c>
      <c r="J3674" s="14" t="str">
        <f t="shared" si="952"/>
        <v xml:space="preserve">Cambiar manguera de base de bomba de agua a caño de liquido refrigerante. Agregar liquido refrigerante nuevo. Purgado del circuito de refrigeracion. Control de perdidas de liquido. Colocar grasa en fuelle de semieje lado caja lado derecho. Armar con abrazadera nueva.  </v>
      </c>
      <c r="L3674" s="3">
        <v>1</v>
      </c>
      <c r="M3674" s="10" t="s">
        <v>1431</v>
      </c>
      <c r="N3674" s="3" t="s">
        <v>771</v>
      </c>
      <c r="O3674" s="158">
        <v>1652.9</v>
      </c>
      <c r="P3674" s="158">
        <v>347.1</v>
      </c>
      <c r="Q3674" s="7">
        <v>2000</v>
      </c>
      <c r="S3674" s="8"/>
      <c r="T3674" s="11">
        <v>1</v>
      </c>
      <c r="U3674" s="158">
        <v>4132.24</v>
      </c>
      <c r="V3674" s="158">
        <v>867.76</v>
      </c>
      <c r="W3674" s="76">
        <v>5000</v>
      </c>
      <c r="X3674" s="16">
        <f t="shared" si="960"/>
        <v>5000</v>
      </c>
      <c r="AC3674" s="18">
        <f t="shared" si="950"/>
        <v>0</v>
      </c>
      <c r="AD3674" s="19">
        <f t="shared" si="955"/>
        <v>60000</v>
      </c>
      <c r="AE3674" s="21">
        <f t="shared" si="964"/>
        <v>2000</v>
      </c>
      <c r="AF3674" s="20">
        <f t="shared" si="956"/>
        <v>0</v>
      </c>
      <c r="AG3674" s="20">
        <f t="shared" si="957"/>
        <v>0</v>
      </c>
      <c r="AH3674" s="20">
        <f t="shared" si="958"/>
        <v>0</v>
      </c>
      <c r="AI3674" s="20">
        <f t="shared" si="962"/>
        <v>0</v>
      </c>
      <c r="AJ3674" s="20">
        <f t="shared" si="963"/>
        <v>0</v>
      </c>
      <c r="AK3674" s="20">
        <f t="shared" si="951"/>
        <v>0</v>
      </c>
      <c r="AL3674" s="171"/>
    </row>
    <row r="3675" spans="1:38" ht="15.75" customHeight="1" x14ac:dyDescent="0.25">
      <c r="A3675" s="3">
        <v>2187</v>
      </c>
      <c r="B3675" s="14">
        <f t="shared" si="961"/>
        <v>4</v>
      </c>
      <c r="C3675" s="9">
        <f>IF(A3675=A3674,C3674,"")</f>
        <v>45530</v>
      </c>
      <c r="D3675" s="3" t="str">
        <f>IF(A3675=A3674,D3674,"")</f>
        <v>Municipalidad Laboulaye</v>
      </c>
      <c r="E3675" s="14" t="str">
        <f t="shared" si="959"/>
        <v>2187Municipalidad Laboulaye4</v>
      </c>
      <c r="J3675" s="14" t="str">
        <f t="shared" si="952"/>
        <v xml:space="preserve">Cambiar manguera de base de bomba de agua a caño de liquido refrigerante. Agregar liquido refrigerante nuevo. Purgado del circuito de refrigeracion. Control de perdidas de liquido. Colocar grasa en fuelle de semieje lado caja lado derecho. Armar con abrazadera nueva.   </v>
      </c>
      <c r="L3675" s="3">
        <v>1</v>
      </c>
      <c r="M3675" s="10" t="s">
        <v>4329</v>
      </c>
      <c r="N3675" s="3" t="s">
        <v>771</v>
      </c>
      <c r="O3675" s="158">
        <v>1239.67</v>
      </c>
      <c r="P3675" s="158">
        <v>260.33</v>
      </c>
      <c r="Q3675" s="7">
        <v>1500</v>
      </c>
      <c r="S3675" s="8"/>
      <c r="T3675" s="11">
        <v>1</v>
      </c>
      <c r="U3675" s="158">
        <v>2479.34</v>
      </c>
      <c r="V3675" s="158">
        <v>520.66</v>
      </c>
      <c r="W3675" s="76">
        <v>3000</v>
      </c>
      <c r="X3675" s="16">
        <f t="shared" si="960"/>
        <v>3000</v>
      </c>
      <c r="AC3675" s="18">
        <f t="shared" si="950"/>
        <v>0</v>
      </c>
      <c r="AD3675" s="19">
        <f t="shared" si="955"/>
        <v>60000</v>
      </c>
      <c r="AE3675" s="21">
        <f t="shared" si="964"/>
        <v>1500</v>
      </c>
      <c r="AF3675" s="20">
        <f t="shared" si="956"/>
        <v>0</v>
      </c>
      <c r="AG3675" s="20">
        <f t="shared" si="957"/>
        <v>0</v>
      </c>
      <c r="AH3675" s="20">
        <f t="shared" si="958"/>
        <v>0</v>
      </c>
      <c r="AI3675" s="20">
        <f t="shared" si="962"/>
        <v>0</v>
      </c>
      <c r="AJ3675" s="20">
        <f t="shared" si="963"/>
        <v>0</v>
      </c>
      <c r="AK3675" s="20">
        <f t="shared" si="951"/>
        <v>0</v>
      </c>
      <c r="AL3675" s="171"/>
    </row>
    <row r="3676" spans="1:38" ht="15.75" customHeight="1" x14ac:dyDescent="0.25">
      <c r="A3676" s="3">
        <v>2188</v>
      </c>
      <c r="B3676" s="14">
        <f t="shared" si="961"/>
        <v>1</v>
      </c>
      <c r="C3676" s="9">
        <v>45531</v>
      </c>
      <c r="D3676" s="3" t="s">
        <v>3367</v>
      </c>
      <c r="E3676" s="14" t="str">
        <f t="shared" si="959"/>
        <v>2188Gigante Jani1</v>
      </c>
      <c r="F3676" s="119" t="s">
        <v>2291</v>
      </c>
      <c r="G3676" s="119" t="s">
        <v>2292</v>
      </c>
      <c r="H3676" s="119">
        <v>184343</v>
      </c>
      <c r="I3676" s="10" t="s">
        <v>2170</v>
      </c>
      <c r="J3676" s="14" t="str">
        <f t="shared" si="952"/>
        <v>Service completo. Cambio de aceite y filtros. Control general del vehiculo.</v>
      </c>
      <c r="K3676" s="3" t="s">
        <v>3383</v>
      </c>
      <c r="L3676" s="3">
        <v>1</v>
      </c>
      <c r="M3676" s="10" t="s">
        <v>918</v>
      </c>
      <c r="N3676" s="3" t="s">
        <v>771</v>
      </c>
      <c r="O3676" s="158">
        <v>52892.57</v>
      </c>
      <c r="P3676" s="158">
        <v>11107.43</v>
      </c>
      <c r="Q3676" s="7">
        <v>64000</v>
      </c>
      <c r="R3676" s="7" t="s">
        <v>1478</v>
      </c>
      <c r="S3676" s="8"/>
      <c r="T3676" s="11">
        <v>1</v>
      </c>
      <c r="U3676" s="158">
        <v>73553.72</v>
      </c>
      <c r="V3676" s="158">
        <v>15446.28</v>
      </c>
      <c r="W3676" s="76">
        <v>89000</v>
      </c>
      <c r="X3676" s="16">
        <f t="shared" si="960"/>
        <v>89000</v>
      </c>
      <c r="Y3676" s="3">
        <v>1</v>
      </c>
      <c r="Z3676" s="114">
        <v>57851.24</v>
      </c>
      <c r="AA3676" s="114">
        <v>12148.76</v>
      </c>
      <c r="AB3676" s="4">
        <v>70000</v>
      </c>
      <c r="AC3676" s="18">
        <f t="shared" si="950"/>
        <v>70000</v>
      </c>
      <c r="AD3676" s="19">
        <f t="shared" si="955"/>
        <v>70000</v>
      </c>
      <c r="AE3676" s="21">
        <f t="shared" si="964"/>
        <v>64000</v>
      </c>
      <c r="AF3676" s="20">
        <f t="shared" si="956"/>
        <v>70430.63</v>
      </c>
      <c r="AG3676" s="20">
        <f t="shared" si="957"/>
        <v>224000</v>
      </c>
      <c r="AH3676" s="20">
        <f t="shared" si="958"/>
        <v>70000</v>
      </c>
      <c r="AI3676" s="20">
        <f t="shared" si="962"/>
        <v>294000</v>
      </c>
      <c r="AJ3676" s="20">
        <f t="shared" si="963"/>
        <v>0</v>
      </c>
      <c r="AK3676" s="20">
        <f t="shared" si="951"/>
        <v>294000</v>
      </c>
      <c r="AL3676" s="171"/>
    </row>
    <row r="3677" spans="1:38" ht="15.75" customHeight="1" x14ac:dyDescent="0.25">
      <c r="A3677" s="3">
        <v>2188</v>
      </c>
      <c r="B3677" s="14">
        <f t="shared" si="961"/>
        <v>2</v>
      </c>
      <c r="C3677" s="9">
        <f>IF(A3677=A3676,C3676,"")</f>
        <v>45531</v>
      </c>
      <c r="D3677" s="3" t="str">
        <f>IF(A3677=A3676,D3676,"")</f>
        <v>Gigante Jani</v>
      </c>
      <c r="E3677" s="14" t="str">
        <f t="shared" si="959"/>
        <v>2188Gigante Jani2</v>
      </c>
      <c r="J3677" s="14" t="str">
        <f t="shared" si="952"/>
        <v xml:space="preserve">Service completo. Cambio de aceite y filtros. Control general del vehiculo. </v>
      </c>
      <c r="M3677" s="10" t="s">
        <v>222</v>
      </c>
      <c r="N3677" s="3" t="s">
        <v>771</v>
      </c>
      <c r="O3677" s="158">
        <v>5314.57</v>
      </c>
      <c r="P3677" s="158">
        <v>1116.06</v>
      </c>
      <c r="Q3677" s="7">
        <v>6430.63</v>
      </c>
      <c r="S3677" s="8"/>
      <c r="T3677" s="11">
        <v>7.5</v>
      </c>
      <c r="U3677" s="158">
        <v>14876.04</v>
      </c>
      <c r="V3677" s="158">
        <v>3123.96</v>
      </c>
      <c r="W3677" s="76">
        <v>18000</v>
      </c>
      <c r="X3677" s="16">
        <f t="shared" si="960"/>
        <v>135000</v>
      </c>
      <c r="AC3677" s="18">
        <f t="shared" si="950"/>
        <v>0</v>
      </c>
      <c r="AD3677" s="19">
        <f t="shared" si="955"/>
        <v>70000</v>
      </c>
      <c r="AE3677" s="21">
        <f t="shared" si="964"/>
        <v>48229.724999999999</v>
      </c>
      <c r="AF3677" s="20">
        <f t="shared" si="956"/>
        <v>0</v>
      </c>
      <c r="AG3677" s="20">
        <f t="shared" si="957"/>
        <v>0</v>
      </c>
      <c r="AH3677" s="20">
        <f t="shared" si="958"/>
        <v>0</v>
      </c>
      <c r="AI3677" s="20">
        <f t="shared" si="962"/>
        <v>0</v>
      </c>
      <c r="AJ3677" s="20">
        <f t="shared" si="963"/>
        <v>0</v>
      </c>
      <c r="AK3677" s="20">
        <f t="shared" si="951"/>
        <v>0</v>
      </c>
      <c r="AL3677" s="171"/>
    </row>
    <row r="3678" spans="1:38" ht="15.75" customHeight="1" x14ac:dyDescent="0.25">
      <c r="A3678" s="3">
        <v>2189</v>
      </c>
      <c r="B3678" s="14">
        <f t="shared" si="961"/>
        <v>1</v>
      </c>
      <c r="C3678" s="9">
        <v>45531</v>
      </c>
      <c r="D3678" s="3" t="s">
        <v>774</v>
      </c>
      <c r="E3678" s="14" t="str">
        <f t="shared" si="959"/>
        <v>2189Guerrieri Gladys1</v>
      </c>
      <c r="F3678" s="119" t="s">
        <v>776</v>
      </c>
      <c r="G3678" s="119" t="s">
        <v>2584</v>
      </c>
      <c r="H3678" s="119">
        <v>58455</v>
      </c>
      <c r="I3678" s="10" t="s">
        <v>4330</v>
      </c>
      <c r="J3678" s="14" t="str">
        <f t="shared" si="952"/>
        <v>Cambiar ambas correas poly-v. Control de perdidas de agua. Se hayo agua de condensacion de escape solamente.</v>
      </c>
      <c r="K3678" s="3" t="s">
        <v>3383</v>
      </c>
      <c r="L3678" s="3">
        <v>1</v>
      </c>
      <c r="M3678" s="10" t="s">
        <v>4331</v>
      </c>
      <c r="N3678" s="3" t="s">
        <v>771</v>
      </c>
      <c r="O3678" s="158">
        <v>19008.27</v>
      </c>
      <c r="P3678" s="158">
        <v>3991.73</v>
      </c>
      <c r="Q3678" s="7">
        <v>23000</v>
      </c>
      <c r="R3678" s="7" t="s">
        <v>1971</v>
      </c>
      <c r="S3678" s="8"/>
      <c r="T3678" s="11">
        <v>1</v>
      </c>
      <c r="U3678" s="158">
        <v>23801.66</v>
      </c>
      <c r="V3678" s="158">
        <v>4998.34</v>
      </c>
      <c r="W3678" s="76">
        <v>28800</v>
      </c>
      <c r="X3678" s="16">
        <f t="shared" si="960"/>
        <v>28800</v>
      </c>
      <c r="Y3678" s="3">
        <v>1</v>
      </c>
      <c r="Z3678" s="114">
        <v>41322.32</v>
      </c>
      <c r="AA3678" s="114">
        <v>8677.68</v>
      </c>
      <c r="AB3678" s="4">
        <v>50000</v>
      </c>
      <c r="AC3678" s="18">
        <f t="shared" si="950"/>
        <v>50000</v>
      </c>
      <c r="AD3678" s="19">
        <f t="shared" si="955"/>
        <v>50000</v>
      </c>
      <c r="AE3678" s="21">
        <f t="shared" si="964"/>
        <v>23000</v>
      </c>
      <c r="AF3678" s="20">
        <f t="shared" si="956"/>
        <v>40000</v>
      </c>
      <c r="AG3678" s="20">
        <f t="shared" si="957"/>
        <v>50800</v>
      </c>
      <c r="AH3678" s="20">
        <f t="shared" si="958"/>
        <v>50000</v>
      </c>
      <c r="AI3678" s="20">
        <f t="shared" si="962"/>
        <v>100800</v>
      </c>
      <c r="AJ3678" s="20">
        <f t="shared" si="963"/>
        <v>0</v>
      </c>
      <c r="AK3678" s="20">
        <f t="shared" si="951"/>
        <v>100800</v>
      </c>
      <c r="AL3678" s="171"/>
    </row>
    <row r="3679" spans="1:38" ht="15.75" customHeight="1" x14ac:dyDescent="0.25">
      <c r="A3679" s="3">
        <v>2189</v>
      </c>
      <c r="B3679" s="14">
        <f t="shared" si="961"/>
        <v>2</v>
      </c>
      <c r="C3679" s="9">
        <f>IF(A3679=A3678,C3678,"")</f>
        <v>45531</v>
      </c>
      <c r="D3679" s="3" t="str">
        <f>IF(A3679=A3678,D3678,"")</f>
        <v>Guerrieri Gladys</v>
      </c>
      <c r="E3679" s="14" t="str">
        <f t="shared" si="959"/>
        <v>2189Guerrieri Gladys2</v>
      </c>
      <c r="J3679" s="14" t="str">
        <f t="shared" si="952"/>
        <v xml:space="preserve">Cambiar ambas correas poly-v. Control de perdidas de agua. Se hayo agua de condensacion de escape solamente. </v>
      </c>
      <c r="L3679" s="3">
        <v>1</v>
      </c>
      <c r="M3679" s="10" t="s">
        <v>4332</v>
      </c>
      <c r="N3679" s="3" t="s">
        <v>771</v>
      </c>
      <c r="O3679" s="158">
        <v>14049.59</v>
      </c>
      <c r="P3679" s="158">
        <v>2950.41</v>
      </c>
      <c r="Q3679" s="7">
        <v>17000</v>
      </c>
      <c r="S3679" s="8"/>
      <c r="T3679" s="11">
        <v>1</v>
      </c>
      <c r="U3679" s="158">
        <v>18181.82</v>
      </c>
      <c r="V3679" s="158">
        <v>3818.18</v>
      </c>
      <c r="W3679" s="76">
        <v>22000</v>
      </c>
      <c r="X3679" s="16">
        <f t="shared" si="960"/>
        <v>22000</v>
      </c>
      <c r="AC3679" s="18">
        <f t="shared" si="950"/>
        <v>0</v>
      </c>
      <c r="AD3679" s="19">
        <f t="shared" si="955"/>
        <v>50000</v>
      </c>
      <c r="AE3679" s="21">
        <f t="shared" si="964"/>
        <v>17000</v>
      </c>
      <c r="AF3679" s="20">
        <f t="shared" si="956"/>
        <v>0</v>
      </c>
      <c r="AG3679" s="20">
        <f t="shared" si="957"/>
        <v>0</v>
      </c>
      <c r="AH3679" s="20">
        <f t="shared" si="958"/>
        <v>0</v>
      </c>
      <c r="AI3679" s="20">
        <f t="shared" si="962"/>
        <v>0</v>
      </c>
      <c r="AJ3679" s="20">
        <f t="shared" si="963"/>
        <v>0</v>
      </c>
      <c r="AK3679" s="20">
        <f t="shared" si="951"/>
        <v>0</v>
      </c>
      <c r="AL3679" s="171"/>
    </row>
    <row r="3680" spans="1:38" ht="15.75" customHeight="1" x14ac:dyDescent="0.25">
      <c r="A3680" s="3">
        <v>2190</v>
      </c>
      <c r="B3680" s="14">
        <f t="shared" si="961"/>
        <v>1</v>
      </c>
      <c r="C3680" s="9">
        <v>45532</v>
      </c>
      <c r="D3680" s="3" t="s">
        <v>4333</v>
      </c>
      <c r="E3680" s="14" t="str">
        <f t="shared" si="959"/>
        <v>2190Escudero Gaston1</v>
      </c>
      <c r="F3680" s="119" t="s">
        <v>4334</v>
      </c>
      <c r="G3680" s="119" t="s">
        <v>2053</v>
      </c>
      <c r="H3680" s="119">
        <v>158705</v>
      </c>
      <c r="I3680" s="10" t="s">
        <v>4335</v>
      </c>
      <c r="J3680" s="14" t="str">
        <f t="shared" si="952"/>
        <v>Service completo. Cambio de aceite y filtros. Control general del vehiculo. Cambiar juego de pastillas de frenos delanteras y traseras. Lavado motor.</v>
      </c>
      <c r="K3680" s="3" t="s">
        <v>3383</v>
      </c>
      <c r="L3680" s="3">
        <v>1</v>
      </c>
      <c r="M3680" s="10" t="s">
        <v>4037</v>
      </c>
      <c r="N3680" s="3" t="s">
        <v>771</v>
      </c>
      <c r="R3680" s="7" t="s">
        <v>1478</v>
      </c>
      <c r="S3680" s="8"/>
      <c r="T3680" s="11">
        <v>1</v>
      </c>
      <c r="U3680" s="158">
        <v>7603.31</v>
      </c>
      <c r="V3680" s="158">
        <v>1596.69</v>
      </c>
      <c r="W3680" s="76">
        <v>9200</v>
      </c>
      <c r="X3680" s="16">
        <f t="shared" si="960"/>
        <v>9200</v>
      </c>
      <c r="Y3680" s="3">
        <v>1</v>
      </c>
      <c r="Z3680" s="114">
        <v>99173.56</v>
      </c>
      <c r="AA3680" s="114">
        <v>20826.439999999999</v>
      </c>
      <c r="AB3680" s="4">
        <v>120000</v>
      </c>
      <c r="AC3680" s="18">
        <f t="shared" si="950"/>
        <v>120000</v>
      </c>
      <c r="AD3680" s="19">
        <f t="shared" si="955"/>
        <v>120000</v>
      </c>
      <c r="AE3680" s="21">
        <f t="shared" si="964"/>
        <v>0</v>
      </c>
      <c r="AF3680" s="20">
        <f t="shared" si="956"/>
        <v>0</v>
      </c>
      <c r="AG3680" s="20">
        <f t="shared" si="957"/>
        <v>9200</v>
      </c>
      <c r="AH3680" s="20">
        <f t="shared" si="958"/>
        <v>120000</v>
      </c>
      <c r="AI3680" s="20">
        <f t="shared" si="962"/>
        <v>129200</v>
      </c>
      <c r="AJ3680" s="20">
        <f t="shared" si="963"/>
        <v>0</v>
      </c>
      <c r="AK3680" s="20">
        <f t="shared" si="951"/>
        <v>129200</v>
      </c>
      <c r="AL3680" s="171"/>
    </row>
    <row r="3681" spans="1:38" ht="15.75" customHeight="1" x14ac:dyDescent="0.25">
      <c r="A3681" s="3">
        <v>2190</v>
      </c>
      <c r="B3681" s="14">
        <f t="shared" si="961"/>
        <v>2</v>
      </c>
      <c r="C3681" s="9">
        <f>IF(A3681=A3680,C3680,"")</f>
        <v>45532</v>
      </c>
      <c r="D3681" s="3" t="str">
        <f>IF(A3681=A3680,D3680,"")</f>
        <v>Escudero Gaston</v>
      </c>
      <c r="E3681" s="14" t="str">
        <f t="shared" si="959"/>
        <v>2190Escudero Gaston2</v>
      </c>
      <c r="J3681" s="14" t="str">
        <f t="shared" si="952"/>
        <v xml:space="preserve">Service completo. Cambio de aceite y filtros. Control general del vehiculo. Cambiar juego de pastillas de frenos delanteras y traseras. Lavado motor. </v>
      </c>
      <c r="S3681" s="8"/>
      <c r="W3681" s="76"/>
      <c r="X3681" s="16">
        <f t="shared" si="960"/>
        <v>0</v>
      </c>
      <c r="AC3681" s="18">
        <f t="shared" si="950"/>
        <v>0</v>
      </c>
      <c r="AD3681" s="19">
        <f t="shared" si="955"/>
        <v>120000</v>
      </c>
      <c r="AE3681" s="21">
        <f t="shared" si="964"/>
        <v>0</v>
      </c>
      <c r="AF3681" s="20">
        <f t="shared" si="956"/>
        <v>0</v>
      </c>
      <c r="AG3681" s="20">
        <f t="shared" si="957"/>
        <v>0</v>
      </c>
      <c r="AH3681" s="20">
        <f t="shared" si="958"/>
        <v>0</v>
      </c>
      <c r="AI3681" s="20">
        <f t="shared" si="962"/>
        <v>0</v>
      </c>
      <c r="AJ3681" s="20">
        <f t="shared" si="963"/>
        <v>0</v>
      </c>
      <c r="AK3681" s="20">
        <f t="shared" si="951"/>
        <v>0</v>
      </c>
      <c r="AL3681" s="171"/>
    </row>
    <row r="3682" spans="1:38" ht="15.75" customHeight="1" x14ac:dyDescent="0.25">
      <c r="A3682" s="3">
        <v>2191</v>
      </c>
      <c r="B3682" s="14">
        <f t="shared" si="961"/>
        <v>1</v>
      </c>
      <c r="C3682" s="9">
        <v>45532</v>
      </c>
      <c r="D3682" s="3" t="s">
        <v>635</v>
      </c>
      <c r="E3682" s="14" t="str">
        <f t="shared" si="959"/>
        <v>2191Trobatto Pablo1</v>
      </c>
      <c r="F3682" s="119" t="s">
        <v>4337</v>
      </c>
      <c r="G3682" s="119" t="s">
        <v>4338</v>
      </c>
      <c r="H3682" s="119">
        <v>132801</v>
      </c>
      <c r="I3682" s="10" t="s">
        <v>2170</v>
      </c>
      <c r="J3682" s="14" t="str">
        <f t="shared" si="952"/>
        <v>Service completo. Cambio de aceite y filtros. Control general del vehiculo.</v>
      </c>
      <c r="K3682" s="3" t="s">
        <v>1665</v>
      </c>
      <c r="L3682" s="3">
        <v>1</v>
      </c>
      <c r="M3682" s="10" t="s">
        <v>114</v>
      </c>
      <c r="N3682" s="3" t="s">
        <v>2728</v>
      </c>
      <c r="O3682" s="158">
        <v>5619.84</v>
      </c>
      <c r="P3682" s="158">
        <v>1180.1600000000001</v>
      </c>
      <c r="Q3682" s="7">
        <v>6800</v>
      </c>
      <c r="S3682" s="8"/>
      <c r="T3682" s="11">
        <v>1</v>
      </c>
      <c r="U3682" s="158">
        <v>7107.44</v>
      </c>
      <c r="V3682" s="158">
        <v>1492.56</v>
      </c>
      <c r="W3682" s="76">
        <v>8600</v>
      </c>
      <c r="X3682" s="16">
        <f t="shared" si="960"/>
        <v>8600</v>
      </c>
      <c r="Y3682" s="3">
        <v>1</v>
      </c>
      <c r="Z3682" s="114">
        <v>49586.78</v>
      </c>
      <c r="AA3682" s="114">
        <v>10413.219999999999</v>
      </c>
      <c r="AB3682" s="4">
        <v>60000</v>
      </c>
      <c r="AC3682" s="18">
        <f t="shared" si="950"/>
        <v>60000</v>
      </c>
      <c r="AD3682" s="19">
        <f t="shared" si="955"/>
        <v>60000</v>
      </c>
      <c r="AE3682" s="21">
        <f t="shared" si="964"/>
        <v>6800</v>
      </c>
      <c r="AF3682" s="20">
        <f t="shared" si="956"/>
        <v>32997</v>
      </c>
      <c r="AG3682" s="20">
        <f t="shared" si="957"/>
        <v>44600</v>
      </c>
      <c r="AH3682" s="20">
        <f t="shared" si="958"/>
        <v>60000</v>
      </c>
      <c r="AI3682" s="20">
        <f t="shared" si="962"/>
        <v>104600</v>
      </c>
      <c r="AJ3682" s="20">
        <f t="shared" si="963"/>
        <v>0</v>
      </c>
      <c r="AK3682" s="20">
        <f t="shared" si="951"/>
        <v>104600</v>
      </c>
      <c r="AL3682" s="171"/>
    </row>
    <row r="3683" spans="1:38" ht="15.75" customHeight="1" x14ac:dyDescent="0.25">
      <c r="A3683" s="3">
        <v>2191</v>
      </c>
      <c r="B3683" s="14">
        <f t="shared" si="961"/>
        <v>2</v>
      </c>
      <c r="C3683" s="9">
        <f>IF(A3683=A3682,C3682,"")</f>
        <v>45532</v>
      </c>
      <c r="D3683" s="3" t="str">
        <f>IF(A3683=A3682,D3682,"")</f>
        <v>Trobatto Pablo</v>
      </c>
      <c r="E3683" s="14" t="str">
        <f t="shared" si="959"/>
        <v>2191Trobatto Pablo2</v>
      </c>
      <c r="J3683" s="14" t="str">
        <f t="shared" si="952"/>
        <v xml:space="preserve">Service completo. Cambio de aceite y filtros. Control general del vehiculo. </v>
      </c>
      <c r="L3683" s="3">
        <v>1</v>
      </c>
      <c r="M3683" s="10" t="s">
        <v>4339</v>
      </c>
      <c r="N3683" s="3" t="s">
        <v>3241</v>
      </c>
      <c r="O3683" s="158">
        <v>17355.38</v>
      </c>
      <c r="P3683" s="158">
        <v>3644.62</v>
      </c>
      <c r="Q3683" s="7">
        <v>21000</v>
      </c>
      <c r="S3683" s="8"/>
      <c r="T3683" s="11">
        <v>1</v>
      </c>
      <c r="U3683" s="158">
        <v>22148.76</v>
      </c>
      <c r="V3683" s="158">
        <v>4651.24</v>
      </c>
      <c r="W3683" s="76">
        <v>26800</v>
      </c>
      <c r="X3683" s="16">
        <f t="shared" si="960"/>
        <v>26800</v>
      </c>
      <c r="AC3683" s="18">
        <f t="shared" ref="AC3683:AC3746" si="965">+AB3683*Y3683</f>
        <v>0</v>
      </c>
      <c r="AD3683" s="19">
        <f t="shared" si="955"/>
        <v>60000</v>
      </c>
      <c r="AE3683" s="21">
        <f t="shared" si="964"/>
        <v>21000</v>
      </c>
      <c r="AF3683" s="20">
        <f t="shared" si="956"/>
        <v>0</v>
      </c>
      <c r="AG3683" s="20">
        <f t="shared" si="957"/>
        <v>0</v>
      </c>
      <c r="AH3683" s="20">
        <f t="shared" si="958"/>
        <v>0</v>
      </c>
      <c r="AI3683" s="20">
        <f t="shared" si="962"/>
        <v>0</v>
      </c>
      <c r="AJ3683" s="20">
        <f t="shared" si="963"/>
        <v>0</v>
      </c>
      <c r="AK3683" s="20">
        <f t="shared" ref="AK3683:AK3746" si="966">AH3683+AG3683</f>
        <v>0</v>
      </c>
      <c r="AL3683" s="171"/>
    </row>
    <row r="3684" spans="1:38" ht="15.75" customHeight="1" x14ac:dyDescent="0.25">
      <c r="A3684" s="3">
        <v>2191</v>
      </c>
      <c r="B3684" s="14">
        <f t="shared" si="961"/>
        <v>3</v>
      </c>
      <c r="C3684" s="9">
        <f>IF(A3684=A3683,C3683,"")</f>
        <v>45532</v>
      </c>
      <c r="D3684" s="3" t="str">
        <f>IF(A3684=A3683,D3683,"")</f>
        <v>Trobatto Pablo</v>
      </c>
      <c r="E3684" s="14" t="str">
        <f t="shared" si="959"/>
        <v>2191Trobatto Pablo3</v>
      </c>
      <c r="J3684" s="14" t="str">
        <f t="shared" si="952"/>
        <v xml:space="preserve">Service completo. Cambio de aceite y filtros. Control general del vehiculo.  </v>
      </c>
      <c r="L3684" s="3">
        <v>1</v>
      </c>
      <c r="M3684" s="10" t="s">
        <v>2968</v>
      </c>
      <c r="N3684" s="3" t="s">
        <v>771</v>
      </c>
      <c r="O3684" s="158">
        <v>4295.05</v>
      </c>
      <c r="P3684" s="158">
        <v>901.95</v>
      </c>
      <c r="Q3684" s="7">
        <v>5197</v>
      </c>
      <c r="S3684" s="8"/>
      <c r="T3684" s="11">
        <v>1</v>
      </c>
      <c r="U3684" s="158">
        <v>7603.31</v>
      </c>
      <c r="V3684" s="158">
        <v>1596.69</v>
      </c>
      <c r="W3684" s="76">
        <v>9200</v>
      </c>
      <c r="X3684" s="16">
        <f t="shared" si="960"/>
        <v>9200</v>
      </c>
      <c r="AC3684" s="18">
        <f t="shared" si="965"/>
        <v>0</v>
      </c>
      <c r="AD3684" s="19">
        <f t="shared" si="955"/>
        <v>60000</v>
      </c>
      <c r="AE3684" s="21">
        <f t="shared" si="964"/>
        <v>5197</v>
      </c>
      <c r="AF3684" s="20">
        <f t="shared" si="956"/>
        <v>0</v>
      </c>
      <c r="AG3684" s="20">
        <f t="shared" si="957"/>
        <v>0</v>
      </c>
      <c r="AH3684" s="20">
        <f t="shared" si="958"/>
        <v>0</v>
      </c>
      <c r="AI3684" s="20">
        <f t="shared" si="962"/>
        <v>0</v>
      </c>
      <c r="AJ3684" s="20">
        <f t="shared" si="963"/>
        <v>0</v>
      </c>
      <c r="AK3684" s="20">
        <f t="shared" si="966"/>
        <v>0</v>
      </c>
      <c r="AL3684" s="171"/>
    </row>
    <row r="3685" spans="1:38" ht="15.75" customHeight="1" x14ac:dyDescent="0.25">
      <c r="A3685" s="3">
        <v>2191</v>
      </c>
      <c r="B3685" s="14">
        <f t="shared" si="961"/>
        <v>4</v>
      </c>
      <c r="C3685" s="9">
        <f>IF(A3685=A3684,C3684,"")</f>
        <v>45532</v>
      </c>
      <c r="D3685" s="3" t="str">
        <f>IF(A3685=A3684,D3684,"")</f>
        <v>Trobatto Pablo</v>
      </c>
      <c r="E3685" s="14" t="str">
        <f t="shared" si="959"/>
        <v>2191Trobatto Pablo4</v>
      </c>
      <c r="J3685" s="14" t="str">
        <f t="shared" si="952"/>
        <v xml:space="preserve">Service completo. Cambio de aceite y filtros. Control general del vehiculo.   </v>
      </c>
      <c r="L3685" s="3">
        <v>1</v>
      </c>
      <c r="M3685" s="10" t="s">
        <v>98</v>
      </c>
      <c r="N3685" s="3" t="s">
        <v>1832</v>
      </c>
      <c r="S3685" s="8"/>
      <c r="W3685" s="76"/>
      <c r="X3685" s="16">
        <f t="shared" si="960"/>
        <v>0</v>
      </c>
      <c r="AC3685" s="18">
        <f t="shared" si="965"/>
        <v>0</v>
      </c>
      <c r="AD3685" s="19">
        <f t="shared" si="955"/>
        <v>60000</v>
      </c>
      <c r="AE3685" s="21">
        <f t="shared" si="964"/>
        <v>0</v>
      </c>
      <c r="AF3685" s="20">
        <f t="shared" si="956"/>
        <v>0</v>
      </c>
      <c r="AG3685" s="20">
        <f t="shared" si="957"/>
        <v>0</v>
      </c>
      <c r="AH3685" s="20">
        <f t="shared" si="958"/>
        <v>0</v>
      </c>
      <c r="AI3685" s="20">
        <f t="shared" si="962"/>
        <v>0</v>
      </c>
      <c r="AJ3685" s="20">
        <f t="shared" si="963"/>
        <v>0</v>
      </c>
      <c r="AK3685" s="20">
        <f t="shared" si="966"/>
        <v>0</v>
      </c>
      <c r="AL3685" s="171"/>
    </row>
    <row r="3686" spans="1:38" ht="15.75" customHeight="1" x14ac:dyDescent="0.25">
      <c r="A3686" s="3">
        <v>2192</v>
      </c>
      <c r="B3686" s="14">
        <f t="shared" si="961"/>
        <v>1</v>
      </c>
      <c r="C3686" s="9">
        <v>45533</v>
      </c>
      <c r="D3686" s="3" t="s">
        <v>2867</v>
      </c>
      <c r="E3686" s="14" t="str">
        <f t="shared" si="959"/>
        <v>2192Cometto Franco1</v>
      </c>
      <c r="F3686" s="119" t="s">
        <v>2868</v>
      </c>
      <c r="G3686" s="119" t="s">
        <v>1318</v>
      </c>
      <c r="I3686" s="10" t="s">
        <v>4340</v>
      </c>
      <c r="J3686" s="14" t="str">
        <f t="shared" si="952"/>
        <v xml:space="preserve">Cambiar bomba de direccion hidraulica. </v>
      </c>
      <c r="K3686" s="3" t="s">
        <v>3383</v>
      </c>
      <c r="L3686" s="3">
        <v>1</v>
      </c>
      <c r="M3686" s="10" t="s">
        <v>3497</v>
      </c>
      <c r="N3686" s="3" t="s">
        <v>2787</v>
      </c>
      <c r="O3686" s="158">
        <v>123966.95</v>
      </c>
      <c r="P3686" s="158">
        <v>26033.05</v>
      </c>
      <c r="Q3686" s="7">
        <v>150000</v>
      </c>
      <c r="S3686" s="8"/>
      <c r="T3686" s="11">
        <v>1</v>
      </c>
      <c r="U3686" s="158">
        <v>123966.95</v>
      </c>
      <c r="V3686" s="158">
        <v>26033.05</v>
      </c>
      <c r="W3686" s="76">
        <v>156000</v>
      </c>
      <c r="X3686" s="16">
        <f t="shared" si="960"/>
        <v>156000</v>
      </c>
      <c r="Y3686" s="3">
        <v>1</v>
      </c>
      <c r="Z3686" s="114">
        <v>70247.94</v>
      </c>
      <c r="AA3686" s="114">
        <v>14752.06</v>
      </c>
      <c r="AB3686" s="4">
        <v>85000</v>
      </c>
      <c r="AC3686" s="18">
        <f t="shared" si="965"/>
        <v>85000</v>
      </c>
      <c r="AD3686" s="19">
        <f t="shared" si="955"/>
        <v>85000</v>
      </c>
      <c r="AE3686" s="21">
        <f t="shared" si="964"/>
        <v>150000</v>
      </c>
      <c r="AF3686" s="20">
        <f t="shared" si="956"/>
        <v>150000</v>
      </c>
      <c r="AG3686" s="20">
        <f t="shared" si="957"/>
        <v>156000</v>
      </c>
      <c r="AH3686" s="20">
        <f t="shared" si="958"/>
        <v>85000</v>
      </c>
      <c r="AI3686" s="20">
        <f t="shared" si="962"/>
        <v>241000</v>
      </c>
      <c r="AJ3686" s="20">
        <f t="shared" si="963"/>
        <v>0</v>
      </c>
      <c r="AK3686" s="20">
        <f t="shared" si="966"/>
        <v>241000</v>
      </c>
      <c r="AL3686" s="171"/>
    </row>
    <row r="3687" spans="1:38" ht="15.75" customHeight="1" x14ac:dyDescent="0.25">
      <c r="A3687" s="3">
        <v>2192</v>
      </c>
      <c r="B3687" s="14">
        <f t="shared" si="961"/>
        <v>2</v>
      </c>
      <c r="C3687" s="9">
        <f>IF(A3687=A3686,C3686,"")</f>
        <v>45533</v>
      </c>
      <c r="D3687" s="3" t="str">
        <f>IF(A3687=A3686,D3686,"")</f>
        <v>Cometto Franco</v>
      </c>
      <c r="E3687" s="14" t="str">
        <f t="shared" si="959"/>
        <v>2192Cometto Franco2</v>
      </c>
      <c r="J3687" s="14" t="str">
        <f t="shared" ref="J3687:J3750" si="967">IF(A3687=A3686,CONCATENATE(J3686," ",I3687),I3687)</f>
        <v xml:space="preserve">Cambiar bomba de direccion hidraulica.  </v>
      </c>
      <c r="S3687" s="8"/>
      <c r="W3687" s="76"/>
      <c r="X3687" s="16">
        <f t="shared" si="960"/>
        <v>0</v>
      </c>
      <c r="AC3687" s="18">
        <f t="shared" si="965"/>
        <v>0</v>
      </c>
      <c r="AD3687" s="19">
        <f t="shared" si="955"/>
        <v>85000</v>
      </c>
      <c r="AE3687" s="21">
        <f t="shared" si="964"/>
        <v>0</v>
      </c>
      <c r="AF3687" s="20">
        <f t="shared" si="956"/>
        <v>0</v>
      </c>
      <c r="AG3687" s="20">
        <f t="shared" si="957"/>
        <v>0</v>
      </c>
      <c r="AH3687" s="20">
        <f t="shared" si="958"/>
        <v>0</v>
      </c>
      <c r="AI3687" s="20">
        <f t="shared" si="962"/>
        <v>0</v>
      </c>
      <c r="AJ3687" s="20">
        <f t="shared" si="963"/>
        <v>0</v>
      </c>
      <c r="AK3687" s="20">
        <f t="shared" si="966"/>
        <v>0</v>
      </c>
      <c r="AL3687" s="171"/>
    </row>
    <row r="3688" spans="1:38" ht="15.75" customHeight="1" x14ac:dyDescent="0.25">
      <c r="A3688" s="3">
        <v>2193</v>
      </c>
      <c r="B3688" s="14">
        <f t="shared" si="961"/>
        <v>1</v>
      </c>
      <c r="C3688" s="9">
        <v>45533</v>
      </c>
      <c r="D3688" s="3" t="s">
        <v>3590</v>
      </c>
      <c r="E3688" s="14" t="str">
        <f t="shared" si="959"/>
        <v>2193Balestrelli Valeria1</v>
      </c>
      <c r="F3688" s="119" t="s">
        <v>2913</v>
      </c>
      <c r="G3688" s="119" t="s">
        <v>999</v>
      </c>
      <c r="H3688" s="119">
        <v>97790</v>
      </c>
      <c r="I3688" s="10" t="s">
        <v>4347</v>
      </c>
      <c r="J3688" s="14" t="str">
        <f t="shared" si="967"/>
        <v>Auxilio. Sacar burro de arranque. Mandar a reparar. Colocar burro reparado. Prueba de arranque.</v>
      </c>
      <c r="K3688" s="3" t="s">
        <v>3383</v>
      </c>
      <c r="L3688" s="3">
        <v>1</v>
      </c>
      <c r="M3688" s="10" t="s">
        <v>3798</v>
      </c>
      <c r="N3688" s="3" t="s">
        <v>3050</v>
      </c>
      <c r="O3688" s="158">
        <v>49586.78</v>
      </c>
      <c r="P3688" s="158">
        <v>10413.219999999999</v>
      </c>
      <c r="Q3688" s="7">
        <v>60000</v>
      </c>
      <c r="S3688" s="8"/>
      <c r="T3688" s="11">
        <v>1</v>
      </c>
      <c r="U3688" s="158">
        <v>66115.710000000006</v>
      </c>
      <c r="V3688" s="158">
        <v>13884.29</v>
      </c>
      <c r="W3688" s="76">
        <v>80000</v>
      </c>
      <c r="X3688" s="16">
        <f t="shared" si="960"/>
        <v>80000</v>
      </c>
      <c r="Y3688" s="3">
        <v>1</v>
      </c>
      <c r="Z3688" s="114">
        <v>37190.089999999997</v>
      </c>
      <c r="AA3688" s="114">
        <v>7809.91</v>
      </c>
      <c r="AB3688" s="4">
        <v>45000</v>
      </c>
      <c r="AC3688" s="18">
        <f t="shared" si="965"/>
        <v>45000</v>
      </c>
      <c r="AD3688" s="19">
        <f t="shared" si="955"/>
        <v>45000</v>
      </c>
      <c r="AE3688" s="21">
        <f t="shared" si="964"/>
        <v>60000</v>
      </c>
      <c r="AF3688" s="20">
        <f t="shared" si="956"/>
        <v>60000</v>
      </c>
      <c r="AG3688" s="20">
        <f t="shared" si="957"/>
        <v>80000</v>
      </c>
      <c r="AH3688" s="20">
        <f t="shared" si="958"/>
        <v>45000</v>
      </c>
      <c r="AI3688" s="20">
        <f t="shared" si="962"/>
        <v>125000</v>
      </c>
      <c r="AJ3688" s="20">
        <f t="shared" si="963"/>
        <v>0</v>
      </c>
      <c r="AK3688" s="20">
        <f t="shared" si="966"/>
        <v>125000</v>
      </c>
      <c r="AL3688" s="171"/>
    </row>
    <row r="3689" spans="1:38" ht="15.75" customHeight="1" x14ac:dyDescent="0.25">
      <c r="A3689" s="3">
        <v>2193</v>
      </c>
      <c r="B3689" s="14">
        <f t="shared" si="961"/>
        <v>2</v>
      </c>
      <c r="C3689" s="9">
        <f>IF(A3689=A3688,C3688,"")</f>
        <v>45533</v>
      </c>
      <c r="D3689" s="3" t="str">
        <f>IF(A3689=A3688,D3688,"")</f>
        <v>Balestrelli Valeria</v>
      </c>
      <c r="E3689" s="14" t="str">
        <f t="shared" si="959"/>
        <v>2193Balestrelli Valeria2</v>
      </c>
      <c r="J3689" s="14" t="str">
        <f t="shared" si="967"/>
        <v xml:space="preserve">Auxilio. Sacar burro de arranque. Mandar a reparar. Colocar burro reparado. Prueba de arranque. </v>
      </c>
      <c r="S3689" s="8"/>
      <c r="W3689" s="76"/>
      <c r="X3689" s="16">
        <f t="shared" si="960"/>
        <v>0</v>
      </c>
      <c r="AC3689" s="18">
        <f t="shared" si="965"/>
        <v>0</v>
      </c>
      <c r="AD3689" s="19">
        <f t="shared" si="955"/>
        <v>45000</v>
      </c>
      <c r="AE3689" s="21">
        <f t="shared" si="964"/>
        <v>0</v>
      </c>
      <c r="AF3689" s="20">
        <f t="shared" si="956"/>
        <v>0</v>
      </c>
      <c r="AG3689" s="20">
        <f t="shared" si="957"/>
        <v>0</v>
      </c>
      <c r="AH3689" s="20">
        <f t="shared" si="958"/>
        <v>0</v>
      </c>
      <c r="AI3689" s="20">
        <f t="shared" si="962"/>
        <v>0</v>
      </c>
      <c r="AJ3689" s="20">
        <f t="shared" si="963"/>
        <v>0</v>
      </c>
      <c r="AK3689" s="20">
        <f t="shared" si="966"/>
        <v>0</v>
      </c>
      <c r="AL3689" s="171"/>
    </row>
    <row r="3690" spans="1:38" ht="15.75" customHeight="1" x14ac:dyDescent="0.25">
      <c r="A3690" s="3">
        <v>2194</v>
      </c>
      <c r="B3690" s="14">
        <f t="shared" si="961"/>
        <v>1</v>
      </c>
      <c r="C3690" s="9">
        <v>45533</v>
      </c>
      <c r="D3690" s="3" t="s">
        <v>505</v>
      </c>
      <c r="E3690" s="14" t="str">
        <f t="shared" si="959"/>
        <v>2194Municipalidad Laboulaye1</v>
      </c>
      <c r="F3690" s="119" t="s">
        <v>4341</v>
      </c>
      <c r="G3690" s="119" t="s">
        <v>120</v>
      </c>
      <c r="H3690" s="119">
        <v>999</v>
      </c>
      <c r="I3690" s="10" t="s">
        <v>4342</v>
      </c>
      <c r="J3690" s="14" t="str">
        <f t="shared" si="967"/>
        <v>Service completo. Cambio de aceite y filtro de aceite.</v>
      </c>
      <c r="K3690" s="3" t="s">
        <v>2390</v>
      </c>
      <c r="L3690" s="3">
        <v>1</v>
      </c>
      <c r="M3690" s="10" t="s">
        <v>222</v>
      </c>
      <c r="N3690" s="3" t="s">
        <v>771</v>
      </c>
      <c r="O3690" s="158">
        <v>5314.57</v>
      </c>
      <c r="P3690" s="158">
        <v>1116.06</v>
      </c>
      <c r="Q3690" s="7">
        <v>6430.63</v>
      </c>
      <c r="R3690" s="7" t="s">
        <v>1478</v>
      </c>
      <c r="S3690" s="8"/>
      <c r="T3690" s="11">
        <v>4</v>
      </c>
      <c r="U3690" s="158">
        <v>14876.04</v>
      </c>
      <c r="V3690" s="158">
        <v>3123.96</v>
      </c>
      <c r="W3690" s="76">
        <v>18000</v>
      </c>
      <c r="X3690" s="16">
        <f t="shared" si="960"/>
        <v>72000</v>
      </c>
      <c r="Y3690" s="3">
        <v>1</v>
      </c>
      <c r="Z3690" s="114">
        <v>24793.39</v>
      </c>
      <c r="AA3690" s="114">
        <v>5206.6099999999997</v>
      </c>
      <c r="AB3690" s="4">
        <v>30000</v>
      </c>
      <c r="AC3690" s="18">
        <f t="shared" si="965"/>
        <v>30000</v>
      </c>
      <c r="AD3690" s="19">
        <f t="shared" si="955"/>
        <v>30000</v>
      </c>
      <c r="AE3690" s="21">
        <f t="shared" si="964"/>
        <v>25722.52</v>
      </c>
      <c r="AF3690" s="20">
        <f t="shared" si="956"/>
        <v>13294.630000000001</v>
      </c>
      <c r="AG3690" s="20">
        <f t="shared" si="957"/>
        <v>85500</v>
      </c>
      <c r="AH3690" s="20">
        <f t="shared" si="958"/>
        <v>30000</v>
      </c>
      <c r="AI3690" s="20">
        <f t="shared" si="962"/>
        <v>95454.545454545456</v>
      </c>
      <c r="AJ3690" s="20">
        <f t="shared" si="963"/>
        <v>20045.454545454544</v>
      </c>
      <c r="AK3690" s="20">
        <f t="shared" si="966"/>
        <v>115500</v>
      </c>
      <c r="AL3690" s="171">
        <v>77</v>
      </c>
    </row>
    <row r="3691" spans="1:38" ht="15.75" customHeight="1" x14ac:dyDescent="0.25">
      <c r="A3691" s="3">
        <v>2194</v>
      </c>
      <c r="B3691" s="14">
        <f t="shared" si="961"/>
        <v>2</v>
      </c>
      <c r="C3691" s="9">
        <f>IF(A3691=A3690,C3690,"")</f>
        <v>45533</v>
      </c>
      <c r="D3691" s="3" t="str">
        <f>IF(A3691=A3690,D3690,"")</f>
        <v>Municipalidad Laboulaye</v>
      </c>
      <c r="E3691" s="14" t="str">
        <f t="shared" si="959"/>
        <v>2194Municipalidad Laboulaye2</v>
      </c>
      <c r="J3691" s="14" t="str">
        <f t="shared" si="967"/>
        <v xml:space="preserve">Service completo. Cambio de aceite y filtro de aceite. </v>
      </c>
      <c r="L3691" s="3">
        <v>1</v>
      </c>
      <c r="M3691" s="10" t="s">
        <v>4343</v>
      </c>
      <c r="N3691" s="3" t="s">
        <v>771</v>
      </c>
      <c r="O3691" s="158">
        <v>5672.73</v>
      </c>
      <c r="P3691" s="158">
        <v>1191.27</v>
      </c>
      <c r="Q3691" s="7">
        <v>6864</v>
      </c>
      <c r="S3691" s="8"/>
      <c r="T3691" s="11">
        <v>1</v>
      </c>
      <c r="U3691" s="158">
        <v>11157.03</v>
      </c>
      <c r="V3691" s="158">
        <v>2342.9699999999998</v>
      </c>
      <c r="W3691" s="76">
        <v>13500</v>
      </c>
      <c r="X3691" s="16">
        <f t="shared" si="960"/>
        <v>13500</v>
      </c>
      <c r="AC3691" s="18">
        <f t="shared" si="965"/>
        <v>0</v>
      </c>
      <c r="AD3691" s="19">
        <f t="shared" si="955"/>
        <v>30000</v>
      </c>
      <c r="AE3691" s="21">
        <f t="shared" si="964"/>
        <v>6864</v>
      </c>
      <c r="AF3691" s="20">
        <f t="shared" si="956"/>
        <v>0</v>
      </c>
      <c r="AG3691" s="20">
        <f t="shared" si="957"/>
        <v>0</v>
      </c>
      <c r="AH3691" s="20">
        <f t="shared" si="958"/>
        <v>0</v>
      </c>
      <c r="AI3691" s="20">
        <f t="shared" si="962"/>
        <v>0</v>
      </c>
      <c r="AJ3691" s="20">
        <f t="shared" si="963"/>
        <v>0</v>
      </c>
      <c r="AK3691" s="20">
        <f t="shared" si="966"/>
        <v>0</v>
      </c>
      <c r="AL3691" s="171"/>
    </row>
    <row r="3692" spans="1:38" ht="15.75" customHeight="1" x14ac:dyDescent="0.25">
      <c r="A3692" s="3">
        <v>2195</v>
      </c>
      <c r="B3692" s="14">
        <f t="shared" si="961"/>
        <v>1</v>
      </c>
      <c r="C3692" s="9">
        <v>45533</v>
      </c>
      <c r="D3692" s="3" t="s">
        <v>3403</v>
      </c>
      <c r="E3692" s="14" t="str">
        <f t="shared" si="959"/>
        <v>2195Creativity1</v>
      </c>
      <c r="F3692" s="119" t="s">
        <v>4344</v>
      </c>
      <c r="G3692" s="119" t="s">
        <v>4109</v>
      </c>
      <c r="H3692" s="119">
        <v>66074</v>
      </c>
      <c r="I3692" s="10" t="s">
        <v>4348</v>
      </c>
      <c r="J3692" s="14" t="str">
        <f t="shared" si="967"/>
        <v>Service completo. Cambio de aceite y filtros. Control general del vehiculo. Cambiar juego de bujias. Regular convergencia.</v>
      </c>
      <c r="K3692" s="3" t="s">
        <v>2390</v>
      </c>
      <c r="L3692" s="3">
        <v>1</v>
      </c>
      <c r="M3692" s="10" t="s">
        <v>918</v>
      </c>
      <c r="N3692" s="3" t="s">
        <v>771</v>
      </c>
      <c r="O3692" s="158">
        <v>31404.959999999999</v>
      </c>
      <c r="P3692" s="158">
        <v>6595.04</v>
      </c>
      <c r="Q3692" s="7">
        <v>38000</v>
      </c>
      <c r="R3692" s="7" t="s">
        <v>1478</v>
      </c>
      <c r="S3692" s="8"/>
      <c r="T3692" s="11">
        <v>1</v>
      </c>
      <c r="U3692" s="158">
        <v>43801.66</v>
      </c>
      <c r="V3692" s="158">
        <v>9198.34</v>
      </c>
      <c r="W3692" s="76">
        <v>53000</v>
      </c>
      <c r="X3692" s="16">
        <f t="shared" si="960"/>
        <v>53000</v>
      </c>
      <c r="Y3692" s="3">
        <v>1</v>
      </c>
      <c r="Z3692" s="114">
        <v>82644.63</v>
      </c>
      <c r="AA3692" s="114">
        <v>17355.37</v>
      </c>
      <c r="AB3692" s="4">
        <v>100000</v>
      </c>
      <c r="AC3692" s="18">
        <f t="shared" si="965"/>
        <v>100000</v>
      </c>
      <c r="AD3692" s="19">
        <f t="shared" si="955"/>
        <v>100000</v>
      </c>
      <c r="AE3692" s="21">
        <f t="shared" si="964"/>
        <v>38000</v>
      </c>
      <c r="AF3692" s="20">
        <f t="shared" si="956"/>
        <v>97630.63</v>
      </c>
      <c r="AG3692" s="20">
        <f t="shared" si="957"/>
        <v>288000</v>
      </c>
      <c r="AH3692" s="20">
        <f t="shared" si="958"/>
        <v>100000</v>
      </c>
      <c r="AI3692" s="20">
        <f t="shared" si="962"/>
        <v>320661.15702479339</v>
      </c>
      <c r="AJ3692" s="20">
        <f t="shared" si="963"/>
        <v>67338.842975206615</v>
      </c>
      <c r="AK3692" s="20">
        <f t="shared" si="966"/>
        <v>388000</v>
      </c>
      <c r="AL3692" s="171">
        <v>75</v>
      </c>
    </row>
    <row r="3693" spans="1:38" ht="15.75" customHeight="1" x14ac:dyDescent="0.25">
      <c r="A3693" s="3">
        <v>2195</v>
      </c>
      <c r="B3693" s="14">
        <f t="shared" si="961"/>
        <v>2</v>
      </c>
      <c r="C3693" s="9">
        <f>IF(A3693=A3692,C3692,"")</f>
        <v>45533</v>
      </c>
      <c r="D3693" s="3" t="str">
        <f>IF(A3693=A3692,D3692,"")</f>
        <v>Creativity</v>
      </c>
      <c r="E3693" s="14" t="str">
        <f t="shared" si="959"/>
        <v>2195Creativity2</v>
      </c>
      <c r="J3693" s="14" t="str">
        <f t="shared" si="967"/>
        <v xml:space="preserve">Service completo. Cambio de aceite y filtros. Control general del vehiculo. Cambiar juego de bujias. Regular convergencia. </v>
      </c>
      <c r="L3693" s="3">
        <v>1</v>
      </c>
      <c r="M3693" s="10" t="s">
        <v>222</v>
      </c>
      <c r="N3693" s="3" t="s">
        <v>771</v>
      </c>
      <c r="O3693" s="158">
        <v>5314.57</v>
      </c>
      <c r="P3693" s="158">
        <v>1116.06</v>
      </c>
      <c r="Q3693" s="7">
        <v>6430.63</v>
      </c>
      <c r="S3693" s="8"/>
      <c r="T3693" s="11">
        <v>4.5</v>
      </c>
      <c r="U3693" s="158">
        <v>14876.04</v>
      </c>
      <c r="V3693" s="158">
        <v>3123.96</v>
      </c>
      <c r="W3693" s="76">
        <v>18000</v>
      </c>
      <c r="X3693" s="16">
        <f t="shared" si="960"/>
        <v>81000</v>
      </c>
      <c r="AC3693" s="18">
        <f t="shared" si="965"/>
        <v>0</v>
      </c>
      <c r="AD3693" s="19">
        <f t="shared" si="955"/>
        <v>100000</v>
      </c>
      <c r="AE3693" s="21">
        <f t="shared" si="964"/>
        <v>28937.834999999999</v>
      </c>
      <c r="AF3693" s="20">
        <f t="shared" si="956"/>
        <v>0</v>
      </c>
      <c r="AG3693" s="20">
        <f t="shared" si="957"/>
        <v>0</v>
      </c>
      <c r="AH3693" s="20">
        <f t="shared" si="958"/>
        <v>0</v>
      </c>
      <c r="AI3693" s="20">
        <f t="shared" si="962"/>
        <v>0</v>
      </c>
      <c r="AJ3693" s="20">
        <f t="shared" si="963"/>
        <v>0</v>
      </c>
      <c r="AK3693" s="20">
        <f t="shared" si="966"/>
        <v>0</v>
      </c>
      <c r="AL3693" s="171"/>
    </row>
    <row r="3694" spans="1:38" ht="15.75" customHeight="1" x14ac:dyDescent="0.25">
      <c r="A3694" s="3">
        <v>2195</v>
      </c>
      <c r="B3694" s="14">
        <f t="shared" si="961"/>
        <v>3</v>
      </c>
      <c r="C3694" s="9">
        <v>45533</v>
      </c>
      <c r="D3694" s="3" t="s">
        <v>3403</v>
      </c>
      <c r="E3694" s="14" t="str">
        <f t="shared" si="959"/>
        <v>2195Creativity3</v>
      </c>
      <c r="J3694" s="14" t="str">
        <f t="shared" si="967"/>
        <v xml:space="preserve">Service completo. Cambio de aceite y filtros. Control general del vehiculo. Cambiar juego de bujias. Regular convergencia.  </v>
      </c>
      <c r="L3694" s="3">
        <v>1</v>
      </c>
      <c r="M3694" s="10" t="s">
        <v>3326</v>
      </c>
      <c r="N3694" s="3" t="s">
        <v>734</v>
      </c>
      <c r="O3694" s="158">
        <v>24793.39</v>
      </c>
      <c r="P3694" s="158">
        <v>5206.6099999999997</v>
      </c>
      <c r="Q3694" s="7">
        <v>30000</v>
      </c>
      <c r="S3694" s="8"/>
      <c r="T3694" s="11">
        <v>1</v>
      </c>
      <c r="U3694" s="158">
        <v>31404.959999999999</v>
      </c>
      <c r="V3694" s="158">
        <v>6595.04</v>
      </c>
      <c r="W3694" s="76">
        <v>38000</v>
      </c>
      <c r="X3694" s="16">
        <f t="shared" si="960"/>
        <v>38000</v>
      </c>
      <c r="AC3694" s="18">
        <f t="shared" si="965"/>
        <v>0</v>
      </c>
      <c r="AD3694" s="19">
        <f t="shared" si="955"/>
        <v>100000</v>
      </c>
      <c r="AE3694" s="21">
        <f t="shared" si="964"/>
        <v>30000</v>
      </c>
      <c r="AF3694" s="20">
        <f t="shared" si="956"/>
        <v>0</v>
      </c>
      <c r="AG3694" s="20">
        <f t="shared" si="957"/>
        <v>0</v>
      </c>
      <c r="AH3694" s="20">
        <f t="shared" si="958"/>
        <v>0</v>
      </c>
      <c r="AI3694" s="20">
        <f t="shared" si="962"/>
        <v>0</v>
      </c>
      <c r="AJ3694" s="20">
        <f t="shared" si="963"/>
        <v>0</v>
      </c>
      <c r="AK3694" s="20">
        <f t="shared" si="966"/>
        <v>0</v>
      </c>
      <c r="AL3694" s="171"/>
    </row>
    <row r="3695" spans="1:38" ht="15.75" customHeight="1" x14ac:dyDescent="0.25">
      <c r="A3695" s="3">
        <v>2195</v>
      </c>
      <c r="B3695" s="14">
        <f t="shared" si="961"/>
        <v>4</v>
      </c>
      <c r="C3695" s="9">
        <v>45533</v>
      </c>
      <c r="D3695" s="3" t="s">
        <v>3403</v>
      </c>
      <c r="E3695" s="14" t="str">
        <f t="shared" si="959"/>
        <v>2195Creativity4</v>
      </c>
      <c r="J3695" s="14" t="str">
        <f t="shared" si="967"/>
        <v xml:space="preserve">Service completo. Cambio de aceite y filtros. Control general del vehiculo. Cambiar juego de bujias. Regular convergencia.   </v>
      </c>
      <c r="L3695" s="3">
        <v>1</v>
      </c>
      <c r="M3695" s="10" t="s">
        <v>2222</v>
      </c>
      <c r="N3695" s="3" t="s">
        <v>734</v>
      </c>
      <c r="O3695" s="158">
        <v>19173.560000000001</v>
      </c>
      <c r="P3695" s="158">
        <v>4026.44</v>
      </c>
      <c r="Q3695" s="7">
        <v>23200</v>
      </c>
      <c r="S3695" s="8"/>
      <c r="T3695" s="11">
        <v>4</v>
      </c>
      <c r="U3695" s="158">
        <v>23966.95</v>
      </c>
      <c r="V3695" s="158">
        <v>5033.05</v>
      </c>
      <c r="W3695" s="76">
        <v>29000</v>
      </c>
      <c r="X3695" s="16">
        <f t="shared" si="960"/>
        <v>116000</v>
      </c>
      <c r="AC3695" s="18">
        <f t="shared" si="965"/>
        <v>0</v>
      </c>
      <c r="AD3695" s="19">
        <f t="shared" si="955"/>
        <v>100000</v>
      </c>
      <c r="AE3695" s="21">
        <f t="shared" si="964"/>
        <v>92800</v>
      </c>
      <c r="AF3695" s="20">
        <f t="shared" si="956"/>
        <v>0</v>
      </c>
      <c r="AG3695" s="20">
        <f t="shared" si="957"/>
        <v>0</v>
      </c>
      <c r="AH3695" s="20">
        <f t="shared" si="958"/>
        <v>0</v>
      </c>
      <c r="AI3695" s="20">
        <f t="shared" si="962"/>
        <v>0</v>
      </c>
      <c r="AJ3695" s="20">
        <f t="shared" si="963"/>
        <v>0</v>
      </c>
      <c r="AK3695" s="20">
        <f t="shared" si="966"/>
        <v>0</v>
      </c>
      <c r="AL3695" s="171"/>
    </row>
    <row r="3696" spans="1:38" ht="15.75" customHeight="1" x14ac:dyDescent="0.25">
      <c r="A3696" s="3">
        <v>2196</v>
      </c>
      <c r="B3696" s="14">
        <f t="shared" si="961"/>
        <v>1</v>
      </c>
      <c r="C3696" s="9">
        <v>45533</v>
      </c>
      <c r="D3696" s="3" t="s">
        <v>2867</v>
      </c>
      <c r="E3696" s="14" t="str">
        <f t="shared" si="959"/>
        <v>2196Cometto Franco1</v>
      </c>
      <c r="F3696" s="119" t="s">
        <v>2868</v>
      </c>
      <c r="G3696" s="119" t="s">
        <v>1318</v>
      </c>
      <c r="I3696" s="10" t="s">
        <v>4345</v>
      </c>
      <c r="J3696" s="14" t="str">
        <f t="shared" si="967"/>
        <v>Control de circuito de correa poly-v. Cambiar correa poly-v y polea tensora de tensor movil.</v>
      </c>
      <c r="K3696" s="3" t="s">
        <v>1665</v>
      </c>
      <c r="L3696" s="3">
        <v>1</v>
      </c>
      <c r="M3696" s="10" t="s">
        <v>1920</v>
      </c>
      <c r="N3696" s="3" t="s">
        <v>734</v>
      </c>
      <c r="O3696" s="158">
        <v>17685.95</v>
      </c>
      <c r="P3696" s="158">
        <v>3714.05</v>
      </c>
      <c r="Q3696" s="7">
        <v>21400</v>
      </c>
      <c r="S3696" s="8"/>
      <c r="T3696" s="11">
        <v>1</v>
      </c>
      <c r="U3696" s="158">
        <v>22148.76</v>
      </c>
      <c r="V3696" s="158">
        <v>4651.24</v>
      </c>
      <c r="W3696" s="76">
        <v>26800</v>
      </c>
      <c r="X3696" s="16">
        <f t="shared" si="960"/>
        <v>26800</v>
      </c>
      <c r="Y3696" s="3">
        <v>1</v>
      </c>
      <c r="Z3696" s="114">
        <v>61983.48</v>
      </c>
      <c r="AA3696" s="114">
        <v>13016.52</v>
      </c>
      <c r="AB3696" s="4">
        <v>75000</v>
      </c>
      <c r="AC3696" s="18">
        <f t="shared" si="965"/>
        <v>75000</v>
      </c>
      <c r="AD3696" s="19">
        <f t="shared" si="955"/>
        <v>75000</v>
      </c>
      <c r="AE3696" s="21">
        <f t="shared" si="964"/>
        <v>21400</v>
      </c>
      <c r="AF3696" s="20">
        <f t="shared" si="956"/>
        <v>39000</v>
      </c>
      <c r="AG3696" s="20">
        <f t="shared" si="957"/>
        <v>48800</v>
      </c>
      <c r="AH3696" s="20">
        <f t="shared" si="958"/>
        <v>75000</v>
      </c>
      <c r="AI3696" s="20">
        <f t="shared" si="962"/>
        <v>123800</v>
      </c>
      <c r="AJ3696" s="20">
        <f t="shared" si="963"/>
        <v>0</v>
      </c>
      <c r="AK3696" s="20">
        <f t="shared" si="966"/>
        <v>123800</v>
      </c>
      <c r="AL3696" s="171"/>
    </row>
    <row r="3697" spans="1:38" ht="15.75" customHeight="1" x14ac:dyDescent="0.25">
      <c r="A3697" s="3">
        <v>2196</v>
      </c>
      <c r="B3697" s="14">
        <f t="shared" si="961"/>
        <v>2</v>
      </c>
      <c r="C3697" s="9">
        <f>IF(A3697=A3696,C3696,"")</f>
        <v>45533</v>
      </c>
      <c r="D3697" s="3" t="str">
        <f>IF(A3697=A3696,D3696,"")</f>
        <v>Cometto Franco</v>
      </c>
      <c r="E3697" s="14" t="str">
        <f t="shared" si="959"/>
        <v>2196Cometto Franco2</v>
      </c>
      <c r="J3697" s="14" t="str">
        <f t="shared" si="967"/>
        <v xml:space="preserve">Control de circuito de correa poly-v. Cambiar correa poly-v y polea tensora de tensor movil. </v>
      </c>
      <c r="L3697" s="3">
        <v>1</v>
      </c>
      <c r="M3697" s="10" t="s">
        <v>4346</v>
      </c>
      <c r="N3697" s="3" t="s">
        <v>734</v>
      </c>
      <c r="O3697" s="158">
        <v>14545.46</v>
      </c>
      <c r="P3697" s="158">
        <v>3054.54</v>
      </c>
      <c r="Q3697" s="7">
        <v>17600</v>
      </c>
      <c r="S3697" s="8"/>
      <c r="T3697" s="11">
        <v>1</v>
      </c>
      <c r="U3697" s="158">
        <v>18181.82</v>
      </c>
      <c r="V3697" s="158">
        <v>3818.18</v>
      </c>
      <c r="W3697" s="76">
        <v>22000</v>
      </c>
      <c r="X3697" s="16">
        <f t="shared" si="960"/>
        <v>22000</v>
      </c>
      <c r="AC3697" s="18">
        <f t="shared" si="965"/>
        <v>0</v>
      </c>
      <c r="AD3697" s="19">
        <f t="shared" ref="AD3697:AD3760" si="968">IF(A3697=A3696,AD3696+AC3697,AC3697)</f>
        <v>75000</v>
      </c>
      <c r="AE3697" s="21">
        <f t="shared" si="964"/>
        <v>17600</v>
      </c>
      <c r="AF3697" s="20">
        <f t="shared" ref="AF3697:AF3760" si="969">IF(A3697=A3696,0,(SUMIF($A$3:$A$999956,A3697,$Q$3:$Q$999956)))+IF(A3697=A3696,0,(SUMIF($A$3:$A$999956,A3697,$R$3:$R$999956)))</f>
        <v>0</v>
      </c>
      <c r="AG3697" s="20">
        <f t="shared" ref="AG3697:AG3760" si="970">IF(A3697=A3696,0,(SUMIF($A$3:$A$999956,A3697,($X$3:$X$999956))))</f>
        <v>0</v>
      </c>
      <c r="AH3697" s="20">
        <f t="shared" ref="AH3697:AH3760" si="971">IF(A3697=A3696,0,(SUMIF($A$3:$A$999956,A3697,($AC$3:$AC$999956))))</f>
        <v>0</v>
      </c>
      <c r="AI3697" s="20">
        <f t="shared" si="962"/>
        <v>0</v>
      </c>
      <c r="AJ3697" s="20">
        <f t="shared" si="963"/>
        <v>0</v>
      </c>
      <c r="AK3697" s="20">
        <f t="shared" si="966"/>
        <v>0</v>
      </c>
      <c r="AL3697" s="171"/>
    </row>
    <row r="3698" spans="1:38" ht="15.75" customHeight="1" x14ac:dyDescent="0.25">
      <c r="A3698" s="3">
        <v>2197</v>
      </c>
      <c r="B3698" s="14">
        <f t="shared" si="961"/>
        <v>1</v>
      </c>
      <c r="C3698" s="9">
        <v>45534</v>
      </c>
      <c r="D3698" s="3" t="s">
        <v>4349</v>
      </c>
      <c r="E3698" s="14" t="str">
        <f t="shared" si="959"/>
        <v>2197Cometto Julia1</v>
      </c>
      <c r="F3698" s="119" t="s">
        <v>1819</v>
      </c>
      <c r="G3698" s="119" t="s">
        <v>4306</v>
      </c>
      <c r="H3698" s="119">
        <v>127784</v>
      </c>
      <c r="I3698" s="10" t="s">
        <v>2040</v>
      </c>
      <c r="J3698" s="14" t="str">
        <f t="shared" si="967"/>
        <v>Service completo. Cambio de aceite y filtros. Control general del vehiculo. Rotacion de ruedas.</v>
      </c>
      <c r="K3698" s="3" t="s">
        <v>2390</v>
      </c>
      <c r="L3698" s="3">
        <v>1</v>
      </c>
      <c r="M3698" s="10" t="s">
        <v>918</v>
      </c>
      <c r="N3698" s="3" t="s">
        <v>771</v>
      </c>
      <c r="O3698" s="158">
        <v>25619.84</v>
      </c>
      <c r="P3698" s="158">
        <v>5380.16</v>
      </c>
      <c r="Q3698" s="7">
        <v>31000</v>
      </c>
      <c r="R3698" s="7" t="s">
        <v>1478</v>
      </c>
      <c r="S3698" s="8"/>
      <c r="T3698" s="11">
        <v>1</v>
      </c>
      <c r="U3698" s="158">
        <v>36363.64</v>
      </c>
      <c r="V3698" s="158">
        <v>7636.36</v>
      </c>
      <c r="W3698" s="76">
        <v>44000</v>
      </c>
      <c r="X3698" s="16">
        <f t="shared" si="960"/>
        <v>44000</v>
      </c>
      <c r="Y3698" s="3">
        <v>1</v>
      </c>
      <c r="Z3698" s="114">
        <v>57851.24</v>
      </c>
      <c r="AA3698" s="114">
        <v>12148.76</v>
      </c>
      <c r="AB3698" s="4">
        <v>70000</v>
      </c>
      <c r="AC3698" s="18">
        <f t="shared" si="965"/>
        <v>70000</v>
      </c>
      <c r="AD3698" s="19">
        <f t="shared" si="968"/>
        <v>70000</v>
      </c>
      <c r="AE3698" s="21">
        <f t="shared" si="964"/>
        <v>31000</v>
      </c>
      <c r="AF3698" s="20">
        <f t="shared" si="969"/>
        <v>34516.75</v>
      </c>
      <c r="AG3698" s="20">
        <f t="shared" si="970"/>
        <v>94000</v>
      </c>
      <c r="AH3698" s="20">
        <f t="shared" si="971"/>
        <v>70000</v>
      </c>
      <c r="AI3698" s="20">
        <f t="shared" si="962"/>
        <v>164000</v>
      </c>
      <c r="AJ3698" s="20">
        <f t="shared" si="963"/>
        <v>0</v>
      </c>
      <c r="AK3698" s="20">
        <f t="shared" si="966"/>
        <v>164000</v>
      </c>
      <c r="AL3698" s="171"/>
    </row>
    <row r="3699" spans="1:38" ht="15.75" customHeight="1" x14ac:dyDescent="0.25">
      <c r="A3699" s="3">
        <v>2197</v>
      </c>
      <c r="B3699" s="14">
        <f t="shared" si="961"/>
        <v>2</v>
      </c>
      <c r="C3699" s="9">
        <f>IF(A3699=A3698,C3698,"")</f>
        <v>45534</v>
      </c>
      <c r="D3699" s="3" t="str">
        <f>IF(A3699=A3698,D3698,"")</f>
        <v>Cometto Julia</v>
      </c>
      <c r="E3699" s="14" t="str">
        <f t="shared" si="959"/>
        <v>2197Cometto Julia2</v>
      </c>
      <c r="J3699" s="14" t="str">
        <f t="shared" si="967"/>
        <v xml:space="preserve">Service completo. Cambio de aceite y filtros. Control general del vehiculo. Rotacion de ruedas. </v>
      </c>
      <c r="M3699" s="10" t="s">
        <v>728</v>
      </c>
      <c r="N3699" s="3" t="s">
        <v>771</v>
      </c>
      <c r="O3699" s="158">
        <v>2906.41</v>
      </c>
      <c r="P3699" s="158">
        <v>610.34</v>
      </c>
      <c r="Q3699" s="7">
        <v>3516.75</v>
      </c>
      <c r="S3699" s="8"/>
      <c r="T3699" s="11">
        <v>4</v>
      </c>
      <c r="U3699" s="158">
        <v>10330.58</v>
      </c>
      <c r="V3699" s="158">
        <v>2169.42</v>
      </c>
      <c r="W3699" s="76">
        <v>12500</v>
      </c>
      <c r="X3699" s="16">
        <f t="shared" si="960"/>
        <v>50000</v>
      </c>
      <c r="AC3699" s="18">
        <f t="shared" si="965"/>
        <v>0</v>
      </c>
      <c r="AD3699" s="19">
        <f t="shared" si="968"/>
        <v>70000</v>
      </c>
      <c r="AE3699" s="21">
        <f t="shared" si="964"/>
        <v>14067</v>
      </c>
      <c r="AF3699" s="20">
        <f t="shared" si="969"/>
        <v>0</v>
      </c>
      <c r="AG3699" s="20">
        <f t="shared" si="970"/>
        <v>0</v>
      </c>
      <c r="AH3699" s="20">
        <f t="shared" si="971"/>
        <v>0</v>
      </c>
      <c r="AI3699" s="20">
        <f t="shared" si="962"/>
        <v>0</v>
      </c>
      <c r="AJ3699" s="20">
        <f t="shared" si="963"/>
        <v>0</v>
      </c>
      <c r="AK3699" s="20">
        <f t="shared" si="966"/>
        <v>0</v>
      </c>
      <c r="AL3699" s="171"/>
    </row>
    <row r="3700" spans="1:38" ht="15.75" customHeight="1" x14ac:dyDescent="0.25">
      <c r="A3700" s="3">
        <v>2198</v>
      </c>
      <c r="B3700" s="14">
        <f t="shared" si="961"/>
        <v>1</v>
      </c>
      <c r="C3700" s="9">
        <v>45535</v>
      </c>
      <c r="D3700" s="3" t="s">
        <v>138</v>
      </c>
      <c r="E3700" s="14" t="str">
        <f t="shared" si="959"/>
        <v>2198Airasca Gustavo1</v>
      </c>
      <c r="F3700" s="119" t="s">
        <v>4350</v>
      </c>
      <c r="G3700" s="119" t="s">
        <v>765</v>
      </c>
      <c r="H3700" s="119">
        <v>91092</v>
      </c>
      <c r="I3700" s="10" t="s">
        <v>3540</v>
      </c>
      <c r="J3700" s="14" t="str">
        <f t="shared" si="967"/>
        <v>Service completo. Cambio de aceite y filtros. Control general del vehiculo. Cambiar juego de bujias.</v>
      </c>
      <c r="K3700" s="3" t="s">
        <v>2390</v>
      </c>
      <c r="L3700" s="3">
        <v>1</v>
      </c>
      <c r="M3700" s="10" t="s">
        <v>918</v>
      </c>
      <c r="N3700" s="3" t="s">
        <v>771</v>
      </c>
      <c r="O3700" s="158">
        <v>22314.05</v>
      </c>
      <c r="P3700" s="158">
        <v>4685.95</v>
      </c>
      <c r="Q3700" s="7">
        <v>27000</v>
      </c>
      <c r="S3700" s="8"/>
      <c r="T3700" s="11">
        <v>1</v>
      </c>
      <c r="U3700" s="158">
        <v>31404.959999999999</v>
      </c>
      <c r="V3700" s="158">
        <v>6595.04</v>
      </c>
      <c r="W3700" s="76">
        <v>38000</v>
      </c>
      <c r="X3700" s="16">
        <f t="shared" si="960"/>
        <v>38000</v>
      </c>
      <c r="Y3700" s="3">
        <v>1</v>
      </c>
      <c r="Z3700" s="114">
        <v>61983.48</v>
      </c>
      <c r="AA3700" s="114">
        <v>13016.52</v>
      </c>
      <c r="AB3700" s="4">
        <v>75000</v>
      </c>
      <c r="AC3700" s="18">
        <f t="shared" si="965"/>
        <v>75000</v>
      </c>
      <c r="AD3700" s="19">
        <f t="shared" si="968"/>
        <v>75000</v>
      </c>
      <c r="AE3700" s="21">
        <f t="shared" si="964"/>
        <v>27000</v>
      </c>
      <c r="AF3700" s="20">
        <f t="shared" si="969"/>
        <v>34600</v>
      </c>
      <c r="AG3700" s="20">
        <f t="shared" si="970"/>
        <v>126000</v>
      </c>
      <c r="AH3700" s="20">
        <f t="shared" si="971"/>
        <v>75000</v>
      </c>
      <c r="AI3700" s="20">
        <f t="shared" si="962"/>
        <v>201000</v>
      </c>
      <c r="AJ3700" s="20">
        <f t="shared" si="963"/>
        <v>0</v>
      </c>
      <c r="AK3700" s="20">
        <f t="shared" si="966"/>
        <v>201000</v>
      </c>
      <c r="AL3700" s="171"/>
    </row>
    <row r="3701" spans="1:38" ht="15.75" customHeight="1" x14ac:dyDescent="0.25">
      <c r="A3701" s="3">
        <v>2198</v>
      </c>
      <c r="B3701" s="14">
        <f t="shared" si="961"/>
        <v>2</v>
      </c>
      <c r="C3701" s="9">
        <f>IF(A3701=A3700,C3700,"")</f>
        <v>45535</v>
      </c>
      <c r="D3701" s="3" t="str">
        <f>IF(A3701=A3700,D3700,"")</f>
        <v>Airasca Gustavo</v>
      </c>
      <c r="E3701" s="14" t="str">
        <f t="shared" si="959"/>
        <v>2198Airasca Gustavo2</v>
      </c>
      <c r="J3701" s="14" t="str">
        <f t="shared" si="967"/>
        <v xml:space="preserve">Service completo. Cambio de aceite y filtros. Control general del vehiculo. Cambiar juego de bujias. </v>
      </c>
      <c r="L3701" s="3">
        <v>1</v>
      </c>
      <c r="M3701" s="10" t="s">
        <v>3753</v>
      </c>
      <c r="N3701" s="3" t="s">
        <v>771</v>
      </c>
      <c r="O3701" s="158">
        <v>6281</v>
      </c>
      <c r="P3701" s="158">
        <v>1319</v>
      </c>
      <c r="Q3701" s="7">
        <v>7600</v>
      </c>
      <c r="S3701" s="8"/>
      <c r="T3701" s="11">
        <v>4</v>
      </c>
      <c r="U3701" s="158">
        <v>7851.24</v>
      </c>
      <c r="V3701" s="158">
        <v>1648.76</v>
      </c>
      <c r="W3701" s="76">
        <v>9500</v>
      </c>
      <c r="X3701" s="16">
        <f t="shared" si="960"/>
        <v>38000</v>
      </c>
      <c r="AC3701" s="18">
        <f t="shared" si="965"/>
        <v>0</v>
      </c>
      <c r="AD3701" s="19">
        <f t="shared" si="968"/>
        <v>75000</v>
      </c>
      <c r="AE3701" s="21">
        <f t="shared" si="964"/>
        <v>30400</v>
      </c>
      <c r="AF3701" s="20">
        <f t="shared" si="969"/>
        <v>0</v>
      </c>
      <c r="AG3701" s="20">
        <f t="shared" si="970"/>
        <v>0</v>
      </c>
      <c r="AH3701" s="20">
        <f t="shared" si="971"/>
        <v>0</v>
      </c>
      <c r="AI3701" s="20">
        <f t="shared" si="962"/>
        <v>0</v>
      </c>
      <c r="AJ3701" s="20">
        <f t="shared" si="963"/>
        <v>0</v>
      </c>
      <c r="AK3701" s="20">
        <f t="shared" si="966"/>
        <v>0</v>
      </c>
      <c r="AL3701" s="171"/>
    </row>
    <row r="3702" spans="1:38" ht="15.75" customHeight="1" x14ac:dyDescent="0.25">
      <c r="A3702" s="3">
        <v>2198</v>
      </c>
      <c r="B3702" s="14">
        <f t="shared" si="961"/>
        <v>3</v>
      </c>
      <c r="C3702" s="9">
        <f>IF(A3702=A3701,C3701,"")</f>
        <v>45535</v>
      </c>
      <c r="D3702" s="3" t="str">
        <f>IF(A3702=A3701,D3701,"")</f>
        <v>Airasca Gustavo</v>
      </c>
      <c r="E3702" s="14" t="str">
        <f t="shared" si="959"/>
        <v>2198Airasca Gustavo3</v>
      </c>
      <c r="J3702" s="14" t="str">
        <f t="shared" si="967"/>
        <v xml:space="preserve">Service completo. Cambio de aceite y filtros. Control general del vehiculo. Cambiar juego de bujias.  </v>
      </c>
      <c r="L3702" s="3">
        <v>1</v>
      </c>
      <c r="M3702" s="10" t="s">
        <v>728</v>
      </c>
      <c r="N3702" s="3" t="s">
        <v>771</v>
      </c>
      <c r="S3702" s="8"/>
      <c r="T3702" s="11">
        <v>4</v>
      </c>
      <c r="U3702" s="158">
        <v>10330.58</v>
      </c>
      <c r="V3702" s="158">
        <v>21369.42</v>
      </c>
      <c r="W3702" s="76">
        <v>12500</v>
      </c>
      <c r="X3702" s="16">
        <f t="shared" si="960"/>
        <v>50000</v>
      </c>
      <c r="AC3702" s="18">
        <f t="shared" si="965"/>
        <v>0</v>
      </c>
      <c r="AD3702" s="19">
        <f t="shared" si="968"/>
        <v>75000</v>
      </c>
      <c r="AE3702" s="21">
        <f t="shared" si="964"/>
        <v>0</v>
      </c>
      <c r="AF3702" s="20">
        <f t="shared" si="969"/>
        <v>0</v>
      </c>
      <c r="AG3702" s="20">
        <f t="shared" si="970"/>
        <v>0</v>
      </c>
      <c r="AH3702" s="20">
        <f t="shared" si="971"/>
        <v>0</v>
      </c>
      <c r="AI3702" s="20">
        <f t="shared" si="962"/>
        <v>0</v>
      </c>
      <c r="AJ3702" s="20">
        <f t="shared" si="963"/>
        <v>0</v>
      </c>
      <c r="AK3702" s="20">
        <f t="shared" si="966"/>
        <v>0</v>
      </c>
      <c r="AL3702" s="171"/>
    </row>
    <row r="3703" spans="1:38" ht="15.75" customHeight="1" x14ac:dyDescent="0.25">
      <c r="A3703" s="3">
        <v>2199</v>
      </c>
      <c r="B3703" s="14">
        <f t="shared" si="961"/>
        <v>1</v>
      </c>
      <c r="C3703" s="9">
        <v>45535</v>
      </c>
      <c r="D3703" s="3" t="s">
        <v>4351</v>
      </c>
      <c r="E3703" s="14" t="str">
        <f t="shared" si="959"/>
        <v>2199Aguilera Pablo1</v>
      </c>
      <c r="F3703" s="119" t="s">
        <v>4352</v>
      </c>
      <c r="G3703" s="119" t="s">
        <v>892</v>
      </c>
      <c r="H3703" s="119">
        <v>214770</v>
      </c>
      <c r="I3703" s="10" t="s">
        <v>4411</v>
      </c>
      <c r="J3703"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K3703" s="3" t="s">
        <v>1539</v>
      </c>
      <c r="L3703" s="3">
        <v>1</v>
      </c>
      <c r="M3703" s="10" t="s">
        <v>4353</v>
      </c>
      <c r="N3703" s="3" t="s">
        <v>734</v>
      </c>
      <c r="O3703" s="158">
        <v>25123.97</v>
      </c>
      <c r="P3703" s="158">
        <v>5276.03</v>
      </c>
      <c r="Q3703" s="7">
        <v>30400</v>
      </c>
      <c r="S3703" s="8"/>
      <c r="T3703" s="11">
        <v>1</v>
      </c>
      <c r="U3703" s="158">
        <v>31404.959999999999</v>
      </c>
      <c r="V3703" s="158">
        <v>6595.04</v>
      </c>
      <c r="W3703" s="76">
        <v>38000</v>
      </c>
      <c r="X3703" s="16">
        <f t="shared" si="960"/>
        <v>38000</v>
      </c>
      <c r="Y3703" s="3">
        <v>1</v>
      </c>
      <c r="Z3703" s="114">
        <v>578512.4</v>
      </c>
      <c r="AA3703" s="114">
        <v>121487.6</v>
      </c>
      <c r="AB3703" s="4">
        <v>700000</v>
      </c>
      <c r="AC3703" s="18">
        <f t="shared" si="965"/>
        <v>700000</v>
      </c>
      <c r="AD3703" s="19">
        <f t="shared" si="968"/>
        <v>700000</v>
      </c>
      <c r="AE3703" s="21">
        <f t="shared" si="964"/>
        <v>30400</v>
      </c>
      <c r="AF3703" s="20">
        <f t="shared" si="969"/>
        <v>408357.33000000007</v>
      </c>
      <c r="AG3703" s="20">
        <f t="shared" si="970"/>
        <v>639400</v>
      </c>
      <c r="AH3703" s="20">
        <f t="shared" si="971"/>
        <v>700000</v>
      </c>
      <c r="AI3703" s="20">
        <f t="shared" si="962"/>
        <v>1339400</v>
      </c>
      <c r="AJ3703" s="20">
        <f t="shared" si="963"/>
        <v>0</v>
      </c>
      <c r="AK3703" s="20">
        <f t="shared" si="966"/>
        <v>1339400</v>
      </c>
      <c r="AL3703" s="171"/>
    </row>
    <row r="3704" spans="1:38" ht="15.75" customHeight="1" x14ac:dyDescent="0.25">
      <c r="A3704" s="3">
        <v>2199</v>
      </c>
      <c r="B3704" s="14">
        <f t="shared" si="961"/>
        <v>2</v>
      </c>
      <c r="C3704" s="9">
        <f t="shared" ref="C3704:C3710" si="972">IF(A3704=A3703,C3703,"")</f>
        <v>45535</v>
      </c>
      <c r="D3704" s="3" t="str">
        <f t="shared" ref="D3704:D3710" si="973">IF(A3704=A3703,D3703,"")</f>
        <v>Aguilera Pablo</v>
      </c>
      <c r="E3704" s="14" t="str">
        <f t="shared" si="959"/>
        <v>2199Aguilera Pablo2</v>
      </c>
      <c r="J3704"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04" s="3">
        <v>1</v>
      </c>
      <c r="M3704" s="10" t="s">
        <v>4354</v>
      </c>
      <c r="N3704" s="3" t="s">
        <v>771</v>
      </c>
      <c r="O3704" s="158">
        <v>5992.57</v>
      </c>
      <c r="P3704" s="158">
        <v>1258.43</v>
      </c>
      <c r="Q3704" s="7">
        <v>7251</v>
      </c>
      <c r="S3704" s="8"/>
      <c r="T3704" s="11">
        <v>1</v>
      </c>
      <c r="U3704" s="158">
        <v>7438.02</v>
      </c>
      <c r="V3704" s="158">
        <v>1561.98</v>
      </c>
      <c r="W3704" s="76">
        <v>9000</v>
      </c>
      <c r="X3704" s="16">
        <f t="shared" si="960"/>
        <v>9000</v>
      </c>
      <c r="AC3704" s="18">
        <f t="shared" si="965"/>
        <v>0</v>
      </c>
      <c r="AD3704" s="19">
        <f t="shared" si="968"/>
        <v>700000</v>
      </c>
      <c r="AE3704" s="21">
        <f t="shared" si="964"/>
        <v>7251</v>
      </c>
      <c r="AF3704" s="20">
        <f t="shared" si="969"/>
        <v>0</v>
      </c>
      <c r="AG3704" s="20">
        <f t="shared" si="970"/>
        <v>0</v>
      </c>
      <c r="AH3704" s="20">
        <f t="shared" si="971"/>
        <v>0</v>
      </c>
      <c r="AI3704" s="20">
        <f t="shared" si="962"/>
        <v>0</v>
      </c>
      <c r="AJ3704" s="20">
        <f t="shared" si="963"/>
        <v>0</v>
      </c>
      <c r="AK3704" s="20">
        <f t="shared" si="966"/>
        <v>0</v>
      </c>
      <c r="AL3704" s="171"/>
    </row>
    <row r="3705" spans="1:38" ht="15.75" customHeight="1" x14ac:dyDescent="0.25">
      <c r="A3705" s="3">
        <v>2199</v>
      </c>
      <c r="B3705" s="14">
        <f t="shared" si="961"/>
        <v>3</v>
      </c>
      <c r="C3705" s="9">
        <f t="shared" si="972"/>
        <v>45535</v>
      </c>
      <c r="D3705" s="3" t="str">
        <f t="shared" si="973"/>
        <v>Aguilera Pablo</v>
      </c>
      <c r="E3705" s="14" t="str">
        <f t="shared" si="959"/>
        <v>2199Aguilera Pablo3</v>
      </c>
      <c r="J3705"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05" s="3">
        <v>1</v>
      </c>
      <c r="M3705" s="10" t="s">
        <v>3031</v>
      </c>
      <c r="N3705" s="3" t="s">
        <v>771</v>
      </c>
      <c r="O3705" s="158">
        <v>3086.78</v>
      </c>
      <c r="P3705" s="158">
        <v>648.22</v>
      </c>
      <c r="Q3705" s="7">
        <v>3735</v>
      </c>
      <c r="S3705" s="8"/>
      <c r="T3705" s="11">
        <v>1</v>
      </c>
      <c r="U3705" s="158">
        <v>5785.13</v>
      </c>
      <c r="V3705" s="158">
        <v>1214.8699999999999</v>
      </c>
      <c r="W3705" s="76">
        <v>7000</v>
      </c>
      <c r="X3705" s="16">
        <f t="shared" si="960"/>
        <v>7000</v>
      </c>
      <c r="AC3705" s="18">
        <f t="shared" si="965"/>
        <v>0</v>
      </c>
      <c r="AD3705" s="19">
        <f t="shared" si="968"/>
        <v>700000</v>
      </c>
      <c r="AE3705" s="21">
        <f t="shared" si="964"/>
        <v>3735</v>
      </c>
      <c r="AF3705" s="20">
        <f t="shared" si="969"/>
        <v>0</v>
      </c>
      <c r="AG3705" s="20">
        <f t="shared" si="970"/>
        <v>0</v>
      </c>
      <c r="AH3705" s="20">
        <f t="shared" si="971"/>
        <v>0</v>
      </c>
      <c r="AI3705" s="20">
        <f t="shared" si="962"/>
        <v>0</v>
      </c>
      <c r="AJ3705" s="20">
        <f t="shared" si="963"/>
        <v>0</v>
      </c>
      <c r="AK3705" s="20">
        <f t="shared" si="966"/>
        <v>0</v>
      </c>
      <c r="AL3705" s="171"/>
    </row>
    <row r="3706" spans="1:38" ht="15.75" customHeight="1" x14ac:dyDescent="0.25">
      <c r="A3706" s="3">
        <v>2199</v>
      </c>
      <c r="B3706" s="14">
        <f t="shared" si="961"/>
        <v>4</v>
      </c>
      <c r="C3706" s="9">
        <f t="shared" si="972"/>
        <v>45535</v>
      </c>
      <c r="D3706" s="3" t="str">
        <f t="shared" si="973"/>
        <v>Aguilera Pablo</v>
      </c>
      <c r="E3706" s="14" t="str">
        <f t="shared" si="959"/>
        <v>2199Aguilera Pablo4</v>
      </c>
      <c r="J3706"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06" s="3">
        <v>1</v>
      </c>
      <c r="M3706" s="10" t="s">
        <v>4355</v>
      </c>
      <c r="N3706" s="3" t="s">
        <v>771</v>
      </c>
      <c r="O3706" s="158">
        <v>53719.01</v>
      </c>
      <c r="P3706" s="158">
        <v>11280.99</v>
      </c>
      <c r="Q3706" s="7">
        <v>65000</v>
      </c>
      <c r="S3706" s="8"/>
      <c r="T3706" s="11">
        <v>1</v>
      </c>
      <c r="U3706" s="158">
        <v>71074.38</v>
      </c>
      <c r="V3706" s="158">
        <v>14925.62</v>
      </c>
      <c r="W3706" s="76">
        <v>86000</v>
      </c>
      <c r="X3706" s="16">
        <f t="shared" si="960"/>
        <v>86000</v>
      </c>
      <c r="AC3706" s="18">
        <f t="shared" si="965"/>
        <v>0</v>
      </c>
      <c r="AD3706" s="19">
        <f t="shared" si="968"/>
        <v>700000</v>
      </c>
      <c r="AE3706" s="21">
        <f t="shared" si="964"/>
        <v>65000</v>
      </c>
      <c r="AF3706" s="20">
        <f t="shared" si="969"/>
        <v>0</v>
      </c>
      <c r="AG3706" s="20">
        <f t="shared" si="970"/>
        <v>0</v>
      </c>
      <c r="AH3706" s="20">
        <f t="shared" si="971"/>
        <v>0</v>
      </c>
      <c r="AI3706" s="20">
        <f t="shared" si="962"/>
        <v>0</v>
      </c>
      <c r="AJ3706" s="20">
        <f t="shared" si="963"/>
        <v>0</v>
      </c>
      <c r="AK3706" s="20">
        <f t="shared" si="966"/>
        <v>0</v>
      </c>
      <c r="AL3706" s="171"/>
    </row>
    <row r="3707" spans="1:38" ht="15.75" customHeight="1" x14ac:dyDescent="0.25">
      <c r="A3707" s="3">
        <v>2199</v>
      </c>
      <c r="B3707" s="14">
        <f t="shared" si="961"/>
        <v>5</v>
      </c>
      <c r="C3707" s="9">
        <f t="shared" si="972"/>
        <v>45535</v>
      </c>
      <c r="D3707" s="3" t="str">
        <f t="shared" si="973"/>
        <v>Aguilera Pablo</v>
      </c>
      <c r="E3707" s="14" t="str">
        <f t="shared" si="959"/>
        <v>2199Aguilera Pablo5</v>
      </c>
      <c r="J3707"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07" s="3">
        <v>1</v>
      </c>
      <c r="M3707" s="10" t="s">
        <v>728</v>
      </c>
      <c r="N3707" s="3" t="s">
        <v>771</v>
      </c>
      <c r="S3707" s="8"/>
      <c r="T3707" s="11">
        <v>4</v>
      </c>
      <c r="U3707" s="158">
        <v>10330.58</v>
      </c>
      <c r="V3707" s="158">
        <v>2169.42</v>
      </c>
      <c r="W3707" s="76">
        <v>12500</v>
      </c>
      <c r="X3707" s="16">
        <f t="shared" si="960"/>
        <v>50000</v>
      </c>
      <c r="AC3707" s="18">
        <f t="shared" si="965"/>
        <v>0</v>
      </c>
      <c r="AD3707" s="19">
        <f t="shared" si="968"/>
        <v>700000</v>
      </c>
      <c r="AE3707" s="21">
        <f t="shared" si="964"/>
        <v>0</v>
      </c>
      <c r="AF3707" s="20">
        <f t="shared" si="969"/>
        <v>0</v>
      </c>
      <c r="AG3707" s="20">
        <f t="shared" si="970"/>
        <v>0</v>
      </c>
      <c r="AH3707" s="20">
        <f t="shared" si="971"/>
        <v>0</v>
      </c>
      <c r="AI3707" s="20">
        <f t="shared" si="962"/>
        <v>0</v>
      </c>
      <c r="AJ3707" s="20">
        <f t="shared" si="963"/>
        <v>0</v>
      </c>
      <c r="AK3707" s="20">
        <f t="shared" si="966"/>
        <v>0</v>
      </c>
      <c r="AL3707" s="171"/>
    </row>
    <row r="3708" spans="1:38" ht="15.75" customHeight="1" x14ac:dyDescent="0.25">
      <c r="A3708" s="3">
        <v>2199</v>
      </c>
      <c r="B3708" s="14">
        <f t="shared" si="961"/>
        <v>6</v>
      </c>
      <c r="C3708" s="9">
        <f t="shared" si="972"/>
        <v>45535</v>
      </c>
      <c r="D3708" s="3" t="str">
        <f t="shared" si="973"/>
        <v>Aguilera Pablo</v>
      </c>
      <c r="E3708" s="14" t="str">
        <f t="shared" si="959"/>
        <v>2199Aguilera Pablo6</v>
      </c>
      <c r="J3708"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08" s="3">
        <v>1</v>
      </c>
      <c r="M3708" s="10" t="s">
        <v>1970</v>
      </c>
      <c r="N3708" s="3" t="s">
        <v>771</v>
      </c>
      <c r="O3708" s="158">
        <v>7611.57</v>
      </c>
      <c r="P3708" s="158">
        <v>1598.43</v>
      </c>
      <c r="Q3708" s="7">
        <v>9210</v>
      </c>
      <c r="S3708" s="8"/>
      <c r="T3708" s="11">
        <v>2</v>
      </c>
      <c r="U3708" s="158">
        <v>11570.25</v>
      </c>
      <c r="V3708" s="158">
        <v>2429.75</v>
      </c>
      <c r="W3708" s="76">
        <v>14000</v>
      </c>
      <c r="X3708" s="16">
        <f t="shared" si="960"/>
        <v>28000</v>
      </c>
      <c r="AC3708" s="18">
        <f t="shared" si="965"/>
        <v>0</v>
      </c>
      <c r="AD3708" s="19">
        <f t="shared" si="968"/>
        <v>700000</v>
      </c>
      <c r="AE3708" s="21">
        <f t="shared" si="964"/>
        <v>18420</v>
      </c>
      <c r="AF3708" s="20">
        <f t="shared" si="969"/>
        <v>0</v>
      </c>
      <c r="AG3708" s="20">
        <f t="shared" si="970"/>
        <v>0</v>
      </c>
      <c r="AH3708" s="20">
        <f t="shared" si="971"/>
        <v>0</v>
      </c>
      <c r="AI3708" s="20">
        <f t="shared" si="962"/>
        <v>0</v>
      </c>
      <c r="AJ3708" s="20">
        <f t="shared" si="963"/>
        <v>0</v>
      </c>
      <c r="AK3708" s="20">
        <f t="shared" si="966"/>
        <v>0</v>
      </c>
      <c r="AL3708" s="171"/>
    </row>
    <row r="3709" spans="1:38" ht="15.75" customHeight="1" x14ac:dyDescent="0.25">
      <c r="A3709" s="3">
        <v>2199</v>
      </c>
      <c r="B3709" s="14">
        <f t="shared" si="961"/>
        <v>7</v>
      </c>
      <c r="C3709" s="9">
        <f t="shared" si="972"/>
        <v>45535</v>
      </c>
      <c r="D3709" s="3" t="str">
        <f t="shared" si="973"/>
        <v>Aguilera Pablo</v>
      </c>
      <c r="E3709" s="14" t="str">
        <f t="shared" si="959"/>
        <v>2199Aguilera Pablo7</v>
      </c>
      <c r="J3709"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09" s="3">
        <v>1</v>
      </c>
      <c r="M3709" s="10" t="s">
        <v>1431</v>
      </c>
      <c r="N3709" s="3" t="s">
        <v>771</v>
      </c>
      <c r="S3709" s="8"/>
      <c r="T3709" s="11">
        <v>1</v>
      </c>
      <c r="U3709" s="158">
        <v>4132.24</v>
      </c>
      <c r="V3709" s="158">
        <v>867.76</v>
      </c>
      <c r="W3709" s="76">
        <v>5000</v>
      </c>
      <c r="X3709" s="16">
        <f t="shared" si="960"/>
        <v>5000</v>
      </c>
      <c r="AC3709" s="18">
        <f t="shared" si="965"/>
        <v>0</v>
      </c>
      <c r="AD3709" s="19">
        <f t="shared" si="968"/>
        <v>700000</v>
      </c>
      <c r="AE3709" s="21">
        <f t="shared" si="964"/>
        <v>0</v>
      </c>
      <c r="AF3709" s="20">
        <f t="shared" si="969"/>
        <v>0</v>
      </c>
      <c r="AG3709" s="20">
        <f t="shared" si="970"/>
        <v>0</v>
      </c>
      <c r="AH3709" s="20">
        <f t="shared" si="971"/>
        <v>0</v>
      </c>
      <c r="AI3709" s="20">
        <f t="shared" si="962"/>
        <v>0</v>
      </c>
      <c r="AJ3709" s="20">
        <f t="shared" si="963"/>
        <v>0</v>
      </c>
      <c r="AK3709" s="20">
        <f t="shared" si="966"/>
        <v>0</v>
      </c>
      <c r="AL3709" s="171"/>
    </row>
    <row r="3710" spans="1:38" ht="15.75" customHeight="1" x14ac:dyDescent="0.25">
      <c r="A3710" s="3">
        <v>2199</v>
      </c>
      <c r="B3710" s="14">
        <f t="shared" si="961"/>
        <v>8</v>
      </c>
      <c r="C3710" s="9">
        <f t="shared" si="972"/>
        <v>45535</v>
      </c>
      <c r="D3710" s="3" t="str">
        <f t="shared" si="973"/>
        <v>Aguilera Pablo</v>
      </c>
      <c r="E3710" s="14" t="str">
        <f t="shared" ref="E3710:E3773" si="974">CONCATENATE(A3710,D3710,B3710)</f>
        <v>2199Aguilera Pablo8</v>
      </c>
      <c r="J3710"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10" s="3">
        <v>1</v>
      </c>
      <c r="M3710" s="10" t="s">
        <v>4008</v>
      </c>
      <c r="N3710" s="3" t="s">
        <v>4356</v>
      </c>
      <c r="O3710" s="158">
        <v>159917.35999999999</v>
      </c>
      <c r="P3710" s="158">
        <v>33582.639999999999</v>
      </c>
      <c r="Q3710" s="7">
        <v>193500</v>
      </c>
      <c r="S3710" s="8"/>
      <c r="T3710" s="11">
        <v>1</v>
      </c>
      <c r="U3710" s="158">
        <v>190082.65</v>
      </c>
      <c r="V3710" s="158">
        <v>39917.35</v>
      </c>
      <c r="W3710" s="76">
        <v>230000</v>
      </c>
      <c r="X3710" s="16">
        <f t="shared" si="960"/>
        <v>230000</v>
      </c>
      <c r="AC3710" s="18">
        <f t="shared" si="965"/>
        <v>0</v>
      </c>
      <c r="AD3710" s="19">
        <f t="shared" si="968"/>
        <v>700000</v>
      </c>
      <c r="AE3710" s="21">
        <f t="shared" si="964"/>
        <v>193500</v>
      </c>
      <c r="AF3710" s="20">
        <f t="shared" si="969"/>
        <v>0</v>
      </c>
      <c r="AG3710" s="20">
        <f t="shared" si="970"/>
        <v>0</v>
      </c>
      <c r="AH3710" s="20">
        <f t="shared" si="971"/>
        <v>0</v>
      </c>
      <c r="AI3710" s="20">
        <f t="shared" si="962"/>
        <v>0</v>
      </c>
      <c r="AJ3710" s="20">
        <f t="shared" si="963"/>
        <v>0</v>
      </c>
      <c r="AK3710" s="20">
        <f t="shared" si="966"/>
        <v>0</v>
      </c>
      <c r="AL3710" s="171"/>
    </row>
    <row r="3711" spans="1:38" ht="15.75" customHeight="1" x14ac:dyDescent="0.25">
      <c r="A3711" s="3">
        <v>2199</v>
      </c>
      <c r="B3711" s="14">
        <f t="shared" si="961"/>
        <v>9</v>
      </c>
      <c r="C3711" s="9">
        <v>45535</v>
      </c>
      <c r="D3711" s="3" t="s">
        <v>4351</v>
      </c>
      <c r="E3711" s="14" t="str">
        <f t="shared" si="974"/>
        <v>2199Aguilera Pablo9</v>
      </c>
      <c r="J3711"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11" s="3">
        <v>1</v>
      </c>
      <c r="M3711" s="10" t="s">
        <v>4359</v>
      </c>
      <c r="N3711" s="3" t="s">
        <v>2484</v>
      </c>
      <c r="O3711" s="158">
        <v>11322.31</v>
      </c>
      <c r="P3711" s="158">
        <v>2377.69</v>
      </c>
      <c r="Q3711" s="7">
        <v>13700</v>
      </c>
      <c r="S3711" s="8"/>
      <c r="T3711" s="11">
        <v>1</v>
      </c>
      <c r="U3711" s="158">
        <v>14049.59</v>
      </c>
      <c r="V3711" s="158">
        <v>2950.41</v>
      </c>
      <c r="W3711" s="76">
        <v>17000</v>
      </c>
      <c r="X3711" s="16">
        <f t="shared" ref="X3711:X3774" si="975">W3711*T3711</f>
        <v>17000</v>
      </c>
      <c r="AC3711" s="18">
        <f t="shared" si="965"/>
        <v>0</v>
      </c>
      <c r="AD3711" s="19">
        <f t="shared" si="968"/>
        <v>700000</v>
      </c>
      <c r="AE3711" s="21">
        <f t="shared" si="964"/>
        <v>13700</v>
      </c>
      <c r="AF3711" s="20">
        <f t="shared" si="969"/>
        <v>0</v>
      </c>
      <c r="AG3711" s="20">
        <f t="shared" si="970"/>
        <v>0</v>
      </c>
      <c r="AH3711" s="20">
        <f t="shared" si="971"/>
        <v>0</v>
      </c>
      <c r="AI3711" s="20">
        <f t="shared" si="962"/>
        <v>0</v>
      </c>
      <c r="AJ3711" s="20">
        <f t="shared" si="963"/>
        <v>0</v>
      </c>
      <c r="AK3711" s="20">
        <f t="shared" si="966"/>
        <v>0</v>
      </c>
      <c r="AL3711" s="171"/>
    </row>
    <row r="3712" spans="1:38" ht="15.75" customHeight="1" x14ac:dyDescent="0.25">
      <c r="A3712" s="3">
        <v>2199</v>
      </c>
      <c r="B3712" s="14">
        <f t="shared" si="961"/>
        <v>10</v>
      </c>
      <c r="C3712" s="9">
        <f>IF(A3712=A3711,C3711,"")</f>
        <v>45535</v>
      </c>
      <c r="D3712" s="3" t="str">
        <f>IF(A3712=A3711,D3711,"")</f>
        <v>Aguilera Pablo</v>
      </c>
      <c r="E3712" s="14" t="str">
        <f t="shared" si="974"/>
        <v>2199Aguilera Pablo10</v>
      </c>
      <c r="J3712"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12" s="3">
        <v>1</v>
      </c>
      <c r="M3712" s="10" t="s">
        <v>3940</v>
      </c>
      <c r="N3712" s="3" t="s">
        <v>771</v>
      </c>
      <c r="O3712" s="158">
        <v>940</v>
      </c>
      <c r="P3712" s="158">
        <v>197.4</v>
      </c>
      <c r="Q3712" s="7">
        <v>1137.4000000000001</v>
      </c>
      <c r="S3712" s="8"/>
      <c r="T3712" s="11">
        <v>2</v>
      </c>
      <c r="U3712" s="158">
        <v>1404.96</v>
      </c>
      <c r="V3712" s="158">
        <v>295.04000000000002</v>
      </c>
      <c r="W3712" s="76">
        <v>1700</v>
      </c>
      <c r="X3712" s="16">
        <f t="shared" si="975"/>
        <v>3400</v>
      </c>
      <c r="AC3712" s="18">
        <f t="shared" si="965"/>
        <v>0</v>
      </c>
      <c r="AD3712" s="19">
        <f t="shared" si="968"/>
        <v>700000</v>
      </c>
      <c r="AE3712" s="21">
        <f t="shared" si="964"/>
        <v>2274.8000000000002</v>
      </c>
      <c r="AF3712" s="20">
        <f t="shared" si="969"/>
        <v>0</v>
      </c>
      <c r="AG3712" s="20">
        <f t="shared" si="970"/>
        <v>0</v>
      </c>
      <c r="AH3712" s="20">
        <f t="shared" si="971"/>
        <v>0</v>
      </c>
      <c r="AI3712" s="20">
        <f t="shared" si="962"/>
        <v>0</v>
      </c>
      <c r="AJ3712" s="20">
        <f t="shared" si="963"/>
        <v>0</v>
      </c>
      <c r="AK3712" s="20">
        <f t="shared" si="966"/>
        <v>0</v>
      </c>
      <c r="AL3712" s="171"/>
    </row>
    <row r="3713" spans="1:38" ht="15.75" customHeight="1" x14ac:dyDescent="0.25">
      <c r="A3713" s="3">
        <v>2199</v>
      </c>
      <c r="B3713" s="14">
        <f t="shared" si="961"/>
        <v>11</v>
      </c>
      <c r="C3713" s="9">
        <f>IF(A3713=A3712,C3712,"")</f>
        <v>45535</v>
      </c>
      <c r="D3713" s="3" t="str">
        <f>IF(A3713=A3712,D3712,"")</f>
        <v>Aguilera Pablo</v>
      </c>
      <c r="E3713" s="14" t="str">
        <f t="shared" si="974"/>
        <v>2199Aguilera Pablo11</v>
      </c>
      <c r="J3713"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13" s="3">
        <v>1</v>
      </c>
      <c r="M3713" s="10" t="s">
        <v>3941</v>
      </c>
      <c r="N3713" s="3" t="s">
        <v>771</v>
      </c>
      <c r="O3713" s="158">
        <v>679</v>
      </c>
      <c r="P3713" s="158">
        <v>142.59</v>
      </c>
      <c r="Q3713" s="7">
        <v>821.59</v>
      </c>
      <c r="S3713" s="8"/>
      <c r="T3713" s="11">
        <v>2</v>
      </c>
      <c r="U3713" s="158">
        <v>991.74</v>
      </c>
      <c r="V3713" s="158">
        <v>208.26</v>
      </c>
      <c r="W3713" s="76">
        <v>1200</v>
      </c>
      <c r="X3713" s="16">
        <f t="shared" si="975"/>
        <v>2400</v>
      </c>
      <c r="AC3713" s="18">
        <f t="shared" si="965"/>
        <v>0</v>
      </c>
      <c r="AD3713" s="19">
        <f t="shared" si="968"/>
        <v>700000</v>
      </c>
      <c r="AE3713" s="21">
        <f t="shared" si="964"/>
        <v>1643.18</v>
      </c>
      <c r="AF3713" s="20">
        <f t="shared" si="969"/>
        <v>0</v>
      </c>
      <c r="AG3713" s="20">
        <f t="shared" si="970"/>
        <v>0</v>
      </c>
      <c r="AH3713" s="20">
        <f t="shared" si="971"/>
        <v>0</v>
      </c>
      <c r="AI3713" s="20">
        <f t="shared" si="962"/>
        <v>0</v>
      </c>
      <c r="AJ3713" s="20">
        <f t="shared" si="963"/>
        <v>0</v>
      </c>
      <c r="AK3713" s="20">
        <f t="shared" si="966"/>
        <v>0</v>
      </c>
      <c r="AL3713" s="171"/>
    </row>
    <row r="3714" spans="1:38" ht="15.75" customHeight="1" x14ac:dyDescent="0.25">
      <c r="A3714" s="3">
        <v>2199</v>
      </c>
      <c r="B3714" s="14">
        <f t="shared" si="961"/>
        <v>12</v>
      </c>
      <c r="C3714" s="9">
        <v>45535</v>
      </c>
      <c r="D3714" s="3" t="s">
        <v>4351</v>
      </c>
      <c r="E3714" s="14" t="str">
        <f t="shared" si="974"/>
        <v>2199Aguilera Pablo12</v>
      </c>
      <c r="J3714"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14" s="3">
        <v>1</v>
      </c>
      <c r="M3714" s="10" t="s">
        <v>1835</v>
      </c>
      <c r="N3714" s="3" t="s">
        <v>771</v>
      </c>
      <c r="S3714" s="8"/>
      <c r="T3714" s="11">
        <v>2</v>
      </c>
      <c r="U3714" s="158">
        <v>14049.59</v>
      </c>
      <c r="V3714" s="158">
        <v>2950.41</v>
      </c>
      <c r="W3714" s="76">
        <v>17000</v>
      </c>
      <c r="X3714" s="16">
        <f t="shared" si="975"/>
        <v>34000</v>
      </c>
      <c r="AC3714" s="18">
        <f t="shared" si="965"/>
        <v>0</v>
      </c>
      <c r="AD3714" s="19">
        <f t="shared" si="968"/>
        <v>700000</v>
      </c>
      <c r="AE3714" s="21">
        <f t="shared" si="964"/>
        <v>0</v>
      </c>
      <c r="AF3714" s="20">
        <f t="shared" si="969"/>
        <v>0</v>
      </c>
      <c r="AG3714" s="20">
        <f t="shared" si="970"/>
        <v>0</v>
      </c>
      <c r="AH3714" s="20">
        <f t="shared" si="971"/>
        <v>0</v>
      </c>
      <c r="AI3714" s="20">
        <f t="shared" si="962"/>
        <v>0</v>
      </c>
      <c r="AJ3714" s="20">
        <f t="shared" si="963"/>
        <v>0</v>
      </c>
      <c r="AK3714" s="20">
        <f t="shared" si="966"/>
        <v>0</v>
      </c>
      <c r="AL3714" s="171"/>
    </row>
    <row r="3715" spans="1:38" ht="15.75" customHeight="1" x14ac:dyDescent="0.25">
      <c r="A3715" s="3">
        <v>2199</v>
      </c>
      <c r="B3715" s="14">
        <f t="shared" si="961"/>
        <v>13</v>
      </c>
      <c r="C3715" s="9">
        <v>45535</v>
      </c>
      <c r="D3715" s="3" t="s">
        <v>4351</v>
      </c>
      <c r="E3715" s="14" t="str">
        <f t="shared" si="974"/>
        <v>2199Aguilera Pablo13</v>
      </c>
      <c r="J3715"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15" s="3">
        <v>1</v>
      </c>
      <c r="M3715" s="10" t="s">
        <v>1969</v>
      </c>
      <c r="N3715" s="3" t="s">
        <v>2484</v>
      </c>
      <c r="O3715" s="158">
        <v>19754</v>
      </c>
      <c r="P3715" s="158">
        <v>4148.34</v>
      </c>
      <c r="Q3715" s="7">
        <v>23902.34</v>
      </c>
      <c r="S3715" s="8"/>
      <c r="T3715" s="11">
        <v>1</v>
      </c>
      <c r="U3715" s="158">
        <v>23966.95</v>
      </c>
      <c r="V3715" s="158">
        <v>5033.05</v>
      </c>
      <c r="W3715" s="76">
        <v>29000</v>
      </c>
      <c r="X3715" s="16">
        <f t="shared" si="975"/>
        <v>29000</v>
      </c>
      <c r="AC3715" s="18">
        <f t="shared" si="965"/>
        <v>0</v>
      </c>
      <c r="AD3715" s="19">
        <f t="shared" si="968"/>
        <v>700000</v>
      </c>
      <c r="AE3715" s="21">
        <f t="shared" si="964"/>
        <v>23902.34</v>
      </c>
      <c r="AF3715" s="20">
        <f t="shared" si="969"/>
        <v>0</v>
      </c>
      <c r="AG3715" s="20">
        <f t="shared" si="970"/>
        <v>0</v>
      </c>
      <c r="AH3715" s="20">
        <f t="shared" si="971"/>
        <v>0</v>
      </c>
      <c r="AI3715" s="20">
        <f t="shared" si="962"/>
        <v>0</v>
      </c>
      <c r="AJ3715" s="20">
        <f t="shared" si="963"/>
        <v>0</v>
      </c>
      <c r="AK3715" s="20">
        <f t="shared" si="966"/>
        <v>0</v>
      </c>
      <c r="AL3715" s="171"/>
    </row>
    <row r="3716" spans="1:38" ht="15.75" customHeight="1" x14ac:dyDescent="0.25">
      <c r="A3716" s="3">
        <v>2199</v>
      </c>
      <c r="B3716" s="14">
        <f t="shared" ref="B3716:B3779" si="976">IF(A3716=A3715,B3715+1,1)</f>
        <v>14</v>
      </c>
      <c r="C3716" s="9">
        <v>45535</v>
      </c>
      <c r="D3716" s="3" t="s">
        <v>4351</v>
      </c>
      <c r="E3716" s="14" t="str">
        <f t="shared" si="974"/>
        <v>2199Aguilera Pablo14</v>
      </c>
      <c r="J3716"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16" s="3">
        <v>1</v>
      </c>
      <c r="M3716" s="10" t="s">
        <v>4409</v>
      </c>
      <c r="N3716" s="3" t="s">
        <v>734</v>
      </c>
      <c r="O3716" s="158">
        <v>27272.73</v>
      </c>
      <c r="P3716" s="158">
        <v>5727.27</v>
      </c>
      <c r="Q3716" s="7">
        <v>33000</v>
      </c>
      <c r="S3716" s="8"/>
      <c r="T3716" s="11">
        <v>1</v>
      </c>
      <c r="U3716" s="158">
        <v>34710.75</v>
      </c>
      <c r="V3716" s="158">
        <v>7289.25</v>
      </c>
      <c r="W3716" s="76">
        <v>42000</v>
      </c>
      <c r="X3716" s="16">
        <f t="shared" si="975"/>
        <v>42000</v>
      </c>
      <c r="AC3716" s="18">
        <f t="shared" si="965"/>
        <v>0</v>
      </c>
      <c r="AD3716" s="19">
        <f t="shared" si="968"/>
        <v>700000</v>
      </c>
      <c r="AE3716" s="21">
        <f t="shared" si="964"/>
        <v>33000</v>
      </c>
      <c r="AF3716" s="20">
        <f t="shared" si="969"/>
        <v>0</v>
      </c>
      <c r="AG3716" s="20">
        <f t="shared" si="970"/>
        <v>0</v>
      </c>
      <c r="AH3716" s="20">
        <f t="shared" si="971"/>
        <v>0</v>
      </c>
      <c r="AI3716" s="20">
        <f t="shared" si="962"/>
        <v>0</v>
      </c>
      <c r="AJ3716" s="20">
        <f t="shared" si="963"/>
        <v>0</v>
      </c>
      <c r="AK3716" s="20">
        <f t="shared" si="966"/>
        <v>0</v>
      </c>
      <c r="AL3716" s="171"/>
    </row>
    <row r="3717" spans="1:38" ht="15.75" customHeight="1" x14ac:dyDescent="0.25">
      <c r="A3717" s="3">
        <v>2199</v>
      </c>
      <c r="B3717" s="14">
        <f t="shared" si="976"/>
        <v>15</v>
      </c>
      <c r="C3717" s="9">
        <v>45535</v>
      </c>
      <c r="D3717" s="3" t="s">
        <v>4351</v>
      </c>
      <c r="E3717" s="14" t="str">
        <f t="shared" si="974"/>
        <v>2199Aguilera Pablo15</v>
      </c>
      <c r="J3717"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17" s="3">
        <v>1</v>
      </c>
      <c r="M3717" s="10" t="s">
        <v>4410</v>
      </c>
      <c r="N3717" s="3" t="s">
        <v>734</v>
      </c>
      <c r="O3717" s="158">
        <v>3801.66</v>
      </c>
      <c r="P3717" s="158">
        <v>798.34</v>
      </c>
      <c r="Q3717" s="7">
        <v>4600</v>
      </c>
      <c r="S3717" s="8"/>
      <c r="T3717" s="11">
        <v>1</v>
      </c>
      <c r="U3717" s="158">
        <v>4793.3900000000003</v>
      </c>
      <c r="V3717" s="158">
        <v>1006.61</v>
      </c>
      <c r="W3717" s="76">
        <v>5800</v>
      </c>
      <c r="X3717" s="16">
        <f t="shared" si="975"/>
        <v>5800</v>
      </c>
      <c r="AC3717" s="18">
        <f t="shared" si="965"/>
        <v>0</v>
      </c>
      <c r="AD3717" s="19">
        <f t="shared" si="968"/>
        <v>700000</v>
      </c>
      <c r="AE3717" s="21">
        <f t="shared" si="964"/>
        <v>4600</v>
      </c>
      <c r="AF3717" s="20">
        <f t="shared" si="969"/>
        <v>0</v>
      </c>
      <c r="AG3717" s="20">
        <f t="shared" si="970"/>
        <v>0</v>
      </c>
      <c r="AH3717" s="20">
        <f t="shared" si="971"/>
        <v>0</v>
      </c>
      <c r="AI3717" s="20">
        <f t="shared" si="962"/>
        <v>0</v>
      </c>
      <c r="AJ3717" s="20">
        <f t="shared" si="963"/>
        <v>0</v>
      </c>
      <c r="AK3717" s="20">
        <f t="shared" si="966"/>
        <v>0</v>
      </c>
      <c r="AL3717" s="171"/>
    </row>
    <row r="3718" spans="1:38" ht="15.75" customHeight="1" x14ac:dyDescent="0.25">
      <c r="A3718" s="3">
        <v>2199</v>
      </c>
      <c r="B3718" s="14">
        <f t="shared" si="976"/>
        <v>16</v>
      </c>
      <c r="C3718" s="9">
        <f>IF(A3718=A3717,C3717,"")</f>
        <v>45535</v>
      </c>
      <c r="D3718" s="3" t="str">
        <f>IF(A3718=A3717,D3717,"")</f>
        <v>Aguilera Pablo</v>
      </c>
      <c r="E3718" s="14" t="str">
        <f t="shared" si="974"/>
        <v>2199Aguilera Pablo16</v>
      </c>
      <c r="J3718"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18" s="3">
        <v>1</v>
      </c>
      <c r="M3718" s="10" t="s">
        <v>2222</v>
      </c>
      <c r="N3718" s="3" t="s">
        <v>734</v>
      </c>
      <c r="O3718" s="158">
        <v>3388.43</v>
      </c>
      <c r="P3718" s="158">
        <v>711.57</v>
      </c>
      <c r="Q3718" s="7">
        <v>4100</v>
      </c>
      <c r="S3718" s="8"/>
      <c r="T3718" s="11">
        <v>4</v>
      </c>
      <c r="U3718" s="158">
        <v>4297.5200000000004</v>
      </c>
      <c r="V3718" s="158">
        <v>902.48</v>
      </c>
      <c r="W3718" s="76">
        <v>5200</v>
      </c>
      <c r="X3718" s="16">
        <f t="shared" si="975"/>
        <v>20800</v>
      </c>
      <c r="AC3718" s="18">
        <f t="shared" si="965"/>
        <v>0</v>
      </c>
      <c r="AD3718" s="19">
        <f t="shared" si="968"/>
        <v>700000</v>
      </c>
      <c r="AE3718" s="21">
        <f t="shared" si="964"/>
        <v>16400</v>
      </c>
      <c r="AF3718" s="20">
        <f t="shared" si="969"/>
        <v>0</v>
      </c>
      <c r="AG3718" s="20">
        <f t="shared" si="970"/>
        <v>0</v>
      </c>
      <c r="AH3718" s="20">
        <f t="shared" si="971"/>
        <v>0</v>
      </c>
      <c r="AI3718" s="20">
        <f t="shared" si="962"/>
        <v>0</v>
      </c>
      <c r="AJ3718" s="20">
        <f t="shared" si="963"/>
        <v>0</v>
      </c>
      <c r="AK3718" s="20">
        <f t="shared" si="966"/>
        <v>0</v>
      </c>
      <c r="AL3718" s="171"/>
    </row>
    <row r="3719" spans="1:38" ht="15.75" customHeight="1" x14ac:dyDescent="0.25">
      <c r="A3719" s="3">
        <v>2199</v>
      </c>
      <c r="B3719" s="14">
        <f t="shared" si="976"/>
        <v>17</v>
      </c>
      <c r="C3719" s="9">
        <f>IF(A3719=A3718,C3718,"")</f>
        <v>45535</v>
      </c>
      <c r="D3719" s="3" t="str">
        <f>IF(A3719=A3718,D3718,"")</f>
        <v>Aguilera Pablo</v>
      </c>
      <c r="E3719" s="14" t="str">
        <f t="shared" si="974"/>
        <v>2199Aguilera Pablo17</v>
      </c>
      <c r="J3719" s="14" t="str">
        <f t="shared" si="967"/>
        <v xml:space="preserve">Sacar tapa de cilindros. Enviar a rectificar. Armado total. Puesta a punto. Cambiar termostato. Cambiar aceite y filtros. Puesta en marcha. Cambiar liquido refrigerante. Purgado del circuito de refrigeracion. Drenar aceite de caja de velocidad. Limpieza de interior de caja de velocidad. Cambiar aceite de caja de velocidad. Cambiar manguera de purgue, caño rigido de agua. Cambiar juego de bujias. Cambiar cables de bujias. Cambiar inyector n°2.                 </v>
      </c>
      <c r="L3719" s="3">
        <v>1</v>
      </c>
      <c r="M3719" s="10" t="s">
        <v>3623</v>
      </c>
      <c r="N3719" s="3" t="s">
        <v>771</v>
      </c>
      <c r="O3719" s="158">
        <v>14876.04</v>
      </c>
      <c r="P3719" s="158">
        <v>3123.96</v>
      </c>
      <c r="Q3719" s="7">
        <v>18000</v>
      </c>
      <c r="S3719" s="8"/>
      <c r="T3719" s="11">
        <v>1</v>
      </c>
      <c r="U3719" s="158">
        <v>26446.28</v>
      </c>
      <c r="V3719" s="158">
        <v>5553.72</v>
      </c>
      <c r="W3719" s="76">
        <v>32000</v>
      </c>
      <c r="X3719" s="16">
        <f t="shared" si="975"/>
        <v>32000</v>
      </c>
      <c r="AC3719" s="18">
        <f t="shared" si="965"/>
        <v>0</v>
      </c>
      <c r="AD3719" s="19">
        <f t="shared" si="968"/>
        <v>700000</v>
      </c>
      <c r="AE3719" s="21">
        <f t="shared" si="964"/>
        <v>18000</v>
      </c>
      <c r="AF3719" s="20">
        <f t="shared" si="969"/>
        <v>0</v>
      </c>
      <c r="AG3719" s="20">
        <f t="shared" si="970"/>
        <v>0</v>
      </c>
      <c r="AH3719" s="20">
        <f t="shared" si="971"/>
        <v>0</v>
      </c>
      <c r="AI3719" s="20">
        <f t="shared" si="962"/>
        <v>0</v>
      </c>
      <c r="AJ3719" s="20">
        <f t="shared" si="963"/>
        <v>0</v>
      </c>
      <c r="AK3719" s="20">
        <f t="shared" si="966"/>
        <v>0</v>
      </c>
      <c r="AL3719" s="171"/>
    </row>
    <row r="3720" spans="1:38" ht="15.75" customHeight="1" x14ac:dyDescent="0.25">
      <c r="A3720" s="3">
        <v>2200</v>
      </c>
      <c r="B3720" s="14">
        <f t="shared" si="976"/>
        <v>1</v>
      </c>
      <c r="C3720" s="9">
        <v>45537</v>
      </c>
      <c r="D3720" s="3" t="s">
        <v>490</v>
      </c>
      <c r="E3720" s="14" t="str">
        <f t="shared" si="974"/>
        <v>2200Martinez Fermin1</v>
      </c>
      <c r="F3720" s="119" t="s">
        <v>4357</v>
      </c>
      <c r="G3720" s="119" t="s">
        <v>120</v>
      </c>
      <c r="H3720" s="119">
        <v>40988</v>
      </c>
      <c r="I3720" s="10" t="s">
        <v>2170</v>
      </c>
      <c r="J3720" s="14" t="str">
        <f t="shared" si="967"/>
        <v>Service completo. Cambio de aceite y filtros. Control general del vehiculo.</v>
      </c>
      <c r="K3720" s="3" t="s">
        <v>1512</v>
      </c>
      <c r="L3720" s="3">
        <v>1</v>
      </c>
      <c r="M3720" s="10" t="s">
        <v>918</v>
      </c>
      <c r="N3720" s="3" t="s">
        <v>771</v>
      </c>
      <c r="O3720" s="158">
        <v>29750</v>
      </c>
      <c r="P3720" s="158">
        <v>6247.5</v>
      </c>
      <c r="Q3720" s="7">
        <v>35997.5</v>
      </c>
      <c r="R3720" s="7" t="s">
        <v>1478</v>
      </c>
      <c r="S3720" s="8"/>
      <c r="T3720" s="11">
        <v>1</v>
      </c>
      <c r="U3720" s="158">
        <v>41322.32</v>
      </c>
      <c r="V3720" s="158">
        <v>8677.68</v>
      </c>
      <c r="W3720" s="76">
        <v>50000</v>
      </c>
      <c r="X3720" s="16">
        <f t="shared" si="975"/>
        <v>50000</v>
      </c>
      <c r="Y3720" s="3">
        <v>1</v>
      </c>
      <c r="Z3720" s="114">
        <v>57851.24</v>
      </c>
      <c r="AA3720" s="114">
        <v>12148.76</v>
      </c>
      <c r="AB3720" s="4">
        <v>70000</v>
      </c>
      <c r="AC3720" s="18">
        <f t="shared" si="965"/>
        <v>70000</v>
      </c>
      <c r="AD3720" s="19">
        <f t="shared" si="968"/>
        <v>70000</v>
      </c>
      <c r="AE3720" s="21">
        <f t="shared" si="964"/>
        <v>35997.5</v>
      </c>
      <c r="AF3720" s="20">
        <f t="shared" si="969"/>
        <v>41739.129999999997</v>
      </c>
      <c r="AG3720" s="20">
        <f t="shared" si="970"/>
        <v>122800</v>
      </c>
      <c r="AH3720" s="20">
        <f t="shared" si="971"/>
        <v>70000</v>
      </c>
      <c r="AI3720" s="20">
        <f t="shared" si="962"/>
        <v>192800</v>
      </c>
      <c r="AJ3720" s="20">
        <f t="shared" si="963"/>
        <v>0</v>
      </c>
      <c r="AK3720" s="20">
        <f t="shared" si="966"/>
        <v>192800</v>
      </c>
      <c r="AL3720" s="171"/>
    </row>
    <row r="3721" spans="1:38" ht="15.75" customHeight="1" x14ac:dyDescent="0.25">
      <c r="A3721" s="3">
        <v>2200</v>
      </c>
      <c r="B3721" s="14">
        <f t="shared" si="976"/>
        <v>2</v>
      </c>
      <c r="C3721" s="9">
        <f>IF(A3721=A3720,C3720,"")</f>
        <v>45537</v>
      </c>
      <c r="D3721" s="3" t="str">
        <f>IF(A3721=A3720,D3720,"")</f>
        <v>Martinez Fermin</v>
      </c>
      <c r="E3721" s="14" t="str">
        <f t="shared" si="974"/>
        <v>2200Martinez Fermin2</v>
      </c>
      <c r="J3721" s="14" t="str">
        <f t="shared" si="967"/>
        <v xml:space="preserve">Service completo. Cambio de aceite y filtros. Control general del vehiculo. </v>
      </c>
      <c r="L3721" s="3">
        <v>1</v>
      </c>
      <c r="M3721" s="10" t="s">
        <v>222</v>
      </c>
      <c r="N3721" s="3" t="s">
        <v>771</v>
      </c>
      <c r="O3721" s="158">
        <v>4745.1499999999996</v>
      </c>
      <c r="P3721" s="158">
        <v>996.48</v>
      </c>
      <c r="Q3721" s="174">
        <v>5741.63</v>
      </c>
      <c r="S3721" s="8"/>
      <c r="T3721" s="11">
        <v>4</v>
      </c>
      <c r="U3721" s="158">
        <v>15041.33</v>
      </c>
      <c r="V3721" s="158">
        <v>3158.67</v>
      </c>
      <c r="W3721" s="76">
        <v>18200</v>
      </c>
      <c r="X3721" s="16">
        <f t="shared" si="975"/>
        <v>72800</v>
      </c>
      <c r="AC3721" s="18">
        <f t="shared" si="965"/>
        <v>0</v>
      </c>
      <c r="AD3721" s="19">
        <f t="shared" si="968"/>
        <v>70000</v>
      </c>
      <c r="AE3721" s="21">
        <f t="shared" si="964"/>
        <v>22966.52</v>
      </c>
      <c r="AF3721" s="20">
        <f t="shared" si="969"/>
        <v>0</v>
      </c>
      <c r="AG3721" s="20">
        <f t="shared" si="970"/>
        <v>0</v>
      </c>
      <c r="AH3721" s="20">
        <f t="shared" si="971"/>
        <v>0</v>
      </c>
      <c r="AI3721" s="20">
        <f t="shared" si="962"/>
        <v>0</v>
      </c>
      <c r="AJ3721" s="20">
        <f t="shared" si="963"/>
        <v>0</v>
      </c>
      <c r="AK3721" s="20">
        <f t="shared" si="966"/>
        <v>0</v>
      </c>
      <c r="AL3721" s="171"/>
    </row>
    <row r="3722" spans="1:38" ht="15.75" customHeight="1" x14ac:dyDescent="0.25">
      <c r="A3722" s="3">
        <v>2201</v>
      </c>
      <c r="B3722" s="14">
        <f t="shared" si="976"/>
        <v>1</v>
      </c>
      <c r="C3722" s="9">
        <v>45537</v>
      </c>
      <c r="D3722" s="3" t="s">
        <v>2283</v>
      </c>
      <c r="E3722" s="14" t="str">
        <f t="shared" si="974"/>
        <v>2201Sabaini Ignacio 1</v>
      </c>
      <c r="F3722" s="119" t="s">
        <v>4358</v>
      </c>
      <c r="G3722" s="119" t="s">
        <v>1325</v>
      </c>
      <c r="H3722" s="119">
        <v>20452</v>
      </c>
      <c r="I3722" s="10" t="s">
        <v>4362</v>
      </c>
      <c r="J3722" s="14" t="str">
        <f t="shared" si="967"/>
        <v>Service completo. Cambio de aceite y filtros. Control general del vehiculo. Rotacion de ruedas. Regulacion y control de cintas de frenos traseras. Regeneracion de filtro de particulas mediante escaner homologado.</v>
      </c>
      <c r="K3722" s="3" t="s">
        <v>2390</v>
      </c>
      <c r="L3722" s="3">
        <v>1</v>
      </c>
      <c r="M3722" s="10" t="s">
        <v>918</v>
      </c>
      <c r="N3722" s="3" t="s">
        <v>771</v>
      </c>
      <c r="O3722" s="158">
        <v>38512.400000000001</v>
      </c>
      <c r="P3722" s="158">
        <v>8087.6</v>
      </c>
      <c r="Q3722" s="7">
        <v>46600</v>
      </c>
      <c r="R3722" s="7" t="s">
        <v>1478</v>
      </c>
      <c r="S3722" s="8"/>
      <c r="T3722" s="11">
        <v>1</v>
      </c>
      <c r="U3722" s="158">
        <v>57024.800000000003</v>
      </c>
      <c r="V3722" s="158">
        <v>11975.2</v>
      </c>
      <c r="W3722" s="76">
        <v>69000</v>
      </c>
      <c r="X3722" s="16">
        <f t="shared" si="975"/>
        <v>69000</v>
      </c>
      <c r="Y3722" s="3">
        <v>1</v>
      </c>
      <c r="Z3722" s="114">
        <v>74380.17</v>
      </c>
      <c r="AA3722" s="114">
        <v>15619.83</v>
      </c>
      <c r="AB3722" s="4">
        <v>90000</v>
      </c>
      <c r="AC3722" s="18">
        <f t="shared" si="965"/>
        <v>90000</v>
      </c>
      <c r="AD3722" s="19">
        <f t="shared" si="968"/>
        <v>90000</v>
      </c>
      <c r="AE3722" s="21">
        <f t="shared" si="964"/>
        <v>46600</v>
      </c>
      <c r="AF3722" s="20">
        <f t="shared" si="969"/>
        <v>105750.97</v>
      </c>
      <c r="AG3722" s="20">
        <f t="shared" si="970"/>
        <v>516000</v>
      </c>
      <c r="AH3722" s="20">
        <f t="shared" si="971"/>
        <v>90000</v>
      </c>
      <c r="AI3722" s="20">
        <f t="shared" si="962"/>
        <v>606000</v>
      </c>
      <c r="AJ3722" s="20">
        <f t="shared" si="963"/>
        <v>0</v>
      </c>
      <c r="AK3722" s="20">
        <f t="shared" si="966"/>
        <v>606000</v>
      </c>
      <c r="AL3722" s="171"/>
    </row>
    <row r="3723" spans="1:38" ht="15.75" customHeight="1" x14ac:dyDescent="0.25">
      <c r="A3723" s="3">
        <v>2201</v>
      </c>
      <c r="B3723" s="14">
        <f t="shared" si="976"/>
        <v>2</v>
      </c>
      <c r="C3723" s="9">
        <f>IF(A3723=A3722,C3722,"")</f>
        <v>45537</v>
      </c>
      <c r="D3723" s="3" t="str">
        <f>IF(A3723=A3722,D3722,"")</f>
        <v xml:space="preserve">Sabaini Ignacio </v>
      </c>
      <c r="E3723" s="14" t="str">
        <f t="shared" si="974"/>
        <v>2201Sabaini Ignacio 2</v>
      </c>
      <c r="J3723" s="14" t="str">
        <f t="shared" si="967"/>
        <v xml:space="preserve">Service completo. Cambio de aceite y filtros. Control general del vehiculo. Rotacion de ruedas. Regulacion y control de cintas de frenos traseras. Regeneracion de filtro de particulas mediante escaner homologado. </v>
      </c>
      <c r="L3723" s="3">
        <v>1</v>
      </c>
      <c r="M3723" s="10" t="s">
        <v>1863</v>
      </c>
      <c r="N3723" s="3" t="s">
        <v>771</v>
      </c>
      <c r="O3723" s="158">
        <v>12386.18</v>
      </c>
      <c r="P3723" s="158">
        <v>2601.09</v>
      </c>
      <c r="Q3723" s="7">
        <v>14987.27</v>
      </c>
      <c r="S3723" s="8"/>
      <c r="T3723" s="11">
        <v>7.5</v>
      </c>
      <c r="U3723" s="158">
        <v>18181.82</v>
      </c>
      <c r="V3723" s="158">
        <v>3818.18</v>
      </c>
      <c r="W3723" s="76">
        <v>22000</v>
      </c>
      <c r="X3723" s="16">
        <f t="shared" si="975"/>
        <v>165000</v>
      </c>
      <c r="AC3723" s="18">
        <f t="shared" si="965"/>
        <v>0</v>
      </c>
      <c r="AD3723" s="19">
        <f t="shared" si="968"/>
        <v>90000</v>
      </c>
      <c r="AE3723" s="21">
        <f t="shared" si="964"/>
        <v>112404.52500000001</v>
      </c>
      <c r="AF3723" s="20">
        <f t="shared" si="969"/>
        <v>0</v>
      </c>
      <c r="AG3723" s="20">
        <f t="shared" si="970"/>
        <v>0</v>
      </c>
      <c r="AH3723" s="20">
        <f t="shared" si="971"/>
        <v>0</v>
      </c>
      <c r="AI3723" s="20">
        <f t="shared" si="962"/>
        <v>0</v>
      </c>
      <c r="AJ3723" s="20">
        <f t="shared" si="963"/>
        <v>0</v>
      </c>
      <c r="AK3723" s="20">
        <f t="shared" si="966"/>
        <v>0</v>
      </c>
      <c r="AL3723" s="171"/>
    </row>
    <row r="3724" spans="1:38" ht="15.75" customHeight="1" x14ac:dyDescent="0.25">
      <c r="A3724" s="3">
        <v>2201</v>
      </c>
      <c r="B3724" s="14">
        <f t="shared" si="976"/>
        <v>3</v>
      </c>
      <c r="C3724" s="9">
        <f>IF(A3724=A3723,C3723,"")</f>
        <v>45537</v>
      </c>
      <c r="D3724" s="3" t="str">
        <f>IF(A3724=A3723,D3723,"")</f>
        <v xml:space="preserve">Sabaini Ignacio </v>
      </c>
      <c r="E3724" s="14" t="str">
        <f t="shared" si="974"/>
        <v>2201Sabaini Ignacio 3</v>
      </c>
      <c r="J3724" s="14" t="str">
        <f t="shared" si="967"/>
        <v xml:space="preserve">Service completo. Cambio de aceite y filtros. Control general del vehiculo. Rotacion de ruedas. Regulacion y control de cintas de frenos traseras. Regeneracion de filtro de particulas mediante escaner homologado.  </v>
      </c>
      <c r="L3724" s="3">
        <v>1</v>
      </c>
      <c r="M3724" s="10" t="s">
        <v>4360</v>
      </c>
      <c r="N3724" s="3" t="s">
        <v>771</v>
      </c>
      <c r="O3724" s="158">
        <v>19970</v>
      </c>
      <c r="P3724" s="158">
        <v>4193.7</v>
      </c>
      <c r="Q3724" s="7">
        <v>24163.7</v>
      </c>
      <c r="S3724" s="8"/>
      <c r="T3724" s="11">
        <v>1</v>
      </c>
      <c r="U3724" s="158">
        <v>26446.28</v>
      </c>
      <c r="V3724" s="158">
        <v>5553.72</v>
      </c>
      <c r="W3724" s="76">
        <v>32000</v>
      </c>
      <c r="X3724" s="16">
        <f t="shared" si="975"/>
        <v>32000</v>
      </c>
      <c r="AC3724" s="18">
        <f t="shared" si="965"/>
        <v>0</v>
      </c>
      <c r="AD3724" s="19">
        <f t="shared" si="968"/>
        <v>90000</v>
      </c>
      <c r="AE3724" s="21">
        <f t="shared" si="964"/>
        <v>24163.7</v>
      </c>
      <c r="AF3724" s="20">
        <f t="shared" si="969"/>
        <v>0</v>
      </c>
      <c r="AG3724" s="20">
        <f t="shared" si="970"/>
        <v>0</v>
      </c>
      <c r="AH3724" s="20">
        <f t="shared" si="971"/>
        <v>0</v>
      </c>
      <c r="AI3724" s="20">
        <f t="shared" si="962"/>
        <v>0</v>
      </c>
      <c r="AJ3724" s="20">
        <f t="shared" si="963"/>
        <v>0</v>
      </c>
      <c r="AK3724" s="20">
        <f t="shared" si="966"/>
        <v>0</v>
      </c>
      <c r="AL3724" s="171"/>
    </row>
    <row r="3725" spans="1:38" ht="15.75" customHeight="1" x14ac:dyDescent="0.25">
      <c r="A3725" s="3">
        <v>2201</v>
      </c>
      <c r="B3725" s="14">
        <f t="shared" si="976"/>
        <v>4</v>
      </c>
      <c r="C3725" s="9">
        <v>45537</v>
      </c>
      <c r="D3725" s="3" t="s">
        <v>2283</v>
      </c>
      <c r="E3725" s="14" t="str">
        <f t="shared" si="974"/>
        <v>2201Sabaini Ignacio 4</v>
      </c>
      <c r="J3725" s="14" t="str">
        <f t="shared" si="967"/>
        <v xml:space="preserve">Service completo. Cambio de aceite y filtros. Control general del vehiculo. Rotacion de ruedas. Regulacion y control de cintas de frenos traseras. Regeneracion de filtro de particulas mediante escaner homologado.   </v>
      </c>
      <c r="L3725" s="3">
        <v>1</v>
      </c>
      <c r="M3725" s="10" t="s">
        <v>4361</v>
      </c>
      <c r="N3725" s="3" t="s">
        <v>2544</v>
      </c>
      <c r="O3725" s="158">
        <v>16528.93</v>
      </c>
      <c r="P3725" s="158">
        <v>3471.07</v>
      </c>
      <c r="Q3725" s="7">
        <v>20000</v>
      </c>
      <c r="S3725" s="8"/>
      <c r="T3725" s="11">
        <v>1</v>
      </c>
      <c r="U3725" s="158">
        <v>206611.57</v>
      </c>
      <c r="V3725" s="158">
        <v>43388.43</v>
      </c>
      <c r="W3725" s="76">
        <v>250000</v>
      </c>
      <c r="X3725" s="16">
        <f t="shared" si="975"/>
        <v>250000</v>
      </c>
      <c r="AC3725" s="18">
        <f t="shared" si="965"/>
        <v>0</v>
      </c>
      <c r="AD3725" s="19">
        <f t="shared" si="968"/>
        <v>90000</v>
      </c>
      <c r="AE3725" s="21">
        <f t="shared" si="964"/>
        <v>20000</v>
      </c>
      <c r="AF3725" s="20">
        <f t="shared" si="969"/>
        <v>0</v>
      </c>
      <c r="AG3725" s="20">
        <f t="shared" si="970"/>
        <v>0</v>
      </c>
      <c r="AH3725" s="20">
        <f t="shared" si="971"/>
        <v>0</v>
      </c>
      <c r="AI3725" s="20">
        <f t="shared" si="962"/>
        <v>0</v>
      </c>
      <c r="AJ3725" s="20">
        <f t="shared" si="963"/>
        <v>0</v>
      </c>
      <c r="AK3725" s="20">
        <f t="shared" si="966"/>
        <v>0</v>
      </c>
      <c r="AL3725" s="171"/>
    </row>
    <row r="3726" spans="1:38" ht="15.75" customHeight="1" x14ac:dyDescent="0.25">
      <c r="A3726" s="3">
        <v>2202</v>
      </c>
      <c r="B3726" s="14">
        <f t="shared" si="976"/>
        <v>1</v>
      </c>
      <c r="C3726" s="9">
        <v>45538</v>
      </c>
      <c r="D3726" s="3" t="s">
        <v>463</v>
      </c>
      <c r="E3726" s="14" t="str">
        <f t="shared" si="974"/>
        <v>2202Morales Ariel1</v>
      </c>
      <c r="F3726" s="119" t="s">
        <v>2101</v>
      </c>
      <c r="G3726" s="119" t="s">
        <v>3887</v>
      </c>
      <c r="H3726" s="119">
        <v>179737</v>
      </c>
      <c r="I3726" s="10" t="s">
        <v>4370</v>
      </c>
      <c r="J3726" s="14" t="str">
        <f t="shared" si="967"/>
        <v xml:space="preserve">Desarmar distribucion completa. Cambiar kit, bomba de agua, correa poly-v y liquido refrigerante. Purgado del circuito de refrigeracion. Sacar tapa trasera de distribucion, engranaje de arbol de levas. Cambiar reten de arbol de levas. Limpieza. Puesta a punto. Armado total. Service completo. Cambio de aceite y filtros. Control general del vehiculo. Cambiar ambas bieletas de barra estabilizadora. Desarmar suspension delantera derecha. Cambiar precap de direccion. Sacar parrilla inferior del mismo lado. Cambiar buje de parrilla inferior derecho parte trasera. Cambiar ambos bujes de barra estabilizadora. Cambiar soporte de motor superior derecho. Sacar bulbo de temperatura. Cambiar oring. Eliminar fuga de agua. </v>
      </c>
      <c r="K3726" s="3" t="s">
        <v>3383</v>
      </c>
      <c r="L3726" s="3">
        <v>1</v>
      </c>
      <c r="M3726" s="10" t="s">
        <v>3621</v>
      </c>
      <c r="N3726" s="3" t="s">
        <v>771</v>
      </c>
      <c r="O3726" s="158">
        <v>88429.759999999995</v>
      </c>
      <c r="P3726" s="158">
        <v>18570.240000000002</v>
      </c>
      <c r="Q3726" s="7">
        <v>107000</v>
      </c>
      <c r="R3726" s="7" t="s">
        <v>2506</v>
      </c>
      <c r="S3726" s="8"/>
      <c r="T3726" s="11">
        <v>1</v>
      </c>
      <c r="U3726" s="158">
        <v>127272.73</v>
      </c>
      <c r="V3726" s="158">
        <v>26727.27</v>
      </c>
      <c r="W3726" s="76">
        <v>154000</v>
      </c>
      <c r="X3726" s="16">
        <f t="shared" si="975"/>
        <v>154000</v>
      </c>
      <c r="Y3726" s="3">
        <v>1</v>
      </c>
      <c r="AB3726" s="4">
        <v>270000</v>
      </c>
      <c r="AC3726" s="18">
        <f t="shared" si="965"/>
        <v>270000</v>
      </c>
      <c r="AD3726" s="19">
        <f t="shared" si="968"/>
        <v>270000</v>
      </c>
      <c r="AE3726" s="21">
        <f t="shared" si="964"/>
        <v>107000</v>
      </c>
      <c r="AF3726" s="20">
        <f t="shared" si="969"/>
        <v>270749.65000000002</v>
      </c>
      <c r="AG3726" s="20">
        <f t="shared" si="970"/>
        <v>463100</v>
      </c>
      <c r="AH3726" s="20">
        <f t="shared" si="971"/>
        <v>270000</v>
      </c>
      <c r="AI3726" s="20">
        <f t="shared" si="962"/>
        <v>733100</v>
      </c>
      <c r="AJ3726" s="20">
        <f t="shared" si="963"/>
        <v>0</v>
      </c>
      <c r="AK3726" s="20">
        <f t="shared" si="966"/>
        <v>733100</v>
      </c>
      <c r="AL3726" s="171"/>
    </row>
    <row r="3727" spans="1:38" ht="15.75" customHeight="1" x14ac:dyDescent="0.25">
      <c r="A3727" s="3">
        <v>2202</v>
      </c>
      <c r="B3727" s="14">
        <f t="shared" si="976"/>
        <v>2</v>
      </c>
      <c r="C3727" s="9">
        <f t="shared" ref="C3727:C3735" si="977">IF(A3727=A3726,C3726,"")</f>
        <v>45538</v>
      </c>
      <c r="D3727" s="3" t="str">
        <f t="shared" ref="D3727:D3735" si="978">IF(A3727=A3726,D3726,"")</f>
        <v>Morales Ariel</v>
      </c>
      <c r="E3727" s="14" t="str">
        <f t="shared" si="974"/>
        <v>2202Morales Ariel2</v>
      </c>
      <c r="J3727" s="14" t="str">
        <f t="shared" si="967"/>
        <v xml:space="preserve">Desarmar distribucion completa. Cambiar kit, bomba de agua, correa poly-v y liquido refrigerante. Purgado del circuito de refrigeracion. Sacar tapa trasera de distribucion, engranaje de arbol de levas. Cambiar reten de arbol de levas. Limpieza. Puesta a punto. Armado total. Service completo. Cambio de aceite y filtros. Control general del vehiculo. Cambiar ambas bieletas de barra estabilizadora. Desarmar suspension delantera derecha. Cambiar precap de direccion. Sacar parrilla inferior del mismo lado. Cambiar buje de parrilla inferior derecho parte trasera. Cambiar ambos bujes de barra estabilizadora. Cambiar soporte de motor superior derecho. Sacar bulbo de temperatura. Cambiar oring. Eliminar fuga de agua.  </v>
      </c>
      <c r="L3727" s="3">
        <v>1</v>
      </c>
      <c r="M3727" s="10" t="s">
        <v>1970</v>
      </c>
      <c r="N3727" s="3" t="s">
        <v>771</v>
      </c>
      <c r="O3727" s="158">
        <v>7593.56</v>
      </c>
      <c r="P3727" s="158">
        <v>1594.64</v>
      </c>
      <c r="Q3727" s="174">
        <v>9188.2000000000007</v>
      </c>
      <c r="S3727" s="8"/>
      <c r="T3727" s="11">
        <v>2</v>
      </c>
      <c r="U3727" s="158">
        <v>12396.7</v>
      </c>
      <c r="V3727" s="158">
        <v>2603.3000000000002</v>
      </c>
      <c r="W3727" s="76">
        <v>15000</v>
      </c>
      <c r="X3727" s="16">
        <f t="shared" si="975"/>
        <v>30000</v>
      </c>
      <c r="AC3727" s="18">
        <f t="shared" si="965"/>
        <v>0</v>
      </c>
      <c r="AD3727" s="19">
        <f t="shared" si="968"/>
        <v>270000</v>
      </c>
      <c r="AE3727" s="21">
        <f t="shared" si="964"/>
        <v>18376.400000000001</v>
      </c>
      <c r="AF3727" s="20">
        <f t="shared" si="969"/>
        <v>0</v>
      </c>
      <c r="AG3727" s="20">
        <f t="shared" si="970"/>
        <v>0</v>
      </c>
      <c r="AH3727" s="20">
        <f t="shared" si="971"/>
        <v>0</v>
      </c>
      <c r="AI3727" s="20">
        <f t="shared" ref="AI3727:AI3790" si="979">IF(AL3727&lt;&gt;0,AK3727/1.21,AK3727)</f>
        <v>0</v>
      </c>
      <c r="AJ3727" s="20">
        <f t="shared" ref="AJ3727:AJ3790" si="980">IF(AL3727&lt;&gt;0,AI3727*0.21,0)</f>
        <v>0</v>
      </c>
      <c r="AK3727" s="20">
        <f t="shared" si="966"/>
        <v>0</v>
      </c>
      <c r="AL3727" s="171"/>
    </row>
    <row r="3728" spans="1:38" ht="15.75" customHeight="1" x14ac:dyDescent="0.25">
      <c r="A3728" s="3">
        <v>2202</v>
      </c>
      <c r="B3728" s="14">
        <f t="shared" si="976"/>
        <v>3</v>
      </c>
      <c r="C3728" s="9">
        <f t="shared" si="977"/>
        <v>45538</v>
      </c>
      <c r="D3728" s="3" t="str">
        <f t="shared" si="978"/>
        <v>Morales Ariel</v>
      </c>
      <c r="E3728" s="14" t="str">
        <f t="shared" si="974"/>
        <v>2202Morales Ariel3</v>
      </c>
      <c r="J3728" s="14" t="str">
        <f t="shared" si="967"/>
        <v xml:space="preserve">Desarmar distribucion completa. Cambiar kit, bomba de agua, correa poly-v y liquido refrigerante. Purgado del circuito de refrigeracion. Sacar tapa trasera de distribucion, engranaje de arbol de levas. Cambiar reten de arbol de levas. Limpieza. Puesta a punto. Armado total. Service completo. Cambio de aceite y filtros. Control general del vehiculo. Cambiar ambas bieletas de barra estabilizadora. Desarmar suspension delantera derecha. Cambiar precap de direccion. Sacar parrilla inferior del mismo lado. Cambiar buje de parrilla inferior derecho parte trasera. Cambiar ambos bujes de barra estabilizadora. Cambiar soporte de motor superior derecho. Sacar bulbo de temperatura. Cambiar oring. Eliminar fuga de agua.   </v>
      </c>
      <c r="L3728" s="3">
        <v>1</v>
      </c>
      <c r="M3728" s="10" t="s">
        <v>1431</v>
      </c>
      <c r="N3728" s="3" t="s">
        <v>771</v>
      </c>
      <c r="O3728" s="158">
        <v>1570.25</v>
      </c>
      <c r="P3728" s="158">
        <v>329.75</v>
      </c>
      <c r="Q3728" s="7">
        <v>1900</v>
      </c>
      <c r="S3728" s="8"/>
      <c r="T3728" s="11">
        <v>1</v>
      </c>
      <c r="U3728" s="158">
        <v>4545.46</v>
      </c>
      <c r="V3728" s="158">
        <v>954.54</v>
      </c>
      <c r="W3728" s="76">
        <v>5500</v>
      </c>
      <c r="X3728" s="16">
        <f t="shared" si="975"/>
        <v>5500</v>
      </c>
      <c r="AC3728" s="18">
        <f t="shared" si="965"/>
        <v>0</v>
      </c>
      <c r="AD3728" s="19">
        <f t="shared" si="968"/>
        <v>270000</v>
      </c>
      <c r="AE3728" s="21">
        <f t="shared" si="964"/>
        <v>1900</v>
      </c>
      <c r="AF3728" s="20">
        <f t="shared" si="969"/>
        <v>0</v>
      </c>
      <c r="AG3728" s="20">
        <f t="shared" si="970"/>
        <v>0</v>
      </c>
      <c r="AH3728" s="20">
        <f t="shared" si="971"/>
        <v>0</v>
      </c>
      <c r="AI3728" s="20">
        <f t="shared" si="979"/>
        <v>0</v>
      </c>
      <c r="AJ3728" s="20">
        <f t="shared" si="980"/>
        <v>0</v>
      </c>
      <c r="AK3728" s="20">
        <f t="shared" si="966"/>
        <v>0</v>
      </c>
      <c r="AL3728" s="171"/>
    </row>
    <row r="3729" spans="1:38" ht="15.75" customHeight="1" x14ac:dyDescent="0.25">
      <c r="A3729" s="3">
        <v>2202</v>
      </c>
      <c r="B3729" s="14">
        <f t="shared" si="976"/>
        <v>4</v>
      </c>
      <c r="C3729" s="9">
        <f t="shared" si="977"/>
        <v>45538</v>
      </c>
      <c r="D3729" s="3" t="str">
        <f t="shared" si="978"/>
        <v>Morales Ariel</v>
      </c>
      <c r="E3729" s="14" t="str">
        <f t="shared" si="974"/>
        <v>2202Morales Ariel4</v>
      </c>
      <c r="J3729" s="14" t="str">
        <f t="shared" si="967"/>
        <v xml:space="preserve">Desarmar distribucion completa. Cambiar kit, bomba de agua, correa poly-v y liquido refrigerante. Purgado del circuito de refrigeracion. Sacar tapa trasera de distribucion, engranaje de arbol de levas. Cambiar reten de arbol de levas. Limpieza. Puesta a punto. Armado total. Service completo. Cambio de aceite y filtros. Control general del vehiculo. Cambiar ambas bieletas de barra estabilizadora. Desarmar suspension delantera derecha. Cambiar precap de direccion. Sacar parrilla inferior del mismo lado. Cambiar buje de parrilla inferior derecho parte trasera. Cambiar ambos bujes de barra estabilizadora. Cambiar soporte de motor superior derecho. Sacar bulbo de temperatura. Cambiar oring. Eliminar fuga de agua.    </v>
      </c>
      <c r="L3729" s="3">
        <v>1</v>
      </c>
      <c r="M3729" s="10" t="s">
        <v>918</v>
      </c>
      <c r="N3729" s="3" t="s">
        <v>771</v>
      </c>
      <c r="O3729" s="158">
        <v>25330.58</v>
      </c>
      <c r="P3729" s="158">
        <v>5319.42</v>
      </c>
      <c r="Q3729" s="7">
        <v>30650</v>
      </c>
      <c r="S3729" s="8"/>
      <c r="T3729" s="11">
        <v>1</v>
      </c>
      <c r="U3729" s="158">
        <v>36363.64</v>
      </c>
      <c r="V3729" s="158">
        <v>7636.36</v>
      </c>
      <c r="W3729" s="76">
        <v>44000</v>
      </c>
      <c r="X3729" s="16">
        <f t="shared" si="975"/>
        <v>44000</v>
      </c>
      <c r="AC3729" s="18">
        <f t="shared" si="965"/>
        <v>0</v>
      </c>
      <c r="AD3729" s="19">
        <f t="shared" si="968"/>
        <v>270000</v>
      </c>
      <c r="AE3729" s="21">
        <f t="shared" si="964"/>
        <v>30650</v>
      </c>
      <c r="AF3729" s="20">
        <f t="shared" si="969"/>
        <v>0</v>
      </c>
      <c r="AG3729" s="20">
        <f t="shared" si="970"/>
        <v>0</v>
      </c>
      <c r="AH3729" s="20">
        <f t="shared" si="971"/>
        <v>0</v>
      </c>
      <c r="AI3729" s="20">
        <f t="shared" si="979"/>
        <v>0</v>
      </c>
      <c r="AJ3729" s="20">
        <f t="shared" si="980"/>
        <v>0</v>
      </c>
      <c r="AK3729" s="20">
        <f t="shared" si="966"/>
        <v>0</v>
      </c>
      <c r="AL3729" s="171"/>
    </row>
    <row r="3730" spans="1:38" ht="15.75" customHeight="1" x14ac:dyDescent="0.25">
      <c r="A3730" s="3">
        <v>2202</v>
      </c>
      <c r="B3730" s="14">
        <f t="shared" si="976"/>
        <v>5</v>
      </c>
      <c r="C3730" s="9">
        <f t="shared" si="977"/>
        <v>45538</v>
      </c>
      <c r="D3730" s="3" t="str">
        <f t="shared" si="978"/>
        <v>Morales Ariel</v>
      </c>
      <c r="E3730" s="14" t="str">
        <f t="shared" si="974"/>
        <v>2202Morales Ariel5</v>
      </c>
      <c r="J3730" s="14" t="str">
        <f t="shared" si="967"/>
        <v xml:space="preserve">Desarmar distribucion completa. Cambiar kit, bomba de agua, correa poly-v y liquido refrigerante. Purgado del circuito de refrigeracion. Sacar tapa trasera de distribucion, engranaje de arbol de levas. Cambiar reten de arbol de levas. Limpieza. Puesta a punto. Armado total. Service completo. Cambio de aceite y filtros. Control general del vehiculo. Cambiar ambas bieletas de barra estabilizadora. Desarmar suspension delantera derecha. Cambiar precap de direccion. Sacar parrilla inferior del mismo lado. Cambiar buje de parrilla inferior derecho parte trasera. Cambiar ambos bujes de barra estabilizadora. Cambiar soporte de motor superior derecho. Sacar bulbo de temperatura. Cambiar oring. Eliminar fuga de agua.     </v>
      </c>
      <c r="L3730" s="3">
        <v>1</v>
      </c>
      <c r="M3730" s="10" t="s">
        <v>728</v>
      </c>
      <c r="N3730" s="3" t="s">
        <v>771</v>
      </c>
      <c r="O3730" s="158">
        <v>2902.46</v>
      </c>
      <c r="P3730" s="158">
        <v>609.51</v>
      </c>
      <c r="Q3730" s="174">
        <v>3511.97</v>
      </c>
      <c r="S3730" s="8"/>
      <c r="T3730" s="11">
        <v>4</v>
      </c>
      <c r="U3730" s="158">
        <v>10330.58</v>
      </c>
      <c r="V3730" s="158">
        <v>2169.42</v>
      </c>
      <c r="W3730" s="76">
        <v>12500</v>
      </c>
      <c r="X3730" s="16">
        <f t="shared" si="975"/>
        <v>50000</v>
      </c>
      <c r="AC3730" s="18">
        <f t="shared" si="965"/>
        <v>0</v>
      </c>
      <c r="AD3730" s="19">
        <f t="shared" si="968"/>
        <v>270000</v>
      </c>
      <c r="AE3730" s="21">
        <f t="shared" si="964"/>
        <v>14047.88</v>
      </c>
      <c r="AF3730" s="20">
        <f t="shared" si="969"/>
        <v>0</v>
      </c>
      <c r="AG3730" s="20">
        <f t="shared" si="970"/>
        <v>0</v>
      </c>
      <c r="AH3730" s="20">
        <f t="shared" si="971"/>
        <v>0</v>
      </c>
      <c r="AI3730" s="20">
        <f t="shared" si="979"/>
        <v>0</v>
      </c>
      <c r="AJ3730" s="20">
        <f t="shared" si="980"/>
        <v>0</v>
      </c>
      <c r="AK3730" s="20">
        <f t="shared" si="966"/>
        <v>0</v>
      </c>
      <c r="AL3730" s="171"/>
    </row>
    <row r="3731" spans="1:38" ht="15.75" customHeight="1" x14ac:dyDescent="0.25">
      <c r="A3731" s="3">
        <v>2202</v>
      </c>
      <c r="B3731" s="14">
        <f t="shared" si="976"/>
        <v>6</v>
      </c>
      <c r="C3731" s="9">
        <f t="shared" si="977"/>
        <v>45538</v>
      </c>
      <c r="D3731" s="3" t="str">
        <f t="shared" si="978"/>
        <v>Morales Ariel</v>
      </c>
      <c r="E3731" s="14" t="str">
        <f t="shared" si="974"/>
        <v>2202Morales Ariel6</v>
      </c>
      <c r="J3731" s="14" t="str">
        <f t="shared" si="967"/>
        <v xml:space="preserve">Desarmar distribucion completa. Cambiar kit, bomba de agua, correa poly-v y liquido refrigerante. Purgado del circuito de refrigeracion. Sacar tapa trasera de distribucion, engranaje de arbol de levas. Cambiar reten de arbol de levas. Limpieza. Puesta a punto. Armado total. Service completo. Cambio de aceite y filtros. Control general del vehiculo. Cambiar ambas bieletas de barra estabilizadora. Desarmar suspension delantera derecha. Cambiar precap de direccion. Sacar parrilla inferior del mismo lado. Cambiar buje de parrilla inferior derecho parte trasera. Cambiar ambos bujes de barra estabilizadora. Cambiar soporte de motor superior derecho. Sacar bulbo de temperatura. Cambiar oring. Eliminar fuga de agua.      </v>
      </c>
      <c r="L3731" s="3">
        <v>1</v>
      </c>
      <c r="M3731" s="10" t="s">
        <v>2362</v>
      </c>
      <c r="N3731" s="3" t="s">
        <v>2484</v>
      </c>
      <c r="O3731" s="158">
        <v>13388</v>
      </c>
      <c r="P3731" s="158">
        <v>2811.48</v>
      </c>
      <c r="Q3731" s="7">
        <v>16199.48</v>
      </c>
      <c r="S3731" s="8"/>
      <c r="T3731" s="11">
        <v>1</v>
      </c>
      <c r="U3731" s="158">
        <v>16528.93</v>
      </c>
      <c r="V3731" s="158">
        <v>3471.07</v>
      </c>
      <c r="W3731" s="76">
        <v>20000</v>
      </c>
      <c r="X3731" s="16">
        <f t="shared" si="975"/>
        <v>20000</v>
      </c>
      <c r="AC3731" s="18">
        <f t="shared" si="965"/>
        <v>0</v>
      </c>
      <c r="AD3731" s="19">
        <f t="shared" si="968"/>
        <v>270000</v>
      </c>
      <c r="AE3731" s="21">
        <f t="shared" si="964"/>
        <v>16199.48</v>
      </c>
      <c r="AF3731" s="20">
        <f t="shared" si="969"/>
        <v>0</v>
      </c>
      <c r="AG3731" s="20">
        <f t="shared" si="970"/>
        <v>0</v>
      </c>
      <c r="AH3731" s="20">
        <f t="shared" si="971"/>
        <v>0</v>
      </c>
      <c r="AI3731" s="20">
        <f t="shared" si="979"/>
        <v>0</v>
      </c>
      <c r="AJ3731" s="20">
        <f t="shared" si="980"/>
        <v>0</v>
      </c>
      <c r="AK3731" s="20">
        <f t="shared" si="966"/>
        <v>0</v>
      </c>
      <c r="AL3731" s="171"/>
    </row>
    <row r="3732" spans="1:38" ht="15.75" customHeight="1" x14ac:dyDescent="0.25">
      <c r="A3732" s="3">
        <v>2202</v>
      </c>
      <c r="B3732" s="14">
        <f t="shared" si="976"/>
        <v>7</v>
      </c>
      <c r="C3732" s="9">
        <f t="shared" si="977"/>
        <v>45538</v>
      </c>
      <c r="D3732" s="3" t="str">
        <f t="shared" si="978"/>
        <v>Morales Ariel</v>
      </c>
      <c r="E3732" s="14" t="str">
        <f t="shared" si="974"/>
        <v>2202Morales Ariel7</v>
      </c>
      <c r="J3732" s="14" t="str">
        <f t="shared" si="967"/>
        <v xml:space="preserve">Desarmar distribucion completa. Cambiar kit, bomba de agua, correa poly-v y liquido refrigerante. Purgado del circuito de refrigeracion. Sacar tapa trasera de distribucion, engranaje de arbol de levas. Cambiar reten de arbol de levas. Limpieza. Puesta a punto. Armado total. Service completo. Cambio de aceite y filtros. Control general del vehiculo. Cambiar ambas bieletas de barra estabilizadora. Desarmar suspension delantera derecha. Cambiar precap de direccion. Sacar parrilla inferior del mismo lado. Cambiar buje de parrilla inferior derecho parte trasera. Cambiar ambos bujes de barra estabilizadora. Cambiar soporte de motor superior derecho. Sacar bulbo de temperatura. Cambiar oring. Eliminar fuga de agua.       </v>
      </c>
      <c r="L3732" s="3">
        <v>1</v>
      </c>
      <c r="M3732" s="10" t="s">
        <v>1622</v>
      </c>
      <c r="N3732" s="3" t="s">
        <v>2484</v>
      </c>
      <c r="O3732" s="158">
        <v>8925.6200000000008</v>
      </c>
      <c r="P3732" s="158">
        <v>1874.38</v>
      </c>
      <c r="Q3732" s="7">
        <v>10800</v>
      </c>
      <c r="S3732" s="8"/>
      <c r="T3732" s="11">
        <v>1</v>
      </c>
      <c r="U3732" s="158">
        <v>11570.25</v>
      </c>
      <c r="V3732" s="158">
        <v>2429.75</v>
      </c>
      <c r="W3732" s="76">
        <v>14000</v>
      </c>
      <c r="X3732" s="16">
        <f t="shared" si="975"/>
        <v>14000</v>
      </c>
      <c r="AC3732" s="18">
        <f t="shared" si="965"/>
        <v>0</v>
      </c>
      <c r="AD3732" s="19">
        <f t="shared" si="968"/>
        <v>270000</v>
      </c>
      <c r="AE3732" s="21">
        <f t="shared" si="964"/>
        <v>10800</v>
      </c>
      <c r="AF3732" s="20">
        <f t="shared" si="969"/>
        <v>0</v>
      </c>
      <c r="AG3732" s="20">
        <f t="shared" si="970"/>
        <v>0</v>
      </c>
      <c r="AH3732" s="20">
        <f t="shared" si="971"/>
        <v>0</v>
      </c>
      <c r="AI3732" s="20">
        <f t="shared" si="979"/>
        <v>0</v>
      </c>
      <c r="AJ3732" s="20">
        <f t="shared" si="980"/>
        <v>0</v>
      </c>
      <c r="AK3732" s="20">
        <f t="shared" si="966"/>
        <v>0</v>
      </c>
      <c r="AL3732" s="171"/>
    </row>
    <row r="3733" spans="1:38" ht="15.75" customHeight="1" x14ac:dyDescent="0.25">
      <c r="A3733" s="3">
        <v>2202</v>
      </c>
      <c r="B3733" s="14">
        <f t="shared" si="976"/>
        <v>8</v>
      </c>
      <c r="C3733" s="9">
        <f t="shared" si="977"/>
        <v>45538</v>
      </c>
      <c r="D3733" s="3" t="str">
        <f t="shared" si="978"/>
        <v>Morales Ariel</v>
      </c>
      <c r="E3733" s="14" t="str">
        <f t="shared" si="974"/>
        <v>2202Morales Ariel8</v>
      </c>
      <c r="J3733" s="14" t="str">
        <f t="shared" si="967"/>
        <v xml:space="preserve">Desarmar distribucion completa. Cambiar kit, bomba de agua, correa poly-v y liquido refrigerante. Purgado del circuito de refrigeracion. Sacar tapa trasera de distribucion, engranaje de arbol de levas. Cambiar reten de arbol de levas. Limpieza. Puesta a punto. Armado total. Service completo. Cambio de aceite y filtros. Control general del vehiculo. Cambiar ambas bieletas de barra estabilizadora. Desarmar suspension delantera derecha. Cambiar precap de direccion. Sacar parrilla inferior del mismo lado. Cambiar buje de parrilla inferior derecho parte trasera. Cambiar ambos bujes de barra estabilizadora. Cambiar soporte de motor superior derecho. Sacar bulbo de temperatura. Cambiar oring. Eliminar fuga de agua.        </v>
      </c>
      <c r="L3733" s="3">
        <v>1</v>
      </c>
      <c r="M3733" s="10" t="s">
        <v>2158</v>
      </c>
      <c r="N3733" s="3" t="s">
        <v>771</v>
      </c>
      <c r="O3733" s="158">
        <v>15702.48</v>
      </c>
      <c r="P3733" s="158">
        <v>3297.52</v>
      </c>
      <c r="Q3733" s="7">
        <v>19000</v>
      </c>
      <c r="S3733" s="8"/>
      <c r="T3733" s="11">
        <v>2</v>
      </c>
      <c r="U3733" s="158">
        <v>20495.87</v>
      </c>
      <c r="V3733" s="158">
        <v>4304.13</v>
      </c>
      <c r="W3733" s="76">
        <v>24800</v>
      </c>
      <c r="X3733" s="16">
        <f t="shared" si="975"/>
        <v>49600</v>
      </c>
      <c r="AC3733" s="18">
        <f t="shared" si="965"/>
        <v>0</v>
      </c>
      <c r="AD3733" s="19">
        <f t="shared" si="968"/>
        <v>270000</v>
      </c>
      <c r="AE3733" s="21">
        <f t="shared" si="964"/>
        <v>38000</v>
      </c>
      <c r="AF3733" s="20">
        <f t="shared" si="969"/>
        <v>0</v>
      </c>
      <c r="AG3733" s="20">
        <f t="shared" si="970"/>
        <v>0</v>
      </c>
      <c r="AH3733" s="20">
        <f t="shared" si="971"/>
        <v>0</v>
      </c>
      <c r="AI3733" s="20">
        <f t="shared" si="979"/>
        <v>0</v>
      </c>
      <c r="AJ3733" s="20">
        <f t="shared" si="980"/>
        <v>0</v>
      </c>
      <c r="AK3733" s="20">
        <f t="shared" si="966"/>
        <v>0</v>
      </c>
      <c r="AL3733" s="171"/>
    </row>
    <row r="3734" spans="1:38" ht="15.75" customHeight="1" x14ac:dyDescent="0.25">
      <c r="A3734" s="3">
        <v>2202</v>
      </c>
      <c r="B3734" s="14">
        <f t="shared" si="976"/>
        <v>9</v>
      </c>
      <c r="C3734" s="9">
        <f t="shared" si="977"/>
        <v>45538</v>
      </c>
      <c r="D3734" s="3" t="str">
        <f t="shared" si="978"/>
        <v>Morales Ariel</v>
      </c>
      <c r="E3734" s="14" t="str">
        <f t="shared" si="974"/>
        <v>2202Morales Ariel9</v>
      </c>
      <c r="J3734" s="14" t="str">
        <f t="shared" si="967"/>
        <v xml:space="preserve">Desarmar distribucion completa. Cambiar kit, bomba de agua, correa poly-v y liquido refrigerante. Purgado del circuito de refrigeracion. Sacar tapa trasera de distribucion, engranaje de arbol de levas. Cambiar reten de arbol de levas. Limpieza. Puesta a punto. Armado total. Service completo. Cambio de aceite y filtros. Control general del vehiculo. Cambiar ambas bieletas de barra estabilizadora. Desarmar suspension delantera derecha. Cambiar precap de direccion. Sacar parrilla inferior del mismo lado. Cambiar buje de parrilla inferior derecho parte trasera. Cambiar ambos bujes de barra estabilizadora. Cambiar soporte de motor superior derecho. Sacar bulbo de temperatura. Cambiar oring. Eliminar fuga de agua.         </v>
      </c>
      <c r="L3734" s="3">
        <v>1</v>
      </c>
      <c r="M3734" s="10" t="s">
        <v>4363</v>
      </c>
      <c r="N3734" s="3" t="s">
        <v>734</v>
      </c>
      <c r="O3734" s="158">
        <v>7272.73</v>
      </c>
      <c r="P3734" s="158">
        <v>1527.27</v>
      </c>
      <c r="Q3734" s="7">
        <v>8800</v>
      </c>
      <c r="S3734" s="8"/>
      <c r="T3734" s="11">
        <v>1</v>
      </c>
      <c r="U3734" s="158">
        <v>9090.91</v>
      </c>
      <c r="V3734" s="158">
        <v>1909.09</v>
      </c>
      <c r="W3734" s="76">
        <v>11000</v>
      </c>
      <c r="X3734" s="16">
        <f t="shared" si="975"/>
        <v>11000</v>
      </c>
      <c r="AC3734" s="18">
        <f t="shared" si="965"/>
        <v>0</v>
      </c>
      <c r="AD3734" s="19">
        <f t="shared" si="968"/>
        <v>270000</v>
      </c>
      <c r="AE3734" s="21">
        <f t="shared" si="964"/>
        <v>8800</v>
      </c>
      <c r="AF3734" s="20">
        <f t="shared" si="969"/>
        <v>0</v>
      </c>
      <c r="AG3734" s="20">
        <f t="shared" si="970"/>
        <v>0</v>
      </c>
      <c r="AH3734" s="20">
        <f t="shared" si="971"/>
        <v>0</v>
      </c>
      <c r="AI3734" s="20">
        <f t="shared" si="979"/>
        <v>0</v>
      </c>
      <c r="AJ3734" s="20">
        <f t="shared" si="980"/>
        <v>0</v>
      </c>
      <c r="AK3734" s="20">
        <f t="shared" si="966"/>
        <v>0</v>
      </c>
      <c r="AL3734" s="171"/>
    </row>
    <row r="3735" spans="1:38" ht="15.75" customHeight="1" x14ac:dyDescent="0.25">
      <c r="A3735" s="3">
        <v>2202</v>
      </c>
      <c r="B3735" s="14">
        <f t="shared" si="976"/>
        <v>10</v>
      </c>
      <c r="C3735" s="9">
        <f t="shared" si="977"/>
        <v>45538</v>
      </c>
      <c r="D3735" s="3" t="str">
        <f t="shared" si="978"/>
        <v>Morales Ariel</v>
      </c>
      <c r="E3735" s="14" t="str">
        <f t="shared" si="974"/>
        <v>2202Morales Ariel10</v>
      </c>
      <c r="J3735" s="14" t="str">
        <f t="shared" si="967"/>
        <v xml:space="preserve">Desarmar distribucion completa. Cambiar kit, bomba de agua, correa poly-v y liquido refrigerante. Purgado del circuito de refrigeracion. Sacar tapa trasera de distribucion, engranaje de arbol de levas. Cambiar reten de arbol de levas. Limpieza. Puesta a punto. Armado total. Service completo. Cambio de aceite y filtros. Control general del vehiculo. Cambiar ambas bieletas de barra estabilizadora. Desarmar suspension delantera derecha. Cambiar precap de direccion. Sacar parrilla inferior del mismo lado. Cambiar buje de parrilla inferior derecho parte trasera. Cambiar ambos bujes de barra estabilizadora. Cambiar soporte de motor superior derecho. Sacar bulbo de temperatura. Cambiar oring. Eliminar fuga de agua.          </v>
      </c>
      <c r="L3735" s="3">
        <v>1</v>
      </c>
      <c r="M3735" s="10" t="s">
        <v>3998</v>
      </c>
      <c r="N3735" s="3" t="s">
        <v>734</v>
      </c>
      <c r="O3735" s="158">
        <v>49586.78</v>
      </c>
      <c r="P3735" s="158">
        <v>10413.219999999999</v>
      </c>
      <c r="Q3735" s="7">
        <v>60000</v>
      </c>
      <c r="S3735" s="8"/>
      <c r="T3735" s="11">
        <v>1</v>
      </c>
      <c r="U3735" s="158">
        <v>61983.48</v>
      </c>
      <c r="V3735" s="158">
        <v>13016.52</v>
      </c>
      <c r="W3735" s="76">
        <v>75000</v>
      </c>
      <c r="X3735" s="16">
        <f t="shared" si="975"/>
        <v>75000</v>
      </c>
      <c r="AC3735" s="18">
        <f t="shared" si="965"/>
        <v>0</v>
      </c>
      <c r="AD3735" s="19">
        <f t="shared" si="968"/>
        <v>270000</v>
      </c>
      <c r="AE3735" s="21">
        <f t="shared" si="964"/>
        <v>60000</v>
      </c>
      <c r="AF3735" s="20">
        <f t="shared" si="969"/>
        <v>0</v>
      </c>
      <c r="AG3735" s="20">
        <f t="shared" si="970"/>
        <v>0</v>
      </c>
      <c r="AH3735" s="20">
        <f t="shared" si="971"/>
        <v>0</v>
      </c>
      <c r="AI3735" s="20">
        <f t="shared" si="979"/>
        <v>0</v>
      </c>
      <c r="AJ3735" s="20">
        <f t="shared" si="980"/>
        <v>0</v>
      </c>
      <c r="AK3735" s="20">
        <f t="shared" si="966"/>
        <v>0</v>
      </c>
      <c r="AL3735" s="171"/>
    </row>
    <row r="3736" spans="1:38" ht="15.75" customHeight="1" x14ac:dyDescent="0.25">
      <c r="A3736" s="3">
        <v>2202</v>
      </c>
      <c r="B3736" s="14">
        <f t="shared" si="976"/>
        <v>11</v>
      </c>
      <c r="C3736" s="9">
        <v>45538</v>
      </c>
      <c r="D3736" s="3" t="s">
        <v>463</v>
      </c>
      <c r="E3736" s="14" t="str">
        <f t="shared" si="974"/>
        <v>2202Morales Ariel11</v>
      </c>
      <c r="J3736" s="14" t="str">
        <f t="shared" si="967"/>
        <v xml:space="preserve">Desarmar distribucion completa. Cambiar kit, bomba de agua, correa poly-v y liquido refrigerante. Purgado del circuito de refrigeracion. Sacar tapa trasera de distribucion, engranaje de arbol de levas. Cambiar reten de arbol de levas. Limpieza. Puesta a punto. Armado total. Service completo. Cambio de aceite y filtros. Control general del vehiculo. Cambiar ambas bieletas de barra estabilizadora. Desarmar suspension delantera derecha. Cambiar precap de direccion. Sacar parrilla inferior del mismo lado. Cambiar buje de parrilla inferior derecho parte trasera. Cambiar ambos bujes de barra estabilizadora. Cambiar soporte de motor superior derecho. Sacar bulbo de temperatura. Cambiar oring. Eliminar fuga de agua.           </v>
      </c>
      <c r="L3736" s="3">
        <v>1</v>
      </c>
      <c r="M3736" s="10" t="s">
        <v>4368</v>
      </c>
      <c r="N3736" s="3" t="s">
        <v>2484</v>
      </c>
      <c r="O3736" s="158">
        <v>3057.85</v>
      </c>
      <c r="P3736" s="158">
        <v>642.15</v>
      </c>
      <c r="Q3736" s="7">
        <v>3700</v>
      </c>
      <c r="S3736" s="8"/>
      <c r="T3736" s="11">
        <v>2</v>
      </c>
      <c r="U3736" s="158">
        <v>4132.24</v>
      </c>
      <c r="V3736" s="158">
        <v>867.76</v>
      </c>
      <c r="W3736" s="76">
        <v>5000</v>
      </c>
      <c r="X3736" s="16">
        <f t="shared" si="975"/>
        <v>10000</v>
      </c>
      <c r="AC3736" s="18">
        <f t="shared" si="965"/>
        <v>0</v>
      </c>
      <c r="AD3736" s="19">
        <f t="shared" si="968"/>
        <v>270000</v>
      </c>
      <c r="AE3736" s="21">
        <f t="shared" si="964"/>
        <v>7400</v>
      </c>
      <c r="AF3736" s="20">
        <f t="shared" si="969"/>
        <v>0</v>
      </c>
      <c r="AG3736" s="20">
        <f t="shared" si="970"/>
        <v>0</v>
      </c>
      <c r="AH3736" s="20">
        <f t="shared" si="971"/>
        <v>0</v>
      </c>
      <c r="AI3736" s="20">
        <f t="shared" si="979"/>
        <v>0</v>
      </c>
      <c r="AJ3736" s="20">
        <f t="shared" si="980"/>
        <v>0</v>
      </c>
      <c r="AK3736" s="20">
        <f t="shared" si="966"/>
        <v>0</v>
      </c>
      <c r="AL3736" s="171"/>
    </row>
    <row r="3737" spans="1:38" ht="15.75" customHeight="1" x14ac:dyDescent="0.25">
      <c r="A3737" s="3">
        <v>2203</v>
      </c>
      <c r="B3737" s="14">
        <f t="shared" si="976"/>
        <v>1</v>
      </c>
      <c r="C3737" s="9">
        <v>45539</v>
      </c>
      <c r="D3737" s="3" t="s">
        <v>4364</v>
      </c>
      <c r="E3737" s="14" t="str">
        <f t="shared" si="974"/>
        <v>2203Molina Dalma1</v>
      </c>
      <c r="F3737" s="119" t="s">
        <v>4365</v>
      </c>
      <c r="G3737" s="119" t="s">
        <v>103</v>
      </c>
      <c r="H3737" s="119">
        <v>139023</v>
      </c>
      <c r="I3737" s="10" t="s">
        <v>4369</v>
      </c>
      <c r="J3737" s="14" t="str">
        <f t="shared" si="967"/>
        <v>Cambiar filtro de gasoil. Cambiar tapa de filtro de gasoil. Lavado motor.</v>
      </c>
      <c r="K3737" s="3" t="s">
        <v>1665</v>
      </c>
      <c r="L3737" s="3">
        <v>1</v>
      </c>
      <c r="M3737" s="10" t="s">
        <v>4366</v>
      </c>
      <c r="N3737" s="3" t="s">
        <v>771</v>
      </c>
      <c r="O3737" s="158">
        <v>23140.5</v>
      </c>
      <c r="P3737" s="158">
        <v>4859.5</v>
      </c>
      <c r="Q3737" s="7">
        <v>28000</v>
      </c>
      <c r="R3737" s="7" t="s">
        <v>1971</v>
      </c>
      <c r="S3737" s="8"/>
      <c r="T3737" s="11">
        <v>1</v>
      </c>
      <c r="U3737" s="158">
        <v>33057.86</v>
      </c>
      <c r="V3737" s="158">
        <v>6942.14</v>
      </c>
      <c r="W3737" s="76">
        <v>40000</v>
      </c>
      <c r="X3737" s="16">
        <f t="shared" si="975"/>
        <v>40000</v>
      </c>
      <c r="Y3737" s="3">
        <v>1</v>
      </c>
      <c r="Z3737" s="114">
        <v>33057.86</v>
      </c>
      <c r="AA3737" s="114">
        <v>6942.14</v>
      </c>
      <c r="AB3737" s="4">
        <v>40000</v>
      </c>
      <c r="AC3737" s="18">
        <f t="shared" si="965"/>
        <v>40000</v>
      </c>
      <c r="AD3737" s="19">
        <f t="shared" si="968"/>
        <v>40000</v>
      </c>
      <c r="AE3737" s="21">
        <f t="shared" ref="AE3737:AE3800" si="981">+(Q3737)*T3737</f>
        <v>28000</v>
      </c>
      <c r="AF3737" s="20">
        <f t="shared" si="969"/>
        <v>28000</v>
      </c>
      <c r="AG3737" s="20">
        <f t="shared" si="970"/>
        <v>40000</v>
      </c>
      <c r="AH3737" s="20">
        <f t="shared" si="971"/>
        <v>40000</v>
      </c>
      <c r="AI3737" s="20">
        <f t="shared" si="979"/>
        <v>80000</v>
      </c>
      <c r="AJ3737" s="20">
        <f t="shared" si="980"/>
        <v>0</v>
      </c>
      <c r="AK3737" s="20">
        <f t="shared" si="966"/>
        <v>80000</v>
      </c>
      <c r="AL3737" s="171"/>
    </row>
    <row r="3738" spans="1:38" ht="15.75" customHeight="1" x14ac:dyDescent="0.25">
      <c r="A3738" s="3">
        <v>2203</v>
      </c>
      <c r="B3738" s="14">
        <f t="shared" si="976"/>
        <v>2</v>
      </c>
      <c r="C3738" s="9">
        <f>IF(A3738=A3737,C3737,"")</f>
        <v>45539</v>
      </c>
      <c r="D3738" s="3" t="str">
        <f>IF(A3738=A3737,D3737,"")</f>
        <v>Molina Dalma</v>
      </c>
      <c r="E3738" s="14" t="str">
        <f t="shared" si="974"/>
        <v>2203Molina Dalma2</v>
      </c>
      <c r="J3738" s="14" t="str">
        <f t="shared" si="967"/>
        <v xml:space="preserve">Cambiar filtro de gasoil. Cambiar tapa de filtro de gasoil. Lavado motor. </v>
      </c>
      <c r="L3738" s="3">
        <v>1</v>
      </c>
      <c r="M3738" s="10" t="s">
        <v>4367</v>
      </c>
      <c r="N3738" s="3" t="s">
        <v>1832</v>
      </c>
      <c r="S3738" s="8"/>
      <c r="W3738" s="76"/>
      <c r="X3738" s="16">
        <f t="shared" si="975"/>
        <v>0</v>
      </c>
      <c r="AC3738" s="18">
        <f t="shared" si="965"/>
        <v>0</v>
      </c>
      <c r="AD3738" s="19">
        <f t="shared" si="968"/>
        <v>40000</v>
      </c>
      <c r="AE3738" s="21">
        <f t="shared" si="981"/>
        <v>0</v>
      </c>
      <c r="AF3738" s="20">
        <f t="shared" si="969"/>
        <v>0</v>
      </c>
      <c r="AG3738" s="20">
        <f t="shared" si="970"/>
        <v>0</v>
      </c>
      <c r="AH3738" s="20">
        <f t="shared" si="971"/>
        <v>0</v>
      </c>
      <c r="AI3738" s="20">
        <f t="shared" si="979"/>
        <v>0</v>
      </c>
      <c r="AJ3738" s="20">
        <f t="shared" si="980"/>
        <v>0</v>
      </c>
      <c r="AK3738" s="20">
        <f t="shared" si="966"/>
        <v>0</v>
      </c>
      <c r="AL3738" s="171"/>
    </row>
    <row r="3739" spans="1:38" ht="15.75" customHeight="1" x14ac:dyDescent="0.25">
      <c r="A3739" s="3">
        <v>2204</v>
      </c>
      <c r="B3739" s="14">
        <f t="shared" si="976"/>
        <v>1</v>
      </c>
      <c r="C3739" s="9">
        <v>45539</v>
      </c>
      <c r="D3739" s="3" t="s">
        <v>4223</v>
      </c>
      <c r="E3739" s="14" t="str">
        <f t="shared" si="974"/>
        <v>2204Wiesek Ruben1</v>
      </c>
      <c r="F3739" s="119" t="s">
        <v>4224</v>
      </c>
      <c r="G3739" s="119" t="s">
        <v>1095</v>
      </c>
      <c r="H3739" s="119">
        <v>112914</v>
      </c>
      <c r="I3739" s="10" t="s">
        <v>4408</v>
      </c>
      <c r="J3739" s="14" t="str">
        <f t="shared" si="967"/>
        <v>Service completo. Cambio de aceite y filtros. Control general del vehiculo. Cambiar junta de tapa de valvulas. Cambiar reten de eje selector de cambios. Control de bolilleros de ruedas. Cambiar kit de rodamientos de rueda trasera izquierda. Lavado motor.</v>
      </c>
      <c r="K3739" s="3" t="s">
        <v>3383</v>
      </c>
      <c r="L3739" s="3">
        <v>1</v>
      </c>
      <c r="M3739" s="10" t="s">
        <v>918</v>
      </c>
      <c r="N3739" s="3" t="s">
        <v>771</v>
      </c>
      <c r="O3739" s="158">
        <v>18181.82</v>
      </c>
      <c r="P3739" s="158">
        <v>3818.18</v>
      </c>
      <c r="Q3739" s="7">
        <v>22000</v>
      </c>
      <c r="R3739" s="7" t="s">
        <v>1916</v>
      </c>
      <c r="S3739" s="8"/>
      <c r="T3739" s="11">
        <v>1</v>
      </c>
      <c r="U3739" s="158">
        <v>28925.62</v>
      </c>
      <c r="V3739" s="158">
        <v>6074.38</v>
      </c>
      <c r="W3739" s="76">
        <v>35000</v>
      </c>
      <c r="X3739" s="16">
        <f t="shared" si="975"/>
        <v>35000</v>
      </c>
      <c r="Y3739" s="3">
        <v>1</v>
      </c>
      <c r="Z3739" s="114">
        <v>123966.95</v>
      </c>
      <c r="AA3739" s="114">
        <v>26033.05</v>
      </c>
      <c r="AB3739" s="4">
        <v>150000</v>
      </c>
      <c r="AC3739" s="18">
        <f t="shared" si="965"/>
        <v>150000</v>
      </c>
      <c r="AD3739" s="19">
        <f t="shared" si="968"/>
        <v>150000</v>
      </c>
      <c r="AE3739" s="21">
        <f t="shared" si="981"/>
        <v>22000</v>
      </c>
      <c r="AF3739" s="20">
        <f t="shared" si="969"/>
        <v>65911.97</v>
      </c>
      <c r="AG3739" s="20">
        <f t="shared" si="970"/>
        <v>135500</v>
      </c>
      <c r="AH3739" s="20">
        <f t="shared" si="971"/>
        <v>150000</v>
      </c>
      <c r="AI3739" s="20">
        <f t="shared" si="979"/>
        <v>285500</v>
      </c>
      <c r="AJ3739" s="20">
        <f t="shared" si="980"/>
        <v>0</v>
      </c>
      <c r="AK3739" s="20">
        <f t="shared" si="966"/>
        <v>285500</v>
      </c>
      <c r="AL3739" s="171"/>
    </row>
    <row r="3740" spans="1:38" ht="15.75" customHeight="1" x14ac:dyDescent="0.25">
      <c r="A3740" s="3">
        <v>2204</v>
      </c>
      <c r="B3740" s="14">
        <f t="shared" si="976"/>
        <v>2</v>
      </c>
      <c r="C3740" s="9">
        <f>IF(A3740=A3739,C3739,"")</f>
        <v>45539</v>
      </c>
      <c r="D3740" s="3" t="str">
        <f>IF(A3740=A3739,D3739,"")</f>
        <v>Wiesek Ruben</v>
      </c>
      <c r="E3740" s="14" t="str">
        <f t="shared" si="974"/>
        <v>2204Wiesek Ruben2</v>
      </c>
      <c r="J3740" s="14" t="str">
        <f t="shared" si="967"/>
        <v xml:space="preserve">Service completo. Cambio de aceite y filtros. Control general del vehiculo. Cambiar junta de tapa de valvulas. Cambiar reten de eje selector de cambios. Control de bolilleros de ruedas. Cambiar kit de rodamientos de rueda trasera izquierda. Lavado motor. </v>
      </c>
      <c r="L3740" s="3">
        <v>1</v>
      </c>
      <c r="M3740" s="10" t="s">
        <v>728</v>
      </c>
      <c r="N3740" s="3" t="s">
        <v>771</v>
      </c>
      <c r="O3740" s="158">
        <v>2902.46</v>
      </c>
      <c r="P3740" s="158">
        <v>609.51</v>
      </c>
      <c r="Q3740" s="174">
        <v>3511.97</v>
      </c>
      <c r="S3740" s="8"/>
      <c r="T3740" s="11">
        <v>4</v>
      </c>
      <c r="U3740" s="158">
        <v>10330.58</v>
      </c>
      <c r="V3740" s="158">
        <v>2169.42</v>
      </c>
      <c r="W3740" s="76">
        <v>12500</v>
      </c>
      <c r="X3740" s="16">
        <f t="shared" si="975"/>
        <v>50000</v>
      </c>
      <c r="AC3740" s="18">
        <f t="shared" si="965"/>
        <v>0</v>
      </c>
      <c r="AD3740" s="19">
        <f t="shared" si="968"/>
        <v>150000</v>
      </c>
      <c r="AE3740" s="21">
        <f t="shared" si="981"/>
        <v>14047.88</v>
      </c>
      <c r="AF3740" s="20">
        <f t="shared" si="969"/>
        <v>0</v>
      </c>
      <c r="AG3740" s="20">
        <f t="shared" si="970"/>
        <v>0</v>
      </c>
      <c r="AH3740" s="20">
        <f t="shared" si="971"/>
        <v>0</v>
      </c>
      <c r="AI3740" s="20">
        <f t="shared" si="979"/>
        <v>0</v>
      </c>
      <c r="AJ3740" s="20">
        <f t="shared" si="980"/>
        <v>0</v>
      </c>
      <c r="AK3740" s="20">
        <f t="shared" si="966"/>
        <v>0</v>
      </c>
      <c r="AL3740" s="171"/>
    </row>
    <row r="3741" spans="1:38" ht="15.75" customHeight="1" x14ac:dyDescent="0.25">
      <c r="A3741" s="3">
        <v>2204</v>
      </c>
      <c r="B3741" s="14">
        <f t="shared" si="976"/>
        <v>3</v>
      </c>
      <c r="C3741" s="9">
        <f>IF(A3741=A3740,C3740,"")</f>
        <v>45539</v>
      </c>
      <c r="D3741" s="3" t="str">
        <f>IF(A3741=A3740,D3740,"")</f>
        <v>Wiesek Ruben</v>
      </c>
      <c r="E3741" s="14" t="str">
        <f t="shared" si="974"/>
        <v>2204Wiesek Ruben3</v>
      </c>
      <c r="J3741" s="14" t="str">
        <f t="shared" si="967"/>
        <v xml:space="preserve">Service completo. Cambio de aceite y filtros. Control general del vehiculo. Cambiar junta de tapa de valvulas. Cambiar reten de eje selector de cambios. Control de bolilleros de ruedas. Cambiar kit de rodamientos de rueda trasera izquierda. Lavado motor.  </v>
      </c>
      <c r="L3741" s="3">
        <v>1</v>
      </c>
      <c r="M3741" s="10" t="s">
        <v>2305</v>
      </c>
      <c r="N3741" s="3" t="s">
        <v>734</v>
      </c>
      <c r="O3741" s="158">
        <v>8264.4699999999993</v>
      </c>
      <c r="P3741" s="158">
        <v>1735.53</v>
      </c>
      <c r="Q3741" s="7">
        <v>10000</v>
      </c>
      <c r="S3741" s="8"/>
      <c r="T3741" s="11">
        <v>1</v>
      </c>
      <c r="U3741" s="158">
        <v>10330.58</v>
      </c>
      <c r="V3741" s="158">
        <v>2169.42</v>
      </c>
      <c r="W3741" s="76">
        <v>12500</v>
      </c>
      <c r="X3741" s="16">
        <f t="shared" si="975"/>
        <v>12500</v>
      </c>
      <c r="AC3741" s="18">
        <f t="shared" si="965"/>
        <v>0</v>
      </c>
      <c r="AD3741" s="19">
        <f t="shared" si="968"/>
        <v>150000</v>
      </c>
      <c r="AE3741" s="21">
        <f t="shared" si="981"/>
        <v>10000</v>
      </c>
      <c r="AF3741" s="20">
        <f t="shared" si="969"/>
        <v>0</v>
      </c>
      <c r="AG3741" s="20">
        <f t="shared" si="970"/>
        <v>0</v>
      </c>
      <c r="AH3741" s="20">
        <f t="shared" si="971"/>
        <v>0</v>
      </c>
      <c r="AI3741" s="20">
        <f t="shared" si="979"/>
        <v>0</v>
      </c>
      <c r="AJ3741" s="20">
        <f t="shared" si="980"/>
        <v>0</v>
      </c>
      <c r="AK3741" s="20">
        <f t="shared" si="966"/>
        <v>0</v>
      </c>
      <c r="AL3741" s="171"/>
    </row>
    <row r="3742" spans="1:38" ht="15.75" customHeight="1" x14ac:dyDescent="0.25">
      <c r="A3742" s="3">
        <v>2204</v>
      </c>
      <c r="B3742" s="14">
        <f t="shared" si="976"/>
        <v>4</v>
      </c>
      <c r="C3742" s="9">
        <v>45539</v>
      </c>
      <c r="D3742" s="3" t="s">
        <v>4223</v>
      </c>
      <c r="E3742" s="14" t="str">
        <f t="shared" si="974"/>
        <v>2204Wiesek Ruben4</v>
      </c>
      <c r="J3742" s="14" t="str">
        <f t="shared" si="967"/>
        <v xml:space="preserve">Service completo. Cambio de aceite y filtros. Control general del vehiculo. Cambiar junta de tapa de valvulas. Cambiar reten de eje selector de cambios. Control de bolilleros de ruedas. Cambiar kit de rodamientos de rueda trasera izquierda. Lavado motor.   </v>
      </c>
      <c r="L3742" s="3">
        <v>1</v>
      </c>
      <c r="M3742" s="10" t="s">
        <v>4372</v>
      </c>
      <c r="N3742" s="3" t="s">
        <v>734</v>
      </c>
      <c r="O3742" s="158">
        <v>5950.42</v>
      </c>
      <c r="P3742" s="158">
        <v>1249.58</v>
      </c>
      <c r="Q3742" s="7">
        <v>7200</v>
      </c>
      <c r="S3742" s="8"/>
      <c r="T3742" s="11">
        <v>1</v>
      </c>
      <c r="U3742" s="158">
        <v>7438.02</v>
      </c>
      <c r="V3742" s="158">
        <v>1561.98</v>
      </c>
      <c r="W3742" s="76">
        <v>9000</v>
      </c>
      <c r="X3742" s="16">
        <f t="shared" si="975"/>
        <v>9000</v>
      </c>
      <c r="AC3742" s="18">
        <f t="shared" si="965"/>
        <v>0</v>
      </c>
      <c r="AD3742" s="19">
        <f t="shared" si="968"/>
        <v>150000</v>
      </c>
      <c r="AE3742" s="21">
        <f t="shared" si="981"/>
        <v>7200</v>
      </c>
      <c r="AF3742" s="20">
        <f t="shared" si="969"/>
        <v>0</v>
      </c>
      <c r="AG3742" s="20">
        <f t="shared" si="970"/>
        <v>0</v>
      </c>
      <c r="AH3742" s="20">
        <f t="shared" si="971"/>
        <v>0</v>
      </c>
      <c r="AI3742" s="20">
        <f t="shared" si="979"/>
        <v>0</v>
      </c>
      <c r="AJ3742" s="20">
        <f t="shared" si="980"/>
        <v>0</v>
      </c>
      <c r="AK3742" s="20">
        <f t="shared" si="966"/>
        <v>0</v>
      </c>
      <c r="AL3742" s="171"/>
    </row>
    <row r="3743" spans="1:38" ht="15.75" customHeight="1" x14ac:dyDescent="0.25">
      <c r="A3743" s="3">
        <v>2204</v>
      </c>
      <c r="B3743" s="14">
        <f t="shared" si="976"/>
        <v>5</v>
      </c>
      <c r="C3743" s="9">
        <v>45539</v>
      </c>
      <c r="D3743" s="3" t="s">
        <v>4223</v>
      </c>
      <c r="E3743" s="14" t="str">
        <f t="shared" si="974"/>
        <v>2204Wiesek Ruben5</v>
      </c>
      <c r="J3743" s="14" t="str">
        <f t="shared" si="967"/>
        <v xml:space="preserve">Service completo. Cambio de aceite y filtros. Control general del vehiculo. Cambiar junta de tapa de valvulas. Cambiar reten de eje selector de cambios. Control de bolilleros de ruedas. Cambiar kit de rodamientos de rueda trasera izquierda. Lavado motor.    </v>
      </c>
      <c r="L3743" s="3">
        <v>1</v>
      </c>
      <c r="M3743" s="10" t="s">
        <v>4389</v>
      </c>
      <c r="N3743" s="3" t="s">
        <v>734</v>
      </c>
      <c r="O3743" s="158">
        <v>19173.560000000001</v>
      </c>
      <c r="P3743" s="158">
        <v>4026.44</v>
      </c>
      <c r="Q3743" s="7">
        <v>23200</v>
      </c>
      <c r="S3743" s="8"/>
      <c r="T3743" s="11">
        <v>1</v>
      </c>
      <c r="U3743" s="158">
        <v>23966.95</v>
      </c>
      <c r="V3743" s="158">
        <v>5033.05</v>
      </c>
      <c r="W3743" s="76">
        <v>29000</v>
      </c>
      <c r="X3743" s="16">
        <f t="shared" si="975"/>
        <v>29000</v>
      </c>
      <c r="AC3743" s="18">
        <f t="shared" si="965"/>
        <v>0</v>
      </c>
      <c r="AD3743" s="19">
        <f t="shared" si="968"/>
        <v>150000</v>
      </c>
      <c r="AE3743" s="21">
        <f t="shared" si="981"/>
        <v>23200</v>
      </c>
      <c r="AF3743" s="20">
        <f t="shared" si="969"/>
        <v>0</v>
      </c>
      <c r="AG3743" s="20">
        <f t="shared" si="970"/>
        <v>0</v>
      </c>
      <c r="AH3743" s="20">
        <f t="shared" si="971"/>
        <v>0</v>
      </c>
      <c r="AI3743" s="20">
        <f t="shared" si="979"/>
        <v>0</v>
      </c>
      <c r="AJ3743" s="20">
        <f t="shared" si="980"/>
        <v>0</v>
      </c>
      <c r="AK3743" s="20">
        <f t="shared" si="966"/>
        <v>0</v>
      </c>
      <c r="AL3743" s="171"/>
    </row>
    <row r="3744" spans="1:38" ht="15.75" customHeight="1" x14ac:dyDescent="0.25">
      <c r="A3744" s="3">
        <v>2205</v>
      </c>
      <c r="B3744" s="14">
        <f t="shared" si="976"/>
        <v>1</v>
      </c>
      <c r="C3744" s="9">
        <v>45535</v>
      </c>
      <c r="D3744" s="3" t="s">
        <v>116</v>
      </c>
      <c r="E3744" s="14" t="str">
        <f t="shared" si="974"/>
        <v>2205Transporte Palloni1</v>
      </c>
      <c r="F3744" s="119" t="s">
        <v>2281</v>
      </c>
      <c r="G3744" s="119" t="s">
        <v>1318</v>
      </c>
      <c r="I3744" s="10" t="s">
        <v>4371</v>
      </c>
      <c r="J3744" s="14" t="str">
        <f t="shared" si="967"/>
        <v>Control del tren delantero. Cambiar bieleta bajo motor.</v>
      </c>
      <c r="K3744" s="3" t="s">
        <v>2390</v>
      </c>
      <c r="S3744" s="8"/>
      <c r="W3744" s="76"/>
      <c r="X3744" s="16">
        <f t="shared" si="975"/>
        <v>0</v>
      </c>
      <c r="Y3744" s="3">
        <v>1</v>
      </c>
      <c r="Z3744" s="114">
        <v>45000</v>
      </c>
      <c r="AA3744" s="114">
        <v>9450</v>
      </c>
      <c r="AB3744" s="4">
        <v>54450</v>
      </c>
      <c r="AC3744" s="18">
        <f t="shared" si="965"/>
        <v>54450</v>
      </c>
      <c r="AD3744" s="19">
        <f t="shared" si="968"/>
        <v>54450</v>
      </c>
      <c r="AE3744" s="21">
        <f t="shared" si="981"/>
        <v>0</v>
      </c>
      <c r="AF3744" s="20">
        <f t="shared" si="969"/>
        <v>0</v>
      </c>
      <c r="AG3744" s="20">
        <f t="shared" si="970"/>
        <v>0</v>
      </c>
      <c r="AH3744" s="20">
        <f t="shared" si="971"/>
        <v>54450</v>
      </c>
      <c r="AI3744" s="20">
        <f t="shared" si="979"/>
        <v>45000</v>
      </c>
      <c r="AJ3744" s="20">
        <f t="shared" si="980"/>
        <v>9450</v>
      </c>
      <c r="AK3744" s="20">
        <f t="shared" si="966"/>
        <v>54450</v>
      </c>
      <c r="AL3744" s="171">
        <v>79</v>
      </c>
    </row>
    <row r="3745" spans="1:38" ht="15.75" customHeight="1" x14ac:dyDescent="0.25">
      <c r="A3745" s="3">
        <v>2205</v>
      </c>
      <c r="B3745" s="14">
        <f t="shared" si="976"/>
        <v>2</v>
      </c>
      <c r="C3745" s="9">
        <f>IF(A3745=A3744,C3744,"")</f>
        <v>45535</v>
      </c>
      <c r="D3745" s="3" t="str">
        <f>IF(A3745=A3744,D3744,"")</f>
        <v>Transporte Palloni</v>
      </c>
      <c r="E3745" s="14" t="str">
        <f t="shared" si="974"/>
        <v>2205Transporte Palloni2</v>
      </c>
      <c r="J3745" s="14" t="str">
        <f t="shared" si="967"/>
        <v xml:space="preserve">Control del tren delantero. Cambiar bieleta bajo motor. </v>
      </c>
      <c r="S3745" s="8"/>
      <c r="W3745" s="76"/>
      <c r="X3745" s="16">
        <f t="shared" si="975"/>
        <v>0</v>
      </c>
      <c r="AC3745" s="18">
        <f t="shared" si="965"/>
        <v>0</v>
      </c>
      <c r="AD3745" s="19">
        <f t="shared" si="968"/>
        <v>54450</v>
      </c>
      <c r="AE3745" s="21">
        <f t="shared" si="981"/>
        <v>0</v>
      </c>
      <c r="AF3745" s="20">
        <f t="shared" si="969"/>
        <v>0</v>
      </c>
      <c r="AG3745" s="20">
        <f t="shared" si="970"/>
        <v>0</v>
      </c>
      <c r="AH3745" s="20">
        <f t="shared" si="971"/>
        <v>0</v>
      </c>
      <c r="AI3745" s="20">
        <f t="shared" si="979"/>
        <v>0</v>
      </c>
      <c r="AJ3745" s="20">
        <f t="shared" si="980"/>
        <v>0</v>
      </c>
      <c r="AK3745" s="20">
        <f t="shared" si="966"/>
        <v>0</v>
      </c>
      <c r="AL3745" s="171"/>
    </row>
    <row r="3746" spans="1:38" ht="15.75" customHeight="1" x14ac:dyDescent="0.25">
      <c r="A3746" s="3">
        <v>2206</v>
      </c>
      <c r="B3746" s="14">
        <f t="shared" si="976"/>
        <v>1</v>
      </c>
      <c r="C3746" s="9">
        <v>45540</v>
      </c>
      <c r="D3746" s="3" t="s">
        <v>585</v>
      </c>
      <c r="E3746" s="14" t="str">
        <f t="shared" si="974"/>
        <v>2206Rodriguez Jorge1</v>
      </c>
      <c r="F3746" s="119" t="s">
        <v>722</v>
      </c>
      <c r="G3746" s="119" t="s">
        <v>892</v>
      </c>
      <c r="H3746" s="119">
        <v>97454</v>
      </c>
      <c r="I3746" s="10" t="s">
        <v>2566</v>
      </c>
      <c r="J3746" s="14" t="str">
        <f t="shared" si="967"/>
        <v xml:space="preserve">Service completo. Cambio de aceite y filtros. Control general del vehiculo. </v>
      </c>
      <c r="K3746" s="3" t="s">
        <v>3383</v>
      </c>
      <c r="L3746" s="3">
        <v>1</v>
      </c>
      <c r="M3746" s="10" t="s">
        <v>918</v>
      </c>
      <c r="N3746" s="3" t="s">
        <v>771</v>
      </c>
      <c r="O3746" s="158">
        <v>18181.82</v>
      </c>
      <c r="P3746" s="158">
        <v>3818.18</v>
      </c>
      <c r="Q3746" s="7">
        <v>22000</v>
      </c>
      <c r="R3746" s="7" t="s">
        <v>1478</v>
      </c>
      <c r="S3746" s="8"/>
      <c r="T3746" s="11">
        <v>1</v>
      </c>
      <c r="U3746" s="158">
        <v>28099.18</v>
      </c>
      <c r="V3746" s="158">
        <v>5900.82</v>
      </c>
      <c r="W3746" s="76">
        <v>34000</v>
      </c>
      <c r="X3746" s="16">
        <f t="shared" si="975"/>
        <v>34000</v>
      </c>
      <c r="Y3746" s="3">
        <v>1</v>
      </c>
      <c r="Z3746" s="114">
        <v>49586.78</v>
      </c>
      <c r="AA3746" s="114">
        <v>10413.219999999999</v>
      </c>
      <c r="AB3746" s="4">
        <v>60000</v>
      </c>
      <c r="AC3746" s="18">
        <f t="shared" si="965"/>
        <v>60000</v>
      </c>
      <c r="AD3746" s="19">
        <f t="shared" si="968"/>
        <v>60000</v>
      </c>
      <c r="AE3746" s="21">
        <f t="shared" si="981"/>
        <v>22000</v>
      </c>
      <c r="AF3746" s="20">
        <f t="shared" si="969"/>
        <v>25511.97</v>
      </c>
      <c r="AG3746" s="20">
        <f t="shared" si="970"/>
        <v>84000</v>
      </c>
      <c r="AH3746" s="20">
        <f t="shared" si="971"/>
        <v>60000</v>
      </c>
      <c r="AI3746" s="20">
        <f t="shared" si="979"/>
        <v>144000</v>
      </c>
      <c r="AJ3746" s="20">
        <f t="shared" si="980"/>
        <v>0</v>
      </c>
      <c r="AK3746" s="20">
        <f t="shared" si="966"/>
        <v>144000</v>
      </c>
      <c r="AL3746" s="171"/>
    </row>
    <row r="3747" spans="1:38" ht="15.75" customHeight="1" x14ac:dyDescent="0.25">
      <c r="A3747" s="3">
        <v>2206</v>
      </c>
      <c r="B3747" s="14">
        <f t="shared" si="976"/>
        <v>2</v>
      </c>
      <c r="C3747" s="9">
        <f>IF(A3747=A3746,C3746,"")</f>
        <v>45540</v>
      </c>
      <c r="D3747" s="3" t="str">
        <f>IF(A3747=A3746,D3746,"")</f>
        <v>Rodriguez Jorge</v>
      </c>
      <c r="E3747" s="14" t="str">
        <f t="shared" si="974"/>
        <v>2206Rodriguez Jorge2</v>
      </c>
      <c r="J3747" s="14" t="str">
        <f t="shared" si="967"/>
        <v xml:space="preserve">Service completo. Cambio de aceite y filtros. Control general del vehiculo.  </v>
      </c>
      <c r="L3747" s="3">
        <v>1</v>
      </c>
      <c r="M3747" s="10" t="s">
        <v>728</v>
      </c>
      <c r="N3747" s="3" t="s">
        <v>771</v>
      </c>
      <c r="O3747" s="158">
        <v>2902.46</v>
      </c>
      <c r="P3747" s="158">
        <v>609.51</v>
      </c>
      <c r="Q3747" s="174">
        <v>3511.97</v>
      </c>
      <c r="S3747" s="8"/>
      <c r="T3747" s="11">
        <v>4</v>
      </c>
      <c r="U3747" s="158">
        <v>10330.58</v>
      </c>
      <c r="V3747" s="158">
        <v>2169.42</v>
      </c>
      <c r="W3747" s="76">
        <v>12500</v>
      </c>
      <c r="X3747" s="16">
        <f t="shared" si="975"/>
        <v>50000</v>
      </c>
      <c r="AC3747" s="18">
        <f t="shared" ref="AC3747:AC3810" si="982">+AB3747*Y3747</f>
        <v>0</v>
      </c>
      <c r="AD3747" s="19">
        <f t="shared" si="968"/>
        <v>60000</v>
      </c>
      <c r="AE3747" s="21">
        <f t="shared" si="981"/>
        <v>14047.88</v>
      </c>
      <c r="AF3747" s="20">
        <f t="shared" si="969"/>
        <v>0</v>
      </c>
      <c r="AG3747" s="20">
        <f t="shared" si="970"/>
        <v>0</v>
      </c>
      <c r="AH3747" s="20">
        <f t="shared" si="971"/>
        <v>0</v>
      </c>
      <c r="AI3747" s="20">
        <f t="shared" si="979"/>
        <v>0</v>
      </c>
      <c r="AJ3747" s="20">
        <f t="shared" si="980"/>
        <v>0</v>
      </c>
      <c r="AK3747" s="20">
        <f t="shared" ref="AK3747:AK3810" si="983">AH3747+AG3747</f>
        <v>0</v>
      </c>
      <c r="AL3747" s="171"/>
    </row>
    <row r="3748" spans="1:38" ht="15.75" customHeight="1" x14ac:dyDescent="0.25">
      <c r="A3748" s="3">
        <v>2207</v>
      </c>
      <c r="B3748" s="14">
        <f t="shared" si="976"/>
        <v>1</v>
      </c>
      <c r="C3748" s="9">
        <v>45540</v>
      </c>
      <c r="D3748" s="3" t="s">
        <v>3403</v>
      </c>
      <c r="E3748" s="14" t="str">
        <f t="shared" si="974"/>
        <v>2207Creativity1</v>
      </c>
      <c r="F3748" s="119" t="s">
        <v>4373</v>
      </c>
      <c r="G3748" s="119" t="s">
        <v>1300</v>
      </c>
      <c r="H3748" s="119">
        <v>40980</v>
      </c>
      <c r="I3748" s="10" t="s">
        <v>2040</v>
      </c>
      <c r="J3748" s="14" t="str">
        <f t="shared" si="967"/>
        <v>Service completo. Cambio de aceite y filtros. Control general del vehiculo. Rotacion de ruedas.</v>
      </c>
      <c r="K3748" s="3" t="s">
        <v>2390</v>
      </c>
      <c r="L3748" s="3">
        <v>1</v>
      </c>
      <c r="M3748" s="10" t="s">
        <v>918</v>
      </c>
      <c r="N3748" s="3" t="s">
        <v>771</v>
      </c>
      <c r="O3748" s="158">
        <v>19834.71</v>
      </c>
      <c r="P3748" s="158">
        <v>4165.29</v>
      </c>
      <c r="Q3748" s="7">
        <v>24000</v>
      </c>
      <c r="R3748" s="7" t="s">
        <v>1478</v>
      </c>
      <c r="S3748" s="8"/>
      <c r="T3748" s="11">
        <v>1</v>
      </c>
      <c r="U3748" s="158">
        <v>31404.959999999999</v>
      </c>
      <c r="V3748" s="158">
        <v>6595.04</v>
      </c>
      <c r="W3748" s="76">
        <v>38000</v>
      </c>
      <c r="X3748" s="16">
        <f t="shared" si="975"/>
        <v>38000</v>
      </c>
      <c r="Y3748" s="3">
        <v>1</v>
      </c>
      <c r="Z3748" s="114">
        <v>66115.710000000006</v>
      </c>
      <c r="AA3748" s="114">
        <v>13884.29</v>
      </c>
      <c r="AB3748" s="4">
        <v>80000</v>
      </c>
      <c r="AC3748" s="18">
        <f t="shared" si="982"/>
        <v>80000</v>
      </c>
      <c r="AD3748" s="19">
        <f t="shared" si="968"/>
        <v>80000</v>
      </c>
      <c r="AE3748" s="21">
        <f t="shared" si="981"/>
        <v>24000</v>
      </c>
      <c r="AF3748" s="20">
        <f t="shared" si="969"/>
        <v>27511.97</v>
      </c>
      <c r="AG3748" s="20">
        <f t="shared" si="970"/>
        <v>88000</v>
      </c>
      <c r="AH3748" s="20">
        <f t="shared" si="971"/>
        <v>80000</v>
      </c>
      <c r="AI3748" s="20">
        <f t="shared" si="979"/>
        <v>138842.97520661156</v>
      </c>
      <c r="AJ3748" s="20">
        <f t="shared" si="980"/>
        <v>29157.024793388427</v>
      </c>
      <c r="AK3748" s="20">
        <f t="shared" si="983"/>
        <v>168000</v>
      </c>
      <c r="AL3748" s="171">
        <v>81</v>
      </c>
    </row>
    <row r="3749" spans="1:38" ht="15.75" customHeight="1" x14ac:dyDescent="0.25">
      <c r="A3749" s="3">
        <v>2207</v>
      </c>
      <c r="B3749" s="14">
        <f t="shared" si="976"/>
        <v>2</v>
      </c>
      <c r="C3749" s="9">
        <f>IF(A3749=A3748,C3748,"")</f>
        <v>45540</v>
      </c>
      <c r="D3749" s="3" t="str">
        <f>IF(A3749=A3748,D3748,"")</f>
        <v>Creativity</v>
      </c>
      <c r="E3749" s="14" t="str">
        <f t="shared" si="974"/>
        <v>2207Creativity2</v>
      </c>
      <c r="J3749" s="14" t="str">
        <f t="shared" si="967"/>
        <v xml:space="preserve">Service completo. Cambio de aceite y filtros. Control general del vehiculo. Rotacion de ruedas. </v>
      </c>
      <c r="L3749" s="3">
        <v>1</v>
      </c>
      <c r="M3749" s="10" t="s">
        <v>728</v>
      </c>
      <c r="N3749" s="3" t="s">
        <v>771</v>
      </c>
      <c r="O3749" s="158">
        <v>2902.46</v>
      </c>
      <c r="P3749" s="158">
        <v>609.51</v>
      </c>
      <c r="Q3749" s="174">
        <v>3511.97</v>
      </c>
      <c r="S3749" s="8"/>
      <c r="T3749" s="11">
        <v>4</v>
      </c>
      <c r="U3749" s="158">
        <v>10330.58</v>
      </c>
      <c r="V3749" s="158">
        <v>2169.42</v>
      </c>
      <c r="W3749" s="76">
        <v>12500</v>
      </c>
      <c r="X3749" s="16">
        <f t="shared" si="975"/>
        <v>50000</v>
      </c>
      <c r="AC3749" s="18">
        <f t="shared" si="982"/>
        <v>0</v>
      </c>
      <c r="AD3749" s="19">
        <f t="shared" si="968"/>
        <v>80000</v>
      </c>
      <c r="AE3749" s="21">
        <f t="shared" si="981"/>
        <v>14047.88</v>
      </c>
      <c r="AF3749" s="20">
        <f t="shared" si="969"/>
        <v>0</v>
      </c>
      <c r="AG3749" s="20">
        <f t="shared" si="970"/>
        <v>0</v>
      </c>
      <c r="AH3749" s="20">
        <f t="shared" si="971"/>
        <v>0</v>
      </c>
      <c r="AI3749" s="20">
        <f t="shared" si="979"/>
        <v>0</v>
      </c>
      <c r="AJ3749" s="20">
        <f t="shared" si="980"/>
        <v>0</v>
      </c>
      <c r="AK3749" s="20">
        <f t="shared" si="983"/>
        <v>0</v>
      </c>
      <c r="AL3749" s="171"/>
    </row>
    <row r="3750" spans="1:38" ht="15.75" customHeight="1" x14ac:dyDescent="0.25">
      <c r="A3750" s="3">
        <v>2208</v>
      </c>
      <c r="B3750" s="14">
        <f t="shared" si="976"/>
        <v>1</v>
      </c>
      <c r="C3750" s="9">
        <v>45540</v>
      </c>
      <c r="D3750" s="3" t="s">
        <v>4374</v>
      </c>
      <c r="E3750" s="14" t="str">
        <f t="shared" si="974"/>
        <v>2208Picco Miguel1</v>
      </c>
      <c r="F3750" s="119" t="s">
        <v>4375</v>
      </c>
      <c r="G3750" s="119" t="s">
        <v>2198</v>
      </c>
      <c r="H3750" s="119">
        <v>145199</v>
      </c>
      <c r="I3750" s="10" t="s">
        <v>4376</v>
      </c>
      <c r="J3750" s="14" t="str">
        <f t="shared" si="967"/>
        <v>Desarmar distribucion completa. Cambiar kit, bomba de agua, correa poly-v, polea fija lomo liso, ambas poleas acanaladas y liquido refrigerante. Purgado del circuito de refrigeracion. Puesta a punto. Armado total.</v>
      </c>
      <c r="K3750" s="3" t="s">
        <v>1665</v>
      </c>
      <c r="L3750" s="3">
        <v>1</v>
      </c>
      <c r="M3750" s="10" t="s">
        <v>1970</v>
      </c>
      <c r="N3750" s="3" t="s">
        <v>771</v>
      </c>
      <c r="O3750" s="158">
        <v>7593.56</v>
      </c>
      <c r="P3750" s="158">
        <v>1594.64</v>
      </c>
      <c r="Q3750" s="174">
        <v>9188.2000000000007</v>
      </c>
      <c r="R3750" s="7" t="s">
        <v>2506</v>
      </c>
      <c r="S3750" s="8"/>
      <c r="T3750" s="11">
        <v>2</v>
      </c>
      <c r="U3750" s="158">
        <v>12396.7</v>
      </c>
      <c r="V3750" s="158">
        <v>2603.3000000000002</v>
      </c>
      <c r="W3750" s="76">
        <v>15000</v>
      </c>
      <c r="X3750" s="16">
        <f t="shared" si="975"/>
        <v>30000</v>
      </c>
      <c r="Y3750" s="3">
        <v>1</v>
      </c>
      <c r="Z3750" s="114">
        <v>165289.26</v>
      </c>
      <c r="AA3750" s="114">
        <v>34710.74</v>
      </c>
      <c r="AB3750" s="4">
        <v>200000</v>
      </c>
      <c r="AC3750" s="18">
        <f t="shared" si="982"/>
        <v>200000</v>
      </c>
      <c r="AD3750" s="19">
        <f t="shared" si="968"/>
        <v>200000</v>
      </c>
      <c r="AE3750" s="21">
        <f t="shared" si="981"/>
        <v>18376.400000000001</v>
      </c>
      <c r="AF3750" s="20">
        <f t="shared" si="969"/>
        <v>60202.58</v>
      </c>
      <c r="AG3750" s="20">
        <f t="shared" si="970"/>
        <v>96000</v>
      </c>
      <c r="AH3750" s="20">
        <f t="shared" si="971"/>
        <v>200000</v>
      </c>
      <c r="AI3750" s="20">
        <f t="shared" si="979"/>
        <v>296000</v>
      </c>
      <c r="AJ3750" s="20">
        <f t="shared" si="980"/>
        <v>0</v>
      </c>
      <c r="AK3750" s="20">
        <f t="shared" si="983"/>
        <v>296000</v>
      </c>
      <c r="AL3750" s="171"/>
    </row>
    <row r="3751" spans="1:38" ht="15.75" customHeight="1" x14ac:dyDescent="0.25">
      <c r="A3751" s="3">
        <v>2208</v>
      </c>
      <c r="B3751" s="14">
        <f t="shared" si="976"/>
        <v>2</v>
      </c>
      <c r="C3751" s="9">
        <f>IF(A3751=A3750,C3750,"")</f>
        <v>45540</v>
      </c>
      <c r="D3751" s="3" t="str">
        <f>IF(A3751=A3750,D3750,"")</f>
        <v>Picco Miguel</v>
      </c>
      <c r="E3751" s="14" t="str">
        <f t="shared" si="974"/>
        <v>2208Picco Miguel2</v>
      </c>
      <c r="J3751" s="14" t="str">
        <f t="shared" ref="J3751:J3814" si="984">IF(A3751=A3750,CONCATENATE(J3750," ",I3751),I3751)</f>
        <v xml:space="preserve">Desarmar distribucion completa. Cambiar kit, bomba de agua, correa poly-v, polea fija lomo liso, ambas poleas acanaladas y liquido refrigerante. Purgado del circuito de refrigeracion. Puesta a punto. Armado total. </v>
      </c>
      <c r="L3751" s="3">
        <v>1</v>
      </c>
      <c r="M3751" s="10" t="s">
        <v>1431</v>
      </c>
      <c r="N3751" s="3" t="s">
        <v>771</v>
      </c>
      <c r="O3751" s="158">
        <v>1570.25</v>
      </c>
      <c r="P3751" s="158">
        <v>329.75</v>
      </c>
      <c r="Q3751" s="7">
        <v>1900</v>
      </c>
      <c r="S3751" s="8"/>
      <c r="T3751" s="11">
        <v>1</v>
      </c>
      <c r="U3751" s="158">
        <v>4545.46</v>
      </c>
      <c r="V3751" s="158">
        <v>954.54</v>
      </c>
      <c r="W3751" s="76">
        <v>5500</v>
      </c>
      <c r="X3751" s="16">
        <f t="shared" si="975"/>
        <v>5500</v>
      </c>
      <c r="AC3751" s="18">
        <f t="shared" si="982"/>
        <v>0</v>
      </c>
      <c r="AD3751" s="19">
        <f t="shared" si="968"/>
        <v>200000</v>
      </c>
      <c r="AE3751" s="21">
        <f t="shared" si="981"/>
        <v>1900</v>
      </c>
      <c r="AF3751" s="20">
        <f t="shared" si="969"/>
        <v>0</v>
      </c>
      <c r="AG3751" s="20">
        <f t="shared" si="970"/>
        <v>0</v>
      </c>
      <c r="AH3751" s="20">
        <f t="shared" si="971"/>
        <v>0</v>
      </c>
      <c r="AI3751" s="20">
        <f t="shared" si="979"/>
        <v>0</v>
      </c>
      <c r="AJ3751" s="20">
        <f t="shared" si="980"/>
        <v>0</v>
      </c>
      <c r="AK3751" s="20">
        <f t="shared" si="983"/>
        <v>0</v>
      </c>
      <c r="AL3751" s="171"/>
    </row>
    <row r="3752" spans="1:38" ht="15.75" customHeight="1" x14ac:dyDescent="0.25">
      <c r="A3752" s="3">
        <v>2208</v>
      </c>
      <c r="B3752" s="14">
        <f t="shared" si="976"/>
        <v>3</v>
      </c>
      <c r="C3752" s="9">
        <f>IF(A3752=A3751,C3751,"")</f>
        <v>45540</v>
      </c>
      <c r="D3752" s="3" t="str">
        <f>IF(A3752=A3751,D3751,"")</f>
        <v>Picco Miguel</v>
      </c>
      <c r="E3752" s="14" t="str">
        <f t="shared" si="974"/>
        <v>2208Picco Miguel3</v>
      </c>
      <c r="J3752" s="14" t="str">
        <f t="shared" si="984"/>
        <v xml:space="preserve">Desarmar distribucion completa. Cambiar kit, bomba de agua, correa poly-v, polea fija lomo liso, ambas poleas acanaladas y liquido refrigerante. Purgado del circuito de refrigeracion. Puesta a punto. Armado total.  </v>
      </c>
      <c r="L3752" s="3">
        <v>1</v>
      </c>
      <c r="M3752" s="10" t="s">
        <v>4377</v>
      </c>
      <c r="N3752" s="3" t="s">
        <v>734</v>
      </c>
      <c r="O3752" s="158">
        <v>18512.400000000001</v>
      </c>
      <c r="P3752" s="158">
        <v>3887.6</v>
      </c>
      <c r="Q3752" s="7">
        <v>22400</v>
      </c>
      <c r="S3752" s="8"/>
      <c r="T3752" s="11">
        <v>1</v>
      </c>
      <c r="U3752" s="158">
        <v>23140.5</v>
      </c>
      <c r="V3752" s="158">
        <v>4859.5</v>
      </c>
      <c r="W3752" s="76">
        <v>28000</v>
      </c>
      <c r="X3752" s="16">
        <f t="shared" si="975"/>
        <v>28000</v>
      </c>
      <c r="AC3752" s="18">
        <f t="shared" si="982"/>
        <v>0</v>
      </c>
      <c r="AD3752" s="19">
        <f t="shared" si="968"/>
        <v>200000</v>
      </c>
      <c r="AE3752" s="21">
        <f t="shared" si="981"/>
        <v>22400</v>
      </c>
      <c r="AF3752" s="20">
        <f t="shared" si="969"/>
        <v>0</v>
      </c>
      <c r="AG3752" s="20">
        <f t="shared" si="970"/>
        <v>0</v>
      </c>
      <c r="AH3752" s="20">
        <f t="shared" si="971"/>
        <v>0</v>
      </c>
      <c r="AI3752" s="20">
        <f t="shared" si="979"/>
        <v>0</v>
      </c>
      <c r="AJ3752" s="20">
        <f t="shared" si="980"/>
        <v>0</v>
      </c>
      <c r="AK3752" s="20">
        <f t="shared" si="983"/>
        <v>0</v>
      </c>
      <c r="AL3752" s="171"/>
    </row>
    <row r="3753" spans="1:38" ht="15.75" customHeight="1" x14ac:dyDescent="0.25">
      <c r="A3753" s="3">
        <v>2208</v>
      </c>
      <c r="B3753" s="14">
        <f t="shared" si="976"/>
        <v>4</v>
      </c>
      <c r="C3753" s="9">
        <f>IF(A3753=A3752,C3752,"")</f>
        <v>45540</v>
      </c>
      <c r="D3753" s="3" t="str">
        <f>IF(A3753=A3752,D3752,"")</f>
        <v>Picco Miguel</v>
      </c>
      <c r="E3753" s="14" t="str">
        <f t="shared" si="974"/>
        <v>2208Picco Miguel4</v>
      </c>
      <c r="J3753" s="14" t="str">
        <f t="shared" si="984"/>
        <v xml:space="preserve">Desarmar distribucion completa. Cambiar kit, bomba de agua, correa poly-v, polea fija lomo liso, ambas poleas acanaladas y liquido refrigerante. Purgado del circuito de refrigeracion. Puesta a punto. Armado total.   </v>
      </c>
      <c r="L3753" s="3">
        <v>1</v>
      </c>
      <c r="M3753" s="10" t="s">
        <v>4378</v>
      </c>
      <c r="N3753" s="3" t="s">
        <v>2484</v>
      </c>
      <c r="O3753" s="158">
        <v>22078</v>
      </c>
      <c r="P3753" s="158">
        <v>4636.38</v>
      </c>
      <c r="Q3753" s="7">
        <v>26714.38</v>
      </c>
      <c r="S3753" s="8"/>
      <c r="T3753" s="11">
        <v>1</v>
      </c>
      <c r="U3753" s="158">
        <v>26859.51</v>
      </c>
      <c r="V3753" s="158">
        <v>5640.49</v>
      </c>
      <c r="W3753" s="76">
        <v>32500</v>
      </c>
      <c r="X3753" s="16">
        <f t="shared" si="975"/>
        <v>32500</v>
      </c>
      <c r="AC3753" s="18">
        <f t="shared" si="982"/>
        <v>0</v>
      </c>
      <c r="AD3753" s="19">
        <f t="shared" si="968"/>
        <v>200000</v>
      </c>
      <c r="AE3753" s="21">
        <f t="shared" si="981"/>
        <v>26714.38</v>
      </c>
      <c r="AF3753" s="20">
        <f t="shared" si="969"/>
        <v>0</v>
      </c>
      <c r="AG3753" s="20">
        <f t="shared" si="970"/>
        <v>0</v>
      </c>
      <c r="AH3753" s="20">
        <f t="shared" si="971"/>
        <v>0</v>
      </c>
      <c r="AI3753" s="20">
        <f t="shared" si="979"/>
        <v>0</v>
      </c>
      <c r="AJ3753" s="20">
        <f t="shared" si="980"/>
        <v>0</v>
      </c>
      <c r="AK3753" s="20">
        <f t="shared" si="983"/>
        <v>0</v>
      </c>
      <c r="AL3753" s="171"/>
    </row>
    <row r="3754" spans="1:38" ht="15.75" customHeight="1" x14ac:dyDescent="0.25">
      <c r="A3754" s="3">
        <v>2209</v>
      </c>
      <c r="B3754" s="14">
        <f t="shared" si="976"/>
        <v>1</v>
      </c>
      <c r="C3754" s="9">
        <v>45540</v>
      </c>
      <c r="D3754" s="3" t="s">
        <v>116</v>
      </c>
      <c r="E3754" s="14" t="str">
        <f t="shared" si="974"/>
        <v>2209Transporte Palloni1</v>
      </c>
      <c r="F3754" s="119" t="s">
        <v>2281</v>
      </c>
      <c r="G3754" s="119" t="s">
        <v>1318</v>
      </c>
      <c r="H3754" s="119">
        <v>693906</v>
      </c>
      <c r="I3754" s="10" t="s">
        <v>4379</v>
      </c>
      <c r="J3754" s="14" t="str">
        <f t="shared" si="984"/>
        <v>Desarmar distribucion completa. Cambiar kit, bomba de agua, correa poly-v y liquido refrigerante. Purgado del circuito de refrigeracion. Puesta a punto. Armado total. Cambiar juego de bujias.</v>
      </c>
      <c r="K3754" s="3" t="s">
        <v>3383</v>
      </c>
      <c r="R3754" s="7" t="s">
        <v>2506</v>
      </c>
      <c r="S3754" s="8"/>
      <c r="W3754" s="76"/>
      <c r="X3754" s="16">
        <f t="shared" si="975"/>
        <v>0</v>
      </c>
      <c r="Y3754" s="3">
        <v>1</v>
      </c>
      <c r="Z3754" s="114">
        <v>120000</v>
      </c>
      <c r="AA3754" s="114">
        <v>25200</v>
      </c>
      <c r="AB3754" s="4">
        <v>145200</v>
      </c>
      <c r="AC3754" s="18">
        <f t="shared" si="982"/>
        <v>145200</v>
      </c>
      <c r="AD3754" s="19">
        <f t="shared" si="968"/>
        <v>145200</v>
      </c>
      <c r="AE3754" s="21">
        <f t="shared" si="981"/>
        <v>0</v>
      </c>
      <c r="AF3754" s="20">
        <f t="shared" si="969"/>
        <v>0</v>
      </c>
      <c r="AG3754" s="20">
        <f t="shared" si="970"/>
        <v>0</v>
      </c>
      <c r="AH3754" s="20">
        <f t="shared" si="971"/>
        <v>145200</v>
      </c>
      <c r="AI3754" s="20">
        <f t="shared" si="979"/>
        <v>120000</v>
      </c>
      <c r="AJ3754" s="20">
        <f t="shared" si="980"/>
        <v>25200</v>
      </c>
      <c r="AK3754" s="20">
        <f t="shared" si="983"/>
        <v>145200</v>
      </c>
      <c r="AL3754" s="171">
        <v>88</v>
      </c>
    </row>
    <row r="3755" spans="1:38" ht="15.75" customHeight="1" x14ac:dyDescent="0.25">
      <c r="A3755" s="3">
        <v>2209</v>
      </c>
      <c r="B3755" s="14">
        <f t="shared" si="976"/>
        <v>2</v>
      </c>
      <c r="C3755" s="9">
        <f>IF(A3755=A3754,C3754,"")</f>
        <v>45540</v>
      </c>
      <c r="D3755" s="3" t="str">
        <f>IF(A3755=A3754,D3754,"")</f>
        <v>Transporte Palloni</v>
      </c>
      <c r="E3755" s="14" t="str">
        <f t="shared" si="974"/>
        <v>2209Transporte Palloni2</v>
      </c>
      <c r="J3755" s="14" t="str">
        <f t="shared" si="984"/>
        <v xml:space="preserve">Desarmar distribucion completa. Cambiar kit, bomba de agua, correa poly-v y liquido refrigerante. Purgado del circuito de refrigeracion. Puesta a punto. Armado total. Cambiar juego de bujias. </v>
      </c>
      <c r="S3755" s="8"/>
      <c r="W3755" s="76"/>
      <c r="X3755" s="16">
        <f t="shared" si="975"/>
        <v>0</v>
      </c>
      <c r="AC3755" s="18">
        <f t="shared" si="982"/>
        <v>0</v>
      </c>
      <c r="AD3755" s="19">
        <f t="shared" si="968"/>
        <v>145200</v>
      </c>
      <c r="AE3755" s="21">
        <f t="shared" si="981"/>
        <v>0</v>
      </c>
      <c r="AF3755" s="20">
        <f t="shared" si="969"/>
        <v>0</v>
      </c>
      <c r="AG3755" s="20">
        <f t="shared" si="970"/>
        <v>0</v>
      </c>
      <c r="AH3755" s="20">
        <f t="shared" si="971"/>
        <v>0</v>
      </c>
      <c r="AI3755" s="20">
        <f t="shared" si="979"/>
        <v>0</v>
      </c>
      <c r="AJ3755" s="20">
        <f t="shared" si="980"/>
        <v>0</v>
      </c>
      <c r="AK3755" s="20">
        <f t="shared" si="983"/>
        <v>0</v>
      </c>
      <c r="AL3755" s="171"/>
    </row>
    <row r="3756" spans="1:38" ht="15.75" customHeight="1" x14ac:dyDescent="0.25">
      <c r="A3756" s="3">
        <v>2210</v>
      </c>
      <c r="B3756" s="14">
        <f t="shared" si="976"/>
        <v>1</v>
      </c>
      <c r="C3756" s="9">
        <v>45541</v>
      </c>
      <c r="D3756" s="3" t="s">
        <v>2296</v>
      </c>
      <c r="E3756" s="14" t="str">
        <f t="shared" si="974"/>
        <v>2210Moretti Anabella1</v>
      </c>
      <c r="F3756" s="119" t="s">
        <v>1037</v>
      </c>
      <c r="G3756" s="119" t="s">
        <v>1325</v>
      </c>
      <c r="H3756" s="119">
        <v>445851</v>
      </c>
      <c r="I3756" s="10" t="s">
        <v>4386</v>
      </c>
      <c r="J3756" s="14" t="str">
        <f t="shared" si="984"/>
        <v>Service completo. Cambio de aceite y filtros. Control general del vehiculo. Cambiar precap de direccion lado derecho. Cambiar fuelle de cilindro de freno. Rotacion de ruedas. Lavado motor.</v>
      </c>
      <c r="K3756" s="3" t="s">
        <v>2390</v>
      </c>
      <c r="L3756" s="3">
        <v>1</v>
      </c>
      <c r="M3756" s="10" t="s">
        <v>728</v>
      </c>
      <c r="N3756" s="3" t="s">
        <v>771</v>
      </c>
      <c r="O3756" s="158">
        <v>2902.46</v>
      </c>
      <c r="P3756" s="158">
        <v>609.51</v>
      </c>
      <c r="Q3756" s="174">
        <v>3511.97</v>
      </c>
      <c r="R3756" s="7" t="s">
        <v>1478</v>
      </c>
      <c r="S3756" s="8"/>
      <c r="T3756" s="11">
        <v>7.5</v>
      </c>
      <c r="U3756" s="158">
        <v>10330.58</v>
      </c>
      <c r="V3756" s="158">
        <v>2169.42</v>
      </c>
      <c r="W3756" s="76">
        <v>12500</v>
      </c>
      <c r="X3756" s="16">
        <f t="shared" si="975"/>
        <v>93750</v>
      </c>
      <c r="Y3756" s="3">
        <v>1</v>
      </c>
      <c r="Z3756" s="114">
        <v>99173.56</v>
      </c>
      <c r="AA3756" s="114">
        <v>20826.439999999999</v>
      </c>
      <c r="AB3756" s="4">
        <v>120000</v>
      </c>
      <c r="AC3756" s="18">
        <f t="shared" si="982"/>
        <v>120000</v>
      </c>
      <c r="AD3756" s="19">
        <f t="shared" si="968"/>
        <v>120000</v>
      </c>
      <c r="AE3756" s="21">
        <f t="shared" si="981"/>
        <v>26339.774999999998</v>
      </c>
      <c r="AF3756" s="20">
        <f t="shared" si="969"/>
        <v>89688.27</v>
      </c>
      <c r="AG3756" s="20">
        <f t="shared" si="970"/>
        <v>214750</v>
      </c>
      <c r="AH3756" s="20">
        <f t="shared" si="971"/>
        <v>120000</v>
      </c>
      <c r="AI3756" s="20">
        <f t="shared" si="979"/>
        <v>276652.89256198349</v>
      </c>
      <c r="AJ3756" s="20">
        <f t="shared" si="980"/>
        <v>58097.10743801653</v>
      </c>
      <c r="AK3756" s="20">
        <f t="shared" si="983"/>
        <v>334750</v>
      </c>
      <c r="AL3756" s="171">
        <v>83</v>
      </c>
    </row>
    <row r="3757" spans="1:38" ht="15.75" customHeight="1" x14ac:dyDescent="0.25">
      <c r="A3757" s="3">
        <v>2210</v>
      </c>
      <c r="B3757" s="14">
        <f t="shared" si="976"/>
        <v>2</v>
      </c>
      <c r="C3757" s="9">
        <f>IF(A3757=A3756,C3756,"")</f>
        <v>45541</v>
      </c>
      <c r="D3757" s="3" t="str">
        <f>IF(A3757=A3756,D3756,"")</f>
        <v>Moretti Anabella</v>
      </c>
      <c r="E3757" s="14" t="str">
        <f t="shared" si="974"/>
        <v>2210Moretti Anabella2</v>
      </c>
      <c r="J3757" s="14" t="str">
        <f t="shared" si="984"/>
        <v xml:space="preserve">Service completo. Cambio de aceite y filtros. Control general del vehiculo. Cambiar precap de direccion lado derecho. Cambiar fuelle de cilindro de freno. Rotacion de ruedas. Lavado motor. </v>
      </c>
      <c r="L3757" s="3">
        <v>1</v>
      </c>
      <c r="M3757" s="10" t="s">
        <v>918</v>
      </c>
      <c r="N3757" s="3" t="s">
        <v>771</v>
      </c>
      <c r="O3757" s="158">
        <v>37190.089999999997</v>
      </c>
      <c r="P3757" s="158">
        <v>7809.91</v>
      </c>
      <c r="Q3757" s="7">
        <v>45000</v>
      </c>
      <c r="S3757" s="8"/>
      <c r="T3757" s="11">
        <v>1</v>
      </c>
      <c r="U3757" s="158">
        <v>57851.24</v>
      </c>
      <c r="V3757" s="158">
        <v>12148.76</v>
      </c>
      <c r="W3757" s="76">
        <v>70000</v>
      </c>
      <c r="X3757" s="16">
        <f t="shared" si="975"/>
        <v>70000</v>
      </c>
      <c r="AC3757" s="18">
        <f t="shared" si="982"/>
        <v>0</v>
      </c>
      <c r="AD3757" s="19">
        <f t="shared" si="968"/>
        <v>120000</v>
      </c>
      <c r="AE3757" s="21">
        <f t="shared" si="981"/>
        <v>45000</v>
      </c>
      <c r="AF3757" s="20">
        <f t="shared" si="969"/>
        <v>0</v>
      </c>
      <c r="AG3757" s="20">
        <f t="shared" si="970"/>
        <v>0</v>
      </c>
      <c r="AH3757" s="20">
        <f t="shared" si="971"/>
        <v>0</v>
      </c>
      <c r="AI3757" s="20">
        <f t="shared" si="979"/>
        <v>0</v>
      </c>
      <c r="AJ3757" s="20">
        <f t="shared" si="980"/>
        <v>0</v>
      </c>
      <c r="AK3757" s="20">
        <f t="shared" si="983"/>
        <v>0</v>
      </c>
      <c r="AL3757" s="171"/>
    </row>
    <row r="3758" spans="1:38" ht="15.75" customHeight="1" x14ac:dyDescent="0.25">
      <c r="A3758" s="3">
        <v>2210</v>
      </c>
      <c r="B3758" s="14">
        <f t="shared" si="976"/>
        <v>3</v>
      </c>
      <c r="C3758" s="9">
        <v>45541</v>
      </c>
      <c r="D3758" s="3" t="s">
        <v>2296</v>
      </c>
      <c r="E3758" s="14" t="str">
        <f t="shared" si="974"/>
        <v>2210Moretti Anabella3</v>
      </c>
      <c r="J3758" s="14" t="str">
        <f t="shared" si="984"/>
        <v xml:space="preserve">Service completo. Cambio de aceite y filtros. Control general del vehiculo. Cambiar precap de direccion lado derecho. Cambiar fuelle de cilindro de freno. Rotacion de ruedas. Lavado motor.  </v>
      </c>
      <c r="L3758" s="3">
        <v>1</v>
      </c>
      <c r="M3758" s="10" t="s">
        <v>2362</v>
      </c>
      <c r="N3758" s="3" t="s">
        <v>2484</v>
      </c>
      <c r="O3758" s="158">
        <v>34030</v>
      </c>
      <c r="P3758" s="158">
        <v>7146.3</v>
      </c>
      <c r="Q3758" s="7">
        <v>41176.300000000003</v>
      </c>
      <c r="S3758" s="8"/>
      <c r="T3758" s="11">
        <v>1</v>
      </c>
      <c r="U3758" s="158">
        <v>42148.76</v>
      </c>
      <c r="V3758" s="158">
        <v>8851.24</v>
      </c>
      <c r="W3758" s="76">
        <v>51000</v>
      </c>
      <c r="X3758" s="16">
        <f t="shared" si="975"/>
        <v>51000</v>
      </c>
      <c r="AC3758" s="18">
        <f t="shared" si="982"/>
        <v>0</v>
      </c>
      <c r="AD3758" s="19">
        <f t="shared" si="968"/>
        <v>120000</v>
      </c>
      <c r="AE3758" s="21">
        <f t="shared" si="981"/>
        <v>41176.300000000003</v>
      </c>
      <c r="AF3758" s="20">
        <f t="shared" si="969"/>
        <v>0</v>
      </c>
      <c r="AG3758" s="20">
        <f t="shared" si="970"/>
        <v>0</v>
      </c>
      <c r="AH3758" s="20">
        <f t="shared" si="971"/>
        <v>0</v>
      </c>
      <c r="AI3758" s="20">
        <f t="shared" si="979"/>
        <v>0</v>
      </c>
      <c r="AJ3758" s="20">
        <f t="shared" si="980"/>
        <v>0</v>
      </c>
      <c r="AK3758" s="20">
        <f t="shared" si="983"/>
        <v>0</v>
      </c>
      <c r="AL3758" s="171"/>
    </row>
    <row r="3759" spans="1:38" ht="15.75" customHeight="1" x14ac:dyDescent="0.25">
      <c r="A3759" s="3">
        <v>2211</v>
      </c>
      <c r="B3759" s="14">
        <f t="shared" si="976"/>
        <v>1</v>
      </c>
      <c r="C3759" s="9">
        <v>45541</v>
      </c>
      <c r="D3759" s="3" t="s">
        <v>658</v>
      </c>
      <c r="E3759" s="14" t="str">
        <f t="shared" si="974"/>
        <v>2211Verna Mario1</v>
      </c>
      <c r="F3759" s="119" t="s">
        <v>4380</v>
      </c>
      <c r="G3759" s="119" t="s">
        <v>2183</v>
      </c>
      <c r="H3759" s="119">
        <v>125768</v>
      </c>
      <c r="I3759" s="10" t="s">
        <v>4400</v>
      </c>
      <c r="J3759" s="14" t="str">
        <f t="shared" si="984"/>
        <v>Service completo. Cambio de aceite y filtros. Control general del vehiculo. Regulacion de freno de mano. Cambiar juego de bujias. Completar nivel de aceite de caja de velocidad. Cambiar pastillas de frenos.</v>
      </c>
      <c r="K3759" s="3" t="s">
        <v>2390</v>
      </c>
      <c r="L3759" s="3">
        <v>1</v>
      </c>
      <c r="M3759" s="10" t="s">
        <v>918</v>
      </c>
      <c r="N3759" s="3" t="s">
        <v>771</v>
      </c>
      <c r="O3759" s="158">
        <v>23966.95</v>
      </c>
      <c r="P3759" s="158">
        <v>5033.05</v>
      </c>
      <c r="Q3759" s="7">
        <v>29000</v>
      </c>
      <c r="R3759" s="7" t="s">
        <v>1478</v>
      </c>
      <c r="S3759" s="8"/>
      <c r="T3759" s="11">
        <v>1</v>
      </c>
      <c r="U3759" s="158">
        <v>38016.53</v>
      </c>
      <c r="V3759" s="158">
        <v>7983.47</v>
      </c>
      <c r="W3759" s="76">
        <v>46000</v>
      </c>
      <c r="X3759" s="16">
        <f t="shared" si="975"/>
        <v>46000</v>
      </c>
      <c r="Y3759" s="3">
        <v>1</v>
      </c>
      <c r="Z3759" s="114">
        <v>103305.79</v>
      </c>
      <c r="AA3759" s="114">
        <v>21694.21</v>
      </c>
      <c r="AB3759" s="4">
        <v>125000</v>
      </c>
      <c r="AC3759" s="18">
        <f t="shared" si="982"/>
        <v>125000</v>
      </c>
      <c r="AD3759" s="19">
        <f t="shared" si="968"/>
        <v>125000</v>
      </c>
      <c r="AE3759" s="21">
        <f t="shared" si="981"/>
        <v>29000</v>
      </c>
      <c r="AF3759" s="20">
        <f t="shared" si="969"/>
        <v>82057.73</v>
      </c>
      <c r="AG3759" s="20">
        <f t="shared" si="970"/>
        <v>244000</v>
      </c>
      <c r="AH3759" s="20">
        <f t="shared" si="971"/>
        <v>125000</v>
      </c>
      <c r="AI3759" s="20">
        <f t="shared" si="979"/>
        <v>369000</v>
      </c>
      <c r="AJ3759" s="20">
        <f t="shared" si="980"/>
        <v>0</v>
      </c>
      <c r="AK3759" s="20">
        <f t="shared" si="983"/>
        <v>369000</v>
      </c>
      <c r="AL3759" s="171"/>
    </row>
    <row r="3760" spans="1:38" ht="15.75" customHeight="1" x14ac:dyDescent="0.25">
      <c r="A3760" s="3">
        <v>2211</v>
      </c>
      <c r="B3760" s="14">
        <f t="shared" si="976"/>
        <v>2</v>
      </c>
      <c r="C3760" s="9">
        <f>IF(A3760=A3759,C3759,"")</f>
        <v>45541</v>
      </c>
      <c r="D3760" s="3" t="str">
        <f>IF(A3760=A3759,D3759,"")</f>
        <v>Verna Mario</v>
      </c>
      <c r="E3760" s="14" t="str">
        <f t="shared" si="974"/>
        <v>2211Verna Mario2</v>
      </c>
      <c r="J3760" s="14" t="str">
        <f t="shared" si="984"/>
        <v xml:space="preserve">Service completo. Cambio de aceite y filtros. Control general del vehiculo. Regulacion de freno de mano. Cambiar juego de bujias. Completar nivel de aceite de caja de velocidad. Cambiar pastillas de frenos. </v>
      </c>
      <c r="L3760" s="3">
        <v>1</v>
      </c>
      <c r="M3760" s="10" t="s">
        <v>222</v>
      </c>
      <c r="N3760" s="3" t="s">
        <v>771</v>
      </c>
      <c r="O3760" s="158">
        <v>4745.1499999999996</v>
      </c>
      <c r="P3760" s="158">
        <v>996.48</v>
      </c>
      <c r="Q3760" s="174">
        <v>5741.63</v>
      </c>
      <c r="S3760" s="8"/>
      <c r="T3760" s="11">
        <v>4</v>
      </c>
      <c r="U3760" s="158">
        <v>14876.04</v>
      </c>
      <c r="V3760" s="158">
        <v>3123.96</v>
      </c>
      <c r="W3760" s="76">
        <v>18000</v>
      </c>
      <c r="X3760" s="16">
        <f t="shared" si="975"/>
        <v>72000</v>
      </c>
      <c r="AC3760" s="18">
        <f t="shared" si="982"/>
        <v>0</v>
      </c>
      <c r="AD3760" s="19">
        <f t="shared" si="968"/>
        <v>125000</v>
      </c>
      <c r="AE3760" s="21">
        <f t="shared" si="981"/>
        <v>22966.52</v>
      </c>
      <c r="AF3760" s="20">
        <f t="shared" si="969"/>
        <v>0</v>
      </c>
      <c r="AG3760" s="20">
        <f t="shared" si="970"/>
        <v>0</v>
      </c>
      <c r="AH3760" s="20">
        <f t="shared" si="971"/>
        <v>0</v>
      </c>
      <c r="AI3760" s="20">
        <f t="shared" si="979"/>
        <v>0</v>
      </c>
      <c r="AJ3760" s="20">
        <f t="shared" si="980"/>
        <v>0</v>
      </c>
      <c r="AK3760" s="20">
        <f t="shared" si="983"/>
        <v>0</v>
      </c>
      <c r="AL3760" s="171"/>
    </row>
    <row r="3761" spans="1:38" ht="15.75" customHeight="1" x14ac:dyDescent="0.25">
      <c r="A3761" s="3">
        <v>2211</v>
      </c>
      <c r="B3761" s="14">
        <f t="shared" si="976"/>
        <v>3</v>
      </c>
      <c r="C3761" s="9">
        <f>IF(A3761=A3760,C3760,"")</f>
        <v>45541</v>
      </c>
      <c r="D3761" s="3" t="str">
        <f>IF(A3761=A3760,D3760,"")</f>
        <v>Verna Mario</v>
      </c>
      <c r="E3761" s="14" t="str">
        <f t="shared" si="974"/>
        <v>2211Verna Mario3</v>
      </c>
      <c r="J3761" s="14" t="str">
        <f t="shared" si="984"/>
        <v xml:space="preserve">Service completo. Cambio de aceite y filtros. Control general del vehiculo. Regulacion de freno de mano. Cambiar juego de bujias. Completar nivel de aceite de caja de velocidad. Cambiar pastillas de frenos.  </v>
      </c>
      <c r="L3761" s="3">
        <v>1</v>
      </c>
      <c r="M3761" s="10" t="s">
        <v>3753</v>
      </c>
      <c r="N3761" s="3" t="s">
        <v>771</v>
      </c>
      <c r="O3761" s="158">
        <v>8264.4699999999993</v>
      </c>
      <c r="P3761" s="158">
        <v>1735.53</v>
      </c>
      <c r="Q3761" s="7">
        <v>10000</v>
      </c>
      <c r="S3761" s="8"/>
      <c r="T3761" s="11">
        <v>4</v>
      </c>
      <c r="U3761" s="158">
        <v>11570.25</v>
      </c>
      <c r="V3761" s="158">
        <v>2429.75</v>
      </c>
      <c r="W3761" s="76">
        <v>14000</v>
      </c>
      <c r="X3761" s="16">
        <f t="shared" si="975"/>
        <v>56000</v>
      </c>
      <c r="AC3761" s="18">
        <f t="shared" si="982"/>
        <v>0</v>
      </c>
      <c r="AD3761" s="19">
        <f t="shared" ref="AD3761:AD3824" si="985">IF(A3761=A3760,AD3760+AC3761,AC3761)</f>
        <v>125000</v>
      </c>
      <c r="AE3761" s="21">
        <f t="shared" si="981"/>
        <v>40000</v>
      </c>
      <c r="AF3761" s="20">
        <f t="shared" ref="AF3761:AF3824" si="986">IF(A3761=A3760,0,(SUMIF($A$3:$A$999956,A3761,$Q$3:$Q$999956)))+IF(A3761=A3760,0,(SUMIF($A$3:$A$999956,A3761,$R$3:$R$999956)))</f>
        <v>0</v>
      </c>
      <c r="AG3761" s="20">
        <f t="shared" ref="AG3761:AG3824" si="987">IF(A3761=A3760,0,(SUMIF($A$3:$A$999956,A3761,($X$3:$X$999956))))</f>
        <v>0</v>
      </c>
      <c r="AH3761" s="20">
        <f t="shared" ref="AH3761:AH3824" si="988">IF(A3761=A3760,0,(SUMIF($A$3:$A$999956,A3761,($AC$3:$AC$999956))))</f>
        <v>0</v>
      </c>
      <c r="AI3761" s="20">
        <f t="shared" si="979"/>
        <v>0</v>
      </c>
      <c r="AJ3761" s="20">
        <f t="shared" si="980"/>
        <v>0</v>
      </c>
      <c r="AK3761" s="20">
        <f t="shared" si="983"/>
        <v>0</v>
      </c>
      <c r="AL3761" s="171"/>
    </row>
    <row r="3762" spans="1:38" ht="15.75" customHeight="1" x14ac:dyDescent="0.25">
      <c r="A3762" s="3">
        <v>2211</v>
      </c>
      <c r="B3762" s="14">
        <f t="shared" si="976"/>
        <v>4</v>
      </c>
      <c r="C3762" s="9">
        <f>IF(A3762=A3761,C3761,"")</f>
        <v>45541</v>
      </c>
      <c r="D3762" s="3" t="str">
        <f>IF(A3762=A3761,D3761,"")</f>
        <v>Verna Mario</v>
      </c>
      <c r="E3762" s="14" t="str">
        <f t="shared" si="974"/>
        <v>2211Verna Mario4</v>
      </c>
      <c r="J3762" s="14" t="str">
        <f t="shared" si="984"/>
        <v xml:space="preserve">Service completo. Cambio de aceite y filtros. Control general del vehiculo. Regulacion de freno de mano. Cambiar juego de bujias. Completar nivel de aceite de caja de velocidad. Cambiar pastillas de frenos.   </v>
      </c>
      <c r="L3762" s="3">
        <v>1</v>
      </c>
      <c r="M3762" s="10" t="s">
        <v>3191</v>
      </c>
      <c r="N3762" s="3" t="s">
        <v>771</v>
      </c>
      <c r="O3762" s="158">
        <v>8429.76</v>
      </c>
      <c r="P3762" s="158">
        <v>1770.24</v>
      </c>
      <c r="Q3762" s="7">
        <v>10200</v>
      </c>
      <c r="S3762" s="8"/>
      <c r="T3762" s="11">
        <v>2</v>
      </c>
      <c r="U3762" s="158">
        <v>15289.26</v>
      </c>
      <c r="V3762" s="158">
        <v>3210.74</v>
      </c>
      <c r="W3762" s="76">
        <v>18500</v>
      </c>
      <c r="X3762" s="16">
        <f t="shared" si="975"/>
        <v>37000</v>
      </c>
      <c r="AC3762" s="18">
        <f t="shared" si="982"/>
        <v>0</v>
      </c>
      <c r="AD3762" s="19">
        <f t="shared" si="985"/>
        <v>125000</v>
      </c>
      <c r="AE3762" s="21">
        <f t="shared" si="981"/>
        <v>20400</v>
      </c>
      <c r="AF3762" s="20">
        <f t="shared" si="986"/>
        <v>0</v>
      </c>
      <c r="AG3762" s="20">
        <f t="shared" si="987"/>
        <v>0</v>
      </c>
      <c r="AH3762" s="20">
        <f t="shared" si="988"/>
        <v>0</v>
      </c>
      <c r="AI3762" s="20">
        <f t="shared" si="979"/>
        <v>0</v>
      </c>
      <c r="AJ3762" s="20">
        <f t="shared" si="980"/>
        <v>0</v>
      </c>
      <c r="AK3762" s="20">
        <f t="shared" si="983"/>
        <v>0</v>
      </c>
      <c r="AL3762" s="171"/>
    </row>
    <row r="3763" spans="1:38" ht="15.75" customHeight="1" x14ac:dyDescent="0.25">
      <c r="A3763" s="3">
        <v>2211</v>
      </c>
      <c r="B3763" s="14">
        <f t="shared" si="976"/>
        <v>5</v>
      </c>
      <c r="C3763" s="9">
        <v>45541</v>
      </c>
      <c r="D3763" s="3" t="s">
        <v>658</v>
      </c>
      <c r="E3763" s="14" t="str">
        <f t="shared" si="974"/>
        <v>2211Verna Mario5</v>
      </c>
      <c r="J3763" s="14" t="str">
        <f t="shared" si="984"/>
        <v xml:space="preserve">Service completo. Cambio de aceite y filtros. Control general del vehiculo. Regulacion de freno de mano. Cambiar juego de bujias. Completar nivel de aceite de caja de velocidad. Cambiar pastillas de frenos.    </v>
      </c>
      <c r="L3763" s="3">
        <v>1</v>
      </c>
      <c r="M3763" s="10" t="s">
        <v>3510</v>
      </c>
      <c r="N3763" s="3" t="s">
        <v>2484</v>
      </c>
      <c r="O3763" s="158">
        <v>22410</v>
      </c>
      <c r="P3763" s="158">
        <v>4706.1000000000004</v>
      </c>
      <c r="Q3763" s="7">
        <v>27116.1</v>
      </c>
      <c r="S3763" s="8"/>
      <c r="T3763" s="11">
        <v>1</v>
      </c>
      <c r="U3763" s="158">
        <v>27272.73</v>
      </c>
      <c r="V3763" s="158">
        <v>5727.27</v>
      </c>
      <c r="W3763" s="76">
        <v>33000</v>
      </c>
      <c r="X3763" s="16">
        <f t="shared" si="975"/>
        <v>33000</v>
      </c>
      <c r="AC3763" s="18">
        <f t="shared" si="982"/>
        <v>0</v>
      </c>
      <c r="AD3763" s="19">
        <f t="shared" si="985"/>
        <v>125000</v>
      </c>
      <c r="AE3763" s="21">
        <f t="shared" si="981"/>
        <v>27116.1</v>
      </c>
      <c r="AF3763" s="20">
        <f t="shared" si="986"/>
        <v>0</v>
      </c>
      <c r="AG3763" s="20">
        <f t="shared" si="987"/>
        <v>0</v>
      </c>
      <c r="AH3763" s="20">
        <f t="shared" si="988"/>
        <v>0</v>
      </c>
      <c r="AI3763" s="20">
        <f t="shared" si="979"/>
        <v>0</v>
      </c>
      <c r="AJ3763" s="20">
        <f t="shared" si="980"/>
        <v>0</v>
      </c>
      <c r="AK3763" s="20">
        <f t="shared" si="983"/>
        <v>0</v>
      </c>
      <c r="AL3763" s="171"/>
    </row>
    <row r="3764" spans="1:38" ht="15.75" customHeight="1" x14ac:dyDescent="0.25">
      <c r="A3764" s="3">
        <v>2212</v>
      </c>
      <c r="B3764" s="14">
        <f t="shared" si="976"/>
        <v>1</v>
      </c>
      <c r="C3764" s="9">
        <v>45541</v>
      </c>
      <c r="D3764" s="3" t="s">
        <v>3462</v>
      </c>
      <c r="E3764" s="14" t="str">
        <f t="shared" si="974"/>
        <v>2212Vergara Marcelo1</v>
      </c>
      <c r="F3764" s="119" t="s">
        <v>3463</v>
      </c>
      <c r="G3764" s="119" t="s">
        <v>1187</v>
      </c>
      <c r="I3764" s="10" t="s">
        <v>4382</v>
      </c>
      <c r="J3764" s="14" t="str">
        <f t="shared" si="984"/>
        <v>Sacar inyector n°4. Rectificar asiento de inyector en tapa de cilindros con fresa. Cambiar arandela antiflama. Dar ajuste correspondiente. Armado total. Cambiar manguera de retorno de inyector n°4.</v>
      </c>
      <c r="K3764" s="3" t="s">
        <v>1665</v>
      </c>
      <c r="L3764" s="3">
        <v>1</v>
      </c>
      <c r="R3764" s="7" t="s">
        <v>2339</v>
      </c>
      <c r="S3764" s="8"/>
      <c r="W3764" s="76"/>
      <c r="X3764" s="16">
        <f t="shared" si="975"/>
        <v>0</v>
      </c>
      <c r="Y3764" s="3">
        <v>1</v>
      </c>
      <c r="Z3764" s="114">
        <v>57851.24</v>
      </c>
      <c r="AA3764" s="114">
        <v>12148.76</v>
      </c>
      <c r="AB3764" s="4">
        <v>70000</v>
      </c>
      <c r="AC3764" s="18">
        <f t="shared" si="982"/>
        <v>70000</v>
      </c>
      <c r="AD3764" s="19">
        <f t="shared" si="985"/>
        <v>70000</v>
      </c>
      <c r="AE3764" s="21">
        <f t="shared" si="981"/>
        <v>0</v>
      </c>
      <c r="AF3764" s="20">
        <f t="shared" si="986"/>
        <v>0</v>
      </c>
      <c r="AG3764" s="20">
        <f t="shared" si="987"/>
        <v>0</v>
      </c>
      <c r="AH3764" s="20">
        <f t="shared" si="988"/>
        <v>70000</v>
      </c>
      <c r="AI3764" s="20">
        <f t="shared" si="979"/>
        <v>70000</v>
      </c>
      <c r="AJ3764" s="20">
        <f t="shared" si="980"/>
        <v>0</v>
      </c>
      <c r="AK3764" s="20">
        <f t="shared" si="983"/>
        <v>70000</v>
      </c>
      <c r="AL3764" s="171"/>
    </row>
    <row r="3765" spans="1:38" ht="15.75" customHeight="1" x14ac:dyDescent="0.25">
      <c r="A3765" s="3">
        <v>2212</v>
      </c>
      <c r="B3765" s="14">
        <f t="shared" si="976"/>
        <v>2</v>
      </c>
      <c r="C3765" s="9">
        <f>IF(A3765=A3764,C3764,"")</f>
        <v>45541</v>
      </c>
      <c r="D3765" s="3" t="str">
        <f>IF(A3765=A3764,D3764,"")</f>
        <v>Vergara Marcelo</v>
      </c>
      <c r="E3765" s="14" t="str">
        <f t="shared" si="974"/>
        <v>2212Vergara Marcelo2</v>
      </c>
      <c r="J3765" s="14" t="str">
        <f t="shared" si="984"/>
        <v xml:space="preserve">Sacar inyector n°4. Rectificar asiento de inyector en tapa de cilindros con fresa. Cambiar arandela antiflama. Dar ajuste correspondiente. Armado total. Cambiar manguera de retorno de inyector n°4. </v>
      </c>
      <c r="S3765" s="8"/>
      <c r="W3765" s="76"/>
      <c r="X3765" s="16">
        <f t="shared" si="975"/>
        <v>0</v>
      </c>
      <c r="AC3765" s="18">
        <f t="shared" si="982"/>
        <v>0</v>
      </c>
      <c r="AD3765" s="19">
        <f t="shared" si="985"/>
        <v>70000</v>
      </c>
      <c r="AE3765" s="21">
        <f t="shared" si="981"/>
        <v>0</v>
      </c>
      <c r="AF3765" s="20">
        <f t="shared" si="986"/>
        <v>0</v>
      </c>
      <c r="AG3765" s="20">
        <f t="shared" si="987"/>
        <v>0</v>
      </c>
      <c r="AH3765" s="20">
        <f t="shared" si="988"/>
        <v>0</v>
      </c>
      <c r="AI3765" s="20">
        <f t="shared" si="979"/>
        <v>0</v>
      </c>
      <c r="AJ3765" s="20">
        <f t="shared" si="980"/>
        <v>0</v>
      </c>
      <c r="AK3765" s="20">
        <f t="shared" si="983"/>
        <v>0</v>
      </c>
      <c r="AL3765" s="171"/>
    </row>
    <row r="3766" spans="1:38" ht="15.75" customHeight="1" x14ac:dyDescent="0.25">
      <c r="A3766" s="3">
        <v>2213</v>
      </c>
      <c r="B3766" s="14">
        <f t="shared" si="976"/>
        <v>1</v>
      </c>
      <c r="C3766" s="9">
        <v>45541</v>
      </c>
      <c r="D3766" s="3" t="s">
        <v>116</v>
      </c>
      <c r="E3766" s="14" t="str">
        <f t="shared" si="974"/>
        <v>2213Transporte Palloni1</v>
      </c>
      <c r="F3766" s="119" t="s">
        <v>964</v>
      </c>
      <c r="G3766" s="119" t="s">
        <v>1318</v>
      </c>
      <c r="H3766" s="119">
        <v>423496</v>
      </c>
      <c r="I3766" s="10" t="s">
        <v>4383</v>
      </c>
      <c r="J3766" s="14" t="str">
        <f t="shared" si="984"/>
        <v>Control de bobinas. Cambiar bobina de cilindro n° 3 y 4. Fallo encontrado en circuito n°2.</v>
      </c>
      <c r="K3766" s="3" t="s">
        <v>1665</v>
      </c>
      <c r="R3766" s="7" t="s">
        <v>1971</v>
      </c>
      <c r="S3766" s="8"/>
      <c r="W3766" s="76"/>
      <c r="X3766" s="16">
        <f t="shared" si="975"/>
        <v>0</v>
      </c>
      <c r="Y3766" s="3">
        <v>1</v>
      </c>
      <c r="Z3766" s="114">
        <v>40000</v>
      </c>
      <c r="AA3766" s="114">
        <v>8400</v>
      </c>
      <c r="AB3766" s="4">
        <v>48400</v>
      </c>
      <c r="AC3766" s="18">
        <f t="shared" si="982"/>
        <v>48400</v>
      </c>
      <c r="AD3766" s="19">
        <f t="shared" si="985"/>
        <v>48400</v>
      </c>
      <c r="AE3766" s="21">
        <f t="shared" si="981"/>
        <v>0</v>
      </c>
      <c r="AF3766" s="20">
        <f t="shared" si="986"/>
        <v>0</v>
      </c>
      <c r="AG3766" s="20">
        <f t="shared" si="987"/>
        <v>0</v>
      </c>
      <c r="AH3766" s="20">
        <f t="shared" si="988"/>
        <v>48400</v>
      </c>
      <c r="AI3766" s="20">
        <f t="shared" si="979"/>
        <v>40000</v>
      </c>
      <c r="AJ3766" s="20">
        <f t="shared" si="980"/>
        <v>8400</v>
      </c>
      <c r="AK3766" s="20">
        <f t="shared" si="983"/>
        <v>48400</v>
      </c>
      <c r="AL3766" s="171">
        <v>88</v>
      </c>
    </row>
    <row r="3767" spans="1:38" ht="15.75" customHeight="1" x14ac:dyDescent="0.25">
      <c r="A3767" s="3">
        <v>2213</v>
      </c>
      <c r="B3767" s="14">
        <f t="shared" si="976"/>
        <v>2</v>
      </c>
      <c r="C3767" s="9">
        <f>IF(A3767=A3766,C3766,"")</f>
        <v>45541</v>
      </c>
      <c r="D3767" s="3" t="str">
        <f>IF(A3767=A3766,D3766,"")</f>
        <v>Transporte Palloni</v>
      </c>
      <c r="E3767" s="14" t="str">
        <f t="shared" si="974"/>
        <v>2213Transporte Palloni2</v>
      </c>
      <c r="J3767" s="14" t="str">
        <f t="shared" si="984"/>
        <v xml:space="preserve">Control de bobinas. Cambiar bobina de cilindro n° 3 y 4. Fallo encontrado en circuito n°2. </v>
      </c>
      <c r="S3767" s="8"/>
      <c r="W3767" s="76"/>
      <c r="X3767" s="16">
        <f t="shared" si="975"/>
        <v>0</v>
      </c>
      <c r="AC3767" s="18">
        <f t="shared" si="982"/>
        <v>0</v>
      </c>
      <c r="AD3767" s="19">
        <f t="shared" si="985"/>
        <v>48400</v>
      </c>
      <c r="AE3767" s="21">
        <f t="shared" si="981"/>
        <v>0</v>
      </c>
      <c r="AF3767" s="20">
        <f t="shared" si="986"/>
        <v>0</v>
      </c>
      <c r="AG3767" s="20">
        <f t="shared" si="987"/>
        <v>0</v>
      </c>
      <c r="AH3767" s="20">
        <f t="shared" si="988"/>
        <v>0</v>
      </c>
      <c r="AI3767" s="20">
        <f t="shared" si="979"/>
        <v>0</v>
      </c>
      <c r="AJ3767" s="20">
        <f t="shared" si="980"/>
        <v>0</v>
      </c>
      <c r="AK3767" s="20">
        <f t="shared" si="983"/>
        <v>0</v>
      </c>
      <c r="AL3767" s="171"/>
    </row>
    <row r="3768" spans="1:38" ht="15.75" customHeight="1" x14ac:dyDescent="0.25">
      <c r="A3768" s="3">
        <v>2214</v>
      </c>
      <c r="B3768" s="14">
        <f t="shared" si="976"/>
        <v>1</v>
      </c>
      <c r="C3768" s="9">
        <v>45542</v>
      </c>
      <c r="D3768" s="3" t="s">
        <v>3072</v>
      </c>
      <c r="E3768" s="14" t="str">
        <f t="shared" si="974"/>
        <v>2214Bonancea Agustina1</v>
      </c>
      <c r="F3768" s="119" t="s">
        <v>3073</v>
      </c>
      <c r="G3768" s="119" t="s">
        <v>3887</v>
      </c>
      <c r="I3768" s="10" t="s">
        <v>4384</v>
      </c>
      <c r="J3768" s="14" t="str">
        <f t="shared" si="984"/>
        <v>Control del tren delantero. Control de bolilleros. Cambiar bolillero de rueda delantera izquierda.</v>
      </c>
      <c r="K3768" s="3" t="s">
        <v>1665</v>
      </c>
      <c r="L3768" s="3">
        <v>1</v>
      </c>
      <c r="M3768" s="10" t="s">
        <v>4385</v>
      </c>
      <c r="N3768" s="3" t="s">
        <v>2484</v>
      </c>
      <c r="O3768" s="158">
        <v>41500</v>
      </c>
      <c r="P3768" s="158">
        <v>8715</v>
      </c>
      <c r="Q3768" s="7">
        <v>50215</v>
      </c>
      <c r="R3768" s="7" t="s">
        <v>1971</v>
      </c>
      <c r="S3768" s="8"/>
      <c r="T3768" s="11">
        <v>1</v>
      </c>
      <c r="U3768" s="158">
        <v>50413.23</v>
      </c>
      <c r="V3768" s="158">
        <v>10586.77</v>
      </c>
      <c r="W3768" s="76">
        <v>61000</v>
      </c>
      <c r="X3768" s="16">
        <f t="shared" si="975"/>
        <v>61000</v>
      </c>
      <c r="Y3768" s="3">
        <v>1</v>
      </c>
      <c r="Z3768" s="114">
        <v>53719.01</v>
      </c>
      <c r="AA3768" s="114">
        <v>11289.99</v>
      </c>
      <c r="AB3768" s="4">
        <v>65000</v>
      </c>
      <c r="AC3768" s="18">
        <f t="shared" si="982"/>
        <v>65000</v>
      </c>
      <c r="AD3768" s="19">
        <f t="shared" si="985"/>
        <v>65000</v>
      </c>
      <c r="AE3768" s="21">
        <f t="shared" si="981"/>
        <v>50215</v>
      </c>
      <c r="AF3768" s="20">
        <f t="shared" si="986"/>
        <v>50215</v>
      </c>
      <c r="AG3768" s="20">
        <f t="shared" si="987"/>
        <v>61000</v>
      </c>
      <c r="AH3768" s="20">
        <f t="shared" si="988"/>
        <v>65000</v>
      </c>
      <c r="AI3768" s="20">
        <f t="shared" si="979"/>
        <v>126000</v>
      </c>
      <c r="AJ3768" s="20">
        <f t="shared" si="980"/>
        <v>0</v>
      </c>
      <c r="AK3768" s="20">
        <f t="shared" si="983"/>
        <v>126000</v>
      </c>
      <c r="AL3768" s="171"/>
    </row>
    <row r="3769" spans="1:38" ht="15.75" customHeight="1" x14ac:dyDescent="0.25">
      <c r="A3769" s="3">
        <v>2214</v>
      </c>
      <c r="B3769" s="14">
        <f t="shared" si="976"/>
        <v>2</v>
      </c>
      <c r="C3769" s="9">
        <f>IF(A3769=A3768,C3768,"")</f>
        <v>45542</v>
      </c>
      <c r="D3769" s="3" t="str">
        <f>IF(A3769=A3768,D3768,"")</f>
        <v>Bonancea Agustina</v>
      </c>
      <c r="E3769" s="14" t="str">
        <f t="shared" si="974"/>
        <v>2214Bonancea Agustina2</v>
      </c>
      <c r="J3769" s="14" t="str">
        <f t="shared" si="984"/>
        <v xml:space="preserve">Control del tren delantero. Control de bolilleros. Cambiar bolillero de rueda delantera izquierda. </v>
      </c>
      <c r="S3769" s="8"/>
      <c r="W3769" s="76"/>
      <c r="X3769" s="16">
        <f t="shared" si="975"/>
        <v>0</v>
      </c>
      <c r="AC3769" s="18">
        <f t="shared" si="982"/>
        <v>0</v>
      </c>
      <c r="AD3769" s="19">
        <f t="shared" si="985"/>
        <v>65000</v>
      </c>
      <c r="AE3769" s="21">
        <f t="shared" si="981"/>
        <v>0</v>
      </c>
      <c r="AF3769" s="20">
        <f t="shared" si="986"/>
        <v>0</v>
      </c>
      <c r="AG3769" s="20">
        <f t="shared" si="987"/>
        <v>0</v>
      </c>
      <c r="AH3769" s="20">
        <f t="shared" si="988"/>
        <v>0</v>
      </c>
      <c r="AI3769" s="20">
        <f t="shared" si="979"/>
        <v>0</v>
      </c>
      <c r="AJ3769" s="20">
        <f t="shared" si="980"/>
        <v>0</v>
      </c>
      <c r="AK3769" s="20">
        <f t="shared" si="983"/>
        <v>0</v>
      </c>
      <c r="AL3769" s="171"/>
    </row>
    <row r="3770" spans="1:38" ht="15.75" customHeight="1" x14ac:dyDescent="0.25">
      <c r="A3770" s="3">
        <v>2215</v>
      </c>
      <c r="B3770" s="14">
        <f t="shared" si="976"/>
        <v>1</v>
      </c>
      <c r="C3770" s="9">
        <v>45544</v>
      </c>
      <c r="D3770" s="3" t="s">
        <v>2797</v>
      </c>
      <c r="E3770" s="14" t="str">
        <f t="shared" si="974"/>
        <v>2215Paz Jose Maria1</v>
      </c>
      <c r="F3770" s="119" t="s">
        <v>2798</v>
      </c>
      <c r="G3770" s="119" t="s">
        <v>2198</v>
      </c>
      <c r="I3770" s="10" t="s">
        <v>4390</v>
      </c>
      <c r="J3770" s="14" t="str">
        <f t="shared" si="984"/>
        <v>Auxilio. Completar nivel de aceite motor. Colocar tapa de llenado. Lavado motor. Completar nivel de aceite de direccion hidraulica.</v>
      </c>
      <c r="K3770" s="3" t="s">
        <v>1665</v>
      </c>
      <c r="L3770" s="3">
        <v>1</v>
      </c>
      <c r="M3770" s="10" t="s">
        <v>4388</v>
      </c>
      <c r="N3770" s="3" t="s">
        <v>734</v>
      </c>
      <c r="O3770" s="158">
        <v>5950.42</v>
      </c>
      <c r="P3770" s="158">
        <v>1249.58</v>
      </c>
      <c r="Q3770" s="7">
        <v>7200</v>
      </c>
      <c r="R3770" s="7" t="s">
        <v>1971</v>
      </c>
      <c r="S3770" s="8"/>
      <c r="T3770" s="11">
        <v>1</v>
      </c>
      <c r="U3770" s="158">
        <v>7438.02</v>
      </c>
      <c r="V3770" s="158">
        <v>1561.98</v>
      </c>
      <c r="W3770" s="76">
        <v>9000</v>
      </c>
      <c r="X3770" s="16">
        <f t="shared" si="975"/>
        <v>9000</v>
      </c>
      <c r="Y3770" s="3">
        <v>1</v>
      </c>
      <c r="Z3770" s="114">
        <v>53719.01</v>
      </c>
      <c r="AA3770" s="114">
        <v>11280.99</v>
      </c>
      <c r="AB3770" s="4">
        <v>65000</v>
      </c>
      <c r="AC3770" s="18">
        <f t="shared" si="982"/>
        <v>65000</v>
      </c>
      <c r="AD3770" s="19">
        <f t="shared" si="985"/>
        <v>65000</v>
      </c>
      <c r="AE3770" s="21">
        <f t="shared" si="981"/>
        <v>7200</v>
      </c>
      <c r="AF3770" s="20">
        <f t="shared" si="986"/>
        <v>7200</v>
      </c>
      <c r="AG3770" s="20">
        <f t="shared" si="987"/>
        <v>9000</v>
      </c>
      <c r="AH3770" s="20">
        <f t="shared" si="988"/>
        <v>65000</v>
      </c>
      <c r="AI3770" s="20">
        <f t="shared" si="979"/>
        <v>61157.024793388431</v>
      </c>
      <c r="AJ3770" s="20">
        <f t="shared" si="980"/>
        <v>12842.975206611571</v>
      </c>
      <c r="AK3770" s="20">
        <f t="shared" si="983"/>
        <v>74000</v>
      </c>
      <c r="AL3770" s="171">
        <v>84</v>
      </c>
    </row>
    <row r="3771" spans="1:38" ht="15.75" customHeight="1" x14ac:dyDescent="0.25">
      <c r="A3771" s="3">
        <v>2215</v>
      </c>
      <c r="B3771" s="14">
        <f t="shared" si="976"/>
        <v>2</v>
      </c>
      <c r="C3771" s="9">
        <f>IF(A3771=A3770,C3770,"")</f>
        <v>45544</v>
      </c>
      <c r="D3771" s="3" t="str">
        <f>IF(A3771=A3770,D3770,"")</f>
        <v>Paz Jose Maria</v>
      </c>
      <c r="E3771" s="14" t="str">
        <f t="shared" si="974"/>
        <v>2215Paz Jose Maria2</v>
      </c>
      <c r="J3771" s="14" t="str">
        <f t="shared" si="984"/>
        <v xml:space="preserve">Auxilio. Completar nivel de aceite motor. Colocar tapa de llenado. Lavado motor. Completar nivel de aceite de direccion hidraulica. </v>
      </c>
      <c r="S3771" s="8"/>
      <c r="W3771" s="76"/>
      <c r="X3771" s="16">
        <f t="shared" si="975"/>
        <v>0</v>
      </c>
      <c r="AC3771" s="18">
        <f t="shared" si="982"/>
        <v>0</v>
      </c>
      <c r="AD3771" s="19">
        <f t="shared" si="985"/>
        <v>65000</v>
      </c>
      <c r="AE3771" s="21">
        <f t="shared" si="981"/>
        <v>0</v>
      </c>
      <c r="AF3771" s="20">
        <f t="shared" si="986"/>
        <v>0</v>
      </c>
      <c r="AG3771" s="20">
        <f t="shared" si="987"/>
        <v>0</v>
      </c>
      <c r="AH3771" s="20">
        <f t="shared" si="988"/>
        <v>0</v>
      </c>
      <c r="AI3771" s="20">
        <f t="shared" si="979"/>
        <v>0</v>
      </c>
      <c r="AJ3771" s="20">
        <f t="shared" si="980"/>
        <v>0</v>
      </c>
      <c r="AK3771" s="20">
        <f t="shared" si="983"/>
        <v>0</v>
      </c>
      <c r="AL3771" s="171"/>
    </row>
    <row r="3772" spans="1:38" ht="15.75" customHeight="1" x14ac:dyDescent="0.25">
      <c r="A3772" s="3">
        <v>2216</v>
      </c>
      <c r="B3772" s="14">
        <f t="shared" si="976"/>
        <v>1</v>
      </c>
      <c r="C3772" s="9">
        <v>45544</v>
      </c>
      <c r="D3772" s="3" t="s">
        <v>2234</v>
      </c>
      <c r="E3772" s="14" t="str">
        <f t="shared" si="974"/>
        <v>2216Birche Ariel1</v>
      </c>
      <c r="F3772" s="119" t="s">
        <v>1928</v>
      </c>
      <c r="G3772" s="119" t="s">
        <v>1547</v>
      </c>
      <c r="H3772" s="119">
        <v>124760</v>
      </c>
      <c r="I3772" s="10" t="s">
        <v>4455</v>
      </c>
      <c r="J3772" s="14" t="str">
        <f t="shared" si="984"/>
        <v>Service completo. Cambio de aceite y filtros. Control general del vehiculo. Rotacion de ruedas. Cambiar escobilla limpia parabrisas trasera. Cambiar fuelle semieje lado caja. Cambiar bieleta de barra estabilizadora lado derecho. Cambiar bujes de parrilla. Cambiar correa poly-v. Cambiar reten salida de caja. Cambiar portamaza de rueda delantera derecha.</v>
      </c>
      <c r="K3772" s="3" t="s">
        <v>2390</v>
      </c>
      <c r="L3772" s="3">
        <v>1</v>
      </c>
      <c r="M3772" s="10" t="s">
        <v>918</v>
      </c>
      <c r="N3772" s="3" t="s">
        <v>771</v>
      </c>
      <c r="O3772" s="158">
        <v>25619.84</v>
      </c>
      <c r="P3772" s="158">
        <v>5380.16</v>
      </c>
      <c r="Q3772" s="7">
        <v>31000</v>
      </c>
      <c r="R3772" s="7" t="s">
        <v>1478</v>
      </c>
      <c r="S3772" s="8"/>
      <c r="T3772" s="11">
        <v>1</v>
      </c>
      <c r="U3772" s="158">
        <v>39669.43</v>
      </c>
      <c r="V3772" s="158">
        <v>8330.57</v>
      </c>
      <c r="W3772" s="76">
        <v>48000</v>
      </c>
      <c r="X3772" s="16">
        <f t="shared" si="975"/>
        <v>48000</v>
      </c>
      <c r="Y3772" s="3">
        <v>1</v>
      </c>
      <c r="Z3772" s="114">
        <v>264462.81</v>
      </c>
      <c r="AA3772" s="114">
        <v>55537.19</v>
      </c>
      <c r="AB3772" s="4">
        <v>320000</v>
      </c>
      <c r="AC3772" s="18">
        <f t="shared" si="982"/>
        <v>320000</v>
      </c>
      <c r="AD3772" s="19">
        <f t="shared" si="985"/>
        <v>320000</v>
      </c>
      <c r="AE3772" s="21">
        <f t="shared" si="981"/>
        <v>31000</v>
      </c>
      <c r="AF3772" s="20">
        <f t="shared" si="986"/>
        <v>166091.52000000002</v>
      </c>
      <c r="AG3772" s="20">
        <f t="shared" si="987"/>
        <v>317000</v>
      </c>
      <c r="AH3772" s="20">
        <f t="shared" si="988"/>
        <v>320000</v>
      </c>
      <c r="AI3772" s="20">
        <f t="shared" si="979"/>
        <v>637000</v>
      </c>
      <c r="AJ3772" s="20">
        <f t="shared" si="980"/>
        <v>0</v>
      </c>
      <c r="AK3772" s="20">
        <f t="shared" si="983"/>
        <v>637000</v>
      </c>
      <c r="AL3772" s="171"/>
    </row>
    <row r="3773" spans="1:38" ht="15.75" customHeight="1" x14ac:dyDescent="0.25">
      <c r="A3773" s="3">
        <v>2216</v>
      </c>
      <c r="B3773" s="14">
        <f t="shared" si="976"/>
        <v>2</v>
      </c>
      <c r="C3773" s="9">
        <f>IF(A3773=A3772,C3772,"")</f>
        <v>45544</v>
      </c>
      <c r="D3773" s="3" t="str">
        <f>IF(A3773=A3772,D3772,"")</f>
        <v>Birche Ariel</v>
      </c>
      <c r="E3773" s="14" t="str">
        <f t="shared" si="974"/>
        <v>2216Birche Ariel2</v>
      </c>
      <c r="J3773" s="14" t="str">
        <f t="shared" si="984"/>
        <v xml:space="preserve">Service completo. Cambio de aceite y filtros. Control general del vehiculo. Rotacion de ruedas. Cambiar escobilla limpia parabrisas trasera. Cambiar fuelle semieje lado caja. Cambiar bieleta de barra estabilizadora lado derecho. Cambiar bujes de parrilla. Cambiar correa poly-v. Cambiar reten salida de caja. Cambiar portamaza de rueda delantera derecha. </v>
      </c>
      <c r="L3773" s="3">
        <v>1</v>
      </c>
      <c r="M3773" s="10" t="s">
        <v>728</v>
      </c>
      <c r="N3773" s="3" t="s">
        <v>771</v>
      </c>
      <c r="O3773" s="158">
        <v>2902.46</v>
      </c>
      <c r="P3773" s="158">
        <v>609.51</v>
      </c>
      <c r="Q3773" s="174">
        <v>3511.97</v>
      </c>
      <c r="S3773" s="8"/>
      <c r="T3773" s="11">
        <v>4</v>
      </c>
      <c r="U3773" s="158">
        <v>10330.58</v>
      </c>
      <c r="V3773" s="158">
        <v>2169.42</v>
      </c>
      <c r="W3773" s="76">
        <v>12500</v>
      </c>
      <c r="X3773" s="16">
        <f t="shared" si="975"/>
        <v>50000</v>
      </c>
      <c r="AC3773" s="18">
        <f t="shared" si="982"/>
        <v>0</v>
      </c>
      <c r="AD3773" s="19">
        <f t="shared" si="985"/>
        <v>320000</v>
      </c>
      <c r="AE3773" s="21">
        <f t="shared" si="981"/>
        <v>14047.88</v>
      </c>
      <c r="AF3773" s="20">
        <f t="shared" si="986"/>
        <v>0</v>
      </c>
      <c r="AG3773" s="20">
        <f t="shared" si="987"/>
        <v>0</v>
      </c>
      <c r="AH3773" s="20">
        <f t="shared" si="988"/>
        <v>0</v>
      </c>
      <c r="AI3773" s="20">
        <f t="shared" si="979"/>
        <v>0</v>
      </c>
      <c r="AJ3773" s="20">
        <f t="shared" si="980"/>
        <v>0</v>
      </c>
      <c r="AK3773" s="20">
        <f t="shared" si="983"/>
        <v>0</v>
      </c>
      <c r="AL3773" s="171"/>
    </row>
    <row r="3774" spans="1:38" ht="15.75" customHeight="1" x14ac:dyDescent="0.25">
      <c r="A3774" s="3">
        <v>2216</v>
      </c>
      <c r="B3774" s="14">
        <f t="shared" si="976"/>
        <v>3</v>
      </c>
      <c r="C3774" s="9">
        <f>IF(A3774=A3773,C3773,"")</f>
        <v>45544</v>
      </c>
      <c r="D3774" s="3" t="str">
        <f>IF(A3774=A3773,D3773,"")</f>
        <v>Birche Ariel</v>
      </c>
      <c r="E3774" s="14" t="str">
        <f t="shared" ref="E3774:E3837" si="989">CONCATENATE(A3774,D3774,B3774)</f>
        <v>2216Birche Ariel3</v>
      </c>
      <c r="J3774" s="14" t="str">
        <f t="shared" si="984"/>
        <v xml:space="preserve">Service completo. Cambio de aceite y filtros. Control general del vehiculo. Rotacion de ruedas. Cambiar escobilla limpia parabrisas trasera. Cambiar fuelle semieje lado caja. Cambiar bieleta de barra estabilizadora lado derecho. Cambiar bujes de parrilla. Cambiar correa poly-v. Cambiar reten salida de caja. Cambiar portamaza de rueda delantera derecha.  </v>
      </c>
      <c r="L3774" s="3">
        <v>1</v>
      </c>
      <c r="M3774" s="10" t="s">
        <v>4153</v>
      </c>
      <c r="N3774" s="3" t="s">
        <v>2484</v>
      </c>
      <c r="O3774" s="158">
        <v>4980</v>
      </c>
      <c r="P3774" s="158">
        <v>1045.8</v>
      </c>
      <c r="Q3774" s="7">
        <v>6025.8</v>
      </c>
      <c r="S3774" s="8"/>
      <c r="T3774" s="11">
        <v>1</v>
      </c>
      <c r="U3774" s="158">
        <v>6198.35</v>
      </c>
      <c r="V3774" s="158">
        <v>1301.6500000000001</v>
      </c>
      <c r="W3774" s="76">
        <v>7500</v>
      </c>
      <c r="X3774" s="16">
        <f t="shared" si="975"/>
        <v>7500</v>
      </c>
      <c r="AC3774" s="18">
        <f t="shared" si="982"/>
        <v>0</v>
      </c>
      <c r="AD3774" s="19">
        <f t="shared" si="985"/>
        <v>320000</v>
      </c>
      <c r="AE3774" s="21">
        <f t="shared" si="981"/>
        <v>6025.8</v>
      </c>
      <c r="AF3774" s="20">
        <f t="shared" si="986"/>
        <v>0</v>
      </c>
      <c r="AG3774" s="20">
        <f t="shared" si="987"/>
        <v>0</v>
      </c>
      <c r="AH3774" s="20">
        <f t="shared" si="988"/>
        <v>0</v>
      </c>
      <c r="AI3774" s="20">
        <f t="shared" si="979"/>
        <v>0</v>
      </c>
      <c r="AJ3774" s="20">
        <f t="shared" si="980"/>
        <v>0</v>
      </c>
      <c r="AK3774" s="20">
        <f t="shared" si="983"/>
        <v>0</v>
      </c>
      <c r="AL3774" s="171"/>
    </row>
    <row r="3775" spans="1:38" ht="15.75" customHeight="1" x14ac:dyDescent="0.25">
      <c r="A3775" s="3">
        <v>2216</v>
      </c>
      <c r="B3775" s="14">
        <f t="shared" si="976"/>
        <v>4</v>
      </c>
      <c r="C3775" s="9">
        <v>45544</v>
      </c>
      <c r="D3775" s="3" t="s">
        <v>2234</v>
      </c>
      <c r="E3775" s="14" t="str">
        <f t="shared" si="989"/>
        <v>2216Birche Ariel4</v>
      </c>
      <c r="J3775" s="14" t="str">
        <f t="shared" si="984"/>
        <v xml:space="preserve">Service completo. Cambio de aceite y filtros. Control general del vehiculo. Rotacion de ruedas. Cambiar escobilla limpia parabrisas trasera. Cambiar fuelle semieje lado caja. Cambiar bieleta de barra estabilizadora lado derecho. Cambiar bujes de parrilla. Cambiar correa poly-v. Cambiar reten salida de caja. Cambiar portamaza de rueda delantera derecha.   </v>
      </c>
      <c r="L3775" s="3">
        <v>1</v>
      </c>
      <c r="M3775" s="10" t="s">
        <v>2158</v>
      </c>
      <c r="N3775" s="3" t="s">
        <v>771</v>
      </c>
      <c r="O3775" s="158">
        <v>14049.59</v>
      </c>
      <c r="P3775" s="158">
        <v>2950.41</v>
      </c>
      <c r="Q3775" s="7">
        <v>17000</v>
      </c>
      <c r="S3775" s="8"/>
      <c r="T3775" s="11">
        <v>1</v>
      </c>
      <c r="U3775" s="158">
        <v>19834.71</v>
      </c>
      <c r="V3775" s="158">
        <v>4165.29</v>
      </c>
      <c r="W3775" s="76">
        <v>24000</v>
      </c>
      <c r="X3775" s="16">
        <f t="shared" ref="X3775:X3838" si="990">W3775*T3775</f>
        <v>24000</v>
      </c>
      <c r="AC3775" s="18">
        <f t="shared" si="982"/>
        <v>0</v>
      </c>
      <c r="AD3775" s="19">
        <f t="shared" si="985"/>
        <v>320000</v>
      </c>
      <c r="AE3775" s="21">
        <f t="shared" si="981"/>
        <v>17000</v>
      </c>
      <c r="AF3775" s="20">
        <f t="shared" si="986"/>
        <v>0</v>
      </c>
      <c r="AG3775" s="20">
        <f t="shared" si="987"/>
        <v>0</v>
      </c>
      <c r="AH3775" s="20">
        <f t="shared" si="988"/>
        <v>0</v>
      </c>
      <c r="AI3775" s="20">
        <f t="shared" si="979"/>
        <v>0</v>
      </c>
      <c r="AJ3775" s="20">
        <f t="shared" si="980"/>
        <v>0</v>
      </c>
      <c r="AK3775" s="20">
        <f t="shared" si="983"/>
        <v>0</v>
      </c>
      <c r="AL3775" s="171"/>
    </row>
    <row r="3776" spans="1:38" ht="15.75" customHeight="1" x14ac:dyDescent="0.25">
      <c r="A3776" s="3">
        <v>2216</v>
      </c>
      <c r="B3776" s="14">
        <f t="shared" si="976"/>
        <v>5</v>
      </c>
      <c r="C3776" s="9">
        <f>IF(A3776=A3775,C3775,"")</f>
        <v>45544</v>
      </c>
      <c r="D3776" s="3" t="str">
        <f>IF(A3776=A3775,D3775,"")</f>
        <v>Birche Ariel</v>
      </c>
      <c r="E3776" s="14" t="str">
        <f t="shared" si="989"/>
        <v>2216Birche Ariel5</v>
      </c>
      <c r="J3776" s="14" t="str">
        <f t="shared" si="984"/>
        <v xml:space="preserve">Service completo. Cambio de aceite y filtros. Control general del vehiculo. Rotacion de ruedas. Cambiar escobilla limpia parabrisas trasera. Cambiar fuelle semieje lado caja. Cambiar bieleta de barra estabilizadora lado derecho. Cambiar bujes de parrilla. Cambiar correa poly-v. Cambiar reten salida de caja. Cambiar portamaza de rueda delantera derecha.    </v>
      </c>
      <c r="L3776" s="3">
        <v>1</v>
      </c>
      <c r="M3776" s="10" t="s">
        <v>3133</v>
      </c>
      <c r="N3776" s="3" t="s">
        <v>2484</v>
      </c>
      <c r="O3776" s="158">
        <v>4565</v>
      </c>
      <c r="P3776" s="158">
        <v>958.65</v>
      </c>
      <c r="Q3776" s="7">
        <v>5523.65</v>
      </c>
      <c r="S3776" s="8"/>
      <c r="T3776" s="11">
        <v>4</v>
      </c>
      <c r="U3776" s="158">
        <v>5785.13</v>
      </c>
      <c r="V3776" s="158">
        <v>1214.8699999999999</v>
      </c>
      <c r="W3776" s="76">
        <v>7000</v>
      </c>
      <c r="X3776" s="16">
        <f t="shared" si="990"/>
        <v>28000</v>
      </c>
      <c r="AC3776" s="18">
        <f t="shared" si="982"/>
        <v>0</v>
      </c>
      <c r="AD3776" s="19">
        <f t="shared" si="985"/>
        <v>320000</v>
      </c>
      <c r="AE3776" s="21">
        <f t="shared" si="981"/>
        <v>22094.6</v>
      </c>
      <c r="AF3776" s="20">
        <f t="shared" si="986"/>
        <v>0</v>
      </c>
      <c r="AG3776" s="20">
        <f t="shared" si="987"/>
        <v>0</v>
      </c>
      <c r="AH3776" s="20">
        <f t="shared" si="988"/>
        <v>0</v>
      </c>
      <c r="AI3776" s="20">
        <f t="shared" si="979"/>
        <v>0</v>
      </c>
      <c r="AJ3776" s="20">
        <f t="shared" si="980"/>
        <v>0</v>
      </c>
      <c r="AK3776" s="20">
        <f t="shared" si="983"/>
        <v>0</v>
      </c>
      <c r="AL3776" s="171"/>
    </row>
    <row r="3777" spans="1:38" ht="15.75" customHeight="1" x14ac:dyDescent="0.25">
      <c r="A3777" s="3">
        <v>2216</v>
      </c>
      <c r="B3777" s="14">
        <f t="shared" si="976"/>
        <v>6</v>
      </c>
      <c r="C3777" s="9">
        <f>IF(A3777=A3776,C3776,"")</f>
        <v>45544</v>
      </c>
      <c r="D3777" s="3" t="str">
        <f>IF(A3777=A3776,D3776,"")</f>
        <v>Birche Ariel</v>
      </c>
      <c r="E3777" s="14" t="str">
        <f t="shared" si="989"/>
        <v>2216Birche Ariel6</v>
      </c>
      <c r="J3777" s="14" t="str">
        <f t="shared" si="984"/>
        <v xml:space="preserve">Service completo. Cambio de aceite y filtros. Control general del vehiculo. Rotacion de ruedas. Cambiar escobilla limpia parabrisas trasera. Cambiar fuelle semieje lado caja. Cambiar bieleta de barra estabilizadora lado derecho. Cambiar bujes de parrilla. Cambiar correa poly-v. Cambiar reten salida de caja. Cambiar portamaza de rueda delantera derecha.     </v>
      </c>
      <c r="L3777" s="3">
        <v>1</v>
      </c>
      <c r="M3777" s="10" t="s">
        <v>1920</v>
      </c>
      <c r="N3777" s="3" t="s">
        <v>734</v>
      </c>
      <c r="O3777" s="158">
        <v>20661.16</v>
      </c>
      <c r="P3777" s="158">
        <v>4338.84</v>
      </c>
      <c r="Q3777" s="7">
        <v>25000</v>
      </c>
      <c r="S3777" s="8"/>
      <c r="T3777" s="11">
        <v>1</v>
      </c>
      <c r="U3777" s="158">
        <v>26446.28</v>
      </c>
      <c r="V3777" s="158">
        <v>5553.72</v>
      </c>
      <c r="W3777" s="76">
        <v>32000</v>
      </c>
      <c r="X3777" s="16">
        <f t="shared" si="990"/>
        <v>32000</v>
      </c>
      <c r="AC3777" s="18">
        <f t="shared" si="982"/>
        <v>0</v>
      </c>
      <c r="AD3777" s="19">
        <f t="shared" si="985"/>
        <v>320000</v>
      </c>
      <c r="AE3777" s="21">
        <f t="shared" si="981"/>
        <v>25000</v>
      </c>
      <c r="AF3777" s="20">
        <f t="shared" si="986"/>
        <v>0</v>
      </c>
      <c r="AG3777" s="20">
        <f t="shared" si="987"/>
        <v>0</v>
      </c>
      <c r="AH3777" s="20">
        <f t="shared" si="988"/>
        <v>0</v>
      </c>
      <c r="AI3777" s="20">
        <f t="shared" si="979"/>
        <v>0</v>
      </c>
      <c r="AJ3777" s="20">
        <f t="shared" si="980"/>
        <v>0</v>
      </c>
      <c r="AK3777" s="20">
        <f t="shared" si="983"/>
        <v>0</v>
      </c>
      <c r="AL3777" s="171"/>
    </row>
    <row r="3778" spans="1:38" ht="15.75" customHeight="1" x14ac:dyDescent="0.25">
      <c r="A3778" s="3">
        <v>2216</v>
      </c>
      <c r="B3778" s="14">
        <f t="shared" si="976"/>
        <v>7</v>
      </c>
      <c r="C3778" s="9">
        <f>IF(A3778=A3777,C3777,"")</f>
        <v>45544</v>
      </c>
      <c r="D3778" s="3" t="str">
        <f>IF(A3778=A3777,D3777,"")</f>
        <v>Birche Ariel</v>
      </c>
      <c r="E3778" s="14" t="str">
        <f t="shared" si="989"/>
        <v>2216Birche Ariel7</v>
      </c>
      <c r="J3778" s="14" t="str">
        <f t="shared" si="984"/>
        <v xml:space="preserve">Service completo. Cambio de aceite y filtros. Control general del vehiculo. Rotacion de ruedas. Cambiar escobilla limpia parabrisas trasera. Cambiar fuelle semieje lado caja. Cambiar bieleta de barra estabilizadora lado derecho. Cambiar bujes de parrilla. Cambiar correa poly-v. Cambiar reten salida de caja. Cambiar portamaza de rueda delantera derecha.      </v>
      </c>
      <c r="L3778" s="3">
        <v>1</v>
      </c>
      <c r="M3778" s="10" t="s">
        <v>3421</v>
      </c>
      <c r="N3778" s="3" t="s">
        <v>2484</v>
      </c>
      <c r="O3778" s="158">
        <v>5810</v>
      </c>
      <c r="P3778" s="158">
        <v>1220.0999999999999</v>
      </c>
      <c r="Q3778" s="7">
        <v>7030.1</v>
      </c>
      <c r="S3778" s="8"/>
      <c r="T3778" s="11">
        <v>1</v>
      </c>
      <c r="U3778" s="158">
        <v>7024.8</v>
      </c>
      <c r="V3778" s="158">
        <v>1475.2</v>
      </c>
      <c r="W3778" s="76">
        <v>8500</v>
      </c>
      <c r="X3778" s="16">
        <f t="shared" si="990"/>
        <v>8500</v>
      </c>
      <c r="AC3778" s="18">
        <f t="shared" si="982"/>
        <v>0</v>
      </c>
      <c r="AD3778" s="19">
        <f t="shared" si="985"/>
        <v>320000</v>
      </c>
      <c r="AE3778" s="21">
        <f t="shared" si="981"/>
        <v>7030.1</v>
      </c>
      <c r="AF3778" s="20">
        <f t="shared" si="986"/>
        <v>0</v>
      </c>
      <c r="AG3778" s="20">
        <f t="shared" si="987"/>
        <v>0</v>
      </c>
      <c r="AH3778" s="20">
        <f t="shared" si="988"/>
        <v>0</v>
      </c>
      <c r="AI3778" s="20">
        <f t="shared" si="979"/>
        <v>0</v>
      </c>
      <c r="AJ3778" s="20">
        <f t="shared" si="980"/>
        <v>0</v>
      </c>
      <c r="AK3778" s="20">
        <f t="shared" si="983"/>
        <v>0</v>
      </c>
      <c r="AL3778" s="171"/>
    </row>
    <row r="3779" spans="1:38" ht="15.75" customHeight="1" x14ac:dyDescent="0.25">
      <c r="A3779" s="3">
        <v>2216</v>
      </c>
      <c r="B3779" s="14">
        <f t="shared" si="976"/>
        <v>8</v>
      </c>
      <c r="C3779" s="9">
        <f>IF(A3779=A3778,C3778,"")</f>
        <v>45544</v>
      </c>
      <c r="D3779" s="3" t="str">
        <f>IF(A3779=A3778,D3778,"")</f>
        <v>Birche Ariel</v>
      </c>
      <c r="E3779" s="14" t="str">
        <f t="shared" si="989"/>
        <v>2216Birche Ariel8</v>
      </c>
      <c r="J3779" s="14" t="str">
        <f t="shared" si="984"/>
        <v xml:space="preserve">Service completo. Cambio de aceite y filtros. Control general del vehiculo. Rotacion de ruedas. Cambiar escobilla limpia parabrisas trasera. Cambiar fuelle semieje lado caja. Cambiar bieleta de barra estabilizadora lado derecho. Cambiar bujes de parrilla. Cambiar correa poly-v. Cambiar reten salida de caja. Cambiar portamaza de rueda delantera derecha.       </v>
      </c>
      <c r="L3779" s="3">
        <v>1</v>
      </c>
      <c r="M3779" s="10" t="s">
        <v>4456</v>
      </c>
      <c r="N3779" s="3" t="s">
        <v>771</v>
      </c>
      <c r="O3779" s="158">
        <v>49586.78</v>
      </c>
      <c r="P3779" s="158">
        <v>10413.219999999999</v>
      </c>
      <c r="Q3779" s="7">
        <v>60000</v>
      </c>
      <c r="S3779" s="8"/>
      <c r="T3779" s="11">
        <v>1</v>
      </c>
      <c r="U3779" s="158">
        <v>82644.63</v>
      </c>
      <c r="V3779" s="158">
        <v>17355.37</v>
      </c>
      <c r="W3779" s="76">
        <v>100000</v>
      </c>
      <c r="X3779" s="16">
        <f t="shared" si="990"/>
        <v>100000</v>
      </c>
      <c r="AC3779" s="18">
        <f t="shared" si="982"/>
        <v>0</v>
      </c>
      <c r="AD3779" s="19">
        <f t="shared" si="985"/>
        <v>320000</v>
      </c>
      <c r="AE3779" s="21">
        <f t="shared" si="981"/>
        <v>60000</v>
      </c>
      <c r="AF3779" s="20">
        <f t="shared" si="986"/>
        <v>0</v>
      </c>
      <c r="AG3779" s="20">
        <f t="shared" si="987"/>
        <v>0</v>
      </c>
      <c r="AH3779" s="20">
        <f t="shared" si="988"/>
        <v>0</v>
      </c>
      <c r="AI3779" s="20">
        <f t="shared" si="979"/>
        <v>0</v>
      </c>
      <c r="AJ3779" s="20">
        <f t="shared" si="980"/>
        <v>0</v>
      </c>
      <c r="AK3779" s="20">
        <f t="shared" si="983"/>
        <v>0</v>
      </c>
      <c r="AL3779" s="171"/>
    </row>
    <row r="3780" spans="1:38" ht="15.75" customHeight="1" x14ac:dyDescent="0.25">
      <c r="A3780" s="3">
        <v>2216</v>
      </c>
      <c r="B3780" s="14">
        <f t="shared" ref="B3780:B3843" si="991">IF(A3780=A3779,B3779+1,1)</f>
        <v>9</v>
      </c>
      <c r="C3780" s="9">
        <v>45544</v>
      </c>
      <c r="D3780" s="3" t="s">
        <v>2234</v>
      </c>
      <c r="E3780" s="14" t="str">
        <f t="shared" si="989"/>
        <v>2216Birche Ariel9</v>
      </c>
      <c r="J3780" s="14" t="str">
        <f t="shared" si="984"/>
        <v xml:space="preserve">Service completo. Cambio de aceite y filtros. Control general del vehiculo. Rotacion de ruedas. Cambiar escobilla limpia parabrisas trasera. Cambiar fuelle semieje lado caja. Cambiar bieleta de barra estabilizadora lado derecho. Cambiar bujes de parrilla. Cambiar correa poly-v. Cambiar reten salida de caja. Cambiar portamaza de rueda delantera derecha.        </v>
      </c>
      <c r="L3780" s="3">
        <v>1</v>
      </c>
      <c r="M3780" s="10" t="s">
        <v>3448</v>
      </c>
      <c r="N3780" s="3" t="s">
        <v>771</v>
      </c>
      <c r="O3780" s="158">
        <v>9090.91</v>
      </c>
      <c r="P3780" s="158">
        <v>1909.09</v>
      </c>
      <c r="Q3780" s="7">
        <v>11000</v>
      </c>
      <c r="S3780" s="8"/>
      <c r="T3780" s="11">
        <v>1</v>
      </c>
      <c r="U3780" s="158">
        <v>15702.48</v>
      </c>
      <c r="V3780" s="158">
        <v>3297.52</v>
      </c>
      <c r="W3780" s="76">
        <v>19000</v>
      </c>
      <c r="X3780" s="16">
        <f t="shared" si="990"/>
        <v>19000</v>
      </c>
      <c r="AC3780" s="18">
        <f t="shared" si="982"/>
        <v>0</v>
      </c>
      <c r="AD3780" s="19">
        <f t="shared" si="985"/>
        <v>320000</v>
      </c>
      <c r="AE3780" s="21">
        <f t="shared" si="981"/>
        <v>11000</v>
      </c>
      <c r="AF3780" s="20">
        <f t="shared" si="986"/>
        <v>0</v>
      </c>
      <c r="AG3780" s="20">
        <f t="shared" si="987"/>
        <v>0</v>
      </c>
      <c r="AH3780" s="20">
        <f t="shared" si="988"/>
        <v>0</v>
      </c>
      <c r="AI3780" s="20">
        <f t="shared" si="979"/>
        <v>0</v>
      </c>
      <c r="AJ3780" s="20">
        <f t="shared" si="980"/>
        <v>0</v>
      </c>
      <c r="AK3780" s="20">
        <f t="shared" si="983"/>
        <v>0</v>
      </c>
      <c r="AL3780" s="171"/>
    </row>
    <row r="3781" spans="1:38" ht="15.75" customHeight="1" x14ac:dyDescent="0.25">
      <c r="A3781" s="3">
        <v>2217</v>
      </c>
      <c r="B3781" s="14">
        <f t="shared" si="991"/>
        <v>1</v>
      </c>
      <c r="C3781" s="9">
        <v>45544</v>
      </c>
      <c r="D3781" s="3" t="s">
        <v>2574</v>
      </c>
      <c r="E3781" s="14" t="str">
        <f t="shared" si="989"/>
        <v>2217Scarponi Matias1</v>
      </c>
      <c r="F3781" s="119" t="s">
        <v>2575</v>
      </c>
      <c r="G3781" s="119" t="s">
        <v>2198</v>
      </c>
      <c r="H3781" s="119">
        <v>320763</v>
      </c>
      <c r="I3781" s="10" t="s">
        <v>4396</v>
      </c>
      <c r="J3781" s="14" t="str">
        <f t="shared" si="984"/>
        <v>Service completo. Cambio de aceite y filtros. Control general del vehiculo. Cambiar bulbo de presion de aceite.</v>
      </c>
      <c r="K3781" s="3" t="s">
        <v>1665</v>
      </c>
      <c r="L3781" s="3">
        <v>1</v>
      </c>
      <c r="M3781" s="10" t="s">
        <v>918</v>
      </c>
      <c r="N3781" s="3" t="s">
        <v>771</v>
      </c>
      <c r="O3781" s="158">
        <v>54545.46</v>
      </c>
      <c r="P3781" s="158">
        <v>11454.54</v>
      </c>
      <c r="Q3781" s="7">
        <v>66000</v>
      </c>
      <c r="R3781" s="7" t="s">
        <v>1916</v>
      </c>
      <c r="S3781" s="8"/>
      <c r="T3781" s="11">
        <v>1</v>
      </c>
      <c r="U3781" s="158">
        <v>84710.75</v>
      </c>
      <c r="V3781" s="158">
        <v>17789.25</v>
      </c>
      <c r="W3781" s="76">
        <v>102500</v>
      </c>
      <c r="X3781" s="16">
        <f t="shared" si="990"/>
        <v>102500</v>
      </c>
      <c r="Y3781" s="3">
        <v>1</v>
      </c>
      <c r="Z3781" s="114">
        <v>90909.09</v>
      </c>
      <c r="AA3781" s="114">
        <v>19090.91</v>
      </c>
      <c r="AB3781" s="4">
        <v>110000</v>
      </c>
      <c r="AC3781" s="18">
        <f t="shared" si="982"/>
        <v>110000</v>
      </c>
      <c r="AD3781" s="19">
        <f t="shared" si="985"/>
        <v>110000</v>
      </c>
      <c r="AE3781" s="21">
        <f t="shared" si="981"/>
        <v>66000</v>
      </c>
      <c r="AF3781" s="20">
        <f t="shared" si="986"/>
        <v>80831</v>
      </c>
      <c r="AG3781" s="20">
        <f t="shared" si="987"/>
        <v>188500</v>
      </c>
      <c r="AH3781" s="20">
        <f t="shared" si="988"/>
        <v>110000</v>
      </c>
      <c r="AI3781" s="20">
        <f t="shared" si="979"/>
        <v>246694.21487603307</v>
      </c>
      <c r="AJ3781" s="20">
        <f t="shared" si="980"/>
        <v>51805.785123966947</v>
      </c>
      <c r="AK3781" s="20">
        <f t="shared" si="983"/>
        <v>298500</v>
      </c>
      <c r="AL3781" s="171">
        <v>83</v>
      </c>
    </row>
    <row r="3782" spans="1:38" ht="15.75" customHeight="1" x14ac:dyDescent="0.25">
      <c r="A3782" s="3">
        <v>2217</v>
      </c>
      <c r="B3782" s="14">
        <f t="shared" si="991"/>
        <v>2</v>
      </c>
      <c r="C3782" s="9">
        <f>IF(A3782=A3781,C3781,"")</f>
        <v>45544</v>
      </c>
      <c r="D3782" s="3" t="str">
        <f>IF(A3782=A3781,D3781,"")</f>
        <v>Scarponi Matias</v>
      </c>
      <c r="E3782" s="14" t="str">
        <f t="shared" si="989"/>
        <v>2217Scarponi Matias2</v>
      </c>
      <c r="J3782" s="14" t="str">
        <f t="shared" si="984"/>
        <v xml:space="preserve">Service completo. Cambio de aceite y filtros. Control general del vehiculo. Cambiar bulbo de presion de aceite. </v>
      </c>
      <c r="L3782" s="3">
        <v>1</v>
      </c>
      <c r="M3782" s="10" t="s">
        <v>792</v>
      </c>
      <c r="N3782" s="3" t="s">
        <v>771</v>
      </c>
      <c r="O3782" s="158">
        <v>2670.25</v>
      </c>
      <c r="P3782" s="158">
        <v>560.75</v>
      </c>
      <c r="Q3782" s="7">
        <v>3231</v>
      </c>
      <c r="S3782" s="8"/>
      <c r="T3782" s="11">
        <v>6.5</v>
      </c>
      <c r="U3782" s="158">
        <v>9090.91</v>
      </c>
      <c r="V3782" s="158">
        <v>1909.09</v>
      </c>
      <c r="W3782" s="76">
        <v>11000</v>
      </c>
      <c r="X3782" s="16">
        <f t="shared" si="990"/>
        <v>71500</v>
      </c>
      <c r="AC3782" s="18">
        <f t="shared" si="982"/>
        <v>0</v>
      </c>
      <c r="AD3782" s="19">
        <f t="shared" si="985"/>
        <v>110000</v>
      </c>
      <c r="AE3782" s="21">
        <f t="shared" si="981"/>
        <v>21001.5</v>
      </c>
      <c r="AF3782" s="20">
        <f t="shared" si="986"/>
        <v>0</v>
      </c>
      <c r="AG3782" s="20">
        <f t="shared" si="987"/>
        <v>0</v>
      </c>
      <c r="AH3782" s="20">
        <f t="shared" si="988"/>
        <v>0</v>
      </c>
      <c r="AI3782" s="20">
        <f t="shared" si="979"/>
        <v>0</v>
      </c>
      <c r="AJ3782" s="20">
        <f t="shared" si="980"/>
        <v>0</v>
      </c>
      <c r="AK3782" s="20">
        <f t="shared" si="983"/>
        <v>0</v>
      </c>
      <c r="AL3782" s="171"/>
    </row>
    <row r="3783" spans="1:38" ht="15.75" customHeight="1" x14ac:dyDescent="0.25">
      <c r="A3783" s="3">
        <v>2217</v>
      </c>
      <c r="B3783" s="14">
        <f t="shared" si="991"/>
        <v>3</v>
      </c>
      <c r="C3783" s="9">
        <v>45544</v>
      </c>
      <c r="D3783" s="3" t="s">
        <v>2574</v>
      </c>
      <c r="E3783" s="14" t="str">
        <f t="shared" si="989"/>
        <v>2217Scarponi Matias3</v>
      </c>
      <c r="J3783" s="14" t="str">
        <f t="shared" si="984"/>
        <v xml:space="preserve">Service completo. Cambio de aceite y filtros. Control general del vehiculo. Cambiar bulbo de presion de aceite.  </v>
      </c>
      <c r="L3783" s="3">
        <v>1</v>
      </c>
      <c r="M3783" s="10" t="s">
        <v>4397</v>
      </c>
      <c r="N3783" s="3" t="s">
        <v>734</v>
      </c>
      <c r="O3783" s="158">
        <v>9586.7800000000007</v>
      </c>
      <c r="P3783" s="158">
        <v>2013.22</v>
      </c>
      <c r="Q3783" s="7">
        <v>11600</v>
      </c>
      <c r="S3783" s="8"/>
      <c r="T3783" s="11">
        <v>1</v>
      </c>
      <c r="U3783" s="158">
        <v>11983.48</v>
      </c>
      <c r="V3783" s="158">
        <v>2516.52</v>
      </c>
      <c r="W3783" s="76">
        <v>14500</v>
      </c>
      <c r="X3783" s="16">
        <f t="shared" si="990"/>
        <v>14500</v>
      </c>
      <c r="AC3783" s="18">
        <f t="shared" si="982"/>
        <v>0</v>
      </c>
      <c r="AD3783" s="19">
        <f t="shared" si="985"/>
        <v>110000</v>
      </c>
      <c r="AE3783" s="21">
        <f t="shared" si="981"/>
        <v>11600</v>
      </c>
      <c r="AF3783" s="20">
        <f t="shared" si="986"/>
        <v>0</v>
      </c>
      <c r="AG3783" s="20">
        <f t="shared" si="987"/>
        <v>0</v>
      </c>
      <c r="AH3783" s="20">
        <f t="shared" si="988"/>
        <v>0</v>
      </c>
      <c r="AI3783" s="20">
        <f t="shared" si="979"/>
        <v>0</v>
      </c>
      <c r="AJ3783" s="20">
        <f t="shared" si="980"/>
        <v>0</v>
      </c>
      <c r="AK3783" s="20">
        <f t="shared" si="983"/>
        <v>0</v>
      </c>
      <c r="AL3783" s="171"/>
    </row>
    <row r="3784" spans="1:38" ht="15.75" customHeight="1" x14ac:dyDescent="0.25">
      <c r="A3784" s="3">
        <v>2218</v>
      </c>
      <c r="B3784" s="14">
        <f t="shared" si="991"/>
        <v>1</v>
      </c>
      <c r="C3784" s="9">
        <v>45545</v>
      </c>
      <c r="D3784" s="3" t="s">
        <v>4391</v>
      </c>
      <c r="E3784" s="14" t="str">
        <f t="shared" si="989"/>
        <v>2218Scheffer Rodrigo1</v>
      </c>
      <c r="F3784" s="119" t="s">
        <v>4392</v>
      </c>
      <c r="G3784" s="119" t="s">
        <v>4393</v>
      </c>
      <c r="H3784" s="119">
        <v>72184</v>
      </c>
      <c r="I3784" s="10" t="s">
        <v>4394</v>
      </c>
      <c r="J3784" s="14" t="str">
        <f t="shared" si="984"/>
        <v>Service completo. Cambio de aceite y filtros. Control general del vehiculo. Rotacion de ruedas. Control de bujias. Regulacion de altura de freno de mano. Reseteo de intervalo de servicio. Lavado motor.</v>
      </c>
      <c r="K3784" s="3" t="s">
        <v>1665</v>
      </c>
      <c r="L3784" s="3">
        <v>1</v>
      </c>
      <c r="M3784" s="10" t="s">
        <v>4395</v>
      </c>
      <c r="N3784" s="3" t="s">
        <v>734</v>
      </c>
      <c r="O3784" s="158">
        <v>17355.38</v>
      </c>
      <c r="P3784" s="158">
        <v>3644.62</v>
      </c>
      <c r="Q3784" s="7">
        <v>21000</v>
      </c>
      <c r="R3784" s="7" t="s">
        <v>1916</v>
      </c>
      <c r="S3784" s="8"/>
      <c r="T3784" s="11">
        <v>1</v>
      </c>
      <c r="U3784" s="158">
        <v>22314.05</v>
      </c>
      <c r="V3784" s="158">
        <v>4685.95</v>
      </c>
      <c r="W3784" s="76">
        <v>27000</v>
      </c>
      <c r="X3784" s="16">
        <f t="shared" si="990"/>
        <v>27000</v>
      </c>
      <c r="Y3784" s="3">
        <v>1</v>
      </c>
      <c r="Z3784" s="114">
        <v>57851.24</v>
      </c>
      <c r="AA3784" s="114">
        <v>12148.76</v>
      </c>
      <c r="AB3784" s="4">
        <v>70000</v>
      </c>
      <c r="AC3784" s="18">
        <f t="shared" si="982"/>
        <v>70000</v>
      </c>
      <c r="AD3784" s="19">
        <f t="shared" si="985"/>
        <v>70000</v>
      </c>
      <c r="AE3784" s="21">
        <f t="shared" si="981"/>
        <v>21000</v>
      </c>
      <c r="AF3784" s="20">
        <f t="shared" si="986"/>
        <v>28200</v>
      </c>
      <c r="AG3784" s="20">
        <f t="shared" si="987"/>
        <v>39800</v>
      </c>
      <c r="AH3784" s="20">
        <f t="shared" si="988"/>
        <v>70000</v>
      </c>
      <c r="AI3784" s="20">
        <f t="shared" si="979"/>
        <v>109800</v>
      </c>
      <c r="AJ3784" s="20">
        <f t="shared" si="980"/>
        <v>0</v>
      </c>
      <c r="AK3784" s="20">
        <f t="shared" si="983"/>
        <v>109800</v>
      </c>
      <c r="AL3784" s="171"/>
    </row>
    <row r="3785" spans="1:38" ht="15.75" customHeight="1" x14ac:dyDescent="0.25">
      <c r="A3785" s="3">
        <v>2218</v>
      </c>
      <c r="B3785" s="14">
        <f t="shared" si="991"/>
        <v>2</v>
      </c>
      <c r="C3785" s="9">
        <f>IF(A3785=A3784,C3784,"")</f>
        <v>45545</v>
      </c>
      <c r="D3785" s="3" t="str">
        <f>IF(A3785=A3784,D3784,"")</f>
        <v>Scheffer Rodrigo</v>
      </c>
      <c r="E3785" s="14" t="str">
        <f t="shared" si="989"/>
        <v>2218Scheffer Rodrigo2</v>
      </c>
      <c r="J3785" s="14" t="str">
        <f t="shared" si="984"/>
        <v xml:space="preserve">Service completo. Cambio de aceite y filtros. Control general del vehiculo. Rotacion de ruedas. Control de bujias. Regulacion de altura de freno de mano. Reseteo de intervalo de servicio. Lavado motor. </v>
      </c>
      <c r="L3785" s="3">
        <v>1</v>
      </c>
      <c r="M3785" s="10" t="s">
        <v>757</v>
      </c>
      <c r="N3785" s="3" t="s">
        <v>771</v>
      </c>
      <c r="O3785" s="158">
        <v>5950.42</v>
      </c>
      <c r="P3785" s="158">
        <v>1249.58</v>
      </c>
      <c r="Q3785" s="7">
        <v>7200</v>
      </c>
      <c r="S3785" s="8"/>
      <c r="T3785" s="11">
        <v>1</v>
      </c>
      <c r="U3785" s="158">
        <v>10578.52</v>
      </c>
      <c r="V3785" s="158">
        <v>2221.48</v>
      </c>
      <c r="W3785" s="76">
        <v>12800</v>
      </c>
      <c r="X3785" s="16">
        <f t="shared" si="990"/>
        <v>12800</v>
      </c>
      <c r="AC3785" s="18">
        <f t="shared" si="982"/>
        <v>0</v>
      </c>
      <c r="AD3785" s="19">
        <f t="shared" si="985"/>
        <v>70000</v>
      </c>
      <c r="AE3785" s="21">
        <f t="shared" si="981"/>
        <v>7200</v>
      </c>
      <c r="AF3785" s="20">
        <f t="shared" si="986"/>
        <v>0</v>
      </c>
      <c r="AG3785" s="20">
        <f t="shared" si="987"/>
        <v>0</v>
      </c>
      <c r="AH3785" s="20">
        <f t="shared" si="988"/>
        <v>0</v>
      </c>
      <c r="AI3785" s="20">
        <f t="shared" si="979"/>
        <v>0</v>
      </c>
      <c r="AJ3785" s="20">
        <f t="shared" si="980"/>
        <v>0</v>
      </c>
      <c r="AK3785" s="20">
        <f t="shared" si="983"/>
        <v>0</v>
      </c>
      <c r="AL3785" s="171"/>
    </row>
    <row r="3786" spans="1:38" ht="15.75" customHeight="1" x14ac:dyDescent="0.25">
      <c r="A3786" s="3">
        <v>2219</v>
      </c>
      <c r="B3786" s="14">
        <f t="shared" si="991"/>
        <v>1</v>
      </c>
      <c r="C3786" s="9">
        <v>45545</v>
      </c>
      <c r="D3786" s="3" t="s">
        <v>4398</v>
      </c>
      <c r="E3786" s="14" t="str">
        <f t="shared" si="989"/>
        <v>2219Herrero Marcelo1</v>
      </c>
      <c r="F3786" s="119" t="s">
        <v>4399</v>
      </c>
      <c r="G3786" s="119" t="s">
        <v>999</v>
      </c>
      <c r="H3786" s="119">
        <v>91264</v>
      </c>
      <c r="I3786" s="10" t="s">
        <v>4407</v>
      </c>
      <c r="J3786" s="14" t="str">
        <f t="shared" si="984"/>
        <v>Service completo. Cambio de aceite y filtros. Control general del vehiculo. Cambiar juego de bujias. Cambiar cables de bujias. Cambiar reten de piñon de cigüeñal. Cambiar liquido refrigerante. Purgado del circuito de refrigeracion.</v>
      </c>
      <c r="K3786" s="3" t="s">
        <v>2390</v>
      </c>
      <c r="L3786" s="3">
        <v>1</v>
      </c>
      <c r="M3786" s="10" t="s">
        <v>2657</v>
      </c>
      <c r="N3786" s="3" t="s">
        <v>734</v>
      </c>
      <c r="O3786" s="158">
        <v>7272.73</v>
      </c>
      <c r="P3786" s="158">
        <v>1527.27</v>
      </c>
      <c r="Q3786" s="7">
        <v>8800</v>
      </c>
      <c r="R3786" s="7" t="s">
        <v>1916</v>
      </c>
      <c r="S3786" s="8"/>
      <c r="T3786" s="11">
        <v>1</v>
      </c>
      <c r="U3786" s="158">
        <v>9090.91</v>
      </c>
      <c r="V3786" s="158">
        <v>1909.09</v>
      </c>
      <c r="W3786" s="76">
        <v>11000</v>
      </c>
      <c r="X3786" s="16">
        <f t="shared" si="990"/>
        <v>11000</v>
      </c>
      <c r="Y3786" s="3">
        <v>1</v>
      </c>
      <c r="Z3786" s="114">
        <v>140495.87</v>
      </c>
      <c r="AA3786" s="114">
        <v>29504.13</v>
      </c>
      <c r="AB3786" s="4">
        <v>170000</v>
      </c>
      <c r="AC3786" s="18">
        <f t="shared" si="982"/>
        <v>170000</v>
      </c>
      <c r="AD3786" s="19">
        <f t="shared" si="985"/>
        <v>170000</v>
      </c>
      <c r="AE3786" s="21">
        <f t="shared" si="981"/>
        <v>8800</v>
      </c>
      <c r="AF3786" s="20">
        <f t="shared" si="986"/>
        <v>93488.2</v>
      </c>
      <c r="AG3786" s="20">
        <f t="shared" si="987"/>
        <v>169500</v>
      </c>
      <c r="AH3786" s="20">
        <f t="shared" si="988"/>
        <v>170000</v>
      </c>
      <c r="AI3786" s="20">
        <f t="shared" si="979"/>
        <v>280578.51239669422</v>
      </c>
      <c r="AJ3786" s="20">
        <f t="shared" si="980"/>
        <v>58921.487603305781</v>
      </c>
      <c r="AK3786" s="20">
        <f t="shared" si="983"/>
        <v>339500</v>
      </c>
      <c r="AL3786" s="171">
        <v>80</v>
      </c>
    </row>
    <row r="3787" spans="1:38" ht="15.75" customHeight="1" x14ac:dyDescent="0.25">
      <c r="A3787" s="3">
        <v>2219</v>
      </c>
      <c r="B3787" s="14">
        <f t="shared" si="991"/>
        <v>2</v>
      </c>
      <c r="C3787" s="9">
        <f>IF(A3787=A3786,C3786,"")</f>
        <v>45545</v>
      </c>
      <c r="D3787" s="3" t="str">
        <f>IF(A3787=A3786,D3786,"")</f>
        <v>Herrero Marcelo</v>
      </c>
      <c r="E3787" s="14" t="str">
        <f t="shared" si="989"/>
        <v>2219Herrero Marcelo2</v>
      </c>
      <c r="J3787" s="14" t="str">
        <f t="shared" si="984"/>
        <v xml:space="preserve">Service completo. Cambio de aceite y filtros. Control general del vehiculo. Cambiar juego de bujias. Cambiar cables de bujias. Cambiar reten de piñon de cigüeñal. Cambiar liquido refrigerante. Purgado del circuito de refrigeracion. </v>
      </c>
      <c r="L3787" s="3">
        <v>1</v>
      </c>
      <c r="M3787" s="10" t="s">
        <v>1002</v>
      </c>
      <c r="N3787" s="3" t="s">
        <v>1832</v>
      </c>
      <c r="S3787" s="8"/>
      <c r="W3787" s="76"/>
      <c r="X3787" s="16">
        <f t="shared" si="990"/>
        <v>0</v>
      </c>
      <c r="AC3787" s="18">
        <f t="shared" si="982"/>
        <v>0</v>
      </c>
      <c r="AD3787" s="19">
        <f t="shared" si="985"/>
        <v>170000</v>
      </c>
      <c r="AE3787" s="21">
        <f t="shared" si="981"/>
        <v>0</v>
      </c>
      <c r="AF3787" s="20">
        <f t="shared" si="986"/>
        <v>0</v>
      </c>
      <c r="AG3787" s="20">
        <f t="shared" si="987"/>
        <v>0</v>
      </c>
      <c r="AH3787" s="20">
        <f t="shared" si="988"/>
        <v>0</v>
      </c>
      <c r="AI3787" s="20">
        <f t="shared" si="979"/>
        <v>0</v>
      </c>
      <c r="AJ3787" s="20">
        <f t="shared" si="980"/>
        <v>0</v>
      </c>
      <c r="AK3787" s="20">
        <f t="shared" si="983"/>
        <v>0</v>
      </c>
      <c r="AL3787" s="171"/>
    </row>
    <row r="3788" spans="1:38" ht="15.75" customHeight="1" x14ac:dyDescent="0.25">
      <c r="A3788" s="3">
        <v>2219</v>
      </c>
      <c r="B3788" s="14">
        <f t="shared" si="991"/>
        <v>3</v>
      </c>
      <c r="C3788" s="9">
        <v>45545</v>
      </c>
      <c r="D3788" s="3" t="s">
        <v>4398</v>
      </c>
      <c r="E3788" s="14" t="str">
        <f t="shared" si="989"/>
        <v>2219Herrero Marcelo3</v>
      </c>
      <c r="J3788" s="14" t="str">
        <f t="shared" si="984"/>
        <v xml:space="preserve">Service completo. Cambio de aceite y filtros. Control general del vehiculo. Cambiar juego de bujias. Cambiar cables de bujias. Cambiar reten de piñon de cigüeñal. Cambiar liquido refrigerante. Purgado del circuito de refrigeracion.  </v>
      </c>
      <c r="L3788" s="3">
        <v>1</v>
      </c>
      <c r="M3788" s="10" t="s">
        <v>918</v>
      </c>
      <c r="N3788" s="3" t="s">
        <v>771</v>
      </c>
      <c r="O3788" s="158">
        <v>23140.5</v>
      </c>
      <c r="P3788" s="158">
        <v>4859.5</v>
      </c>
      <c r="Q3788" s="7">
        <v>28000</v>
      </c>
      <c r="S3788" s="8"/>
      <c r="T3788" s="11">
        <v>1</v>
      </c>
      <c r="U3788" s="158">
        <v>36363.64</v>
      </c>
      <c r="V3788" s="158">
        <v>7636.36</v>
      </c>
      <c r="W3788" s="76">
        <v>44000</v>
      </c>
      <c r="X3788" s="16">
        <f t="shared" si="990"/>
        <v>44000</v>
      </c>
      <c r="AC3788" s="18">
        <f t="shared" si="982"/>
        <v>0</v>
      </c>
      <c r="AD3788" s="19">
        <f t="shared" si="985"/>
        <v>170000</v>
      </c>
      <c r="AE3788" s="21">
        <f t="shared" si="981"/>
        <v>28000</v>
      </c>
      <c r="AF3788" s="20">
        <f t="shared" si="986"/>
        <v>0</v>
      </c>
      <c r="AG3788" s="20">
        <f t="shared" si="987"/>
        <v>0</v>
      </c>
      <c r="AH3788" s="20">
        <f t="shared" si="988"/>
        <v>0</v>
      </c>
      <c r="AI3788" s="20">
        <f t="shared" si="979"/>
        <v>0</v>
      </c>
      <c r="AJ3788" s="20">
        <f t="shared" si="980"/>
        <v>0</v>
      </c>
      <c r="AK3788" s="20">
        <f t="shared" si="983"/>
        <v>0</v>
      </c>
      <c r="AL3788" s="171"/>
    </row>
    <row r="3789" spans="1:38" ht="15.75" customHeight="1" x14ac:dyDescent="0.25">
      <c r="A3789" s="3">
        <v>2219</v>
      </c>
      <c r="B3789" s="14">
        <f t="shared" si="991"/>
        <v>4</v>
      </c>
      <c r="C3789" s="9">
        <v>45545</v>
      </c>
      <c r="D3789" s="3" t="s">
        <v>4398</v>
      </c>
      <c r="E3789" s="14" t="str">
        <f t="shared" si="989"/>
        <v>2219Herrero Marcelo4</v>
      </c>
      <c r="J3789" s="14" t="str">
        <f t="shared" si="984"/>
        <v xml:space="preserve">Service completo. Cambio de aceite y filtros. Control general del vehiculo. Cambiar juego de bujias. Cambiar cables de bujias. Cambiar reten de piñon de cigüeñal. Cambiar liquido refrigerante. Purgado del circuito de refrigeracion.   </v>
      </c>
      <c r="L3789" s="3">
        <v>1</v>
      </c>
      <c r="M3789" s="10" t="s">
        <v>3623</v>
      </c>
      <c r="N3789" s="3" t="s">
        <v>734</v>
      </c>
      <c r="O3789" s="158">
        <v>33057.86</v>
      </c>
      <c r="P3789" s="158">
        <v>6942.14</v>
      </c>
      <c r="Q3789" s="7">
        <v>40000</v>
      </c>
      <c r="S3789" s="8"/>
      <c r="T3789" s="11">
        <v>1</v>
      </c>
      <c r="U3789" s="158">
        <v>42148.76</v>
      </c>
      <c r="V3789" s="158">
        <v>8851.24</v>
      </c>
      <c r="W3789" s="76">
        <v>51000</v>
      </c>
      <c r="X3789" s="16">
        <f t="shared" si="990"/>
        <v>51000</v>
      </c>
      <c r="AC3789" s="18">
        <f t="shared" si="982"/>
        <v>0</v>
      </c>
      <c r="AD3789" s="19">
        <f t="shared" si="985"/>
        <v>170000</v>
      </c>
      <c r="AE3789" s="21">
        <f t="shared" si="981"/>
        <v>40000</v>
      </c>
      <c r="AF3789" s="20">
        <f t="shared" si="986"/>
        <v>0</v>
      </c>
      <c r="AG3789" s="20">
        <f t="shared" si="987"/>
        <v>0</v>
      </c>
      <c r="AH3789" s="20">
        <f t="shared" si="988"/>
        <v>0</v>
      </c>
      <c r="AI3789" s="20">
        <f t="shared" si="979"/>
        <v>0</v>
      </c>
      <c r="AJ3789" s="20">
        <f t="shared" si="980"/>
        <v>0</v>
      </c>
      <c r="AK3789" s="20">
        <f t="shared" si="983"/>
        <v>0</v>
      </c>
      <c r="AL3789" s="171"/>
    </row>
    <row r="3790" spans="1:38" ht="15.75" customHeight="1" x14ac:dyDescent="0.25">
      <c r="A3790" s="3">
        <v>2219</v>
      </c>
      <c r="B3790" s="14">
        <f t="shared" si="991"/>
        <v>5</v>
      </c>
      <c r="C3790" s="9">
        <f>IF(A3790=A3789,C3789,"")</f>
        <v>45545</v>
      </c>
      <c r="D3790" s="3" t="str">
        <f>IF(A3790=A3789,D3789,"")</f>
        <v>Herrero Marcelo</v>
      </c>
      <c r="E3790" s="14" t="str">
        <f t="shared" si="989"/>
        <v>2219Herrero Marcelo5</v>
      </c>
      <c r="J3790" s="14" t="str">
        <f t="shared" si="984"/>
        <v xml:space="preserve">Service completo. Cambio de aceite y filtros. Control general del vehiculo. Cambiar juego de bujias. Cambiar cables de bujias. Cambiar reten de piñon de cigüeñal. Cambiar liquido refrigerante. Purgado del circuito de refrigeracion.    </v>
      </c>
      <c r="L3790" s="3">
        <v>1</v>
      </c>
      <c r="M3790" s="10" t="s">
        <v>2222</v>
      </c>
      <c r="N3790" s="3" t="s">
        <v>734</v>
      </c>
      <c r="O3790" s="158">
        <v>4628.1000000000004</v>
      </c>
      <c r="P3790" s="158">
        <v>971.9</v>
      </c>
      <c r="Q3790" s="7">
        <v>5600</v>
      </c>
      <c r="S3790" s="8"/>
      <c r="T3790" s="11">
        <v>4</v>
      </c>
      <c r="U3790" s="158">
        <v>5785.13</v>
      </c>
      <c r="V3790" s="158">
        <v>1214.8699999999999</v>
      </c>
      <c r="W3790" s="76">
        <v>7000</v>
      </c>
      <c r="X3790" s="16">
        <f t="shared" si="990"/>
        <v>28000</v>
      </c>
      <c r="AC3790" s="18">
        <f t="shared" si="982"/>
        <v>0</v>
      </c>
      <c r="AD3790" s="19">
        <f t="shared" si="985"/>
        <v>170000</v>
      </c>
      <c r="AE3790" s="21">
        <f t="shared" si="981"/>
        <v>22400</v>
      </c>
      <c r="AF3790" s="20">
        <f t="shared" si="986"/>
        <v>0</v>
      </c>
      <c r="AG3790" s="20">
        <f t="shared" si="987"/>
        <v>0</v>
      </c>
      <c r="AH3790" s="20">
        <f t="shared" si="988"/>
        <v>0</v>
      </c>
      <c r="AI3790" s="20">
        <f t="shared" si="979"/>
        <v>0</v>
      </c>
      <c r="AJ3790" s="20">
        <f t="shared" si="980"/>
        <v>0</v>
      </c>
      <c r="AK3790" s="20">
        <f t="shared" si="983"/>
        <v>0</v>
      </c>
      <c r="AL3790" s="171"/>
    </row>
    <row r="3791" spans="1:38" ht="15.75" customHeight="1" x14ac:dyDescent="0.25">
      <c r="A3791" s="3">
        <v>2219</v>
      </c>
      <c r="B3791" s="14">
        <f t="shared" si="991"/>
        <v>6</v>
      </c>
      <c r="C3791" s="9">
        <f>IF(A3791=A3790,C3790,"")</f>
        <v>45545</v>
      </c>
      <c r="D3791" s="3" t="str">
        <f>IF(A3791=A3790,D3790,"")</f>
        <v>Herrero Marcelo</v>
      </c>
      <c r="E3791" s="14" t="str">
        <f t="shared" si="989"/>
        <v>2219Herrero Marcelo6</v>
      </c>
      <c r="J3791" s="14" t="str">
        <f t="shared" si="984"/>
        <v xml:space="preserve">Service completo. Cambio de aceite y filtros. Control general del vehiculo. Cambiar juego de bujias. Cambiar cables de bujias. Cambiar reten de piñon de cigüeñal. Cambiar liquido refrigerante. Purgado del circuito de refrigeracion.     </v>
      </c>
      <c r="L3791" s="3">
        <v>1</v>
      </c>
      <c r="M3791" s="10" t="s">
        <v>1970</v>
      </c>
      <c r="N3791" s="3" t="s">
        <v>771</v>
      </c>
      <c r="O3791" s="158">
        <v>7593.56</v>
      </c>
      <c r="P3791" s="158">
        <v>1594.64</v>
      </c>
      <c r="Q3791" s="174">
        <v>9188.2000000000007</v>
      </c>
      <c r="S3791" s="8"/>
      <c r="T3791" s="11">
        <v>2</v>
      </c>
      <c r="U3791" s="158">
        <v>12396.7</v>
      </c>
      <c r="V3791" s="158">
        <v>2603.3000000000002</v>
      </c>
      <c r="W3791" s="76">
        <v>15000</v>
      </c>
      <c r="X3791" s="16">
        <f t="shared" si="990"/>
        <v>30000</v>
      </c>
      <c r="AC3791" s="18">
        <f t="shared" si="982"/>
        <v>0</v>
      </c>
      <c r="AD3791" s="19">
        <f t="shared" si="985"/>
        <v>170000</v>
      </c>
      <c r="AE3791" s="21">
        <f t="shared" si="981"/>
        <v>18376.400000000001</v>
      </c>
      <c r="AF3791" s="20">
        <f t="shared" si="986"/>
        <v>0</v>
      </c>
      <c r="AG3791" s="20">
        <f t="shared" si="987"/>
        <v>0</v>
      </c>
      <c r="AH3791" s="20">
        <f t="shared" si="988"/>
        <v>0</v>
      </c>
      <c r="AI3791" s="20">
        <f t="shared" ref="AI3791:AI3854" si="992">IF(AL3791&lt;&gt;0,AK3791/1.21,AK3791)</f>
        <v>0</v>
      </c>
      <c r="AJ3791" s="20">
        <f t="shared" ref="AJ3791:AJ3854" si="993">IF(AL3791&lt;&gt;0,AI3791*0.21,0)</f>
        <v>0</v>
      </c>
      <c r="AK3791" s="20">
        <f t="shared" si="983"/>
        <v>0</v>
      </c>
      <c r="AL3791" s="171"/>
    </row>
    <row r="3792" spans="1:38" ht="15.75" customHeight="1" x14ac:dyDescent="0.25">
      <c r="A3792" s="3">
        <v>2219</v>
      </c>
      <c r="B3792" s="14">
        <f t="shared" si="991"/>
        <v>7</v>
      </c>
      <c r="C3792" s="9">
        <f>IF(A3792=A3791,C3791,"")</f>
        <v>45545</v>
      </c>
      <c r="D3792" s="3" t="str">
        <f>IF(A3792=A3791,D3791,"")</f>
        <v>Herrero Marcelo</v>
      </c>
      <c r="E3792" s="14" t="str">
        <f t="shared" si="989"/>
        <v>2219Herrero Marcelo7</v>
      </c>
      <c r="J3792" s="14" t="str">
        <f t="shared" si="984"/>
        <v xml:space="preserve">Service completo. Cambio de aceite y filtros. Control general del vehiculo. Cambiar juego de bujias. Cambiar cables de bujias. Cambiar reten de piñon de cigüeñal. Cambiar liquido refrigerante. Purgado del circuito de refrigeracion.      </v>
      </c>
      <c r="L3792" s="3">
        <v>1</v>
      </c>
      <c r="M3792" s="10" t="s">
        <v>1431</v>
      </c>
      <c r="N3792" s="3" t="s">
        <v>771</v>
      </c>
      <c r="O3792" s="158">
        <v>1570.25</v>
      </c>
      <c r="P3792" s="158">
        <v>329.75</v>
      </c>
      <c r="Q3792" s="7">
        <v>1900</v>
      </c>
      <c r="S3792" s="8"/>
      <c r="T3792" s="11">
        <v>1</v>
      </c>
      <c r="U3792" s="158">
        <v>4545.46</v>
      </c>
      <c r="V3792" s="158">
        <v>954.54</v>
      </c>
      <c r="W3792" s="76">
        <v>5500</v>
      </c>
      <c r="X3792" s="16">
        <f t="shared" si="990"/>
        <v>5500</v>
      </c>
      <c r="AC3792" s="18">
        <f t="shared" si="982"/>
        <v>0</v>
      </c>
      <c r="AD3792" s="19">
        <f t="shared" si="985"/>
        <v>170000</v>
      </c>
      <c r="AE3792" s="21">
        <f t="shared" si="981"/>
        <v>1900</v>
      </c>
      <c r="AF3792" s="20">
        <f t="shared" si="986"/>
        <v>0</v>
      </c>
      <c r="AG3792" s="20">
        <f t="shared" si="987"/>
        <v>0</v>
      </c>
      <c r="AH3792" s="20">
        <f t="shared" si="988"/>
        <v>0</v>
      </c>
      <c r="AI3792" s="20">
        <f t="shared" si="992"/>
        <v>0</v>
      </c>
      <c r="AJ3792" s="20">
        <f t="shared" si="993"/>
        <v>0</v>
      </c>
      <c r="AK3792" s="20">
        <f t="shared" si="983"/>
        <v>0</v>
      </c>
      <c r="AL3792" s="171"/>
    </row>
    <row r="3793" spans="1:38" ht="15.75" customHeight="1" x14ac:dyDescent="0.25">
      <c r="A3793" s="3">
        <v>2220</v>
      </c>
      <c r="B3793" s="14">
        <f t="shared" si="991"/>
        <v>1</v>
      </c>
      <c r="C3793" s="9">
        <v>45546</v>
      </c>
      <c r="D3793" s="3" t="s">
        <v>116</v>
      </c>
      <c r="E3793" s="14" t="str">
        <f t="shared" si="989"/>
        <v>2220Transporte Palloni1</v>
      </c>
      <c r="F3793" s="119" t="s">
        <v>4401</v>
      </c>
      <c r="G3793" s="119" t="s">
        <v>2345</v>
      </c>
      <c r="H3793" s="119">
        <v>25067</v>
      </c>
      <c r="I3793" s="10" t="s">
        <v>4402</v>
      </c>
      <c r="J3793" s="14" t="str">
        <f t="shared" si="984"/>
        <v>Service. Cambio de aceite y filtros de aceite y aire.</v>
      </c>
      <c r="K3793" s="3" t="s">
        <v>2390</v>
      </c>
      <c r="R3793" s="7" t="s">
        <v>1478</v>
      </c>
      <c r="S3793" s="8"/>
      <c r="W3793" s="76"/>
      <c r="X3793" s="16">
        <f t="shared" si="990"/>
        <v>0</v>
      </c>
      <c r="Y3793" s="3">
        <v>1</v>
      </c>
      <c r="Z3793" s="114">
        <v>35000</v>
      </c>
      <c r="AA3793" s="114">
        <v>7350</v>
      </c>
      <c r="AB3793" s="4">
        <v>42350</v>
      </c>
      <c r="AC3793" s="18">
        <f t="shared" si="982"/>
        <v>42350</v>
      </c>
      <c r="AD3793" s="19">
        <f t="shared" si="985"/>
        <v>42350</v>
      </c>
      <c r="AE3793" s="21">
        <f t="shared" si="981"/>
        <v>0</v>
      </c>
      <c r="AF3793" s="20">
        <f t="shared" si="986"/>
        <v>0</v>
      </c>
      <c r="AG3793" s="20">
        <f t="shared" si="987"/>
        <v>0</v>
      </c>
      <c r="AH3793" s="20">
        <f t="shared" si="988"/>
        <v>42350</v>
      </c>
      <c r="AI3793" s="20">
        <f t="shared" si="992"/>
        <v>35000</v>
      </c>
      <c r="AJ3793" s="20">
        <f t="shared" si="993"/>
        <v>7350</v>
      </c>
      <c r="AK3793" s="20">
        <f t="shared" si="983"/>
        <v>42350</v>
      </c>
      <c r="AL3793" s="171">
        <v>88</v>
      </c>
    </row>
    <row r="3794" spans="1:38" ht="15.75" customHeight="1" x14ac:dyDescent="0.25">
      <c r="A3794" s="3">
        <v>2220</v>
      </c>
      <c r="B3794" s="14">
        <f t="shared" si="991"/>
        <v>2</v>
      </c>
      <c r="C3794" s="9">
        <f>IF(A3794=A3793,C3793,"")</f>
        <v>45546</v>
      </c>
      <c r="D3794" s="3" t="str">
        <f>IF(A3794=A3793,D3793,"")</f>
        <v>Transporte Palloni</v>
      </c>
      <c r="E3794" s="14" t="str">
        <f t="shared" si="989"/>
        <v>2220Transporte Palloni2</v>
      </c>
      <c r="J3794" s="14" t="str">
        <f t="shared" si="984"/>
        <v xml:space="preserve">Service. Cambio de aceite y filtros de aceite y aire. </v>
      </c>
      <c r="S3794" s="8"/>
      <c r="W3794" s="76"/>
      <c r="X3794" s="16">
        <f t="shared" si="990"/>
        <v>0</v>
      </c>
      <c r="AC3794" s="18">
        <f t="shared" si="982"/>
        <v>0</v>
      </c>
      <c r="AD3794" s="19">
        <f t="shared" si="985"/>
        <v>42350</v>
      </c>
      <c r="AE3794" s="21">
        <f t="shared" si="981"/>
        <v>0</v>
      </c>
      <c r="AF3794" s="20">
        <f t="shared" si="986"/>
        <v>0</v>
      </c>
      <c r="AG3794" s="20">
        <f t="shared" si="987"/>
        <v>0</v>
      </c>
      <c r="AH3794" s="20">
        <f t="shared" si="988"/>
        <v>0</v>
      </c>
      <c r="AI3794" s="20">
        <f t="shared" si="992"/>
        <v>0</v>
      </c>
      <c r="AJ3794" s="20">
        <f t="shared" si="993"/>
        <v>0</v>
      </c>
      <c r="AK3794" s="20">
        <f t="shared" si="983"/>
        <v>0</v>
      </c>
      <c r="AL3794" s="171"/>
    </row>
    <row r="3795" spans="1:38" ht="15.75" customHeight="1" x14ac:dyDescent="0.25">
      <c r="A3795" s="3">
        <v>2221</v>
      </c>
      <c r="B3795" s="14">
        <f t="shared" si="991"/>
        <v>1</v>
      </c>
      <c r="C3795" s="9">
        <v>45546</v>
      </c>
      <c r="D3795" s="3" t="s">
        <v>3202</v>
      </c>
      <c r="E3795" s="14" t="str">
        <f t="shared" si="989"/>
        <v>2221Paez Federico1</v>
      </c>
      <c r="F3795" s="119" t="s">
        <v>3203</v>
      </c>
      <c r="G3795" s="119" t="s">
        <v>4403</v>
      </c>
      <c r="I3795" s="10" t="s">
        <v>4404</v>
      </c>
      <c r="J3795" s="14" t="str">
        <f t="shared" si="984"/>
        <v>Desarmar tapa de cilindros, carter y sacar pistones en motor viejo. Cambiar motor completo. Agregar aceite motor. Cambiar filtro de aceite y aire. Completar nivel de liquido de direccion hidraulica. Cambiar liquido refrigerante. Purgado del circuito de refrigeracion. Cambiar alternador.</v>
      </c>
      <c r="K3795" s="3" t="s">
        <v>1539</v>
      </c>
      <c r="L3795" s="3">
        <v>1</v>
      </c>
      <c r="M3795" s="10" t="s">
        <v>4405</v>
      </c>
      <c r="N3795" s="3" t="s">
        <v>771</v>
      </c>
      <c r="O3795" s="158">
        <v>15702.48</v>
      </c>
      <c r="P3795" s="158">
        <v>3297.52</v>
      </c>
      <c r="Q3795" s="7">
        <v>19000</v>
      </c>
      <c r="R3795" s="7" t="s">
        <v>1478</v>
      </c>
      <c r="S3795" s="8"/>
      <c r="T3795" s="11">
        <v>2</v>
      </c>
      <c r="U3795" s="158">
        <v>21487.61</v>
      </c>
      <c r="V3795" s="158">
        <v>4512.3900000000003</v>
      </c>
      <c r="W3795" s="76">
        <v>26000</v>
      </c>
      <c r="X3795" s="16">
        <f t="shared" si="990"/>
        <v>52000</v>
      </c>
      <c r="Y3795" s="3">
        <v>1</v>
      </c>
      <c r="Z3795" s="114">
        <v>661157.03</v>
      </c>
      <c r="AA3795" s="114">
        <v>138842.97</v>
      </c>
      <c r="AB3795" s="4">
        <v>800000</v>
      </c>
      <c r="AC3795" s="18">
        <f t="shared" si="982"/>
        <v>800000</v>
      </c>
      <c r="AD3795" s="19">
        <f t="shared" si="985"/>
        <v>800000</v>
      </c>
      <c r="AE3795" s="21">
        <f t="shared" si="981"/>
        <v>38000</v>
      </c>
      <c r="AF3795" s="20">
        <f t="shared" si="986"/>
        <v>45400.17</v>
      </c>
      <c r="AG3795" s="20">
        <f t="shared" si="987"/>
        <v>157500</v>
      </c>
      <c r="AH3795" s="20">
        <f t="shared" si="988"/>
        <v>800000</v>
      </c>
      <c r="AI3795" s="20">
        <f t="shared" si="992"/>
        <v>957500</v>
      </c>
      <c r="AJ3795" s="20">
        <f t="shared" si="993"/>
        <v>0</v>
      </c>
      <c r="AK3795" s="20">
        <f t="shared" si="983"/>
        <v>957500</v>
      </c>
      <c r="AL3795" s="171"/>
    </row>
    <row r="3796" spans="1:38" ht="15.75" customHeight="1" x14ac:dyDescent="0.25">
      <c r="A3796" s="3">
        <v>2221</v>
      </c>
      <c r="B3796" s="14">
        <f t="shared" si="991"/>
        <v>2</v>
      </c>
      <c r="C3796" s="9">
        <f>IF(A3796=A3795,C3795,"")</f>
        <v>45546</v>
      </c>
      <c r="D3796" s="3" t="str">
        <f>IF(A3796=A3795,D3795,"")</f>
        <v>Paez Federico</v>
      </c>
      <c r="E3796" s="14" t="str">
        <f t="shared" si="989"/>
        <v>2221Paez Federico2</v>
      </c>
      <c r="J3796" s="14" t="str">
        <f t="shared" si="984"/>
        <v xml:space="preserve">Desarmar tapa de cilindros, carter y sacar pistones en motor viejo. Cambiar motor completo. Agregar aceite motor. Cambiar filtro de aceite y aire. Completar nivel de liquido de direccion hidraulica. Cambiar liquido refrigerante. Purgado del circuito de refrigeracion. Cambiar alternador. </v>
      </c>
      <c r="L3796" s="3">
        <v>1</v>
      </c>
      <c r="M3796" s="10" t="s">
        <v>728</v>
      </c>
      <c r="N3796" s="3" t="s">
        <v>771</v>
      </c>
      <c r="O3796" s="158">
        <v>2902.46</v>
      </c>
      <c r="P3796" s="158">
        <v>609.51</v>
      </c>
      <c r="Q3796" s="174">
        <v>3511.97</v>
      </c>
      <c r="S3796" s="8"/>
      <c r="T3796" s="11">
        <v>4</v>
      </c>
      <c r="U3796" s="158">
        <v>10330.58</v>
      </c>
      <c r="V3796" s="158">
        <v>2169.42</v>
      </c>
      <c r="W3796" s="76">
        <v>12500</v>
      </c>
      <c r="X3796" s="16">
        <f t="shared" si="990"/>
        <v>50000</v>
      </c>
      <c r="AC3796" s="18">
        <f t="shared" si="982"/>
        <v>0</v>
      </c>
      <c r="AD3796" s="19">
        <f t="shared" si="985"/>
        <v>800000</v>
      </c>
      <c r="AE3796" s="21">
        <f t="shared" si="981"/>
        <v>14047.88</v>
      </c>
      <c r="AF3796" s="20">
        <f t="shared" si="986"/>
        <v>0</v>
      </c>
      <c r="AG3796" s="20">
        <f t="shared" si="987"/>
        <v>0</v>
      </c>
      <c r="AH3796" s="20">
        <f t="shared" si="988"/>
        <v>0</v>
      </c>
      <c r="AI3796" s="20">
        <f t="shared" si="992"/>
        <v>0</v>
      </c>
      <c r="AJ3796" s="20">
        <f t="shared" si="993"/>
        <v>0</v>
      </c>
      <c r="AK3796" s="20">
        <f t="shared" si="983"/>
        <v>0</v>
      </c>
      <c r="AL3796" s="171"/>
    </row>
    <row r="3797" spans="1:38" ht="15.75" customHeight="1" x14ac:dyDescent="0.25">
      <c r="A3797" s="3">
        <v>2221</v>
      </c>
      <c r="B3797" s="14">
        <f t="shared" si="991"/>
        <v>3</v>
      </c>
      <c r="C3797" s="9">
        <f>IF(A3797=A3796,C3796,"")</f>
        <v>45546</v>
      </c>
      <c r="D3797" s="3" t="str">
        <f>IF(A3797=A3796,D3796,"")</f>
        <v>Paez Federico</v>
      </c>
      <c r="E3797" s="14" t="str">
        <f t="shared" si="989"/>
        <v>2221Paez Federico3</v>
      </c>
      <c r="J3797" s="14" t="str">
        <f t="shared" si="984"/>
        <v xml:space="preserve">Desarmar tapa de cilindros, carter y sacar pistones en motor viejo. Cambiar motor completo. Agregar aceite motor. Cambiar filtro de aceite y aire. Completar nivel de liquido de direccion hidraulica. Cambiar liquido refrigerante. Purgado del circuito de refrigeracion. Cambiar alternador.  </v>
      </c>
      <c r="L3797" s="3">
        <v>1</v>
      </c>
      <c r="M3797" s="10" t="s">
        <v>789</v>
      </c>
      <c r="N3797" s="3" t="s">
        <v>771</v>
      </c>
      <c r="O3797" s="158">
        <v>1793.39</v>
      </c>
      <c r="P3797" s="158">
        <v>1006.61</v>
      </c>
      <c r="Q3797" s="7">
        <v>5800</v>
      </c>
      <c r="S3797" s="8"/>
      <c r="T3797" s="11">
        <v>1</v>
      </c>
      <c r="U3797" s="158">
        <v>6611.57</v>
      </c>
      <c r="V3797" s="158">
        <v>1388.43</v>
      </c>
      <c r="W3797" s="76">
        <v>8000</v>
      </c>
      <c r="X3797" s="16">
        <f t="shared" si="990"/>
        <v>8000</v>
      </c>
      <c r="AC3797" s="18">
        <f t="shared" si="982"/>
        <v>0</v>
      </c>
      <c r="AD3797" s="19">
        <f t="shared" si="985"/>
        <v>800000</v>
      </c>
      <c r="AE3797" s="21">
        <f t="shared" si="981"/>
        <v>5800</v>
      </c>
      <c r="AF3797" s="20">
        <f t="shared" si="986"/>
        <v>0</v>
      </c>
      <c r="AG3797" s="20">
        <f t="shared" si="987"/>
        <v>0</v>
      </c>
      <c r="AH3797" s="20">
        <f t="shared" si="988"/>
        <v>0</v>
      </c>
      <c r="AI3797" s="20">
        <f t="shared" si="992"/>
        <v>0</v>
      </c>
      <c r="AJ3797" s="20">
        <f t="shared" si="993"/>
        <v>0</v>
      </c>
      <c r="AK3797" s="20">
        <f t="shared" si="983"/>
        <v>0</v>
      </c>
      <c r="AL3797" s="171"/>
    </row>
    <row r="3798" spans="1:38" ht="15.75" customHeight="1" x14ac:dyDescent="0.25">
      <c r="A3798" s="3">
        <v>2221</v>
      </c>
      <c r="B3798" s="14">
        <f t="shared" si="991"/>
        <v>4</v>
      </c>
      <c r="C3798" s="9">
        <f>IF(A3798=A3797,C3797,"")</f>
        <v>45546</v>
      </c>
      <c r="D3798" s="3" t="str">
        <f>IF(A3798=A3797,D3797,"")</f>
        <v>Paez Federico</v>
      </c>
      <c r="E3798" s="14" t="str">
        <f t="shared" si="989"/>
        <v>2221Paez Federico4</v>
      </c>
      <c r="J3798" s="14" t="str">
        <f t="shared" si="984"/>
        <v xml:space="preserve">Desarmar tapa de cilindros, carter y sacar pistones en motor viejo. Cambiar motor completo. Agregar aceite motor. Cambiar filtro de aceite y aire. Completar nivel de liquido de direccion hidraulica. Cambiar liquido refrigerante. Purgado del circuito de refrigeracion. Cambiar alternador.   </v>
      </c>
      <c r="L3798" s="3">
        <v>1</v>
      </c>
      <c r="M3798" s="10" t="s">
        <v>886</v>
      </c>
      <c r="N3798" s="3" t="s">
        <v>771</v>
      </c>
      <c r="O3798" s="158">
        <v>4958.68</v>
      </c>
      <c r="P3798" s="158">
        <v>1041.32</v>
      </c>
      <c r="Q3798" s="7">
        <v>6000</v>
      </c>
      <c r="S3798" s="8"/>
      <c r="T3798" s="11">
        <v>1</v>
      </c>
      <c r="U3798" s="158">
        <v>9917.36</v>
      </c>
      <c r="V3798" s="158">
        <v>2082.64</v>
      </c>
      <c r="W3798" s="76">
        <v>12000</v>
      </c>
      <c r="X3798" s="16">
        <f t="shared" si="990"/>
        <v>12000</v>
      </c>
      <c r="AC3798" s="18">
        <f t="shared" si="982"/>
        <v>0</v>
      </c>
      <c r="AD3798" s="19">
        <f t="shared" si="985"/>
        <v>800000</v>
      </c>
      <c r="AE3798" s="21">
        <f t="shared" si="981"/>
        <v>6000</v>
      </c>
      <c r="AF3798" s="20">
        <f t="shared" si="986"/>
        <v>0</v>
      </c>
      <c r="AG3798" s="20">
        <f t="shared" si="987"/>
        <v>0</v>
      </c>
      <c r="AH3798" s="20">
        <f t="shared" si="988"/>
        <v>0</v>
      </c>
      <c r="AI3798" s="20">
        <f t="shared" si="992"/>
        <v>0</v>
      </c>
      <c r="AJ3798" s="20">
        <f t="shared" si="993"/>
        <v>0</v>
      </c>
      <c r="AK3798" s="20">
        <f t="shared" si="983"/>
        <v>0</v>
      </c>
      <c r="AL3798" s="171"/>
    </row>
    <row r="3799" spans="1:38" ht="15.75" customHeight="1" x14ac:dyDescent="0.25">
      <c r="A3799" s="3">
        <v>2221</v>
      </c>
      <c r="B3799" s="14">
        <f t="shared" si="991"/>
        <v>5</v>
      </c>
      <c r="C3799" s="9">
        <f>IF(A3799=A3798,C3798,"")</f>
        <v>45546</v>
      </c>
      <c r="D3799" s="3" t="str">
        <f>IF(A3799=A3798,D3798,"")</f>
        <v>Paez Federico</v>
      </c>
      <c r="E3799" s="14" t="str">
        <f t="shared" si="989"/>
        <v>2221Paez Federico5</v>
      </c>
      <c r="J3799" s="14" t="str">
        <f t="shared" si="984"/>
        <v xml:space="preserve">Desarmar tapa de cilindros, carter y sacar pistones en motor viejo. Cambiar motor completo. Agregar aceite motor. Cambiar filtro de aceite y aire. Completar nivel de liquido de direccion hidraulica. Cambiar liquido refrigerante. Purgado del circuito de refrigeracion. Cambiar alternador.    </v>
      </c>
      <c r="L3799" s="3">
        <v>1</v>
      </c>
      <c r="M3799" s="10" t="s">
        <v>1970</v>
      </c>
      <c r="N3799" s="3" t="s">
        <v>771</v>
      </c>
      <c r="O3799" s="158">
        <v>7593.56</v>
      </c>
      <c r="P3799" s="158">
        <v>1594.64</v>
      </c>
      <c r="Q3799" s="174">
        <v>9188.2000000000007</v>
      </c>
      <c r="S3799" s="8"/>
      <c r="T3799" s="11">
        <v>2</v>
      </c>
      <c r="U3799" s="158">
        <v>12396.7</v>
      </c>
      <c r="V3799" s="158">
        <v>2603.3000000000002</v>
      </c>
      <c r="W3799" s="76">
        <v>15000</v>
      </c>
      <c r="X3799" s="16">
        <f t="shared" si="990"/>
        <v>30000</v>
      </c>
      <c r="AC3799" s="18">
        <f t="shared" si="982"/>
        <v>0</v>
      </c>
      <c r="AD3799" s="19">
        <f t="shared" si="985"/>
        <v>800000</v>
      </c>
      <c r="AE3799" s="21">
        <f t="shared" si="981"/>
        <v>18376.400000000001</v>
      </c>
      <c r="AF3799" s="20">
        <f t="shared" si="986"/>
        <v>0</v>
      </c>
      <c r="AG3799" s="20">
        <f t="shared" si="987"/>
        <v>0</v>
      </c>
      <c r="AH3799" s="20">
        <f t="shared" si="988"/>
        <v>0</v>
      </c>
      <c r="AI3799" s="20">
        <f t="shared" si="992"/>
        <v>0</v>
      </c>
      <c r="AJ3799" s="20">
        <f t="shared" si="993"/>
        <v>0</v>
      </c>
      <c r="AK3799" s="20">
        <f t="shared" si="983"/>
        <v>0</v>
      </c>
      <c r="AL3799" s="171"/>
    </row>
    <row r="3800" spans="1:38" ht="15.75" customHeight="1" x14ac:dyDescent="0.25">
      <c r="A3800" s="3">
        <v>2221</v>
      </c>
      <c r="B3800" s="14">
        <f t="shared" si="991"/>
        <v>6</v>
      </c>
      <c r="C3800" s="9">
        <f>IF(A3800=A3799,C3799,"")</f>
        <v>45546</v>
      </c>
      <c r="D3800" s="3" t="str">
        <f>IF(A3800=A3799,D3799,"")</f>
        <v>Paez Federico</v>
      </c>
      <c r="E3800" s="14" t="str">
        <f t="shared" si="989"/>
        <v>2221Paez Federico6</v>
      </c>
      <c r="J3800" s="14" t="str">
        <f t="shared" si="984"/>
        <v xml:space="preserve">Desarmar tapa de cilindros, carter y sacar pistones en motor viejo. Cambiar motor completo. Agregar aceite motor. Cambiar filtro de aceite y aire. Completar nivel de liquido de direccion hidraulica. Cambiar liquido refrigerante. Purgado del circuito de refrigeracion. Cambiar alternador.     </v>
      </c>
      <c r="L3800" s="3">
        <v>1</v>
      </c>
      <c r="M3800" s="10" t="s">
        <v>1431</v>
      </c>
      <c r="N3800" s="3" t="s">
        <v>771</v>
      </c>
      <c r="O3800" s="158">
        <v>1570.25</v>
      </c>
      <c r="P3800" s="158">
        <v>329.75</v>
      </c>
      <c r="Q3800" s="7">
        <v>1900</v>
      </c>
      <c r="S3800" s="8"/>
      <c r="T3800" s="11">
        <v>1</v>
      </c>
      <c r="U3800" s="158">
        <v>4545.46</v>
      </c>
      <c r="V3800" s="158">
        <v>954.54</v>
      </c>
      <c r="W3800" s="76">
        <v>5500</v>
      </c>
      <c r="X3800" s="16">
        <f t="shared" si="990"/>
        <v>5500</v>
      </c>
      <c r="AC3800" s="18">
        <f t="shared" si="982"/>
        <v>0</v>
      </c>
      <c r="AD3800" s="19">
        <f t="shared" si="985"/>
        <v>800000</v>
      </c>
      <c r="AE3800" s="21">
        <f t="shared" si="981"/>
        <v>1900</v>
      </c>
      <c r="AF3800" s="20">
        <f t="shared" si="986"/>
        <v>0</v>
      </c>
      <c r="AG3800" s="20">
        <f t="shared" si="987"/>
        <v>0</v>
      </c>
      <c r="AH3800" s="20">
        <f t="shared" si="988"/>
        <v>0</v>
      </c>
      <c r="AI3800" s="20">
        <f t="shared" si="992"/>
        <v>0</v>
      </c>
      <c r="AJ3800" s="20">
        <f t="shared" si="993"/>
        <v>0</v>
      </c>
      <c r="AK3800" s="20">
        <f t="shared" si="983"/>
        <v>0</v>
      </c>
      <c r="AL3800" s="171"/>
    </row>
    <row r="3801" spans="1:38" ht="15.75" customHeight="1" x14ac:dyDescent="0.25">
      <c r="A3801" s="3">
        <v>2222</v>
      </c>
      <c r="B3801" s="14">
        <f t="shared" si="991"/>
        <v>1</v>
      </c>
      <c r="C3801" s="9">
        <v>45546</v>
      </c>
      <c r="D3801" s="3" t="s">
        <v>327</v>
      </c>
      <c r="E3801" s="14" t="str">
        <f t="shared" si="989"/>
        <v>2222Dominguez Juan1</v>
      </c>
      <c r="F3801" s="119" t="s">
        <v>4406</v>
      </c>
      <c r="G3801" s="119" t="s">
        <v>2446</v>
      </c>
      <c r="H3801" s="119">
        <v>29069</v>
      </c>
      <c r="I3801" s="10" t="s">
        <v>2702</v>
      </c>
      <c r="J3801" s="14" t="str">
        <f t="shared" si="984"/>
        <v>Service completo. Cambio de aceite y filtros. Control general del vehiculo. Rotacion de ruedas. Lavado motor.</v>
      </c>
      <c r="K3801" s="3" t="s">
        <v>2390</v>
      </c>
      <c r="L3801" s="3">
        <v>1</v>
      </c>
      <c r="M3801" s="10" t="s">
        <v>918</v>
      </c>
      <c r="N3801" s="3" t="s">
        <v>771</v>
      </c>
      <c r="O3801" s="158">
        <v>24793.39</v>
      </c>
      <c r="P3801" s="158">
        <v>5206.6099999999997</v>
      </c>
      <c r="Q3801" s="7">
        <v>30000</v>
      </c>
      <c r="R3801" s="7" t="s">
        <v>1478</v>
      </c>
      <c r="S3801" s="8"/>
      <c r="T3801" s="11">
        <v>1</v>
      </c>
      <c r="U3801" s="158">
        <v>41322.32</v>
      </c>
      <c r="V3801" s="158">
        <v>8677.68</v>
      </c>
      <c r="W3801" s="76">
        <v>50000</v>
      </c>
      <c r="X3801" s="16">
        <f t="shared" si="990"/>
        <v>50000</v>
      </c>
      <c r="Y3801" s="3">
        <v>1</v>
      </c>
      <c r="Z3801" s="114">
        <v>57851.24</v>
      </c>
      <c r="AA3801" s="114">
        <v>12148.76</v>
      </c>
      <c r="AB3801" s="4">
        <v>70000</v>
      </c>
      <c r="AC3801" s="18">
        <f t="shared" si="982"/>
        <v>70000</v>
      </c>
      <c r="AD3801" s="19">
        <f t="shared" si="985"/>
        <v>70000</v>
      </c>
      <c r="AE3801" s="21">
        <f t="shared" ref="AE3801:AE3864" si="994">+(Q3801)*T3801</f>
        <v>30000</v>
      </c>
      <c r="AF3801" s="20">
        <f t="shared" si="986"/>
        <v>36965</v>
      </c>
      <c r="AG3801" s="20">
        <f t="shared" si="987"/>
        <v>116000</v>
      </c>
      <c r="AH3801" s="20">
        <f t="shared" si="988"/>
        <v>70000</v>
      </c>
      <c r="AI3801" s="20">
        <f t="shared" si="992"/>
        <v>186000</v>
      </c>
      <c r="AJ3801" s="20">
        <f t="shared" si="993"/>
        <v>0</v>
      </c>
      <c r="AK3801" s="20">
        <f t="shared" si="983"/>
        <v>186000</v>
      </c>
      <c r="AL3801" s="171"/>
    </row>
    <row r="3802" spans="1:38" ht="15.75" customHeight="1" x14ac:dyDescent="0.25">
      <c r="A3802" s="3">
        <v>2222</v>
      </c>
      <c r="B3802" s="14">
        <f t="shared" si="991"/>
        <v>2</v>
      </c>
      <c r="C3802" s="9">
        <f>IF(A3802=A3801,C3801,"")</f>
        <v>45546</v>
      </c>
      <c r="D3802" s="3" t="str">
        <f>IF(A3802=A3801,D3801,"")</f>
        <v>Dominguez Juan</v>
      </c>
      <c r="E3802" s="14" t="str">
        <f t="shared" si="989"/>
        <v>2222Dominguez Juan2</v>
      </c>
      <c r="J3802" s="14" t="str">
        <f t="shared" si="984"/>
        <v xml:space="preserve">Service completo. Cambio de aceite y filtros. Control general del vehiculo. Rotacion de ruedas. Lavado motor. </v>
      </c>
      <c r="L3802" s="3">
        <v>1</v>
      </c>
      <c r="M3802" s="10" t="s">
        <v>2447</v>
      </c>
      <c r="N3802" s="3" t="s">
        <v>771</v>
      </c>
      <c r="O3802" s="158">
        <v>5756.2</v>
      </c>
      <c r="P3802" s="158">
        <v>1208.8</v>
      </c>
      <c r="Q3802" s="7">
        <v>6965</v>
      </c>
      <c r="S3802" s="8"/>
      <c r="T3802" s="11">
        <v>3</v>
      </c>
      <c r="U3802" s="158">
        <v>18181.82</v>
      </c>
      <c r="V3802" s="158">
        <v>3818.18</v>
      </c>
      <c r="W3802" s="76">
        <v>22000</v>
      </c>
      <c r="X3802" s="16">
        <f t="shared" si="990"/>
        <v>66000</v>
      </c>
      <c r="AC3802" s="18">
        <f t="shared" si="982"/>
        <v>0</v>
      </c>
      <c r="AD3802" s="19">
        <f t="shared" si="985"/>
        <v>70000</v>
      </c>
      <c r="AE3802" s="21">
        <f t="shared" si="994"/>
        <v>20895</v>
      </c>
      <c r="AF3802" s="20">
        <f t="shared" si="986"/>
        <v>0</v>
      </c>
      <c r="AG3802" s="20">
        <f t="shared" si="987"/>
        <v>0</v>
      </c>
      <c r="AH3802" s="20">
        <f t="shared" si="988"/>
        <v>0</v>
      </c>
      <c r="AI3802" s="20">
        <f t="shared" si="992"/>
        <v>0</v>
      </c>
      <c r="AJ3802" s="20">
        <f t="shared" si="993"/>
        <v>0</v>
      </c>
      <c r="AK3802" s="20">
        <f t="shared" si="983"/>
        <v>0</v>
      </c>
      <c r="AL3802" s="171"/>
    </row>
    <row r="3803" spans="1:38" ht="15.75" customHeight="1" x14ac:dyDescent="0.25">
      <c r="A3803" s="3">
        <v>2223</v>
      </c>
      <c r="B3803" s="14">
        <f t="shared" si="991"/>
        <v>1</v>
      </c>
      <c r="C3803" s="9">
        <v>45547</v>
      </c>
      <c r="D3803" s="3" t="s">
        <v>4412</v>
      </c>
      <c r="E3803" s="14" t="str">
        <f t="shared" si="989"/>
        <v>2223Perafan Andrea1</v>
      </c>
      <c r="F3803" s="119" t="s">
        <v>4413</v>
      </c>
      <c r="G3803" s="119" t="s">
        <v>3887</v>
      </c>
      <c r="H3803" s="119">
        <v>142907</v>
      </c>
      <c r="I3803" s="10" t="s">
        <v>4416</v>
      </c>
      <c r="J3803" s="14" t="str">
        <f t="shared" si="984"/>
        <v xml:space="preserve">Service completo. Cambio de aceite y filtros. Control general del vehiculo. Cambiar bieleta de barra estabilizadora lado derecho. Cambiar rotula inferior izquierda. Cambiar termostato completo. Agregar liquido refrigerante nuevo. Purgado del circuito de refrigeracion. Lavado del deposito de agua. Desatapar y cambiar conexion de manguera de purgado de refrigerante cuyo circuito pasa por compresor de gas. Regular convergencia. Cambias ambas correas poly-v elasticas. Control de bolilleros de ruedas. Lavado motor. Desarmar distribucion completa. Control de estado de la misma. Se encuentra en buenas condiciones. Se recomienda cambiar en aproximadamente 30mil KM. </v>
      </c>
      <c r="K3803" s="3" t="s">
        <v>2390</v>
      </c>
      <c r="L3803" s="3">
        <v>1</v>
      </c>
      <c r="M3803" s="10" t="s">
        <v>918</v>
      </c>
      <c r="N3803" s="3" t="s">
        <v>771</v>
      </c>
      <c r="O3803" s="158">
        <v>23140.5</v>
      </c>
      <c r="P3803" s="158">
        <v>4859.5</v>
      </c>
      <c r="Q3803" s="7">
        <v>28000</v>
      </c>
      <c r="R3803" s="7" t="s">
        <v>1478</v>
      </c>
      <c r="S3803" s="8"/>
      <c r="T3803" s="11">
        <v>1</v>
      </c>
      <c r="U3803" s="158">
        <v>37190.089999999997</v>
      </c>
      <c r="V3803" s="158">
        <v>7809.91</v>
      </c>
      <c r="W3803" s="76">
        <v>45000</v>
      </c>
      <c r="X3803" s="16">
        <f t="shared" si="990"/>
        <v>45000</v>
      </c>
      <c r="Y3803" s="3">
        <v>1</v>
      </c>
      <c r="Z3803" s="114">
        <v>173553.72</v>
      </c>
      <c r="AA3803" s="114">
        <v>36446.28</v>
      </c>
      <c r="AB3803" s="4">
        <v>210000</v>
      </c>
      <c r="AC3803" s="18">
        <f t="shared" si="982"/>
        <v>210000</v>
      </c>
      <c r="AD3803" s="19">
        <f t="shared" si="985"/>
        <v>210000</v>
      </c>
      <c r="AE3803" s="21">
        <f t="shared" si="994"/>
        <v>28000</v>
      </c>
      <c r="AF3803" s="20">
        <f t="shared" si="986"/>
        <v>152046.16999999998</v>
      </c>
      <c r="AG3803" s="20">
        <f t="shared" si="987"/>
        <v>315300</v>
      </c>
      <c r="AH3803" s="20">
        <f t="shared" si="988"/>
        <v>210000</v>
      </c>
      <c r="AI3803" s="20">
        <f t="shared" si="992"/>
        <v>525300</v>
      </c>
      <c r="AJ3803" s="20">
        <f t="shared" si="993"/>
        <v>0</v>
      </c>
      <c r="AK3803" s="20">
        <f t="shared" si="983"/>
        <v>525300</v>
      </c>
      <c r="AL3803" s="171"/>
    </row>
    <row r="3804" spans="1:38" ht="15.75" customHeight="1" x14ac:dyDescent="0.25">
      <c r="A3804" s="3">
        <v>2223</v>
      </c>
      <c r="B3804" s="14">
        <f t="shared" si="991"/>
        <v>2</v>
      </c>
      <c r="C3804" s="9">
        <f t="shared" ref="C3804:C3809" si="995">IF(A3804=A3803,C3803,"")</f>
        <v>45547</v>
      </c>
      <c r="D3804" s="3" t="str">
        <f t="shared" ref="D3804:D3809" si="996">IF(A3804=A3803,D3803,"")</f>
        <v>Perafan Andrea</v>
      </c>
      <c r="E3804" s="14" t="str">
        <f t="shared" si="989"/>
        <v>2223Perafan Andrea2</v>
      </c>
      <c r="J3804" s="14" t="str">
        <f t="shared" si="984"/>
        <v xml:space="preserve">Service completo. Cambio de aceite y filtros. Control general del vehiculo. Cambiar bieleta de barra estabilizadora lado derecho. Cambiar rotula inferior izquierda. Cambiar termostato completo. Agregar liquido refrigerante nuevo. Purgado del circuito de refrigeracion. Lavado del deposito de agua. Desatapar y cambiar conexion de manguera de purgado de refrigerante cuyo circuito pasa por compresor de gas. Regular convergencia. Cambias ambas correas poly-v elasticas. Control de bolilleros de ruedas. Lavado motor. Desarmar distribucion completa. Control de estado de la misma. Se encuentra en buenas condiciones. Se recomienda cambiar en aproximadamente 30mil KM.  </v>
      </c>
      <c r="L3804" s="3">
        <v>1</v>
      </c>
      <c r="M3804" s="10" t="s">
        <v>728</v>
      </c>
      <c r="N3804" s="3" t="s">
        <v>771</v>
      </c>
      <c r="O3804" s="158">
        <v>2902.46</v>
      </c>
      <c r="P3804" s="158">
        <v>609.51</v>
      </c>
      <c r="Q3804" s="174">
        <v>3511.97</v>
      </c>
      <c r="S3804" s="8"/>
      <c r="T3804" s="11">
        <v>4</v>
      </c>
      <c r="U3804" s="158">
        <v>10330.58</v>
      </c>
      <c r="V3804" s="158">
        <v>2169.42</v>
      </c>
      <c r="W3804" s="76">
        <v>12500</v>
      </c>
      <c r="X3804" s="16">
        <f t="shared" si="990"/>
        <v>50000</v>
      </c>
      <c r="AC3804" s="18">
        <f t="shared" si="982"/>
        <v>0</v>
      </c>
      <c r="AD3804" s="19">
        <f t="shared" si="985"/>
        <v>210000</v>
      </c>
      <c r="AE3804" s="21">
        <f t="shared" si="994"/>
        <v>14047.88</v>
      </c>
      <c r="AF3804" s="20">
        <f t="shared" si="986"/>
        <v>0</v>
      </c>
      <c r="AG3804" s="20">
        <f t="shared" si="987"/>
        <v>0</v>
      </c>
      <c r="AH3804" s="20">
        <f t="shared" si="988"/>
        <v>0</v>
      </c>
      <c r="AI3804" s="20">
        <f t="shared" si="992"/>
        <v>0</v>
      </c>
      <c r="AJ3804" s="20">
        <f t="shared" si="993"/>
        <v>0</v>
      </c>
      <c r="AK3804" s="20">
        <f t="shared" si="983"/>
        <v>0</v>
      </c>
      <c r="AL3804" s="171"/>
    </row>
    <row r="3805" spans="1:38" ht="15.75" customHeight="1" x14ac:dyDescent="0.25">
      <c r="A3805" s="3">
        <v>2223</v>
      </c>
      <c r="B3805" s="14">
        <f t="shared" si="991"/>
        <v>3</v>
      </c>
      <c r="C3805" s="9">
        <f t="shared" si="995"/>
        <v>45547</v>
      </c>
      <c r="D3805" s="3" t="str">
        <f t="shared" si="996"/>
        <v>Perafan Andrea</v>
      </c>
      <c r="E3805" s="14" t="str">
        <f t="shared" si="989"/>
        <v>2223Perafan Andrea3</v>
      </c>
      <c r="J3805" s="14" t="str">
        <f t="shared" si="984"/>
        <v xml:space="preserve">Service completo. Cambio de aceite y filtros. Control general del vehiculo. Cambiar bieleta de barra estabilizadora lado derecho. Cambiar rotula inferior izquierda. Cambiar termostato completo. Agregar liquido refrigerante nuevo. Purgado del circuito de refrigeracion. Lavado del deposito de agua. Desatapar y cambiar conexion de manguera de purgado de refrigerante cuyo circuito pasa por compresor de gas. Regular convergencia. Cambias ambas correas poly-v elasticas. Control de bolilleros de ruedas. Lavado motor. Desarmar distribucion completa. Control de estado de la misma. Se encuentra en buenas condiciones. Se recomienda cambiar en aproximadamente 30mil KM.   </v>
      </c>
      <c r="L3805" s="3">
        <v>1</v>
      </c>
      <c r="M3805" s="10" t="s">
        <v>2158</v>
      </c>
      <c r="N3805" s="3" t="s">
        <v>771</v>
      </c>
      <c r="O3805" s="158">
        <v>14049.59</v>
      </c>
      <c r="P3805" s="158">
        <v>2950.41</v>
      </c>
      <c r="Q3805" s="7">
        <v>17000</v>
      </c>
      <c r="S3805" s="8"/>
      <c r="T3805" s="11">
        <v>1</v>
      </c>
      <c r="U3805" s="158">
        <v>20661.16</v>
      </c>
      <c r="V3805" s="158">
        <v>4338.84</v>
      </c>
      <c r="W3805" s="76">
        <v>25000</v>
      </c>
      <c r="X3805" s="16">
        <f t="shared" si="990"/>
        <v>25000</v>
      </c>
      <c r="AC3805" s="18">
        <f t="shared" si="982"/>
        <v>0</v>
      </c>
      <c r="AD3805" s="19">
        <f t="shared" si="985"/>
        <v>210000</v>
      </c>
      <c r="AE3805" s="21">
        <f t="shared" si="994"/>
        <v>17000</v>
      </c>
      <c r="AF3805" s="20">
        <f t="shared" si="986"/>
        <v>0</v>
      </c>
      <c r="AG3805" s="20">
        <f t="shared" si="987"/>
        <v>0</v>
      </c>
      <c r="AH3805" s="20">
        <f t="shared" si="988"/>
        <v>0</v>
      </c>
      <c r="AI3805" s="20">
        <f t="shared" si="992"/>
        <v>0</v>
      </c>
      <c r="AJ3805" s="20">
        <f t="shared" si="993"/>
        <v>0</v>
      </c>
      <c r="AK3805" s="20">
        <f t="shared" si="983"/>
        <v>0</v>
      </c>
      <c r="AL3805" s="171"/>
    </row>
    <row r="3806" spans="1:38" ht="15.75" customHeight="1" x14ac:dyDescent="0.25">
      <c r="A3806" s="3">
        <v>2223</v>
      </c>
      <c r="B3806" s="14">
        <f t="shared" si="991"/>
        <v>4</v>
      </c>
      <c r="C3806" s="9">
        <f t="shared" si="995"/>
        <v>45547</v>
      </c>
      <c r="D3806" s="3" t="str">
        <f t="shared" si="996"/>
        <v>Perafan Andrea</v>
      </c>
      <c r="E3806" s="14" t="str">
        <f t="shared" si="989"/>
        <v>2223Perafan Andrea4</v>
      </c>
      <c r="J3806" s="14" t="str">
        <f t="shared" si="984"/>
        <v xml:space="preserve">Service completo. Cambio de aceite y filtros. Control general del vehiculo. Cambiar bieleta de barra estabilizadora lado derecho. Cambiar rotula inferior izquierda. Cambiar termostato completo. Agregar liquido refrigerante nuevo. Purgado del circuito de refrigeracion. Lavado del deposito de agua. Desatapar y cambiar conexion de manguera de purgado de refrigerante cuyo circuito pasa por compresor de gas. Regular convergencia. Cambias ambas correas poly-v elasticas. Control de bolilleros de ruedas. Lavado motor. Desarmar distribucion completa. Control de estado de la misma. Se encuentra en buenas condiciones. Se recomienda cambiar en aproximadamente 30mil KM.    </v>
      </c>
      <c r="L3806" s="3">
        <v>1</v>
      </c>
      <c r="M3806" s="10" t="s">
        <v>2789</v>
      </c>
      <c r="N3806" s="3" t="s">
        <v>734</v>
      </c>
      <c r="O3806" s="158">
        <v>21157.03</v>
      </c>
      <c r="P3806" s="158">
        <v>4442.97</v>
      </c>
      <c r="Q3806" s="7">
        <v>25600</v>
      </c>
      <c r="S3806" s="8"/>
      <c r="T3806" s="11">
        <v>1</v>
      </c>
      <c r="U3806" s="158">
        <v>26446.28</v>
      </c>
      <c r="V3806" s="158">
        <v>5553.72</v>
      </c>
      <c r="W3806" s="76">
        <v>32000</v>
      </c>
      <c r="X3806" s="16">
        <f t="shared" si="990"/>
        <v>32000</v>
      </c>
      <c r="AC3806" s="18">
        <f t="shared" si="982"/>
        <v>0</v>
      </c>
      <c r="AD3806" s="19">
        <f t="shared" si="985"/>
        <v>210000</v>
      </c>
      <c r="AE3806" s="21">
        <f t="shared" si="994"/>
        <v>25600</v>
      </c>
      <c r="AF3806" s="20">
        <f t="shared" si="986"/>
        <v>0</v>
      </c>
      <c r="AG3806" s="20">
        <f t="shared" si="987"/>
        <v>0</v>
      </c>
      <c r="AH3806" s="20">
        <f t="shared" si="988"/>
        <v>0</v>
      </c>
      <c r="AI3806" s="20">
        <f t="shared" si="992"/>
        <v>0</v>
      </c>
      <c r="AJ3806" s="20">
        <f t="shared" si="993"/>
        <v>0</v>
      </c>
      <c r="AK3806" s="20">
        <f t="shared" si="983"/>
        <v>0</v>
      </c>
      <c r="AL3806" s="171"/>
    </row>
    <row r="3807" spans="1:38" ht="15.75" customHeight="1" x14ac:dyDescent="0.25">
      <c r="A3807" s="3">
        <v>2223</v>
      </c>
      <c r="B3807" s="14">
        <f t="shared" si="991"/>
        <v>5</v>
      </c>
      <c r="C3807" s="9">
        <f t="shared" si="995"/>
        <v>45547</v>
      </c>
      <c r="D3807" s="3" t="str">
        <f t="shared" si="996"/>
        <v>Perafan Andrea</v>
      </c>
      <c r="E3807" s="14" t="str">
        <f t="shared" si="989"/>
        <v>2223Perafan Andrea5</v>
      </c>
      <c r="J3807" s="14" t="str">
        <f t="shared" si="984"/>
        <v xml:space="preserve">Service completo. Cambio de aceite y filtros. Control general del vehiculo. Cambiar bieleta de barra estabilizadora lado derecho. Cambiar rotula inferior izquierda. Cambiar termostato completo. Agregar liquido refrigerante nuevo. Purgado del circuito de refrigeracion. Lavado del deposito de agua. Desatapar y cambiar conexion de manguera de purgado de refrigerante cuyo circuito pasa por compresor de gas. Regular convergencia. Cambias ambas correas poly-v elasticas. Control de bolilleros de ruedas. Lavado motor. Desarmar distribucion completa. Control de estado de la misma. Se encuentra en buenas condiciones. Se recomienda cambiar en aproximadamente 30mil KM.     </v>
      </c>
      <c r="L3807" s="3">
        <v>1</v>
      </c>
      <c r="M3807" s="10" t="s">
        <v>2126</v>
      </c>
      <c r="N3807" s="3" t="s">
        <v>771</v>
      </c>
      <c r="O3807" s="158">
        <v>38016.53</v>
      </c>
      <c r="P3807" s="158">
        <v>7983.47</v>
      </c>
      <c r="Q3807" s="7">
        <v>46000</v>
      </c>
      <c r="S3807" s="8"/>
      <c r="T3807" s="11">
        <v>1</v>
      </c>
      <c r="U3807" s="158">
        <v>61983.48</v>
      </c>
      <c r="V3807" s="158">
        <v>13016.52</v>
      </c>
      <c r="W3807" s="76">
        <v>75000</v>
      </c>
      <c r="X3807" s="16">
        <f t="shared" si="990"/>
        <v>75000</v>
      </c>
      <c r="AC3807" s="18">
        <f t="shared" si="982"/>
        <v>0</v>
      </c>
      <c r="AD3807" s="19">
        <f t="shared" si="985"/>
        <v>210000</v>
      </c>
      <c r="AE3807" s="21">
        <f t="shared" si="994"/>
        <v>46000</v>
      </c>
      <c r="AF3807" s="20">
        <f t="shared" si="986"/>
        <v>0</v>
      </c>
      <c r="AG3807" s="20">
        <f t="shared" si="987"/>
        <v>0</v>
      </c>
      <c r="AH3807" s="20">
        <f t="shared" si="988"/>
        <v>0</v>
      </c>
      <c r="AI3807" s="20">
        <f t="shared" si="992"/>
        <v>0</v>
      </c>
      <c r="AJ3807" s="20">
        <f t="shared" si="993"/>
        <v>0</v>
      </c>
      <c r="AK3807" s="20">
        <f t="shared" si="983"/>
        <v>0</v>
      </c>
      <c r="AL3807" s="171"/>
    </row>
    <row r="3808" spans="1:38" ht="15.75" customHeight="1" x14ac:dyDescent="0.25">
      <c r="A3808" s="3">
        <v>2223</v>
      </c>
      <c r="B3808" s="14">
        <f t="shared" si="991"/>
        <v>6</v>
      </c>
      <c r="C3808" s="9">
        <f t="shared" si="995"/>
        <v>45547</v>
      </c>
      <c r="D3808" s="3" t="str">
        <f t="shared" si="996"/>
        <v>Perafan Andrea</v>
      </c>
      <c r="E3808" s="14" t="str">
        <f t="shared" si="989"/>
        <v>2223Perafan Andrea6</v>
      </c>
      <c r="J3808" s="14" t="str">
        <f t="shared" si="984"/>
        <v xml:space="preserve">Service completo. Cambio de aceite y filtros. Control general del vehiculo. Cambiar bieleta de barra estabilizadora lado derecho. Cambiar rotula inferior izquierda. Cambiar termostato completo. Agregar liquido refrigerante nuevo. Purgado del circuito de refrigeracion. Lavado del deposito de agua. Desatapar y cambiar conexion de manguera de purgado de refrigerante cuyo circuito pasa por compresor de gas. Regular convergencia. Cambias ambas correas poly-v elasticas. Control de bolilleros de ruedas. Lavado motor. Desarmar distribucion completa. Control de estado de la misma. Se encuentra en buenas condiciones. Se recomienda cambiar en aproximadamente 30mil KM.      </v>
      </c>
      <c r="L3808" s="3">
        <v>1</v>
      </c>
      <c r="M3808" s="10" t="s">
        <v>1970</v>
      </c>
      <c r="N3808" s="3" t="s">
        <v>771</v>
      </c>
      <c r="O3808" s="158">
        <v>7593.56</v>
      </c>
      <c r="P3808" s="158">
        <v>1594.64</v>
      </c>
      <c r="Q3808" s="174">
        <v>9188.2000000000007</v>
      </c>
      <c r="S3808" s="8"/>
      <c r="T3808" s="11">
        <v>2</v>
      </c>
      <c r="U3808" s="158">
        <v>12396.7</v>
      </c>
      <c r="V3808" s="158">
        <v>2603.3000000000002</v>
      </c>
      <c r="W3808" s="76">
        <v>15000</v>
      </c>
      <c r="X3808" s="16">
        <f t="shared" si="990"/>
        <v>30000</v>
      </c>
      <c r="AC3808" s="18">
        <f t="shared" si="982"/>
        <v>0</v>
      </c>
      <c r="AD3808" s="19">
        <f t="shared" si="985"/>
        <v>210000</v>
      </c>
      <c r="AE3808" s="21">
        <f t="shared" si="994"/>
        <v>18376.400000000001</v>
      </c>
      <c r="AF3808" s="20">
        <f t="shared" si="986"/>
        <v>0</v>
      </c>
      <c r="AG3808" s="20">
        <f t="shared" si="987"/>
        <v>0</v>
      </c>
      <c r="AH3808" s="20">
        <f t="shared" si="988"/>
        <v>0</v>
      </c>
      <c r="AI3808" s="20">
        <f t="shared" si="992"/>
        <v>0</v>
      </c>
      <c r="AJ3808" s="20">
        <f t="shared" si="993"/>
        <v>0</v>
      </c>
      <c r="AK3808" s="20">
        <f t="shared" si="983"/>
        <v>0</v>
      </c>
      <c r="AL3808" s="171"/>
    </row>
    <row r="3809" spans="1:38" ht="15.75" customHeight="1" x14ac:dyDescent="0.25">
      <c r="A3809" s="3">
        <v>2223</v>
      </c>
      <c r="B3809" s="14">
        <f t="shared" si="991"/>
        <v>7</v>
      </c>
      <c r="C3809" s="9">
        <f t="shared" si="995"/>
        <v>45547</v>
      </c>
      <c r="D3809" s="3" t="str">
        <f t="shared" si="996"/>
        <v>Perafan Andrea</v>
      </c>
      <c r="E3809" s="14" t="str">
        <f t="shared" si="989"/>
        <v>2223Perafan Andrea7</v>
      </c>
      <c r="J3809" s="14" t="str">
        <f t="shared" si="984"/>
        <v xml:space="preserve">Service completo. Cambio de aceite y filtros. Control general del vehiculo. Cambiar bieleta de barra estabilizadora lado derecho. Cambiar rotula inferior izquierda. Cambiar termostato completo. Agregar liquido refrigerante nuevo. Purgado del circuito de refrigeracion. Lavado del deposito de agua. Desatapar y cambiar conexion de manguera de purgado de refrigerante cuyo circuito pasa por compresor de gas. Regular convergencia. Cambias ambas correas poly-v elasticas. Control de bolilleros de ruedas. Lavado motor. Desarmar distribucion completa. Control de estado de la misma. Se encuentra en buenas condiciones. Se recomienda cambiar en aproximadamente 30mil KM.       </v>
      </c>
      <c r="L3809" s="3">
        <v>1</v>
      </c>
      <c r="M3809" s="10" t="s">
        <v>1431</v>
      </c>
      <c r="N3809" s="3" t="s">
        <v>771</v>
      </c>
      <c r="O3809" s="158">
        <v>1570.25</v>
      </c>
      <c r="P3809" s="158">
        <v>329.75</v>
      </c>
      <c r="Q3809" s="7">
        <v>1900</v>
      </c>
      <c r="S3809" s="8"/>
      <c r="T3809" s="11">
        <v>1</v>
      </c>
      <c r="U3809" s="158">
        <v>4545.46</v>
      </c>
      <c r="V3809" s="158">
        <v>954.54</v>
      </c>
      <c r="W3809" s="76">
        <v>5500</v>
      </c>
      <c r="X3809" s="16">
        <f t="shared" si="990"/>
        <v>5500</v>
      </c>
      <c r="AC3809" s="18">
        <f t="shared" si="982"/>
        <v>0</v>
      </c>
      <c r="AD3809" s="19">
        <f t="shared" si="985"/>
        <v>210000</v>
      </c>
      <c r="AE3809" s="21">
        <f t="shared" si="994"/>
        <v>1900</v>
      </c>
      <c r="AF3809" s="20">
        <f t="shared" si="986"/>
        <v>0</v>
      </c>
      <c r="AG3809" s="20">
        <f t="shared" si="987"/>
        <v>0</v>
      </c>
      <c r="AH3809" s="20">
        <f t="shared" si="988"/>
        <v>0</v>
      </c>
      <c r="AI3809" s="20">
        <f t="shared" si="992"/>
        <v>0</v>
      </c>
      <c r="AJ3809" s="20">
        <f t="shared" si="993"/>
        <v>0</v>
      </c>
      <c r="AK3809" s="20">
        <f t="shared" si="983"/>
        <v>0</v>
      </c>
      <c r="AL3809" s="171"/>
    </row>
    <row r="3810" spans="1:38" ht="15.75" customHeight="1" x14ac:dyDescent="0.25">
      <c r="A3810" s="3">
        <v>2223</v>
      </c>
      <c r="B3810" s="14">
        <f t="shared" si="991"/>
        <v>8</v>
      </c>
      <c r="C3810" s="9">
        <v>45547</v>
      </c>
      <c r="D3810" s="3" t="s">
        <v>4412</v>
      </c>
      <c r="E3810" s="14" t="str">
        <f t="shared" si="989"/>
        <v>2223Perafan Andrea8</v>
      </c>
      <c r="J3810" s="14" t="str">
        <f t="shared" si="984"/>
        <v xml:space="preserve">Service completo. Cambio de aceite y filtros. Control general del vehiculo. Cambiar bieleta de barra estabilizadora lado derecho. Cambiar rotula inferior izquierda. Cambiar termostato completo. Agregar liquido refrigerante nuevo. Purgado del circuito de refrigeracion. Lavado del deposito de agua. Desatapar y cambiar conexion de manguera de purgado de refrigerante cuyo circuito pasa por compresor de gas. Regular convergencia. Cambias ambas correas poly-v elasticas. Control de bolilleros de ruedas. Lavado motor. Desarmar distribucion completa. Control de estado de la misma. Se encuentra en buenas condiciones. Se recomienda cambiar en aproximadamente 30mil KM.        </v>
      </c>
      <c r="L3810" s="3">
        <v>1</v>
      </c>
      <c r="M3810" s="10" t="s">
        <v>4405</v>
      </c>
      <c r="N3810" s="3" t="s">
        <v>734</v>
      </c>
      <c r="O3810" s="158">
        <v>16776.86</v>
      </c>
      <c r="P3810" s="158">
        <v>3523.14</v>
      </c>
      <c r="Q3810" s="7">
        <v>20300</v>
      </c>
      <c r="S3810" s="8"/>
      <c r="T3810" s="11">
        <v>2</v>
      </c>
      <c r="U3810" s="158">
        <v>20991.74</v>
      </c>
      <c r="V3810" s="158">
        <v>4408.26</v>
      </c>
      <c r="W3810" s="76">
        <v>25400</v>
      </c>
      <c r="X3810" s="16">
        <f t="shared" si="990"/>
        <v>50800</v>
      </c>
      <c r="AC3810" s="18">
        <f t="shared" si="982"/>
        <v>0</v>
      </c>
      <c r="AD3810" s="19">
        <f t="shared" si="985"/>
        <v>210000</v>
      </c>
      <c r="AE3810" s="21">
        <f t="shared" si="994"/>
        <v>40600</v>
      </c>
      <c r="AF3810" s="20">
        <f t="shared" si="986"/>
        <v>0</v>
      </c>
      <c r="AG3810" s="20">
        <f t="shared" si="987"/>
        <v>0</v>
      </c>
      <c r="AH3810" s="20">
        <f t="shared" si="988"/>
        <v>0</v>
      </c>
      <c r="AI3810" s="20">
        <f t="shared" si="992"/>
        <v>0</v>
      </c>
      <c r="AJ3810" s="20">
        <f t="shared" si="993"/>
        <v>0</v>
      </c>
      <c r="AK3810" s="20">
        <f t="shared" si="983"/>
        <v>0</v>
      </c>
      <c r="AL3810" s="171"/>
    </row>
    <row r="3811" spans="1:38" ht="15.75" customHeight="1" x14ac:dyDescent="0.25">
      <c r="A3811" s="3">
        <v>2223</v>
      </c>
      <c r="B3811" s="14">
        <f t="shared" si="991"/>
        <v>9</v>
      </c>
      <c r="C3811" s="9">
        <f>IF(A3811=A3810,C3810,"")</f>
        <v>45547</v>
      </c>
      <c r="D3811" s="3" t="str">
        <f>IF(A3811=A3810,D3810,"")</f>
        <v>Perafan Andrea</v>
      </c>
      <c r="E3811" s="14" t="str">
        <f t="shared" si="989"/>
        <v>2223Perafan Andrea9</v>
      </c>
      <c r="J3811" s="14" t="str">
        <f t="shared" si="984"/>
        <v xml:space="preserve">Service completo. Cambio de aceite y filtros. Control general del vehiculo. Cambiar bieleta de barra estabilizadora lado derecho. Cambiar rotula inferior izquierda. Cambiar termostato completo. Agregar liquido refrigerante nuevo. Purgado del circuito de refrigeracion. Lavado del deposito de agua. Desatapar y cambiar conexion de manguera de purgado de refrigerante cuyo circuito pasa por compresor de gas. Regular convergencia. Cambias ambas correas poly-v elasticas. Control de bolilleros de ruedas. Lavado motor. Desarmar distribucion completa. Control de estado de la misma. Se encuentra en buenas condiciones. Se recomienda cambiar en aproximadamente 30mil KM.         </v>
      </c>
      <c r="L3811" s="3">
        <v>1</v>
      </c>
      <c r="M3811" s="10" t="s">
        <v>4417</v>
      </c>
      <c r="N3811" s="3" t="s">
        <v>771</v>
      </c>
      <c r="O3811" s="158">
        <v>451.24</v>
      </c>
      <c r="P3811" s="158">
        <v>94.76</v>
      </c>
      <c r="Q3811" s="7">
        <v>546</v>
      </c>
      <c r="S3811" s="8"/>
      <c r="T3811" s="11">
        <v>2</v>
      </c>
      <c r="U3811" s="158">
        <v>826.45</v>
      </c>
      <c r="V3811" s="158">
        <v>173.55</v>
      </c>
      <c r="W3811" s="76">
        <v>1000</v>
      </c>
      <c r="X3811" s="16">
        <f t="shared" si="990"/>
        <v>2000</v>
      </c>
      <c r="AC3811" s="18">
        <f t="shared" ref="AC3811:AC3874" si="997">+AB3811*Y3811</f>
        <v>0</v>
      </c>
      <c r="AD3811" s="19">
        <f t="shared" si="985"/>
        <v>210000</v>
      </c>
      <c r="AE3811" s="21">
        <f t="shared" si="994"/>
        <v>1092</v>
      </c>
      <c r="AF3811" s="20">
        <f t="shared" si="986"/>
        <v>0</v>
      </c>
      <c r="AG3811" s="20">
        <f t="shared" si="987"/>
        <v>0</v>
      </c>
      <c r="AH3811" s="20">
        <f t="shared" si="988"/>
        <v>0</v>
      </c>
      <c r="AI3811" s="20">
        <f t="shared" si="992"/>
        <v>0</v>
      </c>
      <c r="AJ3811" s="20">
        <f t="shared" si="993"/>
        <v>0</v>
      </c>
      <c r="AK3811" s="20">
        <f t="shared" ref="AK3811:AK3874" si="998">AH3811+AG3811</f>
        <v>0</v>
      </c>
      <c r="AL3811" s="171"/>
    </row>
    <row r="3812" spans="1:38" ht="15.75" customHeight="1" x14ac:dyDescent="0.25">
      <c r="A3812" s="3">
        <v>2224</v>
      </c>
      <c r="B3812" s="14">
        <f t="shared" si="991"/>
        <v>1</v>
      </c>
      <c r="C3812" s="9">
        <v>45548</v>
      </c>
      <c r="D3812" s="3" t="s">
        <v>427</v>
      </c>
      <c r="E3812" s="14" t="str">
        <f t="shared" si="989"/>
        <v>2224Lang Juan Pablo1</v>
      </c>
      <c r="F3812" s="119" t="s">
        <v>4414</v>
      </c>
      <c r="G3812" s="119" t="s">
        <v>3001</v>
      </c>
      <c r="I3812" s="10" t="s">
        <v>4415</v>
      </c>
      <c r="J3812" s="14" t="str">
        <f t="shared" si="984"/>
        <v>Control del tren delantero. Cambiar bieleta de barra estabilizadora lado derecho. Control de frenos delanteros y traseros. Limpieza de campanas de frenos traseros.</v>
      </c>
      <c r="K3812" s="3" t="s">
        <v>2390</v>
      </c>
      <c r="L3812" s="3">
        <v>1</v>
      </c>
      <c r="M3812" s="10" t="s">
        <v>2158</v>
      </c>
      <c r="N3812" s="3" t="s">
        <v>771</v>
      </c>
      <c r="O3812" s="158">
        <v>15289.26</v>
      </c>
      <c r="P3812" s="158">
        <v>3210.74</v>
      </c>
      <c r="Q3812" s="7">
        <v>18500</v>
      </c>
      <c r="R3812" s="7" t="s">
        <v>1971</v>
      </c>
      <c r="S3812" s="8"/>
      <c r="T3812" s="11">
        <v>1</v>
      </c>
      <c r="U3812" s="158">
        <v>22148.76</v>
      </c>
      <c r="V3812" s="158">
        <v>4651.24</v>
      </c>
      <c r="W3812" s="76">
        <v>26800</v>
      </c>
      <c r="X3812" s="16">
        <f t="shared" si="990"/>
        <v>26800</v>
      </c>
      <c r="Y3812" s="3">
        <v>1</v>
      </c>
      <c r="Z3812" s="114">
        <v>115702.48</v>
      </c>
      <c r="AA3812" s="114">
        <v>24297.52</v>
      </c>
      <c r="AB3812" s="4">
        <v>140000</v>
      </c>
      <c r="AC3812" s="18">
        <f t="shared" si="997"/>
        <v>140000</v>
      </c>
      <c r="AD3812" s="19">
        <f t="shared" si="985"/>
        <v>140000</v>
      </c>
      <c r="AE3812" s="21">
        <f t="shared" si="994"/>
        <v>18500</v>
      </c>
      <c r="AF3812" s="20">
        <f t="shared" si="986"/>
        <v>18500</v>
      </c>
      <c r="AG3812" s="20">
        <f t="shared" si="987"/>
        <v>26800</v>
      </c>
      <c r="AH3812" s="20">
        <f t="shared" si="988"/>
        <v>140000</v>
      </c>
      <c r="AI3812" s="20">
        <f t="shared" si="992"/>
        <v>166800</v>
      </c>
      <c r="AJ3812" s="20">
        <f t="shared" si="993"/>
        <v>0</v>
      </c>
      <c r="AK3812" s="20">
        <f t="shared" si="998"/>
        <v>166800</v>
      </c>
      <c r="AL3812" s="171"/>
    </row>
    <row r="3813" spans="1:38" ht="15.75" customHeight="1" x14ac:dyDescent="0.25">
      <c r="A3813" s="3">
        <v>2224</v>
      </c>
      <c r="B3813" s="14">
        <f t="shared" si="991"/>
        <v>2</v>
      </c>
      <c r="C3813" s="9">
        <f>IF(A3813=A3812,C3812,"")</f>
        <v>45548</v>
      </c>
      <c r="D3813" s="3" t="str">
        <f>IF(A3813=A3812,D3812,"")</f>
        <v>Lang Juan Pablo</v>
      </c>
      <c r="E3813" s="14" t="str">
        <f t="shared" si="989"/>
        <v>2224Lang Juan Pablo2</v>
      </c>
      <c r="J3813" s="14" t="str">
        <f t="shared" si="984"/>
        <v xml:space="preserve">Control del tren delantero. Cambiar bieleta de barra estabilizadora lado derecho. Control de frenos delanteros y traseros. Limpieza de campanas de frenos traseros. </v>
      </c>
      <c r="S3813" s="8"/>
      <c r="W3813" s="76"/>
      <c r="X3813" s="16">
        <f t="shared" si="990"/>
        <v>0</v>
      </c>
      <c r="AC3813" s="18">
        <f t="shared" si="997"/>
        <v>0</v>
      </c>
      <c r="AD3813" s="19">
        <f t="shared" si="985"/>
        <v>140000</v>
      </c>
      <c r="AE3813" s="21">
        <f t="shared" si="994"/>
        <v>0</v>
      </c>
      <c r="AF3813" s="20">
        <f t="shared" si="986"/>
        <v>0</v>
      </c>
      <c r="AG3813" s="20">
        <f t="shared" si="987"/>
        <v>0</v>
      </c>
      <c r="AH3813" s="20">
        <f t="shared" si="988"/>
        <v>0</v>
      </c>
      <c r="AI3813" s="20">
        <f t="shared" si="992"/>
        <v>0</v>
      </c>
      <c r="AJ3813" s="20">
        <f t="shared" si="993"/>
        <v>0</v>
      </c>
      <c r="AK3813" s="20">
        <f t="shared" si="998"/>
        <v>0</v>
      </c>
      <c r="AL3813" s="171"/>
    </row>
    <row r="3814" spans="1:38" ht="15.75" customHeight="1" x14ac:dyDescent="0.25">
      <c r="A3814" s="3">
        <v>2225</v>
      </c>
      <c r="B3814" s="14">
        <f t="shared" si="991"/>
        <v>1</v>
      </c>
      <c r="C3814" s="9">
        <v>45548</v>
      </c>
      <c r="D3814" s="3" t="s">
        <v>615</v>
      </c>
      <c r="E3814" s="14" t="str">
        <f t="shared" si="989"/>
        <v>2225Stap Carlos1</v>
      </c>
      <c r="F3814" s="119" t="s">
        <v>1356</v>
      </c>
      <c r="G3814" s="119" t="s">
        <v>2292</v>
      </c>
      <c r="H3814" s="119">
        <v>735839</v>
      </c>
      <c r="I3814" s="10" t="s">
        <v>4418</v>
      </c>
      <c r="J3814" s="14" t="str">
        <f t="shared" si="984"/>
        <v xml:space="preserve">Service completo. Cambio de aceite y filtros. Control general del vehiculo. Control de niveles de aceite de caja y diferencial. </v>
      </c>
      <c r="K3814" s="3" t="s">
        <v>2390</v>
      </c>
      <c r="L3814" s="3">
        <v>1</v>
      </c>
      <c r="M3814" s="10" t="s">
        <v>918</v>
      </c>
      <c r="N3814" s="3" t="s">
        <v>771</v>
      </c>
      <c r="O3814" s="158">
        <v>45454.55</v>
      </c>
      <c r="P3814" s="158">
        <v>9545.4500000000007</v>
      </c>
      <c r="Q3814" s="7">
        <v>55000</v>
      </c>
      <c r="R3814" s="7" t="s">
        <v>1478</v>
      </c>
      <c r="S3814" s="8"/>
      <c r="T3814" s="11">
        <v>1</v>
      </c>
      <c r="U3814" s="158">
        <v>72727.28</v>
      </c>
      <c r="V3814" s="158">
        <v>15272.72</v>
      </c>
      <c r="W3814" s="76">
        <v>88000</v>
      </c>
      <c r="X3814" s="16">
        <f t="shared" si="990"/>
        <v>88000</v>
      </c>
      <c r="Y3814" s="3">
        <v>1</v>
      </c>
      <c r="Z3814" s="114">
        <v>57851.24</v>
      </c>
      <c r="AA3814" s="114">
        <v>12148.76</v>
      </c>
      <c r="AB3814" s="4">
        <v>70000</v>
      </c>
      <c r="AC3814" s="18">
        <f t="shared" si="997"/>
        <v>70000</v>
      </c>
      <c r="AD3814" s="19">
        <f t="shared" si="985"/>
        <v>70000</v>
      </c>
      <c r="AE3814" s="21">
        <f t="shared" si="994"/>
        <v>55000</v>
      </c>
      <c r="AF3814" s="20">
        <f t="shared" si="986"/>
        <v>60741.63</v>
      </c>
      <c r="AG3814" s="20">
        <f t="shared" si="987"/>
        <v>223000</v>
      </c>
      <c r="AH3814" s="20">
        <f t="shared" si="988"/>
        <v>70000</v>
      </c>
      <c r="AI3814" s="20">
        <f t="shared" si="992"/>
        <v>242148.76033057852</v>
      </c>
      <c r="AJ3814" s="20">
        <f t="shared" si="993"/>
        <v>50851.239669421484</v>
      </c>
      <c r="AK3814" s="20">
        <f t="shared" si="998"/>
        <v>293000</v>
      </c>
      <c r="AL3814" s="171">
        <v>82</v>
      </c>
    </row>
    <row r="3815" spans="1:38" ht="15.75" customHeight="1" x14ac:dyDescent="0.25">
      <c r="A3815" s="3">
        <v>2225</v>
      </c>
      <c r="B3815" s="14">
        <f t="shared" si="991"/>
        <v>2</v>
      </c>
      <c r="C3815" s="9">
        <f>IF(A3815=A3814,C3814,"")</f>
        <v>45548</v>
      </c>
      <c r="D3815" s="3" t="str">
        <f>IF(A3815=A3814,D3814,"")</f>
        <v>Stap Carlos</v>
      </c>
      <c r="E3815" s="14" t="str">
        <f t="shared" si="989"/>
        <v>2225Stap Carlos2</v>
      </c>
      <c r="J3815" s="14" t="str">
        <f t="shared" ref="J3815:J3878" si="999">IF(A3815=A3814,CONCATENATE(J3814," ",I3815),I3815)</f>
        <v xml:space="preserve">Service completo. Cambio de aceite y filtros. Control general del vehiculo. Control de niveles de aceite de caja y diferencial.  </v>
      </c>
      <c r="L3815" s="3">
        <v>1</v>
      </c>
      <c r="M3815" s="10" t="s">
        <v>222</v>
      </c>
      <c r="N3815" s="3" t="s">
        <v>771</v>
      </c>
      <c r="O3815" s="158">
        <v>4745.1499999999996</v>
      </c>
      <c r="P3815" s="158">
        <v>996.48</v>
      </c>
      <c r="Q3815" s="174">
        <v>5741.63</v>
      </c>
      <c r="S3815" s="8"/>
      <c r="T3815" s="11">
        <v>7.5</v>
      </c>
      <c r="U3815" s="158">
        <v>14876.04</v>
      </c>
      <c r="V3815" s="158">
        <v>3123.96</v>
      </c>
      <c r="W3815" s="76">
        <v>18000</v>
      </c>
      <c r="X3815" s="16">
        <f t="shared" si="990"/>
        <v>135000</v>
      </c>
      <c r="AC3815" s="18">
        <f t="shared" si="997"/>
        <v>0</v>
      </c>
      <c r="AD3815" s="19">
        <f t="shared" si="985"/>
        <v>70000</v>
      </c>
      <c r="AE3815" s="21">
        <f t="shared" si="994"/>
        <v>43062.224999999999</v>
      </c>
      <c r="AF3815" s="20">
        <f t="shared" si="986"/>
        <v>0</v>
      </c>
      <c r="AG3815" s="20">
        <f t="shared" si="987"/>
        <v>0</v>
      </c>
      <c r="AH3815" s="20">
        <f t="shared" si="988"/>
        <v>0</v>
      </c>
      <c r="AI3815" s="20">
        <f t="shared" si="992"/>
        <v>0</v>
      </c>
      <c r="AJ3815" s="20">
        <f t="shared" si="993"/>
        <v>0</v>
      </c>
      <c r="AK3815" s="20">
        <f t="shared" si="998"/>
        <v>0</v>
      </c>
      <c r="AL3815" s="171"/>
    </row>
    <row r="3816" spans="1:38" ht="15.75" customHeight="1" x14ac:dyDescent="0.25">
      <c r="A3816" s="3">
        <v>2226</v>
      </c>
      <c r="B3816" s="14">
        <f t="shared" si="991"/>
        <v>1</v>
      </c>
      <c r="C3816" s="9">
        <v>45549</v>
      </c>
      <c r="D3816" s="3" t="s">
        <v>2690</v>
      </c>
      <c r="E3816" s="14" t="str">
        <f t="shared" si="989"/>
        <v>2226Velasquez Rocio1</v>
      </c>
      <c r="F3816" s="119" t="s">
        <v>2689</v>
      </c>
      <c r="G3816" s="119" t="s">
        <v>1095</v>
      </c>
      <c r="H3816" s="119">
        <v>46586</v>
      </c>
      <c r="I3816" s="10" t="s">
        <v>4032</v>
      </c>
      <c r="J3816" s="14" t="str">
        <f t="shared" si="999"/>
        <v>Desarmar distribucion completa. Cambiar kit, bomba de agua, correa poly-v y liquido refrigerante. Purgado del circuito de refrigeracion. Puesta a punto. Armado total.</v>
      </c>
      <c r="K3816" s="3" t="s">
        <v>1665</v>
      </c>
      <c r="L3816" s="3">
        <v>1</v>
      </c>
      <c r="M3816" s="10" t="s">
        <v>3972</v>
      </c>
      <c r="N3816" s="3" t="s">
        <v>734</v>
      </c>
      <c r="O3816" s="158">
        <v>321322.32</v>
      </c>
      <c r="P3816" s="158">
        <v>67477.679999999993</v>
      </c>
      <c r="Q3816" s="7">
        <v>388800</v>
      </c>
      <c r="R3816" s="7" t="s">
        <v>2506</v>
      </c>
      <c r="S3816" s="8"/>
      <c r="T3816" s="11">
        <v>1</v>
      </c>
      <c r="U3816" s="158">
        <v>401652.9</v>
      </c>
      <c r="V3816" s="158">
        <v>84347.1</v>
      </c>
      <c r="W3816" s="76">
        <v>486000</v>
      </c>
      <c r="X3816" s="16">
        <f t="shared" si="990"/>
        <v>486000</v>
      </c>
      <c r="Y3816" s="3">
        <v>1</v>
      </c>
      <c r="Z3816" s="114">
        <v>90909.09</v>
      </c>
      <c r="AA3816" s="114">
        <v>19090.91</v>
      </c>
      <c r="AB3816" s="4">
        <v>110000</v>
      </c>
      <c r="AC3816" s="18">
        <f t="shared" si="997"/>
        <v>110000</v>
      </c>
      <c r="AD3816" s="19">
        <f t="shared" si="985"/>
        <v>110000</v>
      </c>
      <c r="AE3816" s="21">
        <f t="shared" si="994"/>
        <v>388800</v>
      </c>
      <c r="AF3816" s="20">
        <f t="shared" si="986"/>
        <v>512088.2</v>
      </c>
      <c r="AG3816" s="20">
        <f t="shared" si="987"/>
        <v>662500</v>
      </c>
      <c r="AH3816" s="20">
        <f t="shared" si="988"/>
        <v>110000</v>
      </c>
      <c r="AI3816" s="20">
        <f t="shared" si="992"/>
        <v>772500</v>
      </c>
      <c r="AJ3816" s="20">
        <f t="shared" si="993"/>
        <v>0</v>
      </c>
      <c r="AK3816" s="20">
        <f t="shared" si="998"/>
        <v>772500</v>
      </c>
      <c r="AL3816" s="171"/>
    </row>
    <row r="3817" spans="1:38" ht="15.75" customHeight="1" x14ac:dyDescent="0.25">
      <c r="A3817" s="3">
        <v>2226</v>
      </c>
      <c r="B3817" s="14">
        <f t="shared" si="991"/>
        <v>2</v>
      </c>
      <c r="C3817" s="9">
        <f>IF(A3817=A3816,C3816,"")</f>
        <v>45549</v>
      </c>
      <c r="D3817" s="3" t="str">
        <f>IF(A3817=A3816,D3816,"")</f>
        <v>Velasquez Rocio</v>
      </c>
      <c r="E3817" s="14" t="str">
        <f t="shared" si="989"/>
        <v>2226Velasquez Rocio2</v>
      </c>
      <c r="J3817" s="14" t="str">
        <f t="shared" si="999"/>
        <v xml:space="preserve">Desarmar distribucion completa. Cambiar kit, bomba de agua, correa poly-v y liquido refrigerante. Purgado del circuito de refrigeracion. Puesta a punto. Armado total. </v>
      </c>
      <c r="L3817" s="3">
        <v>1</v>
      </c>
      <c r="M3817" s="10" t="s">
        <v>693</v>
      </c>
      <c r="N3817" s="3" t="s">
        <v>734</v>
      </c>
      <c r="O3817" s="158">
        <v>65454.55</v>
      </c>
      <c r="P3817" s="158">
        <v>13745.45</v>
      </c>
      <c r="Q3817" s="7">
        <v>79200</v>
      </c>
      <c r="S3817" s="8"/>
      <c r="T3817" s="11">
        <v>1</v>
      </c>
      <c r="U3817" s="158">
        <v>81818.19</v>
      </c>
      <c r="V3817" s="158">
        <v>17181.810000000001</v>
      </c>
      <c r="W3817" s="76">
        <v>99000</v>
      </c>
      <c r="X3817" s="16">
        <f t="shared" si="990"/>
        <v>99000</v>
      </c>
      <c r="AC3817" s="18">
        <f t="shared" si="997"/>
        <v>0</v>
      </c>
      <c r="AD3817" s="19">
        <f t="shared" si="985"/>
        <v>110000</v>
      </c>
      <c r="AE3817" s="21">
        <f t="shared" si="994"/>
        <v>79200</v>
      </c>
      <c r="AF3817" s="20">
        <f t="shared" si="986"/>
        <v>0</v>
      </c>
      <c r="AG3817" s="20">
        <f t="shared" si="987"/>
        <v>0</v>
      </c>
      <c r="AH3817" s="20">
        <f t="shared" si="988"/>
        <v>0</v>
      </c>
      <c r="AI3817" s="20">
        <f t="shared" si="992"/>
        <v>0</v>
      </c>
      <c r="AJ3817" s="20">
        <f t="shared" si="993"/>
        <v>0</v>
      </c>
      <c r="AK3817" s="20">
        <f t="shared" si="998"/>
        <v>0</v>
      </c>
      <c r="AL3817" s="171"/>
    </row>
    <row r="3818" spans="1:38" ht="15.75" customHeight="1" x14ac:dyDescent="0.25">
      <c r="A3818" s="3">
        <v>2226</v>
      </c>
      <c r="B3818" s="14">
        <f t="shared" si="991"/>
        <v>3</v>
      </c>
      <c r="C3818" s="9">
        <f>IF(A3818=A3817,C3817,"")</f>
        <v>45549</v>
      </c>
      <c r="D3818" s="3" t="str">
        <f>IF(A3818=A3817,D3817,"")</f>
        <v>Velasquez Rocio</v>
      </c>
      <c r="E3818" s="14" t="str">
        <f t="shared" si="989"/>
        <v>2226Velasquez Rocio3</v>
      </c>
      <c r="J3818" s="14" t="str">
        <f t="shared" si="999"/>
        <v xml:space="preserve">Desarmar distribucion completa. Cambiar kit, bomba de agua, correa poly-v y liquido refrigerante. Purgado del circuito de refrigeracion. Puesta a punto. Armado total.  </v>
      </c>
      <c r="L3818" s="3">
        <v>1</v>
      </c>
      <c r="M3818" s="10" t="s">
        <v>2394</v>
      </c>
      <c r="N3818" s="3" t="s">
        <v>734</v>
      </c>
      <c r="O3818" s="158">
        <v>13223.14</v>
      </c>
      <c r="P3818" s="158">
        <v>2776.86</v>
      </c>
      <c r="Q3818" s="7">
        <v>16000</v>
      </c>
      <c r="S3818" s="8"/>
      <c r="T3818" s="11">
        <v>1</v>
      </c>
      <c r="U3818" s="158">
        <v>16528.93</v>
      </c>
      <c r="V3818" s="158">
        <v>3471.07</v>
      </c>
      <c r="W3818" s="76">
        <v>20000</v>
      </c>
      <c r="X3818" s="16">
        <f t="shared" si="990"/>
        <v>20000</v>
      </c>
      <c r="AC3818" s="18">
        <f t="shared" si="997"/>
        <v>0</v>
      </c>
      <c r="AD3818" s="19">
        <f t="shared" si="985"/>
        <v>110000</v>
      </c>
      <c r="AE3818" s="21">
        <f t="shared" si="994"/>
        <v>16000</v>
      </c>
      <c r="AF3818" s="20">
        <f t="shared" si="986"/>
        <v>0</v>
      </c>
      <c r="AG3818" s="20">
        <f t="shared" si="987"/>
        <v>0</v>
      </c>
      <c r="AH3818" s="20">
        <f t="shared" si="988"/>
        <v>0</v>
      </c>
      <c r="AI3818" s="20">
        <f t="shared" si="992"/>
        <v>0</v>
      </c>
      <c r="AJ3818" s="20">
        <f t="shared" si="993"/>
        <v>0</v>
      </c>
      <c r="AK3818" s="20">
        <f t="shared" si="998"/>
        <v>0</v>
      </c>
      <c r="AL3818" s="171"/>
    </row>
    <row r="3819" spans="1:38" ht="15.75" customHeight="1" x14ac:dyDescent="0.25">
      <c r="A3819" s="3">
        <v>2226</v>
      </c>
      <c r="B3819" s="14">
        <f t="shared" si="991"/>
        <v>4</v>
      </c>
      <c r="C3819" s="9">
        <f>IF(A3819=A3818,C3818,"")</f>
        <v>45549</v>
      </c>
      <c r="D3819" s="3" t="str">
        <f>IF(A3819=A3818,D3818,"")</f>
        <v>Velasquez Rocio</v>
      </c>
      <c r="E3819" s="14" t="str">
        <f t="shared" si="989"/>
        <v>2226Velasquez Rocio4</v>
      </c>
      <c r="J3819" s="14" t="str">
        <f t="shared" si="999"/>
        <v xml:space="preserve">Desarmar distribucion completa. Cambiar kit, bomba de agua, correa poly-v y liquido refrigerante. Purgado del circuito de refrigeracion. Puesta a punto. Armado total.   </v>
      </c>
      <c r="L3819" s="3">
        <v>1</v>
      </c>
      <c r="M3819" s="10" t="s">
        <v>1970</v>
      </c>
      <c r="N3819" s="3" t="s">
        <v>771</v>
      </c>
      <c r="O3819" s="158">
        <v>7593.56</v>
      </c>
      <c r="P3819" s="158">
        <v>1594.64</v>
      </c>
      <c r="Q3819" s="174">
        <v>9188.2000000000007</v>
      </c>
      <c r="S3819" s="8"/>
      <c r="T3819" s="11">
        <v>2</v>
      </c>
      <c r="U3819" s="158">
        <v>12396.7</v>
      </c>
      <c r="V3819" s="158">
        <v>2603.3000000000002</v>
      </c>
      <c r="W3819" s="76">
        <v>15000</v>
      </c>
      <c r="X3819" s="16">
        <f t="shared" si="990"/>
        <v>30000</v>
      </c>
      <c r="AC3819" s="18">
        <f t="shared" si="997"/>
        <v>0</v>
      </c>
      <c r="AD3819" s="19">
        <f t="shared" si="985"/>
        <v>110000</v>
      </c>
      <c r="AE3819" s="21">
        <f t="shared" si="994"/>
        <v>18376.400000000001</v>
      </c>
      <c r="AF3819" s="20">
        <f t="shared" si="986"/>
        <v>0</v>
      </c>
      <c r="AG3819" s="20">
        <f t="shared" si="987"/>
        <v>0</v>
      </c>
      <c r="AH3819" s="20">
        <f t="shared" si="988"/>
        <v>0</v>
      </c>
      <c r="AI3819" s="20">
        <f t="shared" si="992"/>
        <v>0</v>
      </c>
      <c r="AJ3819" s="20">
        <f t="shared" si="993"/>
        <v>0</v>
      </c>
      <c r="AK3819" s="20">
        <f t="shared" si="998"/>
        <v>0</v>
      </c>
      <c r="AL3819" s="171"/>
    </row>
    <row r="3820" spans="1:38" ht="15.75" customHeight="1" x14ac:dyDescent="0.25">
      <c r="A3820" s="3">
        <v>2226</v>
      </c>
      <c r="B3820" s="14">
        <f t="shared" si="991"/>
        <v>5</v>
      </c>
      <c r="C3820" s="9">
        <f>IF(A3820=A3819,C3819,"")</f>
        <v>45549</v>
      </c>
      <c r="D3820" s="3" t="str">
        <f>IF(A3820=A3819,D3819,"")</f>
        <v>Velasquez Rocio</v>
      </c>
      <c r="E3820" s="14" t="str">
        <f t="shared" si="989"/>
        <v>2226Velasquez Rocio5</v>
      </c>
      <c r="J3820" s="14" t="str">
        <f t="shared" si="999"/>
        <v xml:space="preserve">Desarmar distribucion completa. Cambiar kit, bomba de agua, correa poly-v y liquido refrigerante. Purgado del circuito de refrigeracion. Puesta a punto. Armado total.    </v>
      </c>
      <c r="L3820" s="3">
        <v>1</v>
      </c>
      <c r="M3820" s="10" t="s">
        <v>1431</v>
      </c>
      <c r="N3820" s="3" t="s">
        <v>771</v>
      </c>
      <c r="O3820" s="158">
        <v>1570.25</v>
      </c>
      <c r="P3820" s="158">
        <v>329.75</v>
      </c>
      <c r="Q3820" s="7">
        <v>1900</v>
      </c>
      <c r="S3820" s="8"/>
      <c r="T3820" s="11">
        <v>1</v>
      </c>
      <c r="U3820" s="158">
        <v>4545.46</v>
      </c>
      <c r="V3820" s="158">
        <v>954.54</v>
      </c>
      <c r="W3820" s="76">
        <v>5500</v>
      </c>
      <c r="X3820" s="16">
        <f t="shared" si="990"/>
        <v>5500</v>
      </c>
      <c r="AC3820" s="18">
        <f t="shared" si="997"/>
        <v>0</v>
      </c>
      <c r="AD3820" s="19">
        <f t="shared" si="985"/>
        <v>110000</v>
      </c>
      <c r="AE3820" s="21">
        <f t="shared" si="994"/>
        <v>1900</v>
      </c>
      <c r="AF3820" s="20">
        <f t="shared" si="986"/>
        <v>0</v>
      </c>
      <c r="AG3820" s="20">
        <f t="shared" si="987"/>
        <v>0</v>
      </c>
      <c r="AH3820" s="20">
        <f t="shared" si="988"/>
        <v>0</v>
      </c>
      <c r="AI3820" s="20">
        <f t="shared" si="992"/>
        <v>0</v>
      </c>
      <c r="AJ3820" s="20">
        <f t="shared" si="993"/>
        <v>0</v>
      </c>
      <c r="AK3820" s="20">
        <f t="shared" si="998"/>
        <v>0</v>
      </c>
      <c r="AL3820" s="171"/>
    </row>
    <row r="3821" spans="1:38" ht="15.75" customHeight="1" x14ac:dyDescent="0.25">
      <c r="A3821" s="3">
        <v>2226</v>
      </c>
      <c r="B3821" s="14">
        <f t="shared" si="991"/>
        <v>6</v>
      </c>
      <c r="C3821" s="9">
        <f>IF(A3821=A3820,C3820,"")</f>
        <v>45549</v>
      </c>
      <c r="D3821" s="3" t="str">
        <f>IF(A3821=A3820,D3820,"")</f>
        <v>Velasquez Rocio</v>
      </c>
      <c r="E3821" s="14" t="str">
        <f t="shared" si="989"/>
        <v>2226Velasquez Rocio6</v>
      </c>
      <c r="J3821" s="14" t="str">
        <f t="shared" si="999"/>
        <v xml:space="preserve">Desarmar distribucion completa. Cambiar kit, bomba de agua, correa poly-v y liquido refrigerante. Purgado del circuito de refrigeracion. Puesta a punto. Armado total.     </v>
      </c>
      <c r="L3821" s="3">
        <v>1</v>
      </c>
      <c r="M3821" s="10" t="s">
        <v>1920</v>
      </c>
      <c r="N3821" s="3" t="s">
        <v>734</v>
      </c>
      <c r="O3821" s="158">
        <v>14049.59</v>
      </c>
      <c r="P3821" s="158">
        <v>2950.41</v>
      </c>
      <c r="Q3821" s="7">
        <v>17000</v>
      </c>
      <c r="S3821" s="8"/>
      <c r="T3821" s="11">
        <v>1</v>
      </c>
      <c r="U3821" s="158">
        <v>18181.821</v>
      </c>
      <c r="V3821" s="158">
        <v>3818.18</v>
      </c>
      <c r="W3821" s="76">
        <v>22000</v>
      </c>
      <c r="X3821" s="16">
        <f t="shared" si="990"/>
        <v>22000</v>
      </c>
      <c r="AC3821" s="18">
        <f t="shared" si="997"/>
        <v>0</v>
      </c>
      <c r="AD3821" s="19">
        <f t="shared" si="985"/>
        <v>110000</v>
      </c>
      <c r="AE3821" s="21">
        <f t="shared" si="994"/>
        <v>17000</v>
      </c>
      <c r="AF3821" s="20">
        <f t="shared" si="986"/>
        <v>0</v>
      </c>
      <c r="AG3821" s="20">
        <f t="shared" si="987"/>
        <v>0</v>
      </c>
      <c r="AH3821" s="20">
        <f t="shared" si="988"/>
        <v>0</v>
      </c>
      <c r="AI3821" s="20">
        <f t="shared" si="992"/>
        <v>0</v>
      </c>
      <c r="AJ3821" s="20">
        <f t="shared" si="993"/>
        <v>0</v>
      </c>
      <c r="AK3821" s="20">
        <f t="shared" si="998"/>
        <v>0</v>
      </c>
      <c r="AL3821" s="171"/>
    </row>
    <row r="3822" spans="1:38" ht="15.75" customHeight="1" x14ac:dyDescent="0.25">
      <c r="A3822" s="3">
        <v>2227</v>
      </c>
      <c r="B3822" s="14">
        <f t="shared" si="991"/>
        <v>1</v>
      </c>
      <c r="C3822" s="9">
        <v>45551</v>
      </c>
      <c r="D3822" s="3" t="s">
        <v>546</v>
      </c>
      <c r="E3822" s="14" t="str">
        <f t="shared" si="989"/>
        <v>2227Perez Pocho1</v>
      </c>
      <c r="F3822" s="119" t="s">
        <v>4112</v>
      </c>
      <c r="G3822" s="119" t="s">
        <v>4419</v>
      </c>
      <c r="H3822" s="119">
        <v>68012</v>
      </c>
      <c r="I3822" s="10" t="s">
        <v>4422</v>
      </c>
      <c r="J3822" s="14" t="str">
        <f t="shared" si="999"/>
        <v>Desarmar distribucion completa. Cambiar kit, bomba de agua, correa poly-v, polea tensora de corea poly-v y liquido refrigerante. Purgado del circuito de refrigeracion. Puesta a punto. Armado total. Control del tren delantero. Cambiar ambas bieletas de barra estabilizadora. Cambiar pastillas de frenos.</v>
      </c>
      <c r="K3822" s="3" t="s">
        <v>1512</v>
      </c>
      <c r="L3822" s="3">
        <v>1</v>
      </c>
      <c r="M3822" s="10" t="s">
        <v>4420</v>
      </c>
      <c r="N3822" s="3" t="s">
        <v>734</v>
      </c>
      <c r="O3822" s="158">
        <v>10743.81</v>
      </c>
      <c r="P3822" s="158">
        <v>2256.19</v>
      </c>
      <c r="Q3822" s="7">
        <v>13000</v>
      </c>
      <c r="R3822" s="7" t="s">
        <v>2506</v>
      </c>
      <c r="S3822" s="8"/>
      <c r="T3822" s="11">
        <v>1</v>
      </c>
      <c r="U3822" s="158">
        <v>14049.59</v>
      </c>
      <c r="V3822" s="158">
        <v>2950.41</v>
      </c>
      <c r="W3822" s="76">
        <v>17000</v>
      </c>
      <c r="X3822" s="16">
        <f t="shared" si="990"/>
        <v>17000</v>
      </c>
      <c r="Y3822" s="3">
        <v>1</v>
      </c>
      <c r="Z3822" s="114">
        <v>165289.26</v>
      </c>
      <c r="AA3822" s="114">
        <v>34710.74</v>
      </c>
      <c r="AB3822" s="4">
        <v>200000</v>
      </c>
      <c r="AC3822" s="18">
        <f t="shared" si="997"/>
        <v>200000</v>
      </c>
      <c r="AD3822" s="19">
        <f t="shared" si="985"/>
        <v>200000</v>
      </c>
      <c r="AE3822" s="21">
        <f t="shared" si="994"/>
        <v>13000</v>
      </c>
      <c r="AF3822" s="20">
        <f t="shared" si="986"/>
        <v>94079.54</v>
      </c>
      <c r="AG3822" s="20">
        <f t="shared" si="987"/>
        <v>158500</v>
      </c>
      <c r="AH3822" s="20">
        <f t="shared" si="988"/>
        <v>200000</v>
      </c>
      <c r="AI3822" s="20">
        <f t="shared" si="992"/>
        <v>358500</v>
      </c>
      <c r="AJ3822" s="20">
        <f t="shared" si="993"/>
        <v>0</v>
      </c>
      <c r="AK3822" s="20">
        <f t="shared" si="998"/>
        <v>358500</v>
      </c>
      <c r="AL3822" s="171"/>
    </row>
    <row r="3823" spans="1:38" ht="15.75" customHeight="1" x14ac:dyDescent="0.25">
      <c r="A3823" s="3">
        <v>2227</v>
      </c>
      <c r="B3823" s="14">
        <f t="shared" si="991"/>
        <v>2</v>
      </c>
      <c r="C3823" s="9">
        <f>IF(A3823=A3822,C3822,"")</f>
        <v>45551</v>
      </c>
      <c r="D3823" s="3" t="str">
        <f>IF(A3823=A3822,D3822,"")</f>
        <v>Perez Pocho</v>
      </c>
      <c r="E3823" s="14" t="str">
        <f t="shared" si="989"/>
        <v>2227Perez Pocho2</v>
      </c>
      <c r="J3823" s="14" t="str">
        <f t="shared" si="999"/>
        <v xml:space="preserve">Desarmar distribucion completa. Cambiar kit, bomba de agua, correa poly-v, polea tensora de corea poly-v y liquido refrigerante. Purgado del circuito de refrigeracion. Puesta a punto. Armado total. Control del tren delantero. Cambiar ambas bieletas de barra estabilizadora. Cambiar pastillas de frenos. </v>
      </c>
      <c r="L3823" s="3">
        <v>1</v>
      </c>
      <c r="M3823" s="10" t="s">
        <v>4421</v>
      </c>
      <c r="N3823" s="3" t="s">
        <v>2484</v>
      </c>
      <c r="O3823" s="158">
        <v>12644.62</v>
      </c>
      <c r="P3823" s="158">
        <v>2655.37</v>
      </c>
      <c r="Q3823" s="7">
        <v>15299.99</v>
      </c>
      <c r="S3823" s="8"/>
      <c r="T3823" s="11">
        <v>1</v>
      </c>
      <c r="U3823" s="158">
        <v>15702.48</v>
      </c>
      <c r="V3823" s="158">
        <v>3297.52</v>
      </c>
      <c r="W3823" s="76">
        <v>19000</v>
      </c>
      <c r="X3823" s="16">
        <f t="shared" si="990"/>
        <v>19000</v>
      </c>
      <c r="AC3823" s="18">
        <f t="shared" si="997"/>
        <v>0</v>
      </c>
      <c r="AD3823" s="19">
        <f t="shared" si="985"/>
        <v>200000</v>
      </c>
      <c r="AE3823" s="21">
        <f t="shared" si="994"/>
        <v>15299.99</v>
      </c>
      <c r="AF3823" s="20">
        <f t="shared" si="986"/>
        <v>0</v>
      </c>
      <c r="AG3823" s="20">
        <f t="shared" si="987"/>
        <v>0</v>
      </c>
      <c r="AH3823" s="20">
        <f t="shared" si="988"/>
        <v>0</v>
      </c>
      <c r="AI3823" s="20">
        <f t="shared" si="992"/>
        <v>0</v>
      </c>
      <c r="AJ3823" s="20">
        <f t="shared" si="993"/>
        <v>0</v>
      </c>
      <c r="AK3823" s="20">
        <f t="shared" si="998"/>
        <v>0</v>
      </c>
      <c r="AL3823" s="171"/>
    </row>
    <row r="3824" spans="1:38" ht="15.75" customHeight="1" x14ac:dyDescent="0.25">
      <c r="A3824" s="3">
        <v>2227</v>
      </c>
      <c r="B3824" s="14">
        <f t="shared" si="991"/>
        <v>3</v>
      </c>
      <c r="C3824" s="9">
        <f>IF(A3824=A3823,C3823,"")</f>
        <v>45551</v>
      </c>
      <c r="D3824" s="3" t="str">
        <f>IF(A3824=A3823,D3823,"")</f>
        <v>Perez Pocho</v>
      </c>
      <c r="E3824" s="14" t="str">
        <f t="shared" si="989"/>
        <v>2227Perez Pocho3</v>
      </c>
      <c r="J3824" s="14" t="str">
        <f t="shared" si="999"/>
        <v xml:space="preserve">Desarmar distribucion completa. Cambiar kit, bomba de agua, correa poly-v, polea tensora de corea poly-v y liquido refrigerante. Purgado del circuito de refrigeracion. Puesta a punto. Armado total. Control del tren delantero. Cambiar ambas bieletas de barra estabilizadora. Cambiar pastillas de frenos.  </v>
      </c>
      <c r="L3824" s="3">
        <v>1</v>
      </c>
      <c r="M3824" s="10" t="s">
        <v>731</v>
      </c>
      <c r="N3824" s="3" t="s">
        <v>2484</v>
      </c>
      <c r="O3824" s="158">
        <v>8264.4699999999993</v>
      </c>
      <c r="P3824" s="158">
        <v>1735.54</v>
      </c>
      <c r="Q3824" s="7">
        <v>10000</v>
      </c>
      <c r="S3824" s="8"/>
      <c r="T3824" s="11">
        <v>1</v>
      </c>
      <c r="U3824" s="158">
        <v>10743.81</v>
      </c>
      <c r="V3824" s="158">
        <v>2256.19</v>
      </c>
      <c r="W3824" s="76">
        <v>13000</v>
      </c>
      <c r="X3824" s="16">
        <f t="shared" si="990"/>
        <v>13000</v>
      </c>
      <c r="AC3824" s="18">
        <f t="shared" si="997"/>
        <v>0</v>
      </c>
      <c r="AD3824" s="19">
        <f t="shared" si="985"/>
        <v>200000</v>
      </c>
      <c r="AE3824" s="21">
        <f t="shared" si="994"/>
        <v>10000</v>
      </c>
      <c r="AF3824" s="20">
        <f t="shared" si="986"/>
        <v>0</v>
      </c>
      <c r="AG3824" s="20">
        <f t="shared" si="987"/>
        <v>0</v>
      </c>
      <c r="AH3824" s="20">
        <f t="shared" si="988"/>
        <v>0</v>
      </c>
      <c r="AI3824" s="20">
        <f t="shared" si="992"/>
        <v>0</v>
      </c>
      <c r="AJ3824" s="20">
        <f t="shared" si="993"/>
        <v>0</v>
      </c>
      <c r="AK3824" s="20">
        <f t="shared" si="998"/>
        <v>0</v>
      </c>
      <c r="AL3824" s="171"/>
    </row>
    <row r="3825" spans="1:38" ht="15.75" customHeight="1" x14ac:dyDescent="0.25">
      <c r="A3825" s="3">
        <v>2227</v>
      </c>
      <c r="B3825" s="14">
        <f t="shared" si="991"/>
        <v>4</v>
      </c>
      <c r="C3825" s="9">
        <f>IF(A3825=A3824,C3824,"")</f>
        <v>45551</v>
      </c>
      <c r="D3825" s="3" t="str">
        <f>IF(A3825=A3824,D3824,"")</f>
        <v>Perez Pocho</v>
      </c>
      <c r="E3825" s="14" t="str">
        <f t="shared" si="989"/>
        <v>2227Perez Pocho4</v>
      </c>
      <c r="J3825" s="14" t="str">
        <f t="shared" si="999"/>
        <v xml:space="preserve">Desarmar distribucion completa. Cambiar kit, bomba de agua, correa poly-v, polea tensora de corea poly-v y liquido refrigerante. Purgado del circuito de refrigeracion. Puesta a punto. Armado total. Control del tren delantero. Cambiar ambas bieletas de barra estabilizadora. Cambiar pastillas de frenos.   </v>
      </c>
      <c r="L3825" s="3">
        <v>1</v>
      </c>
      <c r="M3825" s="10" t="s">
        <v>3510</v>
      </c>
      <c r="N3825" s="3" t="s">
        <v>2484</v>
      </c>
      <c r="O3825" s="158">
        <v>23240</v>
      </c>
      <c r="P3825" s="158">
        <v>4880.3999999999996</v>
      </c>
      <c r="Q3825" s="7">
        <v>28120.400000000001</v>
      </c>
      <c r="S3825" s="8"/>
      <c r="T3825" s="11">
        <v>1</v>
      </c>
      <c r="U3825" s="158">
        <v>28099.18</v>
      </c>
      <c r="V3825" s="158">
        <v>5900.82</v>
      </c>
      <c r="W3825" s="76">
        <v>34000</v>
      </c>
      <c r="X3825" s="16">
        <f t="shared" si="990"/>
        <v>34000</v>
      </c>
      <c r="AC3825" s="18">
        <f t="shared" si="997"/>
        <v>0</v>
      </c>
      <c r="AD3825" s="19">
        <f t="shared" ref="AD3825:AD3888" si="1000">IF(A3825=A3824,AD3824+AC3825,AC3825)</f>
        <v>200000</v>
      </c>
      <c r="AE3825" s="21">
        <f t="shared" si="994"/>
        <v>28120.400000000001</v>
      </c>
      <c r="AF3825" s="20">
        <f t="shared" ref="AF3825:AF3888" si="1001">IF(A3825=A3824,0,(SUMIF($A$3:$A$999956,A3825,$Q$3:$Q$999956)))+IF(A3825=A3824,0,(SUMIF($A$3:$A$999956,A3825,$R$3:$R$999956)))</f>
        <v>0</v>
      </c>
      <c r="AG3825" s="20">
        <f t="shared" ref="AG3825:AG3888" si="1002">IF(A3825=A3824,0,(SUMIF($A$3:$A$999956,A3825,($X$3:$X$999956))))</f>
        <v>0</v>
      </c>
      <c r="AH3825" s="20">
        <f t="shared" ref="AH3825:AH3888" si="1003">IF(A3825=A3824,0,(SUMIF($A$3:$A$999956,A3825,($AC$3:$AC$999956))))</f>
        <v>0</v>
      </c>
      <c r="AI3825" s="20">
        <f t="shared" si="992"/>
        <v>0</v>
      </c>
      <c r="AJ3825" s="20">
        <f t="shared" si="993"/>
        <v>0</v>
      </c>
      <c r="AK3825" s="20">
        <f t="shared" si="998"/>
        <v>0</v>
      </c>
      <c r="AL3825" s="171"/>
    </row>
    <row r="3826" spans="1:38" ht="15.75" customHeight="1" x14ac:dyDescent="0.25">
      <c r="A3826" s="3">
        <v>2227</v>
      </c>
      <c r="B3826" s="14">
        <f t="shared" si="991"/>
        <v>5</v>
      </c>
      <c r="C3826" s="9">
        <f>IF(A3826=A3825,C3825,"")</f>
        <v>45551</v>
      </c>
      <c r="D3826" s="3" t="str">
        <f>IF(A3826=A3825,D3825,"")</f>
        <v>Perez Pocho</v>
      </c>
      <c r="E3826" s="14" t="str">
        <f t="shared" si="989"/>
        <v>2227Perez Pocho5</v>
      </c>
      <c r="J3826" s="14" t="str">
        <f t="shared" si="999"/>
        <v xml:space="preserve">Desarmar distribucion completa. Cambiar kit, bomba de agua, correa poly-v, polea tensora de corea poly-v y liquido refrigerante. Purgado del circuito de refrigeracion. Puesta a punto. Armado total. Control del tren delantero. Cambiar ambas bieletas de barra estabilizadora. Cambiar pastillas de frenos.    </v>
      </c>
      <c r="L3826" s="3">
        <v>1</v>
      </c>
      <c r="M3826" s="10" t="s">
        <v>2158</v>
      </c>
      <c r="N3826" s="3" t="s">
        <v>2484</v>
      </c>
      <c r="O3826" s="158">
        <v>13695</v>
      </c>
      <c r="P3826" s="158">
        <v>2875.95</v>
      </c>
      <c r="Q3826" s="7">
        <v>16570.95</v>
      </c>
      <c r="S3826" s="8"/>
      <c r="T3826" s="11">
        <v>2</v>
      </c>
      <c r="U3826" s="158">
        <v>16528.93</v>
      </c>
      <c r="V3826" s="158">
        <v>3471.07</v>
      </c>
      <c r="W3826" s="76">
        <v>20000</v>
      </c>
      <c r="X3826" s="16">
        <f t="shared" si="990"/>
        <v>40000</v>
      </c>
      <c r="AC3826" s="18">
        <f t="shared" si="997"/>
        <v>0</v>
      </c>
      <c r="AD3826" s="19">
        <f t="shared" si="1000"/>
        <v>200000</v>
      </c>
      <c r="AE3826" s="21">
        <f t="shared" si="994"/>
        <v>33141.9</v>
      </c>
      <c r="AF3826" s="20">
        <f t="shared" si="1001"/>
        <v>0</v>
      </c>
      <c r="AG3826" s="20">
        <f t="shared" si="1002"/>
        <v>0</v>
      </c>
      <c r="AH3826" s="20">
        <f t="shared" si="1003"/>
        <v>0</v>
      </c>
      <c r="AI3826" s="20">
        <f t="shared" si="992"/>
        <v>0</v>
      </c>
      <c r="AJ3826" s="20">
        <f t="shared" si="993"/>
        <v>0</v>
      </c>
      <c r="AK3826" s="20">
        <f t="shared" si="998"/>
        <v>0</v>
      </c>
      <c r="AL3826" s="171"/>
    </row>
    <row r="3827" spans="1:38" ht="15.75" customHeight="1" x14ac:dyDescent="0.25">
      <c r="A3827" s="3">
        <v>2227</v>
      </c>
      <c r="B3827" s="14">
        <f t="shared" si="991"/>
        <v>6</v>
      </c>
      <c r="C3827" s="9">
        <v>45551</v>
      </c>
      <c r="D3827" s="3" t="s">
        <v>546</v>
      </c>
      <c r="E3827" s="14" t="str">
        <f t="shared" si="989"/>
        <v>2227Perez Pocho6</v>
      </c>
      <c r="J3827" s="14" t="str">
        <f t="shared" si="999"/>
        <v xml:space="preserve">Desarmar distribucion completa. Cambiar kit, bomba de agua, correa poly-v, polea tensora de corea poly-v y liquido refrigerante. Purgado del circuito de refrigeracion. Puesta a punto. Armado total. Control del tren delantero. Cambiar ambas bieletas de barra estabilizadora. Cambiar pastillas de frenos.     </v>
      </c>
      <c r="L3827" s="3">
        <v>1</v>
      </c>
      <c r="M3827" s="10" t="s">
        <v>1970</v>
      </c>
      <c r="N3827" s="3" t="s">
        <v>771</v>
      </c>
      <c r="O3827" s="158">
        <v>7593.56</v>
      </c>
      <c r="P3827" s="158">
        <v>1594.64</v>
      </c>
      <c r="Q3827" s="174">
        <v>9188.2000000000007</v>
      </c>
      <c r="S3827" s="8"/>
      <c r="T3827" s="11">
        <v>2</v>
      </c>
      <c r="U3827" s="158">
        <v>12396.7</v>
      </c>
      <c r="V3827" s="158">
        <v>2603.3000000000002</v>
      </c>
      <c r="W3827" s="76">
        <v>15000</v>
      </c>
      <c r="X3827" s="16">
        <f t="shared" si="990"/>
        <v>30000</v>
      </c>
      <c r="AC3827" s="18">
        <f t="shared" si="997"/>
        <v>0</v>
      </c>
      <c r="AD3827" s="19">
        <f t="shared" si="1000"/>
        <v>200000</v>
      </c>
      <c r="AE3827" s="21">
        <f t="shared" si="994"/>
        <v>18376.400000000001</v>
      </c>
      <c r="AF3827" s="20">
        <f t="shared" si="1001"/>
        <v>0</v>
      </c>
      <c r="AG3827" s="20">
        <f t="shared" si="1002"/>
        <v>0</v>
      </c>
      <c r="AH3827" s="20">
        <f t="shared" si="1003"/>
        <v>0</v>
      </c>
      <c r="AI3827" s="20">
        <f t="shared" si="992"/>
        <v>0</v>
      </c>
      <c r="AJ3827" s="20">
        <f t="shared" si="993"/>
        <v>0</v>
      </c>
      <c r="AK3827" s="20">
        <f t="shared" si="998"/>
        <v>0</v>
      </c>
      <c r="AL3827" s="171"/>
    </row>
    <row r="3828" spans="1:38" ht="15.75" customHeight="1" x14ac:dyDescent="0.25">
      <c r="A3828" s="3">
        <v>2227</v>
      </c>
      <c r="B3828" s="14">
        <f t="shared" si="991"/>
        <v>7</v>
      </c>
      <c r="C3828" s="9">
        <f>IF(A3828=A3827,C3827,"")</f>
        <v>45551</v>
      </c>
      <c r="D3828" s="3" t="str">
        <f>IF(A3828=A3827,D3827,"")</f>
        <v>Perez Pocho</v>
      </c>
      <c r="E3828" s="14" t="str">
        <f t="shared" si="989"/>
        <v>2227Perez Pocho7</v>
      </c>
      <c r="J3828" s="14" t="str">
        <f t="shared" si="999"/>
        <v xml:space="preserve">Desarmar distribucion completa. Cambiar kit, bomba de agua, correa poly-v, polea tensora de corea poly-v y liquido refrigerante. Purgado del circuito de refrigeracion. Puesta a punto. Armado total. Control del tren delantero. Cambiar ambas bieletas de barra estabilizadora. Cambiar pastillas de frenos.      </v>
      </c>
      <c r="L3828" s="3">
        <v>1</v>
      </c>
      <c r="M3828" s="10" t="s">
        <v>1431</v>
      </c>
      <c r="N3828" s="3" t="s">
        <v>771</v>
      </c>
      <c r="O3828" s="158">
        <v>1570.25</v>
      </c>
      <c r="P3828" s="158">
        <v>329.75</v>
      </c>
      <c r="Q3828" s="7">
        <v>1900</v>
      </c>
      <c r="S3828" s="8"/>
      <c r="T3828" s="11">
        <v>1</v>
      </c>
      <c r="U3828" s="158">
        <v>4545.46</v>
      </c>
      <c r="V3828" s="158">
        <v>954.54</v>
      </c>
      <c r="W3828" s="76">
        <v>5500</v>
      </c>
      <c r="X3828" s="16">
        <f t="shared" si="990"/>
        <v>5500</v>
      </c>
      <c r="AC3828" s="18">
        <f t="shared" si="997"/>
        <v>0</v>
      </c>
      <c r="AD3828" s="19">
        <f t="shared" si="1000"/>
        <v>200000</v>
      </c>
      <c r="AE3828" s="21">
        <f t="shared" si="994"/>
        <v>1900</v>
      </c>
      <c r="AF3828" s="20">
        <f t="shared" si="1001"/>
        <v>0</v>
      </c>
      <c r="AG3828" s="20">
        <f t="shared" si="1002"/>
        <v>0</v>
      </c>
      <c r="AH3828" s="20">
        <f t="shared" si="1003"/>
        <v>0</v>
      </c>
      <c r="AI3828" s="20">
        <f t="shared" si="992"/>
        <v>0</v>
      </c>
      <c r="AJ3828" s="20">
        <f t="shared" si="993"/>
        <v>0</v>
      </c>
      <c r="AK3828" s="20">
        <f t="shared" si="998"/>
        <v>0</v>
      </c>
      <c r="AL3828" s="171"/>
    </row>
    <row r="3829" spans="1:38" ht="15.75" customHeight="1" x14ac:dyDescent="0.25">
      <c r="A3829" s="3">
        <v>2228</v>
      </c>
      <c r="B3829" s="14">
        <f t="shared" si="991"/>
        <v>1</v>
      </c>
      <c r="C3829" s="9">
        <v>45504</v>
      </c>
      <c r="D3829" s="3" t="s">
        <v>4423</v>
      </c>
      <c r="E3829" s="14" t="str">
        <f t="shared" si="989"/>
        <v>2228Lax1</v>
      </c>
      <c r="F3829" s="119" t="s">
        <v>4424</v>
      </c>
      <c r="G3829" s="119" t="s">
        <v>4425</v>
      </c>
      <c r="I3829" s="10" t="s">
        <v>4426</v>
      </c>
      <c r="J3829" s="14" t="str">
        <f t="shared" si="999"/>
        <v>Colocar volante motor bimaza, placa disco, crapodina. Colocar caja de velocidad. Armado total. Prueba de embrague. Puesta en marcha.</v>
      </c>
      <c r="K3829" s="3" t="s">
        <v>1665</v>
      </c>
      <c r="L3829" s="3">
        <v>1</v>
      </c>
      <c r="M3829" s="10" t="s">
        <v>4427</v>
      </c>
      <c r="N3829" s="3" t="s">
        <v>4428</v>
      </c>
      <c r="O3829" s="158">
        <v>2272200</v>
      </c>
      <c r="P3829" s="158">
        <v>477162</v>
      </c>
      <c r="Q3829" s="7">
        <v>2749362</v>
      </c>
      <c r="S3829" s="8"/>
      <c r="T3829" s="11">
        <v>1</v>
      </c>
      <c r="U3829" s="158">
        <v>4281711.57</v>
      </c>
      <c r="V3829" s="158">
        <v>899159.43</v>
      </c>
      <c r="W3829" s="76">
        <v>5180871</v>
      </c>
      <c r="X3829" s="16">
        <f t="shared" si="990"/>
        <v>5180871</v>
      </c>
      <c r="Y3829" s="3">
        <v>1</v>
      </c>
      <c r="Z3829" s="114">
        <v>247933.89</v>
      </c>
      <c r="AA3829" s="114">
        <v>52066.11</v>
      </c>
      <c r="AB3829" s="4">
        <v>300000</v>
      </c>
      <c r="AC3829" s="18">
        <f t="shared" si="997"/>
        <v>300000</v>
      </c>
      <c r="AD3829" s="19">
        <f t="shared" si="1000"/>
        <v>300000</v>
      </c>
      <c r="AE3829" s="21">
        <f t="shared" si="994"/>
        <v>2749362</v>
      </c>
      <c r="AF3829" s="20">
        <f t="shared" si="1001"/>
        <v>2749362</v>
      </c>
      <c r="AG3829" s="20">
        <f t="shared" si="1002"/>
        <v>5180871</v>
      </c>
      <c r="AH3829" s="20">
        <f t="shared" si="1003"/>
        <v>300000</v>
      </c>
      <c r="AI3829" s="20">
        <f t="shared" si="992"/>
        <v>5480871</v>
      </c>
      <c r="AJ3829" s="20">
        <f t="shared" si="993"/>
        <v>0</v>
      </c>
      <c r="AK3829" s="20">
        <f t="shared" si="998"/>
        <v>5480871</v>
      </c>
      <c r="AL3829" s="171"/>
    </row>
    <row r="3830" spans="1:38" ht="15.75" customHeight="1" x14ac:dyDescent="0.25">
      <c r="A3830" s="3">
        <v>2228</v>
      </c>
      <c r="B3830" s="14">
        <f t="shared" si="991"/>
        <v>2</v>
      </c>
      <c r="C3830" s="9">
        <f>IF(A3830=A3829,C3829,"")</f>
        <v>45504</v>
      </c>
      <c r="D3830" s="3" t="str">
        <f>IF(A3830=A3829,D3829,"")</f>
        <v>Lax</v>
      </c>
      <c r="E3830" s="14" t="str">
        <f t="shared" si="989"/>
        <v>2228Lax2</v>
      </c>
      <c r="J3830" s="14" t="str">
        <f t="shared" si="999"/>
        <v xml:space="preserve">Colocar volante motor bimaza, placa disco, crapodina. Colocar caja de velocidad. Armado total. Prueba de embrague. Puesta en marcha. </v>
      </c>
      <c r="S3830" s="8"/>
      <c r="W3830" s="76"/>
      <c r="X3830" s="16">
        <f t="shared" si="990"/>
        <v>0</v>
      </c>
      <c r="AC3830" s="18">
        <f t="shared" si="997"/>
        <v>0</v>
      </c>
      <c r="AD3830" s="19">
        <f t="shared" si="1000"/>
        <v>300000</v>
      </c>
      <c r="AE3830" s="21">
        <f t="shared" si="994"/>
        <v>0</v>
      </c>
      <c r="AF3830" s="20">
        <f t="shared" si="1001"/>
        <v>0</v>
      </c>
      <c r="AG3830" s="20">
        <f t="shared" si="1002"/>
        <v>0</v>
      </c>
      <c r="AH3830" s="20">
        <f t="shared" si="1003"/>
        <v>0</v>
      </c>
      <c r="AI3830" s="20">
        <f t="shared" si="992"/>
        <v>0</v>
      </c>
      <c r="AJ3830" s="20">
        <f t="shared" si="993"/>
        <v>0</v>
      </c>
      <c r="AK3830" s="20">
        <f t="shared" si="998"/>
        <v>0</v>
      </c>
      <c r="AL3830" s="171"/>
    </row>
    <row r="3831" spans="1:38" ht="15.75" customHeight="1" x14ac:dyDescent="0.25">
      <c r="A3831" s="3">
        <v>2229</v>
      </c>
      <c r="B3831" s="14">
        <f t="shared" si="991"/>
        <v>1</v>
      </c>
      <c r="C3831" s="9">
        <v>45537</v>
      </c>
      <c r="D3831" s="3" t="s">
        <v>4423</v>
      </c>
      <c r="E3831" s="14" t="str">
        <f t="shared" si="989"/>
        <v>2229Lax1</v>
      </c>
      <c r="F3831" s="119" t="s">
        <v>4429</v>
      </c>
      <c r="G3831" s="119" t="s">
        <v>4425</v>
      </c>
      <c r="I3831" s="10" t="s">
        <v>4430</v>
      </c>
      <c r="J3831" s="14" t="str">
        <f t="shared" si="999"/>
        <v>Sacar caja de velocidad, placa disco de embrague, crapodina, volante motor. Verificar estado de reten de bancada. Cambiar volante motor, kit de embregue. Colocar caja de velocidad. Cambiar cilindro mayor de embrague y cilindro menor de empuje de crapodina. Agregar liquido de freno. Purgado del circuito de embrague. Armado total.</v>
      </c>
      <c r="K3831" s="3" t="s">
        <v>1665</v>
      </c>
      <c r="L3831" s="3">
        <v>1</v>
      </c>
      <c r="M3831" s="10" t="s">
        <v>4431</v>
      </c>
      <c r="N3831" s="3" t="s">
        <v>4428</v>
      </c>
      <c r="O3831" s="158">
        <v>2816859.51</v>
      </c>
      <c r="P3831" s="158">
        <v>591540.49</v>
      </c>
      <c r="Q3831" s="7">
        <v>3408400</v>
      </c>
      <c r="R3831" s="7" t="s">
        <v>1971</v>
      </c>
      <c r="S3831" s="8"/>
      <c r="T3831" s="11">
        <v>1</v>
      </c>
      <c r="U3831" s="158">
        <v>6610000</v>
      </c>
      <c r="V3831" s="158">
        <v>1388100</v>
      </c>
      <c r="W3831" s="76">
        <v>7998100</v>
      </c>
      <c r="X3831" s="16">
        <f t="shared" si="990"/>
        <v>7998100</v>
      </c>
      <c r="Y3831" s="3">
        <v>1</v>
      </c>
      <c r="Z3831" s="114">
        <v>700000</v>
      </c>
      <c r="AA3831" s="114">
        <v>147000</v>
      </c>
      <c r="AB3831" s="4">
        <v>847000</v>
      </c>
      <c r="AC3831" s="18">
        <f t="shared" si="997"/>
        <v>847000</v>
      </c>
      <c r="AD3831" s="19">
        <f t="shared" si="1000"/>
        <v>847000</v>
      </c>
      <c r="AE3831" s="21">
        <f t="shared" si="994"/>
        <v>3408400</v>
      </c>
      <c r="AF3831" s="20">
        <f t="shared" si="1001"/>
        <v>3408400</v>
      </c>
      <c r="AG3831" s="20">
        <f t="shared" si="1002"/>
        <v>7998100</v>
      </c>
      <c r="AH3831" s="20">
        <f t="shared" si="1003"/>
        <v>847000</v>
      </c>
      <c r="AI3831" s="20">
        <f t="shared" si="992"/>
        <v>7310000</v>
      </c>
      <c r="AJ3831" s="20">
        <f t="shared" si="993"/>
        <v>1535100</v>
      </c>
      <c r="AK3831" s="20">
        <f t="shared" si="998"/>
        <v>8845100</v>
      </c>
      <c r="AL3831" s="171">
        <v>74</v>
      </c>
    </row>
    <row r="3832" spans="1:38" ht="15.75" customHeight="1" x14ac:dyDescent="0.25">
      <c r="A3832" s="3">
        <v>2229</v>
      </c>
      <c r="B3832" s="14">
        <f t="shared" si="991"/>
        <v>2</v>
      </c>
      <c r="C3832" s="9">
        <f>IF(A3832=A3831,C3831,"")</f>
        <v>45537</v>
      </c>
      <c r="D3832" s="3" t="str">
        <f>IF(A3832=A3831,D3831,"")</f>
        <v>Lax</v>
      </c>
      <c r="E3832" s="14" t="str">
        <f t="shared" si="989"/>
        <v>2229Lax2</v>
      </c>
      <c r="J3832" s="14" t="str">
        <f t="shared" si="999"/>
        <v xml:space="preserve">Sacar caja de velocidad, placa disco de embrague, crapodina, volante motor. Verificar estado de reten de bancada. Cambiar volante motor, kit de embregue. Colocar caja de velocidad. Cambiar cilindro mayor de embrague y cilindro menor de empuje de crapodina. Agregar liquido de freno. Purgado del circuito de embrague. Armado total. </v>
      </c>
      <c r="S3832" s="8"/>
      <c r="W3832" s="76"/>
      <c r="X3832" s="16">
        <f t="shared" si="990"/>
        <v>0</v>
      </c>
      <c r="AC3832" s="18">
        <f t="shared" si="997"/>
        <v>0</v>
      </c>
      <c r="AD3832" s="19">
        <f t="shared" si="1000"/>
        <v>847000</v>
      </c>
      <c r="AE3832" s="21">
        <f t="shared" si="994"/>
        <v>0</v>
      </c>
      <c r="AF3832" s="20">
        <f t="shared" si="1001"/>
        <v>0</v>
      </c>
      <c r="AG3832" s="20">
        <f t="shared" si="1002"/>
        <v>0</v>
      </c>
      <c r="AH3832" s="20">
        <f t="shared" si="1003"/>
        <v>0</v>
      </c>
      <c r="AI3832" s="20">
        <f t="shared" si="992"/>
        <v>0</v>
      </c>
      <c r="AJ3832" s="20">
        <f t="shared" si="993"/>
        <v>0</v>
      </c>
      <c r="AK3832" s="20">
        <f t="shared" si="998"/>
        <v>0</v>
      </c>
      <c r="AL3832" s="171"/>
    </row>
    <row r="3833" spans="1:38" ht="15.75" customHeight="1" x14ac:dyDescent="0.25">
      <c r="A3833" s="3">
        <v>2230</v>
      </c>
      <c r="B3833" s="14">
        <f t="shared" si="991"/>
        <v>1</v>
      </c>
      <c r="C3833" s="9">
        <v>45552</v>
      </c>
      <c r="D3833" s="3" t="s">
        <v>911</v>
      </c>
      <c r="E3833" s="14" t="str">
        <f t="shared" si="989"/>
        <v>2230Castro Martin1</v>
      </c>
      <c r="F3833" s="119" t="s">
        <v>2124</v>
      </c>
      <c r="G3833" s="119" t="s">
        <v>103</v>
      </c>
      <c r="H3833" s="119">
        <v>138754</v>
      </c>
      <c r="I3833" s="10" t="s">
        <v>3517</v>
      </c>
      <c r="J3833" s="14" t="str">
        <f t="shared" si="999"/>
        <v>Service completo. Cambio de aceite y filtros. Control general del vehiculo. Cambiar juego de bujias. Lavado motor.</v>
      </c>
      <c r="K3833" s="3" t="s">
        <v>2390</v>
      </c>
      <c r="L3833" s="3">
        <v>1</v>
      </c>
      <c r="M3833" s="10" t="s">
        <v>918</v>
      </c>
      <c r="N3833" s="3" t="s">
        <v>771</v>
      </c>
      <c r="O3833" s="158">
        <v>27272.73</v>
      </c>
      <c r="P3833" s="158">
        <v>5727.27</v>
      </c>
      <c r="Q3833" s="7">
        <v>33000</v>
      </c>
      <c r="R3833" s="7" t="s">
        <v>1916</v>
      </c>
      <c r="S3833" s="8"/>
      <c r="T3833" s="11">
        <v>1</v>
      </c>
      <c r="U3833" s="158">
        <v>45454.55</v>
      </c>
      <c r="V3833" s="158">
        <v>9545.4500000000007</v>
      </c>
      <c r="W3833" s="76">
        <v>55000</v>
      </c>
      <c r="X3833" s="16">
        <f t="shared" si="990"/>
        <v>55000</v>
      </c>
      <c r="Y3833" s="3">
        <v>1</v>
      </c>
      <c r="Z3833" s="114">
        <v>61983.48</v>
      </c>
      <c r="AA3833" s="114">
        <v>13016.52</v>
      </c>
      <c r="AB3833" s="4">
        <v>75000</v>
      </c>
      <c r="AC3833" s="18">
        <f t="shared" si="997"/>
        <v>75000</v>
      </c>
      <c r="AD3833" s="19">
        <f t="shared" si="1000"/>
        <v>75000</v>
      </c>
      <c r="AE3833" s="21">
        <f t="shared" si="994"/>
        <v>33000</v>
      </c>
      <c r="AF3833" s="20">
        <f t="shared" si="1001"/>
        <v>43511.97</v>
      </c>
      <c r="AG3833" s="20">
        <f t="shared" si="1002"/>
        <v>149000</v>
      </c>
      <c r="AH3833" s="20">
        <f t="shared" si="1003"/>
        <v>75000</v>
      </c>
      <c r="AI3833" s="20">
        <f t="shared" si="992"/>
        <v>224000</v>
      </c>
      <c r="AJ3833" s="20">
        <f t="shared" si="993"/>
        <v>0</v>
      </c>
      <c r="AK3833" s="20">
        <f t="shared" si="998"/>
        <v>224000</v>
      </c>
      <c r="AL3833" s="171"/>
    </row>
    <row r="3834" spans="1:38" ht="15.75" customHeight="1" x14ac:dyDescent="0.25">
      <c r="A3834" s="3">
        <v>2230</v>
      </c>
      <c r="B3834" s="14">
        <f t="shared" si="991"/>
        <v>2</v>
      </c>
      <c r="C3834" s="9">
        <f>IF(A3834=A3833,C3833,"")</f>
        <v>45552</v>
      </c>
      <c r="D3834" s="3" t="str">
        <f>IF(A3834=A3833,D3833,"")</f>
        <v>Castro Martin</v>
      </c>
      <c r="E3834" s="14" t="str">
        <f t="shared" si="989"/>
        <v>2230Castro Martin2</v>
      </c>
      <c r="J3834" s="14" t="str">
        <f t="shared" si="999"/>
        <v xml:space="preserve">Service completo. Cambio de aceite y filtros. Control general del vehiculo. Cambiar juego de bujias. Lavado motor. </v>
      </c>
      <c r="L3834" s="3">
        <v>1</v>
      </c>
      <c r="M3834" s="10" t="s">
        <v>728</v>
      </c>
      <c r="N3834" s="3" t="s">
        <v>771</v>
      </c>
      <c r="O3834" s="158">
        <v>2902.46</v>
      </c>
      <c r="P3834" s="158">
        <v>609.51</v>
      </c>
      <c r="Q3834" s="174">
        <v>3511.97</v>
      </c>
      <c r="S3834" s="8"/>
      <c r="T3834" s="11">
        <v>4</v>
      </c>
      <c r="U3834" s="158">
        <v>10330.58</v>
      </c>
      <c r="V3834" s="158">
        <v>2169.42</v>
      </c>
      <c r="W3834" s="76">
        <v>12500</v>
      </c>
      <c r="X3834" s="16">
        <f t="shared" si="990"/>
        <v>50000</v>
      </c>
      <c r="AC3834" s="18">
        <f t="shared" si="997"/>
        <v>0</v>
      </c>
      <c r="AD3834" s="19">
        <f t="shared" si="1000"/>
        <v>75000</v>
      </c>
      <c r="AE3834" s="21">
        <f t="shared" si="994"/>
        <v>14047.88</v>
      </c>
      <c r="AF3834" s="20">
        <f t="shared" si="1001"/>
        <v>0</v>
      </c>
      <c r="AG3834" s="20">
        <f t="shared" si="1002"/>
        <v>0</v>
      </c>
      <c r="AH3834" s="20">
        <f t="shared" si="1003"/>
        <v>0</v>
      </c>
      <c r="AI3834" s="20">
        <f t="shared" si="992"/>
        <v>0</v>
      </c>
      <c r="AJ3834" s="20">
        <f t="shared" si="993"/>
        <v>0</v>
      </c>
      <c r="AK3834" s="20">
        <f t="shared" si="998"/>
        <v>0</v>
      </c>
      <c r="AL3834" s="171"/>
    </row>
    <row r="3835" spans="1:38" ht="15.75" customHeight="1" x14ac:dyDescent="0.25">
      <c r="A3835" s="3">
        <v>2230</v>
      </c>
      <c r="B3835" s="14">
        <f t="shared" si="991"/>
        <v>3</v>
      </c>
      <c r="C3835" s="9">
        <v>45552</v>
      </c>
      <c r="D3835" s="3" t="s">
        <v>911</v>
      </c>
      <c r="E3835" s="14" t="str">
        <f t="shared" si="989"/>
        <v>2230Castro Martin3</v>
      </c>
      <c r="J3835" s="14" t="str">
        <f t="shared" si="999"/>
        <v xml:space="preserve">Service completo. Cambio de aceite y filtros. Control general del vehiculo. Cambiar juego de bujias. Lavado motor.  </v>
      </c>
      <c r="L3835" s="3">
        <v>1</v>
      </c>
      <c r="M3835" s="10" t="s">
        <v>3753</v>
      </c>
      <c r="N3835" s="3" t="s">
        <v>771</v>
      </c>
      <c r="O3835" s="158">
        <v>5785.13</v>
      </c>
      <c r="P3835" s="158">
        <v>1214.8699999999999</v>
      </c>
      <c r="Q3835" s="7">
        <v>7000</v>
      </c>
      <c r="S3835" s="8"/>
      <c r="T3835" s="11">
        <v>4</v>
      </c>
      <c r="U3835" s="158">
        <v>9090.91</v>
      </c>
      <c r="V3835" s="158">
        <v>1909.09</v>
      </c>
      <c r="W3835" s="76">
        <v>11000</v>
      </c>
      <c r="X3835" s="16">
        <f t="shared" si="990"/>
        <v>44000</v>
      </c>
      <c r="AC3835" s="18">
        <f t="shared" si="997"/>
        <v>0</v>
      </c>
      <c r="AD3835" s="19">
        <f t="shared" si="1000"/>
        <v>75000</v>
      </c>
      <c r="AE3835" s="21">
        <f t="shared" si="994"/>
        <v>28000</v>
      </c>
      <c r="AF3835" s="20">
        <f t="shared" si="1001"/>
        <v>0</v>
      </c>
      <c r="AG3835" s="20">
        <f t="shared" si="1002"/>
        <v>0</v>
      </c>
      <c r="AH3835" s="20">
        <f t="shared" si="1003"/>
        <v>0</v>
      </c>
      <c r="AI3835" s="20">
        <f t="shared" si="992"/>
        <v>0</v>
      </c>
      <c r="AJ3835" s="20">
        <f t="shared" si="993"/>
        <v>0</v>
      </c>
      <c r="AK3835" s="20">
        <f t="shared" si="998"/>
        <v>0</v>
      </c>
      <c r="AL3835" s="171"/>
    </row>
    <row r="3836" spans="1:38" ht="15.75" customHeight="1" x14ac:dyDescent="0.25">
      <c r="A3836" s="3">
        <v>2231</v>
      </c>
      <c r="B3836" s="14">
        <f t="shared" si="991"/>
        <v>1</v>
      </c>
      <c r="C3836" s="9">
        <v>45552</v>
      </c>
      <c r="D3836" s="3" t="s">
        <v>4241</v>
      </c>
      <c r="E3836" s="14" t="str">
        <f t="shared" si="989"/>
        <v>2231Dondena Cristian1</v>
      </c>
      <c r="F3836" s="119" t="s">
        <v>2160</v>
      </c>
      <c r="G3836" s="119" t="s">
        <v>2414</v>
      </c>
      <c r="I3836" s="10" t="s">
        <v>4432</v>
      </c>
      <c r="J3836" s="14" t="str">
        <f t="shared" si="999"/>
        <v>Cambiar deposito de agua. Cambiar tapa de deposito de agua. Agregar liquido refrigerante nuevo. Purgado del circuito de refrigeracion.</v>
      </c>
      <c r="K3836" s="3" t="s">
        <v>1539</v>
      </c>
      <c r="L3836" s="3">
        <v>1</v>
      </c>
      <c r="M3836" s="10" t="s">
        <v>2911</v>
      </c>
      <c r="N3836" s="3" t="s">
        <v>734</v>
      </c>
      <c r="O3836" s="158">
        <v>9256.2000000000007</v>
      </c>
      <c r="P3836" s="158">
        <v>1943.8</v>
      </c>
      <c r="Q3836" s="7">
        <v>11200</v>
      </c>
      <c r="R3836" s="7" t="s">
        <v>1971</v>
      </c>
      <c r="S3836" s="8"/>
      <c r="T3836" s="11">
        <v>1</v>
      </c>
      <c r="U3836" s="158">
        <v>11570.25</v>
      </c>
      <c r="V3836" s="158">
        <v>2429.75</v>
      </c>
      <c r="W3836" s="76">
        <v>14000</v>
      </c>
      <c r="X3836" s="16">
        <f t="shared" si="990"/>
        <v>14000</v>
      </c>
      <c r="AC3836" s="18">
        <f t="shared" si="997"/>
        <v>0</v>
      </c>
      <c r="AD3836" s="19">
        <f t="shared" si="1000"/>
        <v>0</v>
      </c>
      <c r="AE3836" s="21">
        <f t="shared" si="994"/>
        <v>11200</v>
      </c>
      <c r="AF3836" s="20">
        <f t="shared" si="1001"/>
        <v>25301.1</v>
      </c>
      <c r="AG3836" s="20">
        <f t="shared" si="1002"/>
        <v>53500</v>
      </c>
      <c r="AH3836" s="20">
        <f t="shared" si="1003"/>
        <v>0</v>
      </c>
      <c r="AI3836" s="20">
        <f t="shared" si="992"/>
        <v>53500</v>
      </c>
      <c r="AJ3836" s="20">
        <f t="shared" si="993"/>
        <v>0</v>
      </c>
      <c r="AK3836" s="20">
        <f t="shared" si="998"/>
        <v>53500</v>
      </c>
      <c r="AL3836" s="171"/>
    </row>
    <row r="3837" spans="1:38" ht="15.75" customHeight="1" x14ac:dyDescent="0.25">
      <c r="A3837" s="3">
        <v>2231</v>
      </c>
      <c r="B3837" s="14">
        <f t="shared" si="991"/>
        <v>2</v>
      </c>
      <c r="C3837" s="9">
        <f>IF(A3837=A3836,C3836,"")</f>
        <v>45552</v>
      </c>
      <c r="D3837" s="3" t="str">
        <f>IF(A3837=A3836,D3836,"")</f>
        <v>Dondena Cristian</v>
      </c>
      <c r="E3837" s="14" t="str">
        <f t="shared" si="989"/>
        <v>2231Dondena Cristian2</v>
      </c>
      <c r="J3837" s="14" t="str">
        <f t="shared" si="999"/>
        <v xml:space="preserve">Cambiar deposito de agua. Cambiar tapa de deposito de agua. Agregar liquido refrigerante nuevo. Purgado del circuito de refrigeracion. </v>
      </c>
      <c r="L3837" s="3">
        <v>1</v>
      </c>
      <c r="M3837" s="10" t="s">
        <v>3821</v>
      </c>
      <c r="N3837" s="3" t="s">
        <v>2484</v>
      </c>
      <c r="O3837" s="158">
        <v>2490</v>
      </c>
      <c r="P3837" s="158">
        <v>522.9</v>
      </c>
      <c r="Q3837" s="7">
        <v>3012.9</v>
      </c>
      <c r="S3837" s="8"/>
      <c r="T3837" s="11">
        <v>1</v>
      </c>
      <c r="U3837" s="158">
        <v>3305.79</v>
      </c>
      <c r="V3837" s="158">
        <v>694.21</v>
      </c>
      <c r="W3837" s="76">
        <v>4000</v>
      </c>
      <c r="X3837" s="16">
        <f t="shared" si="990"/>
        <v>4000</v>
      </c>
      <c r="AC3837" s="18">
        <f t="shared" si="997"/>
        <v>0</v>
      </c>
      <c r="AD3837" s="19">
        <f t="shared" si="1000"/>
        <v>0</v>
      </c>
      <c r="AE3837" s="21">
        <f t="shared" si="994"/>
        <v>3012.9</v>
      </c>
      <c r="AF3837" s="20">
        <f t="shared" si="1001"/>
        <v>0</v>
      </c>
      <c r="AG3837" s="20">
        <f t="shared" si="1002"/>
        <v>0</v>
      </c>
      <c r="AH3837" s="20">
        <f t="shared" si="1003"/>
        <v>0</v>
      </c>
      <c r="AI3837" s="20">
        <f t="shared" si="992"/>
        <v>0</v>
      </c>
      <c r="AJ3837" s="20">
        <f t="shared" si="993"/>
        <v>0</v>
      </c>
      <c r="AK3837" s="20">
        <f t="shared" si="998"/>
        <v>0</v>
      </c>
      <c r="AL3837" s="171"/>
    </row>
    <row r="3838" spans="1:38" ht="15.75" customHeight="1" x14ac:dyDescent="0.25">
      <c r="A3838" s="3">
        <v>2231</v>
      </c>
      <c r="B3838" s="14">
        <f t="shared" si="991"/>
        <v>3</v>
      </c>
      <c r="C3838" s="9">
        <f>IF(A3838=A3837,C3837,"")</f>
        <v>45552</v>
      </c>
      <c r="D3838" s="3" t="str">
        <f>IF(A3838=A3837,D3837,"")</f>
        <v>Dondena Cristian</v>
      </c>
      <c r="E3838" s="14" t="str">
        <f t="shared" ref="E3838:E3901" si="1004">CONCATENATE(A3838,D3838,B3838)</f>
        <v>2231Dondena Cristian3</v>
      </c>
      <c r="J3838" s="14" t="str">
        <f t="shared" si="999"/>
        <v xml:space="preserve">Cambiar deposito de agua. Cambiar tapa de deposito de agua. Agregar liquido refrigerante nuevo. Purgado del circuito de refrigeracion.  </v>
      </c>
      <c r="L3838" s="3">
        <v>1</v>
      </c>
      <c r="M3838" s="10" t="s">
        <v>1970</v>
      </c>
      <c r="N3838" s="3" t="s">
        <v>771</v>
      </c>
      <c r="O3838" s="158">
        <v>7593.56</v>
      </c>
      <c r="P3838" s="158">
        <v>1594.64</v>
      </c>
      <c r="Q3838" s="174">
        <v>9188.2000000000007</v>
      </c>
      <c r="S3838" s="8"/>
      <c r="T3838" s="11">
        <v>2</v>
      </c>
      <c r="U3838" s="158">
        <v>12396.7</v>
      </c>
      <c r="V3838" s="158">
        <v>2603.3000000000002</v>
      </c>
      <c r="W3838" s="76">
        <v>15000</v>
      </c>
      <c r="X3838" s="16">
        <f t="shared" si="990"/>
        <v>30000</v>
      </c>
      <c r="AC3838" s="18">
        <f t="shared" si="997"/>
        <v>0</v>
      </c>
      <c r="AD3838" s="19">
        <f t="shared" si="1000"/>
        <v>0</v>
      </c>
      <c r="AE3838" s="21">
        <f t="shared" si="994"/>
        <v>18376.400000000001</v>
      </c>
      <c r="AF3838" s="20">
        <f t="shared" si="1001"/>
        <v>0</v>
      </c>
      <c r="AG3838" s="20">
        <f t="shared" si="1002"/>
        <v>0</v>
      </c>
      <c r="AH3838" s="20">
        <f t="shared" si="1003"/>
        <v>0</v>
      </c>
      <c r="AI3838" s="20">
        <f t="shared" si="992"/>
        <v>0</v>
      </c>
      <c r="AJ3838" s="20">
        <f t="shared" si="993"/>
        <v>0</v>
      </c>
      <c r="AK3838" s="20">
        <f t="shared" si="998"/>
        <v>0</v>
      </c>
      <c r="AL3838" s="171"/>
    </row>
    <row r="3839" spans="1:38" ht="15.75" customHeight="1" x14ac:dyDescent="0.25">
      <c r="A3839" s="3">
        <v>2231</v>
      </c>
      <c r="B3839" s="14">
        <f t="shared" si="991"/>
        <v>4</v>
      </c>
      <c r="C3839" s="9">
        <f>IF(A3839=A3838,C3838,"")</f>
        <v>45552</v>
      </c>
      <c r="D3839" s="3" t="str">
        <f>IF(A3839=A3838,D3838,"")</f>
        <v>Dondena Cristian</v>
      </c>
      <c r="E3839" s="14" t="str">
        <f t="shared" si="1004"/>
        <v>2231Dondena Cristian4</v>
      </c>
      <c r="J3839" s="14" t="str">
        <f t="shared" si="999"/>
        <v xml:space="preserve">Cambiar deposito de agua. Cambiar tapa de deposito de agua. Agregar liquido refrigerante nuevo. Purgado del circuito de refrigeracion.   </v>
      </c>
      <c r="L3839" s="3">
        <v>1</v>
      </c>
      <c r="M3839" s="10" t="s">
        <v>1431</v>
      </c>
      <c r="N3839" s="3" t="s">
        <v>771</v>
      </c>
      <c r="O3839" s="158">
        <v>1570.25</v>
      </c>
      <c r="P3839" s="158">
        <v>329.75</v>
      </c>
      <c r="Q3839" s="7">
        <v>1900</v>
      </c>
      <c r="S3839" s="8"/>
      <c r="T3839" s="11">
        <v>1</v>
      </c>
      <c r="U3839" s="158">
        <v>4545.46</v>
      </c>
      <c r="V3839" s="158">
        <v>954.54</v>
      </c>
      <c r="W3839" s="76">
        <v>5500</v>
      </c>
      <c r="X3839" s="16">
        <f t="shared" ref="X3839:X3902" si="1005">W3839*T3839</f>
        <v>5500</v>
      </c>
      <c r="AC3839" s="18">
        <f t="shared" si="997"/>
        <v>0</v>
      </c>
      <c r="AD3839" s="19">
        <f t="shared" si="1000"/>
        <v>0</v>
      </c>
      <c r="AE3839" s="21">
        <f t="shared" si="994"/>
        <v>1900</v>
      </c>
      <c r="AF3839" s="20">
        <f t="shared" si="1001"/>
        <v>0</v>
      </c>
      <c r="AG3839" s="20">
        <f t="shared" si="1002"/>
        <v>0</v>
      </c>
      <c r="AH3839" s="20">
        <f t="shared" si="1003"/>
        <v>0</v>
      </c>
      <c r="AI3839" s="20">
        <f t="shared" si="992"/>
        <v>0</v>
      </c>
      <c r="AJ3839" s="20">
        <f t="shared" si="993"/>
        <v>0</v>
      </c>
      <c r="AK3839" s="20">
        <f t="shared" si="998"/>
        <v>0</v>
      </c>
      <c r="AL3839" s="171"/>
    </row>
    <row r="3840" spans="1:38" ht="15.75" customHeight="1" x14ac:dyDescent="0.25">
      <c r="A3840" s="3">
        <v>2232</v>
      </c>
      <c r="B3840" s="14">
        <f t="shared" si="991"/>
        <v>1</v>
      </c>
      <c r="C3840" s="9">
        <v>45553</v>
      </c>
      <c r="D3840" s="3" t="s">
        <v>4433</v>
      </c>
      <c r="E3840" s="14" t="str">
        <f t="shared" si="1004"/>
        <v>2232Gheit Rodrigo1</v>
      </c>
      <c r="F3840" s="119" t="s">
        <v>4434</v>
      </c>
      <c r="G3840" s="119" t="s">
        <v>4435</v>
      </c>
      <c r="H3840" s="119">
        <v>152830</v>
      </c>
      <c r="I3840" s="10" t="s">
        <v>4436</v>
      </c>
      <c r="J3840" s="14" t="str">
        <f t="shared" si="999"/>
        <v>Sacar radiador. Hacer controlar perdidas. Volver a colocarlo con abrazaderas nuevas en manguera superior de radiador. Cambiar junta tapa de valvulas. Lavado motor. Eliminar fugas de aceite y agua. Control de temperatura.</v>
      </c>
      <c r="K3840" s="3" t="s">
        <v>1539</v>
      </c>
      <c r="L3840" s="3">
        <v>1</v>
      </c>
      <c r="M3840" s="10" t="s">
        <v>4437</v>
      </c>
      <c r="N3840" s="3" t="s">
        <v>771</v>
      </c>
      <c r="O3840" s="158">
        <v>826.45</v>
      </c>
      <c r="P3840" s="158">
        <v>173.55</v>
      </c>
      <c r="Q3840" s="7">
        <v>1000</v>
      </c>
      <c r="R3840" s="7" t="s">
        <v>1971</v>
      </c>
      <c r="S3840" s="8"/>
      <c r="T3840" s="11">
        <v>2</v>
      </c>
      <c r="U3840" s="158">
        <v>1652.9</v>
      </c>
      <c r="V3840" s="158">
        <v>347.1</v>
      </c>
      <c r="W3840" s="76">
        <v>2000</v>
      </c>
      <c r="X3840" s="16">
        <f t="shared" si="1005"/>
        <v>4000</v>
      </c>
      <c r="Y3840" s="3">
        <v>1</v>
      </c>
      <c r="Z3840" s="114">
        <v>99173.56</v>
      </c>
      <c r="AA3840" s="114">
        <v>20826.439999999999</v>
      </c>
      <c r="AB3840" s="4">
        <v>120000</v>
      </c>
      <c r="AC3840" s="18">
        <f t="shared" si="997"/>
        <v>120000</v>
      </c>
      <c r="AD3840" s="19">
        <f t="shared" si="1000"/>
        <v>120000</v>
      </c>
      <c r="AE3840" s="21">
        <f t="shared" si="994"/>
        <v>2000</v>
      </c>
      <c r="AF3840" s="20">
        <f t="shared" si="1001"/>
        <v>18600</v>
      </c>
      <c r="AG3840" s="20">
        <f t="shared" si="1002"/>
        <v>26000</v>
      </c>
      <c r="AH3840" s="20">
        <f t="shared" si="1003"/>
        <v>120000</v>
      </c>
      <c r="AI3840" s="20">
        <f t="shared" si="992"/>
        <v>146000</v>
      </c>
      <c r="AJ3840" s="20">
        <f t="shared" si="993"/>
        <v>0</v>
      </c>
      <c r="AK3840" s="20">
        <f t="shared" si="998"/>
        <v>146000</v>
      </c>
      <c r="AL3840" s="171"/>
    </row>
    <row r="3841" spans="1:38" ht="15.75" customHeight="1" x14ac:dyDescent="0.25">
      <c r="A3841" s="3">
        <v>2232</v>
      </c>
      <c r="B3841" s="14">
        <f t="shared" si="991"/>
        <v>2</v>
      </c>
      <c r="C3841" s="9">
        <f>IF(A3841=A3840,C3840,"")</f>
        <v>45553</v>
      </c>
      <c r="D3841" s="3" t="str">
        <f>IF(A3841=A3840,D3840,"")</f>
        <v>Gheit Rodrigo</v>
      </c>
      <c r="E3841" s="14" t="str">
        <f t="shared" si="1004"/>
        <v>2232Gheit Rodrigo2</v>
      </c>
      <c r="J3841" s="14" t="str">
        <f t="shared" si="999"/>
        <v xml:space="preserve">Sacar radiador. Hacer controlar perdidas. Volver a colocarlo con abrazaderas nuevas en manguera superior de radiador. Cambiar junta tapa de valvulas. Lavado motor. Eliminar fugas de aceite y agua. Control de temperatura. </v>
      </c>
      <c r="M3841" s="10" t="s">
        <v>2305</v>
      </c>
      <c r="N3841" s="3" t="s">
        <v>734</v>
      </c>
      <c r="O3841" s="158">
        <v>14545.46</v>
      </c>
      <c r="P3841" s="158">
        <v>3054.54</v>
      </c>
      <c r="Q3841" s="7">
        <v>17600</v>
      </c>
      <c r="S3841" s="8"/>
      <c r="T3841" s="11">
        <v>1</v>
      </c>
      <c r="U3841" s="158">
        <v>18181.82</v>
      </c>
      <c r="V3841" s="158">
        <v>3818.18</v>
      </c>
      <c r="W3841" s="76">
        <v>22000</v>
      </c>
      <c r="X3841" s="16">
        <f t="shared" si="1005"/>
        <v>22000</v>
      </c>
      <c r="AC3841" s="18">
        <f t="shared" si="997"/>
        <v>0</v>
      </c>
      <c r="AD3841" s="19">
        <f t="shared" si="1000"/>
        <v>120000</v>
      </c>
      <c r="AE3841" s="21">
        <f t="shared" si="994"/>
        <v>17600</v>
      </c>
      <c r="AF3841" s="20">
        <f t="shared" si="1001"/>
        <v>0</v>
      </c>
      <c r="AG3841" s="20">
        <f t="shared" si="1002"/>
        <v>0</v>
      </c>
      <c r="AH3841" s="20">
        <f t="shared" si="1003"/>
        <v>0</v>
      </c>
      <c r="AI3841" s="20">
        <f t="shared" si="992"/>
        <v>0</v>
      </c>
      <c r="AJ3841" s="20">
        <f t="shared" si="993"/>
        <v>0</v>
      </c>
      <c r="AK3841" s="20">
        <f t="shared" si="998"/>
        <v>0</v>
      </c>
      <c r="AL3841" s="171"/>
    </row>
    <row r="3842" spans="1:38" ht="15.75" customHeight="1" x14ac:dyDescent="0.25">
      <c r="A3842" s="3">
        <v>2233</v>
      </c>
      <c r="B3842" s="14">
        <f t="shared" si="991"/>
        <v>1</v>
      </c>
      <c r="C3842" s="9">
        <v>45553</v>
      </c>
      <c r="D3842" s="3" t="s">
        <v>2283</v>
      </c>
      <c r="E3842" s="14" t="str">
        <f t="shared" si="1004"/>
        <v>2233Sabaini Ignacio 1</v>
      </c>
      <c r="F3842" s="119" t="s">
        <v>2284</v>
      </c>
      <c r="G3842" s="119" t="s">
        <v>2285</v>
      </c>
      <c r="H3842" s="119">
        <v>220772</v>
      </c>
      <c r="I3842" s="10" t="s">
        <v>2702</v>
      </c>
      <c r="J3842" s="14" t="str">
        <f t="shared" si="999"/>
        <v>Service completo. Cambio de aceite y filtros. Control general del vehiculo. Rotacion de ruedas. Lavado motor.</v>
      </c>
      <c r="K3842" s="3" t="s">
        <v>2390</v>
      </c>
      <c r="L3842" s="3">
        <v>1</v>
      </c>
      <c r="M3842" s="10" t="s">
        <v>918</v>
      </c>
      <c r="N3842" s="3" t="s">
        <v>771</v>
      </c>
      <c r="O3842" s="158">
        <v>36528.93</v>
      </c>
      <c r="P3842" s="158">
        <v>7671.07</v>
      </c>
      <c r="Q3842" s="7">
        <v>44200</v>
      </c>
      <c r="R3842" s="7" t="s">
        <v>1478</v>
      </c>
      <c r="S3842" s="8"/>
      <c r="T3842" s="11">
        <v>1</v>
      </c>
      <c r="U3842" s="158">
        <v>56198.35</v>
      </c>
      <c r="V3842" s="158">
        <v>11801.65</v>
      </c>
      <c r="W3842" s="76">
        <v>68000</v>
      </c>
      <c r="X3842" s="16">
        <f t="shared" si="1005"/>
        <v>68000</v>
      </c>
      <c r="Y3842" s="3">
        <v>1</v>
      </c>
      <c r="Z3842" s="114">
        <v>57851.24</v>
      </c>
      <c r="AA3842" s="114">
        <v>12148.76</v>
      </c>
      <c r="AB3842" s="4">
        <v>70000</v>
      </c>
      <c r="AC3842" s="18">
        <f t="shared" si="997"/>
        <v>70000</v>
      </c>
      <c r="AD3842" s="19">
        <f t="shared" si="1000"/>
        <v>70000</v>
      </c>
      <c r="AE3842" s="21">
        <f t="shared" si="994"/>
        <v>44200</v>
      </c>
      <c r="AF3842" s="20">
        <f t="shared" si="1001"/>
        <v>49788.520000000004</v>
      </c>
      <c r="AG3842" s="20">
        <f t="shared" si="1002"/>
        <v>140000</v>
      </c>
      <c r="AH3842" s="20">
        <f t="shared" si="1003"/>
        <v>70000</v>
      </c>
      <c r="AI3842" s="20">
        <f t="shared" si="992"/>
        <v>210000</v>
      </c>
      <c r="AJ3842" s="20">
        <f t="shared" si="993"/>
        <v>0</v>
      </c>
      <c r="AK3842" s="20">
        <f t="shared" si="998"/>
        <v>210000</v>
      </c>
      <c r="AL3842" s="171"/>
    </row>
    <row r="3843" spans="1:38" ht="15.75" customHeight="1" x14ac:dyDescent="0.25">
      <c r="A3843" s="3">
        <v>2233</v>
      </c>
      <c r="B3843" s="14">
        <f t="shared" si="991"/>
        <v>2</v>
      </c>
      <c r="C3843" s="9">
        <f>IF(A3843=A3842,C3842,"")</f>
        <v>45553</v>
      </c>
      <c r="D3843" s="3" t="str">
        <f>IF(A3843=A3842,D3842,"")</f>
        <v xml:space="preserve">Sabaini Ignacio </v>
      </c>
      <c r="E3843" s="14" t="str">
        <f t="shared" si="1004"/>
        <v>2233Sabaini Ignacio 2</v>
      </c>
      <c r="J3843" s="14" t="str">
        <f t="shared" si="999"/>
        <v xml:space="preserve">Service completo. Cambio de aceite y filtros. Control general del vehiculo. Rotacion de ruedas. Lavado motor. </v>
      </c>
      <c r="L3843" s="3">
        <v>1</v>
      </c>
      <c r="M3843" s="10" t="s">
        <v>98</v>
      </c>
      <c r="N3843" s="3" t="s">
        <v>771</v>
      </c>
      <c r="O3843" s="158">
        <v>4618.62</v>
      </c>
      <c r="P3843" s="158">
        <v>969.9</v>
      </c>
      <c r="Q3843" s="174">
        <v>5588.52</v>
      </c>
      <c r="S3843" s="8"/>
      <c r="T3843" s="11">
        <v>4</v>
      </c>
      <c r="U3843" s="158">
        <v>14876.04</v>
      </c>
      <c r="V3843" s="158">
        <v>3123.96</v>
      </c>
      <c r="W3843" s="76">
        <v>18000</v>
      </c>
      <c r="X3843" s="16">
        <f t="shared" si="1005"/>
        <v>72000</v>
      </c>
      <c r="AC3843" s="18">
        <f t="shared" si="997"/>
        <v>0</v>
      </c>
      <c r="AD3843" s="19">
        <f t="shared" si="1000"/>
        <v>70000</v>
      </c>
      <c r="AE3843" s="21">
        <f t="shared" si="994"/>
        <v>22354.080000000002</v>
      </c>
      <c r="AF3843" s="20">
        <f t="shared" si="1001"/>
        <v>0</v>
      </c>
      <c r="AG3843" s="20">
        <f t="shared" si="1002"/>
        <v>0</v>
      </c>
      <c r="AH3843" s="20">
        <f t="shared" si="1003"/>
        <v>0</v>
      </c>
      <c r="AI3843" s="20">
        <f t="shared" si="992"/>
        <v>0</v>
      </c>
      <c r="AJ3843" s="20">
        <f t="shared" si="993"/>
        <v>0</v>
      </c>
      <c r="AK3843" s="20">
        <f t="shared" si="998"/>
        <v>0</v>
      </c>
      <c r="AL3843" s="171"/>
    </row>
    <row r="3844" spans="1:38" ht="15.75" customHeight="1" x14ac:dyDescent="0.25">
      <c r="A3844" s="3">
        <v>2234</v>
      </c>
      <c r="B3844" s="14">
        <f t="shared" ref="B3844:B3907" si="1006">IF(A3844=A3843,B3843+1,1)</f>
        <v>1</v>
      </c>
      <c r="C3844" s="9">
        <v>45553</v>
      </c>
      <c r="D3844" s="3" t="s">
        <v>533</v>
      </c>
      <c r="E3844" s="14" t="str">
        <f t="shared" si="1004"/>
        <v>2234Pelliza Kevin1</v>
      </c>
      <c r="F3844" s="119" t="s">
        <v>4286</v>
      </c>
      <c r="G3844" s="119" t="s">
        <v>2402</v>
      </c>
      <c r="I3844" s="10" t="s">
        <v>4443</v>
      </c>
      <c r="J3844" s="14" t="str">
        <f t="shared" si="999"/>
        <v xml:space="preserve">Desarmar suspension lado derecho. Sacar semieje. Cambiar reten salida de caja. Reparar semieje con bolillero intermedio nuevo original. Trasbasado de aceite de caja de velocidad. Armado total. Cambiar bomba de agua. </v>
      </c>
      <c r="K3844" s="3" t="s">
        <v>2390</v>
      </c>
      <c r="L3844" s="3">
        <v>1</v>
      </c>
      <c r="M3844" s="10" t="s">
        <v>3421</v>
      </c>
      <c r="N3844" s="3" t="s">
        <v>771</v>
      </c>
      <c r="O3844" s="158">
        <v>19834.71</v>
      </c>
      <c r="P3844" s="158">
        <v>4165.29</v>
      </c>
      <c r="Q3844" s="7">
        <v>24000</v>
      </c>
      <c r="R3844" s="7" t="s">
        <v>1971</v>
      </c>
      <c r="S3844" s="8"/>
      <c r="T3844" s="11">
        <v>1</v>
      </c>
      <c r="U3844" s="158">
        <v>27272.73</v>
      </c>
      <c r="V3844" s="158">
        <v>5727.27</v>
      </c>
      <c r="W3844" s="76">
        <v>33000</v>
      </c>
      <c r="X3844" s="16">
        <f t="shared" si="1005"/>
        <v>33000</v>
      </c>
      <c r="Y3844" s="3">
        <v>1</v>
      </c>
      <c r="Z3844" s="114">
        <v>115702.48</v>
      </c>
      <c r="AA3844" s="114">
        <v>24297.52</v>
      </c>
      <c r="AB3844" s="4">
        <v>140000</v>
      </c>
      <c r="AC3844" s="18">
        <f t="shared" si="997"/>
        <v>140000</v>
      </c>
      <c r="AD3844" s="19">
        <f t="shared" si="1000"/>
        <v>140000</v>
      </c>
      <c r="AE3844" s="21">
        <f t="shared" si="994"/>
        <v>24000</v>
      </c>
      <c r="AF3844" s="20">
        <f t="shared" si="1001"/>
        <v>179000</v>
      </c>
      <c r="AG3844" s="20">
        <f t="shared" si="1002"/>
        <v>148000</v>
      </c>
      <c r="AH3844" s="20">
        <f t="shared" si="1003"/>
        <v>140000</v>
      </c>
      <c r="AI3844" s="20">
        <f t="shared" si="992"/>
        <v>288000</v>
      </c>
      <c r="AJ3844" s="20">
        <f t="shared" si="993"/>
        <v>0</v>
      </c>
      <c r="AK3844" s="20">
        <f t="shared" si="998"/>
        <v>288000</v>
      </c>
      <c r="AL3844" s="171"/>
    </row>
    <row r="3845" spans="1:38" ht="15.75" customHeight="1" x14ac:dyDescent="0.25">
      <c r="A3845" s="3">
        <v>2234</v>
      </c>
      <c r="B3845" s="14">
        <f t="shared" si="1006"/>
        <v>2</v>
      </c>
      <c r="C3845" s="9">
        <f>IF(A3845=A3844,C3844,"")</f>
        <v>45553</v>
      </c>
      <c r="D3845" s="3" t="str">
        <f>IF(A3845=A3844,D3844,"")</f>
        <v>Pelliza Kevin</v>
      </c>
      <c r="E3845" s="14" t="str">
        <f t="shared" si="1004"/>
        <v>2234Pelliza Kevin2</v>
      </c>
      <c r="J3845" s="14" t="str">
        <f t="shared" si="999"/>
        <v xml:space="preserve">Desarmar suspension lado derecho. Sacar semieje. Cambiar reten salida de caja. Reparar semieje con bolillero intermedio nuevo original. Trasbasado de aceite de caja de velocidad. Armado total. Cambiar bomba de agua.  </v>
      </c>
      <c r="L3845" s="3">
        <v>1</v>
      </c>
      <c r="M3845" s="10" t="s">
        <v>4489</v>
      </c>
      <c r="N3845" s="3" t="s">
        <v>734</v>
      </c>
      <c r="O3845" s="158">
        <v>79338.850000000006</v>
      </c>
      <c r="P3845" s="158">
        <v>16661.150000000001</v>
      </c>
      <c r="Q3845" s="7">
        <v>96000</v>
      </c>
      <c r="S3845" s="8"/>
      <c r="T3845" s="11">
        <v>1</v>
      </c>
      <c r="U3845" s="158">
        <v>99173.56</v>
      </c>
      <c r="V3845" s="158">
        <v>20826.439999999999</v>
      </c>
      <c r="W3845" s="76">
        <v>30000</v>
      </c>
      <c r="X3845" s="16">
        <f t="shared" si="1005"/>
        <v>30000</v>
      </c>
      <c r="AC3845" s="18">
        <f t="shared" si="997"/>
        <v>0</v>
      </c>
      <c r="AD3845" s="19">
        <f t="shared" si="1000"/>
        <v>140000</v>
      </c>
      <c r="AE3845" s="21">
        <f t="shared" si="994"/>
        <v>96000</v>
      </c>
      <c r="AF3845" s="20">
        <f t="shared" si="1001"/>
        <v>0</v>
      </c>
      <c r="AG3845" s="20">
        <f t="shared" si="1002"/>
        <v>0</v>
      </c>
      <c r="AH3845" s="20">
        <f t="shared" si="1003"/>
        <v>0</v>
      </c>
      <c r="AI3845" s="20">
        <f t="shared" si="992"/>
        <v>0</v>
      </c>
      <c r="AJ3845" s="20">
        <f t="shared" si="993"/>
        <v>0</v>
      </c>
      <c r="AK3845" s="20">
        <f t="shared" si="998"/>
        <v>0</v>
      </c>
      <c r="AL3845" s="171"/>
    </row>
    <row r="3846" spans="1:38" ht="15.75" customHeight="1" x14ac:dyDescent="0.25">
      <c r="A3846" s="3">
        <v>2234</v>
      </c>
      <c r="B3846" s="14">
        <f t="shared" si="1006"/>
        <v>3</v>
      </c>
      <c r="C3846" s="9">
        <v>45553</v>
      </c>
      <c r="D3846" s="3" t="s">
        <v>533</v>
      </c>
      <c r="E3846" s="14" t="str">
        <f t="shared" si="1004"/>
        <v>2234Pelliza Kevin3</v>
      </c>
      <c r="J3846" s="14" t="str">
        <f t="shared" si="999"/>
        <v xml:space="preserve">Desarmar suspension lado derecho. Sacar semieje. Cambiar reten salida de caja. Reparar semieje con bolillero intermedio nuevo original. Trasbasado de aceite de caja de velocidad. Armado total. Cambiar bomba de agua.   </v>
      </c>
      <c r="L3846" s="3">
        <v>1</v>
      </c>
      <c r="M3846" s="10" t="s">
        <v>693</v>
      </c>
      <c r="N3846" s="3" t="s">
        <v>771</v>
      </c>
      <c r="O3846" s="158">
        <v>48760.33</v>
      </c>
      <c r="P3846" s="158">
        <v>10239.67</v>
      </c>
      <c r="Q3846" s="7">
        <v>59000</v>
      </c>
      <c r="S3846" s="8"/>
      <c r="T3846" s="11">
        <v>1</v>
      </c>
      <c r="U3846" s="158">
        <v>70247.94</v>
      </c>
      <c r="V3846" s="158">
        <v>14752.06</v>
      </c>
      <c r="W3846" s="76">
        <v>85000</v>
      </c>
      <c r="X3846" s="16">
        <f t="shared" si="1005"/>
        <v>85000</v>
      </c>
      <c r="AC3846" s="18">
        <f t="shared" si="997"/>
        <v>0</v>
      </c>
      <c r="AD3846" s="19">
        <f t="shared" si="1000"/>
        <v>140000</v>
      </c>
      <c r="AE3846" s="21">
        <f t="shared" si="994"/>
        <v>59000</v>
      </c>
      <c r="AF3846" s="20">
        <f t="shared" si="1001"/>
        <v>0</v>
      </c>
      <c r="AG3846" s="20">
        <f t="shared" si="1002"/>
        <v>0</v>
      </c>
      <c r="AH3846" s="20">
        <f t="shared" si="1003"/>
        <v>0</v>
      </c>
      <c r="AI3846" s="20">
        <f t="shared" si="992"/>
        <v>0</v>
      </c>
      <c r="AJ3846" s="20">
        <f t="shared" si="993"/>
        <v>0</v>
      </c>
      <c r="AK3846" s="20">
        <f t="shared" si="998"/>
        <v>0</v>
      </c>
      <c r="AL3846" s="171"/>
    </row>
    <row r="3847" spans="1:38" ht="15.75" customHeight="1" x14ac:dyDescent="0.25">
      <c r="A3847" s="3">
        <v>2235</v>
      </c>
      <c r="B3847" s="14">
        <f t="shared" si="1006"/>
        <v>1</v>
      </c>
      <c r="C3847" s="9">
        <v>45554</v>
      </c>
      <c r="D3847" s="3" t="s">
        <v>2234</v>
      </c>
      <c r="E3847" s="14" t="str">
        <f t="shared" si="1004"/>
        <v>2235Birche Ariel1</v>
      </c>
      <c r="F3847" s="119" t="s">
        <v>2435</v>
      </c>
      <c r="G3847" s="119" t="s">
        <v>999</v>
      </c>
      <c r="H3847" s="119">
        <v>79833</v>
      </c>
      <c r="I3847" s="10" t="s">
        <v>2702</v>
      </c>
      <c r="J3847" s="14" t="str">
        <f t="shared" si="999"/>
        <v>Service completo. Cambio de aceite y filtros. Control general del vehiculo. Rotacion de ruedas. Lavado motor.</v>
      </c>
      <c r="K3847" s="3" t="s">
        <v>2390</v>
      </c>
      <c r="L3847" s="3">
        <v>1</v>
      </c>
      <c r="M3847" s="10" t="s">
        <v>918</v>
      </c>
      <c r="N3847" s="3" t="s">
        <v>771</v>
      </c>
      <c r="O3847" s="158">
        <v>23966.95</v>
      </c>
      <c r="P3847" s="158">
        <v>5033.05</v>
      </c>
      <c r="Q3847" s="7">
        <v>29000</v>
      </c>
      <c r="R3847" s="7" t="s">
        <v>1478</v>
      </c>
      <c r="S3847" s="8"/>
      <c r="T3847" s="11">
        <v>1</v>
      </c>
      <c r="U3847" s="158">
        <v>37190.089999999997</v>
      </c>
      <c r="V3847" s="158">
        <v>7809.91</v>
      </c>
      <c r="W3847" s="76">
        <v>45000</v>
      </c>
      <c r="X3847" s="16">
        <f t="shared" si="1005"/>
        <v>45000</v>
      </c>
      <c r="Y3847" s="3">
        <v>1</v>
      </c>
      <c r="Z3847" s="114">
        <v>57851.24</v>
      </c>
      <c r="AA3847" s="114">
        <v>12148.76</v>
      </c>
      <c r="AB3847" s="4">
        <v>70000</v>
      </c>
      <c r="AC3847" s="18">
        <f t="shared" si="997"/>
        <v>70000</v>
      </c>
      <c r="AD3847" s="19">
        <f t="shared" si="1000"/>
        <v>70000</v>
      </c>
      <c r="AE3847" s="21">
        <f t="shared" si="994"/>
        <v>29000</v>
      </c>
      <c r="AF3847" s="20">
        <f t="shared" si="1001"/>
        <v>32511.97</v>
      </c>
      <c r="AG3847" s="20">
        <f t="shared" si="1002"/>
        <v>95000</v>
      </c>
      <c r="AH3847" s="20">
        <f t="shared" si="1003"/>
        <v>70000</v>
      </c>
      <c r="AI3847" s="20">
        <f t="shared" si="992"/>
        <v>165000</v>
      </c>
      <c r="AJ3847" s="20">
        <f t="shared" si="993"/>
        <v>0</v>
      </c>
      <c r="AK3847" s="20">
        <f t="shared" si="998"/>
        <v>165000</v>
      </c>
      <c r="AL3847" s="171"/>
    </row>
    <row r="3848" spans="1:38" ht="15.75" customHeight="1" x14ac:dyDescent="0.25">
      <c r="A3848" s="3">
        <v>2235</v>
      </c>
      <c r="B3848" s="14">
        <f t="shared" si="1006"/>
        <v>2</v>
      </c>
      <c r="C3848" s="9">
        <f>IF(A3848=A3847,C3847,"")</f>
        <v>45554</v>
      </c>
      <c r="D3848" s="3" t="str">
        <f>IF(A3848=A3847,D3847,"")</f>
        <v>Birche Ariel</v>
      </c>
      <c r="E3848" s="14" t="str">
        <f t="shared" si="1004"/>
        <v>2235Birche Ariel2</v>
      </c>
      <c r="J3848" s="14" t="str">
        <f t="shared" si="999"/>
        <v xml:space="preserve">Service completo. Cambio de aceite y filtros. Control general del vehiculo. Rotacion de ruedas. Lavado motor. </v>
      </c>
      <c r="L3848" s="3">
        <v>1</v>
      </c>
      <c r="M3848" s="10" t="s">
        <v>728</v>
      </c>
      <c r="N3848" s="3" t="s">
        <v>771</v>
      </c>
      <c r="O3848" s="158">
        <v>2902.46</v>
      </c>
      <c r="P3848" s="158">
        <v>609.51</v>
      </c>
      <c r="Q3848" s="174">
        <v>3511.97</v>
      </c>
      <c r="S3848" s="8"/>
      <c r="T3848" s="11">
        <v>4</v>
      </c>
      <c r="U3848" s="158">
        <v>10330.58</v>
      </c>
      <c r="V3848" s="158">
        <v>2169.42</v>
      </c>
      <c r="W3848" s="76">
        <v>12500</v>
      </c>
      <c r="X3848" s="16">
        <f t="shared" si="1005"/>
        <v>50000</v>
      </c>
      <c r="AC3848" s="18">
        <f t="shared" si="997"/>
        <v>0</v>
      </c>
      <c r="AD3848" s="19">
        <f t="shared" si="1000"/>
        <v>70000</v>
      </c>
      <c r="AE3848" s="21">
        <f t="shared" si="994"/>
        <v>14047.88</v>
      </c>
      <c r="AF3848" s="20">
        <f t="shared" si="1001"/>
        <v>0</v>
      </c>
      <c r="AG3848" s="20">
        <f t="shared" si="1002"/>
        <v>0</v>
      </c>
      <c r="AH3848" s="20">
        <f t="shared" si="1003"/>
        <v>0</v>
      </c>
      <c r="AI3848" s="20">
        <f t="shared" si="992"/>
        <v>0</v>
      </c>
      <c r="AJ3848" s="20">
        <f t="shared" si="993"/>
        <v>0</v>
      </c>
      <c r="AK3848" s="20">
        <f t="shared" si="998"/>
        <v>0</v>
      </c>
      <c r="AL3848" s="171"/>
    </row>
    <row r="3849" spans="1:38" ht="15.75" customHeight="1" x14ac:dyDescent="0.25">
      <c r="A3849" s="3">
        <v>2236</v>
      </c>
      <c r="B3849" s="14">
        <f t="shared" si="1006"/>
        <v>1</v>
      </c>
      <c r="C3849" s="9">
        <v>45554</v>
      </c>
      <c r="D3849" s="3" t="s">
        <v>116</v>
      </c>
      <c r="E3849" s="14" t="str">
        <f t="shared" si="1004"/>
        <v>2236Transporte Palloni1</v>
      </c>
      <c r="F3849" s="119" t="s">
        <v>1420</v>
      </c>
      <c r="G3849" s="119" t="s">
        <v>1300</v>
      </c>
      <c r="H3849" s="119">
        <v>487705</v>
      </c>
      <c r="I3849" s="10" t="s">
        <v>4438</v>
      </c>
      <c r="J3849" s="14" t="str">
        <f t="shared" si="999"/>
        <v>Control del tren delantero. Control de alineacion. No se hayaron averias.</v>
      </c>
      <c r="K3849" s="3" t="s">
        <v>1665</v>
      </c>
      <c r="R3849" s="7" t="s">
        <v>1971</v>
      </c>
      <c r="S3849" s="8"/>
      <c r="W3849" s="76"/>
      <c r="X3849" s="16">
        <f t="shared" si="1005"/>
        <v>0</v>
      </c>
      <c r="Y3849" s="3">
        <v>1</v>
      </c>
      <c r="Z3849" s="114">
        <v>35000</v>
      </c>
      <c r="AA3849" s="114">
        <v>7350</v>
      </c>
      <c r="AB3849" s="4">
        <v>42350</v>
      </c>
      <c r="AC3849" s="18">
        <f t="shared" si="997"/>
        <v>42350</v>
      </c>
      <c r="AD3849" s="19">
        <f t="shared" si="1000"/>
        <v>42350</v>
      </c>
      <c r="AE3849" s="21">
        <f t="shared" si="994"/>
        <v>0</v>
      </c>
      <c r="AF3849" s="20">
        <f t="shared" si="1001"/>
        <v>0</v>
      </c>
      <c r="AG3849" s="20">
        <f t="shared" si="1002"/>
        <v>0</v>
      </c>
      <c r="AH3849" s="20">
        <f t="shared" si="1003"/>
        <v>42350</v>
      </c>
      <c r="AI3849" s="20">
        <f t="shared" si="992"/>
        <v>35000</v>
      </c>
      <c r="AJ3849" s="20">
        <f t="shared" si="993"/>
        <v>7350</v>
      </c>
      <c r="AK3849" s="20">
        <f t="shared" si="998"/>
        <v>42350</v>
      </c>
      <c r="AL3849" s="171">
        <v>88</v>
      </c>
    </row>
    <row r="3850" spans="1:38" ht="15.75" customHeight="1" x14ac:dyDescent="0.25">
      <c r="A3850" s="3">
        <v>2236</v>
      </c>
      <c r="B3850" s="14">
        <f t="shared" si="1006"/>
        <v>2</v>
      </c>
      <c r="C3850" s="9">
        <f>IF(A3850=A3849,C3849,"")</f>
        <v>45554</v>
      </c>
      <c r="D3850" s="3" t="str">
        <f>IF(A3850=A3849,D3849,"")</f>
        <v>Transporte Palloni</v>
      </c>
      <c r="E3850" s="14" t="str">
        <f t="shared" si="1004"/>
        <v>2236Transporte Palloni2</v>
      </c>
      <c r="J3850" s="14" t="str">
        <f t="shared" si="999"/>
        <v xml:space="preserve">Control del tren delantero. Control de alineacion. No se hayaron averias. </v>
      </c>
      <c r="S3850" s="8"/>
      <c r="W3850" s="76"/>
      <c r="X3850" s="16">
        <f t="shared" si="1005"/>
        <v>0</v>
      </c>
      <c r="AC3850" s="18">
        <f t="shared" si="997"/>
        <v>0</v>
      </c>
      <c r="AD3850" s="19">
        <f t="shared" si="1000"/>
        <v>42350</v>
      </c>
      <c r="AE3850" s="21">
        <f t="shared" si="994"/>
        <v>0</v>
      </c>
      <c r="AF3850" s="20">
        <f t="shared" si="1001"/>
        <v>0</v>
      </c>
      <c r="AG3850" s="20">
        <f t="shared" si="1002"/>
        <v>0</v>
      </c>
      <c r="AH3850" s="20">
        <f t="shared" si="1003"/>
        <v>0</v>
      </c>
      <c r="AI3850" s="20">
        <f t="shared" si="992"/>
        <v>0</v>
      </c>
      <c r="AJ3850" s="20">
        <f t="shared" si="993"/>
        <v>0</v>
      </c>
      <c r="AK3850" s="20">
        <f t="shared" si="998"/>
        <v>0</v>
      </c>
      <c r="AL3850" s="171"/>
    </row>
    <row r="3851" spans="1:38" ht="15.75" customHeight="1" x14ac:dyDescent="0.25">
      <c r="A3851" s="3">
        <v>2237</v>
      </c>
      <c r="B3851" s="14">
        <f t="shared" si="1006"/>
        <v>1</v>
      </c>
      <c r="C3851" s="9">
        <v>45554</v>
      </c>
      <c r="D3851" s="3" t="s">
        <v>512</v>
      </c>
      <c r="E3851" s="14" t="str">
        <f t="shared" si="1004"/>
        <v>2237Magra Roberto1</v>
      </c>
      <c r="F3851" s="119" t="s">
        <v>3944</v>
      </c>
      <c r="G3851" s="119" t="s">
        <v>3945</v>
      </c>
      <c r="I3851" s="10" t="s">
        <v>4439</v>
      </c>
      <c r="J3851" s="14" t="str">
        <f t="shared" si="999"/>
        <v>Sacar caja de velocidad. Cambiar placa, disco, crapodina y volante motor. Armado total. Purgado de embrague. Control de nivel de aceite de caja de velocidad. Agregar sellagrietas Wurth.</v>
      </c>
      <c r="K3851" s="3" t="s">
        <v>3383</v>
      </c>
      <c r="R3851" s="7" t="s">
        <v>1971</v>
      </c>
      <c r="S3851" s="8"/>
      <c r="W3851" s="76"/>
      <c r="X3851" s="16">
        <f t="shared" si="1005"/>
        <v>0</v>
      </c>
      <c r="Y3851" s="3">
        <v>1</v>
      </c>
      <c r="Z3851" s="114">
        <v>264462.81</v>
      </c>
      <c r="AA3851" s="114">
        <v>55537.19</v>
      </c>
      <c r="AB3851" s="4">
        <v>320000</v>
      </c>
      <c r="AC3851" s="18">
        <f t="shared" si="997"/>
        <v>320000</v>
      </c>
      <c r="AD3851" s="19">
        <f t="shared" si="1000"/>
        <v>320000</v>
      </c>
      <c r="AE3851" s="21">
        <f t="shared" si="994"/>
        <v>0</v>
      </c>
      <c r="AF3851" s="20">
        <f t="shared" si="1001"/>
        <v>0</v>
      </c>
      <c r="AG3851" s="20">
        <f t="shared" si="1002"/>
        <v>0</v>
      </c>
      <c r="AH3851" s="20">
        <f t="shared" si="1003"/>
        <v>320000</v>
      </c>
      <c r="AI3851" s="20">
        <f t="shared" si="992"/>
        <v>320000</v>
      </c>
      <c r="AJ3851" s="20">
        <f t="shared" si="993"/>
        <v>0</v>
      </c>
      <c r="AK3851" s="20">
        <f t="shared" si="998"/>
        <v>320000</v>
      </c>
      <c r="AL3851" s="171"/>
    </row>
    <row r="3852" spans="1:38" ht="15.75" customHeight="1" x14ac:dyDescent="0.25">
      <c r="A3852" s="3">
        <v>2237</v>
      </c>
      <c r="B3852" s="14">
        <f t="shared" si="1006"/>
        <v>2</v>
      </c>
      <c r="C3852" s="9">
        <f>IF(A3852=A3851,C3851,"")</f>
        <v>45554</v>
      </c>
      <c r="D3852" s="3" t="str">
        <f>IF(A3852=A3851,D3851,"")</f>
        <v>Magra Roberto</v>
      </c>
      <c r="E3852" s="14" t="str">
        <f t="shared" si="1004"/>
        <v>2237Magra Roberto2</v>
      </c>
      <c r="J3852" s="14" t="str">
        <f t="shared" si="999"/>
        <v xml:space="preserve">Sacar caja de velocidad. Cambiar placa, disco, crapodina y volante motor. Armado total. Purgado de embrague. Control de nivel de aceite de caja de velocidad. Agregar sellagrietas Wurth. </v>
      </c>
      <c r="S3852" s="8"/>
      <c r="W3852" s="76"/>
      <c r="X3852" s="16">
        <f t="shared" si="1005"/>
        <v>0</v>
      </c>
      <c r="AC3852" s="18">
        <f t="shared" si="997"/>
        <v>0</v>
      </c>
      <c r="AD3852" s="19">
        <f t="shared" si="1000"/>
        <v>320000</v>
      </c>
      <c r="AE3852" s="21">
        <f t="shared" si="994"/>
        <v>0</v>
      </c>
      <c r="AF3852" s="20">
        <f t="shared" si="1001"/>
        <v>0</v>
      </c>
      <c r="AG3852" s="20">
        <f t="shared" si="1002"/>
        <v>0</v>
      </c>
      <c r="AH3852" s="20">
        <f t="shared" si="1003"/>
        <v>0</v>
      </c>
      <c r="AI3852" s="20">
        <f t="shared" si="992"/>
        <v>0</v>
      </c>
      <c r="AJ3852" s="20">
        <f t="shared" si="993"/>
        <v>0</v>
      </c>
      <c r="AK3852" s="20">
        <f t="shared" si="998"/>
        <v>0</v>
      </c>
      <c r="AL3852" s="171"/>
    </row>
    <row r="3853" spans="1:38" ht="15.75" customHeight="1" x14ac:dyDescent="0.25">
      <c r="A3853" s="3">
        <v>2238</v>
      </c>
      <c r="B3853" s="14">
        <f t="shared" si="1006"/>
        <v>1</v>
      </c>
      <c r="C3853" s="9">
        <v>45554</v>
      </c>
      <c r="D3853" s="3" t="s">
        <v>116</v>
      </c>
      <c r="E3853" s="14" t="str">
        <f t="shared" si="1004"/>
        <v>2238Transporte Palloni1</v>
      </c>
      <c r="F3853" s="119" t="s">
        <v>964</v>
      </c>
      <c r="G3853" s="119" t="s">
        <v>1318</v>
      </c>
      <c r="I3853" s="10" t="s">
        <v>4440</v>
      </c>
      <c r="J3853" s="14" t="str">
        <f t="shared" si="999"/>
        <v>Prueba de bobinas. Cambiar dos bobinas de encendido.</v>
      </c>
      <c r="K3853" s="3" t="s">
        <v>1665</v>
      </c>
      <c r="R3853" s="7" t="s">
        <v>1971</v>
      </c>
      <c r="S3853" s="8"/>
      <c r="W3853" s="76"/>
      <c r="X3853" s="16">
        <f t="shared" si="1005"/>
        <v>0</v>
      </c>
      <c r="Y3853" s="3">
        <v>1</v>
      </c>
      <c r="Z3853" s="114">
        <v>40000</v>
      </c>
      <c r="AA3853" s="114">
        <v>8400</v>
      </c>
      <c r="AB3853" s="4">
        <v>48400</v>
      </c>
      <c r="AC3853" s="18">
        <f t="shared" si="997"/>
        <v>48400</v>
      </c>
      <c r="AD3853" s="19">
        <f t="shared" si="1000"/>
        <v>48400</v>
      </c>
      <c r="AE3853" s="21">
        <f t="shared" si="994"/>
        <v>0</v>
      </c>
      <c r="AF3853" s="20">
        <f t="shared" si="1001"/>
        <v>0</v>
      </c>
      <c r="AG3853" s="20">
        <f t="shared" si="1002"/>
        <v>0</v>
      </c>
      <c r="AH3853" s="20">
        <f t="shared" si="1003"/>
        <v>48400</v>
      </c>
      <c r="AI3853" s="20">
        <f t="shared" si="992"/>
        <v>40000</v>
      </c>
      <c r="AJ3853" s="20">
        <f t="shared" si="993"/>
        <v>8400</v>
      </c>
      <c r="AK3853" s="20">
        <f t="shared" si="998"/>
        <v>48400</v>
      </c>
      <c r="AL3853" s="171">
        <v>88</v>
      </c>
    </row>
    <row r="3854" spans="1:38" ht="15.75" customHeight="1" x14ac:dyDescent="0.25">
      <c r="A3854" s="3">
        <v>2238</v>
      </c>
      <c r="B3854" s="14">
        <f t="shared" si="1006"/>
        <v>2</v>
      </c>
      <c r="C3854" s="9">
        <f>IF(A3854=A3853,C3853,"")</f>
        <v>45554</v>
      </c>
      <c r="D3854" s="3" t="str">
        <f>IF(A3854=A3853,D3853,"")</f>
        <v>Transporte Palloni</v>
      </c>
      <c r="E3854" s="14" t="str">
        <f t="shared" si="1004"/>
        <v>2238Transporte Palloni2</v>
      </c>
      <c r="J3854" s="14" t="str">
        <f t="shared" si="999"/>
        <v xml:space="preserve">Prueba de bobinas. Cambiar dos bobinas de encendido. </v>
      </c>
      <c r="S3854" s="8"/>
      <c r="W3854" s="76"/>
      <c r="X3854" s="16">
        <f t="shared" si="1005"/>
        <v>0</v>
      </c>
      <c r="AC3854" s="18">
        <f t="shared" si="997"/>
        <v>0</v>
      </c>
      <c r="AD3854" s="19">
        <f t="shared" si="1000"/>
        <v>48400</v>
      </c>
      <c r="AE3854" s="21">
        <f t="shared" si="994"/>
        <v>0</v>
      </c>
      <c r="AF3854" s="20">
        <f t="shared" si="1001"/>
        <v>0</v>
      </c>
      <c r="AG3854" s="20">
        <f t="shared" si="1002"/>
        <v>0</v>
      </c>
      <c r="AH3854" s="20">
        <f t="shared" si="1003"/>
        <v>0</v>
      </c>
      <c r="AI3854" s="20">
        <f t="shared" si="992"/>
        <v>0</v>
      </c>
      <c r="AJ3854" s="20">
        <f t="shared" si="993"/>
        <v>0</v>
      </c>
      <c r="AK3854" s="20">
        <f t="shared" si="998"/>
        <v>0</v>
      </c>
      <c r="AL3854" s="171"/>
    </row>
    <row r="3855" spans="1:38" ht="15.75" customHeight="1" x14ac:dyDescent="0.25">
      <c r="A3855" s="3">
        <v>2239</v>
      </c>
      <c r="B3855" s="14">
        <f t="shared" si="1006"/>
        <v>1</v>
      </c>
      <c r="C3855" s="9">
        <v>45555</v>
      </c>
      <c r="D3855" s="3" t="s">
        <v>4441</v>
      </c>
      <c r="E3855" s="14" t="str">
        <f t="shared" si="1004"/>
        <v>2239Moretti Delia1</v>
      </c>
      <c r="F3855" s="119" t="s">
        <v>4442</v>
      </c>
      <c r="G3855" s="119" t="s">
        <v>2385</v>
      </c>
      <c r="H3855" s="119">
        <v>117007</v>
      </c>
      <c r="I3855" s="10" t="s">
        <v>2702</v>
      </c>
      <c r="J3855" s="14" t="str">
        <f t="shared" si="999"/>
        <v>Service completo. Cambio de aceite y filtros. Control general del vehiculo. Rotacion de ruedas. Lavado motor.</v>
      </c>
      <c r="K3855" s="3" t="s">
        <v>2390</v>
      </c>
      <c r="L3855" s="3">
        <v>1</v>
      </c>
      <c r="M3855" s="10" t="s">
        <v>918</v>
      </c>
      <c r="N3855" s="3" t="s">
        <v>771</v>
      </c>
      <c r="O3855" s="158">
        <v>23140.5</v>
      </c>
      <c r="P3855" s="158">
        <v>4859.5</v>
      </c>
      <c r="Q3855" s="7">
        <v>28000</v>
      </c>
      <c r="R3855" s="7" t="s">
        <v>1478</v>
      </c>
      <c r="S3855" s="8"/>
      <c r="T3855" s="11">
        <v>1</v>
      </c>
      <c r="U3855" s="158">
        <v>36363.64</v>
      </c>
      <c r="V3855" s="158">
        <v>7636.36</v>
      </c>
      <c r="W3855" s="76">
        <v>44000</v>
      </c>
      <c r="X3855" s="16">
        <f t="shared" si="1005"/>
        <v>44000</v>
      </c>
      <c r="Y3855" s="3">
        <v>1</v>
      </c>
      <c r="Z3855" s="114">
        <v>57851.24</v>
      </c>
      <c r="AA3855" s="114">
        <v>12148.76</v>
      </c>
      <c r="AB3855" s="4">
        <v>70000</v>
      </c>
      <c r="AC3855" s="18">
        <f t="shared" si="997"/>
        <v>70000</v>
      </c>
      <c r="AD3855" s="19">
        <f t="shared" si="1000"/>
        <v>70000</v>
      </c>
      <c r="AE3855" s="21">
        <f t="shared" si="994"/>
        <v>28000</v>
      </c>
      <c r="AF3855" s="20">
        <f t="shared" si="1001"/>
        <v>31511.97</v>
      </c>
      <c r="AG3855" s="20">
        <f t="shared" si="1002"/>
        <v>94000</v>
      </c>
      <c r="AH3855" s="20">
        <f t="shared" si="1003"/>
        <v>70000</v>
      </c>
      <c r="AI3855" s="20">
        <f t="shared" ref="AI3855:AI3891" si="1007">IF(AL3855&lt;&gt;0,AK3855/1.21,AK3855)</f>
        <v>164000</v>
      </c>
      <c r="AJ3855" s="20">
        <f t="shared" ref="AJ3855:AJ3891" si="1008">IF(AL3855&lt;&gt;0,AI3855*0.21,0)</f>
        <v>0</v>
      </c>
      <c r="AK3855" s="20">
        <f t="shared" si="998"/>
        <v>164000</v>
      </c>
      <c r="AL3855" s="171"/>
    </row>
    <row r="3856" spans="1:38" ht="15.75" customHeight="1" x14ac:dyDescent="0.25">
      <c r="A3856" s="3">
        <v>2239</v>
      </c>
      <c r="B3856" s="14">
        <f t="shared" si="1006"/>
        <v>2</v>
      </c>
      <c r="C3856" s="9">
        <f>IF(A3856=A3855,C3855,"")</f>
        <v>45555</v>
      </c>
      <c r="D3856" s="3" t="str">
        <f>IF(A3856=A3855,D3855,"")</f>
        <v>Moretti Delia</v>
      </c>
      <c r="E3856" s="14" t="str">
        <f t="shared" si="1004"/>
        <v>2239Moretti Delia2</v>
      </c>
      <c r="J3856" s="14" t="str">
        <f t="shared" si="999"/>
        <v xml:space="preserve">Service completo. Cambio de aceite y filtros. Control general del vehiculo. Rotacion de ruedas. Lavado motor. </v>
      </c>
      <c r="L3856" s="3">
        <v>1</v>
      </c>
      <c r="M3856" s="10" t="s">
        <v>728</v>
      </c>
      <c r="N3856" s="3" t="s">
        <v>771</v>
      </c>
      <c r="O3856" s="158">
        <v>2902.46</v>
      </c>
      <c r="P3856" s="158">
        <v>609.51</v>
      </c>
      <c r="Q3856" s="174">
        <v>3511.97</v>
      </c>
      <c r="S3856" s="8"/>
      <c r="T3856" s="11">
        <v>4</v>
      </c>
      <c r="U3856" s="158">
        <v>10330.58</v>
      </c>
      <c r="V3856" s="158">
        <v>2169.42</v>
      </c>
      <c r="W3856" s="76">
        <v>12500</v>
      </c>
      <c r="X3856" s="16">
        <f t="shared" si="1005"/>
        <v>50000</v>
      </c>
      <c r="AC3856" s="18">
        <f t="shared" si="997"/>
        <v>0</v>
      </c>
      <c r="AD3856" s="19">
        <f t="shared" si="1000"/>
        <v>70000</v>
      </c>
      <c r="AE3856" s="21">
        <f t="shared" si="994"/>
        <v>14047.88</v>
      </c>
      <c r="AF3856" s="20">
        <f t="shared" si="1001"/>
        <v>0</v>
      </c>
      <c r="AG3856" s="20">
        <f t="shared" si="1002"/>
        <v>0</v>
      </c>
      <c r="AH3856" s="20">
        <f t="shared" si="1003"/>
        <v>0</v>
      </c>
      <c r="AI3856" s="20">
        <f t="shared" si="1007"/>
        <v>0</v>
      </c>
      <c r="AJ3856" s="20">
        <f t="shared" si="1008"/>
        <v>0</v>
      </c>
      <c r="AK3856" s="20">
        <f t="shared" si="998"/>
        <v>0</v>
      </c>
      <c r="AL3856" s="171"/>
    </row>
    <row r="3857" spans="1:38" ht="15.75" customHeight="1" x14ac:dyDescent="0.25">
      <c r="A3857" s="3">
        <v>2240</v>
      </c>
      <c r="B3857" s="14">
        <f t="shared" si="1006"/>
        <v>1</v>
      </c>
      <c r="C3857" s="9">
        <v>45555</v>
      </c>
      <c r="D3857" s="3" t="s">
        <v>116</v>
      </c>
      <c r="E3857" s="14" t="str">
        <f t="shared" si="1004"/>
        <v>2240Transporte Palloni1</v>
      </c>
      <c r="F3857" s="119" t="s">
        <v>2281</v>
      </c>
      <c r="G3857" s="119" t="s">
        <v>1318</v>
      </c>
      <c r="I3857" s="10" t="s">
        <v>4444</v>
      </c>
      <c r="J3857" s="14" t="str">
        <f t="shared" si="999"/>
        <v>Control del tren delantero. Cambiar ambos amortiguadores delanteros completos con espirales, cazoletas y rodamientos de cazoletas. Regulacion de convergencia.</v>
      </c>
      <c r="K3857" s="3" t="s">
        <v>3383</v>
      </c>
      <c r="R3857" s="7" t="s">
        <v>1971</v>
      </c>
      <c r="S3857" s="8"/>
      <c r="W3857" s="76"/>
      <c r="X3857" s="16">
        <f t="shared" si="1005"/>
        <v>0</v>
      </c>
      <c r="Y3857" s="3">
        <v>1</v>
      </c>
      <c r="Z3857" s="114">
        <v>155000</v>
      </c>
      <c r="AA3857" s="114">
        <v>32550</v>
      </c>
      <c r="AB3857" s="4">
        <v>187550</v>
      </c>
      <c r="AC3857" s="18">
        <f t="shared" si="997"/>
        <v>187550</v>
      </c>
      <c r="AD3857" s="19">
        <f t="shared" si="1000"/>
        <v>187550</v>
      </c>
      <c r="AE3857" s="21">
        <f t="shared" si="994"/>
        <v>0</v>
      </c>
      <c r="AF3857" s="20">
        <f t="shared" si="1001"/>
        <v>0</v>
      </c>
      <c r="AG3857" s="20">
        <f t="shared" si="1002"/>
        <v>0</v>
      </c>
      <c r="AH3857" s="20">
        <f t="shared" si="1003"/>
        <v>187550</v>
      </c>
      <c r="AI3857" s="20">
        <f t="shared" si="1007"/>
        <v>155000</v>
      </c>
      <c r="AJ3857" s="20">
        <f t="shared" si="1008"/>
        <v>32550</v>
      </c>
      <c r="AK3857" s="20">
        <f t="shared" si="998"/>
        <v>187550</v>
      </c>
      <c r="AL3857" s="171">
        <v>88</v>
      </c>
    </row>
    <row r="3858" spans="1:38" ht="15.75" customHeight="1" x14ac:dyDescent="0.25">
      <c r="A3858" s="3">
        <v>2240</v>
      </c>
      <c r="B3858" s="14">
        <f t="shared" si="1006"/>
        <v>2</v>
      </c>
      <c r="C3858" s="9">
        <f>IF(A3858=A3857,C3857,"")</f>
        <v>45555</v>
      </c>
      <c r="D3858" s="3" t="str">
        <f>IF(A3858=A3857,D3857,"")</f>
        <v>Transporte Palloni</v>
      </c>
      <c r="E3858" s="14" t="str">
        <f t="shared" si="1004"/>
        <v>2240Transporte Palloni2</v>
      </c>
      <c r="J3858" s="14" t="str">
        <f t="shared" si="999"/>
        <v xml:space="preserve">Control del tren delantero. Cambiar ambos amortiguadores delanteros completos con espirales, cazoletas y rodamientos de cazoletas. Regulacion de convergencia. </v>
      </c>
      <c r="S3858" s="8"/>
      <c r="W3858" s="76"/>
      <c r="X3858" s="16">
        <f t="shared" si="1005"/>
        <v>0</v>
      </c>
      <c r="AC3858" s="18">
        <f t="shared" si="997"/>
        <v>0</v>
      </c>
      <c r="AD3858" s="19">
        <f t="shared" si="1000"/>
        <v>187550</v>
      </c>
      <c r="AE3858" s="21">
        <f t="shared" si="994"/>
        <v>0</v>
      </c>
      <c r="AF3858" s="20">
        <f t="shared" si="1001"/>
        <v>0</v>
      </c>
      <c r="AG3858" s="20">
        <f t="shared" si="1002"/>
        <v>0</v>
      </c>
      <c r="AH3858" s="20">
        <f t="shared" si="1003"/>
        <v>0</v>
      </c>
      <c r="AI3858" s="20">
        <f t="shared" si="1007"/>
        <v>0</v>
      </c>
      <c r="AJ3858" s="20">
        <f t="shared" si="1008"/>
        <v>0</v>
      </c>
      <c r="AK3858" s="20">
        <f t="shared" si="998"/>
        <v>0</v>
      </c>
      <c r="AL3858" s="171"/>
    </row>
    <row r="3859" spans="1:38" ht="15.75" customHeight="1" x14ac:dyDescent="0.25">
      <c r="A3859" s="3">
        <v>2241</v>
      </c>
      <c r="B3859" s="14">
        <f t="shared" si="1006"/>
        <v>1</v>
      </c>
      <c r="C3859" s="9">
        <v>45558</v>
      </c>
      <c r="D3859" s="3" t="s">
        <v>4445</v>
      </c>
      <c r="E3859" s="14" t="str">
        <f t="shared" si="1004"/>
        <v>2241Fantini Antonio1</v>
      </c>
      <c r="G3859" s="119" t="s">
        <v>1375</v>
      </c>
      <c r="H3859" s="119">
        <v>107466</v>
      </c>
      <c r="I3859" s="10" t="s">
        <v>4446</v>
      </c>
      <c r="J3859" s="14" t="str">
        <f t="shared" si="999"/>
        <v>Control general del vehiculo. Cambiar aceite motor. Cambiar filtro de aceite. Cambiar correa poly-v</v>
      </c>
      <c r="K3859" s="3" t="s">
        <v>2390</v>
      </c>
      <c r="L3859" s="3">
        <v>1</v>
      </c>
      <c r="M3859" s="10" t="s">
        <v>728</v>
      </c>
      <c r="N3859" s="3" t="s">
        <v>771</v>
      </c>
      <c r="O3859" s="158">
        <v>2902.46</v>
      </c>
      <c r="P3859" s="158">
        <v>609.51</v>
      </c>
      <c r="Q3859" s="174">
        <v>3511.97</v>
      </c>
      <c r="R3859" s="7" t="s">
        <v>1478</v>
      </c>
      <c r="S3859" s="8"/>
      <c r="T3859" s="11">
        <v>4</v>
      </c>
      <c r="U3859" s="158">
        <v>10330.58</v>
      </c>
      <c r="V3859" s="158">
        <v>2169.42</v>
      </c>
      <c r="W3859" s="76">
        <v>12500</v>
      </c>
      <c r="X3859" s="16">
        <f t="shared" si="1005"/>
        <v>50000</v>
      </c>
      <c r="Y3859" s="3">
        <v>1</v>
      </c>
      <c r="AB3859" s="4">
        <v>65000</v>
      </c>
      <c r="AC3859" s="18">
        <f t="shared" si="997"/>
        <v>65000</v>
      </c>
      <c r="AD3859" s="19">
        <f t="shared" si="1000"/>
        <v>65000</v>
      </c>
      <c r="AE3859" s="21">
        <f t="shared" si="994"/>
        <v>14047.88</v>
      </c>
      <c r="AF3859" s="20">
        <f t="shared" si="1001"/>
        <v>26911.97</v>
      </c>
      <c r="AG3859" s="20">
        <f t="shared" si="1002"/>
        <v>81000</v>
      </c>
      <c r="AH3859" s="20">
        <f t="shared" si="1003"/>
        <v>65000</v>
      </c>
      <c r="AI3859" s="20">
        <f t="shared" si="1007"/>
        <v>146000</v>
      </c>
      <c r="AJ3859" s="20">
        <f t="shared" si="1008"/>
        <v>0</v>
      </c>
      <c r="AK3859" s="20">
        <f t="shared" si="998"/>
        <v>146000</v>
      </c>
      <c r="AL3859" s="171"/>
    </row>
    <row r="3860" spans="1:38" ht="15.75" customHeight="1" x14ac:dyDescent="0.25">
      <c r="A3860" s="3">
        <v>2241</v>
      </c>
      <c r="B3860" s="14">
        <f t="shared" si="1006"/>
        <v>2</v>
      </c>
      <c r="C3860" s="9">
        <f>IF(A3860=A3859,C3859,"")</f>
        <v>45558</v>
      </c>
      <c r="D3860" s="3" t="str">
        <f>IF(A3860=A3859,D3859,"")</f>
        <v>Fantini Antonio</v>
      </c>
      <c r="E3860" s="14" t="str">
        <f t="shared" si="1004"/>
        <v>2241Fantini Antonio2</v>
      </c>
      <c r="J3860" s="14" t="str">
        <f t="shared" si="999"/>
        <v xml:space="preserve">Control general del vehiculo. Cambiar aceite motor. Cambiar filtro de aceite. Cambiar correa poly-v </v>
      </c>
      <c r="L3860" s="3">
        <v>1</v>
      </c>
      <c r="M3860" s="10" t="s">
        <v>21</v>
      </c>
      <c r="N3860" s="3" t="s">
        <v>771</v>
      </c>
      <c r="O3860" s="158">
        <v>4793.3900000000003</v>
      </c>
      <c r="P3860" s="158">
        <v>1006.61</v>
      </c>
      <c r="Q3860" s="7">
        <v>5800</v>
      </c>
      <c r="S3860" s="8"/>
      <c r="T3860" s="11">
        <v>1</v>
      </c>
      <c r="U3860" s="158">
        <v>7438.02</v>
      </c>
      <c r="V3860" s="158">
        <v>1561.98</v>
      </c>
      <c r="W3860" s="76">
        <v>9000</v>
      </c>
      <c r="X3860" s="16">
        <f t="shared" si="1005"/>
        <v>9000</v>
      </c>
      <c r="AC3860" s="18">
        <f t="shared" si="997"/>
        <v>0</v>
      </c>
      <c r="AD3860" s="19">
        <f t="shared" si="1000"/>
        <v>65000</v>
      </c>
      <c r="AE3860" s="21">
        <f t="shared" si="994"/>
        <v>5800</v>
      </c>
      <c r="AF3860" s="20">
        <f t="shared" si="1001"/>
        <v>0</v>
      </c>
      <c r="AG3860" s="20">
        <f t="shared" si="1002"/>
        <v>0</v>
      </c>
      <c r="AH3860" s="20">
        <f t="shared" si="1003"/>
        <v>0</v>
      </c>
      <c r="AI3860" s="20">
        <f t="shared" si="1007"/>
        <v>0</v>
      </c>
      <c r="AJ3860" s="20">
        <f t="shared" si="1008"/>
        <v>0</v>
      </c>
      <c r="AK3860" s="20">
        <f t="shared" si="998"/>
        <v>0</v>
      </c>
      <c r="AL3860" s="171"/>
    </row>
    <row r="3861" spans="1:38" ht="15.75" customHeight="1" x14ac:dyDescent="0.25">
      <c r="A3861" s="3">
        <v>2241</v>
      </c>
      <c r="B3861" s="14">
        <f t="shared" si="1006"/>
        <v>3</v>
      </c>
      <c r="C3861" s="9">
        <f>IF(A3861=A3860,C3860,"")</f>
        <v>45558</v>
      </c>
      <c r="D3861" s="3" t="str">
        <f>IF(A3861=A3860,D3860,"")</f>
        <v>Fantini Antonio</v>
      </c>
      <c r="E3861" s="14" t="str">
        <f t="shared" si="1004"/>
        <v>2241Fantini Antonio3</v>
      </c>
      <c r="J3861" s="14" t="str">
        <f t="shared" si="999"/>
        <v xml:space="preserve">Control general del vehiculo. Cambiar aceite motor. Cambiar filtro de aceite. Cambiar correa poly-v  </v>
      </c>
      <c r="L3861" s="3">
        <v>1</v>
      </c>
      <c r="M3861" s="10" t="s">
        <v>1920</v>
      </c>
      <c r="N3861" s="3" t="s">
        <v>734</v>
      </c>
      <c r="O3861" s="158">
        <v>14545.46</v>
      </c>
      <c r="P3861" s="158">
        <v>3054.54</v>
      </c>
      <c r="Q3861" s="7">
        <v>17600</v>
      </c>
      <c r="S3861" s="8"/>
      <c r="T3861" s="11">
        <v>1</v>
      </c>
      <c r="U3861" s="158">
        <v>18181.82</v>
      </c>
      <c r="V3861" s="158">
        <v>3818.18</v>
      </c>
      <c r="W3861" s="76">
        <v>22000</v>
      </c>
      <c r="X3861" s="16">
        <f t="shared" si="1005"/>
        <v>22000</v>
      </c>
      <c r="AC3861" s="18">
        <f t="shared" si="997"/>
        <v>0</v>
      </c>
      <c r="AD3861" s="19">
        <f t="shared" si="1000"/>
        <v>65000</v>
      </c>
      <c r="AE3861" s="21">
        <f t="shared" si="994"/>
        <v>17600</v>
      </c>
      <c r="AF3861" s="20">
        <f t="shared" si="1001"/>
        <v>0</v>
      </c>
      <c r="AG3861" s="20">
        <f t="shared" si="1002"/>
        <v>0</v>
      </c>
      <c r="AH3861" s="20">
        <f t="shared" si="1003"/>
        <v>0</v>
      </c>
      <c r="AI3861" s="20">
        <f t="shared" si="1007"/>
        <v>0</v>
      </c>
      <c r="AJ3861" s="20">
        <f t="shared" si="1008"/>
        <v>0</v>
      </c>
      <c r="AK3861" s="20">
        <f t="shared" si="998"/>
        <v>0</v>
      </c>
      <c r="AL3861" s="171"/>
    </row>
    <row r="3862" spans="1:38" ht="15.75" customHeight="1" x14ac:dyDescent="0.25">
      <c r="A3862" s="3">
        <v>2242</v>
      </c>
      <c r="B3862" s="14">
        <f t="shared" si="1006"/>
        <v>1</v>
      </c>
      <c r="C3862" s="9">
        <v>45559</v>
      </c>
      <c r="D3862" s="3" t="s">
        <v>167</v>
      </c>
      <c r="E3862" s="14" t="str">
        <f t="shared" si="1004"/>
        <v>2242Bustos Lolo1</v>
      </c>
      <c r="F3862" s="119" t="s">
        <v>4447</v>
      </c>
      <c r="G3862" s="119" t="s">
        <v>3418</v>
      </c>
      <c r="I3862" s="10" t="s">
        <v>4458</v>
      </c>
      <c r="J3862" s="14" t="str">
        <f t="shared" si="999"/>
        <v>Sacar cremallera de direccion. Enviar a reparar. Volver a colocar. Sacar caja de velocidad y colocar. Agregar aceite de direccion hidarulica. Cambiar cables de cambios. Reparar selectora de palanca de cambios. Cambiar filtro de aire. Cambiar bateria. Control del tren delantero. Cambiar extremo de direccion. Cambiar rotula.</v>
      </c>
      <c r="K3862" s="3" t="s">
        <v>3383</v>
      </c>
      <c r="L3862" s="3">
        <v>1</v>
      </c>
      <c r="M3862" s="10" t="s">
        <v>4448</v>
      </c>
      <c r="N3862" s="3" t="s">
        <v>3164</v>
      </c>
      <c r="O3862" s="158">
        <v>178429.75</v>
      </c>
      <c r="P3862" s="158">
        <v>37470.25</v>
      </c>
      <c r="Q3862" s="7">
        <v>215900</v>
      </c>
      <c r="R3862" s="7" t="s">
        <v>1971</v>
      </c>
      <c r="S3862" s="8"/>
      <c r="T3862" s="11">
        <v>1</v>
      </c>
      <c r="U3862" s="158">
        <v>223140.5</v>
      </c>
      <c r="V3862" s="158">
        <v>46859.5</v>
      </c>
      <c r="W3862" s="76">
        <v>270000</v>
      </c>
      <c r="X3862" s="16">
        <f t="shared" si="1005"/>
        <v>270000</v>
      </c>
      <c r="Y3862" s="3">
        <v>1</v>
      </c>
      <c r="Z3862" s="114">
        <v>702479.34</v>
      </c>
      <c r="AA3862" s="114">
        <v>147520.66</v>
      </c>
      <c r="AB3862" s="4">
        <v>850000</v>
      </c>
      <c r="AC3862" s="18">
        <f t="shared" si="997"/>
        <v>850000</v>
      </c>
      <c r="AD3862" s="19">
        <f t="shared" si="1000"/>
        <v>850000</v>
      </c>
      <c r="AE3862" s="21">
        <f t="shared" si="994"/>
        <v>215900</v>
      </c>
      <c r="AF3862" s="20">
        <f t="shared" si="1001"/>
        <v>259600</v>
      </c>
      <c r="AG3862" s="20">
        <f t="shared" si="1002"/>
        <v>351500</v>
      </c>
      <c r="AH3862" s="20">
        <f t="shared" si="1003"/>
        <v>850000</v>
      </c>
      <c r="AI3862" s="20">
        <f t="shared" si="1007"/>
        <v>1201500</v>
      </c>
      <c r="AJ3862" s="20">
        <f t="shared" si="1008"/>
        <v>0</v>
      </c>
      <c r="AK3862" s="20">
        <f t="shared" si="998"/>
        <v>1201500</v>
      </c>
      <c r="AL3862" s="171"/>
    </row>
    <row r="3863" spans="1:38" ht="15.75" customHeight="1" x14ac:dyDescent="0.25">
      <c r="A3863" s="3">
        <v>2242</v>
      </c>
      <c r="B3863" s="14">
        <f t="shared" si="1006"/>
        <v>2</v>
      </c>
      <c r="C3863" s="9">
        <f>IF(A3863=A3862,C3862,"")</f>
        <v>45559</v>
      </c>
      <c r="D3863" s="3" t="str">
        <f>IF(A3863=A3862,D3862,"")</f>
        <v>Bustos Lolo</v>
      </c>
      <c r="E3863" s="14" t="str">
        <f t="shared" si="1004"/>
        <v>2242Bustos Lolo2</v>
      </c>
      <c r="J3863" s="14" t="str">
        <f t="shared" si="999"/>
        <v xml:space="preserve">Sacar cremallera de direccion. Enviar a reparar. Volver a colocar. Sacar caja de velocidad y colocar. Agregar aceite de direccion hidarulica. Cambiar cables de cambios. Reparar selectora de palanca de cambios. Cambiar filtro de aire. Cambiar bateria. Control del tren delantero. Cambiar extremo de direccion. Cambiar rotula. </v>
      </c>
      <c r="L3863" s="3">
        <v>1</v>
      </c>
      <c r="M3863" s="10" t="s">
        <v>19</v>
      </c>
      <c r="N3863" s="3" t="s">
        <v>771</v>
      </c>
      <c r="O3863" s="158">
        <v>4710.75</v>
      </c>
      <c r="P3863" s="158">
        <v>989.25</v>
      </c>
      <c r="Q3863" s="7">
        <v>5700</v>
      </c>
      <c r="S3863" s="8"/>
      <c r="T3863" s="11">
        <v>1</v>
      </c>
      <c r="U3863" s="158">
        <v>7851.24</v>
      </c>
      <c r="V3863" s="158">
        <v>1648.76</v>
      </c>
      <c r="W3863" s="76">
        <v>9500</v>
      </c>
      <c r="X3863" s="16">
        <f t="shared" si="1005"/>
        <v>9500</v>
      </c>
      <c r="AC3863" s="18">
        <f t="shared" si="997"/>
        <v>0</v>
      </c>
      <c r="AD3863" s="19">
        <f t="shared" si="1000"/>
        <v>850000</v>
      </c>
      <c r="AE3863" s="21">
        <f t="shared" si="994"/>
        <v>5700</v>
      </c>
      <c r="AF3863" s="20">
        <f t="shared" si="1001"/>
        <v>0</v>
      </c>
      <c r="AG3863" s="20">
        <f t="shared" si="1002"/>
        <v>0</v>
      </c>
      <c r="AH3863" s="20">
        <f t="shared" si="1003"/>
        <v>0</v>
      </c>
      <c r="AI3863" s="20">
        <f t="shared" si="1007"/>
        <v>0</v>
      </c>
      <c r="AJ3863" s="20">
        <f t="shared" si="1008"/>
        <v>0</v>
      </c>
      <c r="AK3863" s="20">
        <f t="shared" si="998"/>
        <v>0</v>
      </c>
      <c r="AL3863" s="171"/>
    </row>
    <row r="3864" spans="1:38" ht="15.75" customHeight="1" x14ac:dyDescent="0.25">
      <c r="A3864" s="3">
        <v>2242</v>
      </c>
      <c r="B3864" s="14">
        <f t="shared" si="1006"/>
        <v>3</v>
      </c>
      <c r="C3864" s="9">
        <f>IF(A3864=A3863,C3863,"")</f>
        <v>45559</v>
      </c>
      <c r="D3864" s="3" t="str">
        <f>IF(A3864=A3863,D3863,"")</f>
        <v>Bustos Lolo</v>
      </c>
      <c r="E3864" s="14" t="str">
        <f t="shared" si="1004"/>
        <v>2242Bustos Lolo3</v>
      </c>
      <c r="J3864" s="14" t="str">
        <f t="shared" si="999"/>
        <v xml:space="preserve">Sacar cremallera de direccion. Enviar a reparar. Volver a colocar. Sacar caja de velocidad y colocar. Agregar aceite de direccion hidarulica. Cambiar cables de cambios. Reparar selectora de palanca de cambios. Cambiar filtro de aire. Cambiar bateria. Control del tren delantero. Cambiar extremo de direccion. Cambiar rotula.  </v>
      </c>
      <c r="L3864" s="3">
        <v>1</v>
      </c>
      <c r="M3864" s="10" t="s">
        <v>2563</v>
      </c>
      <c r="N3864" s="3" t="s">
        <v>771</v>
      </c>
      <c r="O3864" s="158">
        <v>8429.76</v>
      </c>
      <c r="P3864" s="158">
        <v>1770.24</v>
      </c>
      <c r="Q3864" s="7">
        <v>10200</v>
      </c>
      <c r="S3864" s="8"/>
      <c r="T3864" s="11">
        <v>2</v>
      </c>
      <c r="U3864" s="158">
        <v>14049.59</v>
      </c>
      <c r="V3864" s="158">
        <v>2950.41</v>
      </c>
      <c r="W3864" s="76">
        <v>17000</v>
      </c>
      <c r="X3864" s="16">
        <f t="shared" si="1005"/>
        <v>34000</v>
      </c>
      <c r="AC3864" s="18">
        <f t="shared" si="997"/>
        <v>0</v>
      </c>
      <c r="AD3864" s="19">
        <f t="shared" si="1000"/>
        <v>850000</v>
      </c>
      <c r="AE3864" s="21">
        <f t="shared" si="994"/>
        <v>20400</v>
      </c>
      <c r="AF3864" s="20">
        <f t="shared" si="1001"/>
        <v>0</v>
      </c>
      <c r="AG3864" s="20">
        <f t="shared" si="1002"/>
        <v>0</v>
      </c>
      <c r="AH3864" s="20">
        <f t="shared" si="1003"/>
        <v>0</v>
      </c>
      <c r="AI3864" s="20">
        <f t="shared" si="1007"/>
        <v>0</v>
      </c>
      <c r="AJ3864" s="20">
        <f t="shared" si="1008"/>
        <v>0</v>
      </c>
      <c r="AK3864" s="20">
        <f t="shared" si="998"/>
        <v>0</v>
      </c>
      <c r="AL3864" s="171"/>
    </row>
    <row r="3865" spans="1:38" ht="15.75" customHeight="1" x14ac:dyDescent="0.25">
      <c r="A3865" s="3">
        <v>2242</v>
      </c>
      <c r="B3865" s="14">
        <f t="shared" si="1006"/>
        <v>4</v>
      </c>
      <c r="C3865" s="9">
        <v>45559</v>
      </c>
      <c r="D3865" s="3" t="s">
        <v>167</v>
      </c>
      <c r="E3865" s="14" t="str">
        <f t="shared" si="1004"/>
        <v>2242Bustos Lolo4</v>
      </c>
      <c r="J3865" s="14" t="str">
        <f t="shared" si="999"/>
        <v xml:space="preserve">Sacar cremallera de direccion. Enviar a reparar. Volver a colocar. Sacar caja de velocidad y colocar. Agregar aceite de direccion hidarulica. Cambiar cables de cambios. Reparar selectora de palanca de cambios. Cambiar filtro de aire. Cambiar bateria. Control del tren delantero. Cambiar extremo de direccion. Cambiar rotula.   </v>
      </c>
      <c r="L3865" s="3">
        <v>1</v>
      </c>
      <c r="M3865" s="10" t="s">
        <v>2363</v>
      </c>
      <c r="N3865" s="3" t="s">
        <v>771</v>
      </c>
      <c r="O3865" s="158">
        <v>9917.36</v>
      </c>
      <c r="P3865" s="158">
        <v>2082.64</v>
      </c>
      <c r="Q3865" s="7">
        <v>12000</v>
      </c>
      <c r="S3865" s="8"/>
      <c r="T3865" s="11">
        <v>1</v>
      </c>
      <c r="U3865" s="158">
        <v>13223.14</v>
      </c>
      <c r="V3865" s="158">
        <v>2776.86</v>
      </c>
      <c r="W3865" s="76">
        <v>16000</v>
      </c>
      <c r="X3865" s="16">
        <f t="shared" si="1005"/>
        <v>16000</v>
      </c>
      <c r="AC3865" s="18">
        <f t="shared" si="997"/>
        <v>0</v>
      </c>
      <c r="AD3865" s="19">
        <f t="shared" si="1000"/>
        <v>850000</v>
      </c>
      <c r="AE3865" s="21">
        <f t="shared" ref="AE3865:AE3928" si="1009">+(Q3865)*T3865</f>
        <v>12000</v>
      </c>
      <c r="AF3865" s="20">
        <f t="shared" si="1001"/>
        <v>0</v>
      </c>
      <c r="AG3865" s="20">
        <f t="shared" si="1002"/>
        <v>0</v>
      </c>
      <c r="AH3865" s="20">
        <f t="shared" si="1003"/>
        <v>0</v>
      </c>
      <c r="AI3865" s="20">
        <f t="shared" si="1007"/>
        <v>0</v>
      </c>
      <c r="AJ3865" s="20">
        <f t="shared" si="1008"/>
        <v>0</v>
      </c>
      <c r="AK3865" s="20">
        <f t="shared" si="998"/>
        <v>0</v>
      </c>
      <c r="AL3865" s="171"/>
    </row>
    <row r="3866" spans="1:38" ht="15.75" customHeight="1" x14ac:dyDescent="0.25">
      <c r="A3866" s="3">
        <v>2242</v>
      </c>
      <c r="B3866" s="14">
        <f t="shared" si="1006"/>
        <v>5</v>
      </c>
      <c r="C3866" s="9">
        <f>IF(A3866=A3865,C3865,"")</f>
        <v>45559</v>
      </c>
      <c r="D3866" s="3" t="str">
        <f>IF(A3866=A3865,D3865,"")</f>
        <v>Bustos Lolo</v>
      </c>
      <c r="E3866" s="14" t="str">
        <f t="shared" si="1004"/>
        <v>2242Bustos Lolo5</v>
      </c>
      <c r="J3866" s="14" t="str">
        <f t="shared" si="999"/>
        <v xml:space="preserve">Sacar cremallera de direccion. Enviar a reparar. Volver a colocar. Sacar caja de velocidad y colocar. Agregar aceite de direccion hidarulica. Cambiar cables de cambios. Reparar selectora de palanca de cambios. Cambiar filtro de aire. Cambiar bateria. Control del tren delantero. Cambiar extremo de direccion. Cambiar rotula.    </v>
      </c>
      <c r="L3866" s="3">
        <v>1</v>
      </c>
      <c r="M3866" s="10" t="s">
        <v>4462</v>
      </c>
      <c r="N3866" s="3" t="s">
        <v>771</v>
      </c>
      <c r="O3866" s="158">
        <v>13057.86</v>
      </c>
      <c r="P3866" s="158">
        <v>2742.14</v>
      </c>
      <c r="Q3866" s="7">
        <v>15800</v>
      </c>
      <c r="S3866" s="8"/>
      <c r="T3866" s="11">
        <v>1</v>
      </c>
      <c r="U3866" s="158">
        <v>18181.82</v>
      </c>
      <c r="V3866" s="158">
        <v>3818.18</v>
      </c>
      <c r="W3866" s="76">
        <v>22000</v>
      </c>
      <c r="X3866" s="16">
        <f t="shared" si="1005"/>
        <v>22000</v>
      </c>
      <c r="AC3866" s="18">
        <f t="shared" si="997"/>
        <v>0</v>
      </c>
      <c r="AD3866" s="19">
        <f t="shared" si="1000"/>
        <v>850000</v>
      </c>
      <c r="AE3866" s="21">
        <f t="shared" si="1009"/>
        <v>15800</v>
      </c>
      <c r="AF3866" s="20">
        <f t="shared" si="1001"/>
        <v>0</v>
      </c>
      <c r="AG3866" s="20">
        <f t="shared" si="1002"/>
        <v>0</v>
      </c>
      <c r="AH3866" s="20">
        <f t="shared" si="1003"/>
        <v>0</v>
      </c>
      <c r="AI3866" s="20">
        <f t="shared" si="1007"/>
        <v>0</v>
      </c>
      <c r="AJ3866" s="20">
        <f t="shared" si="1008"/>
        <v>0</v>
      </c>
      <c r="AK3866" s="20">
        <f t="shared" si="998"/>
        <v>0</v>
      </c>
      <c r="AL3866" s="171"/>
    </row>
    <row r="3867" spans="1:38" ht="15.75" customHeight="1" x14ac:dyDescent="0.25">
      <c r="A3867" s="3">
        <v>2243</v>
      </c>
      <c r="B3867" s="14">
        <f t="shared" si="1006"/>
        <v>1</v>
      </c>
      <c r="C3867" s="9">
        <v>45559</v>
      </c>
      <c r="D3867" s="3" t="s">
        <v>1305</v>
      </c>
      <c r="E3867" s="14" t="str">
        <f t="shared" si="1004"/>
        <v>2243Bueno Maria Elena1</v>
      </c>
      <c r="F3867" s="119" t="s">
        <v>4449</v>
      </c>
      <c r="G3867" s="119" t="s">
        <v>2071</v>
      </c>
      <c r="I3867" s="10" t="s">
        <v>4450</v>
      </c>
      <c r="J3867" s="14" t="str">
        <f t="shared" si="999"/>
        <v>Sacar amortiguador delantero derecho. Desarmar integro. Control de cazoletas, rodamiento de cazoletas y amortiguador. Armado total. Sacar barra estabilizadora. Contorlar bujes. Dar tiro justo. Controlar bieletas de barra estabilizadora. Sacar chapon abjo motor. Colocar arandelas de goma entremedio y amurar.</v>
      </c>
      <c r="K3867" s="3" t="s">
        <v>3383</v>
      </c>
      <c r="R3867" s="7" t="s">
        <v>1971</v>
      </c>
      <c r="S3867" s="8"/>
      <c r="W3867" s="76"/>
      <c r="X3867" s="16">
        <f t="shared" si="1005"/>
        <v>0</v>
      </c>
      <c r="AC3867" s="18">
        <f t="shared" si="997"/>
        <v>0</v>
      </c>
      <c r="AD3867" s="19">
        <f t="shared" si="1000"/>
        <v>0</v>
      </c>
      <c r="AE3867" s="21">
        <f t="shared" si="1009"/>
        <v>0</v>
      </c>
      <c r="AF3867" s="20">
        <f t="shared" si="1001"/>
        <v>0</v>
      </c>
      <c r="AG3867" s="20">
        <f t="shared" si="1002"/>
        <v>0</v>
      </c>
      <c r="AH3867" s="20">
        <f t="shared" si="1003"/>
        <v>0</v>
      </c>
      <c r="AI3867" s="20">
        <f t="shared" si="1007"/>
        <v>0</v>
      </c>
      <c r="AJ3867" s="20">
        <f t="shared" si="1008"/>
        <v>0</v>
      </c>
      <c r="AK3867" s="20">
        <f t="shared" si="998"/>
        <v>0</v>
      </c>
      <c r="AL3867" s="171"/>
    </row>
    <row r="3868" spans="1:38" ht="15.75" customHeight="1" x14ac:dyDescent="0.25">
      <c r="A3868" s="3">
        <v>2243</v>
      </c>
      <c r="B3868" s="14">
        <f t="shared" si="1006"/>
        <v>2</v>
      </c>
      <c r="C3868" s="9">
        <f>IF(A3868=A3867,C3867,"")</f>
        <v>45559</v>
      </c>
      <c r="D3868" s="3" t="str">
        <f>IF(A3868=A3867,D3867,"")</f>
        <v>Bueno Maria Elena</v>
      </c>
      <c r="E3868" s="14" t="str">
        <f t="shared" si="1004"/>
        <v>2243Bueno Maria Elena2</v>
      </c>
      <c r="J3868" s="14" t="str">
        <f t="shared" si="999"/>
        <v xml:space="preserve">Sacar amortiguador delantero derecho. Desarmar integro. Control de cazoletas, rodamiento de cazoletas y amortiguador. Armado total. Sacar barra estabilizadora. Contorlar bujes. Dar tiro justo. Controlar bieletas de barra estabilizadora. Sacar chapon abjo motor. Colocar arandelas de goma entremedio y amurar. </v>
      </c>
      <c r="S3868" s="8"/>
      <c r="W3868" s="76"/>
      <c r="X3868" s="16">
        <f t="shared" si="1005"/>
        <v>0</v>
      </c>
      <c r="AC3868" s="18">
        <f t="shared" si="997"/>
        <v>0</v>
      </c>
      <c r="AD3868" s="19">
        <f t="shared" si="1000"/>
        <v>0</v>
      </c>
      <c r="AE3868" s="21">
        <f t="shared" si="1009"/>
        <v>0</v>
      </c>
      <c r="AF3868" s="20">
        <f t="shared" si="1001"/>
        <v>0</v>
      </c>
      <c r="AG3868" s="20">
        <f t="shared" si="1002"/>
        <v>0</v>
      </c>
      <c r="AH3868" s="20">
        <f t="shared" si="1003"/>
        <v>0</v>
      </c>
      <c r="AI3868" s="20">
        <f t="shared" si="1007"/>
        <v>0</v>
      </c>
      <c r="AJ3868" s="20">
        <f t="shared" si="1008"/>
        <v>0</v>
      </c>
      <c r="AK3868" s="20">
        <f t="shared" si="998"/>
        <v>0</v>
      </c>
      <c r="AL3868" s="171"/>
    </row>
    <row r="3869" spans="1:38" ht="15.75" customHeight="1" x14ac:dyDescent="0.25">
      <c r="A3869" s="3">
        <v>2244</v>
      </c>
      <c r="B3869" s="14">
        <f t="shared" si="1006"/>
        <v>1</v>
      </c>
      <c r="C3869" s="9">
        <v>45559</v>
      </c>
      <c r="D3869" s="3" t="s">
        <v>2867</v>
      </c>
      <c r="E3869" s="14" t="str">
        <f t="shared" si="1004"/>
        <v>2244Cometto Franco1</v>
      </c>
      <c r="F3869" s="119" t="s">
        <v>2868</v>
      </c>
      <c r="G3869" s="119" t="s">
        <v>1318</v>
      </c>
      <c r="H3869" s="119">
        <v>242852</v>
      </c>
      <c r="I3869" s="10" t="s">
        <v>3487</v>
      </c>
      <c r="J3869" s="14" t="str">
        <f t="shared" si="999"/>
        <v>Service completo. Cambio de aceite y filtros. Control general del vehiculo. Lavado motor.</v>
      </c>
      <c r="K3869" s="3" t="s">
        <v>3383</v>
      </c>
      <c r="L3869" s="3">
        <v>1</v>
      </c>
      <c r="M3869" s="10" t="s">
        <v>918</v>
      </c>
      <c r="N3869" s="3" t="s">
        <v>771</v>
      </c>
      <c r="O3869" s="158">
        <v>17355.38</v>
      </c>
      <c r="P3869" s="158">
        <v>3644.62</v>
      </c>
      <c r="Q3869" s="7">
        <v>21000</v>
      </c>
      <c r="R3869" s="7" t="s">
        <v>1916</v>
      </c>
      <c r="S3869" s="8"/>
      <c r="T3869" s="11">
        <v>1</v>
      </c>
      <c r="U3869" s="158">
        <v>26446.28</v>
      </c>
      <c r="V3869" s="158">
        <v>5553.72</v>
      </c>
      <c r="W3869" s="76">
        <v>32000</v>
      </c>
      <c r="X3869" s="16">
        <f t="shared" si="1005"/>
        <v>32000</v>
      </c>
      <c r="Y3869" s="3">
        <v>1</v>
      </c>
      <c r="Z3869" s="114">
        <v>57851.24</v>
      </c>
      <c r="AA3869" s="114">
        <v>12148.76</v>
      </c>
      <c r="AB3869" s="4">
        <v>70000</v>
      </c>
      <c r="AC3869" s="18">
        <f t="shared" si="997"/>
        <v>70000</v>
      </c>
      <c r="AD3869" s="19">
        <f t="shared" si="1000"/>
        <v>70000</v>
      </c>
      <c r="AE3869" s="21">
        <f t="shared" si="1009"/>
        <v>21000</v>
      </c>
      <c r="AF3869" s="20">
        <f t="shared" si="1001"/>
        <v>24511.97</v>
      </c>
      <c r="AG3869" s="20">
        <f t="shared" si="1002"/>
        <v>94500</v>
      </c>
      <c r="AH3869" s="20">
        <f t="shared" si="1003"/>
        <v>70000</v>
      </c>
      <c r="AI3869" s="20">
        <f t="shared" si="1007"/>
        <v>164500</v>
      </c>
      <c r="AJ3869" s="20">
        <f t="shared" si="1008"/>
        <v>0</v>
      </c>
      <c r="AK3869" s="20">
        <f t="shared" si="998"/>
        <v>164500</v>
      </c>
      <c r="AL3869" s="171"/>
    </row>
    <row r="3870" spans="1:38" ht="15.75" customHeight="1" x14ac:dyDescent="0.25">
      <c r="A3870" s="3">
        <v>2244</v>
      </c>
      <c r="B3870" s="14">
        <f t="shared" si="1006"/>
        <v>2</v>
      </c>
      <c r="C3870" s="9">
        <f>IF(A3870=A3869,C3869,"")</f>
        <v>45559</v>
      </c>
      <c r="D3870" s="3" t="str">
        <f>IF(A3870=A3869,D3869,"")</f>
        <v>Cometto Franco</v>
      </c>
      <c r="E3870" s="14" t="str">
        <f t="shared" si="1004"/>
        <v>2244Cometto Franco2</v>
      </c>
      <c r="J3870" s="14" t="str">
        <f t="shared" si="999"/>
        <v xml:space="preserve">Service completo. Cambio de aceite y filtros. Control general del vehiculo. Lavado motor. </v>
      </c>
      <c r="L3870" s="3">
        <v>1</v>
      </c>
      <c r="M3870" s="10" t="s">
        <v>728</v>
      </c>
      <c r="N3870" s="3" t="s">
        <v>771</v>
      </c>
      <c r="O3870" s="158">
        <v>2902.46</v>
      </c>
      <c r="P3870" s="158">
        <v>609.51</v>
      </c>
      <c r="Q3870" s="174">
        <v>3511.97</v>
      </c>
      <c r="S3870" s="8"/>
      <c r="T3870" s="11">
        <v>5</v>
      </c>
      <c r="U3870" s="158">
        <v>10330.58</v>
      </c>
      <c r="V3870" s="158">
        <v>2169.42</v>
      </c>
      <c r="W3870" s="76">
        <v>12500</v>
      </c>
      <c r="X3870" s="16">
        <f t="shared" si="1005"/>
        <v>62500</v>
      </c>
      <c r="AC3870" s="18">
        <f t="shared" si="997"/>
        <v>0</v>
      </c>
      <c r="AD3870" s="19">
        <f t="shared" si="1000"/>
        <v>70000</v>
      </c>
      <c r="AE3870" s="21">
        <f t="shared" si="1009"/>
        <v>17559.849999999999</v>
      </c>
      <c r="AF3870" s="20">
        <f t="shared" si="1001"/>
        <v>0</v>
      </c>
      <c r="AG3870" s="20">
        <f t="shared" si="1002"/>
        <v>0</v>
      </c>
      <c r="AH3870" s="20">
        <f t="shared" si="1003"/>
        <v>0</v>
      </c>
      <c r="AI3870" s="20">
        <f t="shared" si="1007"/>
        <v>0</v>
      </c>
      <c r="AJ3870" s="20">
        <f t="shared" si="1008"/>
        <v>0</v>
      </c>
      <c r="AK3870" s="20">
        <f t="shared" si="998"/>
        <v>0</v>
      </c>
      <c r="AL3870" s="171"/>
    </row>
    <row r="3871" spans="1:38" ht="15.75" customHeight="1" x14ac:dyDescent="0.25">
      <c r="A3871" s="3">
        <v>2245</v>
      </c>
      <c r="B3871" s="14">
        <f t="shared" si="1006"/>
        <v>1</v>
      </c>
      <c r="C3871" s="9">
        <v>45559</v>
      </c>
      <c r="D3871" s="3" t="s">
        <v>567</v>
      </c>
      <c r="E3871" s="14" t="str">
        <f t="shared" si="1004"/>
        <v>2245Reyes Mirta1</v>
      </c>
      <c r="F3871" s="119" t="s">
        <v>4451</v>
      </c>
      <c r="G3871" s="119" t="s">
        <v>1375</v>
      </c>
      <c r="H3871" s="119">
        <v>142034</v>
      </c>
      <c r="I3871" s="10" t="s">
        <v>4452</v>
      </c>
      <c r="J3871" s="14" t="str">
        <f t="shared" si="999"/>
        <v>Service completo. Cambio de aceite y filtros. Control general del vehiculo. Cambiar juego de bujias. Cambias juegos de bujes de barra estabilizadora lado rueda. Cambiar sensor de presostato de direccion hidraulica.</v>
      </c>
      <c r="K3871" s="3" t="s">
        <v>2390</v>
      </c>
      <c r="L3871" s="3">
        <v>1</v>
      </c>
      <c r="M3871" s="10" t="s">
        <v>918</v>
      </c>
      <c r="N3871" s="3" t="s">
        <v>771</v>
      </c>
      <c r="O3871" s="158">
        <v>21487.61</v>
      </c>
      <c r="P3871" s="158">
        <v>4512.3900000000003</v>
      </c>
      <c r="Q3871" s="7">
        <v>26000</v>
      </c>
      <c r="R3871" s="7" t="s">
        <v>1916</v>
      </c>
      <c r="S3871" s="8"/>
      <c r="T3871" s="11">
        <v>1</v>
      </c>
      <c r="U3871" s="158">
        <v>33057.86</v>
      </c>
      <c r="V3871" s="158">
        <v>6942.14</v>
      </c>
      <c r="W3871" s="76">
        <v>40000</v>
      </c>
      <c r="X3871" s="16">
        <f t="shared" si="1005"/>
        <v>40000</v>
      </c>
      <c r="Y3871" s="3">
        <v>1</v>
      </c>
      <c r="Z3871" s="114">
        <v>115702.48</v>
      </c>
      <c r="AA3871" s="114">
        <v>24297.52</v>
      </c>
      <c r="AB3871" s="4">
        <v>140000</v>
      </c>
      <c r="AC3871" s="18">
        <f t="shared" si="997"/>
        <v>140000</v>
      </c>
      <c r="AD3871" s="19">
        <f t="shared" si="1000"/>
        <v>140000</v>
      </c>
      <c r="AE3871" s="21">
        <f t="shared" si="1009"/>
        <v>26000</v>
      </c>
      <c r="AF3871" s="20">
        <f t="shared" si="1001"/>
        <v>67124.010000000009</v>
      </c>
      <c r="AG3871" s="20">
        <f t="shared" si="1002"/>
        <v>167000</v>
      </c>
      <c r="AH3871" s="20">
        <f t="shared" si="1003"/>
        <v>140000</v>
      </c>
      <c r="AI3871" s="20">
        <f t="shared" si="1007"/>
        <v>307000</v>
      </c>
      <c r="AJ3871" s="20">
        <f t="shared" si="1008"/>
        <v>0</v>
      </c>
      <c r="AK3871" s="20">
        <f t="shared" si="998"/>
        <v>307000</v>
      </c>
      <c r="AL3871" s="171"/>
    </row>
    <row r="3872" spans="1:38" ht="15.75" customHeight="1" x14ac:dyDescent="0.25">
      <c r="A3872" s="3">
        <v>2245</v>
      </c>
      <c r="B3872" s="14">
        <f t="shared" si="1006"/>
        <v>2</v>
      </c>
      <c r="C3872" s="9">
        <f>IF(A3872=A3871,C3871,"")</f>
        <v>45559</v>
      </c>
      <c r="D3872" s="3" t="str">
        <f>IF(A3872=A3871,D3871,"")</f>
        <v>Reyes Mirta</v>
      </c>
      <c r="E3872" s="14" t="str">
        <f t="shared" si="1004"/>
        <v>2245Reyes Mirta2</v>
      </c>
      <c r="J3872" s="14" t="str">
        <f t="shared" si="999"/>
        <v xml:space="preserve">Service completo. Cambio de aceite y filtros. Control general del vehiculo. Cambiar juego de bujias. Cambias juegos de bujes de barra estabilizadora lado rueda. Cambiar sensor de presostato de direccion hidraulica. </v>
      </c>
      <c r="L3872" s="3">
        <v>1</v>
      </c>
      <c r="M3872" s="10" t="s">
        <v>728</v>
      </c>
      <c r="N3872" s="3" t="s">
        <v>771</v>
      </c>
      <c r="O3872" s="158">
        <v>2902.46</v>
      </c>
      <c r="P3872" s="158">
        <v>609.51</v>
      </c>
      <c r="Q3872" s="174">
        <v>3511.97</v>
      </c>
      <c r="S3872" s="8"/>
      <c r="T3872" s="11">
        <v>4</v>
      </c>
      <c r="U3872" s="158">
        <v>10330.58</v>
      </c>
      <c r="V3872" s="158">
        <v>2169.42</v>
      </c>
      <c r="W3872" s="76">
        <v>12500</v>
      </c>
      <c r="X3872" s="16">
        <f t="shared" si="1005"/>
        <v>50000</v>
      </c>
      <c r="AC3872" s="18">
        <f t="shared" si="997"/>
        <v>0</v>
      </c>
      <c r="AD3872" s="19">
        <f t="shared" si="1000"/>
        <v>140000</v>
      </c>
      <c r="AE3872" s="21">
        <f t="shared" si="1009"/>
        <v>14047.88</v>
      </c>
      <c r="AF3872" s="20">
        <f t="shared" si="1001"/>
        <v>0</v>
      </c>
      <c r="AG3872" s="20">
        <f t="shared" si="1002"/>
        <v>0</v>
      </c>
      <c r="AH3872" s="20">
        <f t="shared" si="1003"/>
        <v>0</v>
      </c>
      <c r="AI3872" s="20">
        <f t="shared" si="1007"/>
        <v>0</v>
      </c>
      <c r="AJ3872" s="20">
        <f t="shared" si="1008"/>
        <v>0</v>
      </c>
      <c r="AK3872" s="20">
        <f t="shared" si="998"/>
        <v>0</v>
      </c>
      <c r="AL3872" s="171"/>
    </row>
    <row r="3873" spans="1:38" ht="15.75" customHeight="1" x14ac:dyDescent="0.25">
      <c r="A3873" s="3">
        <v>2245</v>
      </c>
      <c r="B3873" s="14">
        <f t="shared" si="1006"/>
        <v>3</v>
      </c>
      <c r="C3873" s="9">
        <f>IF(A3873=A3872,C3872,"")</f>
        <v>45559</v>
      </c>
      <c r="D3873" s="3" t="str">
        <f>IF(A3873=A3872,D3872,"")</f>
        <v>Reyes Mirta</v>
      </c>
      <c r="E3873" s="14" t="str">
        <f t="shared" si="1004"/>
        <v>2245Reyes Mirta3</v>
      </c>
      <c r="J3873" s="14" t="str">
        <f t="shared" si="999"/>
        <v xml:space="preserve">Service completo. Cambio de aceite y filtros. Control general del vehiculo. Cambiar juego de bujias. Cambias juegos de bujes de barra estabilizadora lado rueda. Cambiar sensor de presostato de direccion hidraulica.  </v>
      </c>
      <c r="L3873" s="3">
        <v>1</v>
      </c>
      <c r="M3873" s="10" t="s">
        <v>2222</v>
      </c>
      <c r="N3873" s="3" t="s">
        <v>771</v>
      </c>
      <c r="O3873" s="158">
        <v>4958.68</v>
      </c>
      <c r="P3873" s="158">
        <v>1041.32</v>
      </c>
      <c r="Q3873" s="7">
        <v>6000</v>
      </c>
      <c r="S3873" s="8"/>
      <c r="T3873" s="11">
        <v>4</v>
      </c>
      <c r="U3873" s="158">
        <v>6611.57</v>
      </c>
      <c r="V3873" s="158">
        <v>1388.43</v>
      </c>
      <c r="W3873" s="76">
        <v>8000</v>
      </c>
      <c r="X3873" s="16">
        <f t="shared" si="1005"/>
        <v>32000</v>
      </c>
      <c r="AC3873" s="18">
        <f t="shared" si="997"/>
        <v>0</v>
      </c>
      <c r="AD3873" s="19">
        <f t="shared" si="1000"/>
        <v>140000</v>
      </c>
      <c r="AE3873" s="21">
        <f t="shared" si="1009"/>
        <v>24000</v>
      </c>
      <c r="AF3873" s="20">
        <f t="shared" si="1001"/>
        <v>0</v>
      </c>
      <c r="AG3873" s="20">
        <f t="shared" si="1002"/>
        <v>0</v>
      </c>
      <c r="AH3873" s="20">
        <f t="shared" si="1003"/>
        <v>0</v>
      </c>
      <c r="AI3873" s="20">
        <f t="shared" si="1007"/>
        <v>0</v>
      </c>
      <c r="AJ3873" s="20">
        <f t="shared" si="1008"/>
        <v>0</v>
      </c>
      <c r="AK3873" s="20">
        <f t="shared" si="998"/>
        <v>0</v>
      </c>
      <c r="AL3873" s="171"/>
    </row>
    <row r="3874" spans="1:38" ht="15.75" customHeight="1" x14ac:dyDescent="0.25">
      <c r="A3874" s="3">
        <v>2245</v>
      </c>
      <c r="B3874" s="14">
        <f t="shared" si="1006"/>
        <v>4</v>
      </c>
      <c r="C3874" s="9">
        <f>IF(A3874=A3873,C3873,"")</f>
        <v>45559</v>
      </c>
      <c r="D3874" s="3" t="str">
        <f>IF(A3874=A3873,D3873,"")</f>
        <v>Reyes Mirta</v>
      </c>
      <c r="E3874" s="14" t="str">
        <f t="shared" si="1004"/>
        <v>2245Reyes Mirta4</v>
      </c>
      <c r="J3874" s="14" t="str">
        <f t="shared" si="999"/>
        <v xml:space="preserve">Service completo. Cambio de aceite y filtros. Control general del vehiculo. Cambiar juego de bujias. Cambias juegos de bujes de barra estabilizadora lado rueda. Cambiar sensor de presostato de direccion hidraulica.   </v>
      </c>
      <c r="L3874" s="3">
        <v>1</v>
      </c>
      <c r="M3874" s="10" t="s">
        <v>4453</v>
      </c>
      <c r="N3874" s="3" t="s">
        <v>2484</v>
      </c>
      <c r="O3874" s="158">
        <v>2324</v>
      </c>
      <c r="P3874" s="158">
        <v>488.04</v>
      </c>
      <c r="Q3874" s="7">
        <v>2812.04</v>
      </c>
      <c r="S3874" s="8"/>
      <c r="T3874" s="11">
        <v>2</v>
      </c>
      <c r="U3874" s="158">
        <v>3719.01</v>
      </c>
      <c r="V3874" s="158">
        <v>780.99</v>
      </c>
      <c r="W3874" s="76">
        <v>4500</v>
      </c>
      <c r="X3874" s="16">
        <f t="shared" si="1005"/>
        <v>9000</v>
      </c>
      <c r="AC3874" s="18">
        <f t="shared" si="997"/>
        <v>0</v>
      </c>
      <c r="AD3874" s="19">
        <f t="shared" si="1000"/>
        <v>140000</v>
      </c>
      <c r="AE3874" s="21">
        <f t="shared" si="1009"/>
        <v>5624.08</v>
      </c>
      <c r="AF3874" s="20">
        <f t="shared" si="1001"/>
        <v>0</v>
      </c>
      <c r="AG3874" s="20">
        <f t="shared" si="1002"/>
        <v>0</v>
      </c>
      <c r="AH3874" s="20">
        <f t="shared" si="1003"/>
        <v>0</v>
      </c>
      <c r="AI3874" s="20">
        <f t="shared" si="1007"/>
        <v>0</v>
      </c>
      <c r="AJ3874" s="20">
        <f t="shared" si="1008"/>
        <v>0</v>
      </c>
      <c r="AK3874" s="20">
        <f t="shared" si="998"/>
        <v>0</v>
      </c>
      <c r="AL3874" s="171"/>
    </row>
    <row r="3875" spans="1:38" ht="15.75" customHeight="1" x14ac:dyDescent="0.25">
      <c r="A3875" s="3">
        <v>2245</v>
      </c>
      <c r="B3875" s="14">
        <f t="shared" si="1006"/>
        <v>5</v>
      </c>
      <c r="C3875" s="9">
        <f>IF(A3875=A3874,C3874,"")</f>
        <v>45559</v>
      </c>
      <c r="D3875" s="3" t="str">
        <f>IF(A3875=A3874,D3874,"")</f>
        <v>Reyes Mirta</v>
      </c>
      <c r="E3875" s="14" t="str">
        <f t="shared" si="1004"/>
        <v>2245Reyes Mirta5</v>
      </c>
      <c r="J3875" s="14" t="str">
        <f t="shared" si="999"/>
        <v xml:space="preserve">Service completo. Cambio de aceite y filtros. Control general del vehiculo. Cambiar juego de bujias. Cambias juegos de bujes de barra estabilizadora lado rueda. Cambiar sensor de presostato de direccion hidraulica.    </v>
      </c>
      <c r="L3875" s="3">
        <v>1</v>
      </c>
      <c r="M3875" s="10" t="s">
        <v>4454</v>
      </c>
      <c r="N3875" s="3" t="s">
        <v>734</v>
      </c>
      <c r="O3875" s="158">
        <v>23801.66</v>
      </c>
      <c r="P3875" s="158">
        <v>4998.34</v>
      </c>
      <c r="Q3875" s="7">
        <v>28800</v>
      </c>
      <c r="S3875" s="8"/>
      <c r="T3875" s="11">
        <v>1</v>
      </c>
      <c r="U3875" s="158">
        <v>29752.07</v>
      </c>
      <c r="V3875" s="158">
        <v>6247.93</v>
      </c>
      <c r="W3875" s="76">
        <v>36000</v>
      </c>
      <c r="X3875" s="16">
        <f t="shared" si="1005"/>
        <v>36000</v>
      </c>
      <c r="AC3875" s="18">
        <f t="shared" ref="AC3875:AC3938" si="1010">+AB3875*Y3875</f>
        <v>0</v>
      </c>
      <c r="AD3875" s="19">
        <f t="shared" si="1000"/>
        <v>140000</v>
      </c>
      <c r="AE3875" s="21">
        <f t="shared" si="1009"/>
        <v>28800</v>
      </c>
      <c r="AF3875" s="20">
        <f t="shared" si="1001"/>
        <v>0</v>
      </c>
      <c r="AG3875" s="20">
        <f t="shared" si="1002"/>
        <v>0</v>
      </c>
      <c r="AH3875" s="20">
        <f t="shared" si="1003"/>
        <v>0</v>
      </c>
      <c r="AI3875" s="20">
        <f t="shared" si="1007"/>
        <v>0</v>
      </c>
      <c r="AJ3875" s="20">
        <f t="shared" si="1008"/>
        <v>0</v>
      </c>
      <c r="AK3875" s="20">
        <f t="shared" ref="AK3875:AK3938" si="1011">AH3875+AG3875</f>
        <v>0</v>
      </c>
      <c r="AL3875" s="171"/>
    </row>
    <row r="3876" spans="1:38" ht="15.75" customHeight="1" x14ac:dyDescent="0.25">
      <c r="A3876" s="3">
        <v>2246</v>
      </c>
      <c r="B3876" s="14">
        <f t="shared" si="1006"/>
        <v>1</v>
      </c>
      <c r="C3876" s="9">
        <v>45559</v>
      </c>
      <c r="D3876" s="3" t="s">
        <v>4196</v>
      </c>
      <c r="E3876" s="14" t="str">
        <f t="shared" si="1004"/>
        <v>2246Romero Damian1</v>
      </c>
      <c r="F3876" s="119" t="s">
        <v>4457</v>
      </c>
      <c r="G3876" s="119" t="s">
        <v>2053</v>
      </c>
      <c r="I3876" s="10" t="s">
        <v>4460</v>
      </c>
      <c r="J3876" s="14" t="str">
        <f t="shared" si="999"/>
        <v>Sacar cremallera. Enviar a reparar. Volver a colocar. Control del tren delantero. Cambiar ambas bieletas de barra estabilizadora. Cambiar rotula inferior izquierda. Cambiar soporte motor. Sacar polea de aire acondicionado. Enviar a reparar. Volver a colocar. Cambiar correa poly-v. Cambiar ambos amortiguadores traseros. Regular convergencia.</v>
      </c>
      <c r="K3876" s="3" t="s">
        <v>3383</v>
      </c>
      <c r="L3876" s="3">
        <v>1</v>
      </c>
      <c r="M3876" s="10" t="s">
        <v>2158</v>
      </c>
      <c r="N3876" s="3" t="s">
        <v>771</v>
      </c>
      <c r="O3876" s="158">
        <v>9752.07</v>
      </c>
      <c r="P3876" s="158">
        <v>2047.93</v>
      </c>
      <c r="Q3876" s="7">
        <v>11800</v>
      </c>
      <c r="R3876" s="7" t="s">
        <v>1971</v>
      </c>
      <c r="S3876" s="8"/>
      <c r="T3876" s="11">
        <v>2</v>
      </c>
      <c r="U3876" s="158">
        <v>13223.14</v>
      </c>
      <c r="V3876" s="158">
        <v>2776.86</v>
      </c>
      <c r="W3876" s="76">
        <v>16000</v>
      </c>
      <c r="X3876" s="16">
        <f t="shared" si="1005"/>
        <v>32000</v>
      </c>
      <c r="AC3876" s="18">
        <f t="shared" si="1010"/>
        <v>0</v>
      </c>
      <c r="AD3876" s="19">
        <f t="shared" si="1000"/>
        <v>0</v>
      </c>
      <c r="AE3876" s="21">
        <f t="shared" si="1009"/>
        <v>23600</v>
      </c>
      <c r="AF3876" s="20">
        <f t="shared" si="1001"/>
        <v>326228.45</v>
      </c>
      <c r="AG3876" s="20">
        <f t="shared" si="1002"/>
        <v>541800</v>
      </c>
      <c r="AH3876" s="20">
        <f t="shared" si="1003"/>
        <v>0</v>
      </c>
      <c r="AI3876" s="20">
        <f t="shared" si="1007"/>
        <v>541800</v>
      </c>
      <c r="AJ3876" s="20">
        <f t="shared" si="1008"/>
        <v>0</v>
      </c>
      <c r="AK3876" s="20">
        <f t="shared" si="1011"/>
        <v>541800</v>
      </c>
      <c r="AL3876" s="171"/>
    </row>
    <row r="3877" spans="1:38" ht="15.75" customHeight="1" x14ac:dyDescent="0.25">
      <c r="A3877" s="3">
        <v>2246</v>
      </c>
      <c r="B3877" s="14">
        <f t="shared" si="1006"/>
        <v>2</v>
      </c>
      <c r="C3877" s="9">
        <f>IF(A3877=A3876,C3876,"")</f>
        <v>45559</v>
      </c>
      <c r="D3877" s="3" t="str">
        <f>IF(A3877=A3876,D3876,"")</f>
        <v>Romero Damian</v>
      </c>
      <c r="E3877" s="14" t="str">
        <f t="shared" si="1004"/>
        <v>2246Romero Damian2</v>
      </c>
      <c r="J3877" s="14" t="str">
        <f t="shared" si="999"/>
        <v xml:space="preserve">Sacar cremallera. Enviar a reparar. Volver a colocar. Control del tren delantero. Cambiar ambas bieletas de barra estabilizadora. Cambiar rotula inferior izquierda. Cambiar soporte motor. Sacar polea de aire acondicionado. Enviar a reparar. Volver a colocar. Cambiar correa poly-v. Cambiar ambos amortiguadores traseros. Regular convergencia. </v>
      </c>
      <c r="L3877" s="3">
        <v>1</v>
      </c>
      <c r="M3877" s="10" t="s">
        <v>3998</v>
      </c>
      <c r="N3877" s="3" t="s">
        <v>771</v>
      </c>
      <c r="O3877" s="158">
        <v>34710.75</v>
      </c>
      <c r="P3877" s="158">
        <v>7289.25</v>
      </c>
      <c r="Q3877" s="7">
        <v>42000</v>
      </c>
      <c r="S3877" s="8"/>
      <c r="T3877" s="11">
        <v>1</v>
      </c>
      <c r="U3877" s="158">
        <v>47933.89</v>
      </c>
      <c r="V3877" s="158">
        <v>10066.11</v>
      </c>
      <c r="W3877" s="76">
        <v>58000</v>
      </c>
      <c r="X3877" s="16">
        <f t="shared" si="1005"/>
        <v>58000</v>
      </c>
      <c r="AC3877" s="18">
        <f t="shared" si="1010"/>
        <v>0</v>
      </c>
      <c r="AD3877" s="19">
        <f t="shared" si="1000"/>
        <v>0</v>
      </c>
      <c r="AE3877" s="21">
        <f t="shared" si="1009"/>
        <v>42000</v>
      </c>
      <c r="AF3877" s="20">
        <f t="shared" si="1001"/>
        <v>0</v>
      </c>
      <c r="AG3877" s="20">
        <f t="shared" si="1002"/>
        <v>0</v>
      </c>
      <c r="AH3877" s="20">
        <f t="shared" si="1003"/>
        <v>0</v>
      </c>
      <c r="AI3877" s="20">
        <f t="shared" si="1007"/>
        <v>0</v>
      </c>
      <c r="AJ3877" s="20">
        <f t="shared" si="1008"/>
        <v>0</v>
      </c>
      <c r="AK3877" s="20">
        <f t="shared" si="1011"/>
        <v>0</v>
      </c>
      <c r="AL3877" s="171"/>
    </row>
    <row r="3878" spans="1:38" ht="15.75" customHeight="1" x14ac:dyDescent="0.25">
      <c r="A3878" s="3">
        <v>2246</v>
      </c>
      <c r="B3878" s="14">
        <f t="shared" si="1006"/>
        <v>3</v>
      </c>
      <c r="C3878" s="9">
        <f>IF(A3878=A3877,C3877,"")</f>
        <v>45559</v>
      </c>
      <c r="D3878" s="3" t="str">
        <f>IF(A3878=A3877,D3877,"")</f>
        <v>Romero Damian</v>
      </c>
      <c r="E3878" s="14" t="str">
        <f t="shared" si="1004"/>
        <v>2246Romero Damian3</v>
      </c>
      <c r="J3878" s="14" t="str">
        <f t="shared" si="999"/>
        <v xml:space="preserve">Sacar cremallera. Enviar a reparar. Volver a colocar. Control del tren delantero. Cambiar ambas bieletas de barra estabilizadora. Cambiar rotula inferior izquierda. Cambiar soporte motor. Sacar polea de aire acondicionado. Enviar a reparar. Volver a colocar. Cambiar correa poly-v. Cambiar ambos amortiguadores traseros. Regular convergencia.  </v>
      </c>
      <c r="L3878" s="3">
        <v>1</v>
      </c>
      <c r="M3878" s="10" t="s">
        <v>2789</v>
      </c>
      <c r="N3878" s="3" t="s">
        <v>771</v>
      </c>
      <c r="O3878" s="158">
        <v>16363.64</v>
      </c>
      <c r="P3878" s="158">
        <v>3436.36</v>
      </c>
      <c r="Q3878" s="7">
        <v>19800</v>
      </c>
      <c r="S3878" s="8"/>
      <c r="T3878" s="11">
        <v>1</v>
      </c>
      <c r="U3878" s="158">
        <v>24628.1</v>
      </c>
      <c r="V3878" s="158">
        <v>5171.8999999999996</v>
      </c>
      <c r="W3878" s="76">
        <v>29800</v>
      </c>
      <c r="X3878" s="16">
        <f t="shared" si="1005"/>
        <v>29800</v>
      </c>
      <c r="AC3878" s="18">
        <f t="shared" si="1010"/>
        <v>0</v>
      </c>
      <c r="AD3878" s="19">
        <f t="shared" si="1000"/>
        <v>0</v>
      </c>
      <c r="AE3878" s="21">
        <f t="shared" si="1009"/>
        <v>19800</v>
      </c>
      <c r="AF3878" s="20">
        <f t="shared" si="1001"/>
        <v>0</v>
      </c>
      <c r="AG3878" s="20">
        <f t="shared" si="1002"/>
        <v>0</v>
      </c>
      <c r="AH3878" s="20">
        <f t="shared" si="1003"/>
        <v>0</v>
      </c>
      <c r="AI3878" s="20">
        <f t="shared" si="1007"/>
        <v>0</v>
      </c>
      <c r="AJ3878" s="20">
        <f t="shared" si="1008"/>
        <v>0</v>
      </c>
      <c r="AK3878" s="20">
        <f t="shared" si="1011"/>
        <v>0</v>
      </c>
      <c r="AL3878" s="171"/>
    </row>
    <row r="3879" spans="1:38" ht="15.75" customHeight="1" x14ac:dyDescent="0.25">
      <c r="A3879" s="3">
        <v>2246</v>
      </c>
      <c r="B3879" s="14">
        <f t="shared" si="1006"/>
        <v>4</v>
      </c>
      <c r="C3879" s="9">
        <f>IF(A3879=A3878,C3878,"")</f>
        <v>45559</v>
      </c>
      <c r="D3879" s="3" t="str">
        <f>IF(A3879=A3878,D3878,"")</f>
        <v>Romero Damian</v>
      </c>
      <c r="E3879" s="14" t="str">
        <f t="shared" si="1004"/>
        <v>2246Romero Damian4</v>
      </c>
      <c r="J3879" s="14" t="str">
        <f t="shared" ref="J3879:J3942" si="1012">IF(A3879=A3878,CONCATENATE(J3878," ",I3879),I3879)</f>
        <v xml:space="preserve">Sacar cremallera. Enviar a reparar. Volver a colocar. Control del tren delantero. Cambiar ambas bieletas de barra estabilizadora. Cambiar rotula inferior izquierda. Cambiar soporte motor. Sacar polea de aire acondicionado. Enviar a reparar. Volver a colocar. Cambiar correa poly-v. Cambiar ambos amortiguadores traseros. Regular convergencia.   </v>
      </c>
      <c r="L3879" s="3">
        <v>1</v>
      </c>
      <c r="M3879" s="10" t="s">
        <v>1920</v>
      </c>
      <c r="N3879" s="3" t="s">
        <v>771</v>
      </c>
      <c r="O3879" s="158">
        <v>18181.82</v>
      </c>
      <c r="P3879" s="158">
        <v>3818.18</v>
      </c>
      <c r="Q3879" s="7">
        <v>22000</v>
      </c>
      <c r="S3879" s="8"/>
      <c r="T3879" s="11">
        <v>1</v>
      </c>
      <c r="U3879" s="158">
        <v>26446.28</v>
      </c>
      <c r="V3879" s="158">
        <v>5553.72</v>
      </c>
      <c r="W3879" s="76">
        <v>32000</v>
      </c>
      <c r="X3879" s="16">
        <f t="shared" si="1005"/>
        <v>32000</v>
      </c>
      <c r="AC3879" s="18">
        <f t="shared" si="1010"/>
        <v>0</v>
      </c>
      <c r="AD3879" s="19">
        <f t="shared" si="1000"/>
        <v>0</v>
      </c>
      <c r="AE3879" s="21">
        <f t="shared" si="1009"/>
        <v>22000</v>
      </c>
      <c r="AF3879" s="20">
        <f t="shared" si="1001"/>
        <v>0</v>
      </c>
      <c r="AG3879" s="20">
        <f t="shared" si="1002"/>
        <v>0</v>
      </c>
      <c r="AH3879" s="20">
        <f t="shared" si="1003"/>
        <v>0</v>
      </c>
      <c r="AI3879" s="20">
        <f t="shared" si="1007"/>
        <v>0</v>
      </c>
      <c r="AJ3879" s="20">
        <f t="shared" si="1008"/>
        <v>0</v>
      </c>
      <c r="AK3879" s="20">
        <f t="shared" si="1011"/>
        <v>0</v>
      </c>
      <c r="AL3879" s="171"/>
    </row>
    <row r="3880" spans="1:38" ht="15.75" customHeight="1" x14ac:dyDescent="0.25">
      <c r="A3880" s="3">
        <v>2246</v>
      </c>
      <c r="B3880" s="14">
        <f t="shared" si="1006"/>
        <v>5</v>
      </c>
      <c r="C3880" s="9">
        <f>IF(A3880=A3879,C3879,"")</f>
        <v>45559</v>
      </c>
      <c r="D3880" s="3" t="str">
        <f>IF(A3880=A3879,D3879,"")</f>
        <v>Romero Damian</v>
      </c>
      <c r="E3880" s="14" t="str">
        <f t="shared" si="1004"/>
        <v>2246Romero Damian5</v>
      </c>
      <c r="J3880" s="14" t="str">
        <f t="shared" si="1012"/>
        <v xml:space="preserve">Sacar cremallera. Enviar a reparar. Volver a colocar. Control del tren delantero. Cambiar ambas bieletas de barra estabilizadora. Cambiar rotula inferior izquierda. Cambiar soporte motor. Sacar polea de aire acondicionado. Enviar a reparar. Volver a colocar. Cambiar correa poly-v. Cambiar ambos amortiguadores traseros. Regular convergencia.    </v>
      </c>
      <c r="L3880" s="3">
        <v>1</v>
      </c>
      <c r="M3880" s="10" t="s">
        <v>1816</v>
      </c>
      <c r="N3880" s="3" t="s">
        <v>1396</v>
      </c>
      <c r="O3880" s="158">
        <v>45973.93</v>
      </c>
      <c r="P3880" s="158">
        <v>9654.52</v>
      </c>
      <c r="Q3880" s="7">
        <v>55628.45</v>
      </c>
      <c r="S3880" s="8"/>
      <c r="T3880" s="11">
        <v>2</v>
      </c>
      <c r="U3880" s="158">
        <v>57851.24</v>
      </c>
      <c r="V3880" s="158">
        <v>12148.76</v>
      </c>
      <c r="W3880" s="76">
        <v>70000</v>
      </c>
      <c r="X3880" s="16">
        <f t="shared" si="1005"/>
        <v>140000</v>
      </c>
      <c r="AC3880" s="18">
        <f t="shared" si="1010"/>
        <v>0</v>
      </c>
      <c r="AD3880" s="19">
        <f t="shared" si="1000"/>
        <v>0</v>
      </c>
      <c r="AE3880" s="21">
        <f t="shared" si="1009"/>
        <v>111256.9</v>
      </c>
      <c r="AF3880" s="20">
        <f t="shared" si="1001"/>
        <v>0</v>
      </c>
      <c r="AG3880" s="20">
        <f t="shared" si="1002"/>
        <v>0</v>
      </c>
      <c r="AH3880" s="20">
        <f t="shared" si="1003"/>
        <v>0</v>
      </c>
      <c r="AI3880" s="20">
        <f t="shared" si="1007"/>
        <v>0</v>
      </c>
      <c r="AJ3880" s="20">
        <f t="shared" si="1008"/>
        <v>0</v>
      </c>
      <c r="AK3880" s="20">
        <f t="shared" si="1011"/>
        <v>0</v>
      </c>
      <c r="AL3880" s="171"/>
    </row>
    <row r="3881" spans="1:38" ht="15.75" customHeight="1" x14ac:dyDescent="0.25">
      <c r="A3881" s="3">
        <v>2246</v>
      </c>
      <c r="B3881" s="14">
        <f t="shared" si="1006"/>
        <v>6</v>
      </c>
      <c r="C3881" s="9">
        <f>IF(A3881=A3880,C3880,"")</f>
        <v>45559</v>
      </c>
      <c r="D3881" s="3" t="str">
        <f>IF(A3881=A3880,D3880,"")</f>
        <v>Romero Damian</v>
      </c>
      <c r="E3881" s="14" t="str">
        <f t="shared" si="1004"/>
        <v>2246Romero Damian6</v>
      </c>
      <c r="J3881" s="14" t="str">
        <f t="shared" si="1012"/>
        <v xml:space="preserve">Sacar cremallera. Enviar a reparar. Volver a colocar. Control del tren delantero. Cambiar ambas bieletas de barra estabilizadora. Cambiar rotula inferior izquierda. Cambiar soporte motor. Sacar polea de aire acondicionado. Enviar a reparar. Volver a colocar. Cambiar correa poly-v. Cambiar ambos amortiguadores traseros. Regular convergencia.     </v>
      </c>
      <c r="L3881" s="3">
        <v>1</v>
      </c>
      <c r="M3881" s="10" t="s">
        <v>4252</v>
      </c>
      <c r="N3881" s="3" t="s">
        <v>2787</v>
      </c>
      <c r="O3881" s="158">
        <v>144628.1</v>
      </c>
      <c r="P3881" s="158">
        <v>30371.9</v>
      </c>
      <c r="Q3881" s="7">
        <v>175000</v>
      </c>
      <c r="S3881" s="8"/>
      <c r="T3881" s="11">
        <v>1</v>
      </c>
      <c r="U3881" s="158">
        <v>206611.57</v>
      </c>
      <c r="V3881" s="158">
        <v>43388.43</v>
      </c>
      <c r="W3881" s="76">
        <v>250000</v>
      </c>
      <c r="X3881" s="16">
        <f t="shared" si="1005"/>
        <v>250000</v>
      </c>
      <c r="AC3881" s="18">
        <f t="shared" si="1010"/>
        <v>0</v>
      </c>
      <c r="AD3881" s="19">
        <f t="shared" si="1000"/>
        <v>0</v>
      </c>
      <c r="AE3881" s="21">
        <f t="shared" si="1009"/>
        <v>175000</v>
      </c>
      <c r="AF3881" s="20">
        <f t="shared" si="1001"/>
        <v>0</v>
      </c>
      <c r="AG3881" s="20">
        <f t="shared" si="1002"/>
        <v>0</v>
      </c>
      <c r="AH3881" s="20">
        <f t="shared" si="1003"/>
        <v>0</v>
      </c>
      <c r="AI3881" s="20">
        <f t="shared" si="1007"/>
        <v>0</v>
      </c>
      <c r="AJ3881" s="20">
        <f t="shared" si="1008"/>
        <v>0</v>
      </c>
      <c r="AK3881" s="20">
        <f t="shared" si="1011"/>
        <v>0</v>
      </c>
      <c r="AL3881" s="171"/>
    </row>
    <row r="3882" spans="1:38" ht="15.75" customHeight="1" x14ac:dyDescent="0.25">
      <c r="A3882" s="3">
        <v>2247</v>
      </c>
      <c r="B3882" s="14">
        <f t="shared" si="1006"/>
        <v>1</v>
      </c>
      <c r="C3882" s="9">
        <v>45560</v>
      </c>
      <c r="D3882" s="3" t="s">
        <v>674</v>
      </c>
      <c r="E3882" s="14" t="str">
        <f t="shared" si="1004"/>
        <v>2247Wiesek Pini1</v>
      </c>
      <c r="F3882" s="119" t="s">
        <v>3434</v>
      </c>
      <c r="G3882" s="119" t="s">
        <v>3435</v>
      </c>
      <c r="I3882" s="10" t="s">
        <v>4459</v>
      </c>
      <c r="J3882" s="14" t="str">
        <f t="shared" si="1012"/>
        <v>Desarmar ambos amortiguadores delanteros. Cambiar ambos amortiguadores.</v>
      </c>
      <c r="K3882" s="3" t="s">
        <v>1539</v>
      </c>
      <c r="L3882" s="3">
        <v>1</v>
      </c>
      <c r="M3882" s="10" t="s">
        <v>1816</v>
      </c>
      <c r="N3882" s="3" t="s">
        <v>1396</v>
      </c>
      <c r="O3882" s="158">
        <v>63579.8</v>
      </c>
      <c r="P3882" s="158">
        <v>13351.75</v>
      </c>
      <c r="Q3882" s="7">
        <v>76931.55</v>
      </c>
      <c r="R3882" s="7" t="s">
        <v>1971</v>
      </c>
      <c r="S3882" s="8"/>
      <c r="T3882" s="11">
        <v>2</v>
      </c>
      <c r="U3882" s="158">
        <v>63636.37</v>
      </c>
      <c r="V3882" s="158">
        <v>13363.63</v>
      </c>
      <c r="W3882" s="76">
        <v>77000</v>
      </c>
      <c r="X3882" s="16">
        <f t="shared" si="1005"/>
        <v>154000</v>
      </c>
      <c r="AC3882" s="18">
        <f t="shared" si="1010"/>
        <v>0</v>
      </c>
      <c r="AD3882" s="19">
        <f t="shared" si="1000"/>
        <v>0</v>
      </c>
      <c r="AE3882" s="21">
        <f t="shared" si="1009"/>
        <v>153863.1</v>
      </c>
      <c r="AF3882" s="20">
        <f t="shared" si="1001"/>
        <v>76931.55</v>
      </c>
      <c r="AG3882" s="20">
        <f t="shared" si="1002"/>
        <v>154000</v>
      </c>
      <c r="AH3882" s="20">
        <f t="shared" si="1003"/>
        <v>0</v>
      </c>
      <c r="AI3882" s="20">
        <f t="shared" si="1007"/>
        <v>154000</v>
      </c>
      <c r="AJ3882" s="20">
        <f t="shared" si="1008"/>
        <v>0</v>
      </c>
      <c r="AK3882" s="20">
        <f t="shared" si="1011"/>
        <v>154000</v>
      </c>
      <c r="AL3882" s="171"/>
    </row>
    <row r="3883" spans="1:38" ht="15.75" customHeight="1" x14ac:dyDescent="0.25">
      <c r="A3883" s="3">
        <v>2247</v>
      </c>
      <c r="B3883" s="14">
        <f t="shared" si="1006"/>
        <v>2</v>
      </c>
      <c r="C3883" s="9">
        <f>IF(A3883=A3882,C3882,"")</f>
        <v>45560</v>
      </c>
      <c r="D3883" s="3" t="str">
        <f>IF(A3883=A3882,D3882,"")</f>
        <v>Wiesek Pini</v>
      </c>
      <c r="E3883" s="14" t="str">
        <f t="shared" si="1004"/>
        <v>2247Wiesek Pini2</v>
      </c>
      <c r="J3883" s="14" t="str">
        <f t="shared" si="1012"/>
        <v xml:space="preserve">Desarmar ambos amortiguadores delanteros. Cambiar ambos amortiguadores. </v>
      </c>
      <c r="S3883" s="8"/>
      <c r="W3883" s="76"/>
      <c r="X3883" s="16">
        <f t="shared" si="1005"/>
        <v>0</v>
      </c>
      <c r="AC3883" s="18">
        <f t="shared" si="1010"/>
        <v>0</v>
      </c>
      <c r="AD3883" s="19">
        <f t="shared" si="1000"/>
        <v>0</v>
      </c>
      <c r="AE3883" s="21">
        <f t="shared" si="1009"/>
        <v>0</v>
      </c>
      <c r="AF3883" s="20">
        <f t="shared" si="1001"/>
        <v>0</v>
      </c>
      <c r="AG3883" s="20">
        <f t="shared" si="1002"/>
        <v>0</v>
      </c>
      <c r="AH3883" s="20">
        <f t="shared" si="1003"/>
        <v>0</v>
      </c>
      <c r="AI3883" s="20">
        <f t="shared" si="1007"/>
        <v>0</v>
      </c>
      <c r="AJ3883" s="20">
        <f t="shared" si="1008"/>
        <v>0</v>
      </c>
      <c r="AK3883" s="20">
        <f t="shared" si="1011"/>
        <v>0</v>
      </c>
      <c r="AL3883" s="171"/>
    </row>
    <row r="3884" spans="1:38" ht="15.75" customHeight="1" x14ac:dyDescent="0.25">
      <c r="A3884" s="3">
        <v>2248</v>
      </c>
      <c r="B3884" s="14">
        <f t="shared" si="1006"/>
        <v>1</v>
      </c>
      <c r="C3884" s="9">
        <v>45560</v>
      </c>
      <c r="D3884" s="3" t="s">
        <v>474</v>
      </c>
      <c r="E3884" s="14" t="str">
        <f t="shared" si="1004"/>
        <v>2248Molinari Santiago1</v>
      </c>
      <c r="F3884" s="119" t="s">
        <v>3276</v>
      </c>
      <c r="G3884" s="119" t="s">
        <v>3079</v>
      </c>
      <c r="H3884" s="119">
        <v>130756</v>
      </c>
      <c r="I3884" s="10" t="s">
        <v>2170</v>
      </c>
      <c r="J3884" s="14" t="str">
        <f t="shared" si="1012"/>
        <v>Service completo. Cambio de aceite y filtros. Control general del vehiculo.</v>
      </c>
      <c r="K3884" s="3" t="s">
        <v>2390</v>
      </c>
      <c r="L3884" s="3">
        <v>1</v>
      </c>
      <c r="M3884" s="10" t="s">
        <v>918</v>
      </c>
      <c r="N3884" s="3" t="s">
        <v>771</v>
      </c>
      <c r="O3884" s="158">
        <v>19008.27</v>
      </c>
      <c r="P3884" s="158">
        <v>3991.73</v>
      </c>
      <c r="Q3884" s="7">
        <v>23000</v>
      </c>
      <c r="R3884" s="7" t="s">
        <v>1478</v>
      </c>
      <c r="S3884" s="8"/>
      <c r="T3884" s="11">
        <v>1</v>
      </c>
      <c r="U3884" s="158">
        <v>29752.07</v>
      </c>
      <c r="V3884" s="158">
        <v>6247.93</v>
      </c>
      <c r="W3884" s="76">
        <v>36000</v>
      </c>
      <c r="X3884" s="16">
        <f t="shared" si="1005"/>
        <v>36000</v>
      </c>
      <c r="Y3884" s="3">
        <v>1</v>
      </c>
      <c r="Z3884" s="114">
        <v>57851.24</v>
      </c>
      <c r="AA3884" s="114">
        <v>12148.76</v>
      </c>
      <c r="AB3884" s="4">
        <v>70000</v>
      </c>
      <c r="AC3884" s="18">
        <f t="shared" si="1010"/>
        <v>70000</v>
      </c>
      <c r="AD3884" s="19">
        <f t="shared" si="1000"/>
        <v>70000</v>
      </c>
      <c r="AE3884" s="21">
        <f t="shared" si="1009"/>
        <v>23000</v>
      </c>
      <c r="AF3884" s="20">
        <f t="shared" si="1001"/>
        <v>28741.63</v>
      </c>
      <c r="AG3884" s="20">
        <f t="shared" si="1002"/>
        <v>108000</v>
      </c>
      <c r="AH3884" s="20">
        <f t="shared" si="1003"/>
        <v>70000</v>
      </c>
      <c r="AI3884" s="20">
        <f t="shared" si="1007"/>
        <v>178000</v>
      </c>
      <c r="AJ3884" s="20">
        <f t="shared" si="1008"/>
        <v>0</v>
      </c>
      <c r="AK3884" s="20">
        <f t="shared" si="1011"/>
        <v>178000</v>
      </c>
      <c r="AL3884" s="171"/>
    </row>
    <row r="3885" spans="1:38" ht="15.75" customHeight="1" x14ac:dyDescent="0.25">
      <c r="A3885" s="3">
        <v>2248</v>
      </c>
      <c r="B3885" s="14">
        <f t="shared" si="1006"/>
        <v>2</v>
      </c>
      <c r="C3885" s="9">
        <f>IF(A3885=A3884,C3884,"")</f>
        <v>45560</v>
      </c>
      <c r="D3885" s="3" t="str">
        <f>IF(A3885=A3884,D3884,"")</f>
        <v>Molinari Santiago</v>
      </c>
      <c r="E3885" s="14" t="str">
        <f t="shared" si="1004"/>
        <v>2248Molinari Santiago2</v>
      </c>
      <c r="J3885" s="14" t="str">
        <f t="shared" si="1012"/>
        <v xml:space="preserve">Service completo. Cambio de aceite y filtros. Control general del vehiculo. </v>
      </c>
      <c r="L3885" s="3">
        <v>1</v>
      </c>
      <c r="M3885" s="10" t="s">
        <v>222</v>
      </c>
      <c r="N3885" s="3" t="s">
        <v>771</v>
      </c>
      <c r="O3885" s="158">
        <v>4745.1499999999996</v>
      </c>
      <c r="P3885" s="158">
        <v>996.48</v>
      </c>
      <c r="Q3885" s="174">
        <v>5741.63</v>
      </c>
      <c r="S3885" s="8"/>
      <c r="T3885" s="11">
        <v>4</v>
      </c>
      <c r="U3885" s="158">
        <v>14876.04</v>
      </c>
      <c r="V3885" s="158">
        <v>3123.96</v>
      </c>
      <c r="W3885" s="76">
        <v>18000</v>
      </c>
      <c r="X3885" s="16">
        <f t="shared" si="1005"/>
        <v>72000</v>
      </c>
      <c r="AC3885" s="18">
        <f t="shared" si="1010"/>
        <v>0</v>
      </c>
      <c r="AD3885" s="19">
        <f t="shared" si="1000"/>
        <v>70000</v>
      </c>
      <c r="AE3885" s="21">
        <f t="shared" si="1009"/>
        <v>22966.52</v>
      </c>
      <c r="AF3885" s="20">
        <f t="shared" si="1001"/>
        <v>0</v>
      </c>
      <c r="AG3885" s="20">
        <f t="shared" si="1002"/>
        <v>0</v>
      </c>
      <c r="AH3885" s="20">
        <f t="shared" si="1003"/>
        <v>0</v>
      </c>
      <c r="AI3885" s="20">
        <f t="shared" si="1007"/>
        <v>0</v>
      </c>
      <c r="AJ3885" s="20">
        <f t="shared" si="1008"/>
        <v>0</v>
      </c>
      <c r="AK3885" s="20">
        <f t="shared" si="1011"/>
        <v>0</v>
      </c>
      <c r="AL3885" s="171"/>
    </row>
    <row r="3886" spans="1:38" ht="15.75" customHeight="1" x14ac:dyDescent="0.25">
      <c r="A3886" s="3">
        <v>2249</v>
      </c>
      <c r="B3886" s="14">
        <f t="shared" si="1006"/>
        <v>1</v>
      </c>
      <c r="C3886" s="9">
        <v>45560</v>
      </c>
      <c r="D3886" s="3" t="s">
        <v>311</v>
      </c>
      <c r="E3886" s="14" t="str">
        <f t="shared" si="1004"/>
        <v>2249Cane Emiliano1</v>
      </c>
      <c r="F3886" s="119" t="s">
        <v>2635</v>
      </c>
      <c r="G3886" s="119" t="s">
        <v>2285</v>
      </c>
      <c r="I3886" s="10" t="s">
        <v>4461</v>
      </c>
      <c r="J3886" s="14" t="str">
        <f t="shared" si="1012"/>
        <v>Cambiar correa poly-v. Cambiar polea</v>
      </c>
      <c r="K3886" s="3" t="s">
        <v>2390</v>
      </c>
      <c r="L3886" s="3">
        <v>1</v>
      </c>
      <c r="M3886" s="10" t="s">
        <v>1920</v>
      </c>
      <c r="N3886" s="3" t="s">
        <v>3241</v>
      </c>
      <c r="O3886" s="158">
        <v>23140.5</v>
      </c>
      <c r="P3886" s="158">
        <v>4859.5</v>
      </c>
      <c r="Q3886" s="7">
        <v>28000</v>
      </c>
      <c r="R3886" s="7" t="s">
        <v>1971</v>
      </c>
      <c r="S3886" s="8"/>
      <c r="T3886" s="11">
        <v>1</v>
      </c>
      <c r="U3886" s="158">
        <v>28760.33</v>
      </c>
      <c r="V3886" s="158">
        <v>6039.67</v>
      </c>
      <c r="W3886" s="76">
        <v>34800</v>
      </c>
      <c r="X3886" s="16">
        <f t="shared" si="1005"/>
        <v>34800</v>
      </c>
      <c r="Y3886" s="3">
        <v>1</v>
      </c>
      <c r="Z3886" s="114">
        <v>82644.63</v>
      </c>
      <c r="AA3886" s="114">
        <v>17355.37</v>
      </c>
      <c r="AB3886" s="4">
        <v>100000</v>
      </c>
      <c r="AC3886" s="18">
        <f t="shared" si="1010"/>
        <v>100000</v>
      </c>
      <c r="AD3886" s="19">
        <f t="shared" si="1000"/>
        <v>100000</v>
      </c>
      <c r="AE3886" s="21">
        <f t="shared" si="1009"/>
        <v>28000</v>
      </c>
      <c r="AF3886" s="20">
        <f t="shared" si="1001"/>
        <v>120000</v>
      </c>
      <c r="AG3886" s="20">
        <f t="shared" si="1002"/>
        <v>146800</v>
      </c>
      <c r="AH3886" s="20">
        <f t="shared" si="1003"/>
        <v>100000</v>
      </c>
      <c r="AI3886" s="20">
        <f t="shared" si="1007"/>
        <v>246800</v>
      </c>
      <c r="AJ3886" s="20">
        <f t="shared" si="1008"/>
        <v>0</v>
      </c>
      <c r="AK3886" s="20">
        <f t="shared" si="1011"/>
        <v>246800</v>
      </c>
      <c r="AL3886" s="171"/>
    </row>
    <row r="3887" spans="1:38" ht="15.75" customHeight="1" x14ac:dyDescent="0.25">
      <c r="A3887" s="3">
        <v>2249</v>
      </c>
      <c r="B3887" s="14">
        <f t="shared" si="1006"/>
        <v>2</v>
      </c>
      <c r="C3887" s="9">
        <f>IF(A3887=A3886,C3886,"")</f>
        <v>45560</v>
      </c>
      <c r="D3887" s="3" t="str">
        <f>IF(A3887=A3886,D3886,"")</f>
        <v>Cane Emiliano</v>
      </c>
      <c r="E3887" s="14" t="str">
        <f t="shared" si="1004"/>
        <v>2249Cane Emiliano2</v>
      </c>
      <c r="J3887" s="14" t="str">
        <f t="shared" si="1012"/>
        <v xml:space="preserve">Cambiar correa poly-v. Cambiar polea </v>
      </c>
      <c r="L3887" s="3">
        <v>1</v>
      </c>
      <c r="M3887" s="10" t="s">
        <v>3810</v>
      </c>
      <c r="N3887" s="3" t="s">
        <v>2484</v>
      </c>
      <c r="O3887" s="158">
        <v>76033.06</v>
      </c>
      <c r="P3887" s="158">
        <v>15966.94</v>
      </c>
      <c r="Q3887" s="7">
        <v>92000</v>
      </c>
      <c r="S3887" s="8"/>
      <c r="T3887" s="11">
        <v>1</v>
      </c>
      <c r="U3887" s="158">
        <v>92561.99</v>
      </c>
      <c r="V3887" s="158">
        <v>19438.009999999998</v>
      </c>
      <c r="W3887" s="76">
        <v>112000</v>
      </c>
      <c r="X3887" s="16">
        <f t="shared" si="1005"/>
        <v>112000</v>
      </c>
      <c r="AC3887" s="18">
        <f t="shared" si="1010"/>
        <v>0</v>
      </c>
      <c r="AD3887" s="19">
        <f t="shared" si="1000"/>
        <v>100000</v>
      </c>
      <c r="AE3887" s="21">
        <f t="shared" si="1009"/>
        <v>92000</v>
      </c>
      <c r="AF3887" s="20">
        <f t="shared" si="1001"/>
        <v>0</v>
      </c>
      <c r="AG3887" s="20">
        <f t="shared" si="1002"/>
        <v>0</v>
      </c>
      <c r="AH3887" s="20">
        <f t="shared" si="1003"/>
        <v>0</v>
      </c>
      <c r="AI3887" s="20">
        <f t="shared" si="1007"/>
        <v>0</v>
      </c>
      <c r="AJ3887" s="20">
        <f t="shared" si="1008"/>
        <v>0</v>
      </c>
      <c r="AK3887" s="20">
        <f t="shared" si="1011"/>
        <v>0</v>
      </c>
      <c r="AL3887" s="171"/>
    </row>
    <row r="3888" spans="1:38" ht="15.75" customHeight="1" x14ac:dyDescent="0.25">
      <c r="A3888" s="3">
        <v>2250</v>
      </c>
      <c r="B3888" s="14">
        <f t="shared" si="1006"/>
        <v>1</v>
      </c>
      <c r="C3888" s="9">
        <v>45561</v>
      </c>
      <c r="D3888" s="3" t="s">
        <v>1198</v>
      </c>
      <c r="E3888" s="14" t="str">
        <f t="shared" si="1004"/>
        <v>2250Flores Carlos1</v>
      </c>
      <c r="F3888" s="119" t="s">
        <v>4463</v>
      </c>
      <c r="G3888" s="119" t="s">
        <v>1954</v>
      </c>
      <c r="H3888" s="119">
        <v>82596</v>
      </c>
      <c r="I3888" s="10" t="s">
        <v>4466</v>
      </c>
      <c r="J3888" s="14" t="str">
        <f t="shared" si="1012"/>
        <v>Service completo. Cambio de aceite y filtros. Control general del vehiculo. Rotacion de ruedas. Cambiar pastillas de frenos delanteras. Cambiar correa poly-v. Cambiar ambas poleas tensoras de correa poly-v. Cambiar escobilla limpia parabrisas delantera izquierda. Lavado motor.</v>
      </c>
      <c r="K3888" s="3" t="s">
        <v>2390</v>
      </c>
      <c r="L3888" s="3">
        <v>1</v>
      </c>
      <c r="M3888" s="10" t="s">
        <v>918</v>
      </c>
      <c r="N3888" s="3" t="s">
        <v>771</v>
      </c>
      <c r="O3888" s="158">
        <v>24793.39</v>
      </c>
      <c r="P3888" s="158">
        <v>5206.6099999999997</v>
      </c>
      <c r="Q3888" s="7">
        <v>30000</v>
      </c>
      <c r="R3888" s="7" t="s">
        <v>1478</v>
      </c>
      <c r="S3888" s="8"/>
      <c r="T3888" s="11">
        <v>1</v>
      </c>
      <c r="U3888" s="158">
        <v>39669.43</v>
      </c>
      <c r="V3888" s="158">
        <v>8330.57</v>
      </c>
      <c r="W3888" s="76">
        <v>48000</v>
      </c>
      <c r="X3888" s="16">
        <f t="shared" si="1005"/>
        <v>48000</v>
      </c>
      <c r="Y3888" s="3">
        <v>1</v>
      </c>
      <c r="AB3888" s="4">
        <v>130000</v>
      </c>
      <c r="AC3888" s="18">
        <f t="shared" si="1010"/>
        <v>130000</v>
      </c>
      <c r="AD3888" s="19">
        <f t="shared" si="1000"/>
        <v>130000</v>
      </c>
      <c r="AE3888" s="21">
        <f t="shared" si="1009"/>
        <v>30000</v>
      </c>
      <c r="AF3888" s="20">
        <f t="shared" si="1001"/>
        <v>104311.97</v>
      </c>
      <c r="AG3888" s="20">
        <f t="shared" si="1002"/>
        <v>205800</v>
      </c>
      <c r="AH3888" s="20">
        <f t="shared" si="1003"/>
        <v>130000</v>
      </c>
      <c r="AI3888" s="20">
        <f t="shared" si="1007"/>
        <v>335800</v>
      </c>
      <c r="AJ3888" s="20">
        <f t="shared" si="1008"/>
        <v>0</v>
      </c>
      <c r="AK3888" s="20">
        <f t="shared" si="1011"/>
        <v>335800</v>
      </c>
      <c r="AL3888" s="171"/>
    </row>
    <row r="3889" spans="1:38" ht="15.75" customHeight="1" x14ac:dyDescent="0.25">
      <c r="A3889" s="3">
        <v>2250</v>
      </c>
      <c r="B3889" s="14">
        <f t="shared" si="1006"/>
        <v>2</v>
      </c>
      <c r="C3889" s="9">
        <f>IF(A3889=A3888,C3888,"")</f>
        <v>45561</v>
      </c>
      <c r="D3889" s="3" t="str">
        <f>IF(A3889=A3888,D3888,"")</f>
        <v>Flores Carlos</v>
      </c>
      <c r="E3889" s="14" t="str">
        <f t="shared" si="1004"/>
        <v>2250Flores Carlos2</v>
      </c>
      <c r="J3889" s="14" t="str">
        <f t="shared" si="1012"/>
        <v xml:space="preserve">Service completo. Cambio de aceite y filtros. Control general del vehiculo. Rotacion de ruedas. Cambiar pastillas de frenos delanteras. Cambiar correa poly-v. Cambiar ambas poleas tensoras de correa poly-v. Cambiar escobilla limpia parabrisas delantera izquierda. Lavado motor. </v>
      </c>
      <c r="L3889" s="3">
        <v>1</v>
      </c>
      <c r="M3889" s="10" t="s">
        <v>728</v>
      </c>
      <c r="N3889" s="3" t="s">
        <v>771</v>
      </c>
      <c r="O3889" s="158">
        <v>2902.46</v>
      </c>
      <c r="P3889" s="158">
        <v>609.51</v>
      </c>
      <c r="Q3889" s="174">
        <v>3511.97</v>
      </c>
      <c r="S3889" s="8"/>
      <c r="T3889" s="11">
        <v>4</v>
      </c>
      <c r="U3889" s="158">
        <v>10330.58</v>
      </c>
      <c r="V3889" s="158">
        <v>2169.42</v>
      </c>
      <c r="W3889" s="76">
        <v>12500</v>
      </c>
      <c r="X3889" s="16">
        <f t="shared" si="1005"/>
        <v>50000</v>
      </c>
      <c r="AC3889" s="18">
        <f t="shared" si="1010"/>
        <v>0</v>
      </c>
      <c r="AD3889" s="19">
        <f t="shared" ref="AD3889:AD3952" si="1013">IF(A3889=A3888,AD3888+AC3889,AC3889)</f>
        <v>130000</v>
      </c>
      <c r="AE3889" s="21">
        <f t="shared" si="1009"/>
        <v>14047.88</v>
      </c>
      <c r="AF3889" s="20">
        <f t="shared" ref="AF3889:AF3952" si="1014">IF(A3889=A3888,0,(SUMIF($A$3:$A$999956,A3889,$Q$3:$Q$999956)))+IF(A3889=A3888,0,(SUMIF($A$3:$A$999956,A3889,$R$3:$R$999956)))</f>
        <v>0</v>
      </c>
      <c r="AG3889" s="20">
        <f t="shared" ref="AG3889:AG3952" si="1015">IF(A3889=A3888,0,(SUMIF($A$3:$A$999956,A3889,($X$3:$X$999956))))</f>
        <v>0</v>
      </c>
      <c r="AH3889" s="20">
        <f t="shared" ref="AH3889:AH3952" si="1016">IF(A3889=A3888,0,(SUMIF($A$3:$A$999956,A3889,($AC$3:$AC$999956))))</f>
        <v>0</v>
      </c>
      <c r="AI3889" s="20">
        <f t="shared" si="1007"/>
        <v>0</v>
      </c>
      <c r="AJ3889" s="20">
        <f t="shared" si="1008"/>
        <v>0</v>
      </c>
      <c r="AK3889" s="20">
        <f t="shared" si="1011"/>
        <v>0</v>
      </c>
      <c r="AL3889" s="171"/>
    </row>
    <row r="3890" spans="1:38" ht="15.75" customHeight="1" x14ac:dyDescent="0.25">
      <c r="A3890" s="3">
        <v>2250</v>
      </c>
      <c r="B3890" s="14">
        <f t="shared" si="1006"/>
        <v>3</v>
      </c>
      <c r="C3890" s="9">
        <f>IF(A3890=A3889,C3889,"")</f>
        <v>45561</v>
      </c>
      <c r="D3890" s="3" t="str">
        <f>IF(A3890=A3889,D3889,"")</f>
        <v>Flores Carlos</v>
      </c>
      <c r="E3890" s="14" t="str">
        <f t="shared" si="1004"/>
        <v>2250Flores Carlos3</v>
      </c>
      <c r="J3890" s="14" t="str">
        <f t="shared" si="1012"/>
        <v xml:space="preserve">Service completo. Cambio de aceite y filtros. Control general del vehiculo. Rotacion de ruedas. Cambiar pastillas de frenos delanteras. Cambiar correa poly-v. Cambiar ambas poleas tensoras de correa poly-v. Cambiar escobilla limpia parabrisas delantera izquierda. Lavado motor.  </v>
      </c>
      <c r="L3890" s="3">
        <v>1</v>
      </c>
      <c r="M3890" s="10" t="s">
        <v>3510</v>
      </c>
      <c r="N3890" s="3" t="s">
        <v>734</v>
      </c>
      <c r="O3890" s="158">
        <v>19008.27</v>
      </c>
      <c r="P3890" s="158">
        <v>3991.73</v>
      </c>
      <c r="Q3890" s="7">
        <v>23000</v>
      </c>
      <c r="S3890" s="8"/>
      <c r="T3890" s="11">
        <v>1</v>
      </c>
      <c r="U3890" s="158">
        <v>23801.66</v>
      </c>
      <c r="V3890" s="158">
        <v>4998.34</v>
      </c>
      <c r="W3890" s="76">
        <v>28800</v>
      </c>
      <c r="X3890" s="16">
        <f t="shared" si="1005"/>
        <v>28800</v>
      </c>
      <c r="AC3890" s="18">
        <f t="shared" si="1010"/>
        <v>0</v>
      </c>
      <c r="AD3890" s="19">
        <f t="shared" si="1013"/>
        <v>130000</v>
      </c>
      <c r="AE3890" s="21">
        <f t="shared" si="1009"/>
        <v>23000</v>
      </c>
      <c r="AF3890" s="20">
        <f t="shared" si="1014"/>
        <v>0</v>
      </c>
      <c r="AG3890" s="20">
        <f t="shared" si="1015"/>
        <v>0</v>
      </c>
      <c r="AH3890" s="20">
        <f t="shared" si="1016"/>
        <v>0</v>
      </c>
      <c r="AI3890" s="20">
        <f t="shared" si="1007"/>
        <v>0</v>
      </c>
      <c r="AJ3890" s="20">
        <f t="shared" si="1008"/>
        <v>0</v>
      </c>
      <c r="AK3890" s="20">
        <f t="shared" si="1011"/>
        <v>0</v>
      </c>
      <c r="AL3890" s="171"/>
    </row>
    <row r="3891" spans="1:38" ht="15.75" customHeight="1" x14ac:dyDescent="0.25">
      <c r="A3891" s="3">
        <v>2250</v>
      </c>
      <c r="B3891" s="14">
        <f t="shared" si="1006"/>
        <v>4</v>
      </c>
      <c r="C3891" s="9">
        <f>IF(A3891=A3890,C3890,"")</f>
        <v>45561</v>
      </c>
      <c r="D3891" s="3" t="str">
        <f>IF(A3891=A3890,D3890,"")</f>
        <v>Flores Carlos</v>
      </c>
      <c r="E3891" s="14" t="str">
        <f t="shared" si="1004"/>
        <v>2250Flores Carlos4</v>
      </c>
      <c r="J3891" s="14" t="str">
        <f t="shared" si="1012"/>
        <v xml:space="preserve">Service completo. Cambio de aceite y filtros. Control general del vehiculo. Rotacion de ruedas. Cambiar pastillas de frenos delanteras. Cambiar correa poly-v. Cambiar ambas poleas tensoras de correa poly-v. Cambiar escobilla limpia parabrisas delantera izquierda. Lavado motor.   </v>
      </c>
      <c r="L3891" s="3">
        <v>1</v>
      </c>
      <c r="M3891" s="10" t="s">
        <v>1920</v>
      </c>
      <c r="N3891" s="3" t="s">
        <v>734</v>
      </c>
      <c r="O3891" s="158">
        <v>18512.400000000001</v>
      </c>
      <c r="P3891" s="158">
        <v>3887.6</v>
      </c>
      <c r="Q3891" s="7">
        <v>22400</v>
      </c>
      <c r="S3891" s="8"/>
      <c r="T3891" s="11">
        <v>1</v>
      </c>
      <c r="U3891" s="158">
        <v>23140.5</v>
      </c>
      <c r="V3891" s="158">
        <v>4859.5</v>
      </c>
      <c r="W3891" s="76">
        <v>28000</v>
      </c>
      <c r="X3891" s="16">
        <f t="shared" si="1005"/>
        <v>28000</v>
      </c>
      <c r="AC3891" s="18">
        <f t="shared" si="1010"/>
        <v>0</v>
      </c>
      <c r="AD3891" s="19">
        <f t="shared" si="1013"/>
        <v>130000</v>
      </c>
      <c r="AE3891" s="21">
        <f t="shared" si="1009"/>
        <v>22400</v>
      </c>
      <c r="AF3891" s="20">
        <f t="shared" si="1014"/>
        <v>0</v>
      </c>
      <c r="AG3891" s="20">
        <f t="shared" si="1015"/>
        <v>0</v>
      </c>
      <c r="AH3891" s="20">
        <f t="shared" si="1016"/>
        <v>0</v>
      </c>
      <c r="AI3891" s="20">
        <f t="shared" si="1007"/>
        <v>0</v>
      </c>
      <c r="AJ3891" s="20">
        <f t="shared" si="1008"/>
        <v>0</v>
      </c>
      <c r="AK3891" s="20">
        <f t="shared" si="1011"/>
        <v>0</v>
      </c>
      <c r="AL3891" s="171"/>
    </row>
    <row r="3892" spans="1:38" ht="15.75" customHeight="1" x14ac:dyDescent="0.25">
      <c r="A3892" s="3">
        <v>2250</v>
      </c>
      <c r="B3892" s="14">
        <f t="shared" si="1006"/>
        <v>5</v>
      </c>
      <c r="C3892" s="9">
        <f>IF(A3892=A3891,C3891,"")</f>
        <v>45561</v>
      </c>
      <c r="D3892" s="3" t="str">
        <f>IF(A3892=A3891,D3891,"")</f>
        <v>Flores Carlos</v>
      </c>
      <c r="E3892" s="14" t="str">
        <f t="shared" si="1004"/>
        <v>2250Flores Carlos5</v>
      </c>
      <c r="J3892" s="14" t="str">
        <f t="shared" si="1012"/>
        <v xml:space="preserve">Service completo. Cambio de aceite y filtros. Control general del vehiculo. Rotacion de ruedas. Cambiar pastillas de frenos delanteras. Cambiar correa poly-v. Cambiar ambas poleas tensoras de correa poly-v. Cambiar escobilla limpia parabrisas delantera izquierda. Lavado motor.    </v>
      </c>
      <c r="L3892" s="3">
        <v>1</v>
      </c>
      <c r="M3892" s="10" t="s">
        <v>731</v>
      </c>
      <c r="N3892" s="3" t="s">
        <v>734</v>
      </c>
      <c r="O3892" s="158">
        <v>11900.83</v>
      </c>
      <c r="P3892" s="158">
        <v>2499.17</v>
      </c>
      <c r="Q3892" s="7">
        <v>14400</v>
      </c>
      <c r="S3892" s="8"/>
      <c r="T3892" s="11">
        <v>2</v>
      </c>
      <c r="U3892" s="158">
        <v>14876.04</v>
      </c>
      <c r="V3892" s="158">
        <v>3123.96</v>
      </c>
      <c r="W3892" s="76">
        <v>18000</v>
      </c>
      <c r="X3892" s="16">
        <f t="shared" si="1005"/>
        <v>36000</v>
      </c>
      <c r="AC3892" s="18">
        <f t="shared" si="1010"/>
        <v>0</v>
      </c>
      <c r="AD3892" s="19">
        <f t="shared" si="1013"/>
        <v>130000</v>
      </c>
      <c r="AE3892" s="21">
        <f t="shared" si="1009"/>
        <v>28800</v>
      </c>
      <c r="AF3892" s="20">
        <f t="shared" si="1014"/>
        <v>0</v>
      </c>
      <c r="AG3892" s="20">
        <f t="shared" si="1015"/>
        <v>0</v>
      </c>
      <c r="AH3892" s="20">
        <f t="shared" si="1016"/>
        <v>0</v>
      </c>
      <c r="AI3892" s="20"/>
      <c r="AJ3892" s="20"/>
      <c r="AK3892" s="20">
        <f t="shared" si="1011"/>
        <v>0</v>
      </c>
      <c r="AL3892" s="171"/>
    </row>
    <row r="3893" spans="1:38" ht="15.75" customHeight="1" x14ac:dyDescent="0.25">
      <c r="A3893" s="3">
        <v>2250</v>
      </c>
      <c r="B3893" s="14">
        <f t="shared" si="1006"/>
        <v>6</v>
      </c>
      <c r="C3893" s="9">
        <f>IF(A3893=A3892,C3892,"")</f>
        <v>45561</v>
      </c>
      <c r="D3893" s="3" t="str">
        <f>IF(A3893=A3892,D3892,"")</f>
        <v>Flores Carlos</v>
      </c>
      <c r="E3893" s="14" t="str">
        <f t="shared" si="1004"/>
        <v>2250Flores Carlos6</v>
      </c>
      <c r="J3893" s="14" t="str">
        <f t="shared" si="1012"/>
        <v xml:space="preserve">Service completo. Cambio de aceite y filtros. Control general del vehiculo. Rotacion de ruedas. Cambiar pastillas de frenos delanteras. Cambiar correa poly-v. Cambiar ambas poleas tensoras de correa poly-v. Cambiar escobilla limpia parabrisas delantera izquierda. Lavado motor.     </v>
      </c>
      <c r="L3893" s="3">
        <v>1</v>
      </c>
      <c r="M3893" s="10" t="s">
        <v>3448</v>
      </c>
      <c r="N3893" s="3" t="s">
        <v>4467</v>
      </c>
      <c r="O3893" s="158">
        <v>9090.91</v>
      </c>
      <c r="P3893" s="158">
        <v>1909.09</v>
      </c>
      <c r="Q3893" s="7">
        <v>11000</v>
      </c>
      <c r="S3893" s="8"/>
      <c r="T3893" s="11">
        <v>1</v>
      </c>
      <c r="U3893" s="158">
        <v>12396.7</v>
      </c>
      <c r="V3893" s="158">
        <v>2603.3000000000002</v>
      </c>
      <c r="W3893" s="76">
        <v>15000</v>
      </c>
      <c r="X3893" s="16">
        <f t="shared" si="1005"/>
        <v>15000</v>
      </c>
      <c r="AC3893" s="18">
        <f t="shared" si="1010"/>
        <v>0</v>
      </c>
      <c r="AD3893" s="19">
        <f t="shared" si="1013"/>
        <v>130000</v>
      </c>
      <c r="AE3893" s="21">
        <f t="shared" si="1009"/>
        <v>11000</v>
      </c>
      <c r="AF3893" s="20">
        <f t="shared" si="1014"/>
        <v>0</v>
      </c>
      <c r="AG3893" s="20">
        <f t="shared" si="1015"/>
        <v>0</v>
      </c>
      <c r="AH3893" s="20">
        <f t="shared" si="1016"/>
        <v>0</v>
      </c>
      <c r="AI3893" s="20"/>
      <c r="AJ3893" s="20"/>
      <c r="AK3893" s="20">
        <f t="shared" si="1011"/>
        <v>0</v>
      </c>
      <c r="AL3893" s="171"/>
    </row>
    <row r="3894" spans="1:38" ht="15.75" customHeight="1" x14ac:dyDescent="0.25">
      <c r="A3894" s="3">
        <v>2251</v>
      </c>
      <c r="B3894" s="14">
        <f t="shared" si="1006"/>
        <v>1</v>
      </c>
      <c r="C3894" s="9">
        <v>45561</v>
      </c>
      <c r="D3894" s="3" t="s">
        <v>446</v>
      </c>
      <c r="E3894" s="14" t="str">
        <f t="shared" si="1004"/>
        <v>2251Lopez Kako1</v>
      </c>
      <c r="F3894" s="119" t="s">
        <v>4468</v>
      </c>
      <c r="G3894" s="119" t="s">
        <v>1095</v>
      </c>
      <c r="I3894" s="10" t="s">
        <v>4469</v>
      </c>
      <c r="J3894" s="14" t="str">
        <f t="shared" si="1012"/>
        <v>Sacar tapa de valvulas. Limpieza. Cambiar junta. Completar nivel de aceite motor. Lavado motor.</v>
      </c>
      <c r="K3894" s="3" t="s">
        <v>3383</v>
      </c>
      <c r="L3894" s="3">
        <v>1</v>
      </c>
      <c r="M3894" s="10" t="s">
        <v>2305</v>
      </c>
      <c r="N3894" s="3" t="s">
        <v>3241</v>
      </c>
      <c r="O3894" s="158">
        <v>19504.14</v>
      </c>
      <c r="P3894" s="158">
        <v>4095.86</v>
      </c>
      <c r="Q3894" s="7">
        <v>23600</v>
      </c>
      <c r="R3894" s="7" t="s">
        <v>1971</v>
      </c>
      <c r="S3894" s="8"/>
      <c r="T3894" s="11">
        <v>1</v>
      </c>
      <c r="U3894" s="158">
        <v>24380.17</v>
      </c>
      <c r="V3894" s="158">
        <v>5119.83</v>
      </c>
      <c r="W3894" s="76">
        <v>29500</v>
      </c>
      <c r="X3894" s="16">
        <f t="shared" si="1005"/>
        <v>29500</v>
      </c>
      <c r="Y3894" s="3">
        <v>1</v>
      </c>
      <c r="Z3894" s="114">
        <v>57851.24</v>
      </c>
      <c r="AA3894" s="114">
        <v>12148.76</v>
      </c>
      <c r="AB3894" s="4">
        <v>70000</v>
      </c>
      <c r="AC3894" s="18">
        <f t="shared" si="1010"/>
        <v>70000</v>
      </c>
      <c r="AD3894" s="19">
        <f t="shared" si="1013"/>
        <v>70000</v>
      </c>
      <c r="AE3894" s="21">
        <f t="shared" si="1009"/>
        <v>23600</v>
      </c>
      <c r="AF3894" s="20">
        <f t="shared" si="1014"/>
        <v>27111.97</v>
      </c>
      <c r="AG3894" s="20">
        <f t="shared" si="1015"/>
        <v>48250</v>
      </c>
      <c r="AH3894" s="20">
        <f t="shared" si="1016"/>
        <v>70000</v>
      </c>
      <c r="AI3894" s="20"/>
      <c r="AJ3894" s="20"/>
      <c r="AK3894" s="20">
        <f t="shared" si="1011"/>
        <v>118250</v>
      </c>
      <c r="AL3894" s="171"/>
    </row>
    <row r="3895" spans="1:38" ht="15.75" customHeight="1" x14ac:dyDescent="0.25">
      <c r="A3895" s="3">
        <v>2251</v>
      </c>
      <c r="B3895" s="14">
        <f t="shared" si="1006"/>
        <v>2</v>
      </c>
      <c r="C3895" s="9">
        <f>IF(A3895=A3894,C3894,"")</f>
        <v>45561</v>
      </c>
      <c r="D3895" s="3" t="str">
        <f>IF(A3895=A3894,D3894,"")</f>
        <v>Lopez Kako</v>
      </c>
      <c r="E3895" s="14" t="str">
        <f t="shared" si="1004"/>
        <v>2251Lopez Kako2</v>
      </c>
      <c r="J3895" s="14" t="str">
        <f t="shared" si="1012"/>
        <v xml:space="preserve">Sacar tapa de valvulas. Limpieza. Cambiar junta. Completar nivel de aceite motor. Lavado motor. </v>
      </c>
      <c r="L3895" s="3">
        <v>1</v>
      </c>
      <c r="M3895" s="10" t="s">
        <v>728</v>
      </c>
      <c r="N3895" s="3" t="s">
        <v>771</v>
      </c>
      <c r="O3895" s="158">
        <v>2902.46</v>
      </c>
      <c r="P3895" s="158">
        <v>609.51</v>
      </c>
      <c r="Q3895" s="174">
        <v>3511.97</v>
      </c>
      <c r="S3895" s="8"/>
      <c r="T3895" s="11">
        <v>1.5</v>
      </c>
      <c r="U3895" s="158">
        <v>10330.58</v>
      </c>
      <c r="V3895" s="158">
        <v>2169.42</v>
      </c>
      <c r="W3895" s="76">
        <v>12500</v>
      </c>
      <c r="X3895" s="16">
        <f t="shared" si="1005"/>
        <v>18750</v>
      </c>
      <c r="AC3895" s="18">
        <f t="shared" si="1010"/>
        <v>0</v>
      </c>
      <c r="AD3895" s="19">
        <f t="shared" si="1013"/>
        <v>70000</v>
      </c>
      <c r="AE3895" s="21">
        <f t="shared" si="1009"/>
        <v>5267.9549999999999</v>
      </c>
      <c r="AF3895" s="20">
        <f t="shared" si="1014"/>
        <v>0</v>
      </c>
      <c r="AG3895" s="20">
        <f t="shared" si="1015"/>
        <v>0</v>
      </c>
      <c r="AH3895" s="20">
        <f t="shared" si="1016"/>
        <v>0</v>
      </c>
      <c r="AI3895" s="20"/>
      <c r="AJ3895" s="20"/>
      <c r="AK3895" s="20">
        <f t="shared" si="1011"/>
        <v>0</v>
      </c>
      <c r="AL3895" s="171"/>
    </row>
    <row r="3896" spans="1:38" ht="15.75" customHeight="1" x14ac:dyDescent="0.25">
      <c r="A3896" s="3">
        <v>2252</v>
      </c>
      <c r="B3896" s="14">
        <f t="shared" si="1006"/>
        <v>1</v>
      </c>
      <c r="C3896" s="9">
        <v>45561</v>
      </c>
      <c r="D3896" s="3" t="s">
        <v>116</v>
      </c>
      <c r="E3896" s="14" t="str">
        <f t="shared" si="1004"/>
        <v>2252Transporte Palloni1</v>
      </c>
      <c r="F3896" s="119" t="s">
        <v>1420</v>
      </c>
      <c r="G3896" s="119" t="s">
        <v>1300</v>
      </c>
      <c r="I3896" s="10" t="s">
        <v>4470</v>
      </c>
      <c r="J3896" s="14" t="str">
        <f t="shared" si="1012"/>
        <v>Control general del tren delantero. Se hayo la convergencia muy cerrada adelante. Se notifica derivacion a alineador.</v>
      </c>
      <c r="K3896" s="3" t="s">
        <v>3383</v>
      </c>
      <c r="R3896" s="7" t="s">
        <v>1971</v>
      </c>
      <c r="S3896" s="8"/>
      <c r="W3896" s="76"/>
      <c r="X3896" s="16">
        <f t="shared" si="1005"/>
        <v>0</v>
      </c>
      <c r="Y3896" s="3">
        <v>1</v>
      </c>
      <c r="Z3896" s="114">
        <v>25000</v>
      </c>
      <c r="AA3896" s="114">
        <v>5250</v>
      </c>
      <c r="AB3896" s="4">
        <v>30250</v>
      </c>
      <c r="AC3896" s="18">
        <f t="shared" si="1010"/>
        <v>30250</v>
      </c>
      <c r="AD3896" s="19">
        <f t="shared" si="1013"/>
        <v>30250</v>
      </c>
      <c r="AE3896" s="21">
        <f t="shared" si="1009"/>
        <v>0</v>
      </c>
      <c r="AF3896" s="20">
        <f t="shared" si="1014"/>
        <v>0</v>
      </c>
      <c r="AG3896" s="20">
        <f t="shared" si="1015"/>
        <v>0</v>
      </c>
      <c r="AH3896" s="20">
        <f t="shared" si="1016"/>
        <v>30250</v>
      </c>
      <c r="AI3896" s="20"/>
      <c r="AJ3896" s="20"/>
      <c r="AK3896" s="20">
        <f t="shared" si="1011"/>
        <v>30250</v>
      </c>
      <c r="AL3896" s="171">
        <v>88</v>
      </c>
    </row>
    <row r="3897" spans="1:38" ht="15.75" customHeight="1" x14ac:dyDescent="0.25">
      <c r="A3897" s="3">
        <v>2252</v>
      </c>
      <c r="B3897" s="14">
        <f t="shared" si="1006"/>
        <v>2</v>
      </c>
      <c r="C3897" s="9">
        <f>IF(A3897=A3896,C3896,"")</f>
        <v>45561</v>
      </c>
      <c r="D3897" s="3" t="str">
        <f>IF(A3897=A3896,D3896,"")</f>
        <v>Transporte Palloni</v>
      </c>
      <c r="E3897" s="14" t="str">
        <f t="shared" si="1004"/>
        <v>2252Transporte Palloni2</v>
      </c>
      <c r="J3897" s="14" t="str">
        <f t="shared" si="1012"/>
        <v xml:space="preserve">Control general del tren delantero. Se hayo la convergencia muy cerrada adelante. Se notifica derivacion a alineador. </v>
      </c>
      <c r="S3897" s="8"/>
      <c r="W3897" s="76"/>
      <c r="X3897" s="16">
        <f t="shared" si="1005"/>
        <v>0</v>
      </c>
      <c r="AC3897" s="18">
        <f t="shared" si="1010"/>
        <v>0</v>
      </c>
      <c r="AD3897" s="19">
        <f t="shared" si="1013"/>
        <v>30250</v>
      </c>
      <c r="AE3897" s="21">
        <f t="shared" si="1009"/>
        <v>0</v>
      </c>
      <c r="AF3897" s="20">
        <f t="shared" si="1014"/>
        <v>0</v>
      </c>
      <c r="AG3897" s="20">
        <f t="shared" si="1015"/>
        <v>0</v>
      </c>
      <c r="AH3897" s="20">
        <f t="shared" si="1016"/>
        <v>0</v>
      </c>
      <c r="AI3897" s="20"/>
      <c r="AJ3897" s="20"/>
      <c r="AK3897" s="20">
        <f t="shared" si="1011"/>
        <v>0</v>
      </c>
      <c r="AL3897" s="171"/>
    </row>
    <row r="3898" spans="1:38" ht="15.75" customHeight="1" x14ac:dyDescent="0.25">
      <c r="A3898" s="3">
        <v>2253</v>
      </c>
      <c r="B3898" s="14">
        <f t="shared" si="1006"/>
        <v>1</v>
      </c>
      <c r="C3898" s="9">
        <v>45561</v>
      </c>
      <c r="D3898" s="3" t="s">
        <v>116</v>
      </c>
      <c r="E3898" s="14" t="str">
        <f t="shared" si="1004"/>
        <v>2253Transporte Palloni1</v>
      </c>
      <c r="F3898" s="119" t="s">
        <v>964</v>
      </c>
      <c r="G3898" s="119" t="s">
        <v>1318</v>
      </c>
      <c r="H3898" s="119">
        <v>429992</v>
      </c>
      <c r="I3898" s="10" t="s">
        <v>4471</v>
      </c>
      <c r="J3898" s="14" t="str">
        <f t="shared" si="1012"/>
        <v>Auxilio. Sacar aforador de tanque de combustible. Cambiar bomba de nafta. Armado total. Puesta en marcha.</v>
      </c>
      <c r="K3898" s="3" t="s">
        <v>1665</v>
      </c>
      <c r="R3898" s="7" t="s">
        <v>1971</v>
      </c>
      <c r="S3898" s="8"/>
      <c r="W3898" s="76"/>
      <c r="X3898" s="16">
        <f t="shared" si="1005"/>
        <v>0</v>
      </c>
      <c r="Y3898" s="3">
        <v>1</v>
      </c>
      <c r="Z3898" s="114">
        <v>145000</v>
      </c>
      <c r="AA3898" s="114">
        <v>30450</v>
      </c>
      <c r="AB3898" s="4">
        <v>175450</v>
      </c>
      <c r="AC3898" s="18">
        <f t="shared" si="1010"/>
        <v>175450</v>
      </c>
      <c r="AD3898" s="19">
        <f t="shared" si="1013"/>
        <v>175450</v>
      </c>
      <c r="AE3898" s="21">
        <f t="shared" si="1009"/>
        <v>0</v>
      </c>
      <c r="AF3898" s="20">
        <f t="shared" si="1014"/>
        <v>0</v>
      </c>
      <c r="AG3898" s="20">
        <f t="shared" si="1015"/>
        <v>0</v>
      </c>
      <c r="AH3898" s="20">
        <f t="shared" si="1016"/>
        <v>175450</v>
      </c>
      <c r="AI3898" s="20"/>
      <c r="AJ3898" s="20"/>
      <c r="AK3898" s="20">
        <f t="shared" si="1011"/>
        <v>175450</v>
      </c>
      <c r="AL3898" s="171">
        <v>88</v>
      </c>
    </row>
    <row r="3899" spans="1:38" ht="15.75" customHeight="1" x14ac:dyDescent="0.25">
      <c r="A3899" s="3">
        <v>2253</v>
      </c>
      <c r="B3899" s="14">
        <f t="shared" si="1006"/>
        <v>2</v>
      </c>
      <c r="C3899" s="9">
        <f>IF(A3899=A3898,C3898,"")</f>
        <v>45561</v>
      </c>
      <c r="D3899" s="3" t="str">
        <f>IF(A3899=A3898,D3898,"")</f>
        <v>Transporte Palloni</v>
      </c>
      <c r="E3899" s="14" t="str">
        <f t="shared" si="1004"/>
        <v>2253Transporte Palloni2</v>
      </c>
      <c r="J3899" s="14" t="str">
        <f t="shared" si="1012"/>
        <v xml:space="preserve">Auxilio. Sacar aforador de tanque de combustible. Cambiar bomba de nafta. Armado total. Puesta en marcha. </v>
      </c>
      <c r="S3899" s="8"/>
      <c r="W3899" s="76"/>
      <c r="X3899" s="16">
        <f t="shared" si="1005"/>
        <v>0</v>
      </c>
      <c r="AC3899" s="18">
        <f t="shared" si="1010"/>
        <v>0</v>
      </c>
      <c r="AD3899" s="19">
        <f t="shared" si="1013"/>
        <v>175450</v>
      </c>
      <c r="AE3899" s="21">
        <f t="shared" si="1009"/>
        <v>0</v>
      </c>
      <c r="AF3899" s="20">
        <f t="shared" si="1014"/>
        <v>0</v>
      </c>
      <c r="AG3899" s="20">
        <f t="shared" si="1015"/>
        <v>0</v>
      </c>
      <c r="AH3899" s="20">
        <f t="shared" si="1016"/>
        <v>0</v>
      </c>
      <c r="AI3899" s="20"/>
      <c r="AJ3899" s="20"/>
      <c r="AK3899" s="20">
        <f t="shared" si="1011"/>
        <v>0</v>
      </c>
      <c r="AL3899" s="171"/>
    </row>
    <row r="3900" spans="1:38" ht="15.75" customHeight="1" x14ac:dyDescent="0.25">
      <c r="A3900" s="3">
        <v>2254</v>
      </c>
      <c r="B3900" s="14">
        <f t="shared" si="1006"/>
        <v>1</v>
      </c>
      <c r="C3900" s="9">
        <v>45562</v>
      </c>
      <c r="D3900" s="3" t="s">
        <v>3451</v>
      </c>
      <c r="E3900" s="14" t="str">
        <f t="shared" si="1004"/>
        <v>2254Digenaro Julio1</v>
      </c>
      <c r="F3900" s="119" t="s">
        <v>3350</v>
      </c>
      <c r="G3900" s="119" t="s">
        <v>1318</v>
      </c>
      <c r="H3900" s="119">
        <v>101659</v>
      </c>
      <c r="I3900" s="10" t="s">
        <v>4472</v>
      </c>
      <c r="J3900" s="14" t="str">
        <f t="shared" si="1012"/>
        <v>Control del tren delantero. Cambiar rotula inferior lado derecho. Cambiar fuelle semieje lado rueda derecha. Cambiar ambos bujes de punta de barra estabilizadora. Cambiar grampas de barra estabilizadora.</v>
      </c>
      <c r="K3900" s="3" t="s">
        <v>2390</v>
      </c>
      <c r="L3900" s="3">
        <v>1</v>
      </c>
      <c r="M3900" s="10" t="s">
        <v>2789</v>
      </c>
      <c r="N3900" s="3" t="s">
        <v>2484</v>
      </c>
      <c r="O3900" s="158">
        <v>16528.919999999998</v>
      </c>
      <c r="P3900" s="158">
        <v>3471.08</v>
      </c>
      <c r="Q3900" s="7">
        <v>20000</v>
      </c>
      <c r="R3900" s="7" t="s">
        <v>1971</v>
      </c>
      <c r="S3900" s="8"/>
      <c r="T3900" s="11">
        <v>1</v>
      </c>
      <c r="U3900" s="158">
        <v>20661.16</v>
      </c>
      <c r="V3900" s="158">
        <v>4338.84</v>
      </c>
      <c r="W3900" s="76">
        <v>25000</v>
      </c>
      <c r="X3900" s="16">
        <f t="shared" si="1005"/>
        <v>25000</v>
      </c>
      <c r="Y3900" s="3">
        <v>2</v>
      </c>
      <c r="Z3900" s="114">
        <v>57851.24</v>
      </c>
      <c r="AA3900" s="114">
        <v>12148.76</v>
      </c>
      <c r="AB3900" s="4">
        <v>70000</v>
      </c>
      <c r="AC3900" s="18">
        <f t="shared" si="1010"/>
        <v>140000</v>
      </c>
      <c r="AD3900" s="19">
        <f t="shared" si="1013"/>
        <v>140000</v>
      </c>
      <c r="AE3900" s="21">
        <f t="shared" si="1009"/>
        <v>20000</v>
      </c>
      <c r="AF3900" s="20">
        <f t="shared" si="1014"/>
        <v>29100.01</v>
      </c>
      <c r="AG3900" s="20">
        <f t="shared" si="1015"/>
        <v>41500</v>
      </c>
      <c r="AH3900" s="20">
        <f t="shared" si="1016"/>
        <v>140000</v>
      </c>
      <c r="AI3900" s="20"/>
      <c r="AJ3900" s="20"/>
      <c r="AK3900" s="20">
        <f t="shared" si="1011"/>
        <v>181500</v>
      </c>
      <c r="AL3900" s="171"/>
    </row>
    <row r="3901" spans="1:38" ht="15.75" customHeight="1" x14ac:dyDescent="0.25">
      <c r="A3901" s="3">
        <v>2254</v>
      </c>
      <c r="B3901" s="14">
        <f t="shared" si="1006"/>
        <v>2</v>
      </c>
      <c r="C3901" s="9">
        <f>IF(A3901=A3900,C3900,"")</f>
        <v>45562</v>
      </c>
      <c r="D3901" s="3" t="str">
        <f>IF(A3901=A3900,D3900,"")</f>
        <v>Digenaro Julio</v>
      </c>
      <c r="E3901" s="14" t="str">
        <f t="shared" si="1004"/>
        <v>2254Digenaro Julio2</v>
      </c>
      <c r="J3901" s="14" t="str">
        <f t="shared" si="1012"/>
        <v xml:space="preserve">Control del tren delantero. Cambiar rotula inferior lado derecho. Cambiar fuelle semieje lado rueda derecha. Cambiar ambos bujes de punta de barra estabilizadora. Cambiar grampas de barra estabilizadora. </v>
      </c>
      <c r="L3901" s="3">
        <v>1</v>
      </c>
      <c r="M3901" s="10" t="s">
        <v>4153</v>
      </c>
      <c r="N3901" s="3" t="s">
        <v>2484</v>
      </c>
      <c r="O3901" s="158">
        <v>4628.09</v>
      </c>
      <c r="P3901" s="158">
        <v>971.9</v>
      </c>
      <c r="Q3901" s="7">
        <v>5599.99</v>
      </c>
      <c r="S3901" s="8"/>
      <c r="T3901" s="11">
        <v>1</v>
      </c>
      <c r="U3901" s="158">
        <v>6198.35</v>
      </c>
      <c r="V3901" s="158">
        <v>1301.6500000000001</v>
      </c>
      <c r="W3901" s="76">
        <v>7500</v>
      </c>
      <c r="X3901" s="16">
        <f t="shared" si="1005"/>
        <v>7500</v>
      </c>
      <c r="AC3901" s="18">
        <f t="shared" si="1010"/>
        <v>0</v>
      </c>
      <c r="AD3901" s="19">
        <f t="shared" si="1013"/>
        <v>140000</v>
      </c>
      <c r="AE3901" s="21">
        <f t="shared" si="1009"/>
        <v>5599.99</v>
      </c>
      <c r="AF3901" s="20">
        <f t="shared" si="1014"/>
        <v>0</v>
      </c>
      <c r="AG3901" s="20">
        <f t="shared" si="1015"/>
        <v>0</v>
      </c>
      <c r="AH3901" s="20">
        <f t="shared" si="1016"/>
        <v>0</v>
      </c>
      <c r="AI3901" s="20"/>
      <c r="AJ3901" s="20"/>
      <c r="AK3901" s="20">
        <f t="shared" si="1011"/>
        <v>0</v>
      </c>
      <c r="AL3901" s="171"/>
    </row>
    <row r="3902" spans="1:38" ht="15.75" customHeight="1" x14ac:dyDescent="0.25">
      <c r="A3902" s="3">
        <v>2254</v>
      </c>
      <c r="B3902" s="14">
        <f t="shared" si="1006"/>
        <v>3</v>
      </c>
      <c r="C3902" s="9">
        <f>IF(A3902=A3901,C3901,"")</f>
        <v>45562</v>
      </c>
      <c r="D3902" s="3" t="str">
        <f>IF(A3902=A3901,D3901,"")</f>
        <v>Digenaro Julio</v>
      </c>
      <c r="E3902" s="14" t="str">
        <f t="shared" ref="E3902:E3965" si="1017">CONCATENATE(A3902,D3902,B3902)</f>
        <v>2254Digenaro Julio3</v>
      </c>
      <c r="J3902" s="14" t="str">
        <f t="shared" si="1012"/>
        <v xml:space="preserve">Control del tren delantero. Cambiar rotula inferior lado derecho. Cambiar fuelle semieje lado rueda derecha. Cambiar ambos bujes de punta de barra estabilizadora. Cambiar grampas de barra estabilizadora.  </v>
      </c>
      <c r="L3902" s="3">
        <v>1</v>
      </c>
      <c r="M3902" s="10" t="s">
        <v>4473</v>
      </c>
      <c r="N3902" s="3" t="s">
        <v>2484</v>
      </c>
      <c r="O3902" s="158">
        <v>1239.6600000000001</v>
      </c>
      <c r="P3902" s="158">
        <v>260.33</v>
      </c>
      <c r="Q3902" s="7">
        <v>1499.99</v>
      </c>
      <c r="S3902" s="8"/>
      <c r="T3902" s="11">
        <v>2</v>
      </c>
      <c r="U3902" s="158">
        <v>1652.9</v>
      </c>
      <c r="V3902" s="158">
        <v>347.1</v>
      </c>
      <c r="W3902" s="76">
        <v>2000</v>
      </c>
      <c r="X3902" s="16">
        <f t="shared" si="1005"/>
        <v>4000</v>
      </c>
      <c r="AC3902" s="18">
        <f t="shared" si="1010"/>
        <v>0</v>
      </c>
      <c r="AD3902" s="19">
        <f t="shared" si="1013"/>
        <v>140000</v>
      </c>
      <c r="AE3902" s="21">
        <f t="shared" si="1009"/>
        <v>2999.98</v>
      </c>
      <c r="AF3902" s="20">
        <f t="shared" si="1014"/>
        <v>0</v>
      </c>
      <c r="AG3902" s="20">
        <f t="shared" si="1015"/>
        <v>0</v>
      </c>
      <c r="AH3902" s="20">
        <f t="shared" si="1016"/>
        <v>0</v>
      </c>
      <c r="AI3902" s="20"/>
      <c r="AJ3902" s="20"/>
      <c r="AK3902" s="20">
        <f t="shared" si="1011"/>
        <v>0</v>
      </c>
      <c r="AL3902" s="171"/>
    </row>
    <row r="3903" spans="1:38" ht="15.75" customHeight="1" x14ac:dyDescent="0.25">
      <c r="A3903" s="3">
        <v>2254</v>
      </c>
      <c r="B3903" s="14">
        <f t="shared" si="1006"/>
        <v>4</v>
      </c>
      <c r="C3903" s="9">
        <f>IF(A3903=A3902,C3902,"")</f>
        <v>45562</v>
      </c>
      <c r="D3903" s="3" t="str">
        <f>IF(A3903=A3902,D3902,"")</f>
        <v>Digenaro Julio</v>
      </c>
      <c r="E3903" s="14" t="str">
        <f t="shared" si="1017"/>
        <v>2254Digenaro Julio4</v>
      </c>
      <c r="J3903" s="14" t="str">
        <f t="shared" si="1012"/>
        <v xml:space="preserve">Control del tren delantero. Cambiar rotula inferior lado derecho. Cambiar fuelle semieje lado rueda derecha. Cambiar ambos bujes de punta de barra estabilizadora. Cambiar grampas de barra estabilizadora.   </v>
      </c>
      <c r="L3903" s="3">
        <v>1</v>
      </c>
      <c r="M3903" s="10" t="s">
        <v>4474</v>
      </c>
      <c r="N3903" s="3" t="s">
        <v>2484</v>
      </c>
      <c r="O3903" s="158">
        <v>1652.91</v>
      </c>
      <c r="P3903" s="158">
        <v>347.12</v>
      </c>
      <c r="Q3903" s="7">
        <v>2000.03</v>
      </c>
      <c r="S3903" s="8"/>
      <c r="T3903" s="11">
        <v>2</v>
      </c>
      <c r="U3903" s="158">
        <v>2066.12</v>
      </c>
      <c r="V3903" s="158">
        <v>433.88</v>
      </c>
      <c r="W3903" s="76">
        <v>2500</v>
      </c>
      <c r="X3903" s="16">
        <f t="shared" ref="X3903:X3966" si="1018">W3903*T3903</f>
        <v>5000</v>
      </c>
      <c r="AC3903" s="18">
        <f t="shared" si="1010"/>
        <v>0</v>
      </c>
      <c r="AD3903" s="19">
        <f t="shared" si="1013"/>
        <v>140000</v>
      </c>
      <c r="AE3903" s="21">
        <f t="shared" si="1009"/>
        <v>4000.06</v>
      </c>
      <c r="AF3903" s="20">
        <f t="shared" si="1014"/>
        <v>0</v>
      </c>
      <c r="AG3903" s="20">
        <f t="shared" si="1015"/>
        <v>0</v>
      </c>
      <c r="AH3903" s="20">
        <f t="shared" si="1016"/>
        <v>0</v>
      </c>
      <c r="AI3903" s="20"/>
      <c r="AJ3903" s="20"/>
      <c r="AK3903" s="20">
        <f t="shared" si="1011"/>
        <v>0</v>
      </c>
      <c r="AL3903" s="171"/>
    </row>
    <row r="3904" spans="1:38" ht="15.75" customHeight="1" x14ac:dyDescent="0.25">
      <c r="A3904" s="3">
        <v>2255</v>
      </c>
      <c r="B3904" s="14">
        <f t="shared" si="1006"/>
        <v>1</v>
      </c>
      <c r="C3904" s="9">
        <v>45562</v>
      </c>
      <c r="D3904" s="3" t="s">
        <v>2050</v>
      </c>
      <c r="E3904" s="14" t="str">
        <f t="shared" si="1017"/>
        <v>2255Fernandez Jorge1</v>
      </c>
      <c r="F3904" s="119" t="s">
        <v>4004</v>
      </c>
      <c r="G3904" s="119" t="s">
        <v>2883</v>
      </c>
      <c r="I3904" s="10" t="s">
        <v>4475</v>
      </c>
      <c r="J3904" s="14" t="str">
        <f t="shared" si="1012"/>
        <v>Anular paso de agua por radiador de calefaccion. Purgado del circuito de refrigeracion. Completar nivel con agua destilada.</v>
      </c>
      <c r="K3904" s="3" t="s">
        <v>2390</v>
      </c>
      <c r="R3904" s="7" t="s">
        <v>1971</v>
      </c>
      <c r="S3904" s="8"/>
      <c r="W3904" s="76"/>
      <c r="X3904" s="16">
        <f t="shared" si="1018"/>
        <v>0</v>
      </c>
      <c r="Y3904" s="3">
        <v>1</v>
      </c>
      <c r="Z3904" s="114">
        <v>24793.39</v>
      </c>
      <c r="AA3904" s="114">
        <v>5206.6099999999997</v>
      </c>
      <c r="AB3904" s="4">
        <v>30000</v>
      </c>
      <c r="AC3904" s="18">
        <f t="shared" si="1010"/>
        <v>30000</v>
      </c>
      <c r="AD3904" s="19">
        <f t="shared" si="1013"/>
        <v>30000</v>
      </c>
      <c r="AE3904" s="21">
        <f t="shared" si="1009"/>
        <v>0</v>
      </c>
      <c r="AF3904" s="20">
        <f t="shared" si="1014"/>
        <v>0</v>
      </c>
      <c r="AG3904" s="20">
        <f t="shared" si="1015"/>
        <v>0</v>
      </c>
      <c r="AH3904" s="20">
        <f t="shared" si="1016"/>
        <v>30000</v>
      </c>
      <c r="AI3904" s="20"/>
      <c r="AJ3904" s="20"/>
      <c r="AK3904" s="20">
        <f t="shared" si="1011"/>
        <v>30000</v>
      </c>
      <c r="AL3904" s="171"/>
    </row>
    <row r="3905" spans="1:38" ht="15.75" customHeight="1" x14ac:dyDescent="0.25">
      <c r="A3905" s="3">
        <v>2255</v>
      </c>
      <c r="B3905" s="14">
        <f t="shared" si="1006"/>
        <v>2</v>
      </c>
      <c r="C3905" s="9">
        <f>IF(A3905=A3904,C3904,"")</f>
        <v>45562</v>
      </c>
      <c r="D3905" s="3" t="str">
        <f>IF(A3905=A3904,D3904,"")</f>
        <v>Fernandez Jorge</v>
      </c>
      <c r="E3905" s="14" t="str">
        <f t="shared" si="1017"/>
        <v>2255Fernandez Jorge2</v>
      </c>
      <c r="J3905" s="14" t="str">
        <f t="shared" si="1012"/>
        <v xml:space="preserve">Anular paso de agua por radiador de calefaccion. Purgado del circuito de refrigeracion. Completar nivel con agua destilada. </v>
      </c>
      <c r="S3905" s="8"/>
      <c r="W3905" s="76"/>
      <c r="X3905" s="16">
        <f t="shared" si="1018"/>
        <v>0</v>
      </c>
      <c r="AC3905" s="18">
        <f t="shared" si="1010"/>
        <v>0</v>
      </c>
      <c r="AD3905" s="19">
        <f t="shared" si="1013"/>
        <v>30000</v>
      </c>
      <c r="AE3905" s="21">
        <f t="shared" si="1009"/>
        <v>0</v>
      </c>
      <c r="AF3905" s="20">
        <f t="shared" si="1014"/>
        <v>0</v>
      </c>
      <c r="AG3905" s="20">
        <f t="shared" si="1015"/>
        <v>0</v>
      </c>
      <c r="AH3905" s="20">
        <f t="shared" si="1016"/>
        <v>0</v>
      </c>
      <c r="AI3905" s="20"/>
      <c r="AJ3905" s="20"/>
      <c r="AK3905" s="20">
        <f t="shared" si="1011"/>
        <v>0</v>
      </c>
      <c r="AL3905" s="171"/>
    </row>
    <row r="3906" spans="1:38" ht="15.75" customHeight="1" x14ac:dyDescent="0.25">
      <c r="A3906" s="3">
        <v>2256</v>
      </c>
      <c r="B3906" s="14">
        <f t="shared" si="1006"/>
        <v>1</v>
      </c>
      <c r="C3906" s="9">
        <v>45565</v>
      </c>
      <c r="D3906" s="3" t="s">
        <v>116</v>
      </c>
      <c r="E3906" s="14" t="str">
        <f t="shared" si="1017"/>
        <v>2256Transporte Palloni1</v>
      </c>
      <c r="F3906" s="119" t="s">
        <v>1331</v>
      </c>
      <c r="G3906" s="119" t="s">
        <v>1318</v>
      </c>
      <c r="I3906" s="10" t="s">
        <v>4476</v>
      </c>
      <c r="J3906" s="14" t="str">
        <f t="shared" si="1012"/>
        <v>Cambiar pastillas de frenos delanteras.</v>
      </c>
      <c r="K3906" s="3" t="s">
        <v>1539</v>
      </c>
      <c r="R3906" s="7" t="s">
        <v>1971</v>
      </c>
      <c r="S3906" s="8"/>
      <c r="W3906" s="76"/>
      <c r="X3906" s="16">
        <f t="shared" si="1018"/>
        <v>0</v>
      </c>
      <c r="Y3906" s="3">
        <v>1</v>
      </c>
      <c r="Z3906" s="114">
        <v>70000</v>
      </c>
      <c r="AA3906" s="114">
        <v>14700</v>
      </c>
      <c r="AB3906" s="4">
        <v>84700</v>
      </c>
      <c r="AC3906" s="18">
        <f t="shared" si="1010"/>
        <v>84700</v>
      </c>
      <c r="AD3906" s="19">
        <f t="shared" si="1013"/>
        <v>84700</v>
      </c>
      <c r="AE3906" s="21">
        <f t="shared" si="1009"/>
        <v>0</v>
      </c>
      <c r="AF3906" s="20">
        <f t="shared" si="1014"/>
        <v>0</v>
      </c>
      <c r="AG3906" s="20">
        <f t="shared" si="1015"/>
        <v>0</v>
      </c>
      <c r="AH3906" s="20">
        <f t="shared" si="1016"/>
        <v>84700</v>
      </c>
      <c r="AI3906" s="20"/>
      <c r="AJ3906" s="20"/>
      <c r="AK3906" s="20">
        <f t="shared" si="1011"/>
        <v>84700</v>
      </c>
      <c r="AL3906" s="171">
        <v>88</v>
      </c>
    </row>
    <row r="3907" spans="1:38" ht="15.75" customHeight="1" x14ac:dyDescent="0.25">
      <c r="A3907" s="3">
        <v>2256</v>
      </c>
      <c r="B3907" s="14">
        <f t="shared" si="1006"/>
        <v>2</v>
      </c>
      <c r="C3907" s="9">
        <f>IF(A3907=A3906,C3906,"")</f>
        <v>45565</v>
      </c>
      <c r="D3907" s="3" t="str">
        <f>IF(A3907=A3906,D3906,"")</f>
        <v>Transporte Palloni</v>
      </c>
      <c r="E3907" s="14" t="str">
        <f t="shared" si="1017"/>
        <v>2256Transporte Palloni2</v>
      </c>
      <c r="J3907" s="14" t="str">
        <f t="shared" si="1012"/>
        <v xml:space="preserve">Cambiar pastillas de frenos delanteras. </v>
      </c>
      <c r="S3907" s="8"/>
      <c r="W3907" s="76"/>
      <c r="X3907" s="16">
        <f t="shared" si="1018"/>
        <v>0</v>
      </c>
      <c r="AC3907" s="18">
        <f t="shared" si="1010"/>
        <v>0</v>
      </c>
      <c r="AD3907" s="19">
        <f t="shared" si="1013"/>
        <v>84700</v>
      </c>
      <c r="AE3907" s="21">
        <f t="shared" si="1009"/>
        <v>0</v>
      </c>
      <c r="AF3907" s="20">
        <f t="shared" si="1014"/>
        <v>0</v>
      </c>
      <c r="AG3907" s="20">
        <f t="shared" si="1015"/>
        <v>0</v>
      </c>
      <c r="AH3907" s="20">
        <f t="shared" si="1016"/>
        <v>0</v>
      </c>
      <c r="AI3907" s="20"/>
      <c r="AJ3907" s="20"/>
      <c r="AK3907" s="20">
        <f t="shared" si="1011"/>
        <v>0</v>
      </c>
      <c r="AL3907" s="171"/>
    </row>
    <row r="3908" spans="1:38" ht="15.75" customHeight="1" x14ac:dyDescent="0.25">
      <c r="A3908" s="3">
        <v>2257</v>
      </c>
      <c r="B3908" s="14">
        <f t="shared" ref="B3908:B3971" si="1019">IF(A3908=A3907,B3907+1,1)</f>
        <v>1</v>
      </c>
      <c r="C3908" s="9">
        <v>45565</v>
      </c>
      <c r="D3908" s="3" t="s">
        <v>550</v>
      </c>
      <c r="E3908" s="14" t="str">
        <f t="shared" si="1017"/>
        <v>2257Pegoraro Sonia1</v>
      </c>
      <c r="F3908" s="119" t="s">
        <v>4268</v>
      </c>
      <c r="G3908" s="119" t="s">
        <v>2183</v>
      </c>
      <c r="H3908" s="119">
        <v>36184</v>
      </c>
      <c r="I3908" s="10" t="s">
        <v>4032</v>
      </c>
      <c r="J3908" s="14" t="str">
        <f t="shared" si="1012"/>
        <v>Desarmar distribucion completa. Cambiar kit, bomba de agua, correa poly-v y liquido refrigerante. Purgado del circuito de refrigeracion. Puesta a punto. Armado total.</v>
      </c>
      <c r="K3908" s="3" t="s">
        <v>2390</v>
      </c>
      <c r="L3908" s="3">
        <v>1</v>
      </c>
      <c r="M3908" s="10" t="s">
        <v>1902</v>
      </c>
      <c r="N3908" s="3" t="s">
        <v>771</v>
      </c>
      <c r="O3908" s="158">
        <v>121487.61</v>
      </c>
      <c r="P3908" s="158">
        <v>25512.39</v>
      </c>
      <c r="Q3908" s="7">
        <v>147000</v>
      </c>
      <c r="R3908" s="7" t="s">
        <v>2506</v>
      </c>
      <c r="S3908" s="8"/>
      <c r="T3908" s="11">
        <v>1</v>
      </c>
      <c r="U3908" s="158">
        <v>174380.17</v>
      </c>
      <c r="V3908" s="158">
        <v>36619.83</v>
      </c>
      <c r="W3908" s="76">
        <v>211000</v>
      </c>
      <c r="X3908" s="16">
        <f t="shared" si="1018"/>
        <v>211000</v>
      </c>
      <c r="Y3908" s="3">
        <v>1</v>
      </c>
      <c r="AB3908" s="4">
        <v>150000</v>
      </c>
      <c r="AC3908" s="18">
        <f t="shared" si="1010"/>
        <v>150000</v>
      </c>
      <c r="AD3908" s="19">
        <f t="shared" si="1013"/>
        <v>150000</v>
      </c>
      <c r="AE3908" s="21">
        <f t="shared" si="1009"/>
        <v>147000</v>
      </c>
      <c r="AF3908" s="20">
        <f t="shared" si="1014"/>
        <v>179288.2</v>
      </c>
      <c r="AG3908" s="20">
        <f t="shared" si="1015"/>
        <v>273000</v>
      </c>
      <c r="AH3908" s="20">
        <f t="shared" si="1016"/>
        <v>150000</v>
      </c>
      <c r="AI3908" s="20"/>
      <c r="AJ3908" s="20"/>
      <c r="AK3908" s="20">
        <f t="shared" si="1011"/>
        <v>423000</v>
      </c>
      <c r="AL3908" s="171"/>
    </row>
    <row r="3909" spans="1:38" ht="15.75" customHeight="1" x14ac:dyDescent="0.25">
      <c r="A3909" s="3">
        <v>2257</v>
      </c>
      <c r="B3909" s="14">
        <f t="shared" si="1019"/>
        <v>2</v>
      </c>
      <c r="C3909" s="9">
        <f>IF(A3909=A3908,C3908,"")</f>
        <v>45565</v>
      </c>
      <c r="D3909" s="3" t="str">
        <f>IF(A3909=A3908,D3908,"")</f>
        <v>Pegoraro Sonia</v>
      </c>
      <c r="E3909" s="14" t="str">
        <f t="shared" si="1017"/>
        <v>2257Pegoraro Sonia2</v>
      </c>
      <c r="J3909" s="14" t="str">
        <f t="shared" si="1012"/>
        <v xml:space="preserve">Desarmar distribucion completa. Cambiar kit, bomba de agua, correa poly-v y liquido refrigerante. Purgado del circuito de refrigeracion. Puesta a punto. Armado total. </v>
      </c>
      <c r="L3909" s="3">
        <v>1</v>
      </c>
      <c r="M3909" s="10" t="s">
        <v>1920</v>
      </c>
      <c r="N3909" s="3" t="s">
        <v>734</v>
      </c>
      <c r="O3909" s="158">
        <v>17520.669999999998</v>
      </c>
      <c r="P3909" s="158">
        <v>3679.33</v>
      </c>
      <c r="Q3909" s="7">
        <v>21200</v>
      </c>
      <c r="S3909" s="8"/>
      <c r="T3909" s="11">
        <v>1</v>
      </c>
      <c r="U3909" s="158">
        <v>21900.83</v>
      </c>
      <c r="V3909" s="158">
        <v>4599.17</v>
      </c>
      <c r="W3909" s="76">
        <v>26500</v>
      </c>
      <c r="X3909" s="16">
        <f t="shared" si="1018"/>
        <v>26500</v>
      </c>
      <c r="AC3909" s="18">
        <f t="shared" si="1010"/>
        <v>0</v>
      </c>
      <c r="AD3909" s="19">
        <f t="shared" si="1013"/>
        <v>150000</v>
      </c>
      <c r="AE3909" s="21">
        <f t="shared" si="1009"/>
        <v>21200</v>
      </c>
      <c r="AF3909" s="20">
        <f t="shared" si="1014"/>
        <v>0</v>
      </c>
      <c r="AG3909" s="20">
        <f t="shared" si="1015"/>
        <v>0</v>
      </c>
      <c r="AH3909" s="20">
        <f t="shared" si="1016"/>
        <v>0</v>
      </c>
      <c r="AI3909" s="20"/>
      <c r="AJ3909" s="20"/>
      <c r="AK3909" s="20">
        <f t="shared" si="1011"/>
        <v>0</v>
      </c>
      <c r="AL3909" s="171"/>
    </row>
    <row r="3910" spans="1:38" ht="15.75" customHeight="1" x14ac:dyDescent="0.25">
      <c r="A3910" s="3">
        <v>2257</v>
      </c>
      <c r="B3910" s="14">
        <f t="shared" si="1019"/>
        <v>3</v>
      </c>
      <c r="C3910" s="9">
        <f>IF(A3910=A3909,C3909,"")</f>
        <v>45565</v>
      </c>
      <c r="D3910" s="3" t="str">
        <f>IF(A3910=A3909,D3909,"")</f>
        <v>Pegoraro Sonia</v>
      </c>
      <c r="E3910" s="14" t="str">
        <f t="shared" si="1017"/>
        <v>2257Pegoraro Sonia3</v>
      </c>
      <c r="J3910" s="14" t="str">
        <f t="shared" si="1012"/>
        <v xml:space="preserve">Desarmar distribucion completa. Cambiar kit, bomba de agua, correa poly-v y liquido refrigerante. Purgado del circuito de refrigeracion. Puesta a punto. Armado total.  </v>
      </c>
      <c r="L3910" s="3">
        <v>1</v>
      </c>
      <c r="M3910" s="10" t="s">
        <v>1970</v>
      </c>
      <c r="N3910" s="3" t="s">
        <v>771</v>
      </c>
      <c r="O3910" s="158">
        <v>7593.56</v>
      </c>
      <c r="P3910" s="158">
        <v>1594.64</v>
      </c>
      <c r="Q3910" s="174">
        <v>9188.2000000000007</v>
      </c>
      <c r="S3910" s="8"/>
      <c r="T3910" s="11">
        <v>2</v>
      </c>
      <c r="U3910" s="158">
        <v>12396.7</v>
      </c>
      <c r="V3910" s="158">
        <v>2603.3000000000002</v>
      </c>
      <c r="W3910" s="76">
        <v>15000</v>
      </c>
      <c r="X3910" s="16">
        <f t="shared" si="1018"/>
        <v>30000</v>
      </c>
      <c r="AC3910" s="18">
        <f t="shared" si="1010"/>
        <v>0</v>
      </c>
      <c r="AD3910" s="19">
        <f t="shared" si="1013"/>
        <v>150000</v>
      </c>
      <c r="AE3910" s="21">
        <f t="shared" si="1009"/>
        <v>18376.400000000001</v>
      </c>
      <c r="AF3910" s="20">
        <f t="shared" si="1014"/>
        <v>0</v>
      </c>
      <c r="AG3910" s="20">
        <f t="shared" si="1015"/>
        <v>0</v>
      </c>
      <c r="AH3910" s="20">
        <f t="shared" si="1016"/>
        <v>0</v>
      </c>
      <c r="AI3910" s="20"/>
      <c r="AJ3910" s="20"/>
      <c r="AK3910" s="20">
        <f t="shared" si="1011"/>
        <v>0</v>
      </c>
      <c r="AL3910" s="171"/>
    </row>
    <row r="3911" spans="1:38" ht="15.75" customHeight="1" x14ac:dyDescent="0.25">
      <c r="A3911" s="3">
        <v>2257</v>
      </c>
      <c r="B3911" s="14">
        <f t="shared" si="1019"/>
        <v>4</v>
      </c>
      <c r="C3911" s="9">
        <f>IF(A3911=A3910,C3910,"")</f>
        <v>45565</v>
      </c>
      <c r="D3911" s="3" t="str">
        <f>IF(A3911=A3910,D3910,"")</f>
        <v>Pegoraro Sonia</v>
      </c>
      <c r="E3911" s="14" t="str">
        <f t="shared" si="1017"/>
        <v>2257Pegoraro Sonia4</v>
      </c>
      <c r="J3911" s="14" t="str">
        <f t="shared" si="1012"/>
        <v xml:space="preserve">Desarmar distribucion completa. Cambiar kit, bomba de agua, correa poly-v y liquido refrigerante. Purgado del circuito de refrigeracion. Puesta a punto. Armado total.   </v>
      </c>
      <c r="L3911" s="3">
        <v>1</v>
      </c>
      <c r="M3911" s="10" t="s">
        <v>1431</v>
      </c>
      <c r="N3911" s="3" t="s">
        <v>771</v>
      </c>
      <c r="O3911" s="158">
        <v>1570.25</v>
      </c>
      <c r="P3911" s="158">
        <v>329.75</v>
      </c>
      <c r="Q3911" s="7">
        <v>1900</v>
      </c>
      <c r="S3911" s="8"/>
      <c r="T3911" s="11">
        <v>1</v>
      </c>
      <c r="U3911" s="158">
        <v>4545.46</v>
      </c>
      <c r="V3911" s="158">
        <v>954.54</v>
      </c>
      <c r="W3911" s="76">
        <v>5500</v>
      </c>
      <c r="X3911" s="16">
        <f t="shared" si="1018"/>
        <v>5500</v>
      </c>
      <c r="AC3911" s="18">
        <f t="shared" si="1010"/>
        <v>0</v>
      </c>
      <c r="AD3911" s="19">
        <f t="shared" si="1013"/>
        <v>150000</v>
      </c>
      <c r="AE3911" s="21">
        <f t="shared" si="1009"/>
        <v>1900</v>
      </c>
      <c r="AF3911" s="20">
        <f t="shared" si="1014"/>
        <v>0</v>
      </c>
      <c r="AG3911" s="20">
        <f t="shared" si="1015"/>
        <v>0</v>
      </c>
      <c r="AH3911" s="20">
        <f t="shared" si="1016"/>
        <v>0</v>
      </c>
      <c r="AI3911" s="20"/>
      <c r="AJ3911" s="20"/>
      <c r="AK3911" s="20">
        <f t="shared" si="1011"/>
        <v>0</v>
      </c>
      <c r="AL3911" s="171"/>
    </row>
    <row r="3912" spans="1:38" ht="15.75" customHeight="1" x14ac:dyDescent="0.25">
      <c r="A3912" s="3">
        <v>2258</v>
      </c>
      <c r="B3912" s="14">
        <f t="shared" si="1019"/>
        <v>1</v>
      </c>
      <c r="C3912" s="9">
        <v>45566</v>
      </c>
      <c r="D3912" s="3" t="s">
        <v>311</v>
      </c>
      <c r="E3912" s="14" t="str">
        <f t="shared" si="1017"/>
        <v>2258Cane Emiliano1</v>
      </c>
      <c r="F3912" s="119" t="s">
        <v>1659</v>
      </c>
      <c r="G3912" s="119" t="s">
        <v>1387</v>
      </c>
      <c r="H3912" s="119">
        <v>61614</v>
      </c>
      <c r="I3912" s="10" t="s">
        <v>4477</v>
      </c>
      <c r="J3912" s="14" t="str">
        <f t="shared" si="1012"/>
        <v>Service completo. Cambio de aceite y filtros. Control general del vehiculo. Cambiar escobillas limpia parabrisas delanteras.</v>
      </c>
      <c r="K3912" s="3" t="s">
        <v>2390</v>
      </c>
      <c r="L3912" s="3">
        <v>1</v>
      </c>
      <c r="M3912" s="10" t="s">
        <v>918</v>
      </c>
      <c r="N3912" s="3" t="s">
        <v>771</v>
      </c>
      <c r="O3912" s="158">
        <v>66045</v>
      </c>
      <c r="P3912" s="158">
        <v>13869.45</v>
      </c>
      <c r="Q3912" s="7">
        <v>79914.45</v>
      </c>
      <c r="S3912" s="8"/>
      <c r="T3912" s="11">
        <v>1</v>
      </c>
      <c r="U3912" s="158">
        <v>91735.54</v>
      </c>
      <c r="V3912" s="158">
        <v>19264.46</v>
      </c>
      <c r="W3912" s="76">
        <v>111000</v>
      </c>
      <c r="X3912" s="16">
        <f t="shared" si="1018"/>
        <v>111000</v>
      </c>
      <c r="Y3912" s="3">
        <v>1</v>
      </c>
      <c r="Z3912" s="114">
        <v>70247.94</v>
      </c>
      <c r="AA3912" s="114">
        <v>14752.06</v>
      </c>
      <c r="AB3912" s="4">
        <v>90000</v>
      </c>
      <c r="AC3912" s="18">
        <f t="shared" si="1010"/>
        <v>90000</v>
      </c>
      <c r="AD3912" s="19">
        <f t="shared" si="1013"/>
        <v>90000</v>
      </c>
      <c r="AE3912" s="21">
        <f t="shared" si="1009"/>
        <v>79914.45</v>
      </c>
      <c r="AF3912" s="20">
        <f t="shared" si="1014"/>
        <v>101108.09</v>
      </c>
      <c r="AG3912" s="20">
        <f t="shared" si="1015"/>
        <v>304000</v>
      </c>
      <c r="AH3912" s="20">
        <f t="shared" si="1016"/>
        <v>90000</v>
      </c>
      <c r="AI3912" s="20"/>
      <c r="AJ3912" s="20"/>
      <c r="AK3912" s="20">
        <f t="shared" si="1011"/>
        <v>394000</v>
      </c>
      <c r="AL3912" s="171"/>
    </row>
    <row r="3913" spans="1:38" ht="15.75" customHeight="1" x14ac:dyDescent="0.25">
      <c r="A3913" s="3">
        <v>2258</v>
      </c>
      <c r="B3913" s="14">
        <f t="shared" si="1019"/>
        <v>2</v>
      </c>
      <c r="C3913" s="9">
        <f>IF(A3913=A3912,C3912,"")</f>
        <v>45566</v>
      </c>
      <c r="D3913" s="3" t="str">
        <f>IF(A3913=A3912,D3912,"")</f>
        <v>Cane Emiliano</v>
      </c>
      <c r="E3913" s="14" t="str">
        <f t="shared" si="1017"/>
        <v>2258Cane Emiliano2</v>
      </c>
      <c r="J3913" s="14" t="str">
        <f t="shared" si="1012"/>
        <v xml:space="preserve">Service completo. Cambio de aceite y filtros. Control general del vehiculo. Cambiar escobillas limpia parabrisas delanteras. </v>
      </c>
      <c r="L3913" s="3">
        <v>1</v>
      </c>
      <c r="M3913" s="10" t="s">
        <v>222</v>
      </c>
      <c r="N3913" s="3" t="s">
        <v>771</v>
      </c>
      <c r="O3913" s="158">
        <v>4982.41</v>
      </c>
      <c r="P3913" s="158">
        <v>1046.3</v>
      </c>
      <c r="Q3913" s="7">
        <v>6028.71</v>
      </c>
      <c r="S3913" s="8"/>
      <c r="T3913" s="11">
        <v>8.5</v>
      </c>
      <c r="U3913" s="158">
        <v>14876.04</v>
      </c>
      <c r="V3913" s="158">
        <v>3123.96</v>
      </c>
      <c r="W3913" s="76">
        <v>18000</v>
      </c>
      <c r="X3913" s="16">
        <f t="shared" si="1018"/>
        <v>153000</v>
      </c>
      <c r="AC3913" s="18">
        <f t="shared" si="1010"/>
        <v>0</v>
      </c>
      <c r="AD3913" s="19">
        <f t="shared" si="1013"/>
        <v>90000</v>
      </c>
      <c r="AE3913" s="21">
        <f t="shared" si="1009"/>
        <v>51244.035000000003</v>
      </c>
      <c r="AF3913" s="20">
        <f t="shared" si="1014"/>
        <v>0</v>
      </c>
      <c r="AG3913" s="20">
        <f t="shared" si="1015"/>
        <v>0</v>
      </c>
      <c r="AH3913" s="20">
        <f t="shared" si="1016"/>
        <v>0</v>
      </c>
      <c r="AI3913" s="20"/>
      <c r="AJ3913" s="20"/>
      <c r="AK3913" s="20">
        <f t="shared" si="1011"/>
        <v>0</v>
      </c>
      <c r="AL3913" s="171"/>
    </row>
    <row r="3914" spans="1:38" ht="15.75" customHeight="1" x14ac:dyDescent="0.25">
      <c r="A3914" s="3">
        <v>2258</v>
      </c>
      <c r="B3914" s="14">
        <f t="shared" si="1019"/>
        <v>3</v>
      </c>
      <c r="C3914" s="9">
        <f>IF(A3914=A3913,C3913,"")</f>
        <v>45566</v>
      </c>
      <c r="D3914" s="3" t="str">
        <f>IF(A3914=A3913,D3913,"")</f>
        <v>Cane Emiliano</v>
      </c>
      <c r="E3914" s="14" t="str">
        <f t="shared" si="1017"/>
        <v>2258Cane Emiliano3</v>
      </c>
      <c r="J3914" s="14" t="str">
        <f t="shared" si="1012"/>
        <v xml:space="preserve">Service completo. Cambio de aceite y filtros. Control general del vehiculo. Cambiar escobillas limpia parabrisas delanteras.  </v>
      </c>
      <c r="L3914" s="3">
        <v>1</v>
      </c>
      <c r="M3914" s="10" t="s">
        <v>3448</v>
      </c>
      <c r="N3914" s="3" t="s">
        <v>2484</v>
      </c>
      <c r="O3914" s="158">
        <v>12533</v>
      </c>
      <c r="P3914" s="158">
        <v>2631.93</v>
      </c>
      <c r="Q3914" s="7">
        <v>15164.93</v>
      </c>
      <c r="S3914" s="8"/>
      <c r="T3914" s="11">
        <v>2</v>
      </c>
      <c r="U3914" s="158">
        <v>16528.93</v>
      </c>
      <c r="V3914" s="158">
        <v>3471.07</v>
      </c>
      <c r="W3914" s="76">
        <v>20000</v>
      </c>
      <c r="X3914" s="16">
        <f t="shared" si="1018"/>
        <v>40000</v>
      </c>
      <c r="AC3914" s="18">
        <f t="shared" si="1010"/>
        <v>0</v>
      </c>
      <c r="AD3914" s="19">
        <f t="shared" si="1013"/>
        <v>90000</v>
      </c>
      <c r="AE3914" s="21">
        <f t="shared" si="1009"/>
        <v>30329.86</v>
      </c>
      <c r="AF3914" s="20">
        <f t="shared" si="1014"/>
        <v>0</v>
      </c>
      <c r="AG3914" s="20">
        <f t="shared" si="1015"/>
        <v>0</v>
      </c>
      <c r="AH3914" s="20">
        <f t="shared" si="1016"/>
        <v>0</v>
      </c>
      <c r="AI3914" s="20"/>
      <c r="AJ3914" s="20"/>
      <c r="AK3914" s="20">
        <f t="shared" si="1011"/>
        <v>0</v>
      </c>
      <c r="AL3914" s="171"/>
    </row>
    <row r="3915" spans="1:38" ht="15.75" customHeight="1" x14ac:dyDescent="0.25">
      <c r="A3915" s="3">
        <v>2259</v>
      </c>
      <c r="B3915" s="14">
        <f t="shared" si="1019"/>
        <v>1</v>
      </c>
      <c r="C3915" s="9">
        <v>45567</v>
      </c>
      <c r="D3915" s="3" t="s">
        <v>3403</v>
      </c>
      <c r="E3915" s="14" t="str">
        <f t="shared" si="1017"/>
        <v>2259Creativity1</v>
      </c>
      <c r="F3915" s="119" t="s">
        <v>2494</v>
      </c>
      <c r="G3915" s="119" t="s">
        <v>765</v>
      </c>
      <c r="H3915" s="119">
        <v>74762</v>
      </c>
      <c r="I3915" s="10" t="s">
        <v>2702</v>
      </c>
      <c r="J3915" s="14" t="str">
        <f t="shared" si="1012"/>
        <v>Service completo. Cambio de aceite y filtros. Control general del vehiculo. Rotacion de ruedas. Lavado motor.</v>
      </c>
      <c r="K3915" s="3" t="s">
        <v>2390</v>
      </c>
      <c r="L3915" s="3">
        <v>1</v>
      </c>
      <c r="M3915" s="10" t="s">
        <v>918</v>
      </c>
      <c r="N3915" s="3" t="s">
        <v>771</v>
      </c>
      <c r="O3915" s="158">
        <v>24990</v>
      </c>
      <c r="P3915" s="158">
        <v>5247.9</v>
      </c>
      <c r="Q3915" s="7">
        <v>30237.9</v>
      </c>
      <c r="S3915" s="8"/>
      <c r="T3915" s="11">
        <v>1</v>
      </c>
      <c r="U3915" s="158">
        <v>34710.75</v>
      </c>
      <c r="V3915" s="158">
        <v>7289.25</v>
      </c>
      <c r="W3915" s="76">
        <v>42000</v>
      </c>
      <c r="X3915" s="16">
        <f t="shared" si="1018"/>
        <v>42000</v>
      </c>
      <c r="Y3915" s="3">
        <v>1</v>
      </c>
      <c r="Z3915" s="114">
        <v>66115.710000000006</v>
      </c>
      <c r="AA3915" s="114">
        <v>13884.29</v>
      </c>
      <c r="AB3915" s="4">
        <v>80000</v>
      </c>
      <c r="AC3915" s="18">
        <f t="shared" si="1010"/>
        <v>80000</v>
      </c>
      <c r="AD3915" s="19">
        <f t="shared" si="1013"/>
        <v>80000</v>
      </c>
      <c r="AE3915" s="21">
        <f t="shared" si="1009"/>
        <v>30237.9</v>
      </c>
      <c r="AF3915" s="20">
        <f t="shared" si="1014"/>
        <v>33863.740000000005</v>
      </c>
      <c r="AG3915" s="20">
        <f t="shared" si="1015"/>
        <v>92000</v>
      </c>
      <c r="AH3915" s="20">
        <f t="shared" si="1016"/>
        <v>80000</v>
      </c>
      <c r="AI3915" s="20"/>
      <c r="AJ3915" s="20"/>
      <c r="AK3915" s="20">
        <f t="shared" si="1011"/>
        <v>172000</v>
      </c>
      <c r="AL3915" s="171">
        <v>85</v>
      </c>
    </row>
    <row r="3916" spans="1:38" ht="15.75" customHeight="1" x14ac:dyDescent="0.25">
      <c r="A3916" s="3">
        <v>2259</v>
      </c>
      <c r="B3916" s="14">
        <f t="shared" si="1019"/>
        <v>2</v>
      </c>
      <c r="C3916" s="9">
        <f>IF(A3916=A3915,C3915,"")</f>
        <v>45567</v>
      </c>
      <c r="D3916" s="3" t="str">
        <f>IF(A3916=A3915,D3915,"")</f>
        <v>Creativity</v>
      </c>
      <c r="E3916" s="14" t="str">
        <f t="shared" si="1017"/>
        <v>2259Creativity2</v>
      </c>
      <c r="J3916" s="14" t="str">
        <f t="shared" si="1012"/>
        <v xml:space="preserve">Service completo. Cambio de aceite y filtros. Control general del vehiculo. Rotacion de ruedas. Lavado motor. </v>
      </c>
      <c r="L3916" s="3">
        <v>1</v>
      </c>
      <c r="M3916" s="10" t="s">
        <v>728</v>
      </c>
      <c r="N3916" s="3" t="s">
        <v>771</v>
      </c>
      <c r="O3916" s="158">
        <v>2996.57</v>
      </c>
      <c r="P3916" s="158">
        <v>629.27</v>
      </c>
      <c r="Q3916" s="7">
        <v>3625.84</v>
      </c>
      <c r="S3916" s="8"/>
      <c r="T3916" s="11">
        <v>4</v>
      </c>
      <c r="U3916" s="158">
        <v>10330.58</v>
      </c>
      <c r="V3916" s="158">
        <v>2169.42</v>
      </c>
      <c r="W3916" s="76">
        <v>12500</v>
      </c>
      <c r="X3916" s="16">
        <f t="shared" si="1018"/>
        <v>50000</v>
      </c>
      <c r="AC3916" s="18">
        <f t="shared" si="1010"/>
        <v>0</v>
      </c>
      <c r="AD3916" s="19">
        <f t="shared" si="1013"/>
        <v>80000</v>
      </c>
      <c r="AE3916" s="21">
        <f t="shared" si="1009"/>
        <v>14503.36</v>
      </c>
      <c r="AF3916" s="20">
        <f t="shared" si="1014"/>
        <v>0</v>
      </c>
      <c r="AG3916" s="20">
        <f t="shared" si="1015"/>
        <v>0</v>
      </c>
      <c r="AH3916" s="20">
        <f t="shared" si="1016"/>
        <v>0</v>
      </c>
      <c r="AI3916" s="20"/>
      <c r="AJ3916" s="20"/>
      <c r="AK3916" s="20">
        <f t="shared" si="1011"/>
        <v>0</v>
      </c>
      <c r="AL3916" s="171"/>
    </row>
    <row r="3917" spans="1:38" ht="15.75" customHeight="1" x14ac:dyDescent="0.25">
      <c r="A3917" s="3">
        <v>2260</v>
      </c>
      <c r="B3917" s="14">
        <f t="shared" si="1019"/>
        <v>1</v>
      </c>
      <c r="C3917" s="9">
        <v>45567</v>
      </c>
      <c r="D3917" s="3" t="s">
        <v>714</v>
      </c>
      <c r="E3917" s="14" t="str">
        <f t="shared" si="1017"/>
        <v>2260Dutto Mariano1</v>
      </c>
      <c r="F3917" s="119" t="s">
        <v>1211</v>
      </c>
      <c r="G3917" s="119" t="s">
        <v>4478</v>
      </c>
      <c r="I3917" s="10" t="s">
        <v>4479</v>
      </c>
      <c r="J3917" s="14" t="str">
        <f t="shared" si="1012"/>
        <v>Sacar caja de velocidad, placa, disco y crapodina. Cambiar kit de embrague completo. Limpieza. Armado. Control del tren delantero. Cambiar ambas bieletas de barra estabilizadora. Cambiar precap de direccion. Cambiar bujes de parrila.</v>
      </c>
      <c r="K3917" s="3" t="s">
        <v>2390</v>
      </c>
      <c r="L3917" s="3">
        <v>1</v>
      </c>
      <c r="M3917" s="10" t="s">
        <v>2011</v>
      </c>
      <c r="N3917" s="3" t="s">
        <v>4587</v>
      </c>
      <c r="O3917" s="158">
        <v>174090.91</v>
      </c>
      <c r="P3917" s="158">
        <v>36559.089999999997</v>
      </c>
      <c r="Q3917" s="7">
        <v>210650</v>
      </c>
      <c r="S3917" s="8"/>
      <c r="T3917" s="11">
        <v>1</v>
      </c>
      <c r="U3917" s="158">
        <v>247933.89</v>
      </c>
      <c r="V3917" s="158">
        <v>52066.11</v>
      </c>
      <c r="W3917" s="76">
        <v>300000</v>
      </c>
      <c r="X3917" s="16">
        <f t="shared" si="1018"/>
        <v>300000</v>
      </c>
      <c r="Y3917" s="3">
        <v>1</v>
      </c>
      <c r="Z3917" s="114">
        <v>214876.04</v>
      </c>
      <c r="AA3917" s="114">
        <v>45123.96</v>
      </c>
      <c r="AB3917" s="4">
        <v>260000</v>
      </c>
      <c r="AC3917" s="18">
        <f t="shared" si="1010"/>
        <v>260000</v>
      </c>
      <c r="AD3917" s="19">
        <f t="shared" si="1013"/>
        <v>260000</v>
      </c>
      <c r="AE3917" s="21">
        <f t="shared" si="1009"/>
        <v>210650</v>
      </c>
      <c r="AF3917" s="20">
        <f t="shared" si="1014"/>
        <v>283350</v>
      </c>
      <c r="AG3917" s="20">
        <f t="shared" si="1015"/>
        <v>421000</v>
      </c>
      <c r="AH3917" s="20">
        <f t="shared" si="1016"/>
        <v>260000</v>
      </c>
      <c r="AI3917" s="20"/>
      <c r="AJ3917" s="20"/>
      <c r="AK3917" s="20">
        <f t="shared" si="1011"/>
        <v>681000</v>
      </c>
      <c r="AL3917" s="171"/>
    </row>
    <row r="3918" spans="1:38" ht="15.75" customHeight="1" x14ac:dyDescent="0.25">
      <c r="A3918" s="3">
        <v>2260</v>
      </c>
      <c r="B3918" s="14">
        <f t="shared" si="1019"/>
        <v>2</v>
      </c>
      <c r="C3918" s="9">
        <f>IF(A3918=A3917,C3917,"")</f>
        <v>45567</v>
      </c>
      <c r="D3918" s="3" t="str">
        <f>IF(A3918=A3917,D3917,"")</f>
        <v>Dutto Mariano</v>
      </c>
      <c r="E3918" s="14" t="str">
        <f t="shared" si="1017"/>
        <v>2260Dutto Mariano2</v>
      </c>
      <c r="J3918" s="14" t="str">
        <f t="shared" si="1012"/>
        <v xml:space="preserve">Sacar caja de velocidad, placa, disco y crapodina. Cambiar kit de embrague completo. Limpieza. Armado. Control del tren delantero. Cambiar ambas bieletas de barra estabilizadora. Cambiar precap de direccion. Cambiar bujes de parrila. </v>
      </c>
      <c r="L3918" s="3">
        <v>1</v>
      </c>
      <c r="M3918" s="10" t="s">
        <v>2362</v>
      </c>
      <c r="N3918" s="3" t="s">
        <v>771</v>
      </c>
      <c r="O3918" s="158">
        <v>13636.37</v>
      </c>
      <c r="P3918" s="158">
        <v>2863.63</v>
      </c>
      <c r="Q3918" s="7">
        <v>16500</v>
      </c>
      <c r="S3918" s="8"/>
      <c r="T3918" s="11">
        <v>1</v>
      </c>
      <c r="U3918" s="158">
        <v>18181.82</v>
      </c>
      <c r="V3918" s="158">
        <v>3818.18</v>
      </c>
      <c r="W3918" s="76">
        <v>22000</v>
      </c>
      <c r="X3918" s="16">
        <f t="shared" si="1018"/>
        <v>22000</v>
      </c>
      <c r="AC3918" s="18">
        <f t="shared" si="1010"/>
        <v>0</v>
      </c>
      <c r="AD3918" s="19">
        <f t="shared" si="1013"/>
        <v>260000</v>
      </c>
      <c r="AE3918" s="21">
        <f t="shared" si="1009"/>
        <v>16500</v>
      </c>
      <c r="AF3918" s="20">
        <f t="shared" si="1014"/>
        <v>0</v>
      </c>
      <c r="AG3918" s="20">
        <f t="shared" si="1015"/>
        <v>0</v>
      </c>
      <c r="AH3918" s="20">
        <f t="shared" si="1016"/>
        <v>0</v>
      </c>
      <c r="AI3918" s="20"/>
      <c r="AJ3918" s="20"/>
      <c r="AK3918" s="20">
        <f t="shared" si="1011"/>
        <v>0</v>
      </c>
      <c r="AL3918" s="171"/>
    </row>
    <row r="3919" spans="1:38" ht="15.75" customHeight="1" x14ac:dyDescent="0.25">
      <c r="A3919" s="3">
        <v>2260</v>
      </c>
      <c r="B3919" s="14">
        <f t="shared" si="1019"/>
        <v>3</v>
      </c>
      <c r="C3919" s="9">
        <f>IF(A3919=A3918,C3918,"")</f>
        <v>45567</v>
      </c>
      <c r="D3919" s="3" t="str">
        <f>IF(A3919=A3918,D3918,"")</f>
        <v>Dutto Mariano</v>
      </c>
      <c r="E3919" s="14" t="str">
        <f t="shared" si="1017"/>
        <v>2260Dutto Mariano3</v>
      </c>
      <c r="J3919" s="14" t="str">
        <f t="shared" si="1012"/>
        <v xml:space="preserve">Sacar caja de velocidad, placa, disco y crapodina. Cambiar kit de embrague completo. Limpieza. Armado. Control del tren delantero. Cambiar ambas bieletas de barra estabilizadora. Cambiar precap de direccion. Cambiar bujes de parrila.  </v>
      </c>
      <c r="L3919" s="3">
        <v>1</v>
      </c>
      <c r="M3919" s="10" t="s">
        <v>2158</v>
      </c>
      <c r="N3919" s="3" t="s">
        <v>2484</v>
      </c>
      <c r="O3919" s="158">
        <v>14545.46</v>
      </c>
      <c r="P3919" s="158">
        <v>3054.54</v>
      </c>
      <c r="Q3919" s="7">
        <v>17600</v>
      </c>
      <c r="S3919" s="8"/>
      <c r="T3919" s="11">
        <v>2</v>
      </c>
      <c r="U3919" s="158">
        <v>18181.82</v>
      </c>
      <c r="V3919" s="158">
        <v>3818.18</v>
      </c>
      <c r="W3919" s="76">
        <v>22000</v>
      </c>
      <c r="X3919" s="16">
        <f t="shared" si="1018"/>
        <v>44000</v>
      </c>
      <c r="AC3919" s="18">
        <f t="shared" si="1010"/>
        <v>0</v>
      </c>
      <c r="AD3919" s="19">
        <f t="shared" si="1013"/>
        <v>260000</v>
      </c>
      <c r="AE3919" s="21">
        <f t="shared" si="1009"/>
        <v>35200</v>
      </c>
      <c r="AF3919" s="20">
        <f t="shared" si="1014"/>
        <v>0</v>
      </c>
      <c r="AG3919" s="20">
        <f t="shared" si="1015"/>
        <v>0</v>
      </c>
      <c r="AH3919" s="20">
        <f t="shared" si="1016"/>
        <v>0</v>
      </c>
      <c r="AI3919" s="20"/>
      <c r="AJ3919" s="20"/>
      <c r="AK3919" s="20">
        <f t="shared" si="1011"/>
        <v>0</v>
      </c>
      <c r="AL3919" s="171"/>
    </row>
    <row r="3920" spans="1:38" ht="15.75" customHeight="1" x14ac:dyDescent="0.25">
      <c r="A3920" s="3">
        <v>2260</v>
      </c>
      <c r="B3920" s="14">
        <f t="shared" si="1019"/>
        <v>4</v>
      </c>
      <c r="C3920" s="9">
        <f>IF(A3920=A3919,C3919,"")</f>
        <v>45567</v>
      </c>
      <c r="D3920" s="3" t="str">
        <f>IF(A3920=A3919,D3919,"")</f>
        <v>Dutto Mariano</v>
      </c>
      <c r="E3920" s="14" t="str">
        <f t="shared" si="1017"/>
        <v>2260Dutto Mariano4</v>
      </c>
      <c r="J3920" s="14" t="str">
        <f t="shared" si="1012"/>
        <v xml:space="preserve">Sacar caja de velocidad, placa, disco y crapodina. Cambiar kit de embrague completo. Limpieza. Armado. Control del tren delantero. Cambiar ambas bieletas de barra estabilizadora. Cambiar precap de direccion. Cambiar bujes de parrila.   </v>
      </c>
      <c r="L3920" s="3">
        <v>1</v>
      </c>
      <c r="M3920" s="10" t="s">
        <v>3133</v>
      </c>
      <c r="N3920" s="3" t="s">
        <v>771</v>
      </c>
      <c r="O3920" s="158">
        <v>31900.83</v>
      </c>
      <c r="P3920" s="158">
        <v>6699.17</v>
      </c>
      <c r="Q3920" s="7">
        <v>38600</v>
      </c>
      <c r="S3920" s="8"/>
      <c r="T3920" s="11">
        <v>1</v>
      </c>
      <c r="U3920" s="158">
        <v>45454.55</v>
      </c>
      <c r="V3920" s="158">
        <v>9545.4500000000007</v>
      </c>
      <c r="W3920" s="76">
        <v>55000</v>
      </c>
      <c r="X3920" s="16">
        <f t="shared" si="1018"/>
        <v>55000</v>
      </c>
      <c r="AC3920" s="18">
        <f t="shared" si="1010"/>
        <v>0</v>
      </c>
      <c r="AD3920" s="19">
        <f t="shared" si="1013"/>
        <v>260000</v>
      </c>
      <c r="AE3920" s="21">
        <f t="shared" si="1009"/>
        <v>38600</v>
      </c>
      <c r="AF3920" s="20">
        <f t="shared" si="1014"/>
        <v>0</v>
      </c>
      <c r="AG3920" s="20">
        <f t="shared" si="1015"/>
        <v>0</v>
      </c>
      <c r="AH3920" s="20">
        <f t="shared" si="1016"/>
        <v>0</v>
      </c>
      <c r="AI3920" s="20"/>
      <c r="AJ3920" s="20"/>
      <c r="AK3920" s="20">
        <f t="shared" si="1011"/>
        <v>0</v>
      </c>
      <c r="AL3920" s="171"/>
    </row>
    <row r="3921" spans="1:38" ht="15.75" customHeight="1" x14ac:dyDescent="0.25">
      <c r="A3921" s="3">
        <v>2261</v>
      </c>
      <c r="B3921" s="14">
        <f t="shared" si="1019"/>
        <v>1</v>
      </c>
      <c r="C3921" s="9">
        <v>45568</v>
      </c>
      <c r="D3921" s="3" t="s">
        <v>616</v>
      </c>
      <c r="E3921" s="14" t="str">
        <f t="shared" si="1017"/>
        <v>2261Saladino Guillermo1</v>
      </c>
      <c r="F3921" s="119" t="s">
        <v>2600</v>
      </c>
      <c r="G3921" s="119" t="s">
        <v>2601</v>
      </c>
      <c r="H3921" s="119">
        <v>132343</v>
      </c>
      <c r="I3921" s="10" t="s">
        <v>2170</v>
      </c>
      <c r="J3921" s="14" t="str">
        <f t="shared" si="1012"/>
        <v>Service completo. Cambio de aceite y filtros. Control general del vehiculo.</v>
      </c>
      <c r="K3921" s="3" t="s">
        <v>2390</v>
      </c>
      <c r="L3921" s="3">
        <v>1</v>
      </c>
      <c r="M3921" s="10" t="s">
        <v>3490</v>
      </c>
      <c r="N3921" s="3" t="s">
        <v>771</v>
      </c>
      <c r="O3921" s="158">
        <v>4119.01</v>
      </c>
      <c r="P3921" s="158">
        <v>864.99</v>
      </c>
      <c r="Q3921" s="7">
        <v>4984</v>
      </c>
      <c r="S3921" s="8"/>
      <c r="T3921" s="11">
        <v>1</v>
      </c>
      <c r="U3921" s="158">
        <v>5785.13</v>
      </c>
      <c r="V3921" s="158">
        <v>1214.8699999999999</v>
      </c>
      <c r="W3921" s="76">
        <v>7000</v>
      </c>
      <c r="X3921" s="16">
        <f t="shared" si="1018"/>
        <v>7000</v>
      </c>
      <c r="Y3921" s="3">
        <v>1</v>
      </c>
      <c r="Z3921" s="114">
        <v>24793.39</v>
      </c>
      <c r="AA3921" s="114">
        <v>5206.6099999999997</v>
      </c>
      <c r="AB3921" s="4">
        <v>30000</v>
      </c>
      <c r="AC3921" s="18">
        <f t="shared" si="1010"/>
        <v>30000</v>
      </c>
      <c r="AD3921" s="19">
        <f t="shared" si="1013"/>
        <v>30000</v>
      </c>
      <c r="AE3921" s="21">
        <f t="shared" si="1009"/>
        <v>4984</v>
      </c>
      <c r="AF3921" s="20">
        <f t="shared" si="1014"/>
        <v>89830.39</v>
      </c>
      <c r="AG3921" s="20">
        <f t="shared" si="1015"/>
        <v>231000</v>
      </c>
      <c r="AH3921" s="20">
        <f t="shared" si="1016"/>
        <v>30000</v>
      </c>
      <c r="AI3921" s="20"/>
      <c r="AJ3921" s="20"/>
      <c r="AK3921" s="20">
        <f t="shared" si="1011"/>
        <v>261000</v>
      </c>
      <c r="AL3921" s="171"/>
    </row>
    <row r="3922" spans="1:38" ht="15.75" customHeight="1" x14ac:dyDescent="0.25">
      <c r="A3922" s="3">
        <v>2261</v>
      </c>
      <c r="B3922" s="14">
        <f t="shared" si="1019"/>
        <v>2</v>
      </c>
      <c r="C3922" s="9">
        <f>IF(A3922=A3921,C3921,"")</f>
        <v>45568</v>
      </c>
      <c r="D3922" s="3" t="str">
        <f>IF(A3922=A3921,D3921,"")</f>
        <v>Saladino Guillermo</v>
      </c>
      <c r="E3922" s="14" t="str">
        <f t="shared" si="1017"/>
        <v>2261Saladino Guillermo2</v>
      </c>
      <c r="J3922" s="14" t="str">
        <f t="shared" si="1012"/>
        <v xml:space="preserve">Service completo. Cambio de aceite y filtros. Control general del vehiculo. </v>
      </c>
      <c r="L3922" s="3">
        <v>1</v>
      </c>
      <c r="M3922" s="10" t="s">
        <v>4480</v>
      </c>
      <c r="N3922" s="3" t="s">
        <v>771</v>
      </c>
      <c r="O3922" s="158">
        <v>13671.08</v>
      </c>
      <c r="P3922" s="158">
        <v>2870.92</v>
      </c>
      <c r="Q3922" s="7">
        <v>16542</v>
      </c>
      <c r="S3922" s="8"/>
      <c r="T3922" s="11">
        <v>1</v>
      </c>
      <c r="U3922" s="158">
        <v>19421.490000000002</v>
      </c>
      <c r="V3922" s="158">
        <v>4078.51</v>
      </c>
      <c r="W3922" s="76">
        <v>23500</v>
      </c>
      <c r="X3922" s="16">
        <f t="shared" si="1018"/>
        <v>23500</v>
      </c>
      <c r="AC3922" s="18">
        <f t="shared" si="1010"/>
        <v>0</v>
      </c>
      <c r="AD3922" s="19">
        <f t="shared" si="1013"/>
        <v>30000</v>
      </c>
      <c r="AE3922" s="21">
        <f t="shared" si="1009"/>
        <v>16542</v>
      </c>
      <c r="AF3922" s="20">
        <f t="shared" si="1014"/>
        <v>0</v>
      </c>
      <c r="AG3922" s="20">
        <f t="shared" si="1015"/>
        <v>0</v>
      </c>
      <c r="AH3922" s="20">
        <f t="shared" si="1016"/>
        <v>0</v>
      </c>
      <c r="AI3922" s="20"/>
      <c r="AJ3922" s="20"/>
      <c r="AK3922" s="20">
        <f t="shared" si="1011"/>
        <v>0</v>
      </c>
      <c r="AL3922" s="171"/>
    </row>
    <row r="3923" spans="1:38" ht="15.75" customHeight="1" x14ac:dyDescent="0.25">
      <c r="A3923" s="3">
        <v>2261</v>
      </c>
      <c r="B3923" s="14">
        <f t="shared" si="1019"/>
        <v>3</v>
      </c>
      <c r="C3923" s="9">
        <f>IF(A3923=A3922,C3922,"")</f>
        <v>45568</v>
      </c>
      <c r="D3923" s="3" t="str">
        <f>IF(A3923=A3922,D3922,"")</f>
        <v>Saladino Guillermo</v>
      </c>
      <c r="E3923" s="14" t="str">
        <f t="shared" si="1017"/>
        <v>2261Saladino Guillermo3</v>
      </c>
      <c r="J3923" s="14" t="str">
        <f t="shared" si="1012"/>
        <v xml:space="preserve">Service completo. Cambio de aceite y filtros. Control general del vehiculo.  </v>
      </c>
      <c r="L3923" s="3">
        <v>1</v>
      </c>
      <c r="M3923" s="10" t="s">
        <v>4481</v>
      </c>
      <c r="N3923" s="3" t="s">
        <v>771</v>
      </c>
      <c r="O3923" s="158">
        <v>20825</v>
      </c>
      <c r="P3923" s="158">
        <v>4373.25</v>
      </c>
      <c r="Q3923" s="7">
        <v>25198.25</v>
      </c>
      <c r="S3923" s="8"/>
      <c r="T3923" s="11">
        <v>1</v>
      </c>
      <c r="U3923" s="158">
        <v>28925.62</v>
      </c>
      <c r="V3923" s="158">
        <v>6074.38</v>
      </c>
      <c r="W3923" s="76">
        <v>35000</v>
      </c>
      <c r="X3923" s="16">
        <f t="shared" si="1018"/>
        <v>35000</v>
      </c>
      <c r="AC3923" s="18">
        <f t="shared" si="1010"/>
        <v>0</v>
      </c>
      <c r="AD3923" s="19">
        <f t="shared" si="1013"/>
        <v>30000</v>
      </c>
      <c r="AE3923" s="21">
        <f t="shared" si="1009"/>
        <v>25198.25</v>
      </c>
      <c r="AF3923" s="20">
        <f t="shared" si="1014"/>
        <v>0</v>
      </c>
      <c r="AG3923" s="20">
        <f t="shared" si="1015"/>
        <v>0</v>
      </c>
      <c r="AH3923" s="20">
        <f t="shared" si="1016"/>
        <v>0</v>
      </c>
      <c r="AI3923" s="20"/>
      <c r="AJ3923" s="20"/>
      <c r="AK3923" s="20">
        <f t="shared" si="1011"/>
        <v>0</v>
      </c>
      <c r="AL3923" s="171"/>
    </row>
    <row r="3924" spans="1:38" ht="15.75" customHeight="1" x14ac:dyDescent="0.25">
      <c r="A3924" s="3">
        <v>2261</v>
      </c>
      <c r="B3924" s="14">
        <f t="shared" si="1019"/>
        <v>4</v>
      </c>
      <c r="C3924" s="9">
        <f>IF(A3924=A3923,C3923,"")</f>
        <v>45568</v>
      </c>
      <c r="D3924" s="3" t="str">
        <f>IF(A3924=A3923,D3923,"")</f>
        <v>Saladino Guillermo</v>
      </c>
      <c r="E3924" s="14" t="str">
        <f t="shared" si="1017"/>
        <v>2261Saladino Guillermo4</v>
      </c>
      <c r="J3924" s="14" t="str">
        <f t="shared" si="1012"/>
        <v xml:space="preserve">Service completo. Cambio de aceite y filtros. Control general del vehiculo.   </v>
      </c>
      <c r="L3924" s="3">
        <v>1</v>
      </c>
      <c r="M3924" s="10" t="s">
        <v>4482</v>
      </c>
      <c r="N3924" s="3" t="s">
        <v>771</v>
      </c>
      <c r="O3924" s="158">
        <v>30642.51</v>
      </c>
      <c r="P3924" s="158">
        <v>6434.92</v>
      </c>
      <c r="Q3924" s="7">
        <v>37077.43</v>
      </c>
      <c r="S3924" s="8"/>
      <c r="T3924" s="11">
        <v>1</v>
      </c>
      <c r="U3924" s="158">
        <v>42561.99</v>
      </c>
      <c r="V3924" s="158">
        <v>8938.01</v>
      </c>
      <c r="W3924" s="76">
        <v>51500</v>
      </c>
      <c r="X3924" s="16">
        <f t="shared" si="1018"/>
        <v>51500</v>
      </c>
      <c r="AC3924" s="18">
        <f t="shared" si="1010"/>
        <v>0</v>
      </c>
      <c r="AD3924" s="19">
        <f t="shared" si="1013"/>
        <v>30000</v>
      </c>
      <c r="AE3924" s="21">
        <f t="shared" si="1009"/>
        <v>37077.43</v>
      </c>
      <c r="AF3924" s="20">
        <f t="shared" si="1014"/>
        <v>0</v>
      </c>
      <c r="AG3924" s="20">
        <f t="shared" si="1015"/>
        <v>0</v>
      </c>
      <c r="AH3924" s="20">
        <f t="shared" si="1016"/>
        <v>0</v>
      </c>
      <c r="AI3924" s="20"/>
      <c r="AJ3924" s="20"/>
      <c r="AK3924" s="20">
        <f t="shared" si="1011"/>
        <v>0</v>
      </c>
      <c r="AL3924" s="171"/>
    </row>
    <row r="3925" spans="1:38" ht="15.75" customHeight="1" x14ac:dyDescent="0.25">
      <c r="A3925" s="3">
        <v>2261</v>
      </c>
      <c r="B3925" s="14">
        <f t="shared" si="1019"/>
        <v>5</v>
      </c>
      <c r="C3925" s="9">
        <f>IF(A3925=A3924,C3924,"")</f>
        <v>45568</v>
      </c>
      <c r="D3925" s="3" t="str">
        <f>IF(A3925=A3924,D3924,"")</f>
        <v>Saladino Guillermo</v>
      </c>
      <c r="E3925" s="14" t="str">
        <f t="shared" si="1017"/>
        <v>2261Saladino Guillermo5</v>
      </c>
      <c r="J3925" s="14" t="str">
        <f t="shared" si="1012"/>
        <v xml:space="preserve">Service completo. Cambio de aceite y filtros. Control general del vehiculo.    </v>
      </c>
      <c r="L3925" s="3">
        <v>1</v>
      </c>
      <c r="M3925" s="10" t="s">
        <v>222</v>
      </c>
      <c r="N3925" s="3" t="s">
        <v>771</v>
      </c>
      <c r="O3925" s="158">
        <v>4982.41</v>
      </c>
      <c r="P3925" s="158">
        <v>1046.3</v>
      </c>
      <c r="Q3925" s="7">
        <v>6028.71</v>
      </c>
      <c r="S3925" s="8"/>
      <c r="T3925" s="11">
        <v>6</v>
      </c>
      <c r="U3925" s="158">
        <v>14876.04</v>
      </c>
      <c r="V3925" s="158">
        <v>3123.96</v>
      </c>
      <c r="W3925" s="76">
        <v>19000</v>
      </c>
      <c r="X3925" s="16">
        <f t="shared" si="1018"/>
        <v>114000</v>
      </c>
      <c r="AC3925" s="18">
        <f t="shared" si="1010"/>
        <v>0</v>
      </c>
      <c r="AD3925" s="19">
        <f t="shared" si="1013"/>
        <v>30000</v>
      </c>
      <c r="AE3925" s="21">
        <f t="shared" si="1009"/>
        <v>36172.26</v>
      </c>
      <c r="AF3925" s="20">
        <f t="shared" si="1014"/>
        <v>0</v>
      </c>
      <c r="AG3925" s="20">
        <f t="shared" si="1015"/>
        <v>0</v>
      </c>
      <c r="AH3925" s="20">
        <f t="shared" si="1016"/>
        <v>0</v>
      </c>
      <c r="AI3925" s="20"/>
      <c r="AJ3925" s="20"/>
      <c r="AK3925" s="20">
        <f t="shared" si="1011"/>
        <v>0</v>
      </c>
      <c r="AL3925" s="171"/>
    </row>
    <row r="3926" spans="1:38" ht="15.75" customHeight="1" x14ac:dyDescent="0.25">
      <c r="A3926" s="3">
        <v>2262</v>
      </c>
      <c r="B3926" s="14">
        <f t="shared" si="1019"/>
        <v>1</v>
      </c>
      <c r="C3926" s="9">
        <v>45569</v>
      </c>
      <c r="D3926" s="3" t="s">
        <v>4483</v>
      </c>
      <c r="E3926" s="14" t="str">
        <f t="shared" si="1017"/>
        <v>2262Principi Carlos1</v>
      </c>
      <c r="F3926" s="119" t="s">
        <v>4484</v>
      </c>
      <c r="G3926" s="119" t="s">
        <v>1095</v>
      </c>
      <c r="H3926" s="119">
        <v>96945</v>
      </c>
      <c r="I3926" s="10" t="s">
        <v>4485</v>
      </c>
      <c r="J3926" s="14" t="str">
        <f t="shared" si="1012"/>
        <v>Service. Cambio de aceite y filtros. Control general del vehiculo. Colocar en correcta posicion espirales traseros. Proteger con manguera en ambos extremos. Control del tren delantero. Cambiar precap de direccion de rueda delantera derecha. Regulacion de convergencia y posicion de volante. Reajustar carter y motor. Limpieza. Sacar ambos amortiguadores delanteros. Reparar con fuelles y topes de amortiguador nuevos. Armado total.</v>
      </c>
      <c r="K3926" s="3" t="s">
        <v>1512</v>
      </c>
      <c r="L3926" s="3">
        <v>1</v>
      </c>
      <c r="M3926" s="10" t="s">
        <v>4486</v>
      </c>
      <c r="N3926" s="3" t="s">
        <v>734</v>
      </c>
      <c r="O3926" s="158">
        <v>11570.25</v>
      </c>
      <c r="P3926" s="158">
        <v>2429.75</v>
      </c>
      <c r="Q3926" s="7">
        <v>14000</v>
      </c>
      <c r="S3926" s="8"/>
      <c r="T3926" s="11">
        <v>2</v>
      </c>
      <c r="U3926" s="158">
        <v>14876.04</v>
      </c>
      <c r="V3926" s="158">
        <v>3123.96</v>
      </c>
      <c r="W3926" s="76">
        <v>18000</v>
      </c>
      <c r="X3926" s="16">
        <f t="shared" si="1018"/>
        <v>36000</v>
      </c>
      <c r="Y3926" s="3">
        <v>1</v>
      </c>
      <c r="Z3926" s="114">
        <v>206611.57</v>
      </c>
      <c r="AA3926" s="114">
        <v>43388.43</v>
      </c>
      <c r="AB3926" s="4">
        <v>250000</v>
      </c>
      <c r="AC3926" s="18">
        <f t="shared" si="1010"/>
        <v>250000</v>
      </c>
      <c r="AD3926" s="19">
        <f t="shared" si="1013"/>
        <v>250000</v>
      </c>
      <c r="AE3926" s="21">
        <f t="shared" si="1009"/>
        <v>28000</v>
      </c>
      <c r="AF3926" s="20">
        <f t="shared" si="1014"/>
        <v>50760.22</v>
      </c>
      <c r="AG3926" s="20">
        <f t="shared" si="1015"/>
        <v>139000</v>
      </c>
      <c r="AH3926" s="20">
        <f t="shared" si="1016"/>
        <v>250000</v>
      </c>
      <c r="AI3926" s="20"/>
      <c r="AJ3926" s="20"/>
      <c r="AK3926" s="20">
        <f t="shared" si="1011"/>
        <v>389000</v>
      </c>
      <c r="AL3926" s="171"/>
    </row>
    <row r="3927" spans="1:38" ht="15.75" customHeight="1" x14ac:dyDescent="0.25">
      <c r="A3927" s="3">
        <v>2262</v>
      </c>
      <c r="B3927" s="14">
        <f t="shared" si="1019"/>
        <v>2</v>
      </c>
      <c r="C3927" s="9">
        <f>IF(A3927=A3926,C3926,"")</f>
        <v>45569</v>
      </c>
      <c r="D3927" s="3" t="str">
        <f>IF(A3927=A3926,D3926,"")</f>
        <v>Principi Carlos</v>
      </c>
      <c r="E3927" s="14" t="str">
        <f t="shared" si="1017"/>
        <v>2262Principi Carlos2</v>
      </c>
      <c r="J3927" s="14" t="str">
        <f t="shared" si="1012"/>
        <v xml:space="preserve">Service. Cambio de aceite y filtros. Control general del vehiculo. Colocar en correcta posicion espirales traseros. Proteger con manguera en ambos extremos. Control del tren delantero. Cambiar precap de direccion de rueda delantera derecha. Regulacion de convergencia y posicion de volante. Reajustar carter y motor. Limpieza. Sacar ambos amortiguadores delanteros. Reparar con fuelles y topes de amortiguador nuevos. Armado total. </v>
      </c>
      <c r="L3927" s="3">
        <v>1</v>
      </c>
      <c r="M3927" s="10" t="s">
        <v>2362</v>
      </c>
      <c r="N3927" s="3" t="s">
        <v>2484</v>
      </c>
      <c r="O3927" s="99">
        <v>14462.81</v>
      </c>
      <c r="P3927" s="158">
        <v>3037.19</v>
      </c>
      <c r="Q3927" s="7">
        <v>17500</v>
      </c>
      <c r="S3927" s="8"/>
      <c r="T3927" s="11">
        <v>1</v>
      </c>
      <c r="U3927" s="158">
        <v>18181.82</v>
      </c>
      <c r="V3927" s="158">
        <v>3818.18</v>
      </c>
      <c r="W3927" s="76">
        <v>22000</v>
      </c>
      <c r="X3927" s="16">
        <f t="shared" si="1018"/>
        <v>22000</v>
      </c>
      <c r="AC3927" s="18">
        <f t="shared" si="1010"/>
        <v>0</v>
      </c>
      <c r="AD3927" s="19">
        <f t="shared" si="1013"/>
        <v>250000</v>
      </c>
      <c r="AE3927" s="21">
        <f t="shared" si="1009"/>
        <v>17500</v>
      </c>
      <c r="AF3927" s="20">
        <f t="shared" si="1014"/>
        <v>0</v>
      </c>
      <c r="AG3927" s="20">
        <f t="shared" si="1015"/>
        <v>0</v>
      </c>
      <c r="AH3927" s="20">
        <f t="shared" si="1016"/>
        <v>0</v>
      </c>
      <c r="AI3927" s="20"/>
      <c r="AJ3927" s="20"/>
      <c r="AK3927" s="20">
        <f t="shared" si="1011"/>
        <v>0</v>
      </c>
      <c r="AL3927" s="171"/>
    </row>
    <row r="3928" spans="1:38" ht="15.75" customHeight="1" x14ac:dyDescent="0.25">
      <c r="A3928" s="3">
        <v>2262</v>
      </c>
      <c r="B3928" s="14">
        <f t="shared" si="1019"/>
        <v>3</v>
      </c>
      <c r="C3928" s="9">
        <f>IF(A3928=A3927,C3927,"")</f>
        <v>45569</v>
      </c>
      <c r="D3928" s="3" t="str">
        <f>IF(A3928=A3927,D3927,"")</f>
        <v>Principi Carlos</v>
      </c>
      <c r="E3928" s="14" t="str">
        <f t="shared" si="1017"/>
        <v>2262Principi Carlos3</v>
      </c>
      <c r="J3928" s="14" t="str">
        <f t="shared" si="1012"/>
        <v xml:space="preserve">Service. Cambio de aceite y filtros. Control general del vehiculo. Colocar en correcta posicion espirales traseros. Proteger con manguera en ambos extremos. Control del tren delantero. Cambiar precap de direccion de rueda delantera derecha. Regulacion de convergencia y posicion de volante. Reajustar carter y motor. Limpieza. Sacar ambos amortiguadores delanteros. Reparar con fuelles y topes de amortiguador nuevos. Armado total.  </v>
      </c>
      <c r="L3928" s="3">
        <v>1</v>
      </c>
      <c r="M3928" s="10" t="s">
        <v>4160</v>
      </c>
      <c r="N3928" s="3" t="s">
        <v>771</v>
      </c>
      <c r="O3928" s="158">
        <v>1239.67</v>
      </c>
      <c r="P3928" s="158">
        <v>260.33</v>
      </c>
      <c r="Q3928" s="7">
        <v>1500</v>
      </c>
      <c r="S3928" s="8"/>
      <c r="T3928" s="11">
        <v>1</v>
      </c>
      <c r="U3928" s="158">
        <v>1652.9</v>
      </c>
      <c r="V3928" s="158">
        <v>347.1</v>
      </c>
      <c r="W3928" s="76">
        <v>2000</v>
      </c>
      <c r="X3928" s="16">
        <f t="shared" si="1018"/>
        <v>2000</v>
      </c>
      <c r="AC3928" s="18">
        <f t="shared" si="1010"/>
        <v>0</v>
      </c>
      <c r="AD3928" s="19">
        <f t="shared" si="1013"/>
        <v>250000</v>
      </c>
      <c r="AE3928" s="21">
        <f t="shared" si="1009"/>
        <v>1500</v>
      </c>
      <c r="AF3928" s="20">
        <f t="shared" si="1014"/>
        <v>0</v>
      </c>
      <c r="AG3928" s="20">
        <f t="shared" si="1015"/>
        <v>0</v>
      </c>
      <c r="AH3928" s="20">
        <f t="shared" si="1016"/>
        <v>0</v>
      </c>
      <c r="AI3928" s="20"/>
      <c r="AJ3928" s="20"/>
      <c r="AK3928" s="20">
        <f t="shared" si="1011"/>
        <v>0</v>
      </c>
      <c r="AL3928" s="171"/>
    </row>
    <row r="3929" spans="1:38" ht="15.75" customHeight="1" x14ac:dyDescent="0.25">
      <c r="A3929" s="3">
        <v>2262</v>
      </c>
      <c r="B3929" s="14">
        <f t="shared" si="1019"/>
        <v>4</v>
      </c>
      <c r="C3929" s="9">
        <f>IF(A3929=A3928,C3928,"")</f>
        <v>45569</v>
      </c>
      <c r="D3929" s="3" t="str">
        <f>IF(A3929=A3928,D3928,"")</f>
        <v>Principi Carlos</v>
      </c>
      <c r="E3929" s="14" t="str">
        <f t="shared" si="1017"/>
        <v>2262Principi Carlos4</v>
      </c>
      <c r="J3929" s="14" t="str">
        <f t="shared" si="1012"/>
        <v xml:space="preserve">Service. Cambio de aceite y filtros. Control general del vehiculo. Colocar en correcta posicion espirales traseros. Proteger con manguera en ambos extremos. Control del tren delantero. Cambiar precap de direccion de rueda delantera derecha. Regulacion de convergencia y posicion de volante. Reajustar carter y motor. Limpieza. Sacar ambos amortiguadores delanteros. Reparar con fuelles y topes de amortiguador nuevos. Armado total.   </v>
      </c>
      <c r="L3929" s="3">
        <v>1</v>
      </c>
      <c r="M3929" s="10" t="s">
        <v>2968</v>
      </c>
      <c r="N3929" s="3" t="s">
        <v>771</v>
      </c>
      <c r="O3929" s="158">
        <v>4243.8100000000004</v>
      </c>
      <c r="P3929" s="158">
        <v>891.19</v>
      </c>
      <c r="Q3929" s="7">
        <v>5135</v>
      </c>
      <c r="S3929" s="8"/>
      <c r="T3929" s="11">
        <v>1</v>
      </c>
      <c r="U3929" s="158">
        <v>6611.57</v>
      </c>
      <c r="V3929" s="158">
        <v>1388.43</v>
      </c>
      <c r="W3929" s="76">
        <v>8000</v>
      </c>
      <c r="X3929" s="16">
        <f t="shared" si="1018"/>
        <v>8000</v>
      </c>
      <c r="AC3929" s="18">
        <f t="shared" si="1010"/>
        <v>0</v>
      </c>
      <c r="AD3929" s="19">
        <f t="shared" si="1013"/>
        <v>250000</v>
      </c>
      <c r="AE3929" s="21">
        <f t="shared" ref="AE3929:AE3992" si="1020">+(Q3929)*T3929</f>
        <v>5135</v>
      </c>
      <c r="AF3929" s="20">
        <f t="shared" si="1014"/>
        <v>0</v>
      </c>
      <c r="AG3929" s="20">
        <f t="shared" si="1015"/>
        <v>0</v>
      </c>
      <c r="AH3929" s="20">
        <f t="shared" si="1016"/>
        <v>0</v>
      </c>
      <c r="AI3929" s="20"/>
      <c r="AJ3929" s="20"/>
      <c r="AK3929" s="20">
        <f t="shared" si="1011"/>
        <v>0</v>
      </c>
      <c r="AL3929" s="171"/>
    </row>
    <row r="3930" spans="1:38" ht="15.75" customHeight="1" x14ac:dyDescent="0.25">
      <c r="A3930" s="3">
        <v>2262</v>
      </c>
      <c r="B3930" s="14">
        <f t="shared" si="1019"/>
        <v>5</v>
      </c>
      <c r="C3930" s="9">
        <f>IF(A3930=A3929,C3929,"")</f>
        <v>45569</v>
      </c>
      <c r="D3930" s="3" t="str">
        <f>IF(A3930=A3929,D3929,"")</f>
        <v>Principi Carlos</v>
      </c>
      <c r="E3930" s="14" t="str">
        <f t="shared" si="1017"/>
        <v>2262Principi Carlos5</v>
      </c>
      <c r="J3930" s="14" t="str">
        <f t="shared" si="1012"/>
        <v xml:space="preserve">Service. Cambio de aceite y filtros. Control general del vehiculo. Colocar en correcta posicion espirales traseros. Proteger con manguera en ambos extremos. Control del tren delantero. Cambiar precap de direccion de rueda delantera derecha. Regulacion de convergencia y posicion de volante. Reajustar carter y motor. Limpieza. Sacar ambos amortiguadores delanteros. Reparar con fuelles y topes de amortiguador nuevos. Armado total.    </v>
      </c>
      <c r="L3930" s="3">
        <v>1</v>
      </c>
      <c r="M3930" s="10" t="s">
        <v>4487</v>
      </c>
      <c r="N3930" s="3" t="s">
        <v>771</v>
      </c>
      <c r="O3930" s="158">
        <v>7437.51</v>
      </c>
      <c r="P3930" s="158">
        <v>1561.87</v>
      </c>
      <c r="Q3930" s="7">
        <v>8999.3799999999992</v>
      </c>
      <c r="S3930" s="8"/>
      <c r="T3930" s="11">
        <v>1</v>
      </c>
      <c r="U3930" s="158">
        <v>10330.58</v>
      </c>
      <c r="V3930" s="158">
        <v>2169.42</v>
      </c>
      <c r="W3930" s="76">
        <v>12500</v>
      </c>
      <c r="X3930" s="16">
        <f t="shared" si="1018"/>
        <v>12500</v>
      </c>
      <c r="AC3930" s="18">
        <f t="shared" si="1010"/>
        <v>0</v>
      </c>
      <c r="AD3930" s="19">
        <f t="shared" si="1013"/>
        <v>250000</v>
      </c>
      <c r="AE3930" s="21">
        <f t="shared" si="1020"/>
        <v>8999.3799999999992</v>
      </c>
      <c r="AF3930" s="20">
        <f t="shared" si="1014"/>
        <v>0</v>
      </c>
      <c r="AG3930" s="20">
        <f t="shared" si="1015"/>
        <v>0</v>
      </c>
      <c r="AH3930" s="20">
        <f t="shared" si="1016"/>
        <v>0</v>
      </c>
      <c r="AI3930" s="20"/>
      <c r="AJ3930" s="20"/>
      <c r="AK3930" s="20">
        <f t="shared" si="1011"/>
        <v>0</v>
      </c>
      <c r="AL3930" s="171"/>
    </row>
    <row r="3931" spans="1:38" ht="15.75" customHeight="1" x14ac:dyDescent="0.25">
      <c r="A3931" s="3">
        <v>2262</v>
      </c>
      <c r="B3931" s="14">
        <f t="shared" si="1019"/>
        <v>6</v>
      </c>
      <c r="C3931" s="9">
        <f>IF(A3931=A3930,C3930,"")</f>
        <v>45569</v>
      </c>
      <c r="D3931" s="3" t="str">
        <f>IF(A3931=A3930,D3930,"")</f>
        <v>Principi Carlos</v>
      </c>
      <c r="E3931" s="14" t="str">
        <f t="shared" si="1017"/>
        <v>2262Principi Carlos6</v>
      </c>
      <c r="J3931" s="14" t="str">
        <f t="shared" si="1012"/>
        <v xml:space="preserve">Service. Cambio de aceite y filtros. Control general del vehiculo. Colocar en correcta posicion espirales traseros. Proteger con manguera en ambos extremos. Control del tren delantero. Cambiar precap de direccion de rueda delantera derecha. Regulacion de convergencia y posicion de volante. Reajustar carter y motor. Limpieza. Sacar ambos amortiguadores delanteros. Reparar con fuelles y topes de amortiguador nuevos. Armado total.     </v>
      </c>
      <c r="L3931" s="3">
        <v>1</v>
      </c>
      <c r="M3931" s="10" t="s">
        <v>728</v>
      </c>
      <c r="N3931" s="3" t="s">
        <v>771</v>
      </c>
      <c r="O3931" s="158">
        <v>2996.57</v>
      </c>
      <c r="P3931" s="158">
        <v>629.27</v>
      </c>
      <c r="Q3931" s="7">
        <v>3625.84</v>
      </c>
      <c r="S3931" s="8"/>
      <c r="T3931" s="11">
        <v>4.5</v>
      </c>
      <c r="U3931" s="158">
        <v>10743.81</v>
      </c>
      <c r="V3931" s="158">
        <v>2256.19</v>
      </c>
      <c r="W3931" s="76">
        <v>13000</v>
      </c>
      <c r="X3931" s="16">
        <f t="shared" si="1018"/>
        <v>58500</v>
      </c>
      <c r="AC3931" s="18">
        <f t="shared" si="1010"/>
        <v>0</v>
      </c>
      <c r="AD3931" s="19">
        <f t="shared" si="1013"/>
        <v>250000</v>
      </c>
      <c r="AE3931" s="21">
        <f t="shared" si="1020"/>
        <v>16316.28</v>
      </c>
      <c r="AF3931" s="20">
        <f t="shared" si="1014"/>
        <v>0</v>
      </c>
      <c r="AG3931" s="20">
        <f t="shared" si="1015"/>
        <v>0</v>
      </c>
      <c r="AH3931" s="20">
        <f t="shared" si="1016"/>
        <v>0</v>
      </c>
      <c r="AI3931" s="20"/>
      <c r="AJ3931" s="20"/>
      <c r="AK3931" s="20">
        <f t="shared" si="1011"/>
        <v>0</v>
      </c>
      <c r="AL3931" s="171"/>
    </row>
    <row r="3932" spans="1:38" ht="15.75" customHeight="1" x14ac:dyDescent="0.25">
      <c r="A3932" s="3">
        <v>2263</v>
      </c>
      <c r="B3932" s="14">
        <f t="shared" si="1019"/>
        <v>1</v>
      </c>
      <c r="C3932" s="9">
        <v>45569</v>
      </c>
      <c r="D3932" s="3" t="s">
        <v>485</v>
      </c>
      <c r="E3932" s="14" t="str">
        <f t="shared" si="1017"/>
        <v>2263Mandrile Sebastian1</v>
      </c>
      <c r="F3932" s="119" t="s">
        <v>3266</v>
      </c>
      <c r="G3932" s="119" t="s">
        <v>2785</v>
      </c>
      <c r="H3932" s="119">
        <v>91064</v>
      </c>
      <c r="I3932" s="10" t="s">
        <v>4488</v>
      </c>
      <c r="J3932" s="14" t="str">
        <f t="shared" si="1012"/>
        <v>Service completo. Cambio de aceite y filtros. Control general del vehiculo. Cambiar fuelle de homocinetica lado derecho. Lavado motor.</v>
      </c>
      <c r="K3932" s="3" t="s">
        <v>2390</v>
      </c>
      <c r="L3932" s="3">
        <v>1</v>
      </c>
      <c r="M3932" s="10" t="s">
        <v>918</v>
      </c>
      <c r="N3932" s="3" t="s">
        <v>771</v>
      </c>
      <c r="O3932" s="158">
        <v>53550</v>
      </c>
      <c r="P3932" s="158">
        <v>11245.5</v>
      </c>
      <c r="Q3932" s="7">
        <v>64795.5</v>
      </c>
      <c r="S3932" s="8"/>
      <c r="T3932" s="11">
        <v>1</v>
      </c>
      <c r="U3932" s="158">
        <v>74380.17</v>
      </c>
      <c r="V3932" s="158">
        <v>15619.83</v>
      </c>
      <c r="W3932" s="76">
        <v>90000</v>
      </c>
      <c r="X3932" s="16">
        <f t="shared" si="1018"/>
        <v>90000</v>
      </c>
      <c r="Y3932" s="3">
        <v>1</v>
      </c>
      <c r="Z3932" s="114">
        <v>107438.02</v>
      </c>
      <c r="AA3932" s="114">
        <v>22561.98</v>
      </c>
      <c r="AB3932" s="4">
        <v>130000</v>
      </c>
      <c r="AC3932" s="18">
        <f t="shared" si="1010"/>
        <v>130000</v>
      </c>
      <c r="AD3932" s="19">
        <f t="shared" si="1013"/>
        <v>130000</v>
      </c>
      <c r="AE3932" s="21">
        <f t="shared" si="1020"/>
        <v>64795.5</v>
      </c>
      <c r="AF3932" s="20">
        <f t="shared" si="1014"/>
        <v>80624.210000000006</v>
      </c>
      <c r="AG3932" s="20">
        <f t="shared" si="1015"/>
        <v>273800</v>
      </c>
      <c r="AH3932" s="20">
        <f t="shared" si="1016"/>
        <v>130000</v>
      </c>
      <c r="AI3932" s="20"/>
      <c r="AJ3932" s="20"/>
      <c r="AK3932" s="20">
        <f t="shared" si="1011"/>
        <v>403800</v>
      </c>
      <c r="AL3932" s="171">
        <v>87</v>
      </c>
    </row>
    <row r="3933" spans="1:38" ht="15.75" customHeight="1" x14ac:dyDescent="0.25">
      <c r="A3933" s="3">
        <v>2263</v>
      </c>
      <c r="B3933" s="14">
        <f t="shared" si="1019"/>
        <v>2</v>
      </c>
      <c r="C3933" s="9">
        <f>IF(A3933=A3932,C3932,"")</f>
        <v>45569</v>
      </c>
      <c r="D3933" s="3" t="str">
        <f>IF(A3933=A3932,D3932,"")</f>
        <v>Mandrile Sebastian</v>
      </c>
      <c r="E3933" s="14" t="str">
        <f t="shared" si="1017"/>
        <v>2263Mandrile Sebastian2</v>
      </c>
      <c r="J3933" s="14" t="str">
        <f t="shared" si="1012"/>
        <v xml:space="preserve">Service completo. Cambio de aceite y filtros. Control general del vehiculo. Cambiar fuelle de homocinetica lado derecho. Lavado motor. </v>
      </c>
      <c r="L3933" s="3">
        <v>1</v>
      </c>
      <c r="M3933" s="10" t="s">
        <v>222</v>
      </c>
      <c r="N3933" s="3" t="s">
        <v>771</v>
      </c>
      <c r="O3933" s="158">
        <v>4982.41</v>
      </c>
      <c r="P3933" s="158">
        <v>1046.3</v>
      </c>
      <c r="Q3933" s="7">
        <v>6028.71</v>
      </c>
      <c r="S3933" s="8"/>
      <c r="T3933" s="11">
        <v>9</v>
      </c>
      <c r="U3933" s="158">
        <v>15702.48</v>
      </c>
      <c r="V3933" s="158">
        <v>3297.52</v>
      </c>
      <c r="W3933" s="76">
        <v>19000</v>
      </c>
      <c r="X3933" s="16">
        <f t="shared" si="1018"/>
        <v>171000</v>
      </c>
      <c r="AC3933" s="18">
        <f t="shared" si="1010"/>
        <v>0</v>
      </c>
      <c r="AD3933" s="19">
        <f t="shared" si="1013"/>
        <v>130000</v>
      </c>
      <c r="AE3933" s="21">
        <f t="shared" si="1020"/>
        <v>54258.39</v>
      </c>
      <c r="AF3933" s="20">
        <f t="shared" si="1014"/>
        <v>0</v>
      </c>
      <c r="AG3933" s="20">
        <f t="shared" si="1015"/>
        <v>0</v>
      </c>
      <c r="AH3933" s="20">
        <f t="shared" si="1016"/>
        <v>0</v>
      </c>
      <c r="AI3933" s="20"/>
      <c r="AJ3933" s="20"/>
      <c r="AK3933" s="20">
        <f t="shared" si="1011"/>
        <v>0</v>
      </c>
      <c r="AL3933" s="171"/>
    </row>
    <row r="3934" spans="1:38" ht="15.75" customHeight="1" x14ac:dyDescent="0.25">
      <c r="A3934" s="3">
        <v>2263</v>
      </c>
      <c r="B3934" s="14">
        <f t="shared" si="1019"/>
        <v>3</v>
      </c>
      <c r="C3934" s="9">
        <f>IF(A3934=A3933,C3933,"")</f>
        <v>45569</v>
      </c>
      <c r="D3934" s="3" t="str">
        <f>IF(A3934=A3933,D3933,"")</f>
        <v>Mandrile Sebastian</v>
      </c>
      <c r="E3934" s="14" t="str">
        <f t="shared" si="1017"/>
        <v>2263Mandrile Sebastian3</v>
      </c>
      <c r="J3934" s="14" t="str">
        <f t="shared" si="1012"/>
        <v xml:space="preserve">Service completo. Cambio de aceite y filtros. Control general del vehiculo. Cambiar fuelle de homocinetica lado derecho. Lavado motor.  </v>
      </c>
      <c r="L3934" s="3">
        <v>1</v>
      </c>
      <c r="M3934" s="10" t="s">
        <v>3712</v>
      </c>
      <c r="N3934" s="3" t="s">
        <v>771</v>
      </c>
      <c r="O3934" s="158">
        <v>8099.18</v>
      </c>
      <c r="P3934" s="158">
        <v>1700.82</v>
      </c>
      <c r="Q3934" s="7">
        <v>9800</v>
      </c>
      <c r="S3934" s="8"/>
      <c r="T3934" s="11">
        <v>1</v>
      </c>
      <c r="U3934" s="158">
        <v>10578.52</v>
      </c>
      <c r="V3934" s="158">
        <v>2221.48</v>
      </c>
      <c r="W3934" s="76">
        <v>12800</v>
      </c>
      <c r="X3934" s="16">
        <f t="shared" si="1018"/>
        <v>12800</v>
      </c>
      <c r="AC3934" s="18">
        <f t="shared" si="1010"/>
        <v>0</v>
      </c>
      <c r="AD3934" s="19">
        <f t="shared" si="1013"/>
        <v>130000</v>
      </c>
      <c r="AE3934" s="21">
        <f t="shared" si="1020"/>
        <v>9800</v>
      </c>
      <c r="AF3934" s="20">
        <f t="shared" si="1014"/>
        <v>0</v>
      </c>
      <c r="AG3934" s="20">
        <f t="shared" si="1015"/>
        <v>0</v>
      </c>
      <c r="AH3934" s="20">
        <f t="shared" si="1016"/>
        <v>0</v>
      </c>
      <c r="AI3934" s="20"/>
      <c r="AJ3934" s="20"/>
      <c r="AK3934" s="20">
        <f t="shared" si="1011"/>
        <v>0</v>
      </c>
      <c r="AL3934" s="171"/>
    </row>
    <row r="3935" spans="1:38" ht="15.75" customHeight="1" x14ac:dyDescent="0.25">
      <c r="A3935" s="3">
        <v>2264</v>
      </c>
      <c r="B3935" s="14">
        <f t="shared" si="1019"/>
        <v>1</v>
      </c>
      <c r="C3935" s="9">
        <v>45570</v>
      </c>
      <c r="D3935" s="3" t="s">
        <v>158</v>
      </c>
      <c r="E3935" s="14" t="str">
        <f t="shared" si="1017"/>
        <v>2264Angeleri Monica1</v>
      </c>
      <c r="F3935" s="119" t="s">
        <v>1252</v>
      </c>
      <c r="G3935" s="119" t="s">
        <v>999</v>
      </c>
      <c r="H3935" s="119">
        <v>80522</v>
      </c>
      <c r="I3935" s="10" t="s">
        <v>3487</v>
      </c>
      <c r="J3935" s="14" t="str">
        <f t="shared" si="1012"/>
        <v>Service completo. Cambio de aceite y filtros. Control general del vehiculo. Lavado motor.</v>
      </c>
      <c r="K3935" s="3" t="s">
        <v>2390</v>
      </c>
      <c r="L3935" s="3">
        <v>1</v>
      </c>
      <c r="M3935" s="10" t="s">
        <v>918</v>
      </c>
      <c r="N3935" s="3" t="s">
        <v>771</v>
      </c>
      <c r="O3935" s="158">
        <v>26775</v>
      </c>
      <c r="P3935" s="158">
        <v>5622.75</v>
      </c>
      <c r="Q3935" s="7">
        <v>32397.75</v>
      </c>
      <c r="S3935" s="8"/>
      <c r="T3935" s="11">
        <v>1</v>
      </c>
      <c r="U3935" s="158">
        <v>37190.089999999997</v>
      </c>
      <c r="V3935" s="158">
        <v>7809.91</v>
      </c>
      <c r="W3935" s="76">
        <v>45000</v>
      </c>
      <c r="X3935" s="16">
        <f t="shared" si="1018"/>
        <v>45000</v>
      </c>
      <c r="Y3935" s="3">
        <v>1</v>
      </c>
      <c r="Z3935" s="114">
        <v>61983.48</v>
      </c>
      <c r="AA3935" s="114">
        <v>13016.52</v>
      </c>
      <c r="AB3935" s="4">
        <v>75000</v>
      </c>
      <c r="AC3935" s="18">
        <f t="shared" si="1010"/>
        <v>75000</v>
      </c>
      <c r="AD3935" s="19">
        <f t="shared" si="1013"/>
        <v>75000</v>
      </c>
      <c r="AE3935" s="21">
        <f t="shared" si="1020"/>
        <v>32397.75</v>
      </c>
      <c r="AF3935" s="20">
        <f t="shared" si="1014"/>
        <v>36023.589999999997</v>
      </c>
      <c r="AG3935" s="20">
        <f t="shared" si="1015"/>
        <v>97000</v>
      </c>
      <c r="AH3935" s="20">
        <f t="shared" si="1016"/>
        <v>75000</v>
      </c>
      <c r="AI3935" s="20"/>
      <c r="AJ3935" s="20"/>
      <c r="AK3935" s="20">
        <f t="shared" si="1011"/>
        <v>172000</v>
      </c>
      <c r="AL3935" s="171"/>
    </row>
    <row r="3936" spans="1:38" ht="15.75" customHeight="1" x14ac:dyDescent="0.25">
      <c r="A3936" s="3">
        <v>2264</v>
      </c>
      <c r="B3936" s="14">
        <f t="shared" si="1019"/>
        <v>2</v>
      </c>
      <c r="C3936" s="9">
        <f>IF(A3936=A3935,C3935,"")</f>
        <v>45570</v>
      </c>
      <c r="D3936" s="3" t="str">
        <f>IF(A3936=A3935,D3935,"")</f>
        <v>Angeleri Monica</v>
      </c>
      <c r="E3936" s="14" t="str">
        <f t="shared" si="1017"/>
        <v>2264Angeleri Monica2</v>
      </c>
      <c r="J3936" s="14" t="str">
        <f t="shared" si="1012"/>
        <v xml:space="preserve">Service completo. Cambio de aceite y filtros. Control general del vehiculo. Lavado motor. </v>
      </c>
      <c r="L3936" s="3">
        <v>1</v>
      </c>
      <c r="M3936" s="10" t="s">
        <v>728</v>
      </c>
      <c r="N3936" s="3" t="s">
        <v>771</v>
      </c>
      <c r="O3936" s="158">
        <v>2996.57</v>
      </c>
      <c r="P3936" s="158">
        <v>629.27</v>
      </c>
      <c r="Q3936" s="7">
        <v>3625.84</v>
      </c>
      <c r="S3936" s="8"/>
      <c r="T3936" s="11">
        <v>4</v>
      </c>
      <c r="U3936" s="158">
        <v>10743.81</v>
      </c>
      <c r="V3936" s="158">
        <v>2256.19</v>
      </c>
      <c r="W3936" s="76">
        <v>13000</v>
      </c>
      <c r="X3936" s="16">
        <f t="shared" si="1018"/>
        <v>52000</v>
      </c>
      <c r="AC3936" s="18">
        <f t="shared" si="1010"/>
        <v>0</v>
      </c>
      <c r="AD3936" s="19">
        <f t="shared" si="1013"/>
        <v>75000</v>
      </c>
      <c r="AE3936" s="21">
        <f t="shared" si="1020"/>
        <v>14503.36</v>
      </c>
      <c r="AF3936" s="20">
        <f t="shared" si="1014"/>
        <v>0</v>
      </c>
      <c r="AG3936" s="20">
        <f t="shared" si="1015"/>
        <v>0</v>
      </c>
      <c r="AH3936" s="20">
        <f t="shared" si="1016"/>
        <v>0</v>
      </c>
      <c r="AI3936" s="20"/>
      <c r="AJ3936" s="20"/>
      <c r="AK3936" s="20">
        <f t="shared" si="1011"/>
        <v>0</v>
      </c>
      <c r="AL3936" s="171"/>
    </row>
    <row r="3937" spans="1:38" ht="15.75" customHeight="1" x14ac:dyDescent="0.25">
      <c r="A3937" s="3">
        <v>2265</v>
      </c>
      <c r="B3937" s="14">
        <f t="shared" si="1019"/>
        <v>1</v>
      </c>
      <c r="C3937" s="9">
        <v>45572</v>
      </c>
      <c r="D3937" s="3" t="s">
        <v>4233</v>
      </c>
      <c r="E3937" s="14" t="str">
        <f t="shared" si="1017"/>
        <v>2265Polanco Andres1</v>
      </c>
      <c r="F3937" s="119" t="s">
        <v>4234</v>
      </c>
      <c r="G3937" s="119" t="s">
        <v>1494</v>
      </c>
      <c r="I3937" s="10" t="s">
        <v>4490</v>
      </c>
      <c r="J3937" s="14" t="str">
        <f t="shared" si="1012"/>
        <v>Control del tren delantero. Cambiar ambos bujes de parrilla parte delantera. Cambiar ambos precap de direccion. Regulacion de convergencia.</v>
      </c>
      <c r="K3937" s="3" t="s">
        <v>2390</v>
      </c>
      <c r="L3937" s="3">
        <v>1</v>
      </c>
      <c r="M3937" s="10" t="s">
        <v>3133</v>
      </c>
      <c r="N3937" s="3" t="s">
        <v>2484</v>
      </c>
      <c r="O3937" s="158">
        <v>13280</v>
      </c>
      <c r="P3937" s="158">
        <v>2788.8</v>
      </c>
      <c r="Q3937" s="7">
        <v>16068.8</v>
      </c>
      <c r="S3937" s="8"/>
      <c r="T3937" s="11">
        <v>2</v>
      </c>
      <c r="U3937" s="158">
        <v>24793.39</v>
      </c>
      <c r="V3937" s="158">
        <v>5206.6099999999997</v>
      </c>
      <c r="W3937" s="76">
        <v>30000</v>
      </c>
      <c r="X3937" s="16">
        <f t="shared" si="1018"/>
        <v>60000</v>
      </c>
      <c r="Y3937" s="3">
        <v>1</v>
      </c>
      <c r="Z3937" s="114">
        <v>115702.48</v>
      </c>
      <c r="AA3937" s="114">
        <v>24297.52</v>
      </c>
      <c r="AB3937" s="4">
        <v>140000</v>
      </c>
      <c r="AC3937" s="18">
        <f t="shared" si="1010"/>
        <v>140000</v>
      </c>
      <c r="AD3937" s="19">
        <f t="shared" si="1013"/>
        <v>140000</v>
      </c>
      <c r="AE3937" s="21">
        <f t="shared" si="1020"/>
        <v>32137.599999999999</v>
      </c>
      <c r="AF3937" s="20">
        <f t="shared" si="1014"/>
        <v>34146.199999999997</v>
      </c>
      <c r="AG3937" s="20">
        <f t="shared" si="1015"/>
        <v>112000</v>
      </c>
      <c r="AH3937" s="20">
        <f t="shared" si="1016"/>
        <v>140000</v>
      </c>
      <c r="AI3937" s="20"/>
      <c r="AJ3937" s="20"/>
      <c r="AK3937" s="20">
        <f t="shared" si="1011"/>
        <v>252000</v>
      </c>
      <c r="AL3937" s="171"/>
    </row>
    <row r="3938" spans="1:38" ht="15.75" customHeight="1" x14ac:dyDescent="0.25">
      <c r="A3938" s="3">
        <v>2265</v>
      </c>
      <c r="B3938" s="14">
        <f t="shared" si="1019"/>
        <v>2</v>
      </c>
      <c r="C3938" s="9">
        <f>IF(A3938=A3937,C3937,"")</f>
        <v>45572</v>
      </c>
      <c r="D3938" s="3" t="str">
        <f>IF(A3938=A3937,D3937,"")</f>
        <v>Polanco Andres</v>
      </c>
      <c r="E3938" s="14" t="str">
        <f t="shared" si="1017"/>
        <v>2265Polanco Andres2</v>
      </c>
      <c r="J3938" s="14" t="str">
        <f t="shared" si="1012"/>
        <v xml:space="preserve">Control del tren delantero. Cambiar ambos bujes de parrilla parte delantera. Cambiar ambos precap de direccion. Regulacion de convergencia. </v>
      </c>
      <c r="M3938" s="10" t="s">
        <v>2362</v>
      </c>
      <c r="N3938" s="3" t="s">
        <v>2484</v>
      </c>
      <c r="O3938" s="158">
        <v>14940</v>
      </c>
      <c r="P3938" s="158">
        <v>3137.4</v>
      </c>
      <c r="Q3938" s="7">
        <v>18077.400000000001</v>
      </c>
      <c r="S3938" s="8"/>
      <c r="T3938" s="11">
        <v>2</v>
      </c>
      <c r="U3938" s="158">
        <v>21487.61</v>
      </c>
      <c r="V3938" s="158">
        <v>4512.3900000000003</v>
      </c>
      <c r="W3938" s="76">
        <v>26000</v>
      </c>
      <c r="X3938" s="16">
        <f t="shared" si="1018"/>
        <v>52000</v>
      </c>
      <c r="AC3938" s="18">
        <f t="shared" si="1010"/>
        <v>0</v>
      </c>
      <c r="AD3938" s="19">
        <f t="shared" si="1013"/>
        <v>140000</v>
      </c>
      <c r="AE3938" s="21">
        <f t="shared" si="1020"/>
        <v>36154.800000000003</v>
      </c>
      <c r="AF3938" s="20">
        <f t="shared" si="1014"/>
        <v>0</v>
      </c>
      <c r="AG3938" s="20">
        <f t="shared" si="1015"/>
        <v>0</v>
      </c>
      <c r="AH3938" s="20">
        <f t="shared" si="1016"/>
        <v>0</v>
      </c>
      <c r="AI3938" s="20"/>
      <c r="AJ3938" s="20"/>
      <c r="AK3938" s="20">
        <f t="shared" si="1011"/>
        <v>0</v>
      </c>
      <c r="AL3938" s="171"/>
    </row>
    <row r="3939" spans="1:38" ht="15.75" customHeight="1" x14ac:dyDescent="0.25">
      <c r="A3939" s="3">
        <v>2266</v>
      </c>
      <c r="B3939" s="14">
        <f t="shared" si="1019"/>
        <v>1</v>
      </c>
      <c r="C3939" s="9">
        <v>45573</v>
      </c>
      <c r="D3939" s="3" t="s">
        <v>343</v>
      </c>
      <c r="E3939" s="14" t="str">
        <f t="shared" si="1017"/>
        <v>2266Ferrando Elba1</v>
      </c>
      <c r="F3939" s="119" t="s">
        <v>2437</v>
      </c>
      <c r="G3939" s="119" t="s">
        <v>2381</v>
      </c>
      <c r="H3939" s="119">
        <v>180949</v>
      </c>
      <c r="I3939" s="10" t="s">
        <v>4491</v>
      </c>
      <c r="J3939" s="14" t="str">
        <f t="shared" si="1012"/>
        <v>Service completo. Cambio de aceite y filtros. Control general del vehiculo. Lavado motor. Freno trasero derecho con ruido. Regula y se pone en 3 cilindros y medio.</v>
      </c>
      <c r="K3939" s="3" t="s">
        <v>2390</v>
      </c>
      <c r="L3939" s="3">
        <v>1</v>
      </c>
      <c r="M3939" s="10" t="s">
        <v>918</v>
      </c>
      <c r="N3939" s="3" t="s">
        <v>771</v>
      </c>
      <c r="O3939" s="158">
        <v>22610</v>
      </c>
      <c r="P3939" s="158">
        <v>4748.1000000000004</v>
      </c>
      <c r="Q3939" s="7">
        <v>27358.1</v>
      </c>
      <c r="S3939" s="8"/>
      <c r="T3939" s="11">
        <v>1</v>
      </c>
      <c r="U3939" s="158">
        <v>31404.959999999999</v>
      </c>
      <c r="V3939" s="158">
        <v>6595.04</v>
      </c>
      <c r="W3939" s="76">
        <v>38000</v>
      </c>
      <c r="X3939" s="16">
        <f t="shared" si="1018"/>
        <v>38000</v>
      </c>
      <c r="Y3939" s="3">
        <v>1</v>
      </c>
      <c r="Z3939" s="114">
        <v>61983.48</v>
      </c>
      <c r="AA3939" s="114">
        <v>13016.52</v>
      </c>
      <c r="AB3939" s="4">
        <v>75000</v>
      </c>
      <c r="AC3939" s="18">
        <f t="shared" ref="AC3939:AC4002" si="1021">+AB3939*Y3939</f>
        <v>75000</v>
      </c>
      <c r="AD3939" s="19">
        <f t="shared" si="1013"/>
        <v>75000</v>
      </c>
      <c r="AE3939" s="21">
        <f t="shared" si="1020"/>
        <v>27358.1</v>
      </c>
      <c r="AF3939" s="20">
        <f t="shared" si="1014"/>
        <v>30983.94</v>
      </c>
      <c r="AG3939" s="20">
        <f t="shared" si="1015"/>
        <v>90000</v>
      </c>
      <c r="AH3939" s="20">
        <f t="shared" si="1016"/>
        <v>75000</v>
      </c>
      <c r="AI3939" s="20"/>
      <c r="AJ3939" s="20"/>
      <c r="AK3939" s="20">
        <f t="shared" ref="AK3939:AK4002" si="1022">AH3939+AG3939</f>
        <v>165000</v>
      </c>
      <c r="AL3939" s="171"/>
    </row>
    <row r="3940" spans="1:38" ht="15.75" customHeight="1" x14ac:dyDescent="0.25">
      <c r="A3940" s="3">
        <v>2266</v>
      </c>
      <c r="B3940" s="14">
        <f t="shared" si="1019"/>
        <v>2</v>
      </c>
      <c r="C3940" s="9">
        <f>IF(A3940=A3939,C3939,"")</f>
        <v>45573</v>
      </c>
      <c r="D3940" s="3" t="str">
        <f>IF(A3940=A3939,D3939,"")</f>
        <v>Ferrando Elba</v>
      </c>
      <c r="E3940" s="14" t="str">
        <f t="shared" si="1017"/>
        <v>2266Ferrando Elba2</v>
      </c>
      <c r="J3940" s="14" t="str">
        <f t="shared" si="1012"/>
        <v xml:space="preserve">Service completo. Cambio de aceite y filtros. Control general del vehiculo. Lavado motor. Freno trasero derecho con ruido. Regula y se pone en 3 cilindros y medio. </v>
      </c>
      <c r="L3940" s="3">
        <v>1</v>
      </c>
      <c r="M3940" s="10" t="s">
        <v>728</v>
      </c>
      <c r="N3940" s="3" t="s">
        <v>771</v>
      </c>
      <c r="O3940" s="158">
        <v>2996.57</v>
      </c>
      <c r="P3940" s="158">
        <v>629.27</v>
      </c>
      <c r="Q3940" s="7">
        <v>3625.84</v>
      </c>
      <c r="S3940" s="8"/>
      <c r="T3940" s="11">
        <v>4</v>
      </c>
      <c r="U3940" s="158">
        <v>10743.81</v>
      </c>
      <c r="V3940" s="158">
        <v>2256.19</v>
      </c>
      <c r="W3940" s="76">
        <v>13000</v>
      </c>
      <c r="X3940" s="16">
        <f t="shared" si="1018"/>
        <v>52000</v>
      </c>
      <c r="AC3940" s="18">
        <f t="shared" si="1021"/>
        <v>0</v>
      </c>
      <c r="AD3940" s="19">
        <f t="shared" si="1013"/>
        <v>75000</v>
      </c>
      <c r="AE3940" s="21">
        <f t="shared" si="1020"/>
        <v>14503.36</v>
      </c>
      <c r="AF3940" s="20">
        <f t="shared" si="1014"/>
        <v>0</v>
      </c>
      <c r="AG3940" s="20">
        <f t="shared" si="1015"/>
        <v>0</v>
      </c>
      <c r="AH3940" s="20">
        <f t="shared" si="1016"/>
        <v>0</v>
      </c>
      <c r="AI3940" s="20"/>
      <c r="AJ3940" s="20"/>
      <c r="AK3940" s="20">
        <f t="shared" si="1022"/>
        <v>0</v>
      </c>
      <c r="AL3940" s="171"/>
    </row>
    <row r="3941" spans="1:38" ht="15.75" customHeight="1" x14ac:dyDescent="0.25">
      <c r="A3941" s="3">
        <v>2267</v>
      </c>
      <c r="B3941" s="14">
        <f t="shared" si="1019"/>
        <v>1</v>
      </c>
      <c r="C3941" s="9">
        <v>45574</v>
      </c>
      <c r="D3941" s="3" t="s">
        <v>260</v>
      </c>
      <c r="E3941" s="14" t="str">
        <f t="shared" si="1017"/>
        <v>2267Cuevas Jorge1</v>
      </c>
      <c r="F3941" s="119" t="s">
        <v>4292</v>
      </c>
      <c r="G3941" s="119" t="s">
        <v>1995</v>
      </c>
      <c r="I3941" s="10" t="s">
        <v>4492</v>
      </c>
      <c r="J3941" s="14" t="str">
        <f t="shared" si="1012"/>
        <v>Control del tren delantero. Desarmar suspension delantera derecha. Sacar parrilla. Reparar con rotula y buje de parrilla parte trasera nueva. Desarmar suspension lado izquierdo. Sacar parrilla de suspension. Cambiar buje parte trasera. Regulacion de convergencia. Se hayo amortiguador delantero izquierdo con perdida.</v>
      </c>
      <c r="K3941" s="3" t="s">
        <v>3383</v>
      </c>
      <c r="L3941" s="3">
        <v>1</v>
      </c>
      <c r="M3941" s="10" t="s">
        <v>4493</v>
      </c>
      <c r="N3941" s="3" t="s">
        <v>2484</v>
      </c>
      <c r="O3941" s="158">
        <v>14049.59</v>
      </c>
      <c r="P3941" s="158">
        <v>2950.42</v>
      </c>
      <c r="Q3941" s="7">
        <v>17000.009999999998</v>
      </c>
      <c r="S3941" s="8"/>
      <c r="T3941" s="11">
        <v>1</v>
      </c>
      <c r="U3941" s="158">
        <v>18181.82</v>
      </c>
      <c r="V3941" s="158">
        <v>3818.18</v>
      </c>
      <c r="W3941" s="76">
        <v>22000</v>
      </c>
      <c r="X3941" s="16">
        <f t="shared" si="1018"/>
        <v>22000</v>
      </c>
      <c r="Y3941" s="3">
        <v>1</v>
      </c>
      <c r="Z3941" s="114">
        <v>123966.95</v>
      </c>
      <c r="AA3941" s="114">
        <v>26033.05</v>
      </c>
      <c r="AB3941" s="4">
        <v>150000</v>
      </c>
      <c r="AC3941" s="18">
        <f t="shared" si="1021"/>
        <v>150000</v>
      </c>
      <c r="AD3941" s="19">
        <f t="shared" si="1013"/>
        <v>150000</v>
      </c>
      <c r="AE3941" s="21">
        <f t="shared" si="1020"/>
        <v>17000.009999999998</v>
      </c>
      <c r="AF3941" s="20">
        <f t="shared" si="1014"/>
        <v>49000.009999999995</v>
      </c>
      <c r="AG3941" s="20">
        <f t="shared" si="1015"/>
        <v>62000</v>
      </c>
      <c r="AH3941" s="20">
        <f t="shared" si="1016"/>
        <v>150000</v>
      </c>
      <c r="AI3941" s="20"/>
      <c r="AJ3941" s="20"/>
      <c r="AK3941" s="20">
        <f t="shared" si="1022"/>
        <v>212000</v>
      </c>
      <c r="AL3941" s="171"/>
    </row>
    <row r="3942" spans="1:38" ht="15.75" customHeight="1" x14ac:dyDescent="0.25">
      <c r="A3942" s="3">
        <v>2267</v>
      </c>
      <c r="B3942" s="14">
        <f t="shared" si="1019"/>
        <v>2</v>
      </c>
      <c r="C3942" s="9">
        <f>IF(A3942=A3941,C3941,"")</f>
        <v>45574</v>
      </c>
      <c r="D3942" s="3" t="str">
        <f>IF(A3942=A3941,D3941,"")</f>
        <v>Cuevas Jorge</v>
      </c>
      <c r="E3942" s="14" t="str">
        <f t="shared" si="1017"/>
        <v>2267Cuevas Jorge2</v>
      </c>
      <c r="J3942" s="14" t="str">
        <f t="shared" si="1012"/>
        <v xml:space="preserve">Control del tren delantero. Desarmar suspension delantera derecha. Sacar parrilla. Reparar con rotula y buje de parrilla parte trasera nueva. Desarmar suspension lado izquierdo. Sacar parrilla de suspension. Cambiar buje parte trasera. Regulacion de convergencia. Se hayo amortiguador delantero izquierdo con perdida. </v>
      </c>
      <c r="L3942" s="3">
        <v>1</v>
      </c>
      <c r="M3942" s="10" t="s">
        <v>4493</v>
      </c>
      <c r="N3942" s="3" t="s">
        <v>3241</v>
      </c>
      <c r="O3942" s="158">
        <v>13223.14</v>
      </c>
      <c r="P3942" s="158">
        <v>2776.86</v>
      </c>
      <c r="Q3942" s="7">
        <v>16000</v>
      </c>
      <c r="S3942" s="8"/>
      <c r="T3942" s="11">
        <v>1</v>
      </c>
      <c r="U3942" s="158">
        <v>16528.93</v>
      </c>
      <c r="V3942" s="158">
        <v>3471.07</v>
      </c>
      <c r="W3942" s="76">
        <v>20000</v>
      </c>
      <c r="X3942" s="16">
        <f t="shared" si="1018"/>
        <v>20000</v>
      </c>
      <c r="AC3942" s="18">
        <f t="shared" si="1021"/>
        <v>0</v>
      </c>
      <c r="AD3942" s="19">
        <f t="shared" si="1013"/>
        <v>150000</v>
      </c>
      <c r="AE3942" s="21">
        <f t="shared" si="1020"/>
        <v>16000</v>
      </c>
      <c r="AF3942" s="20">
        <f t="shared" si="1014"/>
        <v>0</v>
      </c>
      <c r="AG3942" s="20">
        <f t="shared" si="1015"/>
        <v>0</v>
      </c>
      <c r="AH3942" s="20">
        <f t="shared" si="1016"/>
        <v>0</v>
      </c>
      <c r="AI3942" s="20"/>
      <c r="AJ3942" s="20"/>
      <c r="AK3942" s="20">
        <f t="shared" si="1022"/>
        <v>0</v>
      </c>
      <c r="AL3942" s="171"/>
    </row>
    <row r="3943" spans="1:38" ht="15.75" customHeight="1" x14ac:dyDescent="0.25">
      <c r="A3943" s="3">
        <v>2267</v>
      </c>
      <c r="B3943" s="14">
        <f t="shared" si="1019"/>
        <v>3</v>
      </c>
      <c r="C3943" s="9">
        <f>IF(A3943=A3942,C3942,"")</f>
        <v>45574</v>
      </c>
      <c r="D3943" s="3" t="str">
        <f>IF(A3943=A3942,D3942,"")</f>
        <v>Cuevas Jorge</v>
      </c>
      <c r="E3943" s="14" t="str">
        <f t="shared" si="1017"/>
        <v>2267Cuevas Jorge3</v>
      </c>
      <c r="J3943" s="14" t="str">
        <f t="shared" ref="J3943:J4006" si="1023">IF(A3943=A3942,CONCATENATE(J3942," ",I3943),I3943)</f>
        <v xml:space="preserve">Control del tren delantero. Desarmar suspension delantera derecha. Sacar parrilla. Reparar con rotula y buje de parrilla parte trasera nueva. Desarmar suspension lado izquierdo. Sacar parrilla de suspension. Cambiar buje parte trasera. Regulacion de convergencia. Se hayo amortiguador delantero izquierdo con perdida.  </v>
      </c>
      <c r="L3943" s="3">
        <v>1</v>
      </c>
      <c r="M3943" s="10" t="s">
        <v>3326</v>
      </c>
      <c r="N3943" s="3" t="s">
        <v>2484</v>
      </c>
      <c r="O3943" s="158">
        <v>13223.14</v>
      </c>
      <c r="P3943" s="158">
        <v>2776.86</v>
      </c>
      <c r="Q3943" s="7">
        <v>16000</v>
      </c>
      <c r="S3943" s="8"/>
      <c r="T3943" s="11">
        <v>1</v>
      </c>
      <c r="U3943" s="158">
        <v>16528.93</v>
      </c>
      <c r="V3943" s="158">
        <v>3471.07</v>
      </c>
      <c r="W3943" s="76">
        <v>20000</v>
      </c>
      <c r="X3943" s="16">
        <f t="shared" si="1018"/>
        <v>20000</v>
      </c>
      <c r="AC3943" s="18">
        <f t="shared" si="1021"/>
        <v>0</v>
      </c>
      <c r="AD3943" s="19">
        <f t="shared" si="1013"/>
        <v>150000</v>
      </c>
      <c r="AE3943" s="21">
        <f t="shared" si="1020"/>
        <v>16000</v>
      </c>
      <c r="AF3943" s="20">
        <f t="shared" si="1014"/>
        <v>0</v>
      </c>
      <c r="AG3943" s="20">
        <f t="shared" si="1015"/>
        <v>0</v>
      </c>
      <c r="AH3943" s="20">
        <f t="shared" si="1016"/>
        <v>0</v>
      </c>
      <c r="AI3943" s="20"/>
      <c r="AJ3943" s="20"/>
      <c r="AK3943" s="20">
        <f t="shared" si="1022"/>
        <v>0</v>
      </c>
      <c r="AL3943" s="171"/>
    </row>
    <row r="3944" spans="1:38" ht="15.75" customHeight="1" x14ac:dyDescent="0.25">
      <c r="A3944" s="3">
        <v>2268</v>
      </c>
      <c r="B3944" s="14">
        <f t="shared" si="1019"/>
        <v>1</v>
      </c>
      <c r="C3944" s="9">
        <v>45574</v>
      </c>
      <c r="D3944" s="3" t="s">
        <v>462</v>
      </c>
      <c r="E3944" s="14" t="str">
        <f t="shared" si="1017"/>
        <v>2268Mendizabal Alicia1</v>
      </c>
      <c r="F3944" s="119" t="s">
        <v>921</v>
      </c>
      <c r="G3944" s="119" t="s">
        <v>4300</v>
      </c>
      <c r="H3944" s="119">
        <v>142575</v>
      </c>
      <c r="I3944" s="10" t="s">
        <v>4494</v>
      </c>
      <c r="J3944" s="14" t="str">
        <f t="shared" si="1023"/>
        <v>Desarmar distribucion completa. Cambiar kit, bomba de agua, liquido refrigerante. Purgado del circuito de refrigeracion. Puesta a punto. Armado total.</v>
      </c>
      <c r="K3944" s="3" t="s">
        <v>1665</v>
      </c>
      <c r="L3944" s="3">
        <v>1</v>
      </c>
      <c r="M3944" s="10" t="s">
        <v>1902</v>
      </c>
      <c r="N3944" s="3" t="s">
        <v>771</v>
      </c>
      <c r="O3944" s="158">
        <v>55330.58</v>
      </c>
      <c r="P3944" s="158">
        <v>11619.42</v>
      </c>
      <c r="Q3944" s="7">
        <v>66950</v>
      </c>
      <c r="S3944" s="8"/>
      <c r="T3944" s="11">
        <v>1</v>
      </c>
      <c r="U3944" s="158">
        <v>85123.97</v>
      </c>
      <c r="V3944" s="158">
        <v>17876.03</v>
      </c>
      <c r="W3944" s="76">
        <v>103000</v>
      </c>
      <c r="X3944" s="16">
        <f t="shared" si="1018"/>
        <v>103000</v>
      </c>
      <c r="Y3944" s="3">
        <v>1</v>
      </c>
      <c r="Z3944" s="114">
        <v>123966.95</v>
      </c>
      <c r="AA3944" s="114">
        <v>26033.05</v>
      </c>
      <c r="AB3944" s="4">
        <v>150000</v>
      </c>
      <c r="AC3944" s="18">
        <f t="shared" si="1021"/>
        <v>150000</v>
      </c>
      <c r="AD3944" s="19">
        <f t="shared" si="1013"/>
        <v>150000</v>
      </c>
      <c r="AE3944" s="21">
        <f t="shared" si="1020"/>
        <v>66950</v>
      </c>
      <c r="AF3944" s="20">
        <f t="shared" si="1014"/>
        <v>77494</v>
      </c>
      <c r="AG3944" s="20">
        <f t="shared" si="1015"/>
        <v>143000</v>
      </c>
      <c r="AH3944" s="20">
        <f t="shared" si="1016"/>
        <v>150000</v>
      </c>
      <c r="AI3944" s="20"/>
      <c r="AJ3944" s="20"/>
      <c r="AK3944" s="20">
        <f t="shared" si="1022"/>
        <v>293000</v>
      </c>
      <c r="AL3944" s="171"/>
    </row>
    <row r="3945" spans="1:38" ht="15.75" customHeight="1" x14ac:dyDescent="0.25">
      <c r="A3945" s="3">
        <v>2268</v>
      </c>
      <c r="B3945" s="14">
        <f t="shared" si="1019"/>
        <v>2</v>
      </c>
      <c r="C3945" s="9">
        <f>IF(A3945=A3944,C3944,"")</f>
        <v>45574</v>
      </c>
      <c r="D3945" s="3" t="str">
        <f>IF(A3945=A3944,D3944,"")</f>
        <v>Mendizabal Alicia</v>
      </c>
      <c r="E3945" s="14" t="str">
        <f t="shared" si="1017"/>
        <v>2268Mendizabal Alicia2</v>
      </c>
      <c r="J3945" s="14" t="str">
        <f t="shared" si="1023"/>
        <v xml:space="preserve">Desarmar distribucion completa. Cambiar kit, bomba de agua, liquido refrigerante. Purgado del circuito de refrigeracion. Puesta a punto. Armado total. </v>
      </c>
      <c r="L3945" s="3">
        <v>1</v>
      </c>
      <c r="M3945" s="10" t="s">
        <v>1970</v>
      </c>
      <c r="N3945" s="3" t="s">
        <v>771</v>
      </c>
      <c r="O3945" s="158">
        <v>7143.81</v>
      </c>
      <c r="P3945" s="158">
        <v>1500.19</v>
      </c>
      <c r="Q3945" s="7">
        <v>8644</v>
      </c>
      <c r="S3945" s="8"/>
      <c r="T3945" s="11">
        <v>2</v>
      </c>
      <c r="U3945" s="158">
        <v>14049.59</v>
      </c>
      <c r="V3945" s="158">
        <v>2950.41</v>
      </c>
      <c r="W3945" s="76">
        <v>17000</v>
      </c>
      <c r="X3945" s="16">
        <f t="shared" si="1018"/>
        <v>34000</v>
      </c>
      <c r="AC3945" s="18">
        <f t="shared" si="1021"/>
        <v>0</v>
      </c>
      <c r="AD3945" s="19">
        <f t="shared" si="1013"/>
        <v>150000</v>
      </c>
      <c r="AE3945" s="21">
        <f t="shared" si="1020"/>
        <v>17288</v>
      </c>
      <c r="AF3945" s="20">
        <f t="shared" si="1014"/>
        <v>0</v>
      </c>
      <c r="AG3945" s="20">
        <f t="shared" si="1015"/>
        <v>0</v>
      </c>
      <c r="AH3945" s="20">
        <f t="shared" si="1016"/>
        <v>0</v>
      </c>
      <c r="AI3945" s="20"/>
      <c r="AJ3945" s="20"/>
      <c r="AK3945" s="20">
        <f t="shared" si="1022"/>
        <v>0</v>
      </c>
      <c r="AL3945" s="171"/>
    </row>
    <row r="3946" spans="1:38" ht="15.75" customHeight="1" x14ac:dyDescent="0.25">
      <c r="A3946" s="3">
        <v>2268</v>
      </c>
      <c r="B3946" s="14">
        <f t="shared" si="1019"/>
        <v>3</v>
      </c>
      <c r="C3946" s="9">
        <f>IF(A3946=A3945,C3945,"")</f>
        <v>45574</v>
      </c>
      <c r="D3946" s="3" t="str">
        <f>IF(A3946=A3945,D3945,"")</f>
        <v>Mendizabal Alicia</v>
      </c>
      <c r="E3946" s="14" t="str">
        <f t="shared" si="1017"/>
        <v>2268Mendizabal Alicia3</v>
      </c>
      <c r="J3946" s="14" t="str">
        <f t="shared" si="1023"/>
        <v xml:space="preserve">Desarmar distribucion completa. Cambiar kit, bomba de agua, liquido refrigerante. Purgado del circuito de refrigeracion. Puesta a punto. Armado total.  </v>
      </c>
      <c r="L3946" s="3">
        <v>1</v>
      </c>
      <c r="M3946" s="10" t="s">
        <v>1431</v>
      </c>
      <c r="N3946" s="3" t="s">
        <v>771</v>
      </c>
      <c r="O3946" s="158">
        <v>1570.25</v>
      </c>
      <c r="P3946" s="158">
        <v>329.75</v>
      </c>
      <c r="Q3946" s="7">
        <v>1900</v>
      </c>
      <c r="S3946" s="8"/>
      <c r="T3946" s="11">
        <v>1</v>
      </c>
      <c r="U3946" s="158">
        <v>4958.68</v>
      </c>
      <c r="V3946" s="158">
        <v>1041.32</v>
      </c>
      <c r="W3946" s="76">
        <v>6000</v>
      </c>
      <c r="X3946" s="16">
        <f t="shared" si="1018"/>
        <v>6000</v>
      </c>
      <c r="AC3946" s="18">
        <f t="shared" si="1021"/>
        <v>0</v>
      </c>
      <c r="AD3946" s="19">
        <f t="shared" si="1013"/>
        <v>150000</v>
      </c>
      <c r="AE3946" s="21">
        <f t="shared" si="1020"/>
        <v>1900</v>
      </c>
      <c r="AF3946" s="20">
        <f t="shared" si="1014"/>
        <v>0</v>
      </c>
      <c r="AG3946" s="20">
        <f t="shared" si="1015"/>
        <v>0</v>
      </c>
      <c r="AH3946" s="20">
        <f t="shared" si="1016"/>
        <v>0</v>
      </c>
      <c r="AI3946" s="20"/>
      <c r="AJ3946" s="20"/>
      <c r="AK3946" s="20">
        <f t="shared" si="1022"/>
        <v>0</v>
      </c>
      <c r="AL3946" s="171"/>
    </row>
    <row r="3947" spans="1:38" ht="15.75" customHeight="1" x14ac:dyDescent="0.25">
      <c r="A3947" s="3">
        <v>2269</v>
      </c>
      <c r="B3947" s="14">
        <f t="shared" si="1019"/>
        <v>1</v>
      </c>
      <c r="C3947" s="9">
        <v>45575</v>
      </c>
      <c r="D3947" s="3" t="s">
        <v>116</v>
      </c>
      <c r="E3947" s="14" t="str">
        <f t="shared" si="1017"/>
        <v>2269Transporte Palloni1</v>
      </c>
      <c r="F3947" s="119" t="s">
        <v>964</v>
      </c>
      <c r="G3947" s="119" t="s">
        <v>1318</v>
      </c>
      <c r="H3947" s="119">
        <v>433650</v>
      </c>
      <c r="I3947" s="10" t="s">
        <v>4495</v>
      </c>
      <c r="J3947" s="14" t="str">
        <f t="shared" si="1023"/>
        <v>Desarmar distribucion completa. Cambiar kit, bomba de agua, correa poly-v, reten piñon de cigüeñal, polea tensora de correa poly-v y liquido refrigerante. Purgado del circuito de refrigeracion. Puesta a punto. Armado total.</v>
      </c>
      <c r="K3947" s="3" t="s">
        <v>3383</v>
      </c>
      <c r="S3947" s="8"/>
      <c r="W3947" s="76"/>
      <c r="X3947" s="16">
        <f t="shared" si="1018"/>
        <v>0</v>
      </c>
      <c r="Y3947" s="3">
        <v>1</v>
      </c>
      <c r="Z3947" s="114">
        <v>140000</v>
      </c>
      <c r="AA3947" s="114">
        <v>29400</v>
      </c>
      <c r="AB3947" s="4">
        <v>169400</v>
      </c>
      <c r="AC3947" s="18">
        <f t="shared" si="1021"/>
        <v>169400</v>
      </c>
      <c r="AD3947" s="19">
        <f t="shared" si="1013"/>
        <v>169400</v>
      </c>
      <c r="AE3947" s="21">
        <f t="shared" si="1020"/>
        <v>0</v>
      </c>
      <c r="AF3947" s="20">
        <f t="shared" si="1014"/>
        <v>0</v>
      </c>
      <c r="AG3947" s="20">
        <f t="shared" si="1015"/>
        <v>0</v>
      </c>
      <c r="AH3947" s="20">
        <f t="shared" si="1016"/>
        <v>169400</v>
      </c>
      <c r="AI3947" s="20"/>
      <c r="AJ3947" s="20"/>
      <c r="AK3947" s="20">
        <f t="shared" si="1022"/>
        <v>169400</v>
      </c>
      <c r="AL3947" s="171"/>
    </row>
    <row r="3948" spans="1:38" ht="15.75" customHeight="1" x14ac:dyDescent="0.25">
      <c r="A3948" s="3">
        <v>2269</v>
      </c>
      <c r="B3948" s="14">
        <f t="shared" si="1019"/>
        <v>2</v>
      </c>
      <c r="C3948" s="9">
        <f>IF(A3948=A3947,C3947,"")</f>
        <v>45575</v>
      </c>
      <c r="D3948" s="3" t="str">
        <f>IF(A3948=A3947,D3947,"")</f>
        <v>Transporte Palloni</v>
      </c>
      <c r="E3948" s="14" t="str">
        <f t="shared" si="1017"/>
        <v>2269Transporte Palloni2</v>
      </c>
      <c r="J3948" s="14" t="str">
        <f t="shared" si="1023"/>
        <v xml:space="preserve">Desarmar distribucion completa. Cambiar kit, bomba de agua, correa poly-v, reten piñon de cigüeñal, polea tensora de correa poly-v y liquido refrigerante. Purgado del circuito de refrigeracion. Puesta a punto. Armado total. </v>
      </c>
      <c r="S3948" s="8"/>
      <c r="W3948" s="76"/>
      <c r="X3948" s="16">
        <f t="shared" si="1018"/>
        <v>0</v>
      </c>
      <c r="AC3948" s="18">
        <f t="shared" si="1021"/>
        <v>0</v>
      </c>
      <c r="AD3948" s="19">
        <f t="shared" si="1013"/>
        <v>169400</v>
      </c>
      <c r="AE3948" s="21">
        <f t="shared" si="1020"/>
        <v>0</v>
      </c>
      <c r="AF3948" s="20">
        <f t="shared" si="1014"/>
        <v>0</v>
      </c>
      <c r="AG3948" s="20">
        <f t="shared" si="1015"/>
        <v>0</v>
      </c>
      <c r="AH3948" s="20">
        <f t="shared" si="1016"/>
        <v>0</v>
      </c>
      <c r="AI3948" s="20"/>
      <c r="AJ3948" s="20"/>
      <c r="AK3948" s="20">
        <f t="shared" si="1022"/>
        <v>0</v>
      </c>
      <c r="AL3948" s="171"/>
    </row>
    <row r="3949" spans="1:38" ht="15.75" customHeight="1" x14ac:dyDescent="0.25">
      <c r="A3949" s="3">
        <v>2270</v>
      </c>
      <c r="B3949" s="14">
        <f t="shared" si="1019"/>
        <v>1</v>
      </c>
      <c r="C3949" s="9">
        <v>45576</v>
      </c>
      <c r="D3949" s="3" t="s">
        <v>4007</v>
      </c>
      <c r="E3949" s="14" t="str">
        <f t="shared" si="1017"/>
        <v>2270Perviu Jorge1</v>
      </c>
      <c r="F3949" s="119" t="s">
        <v>4496</v>
      </c>
      <c r="G3949" s="119" t="s">
        <v>3945</v>
      </c>
      <c r="H3949" s="119">
        <v>301355</v>
      </c>
      <c r="I3949" s="10" t="s">
        <v>4683</v>
      </c>
      <c r="J3949" s="14" t="str">
        <f t="shared" si="1023"/>
        <v xml:space="preserve">Service completo. Cambio de aceite y filtros. Control general del vehiculo. Cambiar amobos amortiguadores delanteros. Cambiar ambos fuelles topes de amortiguadores. Sacar ambas parrillas inferiores. Reparar con bujes nuevos. Sacar parrilla superior derecha. Reparar con bujes nuevos. Cambiar bieletas de barra estabilizadora. Hacer alinear. Se coloco tornillo corrector de comba en parrilla inferior izquierda parte delantera. </v>
      </c>
      <c r="K3949" s="3" t="s">
        <v>1512</v>
      </c>
      <c r="L3949" s="3">
        <v>1</v>
      </c>
      <c r="M3949" s="10" t="s">
        <v>918</v>
      </c>
      <c r="N3949" s="3" t="s">
        <v>771</v>
      </c>
      <c r="O3949" s="158">
        <v>47481</v>
      </c>
      <c r="P3949" s="158">
        <v>9971.01</v>
      </c>
      <c r="Q3949" s="7">
        <v>57452.01</v>
      </c>
      <c r="S3949" s="8"/>
      <c r="T3949" s="11">
        <v>1</v>
      </c>
      <c r="U3949" s="158">
        <v>65950.42</v>
      </c>
      <c r="V3949" s="158">
        <v>13849.58</v>
      </c>
      <c r="W3949" s="76">
        <v>79800</v>
      </c>
      <c r="X3949" s="16">
        <f t="shared" si="1018"/>
        <v>79800</v>
      </c>
      <c r="Y3949" s="3">
        <v>1</v>
      </c>
      <c r="Z3949" s="114">
        <v>702479.34</v>
      </c>
      <c r="AA3949" s="114">
        <v>147520.66</v>
      </c>
      <c r="AB3949" s="4">
        <v>850000</v>
      </c>
      <c r="AC3949" s="18">
        <f t="shared" si="1021"/>
        <v>850000</v>
      </c>
      <c r="AD3949" s="19">
        <f t="shared" si="1013"/>
        <v>850000</v>
      </c>
      <c r="AE3949" s="21">
        <f t="shared" si="1020"/>
        <v>57452.01</v>
      </c>
      <c r="AF3949" s="20">
        <f t="shared" si="1014"/>
        <v>194915.08000000002</v>
      </c>
      <c r="AG3949" s="20">
        <f t="shared" si="1015"/>
        <v>631800</v>
      </c>
      <c r="AH3949" s="20">
        <f t="shared" si="1016"/>
        <v>850000</v>
      </c>
      <c r="AI3949" s="20"/>
      <c r="AJ3949" s="20"/>
      <c r="AK3949" s="20">
        <f t="shared" si="1022"/>
        <v>1481800</v>
      </c>
      <c r="AL3949" s="171"/>
    </row>
    <row r="3950" spans="1:38" ht="15.75" customHeight="1" x14ac:dyDescent="0.25">
      <c r="A3950" s="3">
        <v>2270</v>
      </c>
      <c r="B3950" s="14">
        <f t="shared" si="1019"/>
        <v>2</v>
      </c>
      <c r="C3950" s="9">
        <f>IF(A3950=A3949,C3949,"")</f>
        <v>45576</v>
      </c>
      <c r="D3950" s="3" t="str">
        <f>IF(A3950=A3949,D3949,"")</f>
        <v>Perviu Jorge</v>
      </c>
      <c r="E3950" s="14" t="str">
        <f t="shared" si="1017"/>
        <v>2270Perviu Jorge2</v>
      </c>
      <c r="J3950" s="14" t="str">
        <f t="shared" si="1023"/>
        <v xml:space="preserve">Service completo. Cambio de aceite y filtros. Control general del vehiculo. Cambiar amobos amortiguadores delanteros. Cambiar ambos fuelles topes de amortiguadores. Sacar ambas parrillas inferiores. Reparar con bujes nuevos. Sacar parrilla superior derecha. Reparar con bujes nuevos. Cambiar bieletas de barra estabilizadora. Hacer alinear. Se coloco tornillo corrector de comba en parrilla inferior izquierda parte delantera.  </v>
      </c>
      <c r="L3950" s="3">
        <v>1</v>
      </c>
      <c r="M3950" s="10" t="s">
        <v>222</v>
      </c>
      <c r="N3950" s="3" t="s">
        <v>771</v>
      </c>
      <c r="O3950" s="158">
        <v>4982.41</v>
      </c>
      <c r="P3950" s="158">
        <v>1046.3</v>
      </c>
      <c r="Q3950" s="7">
        <v>6028.71</v>
      </c>
      <c r="S3950" s="8"/>
      <c r="T3950" s="11">
        <v>6</v>
      </c>
      <c r="U3950" s="158">
        <v>15702.48</v>
      </c>
      <c r="V3950" s="158">
        <v>3297.52</v>
      </c>
      <c r="W3950" s="76">
        <v>19000</v>
      </c>
      <c r="X3950" s="16">
        <f t="shared" si="1018"/>
        <v>114000</v>
      </c>
      <c r="AC3950" s="18">
        <f t="shared" si="1021"/>
        <v>0</v>
      </c>
      <c r="AD3950" s="19">
        <f t="shared" si="1013"/>
        <v>850000</v>
      </c>
      <c r="AE3950" s="21">
        <f t="shared" si="1020"/>
        <v>36172.26</v>
      </c>
      <c r="AF3950" s="20">
        <f t="shared" si="1014"/>
        <v>0</v>
      </c>
      <c r="AG3950" s="20">
        <f t="shared" si="1015"/>
        <v>0</v>
      </c>
      <c r="AH3950" s="20">
        <f t="shared" si="1016"/>
        <v>0</v>
      </c>
      <c r="AI3950" s="20"/>
      <c r="AJ3950" s="20"/>
      <c r="AK3950" s="20">
        <f t="shared" si="1022"/>
        <v>0</v>
      </c>
      <c r="AL3950" s="171"/>
    </row>
    <row r="3951" spans="1:38" ht="15.75" customHeight="1" x14ac:dyDescent="0.25">
      <c r="A3951" s="3">
        <v>2270</v>
      </c>
      <c r="B3951" s="14">
        <f t="shared" si="1019"/>
        <v>3</v>
      </c>
      <c r="C3951" s="9">
        <f>IF(A3951=A3950,C3950,"")</f>
        <v>45576</v>
      </c>
      <c r="D3951" s="3" t="str">
        <f>IF(A3951=A3950,D3950,"")</f>
        <v>Perviu Jorge</v>
      </c>
      <c r="E3951" s="14" t="str">
        <f t="shared" si="1017"/>
        <v>2270Perviu Jorge3</v>
      </c>
      <c r="J3951" s="14" t="str">
        <f t="shared" si="1023"/>
        <v xml:space="preserve">Service completo. Cambio de aceite y filtros. Control general del vehiculo. Cambiar amobos amortiguadores delanteros. Cambiar ambos fuelles topes de amortiguadores. Sacar ambas parrillas inferiores. Reparar con bujes nuevos. Sacar parrilla superior derecha. Reparar con bujes nuevos. Cambiar bieletas de barra estabilizadora. Hacer alinear. Se coloco tornillo corrector de comba en parrilla inferior izquierda parte delantera.   </v>
      </c>
      <c r="L3951" s="3">
        <v>1</v>
      </c>
      <c r="M3951" s="10" t="s">
        <v>685</v>
      </c>
      <c r="N3951" s="3" t="s">
        <v>1396</v>
      </c>
      <c r="O3951" s="158">
        <v>68847.399999999994</v>
      </c>
      <c r="P3951" s="158">
        <v>14457.96</v>
      </c>
      <c r="Q3951" s="7">
        <v>83305.36</v>
      </c>
      <c r="S3951" s="8"/>
      <c r="T3951" s="11">
        <v>2</v>
      </c>
      <c r="U3951" s="158">
        <v>49586.78</v>
      </c>
      <c r="V3951" s="158">
        <v>10413.219999999999</v>
      </c>
      <c r="W3951" s="76">
        <v>60000</v>
      </c>
      <c r="X3951" s="16">
        <f t="shared" si="1018"/>
        <v>120000</v>
      </c>
      <c r="AC3951" s="18">
        <f t="shared" si="1021"/>
        <v>0</v>
      </c>
      <c r="AD3951" s="19">
        <f t="shared" si="1013"/>
        <v>850000</v>
      </c>
      <c r="AE3951" s="21">
        <f t="shared" si="1020"/>
        <v>166610.72</v>
      </c>
      <c r="AF3951" s="20">
        <f t="shared" si="1014"/>
        <v>0</v>
      </c>
      <c r="AG3951" s="20">
        <f t="shared" si="1015"/>
        <v>0</v>
      </c>
      <c r="AH3951" s="20">
        <f t="shared" si="1016"/>
        <v>0</v>
      </c>
      <c r="AI3951" s="20"/>
      <c r="AJ3951" s="20"/>
      <c r="AK3951" s="20">
        <f t="shared" si="1022"/>
        <v>0</v>
      </c>
      <c r="AL3951" s="171"/>
    </row>
    <row r="3952" spans="1:38" ht="15.75" customHeight="1" x14ac:dyDescent="0.25">
      <c r="A3952" s="3">
        <v>2270</v>
      </c>
      <c r="B3952" s="14">
        <f t="shared" si="1019"/>
        <v>4</v>
      </c>
      <c r="C3952" s="9">
        <v>45576</v>
      </c>
      <c r="D3952" s="3" t="s">
        <v>4007</v>
      </c>
      <c r="E3952" s="14" t="str">
        <f t="shared" si="1017"/>
        <v>2270Perviu Jorge4</v>
      </c>
      <c r="J3952" s="14" t="str">
        <f t="shared" si="1023"/>
        <v xml:space="preserve">Service completo. Cambio de aceite y filtros. Control general del vehiculo. Cambiar amobos amortiguadores delanteros. Cambiar ambos fuelles topes de amortiguadores. Sacar ambas parrillas inferiores. Reparar con bujes nuevos. Sacar parrilla superior derecha. Reparar con bujes nuevos. Cambiar bieletas de barra estabilizadora. Hacer alinear. Se coloco tornillo corrector de comba en parrilla inferior izquierda parte delantera.    </v>
      </c>
      <c r="L3952" s="3">
        <v>1</v>
      </c>
      <c r="M3952" s="10" t="s">
        <v>4677</v>
      </c>
      <c r="N3952" s="3" t="s">
        <v>2484</v>
      </c>
      <c r="O3952" s="158">
        <v>14110</v>
      </c>
      <c r="P3952" s="158">
        <v>2963.1</v>
      </c>
      <c r="Q3952" s="7">
        <v>17073.099999999999</v>
      </c>
      <c r="S3952" s="8"/>
      <c r="T3952" s="11">
        <v>2</v>
      </c>
      <c r="W3952" s="76">
        <v>25000</v>
      </c>
      <c r="X3952" s="16">
        <f t="shared" si="1018"/>
        <v>50000</v>
      </c>
      <c r="AC3952" s="18">
        <f t="shared" si="1021"/>
        <v>0</v>
      </c>
      <c r="AD3952" s="19">
        <f t="shared" si="1013"/>
        <v>850000</v>
      </c>
      <c r="AE3952" s="21">
        <f t="shared" si="1020"/>
        <v>34146.199999999997</v>
      </c>
      <c r="AF3952" s="20">
        <f t="shared" si="1014"/>
        <v>0</v>
      </c>
      <c r="AG3952" s="20">
        <f t="shared" si="1015"/>
        <v>0</v>
      </c>
      <c r="AH3952" s="20">
        <f t="shared" si="1016"/>
        <v>0</v>
      </c>
      <c r="AI3952" s="20"/>
      <c r="AJ3952" s="20"/>
      <c r="AK3952" s="20">
        <f t="shared" si="1022"/>
        <v>0</v>
      </c>
      <c r="AL3952" s="171"/>
    </row>
    <row r="3953" spans="1:38" ht="15.75" customHeight="1" x14ac:dyDescent="0.25">
      <c r="A3953" s="3">
        <v>2270</v>
      </c>
      <c r="B3953" s="14">
        <f t="shared" si="1019"/>
        <v>5</v>
      </c>
      <c r="C3953" s="9">
        <f t="shared" ref="C3953:C3960" si="1024">IF(A3953=A3952,C3952,"")</f>
        <v>45576</v>
      </c>
      <c r="D3953" s="3" t="str">
        <f t="shared" ref="D3953:D3960" si="1025">IF(A3953=A3952,D3952,"")</f>
        <v>Perviu Jorge</v>
      </c>
      <c r="E3953" s="14" t="str">
        <f t="shared" si="1017"/>
        <v>2270Perviu Jorge5</v>
      </c>
      <c r="J3953" s="14" t="str">
        <f t="shared" si="1023"/>
        <v xml:space="preserve">Service completo. Cambio de aceite y filtros. Control general del vehiculo. Cambiar amobos amortiguadores delanteros. Cambiar ambos fuelles topes de amortiguadores. Sacar ambas parrillas inferiores. Reparar con bujes nuevos. Sacar parrilla superior derecha. Reparar con bujes nuevos. Cambiar bieletas de barra estabilizadora. Hacer alinear. Se coloco tornillo corrector de comba en parrilla inferior izquierda parte delantera.     </v>
      </c>
      <c r="L3953" s="3">
        <v>1</v>
      </c>
      <c r="M3953" s="10" t="s">
        <v>4678</v>
      </c>
      <c r="N3953" s="3" t="s">
        <v>3339</v>
      </c>
      <c r="S3953" s="8"/>
      <c r="T3953" s="11">
        <v>2</v>
      </c>
      <c r="W3953" s="76">
        <v>29000</v>
      </c>
      <c r="X3953" s="16">
        <f t="shared" si="1018"/>
        <v>58000</v>
      </c>
      <c r="AC3953" s="18">
        <f t="shared" si="1021"/>
        <v>0</v>
      </c>
      <c r="AD3953" s="19">
        <f t="shared" ref="AD3953:AD4016" si="1026">IF(A3953=A3952,AD3952+AC3953,AC3953)</f>
        <v>850000</v>
      </c>
      <c r="AE3953" s="21">
        <f t="shared" si="1020"/>
        <v>0</v>
      </c>
      <c r="AF3953" s="20">
        <f t="shared" ref="AF3953:AF4016" si="1027">IF(A3953=A3952,0,(SUMIF($A$3:$A$999956,A3953,$Q$3:$Q$999956)))+IF(A3953=A3952,0,(SUMIF($A$3:$A$999956,A3953,$R$3:$R$999956)))</f>
        <v>0</v>
      </c>
      <c r="AG3953" s="20">
        <f t="shared" ref="AG3953:AG4016" si="1028">IF(A3953=A3952,0,(SUMIF($A$3:$A$999956,A3953,($X$3:$X$999956))))</f>
        <v>0</v>
      </c>
      <c r="AH3953" s="20">
        <f t="shared" ref="AH3953:AH4016" si="1029">IF(A3953=A3952,0,(SUMIF($A$3:$A$999956,A3953,($AC$3:$AC$999956))))</f>
        <v>0</v>
      </c>
      <c r="AI3953" s="20"/>
      <c r="AJ3953" s="20"/>
      <c r="AK3953" s="20">
        <f t="shared" si="1022"/>
        <v>0</v>
      </c>
      <c r="AL3953" s="171"/>
    </row>
    <row r="3954" spans="1:38" ht="15.75" customHeight="1" x14ac:dyDescent="0.25">
      <c r="A3954" s="3">
        <v>2270</v>
      </c>
      <c r="B3954" s="14">
        <f t="shared" si="1019"/>
        <v>6</v>
      </c>
      <c r="C3954" s="9">
        <f t="shared" si="1024"/>
        <v>45576</v>
      </c>
      <c r="D3954" s="3" t="str">
        <f t="shared" si="1025"/>
        <v>Perviu Jorge</v>
      </c>
      <c r="E3954" s="14" t="str">
        <f t="shared" si="1017"/>
        <v>2270Perviu Jorge6</v>
      </c>
      <c r="J3954" s="14" t="str">
        <f t="shared" si="1023"/>
        <v xml:space="preserve">Service completo. Cambio de aceite y filtros. Control general del vehiculo. Cambiar amobos amortiguadores delanteros. Cambiar ambos fuelles topes de amortiguadores. Sacar ambas parrillas inferiores. Reparar con bujes nuevos. Sacar parrilla superior derecha. Reparar con bujes nuevos. Cambiar bieletas de barra estabilizadora. Hacer alinear. Se coloco tornillo corrector de comba en parrilla inferior izquierda parte delantera.      </v>
      </c>
      <c r="L3954" s="3">
        <v>1</v>
      </c>
      <c r="M3954" s="10" t="s">
        <v>4679</v>
      </c>
      <c r="N3954" s="3" t="s">
        <v>3339</v>
      </c>
      <c r="S3954" s="8"/>
      <c r="T3954" s="11">
        <v>2</v>
      </c>
      <c r="W3954" s="76">
        <v>29000</v>
      </c>
      <c r="X3954" s="16">
        <f t="shared" si="1018"/>
        <v>58000</v>
      </c>
      <c r="AC3954" s="18">
        <f t="shared" si="1021"/>
        <v>0</v>
      </c>
      <c r="AD3954" s="19">
        <f t="shared" si="1026"/>
        <v>850000</v>
      </c>
      <c r="AE3954" s="21">
        <f t="shared" si="1020"/>
        <v>0</v>
      </c>
      <c r="AF3954" s="20">
        <f t="shared" si="1027"/>
        <v>0</v>
      </c>
      <c r="AG3954" s="20">
        <f t="shared" si="1028"/>
        <v>0</v>
      </c>
      <c r="AH3954" s="20">
        <f t="shared" si="1029"/>
        <v>0</v>
      </c>
      <c r="AI3954" s="20"/>
      <c r="AJ3954" s="20"/>
      <c r="AK3954" s="20">
        <f t="shared" si="1022"/>
        <v>0</v>
      </c>
      <c r="AL3954" s="171"/>
    </row>
    <row r="3955" spans="1:38" ht="15.75" customHeight="1" x14ac:dyDescent="0.25">
      <c r="A3955" s="3">
        <v>2270</v>
      </c>
      <c r="B3955" s="14">
        <f t="shared" si="1019"/>
        <v>7</v>
      </c>
      <c r="C3955" s="9">
        <f t="shared" si="1024"/>
        <v>45576</v>
      </c>
      <c r="D3955" s="3" t="str">
        <f t="shared" si="1025"/>
        <v>Perviu Jorge</v>
      </c>
      <c r="E3955" s="14" t="str">
        <f t="shared" si="1017"/>
        <v>2270Perviu Jorge7</v>
      </c>
      <c r="J3955" s="14" t="str">
        <f t="shared" si="1023"/>
        <v xml:space="preserve">Service completo. Cambio de aceite y filtros. Control general del vehiculo. Cambiar amobos amortiguadores delanteros. Cambiar ambos fuelles topes de amortiguadores. Sacar ambas parrillas inferiores. Reparar con bujes nuevos. Sacar parrilla superior derecha. Reparar con bujes nuevos. Cambiar bieletas de barra estabilizadora. Hacer alinear. Se coloco tornillo corrector de comba en parrilla inferior izquierda parte delantera.       </v>
      </c>
      <c r="L3955" s="3">
        <v>1</v>
      </c>
      <c r="M3955" s="10" t="s">
        <v>4680</v>
      </c>
      <c r="N3955" s="3" t="s">
        <v>3339</v>
      </c>
      <c r="S3955" s="8"/>
      <c r="T3955" s="11">
        <v>2</v>
      </c>
      <c r="W3955" s="76">
        <v>19000</v>
      </c>
      <c r="X3955" s="16">
        <f t="shared" si="1018"/>
        <v>38000</v>
      </c>
      <c r="AC3955" s="18">
        <f t="shared" si="1021"/>
        <v>0</v>
      </c>
      <c r="AD3955" s="19">
        <f t="shared" si="1026"/>
        <v>850000</v>
      </c>
      <c r="AE3955" s="21">
        <f t="shared" si="1020"/>
        <v>0</v>
      </c>
      <c r="AF3955" s="20">
        <f t="shared" si="1027"/>
        <v>0</v>
      </c>
      <c r="AG3955" s="20">
        <f t="shared" si="1028"/>
        <v>0</v>
      </c>
      <c r="AH3955" s="20">
        <f t="shared" si="1029"/>
        <v>0</v>
      </c>
      <c r="AI3955" s="20"/>
      <c r="AJ3955" s="20"/>
      <c r="AK3955" s="20">
        <f t="shared" si="1022"/>
        <v>0</v>
      </c>
      <c r="AL3955" s="171"/>
    </row>
    <row r="3956" spans="1:38" ht="15.75" customHeight="1" x14ac:dyDescent="0.25">
      <c r="A3956" s="3">
        <v>2270</v>
      </c>
      <c r="B3956" s="14">
        <f t="shared" si="1019"/>
        <v>8</v>
      </c>
      <c r="C3956" s="9">
        <f t="shared" si="1024"/>
        <v>45576</v>
      </c>
      <c r="D3956" s="3" t="str">
        <f t="shared" si="1025"/>
        <v>Perviu Jorge</v>
      </c>
      <c r="E3956" s="14" t="str">
        <f t="shared" si="1017"/>
        <v>2270Perviu Jorge8</v>
      </c>
      <c r="J3956" s="14" t="str">
        <f t="shared" si="1023"/>
        <v xml:space="preserve">Service completo. Cambio de aceite y filtros. Control general del vehiculo. Cambiar amobos amortiguadores delanteros. Cambiar ambos fuelles topes de amortiguadores. Sacar ambas parrillas inferiores. Reparar con bujes nuevos. Sacar parrilla superior derecha. Reparar con bujes nuevos. Cambiar bieletas de barra estabilizadora. Hacer alinear. Se coloco tornillo corrector de comba en parrilla inferior izquierda parte delantera.        </v>
      </c>
      <c r="L3956" s="3">
        <v>1</v>
      </c>
      <c r="S3956" s="8"/>
      <c r="W3956" s="76"/>
      <c r="X3956" s="16">
        <f t="shared" si="1018"/>
        <v>0</v>
      </c>
      <c r="AC3956" s="18">
        <f t="shared" si="1021"/>
        <v>0</v>
      </c>
      <c r="AD3956" s="19">
        <f t="shared" si="1026"/>
        <v>850000</v>
      </c>
      <c r="AE3956" s="21">
        <f t="shared" si="1020"/>
        <v>0</v>
      </c>
      <c r="AF3956" s="20">
        <f t="shared" si="1027"/>
        <v>0</v>
      </c>
      <c r="AG3956" s="20">
        <f t="shared" si="1028"/>
        <v>0</v>
      </c>
      <c r="AH3956" s="20">
        <f t="shared" si="1029"/>
        <v>0</v>
      </c>
      <c r="AI3956" s="20"/>
      <c r="AJ3956" s="20"/>
      <c r="AK3956" s="20">
        <f t="shared" si="1022"/>
        <v>0</v>
      </c>
      <c r="AL3956" s="171"/>
    </row>
    <row r="3957" spans="1:38" ht="15.75" customHeight="1" x14ac:dyDescent="0.25">
      <c r="A3957" s="3">
        <v>2270</v>
      </c>
      <c r="B3957" s="14">
        <f t="shared" si="1019"/>
        <v>9</v>
      </c>
      <c r="C3957" s="9">
        <f t="shared" si="1024"/>
        <v>45576</v>
      </c>
      <c r="D3957" s="3" t="str">
        <f t="shared" si="1025"/>
        <v>Perviu Jorge</v>
      </c>
      <c r="E3957" s="14" t="str">
        <f t="shared" si="1017"/>
        <v>2270Perviu Jorge9</v>
      </c>
      <c r="J3957" s="14" t="str">
        <f t="shared" si="1023"/>
        <v xml:space="preserve">Service completo. Cambio de aceite y filtros. Control general del vehiculo. Cambiar amobos amortiguadores delanteros. Cambiar ambos fuelles topes de amortiguadores. Sacar ambas parrillas inferiores. Reparar con bujes nuevos. Sacar parrilla superior derecha. Reparar con bujes nuevos. Cambiar bieletas de barra estabilizadora. Hacer alinear. Se coloco tornillo corrector de comba en parrilla inferior izquierda parte delantera.         </v>
      </c>
      <c r="L3957" s="3">
        <v>1</v>
      </c>
      <c r="M3957" s="10" t="s">
        <v>2919</v>
      </c>
      <c r="N3957" s="3" t="s">
        <v>771</v>
      </c>
      <c r="S3957" s="8"/>
      <c r="T3957" s="11">
        <v>2</v>
      </c>
      <c r="W3957" s="76">
        <v>13000</v>
      </c>
      <c r="X3957" s="16">
        <f t="shared" si="1018"/>
        <v>26000</v>
      </c>
      <c r="AC3957" s="18">
        <f t="shared" si="1021"/>
        <v>0</v>
      </c>
      <c r="AD3957" s="19">
        <f t="shared" si="1026"/>
        <v>850000</v>
      </c>
      <c r="AE3957" s="21">
        <f t="shared" si="1020"/>
        <v>0</v>
      </c>
      <c r="AF3957" s="20">
        <f t="shared" si="1027"/>
        <v>0</v>
      </c>
      <c r="AG3957" s="20">
        <f t="shared" si="1028"/>
        <v>0</v>
      </c>
      <c r="AH3957" s="20">
        <f t="shared" si="1029"/>
        <v>0</v>
      </c>
      <c r="AI3957" s="20"/>
      <c r="AJ3957" s="20"/>
      <c r="AK3957" s="20">
        <f t="shared" si="1022"/>
        <v>0</v>
      </c>
      <c r="AL3957" s="171"/>
    </row>
    <row r="3958" spans="1:38" ht="15.75" customHeight="1" x14ac:dyDescent="0.25">
      <c r="A3958" s="3">
        <v>2270</v>
      </c>
      <c r="B3958" s="14">
        <f t="shared" si="1019"/>
        <v>10</v>
      </c>
      <c r="C3958" s="9">
        <f t="shared" si="1024"/>
        <v>45576</v>
      </c>
      <c r="D3958" s="3" t="str">
        <f t="shared" si="1025"/>
        <v>Perviu Jorge</v>
      </c>
      <c r="E3958" s="14" t="str">
        <f t="shared" si="1017"/>
        <v>2270Perviu Jorge10</v>
      </c>
      <c r="J3958" s="14" t="str">
        <f t="shared" si="1023"/>
        <v xml:space="preserve">Service completo. Cambio de aceite y filtros. Control general del vehiculo. Cambiar amobos amortiguadores delanteros. Cambiar ambos fuelles topes de amortiguadores. Sacar ambas parrillas inferiores. Reparar con bujes nuevos. Sacar parrilla superior derecha. Reparar con bujes nuevos. Cambiar bieletas de barra estabilizadora. Hacer alinear. Se coloco tornillo corrector de comba en parrilla inferior izquierda parte delantera.          </v>
      </c>
      <c r="L3958" s="3">
        <v>1</v>
      </c>
      <c r="M3958" s="10" t="s">
        <v>4681</v>
      </c>
      <c r="N3958" s="3" t="s">
        <v>3339</v>
      </c>
      <c r="S3958" s="8"/>
      <c r="T3958" s="11">
        <v>1</v>
      </c>
      <c r="W3958" s="76">
        <v>31000</v>
      </c>
      <c r="X3958" s="16">
        <f t="shared" si="1018"/>
        <v>31000</v>
      </c>
      <c r="AC3958" s="18">
        <f t="shared" si="1021"/>
        <v>0</v>
      </c>
      <c r="AD3958" s="19">
        <f t="shared" si="1026"/>
        <v>850000</v>
      </c>
      <c r="AE3958" s="21">
        <f t="shared" si="1020"/>
        <v>0</v>
      </c>
      <c r="AF3958" s="20">
        <f t="shared" si="1027"/>
        <v>0</v>
      </c>
      <c r="AG3958" s="20">
        <f t="shared" si="1028"/>
        <v>0</v>
      </c>
      <c r="AH3958" s="20">
        <f t="shared" si="1029"/>
        <v>0</v>
      </c>
      <c r="AI3958" s="20"/>
      <c r="AJ3958" s="20"/>
      <c r="AK3958" s="20">
        <f t="shared" si="1022"/>
        <v>0</v>
      </c>
      <c r="AL3958" s="171"/>
    </row>
    <row r="3959" spans="1:38" ht="15.75" customHeight="1" x14ac:dyDescent="0.25">
      <c r="A3959" s="3">
        <v>2270</v>
      </c>
      <c r="B3959" s="14">
        <f t="shared" si="1019"/>
        <v>11</v>
      </c>
      <c r="C3959" s="9">
        <f t="shared" si="1024"/>
        <v>45576</v>
      </c>
      <c r="D3959" s="3" t="str">
        <f t="shared" si="1025"/>
        <v>Perviu Jorge</v>
      </c>
      <c r="E3959" s="14" t="str">
        <f t="shared" si="1017"/>
        <v>2270Perviu Jorge11</v>
      </c>
      <c r="J3959" s="14" t="str">
        <f t="shared" si="1023"/>
        <v xml:space="preserve">Service completo. Cambio de aceite y filtros. Control general del vehiculo. Cambiar amobos amortiguadores delanteros. Cambiar ambos fuelles topes de amortiguadores. Sacar ambas parrillas inferiores. Reparar con bujes nuevos. Sacar parrilla superior derecha. Reparar con bujes nuevos. Cambiar bieletas de barra estabilizadora. Hacer alinear. Se coloco tornillo corrector de comba en parrilla inferior izquierda parte delantera.           </v>
      </c>
      <c r="L3959" s="3">
        <v>1</v>
      </c>
      <c r="M3959" s="10" t="s">
        <v>2158</v>
      </c>
      <c r="N3959" s="3" t="s">
        <v>2484</v>
      </c>
      <c r="O3959" s="158">
        <v>10790</v>
      </c>
      <c r="P3959" s="158">
        <v>2265.9</v>
      </c>
      <c r="Q3959" s="7">
        <v>13055.9</v>
      </c>
      <c r="S3959" s="8"/>
      <c r="T3959" s="11">
        <v>2</v>
      </c>
      <c r="W3959" s="76">
        <v>16000</v>
      </c>
      <c r="X3959" s="16">
        <f t="shared" si="1018"/>
        <v>32000</v>
      </c>
      <c r="AC3959" s="18">
        <f t="shared" si="1021"/>
        <v>0</v>
      </c>
      <c r="AD3959" s="19">
        <f t="shared" si="1026"/>
        <v>850000</v>
      </c>
      <c r="AE3959" s="21">
        <f t="shared" si="1020"/>
        <v>26111.8</v>
      </c>
      <c r="AF3959" s="20">
        <f t="shared" si="1027"/>
        <v>0</v>
      </c>
      <c r="AG3959" s="20">
        <f t="shared" si="1028"/>
        <v>0</v>
      </c>
      <c r="AH3959" s="20">
        <f t="shared" si="1029"/>
        <v>0</v>
      </c>
      <c r="AI3959" s="20"/>
      <c r="AJ3959" s="20"/>
      <c r="AK3959" s="20">
        <f t="shared" si="1022"/>
        <v>0</v>
      </c>
      <c r="AL3959" s="171"/>
    </row>
    <row r="3960" spans="1:38" ht="15.75" customHeight="1" x14ac:dyDescent="0.25">
      <c r="A3960" s="3">
        <v>2270</v>
      </c>
      <c r="B3960" s="14">
        <f t="shared" si="1019"/>
        <v>12</v>
      </c>
      <c r="C3960" s="9">
        <f t="shared" si="1024"/>
        <v>45576</v>
      </c>
      <c r="D3960" s="3" t="str">
        <f t="shared" si="1025"/>
        <v>Perviu Jorge</v>
      </c>
      <c r="E3960" s="14" t="str">
        <f t="shared" si="1017"/>
        <v>2270Perviu Jorge12</v>
      </c>
      <c r="J3960" s="14" t="str">
        <f t="shared" si="1023"/>
        <v xml:space="preserve">Service completo. Cambio de aceite y filtros. Control general del vehiculo. Cambiar amobos amortiguadores delanteros. Cambiar ambos fuelles topes de amortiguadores. Sacar ambas parrillas inferiores. Reparar con bujes nuevos. Sacar parrilla superior derecha. Reparar con bujes nuevos. Cambiar bieletas de barra estabilizadora. Hacer alinear. Se coloco tornillo corrector de comba en parrilla inferior izquierda parte delantera.            </v>
      </c>
      <c r="L3960" s="3">
        <v>1</v>
      </c>
      <c r="M3960" s="10" t="s">
        <v>4682</v>
      </c>
      <c r="N3960" s="3" t="s">
        <v>4530</v>
      </c>
      <c r="O3960" s="158">
        <v>14876.04</v>
      </c>
      <c r="P3960" s="158">
        <v>3123.96</v>
      </c>
      <c r="Q3960" s="7">
        <v>18000</v>
      </c>
      <c r="S3960" s="8"/>
      <c r="T3960" s="11">
        <v>1</v>
      </c>
      <c r="W3960" s="76">
        <v>25000</v>
      </c>
      <c r="X3960" s="16">
        <f t="shared" si="1018"/>
        <v>25000</v>
      </c>
      <c r="AC3960" s="18">
        <f t="shared" si="1021"/>
        <v>0</v>
      </c>
      <c r="AD3960" s="19">
        <f t="shared" si="1026"/>
        <v>850000</v>
      </c>
      <c r="AE3960" s="21">
        <f t="shared" si="1020"/>
        <v>18000</v>
      </c>
      <c r="AF3960" s="20">
        <f t="shared" si="1027"/>
        <v>0</v>
      </c>
      <c r="AG3960" s="20">
        <f t="shared" si="1028"/>
        <v>0</v>
      </c>
      <c r="AH3960" s="20">
        <f t="shared" si="1029"/>
        <v>0</v>
      </c>
      <c r="AI3960" s="20"/>
      <c r="AJ3960" s="20"/>
      <c r="AK3960" s="20">
        <f t="shared" si="1022"/>
        <v>0</v>
      </c>
      <c r="AL3960" s="171"/>
    </row>
    <row r="3961" spans="1:38" ht="15.75" customHeight="1" x14ac:dyDescent="0.25">
      <c r="A3961" s="3">
        <v>2271</v>
      </c>
      <c r="B3961" s="14">
        <f t="shared" si="1019"/>
        <v>1</v>
      </c>
      <c r="C3961" s="9">
        <v>45577</v>
      </c>
      <c r="D3961" s="3" t="s">
        <v>2664</v>
      </c>
      <c r="E3961" s="14" t="str">
        <f t="shared" si="1017"/>
        <v>2271Wiesek Susana1</v>
      </c>
      <c r="F3961" s="119" t="s">
        <v>823</v>
      </c>
      <c r="G3961" s="119" t="s">
        <v>4306</v>
      </c>
      <c r="H3961" s="119">
        <v>234165</v>
      </c>
      <c r="I3961" s="10" t="s">
        <v>4498</v>
      </c>
      <c r="J3961" s="14" t="str">
        <f t="shared" si="1023"/>
        <v>Service completo. Cambio de aceite y filtros. Control general del vehiculo. Cambiar ambos amortiguadores traseros. Cambiar bieleta de barra estabilizadora lado derecho.</v>
      </c>
      <c r="K3961" s="3" t="s">
        <v>2390</v>
      </c>
      <c r="L3961" s="3">
        <v>1</v>
      </c>
      <c r="M3961" s="10" t="s">
        <v>918</v>
      </c>
      <c r="N3961" s="3" t="s">
        <v>771</v>
      </c>
      <c r="O3961" s="158">
        <v>22610</v>
      </c>
      <c r="P3961" s="158">
        <v>4748.1000000000004</v>
      </c>
      <c r="Q3961" s="7">
        <v>27358.1</v>
      </c>
      <c r="S3961" s="8"/>
      <c r="T3961" s="11">
        <v>1</v>
      </c>
      <c r="U3961" s="158">
        <v>31404.959999999999</v>
      </c>
      <c r="V3961" s="158">
        <v>6595.04</v>
      </c>
      <c r="W3961" s="76">
        <v>38000</v>
      </c>
      <c r="X3961" s="16">
        <f t="shared" si="1018"/>
        <v>38000</v>
      </c>
      <c r="Y3961" s="3">
        <v>1</v>
      </c>
      <c r="Z3961" s="114">
        <v>132231.41</v>
      </c>
      <c r="AA3961" s="114">
        <v>27768.59</v>
      </c>
      <c r="AB3961" s="4">
        <v>160000</v>
      </c>
      <c r="AC3961" s="18">
        <f t="shared" si="1021"/>
        <v>160000</v>
      </c>
      <c r="AD3961" s="19">
        <f t="shared" si="1026"/>
        <v>160000</v>
      </c>
      <c r="AE3961" s="21">
        <f t="shared" si="1020"/>
        <v>27358.1</v>
      </c>
      <c r="AF3961" s="20">
        <f t="shared" si="1027"/>
        <v>127983.94</v>
      </c>
      <c r="AG3961" s="20">
        <f t="shared" si="1028"/>
        <v>322000</v>
      </c>
      <c r="AH3961" s="20">
        <f t="shared" si="1029"/>
        <v>160000</v>
      </c>
      <c r="AI3961" s="20"/>
      <c r="AJ3961" s="20"/>
      <c r="AK3961" s="20">
        <f t="shared" si="1022"/>
        <v>482000</v>
      </c>
      <c r="AL3961" s="171"/>
    </row>
    <row r="3962" spans="1:38" ht="15.75" customHeight="1" x14ac:dyDescent="0.25">
      <c r="A3962" s="3">
        <v>2271</v>
      </c>
      <c r="B3962" s="14">
        <f t="shared" si="1019"/>
        <v>2</v>
      </c>
      <c r="C3962" s="9">
        <f>IF(A3962=A3961,C3961,"")</f>
        <v>45577</v>
      </c>
      <c r="D3962" s="3" t="str">
        <f>IF(A3962=A3961,D3961,"")</f>
        <v>Wiesek Susana</v>
      </c>
      <c r="E3962" s="14" t="str">
        <f t="shared" si="1017"/>
        <v>2271Wiesek Susana2</v>
      </c>
      <c r="J3962" s="14" t="str">
        <f t="shared" si="1023"/>
        <v xml:space="preserve">Service completo. Cambio de aceite y filtros. Control general del vehiculo. Cambiar ambos amortiguadores traseros. Cambiar bieleta de barra estabilizadora lado derecho. </v>
      </c>
      <c r="L3962" s="3">
        <v>1</v>
      </c>
      <c r="M3962" s="10" t="s">
        <v>728</v>
      </c>
      <c r="N3962" s="3" t="s">
        <v>771</v>
      </c>
      <c r="O3962" s="158">
        <v>2996.57</v>
      </c>
      <c r="P3962" s="158">
        <v>629.27</v>
      </c>
      <c r="Q3962" s="7">
        <v>3625.84</v>
      </c>
      <c r="S3962" s="8"/>
      <c r="T3962" s="11">
        <v>4</v>
      </c>
      <c r="U3962" s="158">
        <v>10743.81</v>
      </c>
      <c r="V3962" s="158">
        <v>2256.19</v>
      </c>
      <c r="W3962" s="76">
        <v>13000</v>
      </c>
      <c r="X3962" s="16">
        <f t="shared" si="1018"/>
        <v>52000</v>
      </c>
      <c r="AC3962" s="18">
        <f t="shared" si="1021"/>
        <v>0</v>
      </c>
      <c r="AD3962" s="19">
        <f t="shared" si="1026"/>
        <v>160000</v>
      </c>
      <c r="AE3962" s="21">
        <f t="shared" si="1020"/>
        <v>14503.36</v>
      </c>
      <c r="AF3962" s="20">
        <f t="shared" si="1027"/>
        <v>0</v>
      </c>
      <c r="AG3962" s="20">
        <f t="shared" si="1028"/>
        <v>0</v>
      </c>
      <c r="AH3962" s="20">
        <f t="shared" si="1029"/>
        <v>0</v>
      </c>
      <c r="AI3962" s="20"/>
      <c r="AJ3962" s="20"/>
      <c r="AK3962" s="20">
        <f t="shared" si="1022"/>
        <v>0</v>
      </c>
      <c r="AL3962" s="171"/>
    </row>
    <row r="3963" spans="1:38" ht="15.75" customHeight="1" x14ac:dyDescent="0.25">
      <c r="A3963" s="3">
        <v>2271</v>
      </c>
      <c r="B3963" s="14">
        <f t="shared" si="1019"/>
        <v>3</v>
      </c>
      <c r="C3963" s="9">
        <f>IF(A3963=A3962,C3962,"")</f>
        <v>45577</v>
      </c>
      <c r="D3963" s="3" t="str">
        <f>IF(A3963=A3962,D3962,"")</f>
        <v>Wiesek Susana</v>
      </c>
      <c r="E3963" s="14" t="str">
        <f t="shared" si="1017"/>
        <v>2271Wiesek Susana3</v>
      </c>
      <c r="J3963" s="14" t="str">
        <f t="shared" si="1023"/>
        <v xml:space="preserve">Service completo. Cambio de aceite y filtros. Control general del vehiculo. Cambiar ambos amortiguadores traseros. Cambiar bieleta de barra estabilizadora lado derecho.  </v>
      </c>
      <c r="L3963" s="3">
        <v>1</v>
      </c>
      <c r="M3963" s="10" t="s">
        <v>2145</v>
      </c>
      <c r="N3963" s="3" t="s">
        <v>1396</v>
      </c>
      <c r="O3963" s="158">
        <v>55371.9</v>
      </c>
      <c r="P3963" s="158">
        <v>11628.1</v>
      </c>
      <c r="Q3963" s="7">
        <v>67000</v>
      </c>
      <c r="S3963" s="8"/>
      <c r="T3963" s="11">
        <v>2</v>
      </c>
      <c r="U3963" s="158">
        <v>80165.289999999994</v>
      </c>
      <c r="V3963" s="158">
        <v>16834.71</v>
      </c>
      <c r="W3963" s="76">
        <v>97000</v>
      </c>
      <c r="X3963" s="16">
        <f t="shared" si="1018"/>
        <v>194000</v>
      </c>
      <c r="AC3963" s="18">
        <f t="shared" si="1021"/>
        <v>0</v>
      </c>
      <c r="AD3963" s="19">
        <f t="shared" si="1026"/>
        <v>160000</v>
      </c>
      <c r="AE3963" s="21">
        <f t="shared" si="1020"/>
        <v>134000</v>
      </c>
      <c r="AF3963" s="20">
        <f t="shared" si="1027"/>
        <v>0</v>
      </c>
      <c r="AG3963" s="20">
        <f t="shared" si="1028"/>
        <v>0</v>
      </c>
      <c r="AH3963" s="20">
        <f t="shared" si="1029"/>
        <v>0</v>
      </c>
      <c r="AI3963" s="20"/>
      <c r="AJ3963" s="20"/>
      <c r="AK3963" s="20">
        <f t="shared" si="1022"/>
        <v>0</v>
      </c>
      <c r="AL3963" s="171"/>
    </row>
    <row r="3964" spans="1:38" ht="15.75" customHeight="1" x14ac:dyDescent="0.25">
      <c r="A3964" s="3">
        <v>2271</v>
      </c>
      <c r="B3964" s="14">
        <f t="shared" si="1019"/>
        <v>4</v>
      </c>
      <c r="C3964" s="9">
        <f>IF(A3964=A3963,C3963,"")</f>
        <v>45577</v>
      </c>
      <c r="D3964" s="3" t="str">
        <f>IF(A3964=A3963,D3963,"")</f>
        <v>Wiesek Susana</v>
      </c>
      <c r="E3964" s="14" t="str">
        <f t="shared" si="1017"/>
        <v>2271Wiesek Susana4</v>
      </c>
      <c r="J3964" s="14" t="str">
        <f t="shared" si="1023"/>
        <v xml:space="preserve">Service completo. Cambio de aceite y filtros. Control general del vehiculo. Cambiar ambos amortiguadores traseros. Cambiar bieleta de barra estabilizadora lado derecho.   </v>
      </c>
      <c r="L3964" s="3">
        <v>1</v>
      </c>
      <c r="M3964" s="10" t="s">
        <v>2158</v>
      </c>
      <c r="N3964" s="3" t="s">
        <v>3241</v>
      </c>
      <c r="O3964" s="158">
        <v>24793.39</v>
      </c>
      <c r="P3964" s="158">
        <v>5206.6099999999997</v>
      </c>
      <c r="Q3964" s="7">
        <v>30000</v>
      </c>
      <c r="S3964" s="8"/>
      <c r="T3964" s="11">
        <v>1</v>
      </c>
      <c r="U3964" s="158">
        <v>31404.959999999999</v>
      </c>
      <c r="V3964" s="158">
        <v>6595.04</v>
      </c>
      <c r="W3964" s="76">
        <v>38000</v>
      </c>
      <c r="X3964" s="16">
        <f t="shared" si="1018"/>
        <v>38000</v>
      </c>
      <c r="AC3964" s="18">
        <f t="shared" si="1021"/>
        <v>0</v>
      </c>
      <c r="AD3964" s="19">
        <f t="shared" si="1026"/>
        <v>160000</v>
      </c>
      <c r="AE3964" s="21">
        <f t="shared" si="1020"/>
        <v>30000</v>
      </c>
      <c r="AF3964" s="20">
        <f t="shared" si="1027"/>
        <v>0</v>
      </c>
      <c r="AG3964" s="20">
        <f t="shared" si="1028"/>
        <v>0</v>
      </c>
      <c r="AH3964" s="20">
        <f t="shared" si="1029"/>
        <v>0</v>
      </c>
      <c r="AI3964" s="20"/>
      <c r="AJ3964" s="20"/>
      <c r="AK3964" s="20">
        <f t="shared" si="1022"/>
        <v>0</v>
      </c>
      <c r="AL3964" s="171"/>
    </row>
    <row r="3965" spans="1:38" ht="15.75" customHeight="1" x14ac:dyDescent="0.25">
      <c r="A3965" s="3">
        <v>2272</v>
      </c>
      <c r="B3965" s="14">
        <f t="shared" si="1019"/>
        <v>1</v>
      </c>
      <c r="C3965" s="9">
        <v>45579</v>
      </c>
      <c r="D3965" s="3" t="s">
        <v>4499</v>
      </c>
      <c r="E3965" s="14" t="str">
        <f t="shared" si="1017"/>
        <v>2272Giorgis Juan Carlos1</v>
      </c>
      <c r="F3965" s="119" t="s">
        <v>4500</v>
      </c>
      <c r="G3965" s="119" t="s">
        <v>1883</v>
      </c>
      <c r="H3965" s="119">
        <v>136209</v>
      </c>
      <c r="I3965" s="10" t="s">
        <v>4501</v>
      </c>
      <c r="J3965" s="14" t="str">
        <f t="shared" si="1023"/>
        <v>Cambiar T metalica. Agregar liquido refrigerante. Purgado del circuito de refrigeracion.</v>
      </c>
      <c r="K3965" s="3" t="s">
        <v>1539</v>
      </c>
      <c r="L3965" s="3">
        <v>1</v>
      </c>
      <c r="M3965" s="10" t="s">
        <v>1970</v>
      </c>
      <c r="N3965" s="3" t="s">
        <v>771</v>
      </c>
      <c r="O3965" s="158">
        <v>7143.81</v>
      </c>
      <c r="P3965" s="158">
        <v>1500.19</v>
      </c>
      <c r="Q3965" s="7">
        <v>8644</v>
      </c>
      <c r="S3965" s="8"/>
      <c r="T3965" s="11">
        <v>1.5</v>
      </c>
      <c r="U3965" s="158">
        <v>14049.59</v>
      </c>
      <c r="V3965" s="158">
        <v>2950.41</v>
      </c>
      <c r="W3965" s="76">
        <v>17000</v>
      </c>
      <c r="X3965" s="16">
        <f t="shared" si="1018"/>
        <v>25500</v>
      </c>
      <c r="Y3965" s="3">
        <v>1</v>
      </c>
      <c r="Z3965" s="114">
        <v>12396.7</v>
      </c>
      <c r="AA3965" s="114">
        <v>2603.3000000000002</v>
      </c>
      <c r="AB3965" s="4">
        <v>15000</v>
      </c>
      <c r="AC3965" s="18">
        <f t="shared" si="1021"/>
        <v>15000</v>
      </c>
      <c r="AD3965" s="19">
        <f t="shared" si="1026"/>
        <v>15000</v>
      </c>
      <c r="AE3965" s="21">
        <f t="shared" si="1020"/>
        <v>12966</v>
      </c>
      <c r="AF3965" s="20">
        <f t="shared" si="1027"/>
        <v>15844</v>
      </c>
      <c r="AG3965" s="20">
        <f t="shared" si="1028"/>
        <v>36500</v>
      </c>
      <c r="AH3965" s="20">
        <f t="shared" si="1029"/>
        <v>15000</v>
      </c>
      <c r="AI3965" s="20"/>
      <c r="AJ3965" s="20"/>
      <c r="AK3965" s="20">
        <f t="shared" si="1022"/>
        <v>51500</v>
      </c>
      <c r="AL3965" s="171"/>
    </row>
    <row r="3966" spans="1:38" ht="15.75" customHeight="1" x14ac:dyDescent="0.25">
      <c r="A3966" s="3">
        <v>2272</v>
      </c>
      <c r="B3966" s="14">
        <f t="shared" si="1019"/>
        <v>2</v>
      </c>
      <c r="C3966" s="9">
        <f>IF(A3966=A3965,C3965,"")</f>
        <v>45579</v>
      </c>
      <c r="D3966" s="3" t="str">
        <f>IF(A3966=A3965,D3965,"")</f>
        <v>Giorgis Juan Carlos</v>
      </c>
      <c r="E3966" s="14" t="str">
        <f t="shared" ref="E3966:E4029" si="1030">CONCATENATE(A3966,D3966,B3966)</f>
        <v>2272Giorgis Juan Carlos2</v>
      </c>
      <c r="J3966" s="14" t="str">
        <f t="shared" si="1023"/>
        <v xml:space="preserve">Cambiar T metalica. Agregar liquido refrigerante. Purgado del circuito de refrigeracion. </v>
      </c>
      <c r="L3966" s="3">
        <v>1</v>
      </c>
      <c r="M3966" s="10" t="s">
        <v>1431</v>
      </c>
      <c r="N3966" s="3" t="s">
        <v>771</v>
      </c>
      <c r="O3966" s="158">
        <v>1570.25</v>
      </c>
      <c r="P3966" s="158">
        <v>329.75</v>
      </c>
      <c r="Q3966" s="7">
        <v>1900</v>
      </c>
      <c r="S3966" s="8"/>
      <c r="T3966" s="11">
        <v>0.5</v>
      </c>
      <c r="U3966" s="158">
        <v>4958.68</v>
      </c>
      <c r="V3966" s="158">
        <v>1041.32</v>
      </c>
      <c r="W3966" s="76">
        <v>6000</v>
      </c>
      <c r="X3966" s="16">
        <f t="shared" si="1018"/>
        <v>3000</v>
      </c>
      <c r="AC3966" s="18">
        <f t="shared" si="1021"/>
        <v>0</v>
      </c>
      <c r="AD3966" s="19">
        <f t="shared" si="1026"/>
        <v>15000</v>
      </c>
      <c r="AE3966" s="21">
        <f t="shared" si="1020"/>
        <v>950</v>
      </c>
      <c r="AF3966" s="20">
        <f t="shared" si="1027"/>
        <v>0</v>
      </c>
      <c r="AG3966" s="20">
        <f t="shared" si="1028"/>
        <v>0</v>
      </c>
      <c r="AH3966" s="20">
        <f t="shared" si="1029"/>
        <v>0</v>
      </c>
      <c r="AI3966" s="20"/>
      <c r="AJ3966" s="20"/>
      <c r="AK3966" s="20">
        <f t="shared" si="1022"/>
        <v>0</v>
      </c>
      <c r="AL3966" s="171"/>
    </row>
    <row r="3967" spans="1:38" ht="15.75" customHeight="1" x14ac:dyDescent="0.25">
      <c r="A3967" s="3">
        <v>2272</v>
      </c>
      <c r="B3967" s="14">
        <f t="shared" si="1019"/>
        <v>3</v>
      </c>
      <c r="C3967" s="9">
        <f>IF(A3967=A3966,C3966,"")</f>
        <v>45579</v>
      </c>
      <c r="D3967" s="3" t="str">
        <f>IF(A3967=A3966,D3966,"")</f>
        <v>Giorgis Juan Carlos</v>
      </c>
      <c r="E3967" s="14" t="str">
        <f t="shared" si="1030"/>
        <v>2272Giorgis Juan Carlos3</v>
      </c>
      <c r="J3967" s="14" t="str">
        <f t="shared" si="1023"/>
        <v xml:space="preserve">Cambiar T metalica. Agregar liquido refrigerante. Purgado del circuito de refrigeracion.  </v>
      </c>
      <c r="L3967" s="3">
        <v>1</v>
      </c>
      <c r="M3967" s="10" t="s">
        <v>4502</v>
      </c>
      <c r="N3967" s="3" t="s">
        <v>2484</v>
      </c>
      <c r="O3967" s="158">
        <v>4380.17</v>
      </c>
      <c r="P3967" s="158">
        <v>919.83</v>
      </c>
      <c r="Q3967" s="7">
        <v>5300</v>
      </c>
      <c r="S3967" s="8"/>
      <c r="T3967" s="11">
        <v>1</v>
      </c>
      <c r="U3967" s="158">
        <v>6611.57</v>
      </c>
      <c r="V3967" s="158">
        <v>1388.43</v>
      </c>
      <c r="W3967" s="76">
        <v>8000</v>
      </c>
      <c r="X3967" s="16">
        <f t="shared" ref="X3967:X4030" si="1031">W3967*T3967</f>
        <v>8000</v>
      </c>
      <c r="AC3967" s="18">
        <f t="shared" si="1021"/>
        <v>0</v>
      </c>
      <c r="AD3967" s="19">
        <f t="shared" si="1026"/>
        <v>15000</v>
      </c>
      <c r="AE3967" s="21">
        <f t="shared" si="1020"/>
        <v>5300</v>
      </c>
      <c r="AF3967" s="20">
        <f t="shared" si="1027"/>
        <v>0</v>
      </c>
      <c r="AG3967" s="20">
        <f t="shared" si="1028"/>
        <v>0</v>
      </c>
      <c r="AH3967" s="20">
        <f t="shared" si="1029"/>
        <v>0</v>
      </c>
      <c r="AI3967" s="20"/>
      <c r="AJ3967" s="20"/>
      <c r="AK3967" s="20">
        <f t="shared" si="1022"/>
        <v>0</v>
      </c>
      <c r="AL3967" s="171"/>
    </row>
    <row r="3968" spans="1:38" ht="15.75" customHeight="1" x14ac:dyDescent="0.25">
      <c r="A3968" s="3">
        <v>2273</v>
      </c>
      <c r="B3968" s="14">
        <f t="shared" si="1019"/>
        <v>1</v>
      </c>
      <c r="C3968" s="9">
        <v>45579</v>
      </c>
      <c r="D3968" s="3" t="s">
        <v>116</v>
      </c>
      <c r="E3968" s="14" t="str">
        <f t="shared" si="1030"/>
        <v>2273Transporte Palloni1</v>
      </c>
      <c r="F3968" s="119" t="s">
        <v>1331</v>
      </c>
      <c r="G3968" s="119" t="s">
        <v>1318</v>
      </c>
      <c r="I3968" s="10" t="s">
        <v>4503</v>
      </c>
      <c r="J3968" s="14" t="str">
        <f t="shared" si="1023"/>
        <v>Control general del vehiculo para tecnica. Invertir patente. Colocar remache en patente delantera.</v>
      </c>
      <c r="K3968" s="3" t="s">
        <v>1665</v>
      </c>
      <c r="S3968" s="8"/>
      <c r="W3968" s="76"/>
      <c r="X3968" s="16">
        <f t="shared" si="1031"/>
        <v>0</v>
      </c>
      <c r="Y3968" s="3">
        <v>1</v>
      </c>
      <c r="Z3968" s="114">
        <v>25000</v>
      </c>
      <c r="AA3968" s="114">
        <v>5250</v>
      </c>
      <c r="AB3968" s="4">
        <v>30250</v>
      </c>
      <c r="AC3968" s="18">
        <f t="shared" si="1021"/>
        <v>30250</v>
      </c>
      <c r="AD3968" s="19">
        <f t="shared" si="1026"/>
        <v>30250</v>
      </c>
      <c r="AE3968" s="21">
        <f t="shared" si="1020"/>
        <v>0</v>
      </c>
      <c r="AF3968" s="20">
        <f t="shared" si="1027"/>
        <v>0</v>
      </c>
      <c r="AG3968" s="20">
        <f t="shared" si="1028"/>
        <v>0</v>
      </c>
      <c r="AH3968" s="20">
        <f t="shared" si="1029"/>
        <v>30250</v>
      </c>
      <c r="AI3968" s="20"/>
      <c r="AJ3968" s="20"/>
      <c r="AK3968" s="20">
        <f t="shared" si="1022"/>
        <v>30250</v>
      </c>
      <c r="AL3968" s="171"/>
    </row>
    <row r="3969" spans="1:38" ht="15.75" customHeight="1" x14ac:dyDescent="0.25">
      <c r="A3969" s="3">
        <v>2273</v>
      </c>
      <c r="B3969" s="14">
        <f t="shared" si="1019"/>
        <v>2</v>
      </c>
      <c r="C3969" s="9">
        <f>IF(A3969=A3968,C3968,"")</f>
        <v>45579</v>
      </c>
      <c r="D3969" s="3" t="str">
        <f>IF(A3969=A3968,D3968,"")</f>
        <v>Transporte Palloni</v>
      </c>
      <c r="E3969" s="14" t="str">
        <f t="shared" si="1030"/>
        <v>2273Transporte Palloni2</v>
      </c>
      <c r="J3969" s="14" t="str">
        <f t="shared" si="1023"/>
        <v xml:space="preserve">Control general del vehiculo para tecnica. Invertir patente. Colocar remache en patente delantera. </v>
      </c>
      <c r="S3969" s="8"/>
      <c r="W3969" s="76"/>
      <c r="X3969" s="16">
        <f t="shared" si="1031"/>
        <v>0</v>
      </c>
      <c r="AC3969" s="18">
        <f t="shared" si="1021"/>
        <v>0</v>
      </c>
      <c r="AD3969" s="19">
        <f t="shared" si="1026"/>
        <v>30250</v>
      </c>
      <c r="AE3969" s="21">
        <f t="shared" si="1020"/>
        <v>0</v>
      </c>
      <c r="AF3969" s="20">
        <f t="shared" si="1027"/>
        <v>0</v>
      </c>
      <c r="AG3969" s="20">
        <f t="shared" si="1028"/>
        <v>0</v>
      </c>
      <c r="AH3969" s="20">
        <f t="shared" si="1029"/>
        <v>0</v>
      </c>
      <c r="AI3969" s="20"/>
      <c r="AJ3969" s="20"/>
      <c r="AK3969" s="20">
        <f t="shared" si="1022"/>
        <v>0</v>
      </c>
      <c r="AL3969" s="171"/>
    </row>
    <row r="3970" spans="1:38" ht="15.75" customHeight="1" x14ac:dyDescent="0.25">
      <c r="A3970" s="3">
        <v>2274</v>
      </c>
      <c r="B3970" s="14">
        <f t="shared" si="1019"/>
        <v>1</v>
      </c>
      <c r="C3970" s="9">
        <v>45580</v>
      </c>
      <c r="D3970" s="3" t="s">
        <v>3814</v>
      </c>
      <c r="E3970" s="14" t="str">
        <f t="shared" si="1030"/>
        <v>2274Molinari Kike1</v>
      </c>
      <c r="F3970" s="119" t="s">
        <v>1780</v>
      </c>
      <c r="G3970" s="119" t="s">
        <v>4504</v>
      </c>
      <c r="H3970" s="119">
        <v>426727</v>
      </c>
      <c r="I3970" s="10" t="s">
        <v>3154</v>
      </c>
      <c r="J3970" s="14" t="str">
        <f t="shared" si="1023"/>
        <v>Desarmar distribucion completa. Cambiar kit, bomba de agua, correa poly-v y liquido refrigerante. Purgado del circuito de refrigeracion. Puesta a punto. Armado total. Lavado motor.</v>
      </c>
      <c r="K3970" s="3" t="s">
        <v>1539</v>
      </c>
      <c r="L3970" s="3">
        <v>1</v>
      </c>
      <c r="M3970" s="10" t="s">
        <v>1970</v>
      </c>
      <c r="N3970" s="3" t="s">
        <v>771</v>
      </c>
      <c r="O3970" s="158">
        <v>7143.81</v>
      </c>
      <c r="P3970" s="158">
        <v>1500.19</v>
      </c>
      <c r="Q3970" s="7">
        <v>8644</v>
      </c>
      <c r="S3970" s="8"/>
      <c r="T3970" s="11">
        <v>2</v>
      </c>
      <c r="U3970" s="158">
        <v>14049.59</v>
      </c>
      <c r="V3970" s="158">
        <v>2950.41</v>
      </c>
      <c r="W3970" s="76">
        <v>17000</v>
      </c>
      <c r="X3970" s="16">
        <f t="shared" si="1031"/>
        <v>34000</v>
      </c>
      <c r="Y3970" s="3">
        <v>1</v>
      </c>
      <c r="Z3970" s="114">
        <v>165289.26</v>
      </c>
      <c r="AA3970" s="114">
        <v>34710.74</v>
      </c>
      <c r="AB3970" s="4">
        <v>200000</v>
      </c>
      <c r="AC3970" s="18">
        <f t="shared" si="1021"/>
        <v>200000</v>
      </c>
      <c r="AD3970" s="19">
        <f t="shared" si="1026"/>
        <v>200000</v>
      </c>
      <c r="AE3970" s="21">
        <f t="shared" si="1020"/>
        <v>17288</v>
      </c>
      <c r="AF3970" s="20">
        <f t="shared" si="1027"/>
        <v>10544</v>
      </c>
      <c r="AG3970" s="20">
        <f t="shared" si="1028"/>
        <v>40000</v>
      </c>
      <c r="AH3970" s="20">
        <f t="shared" si="1029"/>
        <v>200000</v>
      </c>
      <c r="AI3970" s="20"/>
      <c r="AJ3970" s="20"/>
      <c r="AK3970" s="20">
        <f t="shared" si="1022"/>
        <v>240000</v>
      </c>
      <c r="AL3970" s="171">
        <v>91</v>
      </c>
    </row>
    <row r="3971" spans="1:38" ht="15.75" customHeight="1" x14ac:dyDescent="0.25">
      <c r="A3971" s="3">
        <v>2274</v>
      </c>
      <c r="B3971" s="14">
        <f t="shared" si="1019"/>
        <v>2</v>
      </c>
      <c r="C3971" s="9">
        <f>IF(A3971=A3970,C3970,"")</f>
        <v>45580</v>
      </c>
      <c r="D3971" s="3" t="str">
        <f>IF(A3971=A3970,D3970,"")</f>
        <v>Molinari Kike</v>
      </c>
      <c r="E3971" s="14" t="str">
        <f t="shared" si="1030"/>
        <v>2274Molinari Kike2</v>
      </c>
      <c r="J3971" s="14" t="str">
        <f t="shared" si="1023"/>
        <v xml:space="preserve">Desarmar distribucion completa. Cambiar kit, bomba de agua, correa poly-v y liquido refrigerante. Purgado del circuito de refrigeracion. Puesta a punto. Armado total. Lavado motor. </v>
      </c>
      <c r="L3971" s="3">
        <v>1</v>
      </c>
      <c r="M3971" s="10" t="s">
        <v>1431</v>
      </c>
      <c r="N3971" s="3" t="s">
        <v>771</v>
      </c>
      <c r="O3971" s="158">
        <v>1570.25</v>
      </c>
      <c r="P3971" s="158">
        <v>329.75</v>
      </c>
      <c r="Q3971" s="7">
        <v>1900</v>
      </c>
      <c r="S3971" s="8"/>
      <c r="T3971" s="11">
        <v>1</v>
      </c>
      <c r="U3971" s="158">
        <v>4958.68</v>
      </c>
      <c r="V3971" s="158">
        <v>1041.32</v>
      </c>
      <c r="W3971" s="76">
        <v>6000</v>
      </c>
      <c r="X3971" s="16">
        <f t="shared" si="1031"/>
        <v>6000</v>
      </c>
      <c r="AC3971" s="18">
        <f t="shared" si="1021"/>
        <v>0</v>
      </c>
      <c r="AD3971" s="19">
        <f t="shared" si="1026"/>
        <v>200000</v>
      </c>
      <c r="AE3971" s="21">
        <f t="shared" si="1020"/>
        <v>1900</v>
      </c>
      <c r="AF3971" s="20">
        <f t="shared" si="1027"/>
        <v>0</v>
      </c>
      <c r="AG3971" s="20">
        <f t="shared" si="1028"/>
        <v>0</v>
      </c>
      <c r="AH3971" s="20">
        <f t="shared" si="1029"/>
        <v>0</v>
      </c>
      <c r="AI3971" s="20"/>
      <c r="AJ3971" s="20"/>
      <c r="AK3971" s="20">
        <f t="shared" si="1022"/>
        <v>0</v>
      </c>
      <c r="AL3971" s="171"/>
    </row>
    <row r="3972" spans="1:38" ht="15.75" customHeight="1" x14ac:dyDescent="0.25">
      <c r="A3972" s="3">
        <v>2275</v>
      </c>
      <c r="B3972" s="14">
        <f t="shared" ref="B3972:B4035" si="1032">IF(A3972=A3971,B3971+1,1)</f>
        <v>1</v>
      </c>
      <c r="C3972" s="9">
        <v>45580</v>
      </c>
      <c r="D3972" s="3" t="s">
        <v>116</v>
      </c>
      <c r="E3972" s="14" t="str">
        <f t="shared" si="1030"/>
        <v>2275Transporte Palloni1</v>
      </c>
      <c r="F3972" s="119" t="s">
        <v>942</v>
      </c>
      <c r="G3972" s="119" t="s">
        <v>1300</v>
      </c>
      <c r="I3972" s="10" t="s">
        <v>4505</v>
      </c>
      <c r="J3972" s="14" t="str">
        <f t="shared" si="1023"/>
        <v>Control del tren delantero. Cambiar precap de direccion lado derecho. Colocar abrazaderas en fuelle de axial. Regulacion de convergencia.</v>
      </c>
      <c r="K3972" s="3" t="s">
        <v>2390</v>
      </c>
      <c r="L3972" s="3">
        <v>1</v>
      </c>
      <c r="M3972" s="10" t="s">
        <v>4160</v>
      </c>
      <c r="N3972" s="3" t="s">
        <v>771</v>
      </c>
      <c r="O3972" s="158">
        <v>1246.8399999999999</v>
      </c>
      <c r="P3972" s="158">
        <v>261.83</v>
      </c>
      <c r="Q3972" s="7">
        <v>1508.67</v>
      </c>
      <c r="S3972" s="8"/>
      <c r="T3972" s="11">
        <v>1</v>
      </c>
      <c r="U3972" s="158">
        <v>1652.9</v>
      </c>
      <c r="V3972" s="158">
        <v>347.1</v>
      </c>
      <c r="W3972" s="76">
        <v>2000</v>
      </c>
      <c r="X3972" s="16">
        <f t="shared" si="1031"/>
        <v>2000</v>
      </c>
      <c r="Y3972" s="3">
        <v>1</v>
      </c>
      <c r="Z3972" s="114">
        <v>75000</v>
      </c>
      <c r="AA3972" s="114">
        <v>15750</v>
      </c>
      <c r="AB3972" s="4">
        <v>90750</v>
      </c>
      <c r="AC3972" s="18">
        <f t="shared" si="1021"/>
        <v>90750</v>
      </c>
      <c r="AD3972" s="19">
        <f t="shared" si="1026"/>
        <v>90750</v>
      </c>
      <c r="AE3972" s="21">
        <f t="shared" si="1020"/>
        <v>1508.67</v>
      </c>
      <c r="AF3972" s="20">
        <f t="shared" si="1027"/>
        <v>2336.31</v>
      </c>
      <c r="AG3972" s="20">
        <f t="shared" si="1028"/>
        <v>3500</v>
      </c>
      <c r="AH3972" s="20">
        <f t="shared" si="1029"/>
        <v>90750</v>
      </c>
      <c r="AI3972" s="20"/>
      <c r="AJ3972" s="20"/>
      <c r="AK3972" s="20">
        <f t="shared" si="1022"/>
        <v>94250</v>
      </c>
      <c r="AL3972" s="171"/>
    </row>
    <row r="3973" spans="1:38" ht="15.75" customHeight="1" x14ac:dyDescent="0.25">
      <c r="A3973" s="3">
        <v>2275</v>
      </c>
      <c r="B3973" s="14">
        <f t="shared" si="1032"/>
        <v>2</v>
      </c>
      <c r="C3973" s="9">
        <f>IF(A3973=A3972,C3972,"")</f>
        <v>45580</v>
      </c>
      <c r="D3973" s="3" t="str">
        <f>IF(A3973=A3972,D3972,"")</f>
        <v>Transporte Palloni</v>
      </c>
      <c r="E3973" s="14" t="str">
        <f t="shared" si="1030"/>
        <v>2275Transporte Palloni2</v>
      </c>
      <c r="J3973" s="14" t="str">
        <f t="shared" si="1023"/>
        <v xml:space="preserve">Control del tren delantero. Cambiar precap de direccion lado derecho. Colocar abrazaderas en fuelle de axial. Regulacion de convergencia. </v>
      </c>
      <c r="L3973" s="3">
        <v>1</v>
      </c>
      <c r="M3973" s="10" t="s">
        <v>4506</v>
      </c>
      <c r="N3973" s="3" t="s">
        <v>771</v>
      </c>
      <c r="O3973" s="158">
        <v>684</v>
      </c>
      <c r="P3973" s="158">
        <v>143.63999999999999</v>
      </c>
      <c r="Q3973" s="7">
        <v>827.64</v>
      </c>
      <c r="S3973" s="8"/>
      <c r="T3973" s="11">
        <v>1</v>
      </c>
      <c r="U3973" s="158">
        <v>1239.67</v>
      </c>
      <c r="V3973" s="158">
        <v>260.33</v>
      </c>
      <c r="W3973" s="76">
        <v>1500</v>
      </c>
      <c r="X3973" s="16">
        <f t="shared" si="1031"/>
        <v>1500</v>
      </c>
      <c r="AC3973" s="18">
        <f t="shared" si="1021"/>
        <v>0</v>
      </c>
      <c r="AD3973" s="19">
        <f t="shared" si="1026"/>
        <v>90750</v>
      </c>
      <c r="AE3973" s="21">
        <f t="shared" si="1020"/>
        <v>827.64</v>
      </c>
      <c r="AF3973" s="20">
        <f t="shared" si="1027"/>
        <v>0</v>
      </c>
      <c r="AG3973" s="20">
        <f t="shared" si="1028"/>
        <v>0</v>
      </c>
      <c r="AH3973" s="20">
        <f t="shared" si="1029"/>
        <v>0</v>
      </c>
      <c r="AI3973" s="20"/>
      <c r="AJ3973" s="20"/>
      <c r="AK3973" s="20">
        <f t="shared" si="1022"/>
        <v>0</v>
      </c>
      <c r="AL3973" s="171"/>
    </row>
    <row r="3974" spans="1:38" ht="15.75" customHeight="1" x14ac:dyDescent="0.25">
      <c r="A3974" s="3">
        <v>2276</v>
      </c>
      <c r="B3974" s="14">
        <f t="shared" si="1032"/>
        <v>1</v>
      </c>
      <c r="C3974" s="9">
        <v>45580</v>
      </c>
      <c r="D3974" s="3" t="s">
        <v>4349</v>
      </c>
      <c r="E3974" s="14" t="str">
        <f t="shared" si="1030"/>
        <v>2276Cometto Julia1</v>
      </c>
      <c r="F3974" s="119" t="s">
        <v>1935</v>
      </c>
      <c r="G3974" s="119" t="s">
        <v>1325</v>
      </c>
      <c r="I3974" s="10" t="s">
        <v>4507</v>
      </c>
      <c r="J3974" s="14" t="str">
        <f t="shared" si="1023"/>
        <v>Auxilio. Construir acople en bronce al torno. Clavar acople. Colocar manguera en posicion. Completar con liquido refrigerante y agua destilada. Purgado del circuito de refrigeracion. Prueba de perdidas de agua.</v>
      </c>
      <c r="K3974" s="3" t="s">
        <v>1665</v>
      </c>
      <c r="L3974" s="3">
        <v>1</v>
      </c>
      <c r="M3974" s="10" t="s">
        <v>1970</v>
      </c>
      <c r="N3974" s="3" t="s">
        <v>771</v>
      </c>
      <c r="O3974" s="158">
        <v>7143.81</v>
      </c>
      <c r="P3974" s="158">
        <v>1500.19</v>
      </c>
      <c r="Q3974" s="7">
        <v>8644</v>
      </c>
      <c r="S3974" s="8"/>
      <c r="T3974" s="11">
        <v>2</v>
      </c>
      <c r="U3974" s="158">
        <v>14049.59</v>
      </c>
      <c r="V3974" s="158">
        <v>2950.41</v>
      </c>
      <c r="W3974" s="76">
        <v>17000</v>
      </c>
      <c r="X3974" s="16">
        <f t="shared" si="1031"/>
        <v>34000</v>
      </c>
      <c r="Y3974" s="3">
        <v>1</v>
      </c>
      <c r="Z3974" s="114">
        <v>61983.48</v>
      </c>
      <c r="AA3974" s="114">
        <v>13016.52</v>
      </c>
      <c r="AB3974" s="4">
        <v>75000</v>
      </c>
      <c r="AC3974" s="18">
        <f t="shared" si="1021"/>
        <v>75000</v>
      </c>
      <c r="AD3974" s="19">
        <f t="shared" si="1026"/>
        <v>75000</v>
      </c>
      <c r="AE3974" s="21">
        <f t="shared" si="1020"/>
        <v>17288</v>
      </c>
      <c r="AF3974" s="20">
        <f t="shared" si="1027"/>
        <v>10544</v>
      </c>
      <c r="AG3974" s="20">
        <f t="shared" si="1028"/>
        <v>110000</v>
      </c>
      <c r="AH3974" s="20">
        <f t="shared" si="1029"/>
        <v>75000</v>
      </c>
      <c r="AI3974" s="20"/>
      <c r="AJ3974" s="20"/>
      <c r="AK3974" s="20">
        <f t="shared" si="1022"/>
        <v>185000</v>
      </c>
      <c r="AL3974" s="171"/>
    </row>
    <row r="3975" spans="1:38" ht="15.75" customHeight="1" x14ac:dyDescent="0.25">
      <c r="A3975" s="3">
        <v>2276</v>
      </c>
      <c r="B3975" s="14">
        <f t="shared" si="1032"/>
        <v>2</v>
      </c>
      <c r="C3975" s="9">
        <f>IF(A3975=A3974,C3974,"")</f>
        <v>45580</v>
      </c>
      <c r="D3975" s="3" t="str">
        <f>IF(A3975=A3974,D3974,"")</f>
        <v>Cometto Julia</v>
      </c>
      <c r="E3975" s="14" t="str">
        <f t="shared" si="1030"/>
        <v>2276Cometto Julia2</v>
      </c>
      <c r="J3975" s="14" t="str">
        <f t="shared" si="1023"/>
        <v xml:space="preserve">Auxilio. Construir acople en bronce al torno. Clavar acople. Colocar manguera en posicion. Completar con liquido refrigerante y agua destilada. Purgado del circuito de refrigeracion. Prueba de perdidas de agua. </v>
      </c>
      <c r="L3975" s="3">
        <v>1</v>
      </c>
      <c r="M3975" s="10" t="s">
        <v>1431</v>
      </c>
      <c r="N3975" s="3" t="s">
        <v>771</v>
      </c>
      <c r="O3975" s="158">
        <v>1570.25</v>
      </c>
      <c r="P3975" s="158">
        <v>329.75</v>
      </c>
      <c r="Q3975" s="7">
        <v>1900</v>
      </c>
      <c r="S3975" s="8"/>
      <c r="T3975" s="11">
        <v>1</v>
      </c>
      <c r="U3975" s="158">
        <v>4958.68</v>
      </c>
      <c r="V3975" s="158">
        <v>1041.32</v>
      </c>
      <c r="W3975" s="76">
        <v>6000</v>
      </c>
      <c r="X3975" s="16">
        <f t="shared" si="1031"/>
        <v>6000</v>
      </c>
      <c r="AC3975" s="18">
        <f t="shared" si="1021"/>
        <v>0</v>
      </c>
      <c r="AD3975" s="19">
        <f t="shared" si="1026"/>
        <v>75000</v>
      </c>
      <c r="AE3975" s="21">
        <f t="shared" si="1020"/>
        <v>1900</v>
      </c>
      <c r="AF3975" s="20">
        <f t="shared" si="1027"/>
        <v>0</v>
      </c>
      <c r="AG3975" s="20">
        <f t="shared" si="1028"/>
        <v>0</v>
      </c>
      <c r="AH3975" s="20">
        <f t="shared" si="1029"/>
        <v>0</v>
      </c>
      <c r="AI3975" s="20"/>
      <c r="AJ3975" s="20"/>
      <c r="AK3975" s="20">
        <f t="shared" si="1022"/>
        <v>0</v>
      </c>
      <c r="AL3975" s="171"/>
    </row>
    <row r="3976" spans="1:38" ht="15.75" customHeight="1" x14ac:dyDescent="0.25">
      <c r="A3976" s="3">
        <v>2276</v>
      </c>
      <c r="B3976" s="14">
        <f t="shared" si="1032"/>
        <v>3</v>
      </c>
      <c r="C3976" s="9">
        <f>IF(A3976=A3975,C3975,"")</f>
        <v>45580</v>
      </c>
      <c r="D3976" s="3" t="str">
        <f>IF(A3976=A3975,D3975,"")</f>
        <v>Cometto Julia</v>
      </c>
      <c r="E3976" s="14" t="str">
        <f t="shared" si="1030"/>
        <v>2276Cometto Julia3</v>
      </c>
      <c r="J3976" s="14" t="str">
        <f t="shared" si="1023"/>
        <v xml:space="preserve">Auxilio. Construir acople en bronce al torno. Clavar acople. Colocar manguera en posicion. Completar con liquido refrigerante y agua destilada. Purgado del circuito de refrigeracion. Prueba de perdidas de agua.  </v>
      </c>
      <c r="L3976" s="3">
        <v>1</v>
      </c>
      <c r="M3976" s="10" t="s">
        <v>4508</v>
      </c>
      <c r="N3976" s="3" t="s">
        <v>4509</v>
      </c>
      <c r="Q3976" s="7">
        <v>0</v>
      </c>
      <c r="S3976" s="8"/>
      <c r="T3976" s="11">
        <v>1</v>
      </c>
      <c r="U3976" s="158">
        <v>57851.24</v>
      </c>
      <c r="V3976" s="158">
        <v>12148.76</v>
      </c>
      <c r="W3976" s="76">
        <v>70000</v>
      </c>
      <c r="X3976" s="16">
        <f t="shared" si="1031"/>
        <v>70000</v>
      </c>
      <c r="AC3976" s="18">
        <f t="shared" si="1021"/>
        <v>0</v>
      </c>
      <c r="AD3976" s="19">
        <f t="shared" si="1026"/>
        <v>75000</v>
      </c>
      <c r="AE3976" s="21">
        <f t="shared" si="1020"/>
        <v>0</v>
      </c>
      <c r="AF3976" s="20">
        <f t="shared" si="1027"/>
        <v>0</v>
      </c>
      <c r="AG3976" s="20">
        <f t="shared" si="1028"/>
        <v>0</v>
      </c>
      <c r="AH3976" s="20">
        <f t="shared" si="1029"/>
        <v>0</v>
      </c>
      <c r="AI3976" s="20"/>
      <c r="AJ3976" s="20"/>
      <c r="AK3976" s="20">
        <f t="shared" si="1022"/>
        <v>0</v>
      </c>
      <c r="AL3976" s="171"/>
    </row>
    <row r="3977" spans="1:38" ht="15.75" customHeight="1" x14ac:dyDescent="0.25">
      <c r="A3977" s="3">
        <v>2277</v>
      </c>
      <c r="B3977" s="14">
        <f t="shared" si="1032"/>
        <v>1</v>
      </c>
      <c r="C3977" s="9">
        <v>45581</v>
      </c>
      <c r="D3977" s="3" t="s">
        <v>4510</v>
      </c>
      <c r="E3977" s="14" t="str">
        <f t="shared" si="1030"/>
        <v>2277Bengolea Even1</v>
      </c>
      <c r="F3977" s="119" t="s">
        <v>4511</v>
      </c>
      <c r="G3977" s="119" t="s">
        <v>2183</v>
      </c>
      <c r="H3977" s="119">
        <v>74819</v>
      </c>
      <c r="I3977" s="10" t="s">
        <v>4512</v>
      </c>
      <c r="J3977" s="14" t="str">
        <f t="shared" si="1023"/>
        <v>Desarmar distribucion completa. Cambiar kit, bomba de agua, correa poly-v y liquido refrigerante. Purgado del circuito de refrigeracion. Puesta a punto. Armado total. Cambiar juego de pastillas de frenos delanteras. Lavado motor.</v>
      </c>
      <c r="K3977" s="3" t="s">
        <v>1539</v>
      </c>
      <c r="L3977" s="3">
        <v>1</v>
      </c>
      <c r="M3977" s="10" t="s">
        <v>1902</v>
      </c>
      <c r="N3977" s="3" t="s">
        <v>771</v>
      </c>
      <c r="O3977" s="158">
        <v>115702.48</v>
      </c>
      <c r="P3977" s="158">
        <v>24297.52</v>
      </c>
      <c r="Q3977" s="7">
        <v>140000</v>
      </c>
      <c r="S3977" s="8"/>
      <c r="T3977" s="11">
        <v>1</v>
      </c>
      <c r="U3977" s="158">
        <v>178512.4</v>
      </c>
      <c r="V3977" s="158">
        <v>37487.599999999999</v>
      </c>
      <c r="W3977" s="76">
        <v>216000</v>
      </c>
      <c r="X3977" s="16">
        <f t="shared" si="1031"/>
        <v>216000</v>
      </c>
      <c r="Y3977" s="3">
        <v>1</v>
      </c>
      <c r="Z3977" s="114">
        <v>173553.72</v>
      </c>
      <c r="AA3977" s="114">
        <v>36446.28</v>
      </c>
      <c r="AB3977" s="4">
        <v>210000</v>
      </c>
      <c r="AC3977" s="18">
        <f t="shared" si="1021"/>
        <v>210000</v>
      </c>
      <c r="AD3977" s="19">
        <f t="shared" si="1026"/>
        <v>210000</v>
      </c>
      <c r="AE3977" s="21">
        <f t="shared" si="1020"/>
        <v>140000</v>
      </c>
      <c r="AF3977" s="20">
        <f t="shared" si="1027"/>
        <v>217944</v>
      </c>
      <c r="AG3977" s="20">
        <f t="shared" si="1028"/>
        <v>349000</v>
      </c>
      <c r="AH3977" s="20">
        <f t="shared" si="1029"/>
        <v>210000</v>
      </c>
      <c r="AI3977" s="20"/>
      <c r="AJ3977" s="20"/>
      <c r="AK3977" s="20">
        <f t="shared" si="1022"/>
        <v>559000</v>
      </c>
      <c r="AL3977" s="171"/>
    </row>
    <row r="3978" spans="1:38" ht="15.75" customHeight="1" x14ac:dyDescent="0.25">
      <c r="A3978" s="3">
        <v>2277</v>
      </c>
      <c r="B3978" s="14">
        <f t="shared" si="1032"/>
        <v>2</v>
      </c>
      <c r="C3978" s="9">
        <f>IF(A3978=A3977,C3977,"")</f>
        <v>45581</v>
      </c>
      <c r="D3978" s="3" t="str">
        <f>IF(A3978=A3977,D3977,"")</f>
        <v>Bengolea Even</v>
      </c>
      <c r="E3978" s="14" t="str">
        <f t="shared" si="1030"/>
        <v>2277Bengolea Even2</v>
      </c>
      <c r="J3978" s="14" t="str">
        <f t="shared" si="1023"/>
        <v xml:space="preserve">Desarmar distribucion completa. Cambiar kit, bomba de agua, correa poly-v y liquido refrigerante. Purgado del circuito de refrigeracion. Puesta a punto. Armado total. Cambiar juego de pastillas de frenos delanteras. Lavado motor. </v>
      </c>
      <c r="L3978" s="3">
        <v>1</v>
      </c>
      <c r="M3978" s="10" t="s">
        <v>1920</v>
      </c>
      <c r="N3978" s="3" t="s">
        <v>771</v>
      </c>
      <c r="O3978" s="158">
        <v>23966.95</v>
      </c>
      <c r="P3978" s="158">
        <v>5033.05</v>
      </c>
      <c r="Q3978" s="7">
        <v>29000</v>
      </c>
      <c r="S3978" s="8"/>
      <c r="T3978" s="11">
        <v>1</v>
      </c>
      <c r="U3978" s="158">
        <v>37190.089999999997</v>
      </c>
      <c r="V3978" s="158">
        <v>7809.91</v>
      </c>
      <c r="W3978" s="76">
        <v>45000</v>
      </c>
      <c r="X3978" s="16">
        <f t="shared" si="1031"/>
        <v>45000</v>
      </c>
      <c r="AC3978" s="18">
        <f t="shared" si="1021"/>
        <v>0</v>
      </c>
      <c r="AD3978" s="19">
        <f t="shared" si="1026"/>
        <v>210000</v>
      </c>
      <c r="AE3978" s="21">
        <f t="shared" si="1020"/>
        <v>29000</v>
      </c>
      <c r="AF3978" s="20">
        <f t="shared" si="1027"/>
        <v>0</v>
      </c>
      <c r="AG3978" s="20">
        <f t="shared" si="1028"/>
        <v>0</v>
      </c>
      <c r="AH3978" s="20">
        <f t="shared" si="1029"/>
        <v>0</v>
      </c>
      <c r="AI3978" s="20"/>
      <c r="AJ3978" s="20"/>
      <c r="AK3978" s="20">
        <f t="shared" si="1022"/>
        <v>0</v>
      </c>
      <c r="AL3978" s="171"/>
    </row>
    <row r="3979" spans="1:38" ht="15.75" customHeight="1" x14ac:dyDescent="0.25">
      <c r="A3979" s="3">
        <v>2277</v>
      </c>
      <c r="B3979" s="14">
        <f t="shared" si="1032"/>
        <v>3</v>
      </c>
      <c r="C3979" s="9">
        <f>IF(A3979=A3978,C3978,"")</f>
        <v>45581</v>
      </c>
      <c r="D3979" s="3" t="str">
        <f>IF(A3979=A3978,D3978,"")</f>
        <v>Bengolea Even</v>
      </c>
      <c r="E3979" s="14" t="str">
        <f t="shared" si="1030"/>
        <v>2277Bengolea Even3</v>
      </c>
      <c r="J3979" s="14" t="str">
        <f t="shared" si="1023"/>
        <v xml:space="preserve">Desarmar distribucion completa. Cambiar kit, bomba de agua, correa poly-v y liquido refrigerante. Purgado del circuito de refrigeracion. Puesta a punto. Armado total. Cambiar juego de pastillas de frenos delanteras. Lavado motor.  </v>
      </c>
      <c r="L3979" s="3">
        <v>1</v>
      </c>
      <c r="M3979" s="10" t="s">
        <v>1970</v>
      </c>
      <c r="N3979" s="3" t="s">
        <v>771</v>
      </c>
      <c r="O3979" s="158">
        <v>7143.81</v>
      </c>
      <c r="P3979" s="158">
        <v>1500.19</v>
      </c>
      <c r="Q3979" s="7">
        <v>8644</v>
      </c>
      <c r="S3979" s="8"/>
      <c r="T3979" s="11">
        <v>2</v>
      </c>
      <c r="U3979" s="158">
        <v>14049.59</v>
      </c>
      <c r="V3979" s="158">
        <v>2950.41</v>
      </c>
      <c r="W3979" s="76">
        <v>17000</v>
      </c>
      <c r="X3979" s="16">
        <f t="shared" si="1031"/>
        <v>34000</v>
      </c>
      <c r="AC3979" s="18">
        <f t="shared" si="1021"/>
        <v>0</v>
      </c>
      <c r="AD3979" s="19">
        <f t="shared" si="1026"/>
        <v>210000</v>
      </c>
      <c r="AE3979" s="21">
        <f t="shared" si="1020"/>
        <v>17288</v>
      </c>
      <c r="AF3979" s="20">
        <f t="shared" si="1027"/>
        <v>0</v>
      </c>
      <c r="AG3979" s="20">
        <f t="shared" si="1028"/>
        <v>0</v>
      </c>
      <c r="AH3979" s="20">
        <f t="shared" si="1029"/>
        <v>0</v>
      </c>
      <c r="AI3979" s="20"/>
      <c r="AJ3979" s="20"/>
      <c r="AK3979" s="20">
        <f t="shared" si="1022"/>
        <v>0</v>
      </c>
      <c r="AL3979" s="171"/>
    </row>
    <row r="3980" spans="1:38" ht="15.75" customHeight="1" x14ac:dyDescent="0.25">
      <c r="A3980" s="3">
        <v>2277</v>
      </c>
      <c r="B3980" s="14">
        <f t="shared" si="1032"/>
        <v>4</v>
      </c>
      <c r="C3980" s="9">
        <f>IF(A3980=A3979,C3979,"")</f>
        <v>45581</v>
      </c>
      <c r="D3980" s="3" t="str">
        <f>IF(A3980=A3979,D3979,"")</f>
        <v>Bengolea Even</v>
      </c>
      <c r="E3980" s="14" t="str">
        <f t="shared" si="1030"/>
        <v>2277Bengolea Even4</v>
      </c>
      <c r="J3980" s="14" t="str">
        <f t="shared" si="1023"/>
        <v xml:space="preserve">Desarmar distribucion completa. Cambiar kit, bomba de agua, correa poly-v y liquido refrigerante. Purgado del circuito de refrigeracion. Puesta a punto. Armado total. Cambiar juego de pastillas de frenos delanteras. Lavado motor.   </v>
      </c>
      <c r="L3980" s="3">
        <v>1</v>
      </c>
      <c r="M3980" s="10" t="s">
        <v>1431</v>
      </c>
      <c r="N3980" s="3" t="s">
        <v>771</v>
      </c>
      <c r="O3980" s="158">
        <v>1570.25</v>
      </c>
      <c r="P3980" s="158">
        <v>329.75</v>
      </c>
      <c r="Q3980" s="7">
        <v>1900</v>
      </c>
      <c r="S3980" s="8"/>
      <c r="T3980" s="11">
        <v>1</v>
      </c>
      <c r="U3980" s="158">
        <v>4958.68</v>
      </c>
      <c r="V3980" s="158">
        <v>1041.32</v>
      </c>
      <c r="W3980" s="76">
        <v>6000</v>
      </c>
      <c r="X3980" s="16">
        <f t="shared" si="1031"/>
        <v>6000</v>
      </c>
      <c r="AC3980" s="18">
        <f t="shared" si="1021"/>
        <v>0</v>
      </c>
      <c r="AD3980" s="19">
        <f t="shared" si="1026"/>
        <v>210000</v>
      </c>
      <c r="AE3980" s="21">
        <f t="shared" si="1020"/>
        <v>1900</v>
      </c>
      <c r="AF3980" s="20">
        <f t="shared" si="1027"/>
        <v>0</v>
      </c>
      <c r="AG3980" s="20">
        <f t="shared" si="1028"/>
        <v>0</v>
      </c>
      <c r="AH3980" s="20">
        <f t="shared" si="1029"/>
        <v>0</v>
      </c>
      <c r="AI3980" s="20"/>
      <c r="AJ3980" s="20"/>
      <c r="AK3980" s="20">
        <f t="shared" si="1022"/>
        <v>0</v>
      </c>
      <c r="AL3980" s="171"/>
    </row>
    <row r="3981" spans="1:38" ht="15.75" customHeight="1" x14ac:dyDescent="0.25">
      <c r="A3981" s="3">
        <v>2277</v>
      </c>
      <c r="B3981" s="14">
        <f t="shared" si="1032"/>
        <v>5</v>
      </c>
      <c r="C3981" s="9">
        <f>IF(A3981=A3980,C3980,"")</f>
        <v>45581</v>
      </c>
      <c r="D3981" s="3" t="str">
        <f>IF(A3981=A3980,D3980,"")</f>
        <v>Bengolea Even</v>
      </c>
      <c r="E3981" s="14" t="str">
        <f t="shared" si="1030"/>
        <v>2277Bengolea Even5</v>
      </c>
      <c r="J3981" s="14" t="str">
        <f t="shared" si="1023"/>
        <v xml:space="preserve">Desarmar distribucion completa. Cambiar kit, bomba de agua, correa poly-v y liquido refrigerante. Purgado del circuito de refrigeracion. Puesta a punto. Armado total. Cambiar juego de pastillas de frenos delanteras. Lavado motor.    </v>
      </c>
      <c r="L3981" s="3">
        <v>1</v>
      </c>
      <c r="M3981" s="10" t="s">
        <v>3510</v>
      </c>
      <c r="N3981" s="3" t="s">
        <v>3241</v>
      </c>
      <c r="O3981" s="158">
        <v>31733.54</v>
      </c>
      <c r="P3981" s="158">
        <v>6664.46</v>
      </c>
      <c r="Q3981" s="7">
        <v>38400</v>
      </c>
      <c r="S3981" s="8"/>
      <c r="T3981" s="11">
        <v>1</v>
      </c>
      <c r="U3981" s="158">
        <v>39669.43</v>
      </c>
      <c r="V3981" s="158">
        <v>8330.57</v>
      </c>
      <c r="W3981" s="76">
        <v>48000</v>
      </c>
      <c r="X3981" s="16">
        <f t="shared" si="1031"/>
        <v>48000</v>
      </c>
      <c r="AC3981" s="18">
        <f t="shared" si="1021"/>
        <v>0</v>
      </c>
      <c r="AD3981" s="19">
        <f t="shared" si="1026"/>
        <v>210000</v>
      </c>
      <c r="AE3981" s="21">
        <f t="shared" si="1020"/>
        <v>38400</v>
      </c>
      <c r="AF3981" s="20">
        <f t="shared" si="1027"/>
        <v>0</v>
      </c>
      <c r="AG3981" s="20">
        <f t="shared" si="1028"/>
        <v>0</v>
      </c>
      <c r="AH3981" s="20">
        <f t="shared" si="1029"/>
        <v>0</v>
      </c>
      <c r="AI3981" s="20"/>
      <c r="AJ3981" s="20"/>
      <c r="AK3981" s="20">
        <f t="shared" si="1022"/>
        <v>0</v>
      </c>
      <c r="AL3981" s="171"/>
    </row>
    <row r="3982" spans="1:38" ht="15.75" customHeight="1" x14ac:dyDescent="0.25">
      <c r="A3982" s="3">
        <v>2278</v>
      </c>
      <c r="B3982" s="14">
        <f t="shared" si="1032"/>
        <v>1</v>
      </c>
      <c r="C3982" s="9">
        <v>45581</v>
      </c>
      <c r="D3982" s="3" t="s">
        <v>2830</v>
      </c>
      <c r="E3982" s="14" t="str">
        <f t="shared" si="1030"/>
        <v>2278Isasi Luciana1</v>
      </c>
      <c r="F3982" s="119" t="s">
        <v>2834</v>
      </c>
      <c r="G3982" s="119" t="s">
        <v>999</v>
      </c>
      <c r="I3982" s="10" t="s">
        <v>4517</v>
      </c>
      <c r="J3982" s="14" t="str">
        <f t="shared" si="1023"/>
        <v>Auxilio. Cambiar bateria.</v>
      </c>
      <c r="K3982" s="3" t="s">
        <v>1665</v>
      </c>
      <c r="L3982" s="3">
        <v>1</v>
      </c>
      <c r="M3982" s="10" t="s">
        <v>4448</v>
      </c>
      <c r="N3982" s="3" t="s">
        <v>3164</v>
      </c>
      <c r="O3982" s="158">
        <v>149793.39000000001</v>
      </c>
      <c r="P3982" s="158">
        <v>31456.61</v>
      </c>
      <c r="Q3982" s="7">
        <v>181250</v>
      </c>
      <c r="S3982" s="8"/>
      <c r="T3982" s="11">
        <v>1</v>
      </c>
      <c r="U3982" s="158">
        <v>181818.19</v>
      </c>
      <c r="V3982" s="158">
        <v>38181.81</v>
      </c>
      <c r="W3982" s="76">
        <v>220000</v>
      </c>
      <c r="X3982" s="16">
        <f t="shared" si="1031"/>
        <v>220000</v>
      </c>
      <c r="AC3982" s="18">
        <f t="shared" si="1021"/>
        <v>0</v>
      </c>
      <c r="AD3982" s="19">
        <f t="shared" si="1026"/>
        <v>0</v>
      </c>
      <c r="AE3982" s="21">
        <f t="shared" si="1020"/>
        <v>181250</v>
      </c>
      <c r="AF3982" s="20">
        <f t="shared" si="1027"/>
        <v>181250</v>
      </c>
      <c r="AG3982" s="20">
        <f t="shared" si="1028"/>
        <v>220000</v>
      </c>
      <c r="AH3982" s="20">
        <f t="shared" si="1029"/>
        <v>0</v>
      </c>
      <c r="AI3982" s="20"/>
      <c r="AJ3982" s="20"/>
      <c r="AK3982" s="20">
        <f t="shared" si="1022"/>
        <v>220000</v>
      </c>
      <c r="AL3982" s="171"/>
    </row>
    <row r="3983" spans="1:38" ht="15.75" customHeight="1" x14ac:dyDescent="0.25">
      <c r="A3983" s="3">
        <v>2278</v>
      </c>
      <c r="B3983" s="14">
        <f t="shared" si="1032"/>
        <v>2</v>
      </c>
      <c r="C3983" s="9">
        <f>IF(A3983=A3982,C3982,"")</f>
        <v>45581</v>
      </c>
      <c r="D3983" s="3" t="str">
        <f>IF(A3983=A3982,D3982,"")</f>
        <v>Isasi Luciana</v>
      </c>
      <c r="E3983" s="14" t="str">
        <f t="shared" si="1030"/>
        <v>2278Isasi Luciana2</v>
      </c>
      <c r="J3983" s="14" t="str">
        <f t="shared" si="1023"/>
        <v xml:space="preserve">Auxilio. Cambiar bateria. </v>
      </c>
      <c r="S3983" s="8"/>
      <c r="W3983" s="76"/>
      <c r="X3983" s="16">
        <f t="shared" si="1031"/>
        <v>0</v>
      </c>
      <c r="AC3983" s="18">
        <f t="shared" si="1021"/>
        <v>0</v>
      </c>
      <c r="AD3983" s="19">
        <f t="shared" si="1026"/>
        <v>0</v>
      </c>
      <c r="AE3983" s="21">
        <f t="shared" si="1020"/>
        <v>0</v>
      </c>
      <c r="AF3983" s="20">
        <f t="shared" si="1027"/>
        <v>0</v>
      </c>
      <c r="AG3983" s="20">
        <f t="shared" si="1028"/>
        <v>0</v>
      </c>
      <c r="AH3983" s="20">
        <f t="shared" si="1029"/>
        <v>0</v>
      </c>
      <c r="AI3983" s="20"/>
      <c r="AJ3983" s="20"/>
      <c r="AK3983" s="20">
        <f t="shared" si="1022"/>
        <v>0</v>
      </c>
      <c r="AL3983" s="171"/>
    </row>
    <row r="3984" spans="1:38" ht="15.75" customHeight="1" x14ac:dyDescent="0.25">
      <c r="A3984" s="3">
        <v>2279</v>
      </c>
      <c r="B3984" s="14">
        <f t="shared" si="1032"/>
        <v>1</v>
      </c>
      <c r="C3984" s="9">
        <v>45582</v>
      </c>
      <c r="D3984" s="3" t="s">
        <v>505</v>
      </c>
      <c r="E3984" s="14" t="str">
        <f t="shared" si="1030"/>
        <v>2279Municipalidad Laboulaye1</v>
      </c>
      <c r="F3984" s="119" t="s">
        <v>2709</v>
      </c>
      <c r="G3984" s="119" t="s">
        <v>2446</v>
      </c>
      <c r="H3984" s="119">
        <v>20206</v>
      </c>
      <c r="I3984" s="10" t="s">
        <v>2170</v>
      </c>
      <c r="J3984" s="14" t="str">
        <f t="shared" si="1023"/>
        <v>Service completo. Cambio de aceite y filtros. Control general del vehiculo.</v>
      </c>
      <c r="K3984" s="3" t="s">
        <v>1665</v>
      </c>
      <c r="L3984" s="3">
        <v>1</v>
      </c>
      <c r="M3984" s="10" t="s">
        <v>918</v>
      </c>
      <c r="N3984" s="3" t="s">
        <v>771</v>
      </c>
      <c r="O3984" s="158">
        <v>33320</v>
      </c>
      <c r="P3984" s="158">
        <v>6997.2</v>
      </c>
      <c r="Q3984" s="7">
        <v>40317.199999999997</v>
      </c>
      <c r="S3984" s="8"/>
      <c r="T3984" s="11">
        <v>1</v>
      </c>
      <c r="U3984" s="158">
        <v>46281</v>
      </c>
      <c r="V3984" s="158">
        <v>9719</v>
      </c>
      <c r="W3984" s="76">
        <v>56000</v>
      </c>
      <c r="X3984" s="16">
        <f t="shared" si="1031"/>
        <v>56000</v>
      </c>
      <c r="Y3984" s="3">
        <v>1</v>
      </c>
      <c r="Z3984" s="114">
        <v>61983.48</v>
      </c>
      <c r="AA3984" s="114">
        <v>13016.52</v>
      </c>
      <c r="AB3984" s="4">
        <v>75000</v>
      </c>
      <c r="AC3984" s="18">
        <f t="shared" si="1021"/>
        <v>75000</v>
      </c>
      <c r="AD3984" s="19">
        <f t="shared" si="1026"/>
        <v>75000</v>
      </c>
      <c r="AE3984" s="21">
        <f t="shared" si="1020"/>
        <v>40317.199999999997</v>
      </c>
      <c r="AF3984" s="20">
        <f t="shared" si="1027"/>
        <v>47473.2</v>
      </c>
      <c r="AG3984" s="20">
        <f t="shared" si="1028"/>
        <v>134750</v>
      </c>
      <c r="AH3984" s="20">
        <f t="shared" si="1029"/>
        <v>75000</v>
      </c>
      <c r="AI3984" s="20"/>
      <c r="AJ3984" s="20"/>
      <c r="AK3984" s="20">
        <f t="shared" si="1022"/>
        <v>209750</v>
      </c>
      <c r="AL3984" s="171"/>
    </row>
    <row r="3985" spans="1:38" ht="15.75" customHeight="1" x14ac:dyDescent="0.25">
      <c r="A3985" s="3">
        <v>2279</v>
      </c>
      <c r="B3985" s="14">
        <f t="shared" si="1032"/>
        <v>2</v>
      </c>
      <c r="C3985" s="9">
        <f>IF(A3985=A3984,C3984,"")</f>
        <v>45582</v>
      </c>
      <c r="D3985" s="3" t="str">
        <f>IF(A3985=A3984,D3984,"")</f>
        <v>Municipalidad Laboulaye</v>
      </c>
      <c r="E3985" s="14" t="str">
        <f t="shared" si="1030"/>
        <v>2279Municipalidad Laboulaye2</v>
      </c>
      <c r="J3985" s="14" t="str">
        <f t="shared" si="1023"/>
        <v xml:space="preserve">Service completo. Cambio de aceite y filtros. Control general del vehiculo. </v>
      </c>
      <c r="L3985" s="3">
        <v>1</v>
      </c>
      <c r="M3985" s="10" t="s">
        <v>2447</v>
      </c>
      <c r="N3985" s="3" t="s">
        <v>771</v>
      </c>
      <c r="O3985" s="158">
        <v>5914.05</v>
      </c>
      <c r="P3985" s="158">
        <v>1241.95</v>
      </c>
      <c r="Q3985" s="7">
        <v>7156</v>
      </c>
      <c r="S3985" s="8"/>
      <c r="T3985" s="11">
        <v>3.5</v>
      </c>
      <c r="U3985" s="158">
        <v>18595.05</v>
      </c>
      <c r="V3985" s="158">
        <v>3904.95</v>
      </c>
      <c r="W3985" s="76">
        <v>22500</v>
      </c>
      <c r="X3985" s="16">
        <f t="shared" si="1031"/>
        <v>78750</v>
      </c>
      <c r="AC3985" s="18">
        <f t="shared" si="1021"/>
        <v>0</v>
      </c>
      <c r="AD3985" s="19">
        <f t="shared" si="1026"/>
        <v>75000</v>
      </c>
      <c r="AE3985" s="21">
        <f t="shared" si="1020"/>
        <v>25046</v>
      </c>
      <c r="AF3985" s="20">
        <f t="shared" si="1027"/>
        <v>0</v>
      </c>
      <c r="AG3985" s="20">
        <f t="shared" si="1028"/>
        <v>0</v>
      </c>
      <c r="AH3985" s="20">
        <f t="shared" si="1029"/>
        <v>0</v>
      </c>
      <c r="AI3985" s="20"/>
      <c r="AJ3985" s="20"/>
      <c r="AK3985" s="20">
        <f t="shared" si="1022"/>
        <v>0</v>
      </c>
      <c r="AL3985" s="171"/>
    </row>
    <row r="3986" spans="1:38" ht="15.75" customHeight="1" x14ac:dyDescent="0.25">
      <c r="A3986" s="3">
        <v>2280</v>
      </c>
      <c r="B3986" s="14">
        <f t="shared" si="1032"/>
        <v>1</v>
      </c>
      <c r="C3986" s="9">
        <v>45586</v>
      </c>
      <c r="D3986" s="3" t="s">
        <v>4518</v>
      </c>
      <c r="E3986" s="14" t="str">
        <f t="shared" si="1030"/>
        <v>2280Possi Ricardo1</v>
      </c>
      <c r="F3986" s="119" t="s">
        <v>4519</v>
      </c>
      <c r="G3986" s="119" t="s">
        <v>999</v>
      </c>
      <c r="H3986" s="119">
        <v>69494</v>
      </c>
      <c r="I3986" s="10" t="s">
        <v>4538</v>
      </c>
      <c r="J3986" s="14" t="str">
        <f t="shared" si="1023"/>
        <v>Service completo. Cambio de aceite y filtros. Control general del vehiculo. Rotacion de ruedas. Desarmar distribucion completa. Cambiar kit, bomba de agua, correa poly-v y liquido refrigerante. Purgado del circuito de refrigeracion. Puesta a punto. Desarmar suspension delantera derecha. Sacar amortiguador. Controlar cazoletas, amortiguador y topes de amortiguador. Armado total. Cambiar escobilla limpia parabrisas trasera</v>
      </c>
      <c r="K3986" s="3" t="s">
        <v>4522</v>
      </c>
      <c r="L3986" s="3">
        <v>1</v>
      </c>
      <c r="M3986" s="10" t="s">
        <v>3621</v>
      </c>
      <c r="N3986" s="3" t="s">
        <v>771</v>
      </c>
      <c r="O3986" s="158">
        <v>85950.42</v>
      </c>
      <c r="P3986" s="158">
        <v>18049.580000000002</v>
      </c>
      <c r="Q3986" s="7">
        <v>104000</v>
      </c>
      <c r="S3986" s="8"/>
      <c r="T3986" s="11">
        <v>1</v>
      </c>
      <c r="U3986" s="158">
        <v>132231.41</v>
      </c>
      <c r="V3986" s="158">
        <v>27768.59</v>
      </c>
      <c r="W3986" s="76">
        <v>160000</v>
      </c>
      <c r="X3986" s="16">
        <f t="shared" si="1031"/>
        <v>160000</v>
      </c>
      <c r="Y3986" s="3">
        <v>1</v>
      </c>
      <c r="Z3986" s="114">
        <v>223140.5</v>
      </c>
      <c r="AA3986" s="114">
        <v>46859.5</v>
      </c>
      <c r="AB3986" s="4">
        <v>270000</v>
      </c>
      <c r="AC3986" s="18">
        <f t="shared" si="1021"/>
        <v>270000</v>
      </c>
      <c r="AD3986" s="19">
        <f t="shared" si="1026"/>
        <v>270000</v>
      </c>
      <c r="AE3986" s="21">
        <f t="shared" si="1020"/>
        <v>104000</v>
      </c>
      <c r="AF3986" s="20">
        <f t="shared" si="1027"/>
        <v>149703.38999999998</v>
      </c>
      <c r="AG3986" s="20">
        <f t="shared" si="1028"/>
        <v>304200</v>
      </c>
      <c r="AH3986" s="20">
        <f t="shared" si="1029"/>
        <v>270000</v>
      </c>
      <c r="AI3986" s="20"/>
      <c r="AJ3986" s="20"/>
      <c r="AK3986" s="20">
        <f t="shared" si="1022"/>
        <v>574200</v>
      </c>
      <c r="AL3986" s="171"/>
    </row>
    <row r="3987" spans="1:38" ht="15.75" customHeight="1" x14ac:dyDescent="0.25">
      <c r="A3987" s="3">
        <v>2280</v>
      </c>
      <c r="B3987" s="14">
        <f t="shared" si="1032"/>
        <v>2</v>
      </c>
      <c r="C3987" s="9">
        <f>IF(A3987=A3986,C3986,"")</f>
        <v>45586</v>
      </c>
      <c r="D3987" s="3" t="str">
        <f>IF(A3987=A3986,D3986,"")</f>
        <v>Possi Ricardo</v>
      </c>
      <c r="E3987" s="14" t="str">
        <f t="shared" si="1030"/>
        <v>2280Possi Ricardo2</v>
      </c>
      <c r="J3987" s="14" t="str">
        <f t="shared" si="1023"/>
        <v xml:space="preserve">Service completo. Cambio de aceite y filtros. Control general del vehiculo. Rotacion de ruedas. Desarmar distribucion completa. Cambiar kit, bomba de agua, correa poly-v y liquido refrigerante. Purgado del circuito de refrigeracion. Puesta a punto. Desarmar suspension delantera derecha. Sacar amortiguador. Controlar cazoletas, amortiguador y topes de amortiguador. Armado total. Cambiar escobilla limpia parabrisas trasera </v>
      </c>
      <c r="L3987" s="3">
        <v>1</v>
      </c>
      <c r="M3987" s="10" t="s">
        <v>918</v>
      </c>
      <c r="N3987" s="3" t="s">
        <v>771</v>
      </c>
      <c r="O3987" s="158">
        <v>29155</v>
      </c>
      <c r="P3987" s="158">
        <v>6122.55</v>
      </c>
      <c r="Q3987" s="7">
        <v>35277.550000000003</v>
      </c>
      <c r="S3987" s="8"/>
      <c r="T3987" s="11">
        <v>1</v>
      </c>
      <c r="U3987" s="158">
        <v>40495.870000000003</v>
      </c>
      <c r="V3987" s="158">
        <v>8504.1299999999992</v>
      </c>
      <c r="W3987" s="76">
        <v>49000</v>
      </c>
      <c r="X3987" s="16">
        <f t="shared" si="1031"/>
        <v>49000</v>
      </c>
      <c r="AC3987" s="18">
        <f t="shared" si="1021"/>
        <v>0</v>
      </c>
      <c r="AD3987" s="19">
        <f t="shared" si="1026"/>
        <v>270000</v>
      </c>
      <c r="AE3987" s="21">
        <f t="shared" si="1020"/>
        <v>35277.550000000003</v>
      </c>
      <c r="AF3987" s="20">
        <f t="shared" si="1027"/>
        <v>0</v>
      </c>
      <c r="AG3987" s="20">
        <f t="shared" si="1028"/>
        <v>0</v>
      </c>
      <c r="AH3987" s="20">
        <f t="shared" si="1029"/>
        <v>0</v>
      </c>
      <c r="AI3987" s="20"/>
      <c r="AJ3987" s="20"/>
      <c r="AK3987" s="20">
        <f t="shared" si="1022"/>
        <v>0</v>
      </c>
      <c r="AL3987" s="171"/>
    </row>
    <row r="3988" spans="1:38" ht="15.75" customHeight="1" x14ac:dyDescent="0.25">
      <c r="A3988" s="3">
        <v>2280</v>
      </c>
      <c r="B3988" s="14">
        <f t="shared" si="1032"/>
        <v>3</v>
      </c>
      <c r="C3988" s="9">
        <f>IF(A3988=A3987,C3987,"")</f>
        <v>45586</v>
      </c>
      <c r="D3988" s="3" t="str">
        <f>IF(A3988=A3987,D3987,"")</f>
        <v>Possi Ricardo</v>
      </c>
      <c r="E3988" s="14" t="str">
        <f t="shared" si="1030"/>
        <v>2280Possi Ricardo3</v>
      </c>
      <c r="J3988" s="14" t="str">
        <f t="shared" si="1023"/>
        <v xml:space="preserve">Service completo. Cambio de aceite y filtros. Control general del vehiculo. Rotacion de ruedas. Desarmar distribucion completa. Cambiar kit, bomba de agua, correa poly-v y liquido refrigerante. Purgado del circuito de refrigeracion. Puesta a punto. Desarmar suspension delantera derecha. Sacar amortiguador. Controlar cazoletas, amortiguador y topes de amortiguador. Armado total. Cambiar escobilla limpia parabrisas trasera  </v>
      </c>
      <c r="L3988" s="3">
        <v>1</v>
      </c>
      <c r="M3988" s="10" t="s">
        <v>728</v>
      </c>
      <c r="N3988" s="3" t="s">
        <v>771</v>
      </c>
      <c r="O3988" s="158">
        <v>2996.57</v>
      </c>
      <c r="P3988" s="158">
        <v>629.27</v>
      </c>
      <c r="Q3988" s="7">
        <v>3625.84</v>
      </c>
      <c r="S3988" s="8"/>
      <c r="T3988" s="11">
        <v>4</v>
      </c>
      <c r="U3988" s="158">
        <v>10743.81</v>
      </c>
      <c r="V3988" s="158">
        <v>2256.19</v>
      </c>
      <c r="W3988" s="76">
        <v>13000</v>
      </c>
      <c r="X3988" s="16">
        <f t="shared" si="1031"/>
        <v>52000</v>
      </c>
      <c r="AC3988" s="18">
        <f t="shared" si="1021"/>
        <v>0</v>
      </c>
      <c r="AD3988" s="19">
        <f t="shared" si="1026"/>
        <v>270000</v>
      </c>
      <c r="AE3988" s="21">
        <f t="shared" si="1020"/>
        <v>14503.36</v>
      </c>
      <c r="AF3988" s="20">
        <f t="shared" si="1027"/>
        <v>0</v>
      </c>
      <c r="AG3988" s="20">
        <f t="shared" si="1028"/>
        <v>0</v>
      </c>
      <c r="AH3988" s="20">
        <f t="shared" si="1029"/>
        <v>0</v>
      </c>
      <c r="AI3988" s="20"/>
      <c r="AJ3988" s="20"/>
      <c r="AK3988" s="20">
        <f t="shared" si="1022"/>
        <v>0</v>
      </c>
      <c r="AL3988" s="171"/>
    </row>
    <row r="3989" spans="1:38" ht="15.75" customHeight="1" x14ac:dyDescent="0.25">
      <c r="A3989" s="3">
        <v>2280</v>
      </c>
      <c r="B3989" s="14">
        <f t="shared" si="1032"/>
        <v>4</v>
      </c>
      <c r="C3989" s="9">
        <v>45586</v>
      </c>
      <c r="D3989" s="3" t="s">
        <v>4518</v>
      </c>
      <c r="E3989" s="14" t="str">
        <f t="shared" si="1030"/>
        <v>2280Possi Ricardo4</v>
      </c>
      <c r="J3989" s="14" t="str">
        <f t="shared" si="1023"/>
        <v xml:space="preserve">Service completo. Cambio de aceite y filtros. Control general del vehiculo. Rotacion de ruedas. Desarmar distribucion completa. Cambiar kit, bomba de agua, correa poly-v y liquido refrigerante. Purgado del circuito de refrigeracion. Puesta a punto. Desarmar suspension delantera derecha. Sacar amortiguador. Controlar cazoletas, amortiguador y topes de amortiguador. Armado total. Cambiar escobilla limpia parabrisas trasera   </v>
      </c>
      <c r="L3989" s="3">
        <v>1</v>
      </c>
      <c r="M3989" s="10" t="s">
        <v>2222</v>
      </c>
      <c r="N3989" s="3" t="s">
        <v>771</v>
      </c>
      <c r="O3989" s="158">
        <v>5619.84</v>
      </c>
      <c r="P3989" s="158">
        <v>1180.1600000000001</v>
      </c>
      <c r="Q3989" s="7">
        <v>6800</v>
      </c>
      <c r="S3989" s="8"/>
      <c r="T3989" s="11">
        <v>4</v>
      </c>
      <c r="U3989" s="158">
        <v>7272.73</v>
      </c>
      <c r="V3989" s="158">
        <v>1527.27</v>
      </c>
      <c r="W3989" s="76">
        <v>8800</v>
      </c>
      <c r="X3989" s="16">
        <f t="shared" si="1031"/>
        <v>35200</v>
      </c>
      <c r="AC3989" s="18">
        <f t="shared" si="1021"/>
        <v>0</v>
      </c>
      <c r="AD3989" s="19">
        <f t="shared" si="1026"/>
        <v>270000</v>
      </c>
      <c r="AE3989" s="21">
        <f t="shared" si="1020"/>
        <v>27200</v>
      </c>
      <c r="AF3989" s="20">
        <f t="shared" si="1027"/>
        <v>0</v>
      </c>
      <c r="AG3989" s="20">
        <f t="shared" si="1028"/>
        <v>0</v>
      </c>
      <c r="AH3989" s="20">
        <f t="shared" si="1029"/>
        <v>0</v>
      </c>
      <c r="AI3989" s="20"/>
      <c r="AJ3989" s="20"/>
      <c r="AK3989" s="20">
        <f t="shared" si="1022"/>
        <v>0</v>
      </c>
      <c r="AL3989" s="171"/>
    </row>
    <row r="3990" spans="1:38" ht="15.75" customHeight="1" x14ac:dyDescent="0.25">
      <c r="A3990" s="3">
        <v>2280</v>
      </c>
      <c r="B3990" s="14">
        <f t="shared" si="1032"/>
        <v>5</v>
      </c>
      <c r="C3990" s="9">
        <v>45587</v>
      </c>
      <c r="D3990" s="3" t="s">
        <v>4518</v>
      </c>
      <c r="E3990" s="14" t="str">
        <f t="shared" si="1030"/>
        <v>2280Possi Ricardo5</v>
      </c>
      <c r="J3990" s="14" t="str">
        <f t="shared" si="1023"/>
        <v xml:space="preserve">Service completo. Cambio de aceite y filtros. Control general del vehiculo. Rotacion de ruedas. Desarmar distribucion completa. Cambiar kit, bomba de agua, correa poly-v y liquido refrigerante. Purgado del circuito de refrigeracion. Puesta a punto. Desarmar suspension delantera derecha. Sacar amortiguador. Controlar cazoletas, amortiguador y topes de amortiguador. Armado total. Cambiar escobilla limpia parabrisas trasera    </v>
      </c>
      <c r="L3990" s="3">
        <v>1</v>
      </c>
      <c r="M3990" s="10" t="s">
        <v>3448</v>
      </c>
      <c r="N3990" s="3" t="s">
        <v>771</v>
      </c>
      <c r="Q3990" s="7">
        <v>0</v>
      </c>
      <c r="S3990" s="8"/>
      <c r="T3990" s="11">
        <v>1</v>
      </c>
      <c r="U3990" s="158">
        <v>6611.57</v>
      </c>
      <c r="V3990" s="158">
        <v>1388.43</v>
      </c>
      <c r="W3990" s="76">
        <v>8000</v>
      </c>
      <c r="X3990" s="16">
        <f t="shared" si="1031"/>
        <v>8000</v>
      </c>
      <c r="AC3990" s="18">
        <f t="shared" si="1021"/>
        <v>0</v>
      </c>
      <c r="AD3990" s="19">
        <f t="shared" si="1026"/>
        <v>270000</v>
      </c>
      <c r="AE3990" s="21">
        <f t="shared" si="1020"/>
        <v>0</v>
      </c>
      <c r="AF3990" s="20">
        <f t="shared" si="1027"/>
        <v>0</v>
      </c>
      <c r="AG3990" s="20">
        <f t="shared" si="1028"/>
        <v>0</v>
      </c>
      <c r="AH3990" s="20">
        <f t="shared" si="1029"/>
        <v>0</v>
      </c>
      <c r="AI3990" s="20"/>
      <c r="AJ3990" s="20"/>
      <c r="AK3990" s="20">
        <f t="shared" si="1022"/>
        <v>0</v>
      </c>
      <c r="AL3990" s="171"/>
    </row>
    <row r="3991" spans="1:38" ht="15.75" customHeight="1" x14ac:dyDescent="0.25">
      <c r="A3991" s="3">
        <v>2281</v>
      </c>
      <c r="B3991" s="14">
        <f t="shared" si="1032"/>
        <v>1</v>
      </c>
      <c r="C3991" s="9">
        <v>45586</v>
      </c>
      <c r="D3991" s="3" t="s">
        <v>311</v>
      </c>
      <c r="E3991" s="14" t="str">
        <f t="shared" si="1030"/>
        <v>2281Cane Emiliano1</v>
      </c>
      <c r="F3991" s="119" t="s">
        <v>2939</v>
      </c>
      <c r="G3991" s="119" t="s">
        <v>2940</v>
      </c>
      <c r="I3991" s="10" t="s">
        <v>4555</v>
      </c>
      <c r="J3991" s="14" t="str">
        <f t="shared" si="1023"/>
        <v>Regeneracion de filtro de particulas mediante scaner homologado. Limpieza de sensor MAF y descarbonizacion del sensor MAP.</v>
      </c>
      <c r="K3991" s="3" t="s">
        <v>4522</v>
      </c>
      <c r="S3991" s="8"/>
      <c r="W3991" s="76"/>
      <c r="X3991" s="16">
        <f t="shared" si="1031"/>
        <v>0</v>
      </c>
      <c r="Y3991" s="3">
        <v>1</v>
      </c>
      <c r="Z3991" s="114">
        <v>214876.04</v>
      </c>
      <c r="AA3991" s="114">
        <v>45123.96</v>
      </c>
      <c r="AB3991" s="4">
        <v>260000</v>
      </c>
      <c r="AC3991" s="18">
        <f t="shared" si="1021"/>
        <v>260000</v>
      </c>
      <c r="AD3991" s="19">
        <f t="shared" si="1026"/>
        <v>260000</v>
      </c>
      <c r="AE3991" s="21">
        <f t="shared" si="1020"/>
        <v>0</v>
      </c>
      <c r="AF3991" s="20">
        <f t="shared" si="1027"/>
        <v>0</v>
      </c>
      <c r="AG3991" s="20">
        <f t="shared" si="1028"/>
        <v>0</v>
      </c>
      <c r="AH3991" s="20">
        <f t="shared" si="1029"/>
        <v>260000</v>
      </c>
      <c r="AI3991" s="20"/>
      <c r="AJ3991" s="20"/>
      <c r="AK3991" s="20">
        <f t="shared" si="1022"/>
        <v>260000</v>
      </c>
      <c r="AL3991" s="171"/>
    </row>
    <row r="3992" spans="1:38" ht="15.75" customHeight="1" x14ac:dyDescent="0.25">
      <c r="A3992" s="3">
        <v>2281</v>
      </c>
      <c r="B3992" s="14">
        <f t="shared" si="1032"/>
        <v>2</v>
      </c>
      <c r="C3992" s="9">
        <f>IF(A3992=A3991,C3991,"")</f>
        <v>45586</v>
      </c>
      <c r="D3992" s="3" t="str">
        <f>IF(A3992=A3991,D3991,"")</f>
        <v>Cane Emiliano</v>
      </c>
      <c r="E3992" s="14" t="str">
        <f t="shared" si="1030"/>
        <v>2281Cane Emiliano2</v>
      </c>
      <c r="J3992" s="14" t="str">
        <f t="shared" si="1023"/>
        <v xml:space="preserve">Regeneracion de filtro de particulas mediante scaner homologado. Limpieza de sensor MAF y descarbonizacion del sensor MAP. </v>
      </c>
      <c r="S3992" s="8"/>
      <c r="W3992" s="76"/>
      <c r="X3992" s="16">
        <f t="shared" si="1031"/>
        <v>0</v>
      </c>
      <c r="AC3992" s="18">
        <f t="shared" si="1021"/>
        <v>0</v>
      </c>
      <c r="AD3992" s="19">
        <f t="shared" si="1026"/>
        <v>260000</v>
      </c>
      <c r="AE3992" s="21">
        <f t="shared" si="1020"/>
        <v>0</v>
      </c>
      <c r="AF3992" s="20">
        <f t="shared" si="1027"/>
        <v>0</v>
      </c>
      <c r="AG3992" s="20">
        <f t="shared" si="1028"/>
        <v>0</v>
      </c>
      <c r="AH3992" s="20">
        <f t="shared" si="1029"/>
        <v>0</v>
      </c>
      <c r="AI3992" s="20"/>
      <c r="AJ3992" s="20"/>
      <c r="AK3992" s="20">
        <f t="shared" si="1022"/>
        <v>0</v>
      </c>
      <c r="AL3992" s="171"/>
    </row>
    <row r="3993" spans="1:38" ht="15.75" customHeight="1" x14ac:dyDescent="0.25">
      <c r="A3993" s="3">
        <v>2282</v>
      </c>
      <c r="B3993" s="14">
        <f t="shared" si="1032"/>
        <v>1</v>
      </c>
      <c r="C3993" s="9">
        <v>45586</v>
      </c>
      <c r="D3993" s="3" t="s">
        <v>3311</v>
      </c>
      <c r="E3993" s="14" t="str">
        <f t="shared" si="1030"/>
        <v>2282Clemente Jose Luis1</v>
      </c>
      <c r="F3993" s="119" t="s">
        <v>3312</v>
      </c>
      <c r="G3993" s="119" t="s">
        <v>2381</v>
      </c>
      <c r="I3993" s="10" t="s">
        <v>4621</v>
      </c>
      <c r="J3993" s="14" t="str">
        <f t="shared" si="1023"/>
        <v xml:space="preserve">Auxilio. Cambiar bomba de nafta en tanque. Armado total. Puesta en marcha. Escaneo del vehiculo. Cambiar sensor CKP. Lavado del circuito de refrigeracion. </v>
      </c>
      <c r="K3993" s="3" t="s">
        <v>4524</v>
      </c>
      <c r="L3993" s="3">
        <v>1</v>
      </c>
      <c r="M3993" s="10" t="s">
        <v>4525</v>
      </c>
      <c r="N3993" s="3" t="s">
        <v>3164</v>
      </c>
      <c r="O3993" s="158">
        <v>32013.02</v>
      </c>
      <c r="P3993" s="158">
        <v>6722.73</v>
      </c>
      <c r="Q3993" s="7">
        <v>38735.75</v>
      </c>
      <c r="S3993" s="8"/>
      <c r="T3993" s="11">
        <v>1</v>
      </c>
      <c r="U3993" s="158">
        <v>38842.980000000003</v>
      </c>
      <c r="V3993" s="158">
        <v>8157.02</v>
      </c>
      <c r="W3993" s="76">
        <v>47000</v>
      </c>
      <c r="X3993" s="16">
        <f t="shared" si="1031"/>
        <v>47000</v>
      </c>
      <c r="Y3993" s="3">
        <v>1</v>
      </c>
      <c r="Z3993" s="114">
        <v>140495.87</v>
      </c>
      <c r="AA3993" s="114">
        <v>29504.13</v>
      </c>
      <c r="AB3993" s="4">
        <v>170000</v>
      </c>
      <c r="AC3993" s="18">
        <f t="shared" si="1021"/>
        <v>170000</v>
      </c>
      <c r="AD3993" s="19">
        <f t="shared" si="1026"/>
        <v>170000</v>
      </c>
      <c r="AE3993" s="21">
        <f t="shared" ref="AE3993:AE4056" si="1033">+(Q3993)*T3993</f>
        <v>38735.75</v>
      </c>
      <c r="AF3993" s="20">
        <f t="shared" si="1027"/>
        <v>58779.75</v>
      </c>
      <c r="AG3993" s="20">
        <f t="shared" si="1028"/>
        <v>100000</v>
      </c>
      <c r="AH3993" s="20">
        <f t="shared" si="1029"/>
        <v>170000</v>
      </c>
      <c r="AI3993" s="20"/>
      <c r="AJ3993" s="20"/>
      <c r="AK3993" s="20">
        <f t="shared" si="1022"/>
        <v>270000</v>
      </c>
      <c r="AL3993" s="171"/>
    </row>
    <row r="3994" spans="1:38" ht="15.75" customHeight="1" x14ac:dyDescent="0.25">
      <c r="A3994" s="3">
        <v>2282</v>
      </c>
      <c r="B3994" s="14">
        <f t="shared" si="1032"/>
        <v>2</v>
      </c>
      <c r="C3994" s="9">
        <f>IF(A3994=A3993,C3993,"")</f>
        <v>45586</v>
      </c>
      <c r="D3994" s="3" t="str">
        <f>IF(A3994=A3993,D3993,"")</f>
        <v>Clemente Jose Luis</v>
      </c>
      <c r="E3994" s="14" t="str">
        <f t="shared" si="1030"/>
        <v>2282Clemente Jose Luis2</v>
      </c>
      <c r="J3994" s="14" t="str">
        <f t="shared" si="1023"/>
        <v xml:space="preserve">Auxilio. Cambiar bomba de nafta en tanque. Armado total. Puesta en marcha. Escaneo del vehiculo. Cambiar sensor CKP. Lavado del circuito de refrigeracion.  </v>
      </c>
      <c r="L3994" s="3">
        <v>1</v>
      </c>
      <c r="M3994" s="10" t="s">
        <v>2911</v>
      </c>
      <c r="N3994" s="3" t="s">
        <v>771</v>
      </c>
      <c r="O3994" s="158">
        <v>7851.24</v>
      </c>
      <c r="P3994" s="158">
        <v>1648.76</v>
      </c>
      <c r="Q3994" s="7">
        <v>9500</v>
      </c>
      <c r="S3994" s="8"/>
      <c r="T3994" s="11">
        <v>1</v>
      </c>
      <c r="U3994" s="158">
        <v>10743.81</v>
      </c>
      <c r="V3994" s="158">
        <v>2256.19</v>
      </c>
      <c r="W3994" s="76">
        <v>13000</v>
      </c>
      <c r="X3994" s="16">
        <f t="shared" si="1031"/>
        <v>13000</v>
      </c>
      <c r="AC3994" s="18">
        <f t="shared" si="1021"/>
        <v>0</v>
      </c>
      <c r="AD3994" s="19">
        <f t="shared" si="1026"/>
        <v>170000</v>
      </c>
      <c r="AE3994" s="21">
        <f t="shared" si="1033"/>
        <v>9500</v>
      </c>
      <c r="AF3994" s="20">
        <f t="shared" si="1027"/>
        <v>0</v>
      </c>
      <c r="AG3994" s="20">
        <f t="shared" si="1028"/>
        <v>0</v>
      </c>
      <c r="AH3994" s="20">
        <f t="shared" si="1029"/>
        <v>0</v>
      </c>
      <c r="AI3994" s="20"/>
      <c r="AJ3994" s="20"/>
      <c r="AK3994" s="20">
        <f t="shared" si="1022"/>
        <v>0</v>
      </c>
      <c r="AL3994" s="171"/>
    </row>
    <row r="3995" spans="1:38" ht="15.75" customHeight="1" x14ac:dyDescent="0.25">
      <c r="A3995" s="3">
        <v>2282</v>
      </c>
      <c r="B3995" s="14">
        <f t="shared" si="1032"/>
        <v>3</v>
      </c>
      <c r="C3995" s="9">
        <f>IF(A3995=A3994,C3994,"")</f>
        <v>45586</v>
      </c>
      <c r="D3995" s="3" t="str">
        <f>IF(A3995=A3994,D3994,"")</f>
        <v>Clemente Jose Luis</v>
      </c>
      <c r="E3995" s="14" t="str">
        <f t="shared" si="1030"/>
        <v>2282Clemente Jose Luis3</v>
      </c>
      <c r="J3995" s="14" t="str">
        <f t="shared" si="1023"/>
        <v xml:space="preserve">Auxilio. Cambiar bomba de nafta en tanque. Armado total. Puesta en marcha. Escaneo del vehiculo. Cambiar sensor CKP. Lavado del circuito de refrigeracion.   </v>
      </c>
      <c r="L3995" s="3">
        <v>1</v>
      </c>
      <c r="M3995" s="10" t="s">
        <v>1970</v>
      </c>
      <c r="N3995" s="3" t="s">
        <v>771</v>
      </c>
      <c r="O3995" s="158">
        <v>7143.81</v>
      </c>
      <c r="P3995" s="158">
        <v>1500.19</v>
      </c>
      <c r="Q3995" s="7">
        <v>8644</v>
      </c>
      <c r="S3995" s="8"/>
      <c r="T3995" s="11">
        <v>2</v>
      </c>
      <c r="U3995" s="158">
        <v>14049.59</v>
      </c>
      <c r="V3995" s="158">
        <v>2950.41</v>
      </c>
      <c r="W3995" s="76">
        <v>17000</v>
      </c>
      <c r="X3995" s="16">
        <f t="shared" si="1031"/>
        <v>34000</v>
      </c>
      <c r="AC3995" s="18">
        <f t="shared" si="1021"/>
        <v>0</v>
      </c>
      <c r="AD3995" s="19">
        <f t="shared" si="1026"/>
        <v>170000</v>
      </c>
      <c r="AE3995" s="21">
        <f t="shared" si="1033"/>
        <v>17288</v>
      </c>
      <c r="AF3995" s="20">
        <f t="shared" si="1027"/>
        <v>0</v>
      </c>
      <c r="AG3995" s="20">
        <f t="shared" si="1028"/>
        <v>0</v>
      </c>
      <c r="AH3995" s="20">
        <f t="shared" si="1029"/>
        <v>0</v>
      </c>
      <c r="AI3995" s="20"/>
      <c r="AJ3995" s="20"/>
      <c r="AK3995" s="20">
        <f t="shared" si="1022"/>
        <v>0</v>
      </c>
      <c r="AL3995" s="171"/>
    </row>
    <row r="3996" spans="1:38" ht="15.75" customHeight="1" x14ac:dyDescent="0.25">
      <c r="A3996" s="3">
        <v>2282</v>
      </c>
      <c r="B3996" s="14">
        <f t="shared" si="1032"/>
        <v>4</v>
      </c>
      <c r="C3996" s="9">
        <f>IF(A3996=A3995,C3995,"")</f>
        <v>45586</v>
      </c>
      <c r="D3996" s="3" t="str">
        <f>IF(A3996=A3995,D3995,"")</f>
        <v>Clemente Jose Luis</v>
      </c>
      <c r="E3996" s="14" t="str">
        <f t="shared" si="1030"/>
        <v>2282Clemente Jose Luis4</v>
      </c>
      <c r="J3996" s="14" t="str">
        <f t="shared" si="1023"/>
        <v xml:space="preserve">Auxilio. Cambiar bomba de nafta en tanque. Armado total. Puesta en marcha. Escaneo del vehiculo. Cambiar sensor CKP. Lavado del circuito de refrigeracion.    </v>
      </c>
      <c r="L3996" s="3">
        <v>1</v>
      </c>
      <c r="M3996" s="10" t="s">
        <v>1431</v>
      </c>
      <c r="N3996" s="3" t="s">
        <v>771</v>
      </c>
      <c r="O3996" s="158">
        <v>1570.25</v>
      </c>
      <c r="P3996" s="158">
        <v>329.75</v>
      </c>
      <c r="Q3996" s="7">
        <v>1900</v>
      </c>
      <c r="S3996" s="8"/>
      <c r="T3996" s="11">
        <v>1</v>
      </c>
      <c r="U3996" s="158">
        <v>4958.68</v>
      </c>
      <c r="V3996" s="158">
        <v>1041.32</v>
      </c>
      <c r="W3996" s="76">
        <v>6000</v>
      </c>
      <c r="X3996" s="16">
        <f t="shared" si="1031"/>
        <v>6000</v>
      </c>
      <c r="AC3996" s="18">
        <f t="shared" si="1021"/>
        <v>0</v>
      </c>
      <c r="AD3996" s="19">
        <f t="shared" si="1026"/>
        <v>170000</v>
      </c>
      <c r="AE3996" s="21">
        <f t="shared" si="1033"/>
        <v>1900</v>
      </c>
      <c r="AF3996" s="20">
        <f t="shared" si="1027"/>
        <v>0</v>
      </c>
      <c r="AG3996" s="20">
        <f t="shared" si="1028"/>
        <v>0</v>
      </c>
      <c r="AH3996" s="20">
        <f t="shared" si="1029"/>
        <v>0</v>
      </c>
      <c r="AI3996" s="20"/>
      <c r="AJ3996" s="20"/>
      <c r="AK3996" s="20">
        <f t="shared" si="1022"/>
        <v>0</v>
      </c>
      <c r="AL3996" s="171"/>
    </row>
    <row r="3997" spans="1:38" ht="15.75" customHeight="1" x14ac:dyDescent="0.25">
      <c r="A3997" s="3">
        <v>2283</v>
      </c>
      <c r="B3997" s="14">
        <f t="shared" si="1032"/>
        <v>1</v>
      </c>
      <c r="C3997" s="9">
        <v>45587</v>
      </c>
      <c r="D3997" s="3" t="s">
        <v>116</v>
      </c>
      <c r="E3997" s="14" t="str">
        <f t="shared" si="1030"/>
        <v>2283Transporte Palloni1</v>
      </c>
      <c r="F3997" s="119" t="s">
        <v>942</v>
      </c>
      <c r="G3997" s="119" t="s">
        <v>1300</v>
      </c>
      <c r="I3997" s="10" t="s">
        <v>3471</v>
      </c>
      <c r="J3997" s="14" t="str">
        <f t="shared" si="1023"/>
        <v>Cambiar correa poly-v.</v>
      </c>
      <c r="S3997" s="8"/>
      <c r="W3997" s="76"/>
      <c r="X3997" s="16">
        <f t="shared" si="1031"/>
        <v>0</v>
      </c>
      <c r="Y3997" s="3">
        <v>1</v>
      </c>
      <c r="Z3997" s="114">
        <v>22000</v>
      </c>
      <c r="AA3997" s="114">
        <v>4620</v>
      </c>
      <c r="AB3997" s="4">
        <v>26620</v>
      </c>
      <c r="AC3997" s="18">
        <f t="shared" si="1021"/>
        <v>26620</v>
      </c>
      <c r="AD3997" s="19">
        <f t="shared" si="1026"/>
        <v>26620</v>
      </c>
      <c r="AE3997" s="21">
        <f t="shared" si="1033"/>
        <v>0</v>
      </c>
      <c r="AF3997" s="20">
        <f t="shared" si="1027"/>
        <v>0</v>
      </c>
      <c r="AG3997" s="20">
        <f t="shared" si="1028"/>
        <v>0</v>
      </c>
      <c r="AH3997" s="20">
        <f t="shared" si="1029"/>
        <v>26620</v>
      </c>
      <c r="AI3997" s="20"/>
      <c r="AJ3997" s="20"/>
      <c r="AK3997" s="20">
        <f t="shared" si="1022"/>
        <v>26620</v>
      </c>
      <c r="AL3997" s="171"/>
    </row>
    <row r="3998" spans="1:38" ht="15.75" customHeight="1" x14ac:dyDescent="0.25">
      <c r="A3998" s="3">
        <v>2283</v>
      </c>
      <c r="B3998" s="14">
        <f t="shared" si="1032"/>
        <v>2</v>
      </c>
      <c r="C3998" s="9">
        <f>IF(A3998=A3997,C3997,"")</f>
        <v>45587</v>
      </c>
      <c r="D3998" s="3" t="str">
        <f>IF(A3998=A3997,D3997,"")</f>
        <v>Transporte Palloni</v>
      </c>
      <c r="E3998" s="14" t="str">
        <f t="shared" si="1030"/>
        <v>2283Transporte Palloni2</v>
      </c>
      <c r="J3998" s="14" t="str">
        <f t="shared" si="1023"/>
        <v xml:space="preserve">Cambiar correa poly-v. </v>
      </c>
      <c r="S3998" s="8"/>
      <c r="W3998" s="76"/>
      <c r="X3998" s="16">
        <f t="shared" si="1031"/>
        <v>0</v>
      </c>
      <c r="AC3998" s="18">
        <f t="shared" si="1021"/>
        <v>0</v>
      </c>
      <c r="AD3998" s="19">
        <f t="shared" si="1026"/>
        <v>26620</v>
      </c>
      <c r="AE3998" s="21">
        <f t="shared" si="1033"/>
        <v>0</v>
      </c>
      <c r="AF3998" s="20">
        <f t="shared" si="1027"/>
        <v>0</v>
      </c>
      <c r="AG3998" s="20">
        <f t="shared" si="1028"/>
        <v>0</v>
      </c>
      <c r="AH3998" s="20">
        <f t="shared" si="1029"/>
        <v>0</v>
      </c>
      <c r="AI3998" s="20"/>
      <c r="AJ3998" s="20"/>
      <c r="AK3998" s="20">
        <f t="shared" si="1022"/>
        <v>0</v>
      </c>
      <c r="AL3998" s="171"/>
    </row>
    <row r="3999" spans="1:38" ht="15.75" customHeight="1" x14ac:dyDescent="0.25">
      <c r="A3999" s="3">
        <v>2284</v>
      </c>
      <c r="B3999" s="14">
        <f t="shared" si="1032"/>
        <v>1</v>
      </c>
      <c r="C3999" s="9">
        <v>45587</v>
      </c>
      <c r="D3999" s="3" t="s">
        <v>635</v>
      </c>
      <c r="E3999" s="14" t="str">
        <f t="shared" si="1030"/>
        <v>2284Trobatto Pablo1</v>
      </c>
      <c r="F3999" s="119" t="s">
        <v>4526</v>
      </c>
      <c r="G3999" s="119" t="s">
        <v>1095</v>
      </c>
      <c r="H3999" s="119">
        <v>53772</v>
      </c>
      <c r="I3999" s="10" t="s">
        <v>4536</v>
      </c>
      <c r="J3999" s="14" t="str">
        <f t="shared" si="1023"/>
        <v>Service completo. Cambio de aceite y filtros. Control general del vehiculo. Cambiar cuerpo de termostato. Agregar liquido refrigerante nuevo. Purgado del circuito de refrigeracion. Cambiar ambos fuelles de cremallera. Cambiar cuatro bujes de parrilla. Cambiar bujes de eje trasero. Cambiar cruceta de columna de direccion. LLevar vehiculo a balancear.</v>
      </c>
      <c r="K3999" s="3" t="s">
        <v>3383</v>
      </c>
      <c r="L3999" s="3">
        <v>1</v>
      </c>
      <c r="M3999" s="10" t="s">
        <v>918</v>
      </c>
      <c r="N3999" s="3" t="s">
        <v>771</v>
      </c>
      <c r="O3999" s="158">
        <v>22610</v>
      </c>
      <c r="P3999" s="158">
        <v>4748.1000000000004</v>
      </c>
      <c r="Q3999" s="7">
        <v>27358.1</v>
      </c>
      <c r="S3999" s="8"/>
      <c r="T3999" s="11">
        <v>1</v>
      </c>
      <c r="U3999" s="158">
        <v>31404.959999999999</v>
      </c>
      <c r="V3999" s="158">
        <v>6595.04</v>
      </c>
      <c r="W3999" s="76">
        <v>38000</v>
      </c>
      <c r="X3999" s="16">
        <f t="shared" si="1031"/>
        <v>38000</v>
      </c>
      <c r="Y3999" s="3">
        <v>1</v>
      </c>
      <c r="Z3999" s="114">
        <v>275206.62</v>
      </c>
      <c r="AA3999" s="114">
        <v>57793.38</v>
      </c>
      <c r="AB3999" s="4">
        <v>333000</v>
      </c>
      <c r="AC3999" s="18">
        <f t="shared" si="1021"/>
        <v>333000</v>
      </c>
      <c r="AD3999" s="19">
        <f t="shared" si="1026"/>
        <v>333000</v>
      </c>
      <c r="AE3999" s="21">
        <f t="shared" si="1033"/>
        <v>27358.1</v>
      </c>
      <c r="AF3999" s="20">
        <f t="shared" si="1027"/>
        <v>152936.25</v>
      </c>
      <c r="AG3999" s="20">
        <f t="shared" si="1028"/>
        <v>268000</v>
      </c>
      <c r="AH3999" s="20">
        <f t="shared" si="1029"/>
        <v>333000</v>
      </c>
      <c r="AI3999" s="20"/>
      <c r="AJ3999" s="20"/>
      <c r="AK3999" s="20">
        <f t="shared" si="1022"/>
        <v>601000</v>
      </c>
      <c r="AL3999" s="171"/>
    </row>
    <row r="4000" spans="1:38" ht="15.75" customHeight="1" x14ac:dyDescent="0.25">
      <c r="A4000" s="3">
        <v>2284</v>
      </c>
      <c r="B4000" s="14">
        <f t="shared" si="1032"/>
        <v>2</v>
      </c>
      <c r="C4000" s="9">
        <f t="shared" ref="C4000:C4008" si="1034">IF(A4000=A3999,C3999,"")</f>
        <v>45587</v>
      </c>
      <c r="D4000" s="3" t="str">
        <f t="shared" ref="D4000:D4008" si="1035">IF(A4000=A3999,D3999,"")</f>
        <v>Trobatto Pablo</v>
      </c>
      <c r="E4000" s="14" t="str">
        <f t="shared" si="1030"/>
        <v>2284Trobatto Pablo2</v>
      </c>
      <c r="J4000" s="14" t="str">
        <f t="shared" si="1023"/>
        <v xml:space="preserve">Service completo. Cambio de aceite y filtros. Control general del vehiculo. Cambiar cuerpo de termostato. Agregar liquido refrigerante nuevo. Purgado del circuito de refrigeracion. Cambiar ambos fuelles de cremallera. Cambiar cuatro bujes de parrilla. Cambiar bujes de eje trasero. Cambiar cruceta de columna de direccion. LLevar vehiculo a balancear. </v>
      </c>
      <c r="L4000" s="3">
        <v>1</v>
      </c>
      <c r="M4000" s="10" t="s">
        <v>4101</v>
      </c>
      <c r="N4000" s="3" t="s">
        <v>734</v>
      </c>
      <c r="O4000" s="158">
        <v>40495.870000000003</v>
      </c>
      <c r="P4000" s="158">
        <v>8504.1299999999992</v>
      </c>
      <c r="Q4000" s="7">
        <v>49000</v>
      </c>
      <c r="S4000" s="8"/>
      <c r="T4000" s="11">
        <v>1</v>
      </c>
      <c r="U4000" s="158">
        <v>51239.67</v>
      </c>
      <c r="V4000" s="158">
        <v>10760.33</v>
      </c>
      <c r="W4000" s="76">
        <v>62000</v>
      </c>
      <c r="X4000" s="16">
        <f t="shared" si="1031"/>
        <v>62000</v>
      </c>
      <c r="AC4000" s="18">
        <f t="shared" si="1021"/>
        <v>0</v>
      </c>
      <c r="AD4000" s="19">
        <f t="shared" si="1026"/>
        <v>333000</v>
      </c>
      <c r="AE4000" s="21">
        <f t="shared" si="1033"/>
        <v>49000</v>
      </c>
      <c r="AF4000" s="20">
        <f t="shared" si="1027"/>
        <v>0</v>
      </c>
      <c r="AG4000" s="20">
        <f t="shared" si="1028"/>
        <v>0</v>
      </c>
      <c r="AH4000" s="20">
        <f t="shared" si="1029"/>
        <v>0</v>
      </c>
      <c r="AI4000" s="20"/>
      <c r="AJ4000" s="20"/>
      <c r="AK4000" s="20">
        <f t="shared" si="1022"/>
        <v>0</v>
      </c>
      <c r="AL4000" s="171"/>
    </row>
    <row r="4001" spans="1:38" ht="15.75" customHeight="1" x14ac:dyDescent="0.25">
      <c r="A4001" s="3">
        <v>2284</v>
      </c>
      <c r="B4001" s="14">
        <f t="shared" si="1032"/>
        <v>3</v>
      </c>
      <c r="C4001" s="9">
        <f t="shared" si="1034"/>
        <v>45587</v>
      </c>
      <c r="D4001" s="3" t="str">
        <f t="shared" si="1035"/>
        <v>Trobatto Pablo</v>
      </c>
      <c r="E4001" s="14" t="str">
        <f t="shared" si="1030"/>
        <v>2284Trobatto Pablo3</v>
      </c>
      <c r="J4001" s="14" t="str">
        <f t="shared" si="1023"/>
        <v xml:space="preserve">Service completo. Cambio de aceite y filtros. Control general del vehiculo. Cambiar cuerpo de termostato. Agregar liquido refrigerante nuevo. Purgado del circuito de refrigeracion. Cambiar ambos fuelles de cremallera. Cambiar cuatro bujes de parrilla. Cambiar bujes de eje trasero. Cambiar cruceta de columna de direccion. LLevar vehiculo a balancear.  </v>
      </c>
      <c r="L4001" s="3">
        <v>1</v>
      </c>
      <c r="M4001" s="10" t="s">
        <v>3453</v>
      </c>
      <c r="N4001" s="3" t="s">
        <v>1396</v>
      </c>
      <c r="O4001" s="158">
        <v>3150.9</v>
      </c>
      <c r="P4001" s="158">
        <v>661.69</v>
      </c>
      <c r="Q4001" s="7">
        <v>3812.59</v>
      </c>
      <c r="S4001" s="8"/>
      <c r="T4001" s="11">
        <v>2</v>
      </c>
      <c r="U4001" s="158">
        <v>4958.68</v>
      </c>
      <c r="V4001" s="158">
        <v>1041.32</v>
      </c>
      <c r="W4001" s="76">
        <v>6000</v>
      </c>
      <c r="X4001" s="16">
        <f t="shared" si="1031"/>
        <v>12000</v>
      </c>
      <c r="AC4001" s="18">
        <f t="shared" si="1021"/>
        <v>0</v>
      </c>
      <c r="AD4001" s="19">
        <f t="shared" si="1026"/>
        <v>333000</v>
      </c>
      <c r="AE4001" s="21">
        <f t="shared" si="1033"/>
        <v>7625.18</v>
      </c>
      <c r="AF4001" s="20">
        <f t="shared" si="1027"/>
        <v>0</v>
      </c>
      <c r="AG4001" s="20">
        <f t="shared" si="1028"/>
        <v>0</v>
      </c>
      <c r="AH4001" s="20">
        <f t="shared" si="1029"/>
        <v>0</v>
      </c>
      <c r="AI4001" s="20"/>
      <c r="AJ4001" s="20"/>
      <c r="AK4001" s="20">
        <f t="shared" si="1022"/>
        <v>0</v>
      </c>
      <c r="AL4001" s="171"/>
    </row>
    <row r="4002" spans="1:38" ht="15.75" customHeight="1" x14ac:dyDescent="0.25">
      <c r="A4002" s="3">
        <v>2284</v>
      </c>
      <c r="B4002" s="14">
        <f t="shared" si="1032"/>
        <v>4</v>
      </c>
      <c r="C4002" s="9">
        <f t="shared" si="1034"/>
        <v>45587</v>
      </c>
      <c r="D4002" s="3" t="str">
        <f t="shared" si="1035"/>
        <v>Trobatto Pablo</v>
      </c>
      <c r="E4002" s="14" t="str">
        <f t="shared" si="1030"/>
        <v>2284Trobatto Pablo4</v>
      </c>
      <c r="J4002" s="14" t="str">
        <f t="shared" si="1023"/>
        <v xml:space="preserve">Service completo. Cambio de aceite y filtros. Control general del vehiculo. Cambiar cuerpo de termostato. Agregar liquido refrigerante nuevo. Purgado del circuito de refrigeracion. Cambiar ambos fuelles de cremallera. Cambiar cuatro bujes de parrilla. Cambiar bujes de eje trasero. Cambiar cruceta de columna de direccion. LLevar vehiculo a balancear.   </v>
      </c>
      <c r="L4002" s="3">
        <v>1</v>
      </c>
      <c r="M4002" s="10" t="s">
        <v>4527</v>
      </c>
      <c r="N4002" s="3" t="s">
        <v>1396</v>
      </c>
      <c r="O4002" s="158">
        <v>11948.47</v>
      </c>
      <c r="P4002" s="158">
        <v>2509.1799999999998</v>
      </c>
      <c r="Q4002" s="7">
        <v>14457.65</v>
      </c>
      <c r="S4002" s="8"/>
      <c r="T4002" s="11">
        <v>2</v>
      </c>
      <c r="U4002" s="158">
        <v>15702.48</v>
      </c>
      <c r="V4002" s="158">
        <v>3297.52</v>
      </c>
      <c r="W4002" s="76">
        <v>19000</v>
      </c>
      <c r="X4002" s="16">
        <f t="shared" si="1031"/>
        <v>38000</v>
      </c>
      <c r="AC4002" s="18">
        <f t="shared" si="1021"/>
        <v>0</v>
      </c>
      <c r="AD4002" s="19">
        <f t="shared" si="1026"/>
        <v>333000</v>
      </c>
      <c r="AE4002" s="21">
        <f t="shared" si="1033"/>
        <v>28915.3</v>
      </c>
      <c r="AF4002" s="20">
        <f t="shared" si="1027"/>
        <v>0</v>
      </c>
      <c r="AG4002" s="20">
        <f t="shared" si="1028"/>
        <v>0</v>
      </c>
      <c r="AH4002" s="20">
        <f t="shared" si="1029"/>
        <v>0</v>
      </c>
      <c r="AI4002" s="20"/>
      <c r="AJ4002" s="20"/>
      <c r="AK4002" s="20">
        <f t="shared" si="1022"/>
        <v>0</v>
      </c>
      <c r="AL4002" s="171"/>
    </row>
    <row r="4003" spans="1:38" ht="15.75" customHeight="1" x14ac:dyDescent="0.25">
      <c r="A4003" s="3">
        <v>2284</v>
      </c>
      <c r="B4003" s="14">
        <f t="shared" si="1032"/>
        <v>5</v>
      </c>
      <c r="C4003" s="9">
        <f t="shared" si="1034"/>
        <v>45587</v>
      </c>
      <c r="D4003" s="3" t="str">
        <f t="shared" si="1035"/>
        <v>Trobatto Pablo</v>
      </c>
      <c r="E4003" s="14" t="str">
        <f t="shared" si="1030"/>
        <v>2284Trobatto Pablo5</v>
      </c>
      <c r="J4003" s="14" t="str">
        <f t="shared" si="1023"/>
        <v xml:space="preserve">Service completo. Cambio de aceite y filtros. Control general del vehiculo. Cambiar cuerpo de termostato. Agregar liquido refrigerante nuevo. Purgado del circuito de refrigeracion. Cambiar ambos fuelles de cremallera. Cambiar cuatro bujes de parrilla. Cambiar bujes de eje trasero. Cambiar cruceta de columna de direccion. LLevar vehiculo a balancear.    </v>
      </c>
      <c r="L4003" s="3">
        <v>1</v>
      </c>
      <c r="M4003" s="10" t="s">
        <v>1365</v>
      </c>
      <c r="N4003" s="3" t="s">
        <v>1396</v>
      </c>
      <c r="O4003" s="158">
        <v>5828.29</v>
      </c>
      <c r="P4003" s="158">
        <v>1223.94</v>
      </c>
      <c r="Q4003" s="7">
        <v>7052.23</v>
      </c>
      <c r="S4003" s="8"/>
      <c r="T4003" s="11">
        <v>2</v>
      </c>
      <c r="U4003" s="158">
        <v>8264.4699999999993</v>
      </c>
      <c r="V4003" s="158">
        <v>1735.53</v>
      </c>
      <c r="W4003" s="76">
        <v>10000</v>
      </c>
      <c r="X4003" s="16">
        <f t="shared" si="1031"/>
        <v>20000</v>
      </c>
      <c r="AC4003" s="18">
        <f t="shared" ref="AC4003:AC4066" si="1036">+AB4003*Y4003</f>
        <v>0</v>
      </c>
      <c r="AD4003" s="19">
        <f t="shared" si="1026"/>
        <v>333000</v>
      </c>
      <c r="AE4003" s="21">
        <f t="shared" si="1033"/>
        <v>14104.46</v>
      </c>
      <c r="AF4003" s="20">
        <f t="shared" si="1027"/>
        <v>0</v>
      </c>
      <c r="AG4003" s="20">
        <f t="shared" si="1028"/>
        <v>0</v>
      </c>
      <c r="AH4003" s="20">
        <f t="shared" si="1029"/>
        <v>0</v>
      </c>
      <c r="AI4003" s="20"/>
      <c r="AJ4003" s="20"/>
      <c r="AK4003" s="20">
        <f t="shared" ref="AK4003:AK4066" si="1037">AH4003+AG4003</f>
        <v>0</v>
      </c>
      <c r="AL4003" s="171"/>
    </row>
    <row r="4004" spans="1:38" ht="15.75" customHeight="1" x14ac:dyDescent="0.25">
      <c r="A4004" s="3">
        <v>2284</v>
      </c>
      <c r="B4004" s="14">
        <f t="shared" si="1032"/>
        <v>6</v>
      </c>
      <c r="C4004" s="9">
        <f t="shared" si="1034"/>
        <v>45587</v>
      </c>
      <c r="D4004" s="3" t="str">
        <f t="shared" si="1035"/>
        <v>Trobatto Pablo</v>
      </c>
      <c r="E4004" s="14" t="str">
        <f t="shared" si="1030"/>
        <v>2284Trobatto Pablo6</v>
      </c>
      <c r="J4004" s="14" t="str">
        <f t="shared" si="1023"/>
        <v xml:space="preserve">Service completo. Cambio de aceite y filtros. Control general del vehiculo. Cambiar cuerpo de termostato. Agregar liquido refrigerante nuevo. Purgado del circuito de refrigeracion. Cambiar ambos fuelles de cremallera. Cambiar cuatro bujes de parrilla. Cambiar bujes de eje trasero. Cambiar cruceta de columna de direccion. LLevar vehiculo a balancear.     </v>
      </c>
      <c r="L4004" s="3">
        <v>1</v>
      </c>
      <c r="M4004" s="10" t="s">
        <v>1364</v>
      </c>
      <c r="N4004" s="3" t="s">
        <v>1396</v>
      </c>
      <c r="O4004" s="158">
        <v>5489.98</v>
      </c>
      <c r="P4004" s="158">
        <v>1152.9000000000001</v>
      </c>
      <c r="Q4004" s="7">
        <v>6642.88</v>
      </c>
      <c r="S4004" s="8"/>
      <c r="T4004" s="11">
        <v>2</v>
      </c>
      <c r="U4004" s="158">
        <v>7438.02</v>
      </c>
      <c r="V4004" s="158">
        <v>1561.98</v>
      </c>
      <c r="W4004" s="76">
        <v>9000</v>
      </c>
      <c r="X4004" s="16">
        <f t="shared" si="1031"/>
        <v>18000</v>
      </c>
      <c r="AC4004" s="18">
        <f t="shared" si="1036"/>
        <v>0</v>
      </c>
      <c r="AD4004" s="19">
        <f t="shared" si="1026"/>
        <v>333000</v>
      </c>
      <c r="AE4004" s="21">
        <f t="shared" si="1033"/>
        <v>13285.76</v>
      </c>
      <c r="AF4004" s="20">
        <f t="shared" si="1027"/>
        <v>0</v>
      </c>
      <c r="AG4004" s="20">
        <f t="shared" si="1028"/>
        <v>0</v>
      </c>
      <c r="AH4004" s="20">
        <f t="shared" si="1029"/>
        <v>0</v>
      </c>
      <c r="AI4004" s="20"/>
      <c r="AJ4004" s="20"/>
      <c r="AK4004" s="20">
        <f t="shared" si="1037"/>
        <v>0</v>
      </c>
      <c r="AL4004" s="171"/>
    </row>
    <row r="4005" spans="1:38" ht="15.75" customHeight="1" x14ac:dyDescent="0.25">
      <c r="A4005" s="3">
        <v>2284</v>
      </c>
      <c r="B4005" s="14">
        <f t="shared" si="1032"/>
        <v>7</v>
      </c>
      <c r="C4005" s="9">
        <f t="shared" si="1034"/>
        <v>45587</v>
      </c>
      <c r="D4005" s="3" t="str">
        <f t="shared" si="1035"/>
        <v>Trobatto Pablo</v>
      </c>
      <c r="E4005" s="14" t="str">
        <f t="shared" si="1030"/>
        <v>2284Trobatto Pablo7</v>
      </c>
      <c r="J4005" s="14" t="str">
        <f t="shared" si="1023"/>
        <v xml:space="preserve">Service completo. Cambio de aceite y filtros. Control general del vehiculo. Cambiar cuerpo de termostato. Agregar liquido refrigerante nuevo. Purgado del circuito de refrigeracion. Cambiar ambos fuelles de cremallera. Cambiar cuatro bujes de parrilla. Cambiar bujes de eje trasero. Cambiar cruceta de columna de direccion. LLevar vehiculo a balancear.      </v>
      </c>
      <c r="L4005" s="3">
        <v>1</v>
      </c>
      <c r="M4005" s="10" t="s">
        <v>1970</v>
      </c>
      <c r="N4005" s="3" t="s">
        <v>771</v>
      </c>
      <c r="O4005" s="158">
        <v>7143.81</v>
      </c>
      <c r="P4005" s="158">
        <v>1500.19</v>
      </c>
      <c r="Q4005" s="7">
        <v>8644</v>
      </c>
      <c r="S4005" s="8"/>
      <c r="T4005" s="11">
        <v>2</v>
      </c>
      <c r="U4005" s="158">
        <v>14049.59</v>
      </c>
      <c r="V4005" s="158">
        <v>2950.41</v>
      </c>
      <c r="W4005" s="76">
        <v>17000</v>
      </c>
      <c r="X4005" s="16">
        <f t="shared" si="1031"/>
        <v>34000</v>
      </c>
      <c r="AC4005" s="18">
        <f t="shared" si="1036"/>
        <v>0</v>
      </c>
      <c r="AD4005" s="19">
        <f t="shared" si="1026"/>
        <v>333000</v>
      </c>
      <c r="AE4005" s="21">
        <f t="shared" si="1033"/>
        <v>17288</v>
      </c>
      <c r="AF4005" s="20">
        <f t="shared" si="1027"/>
        <v>0</v>
      </c>
      <c r="AG4005" s="20">
        <f t="shared" si="1028"/>
        <v>0</v>
      </c>
      <c r="AH4005" s="20">
        <f t="shared" si="1029"/>
        <v>0</v>
      </c>
      <c r="AI4005" s="20"/>
      <c r="AJ4005" s="20"/>
      <c r="AK4005" s="20">
        <f t="shared" si="1037"/>
        <v>0</v>
      </c>
      <c r="AL4005" s="171"/>
    </row>
    <row r="4006" spans="1:38" ht="15.75" customHeight="1" x14ac:dyDescent="0.25">
      <c r="A4006" s="3">
        <v>2284</v>
      </c>
      <c r="B4006" s="14">
        <f t="shared" si="1032"/>
        <v>8</v>
      </c>
      <c r="C4006" s="9">
        <f t="shared" si="1034"/>
        <v>45587</v>
      </c>
      <c r="D4006" s="3" t="str">
        <f t="shared" si="1035"/>
        <v>Trobatto Pablo</v>
      </c>
      <c r="E4006" s="14" t="str">
        <f t="shared" si="1030"/>
        <v>2284Trobatto Pablo8</v>
      </c>
      <c r="J4006" s="14" t="str">
        <f t="shared" si="1023"/>
        <v xml:space="preserve">Service completo. Cambio de aceite y filtros. Control general del vehiculo. Cambiar cuerpo de termostato. Agregar liquido refrigerante nuevo. Purgado del circuito de refrigeracion. Cambiar ambos fuelles de cremallera. Cambiar cuatro bujes de parrilla. Cambiar bujes de eje trasero. Cambiar cruceta de columna de direccion. LLevar vehiculo a balancear.       </v>
      </c>
      <c r="L4006" s="3">
        <v>1</v>
      </c>
      <c r="M4006" s="10" t="s">
        <v>1431</v>
      </c>
      <c r="N4006" s="3" t="s">
        <v>771</v>
      </c>
      <c r="O4006" s="158">
        <v>1570.25</v>
      </c>
      <c r="P4006" s="158">
        <v>329.75</v>
      </c>
      <c r="Q4006" s="7">
        <v>1900</v>
      </c>
      <c r="S4006" s="8"/>
      <c r="T4006" s="11">
        <v>1</v>
      </c>
      <c r="U4006" s="158">
        <v>4958.68</v>
      </c>
      <c r="V4006" s="158">
        <v>1041.32</v>
      </c>
      <c r="W4006" s="76">
        <v>6000</v>
      </c>
      <c r="X4006" s="16">
        <f t="shared" si="1031"/>
        <v>6000</v>
      </c>
      <c r="AC4006" s="18">
        <f t="shared" si="1036"/>
        <v>0</v>
      </c>
      <c r="AD4006" s="19">
        <f t="shared" si="1026"/>
        <v>333000</v>
      </c>
      <c r="AE4006" s="21">
        <f t="shared" si="1033"/>
        <v>1900</v>
      </c>
      <c r="AF4006" s="20">
        <f t="shared" si="1027"/>
        <v>0</v>
      </c>
      <c r="AG4006" s="20">
        <f t="shared" si="1028"/>
        <v>0</v>
      </c>
      <c r="AH4006" s="20">
        <f t="shared" si="1029"/>
        <v>0</v>
      </c>
      <c r="AI4006" s="20"/>
      <c r="AJ4006" s="20"/>
      <c r="AK4006" s="20">
        <f t="shared" si="1037"/>
        <v>0</v>
      </c>
      <c r="AL4006" s="171"/>
    </row>
    <row r="4007" spans="1:38" ht="15.75" customHeight="1" x14ac:dyDescent="0.25">
      <c r="A4007" s="3">
        <v>2284</v>
      </c>
      <c r="B4007" s="14">
        <f t="shared" si="1032"/>
        <v>9</v>
      </c>
      <c r="C4007" s="9">
        <f t="shared" si="1034"/>
        <v>45587</v>
      </c>
      <c r="D4007" s="3" t="str">
        <f t="shared" si="1035"/>
        <v>Trobatto Pablo</v>
      </c>
      <c r="E4007" s="14" t="str">
        <f t="shared" si="1030"/>
        <v>2284Trobatto Pablo9</v>
      </c>
      <c r="J4007" s="14" t="str">
        <f t="shared" ref="J4007:J4070" si="1038">IF(A4007=A4006,CONCATENATE(J4006," ",I4007),I4007)</f>
        <v xml:space="preserve">Service completo. Cambio de aceite y filtros. Control general del vehiculo. Cambiar cuerpo de termostato. Agregar liquido refrigerante nuevo. Purgado del circuito de refrigeracion. Cambiar ambos fuelles de cremallera. Cambiar cuatro bujes de parrilla. Cambiar bujes de eje trasero. Cambiar cruceta de columna de direccion. LLevar vehiculo a balancear.        </v>
      </c>
      <c r="L4007" s="3">
        <v>1</v>
      </c>
      <c r="M4007" s="10" t="s">
        <v>4528</v>
      </c>
      <c r="N4007" s="3" t="s">
        <v>2484</v>
      </c>
      <c r="O4007" s="158">
        <v>13280</v>
      </c>
      <c r="P4007" s="158">
        <v>2788.8</v>
      </c>
      <c r="Q4007" s="7">
        <v>16068.8</v>
      </c>
      <c r="S4007" s="8"/>
      <c r="T4007" s="11">
        <v>1</v>
      </c>
      <c r="U4007" s="158">
        <v>16528.93</v>
      </c>
      <c r="V4007" s="158">
        <v>3471.07</v>
      </c>
      <c r="W4007" s="76">
        <v>20000</v>
      </c>
      <c r="X4007" s="16">
        <f t="shared" si="1031"/>
        <v>20000</v>
      </c>
      <c r="AC4007" s="18">
        <f t="shared" si="1036"/>
        <v>0</v>
      </c>
      <c r="AD4007" s="19">
        <f t="shared" si="1026"/>
        <v>333000</v>
      </c>
      <c r="AE4007" s="21">
        <f t="shared" si="1033"/>
        <v>16068.8</v>
      </c>
      <c r="AF4007" s="20">
        <f t="shared" si="1027"/>
        <v>0</v>
      </c>
      <c r="AG4007" s="20">
        <f t="shared" si="1028"/>
        <v>0</v>
      </c>
      <c r="AH4007" s="20">
        <f t="shared" si="1029"/>
        <v>0</v>
      </c>
      <c r="AI4007" s="20"/>
      <c r="AJ4007" s="20"/>
      <c r="AK4007" s="20">
        <f t="shared" si="1037"/>
        <v>0</v>
      </c>
      <c r="AL4007" s="171"/>
    </row>
    <row r="4008" spans="1:38" ht="15.75" customHeight="1" x14ac:dyDescent="0.25">
      <c r="A4008" s="3">
        <v>2284</v>
      </c>
      <c r="B4008" s="14">
        <f t="shared" si="1032"/>
        <v>10</v>
      </c>
      <c r="C4008" s="9">
        <f t="shared" si="1034"/>
        <v>45587</v>
      </c>
      <c r="D4008" s="3" t="str">
        <f t="shared" si="1035"/>
        <v>Trobatto Pablo</v>
      </c>
      <c r="E4008" s="14" t="str">
        <f t="shared" si="1030"/>
        <v>2284Trobatto Pablo10</v>
      </c>
      <c r="J4008" s="14" t="str">
        <f t="shared" si="1038"/>
        <v xml:space="preserve">Service completo. Cambio de aceite y filtros. Control general del vehiculo. Cambiar cuerpo de termostato. Agregar liquido refrigerante nuevo. Purgado del circuito de refrigeracion. Cambiar ambos fuelles de cremallera. Cambiar cuatro bujes de parrilla. Cambiar bujes de eje trasero. Cambiar cruceta de columna de direccion. LLevar vehiculo a balancear.         </v>
      </c>
      <c r="L4008" s="3">
        <v>1</v>
      </c>
      <c r="M4008" s="10" t="s">
        <v>4529</v>
      </c>
      <c r="N4008" s="3" t="s">
        <v>4530</v>
      </c>
      <c r="O4008" s="158">
        <v>14876.04</v>
      </c>
      <c r="P4008" s="158">
        <v>3123.96</v>
      </c>
      <c r="Q4008" s="7">
        <v>18000</v>
      </c>
      <c r="S4008" s="8"/>
      <c r="T4008" s="11">
        <v>1</v>
      </c>
      <c r="U4008" s="158">
        <v>16528.93</v>
      </c>
      <c r="V4008" s="158">
        <v>3471.07</v>
      </c>
      <c r="W4008" s="76">
        <v>20000</v>
      </c>
      <c r="X4008" s="16">
        <f t="shared" si="1031"/>
        <v>20000</v>
      </c>
      <c r="AC4008" s="18">
        <f t="shared" si="1036"/>
        <v>0</v>
      </c>
      <c r="AD4008" s="19">
        <f t="shared" si="1026"/>
        <v>333000</v>
      </c>
      <c r="AE4008" s="21">
        <f t="shared" si="1033"/>
        <v>18000</v>
      </c>
      <c r="AF4008" s="20">
        <f t="shared" si="1027"/>
        <v>0</v>
      </c>
      <c r="AG4008" s="20">
        <f t="shared" si="1028"/>
        <v>0</v>
      </c>
      <c r="AH4008" s="20">
        <f t="shared" si="1029"/>
        <v>0</v>
      </c>
      <c r="AI4008" s="20"/>
      <c r="AJ4008" s="20"/>
      <c r="AK4008" s="20">
        <f t="shared" si="1037"/>
        <v>0</v>
      </c>
      <c r="AL4008" s="171"/>
    </row>
    <row r="4009" spans="1:38" ht="15.75" customHeight="1" x14ac:dyDescent="0.25">
      <c r="A4009" s="3">
        <v>2285</v>
      </c>
      <c r="B4009" s="14">
        <f t="shared" si="1032"/>
        <v>1</v>
      </c>
      <c r="C4009" s="9">
        <v>45587</v>
      </c>
      <c r="D4009" s="3" t="s">
        <v>2277</v>
      </c>
      <c r="E4009" s="14" t="str">
        <f t="shared" si="1030"/>
        <v>2285Proietti Mariano1</v>
      </c>
      <c r="F4009" s="119" t="s">
        <v>2278</v>
      </c>
      <c r="G4009" s="119" t="s">
        <v>2279</v>
      </c>
      <c r="H4009" s="119">
        <v>157229</v>
      </c>
      <c r="I4009" s="10" t="s">
        <v>4534</v>
      </c>
      <c r="J4009" s="14" t="str">
        <f t="shared" si="1038"/>
        <v>Service completo. Cambio de aceite y filtros. Control general del vehiculo. Cambiar juego de bujias. Cambiar pastillas de frenos traseras. Cambiar escobilla limpia parabrisas trasera.</v>
      </c>
      <c r="K4009" s="3" t="s">
        <v>4522</v>
      </c>
      <c r="L4009" s="3">
        <v>1</v>
      </c>
      <c r="M4009" s="10" t="s">
        <v>918</v>
      </c>
      <c r="N4009" s="3" t="s">
        <v>771</v>
      </c>
      <c r="O4009" s="158">
        <v>28560</v>
      </c>
      <c r="P4009" s="158">
        <v>5997.6</v>
      </c>
      <c r="Q4009" s="7">
        <v>34557.599999999999</v>
      </c>
      <c r="S4009" s="8"/>
      <c r="T4009" s="11">
        <v>1</v>
      </c>
      <c r="U4009" s="158">
        <v>36669.43</v>
      </c>
      <c r="V4009" s="158">
        <v>8330.57</v>
      </c>
      <c r="W4009" s="76">
        <v>48000</v>
      </c>
      <c r="X4009" s="16">
        <f t="shared" si="1031"/>
        <v>48000</v>
      </c>
      <c r="Y4009" s="3">
        <v>1</v>
      </c>
      <c r="Z4009" s="114">
        <v>165289.26</v>
      </c>
      <c r="AA4009" s="114">
        <v>34710.74</v>
      </c>
      <c r="AB4009" s="4">
        <v>200000</v>
      </c>
      <c r="AC4009" s="18">
        <f t="shared" si="1036"/>
        <v>200000</v>
      </c>
      <c r="AD4009" s="19">
        <f t="shared" si="1026"/>
        <v>200000</v>
      </c>
      <c r="AE4009" s="21">
        <f t="shared" si="1033"/>
        <v>34557.599999999999</v>
      </c>
      <c r="AF4009" s="20">
        <f t="shared" si="1027"/>
        <v>85886.319999999992</v>
      </c>
      <c r="AG4009" s="20">
        <f t="shared" si="1028"/>
        <v>251500</v>
      </c>
      <c r="AH4009" s="20">
        <f t="shared" si="1029"/>
        <v>200000</v>
      </c>
      <c r="AI4009" s="20"/>
      <c r="AJ4009" s="20"/>
      <c r="AK4009" s="20">
        <f t="shared" si="1037"/>
        <v>451500</v>
      </c>
      <c r="AL4009" s="171"/>
    </row>
    <row r="4010" spans="1:38" ht="15.75" customHeight="1" x14ac:dyDescent="0.25">
      <c r="A4010" s="3">
        <v>2285</v>
      </c>
      <c r="B4010" s="14">
        <f t="shared" si="1032"/>
        <v>2</v>
      </c>
      <c r="C4010" s="9">
        <f>IF(A4010=A4009,C4009,"")</f>
        <v>45587</v>
      </c>
      <c r="D4010" s="3" t="str">
        <f>IF(A4010=A4009,D4009,"")</f>
        <v>Proietti Mariano</v>
      </c>
      <c r="E4010" s="14" t="str">
        <f t="shared" si="1030"/>
        <v>2285Proietti Mariano2</v>
      </c>
      <c r="J4010" s="14" t="str">
        <f t="shared" si="1038"/>
        <v xml:space="preserve">Service completo. Cambio de aceite y filtros. Control general del vehiculo. Cambiar juego de bujias. Cambiar pastillas de frenos traseras. Cambiar escobilla limpia parabrisas trasera. </v>
      </c>
      <c r="L4010" s="3">
        <v>1</v>
      </c>
      <c r="M4010" s="10" t="s">
        <v>222</v>
      </c>
      <c r="N4010" s="3" t="s">
        <v>771</v>
      </c>
      <c r="O4010" s="158">
        <v>4982.41</v>
      </c>
      <c r="P4010" s="158">
        <v>1046.3</v>
      </c>
      <c r="Q4010" s="7">
        <v>6028.71</v>
      </c>
      <c r="S4010" s="8"/>
      <c r="T4010" s="11">
        <v>4.5</v>
      </c>
      <c r="U4010" s="158">
        <v>15702.48</v>
      </c>
      <c r="V4010" s="158">
        <v>3297.52</v>
      </c>
      <c r="W4010" s="76">
        <v>19000</v>
      </c>
      <c r="X4010" s="16">
        <f t="shared" si="1031"/>
        <v>85500</v>
      </c>
      <c r="AC4010" s="18">
        <f t="shared" si="1036"/>
        <v>0</v>
      </c>
      <c r="AD4010" s="19">
        <f t="shared" si="1026"/>
        <v>200000</v>
      </c>
      <c r="AE4010" s="21">
        <f t="shared" si="1033"/>
        <v>27129.195</v>
      </c>
      <c r="AF4010" s="20">
        <f t="shared" si="1027"/>
        <v>0</v>
      </c>
      <c r="AG4010" s="20">
        <f t="shared" si="1028"/>
        <v>0</v>
      </c>
      <c r="AH4010" s="20">
        <f t="shared" si="1029"/>
        <v>0</v>
      </c>
      <c r="AI4010" s="20"/>
      <c r="AJ4010" s="20"/>
      <c r="AK4010" s="20">
        <f t="shared" si="1037"/>
        <v>0</v>
      </c>
      <c r="AL4010" s="171"/>
    </row>
    <row r="4011" spans="1:38" ht="15.75" customHeight="1" x14ac:dyDescent="0.25">
      <c r="A4011" s="3">
        <v>2285</v>
      </c>
      <c r="B4011" s="14">
        <f t="shared" si="1032"/>
        <v>3</v>
      </c>
      <c r="C4011" s="9">
        <f>IF(A4011=A4010,C4010,"")</f>
        <v>45587</v>
      </c>
      <c r="D4011" s="3" t="str">
        <f>IF(A4011=A4010,D4010,"")</f>
        <v>Proietti Mariano</v>
      </c>
      <c r="E4011" s="14" t="str">
        <f t="shared" si="1030"/>
        <v>2285Proietti Mariano3</v>
      </c>
      <c r="J4011" s="14" t="str">
        <f t="shared" si="1038"/>
        <v xml:space="preserve">Service completo. Cambio de aceite y filtros. Control general del vehiculo. Cambiar juego de bujias. Cambiar pastillas de frenos traseras. Cambiar escobilla limpia parabrisas trasera.  </v>
      </c>
      <c r="L4011" s="3">
        <v>1</v>
      </c>
      <c r="M4011" s="10" t="s">
        <v>3510</v>
      </c>
      <c r="N4011" s="3" t="s">
        <v>2484</v>
      </c>
      <c r="O4011" s="158">
        <v>20082.650000000001</v>
      </c>
      <c r="P4011" s="158">
        <v>4217.3599999999997</v>
      </c>
      <c r="Q4011" s="7">
        <v>24300.01</v>
      </c>
      <c r="S4011" s="8"/>
      <c r="T4011" s="11">
        <v>1</v>
      </c>
      <c r="U4011" s="158">
        <v>24793.39</v>
      </c>
      <c r="V4011" s="158">
        <v>5206.6099999999997</v>
      </c>
      <c r="W4011" s="76">
        <v>30000</v>
      </c>
      <c r="X4011" s="16">
        <f t="shared" si="1031"/>
        <v>30000</v>
      </c>
      <c r="AC4011" s="18">
        <f t="shared" si="1036"/>
        <v>0</v>
      </c>
      <c r="AD4011" s="19">
        <f t="shared" si="1026"/>
        <v>200000</v>
      </c>
      <c r="AE4011" s="21">
        <f t="shared" si="1033"/>
        <v>24300.01</v>
      </c>
      <c r="AF4011" s="20">
        <f t="shared" si="1027"/>
        <v>0</v>
      </c>
      <c r="AG4011" s="20">
        <f t="shared" si="1028"/>
        <v>0</v>
      </c>
      <c r="AH4011" s="20">
        <f t="shared" si="1029"/>
        <v>0</v>
      </c>
      <c r="AI4011" s="20"/>
      <c r="AJ4011" s="20"/>
      <c r="AK4011" s="20">
        <f t="shared" si="1037"/>
        <v>0</v>
      </c>
      <c r="AL4011" s="171"/>
    </row>
    <row r="4012" spans="1:38" ht="15.75" customHeight="1" x14ac:dyDescent="0.25">
      <c r="A4012" s="3">
        <v>2285</v>
      </c>
      <c r="B4012" s="14">
        <f t="shared" si="1032"/>
        <v>4</v>
      </c>
      <c r="C4012" s="9">
        <f>IF(A4012=A4011,C4011,"")</f>
        <v>45587</v>
      </c>
      <c r="D4012" s="3" t="str">
        <f>IF(A4012=A4011,D4011,"")</f>
        <v>Proietti Mariano</v>
      </c>
      <c r="E4012" s="14" t="str">
        <f t="shared" si="1030"/>
        <v>2285Proietti Mariano4</v>
      </c>
      <c r="J4012" s="14" t="str">
        <f t="shared" si="1038"/>
        <v xml:space="preserve">Service completo. Cambio de aceite y filtros. Control general del vehiculo. Cambiar juego de bujias. Cambiar pastillas de frenos traseras. Cambiar escobilla limpia parabrisas trasera.   </v>
      </c>
      <c r="L4012" s="3">
        <v>1</v>
      </c>
      <c r="M4012" s="10" t="s">
        <v>3448</v>
      </c>
      <c r="N4012" s="3" t="s">
        <v>4467</v>
      </c>
      <c r="O4012" s="158">
        <v>4132.24</v>
      </c>
      <c r="P4012" s="158">
        <v>867.76</v>
      </c>
      <c r="Q4012" s="7">
        <v>5000</v>
      </c>
      <c r="S4012" s="8"/>
      <c r="T4012" s="11">
        <v>1</v>
      </c>
      <c r="U4012" s="158">
        <v>6611.57</v>
      </c>
      <c r="V4012" s="158">
        <v>1388.43</v>
      </c>
      <c r="W4012" s="76">
        <v>8000</v>
      </c>
      <c r="X4012" s="16">
        <f t="shared" si="1031"/>
        <v>8000</v>
      </c>
      <c r="AC4012" s="18">
        <f t="shared" si="1036"/>
        <v>0</v>
      </c>
      <c r="AD4012" s="19">
        <f t="shared" si="1026"/>
        <v>200000</v>
      </c>
      <c r="AE4012" s="21">
        <f t="shared" si="1033"/>
        <v>5000</v>
      </c>
      <c r="AF4012" s="20">
        <f t="shared" si="1027"/>
        <v>0</v>
      </c>
      <c r="AG4012" s="20">
        <f t="shared" si="1028"/>
        <v>0</v>
      </c>
      <c r="AH4012" s="20">
        <f t="shared" si="1029"/>
        <v>0</v>
      </c>
      <c r="AI4012" s="20"/>
      <c r="AJ4012" s="20"/>
      <c r="AK4012" s="20">
        <f t="shared" si="1037"/>
        <v>0</v>
      </c>
      <c r="AL4012" s="171"/>
    </row>
    <row r="4013" spans="1:38" ht="15.75" customHeight="1" x14ac:dyDescent="0.25">
      <c r="A4013" s="3">
        <v>2285</v>
      </c>
      <c r="B4013" s="14">
        <f t="shared" si="1032"/>
        <v>5</v>
      </c>
      <c r="C4013" s="9">
        <v>45587</v>
      </c>
      <c r="D4013" s="3" t="s">
        <v>2277</v>
      </c>
      <c r="E4013" s="14" t="str">
        <f t="shared" si="1030"/>
        <v>2285Proietti Mariano5</v>
      </c>
      <c r="J4013" s="14" t="str">
        <f t="shared" si="1038"/>
        <v xml:space="preserve">Service completo. Cambio de aceite y filtros. Control general del vehiculo. Cambiar juego de bujias. Cambiar pastillas de frenos traseras. Cambiar escobilla limpia parabrisas trasera.    </v>
      </c>
      <c r="L4013" s="3">
        <v>1</v>
      </c>
      <c r="M4013" s="10" t="s">
        <v>2222</v>
      </c>
      <c r="N4013" s="3" t="s">
        <v>734</v>
      </c>
      <c r="O4013" s="158">
        <v>13223.14</v>
      </c>
      <c r="P4013" s="158">
        <v>2776.86</v>
      </c>
      <c r="Q4013" s="7">
        <v>16000</v>
      </c>
      <c r="S4013" s="8"/>
      <c r="T4013" s="11">
        <v>4</v>
      </c>
      <c r="U4013" s="158">
        <v>16528.93</v>
      </c>
      <c r="V4013" s="158">
        <v>3471.07</v>
      </c>
      <c r="W4013" s="76">
        <v>20000</v>
      </c>
      <c r="X4013" s="16">
        <f t="shared" si="1031"/>
        <v>80000</v>
      </c>
      <c r="AC4013" s="18">
        <f t="shared" si="1036"/>
        <v>0</v>
      </c>
      <c r="AD4013" s="19">
        <f t="shared" si="1026"/>
        <v>200000</v>
      </c>
      <c r="AE4013" s="21">
        <f t="shared" si="1033"/>
        <v>64000</v>
      </c>
      <c r="AF4013" s="20">
        <f t="shared" si="1027"/>
        <v>0</v>
      </c>
      <c r="AG4013" s="20">
        <f t="shared" si="1028"/>
        <v>0</v>
      </c>
      <c r="AH4013" s="20">
        <f t="shared" si="1029"/>
        <v>0</v>
      </c>
      <c r="AI4013" s="20"/>
      <c r="AJ4013" s="20"/>
      <c r="AK4013" s="20">
        <f t="shared" si="1037"/>
        <v>0</v>
      </c>
      <c r="AL4013" s="171"/>
    </row>
    <row r="4014" spans="1:38" ht="15.75" customHeight="1" x14ac:dyDescent="0.25">
      <c r="A4014" s="3">
        <v>2286</v>
      </c>
      <c r="B4014" s="14">
        <f t="shared" si="1032"/>
        <v>1</v>
      </c>
      <c r="C4014" s="9">
        <v>45587</v>
      </c>
      <c r="D4014" s="3" t="s">
        <v>283</v>
      </c>
      <c r="E4014" s="14" t="str">
        <f t="shared" si="1030"/>
        <v>2286Cabrero Marta1</v>
      </c>
      <c r="F4014" s="119" t="s">
        <v>2024</v>
      </c>
      <c r="G4014" s="119" t="s">
        <v>3924</v>
      </c>
      <c r="H4014" s="119">
        <v>33587</v>
      </c>
      <c r="I4014" s="10" t="s">
        <v>4532</v>
      </c>
      <c r="J4014" s="14" t="str">
        <f t="shared" si="1038"/>
        <v>Service completo. Cambio de aceite y filtros. Control general del vehiculo. Cambiar pastillas de frenos delanteras.</v>
      </c>
      <c r="K4014" s="3" t="s">
        <v>1512</v>
      </c>
      <c r="L4014" s="3">
        <v>1</v>
      </c>
      <c r="M4014" s="10" t="s">
        <v>918</v>
      </c>
      <c r="N4014" s="3" t="s">
        <v>771</v>
      </c>
      <c r="O4014" s="158">
        <v>26180</v>
      </c>
      <c r="P4014" s="158">
        <v>5497.8</v>
      </c>
      <c r="Q4014" s="7">
        <v>31677.8</v>
      </c>
      <c r="S4014" s="8"/>
      <c r="T4014" s="11">
        <v>1</v>
      </c>
      <c r="U4014" s="158">
        <v>36363.64</v>
      </c>
      <c r="V4014" s="158">
        <v>7636.36</v>
      </c>
      <c r="W4014" s="76">
        <v>44000</v>
      </c>
      <c r="X4014" s="16">
        <f t="shared" si="1031"/>
        <v>44000</v>
      </c>
      <c r="Y4014" s="3">
        <v>1</v>
      </c>
      <c r="Z4014" s="114">
        <v>107438.02</v>
      </c>
      <c r="AA4014" s="114">
        <v>22561.98</v>
      </c>
      <c r="AB4014" s="4">
        <v>130000</v>
      </c>
      <c r="AC4014" s="18">
        <f t="shared" si="1036"/>
        <v>130000</v>
      </c>
      <c r="AD4014" s="19">
        <f t="shared" si="1026"/>
        <v>130000</v>
      </c>
      <c r="AE4014" s="21">
        <f t="shared" si="1033"/>
        <v>31677.8</v>
      </c>
      <c r="AF4014" s="20">
        <f t="shared" si="1027"/>
        <v>68706.510000000009</v>
      </c>
      <c r="AG4014" s="20">
        <f t="shared" si="1028"/>
        <v>168500</v>
      </c>
      <c r="AH4014" s="20">
        <f t="shared" si="1029"/>
        <v>130000</v>
      </c>
      <c r="AI4014" s="20"/>
      <c r="AJ4014" s="20"/>
      <c r="AK4014" s="20">
        <f t="shared" si="1037"/>
        <v>298500</v>
      </c>
      <c r="AL4014" s="171"/>
    </row>
    <row r="4015" spans="1:38" ht="15.75" customHeight="1" x14ac:dyDescent="0.25">
      <c r="A4015" s="3">
        <v>2286</v>
      </c>
      <c r="B4015" s="14">
        <f t="shared" si="1032"/>
        <v>2</v>
      </c>
      <c r="C4015" s="9">
        <f>IF(A4015=A4014,C4014,"")</f>
        <v>45587</v>
      </c>
      <c r="D4015" s="3" t="str">
        <f>IF(A4015=A4014,D4014,"")</f>
        <v>Cabrero Marta</v>
      </c>
      <c r="E4015" s="14" t="str">
        <f t="shared" si="1030"/>
        <v>2286Cabrero Marta2</v>
      </c>
      <c r="J4015" s="14" t="str">
        <f t="shared" si="1038"/>
        <v xml:space="preserve">Service completo. Cambio de aceite y filtros. Control general del vehiculo. Cambiar pastillas de frenos delanteras. </v>
      </c>
      <c r="L4015" s="3">
        <v>1</v>
      </c>
      <c r="M4015" s="10" t="s">
        <v>222</v>
      </c>
      <c r="N4015" s="3" t="s">
        <v>771</v>
      </c>
      <c r="O4015" s="158">
        <v>4982.41</v>
      </c>
      <c r="P4015" s="158">
        <v>1046.3</v>
      </c>
      <c r="Q4015" s="7">
        <v>6028.71</v>
      </c>
      <c r="S4015" s="8"/>
      <c r="T4015" s="11">
        <v>4.5</v>
      </c>
      <c r="U4015" s="158">
        <v>15702.48</v>
      </c>
      <c r="V4015" s="158">
        <v>3297.52</v>
      </c>
      <c r="W4015" s="76">
        <v>19000</v>
      </c>
      <c r="X4015" s="16">
        <f t="shared" si="1031"/>
        <v>85500</v>
      </c>
      <c r="AC4015" s="18">
        <f t="shared" si="1036"/>
        <v>0</v>
      </c>
      <c r="AD4015" s="19">
        <f t="shared" si="1026"/>
        <v>130000</v>
      </c>
      <c r="AE4015" s="21">
        <f t="shared" si="1033"/>
        <v>27129.195</v>
      </c>
      <c r="AF4015" s="20">
        <f t="shared" si="1027"/>
        <v>0</v>
      </c>
      <c r="AG4015" s="20">
        <f t="shared" si="1028"/>
        <v>0</v>
      </c>
      <c r="AH4015" s="20">
        <f t="shared" si="1029"/>
        <v>0</v>
      </c>
      <c r="AI4015" s="20"/>
      <c r="AJ4015" s="20"/>
      <c r="AK4015" s="20">
        <f t="shared" si="1037"/>
        <v>0</v>
      </c>
      <c r="AL4015" s="171"/>
    </row>
    <row r="4016" spans="1:38" ht="15.75" customHeight="1" x14ac:dyDescent="0.25">
      <c r="A4016" s="3">
        <v>2286</v>
      </c>
      <c r="B4016" s="14">
        <f t="shared" si="1032"/>
        <v>3</v>
      </c>
      <c r="C4016" s="9">
        <f>IF(A4016=A4015,C4015,"")</f>
        <v>45587</v>
      </c>
      <c r="D4016" s="3" t="str">
        <f>IF(A4016=A4015,D4015,"")</f>
        <v>Cabrero Marta</v>
      </c>
      <c r="E4016" s="14" t="str">
        <f t="shared" si="1030"/>
        <v>2286Cabrero Marta3</v>
      </c>
      <c r="J4016" s="14" t="str">
        <f t="shared" si="1038"/>
        <v xml:space="preserve">Service completo. Cambio de aceite y filtros. Control general del vehiculo. Cambiar pastillas de frenos delanteras.  </v>
      </c>
      <c r="L4016" s="3">
        <v>1</v>
      </c>
      <c r="M4016" s="10" t="s">
        <v>3510</v>
      </c>
      <c r="N4016" s="3" t="s">
        <v>734</v>
      </c>
      <c r="O4016" s="158">
        <v>25619.84</v>
      </c>
      <c r="P4016" s="158">
        <v>5380.16</v>
      </c>
      <c r="Q4016" s="7">
        <v>31000</v>
      </c>
      <c r="S4016" s="8"/>
      <c r="T4016" s="11">
        <v>1</v>
      </c>
      <c r="U4016" s="158">
        <v>32231.41</v>
      </c>
      <c r="V4016" s="158">
        <v>6768.59</v>
      </c>
      <c r="W4016" s="76">
        <v>39000</v>
      </c>
      <c r="X4016" s="16">
        <f t="shared" si="1031"/>
        <v>39000</v>
      </c>
      <c r="AC4016" s="18">
        <f t="shared" si="1036"/>
        <v>0</v>
      </c>
      <c r="AD4016" s="19">
        <f t="shared" si="1026"/>
        <v>130000</v>
      </c>
      <c r="AE4016" s="21">
        <f t="shared" si="1033"/>
        <v>31000</v>
      </c>
      <c r="AF4016" s="20">
        <f t="shared" si="1027"/>
        <v>0</v>
      </c>
      <c r="AG4016" s="20">
        <f t="shared" si="1028"/>
        <v>0</v>
      </c>
      <c r="AH4016" s="20">
        <f t="shared" si="1029"/>
        <v>0</v>
      </c>
      <c r="AI4016" s="20"/>
      <c r="AJ4016" s="20"/>
      <c r="AK4016" s="20">
        <f t="shared" si="1037"/>
        <v>0</v>
      </c>
      <c r="AL4016" s="171"/>
    </row>
    <row r="4017" spans="1:38" ht="15.75" customHeight="1" x14ac:dyDescent="0.25">
      <c r="A4017" s="3">
        <v>2287</v>
      </c>
      <c r="B4017" s="14">
        <f t="shared" si="1032"/>
        <v>1</v>
      </c>
      <c r="C4017" s="9">
        <v>45587</v>
      </c>
      <c r="D4017" s="3" t="s">
        <v>116</v>
      </c>
      <c r="E4017" s="14" t="str">
        <f t="shared" si="1030"/>
        <v>2287Transporte Palloni1</v>
      </c>
      <c r="F4017" s="119" t="s">
        <v>4533</v>
      </c>
      <c r="G4017" s="119" t="s">
        <v>1300</v>
      </c>
      <c r="H4017" s="119">
        <v>20289</v>
      </c>
      <c r="I4017" s="10" t="s">
        <v>4622</v>
      </c>
      <c r="J4017" s="14" t="str">
        <f t="shared" si="1038"/>
        <v>Control general del vehiculo. Reajustar abrazaderas de mangueras de calefaccion. Control de perdidas de agua. Eliminar perdidas.</v>
      </c>
      <c r="K4017" s="3" t="s">
        <v>1665</v>
      </c>
      <c r="S4017" s="8"/>
      <c r="W4017" s="76"/>
      <c r="X4017" s="16">
        <f t="shared" si="1031"/>
        <v>0</v>
      </c>
      <c r="Y4017" s="3">
        <v>1</v>
      </c>
      <c r="Z4017" s="114">
        <v>10000</v>
      </c>
      <c r="AA4017" s="114">
        <v>2100</v>
      </c>
      <c r="AB4017" s="4">
        <v>12100</v>
      </c>
      <c r="AC4017" s="18">
        <f t="shared" si="1036"/>
        <v>12100</v>
      </c>
      <c r="AD4017" s="19">
        <f t="shared" ref="AD4017:AD4080" si="1039">IF(A4017=A4016,AD4016+AC4017,AC4017)</f>
        <v>12100</v>
      </c>
      <c r="AE4017" s="21">
        <f t="shared" si="1033"/>
        <v>0</v>
      </c>
      <c r="AF4017" s="20">
        <f t="shared" ref="AF4017:AF4080" si="1040">IF(A4017=A4016,0,(SUMIF($A$3:$A$999956,A4017,$Q$3:$Q$999956)))+IF(A4017=A4016,0,(SUMIF($A$3:$A$999956,A4017,$R$3:$R$999956)))</f>
        <v>0</v>
      </c>
      <c r="AG4017" s="20">
        <f t="shared" ref="AG4017:AG4080" si="1041">IF(A4017=A4016,0,(SUMIF($A$3:$A$999956,A4017,($X$3:$X$999956))))</f>
        <v>0</v>
      </c>
      <c r="AH4017" s="20">
        <f t="shared" ref="AH4017:AH4080" si="1042">IF(A4017=A4016,0,(SUMIF($A$3:$A$999956,A4017,($AC$3:$AC$999956))))</f>
        <v>12100</v>
      </c>
      <c r="AI4017" s="20"/>
      <c r="AJ4017" s="20"/>
      <c r="AK4017" s="20">
        <f t="shared" si="1037"/>
        <v>12100</v>
      </c>
      <c r="AL4017" s="171"/>
    </row>
    <row r="4018" spans="1:38" ht="15.75" customHeight="1" x14ac:dyDescent="0.25">
      <c r="A4018" s="3">
        <v>2287</v>
      </c>
      <c r="B4018" s="14">
        <f t="shared" si="1032"/>
        <v>2</v>
      </c>
      <c r="C4018" s="9">
        <f>IF(A4018=A4017,C4017,"")</f>
        <v>45587</v>
      </c>
      <c r="D4018" s="3" t="str">
        <f>IF(A4018=A4017,D4017,"")</f>
        <v>Transporte Palloni</v>
      </c>
      <c r="E4018" s="14" t="str">
        <f t="shared" si="1030"/>
        <v>2287Transporte Palloni2</v>
      </c>
      <c r="J4018" s="14" t="str">
        <f t="shared" si="1038"/>
        <v xml:space="preserve">Control general del vehiculo. Reajustar abrazaderas de mangueras de calefaccion. Control de perdidas de agua. Eliminar perdidas. </v>
      </c>
      <c r="S4018" s="8"/>
      <c r="W4018" s="76"/>
      <c r="X4018" s="16">
        <f t="shared" si="1031"/>
        <v>0</v>
      </c>
      <c r="AC4018" s="18">
        <f t="shared" si="1036"/>
        <v>0</v>
      </c>
      <c r="AD4018" s="19">
        <f t="shared" si="1039"/>
        <v>12100</v>
      </c>
      <c r="AE4018" s="21">
        <f t="shared" si="1033"/>
        <v>0</v>
      </c>
      <c r="AF4018" s="20">
        <f t="shared" si="1040"/>
        <v>0</v>
      </c>
      <c r="AG4018" s="20">
        <f t="shared" si="1041"/>
        <v>0</v>
      </c>
      <c r="AH4018" s="20">
        <f t="shared" si="1042"/>
        <v>0</v>
      </c>
      <c r="AI4018" s="20"/>
      <c r="AJ4018" s="20"/>
      <c r="AK4018" s="20">
        <f t="shared" si="1037"/>
        <v>0</v>
      </c>
      <c r="AL4018" s="171"/>
    </row>
    <row r="4019" spans="1:38" ht="15.75" customHeight="1" x14ac:dyDescent="0.25">
      <c r="A4019" s="3">
        <v>2288</v>
      </c>
      <c r="B4019" s="14">
        <f t="shared" si="1032"/>
        <v>1</v>
      </c>
      <c r="C4019" s="9">
        <v>45588</v>
      </c>
      <c r="D4019" s="3" t="s">
        <v>4364</v>
      </c>
      <c r="E4019" s="14" t="str">
        <f t="shared" si="1030"/>
        <v>2288Molina Dalma1</v>
      </c>
      <c r="F4019" s="119" t="s">
        <v>4365</v>
      </c>
      <c r="G4019" s="119" t="s">
        <v>1012</v>
      </c>
      <c r="H4019" s="119">
        <v>141107</v>
      </c>
      <c r="I4019" s="10" t="s">
        <v>4537</v>
      </c>
      <c r="J4019" s="14" t="str">
        <f t="shared" si="1038"/>
        <v>Service completo. Cambio de aceite y filtros. Control general del vehiculo. Cambiar precap de direccion lado izquierdo. Regular convergencia. Cambiar juego de pastillas de frenos traseras. Agregar liquido desincrustante en deposito para limpieza del mismo. Lavado motor. Colocar fuelle de cremallera lado derecho en correcta posicion con abrazadera nueva.</v>
      </c>
      <c r="K4019" s="3" t="s">
        <v>4522</v>
      </c>
      <c r="L4019" s="3">
        <v>1</v>
      </c>
      <c r="M4019" s="10" t="s">
        <v>918</v>
      </c>
      <c r="N4019" s="3" t="s">
        <v>771</v>
      </c>
      <c r="O4019" s="158">
        <v>27370</v>
      </c>
      <c r="P4019" s="158">
        <v>5747.7</v>
      </c>
      <c r="Q4019" s="7">
        <v>33117.699999999997</v>
      </c>
      <c r="S4019" s="8"/>
      <c r="T4019" s="11">
        <v>1</v>
      </c>
      <c r="U4019" s="158">
        <v>38016.53</v>
      </c>
      <c r="V4019" s="158">
        <v>7983.47</v>
      </c>
      <c r="W4019" s="76">
        <v>46000</v>
      </c>
      <c r="X4019" s="16">
        <f t="shared" si="1031"/>
        <v>46000</v>
      </c>
      <c r="Y4019" s="3">
        <v>1</v>
      </c>
      <c r="Z4019" s="114">
        <v>210743.81</v>
      </c>
      <c r="AA4019" s="114">
        <v>44256.19</v>
      </c>
      <c r="AB4019" s="4">
        <v>255000</v>
      </c>
      <c r="AC4019" s="18">
        <f t="shared" si="1036"/>
        <v>255000</v>
      </c>
      <c r="AD4019" s="19">
        <f t="shared" si="1039"/>
        <v>255000</v>
      </c>
      <c r="AE4019" s="21">
        <f t="shared" si="1033"/>
        <v>33117.699999999997</v>
      </c>
      <c r="AF4019" s="20">
        <f t="shared" si="1040"/>
        <v>80630.549999999988</v>
      </c>
      <c r="AG4019" s="20">
        <f t="shared" si="1041"/>
        <v>154000</v>
      </c>
      <c r="AH4019" s="20">
        <f t="shared" si="1042"/>
        <v>255000</v>
      </c>
      <c r="AI4019" s="20"/>
      <c r="AJ4019" s="20"/>
      <c r="AK4019" s="20">
        <f t="shared" si="1037"/>
        <v>409000</v>
      </c>
      <c r="AL4019" s="171"/>
    </row>
    <row r="4020" spans="1:38" ht="15.75" customHeight="1" x14ac:dyDescent="0.25">
      <c r="A4020" s="3">
        <v>2288</v>
      </c>
      <c r="B4020" s="14">
        <f t="shared" si="1032"/>
        <v>2</v>
      </c>
      <c r="C4020" s="9">
        <f>IF(A4020=A4019,C4019,"")</f>
        <v>45588</v>
      </c>
      <c r="D4020" s="3" t="str">
        <f>IF(A4020=A4019,D4019,"")</f>
        <v>Molina Dalma</v>
      </c>
      <c r="E4020" s="14" t="str">
        <f t="shared" si="1030"/>
        <v>2288Molina Dalma2</v>
      </c>
      <c r="J4020" s="14" t="str">
        <f t="shared" si="1038"/>
        <v xml:space="preserve">Service completo. Cambio de aceite y filtros. Control general del vehiculo. Cambiar precap de direccion lado izquierdo. Regular convergencia. Cambiar juego de pastillas de frenos traseras. Agregar liquido desincrustante en deposito para limpieza del mismo. Lavado motor. Colocar fuelle de cremallera lado derecho en correcta posicion con abrazadera nueva. </v>
      </c>
      <c r="L4020" s="3">
        <v>1</v>
      </c>
      <c r="M4020" s="10" t="s">
        <v>728</v>
      </c>
      <c r="N4020" s="3" t="s">
        <v>771</v>
      </c>
      <c r="O4020" s="158">
        <v>2996.57</v>
      </c>
      <c r="P4020" s="158">
        <v>629.27</v>
      </c>
      <c r="Q4020" s="7">
        <v>3625.84</v>
      </c>
      <c r="S4020" s="8"/>
      <c r="T4020" s="11">
        <v>4</v>
      </c>
      <c r="U4020" s="158">
        <v>10743.81</v>
      </c>
      <c r="V4020" s="158">
        <v>2256.19</v>
      </c>
      <c r="W4020" s="76">
        <v>13000</v>
      </c>
      <c r="X4020" s="16">
        <f t="shared" si="1031"/>
        <v>52000</v>
      </c>
      <c r="AC4020" s="18">
        <f t="shared" si="1036"/>
        <v>0</v>
      </c>
      <c r="AD4020" s="19">
        <f t="shared" si="1039"/>
        <v>255000</v>
      </c>
      <c r="AE4020" s="21">
        <f t="shared" si="1033"/>
        <v>14503.36</v>
      </c>
      <c r="AF4020" s="20">
        <f t="shared" si="1040"/>
        <v>0</v>
      </c>
      <c r="AG4020" s="20">
        <f t="shared" si="1041"/>
        <v>0</v>
      </c>
      <c r="AH4020" s="20">
        <f t="shared" si="1042"/>
        <v>0</v>
      </c>
      <c r="AI4020" s="20"/>
      <c r="AJ4020" s="20"/>
      <c r="AK4020" s="20">
        <f t="shared" si="1037"/>
        <v>0</v>
      </c>
      <c r="AL4020" s="171"/>
    </row>
    <row r="4021" spans="1:38" ht="15.75" customHeight="1" x14ac:dyDescent="0.25">
      <c r="A4021" s="3">
        <v>2288</v>
      </c>
      <c r="B4021" s="14">
        <f t="shared" si="1032"/>
        <v>3</v>
      </c>
      <c r="C4021" s="9">
        <f>IF(A4021=A4020,C4020,"")</f>
        <v>45588</v>
      </c>
      <c r="D4021" s="3" t="str">
        <f>IF(A4021=A4020,D4020,"")</f>
        <v>Molina Dalma</v>
      </c>
      <c r="E4021" s="14" t="str">
        <f t="shared" si="1030"/>
        <v>2288Molina Dalma3</v>
      </c>
      <c r="J4021" s="14" t="str">
        <f t="shared" si="1038"/>
        <v xml:space="preserve">Service completo. Cambio de aceite y filtros. Control general del vehiculo. Cambiar precap de direccion lado izquierdo. Regular convergencia. Cambiar juego de pastillas de frenos traseras. Agregar liquido desincrustante en deposito para limpieza del mismo. Lavado motor. Colocar fuelle de cremallera lado derecho en correcta posicion con abrazadera nueva.  </v>
      </c>
      <c r="L4021" s="3">
        <v>1</v>
      </c>
      <c r="M4021" s="10" t="s">
        <v>3510</v>
      </c>
      <c r="N4021" s="3" t="s">
        <v>2484</v>
      </c>
      <c r="O4021" s="158">
        <v>14049.59</v>
      </c>
      <c r="P4021" s="158">
        <v>2950.41</v>
      </c>
      <c r="Q4021" s="7">
        <v>17000</v>
      </c>
      <c r="S4021" s="8"/>
      <c r="T4021" s="11">
        <v>1</v>
      </c>
      <c r="U4021" s="158">
        <v>18181.82</v>
      </c>
      <c r="V4021" s="158">
        <v>3818.18</v>
      </c>
      <c r="W4021" s="76">
        <v>22000</v>
      </c>
      <c r="X4021" s="16">
        <f t="shared" si="1031"/>
        <v>22000</v>
      </c>
      <c r="AC4021" s="18">
        <f t="shared" si="1036"/>
        <v>0</v>
      </c>
      <c r="AD4021" s="19">
        <f t="shared" si="1039"/>
        <v>255000</v>
      </c>
      <c r="AE4021" s="21">
        <f t="shared" si="1033"/>
        <v>17000</v>
      </c>
      <c r="AF4021" s="20">
        <f t="shared" si="1040"/>
        <v>0</v>
      </c>
      <c r="AG4021" s="20">
        <f t="shared" si="1041"/>
        <v>0</v>
      </c>
      <c r="AH4021" s="20">
        <f t="shared" si="1042"/>
        <v>0</v>
      </c>
      <c r="AI4021" s="20"/>
      <c r="AJ4021" s="20"/>
      <c r="AK4021" s="20">
        <f t="shared" si="1037"/>
        <v>0</v>
      </c>
      <c r="AL4021" s="171"/>
    </row>
    <row r="4022" spans="1:38" ht="15.75" customHeight="1" x14ac:dyDescent="0.25">
      <c r="A4022" s="3">
        <v>2288</v>
      </c>
      <c r="B4022" s="14">
        <f t="shared" si="1032"/>
        <v>4</v>
      </c>
      <c r="C4022" s="9">
        <f>IF(A4022=A4021,C4021,"")</f>
        <v>45588</v>
      </c>
      <c r="D4022" s="3" t="str">
        <f>IF(A4022=A4021,D4021,"")</f>
        <v>Molina Dalma</v>
      </c>
      <c r="E4022" s="14" t="str">
        <f t="shared" si="1030"/>
        <v>2288Molina Dalma4</v>
      </c>
      <c r="J4022" s="14" t="str">
        <f t="shared" si="1038"/>
        <v xml:space="preserve">Service completo. Cambio de aceite y filtros. Control general del vehiculo. Cambiar precap de direccion lado izquierdo. Regular convergencia. Cambiar juego de pastillas de frenos traseras. Agregar liquido desincrustante en deposito para limpieza del mismo. Lavado motor. Colocar fuelle de cremallera lado derecho en correcta posicion con abrazadera nueva.   </v>
      </c>
      <c r="L4022" s="3">
        <v>1</v>
      </c>
      <c r="M4022" s="10" t="s">
        <v>981</v>
      </c>
      <c r="N4022" s="3" t="s">
        <v>771</v>
      </c>
      <c r="O4022" s="158">
        <v>5950.42</v>
      </c>
      <c r="P4022" s="158">
        <v>1249.58</v>
      </c>
      <c r="Q4022" s="7">
        <v>7200</v>
      </c>
      <c r="S4022" s="8"/>
      <c r="T4022" s="11">
        <v>1</v>
      </c>
      <c r="U4022" s="158">
        <v>7438.02</v>
      </c>
      <c r="V4022" s="158">
        <v>1561.98</v>
      </c>
      <c r="W4022" s="76">
        <v>9000</v>
      </c>
      <c r="X4022" s="16">
        <f t="shared" si="1031"/>
        <v>9000</v>
      </c>
      <c r="AC4022" s="18">
        <f t="shared" si="1036"/>
        <v>0</v>
      </c>
      <c r="AD4022" s="19">
        <f t="shared" si="1039"/>
        <v>255000</v>
      </c>
      <c r="AE4022" s="21">
        <f t="shared" si="1033"/>
        <v>7200</v>
      </c>
      <c r="AF4022" s="20">
        <f t="shared" si="1040"/>
        <v>0</v>
      </c>
      <c r="AG4022" s="20">
        <f t="shared" si="1041"/>
        <v>0</v>
      </c>
      <c r="AH4022" s="20">
        <f t="shared" si="1042"/>
        <v>0</v>
      </c>
      <c r="AI4022" s="20"/>
      <c r="AJ4022" s="20"/>
      <c r="AK4022" s="20">
        <f t="shared" si="1037"/>
        <v>0</v>
      </c>
      <c r="AL4022" s="171"/>
    </row>
    <row r="4023" spans="1:38" ht="15.75" customHeight="1" x14ac:dyDescent="0.25">
      <c r="A4023" s="3">
        <v>2288</v>
      </c>
      <c r="B4023" s="14">
        <f t="shared" si="1032"/>
        <v>5</v>
      </c>
      <c r="C4023" s="9">
        <f>IF(A4023=A4022,C4022,"")</f>
        <v>45588</v>
      </c>
      <c r="D4023" s="3" t="str">
        <f>IF(A4023=A4022,D4022,"")</f>
        <v>Molina Dalma</v>
      </c>
      <c r="E4023" s="14" t="str">
        <f t="shared" si="1030"/>
        <v>2288Molina Dalma5</v>
      </c>
      <c r="J4023" s="14" t="str">
        <f t="shared" si="1038"/>
        <v xml:space="preserve">Service completo. Cambio de aceite y filtros. Control general del vehiculo. Cambiar precap de direccion lado izquierdo. Regular convergencia. Cambiar juego de pastillas de frenos traseras. Agregar liquido desincrustante en deposito para limpieza del mismo. Lavado motor. Colocar fuelle de cremallera lado derecho en correcta posicion con abrazadera nueva.    </v>
      </c>
      <c r="L4023" s="3">
        <v>1</v>
      </c>
      <c r="M4023" s="10" t="s">
        <v>2362</v>
      </c>
      <c r="N4023" s="3" t="s">
        <v>2484</v>
      </c>
      <c r="O4023" s="158">
        <v>15289.26</v>
      </c>
      <c r="P4023" s="158">
        <v>3210.75</v>
      </c>
      <c r="Q4023" s="7">
        <v>18500.009999999998</v>
      </c>
      <c r="S4023" s="8"/>
      <c r="T4023" s="11">
        <v>1</v>
      </c>
      <c r="U4023" s="158">
        <v>19008.27</v>
      </c>
      <c r="V4023" s="158">
        <v>3991.73</v>
      </c>
      <c r="W4023" s="76">
        <v>23000</v>
      </c>
      <c r="X4023" s="16">
        <f t="shared" si="1031"/>
        <v>23000</v>
      </c>
      <c r="AC4023" s="18">
        <f t="shared" si="1036"/>
        <v>0</v>
      </c>
      <c r="AD4023" s="19">
        <f t="shared" si="1039"/>
        <v>255000</v>
      </c>
      <c r="AE4023" s="21">
        <f t="shared" si="1033"/>
        <v>18500.009999999998</v>
      </c>
      <c r="AF4023" s="20">
        <f t="shared" si="1040"/>
        <v>0</v>
      </c>
      <c r="AG4023" s="20">
        <f t="shared" si="1041"/>
        <v>0</v>
      </c>
      <c r="AH4023" s="20">
        <f t="shared" si="1042"/>
        <v>0</v>
      </c>
      <c r="AI4023" s="20"/>
      <c r="AJ4023" s="20"/>
      <c r="AK4023" s="20">
        <f t="shared" si="1037"/>
        <v>0</v>
      </c>
      <c r="AL4023" s="171"/>
    </row>
    <row r="4024" spans="1:38" ht="15.75" customHeight="1" x14ac:dyDescent="0.25">
      <c r="A4024" s="3">
        <v>2288</v>
      </c>
      <c r="B4024" s="14">
        <f t="shared" si="1032"/>
        <v>6</v>
      </c>
      <c r="C4024" s="9">
        <f>IF(A4024=A4023,C4023,"")</f>
        <v>45588</v>
      </c>
      <c r="D4024" s="3" t="str">
        <f>IF(A4024=A4023,D4023,"")</f>
        <v>Molina Dalma</v>
      </c>
      <c r="E4024" s="14" t="str">
        <f t="shared" si="1030"/>
        <v>2288Molina Dalma6</v>
      </c>
      <c r="J4024" s="14" t="str">
        <f t="shared" si="1038"/>
        <v xml:space="preserve">Service completo. Cambio de aceite y filtros. Control general del vehiculo. Cambiar precap de direccion lado izquierdo. Regular convergencia. Cambiar juego de pastillas de frenos traseras. Agregar liquido desincrustante en deposito para limpieza del mismo. Lavado motor. Colocar fuelle de cremallera lado derecho en correcta posicion con abrazadera nueva.     </v>
      </c>
      <c r="L4024" s="3">
        <v>1</v>
      </c>
      <c r="M4024" s="10" t="s">
        <v>4535</v>
      </c>
      <c r="N4024" s="3" t="s">
        <v>771</v>
      </c>
      <c r="O4024" s="158">
        <v>981</v>
      </c>
      <c r="P4024" s="158">
        <v>206</v>
      </c>
      <c r="Q4024" s="7">
        <v>1187</v>
      </c>
      <c r="S4024" s="8"/>
      <c r="T4024" s="11">
        <v>1</v>
      </c>
      <c r="U4024" s="158">
        <v>1652.9</v>
      </c>
      <c r="V4024" s="158">
        <v>347.1</v>
      </c>
      <c r="W4024" s="76">
        <v>2000</v>
      </c>
      <c r="X4024" s="16">
        <f t="shared" si="1031"/>
        <v>2000</v>
      </c>
      <c r="AC4024" s="18">
        <f t="shared" si="1036"/>
        <v>0</v>
      </c>
      <c r="AD4024" s="19">
        <f t="shared" si="1039"/>
        <v>255000</v>
      </c>
      <c r="AE4024" s="21">
        <f t="shared" si="1033"/>
        <v>1187</v>
      </c>
      <c r="AF4024" s="20">
        <f t="shared" si="1040"/>
        <v>0</v>
      </c>
      <c r="AG4024" s="20">
        <f t="shared" si="1041"/>
        <v>0</v>
      </c>
      <c r="AH4024" s="20">
        <f t="shared" si="1042"/>
        <v>0</v>
      </c>
      <c r="AI4024" s="20"/>
      <c r="AJ4024" s="20"/>
      <c r="AK4024" s="20">
        <f t="shared" si="1037"/>
        <v>0</v>
      </c>
      <c r="AL4024" s="171"/>
    </row>
    <row r="4025" spans="1:38" ht="15.75" customHeight="1" x14ac:dyDescent="0.25">
      <c r="A4025" s="3">
        <v>2289</v>
      </c>
      <c r="B4025" s="14">
        <f t="shared" si="1032"/>
        <v>1</v>
      </c>
      <c r="C4025" s="9">
        <v>45589</v>
      </c>
      <c r="D4025" s="3" t="s">
        <v>143</v>
      </c>
      <c r="E4025" s="14" t="str">
        <f t="shared" si="1030"/>
        <v>2289Alarcon Daniela1</v>
      </c>
      <c r="F4025" s="119" t="s">
        <v>4539</v>
      </c>
      <c r="G4025" s="119" t="s">
        <v>1494</v>
      </c>
      <c r="I4025" s="10" t="s">
        <v>4540</v>
      </c>
      <c r="J4025" s="14" t="str">
        <f t="shared" si="1038"/>
        <v>Sacar alternador. Enviar a reparar. Volver a colocar.</v>
      </c>
      <c r="K4025" s="3" t="s">
        <v>1539</v>
      </c>
      <c r="L4025" s="3">
        <v>1</v>
      </c>
      <c r="M4025" s="10" t="s">
        <v>4173</v>
      </c>
      <c r="N4025" s="3" t="s">
        <v>3050</v>
      </c>
      <c r="O4025" s="158">
        <v>56198.35</v>
      </c>
      <c r="P4025" s="158">
        <v>11801.65</v>
      </c>
      <c r="Q4025" s="7">
        <v>68000</v>
      </c>
      <c r="S4025" s="8"/>
      <c r="T4025" s="11">
        <v>1</v>
      </c>
      <c r="U4025" s="158">
        <v>66115.710000000006</v>
      </c>
      <c r="V4025" s="158">
        <v>13884.29</v>
      </c>
      <c r="W4025" s="76">
        <v>80000</v>
      </c>
      <c r="X4025" s="16">
        <f t="shared" si="1031"/>
        <v>80000</v>
      </c>
      <c r="Y4025" s="3">
        <v>1</v>
      </c>
      <c r="Z4025" s="114">
        <v>28925.62</v>
      </c>
      <c r="AA4025" s="114">
        <v>9074.3799999999992</v>
      </c>
      <c r="AB4025" s="4">
        <v>35000</v>
      </c>
      <c r="AC4025" s="18">
        <f t="shared" si="1036"/>
        <v>35000</v>
      </c>
      <c r="AD4025" s="19">
        <f t="shared" si="1039"/>
        <v>35000</v>
      </c>
      <c r="AE4025" s="21">
        <f t="shared" si="1033"/>
        <v>68000</v>
      </c>
      <c r="AF4025" s="20">
        <f t="shared" si="1040"/>
        <v>68000</v>
      </c>
      <c r="AG4025" s="20">
        <f t="shared" si="1041"/>
        <v>80000</v>
      </c>
      <c r="AH4025" s="20">
        <f t="shared" si="1042"/>
        <v>35000</v>
      </c>
      <c r="AI4025" s="20"/>
      <c r="AJ4025" s="20"/>
      <c r="AK4025" s="20">
        <f t="shared" si="1037"/>
        <v>115000</v>
      </c>
      <c r="AL4025" s="171"/>
    </row>
    <row r="4026" spans="1:38" ht="15.75" customHeight="1" x14ac:dyDescent="0.25">
      <c r="A4026" s="3">
        <v>2289</v>
      </c>
      <c r="B4026" s="14">
        <f t="shared" si="1032"/>
        <v>2</v>
      </c>
      <c r="C4026" s="9">
        <f>IF(A4026=A4025,C4025,"")</f>
        <v>45589</v>
      </c>
      <c r="D4026" s="3" t="str">
        <f>IF(A4026=A4025,D4025,"")</f>
        <v>Alarcon Daniela</v>
      </c>
      <c r="E4026" s="14" t="str">
        <f t="shared" si="1030"/>
        <v>2289Alarcon Daniela2</v>
      </c>
      <c r="J4026" s="14" t="str">
        <f t="shared" si="1038"/>
        <v xml:space="preserve">Sacar alternador. Enviar a reparar. Volver a colocar. </v>
      </c>
      <c r="S4026" s="8"/>
      <c r="W4026" s="76"/>
      <c r="X4026" s="16">
        <f t="shared" si="1031"/>
        <v>0</v>
      </c>
      <c r="AC4026" s="18">
        <f t="shared" si="1036"/>
        <v>0</v>
      </c>
      <c r="AD4026" s="19">
        <f t="shared" si="1039"/>
        <v>35000</v>
      </c>
      <c r="AE4026" s="21">
        <f t="shared" si="1033"/>
        <v>0</v>
      </c>
      <c r="AF4026" s="20">
        <f t="shared" si="1040"/>
        <v>0</v>
      </c>
      <c r="AG4026" s="20">
        <f t="shared" si="1041"/>
        <v>0</v>
      </c>
      <c r="AH4026" s="20">
        <f t="shared" si="1042"/>
        <v>0</v>
      </c>
      <c r="AI4026" s="20"/>
      <c r="AJ4026" s="20"/>
      <c r="AK4026" s="20">
        <f t="shared" si="1037"/>
        <v>0</v>
      </c>
      <c r="AL4026" s="171"/>
    </row>
    <row r="4027" spans="1:38" ht="15.75" customHeight="1" x14ac:dyDescent="0.25">
      <c r="A4027" s="3">
        <v>2290</v>
      </c>
      <c r="B4027" s="14">
        <f t="shared" si="1032"/>
        <v>1</v>
      </c>
      <c r="C4027" s="9">
        <v>45589</v>
      </c>
      <c r="D4027" s="3" t="s">
        <v>3223</v>
      </c>
      <c r="E4027" s="14" t="str">
        <f t="shared" si="1030"/>
        <v>2290Bilinsky Miguel1</v>
      </c>
      <c r="F4027" s="119" t="s">
        <v>1487</v>
      </c>
      <c r="G4027" s="119" t="s">
        <v>1488</v>
      </c>
      <c r="H4027" s="119">
        <v>100589</v>
      </c>
      <c r="I4027" s="10" t="s">
        <v>3487</v>
      </c>
      <c r="J4027" s="14" t="str">
        <f t="shared" si="1038"/>
        <v>Service completo. Cambio de aceite y filtros. Control general del vehiculo. Lavado motor.</v>
      </c>
      <c r="K4027" s="3" t="s">
        <v>4522</v>
      </c>
      <c r="L4027" s="3">
        <v>1</v>
      </c>
      <c r="M4027" s="10" t="s">
        <v>918</v>
      </c>
      <c r="N4027" s="3" t="s">
        <v>771</v>
      </c>
      <c r="O4027" s="158">
        <v>29750</v>
      </c>
      <c r="P4027" s="158">
        <v>6247.5</v>
      </c>
      <c r="Q4027" s="7">
        <v>35997.5</v>
      </c>
      <c r="S4027" s="8"/>
      <c r="T4027" s="11">
        <v>1</v>
      </c>
      <c r="U4027" s="158">
        <v>41322.32</v>
      </c>
      <c r="V4027" s="158">
        <v>8677.68</v>
      </c>
      <c r="W4027" s="76">
        <v>50000</v>
      </c>
      <c r="X4027" s="16">
        <f t="shared" si="1031"/>
        <v>50000</v>
      </c>
      <c r="Y4027" s="3">
        <v>1</v>
      </c>
      <c r="Z4027" s="114">
        <v>66115.710000000006</v>
      </c>
      <c r="AA4027" s="114">
        <v>13884.29</v>
      </c>
      <c r="AB4027" s="4">
        <v>80000</v>
      </c>
      <c r="AC4027" s="18">
        <f t="shared" si="1036"/>
        <v>80000</v>
      </c>
      <c r="AD4027" s="19">
        <f t="shared" si="1039"/>
        <v>80000</v>
      </c>
      <c r="AE4027" s="21">
        <f t="shared" si="1033"/>
        <v>35997.5</v>
      </c>
      <c r="AF4027" s="20">
        <f t="shared" si="1040"/>
        <v>39623.339999999997</v>
      </c>
      <c r="AG4027" s="20">
        <f t="shared" si="1041"/>
        <v>102000</v>
      </c>
      <c r="AH4027" s="20">
        <f t="shared" si="1042"/>
        <v>80000</v>
      </c>
      <c r="AI4027" s="20"/>
      <c r="AJ4027" s="20"/>
      <c r="AK4027" s="20">
        <f t="shared" si="1037"/>
        <v>182000</v>
      </c>
      <c r="AL4027" s="171"/>
    </row>
    <row r="4028" spans="1:38" ht="15.75" customHeight="1" x14ac:dyDescent="0.25">
      <c r="A4028" s="3">
        <v>2290</v>
      </c>
      <c r="B4028" s="14">
        <f t="shared" si="1032"/>
        <v>2</v>
      </c>
      <c r="C4028" s="9">
        <f>IF(A4028=A4027,C4027,"")</f>
        <v>45589</v>
      </c>
      <c r="D4028" s="3" t="str">
        <f>IF(A4028=A4027,D4027,"")</f>
        <v>Bilinsky Miguel</v>
      </c>
      <c r="E4028" s="14" t="str">
        <f t="shared" si="1030"/>
        <v>2290Bilinsky Miguel2</v>
      </c>
      <c r="J4028" s="14" t="str">
        <f t="shared" si="1038"/>
        <v xml:space="preserve">Service completo. Cambio de aceite y filtros. Control general del vehiculo. Lavado motor. </v>
      </c>
      <c r="L4028" s="3">
        <v>1</v>
      </c>
      <c r="M4028" s="10" t="s">
        <v>728</v>
      </c>
      <c r="N4028" s="3" t="s">
        <v>771</v>
      </c>
      <c r="O4028" s="158">
        <v>2996.57</v>
      </c>
      <c r="P4028" s="158">
        <v>629.27</v>
      </c>
      <c r="Q4028" s="7">
        <v>3625.84</v>
      </c>
      <c r="S4028" s="8"/>
      <c r="T4028" s="11">
        <v>4</v>
      </c>
      <c r="U4028" s="158">
        <v>10743.81</v>
      </c>
      <c r="V4028" s="158">
        <v>2256.19</v>
      </c>
      <c r="W4028" s="76">
        <v>13000</v>
      </c>
      <c r="X4028" s="16">
        <f t="shared" si="1031"/>
        <v>52000</v>
      </c>
      <c r="AC4028" s="18">
        <f t="shared" si="1036"/>
        <v>0</v>
      </c>
      <c r="AD4028" s="19">
        <f t="shared" si="1039"/>
        <v>80000</v>
      </c>
      <c r="AE4028" s="21">
        <f t="shared" si="1033"/>
        <v>14503.36</v>
      </c>
      <c r="AF4028" s="20">
        <f t="shared" si="1040"/>
        <v>0</v>
      </c>
      <c r="AG4028" s="20">
        <f t="shared" si="1041"/>
        <v>0</v>
      </c>
      <c r="AH4028" s="20">
        <f t="shared" si="1042"/>
        <v>0</v>
      </c>
      <c r="AI4028" s="20"/>
      <c r="AJ4028" s="20"/>
      <c r="AK4028" s="20">
        <f t="shared" si="1037"/>
        <v>0</v>
      </c>
      <c r="AL4028" s="171"/>
    </row>
    <row r="4029" spans="1:38" ht="15.75" customHeight="1" x14ac:dyDescent="0.25">
      <c r="A4029" s="3">
        <v>2291</v>
      </c>
      <c r="B4029" s="14">
        <f t="shared" si="1032"/>
        <v>1</v>
      </c>
      <c r="C4029" s="9">
        <v>45589</v>
      </c>
      <c r="D4029" s="3" t="s">
        <v>116</v>
      </c>
      <c r="E4029" s="14" t="str">
        <f t="shared" si="1030"/>
        <v>2291Transporte Palloni1</v>
      </c>
      <c r="F4029" s="119" t="s">
        <v>1420</v>
      </c>
      <c r="G4029" s="119" t="s">
        <v>1300</v>
      </c>
      <c r="H4029" s="119">
        <v>503925</v>
      </c>
      <c r="I4029" s="10" t="s">
        <v>4379</v>
      </c>
      <c r="J4029" s="14" t="str">
        <f t="shared" si="1038"/>
        <v>Desarmar distribucion completa. Cambiar kit, bomba de agua, correa poly-v y liquido refrigerante. Purgado del circuito de refrigeracion. Puesta a punto. Armado total. Cambiar juego de bujias.</v>
      </c>
      <c r="K4029" s="3" t="s">
        <v>2390</v>
      </c>
      <c r="S4029" s="8"/>
      <c r="W4029" s="76"/>
      <c r="X4029" s="16">
        <f t="shared" si="1031"/>
        <v>0</v>
      </c>
      <c r="Y4029" s="3">
        <v>1</v>
      </c>
      <c r="Z4029" s="114">
        <v>100000</v>
      </c>
      <c r="AA4029" s="114">
        <v>21000</v>
      </c>
      <c r="AB4029" s="4">
        <v>121000</v>
      </c>
      <c r="AC4029" s="18">
        <f t="shared" si="1036"/>
        <v>121000</v>
      </c>
      <c r="AD4029" s="19">
        <f t="shared" si="1039"/>
        <v>121000</v>
      </c>
      <c r="AE4029" s="21">
        <f t="shared" si="1033"/>
        <v>0</v>
      </c>
      <c r="AF4029" s="20">
        <f t="shared" si="1040"/>
        <v>0</v>
      </c>
      <c r="AG4029" s="20">
        <f t="shared" si="1041"/>
        <v>0</v>
      </c>
      <c r="AH4029" s="20">
        <f t="shared" si="1042"/>
        <v>121000</v>
      </c>
      <c r="AI4029" s="20"/>
      <c r="AJ4029" s="20"/>
      <c r="AK4029" s="20">
        <f t="shared" si="1037"/>
        <v>121000</v>
      </c>
      <c r="AL4029" s="171"/>
    </row>
    <row r="4030" spans="1:38" ht="15.75" customHeight="1" x14ac:dyDescent="0.25">
      <c r="A4030" s="3">
        <v>2291</v>
      </c>
      <c r="B4030" s="14">
        <f t="shared" si="1032"/>
        <v>2</v>
      </c>
      <c r="C4030" s="9">
        <f>IF(A4030=A4029,C4029,"")</f>
        <v>45589</v>
      </c>
      <c r="D4030" s="3" t="str">
        <f>IF(A4030=A4029,D4029,"")</f>
        <v>Transporte Palloni</v>
      </c>
      <c r="E4030" s="14" t="str">
        <f t="shared" ref="E4030:E4093" si="1043">CONCATENATE(A4030,D4030,B4030)</f>
        <v>2291Transporte Palloni2</v>
      </c>
      <c r="J4030" s="14" t="str">
        <f t="shared" si="1038"/>
        <v xml:space="preserve">Desarmar distribucion completa. Cambiar kit, bomba de agua, correa poly-v y liquido refrigerante. Purgado del circuito de refrigeracion. Puesta a punto. Armado total. Cambiar juego de bujias. </v>
      </c>
      <c r="S4030" s="8"/>
      <c r="W4030" s="76"/>
      <c r="X4030" s="16">
        <f t="shared" si="1031"/>
        <v>0</v>
      </c>
      <c r="AC4030" s="18">
        <f t="shared" si="1036"/>
        <v>0</v>
      </c>
      <c r="AD4030" s="19">
        <f t="shared" si="1039"/>
        <v>121000</v>
      </c>
      <c r="AE4030" s="21">
        <f t="shared" si="1033"/>
        <v>0</v>
      </c>
      <c r="AF4030" s="20">
        <f t="shared" si="1040"/>
        <v>0</v>
      </c>
      <c r="AG4030" s="20">
        <f t="shared" si="1041"/>
        <v>0</v>
      </c>
      <c r="AH4030" s="20">
        <f t="shared" si="1042"/>
        <v>0</v>
      </c>
      <c r="AI4030" s="20"/>
      <c r="AJ4030" s="20"/>
      <c r="AK4030" s="20">
        <f t="shared" si="1037"/>
        <v>0</v>
      </c>
      <c r="AL4030" s="171"/>
    </row>
    <row r="4031" spans="1:38" ht="15.75" customHeight="1" x14ac:dyDescent="0.25">
      <c r="A4031" s="3">
        <v>2292</v>
      </c>
      <c r="B4031" s="14">
        <f t="shared" si="1032"/>
        <v>1</v>
      </c>
      <c r="C4031" s="9">
        <v>45589</v>
      </c>
      <c r="D4031" s="3" t="s">
        <v>131</v>
      </c>
      <c r="E4031" s="14" t="str">
        <f t="shared" si="1043"/>
        <v>2292Anastasi Dario1</v>
      </c>
      <c r="F4031" s="119" t="s">
        <v>1546</v>
      </c>
      <c r="G4031" s="119" t="s">
        <v>1547</v>
      </c>
      <c r="I4031" s="10" t="s">
        <v>4558</v>
      </c>
      <c r="J4031" s="14" t="str">
        <f t="shared" si="1038"/>
        <v xml:space="preserve">Control del tren delantero. Sacar cuna bajo motor, pintar. Reparar alojamiento de cuna en chasis parte derecha. Reparar ambas parrillas de suspension con bujes parte delantera nuevos. Sacar ambos semiejes. Reparar semieje derecho con fuelle intermedio trebol nuevo. Reparar semieje izquierdo lado homocinetica nuevo. Sacar parte de columna de direccion. Reparar con cruceta nueva. Sacar ambos amortiguadores. Cambiar fuelle topes de ambos. Sacar cremallera. LLevar a reparar. Armado total. Regular convergencia. </v>
      </c>
      <c r="K4031" s="3" t="s">
        <v>1512</v>
      </c>
      <c r="L4031" s="3">
        <v>1</v>
      </c>
      <c r="M4031" s="10" t="s">
        <v>3840</v>
      </c>
      <c r="N4031" s="3" t="s">
        <v>771</v>
      </c>
      <c r="O4031" s="158">
        <v>11570.25</v>
      </c>
      <c r="P4031" s="158">
        <v>2429.75</v>
      </c>
      <c r="Q4031" s="7">
        <v>14000</v>
      </c>
      <c r="S4031" s="8"/>
      <c r="T4031" s="11">
        <v>2</v>
      </c>
      <c r="U4031" s="158">
        <v>14876.04</v>
      </c>
      <c r="V4031" s="158">
        <v>3123.96</v>
      </c>
      <c r="W4031" s="76">
        <v>18000</v>
      </c>
      <c r="X4031" s="16">
        <f t="shared" ref="X4031:X4094" si="1044">W4031*T4031</f>
        <v>36000</v>
      </c>
      <c r="Y4031" s="3">
        <v>1</v>
      </c>
      <c r="Z4031" s="114">
        <v>421487.61</v>
      </c>
      <c r="AA4031" s="114">
        <v>88512.39</v>
      </c>
      <c r="AB4031" s="4">
        <v>510000</v>
      </c>
      <c r="AC4031" s="18">
        <f t="shared" si="1036"/>
        <v>510000</v>
      </c>
      <c r="AD4031" s="19">
        <f t="shared" si="1039"/>
        <v>510000</v>
      </c>
      <c r="AE4031" s="21">
        <f t="shared" si="1033"/>
        <v>28000</v>
      </c>
      <c r="AF4031" s="20">
        <f t="shared" si="1040"/>
        <v>115668.8</v>
      </c>
      <c r="AG4031" s="20">
        <f t="shared" si="1041"/>
        <v>248800</v>
      </c>
      <c r="AH4031" s="20">
        <f t="shared" si="1042"/>
        <v>510000</v>
      </c>
      <c r="AI4031" s="20"/>
      <c r="AJ4031" s="20"/>
      <c r="AK4031" s="20">
        <f t="shared" si="1037"/>
        <v>758800</v>
      </c>
      <c r="AL4031" s="171"/>
    </row>
    <row r="4032" spans="1:38" ht="15.75" customHeight="1" x14ac:dyDescent="0.25">
      <c r="A4032" s="3">
        <v>2292</v>
      </c>
      <c r="B4032" s="14">
        <f t="shared" si="1032"/>
        <v>2</v>
      </c>
      <c r="C4032" s="9">
        <f>IF(A4032=A4031,C4031,"")</f>
        <v>45589</v>
      </c>
      <c r="D4032" s="3" t="str">
        <f>IF(A4032=A4031,D4031,"")</f>
        <v>Anastasi Dario</v>
      </c>
      <c r="E4032" s="14" t="str">
        <f t="shared" si="1043"/>
        <v>2292Anastasi Dario2</v>
      </c>
      <c r="J4032" s="14" t="str">
        <f t="shared" si="1038"/>
        <v xml:space="preserve">Control del tren delantero. Sacar cuna bajo motor, pintar. Reparar alojamiento de cuna en chasis parte derecha. Reparar ambas parrillas de suspension con bujes parte delantera nuevos. Sacar ambos semiejes. Reparar semieje derecho con fuelle intermedio trebol nuevo. Reparar semieje izquierdo lado homocinetica nuevo. Sacar parte de columna de direccion. Reparar con cruceta nueva. Sacar ambos amortiguadores. Cambiar fuelle topes de ambos. Sacar cremallera. LLevar a reparar. Armado total. Regular convergencia.  </v>
      </c>
      <c r="L4032" s="3">
        <v>1</v>
      </c>
      <c r="M4032" s="10" t="s">
        <v>4559</v>
      </c>
      <c r="N4032" s="3" t="s">
        <v>771</v>
      </c>
      <c r="O4032" s="158">
        <v>6115.71</v>
      </c>
      <c r="P4032" s="158">
        <v>1284.29</v>
      </c>
      <c r="Q4032" s="7">
        <v>7400</v>
      </c>
      <c r="S4032" s="8"/>
      <c r="T4032" s="11">
        <v>2</v>
      </c>
      <c r="U4032" s="158">
        <v>8595.0499999999993</v>
      </c>
      <c r="V4032" s="158">
        <v>1804.95</v>
      </c>
      <c r="W4032" s="76">
        <v>10400</v>
      </c>
      <c r="X4032" s="16">
        <f t="shared" si="1044"/>
        <v>20800</v>
      </c>
      <c r="AC4032" s="18">
        <f t="shared" si="1036"/>
        <v>0</v>
      </c>
      <c r="AD4032" s="19">
        <f t="shared" si="1039"/>
        <v>510000</v>
      </c>
      <c r="AE4032" s="21">
        <f t="shared" si="1033"/>
        <v>14800</v>
      </c>
      <c r="AF4032" s="20">
        <f t="shared" si="1040"/>
        <v>0</v>
      </c>
      <c r="AG4032" s="20">
        <f t="shared" si="1041"/>
        <v>0</v>
      </c>
      <c r="AH4032" s="20">
        <f t="shared" si="1042"/>
        <v>0</v>
      </c>
      <c r="AI4032" s="20"/>
      <c r="AJ4032" s="20"/>
      <c r="AK4032" s="20">
        <f t="shared" si="1037"/>
        <v>0</v>
      </c>
      <c r="AL4032" s="171"/>
    </row>
    <row r="4033" spans="1:38" ht="15.75" customHeight="1" x14ac:dyDescent="0.25">
      <c r="A4033" s="3">
        <v>2292</v>
      </c>
      <c r="B4033" s="14">
        <f t="shared" si="1032"/>
        <v>3</v>
      </c>
      <c r="C4033" s="9">
        <f>IF(A4033=A4032,C4032,"")</f>
        <v>45589</v>
      </c>
      <c r="D4033" s="3" t="str">
        <f>IF(A4033=A4032,D4032,"")</f>
        <v>Anastasi Dario</v>
      </c>
      <c r="E4033" s="14" t="str">
        <f t="shared" si="1043"/>
        <v>2292Anastasi Dario3</v>
      </c>
      <c r="J4033" s="14" t="str">
        <f t="shared" si="1038"/>
        <v xml:space="preserve">Control del tren delantero. Sacar cuna bajo motor, pintar. Reparar alojamiento de cuna en chasis parte derecha. Reparar ambas parrillas de suspension con bujes parte delantera nuevos. Sacar ambos semiejes. Reparar semieje derecho con fuelle intermedio trebol nuevo. Reparar semieje izquierdo lado homocinetica nuevo. Sacar parte de columna de direccion. Reparar con cruceta nueva. Sacar ambos amortiguadores. Cambiar fuelle topes de ambos. Sacar cremallera. LLevar a reparar. Armado total. Regular convergencia.   </v>
      </c>
      <c r="L4033" s="3">
        <v>1</v>
      </c>
      <c r="M4033" s="10" t="s">
        <v>3133</v>
      </c>
      <c r="N4033" s="3" t="s">
        <v>771</v>
      </c>
      <c r="O4033" s="158">
        <v>6776.86</v>
      </c>
      <c r="P4033" s="158">
        <v>1423.14</v>
      </c>
      <c r="Q4033" s="7">
        <v>8200</v>
      </c>
      <c r="S4033" s="8"/>
      <c r="T4033" s="11">
        <v>2</v>
      </c>
      <c r="U4033" s="158">
        <v>13223.14</v>
      </c>
      <c r="V4033" s="158">
        <v>2776.86</v>
      </c>
      <c r="W4033" s="76">
        <v>16000</v>
      </c>
      <c r="X4033" s="16">
        <f t="shared" si="1044"/>
        <v>32000</v>
      </c>
      <c r="AC4033" s="18">
        <f t="shared" si="1036"/>
        <v>0</v>
      </c>
      <c r="AD4033" s="19">
        <f t="shared" si="1039"/>
        <v>510000</v>
      </c>
      <c r="AE4033" s="21">
        <f t="shared" si="1033"/>
        <v>16400</v>
      </c>
      <c r="AF4033" s="20">
        <f t="shared" si="1040"/>
        <v>0</v>
      </c>
      <c r="AG4033" s="20">
        <f t="shared" si="1041"/>
        <v>0</v>
      </c>
      <c r="AH4033" s="20">
        <f t="shared" si="1042"/>
        <v>0</v>
      </c>
      <c r="AI4033" s="20"/>
      <c r="AJ4033" s="20"/>
      <c r="AK4033" s="20">
        <f t="shared" si="1037"/>
        <v>0</v>
      </c>
      <c r="AL4033" s="171"/>
    </row>
    <row r="4034" spans="1:38" ht="15.75" customHeight="1" x14ac:dyDescent="0.25">
      <c r="A4034" s="3">
        <v>2292</v>
      </c>
      <c r="B4034" s="14">
        <f t="shared" si="1032"/>
        <v>4</v>
      </c>
      <c r="C4034" s="9">
        <f>IF(A4034=A4033,C4033,"")</f>
        <v>45589</v>
      </c>
      <c r="D4034" s="3" t="str">
        <f>IF(A4034=A4033,D4033,"")</f>
        <v>Anastasi Dario</v>
      </c>
      <c r="E4034" s="14" t="str">
        <f t="shared" si="1043"/>
        <v>2292Anastasi Dario4</v>
      </c>
      <c r="J4034" s="14" t="str">
        <f t="shared" si="1038"/>
        <v xml:space="preserve">Control del tren delantero. Sacar cuna bajo motor, pintar. Reparar alojamiento de cuna en chasis parte derecha. Reparar ambas parrillas de suspension con bujes parte delantera nuevos. Sacar ambos semiejes. Reparar semieje derecho con fuelle intermedio trebol nuevo. Reparar semieje izquierdo lado homocinetica nuevo. Sacar parte de columna de direccion. Reparar con cruceta nueva. Sacar ambos amortiguadores. Cambiar fuelle topes de ambos. Sacar cremallera. LLevar a reparar. Armado total. Regular convergencia.    </v>
      </c>
      <c r="L4034" s="3">
        <v>1</v>
      </c>
      <c r="M4034" s="10" t="s">
        <v>4252</v>
      </c>
      <c r="N4034" s="3" t="s">
        <v>2787</v>
      </c>
      <c r="O4034" s="158">
        <v>57851.24</v>
      </c>
      <c r="P4034" s="158">
        <v>12148.76</v>
      </c>
      <c r="Q4034" s="7">
        <v>70000</v>
      </c>
      <c r="S4034" s="8"/>
      <c r="T4034" s="11">
        <v>1</v>
      </c>
      <c r="U4034" s="158">
        <v>115702.48</v>
      </c>
      <c r="V4034" s="158">
        <v>24297.52</v>
      </c>
      <c r="W4034" s="76">
        <v>140000</v>
      </c>
      <c r="X4034" s="16">
        <f t="shared" si="1044"/>
        <v>140000</v>
      </c>
      <c r="AC4034" s="18">
        <f t="shared" si="1036"/>
        <v>0</v>
      </c>
      <c r="AD4034" s="19">
        <f t="shared" si="1039"/>
        <v>510000</v>
      </c>
      <c r="AE4034" s="21">
        <f t="shared" si="1033"/>
        <v>70000</v>
      </c>
      <c r="AF4034" s="20">
        <f t="shared" si="1040"/>
        <v>0</v>
      </c>
      <c r="AG4034" s="20">
        <f t="shared" si="1041"/>
        <v>0</v>
      </c>
      <c r="AH4034" s="20">
        <f t="shared" si="1042"/>
        <v>0</v>
      </c>
      <c r="AI4034" s="20"/>
      <c r="AJ4034" s="20"/>
      <c r="AK4034" s="20">
        <f t="shared" si="1037"/>
        <v>0</v>
      </c>
      <c r="AL4034" s="171"/>
    </row>
    <row r="4035" spans="1:38" ht="15.75" customHeight="1" x14ac:dyDescent="0.25">
      <c r="A4035" s="3">
        <v>2292</v>
      </c>
      <c r="B4035" s="14">
        <f t="shared" si="1032"/>
        <v>5</v>
      </c>
      <c r="C4035" s="9">
        <f>IF(A4035=A4034,C4034,"")</f>
        <v>45589</v>
      </c>
      <c r="D4035" s="3" t="str">
        <f>IF(A4035=A4034,D4034,"")</f>
        <v>Anastasi Dario</v>
      </c>
      <c r="E4035" s="14" t="str">
        <f t="shared" si="1043"/>
        <v>2292Anastasi Dario5</v>
      </c>
      <c r="J4035" s="14" t="str">
        <f t="shared" si="1038"/>
        <v xml:space="preserve">Control del tren delantero. Sacar cuna bajo motor, pintar. Reparar alojamiento de cuna en chasis parte derecha. Reparar ambas parrillas de suspension con bujes parte delantera nuevos. Sacar ambos semiejes. Reparar semieje derecho con fuelle intermedio trebol nuevo. Reparar semieje izquierdo lado homocinetica nuevo. Sacar parte de columna de direccion. Reparar con cruceta nueva. Sacar ambos amortiguadores. Cambiar fuelle topes de ambos. Sacar cremallera. LLevar a reparar. Armado total. Regular convergencia.     </v>
      </c>
      <c r="L4035" s="3">
        <v>1</v>
      </c>
      <c r="M4035" s="10" t="s">
        <v>4528</v>
      </c>
      <c r="N4035" s="3" t="s">
        <v>2484</v>
      </c>
      <c r="O4035" s="158">
        <v>13280</v>
      </c>
      <c r="P4035" s="158">
        <v>2788.8</v>
      </c>
      <c r="Q4035" s="7">
        <v>16068.8</v>
      </c>
      <c r="S4035" s="8"/>
      <c r="T4035" s="11">
        <v>1</v>
      </c>
      <c r="U4035" s="158">
        <v>16528.93</v>
      </c>
      <c r="V4035" s="158">
        <v>3471.07</v>
      </c>
      <c r="W4035" s="76">
        <v>20000</v>
      </c>
      <c r="X4035" s="16">
        <f t="shared" si="1044"/>
        <v>20000</v>
      </c>
      <c r="AC4035" s="18">
        <f t="shared" si="1036"/>
        <v>0</v>
      </c>
      <c r="AD4035" s="19">
        <f t="shared" si="1039"/>
        <v>510000</v>
      </c>
      <c r="AE4035" s="21">
        <f t="shared" si="1033"/>
        <v>16068.8</v>
      </c>
      <c r="AF4035" s="20">
        <f t="shared" si="1040"/>
        <v>0</v>
      </c>
      <c r="AG4035" s="20">
        <f t="shared" si="1041"/>
        <v>0</v>
      </c>
      <c r="AH4035" s="20">
        <f t="shared" si="1042"/>
        <v>0</v>
      </c>
      <c r="AI4035" s="20"/>
      <c r="AJ4035" s="20"/>
      <c r="AK4035" s="20">
        <f t="shared" si="1037"/>
        <v>0</v>
      </c>
      <c r="AL4035" s="171"/>
    </row>
    <row r="4036" spans="1:38" ht="15.75" customHeight="1" x14ac:dyDescent="0.25">
      <c r="A4036" s="3">
        <v>2293</v>
      </c>
      <c r="B4036" s="14">
        <f t="shared" ref="B4036:B4099" si="1045">IF(A4036=A4035,B4035+1,1)</f>
        <v>1</v>
      </c>
      <c r="C4036" s="9">
        <v>45589</v>
      </c>
      <c r="D4036" s="3" t="s">
        <v>585</v>
      </c>
      <c r="E4036" s="14" t="str">
        <f t="shared" si="1043"/>
        <v>2293Rodriguez Jorge1</v>
      </c>
      <c r="F4036" s="119" t="s">
        <v>722</v>
      </c>
      <c r="G4036" s="119" t="s">
        <v>892</v>
      </c>
      <c r="I4036" s="10" t="s">
        <v>4541</v>
      </c>
      <c r="J4036" s="14" t="str">
        <f t="shared" si="1038"/>
        <v>Cambiar correa poly-v y polea de correa poly-v.</v>
      </c>
      <c r="K4036" s="3" t="s">
        <v>1665</v>
      </c>
      <c r="L4036" s="3">
        <v>1</v>
      </c>
      <c r="M4036" s="10" t="s">
        <v>4542</v>
      </c>
      <c r="N4036" s="3" t="s">
        <v>3241</v>
      </c>
      <c r="O4036" s="158">
        <v>13057.86</v>
      </c>
      <c r="P4036" s="158">
        <v>2742.14</v>
      </c>
      <c r="Q4036" s="7">
        <v>15800</v>
      </c>
      <c r="S4036" s="8"/>
      <c r="T4036" s="11">
        <v>1</v>
      </c>
      <c r="U4036" s="158">
        <v>16363.64</v>
      </c>
      <c r="V4036" s="158">
        <v>3436.36</v>
      </c>
      <c r="W4036" s="76">
        <v>19800</v>
      </c>
      <c r="X4036" s="16">
        <f t="shared" si="1044"/>
        <v>19800</v>
      </c>
      <c r="Y4036" s="3">
        <v>1</v>
      </c>
      <c r="AB4036" s="4">
        <v>35000</v>
      </c>
      <c r="AC4036" s="18">
        <f t="shared" si="1036"/>
        <v>35000</v>
      </c>
      <c r="AD4036" s="19">
        <f t="shared" si="1039"/>
        <v>35000</v>
      </c>
      <c r="AE4036" s="21">
        <f t="shared" si="1033"/>
        <v>15800</v>
      </c>
      <c r="AF4036" s="20">
        <f t="shared" si="1040"/>
        <v>26800</v>
      </c>
      <c r="AG4036" s="20">
        <f t="shared" si="1041"/>
        <v>34300</v>
      </c>
      <c r="AH4036" s="20">
        <f t="shared" si="1042"/>
        <v>35000</v>
      </c>
      <c r="AI4036" s="20"/>
      <c r="AJ4036" s="20"/>
      <c r="AK4036" s="20">
        <f t="shared" si="1037"/>
        <v>69300</v>
      </c>
      <c r="AL4036" s="171"/>
    </row>
    <row r="4037" spans="1:38" ht="15.75" customHeight="1" x14ac:dyDescent="0.25">
      <c r="A4037" s="3">
        <v>2293</v>
      </c>
      <c r="B4037" s="14">
        <f t="shared" si="1045"/>
        <v>2</v>
      </c>
      <c r="C4037" s="9">
        <f>IF(A4037=A4036,C4036,"")</f>
        <v>45589</v>
      </c>
      <c r="D4037" s="3" t="str">
        <f>IF(A4037=A4036,D4036,"")</f>
        <v>Rodriguez Jorge</v>
      </c>
      <c r="E4037" s="14" t="str">
        <f t="shared" si="1043"/>
        <v>2293Rodriguez Jorge2</v>
      </c>
      <c r="J4037" s="14" t="str">
        <f t="shared" si="1038"/>
        <v xml:space="preserve">Cambiar correa poly-v y polea de correa poly-v. </v>
      </c>
      <c r="L4037" s="3">
        <v>1</v>
      </c>
      <c r="M4037" s="10" t="s">
        <v>3810</v>
      </c>
      <c r="N4037" s="3" t="s">
        <v>771</v>
      </c>
      <c r="O4037" s="158">
        <v>9090.91</v>
      </c>
      <c r="P4037" s="158">
        <v>1909.09</v>
      </c>
      <c r="Q4037" s="7">
        <v>11000</v>
      </c>
      <c r="S4037" s="8"/>
      <c r="T4037" s="11">
        <v>1</v>
      </c>
      <c r="U4037" s="158">
        <v>11983.48</v>
      </c>
      <c r="V4037" s="158">
        <v>2516.52</v>
      </c>
      <c r="W4037" s="76">
        <v>14500</v>
      </c>
      <c r="X4037" s="16">
        <f t="shared" si="1044"/>
        <v>14500</v>
      </c>
      <c r="AC4037" s="18">
        <f t="shared" si="1036"/>
        <v>0</v>
      </c>
      <c r="AD4037" s="19">
        <f t="shared" si="1039"/>
        <v>35000</v>
      </c>
      <c r="AE4037" s="21">
        <f t="shared" si="1033"/>
        <v>11000</v>
      </c>
      <c r="AF4037" s="20">
        <f t="shared" si="1040"/>
        <v>0</v>
      </c>
      <c r="AG4037" s="20">
        <f t="shared" si="1041"/>
        <v>0</v>
      </c>
      <c r="AH4037" s="20">
        <f t="shared" si="1042"/>
        <v>0</v>
      </c>
      <c r="AI4037" s="20"/>
      <c r="AJ4037" s="20"/>
      <c r="AK4037" s="20">
        <f t="shared" si="1037"/>
        <v>0</v>
      </c>
      <c r="AL4037" s="171"/>
    </row>
    <row r="4038" spans="1:38" ht="15.75" customHeight="1" x14ac:dyDescent="0.25">
      <c r="A4038" s="3">
        <v>2294</v>
      </c>
      <c r="B4038" s="14">
        <f t="shared" si="1045"/>
        <v>1</v>
      </c>
      <c r="C4038" s="9">
        <v>45589</v>
      </c>
      <c r="D4038" s="3" t="s">
        <v>116</v>
      </c>
      <c r="E4038" s="14" t="str">
        <f t="shared" si="1043"/>
        <v>2294Transporte Palloni1</v>
      </c>
      <c r="F4038" s="119" t="s">
        <v>1317</v>
      </c>
      <c r="G4038" s="119" t="s">
        <v>1318</v>
      </c>
      <c r="H4038" s="119">
        <v>716626</v>
      </c>
      <c r="I4038" s="10" t="s">
        <v>4623</v>
      </c>
      <c r="J4038" s="14" t="str">
        <f t="shared" si="1038"/>
        <v xml:space="preserve">Sacar cremallera de direccion. Enviar a reparar. Volver a colocar. Cambiar bujes de cuerpo de cremallera de direccion. Desarmar distribucion completa. Cambiar kit, bomba de agua, correa poly-v y liquido refrigerante. Purgado del circuito de refrigeracion. Puesta a punto. Armado total. Cambiar juego de bujias. </v>
      </c>
      <c r="K4038" s="3" t="s">
        <v>2390</v>
      </c>
      <c r="S4038" s="8"/>
      <c r="W4038" s="76"/>
      <c r="X4038" s="16">
        <f t="shared" si="1044"/>
        <v>0</v>
      </c>
      <c r="Y4038" s="3">
        <v>1</v>
      </c>
      <c r="Z4038" s="114">
        <v>325000</v>
      </c>
      <c r="AA4038" s="114">
        <v>68250</v>
      </c>
      <c r="AB4038" s="4">
        <v>393250</v>
      </c>
      <c r="AC4038" s="18">
        <f t="shared" si="1036"/>
        <v>393250</v>
      </c>
      <c r="AD4038" s="19">
        <f t="shared" si="1039"/>
        <v>393250</v>
      </c>
      <c r="AE4038" s="21">
        <f t="shared" si="1033"/>
        <v>0</v>
      </c>
      <c r="AF4038" s="20">
        <f t="shared" si="1040"/>
        <v>0</v>
      </c>
      <c r="AG4038" s="20">
        <f t="shared" si="1041"/>
        <v>0</v>
      </c>
      <c r="AH4038" s="20">
        <f t="shared" si="1042"/>
        <v>393250</v>
      </c>
      <c r="AI4038" s="20"/>
      <c r="AJ4038" s="20"/>
      <c r="AK4038" s="20">
        <f t="shared" si="1037"/>
        <v>393250</v>
      </c>
      <c r="AL4038" s="171"/>
    </row>
    <row r="4039" spans="1:38" ht="15.75" customHeight="1" x14ac:dyDescent="0.25">
      <c r="A4039" s="3">
        <v>2294</v>
      </c>
      <c r="B4039" s="14">
        <f t="shared" si="1045"/>
        <v>2</v>
      </c>
      <c r="C4039" s="9">
        <f>IF(A4039=A4038,C4038,"")</f>
        <v>45589</v>
      </c>
      <c r="D4039" s="3" t="str">
        <f>IF(A4039=A4038,D4038,"")</f>
        <v>Transporte Palloni</v>
      </c>
      <c r="E4039" s="14" t="str">
        <f t="shared" si="1043"/>
        <v>2294Transporte Palloni2</v>
      </c>
      <c r="J4039" s="14" t="str">
        <f t="shared" si="1038"/>
        <v xml:space="preserve">Sacar cremallera de direccion. Enviar a reparar. Volver a colocar. Cambiar bujes de cuerpo de cremallera de direccion. Desarmar distribucion completa. Cambiar kit, bomba de agua, correa poly-v y liquido refrigerante. Purgado del circuito de refrigeracion. Puesta a punto. Armado total. Cambiar juego de bujias.  </v>
      </c>
      <c r="S4039" s="8"/>
      <c r="W4039" s="76"/>
      <c r="X4039" s="16">
        <f t="shared" si="1044"/>
        <v>0</v>
      </c>
      <c r="AC4039" s="18">
        <f t="shared" si="1036"/>
        <v>0</v>
      </c>
      <c r="AD4039" s="19">
        <f t="shared" si="1039"/>
        <v>393250</v>
      </c>
      <c r="AE4039" s="21">
        <f t="shared" si="1033"/>
        <v>0</v>
      </c>
      <c r="AF4039" s="20">
        <f t="shared" si="1040"/>
        <v>0</v>
      </c>
      <c r="AG4039" s="20">
        <f t="shared" si="1041"/>
        <v>0</v>
      </c>
      <c r="AH4039" s="20">
        <f t="shared" si="1042"/>
        <v>0</v>
      </c>
      <c r="AI4039" s="20"/>
      <c r="AJ4039" s="20"/>
      <c r="AK4039" s="20">
        <f t="shared" si="1037"/>
        <v>0</v>
      </c>
      <c r="AL4039" s="171"/>
    </row>
    <row r="4040" spans="1:38" ht="15.75" customHeight="1" x14ac:dyDescent="0.25">
      <c r="A4040" s="3">
        <v>2295</v>
      </c>
      <c r="B4040" s="14">
        <f t="shared" si="1045"/>
        <v>1</v>
      </c>
      <c r="C4040" s="9">
        <v>45590</v>
      </c>
      <c r="D4040" s="3" t="s">
        <v>3403</v>
      </c>
      <c r="E4040" s="14" t="str">
        <f t="shared" si="1043"/>
        <v>2295Creativity1</v>
      </c>
      <c r="F4040" s="119" t="s">
        <v>966</v>
      </c>
      <c r="G4040" s="119" t="s">
        <v>1300</v>
      </c>
      <c r="H4040" s="119">
        <v>95688</v>
      </c>
      <c r="I4040" s="10" t="s">
        <v>2170</v>
      </c>
      <c r="J4040" s="14" t="str">
        <f t="shared" si="1038"/>
        <v>Service completo. Cambio de aceite y filtros. Control general del vehiculo.</v>
      </c>
      <c r="K4040" s="3" t="s">
        <v>2390</v>
      </c>
      <c r="L4040" s="3">
        <v>1</v>
      </c>
      <c r="M4040" s="10" t="s">
        <v>918</v>
      </c>
      <c r="N4040" s="3" t="s">
        <v>771</v>
      </c>
      <c r="O4040" s="158">
        <v>26775</v>
      </c>
      <c r="P4040" s="158">
        <v>5622.75</v>
      </c>
      <c r="Q4040" s="7">
        <v>32397.75</v>
      </c>
      <c r="S4040" s="8"/>
      <c r="T4040" s="11">
        <v>1</v>
      </c>
      <c r="U4040" s="158">
        <v>37190.089999999997</v>
      </c>
      <c r="V4040" s="158">
        <v>7809.91</v>
      </c>
      <c r="W4040" s="76">
        <v>45000</v>
      </c>
      <c r="X4040" s="16">
        <f t="shared" si="1044"/>
        <v>45000</v>
      </c>
      <c r="Y4040" s="3">
        <v>1</v>
      </c>
      <c r="Z4040" s="114">
        <v>82644.63</v>
      </c>
      <c r="AA4040" s="114">
        <v>17355.37</v>
      </c>
      <c r="AB4040" s="4">
        <v>100000</v>
      </c>
      <c r="AC4040" s="18">
        <f t="shared" si="1036"/>
        <v>100000</v>
      </c>
      <c r="AD4040" s="19">
        <f t="shared" si="1039"/>
        <v>100000</v>
      </c>
      <c r="AE4040" s="21">
        <f t="shared" si="1033"/>
        <v>32397.75</v>
      </c>
      <c r="AF4040" s="20">
        <f t="shared" si="1040"/>
        <v>36023.589999999997</v>
      </c>
      <c r="AG4040" s="20">
        <f t="shared" si="1041"/>
        <v>97000</v>
      </c>
      <c r="AH4040" s="20">
        <f t="shared" si="1042"/>
        <v>100000</v>
      </c>
      <c r="AI4040" s="20"/>
      <c r="AJ4040" s="20"/>
      <c r="AK4040" s="20">
        <f t="shared" si="1037"/>
        <v>197000</v>
      </c>
      <c r="AL4040" s="171">
        <v>93</v>
      </c>
    </row>
    <row r="4041" spans="1:38" ht="15.75" customHeight="1" x14ac:dyDescent="0.25">
      <c r="A4041" s="3">
        <v>2295</v>
      </c>
      <c r="B4041" s="14">
        <f t="shared" si="1045"/>
        <v>2</v>
      </c>
      <c r="C4041" s="9">
        <f>IF(A4041=A4040,C4040,"")</f>
        <v>45590</v>
      </c>
      <c r="D4041" s="3" t="str">
        <f>IF(A4041=A4040,D4040,"")</f>
        <v>Creativity</v>
      </c>
      <c r="E4041" s="14" t="str">
        <f t="shared" si="1043"/>
        <v>2295Creativity2</v>
      </c>
      <c r="J4041" s="14" t="str">
        <f t="shared" si="1038"/>
        <v xml:space="preserve">Service completo. Cambio de aceite y filtros. Control general del vehiculo. </v>
      </c>
      <c r="L4041" s="3">
        <v>1</v>
      </c>
      <c r="M4041" s="10" t="s">
        <v>728</v>
      </c>
      <c r="N4041" s="3" t="s">
        <v>771</v>
      </c>
      <c r="O4041" s="158">
        <v>2996.57</v>
      </c>
      <c r="P4041" s="158">
        <v>629.27</v>
      </c>
      <c r="Q4041" s="7">
        <v>3625.84</v>
      </c>
      <c r="S4041" s="8"/>
      <c r="T4041" s="11">
        <v>4</v>
      </c>
      <c r="U4041" s="158">
        <v>10743.81</v>
      </c>
      <c r="V4041" s="158">
        <v>2256.19</v>
      </c>
      <c r="W4041" s="76">
        <v>13000</v>
      </c>
      <c r="X4041" s="16">
        <f t="shared" si="1044"/>
        <v>52000</v>
      </c>
      <c r="AC4041" s="18">
        <f t="shared" si="1036"/>
        <v>0</v>
      </c>
      <c r="AD4041" s="19">
        <f t="shared" si="1039"/>
        <v>100000</v>
      </c>
      <c r="AE4041" s="21">
        <f t="shared" si="1033"/>
        <v>14503.36</v>
      </c>
      <c r="AF4041" s="20">
        <f t="shared" si="1040"/>
        <v>0</v>
      </c>
      <c r="AG4041" s="20">
        <f t="shared" si="1041"/>
        <v>0</v>
      </c>
      <c r="AH4041" s="20">
        <f t="shared" si="1042"/>
        <v>0</v>
      </c>
      <c r="AI4041" s="20"/>
      <c r="AJ4041" s="20"/>
      <c r="AK4041" s="20">
        <f t="shared" si="1037"/>
        <v>0</v>
      </c>
      <c r="AL4041" s="171"/>
    </row>
    <row r="4042" spans="1:38" ht="15.75" customHeight="1" x14ac:dyDescent="0.25">
      <c r="A4042" s="3">
        <v>2296</v>
      </c>
      <c r="B4042" s="14">
        <f t="shared" si="1045"/>
        <v>1</v>
      </c>
      <c r="C4042" s="9">
        <v>45590</v>
      </c>
      <c r="D4042" s="3" t="s">
        <v>360</v>
      </c>
      <c r="E4042" s="14" t="str">
        <f t="shared" si="1043"/>
        <v>2296Gonzalez Cesar1</v>
      </c>
      <c r="F4042" s="119" t="s">
        <v>4543</v>
      </c>
      <c r="G4042" s="119" t="s">
        <v>1012</v>
      </c>
      <c r="H4042" s="119">
        <v>195985</v>
      </c>
      <c r="I4042" s="10" t="s">
        <v>4548</v>
      </c>
      <c r="J4042" s="14" t="str">
        <f t="shared" si="1038"/>
        <v xml:space="preserve">Service completo. Cambio de aceite y filtros. Control general del vehiculo. Cambiar cuerpo de termostato completo. Cambiar liquido refrigerante. Purgado del circuito de refrigeracion. Sacar tapa de valvulas. Limpieza. Reemplazar juntas. Armado total. Eliminar perdidas de aceite. Cambiar lampara de stop trasera derecha. Cambiar correa poly-v. </v>
      </c>
      <c r="K4042" s="3" t="s">
        <v>4522</v>
      </c>
      <c r="L4042" s="3">
        <v>1</v>
      </c>
      <c r="M4042" s="10" t="s">
        <v>2521</v>
      </c>
      <c r="N4042" s="3" t="s">
        <v>771</v>
      </c>
      <c r="O4042" s="158">
        <v>5785.13</v>
      </c>
      <c r="P4042" s="158">
        <v>1214.8699999999999</v>
      </c>
      <c r="Q4042" s="7">
        <v>7000</v>
      </c>
      <c r="S4042" s="8"/>
      <c r="T4042" s="11">
        <v>1</v>
      </c>
      <c r="U4042" s="158">
        <v>9090.91</v>
      </c>
      <c r="V4042" s="158">
        <v>1909.09</v>
      </c>
      <c r="W4042" s="76">
        <v>11000</v>
      </c>
      <c r="X4042" s="16">
        <f t="shared" si="1044"/>
        <v>11000</v>
      </c>
      <c r="Y4042" s="3">
        <v>1</v>
      </c>
      <c r="Z4042" s="114">
        <v>148760.32999999999</v>
      </c>
      <c r="AA4042" s="114">
        <v>31239.67</v>
      </c>
      <c r="AB4042" s="4">
        <v>180000</v>
      </c>
      <c r="AC4042" s="18">
        <f t="shared" si="1036"/>
        <v>180000</v>
      </c>
      <c r="AD4042" s="19">
        <f t="shared" si="1039"/>
        <v>180000</v>
      </c>
      <c r="AE4042" s="21">
        <f t="shared" si="1033"/>
        <v>7000</v>
      </c>
      <c r="AF4042" s="20">
        <f t="shared" si="1040"/>
        <v>9416</v>
      </c>
      <c r="AG4042" s="20">
        <f t="shared" si="1041"/>
        <v>15300</v>
      </c>
      <c r="AH4042" s="20">
        <f t="shared" si="1042"/>
        <v>180000</v>
      </c>
      <c r="AI4042" s="20"/>
      <c r="AJ4042" s="20"/>
      <c r="AK4042" s="20">
        <f t="shared" si="1037"/>
        <v>195300</v>
      </c>
      <c r="AL4042" s="171"/>
    </row>
    <row r="4043" spans="1:38" ht="15.75" customHeight="1" x14ac:dyDescent="0.25">
      <c r="A4043" s="3">
        <v>2296</v>
      </c>
      <c r="B4043" s="14">
        <f t="shared" si="1045"/>
        <v>2</v>
      </c>
      <c r="C4043" s="9">
        <f>IF(A4043=A4042,C4042,"")</f>
        <v>45590</v>
      </c>
      <c r="D4043" s="3" t="str">
        <f>IF(A4043=A4042,D4042,"")</f>
        <v>Gonzalez Cesar</v>
      </c>
      <c r="E4043" s="14" t="str">
        <f t="shared" si="1043"/>
        <v>2296Gonzalez Cesar2</v>
      </c>
      <c r="J4043" s="14" t="str">
        <f t="shared" si="1038"/>
        <v xml:space="preserve">Service completo. Cambio de aceite y filtros. Control general del vehiculo. Cambiar cuerpo de termostato completo. Cambiar liquido refrigerante. Purgado del circuito de refrigeracion. Sacar tapa de valvulas. Limpieza. Reemplazar juntas. Armado total. Eliminar perdidas de aceite. Cambiar lampara de stop trasera derecha. Cambiar correa poly-v.  </v>
      </c>
      <c r="N4043" s="3" t="s">
        <v>771</v>
      </c>
      <c r="S4043" s="8"/>
      <c r="W4043" s="76"/>
      <c r="X4043" s="16">
        <f t="shared" si="1044"/>
        <v>0</v>
      </c>
      <c r="AC4043" s="18">
        <f t="shared" si="1036"/>
        <v>0</v>
      </c>
      <c r="AD4043" s="19">
        <f t="shared" si="1039"/>
        <v>180000</v>
      </c>
      <c r="AE4043" s="21">
        <f t="shared" si="1033"/>
        <v>0</v>
      </c>
      <c r="AF4043" s="20">
        <f t="shared" si="1040"/>
        <v>0</v>
      </c>
      <c r="AG4043" s="20">
        <f t="shared" si="1041"/>
        <v>0</v>
      </c>
      <c r="AH4043" s="20">
        <f t="shared" si="1042"/>
        <v>0</v>
      </c>
      <c r="AI4043" s="20"/>
      <c r="AJ4043" s="20"/>
      <c r="AK4043" s="20">
        <f t="shared" si="1037"/>
        <v>0</v>
      </c>
      <c r="AL4043" s="171"/>
    </row>
    <row r="4044" spans="1:38" ht="15.75" customHeight="1" x14ac:dyDescent="0.25">
      <c r="A4044" s="3">
        <v>2296</v>
      </c>
      <c r="B4044" s="14">
        <f t="shared" si="1045"/>
        <v>3</v>
      </c>
      <c r="C4044" s="9">
        <f>IF(A4044=A4043,C4043,"")</f>
        <v>45590</v>
      </c>
      <c r="D4044" s="3" t="str">
        <f>IF(A4044=A4043,D4043,"")</f>
        <v>Gonzalez Cesar</v>
      </c>
      <c r="E4044" s="14" t="str">
        <f t="shared" si="1043"/>
        <v>2296Gonzalez Cesar3</v>
      </c>
      <c r="J4044" s="14" t="str">
        <f t="shared" si="1038"/>
        <v xml:space="preserve">Service completo. Cambio de aceite y filtros. Control general del vehiculo. Cambiar cuerpo de termostato completo. Cambiar liquido refrigerante. Purgado del circuito de refrigeracion. Sacar tapa de valvulas. Limpieza. Reemplazar juntas. Armado total. Eliminar perdidas de aceite. Cambiar lampara de stop trasera derecha. Cambiar correa poly-v.   </v>
      </c>
      <c r="L4044" s="3">
        <v>1</v>
      </c>
      <c r="M4044" s="10" t="s">
        <v>4544</v>
      </c>
      <c r="N4044" s="3" t="s">
        <v>771</v>
      </c>
      <c r="O4044" s="158">
        <v>1182.6500000000001</v>
      </c>
      <c r="P4044" s="158">
        <v>248.35</v>
      </c>
      <c r="Q4044" s="7">
        <v>1431</v>
      </c>
      <c r="S4044" s="8"/>
      <c r="T4044" s="11">
        <v>1</v>
      </c>
      <c r="U4044" s="158">
        <v>1900.83</v>
      </c>
      <c r="V4044" s="158">
        <v>399.17</v>
      </c>
      <c r="W4044" s="76">
        <v>2300</v>
      </c>
      <c r="X4044" s="16">
        <f t="shared" si="1044"/>
        <v>2300</v>
      </c>
      <c r="AC4044" s="18">
        <f t="shared" si="1036"/>
        <v>0</v>
      </c>
      <c r="AD4044" s="19">
        <f t="shared" si="1039"/>
        <v>180000</v>
      </c>
      <c r="AE4044" s="21">
        <f t="shared" si="1033"/>
        <v>1431</v>
      </c>
      <c r="AF4044" s="20">
        <f t="shared" si="1040"/>
        <v>0</v>
      </c>
      <c r="AG4044" s="20">
        <f t="shared" si="1041"/>
        <v>0</v>
      </c>
      <c r="AH4044" s="20">
        <f t="shared" si="1042"/>
        <v>0</v>
      </c>
      <c r="AI4044" s="20"/>
      <c r="AJ4044" s="20"/>
      <c r="AK4044" s="20">
        <f t="shared" si="1037"/>
        <v>0</v>
      </c>
      <c r="AL4044" s="171"/>
    </row>
    <row r="4045" spans="1:38" ht="15.75" customHeight="1" x14ac:dyDescent="0.25">
      <c r="A4045" s="3">
        <v>2296</v>
      </c>
      <c r="B4045" s="14">
        <f t="shared" si="1045"/>
        <v>4</v>
      </c>
      <c r="C4045" s="9">
        <f>IF(A4045=A4044,C4044,"")</f>
        <v>45590</v>
      </c>
      <c r="D4045" s="3" t="str">
        <f>IF(A4045=A4044,D4044,"")</f>
        <v>Gonzalez Cesar</v>
      </c>
      <c r="E4045" s="14" t="str">
        <f t="shared" si="1043"/>
        <v>2296Gonzalez Cesar4</v>
      </c>
      <c r="J4045" s="14" t="str">
        <f t="shared" si="1038"/>
        <v xml:space="preserve">Service completo. Cambio de aceite y filtros. Control general del vehiculo. Cambiar cuerpo de termostato completo. Cambiar liquido refrigerante. Purgado del circuito de refrigeracion. Sacar tapa de valvulas. Limpieza. Reemplazar juntas. Armado total. Eliminar perdidas de aceite. Cambiar lampara de stop trasera derecha. Cambiar correa poly-v.    </v>
      </c>
      <c r="L4045" s="3">
        <v>1</v>
      </c>
      <c r="M4045" s="10" t="s">
        <v>4545</v>
      </c>
      <c r="N4045" s="3" t="s">
        <v>771</v>
      </c>
      <c r="O4045" s="158">
        <v>814.05</v>
      </c>
      <c r="P4045" s="158">
        <v>170.95</v>
      </c>
      <c r="Q4045" s="7">
        <v>985</v>
      </c>
      <c r="S4045" s="8"/>
      <c r="T4045" s="11">
        <v>1</v>
      </c>
      <c r="U4045" s="158">
        <v>3884.3</v>
      </c>
      <c r="V4045" s="158">
        <v>815.7</v>
      </c>
      <c r="W4045" s="76">
        <v>2000</v>
      </c>
      <c r="X4045" s="16">
        <f t="shared" si="1044"/>
        <v>2000</v>
      </c>
      <c r="AC4045" s="18">
        <f t="shared" si="1036"/>
        <v>0</v>
      </c>
      <c r="AD4045" s="19">
        <f t="shared" si="1039"/>
        <v>180000</v>
      </c>
      <c r="AE4045" s="21">
        <f t="shared" si="1033"/>
        <v>985</v>
      </c>
      <c r="AF4045" s="20">
        <f t="shared" si="1040"/>
        <v>0</v>
      </c>
      <c r="AG4045" s="20">
        <f t="shared" si="1041"/>
        <v>0</v>
      </c>
      <c r="AH4045" s="20">
        <f t="shared" si="1042"/>
        <v>0</v>
      </c>
      <c r="AI4045" s="20"/>
      <c r="AJ4045" s="20"/>
      <c r="AK4045" s="20">
        <f t="shared" si="1037"/>
        <v>0</v>
      </c>
      <c r="AL4045" s="171"/>
    </row>
    <row r="4046" spans="1:38" ht="15.75" customHeight="1" x14ac:dyDescent="0.25">
      <c r="A4046" s="3">
        <v>2297</v>
      </c>
      <c r="B4046" s="14">
        <f t="shared" si="1045"/>
        <v>1</v>
      </c>
      <c r="C4046" s="9">
        <v>45590</v>
      </c>
      <c r="D4046" s="3" t="s">
        <v>2639</v>
      </c>
      <c r="E4046" s="14" t="str">
        <f t="shared" si="1043"/>
        <v>2297Pizzani Nicolas1</v>
      </c>
      <c r="F4046" s="119" t="s">
        <v>2640</v>
      </c>
      <c r="G4046" s="119" t="s">
        <v>2641</v>
      </c>
      <c r="I4046" s="10" t="s">
        <v>4546</v>
      </c>
      <c r="J4046" s="14" t="str">
        <f t="shared" si="1038"/>
        <v>Sacar filtro de aire. Chupar aceite en admision. Desarmar suspension delantera izquierda. Sacar semieje. Reparar con fuelle y bolillero reten nuevo. Armado total. Trasbasado de aceite de caja de velocidad.</v>
      </c>
      <c r="K4046" s="3" t="s">
        <v>4522</v>
      </c>
      <c r="L4046" s="3">
        <v>1</v>
      </c>
      <c r="M4046" s="10" t="s">
        <v>4153</v>
      </c>
      <c r="N4046" s="3" t="s">
        <v>2484</v>
      </c>
      <c r="O4046" s="158">
        <v>6446.29</v>
      </c>
      <c r="P4046" s="158">
        <v>1353.72</v>
      </c>
      <c r="Q4046" s="7">
        <v>7800.01</v>
      </c>
      <c r="S4046" s="8"/>
      <c r="T4046" s="11">
        <v>1</v>
      </c>
      <c r="U4046" s="158">
        <v>9090.91</v>
      </c>
      <c r="V4046" s="158">
        <v>1909.09</v>
      </c>
      <c r="W4046" s="76">
        <v>11000</v>
      </c>
      <c r="X4046" s="16">
        <f t="shared" si="1044"/>
        <v>11000</v>
      </c>
      <c r="Y4046" s="3">
        <v>1</v>
      </c>
      <c r="Z4046" s="114">
        <v>66115.710000000006</v>
      </c>
      <c r="AA4046" s="114">
        <v>13884.29</v>
      </c>
      <c r="AB4046" s="4">
        <v>80000</v>
      </c>
      <c r="AC4046" s="18">
        <f t="shared" si="1036"/>
        <v>80000</v>
      </c>
      <c r="AD4046" s="19">
        <f t="shared" si="1039"/>
        <v>80000</v>
      </c>
      <c r="AE4046" s="21">
        <f t="shared" si="1033"/>
        <v>7800.01</v>
      </c>
      <c r="AF4046" s="20">
        <f t="shared" si="1040"/>
        <v>27800.010000000002</v>
      </c>
      <c r="AG4046" s="20">
        <f t="shared" si="1041"/>
        <v>36000</v>
      </c>
      <c r="AH4046" s="20">
        <f t="shared" si="1042"/>
        <v>80000</v>
      </c>
      <c r="AI4046" s="20"/>
      <c r="AJ4046" s="20"/>
      <c r="AK4046" s="20">
        <f t="shared" si="1037"/>
        <v>116000</v>
      </c>
      <c r="AL4046" s="171"/>
    </row>
    <row r="4047" spans="1:38" ht="15.75" customHeight="1" x14ac:dyDescent="0.25">
      <c r="A4047" s="3">
        <v>2297</v>
      </c>
      <c r="B4047" s="14">
        <f t="shared" si="1045"/>
        <v>2</v>
      </c>
      <c r="C4047" s="9">
        <f>IF(A4047=A4046,C4046,"")</f>
        <v>45590</v>
      </c>
      <c r="D4047" s="3" t="str">
        <f>IF(A4047=A4046,D4046,"")</f>
        <v>Pizzani Nicolas</v>
      </c>
      <c r="E4047" s="14" t="str">
        <f t="shared" si="1043"/>
        <v>2297Pizzani Nicolas2</v>
      </c>
      <c r="J4047" s="14" t="str">
        <f t="shared" si="1038"/>
        <v xml:space="preserve">Sacar filtro de aire. Chupar aceite en admision. Desarmar suspension delantera izquierda. Sacar semieje. Reparar con fuelle y bolillero reten nuevo. Armado total. Trasbasado de aceite de caja de velocidad. </v>
      </c>
      <c r="L4047" s="3">
        <v>1</v>
      </c>
      <c r="M4047" s="10" t="s">
        <v>4547</v>
      </c>
      <c r="N4047" s="3" t="s">
        <v>2484</v>
      </c>
      <c r="O4047" s="158">
        <v>16528.919999999998</v>
      </c>
      <c r="P4047" s="158">
        <v>3471.08</v>
      </c>
      <c r="Q4047" s="7">
        <v>20000</v>
      </c>
      <c r="S4047" s="8"/>
      <c r="T4047" s="11">
        <v>1</v>
      </c>
      <c r="U4047" s="158">
        <v>20661.16</v>
      </c>
      <c r="V4047" s="158">
        <v>4338.84</v>
      </c>
      <c r="W4047" s="76">
        <v>25000</v>
      </c>
      <c r="X4047" s="16">
        <f t="shared" si="1044"/>
        <v>25000</v>
      </c>
      <c r="AC4047" s="18">
        <f t="shared" si="1036"/>
        <v>0</v>
      </c>
      <c r="AD4047" s="19">
        <f t="shared" si="1039"/>
        <v>80000</v>
      </c>
      <c r="AE4047" s="21">
        <f t="shared" si="1033"/>
        <v>20000</v>
      </c>
      <c r="AF4047" s="20">
        <f t="shared" si="1040"/>
        <v>0</v>
      </c>
      <c r="AG4047" s="20">
        <f t="shared" si="1041"/>
        <v>0</v>
      </c>
      <c r="AH4047" s="20">
        <f t="shared" si="1042"/>
        <v>0</v>
      </c>
      <c r="AI4047" s="20"/>
      <c r="AJ4047" s="20"/>
      <c r="AK4047" s="20">
        <f t="shared" si="1037"/>
        <v>0</v>
      </c>
      <c r="AL4047" s="171"/>
    </row>
    <row r="4048" spans="1:38" ht="15.75" customHeight="1" x14ac:dyDescent="0.25">
      <c r="A4048" s="3">
        <v>2298</v>
      </c>
      <c r="B4048" s="14">
        <f t="shared" si="1045"/>
        <v>1</v>
      </c>
      <c r="C4048" s="9">
        <v>45591</v>
      </c>
      <c r="D4048" s="3" t="s">
        <v>468</v>
      </c>
      <c r="E4048" s="14" t="str">
        <f t="shared" si="1043"/>
        <v>2298Mansuino Walter1</v>
      </c>
      <c r="F4048" s="119" t="s">
        <v>4144</v>
      </c>
      <c r="G4048" s="119" t="s">
        <v>2402</v>
      </c>
      <c r="I4048" s="10" t="s">
        <v>4556</v>
      </c>
      <c r="J4048" s="14" t="str">
        <f t="shared" si="1038"/>
        <v>Sacar electroventilador completo. Controlar fucnionamiento. Reemplazar por electroventilador nuevo. Cambiar ficha de corriente de electroventilador. Soldar, aislar. Colocar electroventilador, control de funcionamiento del mismo. Agregar liquido refrigerante motor.</v>
      </c>
      <c r="K4048" s="3" t="s">
        <v>1665</v>
      </c>
      <c r="L4048" s="3">
        <v>1</v>
      </c>
      <c r="M4048" s="10" t="s">
        <v>2479</v>
      </c>
      <c r="N4048" s="3" t="s">
        <v>734</v>
      </c>
      <c r="O4048" s="158">
        <v>85950.42</v>
      </c>
      <c r="P4048" s="158">
        <v>18049.580000000002</v>
      </c>
      <c r="Q4048" s="7">
        <v>104000</v>
      </c>
      <c r="S4048" s="8"/>
      <c r="T4048" s="11">
        <v>1</v>
      </c>
      <c r="U4048" s="158">
        <v>107438.02</v>
      </c>
      <c r="V4048" s="158">
        <v>22561.98</v>
      </c>
      <c r="W4048" s="76">
        <v>130000</v>
      </c>
      <c r="X4048" s="16">
        <f t="shared" si="1044"/>
        <v>130000</v>
      </c>
      <c r="Y4048" s="3">
        <v>1</v>
      </c>
      <c r="AB4048" s="4">
        <v>76000</v>
      </c>
      <c r="AC4048" s="18">
        <f t="shared" si="1036"/>
        <v>76000</v>
      </c>
      <c r="AD4048" s="19">
        <f t="shared" si="1039"/>
        <v>76000</v>
      </c>
      <c r="AE4048" s="21">
        <f t="shared" si="1033"/>
        <v>104000</v>
      </c>
      <c r="AF4048" s="20">
        <f t="shared" si="1040"/>
        <v>115098.22</v>
      </c>
      <c r="AG4048" s="20">
        <f t="shared" si="1041"/>
        <v>159000</v>
      </c>
      <c r="AH4048" s="20">
        <f t="shared" si="1042"/>
        <v>76000</v>
      </c>
      <c r="AI4048" s="20"/>
      <c r="AJ4048" s="20"/>
      <c r="AK4048" s="20">
        <f t="shared" si="1037"/>
        <v>235000</v>
      </c>
      <c r="AL4048" s="171"/>
    </row>
    <row r="4049" spans="1:38" ht="15.75" customHeight="1" x14ac:dyDescent="0.25">
      <c r="A4049" s="3">
        <v>2298</v>
      </c>
      <c r="B4049" s="14">
        <f t="shared" si="1045"/>
        <v>2</v>
      </c>
      <c r="C4049" s="9">
        <f>IF(A4049=A4048,C4048,"")</f>
        <v>45591</v>
      </c>
      <c r="D4049" s="3" t="str">
        <f>IF(A4049=A4048,D4048,"")</f>
        <v>Mansuino Walter</v>
      </c>
      <c r="E4049" s="14" t="str">
        <f t="shared" si="1043"/>
        <v>2298Mansuino Walter2</v>
      </c>
      <c r="J4049" s="14" t="str">
        <f t="shared" si="1038"/>
        <v xml:space="preserve">Sacar electroventilador completo. Controlar fucnionamiento. Reemplazar por electroventilador nuevo. Cambiar ficha de corriente de electroventilador. Soldar, aislar. Colocar electroventilador, control de funcionamiento del mismo. Agregar liquido refrigerante motor. </v>
      </c>
      <c r="L4049" s="3">
        <v>1</v>
      </c>
      <c r="M4049" s="10" t="s">
        <v>4557</v>
      </c>
      <c r="N4049" s="3" t="s">
        <v>3164</v>
      </c>
      <c r="O4049" s="158">
        <v>2028.28</v>
      </c>
      <c r="P4049" s="158">
        <v>425.94</v>
      </c>
      <c r="Q4049" s="7">
        <v>2454.2199999999998</v>
      </c>
      <c r="S4049" s="8"/>
      <c r="T4049" s="11">
        <v>1</v>
      </c>
      <c r="U4049" s="158">
        <v>2892.57</v>
      </c>
      <c r="V4049" s="158">
        <v>607.42999999999995</v>
      </c>
      <c r="W4049" s="76">
        <v>3500</v>
      </c>
      <c r="X4049" s="16">
        <f t="shared" si="1044"/>
        <v>3500</v>
      </c>
      <c r="AC4049" s="18">
        <f t="shared" si="1036"/>
        <v>0</v>
      </c>
      <c r="AD4049" s="19">
        <f t="shared" si="1039"/>
        <v>76000</v>
      </c>
      <c r="AE4049" s="21">
        <f t="shared" si="1033"/>
        <v>2454.2199999999998</v>
      </c>
      <c r="AF4049" s="20">
        <f t="shared" si="1040"/>
        <v>0</v>
      </c>
      <c r="AG4049" s="20">
        <f t="shared" si="1041"/>
        <v>0</v>
      </c>
      <c r="AH4049" s="20">
        <f t="shared" si="1042"/>
        <v>0</v>
      </c>
      <c r="AI4049" s="20"/>
      <c r="AJ4049" s="20"/>
      <c r="AK4049" s="20">
        <f t="shared" si="1037"/>
        <v>0</v>
      </c>
      <c r="AL4049" s="171"/>
    </row>
    <row r="4050" spans="1:38" ht="15.75" customHeight="1" x14ac:dyDescent="0.25">
      <c r="A4050" s="3">
        <v>2298</v>
      </c>
      <c r="B4050" s="14">
        <f t="shared" si="1045"/>
        <v>3</v>
      </c>
      <c r="C4050" s="9">
        <v>45591</v>
      </c>
      <c r="D4050" s="3" t="s">
        <v>468</v>
      </c>
      <c r="E4050" s="14" t="str">
        <f t="shared" si="1043"/>
        <v>2298Mansuino Walter3</v>
      </c>
      <c r="J4050" s="14" t="str">
        <f t="shared" si="1038"/>
        <v xml:space="preserve">Sacar electroventilador completo. Controlar fucnionamiento. Reemplazar por electroventilador nuevo. Cambiar ficha de corriente de electroventilador. Soldar, aislar. Colocar electroventilador, control de funcionamiento del mismo. Agregar liquido refrigerante motor.  </v>
      </c>
      <c r="L4050" s="3">
        <v>1</v>
      </c>
      <c r="M4050" s="10" t="s">
        <v>1970</v>
      </c>
      <c r="N4050" s="3" t="s">
        <v>771</v>
      </c>
      <c r="O4050" s="158">
        <v>7143.81</v>
      </c>
      <c r="P4050" s="158">
        <v>1500.19</v>
      </c>
      <c r="Q4050" s="7">
        <v>8644</v>
      </c>
      <c r="S4050" s="8"/>
      <c r="T4050" s="11">
        <v>1.5</v>
      </c>
      <c r="U4050" s="158">
        <v>14049.59</v>
      </c>
      <c r="V4050" s="158">
        <v>2950.41</v>
      </c>
      <c r="W4050" s="76">
        <v>17000</v>
      </c>
      <c r="X4050" s="16">
        <f t="shared" si="1044"/>
        <v>25500</v>
      </c>
      <c r="AC4050" s="18">
        <f t="shared" si="1036"/>
        <v>0</v>
      </c>
      <c r="AD4050" s="19">
        <f t="shared" si="1039"/>
        <v>76000</v>
      </c>
      <c r="AE4050" s="21">
        <f t="shared" si="1033"/>
        <v>12966</v>
      </c>
      <c r="AF4050" s="20">
        <f t="shared" si="1040"/>
        <v>0</v>
      </c>
      <c r="AG4050" s="20">
        <f t="shared" si="1041"/>
        <v>0</v>
      </c>
      <c r="AH4050" s="20">
        <f t="shared" si="1042"/>
        <v>0</v>
      </c>
      <c r="AI4050" s="20"/>
      <c r="AJ4050" s="20"/>
      <c r="AK4050" s="20">
        <f t="shared" si="1037"/>
        <v>0</v>
      </c>
      <c r="AL4050" s="171"/>
    </row>
    <row r="4051" spans="1:38" ht="15.75" customHeight="1" x14ac:dyDescent="0.25">
      <c r="A4051" s="3">
        <v>2299</v>
      </c>
      <c r="B4051" s="14">
        <f t="shared" si="1045"/>
        <v>1</v>
      </c>
      <c r="C4051" s="9">
        <v>45591</v>
      </c>
      <c r="D4051" s="3" t="s">
        <v>2639</v>
      </c>
      <c r="E4051" s="14" t="str">
        <f t="shared" si="1043"/>
        <v>2299Pizzani Nicolas1</v>
      </c>
      <c r="F4051" s="119" t="s">
        <v>4549</v>
      </c>
      <c r="G4051" s="119" t="s">
        <v>4550</v>
      </c>
      <c r="I4051" s="10" t="s">
        <v>4617</v>
      </c>
      <c r="J4051" s="14" t="str">
        <f t="shared" si="1038"/>
        <v>Cambiar manguera de tapa de cilindros a calefaccion. Colocar abrazadera en la misma. Cambiar juego de bujias.</v>
      </c>
      <c r="K4051" s="3" t="s">
        <v>4522</v>
      </c>
      <c r="L4051" s="3">
        <v>1</v>
      </c>
      <c r="M4051" s="10" t="s">
        <v>4551</v>
      </c>
      <c r="N4051" s="3" t="s">
        <v>771</v>
      </c>
      <c r="O4051" s="158">
        <v>727.28</v>
      </c>
      <c r="P4051" s="158">
        <v>152.72</v>
      </c>
      <c r="Q4051" s="7">
        <v>880</v>
      </c>
      <c r="S4051" s="8" t="s">
        <v>4552</v>
      </c>
      <c r="T4051" s="11">
        <v>1</v>
      </c>
      <c r="U4051" s="158">
        <v>1322.32</v>
      </c>
      <c r="V4051" s="158">
        <v>277.68</v>
      </c>
      <c r="W4051" s="76">
        <v>1600</v>
      </c>
      <c r="X4051" s="16">
        <f t="shared" si="1044"/>
        <v>1600</v>
      </c>
      <c r="Y4051" s="3">
        <v>1</v>
      </c>
      <c r="AB4051" s="4">
        <v>60000</v>
      </c>
      <c r="AC4051" s="18">
        <f t="shared" si="1036"/>
        <v>60000</v>
      </c>
      <c r="AD4051" s="19">
        <f t="shared" si="1039"/>
        <v>60000</v>
      </c>
      <c r="AE4051" s="21">
        <f t="shared" si="1033"/>
        <v>880</v>
      </c>
      <c r="AF4051" s="20">
        <f t="shared" si="1040"/>
        <v>7888.6</v>
      </c>
      <c r="AG4051" s="20">
        <f t="shared" si="1041"/>
        <v>31100</v>
      </c>
      <c r="AH4051" s="20">
        <f t="shared" si="1042"/>
        <v>60000</v>
      </c>
      <c r="AI4051" s="20"/>
      <c r="AJ4051" s="20"/>
      <c r="AK4051" s="20">
        <f t="shared" si="1037"/>
        <v>91100</v>
      </c>
      <c r="AL4051" s="171"/>
    </row>
    <row r="4052" spans="1:38" ht="15.75" customHeight="1" x14ac:dyDescent="0.25">
      <c r="A4052" s="3">
        <v>2299</v>
      </c>
      <c r="B4052" s="14">
        <f t="shared" si="1045"/>
        <v>2</v>
      </c>
      <c r="C4052" s="9">
        <f>IF(A4052=A4051,C4051,"")</f>
        <v>45591</v>
      </c>
      <c r="D4052" s="3" t="str">
        <f>IF(A4052=A4051,D4051,"")</f>
        <v>Pizzani Nicolas</v>
      </c>
      <c r="E4052" s="14" t="str">
        <f t="shared" si="1043"/>
        <v>2299Pizzani Nicolas2</v>
      </c>
      <c r="J4052" s="14" t="str">
        <f t="shared" si="1038"/>
        <v xml:space="preserve">Cambiar manguera de tapa de cilindros a calefaccion. Colocar abrazadera en la misma. Cambiar juego de bujias. </v>
      </c>
      <c r="L4052" s="3">
        <v>1</v>
      </c>
      <c r="M4052" s="10" t="s">
        <v>4359</v>
      </c>
      <c r="N4052" s="3" t="s">
        <v>2484</v>
      </c>
      <c r="O4052" s="158">
        <v>1660</v>
      </c>
      <c r="P4052" s="158">
        <v>348.6</v>
      </c>
      <c r="Q4052" s="7">
        <v>2008.6</v>
      </c>
      <c r="S4052" s="8"/>
      <c r="T4052" s="11">
        <v>1</v>
      </c>
      <c r="U4052" s="158">
        <v>2892.57</v>
      </c>
      <c r="V4052" s="158">
        <v>607.42999999999995</v>
      </c>
      <c r="W4052" s="76">
        <v>3500</v>
      </c>
      <c r="X4052" s="16">
        <f t="shared" si="1044"/>
        <v>3500</v>
      </c>
      <c r="AC4052" s="18">
        <f t="shared" si="1036"/>
        <v>0</v>
      </c>
      <c r="AD4052" s="19">
        <f t="shared" si="1039"/>
        <v>60000</v>
      </c>
      <c r="AE4052" s="21">
        <f t="shared" si="1033"/>
        <v>2008.6</v>
      </c>
      <c r="AF4052" s="20">
        <f t="shared" si="1040"/>
        <v>0</v>
      </c>
      <c r="AG4052" s="20">
        <f t="shared" si="1041"/>
        <v>0</v>
      </c>
      <c r="AH4052" s="20">
        <f t="shared" si="1042"/>
        <v>0</v>
      </c>
      <c r="AI4052" s="20"/>
      <c r="AJ4052" s="20"/>
      <c r="AK4052" s="20">
        <f t="shared" si="1037"/>
        <v>0</v>
      </c>
      <c r="AL4052" s="171"/>
    </row>
    <row r="4053" spans="1:38" ht="15.75" customHeight="1" x14ac:dyDescent="0.25">
      <c r="A4053" s="3">
        <v>2299</v>
      </c>
      <c r="B4053" s="14">
        <f t="shared" si="1045"/>
        <v>3</v>
      </c>
      <c r="C4053" s="9">
        <v>45591</v>
      </c>
      <c r="D4053" s="3" t="s">
        <v>2639</v>
      </c>
      <c r="E4053" s="14" t="str">
        <f t="shared" si="1043"/>
        <v>2299Pizzani Nicolas3</v>
      </c>
      <c r="J4053" s="14" t="str">
        <f t="shared" si="1038"/>
        <v xml:space="preserve">Cambiar manguera de tapa de cilindros a calefaccion. Colocar abrazadera en la misma. Cambiar juego de bujias.  </v>
      </c>
      <c r="L4053" s="3">
        <v>1</v>
      </c>
      <c r="M4053" s="10" t="s">
        <v>2222</v>
      </c>
      <c r="N4053" s="3" t="s">
        <v>771</v>
      </c>
      <c r="O4053" s="158">
        <v>4132.24</v>
      </c>
      <c r="P4053" s="158">
        <v>867.76</v>
      </c>
      <c r="Q4053" s="7">
        <v>5000</v>
      </c>
      <c r="S4053" s="8"/>
      <c r="T4053" s="11">
        <v>4</v>
      </c>
      <c r="W4053" s="76">
        <v>6500</v>
      </c>
      <c r="X4053" s="16">
        <f t="shared" si="1044"/>
        <v>26000</v>
      </c>
      <c r="AC4053" s="18">
        <f t="shared" si="1036"/>
        <v>0</v>
      </c>
      <c r="AD4053" s="19">
        <f t="shared" si="1039"/>
        <v>60000</v>
      </c>
      <c r="AE4053" s="21">
        <f t="shared" si="1033"/>
        <v>20000</v>
      </c>
      <c r="AF4053" s="20">
        <f t="shared" si="1040"/>
        <v>0</v>
      </c>
      <c r="AG4053" s="20">
        <f t="shared" si="1041"/>
        <v>0</v>
      </c>
      <c r="AH4053" s="20">
        <f t="shared" si="1042"/>
        <v>0</v>
      </c>
      <c r="AI4053" s="20"/>
      <c r="AJ4053" s="20"/>
      <c r="AK4053" s="20">
        <f t="shared" si="1037"/>
        <v>0</v>
      </c>
      <c r="AL4053" s="171"/>
    </row>
    <row r="4054" spans="1:38" ht="15.75" customHeight="1" x14ac:dyDescent="0.25">
      <c r="A4054" s="3">
        <v>2300</v>
      </c>
      <c r="B4054" s="14">
        <f t="shared" si="1045"/>
        <v>1</v>
      </c>
      <c r="C4054" s="9">
        <v>45591</v>
      </c>
      <c r="D4054" s="3" t="s">
        <v>1756</v>
      </c>
      <c r="E4054" s="14" t="str">
        <f t="shared" si="1043"/>
        <v>2300Weizur1</v>
      </c>
      <c r="F4054" s="119" t="s">
        <v>1757</v>
      </c>
      <c r="G4054" s="119" t="s">
        <v>1488</v>
      </c>
      <c r="H4054" s="119">
        <v>312810</v>
      </c>
      <c r="I4054" s="10" t="s">
        <v>3540</v>
      </c>
      <c r="J4054" s="14" t="str">
        <f t="shared" si="1038"/>
        <v>Service completo. Cambio de aceite y filtros. Control general del vehiculo. Cambiar juego de bujias.</v>
      </c>
      <c r="K4054" s="3" t="s">
        <v>4522</v>
      </c>
      <c r="L4054" s="3">
        <v>1</v>
      </c>
      <c r="M4054" s="10" t="s">
        <v>918</v>
      </c>
      <c r="N4054" s="3" t="s">
        <v>771</v>
      </c>
      <c r="O4054" s="158">
        <v>32725</v>
      </c>
      <c r="P4054" s="158">
        <v>3872.25</v>
      </c>
      <c r="Q4054" s="7">
        <v>36597.25</v>
      </c>
      <c r="S4054" s="8"/>
      <c r="T4054" s="11">
        <v>1</v>
      </c>
      <c r="U4054" s="158">
        <v>45454.55</v>
      </c>
      <c r="V4054" s="158">
        <v>9545.4500000000007</v>
      </c>
      <c r="W4054" s="76">
        <v>55000</v>
      </c>
      <c r="X4054" s="16">
        <f t="shared" si="1044"/>
        <v>55000</v>
      </c>
      <c r="Y4054" s="3">
        <v>1</v>
      </c>
      <c r="Z4054" s="114">
        <v>82644.63</v>
      </c>
      <c r="AA4054" s="114">
        <v>17355.37</v>
      </c>
      <c r="AB4054" s="4">
        <v>100000</v>
      </c>
      <c r="AC4054" s="18">
        <f t="shared" si="1036"/>
        <v>100000</v>
      </c>
      <c r="AD4054" s="19">
        <f t="shared" si="1039"/>
        <v>100000</v>
      </c>
      <c r="AE4054" s="21">
        <f t="shared" si="1033"/>
        <v>36597.25</v>
      </c>
      <c r="AF4054" s="20">
        <f t="shared" si="1040"/>
        <v>47223.09</v>
      </c>
      <c r="AG4054" s="20">
        <f t="shared" si="1041"/>
        <v>142200</v>
      </c>
      <c r="AH4054" s="20">
        <f t="shared" si="1042"/>
        <v>100000</v>
      </c>
      <c r="AI4054" s="20"/>
      <c r="AJ4054" s="20"/>
      <c r="AK4054" s="20">
        <f t="shared" si="1037"/>
        <v>242200</v>
      </c>
      <c r="AL4054" s="171">
        <v>92</v>
      </c>
    </row>
    <row r="4055" spans="1:38" ht="15.75" customHeight="1" x14ac:dyDescent="0.25">
      <c r="A4055" s="3">
        <v>2300</v>
      </c>
      <c r="B4055" s="14">
        <f t="shared" si="1045"/>
        <v>2</v>
      </c>
      <c r="C4055" s="9">
        <f>IF(A4055=A4054,C4054,"")</f>
        <v>45591</v>
      </c>
      <c r="D4055" s="3" t="str">
        <f>IF(A4055=A4054,D4054,"")</f>
        <v>Weizur</v>
      </c>
      <c r="E4055" s="14" t="str">
        <f t="shared" si="1043"/>
        <v>2300Weizur2</v>
      </c>
      <c r="J4055" s="14" t="str">
        <f t="shared" si="1038"/>
        <v xml:space="preserve">Service completo. Cambio de aceite y filtros. Control general del vehiculo. Cambiar juego de bujias. </v>
      </c>
      <c r="L4055" s="3">
        <v>1</v>
      </c>
      <c r="M4055" s="10" t="s">
        <v>728</v>
      </c>
      <c r="N4055" s="3" t="s">
        <v>771</v>
      </c>
      <c r="O4055" s="158">
        <v>2996.57</v>
      </c>
      <c r="P4055" s="158">
        <v>629.27</v>
      </c>
      <c r="Q4055" s="7">
        <v>3625.84</v>
      </c>
      <c r="S4055" s="8"/>
      <c r="T4055" s="11">
        <v>4</v>
      </c>
      <c r="U4055" s="158">
        <v>10743.81</v>
      </c>
      <c r="V4055" s="158">
        <v>2256.19</v>
      </c>
      <c r="W4055" s="76">
        <v>13000</v>
      </c>
      <c r="X4055" s="16">
        <f t="shared" si="1044"/>
        <v>52000</v>
      </c>
      <c r="AC4055" s="18">
        <f t="shared" si="1036"/>
        <v>0</v>
      </c>
      <c r="AD4055" s="19">
        <f t="shared" si="1039"/>
        <v>100000</v>
      </c>
      <c r="AE4055" s="21">
        <f t="shared" si="1033"/>
        <v>14503.36</v>
      </c>
      <c r="AF4055" s="20">
        <f t="shared" si="1040"/>
        <v>0</v>
      </c>
      <c r="AG4055" s="20">
        <f t="shared" si="1041"/>
        <v>0</v>
      </c>
      <c r="AH4055" s="20">
        <f t="shared" si="1042"/>
        <v>0</v>
      </c>
      <c r="AI4055" s="20"/>
      <c r="AJ4055" s="20"/>
      <c r="AK4055" s="20">
        <f t="shared" si="1037"/>
        <v>0</v>
      </c>
      <c r="AL4055" s="171"/>
    </row>
    <row r="4056" spans="1:38" ht="15.75" customHeight="1" x14ac:dyDescent="0.25">
      <c r="A4056" s="3">
        <v>2300</v>
      </c>
      <c r="B4056" s="14">
        <f t="shared" si="1045"/>
        <v>3</v>
      </c>
      <c r="C4056" s="9">
        <f>IF(A4056=A4055,C4055,"")</f>
        <v>45591</v>
      </c>
      <c r="D4056" s="3" t="str">
        <f>IF(A4056=A4055,D4055,"")</f>
        <v>Weizur</v>
      </c>
      <c r="E4056" s="14" t="str">
        <f t="shared" si="1043"/>
        <v>2300Weizur3</v>
      </c>
      <c r="J4056" s="14" t="str">
        <f t="shared" si="1038"/>
        <v xml:space="preserve">Service completo. Cambio de aceite y filtros. Control general del vehiculo. Cambiar juego de bujias.  </v>
      </c>
      <c r="L4056" s="3">
        <v>1</v>
      </c>
      <c r="M4056" s="10" t="s">
        <v>2222</v>
      </c>
      <c r="N4056" s="3" t="s">
        <v>771</v>
      </c>
      <c r="O4056" s="158">
        <v>5785.13</v>
      </c>
      <c r="P4056" s="158">
        <v>1214.8699999999999</v>
      </c>
      <c r="Q4056" s="7">
        <v>7000</v>
      </c>
      <c r="S4056" s="8"/>
      <c r="T4056" s="11">
        <v>4</v>
      </c>
      <c r="U4056" s="158">
        <v>7272.73</v>
      </c>
      <c r="V4056" s="158">
        <v>1527.27</v>
      </c>
      <c r="W4056" s="76">
        <v>8800</v>
      </c>
      <c r="X4056" s="16">
        <f t="shared" si="1044"/>
        <v>35200</v>
      </c>
      <c r="AC4056" s="18">
        <f t="shared" si="1036"/>
        <v>0</v>
      </c>
      <c r="AD4056" s="19">
        <f t="shared" si="1039"/>
        <v>100000</v>
      </c>
      <c r="AE4056" s="21">
        <f t="shared" si="1033"/>
        <v>28000</v>
      </c>
      <c r="AF4056" s="20">
        <f t="shared" si="1040"/>
        <v>0</v>
      </c>
      <c r="AG4056" s="20">
        <f t="shared" si="1041"/>
        <v>0</v>
      </c>
      <c r="AH4056" s="20">
        <f t="shared" si="1042"/>
        <v>0</v>
      </c>
      <c r="AI4056" s="20"/>
      <c r="AJ4056" s="20"/>
      <c r="AK4056" s="20">
        <f t="shared" si="1037"/>
        <v>0</v>
      </c>
      <c r="AL4056" s="171"/>
    </row>
    <row r="4057" spans="1:38" ht="15.75" customHeight="1" x14ac:dyDescent="0.25">
      <c r="A4057" s="3">
        <v>2301</v>
      </c>
      <c r="B4057" s="14">
        <f t="shared" si="1045"/>
        <v>1</v>
      </c>
      <c r="C4057" s="9">
        <v>45593</v>
      </c>
      <c r="D4057" s="3" t="s">
        <v>365</v>
      </c>
      <c r="E4057" s="14" t="str">
        <f t="shared" si="1043"/>
        <v>2301Garay Jorge1</v>
      </c>
      <c r="F4057" s="119" t="s">
        <v>3475</v>
      </c>
      <c r="G4057" s="119" t="s">
        <v>1547</v>
      </c>
      <c r="H4057" s="119">
        <v>140709</v>
      </c>
      <c r="I4057" s="10" t="s">
        <v>2566</v>
      </c>
      <c r="J4057" s="14" t="str">
        <f t="shared" si="1038"/>
        <v xml:space="preserve">Service completo. Cambio de aceite y filtros. Control general del vehiculo. </v>
      </c>
      <c r="K4057" s="3" t="s">
        <v>4522</v>
      </c>
      <c r="L4057" s="3">
        <v>1</v>
      </c>
      <c r="M4057" s="10" t="s">
        <v>918</v>
      </c>
      <c r="N4057" s="3" t="s">
        <v>771</v>
      </c>
      <c r="O4057" s="158">
        <v>49980</v>
      </c>
      <c r="P4057" s="158">
        <v>10765.8</v>
      </c>
      <c r="Q4057" s="7">
        <v>60475.8</v>
      </c>
      <c r="S4057" s="8"/>
      <c r="T4057" s="11">
        <v>1</v>
      </c>
      <c r="U4057" s="158">
        <v>69421.490000000005</v>
      </c>
      <c r="V4057" s="158">
        <v>14578.51</v>
      </c>
      <c r="W4057" s="76">
        <v>84000</v>
      </c>
      <c r="X4057" s="16">
        <f t="shared" si="1044"/>
        <v>84000</v>
      </c>
      <c r="Y4057" s="3">
        <v>1</v>
      </c>
      <c r="Z4057" s="114">
        <v>61983.48</v>
      </c>
      <c r="AA4057" s="114">
        <v>13016.52</v>
      </c>
      <c r="AB4057" s="4">
        <v>75000</v>
      </c>
      <c r="AC4057" s="18">
        <f t="shared" si="1036"/>
        <v>75000</v>
      </c>
      <c r="AD4057" s="19">
        <f t="shared" si="1039"/>
        <v>75000</v>
      </c>
      <c r="AE4057" s="21">
        <f t="shared" ref="AE4057:AE4120" si="1046">+(Q4057)*T4057</f>
        <v>60475.8</v>
      </c>
      <c r="AF4057" s="20">
        <f t="shared" si="1040"/>
        <v>66504.510000000009</v>
      </c>
      <c r="AG4057" s="20">
        <f t="shared" si="1041"/>
        <v>160000</v>
      </c>
      <c r="AH4057" s="20">
        <f t="shared" si="1042"/>
        <v>75000</v>
      </c>
      <c r="AI4057" s="20"/>
      <c r="AJ4057" s="20"/>
      <c r="AK4057" s="20">
        <f t="shared" si="1037"/>
        <v>235000</v>
      </c>
      <c r="AL4057" s="171"/>
    </row>
    <row r="4058" spans="1:38" ht="15.75" customHeight="1" x14ac:dyDescent="0.25">
      <c r="A4058" s="3">
        <v>2301</v>
      </c>
      <c r="B4058" s="14">
        <f t="shared" si="1045"/>
        <v>2</v>
      </c>
      <c r="C4058" s="9">
        <f>IF(A4058=A4057,C4057,"")</f>
        <v>45593</v>
      </c>
      <c r="D4058" s="3" t="str">
        <f>IF(A4058=A4057,D4057,"")</f>
        <v>Garay Jorge</v>
      </c>
      <c r="E4058" s="14" t="str">
        <f t="shared" si="1043"/>
        <v>2301Garay Jorge2</v>
      </c>
      <c r="J4058" s="14" t="str">
        <f t="shared" si="1038"/>
        <v xml:space="preserve">Service completo. Cambio de aceite y filtros. Control general del vehiculo.  </v>
      </c>
      <c r="L4058" s="3">
        <v>1</v>
      </c>
      <c r="M4058" s="10" t="s">
        <v>222</v>
      </c>
      <c r="N4058" s="3" t="s">
        <v>771</v>
      </c>
      <c r="O4058" s="158">
        <v>4982.41</v>
      </c>
      <c r="P4058" s="158">
        <v>1046.3</v>
      </c>
      <c r="Q4058" s="7">
        <v>6028.71</v>
      </c>
      <c r="S4058" s="8"/>
      <c r="T4058" s="11">
        <v>4</v>
      </c>
      <c r="U4058" s="158">
        <v>14876.04</v>
      </c>
      <c r="V4058" s="158">
        <v>3123.96</v>
      </c>
      <c r="W4058" s="76">
        <v>19000</v>
      </c>
      <c r="X4058" s="16">
        <f t="shared" si="1044"/>
        <v>76000</v>
      </c>
      <c r="AC4058" s="18">
        <f t="shared" si="1036"/>
        <v>0</v>
      </c>
      <c r="AD4058" s="19">
        <f t="shared" si="1039"/>
        <v>75000</v>
      </c>
      <c r="AE4058" s="21">
        <f t="shared" si="1046"/>
        <v>24114.84</v>
      </c>
      <c r="AF4058" s="20">
        <f t="shared" si="1040"/>
        <v>0</v>
      </c>
      <c r="AG4058" s="20">
        <f t="shared" si="1041"/>
        <v>0</v>
      </c>
      <c r="AH4058" s="20">
        <f t="shared" si="1042"/>
        <v>0</v>
      </c>
      <c r="AI4058" s="20"/>
      <c r="AJ4058" s="20"/>
      <c r="AK4058" s="20">
        <f t="shared" si="1037"/>
        <v>0</v>
      </c>
      <c r="AL4058" s="171"/>
    </row>
    <row r="4059" spans="1:38" ht="15.75" customHeight="1" x14ac:dyDescent="0.25">
      <c r="A4059" s="3">
        <v>2302</v>
      </c>
      <c r="B4059" s="14">
        <f t="shared" si="1045"/>
        <v>1</v>
      </c>
      <c r="C4059" s="9">
        <v>45593</v>
      </c>
      <c r="D4059" s="3" t="s">
        <v>4553</v>
      </c>
      <c r="E4059" s="14" t="str">
        <f t="shared" si="1043"/>
        <v>2302Manito Roxana1</v>
      </c>
      <c r="F4059" s="119" t="s">
        <v>1118</v>
      </c>
      <c r="G4059" s="119" t="s">
        <v>999</v>
      </c>
      <c r="H4059" s="119">
        <v>76198</v>
      </c>
      <c r="I4059" s="10" t="s">
        <v>2566</v>
      </c>
      <c r="J4059" s="14" t="str">
        <f t="shared" si="1038"/>
        <v xml:space="preserve">Service completo. Cambio de aceite y filtros. Control general del vehiculo. </v>
      </c>
      <c r="K4059" s="3" t="s">
        <v>1512</v>
      </c>
      <c r="L4059" s="3">
        <v>1</v>
      </c>
      <c r="M4059" s="10" t="s">
        <v>918</v>
      </c>
      <c r="N4059" s="3" t="s">
        <v>771</v>
      </c>
      <c r="O4059" s="158">
        <v>23800</v>
      </c>
      <c r="P4059" s="158">
        <v>4998</v>
      </c>
      <c r="Q4059" s="7">
        <v>28798</v>
      </c>
      <c r="S4059" s="8"/>
      <c r="T4059" s="11">
        <v>1</v>
      </c>
      <c r="U4059" s="158">
        <v>33057.86</v>
      </c>
      <c r="V4059" s="158">
        <v>6942.14</v>
      </c>
      <c r="W4059" s="76">
        <v>40000</v>
      </c>
      <c r="X4059" s="16">
        <f t="shared" si="1044"/>
        <v>40000</v>
      </c>
      <c r="Y4059" s="3">
        <v>1</v>
      </c>
      <c r="Z4059" s="114">
        <v>61983.48</v>
      </c>
      <c r="AA4059" s="114">
        <v>13016.52</v>
      </c>
      <c r="AB4059" s="4">
        <v>75000</v>
      </c>
      <c r="AC4059" s="18">
        <f t="shared" si="1036"/>
        <v>75000</v>
      </c>
      <c r="AD4059" s="19">
        <f t="shared" si="1039"/>
        <v>75000</v>
      </c>
      <c r="AE4059" s="21">
        <f t="shared" si="1046"/>
        <v>28798</v>
      </c>
      <c r="AF4059" s="20">
        <f t="shared" si="1040"/>
        <v>32423.84</v>
      </c>
      <c r="AG4059" s="20">
        <f t="shared" si="1041"/>
        <v>92000</v>
      </c>
      <c r="AH4059" s="20">
        <f t="shared" si="1042"/>
        <v>75000</v>
      </c>
      <c r="AI4059" s="20"/>
      <c r="AJ4059" s="20"/>
      <c r="AK4059" s="20">
        <f t="shared" si="1037"/>
        <v>167000</v>
      </c>
      <c r="AL4059" s="171"/>
    </row>
    <row r="4060" spans="1:38" ht="15.75" customHeight="1" x14ac:dyDescent="0.25">
      <c r="A4060" s="3">
        <v>2302</v>
      </c>
      <c r="B4060" s="14">
        <f t="shared" si="1045"/>
        <v>2</v>
      </c>
      <c r="C4060" s="9">
        <f>IF(A4060=A4059,C4059,"")</f>
        <v>45593</v>
      </c>
      <c r="D4060" s="3" t="str">
        <f>IF(A4060=A4059,D4059,"")</f>
        <v>Manito Roxana</v>
      </c>
      <c r="E4060" s="14" t="str">
        <f t="shared" si="1043"/>
        <v>2302Manito Roxana2</v>
      </c>
      <c r="J4060" s="14" t="str">
        <f t="shared" si="1038"/>
        <v xml:space="preserve">Service completo. Cambio de aceite y filtros. Control general del vehiculo.  </v>
      </c>
      <c r="L4060" s="3">
        <v>1</v>
      </c>
      <c r="M4060" s="10" t="s">
        <v>728</v>
      </c>
      <c r="N4060" s="3" t="s">
        <v>771</v>
      </c>
      <c r="O4060" s="158">
        <v>2996.57</v>
      </c>
      <c r="P4060" s="158">
        <v>629.27</v>
      </c>
      <c r="Q4060" s="7">
        <v>3625.84</v>
      </c>
      <c r="S4060" s="8"/>
      <c r="T4060" s="11">
        <v>4</v>
      </c>
      <c r="U4060" s="158">
        <v>10743.81</v>
      </c>
      <c r="V4060" s="158">
        <v>2256.19</v>
      </c>
      <c r="W4060" s="76">
        <v>13000</v>
      </c>
      <c r="X4060" s="16">
        <f t="shared" si="1044"/>
        <v>52000</v>
      </c>
      <c r="AC4060" s="18">
        <f t="shared" si="1036"/>
        <v>0</v>
      </c>
      <c r="AD4060" s="19">
        <f t="shared" si="1039"/>
        <v>75000</v>
      </c>
      <c r="AE4060" s="21">
        <f t="shared" si="1046"/>
        <v>14503.36</v>
      </c>
      <c r="AF4060" s="20">
        <f t="shared" si="1040"/>
        <v>0</v>
      </c>
      <c r="AG4060" s="20">
        <f t="shared" si="1041"/>
        <v>0</v>
      </c>
      <c r="AH4060" s="20">
        <f t="shared" si="1042"/>
        <v>0</v>
      </c>
      <c r="AI4060" s="20"/>
      <c r="AJ4060" s="20"/>
      <c r="AK4060" s="20">
        <f t="shared" si="1037"/>
        <v>0</v>
      </c>
      <c r="AL4060" s="171"/>
    </row>
    <row r="4061" spans="1:38" ht="15.75" customHeight="1" x14ac:dyDescent="0.25">
      <c r="A4061" s="3">
        <v>2303</v>
      </c>
      <c r="B4061" s="14">
        <f t="shared" si="1045"/>
        <v>1</v>
      </c>
      <c r="C4061" s="9">
        <v>45593</v>
      </c>
      <c r="D4061" s="3" t="s">
        <v>616</v>
      </c>
      <c r="E4061" s="14" t="str">
        <f t="shared" si="1043"/>
        <v>2303Saladino Guillermo1</v>
      </c>
      <c r="F4061" s="119" t="s">
        <v>2600</v>
      </c>
      <c r="G4061" s="119" t="s">
        <v>2601</v>
      </c>
      <c r="H4061" s="119">
        <v>133941</v>
      </c>
      <c r="I4061" s="10" t="s">
        <v>4554</v>
      </c>
      <c r="J4061" s="14" t="str">
        <f t="shared" si="1038"/>
        <v>Cambiar correa poly-v. Sacar alternador y desclavar polea con embrague de alternador. Armado total.</v>
      </c>
      <c r="K4061" s="3" t="s">
        <v>4522</v>
      </c>
      <c r="L4061" s="3">
        <v>1</v>
      </c>
      <c r="M4061" s="10" t="s">
        <v>1920</v>
      </c>
      <c r="N4061" s="3" t="s">
        <v>734</v>
      </c>
      <c r="O4061" s="158">
        <v>16528.93</v>
      </c>
      <c r="P4061" s="158">
        <v>3471.07</v>
      </c>
      <c r="Q4061" s="7">
        <v>20000</v>
      </c>
      <c r="S4061" s="8"/>
      <c r="T4061" s="11">
        <v>1</v>
      </c>
      <c r="U4061" s="158">
        <v>20661.16</v>
      </c>
      <c r="V4061" s="158">
        <v>4338.84</v>
      </c>
      <c r="W4061" s="76">
        <v>25000</v>
      </c>
      <c r="X4061" s="16">
        <f t="shared" si="1044"/>
        <v>25000</v>
      </c>
      <c r="Y4061" s="3">
        <v>1</v>
      </c>
      <c r="Z4061" s="114">
        <v>103305.79</v>
      </c>
      <c r="AA4061" s="114">
        <v>21694.21</v>
      </c>
      <c r="AB4061" s="4">
        <v>125000</v>
      </c>
      <c r="AC4061" s="18">
        <f t="shared" si="1036"/>
        <v>125000</v>
      </c>
      <c r="AD4061" s="19">
        <f t="shared" si="1039"/>
        <v>125000</v>
      </c>
      <c r="AE4061" s="21">
        <f t="shared" si="1046"/>
        <v>20000</v>
      </c>
      <c r="AF4061" s="20">
        <f t="shared" si="1040"/>
        <v>20000</v>
      </c>
      <c r="AG4061" s="20">
        <f t="shared" si="1041"/>
        <v>25000</v>
      </c>
      <c r="AH4061" s="20">
        <f t="shared" si="1042"/>
        <v>125000</v>
      </c>
      <c r="AI4061" s="20"/>
      <c r="AJ4061" s="20"/>
      <c r="AK4061" s="20">
        <f t="shared" si="1037"/>
        <v>150000</v>
      </c>
      <c r="AL4061" s="171"/>
    </row>
    <row r="4062" spans="1:38" ht="15.75" customHeight="1" x14ac:dyDescent="0.25">
      <c r="A4062" s="3">
        <v>2303</v>
      </c>
      <c r="B4062" s="14">
        <f t="shared" si="1045"/>
        <v>2</v>
      </c>
      <c r="C4062" s="9">
        <f>IF(A4062=A4061,C4061,"")</f>
        <v>45593</v>
      </c>
      <c r="D4062" s="3" t="str">
        <f>IF(A4062=A4061,D4061,"")</f>
        <v>Saladino Guillermo</v>
      </c>
      <c r="E4062" s="14" t="str">
        <f t="shared" si="1043"/>
        <v>2303Saladino Guillermo2</v>
      </c>
      <c r="J4062" s="14" t="str">
        <f t="shared" si="1038"/>
        <v xml:space="preserve">Cambiar correa poly-v. Sacar alternador y desclavar polea con embrague de alternador. Armado total. </v>
      </c>
      <c r="S4062" s="8"/>
      <c r="W4062" s="76"/>
      <c r="X4062" s="16">
        <f t="shared" si="1044"/>
        <v>0</v>
      </c>
      <c r="AC4062" s="18">
        <f t="shared" si="1036"/>
        <v>0</v>
      </c>
      <c r="AD4062" s="19">
        <f t="shared" si="1039"/>
        <v>125000</v>
      </c>
      <c r="AE4062" s="21">
        <f t="shared" si="1046"/>
        <v>0</v>
      </c>
      <c r="AF4062" s="20">
        <f t="shared" si="1040"/>
        <v>0</v>
      </c>
      <c r="AG4062" s="20">
        <f t="shared" si="1041"/>
        <v>0</v>
      </c>
      <c r="AH4062" s="20">
        <f t="shared" si="1042"/>
        <v>0</v>
      </c>
      <c r="AI4062" s="20"/>
      <c r="AJ4062" s="20"/>
      <c r="AK4062" s="20">
        <f t="shared" si="1037"/>
        <v>0</v>
      </c>
      <c r="AL4062" s="171"/>
    </row>
    <row r="4063" spans="1:38" ht="15.75" customHeight="1" x14ac:dyDescent="0.25">
      <c r="A4063" s="3">
        <v>2304</v>
      </c>
      <c r="B4063" s="14">
        <f t="shared" si="1045"/>
        <v>1</v>
      </c>
      <c r="C4063" s="9">
        <v>45594</v>
      </c>
      <c r="D4063" s="3" t="s">
        <v>3794</v>
      </c>
      <c r="E4063" s="14" t="str">
        <f t="shared" si="1043"/>
        <v>2304Pra Nancy1</v>
      </c>
      <c r="F4063" s="119" t="s">
        <v>2930</v>
      </c>
      <c r="G4063" s="119" t="s">
        <v>2381</v>
      </c>
      <c r="I4063" s="10" t="s">
        <v>4563</v>
      </c>
      <c r="J4063" s="14" t="str">
        <f t="shared" si="1038"/>
        <v>Cambiar deposito de agua. Cambiar tapa de deposito de agua. Agregar liquido desincrustante. Cambiar alternador completo. Cambiar correa poly-v. Limpieza de interior de block. Cambiar liquido refrigerante. Cambiar lampara de stop trasera derecha. Cambiar escobilla limpia parabrisas.</v>
      </c>
      <c r="K4063" s="3" t="s">
        <v>4522</v>
      </c>
      <c r="L4063" s="3">
        <v>1</v>
      </c>
      <c r="M4063" s="10" t="s">
        <v>1662</v>
      </c>
      <c r="N4063" s="3" t="s">
        <v>3050</v>
      </c>
      <c r="O4063" s="158">
        <v>247933.89</v>
      </c>
      <c r="P4063" s="158">
        <v>52066.11</v>
      </c>
      <c r="Q4063" s="7">
        <v>300000</v>
      </c>
      <c r="S4063" s="8"/>
      <c r="T4063" s="11">
        <v>1</v>
      </c>
      <c r="U4063" s="158">
        <v>289256.2</v>
      </c>
      <c r="V4063" s="158">
        <v>60743.8</v>
      </c>
      <c r="W4063" s="76">
        <v>350000</v>
      </c>
      <c r="X4063" s="16">
        <f t="shared" si="1044"/>
        <v>350000</v>
      </c>
      <c r="Y4063" s="3">
        <v>1</v>
      </c>
      <c r="Z4063" s="114">
        <v>181818.19</v>
      </c>
      <c r="AA4063" s="114">
        <v>38181.81</v>
      </c>
      <c r="AB4063" s="4">
        <v>220000</v>
      </c>
      <c r="AC4063" s="18">
        <f t="shared" si="1036"/>
        <v>220000</v>
      </c>
      <c r="AD4063" s="19">
        <f t="shared" si="1039"/>
        <v>220000</v>
      </c>
      <c r="AE4063" s="21">
        <f t="shared" si="1046"/>
        <v>300000</v>
      </c>
      <c r="AF4063" s="20">
        <f t="shared" si="1040"/>
        <v>382544</v>
      </c>
      <c r="AG4063" s="20">
        <f t="shared" si="1041"/>
        <v>486500</v>
      </c>
      <c r="AH4063" s="20">
        <f t="shared" si="1042"/>
        <v>220000</v>
      </c>
      <c r="AI4063" s="20"/>
      <c r="AJ4063" s="20"/>
      <c r="AK4063" s="20">
        <f t="shared" si="1037"/>
        <v>706500</v>
      </c>
      <c r="AL4063" s="171"/>
    </row>
    <row r="4064" spans="1:38" ht="15.75" customHeight="1" x14ac:dyDescent="0.25">
      <c r="A4064" s="3">
        <v>2304</v>
      </c>
      <c r="B4064" s="14">
        <f t="shared" si="1045"/>
        <v>2</v>
      </c>
      <c r="C4064" s="9">
        <f t="shared" ref="C4064:C4070" si="1047">IF(A4064=A4063,C4063,"")</f>
        <v>45594</v>
      </c>
      <c r="D4064" s="3" t="str">
        <f t="shared" ref="D4064:D4070" si="1048">IF(A4064=A4063,D4063,"")</f>
        <v>Pra Nancy</v>
      </c>
      <c r="E4064" s="14" t="str">
        <f t="shared" si="1043"/>
        <v>2304Pra Nancy2</v>
      </c>
      <c r="J4064" s="14" t="str">
        <f t="shared" si="1038"/>
        <v xml:space="preserve">Cambiar deposito de agua. Cambiar tapa de deposito de agua. Agregar liquido desincrustante. Cambiar alternador completo. Cambiar correa poly-v. Limpieza de interior de block. Cambiar liquido refrigerante. Cambiar lampara de stop trasera derecha. Cambiar escobilla limpia parabrisas. </v>
      </c>
      <c r="L4064" s="3">
        <v>1</v>
      </c>
      <c r="M4064" s="10" t="s">
        <v>1920</v>
      </c>
      <c r="N4064" s="3" t="s">
        <v>771</v>
      </c>
      <c r="O4064" s="158">
        <v>14876.04</v>
      </c>
      <c r="P4064" s="158">
        <v>3123.96</v>
      </c>
      <c r="Q4064" s="7">
        <v>18000</v>
      </c>
      <c r="S4064" s="8"/>
      <c r="T4064" s="11">
        <v>1</v>
      </c>
      <c r="U4064" s="158">
        <v>21487.61</v>
      </c>
      <c r="V4064" s="158">
        <v>4512.3900000000003</v>
      </c>
      <c r="W4064" s="76">
        <v>26000</v>
      </c>
      <c r="X4064" s="16">
        <f t="shared" si="1044"/>
        <v>26000</v>
      </c>
      <c r="AC4064" s="18">
        <f t="shared" si="1036"/>
        <v>0</v>
      </c>
      <c r="AD4064" s="19">
        <f t="shared" si="1039"/>
        <v>220000</v>
      </c>
      <c r="AE4064" s="21">
        <f t="shared" si="1046"/>
        <v>18000</v>
      </c>
      <c r="AF4064" s="20">
        <f t="shared" si="1040"/>
        <v>0</v>
      </c>
      <c r="AG4064" s="20">
        <f t="shared" si="1041"/>
        <v>0</v>
      </c>
      <c r="AH4064" s="20">
        <f t="shared" si="1042"/>
        <v>0</v>
      </c>
      <c r="AI4064" s="20"/>
      <c r="AJ4064" s="20"/>
      <c r="AK4064" s="20">
        <f t="shared" si="1037"/>
        <v>0</v>
      </c>
      <c r="AL4064" s="171"/>
    </row>
    <row r="4065" spans="1:38" ht="15.75" customHeight="1" x14ac:dyDescent="0.25">
      <c r="A4065" s="3">
        <v>2304</v>
      </c>
      <c r="B4065" s="14">
        <f t="shared" si="1045"/>
        <v>3</v>
      </c>
      <c r="C4065" s="9">
        <f t="shared" si="1047"/>
        <v>45594</v>
      </c>
      <c r="D4065" s="3" t="str">
        <f t="shared" si="1048"/>
        <v>Pra Nancy</v>
      </c>
      <c r="E4065" s="14" t="str">
        <f t="shared" si="1043"/>
        <v>2304Pra Nancy3</v>
      </c>
      <c r="J4065" s="14" t="str">
        <f t="shared" si="1038"/>
        <v xml:space="preserve">Cambiar deposito de agua. Cambiar tapa de deposito de agua. Agregar liquido desincrustante. Cambiar alternador completo. Cambiar correa poly-v. Limpieza de interior de block. Cambiar liquido refrigerante. Cambiar lampara de stop trasera derecha. Cambiar escobilla limpia parabrisas.  </v>
      </c>
      <c r="L4065" s="3">
        <v>1</v>
      </c>
      <c r="M4065" s="10" t="s">
        <v>1970</v>
      </c>
      <c r="N4065" s="3" t="s">
        <v>771</v>
      </c>
      <c r="O4065" s="158">
        <v>7143.81</v>
      </c>
      <c r="P4065" s="158">
        <v>1500.19</v>
      </c>
      <c r="Q4065" s="7">
        <v>8644</v>
      </c>
      <c r="S4065" s="8"/>
      <c r="T4065" s="11">
        <v>2</v>
      </c>
      <c r="U4065" s="158">
        <v>14049.59</v>
      </c>
      <c r="V4065" s="158">
        <v>2950.41</v>
      </c>
      <c r="W4065" s="76">
        <v>17000</v>
      </c>
      <c r="X4065" s="16">
        <f t="shared" si="1044"/>
        <v>34000</v>
      </c>
      <c r="AC4065" s="18">
        <f t="shared" si="1036"/>
        <v>0</v>
      </c>
      <c r="AD4065" s="19">
        <f t="shared" si="1039"/>
        <v>220000</v>
      </c>
      <c r="AE4065" s="21">
        <f t="shared" si="1046"/>
        <v>17288</v>
      </c>
      <c r="AF4065" s="20">
        <f t="shared" si="1040"/>
        <v>0</v>
      </c>
      <c r="AG4065" s="20">
        <f t="shared" si="1041"/>
        <v>0</v>
      </c>
      <c r="AH4065" s="20">
        <f t="shared" si="1042"/>
        <v>0</v>
      </c>
      <c r="AI4065" s="20"/>
      <c r="AJ4065" s="20"/>
      <c r="AK4065" s="20">
        <f t="shared" si="1037"/>
        <v>0</v>
      </c>
      <c r="AL4065" s="171"/>
    </row>
    <row r="4066" spans="1:38" ht="15.75" customHeight="1" x14ac:dyDescent="0.25">
      <c r="A4066" s="3">
        <v>2304</v>
      </c>
      <c r="B4066" s="14">
        <f t="shared" si="1045"/>
        <v>4</v>
      </c>
      <c r="C4066" s="9">
        <f t="shared" si="1047"/>
        <v>45594</v>
      </c>
      <c r="D4066" s="3" t="str">
        <f t="shared" si="1048"/>
        <v>Pra Nancy</v>
      </c>
      <c r="E4066" s="14" t="str">
        <f t="shared" si="1043"/>
        <v>2304Pra Nancy4</v>
      </c>
      <c r="J4066" s="14" t="str">
        <f t="shared" si="1038"/>
        <v xml:space="preserve">Cambiar deposito de agua. Cambiar tapa de deposito de agua. Agregar liquido desincrustante. Cambiar alternador completo. Cambiar correa poly-v. Limpieza de interior de block. Cambiar liquido refrigerante. Cambiar lampara de stop trasera derecha. Cambiar escobilla limpia parabrisas.   </v>
      </c>
      <c r="L4066" s="3">
        <v>1</v>
      </c>
      <c r="M4066" s="10" t="s">
        <v>981</v>
      </c>
      <c r="N4066" s="3" t="s">
        <v>771</v>
      </c>
      <c r="O4066" s="158">
        <v>5950.42</v>
      </c>
      <c r="P4066" s="158">
        <v>1249.58</v>
      </c>
      <c r="Q4066" s="7">
        <v>7200</v>
      </c>
      <c r="S4066" s="8"/>
      <c r="T4066" s="11">
        <v>1</v>
      </c>
      <c r="U4066" s="158">
        <v>8264.4699999999993</v>
      </c>
      <c r="V4066" s="158">
        <v>1735.53</v>
      </c>
      <c r="W4066" s="76">
        <v>10000</v>
      </c>
      <c r="X4066" s="16">
        <f t="shared" si="1044"/>
        <v>10000</v>
      </c>
      <c r="AC4066" s="18">
        <f t="shared" si="1036"/>
        <v>0</v>
      </c>
      <c r="AD4066" s="19">
        <f t="shared" si="1039"/>
        <v>220000</v>
      </c>
      <c r="AE4066" s="21">
        <f t="shared" si="1046"/>
        <v>7200</v>
      </c>
      <c r="AF4066" s="20">
        <f t="shared" si="1040"/>
        <v>0</v>
      </c>
      <c r="AG4066" s="20">
        <f t="shared" si="1041"/>
        <v>0</v>
      </c>
      <c r="AH4066" s="20">
        <f t="shared" si="1042"/>
        <v>0</v>
      </c>
      <c r="AI4066" s="20"/>
      <c r="AJ4066" s="20"/>
      <c r="AK4066" s="20">
        <f t="shared" si="1037"/>
        <v>0</v>
      </c>
      <c r="AL4066" s="171"/>
    </row>
    <row r="4067" spans="1:38" ht="15.75" customHeight="1" x14ac:dyDescent="0.25">
      <c r="A4067" s="3">
        <v>2304</v>
      </c>
      <c r="B4067" s="14">
        <f t="shared" si="1045"/>
        <v>5</v>
      </c>
      <c r="C4067" s="9">
        <f t="shared" si="1047"/>
        <v>45594</v>
      </c>
      <c r="D4067" s="3" t="str">
        <f t="shared" si="1048"/>
        <v>Pra Nancy</v>
      </c>
      <c r="E4067" s="14" t="str">
        <f t="shared" si="1043"/>
        <v>2304Pra Nancy5</v>
      </c>
      <c r="J4067" s="14" t="str">
        <f t="shared" si="1038"/>
        <v xml:space="preserve">Cambiar deposito de agua. Cambiar tapa de deposito de agua. Agregar liquido desincrustante. Cambiar alternador completo. Cambiar correa poly-v. Limpieza de interior de block. Cambiar liquido refrigerante. Cambiar lampara de stop trasera derecha. Cambiar escobilla limpia parabrisas.    </v>
      </c>
      <c r="L4067" s="3">
        <v>1</v>
      </c>
      <c r="M4067" s="10" t="s">
        <v>1431</v>
      </c>
      <c r="N4067" s="3" t="s">
        <v>771</v>
      </c>
      <c r="O4067" s="158">
        <v>1570.25</v>
      </c>
      <c r="P4067" s="158">
        <v>329.75</v>
      </c>
      <c r="Q4067" s="7">
        <v>1900</v>
      </c>
      <c r="S4067" s="8"/>
      <c r="T4067" s="11">
        <v>1</v>
      </c>
      <c r="U4067" s="158">
        <v>4958.68</v>
      </c>
      <c r="V4067" s="158">
        <v>1041.32</v>
      </c>
      <c r="W4067" s="76">
        <v>6000</v>
      </c>
      <c r="X4067" s="16">
        <f t="shared" si="1044"/>
        <v>6000</v>
      </c>
      <c r="AC4067" s="18">
        <f t="shared" ref="AC4067:AC4130" si="1049">+AB4067*Y4067</f>
        <v>0</v>
      </c>
      <c r="AD4067" s="19">
        <f t="shared" si="1039"/>
        <v>220000</v>
      </c>
      <c r="AE4067" s="21">
        <f t="shared" si="1046"/>
        <v>1900</v>
      </c>
      <c r="AF4067" s="20">
        <f t="shared" si="1040"/>
        <v>0</v>
      </c>
      <c r="AG4067" s="20">
        <f t="shared" si="1041"/>
        <v>0</v>
      </c>
      <c r="AH4067" s="20">
        <f t="shared" si="1042"/>
        <v>0</v>
      </c>
      <c r="AI4067" s="20"/>
      <c r="AJ4067" s="20"/>
      <c r="AK4067" s="20">
        <f t="shared" ref="AK4067:AK4130" si="1050">AH4067+AG4067</f>
        <v>0</v>
      </c>
      <c r="AL4067" s="171"/>
    </row>
    <row r="4068" spans="1:38" ht="15.75" customHeight="1" x14ac:dyDescent="0.25">
      <c r="A4068" s="3">
        <v>2304</v>
      </c>
      <c r="B4068" s="14">
        <f t="shared" si="1045"/>
        <v>6</v>
      </c>
      <c r="C4068" s="9">
        <f t="shared" si="1047"/>
        <v>45594</v>
      </c>
      <c r="D4068" s="3" t="str">
        <f t="shared" si="1048"/>
        <v>Pra Nancy</v>
      </c>
      <c r="E4068" s="14" t="str">
        <f t="shared" si="1043"/>
        <v>2304Pra Nancy6</v>
      </c>
      <c r="J4068" s="14" t="str">
        <f t="shared" si="1038"/>
        <v xml:space="preserve">Cambiar deposito de agua. Cambiar tapa de deposito de agua. Agregar liquido desincrustante. Cambiar alternador completo. Cambiar correa poly-v. Limpieza de interior de block. Cambiar liquido refrigerante. Cambiar lampara de stop trasera derecha. Cambiar escobilla limpia parabrisas.     </v>
      </c>
      <c r="L4068" s="3">
        <v>1</v>
      </c>
      <c r="M4068" s="10" t="s">
        <v>2911</v>
      </c>
      <c r="N4068" s="3" t="s">
        <v>771</v>
      </c>
      <c r="O4068" s="158">
        <v>19008.27</v>
      </c>
      <c r="P4068" s="158">
        <v>3991.73</v>
      </c>
      <c r="Q4068" s="7">
        <v>23000</v>
      </c>
      <c r="S4068" s="8"/>
      <c r="T4068" s="11">
        <v>1</v>
      </c>
      <c r="U4068" s="158">
        <v>23966.95</v>
      </c>
      <c r="V4068" s="158">
        <v>5033.05</v>
      </c>
      <c r="W4068" s="76">
        <v>29000</v>
      </c>
      <c r="X4068" s="16">
        <f t="shared" si="1044"/>
        <v>29000</v>
      </c>
      <c r="AC4068" s="18">
        <f t="shared" si="1049"/>
        <v>0</v>
      </c>
      <c r="AD4068" s="19">
        <f t="shared" si="1039"/>
        <v>220000</v>
      </c>
      <c r="AE4068" s="21">
        <f t="shared" si="1046"/>
        <v>23000</v>
      </c>
      <c r="AF4068" s="20">
        <f t="shared" si="1040"/>
        <v>0</v>
      </c>
      <c r="AG4068" s="20">
        <f t="shared" si="1041"/>
        <v>0</v>
      </c>
      <c r="AH4068" s="20">
        <f t="shared" si="1042"/>
        <v>0</v>
      </c>
      <c r="AI4068" s="20"/>
      <c r="AJ4068" s="20"/>
      <c r="AK4068" s="20">
        <f t="shared" si="1050"/>
        <v>0</v>
      </c>
      <c r="AL4068" s="171"/>
    </row>
    <row r="4069" spans="1:38" ht="15.75" customHeight="1" x14ac:dyDescent="0.25">
      <c r="A4069" s="3">
        <v>2304</v>
      </c>
      <c r="B4069" s="14">
        <f t="shared" si="1045"/>
        <v>7</v>
      </c>
      <c r="C4069" s="9">
        <f t="shared" si="1047"/>
        <v>45594</v>
      </c>
      <c r="D4069" s="3" t="str">
        <f t="shared" si="1048"/>
        <v>Pra Nancy</v>
      </c>
      <c r="E4069" s="14" t="str">
        <f t="shared" si="1043"/>
        <v>2304Pra Nancy7</v>
      </c>
      <c r="J4069" s="14" t="str">
        <f t="shared" si="1038"/>
        <v xml:space="preserve">Cambiar deposito de agua. Cambiar tapa de deposito de agua. Agregar liquido desincrustante. Cambiar alternador completo. Cambiar correa poly-v. Limpieza de interior de block. Cambiar liquido refrigerante. Cambiar lampara de stop trasera derecha. Cambiar escobilla limpia parabrisas.      </v>
      </c>
      <c r="L4069" s="3">
        <v>1</v>
      </c>
      <c r="M4069" s="10" t="s">
        <v>3821</v>
      </c>
      <c r="N4069" s="3" t="s">
        <v>771</v>
      </c>
      <c r="O4069" s="158">
        <v>5785.13</v>
      </c>
      <c r="P4069" s="158">
        <v>1214.8699999999999</v>
      </c>
      <c r="Q4069" s="7">
        <v>7000</v>
      </c>
      <c r="S4069" s="8"/>
      <c r="T4069" s="11">
        <v>1</v>
      </c>
      <c r="U4069" s="158">
        <v>9090.91</v>
      </c>
      <c r="V4069" s="158">
        <v>1909.09</v>
      </c>
      <c r="W4069" s="76">
        <v>11000</v>
      </c>
      <c r="X4069" s="16">
        <f t="shared" si="1044"/>
        <v>11000</v>
      </c>
      <c r="AC4069" s="18">
        <f t="shared" si="1049"/>
        <v>0</v>
      </c>
      <c r="AD4069" s="19">
        <f t="shared" si="1039"/>
        <v>220000</v>
      </c>
      <c r="AE4069" s="21">
        <f t="shared" si="1046"/>
        <v>7000</v>
      </c>
      <c r="AF4069" s="20">
        <f t="shared" si="1040"/>
        <v>0</v>
      </c>
      <c r="AG4069" s="20">
        <f t="shared" si="1041"/>
        <v>0</v>
      </c>
      <c r="AH4069" s="20">
        <f t="shared" si="1042"/>
        <v>0</v>
      </c>
      <c r="AI4069" s="20"/>
      <c r="AJ4069" s="20"/>
      <c r="AK4069" s="20">
        <f t="shared" si="1050"/>
        <v>0</v>
      </c>
      <c r="AL4069" s="171"/>
    </row>
    <row r="4070" spans="1:38" ht="15.75" customHeight="1" x14ac:dyDescent="0.25">
      <c r="A4070" s="3">
        <v>2304</v>
      </c>
      <c r="B4070" s="14">
        <f t="shared" si="1045"/>
        <v>8</v>
      </c>
      <c r="C4070" s="9">
        <f t="shared" si="1047"/>
        <v>45594</v>
      </c>
      <c r="D4070" s="3" t="str">
        <f t="shared" si="1048"/>
        <v>Pra Nancy</v>
      </c>
      <c r="E4070" s="14" t="str">
        <f t="shared" si="1043"/>
        <v>2304Pra Nancy8</v>
      </c>
      <c r="J4070" s="14" t="str">
        <f t="shared" si="1038"/>
        <v xml:space="preserve">Cambiar deposito de agua. Cambiar tapa de deposito de agua. Agregar liquido desincrustante. Cambiar alternador completo. Cambiar correa poly-v. Limpieza de interior de block. Cambiar liquido refrigerante. Cambiar lampara de stop trasera derecha. Cambiar escobilla limpia parabrisas.       </v>
      </c>
      <c r="L4070" s="3">
        <v>1</v>
      </c>
      <c r="M4070" s="10" t="s">
        <v>4560</v>
      </c>
      <c r="N4070" s="3" t="s">
        <v>771</v>
      </c>
      <c r="O4070" s="158">
        <v>1487.61</v>
      </c>
      <c r="P4070" s="158">
        <v>312.39</v>
      </c>
      <c r="Q4070" s="7">
        <v>1800</v>
      </c>
      <c r="S4070" s="8"/>
      <c r="T4070" s="11">
        <v>1</v>
      </c>
      <c r="U4070" s="158">
        <v>2066.12</v>
      </c>
      <c r="V4070" s="158">
        <v>433.88</v>
      </c>
      <c r="W4070" s="76">
        <v>2500</v>
      </c>
      <c r="X4070" s="16">
        <f t="shared" si="1044"/>
        <v>2500</v>
      </c>
      <c r="AC4070" s="18">
        <f t="shared" si="1049"/>
        <v>0</v>
      </c>
      <c r="AD4070" s="19">
        <f t="shared" si="1039"/>
        <v>220000</v>
      </c>
      <c r="AE4070" s="21">
        <f t="shared" si="1046"/>
        <v>1800</v>
      </c>
      <c r="AF4070" s="20">
        <f t="shared" si="1040"/>
        <v>0</v>
      </c>
      <c r="AG4070" s="20">
        <f t="shared" si="1041"/>
        <v>0</v>
      </c>
      <c r="AH4070" s="20">
        <f t="shared" si="1042"/>
        <v>0</v>
      </c>
      <c r="AI4070" s="20"/>
      <c r="AJ4070" s="20"/>
      <c r="AK4070" s="20">
        <f t="shared" si="1050"/>
        <v>0</v>
      </c>
      <c r="AL4070" s="171"/>
    </row>
    <row r="4071" spans="1:38" ht="15.75" customHeight="1" x14ac:dyDescent="0.25">
      <c r="A4071" s="3">
        <v>2304</v>
      </c>
      <c r="B4071" s="14">
        <f t="shared" si="1045"/>
        <v>9</v>
      </c>
      <c r="C4071" s="9">
        <v>45594</v>
      </c>
      <c r="D4071" s="3" t="s">
        <v>3794</v>
      </c>
      <c r="E4071" s="14" t="str">
        <f t="shared" si="1043"/>
        <v>2304Pra Nancy9</v>
      </c>
      <c r="J4071" s="14" t="str">
        <f t="shared" ref="J4071:J4134" si="1051">IF(A4071=A4070,CONCATENATE(J4070," ",I4071),I4071)</f>
        <v xml:space="preserve">Cambiar deposito de agua. Cambiar tapa de deposito de agua. Agregar liquido desincrustante. Cambiar alternador completo. Cambiar correa poly-v. Limpieza de interior de block. Cambiar liquido refrigerante. Cambiar lampara de stop trasera derecha. Cambiar escobilla limpia parabrisas.        </v>
      </c>
      <c r="L4071" s="3">
        <v>1</v>
      </c>
      <c r="M4071" s="10" t="s">
        <v>3448</v>
      </c>
      <c r="N4071" s="3" t="s">
        <v>771</v>
      </c>
      <c r="O4071" s="158">
        <v>12396.7</v>
      </c>
      <c r="P4071" s="158">
        <v>2603.3000000000002</v>
      </c>
      <c r="Q4071" s="7">
        <v>15000</v>
      </c>
      <c r="S4071" s="8"/>
      <c r="T4071" s="11">
        <v>1</v>
      </c>
      <c r="U4071" s="158">
        <v>14876.04</v>
      </c>
      <c r="V4071" s="158">
        <v>3123.96</v>
      </c>
      <c r="W4071" s="76">
        <v>18000</v>
      </c>
      <c r="X4071" s="16">
        <f t="shared" si="1044"/>
        <v>18000</v>
      </c>
      <c r="AC4071" s="18">
        <f t="shared" si="1049"/>
        <v>0</v>
      </c>
      <c r="AD4071" s="19">
        <f t="shared" si="1039"/>
        <v>220000</v>
      </c>
      <c r="AE4071" s="21">
        <f t="shared" si="1046"/>
        <v>15000</v>
      </c>
      <c r="AF4071" s="20">
        <f t="shared" si="1040"/>
        <v>0</v>
      </c>
      <c r="AG4071" s="20">
        <f t="shared" si="1041"/>
        <v>0</v>
      </c>
      <c r="AH4071" s="20">
        <f t="shared" si="1042"/>
        <v>0</v>
      </c>
      <c r="AI4071" s="20"/>
      <c r="AJ4071" s="20"/>
      <c r="AK4071" s="20">
        <f t="shared" si="1050"/>
        <v>0</v>
      </c>
      <c r="AL4071" s="171"/>
    </row>
    <row r="4072" spans="1:38" ht="15.75" customHeight="1" x14ac:dyDescent="0.25">
      <c r="A4072" s="3">
        <v>2305</v>
      </c>
      <c r="B4072" s="14">
        <f t="shared" si="1045"/>
        <v>1</v>
      </c>
      <c r="C4072" s="9">
        <v>45594</v>
      </c>
      <c r="D4072" s="3" t="s">
        <v>746</v>
      </c>
      <c r="E4072" s="14" t="str">
        <f t="shared" si="1043"/>
        <v>2305Medic1</v>
      </c>
      <c r="F4072" s="119" t="s">
        <v>2458</v>
      </c>
      <c r="G4072" s="119" t="s">
        <v>1547</v>
      </c>
      <c r="H4072" s="119">
        <v>187163</v>
      </c>
      <c r="I4072" s="10" t="s">
        <v>2170</v>
      </c>
      <c r="J4072" s="14" t="str">
        <f t="shared" si="1051"/>
        <v>Service completo. Cambio de aceite y filtros. Control general del vehiculo.</v>
      </c>
      <c r="K4072" s="3" t="s">
        <v>4524</v>
      </c>
      <c r="L4072" s="3">
        <v>1</v>
      </c>
      <c r="M4072" s="10" t="s">
        <v>918</v>
      </c>
      <c r="N4072" s="3" t="s">
        <v>771</v>
      </c>
      <c r="O4072" s="158">
        <v>51170</v>
      </c>
      <c r="P4072" s="158">
        <v>10745.7</v>
      </c>
      <c r="Q4072" s="7">
        <v>61915.7</v>
      </c>
      <c r="S4072" s="8"/>
      <c r="T4072" s="11">
        <v>1</v>
      </c>
      <c r="U4072" s="158">
        <v>71074.38</v>
      </c>
      <c r="V4072" s="158">
        <v>14925.62</v>
      </c>
      <c r="W4072" s="76">
        <v>86000</v>
      </c>
      <c r="X4072" s="16">
        <f t="shared" si="1044"/>
        <v>86000</v>
      </c>
      <c r="Y4072" s="3">
        <v>1</v>
      </c>
      <c r="Z4072" s="114">
        <v>66115.710000000006</v>
      </c>
      <c r="AA4072" s="114">
        <v>13884.29</v>
      </c>
      <c r="AB4072" s="4">
        <v>80000</v>
      </c>
      <c r="AC4072" s="18">
        <f t="shared" si="1049"/>
        <v>80000</v>
      </c>
      <c r="AD4072" s="19">
        <f t="shared" si="1039"/>
        <v>80000</v>
      </c>
      <c r="AE4072" s="21">
        <f t="shared" si="1046"/>
        <v>61915.7</v>
      </c>
      <c r="AF4072" s="20">
        <f t="shared" si="1040"/>
        <v>67944.41</v>
      </c>
      <c r="AG4072" s="20">
        <f t="shared" si="1041"/>
        <v>171500</v>
      </c>
      <c r="AH4072" s="20">
        <f t="shared" si="1042"/>
        <v>80000</v>
      </c>
      <c r="AI4072" s="20"/>
      <c r="AJ4072" s="20"/>
      <c r="AK4072" s="20">
        <f t="shared" si="1050"/>
        <v>251500</v>
      </c>
      <c r="AL4072" s="171"/>
    </row>
    <row r="4073" spans="1:38" ht="15.75" customHeight="1" x14ac:dyDescent="0.25">
      <c r="A4073" s="3">
        <v>2305</v>
      </c>
      <c r="B4073" s="14">
        <f t="shared" si="1045"/>
        <v>2</v>
      </c>
      <c r="C4073" s="9">
        <f>IF(A4073=A4072,C4072,"")</f>
        <v>45594</v>
      </c>
      <c r="D4073" s="3" t="str">
        <f>IF(A4073=A4072,D4072,"")</f>
        <v>Medic</v>
      </c>
      <c r="E4073" s="14" t="str">
        <f t="shared" si="1043"/>
        <v>2305Medic2</v>
      </c>
      <c r="J4073" s="14" t="str">
        <f t="shared" si="1051"/>
        <v xml:space="preserve">Service completo. Cambio de aceite y filtros. Control general del vehiculo. </v>
      </c>
      <c r="L4073" s="3">
        <v>1</v>
      </c>
      <c r="M4073" s="10" t="s">
        <v>222</v>
      </c>
      <c r="N4073" s="3" t="s">
        <v>771</v>
      </c>
      <c r="O4073" s="158">
        <v>4982.41</v>
      </c>
      <c r="P4073" s="158">
        <v>1046.3</v>
      </c>
      <c r="Q4073" s="7">
        <v>6028.71</v>
      </c>
      <c r="S4073" s="8"/>
      <c r="T4073" s="11">
        <v>4.5</v>
      </c>
      <c r="U4073" s="158">
        <v>14876.04</v>
      </c>
      <c r="V4073" s="158">
        <v>3123.96</v>
      </c>
      <c r="W4073" s="76">
        <v>19000</v>
      </c>
      <c r="X4073" s="16">
        <f t="shared" si="1044"/>
        <v>85500</v>
      </c>
      <c r="AC4073" s="18">
        <f t="shared" si="1049"/>
        <v>0</v>
      </c>
      <c r="AD4073" s="19">
        <f t="shared" si="1039"/>
        <v>80000</v>
      </c>
      <c r="AE4073" s="21">
        <f t="shared" si="1046"/>
        <v>27129.195</v>
      </c>
      <c r="AF4073" s="20">
        <f t="shared" si="1040"/>
        <v>0</v>
      </c>
      <c r="AG4073" s="20">
        <f t="shared" si="1041"/>
        <v>0</v>
      </c>
      <c r="AH4073" s="20">
        <f t="shared" si="1042"/>
        <v>0</v>
      </c>
      <c r="AI4073" s="20"/>
      <c r="AJ4073" s="20"/>
      <c r="AK4073" s="20">
        <f t="shared" si="1050"/>
        <v>0</v>
      </c>
      <c r="AL4073" s="171"/>
    </row>
    <row r="4074" spans="1:38" ht="15.75" customHeight="1" x14ac:dyDescent="0.25">
      <c r="A4074" s="3">
        <v>2306</v>
      </c>
      <c r="B4074" s="14">
        <f t="shared" si="1045"/>
        <v>1</v>
      </c>
      <c r="C4074" s="9">
        <v>45594</v>
      </c>
      <c r="D4074" s="3" t="s">
        <v>4445</v>
      </c>
      <c r="E4074" s="14" t="str">
        <f t="shared" si="1043"/>
        <v>2306Fantini Antonio1</v>
      </c>
      <c r="G4074" s="119" t="s">
        <v>1375</v>
      </c>
      <c r="I4074" s="10" t="s">
        <v>4561</v>
      </c>
      <c r="J4074" s="14" t="str">
        <f t="shared" si="1051"/>
        <v xml:space="preserve">Cambiar ambos amortiguadores traseros. Colocar topes nuevos y fuelles. Armado total. Regular convergencia. </v>
      </c>
      <c r="K4074" s="3" t="s">
        <v>4562</v>
      </c>
      <c r="L4074" s="3">
        <v>1</v>
      </c>
      <c r="M4074" s="10" t="s">
        <v>2145</v>
      </c>
      <c r="N4074" s="3" t="s">
        <v>771</v>
      </c>
      <c r="O4074" s="158">
        <v>42975.21</v>
      </c>
      <c r="P4074" s="158">
        <v>9024.7900000000009</v>
      </c>
      <c r="Q4074" s="7">
        <v>52000</v>
      </c>
      <c r="S4074" s="8"/>
      <c r="T4074" s="11">
        <v>2</v>
      </c>
      <c r="U4074" s="158">
        <v>57851.24</v>
      </c>
      <c r="V4074" s="158">
        <v>12148.76</v>
      </c>
      <c r="W4074" s="76">
        <v>70000</v>
      </c>
      <c r="X4074" s="16">
        <f t="shared" si="1044"/>
        <v>140000</v>
      </c>
      <c r="Y4074" s="3">
        <v>1</v>
      </c>
      <c r="Z4074" s="114">
        <v>123966.95</v>
      </c>
      <c r="AA4074" s="114">
        <v>26033.05</v>
      </c>
      <c r="AB4074" s="4">
        <v>150000</v>
      </c>
      <c r="AC4074" s="18">
        <f t="shared" si="1049"/>
        <v>150000</v>
      </c>
      <c r="AD4074" s="19">
        <f t="shared" si="1039"/>
        <v>150000</v>
      </c>
      <c r="AE4074" s="21">
        <f t="shared" si="1046"/>
        <v>104000</v>
      </c>
      <c r="AF4074" s="20">
        <f t="shared" si="1040"/>
        <v>56500</v>
      </c>
      <c r="AG4074" s="20">
        <f t="shared" si="1041"/>
        <v>152000</v>
      </c>
      <c r="AH4074" s="20">
        <f t="shared" si="1042"/>
        <v>150000</v>
      </c>
      <c r="AI4074" s="20"/>
      <c r="AJ4074" s="20"/>
      <c r="AK4074" s="20">
        <f t="shared" si="1050"/>
        <v>302000</v>
      </c>
      <c r="AL4074" s="171"/>
    </row>
    <row r="4075" spans="1:38" ht="15.75" customHeight="1" x14ac:dyDescent="0.25">
      <c r="A4075" s="3">
        <v>2306</v>
      </c>
      <c r="B4075" s="14">
        <f t="shared" si="1045"/>
        <v>2</v>
      </c>
      <c r="C4075" s="9">
        <f>IF(A4075=A4074,C4074,"")</f>
        <v>45594</v>
      </c>
      <c r="D4075" s="3" t="str">
        <f>IF(A4075=A4074,D4074,"")</f>
        <v>Fantini Antonio</v>
      </c>
      <c r="E4075" s="14" t="str">
        <f t="shared" si="1043"/>
        <v>2306Fantini Antonio2</v>
      </c>
      <c r="J4075" s="14" t="str">
        <f t="shared" si="1051"/>
        <v xml:space="preserve">Cambiar ambos amortiguadores traseros. Colocar topes nuevos y fuelles. Armado total. Regular convergencia.  </v>
      </c>
      <c r="L4075" s="3">
        <v>1</v>
      </c>
      <c r="M4075" s="10" t="s">
        <v>3840</v>
      </c>
      <c r="N4075" s="3" t="s">
        <v>771</v>
      </c>
      <c r="O4075" s="158">
        <v>3719.01</v>
      </c>
      <c r="P4075" s="158">
        <v>780.99</v>
      </c>
      <c r="Q4075" s="7">
        <v>4500</v>
      </c>
      <c r="S4075" s="8"/>
      <c r="T4075" s="11">
        <v>2</v>
      </c>
      <c r="U4075" s="158">
        <v>4958.68</v>
      </c>
      <c r="V4075" s="158">
        <v>1041.32</v>
      </c>
      <c r="W4075" s="76">
        <v>6000</v>
      </c>
      <c r="X4075" s="16">
        <f t="shared" si="1044"/>
        <v>12000</v>
      </c>
      <c r="AC4075" s="18">
        <f t="shared" si="1049"/>
        <v>0</v>
      </c>
      <c r="AD4075" s="19">
        <f t="shared" si="1039"/>
        <v>150000</v>
      </c>
      <c r="AE4075" s="21">
        <f t="shared" si="1046"/>
        <v>9000</v>
      </c>
      <c r="AF4075" s="20">
        <f t="shared" si="1040"/>
        <v>0</v>
      </c>
      <c r="AG4075" s="20">
        <f t="shared" si="1041"/>
        <v>0</v>
      </c>
      <c r="AH4075" s="20">
        <f t="shared" si="1042"/>
        <v>0</v>
      </c>
      <c r="AI4075" s="20"/>
      <c r="AJ4075" s="20"/>
      <c r="AK4075" s="20">
        <f t="shared" si="1050"/>
        <v>0</v>
      </c>
      <c r="AL4075" s="171"/>
    </row>
    <row r="4076" spans="1:38" ht="15.75" customHeight="1" x14ac:dyDescent="0.25">
      <c r="A4076" s="3">
        <v>2307</v>
      </c>
      <c r="B4076" s="14">
        <f t="shared" si="1045"/>
        <v>1</v>
      </c>
      <c r="C4076" s="9">
        <v>45595</v>
      </c>
      <c r="D4076" s="3" t="s">
        <v>3427</v>
      </c>
      <c r="E4076" s="14" t="str">
        <f t="shared" si="1043"/>
        <v>2307Etchart Tato1</v>
      </c>
      <c r="F4076" s="119" t="s">
        <v>2113</v>
      </c>
      <c r="G4076" s="119" t="s">
        <v>2016</v>
      </c>
      <c r="H4076" s="119">
        <v>159318</v>
      </c>
      <c r="I4076" s="10" t="s">
        <v>4569</v>
      </c>
      <c r="J4076" s="14" t="str">
        <f t="shared" si="1051"/>
        <v xml:space="preserve">Service completo. Cambio de aceite y filtros. Control general del vehiculo. Cambiar bieleta de barra estabilizadora lado izquierdo. Desarmar suspension completa de ambos lados. Sacar ambas parrillas de suspension. Cambiar bujes de parrillas. Armado total. Regulacion de convergencia y alineacion de volante. Cambiar deposito de liquido refrigerante. Purgado del circuito de refrigeracion. Lavado. </v>
      </c>
      <c r="K4076" s="3" t="s">
        <v>2390</v>
      </c>
      <c r="L4076" s="3">
        <v>1</v>
      </c>
      <c r="M4076" s="10" t="s">
        <v>918</v>
      </c>
      <c r="N4076" s="3" t="s">
        <v>771</v>
      </c>
      <c r="O4076" s="158">
        <v>28559.51</v>
      </c>
      <c r="P4076" s="158">
        <v>5997.49</v>
      </c>
      <c r="Q4076" s="7">
        <v>34557</v>
      </c>
      <c r="S4076" s="8"/>
      <c r="T4076" s="11">
        <v>1</v>
      </c>
      <c r="U4076" s="158">
        <v>39669.43</v>
      </c>
      <c r="V4076" s="158">
        <v>8330.57</v>
      </c>
      <c r="W4076" s="76">
        <v>48000</v>
      </c>
      <c r="X4076" s="16">
        <f t="shared" si="1044"/>
        <v>48000</v>
      </c>
      <c r="Y4076" s="3">
        <v>1</v>
      </c>
      <c r="AB4076" s="4">
        <v>280000</v>
      </c>
      <c r="AC4076" s="18">
        <f t="shared" si="1049"/>
        <v>280000</v>
      </c>
      <c r="AD4076" s="19">
        <f t="shared" si="1039"/>
        <v>280000</v>
      </c>
      <c r="AE4076" s="21">
        <f t="shared" si="1046"/>
        <v>34557</v>
      </c>
      <c r="AF4076" s="20">
        <f t="shared" si="1040"/>
        <v>134229.71</v>
      </c>
      <c r="AG4076" s="20">
        <f t="shared" si="1041"/>
        <v>324700</v>
      </c>
      <c r="AH4076" s="20">
        <f t="shared" si="1042"/>
        <v>280000</v>
      </c>
      <c r="AI4076" s="20"/>
      <c r="AJ4076" s="20"/>
      <c r="AK4076" s="20">
        <f t="shared" si="1050"/>
        <v>604700</v>
      </c>
      <c r="AL4076" s="171"/>
    </row>
    <row r="4077" spans="1:38" ht="15.75" customHeight="1" x14ac:dyDescent="0.25">
      <c r="A4077" s="3">
        <v>2307</v>
      </c>
      <c r="B4077" s="14">
        <f t="shared" si="1045"/>
        <v>2</v>
      </c>
      <c r="C4077" s="9">
        <f>IF(A4077=A4076,C4076,"")</f>
        <v>45595</v>
      </c>
      <c r="D4077" s="3" t="str">
        <f>IF(A4077=A4076,D4076,"")</f>
        <v>Etchart Tato</v>
      </c>
      <c r="E4077" s="14" t="str">
        <f t="shared" si="1043"/>
        <v>2307Etchart Tato2</v>
      </c>
      <c r="J4077" s="14" t="str">
        <f t="shared" si="1051"/>
        <v xml:space="preserve">Service completo. Cambio de aceite y filtros. Control general del vehiculo. Cambiar bieleta de barra estabilizadora lado izquierdo. Desarmar suspension completa de ambos lados. Sacar ambas parrillas de suspension. Cambiar bujes de parrillas. Armado total. Regulacion de convergencia y alineacion de volante. Cambiar deposito de liquido refrigerante. Purgado del circuito de refrigeracion. Lavado.  </v>
      </c>
      <c r="L4077" s="3">
        <v>1</v>
      </c>
      <c r="M4077" s="10" t="s">
        <v>222</v>
      </c>
      <c r="N4077" s="3" t="s">
        <v>771</v>
      </c>
      <c r="O4077" s="158">
        <v>4982.41</v>
      </c>
      <c r="P4077" s="158">
        <v>1046.3</v>
      </c>
      <c r="Q4077" s="7">
        <v>6028.71</v>
      </c>
      <c r="S4077" s="8"/>
      <c r="T4077" s="11">
        <v>5.5</v>
      </c>
      <c r="U4077" s="158">
        <v>15702.48</v>
      </c>
      <c r="V4077" s="158">
        <v>3297.52</v>
      </c>
      <c r="W4077" s="76">
        <v>19000</v>
      </c>
      <c r="X4077" s="16">
        <f t="shared" si="1044"/>
        <v>104500</v>
      </c>
      <c r="AC4077" s="18">
        <f t="shared" si="1049"/>
        <v>0</v>
      </c>
      <c r="AD4077" s="19">
        <f t="shared" si="1039"/>
        <v>280000</v>
      </c>
      <c r="AE4077" s="21">
        <f t="shared" si="1046"/>
        <v>33157.904999999999</v>
      </c>
      <c r="AF4077" s="20">
        <f t="shared" si="1040"/>
        <v>0</v>
      </c>
      <c r="AG4077" s="20">
        <f t="shared" si="1041"/>
        <v>0</v>
      </c>
      <c r="AH4077" s="20">
        <f t="shared" si="1042"/>
        <v>0</v>
      </c>
      <c r="AI4077" s="20"/>
      <c r="AJ4077" s="20"/>
      <c r="AK4077" s="20">
        <f t="shared" si="1050"/>
        <v>0</v>
      </c>
      <c r="AL4077" s="171"/>
    </row>
    <row r="4078" spans="1:38" ht="15.75" customHeight="1" x14ac:dyDescent="0.25">
      <c r="A4078" s="3">
        <v>2307</v>
      </c>
      <c r="B4078" s="14">
        <f t="shared" si="1045"/>
        <v>3</v>
      </c>
      <c r="C4078" s="9">
        <f>IF(A4078=A4077,C4077,"")</f>
        <v>45595</v>
      </c>
      <c r="D4078" s="3" t="str">
        <f>IF(A4078=A4077,D4077,"")</f>
        <v>Etchart Tato</v>
      </c>
      <c r="E4078" s="14" t="str">
        <f t="shared" si="1043"/>
        <v>2307Etchart Tato3</v>
      </c>
      <c r="J4078" s="14" t="str">
        <f t="shared" si="1051"/>
        <v xml:space="preserve">Service completo. Cambio de aceite y filtros. Control general del vehiculo. Cambiar bieleta de barra estabilizadora lado izquierdo. Desarmar suspension completa de ambos lados. Sacar ambas parrillas de suspension. Cambiar bujes de parrillas. Armado total. Regulacion de convergencia y alineacion de volante. Cambiar deposito de liquido refrigerante. Purgado del circuito de refrigeracion. Lavado.   </v>
      </c>
      <c r="L4078" s="3">
        <v>1</v>
      </c>
      <c r="M4078" s="10" t="s">
        <v>2158</v>
      </c>
      <c r="N4078" s="3" t="s">
        <v>771</v>
      </c>
      <c r="O4078" s="158">
        <v>12396.7</v>
      </c>
      <c r="P4078" s="158">
        <v>2603.3000000000002</v>
      </c>
      <c r="Q4078" s="7">
        <v>15000</v>
      </c>
      <c r="S4078" s="8"/>
      <c r="T4078" s="11">
        <v>1</v>
      </c>
      <c r="U4078" s="158">
        <v>18181.82</v>
      </c>
      <c r="V4078" s="158">
        <v>3818.18</v>
      </c>
      <c r="W4078" s="76">
        <v>22000</v>
      </c>
      <c r="X4078" s="16">
        <f t="shared" si="1044"/>
        <v>22000</v>
      </c>
      <c r="AC4078" s="18">
        <f t="shared" si="1049"/>
        <v>0</v>
      </c>
      <c r="AD4078" s="19">
        <f t="shared" si="1039"/>
        <v>280000</v>
      </c>
      <c r="AE4078" s="21">
        <f t="shared" si="1046"/>
        <v>15000</v>
      </c>
      <c r="AF4078" s="20">
        <f t="shared" si="1040"/>
        <v>0</v>
      </c>
      <c r="AG4078" s="20">
        <f t="shared" si="1041"/>
        <v>0</v>
      </c>
      <c r="AH4078" s="20">
        <f t="shared" si="1042"/>
        <v>0</v>
      </c>
      <c r="AI4078" s="20"/>
      <c r="AJ4078" s="20"/>
      <c r="AK4078" s="20">
        <f t="shared" si="1050"/>
        <v>0</v>
      </c>
      <c r="AL4078" s="171"/>
    </row>
    <row r="4079" spans="1:38" ht="15.75" customHeight="1" x14ac:dyDescent="0.25">
      <c r="A4079" s="3">
        <v>2307</v>
      </c>
      <c r="B4079" s="14">
        <f t="shared" si="1045"/>
        <v>4</v>
      </c>
      <c r="C4079" s="9">
        <f>IF(A4079=A4078,C4078,"")</f>
        <v>45595</v>
      </c>
      <c r="D4079" s="3" t="str">
        <f>IF(A4079=A4078,D4078,"")</f>
        <v>Etchart Tato</v>
      </c>
      <c r="E4079" s="14" t="str">
        <f t="shared" si="1043"/>
        <v>2307Etchart Tato4</v>
      </c>
      <c r="J4079" s="14" t="str">
        <f t="shared" si="1051"/>
        <v xml:space="preserve">Service completo. Cambio de aceite y filtros. Control general del vehiculo. Cambiar bieleta de barra estabilizadora lado izquierdo. Desarmar suspension completa de ambos lados. Sacar ambas parrillas de suspension. Cambiar bujes de parrillas. Armado total. Regulacion de convergencia y alineacion de volante. Cambiar deposito de liquido refrigerante. Purgado del circuito de refrigeracion. Lavado.    </v>
      </c>
      <c r="L4079" s="3">
        <v>1</v>
      </c>
      <c r="M4079" s="10" t="s">
        <v>4564</v>
      </c>
      <c r="N4079" s="3" t="s">
        <v>3241</v>
      </c>
      <c r="O4079" s="158">
        <v>13057.86</v>
      </c>
      <c r="P4079" s="158">
        <v>2742.14</v>
      </c>
      <c r="Q4079" s="7">
        <v>15800</v>
      </c>
      <c r="S4079" s="8"/>
      <c r="T4079" s="11">
        <v>2</v>
      </c>
      <c r="U4079" s="158">
        <v>16363.64</v>
      </c>
      <c r="V4079" s="158">
        <v>3436.36</v>
      </c>
      <c r="W4079" s="76">
        <v>19800</v>
      </c>
      <c r="X4079" s="16">
        <f t="shared" si="1044"/>
        <v>39600</v>
      </c>
      <c r="AC4079" s="18">
        <f t="shared" si="1049"/>
        <v>0</v>
      </c>
      <c r="AD4079" s="19">
        <f t="shared" si="1039"/>
        <v>280000</v>
      </c>
      <c r="AE4079" s="21">
        <f t="shared" si="1046"/>
        <v>31600</v>
      </c>
      <c r="AF4079" s="20">
        <f t="shared" si="1040"/>
        <v>0</v>
      </c>
      <c r="AG4079" s="20">
        <f t="shared" si="1041"/>
        <v>0</v>
      </c>
      <c r="AH4079" s="20">
        <f t="shared" si="1042"/>
        <v>0</v>
      </c>
      <c r="AI4079" s="20"/>
      <c r="AJ4079" s="20"/>
      <c r="AK4079" s="20">
        <f t="shared" si="1050"/>
        <v>0</v>
      </c>
      <c r="AL4079" s="171"/>
    </row>
    <row r="4080" spans="1:38" ht="15.75" customHeight="1" x14ac:dyDescent="0.25">
      <c r="A4080" s="3">
        <v>2307</v>
      </c>
      <c r="B4080" s="14">
        <f t="shared" si="1045"/>
        <v>5</v>
      </c>
      <c r="C4080" s="9">
        <f>IF(A4080=A4079,C4079,"")</f>
        <v>45595</v>
      </c>
      <c r="D4080" s="3" t="str">
        <f>IF(A4080=A4079,D4079,"")</f>
        <v>Etchart Tato</v>
      </c>
      <c r="E4080" s="14" t="str">
        <f t="shared" si="1043"/>
        <v>2307Etchart Tato5</v>
      </c>
      <c r="J4080" s="14" t="str">
        <f t="shared" si="1051"/>
        <v xml:space="preserve">Service completo. Cambio de aceite y filtros. Control general del vehiculo. Cambiar bieleta de barra estabilizadora lado izquierdo. Desarmar suspension completa de ambos lados. Sacar ambas parrillas de suspension. Cambiar bujes de parrillas. Armado total. Regulacion de convergencia y alineacion de volante. Cambiar deposito de liquido refrigerante. Purgado del circuito de refrigeracion. Lavado.     </v>
      </c>
      <c r="L4080" s="3">
        <v>1</v>
      </c>
      <c r="M4080" s="10" t="s">
        <v>4565</v>
      </c>
      <c r="N4080" s="3" t="s">
        <v>3241</v>
      </c>
      <c r="O4080" s="158">
        <v>14710.75</v>
      </c>
      <c r="P4080" s="158">
        <v>3089.25</v>
      </c>
      <c r="Q4080" s="7">
        <v>17800</v>
      </c>
      <c r="S4080" s="8"/>
      <c r="T4080" s="11">
        <v>2</v>
      </c>
      <c r="U4080" s="158">
        <v>18429.759999999998</v>
      </c>
      <c r="V4080" s="158">
        <v>3810.24</v>
      </c>
      <c r="W4080" s="76">
        <v>22300</v>
      </c>
      <c r="X4080" s="16">
        <f t="shared" si="1044"/>
        <v>44600</v>
      </c>
      <c r="AC4080" s="18">
        <f t="shared" si="1049"/>
        <v>0</v>
      </c>
      <c r="AD4080" s="19">
        <f t="shared" si="1039"/>
        <v>280000</v>
      </c>
      <c r="AE4080" s="21">
        <f t="shared" si="1046"/>
        <v>35600</v>
      </c>
      <c r="AF4080" s="20">
        <f t="shared" si="1040"/>
        <v>0</v>
      </c>
      <c r="AG4080" s="20">
        <f t="shared" si="1041"/>
        <v>0</v>
      </c>
      <c r="AH4080" s="20">
        <f t="shared" si="1042"/>
        <v>0</v>
      </c>
      <c r="AI4080" s="20"/>
      <c r="AJ4080" s="20"/>
      <c r="AK4080" s="20">
        <f t="shared" si="1050"/>
        <v>0</v>
      </c>
      <c r="AL4080" s="171"/>
    </row>
    <row r="4081" spans="1:38" ht="15.75" customHeight="1" x14ac:dyDescent="0.25">
      <c r="A4081" s="3">
        <v>2307</v>
      </c>
      <c r="B4081" s="14">
        <f t="shared" si="1045"/>
        <v>6</v>
      </c>
      <c r="C4081" s="9">
        <f>IF(A4081=A4080,C4080,"")</f>
        <v>45595</v>
      </c>
      <c r="D4081" s="3" t="str">
        <f>IF(A4081=A4080,D4080,"")</f>
        <v>Etchart Tato</v>
      </c>
      <c r="E4081" s="14" t="str">
        <f t="shared" si="1043"/>
        <v>2307Etchart Tato6</v>
      </c>
      <c r="J4081" s="14" t="str">
        <f t="shared" si="1051"/>
        <v xml:space="preserve">Service completo. Cambio de aceite y filtros. Control general del vehiculo. Cambiar bieleta de barra estabilizadora lado izquierdo. Desarmar suspension completa de ambos lados. Sacar ambas parrillas de suspension. Cambiar bujes de parrillas. Armado total. Regulacion de convergencia y alineacion de volante. Cambiar deposito de liquido refrigerante. Purgado del circuito de refrigeracion. Lavado.      </v>
      </c>
      <c r="L4081" s="3">
        <v>1</v>
      </c>
      <c r="M4081" s="10" t="s">
        <v>2911</v>
      </c>
      <c r="N4081" s="3" t="s">
        <v>2484</v>
      </c>
      <c r="O4081" s="158">
        <v>28512.400000000001</v>
      </c>
      <c r="P4081" s="158">
        <v>5987.6</v>
      </c>
      <c r="Q4081" s="7">
        <v>34500</v>
      </c>
      <c r="S4081" s="8"/>
      <c r="T4081" s="11">
        <v>1</v>
      </c>
      <c r="U4081" s="158">
        <v>35537.19</v>
      </c>
      <c r="V4081" s="158">
        <v>7462.81</v>
      </c>
      <c r="W4081" s="76">
        <v>43000</v>
      </c>
      <c r="X4081" s="16">
        <f t="shared" si="1044"/>
        <v>43000</v>
      </c>
      <c r="AC4081" s="18">
        <f t="shared" si="1049"/>
        <v>0</v>
      </c>
      <c r="AD4081" s="19">
        <f t="shared" ref="AD4081:AD4144" si="1052">IF(A4081=A4080,AD4080+AC4081,AC4081)</f>
        <v>280000</v>
      </c>
      <c r="AE4081" s="21">
        <f t="shared" si="1046"/>
        <v>34500</v>
      </c>
      <c r="AF4081" s="20">
        <f t="shared" ref="AF4081:AF4144" si="1053">IF(A4081=A4080,0,(SUMIF($A$3:$A$999956,A4081,$Q$3:$Q$999956)))+IF(A4081=A4080,0,(SUMIF($A$3:$A$999956,A4081,$R$3:$R$999956)))</f>
        <v>0</v>
      </c>
      <c r="AG4081" s="20">
        <f t="shared" ref="AG4081:AG4144" si="1054">IF(A4081=A4080,0,(SUMIF($A$3:$A$999956,A4081,($X$3:$X$999956))))</f>
        <v>0</v>
      </c>
      <c r="AH4081" s="20">
        <f t="shared" ref="AH4081:AH4144" si="1055">IF(A4081=A4080,0,(SUMIF($A$3:$A$999956,A4081,($AC$3:$AC$999956))))</f>
        <v>0</v>
      </c>
      <c r="AI4081" s="20"/>
      <c r="AJ4081" s="20"/>
      <c r="AK4081" s="20">
        <f t="shared" si="1050"/>
        <v>0</v>
      </c>
      <c r="AL4081" s="171"/>
    </row>
    <row r="4082" spans="1:38" ht="15.75" customHeight="1" x14ac:dyDescent="0.25">
      <c r="A4082" s="3">
        <v>2307</v>
      </c>
      <c r="B4082" s="14">
        <f t="shared" si="1045"/>
        <v>7</v>
      </c>
      <c r="C4082" s="9">
        <v>45595</v>
      </c>
      <c r="D4082" s="3" t="s">
        <v>3427</v>
      </c>
      <c r="E4082" s="14" t="str">
        <f t="shared" si="1043"/>
        <v>2307Etchart Tato7</v>
      </c>
      <c r="J4082" s="14" t="str">
        <f t="shared" si="1051"/>
        <v xml:space="preserve">Service completo. Cambio de aceite y filtros. Control general del vehiculo. Cambiar bieleta de barra estabilizadora lado izquierdo. Desarmar suspension completa de ambos lados. Sacar ambas parrillas de suspension. Cambiar bujes de parrillas. Armado total. Regulacion de convergencia y alineacion de volante. Cambiar deposito de liquido refrigerante. Purgado del circuito de refrigeracion. Lavado.       </v>
      </c>
      <c r="L4082" s="3">
        <v>1</v>
      </c>
      <c r="M4082" s="10" t="s">
        <v>1970</v>
      </c>
      <c r="N4082" s="3" t="s">
        <v>771</v>
      </c>
      <c r="O4082" s="158">
        <v>7143.81</v>
      </c>
      <c r="P4082" s="158">
        <v>1500.19</v>
      </c>
      <c r="Q4082" s="7">
        <v>8644</v>
      </c>
      <c r="S4082" s="8"/>
      <c r="T4082" s="11">
        <v>1</v>
      </c>
      <c r="U4082" s="158">
        <v>14049.59</v>
      </c>
      <c r="V4082" s="158">
        <v>2950.41</v>
      </c>
      <c r="W4082" s="76">
        <v>17000</v>
      </c>
      <c r="X4082" s="16">
        <f t="shared" si="1044"/>
        <v>17000</v>
      </c>
      <c r="AC4082" s="18">
        <f t="shared" si="1049"/>
        <v>0</v>
      </c>
      <c r="AD4082" s="19">
        <f t="shared" si="1052"/>
        <v>280000</v>
      </c>
      <c r="AE4082" s="21">
        <f t="shared" si="1046"/>
        <v>8644</v>
      </c>
      <c r="AF4082" s="20">
        <f t="shared" si="1053"/>
        <v>0</v>
      </c>
      <c r="AG4082" s="20">
        <f t="shared" si="1054"/>
        <v>0</v>
      </c>
      <c r="AH4082" s="20">
        <f t="shared" si="1055"/>
        <v>0</v>
      </c>
      <c r="AI4082" s="20"/>
      <c r="AJ4082" s="20"/>
      <c r="AK4082" s="20">
        <f t="shared" si="1050"/>
        <v>0</v>
      </c>
      <c r="AL4082" s="171"/>
    </row>
    <row r="4083" spans="1:38" ht="15.75" customHeight="1" x14ac:dyDescent="0.25">
      <c r="A4083" s="3">
        <v>2307</v>
      </c>
      <c r="B4083" s="14">
        <f t="shared" si="1045"/>
        <v>8</v>
      </c>
      <c r="C4083" s="9">
        <v>45595</v>
      </c>
      <c r="D4083" s="3" t="s">
        <v>3427</v>
      </c>
      <c r="E4083" s="14" t="str">
        <f t="shared" si="1043"/>
        <v>2307Etchart Tato8</v>
      </c>
      <c r="J4083" s="14" t="str">
        <f t="shared" si="1051"/>
        <v xml:space="preserve">Service completo. Cambio de aceite y filtros. Control general del vehiculo. Cambiar bieleta de barra estabilizadora lado izquierdo. Desarmar suspension completa de ambos lados. Sacar ambas parrillas de suspension. Cambiar bujes de parrillas. Armado total. Regulacion de convergencia y alineacion de volante. Cambiar deposito de liquido refrigerante. Purgado del circuito de refrigeracion. Lavado.        </v>
      </c>
      <c r="L4083" s="3">
        <v>1</v>
      </c>
      <c r="M4083" s="10" t="s">
        <v>1431</v>
      </c>
      <c r="N4083" s="3" t="s">
        <v>771</v>
      </c>
      <c r="O4083" s="158">
        <v>1570.25</v>
      </c>
      <c r="P4083" s="158">
        <v>329.75</v>
      </c>
      <c r="Q4083" s="7">
        <v>1900</v>
      </c>
      <c r="S4083" s="8"/>
      <c r="T4083" s="11">
        <v>1</v>
      </c>
      <c r="W4083" s="76">
        <v>6000</v>
      </c>
      <c r="X4083" s="16">
        <f t="shared" si="1044"/>
        <v>6000</v>
      </c>
      <c r="AC4083" s="18">
        <f t="shared" si="1049"/>
        <v>0</v>
      </c>
      <c r="AD4083" s="19">
        <f t="shared" si="1052"/>
        <v>280000</v>
      </c>
      <c r="AE4083" s="21">
        <f t="shared" si="1046"/>
        <v>1900</v>
      </c>
      <c r="AF4083" s="20">
        <f t="shared" si="1053"/>
        <v>0</v>
      </c>
      <c r="AG4083" s="20">
        <f t="shared" si="1054"/>
        <v>0</v>
      </c>
      <c r="AH4083" s="20">
        <f t="shared" si="1055"/>
        <v>0</v>
      </c>
      <c r="AI4083" s="20"/>
      <c r="AJ4083" s="20"/>
      <c r="AK4083" s="20">
        <f t="shared" si="1050"/>
        <v>0</v>
      </c>
      <c r="AL4083" s="171"/>
    </row>
    <row r="4084" spans="1:38" ht="15.75" customHeight="1" x14ac:dyDescent="0.25">
      <c r="A4084" s="3">
        <v>2308</v>
      </c>
      <c r="B4084" s="14">
        <f t="shared" si="1045"/>
        <v>1</v>
      </c>
      <c r="C4084" s="9">
        <v>45595</v>
      </c>
      <c r="D4084" s="3" t="s">
        <v>116</v>
      </c>
      <c r="E4084" s="14" t="str">
        <f t="shared" si="1043"/>
        <v>2308Transporte Palloni1</v>
      </c>
      <c r="F4084" s="119" t="s">
        <v>2347</v>
      </c>
      <c r="G4084" s="119" t="s">
        <v>2348</v>
      </c>
      <c r="H4084" s="119">
        <v>127862</v>
      </c>
      <c r="I4084" s="10" t="s">
        <v>4566</v>
      </c>
      <c r="J4084" s="14" t="str">
        <f t="shared" si="1051"/>
        <v>Desarmar frente del vehiculo completo. Sacar motor viejo. Armado de motor nuevo con partes de motor viejo. Colocar motor nuevo. Rearmar frente del vehiculo. Colocar aceite y filtros nuevos. Agregar liquido refrigerante. Borrado de fallas por producto del desarme con escaner.</v>
      </c>
      <c r="K4084" s="3" t="s">
        <v>4521</v>
      </c>
      <c r="S4084" s="8"/>
      <c r="W4084" s="76"/>
      <c r="X4084" s="16">
        <f t="shared" si="1044"/>
        <v>0</v>
      </c>
      <c r="Y4084" s="3">
        <v>1</v>
      </c>
      <c r="Z4084" s="114">
        <v>1818181.82</v>
      </c>
      <c r="AA4084" s="114">
        <v>381818.18</v>
      </c>
      <c r="AB4084" s="4">
        <v>2200000</v>
      </c>
      <c r="AC4084" s="18">
        <f t="shared" si="1049"/>
        <v>2200000</v>
      </c>
      <c r="AD4084" s="19">
        <f t="shared" si="1052"/>
        <v>2200000</v>
      </c>
      <c r="AE4084" s="21">
        <f t="shared" si="1046"/>
        <v>0</v>
      </c>
      <c r="AF4084" s="20">
        <f t="shared" si="1053"/>
        <v>0</v>
      </c>
      <c r="AG4084" s="20">
        <f t="shared" si="1054"/>
        <v>0</v>
      </c>
      <c r="AH4084" s="20">
        <f t="shared" si="1055"/>
        <v>2200000</v>
      </c>
      <c r="AI4084" s="20"/>
      <c r="AJ4084" s="20"/>
      <c r="AK4084" s="20">
        <f t="shared" si="1050"/>
        <v>2200000</v>
      </c>
      <c r="AL4084" s="171"/>
    </row>
    <row r="4085" spans="1:38" ht="15.75" customHeight="1" x14ac:dyDescent="0.25">
      <c r="A4085" s="3">
        <v>2308</v>
      </c>
      <c r="B4085" s="14">
        <f t="shared" si="1045"/>
        <v>2</v>
      </c>
      <c r="C4085" s="9">
        <f>IF(A4085=A4084,C4084,"")</f>
        <v>45595</v>
      </c>
      <c r="D4085" s="3" t="str">
        <f>IF(A4085=A4084,D4084,"")</f>
        <v>Transporte Palloni</v>
      </c>
      <c r="E4085" s="14" t="str">
        <f t="shared" si="1043"/>
        <v>2308Transporte Palloni2</v>
      </c>
      <c r="J4085" s="14" t="str">
        <f t="shared" si="1051"/>
        <v xml:space="preserve">Desarmar frente del vehiculo completo. Sacar motor viejo. Armado de motor nuevo con partes de motor viejo. Colocar motor nuevo. Rearmar frente del vehiculo. Colocar aceite y filtros nuevos. Agregar liquido refrigerante. Borrado de fallas por producto del desarme con escaner. </v>
      </c>
      <c r="S4085" s="8"/>
      <c r="W4085" s="76"/>
      <c r="X4085" s="16">
        <f t="shared" si="1044"/>
        <v>0</v>
      </c>
      <c r="AC4085" s="18">
        <f t="shared" si="1049"/>
        <v>0</v>
      </c>
      <c r="AD4085" s="19">
        <f t="shared" si="1052"/>
        <v>2200000</v>
      </c>
      <c r="AE4085" s="21">
        <f t="shared" si="1046"/>
        <v>0</v>
      </c>
      <c r="AF4085" s="20">
        <f t="shared" si="1053"/>
        <v>0</v>
      </c>
      <c r="AG4085" s="20">
        <f t="shared" si="1054"/>
        <v>0</v>
      </c>
      <c r="AH4085" s="20">
        <f t="shared" si="1055"/>
        <v>0</v>
      </c>
      <c r="AI4085" s="20"/>
      <c r="AJ4085" s="20"/>
      <c r="AK4085" s="20">
        <f t="shared" si="1050"/>
        <v>0</v>
      </c>
      <c r="AL4085" s="171"/>
    </row>
    <row r="4086" spans="1:38" ht="15.75" customHeight="1" x14ac:dyDescent="0.25">
      <c r="A4086" s="3">
        <v>2309</v>
      </c>
      <c r="B4086" s="14">
        <f t="shared" si="1045"/>
        <v>1</v>
      </c>
      <c r="C4086" s="9">
        <v>45595</v>
      </c>
      <c r="D4086" s="3" t="s">
        <v>116</v>
      </c>
      <c r="E4086" s="14" t="str">
        <f t="shared" si="1043"/>
        <v>2309Transporte Palloni1</v>
      </c>
      <c r="G4086" s="119" t="s">
        <v>2348</v>
      </c>
      <c r="I4086" s="10" t="s">
        <v>4567</v>
      </c>
      <c r="J4086" s="14" t="str">
        <f t="shared" si="1051"/>
        <v>Sacar tapa de cilindros, inyectores, arboles de levas y enfriador de aceite de motor viejo.</v>
      </c>
      <c r="K4086" s="3" t="s">
        <v>4521</v>
      </c>
      <c r="S4086" s="8"/>
      <c r="W4086" s="76"/>
      <c r="X4086" s="16">
        <f t="shared" si="1044"/>
        <v>0</v>
      </c>
      <c r="Y4086" s="3">
        <v>1</v>
      </c>
      <c r="Z4086" s="114">
        <v>200000</v>
      </c>
      <c r="AA4086" s="114">
        <v>42000</v>
      </c>
      <c r="AB4086" s="4">
        <v>242000</v>
      </c>
      <c r="AC4086" s="18">
        <f t="shared" si="1049"/>
        <v>242000</v>
      </c>
      <c r="AD4086" s="19">
        <f t="shared" si="1052"/>
        <v>242000</v>
      </c>
      <c r="AE4086" s="21">
        <f t="shared" si="1046"/>
        <v>0</v>
      </c>
      <c r="AF4086" s="20">
        <f t="shared" si="1053"/>
        <v>0</v>
      </c>
      <c r="AG4086" s="20">
        <f t="shared" si="1054"/>
        <v>0</v>
      </c>
      <c r="AH4086" s="20">
        <f t="shared" si="1055"/>
        <v>242000</v>
      </c>
      <c r="AI4086" s="20"/>
      <c r="AJ4086" s="20"/>
      <c r="AK4086" s="20">
        <f t="shared" si="1050"/>
        <v>242000</v>
      </c>
      <c r="AL4086" s="171"/>
    </row>
    <row r="4087" spans="1:38" ht="15.75" customHeight="1" x14ac:dyDescent="0.25">
      <c r="A4087" s="3">
        <v>2309</v>
      </c>
      <c r="B4087" s="14">
        <f t="shared" si="1045"/>
        <v>2</v>
      </c>
      <c r="C4087" s="9">
        <f>IF(A4087=A4086,C4086,"")</f>
        <v>45595</v>
      </c>
      <c r="D4087" s="3" t="str">
        <f>IF(A4087=A4086,D4086,"")</f>
        <v>Transporte Palloni</v>
      </c>
      <c r="E4087" s="14" t="str">
        <f t="shared" si="1043"/>
        <v>2309Transporte Palloni2</v>
      </c>
      <c r="J4087" s="14" t="str">
        <f t="shared" si="1051"/>
        <v xml:space="preserve">Sacar tapa de cilindros, inyectores, arboles de levas y enfriador de aceite de motor viejo. </v>
      </c>
      <c r="S4087" s="8"/>
      <c r="W4087" s="76"/>
      <c r="X4087" s="16">
        <f t="shared" si="1044"/>
        <v>0</v>
      </c>
      <c r="AC4087" s="18">
        <f t="shared" si="1049"/>
        <v>0</v>
      </c>
      <c r="AD4087" s="19">
        <f t="shared" si="1052"/>
        <v>242000</v>
      </c>
      <c r="AE4087" s="21">
        <f t="shared" si="1046"/>
        <v>0</v>
      </c>
      <c r="AF4087" s="20">
        <f t="shared" si="1053"/>
        <v>0</v>
      </c>
      <c r="AG4087" s="20">
        <f t="shared" si="1054"/>
        <v>0</v>
      </c>
      <c r="AH4087" s="20">
        <f t="shared" si="1055"/>
        <v>0</v>
      </c>
      <c r="AI4087" s="20"/>
      <c r="AJ4087" s="20"/>
      <c r="AK4087" s="20">
        <f t="shared" si="1050"/>
        <v>0</v>
      </c>
      <c r="AL4087" s="171"/>
    </row>
    <row r="4088" spans="1:38" ht="15.75" customHeight="1" x14ac:dyDescent="0.25">
      <c r="A4088" s="3">
        <v>2310</v>
      </c>
      <c r="B4088" s="14">
        <f t="shared" si="1045"/>
        <v>1</v>
      </c>
      <c r="C4088" s="9">
        <v>45595</v>
      </c>
      <c r="D4088" s="3" t="s">
        <v>116</v>
      </c>
      <c r="E4088" s="14" t="str">
        <f t="shared" si="1043"/>
        <v>2310Transporte Palloni1</v>
      </c>
      <c r="F4088" s="119" t="s">
        <v>964</v>
      </c>
      <c r="G4088" s="119" t="s">
        <v>1318</v>
      </c>
      <c r="I4088" s="10" t="s">
        <v>4568</v>
      </c>
      <c r="J4088" s="14" t="str">
        <f t="shared" si="1051"/>
        <v xml:space="preserve">Cambiar alternador. Cambiar bieleta soporte de caja de velocidad. </v>
      </c>
      <c r="K4088" s="3" t="s">
        <v>1665</v>
      </c>
      <c r="S4088" s="8"/>
      <c r="W4088" s="76"/>
      <c r="X4088" s="16">
        <f t="shared" si="1044"/>
        <v>0</v>
      </c>
      <c r="Y4088" s="3">
        <v>1</v>
      </c>
      <c r="Z4088" s="114">
        <v>140000</v>
      </c>
      <c r="AA4088" s="114">
        <v>29400</v>
      </c>
      <c r="AB4088" s="4">
        <v>169400</v>
      </c>
      <c r="AC4088" s="18">
        <f t="shared" si="1049"/>
        <v>169400</v>
      </c>
      <c r="AD4088" s="19">
        <f t="shared" si="1052"/>
        <v>169400</v>
      </c>
      <c r="AE4088" s="21">
        <f t="shared" si="1046"/>
        <v>0</v>
      </c>
      <c r="AF4088" s="20">
        <f t="shared" si="1053"/>
        <v>0</v>
      </c>
      <c r="AG4088" s="20">
        <f t="shared" si="1054"/>
        <v>0</v>
      </c>
      <c r="AH4088" s="20">
        <f t="shared" si="1055"/>
        <v>169400</v>
      </c>
      <c r="AI4088" s="20"/>
      <c r="AJ4088" s="20"/>
      <c r="AK4088" s="20">
        <f t="shared" si="1050"/>
        <v>169400</v>
      </c>
      <c r="AL4088" s="171"/>
    </row>
    <row r="4089" spans="1:38" ht="15.75" customHeight="1" x14ac:dyDescent="0.25">
      <c r="A4089" s="3">
        <v>2310</v>
      </c>
      <c r="B4089" s="14">
        <f t="shared" si="1045"/>
        <v>2</v>
      </c>
      <c r="C4089" s="9">
        <f>IF(A4089=A4088,C4088,"")</f>
        <v>45595</v>
      </c>
      <c r="D4089" s="3" t="str">
        <f>IF(A4089=A4088,D4088,"")</f>
        <v>Transporte Palloni</v>
      </c>
      <c r="E4089" s="14" t="str">
        <f t="shared" si="1043"/>
        <v>2310Transporte Palloni2</v>
      </c>
      <c r="J4089" s="14" t="str">
        <f t="shared" si="1051"/>
        <v xml:space="preserve">Cambiar alternador. Cambiar bieleta soporte de caja de velocidad.  </v>
      </c>
      <c r="S4089" s="8"/>
      <c r="W4089" s="76"/>
      <c r="X4089" s="16">
        <f t="shared" si="1044"/>
        <v>0</v>
      </c>
      <c r="AC4089" s="18">
        <f t="shared" si="1049"/>
        <v>0</v>
      </c>
      <c r="AD4089" s="19">
        <f t="shared" si="1052"/>
        <v>169400</v>
      </c>
      <c r="AE4089" s="21">
        <f t="shared" si="1046"/>
        <v>0</v>
      </c>
      <c r="AF4089" s="20">
        <f t="shared" si="1053"/>
        <v>0</v>
      </c>
      <c r="AG4089" s="20">
        <f t="shared" si="1054"/>
        <v>0</v>
      </c>
      <c r="AH4089" s="20">
        <f t="shared" si="1055"/>
        <v>0</v>
      </c>
      <c r="AI4089" s="20"/>
      <c r="AJ4089" s="20"/>
      <c r="AK4089" s="20">
        <f t="shared" si="1050"/>
        <v>0</v>
      </c>
      <c r="AL4089" s="171"/>
    </row>
    <row r="4090" spans="1:38" ht="15.75" customHeight="1" x14ac:dyDescent="0.25">
      <c r="A4090" s="3">
        <v>2311</v>
      </c>
      <c r="B4090" s="14">
        <f t="shared" si="1045"/>
        <v>1</v>
      </c>
      <c r="C4090" s="9">
        <v>45595</v>
      </c>
      <c r="D4090" s="3" t="s">
        <v>2297</v>
      </c>
      <c r="E4090" s="14" t="str">
        <f t="shared" si="1043"/>
        <v>2311AGD1</v>
      </c>
      <c r="F4090" s="119" t="s">
        <v>2298</v>
      </c>
      <c r="G4090" s="119" t="s">
        <v>1325</v>
      </c>
      <c r="I4090" s="10" t="s">
        <v>4570</v>
      </c>
      <c r="J4090" s="14" t="str">
        <f t="shared" si="1051"/>
        <v>Control de embrague. Cambiar bombin de embrague sujeto a caja de velocidad. Cambiar liquido de freno. Purgado de embrague.</v>
      </c>
      <c r="K4090" s="3" t="s">
        <v>1665</v>
      </c>
      <c r="L4090" s="3">
        <v>1</v>
      </c>
      <c r="M4090" s="10" t="s">
        <v>4571</v>
      </c>
      <c r="N4090" s="3" t="s">
        <v>734</v>
      </c>
      <c r="S4090" s="8"/>
      <c r="T4090" s="11">
        <v>1</v>
      </c>
      <c r="U4090" s="158">
        <v>49586.78</v>
      </c>
      <c r="V4090" s="158">
        <v>10413.219999999999</v>
      </c>
      <c r="W4090" s="76">
        <v>60000</v>
      </c>
      <c r="X4090" s="16">
        <f t="shared" si="1044"/>
        <v>60000</v>
      </c>
      <c r="Y4090" s="3">
        <v>1</v>
      </c>
      <c r="AB4090" s="4">
        <v>85000</v>
      </c>
      <c r="AC4090" s="18">
        <f t="shared" si="1049"/>
        <v>85000</v>
      </c>
      <c r="AD4090" s="19">
        <f t="shared" si="1052"/>
        <v>85000</v>
      </c>
      <c r="AE4090" s="21">
        <f t="shared" si="1046"/>
        <v>0</v>
      </c>
      <c r="AF4090" s="20">
        <f t="shared" si="1053"/>
        <v>0</v>
      </c>
      <c r="AG4090" s="20">
        <f t="shared" si="1054"/>
        <v>60000</v>
      </c>
      <c r="AH4090" s="20">
        <f t="shared" si="1055"/>
        <v>85000</v>
      </c>
      <c r="AI4090" s="20"/>
      <c r="AJ4090" s="20"/>
      <c r="AK4090" s="20">
        <f t="shared" si="1050"/>
        <v>145000</v>
      </c>
      <c r="AL4090" s="171"/>
    </row>
    <row r="4091" spans="1:38" ht="15.75" customHeight="1" x14ac:dyDescent="0.25">
      <c r="A4091" s="3">
        <v>2311</v>
      </c>
      <c r="B4091" s="14">
        <f t="shared" si="1045"/>
        <v>2</v>
      </c>
      <c r="C4091" s="9">
        <f>IF(A4091=A4090,C4090,"")</f>
        <v>45595</v>
      </c>
      <c r="D4091" s="3" t="str">
        <f>IF(A4091=A4090,D4090,"")</f>
        <v>AGD</v>
      </c>
      <c r="E4091" s="14" t="str">
        <f t="shared" si="1043"/>
        <v>2311AGD2</v>
      </c>
      <c r="J4091" s="14" t="str">
        <f t="shared" si="1051"/>
        <v xml:space="preserve">Control de embrague. Cambiar bombin de embrague sujeto a caja de velocidad. Cambiar liquido de freno. Purgado de embrague. </v>
      </c>
      <c r="S4091" s="8"/>
      <c r="W4091" s="76"/>
      <c r="X4091" s="16">
        <f t="shared" si="1044"/>
        <v>0</v>
      </c>
      <c r="AC4091" s="18">
        <f t="shared" si="1049"/>
        <v>0</v>
      </c>
      <c r="AD4091" s="19">
        <f t="shared" si="1052"/>
        <v>85000</v>
      </c>
      <c r="AE4091" s="21">
        <f t="shared" si="1046"/>
        <v>0</v>
      </c>
      <c r="AF4091" s="20">
        <f t="shared" si="1053"/>
        <v>0</v>
      </c>
      <c r="AG4091" s="20">
        <f t="shared" si="1054"/>
        <v>0</v>
      </c>
      <c r="AH4091" s="20">
        <f t="shared" si="1055"/>
        <v>0</v>
      </c>
      <c r="AI4091" s="20"/>
      <c r="AJ4091" s="20"/>
      <c r="AK4091" s="20">
        <f t="shared" si="1050"/>
        <v>0</v>
      </c>
      <c r="AL4091" s="171"/>
    </row>
    <row r="4092" spans="1:38" ht="15.75" customHeight="1" x14ac:dyDescent="0.25">
      <c r="A4092" s="3">
        <v>2312</v>
      </c>
      <c r="B4092" s="14">
        <f t="shared" si="1045"/>
        <v>1</v>
      </c>
      <c r="C4092" s="9">
        <v>45596</v>
      </c>
      <c r="D4092" s="3" t="s">
        <v>3912</v>
      </c>
      <c r="E4092" s="14" t="str">
        <f t="shared" si="1043"/>
        <v>2312Berdus Silvio1</v>
      </c>
      <c r="F4092" s="119" t="s">
        <v>782</v>
      </c>
      <c r="G4092" s="119" t="s">
        <v>1922</v>
      </c>
      <c r="I4092" s="10" t="s">
        <v>4572</v>
      </c>
      <c r="J4092" s="14" t="str">
        <f t="shared" si="1051"/>
        <v>Control de perdidas de agua. No se hallaron perdidas. Control general para viaje. Control de aceite de caja de velocidad. Control de ambas homocineticas. Desarmar suspension lado derecho. Reparar semieje con homocinetica nueva del mismo lado. Armado total.</v>
      </c>
      <c r="K4092" s="3" t="s">
        <v>4522</v>
      </c>
      <c r="L4092" s="3">
        <v>1</v>
      </c>
      <c r="M4092" s="10" t="s">
        <v>4080</v>
      </c>
      <c r="N4092" s="3" t="s">
        <v>2484</v>
      </c>
      <c r="O4092" s="158">
        <v>37190.080000000002</v>
      </c>
      <c r="P4092" s="158">
        <v>7809.92</v>
      </c>
      <c r="Q4092" s="7">
        <v>45000</v>
      </c>
      <c r="S4092" s="8"/>
      <c r="T4092" s="11">
        <v>1</v>
      </c>
      <c r="U4092" s="158">
        <v>45454.55</v>
      </c>
      <c r="V4092" s="158">
        <v>9545.4500000000007</v>
      </c>
      <c r="W4092" s="76">
        <v>55000</v>
      </c>
      <c r="X4092" s="16">
        <f t="shared" si="1044"/>
        <v>55000</v>
      </c>
      <c r="Y4092" s="3">
        <v>1</v>
      </c>
      <c r="Z4092" s="114">
        <v>136363.64000000001</v>
      </c>
      <c r="AA4092" s="114">
        <v>28636.36</v>
      </c>
      <c r="AB4092" s="4">
        <v>165000</v>
      </c>
      <c r="AC4092" s="18">
        <f t="shared" si="1049"/>
        <v>165000</v>
      </c>
      <c r="AD4092" s="19">
        <f t="shared" si="1052"/>
        <v>165000</v>
      </c>
      <c r="AE4092" s="21">
        <f t="shared" si="1046"/>
        <v>45000</v>
      </c>
      <c r="AF4092" s="20">
        <f t="shared" si="1053"/>
        <v>45000</v>
      </c>
      <c r="AG4092" s="20">
        <f t="shared" si="1054"/>
        <v>55000</v>
      </c>
      <c r="AH4092" s="20">
        <f t="shared" si="1055"/>
        <v>165000</v>
      </c>
      <c r="AI4092" s="20"/>
      <c r="AJ4092" s="20"/>
      <c r="AK4092" s="20">
        <f t="shared" si="1050"/>
        <v>220000</v>
      </c>
      <c r="AL4092" s="171"/>
    </row>
    <row r="4093" spans="1:38" ht="15.75" customHeight="1" x14ac:dyDescent="0.25">
      <c r="A4093" s="3">
        <v>2312</v>
      </c>
      <c r="B4093" s="14">
        <f t="shared" si="1045"/>
        <v>2</v>
      </c>
      <c r="C4093" s="9">
        <f>IF(A4093=A4092,C4092,"")</f>
        <v>45596</v>
      </c>
      <c r="D4093" s="3" t="str">
        <f>IF(A4093=A4092,D4092,"")</f>
        <v>Berdus Silvio</v>
      </c>
      <c r="E4093" s="14" t="str">
        <f t="shared" si="1043"/>
        <v>2312Berdus Silvio2</v>
      </c>
      <c r="J4093" s="14" t="str">
        <f t="shared" si="1051"/>
        <v xml:space="preserve">Control de perdidas de agua. No se hallaron perdidas. Control general para viaje. Control de aceite de caja de velocidad. Control de ambas homocineticas. Desarmar suspension lado derecho. Reparar semieje con homocinetica nueva del mismo lado. Armado total. </v>
      </c>
      <c r="S4093" s="8"/>
      <c r="W4093" s="76"/>
      <c r="X4093" s="16">
        <f t="shared" si="1044"/>
        <v>0</v>
      </c>
      <c r="AC4093" s="18">
        <f t="shared" si="1049"/>
        <v>0</v>
      </c>
      <c r="AD4093" s="19">
        <f t="shared" si="1052"/>
        <v>165000</v>
      </c>
      <c r="AE4093" s="21">
        <f t="shared" si="1046"/>
        <v>0</v>
      </c>
      <c r="AF4093" s="20">
        <f t="shared" si="1053"/>
        <v>0</v>
      </c>
      <c r="AG4093" s="20">
        <f t="shared" si="1054"/>
        <v>0</v>
      </c>
      <c r="AH4093" s="20">
        <f t="shared" si="1055"/>
        <v>0</v>
      </c>
      <c r="AI4093" s="20"/>
      <c r="AJ4093" s="20"/>
      <c r="AK4093" s="20">
        <f t="shared" si="1050"/>
        <v>0</v>
      </c>
      <c r="AL4093" s="171"/>
    </row>
    <row r="4094" spans="1:38" ht="15.75" customHeight="1" x14ac:dyDescent="0.25">
      <c r="A4094" s="3">
        <v>2313</v>
      </c>
      <c r="B4094" s="14">
        <f t="shared" si="1045"/>
        <v>1</v>
      </c>
      <c r="C4094" s="9">
        <v>45596</v>
      </c>
      <c r="D4094" s="3" t="s">
        <v>3403</v>
      </c>
      <c r="E4094" s="14" t="str">
        <f t="shared" ref="E4094:E4157" si="1056">CONCATENATE(A4094,D4094,B4094)</f>
        <v>2313Creativity1</v>
      </c>
      <c r="F4094" s="119" t="s">
        <v>966</v>
      </c>
      <c r="G4094" s="119" t="s">
        <v>1300</v>
      </c>
      <c r="I4094" s="10" t="s">
        <v>4636</v>
      </c>
      <c r="J4094" s="14" t="str">
        <f t="shared" si="1051"/>
        <v>Cambiar termostato. Agregar liquido refrigerante nuevo. Purgado del circuito de refrigeracion. Control de bujias. Dar luz a las mismas.</v>
      </c>
      <c r="K4094" s="3" t="s">
        <v>2390</v>
      </c>
      <c r="L4094" s="3">
        <v>1</v>
      </c>
      <c r="M4094" s="10" t="s">
        <v>705</v>
      </c>
      <c r="N4094" s="3" t="s">
        <v>2484</v>
      </c>
      <c r="O4094" s="158">
        <v>31540</v>
      </c>
      <c r="P4094" s="158">
        <v>6623.4</v>
      </c>
      <c r="Q4094" s="7">
        <v>38163.4</v>
      </c>
      <c r="S4094" s="8"/>
      <c r="T4094" s="11">
        <v>1</v>
      </c>
      <c r="U4094" s="158">
        <v>40495.870000000003</v>
      </c>
      <c r="V4094" s="158">
        <v>8504.1299999999992</v>
      </c>
      <c r="W4094" s="76">
        <v>49000</v>
      </c>
      <c r="X4094" s="16">
        <f t="shared" si="1044"/>
        <v>49000</v>
      </c>
      <c r="Y4094" s="3">
        <v>1</v>
      </c>
      <c r="AB4094" s="4">
        <v>80000</v>
      </c>
      <c r="AC4094" s="18">
        <f t="shared" si="1049"/>
        <v>80000</v>
      </c>
      <c r="AD4094" s="19">
        <f t="shared" si="1052"/>
        <v>80000</v>
      </c>
      <c r="AE4094" s="21">
        <f t="shared" si="1046"/>
        <v>38163.4</v>
      </c>
      <c r="AF4094" s="20">
        <f t="shared" si="1053"/>
        <v>48707.4</v>
      </c>
      <c r="AG4094" s="20">
        <f t="shared" si="1054"/>
        <v>89000</v>
      </c>
      <c r="AH4094" s="20">
        <f t="shared" si="1055"/>
        <v>80000</v>
      </c>
      <c r="AI4094" s="20"/>
      <c r="AJ4094" s="20"/>
      <c r="AK4094" s="20">
        <f t="shared" si="1050"/>
        <v>169000</v>
      </c>
      <c r="AL4094" s="171"/>
    </row>
    <row r="4095" spans="1:38" ht="15.75" customHeight="1" x14ac:dyDescent="0.25">
      <c r="A4095" s="3">
        <v>2313</v>
      </c>
      <c r="B4095" s="14">
        <f t="shared" si="1045"/>
        <v>2</v>
      </c>
      <c r="C4095" s="9">
        <f>IF(A4095=A4094,C4094,"")</f>
        <v>45596</v>
      </c>
      <c r="D4095" s="3" t="str">
        <f>IF(A4095=A4094,D4094,"")</f>
        <v>Creativity</v>
      </c>
      <c r="E4095" s="14" t="str">
        <f t="shared" si="1056"/>
        <v>2313Creativity2</v>
      </c>
      <c r="J4095" s="14" t="str">
        <f t="shared" si="1051"/>
        <v xml:space="preserve">Cambiar termostato. Agregar liquido refrigerante nuevo. Purgado del circuito de refrigeracion. Control de bujias. Dar luz a las mismas. </v>
      </c>
      <c r="L4095" s="3">
        <v>1</v>
      </c>
      <c r="M4095" s="10" t="s">
        <v>1970</v>
      </c>
      <c r="N4095" s="3" t="s">
        <v>771</v>
      </c>
      <c r="O4095" s="158">
        <v>7143.81</v>
      </c>
      <c r="P4095" s="158">
        <v>1500.19</v>
      </c>
      <c r="Q4095" s="7">
        <v>8644</v>
      </c>
      <c r="S4095" s="8"/>
      <c r="T4095" s="11">
        <v>2</v>
      </c>
      <c r="U4095" s="158">
        <v>14049.59</v>
      </c>
      <c r="V4095" s="158">
        <v>2950.41</v>
      </c>
      <c r="W4095" s="76">
        <v>17000</v>
      </c>
      <c r="X4095" s="16">
        <f t="shared" ref="X4095:X4158" si="1057">W4095*T4095</f>
        <v>34000</v>
      </c>
      <c r="AC4095" s="18">
        <f t="shared" si="1049"/>
        <v>0</v>
      </c>
      <c r="AD4095" s="19">
        <f t="shared" si="1052"/>
        <v>80000</v>
      </c>
      <c r="AE4095" s="21">
        <f t="shared" si="1046"/>
        <v>17288</v>
      </c>
      <c r="AF4095" s="20">
        <f t="shared" si="1053"/>
        <v>0</v>
      </c>
      <c r="AG4095" s="20">
        <f t="shared" si="1054"/>
        <v>0</v>
      </c>
      <c r="AH4095" s="20">
        <f t="shared" si="1055"/>
        <v>0</v>
      </c>
      <c r="AI4095" s="20"/>
      <c r="AJ4095" s="20"/>
      <c r="AK4095" s="20">
        <f t="shared" si="1050"/>
        <v>0</v>
      </c>
      <c r="AL4095" s="171"/>
    </row>
    <row r="4096" spans="1:38" ht="15.75" customHeight="1" x14ac:dyDescent="0.25">
      <c r="A4096" s="3">
        <v>2313</v>
      </c>
      <c r="B4096" s="14">
        <f t="shared" si="1045"/>
        <v>3</v>
      </c>
      <c r="C4096" s="9">
        <f>IF(A4096=A4095,C4095,"")</f>
        <v>45596</v>
      </c>
      <c r="D4096" s="3" t="str">
        <f>IF(A4096=A4095,D4095,"")</f>
        <v>Creativity</v>
      </c>
      <c r="E4096" s="14" t="str">
        <f t="shared" si="1056"/>
        <v>2313Creativity3</v>
      </c>
      <c r="J4096" s="14" t="str">
        <f t="shared" si="1051"/>
        <v xml:space="preserve">Cambiar termostato. Agregar liquido refrigerante nuevo. Purgado del circuito de refrigeracion. Control de bujias. Dar luz a las mismas.  </v>
      </c>
      <c r="L4096" s="3">
        <v>1</v>
      </c>
      <c r="M4096" s="10" t="s">
        <v>1431</v>
      </c>
      <c r="N4096" s="3" t="s">
        <v>771</v>
      </c>
      <c r="O4096" s="158">
        <v>1570.25</v>
      </c>
      <c r="P4096" s="158">
        <v>329.75</v>
      </c>
      <c r="Q4096" s="7">
        <v>1900</v>
      </c>
      <c r="S4096" s="8"/>
      <c r="T4096" s="11">
        <v>1</v>
      </c>
      <c r="U4096" s="158">
        <v>4958.68</v>
      </c>
      <c r="V4096" s="158">
        <v>1041.32</v>
      </c>
      <c r="W4096" s="76">
        <v>6000</v>
      </c>
      <c r="X4096" s="16">
        <f t="shared" si="1057"/>
        <v>6000</v>
      </c>
      <c r="AC4096" s="18">
        <f t="shared" si="1049"/>
        <v>0</v>
      </c>
      <c r="AD4096" s="19">
        <f t="shared" si="1052"/>
        <v>80000</v>
      </c>
      <c r="AE4096" s="21">
        <f t="shared" si="1046"/>
        <v>1900</v>
      </c>
      <c r="AF4096" s="20">
        <f t="shared" si="1053"/>
        <v>0</v>
      </c>
      <c r="AG4096" s="20">
        <f t="shared" si="1054"/>
        <v>0</v>
      </c>
      <c r="AH4096" s="20">
        <f t="shared" si="1055"/>
        <v>0</v>
      </c>
      <c r="AI4096" s="20"/>
      <c r="AJ4096" s="20"/>
      <c r="AK4096" s="20">
        <f t="shared" si="1050"/>
        <v>0</v>
      </c>
      <c r="AL4096" s="171"/>
    </row>
    <row r="4097" spans="1:38" ht="15.75" customHeight="1" x14ac:dyDescent="0.25">
      <c r="A4097" s="3">
        <v>2314</v>
      </c>
      <c r="B4097" s="14">
        <f t="shared" si="1045"/>
        <v>1</v>
      </c>
      <c r="C4097" s="9">
        <v>45596</v>
      </c>
      <c r="D4097" s="3" t="s">
        <v>446</v>
      </c>
      <c r="E4097" s="14" t="str">
        <f t="shared" si="1056"/>
        <v>2314Lopez Kako1</v>
      </c>
      <c r="F4097" s="119" t="s">
        <v>1294</v>
      </c>
      <c r="G4097" s="119" t="s">
        <v>2083</v>
      </c>
      <c r="H4097" s="119">
        <v>103816</v>
      </c>
      <c r="I4097" s="10" t="s">
        <v>4574</v>
      </c>
      <c r="J4097" s="14" t="str">
        <f t="shared" si="1051"/>
        <v>Service completo. Cambio de aceite y filtros. Control general del vehiculo. Cambiar juego de bujias. Cambiar correa poly-v.</v>
      </c>
      <c r="K4097" s="3" t="s">
        <v>4524</v>
      </c>
      <c r="L4097" s="3">
        <v>1</v>
      </c>
      <c r="M4097" s="10" t="s">
        <v>222</v>
      </c>
      <c r="N4097" s="3" t="s">
        <v>771</v>
      </c>
      <c r="O4097" s="158">
        <v>4982.41</v>
      </c>
      <c r="P4097" s="158">
        <v>1046.3</v>
      </c>
      <c r="Q4097" s="7">
        <v>6028.71</v>
      </c>
      <c r="S4097" s="8"/>
      <c r="T4097" s="11">
        <v>4</v>
      </c>
      <c r="U4097" s="158">
        <v>15702.48</v>
      </c>
      <c r="V4097" s="158">
        <v>3297.52</v>
      </c>
      <c r="W4097" s="76">
        <v>19000</v>
      </c>
      <c r="X4097" s="16">
        <f t="shared" si="1057"/>
        <v>76000</v>
      </c>
      <c r="Y4097" s="3">
        <v>1</v>
      </c>
      <c r="Z4097" s="114">
        <v>61983.48</v>
      </c>
      <c r="AA4097" s="114">
        <v>13016.52</v>
      </c>
      <c r="AB4097" s="4">
        <v>75000</v>
      </c>
      <c r="AC4097" s="18">
        <f t="shared" si="1049"/>
        <v>75000</v>
      </c>
      <c r="AD4097" s="19">
        <f t="shared" si="1052"/>
        <v>75000</v>
      </c>
      <c r="AE4097" s="21">
        <f t="shared" si="1046"/>
        <v>24114.84</v>
      </c>
      <c r="AF4097" s="20">
        <f t="shared" si="1053"/>
        <v>6028.71</v>
      </c>
      <c r="AG4097" s="20">
        <f t="shared" si="1054"/>
        <v>76000</v>
      </c>
      <c r="AH4097" s="20">
        <f t="shared" si="1055"/>
        <v>75000</v>
      </c>
      <c r="AI4097" s="20"/>
      <c r="AJ4097" s="20"/>
      <c r="AK4097" s="20">
        <f t="shared" si="1050"/>
        <v>151000</v>
      </c>
      <c r="AL4097" s="171"/>
    </row>
    <row r="4098" spans="1:38" ht="15.75" customHeight="1" x14ac:dyDescent="0.25">
      <c r="A4098" s="3">
        <v>2314</v>
      </c>
      <c r="B4098" s="14">
        <f t="shared" si="1045"/>
        <v>2</v>
      </c>
      <c r="C4098" s="9">
        <f>IF(A4098=A4097,C4097,"")</f>
        <v>45596</v>
      </c>
      <c r="D4098" s="3" t="str">
        <f>IF(A4098=A4097,D4097,"")</f>
        <v>Lopez Kako</v>
      </c>
      <c r="E4098" s="14" t="str">
        <f t="shared" si="1056"/>
        <v>2314Lopez Kako2</v>
      </c>
      <c r="J4098" s="14" t="str">
        <f t="shared" si="1051"/>
        <v xml:space="preserve">Service completo. Cambio de aceite y filtros. Control general del vehiculo. Cambiar juego de bujias. Cambiar correa poly-v. </v>
      </c>
      <c r="S4098" s="8"/>
      <c r="W4098" s="76"/>
      <c r="X4098" s="16">
        <f t="shared" si="1057"/>
        <v>0</v>
      </c>
      <c r="AC4098" s="18">
        <f t="shared" si="1049"/>
        <v>0</v>
      </c>
      <c r="AD4098" s="19">
        <f t="shared" si="1052"/>
        <v>75000</v>
      </c>
      <c r="AE4098" s="21">
        <f t="shared" si="1046"/>
        <v>0</v>
      </c>
      <c r="AF4098" s="20">
        <f t="shared" si="1053"/>
        <v>0</v>
      </c>
      <c r="AG4098" s="20">
        <f t="shared" si="1054"/>
        <v>0</v>
      </c>
      <c r="AH4098" s="20">
        <f t="shared" si="1055"/>
        <v>0</v>
      </c>
      <c r="AI4098" s="20"/>
      <c r="AJ4098" s="20"/>
      <c r="AK4098" s="20">
        <f t="shared" si="1050"/>
        <v>0</v>
      </c>
      <c r="AL4098" s="171"/>
    </row>
    <row r="4099" spans="1:38" ht="15.75" customHeight="1" x14ac:dyDescent="0.25">
      <c r="A4099" s="3">
        <v>2315</v>
      </c>
      <c r="B4099" s="14">
        <f t="shared" si="1045"/>
        <v>1</v>
      </c>
      <c r="C4099" s="9">
        <v>45596</v>
      </c>
      <c r="D4099" s="3" t="s">
        <v>658</v>
      </c>
      <c r="E4099" s="14" t="str">
        <f t="shared" si="1056"/>
        <v>2315Verna Mario1</v>
      </c>
      <c r="F4099" s="119" t="s">
        <v>4380</v>
      </c>
      <c r="G4099" s="119" t="s">
        <v>2183</v>
      </c>
      <c r="I4099" s="10" t="s">
        <v>4580</v>
      </c>
      <c r="J4099" s="14" t="str">
        <f t="shared" si="1051"/>
        <v>Control del tren delantero. Cambiar bujes de barra estabilizadora. Desarmar selectora en caja de velocidad. Cambiar reten de eje selector de cambios. Trasbasado de aceite de caja de velocidad. Completar nivel de aceite de caja de velocidad. Armado total. Limpieza de la zona.</v>
      </c>
      <c r="K4099" s="3" t="s">
        <v>1512</v>
      </c>
      <c r="L4099" s="3">
        <v>1</v>
      </c>
      <c r="M4099" s="10" t="s">
        <v>4368</v>
      </c>
      <c r="N4099" s="3" t="s">
        <v>2484</v>
      </c>
      <c r="O4099" s="158">
        <v>5395</v>
      </c>
      <c r="P4099" s="158">
        <v>1132.95</v>
      </c>
      <c r="Q4099" s="7">
        <v>6527.95</v>
      </c>
      <c r="S4099" s="8"/>
      <c r="T4099" s="11">
        <v>2</v>
      </c>
      <c r="U4099" s="158">
        <v>7438.02</v>
      </c>
      <c r="V4099" s="158">
        <v>1561.98</v>
      </c>
      <c r="W4099" s="76">
        <v>9000</v>
      </c>
      <c r="X4099" s="16">
        <f t="shared" si="1057"/>
        <v>18000</v>
      </c>
      <c r="Y4099" s="3">
        <v>1</v>
      </c>
      <c r="Z4099" s="114">
        <v>90909.09</v>
      </c>
      <c r="AA4099" s="114">
        <v>19090.91</v>
      </c>
      <c r="AB4099" s="4">
        <v>110000</v>
      </c>
      <c r="AC4099" s="18">
        <f t="shared" si="1049"/>
        <v>110000</v>
      </c>
      <c r="AD4099" s="19">
        <f t="shared" si="1052"/>
        <v>110000</v>
      </c>
      <c r="AE4099" s="21">
        <f t="shared" si="1046"/>
        <v>13055.9</v>
      </c>
      <c r="AF4099" s="20">
        <f t="shared" si="1053"/>
        <v>6527.95</v>
      </c>
      <c r="AG4099" s="20">
        <f t="shared" si="1054"/>
        <v>45000</v>
      </c>
      <c r="AH4099" s="20">
        <f t="shared" si="1055"/>
        <v>110000</v>
      </c>
      <c r="AI4099" s="20"/>
      <c r="AJ4099" s="20"/>
      <c r="AK4099" s="20">
        <f t="shared" si="1050"/>
        <v>155000</v>
      </c>
      <c r="AL4099" s="171"/>
    </row>
    <row r="4100" spans="1:38" ht="15.75" customHeight="1" x14ac:dyDescent="0.25">
      <c r="A4100" s="3">
        <v>2315</v>
      </c>
      <c r="B4100" s="14">
        <f t="shared" ref="B4100:B4163" si="1058">IF(A4100=A4099,B4099+1,1)</f>
        <v>2</v>
      </c>
      <c r="C4100" s="9">
        <f>IF(A4100=A4099,C4099,"")</f>
        <v>45596</v>
      </c>
      <c r="D4100" s="3" t="str">
        <f>IF(A4100=A4099,D4099,"")</f>
        <v>Verna Mario</v>
      </c>
      <c r="E4100" s="14" t="str">
        <f t="shared" si="1056"/>
        <v>2315Verna Mario2</v>
      </c>
      <c r="J4100" s="14" t="str">
        <f t="shared" si="1051"/>
        <v xml:space="preserve">Control del tren delantero. Cambiar bujes de barra estabilizadora. Desarmar selectora en caja de velocidad. Cambiar reten de eje selector de cambios. Trasbasado de aceite de caja de velocidad. Completar nivel de aceite de caja de velocidad. Armado total. Limpieza de la zona. </v>
      </c>
      <c r="L4100" s="3">
        <v>1</v>
      </c>
      <c r="M4100" s="10" t="s">
        <v>4372</v>
      </c>
      <c r="N4100" s="3" t="s">
        <v>734</v>
      </c>
      <c r="S4100" s="8"/>
      <c r="T4100" s="11">
        <v>1</v>
      </c>
      <c r="U4100" s="158">
        <v>22314.05</v>
      </c>
      <c r="V4100" s="158">
        <v>4685.95</v>
      </c>
      <c r="W4100" s="76">
        <v>27000</v>
      </c>
      <c r="X4100" s="16">
        <f t="shared" si="1057"/>
        <v>27000</v>
      </c>
      <c r="AC4100" s="18">
        <f t="shared" si="1049"/>
        <v>0</v>
      </c>
      <c r="AD4100" s="19">
        <f t="shared" si="1052"/>
        <v>110000</v>
      </c>
      <c r="AE4100" s="21">
        <f t="shared" si="1046"/>
        <v>0</v>
      </c>
      <c r="AF4100" s="20">
        <f t="shared" si="1053"/>
        <v>0</v>
      </c>
      <c r="AG4100" s="20">
        <f t="shared" si="1054"/>
        <v>0</v>
      </c>
      <c r="AH4100" s="20">
        <f t="shared" si="1055"/>
        <v>0</v>
      </c>
      <c r="AI4100" s="20"/>
      <c r="AJ4100" s="20"/>
      <c r="AK4100" s="20">
        <f t="shared" si="1050"/>
        <v>0</v>
      </c>
      <c r="AL4100" s="171"/>
    </row>
    <row r="4101" spans="1:38" ht="15.75" customHeight="1" x14ac:dyDescent="0.25">
      <c r="A4101" s="3">
        <v>2316</v>
      </c>
      <c r="B4101" s="14">
        <f t="shared" si="1058"/>
        <v>1</v>
      </c>
      <c r="C4101" s="9">
        <v>45597</v>
      </c>
      <c r="D4101" s="3" t="s">
        <v>4575</v>
      </c>
      <c r="E4101" s="14" t="str">
        <f t="shared" si="1056"/>
        <v>2316Espinoza Javito1</v>
      </c>
      <c r="F4101" s="119" t="s">
        <v>4581</v>
      </c>
      <c r="G4101" s="119" t="s">
        <v>1547</v>
      </c>
      <c r="H4101" s="119">
        <v>108866</v>
      </c>
      <c r="J4101" s="14">
        <f t="shared" si="1051"/>
        <v>0</v>
      </c>
      <c r="K4101" s="3" t="s">
        <v>4521</v>
      </c>
      <c r="L4101" s="3">
        <v>1</v>
      </c>
      <c r="M4101" s="10" t="s">
        <v>4576</v>
      </c>
      <c r="N4101" s="3" t="s">
        <v>734</v>
      </c>
      <c r="S4101" s="8"/>
      <c r="T4101" s="11">
        <v>1</v>
      </c>
      <c r="U4101" s="158">
        <v>86776.86</v>
      </c>
      <c r="V4101" s="158">
        <v>18223.14</v>
      </c>
      <c r="W4101" s="76">
        <v>105000</v>
      </c>
      <c r="X4101" s="16">
        <f t="shared" si="1057"/>
        <v>105000</v>
      </c>
      <c r="Y4101" s="3">
        <v>1</v>
      </c>
      <c r="Z4101" s="114">
        <v>495867.77</v>
      </c>
      <c r="AA4101" s="114">
        <v>104132.23</v>
      </c>
      <c r="AB4101" s="4">
        <v>600000</v>
      </c>
      <c r="AC4101" s="18">
        <f t="shared" si="1049"/>
        <v>600000</v>
      </c>
      <c r="AD4101" s="19">
        <f t="shared" si="1052"/>
        <v>600000</v>
      </c>
      <c r="AE4101" s="21">
        <f t="shared" si="1046"/>
        <v>0</v>
      </c>
      <c r="AF4101" s="20">
        <f t="shared" si="1053"/>
        <v>0</v>
      </c>
      <c r="AG4101" s="20">
        <f t="shared" si="1054"/>
        <v>521300</v>
      </c>
      <c r="AH4101" s="20">
        <f t="shared" si="1055"/>
        <v>600000</v>
      </c>
      <c r="AI4101" s="20"/>
      <c r="AJ4101" s="20"/>
      <c r="AK4101" s="20">
        <f t="shared" si="1050"/>
        <v>1121300</v>
      </c>
      <c r="AL4101" s="171"/>
    </row>
    <row r="4102" spans="1:38" ht="15.75" customHeight="1" x14ac:dyDescent="0.25">
      <c r="A4102" s="3">
        <v>2316</v>
      </c>
      <c r="B4102" s="14">
        <f t="shared" si="1058"/>
        <v>2</v>
      </c>
      <c r="C4102" s="9">
        <f t="shared" ref="C4102:C4110" si="1059">IF(A4102=A4101,C4101,"")</f>
        <v>45597</v>
      </c>
      <c r="D4102" s="3" t="str">
        <f t="shared" ref="D4102:D4110" si="1060">IF(A4102=A4101,D4101,"")</f>
        <v>Espinoza Javito</v>
      </c>
      <c r="E4102" s="14" t="str">
        <f t="shared" si="1056"/>
        <v>2316Espinoza Javito2</v>
      </c>
      <c r="J4102" s="14" t="str">
        <f t="shared" si="1051"/>
        <v xml:space="preserve">0 </v>
      </c>
      <c r="L4102" s="3">
        <v>1</v>
      </c>
      <c r="M4102" s="10" t="s">
        <v>4577</v>
      </c>
      <c r="N4102" s="3" t="s">
        <v>734</v>
      </c>
      <c r="S4102" s="8"/>
      <c r="T4102" s="11">
        <v>1</v>
      </c>
      <c r="U4102" s="158">
        <v>103305.79</v>
      </c>
      <c r="V4102" s="158">
        <v>21694.21</v>
      </c>
      <c r="W4102" s="76">
        <v>125000</v>
      </c>
      <c r="X4102" s="16">
        <f t="shared" si="1057"/>
        <v>125000</v>
      </c>
      <c r="AC4102" s="18">
        <f t="shared" si="1049"/>
        <v>0</v>
      </c>
      <c r="AD4102" s="19">
        <f t="shared" si="1052"/>
        <v>600000</v>
      </c>
      <c r="AE4102" s="21">
        <f t="shared" si="1046"/>
        <v>0</v>
      </c>
      <c r="AF4102" s="20">
        <f t="shared" si="1053"/>
        <v>0</v>
      </c>
      <c r="AG4102" s="20">
        <f t="shared" si="1054"/>
        <v>0</v>
      </c>
      <c r="AH4102" s="20">
        <f t="shared" si="1055"/>
        <v>0</v>
      </c>
      <c r="AI4102" s="20"/>
      <c r="AJ4102" s="20"/>
      <c r="AK4102" s="20">
        <f t="shared" si="1050"/>
        <v>0</v>
      </c>
      <c r="AL4102" s="171"/>
    </row>
    <row r="4103" spans="1:38" ht="15.75" customHeight="1" x14ac:dyDescent="0.25">
      <c r="A4103" s="3">
        <v>2316</v>
      </c>
      <c r="B4103" s="14">
        <f t="shared" si="1058"/>
        <v>3</v>
      </c>
      <c r="C4103" s="9">
        <f t="shared" si="1059"/>
        <v>45597</v>
      </c>
      <c r="D4103" s="3" t="str">
        <f t="shared" si="1060"/>
        <v>Espinoza Javito</v>
      </c>
      <c r="E4103" s="14" t="str">
        <f t="shared" si="1056"/>
        <v>2316Espinoza Javito3</v>
      </c>
      <c r="J4103" s="14" t="str">
        <f t="shared" si="1051"/>
        <v xml:space="preserve">0  </v>
      </c>
      <c r="L4103" s="3">
        <v>1</v>
      </c>
      <c r="M4103" s="10" t="s">
        <v>4578</v>
      </c>
      <c r="N4103" s="3" t="s">
        <v>734</v>
      </c>
      <c r="S4103" s="8"/>
      <c r="T4103" s="11">
        <v>1</v>
      </c>
      <c r="U4103" s="158">
        <v>16528.93</v>
      </c>
      <c r="V4103" s="158">
        <v>3471.07</v>
      </c>
      <c r="W4103" s="76">
        <v>20000</v>
      </c>
      <c r="X4103" s="16">
        <f t="shared" si="1057"/>
        <v>20000</v>
      </c>
      <c r="AC4103" s="18">
        <f t="shared" si="1049"/>
        <v>0</v>
      </c>
      <c r="AD4103" s="19">
        <f t="shared" si="1052"/>
        <v>600000</v>
      </c>
      <c r="AE4103" s="21">
        <f t="shared" si="1046"/>
        <v>0</v>
      </c>
      <c r="AF4103" s="20">
        <f t="shared" si="1053"/>
        <v>0</v>
      </c>
      <c r="AG4103" s="20">
        <f t="shared" si="1054"/>
        <v>0</v>
      </c>
      <c r="AH4103" s="20">
        <f t="shared" si="1055"/>
        <v>0</v>
      </c>
      <c r="AI4103" s="20"/>
      <c r="AJ4103" s="20"/>
      <c r="AK4103" s="20">
        <f t="shared" si="1050"/>
        <v>0</v>
      </c>
      <c r="AL4103" s="171"/>
    </row>
    <row r="4104" spans="1:38" ht="15.75" customHeight="1" x14ac:dyDescent="0.25">
      <c r="A4104" s="3">
        <v>2316</v>
      </c>
      <c r="B4104" s="14">
        <f t="shared" si="1058"/>
        <v>4</v>
      </c>
      <c r="C4104" s="9">
        <f t="shared" si="1059"/>
        <v>45597</v>
      </c>
      <c r="D4104" s="3" t="str">
        <f t="shared" si="1060"/>
        <v>Espinoza Javito</v>
      </c>
      <c r="E4104" s="14" t="str">
        <f t="shared" si="1056"/>
        <v>2316Espinoza Javito4</v>
      </c>
      <c r="J4104" s="14" t="str">
        <f t="shared" si="1051"/>
        <v xml:space="preserve">0   </v>
      </c>
      <c r="L4104" s="3">
        <v>1</v>
      </c>
      <c r="M4104" s="10" t="s">
        <v>4579</v>
      </c>
      <c r="N4104" s="3" t="s">
        <v>734</v>
      </c>
      <c r="S4104" s="8"/>
      <c r="T4104" s="11">
        <v>1</v>
      </c>
      <c r="U4104" s="158">
        <v>38842.980000000003</v>
      </c>
      <c r="V4104" s="158">
        <v>8157.02</v>
      </c>
      <c r="W4104" s="76">
        <v>47000</v>
      </c>
      <c r="X4104" s="16">
        <f t="shared" si="1057"/>
        <v>47000</v>
      </c>
      <c r="AC4104" s="18">
        <f t="shared" si="1049"/>
        <v>0</v>
      </c>
      <c r="AD4104" s="19">
        <f t="shared" si="1052"/>
        <v>600000</v>
      </c>
      <c r="AE4104" s="21">
        <f t="shared" si="1046"/>
        <v>0</v>
      </c>
      <c r="AF4104" s="20">
        <f t="shared" si="1053"/>
        <v>0</v>
      </c>
      <c r="AG4104" s="20">
        <f t="shared" si="1054"/>
        <v>0</v>
      </c>
      <c r="AH4104" s="20">
        <f t="shared" si="1055"/>
        <v>0</v>
      </c>
      <c r="AI4104" s="20"/>
      <c r="AJ4104" s="20"/>
      <c r="AK4104" s="20">
        <f t="shared" si="1050"/>
        <v>0</v>
      </c>
      <c r="AL4104" s="171"/>
    </row>
    <row r="4105" spans="1:38" ht="15.75" customHeight="1" x14ac:dyDescent="0.25">
      <c r="A4105" s="3">
        <v>2316</v>
      </c>
      <c r="B4105" s="14">
        <f t="shared" si="1058"/>
        <v>5</v>
      </c>
      <c r="C4105" s="9">
        <f t="shared" si="1059"/>
        <v>45597</v>
      </c>
      <c r="D4105" s="3" t="str">
        <f t="shared" si="1060"/>
        <v>Espinoza Javito</v>
      </c>
      <c r="E4105" s="14" t="str">
        <f t="shared" si="1056"/>
        <v>2316Espinoza Javito5</v>
      </c>
      <c r="J4105" s="14" t="str">
        <f t="shared" si="1051"/>
        <v xml:space="preserve">0    </v>
      </c>
      <c r="L4105" s="3">
        <v>1</v>
      </c>
      <c r="M4105" s="10" t="s">
        <v>1471</v>
      </c>
      <c r="N4105" s="3" t="s">
        <v>734</v>
      </c>
      <c r="S4105" s="8"/>
      <c r="T4105" s="11">
        <v>1</v>
      </c>
      <c r="U4105" s="158">
        <v>8264.4699999999993</v>
      </c>
      <c r="V4105" s="158">
        <v>1735.53</v>
      </c>
      <c r="W4105" s="76">
        <v>10000</v>
      </c>
      <c r="X4105" s="16">
        <f t="shared" si="1057"/>
        <v>10000</v>
      </c>
      <c r="AC4105" s="18">
        <f t="shared" si="1049"/>
        <v>0</v>
      </c>
      <c r="AD4105" s="19">
        <f t="shared" si="1052"/>
        <v>600000</v>
      </c>
      <c r="AE4105" s="21">
        <f t="shared" si="1046"/>
        <v>0</v>
      </c>
      <c r="AF4105" s="20">
        <f t="shared" si="1053"/>
        <v>0</v>
      </c>
      <c r="AG4105" s="20">
        <f t="shared" si="1054"/>
        <v>0</v>
      </c>
      <c r="AH4105" s="20">
        <f t="shared" si="1055"/>
        <v>0</v>
      </c>
      <c r="AI4105" s="20"/>
      <c r="AJ4105" s="20"/>
      <c r="AK4105" s="20">
        <f t="shared" si="1050"/>
        <v>0</v>
      </c>
      <c r="AL4105" s="171"/>
    </row>
    <row r="4106" spans="1:38" ht="15.75" customHeight="1" x14ac:dyDescent="0.25">
      <c r="A4106" s="3">
        <v>2316</v>
      </c>
      <c r="B4106" s="14">
        <f t="shared" si="1058"/>
        <v>6</v>
      </c>
      <c r="C4106" s="9">
        <f t="shared" si="1059"/>
        <v>45597</v>
      </c>
      <c r="D4106" s="3" t="str">
        <f t="shared" si="1060"/>
        <v>Espinoza Javito</v>
      </c>
      <c r="E4106" s="14" t="str">
        <f t="shared" si="1056"/>
        <v>2316Espinoza Javito6</v>
      </c>
      <c r="J4106" s="14" t="str">
        <f t="shared" si="1051"/>
        <v xml:space="preserve">0     </v>
      </c>
      <c r="L4106" s="3">
        <v>1</v>
      </c>
      <c r="M4106" s="10" t="s">
        <v>1902</v>
      </c>
      <c r="N4106" s="3" t="s">
        <v>771</v>
      </c>
      <c r="S4106" s="8"/>
      <c r="T4106" s="11">
        <v>1</v>
      </c>
      <c r="U4106" s="158">
        <v>105785.13</v>
      </c>
      <c r="V4106" s="158">
        <v>22214.87</v>
      </c>
      <c r="W4106" s="76">
        <v>128000</v>
      </c>
      <c r="X4106" s="16">
        <f t="shared" si="1057"/>
        <v>128000</v>
      </c>
      <c r="AC4106" s="18">
        <f t="shared" si="1049"/>
        <v>0</v>
      </c>
      <c r="AD4106" s="19">
        <f t="shared" si="1052"/>
        <v>600000</v>
      </c>
      <c r="AE4106" s="21">
        <f t="shared" si="1046"/>
        <v>0</v>
      </c>
      <c r="AF4106" s="20">
        <f t="shared" si="1053"/>
        <v>0</v>
      </c>
      <c r="AG4106" s="20">
        <f t="shared" si="1054"/>
        <v>0</v>
      </c>
      <c r="AH4106" s="20">
        <f t="shared" si="1055"/>
        <v>0</v>
      </c>
      <c r="AI4106" s="20"/>
      <c r="AJ4106" s="20"/>
      <c r="AK4106" s="20">
        <f t="shared" si="1050"/>
        <v>0</v>
      </c>
      <c r="AL4106" s="171"/>
    </row>
    <row r="4107" spans="1:38" ht="15.75" customHeight="1" x14ac:dyDescent="0.25">
      <c r="A4107" s="3">
        <v>2316</v>
      </c>
      <c r="B4107" s="14">
        <f t="shared" si="1058"/>
        <v>7</v>
      </c>
      <c r="C4107" s="9">
        <f t="shared" si="1059"/>
        <v>45597</v>
      </c>
      <c r="D4107" s="3" t="str">
        <f t="shared" si="1060"/>
        <v>Espinoza Javito</v>
      </c>
      <c r="E4107" s="14" t="str">
        <f t="shared" si="1056"/>
        <v>2316Espinoza Javito7</v>
      </c>
      <c r="J4107" s="14" t="str">
        <f t="shared" si="1051"/>
        <v xml:space="preserve">0      </v>
      </c>
      <c r="L4107" s="3">
        <v>1</v>
      </c>
      <c r="M4107" s="10" t="s">
        <v>1920</v>
      </c>
      <c r="N4107" s="3" t="s">
        <v>771</v>
      </c>
      <c r="S4107" s="8"/>
      <c r="T4107" s="11">
        <v>1</v>
      </c>
      <c r="U4107" s="158">
        <v>23966.95</v>
      </c>
      <c r="V4107" s="158">
        <v>5033.05</v>
      </c>
      <c r="W4107" s="76">
        <v>29000</v>
      </c>
      <c r="X4107" s="16">
        <f t="shared" si="1057"/>
        <v>29000</v>
      </c>
      <c r="AC4107" s="18">
        <f t="shared" si="1049"/>
        <v>0</v>
      </c>
      <c r="AD4107" s="19">
        <f t="shared" si="1052"/>
        <v>600000</v>
      </c>
      <c r="AE4107" s="21">
        <f t="shared" si="1046"/>
        <v>0</v>
      </c>
      <c r="AF4107" s="20">
        <f t="shared" si="1053"/>
        <v>0</v>
      </c>
      <c r="AG4107" s="20">
        <f t="shared" si="1054"/>
        <v>0</v>
      </c>
      <c r="AH4107" s="20">
        <f t="shared" si="1055"/>
        <v>0</v>
      </c>
      <c r="AI4107" s="20"/>
      <c r="AJ4107" s="20"/>
      <c r="AK4107" s="20">
        <f t="shared" si="1050"/>
        <v>0</v>
      </c>
      <c r="AL4107" s="171"/>
    </row>
    <row r="4108" spans="1:38" ht="15.75" customHeight="1" x14ac:dyDescent="0.25">
      <c r="A4108" s="3">
        <v>2316</v>
      </c>
      <c r="B4108" s="14">
        <f t="shared" si="1058"/>
        <v>8</v>
      </c>
      <c r="C4108" s="9">
        <f t="shared" si="1059"/>
        <v>45597</v>
      </c>
      <c r="D4108" s="3" t="str">
        <f t="shared" si="1060"/>
        <v>Espinoza Javito</v>
      </c>
      <c r="E4108" s="14" t="str">
        <f t="shared" si="1056"/>
        <v>2316Espinoza Javito8</v>
      </c>
      <c r="J4108" s="14" t="str">
        <f t="shared" si="1051"/>
        <v xml:space="preserve">0       </v>
      </c>
      <c r="L4108" s="3">
        <v>1</v>
      </c>
      <c r="M4108" s="10" t="s">
        <v>1970</v>
      </c>
      <c r="N4108" s="3" t="s">
        <v>771</v>
      </c>
      <c r="S4108" s="8"/>
      <c r="T4108" s="11">
        <v>2</v>
      </c>
      <c r="U4108" s="158">
        <v>14876.04</v>
      </c>
      <c r="V4108" s="158">
        <v>3123.96</v>
      </c>
      <c r="W4108" s="76">
        <v>18000</v>
      </c>
      <c r="X4108" s="16">
        <f t="shared" si="1057"/>
        <v>36000</v>
      </c>
      <c r="AC4108" s="18">
        <f t="shared" si="1049"/>
        <v>0</v>
      </c>
      <c r="AD4108" s="19">
        <f t="shared" si="1052"/>
        <v>600000</v>
      </c>
      <c r="AE4108" s="21">
        <f t="shared" si="1046"/>
        <v>0</v>
      </c>
      <c r="AF4108" s="20">
        <f t="shared" si="1053"/>
        <v>0</v>
      </c>
      <c r="AG4108" s="20">
        <f t="shared" si="1054"/>
        <v>0</v>
      </c>
      <c r="AH4108" s="20">
        <f t="shared" si="1055"/>
        <v>0</v>
      </c>
      <c r="AI4108" s="20"/>
      <c r="AJ4108" s="20"/>
      <c r="AK4108" s="20">
        <f t="shared" si="1050"/>
        <v>0</v>
      </c>
      <c r="AL4108" s="171"/>
    </row>
    <row r="4109" spans="1:38" ht="15.75" customHeight="1" x14ac:dyDescent="0.25">
      <c r="A4109" s="3">
        <v>2316</v>
      </c>
      <c r="B4109" s="14">
        <f t="shared" si="1058"/>
        <v>9</v>
      </c>
      <c r="C4109" s="9">
        <f t="shared" si="1059"/>
        <v>45597</v>
      </c>
      <c r="D4109" s="3" t="str">
        <f t="shared" si="1060"/>
        <v>Espinoza Javito</v>
      </c>
      <c r="E4109" s="14" t="str">
        <f t="shared" si="1056"/>
        <v>2316Espinoza Javito9</v>
      </c>
      <c r="J4109" s="14" t="str">
        <f t="shared" si="1051"/>
        <v xml:space="preserve">0        </v>
      </c>
      <c r="L4109" s="3">
        <v>1</v>
      </c>
      <c r="M4109" s="10" t="s">
        <v>1431</v>
      </c>
      <c r="N4109" s="3" t="s">
        <v>771</v>
      </c>
      <c r="S4109" s="8"/>
      <c r="T4109" s="11">
        <v>1</v>
      </c>
      <c r="U4109" s="158">
        <v>5371.9</v>
      </c>
      <c r="V4109" s="158">
        <v>1128.0999999999999</v>
      </c>
      <c r="W4109" s="76">
        <v>6500</v>
      </c>
      <c r="X4109" s="16">
        <f t="shared" si="1057"/>
        <v>6500</v>
      </c>
      <c r="AC4109" s="18">
        <f t="shared" si="1049"/>
        <v>0</v>
      </c>
      <c r="AD4109" s="19">
        <f t="shared" si="1052"/>
        <v>600000</v>
      </c>
      <c r="AE4109" s="21">
        <f t="shared" si="1046"/>
        <v>0</v>
      </c>
      <c r="AF4109" s="20">
        <f t="shared" si="1053"/>
        <v>0</v>
      </c>
      <c r="AG4109" s="20">
        <f t="shared" si="1054"/>
        <v>0</v>
      </c>
      <c r="AH4109" s="20">
        <f t="shared" si="1055"/>
        <v>0</v>
      </c>
      <c r="AI4109" s="20"/>
      <c r="AJ4109" s="20"/>
      <c r="AK4109" s="20">
        <f t="shared" si="1050"/>
        <v>0</v>
      </c>
      <c r="AL4109" s="171"/>
    </row>
    <row r="4110" spans="1:38" ht="15.75" customHeight="1" x14ac:dyDescent="0.25">
      <c r="A4110" s="3">
        <v>2316</v>
      </c>
      <c r="B4110" s="14">
        <f t="shared" si="1058"/>
        <v>10</v>
      </c>
      <c r="C4110" s="9">
        <f t="shared" si="1059"/>
        <v>45597</v>
      </c>
      <c r="D4110" s="3" t="str">
        <f t="shared" si="1060"/>
        <v>Espinoza Javito</v>
      </c>
      <c r="E4110" s="14" t="str">
        <f t="shared" si="1056"/>
        <v>2316Espinoza Javito10</v>
      </c>
      <c r="J4110" s="14" t="str">
        <f t="shared" si="1051"/>
        <v xml:space="preserve">0         </v>
      </c>
      <c r="L4110" s="3">
        <v>1</v>
      </c>
      <c r="M4110" s="10" t="s">
        <v>4582</v>
      </c>
      <c r="N4110" s="3" t="s">
        <v>771</v>
      </c>
      <c r="S4110" s="8"/>
      <c r="T4110" s="11">
        <v>1</v>
      </c>
      <c r="U4110" s="158">
        <v>12231.41</v>
      </c>
      <c r="V4110" s="158">
        <v>2568.59</v>
      </c>
      <c r="W4110" s="76">
        <v>14800</v>
      </c>
      <c r="X4110" s="16">
        <f t="shared" si="1057"/>
        <v>14800</v>
      </c>
      <c r="AC4110" s="18">
        <f t="shared" si="1049"/>
        <v>0</v>
      </c>
      <c r="AD4110" s="19">
        <f t="shared" si="1052"/>
        <v>600000</v>
      </c>
      <c r="AE4110" s="21">
        <f t="shared" si="1046"/>
        <v>0</v>
      </c>
      <c r="AF4110" s="20">
        <f t="shared" si="1053"/>
        <v>0</v>
      </c>
      <c r="AG4110" s="20">
        <f t="shared" si="1054"/>
        <v>0</v>
      </c>
      <c r="AH4110" s="20">
        <f t="shared" si="1055"/>
        <v>0</v>
      </c>
      <c r="AI4110" s="20"/>
      <c r="AJ4110" s="20"/>
      <c r="AK4110" s="20">
        <f t="shared" si="1050"/>
        <v>0</v>
      </c>
      <c r="AL4110" s="171"/>
    </row>
    <row r="4111" spans="1:38" ht="15.75" customHeight="1" x14ac:dyDescent="0.25">
      <c r="A4111" s="3">
        <v>2317</v>
      </c>
      <c r="B4111" s="14">
        <f t="shared" si="1058"/>
        <v>1</v>
      </c>
      <c r="C4111" s="9">
        <v>45597</v>
      </c>
      <c r="D4111" s="3" t="s">
        <v>116</v>
      </c>
      <c r="E4111" s="14" t="str">
        <f t="shared" si="1056"/>
        <v>2317Transporte Palloni1</v>
      </c>
      <c r="F4111" s="119" t="s">
        <v>942</v>
      </c>
      <c r="G4111" s="119" t="s">
        <v>1300</v>
      </c>
      <c r="H4111" s="119">
        <v>227430</v>
      </c>
      <c r="I4111" s="10" t="s">
        <v>4583</v>
      </c>
      <c r="J4111" s="14" t="str">
        <f t="shared" si="1051"/>
        <v xml:space="preserve">Desarmar distribucion completa. Cambiar kit, bomba de agua, correa poly-v y liquido refrigerante. Purgado del circuito de refrigeracion. Puesta a punto. Armado total. </v>
      </c>
      <c r="K4111" s="3" t="s">
        <v>4520</v>
      </c>
      <c r="S4111" s="8"/>
      <c r="W4111" s="76"/>
      <c r="X4111" s="16">
        <f t="shared" si="1057"/>
        <v>0</v>
      </c>
      <c r="AC4111" s="18">
        <f t="shared" si="1049"/>
        <v>0</v>
      </c>
      <c r="AD4111" s="19">
        <f t="shared" si="1052"/>
        <v>0</v>
      </c>
      <c r="AE4111" s="21">
        <f t="shared" si="1046"/>
        <v>0</v>
      </c>
      <c r="AF4111" s="20">
        <f t="shared" si="1053"/>
        <v>0</v>
      </c>
      <c r="AG4111" s="20">
        <f t="shared" si="1054"/>
        <v>0</v>
      </c>
      <c r="AH4111" s="20">
        <f t="shared" si="1055"/>
        <v>0</v>
      </c>
      <c r="AI4111" s="20"/>
      <c r="AJ4111" s="20"/>
      <c r="AK4111" s="20">
        <f t="shared" si="1050"/>
        <v>0</v>
      </c>
      <c r="AL4111" s="171"/>
    </row>
    <row r="4112" spans="1:38" ht="15.75" customHeight="1" x14ac:dyDescent="0.25">
      <c r="A4112" s="3">
        <v>2317</v>
      </c>
      <c r="B4112" s="14">
        <f t="shared" si="1058"/>
        <v>2</v>
      </c>
      <c r="C4112" s="9">
        <f>IF(A4112=A4111,C4111,"")</f>
        <v>45597</v>
      </c>
      <c r="D4112" s="3" t="str">
        <f>IF(A4112=A4111,D4111,"")</f>
        <v>Transporte Palloni</v>
      </c>
      <c r="E4112" s="14" t="str">
        <f t="shared" si="1056"/>
        <v>2317Transporte Palloni2</v>
      </c>
      <c r="J4112" s="14" t="str">
        <f t="shared" si="1051"/>
        <v xml:space="preserve">Desarmar distribucion completa. Cambiar kit, bomba de agua, correa poly-v y liquido refrigerante. Purgado del circuito de refrigeracion. Puesta a punto. Armado total.  </v>
      </c>
      <c r="S4112" s="8"/>
      <c r="W4112" s="76"/>
      <c r="X4112" s="16">
        <f t="shared" si="1057"/>
        <v>0</v>
      </c>
      <c r="AC4112" s="18">
        <f t="shared" si="1049"/>
        <v>0</v>
      </c>
      <c r="AD4112" s="19">
        <f t="shared" si="1052"/>
        <v>0</v>
      </c>
      <c r="AE4112" s="21">
        <f t="shared" si="1046"/>
        <v>0</v>
      </c>
      <c r="AF4112" s="20">
        <f t="shared" si="1053"/>
        <v>0</v>
      </c>
      <c r="AG4112" s="20">
        <f t="shared" si="1054"/>
        <v>0</v>
      </c>
      <c r="AH4112" s="20">
        <f t="shared" si="1055"/>
        <v>0</v>
      </c>
      <c r="AI4112" s="20"/>
      <c r="AJ4112" s="20"/>
      <c r="AK4112" s="20">
        <f t="shared" si="1050"/>
        <v>0</v>
      </c>
      <c r="AL4112" s="171"/>
    </row>
    <row r="4113" spans="1:38" ht="15.75" customHeight="1" x14ac:dyDescent="0.25">
      <c r="A4113" s="3">
        <v>2318</v>
      </c>
      <c r="B4113" s="14">
        <f t="shared" si="1058"/>
        <v>1</v>
      </c>
      <c r="C4113" s="9">
        <v>45597</v>
      </c>
      <c r="D4113" s="3" t="s">
        <v>4584</v>
      </c>
      <c r="E4113" s="14" t="str">
        <f t="shared" si="1056"/>
        <v>2318Morales Guillermo1</v>
      </c>
      <c r="F4113" s="119" t="s">
        <v>4585</v>
      </c>
      <c r="G4113" s="119" t="s">
        <v>4435</v>
      </c>
      <c r="H4113" s="119">
        <v>96945</v>
      </c>
      <c r="I4113" s="10" t="s">
        <v>4588</v>
      </c>
      <c r="J4113" s="14" t="str">
        <f t="shared" si="1051"/>
        <v>Service completo. Cambio de aceite y filtros. Control general del vehiculo. Rotacion de ruedas. Cambiar juego de bujias. Desarmar distribucion completa. Cambiar kit, bomba de agua, correa poly-v y liquido refrigerante. Purgado del circuito de refrigeracion. Puesta a punto. Armado total. Lavado motor y de deposito de agua. Ajustar bolilleros de ruedas traseras y engrasar. Cambiar escobilla limpia parabrisas delantera derecha. Control de aceite de caja de velocidad. Sacar junta tapa de valvulas. Limpieza. Cambiar junta tapa de valvulas. Armado total. Agregar sellador de grietas en radiador para eliminar perdidas de agua.</v>
      </c>
      <c r="K4113" s="3" t="s">
        <v>1512</v>
      </c>
      <c r="L4113" s="3">
        <v>1</v>
      </c>
      <c r="M4113" s="10" t="s">
        <v>918</v>
      </c>
      <c r="N4113" s="3" t="s">
        <v>771</v>
      </c>
      <c r="S4113" s="8"/>
      <c r="T4113" s="11">
        <v>1</v>
      </c>
      <c r="U4113" s="158">
        <v>26446.28</v>
      </c>
      <c r="V4113" s="158">
        <v>5553.72</v>
      </c>
      <c r="W4113" s="76">
        <v>32000</v>
      </c>
      <c r="X4113" s="16">
        <f t="shared" si="1057"/>
        <v>32000</v>
      </c>
      <c r="Y4113" s="3">
        <v>1</v>
      </c>
      <c r="AB4113" s="4">
        <v>270000</v>
      </c>
      <c r="AC4113" s="18">
        <f t="shared" si="1049"/>
        <v>270000</v>
      </c>
      <c r="AD4113" s="19">
        <f t="shared" si="1052"/>
        <v>270000</v>
      </c>
      <c r="AE4113" s="21">
        <f t="shared" si="1046"/>
        <v>0</v>
      </c>
      <c r="AF4113" s="20">
        <f t="shared" si="1053"/>
        <v>21500.010000000002</v>
      </c>
      <c r="AG4113" s="20">
        <f t="shared" si="1054"/>
        <v>338700</v>
      </c>
      <c r="AH4113" s="20">
        <f t="shared" si="1055"/>
        <v>270000</v>
      </c>
      <c r="AI4113" s="20"/>
      <c r="AJ4113" s="20"/>
      <c r="AK4113" s="20">
        <f t="shared" si="1050"/>
        <v>608700</v>
      </c>
      <c r="AL4113" s="171"/>
    </row>
    <row r="4114" spans="1:38" ht="15.75" customHeight="1" x14ac:dyDescent="0.25">
      <c r="A4114" s="3">
        <v>2318</v>
      </c>
      <c r="B4114" s="14">
        <f t="shared" si="1058"/>
        <v>2</v>
      </c>
      <c r="C4114" s="9">
        <f>IF(A4114=A4113,C4113,"")</f>
        <v>45597</v>
      </c>
      <c r="D4114" s="3" t="str">
        <f>IF(A4114=A4113,D4113,"")</f>
        <v>Morales Guillermo</v>
      </c>
      <c r="E4114" s="14" t="str">
        <f t="shared" si="1056"/>
        <v>2318Morales Guillermo2</v>
      </c>
      <c r="J4114" s="14" t="str">
        <f t="shared" si="1051"/>
        <v xml:space="preserve">Service completo. Cambio de aceite y filtros. Control general del vehiculo. Rotacion de ruedas. Cambiar juego de bujias. Desarmar distribucion completa. Cambiar kit, bomba de agua, correa poly-v y liquido refrigerante. Purgado del circuito de refrigeracion. Puesta a punto. Armado total. Lavado motor y de deposito de agua. Ajustar bolilleros de ruedas traseras y engrasar. Cambiar escobilla limpia parabrisas delantera derecha. Control de aceite de caja de velocidad. Sacar junta tapa de valvulas. Limpieza. Cambiar junta tapa de valvulas. Armado total. Agregar sellador de grietas en radiador para eliminar perdidas de agua. </v>
      </c>
      <c r="L4114" s="3">
        <v>1</v>
      </c>
      <c r="M4114" s="10" t="s">
        <v>728</v>
      </c>
      <c r="N4114" s="3" t="s">
        <v>771</v>
      </c>
      <c r="S4114" s="8"/>
      <c r="T4114" s="11">
        <v>4</v>
      </c>
      <c r="U4114" s="158">
        <v>11570.25</v>
      </c>
      <c r="V4114" s="158">
        <v>2429.75</v>
      </c>
      <c r="W4114" s="76">
        <v>14000</v>
      </c>
      <c r="X4114" s="16">
        <f t="shared" si="1057"/>
        <v>56000</v>
      </c>
      <c r="AC4114" s="18">
        <f t="shared" si="1049"/>
        <v>0</v>
      </c>
      <c r="AD4114" s="19">
        <f t="shared" si="1052"/>
        <v>270000</v>
      </c>
      <c r="AE4114" s="21">
        <f t="shared" si="1046"/>
        <v>0</v>
      </c>
      <c r="AF4114" s="20">
        <f t="shared" si="1053"/>
        <v>0</v>
      </c>
      <c r="AG4114" s="20">
        <f t="shared" si="1054"/>
        <v>0</v>
      </c>
      <c r="AH4114" s="20">
        <f t="shared" si="1055"/>
        <v>0</v>
      </c>
      <c r="AI4114" s="20"/>
      <c r="AJ4114" s="20"/>
      <c r="AK4114" s="20">
        <f t="shared" si="1050"/>
        <v>0</v>
      </c>
      <c r="AL4114" s="171"/>
    </row>
    <row r="4115" spans="1:38" ht="15.75" customHeight="1" x14ac:dyDescent="0.25">
      <c r="A4115" s="3">
        <v>2318</v>
      </c>
      <c r="B4115" s="14">
        <f t="shared" si="1058"/>
        <v>3</v>
      </c>
      <c r="C4115" s="9">
        <f>IF(A4115=A4114,C4114,"")</f>
        <v>45597</v>
      </c>
      <c r="D4115" s="3" t="str">
        <f>IF(A4115=A4114,D4114,"")</f>
        <v>Morales Guillermo</v>
      </c>
      <c r="E4115" s="14" t="str">
        <f t="shared" si="1056"/>
        <v>2318Morales Guillermo3</v>
      </c>
      <c r="J4115" s="14" t="str">
        <f t="shared" si="1051"/>
        <v xml:space="preserve">Service completo. Cambio de aceite y filtros. Control general del vehiculo. Rotacion de ruedas. Cambiar juego de bujias. Desarmar distribucion completa. Cambiar kit, bomba de agua, correa poly-v y liquido refrigerante. Purgado del circuito de refrigeracion. Puesta a punto. Armado total. Lavado motor y de deposito de agua. Ajustar bolilleros de ruedas traseras y engrasar. Cambiar escobilla limpia parabrisas delantera derecha. Control de aceite de caja de velocidad. Sacar junta tapa de valvulas. Limpieza. Cambiar junta tapa de valvulas. Armado total. Agregar sellador de grietas en radiador para eliminar perdidas de agua.  </v>
      </c>
      <c r="L4115" s="3">
        <v>1</v>
      </c>
      <c r="M4115" s="10" t="s">
        <v>1902</v>
      </c>
      <c r="N4115" s="3" t="s">
        <v>3241</v>
      </c>
      <c r="S4115" s="8"/>
      <c r="T4115" s="11">
        <v>1</v>
      </c>
      <c r="U4115" s="158">
        <v>86776.86</v>
      </c>
      <c r="V4115" s="158">
        <v>18223.14</v>
      </c>
      <c r="W4115" s="76">
        <v>105000</v>
      </c>
      <c r="X4115" s="16">
        <f t="shared" si="1057"/>
        <v>105000</v>
      </c>
      <c r="AC4115" s="18">
        <f t="shared" si="1049"/>
        <v>0</v>
      </c>
      <c r="AD4115" s="19">
        <f t="shared" si="1052"/>
        <v>270000</v>
      </c>
      <c r="AE4115" s="21">
        <f t="shared" si="1046"/>
        <v>0</v>
      </c>
      <c r="AF4115" s="20">
        <f t="shared" si="1053"/>
        <v>0</v>
      </c>
      <c r="AG4115" s="20">
        <f t="shared" si="1054"/>
        <v>0</v>
      </c>
      <c r="AH4115" s="20">
        <f t="shared" si="1055"/>
        <v>0</v>
      </c>
      <c r="AI4115" s="20"/>
      <c r="AJ4115" s="20"/>
      <c r="AK4115" s="20">
        <f t="shared" si="1050"/>
        <v>0</v>
      </c>
      <c r="AL4115" s="171"/>
    </row>
    <row r="4116" spans="1:38" ht="15.75" customHeight="1" x14ac:dyDescent="0.25">
      <c r="A4116" s="3">
        <v>2318</v>
      </c>
      <c r="B4116" s="14">
        <f t="shared" si="1058"/>
        <v>4</v>
      </c>
      <c r="C4116" s="9">
        <f>IF(A4116=A4115,C4115,"")</f>
        <v>45597</v>
      </c>
      <c r="D4116" s="3" t="str">
        <f>IF(A4116=A4115,D4115,"")</f>
        <v>Morales Guillermo</v>
      </c>
      <c r="E4116" s="14" t="str">
        <f t="shared" si="1056"/>
        <v>2318Morales Guillermo4</v>
      </c>
      <c r="J4116" s="14" t="str">
        <f t="shared" si="1051"/>
        <v xml:space="preserve">Service completo. Cambio de aceite y filtros. Control general del vehiculo. Rotacion de ruedas. Cambiar juego de bujias. Desarmar distribucion completa. Cambiar kit, bomba de agua, correa poly-v y liquido refrigerante. Purgado del circuito de refrigeracion. Puesta a punto. Armado total. Lavado motor y de deposito de agua. Ajustar bolilleros de ruedas traseras y engrasar. Cambiar escobilla limpia parabrisas delantera derecha. Control de aceite de caja de velocidad. Sacar junta tapa de valvulas. Limpieza. Cambiar junta tapa de valvulas. Armado total. Agregar sellador de grietas en radiador para eliminar perdidas de agua.   </v>
      </c>
      <c r="L4116" s="3">
        <v>1</v>
      </c>
      <c r="M4116" s="10" t="s">
        <v>1920</v>
      </c>
      <c r="N4116" s="3" t="s">
        <v>3241</v>
      </c>
      <c r="S4116" s="8"/>
      <c r="T4116" s="11">
        <v>1</v>
      </c>
      <c r="U4116" s="158">
        <v>28925.62</v>
      </c>
      <c r="V4116" s="158">
        <v>6074.38</v>
      </c>
      <c r="W4116" s="76">
        <v>35000</v>
      </c>
      <c r="X4116" s="16">
        <f t="shared" si="1057"/>
        <v>35000</v>
      </c>
      <c r="AC4116" s="18">
        <f t="shared" si="1049"/>
        <v>0</v>
      </c>
      <c r="AD4116" s="19">
        <f t="shared" si="1052"/>
        <v>270000</v>
      </c>
      <c r="AE4116" s="21">
        <f t="shared" si="1046"/>
        <v>0</v>
      </c>
      <c r="AF4116" s="20">
        <f t="shared" si="1053"/>
        <v>0</v>
      </c>
      <c r="AG4116" s="20">
        <f t="shared" si="1054"/>
        <v>0</v>
      </c>
      <c r="AH4116" s="20">
        <f t="shared" si="1055"/>
        <v>0</v>
      </c>
      <c r="AI4116" s="20"/>
      <c r="AJ4116" s="20"/>
      <c r="AK4116" s="20">
        <f t="shared" si="1050"/>
        <v>0</v>
      </c>
      <c r="AL4116" s="171"/>
    </row>
    <row r="4117" spans="1:38" ht="15.75" customHeight="1" x14ac:dyDescent="0.25">
      <c r="A4117" s="3">
        <v>2318</v>
      </c>
      <c r="B4117" s="14">
        <f t="shared" si="1058"/>
        <v>5</v>
      </c>
      <c r="C4117" s="9">
        <f>IF(A4117=A4116,C4116,"")</f>
        <v>45597</v>
      </c>
      <c r="D4117" s="3" t="str">
        <f>IF(A4117=A4116,D4116,"")</f>
        <v>Morales Guillermo</v>
      </c>
      <c r="E4117" s="14" t="str">
        <f t="shared" si="1056"/>
        <v>2318Morales Guillermo5</v>
      </c>
      <c r="J4117" s="14" t="str">
        <f t="shared" si="1051"/>
        <v xml:space="preserve">Service completo. Cambio de aceite y filtros. Control general del vehiculo. Rotacion de ruedas. Cambiar juego de bujias. Desarmar distribucion completa. Cambiar kit, bomba de agua, correa poly-v y liquido refrigerante. Purgado del circuito de refrigeracion. Puesta a punto. Armado total. Lavado motor y de deposito de agua. Ajustar bolilleros de ruedas traseras y engrasar. Cambiar escobilla limpia parabrisas delantera derecha. Control de aceite de caja de velocidad. Sacar junta tapa de valvulas. Limpieza. Cambiar junta tapa de valvulas. Armado total. Agregar sellador de grietas en radiador para eliminar perdidas de agua.    </v>
      </c>
      <c r="L4117" s="3">
        <v>1</v>
      </c>
      <c r="M4117" s="10" t="s">
        <v>1970</v>
      </c>
      <c r="N4117" s="3" t="s">
        <v>771</v>
      </c>
      <c r="S4117" s="8"/>
      <c r="T4117" s="11">
        <v>2</v>
      </c>
      <c r="U4117" s="158">
        <v>14876.04</v>
      </c>
      <c r="V4117" s="158">
        <v>3123.96</v>
      </c>
      <c r="W4117" s="76">
        <v>18000</v>
      </c>
      <c r="X4117" s="16">
        <f t="shared" si="1057"/>
        <v>36000</v>
      </c>
      <c r="AC4117" s="18">
        <f t="shared" si="1049"/>
        <v>0</v>
      </c>
      <c r="AD4117" s="19">
        <f t="shared" si="1052"/>
        <v>270000</v>
      </c>
      <c r="AE4117" s="21">
        <f t="shared" si="1046"/>
        <v>0</v>
      </c>
      <c r="AF4117" s="20">
        <f t="shared" si="1053"/>
        <v>0</v>
      </c>
      <c r="AG4117" s="20">
        <f t="shared" si="1054"/>
        <v>0</v>
      </c>
      <c r="AH4117" s="20">
        <f t="shared" si="1055"/>
        <v>0</v>
      </c>
      <c r="AI4117" s="20"/>
      <c r="AJ4117" s="20"/>
      <c r="AK4117" s="20">
        <f t="shared" si="1050"/>
        <v>0</v>
      </c>
      <c r="AL4117" s="171"/>
    </row>
    <row r="4118" spans="1:38" ht="15.75" customHeight="1" x14ac:dyDescent="0.25">
      <c r="A4118" s="3">
        <v>2318</v>
      </c>
      <c r="B4118" s="14">
        <f t="shared" si="1058"/>
        <v>6</v>
      </c>
      <c r="C4118" s="9">
        <f>IF(A4118=A4117,C4117,"")</f>
        <v>45597</v>
      </c>
      <c r="D4118" s="3" t="str">
        <f>IF(A4118=A4117,D4117,"")</f>
        <v>Morales Guillermo</v>
      </c>
      <c r="E4118" s="14" t="str">
        <f t="shared" si="1056"/>
        <v>2318Morales Guillermo6</v>
      </c>
      <c r="J4118" s="14" t="str">
        <f t="shared" si="1051"/>
        <v xml:space="preserve">Service completo. Cambio de aceite y filtros. Control general del vehiculo. Rotacion de ruedas. Cambiar juego de bujias. Desarmar distribucion completa. Cambiar kit, bomba de agua, correa poly-v y liquido refrigerante. Purgado del circuito de refrigeracion. Puesta a punto. Armado total. Lavado motor y de deposito de agua. Ajustar bolilleros de ruedas traseras y engrasar. Cambiar escobilla limpia parabrisas delantera derecha. Control de aceite de caja de velocidad. Sacar junta tapa de valvulas. Limpieza. Cambiar junta tapa de valvulas. Armado total. Agregar sellador de grietas en radiador para eliminar perdidas de agua.     </v>
      </c>
      <c r="L4118" s="3">
        <v>1</v>
      </c>
      <c r="M4118" s="10" t="s">
        <v>1431</v>
      </c>
      <c r="N4118" s="3" t="s">
        <v>771</v>
      </c>
      <c r="S4118" s="8"/>
      <c r="T4118" s="11">
        <v>1</v>
      </c>
      <c r="U4118" s="158">
        <v>5371.9</v>
      </c>
      <c r="V4118" s="158">
        <v>1128.0999999999999</v>
      </c>
      <c r="W4118" s="76">
        <v>6500</v>
      </c>
      <c r="X4118" s="16">
        <f t="shared" si="1057"/>
        <v>6500</v>
      </c>
      <c r="AC4118" s="18">
        <f t="shared" si="1049"/>
        <v>0</v>
      </c>
      <c r="AD4118" s="19">
        <f t="shared" si="1052"/>
        <v>270000</v>
      </c>
      <c r="AE4118" s="21">
        <f t="shared" si="1046"/>
        <v>0</v>
      </c>
      <c r="AF4118" s="20">
        <f t="shared" si="1053"/>
        <v>0</v>
      </c>
      <c r="AG4118" s="20">
        <f t="shared" si="1054"/>
        <v>0</v>
      </c>
      <c r="AH4118" s="20">
        <f t="shared" si="1055"/>
        <v>0</v>
      </c>
      <c r="AI4118" s="20"/>
      <c r="AJ4118" s="20"/>
      <c r="AK4118" s="20">
        <f t="shared" si="1050"/>
        <v>0</v>
      </c>
      <c r="AL4118" s="171"/>
    </row>
    <row r="4119" spans="1:38" ht="15.75" customHeight="1" x14ac:dyDescent="0.25">
      <c r="A4119" s="3">
        <v>2318</v>
      </c>
      <c r="B4119" s="14">
        <f t="shared" si="1058"/>
        <v>7</v>
      </c>
      <c r="C4119" s="9">
        <v>45597</v>
      </c>
      <c r="D4119" s="3" t="s">
        <v>4584</v>
      </c>
      <c r="E4119" s="14" t="str">
        <f t="shared" si="1056"/>
        <v>2318Morales Guillermo7</v>
      </c>
      <c r="J4119" s="14" t="str">
        <f t="shared" si="1051"/>
        <v xml:space="preserve">Service completo. Cambio de aceite y filtros. Control general del vehiculo. Rotacion de ruedas. Cambiar juego de bujias. Desarmar distribucion completa. Cambiar kit, bomba de agua, correa poly-v y liquido refrigerante. Purgado del circuito de refrigeracion. Puesta a punto. Armado total. Lavado motor y de deposito de agua. Ajustar bolilleros de ruedas traseras y engrasar. Cambiar escobilla limpia parabrisas delantera derecha. Control de aceite de caja de velocidad. Sacar junta tapa de valvulas. Limpieza. Cambiar junta tapa de valvulas. Armado total. Agregar sellador de grietas en radiador para eliminar perdidas de agua.      </v>
      </c>
      <c r="L4119" s="3">
        <v>1</v>
      </c>
      <c r="M4119" s="10" t="s">
        <v>2222</v>
      </c>
      <c r="N4119" s="3" t="s">
        <v>771</v>
      </c>
      <c r="S4119" s="8"/>
      <c r="T4119" s="11">
        <v>4</v>
      </c>
      <c r="W4119" s="76">
        <v>6800</v>
      </c>
      <c r="X4119" s="16">
        <f t="shared" si="1057"/>
        <v>27200</v>
      </c>
      <c r="AC4119" s="18">
        <f t="shared" si="1049"/>
        <v>0</v>
      </c>
      <c r="AD4119" s="19">
        <f t="shared" si="1052"/>
        <v>270000</v>
      </c>
      <c r="AE4119" s="21">
        <f t="shared" si="1046"/>
        <v>0</v>
      </c>
      <c r="AF4119" s="20">
        <f t="shared" si="1053"/>
        <v>0</v>
      </c>
      <c r="AG4119" s="20">
        <f t="shared" si="1054"/>
        <v>0</v>
      </c>
      <c r="AH4119" s="20">
        <f t="shared" si="1055"/>
        <v>0</v>
      </c>
      <c r="AI4119" s="20"/>
      <c r="AJ4119" s="20"/>
      <c r="AK4119" s="20">
        <f t="shared" si="1050"/>
        <v>0</v>
      </c>
      <c r="AL4119" s="171"/>
    </row>
    <row r="4120" spans="1:38" ht="15.75" customHeight="1" x14ac:dyDescent="0.25">
      <c r="A4120" s="3">
        <v>2318</v>
      </c>
      <c r="B4120" s="14">
        <f t="shared" si="1058"/>
        <v>8</v>
      </c>
      <c r="C4120" s="9">
        <f>IF(A4120=A4119,C4119,"")</f>
        <v>45597</v>
      </c>
      <c r="D4120" s="3" t="str">
        <f>IF(A4120=A4119,D4119,"")</f>
        <v>Morales Guillermo</v>
      </c>
      <c r="E4120" s="14" t="str">
        <f t="shared" si="1056"/>
        <v>2318Morales Guillermo8</v>
      </c>
      <c r="J4120" s="14" t="str">
        <f t="shared" si="1051"/>
        <v xml:space="preserve">Service completo. Cambio de aceite y filtros. Control general del vehiculo. Rotacion de ruedas. Cambiar juego de bujias. Desarmar distribucion completa. Cambiar kit, bomba de agua, correa poly-v y liquido refrigerante. Purgado del circuito de refrigeracion. Puesta a punto. Armado total. Lavado motor y de deposito de agua. Ajustar bolilleros de ruedas traseras y engrasar. Cambiar escobilla limpia parabrisas delantera derecha. Control de aceite de caja de velocidad. Sacar junta tapa de valvulas. Limpieza. Cambiar junta tapa de valvulas. Armado total. Agregar sellador de grietas en radiador para eliminar perdidas de agua.       </v>
      </c>
      <c r="L4120" s="3">
        <v>1</v>
      </c>
      <c r="M4120" s="10" t="s">
        <v>3448</v>
      </c>
      <c r="N4120" s="3" t="s">
        <v>2484</v>
      </c>
      <c r="O4120" s="158">
        <v>6198.36</v>
      </c>
      <c r="P4120" s="158">
        <v>1301.6600000000001</v>
      </c>
      <c r="Q4120" s="7">
        <v>7500.02</v>
      </c>
      <c r="S4120" s="8"/>
      <c r="T4120" s="11">
        <v>1</v>
      </c>
      <c r="U4120" s="158">
        <v>8264.4699999999993</v>
      </c>
      <c r="V4120" s="158">
        <v>1735.53</v>
      </c>
      <c r="W4120" s="76">
        <v>10000</v>
      </c>
      <c r="X4120" s="16">
        <f t="shared" si="1057"/>
        <v>10000</v>
      </c>
      <c r="AC4120" s="18">
        <f t="shared" si="1049"/>
        <v>0</v>
      </c>
      <c r="AD4120" s="19">
        <f t="shared" si="1052"/>
        <v>270000</v>
      </c>
      <c r="AE4120" s="21">
        <f t="shared" si="1046"/>
        <v>7500.02</v>
      </c>
      <c r="AF4120" s="20">
        <f t="shared" si="1053"/>
        <v>0</v>
      </c>
      <c r="AG4120" s="20">
        <f t="shared" si="1054"/>
        <v>0</v>
      </c>
      <c r="AH4120" s="20">
        <f t="shared" si="1055"/>
        <v>0</v>
      </c>
      <c r="AI4120" s="20"/>
      <c r="AJ4120" s="20"/>
      <c r="AK4120" s="20">
        <f t="shared" si="1050"/>
        <v>0</v>
      </c>
      <c r="AL4120" s="171"/>
    </row>
    <row r="4121" spans="1:38" ht="15.75" customHeight="1" x14ac:dyDescent="0.25">
      <c r="A4121" s="3">
        <v>2318</v>
      </c>
      <c r="B4121" s="14">
        <f t="shared" si="1058"/>
        <v>9</v>
      </c>
      <c r="C4121" s="9">
        <f>IF(A4121=A4120,C4120,"")</f>
        <v>45597</v>
      </c>
      <c r="D4121" s="3" t="str">
        <f>IF(A4121=A4120,D4120,"")</f>
        <v>Morales Guillermo</v>
      </c>
      <c r="E4121" s="14" t="str">
        <f t="shared" si="1056"/>
        <v>2318Morales Guillermo9</v>
      </c>
      <c r="J4121" s="14" t="str">
        <f t="shared" si="1051"/>
        <v xml:space="preserve">Service completo. Cambio de aceite y filtros. Control general del vehiculo. Rotacion de ruedas. Cambiar juego de bujias. Desarmar distribucion completa. Cambiar kit, bomba de agua, correa poly-v y liquido refrigerante. Purgado del circuito de refrigeracion. Puesta a punto. Armado total. Lavado motor y de deposito de agua. Ajustar bolilleros de ruedas traseras y engrasar. Cambiar escobilla limpia parabrisas delantera derecha. Control de aceite de caja de velocidad. Sacar junta tapa de valvulas. Limpieza. Cambiar junta tapa de valvulas. Armado total. Agregar sellador de grietas en radiador para eliminar perdidas de agua.        </v>
      </c>
      <c r="L4121" s="3">
        <v>1</v>
      </c>
      <c r="M4121" s="10" t="s">
        <v>2305</v>
      </c>
      <c r="N4121" s="3" t="s">
        <v>2484</v>
      </c>
      <c r="O4121" s="158">
        <v>11570.24</v>
      </c>
      <c r="P4121" s="158">
        <v>2429.75</v>
      </c>
      <c r="Q4121" s="7">
        <v>13999.99</v>
      </c>
      <c r="S4121" s="8"/>
      <c r="T4121" s="11">
        <v>1</v>
      </c>
      <c r="U4121" s="158">
        <v>14049.59</v>
      </c>
      <c r="V4121" s="158">
        <v>2950.41</v>
      </c>
      <c r="W4121" s="76">
        <v>17000</v>
      </c>
      <c r="X4121" s="16">
        <f t="shared" si="1057"/>
        <v>17000</v>
      </c>
      <c r="AC4121" s="18">
        <f t="shared" si="1049"/>
        <v>0</v>
      </c>
      <c r="AD4121" s="19">
        <f t="shared" si="1052"/>
        <v>270000</v>
      </c>
      <c r="AE4121" s="21">
        <f t="shared" ref="AE4121:AE4184" si="1061">+(Q4121)*T4121</f>
        <v>13999.99</v>
      </c>
      <c r="AF4121" s="20">
        <f t="shared" si="1053"/>
        <v>0</v>
      </c>
      <c r="AG4121" s="20">
        <f t="shared" si="1054"/>
        <v>0</v>
      </c>
      <c r="AH4121" s="20">
        <f t="shared" si="1055"/>
        <v>0</v>
      </c>
      <c r="AI4121" s="20"/>
      <c r="AJ4121" s="20"/>
      <c r="AK4121" s="20">
        <f t="shared" si="1050"/>
        <v>0</v>
      </c>
      <c r="AL4121" s="171"/>
    </row>
    <row r="4122" spans="1:38" ht="15.75" customHeight="1" x14ac:dyDescent="0.25">
      <c r="A4122" s="3">
        <v>2318</v>
      </c>
      <c r="B4122" s="14">
        <f t="shared" si="1058"/>
        <v>10</v>
      </c>
      <c r="C4122" s="9">
        <f>IF(A4122=A4121,C4121,"")</f>
        <v>45597</v>
      </c>
      <c r="D4122" s="3" t="str">
        <f>IF(A4122=A4121,D4121,"")</f>
        <v>Morales Guillermo</v>
      </c>
      <c r="E4122" s="14" t="str">
        <f t="shared" si="1056"/>
        <v>2318Morales Guillermo10</v>
      </c>
      <c r="J4122" s="14" t="str">
        <f t="shared" si="1051"/>
        <v xml:space="preserve">Service completo. Cambio de aceite y filtros. Control general del vehiculo. Rotacion de ruedas. Cambiar juego de bujias. Desarmar distribucion completa. Cambiar kit, bomba de agua, correa poly-v y liquido refrigerante. Purgado del circuito de refrigeracion. Puesta a punto. Armado total. Lavado motor y de deposito de agua. Ajustar bolilleros de ruedas traseras y engrasar. Cambiar escobilla limpia parabrisas delantera derecha. Control de aceite de caja de velocidad. Sacar junta tapa de valvulas. Limpieza. Cambiar junta tapa de valvulas. Armado total. Agregar sellador de grietas en radiador para eliminar perdidas de agua.         </v>
      </c>
      <c r="L4122" s="3">
        <v>1</v>
      </c>
      <c r="M4122" s="10" t="s">
        <v>4589</v>
      </c>
      <c r="N4122" s="3" t="s">
        <v>771</v>
      </c>
      <c r="S4122" s="8"/>
      <c r="T4122" s="11">
        <v>1</v>
      </c>
      <c r="U4122" s="158">
        <v>11570.25</v>
      </c>
      <c r="V4122" s="158">
        <v>2429.75</v>
      </c>
      <c r="W4122" s="76">
        <v>14000</v>
      </c>
      <c r="X4122" s="16">
        <f t="shared" si="1057"/>
        <v>14000</v>
      </c>
      <c r="AC4122" s="18">
        <f t="shared" si="1049"/>
        <v>0</v>
      </c>
      <c r="AD4122" s="19">
        <f t="shared" si="1052"/>
        <v>270000</v>
      </c>
      <c r="AE4122" s="21">
        <f t="shared" si="1061"/>
        <v>0</v>
      </c>
      <c r="AF4122" s="20">
        <f t="shared" si="1053"/>
        <v>0</v>
      </c>
      <c r="AG4122" s="20">
        <f t="shared" si="1054"/>
        <v>0</v>
      </c>
      <c r="AH4122" s="20">
        <f t="shared" si="1055"/>
        <v>0</v>
      </c>
      <c r="AI4122" s="20"/>
      <c r="AJ4122" s="20"/>
      <c r="AK4122" s="20">
        <f t="shared" si="1050"/>
        <v>0</v>
      </c>
      <c r="AL4122" s="171"/>
    </row>
    <row r="4123" spans="1:38" ht="15.75" customHeight="1" x14ac:dyDescent="0.25">
      <c r="A4123" s="3">
        <v>2319</v>
      </c>
      <c r="B4123" s="14">
        <f t="shared" si="1058"/>
        <v>1</v>
      </c>
      <c r="C4123" s="9">
        <v>45598</v>
      </c>
      <c r="D4123" s="3" t="s">
        <v>4364</v>
      </c>
      <c r="E4123" s="14" t="str">
        <f t="shared" si="1056"/>
        <v>2319Molina Dalma1</v>
      </c>
      <c r="F4123" s="119" t="s">
        <v>4365</v>
      </c>
      <c r="G4123" s="119" t="s">
        <v>1012</v>
      </c>
      <c r="I4123" s="10" t="s">
        <v>4586</v>
      </c>
      <c r="J4123" s="14" t="str">
        <f t="shared" si="1051"/>
        <v>Sacar liquido desincrustante utilizado para limpieza de interior de deposito. Limpieza de la zona. Agregar liquido refrigerante nuevo. Purgado del circuito de refrigeracion.</v>
      </c>
      <c r="K4123" s="3" t="s">
        <v>1665</v>
      </c>
      <c r="L4123" s="3">
        <v>1</v>
      </c>
      <c r="M4123" s="10" t="s">
        <v>1970</v>
      </c>
      <c r="N4123" s="3" t="s">
        <v>771</v>
      </c>
      <c r="S4123" s="8"/>
      <c r="T4123" s="11">
        <v>2</v>
      </c>
      <c r="U4123" s="158">
        <v>14876.04</v>
      </c>
      <c r="V4123" s="158">
        <v>3123.96</v>
      </c>
      <c r="W4123" s="76">
        <v>18000</v>
      </c>
      <c r="X4123" s="16">
        <f t="shared" si="1057"/>
        <v>36000</v>
      </c>
      <c r="Y4123" s="3">
        <v>1</v>
      </c>
      <c r="Z4123" s="114">
        <v>28925.62</v>
      </c>
      <c r="AA4123" s="114">
        <v>6074.38</v>
      </c>
      <c r="AB4123" s="4">
        <v>35000</v>
      </c>
      <c r="AC4123" s="18">
        <f t="shared" si="1049"/>
        <v>35000</v>
      </c>
      <c r="AD4123" s="19">
        <f t="shared" si="1052"/>
        <v>35000</v>
      </c>
      <c r="AE4123" s="21">
        <f t="shared" si="1061"/>
        <v>0</v>
      </c>
      <c r="AF4123" s="20">
        <f t="shared" si="1053"/>
        <v>0</v>
      </c>
      <c r="AG4123" s="20">
        <f t="shared" si="1054"/>
        <v>42500</v>
      </c>
      <c r="AH4123" s="20">
        <f t="shared" si="1055"/>
        <v>35000</v>
      </c>
      <c r="AI4123" s="20"/>
      <c r="AJ4123" s="20"/>
      <c r="AK4123" s="20">
        <f t="shared" si="1050"/>
        <v>77500</v>
      </c>
      <c r="AL4123" s="171"/>
    </row>
    <row r="4124" spans="1:38" ht="15.75" customHeight="1" x14ac:dyDescent="0.25">
      <c r="A4124" s="3">
        <v>2319</v>
      </c>
      <c r="B4124" s="14">
        <f t="shared" si="1058"/>
        <v>2</v>
      </c>
      <c r="C4124" s="9">
        <f>IF(A4124=A4123,C4123,"")</f>
        <v>45598</v>
      </c>
      <c r="D4124" s="3" t="str">
        <f>IF(A4124=A4123,D4123,"")</f>
        <v>Molina Dalma</v>
      </c>
      <c r="E4124" s="14" t="str">
        <f t="shared" si="1056"/>
        <v>2319Molina Dalma2</v>
      </c>
      <c r="J4124" s="14" t="str">
        <f t="shared" si="1051"/>
        <v xml:space="preserve">Sacar liquido desincrustante utilizado para limpieza de interior de deposito. Limpieza de la zona. Agregar liquido refrigerante nuevo. Purgado del circuito de refrigeracion. </v>
      </c>
      <c r="L4124" s="3">
        <v>1</v>
      </c>
      <c r="M4124" s="10" t="s">
        <v>1431</v>
      </c>
      <c r="N4124" s="3" t="s">
        <v>771</v>
      </c>
      <c r="S4124" s="8"/>
      <c r="T4124" s="11">
        <v>1</v>
      </c>
      <c r="U4124" s="158">
        <v>5371.9</v>
      </c>
      <c r="V4124" s="158">
        <v>1128.0999999999999</v>
      </c>
      <c r="W4124" s="76">
        <v>6500</v>
      </c>
      <c r="X4124" s="16">
        <f t="shared" si="1057"/>
        <v>6500</v>
      </c>
      <c r="AC4124" s="18">
        <f t="shared" si="1049"/>
        <v>0</v>
      </c>
      <c r="AD4124" s="19">
        <f t="shared" si="1052"/>
        <v>35000</v>
      </c>
      <c r="AE4124" s="21">
        <f t="shared" si="1061"/>
        <v>0</v>
      </c>
      <c r="AF4124" s="20">
        <f t="shared" si="1053"/>
        <v>0</v>
      </c>
      <c r="AG4124" s="20">
        <f t="shared" si="1054"/>
        <v>0</v>
      </c>
      <c r="AH4124" s="20">
        <f t="shared" si="1055"/>
        <v>0</v>
      </c>
      <c r="AI4124" s="20"/>
      <c r="AJ4124" s="20"/>
      <c r="AK4124" s="20">
        <f t="shared" si="1050"/>
        <v>0</v>
      </c>
      <c r="AL4124" s="171"/>
    </row>
    <row r="4125" spans="1:38" ht="15.75" customHeight="1" x14ac:dyDescent="0.25">
      <c r="A4125" s="3">
        <v>2320</v>
      </c>
      <c r="B4125" s="14">
        <f t="shared" si="1058"/>
        <v>1</v>
      </c>
      <c r="C4125" s="9">
        <v>45598</v>
      </c>
      <c r="D4125" s="3" t="s">
        <v>343</v>
      </c>
      <c r="E4125" s="14" t="str">
        <f t="shared" si="1056"/>
        <v>2320Ferrando Elba1</v>
      </c>
      <c r="F4125" s="119" t="s">
        <v>2437</v>
      </c>
      <c r="G4125" s="119" t="s">
        <v>2381</v>
      </c>
      <c r="I4125" s="10" t="s">
        <v>4597</v>
      </c>
      <c r="J4125" s="14" t="str">
        <f t="shared" si="1051"/>
        <v>Agregar liquido desincrustante para limpieza de interior de deposito de liquido refrigerante. Completar con liquido refrigerante. Purgado del circuito de refrigeracion. Sacar ambas cintas de frenos traseras. Cambiar las mismas. Enviar a recificar campanas de frenos.</v>
      </c>
      <c r="K4125" s="3" t="s">
        <v>4521</v>
      </c>
      <c r="L4125" s="3">
        <v>1</v>
      </c>
      <c r="M4125" s="10" t="s">
        <v>981</v>
      </c>
      <c r="N4125" s="3" t="s">
        <v>771</v>
      </c>
      <c r="S4125" s="8"/>
      <c r="T4125" s="11">
        <v>1</v>
      </c>
      <c r="U4125" s="158">
        <v>9090.91</v>
      </c>
      <c r="V4125" s="158">
        <v>1909.09</v>
      </c>
      <c r="W4125" s="76">
        <v>11000</v>
      </c>
      <c r="X4125" s="16">
        <f t="shared" si="1057"/>
        <v>11000</v>
      </c>
      <c r="AC4125" s="18">
        <f t="shared" si="1049"/>
        <v>0</v>
      </c>
      <c r="AD4125" s="19">
        <f t="shared" si="1052"/>
        <v>0</v>
      </c>
      <c r="AE4125" s="21">
        <f t="shared" si="1061"/>
        <v>0</v>
      </c>
      <c r="AF4125" s="20">
        <f t="shared" si="1053"/>
        <v>40000</v>
      </c>
      <c r="AG4125" s="20">
        <f t="shared" si="1054"/>
        <v>173500</v>
      </c>
      <c r="AH4125" s="20">
        <f t="shared" si="1055"/>
        <v>0</v>
      </c>
      <c r="AI4125" s="20"/>
      <c r="AJ4125" s="20"/>
      <c r="AK4125" s="20">
        <f t="shared" si="1050"/>
        <v>173500</v>
      </c>
      <c r="AL4125" s="171"/>
    </row>
    <row r="4126" spans="1:38" ht="15.75" customHeight="1" x14ac:dyDescent="0.25">
      <c r="A4126" s="3">
        <v>2320</v>
      </c>
      <c r="B4126" s="14">
        <f t="shared" si="1058"/>
        <v>2</v>
      </c>
      <c r="C4126" s="9">
        <f>IF(A4126=A4125,C4125,"")</f>
        <v>45598</v>
      </c>
      <c r="D4126" s="3" t="str">
        <f>IF(A4126=A4125,D4125,"")</f>
        <v>Ferrando Elba</v>
      </c>
      <c r="E4126" s="14" t="str">
        <f t="shared" si="1056"/>
        <v>2320Ferrando Elba2</v>
      </c>
      <c r="J4126" s="14" t="str">
        <f t="shared" si="1051"/>
        <v xml:space="preserve">Agregar liquido desincrustante para limpieza de interior de deposito de liquido refrigerante. Completar con liquido refrigerante. Purgado del circuito de refrigeracion. Sacar ambas cintas de frenos traseras. Cambiar las mismas. Enviar a recificar campanas de frenos. </v>
      </c>
      <c r="L4126" s="3">
        <v>1</v>
      </c>
      <c r="M4126" s="10" t="s">
        <v>1970</v>
      </c>
      <c r="N4126" s="3" t="s">
        <v>771</v>
      </c>
      <c r="S4126" s="8"/>
      <c r="T4126" s="11">
        <v>2</v>
      </c>
      <c r="U4126" s="158">
        <v>14876.04</v>
      </c>
      <c r="V4126" s="158">
        <v>3123.96</v>
      </c>
      <c r="W4126" s="76">
        <v>18000</v>
      </c>
      <c r="X4126" s="16">
        <f t="shared" si="1057"/>
        <v>36000</v>
      </c>
      <c r="AC4126" s="18">
        <f t="shared" si="1049"/>
        <v>0</v>
      </c>
      <c r="AD4126" s="19">
        <f t="shared" si="1052"/>
        <v>0</v>
      </c>
      <c r="AE4126" s="21">
        <f t="shared" si="1061"/>
        <v>0</v>
      </c>
      <c r="AF4126" s="20">
        <f t="shared" si="1053"/>
        <v>0</v>
      </c>
      <c r="AG4126" s="20">
        <f t="shared" si="1054"/>
        <v>0</v>
      </c>
      <c r="AH4126" s="20">
        <f t="shared" si="1055"/>
        <v>0</v>
      </c>
      <c r="AI4126" s="20"/>
      <c r="AJ4126" s="20"/>
      <c r="AK4126" s="20">
        <f t="shared" si="1050"/>
        <v>0</v>
      </c>
      <c r="AL4126" s="171"/>
    </row>
    <row r="4127" spans="1:38" ht="15.75" customHeight="1" x14ac:dyDescent="0.25">
      <c r="A4127" s="3">
        <v>2320</v>
      </c>
      <c r="B4127" s="14">
        <f t="shared" si="1058"/>
        <v>3</v>
      </c>
      <c r="C4127" s="9">
        <f>IF(A4127=A4126,C4126,"")</f>
        <v>45598</v>
      </c>
      <c r="D4127" s="3" t="str">
        <f>IF(A4127=A4126,D4126,"")</f>
        <v>Ferrando Elba</v>
      </c>
      <c r="E4127" s="14" t="str">
        <f t="shared" si="1056"/>
        <v>2320Ferrando Elba3</v>
      </c>
      <c r="J4127" s="14" t="str">
        <f t="shared" si="1051"/>
        <v xml:space="preserve">Agregar liquido desincrustante para limpieza de interior de deposito de liquido refrigerante. Completar con liquido refrigerante. Purgado del circuito de refrigeracion. Sacar ambas cintas de frenos traseras. Cambiar las mismas. Enviar a recificar campanas de frenos.  </v>
      </c>
      <c r="L4127" s="3">
        <v>1</v>
      </c>
      <c r="M4127" s="10" t="s">
        <v>1431</v>
      </c>
      <c r="N4127" s="3" t="s">
        <v>771</v>
      </c>
      <c r="S4127" s="8"/>
      <c r="T4127" s="11">
        <v>1</v>
      </c>
      <c r="U4127" s="158">
        <v>5371.9</v>
      </c>
      <c r="V4127" s="158">
        <v>1128.0999999999999</v>
      </c>
      <c r="W4127" s="76">
        <v>6500</v>
      </c>
      <c r="X4127" s="16">
        <f t="shared" si="1057"/>
        <v>6500</v>
      </c>
      <c r="AC4127" s="18">
        <f t="shared" si="1049"/>
        <v>0</v>
      </c>
      <c r="AD4127" s="19">
        <f t="shared" si="1052"/>
        <v>0</v>
      </c>
      <c r="AE4127" s="21">
        <f t="shared" si="1061"/>
        <v>0</v>
      </c>
      <c r="AF4127" s="20">
        <f t="shared" si="1053"/>
        <v>0</v>
      </c>
      <c r="AG4127" s="20">
        <f t="shared" si="1054"/>
        <v>0</v>
      </c>
      <c r="AH4127" s="20">
        <f t="shared" si="1055"/>
        <v>0</v>
      </c>
      <c r="AI4127" s="20"/>
      <c r="AJ4127" s="20"/>
      <c r="AK4127" s="20">
        <f t="shared" si="1050"/>
        <v>0</v>
      </c>
      <c r="AL4127" s="171"/>
    </row>
    <row r="4128" spans="1:38" ht="15.75" customHeight="1" x14ac:dyDescent="0.25">
      <c r="A4128" s="3">
        <v>2320</v>
      </c>
      <c r="B4128" s="14">
        <f t="shared" si="1058"/>
        <v>4</v>
      </c>
      <c r="C4128" s="9">
        <f>IF(A4128=A4127,C4127,"")</f>
        <v>45598</v>
      </c>
      <c r="D4128" s="3" t="str">
        <f>IF(A4128=A4127,D4127,"")</f>
        <v>Ferrando Elba</v>
      </c>
      <c r="E4128" s="14" t="str">
        <f t="shared" si="1056"/>
        <v>2320Ferrando Elba4</v>
      </c>
      <c r="J4128" s="14" t="str">
        <f t="shared" si="1051"/>
        <v xml:space="preserve">Agregar liquido desincrustante para limpieza de interior de deposito de liquido refrigerante. Completar con liquido refrigerante. Purgado del circuito de refrigeracion. Sacar ambas cintas de frenos traseras. Cambiar las mismas. Enviar a recificar campanas de frenos.   </v>
      </c>
      <c r="L4128" s="3">
        <v>1</v>
      </c>
      <c r="M4128" s="10" t="s">
        <v>4596</v>
      </c>
      <c r="N4128" s="3" t="s">
        <v>4014</v>
      </c>
      <c r="O4128" s="158">
        <v>33057.86</v>
      </c>
      <c r="P4128" s="158">
        <v>6942.14</v>
      </c>
      <c r="Q4128" s="7">
        <v>40000</v>
      </c>
      <c r="S4128" s="8"/>
      <c r="T4128" s="11">
        <v>1</v>
      </c>
      <c r="U4128" s="158">
        <v>49586.78</v>
      </c>
      <c r="V4128" s="158">
        <v>10413.219999999999</v>
      </c>
      <c r="W4128" s="76">
        <v>60000</v>
      </c>
      <c r="X4128" s="16">
        <f t="shared" si="1057"/>
        <v>60000</v>
      </c>
      <c r="AC4128" s="18">
        <f t="shared" si="1049"/>
        <v>0</v>
      </c>
      <c r="AD4128" s="19">
        <f t="shared" si="1052"/>
        <v>0</v>
      </c>
      <c r="AE4128" s="21">
        <f t="shared" si="1061"/>
        <v>40000</v>
      </c>
      <c r="AF4128" s="20">
        <f t="shared" si="1053"/>
        <v>0</v>
      </c>
      <c r="AG4128" s="20">
        <f t="shared" si="1054"/>
        <v>0</v>
      </c>
      <c r="AH4128" s="20">
        <f t="shared" si="1055"/>
        <v>0</v>
      </c>
      <c r="AI4128" s="20"/>
      <c r="AJ4128" s="20"/>
      <c r="AK4128" s="20">
        <f t="shared" si="1050"/>
        <v>0</v>
      </c>
      <c r="AL4128" s="171"/>
    </row>
    <row r="4129" spans="1:38" ht="15.75" customHeight="1" x14ac:dyDescent="0.25">
      <c r="A4129" s="3">
        <v>2320</v>
      </c>
      <c r="B4129" s="14">
        <f t="shared" si="1058"/>
        <v>5</v>
      </c>
      <c r="C4129" s="9">
        <v>45598</v>
      </c>
      <c r="D4129" s="3" t="s">
        <v>343</v>
      </c>
      <c r="E4129" s="14" t="str">
        <f t="shared" si="1056"/>
        <v>2320Ferrando Elba5</v>
      </c>
      <c r="J4129" s="14" t="str">
        <f t="shared" si="1051"/>
        <v xml:space="preserve">Agregar liquido desincrustante para limpieza de interior de deposito de liquido refrigerante. Completar con liquido refrigerante. Purgado del circuito de refrigeracion. Sacar ambas cintas de frenos traseras. Cambiar las mismas. Enviar a recificar campanas de frenos.    </v>
      </c>
      <c r="L4129" s="3">
        <v>1</v>
      </c>
      <c r="M4129" s="10" t="s">
        <v>3269</v>
      </c>
      <c r="N4129" s="3" t="s">
        <v>3241</v>
      </c>
      <c r="S4129" s="8"/>
      <c r="T4129" s="11">
        <v>1</v>
      </c>
      <c r="U4129" s="158">
        <v>49586.78</v>
      </c>
      <c r="V4129" s="158">
        <v>10413.219999999999</v>
      </c>
      <c r="W4129" s="76">
        <v>60000</v>
      </c>
      <c r="X4129" s="16">
        <f t="shared" si="1057"/>
        <v>60000</v>
      </c>
      <c r="AC4129" s="18">
        <f t="shared" si="1049"/>
        <v>0</v>
      </c>
      <c r="AD4129" s="19">
        <f t="shared" si="1052"/>
        <v>0</v>
      </c>
      <c r="AE4129" s="21">
        <f t="shared" si="1061"/>
        <v>0</v>
      </c>
      <c r="AF4129" s="20">
        <f t="shared" si="1053"/>
        <v>0</v>
      </c>
      <c r="AG4129" s="20">
        <f t="shared" si="1054"/>
        <v>0</v>
      </c>
      <c r="AH4129" s="20">
        <f t="shared" si="1055"/>
        <v>0</v>
      </c>
      <c r="AI4129" s="20"/>
      <c r="AJ4129" s="20"/>
      <c r="AK4129" s="20">
        <f t="shared" si="1050"/>
        <v>0</v>
      </c>
      <c r="AL4129" s="171"/>
    </row>
    <row r="4130" spans="1:38" ht="15.75" customHeight="1" x14ac:dyDescent="0.25">
      <c r="A4130" s="3">
        <v>2321</v>
      </c>
      <c r="B4130" s="14">
        <f t="shared" si="1058"/>
        <v>1</v>
      </c>
      <c r="C4130" s="9">
        <v>45598</v>
      </c>
      <c r="D4130" s="3" t="s">
        <v>452</v>
      </c>
      <c r="E4130" s="14" t="str">
        <f t="shared" si="1056"/>
        <v>2321Lucero Claudio1</v>
      </c>
      <c r="F4130" s="119" t="s">
        <v>2220</v>
      </c>
      <c r="G4130" s="119" t="s">
        <v>103</v>
      </c>
      <c r="I4130" s="10" t="s">
        <v>4573</v>
      </c>
      <c r="J4130" s="14" t="str">
        <f t="shared" si="1051"/>
        <v>Cambiar termostato. Agregar liquido refrigerante nuevo. Purgado del circuito de refrigeracion.</v>
      </c>
      <c r="K4130" s="3" t="s">
        <v>4520</v>
      </c>
      <c r="L4130" s="3">
        <v>1</v>
      </c>
      <c r="M4130" s="10" t="s">
        <v>705</v>
      </c>
      <c r="N4130" s="3" t="s">
        <v>2484</v>
      </c>
      <c r="O4130" s="158">
        <v>34297.519999999997</v>
      </c>
      <c r="P4130" s="158">
        <v>7202.48</v>
      </c>
      <c r="Q4130" s="7">
        <v>41500</v>
      </c>
      <c r="S4130" s="8"/>
      <c r="T4130" s="11">
        <v>1</v>
      </c>
      <c r="U4130" s="158">
        <v>42975.21</v>
      </c>
      <c r="V4130" s="158">
        <v>9024.7900000000009</v>
      </c>
      <c r="W4130" s="76">
        <v>52000</v>
      </c>
      <c r="X4130" s="16">
        <f t="shared" si="1057"/>
        <v>52000</v>
      </c>
      <c r="Y4130" s="3">
        <v>1</v>
      </c>
      <c r="Z4130" s="114">
        <v>24793.39</v>
      </c>
      <c r="AA4130" s="114">
        <v>5206.6099999999997</v>
      </c>
      <c r="AB4130" s="4">
        <v>30000</v>
      </c>
      <c r="AC4130" s="18">
        <f t="shared" si="1049"/>
        <v>30000</v>
      </c>
      <c r="AD4130" s="19">
        <f t="shared" si="1052"/>
        <v>30000</v>
      </c>
      <c r="AE4130" s="21">
        <f t="shared" si="1061"/>
        <v>41500</v>
      </c>
      <c r="AF4130" s="20">
        <f t="shared" si="1053"/>
        <v>41500</v>
      </c>
      <c r="AG4130" s="20">
        <f t="shared" si="1054"/>
        <v>94500</v>
      </c>
      <c r="AH4130" s="20">
        <f t="shared" si="1055"/>
        <v>30000</v>
      </c>
      <c r="AI4130" s="20"/>
      <c r="AJ4130" s="20"/>
      <c r="AK4130" s="20">
        <f t="shared" si="1050"/>
        <v>124500</v>
      </c>
      <c r="AL4130" s="171"/>
    </row>
    <row r="4131" spans="1:38" ht="15.75" customHeight="1" x14ac:dyDescent="0.25">
      <c r="A4131" s="3">
        <v>2321</v>
      </c>
      <c r="B4131" s="14">
        <f t="shared" si="1058"/>
        <v>2</v>
      </c>
      <c r="C4131" s="9">
        <f>IF(A4131=A4130,C4130,"")</f>
        <v>45598</v>
      </c>
      <c r="D4131" s="3" t="str">
        <f>IF(A4131=A4130,D4130,"")</f>
        <v>Lucero Claudio</v>
      </c>
      <c r="E4131" s="14" t="str">
        <f t="shared" si="1056"/>
        <v>2321Lucero Claudio2</v>
      </c>
      <c r="J4131" s="14" t="str">
        <f t="shared" si="1051"/>
        <v xml:space="preserve">Cambiar termostato. Agregar liquido refrigerante nuevo. Purgado del circuito de refrigeracion. </v>
      </c>
      <c r="L4131" s="3">
        <v>1</v>
      </c>
      <c r="M4131" s="10" t="s">
        <v>1970</v>
      </c>
      <c r="N4131" s="3" t="s">
        <v>771</v>
      </c>
      <c r="S4131" s="8"/>
      <c r="T4131" s="11">
        <v>2</v>
      </c>
      <c r="U4131" s="158">
        <v>14876.04</v>
      </c>
      <c r="V4131" s="158">
        <v>3123.96</v>
      </c>
      <c r="W4131" s="76">
        <v>18000</v>
      </c>
      <c r="X4131" s="16">
        <f t="shared" si="1057"/>
        <v>36000</v>
      </c>
      <c r="AC4131" s="18">
        <f t="shared" ref="AC4131:AC4194" si="1062">+AB4131*Y4131</f>
        <v>0</v>
      </c>
      <c r="AD4131" s="19">
        <f t="shared" si="1052"/>
        <v>30000</v>
      </c>
      <c r="AE4131" s="21">
        <f t="shared" si="1061"/>
        <v>0</v>
      </c>
      <c r="AF4131" s="20">
        <f t="shared" si="1053"/>
        <v>0</v>
      </c>
      <c r="AG4131" s="20">
        <f t="shared" si="1054"/>
        <v>0</v>
      </c>
      <c r="AH4131" s="20">
        <f t="shared" si="1055"/>
        <v>0</v>
      </c>
      <c r="AI4131" s="20"/>
      <c r="AJ4131" s="20"/>
      <c r="AK4131" s="20">
        <f t="shared" ref="AK4131:AK4194" si="1063">AH4131+AG4131</f>
        <v>0</v>
      </c>
      <c r="AL4131" s="171"/>
    </row>
    <row r="4132" spans="1:38" ht="15.75" customHeight="1" x14ac:dyDescent="0.25">
      <c r="A4132" s="3">
        <v>2321</v>
      </c>
      <c r="B4132" s="14">
        <f t="shared" si="1058"/>
        <v>3</v>
      </c>
      <c r="C4132" s="9">
        <v>45598</v>
      </c>
      <c r="D4132" s="3" t="s">
        <v>452</v>
      </c>
      <c r="E4132" s="14" t="str">
        <f t="shared" si="1056"/>
        <v>2321Lucero Claudio3</v>
      </c>
      <c r="J4132" s="14" t="str">
        <f t="shared" si="1051"/>
        <v xml:space="preserve">Cambiar termostato. Agregar liquido refrigerante nuevo. Purgado del circuito de refrigeracion.  </v>
      </c>
      <c r="L4132" s="3">
        <v>1</v>
      </c>
      <c r="M4132" s="10" t="s">
        <v>1431</v>
      </c>
      <c r="N4132" s="3" t="s">
        <v>771</v>
      </c>
      <c r="S4132" s="8"/>
      <c r="T4132" s="11">
        <v>1</v>
      </c>
      <c r="U4132" s="158">
        <v>5371.9</v>
      </c>
      <c r="V4132" s="158">
        <v>1128.0999999999999</v>
      </c>
      <c r="W4132" s="76">
        <v>6500</v>
      </c>
      <c r="X4132" s="16">
        <f t="shared" si="1057"/>
        <v>6500</v>
      </c>
      <c r="AC4132" s="18">
        <f t="shared" si="1062"/>
        <v>0</v>
      </c>
      <c r="AD4132" s="19">
        <f t="shared" si="1052"/>
        <v>30000</v>
      </c>
      <c r="AE4132" s="21">
        <f t="shared" si="1061"/>
        <v>0</v>
      </c>
      <c r="AF4132" s="20">
        <f t="shared" si="1053"/>
        <v>0</v>
      </c>
      <c r="AG4132" s="20">
        <f t="shared" si="1054"/>
        <v>0</v>
      </c>
      <c r="AH4132" s="20">
        <f t="shared" si="1055"/>
        <v>0</v>
      </c>
      <c r="AI4132" s="20"/>
      <c r="AJ4132" s="20"/>
      <c r="AK4132" s="20">
        <f t="shared" si="1063"/>
        <v>0</v>
      </c>
      <c r="AL4132" s="171"/>
    </row>
    <row r="4133" spans="1:38" ht="15.75" customHeight="1" x14ac:dyDescent="0.25">
      <c r="A4133" s="3">
        <v>2322</v>
      </c>
      <c r="B4133" s="14">
        <f t="shared" si="1058"/>
        <v>1</v>
      </c>
      <c r="C4133" s="9">
        <v>45600</v>
      </c>
      <c r="D4133" s="3" t="s">
        <v>4590</v>
      </c>
      <c r="E4133" s="14" t="str">
        <f t="shared" si="1056"/>
        <v>2322Acotto Santiago1</v>
      </c>
      <c r="F4133" s="119" t="s">
        <v>4591</v>
      </c>
      <c r="G4133" s="119" t="s">
        <v>4592</v>
      </c>
      <c r="H4133" s="119">
        <v>95855</v>
      </c>
      <c r="I4133" s="10" t="s">
        <v>4593</v>
      </c>
      <c r="J4133" s="14" t="str">
        <f t="shared" si="1051"/>
        <v xml:space="preserve">Desarmar distribucion completa. Cambiar kit, correa poly-v, polea tensora de correa poly-v y liquido refrigerante. Purgado del circuito de refrigeracion. Puesta a punto. Armado total. Control del tren delantero. No se hayo rotura alguna. Rueda delantera derecha hacer observar porque esta mal gastada. </v>
      </c>
      <c r="K4133" s="3" t="s">
        <v>4524</v>
      </c>
      <c r="L4133" s="3">
        <v>1</v>
      </c>
      <c r="M4133" s="10" t="s">
        <v>1920</v>
      </c>
      <c r="N4133" s="3" t="s">
        <v>734</v>
      </c>
      <c r="S4133" s="8"/>
      <c r="T4133" s="11">
        <v>1</v>
      </c>
      <c r="U4133" s="158">
        <v>19008.27</v>
      </c>
      <c r="V4133" s="158">
        <v>3991.73</v>
      </c>
      <c r="W4133" s="76">
        <v>23000</v>
      </c>
      <c r="X4133" s="16">
        <f t="shared" si="1057"/>
        <v>23000</v>
      </c>
      <c r="Y4133" s="3">
        <v>1</v>
      </c>
      <c r="Z4133" s="114">
        <v>181818.19</v>
      </c>
      <c r="AA4133" s="114">
        <v>38181.81</v>
      </c>
      <c r="AB4133" s="4">
        <v>220000</v>
      </c>
      <c r="AC4133" s="18">
        <f t="shared" si="1062"/>
        <v>220000</v>
      </c>
      <c r="AD4133" s="19">
        <f t="shared" si="1052"/>
        <v>220000</v>
      </c>
      <c r="AE4133" s="21">
        <f t="shared" si="1061"/>
        <v>0</v>
      </c>
      <c r="AF4133" s="20">
        <f t="shared" si="1053"/>
        <v>0</v>
      </c>
      <c r="AG4133" s="20">
        <f t="shared" si="1054"/>
        <v>68000</v>
      </c>
      <c r="AH4133" s="20">
        <f t="shared" si="1055"/>
        <v>220000</v>
      </c>
      <c r="AI4133" s="20"/>
      <c r="AJ4133" s="20"/>
      <c r="AK4133" s="20">
        <f t="shared" si="1063"/>
        <v>288000</v>
      </c>
      <c r="AL4133" s="171"/>
    </row>
    <row r="4134" spans="1:38" ht="15.75" customHeight="1" x14ac:dyDescent="0.25">
      <c r="A4134" s="3">
        <v>2322</v>
      </c>
      <c r="B4134" s="14">
        <f t="shared" si="1058"/>
        <v>2</v>
      </c>
      <c r="C4134" s="9">
        <f>IF(A4134=A4133,C4133,"")</f>
        <v>45600</v>
      </c>
      <c r="D4134" s="3" t="str">
        <f>IF(A4134=A4133,D4133,"")</f>
        <v>Acotto Santiago</v>
      </c>
      <c r="E4134" s="14" t="str">
        <f t="shared" si="1056"/>
        <v>2322Acotto Santiago2</v>
      </c>
      <c r="J4134" s="14" t="str">
        <f t="shared" si="1051"/>
        <v xml:space="preserve">Desarmar distribucion completa. Cambiar kit, correa poly-v, polea tensora de correa poly-v y liquido refrigerante. Purgado del circuito de refrigeracion. Puesta a punto. Armado total. Control del tren delantero. No se hayo rotura alguna. Rueda delantera derecha hacer observar porque esta mal gastada.  </v>
      </c>
      <c r="L4134" s="3">
        <v>1</v>
      </c>
      <c r="M4134" s="10" t="s">
        <v>731</v>
      </c>
      <c r="N4134" s="3" t="s">
        <v>734</v>
      </c>
      <c r="S4134" s="8"/>
      <c r="T4134" s="11">
        <v>1</v>
      </c>
      <c r="U4134" s="158">
        <v>37190.089999999997</v>
      </c>
      <c r="V4134" s="158">
        <v>7809.91</v>
      </c>
      <c r="W4134" s="76">
        <v>45000</v>
      </c>
      <c r="X4134" s="16">
        <f t="shared" si="1057"/>
        <v>45000</v>
      </c>
      <c r="AC4134" s="18">
        <f t="shared" si="1062"/>
        <v>0</v>
      </c>
      <c r="AD4134" s="19">
        <f t="shared" si="1052"/>
        <v>220000</v>
      </c>
      <c r="AE4134" s="21">
        <f t="shared" si="1061"/>
        <v>0</v>
      </c>
      <c r="AF4134" s="20">
        <f t="shared" si="1053"/>
        <v>0</v>
      </c>
      <c r="AG4134" s="20">
        <f t="shared" si="1054"/>
        <v>0</v>
      </c>
      <c r="AH4134" s="20">
        <f t="shared" si="1055"/>
        <v>0</v>
      </c>
      <c r="AI4134" s="20"/>
      <c r="AJ4134" s="20"/>
      <c r="AK4134" s="20">
        <f t="shared" si="1063"/>
        <v>0</v>
      </c>
      <c r="AL4134" s="171"/>
    </row>
    <row r="4135" spans="1:38" ht="15.75" customHeight="1" x14ac:dyDescent="0.25">
      <c r="A4135" s="3">
        <v>2323</v>
      </c>
      <c r="B4135" s="14">
        <f t="shared" si="1058"/>
        <v>1</v>
      </c>
      <c r="C4135" s="9">
        <v>45600</v>
      </c>
      <c r="D4135" s="3" t="s">
        <v>423</v>
      </c>
      <c r="E4135" s="14" t="str">
        <f t="shared" si="1056"/>
        <v>2323Integral Agropecuaria1</v>
      </c>
      <c r="F4135" s="119" t="s">
        <v>991</v>
      </c>
      <c r="G4135" s="119" t="s">
        <v>1325</v>
      </c>
      <c r="H4135" s="119">
        <v>275724</v>
      </c>
      <c r="I4135" s="10" t="s">
        <v>4610</v>
      </c>
      <c r="J4135" s="14" t="str">
        <f t="shared" ref="J4135:J4198" si="1064">IF(A4135=A4134,CONCATENATE(J4134," ",I4135),I4135)</f>
        <v xml:space="preserve">Regeneracion de filtro de particulas mediante scaner homologado. Service completo. Cambio de aceite y filtros. Control general del vehiculo. Sacar inyectores. Enviar a controlar. Colocar inyectores nuevos. Aprendizaje de pre inyeccion y configuracion de inyectores nuevos al softward de la camioneta. </v>
      </c>
      <c r="K4135" s="3" t="s">
        <v>4522</v>
      </c>
      <c r="L4135" s="3">
        <v>1</v>
      </c>
      <c r="M4135" s="10" t="s">
        <v>918</v>
      </c>
      <c r="N4135" s="3" t="s">
        <v>771</v>
      </c>
      <c r="S4135" s="8"/>
      <c r="T4135" s="11">
        <v>1</v>
      </c>
      <c r="U4135" s="158">
        <v>59504.14</v>
      </c>
      <c r="V4135" s="158">
        <v>12495.86</v>
      </c>
      <c r="W4135" s="76">
        <v>72000</v>
      </c>
      <c r="X4135" s="16">
        <f t="shared" si="1057"/>
        <v>72000</v>
      </c>
      <c r="Y4135" s="3">
        <v>1</v>
      </c>
      <c r="Z4135" s="114">
        <v>289256.2</v>
      </c>
      <c r="AA4135" s="114">
        <v>60743.8</v>
      </c>
      <c r="AB4135" s="4">
        <v>350000</v>
      </c>
      <c r="AC4135" s="18">
        <f t="shared" si="1062"/>
        <v>350000</v>
      </c>
      <c r="AD4135" s="19">
        <f t="shared" si="1052"/>
        <v>350000</v>
      </c>
      <c r="AE4135" s="21">
        <f t="shared" si="1061"/>
        <v>0</v>
      </c>
      <c r="AF4135" s="20">
        <f t="shared" si="1053"/>
        <v>80000</v>
      </c>
      <c r="AG4135" s="20">
        <f t="shared" si="1054"/>
        <v>3530800</v>
      </c>
      <c r="AH4135" s="20">
        <f t="shared" si="1055"/>
        <v>350000</v>
      </c>
      <c r="AI4135" s="20"/>
      <c r="AJ4135" s="20"/>
      <c r="AK4135" s="20">
        <f t="shared" si="1063"/>
        <v>3880800</v>
      </c>
      <c r="AL4135" s="171"/>
    </row>
    <row r="4136" spans="1:38" ht="15.75" customHeight="1" x14ac:dyDescent="0.25">
      <c r="A4136" s="3">
        <v>2323</v>
      </c>
      <c r="B4136" s="14">
        <f t="shared" si="1058"/>
        <v>2</v>
      </c>
      <c r="C4136" s="9">
        <f>IF(A4136=A4135,C4135,"")</f>
        <v>45600</v>
      </c>
      <c r="D4136" s="3" t="str">
        <f>IF(A4136=A4135,D4135,"")</f>
        <v>Integral Agropecuaria</v>
      </c>
      <c r="E4136" s="14" t="str">
        <f t="shared" si="1056"/>
        <v>2323Integral Agropecuaria2</v>
      </c>
      <c r="J4136" s="14" t="str">
        <f t="shared" si="1064"/>
        <v xml:space="preserve">Regeneracion de filtro de particulas mediante scaner homologado. Service completo. Cambio de aceite y filtros. Control general del vehiculo. Sacar inyectores. Enviar a controlar. Colocar inyectores nuevos. Aprendizaje de pre inyeccion y configuracion de inyectores nuevos al softward de la camioneta.  </v>
      </c>
      <c r="L4136" s="3">
        <v>1</v>
      </c>
      <c r="M4136" s="10" t="s">
        <v>4594</v>
      </c>
      <c r="N4136" s="3" t="s">
        <v>771</v>
      </c>
      <c r="S4136" s="8"/>
      <c r="T4136" s="11">
        <v>8</v>
      </c>
      <c r="U4136" s="158">
        <v>19421.490000000002</v>
      </c>
      <c r="V4136" s="158">
        <v>4078.51</v>
      </c>
      <c r="W4136" s="76">
        <v>23500</v>
      </c>
      <c r="X4136" s="16">
        <f t="shared" si="1057"/>
        <v>188000</v>
      </c>
      <c r="AC4136" s="18">
        <f t="shared" si="1062"/>
        <v>0</v>
      </c>
      <c r="AD4136" s="19">
        <f t="shared" si="1052"/>
        <v>350000</v>
      </c>
      <c r="AE4136" s="21">
        <f t="shared" si="1061"/>
        <v>0</v>
      </c>
      <c r="AF4136" s="20">
        <f t="shared" si="1053"/>
        <v>0</v>
      </c>
      <c r="AG4136" s="20">
        <f t="shared" si="1054"/>
        <v>0</v>
      </c>
      <c r="AH4136" s="20">
        <f t="shared" si="1055"/>
        <v>0</v>
      </c>
      <c r="AI4136" s="20"/>
      <c r="AJ4136" s="20"/>
      <c r="AK4136" s="20">
        <f t="shared" si="1063"/>
        <v>0</v>
      </c>
      <c r="AL4136" s="171"/>
    </row>
    <row r="4137" spans="1:38" ht="15.75" customHeight="1" x14ac:dyDescent="0.25">
      <c r="A4137" s="3">
        <v>2323</v>
      </c>
      <c r="B4137" s="14">
        <f t="shared" si="1058"/>
        <v>3</v>
      </c>
      <c r="C4137" s="9">
        <f>IF(A4137=A4136,C4136,"")</f>
        <v>45600</v>
      </c>
      <c r="D4137" s="3" t="str">
        <f>IF(A4137=A4136,D4136,"")</f>
        <v>Integral Agropecuaria</v>
      </c>
      <c r="E4137" s="14" t="str">
        <f t="shared" si="1056"/>
        <v>2323Integral Agropecuaria3</v>
      </c>
      <c r="J4137" s="14" t="str">
        <f t="shared" si="1064"/>
        <v xml:space="preserve">Regeneracion de filtro de particulas mediante scaner homologado. Service completo. Cambio de aceite y filtros. Control general del vehiculo. Sacar inyectores. Enviar a controlar. Colocar inyectores nuevos. Aprendizaje de pre inyeccion y configuracion de inyectores nuevos al softward de la camioneta.   </v>
      </c>
      <c r="L4137" s="3">
        <v>1</v>
      </c>
      <c r="M4137" s="10" t="s">
        <v>4361</v>
      </c>
      <c r="N4137" s="3" t="s">
        <v>2544</v>
      </c>
      <c r="O4137" s="158">
        <v>66115.710000000006</v>
      </c>
      <c r="P4137" s="158">
        <v>13884.29</v>
      </c>
      <c r="Q4137" s="7">
        <v>80000</v>
      </c>
      <c r="S4137" s="8"/>
      <c r="T4137" s="11">
        <v>1</v>
      </c>
      <c r="U4137" s="158">
        <v>223140.5</v>
      </c>
      <c r="V4137" s="158">
        <v>46859.5</v>
      </c>
      <c r="W4137" s="76">
        <v>270000</v>
      </c>
      <c r="X4137" s="16">
        <f t="shared" si="1057"/>
        <v>270000</v>
      </c>
      <c r="AC4137" s="18">
        <f t="shared" si="1062"/>
        <v>0</v>
      </c>
      <c r="AD4137" s="19">
        <f t="shared" si="1052"/>
        <v>350000</v>
      </c>
      <c r="AE4137" s="21">
        <f t="shared" si="1061"/>
        <v>80000</v>
      </c>
      <c r="AF4137" s="20">
        <f t="shared" si="1053"/>
        <v>0</v>
      </c>
      <c r="AG4137" s="20">
        <f t="shared" si="1054"/>
        <v>0</v>
      </c>
      <c r="AH4137" s="20">
        <f t="shared" si="1055"/>
        <v>0</v>
      </c>
      <c r="AI4137" s="20"/>
      <c r="AJ4137" s="20"/>
      <c r="AK4137" s="20">
        <f t="shared" si="1063"/>
        <v>0</v>
      </c>
      <c r="AL4137" s="171"/>
    </row>
    <row r="4138" spans="1:38" ht="15.75" customHeight="1" x14ac:dyDescent="0.25">
      <c r="A4138" s="3">
        <v>2323</v>
      </c>
      <c r="B4138" s="14">
        <f t="shared" si="1058"/>
        <v>4</v>
      </c>
      <c r="C4138" s="9">
        <v>45600</v>
      </c>
      <c r="D4138" s="3" t="s">
        <v>423</v>
      </c>
      <c r="E4138" s="14" t="str">
        <f t="shared" si="1056"/>
        <v>2323Integral Agropecuaria4</v>
      </c>
      <c r="J4138" s="14" t="str">
        <f t="shared" si="1064"/>
        <v xml:space="preserve">Regeneracion de filtro de particulas mediante scaner homologado. Service completo. Cambio de aceite y filtros. Control general del vehiculo. Sacar inyectores. Enviar a controlar. Colocar inyectores nuevos. Aprendizaje de pre inyeccion y configuracion de inyectores nuevos al softward de la camioneta.    </v>
      </c>
      <c r="L4138" s="3">
        <v>1</v>
      </c>
      <c r="M4138" s="10" t="s">
        <v>4609</v>
      </c>
      <c r="N4138" s="3" t="s">
        <v>3703</v>
      </c>
      <c r="S4138" s="8"/>
      <c r="T4138" s="11">
        <v>4</v>
      </c>
      <c r="U4138" s="158">
        <v>620000</v>
      </c>
      <c r="V4138" s="158">
        <v>130500</v>
      </c>
      <c r="W4138" s="76">
        <v>750200</v>
      </c>
      <c r="X4138" s="16">
        <f t="shared" si="1057"/>
        <v>3000800</v>
      </c>
      <c r="AC4138" s="18">
        <f t="shared" si="1062"/>
        <v>0</v>
      </c>
      <c r="AD4138" s="19">
        <f t="shared" si="1052"/>
        <v>350000</v>
      </c>
      <c r="AE4138" s="21">
        <f t="shared" si="1061"/>
        <v>0</v>
      </c>
      <c r="AF4138" s="20">
        <f t="shared" si="1053"/>
        <v>0</v>
      </c>
      <c r="AG4138" s="20">
        <f t="shared" si="1054"/>
        <v>0</v>
      </c>
      <c r="AH4138" s="20">
        <f t="shared" si="1055"/>
        <v>0</v>
      </c>
      <c r="AI4138" s="20"/>
      <c r="AJ4138" s="20"/>
      <c r="AK4138" s="20">
        <f t="shared" si="1063"/>
        <v>0</v>
      </c>
      <c r="AL4138" s="171"/>
    </row>
    <row r="4139" spans="1:38" ht="15.75" customHeight="1" x14ac:dyDescent="0.25">
      <c r="A4139" s="3">
        <v>2324</v>
      </c>
      <c r="B4139" s="14">
        <f t="shared" si="1058"/>
        <v>1</v>
      </c>
      <c r="C4139" s="9">
        <v>45601</v>
      </c>
      <c r="D4139" s="3" t="s">
        <v>2608</v>
      </c>
      <c r="E4139" s="14" t="str">
        <f t="shared" si="1056"/>
        <v>2324Ruso Jose1</v>
      </c>
      <c r="F4139" s="119" t="s">
        <v>2609</v>
      </c>
      <c r="G4139" s="119" t="s">
        <v>2610</v>
      </c>
      <c r="H4139" s="119">
        <v>9284</v>
      </c>
      <c r="I4139" s="10" t="s">
        <v>4595</v>
      </c>
      <c r="J4139" s="14" t="str">
        <f t="shared" si="1064"/>
        <v>Cambio de aceite y filtros. Limpieza parcial de sistema de refrigeracion.</v>
      </c>
      <c r="K4139" s="3" t="s">
        <v>1665</v>
      </c>
      <c r="L4139" s="3">
        <v>1</v>
      </c>
      <c r="M4139" s="10" t="s">
        <v>792</v>
      </c>
      <c r="N4139" s="3" t="s">
        <v>771</v>
      </c>
      <c r="S4139" s="8"/>
      <c r="T4139" s="11">
        <v>4</v>
      </c>
      <c r="U4139" s="158">
        <v>9917.36</v>
      </c>
      <c r="V4139" s="158">
        <v>2082.64</v>
      </c>
      <c r="W4139" s="76">
        <v>12000</v>
      </c>
      <c r="X4139" s="16">
        <f t="shared" si="1057"/>
        <v>48000</v>
      </c>
      <c r="Y4139" s="3">
        <v>1</v>
      </c>
      <c r="Z4139" s="114">
        <v>28925.62</v>
      </c>
      <c r="AA4139" s="114">
        <v>6074.38</v>
      </c>
      <c r="AB4139" s="4">
        <v>35000</v>
      </c>
      <c r="AC4139" s="18">
        <f t="shared" si="1062"/>
        <v>35000</v>
      </c>
      <c r="AD4139" s="19">
        <f t="shared" si="1052"/>
        <v>35000</v>
      </c>
      <c r="AE4139" s="21">
        <f t="shared" si="1061"/>
        <v>0</v>
      </c>
      <c r="AF4139" s="20">
        <f t="shared" si="1053"/>
        <v>0</v>
      </c>
      <c r="AG4139" s="20">
        <f t="shared" si="1054"/>
        <v>48000</v>
      </c>
      <c r="AH4139" s="20">
        <f t="shared" si="1055"/>
        <v>35000</v>
      </c>
      <c r="AI4139" s="20"/>
      <c r="AJ4139" s="20"/>
      <c r="AK4139" s="20">
        <f t="shared" si="1063"/>
        <v>83000</v>
      </c>
      <c r="AL4139" s="171"/>
    </row>
    <row r="4140" spans="1:38" ht="15.75" customHeight="1" x14ac:dyDescent="0.25">
      <c r="A4140" s="3">
        <v>2324</v>
      </c>
      <c r="B4140" s="14">
        <f t="shared" si="1058"/>
        <v>2</v>
      </c>
      <c r="C4140" s="9">
        <f>IF(A4140=A4139,C4139,"")</f>
        <v>45601</v>
      </c>
      <c r="D4140" s="3" t="str">
        <f>IF(A4140=A4139,D4139,"")</f>
        <v>Ruso Jose</v>
      </c>
      <c r="E4140" s="14" t="str">
        <f t="shared" si="1056"/>
        <v>2324Ruso Jose2</v>
      </c>
      <c r="J4140" s="14" t="str">
        <f t="shared" si="1064"/>
        <v xml:space="preserve">Cambio de aceite y filtros. Limpieza parcial de sistema de refrigeracion. </v>
      </c>
      <c r="S4140" s="8"/>
      <c r="W4140" s="76"/>
      <c r="X4140" s="16">
        <f t="shared" si="1057"/>
        <v>0</v>
      </c>
      <c r="AC4140" s="18">
        <f t="shared" si="1062"/>
        <v>0</v>
      </c>
      <c r="AD4140" s="19">
        <f t="shared" si="1052"/>
        <v>35000</v>
      </c>
      <c r="AE4140" s="21">
        <f t="shared" si="1061"/>
        <v>0</v>
      </c>
      <c r="AF4140" s="20">
        <f t="shared" si="1053"/>
        <v>0</v>
      </c>
      <c r="AG4140" s="20">
        <f t="shared" si="1054"/>
        <v>0</v>
      </c>
      <c r="AH4140" s="20">
        <f t="shared" si="1055"/>
        <v>0</v>
      </c>
      <c r="AI4140" s="20"/>
      <c r="AJ4140" s="20"/>
      <c r="AK4140" s="20">
        <f t="shared" si="1063"/>
        <v>0</v>
      </c>
      <c r="AL4140" s="171"/>
    </row>
    <row r="4141" spans="1:38" ht="15.75" customHeight="1" x14ac:dyDescent="0.25">
      <c r="A4141" s="3">
        <v>2325</v>
      </c>
      <c r="B4141" s="14">
        <f t="shared" si="1058"/>
        <v>1</v>
      </c>
      <c r="C4141" s="9">
        <v>45601</v>
      </c>
      <c r="D4141" s="3" t="s">
        <v>116</v>
      </c>
      <c r="E4141" s="14" t="str">
        <f t="shared" si="1056"/>
        <v>2325Transporte Palloni1</v>
      </c>
      <c r="F4141" s="119" t="s">
        <v>964</v>
      </c>
      <c r="G4141" s="119" t="s">
        <v>1318</v>
      </c>
      <c r="I4141" s="10" t="s">
        <v>4600</v>
      </c>
      <c r="J4141" s="14" t="str">
        <f t="shared" si="1064"/>
        <v>Desarmar distribucion completa. Cambiar bomba de agua. Cambiar reten piñon de cigüeñal. Armado total. Completar liquido refrigerante. Purgado del circuito de refrigeracion. Sacar semieje delantero derecho. Engrasar triceta lado interno. Armado total. Control del tren delantero. Eliminar ruido en taco motor superior derecho.</v>
      </c>
      <c r="K4141" s="3" t="s">
        <v>2390</v>
      </c>
      <c r="L4141" s="3">
        <v>1</v>
      </c>
      <c r="M4141" s="10" t="s">
        <v>3191</v>
      </c>
      <c r="N4141" s="3" t="s">
        <v>771</v>
      </c>
      <c r="S4141" s="8"/>
      <c r="T4141" s="11">
        <v>1</v>
      </c>
      <c r="W4141" s="76"/>
      <c r="X4141" s="16">
        <f t="shared" si="1057"/>
        <v>0</v>
      </c>
      <c r="AC4141" s="18">
        <f t="shared" si="1062"/>
        <v>0</v>
      </c>
      <c r="AD4141" s="19">
        <f t="shared" si="1052"/>
        <v>0</v>
      </c>
      <c r="AE4141" s="21">
        <f t="shared" si="1061"/>
        <v>0</v>
      </c>
      <c r="AF4141" s="20">
        <f t="shared" si="1053"/>
        <v>0</v>
      </c>
      <c r="AG4141" s="20">
        <f t="shared" si="1054"/>
        <v>0</v>
      </c>
      <c r="AH4141" s="20">
        <f t="shared" si="1055"/>
        <v>0</v>
      </c>
      <c r="AI4141" s="20"/>
      <c r="AJ4141" s="20"/>
      <c r="AK4141" s="20">
        <f t="shared" si="1063"/>
        <v>0</v>
      </c>
      <c r="AL4141" s="171"/>
    </row>
    <row r="4142" spans="1:38" ht="15.75" customHeight="1" x14ac:dyDescent="0.25">
      <c r="A4142" s="3">
        <v>2325</v>
      </c>
      <c r="B4142" s="14">
        <f t="shared" si="1058"/>
        <v>2</v>
      </c>
      <c r="C4142" s="9">
        <f>IF(A4142=A4141,C4141,"")</f>
        <v>45601</v>
      </c>
      <c r="D4142" s="3" t="str">
        <f>IF(A4142=A4141,D4141,"")</f>
        <v>Transporte Palloni</v>
      </c>
      <c r="E4142" s="14" t="str">
        <f t="shared" si="1056"/>
        <v>2325Transporte Palloni2</v>
      </c>
      <c r="J4142" s="14" t="str">
        <f t="shared" si="1064"/>
        <v xml:space="preserve">Desarmar distribucion completa. Cambiar bomba de agua. Cambiar reten piñon de cigüeñal. Armado total. Completar liquido refrigerante. Purgado del circuito de refrigeracion. Sacar semieje delantero derecho. Engrasar triceta lado interno. Armado total. Control del tren delantero. Eliminar ruido en taco motor superior derecho. </v>
      </c>
      <c r="S4142" s="8"/>
      <c r="W4142" s="76"/>
      <c r="X4142" s="16">
        <f t="shared" si="1057"/>
        <v>0</v>
      </c>
      <c r="AC4142" s="18">
        <f t="shared" si="1062"/>
        <v>0</v>
      </c>
      <c r="AD4142" s="19">
        <f t="shared" si="1052"/>
        <v>0</v>
      </c>
      <c r="AE4142" s="21">
        <f t="shared" si="1061"/>
        <v>0</v>
      </c>
      <c r="AF4142" s="20">
        <f t="shared" si="1053"/>
        <v>0</v>
      </c>
      <c r="AG4142" s="20">
        <f t="shared" si="1054"/>
        <v>0</v>
      </c>
      <c r="AH4142" s="20">
        <f t="shared" si="1055"/>
        <v>0</v>
      </c>
      <c r="AI4142" s="20"/>
      <c r="AJ4142" s="20"/>
      <c r="AK4142" s="20">
        <f t="shared" si="1063"/>
        <v>0</v>
      </c>
      <c r="AL4142" s="171"/>
    </row>
    <row r="4143" spans="1:38" ht="15.75" customHeight="1" x14ac:dyDescent="0.25">
      <c r="A4143" s="3">
        <v>2326</v>
      </c>
      <c r="B4143" s="14">
        <f t="shared" si="1058"/>
        <v>1</v>
      </c>
      <c r="C4143" s="9">
        <v>45601</v>
      </c>
      <c r="D4143" s="3" t="s">
        <v>3579</v>
      </c>
      <c r="E4143" s="14" t="str">
        <f t="shared" si="1056"/>
        <v>2326Carranza Mauro1</v>
      </c>
      <c r="F4143" s="119" t="s">
        <v>4598</v>
      </c>
      <c r="G4143" s="119" t="s">
        <v>1547</v>
      </c>
      <c r="I4143" s="10" t="s">
        <v>4599</v>
      </c>
      <c r="J4143" s="14" t="str">
        <f t="shared" si="1064"/>
        <v>Auxilio. Control de estado de bateria. Cambiar bateria. Completar nivel de aceite motor y de direccion hidraulica.</v>
      </c>
      <c r="K4143" s="3" t="s">
        <v>2390</v>
      </c>
      <c r="L4143" s="3">
        <v>1</v>
      </c>
      <c r="M4143" s="10" t="s">
        <v>4448</v>
      </c>
      <c r="N4143" s="3" t="s">
        <v>3164</v>
      </c>
      <c r="O4143" s="158">
        <v>94214.87</v>
      </c>
      <c r="P4143" s="158">
        <v>19785.12</v>
      </c>
      <c r="Q4143" s="7">
        <v>114000</v>
      </c>
      <c r="S4143" s="8"/>
      <c r="T4143" s="11">
        <v>1</v>
      </c>
      <c r="U4143" s="158">
        <v>119834.71</v>
      </c>
      <c r="V4143" s="158">
        <v>25165.29</v>
      </c>
      <c r="W4143" s="76">
        <v>145000</v>
      </c>
      <c r="X4143" s="16">
        <f t="shared" si="1057"/>
        <v>145000</v>
      </c>
      <c r="Y4143" s="3">
        <v>1</v>
      </c>
      <c r="Z4143" s="114">
        <v>53719.01</v>
      </c>
      <c r="AA4143" s="114">
        <v>11280.99</v>
      </c>
      <c r="AB4143" s="4">
        <v>65000</v>
      </c>
      <c r="AC4143" s="18">
        <f t="shared" si="1062"/>
        <v>65000</v>
      </c>
      <c r="AD4143" s="19">
        <f t="shared" si="1052"/>
        <v>65000</v>
      </c>
      <c r="AE4143" s="21">
        <f t="shared" si="1061"/>
        <v>114000</v>
      </c>
      <c r="AF4143" s="20">
        <f t="shared" si="1053"/>
        <v>114000</v>
      </c>
      <c r="AG4143" s="20">
        <f t="shared" si="1054"/>
        <v>191000</v>
      </c>
      <c r="AH4143" s="20">
        <f t="shared" si="1055"/>
        <v>65000</v>
      </c>
      <c r="AI4143" s="20"/>
      <c r="AJ4143" s="20"/>
      <c r="AK4143" s="20">
        <f t="shared" si="1063"/>
        <v>256000</v>
      </c>
      <c r="AL4143" s="171"/>
    </row>
    <row r="4144" spans="1:38" ht="15.75" customHeight="1" x14ac:dyDescent="0.25">
      <c r="A4144" s="3">
        <v>2326</v>
      </c>
      <c r="B4144" s="14">
        <f t="shared" si="1058"/>
        <v>2</v>
      </c>
      <c r="C4144" s="9">
        <f>IF(A4144=A4143,C4143,"")</f>
        <v>45601</v>
      </c>
      <c r="D4144" s="3" t="str">
        <f>IF(A4144=A4143,D4143,"")</f>
        <v>Carranza Mauro</v>
      </c>
      <c r="E4144" s="14" t="str">
        <f t="shared" si="1056"/>
        <v>2326Carranza Mauro2</v>
      </c>
      <c r="J4144" s="14" t="str">
        <f t="shared" si="1064"/>
        <v xml:space="preserve">Auxilio. Control de estado de bateria. Cambiar bateria. Completar nivel de aceite motor y de direccion hidraulica. </v>
      </c>
      <c r="M4144" s="10" t="s">
        <v>728</v>
      </c>
      <c r="N4144" s="3" t="s">
        <v>771</v>
      </c>
      <c r="S4144" s="8"/>
      <c r="T4144" s="11">
        <v>2</v>
      </c>
      <c r="U4144" s="158">
        <v>11570.25</v>
      </c>
      <c r="V4144" s="158">
        <v>2429.75</v>
      </c>
      <c r="W4144" s="76">
        <v>14000</v>
      </c>
      <c r="X4144" s="16">
        <f t="shared" si="1057"/>
        <v>28000</v>
      </c>
      <c r="AC4144" s="18">
        <f t="shared" si="1062"/>
        <v>0</v>
      </c>
      <c r="AD4144" s="19">
        <f t="shared" si="1052"/>
        <v>65000</v>
      </c>
      <c r="AE4144" s="21">
        <f t="shared" si="1061"/>
        <v>0</v>
      </c>
      <c r="AF4144" s="20">
        <f t="shared" si="1053"/>
        <v>0</v>
      </c>
      <c r="AG4144" s="20">
        <f t="shared" si="1054"/>
        <v>0</v>
      </c>
      <c r="AH4144" s="20">
        <f t="shared" si="1055"/>
        <v>0</v>
      </c>
      <c r="AI4144" s="20"/>
      <c r="AJ4144" s="20"/>
      <c r="AK4144" s="20">
        <f t="shared" si="1063"/>
        <v>0</v>
      </c>
      <c r="AL4144" s="171"/>
    </row>
    <row r="4145" spans="1:38" ht="15.75" customHeight="1" x14ac:dyDescent="0.25">
      <c r="A4145" s="3">
        <v>2326</v>
      </c>
      <c r="B4145" s="14">
        <f t="shared" si="1058"/>
        <v>3</v>
      </c>
      <c r="C4145" s="9">
        <f>IF(A4145=A4144,C4144,"")</f>
        <v>45601</v>
      </c>
      <c r="D4145" s="3" t="str">
        <f>IF(A4145=A4144,D4144,"")</f>
        <v>Carranza Mauro</v>
      </c>
      <c r="E4145" s="14" t="str">
        <f t="shared" si="1056"/>
        <v>2326Carranza Mauro3</v>
      </c>
      <c r="J4145" s="14" t="str">
        <f t="shared" si="1064"/>
        <v xml:space="preserve">Auxilio. Control de estado de bateria. Cambiar bateria. Completar nivel de aceite motor y de direccion hidraulica.  </v>
      </c>
      <c r="M4145" s="10" t="s">
        <v>2563</v>
      </c>
      <c r="N4145" s="3" t="s">
        <v>771</v>
      </c>
      <c r="S4145" s="8"/>
      <c r="T4145" s="11">
        <v>1</v>
      </c>
      <c r="U4145" s="158">
        <v>14876.04</v>
      </c>
      <c r="V4145" s="158">
        <v>3123.96</v>
      </c>
      <c r="W4145" s="76">
        <v>18000</v>
      </c>
      <c r="X4145" s="16">
        <f t="shared" si="1057"/>
        <v>18000</v>
      </c>
      <c r="AC4145" s="18">
        <f t="shared" si="1062"/>
        <v>0</v>
      </c>
      <c r="AD4145" s="19">
        <f t="shared" ref="AD4145:AD4208" si="1065">IF(A4145=A4144,AD4144+AC4145,AC4145)</f>
        <v>65000</v>
      </c>
      <c r="AE4145" s="21">
        <f t="shared" si="1061"/>
        <v>0</v>
      </c>
      <c r="AF4145" s="20">
        <f t="shared" ref="AF4145:AF4208" si="1066">IF(A4145=A4144,0,(SUMIF($A$3:$A$999956,A4145,$Q$3:$Q$999956)))+IF(A4145=A4144,0,(SUMIF($A$3:$A$999956,A4145,$R$3:$R$999956)))</f>
        <v>0</v>
      </c>
      <c r="AG4145" s="20">
        <f t="shared" ref="AG4145:AG4208" si="1067">IF(A4145=A4144,0,(SUMIF($A$3:$A$999956,A4145,($X$3:$X$999956))))</f>
        <v>0</v>
      </c>
      <c r="AH4145" s="20">
        <f t="shared" ref="AH4145:AH4208" si="1068">IF(A4145=A4144,0,(SUMIF($A$3:$A$999956,A4145,($AC$3:$AC$999956))))</f>
        <v>0</v>
      </c>
      <c r="AI4145" s="20"/>
      <c r="AJ4145" s="20"/>
      <c r="AK4145" s="20">
        <f t="shared" si="1063"/>
        <v>0</v>
      </c>
      <c r="AL4145" s="171"/>
    </row>
    <row r="4146" spans="1:38" ht="15.75" customHeight="1" x14ac:dyDescent="0.25">
      <c r="A4146" s="3">
        <v>2327</v>
      </c>
      <c r="B4146" s="14">
        <f t="shared" si="1058"/>
        <v>1</v>
      </c>
      <c r="C4146" s="9">
        <v>45602</v>
      </c>
      <c r="D4146" s="3" t="s">
        <v>1965</v>
      </c>
      <c r="E4146" s="14" t="str">
        <f t="shared" si="1056"/>
        <v>2327Crocinelli Carlos1</v>
      </c>
      <c r="F4146" s="119" t="s">
        <v>2404</v>
      </c>
      <c r="G4146" s="119" t="s">
        <v>999</v>
      </c>
      <c r="H4146" s="119">
        <v>158989</v>
      </c>
      <c r="I4146" s="10" t="s">
        <v>4601</v>
      </c>
      <c r="J4146" s="14" t="str">
        <f t="shared" si="1064"/>
        <v>Service completo. Cambio de aceite y filtros. Control general del vehiculo. Cambiar bieleta de barra estabilizadora lado izquierdo. Cambiar rotula lado derecho.</v>
      </c>
      <c r="K4146" s="3" t="s">
        <v>2390</v>
      </c>
      <c r="L4146" s="3">
        <v>1</v>
      </c>
      <c r="M4146" s="10" t="s">
        <v>918</v>
      </c>
      <c r="N4146" s="3" t="s">
        <v>771</v>
      </c>
      <c r="S4146" s="8"/>
      <c r="T4146" s="11">
        <v>1</v>
      </c>
      <c r="U4146" s="158">
        <v>34710.75</v>
      </c>
      <c r="V4146" s="158">
        <v>7289.25</v>
      </c>
      <c r="W4146" s="76">
        <v>42000</v>
      </c>
      <c r="X4146" s="16">
        <f t="shared" si="1057"/>
        <v>42000</v>
      </c>
      <c r="Y4146" s="3">
        <v>1</v>
      </c>
      <c r="Z4146" s="114">
        <v>90909.09</v>
      </c>
      <c r="AA4146" s="114">
        <v>19090.91</v>
      </c>
      <c r="AB4146" s="4">
        <v>110000</v>
      </c>
      <c r="AC4146" s="18">
        <f t="shared" si="1062"/>
        <v>110000</v>
      </c>
      <c r="AD4146" s="19">
        <f t="shared" si="1065"/>
        <v>110000</v>
      </c>
      <c r="AE4146" s="21">
        <f t="shared" si="1061"/>
        <v>0</v>
      </c>
      <c r="AF4146" s="20">
        <f t="shared" si="1066"/>
        <v>47500.009999999995</v>
      </c>
      <c r="AG4146" s="20">
        <f t="shared" si="1067"/>
        <v>160500</v>
      </c>
      <c r="AH4146" s="20">
        <f t="shared" si="1068"/>
        <v>110000</v>
      </c>
      <c r="AI4146" s="20"/>
      <c r="AJ4146" s="20"/>
      <c r="AK4146" s="20">
        <f t="shared" si="1063"/>
        <v>270500</v>
      </c>
      <c r="AL4146" s="171"/>
    </row>
    <row r="4147" spans="1:38" ht="15.75" customHeight="1" x14ac:dyDescent="0.25">
      <c r="A4147" s="3">
        <v>2327</v>
      </c>
      <c r="B4147" s="14">
        <f t="shared" si="1058"/>
        <v>2</v>
      </c>
      <c r="C4147" s="9">
        <f>IF(A4147=A4146,C4146,"")</f>
        <v>45602</v>
      </c>
      <c r="D4147" s="3" t="str">
        <f>IF(A4147=A4146,D4146,"")</f>
        <v>Crocinelli Carlos</v>
      </c>
      <c r="E4147" s="14" t="str">
        <f t="shared" si="1056"/>
        <v>2327Crocinelli Carlos2</v>
      </c>
      <c r="J4147" s="14" t="str">
        <f t="shared" si="1064"/>
        <v xml:space="preserve">Service completo. Cambio de aceite y filtros. Control general del vehiculo. Cambiar bieleta de barra estabilizadora lado izquierdo. Cambiar rotula lado derecho. </v>
      </c>
      <c r="L4147" s="3">
        <v>1</v>
      </c>
      <c r="M4147" s="10" t="s">
        <v>728</v>
      </c>
      <c r="N4147" s="3" t="s">
        <v>771</v>
      </c>
      <c r="S4147" s="8"/>
      <c r="T4147" s="11">
        <v>4</v>
      </c>
      <c r="U4147" s="158">
        <v>11570.25</v>
      </c>
      <c r="V4147" s="158">
        <v>2429.75</v>
      </c>
      <c r="W4147" s="76">
        <v>14000</v>
      </c>
      <c r="X4147" s="16">
        <f t="shared" si="1057"/>
        <v>56000</v>
      </c>
      <c r="AC4147" s="18">
        <f t="shared" si="1062"/>
        <v>0</v>
      </c>
      <c r="AD4147" s="19">
        <f t="shared" si="1065"/>
        <v>110000</v>
      </c>
      <c r="AE4147" s="21">
        <f t="shared" si="1061"/>
        <v>0</v>
      </c>
      <c r="AF4147" s="20">
        <f t="shared" si="1066"/>
        <v>0</v>
      </c>
      <c r="AG4147" s="20">
        <f t="shared" si="1067"/>
        <v>0</v>
      </c>
      <c r="AH4147" s="20">
        <f t="shared" si="1068"/>
        <v>0</v>
      </c>
      <c r="AI4147" s="20"/>
      <c r="AJ4147" s="20"/>
      <c r="AK4147" s="20">
        <f t="shared" si="1063"/>
        <v>0</v>
      </c>
      <c r="AL4147" s="171"/>
    </row>
    <row r="4148" spans="1:38" ht="15.75" customHeight="1" x14ac:dyDescent="0.25">
      <c r="A4148" s="3">
        <v>2327</v>
      </c>
      <c r="B4148" s="14">
        <f t="shared" si="1058"/>
        <v>3</v>
      </c>
      <c r="C4148" s="9">
        <f>IF(A4148=A4147,C4147,"")</f>
        <v>45602</v>
      </c>
      <c r="D4148" s="3" t="str">
        <f>IF(A4148=A4147,D4147,"")</f>
        <v>Crocinelli Carlos</v>
      </c>
      <c r="E4148" s="14" t="str">
        <f t="shared" si="1056"/>
        <v>2327Crocinelli Carlos3</v>
      </c>
      <c r="J4148" s="14" t="str">
        <f t="shared" si="1064"/>
        <v xml:space="preserve">Service completo. Cambio de aceite y filtros. Control general del vehiculo. Cambiar bieleta de barra estabilizadora lado izquierdo. Cambiar rotula lado derecho.  </v>
      </c>
      <c r="L4148" s="3">
        <v>1</v>
      </c>
      <c r="M4148" s="10" t="s">
        <v>2158</v>
      </c>
      <c r="N4148" s="3" t="s">
        <v>2484</v>
      </c>
      <c r="O4148" s="158">
        <v>14876.03</v>
      </c>
      <c r="P4148" s="158">
        <v>3123.97</v>
      </c>
      <c r="Q4148" s="7">
        <v>18000</v>
      </c>
      <c r="S4148" s="8"/>
      <c r="T4148" s="11">
        <v>1</v>
      </c>
      <c r="U4148" s="158">
        <v>19008.27</v>
      </c>
      <c r="V4148" s="158">
        <v>3991.73</v>
      </c>
      <c r="W4148" s="76">
        <v>23000</v>
      </c>
      <c r="X4148" s="16">
        <f t="shared" si="1057"/>
        <v>23000</v>
      </c>
      <c r="AC4148" s="18">
        <f t="shared" si="1062"/>
        <v>0</v>
      </c>
      <c r="AD4148" s="19">
        <f t="shared" si="1065"/>
        <v>110000</v>
      </c>
      <c r="AE4148" s="21">
        <f t="shared" si="1061"/>
        <v>18000</v>
      </c>
      <c r="AF4148" s="20">
        <f t="shared" si="1066"/>
        <v>0</v>
      </c>
      <c r="AG4148" s="20">
        <f t="shared" si="1067"/>
        <v>0</v>
      </c>
      <c r="AH4148" s="20">
        <f t="shared" si="1068"/>
        <v>0</v>
      </c>
      <c r="AI4148" s="20"/>
      <c r="AJ4148" s="20"/>
      <c r="AK4148" s="20">
        <f t="shared" si="1063"/>
        <v>0</v>
      </c>
      <c r="AL4148" s="171"/>
    </row>
    <row r="4149" spans="1:38" ht="15.75" customHeight="1" x14ac:dyDescent="0.25">
      <c r="A4149" s="3">
        <v>2327</v>
      </c>
      <c r="B4149" s="14">
        <f t="shared" si="1058"/>
        <v>4</v>
      </c>
      <c r="C4149" s="9">
        <f>IF(A4149=A4148,C4148,"")</f>
        <v>45602</v>
      </c>
      <c r="D4149" s="3" t="str">
        <f>IF(A4149=A4148,D4148,"")</f>
        <v>Crocinelli Carlos</v>
      </c>
      <c r="E4149" s="14" t="str">
        <f t="shared" si="1056"/>
        <v>2327Crocinelli Carlos4</v>
      </c>
      <c r="J4149" s="14" t="str">
        <f t="shared" si="1064"/>
        <v xml:space="preserve">Service completo. Cambio de aceite y filtros. Control general del vehiculo. Cambiar bieleta de barra estabilizadora lado izquierdo. Cambiar rotula lado derecho.   </v>
      </c>
      <c r="L4149" s="3">
        <v>1</v>
      </c>
      <c r="M4149" s="10" t="s">
        <v>3326</v>
      </c>
      <c r="N4149" s="3" t="s">
        <v>2484</v>
      </c>
      <c r="O4149" s="158">
        <v>24380.17</v>
      </c>
      <c r="P4149" s="158">
        <v>5119.84</v>
      </c>
      <c r="Q4149" s="7">
        <v>29500.01</v>
      </c>
      <c r="S4149" s="8"/>
      <c r="T4149" s="11">
        <v>1</v>
      </c>
      <c r="U4149" s="158">
        <v>30578.52</v>
      </c>
      <c r="V4149" s="158">
        <v>6421.48</v>
      </c>
      <c r="W4149" s="76">
        <v>37000</v>
      </c>
      <c r="X4149" s="16">
        <f t="shared" si="1057"/>
        <v>37000</v>
      </c>
      <c r="AC4149" s="18">
        <f t="shared" si="1062"/>
        <v>0</v>
      </c>
      <c r="AD4149" s="19">
        <f t="shared" si="1065"/>
        <v>110000</v>
      </c>
      <c r="AE4149" s="21">
        <f t="shared" si="1061"/>
        <v>29500.01</v>
      </c>
      <c r="AF4149" s="20">
        <f t="shared" si="1066"/>
        <v>0</v>
      </c>
      <c r="AG4149" s="20">
        <f t="shared" si="1067"/>
        <v>0</v>
      </c>
      <c r="AH4149" s="20">
        <f t="shared" si="1068"/>
        <v>0</v>
      </c>
      <c r="AI4149" s="20"/>
      <c r="AJ4149" s="20"/>
      <c r="AK4149" s="20">
        <f t="shared" si="1063"/>
        <v>0</v>
      </c>
      <c r="AL4149" s="171"/>
    </row>
    <row r="4150" spans="1:38" ht="15.75" customHeight="1" x14ac:dyDescent="0.25">
      <c r="A4150" s="3">
        <v>2327</v>
      </c>
      <c r="B4150" s="14">
        <f t="shared" si="1058"/>
        <v>5</v>
      </c>
      <c r="C4150" s="9">
        <f>IF(A4150=A4149,C4149,"")</f>
        <v>45602</v>
      </c>
      <c r="D4150" s="3" t="str">
        <f>IF(A4150=A4149,D4149,"")</f>
        <v>Crocinelli Carlos</v>
      </c>
      <c r="E4150" s="14" t="str">
        <f t="shared" si="1056"/>
        <v>2327Crocinelli Carlos5</v>
      </c>
      <c r="J4150" s="14" t="str">
        <f t="shared" si="1064"/>
        <v xml:space="preserve">Service completo. Cambio de aceite y filtros. Control general del vehiculo. Cambiar bieleta de barra estabilizadora lado izquierdo. Cambiar rotula lado derecho.    </v>
      </c>
      <c r="L4150" s="3">
        <v>1</v>
      </c>
      <c r="M4150" s="10" t="s">
        <v>3851</v>
      </c>
      <c r="N4150" s="3" t="s">
        <v>771</v>
      </c>
      <c r="S4150" s="8"/>
      <c r="T4150" s="11">
        <v>1</v>
      </c>
      <c r="U4150" s="158">
        <v>2066.12</v>
      </c>
      <c r="V4150" s="158">
        <v>433.88</v>
      </c>
      <c r="W4150" s="76">
        <v>2500</v>
      </c>
      <c r="X4150" s="16">
        <f t="shared" si="1057"/>
        <v>2500</v>
      </c>
      <c r="AC4150" s="18">
        <f t="shared" si="1062"/>
        <v>0</v>
      </c>
      <c r="AD4150" s="19">
        <f t="shared" si="1065"/>
        <v>110000</v>
      </c>
      <c r="AE4150" s="21">
        <f t="shared" si="1061"/>
        <v>0</v>
      </c>
      <c r="AF4150" s="20">
        <f t="shared" si="1066"/>
        <v>0</v>
      </c>
      <c r="AG4150" s="20">
        <f t="shared" si="1067"/>
        <v>0</v>
      </c>
      <c r="AH4150" s="20">
        <f t="shared" si="1068"/>
        <v>0</v>
      </c>
      <c r="AI4150" s="20"/>
      <c r="AJ4150" s="20"/>
      <c r="AK4150" s="20">
        <f t="shared" si="1063"/>
        <v>0</v>
      </c>
      <c r="AL4150" s="171"/>
    </row>
    <row r="4151" spans="1:38" ht="15.75" customHeight="1" x14ac:dyDescent="0.25">
      <c r="A4151" s="3">
        <v>2328</v>
      </c>
      <c r="B4151" s="14">
        <f t="shared" si="1058"/>
        <v>1</v>
      </c>
      <c r="C4151" s="9">
        <v>45602</v>
      </c>
      <c r="D4151" s="3" t="s">
        <v>2439</v>
      </c>
      <c r="E4151" s="14" t="str">
        <f t="shared" si="1056"/>
        <v>2328Baravalle Andres1</v>
      </c>
      <c r="F4151" s="119" t="s">
        <v>4602</v>
      </c>
      <c r="G4151" s="119" t="s">
        <v>1883</v>
      </c>
      <c r="I4151" s="10" t="s">
        <v>4603</v>
      </c>
      <c r="J4151" s="14" t="str">
        <f t="shared" si="1064"/>
        <v>Sacar cachas de distribucion. Chequear estado de la correa. Dar tension correspondiente (se deetcto tensor de distribucion con ruido, flojo y falta de ajuste) Control del tren delantero. Cambiar rotula inferior derecha. Sacar ambas ruedas traseras. Sacar ambas campanas de frenos. Regular cintas traseras. Limpieza. Regulacion de palanca de ferno de mano. Engrasar bolilleros traseros. y ajustar a la medida correspondiente. Control general para viaje. Regulacion de convergencia.</v>
      </c>
      <c r="K4151" s="3" t="s">
        <v>2390</v>
      </c>
      <c r="L4151" s="3">
        <v>1</v>
      </c>
      <c r="M4151" s="10" t="s">
        <v>3326</v>
      </c>
      <c r="N4151" s="3" t="s">
        <v>2484</v>
      </c>
      <c r="O4151" s="158">
        <v>22314.05</v>
      </c>
      <c r="P4151" s="158">
        <v>4685.95</v>
      </c>
      <c r="Q4151" s="7">
        <v>27000</v>
      </c>
      <c r="S4151" s="8"/>
      <c r="T4151" s="11">
        <v>1</v>
      </c>
      <c r="U4151" s="158">
        <v>28925.62</v>
      </c>
      <c r="V4151" s="158">
        <v>6074.38</v>
      </c>
      <c r="W4151" s="76">
        <v>35000</v>
      </c>
      <c r="X4151" s="16">
        <f t="shared" si="1057"/>
        <v>35000</v>
      </c>
      <c r="Y4151" s="3">
        <v>1</v>
      </c>
      <c r="Z4151" s="114">
        <v>173553.72</v>
      </c>
      <c r="AA4151" s="114">
        <v>36446.28</v>
      </c>
      <c r="AB4151" s="4">
        <v>210000</v>
      </c>
      <c r="AC4151" s="18">
        <f t="shared" si="1062"/>
        <v>210000</v>
      </c>
      <c r="AD4151" s="19">
        <f t="shared" si="1065"/>
        <v>210000</v>
      </c>
      <c r="AE4151" s="21">
        <f t="shared" si="1061"/>
        <v>27000</v>
      </c>
      <c r="AF4151" s="20">
        <f t="shared" si="1066"/>
        <v>27000</v>
      </c>
      <c r="AG4151" s="20">
        <f t="shared" si="1067"/>
        <v>35000</v>
      </c>
      <c r="AH4151" s="20">
        <f t="shared" si="1068"/>
        <v>210000</v>
      </c>
      <c r="AI4151" s="20"/>
      <c r="AJ4151" s="20"/>
      <c r="AK4151" s="20">
        <f t="shared" si="1063"/>
        <v>245000</v>
      </c>
      <c r="AL4151" s="171"/>
    </row>
    <row r="4152" spans="1:38" ht="15.75" customHeight="1" x14ac:dyDescent="0.25">
      <c r="A4152" s="3">
        <v>2328</v>
      </c>
      <c r="B4152" s="14">
        <f t="shared" si="1058"/>
        <v>2</v>
      </c>
      <c r="C4152" s="9">
        <f>IF(A4152=A4151,C4151,"")</f>
        <v>45602</v>
      </c>
      <c r="D4152" s="3" t="str">
        <f>IF(A4152=A4151,D4151,"")</f>
        <v>Baravalle Andres</v>
      </c>
      <c r="E4152" s="14" t="str">
        <f t="shared" si="1056"/>
        <v>2328Baravalle Andres2</v>
      </c>
      <c r="J4152" s="14" t="str">
        <f t="shared" si="1064"/>
        <v xml:space="preserve">Sacar cachas de distribucion. Chequear estado de la correa. Dar tension correspondiente (se deetcto tensor de distribucion con ruido, flojo y falta de ajuste) Control del tren delantero. Cambiar rotula inferior derecha. Sacar ambas ruedas traseras. Sacar ambas campanas de frenos. Regular cintas traseras. Limpieza. Regulacion de palanca de ferno de mano. Engrasar bolilleros traseros. y ajustar a la medida correspondiente. Control general para viaje. Regulacion de convergencia. </v>
      </c>
      <c r="S4152" s="8"/>
      <c r="W4152" s="76"/>
      <c r="X4152" s="16">
        <f t="shared" si="1057"/>
        <v>0</v>
      </c>
      <c r="AC4152" s="18">
        <f t="shared" si="1062"/>
        <v>0</v>
      </c>
      <c r="AD4152" s="19">
        <f t="shared" si="1065"/>
        <v>210000</v>
      </c>
      <c r="AE4152" s="21">
        <f t="shared" si="1061"/>
        <v>0</v>
      </c>
      <c r="AF4152" s="20">
        <f t="shared" si="1066"/>
        <v>0</v>
      </c>
      <c r="AG4152" s="20">
        <f t="shared" si="1067"/>
        <v>0</v>
      </c>
      <c r="AH4152" s="20">
        <f t="shared" si="1068"/>
        <v>0</v>
      </c>
      <c r="AI4152" s="20"/>
      <c r="AJ4152" s="20"/>
      <c r="AK4152" s="20">
        <f t="shared" si="1063"/>
        <v>0</v>
      </c>
      <c r="AL4152" s="171"/>
    </row>
    <row r="4153" spans="1:38" ht="15.75" customHeight="1" x14ac:dyDescent="0.25">
      <c r="A4153" s="3">
        <v>2329</v>
      </c>
      <c r="B4153" s="14">
        <f t="shared" si="1058"/>
        <v>1</v>
      </c>
      <c r="C4153" s="9">
        <v>45603</v>
      </c>
      <c r="D4153" s="3" t="s">
        <v>4604</v>
      </c>
      <c r="E4153" s="14" t="str">
        <f t="shared" si="1056"/>
        <v>2329Zallocco Belen1</v>
      </c>
      <c r="F4153" s="119" t="s">
        <v>4605</v>
      </c>
      <c r="G4153" s="119" t="s">
        <v>2601</v>
      </c>
      <c r="H4153" s="119">
        <v>83477</v>
      </c>
      <c r="I4153" s="10" t="s">
        <v>4608</v>
      </c>
      <c r="J4153" s="14" t="str">
        <f t="shared" si="1064"/>
        <v>Service completo. Cambio de aceite y filtros. Control general del vehiculo. Cambiar juego de pastillas de frenos de ruedas traseras. Cambiar juego de bujias. Reparacion provisoria en manguera de toma de aire. Lavado motor.</v>
      </c>
      <c r="K4153" s="3" t="s">
        <v>4522</v>
      </c>
      <c r="L4153" s="3">
        <v>1</v>
      </c>
      <c r="M4153" s="10" t="s">
        <v>918</v>
      </c>
      <c r="N4153" s="3" t="s">
        <v>771</v>
      </c>
      <c r="S4153" s="8"/>
      <c r="T4153" s="11">
        <v>1</v>
      </c>
      <c r="U4153" s="158">
        <v>43801.66</v>
      </c>
      <c r="V4153" s="158">
        <v>9198.34</v>
      </c>
      <c r="W4153" s="76">
        <v>53000</v>
      </c>
      <c r="X4153" s="16">
        <f t="shared" si="1057"/>
        <v>53000</v>
      </c>
      <c r="Y4153" s="3">
        <v>1</v>
      </c>
      <c r="Z4153" s="114">
        <v>144628.1</v>
      </c>
      <c r="AA4153" s="114">
        <v>30371.9</v>
      </c>
      <c r="AB4153" s="4">
        <v>175000</v>
      </c>
      <c r="AC4153" s="18">
        <f t="shared" si="1062"/>
        <v>175000</v>
      </c>
      <c r="AD4153" s="19">
        <f t="shared" si="1065"/>
        <v>175000</v>
      </c>
      <c r="AE4153" s="21">
        <f t="shared" si="1061"/>
        <v>0</v>
      </c>
      <c r="AF4153" s="20">
        <f t="shared" si="1066"/>
        <v>0</v>
      </c>
      <c r="AG4153" s="20">
        <f t="shared" si="1067"/>
        <v>296700</v>
      </c>
      <c r="AH4153" s="20">
        <f t="shared" si="1068"/>
        <v>175000</v>
      </c>
      <c r="AI4153" s="20"/>
      <c r="AJ4153" s="20"/>
      <c r="AK4153" s="20">
        <f t="shared" si="1063"/>
        <v>471700</v>
      </c>
      <c r="AL4153" s="171"/>
    </row>
    <row r="4154" spans="1:38" ht="15.75" customHeight="1" x14ac:dyDescent="0.25">
      <c r="A4154" s="3">
        <v>2329</v>
      </c>
      <c r="B4154" s="14">
        <f t="shared" si="1058"/>
        <v>2</v>
      </c>
      <c r="C4154" s="9">
        <f>IF(A4154=A4153,C4153,"")</f>
        <v>45603</v>
      </c>
      <c r="D4154" s="3" t="str">
        <f>IF(A4154=A4153,D4153,"")</f>
        <v>Zallocco Belen</v>
      </c>
      <c r="E4154" s="14" t="str">
        <f t="shared" si="1056"/>
        <v>2329Zallocco Belen2</v>
      </c>
      <c r="J4154" s="14" t="str">
        <f t="shared" si="1064"/>
        <v xml:space="preserve">Service completo. Cambio de aceite y filtros. Control general del vehiculo. Cambiar juego de pastillas de frenos de ruedas traseras. Cambiar juego de bujias. Reparacion provisoria en manguera de toma de aire. Lavado motor. </v>
      </c>
      <c r="L4154" s="3">
        <v>1</v>
      </c>
      <c r="M4154" s="10" t="s">
        <v>222</v>
      </c>
      <c r="N4154" s="3" t="s">
        <v>771</v>
      </c>
      <c r="S4154" s="8"/>
      <c r="T4154" s="11">
        <v>4.2</v>
      </c>
      <c r="U4154" s="158">
        <v>19421.490000000002</v>
      </c>
      <c r="V4154" s="158">
        <v>4078.51</v>
      </c>
      <c r="W4154" s="76">
        <v>23500</v>
      </c>
      <c r="X4154" s="16">
        <f t="shared" si="1057"/>
        <v>98700</v>
      </c>
      <c r="AC4154" s="18">
        <f t="shared" si="1062"/>
        <v>0</v>
      </c>
      <c r="AD4154" s="19">
        <f t="shared" si="1065"/>
        <v>175000</v>
      </c>
      <c r="AE4154" s="21">
        <f t="shared" si="1061"/>
        <v>0</v>
      </c>
      <c r="AF4154" s="20">
        <f t="shared" si="1066"/>
        <v>0</v>
      </c>
      <c r="AG4154" s="20">
        <f t="shared" si="1067"/>
        <v>0</v>
      </c>
      <c r="AH4154" s="20">
        <f t="shared" si="1068"/>
        <v>0</v>
      </c>
      <c r="AI4154" s="20"/>
      <c r="AJ4154" s="20"/>
      <c r="AK4154" s="20">
        <f t="shared" si="1063"/>
        <v>0</v>
      </c>
      <c r="AL4154" s="171"/>
    </row>
    <row r="4155" spans="1:38" ht="15.75" customHeight="1" x14ac:dyDescent="0.25">
      <c r="A4155" s="3">
        <v>2329</v>
      </c>
      <c r="B4155" s="14">
        <f t="shared" si="1058"/>
        <v>3</v>
      </c>
      <c r="C4155" s="9">
        <f>IF(A4155=A4154,C4154,"")</f>
        <v>45603</v>
      </c>
      <c r="D4155" s="3" t="str">
        <f>IF(A4155=A4154,D4154,"")</f>
        <v>Zallocco Belen</v>
      </c>
      <c r="E4155" s="14" t="str">
        <f t="shared" si="1056"/>
        <v>2329Zallocco Belen3</v>
      </c>
      <c r="J4155" s="14" t="str">
        <f t="shared" si="1064"/>
        <v xml:space="preserve">Service completo. Cambio de aceite y filtros. Control general del vehiculo. Cambiar juego de pastillas de frenos de ruedas traseras. Cambiar juego de bujias. Reparacion provisoria en manguera de toma de aire. Lavado motor.  </v>
      </c>
      <c r="L4155" s="3">
        <v>1</v>
      </c>
      <c r="M4155" s="10" t="s">
        <v>2222</v>
      </c>
      <c r="N4155" s="3" t="s">
        <v>734</v>
      </c>
      <c r="S4155" s="8"/>
      <c r="T4155" s="11">
        <v>4</v>
      </c>
      <c r="U4155" s="158">
        <v>20661.16</v>
      </c>
      <c r="V4155" s="158">
        <v>4338.84</v>
      </c>
      <c r="W4155" s="76">
        <v>25000</v>
      </c>
      <c r="X4155" s="16">
        <f t="shared" si="1057"/>
        <v>100000</v>
      </c>
      <c r="AC4155" s="18">
        <f t="shared" si="1062"/>
        <v>0</v>
      </c>
      <c r="AD4155" s="19">
        <f t="shared" si="1065"/>
        <v>175000</v>
      </c>
      <c r="AE4155" s="21">
        <f t="shared" si="1061"/>
        <v>0</v>
      </c>
      <c r="AF4155" s="20">
        <f t="shared" si="1066"/>
        <v>0</v>
      </c>
      <c r="AG4155" s="20">
        <f t="shared" si="1067"/>
        <v>0</v>
      </c>
      <c r="AH4155" s="20">
        <f t="shared" si="1068"/>
        <v>0</v>
      </c>
      <c r="AI4155" s="20"/>
      <c r="AJ4155" s="20"/>
      <c r="AK4155" s="20">
        <f t="shared" si="1063"/>
        <v>0</v>
      </c>
      <c r="AL4155" s="171"/>
    </row>
    <row r="4156" spans="1:38" ht="15.75" customHeight="1" x14ac:dyDescent="0.25">
      <c r="A4156" s="3">
        <v>2329</v>
      </c>
      <c r="B4156" s="14">
        <f t="shared" si="1058"/>
        <v>4</v>
      </c>
      <c r="C4156" s="9">
        <f>IF(A4156=A4155,C4155,"")</f>
        <v>45603</v>
      </c>
      <c r="D4156" s="3" t="str">
        <f>IF(A4156=A4155,D4155,"")</f>
        <v>Zallocco Belen</v>
      </c>
      <c r="E4156" s="14" t="str">
        <f t="shared" si="1056"/>
        <v>2329Zallocco Belen4</v>
      </c>
      <c r="J4156" s="14" t="str">
        <f t="shared" si="1064"/>
        <v xml:space="preserve">Service completo. Cambio de aceite y filtros. Control general del vehiculo. Cambiar juego de pastillas de frenos de ruedas traseras. Cambiar juego de bujias. Reparacion provisoria en manguera de toma de aire. Lavado motor.   </v>
      </c>
      <c r="L4156" s="3">
        <v>1</v>
      </c>
      <c r="M4156" s="10" t="s">
        <v>3510</v>
      </c>
      <c r="N4156" s="3" t="s">
        <v>734</v>
      </c>
      <c r="S4156" s="8"/>
      <c r="T4156" s="11">
        <v>1</v>
      </c>
      <c r="U4156" s="158">
        <v>37190.089999999997</v>
      </c>
      <c r="V4156" s="158">
        <v>7809.91</v>
      </c>
      <c r="W4156" s="76">
        <v>45000</v>
      </c>
      <c r="X4156" s="16">
        <f t="shared" si="1057"/>
        <v>45000</v>
      </c>
      <c r="AC4156" s="18">
        <f t="shared" si="1062"/>
        <v>0</v>
      </c>
      <c r="AD4156" s="19">
        <f t="shared" si="1065"/>
        <v>175000</v>
      </c>
      <c r="AE4156" s="21">
        <f t="shared" si="1061"/>
        <v>0</v>
      </c>
      <c r="AF4156" s="20">
        <f t="shared" si="1066"/>
        <v>0</v>
      </c>
      <c r="AG4156" s="20">
        <f t="shared" si="1067"/>
        <v>0</v>
      </c>
      <c r="AH4156" s="20">
        <f t="shared" si="1068"/>
        <v>0</v>
      </c>
      <c r="AI4156" s="20"/>
      <c r="AJ4156" s="20"/>
      <c r="AK4156" s="20">
        <f t="shared" si="1063"/>
        <v>0</v>
      </c>
      <c r="AL4156" s="171"/>
    </row>
    <row r="4157" spans="1:38" ht="15.75" customHeight="1" x14ac:dyDescent="0.25">
      <c r="A4157" s="3">
        <v>2330</v>
      </c>
      <c r="B4157" s="14">
        <f t="shared" si="1058"/>
        <v>1</v>
      </c>
      <c r="C4157" s="9">
        <v>45603</v>
      </c>
      <c r="D4157" s="3" t="s">
        <v>2696</v>
      </c>
      <c r="E4157" s="14" t="str">
        <f t="shared" si="1056"/>
        <v>2330Pico Gabriel1</v>
      </c>
      <c r="F4157" s="119" t="s">
        <v>4606</v>
      </c>
      <c r="G4157" s="119" t="s">
        <v>2183</v>
      </c>
      <c r="I4157" s="10" t="s">
        <v>4607</v>
      </c>
      <c r="J4157" s="14" t="str">
        <f t="shared" si="1064"/>
        <v>Service completo. Cambio de aceite y filtros. Control general del vehiculo. Cambiar ambas rotulas inferiores. Cambiar bujes de barra estabilizadora. Cambiar fuelles topes de ambos amortiguadores delanteros. Control del tren trasero. Cambiar bujes de eje trasero</v>
      </c>
      <c r="K4157" s="3" t="s">
        <v>2390</v>
      </c>
      <c r="L4157" s="3">
        <v>1</v>
      </c>
      <c r="M4157" s="10" t="s">
        <v>918</v>
      </c>
      <c r="N4157" s="3" t="s">
        <v>771</v>
      </c>
      <c r="S4157" s="8"/>
      <c r="W4157" s="76"/>
      <c r="X4157" s="16">
        <f t="shared" si="1057"/>
        <v>0</v>
      </c>
      <c r="AC4157" s="18">
        <f t="shared" si="1062"/>
        <v>0</v>
      </c>
      <c r="AD4157" s="19">
        <f t="shared" si="1065"/>
        <v>0</v>
      </c>
      <c r="AE4157" s="21">
        <f t="shared" si="1061"/>
        <v>0</v>
      </c>
      <c r="AF4157" s="20">
        <f t="shared" si="1066"/>
        <v>0</v>
      </c>
      <c r="AG4157" s="20">
        <f t="shared" si="1067"/>
        <v>0</v>
      </c>
      <c r="AH4157" s="20">
        <f t="shared" si="1068"/>
        <v>0</v>
      </c>
      <c r="AI4157" s="20"/>
      <c r="AJ4157" s="20"/>
      <c r="AK4157" s="20">
        <f t="shared" si="1063"/>
        <v>0</v>
      </c>
      <c r="AL4157" s="171"/>
    </row>
    <row r="4158" spans="1:38" ht="15.75" customHeight="1" x14ac:dyDescent="0.25">
      <c r="A4158" s="3">
        <v>2330</v>
      </c>
      <c r="B4158" s="14">
        <f t="shared" si="1058"/>
        <v>2</v>
      </c>
      <c r="C4158" s="9">
        <f>IF(A4158=A4157,C4157,"")</f>
        <v>45603</v>
      </c>
      <c r="D4158" s="3" t="str">
        <f>IF(A4158=A4157,D4157,"")</f>
        <v>Pico Gabriel</v>
      </c>
      <c r="E4158" s="14" t="str">
        <f t="shared" ref="E4158:E4221" si="1069">CONCATENATE(A4158,D4158,B4158)</f>
        <v>2330Pico Gabriel2</v>
      </c>
      <c r="J4158" s="14" t="str">
        <f t="shared" si="1064"/>
        <v xml:space="preserve">Service completo. Cambio de aceite y filtros. Control general del vehiculo. Cambiar ambas rotulas inferiores. Cambiar bujes de barra estabilizadora. Cambiar fuelles topes de ambos amortiguadores delanteros. Control del tren trasero. Cambiar bujes de eje trasero </v>
      </c>
      <c r="L4158" s="3">
        <v>1</v>
      </c>
      <c r="M4158" s="10" t="s">
        <v>222</v>
      </c>
      <c r="N4158" s="3" t="s">
        <v>771</v>
      </c>
      <c r="S4158" s="8"/>
      <c r="W4158" s="76"/>
      <c r="X4158" s="16">
        <f t="shared" si="1057"/>
        <v>0</v>
      </c>
      <c r="AC4158" s="18">
        <f t="shared" si="1062"/>
        <v>0</v>
      </c>
      <c r="AD4158" s="19">
        <f t="shared" si="1065"/>
        <v>0</v>
      </c>
      <c r="AE4158" s="21">
        <f t="shared" si="1061"/>
        <v>0</v>
      </c>
      <c r="AF4158" s="20">
        <f t="shared" si="1066"/>
        <v>0</v>
      </c>
      <c r="AG4158" s="20">
        <f t="shared" si="1067"/>
        <v>0</v>
      </c>
      <c r="AH4158" s="20">
        <f t="shared" si="1068"/>
        <v>0</v>
      </c>
      <c r="AI4158" s="20"/>
      <c r="AJ4158" s="20"/>
      <c r="AK4158" s="20">
        <f t="shared" si="1063"/>
        <v>0</v>
      </c>
      <c r="AL4158" s="171"/>
    </row>
    <row r="4159" spans="1:38" ht="15.75" customHeight="1" x14ac:dyDescent="0.25">
      <c r="A4159" s="3">
        <v>2331</v>
      </c>
      <c r="B4159" s="14">
        <f t="shared" si="1058"/>
        <v>1</v>
      </c>
      <c r="C4159" s="9">
        <v>45604</v>
      </c>
      <c r="D4159" s="3" t="s">
        <v>116</v>
      </c>
      <c r="E4159" s="14" t="str">
        <f t="shared" si="1069"/>
        <v>2331Transporte Palloni1</v>
      </c>
      <c r="F4159" s="119" t="s">
        <v>4401</v>
      </c>
      <c r="G4159" s="119" t="s">
        <v>2345</v>
      </c>
      <c r="H4159" s="119">
        <v>57990</v>
      </c>
      <c r="I4159" s="10" t="s">
        <v>929</v>
      </c>
      <c r="J4159" s="14" t="str">
        <f t="shared" si="1064"/>
        <v>Cambio de aceite y filtros.</v>
      </c>
      <c r="K4159" s="3" t="s">
        <v>1665</v>
      </c>
      <c r="S4159" s="8"/>
      <c r="W4159" s="76"/>
      <c r="X4159" s="16">
        <f t="shared" ref="X4159:X4222" si="1070">W4159*T4159</f>
        <v>0</v>
      </c>
      <c r="AC4159" s="18">
        <f t="shared" si="1062"/>
        <v>0</v>
      </c>
      <c r="AD4159" s="19">
        <f t="shared" si="1065"/>
        <v>0</v>
      </c>
      <c r="AE4159" s="21">
        <f t="shared" si="1061"/>
        <v>0</v>
      </c>
      <c r="AF4159" s="20">
        <f t="shared" si="1066"/>
        <v>0</v>
      </c>
      <c r="AG4159" s="20">
        <f t="shared" si="1067"/>
        <v>0</v>
      </c>
      <c r="AH4159" s="20">
        <f t="shared" si="1068"/>
        <v>0</v>
      </c>
      <c r="AI4159" s="20"/>
      <c r="AJ4159" s="20"/>
      <c r="AK4159" s="20">
        <f t="shared" si="1063"/>
        <v>0</v>
      </c>
      <c r="AL4159" s="171"/>
    </row>
    <row r="4160" spans="1:38" ht="15.75" customHeight="1" x14ac:dyDescent="0.25">
      <c r="A4160" s="3">
        <v>2331</v>
      </c>
      <c r="B4160" s="14">
        <f t="shared" si="1058"/>
        <v>2</v>
      </c>
      <c r="C4160" s="9">
        <f>IF(A4160=A4159,C4159,"")</f>
        <v>45604</v>
      </c>
      <c r="D4160" s="3" t="str">
        <f>IF(A4160=A4159,D4159,"")</f>
        <v>Transporte Palloni</v>
      </c>
      <c r="E4160" s="14" t="str">
        <f t="shared" si="1069"/>
        <v>2331Transporte Palloni2</v>
      </c>
      <c r="J4160" s="14" t="str">
        <f t="shared" si="1064"/>
        <v xml:space="preserve">Cambio de aceite y filtros. </v>
      </c>
      <c r="S4160" s="8"/>
      <c r="W4160" s="76"/>
      <c r="X4160" s="16">
        <f t="shared" si="1070"/>
        <v>0</v>
      </c>
      <c r="AC4160" s="18">
        <f t="shared" si="1062"/>
        <v>0</v>
      </c>
      <c r="AD4160" s="19">
        <f t="shared" si="1065"/>
        <v>0</v>
      </c>
      <c r="AE4160" s="21">
        <f t="shared" si="1061"/>
        <v>0</v>
      </c>
      <c r="AF4160" s="20">
        <f t="shared" si="1066"/>
        <v>0</v>
      </c>
      <c r="AG4160" s="20">
        <f t="shared" si="1067"/>
        <v>0</v>
      </c>
      <c r="AH4160" s="20">
        <f t="shared" si="1068"/>
        <v>0</v>
      </c>
      <c r="AI4160" s="20"/>
      <c r="AJ4160" s="20"/>
      <c r="AK4160" s="20">
        <f t="shared" si="1063"/>
        <v>0</v>
      </c>
      <c r="AL4160" s="171"/>
    </row>
    <row r="4161" spans="1:38" ht="15.75" customHeight="1" x14ac:dyDescent="0.25">
      <c r="A4161" s="3">
        <v>2332</v>
      </c>
      <c r="B4161" s="14">
        <f t="shared" si="1058"/>
        <v>1</v>
      </c>
      <c r="C4161" s="9">
        <v>45604</v>
      </c>
      <c r="D4161" s="3" t="s">
        <v>1786</v>
      </c>
      <c r="E4161" s="14" t="str">
        <f t="shared" si="1069"/>
        <v>2332Issetta Marcos1</v>
      </c>
      <c r="F4161" s="119" t="s">
        <v>1432</v>
      </c>
      <c r="G4161" s="119" t="s">
        <v>3353</v>
      </c>
      <c r="H4161" s="119">
        <v>102986</v>
      </c>
      <c r="I4161" s="10" t="s">
        <v>4611</v>
      </c>
      <c r="J4161" s="14" t="str">
        <f t="shared" si="1064"/>
        <v xml:space="preserve">Service completo. Cambio de aceite y filtros. Control general del vehiculo. Control del tren delantero. Cambiar juego de escobillas limpia parabrisas delantero. Cambiar juego de bujias. Lavado motor. </v>
      </c>
      <c r="K4161" s="3" t="s">
        <v>4562</v>
      </c>
      <c r="L4161" s="3">
        <v>1</v>
      </c>
      <c r="M4161" s="10" t="s">
        <v>918</v>
      </c>
      <c r="N4161" s="3" t="s">
        <v>771</v>
      </c>
      <c r="S4161" s="8"/>
      <c r="T4161" s="11">
        <v>1</v>
      </c>
      <c r="U4161" s="158">
        <v>38016.53</v>
      </c>
      <c r="V4161" s="158">
        <v>7983.47</v>
      </c>
      <c r="W4161" s="76">
        <v>46000</v>
      </c>
      <c r="X4161" s="16">
        <f t="shared" si="1070"/>
        <v>46000</v>
      </c>
      <c r="Y4161" s="3">
        <v>1</v>
      </c>
      <c r="Z4161" s="114">
        <v>132231.41</v>
      </c>
      <c r="AA4161" s="114">
        <v>27768.59</v>
      </c>
      <c r="AB4161" s="4">
        <v>160000</v>
      </c>
      <c r="AC4161" s="18">
        <f t="shared" si="1062"/>
        <v>160000</v>
      </c>
      <c r="AD4161" s="19">
        <f t="shared" si="1065"/>
        <v>160000</v>
      </c>
      <c r="AE4161" s="21">
        <f t="shared" si="1061"/>
        <v>0</v>
      </c>
      <c r="AF4161" s="20">
        <f t="shared" si="1066"/>
        <v>33038.54</v>
      </c>
      <c r="AG4161" s="20">
        <f t="shared" si="1067"/>
        <v>245500</v>
      </c>
      <c r="AH4161" s="20">
        <f t="shared" si="1068"/>
        <v>160000</v>
      </c>
      <c r="AI4161" s="20"/>
      <c r="AJ4161" s="20"/>
      <c r="AK4161" s="20">
        <f t="shared" si="1063"/>
        <v>405500</v>
      </c>
      <c r="AL4161" s="171"/>
    </row>
    <row r="4162" spans="1:38" ht="15.75" customHeight="1" x14ac:dyDescent="0.25">
      <c r="A4162" s="3">
        <v>2332</v>
      </c>
      <c r="B4162" s="14">
        <f t="shared" si="1058"/>
        <v>2</v>
      </c>
      <c r="C4162" s="9">
        <f>IF(A4162=A4161,C4161,"")</f>
        <v>45604</v>
      </c>
      <c r="D4162" s="3" t="str">
        <f>IF(A4162=A4161,D4161,"")</f>
        <v>Issetta Marcos</v>
      </c>
      <c r="E4162" s="14" t="str">
        <f t="shared" si="1069"/>
        <v>2332Issetta Marcos2</v>
      </c>
      <c r="J4162" s="14" t="str">
        <f t="shared" si="1064"/>
        <v xml:space="preserve">Service completo. Cambio de aceite y filtros. Control general del vehiculo. Control del tren delantero. Cambiar juego de escobillas limpia parabrisas delantero. Cambiar juego de bujias. Lavado motor.  </v>
      </c>
      <c r="L4162" s="3">
        <v>1</v>
      </c>
      <c r="M4162" s="10" t="s">
        <v>222</v>
      </c>
      <c r="N4162" s="3" t="s">
        <v>771</v>
      </c>
      <c r="S4162" s="8"/>
      <c r="T4162" s="11">
        <v>4.5</v>
      </c>
      <c r="U4162" s="158">
        <v>15702.48</v>
      </c>
      <c r="V4162" s="158">
        <v>3297.52</v>
      </c>
      <c r="W4162" s="76">
        <v>19000</v>
      </c>
      <c r="X4162" s="16">
        <f t="shared" si="1070"/>
        <v>85500</v>
      </c>
      <c r="AC4162" s="18">
        <f t="shared" si="1062"/>
        <v>0</v>
      </c>
      <c r="AD4162" s="19">
        <f t="shared" si="1065"/>
        <v>160000</v>
      </c>
      <c r="AE4162" s="21">
        <f t="shared" si="1061"/>
        <v>0</v>
      </c>
      <c r="AF4162" s="20">
        <f t="shared" si="1066"/>
        <v>0</v>
      </c>
      <c r="AG4162" s="20">
        <f t="shared" si="1067"/>
        <v>0</v>
      </c>
      <c r="AH4162" s="20">
        <f t="shared" si="1068"/>
        <v>0</v>
      </c>
      <c r="AI4162" s="20"/>
      <c r="AJ4162" s="20"/>
      <c r="AK4162" s="20">
        <f t="shared" si="1063"/>
        <v>0</v>
      </c>
      <c r="AL4162" s="171"/>
    </row>
    <row r="4163" spans="1:38" ht="15.75" customHeight="1" x14ac:dyDescent="0.25">
      <c r="A4163" s="3">
        <v>2332</v>
      </c>
      <c r="B4163" s="14">
        <f t="shared" si="1058"/>
        <v>3</v>
      </c>
      <c r="C4163" s="9">
        <f>IF(A4163=A4162,C4162,"")</f>
        <v>45604</v>
      </c>
      <c r="D4163" s="3" t="str">
        <f>IF(A4163=A4162,D4162,"")</f>
        <v>Issetta Marcos</v>
      </c>
      <c r="E4163" s="14" t="str">
        <f t="shared" si="1069"/>
        <v>2332Issetta Marcos3</v>
      </c>
      <c r="J4163" s="14" t="str">
        <f t="shared" si="1064"/>
        <v xml:space="preserve">Service completo. Cambio de aceite y filtros. Control general del vehiculo. Control del tren delantero. Cambiar juego de escobillas limpia parabrisas delantero. Cambiar juego de bujias. Lavado motor.   </v>
      </c>
      <c r="L4163" s="3">
        <v>1</v>
      </c>
      <c r="M4163" s="10" t="s">
        <v>2222</v>
      </c>
      <c r="N4163" s="3" t="s">
        <v>3164</v>
      </c>
      <c r="O4163" s="158">
        <v>10362.43</v>
      </c>
      <c r="P4163" s="158">
        <v>2176.11</v>
      </c>
      <c r="Q4163" s="7">
        <v>12538.54</v>
      </c>
      <c r="S4163" s="8"/>
      <c r="T4163" s="11">
        <v>4</v>
      </c>
      <c r="U4163" s="158">
        <v>13223.14</v>
      </c>
      <c r="V4163" s="158">
        <v>2776.86</v>
      </c>
      <c r="W4163" s="76">
        <v>16000</v>
      </c>
      <c r="X4163" s="16">
        <f t="shared" si="1070"/>
        <v>64000</v>
      </c>
      <c r="AC4163" s="18">
        <f t="shared" si="1062"/>
        <v>0</v>
      </c>
      <c r="AD4163" s="19">
        <f t="shared" si="1065"/>
        <v>160000</v>
      </c>
      <c r="AE4163" s="21">
        <f t="shared" si="1061"/>
        <v>50154.16</v>
      </c>
      <c r="AF4163" s="20">
        <f t="shared" si="1066"/>
        <v>0</v>
      </c>
      <c r="AG4163" s="20">
        <f t="shared" si="1067"/>
        <v>0</v>
      </c>
      <c r="AH4163" s="20">
        <f t="shared" si="1068"/>
        <v>0</v>
      </c>
      <c r="AI4163" s="20"/>
      <c r="AJ4163" s="20"/>
      <c r="AK4163" s="20">
        <f t="shared" si="1063"/>
        <v>0</v>
      </c>
      <c r="AL4163" s="171"/>
    </row>
    <row r="4164" spans="1:38" ht="15.75" customHeight="1" x14ac:dyDescent="0.25">
      <c r="A4164" s="3">
        <v>2332</v>
      </c>
      <c r="B4164" s="14">
        <f t="shared" ref="B4164:B4227" si="1071">IF(A4164=A4163,B4163+1,1)</f>
        <v>4</v>
      </c>
      <c r="C4164" s="9">
        <f>IF(A4164=A4163,C4163,"")</f>
        <v>45604</v>
      </c>
      <c r="D4164" s="3" t="str">
        <f>IF(A4164=A4163,D4163,"")</f>
        <v>Issetta Marcos</v>
      </c>
      <c r="E4164" s="14" t="str">
        <f t="shared" si="1069"/>
        <v>2332Issetta Marcos4</v>
      </c>
      <c r="J4164" s="14" t="str">
        <f t="shared" si="1064"/>
        <v xml:space="preserve">Service completo. Cambio de aceite y filtros. Control general del vehiculo. Control del tren delantero. Cambiar juego de escobillas limpia parabrisas delantero. Cambiar juego de bujias. Lavado motor.    </v>
      </c>
      <c r="L4164" s="3">
        <v>1</v>
      </c>
      <c r="M4164" s="10" t="s">
        <v>3448</v>
      </c>
      <c r="N4164" s="3" t="s">
        <v>4467</v>
      </c>
      <c r="O4164" s="158">
        <v>16942.150000000001</v>
      </c>
      <c r="P4164" s="158">
        <v>3557.85</v>
      </c>
      <c r="Q4164" s="7">
        <v>20500</v>
      </c>
      <c r="S4164" s="8"/>
      <c r="T4164" s="11">
        <v>2</v>
      </c>
      <c r="U4164" s="158">
        <v>20661.16</v>
      </c>
      <c r="V4164" s="158">
        <v>4338.84</v>
      </c>
      <c r="W4164" s="76">
        <v>25000</v>
      </c>
      <c r="X4164" s="16">
        <f t="shared" si="1070"/>
        <v>50000</v>
      </c>
      <c r="AC4164" s="18">
        <f t="shared" si="1062"/>
        <v>0</v>
      </c>
      <c r="AD4164" s="19">
        <f t="shared" si="1065"/>
        <v>160000</v>
      </c>
      <c r="AE4164" s="21">
        <f t="shared" si="1061"/>
        <v>41000</v>
      </c>
      <c r="AF4164" s="20">
        <f t="shared" si="1066"/>
        <v>0</v>
      </c>
      <c r="AG4164" s="20">
        <f t="shared" si="1067"/>
        <v>0</v>
      </c>
      <c r="AH4164" s="20">
        <f t="shared" si="1068"/>
        <v>0</v>
      </c>
      <c r="AI4164" s="20"/>
      <c r="AJ4164" s="20"/>
      <c r="AK4164" s="20">
        <f t="shared" si="1063"/>
        <v>0</v>
      </c>
      <c r="AL4164" s="171"/>
    </row>
    <row r="4165" spans="1:38" ht="15.75" customHeight="1" x14ac:dyDescent="0.25">
      <c r="A4165" s="3">
        <v>2333</v>
      </c>
      <c r="B4165" s="14">
        <f t="shared" si="1071"/>
        <v>1</v>
      </c>
      <c r="C4165" s="9">
        <v>45604</v>
      </c>
      <c r="D4165" s="3" t="s">
        <v>116</v>
      </c>
      <c r="E4165" s="14" t="str">
        <f t="shared" si="1069"/>
        <v>2333Transporte Palloni1</v>
      </c>
      <c r="F4165" s="119" t="s">
        <v>942</v>
      </c>
      <c r="G4165" s="119" t="s">
        <v>1300</v>
      </c>
      <c r="I4165" s="10" t="s">
        <v>4161</v>
      </c>
      <c r="J4165" s="14" t="str">
        <f t="shared" si="1064"/>
        <v>Cambiar juego de bujias. Cambiar cables de bujias.</v>
      </c>
      <c r="K4165" s="3" t="s">
        <v>4524</v>
      </c>
      <c r="S4165" s="8"/>
      <c r="W4165" s="76"/>
      <c r="X4165" s="16">
        <f t="shared" si="1070"/>
        <v>0</v>
      </c>
      <c r="AC4165" s="18">
        <f t="shared" si="1062"/>
        <v>0</v>
      </c>
      <c r="AD4165" s="19">
        <f t="shared" si="1065"/>
        <v>0</v>
      </c>
      <c r="AE4165" s="21">
        <f t="shared" si="1061"/>
        <v>0</v>
      </c>
      <c r="AF4165" s="20">
        <f t="shared" si="1066"/>
        <v>0</v>
      </c>
      <c r="AG4165" s="20">
        <f t="shared" si="1067"/>
        <v>0</v>
      </c>
      <c r="AH4165" s="20">
        <f t="shared" si="1068"/>
        <v>0</v>
      </c>
      <c r="AI4165" s="20"/>
      <c r="AJ4165" s="20"/>
      <c r="AK4165" s="20">
        <f t="shared" si="1063"/>
        <v>0</v>
      </c>
      <c r="AL4165" s="171"/>
    </row>
    <row r="4166" spans="1:38" ht="15.75" customHeight="1" x14ac:dyDescent="0.25">
      <c r="A4166" s="3">
        <v>2333</v>
      </c>
      <c r="B4166" s="14">
        <f t="shared" si="1071"/>
        <v>2</v>
      </c>
      <c r="C4166" s="9">
        <f>IF(A4166=A4165,C4165,"")</f>
        <v>45604</v>
      </c>
      <c r="D4166" s="3" t="str">
        <f>IF(A4166=A4165,D4165,"")</f>
        <v>Transporte Palloni</v>
      </c>
      <c r="E4166" s="14" t="str">
        <f t="shared" si="1069"/>
        <v>2333Transporte Palloni2</v>
      </c>
      <c r="J4166" s="14" t="str">
        <f t="shared" si="1064"/>
        <v xml:space="preserve">Cambiar juego de bujias. Cambiar cables de bujias. </v>
      </c>
      <c r="S4166" s="8"/>
      <c r="W4166" s="76"/>
      <c r="X4166" s="16">
        <f t="shared" si="1070"/>
        <v>0</v>
      </c>
      <c r="AC4166" s="18">
        <f t="shared" si="1062"/>
        <v>0</v>
      </c>
      <c r="AD4166" s="19">
        <f t="shared" si="1065"/>
        <v>0</v>
      </c>
      <c r="AE4166" s="21">
        <f t="shared" si="1061"/>
        <v>0</v>
      </c>
      <c r="AF4166" s="20">
        <f t="shared" si="1066"/>
        <v>0</v>
      </c>
      <c r="AG4166" s="20">
        <f t="shared" si="1067"/>
        <v>0</v>
      </c>
      <c r="AH4166" s="20">
        <f t="shared" si="1068"/>
        <v>0</v>
      </c>
      <c r="AI4166" s="20"/>
      <c r="AJ4166" s="20"/>
      <c r="AK4166" s="20">
        <f t="shared" si="1063"/>
        <v>0</v>
      </c>
      <c r="AL4166" s="171"/>
    </row>
    <row r="4167" spans="1:38" ht="15.75" customHeight="1" x14ac:dyDescent="0.25">
      <c r="A4167" s="3">
        <v>2334</v>
      </c>
      <c r="B4167" s="14">
        <f t="shared" si="1071"/>
        <v>1</v>
      </c>
      <c r="C4167" s="9">
        <v>45605</v>
      </c>
      <c r="D4167" s="3" t="s">
        <v>4612</v>
      </c>
      <c r="E4167" s="14" t="str">
        <f t="shared" si="1069"/>
        <v>2334Fernez1</v>
      </c>
      <c r="G4167" s="119" t="s">
        <v>4613</v>
      </c>
      <c r="I4167" s="10" t="s">
        <v>4614</v>
      </c>
      <c r="J4167" s="14" t="str">
        <f t="shared" si="1064"/>
        <v>Agregar liquido refrigerante y agua destilada. Purgado del circuito de refrigeracion.</v>
      </c>
      <c r="K4167" s="3" t="s">
        <v>1665</v>
      </c>
      <c r="L4167" s="3">
        <v>1</v>
      </c>
      <c r="M4167" s="10" t="s">
        <v>1970</v>
      </c>
      <c r="N4167" s="3" t="s">
        <v>771</v>
      </c>
      <c r="S4167" s="8"/>
      <c r="T4167" s="11">
        <v>1</v>
      </c>
      <c r="U4167" s="158">
        <v>14876.04</v>
      </c>
      <c r="V4167" s="158">
        <v>3123.96</v>
      </c>
      <c r="W4167" s="76">
        <v>18000</v>
      </c>
      <c r="X4167" s="16">
        <f t="shared" si="1070"/>
        <v>18000</v>
      </c>
      <c r="Y4167" s="3">
        <v>1</v>
      </c>
      <c r="Z4167" s="114">
        <v>57851.24</v>
      </c>
      <c r="AA4167" s="114">
        <v>12148.76</v>
      </c>
      <c r="AB4167" s="4">
        <v>70000</v>
      </c>
      <c r="AC4167" s="18">
        <f t="shared" si="1062"/>
        <v>70000</v>
      </c>
      <c r="AD4167" s="19">
        <f t="shared" si="1065"/>
        <v>70000</v>
      </c>
      <c r="AE4167" s="21">
        <f t="shared" si="1061"/>
        <v>0</v>
      </c>
      <c r="AF4167" s="20">
        <f t="shared" si="1066"/>
        <v>0</v>
      </c>
      <c r="AG4167" s="20">
        <f t="shared" si="1067"/>
        <v>24500</v>
      </c>
      <c r="AH4167" s="20">
        <f t="shared" si="1068"/>
        <v>70000</v>
      </c>
      <c r="AI4167" s="20"/>
      <c r="AJ4167" s="20"/>
      <c r="AK4167" s="20">
        <f t="shared" si="1063"/>
        <v>94500</v>
      </c>
      <c r="AL4167" s="171"/>
    </row>
    <row r="4168" spans="1:38" ht="15.75" customHeight="1" x14ac:dyDescent="0.25">
      <c r="A4168" s="3">
        <v>2334</v>
      </c>
      <c r="B4168" s="14">
        <f t="shared" si="1071"/>
        <v>2</v>
      </c>
      <c r="C4168" s="9">
        <f>IF(A4168=A4167,C4167,"")</f>
        <v>45605</v>
      </c>
      <c r="D4168" s="3" t="str">
        <f>IF(A4168=A4167,D4167,"")</f>
        <v>Fernez</v>
      </c>
      <c r="E4168" s="14" t="str">
        <f t="shared" si="1069"/>
        <v>2334Fernez2</v>
      </c>
      <c r="J4168" s="14" t="str">
        <f t="shared" si="1064"/>
        <v xml:space="preserve">Agregar liquido refrigerante y agua destilada. Purgado del circuito de refrigeracion. </v>
      </c>
      <c r="M4168" s="10" t="s">
        <v>1431</v>
      </c>
      <c r="N4168" s="3" t="s">
        <v>771</v>
      </c>
      <c r="S4168" s="8"/>
      <c r="T4168" s="11">
        <v>1</v>
      </c>
      <c r="U4168" s="158">
        <v>5371.9</v>
      </c>
      <c r="V4168" s="158">
        <v>1128.0999999999999</v>
      </c>
      <c r="W4168" s="76">
        <v>6500</v>
      </c>
      <c r="X4168" s="16">
        <f t="shared" si="1070"/>
        <v>6500</v>
      </c>
      <c r="AC4168" s="18">
        <f t="shared" si="1062"/>
        <v>0</v>
      </c>
      <c r="AD4168" s="19">
        <f t="shared" si="1065"/>
        <v>70000</v>
      </c>
      <c r="AE4168" s="21">
        <f t="shared" si="1061"/>
        <v>0</v>
      </c>
      <c r="AF4168" s="20">
        <f t="shared" si="1066"/>
        <v>0</v>
      </c>
      <c r="AG4168" s="20">
        <f t="shared" si="1067"/>
        <v>0</v>
      </c>
      <c r="AH4168" s="20">
        <f t="shared" si="1068"/>
        <v>0</v>
      </c>
      <c r="AI4168" s="20"/>
      <c r="AJ4168" s="20"/>
      <c r="AK4168" s="20">
        <f t="shared" si="1063"/>
        <v>0</v>
      </c>
      <c r="AL4168" s="171"/>
    </row>
    <row r="4169" spans="1:38" ht="15.75" customHeight="1" x14ac:dyDescent="0.25">
      <c r="A4169" s="3">
        <v>2335</v>
      </c>
      <c r="B4169" s="14">
        <f t="shared" si="1071"/>
        <v>1</v>
      </c>
      <c r="C4169" s="9">
        <v>45605</v>
      </c>
      <c r="D4169" s="3" t="s">
        <v>4615</v>
      </c>
      <c r="E4169" s="14" t="str">
        <f t="shared" si="1069"/>
        <v>2335Albin Damian1</v>
      </c>
      <c r="G4169" s="119" t="s">
        <v>1806</v>
      </c>
      <c r="I4169" s="10" t="s">
        <v>4616</v>
      </c>
      <c r="J4169" s="14" t="str">
        <f t="shared" si="1064"/>
        <v>Sacar alternador. Enviar a reparar. Cambiar correa poly-v. Colocar alternador reparado. Prueba del vehiculo. Control general del vehiculo. Completar nivel de aceite motor. Control aceite de caja.</v>
      </c>
      <c r="K4169" s="3" t="s">
        <v>1665</v>
      </c>
      <c r="S4169" s="8"/>
      <c r="W4169" s="76"/>
      <c r="X4169" s="16">
        <f t="shared" si="1070"/>
        <v>0</v>
      </c>
      <c r="Y4169" s="3">
        <v>1</v>
      </c>
      <c r="Z4169" s="114">
        <v>123966.95</v>
      </c>
      <c r="AA4169" s="114">
        <v>26033.05</v>
      </c>
      <c r="AB4169" s="4">
        <v>150000</v>
      </c>
      <c r="AC4169" s="18">
        <f t="shared" si="1062"/>
        <v>150000</v>
      </c>
      <c r="AD4169" s="19">
        <f t="shared" si="1065"/>
        <v>150000</v>
      </c>
      <c r="AE4169" s="21">
        <f t="shared" si="1061"/>
        <v>0</v>
      </c>
      <c r="AF4169" s="20">
        <f t="shared" si="1066"/>
        <v>0</v>
      </c>
      <c r="AG4169" s="20">
        <f t="shared" si="1067"/>
        <v>0</v>
      </c>
      <c r="AH4169" s="20">
        <f t="shared" si="1068"/>
        <v>150000</v>
      </c>
      <c r="AI4169" s="20"/>
      <c r="AJ4169" s="20"/>
      <c r="AK4169" s="20">
        <f t="shared" si="1063"/>
        <v>150000</v>
      </c>
      <c r="AL4169" s="171"/>
    </row>
    <row r="4170" spans="1:38" ht="15.75" customHeight="1" x14ac:dyDescent="0.25">
      <c r="A4170" s="3">
        <v>2335</v>
      </c>
      <c r="B4170" s="14">
        <f t="shared" si="1071"/>
        <v>2</v>
      </c>
      <c r="C4170" s="9">
        <f>IF(A4170=A4169,C4169,"")</f>
        <v>45605</v>
      </c>
      <c r="D4170" s="3" t="str">
        <f>IF(A4170=A4169,D4169,"")</f>
        <v>Albin Damian</v>
      </c>
      <c r="E4170" s="14" t="str">
        <f t="shared" si="1069"/>
        <v>2335Albin Damian2</v>
      </c>
      <c r="J4170" s="14" t="str">
        <f t="shared" si="1064"/>
        <v xml:space="preserve">Sacar alternador. Enviar a reparar. Cambiar correa poly-v. Colocar alternador reparado. Prueba del vehiculo. Control general del vehiculo. Completar nivel de aceite motor. Control aceite de caja. </v>
      </c>
      <c r="S4170" s="8"/>
      <c r="W4170" s="76"/>
      <c r="X4170" s="16">
        <f t="shared" si="1070"/>
        <v>0</v>
      </c>
      <c r="AC4170" s="18">
        <f t="shared" si="1062"/>
        <v>0</v>
      </c>
      <c r="AD4170" s="19">
        <f t="shared" si="1065"/>
        <v>150000</v>
      </c>
      <c r="AE4170" s="21">
        <f t="shared" si="1061"/>
        <v>0</v>
      </c>
      <c r="AF4170" s="20">
        <f t="shared" si="1066"/>
        <v>0</v>
      </c>
      <c r="AG4170" s="20">
        <f t="shared" si="1067"/>
        <v>0</v>
      </c>
      <c r="AH4170" s="20">
        <f t="shared" si="1068"/>
        <v>0</v>
      </c>
      <c r="AI4170" s="20"/>
      <c r="AJ4170" s="20"/>
      <c r="AK4170" s="20">
        <f t="shared" si="1063"/>
        <v>0</v>
      </c>
      <c r="AL4170" s="171"/>
    </row>
    <row r="4171" spans="1:38" ht="15.75" customHeight="1" x14ac:dyDescent="0.25">
      <c r="A4171" s="3">
        <v>2336</v>
      </c>
      <c r="B4171" s="14">
        <f t="shared" si="1071"/>
        <v>1</v>
      </c>
      <c r="C4171" s="9">
        <v>45607</v>
      </c>
      <c r="D4171" s="3" t="s">
        <v>4618</v>
      </c>
      <c r="E4171" s="14" t="str">
        <f t="shared" si="1069"/>
        <v>2336Giagante Valeria1</v>
      </c>
      <c r="F4171" s="119" t="s">
        <v>4619</v>
      </c>
      <c r="G4171" s="119" t="s">
        <v>1095</v>
      </c>
      <c r="H4171" s="119">
        <v>96778</v>
      </c>
      <c r="I4171" s="10" t="s">
        <v>4620</v>
      </c>
      <c r="J4171" s="14" t="str">
        <f t="shared" si="1064"/>
        <v>Auxilio. Prueba de bateria. Cambiar bateria. Prueba de alternador.</v>
      </c>
      <c r="K4171" s="3" t="s">
        <v>1665</v>
      </c>
      <c r="L4171" s="3">
        <v>1</v>
      </c>
      <c r="M4171" s="10" t="s">
        <v>721</v>
      </c>
      <c r="N4171" s="3" t="s">
        <v>3164</v>
      </c>
      <c r="O4171" s="158">
        <v>126342.98</v>
      </c>
      <c r="P4171" s="158">
        <v>26532.02</v>
      </c>
      <c r="Q4171" s="7">
        <v>152875</v>
      </c>
      <c r="S4171" s="8"/>
      <c r="T4171" s="11">
        <v>1</v>
      </c>
      <c r="U4171" s="158">
        <v>126446.28</v>
      </c>
      <c r="V4171" s="158">
        <v>26553.72</v>
      </c>
      <c r="W4171" s="76">
        <v>153000</v>
      </c>
      <c r="X4171" s="16">
        <f t="shared" si="1070"/>
        <v>153000</v>
      </c>
      <c r="Y4171" s="3">
        <v>1</v>
      </c>
      <c r="Z4171" s="114">
        <v>24793.39</v>
      </c>
      <c r="AA4171" s="114">
        <v>5206.6099999999997</v>
      </c>
      <c r="AB4171" s="4">
        <v>30000</v>
      </c>
      <c r="AC4171" s="18">
        <f t="shared" si="1062"/>
        <v>30000</v>
      </c>
      <c r="AD4171" s="19">
        <f t="shared" si="1065"/>
        <v>30000</v>
      </c>
      <c r="AE4171" s="21">
        <f t="shared" si="1061"/>
        <v>152875</v>
      </c>
      <c r="AF4171" s="20">
        <f t="shared" si="1066"/>
        <v>152875</v>
      </c>
      <c r="AG4171" s="20">
        <f t="shared" si="1067"/>
        <v>153000</v>
      </c>
      <c r="AH4171" s="20">
        <f t="shared" si="1068"/>
        <v>30000</v>
      </c>
      <c r="AI4171" s="20"/>
      <c r="AJ4171" s="20"/>
      <c r="AK4171" s="20">
        <f t="shared" si="1063"/>
        <v>183000</v>
      </c>
      <c r="AL4171" s="171"/>
    </row>
    <row r="4172" spans="1:38" ht="15.75" customHeight="1" x14ac:dyDescent="0.25">
      <c r="A4172" s="3">
        <v>2336</v>
      </c>
      <c r="B4172" s="14">
        <f t="shared" si="1071"/>
        <v>2</v>
      </c>
      <c r="C4172" s="9">
        <f>IF(A4172=A4171,C4171,"")</f>
        <v>45607</v>
      </c>
      <c r="D4172" s="3" t="str">
        <f>IF(A4172=A4171,D4171,"")</f>
        <v>Giagante Valeria</v>
      </c>
      <c r="E4172" s="14" t="str">
        <f t="shared" si="1069"/>
        <v>2336Giagante Valeria2</v>
      </c>
      <c r="J4172" s="14" t="str">
        <f t="shared" si="1064"/>
        <v xml:space="preserve">Auxilio. Prueba de bateria. Cambiar bateria. Prueba de alternador. </v>
      </c>
      <c r="S4172" s="8"/>
      <c r="W4172" s="76"/>
      <c r="X4172" s="16">
        <f t="shared" si="1070"/>
        <v>0</v>
      </c>
      <c r="AC4172" s="18">
        <f t="shared" si="1062"/>
        <v>0</v>
      </c>
      <c r="AD4172" s="19">
        <f t="shared" si="1065"/>
        <v>30000</v>
      </c>
      <c r="AE4172" s="21">
        <f t="shared" si="1061"/>
        <v>0</v>
      </c>
      <c r="AF4172" s="20">
        <f t="shared" si="1066"/>
        <v>0</v>
      </c>
      <c r="AG4172" s="20">
        <f t="shared" si="1067"/>
        <v>0</v>
      </c>
      <c r="AH4172" s="20">
        <f t="shared" si="1068"/>
        <v>0</v>
      </c>
      <c r="AI4172" s="20"/>
      <c r="AJ4172" s="20"/>
      <c r="AK4172" s="20">
        <f t="shared" si="1063"/>
        <v>0</v>
      </c>
      <c r="AL4172" s="171"/>
    </row>
    <row r="4173" spans="1:38" ht="15.75" customHeight="1" x14ac:dyDescent="0.25">
      <c r="A4173" s="3">
        <v>2337</v>
      </c>
      <c r="B4173" s="14">
        <f t="shared" si="1071"/>
        <v>1</v>
      </c>
      <c r="C4173" s="9">
        <v>45607</v>
      </c>
      <c r="D4173" s="3" t="s">
        <v>746</v>
      </c>
      <c r="E4173" s="14" t="str">
        <f t="shared" si="1069"/>
        <v>2337Medic1</v>
      </c>
      <c r="F4173" s="119" t="s">
        <v>3571</v>
      </c>
      <c r="G4173" s="119" t="s">
        <v>3418</v>
      </c>
      <c r="I4173" s="10" t="s">
        <v>2170</v>
      </c>
      <c r="J4173" s="14" t="str">
        <f t="shared" si="1064"/>
        <v>Service completo. Cambio de aceite y filtros. Control general del vehiculo.</v>
      </c>
      <c r="K4173" s="3" t="s">
        <v>4524</v>
      </c>
      <c r="L4173" s="3">
        <v>1</v>
      </c>
      <c r="M4173" s="10" t="s">
        <v>918</v>
      </c>
      <c r="N4173" s="3" t="s">
        <v>771</v>
      </c>
      <c r="S4173" s="8"/>
      <c r="T4173" s="11">
        <v>1</v>
      </c>
      <c r="W4173" s="76">
        <v>62000</v>
      </c>
      <c r="X4173" s="16">
        <f t="shared" si="1070"/>
        <v>62000</v>
      </c>
      <c r="Y4173" s="3">
        <v>1</v>
      </c>
      <c r="AB4173" s="4">
        <v>120000</v>
      </c>
      <c r="AC4173" s="18">
        <f t="shared" si="1062"/>
        <v>120000</v>
      </c>
      <c r="AD4173" s="19">
        <f t="shared" si="1065"/>
        <v>120000</v>
      </c>
      <c r="AE4173" s="21">
        <f t="shared" si="1061"/>
        <v>0</v>
      </c>
      <c r="AF4173" s="20">
        <f t="shared" si="1066"/>
        <v>0</v>
      </c>
      <c r="AG4173" s="20">
        <f t="shared" si="1067"/>
        <v>140000</v>
      </c>
      <c r="AH4173" s="20">
        <f t="shared" si="1068"/>
        <v>120000</v>
      </c>
      <c r="AI4173" s="20"/>
      <c r="AJ4173" s="20"/>
      <c r="AK4173" s="20">
        <f t="shared" si="1063"/>
        <v>260000</v>
      </c>
      <c r="AL4173" s="171"/>
    </row>
    <row r="4174" spans="1:38" ht="15.75" customHeight="1" x14ac:dyDescent="0.25">
      <c r="A4174" s="3">
        <v>2337</v>
      </c>
      <c r="B4174" s="14">
        <f t="shared" si="1071"/>
        <v>2</v>
      </c>
      <c r="C4174" s="9">
        <f>IF(A4174=A4173,C4173,"")</f>
        <v>45607</v>
      </c>
      <c r="D4174" s="3" t="str">
        <f>IF(A4174=A4173,D4173,"")</f>
        <v>Medic</v>
      </c>
      <c r="E4174" s="14" t="str">
        <f t="shared" si="1069"/>
        <v>2337Medic2</v>
      </c>
      <c r="J4174" s="14" t="str">
        <f t="shared" si="1064"/>
        <v xml:space="preserve">Service completo. Cambio de aceite y filtros. Control general del vehiculo. </v>
      </c>
      <c r="L4174" s="3">
        <v>1</v>
      </c>
      <c r="M4174" s="10" t="s">
        <v>792</v>
      </c>
      <c r="N4174" s="3" t="s">
        <v>771</v>
      </c>
      <c r="S4174" s="8"/>
      <c r="T4174" s="11">
        <v>6</v>
      </c>
      <c r="W4174" s="76">
        <v>13000</v>
      </c>
      <c r="X4174" s="16">
        <f t="shared" si="1070"/>
        <v>78000</v>
      </c>
      <c r="AC4174" s="18">
        <f t="shared" si="1062"/>
        <v>0</v>
      </c>
      <c r="AD4174" s="19">
        <f t="shared" si="1065"/>
        <v>120000</v>
      </c>
      <c r="AE4174" s="21">
        <f t="shared" si="1061"/>
        <v>0</v>
      </c>
      <c r="AF4174" s="20">
        <f t="shared" si="1066"/>
        <v>0</v>
      </c>
      <c r="AG4174" s="20">
        <f t="shared" si="1067"/>
        <v>0</v>
      </c>
      <c r="AH4174" s="20">
        <f t="shared" si="1068"/>
        <v>0</v>
      </c>
      <c r="AI4174" s="20"/>
      <c r="AJ4174" s="20"/>
      <c r="AK4174" s="20">
        <f t="shared" si="1063"/>
        <v>0</v>
      </c>
      <c r="AL4174" s="171"/>
    </row>
    <row r="4175" spans="1:38" ht="15.75" customHeight="1" x14ac:dyDescent="0.25">
      <c r="A4175" s="3">
        <v>2338</v>
      </c>
      <c r="B4175" s="14">
        <f t="shared" si="1071"/>
        <v>1</v>
      </c>
      <c r="C4175" s="9">
        <v>45607</v>
      </c>
      <c r="D4175" s="3" t="s">
        <v>505</v>
      </c>
      <c r="E4175" s="14" t="str">
        <f t="shared" si="1069"/>
        <v>2338Municipalidad Laboulaye1</v>
      </c>
      <c r="F4175" s="119" t="s">
        <v>3236</v>
      </c>
      <c r="G4175" s="119" t="s">
        <v>4624</v>
      </c>
      <c r="I4175" s="10" t="s">
        <v>4625</v>
      </c>
      <c r="J4175" s="14" t="str">
        <f t="shared" si="1064"/>
        <v>Control general del vehiculo. Cambiar juego de bujias. Sacar palanca de cambios completa. Reparar con kit de reparacion nuevo. Sacar selectora de cambios sobre caja de velocidad. Desengranar, limpiar y lubricar. Armado total. Completar nivel de aceite motor.</v>
      </c>
      <c r="K4175" s="3" t="s">
        <v>1665</v>
      </c>
      <c r="S4175" s="8"/>
      <c r="W4175" s="76"/>
      <c r="X4175" s="16">
        <f t="shared" si="1070"/>
        <v>0</v>
      </c>
      <c r="Y4175" s="3">
        <v>1</v>
      </c>
      <c r="Z4175" s="114">
        <v>169421.49</v>
      </c>
      <c r="AA4175" s="114">
        <v>35578.51</v>
      </c>
      <c r="AB4175" s="4">
        <v>205000</v>
      </c>
      <c r="AC4175" s="18">
        <f t="shared" si="1062"/>
        <v>205000</v>
      </c>
      <c r="AD4175" s="19">
        <f t="shared" si="1065"/>
        <v>205000</v>
      </c>
      <c r="AE4175" s="21">
        <f t="shared" si="1061"/>
        <v>0</v>
      </c>
      <c r="AF4175" s="20">
        <f t="shared" si="1066"/>
        <v>0</v>
      </c>
      <c r="AG4175" s="20">
        <f t="shared" si="1067"/>
        <v>0</v>
      </c>
      <c r="AH4175" s="20">
        <f t="shared" si="1068"/>
        <v>205000</v>
      </c>
      <c r="AI4175" s="20"/>
      <c r="AJ4175" s="20"/>
      <c r="AK4175" s="20">
        <f t="shared" si="1063"/>
        <v>205000</v>
      </c>
      <c r="AL4175" s="171"/>
    </row>
    <row r="4176" spans="1:38" ht="15.75" customHeight="1" x14ac:dyDescent="0.25">
      <c r="A4176" s="3">
        <v>2338</v>
      </c>
      <c r="B4176" s="14">
        <f t="shared" si="1071"/>
        <v>2</v>
      </c>
      <c r="C4176" s="9">
        <f>IF(A4176=A4175,C4175,"")</f>
        <v>45607</v>
      </c>
      <c r="D4176" s="3" t="str">
        <f>IF(A4176=A4175,D4175,"")</f>
        <v>Municipalidad Laboulaye</v>
      </c>
      <c r="E4176" s="14" t="str">
        <f t="shared" si="1069"/>
        <v>2338Municipalidad Laboulaye2</v>
      </c>
      <c r="J4176" s="14" t="str">
        <f t="shared" si="1064"/>
        <v xml:space="preserve">Control general del vehiculo. Cambiar juego de bujias. Sacar palanca de cambios completa. Reparar con kit de reparacion nuevo. Sacar selectora de cambios sobre caja de velocidad. Desengranar, limpiar y lubricar. Armado total. Completar nivel de aceite motor. </v>
      </c>
      <c r="S4176" s="8"/>
      <c r="W4176" s="76"/>
      <c r="X4176" s="16">
        <f t="shared" si="1070"/>
        <v>0</v>
      </c>
      <c r="AC4176" s="18">
        <f t="shared" si="1062"/>
        <v>0</v>
      </c>
      <c r="AD4176" s="19">
        <f t="shared" si="1065"/>
        <v>205000</v>
      </c>
      <c r="AE4176" s="21">
        <f t="shared" si="1061"/>
        <v>0</v>
      </c>
      <c r="AF4176" s="20">
        <f t="shared" si="1066"/>
        <v>0</v>
      </c>
      <c r="AG4176" s="20">
        <f t="shared" si="1067"/>
        <v>0</v>
      </c>
      <c r="AH4176" s="20">
        <f t="shared" si="1068"/>
        <v>0</v>
      </c>
      <c r="AI4176" s="20"/>
      <c r="AJ4176" s="20"/>
      <c r="AK4176" s="20">
        <f t="shared" si="1063"/>
        <v>0</v>
      </c>
      <c r="AL4176" s="171"/>
    </row>
    <row r="4177" spans="1:38" ht="15.75" customHeight="1" x14ac:dyDescent="0.25">
      <c r="A4177" s="3">
        <v>2339</v>
      </c>
      <c r="B4177" s="14">
        <f t="shared" si="1071"/>
        <v>1</v>
      </c>
      <c r="C4177" s="9">
        <v>45608</v>
      </c>
      <c r="D4177" s="3" t="s">
        <v>168</v>
      </c>
      <c r="E4177" s="14" t="str">
        <f t="shared" si="1069"/>
        <v>2339Boudoux Emanuel1</v>
      </c>
      <c r="F4177" s="119" t="s">
        <v>2807</v>
      </c>
      <c r="G4177" s="119" t="s">
        <v>2198</v>
      </c>
      <c r="H4177" s="119">
        <v>250089</v>
      </c>
      <c r="I4177" s="10" t="s">
        <v>4676</v>
      </c>
      <c r="J4177" s="14" t="str">
        <f t="shared" si="1064"/>
        <v>Service completo. Cambio de aceite y filtros. Control general del vehiculo. Desarmar ambos frenos traseros. Control general de los mismos. Cambiar juego de cintas de frenos. Regulacion de las mismas. Armado total.</v>
      </c>
      <c r="K4177" s="3" t="s">
        <v>2390</v>
      </c>
      <c r="L4177" s="3">
        <v>1</v>
      </c>
      <c r="M4177" s="10" t="s">
        <v>918</v>
      </c>
      <c r="N4177" s="3" t="s">
        <v>771</v>
      </c>
      <c r="S4177" s="8"/>
      <c r="T4177" s="11">
        <v>1</v>
      </c>
      <c r="U4177" s="158">
        <v>97520.67</v>
      </c>
      <c r="V4177" s="158">
        <v>20479.330000000002</v>
      </c>
      <c r="W4177" s="76">
        <v>118000</v>
      </c>
      <c r="X4177" s="16">
        <f t="shared" si="1070"/>
        <v>118000</v>
      </c>
      <c r="Y4177" s="3">
        <v>1</v>
      </c>
      <c r="Z4177" s="114">
        <v>123966.95</v>
      </c>
      <c r="AA4177" s="114">
        <v>26033.05</v>
      </c>
      <c r="AB4177" s="4">
        <v>150000</v>
      </c>
      <c r="AC4177" s="18">
        <f t="shared" si="1062"/>
        <v>150000</v>
      </c>
      <c r="AD4177" s="19">
        <f t="shared" si="1065"/>
        <v>150000</v>
      </c>
      <c r="AE4177" s="21">
        <f t="shared" si="1061"/>
        <v>0</v>
      </c>
      <c r="AF4177" s="20">
        <f t="shared" si="1066"/>
        <v>14939.87</v>
      </c>
      <c r="AG4177" s="20">
        <f t="shared" si="1067"/>
        <v>302500</v>
      </c>
      <c r="AH4177" s="20">
        <f t="shared" si="1068"/>
        <v>150000</v>
      </c>
      <c r="AI4177" s="20"/>
      <c r="AJ4177" s="20"/>
      <c r="AK4177" s="20">
        <f t="shared" si="1063"/>
        <v>452500</v>
      </c>
      <c r="AL4177" s="171"/>
    </row>
    <row r="4178" spans="1:38" ht="15.75" customHeight="1" x14ac:dyDescent="0.25">
      <c r="A4178" s="3">
        <v>2339</v>
      </c>
      <c r="B4178" s="14">
        <f t="shared" si="1071"/>
        <v>2</v>
      </c>
      <c r="C4178" s="9">
        <f>IF(A4178=A4177,C4177,"")</f>
        <v>45608</v>
      </c>
      <c r="D4178" s="3" t="str">
        <f>IF(A4178=A4177,D4177,"")</f>
        <v>Boudoux Emanuel</v>
      </c>
      <c r="E4178" s="14" t="str">
        <f t="shared" si="1069"/>
        <v>2339Boudoux Emanuel2</v>
      </c>
      <c r="J4178" s="14" t="str">
        <f t="shared" si="1064"/>
        <v xml:space="preserve">Service completo. Cambio de aceite y filtros. Control general del vehiculo. Desarmar ambos frenos traseros. Control general de los mismos. Cambiar juego de cintas de frenos. Regulacion de las mismas. Armado total. </v>
      </c>
      <c r="L4178" s="3">
        <v>1</v>
      </c>
      <c r="M4178" s="10" t="s">
        <v>222</v>
      </c>
      <c r="N4178" s="3" t="s">
        <v>771</v>
      </c>
      <c r="S4178" s="8"/>
      <c r="T4178" s="11">
        <v>5.5</v>
      </c>
      <c r="U4178" s="158">
        <v>15702.48</v>
      </c>
      <c r="V4178" s="158">
        <v>3297.52</v>
      </c>
      <c r="W4178" s="76">
        <v>19000</v>
      </c>
      <c r="X4178" s="16">
        <f t="shared" si="1070"/>
        <v>104500</v>
      </c>
      <c r="AC4178" s="18">
        <f t="shared" si="1062"/>
        <v>0</v>
      </c>
      <c r="AD4178" s="19">
        <f t="shared" si="1065"/>
        <v>150000</v>
      </c>
      <c r="AE4178" s="21">
        <f t="shared" si="1061"/>
        <v>0</v>
      </c>
      <c r="AF4178" s="20">
        <f t="shared" si="1066"/>
        <v>0</v>
      </c>
      <c r="AG4178" s="20">
        <f t="shared" si="1067"/>
        <v>0</v>
      </c>
      <c r="AH4178" s="20">
        <f t="shared" si="1068"/>
        <v>0</v>
      </c>
      <c r="AI4178" s="20"/>
      <c r="AJ4178" s="20"/>
      <c r="AK4178" s="20">
        <f t="shared" si="1063"/>
        <v>0</v>
      </c>
      <c r="AL4178" s="171"/>
    </row>
    <row r="4179" spans="1:38" ht="15.75" customHeight="1" x14ac:dyDescent="0.25">
      <c r="A4179" s="3">
        <v>2339</v>
      </c>
      <c r="B4179" s="14">
        <f t="shared" si="1071"/>
        <v>3</v>
      </c>
      <c r="C4179" s="9">
        <v>45608</v>
      </c>
      <c r="D4179" s="3" t="s">
        <v>168</v>
      </c>
      <c r="E4179" s="14" t="str">
        <f t="shared" si="1069"/>
        <v>2339Boudoux Emanuel3</v>
      </c>
      <c r="J4179" s="14" t="str">
        <f t="shared" si="1064"/>
        <v xml:space="preserve">Service completo. Cambio de aceite y filtros. Control general del vehiculo. Desarmar ambos frenos traseros. Control general de los mismos. Cambiar juego de cintas de frenos. Regulacion de las mismas. Armado total.  </v>
      </c>
      <c r="L4179" s="3">
        <v>1</v>
      </c>
      <c r="M4179" s="10" t="s">
        <v>4627</v>
      </c>
      <c r="N4179" s="3" t="s">
        <v>2484</v>
      </c>
      <c r="O4179" s="158">
        <v>12347</v>
      </c>
      <c r="P4179" s="158">
        <v>2592.87</v>
      </c>
      <c r="Q4179" s="7">
        <v>14939.87</v>
      </c>
      <c r="S4179" s="8"/>
      <c r="T4179" s="11">
        <v>4</v>
      </c>
      <c r="U4179" s="158">
        <v>16528.93</v>
      </c>
      <c r="V4179" s="158">
        <v>3471.07</v>
      </c>
      <c r="W4179" s="76">
        <v>20000</v>
      </c>
      <c r="X4179" s="16">
        <f t="shared" si="1070"/>
        <v>80000</v>
      </c>
      <c r="AC4179" s="18">
        <f t="shared" si="1062"/>
        <v>0</v>
      </c>
      <c r="AD4179" s="19">
        <f t="shared" si="1065"/>
        <v>150000</v>
      </c>
      <c r="AE4179" s="21">
        <f t="shared" si="1061"/>
        <v>59759.48</v>
      </c>
      <c r="AF4179" s="20">
        <f t="shared" si="1066"/>
        <v>0</v>
      </c>
      <c r="AG4179" s="20">
        <f t="shared" si="1067"/>
        <v>0</v>
      </c>
      <c r="AH4179" s="20">
        <f t="shared" si="1068"/>
        <v>0</v>
      </c>
      <c r="AI4179" s="20"/>
      <c r="AJ4179" s="20"/>
      <c r="AK4179" s="20">
        <f t="shared" si="1063"/>
        <v>0</v>
      </c>
      <c r="AL4179" s="171"/>
    </row>
    <row r="4180" spans="1:38" ht="15.75" customHeight="1" x14ac:dyDescent="0.25">
      <c r="A4180" s="3">
        <v>2340</v>
      </c>
      <c r="B4180" s="14">
        <f t="shared" si="1071"/>
        <v>1</v>
      </c>
      <c r="C4180" s="9">
        <v>45608</v>
      </c>
      <c r="D4180" s="3" t="s">
        <v>2867</v>
      </c>
      <c r="E4180" s="14" t="str">
        <f t="shared" si="1069"/>
        <v>2340Cometto Franco1</v>
      </c>
      <c r="F4180" s="119" t="s">
        <v>2868</v>
      </c>
      <c r="G4180" s="119" t="s">
        <v>1318</v>
      </c>
      <c r="H4180" s="119">
        <v>251267</v>
      </c>
      <c r="I4180" s="10" t="s">
        <v>4626</v>
      </c>
      <c r="J4180" s="14" t="str">
        <f t="shared" si="1064"/>
        <v>Desarmar distribucion completa. Cambiar kit, bomba de agua y liquido refrigerante. Purgado del circuito de refrigeracion. Puesta a punto. Armado total. Control general del vehiculo. Cambiar pastillas de frenos.</v>
      </c>
      <c r="K4180" s="3" t="s">
        <v>4524</v>
      </c>
      <c r="L4180" s="3">
        <v>1</v>
      </c>
      <c r="M4180" s="10" t="s">
        <v>1902</v>
      </c>
      <c r="N4180" s="3" t="s">
        <v>771</v>
      </c>
      <c r="S4180" s="8"/>
      <c r="T4180" s="11">
        <v>1</v>
      </c>
      <c r="U4180" s="158">
        <v>223140.5</v>
      </c>
      <c r="V4180" s="158">
        <v>46859.5</v>
      </c>
      <c r="W4180" s="76">
        <v>270000</v>
      </c>
      <c r="X4180" s="16">
        <f t="shared" si="1070"/>
        <v>270000</v>
      </c>
      <c r="Y4180" s="3">
        <v>1</v>
      </c>
      <c r="Z4180" s="114">
        <v>173553.72</v>
      </c>
      <c r="AA4180" s="114">
        <v>36446.28</v>
      </c>
      <c r="AB4180" s="4">
        <v>210000</v>
      </c>
      <c r="AC4180" s="18">
        <f t="shared" si="1062"/>
        <v>210000</v>
      </c>
      <c r="AD4180" s="19">
        <f t="shared" si="1065"/>
        <v>210000</v>
      </c>
      <c r="AE4180" s="21">
        <f t="shared" si="1061"/>
        <v>0</v>
      </c>
      <c r="AF4180" s="20">
        <f t="shared" si="1066"/>
        <v>16771.810000000001</v>
      </c>
      <c r="AG4180" s="20">
        <f t="shared" si="1067"/>
        <v>334500</v>
      </c>
      <c r="AH4180" s="20">
        <f t="shared" si="1068"/>
        <v>210000</v>
      </c>
      <c r="AI4180" s="20"/>
      <c r="AJ4180" s="20"/>
      <c r="AK4180" s="20">
        <f t="shared" si="1063"/>
        <v>544500</v>
      </c>
      <c r="AL4180" s="171"/>
    </row>
    <row r="4181" spans="1:38" ht="15.75" customHeight="1" x14ac:dyDescent="0.25">
      <c r="A4181" s="3">
        <v>2340</v>
      </c>
      <c r="B4181" s="14">
        <f t="shared" si="1071"/>
        <v>2</v>
      </c>
      <c r="C4181" s="9">
        <f>IF(A4181=A4180,C4180,"")</f>
        <v>45608</v>
      </c>
      <c r="D4181" s="3" t="str">
        <f>IF(A4181=A4180,D4180,"")</f>
        <v>Cometto Franco</v>
      </c>
      <c r="E4181" s="14" t="str">
        <f t="shared" si="1069"/>
        <v>2340Cometto Franco2</v>
      </c>
      <c r="J4181" s="14" t="str">
        <f t="shared" si="1064"/>
        <v xml:space="preserve">Desarmar distribucion completa. Cambiar kit, bomba de agua y liquido refrigerante. Purgado del circuito de refrigeracion. Puesta a punto. Armado total. Control general del vehiculo. Cambiar pastillas de frenos. </v>
      </c>
      <c r="L4181" s="3">
        <v>1</v>
      </c>
      <c r="M4181" s="10" t="s">
        <v>1970</v>
      </c>
      <c r="N4181" s="3" t="s">
        <v>771</v>
      </c>
      <c r="S4181" s="8"/>
      <c r="T4181" s="11">
        <v>2</v>
      </c>
      <c r="U4181" s="158">
        <v>14876.04</v>
      </c>
      <c r="V4181" s="158">
        <v>3123.96</v>
      </c>
      <c r="W4181" s="76">
        <v>18000</v>
      </c>
      <c r="X4181" s="16">
        <f t="shared" si="1070"/>
        <v>36000</v>
      </c>
      <c r="AC4181" s="18">
        <f t="shared" si="1062"/>
        <v>0</v>
      </c>
      <c r="AD4181" s="19">
        <f t="shared" si="1065"/>
        <v>210000</v>
      </c>
      <c r="AE4181" s="21">
        <f t="shared" si="1061"/>
        <v>0</v>
      </c>
      <c r="AF4181" s="20">
        <f t="shared" si="1066"/>
        <v>0</v>
      </c>
      <c r="AG4181" s="20">
        <f t="shared" si="1067"/>
        <v>0</v>
      </c>
      <c r="AH4181" s="20">
        <f t="shared" si="1068"/>
        <v>0</v>
      </c>
      <c r="AI4181" s="20"/>
      <c r="AJ4181" s="20"/>
      <c r="AK4181" s="20">
        <f t="shared" si="1063"/>
        <v>0</v>
      </c>
      <c r="AL4181" s="171"/>
    </row>
    <row r="4182" spans="1:38" ht="15.75" customHeight="1" x14ac:dyDescent="0.25">
      <c r="A4182" s="3">
        <v>2340</v>
      </c>
      <c r="B4182" s="14">
        <f t="shared" si="1071"/>
        <v>3</v>
      </c>
      <c r="C4182" s="9">
        <f>IF(A4182=A4181,C4181,"")</f>
        <v>45608</v>
      </c>
      <c r="D4182" s="3" t="str">
        <f>IF(A4182=A4181,D4181,"")</f>
        <v>Cometto Franco</v>
      </c>
      <c r="E4182" s="14" t="str">
        <f t="shared" si="1069"/>
        <v>2340Cometto Franco3</v>
      </c>
      <c r="J4182" s="14" t="str">
        <f t="shared" si="1064"/>
        <v xml:space="preserve">Desarmar distribucion completa. Cambiar kit, bomba de agua y liquido refrigerante. Purgado del circuito de refrigeracion. Puesta a punto. Armado total. Control general del vehiculo. Cambiar pastillas de frenos.  </v>
      </c>
      <c r="L4182" s="3">
        <v>1</v>
      </c>
      <c r="M4182" s="10" t="s">
        <v>1431</v>
      </c>
      <c r="N4182" s="3" t="s">
        <v>771</v>
      </c>
      <c r="S4182" s="8"/>
      <c r="T4182" s="11">
        <v>1</v>
      </c>
      <c r="U4182" s="158">
        <v>5371.9</v>
      </c>
      <c r="V4182" s="158">
        <v>1128.0999999999999</v>
      </c>
      <c r="W4182" s="76">
        <v>6500</v>
      </c>
      <c r="X4182" s="16">
        <f t="shared" si="1070"/>
        <v>6500</v>
      </c>
      <c r="AC4182" s="18">
        <f t="shared" si="1062"/>
        <v>0</v>
      </c>
      <c r="AD4182" s="19">
        <f t="shared" si="1065"/>
        <v>210000</v>
      </c>
      <c r="AE4182" s="21">
        <f t="shared" si="1061"/>
        <v>0</v>
      </c>
      <c r="AF4182" s="20">
        <f t="shared" si="1066"/>
        <v>0</v>
      </c>
      <c r="AG4182" s="20">
        <f t="shared" si="1067"/>
        <v>0</v>
      </c>
      <c r="AH4182" s="20">
        <f t="shared" si="1068"/>
        <v>0</v>
      </c>
      <c r="AI4182" s="20"/>
      <c r="AJ4182" s="20"/>
      <c r="AK4182" s="20">
        <f t="shared" si="1063"/>
        <v>0</v>
      </c>
      <c r="AL4182" s="171"/>
    </row>
    <row r="4183" spans="1:38" ht="15.75" customHeight="1" x14ac:dyDescent="0.25">
      <c r="A4183" s="3">
        <v>2340</v>
      </c>
      <c r="B4183" s="14">
        <f t="shared" si="1071"/>
        <v>4</v>
      </c>
      <c r="C4183" s="9">
        <f>IF(A4183=A4182,C4182,"")</f>
        <v>45608</v>
      </c>
      <c r="D4183" s="3" t="str">
        <f>IF(A4183=A4182,D4182,"")</f>
        <v>Cometto Franco</v>
      </c>
      <c r="E4183" s="14" t="str">
        <f t="shared" si="1069"/>
        <v>2340Cometto Franco4</v>
      </c>
      <c r="J4183" s="14" t="str">
        <f t="shared" si="1064"/>
        <v xml:space="preserve">Desarmar distribucion completa. Cambiar kit, bomba de agua y liquido refrigerante. Purgado del circuito de refrigeracion. Puesta a punto. Armado total. Control general del vehiculo. Cambiar pastillas de frenos.   </v>
      </c>
      <c r="L4183" s="3">
        <v>1</v>
      </c>
      <c r="M4183" s="10" t="s">
        <v>3510</v>
      </c>
      <c r="N4183" s="3" t="s">
        <v>2484</v>
      </c>
      <c r="O4183" s="158">
        <v>13861</v>
      </c>
      <c r="P4183" s="158">
        <v>2910.81</v>
      </c>
      <c r="Q4183" s="7">
        <v>16771.810000000001</v>
      </c>
      <c r="S4183" s="8"/>
      <c r="T4183" s="11">
        <v>1</v>
      </c>
      <c r="U4183" s="158">
        <v>18181.82</v>
      </c>
      <c r="V4183" s="158">
        <v>3818.18</v>
      </c>
      <c r="W4183" s="76">
        <v>22000</v>
      </c>
      <c r="X4183" s="16">
        <f t="shared" si="1070"/>
        <v>22000</v>
      </c>
      <c r="AC4183" s="18">
        <f t="shared" si="1062"/>
        <v>0</v>
      </c>
      <c r="AD4183" s="19">
        <f t="shared" si="1065"/>
        <v>210000</v>
      </c>
      <c r="AE4183" s="21">
        <f t="shared" si="1061"/>
        <v>16771.810000000001</v>
      </c>
      <c r="AF4183" s="20">
        <f t="shared" si="1066"/>
        <v>0</v>
      </c>
      <c r="AG4183" s="20">
        <f t="shared" si="1067"/>
        <v>0</v>
      </c>
      <c r="AH4183" s="20">
        <f t="shared" si="1068"/>
        <v>0</v>
      </c>
      <c r="AI4183" s="20"/>
      <c r="AJ4183" s="20"/>
      <c r="AK4183" s="20">
        <f t="shared" si="1063"/>
        <v>0</v>
      </c>
      <c r="AL4183" s="171"/>
    </row>
    <row r="4184" spans="1:38" ht="15.75" customHeight="1" x14ac:dyDescent="0.25">
      <c r="A4184" s="3">
        <v>2341</v>
      </c>
      <c r="B4184" s="14">
        <f t="shared" si="1071"/>
        <v>1</v>
      </c>
      <c r="C4184" s="9">
        <v>45608</v>
      </c>
      <c r="D4184" s="3" t="s">
        <v>4629</v>
      </c>
      <c r="E4184" s="14" t="str">
        <f t="shared" si="1069"/>
        <v>2341Benavidez Carlos1</v>
      </c>
      <c r="G4184" s="119" t="s">
        <v>2083</v>
      </c>
      <c r="I4184" s="10" t="s">
        <v>4630</v>
      </c>
      <c r="J4184" s="14" t="str">
        <f t="shared" si="1064"/>
        <v>Cambiar junta tapa de valvulas. Cambiar juego de bujias. Cambiar sonda lambda. Escaneo general del vehiculo.</v>
      </c>
      <c r="K4184" s="3" t="s">
        <v>4522</v>
      </c>
      <c r="L4184" s="3">
        <v>1</v>
      </c>
      <c r="M4184" s="10" t="s">
        <v>2305</v>
      </c>
      <c r="S4184" s="8"/>
      <c r="T4184" s="11">
        <v>1</v>
      </c>
      <c r="U4184" s="158">
        <v>56198.35</v>
      </c>
      <c r="V4184" s="158">
        <v>11801.65</v>
      </c>
      <c r="W4184" s="76">
        <v>68000</v>
      </c>
      <c r="X4184" s="16">
        <f t="shared" si="1070"/>
        <v>68000</v>
      </c>
      <c r="Y4184" s="3">
        <v>1</v>
      </c>
      <c r="AB4184" s="4">
        <v>210000</v>
      </c>
      <c r="AC4184" s="18">
        <f t="shared" si="1062"/>
        <v>210000</v>
      </c>
      <c r="AD4184" s="19">
        <f t="shared" si="1065"/>
        <v>210000</v>
      </c>
      <c r="AE4184" s="21">
        <f t="shared" si="1061"/>
        <v>0</v>
      </c>
      <c r="AF4184" s="20">
        <f t="shared" si="1066"/>
        <v>0</v>
      </c>
      <c r="AG4184" s="20">
        <f t="shared" si="1067"/>
        <v>128000</v>
      </c>
      <c r="AH4184" s="20">
        <f t="shared" si="1068"/>
        <v>210000</v>
      </c>
      <c r="AI4184" s="20"/>
      <c r="AJ4184" s="20"/>
      <c r="AK4184" s="20">
        <f t="shared" si="1063"/>
        <v>338000</v>
      </c>
      <c r="AL4184" s="171"/>
    </row>
    <row r="4185" spans="1:38" ht="15.75" customHeight="1" x14ac:dyDescent="0.25">
      <c r="A4185" s="3">
        <v>2341</v>
      </c>
      <c r="B4185" s="14">
        <f t="shared" si="1071"/>
        <v>2</v>
      </c>
      <c r="C4185" s="9">
        <f>IF(A4185=A4184,C4184,"")</f>
        <v>45608</v>
      </c>
      <c r="D4185" s="3" t="str">
        <f>IF(A4185=A4184,D4184,"")</f>
        <v>Benavidez Carlos</v>
      </c>
      <c r="E4185" s="14" t="str">
        <f t="shared" si="1069"/>
        <v>2341Benavidez Carlos2</v>
      </c>
      <c r="J4185" s="14" t="str">
        <f t="shared" si="1064"/>
        <v xml:space="preserve">Cambiar junta tapa de valvulas. Cambiar juego de bujias. Cambiar sonda lambda. Escaneo general del vehiculo. </v>
      </c>
      <c r="M4185" s="10" t="s">
        <v>4628</v>
      </c>
      <c r="S4185" s="8"/>
      <c r="T4185" s="11">
        <v>1</v>
      </c>
      <c r="U4185" s="158">
        <v>49586.78</v>
      </c>
      <c r="V4185" s="158">
        <v>10413.219999999999</v>
      </c>
      <c r="W4185" s="76">
        <v>60000</v>
      </c>
      <c r="X4185" s="16">
        <f t="shared" si="1070"/>
        <v>60000</v>
      </c>
      <c r="AC4185" s="18">
        <f t="shared" si="1062"/>
        <v>0</v>
      </c>
      <c r="AD4185" s="19">
        <f t="shared" si="1065"/>
        <v>210000</v>
      </c>
      <c r="AE4185" s="21">
        <f t="shared" ref="AE4185:AE4248" si="1072">+(Q4185)*T4185</f>
        <v>0</v>
      </c>
      <c r="AF4185" s="20">
        <f t="shared" si="1066"/>
        <v>0</v>
      </c>
      <c r="AG4185" s="20">
        <f t="shared" si="1067"/>
        <v>0</v>
      </c>
      <c r="AH4185" s="20">
        <f t="shared" si="1068"/>
        <v>0</v>
      </c>
      <c r="AI4185" s="20"/>
      <c r="AJ4185" s="20"/>
      <c r="AK4185" s="20">
        <f t="shared" si="1063"/>
        <v>0</v>
      </c>
      <c r="AL4185" s="171"/>
    </row>
    <row r="4186" spans="1:38" ht="15.75" customHeight="1" x14ac:dyDescent="0.25">
      <c r="A4186" s="3">
        <v>2342</v>
      </c>
      <c r="B4186" s="14">
        <f t="shared" si="1071"/>
        <v>1</v>
      </c>
      <c r="C4186" s="9">
        <v>45608</v>
      </c>
      <c r="D4186" s="3" t="s">
        <v>131</v>
      </c>
      <c r="E4186" s="14" t="str">
        <f t="shared" si="1069"/>
        <v>2342Anastasi Dario1</v>
      </c>
      <c r="F4186" s="119" t="s">
        <v>1546</v>
      </c>
      <c r="G4186" s="119" t="s">
        <v>1547</v>
      </c>
      <c r="I4186" s="10" t="s">
        <v>4631</v>
      </c>
      <c r="J4186" s="14" t="str">
        <f t="shared" si="1064"/>
        <v>Cambiar ambos tacos soporte de eje trasero. Cambiar oring en caños de cremallera de direccion hidraulica. Completar nivel de aceite de direccion hidraulica (SIN CARGO).</v>
      </c>
      <c r="K4186" s="3" t="s">
        <v>1512</v>
      </c>
      <c r="L4186" s="3">
        <v>1</v>
      </c>
      <c r="M4186" s="10" t="s">
        <v>4632</v>
      </c>
      <c r="N4186" s="3" t="s">
        <v>4633</v>
      </c>
      <c r="Q4186" s="7">
        <v>80000</v>
      </c>
      <c r="S4186" s="8"/>
      <c r="T4186" s="11">
        <v>1</v>
      </c>
      <c r="U4186" s="158">
        <v>123966.95</v>
      </c>
      <c r="V4186" s="158">
        <v>26033.05</v>
      </c>
      <c r="W4186" s="76">
        <v>150000</v>
      </c>
      <c r="X4186" s="16">
        <f t="shared" si="1070"/>
        <v>150000</v>
      </c>
      <c r="Y4186" s="3">
        <v>1</v>
      </c>
      <c r="AB4186" s="4">
        <v>120000</v>
      </c>
      <c r="AC4186" s="18">
        <f t="shared" si="1062"/>
        <v>120000</v>
      </c>
      <c r="AD4186" s="19">
        <f t="shared" si="1065"/>
        <v>120000</v>
      </c>
      <c r="AE4186" s="21">
        <f t="shared" si="1072"/>
        <v>80000</v>
      </c>
      <c r="AF4186" s="20">
        <f t="shared" si="1066"/>
        <v>80000</v>
      </c>
      <c r="AG4186" s="20">
        <f t="shared" si="1067"/>
        <v>150000</v>
      </c>
      <c r="AH4186" s="20">
        <f t="shared" si="1068"/>
        <v>120000</v>
      </c>
      <c r="AI4186" s="20"/>
      <c r="AJ4186" s="20"/>
      <c r="AK4186" s="20">
        <f t="shared" si="1063"/>
        <v>270000</v>
      </c>
      <c r="AL4186" s="171"/>
    </row>
    <row r="4187" spans="1:38" ht="15.75" customHeight="1" x14ac:dyDescent="0.25">
      <c r="A4187" s="3">
        <v>2342</v>
      </c>
      <c r="B4187" s="14">
        <f t="shared" si="1071"/>
        <v>2</v>
      </c>
      <c r="C4187" s="9">
        <f>IF(A4187=A4186,C4186,"")</f>
        <v>45608</v>
      </c>
      <c r="D4187" s="3" t="str">
        <f>IF(A4187=A4186,D4186,"")</f>
        <v>Anastasi Dario</v>
      </c>
      <c r="E4187" s="14" t="str">
        <f t="shared" si="1069"/>
        <v>2342Anastasi Dario2</v>
      </c>
      <c r="J4187" s="14" t="str">
        <f t="shared" si="1064"/>
        <v xml:space="preserve">Cambiar ambos tacos soporte de eje trasero. Cambiar oring en caños de cremallera de direccion hidraulica. Completar nivel de aceite de direccion hidraulica (SIN CARGO). </v>
      </c>
      <c r="S4187" s="8"/>
      <c r="W4187" s="76"/>
      <c r="X4187" s="16">
        <f t="shared" si="1070"/>
        <v>0</v>
      </c>
      <c r="AC4187" s="18">
        <f t="shared" si="1062"/>
        <v>0</v>
      </c>
      <c r="AD4187" s="19">
        <f t="shared" si="1065"/>
        <v>120000</v>
      </c>
      <c r="AE4187" s="21">
        <f t="shared" si="1072"/>
        <v>0</v>
      </c>
      <c r="AF4187" s="20">
        <f t="shared" si="1066"/>
        <v>0</v>
      </c>
      <c r="AG4187" s="20">
        <f t="shared" si="1067"/>
        <v>0</v>
      </c>
      <c r="AH4187" s="20">
        <f t="shared" si="1068"/>
        <v>0</v>
      </c>
      <c r="AI4187" s="20"/>
      <c r="AJ4187" s="20"/>
      <c r="AK4187" s="20">
        <f t="shared" si="1063"/>
        <v>0</v>
      </c>
      <c r="AL4187" s="171"/>
    </row>
    <row r="4188" spans="1:38" ht="15.75" customHeight="1" x14ac:dyDescent="0.25">
      <c r="A4188" s="3">
        <v>2343</v>
      </c>
      <c r="B4188" s="14">
        <f t="shared" si="1071"/>
        <v>1</v>
      </c>
      <c r="C4188" s="9">
        <v>45609</v>
      </c>
      <c r="D4188" s="3" t="s">
        <v>4553</v>
      </c>
      <c r="E4188" s="14" t="str">
        <f t="shared" si="1069"/>
        <v>2343Manito Roxana1</v>
      </c>
      <c r="F4188" s="119" t="s">
        <v>1118</v>
      </c>
      <c r="G4188" s="119" t="s">
        <v>999</v>
      </c>
      <c r="H4188" s="119">
        <v>77045</v>
      </c>
      <c r="I4188" s="10" t="s">
        <v>4634</v>
      </c>
      <c r="J4188" s="14" t="str">
        <f t="shared" si="1064"/>
        <v>Desarmar distribucion completa. Cambiar kit, bomba de agua, correa poly-v y liquido refrigerante. Purgado del circuito de refrigeracion. Puesta a punto. Armado total. Control del tren delantero. Cambiar ambas rotulas.</v>
      </c>
      <c r="K4188" s="3" t="s">
        <v>1512</v>
      </c>
      <c r="L4188" s="3">
        <v>1</v>
      </c>
      <c r="M4188" s="10" t="s">
        <v>3621</v>
      </c>
      <c r="N4188" s="3" t="s">
        <v>771</v>
      </c>
      <c r="S4188" s="8"/>
      <c r="T4188" s="11">
        <v>1</v>
      </c>
      <c r="U4188" s="158">
        <v>140495.87</v>
      </c>
      <c r="V4188" s="158">
        <v>29504.13</v>
      </c>
      <c r="W4188" s="76">
        <v>170000</v>
      </c>
      <c r="X4188" s="16">
        <f t="shared" si="1070"/>
        <v>170000</v>
      </c>
      <c r="Y4188" s="3">
        <v>1</v>
      </c>
      <c r="Z4188" s="114">
        <v>247933.89</v>
      </c>
      <c r="AA4188" s="114">
        <v>52066.11</v>
      </c>
      <c r="AB4188" s="4">
        <v>300000</v>
      </c>
      <c r="AC4188" s="18">
        <f t="shared" si="1062"/>
        <v>300000</v>
      </c>
      <c r="AD4188" s="19">
        <f t="shared" si="1065"/>
        <v>300000</v>
      </c>
      <c r="AE4188" s="21">
        <f t="shared" si="1072"/>
        <v>0</v>
      </c>
      <c r="AF4188" s="20">
        <f t="shared" si="1066"/>
        <v>30129</v>
      </c>
      <c r="AG4188" s="20">
        <f t="shared" si="1067"/>
        <v>288500</v>
      </c>
      <c r="AH4188" s="20">
        <f t="shared" si="1068"/>
        <v>300000</v>
      </c>
      <c r="AI4188" s="20"/>
      <c r="AJ4188" s="20"/>
      <c r="AK4188" s="20">
        <f t="shared" si="1063"/>
        <v>588500</v>
      </c>
      <c r="AL4188" s="171"/>
    </row>
    <row r="4189" spans="1:38" ht="15.75" customHeight="1" x14ac:dyDescent="0.25">
      <c r="A4189" s="3">
        <v>2343</v>
      </c>
      <c r="B4189" s="14">
        <f t="shared" si="1071"/>
        <v>2</v>
      </c>
      <c r="C4189" s="9">
        <f>IF(A4189=A4188,C4188,"")</f>
        <v>45609</v>
      </c>
      <c r="D4189" s="3" t="str">
        <f>IF(A4189=A4188,D4188,"")</f>
        <v>Manito Roxana</v>
      </c>
      <c r="E4189" s="14" t="str">
        <f t="shared" si="1069"/>
        <v>2343Manito Roxana2</v>
      </c>
      <c r="J4189" s="14" t="str">
        <f t="shared" si="1064"/>
        <v xml:space="preserve">Desarmar distribucion completa. Cambiar kit, bomba de agua, correa poly-v y liquido refrigerante. Purgado del circuito de refrigeracion. Puesta a punto. Armado total. Control del tren delantero. Cambiar ambas rotulas. </v>
      </c>
      <c r="L4189" s="3">
        <v>1</v>
      </c>
      <c r="M4189" s="10" t="s">
        <v>1970</v>
      </c>
      <c r="N4189" s="3" t="s">
        <v>771</v>
      </c>
      <c r="S4189" s="8"/>
      <c r="T4189" s="11">
        <v>2</v>
      </c>
      <c r="U4189" s="158">
        <v>14876.04</v>
      </c>
      <c r="V4189" s="158">
        <v>3123.96</v>
      </c>
      <c r="W4189" s="76">
        <v>18000</v>
      </c>
      <c r="X4189" s="16">
        <f t="shared" si="1070"/>
        <v>36000</v>
      </c>
      <c r="AC4189" s="18">
        <f t="shared" si="1062"/>
        <v>0</v>
      </c>
      <c r="AD4189" s="19">
        <f t="shared" si="1065"/>
        <v>300000</v>
      </c>
      <c r="AE4189" s="21">
        <f t="shared" si="1072"/>
        <v>0</v>
      </c>
      <c r="AF4189" s="20">
        <f t="shared" si="1066"/>
        <v>0</v>
      </c>
      <c r="AG4189" s="20">
        <f t="shared" si="1067"/>
        <v>0</v>
      </c>
      <c r="AH4189" s="20">
        <f t="shared" si="1068"/>
        <v>0</v>
      </c>
      <c r="AI4189" s="20"/>
      <c r="AJ4189" s="20"/>
      <c r="AK4189" s="20">
        <f t="shared" si="1063"/>
        <v>0</v>
      </c>
      <c r="AL4189" s="171"/>
    </row>
    <row r="4190" spans="1:38" ht="15.75" customHeight="1" x14ac:dyDescent="0.25">
      <c r="A4190" s="3">
        <v>2343</v>
      </c>
      <c r="B4190" s="14">
        <f t="shared" si="1071"/>
        <v>3</v>
      </c>
      <c r="C4190" s="9">
        <f>IF(A4190=A4189,C4189,"")</f>
        <v>45609</v>
      </c>
      <c r="D4190" s="3" t="str">
        <f>IF(A4190=A4189,D4189,"")</f>
        <v>Manito Roxana</v>
      </c>
      <c r="E4190" s="14" t="str">
        <f t="shared" si="1069"/>
        <v>2343Manito Roxana3</v>
      </c>
      <c r="J4190" s="14" t="str">
        <f t="shared" si="1064"/>
        <v xml:space="preserve">Desarmar distribucion completa. Cambiar kit, bomba de agua, correa poly-v y liquido refrigerante. Purgado del circuito de refrigeracion. Puesta a punto. Armado total. Control del tren delantero. Cambiar ambas rotulas.  </v>
      </c>
      <c r="L4190" s="3">
        <v>1</v>
      </c>
      <c r="M4190" s="10" t="s">
        <v>1431</v>
      </c>
      <c r="N4190" s="3" t="s">
        <v>771</v>
      </c>
      <c r="S4190" s="8"/>
      <c r="T4190" s="11">
        <v>1</v>
      </c>
      <c r="U4190" s="158">
        <v>5371.9</v>
      </c>
      <c r="V4190" s="158">
        <v>1128.0999999999999</v>
      </c>
      <c r="W4190" s="76">
        <v>6500</v>
      </c>
      <c r="X4190" s="16">
        <f t="shared" si="1070"/>
        <v>6500</v>
      </c>
      <c r="AC4190" s="18">
        <f t="shared" si="1062"/>
        <v>0</v>
      </c>
      <c r="AD4190" s="19">
        <f t="shared" si="1065"/>
        <v>300000</v>
      </c>
      <c r="AE4190" s="21">
        <f t="shared" si="1072"/>
        <v>0</v>
      </c>
      <c r="AF4190" s="20">
        <f t="shared" si="1066"/>
        <v>0</v>
      </c>
      <c r="AG4190" s="20">
        <f t="shared" si="1067"/>
        <v>0</v>
      </c>
      <c r="AH4190" s="20">
        <f t="shared" si="1068"/>
        <v>0</v>
      </c>
      <c r="AI4190" s="20"/>
      <c r="AJ4190" s="20"/>
      <c r="AK4190" s="20">
        <f t="shared" si="1063"/>
        <v>0</v>
      </c>
      <c r="AL4190" s="171"/>
    </row>
    <row r="4191" spans="1:38" ht="15.75" customHeight="1" x14ac:dyDescent="0.25">
      <c r="A4191" s="3">
        <v>2343</v>
      </c>
      <c r="B4191" s="14">
        <f t="shared" si="1071"/>
        <v>4</v>
      </c>
      <c r="C4191" s="9">
        <f>IF(A4191=A4190,C4190,"")</f>
        <v>45609</v>
      </c>
      <c r="D4191" s="3" t="str">
        <f>IF(A4191=A4190,D4190,"")</f>
        <v>Manito Roxana</v>
      </c>
      <c r="E4191" s="14" t="str">
        <f t="shared" si="1069"/>
        <v>2343Manito Roxana4</v>
      </c>
      <c r="J4191" s="14" t="str">
        <f t="shared" si="1064"/>
        <v xml:space="preserve">Desarmar distribucion completa. Cambiar kit, bomba de agua, correa poly-v y liquido refrigerante. Purgado del circuito de refrigeracion. Puesta a punto. Armado total. Control del tren delantero. Cambiar ambas rotulas.   </v>
      </c>
      <c r="L4191" s="3">
        <v>1</v>
      </c>
      <c r="M4191" s="10" t="s">
        <v>4073</v>
      </c>
      <c r="N4191" s="3" t="s">
        <v>2484</v>
      </c>
      <c r="O4191" s="158">
        <v>24900</v>
      </c>
      <c r="P4191" s="158">
        <v>5229</v>
      </c>
      <c r="Q4191" s="7">
        <v>30129</v>
      </c>
      <c r="S4191" s="8"/>
      <c r="T4191" s="11">
        <v>2</v>
      </c>
      <c r="U4191" s="158">
        <v>31404.959999999999</v>
      </c>
      <c r="V4191" s="158">
        <v>6595.04</v>
      </c>
      <c r="W4191" s="76">
        <v>38000</v>
      </c>
      <c r="X4191" s="16">
        <f t="shared" si="1070"/>
        <v>76000</v>
      </c>
      <c r="AC4191" s="18">
        <f t="shared" si="1062"/>
        <v>0</v>
      </c>
      <c r="AD4191" s="19">
        <f t="shared" si="1065"/>
        <v>300000</v>
      </c>
      <c r="AE4191" s="21">
        <f t="shared" si="1072"/>
        <v>60258</v>
      </c>
      <c r="AF4191" s="20">
        <f t="shared" si="1066"/>
        <v>0</v>
      </c>
      <c r="AG4191" s="20">
        <f t="shared" si="1067"/>
        <v>0</v>
      </c>
      <c r="AH4191" s="20">
        <f t="shared" si="1068"/>
        <v>0</v>
      </c>
      <c r="AI4191" s="20"/>
      <c r="AJ4191" s="20"/>
      <c r="AK4191" s="20">
        <f t="shared" si="1063"/>
        <v>0</v>
      </c>
      <c r="AL4191" s="171"/>
    </row>
    <row r="4192" spans="1:38" ht="15.75" customHeight="1" x14ac:dyDescent="0.25">
      <c r="A4192" s="3">
        <v>2344</v>
      </c>
      <c r="B4192" s="14">
        <f t="shared" si="1071"/>
        <v>1</v>
      </c>
      <c r="C4192" s="9">
        <v>45609</v>
      </c>
      <c r="D4192" s="3" t="s">
        <v>3403</v>
      </c>
      <c r="E4192" s="14" t="str">
        <f t="shared" si="1069"/>
        <v>2344Creativity1</v>
      </c>
      <c r="F4192" s="119" t="s">
        <v>4373</v>
      </c>
      <c r="G4192" s="119" t="s">
        <v>1300</v>
      </c>
      <c r="H4192" s="119">
        <v>50463</v>
      </c>
      <c r="I4192" s="10" t="s">
        <v>4583</v>
      </c>
      <c r="J4192" s="14" t="str">
        <f t="shared" si="1064"/>
        <v xml:space="preserve">Desarmar distribucion completa. Cambiar kit, bomba de agua, correa poly-v y liquido refrigerante. Purgado del circuito de refrigeracion. Puesta a punto. Armado total. </v>
      </c>
      <c r="K4192" s="3" t="s">
        <v>4522</v>
      </c>
      <c r="L4192" s="3">
        <v>1</v>
      </c>
      <c r="M4192" s="10" t="s">
        <v>1902</v>
      </c>
      <c r="N4192" s="3" t="s">
        <v>771</v>
      </c>
      <c r="S4192" s="8"/>
      <c r="T4192" s="11">
        <v>1</v>
      </c>
      <c r="U4192" s="158">
        <v>105785.13</v>
      </c>
      <c r="V4192" s="158">
        <v>22214.87</v>
      </c>
      <c r="W4192" s="76">
        <v>128000</v>
      </c>
      <c r="X4192" s="16">
        <f t="shared" si="1070"/>
        <v>128000</v>
      </c>
      <c r="Y4192" s="3">
        <v>1</v>
      </c>
      <c r="AB4192" s="4">
        <v>230000</v>
      </c>
      <c r="AC4192" s="18">
        <f t="shared" si="1062"/>
        <v>230000</v>
      </c>
      <c r="AD4192" s="19">
        <f t="shared" si="1065"/>
        <v>230000</v>
      </c>
      <c r="AE4192" s="21">
        <f t="shared" si="1072"/>
        <v>0</v>
      </c>
      <c r="AF4192" s="20">
        <f t="shared" si="1066"/>
        <v>0</v>
      </c>
      <c r="AG4192" s="20">
        <f t="shared" si="1067"/>
        <v>303500</v>
      </c>
      <c r="AH4192" s="20">
        <f t="shared" si="1068"/>
        <v>230000</v>
      </c>
      <c r="AI4192" s="20"/>
      <c r="AJ4192" s="20"/>
      <c r="AK4192" s="20">
        <f t="shared" si="1063"/>
        <v>533500</v>
      </c>
      <c r="AL4192" s="171"/>
    </row>
    <row r="4193" spans="1:38" ht="15.75" customHeight="1" x14ac:dyDescent="0.25">
      <c r="A4193" s="3">
        <v>2344</v>
      </c>
      <c r="B4193" s="14">
        <f t="shared" si="1071"/>
        <v>2</v>
      </c>
      <c r="C4193" s="9">
        <f>IF(A4193=A4192,C4192,"")</f>
        <v>45609</v>
      </c>
      <c r="D4193" s="3" t="str">
        <f>IF(A4193=A4192,D4192,"")</f>
        <v>Creativity</v>
      </c>
      <c r="E4193" s="14" t="str">
        <f t="shared" si="1069"/>
        <v>2344Creativity2</v>
      </c>
      <c r="J4193" s="14" t="str">
        <f t="shared" si="1064"/>
        <v xml:space="preserve">Desarmar distribucion completa. Cambiar kit, bomba de agua, correa poly-v y liquido refrigerante. Purgado del circuito de refrigeracion. Puesta a punto. Armado total.  </v>
      </c>
      <c r="L4193" s="3">
        <v>1</v>
      </c>
      <c r="M4193" s="10" t="s">
        <v>1920</v>
      </c>
      <c r="N4193" s="3" t="s">
        <v>771</v>
      </c>
      <c r="S4193" s="8"/>
      <c r="T4193" s="11">
        <v>1</v>
      </c>
      <c r="U4193" s="158">
        <v>32231.41</v>
      </c>
      <c r="V4193" s="158">
        <v>6768.59</v>
      </c>
      <c r="W4193" s="76">
        <v>39000</v>
      </c>
      <c r="X4193" s="16">
        <f t="shared" si="1070"/>
        <v>39000</v>
      </c>
      <c r="AC4193" s="18">
        <f t="shared" si="1062"/>
        <v>0</v>
      </c>
      <c r="AD4193" s="19">
        <f t="shared" si="1065"/>
        <v>230000</v>
      </c>
      <c r="AE4193" s="21">
        <f t="shared" si="1072"/>
        <v>0</v>
      </c>
      <c r="AF4193" s="20">
        <f t="shared" si="1066"/>
        <v>0</v>
      </c>
      <c r="AG4193" s="20">
        <f t="shared" si="1067"/>
        <v>0</v>
      </c>
      <c r="AH4193" s="20">
        <f t="shared" si="1068"/>
        <v>0</v>
      </c>
      <c r="AI4193" s="20"/>
      <c r="AJ4193" s="20"/>
      <c r="AK4193" s="20">
        <f t="shared" si="1063"/>
        <v>0</v>
      </c>
      <c r="AL4193" s="171"/>
    </row>
    <row r="4194" spans="1:38" ht="15.75" customHeight="1" x14ac:dyDescent="0.25">
      <c r="A4194" s="3">
        <v>2344</v>
      </c>
      <c r="B4194" s="14">
        <f t="shared" si="1071"/>
        <v>3</v>
      </c>
      <c r="C4194" s="9">
        <f>IF(A4194=A4193,C4193,"")</f>
        <v>45609</v>
      </c>
      <c r="D4194" s="3" t="str">
        <f>IF(A4194=A4193,D4193,"")</f>
        <v>Creativity</v>
      </c>
      <c r="E4194" s="14" t="str">
        <f t="shared" si="1069"/>
        <v>2344Creativity3</v>
      </c>
      <c r="J4194" s="14" t="str">
        <f t="shared" si="1064"/>
        <v xml:space="preserve">Desarmar distribucion completa. Cambiar kit, bomba de agua, correa poly-v y liquido refrigerante. Purgado del circuito de refrigeracion. Puesta a punto. Armado total.   </v>
      </c>
      <c r="L4194" s="3">
        <v>1</v>
      </c>
      <c r="M4194" s="10" t="s">
        <v>1970</v>
      </c>
      <c r="N4194" s="3" t="s">
        <v>771</v>
      </c>
      <c r="S4194" s="8"/>
      <c r="T4194" s="11">
        <v>2</v>
      </c>
      <c r="U4194" s="158">
        <v>14876.04</v>
      </c>
      <c r="V4194" s="158">
        <v>3123.96</v>
      </c>
      <c r="W4194" s="76">
        <v>18000</v>
      </c>
      <c r="X4194" s="16">
        <f t="shared" si="1070"/>
        <v>36000</v>
      </c>
      <c r="AC4194" s="18">
        <f t="shared" si="1062"/>
        <v>0</v>
      </c>
      <c r="AD4194" s="19">
        <f t="shared" si="1065"/>
        <v>230000</v>
      </c>
      <c r="AE4194" s="21">
        <f t="shared" si="1072"/>
        <v>0</v>
      </c>
      <c r="AF4194" s="20">
        <f t="shared" si="1066"/>
        <v>0</v>
      </c>
      <c r="AG4194" s="20">
        <f t="shared" si="1067"/>
        <v>0</v>
      </c>
      <c r="AH4194" s="20">
        <f t="shared" si="1068"/>
        <v>0</v>
      </c>
      <c r="AI4194" s="20"/>
      <c r="AJ4194" s="20"/>
      <c r="AK4194" s="20">
        <f t="shared" si="1063"/>
        <v>0</v>
      </c>
      <c r="AL4194" s="171"/>
    </row>
    <row r="4195" spans="1:38" ht="15.75" customHeight="1" x14ac:dyDescent="0.25">
      <c r="A4195" s="3">
        <v>2344</v>
      </c>
      <c r="B4195" s="14">
        <f t="shared" si="1071"/>
        <v>4</v>
      </c>
      <c r="C4195" s="9">
        <f>IF(A4195=A4194,C4194,"")</f>
        <v>45609</v>
      </c>
      <c r="D4195" s="3" t="str">
        <f>IF(A4195=A4194,D4194,"")</f>
        <v>Creativity</v>
      </c>
      <c r="E4195" s="14" t="str">
        <f t="shared" si="1069"/>
        <v>2344Creativity4</v>
      </c>
      <c r="J4195" s="14" t="str">
        <f t="shared" si="1064"/>
        <v xml:space="preserve">Desarmar distribucion completa. Cambiar kit, bomba de agua, correa poly-v y liquido refrigerante. Purgado del circuito de refrigeracion. Puesta a punto. Armado total.    </v>
      </c>
      <c r="L4195" s="3">
        <v>1</v>
      </c>
      <c r="M4195" s="10" t="s">
        <v>1431</v>
      </c>
      <c r="N4195" s="3" t="s">
        <v>771</v>
      </c>
      <c r="S4195" s="8"/>
      <c r="T4195" s="11">
        <v>1</v>
      </c>
      <c r="U4195" s="158">
        <v>5371.9</v>
      </c>
      <c r="V4195" s="158">
        <v>1128.0999999999999</v>
      </c>
      <c r="W4195" s="76">
        <v>6500</v>
      </c>
      <c r="X4195" s="16">
        <f t="shared" si="1070"/>
        <v>6500</v>
      </c>
      <c r="AC4195" s="18">
        <f t="shared" ref="AC4195:AC4258" si="1073">+AB4195*Y4195</f>
        <v>0</v>
      </c>
      <c r="AD4195" s="19">
        <f t="shared" si="1065"/>
        <v>230000</v>
      </c>
      <c r="AE4195" s="21">
        <f t="shared" si="1072"/>
        <v>0</v>
      </c>
      <c r="AF4195" s="20">
        <f t="shared" si="1066"/>
        <v>0</v>
      </c>
      <c r="AG4195" s="20">
        <f t="shared" si="1067"/>
        <v>0</v>
      </c>
      <c r="AH4195" s="20">
        <f t="shared" si="1068"/>
        <v>0</v>
      </c>
      <c r="AI4195" s="20"/>
      <c r="AJ4195" s="20"/>
      <c r="AK4195" s="20">
        <f t="shared" ref="AK4195:AK4258" si="1074">AH4195+AG4195</f>
        <v>0</v>
      </c>
      <c r="AL4195" s="171"/>
    </row>
    <row r="4196" spans="1:38" ht="15.75" customHeight="1" x14ac:dyDescent="0.25">
      <c r="A4196" s="3">
        <v>2344</v>
      </c>
      <c r="B4196" s="14">
        <f t="shared" si="1071"/>
        <v>5</v>
      </c>
      <c r="C4196" s="9">
        <f>IF(A4196=A4195,C4195,"")</f>
        <v>45609</v>
      </c>
      <c r="D4196" s="3" t="str">
        <f>IF(A4196=A4195,D4195,"")</f>
        <v>Creativity</v>
      </c>
      <c r="E4196" s="14" t="str">
        <f t="shared" si="1069"/>
        <v>2344Creativity5</v>
      </c>
      <c r="J4196" s="14" t="str">
        <f t="shared" si="1064"/>
        <v xml:space="preserve">Desarmar distribucion completa. Cambiar kit, bomba de agua, correa poly-v y liquido refrigerante. Purgado del circuito de refrigeracion. Puesta a punto. Armado total.     </v>
      </c>
      <c r="L4196" s="3">
        <v>1</v>
      </c>
      <c r="M4196" s="10" t="s">
        <v>918</v>
      </c>
      <c r="N4196" s="3" t="s">
        <v>771</v>
      </c>
      <c r="S4196" s="8"/>
      <c r="T4196" s="11">
        <v>1</v>
      </c>
      <c r="U4196" s="158">
        <v>31404.959999999999</v>
      </c>
      <c r="V4196" s="158">
        <v>6595.04</v>
      </c>
      <c r="W4196" s="76">
        <v>38000</v>
      </c>
      <c r="X4196" s="16">
        <f t="shared" si="1070"/>
        <v>38000</v>
      </c>
      <c r="AC4196" s="18">
        <f t="shared" si="1073"/>
        <v>0</v>
      </c>
      <c r="AD4196" s="19">
        <f t="shared" si="1065"/>
        <v>230000</v>
      </c>
      <c r="AE4196" s="21">
        <f t="shared" si="1072"/>
        <v>0</v>
      </c>
      <c r="AF4196" s="20">
        <f t="shared" si="1066"/>
        <v>0</v>
      </c>
      <c r="AG4196" s="20">
        <f t="shared" si="1067"/>
        <v>0</v>
      </c>
      <c r="AH4196" s="20">
        <f t="shared" si="1068"/>
        <v>0</v>
      </c>
      <c r="AI4196" s="20"/>
      <c r="AJ4196" s="20"/>
      <c r="AK4196" s="20">
        <f t="shared" si="1074"/>
        <v>0</v>
      </c>
      <c r="AL4196" s="171"/>
    </row>
    <row r="4197" spans="1:38" ht="15.75" customHeight="1" x14ac:dyDescent="0.25">
      <c r="A4197" s="3">
        <v>2344</v>
      </c>
      <c r="B4197" s="14">
        <f t="shared" si="1071"/>
        <v>6</v>
      </c>
      <c r="C4197" s="9">
        <f>IF(A4197=A4196,C4196,"")</f>
        <v>45609</v>
      </c>
      <c r="D4197" s="3" t="str">
        <f>IF(A4197=A4196,D4196,"")</f>
        <v>Creativity</v>
      </c>
      <c r="E4197" s="14" t="str">
        <f t="shared" si="1069"/>
        <v>2344Creativity6</v>
      </c>
      <c r="J4197" s="14" t="str">
        <f t="shared" si="1064"/>
        <v xml:space="preserve">Desarmar distribucion completa. Cambiar kit, bomba de agua, correa poly-v y liquido refrigerante. Purgado del circuito de refrigeracion. Puesta a punto. Armado total.      </v>
      </c>
      <c r="L4197" s="3">
        <v>1</v>
      </c>
      <c r="M4197" s="10" t="s">
        <v>728</v>
      </c>
      <c r="N4197" s="3" t="s">
        <v>771</v>
      </c>
      <c r="S4197" s="8"/>
      <c r="T4197" s="11">
        <v>4</v>
      </c>
      <c r="U4197" s="158">
        <v>11570.25</v>
      </c>
      <c r="V4197" s="158">
        <v>2429.75</v>
      </c>
      <c r="W4197" s="76">
        <v>14000</v>
      </c>
      <c r="X4197" s="16">
        <f t="shared" si="1070"/>
        <v>56000</v>
      </c>
      <c r="AC4197" s="18">
        <f t="shared" si="1073"/>
        <v>0</v>
      </c>
      <c r="AD4197" s="19">
        <f t="shared" si="1065"/>
        <v>230000</v>
      </c>
      <c r="AE4197" s="21">
        <f t="shared" si="1072"/>
        <v>0</v>
      </c>
      <c r="AF4197" s="20">
        <f t="shared" si="1066"/>
        <v>0</v>
      </c>
      <c r="AG4197" s="20">
        <f t="shared" si="1067"/>
        <v>0</v>
      </c>
      <c r="AH4197" s="20">
        <f t="shared" si="1068"/>
        <v>0</v>
      </c>
      <c r="AI4197" s="20"/>
      <c r="AJ4197" s="20"/>
      <c r="AK4197" s="20">
        <f t="shared" si="1074"/>
        <v>0</v>
      </c>
      <c r="AL4197" s="171"/>
    </row>
    <row r="4198" spans="1:38" ht="15.75" customHeight="1" x14ac:dyDescent="0.25">
      <c r="A4198" s="3">
        <v>2345</v>
      </c>
      <c r="B4198" s="14">
        <f t="shared" si="1071"/>
        <v>1</v>
      </c>
      <c r="C4198" s="9">
        <v>45609</v>
      </c>
      <c r="D4198" s="3" t="s">
        <v>4441</v>
      </c>
      <c r="E4198" s="14" t="str">
        <f t="shared" si="1069"/>
        <v>2345Moretti Delia1</v>
      </c>
      <c r="F4198" s="119" t="s">
        <v>4442</v>
      </c>
      <c r="G4198" s="119" t="s">
        <v>2385</v>
      </c>
      <c r="I4198" s="10" t="s">
        <v>4635</v>
      </c>
      <c r="J4198" s="14" t="str">
        <f t="shared" si="1064"/>
        <v>Cambiar ambos fuelles topes de amortiguadores delanteros.</v>
      </c>
      <c r="S4198" s="8"/>
      <c r="W4198" s="76"/>
      <c r="X4198" s="16">
        <f t="shared" si="1070"/>
        <v>0</v>
      </c>
      <c r="AC4198" s="18">
        <f t="shared" si="1073"/>
        <v>0</v>
      </c>
      <c r="AD4198" s="19">
        <f t="shared" si="1065"/>
        <v>0</v>
      </c>
      <c r="AE4198" s="21">
        <f t="shared" si="1072"/>
        <v>0</v>
      </c>
      <c r="AF4198" s="20">
        <f t="shared" si="1066"/>
        <v>0</v>
      </c>
      <c r="AG4198" s="20">
        <f t="shared" si="1067"/>
        <v>0</v>
      </c>
      <c r="AH4198" s="20">
        <f t="shared" si="1068"/>
        <v>0</v>
      </c>
      <c r="AI4198" s="20"/>
      <c r="AJ4198" s="20"/>
      <c r="AK4198" s="20">
        <f t="shared" si="1074"/>
        <v>0</v>
      </c>
      <c r="AL4198" s="171"/>
    </row>
    <row r="4199" spans="1:38" ht="15.75" customHeight="1" x14ac:dyDescent="0.25">
      <c r="A4199" s="3">
        <v>2345</v>
      </c>
      <c r="B4199" s="14">
        <f t="shared" si="1071"/>
        <v>2</v>
      </c>
      <c r="C4199" s="9">
        <f>IF(A4199=A4198,C4198,"")</f>
        <v>45609</v>
      </c>
      <c r="D4199" s="3" t="str">
        <f>IF(A4199=A4198,D4198,"")</f>
        <v>Moretti Delia</v>
      </c>
      <c r="E4199" s="14" t="str">
        <f t="shared" si="1069"/>
        <v>2345Moretti Delia2</v>
      </c>
      <c r="J4199" s="14" t="str">
        <f t="shared" ref="J4199:J4262" si="1075">IF(A4199=A4198,CONCATENATE(J4198," ",I4199),I4199)</f>
        <v xml:space="preserve">Cambiar ambos fuelles topes de amortiguadores delanteros. </v>
      </c>
      <c r="S4199" s="8"/>
      <c r="W4199" s="76"/>
      <c r="X4199" s="16">
        <f t="shared" si="1070"/>
        <v>0</v>
      </c>
      <c r="AC4199" s="18">
        <f t="shared" si="1073"/>
        <v>0</v>
      </c>
      <c r="AD4199" s="19">
        <f t="shared" si="1065"/>
        <v>0</v>
      </c>
      <c r="AE4199" s="21">
        <f t="shared" si="1072"/>
        <v>0</v>
      </c>
      <c r="AF4199" s="20">
        <f t="shared" si="1066"/>
        <v>0</v>
      </c>
      <c r="AG4199" s="20">
        <f t="shared" si="1067"/>
        <v>0</v>
      </c>
      <c r="AH4199" s="20">
        <f t="shared" si="1068"/>
        <v>0</v>
      </c>
      <c r="AI4199" s="20"/>
      <c r="AJ4199" s="20"/>
      <c r="AK4199" s="20">
        <f t="shared" si="1074"/>
        <v>0</v>
      </c>
      <c r="AL4199" s="171"/>
    </row>
    <row r="4200" spans="1:38" ht="15.75" customHeight="1" x14ac:dyDescent="0.25">
      <c r="A4200" s="3">
        <v>2346</v>
      </c>
      <c r="B4200" s="14">
        <f t="shared" si="1071"/>
        <v>1</v>
      </c>
      <c r="C4200" s="9">
        <v>45610</v>
      </c>
      <c r="D4200" s="3" t="s">
        <v>4637</v>
      </c>
      <c r="E4200" s="14" t="str">
        <f t="shared" si="1069"/>
        <v>2346Flores Juani1</v>
      </c>
      <c r="F4200" s="119" t="s">
        <v>907</v>
      </c>
      <c r="G4200" s="119" t="s">
        <v>4478</v>
      </c>
      <c r="H4200" s="119">
        <v>178619</v>
      </c>
      <c r="I4200" s="10" t="s">
        <v>4640</v>
      </c>
      <c r="J4200" s="14" t="str">
        <f t="shared" si="1075"/>
        <v>Control general del vehiculo. Desarmar distribucion completa. Cambiar kit, bomba de agua, correa poly-v, polea tensora de correa poly-v, reten arbol de levas y liquido refrigerante. Purgado del circuito de refrigeracion. Puesta a punto. Armado total. Cambiar escobilla limpia parabrisas trasera. Control del tren delantero. Cambiar bieleta de barra estabilizadora lado derecho.</v>
      </c>
      <c r="K4200" s="3" t="s">
        <v>2390</v>
      </c>
      <c r="L4200" s="3">
        <v>1</v>
      </c>
      <c r="M4200" s="10" t="s">
        <v>1902</v>
      </c>
      <c r="N4200" s="3" t="s">
        <v>734</v>
      </c>
      <c r="S4200" s="8"/>
      <c r="T4200" s="11">
        <v>1</v>
      </c>
      <c r="U4200" s="158">
        <v>112396.7</v>
      </c>
      <c r="V4200" s="158">
        <v>23603.3</v>
      </c>
      <c r="W4200" s="76">
        <v>136000</v>
      </c>
      <c r="X4200" s="16">
        <f t="shared" si="1070"/>
        <v>136000</v>
      </c>
      <c r="Y4200" s="3">
        <v>1</v>
      </c>
      <c r="Z4200" s="114">
        <v>206611.57</v>
      </c>
      <c r="AA4200" s="114">
        <v>43388.43</v>
      </c>
      <c r="AB4200" s="4">
        <v>250000</v>
      </c>
      <c r="AC4200" s="18">
        <f t="shared" si="1073"/>
        <v>250000</v>
      </c>
      <c r="AD4200" s="19">
        <f t="shared" si="1065"/>
        <v>250000</v>
      </c>
      <c r="AE4200" s="21">
        <f t="shared" si="1072"/>
        <v>0</v>
      </c>
      <c r="AF4200" s="20">
        <f t="shared" si="1066"/>
        <v>6000</v>
      </c>
      <c r="AG4200" s="20">
        <f t="shared" si="1067"/>
        <v>305000</v>
      </c>
      <c r="AH4200" s="20">
        <f t="shared" si="1068"/>
        <v>250000</v>
      </c>
      <c r="AI4200" s="20"/>
      <c r="AJ4200" s="20"/>
      <c r="AK4200" s="20">
        <f t="shared" si="1074"/>
        <v>555000</v>
      </c>
      <c r="AL4200" s="171"/>
    </row>
    <row r="4201" spans="1:38" ht="15.75" customHeight="1" x14ac:dyDescent="0.25">
      <c r="A4201" s="3">
        <v>2346</v>
      </c>
      <c r="B4201" s="14">
        <f t="shared" si="1071"/>
        <v>2</v>
      </c>
      <c r="C4201" s="9">
        <f t="shared" ref="C4201:C4207" si="1076">IF(A4201=A4200,C4200,"")</f>
        <v>45610</v>
      </c>
      <c r="D4201" s="3" t="str">
        <f t="shared" ref="D4201:D4207" si="1077">IF(A4201=A4200,D4200,"")</f>
        <v>Flores Juani</v>
      </c>
      <c r="E4201" s="14" t="str">
        <f t="shared" si="1069"/>
        <v>2346Flores Juani2</v>
      </c>
      <c r="J4201" s="14" t="str">
        <f t="shared" si="1075"/>
        <v xml:space="preserve">Control general del vehiculo. Desarmar distribucion completa. Cambiar kit, bomba de agua, correa poly-v, polea tensora de correa poly-v, reten arbol de levas y liquido refrigerante. Purgado del circuito de refrigeracion. Puesta a punto. Armado total. Cambiar escobilla limpia parabrisas trasera. Control del tren delantero. Cambiar bieleta de barra estabilizadora lado derecho. </v>
      </c>
      <c r="L4201" s="3">
        <v>1</v>
      </c>
      <c r="M4201" s="10" t="s">
        <v>1920</v>
      </c>
      <c r="N4201" s="3" t="s">
        <v>734</v>
      </c>
      <c r="S4201" s="8"/>
      <c r="T4201" s="11">
        <v>1</v>
      </c>
      <c r="U4201" s="158">
        <v>26446.28</v>
      </c>
      <c r="V4201" s="158">
        <v>5553.72</v>
      </c>
      <c r="W4201" s="76">
        <v>32000</v>
      </c>
      <c r="X4201" s="16">
        <f t="shared" si="1070"/>
        <v>32000</v>
      </c>
      <c r="AC4201" s="18">
        <f t="shared" si="1073"/>
        <v>0</v>
      </c>
      <c r="AD4201" s="19">
        <f t="shared" si="1065"/>
        <v>250000</v>
      </c>
      <c r="AE4201" s="21">
        <f t="shared" si="1072"/>
        <v>0</v>
      </c>
      <c r="AF4201" s="20">
        <f t="shared" si="1066"/>
        <v>0</v>
      </c>
      <c r="AG4201" s="20">
        <f t="shared" si="1067"/>
        <v>0</v>
      </c>
      <c r="AH4201" s="20">
        <f t="shared" si="1068"/>
        <v>0</v>
      </c>
      <c r="AI4201" s="20"/>
      <c r="AJ4201" s="20"/>
      <c r="AK4201" s="20">
        <f t="shared" si="1074"/>
        <v>0</v>
      </c>
      <c r="AL4201" s="171"/>
    </row>
    <row r="4202" spans="1:38" ht="15.75" customHeight="1" x14ac:dyDescent="0.25">
      <c r="A4202" s="3">
        <v>2346</v>
      </c>
      <c r="B4202" s="14">
        <f t="shared" si="1071"/>
        <v>3</v>
      </c>
      <c r="C4202" s="9">
        <f t="shared" si="1076"/>
        <v>45610</v>
      </c>
      <c r="D4202" s="3" t="str">
        <f t="shared" si="1077"/>
        <v>Flores Juani</v>
      </c>
      <c r="E4202" s="14" t="str">
        <f t="shared" si="1069"/>
        <v>2346Flores Juani3</v>
      </c>
      <c r="J4202" s="14" t="str">
        <f t="shared" si="1075"/>
        <v xml:space="preserve">Control general del vehiculo. Desarmar distribucion completa. Cambiar kit, bomba de agua, correa poly-v, polea tensora de correa poly-v, reten arbol de levas y liquido refrigerante. Purgado del circuito de refrigeracion. Puesta a punto. Armado total. Cambiar escobilla limpia parabrisas trasera. Control del tren delantero. Cambiar bieleta de barra estabilizadora lado derecho.  </v>
      </c>
      <c r="L4202" s="3">
        <v>1</v>
      </c>
      <c r="M4202" s="10" t="s">
        <v>1970</v>
      </c>
      <c r="N4202" s="3" t="s">
        <v>771</v>
      </c>
      <c r="S4202" s="8"/>
      <c r="T4202" s="11">
        <v>2</v>
      </c>
      <c r="U4202" s="158">
        <v>14876.04</v>
      </c>
      <c r="V4202" s="158">
        <v>3123.96</v>
      </c>
      <c r="W4202" s="76">
        <v>18000</v>
      </c>
      <c r="X4202" s="16">
        <f t="shared" si="1070"/>
        <v>36000</v>
      </c>
      <c r="AC4202" s="18">
        <f t="shared" si="1073"/>
        <v>0</v>
      </c>
      <c r="AD4202" s="19">
        <f t="shared" si="1065"/>
        <v>250000</v>
      </c>
      <c r="AE4202" s="21">
        <f t="shared" si="1072"/>
        <v>0</v>
      </c>
      <c r="AF4202" s="20">
        <f t="shared" si="1066"/>
        <v>0</v>
      </c>
      <c r="AG4202" s="20">
        <f t="shared" si="1067"/>
        <v>0</v>
      </c>
      <c r="AH4202" s="20">
        <f t="shared" si="1068"/>
        <v>0</v>
      </c>
      <c r="AI4202" s="20"/>
      <c r="AJ4202" s="20"/>
      <c r="AK4202" s="20">
        <f t="shared" si="1074"/>
        <v>0</v>
      </c>
      <c r="AL4202" s="171"/>
    </row>
    <row r="4203" spans="1:38" ht="15.75" customHeight="1" x14ac:dyDescent="0.25">
      <c r="A4203" s="3">
        <v>2346</v>
      </c>
      <c r="B4203" s="14">
        <f t="shared" si="1071"/>
        <v>4</v>
      </c>
      <c r="C4203" s="9">
        <f t="shared" si="1076"/>
        <v>45610</v>
      </c>
      <c r="D4203" s="3" t="str">
        <f t="shared" si="1077"/>
        <v>Flores Juani</v>
      </c>
      <c r="E4203" s="14" t="str">
        <f t="shared" si="1069"/>
        <v>2346Flores Juani4</v>
      </c>
      <c r="J4203" s="14" t="str">
        <f t="shared" si="1075"/>
        <v xml:space="preserve">Control general del vehiculo. Desarmar distribucion completa. Cambiar kit, bomba de agua, correa poly-v, polea tensora de correa poly-v, reten arbol de levas y liquido refrigerante. Purgado del circuito de refrigeracion. Puesta a punto. Armado total. Cambiar escobilla limpia parabrisas trasera. Control del tren delantero. Cambiar bieleta de barra estabilizadora lado derecho.   </v>
      </c>
      <c r="L4203" s="3">
        <v>1</v>
      </c>
      <c r="M4203" s="10" t="s">
        <v>1431</v>
      </c>
      <c r="N4203" s="3" t="s">
        <v>771</v>
      </c>
      <c r="S4203" s="8"/>
      <c r="T4203" s="11">
        <v>1</v>
      </c>
      <c r="U4203" s="158">
        <v>5371.9</v>
      </c>
      <c r="V4203" s="158">
        <v>1128.0999999999999</v>
      </c>
      <c r="W4203" s="76">
        <v>6500</v>
      </c>
      <c r="X4203" s="16">
        <f t="shared" si="1070"/>
        <v>6500</v>
      </c>
      <c r="AC4203" s="18">
        <f t="shared" si="1073"/>
        <v>0</v>
      </c>
      <c r="AD4203" s="19">
        <f t="shared" si="1065"/>
        <v>250000</v>
      </c>
      <c r="AE4203" s="21">
        <f t="shared" si="1072"/>
        <v>0</v>
      </c>
      <c r="AF4203" s="20">
        <f t="shared" si="1066"/>
        <v>0</v>
      </c>
      <c r="AG4203" s="20">
        <f t="shared" si="1067"/>
        <v>0</v>
      </c>
      <c r="AH4203" s="20">
        <f t="shared" si="1068"/>
        <v>0</v>
      </c>
      <c r="AI4203" s="20"/>
      <c r="AJ4203" s="20"/>
      <c r="AK4203" s="20">
        <f t="shared" si="1074"/>
        <v>0</v>
      </c>
      <c r="AL4203" s="171"/>
    </row>
    <row r="4204" spans="1:38" ht="15.75" customHeight="1" x14ac:dyDescent="0.25">
      <c r="A4204" s="3">
        <v>2346</v>
      </c>
      <c r="B4204" s="14">
        <f t="shared" si="1071"/>
        <v>5</v>
      </c>
      <c r="C4204" s="9">
        <f t="shared" si="1076"/>
        <v>45610</v>
      </c>
      <c r="D4204" s="3" t="str">
        <f t="shared" si="1077"/>
        <v>Flores Juani</v>
      </c>
      <c r="E4204" s="14" t="str">
        <f t="shared" si="1069"/>
        <v>2346Flores Juani5</v>
      </c>
      <c r="J4204" s="14" t="str">
        <f t="shared" si="1075"/>
        <v xml:space="preserve">Control general del vehiculo. Desarmar distribucion completa. Cambiar kit, bomba de agua, correa poly-v, polea tensora de correa poly-v, reten arbol de levas y liquido refrigerante. Purgado del circuito de refrigeracion. Puesta a punto. Armado total. Cambiar escobilla limpia parabrisas trasera. Control del tren delantero. Cambiar bieleta de barra estabilizadora lado derecho.    </v>
      </c>
      <c r="L4204" s="3">
        <v>1</v>
      </c>
      <c r="M4204" s="10" t="s">
        <v>3448</v>
      </c>
      <c r="N4204" s="3" t="s">
        <v>4467</v>
      </c>
      <c r="Q4204" s="7">
        <v>6000</v>
      </c>
      <c r="S4204" s="8"/>
      <c r="T4204" s="11">
        <v>1</v>
      </c>
      <c r="U4204" s="158">
        <v>8264.4699999999993</v>
      </c>
      <c r="V4204" s="158">
        <v>1735.53</v>
      </c>
      <c r="W4204" s="76">
        <v>10000</v>
      </c>
      <c r="X4204" s="16">
        <f t="shared" si="1070"/>
        <v>10000</v>
      </c>
      <c r="AC4204" s="18">
        <f t="shared" si="1073"/>
        <v>0</v>
      </c>
      <c r="AD4204" s="19">
        <f t="shared" si="1065"/>
        <v>250000</v>
      </c>
      <c r="AE4204" s="21">
        <f t="shared" si="1072"/>
        <v>6000</v>
      </c>
      <c r="AF4204" s="20">
        <f t="shared" si="1066"/>
        <v>0</v>
      </c>
      <c r="AG4204" s="20">
        <f t="shared" si="1067"/>
        <v>0</v>
      </c>
      <c r="AH4204" s="20">
        <f t="shared" si="1068"/>
        <v>0</v>
      </c>
      <c r="AI4204" s="20"/>
      <c r="AJ4204" s="20"/>
      <c r="AK4204" s="20">
        <f t="shared" si="1074"/>
        <v>0</v>
      </c>
      <c r="AL4204" s="171"/>
    </row>
    <row r="4205" spans="1:38" ht="15.75" customHeight="1" x14ac:dyDescent="0.25">
      <c r="A4205" s="3">
        <v>2346</v>
      </c>
      <c r="B4205" s="14">
        <f t="shared" si="1071"/>
        <v>6</v>
      </c>
      <c r="C4205" s="9">
        <f t="shared" si="1076"/>
        <v>45610</v>
      </c>
      <c r="D4205" s="3" t="str">
        <f t="shared" si="1077"/>
        <v>Flores Juani</v>
      </c>
      <c r="E4205" s="14" t="str">
        <f t="shared" si="1069"/>
        <v>2346Flores Juani6</v>
      </c>
      <c r="J4205" s="14" t="str">
        <f t="shared" si="1075"/>
        <v xml:space="preserve">Control general del vehiculo. Desarmar distribucion completa. Cambiar kit, bomba de agua, correa poly-v, polea tensora de correa poly-v, reten arbol de levas y liquido refrigerante. Purgado del circuito de refrigeracion. Puesta a punto. Armado total. Cambiar escobilla limpia parabrisas trasera. Control del tren delantero. Cambiar bieleta de barra estabilizadora lado derecho.     </v>
      </c>
      <c r="L4205" s="3">
        <v>1</v>
      </c>
      <c r="M4205" s="10" t="s">
        <v>2158</v>
      </c>
      <c r="N4205" s="3" t="s">
        <v>2484</v>
      </c>
      <c r="S4205" s="8"/>
      <c r="T4205" s="11">
        <v>1</v>
      </c>
      <c r="U4205" s="158">
        <v>19834.71</v>
      </c>
      <c r="V4205" s="158">
        <v>4165.29</v>
      </c>
      <c r="W4205" s="76">
        <v>24000</v>
      </c>
      <c r="X4205" s="16">
        <f t="shared" si="1070"/>
        <v>24000</v>
      </c>
      <c r="AC4205" s="18">
        <f t="shared" si="1073"/>
        <v>0</v>
      </c>
      <c r="AD4205" s="19">
        <f t="shared" si="1065"/>
        <v>250000</v>
      </c>
      <c r="AE4205" s="21">
        <f t="shared" si="1072"/>
        <v>0</v>
      </c>
      <c r="AF4205" s="20">
        <f t="shared" si="1066"/>
        <v>0</v>
      </c>
      <c r="AG4205" s="20">
        <f t="shared" si="1067"/>
        <v>0</v>
      </c>
      <c r="AH4205" s="20">
        <f t="shared" si="1068"/>
        <v>0</v>
      </c>
      <c r="AI4205" s="20"/>
      <c r="AJ4205" s="20"/>
      <c r="AK4205" s="20">
        <f t="shared" si="1074"/>
        <v>0</v>
      </c>
      <c r="AL4205" s="171"/>
    </row>
    <row r="4206" spans="1:38" ht="15.75" customHeight="1" x14ac:dyDescent="0.25">
      <c r="A4206" s="3">
        <v>2346</v>
      </c>
      <c r="B4206" s="14">
        <f t="shared" si="1071"/>
        <v>7</v>
      </c>
      <c r="C4206" s="9">
        <f t="shared" si="1076"/>
        <v>45610</v>
      </c>
      <c r="D4206" s="3" t="str">
        <f t="shared" si="1077"/>
        <v>Flores Juani</v>
      </c>
      <c r="E4206" s="14" t="str">
        <f t="shared" si="1069"/>
        <v>2346Flores Juani7</v>
      </c>
      <c r="J4206" s="14" t="str">
        <f t="shared" si="1075"/>
        <v xml:space="preserve">Control general del vehiculo. Desarmar distribucion completa. Cambiar kit, bomba de agua, correa poly-v, polea tensora de correa poly-v, reten arbol de levas y liquido refrigerante. Purgado del circuito de refrigeracion. Puesta a punto. Armado total. Cambiar escobilla limpia parabrisas trasera. Control del tren delantero. Cambiar bieleta de barra estabilizadora lado derecho.      </v>
      </c>
      <c r="L4206" s="3">
        <v>1</v>
      </c>
      <c r="M4206" s="10" t="s">
        <v>4638</v>
      </c>
      <c r="N4206" s="3" t="s">
        <v>734</v>
      </c>
      <c r="S4206" s="8"/>
      <c r="T4206" s="11">
        <v>1</v>
      </c>
      <c r="U4206" s="158">
        <v>10330.58</v>
      </c>
      <c r="V4206" s="158">
        <v>2169.42</v>
      </c>
      <c r="W4206" s="76">
        <v>12500</v>
      </c>
      <c r="X4206" s="16">
        <f t="shared" si="1070"/>
        <v>12500</v>
      </c>
      <c r="AC4206" s="18">
        <f t="shared" si="1073"/>
        <v>0</v>
      </c>
      <c r="AD4206" s="19">
        <f t="shared" si="1065"/>
        <v>250000</v>
      </c>
      <c r="AE4206" s="21">
        <f t="shared" si="1072"/>
        <v>0</v>
      </c>
      <c r="AF4206" s="20">
        <f t="shared" si="1066"/>
        <v>0</v>
      </c>
      <c r="AG4206" s="20">
        <f t="shared" si="1067"/>
        <v>0</v>
      </c>
      <c r="AH4206" s="20">
        <f t="shared" si="1068"/>
        <v>0</v>
      </c>
      <c r="AI4206" s="20"/>
      <c r="AJ4206" s="20"/>
      <c r="AK4206" s="20">
        <f t="shared" si="1074"/>
        <v>0</v>
      </c>
      <c r="AL4206" s="171"/>
    </row>
    <row r="4207" spans="1:38" ht="15.75" customHeight="1" x14ac:dyDescent="0.25">
      <c r="A4207" s="3">
        <v>2346</v>
      </c>
      <c r="B4207" s="14">
        <f t="shared" si="1071"/>
        <v>8</v>
      </c>
      <c r="C4207" s="9">
        <f t="shared" si="1076"/>
        <v>45610</v>
      </c>
      <c r="D4207" s="3" t="str">
        <f t="shared" si="1077"/>
        <v>Flores Juani</v>
      </c>
      <c r="E4207" s="14" t="str">
        <f t="shared" si="1069"/>
        <v>2346Flores Juani8</v>
      </c>
      <c r="J4207" s="14" t="str">
        <f t="shared" si="1075"/>
        <v xml:space="preserve">Control general del vehiculo. Desarmar distribucion completa. Cambiar kit, bomba de agua, correa poly-v, polea tensora de correa poly-v, reten arbol de levas y liquido refrigerante. Purgado del circuito de refrigeracion. Puesta a punto. Armado total. Cambiar escobilla limpia parabrisas trasera. Control del tren delantero. Cambiar bieleta de barra estabilizadora lado derecho.       </v>
      </c>
      <c r="L4207" s="3">
        <v>1</v>
      </c>
      <c r="M4207" s="10" t="s">
        <v>4639</v>
      </c>
      <c r="N4207" s="3" t="s">
        <v>734</v>
      </c>
      <c r="S4207" s="8"/>
      <c r="T4207" s="11">
        <v>1</v>
      </c>
      <c r="U4207" s="158">
        <v>39669.43</v>
      </c>
      <c r="V4207" s="158">
        <v>8330.57</v>
      </c>
      <c r="W4207" s="76">
        <v>48000</v>
      </c>
      <c r="X4207" s="16">
        <f t="shared" si="1070"/>
        <v>48000</v>
      </c>
      <c r="AC4207" s="18">
        <f t="shared" si="1073"/>
        <v>0</v>
      </c>
      <c r="AD4207" s="19">
        <f t="shared" si="1065"/>
        <v>250000</v>
      </c>
      <c r="AE4207" s="21">
        <f t="shared" si="1072"/>
        <v>0</v>
      </c>
      <c r="AF4207" s="20">
        <f t="shared" si="1066"/>
        <v>0</v>
      </c>
      <c r="AG4207" s="20">
        <f t="shared" si="1067"/>
        <v>0</v>
      </c>
      <c r="AH4207" s="20">
        <f t="shared" si="1068"/>
        <v>0</v>
      </c>
      <c r="AI4207" s="20"/>
      <c r="AJ4207" s="20"/>
      <c r="AK4207" s="20">
        <f t="shared" si="1074"/>
        <v>0</v>
      </c>
      <c r="AL4207" s="171"/>
    </row>
    <row r="4208" spans="1:38" ht="15.75" customHeight="1" x14ac:dyDescent="0.25">
      <c r="A4208" s="3">
        <v>2347</v>
      </c>
      <c r="B4208" s="14">
        <f t="shared" si="1071"/>
        <v>1</v>
      </c>
      <c r="C4208" s="9">
        <v>45610</v>
      </c>
      <c r="D4208" s="3" t="s">
        <v>1198</v>
      </c>
      <c r="E4208" s="14" t="str">
        <f t="shared" si="1069"/>
        <v>2347Flores Carlos1</v>
      </c>
      <c r="F4208" s="119" t="s">
        <v>4463</v>
      </c>
      <c r="G4208" s="119" t="s">
        <v>1954</v>
      </c>
      <c r="I4208" s="10" t="s">
        <v>4641</v>
      </c>
      <c r="J4208" s="14" t="str">
        <f t="shared" si="1075"/>
        <v>Desarmar ambos frenos traseros. Reparar con cintas nuevas. Hacer rectificar campanas. Armado total. Regulacion de freno de mano.</v>
      </c>
      <c r="K4208" s="3" t="s">
        <v>1665</v>
      </c>
      <c r="L4208" s="3">
        <v>1</v>
      </c>
      <c r="M4208" s="10" t="s">
        <v>4013</v>
      </c>
      <c r="N4208" s="3" t="s">
        <v>4014</v>
      </c>
      <c r="O4208" s="158">
        <v>107438.02</v>
      </c>
      <c r="P4208" s="158">
        <v>22561.98</v>
      </c>
      <c r="Q4208" s="7">
        <v>130000</v>
      </c>
      <c r="S4208" s="8"/>
      <c r="T4208" s="11">
        <v>1</v>
      </c>
      <c r="U4208" s="158">
        <v>115702.48</v>
      </c>
      <c r="V4208" s="158">
        <v>24297.52</v>
      </c>
      <c r="W4208" s="76">
        <v>140000</v>
      </c>
      <c r="X4208" s="16">
        <f t="shared" si="1070"/>
        <v>140000</v>
      </c>
      <c r="Y4208" s="3">
        <v>1</v>
      </c>
      <c r="Z4208" s="114">
        <v>115702.48</v>
      </c>
      <c r="AA4208" s="114">
        <v>24297.52</v>
      </c>
      <c r="AB4208" s="4">
        <v>140000</v>
      </c>
      <c r="AC4208" s="18">
        <f t="shared" si="1073"/>
        <v>140000</v>
      </c>
      <c r="AD4208" s="19">
        <f t="shared" si="1065"/>
        <v>140000</v>
      </c>
      <c r="AE4208" s="21">
        <f t="shared" si="1072"/>
        <v>130000</v>
      </c>
      <c r="AF4208" s="20">
        <f t="shared" si="1066"/>
        <v>130000</v>
      </c>
      <c r="AG4208" s="20">
        <f t="shared" si="1067"/>
        <v>140000</v>
      </c>
      <c r="AH4208" s="20">
        <f t="shared" si="1068"/>
        <v>140000</v>
      </c>
      <c r="AI4208" s="20"/>
      <c r="AJ4208" s="20"/>
      <c r="AK4208" s="20">
        <f t="shared" si="1074"/>
        <v>280000</v>
      </c>
      <c r="AL4208" s="171"/>
    </row>
    <row r="4209" spans="1:38" ht="15.75" customHeight="1" x14ac:dyDescent="0.25">
      <c r="A4209" s="3">
        <v>2347</v>
      </c>
      <c r="B4209" s="14">
        <f t="shared" si="1071"/>
        <v>2</v>
      </c>
      <c r="C4209" s="9">
        <f>IF(A4209=A4208,C4208,"")</f>
        <v>45610</v>
      </c>
      <c r="D4209" s="3" t="str">
        <f>IF(A4209=A4208,D4208,"")</f>
        <v>Flores Carlos</v>
      </c>
      <c r="E4209" s="14" t="str">
        <f t="shared" si="1069"/>
        <v>2347Flores Carlos2</v>
      </c>
      <c r="J4209" s="14" t="str">
        <f t="shared" si="1075"/>
        <v xml:space="preserve">Desarmar ambos frenos traseros. Reparar con cintas nuevas. Hacer rectificar campanas. Armado total. Regulacion de freno de mano. </v>
      </c>
      <c r="S4209" s="8"/>
      <c r="W4209" s="76"/>
      <c r="X4209" s="16">
        <f t="shared" si="1070"/>
        <v>0</v>
      </c>
      <c r="AC4209" s="18">
        <f t="shared" si="1073"/>
        <v>0</v>
      </c>
      <c r="AD4209" s="19">
        <f t="shared" ref="AD4209:AD4272" si="1078">IF(A4209=A4208,AD4208+AC4209,AC4209)</f>
        <v>140000</v>
      </c>
      <c r="AE4209" s="21">
        <f t="shared" si="1072"/>
        <v>0</v>
      </c>
      <c r="AF4209" s="20">
        <f t="shared" ref="AF4209:AF4272" si="1079">IF(A4209=A4208,0,(SUMIF($A$3:$A$999956,A4209,$Q$3:$Q$999956)))+IF(A4209=A4208,0,(SUMIF($A$3:$A$999956,A4209,$R$3:$R$999956)))</f>
        <v>0</v>
      </c>
      <c r="AG4209" s="20">
        <f t="shared" ref="AG4209:AG4272" si="1080">IF(A4209=A4208,0,(SUMIF($A$3:$A$999956,A4209,($X$3:$X$999956))))</f>
        <v>0</v>
      </c>
      <c r="AH4209" s="20">
        <f t="shared" ref="AH4209:AH4272" si="1081">IF(A4209=A4208,0,(SUMIF($A$3:$A$999956,A4209,($AC$3:$AC$999956))))</f>
        <v>0</v>
      </c>
      <c r="AI4209" s="20"/>
      <c r="AJ4209" s="20"/>
      <c r="AK4209" s="20">
        <f t="shared" si="1074"/>
        <v>0</v>
      </c>
      <c r="AL4209" s="171"/>
    </row>
    <row r="4210" spans="1:38" ht="15.75" customHeight="1" x14ac:dyDescent="0.25">
      <c r="A4210" s="3">
        <v>2348</v>
      </c>
      <c r="B4210" s="14">
        <f t="shared" si="1071"/>
        <v>1</v>
      </c>
      <c r="C4210" s="9">
        <v>45611</v>
      </c>
      <c r="D4210" s="3" t="s">
        <v>2664</v>
      </c>
      <c r="E4210" s="14" t="str">
        <f t="shared" si="1069"/>
        <v>2348Wiesek Susana1</v>
      </c>
      <c r="F4210" s="119" t="s">
        <v>823</v>
      </c>
      <c r="G4210" s="119" t="s">
        <v>4306</v>
      </c>
      <c r="I4210" s="10" t="s">
        <v>4642</v>
      </c>
      <c r="J4210" s="14" t="str">
        <f t="shared" si="1075"/>
        <v>Sacar aforador de tanque de combustible. Cambiar bomba de nafta. Armado total. Cambiar sonda lambda. Escaneo del vehiculo. Control de presion de nafta. Borrado de errores.</v>
      </c>
      <c r="K4210" s="3" t="s">
        <v>1665</v>
      </c>
      <c r="L4210" s="3">
        <v>1</v>
      </c>
      <c r="M4210" s="10" t="s">
        <v>4643</v>
      </c>
      <c r="N4210" s="3" t="s">
        <v>3164</v>
      </c>
      <c r="O4210" s="158">
        <v>32013.01</v>
      </c>
      <c r="P4210" s="158">
        <v>6722.73</v>
      </c>
      <c r="Q4210" s="7">
        <v>38735.75</v>
      </c>
      <c r="S4210" s="8"/>
      <c r="T4210" s="11">
        <v>1</v>
      </c>
      <c r="U4210" s="158">
        <v>38016.53</v>
      </c>
      <c r="V4210" s="158">
        <v>7983.47</v>
      </c>
      <c r="W4210" s="76">
        <v>46000</v>
      </c>
      <c r="X4210" s="16">
        <f t="shared" si="1070"/>
        <v>46000</v>
      </c>
      <c r="Y4210" s="3">
        <v>1</v>
      </c>
      <c r="Z4210" s="114">
        <v>165289.26</v>
      </c>
      <c r="AA4210" s="114">
        <v>34710.74</v>
      </c>
      <c r="AB4210" s="4">
        <v>200000</v>
      </c>
      <c r="AC4210" s="18">
        <f t="shared" si="1073"/>
        <v>200000</v>
      </c>
      <c r="AD4210" s="19">
        <f t="shared" si="1078"/>
        <v>200000</v>
      </c>
      <c r="AE4210" s="21">
        <f t="shared" si="1072"/>
        <v>38735.75</v>
      </c>
      <c r="AF4210" s="20">
        <f t="shared" si="1079"/>
        <v>38735.75</v>
      </c>
      <c r="AG4210" s="20">
        <f t="shared" si="1080"/>
        <v>84000</v>
      </c>
      <c r="AH4210" s="20">
        <f t="shared" si="1081"/>
        <v>200000</v>
      </c>
      <c r="AI4210" s="20"/>
      <c r="AJ4210" s="20"/>
      <c r="AK4210" s="20">
        <f t="shared" si="1074"/>
        <v>284000</v>
      </c>
      <c r="AL4210" s="171"/>
    </row>
    <row r="4211" spans="1:38" ht="15.75" customHeight="1" x14ac:dyDescent="0.25">
      <c r="A4211" s="3">
        <v>2348</v>
      </c>
      <c r="B4211" s="14">
        <f t="shared" si="1071"/>
        <v>2</v>
      </c>
      <c r="C4211" s="9">
        <f>IF(A4211=A4210,C4210,"")</f>
        <v>45611</v>
      </c>
      <c r="D4211" s="3" t="str">
        <f>IF(A4211=A4210,D4210,"")</f>
        <v>Wiesek Susana</v>
      </c>
      <c r="E4211" s="14" t="str">
        <f t="shared" si="1069"/>
        <v>2348Wiesek Susana2</v>
      </c>
      <c r="J4211" s="14" t="str">
        <f t="shared" si="1075"/>
        <v xml:space="preserve">Sacar aforador de tanque de combustible. Cambiar bomba de nafta. Armado total. Cambiar sonda lambda. Escaneo del vehiculo. Control de presion de nafta. Borrado de errores. </v>
      </c>
      <c r="L4211" s="3">
        <v>1</v>
      </c>
      <c r="M4211" s="10" t="s">
        <v>4628</v>
      </c>
      <c r="N4211" s="3" t="s">
        <v>771</v>
      </c>
      <c r="S4211" s="8"/>
      <c r="T4211" s="11">
        <v>1</v>
      </c>
      <c r="U4211" s="158">
        <v>31404.959999999999</v>
      </c>
      <c r="V4211" s="158">
        <v>6595.04</v>
      </c>
      <c r="W4211" s="76">
        <v>38000</v>
      </c>
      <c r="X4211" s="16">
        <f t="shared" si="1070"/>
        <v>38000</v>
      </c>
      <c r="AC4211" s="18">
        <f t="shared" si="1073"/>
        <v>0</v>
      </c>
      <c r="AD4211" s="19">
        <f t="shared" si="1078"/>
        <v>200000</v>
      </c>
      <c r="AE4211" s="21">
        <f t="shared" si="1072"/>
        <v>0</v>
      </c>
      <c r="AF4211" s="20">
        <f t="shared" si="1079"/>
        <v>0</v>
      </c>
      <c r="AG4211" s="20">
        <f t="shared" si="1080"/>
        <v>0</v>
      </c>
      <c r="AH4211" s="20">
        <f t="shared" si="1081"/>
        <v>0</v>
      </c>
      <c r="AI4211" s="20"/>
      <c r="AJ4211" s="20"/>
      <c r="AK4211" s="20">
        <f t="shared" si="1074"/>
        <v>0</v>
      </c>
      <c r="AL4211" s="171"/>
    </row>
    <row r="4212" spans="1:38" ht="15.75" customHeight="1" x14ac:dyDescent="0.25">
      <c r="A4212" s="3">
        <v>2349</v>
      </c>
      <c r="B4212" s="14">
        <f t="shared" si="1071"/>
        <v>1</v>
      </c>
      <c r="C4212" s="9">
        <v>45611</v>
      </c>
      <c r="D4212" s="3" t="s">
        <v>505</v>
      </c>
      <c r="E4212" s="14" t="str">
        <f t="shared" si="1069"/>
        <v>2349Municipalidad Laboulaye1</v>
      </c>
      <c r="F4212" s="119" t="s">
        <v>2706</v>
      </c>
      <c r="G4212" s="119" t="s">
        <v>2446</v>
      </c>
      <c r="H4212" s="119">
        <v>17367</v>
      </c>
      <c r="I4212" s="10" t="s">
        <v>2170</v>
      </c>
      <c r="J4212" s="14" t="str">
        <f t="shared" si="1075"/>
        <v>Service completo. Cambio de aceite y filtros. Control general del vehiculo.</v>
      </c>
      <c r="K4212" s="3" t="s">
        <v>2390</v>
      </c>
      <c r="L4212" s="3">
        <v>1</v>
      </c>
      <c r="M4212" s="10" t="s">
        <v>918</v>
      </c>
      <c r="N4212" s="3" t="s">
        <v>771</v>
      </c>
      <c r="S4212" s="8"/>
      <c r="T4212" s="11">
        <v>1</v>
      </c>
      <c r="U4212" s="158">
        <v>47933.89</v>
      </c>
      <c r="V4212" s="158">
        <v>10066.11</v>
      </c>
      <c r="W4212" s="76">
        <v>58000</v>
      </c>
      <c r="X4212" s="16">
        <f t="shared" si="1070"/>
        <v>58000</v>
      </c>
      <c r="Y4212" s="3">
        <v>1</v>
      </c>
      <c r="Z4212" s="114">
        <v>66115.710000000006</v>
      </c>
      <c r="AA4212" s="114">
        <v>13884.29</v>
      </c>
      <c r="AB4212" s="4">
        <v>80000</v>
      </c>
      <c r="AC4212" s="18">
        <f t="shared" si="1073"/>
        <v>80000</v>
      </c>
      <c r="AD4212" s="19">
        <f t="shared" si="1078"/>
        <v>80000</v>
      </c>
      <c r="AE4212" s="21">
        <f t="shared" si="1072"/>
        <v>0</v>
      </c>
      <c r="AF4212" s="20">
        <f t="shared" si="1079"/>
        <v>0</v>
      </c>
      <c r="AG4212" s="20">
        <f t="shared" si="1080"/>
        <v>138500</v>
      </c>
      <c r="AH4212" s="20">
        <f t="shared" si="1081"/>
        <v>80000</v>
      </c>
      <c r="AI4212" s="20"/>
      <c r="AJ4212" s="20"/>
      <c r="AK4212" s="20">
        <f t="shared" si="1074"/>
        <v>218500</v>
      </c>
      <c r="AL4212" s="171"/>
    </row>
    <row r="4213" spans="1:38" ht="15.75" customHeight="1" x14ac:dyDescent="0.25">
      <c r="A4213" s="3">
        <v>2349</v>
      </c>
      <c r="B4213" s="14">
        <f t="shared" si="1071"/>
        <v>2</v>
      </c>
      <c r="C4213" s="9">
        <f>IF(A4213=A4212,C4212,"")</f>
        <v>45611</v>
      </c>
      <c r="D4213" s="3" t="str">
        <f>IF(A4213=A4212,D4212,"")</f>
        <v>Municipalidad Laboulaye</v>
      </c>
      <c r="E4213" s="14" t="str">
        <f t="shared" si="1069"/>
        <v>2349Municipalidad Laboulaye2</v>
      </c>
      <c r="J4213" s="14" t="str">
        <f t="shared" si="1075"/>
        <v xml:space="preserve">Service completo. Cambio de aceite y filtros. Control general del vehiculo. </v>
      </c>
      <c r="M4213" s="10" t="s">
        <v>2447</v>
      </c>
      <c r="N4213" s="3" t="s">
        <v>771</v>
      </c>
      <c r="S4213" s="8"/>
      <c r="T4213" s="11">
        <v>3.5</v>
      </c>
      <c r="U4213" s="158">
        <v>19008.27</v>
      </c>
      <c r="V4213" s="158">
        <v>3991.73</v>
      </c>
      <c r="W4213" s="76">
        <v>23000</v>
      </c>
      <c r="X4213" s="16">
        <f t="shared" si="1070"/>
        <v>80500</v>
      </c>
      <c r="AC4213" s="18">
        <f t="shared" si="1073"/>
        <v>0</v>
      </c>
      <c r="AD4213" s="19">
        <f t="shared" si="1078"/>
        <v>80000</v>
      </c>
      <c r="AE4213" s="21">
        <f t="shared" si="1072"/>
        <v>0</v>
      </c>
      <c r="AF4213" s="20">
        <f t="shared" si="1079"/>
        <v>0</v>
      </c>
      <c r="AG4213" s="20">
        <f t="shared" si="1080"/>
        <v>0</v>
      </c>
      <c r="AH4213" s="20">
        <f t="shared" si="1081"/>
        <v>0</v>
      </c>
      <c r="AI4213" s="20"/>
      <c r="AJ4213" s="20"/>
      <c r="AK4213" s="20">
        <f t="shared" si="1074"/>
        <v>0</v>
      </c>
      <c r="AL4213" s="171"/>
    </row>
    <row r="4214" spans="1:38" ht="15.75" customHeight="1" x14ac:dyDescent="0.25">
      <c r="A4214" s="3">
        <v>2350</v>
      </c>
      <c r="B4214" s="14">
        <f t="shared" si="1071"/>
        <v>1</v>
      </c>
      <c r="C4214" s="9">
        <v>45611</v>
      </c>
      <c r="D4214" s="3" t="s">
        <v>1993</v>
      </c>
      <c r="E4214" s="14" t="str">
        <f t="shared" si="1069"/>
        <v>2350Sogno Agostina1</v>
      </c>
      <c r="F4214" s="119" t="s">
        <v>1994</v>
      </c>
      <c r="G4214" s="119" t="s">
        <v>1995</v>
      </c>
      <c r="H4214" s="119">
        <v>118404</v>
      </c>
      <c r="I4214" s="10" t="s">
        <v>4648</v>
      </c>
      <c r="J4214" s="14" t="str">
        <f t="shared" si="1075"/>
        <v xml:space="preserve">Service completo. Cambio de aceite y filtros. Control general del vehiculo. Desarmar distribucion completa. Cambiar kit, polea tensora de correa poly-v. Puesta a punto. Armado total. Lavado motor. </v>
      </c>
      <c r="K4214" s="3" t="s">
        <v>2390</v>
      </c>
      <c r="L4214" s="3">
        <v>1</v>
      </c>
      <c r="M4214" s="10" t="s">
        <v>918</v>
      </c>
      <c r="N4214" s="3" t="s">
        <v>771</v>
      </c>
      <c r="S4214" s="8"/>
      <c r="T4214" s="11">
        <v>1</v>
      </c>
      <c r="U4214" s="158">
        <v>21487.61</v>
      </c>
      <c r="V4214" s="158">
        <v>4512.3900000000003</v>
      </c>
      <c r="W4214" s="76">
        <v>26000</v>
      </c>
      <c r="X4214" s="16">
        <f t="shared" si="1070"/>
        <v>26000</v>
      </c>
      <c r="Y4214" s="3">
        <v>1</v>
      </c>
      <c r="Z4214" s="114">
        <v>202479.34</v>
      </c>
      <c r="AA4214" s="114">
        <v>42520.66</v>
      </c>
      <c r="AB4214" s="4">
        <v>245000</v>
      </c>
      <c r="AC4214" s="18">
        <f t="shared" si="1073"/>
        <v>245000</v>
      </c>
      <c r="AD4214" s="19">
        <f t="shared" si="1078"/>
        <v>245000</v>
      </c>
      <c r="AE4214" s="21">
        <f t="shared" si="1072"/>
        <v>0</v>
      </c>
      <c r="AF4214" s="20">
        <f t="shared" si="1079"/>
        <v>0</v>
      </c>
      <c r="AG4214" s="20">
        <f t="shared" si="1080"/>
        <v>240000</v>
      </c>
      <c r="AH4214" s="20">
        <f t="shared" si="1081"/>
        <v>245000</v>
      </c>
      <c r="AI4214" s="20"/>
      <c r="AJ4214" s="20"/>
      <c r="AK4214" s="20">
        <f t="shared" si="1074"/>
        <v>485000</v>
      </c>
      <c r="AL4214" s="171"/>
    </row>
    <row r="4215" spans="1:38" ht="15.75" customHeight="1" x14ac:dyDescent="0.25">
      <c r="A4215" s="3">
        <v>2350</v>
      </c>
      <c r="B4215" s="14">
        <f t="shared" si="1071"/>
        <v>2</v>
      </c>
      <c r="C4215" s="9">
        <f>IF(A4215=A4214,C4214,"")</f>
        <v>45611</v>
      </c>
      <c r="D4215" s="3" t="str">
        <f>IF(A4215=A4214,D4214,"")</f>
        <v>Sogno Agostina</v>
      </c>
      <c r="E4215" s="14" t="str">
        <f t="shared" si="1069"/>
        <v>2350Sogno Agostina2</v>
      </c>
      <c r="J4215" s="14" t="str">
        <f t="shared" si="1075"/>
        <v xml:space="preserve">Service completo. Cambio de aceite y filtros. Control general del vehiculo. Desarmar distribucion completa. Cambiar kit, polea tensora de correa poly-v. Puesta a punto. Armado total. Lavado motor.  </v>
      </c>
      <c r="L4215" s="3">
        <v>1</v>
      </c>
      <c r="M4215" s="10" t="s">
        <v>222</v>
      </c>
      <c r="N4215" s="3" t="s">
        <v>771</v>
      </c>
      <c r="S4215" s="8"/>
      <c r="T4215" s="11">
        <v>4</v>
      </c>
      <c r="U4215" s="158">
        <v>15702.48</v>
      </c>
      <c r="V4215" s="158">
        <v>3297.52</v>
      </c>
      <c r="W4215" s="76">
        <v>19000</v>
      </c>
      <c r="X4215" s="16">
        <f t="shared" si="1070"/>
        <v>76000</v>
      </c>
      <c r="AC4215" s="18">
        <f t="shared" si="1073"/>
        <v>0</v>
      </c>
      <c r="AD4215" s="19">
        <f t="shared" si="1078"/>
        <v>245000</v>
      </c>
      <c r="AE4215" s="21">
        <f t="shared" si="1072"/>
        <v>0</v>
      </c>
      <c r="AF4215" s="20">
        <f t="shared" si="1079"/>
        <v>0</v>
      </c>
      <c r="AG4215" s="20">
        <f t="shared" si="1080"/>
        <v>0</v>
      </c>
      <c r="AH4215" s="20">
        <f t="shared" si="1081"/>
        <v>0</v>
      </c>
      <c r="AI4215" s="20"/>
      <c r="AJ4215" s="20"/>
      <c r="AK4215" s="20">
        <f t="shared" si="1074"/>
        <v>0</v>
      </c>
      <c r="AL4215" s="171"/>
    </row>
    <row r="4216" spans="1:38" ht="15.75" customHeight="1" x14ac:dyDescent="0.25">
      <c r="A4216" s="3">
        <v>2350</v>
      </c>
      <c r="B4216" s="14">
        <f t="shared" si="1071"/>
        <v>3</v>
      </c>
      <c r="C4216" s="9">
        <v>45611</v>
      </c>
      <c r="D4216" s="3" t="s">
        <v>1993</v>
      </c>
      <c r="E4216" s="14" t="str">
        <f t="shared" si="1069"/>
        <v>2350Sogno Agostina3</v>
      </c>
      <c r="J4216" s="14" t="str">
        <f t="shared" si="1075"/>
        <v xml:space="preserve">Service completo. Cambio de aceite y filtros. Control general del vehiculo. Desarmar distribucion completa. Cambiar kit, polea tensora de correa poly-v. Puesta a punto. Armado total. Lavado motor.   </v>
      </c>
      <c r="L4216" s="3">
        <v>1</v>
      </c>
      <c r="M4216" s="10" t="s">
        <v>731</v>
      </c>
      <c r="N4216" s="3" t="s">
        <v>771</v>
      </c>
      <c r="S4216" s="8"/>
      <c r="T4216" s="11">
        <v>1</v>
      </c>
      <c r="U4216" s="158">
        <v>39669.43</v>
      </c>
      <c r="V4216" s="158">
        <v>8330.57</v>
      </c>
      <c r="W4216" s="76">
        <v>48000</v>
      </c>
      <c r="X4216" s="16">
        <f t="shared" si="1070"/>
        <v>48000</v>
      </c>
      <c r="AC4216" s="18">
        <f t="shared" si="1073"/>
        <v>0</v>
      </c>
      <c r="AD4216" s="19">
        <f t="shared" si="1078"/>
        <v>245000</v>
      </c>
      <c r="AE4216" s="21">
        <f t="shared" si="1072"/>
        <v>0</v>
      </c>
      <c r="AF4216" s="20">
        <f t="shared" si="1079"/>
        <v>0</v>
      </c>
      <c r="AG4216" s="20">
        <f t="shared" si="1080"/>
        <v>0</v>
      </c>
      <c r="AH4216" s="20">
        <f t="shared" si="1081"/>
        <v>0</v>
      </c>
      <c r="AI4216" s="20"/>
      <c r="AJ4216" s="20"/>
      <c r="AK4216" s="20">
        <f t="shared" si="1074"/>
        <v>0</v>
      </c>
      <c r="AL4216" s="171"/>
    </row>
    <row r="4217" spans="1:38" ht="15.75" customHeight="1" x14ac:dyDescent="0.25">
      <c r="A4217" s="3">
        <v>2350</v>
      </c>
      <c r="B4217" s="14">
        <f t="shared" si="1071"/>
        <v>4</v>
      </c>
      <c r="C4217" s="9">
        <f>IF(A4217=A4216,C4216,"")</f>
        <v>45611</v>
      </c>
      <c r="D4217" s="3" t="str">
        <f>IF(A4217=A4216,D4216,"")</f>
        <v>Sogno Agostina</v>
      </c>
      <c r="E4217" s="14" t="str">
        <f t="shared" si="1069"/>
        <v>2350Sogno Agostina4</v>
      </c>
      <c r="J4217" s="14" t="str">
        <f t="shared" si="1075"/>
        <v xml:space="preserve">Service completo. Cambio de aceite y filtros. Control general del vehiculo. Desarmar distribucion completa. Cambiar kit, polea tensora de correa poly-v. Puesta a punto. Armado total. Lavado motor.    </v>
      </c>
      <c r="L4217" s="3">
        <v>1</v>
      </c>
      <c r="M4217" s="10" t="s">
        <v>2249</v>
      </c>
      <c r="N4217" s="3" t="s">
        <v>771</v>
      </c>
      <c r="S4217" s="8"/>
      <c r="T4217" s="11">
        <v>1</v>
      </c>
      <c r="U4217" s="158">
        <v>74380.17</v>
      </c>
      <c r="V4217" s="158">
        <v>15619.83</v>
      </c>
      <c r="W4217" s="76">
        <v>90000</v>
      </c>
      <c r="X4217" s="16">
        <f t="shared" si="1070"/>
        <v>90000</v>
      </c>
      <c r="AC4217" s="18">
        <f t="shared" si="1073"/>
        <v>0</v>
      </c>
      <c r="AD4217" s="19">
        <f t="shared" si="1078"/>
        <v>245000</v>
      </c>
      <c r="AE4217" s="21">
        <f t="shared" si="1072"/>
        <v>0</v>
      </c>
      <c r="AF4217" s="20">
        <f t="shared" si="1079"/>
        <v>0</v>
      </c>
      <c r="AG4217" s="20">
        <f t="shared" si="1080"/>
        <v>0</v>
      </c>
      <c r="AH4217" s="20">
        <f t="shared" si="1081"/>
        <v>0</v>
      </c>
      <c r="AI4217" s="20"/>
      <c r="AJ4217" s="20"/>
      <c r="AK4217" s="20">
        <f t="shared" si="1074"/>
        <v>0</v>
      </c>
      <c r="AL4217" s="171"/>
    </row>
    <row r="4218" spans="1:38" ht="15.75" customHeight="1" x14ac:dyDescent="0.25">
      <c r="A4218" s="3">
        <v>2351</v>
      </c>
      <c r="B4218" s="14">
        <f t="shared" si="1071"/>
        <v>1</v>
      </c>
      <c r="C4218" s="9">
        <v>45611</v>
      </c>
      <c r="D4218" s="3" t="s">
        <v>505</v>
      </c>
      <c r="E4218" s="14" t="str">
        <f t="shared" si="1069"/>
        <v>2351Municipalidad Laboulaye1</v>
      </c>
      <c r="F4218" s="119" t="s">
        <v>4644</v>
      </c>
      <c r="G4218" s="119" t="s">
        <v>1387</v>
      </c>
      <c r="I4218" s="10" t="s">
        <v>4645</v>
      </c>
      <c r="J4218" s="14" t="str">
        <f t="shared" si="1075"/>
        <v>Cambiar bomba de direccion hidraulica. Cambiar polea de alternador con embrague. Cambiar correa poly-v. Controlar poleas restantes de correa poly-v. Armado total.</v>
      </c>
      <c r="K4218" s="3" t="s">
        <v>4523</v>
      </c>
      <c r="L4218" s="3">
        <v>1</v>
      </c>
      <c r="M4218" s="10" t="s">
        <v>4646</v>
      </c>
      <c r="N4218" s="3" t="s">
        <v>2787</v>
      </c>
      <c r="S4218" s="8"/>
      <c r="T4218" s="11">
        <v>1</v>
      </c>
      <c r="W4218" s="76">
        <v>60000</v>
      </c>
      <c r="X4218" s="16">
        <f t="shared" si="1070"/>
        <v>60000</v>
      </c>
      <c r="Y4218" s="3">
        <v>1</v>
      </c>
      <c r="AB4218" s="4">
        <v>250000</v>
      </c>
      <c r="AC4218" s="18">
        <f t="shared" si="1073"/>
        <v>250000</v>
      </c>
      <c r="AD4218" s="19">
        <f t="shared" si="1078"/>
        <v>250000</v>
      </c>
      <c r="AE4218" s="21">
        <f t="shared" si="1072"/>
        <v>0</v>
      </c>
      <c r="AF4218" s="20">
        <f t="shared" si="1079"/>
        <v>0</v>
      </c>
      <c r="AG4218" s="20">
        <f t="shared" si="1080"/>
        <v>60000</v>
      </c>
      <c r="AH4218" s="20">
        <f t="shared" si="1081"/>
        <v>250000</v>
      </c>
      <c r="AI4218" s="20"/>
      <c r="AJ4218" s="20"/>
      <c r="AK4218" s="20">
        <f t="shared" si="1074"/>
        <v>310000</v>
      </c>
      <c r="AL4218" s="171"/>
    </row>
    <row r="4219" spans="1:38" ht="15.75" customHeight="1" x14ac:dyDescent="0.25">
      <c r="A4219" s="3">
        <v>2351</v>
      </c>
      <c r="B4219" s="14">
        <f t="shared" si="1071"/>
        <v>2</v>
      </c>
      <c r="C4219" s="9">
        <f>IF(A4219=A4218,C4218,"")</f>
        <v>45611</v>
      </c>
      <c r="D4219" s="3" t="str">
        <f>IF(A4219=A4218,D4218,"")</f>
        <v>Municipalidad Laboulaye</v>
      </c>
      <c r="E4219" s="14" t="str">
        <f t="shared" si="1069"/>
        <v>2351Municipalidad Laboulaye2</v>
      </c>
      <c r="J4219" s="14" t="str">
        <f t="shared" si="1075"/>
        <v xml:space="preserve">Cambiar bomba de direccion hidraulica. Cambiar polea de alternador con embrague. Cambiar correa poly-v. Controlar poleas restantes de correa poly-v. Armado total. </v>
      </c>
      <c r="S4219" s="8"/>
      <c r="W4219" s="76"/>
      <c r="X4219" s="16">
        <f t="shared" si="1070"/>
        <v>0</v>
      </c>
      <c r="AC4219" s="18">
        <f t="shared" si="1073"/>
        <v>0</v>
      </c>
      <c r="AD4219" s="19">
        <f t="shared" si="1078"/>
        <v>250000</v>
      </c>
      <c r="AE4219" s="21">
        <f t="shared" si="1072"/>
        <v>0</v>
      </c>
      <c r="AF4219" s="20">
        <f t="shared" si="1079"/>
        <v>0</v>
      </c>
      <c r="AG4219" s="20">
        <f t="shared" si="1080"/>
        <v>0</v>
      </c>
      <c r="AH4219" s="20">
        <f t="shared" si="1081"/>
        <v>0</v>
      </c>
      <c r="AI4219" s="20"/>
      <c r="AJ4219" s="20"/>
      <c r="AK4219" s="20">
        <f t="shared" si="1074"/>
        <v>0</v>
      </c>
      <c r="AL4219" s="171"/>
    </row>
    <row r="4220" spans="1:38" ht="15.75" customHeight="1" x14ac:dyDescent="0.25">
      <c r="A4220" s="3">
        <v>2352</v>
      </c>
      <c r="B4220" s="14">
        <f t="shared" si="1071"/>
        <v>1</v>
      </c>
      <c r="C4220" s="9">
        <v>45611</v>
      </c>
      <c r="D4220" s="3" t="s">
        <v>3367</v>
      </c>
      <c r="E4220" s="14" t="str">
        <f t="shared" si="1069"/>
        <v>2352Gigante Jani1</v>
      </c>
      <c r="F4220" s="119" t="s">
        <v>3368</v>
      </c>
      <c r="G4220" s="119" t="s">
        <v>2198</v>
      </c>
      <c r="H4220" s="119">
        <v>146404</v>
      </c>
      <c r="I4220" s="10" t="s">
        <v>4647</v>
      </c>
      <c r="J4220" s="14" t="str">
        <f t="shared" si="1075"/>
        <v>Service completo. Cambio de aceite y filtros. Control general del vehiculo. PRECAP PICKMAN Y EXTREMO DE DIRECCION LARGO LADO DERECHO ROTOS.</v>
      </c>
      <c r="K4220" s="3" t="s">
        <v>2390</v>
      </c>
      <c r="L4220" s="3">
        <v>1</v>
      </c>
      <c r="S4220" s="8"/>
      <c r="W4220" s="76"/>
      <c r="X4220" s="16">
        <f t="shared" si="1070"/>
        <v>0</v>
      </c>
      <c r="AC4220" s="18">
        <f t="shared" si="1073"/>
        <v>0</v>
      </c>
      <c r="AD4220" s="19">
        <f t="shared" si="1078"/>
        <v>0</v>
      </c>
      <c r="AE4220" s="21">
        <f t="shared" si="1072"/>
        <v>0</v>
      </c>
      <c r="AF4220" s="20">
        <f t="shared" si="1079"/>
        <v>0</v>
      </c>
      <c r="AG4220" s="20">
        <f t="shared" si="1080"/>
        <v>0</v>
      </c>
      <c r="AH4220" s="20">
        <f t="shared" si="1081"/>
        <v>0</v>
      </c>
      <c r="AI4220" s="20"/>
      <c r="AJ4220" s="20"/>
      <c r="AK4220" s="20">
        <f t="shared" si="1074"/>
        <v>0</v>
      </c>
      <c r="AL4220" s="171"/>
    </row>
    <row r="4221" spans="1:38" ht="15.75" customHeight="1" x14ac:dyDescent="0.25">
      <c r="A4221" s="3">
        <v>2352</v>
      </c>
      <c r="B4221" s="14">
        <f t="shared" si="1071"/>
        <v>2</v>
      </c>
      <c r="C4221" s="9">
        <f>IF(A4221=A4220,C4220,"")</f>
        <v>45611</v>
      </c>
      <c r="D4221" s="3" t="str">
        <f>IF(A4221=A4220,D4220,"")</f>
        <v>Gigante Jani</v>
      </c>
      <c r="E4221" s="14" t="str">
        <f t="shared" si="1069"/>
        <v>2352Gigante Jani2</v>
      </c>
      <c r="J4221" s="14" t="str">
        <f t="shared" si="1075"/>
        <v xml:space="preserve">Service completo. Cambio de aceite y filtros. Control general del vehiculo. PRECAP PICKMAN Y EXTREMO DE DIRECCION LARGO LADO DERECHO ROTOS. </v>
      </c>
      <c r="S4221" s="8"/>
      <c r="W4221" s="76"/>
      <c r="X4221" s="16">
        <f t="shared" si="1070"/>
        <v>0</v>
      </c>
      <c r="AC4221" s="18">
        <f t="shared" si="1073"/>
        <v>0</v>
      </c>
      <c r="AD4221" s="19">
        <f t="shared" si="1078"/>
        <v>0</v>
      </c>
      <c r="AE4221" s="21">
        <f t="shared" si="1072"/>
        <v>0</v>
      </c>
      <c r="AF4221" s="20">
        <f t="shared" si="1079"/>
        <v>0</v>
      </c>
      <c r="AG4221" s="20">
        <f t="shared" si="1080"/>
        <v>0</v>
      </c>
      <c r="AH4221" s="20">
        <f t="shared" si="1081"/>
        <v>0</v>
      </c>
      <c r="AI4221" s="20"/>
      <c r="AJ4221" s="20"/>
      <c r="AK4221" s="20">
        <f t="shared" si="1074"/>
        <v>0</v>
      </c>
      <c r="AL4221" s="171"/>
    </row>
    <row r="4222" spans="1:38" ht="15.75" customHeight="1" x14ac:dyDescent="0.25">
      <c r="A4222" s="3">
        <v>2353</v>
      </c>
      <c r="B4222" s="14">
        <f t="shared" si="1071"/>
        <v>1</v>
      </c>
      <c r="C4222" s="9">
        <v>45611</v>
      </c>
      <c r="D4222" s="3" t="s">
        <v>4649</v>
      </c>
      <c r="E4222" s="14" t="str">
        <f t="shared" ref="E4222:E4285" si="1082">CONCATENATE(A4222,D4222,B4222)</f>
        <v>2353Chiapello Silvia1</v>
      </c>
      <c r="F4222" s="119" t="s">
        <v>4650</v>
      </c>
      <c r="G4222" s="119" t="s">
        <v>4651</v>
      </c>
      <c r="I4222" s="10" t="s">
        <v>4652</v>
      </c>
      <c r="J4222" s="14" t="str">
        <f t="shared" si="1075"/>
        <v>Lavado motor. Control general del vehiculo. Control de bujias. Se hallo tren delantero con varias fallas (hacer reparar). Realizar pronto cambio de bujias.</v>
      </c>
      <c r="K4222" s="3" t="s">
        <v>1539</v>
      </c>
      <c r="S4222" s="8"/>
      <c r="W4222" s="76"/>
      <c r="X4222" s="16">
        <f t="shared" si="1070"/>
        <v>0</v>
      </c>
      <c r="Y4222" s="3">
        <v>1</v>
      </c>
      <c r="AB4222" s="4">
        <v>70000</v>
      </c>
      <c r="AC4222" s="18">
        <f t="shared" si="1073"/>
        <v>70000</v>
      </c>
      <c r="AD4222" s="19">
        <f t="shared" si="1078"/>
        <v>70000</v>
      </c>
      <c r="AE4222" s="21">
        <f t="shared" si="1072"/>
        <v>0</v>
      </c>
      <c r="AF4222" s="20">
        <f t="shared" si="1079"/>
        <v>0</v>
      </c>
      <c r="AG4222" s="20">
        <f t="shared" si="1080"/>
        <v>0</v>
      </c>
      <c r="AH4222" s="20">
        <f t="shared" si="1081"/>
        <v>70000</v>
      </c>
      <c r="AI4222" s="20"/>
      <c r="AJ4222" s="20"/>
      <c r="AK4222" s="20">
        <f t="shared" si="1074"/>
        <v>70000</v>
      </c>
      <c r="AL4222" s="171"/>
    </row>
    <row r="4223" spans="1:38" ht="15.75" customHeight="1" x14ac:dyDescent="0.25">
      <c r="A4223" s="3">
        <v>2353</v>
      </c>
      <c r="B4223" s="14">
        <f t="shared" si="1071"/>
        <v>2</v>
      </c>
      <c r="C4223" s="9">
        <f>IF(A4223=A4222,C4222,"")</f>
        <v>45611</v>
      </c>
      <c r="D4223" s="3" t="str">
        <f>IF(A4223=A4222,D4222,"")</f>
        <v>Chiapello Silvia</v>
      </c>
      <c r="E4223" s="14" t="str">
        <f t="shared" si="1082"/>
        <v>2353Chiapello Silvia2</v>
      </c>
      <c r="J4223" s="14" t="str">
        <f t="shared" si="1075"/>
        <v xml:space="preserve">Lavado motor. Control general del vehiculo. Control de bujias. Se hallo tren delantero con varias fallas (hacer reparar). Realizar pronto cambio de bujias. </v>
      </c>
      <c r="S4223" s="8"/>
      <c r="W4223" s="76"/>
      <c r="X4223" s="16">
        <f t="shared" ref="X4223:X4286" si="1083">W4223*T4223</f>
        <v>0</v>
      </c>
      <c r="AC4223" s="18">
        <f t="shared" si="1073"/>
        <v>0</v>
      </c>
      <c r="AD4223" s="19">
        <f t="shared" si="1078"/>
        <v>70000</v>
      </c>
      <c r="AE4223" s="21">
        <f t="shared" si="1072"/>
        <v>0</v>
      </c>
      <c r="AF4223" s="20">
        <f t="shared" si="1079"/>
        <v>0</v>
      </c>
      <c r="AG4223" s="20">
        <f t="shared" si="1080"/>
        <v>0</v>
      </c>
      <c r="AH4223" s="20">
        <f t="shared" si="1081"/>
        <v>0</v>
      </c>
      <c r="AI4223" s="20"/>
      <c r="AJ4223" s="20"/>
      <c r="AK4223" s="20">
        <f t="shared" si="1074"/>
        <v>0</v>
      </c>
      <c r="AL4223" s="171"/>
    </row>
    <row r="4224" spans="1:38" ht="15.75" customHeight="1" x14ac:dyDescent="0.25">
      <c r="A4224" s="3">
        <v>2354</v>
      </c>
      <c r="B4224" s="14">
        <f t="shared" si="1071"/>
        <v>1</v>
      </c>
      <c r="C4224" s="9">
        <v>45611</v>
      </c>
      <c r="D4224" s="3" t="s">
        <v>557</v>
      </c>
      <c r="E4224" s="14" t="str">
        <f t="shared" si="1082"/>
        <v>2354Paredes Juan1</v>
      </c>
      <c r="F4224" s="119" t="s">
        <v>4653</v>
      </c>
      <c r="G4224" s="119" t="s">
        <v>2883</v>
      </c>
      <c r="I4224" s="10" t="s">
        <v>4654</v>
      </c>
      <c r="J4224" s="14" t="str">
        <f t="shared" si="1075"/>
        <v>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v>
      </c>
      <c r="K4224" s="3" t="s">
        <v>4522</v>
      </c>
      <c r="L4224" s="3">
        <v>1</v>
      </c>
      <c r="M4224" s="10" t="s">
        <v>1902</v>
      </c>
      <c r="N4224" s="3" t="s">
        <v>771</v>
      </c>
      <c r="S4224" s="8"/>
      <c r="T4224" s="11">
        <v>1</v>
      </c>
      <c r="U4224" s="158">
        <v>99173.56</v>
      </c>
      <c r="V4224" s="158">
        <v>20826.439999999999</v>
      </c>
      <c r="W4224" s="76">
        <v>120000</v>
      </c>
      <c r="X4224" s="16">
        <f t="shared" si="1083"/>
        <v>120000</v>
      </c>
      <c r="Y4224" s="3">
        <v>1</v>
      </c>
      <c r="Z4224" s="114">
        <v>363636.37</v>
      </c>
      <c r="AA4224" s="114">
        <v>76363.63</v>
      </c>
      <c r="AB4224" s="4">
        <v>440000</v>
      </c>
      <c r="AC4224" s="18">
        <f t="shared" si="1073"/>
        <v>440000</v>
      </c>
      <c r="AD4224" s="19">
        <f t="shared" si="1078"/>
        <v>440000</v>
      </c>
      <c r="AE4224" s="21">
        <f t="shared" si="1072"/>
        <v>0</v>
      </c>
      <c r="AF4224" s="20">
        <f t="shared" si="1079"/>
        <v>44770</v>
      </c>
      <c r="AG4224" s="20">
        <f t="shared" si="1080"/>
        <v>451150</v>
      </c>
      <c r="AH4224" s="20">
        <f t="shared" si="1081"/>
        <v>440000</v>
      </c>
      <c r="AI4224" s="20"/>
      <c r="AJ4224" s="20"/>
      <c r="AK4224" s="20">
        <f t="shared" si="1074"/>
        <v>891150</v>
      </c>
      <c r="AL4224" s="171"/>
    </row>
    <row r="4225" spans="1:38" ht="15.75" customHeight="1" x14ac:dyDescent="0.25">
      <c r="A4225" s="3">
        <v>2354</v>
      </c>
      <c r="B4225" s="14">
        <f t="shared" si="1071"/>
        <v>2</v>
      </c>
      <c r="C4225" s="9">
        <f t="shared" ref="C4225:C4238" si="1084">IF(A4225=A4224,C4224,"")</f>
        <v>45611</v>
      </c>
      <c r="D4225" s="3" t="str">
        <f t="shared" ref="D4225:D4238" si="1085">IF(A4225=A4224,D4224,"")</f>
        <v>Paredes Juan</v>
      </c>
      <c r="E4225" s="14" t="str">
        <f t="shared" si="1082"/>
        <v>2354Paredes Juan2</v>
      </c>
      <c r="J4225" s="14" t="str">
        <f t="shared" si="1075"/>
        <v xml:space="preserve">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 </v>
      </c>
      <c r="L4225" s="3">
        <v>1</v>
      </c>
      <c r="M4225" s="10" t="s">
        <v>4655</v>
      </c>
      <c r="N4225" s="3" t="s">
        <v>771</v>
      </c>
      <c r="S4225" s="8"/>
      <c r="T4225" s="11">
        <v>1</v>
      </c>
      <c r="U4225" s="158">
        <v>29752.07</v>
      </c>
      <c r="V4225" s="158">
        <v>6247.93</v>
      </c>
      <c r="W4225" s="76">
        <v>36000</v>
      </c>
      <c r="X4225" s="16">
        <f t="shared" si="1083"/>
        <v>36000</v>
      </c>
      <c r="AC4225" s="18">
        <f t="shared" si="1073"/>
        <v>0</v>
      </c>
      <c r="AD4225" s="19">
        <f t="shared" si="1078"/>
        <v>440000</v>
      </c>
      <c r="AE4225" s="21">
        <f t="shared" si="1072"/>
        <v>0</v>
      </c>
      <c r="AF4225" s="20">
        <f t="shared" si="1079"/>
        <v>0</v>
      </c>
      <c r="AG4225" s="20">
        <f t="shared" si="1080"/>
        <v>0</v>
      </c>
      <c r="AH4225" s="20">
        <f t="shared" si="1081"/>
        <v>0</v>
      </c>
      <c r="AI4225" s="20"/>
      <c r="AJ4225" s="20"/>
      <c r="AK4225" s="20">
        <f t="shared" si="1074"/>
        <v>0</v>
      </c>
      <c r="AL4225" s="171"/>
    </row>
    <row r="4226" spans="1:38" ht="15.75" customHeight="1" x14ac:dyDescent="0.25">
      <c r="A4226" s="3">
        <v>2354</v>
      </c>
      <c r="B4226" s="14">
        <f t="shared" si="1071"/>
        <v>3</v>
      </c>
      <c r="C4226" s="9">
        <f t="shared" si="1084"/>
        <v>45611</v>
      </c>
      <c r="D4226" s="3" t="str">
        <f t="shared" si="1085"/>
        <v>Paredes Juan</v>
      </c>
      <c r="E4226" s="14" t="str">
        <f t="shared" si="1082"/>
        <v>2354Paredes Juan3</v>
      </c>
      <c r="J4226" s="14" t="str">
        <f t="shared" si="1075"/>
        <v xml:space="preserve">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  </v>
      </c>
      <c r="L4226" s="3">
        <v>1</v>
      </c>
      <c r="M4226" s="10" t="s">
        <v>4262</v>
      </c>
      <c r="N4226" s="3" t="s">
        <v>771</v>
      </c>
      <c r="S4226" s="8"/>
      <c r="T4226" s="11">
        <v>1</v>
      </c>
      <c r="U4226" s="158">
        <v>10743.81</v>
      </c>
      <c r="V4226" s="158">
        <v>2256.19</v>
      </c>
      <c r="W4226" s="76">
        <v>13000</v>
      </c>
      <c r="X4226" s="16">
        <f t="shared" si="1083"/>
        <v>13000</v>
      </c>
      <c r="AC4226" s="18">
        <f t="shared" si="1073"/>
        <v>0</v>
      </c>
      <c r="AD4226" s="19">
        <f t="shared" si="1078"/>
        <v>440000</v>
      </c>
      <c r="AE4226" s="21">
        <f t="shared" si="1072"/>
        <v>0</v>
      </c>
      <c r="AF4226" s="20">
        <f t="shared" si="1079"/>
        <v>0</v>
      </c>
      <c r="AG4226" s="20">
        <f t="shared" si="1080"/>
        <v>0</v>
      </c>
      <c r="AH4226" s="20">
        <f t="shared" si="1081"/>
        <v>0</v>
      </c>
      <c r="AI4226" s="20"/>
      <c r="AJ4226" s="20"/>
      <c r="AK4226" s="20">
        <f t="shared" si="1074"/>
        <v>0</v>
      </c>
      <c r="AL4226" s="171"/>
    </row>
    <row r="4227" spans="1:38" ht="15.75" customHeight="1" x14ac:dyDescent="0.25">
      <c r="A4227" s="3">
        <v>2354</v>
      </c>
      <c r="B4227" s="14">
        <f t="shared" si="1071"/>
        <v>4</v>
      </c>
      <c r="C4227" s="9">
        <f t="shared" si="1084"/>
        <v>45611</v>
      </c>
      <c r="D4227" s="3" t="str">
        <f t="shared" si="1085"/>
        <v>Paredes Juan</v>
      </c>
      <c r="E4227" s="14" t="str">
        <f t="shared" si="1082"/>
        <v>2354Paredes Juan4</v>
      </c>
      <c r="J4227" s="14" t="str">
        <f t="shared" si="1075"/>
        <v xml:space="preserve">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   </v>
      </c>
      <c r="L4227" s="3">
        <v>1</v>
      </c>
      <c r="M4227" s="10" t="s">
        <v>3680</v>
      </c>
      <c r="N4227" s="3" t="s">
        <v>771</v>
      </c>
      <c r="S4227" s="8"/>
      <c r="T4227" s="11">
        <v>1</v>
      </c>
      <c r="U4227" s="158">
        <v>7851.24</v>
      </c>
      <c r="V4227" s="158">
        <v>1648.76</v>
      </c>
      <c r="W4227" s="76">
        <v>9500</v>
      </c>
      <c r="X4227" s="16">
        <f t="shared" si="1083"/>
        <v>9500</v>
      </c>
      <c r="AC4227" s="18">
        <f t="shared" si="1073"/>
        <v>0</v>
      </c>
      <c r="AD4227" s="19">
        <f t="shared" si="1078"/>
        <v>440000</v>
      </c>
      <c r="AE4227" s="21">
        <f t="shared" si="1072"/>
        <v>0</v>
      </c>
      <c r="AF4227" s="20">
        <f t="shared" si="1079"/>
        <v>0</v>
      </c>
      <c r="AG4227" s="20">
        <f t="shared" si="1080"/>
        <v>0</v>
      </c>
      <c r="AH4227" s="20">
        <f t="shared" si="1081"/>
        <v>0</v>
      </c>
      <c r="AI4227" s="20"/>
      <c r="AJ4227" s="20"/>
      <c r="AK4227" s="20">
        <f t="shared" si="1074"/>
        <v>0</v>
      </c>
      <c r="AL4227" s="171"/>
    </row>
    <row r="4228" spans="1:38" ht="15.75" customHeight="1" x14ac:dyDescent="0.25">
      <c r="A4228" s="3">
        <v>2354</v>
      </c>
      <c r="B4228" s="14">
        <f t="shared" ref="B4228:B4291" si="1086">IF(A4228=A4227,B4227+1,1)</f>
        <v>5</v>
      </c>
      <c r="C4228" s="9">
        <f t="shared" si="1084"/>
        <v>45611</v>
      </c>
      <c r="D4228" s="3" t="str">
        <f t="shared" si="1085"/>
        <v>Paredes Juan</v>
      </c>
      <c r="E4228" s="14" t="str">
        <f t="shared" si="1082"/>
        <v>2354Paredes Juan5</v>
      </c>
      <c r="J4228" s="14" t="str">
        <f t="shared" si="1075"/>
        <v xml:space="preserve">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    </v>
      </c>
      <c r="L4228" s="3">
        <v>1</v>
      </c>
      <c r="M4228" s="10" t="s">
        <v>3998</v>
      </c>
      <c r="N4228" s="3" t="s">
        <v>2484</v>
      </c>
      <c r="S4228" s="8"/>
      <c r="T4228" s="11">
        <v>2</v>
      </c>
      <c r="U4228" s="158">
        <v>26446.28</v>
      </c>
      <c r="V4228" s="158">
        <v>5553.72</v>
      </c>
      <c r="W4228" s="76">
        <v>32000</v>
      </c>
      <c r="X4228" s="16">
        <f t="shared" si="1083"/>
        <v>64000</v>
      </c>
      <c r="AC4228" s="18">
        <f t="shared" si="1073"/>
        <v>0</v>
      </c>
      <c r="AD4228" s="19">
        <f t="shared" si="1078"/>
        <v>440000</v>
      </c>
      <c r="AE4228" s="21">
        <f t="shared" si="1072"/>
        <v>0</v>
      </c>
      <c r="AF4228" s="20">
        <f t="shared" si="1079"/>
        <v>0</v>
      </c>
      <c r="AG4228" s="20">
        <f t="shared" si="1080"/>
        <v>0</v>
      </c>
      <c r="AH4228" s="20">
        <f t="shared" si="1081"/>
        <v>0</v>
      </c>
      <c r="AI4228" s="20"/>
      <c r="AJ4228" s="20"/>
      <c r="AK4228" s="20">
        <f t="shared" si="1074"/>
        <v>0</v>
      </c>
      <c r="AL4228" s="171"/>
    </row>
    <row r="4229" spans="1:38" ht="15.75" customHeight="1" x14ac:dyDescent="0.25">
      <c r="A4229" s="3">
        <v>2354</v>
      </c>
      <c r="B4229" s="14">
        <f t="shared" si="1086"/>
        <v>6</v>
      </c>
      <c r="C4229" s="9">
        <f t="shared" si="1084"/>
        <v>45611</v>
      </c>
      <c r="D4229" s="3" t="str">
        <f t="shared" si="1085"/>
        <v>Paredes Juan</v>
      </c>
      <c r="E4229" s="14" t="str">
        <f t="shared" si="1082"/>
        <v>2354Paredes Juan6</v>
      </c>
      <c r="J4229" s="14" t="str">
        <f t="shared" si="1075"/>
        <v xml:space="preserve">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     </v>
      </c>
      <c r="L4229" s="3">
        <v>1</v>
      </c>
      <c r="M4229" s="10" t="s">
        <v>4656</v>
      </c>
      <c r="N4229" s="3" t="s">
        <v>2484</v>
      </c>
      <c r="S4229" s="8"/>
      <c r="T4229" s="11">
        <v>2</v>
      </c>
      <c r="U4229" s="158">
        <v>19008.27</v>
      </c>
      <c r="V4229" s="158">
        <v>3991.73</v>
      </c>
      <c r="W4229" s="76">
        <v>23000</v>
      </c>
      <c r="X4229" s="16">
        <f t="shared" si="1083"/>
        <v>46000</v>
      </c>
      <c r="AC4229" s="18">
        <f t="shared" si="1073"/>
        <v>0</v>
      </c>
      <c r="AD4229" s="19">
        <f t="shared" si="1078"/>
        <v>440000</v>
      </c>
      <c r="AE4229" s="21">
        <f t="shared" si="1072"/>
        <v>0</v>
      </c>
      <c r="AF4229" s="20">
        <f t="shared" si="1079"/>
        <v>0</v>
      </c>
      <c r="AG4229" s="20">
        <f t="shared" si="1080"/>
        <v>0</v>
      </c>
      <c r="AH4229" s="20">
        <f t="shared" si="1081"/>
        <v>0</v>
      </c>
      <c r="AI4229" s="20"/>
      <c r="AJ4229" s="20"/>
      <c r="AK4229" s="20">
        <f t="shared" si="1074"/>
        <v>0</v>
      </c>
      <c r="AL4229" s="171"/>
    </row>
    <row r="4230" spans="1:38" ht="15.75" customHeight="1" x14ac:dyDescent="0.25">
      <c r="A4230" s="3">
        <v>2354</v>
      </c>
      <c r="B4230" s="14">
        <f t="shared" si="1086"/>
        <v>7</v>
      </c>
      <c r="C4230" s="9">
        <f t="shared" si="1084"/>
        <v>45611</v>
      </c>
      <c r="D4230" s="3" t="str">
        <f t="shared" si="1085"/>
        <v>Paredes Juan</v>
      </c>
      <c r="E4230" s="14" t="str">
        <f t="shared" si="1082"/>
        <v>2354Paredes Juan7</v>
      </c>
      <c r="J4230" s="14" t="str">
        <f t="shared" si="1075"/>
        <v xml:space="preserve">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      </v>
      </c>
      <c r="L4230" s="3">
        <v>1</v>
      </c>
      <c r="M4230" s="10" t="s">
        <v>4657</v>
      </c>
      <c r="N4230" s="3" t="s">
        <v>2484</v>
      </c>
      <c r="O4230" s="158">
        <v>19090</v>
      </c>
      <c r="P4230" s="158">
        <v>4008.9</v>
      </c>
      <c r="Q4230" s="7">
        <v>23098.9</v>
      </c>
      <c r="S4230" s="8"/>
      <c r="T4230" s="11">
        <v>1</v>
      </c>
      <c r="U4230" s="158">
        <v>23966.95</v>
      </c>
      <c r="V4230" s="158">
        <v>5033.05</v>
      </c>
      <c r="W4230" s="76">
        <v>29000</v>
      </c>
      <c r="X4230" s="16">
        <f t="shared" si="1083"/>
        <v>29000</v>
      </c>
      <c r="AC4230" s="18">
        <f t="shared" si="1073"/>
        <v>0</v>
      </c>
      <c r="AD4230" s="19">
        <f t="shared" si="1078"/>
        <v>440000</v>
      </c>
      <c r="AE4230" s="21">
        <f t="shared" si="1072"/>
        <v>23098.9</v>
      </c>
      <c r="AF4230" s="20">
        <f t="shared" si="1079"/>
        <v>0</v>
      </c>
      <c r="AG4230" s="20">
        <f t="shared" si="1080"/>
        <v>0</v>
      </c>
      <c r="AH4230" s="20">
        <f t="shared" si="1081"/>
        <v>0</v>
      </c>
      <c r="AI4230" s="20"/>
      <c r="AJ4230" s="20"/>
      <c r="AK4230" s="20">
        <f t="shared" si="1074"/>
        <v>0</v>
      </c>
      <c r="AL4230" s="171"/>
    </row>
    <row r="4231" spans="1:38" ht="15.75" customHeight="1" x14ac:dyDescent="0.25">
      <c r="A4231" s="3">
        <v>2354</v>
      </c>
      <c r="B4231" s="14">
        <f t="shared" si="1086"/>
        <v>8</v>
      </c>
      <c r="C4231" s="9">
        <f t="shared" si="1084"/>
        <v>45611</v>
      </c>
      <c r="D4231" s="3" t="str">
        <f t="shared" si="1085"/>
        <v>Paredes Juan</v>
      </c>
      <c r="E4231" s="14" t="str">
        <f t="shared" si="1082"/>
        <v>2354Paredes Juan8</v>
      </c>
      <c r="J4231" s="14" t="str">
        <f t="shared" si="1075"/>
        <v xml:space="preserve">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       </v>
      </c>
      <c r="L4231" s="3">
        <v>1</v>
      </c>
      <c r="M4231" s="10" t="s">
        <v>4658</v>
      </c>
      <c r="N4231" s="3" t="s">
        <v>771</v>
      </c>
      <c r="S4231" s="8"/>
      <c r="T4231" s="11">
        <v>1</v>
      </c>
      <c r="U4231" s="158">
        <v>9090.91</v>
      </c>
      <c r="V4231" s="158">
        <v>1909.09</v>
      </c>
      <c r="W4231" s="76">
        <v>11000</v>
      </c>
      <c r="X4231" s="16">
        <f t="shared" si="1083"/>
        <v>11000</v>
      </c>
      <c r="AC4231" s="18">
        <f t="shared" si="1073"/>
        <v>0</v>
      </c>
      <c r="AD4231" s="19">
        <f t="shared" si="1078"/>
        <v>440000</v>
      </c>
      <c r="AE4231" s="21">
        <f t="shared" si="1072"/>
        <v>0</v>
      </c>
      <c r="AF4231" s="20">
        <f t="shared" si="1079"/>
        <v>0</v>
      </c>
      <c r="AG4231" s="20">
        <f t="shared" si="1080"/>
        <v>0</v>
      </c>
      <c r="AH4231" s="20">
        <f t="shared" si="1081"/>
        <v>0</v>
      </c>
      <c r="AI4231" s="20"/>
      <c r="AJ4231" s="20"/>
      <c r="AK4231" s="20">
        <f t="shared" si="1074"/>
        <v>0</v>
      </c>
      <c r="AL4231" s="171"/>
    </row>
    <row r="4232" spans="1:38" ht="15.75" customHeight="1" x14ac:dyDescent="0.25">
      <c r="A4232" s="3">
        <v>2354</v>
      </c>
      <c r="B4232" s="14">
        <f t="shared" si="1086"/>
        <v>9</v>
      </c>
      <c r="C4232" s="9">
        <f t="shared" si="1084"/>
        <v>45611</v>
      </c>
      <c r="D4232" s="3" t="str">
        <f t="shared" si="1085"/>
        <v>Paredes Juan</v>
      </c>
      <c r="E4232" s="14" t="str">
        <f t="shared" si="1082"/>
        <v>2354Paredes Juan9</v>
      </c>
      <c r="J4232" s="14" t="str">
        <f t="shared" si="1075"/>
        <v xml:space="preserve">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        </v>
      </c>
      <c r="L4232" s="3">
        <v>1</v>
      </c>
      <c r="M4232" s="10" t="s">
        <v>4659</v>
      </c>
      <c r="N4232" s="3" t="s">
        <v>771</v>
      </c>
      <c r="S4232" s="8"/>
      <c r="T4232" s="11">
        <v>1</v>
      </c>
      <c r="U4232" s="158">
        <v>4132.24</v>
      </c>
      <c r="V4232" s="158">
        <v>867.76</v>
      </c>
      <c r="W4232" s="76">
        <v>5000</v>
      </c>
      <c r="X4232" s="16">
        <f t="shared" si="1083"/>
        <v>5000</v>
      </c>
      <c r="AC4232" s="18">
        <f t="shared" si="1073"/>
        <v>0</v>
      </c>
      <c r="AD4232" s="19">
        <f t="shared" si="1078"/>
        <v>440000</v>
      </c>
      <c r="AE4232" s="21">
        <f t="shared" si="1072"/>
        <v>0</v>
      </c>
      <c r="AF4232" s="20">
        <f t="shared" si="1079"/>
        <v>0</v>
      </c>
      <c r="AG4232" s="20">
        <f t="shared" si="1080"/>
        <v>0</v>
      </c>
      <c r="AH4232" s="20">
        <f t="shared" si="1081"/>
        <v>0</v>
      </c>
      <c r="AI4232" s="20"/>
      <c r="AJ4232" s="20"/>
      <c r="AK4232" s="20">
        <f t="shared" si="1074"/>
        <v>0</v>
      </c>
      <c r="AL4232" s="171"/>
    </row>
    <row r="4233" spans="1:38" ht="15.75" customHeight="1" x14ac:dyDescent="0.25">
      <c r="A4233" s="3">
        <v>2354</v>
      </c>
      <c r="B4233" s="14">
        <f t="shared" si="1086"/>
        <v>10</v>
      </c>
      <c r="C4233" s="9">
        <f t="shared" si="1084"/>
        <v>45611</v>
      </c>
      <c r="D4233" s="3" t="str">
        <f t="shared" si="1085"/>
        <v>Paredes Juan</v>
      </c>
      <c r="E4233" s="14" t="str">
        <f t="shared" si="1082"/>
        <v>2354Paredes Juan10</v>
      </c>
      <c r="J4233" s="14" t="str">
        <f t="shared" si="1075"/>
        <v xml:space="preserve">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         </v>
      </c>
      <c r="L4233" s="3">
        <v>1</v>
      </c>
      <c r="M4233" s="10" t="s">
        <v>4660</v>
      </c>
      <c r="N4233" s="3" t="s">
        <v>2484</v>
      </c>
      <c r="S4233" s="8"/>
      <c r="T4233" s="11">
        <v>1</v>
      </c>
      <c r="U4233" s="158">
        <v>15702.48</v>
      </c>
      <c r="V4233" s="158">
        <v>3297.52</v>
      </c>
      <c r="W4233" s="76">
        <v>19000</v>
      </c>
      <c r="X4233" s="16">
        <f t="shared" si="1083"/>
        <v>19000</v>
      </c>
      <c r="AC4233" s="18">
        <f t="shared" si="1073"/>
        <v>0</v>
      </c>
      <c r="AD4233" s="19">
        <f t="shared" si="1078"/>
        <v>440000</v>
      </c>
      <c r="AE4233" s="21">
        <f t="shared" si="1072"/>
        <v>0</v>
      </c>
      <c r="AF4233" s="20">
        <f t="shared" si="1079"/>
        <v>0</v>
      </c>
      <c r="AG4233" s="20">
        <f t="shared" si="1080"/>
        <v>0</v>
      </c>
      <c r="AH4233" s="20">
        <f t="shared" si="1081"/>
        <v>0</v>
      </c>
      <c r="AI4233" s="20"/>
      <c r="AJ4233" s="20"/>
      <c r="AK4233" s="20">
        <f t="shared" si="1074"/>
        <v>0</v>
      </c>
      <c r="AL4233" s="171"/>
    </row>
    <row r="4234" spans="1:38" ht="15.75" customHeight="1" x14ac:dyDescent="0.25">
      <c r="A4234" s="3">
        <v>2354</v>
      </c>
      <c r="B4234" s="14">
        <f t="shared" si="1086"/>
        <v>11</v>
      </c>
      <c r="C4234" s="9">
        <f t="shared" si="1084"/>
        <v>45611</v>
      </c>
      <c r="D4234" s="3" t="str">
        <f t="shared" si="1085"/>
        <v>Paredes Juan</v>
      </c>
      <c r="E4234" s="14" t="str">
        <f t="shared" si="1082"/>
        <v>2354Paredes Juan11</v>
      </c>
      <c r="J4234" s="14" t="str">
        <f t="shared" si="1075"/>
        <v xml:space="preserve">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          </v>
      </c>
      <c r="L4234" s="3">
        <v>1</v>
      </c>
      <c r="M4234" s="10" t="s">
        <v>4661</v>
      </c>
      <c r="N4234" s="3" t="s">
        <v>771</v>
      </c>
      <c r="S4234" s="8"/>
      <c r="T4234" s="11">
        <v>3</v>
      </c>
      <c r="U4234" s="158">
        <v>123.97</v>
      </c>
      <c r="V4234" s="158">
        <v>26.03</v>
      </c>
      <c r="W4234" s="76">
        <v>150</v>
      </c>
      <c r="X4234" s="16">
        <f t="shared" si="1083"/>
        <v>450</v>
      </c>
      <c r="AC4234" s="18">
        <f t="shared" si="1073"/>
        <v>0</v>
      </c>
      <c r="AD4234" s="19">
        <f t="shared" si="1078"/>
        <v>440000</v>
      </c>
      <c r="AE4234" s="21">
        <f t="shared" si="1072"/>
        <v>0</v>
      </c>
      <c r="AF4234" s="20">
        <f t="shared" si="1079"/>
        <v>0</v>
      </c>
      <c r="AG4234" s="20">
        <f t="shared" si="1080"/>
        <v>0</v>
      </c>
      <c r="AH4234" s="20">
        <f t="shared" si="1081"/>
        <v>0</v>
      </c>
      <c r="AI4234" s="20"/>
      <c r="AJ4234" s="20"/>
      <c r="AK4234" s="20">
        <f t="shared" si="1074"/>
        <v>0</v>
      </c>
      <c r="AL4234" s="171"/>
    </row>
    <row r="4235" spans="1:38" ht="15.75" customHeight="1" x14ac:dyDescent="0.25">
      <c r="A4235" s="3">
        <v>2354</v>
      </c>
      <c r="B4235" s="14">
        <f t="shared" si="1086"/>
        <v>12</v>
      </c>
      <c r="C4235" s="9">
        <f t="shared" si="1084"/>
        <v>45611</v>
      </c>
      <c r="D4235" s="3" t="str">
        <f t="shared" si="1085"/>
        <v>Paredes Juan</v>
      </c>
      <c r="E4235" s="14" t="str">
        <f t="shared" si="1082"/>
        <v>2354Paredes Juan12</v>
      </c>
      <c r="J4235" s="14" t="str">
        <f t="shared" si="1075"/>
        <v xml:space="preserve">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           </v>
      </c>
      <c r="L4235" s="3">
        <v>1</v>
      </c>
      <c r="M4235" s="10" t="s">
        <v>4662</v>
      </c>
      <c r="N4235" s="3" t="s">
        <v>771</v>
      </c>
      <c r="S4235" s="8"/>
      <c r="T4235" s="11">
        <v>4</v>
      </c>
      <c r="U4235" s="158">
        <v>1487.61</v>
      </c>
      <c r="V4235" s="158">
        <v>312.39</v>
      </c>
      <c r="W4235" s="76">
        <v>1800</v>
      </c>
      <c r="X4235" s="16">
        <f t="shared" si="1083"/>
        <v>7200</v>
      </c>
      <c r="AC4235" s="18">
        <f t="shared" si="1073"/>
        <v>0</v>
      </c>
      <c r="AD4235" s="19">
        <f t="shared" si="1078"/>
        <v>440000</v>
      </c>
      <c r="AE4235" s="21">
        <f t="shared" si="1072"/>
        <v>0</v>
      </c>
      <c r="AF4235" s="20">
        <f t="shared" si="1079"/>
        <v>0</v>
      </c>
      <c r="AG4235" s="20">
        <f t="shared" si="1080"/>
        <v>0</v>
      </c>
      <c r="AH4235" s="20">
        <f t="shared" si="1081"/>
        <v>0</v>
      </c>
      <c r="AI4235" s="20"/>
      <c r="AJ4235" s="20"/>
      <c r="AK4235" s="20">
        <f t="shared" si="1074"/>
        <v>0</v>
      </c>
      <c r="AL4235" s="171"/>
    </row>
    <row r="4236" spans="1:38" ht="15.75" customHeight="1" x14ac:dyDescent="0.25">
      <c r="A4236" s="3">
        <v>2354</v>
      </c>
      <c r="B4236" s="14">
        <f t="shared" si="1086"/>
        <v>13</v>
      </c>
      <c r="C4236" s="9">
        <f t="shared" si="1084"/>
        <v>45611</v>
      </c>
      <c r="D4236" s="3" t="str">
        <f t="shared" si="1085"/>
        <v>Paredes Juan</v>
      </c>
      <c r="E4236" s="14" t="str">
        <f t="shared" si="1082"/>
        <v>2354Paredes Juan13</v>
      </c>
      <c r="J4236" s="14" t="str">
        <f t="shared" si="1075"/>
        <v xml:space="preserve">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            </v>
      </c>
      <c r="L4236" s="3">
        <v>1</v>
      </c>
      <c r="M4236" s="10" t="s">
        <v>792</v>
      </c>
      <c r="N4236" s="3" t="s">
        <v>771</v>
      </c>
      <c r="S4236" s="8"/>
      <c r="T4236" s="11">
        <v>4</v>
      </c>
      <c r="U4236" s="158">
        <v>10743.81</v>
      </c>
      <c r="V4236" s="158">
        <v>2256.19</v>
      </c>
      <c r="W4236" s="76">
        <v>13000</v>
      </c>
      <c r="X4236" s="16">
        <f t="shared" si="1083"/>
        <v>52000</v>
      </c>
      <c r="AC4236" s="18">
        <f t="shared" si="1073"/>
        <v>0</v>
      </c>
      <c r="AD4236" s="19">
        <f t="shared" si="1078"/>
        <v>440000</v>
      </c>
      <c r="AE4236" s="21">
        <f t="shared" si="1072"/>
        <v>0</v>
      </c>
      <c r="AF4236" s="20">
        <f t="shared" si="1079"/>
        <v>0</v>
      </c>
      <c r="AG4236" s="20">
        <f t="shared" si="1080"/>
        <v>0</v>
      </c>
      <c r="AH4236" s="20">
        <f t="shared" si="1081"/>
        <v>0</v>
      </c>
      <c r="AI4236" s="20"/>
      <c r="AJ4236" s="20"/>
      <c r="AK4236" s="20">
        <f t="shared" si="1074"/>
        <v>0</v>
      </c>
      <c r="AL4236" s="171"/>
    </row>
    <row r="4237" spans="1:38" ht="15.75" customHeight="1" x14ac:dyDescent="0.25">
      <c r="A4237" s="3">
        <v>2354</v>
      </c>
      <c r="B4237" s="14">
        <f t="shared" si="1086"/>
        <v>14</v>
      </c>
      <c r="C4237" s="9">
        <f t="shared" si="1084"/>
        <v>45611</v>
      </c>
      <c r="D4237" s="3" t="str">
        <f t="shared" si="1085"/>
        <v>Paredes Juan</v>
      </c>
      <c r="E4237" s="14" t="str">
        <f t="shared" si="1082"/>
        <v>2354Paredes Juan14</v>
      </c>
      <c r="J4237" s="14" t="str">
        <f t="shared" si="1075"/>
        <v xml:space="preserve">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             </v>
      </c>
      <c r="L4237" s="3">
        <v>1</v>
      </c>
      <c r="M4237" s="10" t="s">
        <v>981</v>
      </c>
      <c r="N4237" s="3" t="s">
        <v>771</v>
      </c>
      <c r="S4237" s="8"/>
      <c r="T4237" s="11">
        <v>1</v>
      </c>
      <c r="U4237" s="158">
        <v>9090.91</v>
      </c>
      <c r="V4237" s="158">
        <v>1909.09</v>
      </c>
      <c r="W4237" s="76">
        <v>11000</v>
      </c>
      <c r="X4237" s="16">
        <f t="shared" si="1083"/>
        <v>11000</v>
      </c>
      <c r="AC4237" s="18">
        <f t="shared" si="1073"/>
        <v>0</v>
      </c>
      <c r="AD4237" s="19">
        <f t="shared" si="1078"/>
        <v>440000</v>
      </c>
      <c r="AE4237" s="21">
        <f t="shared" si="1072"/>
        <v>0</v>
      </c>
      <c r="AF4237" s="20">
        <f t="shared" si="1079"/>
        <v>0</v>
      </c>
      <c r="AG4237" s="20">
        <f t="shared" si="1080"/>
        <v>0</v>
      </c>
      <c r="AH4237" s="20">
        <f t="shared" si="1081"/>
        <v>0</v>
      </c>
      <c r="AI4237" s="20"/>
      <c r="AJ4237" s="20"/>
      <c r="AK4237" s="20">
        <f t="shared" si="1074"/>
        <v>0</v>
      </c>
      <c r="AL4237" s="171"/>
    </row>
    <row r="4238" spans="1:38" ht="15.75" customHeight="1" x14ac:dyDescent="0.25">
      <c r="A4238" s="3">
        <v>2354</v>
      </c>
      <c r="B4238" s="14">
        <f t="shared" si="1086"/>
        <v>15</v>
      </c>
      <c r="C4238" s="9">
        <f t="shared" si="1084"/>
        <v>45611</v>
      </c>
      <c r="D4238" s="3" t="str">
        <f t="shared" si="1085"/>
        <v>Paredes Juan</v>
      </c>
      <c r="E4238" s="14" t="str">
        <f t="shared" si="1082"/>
        <v>2354Paredes Juan15</v>
      </c>
      <c r="J4238" s="14" t="str">
        <f t="shared" si="1075"/>
        <v xml:space="preserve">Service completo. Cambio de aceite y filtros. Control general del vehiculo. Desarmar distribucion completa. Cambiar kit, bomba de agua. Puesta a punto. Armado total. Cambiar correa de alternador. Cambiar manguera de base de bomba de agua a gaganta en tapa de cilindros a caño rigido, inferior de radiador, superior de radiador, superior de radiador. Cambiar soportes de motor y de caja de velocidad. Cambiar juego de bujias. Cambiar cables de bujias. Sacar palanca de cambios. Reparar con kit de reparacion nuevo.              </v>
      </c>
      <c r="L4238" s="3">
        <v>1</v>
      </c>
      <c r="M4238" s="10" t="s">
        <v>4663</v>
      </c>
      <c r="N4238" s="3" t="s">
        <v>2484</v>
      </c>
      <c r="O4238" s="158">
        <v>18000</v>
      </c>
      <c r="P4238" s="158">
        <v>3761.1</v>
      </c>
      <c r="Q4238" s="7">
        <v>21671.1</v>
      </c>
      <c r="S4238" s="8"/>
      <c r="T4238" s="11">
        <v>1</v>
      </c>
      <c r="U4238" s="158">
        <v>23140.5</v>
      </c>
      <c r="V4238" s="158">
        <v>4859.5</v>
      </c>
      <c r="W4238" s="76">
        <v>28000</v>
      </c>
      <c r="X4238" s="16">
        <f t="shared" si="1083"/>
        <v>28000</v>
      </c>
      <c r="AC4238" s="18">
        <f t="shared" si="1073"/>
        <v>0</v>
      </c>
      <c r="AD4238" s="19">
        <f t="shared" si="1078"/>
        <v>440000</v>
      </c>
      <c r="AE4238" s="21">
        <f t="shared" si="1072"/>
        <v>21671.1</v>
      </c>
      <c r="AF4238" s="20">
        <f t="shared" si="1079"/>
        <v>0</v>
      </c>
      <c r="AG4238" s="20">
        <f t="shared" si="1080"/>
        <v>0</v>
      </c>
      <c r="AH4238" s="20">
        <f t="shared" si="1081"/>
        <v>0</v>
      </c>
      <c r="AI4238" s="20"/>
      <c r="AJ4238" s="20"/>
      <c r="AK4238" s="20">
        <f t="shared" si="1074"/>
        <v>0</v>
      </c>
      <c r="AL4238" s="171"/>
    </row>
    <row r="4239" spans="1:38" ht="15.75" customHeight="1" x14ac:dyDescent="0.25">
      <c r="A4239" s="3">
        <v>2355</v>
      </c>
      <c r="B4239" s="14">
        <f t="shared" si="1086"/>
        <v>1</v>
      </c>
      <c r="C4239" s="9">
        <v>45612</v>
      </c>
      <c r="D4239" s="3" t="s">
        <v>423</v>
      </c>
      <c r="E4239" s="14" t="str">
        <f t="shared" si="1082"/>
        <v>2355Integral Agropecuaria1</v>
      </c>
      <c r="F4239" s="119" t="s">
        <v>1079</v>
      </c>
      <c r="G4239" s="119" t="s">
        <v>3945</v>
      </c>
      <c r="I4239" s="10" t="s">
        <v>4664</v>
      </c>
      <c r="J4239" s="14" t="str">
        <f t="shared" si="1075"/>
        <v>Control de sistema de correa auxiliar. Cambiar polea de alternador. Cambiar correa poly-v.</v>
      </c>
      <c r="K4239" s="3" t="s">
        <v>1665</v>
      </c>
      <c r="L4239" s="3">
        <v>1</v>
      </c>
      <c r="M4239" s="10" t="s">
        <v>1920</v>
      </c>
      <c r="N4239" s="3" t="s">
        <v>3241</v>
      </c>
      <c r="S4239" s="8"/>
      <c r="T4239" s="11">
        <v>1</v>
      </c>
      <c r="U4239" s="158">
        <v>24793.39</v>
      </c>
      <c r="V4239" s="158">
        <v>5206.6099999999997</v>
      </c>
      <c r="W4239" s="76">
        <v>30000</v>
      </c>
      <c r="X4239" s="16">
        <f t="shared" si="1083"/>
        <v>30000</v>
      </c>
      <c r="Y4239" s="3">
        <v>1</v>
      </c>
      <c r="AB4239" s="4">
        <v>90000</v>
      </c>
      <c r="AC4239" s="18">
        <f t="shared" si="1073"/>
        <v>90000</v>
      </c>
      <c r="AD4239" s="19">
        <f t="shared" si="1078"/>
        <v>90000</v>
      </c>
      <c r="AE4239" s="21">
        <f t="shared" si="1072"/>
        <v>0</v>
      </c>
      <c r="AF4239" s="20">
        <f t="shared" si="1079"/>
        <v>48039.63</v>
      </c>
      <c r="AG4239" s="20">
        <f t="shared" si="1080"/>
        <v>89000</v>
      </c>
      <c r="AH4239" s="20">
        <f t="shared" si="1081"/>
        <v>90000</v>
      </c>
      <c r="AI4239" s="20"/>
      <c r="AJ4239" s="20"/>
      <c r="AK4239" s="20">
        <f t="shared" si="1074"/>
        <v>179000</v>
      </c>
      <c r="AL4239" s="171"/>
    </row>
    <row r="4240" spans="1:38" ht="15.75" customHeight="1" x14ac:dyDescent="0.25">
      <c r="A4240" s="3">
        <v>2355</v>
      </c>
      <c r="B4240" s="14">
        <f t="shared" si="1086"/>
        <v>2</v>
      </c>
      <c r="C4240" s="9">
        <f>IF(A4240=A4239,C4239,"")</f>
        <v>45612</v>
      </c>
      <c r="D4240" s="3" t="str">
        <f>IF(A4240=A4239,D4239,"")</f>
        <v>Integral Agropecuaria</v>
      </c>
      <c r="E4240" s="14" t="str">
        <f t="shared" si="1082"/>
        <v>2355Integral Agropecuaria2</v>
      </c>
      <c r="J4240" s="14" t="str">
        <f t="shared" si="1075"/>
        <v xml:space="preserve">Control de sistema de correa auxiliar. Cambiar polea de alternador. Cambiar correa poly-v. </v>
      </c>
      <c r="L4240" s="3">
        <v>1</v>
      </c>
      <c r="M4240" s="10" t="s">
        <v>4665</v>
      </c>
      <c r="N4240" s="3" t="s">
        <v>3164</v>
      </c>
      <c r="O4240" s="158">
        <v>39702.17</v>
      </c>
      <c r="P4240" s="158">
        <v>8337.4599999999991</v>
      </c>
      <c r="Q4240" s="7">
        <v>48039.63</v>
      </c>
      <c r="S4240" s="8"/>
      <c r="T4240" s="11">
        <v>1</v>
      </c>
      <c r="U4240" s="158">
        <v>48760.33</v>
      </c>
      <c r="V4240" s="158">
        <v>10239.67</v>
      </c>
      <c r="W4240" s="76">
        <v>59000</v>
      </c>
      <c r="X4240" s="16">
        <f t="shared" si="1083"/>
        <v>59000</v>
      </c>
      <c r="AC4240" s="18">
        <f t="shared" si="1073"/>
        <v>0</v>
      </c>
      <c r="AD4240" s="19">
        <f t="shared" si="1078"/>
        <v>90000</v>
      </c>
      <c r="AE4240" s="21">
        <f t="shared" si="1072"/>
        <v>48039.63</v>
      </c>
      <c r="AF4240" s="20">
        <f t="shared" si="1079"/>
        <v>0</v>
      </c>
      <c r="AG4240" s="20">
        <f t="shared" si="1080"/>
        <v>0</v>
      </c>
      <c r="AH4240" s="20">
        <f t="shared" si="1081"/>
        <v>0</v>
      </c>
      <c r="AI4240" s="20"/>
      <c r="AJ4240" s="20"/>
      <c r="AK4240" s="20">
        <f t="shared" si="1074"/>
        <v>0</v>
      </c>
      <c r="AL4240" s="171"/>
    </row>
    <row r="4241" spans="1:38" ht="15.75" customHeight="1" x14ac:dyDescent="0.25">
      <c r="A4241" s="3">
        <v>2356</v>
      </c>
      <c r="B4241" s="14">
        <f t="shared" si="1086"/>
        <v>1</v>
      </c>
      <c r="C4241" s="9">
        <v>45612</v>
      </c>
      <c r="D4241" s="3" t="s">
        <v>3552</v>
      </c>
      <c r="E4241" s="14" t="str">
        <f t="shared" si="1082"/>
        <v>2356Surjat Sergio1</v>
      </c>
      <c r="F4241" s="119" t="s">
        <v>4666</v>
      </c>
      <c r="G4241" s="119" t="s">
        <v>914</v>
      </c>
      <c r="H4241" s="119">
        <v>177029</v>
      </c>
      <c r="I4241" s="10" t="s">
        <v>4671</v>
      </c>
      <c r="J4241" s="14" t="str">
        <f t="shared" si="1075"/>
        <v xml:space="preserve">Service completo. Cambio de aceite y filtros. Control general del vehiculo.  Control y reparacion completa de tren delatero. </v>
      </c>
      <c r="K4241" s="3" t="s">
        <v>1512</v>
      </c>
      <c r="L4241" s="3">
        <v>1</v>
      </c>
      <c r="M4241" s="10" t="s">
        <v>222</v>
      </c>
      <c r="N4241" s="3" t="s">
        <v>771</v>
      </c>
      <c r="S4241" s="8"/>
      <c r="T4241" s="11">
        <v>4</v>
      </c>
      <c r="U4241" s="158">
        <v>15702.48</v>
      </c>
      <c r="V4241" s="158">
        <v>3297.52</v>
      </c>
      <c r="W4241" s="76">
        <v>19000</v>
      </c>
      <c r="X4241" s="16">
        <f t="shared" si="1083"/>
        <v>76000</v>
      </c>
      <c r="Y4241" s="3">
        <v>1</v>
      </c>
      <c r="Z4241" s="114">
        <v>619834.71</v>
      </c>
      <c r="AA4241" s="114">
        <v>130165.29</v>
      </c>
      <c r="AB4241" s="4">
        <v>750000</v>
      </c>
      <c r="AC4241" s="18">
        <f t="shared" si="1073"/>
        <v>750000</v>
      </c>
      <c r="AD4241" s="19">
        <f t="shared" si="1078"/>
        <v>750000</v>
      </c>
      <c r="AE4241" s="21">
        <f t="shared" si="1072"/>
        <v>0</v>
      </c>
      <c r="AF4241" s="20">
        <f t="shared" si="1079"/>
        <v>0</v>
      </c>
      <c r="AG4241" s="20">
        <f t="shared" si="1080"/>
        <v>1248600</v>
      </c>
      <c r="AH4241" s="20">
        <f t="shared" si="1081"/>
        <v>750000</v>
      </c>
      <c r="AI4241" s="20"/>
      <c r="AJ4241" s="20"/>
      <c r="AK4241" s="20">
        <f t="shared" si="1074"/>
        <v>1998600</v>
      </c>
      <c r="AL4241" s="171"/>
    </row>
    <row r="4242" spans="1:38" ht="15.75" customHeight="1" x14ac:dyDescent="0.25">
      <c r="A4242" s="3">
        <v>2356</v>
      </c>
      <c r="B4242" s="14">
        <f t="shared" si="1086"/>
        <v>2</v>
      </c>
      <c r="C4242" s="9">
        <f>IF(A4242=A4241,C4241,"")</f>
        <v>45612</v>
      </c>
      <c r="D4242" s="3" t="str">
        <f>IF(A4242=A4241,D4241,"")</f>
        <v>Surjat Sergio</v>
      </c>
      <c r="E4242" s="14" t="str">
        <f t="shared" si="1082"/>
        <v>2356Surjat Sergio2</v>
      </c>
      <c r="J4242" s="14" t="str">
        <f t="shared" si="1075"/>
        <v xml:space="preserve">Service completo. Cambio de aceite y filtros. Control general del vehiculo.  Control y reparacion completa de tren delatero.  </v>
      </c>
      <c r="L4242" s="3">
        <v>1</v>
      </c>
      <c r="M4242" s="10" t="s">
        <v>2362</v>
      </c>
      <c r="N4242" s="3" t="s">
        <v>734</v>
      </c>
      <c r="S4242" s="8"/>
      <c r="T4242" s="11">
        <v>1</v>
      </c>
      <c r="U4242" s="158">
        <v>39669.43</v>
      </c>
      <c r="V4242" s="158">
        <v>8330.57</v>
      </c>
      <c r="W4242" s="76">
        <v>48000</v>
      </c>
      <c r="X4242" s="16">
        <f t="shared" si="1083"/>
        <v>48000</v>
      </c>
      <c r="AC4242" s="18">
        <f t="shared" si="1073"/>
        <v>0</v>
      </c>
      <c r="AD4242" s="19">
        <f t="shared" si="1078"/>
        <v>750000</v>
      </c>
      <c r="AE4242" s="21">
        <f t="shared" si="1072"/>
        <v>0</v>
      </c>
      <c r="AF4242" s="20">
        <f t="shared" si="1079"/>
        <v>0</v>
      </c>
      <c r="AG4242" s="20">
        <f t="shared" si="1080"/>
        <v>0</v>
      </c>
      <c r="AH4242" s="20">
        <f t="shared" si="1081"/>
        <v>0</v>
      </c>
      <c r="AI4242" s="20"/>
      <c r="AJ4242" s="20"/>
      <c r="AK4242" s="20">
        <f t="shared" si="1074"/>
        <v>0</v>
      </c>
      <c r="AL4242" s="171"/>
    </row>
    <row r="4243" spans="1:38" ht="15.75" customHeight="1" x14ac:dyDescent="0.25">
      <c r="A4243" s="3">
        <v>2356</v>
      </c>
      <c r="B4243" s="14">
        <f t="shared" si="1086"/>
        <v>3</v>
      </c>
      <c r="C4243" s="9">
        <f>IF(A4243=A4242,C4242,"")</f>
        <v>45612</v>
      </c>
      <c r="D4243" s="3" t="str">
        <f>IF(A4243=A4242,D4242,"")</f>
        <v>Surjat Sergio</v>
      </c>
      <c r="E4243" s="14" t="str">
        <f t="shared" si="1082"/>
        <v>2356Surjat Sergio3</v>
      </c>
      <c r="J4243" s="14" t="str">
        <f t="shared" si="1075"/>
        <v xml:space="preserve">Service completo. Cambio de aceite y filtros. Control general del vehiculo.  Control y reparacion completa de tren delatero.   </v>
      </c>
      <c r="L4243" s="3">
        <v>1</v>
      </c>
      <c r="M4243" s="10" t="s">
        <v>4667</v>
      </c>
      <c r="N4243" s="3" t="s">
        <v>734</v>
      </c>
      <c r="S4243" s="8"/>
      <c r="T4243" s="11">
        <v>1</v>
      </c>
      <c r="U4243" s="158">
        <v>12396.7</v>
      </c>
      <c r="V4243" s="158">
        <v>2603.3000000000002</v>
      </c>
      <c r="W4243" s="76">
        <v>15000</v>
      </c>
      <c r="X4243" s="16">
        <f t="shared" si="1083"/>
        <v>15000</v>
      </c>
      <c r="AC4243" s="18">
        <f t="shared" si="1073"/>
        <v>0</v>
      </c>
      <c r="AD4243" s="19">
        <f t="shared" si="1078"/>
        <v>750000</v>
      </c>
      <c r="AE4243" s="21">
        <f t="shared" si="1072"/>
        <v>0</v>
      </c>
      <c r="AF4243" s="20">
        <f t="shared" si="1079"/>
        <v>0</v>
      </c>
      <c r="AG4243" s="20">
        <f t="shared" si="1080"/>
        <v>0</v>
      </c>
      <c r="AH4243" s="20">
        <f t="shared" si="1081"/>
        <v>0</v>
      </c>
      <c r="AI4243" s="20"/>
      <c r="AJ4243" s="20"/>
      <c r="AK4243" s="20">
        <f t="shared" si="1074"/>
        <v>0</v>
      </c>
      <c r="AL4243" s="171"/>
    </row>
    <row r="4244" spans="1:38" ht="15.75" customHeight="1" x14ac:dyDescent="0.25">
      <c r="A4244" s="3">
        <v>2356</v>
      </c>
      <c r="B4244" s="14">
        <f t="shared" si="1086"/>
        <v>4</v>
      </c>
      <c r="C4244" s="9">
        <f>IF(A4244=A4243,C4243,"")</f>
        <v>45612</v>
      </c>
      <c r="D4244" s="3" t="str">
        <f>IF(A4244=A4243,D4243,"")</f>
        <v>Surjat Sergio</v>
      </c>
      <c r="E4244" s="14" t="str">
        <f t="shared" si="1082"/>
        <v>2356Surjat Sergio4</v>
      </c>
      <c r="J4244" s="14" t="str">
        <f t="shared" si="1075"/>
        <v xml:space="preserve">Service completo. Cambio de aceite y filtros. Control general del vehiculo.  Control y reparacion completa de tren delatero.    </v>
      </c>
      <c r="L4244" s="3">
        <v>1</v>
      </c>
      <c r="M4244" s="10" t="s">
        <v>4668</v>
      </c>
      <c r="N4244" s="3" t="s">
        <v>771</v>
      </c>
      <c r="S4244" s="8"/>
      <c r="T4244" s="11">
        <v>1</v>
      </c>
      <c r="U4244" s="158">
        <v>2148.7600000000002</v>
      </c>
      <c r="V4244" s="158">
        <v>451.24</v>
      </c>
      <c r="W4244" s="76">
        <v>2600</v>
      </c>
      <c r="X4244" s="16">
        <f t="shared" si="1083"/>
        <v>2600</v>
      </c>
      <c r="AC4244" s="18">
        <f t="shared" si="1073"/>
        <v>0</v>
      </c>
      <c r="AD4244" s="19">
        <f t="shared" si="1078"/>
        <v>750000</v>
      </c>
      <c r="AE4244" s="21">
        <f t="shared" si="1072"/>
        <v>0</v>
      </c>
      <c r="AF4244" s="20">
        <f t="shared" si="1079"/>
        <v>0</v>
      </c>
      <c r="AG4244" s="20">
        <f t="shared" si="1080"/>
        <v>0</v>
      </c>
      <c r="AH4244" s="20">
        <f t="shared" si="1081"/>
        <v>0</v>
      </c>
      <c r="AI4244" s="20"/>
      <c r="AJ4244" s="20"/>
      <c r="AK4244" s="20">
        <f t="shared" si="1074"/>
        <v>0</v>
      </c>
      <c r="AL4244" s="171"/>
    </row>
    <row r="4245" spans="1:38" ht="15.75" customHeight="1" x14ac:dyDescent="0.25">
      <c r="A4245" s="3">
        <v>2356</v>
      </c>
      <c r="B4245" s="14">
        <f t="shared" si="1086"/>
        <v>5</v>
      </c>
      <c r="C4245" s="9">
        <f>IF(A4245=A4244,C4244,"")</f>
        <v>45612</v>
      </c>
      <c r="D4245" s="3" t="str">
        <f>IF(A4245=A4244,D4244,"")</f>
        <v>Surjat Sergio</v>
      </c>
      <c r="E4245" s="14" t="str">
        <f t="shared" si="1082"/>
        <v>2356Surjat Sergio5</v>
      </c>
      <c r="J4245" s="14" t="str">
        <f t="shared" si="1075"/>
        <v xml:space="preserve">Service completo. Cambio de aceite y filtros. Control general del vehiculo.  Control y reparacion completa de tren delatero.     </v>
      </c>
      <c r="L4245" s="3">
        <v>1</v>
      </c>
      <c r="M4245" s="10" t="s">
        <v>4669</v>
      </c>
      <c r="N4245" s="3" t="s">
        <v>4670</v>
      </c>
      <c r="S4245" s="8"/>
      <c r="T4245" s="11">
        <v>1</v>
      </c>
      <c r="U4245" s="158">
        <v>789256.2</v>
      </c>
      <c r="V4245" s="158">
        <v>165743.79999999999</v>
      </c>
      <c r="W4245" s="76">
        <v>955000</v>
      </c>
      <c r="X4245" s="16">
        <f t="shared" si="1083"/>
        <v>955000</v>
      </c>
      <c r="AC4245" s="18">
        <f t="shared" si="1073"/>
        <v>0</v>
      </c>
      <c r="AD4245" s="19">
        <f t="shared" si="1078"/>
        <v>750000</v>
      </c>
      <c r="AE4245" s="21">
        <f t="shared" si="1072"/>
        <v>0</v>
      </c>
      <c r="AF4245" s="20">
        <f t="shared" si="1079"/>
        <v>0</v>
      </c>
      <c r="AG4245" s="20">
        <f t="shared" si="1080"/>
        <v>0</v>
      </c>
      <c r="AH4245" s="20">
        <f t="shared" si="1081"/>
        <v>0</v>
      </c>
      <c r="AI4245" s="20"/>
      <c r="AJ4245" s="20"/>
      <c r="AK4245" s="20">
        <f t="shared" si="1074"/>
        <v>0</v>
      </c>
      <c r="AL4245" s="171"/>
    </row>
    <row r="4246" spans="1:38" ht="15.75" customHeight="1" x14ac:dyDescent="0.25">
      <c r="A4246" s="3">
        <v>2356</v>
      </c>
      <c r="B4246" s="14">
        <f t="shared" si="1086"/>
        <v>6</v>
      </c>
      <c r="C4246" s="9">
        <f>IF(A4246=A4245,C4245,"")</f>
        <v>45612</v>
      </c>
      <c r="D4246" s="3" t="str">
        <f>IF(A4246=A4245,D4245,"")</f>
        <v>Surjat Sergio</v>
      </c>
      <c r="E4246" s="14" t="str">
        <f t="shared" si="1082"/>
        <v>2356Surjat Sergio6</v>
      </c>
      <c r="J4246" s="14" t="str">
        <f t="shared" si="1075"/>
        <v xml:space="preserve">Service completo. Cambio de aceite y filtros. Control general del vehiculo.  Control y reparacion completa de tren delatero.      </v>
      </c>
      <c r="L4246" s="3">
        <v>1</v>
      </c>
      <c r="M4246" s="10" t="s">
        <v>918</v>
      </c>
      <c r="N4246" s="3" t="s">
        <v>771</v>
      </c>
      <c r="S4246" s="8"/>
      <c r="T4246" s="11">
        <v>1</v>
      </c>
      <c r="U4246" s="158">
        <v>125619.84</v>
      </c>
      <c r="V4246" s="158">
        <v>26380.16</v>
      </c>
      <c r="W4246" s="76">
        <v>152000</v>
      </c>
      <c r="X4246" s="16">
        <f t="shared" si="1083"/>
        <v>152000</v>
      </c>
      <c r="AC4246" s="18">
        <f t="shared" si="1073"/>
        <v>0</v>
      </c>
      <c r="AD4246" s="19">
        <f t="shared" si="1078"/>
        <v>750000</v>
      </c>
      <c r="AE4246" s="21">
        <f t="shared" si="1072"/>
        <v>0</v>
      </c>
      <c r="AF4246" s="20">
        <f t="shared" si="1079"/>
        <v>0</v>
      </c>
      <c r="AG4246" s="20">
        <f t="shared" si="1080"/>
        <v>0</v>
      </c>
      <c r="AH4246" s="20">
        <f t="shared" si="1081"/>
        <v>0</v>
      </c>
      <c r="AI4246" s="20"/>
      <c r="AJ4246" s="20"/>
      <c r="AK4246" s="20">
        <f t="shared" si="1074"/>
        <v>0</v>
      </c>
      <c r="AL4246" s="171"/>
    </row>
    <row r="4247" spans="1:38" ht="15.75" customHeight="1" x14ac:dyDescent="0.25">
      <c r="A4247" s="3">
        <v>2357</v>
      </c>
      <c r="B4247" s="14">
        <f t="shared" si="1086"/>
        <v>1</v>
      </c>
      <c r="C4247" s="9">
        <v>45614</v>
      </c>
      <c r="D4247" s="3" t="s">
        <v>2896</v>
      </c>
      <c r="E4247" s="14" t="str">
        <f t="shared" si="1082"/>
        <v>2357Keegan SA1</v>
      </c>
      <c r="F4247" s="119" t="s">
        <v>2857</v>
      </c>
      <c r="G4247" s="119" t="s">
        <v>1316</v>
      </c>
      <c r="I4247" s="10" t="s">
        <v>4672</v>
      </c>
      <c r="J4247" s="14" t="str">
        <f t="shared" si="1075"/>
        <v>Prueba de bateria. Cambiar bateria. Prueba de alternador.</v>
      </c>
      <c r="K4247" s="3" t="s">
        <v>1665</v>
      </c>
      <c r="L4247" s="3">
        <v>1</v>
      </c>
      <c r="M4247" s="10" t="s">
        <v>357</v>
      </c>
      <c r="N4247" s="3" t="s">
        <v>3050</v>
      </c>
      <c r="O4247" s="158">
        <v>136363.64000000001</v>
      </c>
      <c r="P4247" s="158">
        <v>28636.36</v>
      </c>
      <c r="Q4247" s="7">
        <v>165000</v>
      </c>
      <c r="S4247" s="8"/>
      <c r="T4247" s="11">
        <v>1</v>
      </c>
      <c r="U4247" s="158">
        <v>165289.26</v>
      </c>
      <c r="V4247" s="158">
        <v>34710.74</v>
      </c>
      <c r="W4247" s="76">
        <v>200000</v>
      </c>
      <c r="X4247" s="16">
        <f t="shared" si="1083"/>
        <v>200000</v>
      </c>
      <c r="AC4247" s="18">
        <f t="shared" si="1073"/>
        <v>0</v>
      </c>
      <c r="AD4247" s="19">
        <f t="shared" si="1078"/>
        <v>0</v>
      </c>
      <c r="AE4247" s="21">
        <f t="shared" si="1072"/>
        <v>165000</v>
      </c>
      <c r="AF4247" s="20">
        <f t="shared" si="1079"/>
        <v>165000</v>
      </c>
      <c r="AG4247" s="20">
        <f t="shared" si="1080"/>
        <v>200000</v>
      </c>
      <c r="AH4247" s="20">
        <f t="shared" si="1081"/>
        <v>0</v>
      </c>
      <c r="AI4247" s="20"/>
      <c r="AJ4247" s="20"/>
      <c r="AK4247" s="20">
        <f t="shared" si="1074"/>
        <v>200000</v>
      </c>
      <c r="AL4247" s="171"/>
    </row>
    <row r="4248" spans="1:38" ht="15.75" customHeight="1" x14ac:dyDescent="0.25">
      <c r="A4248" s="3">
        <v>2357</v>
      </c>
      <c r="B4248" s="14">
        <f t="shared" si="1086"/>
        <v>2</v>
      </c>
      <c r="C4248" s="9">
        <f>IF(A4248=A4247,C4247,"")</f>
        <v>45614</v>
      </c>
      <c r="D4248" s="3" t="str">
        <f>IF(A4248=A4247,D4247,"")</f>
        <v>Keegan SA</v>
      </c>
      <c r="E4248" s="14" t="str">
        <f t="shared" si="1082"/>
        <v>2357Keegan SA2</v>
      </c>
      <c r="J4248" s="14" t="str">
        <f t="shared" si="1075"/>
        <v xml:space="preserve">Prueba de bateria. Cambiar bateria. Prueba de alternador. </v>
      </c>
      <c r="S4248" s="8"/>
      <c r="W4248" s="76"/>
      <c r="X4248" s="16">
        <f t="shared" si="1083"/>
        <v>0</v>
      </c>
      <c r="AC4248" s="18">
        <f t="shared" si="1073"/>
        <v>0</v>
      </c>
      <c r="AD4248" s="19">
        <f t="shared" si="1078"/>
        <v>0</v>
      </c>
      <c r="AE4248" s="21">
        <f t="shared" si="1072"/>
        <v>0</v>
      </c>
      <c r="AF4248" s="20">
        <f t="shared" si="1079"/>
        <v>0</v>
      </c>
      <c r="AG4248" s="20">
        <f t="shared" si="1080"/>
        <v>0</v>
      </c>
      <c r="AH4248" s="20">
        <f t="shared" si="1081"/>
        <v>0</v>
      </c>
      <c r="AI4248" s="20"/>
      <c r="AJ4248" s="20"/>
      <c r="AK4248" s="20">
        <f t="shared" si="1074"/>
        <v>0</v>
      </c>
      <c r="AL4248" s="171"/>
    </row>
    <row r="4249" spans="1:38" ht="15.75" customHeight="1" x14ac:dyDescent="0.25">
      <c r="A4249" s="3">
        <v>2358</v>
      </c>
      <c r="B4249" s="14">
        <f t="shared" si="1086"/>
        <v>1</v>
      </c>
      <c r="C4249" s="9">
        <v>45616</v>
      </c>
      <c r="D4249" s="3" t="s">
        <v>4673</v>
      </c>
      <c r="E4249" s="14" t="str">
        <f t="shared" si="1082"/>
        <v>2358Donadio Raquel1</v>
      </c>
      <c r="F4249" s="119" t="s">
        <v>4674</v>
      </c>
      <c r="G4249" s="119" t="s">
        <v>765</v>
      </c>
      <c r="I4249" s="10" t="s">
        <v>4675</v>
      </c>
      <c r="J4249" s="14" t="str">
        <f t="shared" si="1075"/>
        <v>Control del tren delantero. Control de frenos de ambas ruedas delanteras. Desarmar frenos de ambas ruedas traseras. Control de estado de las mismas. Regular cintas de frenos. Armado total.</v>
      </c>
      <c r="K4249" s="3" t="s">
        <v>2390</v>
      </c>
      <c r="S4249" s="8"/>
      <c r="W4249" s="76"/>
      <c r="X4249" s="16">
        <f t="shared" si="1083"/>
        <v>0</v>
      </c>
      <c r="Y4249" s="3">
        <v>1</v>
      </c>
      <c r="Z4249" s="114">
        <v>61983.48</v>
      </c>
      <c r="AA4249" s="114">
        <v>13016.52</v>
      </c>
      <c r="AB4249" s="4">
        <v>75000</v>
      </c>
      <c r="AC4249" s="18">
        <f t="shared" si="1073"/>
        <v>75000</v>
      </c>
      <c r="AD4249" s="19">
        <f t="shared" si="1078"/>
        <v>75000</v>
      </c>
      <c r="AE4249" s="21">
        <f t="shared" ref="AE4249:AE4312" si="1087">+(Q4249)*T4249</f>
        <v>0</v>
      </c>
      <c r="AF4249" s="20">
        <f t="shared" si="1079"/>
        <v>0</v>
      </c>
      <c r="AG4249" s="20">
        <f t="shared" si="1080"/>
        <v>0</v>
      </c>
      <c r="AH4249" s="20">
        <f t="shared" si="1081"/>
        <v>75000</v>
      </c>
      <c r="AI4249" s="20"/>
      <c r="AJ4249" s="20"/>
      <c r="AK4249" s="20">
        <f t="shared" si="1074"/>
        <v>75000</v>
      </c>
      <c r="AL4249" s="171"/>
    </row>
    <row r="4250" spans="1:38" ht="15.75" customHeight="1" x14ac:dyDescent="0.25">
      <c r="A4250" s="3">
        <v>2358</v>
      </c>
      <c r="B4250" s="14">
        <f t="shared" si="1086"/>
        <v>2</v>
      </c>
      <c r="C4250" s="9">
        <f>IF(A4250=A4249,C4249,"")</f>
        <v>45616</v>
      </c>
      <c r="D4250" s="3" t="str">
        <f>IF(A4250=A4249,D4249,"")</f>
        <v>Donadio Raquel</v>
      </c>
      <c r="E4250" s="14" t="str">
        <f t="shared" si="1082"/>
        <v>2358Donadio Raquel2</v>
      </c>
      <c r="J4250" s="14" t="str">
        <f t="shared" si="1075"/>
        <v xml:space="preserve">Control del tren delantero. Control de frenos de ambas ruedas delanteras. Desarmar frenos de ambas ruedas traseras. Control de estado de las mismas. Regular cintas de frenos. Armado total. </v>
      </c>
      <c r="S4250" s="8"/>
      <c r="W4250" s="76"/>
      <c r="X4250" s="16">
        <f t="shared" si="1083"/>
        <v>0</v>
      </c>
      <c r="AC4250" s="18">
        <f t="shared" si="1073"/>
        <v>0</v>
      </c>
      <c r="AD4250" s="19">
        <f t="shared" si="1078"/>
        <v>75000</v>
      </c>
      <c r="AE4250" s="21">
        <f t="shared" si="1087"/>
        <v>0</v>
      </c>
      <c r="AF4250" s="20">
        <f t="shared" si="1079"/>
        <v>0</v>
      </c>
      <c r="AG4250" s="20">
        <f t="shared" si="1080"/>
        <v>0</v>
      </c>
      <c r="AH4250" s="20">
        <f t="shared" si="1081"/>
        <v>0</v>
      </c>
      <c r="AI4250" s="20"/>
      <c r="AJ4250" s="20"/>
      <c r="AK4250" s="20">
        <f t="shared" si="1074"/>
        <v>0</v>
      </c>
      <c r="AL4250" s="171"/>
    </row>
    <row r="4251" spans="1:38" ht="15.75" customHeight="1" x14ac:dyDescent="0.25">
      <c r="A4251" s="3">
        <v>2359</v>
      </c>
      <c r="B4251" s="14">
        <f t="shared" si="1086"/>
        <v>1</v>
      </c>
      <c r="C4251" s="9">
        <v>45617</v>
      </c>
      <c r="D4251" s="3" t="s">
        <v>493</v>
      </c>
      <c r="E4251" s="14" t="str">
        <f t="shared" si="1082"/>
        <v>2359Marcone Facundo1</v>
      </c>
      <c r="F4251" s="119" t="s">
        <v>4684</v>
      </c>
      <c r="G4251" s="119" t="s">
        <v>2279</v>
      </c>
      <c r="H4251" s="119">
        <v>70182</v>
      </c>
      <c r="I4251" s="10" t="s">
        <v>3487</v>
      </c>
      <c r="J4251" s="14" t="str">
        <f t="shared" si="1075"/>
        <v>Service completo. Cambio de aceite y filtros. Control general del vehiculo. Lavado motor.</v>
      </c>
      <c r="K4251" s="3" t="s">
        <v>2390</v>
      </c>
      <c r="L4251" s="3">
        <v>1</v>
      </c>
      <c r="M4251" s="10" t="s">
        <v>918</v>
      </c>
      <c r="N4251" s="3" t="s">
        <v>771</v>
      </c>
      <c r="S4251" s="8"/>
      <c r="T4251" s="11">
        <v>1</v>
      </c>
      <c r="U4251" s="158">
        <v>41322.32</v>
      </c>
      <c r="V4251" s="158">
        <v>8677.68</v>
      </c>
      <c r="W4251" s="76">
        <v>50000</v>
      </c>
      <c r="X4251" s="16">
        <f t="shared" si="1083"/>
        <v>50000</v>
      </c>
      <c r="Y4251" s="3">
        <v>1</v>
      </c>
      <c r="AB4251" s="4">
        <v>80000</v>
      </c>
      <c r="AC4251" s="18">
        <f t="shared" si="1073"/>
        <v>80000</v>
      </c>
      <c r="AD4251" s="19">
        <f t="shared" si="1078"/>
        <v>80000</v>
      </c>
      <c r="AE4251" s="21">
        <f t="shared" si="1087"/>
        <v>0</v>
      </c>
      <c r="AF4251" s="20">
        <f t="shared" si="1079"/>
        <v>0</v>
      </c>
      <c r="AG4251" s="20">
        <f t="shared" si="1080"/>
        <v>144000</v>
      </c>
      <c r="AH4251" s="20">
        <f t="shared" si="1081"/>
        <v>80000</v>
      </c>
      <c r="AI4251" s="20"/>
      <c r="AJ4251" s="20"/>
      <c r="AK4251" s="20">
        <f t="shared" si="1074"/>
        <v>224000</v>
      </c>
      <c r="AL4251" s="171"/>
    </row>
    <row r="4252" spans="1:38" ht="15.75" customHeight="1" x14ac:dyDescent="0.25">
      <c r="A4252" s="3">
        <v>2359</v>
      </c>
      <c r="B4252" s="14">
        <f t="shared" si="1086"/>
        <v>2</v>
      </c>
      <c r="C4252" s="9">
        <f>IF(A4252=A4251,C4251,"")</f>
        <v>45617</v>
      </c>
      <c r="D4252" s="3" t="str">
        <f>IF(A4252=A4251,D4251,"")</f>
        <v>Marcone Facundo</v>
      </c>
      <c r="E4252" s="14" t="str">
        <f t="shared" si="1082"/>
        <v>2359Marcone Facundo2</v>
      </c>
      <c r="J4252" s="14" t="str">
        <f t="shared" si="1075"/>
        <v xml:space="preserve">Service completo. Cambio de aceite y filtros. Control general del vehiculo. Lavado motor. </v>
      </c>
      <c r="M4252" s="10" t="s">
        <v>4689</v>
      </c>
      <c r="N4252" s="3" t="s">
        <v>771</v>
      </c>
      <c r="S4252" s="8"/>
      <c r="T4252" s="11">
        <v>4</v>
      </c>
      <c r="U4252" s="158">
        <v>19421.490000000002</v>
      </c>
      <c r="V4252" s="158">
        <v>4078.51</v>
      </c>
      <c r="W4252" s="76">
        <v>23500</v>
      </c>
      <c r="X4252" s="16">
        <f t="shared" si="1083"/>
        <v>94000</v>
      </c>
      <c r="AC4252" s="18">
        <f t="shared" si="1073"/>
        <v>0</v>
      </c>
      <c r="AD4252" s="19">
        <f t="shared" si="1078"/>
        <v>80000</v>
      </c>
      <c r="AE4252" s="21">
        <f t="shared" si="1087"/>
        <v>0</v>
      </c>
      <c r="AF4252" s="20">
        <f t="shared" si="1079"/>
        <v>0</v>
      </c>
      <c r="AG4252" s="20">
        <f t="shared" si="1080"/>
        <v>0</v>
      </c>
      <c r="AH4252" s="20">
        <f t="shared" si="1081"/>
        <v>0</v>
      </c>
      <c r="AI4252" s="20"/>
      <c r="AJ4252" s="20"/>
      <c r="AK4252" s="20">
        <f t="shared" si="1074"/>
        <v>0</v>
      </c>
      <c r="AL4252" s="171"/>
    </row>
    <row r="4253" spans="1:38" ht="15.75" customHeight="1" x14ac:dyDescent="0.25">
      <c r="A4253" s="3">
        <v>2360</v>
      </c>
      <c r="B4253" s="14">
        <f t="shared" si="1086"/>
        <v>1</v>
      </c>
      <c r="C4253" s="9">
        <v>45617</v>
      </c>
      <c r="D4253" s="3" t="s">
        <v>386</v>
      </c>
      <c r="E4253" s="14" t="str">
        <f t="shared" si="1082"/>
        <v>2360Gutierrez Hnos1</v>
      </c>
      <c r="F4253" s="119" t="s">
        <v>4706</v>
      </c>
      <c r="G4253" s="119" t="s">
        <v>1325</v>
      </c>
      <c r="H4253" s="119">
        <v>135404</v>
      </c>
      <c r="I4253" s="10" t="s">
        <v>4705</v>
      </c>
      <c r="J4253" s="14" t="str">
        <f t="shared" si="1075"/>
        <v>Service completo. Cambio de aceite y filtros. Control general del vehiculo. Cambiar filtro de combustible secundario. Cambiar pastillas de frenos. Sacar cremallera de direccion. Cambiar por cremallera nueva.</v>
      </c>
      <c r="K4253" s="3" t="s">
        <v>4520</v>
      </c>
      <c r="L4253" s="3">
        <v>1</v>
      </c>
      <c r="M4253" s="10" t="s">
        <v>918</v>
      </c>
      <c r="N4253" s="3" t="s">
        <v>771</v>
      </c>
      <c r="S4253" s="8"/>
      <c r="T4253" s="11">
        <v>1</v>
      </c>
      <c r="U4253" s="158">
        <v>66115.710000000006</v>
      </c>
      <c r="V4253" s="158">
        <v>13884.29</v>
      </c>
      <c r="W4253" s="76">
        <v>80000</v>
      </c>
      <c r="X4253" s="16">
        <f t="shared" si="1083"/>
        <v>80000</v>
      </c>
      <c r="Y4253" s="3">
        <v>1</v>
      </c>
      <c r="AB4253" s="4">
        <v>660000</v>
      </c>
      <c r="AC4253" s="18">
        <f t="shared" si="1073"/>
        <v>660000</v>
      </c>
      <c r="AD4253" s="19">
        <f t="shared" si="1078"/>
        <v>660000</v>
      </c>
      <c r="AE4253" s="21">
        <f t="shared" si="1087"/>
        <v>0</v>
      </c>
      <c r="AF4253" s="20">
        <f t="shared" si="1079"/>
        <v>0</v>
      </c>
      <c r="AG4253" s="20">
        <f t="shared" si="1080"/>
        <v>1008000</v>
      </c>
      <c r="AH4253" s="20">
        <f t="shared" si="1081"/>
        <v>660000</v>
      </c>
      <c r="AI4253" s="20"/>
      <c r="AJ4253" s="20"/>
      <c r="AK4253" s="20">
        <f t="shared" si="1074"/>
        <v>1668000</v>
      </c>
      <c r="AL4253" s="171"/>
    </row>
    <row r="4254" spans="1:38" ht="15.75" customHeight="1" x14ac:dyDescent="0.25">
      <c r="A4254" s="3">
        <v>2360</v>
      </c>
      <c r="B4254" s="14">
        <f t="shared" si="1086"/>
        <v>2</v>
      </c>
      <c r="C4254" s="9">
        <f>IF(A4254=A4253,C4253,"")</f>
        <v>45617</v>
      </c>
      <c r="D4254" s="3" t="str">
        <f>IF(A4254=A4253,D4253,"")</f>
        <v>Gutierrez Hnos</v>
      </c>
      <c r="E4254" s="14" t="str">
        <f t="shared" si="1082"/>
        <v>2360Gutierrez Hnos2</v>
      </c>
      <c r="J4254" s="14" t="str">
        <f t="shared" si="1075"/>
        <v xml:space="preserve">Service completo. Cambio de aceite y filtros. Control general del vehiculo. Cambiar filtro de combustible secundario. Cambiar pastillas de frenos. Sacar cremallera de direccion. Cambiar por cremallera nueva. </v>
      </c>
      <c r="L4254" s="3">
        <v>1</v>
      </c>
      <c r="M4254" s="10" t="s">
        <v>4685</v>
      </c>
      <c r="N4254" s="3" t="s">
        <v>734</v>
      </c>
      <c r="S4254" s="8"/>
      <c r="T4254" s="11">
        <v>1</v>
      </c>
      <c r="U4254" s="158">
        <v>74380.17</v>
      </c>
      <c r="V4254" s="158">
        <v>15619.83</v>
      </c>
      <c r="W4254" s="76">
        <v>90000</v>
      </c>
      <c r="X4254" s="16">
        <f t="shared" si="1083"/>
        <v>90000</v>
      </c>
      <c r="AC4254" s="18">
        <f t="shared" si="1073"/>
        <v>0</v>
      </c>
      <c r="AD4254" s="19">
        <f t="shared" si="1078"/>
        <v>660000</v>
      </c>
      <c r="AE4254" s="21">
        <f t="shared" si="1087"/>
        <v>0</v>
      </c>
      <c r="AF4254" s="20">
        <f t="shared" si="1079"/>
        <v>0</v>
      </c>
      <c r="AG4254" s="20">
        <f t="shared" si="1080"/>
        <v>0</v>
      </c>
      <c r="AH4254" s="20">
        <f t="shared" si="1081"/>
        <v>0</v>
      </c>
      <c r="AI4254" s="20"/>
      <c r="AJ4254" s="20"/>
      <c r="AK4254" s="20">
        <f t="shared" si="1074"/>
        <v>0</v>
      </c>
      <c r="AL4254" s="171"/>
    </row>
    <row r="4255" spans="1:38" ht="15.75" customHeight="1" x14ac:dyDescent="0.25">
      <c r="A4255" s="3">
        <v>2360</v>
      </c>
      <c r="B4255" s="14">
        <f t="shared" si="1086"/>
        <v>3</v>
      </c>
      <c r="C4255" s="9">
        <f>IF(A4255=A4254,C4254,"")</f>
        <v>45617</v>
      </c>
      <c r="D4255" s="3" t="str">
        <f>IF(A4255=A4254,D4254,"")</f>
        <v>Gutierrez Hnos</v>
      </c>
      <c r="E4255" s="14" t="str">
        <f t="shared" si="1082"/>
        <v>2360Gutierrez Hnos3</v>
      </c>
      <c r="J4255" s="14" t="str">
        <f t="shared" si="1075"/>
        <v xml:space="preserve">Service completo. Cambio de aceite y filtros. Control general del vehiculo. Cambiar filtro de combustible secundario. Cambiar pastillas de frenos. Sacar cremallera de direccion. Cambiar por cremallera nueva.  </v>
      </c>
      <c r="L4255" s="3">
        <v>1</v>
      </c>
      <c r="M4255" s="10" t="s">
        <v>3510</v>
      </c>
      <c r="N4255" s="3" t="s">
        <v>734</v>
      </c>
      <c r="S4255" s="8"/>
      <c r="T4255" s="11">
        <v>1</v>
      </c>
      <c r="U4255" s="158">
        <v>41322.32</v>
      </c>
      <c r="V4255" s="158">
        <v>8677.68</v>
      </c>
      <c r="W4255" s="76">
        <v>50000</v>
      </c>
      <c r="X4255" s="16">
        <f t="shared" si="1083"/>
        <v>50000</v>
      </c>
      <c r="AC4255" s="18">
        <f t="shared" si="1073"/>
        <v>0</v>
      </c>
      <c r="AD4255" s="19">
        <f t="shared" si="1078"/>
        <v>660000</v>
      </c>
      <c r="AE4255" s="21">
        <f t="shared" si="1087"/>
        <v>0</v>
      </c>
      <c r="AF4255" s="20">
        <f t="shared" si="1079"/>
        <v>0</v>
      </c>
      <c r="AG4255" s="20">
        <f t="shared" si="1080"/>
        <v>0</v>
      </c>
      <c r="AH4255" s="20">
        <f t="shared" si="1081"/>
        <v>0</v>
      </c>
      <c r="AI4255" s="20"/>
      <c r="AJ4255" s="20"/>
      <c r="AK4255" s="20">
        <f t="shared" si="1074"/>
        <v>0</v>
      </c>
      <c r="AL4255" s="171"/>
    </row>
    <row r="4256" spans="1:38" ht="15.75" customHeight="1" x14ac:dyDescent="0.25">
      <c r="A4256" s="3">
        <v>2360</v>
      </c>
      <c r="B4256" s="14">
        <f t="shared" si="1086"/>
        <v>4</v>
      </c>
      <c r="C4256" s="9">
        <f>IF(A4256=A4255,C4255,"")</f>
        <v>45617</v>
      </c>
      <c r="D4256" s="3" t="str">
        <f>IF(A4256=A4255,D4255,"")</f>
        <v>Gutierrez Hnos</v>
      </c>
      <c r="E4256" s="14" t="str">
        <f t="shared" si="1082"/>
        <v>2360Gutierrez Hnos4</v>
      </c>
      <c r="J4256" s="14" t="str">
        <f t="shared" si="1075"/>
        <v xml:space="preserve">Service completo. Cambio de aceite y filtros. Control general del vehiculo. Cambiar filtro de combustible secundario. Cambiar pastillas de frenos. Sacar cremallera de direccion. Cambiar por cremallera nueva.   </v>
      </c>
      <c r="L4256" s="3">
        <v>1</v>
      </c>
      <c r="M4256" s="10" t="s">
        <v>4686</v>
      </c>
      <c r="N4256" s="3" t="s">
        <v>2787</v>
      </c>
      <c r="S4256" s="8"/>
      <c r="T4256" s="11">
        <v>1</v>
      </c>
      <c r="U4256" s="158">
        <v>495867.77</v>
      </c>
      <c r="V4256" s="158">
        <v>104132.23</v>
      </c>
      <c r="W4256" s="76">
        <v>600000</v>
      </c>
      <c r="X4256" s="16">
        <f t="shared" si="1083"/>
        <v>600000</v>
      </c>
      <c r="AC4256" s="18">
        <f t="shared" si="1073"/>
        <v>0</v>
      </c>
      <c r="AD4256" s="19">
        <f t="shared" si="1078"/>
        <v>660000</v>
      </c>
      <c r="AE4256" s="21">
        <f t="shared" si="1087"/>
        <v>0</v>
      </c>
      <c r="AF4256" s="20">
        <f t="shared" si="1079"/>
        <v>0</v>
      </c>
      <c r="AG4256" s="20">
        <f t="shared" si="1080"/>
        <v>0</v>
      </c>
      <c r="AH4256" s="20">
        <f t="shared" si="1081"/>
        <v>0</v>
      </c>
      <c r="AI4256" s="20"/>
      <c r="AJ4256" s="20"/>
      <c r="AK4256" s="20">
        <f t="shared" si="1074"/>
        <v>0</v>
      </c>
      <c r="AL4256" s="171"/>
    </row>
    <row r="4257" spans="1:38" ht="15.75" customHeight="1" x14ac:dyDescent="0.25">
      <c r="A4257" s="3">
        <v>2360</v>
      </c>
      <c r="B4257" s="14">
        <f t="shared" si="1086"/>
        <v>5</v>
      </c>
      <c r="C4257" s="9">
        <f>IF(A4257=A4256,C4256,"")</f>
        <v>45617</v>
      </c>
      <c r="D4257" s="3" t="str">
        <f>IF(A4257=A4256,D4256,"")</f>
        <v>Gutierrez Hnos</v>
      </c>
      <c r="E4257" s="14" t="str">
        <f t="shared" si="1082"/>
        <v>2360Gutierrez Hnos5</v>
      </c>
      <c r="J4257" s="14" t="str">
        <f t="shared" si="1075"/>
        <v xml:space="preserve">Service completo. Cambio de aceite y filtros. Control general del vehiculo. Cambiar filtro de combustible secundario. Cambiar pastillas de frenos. Sacar cremallera de direccion. Cambiar por cremallera nueva.    </v>
      </c>
      <c r="L4257" s="3">
        <v>1</v>
      </c>
      <c r="M4257" s="10" t="s">
        <v>222</v>
      </c>
      <c r="N4257" s="3" t="s">
        <v>771</v>
      </c>
      <c r="S4257" s="8"/>
      <c r="T4257" s="11">
        <v>8</v>
      </c>
      <c r="U4257" s="158">
        <v>19421.490000000002</v>
      </c>
      <c r="V4257" s="158">
        <v>4078.51</v>
      </c>
      <c r="W4257" s="76">
        <v>23500</v>
      </c>
      <c r="X4257" s="16">
        <f t="shared" si="1083"/>
        <v>188000</v>
      </c>
      <c r="AC4257" s="18">
        <f t="shared" si="1073"/>
        <v>0</v>
      </c>
      <c r="AD4257" s="19">
        <f t="shared" si="1078"/>
        <v>660000</v>
      </c>
      <c r="AE4257" s="21">
        <f t="shared" si="1087"/>
        <v>0</v>
      </c>
      <c r="AF4257" s="20">
        <f t="shared" si="1079"/>
        <v>0</v>
      </c>
      <c r="AG4257" s="20">
        <f t="shared" si="1080"/>
        <v>0</v>
      </c>
      <c r="AH4257" s="20">
        <f t="shared" si="1081"/>
        <v>0</v>
      </c>
      <c r="AI4257" s="20"/>
      <c r="AJ4257" s="20"/>
      <c r="AK4257" s="20">
        <f t="shared" si="1074"/>
        <v>0</v>
      </c>
      <c r="AL4257" s="171"/>
    </row>
    <row r="4258" spans="1:38" ht="15.75" customHeight="1" x14ac:dyDescent="0.25">
      <c r="A4258" s="3">
        <v>2361</v>
      </c>
      <c r="B4258" s="14">
        <f t="shared" si="1086"/>
        <v>1</v>
      </c>
      <c r="C4258" s="9">
        <v>45617</v>
      </c>
      <c r="D4258" s="3" t="s">
        <v>2297</v>
      </c>
      <c r="E4258" s="14" t="str">
        <f t="shared" si="1082"/>
        <v>2361AGD1</v>
      </c>
      <c r="F4258" s="119" t="s">
        <v>2298</v>
      </c>
      <c r="G4258" s="119" t="s">
        <v>1325</v>
      </c>
      <c r="I4258" s="10" t="s">
        <v>4687</v>
      </c>
      <c r="J4258" s="14" t="str">
        <f t="shared" si="1075"/>
        <v>Auxilio. Control de alternador. Control de estado de bateria. Cambiar bateria.</v>
      </c>
      <c r="K4258" s="3" t="s">
        <v>1665</v>
      </c>
      <c r="L4258" s="3">
        <v>1</v>
      </c>
      <c r="M4258" s="10" t="s">
        <v>4688</v>
      </c>
      <c r="N4258" s="3" t="s">
        <v>3164</v>
      </c>
      <c r="O4258" s="158">
        <v>202479.34</v>
      </c>
      <c r="P4258" s="158">
        <v>42520.66</v>
      </c>
      <c r="Q4258" s="7">
        <v>245000</v>
      </c>
      <c r="S4258" s="8"/>
      <c r="T4258" s="11">
        <v>1</v>
      </c>
      <c r="U4258" s="158">
        <v>256198.35</v>
      </c>
      <c r="V4258" s="158">
        <v>53801.65</v>
      </c>
      <c r="W4258" s="76">
        <v>310000</v>
      </c>
      <c r="X4258" s="16">
        <f t="shared" si="1083"/>
        <v>310000</v>
      </c>
      <c r="AC4258" s="18">
        <f t="shared" si="1073"/>
        <v>0</v>
      </c>
      <c r="AD4258" s="19">
        <f t="shared" si="1078"/>
        <v>0</v>
      </c>
      <c r="AE4258" s="21">
        <f t="shared" si="1087"/>
        <v>245000</v>
      </c>
      <c r="AF4258" s="20">
        <f t="shared" si="1079"/>
        <v>245000</v>
      </c>
      <c r="AG4258" s="20">
        <f t="shared" si="1080"/>
        <v>310000</v>
      </c>
      <c r="AH4258" s="20">
        <f t="shared" si="1081"/>
        <v>0</v>
      </c>
      <c r="AI4258" s="20"/>
      <c r="AJ4258" s="20"/>
      <c r="AK4258" s="20">
        <f t="shared" si="1074"/>
        <v>310000</v>
      </c>
      <c r="AL4258" s="171"/>
    </row>
    <row r="4259" spans="1:38" ht="15.75" customHeight="1" x14ac:dyDescent="0.25">
      <c r="A4259" s="3">
        <v>2361</v>
      </c>
      <c r="B4259" s="14">
        <f t="shared" si="1086"/>
        <v>2</v>
      </c>
      <c r="C4259" s="9">
        <f>IF(A4259=A4258,C4258,"")</f>
        <v>45617</v>
      </c>
      <c r="D4259" s="3" t="str">
        <f>IF(A4259=A4258,D4258,"")</f>
        <v>AGD</v>
      </c>
      <c r="E4259" s="14" t="str">
        <f t="shared" si="1082"/>
        <v>2361AGD2</v>
      </c>
      <c r="J4259" s="14" t="str">
        <f t="shared" si="1075"/>
        <v xml:space="preserve">Auxilio. Control de alternador. Control de estado de bateria. Cambiar bateria. </v>
      </c>
      <c r="S4259" s="8"/>
      <c r="W4259" s="76"/>
      <c r="X4259" s="16">
        <f t="shared" si="1083"/>
        <v>0</v>
      </c>
      <c r="AC4259" s="18">
        <f t="shared" ref="AC4259:AC4322" si="1088">+AB4259*Y4259</f>
        <v>0</v>
      </c>
      <c r="AD4259" s="19">
        <f t="shared" si="1078"/>
        <v>0</v>
      </c>
      <c r="AE4259" s="21">
        <f t="shared" si="1087"/>
        <v>0</v>
      </c>
      <c r="AF4259" s="20">
        <f t="shared" si="1079"/>
        <v>0</v>
      </c>
      <c r="AG4259" s="20">
        <f t="shared" si="1080"/>
        <v>0</v>
      </c>
      <c r="AH4259" s="20">
        <f t="shared" si="1081"/>
        <v>0</v>
      </c>
      <c r="AI4259" s="20"/>
      <c r="AJ4259" s="20"/>
      <c r="AK4259" s="20">
        <f t="shared" ref="AK4259:AK4322" si="1089">AH4259+AG4259</f>
        <v>0</v>
      </c>
      <c r="AL4259" s="171"/>
    </row>
    <row r="4260" spans="1:38" ht="15.75" customHeight="1" x14ac:dyDescent="0.25">
      <c r="A4260" s="3">
        <v>2362</v>
      </c>
      <c r="B4260" s="14">
        <f t="shared" si="1086"/>
        <v>1</v>
      </c>
      <c r="C4260" s="9">
        <v>45617</v>
      </c>
      <c r="D4260" s="3" t="s">
        <v>177</v>
      </c>
      <c r="E4260" s="14" t="str">
        <f t="shared" si="1082"/>
        <v>2362Ballestrelli Valeria1</v>
      </c>
      <c r="F4260" s="119" t="s">
        <v>3029</v>
      </c>
      <c r="G4260" s="119" t="s">
        <v>3030</v>
      </c>
      <c r="I4260" s="10" t="s">
        <v>4692</v>
      </c>
      <c r="J4260" s="14" t="str">
        <f t="shared" si="1075"/>
        <v xml:space="preserve">Control parcial del vehiculo. Auxilio. Control de alternador. Control de estado de bateria. Cambiar bateria. </v>
      </c>
      <c r="K4260" s="3" t="s">
        <v>2390</v>
      </c>
      <c r="L4260" s="3">
        <v>1</v>
      </c>
      <c r="M4260" s="10" t="s">
        <v>721</v>
      </c>
      <c r="N4260" s="3" t="s">
        <v>3164</v>
      </c>
      <c r="O4260" s="158">
        <v>118181.82</v>
      </c>
      <c r="P4260" s="158">
        <v>24818.18</v>
      </c>
      <c r="Q4260" s="7">
        <v>143000</v>
      </c>
      <c r="S4260" s="8"/>
      <c r="T4260" s="11">
        <v>1</v>
      </c>
      <c r="U4260" s="158">
        <v>165289.26</v>
      </c>
      <c r="V4260" s="158">
        <v>34710.74</v>
      </c>
      <c r="W4260" s="76">
        <v>200000</v>
      </c>
      <c r="X4260" s="16">
        <f t="shared" si="1083"/>
        <v>200000</v>
      </c>
      <c r="AC4260" s="18">
        <f t="shared" si="1088"/>
        <v>0</v>
      </c>
      <c r="AD4260" s="19">
        <f t="shared" si="1078"/>
        <v>0</v>
      </c>
      <c r="AE4260" s="21">
        <f t="shared" si="1087"/>
        <v>143000</v>
      </c>
      <c r="AF4260" s="20">
        <f t="shared" si="1079"/>
        <v>143000</v>
      </c>
      <c r="AG4260" s="20">
        <f t="shared" si="1080"/>
        <v>200000</v>
      </c>
      <c r="AH4260" s="20">
        <f t="shared" si="1081"/>
        <v>0</v>
      </c>
      <c r="AI4260" s="20"/>
      <c r="AJ4260" s="20"/>
      <c r="AK4260" s="20">
        <f t="shared" si="1089"/>
        <v>200000</v>
      </c>
      <c r="AL4260" s="171"/>
    </row>
    <row r="4261" spans="1:38" ht="15.75" customHeight="1" x14ac:dyDescent="0.25">
      <c r="A4261" s="3">
        <v>2362</v>
      </c>
      <c r="B4261" s="14">
        <f t="shared" si="1086"/>
        <v>2</v>
      </c>
      <c r="C4261" s="9">
        <f>IF(A4261=A4260,C4260,"")</f>
        <v>45617</v>
      </c>
      <c r="D4261" s="3" t="str">
        <f>IF(A4261=A4260,D4260,"")</f>
        <v>Ballestrelli Valeria</v>
      </c>
      <c r="E4261" s="14" t="str">
        <f t="shared" si="1082"/>
        <v>2362Ballestrelli Valeria2</v>
      </c>
      <c r="J4261" s="14" t="str">
        <f t="shared" si="1075"/>
        <v xml:space="preserve">Control parcial del vehiculo. Auxilio. Control de alternador. Control de estado de bateria. Cambiar bateria.  </v>
      </c>
      <c r="S4261" s="8"/>
      <c r="W4261" s="76"/>
      <c r="X4261" s="16">
        <f t="shared" si="1083"/>
        <v>0</v>
      </c>
      <c r="AC4261" s="18">
        <f t="shared" si="1088"/>
        <v>0</v>
      </c>
      <c r="AD4261" s="19">
        <f t="shared" si="1078"/>
        <v>0</v>
      </c>
      <c r="AE4261" s="21">
        <f t="shared" si="1087"/>
        <v>0</v>
      </c>
      <c r="AF4261" s="20">
        <f t="shared" si="1079"/>
        <v>0</v>
      </c>
      <c r="AG4261" s="20">
        <f t="shared" si="1080"/>
        <v>0</v>
      </c>
      <c r="AH4261" s="20">
        <f t="shared" si="1081"/>
        <v>0</v>
      </c>
      <c r="AI4261" s="20"/>
      <c r="AJ4261" s="20"/>
      <c r="AK4261" s="20">
        <f t="shared" si="1089"/>
        <v>0</v>
      </c>
      <c r="AL4261" s="171"/>
    </row>
    <row r="4262" spans="1:38" ht="15.75" customHeight="1" x14ac:dyDescent="0.25">
      <c r="A4262" s="3">
        <v>2363</v>
      </c>
      <c r="B4262" s="14">
        <f t="shared" si="1086"/>
        <v>1</v>
      </c>
      <c r="C4262" s="9">
        <v>45617</v>
      </c>
      <c r="D4262" s="3" t="s">
        <v>4349</v>
      </c>
      <c r="E4262" s="14" t="str">
        <f t="shared" si="1082"/>
        <v>2363Cometto Julia1</v>
      </c>
      <c r="F4262" s="119" t="s">
        <v>1819</v>
      </c>
      <c r="G4262" s="119" t="s">
        <v>4306</v>
      </c>
      <c r="I4262" s="10" t="s">
        <v>4690</v>
      </c>
      <c r="J4262" s="14" t="str">
        <f t="shared" si="1075"/>
        <v>Control de presion de aceite (40lbs en frio y 9lbs en caliente). Cambiar aceite motor. Reemplazarlo por aceite 20w50.</v>
      </c>
      <c r="K4262" s="3" t="s">
        <v>2390</v>
      </c>
      <c r="S4262" s="8"/>
      <c r="W4262" s="76"/>
      <c r="X4262" s="16">
        <f t="shared" si="1083"/>
        <v>0</v>
      </c>
      <c r="Y4262" s="3">
        <v>1</v>
      </c>
      <c r="AB4262" s="4">
        <v>120000</v>
      </c>
      <c r="AC4262" s="18">
        <f t="shared" si="1088"/>
        <v>120000</v>
      </c>
      <c r="AD4262" s="19">
        <f t="shared" si="1078"/>
        <v>120000</v>
      </c>
      <c r="AE4262" s="21">
        <f t="shared" si="1087"/>
        <v>0</v>
      </c>
      <c r="AF4262" s="20">
        <f t="shared" si="1079"/>
        <v>0</v>
      </c>
      <c r="AG4262" s="20">
        <f t="shared" si="1080"/>
        <v>0</v>
      </c>
      <c r="AH4262" s="20">
        <f t="shared" si="1081"/>
        <v>120000</v>
      </c>
      <c r="AI4262" s="20"/>
      <c r="AJ4262" s="20"/>
      <c r="AK4262" s="20">
        <f t="shared" si="1089"/>
        <v>120000</v>
      </c>
      <c r="AL4262" s="171"/>
    </row>
    <row r="4263" spans="1:38" ht="15.75" customHeight="1" x14ac:dyDescent="0.25">
      <c r="A4263" s="3">
        <v>2363</v>
      </c>
      <c r="B4263" s="14">
        <f t="shared" si="1086"/>
        <v>2</v>
      </c>
      <c r="C4263" s="9">
        <f>IF(A4263=A4262,C4262,"")</f>
        <v>45617</v>
      </c>
      <c r="D4263" s="3" t="str">
        <f>IF(A4263=A4262,D4262,"")</f>
        <v>Cometto Julia</v>
      </c>
      <c r="E4263" s="14" t="str">
        <f t="shared" si="1082"/>
        <v>2363Cometto Julia2</v>
      </c>
      <c r="J4263" s="14" t="str">
        <f t="shared" ref="J4263:J4326" si="1090">IF(A4263=A4262,CONCATENATE(J4262," ",I4263),I4263)</f>
        <v xml:space="preserve">Control de presion de aceite (40lbs en frio y 9lbs en caliente). Cambiar aceite motor. Reemplazarlo por aceite 20w50. </v>
      </c>
      <c r="S4263" s="8"/>
      <c r="W4263" s="76"/>
      <c r="X4263" s="16">
        <f t="shared" si="1083"/>
        <v>0</v>
      </c>
      <c r="AC4263" s="18">
        <f t="shared" si="1088"/>
        <v>0</v>
      </c>
      <c r="AD4263" s="19">
        <f t="shared" si="1078"/>
        <v>120000</v>
      </c>
      <c r="AE4263" s="21">
        <f t="shared" si="1087"/>
        <v>0</v>
      </c>
      <c r="AF4263" s="20">
        <f t="shared" si="1079"/>
        <v>0</v>
      </c>
      <c r="AG4263" s="20">
        <f t="shared" si="1080"/>
        <v>0</v>
      </c>
      <c r="AH4263" s="20">
        <f t="shared" si="1081"/>
        <v>0</v>
      </c>
      <c r="AI4263" s="20"/>
      <c r="AJ4263" s="20"/>
      <c r="AK4263" s="20">
        <f t="shared" si="1089"/>
        <v>0</v>
      </c>
      <c r="AL4263" s="171"/>
    </row>
    <row r="4264" spans="1:38" ht="15.75" customHeight="1" x14ac:dyDescent="0.25">
      <c r="A4264" s="3">
        <v>2364</v>
      </c>
      <c r="B4264" s="14">
        <f t="shared" si="1086"/>
        <v>1</v>
      </c>
      <c r="C4264" s="9">
        <v>45618</v>
      </c>
      <c r="D4264" s="3" t="s">
        <v>1807</v>
      </c>
      <c r="E4264" s="14" t="str">
        <f t="shared" si="1082"/>
        <v>2364Otategui Sergio1</v>
      </c>
      <c r="F4264" s="119" t="s">
        <v>1808</v>
      </c>
      <c r="G4264" s="119" t="s">
        <v>2584</v>
      </c>
      <c r="H4264" s="119">
        <v>97802</v>
      </c>
      <c r="I4264" s="10" t="s">
        <v>4691</v>
      </c>
      <c r="J4264" s="14" t="str">
        <f t="shared" si="1090"/>
        <v>Control del tren delantero. Cambiar bieleta de barra estabilizadora lado derecho. Control parcial del vehiculo. Completar nivel de liquido refrigerante.</v>
      </c>
      <c r="K4264" s="3" t="s">
        <v>4524</v>
      </c>
      <c r="S4264" s="8"/>
      <c r="W4264" s="76"/>
      <c r="X4264" s="16">
        <f t="shared" si="1083"/>
        <v>0</v>
      </c>
      <c r="Y4264" s="3">
        <v>1</v>
      </c>
      <c r="AB4264" s="4">
        <v>130000</v>
      </c>
      <c r="AC4264" s="18">
        <f t="shared" si="1088"/>
        <v>130000</v>
      </c>
      <c r="AD4264" s="19">
        <f t="shared" si="1078"/>
        <v>130000</v>
      </c>
      <c r="AE4264" s="21">
        <f t="shared" si="1087"/>
        <v>0</v>
      </c>
      <c r="AF4264" s="20">
        <f t="shared" si="1079"/>
        <v>0</v>
      </c>
      <c r="AG4264" s="20">
        <f t="shared" si="1080"/>
        <v>0</v>
      </c>
      <c r="AH4264" s="20">
        <f t="shared" si="1081"/>
        <v>130000</v>
      </c>
      <c r="AI4264" s="20"/>
      <c r="AJ4264" s="20"/>
      <c r="AK4264" s="20">
        <f t="shared" si="1089"/>
        <v>130000</v>
      </c>
      <c r="AL4264" s="171"/>
    </row>
    <row r="4265" spans="1:38" ht="15.75" customHeight="1" x14ac:dyDescent="0.25">
      <c r="A4265" s="3">
        <v>2364</v>
      </c>
      <c r="B4265" s="14">
        <f t="shared" si="1086"/>
        <v>2</v>
      </c>
      <c r="C4265" s="9">
        <f>IF(A4265=A4264,C4264,"")</f>
        <v>45618</v>
      </c>
      <c r="D4265" s="3" t="str">
        <f>IF(A4265=A4264,D4264,"")</f>
        <v>Otategui Sergio</v>
      </c>
      <c r="E4265" s="14" t="str">
        <f t="shared" si="1082"/>
        <v>2364Otategui Sergio2</v>
      </c>
      <c r="J4265" s="14" t="str">
        <f t="shared" si="1090"/>
        <v xml:space="preserve">Control del tren delantero. Cambiar bieleta de barra estabilizadora lado derecho. Control parcial del vehiculo. Completar nivel de liquido refrigerante. </v>
      </c>
      <c r="S4265" s="8"/>
      <c r="W4265" s="76"/>
      <c r="X4265" s="16">
        <f t="shared" si="1083"/>
        <v>0</v>
      </c>
      <c r="AC4265" s="18">
        <f t="shared" si="1088"/>
        <v>0</v>
      </c>
      <c r="AD4265" s="19">
        <f t="shared" si="1078"/>
        <v>130000</v>
      </c>
      <c r="AE4265" s="21">
        <f t="shared" si="1087"/>
        <v>0</v>
      </c>
      <c r="AF4265" s="20">
        <f t="shared" si="1079"/>
        <v>0</v>
      </c>
      <c r="AG4265" s="20">
        <f t="shared" si="1080"/>
        <v>0</v>
      </c>
      <c r="AH4265" s="20">
        <f t="shared" si="1081"/>
        <v>0</v>
      </c>
      <c r="AI4265" s="20"/>
      <c r="AJ4265" s="20"/>
      <c r="AK4265" s="20">
        <f t="shared" si="1089"/>
        <v>0</v>
      </c>
      <c r="AL4265" s="171"/>
    </row>
    <row r="4266" spans="1:38" ht="15.75" customHeight="1" x14ac:dyDescent="0.25">
      <c r="A4266" s="3">
        <v>2365</v>
      </c>
      <c r="B4266" s="14">
        <f t="shared" si="1086"/>
        <v>1</v>
      </c>
      <c r="C4266" s="9">
        <v>45618</v>
      </c>
      <c r="D4266" s="3" t="s">
        <v>4693</v>
      </c>
      <c r="E4266" s="14" t="str">
        <f t="shared" si="1082"/>
        <v>2365Palloni Sirley1</v>
      </c>
      <c r="F4266" s="119" t="s">
        <v>4694</v>
      </c>
      <c r="G4266" s="119" t="s">
        <v>3068</v>
      </c>
      <c r="H4266" s="119">
        <v>90228</v>
      </c>
      <c r="I4266" s="10" t="s">
        <v>4699</v>
      </c>
      <c r="J4266" s="14" t="str">
        <f t="shared" si="1090"/>
        <v>Service completo. Cambio de aceite y filtros. Control general del vehiculo para viaje. Cambiar pastillas de frenos. Cambiar escobilla limpia parabrisas. Lavado motor.</v>
      </c>
      <c r="K4266" s="3" t="s">
        <v>2390</v>
      </c>
      <c r="L4266" s="3">
        <v>1</v>
      </c>
      <c r="M4266" s="10" t="s">
        <v>918</v>
      </c>
      <c r="N4266" s="3" t="s">
        <v>771</v>
      </c>
      <c r="S4266" s="8"/>
      <c r="T4266" s="11">
        <v>1</v>
      </c>
      <c r="U4266" s="158">
        <v>59504.14</v>
      </c>
      <c r="V4266" s="158">
        <v>47702.49</v>
      </c>
      <c r="W4266" s="76">
        <v>72000</v>
      </c>
      <c r="X4266" s="16">
        <f t="shared" si="1083"/>
        <v>72000</v>
      </c>
      <c r="Y4266" s="3">
        <v>1</v>
      </c>
      <c r="Z4266" s="114">
        <v>148760.32999999999</v>
      </c>
      <c r="AA4266" s="114">
        <v>31239.67</v>
      </c>
      <c r="AB4266" s="4">
        <v>180000</v>
      </c>
      <c r="AC4266" s="18">
        <f t="shared" si="1088"/>
        <v>180000</v>
      </c>
      <c r="AD4266" s="19">
        <f t="shared" si="1078"/>
        <v>180000</v>
      </c>
      <c r="AE4266" s="21">
        <f t="shared" si="1087"/>
        <v>0</v>
      </c>
      <c r="AF4266" s="20">
        <f t="shared" si="1079"/>
        <v>30580</v>
      </c>
      <c r="AG4266" s="20">
        <f t="shared" si="1080"/>
        <v>228000</v>
      </c>
      <c r="AH4266" s="20">
        <f t="shared" si="1081"/>
        <v>180000</v>
      </c>
      <c r="AI4266" s="20"/>
      <c r="AJ4266" s="20"/>
      <c r="AK4266" s="20">
        <f t="shared" si="1089"/>
        <v>408000</v>
      </c>
      <c r="AL4266" s="171"/>
    </row>
    <row r="4267" spans="1:38" ht="15.75" customHeight="1" x14ac:dyDescent="0.25">
      <c r="A4267" s="3">
        <v>2365</v>
      </c>
      <c r="B4267" s="14">
        <f t="shared" si="1086"/>
        <v>2</v>
      </c>
      <c r="C4267" s="9">
        <f>IF(A4267=A4266,C4266,"")</f>
        <v>45618</v>
      </c>
      <c r="D4267" s="3" t="str">
        <f>IF(A4267=A4266,D4266,"")</f>
        <v>Palloni Sirley</v>
      </c>
      <c r="E4267" s="14" t="str">
        <f t="shared" si="1082"/>
        <v>2365Palloni Sirley2</v>
      </c>
      <c r="J4267" s="14" t="str">
        <f t="shared" si="1090"/>
        <v xml:space="preserve">Service completo. Cambio de aceite y filtros. Control general del vehiculo para viaje. Cambiar pastillas de frenos. Cambiar escobilla limpia parabrisas. Lavado motor. </v>
      </c>
      <c r="L4267" s="3">
        <v>1</v>
      </c>
      <c r="M4267" s="10" t="s">
        <v>222</v>
      </c>
      <c r="N4267" s="3" t="s">
        <v>771</v>
      </c>
      <c r="S4267" s="8"/>
      <c r="T4267" s="11">
        <v>6</v>
      </c>
      <c r="U4267" s="158">
        <v>15702.48</v>
      </c>
      <c r="V4267" s="158">
        <v>3297.52</v>
      </c>
      <c r="W4267" s="76">
        <v>19000</v>
      </c>
      <c r="X4267" s="16">
        <f t="shared" si="1083"/>
        <v>114000</v>
      </c>
      <c r="AC4267" s="18">
        <f t="shared" si="1088"/>
        <v>0</v>
      </c>
      <c r="AD4267" s="19">
        <f t="shared" si="1078"/>
        <v>180000</v>
      </c>
      <c r="AE4267" s="21">
        <f t="shared" si="1087"/>
        <v>0</v>
      </c>
      <c r="AF4267" s="20">
        <f t="shared" si="1079"/>
        <v>0</v>
      </c>
      <c r="AG4267" s="20">
        <f t="shared" si="1080"/>
        <v>0</v>
      </c>
      <c r="AH4267" s="20">
        <f t="shared" si="1081"/>
        <v>0</v>
      </c>
      <c r="AI4267" s="20"/>
      <c r="AJ4267" s="20"/>
      <c r="AK4267" s="20">
        <f t="shared" si="1089"/>
        <v>0</v>
      </c>
      <c r="AL4267" s="171"/>
    </row>
    <row r="4268" spans="1:38" ht="15.75" customHeight="1" x14ac:dyDescent="0.25">
      <c r="A4268" s="3">
        <v>2365</v>
      </c>
      <c r="B4268" s="14">
        <f t="shared" si="1086"/>
        <v>3</v>
      </c>
      <c r="C4268" s="9">
        <f>IF(A4268=A4267,C4267,"")</f>
        <v>45618</v>
      </c>
      <c r="D4268" s="3" t="str">
        <f>IF(A4268=A4267,D4267,"")</f>
        <v>Palloni Sirley</v>
      </c>
      <c r="E4268" s="14" t="str">
        <f t="shared" si="1082"/>
        <v>2365Palloni Sirley3</v>
      </c>
      <c r="J4268" s="14" t="str">
        <f t="shared" si="1090"/>
        <v xml:space="preserve">Service completo. Cambio de aceite y filtros. Control general del vehiculo para viaje. Cambiar pastillas de frenos. Cambiar escobilla limpia parabrisas. Lavado motor.  </v>
      </c>
      <c r="L4268" s="3">
        <v>1</v>
      </c>
      <c r="M4268" s="10" t="s">
        <v>3510</v>
      </c>
      <c r="N4268" s="3" t="s">
        <v>2484</v>
      </c>
      <c r="O4268" s="158">
        <v>17834.71</v>
      </c>
      <c r="P4268" s="158">
        <v>3745.29</v>
      </c>
      <c r="Q4268" s="7">
        <v>21580</v>
      </c>
      <c r="S4268" s="8"/>
      <c r="T4268" s="11">
        <v>1</v>
      </c>
      <c r="U4268" s="158">
        <v>22314.05</v>
      </c>
      <c r="V4268" s="158">
        <v>4685.95</v>
      </c>
      <c r="W4268" s="76">
        <v>27000</v>
      </c>
      <c r="X4268" s="16">
        <f t="shared" si="1083"/>
        <v>27000</v>
      </c>
      <c r="AC4268" s="18">
        <f t="shared" si="1088"/>
        <v>0</v>
      </c>
      <c r="AD4268" s="19">
        <f t="shared" si="1078"/>
        <v>180000</v>
      </c>
      <c r="AE4268" s="21">
        <f t="shared" si="1087"/>
        <v>21580</v>
      </c>
      <c r="AF4268" s="20">
        <f t="shared" si="1079"/>
        <v>0</v>
      </c>
      <c r="AG4268" s="20">
        <f t="shared" si="1080"/>
        <v>0</v>
      </c>
      <c r="AH4268" s="20">
        <f t="shared" si="1081"/>
        <v>0</v>
      </c>
      <c r="AI4268" s="20"/>
      <c r="AJ4268" s="20"/>
      <c r="AK4268" s="20">
        <f t="shared" si="1089"/>
        <v>0</v>
      </c>
      <c r="AL4268" s="171"/>
    </row>
    <row r="4269" spans="1:38" ht="15.75" customHeight="1" x14ac:dyDescent="0.25">
      <c r="A4269" s="3">
        <v>2365</v>
      </c>
      <c r="B4269" s="14">
        <f t="shared" si="1086"/>
        <v>4</v>
      </c>
      <c r="C4269" s="9">
        <f>IF(A4269=A4268,C4268,"")</f>
        <v>45618</v>
      </c>
      <c r="D4269" s="3" t="str">
        <f>IF(A4269=A4268,D4268,"")</f>
        <v>Palloni Sirley</v>
      </c>
      <c r="E4269" s="14" t="str">
        <f t="shared" si="1082"/>
        <v>2365Palloni Sirley4</v>
      </c>
      <c r="J4269" s="14" t="str">
        <f t="shared" si="1090"/>
        <v xml:space="preserve">Service completo. Cambio de aceite y filtros. Control general del vehiculo para viaje. Cambiar pastillas de frenos. Cambiar escobilla limpia parabrisas. Lavado motor.   </v>
      </c>
      <c r="L4269" s="3">
        <v>1</v>
      </c>
      <c r="M4269" s="10" t="s">
        <v>3448</v>
      </c>
      <c r="N4269" s="3" t="s">
        <v>4467</v>
      </c>
      <c r="O4269" s="158">
        <v>7438.02</v>
      </c>
      <c r="P4269" s="158">
        <v>1561.98</v>
      </c>
      <c r="Q4269" s="7">
        <v>9000</v>
      </c>
      <c r="S4269" s="8"/>
      <c r="T4269" s="11">
        <v>1</v>
      </c>
      <c r="U4269" s="158">
        <v>12396.7</v>
      </c>
      <c r="V4269" s="158">
        <v>2603.3000000000002</v>
      </c>
      <c r="W4269" s="76">
        <v>15000</v>
      </c>
      <c r="X4269" s="16">
        <f t="shared" si="1083"/>
        <v>15000</v>
      </c>
      <c r="AC4269" s="18">
        <f t="shared" si="1088"/>
        <v>0</v>
      </c>
      <c r="AD4269" s="19">
        <f t="shared" si="1078"/>
        <v>180000</v>
      </c>
      <c r="AE4269" s="21">
        <f t="shared" si="1087"/>
        <v>9000</v>
      </c>
      <c r="AF4269" s="20">
        <f t="shared" si="1079"/>
        <v>0</v>
      </c>
      <c r="AG4269" s="20">
        <f t="shared" si="1080"/>
        <v>0</v>
      </c>
      <c r="AH4269" s="20">
        <f t="shared" si="1081"/>
        <v>0</v>
      </c>
      <c r="AI4269" s="20"/>
      <c r="AJ4269" s="20"/>
      <c r="AK4269" s="20">
        <f t="shared" si="1089"/>
        <v>0</v>
      </c>
      <c r="AL4269" s="171"/>
    </row>
    <row r="4270" spans="1:38" ht="15.75" customHeight="1" x14ac:dyDescent="0.25">
      <c r="A4270" s="3">
        <v>2366</v>
      </c>
      <c r="B4270" s="14">
        <f t="shared" si="1086"/>
        <v>1</v>
      </c>
      <c r="C4270" s="9">
        <v>45618</v>
      </c>
      <c r="D4270" s="3" t="s">
        <v>423</v>
      </c>
      <c r="E4270" s="14" t="str">
        <f t="shared" si="1082"/>
        <v>2366Integral Agropecuaria1</v>
      </c>
      <c r="F4270" s="119" t="s">
        <v>4695</v>
      </c>
      <c r="G4270" s="119" t="s">
        <v>1325</v>
      </c>
      <c r="H4270" s="119">
        <v>21632</v>
      </c>
      <c r="I4270" s="10" t="s">
        <v>2170</v>
      </c>
      <c r="J4270" s="14" t="str">
        <f t="shared" si="1090"/>
        <v>Service completo. Cambio de aceite y filtros. Control general del vehiculo.</v>
      </c>
      <c r="K4270" s="3" t="s">
        <v>4524</v>
      </c>
      <c r="L4270" s="3">
        <v>1</v>
      </c>
      <c r="M4270" s="10" t="s">
        <v>918</v>
      </c>
      <c r="N4270" s="3" t="s">
        <v>771</v>
      </c>
      <c r="S4270" s="8"/>
      <c r="T4270" s="11">
        <v>1</v>
      </c>
      <c r="U4270" s="158">
        <v>66115.710000000006</v>
      </c>
      <c r="V4270" s="158">
        <v>13884.29</v>
      </c>
      <c r="W4270" s="76">
        <v>80000</v>
      </c>
      <c r="X4270" s="16">
        <f t="shared" si="1083"/>
        <v>80000</v>
      </c>
      <c r="Y4270" s="3">
        <v>1</v>
      </c>
      <c r="AB4270" s="4">
        <v>130000</v>
      </c>
      <c r="AC4270" s="18">
        <f t="shared" si="1088"/>
        <v>130000</v>
      </c>
      <c r="AD4270" s="19">
        <f t="shared" si="1078"/>
        <v>130000</v>
      </c>
      <c r="AE4270" s="21">
        <f t="shared" si="1087"/>
        <v>0</v>
      </c>
      <c r="AF4270" s="20">
        <f t="shared" si="1079"/>
        <v>0</v>
      </c>
      <c r="AG4270" s="20">
        <f t="shared" si="1080"/>
        <v>268000</v>
      </c>
      <c r="AH4270" s="20">
        <f t="shared" si="1081"/>
        <v>130000</v>
      </c>
      <c r="AI4270" s="20"/>
      <c r="AJ4270" s="20"/>
      <c r="AK4270" s="20">
        <f t="shared" si="1089"/>
        <v>398000</v>
      </c>
      <c r="AL4270" s="171"/>
    </row>
    <row r="4271" spans="1:38" ht="15.75" customHeight="1" x14ac:dyDescent="0.25">
      <c r="A4271" s="3">
        <v>2366</v>
      </c>
      <c r="B4271" s="14">
        <f t="shared" si="1086"/>
        <v>2</v>
      </c>
      <c r="C4271" s="9">
        <f>IF(A4271=A4270,C4270,"")</f>
        <v>45618</v>
      </c>
      <c r="D4271" s="3" t="str">
        <f>IF(A4271=A4270,D4270,"")</f>
        <v>Integral Agropecuaria</v>
      </c>
      <c r="E4271" s="14" t="str">
        <f t="shared" si="1082"/>
        <v>2366Integral Agropecuaria2</v>
      </c>
      <c r="J4271" s="14" t="str">
        <f t="shared" si="1090"/>
        <v xml:space="preserve">Service completo. Cambio de aceite y filtros. Control general del vehiculo. </v>
      </c>
      <c r="M4271" s="10" t="s">
        <v>4594</v>
      </c>
      <c r="N4271" s="3" t="s">
        <v>771</v>
      </c>
      <c r="S4271" s="8"/>
      <c r="T4271" s="11">
        <v>8</v>
      </c>
      <c r="U4271" s="158">
        <v>19421.490000000002</v>
      </c>
      <c r="V4271" s="158">
        <v>4078.51</v>
      </c>
      <c r="W4271" s="76">
        <v>23500</v>
      </c>
      <c r="X4271" s="16">
        <f t="shared" si="1083"/>
        <v>188000</v>
      </c>
      <c r="AC4271" s="18">
        <f t="shared" si="1088"/>
        <v>0</v>
      </c>
      <c r="AD4271" s="19">
        <f t="shared" si="1078"/>
        <v>130000</v>
      </c>
      <c r="AE4271" s="21">
        <f t="shared" si="1087"/>
        <v>0</v>
      </c>
      <c r="AF4271" s="20">
        <f t="shared" si="1079"/>
        <v>0</v>
      </c>
      <c r="AG4271" s="20">
        <f t="shared" si="1080"/>
        <v>0</v>
      </c>
      <c r="AH4271" s="20">
        <f t="shared" si="1081"/>
        <v>0</v>
      </c>
      <c r="AI4271" s="20"/>
      <c r="AJ4271" s="20"/>
      <c r="AK4271" s="20">
        <f t="shared" si="1089"/>
        <v>0</v>
      </c>
      <c r="AL4271" s="171"/>
    </row>
    <row r="4272" spans="1:38" ht="15.75" customHeight="1" x14ac:dyDescent="0.25">
      <c r="A4272" s="3">
        <v>2367</v>
      </c>
      <c r="B4272" s="14">
        <f t="shared" si="1086"/>
        <v>1</v>
      </c>
      <c r="C4272" s="9">
        <v>45618</v>
      </c>
      <c r="D4272" s="3" t="s">
        <v>4223</v>
      </c>
      <c r="E4272" s="14" t="str">
        <f t="shared" si="1082"/>
        <v>2367Wiesek Ruben1</v>
      </c>
      <c r="F4272" s="119" t="s">
        <v>4224</v>
      </c>
      <c r="G4272" s="119" t="s">
        <v>1095</v>
      </c>
      <c r="I4272" s="10" t="s">
        <v>4696</v>
      </c>
      <c r="J4272" s="14" t="str">
        <f t="shared" si="1090"/>
        <v>Lavado parcial del motor. Sacar polea de cigüeñal. Cambiar reten de piñon de cigüeñal. Cambiar correa poly-v. Armado total.</v>
      </c>
      <c r="K4272" s="3" t="s">
        <v>1539</v>
      </c>
      <c r="L4272" s="3">
        <v>1</v>
      </c>
      <c r="M4272" s="10" t="s">
        <v>1920</v>
      </c>
      <c r="N4272" s="3" t="s">
        <v>2484</v>
      </c>
      <c r="O4272" s="158">
        <v>26560</v>
      </c>
      <c r="P4272" s="158">
        <v>5577.6</v>
      </c>
      <c r="Q4272" s="7">
        <v>32137.599999999999</v>
      </c>
      <c r="S4272" s="8"/>
      <c r="T4272" s="11">
        <v>1</v>
      </c>
      <c r="U4272" s="158">
        <v>32231.41</v>
      </c>
      <c r="V4272" s="158">
        <v>6768.59</v>
      </c>
      <c r="W4272" s="76">
        <v>39000</v>
      </c>
      <c r="X4272" s="16">
        <f t="shared" si="1083"/>
        <v>39000</v>
      </c>
      <c r="Y4272" s="3">
        <v>1</v>
      </c>
      <c r="Z4272" s="114">
        <v>57851.24</v>
      </c>
      <c r="AA4272" s="114">
        <v>12148.76</v>
      </c>
      <c r="AB4272" s="4">
        <v>70000</v>
      </c>
      <c r="AC4272" s="18">
        <f t="shared" si="1088"/>
        <v>70000</v>
      </c>
      <c r="AD4272" s="19">
        <f t="shared" si="1078"/>
        <v>70000</v>
      </c>
      <c r="AE4272" s="21">
        <f t="shared" si="1087"/>
        <v>32137.599999999999</v>
      </c>
      <c r="AF4272" s="20">
        <f t="shared" si="1079"/>
        <v>43184.899999999994</v>
      </c>
      <c r="AG4272" s="20">
        <f t="shared" si="1080"/>
        <v>54000</v>
      </c>
      <c r="AH4272" s="20">
        <f t="shared" si="1081"/>
        <v>70000</v>
      </c>
      <c r="AI4272" s="20"/>
      <c r="AJ4272" s="20"/>
      <c r="AK4272" s="20">
        <f t="shared" si="1089"/>
        <v>124000</v>
      </c>
      <c r="AL4272" s="171"/>
    </row>
    <row r="4273" spans="1:38" ht="15.75" customHeight="1" x14ac:dyDescent="0.25">
      <c r="A4273" s="3">
        <v>2367</v>
      </c>
      <c r="B4273" s="14">
        <f t="shared" si="1086"/>
        <v>2</v>
      </c>
      <c r="C4273" s="9">
        <f>IF(A4273=A4272,C4272,"")</f>
        <v>45618</v>
      </c>
      <c r="D4273" s="3" t="str">
        <f>IF(A4273=A4272,D4272,"")</f>
        <v>Wiesek Ruben</v>
      </c>
      <c r="E4273" s="14" t="str">
        <f t="shared" si="1082"/>
        <v>2367Wiesek Ruben2</v>
      </c>
      <c r="J4273" s="14" t="str">
        <f t="shared" si="1090"/>
        <v xml:space="preserve">Lavado parcial del motor. Sacar polea de cigüeñal. Cambiar reten de piñon de cigüeñal. Cambiar correa poly-v. Armado total. </v>
      </c>
      <c r="M4273" s="10" t="s">
        <v>4697</v>
      </c>
      <c r="N4273" s="3" t="s">
        <v>2484</v>
      </c>
      <c r="O4273" s="158">
        <v>9130</v>
      </c>
      <c r="P4273" s="158">
        <v>1917.3</v>
      </c>
      <c r="Q4273" s="7">
        <v>11047.3</v>
      </c>
      <c r="S4273" s="8"/>
      <c r="T4273" s="11">
        <v>1</v>
      </c>
      <c r="U4273" s="158">
        <v>12396.7</v>
      </c>
      <c r="V4273" s="158">
        <v>2603.3000000000002</v>
      </c>
      <c r="W4273" s="76">
        <v>15000</v>
      </c>
      <c r="X4273" s="16">
        <f t="shared" si="1083"/>
        <v>15000</v>
      </c>
      <c r="AC4273" s="18">
        <f t="shared" si="1088"/>
        <v>0</v>
      </c>
      <c r="AD4273" s="19">
        <f t="shared" ref="AD4273:AD4336" si="1091">IF(A4273=A4272,AD4272+AC4273,AC4273)</f>
        <v>70000</v>
      </c>
      <c r="AE4273" s="21">
        <f t="shared" si="1087"/>
        <v>11047.3</v>
      </c>
      <c r="AF4273" s="20">
        <f t="shared" ref="AF4273:AF4336" si="1092">IF(A4273=A4272,0,(SUMIF($A$3:$A$999956,A4273,$Q$3:$Q$999956)))+IF(A4273=A4272,0,(SUMIF($A$3:$A$999956,A4273,$R$3:$R$999956)))</f>
        <v>0</v>
      </c>
      <c r="AG4273" s="20">
        <f t="shared" ref="AG4273:AG4336" si="1093">IF(A4273=A4272,0,(SUMIF($A$3:$A$999956,A4273,($X$3:$X$999956))))</f>
        <v>0</v>
      </c>
      <c r="AH4273" s="20">
        <f t="shared" ref="AH4273:AH4336" si="1094">IF(A4273=A4272,0,(SUMIF($A$3:$A$999956,A4273,($AC$3:$AC$999956))))</f>
        <v>0</v>
      </c>
      <c r="AI4273" s="20"/>
      <c r="AJ4273" s="20"/>
      <c r="AK4273" s="20">
        <f t="shared" si="1089"/>
        <v>0</v>
      </c>
      <c r="AL4273" s="171"/>
    </row>
    <row r="4274" spans="1:38" ht="15.75" customHeight="1" x14ac:dyDescent="0.25">
      <c r="A4274" s="3">
        <v>2368</v>
      </c>
      <c r="B4274" s="14">
        <f t="shared" si="1086"/>
        <v>1</v>
      </c>
      <c r="C4274" s="9">
        <v>45618</v>
      </c>
      <c r="D4274" s="3" t="s">
        <v>554</v>
      </c>
      <c r="E4274" s="14" t="str">
        <f t="shared" si="1082"/>
        <v>2368Picco Emanuel1</v>
      </c>
      <c r="G4274" s="119" t="s">
        <v>2183</v>
      </c>
      <c r="I4274" s="10" t="s">
        <v>4698</v>
      </c>
      <c r="J4274" s="14" t="str">
        <f t="shared" si="1090"/>
        <v>Sacar ambas campanas de frenos traseros. Limpieza. Regulacion de cintas. Comer gancho en ambas campanas. Armado total. Regulacion.</v>
      </c>
      <c r="K4274" s="3" t="s">
        <v>1665</v>
      </c>
      <c r="S4274" s="8"/>
      <c r="W4274" s="76"/>
      <c r="X4274" s="16">
        <f t="shared" si="1083"/>
        <v>0</v>
      </c>
      <c r="Y4274" s="3">
        <v>1</v>
      </c>
      <c r="Z4274" s="114">
        <v>70247.94</v>
      </c>
      <c r="AA4274" s="114">
        <v>14752.06</v>
      </c>
      <c r="AB4274" s="4">
        <v>85000</v>
      </c>
      <c r="AC4274" s="18">
        <f t="shared" si="1088"/>
        <v>85000</v>
      </c>
      <c r="AD4274" s="19">
        <f t="shared" si="1091"/>
        <v>85000</v>
      </c>
      <c r="AE4274" s="21">
        <f t="shared" si="1087"/>
        <v>0</v>
      </c>
      <c r="AF4274" s="20">
        <f t="shared" si="1092"/>
        <v>0</v>
      </c>
      <c r="AG4274" s="20">
        <f t="shared" si="1093"/>
        <v>0</v>
      </c>
      <c r="AH4274" s="20">
        <f t="shared" si="1094"/>
        <v>85000</v>
      </c>
      <c r="AI4274" s="20"/>
      <c r="AJ4274" s="20"/>
      <c r="AK4274" s="20">
        <f t="shared" si="1089"/>
        <v>85000</v>
      </c>
      <c r="AL4274" s="171"/>
    </row>
    <row r="4275" spans="1:38" ht="15.75" customHeight="1" x14ac:dyDescent="0.25">
      <c r="A4275" s="3">
        <v>2368</v>
      </c>
      <c r="B4275" s="14">
        <f t="shared" si="1086"/>
        <v>2</v>
      </c>
      <c r="C4275" s="9">
        <f>IF(A4275=A4274,C4274,"")</f>
        <v>45618</v>
      </c>
      <c r="D4275" s="3" t="str">
        <f>IF(A4275=A4274,D4274,"")</f>
        <v>Picco Emanuel</v>
      </c>
      <c r="E4275" s="14" t="str">
        <f t="shared" si="1082"/>
        <v>2368Picco Emanuel2</v>
      </c>
      <c r="J4275" s="14" t="str">
        <f t="shared" si="1090"/>
        <v xml:space="preserve">Sacar ambas campanas de frenos traseros. Limpieza. Regulacion de cintas. Comer gancho en ambas campanas. Armado total. Regulacion. </v>
      </c>
      <c r="S4275" s="8"/>
      <c r="W4275" s="76"/>
      <c r="X4275" s="16">
        <f t="shared" si="1083"/>
        <v>0</v>
      </c>
      <c r="AC4275" s="18">
        <f t="shared" si="1088"/>
        <v>0</v>
      </c>
      <c r="AD4275" s="19">
        <f t="shared" si="1091"/>
        <v>85000</v>
      </c>
      <c r="AE4275" s="21">
        <f t="shared" si="1087"/>
        <v>0</v>
      </c>
      <c r="AF4275" s="20">
        <f t="shared" si="1092"/>
        <v>0</v>
      </c>
      <c r="AG4275" s="20">
        <f t="shared" si="1093"/>
        <v>0</v>
      </c>
      <c r="AH4275" s="20">
        <f t="shared" si="1094"/>
        <v>0</v>
      </c>
      <c r="AI4275" s="20"/>
      <c r="AJ4275" s="20"/>
      <c r="AK4275" s="20">
        <f t="shared" si="1089"/>
        <v>0</v>
      </c>
      <c r="AL4275" s="171"/>
    </row>
    <row r="4276" spans="1:38" ht="15.75" customHeight="1" x14ac:dyDescent="0.25">
      <c r="A4276" s="3">
        <v>2369</v>
      </c>
      <c r="B4276" s="14">
        <f t="shared" si="1086"/>
        <v>1</v>
      </c>
      <c r="C4276" s="9">
        <v>45618</v>
      </c>
      <c r="D4276" s="3" t="s">
        <v>2797</v>
      </c>
      <c r="E4276" s="14" t="str">
        <f t="shared" si="1082"/>
        <v>2369Paz Jose Maria1</v>
      </c>
      <c r="F4276" s="119" t="s">
        <v>2798</v>
      </c>
      <c r="G4276" s="119" t="s">
        <v>2198</v>
      </c>
      <c r="I4276" s="10" t="s">
        <v>4700</v>
      </c>
      <c r="J4276" s="14" t="str">
        <f t="shared" si="1090"/>
        <v>Completar nivel de aceite de direccion hidraulica. Sacar barra de mando trasera. Cambiar cruceta trasera. Engrase. Armado total.</v>
      </c>
      <c r="K4276" s="3" t="s">
        <v>4522</v>
      </c>
      <c r="L4276" s="3">
        <v>1</v>
      </c>
      <c r="M4276" s="10" t="s">
        <v>4701</v>
      </c>
      <c r="N4276" s="3" t="s">
        <v>2484</v>
      </c>
      <c r="O4276" s="158">
        <v>39840</v>
      </c>
      <c r="P4276" s="158">
        <v>8366.4</v>
      </c>
      <c r="Q4276" s="7">
        <v>48206.400000000001</v>
      </c>
      <c r="S4276" s="8"/>
      <c r="T4276" s="11">
        <v>1</v>
      </c>
      <c r="U4276" s="158">
        <v>49586.78</v>
      </c>
      <c r="V4276" s="158">
        <v>10413.219999999999</v>
      </c>
      <c r="W4276" s="76">
        <v>60000</v>
      </c>
      <c r="X4276" s="16">
        <f t="shared" si="1083"/>
        <v>60000</v>
      </c>
      <c r="Y4276" s="3">
        <v>1</v>
      </c>
      <c r="Z4276" s="114">
        <v>128099.18</v>
      </c>
      <c r="AA4276" s="114">
        <v>26900.82</v>
      </c>
      <c r="AB4276" s="4">
        <v>155000</v>
      </c>
      <c r="AC4276" s="18">
        <f t="shared" si="1088"/>
        <v>155000</v>
      </c>
      <c r="AD4276" s="19">
        <f t="shared" si="1091"/>
        <v>155000</v>
      </c>
      <c r="AE4276" s="21">
        <f t="shared" si="1087"/>
        <v>48206.400000000001</v>
      </c>
      <c r="AF4276" s="20">
        <f t="shared" si="1092"/>
        <v>48206.400000000001</v>
      </c>
      <c r="AG4276" s="20">
        <f t="shared" si="1093"/>
        <v>60000</v>
      </c>
      <c r="AH4276" s="20">
        <f t="shared" si="1094"/>
        <v>155000</v>
      </c>
      <c r="AI4276" s="20"/>
      <c r="AJ4276" s="20"/>
      <c r="AK4276" s="20">
        <f t="shared" si="1089"/>
        <v>215000</v>
      </c>
      <c r="AL4276" s="171"/>
    </row>
    <row r="4277" spans="1:38" ht="15.75" customHeight="1" x14ac:dyDescent="0.25">
      <c r="A4277" s="3">
        <v>2369</v>
      </c>
      <c r="B4277" s="14">
        <f t="shared" si="1086"/>
        <v>2</v>
      </c>
      <c r="C4277" s="9">
        <f>IF(A4277=A4276,C4276,"")</f>
        <v>45618</v>
      </c>
      <c r="D4277" s="3" t="str">
        <f>IF(A4277=A4276,D4276,"")</f>
        <v>Paz Jose Maria</v>
      </c>
      <c r="E4277" s="14" t="str">
        <f t="shared" si="1082"/>
        <v>2369Paz Jose Maria2</v>
      </c>
      <c r="J4277" s="14" t="str">
        <f t="shared" si="1090"/>
        <v xml:space="preserve">Completar nivel de aceite de direccion hidraulica. Sacar barra de mando trasera. Cambiar cruceta trasera. Engrase. Armado total. </v>
      </c>
      <c r="S4277" s="8"/>
      <c r="W4277" s="76"/>
      <c r="X4277" s="16">
        <f t="shared" si="1083"/>
        <v>0</v>
      </c>
      <c r="AC4277" s="18">
        <f t="shared" si="1088"/>
        <v>0</v>
      </c>
      <c r="AD4277" s="19">
        <f t="shared" si="1091"/>
        <v>155000</v>
      </c>
      <c r="AE4277" s="21">
        <f t="shared" si="1087"/>
        <v>0</v>
      </c>
      <c r="AF4277" s="20">
        <f t="shared" si="1092"/>
        <v>0</v>
      </c>
      <c r="AG4277" s="20">
        <f t="shared" si="1093"/>
        <v>0</v>
      </c>
      <c r="AH4277" s="20">
        <f t="shared" si="1094"/>
        <v>0</v>
      </c>
      <c r="AI4277" s="20"/>
      <c r="AJ4277" s="20"/>
      <c r="AK4277" s="20">
        <f t="shared" si="1089"/>
        <v>0</v>
      </c>
      <c r="AL4277" s="171"/>
    </row>
    <row r="4278" spans="1:38" ht="15.75" customHeight="1" x14ac:dyDescent="0.25">
      <c r="A4278" s="3">
        <v>2370</v>
      </c>
      <c r="B4278" s="14">
        <f t="shared" si="1086"/>
        <v>1</v>
      </c>
      <c r="C4278" s="9">
        <v>45619</v>
      </c>
      <c r="D4278" s="3" t="s">
        <v>4702</v>
      </c>
      <c r="E4278" s="14" t="str">
        <f t="shared" si="1082"/>
        <v>2370Maan Constructora1</v>
      </c>
      <c r="F4278" s="119" t="s">
        <v>3179</v>
      </c>
      <c r="G4278" s="119" t="s">
        <v>4703</v>
      </c>
      <c r="H4278" s="119">
        <v>64109</v>
      </c>
      <c r="I4278" s="10" t="s">
        <v>4704</v>
      </c>
      <c r="J4278" s="14" t="str">
        <f t="shared" si="1090"/>
        <v xml:space="preserve">Service completo. Cambio de aceite y filtros. Control general del vehiculo. Cambiar ambos bujes de barra estabilizadora. </v>
      </c>
      <c r="K4278" s="3" t="s">
        <v>3383</v>
      </c>
      <c r="L4278" s="3">
        <v>1</v>
      </c>
      <c r="M4278" s="10" t="s">
        <v>918</v>
      </c>
      <c r="N4278" s="3" t="s">
        <v>771</v>
      </c>
      <c r="S4278" s="8"/>
      <c r="T4278" s="11">
        <v>1</v>
      </c>
      <c r="U4278" s="158">
        <v>46281</v>
      </c>
      <c r="V4278" s="158">
        <v>9719</v>
      </c>
      <c r="W4278" s="76">
        <v>56000</v>
      </c>
      <c r="X4278" s="16">
        <f t="shared" si="1083"/>
        <v>56000</v>
      </c>
      <c r="Y4278" s="3">
        <v>1</v>
      </c>
      <c r="Z4278" s="114">
        <v>148760.32999999999</v>
      </c>
      <c r="AA4278" s="114">
        <v>31239.67</v>
      </c>
      <c r="AB4278" s="4">
        <v>180000</v>
      </c>
      <c r="AC4278" s="18">
        <f t="shared" si="1088"/>
        <v>180000</v>
      </c>
      <c r="AD4278" s="19">
        <f t="shared" si="1091"/>
        <v>180000</v>
      </c>
      <c r="AE4278" s="21">
        <f t="shared" si="1087"/>
        <v>0</v>
      </c>
      <c r="AF4278" s="20">
        <f t="shared" si="1092"/>
        <v>2600</v>
      </c>
      <c r="AG4278" s="20">
        <f t="shared" si="1093"/>
        <v>120000</v>
      </c>
      <c r="AH4278" s="20">
        <f t="shared" si="1094"/>
        <v>180000</v>
      </c>
      <c r="AI4278" s="20"/>
      <c r="AJ4278" s="20"/>
      <c r="AK4278" s="20">
        <f t="shared" si="1089"/>
        <v>300000</v>
      </c>
      <c r="AL4278" s="171"/>
    </row>
    <row r="4279" spans="1:38" ht="15.75" customHeight="1" x14ac:dyDescent="0.25">
      <c r="A4279" s="3">
        <v>2370</v>
      </c>
      <c r="B4279" s="14">
        <f t="shared" si="1086"/>
        <v>2</v>
      </c>
      <c r="C4279" s="9">
        <f>IF(A4279=A4278,C4278,"")</f>
        <v>45619</v>
      </c>
      <c r="D4279" s="3" t="str">
        <f>IF(A4279=A4278,D4278,"")</f>
        <v>Maan Constructora</v>
      </c>
      <c r="E4279" s="14" t="str">
        <f t="shared" si="1082"/>
        <v>2370Maan Constructora2</v>
      </c>
      <c r="J4279" s="14" t="str">
        <f t="shared" si="1090"/>
        <v xml:space="preserve">Service completo. Cambio de aceite y filtros. Control general del vehiculo. Cambiar ambos bujes de barra estabilizadora.  </v>
      </c>
      <c r="M4279" s="10" t="s">
        <v>728</v>
      </c>
      <c r="N4279" s="3" t="s">
        <v>771</v>
      </c>
      <c r="S4279" s="8"/>
      <c r="T4279" s="11">
        <v>4</v>
      </c>
      <c r="U4279" s="158">
        <v>11570.25</v>
      </c>
      <c r="V4279" s="158">
        <v>2429.75</v>
      </c>
      <c r="W4279" s="76">
        <v>14000</v>
      </c>
      <c r="X4279" s="16">
        <f t="shared" si="1083"/>
        <v>56000</v>
      </c>
      <c r="AC4279" s="18">
        <f t="shared" si="1088"/>
        <v>0</v>
      </c>
      <c r="AD4279" s="19">
        <f t="shared" si="1091"/>
        <v>180000</v>
      </c>
      <c r="AE4279" s="21">
        <f t="shared" si="1087"/>
        <v>0</v>
      </c>
      <c r="AF4279" s="20">
        <f t="shared" si="1092"/>
        <v>0</v>
      </c>
      <c r="AG4279" s="20">
        <f t="shared" si="1093"/>
        <v>0</v>
      </c>
      <c r="AH4279" s="20">
        <f t="shared" si="1094"/>
        <v>0</v>
      </c>
      <c r="AI4279" s="20"/>
      <c r="AJ4279" s="20"/>
      <c r="AK4279" s="20">
        <f t="shared" si="1089"/>
        <v>0</v>
      </c>
      <c r="AL4279" s="171"/>
    </row>
    <row r="4280" spans="1:38" ht="15.75" customHeight="1" x14ac:dyDescent="0.25">
      <c r="A4280" s="3">
        <v>2370</v>
      </c>
      <c r="B4280" s="14">
        <f t="shared" si="1086"/>
        <v>3</v>
      </c>
      <c r="C4280" s="9">
        <f>IF(A4280=A4279,C4279,"")</f>
        <v>45619</v>
      </c>
      <c r="D4280" s="3" t="str">
        <f>IF(A4280=A4279,D4279,"")</f>
        <v>Maan Constructora</v>
      </c>
      <c r="E4280" s="14" t="str">
        <f t="shared" si="1082"/>
        <v>2370Maan Constructora3</v>
      </c>
      <c r="J4280" s="14" t="str">
        <f t="shared" si="1090"/>
        <v xml:space="preserve">Service completo. Cambio de aceite y filtros. Control general del vehiculo. Cambiar ambos bujes de barra estabilizadora.   </v>
      </c>
      <c r="M4280" s="10" t="s">
        <v>2114</v>
      </c>
      <c r="N4280" s="3" t="s">
        <v>2484</v>
      </c>
      <c r="O4280" s="158">
        <v>2148.7600000000002</v>
      </c>
      <c r="P4280" s="158">
        <v>451.24</v>
      </c>
      <c r="Q4280" s="7">
        <v>2600</v>
      </c>
      <c r="S4280" s="8"/>
      <c r="T4280" s="11">
        <v>2</v>
      </c>
      <c r="U4280" s="158">
        <v>3305.79</v>
      </c>
      <c r="V4280" s="158">
        <v>694.21</v>
      </c>
      <c r="W4280" s="76">
        <v>4000</v>
      </c>
      <c r="X4280" s="16">
        <f t="shared" si="1083"/>
        <v>8000</v>
      </c>
      <c r="AC4280" s="18">
        <f t="shared" si="1088"/>
        <v>0</v>
      </c>
      <c r="AD4280" s="19">
        <f t="shared" si="1091"/>
        <v>180000</v>
      </c>
      <c r="AE4280" s="21">
        <f t="shared" si="1087"/>
        <v>5200</v>
      </c>
      <c r="AF4280" s="20">
        <f t="shared" si="1092"/>
        <v>0</v>
      </c>
      <c r="AG4280" s="20">
        <f t="shared" si="1093"/>
        <v>0</v>
      </c>
      <c r="AH4280" s="20">
        <f t="shared" si="1094"/>
        <v>0</v>
      </c>
      <c r="AI4280" s="20"/>
      <c r="AJ4280" s="20"/>
      <c r="AK4280" s="20">
        <f t="shared" si="1089"/>
        <v>0</v>
      </c>
      <c r="AL4280" s="171"/>
    </row>
    <row r="4281" spans="1:38" ht="15.75" customHeight="1" x14ac:dyDescent="0.25">
      <c r="A4281" s="3">
        <v>2371</v>
      </c>
      <c r="B4281" s="14">
        <f t="shared" si="1086"/>
        <v>1</v>
      </c>
      <c r="C4281" s="9">
        <v>45619</v>
      </c>
      <c r="D4281" s="3" t="s">
        <v>2867</v>
      </c>
      <c r="E4281" s="14" t="str">
        <f t="shared" si="1082"/>
        <v>2371Cometto Franco1</v>
      </c>
      <c r="F4281" s="119" t="s">
        <v>2868</v>
      </c>
      <c r="G4281" s="119" t="s">
        <v>1318</v>
      </c>
      <c r="H4281" s="119">
        <v>253782</v>
      </c>
      <c r="I4281" s="10" t="s">
        <v>2170</v>
      </c>
      <c r="J4281" s="14" t="str">
        <f t="shared" si="1090"/>
        <v>Service completo. Cambio de aceite y filtros. Control general del vehiculo.</v>
      </c>
      <c r="K4281" s="3" t="s">
        <v>4524</v>
      </c>
      <c r="L4281" s="3">
        <v>1</v>
      </c>
      <c r="M4281" s="10" t="s">
        <v>728</v>
      </c>
      <c r="N4281" s="3" t="s">
        <v>771</v>
      </c>
      <c r="S4281" s="8"/>
      <c r="T4281" s="11">
        <v>5</v>
      </c>
      <c r="U4281" s="158">
        <v>11570.25</v>
      </c>
      <c r="V4281" s="158">
        <v>2429.75</v>
      </c>
      <c r="W4281" s="76">
        <v>14000</v>
      </c>
      <c r="X4281" s="16">
        <f t="shared" si="1083"/>
        <v>70000</v>
      </c>
      <c r="Y4281" s="3">
        <v>1</v>
      </c>
      <c r="Z4281" s="114">
        <v>82644.63</v>
      </c>
      <c r="AA4281" s="114">
        <v>17355.37</v>
      </c>
      <c r="AB4281" s="4">
        <v>100000</v>
      </c>
      <c r="AC4281" s="18">
        <f t="shared" si="1088"/>
        <v>100000</v>
      </c>
      <c r="AD4281" s="19">
        <f t="shared" si="1091"/>
        <v>100000</v>
      </c>
      <c r="AE4281" s="21">
        <f t="shared" si="1087"/>
        <v>0</v>
      </c>
      <c r="AF4281" s="20">
        <f t="shared" si="1092"/>
        <v>0</v>
      </c>
      <c r="AG4281" s="20">
        <f t="shared" si="1093"/>
        <v>108000</v>
      </c>
      <c r="AH4281" s="20">
        <f t="shared" si="1094"/>
        <v>100000</v>
      </c>
      <c r="AI4281" s="20"/>
      <c r="AJ4281" s="20"/>
      <c r="AK4281" s="20">
        <f t="shared" si="1089"/>
        <v>208000</v>
      </c>
      <c r="AL4281" s="171"/>
    </row>
    <row r="4282" spans="1:38" ht="15.75" customHeight="1" x14ac:dyDescent="0.25">
      <c r="A4282" s="3">
        <v>2371</v>
      </c>
      <c r="B4282" s="14">
        <f t="shared" si="1086"/>
        <v>2</v>
      </c>
      <c r="C4282" s="9">
        <f>IF(A4282=A4281,C4281,"")</f>
        <v>45619</v>
      </c>
      <c r="D4282" s="3" t="str">
        <f>IF(A4282=A4281,D4281,"")</f>
        <v>Cometto Franco</v>
      </c>
      <c r="E4282" s="14" t="str">
        <f t="shared" si="1082"/>
        <v>2371Cometto Franco2</v>
      </c>
      <c r="J4282" s="14" t="str">
        <f t="shared" si="1090"/>
        <v xml:space="preserve">Service completo. Cambio de aceite y filtros. Control general del vehiculo. </v>
      </c>
      <c r="L4282" s="3">
        <v>1</v>
      </c>
      <c r="M4282" s="10" t="s">
        <v>918</v>
      </c>
      <c r="N4282" s="3" t="s">
        <v>771</v>
      </c>
      <c r="S4282" s="8"/>
      <c r="T4282" s="11">
        <v>1</v>
      </c>
      <c r="U4282" s="158">
        <v>28099.18</v>
      </c>
      <c r="V4282" s="158">
        <v>5900.82</v>
      </c>
      <c r="W4282" s="76">
        <v>38000</v>
      </c>
      <c r="X4282" s="16">
        <f t="shared" si="1083"/>
        <v>38000</v>
      </c>
      <c r="AC4282" s="18">
        <f t="shared" si="1088"/>
        <v>0</v>
      </c>
      <c r="AD4282" s="19">
        <f t="shared" si="1091"/>
        <v>100000</v>
      </c>
      <c r="AE4282" s="21">
        <f t="shared" si="1087"/>
        <v>0</v>
      </c>
      <c r="AF4282" s="20">
        <f t="shared" si="1092"/>
        <v>0</v>
      </c>
      <c r="AG4282" s="20">
        <f t="shared" si="1093"/>
        <v>0</v>
      </c>
      <c r="AH4282" s="20">
        <f t="shared" si="1094"/>
        <v>0</v>
      </c>
      <c r="AI4282" s="20"/>
      <c r="AJ4282" s="20"/>
      <c r="AK4282" s="20">
        <f t="shared" si="1089"/>
        <v>0</v>
      </c>
      <c r="AL4282" s="171"/>
    </row>
    <row r="4283" spans="1:38" ht="15.75" customHeight="1" x14ac:dyDescent="0.25">
      <c r="A4283" s="3">
        <v>2372</v>
      </c>
      <c r="B4283" s="14">
        <f t="shared" si="1086"/>
        <v>1</v>
      </c>
      <c r="C4283" s="9">
        <v>45621</v>
      </c>
      <c r="D4283" s="3" t="s">
        <v>552</v>
      </c>
      <c r="E4283" s="14" t="str">
        <f t="shared" si="1082"/>
        <v>2372Penoncello Vanesa1</v>
      </c>
      <c r="F4283" s="119" t="s">
        <v>3749</v>
      </c>
      <c r="G4283" s="119" t="s">
        <v>2402</v>
      </c>
      <c r="H4283" s="119">
        <v>65331</v>
      </c>
      <c r="I4283" s="10" t="s">
        <v>4687</v>
      </c>
      <c r="J4283" s="14" t="str">
        <f t="shared" si="1090"/>
        <v>Auxilio. Control de alternador. Control de estado de bateria. Cambiar bateria.</v>
      </c>
      <c r="K4283" s="3" t="s">
        <v>1539</v>
      </c>
      <c r="L4283" s="3">
        <v>1</v>
      </c>
      <c r="M4283" s="10" t="s">
        <v>721</v>
      </c>
      <c r="N4283" s="3" t="s">
        <v>3164</v>
      </c>
      <c r="O4283" s="158">
        <v>126342.98</v>
      </c>
      <c r="P4283" s="158">
        <v>26532</v>
      </c>
      <c r="Q4283" s="7">
        <v>152875</v>
      </c>
      <c r="S4283" s="8"/>
      <c r="T4283" s="11">
        <v>1</v>
      </c>
      <c r="U4283" s="158">
        <v>165289.26</v>
      </c>
      <c r="V4283" s="158">
        <v>34710.74</v>
      </c>
      <c r="W4283" s="76">
        <v>160000</v>
      </c>
      <c r="X4283" s="16">
        <f t="shared" si="1083"/>
        <v>160000</v>
      </c>
      <c r="AC4283" s="18">
        <f t="shared" si="1088"/>
        <v>0</v>
      </c>
      <c r="AD4283" s="19">
        <f t="shared" si="1091"/>
        <v>0</v>
      </c>
      <c r="AE4283" s="21">
        <f t="shared" si="1087"/>
        <v>152875</v>
      </c>
      <c r="AF4283" s="20">
        <f t="shared" si="1092"/>
        <v>152875</v>
      </c>
      <c r="AG4283" s="20">
        <f t="shared" si="1093"/>
        <v>160000</v>
      </c>
      <c r="AH4283" s="20">
        <f t="shared" si="1094"/>
        <v>0</v>
      </c>
      <c r="AI4283" s="20"/>
      <c r="AJ4283" s="20"/>
      <c r="AK4283" s="20">
        <f t="shared" si="1089"/>
        <v>160000</v>
      </c>
      <c r="AL4283" s="171"/>
    </row>
    <row r="4284" spans="1:38" ht="15.75" customHeight="1" x14ac:dyDescent="0.25">
      <c r="A4284" s="3">
        <v>2372</v>
      </c>
      <c r="B4284" s="14">
        <f t="shared" si="1086"/>
        <v>2</v>
      </c>
      <c r="C4284" s="9">
        <f>IF(A4284=A4283,C4283,"")</f>
        <v>45621</v>
      </c>
      <c r="D4284" s="3" t="str">
        <f>IF(A4284=A4283,D4283,"")</f>
        <v>Penoncello Vanesa</v>
      </c>
      <c r="E4284" s="14" t="str">
        <f t="shared" si="1082"/>
        <v>2372Penoncello Vanesa2</v>
      </c>
      <c r="J4284" s="14" t="str">
        <f t="shared" si="1090"/>
        <v xml:space="preserve">Auxilio. Control de alternador. Control de estado de bateria. Cambiar bateria. </v>
      </c>
      <c r="S4284" s="8"/>
      <c r="W4284" s="76"/>
      <c r="X4284" s="16">
        <f t="shared" si="1083"/>
        <v>0</v>
      </c>
      <c r="AC4284" s="18">
        <f t="shared" si="1088"/>
        <v>0</v>
      </c>
      <c r="AD4284" s="19">
        <f t="shared" si="1091"/>
        <v>0</v>
      </c>
      <c r="AE4284" s="21">
        <f t="shared" si="1087"/>
        <v>0</v>
      </c>
      <c r="AF4284" s="20">
        <f t="shared" si="1092"/>
        <v>0</v>
      </c>
      <c r="AG4284" s="20">
        <f t="shared" si="1093"/>
        <v>0</v>
      </c>
      <c r="AH4284" s="20">
        <f t="shared" si="1094"/>
        <v>0</v>
      </c>
      <c r="AI4284" s="20"/>
      <c r="AJ4284" s="20"/>
      <c r="AK4284" s="20">
        <f t="shared" si="1089"/>
        <v>0</v>
      </c>
      <c r="AL4284" s="171"/>
    </row>
    <row r="4285" spans="1:38" ht="15.75" customHeight="1" x14ac:dyDescent="0.25">
      <c r="A4285" s="3">
        <v>2373</v>
      </c>
      <c r="B4285" s="14">
        <f t="shared" si="1086"/>
        <v>1</v>
      </c>
      <c r="C4285" s="9">
        <v>45621</v>
      </c>
      <c r="D4285" s="3" t="s">
        <v>3058</v>
      </c>
      <c r="E4285" s="14" t="str">
        <f t="shared" si="1082"/>
        <v>2373Ameri Rodrigo1</v>
      </c>
      <c r="F4285" s="119" t="s">
        <v>2098</v>
      </c>
      <c r="G4285" s="119" t="s">
        <v>1520</v>
      </c>
      <c r="H4285" s="119">
        <v>205869</v>
      </c>
      <c r="I4285" s="10" t="s">
        <v>4707</v>
      </c>
      <c r="J4285" s="14" t="str">
        <f t="shared" si="1090"/>
        <v>Service completo. Cambio de aceite y filtros. Control general del vehiculo. Cambiar bujes de barra estabilizadora. Cambiar juego de pastillas de frenos. Lavado motor.</v>
      </c>
      <c r="K4285" s="3" t="s">
        <v>4524</v>
      </c>
      <c r="L4285" s="3">
        <v>1</v>
      </c>
      <c r="M4285" s="10" t="s">
        <v>918</v>
      </c>
      <c r="N4285" s="3" t="s">
        <v>771</v>
      </c>
      <c r="S4285" s="8"/>
      <c r="T4285" s="11">
        <v>1</v>
      </c>
      <c r="U4285" s="158">
        <v>31404.959999999999</v>
      </c>
      <c r="V4285" s="158">
        <v>6595.04</v>
      </c>
      <c r="W4285" s="76">
        <v>38000</v>
      </c>
      <c r="X4285" s="16">
        <f t="shared" si="1083"/>
        <v>38000</v>
      </c>
      <c r="Y4285" s="3">
        <v>1</v>
      </c>
      <c r="Z4285" s="114">
        <v>165289.26</v>
      </c>
      <c r="AA4285" s="114">
        <v>34710.74</v>
      </c>
      <c r="AB4285" s="4">
        <v>200000</v>
      </c>
      <c r="AC4285" s="18">
        <f t="shared" si="1088"/>
        <v>200000</v>
      </c>
      <c r="AD4285" s="19">
        <f t="shared" si="1091"/>
        <v>200000</v>
      </c>
      <c r="AE4285" s="21">
        <f t="shared" si="1087"/>
        <v>0</v>
      </c>
      <c r="AF4285" s="20">
        <f t="shared" si="1092"/>
        <v>0</v>
      </c>
      <c r="AG4285" s="20">
        <f t="shared" si="1093"/>
        <v>149000</v>
      </c>
      <c r="AH4285" s="20">
        <f t="shared" si="1094"/>
        <v>200000</v>
      </c>
      <c r="AI4285" s="20"/>
      <c r="AJ4285" s="20"/>
      <c r="AK4285" s="20">
        <f t="shared" si="1089"/>
        <v>349000</v>
      </c>
      <c r="AL4285" s="171"/>
    </row>
    <row r="4286" spans="1:38" ht="15.75" customHeight="1" x14ac:dyDescent="0.25">
      <c r="A4286" s="3">
        <v>2373</v>
      </c>
      <c r="B4286" s="14">
        <f t="shared" si="1086"/>
        <v>2</v>
      </c>
      <c r="C4286" s="9">
        <f>IF(A4286=A4285,C4285,"")</f>
        <v>45621</v>
      </c>
      <c r="D4286" s="3" t="str">
        <f>IF(A4286=A4285,D4285,"")</f>
        <v>Ameri Rodrigo</v>
      </c>
      <c r="E4286" s="14" t="str">
        <f t="shared" ref="E4286:E4349" si="1095">CONCATENATE(A4286,D4286,B4286)</f>
        <v>2373Ameri Rodrigo2</v>
      </c>
      <c r="J4286" s="14" t="str">
        <f t="shared" si="1090"/>
        <v xml:space="preserve">Service completo. Cambio de aceite y filtros. Control general del vehiculo. Cambiar bujes de barra estabilizadora. Cambiar juego de pastillas de frenos. Lavado motor. </v>
      </c>
      <c r="L4286" s="3">
        <v>1</v>
      </c>
      <c r="M4286" s="10" t="s">
        <v>728</v>
      </c>
      <c r="N4286" s="3" t="s">
        <v>771</v>
      </c>
      <c r="S4286" s="8"/>
      <c r="T4286" s="11">
        <v>4</v>
      </c>
      <c r="U4286" s="158">
        <v>11570.25</v>
      </c>
      <c r="V4286" s="158">
        <v>2429.75</v>
      </c>
      <c r="W4286" s="76">
        <v>14000</v>
      </c>
      <c r="X4286" s="16">
        <f t="shared" si="1083"/>
        <v>56000</v>
      </c>
      <c r="AC4286" s="18">
        <f t="shared" si="1088"/>
        <v>0</v>
      </c>
      <c r="AD4286" s="19">
        <f t="shared" si="1091"/>
        <v>200000</v>
      </c>
      <c r="AE4286" s="21">
        <f t="shared" si="1087"/>
        <v>0</v>
      </c>
      <c r="AF4286" s="20">
        <f t="shared" si="1092"/>
        <v>0</v>
      </c>
      <c r="AG4286" s="20">
        <f t="shared" si="1093"/>
        <v>0</v>
      </c>
      <c r="AH4286" s="20">
        <f t="shared" si="1094"/>
        <v>0</v>
      </c>
      <c r="AI4286" s="20"/>
      <c r="AJ4286" s="20"/>
      <c r="AK4286" s="20">
        <f t="shared" si="1089"/>
        <v>0</v>
      </c>
      <c r="AL4286" s="171"/>
    </row>
    <row r="4287" spans="1:38" ht="15.75" customHeight="1" x14ac:dyDescent="0.25">
      <c r="A4287" s="3">
        <v>2373</v>
      </c>
      <c r="B4287" s="14">
        <f t="shared" si="1086"/>
        <v>3</v>
      </c>
      <c r="C4287" s="9">
        <f>IF(A4287=A4286,C4286,"")</f>
        <v>45621</v>
      </c>
      <c r="D4287" s="3" t="str">
        <f>IF(A4287=A4286,D4286,"")</f>
        <v>Ameri Rodrigo</v>
      </c>
      <c r="E4287" s="14" t="str">
        <f t="shared" si="1095"/>
        <v>2373Ameri Rodrigo3</v>
      </c>
      <c r="J4287" s="14" t="str">
        <f t="shared" si="1090"/>
        <v xml:space="preserve">Service completo. Cambio de aceite y filtros. Control general del vehiculo. Cambiar bujes de barra estabilizadora. Cambiar juego de pastillas de frenos. Lavado motor.  </v>
      </c>
      <c r="L4287" s="3">
        <v>1</v>
      </c>
      <c r="M4287" s="10" t="s">
        <v>3510</v>
      </c>
      <c r="N4287" s="3" t="s">
        <v>734</v>
      </c>
      <c r="S4287" s="8"/>
      <c r="T4287" s="11">
        <v>1</v>
      </c>
      <c r="U4287" s="158">
        <v>23966.95</v>
      </c>
      <c r="V4287" s="158">
        <v>5033.05</v>
      </c>
      <c r="W4287" s="76">
        <v>29000</v>
      </c>
      <c r="X4287" s="16">
        <f t="shared" ref="X4287:X4350" si="1096">W4287*T4287</f>
        <v>29000</v>
      </c>
      <c r="AC4287" s="18">
        <f t="shared" si="1088"/>
        <v>0</v>
      </c>
      <c r="AD4287" s="19">
        <f t="shared" si="1091"/>
        <v>200000</v>
      </c>
      <c r="AE4287" s="21">
        <f t="shared" si="1087"/>
        <v>0</v>
      </c>
      <c r="AF4287" s="20">
        <f t="shared" si="1092"/>
        <v>0</v>
      </c>
      <c r="AG4287" s="20">
        <f t="shared" si="1093"/>
        <v>0</v>
      </c>
      <c r="AH4287" s="20">
        <f t="shared" si="1094"/>
        <v>0</v>
      </c>
      <c r="AI4287" s="20"/>
      <c r="AJ4287" s="20"/>
      <c r="AK4287" s="20">
        <f t="shared" si="1089"/>
        <v>0</v>
      </c>
      <c r="AL4287" s="171"/>
    </row>
    <row r="4288" spans="1:38" ht="15.75" customHeight="1" x14ac:dyDescent="0.25">
      <c r="A4288" s="3">
        <v>2373</v>
      </c>
      <c r="B4288" s="14">
        <f t="shared" si="1086"/>
        <v>4</v>
      </c>
      <c r="C4288" s="9">
        <f>IF(A4288=A4287,C4287,"")</f>
        <v>45621</v>
      </c>
      <c r="D4288" s="3" t="str">
        <f>IF(A4288=A4287,D4287,"")</f>
        <v>Ameri Rodrigo</v>
      </c>
      <c r="E4288" s="14" t="str">
        <f t="shared" si="1095"/>
        <v>2373Ameri Rodrigo4</v>
      </c>
      <c r="J4288" s="14" t="str">
        <f t="shared" si="1090"/>
        <v xml:space="preserve">Service completo. Cambio de aceite y filtros. Control general del vehiculo. Cambiar bujes de barra estabilizadora. Cambiar juego de pastillas de frenos. Lavado motor.   </v>
      </c>
      <c r="L4288" s="3">
        <v>1</v>
      </c>
      <c r="M4288" s="10" t="s">
        <v>2114</v>
      </c>
      <c r="N4288" s="3" t="s">
        <v>3241</v>
      </c>
      <c r="S4288" s="8"/>
      <c r="T4288" s="11">
        <v>2</v>
      </c>
      <c r="U4288" s="158">
        <v>10743.81</v>
      </c>
      <c r="V4288" s="158">
        <v>2256.19</v>
      </c>
      <c r="W4288" s="76">
        <v>13000</v>
      </c>
      <c r="X4288" s="16">
        <f t="shared" si="1096"/>
        <v>26000</v>
      </c>
      <c r="AC4288" s="18">
        <f t="shared" si="1088"/>
        <v>0</v>
      </c>
      <c r="AD4288" s="19">
        <f t="shared" si="1091"/>
        <v>200000</v>
      </c>
      <c r="AE4288" s="21">
        <f t="shared" si="1087"/>
        <v>0</v>
      </c>
      <c r="AF4288" s="20">
        <f t="shared" si="1092"/>
        <v>0</v>
      </c>
      <c r="AG4288" s="20">
        <f t="shared" si="1093"/>
        <v>0</v>
      </c>
      <c r="AH4288" s="20">
        <f t="shared" si="1094"/>
        <v>0</v>
      </c>
      <c r="AI4288" s="20"/>
      <c r="AJ4288" s="20"/>
      <c r="AK4288" s="20">
        <f t="shared" si="1089"/>
        <v>0</v>
      </c>
      <c r="AL4288" s="171"/>
    </row>
    <row r="4289" spans="1:38" ht="15.75" customHeight="1" x14ac:dyDescent="0.25">
      <c r="A4289" s="3">
        <v>2374</v>
      </c>
      <c r="B4289" s="14">
        <f t="shared" si="1086"/>
        <v>1</v>
      </c>
      <c r="C4289" s="9">
        <v>45621</v>
      </c>
      <c r="D4289" s="3" t="s">
        <v>116</v>
      </c>
      <c r="E4289" s="14" t="str">
        <f t="shared" si="1095"/>
        <v>2374Transporte Palloni1</v>
      </c>
      <c r="F4289" s="119" t="s">
        <v>964</v>
      </c>
      <c r="G4289" s="119" t="s">
        <v>1318</v>
      </c>
      <c r="I4289" s="10" t="s">
        <v>4708</v>
      </c>
      <c r="J4289" s="14" t="str">
        <f t="shared" si="1090"/>
        <v>Sacar ambos tubos de gas. Llevar a chapista. Volver a colocar.</v>
      </c>
      <c r="K4289" s="3" t="s">
        <v>2390</v>
      </c>
      <c r="S4289" s="8"/>
      <c r="W4289" s="76"/>
      <c r="X4289" s="16">
        <f t="shared" si="1096"/>
        <v>0</v>
      </c>
      <c r="Y4289" s="3">
        <v>1</v>
      </c>
      <c r="Z4289" s="114">
        <v>100000</v>
      </c>
      <c r="AA4289" s="114">
        <v>21000</v>
      </c>
      <c r="AB4289" s="4">
        <v>121000</v>
      </c>
      <c r="AC4289" s="18">
        <f t="shared" si="1088"/>
        <v>121000</v>
      </c>
      <c r="AD4289" s="19">
        <f t="shared" si="1091"/>
        <v>121000</v>
      </c>
      <c r="AE4289" s="21">
        <f t="shared" si="1087"/>
        <v>0</v>
      </c>
      <c r="AF4289" s="20">
        <f t="shared" si="1092"/>
        <v>0</v>
      </c>
      <c r="AG4289" s="20">
        <f t="shared" si="1093"/>
        <v>0</v>
      </c>
      <c r="AH4289" s="20">
        <f t="shared" si="1094"/>
        <v>121000</v>
      </c>
      <c r="AI4289" s="20"/>
      <c r="AJ4289" s="20"/>
      <c r="AK4289" s="20">
        <f t="shared" si="1089"/>
        <v>121000</v>
      </c>
      <c r="AL4289" s="171"/>
    </row>
    <row r="4290" spans="1:38" ht="15.75" customHeight="1" x14ac:dyDescent="0.25">
      <c r="A4290" s="3">
        <v>2374</v>
      </c>
      <c r="B4290" s="14">
        <f t="shared" si="1086"/>
        <v>2</v>
      </c>
      <c r="C4290" s="9">
        <f>IF(A4290=A4289,C4289,"")</f>
        <v>45621</v>
      </c>
      <c r="D4290" s="3" t="str">
        <f>IF(A4290=A4289,D4289,"")</f>
        <v>Transporte Palloni</v>
      </c>
      <c r="E4290" s="14" t="str">
        <f t="shared" si="1095"/>
        <v>2374Transporte Palloni2</v>
      </c>
      <c r="J4290" s="14" t="str">
        <f t="shared" si="1090"/>
        <v xml:space="preserve">Sacar ambos tubos de gas. Llevar a chapista. Volver a colocar. </v>
      </c>
      <c r="S4290" s="8"/>
      <c r="W4290" s="76"/>
      <c r="X4290" s="16">
        <f t="shared" si="1096"/>
        <v>0</v>
      </c>
      <c r="AC4290" s="18">
        <f t="shared" si="1088"/>
        <v>0</v>
      </c>
      <c r="AD4290" s="19">
        <f t="shared" si="1091"/>
        <v>121000</v>
      </c>
      <c r="AE4290" s="21">
        <f t="shared" si="1087"/>
        <v>0</v>
      </c>
      <c r="AF4290" s="20">
        <f t="shared" si="1092"/>
        <v>0</v>
      </c>
      <c r="AG4290" s="20">
        <f t="shared" si="1093"/>
        <v>0</v>
      </c>
      <c r="AH4290" s="20">
        <f t="shared" si="1094"/>
        <v>0</v>
      </c>
      <c r="AI4290" s="20"/>
      <c r="AJ4290" s="20"/>
      <c r="AK4290" s="20">
        <f t="shared" si="1089"/>
        <v>0</v>
      </c>
      <c r="AL4290" s="171"/>
    </row>
    <row r="4291" spans="1:38" ht="15.75" customHeight="1" x14ac:dyDescent="0.25">
      <c r="A4291" s="3">
        <v>2375</v>
      </c>
      <c r="B4291" s="14">
        <f t="shared" si="1086"/>
        <v>1</v>
      </c>
      <c r="C4291" s="9">
        <v>45622</v>
      </c>
      <c r="D4291" s="3" t="s">
        <v>2503</v>
      </c>
      <c r="E4291" s="14" t="str">
        <f t="shared" si="1095"/>
        <v>2375Tranquilli Silvio1</v>
      </c>
      <c r="F4291" s="119" t="s">
        <v>2504</v>
      </c>
      <c r="G4291" s="119" t="s">
        <v>2505</v>
      </c>
      <c r="I4291" s="10" t="s">
        <v>4709</v>
      </c>
      <c r="J4291" s="14" t="str">
        <f t="shared" si="1090"/>
        <v>Escaneo del vehiculo. Borrado de luz de check-in. Cambiar juego de bujias de encendido.</v>
      </c>
      <c r="K4291" s="3" t="s">
        <v>1665</v>
      </c>
      <c r="L4291" s="3">
        <v>1</v>
      </c>
      <c r="M4291" s="10" t="s">
        <v>4710</v>
      </c>
      <c r="N4291" s="3" t="s">
        <v>771</v>
      </c>
      <c r="S4291" s="8"/>
      <c r="T4291" s="11">
        <v>4</v>
      </c>
      <c r="U4291" s="158">
        <v>6611.57</v>
      </c>
      <c r="V4291" s="158">
        <v>1388.43</v>
      </c>
      <c r="W4291" s="76">
        <v>8000</v>
      </c>
      <c r="X4291" s="16">
        <f t="shared" si="1096"/>
        <v>32000</v>
      </c>
      <c r="Y4291" s="3">
        <v>1</v>
      </c>
      <c r="Z4291" s="114">
        <v>61983.48</v>
      </c>
      <c r="AA4291" s="114">
        <v>13016.52</v>
      </c>
      <c r="AB4291" s="4">
        <v>75000</v>
      </c>
      <c r="AC4291" s="18">
        <f t="shared" si="1088"/>
        <v>75000</v>
      </c>
      <c r="AD4291" s="19">
        <f t="shared" si="1091"/>
        <v>75000</v>
      </c>
      <c r="AE4291" s="21">
        <f t="shared" si="1087"/>
        <v>0</v>
      </c>
      <c r="AF4291" s="20">
        <f t="shared" si="1092"/>
        <v>0</v>
      </c>
      <c r="AG4291" s="20">
        <f t="shared" si="1093"/>
        <v>32000</v>
      </c>
      <c r="AH4291" s="20">
        <f t="shared" si="1094"/>
        <v>75000</v>
      </c>
      <c r="AI4291" s="20"/>
      <c r="AJ4291" s="20"/>
      <c r="AK4291" s="20">
        <f t="shared" si="1089"/>
        <v>107000</v>
      </c>
      <c r="AL4291" s="171"/>
    </row>
    <row r="4292" spans="1:38" ht="15.75" customHeight="1" x14ac:dyDescent="0.25">
      <c r="A4292" s="3">
        <v>2375</v>
      </c>
      <c r="B4292" s="14">
        <f t="shared" ref="B4292:B4355" si="1097">IF(A4292=A4291,B4291+1,1)</f>
        <v>2</v>
      </c>
      <c r="C4292" s="9">
        <f>IF(A4292=A4291,C4291,"")</f>
        <v>45622</v>
      </c>
      <c r="D4292" s="3" t="str">
        <f>IF(A4292=A4291,D4291,"")</f>
        <v>Tranquilli Silvio</v>
      </c>
      <c r="E4292" s="14" t="str">
        <f t="shared" si="1095"/>
        <v>2375Tranquilli Silvio2</v>
      </c>
      <c r="J4292" s="14" t="str">
        <f t="shared" si="1090"/>
        <v xml:space="preserve">Escaneo del vehiculo. Borrado de luz de check-in. Cambiar juego de bujias de encendido. </v>
      </c>
      <c r="S4292" s="8"/>
      <c r="W4292" s="76"/>
      <c r="X4292" s="16">
        <f t="shared" si="1096"/>
        <v>0</v>
      </c>
      <c r="AC4292" s="18">
        <f t="shared" si="1088"/>
        <v>0</v>
      </c>
      <c r="AD4292" s="19">
        <f t="shared" si="1091"/>
        <v>75000</v>
      </c>
      <c r="AE4292" s="21">
        <f t="shared" si="1087"/>
        <v>0</v>
      </c>
      <c r="AF4292" s="20">
        <f t="shared" si="1092"/>
        <v>0</v>
      </c>
      <c r="AG4292" s="20">
        <f t="shared" si="1093"/>
        <v>0</v>
      </c>
      <c r="AH4292" s="20">
        <f t="shared" si="1094"/>
        <v>0</v>
      </c>
      <c r="AI4292" s="20"/>
      <c r="AJ4292" s="20"/>
      <c r="AK4292" s="20">
        <f t="shared" si="1089"/>
        <v>0</v>
      </c>
      <c r="AL4292" s="171"/>
    </row>
    <row r="4293" spans="1:38" ht="15.75" customHeight="1" x14ac:dyDescent="0.25">
      <c r="A4293" s="3">
        <v>2376</v>
      </c>
      <c r="B4293" s="14">
        <f t="shared" si="1097"/>
        <v>1</v>
      </c>
      <c r="C4293" s="9">
        <v>45622</v>
      </c>
      <c r="D4293" s="3" t="s">
        <v>664</v>
      </c>
      <c r="E4293" s="14" t="str">
        <f t="shared" si="1095"/>
        <v>2376Vallejos Cristian1</v>
      </c>
      <c r="F4293" s="119" t="s">
        <v>1715</v>
      </c>
      <c r="G4293" s="119" t="s">
        <v>3887</v>
      </c>
      <c r="I4293" s="10" t="s">
        <v>4711</v>
      </c>
      <c r="J4293" s="14" t="str">
        <f t="shared" si="1090"/>
        <v>Cambiar oring de gasificador de motor. Lavado parcial de motor.</v>
      </c>
      <c r="K4293" s="3" t="s">
        <v>4524</v>
      </c>
      <c r="L4293" s="3">
        <v>1</v>
      </c>
      <c r="M4293" s="10" t="s">
        <v>4184</v>
      </c>
      <c r="N4293" s="3" t="s">
        <v>734</v>
      </c>
      <c r="S4293" s="8"/>
      <c r="T4293" s="11">
        <v>3</v>
      </c>
      <c r="U4293" s="158">
        <v>7438.02</v>
      </c>
      <c r="V4293" s="158">
        <v>1561.98</v>
      </c>
      <c r="W4293" s="76">
        <v>9000</v>
      </c>
      <c r="X4293" s="16">
        <f t="shared" si="1096"/>
        <v>27000</v>
      </c>
      <c r="Y4293" s="3">
        <v>1</v>
      </c>
      <c r="Z4293" s="114">
        <v>99173.56</v>
      </c>
      <c r="AA4293" s="114">
        <v>20826.439999999999</v>
      </c>
      <c r="AB4293" s="4">
        <v>120000</v>
      </c>
      <c r="AC4293" s="18">
        <f t="shared" si="1088"/>
        <v>120000</v>
      </c>
      <c r="AD4293" s="19">
        <f t="shared" si="1091"/>
        <v>120000</v>
      </c>
      <c r="AE4293" s="21">
        <f t="shared" si="1087"/>
        <v>0</v>
      </c>
      <c r="AF4293" s="20">
        <f t="shared" si="1092"/>
        <v>0</v>
      </c>
      <c r="AG4293" s="20">
        <f t="shared" si="1093"/>
        <v>27000</v>
      </c>
      <c r="AH4293" s="20">
        <f t="shared" si="1094"/>
        <v>120000</v>
      </c>
      <c r="AI4293" s="20"/>
      <c r="AJ4293" s="20"/>
      <c r="AK4293" s="20">
        <f t="shared" si="1089"/>
        <v>147000</v>
      </c>
      <c r="AL4293" s="171"/>
    </row>
    <row r="4294" spans="1:38" ht="15.75" customHeight="1" x14ac:dyDescent="0.25">
      <c r="A4294" s="3">
        <v>2376</v>
      </c>
      <c r="B4294" s="14">
        <f t="shared" si="1097"/>
        <v>2</v>
      </c>
      <c r="C4294" s="9">
        <f>IF(A4294=A4293,C4293,"")</f>
        <v>45622</v>
      </c>
      <c r="D4294" s="3" t="str">
        <f>IF(A4294=A4293,D4293,"")</f>
        <v>Vallejos Cristian</v>
      </c>
      <c r="E4294" s="14" t="str">
        <f t="shared" si="1095"/>
        <v>2376Vallejos Cristian2</v>
      </c>
      <c r="J4294" s="14" t="str">
        <f t="shared" si="1090"/>
        <v xml:space="preserve">Cambiar oring de gasificador de motor. Lavado parcial de motor. </v>
      </c>
      <c r="S4294" s="8"/>
      <c r="W4294" s="76"/>
      <c r="X4294" s="16">
        <f t="shared" si="1096"/>
        <v>0</v>
      </c>
      <c r="AC4294" s="18">
        <f t="shared" si="1088"/>
        <v>0</v>
      </c>
      <c r="AD4294" s="19">
        <f t="shared" si="1091"/>
        <v>120000</v>
      </c>
      <c r="AE4294" s="21">
        <f t="shared" si="1087"/>
        <v>0</v>
      </c>
      <c r="AF4294" s="20">
        <f t="shared" si="1092"/>
        <v>0</v>
      </c>
      <c r="AG4294" s="20">
        <f t="shared" si="1093"/>
        <v>0</v>
      </c>
      <c r="AH4294" s="20">
        <f t="shared" si="1094"/>
        <v>0</v>
      </c>
      <c r="AI4294" s="20"/>
      <c r="AJ4294" s="20"/>
      <c r="AK4294" s="20">
        <f t="shared" si="1089"/>
        <v>0</v>
      </c>
      <c r="AL4294" s="171"/>
    </row>
    <row r="4295" spans="1:38" ht="15.75" customHeight="1" x14ac:dyDescent="0.25">
      <c r="A4295" s="3">
        <v>2377</v>
      </c>
      <c r="B4295" s="14">
        <f t="shared" si="1097"/>
        <v>1</v>
      </c>
      <c r="C4295" s="9">
        <v>45622</v>
      </c>
      <c r="D4295" s="3" t="s">
        <v>143</v>
      </c>
      <c r="E4295" s="14" t="str">
        <f t="shared" si="1095"/>
        <v>2377Alarcon Daniela1</v>
      </c>
      <c r="F4295" s="119" t="s">
        <v>4539</v>
      </c>
      <c r="G4295" s="119" t="s">
        <v>1494</v>
      </c>
      <c r="I4295" s="10" t="s">
        <v>4712</v>
      </c>
      <c r="J4295" s="14" t="str">
        <f t="shared" si="1090"/>
        <v>Desarmar freno de rueda trasera izquierda. Cambiar cilindro de freno. Cambiar liquido de freno. Purgado del circuito de freno.</v>
      </c>
      <c r="K4295" s="3" t="s">
        <v>1665</v>
      </c>
      <c r="L4295" s="3">
        <v>1</v>
      </c>
      <c r="M4295" s="10" t="s">
        <v>4086</v>
      </c>
      <c r="N4295" s="3" t="s">
        <v>2484</v>
      </c>
      <c r="O4295" s="158">
        <v>25619.84</v>
      </c>
      <c r="P4295" s="158">
        <v>5380.17</v>
      </c>
      <c r="Q4295" s="7">
        <v>31000.01</v>
      </c>
      <c r="S4295" s="8"/>
      <c r="T4295" s="11">
        <v>1</v>
      </c>
      <c r="U4295" s="158">
        <v>32231.41</v>
      </c>
      <c r="V4295" s="158">
        <v>6768.59</v>
      </c>
      <c r="W4295" s="76">
        <v>39000</v>
      </c>
      <c r="X4295" s="16">
        <f t="shared" si="1096"/>
        <v>39000</v>
      </c>
      <c r="Y4295" s="3">
        <v>1</v>
      </c>
      <c r="Z4295" s="114">
        <v>61983.48</v>
      </c>
      <c r="AA4295" s="114">
        <v>13016.52</v>
      </c>
      <c r="AB4295" s="4">
        <v>75000</v>
      </c>
      <c r="AC4295" s="18">
        <f t="shared" si="1088"/>
        <v>75000</v>
      </c>
      <c r="AD4295" s="19">
        <f t="shared" si="1091"/>
        <v>75000</v>
      </c>
      <c r="AE4295" s="21">
        <f t="shared" si="1087"/>
        <v>31000.01</v>
      </c>
      <c r="AF4295" s="20">
        <f t="shared" si="1092"/>
        <v>31000.01</v>
      </c>
      <c r="AG4295" s="20">
        <f t="shared" si="1093"/>
        <v>39000</v>
      </c>
      <c r="AH4295" s="20">
        <f t="shared" si="1094"/>
        <v>75000</v>
      </c>
      <c r="AI4295" s="20"/>
      <c r="AJ4295" s="20"/>
      <c r="AK4295" s="20">
        <f t="shared" si="1089"/>
        <v>114000</v>
      </c>
      <c r="AL4295" s="171"/>
    </row>
    <row r="4296" spans="1:38" ht="15.75" customHeight="1" x14ac:dyDescent="0.25">
      <c r="A4296" s="3">
        <v>2377</v>
      </c>
      <c r="B4296" s="14">
        <f t="shared" si="1097"/>
        <v>2</v>
      </c>
      <c r="C4296" s="9">
        <f>IF(A4296=A4295,C4295,"")</f>
        <v>45622</v>
      </c>
      <c r="D4296" s="3" t="str">
        <f>IF(A4296=A4295,D4295,"")</f>
        <v>Alarcon Daniela</v>
      </c>
      <c r="E4296" s="14" t="str">
        <f t="shared" si="1095"/>
        <v>2377Alarcon Daniela2</v>
      </c>
      <c r="J4296" s="14" t="str">
        <f t="shared" si="1090"/>
        <v xml:space="preserve">Desarmar freno de rueda trasera izquierda. Cambiar cilindro de freno. Cambiar liquido de freno. Purgado del circuito de freno. </v>
      </c>
      <c r="S4296" s="8"/>
      <c r="W4296" s="76"/>
      <c r="X4296" s="16">
        <f t="shared" si="1096"/>
        <v>0</v>
      </c>
      <c r="AC4296" s="18">
        <f t="shared" si="1088"/>
        <v>0</v>
      </c>
      <c r="AD4296" s="19">
        <f t="shared" si="1091"/>
        <v>75000</v>
      </c>
      <c r="AE4296" s="21">
        <f t="shared" si="1087"/>
        <v>0</v>
      </c>
      <c r="AF4296" s="20">
        <f t="shared" si="1092"/>
        <v>0</v>
      </c>
      <c r="AG4296" s="20">
        <f t="shared" si="1093"/>
        <v>0</v>
      </c>
      <c r="AH4296" s="20">
        <f t="shared" si="1094"/>
        <v>0</v>
      </c>
      <c r="AI4296" s="20"/>
      <c r="AJ4296" s="20"/>
      <c r="AK4296" s="20">
        <f t="shared" si="1089"/>
        <v>0</v>
      </c>
      <c r="AL4296" s="171"/>
    </row>
    <row r="4297" spans="1:38" ht="15.75" customHeight="1" x14ac:dyDescent="0.25">
      <c r="A4297" s="3">
        <v>2378</v>
      </c>
      <c r="B4297" s="14">
        <f t="shared" si="1097"/>
        <v>1</v>
      </c>
      <c r="C4297" s="9">
        <v>45622</v>
      </c>
      <c r="D4297" s="3" t="s">
        <v>1415</v>
      </c>
      <c r="E4297" s="14" t="str">
        <f t="shared" si="1095"/>
        <v>2378Nardin Larisa1</v>
      </c>
      <c r="F4297" s="119" t="s">
        <v>1416</v>
      </c>
      <c r="G4297" s="119" t="s">
        <v>999</v>
      </c>
      <c r="I4297" s="10" t="s">
        <v>4713</v>
      </c>
      <c r="J4297" s="14" t="str">
        <f t="shared" si="1090"/>
        <v>Control general para viaje. Control del tren delantero. Control de alineacion. Enderezar chapon bajo motor. Lavado de motor. Completar nivel de aceite motor.</v>
      </c>
      <c r="K4297" s="3" t="s">
        <v>1665</v>
      </c>
      <c r="S4297" s="8"/>
      <c r="W4297" s="76"/>
      <c r="X4297" s="16">
        <f t="shared" si="1096"/>
        <v>0</v>
      </c>
      <c r="Y4297" s="3">
        <v>1</v>
      </c>
      <c r="Z4297" s="114">
        <v>28925.62</v>
      </c>
      <c r="AA4297" s="114">
        <v>6074.38</v>
      </c>
      <c r="AB4297" s="4">
        <v>35000</v>
      </c>
      <c r="AC4297" s="18">
        <f t="shared" si="1088"/>
        <v>35000</v>
      </c>
      <c r="AD4297" s="19">
        <f t="shared" si="1091"/>
        <v>35000</v>
      </c>
      <c r="AE4297" s="21">
        <f t="shared" si="1087"/>
        <v>0</v>
      </c>
      <c r="AF4297" s="20">
        <f t="shared" si="1092"/>
        <v>0</v>
      </c>
      <c r="AG4297" s="20">
        <f t="shared" si="1093"/>
        <v>0</v>
      </c>
      <c r="AH4297" s="20">
        <f t="shared" si="1094"/>
        <v>35000</v>
      </c>
      <c r="AI4297" s="20"/>
      <c r="AJ4297" s="20"/>
      <c r="AK4297" s="20">
        <f t="shared" si="1089"/>
        <v>35000</v>
      </c>
      <c r="AL4297" s="171"/>
    </row>
    <row r="4298" spans="1:38" ht="15.75" customHeight="1" x14ac:dyDescent="0.25">
      <c r="A4298" s="3">
        <v>2378</v>
      </c>
      <c r="B4298" s="14">
        <f t="shared" si="1097"/>
        <v>2</v>
      </c>
      <c r="C4298" s="9">
        <f>IF(A4298=A4297,C4297,"")</f>
        <v>45622</v>
      </c>
      <c r="D4298" s="3" t="str">
        <f>IF(A4298=A4297,D4297,"")</f>
        <v>Nardin Larisa</v>
      </c>
      <c r="E4298" s="14" t="str">
        <f t="shared" si="1095"/>
        <v>2378Nardin Larisa2</v>
      </c>
      <c r="J4298" s="14" t="str">
        <f t="shared" si="1090"/>
        <v xml:space="preserve">Control general para viaje. Control del tren delantero. Control de alineacion. Enderezar chapon bajo motor. Lavado de motor. Completar nivel de aceite motor. </v>
      </c>
      <c r="S4298" s="8"/>
      <c r="W4298" s="76"/>
      <c r="X4298" s="16">
        <f t="shared" si="1096"/>
        <v>0</v>
      </c>
      <c r="AC4298" s="18">
        <f t="shared" si="1088"/>
        <v>0</v>
      </c>
      <c r="AD4298" s="19">
        <f t="shared" si="1091"/>
        <v>35000</v>
      </c>
      <c r="AE4298" s="21">
        <f t="shared" si="1087"/>
        <v>0</v>
      </c>
      <c r="AF4298" s="20">
        <f t="shared" si="1092"/>
        <v>0</v>
      </c>
      <c r="AG4298" s="20">
        <f t="shared" si="1093"/>
        <v>0</v>
      </c>
      <c r="AH4298" s="20">
        <f t="shared" si="1094"/>
        <v>0</v>
      </c>
      <c r="AI4298" s="20"/>
      <c r="AJ4298" s="20"/>
      <c r="AK4298" s="20">
        <f t="shared" si="1089"/>
        <v>0</v>
      </c>
      <c r="AL4298" s="171"/>
    </row>
    <row r="4299" spans="1:38" ht="15.75" customHeight="1" x14ac:dyDescent="0.25">
      <c r="A4299" s="3">
        <v>2379</v>
      </c>
      <c r="B4299" s="14">
        <f t="shared" si="1097"/>
        <v>1</v>
      </c>
      <c r="C4299" s="9">
        <v>45623</v>
      </c>
      <c r="D4299" s="3" t="s">
        <v>272</v>
      </c>
      <c r="E4299" s="14" t="str">
        <f t="shared" si="1095"/>
        <v>2379Costa Laura1</v>
      </c>
      <c r="F4299" s="119" t="s">
        <v>3323</v>
      </c>
      <c r="G4299" s="119" t="s">
        <v>3631</v>
      </c>
      <c r="I4299" s="10" t="s">
        <v>4714</v>
      </c>
      <c r="J4299" s="14" t="str">
        <f t="shared" si="1090"/>
        <v>Ajustar arandelas nuevas a chapa deflectora de calor de escape a carroceria. Control de frenos de ruedas traseras. Limpieza. Regular cintas de frenos. Cambiar cable de freno de mano lado izquierdo. Regular altura de freno de mano. Completar nivel de aceite motor. Lavado motor.</v>
      </c>
      <c r="K4299" s="3" t="s">
        <v>1665</v>
      </c>
      <c r="L4299" s="3">
        <v>1</v>
      </c>
      <c r="M4299" s="10" t="s">
        <v>4715</v>
      </c>
      <c r="N4299" s="3" t="s">
        <v>2728</v>
      </c>
      <c r="S4299" s="8"/>
      <c r="T4299" s="11">
        <v>1</v>
      </c>
      <c r="U4299" s="158">
        <v>16528.93</v>
      </c>
      <c r="V4299" s="158">
        <v>3471.07</v>
      </c>
      <c r="W4299" s="76">
        <v>20000</v>
      </c>
      <c r="X4299" s="16">
        <f t="shared" si="1096"/>
        <v>20000</v>
      </c>
      <c r="Y4299" s="3">
        <v>1</v>
      </c>
      <c r="Z4299" s="114">
        <v>82644.63</v>
      </c>
      <c r="AA4299" s="114">
        <v>17355.37</v>
      </c>
      <c r="AB4299" s="4">
        <v>100000</v>
      </c>
      <c r="AC4299" s="18">
        <f t="shared" si="1088"/>
        <v>100000</v>
      </c>
      <c r="AD4299" s="19">
        <f t="shared" si="1091"/>
        <v>100000</v>
      </c>
      <c r="AE4299" s="21">
        <f t="shared" si="1087"/>
        <v>0</v>
      </c>
      <c r="AF4299" s="20">
        <f t="shared" si="1092"/>
        <v>0</v>
      </c>
      <c r="AG4299" s="20">
        <f t="shared" si="1093"/>
        <v>55000</v>
      </c>
      <c r="AH4299" s="20">
        <f t="shared" si="1094"/>
        <v>100000</v>
      </c>
      <c r="AI4299" s="20"/>
      <c r="AJ4299" s="20"/>
      <c r="AK4299" s="20">
        <f t="shared" si="1089"/>
        <v>155000</v>
      </c>
      <c r="AL4299" s="171"/>
    </row>
    <row r="4300" spans="1:38" ht="15.75" customHeight="1" x14ac:dyDescent="0.25">
      <c r="A4300" s="3">
        <v>2379</v>
      </c>
      <c r="B4300" s="14">
        <f t="shared" si="1097"/>
        <v>2</v>
      </c>
      <c r="C4300" s="9">
        <f>IF(A4300=A4299,C4299,"")</f>
        <v>45623</v>
      </c>
      <c r="D4300" s="3" t="str">
        <f>IF(A4300=A4299,D4299,"")</f>
        <v>Costa Laura</v>
      </c>
      <c r="E4300" s="14" t="str">
        <f t="shared" si="1095"/>
        <v>2379Costa Laura2</v>
      </c>
      <c r="J4300" s="14" t="str">
        <f t="shared" si="1090"/>
        <v xml:space="preserve">Ajustar arandelas nuevas a chapa deflectora de calor de escape a carroceria. Control de frenos de ruedas traseras. Limpieza. Regular cintas de frenos. Cambiar cable de freno de mano lado izquierdo. Regular altura de freno de mano. Completar nivel de aceite motor. Lavado motor. </v>
      </c>
      <c r="S4300" s="8"/>
      <c r="T4300" s="11">
        <v>2.5</v>
      </c>
      <c r="U4300" s="158">
        <v>11570.25</v>
      </c>
      <c r="V4300" s="158">
        <v>2429.75</v>
      </c>
      <c r="W4300" s="76">
        <v>14000</v>
      </c>
      <c r="X4300" s="16">
        <f t="shared" si="1096"/>
        <v>35000</v>
      </c>
      <c r="AC4300" s="18">
        <f t="shared" si="1088"/>
        <v>0</v>
      </c>
      <c r="AD4300" s="19">
        <f t="shared" si="1091"/>
        <v>100000</v>
      </c>
      <c r="AE4300" s="21">
        <f t="shared" si="1087"/>
        <v>0</v>
      </c>
      <c r="AF4300" s="20">
        <f t="shared" si="1092"/>
        <v>0</v>
      </c>
      <c r="AG4300" s="20">
        <f t="shared" si="1093"/>
        <v>0</v>
      </c>
      <c r="AH4300" s="20">
        <f t="shared" si="1094"/>
        <v>0</v>
      </c>
      <c r="AI4300" s="20"/>
      <c r="AJ4300" s="20"/>
      <c r="AK4300" s="20">
        <f t="shared" si="1089"/>
        <v>0</v>
      </c>
      <c r="AL4300" s="171"/>
    </row>
    <row r="4301" spans="1:38" ht="15.75" customHeight="1" x14ac:dyDescent="0.25">
      <c r="A4301" s="3">
        <v>2380</v>
      </c>
      <c r="B4301" s="14">
        <f t="shared" si="1097"/>
        <v>1</v>
      </c>
      <c r="C4301" s="9">
        <v>45623</v>
      </c>
      <c r="D4301" s="3" t="s">
        <v>2296</v>
      </c>
      <c r="E4301" s="14" t="str">
        <f t="shared" si="1095"/>
        <v>2380Moretti Anabella1</v>
      </c>
      <c r="F4301" s="119" t="s">
        <v>1037</v>
      </c>
      <c r="G4301" s="119" t="s">
        <v>1325</v>
      </c>
      <c r="H4301" s="119">
        <v>452827</v>
      </c>
      <c r="I4301" s="10" t="s">
        <v>4717</v>
      </c>
      <c r="J4301" s="14" t="str">
        <f t="shared" si="1090"/>
        <v>Desarmar distribucion completa. Cambiar kit, bomba de agua, correa poly-v y liquido refrigerante. Purgado del circuito de refrigeracion. Puesta a punto. Armado total. Cambiar junta tapa de valvulas.</v>
      </c>
      <c r="K4301" s="3" t="s">
        <v>4522</v>
      </c>
      <c r="L4301" s="3">
        <v>1</v>
      </c>
      <c r="M4301" s="10" t="s">
        <v>3972</v>
      </c>
      <c r="N4301" s="3" t="s">
        <v>734</v>
      </c>
      <c r="S4301" s="8"/>
      <c r="T4301" s="11">
        <v>1</v>
      </c>
      <c r="U4301" s="158">
        <v>103305.79</v>
      </c>
      <c r="V4301" s="158">
        <v>21694.21</v>
      </c>
      <c r="W4301" s="76">
        <v>125000</v>
      </c>
      <c r="X4301" s="16">
        <f t="shared" si="1096"/>
        <v>125000</v>
      </c>
      <c r="AC4301" s="18">
        <f t="shared" si="1088"/>
        <v>0</v>
      </c>
      <c r="AD4301" s="19">
        <f t="shared" si="1091"/>
        <v>0</v>
      </c>
      <c r="AE4301" s="21">
        <f t="shared" si="1087"/>
        <v>0</v>
      </c>
      <c r="AF4301" s="20">
        <f t="shared" si="1092"/>
        <v>0</v>
      </c>
      <c r="AG4301" s="20">
        <f t="shared" si="1093"/>
        <v>700500</v>
      </c>
      <c r="AH4301" s="20">
        <f t="shared" si="1094"/>
        <v>0</v>
      </c>
      <c r="AI4301" s="20"/>
      <c r="AJ4301" s="20"/>
      <c r="AK4301" s="20">
        <f t="shared" si="1089"/>
        <v>700500</v>
      </c>
      <c r="AL4301" s="171"/>
    </row>
    <row r="4302" spans="1:38" ht="15.75" customHeight="1" x14ac:dyDescent="0.25">
      <c r="A4302" s="3">
        <v>2380</v>
      </c>
      <c r="B4302" s="14">
        <f t="shared" si="1097"/>
        <v>2</v>
      </c>
      <c r="C4302" s="9">
        <f t="shared" ref="C4302:C4309" si="1098">IF(A4302=A4301,C4301,"")</f>
        <v>45623</v>
      </c>
      <c r="D4302" s="3" t="str">
        <f t="shared" ref="D4302:D4309" si="1099">IF(A4302=A4301,D4301,"")</f>
        <v>Moretti Anabella</v>
      </c>
      <c r="E4302" s="14" t="str">
        <f t="shared" si="1095"/>
        <v>2380Moretti Anabella2</v>
      </c>
      <c r="J4302" s="14" t="str">
        <f t="shared" si="1090"/>
        <v xml:space="preserve">Desarmar distribucion completa. Cambiar kit, bomba de agua, correa poly-v y liquido refrigerante. Purgado del circuito de refrigeracion. Puesta a punto. Armado total. Cambiar junta tapa de valvulas. </v>
      </c>
      <c r="L4302" s="3">
        <v>1</v>
      </c>
      <c r="M4302" s="10" t="s">
        <v>693</v>
      </c>
      <c r="N4302" s="3" t="s">
        <v>3241</v>
      </c>
      <c r="S4302" s="8"/>
      <c r="T4302" s="11">
        <v>1</v>
      </c>
      <c r="U4302" s="158">
        <v>76033.06</v>
      </c>
      <c r="V4302" s="158">
        <v>15966.94</v>
      </c>
      <c r="W4302" s="76">
        <v>92000</v>
      </c>
      <c r="X4302" s="16">
        <f t="shared" si="1096"/>
        <v>92000</v>
      </c>
      <c r="AC4302" s="18">
        <f t="shared" si="1088"/>
        <v>0</v>
      </c>
      <c r="AD4302" s="19">
        <f t="shared" si="1091"/>
        <v>0</v>
      </c>
      <c r="AE4302" s="21">
        <f t="shared" si="1087"/>
        <v>0</v>
      </c>
      <c r="AF4302" s="20">
        <f t="shared" si="1092"/>
        <v>0</v>
      </c>
      <c r="AG4302" s="20">
        <f t="shared" si="1093"/>
        <v>0</v>
      </c>
      <c r="AH4302" s="20">
        <f t="shared" si="1094"/>
        <v>0</v>
      </c>
      <c r="AI4302" s="20"/>
      <c r="AJ4302" s="20"/>
      <c r="AK4302" s="20">
        <f t="shared" si="1089"/>
        <v>0</v>
      </c>
      <c r="AL4302" s="171"/>
    </row>
    <row r="4303" spans="1:38" ht="15.75" customHeight="1" x14ac:dyDescent="0.25">
      <c r="A4303" s="3">
        <v>2380</v>
      </c>
      <c r="B4303" s="14">
        <f t="shared" si="1097"/>
        <v>3</v>
      </c>
      <c r="C4303" s="9">
        <f t="shared" si="1098"/>
        <v>45623</v>
      </c>
      <c r="D4303" s="3" t="str">
        <f t="shared" si="1099"/>
        <v>Moretti Anabella</v>
      </c>
      <c r="E4303" s="14" t="str">
        <f t="shared" si="1095"/>
        <v>2380Moretti Anabella3</v>
      </c>
      <c r="J4303" s="14" t="str">
        <f t="shared" si="1090"/>
        <v xml:space="preserve">Desarmar distribucion completa. Cambiar kit, bomba de agua, correa poly-v y liquido refrigerante. Purgado del circuito de refrigeracion. Puesta a punto. Armado total. Cambiar junta tapa de valvulas.  </v>
      </c>
      <c r="L4303" s="3">
        <v>1</v>
      </c>
      <c r="M4303" s="10" t="s">
        <v>1920</v>
      </c>
      <c r="N4303" s="3" t="s">
        <v>771</v>
      </c>
      <c r="S4303" s="8"/>
      <c r="T4303" s="11">
        <v>1</v>
      </c>
      <c r="U4303" s="158">
        <v>36363.64</v>
      </c>
      <c r="V4303" s="158">
        <v>7636.36</v>
      </c>
      <c r="W4303" s="76">
        <v>44000</v>
      </c>
      <c r="X4303" s="16">
        <f t="shared" si="1096"/>
        <v>44000</v>
      </c>
      <c r="AC4303" s="18">
        <f t="shared" si="1088"/>
        <v>0</v>
      </c>
      <c r="AD4303" s="19">
        <f t="shared" si="1091"/>
        <v>0</v>
      </c>
      <c r="AE4303" s="21">
        <f t="shared" si="1087"/>
        <v>0</v>
      </c>
      <c r="AF4303" s="20">
        <f t="shared" si="1092"/>
        <v>0</v>
      </c>
      <c r="AG4303" s="20">
        <f t="shared" si="1093"/>
        <v>0</v>
      </c>
      <c r="AH4303" s="20">
        <f t="shared" si="1094"/>
        <v>0</v>
      </c>
      <c r="AI4303" s="20"/>
      <c r="AJ4303" s="20"/>
      <c r="AK4303" s="20">
        <f t="shared" si="1089"/>
        <v>0</v>
      </c>
      <c r="AL4303" s="171"/>
    </row>
    <row r="4304" spans="1:38" ht="15.75" customHeight="1" x14ac:dyDescent="0.25">
      <c r="A4304" s="3">
        <v>2380</v>
      </c>
      <c r="B4304" s="14">
        <f t="shared" si="1097"/>
        <v>4</v>
      </c>
      <c r="C4304" s="9">
        <f t="shared" si="1098"/>
        <v>45623</v>
      </c>
      <c r="D4304" s="3" t="str">
        <f t="shared" si="1099"/>
        <v>Moretti Anabella</v>
      </c>
      <c r="E4304" s="14" t="str">
        <f t="shared" si="1095"/>
        <v>2380Moretti Anabella4</v>
      </c>
      <c r="J4304" s="14" t="str">
        <f t="shared" si="1090"/>
        <v xml:space="preserve">Desarmar distribucion completa. Cambiar kit, bomba de agua, correa poly-v y liquido refrigerante. Purgado del circuito de refrigeracion. Puesta a punto. Armado total. Cambiar junta tapa de valvulas.   </v>
      </c>
      <c r="L4304" s="3">
        <v>1</v>
      </c>
      <c r="M4304" s="10" t="s">
        <v>4734</v>
      </c>
      <c r="N4304" s="3" t="s">
        <v>734</v>
      </c>
      <c r="S4304" s="8"/>
      <c r="T4304" s="11">
        <v>1</v>
      </c>
      <c r="U4304" s="158">
        <v>41322.32</v>
      </c>
      <c r="V4304" s="158">
        <v>8677.68</v>
      </c>
      <c r="W4304" s="76">
        <v>50000</v>
      </c>
      <c r="X4304" s="16">
        <f t="shared" si="1096"/>
        <v>50000</v>
      </c>
      <c r="AC4304" s="18">
        <f t="shared" si="1088"/>
        <v>0</v>
      </c>
      <c r="AD4304" s="19">
        <f t="shared" si="1091"/>
        <v>0</v>
      </c>
      <c r="AE4304" s="21">
        <f t="shared" si="1087"/>
        <v>0</v>
      </c>
      <c r="AF4304" s="20">
        <f t="shared" si="1092"/>
        <v>0</v>
      </c>
      <c r="AG4304" s="20">
        <f t="shared" si="1093"/>
        <v>0</v>
      </c>
      <c r="AH4304" s="20">
        <f t="shared" si="1094"/>
        <v>0</v>
      </c>
      <c r="AI4304" s="20"/>
      <c r="AJ4304" s="20"/>
      <c r="AK4304" s="20">
        <f t="shared" si="1089"/>
        <v>0</v>
      </c>
      <c r="AL4304" s="171"/>
    </row>
    <row r="4305" spans="1:38" ht="15.75" customHeight="1" x14ac:dyDescent="0.25">
      <c r="A4305" s="3">
        <v>2380</v>
      </c>
      <c r="B4305" s="14">
        <f t="shared" si="1097"/>
        <v>5</v>
      </c>
      <c r="C4305" s="9">
        <f t="shared" si="1098"/>
        <v>45623</v>
      </c>
      <c r="D4305" s="3" t="str">
        <f t="shared" si="1099"/>
        <v>Moretti Anabella</v>
      </c>
      <c r="E4305" s="14" t="str">
        <f t="shared" si="1095"/>
        <v>2380Moretti Anabella5</v>
      </c>
      <c r="J4305" s="14" t="str">
        <f t="shared" si="1090"/>
        <v xml:space="preserve">Desarmar distribucion completa. Cambiar kit, bomba de agua, correa poly-v y liquido refrigerante. Purgado del circuito de refrigeracion. Puesta a punto. Armado total. Cambiar junta tapa de valvulas.    </v>
      </c>
      <c r="L4305" s="3">
        <v>1</v>
      </c>
      <c r="M4305" s="10" t="s">
        <v>4716</v>
      </c>
      <c r="N4305" s="3" t="s">
        <v>734</v>
      </c>
      <c r="S4305" s="8"/>
      <c r="T4305" s="11">
        <v>1</v>
      </c>
      <c r="U4305" s="158">
        <v>130578.52</v>
      </c>
      <c r="V4305" s="158">
        <v>27421.48</v>
      </c>
      <c r="W4305" s="76">
        <v>158000</v>
      </c>
      <c r="X4305" s="16">
        <f t="shared" si="1096"/>
        <v>158000</v>
      </c>
      <c r="AC4305" s="18">
        <f t="shared" si="1088"/>
        <v>0</v>
      </c>
      <c r="AD4305" s="19">
        <f t="shared" si="1091"/>
        <v>0</v>
      </c>
      <c r="AE4305" s="21">
        <f t="shared" si="1087"/>
        <v>0</v>
      </c>
      <c r="AF4305" s="20">
        <f t="shared" si="1092"/>
        <v>0</v>
      </c>
      <c r="AG4305" s="20">
        <f t="shared" si="1093"/>
        <v>0</v>
      </c>
      <c r="AH4305" s="20">
        <f t="shared" si="1094"/>
        <v>0</v>
      </c>
      <c r="AI4305" s="20"/>
      <c r="AJ4305" s="20"/>
      <c r="AK4305" s="20">
        <f t="shared" si="1089"/>
        <v>0</v>
      </c>
      <c r="AL4305" s="171"/>
    </row>
    <row r="4306" spans="1:38" ht="15.75" customHeight="1" x14ac:dyDescent="0.25">
      <c r="A4306" s="3">
        <v>2380</v>
      </c>
      <c r="B4306" s="14">
        <f t="shared" si="1097"/>
        <v>6</v>
      </c>
      <c r="C4306" s="9">
        <f t="shared" si="1098"/>
        <v>45623</v>
      </c>
      <c r="D4306" s="3" t="str">
        <f t="shared" si="1099"/>
        <v>Moretti Anabella</v>
      </c>
      <c r="E4306" s="14" t="str">
        <f t="shared" si="1095"/>
        <v>2380Moretti Anabella6</v>
      </c>
      <c r="J4306" s="14" t="str">
        <f t="shared" si="1090"/>
        <v xml:space="preserve">Desarmar distribucion completa. Cambiar kit, bomba de agua, correa poly-v y liquido refrigerante. Purgado del circuito de refrigeracion. Puesta a punto. Armado total. Cambiar junta tapa de valvulas.     </v>
      </c>
      <c r="L4306" s="3">
        <v>1</v>
      </c>
      <c r="M4306" s="10" t="s">
        <v>1471</v>
      </c>
      <c r="N4306" s="3" t="s">
        <v>734</v>
      </c>
      <c r="S4306" s="8"/>
      <c r="T4306" s="11">
        <v>1</v>
      </c>
      <c r="U4306" s="158">
        <v>12396.7</v>
      </c>
      <c r="V4306" s="158">
        <v>2603.3000000000002</v>
      </c>
      <c r="W4306" s="76">
        <v>15000</v>
      </c>
      <c r="X4306" s="16">
        <f t="shared" si="1096"/>
        <v>15000</v>
      </c>
      <c r="AC4306" s="18">
        <f t="shared" si="1088"/>
        <v>0</v>
      </c>
      <c r="AD4306" s="19">
        <f t="shared" si="1091"/>
        <v>0</v>
      </c>
      <c r="AE4306" s="21">
        <f t="shared" si="1087"/>
        <v>0</v>
      </c>
      <c r="AF4306" s="20">
        <f t="shared" si="1092"/>
        <v>0</v>
      </c>
      <c r="AG4306" s="20">
        <f t="shared" si="1093"/>
        <v>0</v>
      </c>
      <c r="AH4306" s="20">
        <f t="shared" si="1094"/>
        <v>0</v>
      </c>
      <c r="AI4306" s="20"/>
      <c r="AJ4306" s="20"/>
      <c r="AK4306" s="20">
        <f t="shared" si="1089"/>
        <v>0</v>
      </c>
      <c r="AL4306" s="171"/>
    </row>
    <row r="4307" spans="1:38" ht="15.75" customHeight="1" x14ac:dyDescent="0.25">
      <c r="A4307" s="3">
        <v>2380</v>
      </c>
      <c r="B4307" s="14">
        <f t="shared" si="1097"/>
        <v>7</v>
      </c>
      <c r="C4307" s="9">
        <f t="shared" si="1098"/>
        <v>45623</v>
      </c>
      <c r="D4307" s="3" t="str">
        <f t="shared" si="1099"/>
        <v>Moretti Anabella</v>
      </c>
      <c r="E4307" s="14" t="str">
        <f t="shared" si="1095"/>
        <v>2380Moretti Anabella7</v>
      </c>
      <c r="J4307" s="14" t="str">
        <f t="shared" si="1090"/>
        <v xml:space="preserve">Desarmar distribucion completa. Cambiar kit, bomba de agua, correa poly-v y liquido refrigerante. Purgado del circuito de refrigeracion. Puesta a punto. Armado total. Cambiar junta tapa de valvulas.      </v>
      </c>
      <c r="L4307" s="3">
        <v>1</v>
      </c>
      <c r="M4307" s="10" t="s">
        <v>1970</v>
      </c>
      <c r="N4307" s="3" t="s">
        <v>771</v>
      </c>
      <c r="S4307" s="8"/>
      <c r="T4307" s="11">
        <v>2</v>
      </c>
      <c r="U4307" s="158">
        <v>14876.04</v>
      </c>
      <c r="V4307" s="158">
        <v>3123.96</v>
      </c>
      <c r="W4307" s="76">
        <v>18000</v>
      </c>
      <c r="X4307" s="16">
        <f t="shared" si="1096"/>
        <v>36000</v>
      </c>
      <c r="AC4307" s="18">
        <f t="shared" si="1088"/>
        <v>0</v>
      </c>
      <c r="AD4307" s="19">
        <f t="shared" si="1091"/>
        <v>0</v>
      </c>
      <c r="AE4307" s="21">
        <f t="shared" si="1087"/>
        <v>0</v>
      </c>
      <c r="AF4307" s="20">
        <f t="shared" si="1092"/>
        <v>0</v>
      </c>
      <c r="AG4307" s="20">
        <f t="shared" si="1093"/>
        <v>0</v>
      </c>
      <c r="AH4307" s="20">
        <f t="shared" si="1094"/>
        <v>0</v>
      </c>
      <c r="AI4307" s="20"/>
      <c r="AJ4307" s="20"/>
      <c r="AK4307" s="20">
        <f t="shared" si="1089"/>
        <v>0</v>
      </c>
      <c r="AL4307" s="171"/>
    </row>
    <row r="4308" spans="1:38" ht="15.75" customHeight="1" x14ac:dyDescent="0.25">
      <c r="A4308" s="3">
        <v>2380</v>
      </c>
      <c r="B4308" s="14">
        <f t="shared" si="1097"/>
        <v>8</v>
      </c>
      <c r="C4308" s="9">
        <f t="shared" si="1098"/>
        <v>45623</v>
      </c>
      <c r="D4308" s="3" t="str">
        <f t="shared" si="1099"/>
        <v>Moretti Anabella</v>
      </c>
      <c r="E4308" s="14" t="str">
        <f t="shared" si="1095"/>
        <v>2380Moretti Anabella8</v>
      </c>
      <c r="J4308" s="14" t="str">
        <f t="shared" si="1090"/>
        <v xml:space="preserve">Desarmar distribucion completa. Cambiar kit, bomba de agua, correa poly-v y liquido refrigerante. Purgado del circuito de refrigeracion. Puesta a punto. Armado total. Cambiar junta tapa de valvulas.       </v>
      </c>
      <c r="L4308" s="3">
        <v>1</v>
      </c>
      <c r="M4308" s="10" t="s">
        <v>1431</v>
      </c>
      <c r="N4308" s="3" t="s">
        <v>771</v>
      </c>
      <c r="S4308" s="8"/>
      <c r="T4308" s="11">
        <v>1</v>
      </c>
      <c r="U4308" s="158">
        <v>5371.9</v>
      </c>
      <c r="V4308" s="158">
        <v>1128.0999999999999</v>
      </c>
      <c r="W4308" s="76">
        <v>6500</v>
      </c>
      <c r="X4308" s="16">
        <f t="shared" si="1096"/>
        <v>6500</v>
      </c>
      <c r="AC4308" s="18">
        <f t="shared" si="1088"/>
        <v>0</v>
      </c>
      <c r="AD4308" s="19">
        <f t="shared" si="1091"/>
        <v>0</v>
      </c>
      <c r="AE4308" s="21">
        <f t="shared" si="1087"/>
        <v>0</v>
      </c>
      <c r="AF4308" s="20">
        <f t="shared" si="1092"/>
        <v>0</v>
      </c>
      <c r="AG4308" s="20">
        <f t="shared" si="1093"/>
        <v>0</v>
      </c>
      <c r="AH4308" s="20">
        <f t="shared" si="1094"/>
        <v>0</v>
      </c>
      <c r="AI4308" s="20"/>
      <c r="AJ4308" s="20"/>
      <c r="AK4308" s="20">
        <f t="shared" si="1089"/>
        <v>0</v>
      </c>
      <c r="AL4308" s="171"/>
    </row>
    <row r="4309" spans="1:38" ht="15.75" customHeight="1" x14ac:dyDescent="0.25">
      <c r="A4309" s="3">
        <v>2380</v>
      </c>
      <c r="B4309" s="14">
        <f t="shared" si="1097"/>
        <v>9</v>
      </c>
      <c r="C4309" s="9">
        <f t="shared" si="1098"/>
        <v>45623</v>
      </c>
      <c r="D4309" s="3" t="str">
        <f t="shared" si="1099"/>
        <v>Moretti Anabella</v>
      </c>
      <c r="E4309" s="14" t="str">
        <f t="shared" si="1095"/>
        <v>2380Moretti Anabella9</v>
      </c>
      <c r="J4309" s="14" t="str">
        <f t="shared" si="1090"/>
        <v xml:space="preserve">Desarmar distribucion completa. Cambiar kit, bomba de agua, correa poly-v y liquido refrigerante. Purgado del circuito de refrigeracion. Puesta a punto. Armado total. Cambiar junta tapa de valvulas.        </v>
      </c>
      <c r="L4309" s="3">
        <v>1</v>
      </c>
      <c r="M4309" s="10" t="s">
        <v>4719</v>
      </c>
      <c r="N4309" s="3" t="s">
        <v>734</v>
      </c>
      <c r="S4309" s="8"/>
      <c r="T4309" s="11">
        <v>2</v>
      </c>
      <c r="U4309" s="158">
        <v>71900.83</v>
      </c>
      <c r="V4309" s="158">
        <v>15099.17</v>
      </c>
      <c r="W4309" s="76">
        <v>87000</v>
      </c>
      <c r="X4309" s="16">
        <f t="shared" si="1096"/>
        <v>174000</v>
      </c>
      <c r="AC4309" s="18">
        <f t="shared" si="1088"/>
        <v>0</v>
      </c>
      <c r="AD4309" s="19">
        <f t="shared" si="1091"/>
        <v>0</v>
      </c>
      <c r="AE4309" s="21">
        <f t="shared" si="1087"/>
        <v>0</v>
      </c>
      <c r="AF4309" s="20">
        <f t="shared" si="1092"/>
        <v>0</v>
      </c>
      <c r="AG4309" s="20">
        <f t="shared" si="1093"/>
        <v>0</v>
      </c>
      <c r="AH4309" s="20">
        <f t="shared" si="1094"/>
        <v>0</v>
      </c>
      <c r="AI4309" s="20"/>
      <c r="AJ4309" s="20"/>
      <c r="AK4309" s="20">
        <f t="shared" si="1089"/>
        <v>0</v>
      </c>
      <c r="AL4309" s="171"/>
    </row>
    <row r="4310" spans="1:38" ht="15.75" customHeight="1" x14ac:dyDescent="0.25">
      <c r="A4310" s="3">
        <v>2381</v>
      </c>
      <c r="B4310" s="14">
        <f t="shared" si="1097"/>
        <v>1</v>
      </c>
      <c r="C4310" s="9">
        <v>45623</v>
      </c>
      <c r="D4310" s="3" t="s">
        <v>635</v>
      </c>
      <c r="E4310" s="14" t="str">
        <f t="shared" si="1095"/>
        <v>2381Trobatto Pablo1</v>
      </c>
      <c r="F4310" s="119" t="s">
        <v>4720</v>
      </c>
      <c r="G4310" s="119" t="s">
        <v>2279</v>
      </c>
      <c r="H4310" s="119">
        <v>50915</v>
      </c>
      <c r="I4310" s="10" t="s">
        <v>2170</v>
      </c>
      <c r="J4310" s="14" t="str">
        <f t="shared" si="1090"/>
        <v>Service completo. Cambio de aceite y filtros. Control general del vehiculo.</v>
      </c>
      <c r="K4310" s="3" t="s">
        <v>4524</v>
      </c>
      <c r="L4310" s="3">
        <v>1</v>
      </c>
      <c r="M4310" s="10" t="s">
        <v>918</v>
      </c>
      <c r="N4310" s="3" t="s">
        <v>771</v>
      </c>
      <c r="S4310" s="8"/>
      <c r="T4310" s="11">
        <v>1</v>
      </c>
      <c r="U4310" s="158">
        <v>42975.21</v>
      </c>
      <c r="V4310" s="158">
        <v>9024.7900000000009</v>
      </c>
      <c r="W4310" s="76">
        <v>24000</v>
      </c>
      <c r="X4310" s="16">
        <f t="shared" si="1096"/>
        <v>24000</v>
      </c>
      <c r="Y4310" s="3">
        <v>1</v>
      </c>
      <c r="Z4310" s="114">
        <v>61983.48</v>
      </c>
      <c r="AA4310" s="114">
        <v>13016.52</v>
      </c>
      <c r="AB4310" s="4">
        <v>70000</v>
      </c>
      <c r="AC4310" s="18">
        <f t="shared" si="1088"/>
        <v>70000</v>
      </c>
      <c r="AD4310" s="19">
        <f t="shared" si="1091"/>
        <v>70000</v>
      </c>
      <c r="AE4310" s="21">
        <f t="shared" si="1087"/>
        <v>0</v>
      </c>
      <c r="AF4310" s="20">
        <f t="shared" si="1092"/>
        <v>0</v>
      </c>
      <c r="AG4310" s="20">
        <f t="shared" si="1093"/>
        <v>24000</v>
      </c>
      <c r="AH4310" s="20">
        <f t="shared" si="1094"/>
        <v>70000</v>
      </c>
      <c r="AI4310" s="20"/>
      <c r="AJ4310" s="20"/>
      <c r="AK4310" s="20">
        <f t="shared" si="1089"/>
        <v>94000</v>
      </c>
      <c r="AL4310" s="171"/>
    </row>
    <row r="4311" spans="1:38" ht="15.75" customHeight="1" x14ac:dyDescent="0.25">
      <c r="A4311" s="3">
        <v>2381</v>
      </c>
      <c r="B4311" s="14">
        <f t="shared" si="1097"/>
        <v>2</v>
      </c>
      <c r="C4311" s="9">
        <f>IF(A4311=A4310,C4310,"")</f>
        <v>45623</v>
      </c>
      <c r="D4311" s="3" t="str">
        <f>IF(A4311=A4310,D4310,"")</f>
        <v>Trobatto Pablo</v>
      </c>
      <c r="E4311" s="14" t="str">
        <f t="shared" si="1095"/>
        <v>2381Trobatto Pablo2</v>
      </c>
      <c r="J4311" s="14" t="str">
        <f t="shared" si="1090"/>
        <v xml:space="preserve">Service completo. Cambio de aceite y filtros. Control general del vehiculo. </v>
      </c>
      <c r="S4311" s="8"/>
      <c r="W4311" s="76"/>
      <c r="X4311" s="16">
        <f t="shared" si="1096"/>
        <v>0</v>
      </c>
      <c r="AC4311" s="18">
        <f t="shared" si="1088"/>
        <v>0</v>
      </c>
      <c r="AD4311" s="19">
        <f t="shared" si="1091"/>
        <v>70000</v>
      </c>
      <c r="AE4311" s="21">
        <f t="shared" si="1087"/>
        <v>0</v>
      </c>
      <c r="AF4311" s="20">
        <f t="shared" si="1092"/>
        <v>0</v>
      </c>
      <c r="AG4311" s="20">
        <f t="shared" si="1093"/>
        <v>0</v>
      </c>
      <c r="AH4311" s="20">
        <f t="shared" si="1094"/>
        <v>0</v>
      </c>
      <c r="AI4311" s="20"/>
      <c r="AJ4311" s="20"/>
      <c r="AK4311" s="20">
        <f t="shared" si="1089"/>
        <v>0</v>
      </c>
      <c r="AL4311" s="171"/>
    </row>
    <row r="4312" spans="1:38" ht="15.75" customHeight="1" x14ac:dyDescent="0.25">
      <c r="A4312" s="3">
        <v>2382</v>
      </c>
      <c r="B4312" s="14">
        <f t="shared" si="1097"/>
        <v>1</v>
      </c>
      <c r="C4312" s="9">
        <v>45623</v>
      </c>
      <c r="D4312" s="3" t="s">
        <v>3223</v>
      </c>
      <c r="E4312" s="14" t="str">
        <f t="shared" si="1095"/>
        <v>2382Bilinsky Miguel1</v>
      </c>
      <c r="F4312" s="119" t="s">
        <v>4721</v>
      </c>
      <c r="G4312" s="119" t="s">
        <v>1488</v>
      </c>
      <c r="I4312" s="10" t="s">
        <v>4724</v>
      </c>
      <c r="J4312" s="14" t="str">
        <f t="shared" si="1090"/>
        <v xml:space="preserve">Sacar caja de velocidad. Cambiar crapodina de embrague. Cambiar liquido de embrague. Purgado. </v>
      </c>
      <c r="K4312" s="3" t="s">
        <v>2390</v>
      </c>
      <c r="L4312" s="3">
        <v>1</v>
      </c>
      <c r="M4312" s="10" t="s">
        <v>4314</v>
      </c>
      <c r="N4312" s="3" t="s">
        <v>734</v>
      </c>
      <c r="S4312" s="8"/>
      <c r="T4312" s="11">
        <v>1</v>
      </c>
      <c r="U4312" s="158">
        <v>95867.77</v>
      </c>
      <c r="V4312" s="158">
        <v>20132.23</v>
      </c>
      <c r="W4312" s="76">
        <v>116000</v>
      </c>
      <c r="X4312" s="16">
        <f t="shared" si="1096"/>
        <v>116000</v>
      </c>
      <c r="Y4312" s="3">
        <v>1</v>
      </c>
      <c r="Z4312" s="114">
        <v>309917.36</v>
      </c>
      <c r="AA4312" s="114">
        <v>65082.64</v>
      </c>
      <c r="AB4312" s="4">
        <v>375000</v>
      </c>
      <c r="AC4312" s="18">
        <f t="shared" si="1088"/>
        <v>375000</v>
      </c>
      <c r="AD4312" s="19">
        <f t="shared" si="1091"/>
        <v>375000</v>
      </c>
      <c r="AE4312" s="21">
        <f t="shared" si="1087"/>
        <v>0</v>
      </c>
      <c r="AF4312" s="20">
        <f t="shared" si="1092"/>
        <v>0</v>
      </c>
      <c r="AG4312" s="20">
        <f t="shared" si="1093"/>
        <v>116000</v>
      </c>
      <c r="AH4312" s="20">
        <f t="shared" si="1094"/>
        <v>375000</v>
      </c>
      <c r="AI4312" s="20"/>
      <c r="AJ4312" s="20"/>
      <c r="AK4312" s="20">
        <f t="shared" si="1089"/>
        <v>491000</v>
      </c>
      <c r="AL4312" s="171"/>
    </row>
    <row r="4313" spans="1:38" ht="15.75" customHeight="1" x14ac:dyDescent="0.25">
      <c r="A4313" s="3">
        <v>2382</v>
      </c>
      <c r="B4313" s="14">
        <f t="shared" si="1097"/>
        <v>2</v>
      </c>
      <c r="C4313" s="9">
        <f>IF(A4313=A4312,C4312,"")</f>
        <v>45623</v>
      </c>
      <c r="D4313" s="3" t="str">
        <f>IF(A4313=A4312,D4312,"")</f>
        <v>Bilinsky Miguel</v>
      </c>
      <c r="E4313" s="14" t="str">
        <f t="shared" si="1095"/>
        <v>2382Bilinsky Miguel2</v>
      </c>
      <c r="J4313" s="14" t="str">
        <f t="shared" si="1090"/>
        <v xml:space="preserve">Sacar caja de velocidad. Cambiar crapodina de embrague. Cambiar liquido de embrague. Purgado.  </v>
      </c>
      <c r="S4313" s="8"/>
      <c r="W4313" s="76"/>
      <c r="X4313" s="16">
        <f t="shared" si="1096"/>
        <v>0</v>
      </c>
      <c r="AC4313" s="18">
        <f t="shared" si="1088"/>
        <v>0</v>
      </c>
      <c r="AD4313" s="19">
        <f t="shared" si="1091"/>
        <v>375000</v>
      </c>
      <c r="AE4313" s="21">
        <f t="shared" ref="AE4313:AE4376" si="1100">+(Q4313)*T4313</f>
        <v>0</v>
      </c>
      <c r="AF4313" s="20">
        <f t="shared" si="1092"/>
        <v>0</v>
      </c>
      <c r="AG4313" s="20">
        <f t="shared" si="1093"/>
        <v>0</v>
      </c>
      <c r="AH4313" s="20">
        <f t="shared" si="1094"/>
        <v>0</v>
      </c>
      <c r="AI4313" s="20"/>
      <c r="AJ4313" s="20"/>
      <c r="AK4313" s="20">
        <f t="shared" si="1089"/>
        <v>0</v>
      </c>
      <c r="AL4313" s="171"/>
    </row>
    <row r="4314" spans="1:38" ht="15.75" customHeight="1" x14ac:dyDescent="0.25">
      <c r="A4314" s="3">
        <v>2383</v>
      </c>
      <c r="B4314" s="14">
        <f t="shared" si="1097"/>
        <v>1</v>
      </c>
      <c r="C4314" s="9">
        <v>45624</v>
      </c>
      <c r="D4314" s="3" t="s">
        <v>4722</v>
      </c>
      <c r="E4314" s="14" t="str">
        <f t="shared" si="1095"/>
        <v>2383Martinengo Julian1</v>
      </c>
      <c r="G4314" s="119" t="s">
        <v>4723</v>
      </c>
      <c r="I4314" s="10" t="s">
        <v>2170</v>
      </c>
      <c r="J4314" s="14" t="str">
        <f t="shared" si="1090"/>
        <v>Service completo. Cambio de aceite y filtros. Control general del vehiculo.</v>
      </c>
      <c r="K4314" s="3" t="s">
        <v>1539</v>
      </c>
      <c r="L4314" s="3">
        <v>1</v>
      </c>
      <c r="M4314" s="10" t="s">
        <v>918</v>
      </c>
      <c r="N4314" s="3" t="s">
        <v>771</v>
      </c>
      <c r="S4314" s="8"/>
      <c r="T4314" s="11">
        <v>1</v>
      </c>
      <c r="U4314" s="158">
        <v>31404.959999999999</v>
      </c>
      <c r="V4314" s="158">
        <v>6595.04</v>
      </c>
      <c r="W4314" s="76">
        <v>38000</v>
      </c>
      <c r="X4314" s="16">
        <f t="shared" si="1096"/>
        <v>38000</v>
      </c>
      <c r="Y4314" s="3">
        <v>1</v>
      </c>
      <c r="Z4314" s="114">
        <v>82644.63</v>
      </c>
      <c r="AA4314" s="114">
        <v>17355.37</v>
      </c>
      <c r="AB4314" s="4">
        <v>100000</v>
      </c>
      <c r="AC4314" s="18">
        <f t="shared" si="1088"/>
        <v>100000</v>
      </c>
      <c r="AD4314" s="19">
        <f t="shared" si="1091"/>
        <v>100000</v>
      </c>
      <c r="AE4314" s="21">
        <f t="shared" si="1100"/>
        <v>0</v>
      </c>
      <c r="AF4314" s="20">
        <f t="shared" si="1092"/>
        <v>0</v>
      </c>
      <c r="AG4314" s="20">
        <f t="shared" si="1093"/>
        <v>114000</v>
      </c>
      <c r="AH4314" s="20">
        <f t="shared" si="1094"/>
        <v>100000</v>
      </c>
      <c r="AI4314" s="20"/>
      <c r="AJ4314" s="20"/>
      <c r="AK4314" s="20">
        <f t="shared" si="1089"/>
        <v>214000</v>
      </c>
      <c r="AL4314" s="171"/>
    </row>
    <row r="4315" spans="1:38" ht="15.75" customHeight="1" x14ac:dyDescent="0.25">
      <c r="A4315" s="3">
        <v>2383</v>
      </c>
      <c r="B4315" s="14">
        <f t="shared" si="1097"/>
        <v>2</v>
      </c>
      <c r="C4315" s="9">
        <f>IF(A4315=A4314,C4314,"")</f>
        <v>45624</v>
      </c>
      <c r="D4315" s="3" t="str">
        <f>IF(A4315=A4314,D4314,"")</f>
        <v>Martinengo Julian</v>
      </c>
      <c r="E4315" s="14" t="str">
        <f t="shared" si="1095"/>
        <v>2383Martinengo Julian2</v>
      </c>
      <c r="J4315" s="14" t="str">
        <f t="shared" si="1090"/>
        <v xml:space="preserve">Service completo. Cambio de aceite y filtros. Control general del vehiculo. </v>
      </c>
      <c r="L4315" s="3">
        <v>1</v>
      </c>
      <c r="M4315" s="10" t="s">
        <v>222</v>
      </c>
      <c r="N4315" s="3" t="s">
        <v>771</v>
      </c>
      <c r="S4315" s="8"/>
      <c r="T4315" s="11">
        <v>4</v>
      </c>
      <c r="U4315" s="158">
        <v>15702.48</v>
      </c>
      <c r="V4315" s="158">
        <v>3297.52</v>
      </c>
      <c r="W4315" s="76">
        <v>19000</v>
      </c>
      <c r="X4315" s="16">
        <f t="shared" si="1096"/>
        <v>76000</v>
      </c>
      <c r="AC4315" s="18">
        <f t="shared" si="1088"/>
        <v>0</v>
      </c>
      <c r="AD4315" s="19">
        <f t="shared" si="1091"/>
        <v>100000</v>
      </c>
      <c r="AE4315" s="21">
        <f t="shared" si="1100"/>
        <v>0</v>
      </c>
      <c r="AF4315" s="20">
        <f t="shared" si="1092"/>
        <v>0</v>
      </c>
      <c r="AG4315" s="20">
        <f t="shared" si="1093"/>
        <v>0</v>
      </c>
      <c r="AH4315" s="20">
        <f t="shared" si="1094"/>
        <v>0</v>
      </c>
      <c r="AI4315" s="20"/>
      <c r="AJ4315" s="20"/>
      <c r="AK4315" s="20">
        <f t="shared" si="1089"/>
        <v>0</v>
      </c>
      <c r="AL4315" s="171"/>
    </row>
    <row r="4316" spans="1:38" ht="15.75" customHeight="1" x14ac:dyDescent="0.25">
      <c r="A4316" s="3">
        <v>2384</v>
      </c>
      <c r="B4316" s="14">
        <f t="shared" si="1097"/>
        <v>1</v>
      </c>
      <c r="C4316" s="9">
        <v>45624</v>
      </c>
      <c r="D4316" s="3" t="s">
        <v>483</v>
      </c>
      <c r="E4316" s="14" t="str">
        <f t="shared" si="1095"/>
        <v>2384Monasterio Paola1</v>
      </c>
      <c r="F4316" s="119" t="s">
        <v>4725</v>
      </c>
      <c r="G4316" s="119" t="s">
        <v>3079</v>
      </c>
      <c r="H4316" s="119">
        <v>99837</v>
      </c>
      <c r="I4316" s="10" t="s">
        <v>4726</v>
      </c>
      <c r="J4316" s="14" t="str">
        <f t="shared" si="1090"/>
        <v>Service completo. Cambio de aceite y filtros. Control general del vehiculo. Cambiar ambas bieletas de barra estabilizadora. Lavado motor.</v>
      </c>
      <c r="K4316" s="3" t="s">
        <v>2390</v>
      </c>
      <c r="L4316" s="3">
        <v>1</v>
      </c>
      <c r="M4316" s="10" t="s">
        <v>918</v>
      </c>
      <c r="N4316" s="3" t="s">
        <v>771</v>
      </c>
      <c r="S4316" s="8"/>
      <c r="T4316" s="11">
        <v>1</v>
      </c>
      <c r="U4316" s="158">
        <v>34710.75</v>
      </c>
      <c r="V4316" s="158">
        <v>7289.25</v>
      </c>
      <c r="W4316" s="76">
        <v>42000</v>
      </c>
      <c r="X4316" s="16">
        <f t="shared" si="1096"/>
        <v>42000</v>
      </c>
      <c r="Y4316" s="3">
        <v>1</v>
      </c>
      <c r="Z4316" s="114">
        <v>82644.63</v>
      </c>
      <c r="AA4316" s="114">
        <v>17355.37</v>
      </c>
      <c r="AB4316" s="4">
        <v>100000</v>
      </c>
      <c r="AC4316" s="18">
        <f t="shared" si="1088"/>
        <v>100000</v>
      </c>
      <c r="AD4316" s="19">
        <f t="shared" si="1091"/>
        <v>100000</v>
      </c>
      <c r="AE4316" s="21">
        <f t="shared" si="1100"/>
        <v>0</v>
      </c>
      <c r="AF4316" s="20">
        <f t="shared" si="1092"/>
        <v>0</v>
      </c>
      <c r="AG4316" s="20">
        <f t="shared" si="1093"/>
        <v>166000</v>
      </c>
      <c r="AH4316" s="20">
        <f t="shared" si="1094"/>
        <v>100000</v>
      </c>
      <c r="AI4316" s="20"/>
      <c r="AJ4316" s="20"/>
      <c r="AK4316" s="20">
        <f t="shared" si="1089"/>
        <v>266000</v>
      </c>
      <c r="AL4316" s="171"/>
    </row>
    <row r="4317" spans="1:38" ht="15.75" customHeight="1" x14ac:dyDescent="0.25">
      <c r="A4317" s="3">
        <v>2384</v>
      </c>
      <c r="B4317" s="14">
        <f t="shared" si="1097"/>
        <v>2</v>
      </c>
      <c r="C4317" s="9">
        <f>IF(A4317=A4316,C4316,"")</f>
        <v>45624</v>
      </c>
      <c r="D4317" s="3" t="str">
        <f>IF(A4317=A4316,D4316,"")</f>
        <v>Monasterio Paola</v>
      </c>
      <c r="E4317" s="14" t="str">
        <f t="shared" si="1095"/>
        <v>2384Monasterio Paola2</v>
      </c>
      <c r="J4317" s="14" t="str">
        <f t="shared" si="1090"/>
        <v xml:space="preserve">Service completo. Cambio de aceite y filtros. Control general del vehiculo. Cambiar ambas bieletas de barra estabilizadora. Lavado motor. </v>
      </c>
      <c r="L4317" s="3">
        <v>1</v>
      </c>
      <c r="M4317" s="10" t="s">
        <v>222</v>
      </c>
      <c r="N4317" s="3" t="s">
        <v>771</v>
      </c>
      <c r="S4317" s="8"/>
      <c r="T4317" s="11">
        <v>4</v>
      </c>
      <c r="U4317" s="158">
        <v>15702.48</v>
      </c>
      <c r="V4317" s="158">
        <v>3297.52</v>
      </c>
      <c r="W4317" s="76">
        <v>19000</v>
      </c>
      <c r="X4317" s="16">
        <f t="shared" si="1096"/>
        <v>76000</v>
      </c>
      <c r="AC4317" s="18">
        <f t="shared" si="1088"/>
        <v>0</v>
      </c>
      <c r="AD4317" s="19">
        <f t="shared" si="1091"/>
        <v>100000</v>
      </c>
      <c r="AE4317" s="21">
        <f t="shared" si="1100"/>
        <v>0</v>
      </c>
      <c r="AF4317" s="20">
        <f t="shared" si="1092"/>
        <v>0</v>
      </c>
      <c r="AG4317" s="20">
        <f t="shared" si="1093"/>
        <v>0</v>
      </c>
      <c r="AH4317" s="20">
        <f t="shared" si="1094"/>
        <v>0</v>
      </c>
      <c r="AI4317" s="20"/>
      <c r="AJ4317" s="20"/>
      <c r="AK4317" s="20">
        <f t="shared" si="1089"/>
        <v>0</v>
      </c>
      <c r="AL4317" s="171"/>
    </row>
    <row r="4318" spans="1:38" ht="15.75" customHeight="1" x14ac:dyDescent="0.25">
      <c r="A4318" s="3">
        <v>2384</v>
      </c>
      <c r="B4318" s="14">
        <f t="shared" si="1097"/>
        <v>3</v>
      </c>
      <c r="C4318" s="9">
        <f>IF(A4318=A4317,C4317,"")</f>
        <v>45624</v>
      </c>
      <c r="D4318" s="3" t="str">
        <f>IF(A4318=A4317,D4317,"")</f>
        <v>Monasterio Paola</v>
      </c>
      <c r="E4318" s="14" t="str">
        <f t="shared" si="1095"/>
        <v>2384Monasterio Paola3</v>
      </c>
      <c r="J4318" s="14" t="str">
        <f t="shared" si="1090"/>
        <v xml:space="preserve">Service completo. Cambio de aceite y filtros. Control general del vehiculo. Cambiar ambas bieletas de barra estabilizadora. Lavado motor.  </v>
      </c>
      <c r="L4318" s="3">
        <v>1</v>
      </c>
      <c r="M4318" s="10" t="s">
        <v>2158</v>
      </c>
      <c r="N4318" s="3" t="s">
        <v>771</v>
      </c>
      <c r="S4318" s="8"/>
      <c r="T4318" s="11">
        <v>2</v>
      </c>
      <c r="U4318" s="158">
        <v>19834.71</v>
      </c>
      <c r="V4318" s="158">
        <v>4165.29</v>
      </c>
      <c r="W4318" s="76">
        <v>24000</v>
      </c>
      <c r="X4318" s="16">
        <f t="shared" si="1096"/>
        <v>48000</v>
      </c>
      <c r="AC4318" s="18">
        <f t="shared" si="1088"/>
        <v>0</v>
      </c>
      <c r="AD4318" s="19">
        <f t="shared" si="1091"/>
        <v>100000</v>
      </c>
      <c r="AE4318" s="21">
        <f t="shared" si="1100"/>
        <v>0</v>
      </c>
      <c r="AF4318" s="20">
        <f t="shared" si="1092"/>
        <v>0</v>
      </c>
      <c r="AG4318" s="20">
        <f t="shared" si="1093"/>
        <v>0</v>
      </c>
      <c r="AH4318" s="20">
        <f t="shared" si="1094"/>
        <v>0</v>
      </c>
      <c r="AI4318" s="20"/>
      <c r="AJ4318" s="20"/>
      <c r="AK4318" s="20">
        <f t="shared" si="1089"/>
        <v>0</v>
      </c>
      <c r="AL4318" s="171"/>
    </row>
    <row r="4319" spans="1:38" ht="15.75" customHeight="1" x14ac:dyDescent="0.25">
      <c r="A4319" s="3">
        <v>2385</v>
      </c>
      <c r="B4319" s="14">
        <f t="shared" si="1097"/>
        <v>1</v>
      </c>
      <c r="C4319" s="9">
        <v>45624</v>
      </c>
      <c r="D4319" s="3" t="s">
        <v>2830</v>
      </c>
      <c r="E4319" s="14" t="str">
        <f t="shared" si="1095"/>
        <v>2385Isasi Luciana1</v>
      </c>
      <c r="F4319" s="119" t="s">
        <v>4727</v>
      </c>
      <c r="G4319" s="119" t="s">
        <v>1375</v>
      </c>
      <c r="H4319" s="119">
        <v>80043</v>
      </c>
      <c r="I4319" s="10" t="s">
        <v>4733</v>
      </c>
      <c r="J4319" s="14" t="str">
        <f t="shared" si="1090"/>
        <v xml:space="preserve">Service completo. Cambio de aceite y filtros. Control general del vehiculo. Cambiar pastillas de frenos. </v>
      </c>
      <c r="K4319" s="3" t="s">
        <v>2390</v>
      </c>
      <c r="L4319" s="3">
        <v>1</v>
      </c>
      <c r="M4319" s="10" t="s">
        <v>918</v>
      </c>
      <c r="N4319" s="3" t="s">
        <v>771</v>
      </c>
      <c r="S4319" s="8"/>
      <c r="T4319" s="11">
        <v>1</v>
      </c>
      <c r="U4319" s="158">
        <v>37190.089999999997</v>
      </c>
      <c r="V4319" s="158">
        <v>7809.91</v>
      </c>
      <c r="W4319" s="76">
        <v>45000</v>
      </c>
      <c r="X4319" s="16">
        <f t="shared" si="1096"/>
        <v>45000</v>
      </c>
      <c r="Y4319" s="3">
        <v>1</v>
      </c>
      <c r="AC4319" s="18">
        <f t="shared" si="1088"/>
        <v>0</v>
      </c>
      <c r="AD4319" s="19">
        <f t="shared" si="1091"/>
        <v>0</v>
      </c>
      <c r="AE4319" s="21">
        <f t="shared" si="1100"/>
        <v>0</v>
      </c>
      <c r="AF4319" s="20">
        <f t="shared" si="1092"/>
        <v>0</v>
      </c>
      <c r="AG4319" s="20">
        <f t="shared" si="1093"/>
        <v>489500</v>
      </c>
      <c r="AH4319" s="20">
        <f t="shared" si="1094"/>
        <v>0</v>
      </c>
      <c r="AI4319" s="20"/>
      <c r="AJ4319" s="20"/>
      <c r="AK4319" s="20">
        <f t="shared" si="1089"/>
        <v>489500</v>
      </c>
      <c r="AL4319" s="171"/>
    </row>
    <row r="4320" spans="1:38" ht="15.75" customHeight="1" x14ac:dyDescent="0.25">
      <c r="A4320" s="3">
        <v>2385</v>
      </c>
      <c r="B4320" s="14">
        <f t="shared" si="1097"/>
        <v>2</v>
      </c>
      <c r="C4320" s="9">
        <f>IF(A4320=A4319,C4319,"")</f>
        <v>45624</v>
      </c>
      <c r="D4320" s="3" t="str">
        <f>IF(A4320=A4319,D4319,"")</f>
        <v>Isasi Luciana</v>
      </c>
      <c r="E4320" s="14" t="str">
        <f t="shared" si="1095"/>
        <v>2385Isasi Luciana2</v>
      </c>
      <c r="J4320" s="14" t="str">
        <f t="shared" si="1090"/>
        <v xml:space="preserve">Service completo. Cambio de aceite y filtros. Control general del vehiculo. Cambiar pastillas de frenos.  </v>
      </c>
      <c r="L4320" s="3">
        <v>1</v>
      </c>
      <c r="M4320" s="10" t="s">
        <v>728</v>
      </c>
      <c r="N4320" s="3" t="s">
        <v>771</v>
      </c>
      <c r="S4320" s="8"/>
      <c r="T4320" s="11">
        <v>4</v>
      </c>
      <c r="U4320" s="158">
        <v>11570.25</v>
      </c>
      <c r="V4320" s="158">
        <v>2429.75</v>
      </c>
      <c r="W4320" s="76">
        <v>14000</v>
      </c>
      <c r="X4320" s="16">
        <f t="shared" si="1096"/>
        <v>56000</v>
      </c>
      <c r="AC4320" s="18">
        <f t="shared" si="1088"/>
        <v>0</v>
      </c>
      <c r="AD4320" s="19">
        <f t="shared" si="1091"/>
        <v>0</v>
      </c>
      <c r="AE4320" s="21">
        <f t="shared" si="1100"/>
        <v>0</v>
      </c>
      <c r="AF4320" s="20">
        <f t="shared" si="1092"/>
        <v>0</v>
      </c>
      <c r="AG4320" s="20">
        <f t="shared" si="1093"/>
        <v>0</v>
      </c>
      <c r="AH4320" s="20">
        <f t="shared" si="1094"/>
        <v>0</v>
      </c>
      <c r="AI4320" s="20"/>
      <c r="AJ4320" s="20"/>
      <c r="AK4320" s="20">
        <f t="shared" si="1089"/>
        <v>0</v>
      </c>
      <c r="AL4320" s="171"/>
    </row>
    <row r="4321" spans="1:38" ht="15.75" customHeight="1" x14ac:dyDescent="0.25">
      <c r="A4321" s="3">
        <v>2385</v>
      </c>
      <c r="B4321" s="14">
        <f t="shared" si="1097"/>
        <v>3</v>
      </c>
      <c r="C4321" s="9">
        <f>IF(A4321=A4320,C4320,"")</f>
        <v>45624</v>
      </c>
      <c r="D4321" s="3" t="str">
        <f>IF(A4321=A4320,D4320,"")</f>
        <v>Isasi Luciana</v>
      </c>
      <c r="E4321" s="14" t="str">
        <f t="shared" si="1095"/>
        <v>2385Isasi Luciana3</v>
      </c>
      <c r="J4321" s="14" t="str">
        <f t="shared" si="1090"/>
        <v xml:space="preserve">Service completo. Cambio de aceite y filtros. Control general del vehiculo. Cambiar pastillas de frenos.   </v>
      </c>
      <c r="L4321" s="3">
        <v>1</v>
      </c>
      <c r="M4321" s="10" t="s">
        <v>3510</v>
      </c>
      <c r="N4321" s="3" t="s">
        <v>734</v>
      </c>
      <c r="S4321" s="8"/>
      <c r="T4321" s="11">
        <v>1</v>
      </c>
      <c r="W4321" s="76">
        <v>22000</v>
      </c>
      <c r="X4321" s="16">
        <f t="shared" si="1096"/>
        <v>22000</v>
      </c>
      <c r="AC4321" s="18">
        <f t="shared" si="1088"/>
        <v>0</v>
      </c>
      <c r="AD4321" s="19">
        <f t="shared" si="1091"/>
        <v>0</v>
      </c>
      <c r="AE4321" s="21">
        <f t="shared" si="1100"/>
        <v>0</v>
      </c>
      <c r="AF4321" s="20">
        <f t="shared" si="1092"/>
        <v>0</v>
      </c>
      <c r="AG4321" s="20">
        <f t="shared" si="1093"/>
        <v>0</v>
      </c>
      <c r="AH4321" s="20">
        <f t="shared" si="1094"/>
        <v>0</v>
      </c>
      <c r="AI4321" s="20"/>
      <c r="AJ4321" s="20"/>
      <c r="AK4321" s="20">
        <f t="shared" si="1089"/>
        <v>0</v>
      </c>
      <c r="AL4321" s="171"/>
    </row>
    <row r="4322" spans="1:38" ht="15.75" customHeight="1" x14ac:dyDescent="0.25">
      <c r="A4322" s="3">
        <v>2385</v>
      </c>
      <c r="B4322" s="14">
        <f t="shared" si="1097"/>
        <v>4</v>
      </c>
      <c r="C4322" s="9">
        <v>45624</v>
      </c>
      <c r="D4322" s="3" t="s">
        <v>2830</v>
      </c>
      <c r="E4322" s="14" t="str">
        <f t="shared" si="1095"/>
        <v>2385Isasi Luciana4</v>
      </c>
      <c r="J4322" s="14" t="str">
        <f t="shared" si="1090"/>
        <v xml:space="preserve">Service completo. Cambio de aceite y filtros. Control general del vehiculo. Cambiar pastillas de frenos.    </v>
      </c>
      <c r="L4322" s="3">
        <v>1</v>
      </c>
      <c r="M4322" s="10" t="s">
        <v>2449</v>
      </c>
      <c r="N4322" s="3" t="s">
        <v>734</v>
      </c>
      <c r="S4322" s="8"/>
      <c r="T4322" s="11">
        <v>1</v>
      </c>
      <c r="W4322" s="76">
        <v>25000</v>
      </c>
      <c r="X4322" s="16">
        <f t="shared" si="1096"/>
        <v>25000</v>
      </c>
      <c r="AC4322" s="18">
        <f t="shared" si="1088"/>
        <v>0</v>
      </c>
      <c r="AD4322" s="19">
        <f t="shared" si="1091"/>
        <v>0</v>
      </c>
      <c r="AE4322" s="21">
        <f t="shared" si="1100"/>
        <v>0</v>
      </c>
      <c r="AF4322" s="20">
        <f t="shared" si="1092"/>
        <v>0</v>
      </c>
      <c r="AG4322" s="20">
        <f t="shared" si="1093"/>
        <v>0</v>
      </c>
      <c r="AH4322" s="20">
        <f t="shared" si="1094"/>
        <v>0</v>
      </c>
      <c r="AI4322" s="20"/>
      <c r="AJ4322" s="20"/>
      <c r="AK4322" s="20">
        <f t="shared" si="1089"/>
        <v>0</v>
      </c>
      <c r="AL4322" s="171"/>
    </row>
    <row r="4323" spans="1:38" ht="15.75" customHeight="1" x14ac:dyDescent="0.25">
      <c r="A4323" s="3">
        <v>2385</v>
      </c>
      <c r="B4323" s="14">
        <f t="shared" si="1097"/>
        <v>5</v>
      </c>
      <c r="C4323" s="9">
        <v>45624</v>
      </c>
      <c r="D4323" s="3" t="s">
        <v>2830</v>
      </c>
      <c r="E4323" s="14" t="str">
        <f t="shared" si="1095"/>
        <v>2385Isasi Luciana5</v>
      </c>
      <c r="J4323" s="14" t="str">
        <f t="shared" si="1090"/>
        <v xml:space="preserve">Service completo. Cambio de aceite y filtros. Control general del vehiculo. Cambiar pastillas de frenos.     </v>
      </c>
      <c r="L4323" s="3">
        <v>1</v>
      </c>
      <c r="M4323" s="10" t="s">
        <v>1902</v>
      </c>
      <c r="N4323" s="3" t="s">
        <v>771</v>
      </c>
      <c r="S4323" s="8"/>
      <c r="T4323" s="11">
        <v>1</v>
      </c>
      <c r="W4323" s="76">
        <v>270000</v>
      </c>
      <c r="X4323" s="16">
        <f t="shared" si="1096"/>
        <v>270000</v>
      </c>
      <c r="AC4323" s="18">
        <f t="shared" ref="AC4323:AC4386" si="1101">+AB4323*Y4323</f>
        <v>0</v>
      </c>
      <c r="AD4323" s="19">
        <f t="shared" si="1091"/>
        <v>0</v>
      </c>
      <c r="AE4323" s="21">
        <f t="shared" si="1100"/>
        <v>0</v>
      </c>
      <c r="AF4323" s="20">
        <f t="shared" si="1092"/>
        <v>0</v>
      </c>
      <c r="AG4323" s="20">
        <f t="shared" si="1093"/>
        <v>0</v>
      </c>
      <c r="AH4323" s="20">
        <f t="shared" si="1094"/>
        <v>0</v>
      </c>
      <c r="AI4323" s="20"/>
      <c r="AJ4323" s="20"/>
      <c r="AK4323" s="20">
        <f t="shared" ref="AK4323:AK4386" si="1102">AH4323+AG4323</f>
        <v>0</v>
      </c>
      <c r="AL4323" s="171"/>
    </row>
    <row r="4324" spans="1:38" ht="15.75" customHeight="1" x14ac:dyDescent="0.25">
      <c r="A4324" s="3">
        <v>2385</v>
      </c>
      <c r="B4324" s="14">
        <f t="shared" si="1097"/>
        <v>6</v>
      </c>
      <c r="C4324" s="9">
        <f>IF(A4324=A4323,C4323,"")</f>
        <v>45624</v>
      </c>
      <c r="D4324" s="3" t="str">
        <f>IF(A4324=A4323,D4323,"")</f>
        <v>Isasi Luciana</v>
      </c>
      <c r="E4324" s="14" t="str">
        <f t="shared" si="1095"/>
        <v>2385Isasi Luciana6</v>
      </c>
      <c r="J4324" s="14" t="str">
        <f t="shared" si="1090"/>
        <v xml:space="preserve">Service completo. Cambio de aceite y filtros. Control general del vehiculo. Cambiar pastillas de frenos.      </v>
      </c>
      <c r="L4324" s="3">
        <v>1</v>
      </c>
      <c r="M4324" s="10" t="s">
        <v>1920</v>
      </c>
      <c r="N4324" s="3" t="s">
        <v>771</v>
      </c>
      <c r="S4324" s="8"/>
      <c r="T4324" s="11">
        <v>1</v>
      </c>
      <c r="W4324" s="76">
        <v>29000</v>
      </c>
      <c r="X4324" s="16">
        <f t="shared" si="1096"/>
        <v>29000</v>
      </c>
      <c r="AC4324" s="18">
        <f t="shared" si="1101"/>
        <v>0</v>
      </c>
      <c r="AD4324" s="19">
        <f t="shared" si="1091"/>
        <v>0</v>
      </c>
      <c r="AE4324" s="21">
        <f t="shared" si="1100"/>
        <v>0</v>
      </c>
      <c r="AF4324" s="20">
        <f t="shared" si="1092"/>
        <v>0</v>
      </c>
      <c r="AG4324" s="20">
        <f t="shared" si="1093"/>
        <v>0</v>
      </c>
      <c r="AH4324" s="20">
        <f t="shared" si="1094"/>
        <v>0</v>
      </c>
      <c r="AI4324" s="20"/>
      <c r="AJ4324" s="20"/>
      <c r="AK4324" s="20">
        <f t="shared" si="1102"/>
        <v>0</v>
      </c>
      <c r="AL4324" s="171"/>
    </row>
    <row r="4325" spans="1:38" ht="15.75" customHeight="1" x14ac:dyDescent="0.25">
      <c r="A4325" s="3">
        <v>2385</v>
      </c>
      <c r="B4325" s="14">
        <f t="shared" si="1097"/>
        <v>7</v>
      </c>
      <c r="C4325" s="9">
        <f>IF(A4325=A4324,C4324,"")</f>
        <v>45624</v>
      </c>
      <c r="D4325" s="3" t="str">
        <f>IF(A4325=A4324,D4324,"")</f>
        <v>Isasi Luciana</v>
      </c>
      <c r="E4325" s="14" t="str">
        <f t="shared" si="1095"/>
        <v>2385Isasi Luciana7</v>
      </c>
      <c r="J4325" s="14" t="str">
        <f t="shared" si="1090"/>
        <v xml:space="preserve">Service completo. Cambio de aceite y filtros. Control general del vehiculo. Cambiar pastillas de frenos.       </v>
      </c>
      <c r="L4325" s="3">
        <v>1</v>
      </c>
      <c r="M4325" s="10" t="s">
        <v>1970</v>
      </c>
      <c r="N4325" s="3" t="s">
        <v>771</v>
      </c>
      <c r="S4325" s="8"/>
      <c r="T4325" s="11">
        <v>2</v>
      </c>
      <c r="W4325" s="76">
        <v>18000</v>
      </c>
      <c r="X4325" s="16">
        <f t="shared" si="1096"/>
        <v>36000</v>
      </c>
      <c r="AC4325" s="18">
        <f t="shared" si="1101"/>
        <v>0</v>
      </c>
      <c r="AD4325" s="19">
        <f t="shared" si="1091"/>
        <v>0</v>
      </c>
      <c r="AE4325" s="21">
        <f t="shared" si="1100"/>
        <v>0</v>
      </c>
      <c r="AF4325" s="20">
        <f t="shared" si="1092"/>
        <v>0</v>
      </c>
      <c r="AG4325" s="20">
        <f t="shared" si="1093"/>
        <v>0</v>
      </c>
      <c r="AH4325" s="20">
        <f t="shared" si="1094"/>
        <v>0</v>
      </c>
      <c r="AI4325" s="20"/>
      <c r="AJ4325" s="20"/>
      <c r="AK4325" s="20">
        <f t="shared" si="1102"/>
        <v>0</v>
      </c>
      <c r="AL4325" s="171"/>
    </row>
    <row r="4326" spans="1:38" ht="15.75" customHeight="1" x14ac:dyDescent="0.25">
      <c r="A4326" s="3">
        <v>2385</v>
      </c>
      <c r="B4326" s="14">
        <f t="shared" si="1097"/>
        <v>8</v>
      </c>
      <c r="C4326" s="9">
        <f>IF(A4326=A4325,C4325,"")</f>
        <v>45624</v>
      </c>
      <c r="D4326" s="3" t="str">
        <f>IF(A4326=A4325,D4325,"")</f>
        <v>Isasi Luciana</v>
      </c>
      <c r="E4326" s="14" t="str">
        <f t="shared" si="1095"/>
        <v>2385Isasi Luciana8</v>
      </c>
      <c r="J4326" s="14" t="str">
        <f t="shared" si="1090"/>
        <v xml:space="preserve">Service completo. Cambio de aceite y filtros. Control general del vehiculo. Cambiar pastillas de frenos.        </v>
      </c>
      <c r="L4326" s="3">
        <v>1</v>
      </c>
      <c r="M4326" s="10" t="s">
        <v>1431</v>
      </c>
      <c r="N4326" s="3" t="s">
        <v>771</v>
      </c>
      <c r="S4326" s="8"/>
      <c r="T4326" s="11">
        <v>1</v>
      </c>
      <c r="W4326" s="76">
        <v>6500</v>
      </c>
      <c r="X4326" s="16">
        <f t="shared" si="1096"/>
        <v>6500</v>
      </c>
      <c r="AC4326" s="18">
        <f t="shared" si="1101"/>
        <v>0</v>
      </c>
      <c r="AD4326" s="19">
        <f t="shared" si="1091"/>
        <v>0</v>
      </c>
      <c r="AE4326" s="21">
        <f t="shared" si="1100"/>
        <v>0</v>
      </c>
      <c r="AF4326" s="20">
        <f t="shared" si="1092"/>
        <v>0</v>
      </c>
      <c r="AG4326" s="20">
        <f t="shared" si="1093"/>
        <v>0</v>
      </c>
      <c r="AH4326" s="20">
        <f t="shared" si="1094"/>
        <v>0</v>
      </c>
      <c r="AI4326" s="20"/>
      <c r="AJ4326" s="20"/>
      <c r="AK4326" s="20">
        <f t="shared" si="1102"/>
        <v>0</v>
      </c>
      <c r="AL4326" s="171"/>
    </row>
    <row r="4327" spans="1:38" ht="15.75" customHeight="1" x14ac:dyDescent="0.25">
      <c r="A4327" s="3">
        <v>2386</v>
      </c>
      <c r="B4327" s="14">
        <f t="shared" si="1097"/>
        <v>1</v>
      </c>
      <c r="C4327" s="9">
        <v>45624</v>
      </c>
      <c r="D4327" s="3" t="s">
        <v>3579</v>
      </c>
      <c r="E4327" s="14" t="str">
        <f t="shared" si="1095"/>
        <v>2386Carranza Mauro1</v>
      </c>
      <c r="F4327" s="119" t="s">
        <v>4598</v>
      </c>
      <c r="G4327" s="119" t="s">
        <v>1547</v>
      </c>
      <c r="J4327" s="14">
        <f t="shared" ref="J4327:J4390" si="1103">IF(A4327=A4326,CONCATENATE(J4326," ",I4327),I4327)</f>
        <v>0</v>
      </c>
      <c r="K4327" s="3" t="s">
        <v>2390</v>
      </c>
      <c r="L4327" s="3">
        <v>1</v>
      </c>
      <c r="M4327" s="10" t="s">
        <v>2786</v>
      </c>
      <c r="N4327" s="3" t="s">
        <v>2787</v>
      </c>
      <c r="O4327" s="158">
        <v>57851.24</v>
      </c>
      <c r="P4327" s="158">
        <v>12148.76</v>
      </c>
      <c r="Q4327" s="7">
        <v>70000</v>
      </c>
      <c r="S4327" s="8"/>
      <c r="T4327" s="11">
        <v>1</v>
      </c>
      <c r="U4327" s="158">
        <v>107438.02</v>
      </c>
      <c r="V4327" s="158">
        <v>22561.98</v>
      </c>
      <c r="W4327" s="76">
        <v>130000</v>
      </c>
      <c r="X4327" s="16">
        <f t="shared" si="1096"/>
        <v>130000</v>
      </c>
      <c r="Y4327" s="3">
        <v>1</v>
      </c>
      <c r="AB4327" s="4">
        <v>350000</v>
      </c>
      <c r="AC4327" s="18">
        <f t="shared" si="1101"/>
        <v>350000</v>
      </c>
      <c r="AD4327" s="19">
        <f t="shared" si="1091"/>
        <v>350000</v>
      </c>
      <c r="AE4327" s="21">
        <f t="shared" si="1100"/>
        <v>70000</v>
      </c>
      <c r="AF4327" s="20">
        <f t="shared" si="1092"/>
        <v>154936.1</v>
      </c>
      <c r="AG4327" s="20">
        <f t="shared" si="1093"/>
        <v>336000</v>
      </c>
      <c r="AH4327" s="20">
        <f t="shared" si="1094"/>
        <v>350000</v>
      </c>
      <c r="AI4327" s="20"/>
      <c r="AJ4327" s="20"/>
      <c r="AK4327" s="20">
        <f t="shared" si="1102"/>
        <v>686000</v>
      </c>
      <c r="AL4327" s="171"/>
    </row>
    <row r="4328" spans="1:38" ht="15.75" customHeight="1" x14ac:dyDescent="0.25">
      <c r="A4328" s="3">
        <v>2386</v>
      </c>
      <c r="B4328" s="14">
        <f t="shared" si="1097"/>
        <v>2</v>
      </c>
      <c r="C4328" s="9">
        <f>IF(A4328=A4327,C4327,"")</f>
        <v>45624</v>
      </c>
      <c r="D4328" s="3" t="str">
        <f>IF(A4328=A4327,D4327,"")</f>
        <v>Carranza Mauro</v>
      </c>
      <c r="E4328" s="14" t="str">
        <f t="shared" si="1095"/>
        <v>2386Carranza Mauro2</v>
      </c>
      <c r="J4328" s="14" t="str">
        <f t="shared" si="1103"/>
        <v xml:space="preserve">0 </v>
      </c>
      <c r="L4328" s="3">
        <v>1</v>
      </c>
      <c r="M4328" s="10" t="s">
        <v>3219</v>
      </c>
      <c r="N4328" s="3" t="s">
        <v>2484</v>
      </c>
      <c r="O4328" s="158">
        <v>15702.48</v>
      </c>
      <c r="P4328" s="158">
        <v>3297.52</v>
      </c>
      <c r="Q4328" s="7">
        <v>19000</v>
      </c>
      <c r="S4328" s="8"/>
      <c r="T4328" s="11">
        <v>2</v>
      </c>
      <c r="U4328" s="158">
        <v>23140.5</v>
      </c>
      <c r="V4328" s="158">
        <v>4859.5</v>
      </c>
      <c r="W4328" s="76">
        <v>28000</v>
      </c>
      <c r="X4328" s="16">
        <f t="shared" si="1096"/>
        <v>56000</v>
      </c>
      <c r="AC4328" s="18">
        <f t="shared" si="1101"/>
        <v>0</v>
      </c>
      <c r="AD4328" s="19">
        <f t="shared" si="1091"/>
        <v>350000</v>
      </c>
      <c r="AE4328" s="21">
        <f t="shared" si="1100"/>
        <v>38000</v>
      </c>
      <c r="AF4328" s="20">
        <f t="shared" si="1092"/>
        <v>0</v>
      </c>
      <c r="AG4328" s="20">
        <f t="shared" si="1093"/>
        <v>0</v>
      </c>
      <c r="AH4328" s="20">
        <f t="shared" si="1094"/>
        <v>0</v>
      </c>
      <c r="AI4328" s="20"/>
      <c r="AJ4328" s="20"/>
      <c r="AK4328" s="20">
        <f t="shared" si="1102"/>
        <v>0</v>
      </c>
      <c r="AL4328" s="171"/>
    </row>
    <row r="4329" spans="1:38" ht="15.75" customHeight="1" x14ac:dyDescent="0.25">
      <c r="A4329" s="3">
        <v>2386</v>
      </c>
      <c r="B4329" s="14">
        <f t="shared" si="1097"/>
        <v>3</v>
      </c>
      <c r="C4329" s="9">
        <f>IF(A4329=A4328,C4328,"")</f>
        <v>45624</v>
      </c>
      <c r="D4329" s="3" t="str">
        <f>IF(A4329=A4328,D4328,"")</f>
        <v>Carranza Mauro</v>
      </c>
      <c r="E4329" s="14" t="str">
        <f t="shared" si="1095"/>
        <v>2386Carranza Mauro3</v>
      </c>
      <c r="J4329" s="14" t="str">
        <f t="shared" si="1103"/>
        <v xml:space="preserve">0  </v>
      </c>
      <c r="L4329" s="3">
        <v>1</v>
      </c>
      <c r="M4329" s="10" t="s">
        <v>4728</v>
      </c>
      <c r="N4329" s="3" t="s">
        <v>2484</v>
      </c>
      <c r="O4329" s="158">
        <v>12396.74</v>
      </c>
      <c r="P4329" s="158">
        <v>2603.3200000000002</v>
      </c>
      <c r="Q4329" s="7">
        <v>15000.06</v>
      </c>
      <c r="S4329" s="8"/>
      <c r="T4329" s="11">
        <v>2</v>
      </c>
      <c r="U4329" s="158">
        <v>16528.93</v>
      </c>
      <c r="V4329" s="158">
        <v>3471.07</v>
      </c>
      <c r="W4329" s="76">
        <v>20000</v>
      </c>
      <c r="X4329" s="16">
        <f t="shared" si="1096"/>
        <v>40000</v>
      </c>
      <c r="AC4329" s="18">
        <f t="shared" si="1101"/>
        <v>0</v>
      </c>
      <c r="AD4329" s="19">
        <f t="shared" si="1091"/>
        <v>350000</v>
      </c>
      <c r="AE4329" s="21">
        <f t="shared" si="1100"/>
        <v>30000.12</v>
      </c>
      <c r="AF4329" s="20">
        <f t="shared" si="1092"/>
        <v>0</v>
      </c>
      <c r="AG4329" s="20">
        <f t="shared" si="1093"/>
        <v>0</v>
      </c>
      <c r="AH4329" s="20">
        <f t="shared" si="1094"/>
        <v>0</v>
      </c>
      <c r="AI4329" s="20"/>
      <c r="AJ4329" s="20"/>
      <c r="AK4329" s="20">
        <f t="shared" si="1102"/>
        <v>0</v>
      </c>
      <c r="AL4329" s="171"/>
    </row>
    <row r="4330" spans="1:38" ht="15.75" customHeight="1" x14ac:dyDescent="0.25">
      <c r="A4330" s="3">
        <v>2386</v>
      </c>
      <c r="B4330" s="14">
        <f t="shared" si="1097"/>
        <v>4</v>
      </c>
      <c r="C4330" s="9">
        <f>IF(A4330=A4329,C4329,"")</f>
        <v>45624</v>
      </c>
      <c r="D4330" s="3" t="str">
        <f>IF(A4330=A4329,D4329,"")</f>
        <v>Carranza Mauro</v>
      </c>
      <c r="E4330" s="14" t="str">
        <f t="shared" si="1095"/>
        <v>2386Carranza Mauro4</v>
      </c>
      <c r="J4330" s="14" t="str">
        <f t="shared" si="1103"/>
        <v xml:space="preserve">0   </v>
      </c>
      <c r="L4330" s="3">
        <v>1</v>
      </c>
      <c r="M4330" s="10" t="s">
        <v>4730</v>
      </c>
      <c r="N4330" s="3" t="s">
        <v>2484</v>
      </c>
      <c r="O4330" s="158">
        <v>9090.9</v>
      </c>
      <c r="P4330" s="158">
        <v>1909.09</v>
      </c>
      <c r="Q4330" s="7">
        <v>10999.99</v>
      </c>
      <c r="S4330" s="8"/>
      <c r="T4330" s="11">
        <v>4</v>
      </c>
      <c r="U4330" s="158">
        <v>12396.7</v>
      </c>
      <c r="V4330" s="158">
        <v>2603.3000000000002</v>
      </c>
      <c r="W4330" s="76">
        <v>15000</v>
      </c>
      <c r="X4330" s="16">
        <f t="shared" si="1096"/>
        <v>60000</v>
      </c>
      <c r="AC4330" s="18">
        <f t="shared" si="1101"/>
        <v>0</v>
      </c>
      <c r="AD4330" s="19">
        <f t="shared" si="1091"/>
        <v>350000</v>
      </c>
      <c r="AE4330" s="21">
        <f t="shared" si="1100"/>
        <v>43999.96</v>
      </c>
      <c r="AF4330" s="20">
        <f t="shared" si="1092"/>
        <v>0</v>
      </c>
      <c r="AG4330" s="20">
        <f t="shared" si="1093"/>
        <v>0</v>
      </c>
      <c r="AH4330" s="20">
        <f t="shared" si="1094"/>
        <v>0</v>
      </c>
      <c r="AI4330" s="20"/>
      <c r="AJ4330" s="20"/>
      <c r="AK4330" s="20">
        <f t="shared" si="1102"/>
        <v>0</v>
      </c>
      <c r="AL4330" s="171"/>
    </row>
    <row r="4331" spans="1:38" ht="15.75" customHeight="1" x14ac:dyDescent="0.25">
      <c r="A4331" s="3">
        <v>2386</v>
      </c>
      <c r="B4331" s="14">
        <f t="shared" si="1097"/>
        <v>5</v>
      </c>
      <c r="C4331" s="9">
        <f>IF(A4331=A4330,C4330,"")</f>
        <v>45624</v>
      </c>
      <c r="D4331" s="3" t="str">
        <f>IF(A4331=A4330,D4330,"")</f>
        <v>Carranza Mauro</v>
      </c>
      <c r="E4331" s="14" t="str">
        <f t="shared" si="1095"/>
        <v>2386Carranza Mauro5</v>
      </c>
      <c r="J4331" s="14" t="str">
        <f t="shared" si="1103"/>
        <v xml:space="preserve">0    </v>
      </c>
      <c r="L4331" s="3">
        <v>1</v>
      </c>
      <c r="M4331" s="10" t="s">
        <v>4729</v>
      </c>
      <c r="N4331" s="3" t="s">
        <v>2484</v>
      </c>
      <c r="O4331" s="158">
        <v>33005</v>
      </c>
      <c r="P4331" s="158">
        <v>6931.05</v>
      </c>
      <c r="Q4331" s="7">
        <v>39936.050000000003</v>
      </c>
      <c r="S4331" s="8"/>
      <c r="T4331" s="11">
        <v>1</v>
      </c>
      <c r="U4331" s="158">
        <v>41322.32</v>
      </c>
      <c r="V4331" s="158">
        <v>8677.68</v>
      </c>
      <c r="W4331" s="76">
        <v>50000</v>
      </c>
      <c r="X4331" s="16">
        <f t="shared" si="1096"/>
        <v>50000</v>
      </c>
      <c r="AC4331" s="18">
        <f t="shared" si="1101"/>
        <v>0</v>
      </c>
      <c r="AD4331" s="19">
        <f t="shared" si="1091"/>
        <v>350000</v>
      </c>
      <c r="AE4331" s="21">
        <f t="shared" si="1100"/>
        <v>39936.050000000003</v>
      </c>
      <c r="AF4331" s="20">
        <f t="shared" si="1092"/>
        <v>0</v>
      </c>
      <c r="AG4331" s="20">
        <f t="shared" si="1093"/>
        <v>0</v>
      </c>
      <c r="AH4331" s="20">
        <f t="shared" si="1094"/>
        <v>0</v>
      </c>
      <c r="AI4331" s="20"/>
      <c r="AJ4331" s="20"/>
      <c r="AK4331" s="20">
        <f t="shared" si="1102"/>
        <v>0</v>
      </c>
      <c r="AL4331" s="171"/>
    </row>
    <row r="4332" spans="1:38" ht="15.75" customHeight="1" x14ac:dyDescent="0.25">
      <c r="A4332" s="3">
        <v>2387</v>
      </c>
      <c r="B4332" s="14">
        <f t="shared" si="1097"/>
        <v>1</v>
      </c>
      <c r="C4332" s="9">
        <v>45624</v>
      </c>
      <c r="D4332" s="3" t="s">
        <v>292</v>
      </c>
      <c r="E4332" s="14" t="str">
        <f t="shared" si="1095"/>
        <v>2387Cosaro Juan1</v>
      </c>
      <c r="F4332" s="119" t="s">
        <v>1296</v>
      </c>
      <c r="G4332" s="119" t="s">
        <v>3068</v>
      </c>
      <c r="H4332" s="119">
        <v>55526</v>
      </c>
      <c r="I4332" s="10" t="s">
        <v>3517</v>
      </c>
      <c r="J4332" s="14" t="str">
        <f t="shared" si="1103"/>
        <v>Service completo. Cambio de aceite y filtros. Control general del vehiculo. Cambiar juego de bujias. Lavado motor.</v>
      </c>
      <c r="K4332" s="3" t="s">
        <v>4524</v>
      </c>
      <c r="L4332" s="3">
        <v>1</v>
      </c>
      <c r="M4332" s="10" t="s">
        <v>918</v>
      </c>
      <c r="N4332" s="3" t="s">
        <v>771</v>
      </c>
      <c r="S4332" s="8"/>
      <c r="T4332" s="11">
        <v>1</v>
      </c>
      <c r="U4332" s="158">
        <v>59504.14</v>
      </c>
      <c r="V4332" s="158">
        <v>12495.86</v>
      </c>
      <c r="W4332" s="76">
        <v>72000</v>
      </c>
      <c r="X4332" s="16">
        <f t="shared" si="1096"/>
        <v>72000</v>
      </c>
      <c r="AC4332" s="18">
        <f t="shared" si="1101"/>
        <v>0</v>
      </c>
      <c r="AD4332" s="19">
        <f t="shared" si="1091"/>
        <v>0</v>
      </c>
      <c r="AE4332" s="21">
        <f t="shared" si="1100"/>
        <v>0</v>
      </c>
      <c r="AF4332" s="20">
        <f t="shared" si="1092"/>
        <v>0</v>
      </c>
      <c r="AG4332" s="20">
        <f t="shared" si="1093"/>
        <v>186000</v>
      </c>
      <c r="AH4332" s="20">
        <f t="shared" si="1094"/>
        <v>0</v>
      </c>
      <c r="AI4332" s="20"/>
      <c r="AJ4332" s="20"/>
      <c r="AK4332" s="20">
        <f t="shared" si="1102"/>
        <v>186000</v>
      </c>
      <c r="AL4332" s="171"/>
    </row>
    <row r="4333" spans="1:38" ht="15.75" customHeight="1" x14ac:dyDescent="0.25">
      <c r="A4333" s="3">
        <v>2387</v>
      </c>
      <c r="B4333" s="14">
        <f t="shared" si="1097"/>
        <v>2</v>
      </c>
      <c r="C4333" s="9">
        <f>IF(A4333=A4332,C4332,"")</f>
        <v>45624</v>
      </c>
      <c r="D4333" s="3" t="str">
        <f>IF(A4333=A4332,D4332,"")</f>
        <v>Cosaro Juan</v>
      </c>
      <c r="E4333" s="14" t="str">
        <f t="shared" si="1095"/>
        <v>2387Cosaro Juan2</v>
      </c>
      <c r="J4333" s="14" t="str">
        <f t="shared" si="1103"/>
        <v xml:space="preserve">Service completo. Cambio de aceite y filtros. Control general del vehiculo. Cambiar juego de bujias. Lavado motor. </v>
      </c>
      <c r="L4333" s="3">
        <v>1</v>
      </c>
      <c r="M4333" s="10" t="s">
        <v>222</v>
      </c>
      <c r="N4333" s="3" t="s">
        <v>771</v>
      </c>
      <c r="S4333" s="8"/>
      <c r="T4333" s="11">
        <v>4</v>
      </c>
      <c r="U4333" s="158">
        <v>15702.48</v>
      </c>
      <c r="V4333" s="158">
        <v>3297.52</v>
      </c>
      <c r="W4333" s="76">
        <v>19000</v>
      </c>
      <c r="X4333" s="16">
        <f t="shared" si="1096"/>
        <v>76000</v>
      </c>
      <c r="AC4333" s="18">
        <f t="shared" si="1101"/>
        <v>0</v>
      </c>
      <c r="AD4333" s="19">
        <f t="shared" si="1091"/>
        <v>0</v>
      </c>
      <c r="AE4333" s="21">
        <f t="shared" si="1100"/>
        <v>0</v>
      </c>
      <c r="AF4333" s="20">
        <f t="shared" si="1092"/>
        <v>0</v>
      </c>
      <c r="AG4333" s="20">
        <f t="shared" si="1093"/>
        <v>0</v>
      </c>
      <c r="AH4333" s="20">
        <f t="shared" si="1094"/>
        <v>0</v>
      </c>
      <c r="AI4333" s="20"/>
      <c r="AJ4333" s="20"/>
      <c r="AK4333" s="20">
        <f t="shared" si="1102"/>
        <v>0</v>
      </c>
      <c r="AL4333" s="171"/>
    </row>
    <row r="4334" spans="1:38" ht="15.75" customHeight="1" x14ac:dyDescent="0.25">
      <c r="A4334" s="3">
        <v>2387</v>
      </c>
      <c r="B4334" s="14">
        <f t="shared" si="1097"/>
        <v>3</v>
      </c>
      <c r="C4334" s="9">
        <f>IF(A4334=A4333,C4333,"")</f>
        <v>45624</v>
      </c>
      <c r="D4334" s="3" t="str">
        <f>IF(A4334=A4333,D4333,"")</f>
        <v>Cosaro Juan</v>
      </c>
      <c r="E4334" s="14" t="str">
        <f t="shared" si="1095"/>
        <v>2387Cosaro Juan3</v>
      </c>
      <c r="J4334" s="14" t="str">
        <f t="shared" si="1103"/>
        <v xml:space="preserve">Service completo. Cambio de aceite y filtros. Control general del vehiculo. Cambiar juego de bujias. Lavado motor.  </v>
      </c>
      <c r="L4334" s="3">
        <v>1</v>
      </c>
      <c r="M4334" s="10" t="s">
        <v>2222</v>
      </c>
      <c r="N4334" s="3" t="s">
        <v>734</v>
      </c>
      <c r="S4334" s="8"/>
      <c r="T4334" s="11">
        <v>4</v>
      </c>
      <c r="U4334" s="158">
        <v>7851.24</v>
      </c>
      <c r="V4334" s="158">
        <v>1648.76</v>
      </c>
      <c r="W4334" s="76">
        <v>9500</v>
      </c>
      <c r="X4334" s="16">
        <f t="shared" si="1096"/>
        <v>38000</v>
      </c>
      <c r="AC4334" s="18">
        <f t="shared" si="1101"/>
        <v>0</v>
      </c>
      <c r="AD4334" s="19">
        <f t="shared" si="1091"/>
        <v>0</v>
      </c>
      <c r="AE4334" s="21">
        <f t="shared" si="1100"/>
        <v>0</v>
      </c>
      <c r="AF4334" s="20">
        <f t="shared" si="1092"/>
        <v>0</v>
      </c>
      <c r="AG4334" s="20">
        <f t="shared" si="1093"/>
        <v>0</v>
      </c>
      <c r="AH4334" s="20">
        <f t="shared" si="1094"/>
        <v>0</v>
      </c>
      <c r="AI4334" s="20"/>
      <c r="AJ4334" s="20"/>
      <c r="AK4334" s="20">
        <f t="shared" si="1102"/>
        <v>0</v>
      </c>
      <c r="AL4334" s="171"/>
    </row>
    <row r="4335" spans="1:38" ht="15.75" customHeight="1" x14ac:dyDescent="0.25">
      <c r="A4335" s="3">
        <v>2388</v>
      </c>
      <c r="B4335" s="14">
        <f t="shared" si="1097"/>
        <v>1</v>
      </c>
      <c r="C4335" s="9">
        <v>45625</v>
      </c>
      <c r="D4335" s="3" t="s">
        <v>4499</v>
      </c>
      <c r="E4335" s="14" t="str">
        <f t="shared" si="1095"/>
        <v>2388Giorgis Juan Carlos1</v>
      </c>
      <c r="F4335" s="119" t="s">
        <v>4500</v>
      </c>
      <c r="G4335" s="119" t="s">
        <v>1883</v>
      </c>
      <c r="H4335" s="119">
        <v>136433</v>
      </c>
      <c r="I4335" s="10" t="s">
        <v>4731</v>
      </c>
      <c r="J4335" s="14" t="str">
        <f t="shared" si="1103"/>
        <v xml:space="preserve">Service completo. Cambio de aceite y filtros. Control general del vehiculo. Desarmar suspension delantera derecha. Sacar homocinetica. Lavado. Colocar grasa de homocinetica nueva con fuelle nuevo. Lavado motor. </v>
      </c>
      <c r="K4335" s="3" t="s">
        <v>4524</v>
      </c>
      <c r="L4335" s="3">
        <v>1</v>
      </c>
      <c r="M4335" s="10" t="s">
        <v>918</v>
      </c>
      <c r="N4335" s="3" t="s">
        <v>771</v>
      </c>
      <c r="S4335" s="8"/>
      <c r="T4335" s="11">
        <v>1</v>
      </c>
      <c r="U4335" s="158">
        <v>26446.28</v>
      </c>
      <c r="V4335" s="158">
        <v>5553.72</v>
      </c>
      <c r="W4335" s="76">
        <v>32000</v>
      </c>
      <c r="X4335" s="16">
        <f t="shared" si="1096"/>
        <v>32000</v>
      </c>
      <c r="Y4335" s="3">
        <v>1</v>
      </c>
      <c r="Z4335" s="114">
        <v>140495.87</v>
      </c>
      <c r="AA4335" s="114">
        <v>29504.13</v>
      </c>
      <c r="AB4335" s="4">
        <v>170000</v>
      </c>
      <c r="AC4335" s="18">
        <f t="shared" si="1101"/>
        <v>170000</v>
      </c>
      <c r="AD4335" s="19">
        <f t="shared" si="1091"/>
        <v>170000</v>
      </c>
      <c r="AE4335" s="21">
        <f t="shared" si="1100"/>
        <v>0</v>
      </c>
      <c r="AF4335" s="20">
        <f t="shared" si="1092"/>
        <v>5000</v>
      </c>
      <c r="AG4335" s="20">
        <f t="shared" si="1093"/>
        <v>95000</v>
      </c>
      <c r="AH4335" s="20">
        <f t="shared" si="1094"/>
        <v>170000</v>
      </c>
      <c r="AI4335" s="20"/>
      <c r="AJ4335" s="20"/>
      <c r="AK4335" s="20">
        <f t="shared" si="1102"/>
        <v>265000</v>
      </c>
      <c r="AL4335" s="171"/>
    </row>
    <row r="4336" spans="1:38" ht="15.75" customHeight="1" x14ac:dyDescent="0.25">
      <c r="A4336" s="3">
        <v>2388</v>
      </c>
      <c r="B4336" s="14">
        <f t="shared" si="1097"/>
        <v>2</v>
      </c>
      <c r="C4336" s="9">
        <f>IF(A4336=A4335,C4335,"")</f>
        <v>45625</v>
      </c>
      <c r="D4336" s="3" t="str">
        <f>IF(A4336=A4335,D4335,"")</f>
        <v>Giorgis Juan Carlos</v>
      </c>
      <c r="E4336" s="14" t="str">
        <f t="shared" si="1095"/>
        <v>2388Giorgis Juan Carlos2</v>
      </c>
      <c r="J4336" s="14" t="str">
        <f t="shared" si="1103"/>
        <v xml:space="preserve">Service completo. Cambio de aceite y filtros. Control general del vehiculo. Desarmar suspension delantera derecha. Sacar homocinetica. Lavado. Colocar grasa de homocinetica nueva con fuelle nuevo. Lavado motor.  </v>
      </c>
      <c r="L4336" s="3">
        <v>1</v>
      </c>
      <c r="M4336" s="10" t="s">
        <v>728</v>
      </c>
      <c r="N4336" s="3" t="s">
        <v>771</v>
      </c>
      <c r="S4336" s="8"/>
      <c r="T4336" s="11">
        <v>4</v>
      </c>
      <c r="U4336" s="158">
        <v>11570.25</v>
      </c>
      <c r="V4336" s="158">
        <v>2429.75</v>
      </c>
      <c r="W4336" s="76">
        <v>14000</v>
      </c>
      <c r="X4336" s="16">
        <f t="shared" si="1096"/>
        <v>56000</v>
      </c>
      <c r="AC4336" s="18">
        <f t="shared" si="1101"/>
        <v>0</v>
      </c>
      <c r="AD4336" s="19">
        <f t="shared" si="1091"/>
        <v>170000</v>
      </c>
      <c r="AE4336" s="21">
        <f t="shared" si="1100"/>
        <v>0</v>
      </c>
      <c r="AF4336" s="20">
        <f t="shared" si="1092"/>
        <v>0</v>
      </c>
      <c r="AG4336" s="20">
        <f t="shared" si="1093"/>
        <v>0</v>
      </c>
      <c r="AH4336" s="20">
        <f t="shared" si="1094"/>
        <v>0</v>
      </c>
      <c r="AI4336" s="20"/>
      <c r="AJ4336" s="20"/>
      <c r="AK4336" s="20">
        <f t="shared" si="1102"/>
        <v>0</v>
      </c>
      <c r="AL4336" s="171"/>
    </row>
    <row r="4337" spans="1:38" ht="15.75" customHeight="1" x14ac:dyDescent="0.25">
      <c r="A4337" s="3">
        <v>2388</v>
      </c>
      <c r="B4337" s="14">
        <f t="shared" si="1097"/>
        <v>3</v>
      </c>
      <c r="C4337" s="9">
        <f>IF(A4337=A4336,C4336,"")</f>
        <v>45625</v>
      </c>
      <c r="D4337" s="3" t="str">
        <f>IF(A4337=A4336,D4336,"")</f>
        <v>Giorgis Juan Carlos</v>
      </c>
      <c r="E4337" s="14" t="str">
        <f t="shared" si="1095"/>
        <v>2388Giorgis Juan Carlos3</v>
      </c>
      <c r="J4337" s="14" t="str">
        <f t="shared" si="1103"/>
        <v xml:space="preserve">Service completo. Cambio de aceite y filtros. Control general del vehiculo. Desarmar suspension delantera derecha. Sacar homocinetica. Lavado. Colocar grasa de homocinetica nueva con fuelle nuevo. Lavado motor.   </v>
      </c>
      <c r="L4337" s="3">
        <v>1</v>
      </c>
      <c r="M4337" s="10" t="s">
        <v>2441</v>
      </c>
      <c r="N4337" s="3" t="s">
        <v>2484</v>
      </c>
      <c r="O4337" s="158">
        <v>4132.2299999999996</v>
      </c>
      <c r="P4337" s="158">
        <v>867.77</v>
      </c>
      <c r="Q4337" s="7">
        <v>5000</v>
      </c>
      <c r="S4337" s="8"/>
      <c r="T4337" s="11">
        <v>1</v>
      </c>
      <c r="U4337" s="158">
        <v>5785.13</v>
      </c>
      <c r="V4337" s="158">
        <v>1214.8699999999999</v>
      </c>
      <c r="W4337" s="76">
        <v>7000</v>
      </c>
      <c r="X4337" s="16">
        <f t="shared" si="1096"/>
        <v>7000</v>
      </c>
      <c r="AC4337" s="18">
        <f t="shared" si="1101"/>
        <v>0</v>
      </c>
      <c r="AD4337" s="19">
        <f t="shared" ref="AD4337:AD4400" si="1104">IF(A4337=A4336,AD4336+AC4337,AC4337)</f>
        <v>170000</v>
      </c>
      <c r="AE4337" s="21">
        <f t="shared" si="1100"/>
        <v>5000</v>
      </c>
      <c r="AF4337" s="20">
        <f t="shared" ref="AF4337:AF4400" si="1105">IF(A4337=A4336,0,(SUMIF($A$3:$A$999956,A4337,$Q$3:$Q$999956)))+IF(A4337=A4336,0,(SUMIF($A$3:$A$999956,A4337,$R$3:$R$999956)))</f>
        <v>0</v>
      </c>
      <c r="AG4337" s="20">
        <f t="shared" ref="AG4337:AG4400" si="1106">IF(A4337=A4336,0,(SUMIF($A$3:$A$999956,A4337,($X$3:$X$999956))))</f>
        <v>0</v>
      </c>
      <c r="AH4337" s="20">
        <f t="shared" ref="AH4337:AH4400" si="1107">IF(A4337=A4336,0,(SUMIF($A$3:$A$999956,A4337,($AC$3:$AC$999956))))</f>
        <v>0</v>
      </c>
      <c r="AI4337" s="20"/>
      <c r="AJ4337" s="20"/>
      <c r="AK4337" s="20">
        <f t="shared" si="1102"/>
        <v>0</v>
      </c>
      <c r="AL4337" s="171"/>
    </row>
    <row r="4338" spans="1:38" ht="15.75" customHeight="1" x14ac:dyDescent="0.25">
      <c r="A4338" s="3">
        <v>2389</v>
      </c>
      <c r="B4338" s="14">
        <f t="shared" si="1097"/>
        <v>1</v>
      </c>
      <c r="C4338" s="9">
        <v>45625</v>
      </c>
      <c r="D4338" s="3" t="s">
        <v>423</v>
      </c>
      <c r="E4338" s="14" t="str">
        <f t="shared" si="1095"/>
        <v>2389Integral Agropecuaria1</v>
      </c>
      <c r="F4338" s="119" t="s">
        <v>1079</v>
      </c>
      <c r="G4338" s="119" t="s">
        <v>3945</v>
      </c>
      <c r="H4338" s="119">
        <v>202959</v>
      </c>
      <c r="I4338" s="10" t="s">
        <v>4732</v>
      </c>
      <c r="J4338" s="14" t="str">
        <f t="shared" si="1103"/>
        <v>Service completo. Cambio de aceite y filtros. Control general del vehiculo. Cambiar precap de direccion.</v>
      </c>
      <c r="K4338" s="3" t="s">
        <v>4522</v>
      </c>
      <c r="L4338" s="3">
        <v>1</v>
      </c>
      <c r="M4338" s="10" t="s">
        <v>918</v>
      </c>
      <c r="N4338" s="3" t="s">
        <v>771</v>
      </c>
      <c r="S4338" s="8"/>
      <c r="T4338" s="11">
        <v>1</v>
      </c>
      <c r="U4338" s="158">
        <v>67768.600000000006</v>
      </c>
      <c r="V4338" s="158">
        <v>14231</v>
      </c>
      <c r="W4338" s="76">
        <v>82000</v>
      </c>
      <c r="X4338" s="16">
        <f t="shared" si="1096"/>
        <v>82000</v>
      </c>
      <c r="Y4338" s="3">
        <v>1</v>
      </c>
      <c r="AB4338" s="4">
        <v>160000</v>
      </c>
      <c r="AC4338" s="18">
        <f t="shared" si="1101"/>
        <v>160000</v>
      </c>
      <c r="AD4338" s="19">
        <f t="shared" si="1104"/>
        <v>160000</v>
      </c>
      <c r="AE4338" s="21">
        <f t="shared" si="1100"/>
        <v>0</v>
      </c>
      <c r="AF4338" s="20">
        <f t="shared" si="1105"/>
        <v>48206.400000000001</v>
      </c>
      <c r="AG4338" s="20">
        <f t="shared" si="1106"/>
        <v>282500</v>
      </c>
      <c r="AH4338" s="20">
        <f t="shared" si="1107"/>
        <v>160000</v>
      </c>
      <c r="AI4338" s="20"/>
      <c r="AJ4338" s="20"/>
      <c r="AK4338" s="20">
        <f t="shared" si="1102"/>
        <v>442500</v>
      </c>
      <c r="AL4338" s="171"/>
    </row>
    <row r="4339" spans="1:38" ht="15.75" customHeight="1" x14ac:dyDescent="0.25">
      <c r="A4339" s="3">
        <v>2389</v>
      </c>
      <c r="B4339" s="14">
        <f t="shared" si="1097"/>
        <v>2</v>
      </c>
      <c r="C4339" s="9">
        <f>IF(A4339=A4338,C4338,"")</f>
        <v>45625</v>
      </c>
      <c r="D4339" s="3" t="str">
        <f>IF(A4339=A4338,D4338,"")</f>
        <v>Integral Agropecuaria</v>
      </c>
      <c r="E4339" s="14" t="str">
        <f t="shared" si="1095"/>
        <v>2389Integral Agropecuaria2</v>
      </c>
      <c r="J4339" s="14" t="str">
        <f t="shared" si="1103"/>
        <v xml:space="preserve">Service completo. Cambio de aceite y filtros. Control general del vehiculo. Cambiar precap de direccion. </v>
      </c>
      <c r="L4339" s="3">
        <v>1</v>
      </c>
      <c r="M4339" s="10" t="s">
        <v>222</v>
      </c>
      <c r="N4339" s="3" t="s">
        <v>771</v>
      </c>
      <c r="S4339" s="8"/>
      <c r="T4339" s="11">
        <v>7.5</v>
      </c>
      <c r="U4339" s="158">
        <v>15702.48</v>
      </c>
      <c r="V4339" s="158">
        <v>3297.52</v>
      </c>
      <c r="W4339" s="76">
        <v>19000</v>
      </c>
      <c r="X4339" s="16">
        <f t="shared" si="1096"/>
        <v>142500</v>
      </c>
      <c r="AC4339" s="18">
        <f t="shared" si="1101"/>
        <v>0</v>
      </c>
      <c r="AD4339" s="19">
        <f t="shared" si="1104"/>
        <v>160000</v>
      </c>
      <c r="AE4339" s="21">
        <f t="shared" si="1100"/>
        <v>0</v>
      </c>
      <c r="AF4339" s="20">
        <f t="shared" si="1105"/>
        <v>0</v>
      </c>
      <c r="AG4339" s="20">
        <f t="shared" si="1106"/>
        <v>0</v>
      </c>
      <c r="AH4339" s="20">
        <f t="shared" si="1107"/>
        <v>0</v>
      </c>
      <c r="AI4339" s="20"/>
      <c r="AJ4339" s="20"/>
      <c r="AK4339" s="20">
        <f t="shared" si="1102"/>
        <v>0</v>
      </c>
      <c r="AL4339" s="171"/>
    </row>
    <row r="4340" spans="1:38" ht="15.75" customHeight="1" x14ac:dyDescent="0.25">
      <c r="A4340" s="3">
        <v>2389</v>
      </c>
      <c r="B4340" s="14">
        <f t="shared" si="1097"/>
        <v>3</v>
      </c>
      <c r="C4340" s="9">
        <f>IF(A4340=A4339,C4339,"")</f>
        <v>45625</v>
      </c>
      <c r="D4340" s="3" t="str">
        <f>IF(A4340=A4339,D4339,"")</f>
        <v>Integral Agropecuaria</v>
      </c>
      <c r="E4340" s="14" t="str">
        <f t="shared" si="1095"/>
        <v>2389Integral Agropecuaria3</v>
      </c>
      <c r="J4340" s="14" t="str">
        <f t="shared" si="1103"/>
        <v xml:space="preserve">Service completo. Cambio de aceite y filtros. Control general del vehiculo. Cambiar precap de direccion.  </v>
      </c>
      <c r="L4340" s="3">
        <v>1</v>
      </c>
      <c r="M4340" s="10" t="s">
        <v>2362</v>
      </c>
      <c r="N4340" s="3" t="s">
        <v>2484</v>
      </c>
      <c r="O4340" s="158">
        <v>39840</v>
      </c>
      <c r="P4340" s="158">
        <v>8366.4</v>
      </c>
      <c r="Q4340" s="7">
        <v>48206.400000000001</v>
      </c>
      <c r="S4340" s="8"/>
      <c r="T4340" s="11">
        <v>1</v>
      </c>
      <c r="U4340" s="158">
        <v>47933.89</v>
      </c>
      <c r="V4340" s="158">
        <v>10066.11</v>
      </c>
      <c r="W4340" s="76">
        <v>58000</v>
      </c>
      <c r="X4340" s="16">
        <f t="shared" si="1096"/>
        <v>58000</v>
      </c>
      <c r="AC4340" s="18">
        <f t="shared" si="1101"/>
        <v>0</v>
      </c>
      <c r="AD4340" s="19">
        <f t="shared" si="1104"/>
        <v>160000</v>
      </c>
      <c r="AE4340" s="21">
        <f t="shared" si="1100"/>
        <v>48206.400000000001</v>
      </c>
      <c r="AF4340" s="20">
        <f t="shared" si="1105"/>
        <v>0</v>
      </c>
      <c r="AG4340" s="20">
        <f t="shared" si="1106"/>
        <v>0</v>
      </c>
      <c r="AH4340" s="20">
        <f t="shared" si="1107"/>
        <v>0</v>
      </c>
      <c r="AI4340" s="20"/>
      <c r="AJ4340" s="20"/>
      <c r="AK4340" s="20">
        <f t="shared" si="1102"/>
        <v>0</v>
      </c>
      <c r="AL4340" s="171"/>
    </row>
    <row r="4341" spans="1:38" ht="15.75" customHeight="1" x14ac:dyDescent="0.25">
      <c r="A4341" s="3">
        <v>2390</v>
      </c>
      <c r="B4341" s="14">
        <f t="shared" si="1097"/>
        <v>1</v>
      </c>
      <c r="C4341" s="9">
        <v>45628</v>
      </c>
      <c r="D4341" s="3" t="s">
        <v>4735</v>
      </c>
      <c r="E4341" s="14" t="str">
        <f t="shared" si="1095"/>
        <v>2390Giovanini Laura1</v>
      </c>
      <c r="F4341" s="119" t="s">
        <v>4736</v>
      </c>
      <c r="G4341" s="119" t="s">
        <v>2215</v>
      </c>
      <c r="H4341" s="119">
        <v>113802</v>
      </c>
      <c r="I4341" s="10" t="s">
        <v>4739</v>
      </c>
      <c r="J4341" s="14" t="str">
        <f t="shared" si="1103"/>
        <v>Service completo. Cambio de aceite y filtros. Control general del vehiculo. Cambiar extremo de direccion lado izquierdo. Cambiar rotula de parrilla derecha. Cambiar garganta de termostato. Agregar liquido refrigerante. Purgado del circuito de refrigeracion. Cambiar escobillas limpia parabrisas. Lavado motor.</v>
      </c>
      <c r="K4341" s="3" t="s">
        <v>4520</v>
      </c>
      <c r="L4341" s="3">
        <v>1</v>
      </c>
      <c r="M4341" s="10" t="s">
        <v>918</v>
      </c>
      <c r="N4341" s="3" t="s">
        <v>771</v>
      </c>
      <c r="S4341" s="8"/>
      <c r="T4341" s="11">
        <v>1</v>
      </c>
      <c r="U4341" s="158">
        <v>31404.959999999999</v>
      </c>
      <c r="V4341" s="158">
        <v>6595.04</v>
      </c>
      <c r="W4341" s="76">
        <v>38000</v>
      </c>
      <c r="X4341" s="16">
        <f t="shared" si="1096"/>
        <v>38000</v>
      </c>
      <c r="Y4341" s="3">
        <v>1</v>
      </c>
      <c r="AB4341" s="4">
        <v>235000</v>
      </c>
      <c r="AC4341" s="18">
        <f t="shared" si="1101"/>
        <v>235000</v>
      </c>
      <c r="AD4341" s="19">
        <f t="shared" si="1104"/>
        <v>235000</v>
      </c>
      <c r="AE4341" s="21">
        <f t="shared" si="1100"/>
        <v>0</v>
      </c>
      <c r="AF4341" s="20">
        <f t="shared" si="1105"/>
        <v>63000</v>
      </c>
      <c r="AG4341" s="20">
        <f t="shared" si="1106"/>
        <v>253840</v>
      </c>
      <c r="AH4341" s="20">
        <f t="shared" si="1107"/>
        <v>235000</v>
      </c>
      <c r="AI4341" s="20"/>
      <c r="AJ4341" s="20"/>
      <c r="AK4341" s="20">
        <f t="shared" si="1102"/>
        <v>488840</v>
      </c>
      <c r="AL4341" s="171"/>
    </row>
    <row r="4342" spans="1:38" ht="15.75" customHeight="1" x14ac:dyDescent="0.25">
      <c r="A4342" s="3">
        <v>2390</v>
      </c>
      <c r="B4342" s="14">
        <f t="shared" si="1097"/>
        <v>2</v>
      </c>
      <c r="C4342" s="9">
        <f>IF(A4342=A4341,C4341,"")</f>
        <v>45628</v>
      </c>
      <c r="D4342" s="3" t="str">
        <f>IF(A4342=A4341,D4341,"")</f>
        <v>Giovanini Laura</v>
      </c>
      <c r="E4342" s="14" t="str">
        <f t="shared" si="1095"/>
        <v>2390Giovanini Laura2</v>
      </c>
      <c r="J4342" s="14" t="str">
        <f t="shared" si="1103"/>
        <v xml:space="preserve">Service completo. Cambio de aceite y filtros. Control general del vehiculo. Cambiar extremo de direccion lado izquierdo. Cambiar rotula de parrilla derecha. Cambiar garganta de termostato. Agregar liquido refrigerante. Purgado del circuito de refrigeracion. Cambiar escobillas limpia parabrisas. Lavado motor. </v>
      </c>
      <c r="L4342" s="3">
        <v>1</v>
      </c>
      <c r="M4342" s="10" t="s">
        <v>728</v>
      </c>
      <c r="N4342" s="3" t="s">
        <v>771</v>
      </c>
      <c r="S4342" s="8"/>
      <c r="T4342" s="11">
        <v>4</v>
      </c>
      <c r="U4342" s="158">
        <v>12148.76</v>
      </c>
      <c r="V4342" s="158">
        <v>2551.2399999999998</v>
      </c>
      <c r="W4342" s="76">
        <v>14700</v>
      </c>
      <c r="X4342" s="16">
        <f t="shared" si="1096"/>
        <v>58800</v>
      </c>
      <c r="AC4342" s="18">
        <f t="shared" si="1101"/>
        <v>0</v>
      </c>
      <c r="AD4342" s="19">
        <f t="shared" si="1104"/>
        <v>235000</v>
      </c>
      <c r="AE4342" s="21">
        <f t="shared" si="1100"/>
        <v>0</v>
      </c>
      <c r="AF4342" s="20">
        <f t="shared" si="1105"/>
        <v>0</v>
      </c>
      <c r="AG4342" s="20">
        <f t="shared" si="1106"/>
        <v>0</v>
      </c>
      <c r="AH4342" s="20">
        <f t="shared" si="1107"/>
        <v>0</v>
      </c>
      <c r="AI4342" s="20"/>
      <c r="AJ4342" s="20"/>
      <c r="AK4342" s="20">
        <f t="shared" si="1102"/>
        <v>0</v>
      </c>
      <c r="AL4342" s="171"/>
    </row>
    <row r="4343" spans="1:38" ht="15.75" customHeight="1" x14ac:dyDescent="0.25">
      <c r="A4343" s="3">
        <v>2390</v>
      </c>
      <c r="B4343" s="14">
        <f t="shared" si="1097"/>
        <v>3</v>
      </c>
      <c r="C4343" s="9">
        <f>IF(A4343=A4342,C4342,"")</f>
        <v>45628</v>
      </c>
      <c r="D4343" s="3" t="str">
        <f>IF(A4343=A4342,D4342,"")</f>
        <v>Giovanini Laura</v>
      </c>
      <c r="E4343" s="14" t="str">
        <f t="shared" si="1095"/>
        <v>2390Giovanini Laura3</v>
      </c>
      <c r="J4343" s="14" t="str">
        <f t="shared" si="1103"/>
        <v xml:space="preserve">Service completo. Cambio de aceite y filtros. Control general del vehiculo. Cambiar extremo de direccion lado izquierdo. Cambiar rotula de parrilla derecha. Cambiar garganta de termostato. Agregar liquido refrigerante. Purgado del circuito de refrigeracion. Cambiar escobillas limpia parabrisas. Lavado motor.  </v>
      </c>
      <c r="L4343" s="3">
        <v>1</v>
      </c>
      <c r="M4343" s="10" t="s">
        <v>4737</v>
      </c>
      <c r="N4343" s="3" t="s">
        <v>2484</v>
      </c>
      <c r="O4343" s="158">
        <v>14462.81</v>
      </c>
      <c r="P4343" s="158">
        <v>3037.19</v>
      </c>
      <c r="Q4343" s="7">
        <v>17500</v>
      </c>
      <c r="S4343" s="8"/>
      <c r="T4343" s="11">
        <v>1</v>
      </c>
      <c r="U4343" s="158">
        <v>19008.27</v>
      </c>
      <c r="V4343" s="158">
        <v>3991.73</v>
      </c>
      <c r="W4343" s="76">
        <v>23000</v>
      </c>
      <c r="X4343" s="16">
        <f t="shared" si="1096"/>
        <v>23000</v>
      </c>
      <c r="AC4343" s="18">
        <f t="shared" si="1101"/>
        <v>0</v>
      </c>
      <c r="AD4343" s="19">
        <f t="shared" si="1104"/>
        <v>235000</v>
      </c>
      <c r="AE4343" s="21">
        <f t="shared" si="1100"/>
        <v>17500</v>
      </c>
      <c r="AF4343" s="20">
        <f t="shared" si="1105"/>
        <v>0</v>
      </c>
      <c r="AG4343" s="20">
        <f t="shared" si="1106"/>
        <v>0</v>
      </c>
      <c r="AH4343" s="20">
        <f t="shared" si="1107"/>
        <v>0</v>
      </c>
      <c r="AI4343" s="20"/>
      <c r="AJ4343" s="20"/>
      <c r="AK4343" s="20">
        <f t="shared" si="1102"/>
        <v>0</v>
      </c>
      <c r="AL4343" s="171"/>
    </row>
    <row r="4344" spans="1:38" ht="15.75" customHeight="1" x14ac:dyDescent="0.25">
      <c r="A4344" s="3">
        <v>2390</v>
      </c>
      <c r="B4344" s="14">
        <f t="shared" si="1097"/>
        <v>4</v>
      </c>
      <c r="C4344" s="9">
        <f>IF(A4344=A4343,C4343,"")</f>
        <v>45628</v>
      </c>
      <c r="D4344" s="3" t="str">
        <f>IF(A4344=A4343,D4343,"")</f>
        <v>Giovanini Laura</v>
      </c>
      <c r="E4344" s="14" t="str">
        <f t="shared" si="1095"/>
        <v>2390Giovanini Laura4</v>
      </c>
      <c r="J4344" s="14" t="str">
        <f t="shared" si="1103"/>
        <v xml:space="preserve">Service completo. Cambio de aceite y filtros. Control general del vehiculo. Cambiar extremo de direccion lado izquierdo. Cambiar rotula de parrilla derecha. Cambiar garganta de termostato. Agregar liquido refrigerante. Purgado del circuito de refrigeracion. Cambiar escobillas limpia parabrisas. Lavado motor.   </v>
      </c>
      <c r="L4344" s="3">
        <v>1</v>
      </c>
      <c r="M4344" s="10" t="s">
        <v>2363</v>
      </c>
      <c r="N4344" s="3" t="s">
        <v>2484</v>
      </c>
      <c r="O4344" s="158">
        <v>23553.72</v>
      </c>
      <c r="P4344" s="158">
        <v>4946.29</v>
      </c>
      <c r="Q4344" s="7">
        <v>28500</v>
      </c>
      <c r="S4344" s="8"/>
      <c r="T4344" s="11">
        <v>1</v>
      </c>
      <c r="U4344" s="158">
        <v>29752.07</v>
      </c>
      <c r="V4344" s="158">
        <v>6247.93</v>
      </c>
      <c r="W4344" s="76">
        <v>36000</v>
      </c>
      <c r="X4344" s="16">
        <f t="shared" si="1096"/>
        <v>36000</v>
      </c>
      <c r="AC4344" s="18">
        <f t="shared" si="1101"/>
        <v>0</v>
      </c>
      <c r="AD4344" s="19">
        <f t="shared" si="1104"/>
        <v>235000</v>
      </c>
      <c r="AE4344" s="21">
        <f t="shared" si="1100"/>
        <v>28500</v>
      </c>
      <c r="AF4344" s="20">
        <f t="shared" si="1105"/>
        <v>0</v>
      </c>
      <c r="AG4344" s="20">
        <f t="shared" si="1106"/>
        <v>0</v>
      </c>
      <c r="AH4344" s="20">
        <f t="shared" si="1107"/>
        <v>0</v>
      </c>
      <c r="AI4344" s="20"/>
      <c r="AJ4344" s="20"/>
      <c r="AK4344" s="20">
        <f t="shared" si="1102"/>
        <v>0</v>
      </c>
      <c r="AL4344" s="171"/>
    </row>
    <row r="4345" spans="1:38" ht="15.75" customHeight="1" x14ac:dyDescent="0.25">
      <c r="A4345" s="3">
        <v>2390</v>
      </c>
      <c r="B4345" s="14">
        <f t="shared" si="1097"/>
        <v>5</v>
      </c>
      <c r="C4345" s="9">
        <f>IF(A4345=A4344,C4344,"")</f>
        <v>45628</v>
      </c>
      <c r="D4345" s="3" t="str">
        <f>IF(A4345=A4344,D4344,"")</f>
        <v>Giovanini Laura</v>
      </c>
      <c r="E4345" s="14" t="str">
        <f t="shared" si="1095"/>
        <v>2390Giovanini Laura5</v>
      </c>
      <c r="J4345" s="14" t="str">
        <f t="shared" si="1103"/>
        <v xml:space="preserve">Service completo. Cambio de aceite y filtros. Control general del vehiculo. Cambiar extremo de direccion lado izquierdo. Cambiar rotula de parrilla derecha. Cambiar garganta de termostato. Agregar liquido refrigerante. Purgado del circuito de refrigeracion. Cambiar escobillas limpia parabrisas. Lavado motor.    </v>
      </c>
      <c r="L4345" s="3">
        <v>1</v>
      </c>
      <c r="M4345" s="10" t="s">
        <v>2371</v>
      </c>
      <c r="N4345" s="3" t="s">
        <v>4467</v>
      </c>
      <c r="O4345" s="158">
        <v>14049.59</v>
      </c>
      <c r="P4345" s="158">
        <v>2950.41</v>
      </c>
      <c r="Q4345" s="7">
        <v>17000</v>
      </c>
      <c r="S4345" s="8"/>
      <c r="T4345" s="11">
        <v>1</v>
      </c>
      <c r="U4345" s="158">
        <v>19008.27</v>
      </c>
      <c r="V4345" s="158">
        <v>3991.73</v>
      </c>
      <c r="W4345" s="76">
        <v>23000</v>
      </c>
      <c r="X4345" s="16">
        <f t="shared" si="1096"/>
        <v>23000</v>
      </c>
      <c r="AC4345" s="18">
        <f t="shared" si="1101"/>
        <v>0</v>
      </c>
      <c r="AD4345" s="19">
        <f t="shared" si="1104"/>
        <v>235000</v>
      </c>
      <c r="AE4345" s="21">
        <f t="shared" si="1100"/>
        <v>17000</v>
      </c>
      <c r="AF4345" s="20">
        <f t="shared" si="1105"/>
        <v>0</v>
      </c>
      <c r="AG4345" s="20">
        <f t="shared" si="1106"/>
        <v>0</v>
      </c>
      <c r="AH4345" s="20">
        <f t="shared" si="1107"/>
        <v>0</v>
      </c>
      <c r="AI4345" s="20"/>
      <c r="AJ4345" s="20"/>
      <c r="AK4345" s="20">
        <f t="shared" si="1102"/>
        <v>0</v>
      </c>
      <c r="AL4345" s="171"/>
    </row>
    <row r="4346" spans="1:38" ht="15.75" customHeight="1" x14ac:dyDescent="0.25">
      <c r="A4346" s="3">
        <v>2390</v>
      </c>
      <c r="B4346" s="14">
        <f t="shared" si="1097"/>
        <v>6</v>
      </c>
      <c r="C4346" s="9">
        <v>45628</v>
      </c>
      <c r="D4346" s="3" t="s">
        <v>4735</v>
      </c>
      <c r="E4346" s="14" t="str">
        <f t="shared" si="1095"/>
        <v>2390Giovanini Laura6</v>
      </c>
      <c r="J4346" s="14" t="str">
        <f t="shared" si="1103"/>
        <v xml:space="preserve">Service completo. Cambio de aceite y filtros. Control general del vehiculo. Cambiar extremo de direccion lado izquierdo. Cambiar rotula de parrilla derecha. Cambiar garganta de termostato. Agregar liquido refrigerante. Purgado del circuito de refrigeracion. Cambiar escobillas limpia parabrisas. Lavado motor.     </v>
      </c>
      <c r="L4346" s="3">
        <v>1</v>
      </c>
      <c r="M4346" s="10" t="s">
        <v>4738</v>
      </c>
      <c r="N4346" s="3" t="s">
        <v>734</v>
      </c>
      <c r="S4346" s="8"/>
      <c r="T4346" s="11">
        <v>1</v>
      </c>
      <c r="W4346" s="76">
        <v>20000</v>
      </c>
      <c r="X4346" s="16">
        <f t="shared" si="1096"/>
        <v>20000</v>
      </c>
      <c r="AC4346" s="18">
        <f t="shared" si="1101"/>
        <v>0</v>
      </c>
      <c r="AD4346" s="19">
        <f t="shared" si="1104"/>
        <v>235000</v>
      </c>
      <c r="AE4346" s="21">
        <f t="shared" si="1100"/>
        <v>0</v>
      </c>
      <c r="AF4346" s="20">
        <f t="shared" si="1105"/>
        <v>0</v>
      </c>
      <c r="AG4346" s="20">
        <f t="shared" si="1106"/>
        <v>0</v>
      </c>
      <c r="AH4346" s="20">
        <f t="shared" si="1107"/>
        <v>0</v>
      </c>
      <c r="AI4346" s="20"/>
      <c r="AJ4346" s="20"/>
      <c r="AK4346" s="20">
        <f t="shared" si="1102"/>
        <v>0</v>
      </c>
      <c r="AL4346" s="171"/>
    </row>
    <row r="4347" spans="1:38" ht="15.75" customHeight="1" x14ac:dyDescent="0.25">
      <c r="A4347" s="3">
        <v>2390</v>
      </c>
      <c r="B4347" s="14">
        <f t="shared" si="1097"/>
        <v>7</v>
      </c>
      <c r="C4347" s="9">
        <f>IF(A4347=A4346,C4346,"")</f>
        <v>45628</v>
      </c>
      <c r="D4347" s="3" t="str">
        <f>IF(A4347=A4346,D4346,"")</f>
        <v>Giovanini Laura</v>
      </c>
      <c r="E4347" s="14" t="str">
        <f t="shared" si="1095"/>
        <v>2390Giovanini Laura7</v>
      </c>
      <c r="J4347" s="14" t="str">
        <f t="shared" si="1103"/>
        <v xml:space="preserve">Service completo. Cambio de aceite y filtros. Control general del vehiculo. Cambiar extremo de direccion lado izquierdo. Cambiar rotula de parrilla derecha. Cambiar garganta de termostato. Agregar liquido refrigerante. Purgado del circuito de refrigeracion. Cambiar escobillas limpia parabrisas. Lavado motor.      </v>
      </c>
      <c r="L4347" s="3">
        <v>1</v>
      </c>
      <c r="M4347" s="10" t="s">
        <v>1970</v>
      </c>
      <c r="N4347" s="3" t="s">
        <v>771</v>
      </c>
      <c r="S4347" s="8"/>
      <c r="T4347" s="11">
        <v>1</v>
      </c>
      <c r="U4347" s="158">
        <v>15702.48</v>
      </c>
      <c r="V4347" s="158">
        <v>3297.52</v>
      </c>
      <c r="W4347" s="76">
        <v>19000</v>
      </c>
      <c r="X4347" s="16">
        <f t="shared" si="1096"/>
        <v>19000</v>
      </c>
      <c r="AC4347" s="18">
        <f t="shared" si="1101"/>
        <v>0</v>
      </c>
      <c r="AD4347" s="19">
        <f t="shared" si="1104"/>
        <v>235000</v>
      </c>
      <c r="AE4347" s="21">
        <f t="shared" si="1100"/>
        <v>0</v>
      </c>
      <c r="AF4347" s="20">
        <f t="shared" si="1105"/>
        <v>0</v>
      </c>
      <c r="AG4347" s="20">
        <f t="shared" si="1106"/>
        <v>0</v>
      </c>
      <c r="AH4347" s="20">
        <f t="shared" si="1107"/>
        <v>0</v>
      </c>
      <c r="AI4347" s="20"/>
      <c r="AJ4347" s="20"/>
      <c r="AK4347" s="20">
        <f t="shared" si="1102"/>
        <v>0</v>
      </c>
      <c r="AL4347" s="171"/>
    </row>
    <row r="4348" spans="1:38" ht="15.75" customHeight="1" x14ac:dyDescent="0.25">
      <c r="A4348" s="3">
        <v>2390</v>
      </c>
      <c r="B4348" s="14">
        <f t="shared" si="1097"/>
        <v>8</v>
      </c>
      <c r="C4348" s="9">
        <f>IF(A4348=A4347,C4347,"")</f>
        <v>45628</v>
      </c>
      <c r="D4348" s="3" t="str">
        <f>IF(A4348=A4347,D4347,"")</f>
        <v>Giovanini Laura</v>
      </c>
      <c r="E4348" s="14" t="str">
        <f t="shared" si="1095"/>
        <v>2390Giovanini Laura8</v>
      </c>
      <c r="J4348" s="14" t="str">
        <f t="shared" si="1103"/>
        <v xml:space="preserve">Service completo. Cambio de aceite y filtros. Control general del vehiculo. Cambiar extremo de direccion lado izquierdo. Cambiar rotula de parrilla derecha. Cambiar garganta de termostato. Agregar liquido refrigerante. Purgado del circuito de refrigeracion. Cambiar escobillas limpia parabrisas. Lavado motor.       </v>
      </c>
      <c r="L4348" s="3">
        <v>1</v>
      </c>
      <c r="M4348" s="10" t="s">
        <v>1431</v>
      </c>
      <c r="N4348" s="3" t="s">
        <v>771</v>
      </c>
      <c r="S4348" s="8"/>
      <c r="T4348" s="11">
        <v>0.3</v>
      </c>
      <c r="U4348" s="158">
        <v>5619.84</v>
      </c>
      <c r="V4348" s="158">
        <v>1180.1600000000001</v>
      </c>
      <c r="W4348" s="76">
        <v>6800</v>
      </c>
      <c r="X4348" s="16">
        <f t="shared" si="1096"/>
        <v>2040</v>
      </c>
      <c r="AC4348" s="18">
        <f t="shared" si="1101"/>
        <v>0</v>
      </c>
      <c r="AD4348" s="19">
        <f t="shared" si="1104"/>
        <v>235000</v>
      </c>
      <c r="AE4348" s="21">
        <f t="shared" si="1100"/>
        <v>0</v>
      </c>
      <c r="AF4348" s="20">
        <f t="shared" si="1105"/>
        <v>0</v>
      </c>
      <c r="AG4348" s="20">
        <f t="shared" si="1106"/>
        <v>0</v>
      </c>
      <c r="AH4348" s="20">
        <f t="shared" si="1107"/>
        <v>0</v>
      </c>
      <c r="AI4348" s="20"/>
      <c r="AJ4348" s="20"/>
      <c r="AK4348" s="20">
        <f t="shared" si="1102"/>
        <v>0</v>
      </c>
      <c r="AL4348" s="171"/>
    </row>
    <row r="4349" spans="1:38" ht="15.75" customHeight="1" x14ac:dyDescent="0.25">
      <c r="A4349" s="3">
        <v>2390</v>
      </c>
      <c r="B4349" s="14">
        <f t="shared" si="1097"/>
        <v>9</v>
      </c>
      <c r="C4349" s="9">
        <v>45628</v>
      </c>
      <c r="D4349" s="3" t="s">
        <v>4735</v>
      </c>
      <c r="E4349" s="14" t="str">
        <f t="shared" si="1095"/>
        <v>2390Giovanini Laura9</v>
      </c>
      <c r="J4349" s="14" t="str">
        <f t="shared" si="1103"/>
        <v xml:space="preserve">Service completo. Cambio de aceite y filtros. Control general del vehiculo. Cambiar extremo de direccion lado izquierdo. Cambiar rotula de parrilla derecha. Cambiar garganta de termostato. Agregar liquido refrigerante. Purgado del circuito de refrigeracion. Cambiar escobillas limpia parabrisas. Lavado motor.        </v>
      </c>
      <c r="L4349" s="3">
        <v>1</v>
      </c>
      <c r="M4349" s="10" t="s">
        <v>2222</v>
      </c>
      <c r="N4349" s="3" t="s">
        <v>771</v>
      </c>
      <c r="S4349" s="8"/>
      <c r="T4349" s="11">
        <v>4</v>
      </c>
      <c r="W4349" s="76">
        <v>8500</v>
      </c>
      <c r="X4349" s="16">
        <f t="shared" si="1096"/>
        <v>34000</v>
      </c>
      <c r="AC4349" s="18">
        <f t="shared" si="1101"/>
        <v>0</v>
      </c>
      <c r="AD4349" s="19">
        <f t="shared" si="1104"/>
        <v>235000</v>
      </c>
      <c r="AE4349" s="21">
        <f t="shared" si="1100"/>
        <v>0</v>
      </c>
      <c r="AF4349" s="20">
        <f t="shared" si="1105"/>
        <v>0</v>
      </c>
      <c r="AG4349" s="20">
        <f t="shared" si="1106"/>
        <v>0</v>
      </c>
      <c r="AH4349" s="20">
        <f t="shared" si="1107"/>
        <v>0</v>
      </c>
      <c r="AI4349" s="20"/>
      <c r="AJ4349" s="20"/>
      <c r="AK4349" s="20">
        <f t="shared" si="1102"/>
        <v>0</v>
      </c>
      <c r="AL4349" s="171"/>
    </row>
    <row r="4350" spans="1:38" ht="15.75" customHeight="1" x14ac:dyDescent="0.25">
      <c r="A4350" s="3">
        <v>2391</v>
      </c>
      <c r="B4350" s="14">
        <f t="shared" si="1097"/>
        <v>1</v>
      </c>
      <c r="C4350" s="9">
        <v>45628</v>
      </c>
      <c r="D4350" s="3" t="s">
        <v>116</v>
      </c>
      <c r="E4350" s="14" t="str">
        <f t="shared" ref="E4350:E4413" si="1108">CONCATENATE(A4350,D4350,B4350)</f>
        <v>2391Transporte Palloni1</v>
      </c>
      <c r="F4350" s="119" t="s">
        <v>936</v>
      </c>
      <c r="G4350" s="119" t="s">
        <v>1300</v>
      </c>
      <c r="H4350" s="119">
        <v>356760</v>
      </c>
      <c r="I4350" s="10" t="s">
        <v>4032</v>
      </c>
      <c r="J4350" s="14" t="str">
        <f t="shared" si="1103"/>
        <v>Desarmar distribucion completa. Cambiar kit, bomba de agua, correa poly-v y liquido refrigerante. Purgado del circuito de refrigeracion. Puesta a punto. Armado total.</v>
      </c>
      <c r="K4350" s="3" t="s">
        <v>2390</v>
      </c>
      <c r="S4350" s="8"/>
      <c r="W4350" s="76"/>
      <c r="X4350" s="16">
        <f t="shared" si="1096"/>
        <v>0</v>
      </c>
      <c r="AC4350" s="18">
        <f t="shared" si="1101"/>
        <v>0</v>
      </c>
      <c r="AD4350" s="19">
        <f t="shared" si="1104"/>
        <v>0</v>
      </c>
      <c r="AE4350" s="21">
        <f t="shared" si="1100"/>
        <v>0</v>
      </c>
      <c r="AF4350" s="20">
        <f t="shared" si="1105"/>
        <v>0</v>
      </c>
      <c r="AG4350" s="20">
        <f t="shared" si="1106"/>
        <v>0</v>
      </c>
      <c r="AH4350" s="20">
        <f t="shared" si="1107"/>
        <v>0</v>
      </c>
      <c r="AI4350" s="20"/>
      <c r="AJ4350" s="20"/>
      <c r="AK4350" s="20">
        <f t="shared" si="1102"/>
        <v>0</v>
      </c>
      <c r="AL4350" s="171"/>
    </row>
    <row r="4351" spans="1:38" ht="15.75" customHeight="1" x14ac:dyDescent="0.25">
      <c r="A4351" s="3">
        <v>2391</v>
      </c>
      <c r="B4351" s="14">
        <f t="shared" si="1097"/>
        <v>2</v>
      </c>
      <c r="C4351" s="9">
        <f>IF(A4351=A4350,C4350,"")</f>
        <v>45628</v>
      </c>
      <c r="D4351" s="3" t="str">
        <f>IF(A4351=A4350,D4350,"")</f>
        <v>Transporte Palloni</v>
      </c>
      <c r="E4351" s="14" t="str">
        <f t="shared" si="1108"/>
        <v>2391Transporte Palloni2</v>
      </c>
      <c r="J4351" s="14" t="str">
        <f t="shared" si="1103"/>
        <v xml:space="preserve">Desarmar distribucion completa. Cambiar kit, bomba de agua, correa poly-v y liquido refrigerante. Purgado del circuito de refrigeracion. Puesta a punto. Armado total. </v>
      </c>
      <c r="S4351" s="8"/>
      <c r="W4351" s="76"/>
      <c r="X4351" s="16">
        <f t="shared" ref="X4351:X4414" si="1109">W4351*T4351</f>
        <v>0</v>
      </c>
      <c r="AC4351" s="18">
        <f t="shared" si="1101"/>
        <v>0</v>
      </c>
      <c r="AD4351" s="19">
        <f t="shared" si="1104"/>
        <v>0</v>
      </c>
      <c r="AE4351" s="21">
        <f t="shared" si="1100"/>
        <v>0</v>
      </c>
      <c r="AF4351" s="20">
        <f t="shared" si="1105"/>
        <v>0</v>
      </c>
      <c r="AG4351" s="20">
        <f t="shared" si="1106"/>
        <v>0</v>
      </c>
      <c r="AH4351" s="20">
        <f t="shared" si="1107"/>
        <v>0</v>
      </c>
      <c r="AI4351" s="20"/>
      <c r="AJ4351" s="20"/>
      <c r="AK4351" s="20">
        <f t="shared" si="1102"/>
        <v>0</v>
      </c>
      <c r="AL4351" s="171"/>
    </row>
    <row r="4352" spans="1:38" ht="15.75" customHeight="1" x14ac:dyDescent="0.25">
      <c r="A4352" s="3">
        <v>2392</v>
      </c>
      <c r="B4352" s="14">
        <f t="shared" si="1097"/>
        <v>1</v>
      </c>
      <c r="C4352" s="9">
        <v>45628</v>
      </c>
      <c r="D4352" s="3" t="s">
        <v>2250</v>
      </c>
      <c r="E4352" s="14" t="str">
        <f t="shared" si="1108"/>
        <v>2392Altamirano Alicia1</v>
      </c>
      <c r="F4352" s="119" t="s">
        <v>2251</v>
      </c>
      <c r="G4352" s="119" t="s">
        <v>1547</v>
      </c>
      <c r="H4352" s="119">
        <v>95398</v>
      </c>
      <c r="I4352" s="10" t="s">
        <v>2566</v>
      </c>
      <c r="J4352" s="14" t="str">
        <f t="shared" si="1103"/>
        <v xml:space="preserve">Service completo. Cambio de aceite y filtros. Control general del vehiculo. </v>
      </c>
      <c r="K4352" s="3" t="s">
        <v>1539</v>
      </c>
      <c r="L4352" s="3">
        <v>1</v>
      </c>
      <c r="M4352" s="10" t="s">
        <v>918</v>
      </c>
      <c r="N4352" s="3" t="s">
        <v>771</v>
      </c>
      <c r="S4352" s="8"/>
      <c r="T4352" s="11">
        <v>1</v>
      </c>
      <c r="U4352" s="158">
        <v>68595.05</v>
      </c>
      <c r="V4352" s="158">
        <v>14404.95</v>
      </c>
      <c r="W4352" s="76">
        <v>83000</v>
      </c>
      <c r="X4352" s="16">
        <f t="shared" si="1109"/>
        <v>83000</v>
      </c>
      <c r="Y4352" s="3">
        <v>1</v>
      </c>
      <c r="Z4352" s="114">
        <v>82644.63</v>
      </c>
      <c r="AA4352" s="114">
        <v>17355.37</v>
      </c>
      <c r="AB4352" s="4">
        <v>100000</v>
      </c>
      <c r="AC4352" s="18">
        <f t="shared" si="1101"/>
        <v>100000</v>
      </c>
      <c r="AD4352" s="19">
        <f t="shared" si="1104"/>
        <v>100000</v>
      </c>
      <c r="AE4352" s="21">
        <f t="shared" si="1100"/>
        <v>0</v>
      </c>
      <c r="AF4352" s="20">
        <f t="shared" si="1105"/>
        <v>0</v>
      </c>
      <c r="AG4352" s="20">
        <f t="shared" si="1106"/>
        <v>149150</v>
      </c>
      <c r="AH4352" s="20">
        <f t="shared" si="1107"/>
        <v>100000</v>
      </c>
      <c r="AI4352" s="20"/>
      <c r="AJ4352" s="20"/>
      <c r="AK4352" s="20">
        <f t="shared" si="1102"/>
        <v>249150</v>
      </c>
      <c r="AL4352" s="171"/>
    </row>
    <row r="4353" spans="1:38" ht="15.75" customHeight="1" x14ac:dyDescent="0.25">
      <c r="A4353" s="3">
        <v>2392</v>
      </c>
      <c r="B4353" s="14">
        <f t="shared" si="1097"/>
        <v>2</v>
      </c>
      <c r="C4353" s="9">
        <f>IF(A4353=A4352,C4352,"")</f>
        <v>45628</v>
      </c>
      <c r="D4353" s="3" t="str">
        <f>IF(A4353=A4352,D4352,"")</f>
        <v>Altamirano Alicia</v>
      </c>
      <c r="E4353" s="14" t="str">
        <f t="shared" si="1108"/>
        <v>2392Altamirano Alicia2</v>
      </c>
      <c r="J4353" s="14" t="str">
        <f t="shared" si="1103"/>
        <v xml:space="preserve">Service completo. Cambio de aceite y filtros. Control general del vehiculo.  </v>
      </c>
      <c r="L4353" s="3">
        <v>1</v>
      </c>
      <c r="M4353" s="10" t="s">
        <v>728</v>
      </c>
      <c r="N4353" s="3" t="s">
        <v>771</v>
      </c>
      <c r="S4353" s="8"/>
      <c r="T4353" s="11">
        <v>4.5</v>
      </c>
      <c r="U4353" s="158">
        <v>16115.71</v>
      </c>
      <c r="V4353" s="158">
        <v>3384.29</v>
      </c>
      <c r="W4353" s="76">
        <v>14700</v>
      </c>
      <c r="X4353" s="16">
        <f t="shared" si="1109"/>
        <v>66150</v>
      </c>
      <c r="AC4353" s="18">
        <f t="shared" si="1101"/>
        <v>0</v>
      </c>
      <c r="AD4353" s="19">
        <f t="shared" si="1104"/>
        <v>100000</v>
      </c>
      <c r="AE4353" s="21">
        <f t="shared" si="1100"/>
        <v>0</v>
      </c>
      <c r="AF4353" s="20">
        <f t="shared" si="1105"/>
        <v>0</v>
      </c>
      <c r="AG4353" s="20">
        <f t="shared" si="1106"/>
        <v>0</v>
      </c>
      <c r="AH4353" s="20">
        <f t="shared" si="1107"/>
        <v>0</v>
      </c>
      <c r="AI4353" s="20"/>
      <c r="AJ4353" s="20"/>
      <c r="AK4353" s="20">
        <f t="shared" si="1102"/>
        <v>0</v>
      </c>
      <c r="AL4353" s="171"/>
    </row>
    <row r="4354" spans="1:38" ht="15.75" customHeight="1" x14ac:dyDescent="0.25">
      <c r="A4354" s="3">
        <v>2393</v>
      </c>
      <c r="B4354" s="14">
        <f t="shared" si="1097"/>
        <v>1</v>
      </c>
      <c r="C4354" s="9">
        <v>45628</v>
      </c>
      <c r="D4354" s="3" t="s">
        <v>507</v>
      </c>
      <c r="E4354" s="14" t="str">
        <f t="shared" si="1108"/>
        <v>2393Moretti Renato1</v>
      </c>
      <c r="F4354" s="119" t="s">
        <v>2197</v>
      </c>
      <c r="G4354" s="119" t="s">
        <v>2198</v>
      </c>
      <c r="J4354" s="14">
        <f t="shared" si="1103"/>
        <v>0</v>
      </c>
      <c r="L4354" s="3">
        <v>1</v>
      </c>
      <c r="M4354" s="10" t="s">
        <v>4686</v>
      </c>
      <c r="N4354" s="3" t="s">
        <v>2787</v>
      </c>
      <c r="S4354" s="8"/>
      <c r="T4354" s="11">
        <v>1</v>
      </c>
      <c r="U4354" s="158">
        <v>537190.09</v>
      </c>
      <c r="V4354" s="158">
        <v>112809.91</v>
      </c>
      <c r="W4354" s="76">
        <v>650000</v>
      </c>
      <c r="X4354" s="16">
        <f t="shared" si="1109"/>
        <v>650000</v>
      </c>
      <c r="Y4354" s="3">
        <v>1</v>
      </c>
      <c r="AC4354" s="18">
        <f t="shared" si="1101"/>
        <v>0</v>
      </c>
      <c r="AD4354" s="19">
        <f t="shared" si="1104"/>
        <v>0</v>
      </c>
      <c r="AE4354" s="21">
        <f t="shared" si="1100"/>
        <v>0</v>
      </c>
      <c r="AF4354" s="20">
        <f t="shared" si="1105"/>
        <v>0</v>
      </c>
      <c r="AG4354" s="20">
        <f t="shared" si="1106"/>
        <v>805000</v>
      </c>
      <c r="AH4354" s="20">
        <f t="shared" si="1107"/>
        <v>0</v>
      </c>
      <c r="AI4354" s="20"/>
      <c r="AJ4354" s="20"/>
      <c r="AK4354" s="20">
        <f t="shared" si="1102"/>
        <v>805000</v>
      </c>
      <c r="AL4354" s="171"/>
    </row>
    <row r="4355" spans="1:38" ht="15.75" customHeight="1" x14ac:dyDescent="0.25">
      <c r="A4355" s="3">
        <v>2393</v>
      </c>
      <c r="B4355" s="14">
        <f t="shared" si="1097"/>
        <v>2</v>
      </c>
      <c r="C4355" s="9">
        <f>IF(A4355=A4354,C4354,"")</f>
        <v>45628</v>
      </c>
      <c r="D4355" s="3" t="str">
        <f>IF(A4355=A4354,D4354,"")</f>
        <v>Moretti Renato</v>
      </c>
      <c r="E4355" s="14" t="str">
        <f t="shared" si="1108"/>
        <v>2393Moretti Renato2</v>
      </c>
      <c r="J4355" s="14" t="str">
        <f t="shared" si="1103"/>
        <v xml:space="preserve">0 </v>
      </c>
      <c r="L4355" s="3">
        <v>1</v>
      </c>
      <c r="M4355" s="10" t="s">
        <v>4740</v>
      </c>
      <c r="N4355" s="3" t="s">
        <v>4741</v>
      </c>
      <c r="S4355" s="8"/>
      <c r="T4355" s="11">
        <v>1</v>
      </c>
      <c r="U4355" s="158">
        <v>128099.18</v>
      </c>
      <c r="V4355" s="158">
        <v>26900.82</v>
      </c>
      <c r="W4355" s="76">
        <v>155000</v>
      </c>
      <c r="X4355" s="16">
        <f t="shared" si="1109"/>
        <v>155000</v>
      </c>
      <c r="AC4355" s="18">
        <f t="shared" si="1101"/>
        <v>0</v>
      </c>
      <c r="AD4355" s="19">
        <f t="shared" si="1104"/>
        <v>0</v>
      </c>
      <c r="AE4355" s="21">
        <f t="shared" si="1100"/>
        <v>0</v>
      </c>
      <c r="AF4355" s="20">
        <f t="shared" si="1105"/>
        <v>0</v>
      </c>
      <c r="AG4355" s="20">
        <f t="shared" si="1106"/>
        <v>0</v>
      </c>
      <c r="AH4355" s="20">
        <f t="shared" si="1107"/>
        <v>0</v>
      </c>
      <c r="AI4355" s="20"/>
      <c r="AJ4355" s="20"/>
      <c r="AK4355" s="20">
        <f t="shared" si="1102"/>
        <v>0</v>
      </c>
      <c r="AL4355" s="171"/>
    </row>
    <row r="4356" spans="1:38" ht="15.75" customHeight="1" x14ac:dyDescent="0.25">
      <c r="A4356" s="3">
        <v>2394</v>
      </c>
      <c r="B4356" s="14">
        <f t="shared" ref="B4356:B4419" si="1110">IF(A4356=A4355,B4355+1,1)</f>
        <v>1</v>
      </c>
      <c r="C4356" s="9">
        <v>45629</v>
      </c>
      <c r="D4356" s="3" t="s">
        <v>4241</v>
      </c>
      <c r="E4356" s="14" t="str">
        <f t="shared" si="1108"/>
        <v>2394Dondena Cristian1</v>
      </c>
      <c r="F4356" s="119" t="s">
        <v>2160</v>
      </c>
      <c r="G4356" s="119" t="s">
        <v>2414</v>
      </c>
      <c r="J4356" s="14">
        <f t="shared" si="1103"/>
        <v>0</v>
      </c>
      <c r="K4356" s="3" t="s">
        <v>4742</v>
      </c>
      <c r="L4356" s="3">
        <v>1</v>
      </c>
      <c r="M4356" s="10" t="s">
        <v>4743</v>
      </c>
      <c r="N4356" s="3" t="s">
        <v>734</v>
      </c>
      <c r="S4356" s="8"/>
      <c r="T4356" s="11">
        <v>1</v>
      </c>
      <c r="U4356" s="158">
        <v>2892.57</v>
      </c>
      <c r="V4356" s="158">
        <v>607.42999999999995</v>
      </c>
      <c r="W4356" s="76">
        <v>3500</v>
      </c>
      <c r="X4356" s="16">
        <f t="shared" si="1109"/>
        <v>3500</v>
      </c>
      <c r="AC4356" s="18">
        <f t="shared" si="1101"/>
        <v>0</v>
      </c>
      <c r="AD4356" s="19">
        <f t="shared" si="1104"/>
        <v>0</v>
      </c>
      <c r="AE4356" s="21">
        <f t="shared" si="1100"/>
        <v>0</v>
      </c>
      <c r="AF4356" s="20">
        <f t="shared" si="1105"/>
        <v>0</v>
      </c>
      <c r="AG4356" s="20">
        <f t="shared" si="1106"/>
        <v>149500</v>
      </c>
      <c r="AH4356" s="20">
        <f t="shared" si="1107"/>
        <v>0</v>
      </c>
      <c r="AI4356" s="20"/>
      <c r="AJ4356" s="20"/>
      <c r="AK4356" s="20">
        <f t="shared" si="1102"/>
        <v>149500</v>
      </c>
      <c r="AL4356" s="171"/>
    </row>
    <row r="4357" spans="1:38" ht="15.75" customHeight="1" x14ac:dyDescent="0.25">
      <c r="A4357" s="3">
        <v>2394</v>
      </c>
      <c r="B4357" s="14">
        <f t="shared" si="1110"/>
        <v>2</v>
      </c>
      <c r="C4357" s="9">
        <f t="shared" ref="C4357:C4420" si="1111">IF(A4357=A4356,C4356,"")</f>
        <v>45629</v>
      </c>
      <c r="D4357" s="3" t="str">
        <f t="shared" ref="D4357:D4420" si="1112">IF(A4357=A4356,D4356,"")</f>
        <v>Dondena Cristian</v>
      </c>
      <c r="E4357" s="14" t="str">
        <f t="shared" si="1108"/>
        <v>2394Dondena Cristian2</v>
      </c>
      <c r="J4357" s="14" t="str">
        <f t="shared" si="1103"/>
        <v xml:space="preserve">0 </v>
      </c>
      <c r="L4357" s="3">
        <v>1</v>
      </c>
      <c r="M4357" s="10" t="s">
        <v>4744</v>
      </c>
      <c r="N4357" s="3" t="s">
        <v>2728</v>
      </c>
      <c r="S4357" s="8"/>
      <c r="T4357" s="11">
        <v>1</v>
      </c>
      <c r="U4357" s="158">
        <v>29752.07</v>
      </c>
      <c r="V4357" s="158">
        <v>6247.93</v>
      </c>
      <c r="W4357" s="76">
        <v>36000</v>
      </c>
      <c r="X4357" s="16">
        <f t="shared" si="1109"/>
        <v>36000</v>
      </c>
      <c r="AC4357" s="18">
        <f t="shared" si="1101"/>
        <v>0</v>
      </c>
      <c r="AD4357" s="19">
        <f t="shared" si="1104"/>
        <v>0</v>
      </c>
      <c r="AE4357" s="21">
        <f t="shared" si="1100"/>
        <v>0</v>
      </c>
      <c r="AF4357" s="20">
        <f t="shared" si="1105"/>
        <v>0</v>
      </c>
      <c r="AG4357" s="20">
        <f t="shared" si="1106"/>
        <v>0</v>
      </c>
      <c r="AH4357" s="20">
        <f t="shared" si="1107"/>
        <v>0</v>
      </c>
      <c r="AI4357" s="20"/>
      <c r="AJ4357" s="20"/>
      <c r="AK4357" s="20">
        <f t="shared" si="1102"/>
        <v>0</v>
      </c>
      <c r="AL4357" s="171"/>
    </row>
    <row r="4358" spans="1:38" ht="15.75" customHeight="1" x14ac:dyDescent="0.25">
      <c r="A4358" s="3">
        <v>2394</v>
      </c>
      <c r="B4358" s="14">
        <f t="shared" si="1110"/>
        <v>3</v>
      </c>
      <c r="C4358" s="9">
        <f t="shared" si="1111"/>
        <v>45629</v>
      </c>
      <c r="D4358" s="3" t="str">
        <f t="shared" si="1112"/>
        <v>Dondena Cristian</v>
      </c>
      <c r="E4358" s="14" t="str">
        <f t="shared" si="1108"/>
        <v>2394Dondena Cristian3</v>
      </c>
      <c r="J4358" s="14" t="str">
        <f t="shared" si="1103"/>
        <v xml:space="preserve">0  </v>
      </c>
      <c r="L4358" s="3">
        <v>1</v>
      </c>
      <c r="M4358" s="10" t="s">
        <v>2409</v>
      </c>
      <c r="N4358" s="3" t="s">
        <v>734</v>
      </c>
      <c r="S4358" s="8"/>
      <c r="T4358" s="11">
        <v>1</v>
      </c>
      <c r="U4358" s="158">
        <v>16528.93</v>
      </c>
      <c r="V4358" s="158">
        <v>3471.07</v>
      </c>
      <c r="W4358" s="76">
        <v>20000</v>
      </c>
      <c r="X4358" s="16">
        <f t="shared" si="1109"/>
        <v>20000</v>
      </c>
      <c r="AC4358" s="18">
        <f t="shared" si="1101"/>
        <v>0</v>
      </c>
      <c r="AD4358" s="19">
        <f t="shared" si="1104"/>
        <v>0</v>
      </c>
      <c r="AE4358" s="21">
        <f t="shared" si="1100"/>
        <v>0</v>
      </c>
      <c r="AF4358" s="20">
        <f t="shared" si="1105"/>
        <v>0</v>
      </c>
      <c r="AG4358" s="20">
        <f t="shared" si="1106"/>
        <v>0</v>
      </c>
      <c r="AH4358" s="20">
        <f t="shared" si="1107"/>
        <v>0</v>
      </c>
      <c r="AI4358" s="20"/>
      <c r="AJ4358" s="20"/>
      <c r="AK4358" s="20">
        <f t="shared" si="1102"/>
        <v>0</v>
      </c>
      <c r="AL4358" s="171"/>
    </row>
    <row r="4359" spans="1:38" ht="15.75" customHeight="1" x14ac:dyDescent="0.25">
      <c r="A4359" s="3">
        <v>2394</v>
      </c>
      <c r="B4359" s="14">
        <f t="shared" si="1110"/>
        <v>4</v>
      </c>
      <c r="C4359" s="9">
        <f t="shared" si="1111"/>
        <v>45629</v>
      </c>
      <c r="D4359" s="3" t="str">
        <f t="shared" si="1112"/>
        <v>Dondena Cristian</v>
      </c>
      <c r="E4359" s="14" t="str">
        <f t="shared" si="1108"/>
        <v>2394Dondena Cristian4</v>
      </c>
      <c r="J4359" s="14" t="str">
        <f t="shared" si="1103"/>
        <v xml:space="preserve">0   </v>
      </c>
      <c r="L4359" s="3">
        <v>1</v>
      </c>
      <c r="M4359" s="10" t="s">
        <v>4745</v>
      </c>
      <c r="N4359" s="3" t="s">
        <v>734</v>
      </c>
      <c r="S4359" s="8"/>
      <c r="T4359" s="11">
        <v>1</v>
      </c>
      <c r="U4359" s="158">
        <v>56198.35</v>
      </c>
      <c r="V4359" s="158">
        <v>11801.65</v>
      </c>
      <c r="W4359" s="76">
        <v>68000</v>
      </c>
      <c r="X4359" s="16">
        <f t="shared" si="1109"/>
        <v>68000</v>
      </c>
      <c r="AC4359" s="18">
        <f t="shared" si="1101"/>
        <v>0</v>
      </c>
      <c r="AD4359" s="19">
        <f t="shared" si="1104"/>
        <v>0</v>
      </c>
      <c r="AE4359" s="21">
        <f t="shared" si="1100"/>
        <v>0</v>
      </c>
      <c r="AF4359" s="20">
        <f t="shared" si="1105"/>
        <v>0</v>
      </c>
      <c r="AG4359" s="20">
        <f t="shared" si="1106"/>
        <v>0</v>
      </c>
      <c r="AH4359" s="20">
        <f t="shared" si="1107"/>
        <v>0</v>
      </c>
      <c r="AI4359" s="20"/>
      <c r="AJ4359" s="20"/>
      <c r="AK4359" s="20">
        <f t="shared" si="1102"/>
        <v>0</v>
      </c>
      <c r="AL4359" s="171"/>
    </row>
    <row r="4360" spans="1:38" ht="15.75" customHeight="1" x14ac:dyDescent="0.25">
      <c r="A4360" s="3">
        <v>2394</v>
      </c>
      <c r="B4360" s="14">
        <f t="shared" si="1110"/>
        <v>5</v>
      </c>
      <c r="C4360" s="9">
        <f t="shared" si="1111"/>
        <v>45629</v>
      </c>
      <c r="D4360" s="3" t="str">
        <f t="shared" si="1112"/>
        <v>Dondena Cristian</v>
      </c>
      <c r="E4360" s="14" t="str">
        <f t="shared" si="1108"/>
        <v>2394Dondena Cristian5</v>
      </c>
      <c r="J4360" s="14" t="str">
        <f t="shared" si="1103"/>
        <v xml:space="preserve">0    </v>
      </c>
      <c r="L4360" s="3">
        <v>1</v>
      </c>
      <c r="M4360" s="10" t="s">
        <v>4397</v>
      </c>
      <c r="S4360" s="8"/>
      <c r="T4360" s="11">
        <v>1</v>
      </c>
      <c r="U4360" s="158">
        <v>18181.82</v>
      </c>
      <c r="V4360" s="158">
        <v>3818.18</v>
      </c>
      <c r="W4360" s="76">
        <v>22000</v>
      </c>
      <c r="X4360" s="16">
        <f t="shared" si="1109"/>
        <v>22000</v>
      </c>
      <c r="AC4360" s="18">
        <f t="shared" si="1101"/>
        <v>0</v>
      </c>
      <c r="AD4360" s="19">
        <f t="shared" si="1104"/>
        <v>0</v>
      </c>
      <c r="AE4360" s="21">
        <f t="shared" si="1100"/>
        <v>0</v>
      </c>
      <c r="AF4360" s="20">
        <f t="shared" si="1105"/>
        <v>0</v>
      </c>
      <c r="AG4360" s="20">
        <f t="shared" si="1106"/>
        <v>0</v>
      </c>
      <c r="AH4360" s="20">
        <f t="shared" si="1107"/>
        <v>0</v>
      </c>
      <c r="AI4360" s="20"/>
      <c r="AJ4360" s="20"/>
      <c r="AK4360" s="20">
        <f t="shared" si="1102"/>
        <v>0</v>
      </c>
      <c r="AL4360" s="171"/>
    </row>
    <row r="4361" spans="1:38" ht="15.75" customHeight="1" x14ac:dyDescent="0.25">
      <c r="A4361" s="3">
        <v>2395</v>
      </c>
      <c r="B4361" s="14">
        <f t="shared" si="1110"/>
        <v>1</v>
      </c>
      <c r="C4361" s="9">
        <v>45629</v>
      </c>
      <c r="D4361" s="3" t="s">
        <v>2549</v>
      </c>
      <c r="E4361" s="14" t="str">
        <f t="shared" si="1108"/>
        <v>2395Salas Jesus1</v>
      </c>
      <c r="F4361" s="119" t="s">
        <v>2550</v>
      </c>
      <c r="G4361" s="119" t="s">
        <v>2071</v>
      </c>
      <c r="I4361" s="10" t="s">
        <v>4049</v>
      </c>
      <c r="J4361" s="14" t="str">
        <f t="shared" si="1103"/>
        <v>Service completo. Cambio de aceite y filtros. Control general del vehiculo. Desarmar distribucion completa. Cambiar kit, bomba de agua, correa poly-v y liquido refrigerante. Purgado del circuito de refrigeracion. Puesta a punto. Armado total.</v>
      </c>
      <c r="K4361" s="3" t="s">
        <v>2390</v>
      </c>
      <c r="L4361" s="3">
        <v>1</v>
      </c>
      <c r="M4361" s="10" t="s">
        <v>2417</v>
      </c>
      <c r="N4361" s="3" t="s">
        <v>771</v>
      </c>
      <c r="S4361" s="8"/>
      <c r="T4361" s="11">
        <v>1</v>
      </c>
      <c r="U4361" s="158">
        <v>31404.959999999999</v>
      </c>
      <c r="V4361" s="158">
        <v>6595.04</v>
      </c>
      <c r="W4361" s="76">
        <v>38000</v>
      </c>
      <c r="X4361" s="16">
        <f t="shared" si="1109"/>
        <v>38000</v>
      </c>
      <c r="AC4361" s="18">
        <f t="shared" si="1101"/>
        <v>0</v>
      </c>
      <c r="AD4361" s="19">
        <f t="shared" si="1104"/>
        <v>0</v>
      </c>
      <c r="AE4361" s="21">
        <f t="shared" si="1100"/>
        <v>0</v>
      </c>
      <c r="AF4361" s="20">
        <f t="shared" si="1105"/>
        <v>25000</v>
      </c>
      <c r="AG4361" s="20">
        <f t="shared" si="1106"/>
        <v>484600</v>
      </c>
      <c r="AH4361" s="20">
        <f t="shared" si="1107"/>
        <v>0</v>
      </c>
      <c r="AI4361" s="20"/>
      <c r="AJ4361" s="20"/>
      <c r="AK4361" s="20">
        <f t="shared" si="1102"/>
        <v>484600</v>
      </c>
      <c r="AL4361" s="171"/>
    </row>
    <row r="4362" spans="1:38" ht="15.75" customHeight="1" x14ac:dyDescent="0.25">
      <c r="A4362" s="3">
        <v>2395</v>
      </c>
      <c r="B4362" s="14">
        <f t="shared" si="1110"/>
        <v>2</v>
      </c>
      <c r="C4362" s="9">
        <f t="shared" si="1111"/>
        <v>45629</v>
      </c>
      <c r="D4362" s="3" t="str">
        <f t="shared" si="1112"/>
        <v>Salas Jesus</v>
      </c>
      <c r="E4362" s="14" t="str">
        <f t="shared" si="1108"/>
        <v>2395Salas Jesus2</v>
      </c>
      <c r="J4362" s="14" t="str">
        <f t="shared" si="1103"/>
        <v xml:space="preserve">Service completo. Cambio de aceite y filtros. Control general del vehiculo. Desarmar distribucion completa. Cambiar kit, bomba de agua, correa poly-v y liquido refrigerante. Purgado del circuito de refrigeracion. Puesta a punto. Armado total. </v>
      </c>
      <c r="L4362" s="3">
        <v>1</v>
      </c>
      <c r="M4362" s="10" t="s">
        <v>728</v>
      </c>
      <c r="N4362" s="3" t="s">
        <v>771</v>
      </c>
      <c r="S4362" s="8"/>
      <c r="T4362" s="11">
        <v>4</v>
      </c>
      <c r="U4362" s="158">
        <v>12148.76</v>
      </c>
      <c r="V4362" s="158">
        <v>2551.2399999999998</v>
      </c>
      <c r="W4362" s="76">
        <v>14700</v>
      </c>
      <c r="X4362" s="16">
        <f t="shared" si="1109"/>
        <v>58800</v>
      </c>
      <c r="AC4362" s="18">
        <f t="shared" si="1101"/>
        <v>0</v>
      </c>
      <c r="AD4362" s="19">
        <f t="shared" si="1104"/>
        <v>0</v>
      </c>
      <c r="AE4362" s="21">
        <f t="shared" si="1100"/>
        <v>0</v>
      </c>
      <c r="AF4362" s="20">
        <f t="shared" si="1105"/>
        <v>0</v>
      </c>
      <c r="AG4362" s="20">
        <f t="shared" si="1106"/>
        <v>0</v>
      </c>
      <c r="AH4362" s="20">
        <f t="shared" si="1107"/>
        <v>0</v>
      </c>
      <c r="AI4362" s="20"/>
      <c r="AJ4362" s="20"/>
      <c r="AK4362" s="20">
        <f t="shared" si="1102"/>
        <v>0</v>
      </c>
      <c r="AL4362" s="171"/>
    </row>
    <row r="4363" spans="1:38" ht="15.75" customHeight="1" x14ac:dyDescent="0.25">
      <c r="A4363" s="3">
        <v>2395</v>
      </c>
      <c r="B4363" s="14">
        <f t="shared" si="1110"/>
        <v>3</v>
      </c>
      <c r="C4363" s="9">
        <f t="shared" si="1111"/>
        <v>45629</v>
      </c>
      <c r="D4363" s="3" t="str">
        <f t="shared" si="1112"/>
        <v>Salas Jesus</v>
      </c>
      <c r="E4363" s="14" t="str">
        <f t="shared" si="1108"/>
        <v>2395Salas Jesus3</v>
      </c>
      <c r="J4363" s="14" t="str">
        <f t="shared" si="1103"/>
        <v xml:space="preserve">Service completo. Cambio de aceite y filtros. Control general del vehiculo. Desarmar distribucion completa. Cambiar kit, bomba de agua, correa poly-v y liquido refrigerante. Purgado del circuito de refrigeracion. Puesta a punto. Armado total.  </v>
      </c>
      <c r="L4363" s="3">
        <v>1</v>
      </c>
      <c r="M4363" s="10" t="s">
        <v>1902</v>
      </c>
      <c r="N4363" s="3" t="s">
        <v>734</v>
      </c>
      <c r="S4363" s="8"/>
      <c r="T4363" s="11">
        <v>1</v>
      </c>
      <c r="U4363" s="158">
        <v>231404.96</v>
      </c>
      <c r="V4363" s="158">
        <v>48595.040000000001</v>
      </c>
      <c r="W4363" s="76">
        <v>280000</v>
      </c>
      <c r="X4363" s="16">
        <f t="shared" si="1109"/>
        <v>280000</v>
      </c>
      <c r="AC4363" s="18">
        <f t="shared" si="1101"/>
        <v>0</v>
      </c>
      <c r="AD4363" s="19">
        <f t="shared" si="1104"/>
        <v>0</v>
      </c>
      <c r="AE4363" s="21">
        <f t="shared" si="1100"/>
        <v>0</v>
      </c>
      <c r="AF4363" s="20">
        <f t="shared" si="1105"/>
        <v>0</v>
      </c>
      <c r="AG4363" s="20">
        <f t="shared" si="1106"/>
        <v>0</v>
      </c>
      <c r="AH4363" s="20">
        <f t="shared" si="1107"/>
        <v>0</v>
      </c>
      <c r="AI4363" s="20"/>
      <c r="AJ4363" s="20"/>
      <c r="AK4363" s="20">
        <f t="shared" si="1102"/>
        <v>0</v>
      </c>
      <c r="AL4363" s="171"/>
    </row>
    <row r="4364" spans="1:38" ht="15.75" customHeight="1" x14ac:dyDescent="0.25">
      <c r="A4364" s="3">
        <v>2395</v>
      </c>
      <c r="B4364" s="14">
        <f t="shared" si="1110"/>
        <v>4</v>
      </c>
      <c r="C4364" s="9">
        <f t="shared" si="1111"/>
        <v>45629</v>
      </c>
      <c r="D4364" s="3" t="str">
        <f t="shared" si="1112"/>
        <v>Salas Jesus</v>
      </c>
      <c r="E4364" s="14" t="str">
        <f t="shared" si="1108"/>
        <v>2395Salas Jesus4</v>
      </c>
      <c r="J4364" s="14" t="str">
        <f t="shared" si="1103"/>
        <v xml:space="preserve">Service completo. Cambio de aceite y filtros. Control general del vehiculo. Desarmar distribucion completa. Cambiar kit, bomba de agua, correa poly-v y liquido refrigerante. Purgado del circuito de refrigeracion. Puesta a punto. Armado total.   </v>
      </c>
      <c r="L4364" s="3">
        <v>1</v>
      </c>
      <c r="M4364" s="10" t="s">
        <v>1920</v>
      </c>
      <c r="N4364" s="3" t="s">
        <v>734</v>
      </c>
      <c r="S4364" s="8"/>
      <c r="T4364" s="11">
        <v>1</v>
      </c>
      <c r="U4364" s="158">
        <v>25619.84</v>
      </c>
      <c r="V4364" s="158">
        <v>5380.16</v>
      </c>
      <c r="W4364" s="76">
        <v>31000</v>
      </c>
      <c r="X4364" s="16">
        <f t="shared" si="1109"/>
        <v>31000</v>
      </c>
      <c r="AC4364" s="18">
        <f t="shared" si="1101"/>
        <v>0</v>
      </c>
      <c r="AD4364" s="19">
        <f t="shared" si="1104"/>
        <v>0</v>
      </c>
      <c r="AE4364" s="21">
        <f t="shared" si="1100"/>
        <v>0</v>
      </c>
      <c r="AF4364" s="20">
        <f t="shared" si="1105"/>
        <v>0</v>
      </c>
      <c r="AG4364" s="20">
        <f t="shared" si="1106"/>
        <v>0</v>
      </c>
      <c r="AH4364" s="20">
        <f t="shared" si="1107"/>
        <v>0</v>
      </c>
      <c r="AI4364" s="20"/>
      <c r="AJ4364" s="20"/>
      <c r="AK4364" s="20">
        <f t="shared" si="1102"/>
        <v>0</v>
      </c>
      <c r="AL4364" s="171"/>
    </row>
    <row r="4365" spans="1:38" ht="15.75" customHeight="1" x14ac:dyDescent="0.25">
      <c r="A4365" s="3">
        <v>2395</v>
      </c>
      <c r="B4365" s="14">
        <f t="shared" si="1110"/>
        <v>5</v>
      </c>
      <c r="C4365" s="9">
        <f t="shared" si="1111"/>
        <v>45629</v>
      </c>
      <c r="D4365" s="3" t="str">
        <f t="shared" si="1112"/>
        <v>Salas Jesus</v>
      </c>
      <c r="E4365" s="14" t="str">
        <f t="shared" si="1108"/>
        <v>2395Salas Jesus5</v>
      </c>
      <c r="J4365" s="14" t="str">
        <f t="shared" si="1103"/>
        <v xml:space="preserve">Service completo. Cambio de aceite y filtros. Control general del vehiculo. Desarmar distribucion completa. Cambiar kit, bomba de agua, correa poly-v y liquido refrigerante. Purgado del circuito de refrigeracion. Puesta a punto. Armado total.    </v>
      </c>
      <c r="L4365" s="3">
        <v>1</v>
      </c>
      <c r="M4365" s="10" t="s">
        <v>1970</v>
      </c>
      <c r="N4365" s="3" t="s">
        <v>771</v>
      </c>
      <c r="S4365" s="8"/>
      <c r="T4365" s="11">
        <v>2</v>
      </c>
      <c r="U4365" s="158">
        <v>15702.48</v>
      </c>
      <c r="V4365" s="158">
        <v>3297.52</v>
      </c>
      <c r="W4365" s="76">
        <v>19000</v>
      </c>
      <c r="X4365" s="16">
        <f t="shared" si="1109"/>
        <v>38000</v>
      </c>
      <c r="AC4365" s="18">
        <f t="shared" si="1101"/>
        <v>0</v>
      </c>
      <c r="AD4365" s="19">
        <f t="shared" si="1104"/>
        <v>0</v>
      </c>
      <c r="AE4365" s="21">
        <f t="shared" si="1100"/>
        <v>0</v>
      </c>
      <c r="AF4365" s="20">
        <f t="shared" si="1105"/>
        <v>0</v>
      </c>
      <c r="AG4365" s="20">
        <f t="shared" si="1106"/>
        <v>0</v>
      </c>
      <c r="AH4365" s="20">
        <f t="shared" si="1107"/>
        <v>0</v>
      </c>
      <c r="AI4365" s="20"/>
      <c r="AJ4365" s="20"/>
      <c r="AK4365" s="20">
        <f t="shared" si="1102"/>
        <v>0</v>
      </c>
      <c r="AL4365" s="171"/>
    </row>
    <row r="4366" spans="1:38" ht="15.75" customHeight="1" x14ac:dyDescent="0.25">
      <c r="A4366" s="3">
        <v>2395</v>
      </c>
      <c r="B4366" s="14">
        <f t="shared" si="1110"/>
        <v>6</v>
      </c>
      <c r="C4366" s="9">
        <f t="shared" si="1111"/>
        <v>45629</v>
      </c>
      <c r="D4366" s="3" t="str">
        <f t="shared" si="1112"/>
        <v>Salas Jesus</v>
      </c>
      <c r="E4366" s="14" t="str">
        <f t="shared" si="1108"/>
        <v>2395Salas Jesus6</v>
      </c>
      <c r="J4366" s="14" t="str">
        <f t="shared" si="1103"/>
        <v xml:space="preserve">Service completo. Cambio de aceite y filtros. Control general del vehiculo. Desarmar distribucion completa. Cambiar kit, bomba de agua, correa poly-v y liquido refrigerante. Purgado del circuito de refrigeracion. Puesta a punto. Armado total.     </v>
      </c>
      <c r="L4366" s="3">
        <v>1</v>
      </c>
      <c r="M4366" s="10" t="s">
        <v>1431</v>
      </c>
      <c r="N4366" s="3" t="s">
        <v>771</v>
      </c>
      <c r="S4366" s="8"/>
      <c r="T4366" s="11">
        <v>1</v>
      </c>
      <c r="U4366" s="158">
        <v>5619.84</v>
      </c>
      <c r="V4366" s="158">
        <v>1180.1600000000001</v>
      </c>
      <c r="W4366" s="76">
        <v>6800</v>
      </c>
      <c r="X4366" s="16">
        <f t="shared" si="1109"/>
        <v>6800</v>
      </c>
      <c r="AC4366" s="18">
        <f t="shared" si="1101"/>
        <v>0</v>
      </c>
      <c r="AD4366" s="19">
        <f t="shared" si="1104"/>
        <v>0</v>
      </c>
      <c r="AE4366" s="21">
        <f t="shared" si="1100"/>
        <v>0</v>
      </c>
      <c r="AF4366" s="20">
        <f t="shared" si="1105"/>
        <v>0</v>
      </c>
      <c r="AG4366" s="20">
        <f t="shared" si="1106"/>
        <v>0</v>
      </c>
      <c r="AH4366" s="20">
        <f t="shared" si="1107"/>
        <v>0</v>
      </c>
      <c r="AI4366" s="20"/>
      <c r="AJ4366" s="20"/>
      <c r="AK4366" s="20">
        <f t="shared" si="1102"/>
        <v>0</v>
      </c>
      <c r="AL4366" s="171"/>
    </row>
    <row r="4367" spans="1:38" ht="15.75" customHeight="1" x14ac:dyDescent="0.25">
      <c r="A4367" s="3">
        <v>2395</v>
      </c>
      <c r="B4367" s="14">
        <f t="shared" si="1110"/>
        <v>7</v>
      </c>
      <c r="C4367" s="9">
        <f t="shared" si="1111"/>
        <v>45629</v>
      </c>
      <c r="D4367" s="3" t="str">
        <f t="shared" si="1112"/>
        <v>Salas Jesus</v>
      </c>
      <c r="E4367" s="14" t="str">
        <f t="shared" si="1108"/>
        <v>2395Salas Jesus7</v>
      </c>
      <c r="J4367" s="14" t="str">
        <f t="shared" si="1103"/>
        <v xml:space="preserve">Service completo. Cambio de aceite y filtros. Control general del vehiculo. Desarmar distribucion completa. Cambiar kit, bomba de agua, correa poly-v y liquido refrigerante. Purgado del circuito de refrigeracion. Puesta a punto. Armado total.      </v>
      </c>
      <c r="L4367" s="3">
        <v>1</v>
      </c>
      <c r="M4367" s="10" t="s">
        <v>2371</v>
      </c>
      <c r="N4367" s="3" t="s">
        <v>4467</v>
      </c>
      <c r="O4367" s="158">
        <v>20661.16</v>
      </c>
      <c r="P4367" s="158">
        <v>4338.84</v>
      </c>
      <c r="Q4367" s="7">
        <v>25000</v>
      </c>
      <c r="S4367" s="8"/>
      <c r="T4367" s="11">
        <v>1</v>
      </c>
      <c r="U4367" s="158">
        <v>26446.28</v>
      </c>
      <c r="V4367" s="158">
        <v>5553.72</v>
      </c>
      <c r="W4367" s="76">
        <v>32000</v>
      </c>
      <c r="X4367" s="16">
        <f t="shared" si="1109"/>
        <v>32000</v>
      </c>
      <c r="AC4367" s="18">
        <f t="shared" si="1101"/>
        <v>0</v>
      </c>
      <c r="AD4367" s="19">
        <f t="shared" si="1104"/>
        <v>0</v>
      </c>
      <c r="AE4367" s="21">
        <f t="shared" si="1100"/>
        <v>25000</v>
      </c>
      <c r="AF4367" s="20">
        <f t="shared" si="1105"/>
        <v>0</v>
      </c>
      <c r="AG4367" s="20">
        <f t="shared" si="1106"/>
        <v>0</v>
      </c>
      <c r="AH4367" s="20">
        <f t="shared" si="1107"/>
        <v>0</v>
      </c>
      <c r="AI4367" s="20"/>
      <c r="AJ4367" s="20"/>
      <c r="AK4367" s="20">
        <f t="shared" si="1102"/>
        <v>0</v>
      </c>
      <c r="AL4367" s="171"/>
    </row>
    <row r="4368" spans="1:38" ht="15.75" customHeight="1" x14ac:dyDescent="0.25">
      <c r="A4368" s="3">
        <v>2396</v>
      </c>
      <c r="B4368" s="14">
        <f t="shared" si="1110"/>
        <v>1</v>
      </c>
      <c r="C4368" s="9">
        <v>45629</v>
      </c>
      <c r="D4368" s="3" t="s">
        <v>2467</v>
      </c>
      <c r="E4368" s="14" t="str">
        <f t="shared" si="1108"/>
        <v>2396Rodriguez Osvaldo1</v>
      </c>
      <c r="F4368" s="119" t="s">
        <v>2468</v>
      </c>
      <c r="G4368" s="119" t="s">
        <v>4746</v>
      </c>
      <c r="H4368" s="119">
        <v>152186</v>
      </c>
      <c r="I4368" s="10" t="s">
        <v>4747</v>
      </c>
      <c r="J4368" s="14" t="str">
        <f t="shared" si="1103"/>
        <v>Service compelto. Cambio de aceite y filtros. Control general del vehiculo. Cambiar ambos bujes bieletas de barra estabilizadora.</v>
      </c>
      <c r="K4368" s="3" t="s">
        <v>4524</v>
      </c>
      <c r="L4368" s="3">
        <v>1</v>
      </c>
      <c r="M4368" s="10" t="s">
        <v>918</v>
      </c>
      <c r="N4368" s="3" t="s">
        <v>771</v>
      </c>
      <c r="S4368" s="8"/>
      <c r="T4368" s="11">
        <v>1</v>
      </c>
      <c r="U4368" s="158">
        <v>31404.959999999999</v>
      </c>
      <c r="V4368" s="158">
        <v>6595.04</v>
      </c>
      <c r="W4368" s="76">
        <v>38000</v>
      </c>
      <c r="X4368" s="16">
        <f t="shared" si="1109"/>
        <v>38000</v>
      </c>
      <c r="AC4368" s="18">
        <f t="shared" si="1101"/>
        <v>0</v>
      </c>
      <c r="AD4368" s="19">
        <f t="shared" si="1104"/>
        <v>0</v>
      </c>
      <c r="AE4368" s="21">
        <f t="shared" si="1100"/>
        <v>0</v>
      </c>
      <c r="AF4368" s="20">
        <f t="shared" si="1105"/>
        <v>2510.75</v>
      </c>
      <c r="AG4368" s="20">
        <f t="shared" si="1106"/>
        <v>108800</v>
      </c>
      <c r="AH4368" s="20">
        <f t="shared" si="1107"/>
        <v>0</v>
      </c>
      <c r="AI4368" s="20"/>
      <c r="AJ4368" s="20"/>
      <c r="AK4368" s="20">
        <f t="shared" si="1102"/>
        <v>108800</v>
      </c>
      <c r="AL4368" s="171"/>
    </row>
    <row r="4369" spans="1:38" ht="15.75" customHeight="1" x14ac:dyDescent="0.25">
      <c r="A4369" s="3">
        <v>2396</v>
      </c>
      <c r="B4369" s="14">
        <f t="shared" si="1110"/>
        <v>2</v>
      </c>
      <c r="C4369" s="9">
        <f t="shared" si="1111"/>
        <v>45629</v>
      </c>
      <c r="D4369" s="3" t="str">
        <f t="shared" si="1112"/>
        <v>Rodriguez Osvaldo</v>
      </c>
      <c r="E4369" s="14" t="str">
        <f t="shared" si="1108"/>
        <v>2396Rodriguez Osvaldo2</v>
      </c>
      <c r="J4369" s="14" t="str">
        <f t="shared" si="1103"/>
        <v xml:space="preserve">Service compelto. Cambio de aceite y filtros. Control general del vehiculo. Cambiar ambos bujes bieletas de barra estabilizadora. </v>
      </c>
      <c r="L4369" s="3">
        <v>1</v>
      </c>
      <c r="M4369" s="10" t="s">
        <v>728</v>
      </c>
      <c r="N4369" s="3" t="s">
        <v>771</v>
      </c>
      <c r="S4369" s="8"/>
      <c r="T4369" s="11">
        <v>4</v>
      </c>
      <c r="U4369" s="158">
        <v>12148.76</v>
      </c>
      <c r="V4369" s="158">
        <v>2551.2399999999998</v>
      </c>
      <c r="W4369" s="76">
        <v>14700</v>
      </c>
      <c r="X4369" s="16">
        <f t="shared" si="1109"/>
        <v>58800</v>
      </c>
      <c r="AC4369" s="18">
        <f t="shared" si="1101"/>
        <v>0</v>
      </c>
      <c r="AD4369" s="19">
        <f t="shared" si="1104"/>
        <v>0</v>
      </c>
      <c r="AE4369" s="21">
        <f t="shared" si="1100"/>
        <v>0</v>
      </c>
      <c r="AF4369" s="20">
        <f t="shared" si="1105"/>
        <v>0</v>
      </c>
      <c r="AG4369" s="20">
        <f t="shared" si="1106"/>
        <v>0</v>
      </c>
      <c r="AH4369" s="20">
        <f t="shared" si="1107"/>
        <v>0</v>
      </c>
      <c r="AI4369" s="20"/>
      <c r="AJ4369" s="20"/>
      <c r="AK4369" s="20">
        <f t="shared" si="1102"/>
        <v>0</v>
      </c>
      <c r="AL4369" s="171"/>
    </row>
    <row r="4370" spans="1:38" ht="15.75" customHeight="1" x14ac:dyDescent="0.25">
      <c r="A4370" s="3">
        <v>2396</v>
      </c>
      <c r="B4370" s="14">
        <f t="shared" si="1110"/>
        <v>3</v>
      </c>
      <c r="C4370" s="9">
        <f t="shared" si="1111"/>
        <v>45629</v>
      </c>
      <c r="D4370" s="3" t="str">
        <f t="shared" si="1112"/>
        <v>Rodriguez Osvaldo</v>
      </c>
      <c r="E4370" s="14" t="str">
        <f t="shared" si="1108"/>
        <v>2396Rodriguez Osvaldo3</v>
      </c>
      <c r="J4370" s="14" t="str">
        <f t="shared" si="1103"/>
        <v xml:space="preserve">Service compelto. Cambio de aceite y filtros. Control general del vehiculo. Cambiar ambos bujes bieletas de barra estabilizadora.  </v>
      </c>
      <c r="L4370" s="3">
        <v>1</v>
      </c>
      <c r="M4370" s="10" t="s">
        <v>4748</v>
      </c>
      <c r="N4370" s="3" t="s">
        <v>2484</v>
      </c>
      <c r="O4370" s="158">
        <v>2075</v>
      </c>
      <c r="P4370" s="158">
        <v>435.75</v>
      </c>
      <c r="Q4370" s="7">
        <v>2510.75</v>
      </c>
      <c r="S4370" s="8"/>
      <c r="T4370" s="11">
        <v>2</v>
      </c>
      <c r="U4370" s="158">
        <v>4958.68</v>
      </c>
      <c r="V4370" s="158">
        <v>1041.32</v>
      </c>
      <c r="W4370" s="76">
        <v>6000</v>
      </c>
      <c r="X4370" s="16">
        <f t="shared" si="1109"/>
        <v>12000</v>
      </c>
      <c r="AC4370" s="18">
        <f t="shared" si="1101"/>
        <v>0</v>
      </c>
      <c r="AD4370" s="19">
        <f t="shared" si="1104"/>
        <v>0</v>
      </c>
      <c r="AE4370" s="21">
        <f t="shared" si="1100"/>
        <v>5021.5</v>
      </c>
      <c r="AF4370" s="20">
        <f t="shared" si="1105"/>
        <v>0</v>
      </c>
      <c r="AG4370" s="20">
        <f t="shared" si="1106"/>
        <v>0</v>
      </c>
      <c r="AH4370" s="20">
        <f t="shared" si="1107"/>
        <v>0</v>
      </c>
      <c r="AI4370" s="20"/>
      <c r="AJ4370" s="20"/>
      <c r="AK4370" s="20">
        <f t="shared" si="1102"/>
        <v>0</v>
      </c>
      <c r="AL4370" s="171"/>
    </row>
    <row r="4371" spans="1:38" ht="15.75" customHeight="1" x14ac:dyDescent="0.25">
      <c r="A4371" s="3">
        <v>2397</v>
      </c>
      <c r="B4371" s="14">
        <f t="shared" si="1110"/>
        <v>1</v>
      </c>
      <c r="C4371" s="9">
        <v>45629</v>
      </c>
      <c r="D4371" s="3" t="s">
        <v>4749</v>
      </c>
      <c r="E4371" s="14" t="str">
        <f t="shared" si="1108"/>
        <v>2397Napoli Luciano1</v>
      </c>
      <c r="F4371" s="119" t="s">
        <v>4750</v>
      </c>
      <c r="G4371" s="119" t="s">
        <v>1012</v>
      </c>
      <c r="H4371" s="119">
        <v>75970</v>
      </c>
      <c r="I4371" s="10" t="s">
        <v>4751</v>
      </c>
      <c r="J4371" s="14" t="str">
        <f t="shared" si="1103"/>
        <v>Service completo. Cambio de aceite y filtros. Control general del vehiculo. Cambiar juego de bujias. Cambiar lampara. Desarmar suspension de ambos lados. Sacar ambos amortiguadores completos. Reparar con cazoletas nuevas. Armado total. Regulacion de convergencia.</v>
      </c>
      <c r="K4371" s="3" t="s">
        <v>2390</v>
      </c>
      <c r="L4371" s="3">
        <v>1</v>
      </c>
      <c r="M4371" s="10" t="s">
        <v>918</v>
      </c>
      <c r="N4371" s="3" t="s">
        <v>771</v>
      </c>
      <c r="S4371" s="8"/>
      <c r="T4371" s="11">
        <v>1</v>
      </c>
      <c r="W4371" s="76">
        <v>48000</v>
      </c>
      <c r="X4371" s="16">
        <f t="shared" si="1109"/>
        <v>48000</v>
      </c>
      <c r="AC4371" s="18">
        <f t="shared" si="1101"/>
        <v>0</v>
      </c>
      <c r="AD4371" s="19">
        <f t="shared" si="1104"/>
        <v>0</v>
      </c>
      <c r="AE4371" s="21">
        <f t="shared" si="1100"/>
        <v>0</v>
      </c>
      <c r="AF4371" s="20">
        <f t="shared" si="1105"/>
        <v>13959.77</v>
      </c>
      <c r="AG4371" s="20">
        <f t="shared" si="1106"/>
        <v>249600</v>
      </c>
      <c r="AH4371" s="20">
        <f t="shared" si="1107"/>
        <v>0</v>
      </c>
      <c r="AI4371" s="20"/>
      <c r="AJ4371" s="20"/>
      <c r="AK4371" s="20">
        <f t="shared" si="1102"/>
        <v>249600</v>
      </c>
      <c r="AL4371" s="171"/>
    </row>
    <row r="4372" spans="1:38" ht="15.75" customHeight="1" x14ac:dyDescent="0.25">
      <c r="A4372" s="3">
        <v>2397</v>
      </c>
      <c r="B4372" s="14">
        <f t="shared" si="1110"/>
        <v>2</v>
      </c>
      <c r="C4372" s="9">
        <f t="shared" si="1111"/>
        <v>45629</v>
      </c>
      <c r="D4372" s="3" t="str">
        <f t="shared" si="1112"/>
        <v>Napoli Luciano</v>
      </c>
      <c r="E4372" s="14" t="str">
        <f t="shared" si="1108"/>
        <v>2397Napoli Luciano2</v>
      </c>
      <c r="J4372" s="14" t="str">
        <f t="shared" si="1103"/>
        <v xml:space="preserve">Service completo. Cambio de aceite y filtros. Control general del vehiculo. Cambiar juego de bujias. Cambiar lampara. Desarmar suspension de ambos lados. Sacar ambos amortiguadores completos. Reparar con cazoletas nuevas. Armado total. Regulacion de convergencia. </v>
      </c>
      <c r="L4372" s="3">
        <v>1</v>
      </c>
      <c r="M4372" s="10" t="s">
        <v>728</v>
      </c>
      <c r="N4372" s="3" t="s">
        <v>771</v>
      </c>
      <c r="S4372" s="8"/>
      <c r="T4372" s="11">
        <v>4</v>
      </c>
      <c r="W4372" s="76">
        <v>14700</v>
      </c>
      <c r="X4372" s="16">
        <f t="shared" si="1109"/>
        <v>58800</v>
      </c>
      <c r="AC4372" s="18">
        <f t="shared" si="1101"/>
        <v>0</v>
      </c>
      <c r="AD4372" s="19">
        <f t="shared" si="1104"/>
        <v>0</v>
      </c>
      <c r="AE4372" s="21">
        <f t="shared" si="1100"/>
        <v>0</v>
      </c>
      <c r="AF4372" s="20">
        <f t="shared" si="1105"/>
        <v>0</v>
      </c>
      <c r="AG4372" s="20">
        <f t="shared" si="1106"/>
        <v>0</v>
      </c>
      <c r="AH4372" s="20">
        <f t="shared" si="1107"/>
        <v>0</v>
      </c>
      <c r="AI4372" s="20"/>
      <c r="AJ4372" s="20"/>
      <c r="AK4372" s="20">
        <f t="shared" si="1102"/>
        <v>0</v>
      </c>
      <c r="AL4372" s="171"/>
    </row>
    <row r="4373" spans="1:38" ht="15.75" customHeight="1" x14ac:dyDescent="0.25">
      <c r="A4373" s="3">
        <v>2397</v>
      </c>
      <c r="B4373" s="14">
        <f t="shared" si="1110"/>
        <v>3</v>
      </c>
      <c r="C4373" s="9">
        <f t="shared" si="1111"/>
        <v>45629</v>
      </c>
      <c r="D4373" s="3" t="str">
        <f t="shared" si="1112"/>
        <v>Napoli Luciano</v>
      </c>
      <c r="E4373" s="14" t="str">
        <f t="shared" si="1108"/>
        <v>2397Napoli Luciano3</v>
      </c>
      <c r="J4373" s="14" t="str">
        <f t="shared" si="1103"/>
        <v xml:space="preserve">Service completo. Cambio de aceite y filtros. Control general del vehiculo. Cambiar juego de bujias. Cambiar lampara. Desarmar suspension de ambos lados. Sacar ambos amortiguadores completos. Reparar con cazoletas nuevas. Armado total. Regulacion de convergencia.  </v>
      </c>
      <c r="L4373" s="3">
        <v>1</v>
      </c>
      <c r="M4373" s="10" t="s">
        <v>2222</v>
      </c>
      <c r="N4373" s="3" t="s">
        <v>734</v>
      </c>
      <c r="S4373" s="8"/>
      <c r="T4373" s="11">
        <v>4</v>
      </c>
      <c r="W4373" s="76">
        <v>12000</v>
      </c>
      <c r="X4373" s="16">
        <f t="shared" si="1109"/>
        <v>48000</v>
      </c>
      <c r="AC4373" s="18">
        <f t="shared" si="1101"/>
        <v>0</v>
      </c>
      <c r="AD4373" s="19">
        <f t="shared" si="1104"/>
        <v>0</v>
      </c>
      <c r="AE4373" s="21">
        <f t="shared" si="1100"/>
        <v>0</v>
      </c>
      <c r="AF4373" s="20">
        <f t="shared" si="1105"/>
        <v>0</v>
      </c>
      <c r="AG4373" s="20">
        <f t="shared" si="1106"/>
        <v>0</v>
      </c>
      <c r="AH4373" s="20">
        <f t="shared" si="1107"/>
        <v>0</v>
      </c>
      <c r="AI4373" s="20"/>
      <c r="AJ4373" s="20"/>
      <c r="AK4373" s="20">
        <f t="shared" si="1102"/>
        <v>0</v>
      </c>
      <c r="AL4373" s="171"/>
    </row>
    <row r="4374" spans="1:38" ht="15.75" customHeight="1" x14ac:dyDescent="0.25">
      <c r="A4374" s="3">
        <v>2397</v>
      </c>
      <c r="B4374" s="14">
        <f t="shared" si="1110"/>
        <v>4</v>
      </c>
      <c r="C4374" s="9">
        <f t="shared" si="1111"/>
        <v>45629</v>
      </c>
      <c r="D4374" s="3" t="str">
        <f t="shared" si="1112"/>
        <v>Napoli Luciano</v>
      </c>
      <c r="E4374" s="14" t="str">
        <f t="shared" si="1108"/>
        <v>2397Napoli Luciano4</v>
      </c>
      <c r="J4374" s="14" t="str">
        <f t="shared" si="1103"/>
        <v xml:space="preserve">Service completo. Cambio de aceite y filtros. Control general del vehiculo. Cambiar juego de bujias. Cambiar lampara. Desarmar suspension de ambos lados. Sacar ambos amortiguadores completos. Reparar con cazoletas nuevas. Armado total. Regulacion de convergencia.   </v>
      </c>
      <c r="L4374" s="3">
        <v>1</v>
      </c>
      <c r="M4374" s="10" t="s">
        <v>3420</v>
      </c>
      <c r="N4374" s="3" t="s">
        <v>2484</v>
      </c>
      <c r="O4374" s="158">
        <v>11537</v>
      </c>
      <c r="P4374" s="158">
        <v>2422.77</v>
      </c>
      <c r="Q4374" s="7">
        <v>13959.77</v>
      </c>
      <c r="S4374" s="8"/>
      <c r="T4374" s="11">
        <v>2</v>
      </c>
      <c r="W4374" s="76">
        <v>43000</v>
      </c>
      <c r="X4374" s="16">
        <f t="shared" si="1109"/>
        <v>86000</v>
      </c>
      <c r="AC4374" s="18">
        <f t="shared" si="1101"/>
        <v>0</v>
      </c>
      <c r="AD4374" s="19">
        <f t="shared" si="1104"/>
        <v>0</v>
      </c>
      <c r="AE4374" s="21">
        <f t="shared" si="1100"/>
        <v>27919.54</v>
      </c>
      <c r="AF4374" s="20">
        <f t="shared" si="1105"/>
        <v>0</v>
      </c>
      <c r="AG4374" s="20">
        <f t="shared" si="1106"/>
        <v>0</v>
      </c>
      <c r="AH4374" s="20">
        <f t="shared" si="1107"/>
        <v>0</v>
      </c>
      <c r="AI4374" s="20"/>
      <c r="AJ4374" s="20"/>
      <c r="AK4374" s="20">
        <f t="shared" si="1102"/>
        <v>0</v>
      </c>
      <c r="AL4374" s="171"/>
    </row>
    <row r="4375" spans="1:38" ht="15.75" customHeight="1" x14ac:dyDescent="0.25">
      <c r="A4375" s="3">
        <v>2397</v>
      </c>
      <c r="B4375" s="14">
        <f t="shared" si="1110"/>
        <v>5</v>
      </c>
      <c r="C4375" s="9">
        <f t="shared" si="1111"/>
        <v>45629</v>
      </c>
      <c r="D4375" s="3" t="str">
        <f t="shared" si="1112"/>
        <v>Napoli Luciano</v>
      </c>
      <c r="E4375" s="14" t="str">
        <f t="shared" si="1108"/>
        <v>2397Napoli Luciano5</v>
      </c>
      <c r="J4375" s="14" t="str">
        <f t="shared" si="1103"/>
        <v xml:space="preserve">Service completo. Cambio de aceite y filtros. Control general del vehiculo. Cambiar juego de bujias. Cambiar lampara. Desarmar suspension de ambos lados. Sacar ambos amortiguadores completos. Reparar con cazoletas nuevas. Armado total. Regulacion de convergencia.    </v>
      </c>
      <c r="L4375" s="3">
        <v>1</v>
      </c>
      <c r="M4375" s="10" t="s">
        <v>3454</v>
      </c>
      <c r="N4375" s="3" t="s">
        <v>771</v>
      </c>
      <c r="S4375" s="8"/>
      <c r="T4375" s="11">
        <v>1</v>
      </c>
      <c r="W4375" s="76">
        <v>8800</v>
      </c>
      <c r="X4375" s="16">
        <f t="shared" si="1109"/>
        <v>8800</v>
      </c>
      <c r="AC4375" s="18">
        <f t="shared" si="1101"/>
        <v>0</v>
      </c>
      <c r="AD4375" s="19">
        <f t="shared" si="1104"/>
        <v>0</v>
      </c>
      <c r="AE4375" s="21">
        <f t="shared" si="1100"/>
        <v>0</v>
      </c>
      <c r="AF4375" s="20">
        <f t="shared" si="1105"/>
        <v>0</v>
      </c>
      <c r="AG4375" s="20">
        <f t="shared" si="1106"/>
        <v>0</v>
      </c>
      <c r="AH4375" s="20">
        <f t="shared" si="1107"/>
        <v>0</v>
      </c>
      <c r="AI4375" s="20"/>
      <c r="AJ4375" s="20"/>
      <c r="AK4375" s="20">
        <f t="shared" si="1102"/>
        <v>0</v>
      </c>
      <c r="AL4375" s="171"/>
    </row>
    <row r="4376" spans="1:38" ht="15.75" customHeight="1" x14ac:dyDescent="0.25">
      <c r="B4376" s="14">
        <f t="shared" si="1110"/>
        <v>1</v>
      </c>
      <c r="C4376" s="9" t="str">
        <f t="shared" si="1111"/>
        <v/>
      </c>
      <c r="D4376" s="3" t="str">
        <f t="shared" si="1112"/>
        <v/>
      </c>
      <c r="E4376" s="14" t="str">
        <f t="shared" si="1108"/>
        <v>1</v>
      </c>
      <c r="J4376" s="14">
        <f t="shared" si="1103"/>
        <v>0</v>
      </c>
      <c r="S4376" s="8"/>
      <c r="W4376" s="76"/>
      <c r="X4376" s="16">
        <f t="shared" si="1109"/>
        <v>0</v>
      </c>
      <c r="AC4376" s="18">
        <f t="shared" si="1101"/>
        <v>0</v>
      </c>
      <c r="AD4376" s="19">
        <f t="shared" si="1104"/>
        <v>0</v>
      </c>
      <c r="AE4376" s="21">
        <f t="shared" si="1100"/>
        <v>0</v>
      </c>
      <c r="AF4376" s="20">
        <f t="shared" si="1105"/>
        <v>0</v>
      </c>
      <c r="AG4376" s="20">
        <f t="shared" si="1106"/>
        <v>0</v>
      </c>
      <c r="AH4376" s="20">
        <f t="shared" si="1107"/>
        <v>0</v>
      </c>
      <c r="AI4376" s="20"/>
      <c r="AJ4376" s="20"/>
      <c r="AK4376" s="20">
        <f t="shared" si="1102"/>
        <v>0</v>
      </c>
      <c r="AL4376" s="171"/>
    </row>
    <row r="4377" spans="1:38" ht="15.75" customHeight="1" x14ac:dyDescent="0.25">
      <c r="B4377" s="14">
        <f t="shared" si="1110"/>
        <v>2</v>
      </c>
      <c r="C4377" s="9" t="str">
        <f t="shared" si="1111"/>
        <v/>
      </c>
      <c r="D4377" s="3" t="str">
        <f t="shared" si="1112"/>
        <v/>
      </c>
      <c r="E4377" s="14" t="str">
        <f t="shared" si="1108"/>
        <v>2</v>
      </c>
      <c r="J4377" s="14" t="str">
        <f t="shared" si="1103"/>
        <v xml:space="preserve">0 </v>
      </c>
      <c r="S4377" s="8"/>
      <c r="W4377" s="76"/>
      <c r="X4377" s="16">
        <f t="shared" si="1109"/>
        <v>0</v>
      </c>
      <c r="AC4377" s="18">
        <f t="shared" si="1101"/>
        <v>0</v>
      </c>
      <c r="AD4377" s="19">
        <f t="shared" si="1104"/>
        <v>0</v>
      </c>
      <c r="AE4377" s="21">
        <f t="shared" ref="AE4377:AE4440" si="1113">+(Q4377)*T4377</f>
        <v>0</v>
      </c>
      <c r="AF4377" s="20">
        <f t="shared" si="1105"/>
        <v>0</v>
      </c>
      <c r="AG4377" s="20">
        <f t="shared" si="1106"/>
        <v>0</v>
      </c>
      <c r="AH4377" s="20">
        <f t="shared" si="1107"/>
        <v>0</v>
      </c>
      <c r="AI4377" s="20"/>
      <c r="AJ4377" s="20"/>
      <c r="AK4377" s="20">
        <f t="shared" si="1102"/>
        <v>0</v>
      </c>
      <c r="AL4377" s="171"/>
    </row>
    <row r="4378" spans="1:38" ht="15.75" customHeight="1" x14ac:dyDescent="0.25">
      <c r="B4378" s="14">
        <f t="shared" si="1110"/>
        <v>3</v>
      </c>
      <c r="C4378" s="9" t="str">
        <f t="shared" si="1111"/>
        <v/>
      </c>
      <c r="D4378" s="3" t="str">
        <f t="shared" si="1112"/>
        <v/>
      </c>
      <c r="E4378" s="14" t="str">
        <f t="shared" si="1108"/>
        <v>3</v>
      </c>
      <c r="J4378" s="14" t="str">
        <f t="shared" si="1103"/>
        <v xml:space="preserve">0  </v>
      </c>
      <c r="S4378" s="8"/>
      <c r="W4378" s="76"/>
      <c r="X4378" s="16">
        <f t="shared" si="1109"/>
        <v>0</v>
      </c>
      <c r="AC4378" s="18">
        <f t="shared" si="1101"/>
        <v>0</v>
      </c>
      <c r="AD4378" s="19">
        <f t="shared" si="1104"/>
        <v>0</v>
      </c>
      <c r="AE4378" s="21">
        <f t="shared" si="1113"/>
        <v>0</v>
      </c>
      <c r="AF4378" s="20">
        <f t="shared" si="1105"/>
        <v>0</v>
      </c>
      <c r="AG4378" s="20">
        <f t="shared" si="1106"/>
        <v>0</v>
      </c>
      <c r="AH4378" s="20">
        <f t="shared" si="1107"/>
        <v>0</v>
      </c>
      <c r="AI4378" s="20"/>
      <c r="AJ4378" s="20"/>
      <c r="AK4378" s="20">
        <f t="shared" si="1102"/>
        <v>0</v>
      </c>
      <c r="AL4378" s="171"/>
    </row>
    <row r="4379" spans="1:38" ht="15.75" customHeight="1" x14ac:dyDescent="0.25">
      <c r="B4379" s="14">
        <f t="shared" si="1110"/>
        <v>4</v>
      </c>
      <c r="C4379" s="9" t="str">
        <f t="shared" si="1111"/>
        <v/>
      </c>
      <c r="D4379" s="3" t="str">
        <f t="shared" si="1112"/>
        <v/>
      </c>
      <c r="E4379" s="14" t="str">
        <f t="shared" si="1108"/>
        <v>4</v>
      </c>
      <c r="J4379" s="14" t="str">
        <f t="shared" si="1103"/>
        <v xml:space="preserve">0   </v>
      </c>
      <c r="S4379" s="8"/>
      <c r="W4379" s="76"/>
      <c r="X4379" s="16">
        <f t="shared" si="1109"/>
        <v>0</v>
      </c>
      <c r="AC4379" s="18">
        <f t="shared" si="1101"/>
        <v>0</v>
      </c>
      <c r="AD4379" s="19">
        <f t="shared" si="1104"/>
        <v>0</v>
      </c>
      <c r="AE4379" s="21">
        <f t="shared" si="1113"/>
        <v>0</v>
      </c>
      <c r="AF4379" s="20">
        <f t="shared" si="1105"/>
        <v>0</v>
      </c>
      <c r="AG4379" s="20">
        <f t="shared" si="1106"/>
        <v>0</v>
      </c>
      <c r="AH4379" s="20">
        <f t="shared" si="1107"/>
        <v>0</v>
      </c>
      <c r="AI4379" s="20"/>
      <c r="AJ4379" s="20"/>
      <c r="AK4379" s="20">
        <f t="shared" si="1102"/>
        <v>0</v>
      </c>
      <c r="AL4379" s="171"/>
    </row>
    <row r="4380" spans="1:38" ht="15.75" customHeight="1" x14ac:dyDescent="0.25">
      <c r="B4380" s="14">
        <f t="shared" si="1110"/>
        <v>5</v>
      </c>
      <c r="C4380" s="9" t="str">
        <f t="shared" si="1111"/>
        <v/>
      </c>
      <c r="D4380" s="3" t="str">
        <f t="shared" si="1112"/>
        <v/>
      </c>
      <c r="E4380" s="14" t="str">
        <f t="shared" si="1108"/>
        <v>5</v>
      </c>
      <c r="J4380" s="14" t="str">
        <f t="shared" si="1103"/>
        <v xml:space="preserve">0    </v>
      </c>
      <c r="S4380" s="8"/>
      <c r="W4380" s="76"/>
      <c r="X4380" s="16">
        <f t="shared" si="1109"/>
        <v>0</v>
      </c>
      <c r="AC4380" s="18">
        <f t="shared" si="1101"/>
        <v>0</v>
      </c>
      <c r="AD4380" s="19">
        <f t="shared" si="1104"/>
        <v>0</v>
      </c>
      <c r="AE4380" s="21">
        <f t="shared" si="1113"/>
        <v>0</v>
      </c>
      <c r="AF4380" s="20">
        <f t="shared" si="1105"/>
        <v>0</v>
      </c>
      <c r="AG4380" s="20">
        <f t="shared" si="1106"/>
        <v>0</v>
      </c>
      <c r="AH4380" s="20">
        <f t="shared" si="1107"/>
        <v>0</v>
      </c>
      <c r="AI4380" s="20"/>
      <c r="AJ4380" s="20"/>
      <c r="AK4380" s="20">
        <f t="shared" si="1102"/>
        <v>0</v>
      </c>
      <c r="AL4380" s="171"/>
    </row>
    <row r="4381" spans="1:38" ht="15.75" customHeight="1" x14ac:dyDescent="0.25">
      <c r="B4381" s="14">
        <f t="shared" si="1110"/>
        <v>6</v>
      </c>
      <c r="C4381" s="9" t="str">
        <f t="shared" si="1111"/>
        <v/>
      </c>
      <c r="D4381" s="3" t="str">
        <f t="shared" si="1112"/>
        <v/>
      </c>
      <c r="E4381" s="14" t="str">
        <f t="shared" si="1108"/>
        <v>6</v>
      </c>
      <c r="J4381" s="14" t="str">
        <f t="shared" si="1103"/>
        <v xml:space="preserve">0     </v>
      </c>
      <c r="S4381" s="8"/>
      <c r="W4381" s="76"/>
      <c r="X4381" s="16">
        <f t="shared" si="1109"/>
        <v>0</v>
      </c>
      <c r="AC4381" s="18">
        <f t="shared" si="1101"/>
        <v>0</v>
      </c>
      <c r="AD4381" s="19">
        <f t="shared" si="1104"/>
        <v>0</v>
      </c>
      <c r="AE4381" s="21">
        <f t="shared" si="1113"/>
        <v>0</v>
      </c>
      <c r="AF4381" s="20">
        <f t="shared" si="1105"/>
        <v>0</v>
      </c>
      <c r="AG4381" s="20">
        <f t="shared" si="1106"/>
        <v>0</v>
      </c>
      <c r="AH4381" s="20">
        <f t="shared" si="1107"/>
        <v>0</v>
      </c>
      <c r="AI4381" s="20"/>
      <c r="AJ4381" s="20"/>
      <c r="AK4381" s="20">
        <f t="shared" si="1102"/>
        <v>0</v>
      </c>
      <c r="AL4381" s="171"/>
    </row>
    <row r="4382" spans="1:38" ht="15.75" customHeight="1" x14ac:dyDescent="0.25">
      <c r="B4382" s="14">
        <f t="shared" si="1110"/>
        <v>7</v>
      </c>
      <c r="C4382" s="9" t="str">
        <f t="shared" si="1111"/>
        <v/>
      </c>
      <c r="D4382" s="3" t="str">
        <f t="shared" si="1112"/>
        <v/>
      </c>
      <c r="E4382" s="14" t="str">
        <f t="shared" si="1108"/>
        <v>7</v>
      </c>
      <c r="J4382" s="14" t="str">
        <f t="shared" si="1103"/>
        <v xml:space="preserve">0      </v>
      </c>
      <c r="S4382" s="8"/>
      <c r="W4382" s="76"/>
      <c r="X4382" s="16">
        <f t="shared" si="1109"/>
        <v>0</v>
      </c>
      <c r="AC4382" s="18">
        <f t="shared" si="1101"/>
        <v>0</v>
      </c>
      <c r="AD4382" s="19">
        <f t="shared" si="1104"/>
        <v>0</v>
      </c>
      <c r="AE4382" s="21">
        <f t="shared" si="1113"/>
        <v>0</v>
      </c>
      <c r="AF4382" s="20">
        <f t="shared" si="1105"/>
        <v>0</v>
      </c>
      <c r="AG4382" s="20">
        <f t="shared" si="1106"/>
        <v>0</v>
      </c>
      <c r="AH4382" s="20">
        <f t="shared" si="1107"/>
        <v>0</v>
      </c>
      <c r="AI4382" s="20"/>
      <c r="AJ4382" s="20"/>
      <c r="AK4382" s="20">
        <f t="shared" si="1102"/>
        <v>0</v>
      </c>
      <c r="AL4382" s="171"/>
    </row>
    <row r="4383" spans="1:38" ht="15.75" customHeight="1" x14ac:dyDescent="0.25">
      <c r="B4383" s="14">
        <f t="shared" si="1110"/>
        <v>8</v>
      </c>
      <c r="C4383" s="9" t="str">
        <f t="shared" si="1111"/>
        <v/>
      </c>
      <c r="D4383" s="3" t="str">
        <f t="shared" si="1112"/>
        <v/>
      </c>
      <c r="E4383" s="14" t="str">
        <f t="shared" si="1108"/>
        <v>8</v>
      </c>
      <c r="J4383" s="14" t="str">
        <f t="shared" si="1103"/>
        <v xml:space="preserve">0       </v>
      </c>
      <c r="S4383" s="8"/>
      <c r="W4383" s="76"/>
      <c r="X4383" s="16">
        <f t="shared" si="1109"/>
        <v>0</v>
      </c>
      <c r="AC4383" s="18">
        <f t="shared" si="1101"/>
        <v>0</v>
      </c>
      <c r="AD4383" s="19">
        <f t="shared" si="1104"/>
        <v>0</v>
      </c>
      <c r="AE4383" s="21">
        <f t="shared" si="1113"/>
        <v>0</v>
      </c>
      <c r="AF4383" s="20">
        <f t="shared" si="1105"/>
        <v>0</v>
      </c>
      <c r="AG4383" s="20">
        <f t="shared" si="1106"/>
        <v>0</v>
      </c>
      <c r="AH4383" s="20">
        <f t="shared" si="1107"/>
        <v>0</v>
      </c>
      <c r="AI4383" s="20"/>
      <c r="AJ4383" s="20"/>
      <c r="AK4383" s="20">
        <f t="shared" si="1102"/>
        <v>0</v>
      </c>
      <c r="AL4383" s="171"/>
    </row>
    <row r="4384" spans="1:38" ht="15.75" customHeight="1" x14ac:dyDescent="0.25">
      <c r="B4384" s="14">
        <f t="shared" si="1110"/>
        <v>9</v>
      </c>
      <c r="C4384" s="9" t="str">
        <f t="shared" si="1111"/>
        <v/>
      </c>
      <c r="D4384" s="3" t="str">
        <f t="shared" si="1112"/>
        <v/>
      </c>
      <c r="E4384" s="14" t="str">
        <f t="shared" si="1108"/>
        <v>9</v>
      </c>
      <c r="J4384" s="14" t="str">
        <f t="shared" si="1103"/>
        <v xml:space="preserve">0        </v>
      </c>
      <c r="S4384" s="8"/>
      <c r="W4384" s="76"/>
      <c r="X4384" s="16">
        <f t="shared" si="1109"/>
        <v>0</v>
      </c>
      <c r="AC4384" s="18">
        <f t="shared" si="1101"/>
        <v>0</v>
      </c>
      <c r="AD4384" s="19">
        <f t="shared" si="1104"/>
        <v>0</v>
      </c>
      <c r="AE4384" s="21">
        <f t="shared" si="1113"/>
        <v>0</v>
      </c>
      <c r="AF4384" s="20">
        <f t="shared" si="1105"/>
        <v>0</v>
      </c>
      <c r="AG4384" s="20">
        <f t="shared" si="1106"/>
        <v>0</v>
      </c>
      <c r="AH4384" s="20">
        <f t="shared" si="1107"/>
        <v>0</v>
      </c>
      <c r="AI4384" s="20"/>
      <c r="AJ4384" s="20"/>
      <c r="AK4384" s="20">
        <f t="shared" si="1102"/>
        <v>0</v>
      </c>
      <c r="AL4384" s="171"/>
    </row>
    <row r="4385" spans="2:38" ht="15.75" customHeight="1" x14ac:dyDescent="0.25">
      <c r="B4385" s="14">
        <f t="shared" si="1110"/>
        <v>10</v>
      </c>
      <c r="C4385" s="9" t="str">
        <f t="shared" si="1111"/>
        <v/>
      </c>
      <c r="D4385" s="3" t="str">
        <f t="shared" si="1112"/>
        <v/>
      </c>
      <c r="E4385" s="14" t="str">
        <f t="shared" si="1108"/>
        <v>10</v>
      </c>
      <c r="J4385" s="14" t="str">
        <f t="shared" si="1103"/>
        <v xml:space="preserve">0         </v>
      </c>
      <c r="S4385" s="8"/>
      <c r="W4385" s="76"/>
      <c r="X4385" s="16">
        <f t="shared" si="1109"/>
        <v>0</v>
      </c>
      <c r="AC4385" s="18">
        <f t="shared" si="1101"/>
        <v>0</v>
      </c>
      <c r="AD4385" s="19">
        <f t="shared" si="1104"/>
        <v>0</v>
      </c>
      <c r="AE4385" s="21">
        <f t="shared" si="1113"/>
        <v>0</v>
      </c>
      <c r="AF4385" s="20">
        <f t="shared" si="1105"/>
        <v>0</v>
      </c>
      <c r="AG4385" s="20">
        <f t="shared" si="1106"/>
        <v>0</v>
      </c>
      <c r="AH4385" s="20">
        <f t="shared" si="1107"/>
        <v>0</v>
      </c>
      <c r="AI4385" s="20"/>
      <c r="AJ4385" s="20"/>
      <c r="AK4385" s="20">
        <f t="shared" si="1102"/>
        <v>0</v>
      </c>
      <c r="AL4385" s="171"/>
    </row>
    <row r="4386" spans="2:38" ht="15.75" customHeight="1" x14ac:dyDescent="0.25">
      <c r="B4386" s="14">
        <f t="shared" si="1110"/>
        <v>11</v>
      </c>
      <c r="C4386" s="9" t="str">
        <f t="shared" si="1111"/>
        <v/>
      </c>
      <c r="D4386" s="3" t="str">
        <f t="shared" si="1112"/>
        <v/>
      </c>
      <c r="E4386" s="14" t="str">
        <f t="shared" si="1108"/>
        <v>11</v>
      </c>
      <c r="J4386" s="14" t="str">
        <f t="shared" si="1103"/>
        <v xml:space="preserve">0          </v>
      </c>
      <c r="S4386" s="8"/>
      <c r="W4386" s="76"/>
      <c r="X4386" s="16">
        <f t="shared" si="1109"/>
        <v>0</v>
      </c>
      <c r="AC4386" s="18">
        <f t="shared" si="1101"/>
        <v>0</v>
      </c>
      <c r="AD4386" s="19">
        <f t="shared" si="1104"/>
        <v>0</v>
      </c>
      <c r="AE4386" s="21">
        <f t="shared" si="1113"/>
        <v>0</v>
      </c>
      <c r="AF4386" s="20">
        <f t="shared" si="1105"/>
        <v>0</v>
      </c>
      <c r="AG4386" s="20">
        <f t="shared" si="1106"/>
        <v>0</v>
      </c>
      <c r="AH4386" s="20">
        <f t="shared" si="1107"/>
        <v>0</v>
      </c>
      <c r="AI4386" s="20"/>
      <c r="AJ4386" s="20"/>
      <c r="AK4386" s="20">
        <f t="shared" si="1102"/>
        <v>0</v>
      </c>
      <c r="AL4386" s="171"/>
    </row>
    <row r="4387" spans="2:38" ht="15.75" customHeight="1" x14ac:dyDescent="0.25">
      <c r="B4387" s="14">
        <f t="shared" si="1110"/>
        <v>12</v>
      </c>
      <c r="C4387" s="9" t="str">
        <f t="shared" si="1111"/>
        <v/>
      </c>
      <c r="D4387" s="3" t="str">
        <f t="shared" si="1112"/>
        <v/>
      </c>
      <c r="E4387" s="14" t="str">
        <f t="shared" si="1108"/>
        <v>12</v>
      </c>
      <c r="J4387" s="14" t="str">
        <f t="shared" si="1103"/>
        <v xml:space="preserve">0           </v>
      </c>
      <c r="S4387" s="8"/>
      <c r="W4387" s="76"/>
      <c r="X4387" s="16">
        <f t="shared" si="1109"/>
        <v>0</v>
      </c>
      <c r="AC4387" s="18">
        <f t="shared" ref="AC4387:AC4450" si="1114">+AB4387*Y4387</f>
        <v>0</v>
      </c>
      <c r="AD4387" s="19">
        <f t="shared" si="1104"/>
        <v>0</v>
      </c>
      <c r="AE4387" s="21">
        <f t="shared" si="1113"/>
        <v>0</v>
      </c>
      <c r="AF4387" s="20">
        <f t="shared" si="1105"/>
        <v>0</v>
      </c>
      <c r="AG4387" s="20">
        <f t="shared" si="1106"/>
        <v>0</v>
      </c>
      <c r="AH4387" s="20">
        <f t="shared" si="1107"/>
        <v>0</v>
      </c>
      <c r="AI4387" s="20"/>
      <c r="AJ4387" s="20"/>
      <c r="AK4387" s="20">
        <f t="shared" ref="AK4387:AK4450" si="1115">AH4387+AG4387</f>
        <v>0</v>
      </c>
      <c r="AL4387" s="171"/>
    </row>
    <row r="4388" spans="2:38" ht="15.75" customHeight="1" x14ac:dyDescent="0.25">
      <c r="B4388" s="14">
        <f t="shared" si="1110"/>
        <v>13</v>
      </c>
      <c r="C4388" s="9" t="str">
        <f t="shared" si="1111"/>
        <v/>
      </c>
      <c r="D4388" s="3" t="str">
        <f t="shared" si="1112"/>
        <v/>
      </c>
      <c r="E4388" s="14" t="str">
        <f t="shared" si="1108"/>
        <v>13</v>
      </c>
      <c r="J4388" s="14" t="str">
        <f t="shared" si="1103"/>
        <v xml:space="preserve">0            </v>
      </c>
      <c r="S4388" s="8"/>
      <c r="W4388" s="76"/>
      <c r="X4388" s="16">
        <f t="shared" si="1109"/>
        <v>0</v>
      </c>
      <c r="AC4388" s="18">
        <f t="shared" si="1114"/>
        <v>0</v>
      </c>
      <c r="AD4388" s="19">
        <f t="shared" si="1104"/>
        <v>0</v>
      </c>
      <c r="AE4388" s="21">
        <f t="shared" si="1113"/>
        <v>0</v>
      </c>
      <c r="AF4388" s="20">
        <f t="shared" si="1105"/>
        <v>0</v>
      </c>
      <c r="AG4388" s="20">
        <f t="shared" si="1106"/>
        <v>0</v>
      </c>
      <c r="AH4388" s="20">
        <f t="shared" si="1107"/>
        <v>0</v>
      </c>
      <c r="AI4388" s="20"/>
      <c r="AJ4388" s="20"/>
      <c r="AK4388" s="20">
        <f t="shared" si="1115"/>
        <v>0</v>
      </c>
      <c r="AL4388" s="171"/>
    </row>
    <row r="4389" spans="2:38" ht="15.75" customHeight="1" x14ac:dyDescent="0.25">
      <c r="B4389" s="14">
        <f t="shared" si="1110"/>
        <v>14</v>
      </c>
      <c r="C4389" s="9" t="str">
        <f t="shared" si="1111"/>
        <v/>
      </c>
      <c r="D4389" s="3" t="str">
        <f t="shared" si="1112"/>
        <v/>
      </c>
      <c r="E4389" s="14" t="str">
        <f t="shared" si="1108"/>
        <v>14</v>
      </c>
      <c r="J4389" s="14" t="str">
        <f t="shared" si="1103"/>
        <v xml:space="preserve">0             </v>
      </c>
      <c r="S4389" s="8"/>
      <c r="W4389" s="76"/>
      <c r="X4389" s="16">
        <f t="shared" si="1109"/>
        <v>0</v>
      </c>
      <c r="AC4389" s="18">
        <f t="shared" si="1114"/>
        <v>0</v>
      </c>
      <c r="AD4389" s="19">
        <f t="shared" si="1104"/>
        <v>0</v>
      </c>
      <c r="AE4389" s="21">
        <f t="shared" si="1113"/>
        <v>0</v>
      </c>
      <c r="AF4389" s="20">
        <f t="shared" si="1105"/>
        <v>0</v>
      </c>
      <c r="AG4389" s="20">
        <f t="shared" si="1106"/>
        <v>0</v>
      </c>
      <c r="AH4389" s="20">
        <f t="shared" si="1107"/>
        <v>0</v>
      </c>
      <c r="AI4389" s="20"/>
      <c r="AJ4389" s="20"/>
      <c r="AK4389" s="20">
        <f t="shared" si="1115"/>
        <v>0</v>
      </c>
      <c r="AL4389" s="171"/>
    </row>
    <row r="4390" spans="2:38" ht="15.75" customHeight="1" x14ac:dyDescent="0.25">
      <c r="B4390" s="14">
        <f t="shared" si="1110"/>
        <v>15</v>
      </c>
      <c r="C4390" s="9" t="str">
        <f t="shared" si="1111"/>
        <v/>
      </c>
      <c r="D4390" s="3" t="str">
        <f t="shared" si="1112"/>
        <v/>
      </c>
      <c r="E4390" s="14" t="str">
        <f t="shared" si="1108"/>
        <v>15</v>
      </c>
      <c r="J4390" s="14" t="str">
        <f t="shared" si="1103"/>
        <v xml:space="preserve">0              </v>
      </c>
      <c r="S4390" s="8"/>
      <c r="W4390" s="76"/>
      <c r="X4390" s="16">
        <f t="shared" si="1109"/>
        <v>0</v>
      </c>
      <c r="AC4390" s="18">
        <f t="shared" si="1114"/>
        <v>0</v>
      </c>
      <c r="AD4390" s="19">
        <f t="shared" si="1104"/>
        <v>0</v>
      </c>
      <c r="AE4390" s="21">
        <f t="shared" si="1113"/>
        <v>0</v>
      </c>
      <c r="AF4390" s="20">
        <f t="shared" si="1105"/>
        <v>0</v>
      </c>
      <c r="AG4390" s="20">
        <f t="shared" si="1106"/>
        <v>0</v>
      </c>
      <c r="AH4390" s="20">
        <f t="shared" si="1107"/>
        <v>0</v>
      </c>
      <c r="AI4390" s="20"/>
      <c r="AJ4390" s="20"/>
      <c r="AK4390" s="20">
        <f t="shared" si="1115"/>
        <v>0</v>
      </c>
      <c r="AL4390" s="171"/>
    </row>
    <row r="4391" spans="2:38" ht="15.75" customHeight="1" x14ac:dyDescent="0.25">
      <c r="B4391" s="14">
        <f t="shared" si="1110"/>
        <v>16</v>
      </c>
      <c r="C4391" s="9" t="str">
        <f t="shared" si="1111"/>
        <v/>
      </c>
      <c r="D4391" s="3" t="str">
        <f t="shared" si="1112"/>
        <v/>
      </c>
      <c r="E4391" s="14" t="str">
        <f t="shared" si="1108"/>
        <v>16</v>
      </c>
      <c r="J4391" s="14" t="str">
        <f t="shared" ref="J4391:J4454" si="1116">IF(A4391=A4390,CONCATENATE(J4390," ",I4391),I4391)</f>
        <v xml:space="preserve">0               </v>
      </c>
      <c r="S4391" s="8"/>
      <c r="W4391" s="76"/>
      <c r="X4391" s="16">
        <f t="shared" si="1109"/>
        <v>0</v>
      </c>
      <c r="AC4391" s="18">
        <f t="shared" si="1114"/>
        <v>0</v>
      </c>
      <c r="AD4391" s="19">
        <f t="shared" si="1104"/>
        <v>0</v>
      </c>
      <c r="AE4391" s="21">
        <f t="shared" si="1113"/>
        <v>0</v>
      </c>
      <c r="AF4391" s="20">
        <f t="shared" si="1105"/>
        <v>0</v>
      </c>
      <c r="AG4391" s="20">
        <f t="shared" si="1106"/>
        <v>0</v>
      </c>
      <c r="AH4391" s="20">
        <f t="shared" si="1107"/>
        <v>0</v>
      </c>
      <c r="AI4391" s="20"/>
      <c r="AJ4391" s="20"/>
      <c r="AK4391" s="20">
        <f t="shared" si="1115"/>
        <v>0</v>
      </c>
      <c r="AL4391" s="171"/>
    </row>
    <row r="4392" spans="2:38" ht="15.75" customHeight="1" x14ac:dyDescent="0.25">
      <c r="B4392" s="14">
        <f t="shared" si="1110"/>
        <v>17</v>
      </c>
      <c r="C4392" s="9" t="str">
        <f t="shared" si="1111"/>
        <v/>
      </c>
      <c r="D4392" s="3" t="str">
        <f t="shared" si="1112"/>
        <v/>
      </c>
      <c r="E4392" s="14" t="str">
        <f t="shared" si="1108"/>
        <v>17</v>
      </c>
      <c r="J4392" s="14" t="str">
        <f t="shared" si="1116"/>
        <v xml:space="preserve">0                </v>
      </c>
      <c r="S4392" s="8"/>
      <c r="W4392" s="76"/>
      <c r="X4392" s="16">
        <f t="shared" si="1109"/>
        <v>0</v>
      </c>
      <c r="AC4392" s="18">
        <f t="shared" si="1114"/>
        <v>0</v>
      </c>
      <c r="AD4392" s="19">
        <f t="shared" si="1104"/>
        <v>0</v>
      </c>
      <c r="AE4392" s="21">
        <f t="shared" si="1113"/>
        <v>0</v>
      </c>
      <c r="AF4392" s="20">
        <f t="shared" si="1105"/>
        <v>0</v>
      </c>
      <c r="AG4392" s="20">
        <f t="shared" si="1106"/>
        <v>0</v>
      </c>
      <c r="AH4392" s="20">
        <f t="shared" si="1107"/>
        <v>0</v>
      </c>
      <c r="AI4392" s="20"/>
      <c r="AJ4392" s="20"/>
      <c r="AK4392" s="20">
        <f t="shared" si="1115"/>
        <v>0</v>
      </c>
      <c r="AL4392" s="171"/>
    </row>
    <row r="4393" spans="2:38" ht="15.75" customHeight="1" x14ac:dyDescent="0.25">
      <c r="B4393" s="14">
        <f t="shared" si="1110"/>
        <v>18</v>
      </c>
      <c r="C4393" s="9" t="str">
        <f t="shared" si="1111"/>
        <v/>
      </c>
      <c r="D4393" s="3" t="str">
        <f t="shared" si="1112"/>
        <v/>
      </c>
      <c r="E4393" s="14" t="str">
        <f t="shared" si="1108"/>
        <v>18</v>
      </c>
      <c r="J4393" s="14" t="str">
        <f t="shared" si="1116"/>
        <v xml:space="preserve">0                 </v>
      </c>
      <c r="S4393" s="8"/>
      <c r="W4393" s="76"/>
      <c r="X4393" s="16">
        <f t="shared" si="1109"/>
        <v>0</v>
      </c>
      <c r="AC4393" s="18">
        <f t="shared" si="1114"/>
        <v>0</v>
      </c>
      <c r="AD4393" s="19">
        <f t="shared" si="1104"/>
        <v>0</v>
      </c>
      <c r="AE4393" s="21">
        <f t="shared" si="1113"/>
        <v>0</v>
      </c>
      <c r="AF4393" s="20">
        <f t="shared" si="1105"/>
        <v>0</v>
      </c>
      <c r="AG4393" s="20">
        <f t="shared" si="1106"/>
        <v>0</v>
      </c>
      <c r="AH4393" s="20">
        <f t="shared" si="1107"/>
        <v>0</v>
      </c>
      <c r="AI4393" s="20"/>
      <c r="AJ4393" s="20"/>
      <c r="AK4393" s="20">
        <f t="shared" si="1115"/>
        <v>0</v>
      </c>
      <c r="AL4393" s="171"/>
    </row>
    <row r="4394" spans="2:38" ht="15.75" customHeight="1" x14ac:dyDescent="0.25">
      <c r="B4394" s="14">
        <f t="shared" si="1110"/>
        <v>19</v>
      </c>
      <c r="C4394" s="9" t="str">
        <f t="shared" si="1111"/>
        <v/>
      </c>
      <c r="D4394" s="3" t="str">
        <f t="shared" si="1112"/>
        <v/>
      </c>
      <c r="E4394" s="14" t="str">
        <f t="shared" si="1108"/>
        <v>19</v>
      </c>
      <c r="J4394" s="14" t="str">
        <f t="shared" si="1116"/>
        <v xml:space="preserve">0                  </v>
      </c>
      <c r="S4394" s="8"/>
      <c r="W4394" s="76"/>
      <c r="X4394" s="16">
        <f t="shared" si="1109"/>
        <v>0</v>
      </c>
      <c r="AC4394" s="18">
        <f t="shared" si="1114"/>
        <v>0</v>
      </c>
      <c r="AD4394" s="19">
        <f t="shared" si="1104"/>
        <v>0</v>
      </c>
      <c r="AE4394" s="21">
        <f t="shared" si="1113"/>
        <v>0</v>
      </c>
      <c r="AF4394" s="20">
        <f t="shared" si="1105"/>
        <v>0</v>
      </c>
      <c r="AG4394" s="20">
        <f t="shared" si="1106"/>
        <v>0</v>
      </c>
      <c r="AH4394" s="20">
        <f t="shared" si="1107"/>
        <v>0</v>
      </c>
      <c r="AI4394" s="20"/>
      <c r="AJ4394" s="20"/>
      <c r="AK4394" s="20">
        <f t="shared" si="1115"/>
        <v>0</v>
      </c>
      <c r="AL4394" s="171"/>
    </row>
    <row r="4395" spans="2:38" ht="15.75" customHeight="1" x14ac:dyDescent="0.25">
      <c r="B4395" s="14">
        <f t="shared" si="1110"/>
        <v>20</v>
      </c>
      <c r="C4395" s="9" t="str">
        <f t="shared" si="1111"/>
        <v/>
      </c>
      <c r="D4395" s="3" t="str">
        <f t="shared" si="1112"/>
        <v/>
      </c>
      <c r="E4395" s="14" t="str">
        <f t="shared" si="1108"/>
        <v>20</v>
      </c>
      <c r="J4395" s="14" t="str">
        <f t="shared" si="1116"/>
        <v xml:space="preserve">0                   </v>
      </c>
      <c r="S4395" s="8"/>
      <c r="W4395" s="76"/>
      <c r="X4395" s="16">
        <f t="shared" si="1109"/>
        <v>0</v>
      </c>
      <c r="AC4395" s="18">
        <f t="shared" si="1114"/>
        <v>0</v>
      </c>
      <c r="AD4395" s="19">
        <f t="shared" si="1104"/>
        <v>0</v>
      </c>
      <c r="AE4395" s="21">
        <f t="shared" si="1113"/>
        <v>0</v>
      </c>
      <c r="AF4395" s="20">
        <f t="shared" si="1105"/>
        <v>0</v>
      </c>
      <c r="AG4395" s="20">
        <f t="shared" si="1106"/>
        <v>0</v>
      </c>
      <c r="AH4395" s="20">
        <f t="shared" si="1107"/>
        <v>0</v>
      </c>
      <c r="AI4395" s="20"/>
      <c r="AJ4395" s="20"/>
      <c r="AK4395" s="20">
        <f t="shared" si="1115"/>
        <v>0</v>
      </c>
      <c r="AL4395" s="171"/>
    </row>
    <row r="4396" spans="2:38" ht="15.75" customHeight="1" x14ac:dyDescent="0.25">
      <c r="B4396" s="14">
        <f t="shared" si="1110"/>
        <v>21</v>
      </c>
      <c r="C4396" s="9" t="str">
        <f t="shared" si="1111"/>
        <v/>
      </c>
      <c r="D4396" s="3" t="str">
        <f t="shared" si="1112"/>
        <v/>
      </c>
      <c r="E4396" s="14" t="str">
        <f t="shared" si="1108"/>
        <v>21</v>
      </c>
      <c r="J4396" s="14" t="str">
        <f t="shared" si="1116"/>
        <v xml:space="preserve">0                    </v>
      </c>
      <c r="S4396" s="8"/>
      <c r="W4396" s="76"/>
      <c r="X4396" s="16">
        <f t="shared" si="1109"/>
        <v>0</v>
      </c>
      <c r="AC4396" s="18">
        <f t="shared" si="1114"/>
        <v>0</v>
      </c>
      <c r="AD4396" s="19">
        <f t="shared" si="1104"/>
        <v>0</v>
      </c>
      <c r="AE4396" s="21">
        <f t="shared" si="1113"/>
        <v>0</v>
      </c>
      <c r="AF4396" s="20">
        <f t="shared" si="1105"/>
        <v>0</v>
      </c>
      <c r="AG4396" s="20">
        <f t="shared" si="1106"/>
        <v>0</v>
      </c>
      <c r="AH4396" s="20">
        <f t="shared" si="1107"/>
        <v>0</v>
      </c>
      <c r="AI4396" s="20"/>
      <c r="AJ4396" s="20"/>
      <c r="AK4396" s="20">
        <f t="shared" si="1115"/>
        <v>0</v>
      </c>
      <c r="AL4396" s="171"/>
    </row>
    <row r="4397" spans="2:38" ht="15.75" customHeight="1" x14ac:dyDescent="0.25">
      <c r="B4397" s="14">
        <f t="shared" si="1110"/>
        <v>22</v>
      </c>
      <c r="C4397" s="9" t="str">
        <f t="shared" si="1111"/>
        <v/>
      </c>
      <c r="D4397" s="3" t="str">
        <f t="shared" si="1112"/>
        <v/>
      </c>
      <c r="E4397" s="14" t="str">
        <f t="shared" si="1108"/>
        <v>22</v>
      </c>
      <c r="J4397" s="14" t="str">
        <f t="shared" si="1116"/>
        <v xml:space="preserve">0                     </v>
      </c>
      <c r="S4397" s="8"/>
      <c r="W4397" s="76"/>
      <c r="X4397" s="16">
        <f t="shared" si="1109"/>
        <v>0</v>
      </c>
      <c r="AC4397" s="18">
        <f t="shared" si="1114"/>
        <v>0</v>
      </c>
      <c r="AD4397" s="19">
        <f t="shared" si="1104"/>
        <v>0</v>
      </c>
      <c r="AE4397" s="21">
        <f t="shared" si="1113"/>
        <v>0</v>
      </c>
      <c r="AF4397" s="20">
        <f t="shared" si="1105"/>
        <v>0</v>
      </c>
      <c r="AG4397" s="20">
        <f t="shared" si="1106"/>
        <v>0</v>
      </c>
      <c r="AH4397" s="20">
        <f t="shared" si="1107"/>
        <v>0</v>
      </c>
      <c r="AI4397" s="20"/>
      <c r="AJ4397" s="20"/>
      <c r="AK4397" s="20">
        <f t="shared" si="1115"/>
        <v>0</v>
      </c>
      <c r="AL4397" s="171"/>
    </row>
    <row r="4398" spans="2:38" ht="15.75" customHeight="1" x14ac:dyDescent="0.25">
      <c r="B4398" s="14">
        <f t="shared" si="1110"/>
        <v>23</v>
      </c>
      <c r="C4398" s="9" t="str">
        <f t="shared" si="1111"/>
        <v/>
      </c>
      <c r="D4398" s="3" t="str">
        <f t="shared" si="1112"/>
        <v/>
      </c>
      <c r="E4398" s="14" t="str">
        <f t="shared" si="1108"/>
        <v>23</v>
      </c>
      <c r="J4398" s="14" t="str">
        <f t="shared" si="1116"/>
        <v xml:space="preserve">0                      </v>
      </c>
      <c r="S4398" s="8"/>
      <c r="W4398" s="76"/>
      <c r="X4398" s="16">
        <f t="shared" si="1109"/>
        <v>0</v>
      </c>
      <c r="AC4398" s="18">
        <f t="shared" si="1114"/>
        <v>0</v>
      </c>
      <c r="AD4398" s="19">
        <f t="shared" si="1104"/>
        <v>0</v>
      </c>
      <c r="AE4398" s="21">
        <f t="shared" si="1113"/>
        <v>0</v>
      </c>
      <c r="AF4398" s="20">
        <f t="shared" si="1105"/>
        <v>0</v>
      </c>
      <c r="AG4398" s="20">
        <f t="shared" si="1106"/>
        <v>0</v>
      </c>
      <c r="AH4398" s="20">
        <f t="shared" si="1107"/>
        <v>0</v>
      </c>
      <c r="AI4398" s="20"/>
      <c r="AJ4398" s="20"/>
      <c r="AK4398" s="20">
        <f t="shared" si="1115"/>
        <v>0</v>
      </c>
      <c r="AL4398" s="171"/>
    </row>
    <row r="4399" spans="2:38" ht="15.75" customHeight="1" x14ac:dyDescent="0.25">
      <c r="B4399" s="14">
        <f t="shared" si="1110"/>
        <v>24</v>
      </c>
      <c r="C4399" s="9" t="str">
        <f t="shared" si="1111"/>
        <v/>
      </c>
      <c r="D4399" s="3" t="str">
        <f t="shared" si="1112"/>
        <v/>
      </c>
      <c r="E4399" s="14" t="str">
        <f t="shared" si="1108"/>
        <v>24</v>
      </c>
      <c r="J4399" s="14" t="str">
        <f t="shared" si="1116"/>
        <v xml:space="preserve">0                       </v>
      </c>
      <c r="S4399" s="8"/>
      <c r="W4399" s="76"/>
      <c r="X4399" s="16">
        <f t="shared" si="1109"/>
        <v>0</v>
      </c>
      <c r="AC4399" s="18">
        <f t="shared" si="1114"/>
        <v>0</v>
      </c>
      <c r="AD4399" s="19">
        <f t="shared" si="1104"/>
        <v>0</v>
      </c>
      <c r="AE4399" s="21">
        <f t="shared" si="1113"/>
        <v>0</v>
      </c>
      <c r="AF4399" s="20">
        <f t="shared" si="1105"/>
        <v>0</v>
      </c>
      <c r="AG4399" s="20">
        <f t="shared" si="1106"/>
        <v>0</v>
      </c>
      <c r="AH4399" s="20">
        <f t="shared" si="1107"/>
        <v>0</v>
      </c>
      <c r="AI4399" s="20"/>
      <c r="AJ4399" s="20"/>
      <c r="AK4399" s="20">
        <f t="shared" si="1115"/>
        <v>0</v>
      </c>
      <c r="AL4399" s="171"/>
    </row>
    <row r="4400" spans="2:38" ht="15.75" customHeight="1" x14ac:dyDescent="0.25">
      <c r="B4400" s="14">
        <f t="shared" si="1110"/>
        <v>25</v>
      </c>
      <c r="C4400" s="9" t="str">
        <f t="shared" si="1111"/>
        <v/>
      </c>
      <c r="D4400" s="3" t="str">
        <f t="shared" si="1112"/>
        <v/>
      </c>
      <c r="E4400" s="14" t="str">
        <f t="shared" si="1108"/>
        <v>25</v>
      </c>
      <c r="J4400" s="14" t="str">
        <f t="shared" si="1116"/>
        <v xml:space="preserve">0                        </v>
      </c>
      <c r="S4400" s="8"/>
      <c r="W4400" s="76"/>
      <c r="X4400" s="16">
        <f t="shared" si="1109"/>
        <v>0</v>
      </c>
      <c r="AC4400" s="18">
        <f t="shared" si="1114"/>
        <v>0</v>
      </c>
      <c r="AD4400" s="19">
        <f t="shared" si="1104"/>
        <v>0</v>
      </c>
      <c r="AE4400" s="21">
        <f t="shared" si="1113"/>
        <v>0</v>
      </c>
      <c r="AF4400" s="20">
        <f t="shared" si="1105"/>
        <v>0</v>
      </c>
      <c r="AG4400" s="20">
        <f t="shared" si="1106"/>
        <v>0</v>
      </c>
      <c r="AH4400" s="20">
        <f t="shared" si="1107"/>
        <v>0</v>
      </c>
      <c r="AI4400" s="20"/>
      <c r="AJ4400" s="20"/>
      <c r="AK4400" s="20">
        <f t="shared" si="1115"/>
        <v>0</v>
      </c>
      <c r="AL4400" s="171"/>
    </row>
    <row r="4401" spans="2:38" ht="15.75" customHeight="1" x14ac:dyDescent="0.25">
      <c r="B4401" s="14">
        <f t="shared" si="1110"/>
        <v>26</v>
      </c>
      <c r="C4401" s="9" t="str">
        <f t="shared" si="1111"/>
        <v/>
      </c>
      <c r="D4401" s="3" t="str">
        <f t="shared" si="1112"/>
        <v/>
      </c>
      <c r="E4401" s="14" t="str">
        <f t="shared" si="1108"/>
        <v>26</v>
      </c>
      <c r="J4401" s="14" t="str">
        <f t="shared" si="1116"/>
        <v xml:space="preserve">0                         </v>
      </c>
      <c r="S4401" s="8"/>
      <c r="W4401" s="76"/>
      <c r="X4401" s="16">
        <f t="shared" si="1109"/>
        <v>0</v>
      </c>
      <c r="AC4401" s="18">
        <f t="shared" si="1114"/>
        <v>0</v>
      </c>
      <c r="AD4401" s="19">
        <f t="shared" ref="AD4401:AD4464" si="1117">IF(A4401=A4400,AD4400+AC4401,AC4401)</f>
        <v>0</v>
      </c>
      <c r="AE4401" s="21">
        <f t="shared" si="1113"/>
        <v>0</v>
      </c>
      <c r="AF4401" s="20">
        <f t="shared" ref="AF4401:AF4464" si="1118">IF(A4401=A4400,0,(SUMIF($A$3:$A$999956,A4401,$Q$3:$Q$999956)))+IF(A4401=A4400,0,(SUMIF($A$3:$A$999956,A4401,$R$3:$R$999956)))</f>
        <v>0</v>
      </c>
      <c r="AG4401" s="20">
        <f t="shared" ref="AG4401:AG4464" si="1119">IF(A4401=A4400,0,(SUMIF($A$3:$A$999956,A4401,($X$3:$X$999956))))</f>
        <v>0</v>
      </c>
      <c r="AH4401" s="20">
        <f t="shared" ref="AH4401:AH4464" si="1120">IF(A4401=A4400,0,(SUMIF($A$3:$A$999956,A4401,($AC$3:$AC$999956))))</f>
        <v>0</v>
      </c>
      <c r="AI4401" s="20"/>
      <c r="AJ4401" s="20"/>
      <c r="AK4401" s="20">
        <f t="shared" si="1115"/>
        <v>0</v>
      </c>
      <c r="AL4401" s="171"/>
    </row>
    <row r="4402" spans="2:38" ht="15.75" customHeight="1" x14ac:dyDescent="0.25">
      <c r="B4402" s="14">
        <f t="shared" si="1110"/>
        <v>27</v>
      </c>
      <c r="C4402" s="9" t="str">
        <f t="shared" si="1111"/>
        <v/>
      </c>
      <c r="D4402" s="3" t="str">
        <f t="shared" si="1112"/>
        <v/>
      </c>
      <c r="E4402" s="14" t="str">
        <f t="shared" si="1108"/>
        <v>27</v>
      </c>
      <c r="J4402" s="14" t="str">
        <f t="shared" si="1116"/>
        <v xml:space="preserve">0                          </v>
      </c>
      <c r="S4402" s="8"/>
      <c r="W4402" s="76"/>
      <c r="X4402" s="16">
        <f t="shared" si="1109"/>
        <v>0</v>
      </c>
      <c r="AC4402" s="18">
        <f t="shared" si="1114"/>
        <v>0</v>
      </c>
      <c r="AD4402" s="19">
        <f t="shared" si="1117"/>
        <v>0</v>
      </c>
      <c r="AE4402" s="21">
        <f t="shared" si="1113"/>
        <v>0</v>
      </c>
      <c r="AF4402" s="20">
        <f t="shared" si="1118"/>
        <v>0</v>
      </c>
      <c r="AG4402" s="20">
        <f t="shared" si="1119"/>
        <v>0</v>
      </c>
      <c r="AH4402" s="20">
        <f t="shared" si="1120"/>
        <v>0</v>
      </c>
      <c r="AI4402" s="20"/>
      <c r="AJ4402" s="20"/>
      <c r="AK4402" s="20">
        <f t="shared" si="1115"/>
        <v>0</v>
      </c>
      <c r="AL4402" s="171"/>
    </row>
    <row r="4403" spans="2:38" ht="15.75" customHeight="1" x14ac:dyDescent="0.25">
      <c r="B4403" s="14">
        <f t="shared" si="1110"/>
        <v>28</v>
      </c>
      <c r="C4403" s="9" t="str">
        <f t="shared" si="1111"/>
        <v/>
      </c>
      <c r="D4403" s="3" t="str">
        <f t="shared" si="1112"/>
        <v/>
      </c>
      <c r="E4403" s="14" t="str">
        <f t="shared" si="1108"/>
        <v>28</v>
      </c>
      <c r="J4403" s="14" t="str">
        <f t="shared" si="1116"/>
        <v xml:space="preserve">0                           </v>
      </c>
      <c r="S4403" s="8"/>
      <c r="W4403" s="76"/>
      <c r="X4403" s="16">
        <f t="shared" si="1109"/>
        <v>0</v>
      </c>
      <c r="AC4403" s="18">
        <f t="shared" si="1114"/>
        <v>0</v>
      </c>
      <c r="AD4403" s="19">
        <f t="shared" si="1117"/>
        <v>0</v>
      </c>
      <c r="AE4403" s="21">
        <f t="shared" si="1113"/>
        <v>0</v>
      </c>
      <c r="AF4403" s="20">
        <f t="shared" si="1118"/>
        <v>0</v>
      </c>
      <c r="AG4403" s="20">
        <f t="shared" si="1119"/>
        <v>0</v>
      </c>
      <c r="AH4403" s="20">
        <f t="shared" si="1120"/>
        <v>0</v>
      </c>
      <c r="AI4403" s="20"/>
      <c r="AJ4403" s="20"/>
      <c r="AK4403" s="20">
        <f t="shared" si="1115"/>
        <v>0</v>
      </c>
      <c r="AL4403" s="171"/>
    </row>
    <row r="4404" spans="2:38" ht="15.75" customHeight="1" x14ac:dyDescent="0.25">
      <c r="B4404" s="14">
        <f t="shared" si="1110"/>
        <v>29</v>
      </c>
      <c r="C4404" s="9" t="str">
        <f t="shared" si="1111"/>
        <v/>
      </c>
      <c r="D4404" s="3" t="str">
        <f t="shared" si="1112"/>
        <v/>
      </c>
      <c r="E4404" s="14" t="str">
        <f t="shared" si="1108"/>
        <v>29</v>
      </c>
      <c r="J4404" s="14" t="str">
        <f t="shared" si="1116"/>
        <v xml:space="preserve">0                            </v>
      </c>
      <c r="S4404" s="8"/>
      <c r="W4404" s="76"/>
      <c r="X4404" s="16">
        <f t="shared" si="1109"/>
        <v>0</v>
      </c>
      <c r="AC4404" s="18">
        <f t="shared" si="1114"/>
        <v>0</v>
      </c>
      <c r="AD4404" s="19">
        <f t="shared" si="1117"/>
        <v>0</v>
      </c>
      <c r="AE4404" s="21">
        <f t="shared" si="1113"/>
        <v>0</v>
      </c>
      <c r="AF4404" s="20">
        <f t="shared" si="1118"/>
        <v>0</v>
      </c>
      <c r="AG4404" s="20">
        <f t="shared" si="1119"/>
        <v>0</v>
      </c>
      <c r="AH4404" s="20">
        <f t="shared" si="1120"/>
        <v>0</v>
      </c>
      <c r="AI4404" s="20"/>
      <c r="AJ4404" s="20"/>
      <c r="AK4404" s="20">
        <f t="shared" si="1115"/>
        <v>0</v>
      </c>
      <c r="AL4404" s="171"/>
    </row>
    <row r="4405" spans="2:38" ht="15.75" customHeight="1" x14ac:dyDescent="0.25">
      <c r="B4405" s="14">
        <f t="shared" si="1110"/>
        <v>30</v>
      </c>
      <c r="C4405" s="9" t="str">
        <f t="shared" si="1111"/>
        <v/>
      </c>
      <c r="D4405" s="3" t="str">
        <f t="shared" si="1112"/>
        <v/>
      </c>
      <c r="E4405" s="14" t="str">
        <f t="shared" si="1108"/>
        <v>30</v>
      </c>
      <c r="J4405" s="14" t="str">
        <f t="shared" si="1116"/>
        <v xml:space="preserve">0                             </v>
      </c>
      <c r="S4405" s="8"/>
      <c r="W4405" s="76"/>
      <c r="X4405" s="16">
        <f t="shared" si="1109"/>
        <v>0</v>
      </c>
      <c r="AC4405" s="18">
        <f t="shared" si="1114"/>
        <v>0</v>
      </c>
      <c r="AD4405" s="19">
        <f t="shared" si="1117"/>
        <v>0</v>
      </c>
      <c r="AE4405" s="21">
        <f t="shared" si="1113"/>
        <v>0</v>
      </c>
      <c r="AF4405" s="20">
        <f t="shared" si="1118"/>
        <v>0</v>
      </c>
      <c r="AG4405" s="20">
        <f t="shared" si="1119"/>
        <v>0</v>
      </c>
      <c r="AH4405" s="20">
        <f t="shared" si="1120"/>
        <v>0</v>
      </c>
      <c r="AI4405" s="20"/>
      <c r="AJ4405" s="20"/>
      <c r="AK4405" s="20">
        <f t="shared" si="1115"/>
        <v>0</v>
      </c>
      <c r="AL4405" s="171"/>
    </row>
    <row r="4406" spans="2:38" ht="15.75" customHeight="1" x14ac:dyDescent="0.25">
      <c r="B4406" s="14">
        <f t="shared" si="1110"/>
        <v>31</v>
      </c>
      <c r="C4406" s="9" t="str">
        <f t="shared" si="1111"/>
        <v/>
      </c>
      <c r="D4406" s="3" t="str">
        <f t="shared" si="1112"/>
        <v/>
      </c>
      <c r="E4406" s="14" t="str">
        <f t="shared" si="1108"/>
        <v>31</v>
      </c>
      <c r="J4406" s="14" t="str">
        <f t="shared" si="1116"/>
        <v xml:space="preserve">0                              </v>
      </c>
      <c r="S4406" s="8"/>
      <c r="W4406" s="76"/>
      <c r="X4406" s="16">
        <f t="shared" si="1109"/>
        <v>0</v>
      </c>
      <c r="AC4406" s="18">
        <f t="shared" si="1114"/>
        <v>0</v>
      </c>
      <c r="AD4406" s="19">
        <f t="shared" si="1117"/>
        <v>0</v>
      </c>
      <c r="AE4406" s="21">
        <f t="shared" si="1113"/>
        <v>0</v>
      </c>
      <c r="AF4406" s="20">
        <f t="shared" si="1118"/>
        <v>0</v>
      </c>
      <c r="AG4406" s="20">
        <f t="shared" si="1119"/>
        <v>0</v>
      </c>
      <c r="AH4406" s="20">
        <f t="shared" si="1120"/>
        <v>0</v>
      </c>
      <c r="AI4406" s="20"/>
      <c r="AJ4406" s="20"/>
      <c r="AK4406" s="20">
        <f t="shared" si="1115"/>
        <v>0</v>
      </c>
      <c r="AL4406" s="171"/>
    </row>
    <row r="4407" spans="2:38" ht="15.75" customHeight="1" x14ac:dyDescent="0.25">
      <c r="B4407" s="14">
        <f t="shared" si="1110"/>
        <v>32</v>
      </c>
      <c r="C4407" s="9" t="str">
        <f t="shared" si="1111"/>
        <v/>
      </c>
      <c r="D4407" s="3" t="str">
        <f t="shared" si="1112"/>
        <v/>
      </c>
      <c r="E4407" s="14" t="str">
        <f t="shared" si="1108"/>
        <v>32</v>
      </c>
      <c r="J4407" s="14" t="str">
        <f t="shared" si="1116"/>
        <v xml:space="preserve">0                               </v>
      </c>
      <c r="S4407" s="8"/>
      <c r="W4407" s="76"/>
      <c r="X4407" s="16">
        <f t="shared" si="1109"/>
        <v>0</v>
      </c>
      <c r="AC4407" s="18">
        <f t="shared" si="1114"/>
        <v>0</v>
      </c>
      <c r="AD4407" s="19">
        <f t="shared" si="1117"/>
        <v>0</v>
      </c>
      <c r="AE4407" s="21">
        <f t="shared" si="1113"/>
        <v>0</v>
      </c>
      <c r="AF4407" s="20">
        <f t="shared" si="1118"/>
        <v>0</v>
      </c>
      <c r="AG4407" s="20">
        <f t="shared" si="1119"/>
        <v>0</v>
      </c>
      <c r="AH4407" s="20">
        <f t="shared" si="1120"/>
        <v>0</v>
      </c>
      <c r="AI4407" s="20"/>
      <c r="AJ4407" s="20"/>
      <c r="AK4407" s="20">
        <f t="shared" si="1115"/>
        <v>0</v>
      </c>
      <c r="AL4407" s="171"/>
    </row>
    <row r="4408" spans="2:38" ht="15.75" customHeight="1" x14ac:dyDescent="0.25">
      <c r="B4408" s="14">
        <f t="shared" si="1110"/>
        <v>33</v>
      </c>
      <c r="C4408" s="9" t="str">
        <f t="shared" si="1111"/>
        <v/>
      </c>
      <c r="D4408" s="3" t="str">
        <f t="shared" si="1112"/>
        <v/>
      </c>
      <c r="E4408" s="14" t="str">
        <f t="shared" si="1108"/>
        <v>33</v>
      </c>
      <c r="J4408" s="14" t="str">
        <f t="shared" si="1116"/>
        <v xml:space="preserve">0                                </v>
      </c>
      <c r="S4408" s="8"/>
      <c r="W4408" s="76"/>
      <c r="X4408" s="16">
        <f t="shared" si="1109"/>
        <v>0</v>
      </c>
      <c r="AC4408" s="18">
        <f t="shared" si="1114"/>
        <v>0</v>
      </c>
      <c r="AD4408" s="19">
        <f t="shared" si="1117"/>
        <v>0</v>
      </c>
      <c r="AE4408" s="21">
        <f t="shared" si="1113"/>
        <v>0</v>
      </c>
      <c r="AF4408" s="20">
        <f t="shared" si="1118"/>
        <v>0</v>
      </c>
      <c r="AG4408" s="20">
        <f t="shared" si="1119"/>
        <v>0</v>
      </c>
      <c r="AH4408" s="20">
        <f t="shared" si="1120"/>
        <v>0</v>
      </c>
      <c r="AI4408" s="20"/>
      <c r="AJ4408" s="20"/>
      <c r="AK4408" s="20">
        <f t="shared" si="1115"/>
        <v>0</v>
      </c>
      <c r="AL4408" s="171"/>
    </row>
    <row r="4409" spans="2:38" ht="15.75" customHeight="1" x14ac:dyDescent="0.25">
      <c r="B4409" s="14">
        <f t="shared" si="1110"/>
        <v>34</v>
      </c>
      <c r="C4409" s="9" t="str">
        <f t="shared" si="1111"/>
        <v/>
      </c>
      <c r="D4409" s="3" t="str">
        <f t="shared" si="1112"/>
        <v/>
      </c>
      <c r="E4409" s="14" t="str">
        <f t="shared" si="1108"/>
        <v>34</v>
      </c>
      <c r="J4409" s="14" t="str">
        <f t="shared" si="1116"/>
        <v xml:space="preserve">0                                 </v>
      </c>
      <c r="S4409" s="8"/>
      <c r="W4409" s="76"/>
      <c r="X4409" s="16">
        <f t="shared" si="1109"/>
        <v>0</v>
      </c>
      <c r="AC4409" s="18">
        <f t="shared" si="1114"/>
        <v>0</v>
      </c>
      <c r="AD4409" s="19">
        <f t="shared" si="1117"/>
        <v>0</v>
      </c>
      <c r="AE4409" s="21">
        <f t="shared" si="1113"/>
        <v>0</v>
      </c>
      <c r="AF4409" s="20">
        <f t="shared" si="1118"/>
        <v>0</v>
      </c>
      <c r="AG4409" s="20">
        <f t="shared" si="1119"/>
        <v>0</v>
      </c>
      <c r="AH4409" s="20">
        <f t="shared" si="1120"/>
        <v>0</v>
      </c>
      <c r="AI4409" s="20"/>
      <c r="AJ4409" s="20"/>
      <c r="AK4409" s="20">
        <f t="shared" si="1115"/>
        <v>0</v>
      </c>
      <c r="AL4409" s="171"/>
    </row>
    <row r="4410" spans="2:38" ht="15.75" customHeight="1" x14ac:dyDescent="0.25">
      <c r="B4410" s="14">
        <f t="shared" si="1110"/>
        <v>35</v>
      </c>
      <c r="C4410" s="9" t="str">
        <f t="shared" si="1111"/>
        <v/>
      </c>
      <c r="D4410" s="3" t="str">
        <f t="shared" si="1112"/>
        <v/>
      </c>
      <c r="E4410" s="14" t="str">
        <f t="shared" si="1108"/>
        <v>35</v>
      </c>
      <c r="J4410" s="14" t="str">
        <f t="shared" si="1116"/>
        <v xml:space="preserve">0                                  </v>
      </c>
      <c r="S4410" s="8"/>
      <c r="W4410" s="76"/>
      <c r="X4410" s="16">
        <f t="shared" si="1109"/>
        <v>0</v>
      </c>
      <c r="AC4410" s="18">
        <f t="shared" si="1114"/>
        <v>0</v>
      </c>
      <c r="AD4410" s="19">
        <f t="shared" si="1117"/>
        <v>0</v>
      </c>
      <c r="AE4410" s="21">
        <f t="shared" si="1113"/>
        <v>0</v>
      </c>
      <c r="AF4410" s="20">
        <f t="shared" si="1118"/>
        <v>0</v>
      </c>
      <c r="AG4410" s="20">
        <f t="shared" si="1119"/>
        <v>0</v>
      </c>
      <c r="AH4410" s="20">
        <f t="shared" si="1120"/>
        <v>0</v>
      </c>
      <c r="AI4410" s="20"/>
      <c r="AJ4410" s="20"/>
      <c r="AK4410" s="20">
        <f t="shared" si="1115"/>
        <v>0</v>
      </c>
      <c r="AL4410" s="171"/>
    </row>
    <row r="4411" spans="2:38" ht="15.75" customHeight="1" x14ac:dyDescent="0.25">
      <c r="B4411" s="14">
        <f t="shared" si="1110"/>
        <v>36</v>
      </c>
      <c r="C4411" s="9" t="str">
        <f t="shared" si="1111"/>
        <v/>
      </c>
      <c r="D4411" s="3" t="str">
        <f t="shared" si="1112"/>
        <v/>
      </c>
      <c r="E4411" s="14" t="str">
        <f t="shared" si="1108"/>
        <v>36</v>
      </c>
      <c r="J4411" s="14" t="str">
        <f t="shared" si="1116"/>
        <v xml:space="preserve">0                                   </v>
      </c>
      <c r="S4411" s="8"/>
      <c r="W4411" s="76"/>
      <c r="X4411" s="16">
        <f t="shared" si="1109"/>
        <v>0</v>
      </c>
      <c r="AC4411" s="18">
        <f t="shared" si="1114"/>
        <v>0</v>
      </c>
      <c r="AD4411" s="19">
        <f t="shared" si="1117"/>
        <v>0</v>
      </c>
      <c r="AE4411" s="21">
        <f t="shared" si="1113"/>
        <v>0</v>
      </c>
      <c r="AF4411" s="20">
        <f t="shared" si="1118"/>
        <v>0</v>
      </c>
      <c r="AG4411" s="20">
        <f t="shared" si="1119"/>
        <v>0</v>
      </c>
      <c r="AH4411" s="20">
        <f t="shared" si="1120"/>
        <v>0</v>
      </c>
      <c r="AI4411" s="20"/>
      <c r="AJ4411" s="20"/>
      <c r="AK4411" s="20">
        <f t="shared" si="1115"/>
        <v>0</v>
      </c>
      <c r="AL4411" s="171"/>
    </row>
    <row r="4412" spans="2:38" ht="15.75" customHeight="1" x14ac:dyDescent="0.25">
      <c r="B4412" s="14">
        <f t="shared" si="1110"/>
        <v>37</v>
      </c>
      <c r="C4412" s="9" t="str">
        <f t="shared" si="1111"/>
        <v/>
      </c>
      <c r="D4412" s="3" t="str">
        <f t="shared" si="1112"/>
        <v/>
      </c>
      <c r="E4412" s="14" t="str">
        <f t="shared" si="1108"/>
        <v>37</v>
      </c>
      <c r="J4412" s="14" t="str">
        <f t="shared" si="1116"/>
        <v xml:space="preserve">0                                    </v>
      </c>
      <c r="S4412" s="8"/>
      <c r="W4412" s="76"/>
      <c r="X4412" s="16">
        <f t="shared" si="1109"/>
        <v>0</v>
      </c>
      <c r="AC4412" s="18">
        <f t="shared" si="1114"/>
        <v>0</v>
      </c>
      <c r="AD4412" s="19">
        <f t="shared" si="1117"/>
        <v>0</v>
      </c>
      <c r="AE4412" s="21">
        <f t="shared" si="1113"/>
        <v>0</v>
      </c>
      <c r="AF4412" s="20">
        <f t="shared" si="1118"/>
        <v>0</v>
      </c>
      <c r="AG4412" s="20">
        <f t="shared" si="1119"/>
        <v>0</v>
      </c>
      <c r="AH4412" s="20">
        <f t="shared" si="1120"/>
        <v>0</v>
      </c>
      <c r="AI4412" s="20"/>
      <c r="AJ4412" s="20"/>
      <c r="AK4412" s="20">
        <f t="shared" si="1115"/>
        <v>0</v>
      </c>
      <c r="AL4412" s="171"/>
    </row>
    <row r="4413" spans="2:38" ht="15.75" customHeight="1" x14ac:dyDescent="0.25">
      <c r="B4413" s="14">
        <f t="shared" si="1110"/>
        <v>38</v>
      </c>
      <c r="C4413" s="9" t="str">
        <f t="shared" si="1111"/>
        <v/>
      </c>
      <c r="D4413" s="3" t="str">
        <f t="shared" si="1112"/>
        <v/>
      </c>
      <c r="E4413" s="14" t="str">
        <f t="shared" si="1108"/>
        <v>38</v>
      </c>
      <c r="J4413" s="14" t="str">
        <f t="shared" si="1116"/>
        <v xml:space="preserve">0                                     </v>
      </c>
      <c r="S4413" s="8"/>
      <c r="W4413" s="76"/>
      <c r="X4413" s="16">
        <f t="shared" si="1109"/>
        <v>0</v>
      </c>
      <c r="AC4413" s="18">
        <f t="shared" si="1114"/>
        <v>0</v>
      </c>
      <c r="AD4413" s="19">
        <f t="shared" si="1117"/>
        <v>0</v>
      </c>
      <c r="AE4413" s="21">
        <f t="shared" si="1113"/>
        <v>0</v>
      </c>
      <c r="AF4413" s="20">
        <f t="shared" si="1118"/>
        <v>0</v>
      </c>
      <c r="AG4413" s="20">
        <f t="shared" si="1119"/>
        <v>0</v>
      </c>
      <c r="AH4413" s="20">
        <f t="shared" si="1120"/>
        <v>0</v>
      </c>
      <c r="AI4413" s="20"/>
      <c r="AJ4413" s="20"/>
      <c r="AK4413" s="20">
        <f t="shared" si="1115"/>
        <v>0</v>
      </c>
      <c r="AL4413" s="171"/>
    </row>
    <row r="4414" spans="2:38" ht="15.75" customHeight="1" x14ac:dyDescent="0.25">
      <c r="B4414" s="14">
        <f t="shared" si="1110"/>
        <v>39</v>
      </c>
      <c r="C4414" s="9" t="str">
        <f t="shared" si="1111"/>
        <v/>
      </c>
      <c r="D4414" s="3" t="str">
        <f t="shared" si="1112"/>
        <v/>
      </c>
      <c r="E4414" s="14" t="str">
        <f t="shared" ref="E4414:E4477" si="1121">CONCATENATE(A4414,D4414,B4414)</f>
        <v>39</v>
      </c>
      <c r="J4414" s="14" t="str">
        <f t="shared" si="1116"/>
        <v xml:space="preserve">0                                      </v>
      </c>
      <c r="S4414" s="8"/>
      <c r="W4414" s="76"/>
      <c r="X4414" s="16">
        <f t="shared" si="1109"/>
        <v>0</v>
      </c>
      <c r="AC4414" s="18">
        <f t="shared" si="1114"/>
        <v>0</v>
      </c>
      <c r="AD4414" s="19">
        <f t="shared" si="1117"/>
        <v>0</v>
      </c>
      <c r="AE4414" s="21">
        <f t="shared" si="1113"/>
        <v>0</v>
      </c>
      <c r="AF4414" s="20">
        <f t="shared" si="1118"/>
        <v>0</v>
      </c>
      <c r="AG4414" s="20">
        <f t="shared" si="1119"/>
        <v>0</v>
      </c>
      <c r="AH4414" s="20">
        <f t="shared" si="1120"/>
        <v>0</v>
      </c>
      <c r="AI4414" s="20"/>
      <c r="AJ4414" s="20"/>
      <c r="AK4414" s="20">
        <f t="shared" si="1115"/>
        <v>0</v>
      </c>
      <c r="AL4414" s="171"/>
    </row>
    <row r="4415" spans="2:38" ht="15.75" customHeight="1" x14ac:dyDescent="0.25">
      <c r="B4415" s="14">
        <f t="shared" si="1110"/>
        <v>40</v>
      </c>
      <c r="C4415" s="9" t="str">
        <f t="shared" si="1111"/>
        <v/>
      </c>
      <c r="D4415" s="3" t="str">
        <f t="shared" si="1112"/>
        <v/>
      </c>
      <c r="E4415" s="14" t="str">
        <f t="shared" si="1121"/>
        <v>40</v>
      </c>
      <c r="J4415" s="14" t="str">
        <f t="shared" si="1116"/>
        <v xml:space="preserve">0                                       </v>
      </c>
      <c r="S4415" s="8"/>
      <c r="W4415" s="76"/>
      <c r="X4415" s="16">
        <f t="shared" ref="X4415:X4478" si="1122">W4415*T4415</f>
        <v>0</v>
      </c>
      <c r="AC4415" s="18">
        <f t="shared" si="1114"/>
        <v>0</v>
      </c>
      <c r="AD4415" s="19">
        <f t="shared" si="1117"/>
        <v>0</v>
      </c>
      <c r="AE4415" s="21">
        <f t="shared" si="1113"/>
        <v>0</v>
      </c>
      <c r="AF4415" s="20">
        <f t="shared" si="1118"/>
        <v>0</v>
      </c>
      <c r="AG4415" s="20">
        <f t="shared" si="1119"/>
        <v>0</v>
      </c>
      <c r="AH4415" s="20">
        <f t="shared" si="1120"/>
        <v>0</v>
      </c>
      <c r="AI4415" s="20"/>
      <c r="AJ4415" s="20"/>
      <c r="AK4415" s="20">
        <f t="shared" si="1115"/>
        <v>0</v>
      </c>
      <c r="AL4415" s="171"/>
    </row>
    <row r="4416" spans="2:38" ht="15.75" customHeight="1" x14ac:dyDescent="0.25">
      <c r="B4416" s="14">
        <f t="shared" si="1110"/>
        <v>41</v>
      </c>
      <c r="C4416" s="9" t="str">
        <f t="shared" si="1111"/>
        <v/>
      </c>
      <c r="D4416" s="3" t="str">
        <f t="shared" si="1112"/>
        <v/>
      </c>
      <c r="E4416" s="14" t="str">
        <f t="shared" si="1121"/>
        <v>41</v>
      </c>
      <c r="J4416" s="14" t="str">
        <f t="shared" si="1116"/>
        <v xml:space="preserve">0                                        </v>
      </c>
      <c r="S4416" s="8"/>
      <c r="W4416" s="76"/>
      <c r="X4416" s="16">
        <f t="shared" si="1122"/>
        <v>0</v>
      </c>
      <c r="AC4416" s="18">
        <f t="shared" si="1114"/>
        <v>0</v>
      </c>
      <c r="AD4416" s="19">
        <f t="shared" si="1117"/>
        <v>0</v>
      </c>
      <c r="AE4416" s="21">
        <f t="shared" si="1113"/>
        <v>0</v>
      </c>
      <c r="AF4416" s="20">
        <f t="shared" si="1118"/>
        <v>0</v>
      </c>
      <c r="AG4416" s="20">
        <f t="shared" si="1119"/>
        <v>0</v>
      </c>
      <c r="AH4416" s="20">
        <f t="shared" si="1120"/>
        <v>0</v>
      </c>
      <c r="AI4416" s="20"/>
      <c r="AJ4416" s="20"/>
      <c r="AK4416" s="20">
        <f t="shared" si="1115"/>
        <v>0</v>
      </c>
      <c r="AL4416" s="171"/>
    </row>
    <row r="4417" spans="2:38" ht="15.75" customHeight="1" x14ac:dyDescent="0.25">
      <c r="B4417" s="14">
        <f t="shared" si="1110"/>
        <v>42</v>
      </c>
      <c r="C4417" s="9" t="str">
        <f t="shared" si="1111"/>
        <v/>
      </c>
      <c r="D4417" s="3" t="str">
        <f t="shared" si="1112"/>
        <v/>
      </c>
      <c r="E4417" s="14" t="str">
        <f t="shared" si="1121"/>
        <v>42</v>
      </c>
      <c r="J4417" s="14" t="str">
        <f t="shared" si="1116"/>
        <v xml:space="preserve">0                                         </v>
      </c>
      <c r="S4417" s="8"/>
      <c r="W4417" s="76"/>
      <c r="X4417" s="16">
        <f t="shared" si="1122"/>
        <v>0</v>
      </c>
      <c r="AC4417" s="18">
        <f t="shared" si="1114"/>
        <v>0</v>
      </c>
      <c r="AD4417" s="19">
        <f t="shared" si="1117"/>
        <v>0</v>
      </c>
      <c r="AE4417" s="21">
        <f t="shared" si="1113"/>
        <v>0</v>
      </c>
      <c r="AF4417" s="20">
        <f t="shared" si="1118"/>
        <v>0</v>
      </c>
      <c r="AG4417" s="20">
        <f t="shared" si="1119"/>
        <v>0</v>
      </c>
      <c r="AH4417" s="20">
        <f t="shared" si="1120"/>
        <v>0</v>
      </c>
      <c r="AI4417" s="20"/>
      <c r="AJ4417" s="20"/>
      <c r="AK4417" s="20">
        <f t="shared" si="1115"/>
        <v>0</v>
      </c>
      <c r="AL4417" s="171"/>
    </row>
    <row r="4418" spans="2:38" ht="15.75" customHeight="1" x14ac:dyDescent="0.25">
      <c r="B4418" s="14">
        <f t="shared" si="1110"/>
        <v>43</v>
      </c>
      <c r="C4418" s="9" t="str">
        <f t="shared" si="1111"/>
        <v/>
      </c>
      <c r="D4418" s="3" t="str">
        <f t="shared" si="1112"/>
        <v/>
      </c>
      <c r="E4418" s="14" t="str">
        <f t="shared" si="1121"/>
        <v>43</v>
      </c>
      <c r="J4418" s="14" t="str">
        <f t="shared" si="1116"/>
        <v xml:space="preserve">0                                          </v>
      </c>
      <c r="S4418" s="8"/>
      <c r="W4418" s="76"/>
      <c r="X4418" s="16">
        <f t="shared" si="1122"/>
        <v>0</v>
      </c>
      <c r="AC4418" s="18">
        <f t="shared" si="1114"/>
        <v>0</v>
      </c>
      <c r="AD4418" s="19">
        <f t="shared" si="1117"/>
        <v>0</v>
      </c>
      <c r="AE4418" s="21">
        <f t="shared" si="1113"/>
        <v>0</v>
      </c>
      <c r="AF4418" s="20">
        <f t="shared" si="1118"/>
        <v>0</v>
      </c>
      <c r="AG4418" s="20">
        <f t="shared" si="1119"/>
        <v>0</v>
      </c>
      <c r="AH4418" s="20">
        <f t="shared" si="1120"/>
        <v>0</v>
      </c>
      <c r="AI4418" s="20"/>
      <c r="AJ4418" s="20"/>
      <c r="AK4418" s="20">
        <f t="shared" si="1115"/>
        <v>0</v>
      </c>
      <c r="AL4418" s="171"/>
    </row>
    <row r="4419" spans="2:38" ht="15.75" customHeight="1" x14ac:dyDescent="0.25">
      <c r="B4419" s="14">
        <f t="shared" si="1110"/>
        <v>44</v>
      </c>
      <c r="C4419" s="9" t="str">
        <f t="shared" si="1111"/>
        <v/>
      </c>
      <c r="D4419" s="3" t="str">
        <f t="shared" si="1112"/>
        <v/>
      </c>
      <c r="E4419" s="14" t="str">
        <f t="shared" si="1121"/>
        <v>44</v>
      </c>
      <c r="J4419" s="14" t="str">
        <f t="shared" si="1116"/>
        <v xml:space="preserve">0                                           </v>
      </c>
      <c r="S4419" s="8"/>
      <c r="W4419" s="76"/>
      <c r="X4419" s="16">
        <f t="shared" si="1122"/>
        <v>0</v>
      </c>
      <c r="AC4419" s="18">
        <f t="shared" si="1114"/>
        <v>0</v>
      </c>
      <c r="AD4419" s="19">
        <f t="shared" si="1117"/>
        <v>0</v>
      </c>
      <c r="AE4419" s="21">
        <f t="shared" si="1113"/>
        <v>0</v>
      </c>
      <c r="AF4419" s="20">
        <f t="shared" si="1118"/>
        <v>0</v>
      </c>
      <c r="AG4419" s="20">
        <f t="shared" si="1119"/>
        <v>0</v>
      </c>
      <c r="AH4419" s="20">
        <f t="shared" si="1120"/>
        <v>0</v>
      </c>
      <c r="AI4419" s="20"/>
      <c r="AJ4419" s="20"/>
      <c r="AK4419" s="20">
        <f t="shared" si="1115"/>
        <v>0</v>
      </c>
      <c r="AL4419" s="171"/>
    </row>
    <row r="4420" spans="2:38" ht="15.75" customHeight="1" x14ac:dyDescent="0.25">
      <c r="B4420" s="14">
        <f t="shared" ref="B4420:B4483" si="1123">IF(A4420=A4419,B4419+1,1)</f>
        <v>45</v>
      </c>
      <c r="C4420" s="9" t="str">
        <f t="shared" si="1111"/>
        <v/>
      </c>
      <c r="D4420" s="3" t="str">
        <f t="shared" si="1112"/>
        <v/>
      </c>
      <c r="E4420" s="14" t="str">
        <f t="shared" si="1121"/>
        <v>45</v>
      </c>
      <c r="J4420" s="14" t="str">
        <f t="shared" si="1116"/>
        <v xml:space="preserve">0                                            </v>
      </c>
      <c r="S4420" s="8"/>
      <c r="W4420" s="76"/>
      <c r="X4420" s="16">
        <f t="shared" si="1122"/>
        <v>0</v>
      </c>
      <c r="AC4420" s="18">
        <f t="shared" si="1114"/>
        <v>0</v>
      </c>
      <c r="AD4420" s="19">
        <f t="shared" si="1117"/>
        <v>0</v>
      </c>
      <c r="AE4420" s="21">
        <f t="shared" si="1113"/>
        <v>0</v>
      </c>
      <c r="AF4420" s="20">
        <f t="shared" si="1118"/>
        <v>0</v>
      </c>
      <c r="AG4420" s="20">
        <f t="shared" si="1119"/>
        <v>0</v>
      </c>
      <c r="AH4420" s="20">
        <f t="shared" si="1120"/>
        <v>0</v>
      </c>
      <c r="AI4420" s="20"/>
      <c r="AJ4420" s="20"/>
      <c r="AK4420" s="20">
        <f t="shared" si="1115"/>
        <v>0</v>
      </c>
      <c r="AL4420" s="171"/>
    </row>
    <row r="4421" spans="2:38" ht="15.75" customHeight="1" x14ac:dyDescent="0.25">
      <c r="B4421" s="14">
        <f t="shared" si="1123"/>
        <v>46</v>
      </c>
      <c r="C4421" s="9" t="str">
        <f t="shared" ref="C4421:C4484" si="1124">IF(A4421=A4420,C4420,"")</f>
        <v/>
      </c>
      <c r="D4421" s="3" t="str">
        <f t="shared" ref="D4421:D4484" si="1125">IF(A4421=A4420,D4420,"")</f>
        <v/>
      </c>
      <c r="E4421" s="14" t="str">
        <f t="shared" si="1121"/>
        <v>46</v>
      </c>
      <c r="J4421" s="14" t="str">
        <f t="shared" si="1116"/>
        <v xml:space="preserve">0                                             </v>
      </c>
      <c r="S4421" s="8"/>
      <c r="W4421" s="76"/>
      <c r="X4421" s="16">
        <f t="shared" si="1122"/>
        <v>0</v>
      </c>
      <c r="AC4421" s="18">
        <f t="shared" si="1114"/>
        <v>0</v>
      </c>
      <c r="AD4421" s="19">
        <f t="shared" si="1117"/>
        <v>0</v>
      </c>
      <c r="AE4421" s="21">
        <f t="shared" si="1113"/>
        <v>0</v>
      </c>
      <c r="AF4421" s="20">
        <f t="shared" si="1118"/>
        <v>0</v>
      </c>
      <c r="AG4421" s="20">
        <f t="shared" si="1119"/>
        <v>0</v>
      </c>
      <c r="AH4421" s="20">
        <f t="shared" si="1120"/>
        <v>0</v>
      </c>
      <c r="AI4421" s="20"/>
      <c r="AJ4421" s="20"/>
      <c r="AK4421" s="20">
        <f t="shared" si="1115"/>
        <v>0</v>
      </c>
      <c r="AL4421" s="171"/>
    </row>
    <row r="4422" spans="2:38" ht="15.75" customHeight="1" x14ac:dyDescent="0.25">
      <c r="B4422" s="14">
        <f t="shared" si="1123"/>
        <v>47</v>
      </c>
      <c r="C4422" s="9" t="str">
        <f t="shared" si="1124"/>
        <v/>
      </c>
      <c r="D4422" s="3" t="str">
        <f t="shared" si="1125"/>
        <v/>
      </c>
      <c r="E4422" s="14" t="str">
        <f t="shared" si="1121"/>
        <v>47</v>
      </c>
      <c r="J4422" s="14" t="str">
        <f t="shared" si="1116"/>
        <v xml:space="preserve">0                                              </v>
      </c>
      <c r="S4422" s="8"/>
      <c r="W4422" s="76"/>
      <c r="X4422" s="16">
        <f t="shared" si="1122"/>
        <v>0</v>
      </c>
      <c r="AC4422" s="18">
        <f t="shared" si="1114"/>
        <v>0</v>
      </c>
      <c r="AD4422" s="19">
        <f t="shared" si="1117"/>
        <v>0</v>
      </c>
      <c r="AE4422" s="21">
        <f t="shared" si="1113"/>
        <v>0</v>
      </c>
      <c r="AF4422" s="20">
        <f t="shared" si="1118"/>
        <v>0</v>
      </c>
      <c r="AG4422" s="20">
        <f t="shared" si="1119"/>
        <v>0</v>
      </c>
      <c r="AH4422" s="20">
        <f t="shared" si="1120"/>
        <v>0</v>
      </c>
      <c r="AI4422" s="20"/>
      <c r="AJ4422" s="20"/>
      <c r="AK4422" s="20">
        <f t="shared" si="1115"/>
        <v>0</v>
      </c>
      <c r="AL4422" s="171"/>
    </row>
    <row r="4423" spans="2:38" ht="15.75" customHeight="1" x14ac:dyDescent="0.25">
      <c r="B4423" s="14">
        <f t="shared" si="1123"/>
        <v>48</v>
      </c>
      <c r="C4423" s="9" t="str">
        <f t="shared" si="1124"/>
        <v/>
      </c>
      <c r="D4423" s="3" t="str">
        <f t="shared" si="1125"/>
        <v/>
      </c>
      <c r="E4423" s="14" t="str">
        <f t="shared" si="1121"/>
        <v>48</v>
      </c>
      <c r="J4423" s="14" t="str">
        <f t="shared" si="1116"/>
        <v xml:space="preserve">0                                               </v>
      </c>
      <c r="S4423" s="8"/>
      <c r="W4423" s="76"/>
      <c r="X4423" s="16">
        <f t="shared" si="1122"/>
        <v>0</v>
      </c>
      <c r="AC4423" s="18">
        <f t="shared" si="1114"/>
        <v>0</v>
      </c>
      <c r="AD4423" s="19">
        <f t="shared" si="1117"/>
        <v>0</v>
      </c>
      <c r="AE4423" s="21">
        <f t="shared" si="1113"/>
        <v>0</v>
      </c>
      <c r="AF4423" s="20">
        <f t="shared" si="1118"/>
        <v>0</v>
      </c>
      <c r="AG4423" s="20">
        <f t="shared" si="1119"/>
        <v>0</v>
      </c>
      <c r="AH4423" s="20">
        <f t="shared" si="1120"/>
        <v>0</v>
      </c>
      <c r="AI4423" s="20"/>
      <c r="AJ4423" s="20"/>
      <c r="AK4423" s="20">
        <f t="shared" si="1115"/>
        <v>0</v>
      </c>
      <c r="AL4423" s="171"/>
    </row>
    <row r="4424" spans="2:38" ht="15.75" customHeight="1" x14ac:dyDescent="0.25">
      <c r="B4424" s="14">
        <f t="shared" si="1123"/>
        <v>49</v>
      </c>
      <c r="C4424" s="9" t="str">
        <f t="shared" si="1124"/>
        <v/>
      </c>
      <c r="D4424" s="3" t="str">
        <f t="shared" si="1125"/>
        <v/>
      </c>
      <c r="E4424" s="14" t="str">
        <f t="shared" si="1121"/>
        <v>49</v>
      </c>
      <c r="J4424" s="14" t="str">
        <f t="shared" si="1116"/>
        <v xml:space="preserve">0                                                </v>
      </c>
      <c r="S4424" s="8"/>
      <c r="W4424" s="76"/>
      <c r="X4424" s="16">
        <f t="shared" si="1122"/>
        <v>0</v>
      </c>
      <c r="AC4424" s="18">
        <f t="shared" si="1114"/>
        <v>0</v>
      </c>
      <c r="AD4424" s="19">
        <f t="shared" si="1117"/>
        <v>0</v>
      </c>
      <c r="AE4424" s="21">
        <f t="shared" si="1113"/>
        <v>0</v>
      </c>
      <c r="AF4424" s="20">
        <f t="shared" si="1118"/>
        <v>0</v>
      </c>
      <c r="AG4424" s="20">
        <f t="shared" si="1119"/>
        <v>0</v>
      </c>
      <c r="AH4424" s="20">
        <f t="shared" si="1120"/>
        <v>0</v>
      </c>
      <c r="AI4424" s="20"/>
      <c r="AJ4424" s="20"/>
      <c r="AK4424" s="20">
        <f t="shared" si="1115"/>
        <v>0</v>
      </c>
      <c r="AL4424" s="171"/>
    </row>
    <row r="4425" spans="2:38" ht="15.75" customHeight="1" x14ac:dyDescent="0.25">
      <c r="B4425" s="14">
        <f t="shared" si="1123"/>
        <v>50</v>
      </c>
      <c r="C4425" s="9" t="str">
        <f t="shared" si="1124"/>
        <v/>
      </c>
      <c r="D4425" s="3" t="str">
        <f t="shared" si="1125"/>
        <v/>
      </c>
      <c r="E4425" s="14" t="str">
        <f t="shared" si="1121"/>
        <v>50</v>
      </c>
      <c r="J4425" s="14" t="str">
        <f t="shared" si="1116"/>
        <v xml:space="preserve">0                                                 </v>
      </c>
      <c r="S4425" s="8"/>
      <c r="W4425" s="76"/>
      <c r="X4425" s="16">
        <f t="shared" si="1122"/>
        <v>0</v>
      </c>
      <c r="AC4425" s="18">
        <f t="shared" si="1114"/>
        <v>0</v>
      </c>
      <c r="AD4425" s="19">
        <f t="shared" si="1117"/>
        <v>0</v>
      </c>
      <c r="AE4425" s="21">
        <f t="shared" si="1113"/>
        <v>0</v>
      </c>
      <c r="AF4425" s="20">
        <f t="shared" si="1118"/>
        <v>0</v>
      </c>
      <c r="AG4425" s="20">
        <f t="shared" si="1119"/>
        <v>0</v>
      </c>
      <c r="AH4425" s="20">
        <f t="shared" si="1120"/>
        <v>0</v>
      </c>
      <c r="AI4425" s="20"/>
      <c r="AJ4425" s="20"/>
      <c r="AK4425" s="20">
        <f t="shared" si="1115"/>
        <v>0</v>
      </c>
      <c r="AL4425" s="171"/>
    </row>
    <row r="4426" spans="2:38" ht="15.75" customHeight="1" x14ac:dyDescent="0.25">
      <c r="B4426" s="14">
        <f t="shared" si="1123"/>
        <v>51</v>
      </c>
      <c r="C4426" s="9" t="str">
        <f t="shared" si="1124"/>
        <v/>
      </c>
      <c r="D4426" s="3" t="str">
        <f t="shared" si="1125"/>
        <v/>
      </c>
      <c r="E4426" s="14" t="str">
        <f t="shared" si="1121"/>
        <v>51</v>
      </c>
      <c r="J4426" s="14" t="str">
        <f t="shared" si="1116"/>
        <v xml:space="preserve">0                                                  </v>
      </c>
      <c r="S4426" s="8"/>
      <c r="W4426" s="76"/>
      <c r="X4426" s="16">
        <f t="shared" si="1122"/>
        <v>0</v>
      </c>
      <c r="AC4426" s="18">
        <f t="shared" si="1114"/>
        <v>0</v>
      </c>
      <c r="AD4426" s="19">
        <f t="shared" si="1117"/>
        <v>0</v>
      </c>
      <c r="AE4426" s="21">
        <f t="shared" si="1113"/>
        <v>0</v>
      </c>
      <c r="AF4426" s="20">
        <f t="shared" si="1118"/>
        <v>0</v>
      </c>
      <c r="AG4426" s="20">
        <f t="shared" si="1119"/>
        <v>0</v>
      </c>
      <c r="AH4426" s="20">
        <f t="shared" si="1120"/>
        <v>0</v>
      </c>
      <c r="AI4426" s="20"/>
      <c r="AJ4426" s="20"/>
      <c r="AK4426" s="20">
        <f t="shared" si="1115"/>
        <v>0</v>
      </c>
      <c r="AL4426" s="171"/>
    </row>
    <row r="4427" spans="2:38" ht="15.75" customHeight="1" x14ac:dyDescent="0.25">
      <c r="B4427" s="14">
        <f t="shared" si="1123"/>
        <v>52</v>
      </c>
      <c r="C4427" s="9" t="str">
        <f t="shared" si="1124"/>
        <v/>
      </c>
      <c r="D4427" s="3" t="str">
        <f t="shared" si="1125"/>
        <v/>
      </c>
      <c r="E4427" s="14" t="str">
        <f t="shared" si="1121"/>
        <v>52</v>
      </c>
      <c r="J4427" s="14" t="str">
        <f t="shared" si="1116"/>
        <v xml:space="preserve">0                                                   </v>
      </c>
      <c r="S4427" s="8"/>
      <c r="W4427" s="76"/>
      <c r="X4427" s="16">
        <f t="shared" si="1122"/>
        <v>0</v>
      </c>
      <c r="AC4427" s="18">
        <f t="shared" si="1114"/>
        <v>0</v>
      </c>
      <c r="AD4427" s="19">
        <f t="shared" si="1117"/>
        <v>0</v>
      </c>
      <c r="AE4427" s="21">
        <f t="shared" si="1113"/>
        <v>0</v>
      </c>
      <c r="AF4427" s="20">
        <f t="shared" si="1118"/>
        <v>0</v>
      </c>
      <c r="AG4427" s="20">
        <f t="shared" si="1119"/>
        <v>0</v>
      </c>
      <c r="AH4427" s="20">
        <f t="shared" si="1120"/>
        <v>0</v>
      </c>
      <c r="AI4427" s="20"/>
      <c r="AJ4427" s="20"/>
      <c r="AK4427" s="20">
        <f t="shared" si="1115"/>
        <v>0</v>
      </c>
      <c r="AL4427" s="171"/>
    </row>
    <row r="4428" spans="2:38" ht="15.75" customHeight="1" x14ac:dyDescent="0.25">
      <c r="B4428" s="14">
        <f t="shared" si="1123"/>
        <v>53</v>
      </c>
      <c r="C4428" s="9" t="str">
        <f t="shared" si="1124"/>
        <v/>
      </c>
      <c r="D4428" s="3" t="str">
        <f t="shared" si="1125"/>
        <v/>
      </c>
      <c r="E4428" s="14" t="str">
        <f t="shared" si="1121"/>
        <v>53</v>
      </c>
      <c r="J4428" s="14" t="str">
        <f t="shared" si="1116"/>
        <v xml:space="preserve">0                                                    </v>
      </c>
      <c r="S4428" s="8"/>
      <c r="W4428" s="76"/>
      <c r="X4428" s="16">
        <f t="shared" si="1122"/>
        <v>0</v>
      </c>
      <c r="AC4428" s="18">
        <f t="shared" si="1114"/>
        <v>0</v>
      </c>
      <c r="AD4428" s="19">
        <f t="shared" si="1117"/>
        <v>0</v>
      </c>
      <c r="AE4428" s="21">
        <f t="shared" si="1113"/>
        <v>0</v>
      </c>
      <c r="AF4428" s="20">
        <f t="shared" si="1118"/>
        <v>0</v>
      </c>
      <c r="AG4428" s="20">
        <f t="shared" si="1119"/>
        <v>0</v>
      </c>
      <c r="AH4428" s="20">
        <f t="shared" si="1120"/>
        <v>0</v>
      </c>
      <c r="AI4428" s="20"/>
      <c r="AJ4428" s="20"/>
      <c r="AK4428" s="20">
        <f t="shared" si="1115"/>
        <v>0</v>
      </c>
      <c r="AL4428" s="171"/>
    </row>
    <row r="4429" spans="2:38" ht="15.75" customHeight="1" x14ac:dyDescent="0.25">
      <c r="B4429" s="14">
        <f t="shared" si="1123"/>
        <v>54</v>
      </c>
      <c r="C4429" s="9" t="str">
        <f t="shared" si="1124"/>
        <v/>
      </c>
      <c r="D4429" s="3" t="str">
        <f t="shared" si="1125"/>
        <v/>
      </c>
      <c r="E4429" s="14" t="str">
        <f t="shared" si="1121"/>
        <v>54</v>
      </c>
      <c r="J4429" s="14" t="str">
        <f t="shared" si="1116"/>
        <v xml:space="preserve">0                                                     </v>
      </c>
      <c r="S4429" s="8"/>
      <c r="W4429" s="76"/>
      <c r="X4429" s="16">
        <f t="shared" si="1122"/>
        <v>0</v>
      </c>
      <c r="AC4429" s="18">
        <f t="shared" si="1114"/>
        <v>0</v>
      </c>
      <c r="AD4429" s="19">
        <f t="shared" si="1117"/>
        <v>0</v>
      </c>
      <c r="AE4429" s="21">
        <f t="shared" si="1113"/>
        <v>0</v>
      </c>
      <c r="AF4429" s="20">
        <f t="shared" si="1118"/>
        <v>0</v>
      </c>
      <c r="AG4429" s="20">
        <f t="shared" si="1119"/>
        <v>0</v>
      </c>
      <c r="AH4429" s="20">
        <f t="shared" si="1120"/>
        <v>0</v>
      </c>
      <c r="AI4429" s="20"/>
      <c r="AJ4429" s="20"/>
      <c r="AK4429" s="20">
        <f t="shared" si="1115"/>
        <v>0</v>
      </c>
      <c r="AL4429" s="171"/>
    </row>
    <row r="4430" spans="2:38" ht="15.75" customHeight="1" x14ac:dyDescent="0.25">
      <c r="B4430" s="14">
        <f t="shared" si="1123"/>
        <v>55</v>
      </c>
      <c r="C4430" s="9" t="str">
        <f t="shared" si="1124"/>
        <v/>
      </c>
      <c r="D4430" s="3" t="str">
        <f t="shared" si="1125"/>
        <v/>
      </c>
      <c r="E4430" s="14" t="str">
        <f t="shared" si="1121"/>
        <v>55</v>
      </c>
      <c r="J4430" s="14" t="str">
        <f t="shared" si="1116"/>
        <v xml:space="preserve">0                                                      </v>
      </c>
      <c r="S4430" s="8"/>
      <c r="W4430" s="76"/>
      <c r="X4430" s="16">
        <f t="shared" si="1122"/>
        <v>0</v>
      </c>
      <c r="AC4430" s="18">
        <f t="shared" si="1114"/>
        <v>0</v>
      </c>
      <c r="AD4430" s="19">
        <f t="shared" si="1117"/>
        <v>0</v>
      </c>
      <c r="AE4430" s="21">
        <f t="shared" si="1113"/>
        <v>0</v>
      </c>
      <c r="AF4430" s="20">
        <f t="shared" si="1118"/>
        <v>0</v>
      </c>
      <c r="AG4430" s="20">
        <f t="shared" si="1119"/>
        <v>0</v>
      </c>
      <c r="AH4430" s="20">
        <f t="shared" si="1120"/>
        <v>0</v>
      </c>
      <c r="AI4430" s="20"/>
      <c r="AJ4430" s="20"/>
      <c r="AK4430" s="20">
        <f t="shared" si="1115"/>
        <v>0</v>
      </c>
      <c r="AL4430" s="171"/>
    </row>
    <row r="4431" spans="2:38" ht="15.75" customHeight="1" x14ac:dyDescent="0.25">
      <c r="B4431" s="14">
        <f t="shared" si="1123"/>
        <v>56</v>
      </c>
      <c r="C4431" s="9" t="str">
        <f t="shared" si="1124"/>
        <v/>
      </c>
      <c r="D4431" s="3" t="str">
        <f t="shared" si="1125"/>
        <v/>
      </c>
      <c r="E4431" s="14" t="str">
        <f t="shared" si="1121"/>
        <v>56</v>
      </c>
      <c r="J4431" s="14" t="str">
        <f t="shared" si="1116"/>
        <v xml:space="preserve">0                                                       </v>
      </c>
      <c r="S4431" s="8"/>
      <c r="W4431" s="76"/>
      <c r="X4431" s="16">
        <f t="shared" si="1122"/>
        <v>0</v>
      </c>
      <c r="AC4431" s="18">
        <f t="shared" si="1114"/>
        <v>0</v>
      </c>
      <c r="AD4431" s="19">
        <f t="shared" si="1117"/>
        <v>0</v>
      </c>
      <c r="AE4431" s="21">
        <f t="shared" si="1113"/>
        <v>0</v>
      </c>
      <c r="AF4431" s="20">
        <f t="shared" si="1118"/>
        <v>0</v>
      </c>
      <c r="AG4431" s="20">
        <f t="shared" si="1119"/>
        <v>0</v>
      </c>
      <c r="AH4431" s="20">
        <f t="shared" si="1120"/>
        <v>0</v>
      </c>
      <c r="AI4431" s="20"/>
      <c r="AJ4431" s="20"/>
      <c r="AK4431" s="20">
        <f t="shared" si="1115"/>
        <v>0</v>
      </c>
      <c r="AL4431" s="171"/>
    </row>
    <row r="4432" spans="2:38" ht="15.75" customHeight="1" x14ac:dyDescent="0.25">
      <c r="B4432" s="14">
        <f t="shared" si="1123"/>
        <v>57</v>
      </c>
      <c r="C4432" s="9" t="str">
        <f t="shared" si="1124"/>
        <v/>
      </c>
      <c r="D4432" s="3" t="str">
        <f t="shared" si="1125"/>
        <v/>
      </c>
      <c r="E4432" s="14" t="str">
        <f t="shared" si="1121"/>
        <v>57</v>
      </c>
      <c r="J4432" s="14" t="str">
        <f t="shared" si="1116"/>
        <v xml:space="preserve">0                                                        </v>
      </c>
      <c r="S4432" s="8"/>
      <c r="W4432" s="76"/>
      <c r="X4432" s="16">
        <f t="shared" si="1122"/>
        <v>0</v>
      </c>
      <c r="AC4432" s="18">
        <f t="shared" si="1114"/>
        <v>0</v>
      </c>
      <c r="AD4432" s="19">
        <f t="shared" si="1117"/>
        <v>0</v>
      </c>
      <c r="AE4432" s="21">
        <f t="shared" si="1113"/>
        <v>0</v>
      </c>
      <c r="AF4432" s="20">
        <f t="shared" si="1118"/>
        <v>0</v>
      </c>
      <c r="AG4432" s="20">
        <f t="shared" si="1119"/>
        <v>0</v>
      </c>
      <c r="AH4432" s="20">
        <f t="shared" si="1120"/>
        <v>0</v>
      </c>
      <c r="AI4432" s="20"/>
      <c r="AJ4432" s="20"/>
      <c r="AK4432" s="20">
        <f t="shared" si="1115"/>
        <v>0</v>
      </c>
      <c r="AL4432" s="171"/>
    </row>
    <row r="4433" spans="2:38" ht="15.75" customHeight="1" x14ac:dyDescent="0.25">
      <c r="B4433" s="14">
        <f t="shared" si="1123"/>
        <v>58</v>
      </c>
      <c r="C4433" s="9" t="str">
        <f t="shared" si="1124"/>
        <v/>
      </c>
      <c r="D4433" s="3" t="str">
        <f t="shared" si="1125"/>
        <v/>
      </c>
      <c r="E4433" s="14" t="str">
        <f t="shared" si="1121"/>
        <v>58</v>
      </c>
      <c r="J4433" s="14" t="str">
        <f t="shared" si="1116"/>
        <v xml:space="preserve">0                                                         </v>
      </c>
      <c r="S4433" s="8"/>
      <c r="W4433" s="76"/>
      <c r="X4433" s="16">
        <f t="shared" si="1122"/>
        <v>0</v>
      </c>
      <c r="AC4433" s="18">
        <f t="shared" si="1114"/>
        <v>0</v>
      </c>
      <c r="AD4433" s="19">
        <f t="shared" si="1117"/>
        <v>0</v>
      </c>
      <c r="AE4433" s="21">
        <f t="shared" si="1113"/>
        <v>0</v>
      </c>
      <c r="AF4433" s="20">
        <f t="shared" si="1118"/>
        <v>0</v>
      </c>
      <c r="AG4433" s="20">
        <f t="shared" si="1119"/>
        <v>0</v>
      </c>
      <c r="AH4433" s="20">
        <f t="shared" si="1120"/>
        <v>0</v>
      </c>
      <c r="AI4433" s="20"/>
      <c r="AJ4433" s="20"/>
      <c r="AK4433" s="20">
        <f t="shared" si="1115"/>
        <v>0</v>
      </c>
      <c r="AL4433" s="171"/>
    </row>
    <row r="4434" spans="2:38" ht="15.75" customHeight="1" x14ac:dyDescent="0.25">
      <c r="B4434" s="14">
        <f t="shared" si="1123"/>
        <v>59</v>
      </c>
      <c r="C4434" s="9" t="str">
        <f t="shared" si="1124"/>
        <v/>
      </c>
      <c r="D4434" s="3" t="str">
        <f t="shared" si="1125"/>
        <v/>
      </c>
      <c r="E4434" s="14" t="str">
        <f t="shared" si="1121"/>
        <v>59</v>
      </c>
      <c r="J4434" s="14" t="str">
        <f t="shared" si="1116"/>
        <v xml:space="preserve">0                                                          </v>
      </c>
      <c r="S4434" s="8"/>
      <c r="W4434" s="76"/>
      <c r="X4434" s="16">
        <f t="shared" si="1122"/>
        <v>0</v>
      </c>
      <c r="AC4434" s="18">
        <f t="shared" si="1114"/>
        <v>0</v>
      </c>
      <c r="AD4434" s="19">
        <f t="shared" si="1117"/>
        <v>0</v>
      </c>
      <c r="AE4434" s="21">
        <f t="shared" si="1113"/>
        <v>0</v>
      </c>
      <c r="AF4434" s="20">
        <f t="shared" si="1118"/>
        <v>0</v>
      </c>
      <c r="AG4434" s="20">
        <f t="shared" si="1119"/>
        <v>0</v>
      </c>
      <c r="AH4434" s="20">
        <f t="shared" si="1120"/>
        <v>0</v>
      </c>
      <c r="AI4434" s="20"/>
      <c r="AJ4434" s="20"/>
      <c r="AK4434" s="20">
        <f t="shared" si="1115"/>
        <v>0</v>
      </c>
      <c r="AL4434" s="171"/>
    </row>
    <row r="4435" spans="2:38" ht="15.75" customHeight="1" x14ac:dyDescent="0.25">
      <c r="B4435" s="14">
        <f t="shared" si="1123"/>
        <v>60</v>
      </c>
      <c r="C4435" s="9" t="str">
        <f t="shared" si="1124"/>
        <v/>
      </c>
      <c r="D4435" s="3" t="str">
        <f t="shared" si="1125"/>
        <v/>
      </c>
      <c r="E4435" s="14" t="str">
        <f t="shared" si="1121"/>
        <v>60</v>
      </c>
      <c r="J4435" s="14" t="str">
        <f t="shared" si="1116"/>
        <v xml:space="preserve">0                                                           </v>
      </c>
      <c r="S4435" s="8"/>
      <c r="W4435" s="76"/>
      <c r="X4435" s="16">
        <f t="shared" si="1122"/>
        <v>0</v>
      </c>
      <c r="AC4435" s="18">
        <f t="shared" si="1114"/>
        <v>0</v>
      </c>
      <c r="AD4435" s="19">
        <f t="shared" si="1117"/>
        <v>0</v>
      </c>
      <c r="AE4435" s="21">
        <f t="shared" si="1113"/>
        <v>0</v>
      </c>
      <c r="AF4435" s="20">
        <f t="shared" si="1118"/>
        <v>0</v>
      </c>
      <c r="AG4435" s="20">
        <f t="shared" si="1119"/>
        <v>0</v>
      </c>
      <c r="AH4435" s="20">
        <f t="shared" si="1120"/>
        <v>0</v>
      </c>
      <c r="AI4435" s="20"/>
      <c r="AJ4435" s="20"/>
      <c r="AK4435" s="20">
        <f t="shared" si="1115"/>
        <v>0</v>
      </c>
      <c r="AL4435" s="171"/>
    </row>
    <row r="4436" spans="2:38" ht="15.75" customHeight="1" x14ac:dyDescent="0.25">
      <c r="B4436" s="14">
        <f t="shared" si="1123"/>
        <v>61</v>
      </c>
      <c r="C4436" s="9" t="str">
        <f t="shared" si="1124"/>
        <v/>
      </c>
      <c r="D4436" s="3" t="str">
        <f t="shared" si="1125"/>
        <v/>
      </c>
      <c r="E4436" s="14" t="str">
        <f t="shared" si="1121"/>
        <v>61</v>
      </c>
      <c r="J4436" s="14" t="str">
        <f t="shared" si="1116"/>
        <v xml:space="preserve">0                                                            </v>
      </c>
      <c r="S4436" s="8"/>
      <c r="W4436" s="76"/>
      <c r="X4436" s="16">
        <f t="shared" si="1122"/>
        <v>0</v>
      </c>
      <c r="AC4436" s="18">
        <f t="shared" si="1114"/>
        <v>0</v>
      </c>
      <c r="AD4436" s="19">
        <f t="shared" si="1117"/>
        <v>0</v>
      </c>
      <c r="AE4436" s="21">
        <f t="shared" si="1113"/>
        <v>0</v>
      </c>
      <c r="AF4436" s="20">
        <f t="shared" si="1118"/>
        <v>0</v>
      </c>
      <c r="AG4436" s="20">
        <f t="shared" si="1119"/>
        <v>0</v>
      </c>
      <c r="AH4436" s="20">
        <f t="shared" si="1120"/>
        <v>0</v>
      </c>
      <c r="AI4436" s="20"/>
      <c r="AJ4436" s="20"/>
      <c r="AK4436" s="20">
        <f t="shared" si="1115"/>
        <v>0</v>
      </c>
      <c r="AL4436" s="171"/>
    </row>
    <row r="4437" spans="2:38" ht="15.75" customHeight="1" x14ac:dyDescent="0.25">
      <c r="B4437" s="14">
        <f t="shared" si="1123"/>
        <v>62</v>
      </c>
      <c r="C4437" s="9" t="str">
        <f t="shared" si="1124"/>
        <v/>
      </c>
      <c r="D4437" s="3" t="str">
        <f t="shared" si="1125"/>
        <v/>
      </c>
      <c r="E4437" s="14" t="str">
        <f t="shared" si="1121"/>
        <v>62</v>
      </c>
      <c r="J4437" s="14" t="str">
        <f t="shared" si="1116"/>
        <v xml:space="preserve">0                                                             </v>
      </c>
      <c r="S4437" s="8"/>
      <c r="W4437" s="76"/>
      <c r="X4437" s="16">
        <f t="shared" si="1122"/>
        <v>0</v>
      </c>
      <c r="AC4437" s="18">
        <f t="shared" si="1114"/>
        <v>0</v>
      </c>
      <c r="AD4437" s="19">
        <f t="shared" si="1117"/>
        <v>0</v>
      </c>
      <c r="AE4437" s="21">
        <f t="shared" si="1113"/>
        <v>0</v>
      </c>
      <c r="AF4437" s="20">
        <f t="shared" si="1118"/>
        <v>0</v>
      </c>
      <c r="AG4437" s="20">
        <f t="shared" si="1119"/>
        <v>0</v>
      </c>
      <c r="AH4437" s="20">
        <f t="shared" si="1120"/>
        <v>0</v>
      </c>
      <c r="AI4437" s="20"/>
      <c r="AJ4437" s="20"/>
      <c r="AK4437" s="20">
        <f t="shared" si="1115"/>
        <v>0</v>
      </c>
      <c r="AL4437" s="171"/>
    </row>
    <row r="4438" spans="2:38" ht="15.75" customHeight="1" x14ac:dyDescent="0.25">
      <c r="B4438" s="14">
        <f t="shared" si="1123"/>
        <v>63</v>
      </c>
      <c r="C4438" s="9" t="str">
        <f t="shared" si="1124"/>
        <v/>
      </c>
      <c r="D4438" s="3" t="str">
        <f t="shared" si="1125"/>
        <v/>
      </c>
      <c r="E4438" s="14" t="str">
        <f t="shared" si="1121"/>
        <v>63</v>
      </c>
      <c r="J4438" s="14" t="str">
        <f t="shared" si="1116"/>
        <v xml:space="preserve">0                                                              </v>
      </c>
      <c r="S4438" s="8"/>
      <c r="W4438" s="76"/>
      <c r="X4438" s="16">
        <f t="shared" si="1122"/>
        <v>0</v>
      </c>
      <c r="AC4438" s="18">
        <f t="shared" si="1114"/>
        <v>0</v>
      </c>
      <c r="AD4438" s="19">
        <f t="shared" si="1117"/>
        <v>0</v>
      </c>
      <c r="AE4438" s="21">
        <f t="shared" si="1113"/>
        <v>0</v>
      </c>
      <c r="AF4438" s="20">
        <f t="shared" si="1118"/>
        <v>0</v>
      </c>
      <c r="AG4438" s="20">
        <f t="shared" si="1119"/>
        <v>0</v>
      </c>
      <c r="AH4438" s="20">
        <f t="shared" si="1120"/>
        <v>0</v>
      </c>
      <c r="AI4438" s="20"/>
      <c r="AJ4438" s="20"/>
      <c r="AK4438" s="20">
        <f t="shared" si="1115"/>
        <v>0</v>
      </c>
      <c r="AL4438" s="171"/>
    </row>
    <row r="4439" spans="2:38" ht="15.75" customHeight="1" x14ac:dyDescent="0.25">
      <c r="B4439" s="14">
        <f t="shared" si="1123"/>
        <v>64</v>
      </c>
      <c r="C4439" s="9" t="str">
        <f t="shared" si="1124"/>
        <v/>
      </c>
      <c r="D4439" s="3" t="str">
        <f t="shared" si="1125"/>
        <v/>
      </c>
      <c r="E4439" s="14" t="str">
        <f t="shared" si="1121"/>
        <v>64</v>
      </c>
      <c r="J4439" s="14" t="str">
        <f t="shared" si="1116"/>
        <v xml:space="preserve">0                                                               </v>
      </c>
      <c r="S4439" s="8"/>
      <c r="W4439" s="76"/>
      <c r="X4439" s="16">
        <f t="shared" si="1122"/>
        <v>0</v>
      </c>
      <c r="AC4439" s="18">
        <f t="shared" si="1114"/>
        <v>0</v>
      </c>
      <c r="AD4439" s="19">
        <f t="shared" si="1117"/>
        <v>0</v>
      </c>
      <c r="AE4439" s="21">
        <f t="shared" si="1113"/>
        <v>0</v>
      </c>
      <c r="AF4439" s="20">
        <f t="shared" si="1118"/>
        <v>0</v>
      </c>
      <c r="AG4439" s="20">
        <f t="shared" si="1119"/>
        <v>0</v>
      </c>
      <c r="AH4439" s="20">
        <f t="shared" si="1120"/>
        <v>0</v>
      </c>
      <c r="AI4439" s="20"/>
      <c r="AJ4439" s="20"/>
      <c r="AK4439" s="20">
        <f t="shared" si="1115"/>
        <v>0</v>
      </c>
      <c r="AL4439" s="171"/>
    </row>
    <row r="4440" spans="2:38" ht="15.75" customHeight="1" x14ac:dyDescent="0.25">
      <c r="B4440" s="14">
        <f t="shared" si="1123"/>
        <v>65</v>
      </c>
      <c r="C4440" s="9" t="str">
        <f t="shared" si="1124"/>
        <v/>
      </c>
      <c r="D4440" s="3" t="str">
        <f t="shared" si="1125"/>
        <v/>
      </c>
      <c r="E4440" s="14" t="str">
        <f t="shared" si="1121"/>
        <v>65</v>
      </c>
      <c r="J4440" s="14" t="str">
        <f t="shared" si="1116"/>
        <v xml:space="preserve">0                                                                </v>
      </c>
      <c r="S4440" s="8"/>
      <c r="W4440" s="76"/>
      <c r="X4440" s="16">
        <f t="shared" si="1122"/>
        <v>0</v>
      </c>
      <c r="AC4440" s="18">
        <f t="shared" si="1114"/>
        <v>0</v>
      </c>
      <c r="AD4440" s="19">
        <f t="shared" si="1117"/>
        <v>0</v>
      </c>
      <c r="AE4440" s="21">
        <f t="shared" si="1113"/>
        <v>0</v>
      </c>
      <c r="AF4440" s="20">
        <f t="shared" si="1118"/>
        <v>0</v>
      </c>
      <c r="AG4440" s="20">
        <f t="shared" si="1119"/>
        <v>0</v>
      </c>
      <c r="AH4440" s="20">
        <f t="shared" si="1120"/>
        <v>0</v>
      </c>
      <c r="AI4440" s="20"/>
      <c r="AJ4440" s="20"/>
      <c r="AK4440" s="20">
        <f t="shared" si="1115"/>
        <v>0</v>
      </c>
      <c r="AL4440" s="171"/>
    </row>
    <row r="4441" spans="2:38" ht="15.75" customHeight="1" x14ac:dyDescent="0.25">
      <c r="B4441" s="14">
        <f t="shared" si="1123"/>
        <v>66</v>
      </c>
      <c r="C4441" s="9" t="str">
        <f t="shared" si="1124"/>
        <v/>
      </c>
      <c r="D4441" s="3" t="str">
        <f t="shared" si="1125"/>
        <v/>
      </c>
      <c r="E4441" s="14" t="str">
        <f t="shared" si="1121"/>
        <v>66</v>
      </c>
      <c r="J4441" s="14" t="str">
        <f t="shared" si="1116"/>
        <v xml:space="preserve">0                                                                 </v>
      </c>
      <c r="S4441" s="8"/>
      <c r="W4441" s="76"/>
      <c r="X4441" s="16">
        <f t="shared" si="1122"/>
        <v>0</v>
      </c>
      <c r="AC4441" s="18">
        <f t="shared" si="1114"/>
        <v>0</v>
      </c>
      <c r="AD4441" s="19">
        <f t="shared" si="1117"/>
        <v>0</v>
      </c>
      <c r="AE4441" s="21">
        <f t="shared" ref="AE4441:AE4504" si="1126">+(Q4441)*T4441</f>
        <v>0</v>
      </c>
      <c r="AF4441" s="20">
        <f t="shared" si="1118"/>
        <v>0</v>
      </c>
      <c r="AG4441" s="20">
        <f t="shared" si="1119"/>
        <v>0</v>
      </c>
      <c r="AH4441" s="20">
        <f t="shared" si="1120"/>
        <v>0</v>
      </c>
      <c r="AI4441" s="20"/>
      <c r="AJ4441" s="20"/>
      <c r="AK4441" s="20">
        <f t="shared" si="1115"/>
        <v>0</v>
      </c>
      <c r="AL4441" s="171"/>
    </row>
    <row r="4442" spans="2:38" ht="15.75" customHeight="1" x14ac:dyDescent="0.25">
      <c r="B4442" s="14">
        <f t="shared" si="1123"/>
        <v>67</v>
      </c>
      <c r="C4442" s="9" t="str">
        <f t="shared" si="1124"/>
        <v/>
      </c>
      <c r="D4442" s="3" t="str">
        <f t="shared" si="1125"/>
        <v/>
      </c>
      <c r="E4442" s="14" t="str">
        <f t="shared" si="1121"/>
        <v>67</v>
      </c>
      <c r="J4442" s="14" t="str">
        <f t="shared" si="1116"/>
        <v xml:space="preserve">0                                                                  </v>
      </c>
      <c r="S4442" s="8"/>
      <c r="W4442" s="76"/>
      <c r="X4442" s="16">
        <f t="shared" si="1122"/>
        <v>0</v>
      </c>
      <c r="AC4442" s="18">
        <f t="shared" si="1114"/>
        <v>0</v>
      </c>
      <c r="AD4442" s="19">
        <f t="shared" si="1117"/>
        <v>0</v>
      </c>
      <c r="AE4442" s="21">
        <f t="shared" si="1126"/>
        <v>0</v>
      </c>
      <c r="AF4442" s="20">
        <f t="shared" si="1118"/>
        <v>0</v>
      </c>
      <c r="AG4442" s="20">
        <f t="shared" si="1119"/>
        <v>0</v>
      </c>
      <c r="AH4442" s="20">
        <f t="shared" si="1120"/>
        <v>0</v>
      </c>
      <c r="AI4442" s="20"/>
      <c r="AJ4442" s="20"/>
      <c r="AK4442" s="20">
        <f t="shared" si="1115"/>
        <v>0</v>
      </c>
      <c r="AL4442" s="171"/>
    </row>
    <row r="4443" spans="2:38" ht="15.75" customHeight="1" x14ac:dyDescent="0.25">
      <c r="B4443" s="14">
        <f t="shared" si="1123"/>
        <v>68</v>
      </c>
      <c r="C4443" s="9" t="str">
        <f t="shared" si="1124"/>
        <v/>
      </c>
      <c r="D4443" s="3" t="str">
        <f t="shared" si="1125"/>
        <v/>
      </c>
      <c r="E4443" s="14" t="str">
        <f t="shared" si="1121"/>
        <v>68</v>
      </c>
      <c r="J4443" s="14" t="str">
        <f t="shared" si="1116"/>
        <v xml:space="preserve">0                                                                   </v>
      </c>
      <c r="S4443" s="8"/>
      <c r="W4443" s="76"/>
      <c r="X4443" s="16">
        <f t="shared" si="1122"/>
        <v>0</v>
      </c>
      <c r="AC4443" s="18">
        <f t="shared" si="1114"/>
        <v>0</v>
      </c>
      <c r="AD4443" s="19">
        <f t="shared" si="1117"/>
        <v>0</v>
      </c>
      <c r="AE4443" s="21">
        <f t="shared" si="1126"/>
        <v>0</v>
      </c>
      <c r="AF4443" s="20">
        <f t="shared" si="1118"/>
        <v>0</v>
      </c>
      <c r="AG4443" s="20">
        <f t="shared" si="1119"/>
        <v>0</v>
      </c>
      <c r="AH4443" s="20">
        <f t="shared" si="1120"/>
        <v>0</v>
      </c>
      <c r="AI4443" s="20"/>
      <c r="AJ4443" s="20"/>
      <c r="AK4443" s="20">
        <f t="shared" si="1115"/>
        <v>0</v>
      </c>
      <c r="AL4443" s="171"/>
    </row>
    <row r="4444" spans="2:38" ht="15.75" customHeight="1" x14ac:dyDescent="0.25">
      <c r="B4444" s="14">
        <f t="shared" si="1123"/>
        <v>69</v>
      </c>
      <c r="C4444" s="9" t="str">
        <f t="shared" si="1124"/>
        <v/>
      </c>
      <c r="D4444" s="3" t="str">
        <f t="shared" si="1125"/>
        <v/>
      </c>
      <c r="E4444" s="14" t="str">
        <f t="shared" si="1121"/>
        <v>69</v>
      </c>
      <c r="J4444" s="14" t="str">
        <f t="shared" si="1116"/>
        <v xml:space="preserve">0                                                                    </v>
      </c>
      <c r="S4444" s="8"/>
      <c r="W4444" s="76"/>
      <c r="X4444" s="16">
        <f t="shared" si="1122"/>
        <v>0</v>
      </c>
      <c r="AC4444" s="18">
        <f t="shared" si="1114"/>
        <v>0</v>
      </c>
      <c r="AD4444" s="19">
        <f t="shared" si="1117"/>
        <v>0</v>
      </c>
      <c r="AE4444" s="21">
        <f t="shared" si="1126"/>
        <v>0</v>
      </c>
      <c r="AF4444" s="20">
        <f t="shared" si="1118"/>
        <v>0</v>
      </c>
      <c r="AG4444" s="20">
        <f t="shared" si="1119"/>
        <v>0</v>
      </c>
      <c r="AH4444" s="20">
        <f t="shared" si="1120"/>
        <v>0</v>
      </c>
      <c r="AI4444" s="20"/>
      <c r="AJ4444" s="20"/>
      <c r="AK4444" s="20">
        <f t="shared" si="1115"/>
        <v>0</v>
      </c>
      <c r="AL4444" s="171"/>
    </row>
    <row r="4445" spans="2:38" ht="15.75" customHeight="1" x14ac:dyDescent="0.25">
      <c r="B4445" s="14">
        <f t="shared" si="1123"/>
        <v>70</v>
      </c>
      <c r="C4445" s="9" t="str">
        <f t="shared" si="1124"/>
        <v/>
      </c>
      <c r="D4445" s="3" t="str">
        <f t="shared" si="1125"/>
        <v/>
      </c>
      <c r="E4445" s="14" t="str">
        <f t="shared" si="1121"/>
        <v>70</v>
      </c>
      <c r="J4445" s="14" t="str">
        <f t="shared" si="1116"/>
        <v xml:space="preserve">0                                                                     </v>
      </c>
      <c r="S4445" s="8"/>
      <c r="W4445" s="76"/>
      <c r="X4445" s="16">
        <f t="shared" si="1122"/>
        <v>0</v>
      </c>
      <c r="AC4445" s="18">
        <f t="shared" si="1114"/>
        <v>0</v>
      </c>
      <c r="AD4445" s="19">
        <f t="shared" si="1117"/>
        <v>0</v>
      </c>
      <c r="AE4445" s="21">
        <f t="shared" si="1126"/>
        <v>0</v>
      </c>
      <c r="AF4445" s="20">
        <f t="shared" si="1118"/>
        <v>0</v>
      </c>
      <c r="AG4445" s="20">
        <f t="shared" si="1119"/>
        <v>0</v>
      </c>
      <c r="AH4445" s="20">
        <f t="shared" si="1120"/>
        <v>0</v>
      </c>
      <c r="AI4445" s="20"/>
      <c r="AJ4445" s="20"/>
      <c r="AK4445" s="20">
        <f t="shared" si="1115"/>
        <v>0</v>
      </c>
      <c r="AL4445" s="171"/>
    </row>
    <row r="4446" spans="2:38" ht="15.75" customHeight="1" x14ac:dyDescent="0.25">
      <c r="B4446" s="14">
        <f t="shared" si="1123"/>
        <v>71</v>
      </c>
      <c r="C4446" s="9" t="str">
        <f t="shared" si="1124"/>
        <v/>
      </c>
      <c r="D4446" s="3" t="str">
        <f t="shared" si="1125"/>
        <v/>
      </c>
      <c r="E4446" s="14" t="str">
        <f t="shared" si="1121"/>
        <v>71</v>
      </c>
      <c r="J4446" s="14" t="str">
        <f t="shared" si="1116"/>
        <v xml:space="preserve">0                                                                      </v>
      </c>
      <c r="S4446" s="8"/>
      <c r="W4446" s="76"/>
      <c r="X4446" s="16">
        <f t="shared" si="1122"/>
        <v>0</v>
      </c>
      <c r="AC4446" s="18">
        <f t="shared" si="1114"/>
        <v>0</v>
      </c>
      <c r="AD4446" s="19">
        <f t="shared" si="1117"/>
        <v>0</v>
      </c>
      <c r="AE4446" s="21">
        <f t="shared" si="1126"/>
        <v>0</v>
      </c>
      <c r="AF4446" s="20">
        <f t="shared" si="1118"/>
        <v>0</v>
      </c>
      <c r="AG4446" s="20">
        <f t="shared" si="1119"/>
        <v>0</v>
      </c>
      <c r="AH4446" s="20">
        <f t="shared" si="1120"/>
        <v>0</v>
      </c>
      <c r="AI4446" s="20"/>
      <c r="AJ4446" s="20"/>
      <c r="AK4446" s="20">
        <f t="shared" si="1115"/>
        <v>0</v>
      </c>
      <c r="AL4446" s="171"/>
    </row>
    <row r="4447" spans="2:38" ht="15.75" customHeight="1" x14ac:dyDescent="0.25">
      <c r="B4447" s="14">
        <f t="shared" si="1123"/>
        <v>72</v>
      </c>
      <c r="C4447" s="9" t="str">
        <f t="shared" si="1124"/>
        <v/>
      </c>
      <c r="D4447" s="3" t="str">
        <f t="shared" si="1125"/>
        <v/>
      </c>
      <c r="E4447" s="14" t="str">
        <f t="shared" si="1121"/>
        <v>72</v>
      </c>
      <c r="J4447" s="14" t="str">
        <f t="shared" si="1116"/>
        <v xml:space="preserve">0                                                                       </v>
      </c>
      <c r="S4447" s="8"/>
      <c r="W4447" s="76"/>
      <c r="X4447" s="16">
        <f t="shared" si="1122"/>
        <v>0</v>
      </c>
      <c r="AC4447" s="18">
        <f t="shared" si="1114"/>
        <v>0</v>
      </c>
      <c r="AD4447" s="19">
        <f t="shared" si="1117"/>
        <v>0</v>
      </c>
      <c r="AE4447" s="21">
        <f t="shared" si="1126"/>
        <v>0</v>
      </c>
      <c r="AF4447" s="20">
        <f t="shared" si="1118"/>
        <v>0</v>
      </c>
      <c r="AG4447" s="20">
        <f t="shared" si="1119"/>
        <v>0</v>
      </c>
      <c r="AH4447" s="20">
        <f t="shared" si="1120"/>
        <v>0</v>
      </c>
      <c r="AI4447" s="20"/>
      <c r="AJ4447" s="20"/>
      <c r="AK4447" s="20">
        <f t="shared" si="1115"/>
        <v>0</v>
      </c>
      <c r="AL4447" s="171"/>
    </row>
    <row r="4448" spans="2:38" ht="15.75" customHeight="1" x14ac:dyDescent="0.25">
      <c r="B4448" s="14">
        <f t="shared" si="1123"/>
        <v>73</v>
      </c>
      <c r="C4448" s="9" t="str">
        <f t="shared" si="1124"/>
        <v/>
      </c>
      <c r="D4448" s="3" t="str">
        <f t="shared" si="1125"/>
        <v/>
      </c>
      <c r="E4448" s="14" t="str">
        <f t="shared" si="1121"/>
        <v>73</v>
      </c>
      <c r="J4448" s="14" t="str">
        <f t="shared" si="1116"/>
        <v xml:space="preserve">0                                                                        </v>
      </c>
      <c r="S4448" s="8"/>
      <c r="W4448" s="76"/>
      <c r="X4448" s="16">
        <f t="shared" si="1122"/>
        <v>0</v>
      </c>
      <c r="AC4448" s="18">
        <f t="shared" si="1114"/>
        <v>0</v>
      </c>
      <c r="AD4448" s="19">
        <f t="shared" si="1117"/>
        <v>0</v>
      </c>
      <c r="AE4448" s="21">
        <f t="shared" si="1126"/>
        <v>0</v>
      </c>
      <c r="AF4448" s="20">
        <f t="shared" si="1118"/>
        <v>0</v>
      </c>
      <c r="AG4448" s="20">
        <f t="shared" si="1119"/>
        <v>0</v>
      </c>
      <c r="AH4448" s="20">
        <f t="shared" si="1120"/>
        <v>0</v>
      </c>
      <c r="AI4448" s="20"/>
      <c r="AJ4448" s="20"/>
      <c r="AK4448" s="20">
        <f t="shared" si="1115"/>
        <v>0</v>
      </c>
      <c r="AL4448" s="171"/>
    </row>
    <row r="4449" spans="2:38" ht="15.75" customHeight="1" x14ac:dyDescent="0.25">
      <c r="B4449" s="14">
        <f t="shared" si="1123"/>
        <v>74</v>
      </c>
      <c r="C4449" s="9" t="str">
        <f t="shared" si="1124"/>
        <v/>
      </c>
      <c r="D4449" s="3" t="str">
        <f t="shared" si="1125"/>
        <v/>
      </c>
      <c r="E4449" s="14" t="str">
        <f t="shared" si="1121"/>
        <v>74</v>
      </c>
      <c r="J4449" s="14" t="str">
        <f t="shared" si="1116"/>
        <v xml:space="preserve">0                                                                         </v>
      </c>
      <c r="S4449" s="8"/>
      <c r="W4449" s="76"/>
      <c r="X4449" s="16">
        <f t="shared" si="1122"/>
        <v>0</v>
      </c>
      <c r="AC4449" s="18">
        <f t="shared" si="1114"/>
        <v>0</v>
      </c>
      <c r="AD4449" s="19">
        <f t="shared" si="1117"/>
        <v>0</v>
      </c>
      <c r="AE4449" s="21">
        <f t="shared" si="1126"/>
        <v>0</v>
      </c>
      <c r="AF4449" s="20">
        <f t="shared" si="1118"/>
        <v>0</v>
      </c>
      <c r="AG4449" s="20">
        <f t="shared" si="1119"/>
        <v>0</v>
      </c>
      <c r="AH4449" s="20">
        <f t="shared" si="1120"/>
        <v>0</v>
      </c>
      <c r="AI4449" s="20"/>
      <c r="AJ4449" s="20"/>
      <c r="AK4449" s="20">
        <f t="shared" si="1115"/>
        <v>0</v>
      </c>
      <c r="AL4449" s="171"/>
    </row>
    <row r="4450" spans="2:38" ht="15.75" customHeight="1" x14ac:dyDescent="0.25">
      <c r="B4450" s="14">
        <f t="shared" si="1123"/>
        <v>75</v>
      </c>
      <c r="C4450" s="9" t="str">
        <f t="shared" si="1124"/>
        <v/>
      </c>
      <c r="D4450" s="3" t="str">
        <f t="shared" si="1125"/>
        <v/>
      </c>
      <c r="E4450" s="14" t="str">
        <f t="shared" si="1121"/>
        <v>75</v>
      </c>
      <c r="J4450" s="14" t="str">
        <f t="shared" si="1116"/>
        <v xml:space="preserve">0                                                                          </v>
      </c>
      <c r="S4450" s="8"/>
      <c r="W4450" s="76"/>
      <c r="X4450" s="16">
        <f t="shared" si="1122"/>
        <v>0</v>
      </c>
      <c r="AC4450" s="18">
        <f t="shared" si="1114"/>
        <v>0</v>
      </c>
      <c r="AD4450" s="19">
        <f t="shared" si="1117"/>
        <v>0</v>
      </c>
      <c r="AE4450" s="21">
        <f t="shared" si="1126"/>
        <v>0</v>
      </c>
      <c r="AF4450" s="20">
        <f t="shared" si="1118"/>
        <v>0</v>
      </c>
      <c r="AG4450" s="20">
        <f t="shared" si="1119"/>
        <v>0</v>
      </c>
      <c r="AH4450" s="20">
        <f t="shared" si="1120"/>
        <v>0</v>
      </c>
      <c r="AI4450" s="20"/>
      <c r="AJ4450" s="20"/>
      <c r="AK4450" s="20">
        <f t="shared" si="1115"/>
        <v>0</v>
      </c>
      <c r="AL4450" s="171"/>
    </row>
    <row r="4451" spans="2:38" ht="15.75" customHeight="1" x14ac:dyDescent="0.25">
      <c r="B4451" s="14">
        <f t="shared" si="1123"/>
        <v>76</v>
      </c>
      <c r="C4451" s="9" t="str">
        <f t="shared" si="1124"/>
        <v/>
      </c>
      <c r="D4451" s="3" t="str">
        <f t="shared" si="1125"/>
        <v/>
      </c>
      <c r="E4451" s="14" t="str">
        <f t="shared" si="1121"/>
        <v>76</v>
      </c>
      <c r="J4451" s="14" t="str">
        <f t="shared" si="1116"/>
        <v xml:space="preserve">0                                                                           </v>
      </c>
      <c r="S4451" s="8"/>
      <c r="W4451" s="76"/>
      <c r="X4451" s="16">
        <f t="shared" si="1122"/>
        <v>0</v>
      </c>
      <c r="AC4451" s="18">
        <f t="shared" ref="AC4451:AC4514" si="1127">+AB4451*Y4451</f>
        <v>0</v>
      </c>
      <c r="AD4451" s="19">
        <f t="shared" si="1117"/>
        <v>0</v>
      </c>
      <c r="AE4451" s="21">
        <f t="shared" si="1126"/>
        <v>0</v>
      </c>
      <c r="AF4451" s="20">
        <f t="shared" si="1118"/>
        <v>0</v>
      </c>
      <c r="AG4451" s="20">
        <f t="shared" si="1119"/>
        <v>0</v>
      </c>
      <c r="AH4451" s="20">
        <f t="shared" si="1120"/>
        <v>0</v>
      </c>
      <c r="AI4451" s="20"/>
      <c r="AJ4451" s="20"/>
      <c r="AK4451" s="20">
        <f t="shared" ref="AK4451:AK4514" si="1128">AH4451+AG4451</f>
        <v>0</v>
      </c>
      <c r="AL4451" s="171"/>
    </row>
    <row r="4452" spans="2:38" ht="15.75" customHeight="1" x14ac:dyDescent="0.25">
      <c r="B4452" s="14">
        <f t="shared" si="1123"/>
        <v>77</v>
      </c>
      <c r="C4452" s="9" t="str">
        <f t="shared" si="1124"/>
        <v/>
      </c>
      <c r="D4452" s="3" t="str">
        <f t="shared" si="1125"/>
        <v/>
      </c>
      <c r="E4452" s="14" t="str">
        <f t="shared" si="1121"/>
        <v>77</v>
      </c>
      <c r="J4452" s="14" t="str">
        <f t="shared" si="1116"/>
        <v xml:space="preserve">0                                                                            </v>
      </c>
      <c r="S4452" s="8"/>
      <c r="W4452" s="76"/>
      <c r="X4452" s="16">
        <f t="shared" si="1122"/>
        <v>0</v>
      </c>
      <c r="AC4452" s="18">
        <f t="shared" si="1127"/>
        <v>0</v>
      </c>
      <c r="AD4452" s="19">
        <f t="shared" si="1117"/>
        <v>0</v>
      </c>
      <c r="AE4452" s="21">
        <f t="shared" si="1126"/>
        <v>0</v>
      </c>
      <c r="AF4452" s="20">
        <f t="shared" si="1118"/>
        <v>0</v>
      </c>
      <c r="AG4452" s="20">
        <f t="shared" si="1119"/>
        <v>0</v>
      </c>
      <c r="AH4452" s="20">
        <f t="shared" si="1120"/>
        <v>0</v>
      </c>
      <c r="AI4452" s="20"/>
      <c r="AJ4452" s="20"/>
      <c r="AK4452" s="20">
        <f t="shared" si="1128"/>
        <v>0</v>
      </c>
      <c r="AL4452" s="171"/>
    </row>
    <row r="4453" spans="2:38" ht="15.75" customHeight="1" x14ac:dyDescent="0.25">
      <c r="B4453" s="14">
        <f t="shared" si="1123"/>
        <v>78</v>
      </c>
      <c r="C4453" s="9" t="str">
        <f t="shared" si="1124"/>
        <v/>
      </c>
      <c r="D4453" s="3" t="str">
        <f t="shared" si="1125"/>
        <v/>
      </c>
      <c r="E4453" s="14" t="str">
        <f t="shared" si="1121"/>
        <v>78</v>
      </c>
      <c r="J4453" s="14" t="str">
        <f t="shared" si="1116"/>
        <v xml:space="preserve">0                                                                             </v>
      </c>
      <c r="S4453" s="8"/>
      <c r="W4453" s="76"/>
      <c r="X4453" s="16">
        <f t="shared" si="1122"/>
        <v>0</v>
      </c>
      <c r="AC4453" s="18">
        <f t="shared" si="1127"/>
        <v>0</v>
      </c>
      <c r="AD4453" s="19">
        <f t="shared" si="1117"/>
        <v>0</v>
      </c>
      <c r="AE4453" s="21">
        <f t="shared" si="1126"/>
        <v>0</v>
      </c>
      <c r="AF4453" s="20">
        <f t="shared" si="1118"/>
        <v>0</v>
      </c>
      <c r="AG4453" s="20">
        <f t="shared" si="1119"/>
        <v>0</v>
      </c>
      <c r="AH4453" s="20">
        <f t="shared" si="1120"/>
        <v>0</v>
      </c>
      <c r="AI4453" s="20"/>
      <c r="AJ4453" s="20"/>
      <c r="AK4453" s="20">
        <f t="shared" si="1128"/>
        <v>0</v>
      </c>
      <c r="AL4453" s="171"/>
    </row>
    <row r="4454" spans="2:38" ht="15.75" customHeight="1" x14ac:dyDescent="0.25">
      <c r="B4454" s="14">
        <f t="shared" si="1123"/>
        <v>79</v>
      </c>
      <c r="C4454" s="9" t="str">
        <f t="shared" si="1124"/>
        <v/>
      </c>
      <c r="D4454" s="3" t="str">
        <f t="shared" si="1125"/>
        <v/>
      </c>
      <c r="E4454" s="14" t="str">
        <f t="shared" si="1121"/>
        <v>79</v>
      </c>
      <c r="J4454" s="14" t="str">
        <f t="shared" si="1116"/>
        <v xml:space="preserve">0                                                                              </v>
      </c>
      <c r="S4454" s="8"/>
      <c r="W4454" s="76"/>
      <c r="X4454" s="16">
        <f t="shared" si="1122"/>
        <v>0</v>
      </c>
      <c r="AC4454" s="18">
        <f t="shared" si="1127"/>
        <v>0</v>
      </c>
      <c r="AD4454" s="19">
        <f t="shared" si="1117"/>
        <v>0</v>
      </c>
      <c r="AE4454" s="21">
        <f t="shared" si="1126"/>
        <v>0</v>
      </c>
      <c r="AF4454" s="20">
        <f t="shared" si="1118"/>
        <v>0</v>
      </c>
      <c r="AG4454" s="20">
        <f t="shared" si="1119"/>
        <v>0</v>
      </c>
      <c r="AH4454" s="20">
        <f t="shared" si="1120"/>
        <v>0</v>
      </c>
      <c r="AI4454" s="20"/>
      <c r="AJ4454" s="20"/>
      <c r="AK4454" s="20">
        <f t="shared" si="1128"/>
        <v>0</v>
      </c>
      <c r="AL4454" s="171"/>
    </row>
    <row r="4455" spans="2:38" ht="15.75" customHeight="1" x14ac:dyDescent="0.25">
      <c r="B4455" s="14">
        <f t="shared" si="1123"/>
        <v>80</v>
      </c>
      <c r="C4455" s="9" t="str">
        <f t="shared" si="1124"/>
        <v/>
      </c>
      <c r="D4455" s="3" t="str">
        <f t="shared" si="1125"/>
        <v/>
      </c>
      <c r="E4455" s="14" t="str">
        <f t="shared" si="1121"/>
        <v>80</v>
      </c>
      <c r="J4455" s="14" t="str">
        <f t="shared" ref="J4455:J4518" si="1129">IF(A4455=A4454,CONCATENATE(J4454," ",I4455),I4455)</f>
        <v xml:space="preserve">0                                                                               </v>
      </c>
      <c r="S4455" s="8"/>
      <c r="W4455" s="76"/>
      <c r="X4455" s="16">
        <f t="shared" si="1122"/>
        <v>0</v>
      </c>
      <c r="AC4455" s="18">
        <f t="shared" si="1127"/>
        <v>0</v>
      </c>
      <c r="AD4455" s="19">
        <f t="shared" si="1117"/>
        <v>0</v>
      </c>
      <c r="AE4455" s="21">
        <f t="shared" si="1126"/>
        <v>0</v>
      </c>
      <c r="AF4455" s="20">
        <f t="shared" si="1118"/>
        <v>0</v>
      </c>
      <c r="AG4455" s="20">
        <f t="shared" si="1119"/>
        <v>0</v>
      </c>
      <c r="AH4455" s="20">
        <f t="shared" si="1120"/>
        <v>0</v>
      </c>
      <c r="AI4455" s="20"/>
      <c r="AJ4455" s="20"/>
      <c r="AK4455" s="20">
        <f t="shared" si="1128"/>
        <v>0</v>
      </c>
      <c r="AL4455" s="171"/>
    </row>
    <row r="4456" spans="2:38" ht="15.75" customHeight="1" x14ac:dyDescent="0.25">
      <c r="B4456" s="14">
        <f t="shared" si="1123"/>
        <v>81</v>
      </c>
      <c r="C4456" s="9" t="str">
        <f t="shared" si="1124"/>
        <v/>
      </c>
      <c r="D4456" s="3" t="str">
        <f t="shared" si="1125"/>
        <v/>
      </c>
      <c r="E4456" s="14" t="str">
        <f t="shared" si="1121"/>
        <v>81</v>
      </c>
      <c r="J4456" s="14" t="str">
        <f t="shared" si="1129"/>
        <v xml:space="preserve">0                                                                                </v>
      </c>
      <c r="S4456" s="8"/>
      <c r="W4456" s="76"/>
      <c r="X4456" s="16">
        <f t="shared" si="1122"/>
        <v>0</v>
      </c>
      <c r="AC4456" s="18">
        <f t="shared" si="1127"/>
        <v>0</v>
      </c>
      <c r="AD4456" s="19">
        <f t="shared" si="1117"/>
        <v>0</v>
      </c>
      <c r="AE4456" s="21">
        <f t="shared" si="1126"/>
        <v>0</v>
      </c>
      <c r="AF4456" s="20">
        <f t="shared" si="1118"/>
        <v>0</v>
      </c>
      <c r="AG4456" s="20">
        <f t="shared" si="1119"/>
        <v>0</v>
      </c>
      <c r="AH4456" s="20">
        <f t="shared" si="1120"/>
        <v>0</v>
      </c>
      <c r="AI4456" s="20"/>
      <c r="AJ4456" s="20"/>
      <c r="AK4456" s="20">
        <f t="shared" si="1128"/>
        <v>0</v>
      </c>
      <c r="AL4456" s="171"/>
    </row>
    <row r="4457" spans="2:38" ht="15.75" customHeight="1" x14ac:dyDescent="0.25">
      <c r="B4457" s="14">
        <f t="shared" si="1123"/>
        <v>82</v>
      </c>
      <c r="C4457" s="9" t="str">
        <f t="shared" si="1124"/>
        <v/>
      </c>
      <c r="D4457" s="3" t="str">
        <f t="shared" si="1125"/>
        <v/>
      </c>
      <c r="E4457" s="14" t="str">
        <f t="shared" si="1121"/>
        <v>82</v>
      </c>
      <c r="J4457" s="14" t="str">
        <f t="shared" si="1129"/>
        <v xml:space="preserve">0                                                                                 </v>
      </c>
      <c r="S4457" s="8"/>
      <c r="W4457" s="76"/>
      <c r="X4457" s="16">
        <f t="shared" si="1122"/>
        <v>0</v>
      </c>
      <c r="AC4457" s="18">
        <f t="shared" si="1127"/>
        <v>0</v>
      </c>
      <c r="AD4457" s="19">
        <f t="shared" si="1117"/>
        <v>0</v>
      </c>
      <c r="AE4457" s="21">
        <f t="shared" si="1126"/>
        <v>0</v>
      </c>
      <c r="AF4457" s="20">
        <f t="shared" si="1118"/>
        <v>0</v>
      </c>
      <c r="AG4457" s="20">
        <f t="shared" si="1119"/>
        <v>0</v>
      </c>
      <c r="AH4457" s="20">
        <f t="shared" si="1120"/>
        <v>0</v>
      </c>
      <c r="AI4457" s="20"/>
      <c r="AJ4457" s="20"/>
      <c r="AK4457" s="20">
        <f t="shared" si="1128"/>
        <v>0</v>
      </c>
      <c r="AL4457" s="171"/>
    </row>
    <row r="4458" spans="2:38" ht="15.75" customHeight="1" x14ac:dyDescent="0.25">
      <c r="B4458" s="14">
        <f t="shared" si="1123"/>
        <v>83</v>
      </c>
      <c r="C4458" s="9" t="str">
        <f t="shared" si="1124"/>
        <v/>
      </c>
      <c r="D4458" s="3" t="str">
        <f t="shared" si="1125"/>
        <v/>
      </c>
      <c r="E4458" s="14" t="str">
        <f t="shared" si="1121"/>
        <v>83</v>
      </c>
      <c r="J4458" s="14" t="str">
        <f t="shared" si="1129"/>
        <v xml:space="preserve">0                                                                                  </v>
      </c>
      <c r="S4458" s="8"/>
      <c r="W4458" s="76"/>
      <c r="X4458" s="16">
        <f t="shared" si="1122"/>
        <v>0</v>
      </c>
      <c r="AC4458" s="18">
        <f t="shared" si="1127"/>
        <v>0</v>
      </c>
      <c r="AD4458" s="19">
        <f t="shared" si="1117"/>
        <v>0</v>
      </c>
      <c r="AE4458" s="21">
        <f t="shared" si="1126"/>
        <v>0</v>
      </c>
      <c r="AF4458" s="20">
        <f t="shared" si="1118"/>
        <v>0</v>
      </c>
      <c r="AG4458" s="20">
        <f t="shared" si="1119"/>
        <v>0</v>
      </c>
      <c r="AH4458" s="20">
        <f t="shared" si="1120"/>
        <v>0</v>
      </c>
      <c r="AI4458" s="20"/>
      <c r="AJ4458" s="20"/>
      <c r="AK4458" s="20">
        <f t="shared" si="1128"/>
        <v>0</v>
      </c>
      <c r="AL4458" s="171"/>
    </row>
    <row r="4459" spans="2:38" ht="15.75" customHeight="1" x14ac:dyDescent="0.25">
      <c r="B4459" s="14">
        <f t="shared" si="1123"/>
        <v>84</v>
      </c>
      <c r="C4459" s="9" t="str">
        <f t="shared" si="1124"/>
        <v/>
      </c>
      <c r="D4459" s="3" t="str">
        <f t="shared" si="1125"/>
        <v/>
      </c>
      <c r="E4459" s="14" t="str">
        <f t="shared" si="1121"/>
        <v>84</v>
      </c>
      <c r="J4459" s="14" t="str">
        <f t="shared" si="1129"/>
        <v xml:space="preserve">0                                                                                   </v>
      </c>
      <c r="S4459" s="8"/>
      <c r="W4459" s="76"/>
      <c r="X4459" s="16">
        <f t="shared" si="1122"/>
        <v>0</v>
      </c>
      <c r="AC4459" s="18">
        <f t="shared" si="1127"/>
        <v>0</v>
      </c>
      <c r="AD4459" s="19">
        <f t="shared" si="1117"/>
        <v>0</v>
      </c>
      <c r="AE4459" s="21">
        <f t="shared" si="1126"/>
        <v>0</v>
      </c>
      <c r="AF4459" s="20">
        <f t="shared" si="1118"/>
        <v>0</v>
      </c>
      <c r="AG4459" s="20">
        <f t="shared" si="1119"/>
        <v>0</v>
      </c>
      <c r="AH4459" s="20">
        <f t="shared" si="1120"/>
        <v>0</v>
      </c>
      <c r="AI4459" s="20"/>
      <c r="AJ4459" s="20"/>
      <c r="AK4459" s="20">
        <f t="shared" si="1128"/>
        <v>0</v>
      </c>
      <c r="AL4459" s="171"/>
    </row>
    <row r="4460" spans="2:38" ht="15.75" customHeight="1" x14ac:dyDescent="0.25">
      <c r="B4460" s="14">
        <f t="shared" si="1123"/>
        <v>85</v>
      </c>
      <c r="C4460" s="9" t="str">
        <f t="shared" si="1124"/>
        <v/>
      </c>
      <c r="D4460" s="3" t="str">
        <f t="shared" si="1125"/>
        <v/>
      </c>
      <c r="E4460" s="14" t="str">
        <f t="shared" si="1121"/>
        <v>85</v>
      </c>
      <c r="J4460" s="14" t="str">
        <f t="shared" si="1129"/>
        <v xml:space="preserve">0                                                                                    </v>
      </c>
      <c r="S4460" s="8"/>
      <c r="W4460" s="76"/>
      <c r="X4460" s="16">
        <f t="shared" si="1122"/>
        <v>0</v>
      </c>
      <c r="AC4460" s="18">
        <f t="shared" si="1127"/>
        <v>0</v>
      </c>
      <c r="AD4460" s="19">
        <f t="shared" si="1117"/>
        <v>0</v>
      </c>
      <c r="AE4460" s="21">
        <f t="shared" si="1126"/>
        <v>0</v>
      </c>
      <c r="AF4460" s="20">
        <f t="shared" si="1118"/>
        <v>0</v>
      </c>
      <c r="AG4460" s="20">
        <f t="shared" si="1119"/>
        <v>0</v>
      </c>
      <c r="AH4460" s="20">
        <f t="shared" si="1120"/>
        <v>0</v>
      </c>
      <c r="AI4460" s="20"/>
      <c r="AJ4460" s="20"/>
      <c r="AK4460" s="20">
        <f t="shared" si="1128"/>
        <v>0</v>
      </c>
      <c r="AL4460" s="171"/>
    </row>
    <row r="4461" spans="2:38" ht="15.75" customHeight="1" x14ac:dyDescent="0.25">
      <c r="B4461" s="14">
        <f t="shared" si="1123"/>
        <v>86</v>
      </c>
      <c r="C4461" s="9" t="str">
        <f t="shared" si="1124"/>
        <v/>
      </c>
      <c r="D4461" s="3" t="str">
        <f t="shared" si="1125"/>
        <v/>
      </c>
      <c r="E4461" s="14" t="str">
        <f t="shared" si="1121"/>
        <v>86</v>
      </c>
      <c r="J4461" s="14" t="str">
        <f t="shared" si="1129"/>
        <v xml:space="preserve">0                                                                                     </v>
      </c>
      <c r="S4461" s="8"/>
      <c r="W4461" s="76"/>
      <c r="X4461" s="16">
        <f t="shared" si="1122"/>
        <v>0</v>
      </c>
      <c r="AC4461" s="18">
        <f t="shared" si="1127"/>
        <v>0</v>
      </c>
      <c r="AD4461" s="19">
        <f t="shared" si="1117"/>
        <v>0</v>
      </c>
      <c r="AE4461" s="21">
        <f t="shared" si="1126"/>
        <v>0</v>
      </c>
      <c r="AF4461" s="20">
        <f t="shared" si="1118"/>
        <v>0</v>
      </c>
      <c r="AG4461" s="20">
        <f t="shared" si="1119"/>
        <v>0</v>
      </c>
      <c r="AH4461" s="20">
        <f t="shared" si="1120"/>
        <v>0</v>
      </c>
      <c r="AI4461" s="20"/>
      <c r="AJ4461" s="20"/>
      <c r="AK4461" s="20">
        <f t="shared" si="1128"/>
        <v>0</v>
      </c>
      <c r="AL4461" s="171"/>
    </row>
    <row r="4462" spans="2:38" ht="15.75" customHeight="1" x14ac:dyDescent="0.25">
      <c r="B4462" s="14">
        <f t="shared" si="1123"/>
        <v>87</v>
      </c>
      <c r="C4462" s="9" t="str">
        <f t="shared" si="1124"/>
        <v/>
      </c>
      <c r="D4462" s="3" t="str">
        <f t="shared" si="1125"/>
        <v/>
      </c>
      <c r="E4462" s="14" t="str">
        <f t="shared" si="1121"/>
        <v>87</v>
      </c>
      <c r="J4462" s="14" t="str">
        <f t="shared" si="1129"/>
        <v xml:space="preserve">0                                                                                      </v>
      </c>
      <c r="S4462" s="8"/>
      <c r="W4462" s="76"/>
      <c r="X4462" s="16">
        <f t="shared" si="1122"/>
        <v>0</v>
      </c>
      <c r="AC4462" s="18">
        <f t="shared" si="1127"/>
        <v>0</v>
      </c>
      <c r="AD4462" s="19">
        <f t="shared" si="1117"/>
        <v>0</v>
      </c>
      <c r="AE4462" s="21">
        <f t="shared" si="1126"/>
        <v>0</v>
      </c>
      <c r="AF4462" s="20">
        <f t="shared" si="1118"/>
        <v>0</v>
      </c>
      <c r="AG4462" s="20">
        <f t="shared" si="1119"/>
        <v>0</v>
      </c>
      <c r="AH4462" s="20">
        <f t="shared" si="1120"/>
        <v>0</v>
      </c>
      <c r="AI4462" s="20"/>
      <c r="AJ4462" s="20"/>
      <c r="AK4462" s="20">
        <f t="shared" si="1128"/>
        <v>0</v>
      </c>
      <c r="AL4462" s="171"/>
    </row>
    <row r="4463" spans="2:38" ht="15.75" customHeight="1" x14ac:dyDescent="0.25">
      <c r="B4463" s="14">
        <f t="shared" si="1123"/>
        <v>88</v>
      </c>
      <c r="C4463" s="9" t="str">
        <f t="shared" si="1124"/>
        <v/>
      </c>
      <c r="D4463" s="3" t="str">
        <f t="shared" si="1125"/>
        <v/>
      </c>
      <c r="E4463" s="14" t="str">
        <f t="shared" si="1121"/>
        <v>88</v>
      </c>
      <c r="J4463" s="14" t="str">
        <f t="shared" si="1129"/>
        <v xml:space="preserve">0                                                                                       </v>
      </c>
      <c r="S4463" s="8"/>
      <c r="W4463" s="76"/>
      <c r="X4463" s="16">
        <f t="shared" si="1122"/>
        <v>0</v>
      </c>
      <c r="AC4463" s="18">
        <f t="shared" si="1127"/>
        <v>0</v>
      </c>
      <c r="AD4463" s="19">
        <f t="shared" si="1117"/>
        <v>0</v>
      </c>
      <c r="AE4463" s="21">
        <f t="shared" si="1126"/>
        <v>0</v>
      </c>
      <c r="AF4463" s="20">
        <f t="shared" si="1118"/>
        <v>0</v>
      </c>
      <c r="AG4463" s="20">
        <f t="shared" si="1119"/>
        <v>0</v>
      </c>
      <c r="AH4463" s="20">
        <f t="shared" si="1120"/>
        <v>0</v>
      </c>
      <c r="AI4463" s="20"/>
      <c r="AJ4463" s="20"/>
      <c r="AK4463" s="20">
        <f t="shared" si="1128"/>
        <v>0</v>
      </c>
      <c r="AL4463" s="171"/>
    </row>
    <row r="4464" spans="2:38" ht="15.75" customHeight="1" x14ac:dyDescent="0.25">
      <c r="B4464" s="14">
        <f t="shared" si="1123"/>
        <v>89</v>
      </c>
      <c r="C4464" s="9" t="str">
        <f t="shared" si="1124"/>
        <v/>
      </c>
      <c r="D4464" s="3" t="str">
        <f t="shared" si="1125"/>
        <v/>
      </c>
      <c r="E4464" s="14" t="str">
        <f t="shared" si="1121"/>
        <v>89</v>
      </c>
      <c r="J4464" s="14" t="str">
        <f t="shared" si="1129"/>
        <v xml:space="preserve">0                                                                                        </v>
      </c>
      <c r="S4464" s="8"/>
      <c r="W4464" s="76"/>
      <c r="X4464" s="16">
        <f t="shared" si="1122"/>
        <v>0</v>
      </c>
      <c r="AC4464" s="18">
        <f t="shared" si="1127"/>
        <v>0</v>
      </c>
      <c r="AD4464" s="19">
        <f t="shared" si="1117"/>
        <v>0</v>
      </c>
      <c r="AE4464" s="21">
        <f t="shared" si="1126"/>
        <v>0</v>
      </c>
      <c r="AF4464" s="20">
        <f t="shared" si="1118"/>
        <v>0</v>
      </c>
      <c r="AG4464" s="20">
        <f t="shared" si="1119"/>
        <v>0</v>
      </c>
      <c r="AH4464" s="20">
        <f t="shared" si="1120"/>
        <v>0</v>
      </c>
      <c r="AI4464" s="20"/>
      <c r="AJ4464" s="20"/>
      <c r="AK4464" s="20">
        <f t="shared" si="1128"/>
        <v>0</v>
      </c>
      <c r="AL4464" s="171"/>
    </row>
    <row r="4465" spans="2:38" ht="15.75" customHeight="1" x14ac:dyDescent="0.25">
      <c r="B4465" s="14">
        <f t="shared" si="1123"/>
        <v>90</v>
      </c>
      <c r="C4465" s="9" t="str">
        <f t="shared" si="1124"/>
        <v/>
      </c>
      <c r="D4465" s="3" t="str">
        <f t="shared" si="1125"/>
        <v/>
      </c>
      <c r="E4465" s="14" t="str">
        <f t="shared" si="1121"/>
        <v>90</v>
      </c>
      <c r="J4465" s="14" t="str">
        <f t="shared" si="1129"/>
        <v xml:space="preserve">0                                                                                         </v>
      </c>
      <c r="S4465" s="8"/>
      <c r="W4465" s="76"/>
      <c r="X4465" s="16">
        <f t="shared" si="1122"/>
        <v>0</v>
      </c>
      <c r="AC4465" s="18">
        <f t="shared" si="1127"/>
        <v>0</v>
      </c>
      <c r="AD4465" s="19">
        <f t="shared" ref="AD4465:AD4528" si="1130">IF(A4465=A4464,AD4464+AC4465,AC4465)</f>
        <v>0</v>
      </c>
      <c r="AE4465" s="21">
        <f t="shared" si="1126"/>
        <v>0</v>
      </c>
      <c r="AF4465" s="20">
        <f t="shared" ref="AF4465:AF4528" si="1131">IF(A4465=A4464,0,(SUMIF($A$3:$A$999956,A4465,$Q$3:$Q$999956)))+IF(A4465=A4464,0,(SUMIF($A$3:$A$999956,A4465,$R$3:$R$999956)))</f>
        <v>0</v>
      </c>
      <c r="AG4465" s="20">
        <f t="shared" ref="AG4465:AG4528" si="1132">IF(A4465=A4464,0,(SUMIF($A$3:$A$999956,A4465,($X$3:$X$999956))))</f>
        <v>0</v>
      </c>
      <c r="AH4465" s="20">
        <f t="shared" ref="AH4465:AH4528" si="1133">IF(A4465=A4464,0,(SUMIF($A$3:$A$999956,A4465,($AC$3:$AC$999956))))</f>
        <v>0</v>
      </c>
      <c r="AI4465" s="20"/>
      <c r="AJ4465" s="20"/>
      <c r="AK4465" s="20">
        <f t="shared" si="1128"/>
        <v>0</v>
      </c>
      <c r="AL4465" s="171"/>
    </row>
    <row r="4466" spans="2:38" ht="15.75" customHeight="1" x14ac:dyDescent="0.25">
      <c r="B4466" s="14">
        <f t="shared" si="1123"/>
        <v>91</v>
      </c>
      <c r="C4466" s="9" t="str">
        <f t="shared" si="1124"/>
        <v/>
      </c>
      <c r="D4466" s="3" t="str">
        <f t="shared" si="1125"/>
        <v/>
      </c>
      <c r="E4466" s="14" t="str">
        <f t="shared" si="1121"/>
        <v>91</v>
      </c>
      <c r="J4466" s="14" t="str">
        <f t="shared" si="1129"/>
        <v xml:space="preserve">0                                                                                          </v>
      </c>
      <c r="S4466" s="8"/>
      <c r="W4466" s="76"/>
      <c r="X4466" s="16">
        <f t="shared" si="1122"/>
        <v>0</v>
      </c>
      <c r="AC4466" s="18">
        <f t="shared" si="1127"/>
        <v>0</v>
      </c>
      <c r="AD4466" s="19">
        <f t="shared" si="1130"/>
        <v>0</v>
      </c>
      <c r="AE4466" s="21">
        <f t="shared" si="1126"/>
        <v>0</v>
      </c>
      <c r="AF4466" s="20">
        <f t="shared" si="1131"/>
        <v>0</v>
      </c>
      <c r="AG4466" s="20">
        <f t="shared" si="1132"/>
        <v>0</v>
      </c>
      <c r="AH4466" s="20">
        <f t="shared" si="1133"/>
        <v>0</v>
      </c>
      <c r="AI4466" s="20"/>
      <c r="AJ4466" s="20"/>
      <c r="AK4466" s="20">
        <f t="shared" si="1128"/>
        <v>0</v>
      </c>
      <c r="AL4466" s="171"/>
    </row>
    <row r="4467" spans="2:38" ht="15.75" customHeight="1" x14ac:dyDescent="0.25">
      <c r="B4467" s="14">
        <f t="shared" si="1123"/>
        <v>92</v>
      </c>
      <c r="C4467" s="9" t="str">
        <f t="shared" si="1124"/>
        <v/>
      </c>
      <c r="D4467" s="3" t="str">
        <f t="shared" si="1125"/>
        <v/>
      </c>
      <c r="E4467" s="14" t="str">
        <f t="shared" si="1121"/>
        <v>92</v>
      </c>
      <c r="J4467" s="14" t="str">
        <f t="shared" si="1129"/>
        <v xml:space="preserve">0                                                                                           </v>
      </c>
      <c r="S4467" s="8"/>
      <c r="W4467" s="76"/>
      <c r="X4467" s="16">
        <f t="shared" si="1122"/>
        <v>0</v>
      </c>
      <c r="AC4467" s="18">
        <f t="shared" si="1127"/>
        <v>0</v>
      </c>
      <c r="AD4467" s="19">
        <f t="shared" si="1130"/>
        <v>0</v>
      </c>
      <c r="AE4467" s="21">
        <f t="shared" si="1126"/>
        <v>0</v>
      </c>
      <c r="AF4467" s="20">
        <f t="shared" si="1131"/>
        <v>0</v>
      </c>
      <c r="AG4467" s="20">
        <f t="shared" si="1132"/>
        <v>0</v>
      </c>
      <c r="AH4467" s="20">
        <f t="shared" si="1133"/>
        <v>0</v>
      </c>
      <c r="AI4467" s="20"/>
      <c r="AJ4467" s="20"/>
      <c r="AK4467" s="20">
        <f t="shared" si="1128"/>
        <v>0</v>
      </c>
      <c r="AL4467" s="171"/>
    </row>
    <row r="4468" spans="2:38" ht="15.75" customHeight="1" x14ac:dyDescent="0.25">
      <c r="B4468" s="14">
        <f t="shared" si="1123"/>
        <v>93</v>
      </c>
      <c r="C4468" s="9" t="str">
        <f t="shared" si="1124"/>
        <v/>
      </c>
      <c r="D4468" s="3" t="str">
        <f t="shared" si="1125"/>
        <v/>
      </c>
      <c r="E4468" s="14" t="str">
        <f t="shared" si="1121"/>
        <v>93</v>
      </c>
      <c r="J4468" s="14" t="str">
        <f t="shared" si="1129"/>
        <v xml:space="preserve">0                                                                                            </v>
      </c>
      <c r="S4468" s="8"/>
      <c r="W4468" s="76"/>
      <c r="X4468" s="16">
        <f t="shared" si="1122"/>
        <v>0</v>
      </c>
      <c r="AC4468" s="18">
        <f t="shared" si="1127"/>
        <v>0</v>
      </c>
      <c r="AD4468" s="19">
        <f t="shared" si="1130"/>
        <v>0</v>
      </c>
      <c r="AE4468" s="21">
        <f t="shared" si="1126"/>
        <v>0</v>
      </c>
      <c r="AF4468" s="20">
        <f t="shared" si="1131"/>
        <v>0</v>
      </c>
      <c r="AG4468" s="20">
        <f t="shared" si="1132"/>
        <v>0</v>
      </c>
      <c r="AH4468" s="20">
        <f t="shared" si="1133"/>
        <v>0</v>
      </c>
      <c r="AI4468" s="20"/>
      <c r="AJ4468" s="20"/>
      <c r="AK4468" s="20">
        <f t="shared" si="1128"/>
        <v>0</v>
      </c>
      <c r="AL4468" s="171"/>
    </row>
    <row r="4469" spans="2:38" ht="15.75" customHeight="1" x14ac:dyDescent="0.25">
      <c r="B4469" s="14">
        <f t="shared" si="1123"/>
        <v>94</v>
      </c>
      <c r="C4469" s="9" t="str">
        <f t="shared" si="1124"/>
        <v/>
      </c>
      <c r="D4469" s="3" t="str">
        <f t="shared" si="1125"/>
        <v/>
      </c>
      <c r="E4469" s="14" t="str">
        <f t="shared" si="1121"/>
        <v>94</v>
      </c>
      <c r="J4469" s="14" t="str">
        <f t="shared" si="1129"/>
        <v xml:space="preserve">0                                                                                             </v>
      </c>
      <c r="S4469" s="8"/>
      <c r="W4469" s="76"/>
      <c r="X4469" s="16">
        <f t="shared" si="1122"/>
        <v>0</v>
      </c>
      <c r="AC4469" s="18">
        <f t="shared" si="1127"/>
        <v>0</v>
      </c>
      <c r="AD4469" s="19">
        <f t="shared" si="1130"/>
        <v>0</v>
      </c>
      <c r="AE4469" s="21">
        <f t="shared" si="1126"/>
        <v>0</v>
      </c>
      <c r="AF4469" s="20">
        <f t="shared" si="1131"/>
        <v>0</v>
      </c>
      <c r="AG4469" s="20">
        <f t="shared" si="1132"/>
        <v>0</v>
      </c>
      <c r="AH4469" s="20">
        <f t="shared" si="1133"/>
        <v>0</v>
      </c>
      <c r="AI4469" s="20"/>
      <c r="AJ4469" s="20"/>
      <c r="AK4469" s="20">
        <f t="shared" si="1128"/>
        <v>0</v>
      </c>
      <c r="AL4469" s="171"/>
    </row>
    <row r="4470" spans="2:38" ht="15.75" customHeight="1" x14ac:dyDescent="0.25">
      <c r="B4470" s="14">
        <f t="shared" si="1123"/>
        <v>95</v>
      </c>
      <c r="C4470" s="9" t="str">
        <f t="shared" si="1124"/>
        <v/>
      </c>
      <c r="D4470" s="3" t="str">
        <f t="shared" si="1125"/>
        <v/>
      </c>
      <c r="E4470" s="14" t="str">
        <f t="shared" si="1121"/>
        <v>95</v>
      </c>
      <c r="J4470" s="14" t="str">
        <f t="shared" si="1129"/>
        <v xml:space="preserve">0                                                                                              </v>
      </c>
      <c r="S4470" s="8"/>
      <c r="W4470" s="76"/>
      <c r="X4470" s="16">
        <f t="shared" si="1122"/>
        <v>0</v>
      </c>
      <c r="AC4470" s="18">
        <f t="shared" si="1127"/>
        <v>0</v>
      </c>
      <c r="AD4470" s="19">
        <f t="shared" si="1130"/>
        <v>0</v>
      </c>
      <c r="AE4470" s="21">
        <f t="shared" si="1126"/>
        <v>0</v>
      </c>
      <c r="AF4470" s="20">
        <f t="shared" si="1131"/>
        <v>0</v>
      </c>
      <c r="AG4470" s="20">
        <f t="shared" si="1132"/>
        <v>0</v>
      </c>
      <c r="AH4470" s="20">
        <f t="shared" si="1133"/>
        <v>0</v>
      </c>
      <c r="AI4470" s="20"/>
      <c r="AJ4470" s="20"/>
      <c r="AK4470" s="20">
        <f t="shared" si="1128"/>
        <v>0</v>
      </c>
      <c r="AL4470" s="171"/>
    </row>
    <row r="4471" spans="2:38" ht="15.75" customHeight="1" x14ac:dyDescent="0.25">
      <c r="B4471" s="14">
        <f t="shared" si="1123"/>
        <v>96</v>
      </c>
      <c r="C4471" s="9" t="str">
        <f t="shared" si="1124"/>
        <v/>
      </c>
      <c r="D4471" s="3" t="str">
        <f t="shared" si="1125"/>
        <v/>
      </c>
      <c r="E4471" s="14" t="str">
        <f t="shared" si="1121"/>
        <v>96</v>
      </c>
      <c r="J4471" s="14" t="str">
        <f t="shared" si="1129"/>
        <v xml:space="preserve">0                                                                                               </v>
      </c>
      <c r="S4471" s="8"/>
      <c r="W4471" s="76"/>
      <c r="X4471" s="16">
        <f t="shared" si="1122"/>
        <v>0</v>
      </c>
      <c r="AC4471" s="18">
        <f t="shared" si="1127"/>
        <v>0</v>
      </c>
      <c r="AD4471" s="19">
        <f t="shared" si="1130"/>
        <v>0</v>
      </c>
      <c r="AE4471" s="21">
        <f t="shared" si="1126"/>
        <v>0</v>
      </c>
      <c r="AF4471" s="20">
        <f t="shared" si="1131"/>
        <v>0</v>
      </c>
      <c r="AG4471" s="20">
        <f t="shared" si="1132"/>
        <v>0</v>
      </c>
      <c r="AH4471" s="20">
        <f t="shared" si="1133"/>
        <v>0</v>
      </c>
      <c r="AI4471" s="20"/>
      <c r="AJ4471" s="20"/>
      <c r="AK4471" s="20">
        <f t="shared" si="1128"/>
        <v>0</v>
      </c>
      <c r="AL4471" s="171"/>
    </row>
    <row r="4472" spans="2:38" ht="15.75" customHeight="1" x14ac:dyDescent="0.25">
      <c r="B4472" s="14">
        <f t="shared" si="1123"/>
        <v>97</v>
      </c>
      <c r="C4472" s="9" t="str">
        <f t="shared" si="1124"/>
        <v/>
      </c>
      <c r="D4472" s="3" t="str">
        <f t="shared" si="1125"/>
        <v/>
      </c>
      <c r="E4472" s="14" t="str">
        <f t="shared" si="1121"/>
        <v>97</v>
      </c>
      <c r="J4472" s="14" t="str">
        <f t="shared" si="1129"/>
        <v xml:space="preserve">0                                                                                                </v>
      </c>
      <c r="S4472" s="8"/>
      <c r="W4472" s="76"/>
      <c r="X4472" s="16">
        <f t="shared" si="1122"/>
        <v>0</v>
      </c>
      <c r="AC4472" s="18">
        <f t="shared" si="1127"/>
        <v>0</v>
      </c>
      <c r="AD4472" s="19">
        <f t="shared" si="1130"/>
        <v>0</v>
      </c>
      <c r="AE4472" s="21">
        <f t="shared" si="1126"/>
        <v>0</v>
      </c>
      <c r="AF4472" s="20">
        <f t="shared" si="1131"/>
        <v>0</v>
      </c>
      <c r="AG4472" s="20">
        <f t="shared" si="1132"/>
        <v>0</v>
      </c>
      <c r="AH4472" s="20">
        <f t="shared" si="1133"/>
        <v>0</v>
      </c>
      <c r="AI4472" s="20"/>
      <c r="AJ4472" s="20"/>
      <c r="AK4472" s="20">
        <f t="shared" si="1128"/>
        <v>0</v>
      </c>
      <c r="AL4472" s="171"/>
    </row>
    <row r="4473" spans="2:38" ht="15.75" customHeight="1" x14ac:dyDescent="0.25">
      <c r="B4473" s="14">
        <f t="shared" si="1123"/>
        <v>98</v>
      </c>
      <c r="C4473" s="9" t="str">
        <f t="shared" si="1124"/>
        <v/>
      </c>
      <c r="D4473" s="3" t="str">
        <f t="shared" si="1125"/>
        <v/>
      </c>
      <c r="E4473" s="14" t="str">
        <f t="shared" si="1121"/>
        <v>98</v>
      </c>
      <c r="J4473" s="14" t="str">
        <f t="shared" si="1129"/>
        <v xml:space="preserve">0                                                                                                 </v>
      </c>
      <c r="S4473" s="8"/>
      <c r="W4473" s="76"/>
      <c r="X4473" s="16">
        <f t="shared" si="1122"/>
        <v>0</v>
      </c>
      <c r="AC4473" s="18">
        <f t="shared" si="1127"/>
        <v>0</v>
      </c>
      <c r="AD4473" s="19">
        <f t="shared" si="1130"/>
        <v>0</v>
      </c>
      <c r="AE4473" s="21">
        <f t="shared" si="1126"/>
        <v>0</v>
      </c>
      <c r="AF4473" s="20">
        <f t="shared" si="1131"/>
        <v>0</v>
      </c>
      <c r="AG4473" s="20">
        <f t="shared" si="1132"/>
        <v>0</v>
      </c>
      <c r="AH4473" s="20">
        <f t="shared" si="1133"/>
        <v>0</v>
      </c>
      <c r="AI4473" s="20"/>
      <c r="AJ4473" s="20"/>
      <c r="AK4473" s="20">
        <f t="shared" si="1128"/>
        <v>0</v>
      </c>
      <c r="AL4473" s="171"/>
    </row>
    <row r="4474" spans="2:38" ht="15.75" customHeight="1" x14ac:dyDescent="0.25">
      <c r="B4474" s="14">
        <f t="shared" si="1123"/>
        <v>99</v>
      </c>
      <c r="C4474" s="9" t="str">
        <f t="shared" si="1124"/>
        <v/>
      </c>
      <c r="D4474" s="3" t="str">
        <f t="shared" si="1125"/>
        <v/>
      </c>
      <c r="E4474" s="14" t="str">
        <f t="shared" si="1121"/>
        <v>99</v>
      </c>
      <c r="J4474" s="14" t="str">
        <f t="shared" si="1129"/>
        <v xml:space="preserve">0                                                                                                  </v>
      </c>
      <c r="S4474" s="8"/>
      <c r="W4474" s="76"/>
      <c r="X4474" s="16">
        <f t="shared" si="1122"/>
        <v>0</v>
      </c>
      <c r="AC4474" s="18">
        <f t="shared" si="1127"/>
        <v>0</v>
      </c>
      <c r="AD4474" s="19">
        <f t="shared" si="1130"/>
        <v>0</v>
      </c>
      <c r="AE4474" s="21">
        <f t="shared" si="1126"/>
        <v>0</v>
      </c>
      <c r="AF4474" s="20">
        <f t="shared" si="1131"/>
        <v>0</v>
      </c>
      <c r="AG4474" s="20">
        <f t="shared" si="1132"/>
        <v>0</v>
      </c>
      <c r="AH4474" s="20">
        <f t="shared" si="1133"/>
        <v>0</v>
      </c>
      <c r="AI4474" s="20"/>
      <c r="AJ4474" s="20"/>
      <c r="AK4474" s="20">
        <f t="shared" si="1128"/>
        <v>0</v>
      </c>
      <c r="AL4474" s="171"/>
    </row>
    <row r="4475" spans="2:38" ht="15.75" customHeight="1" x14ac:dyDescent="0.25">
      <c r="B4475" s="14">
        <f t="shared" si="1123"/>
        <v>100</v>
      </c>
      <c r="C4475" s="9" t="str">
        <f t="shared" si="1124"/>
        <v/>
      </c>
      <c r="D4475" s="3" t="str">
        <f t="shared" si="1125"/>
        <v/>
      </c>
      <c r="E4475" s="14" t="str">
        <f t="shared" si="1121"/>
        <v>100</v>
      </c>
      <c r="J4475" s="14" t="str">
        <f t="shared" si="1129"/>
        <v xml:space="preserve">0                                                                                                   </v>
      </c>
      <c r="S4475" s="8"/>
      <c r="W4475" s="76"/>
      <c r="X4475" s="16">
        <f t="shared" si="1122"/>
        <v>0</v>
      </c>
      <c r="AC4475" s="18">
        <f t="shared" si="1127"/>
        <v>0</v>
      </c>
      <c r="AD4475" s="19">
        <f t="shared" si="1130"/>
        <v>0</v>
      </c>
      <c r="AE4475" s="21">
        <f t="shared" si="1126"/>
        <v>0</v>
      </c>
      <c r="AF4475" s="20">
        <f t="shared" si="1131"/>
        <v>0</v>
      </c>
      <c r="AG4475" s="20">
        <f t="shared" si="1132"/>
        <v>0</v>
      </c>
      <c r="AH4475" s="20">
        <f t="shared" si="1133"/>
        <v>0</v>
      </c>
      <c r="AI4475" s="20"/>
      <c r="AJ4475" s="20"/>
      <c r="AK4475" s="20">
        <f t="shared" si="1128"/>
        <v>0</v>
      </c>
      <c r="AL4475" s="171"/>
    </row>
    <row r="4476" spans="2:38" ht="15.75" customHeight="1" x14ac:dyDescent="0.25">
      <c r="B4476" s="14">
        <f t="shared" si="1123"/>
        <v>101</v>
      </c>
      <c r="C4476" s="9" t="str">
        <f t="shared" si="1124"/>
        <v/>
      </c>
      <c r="D4476" s="3" t="str">
        <f t="shared" si="1125"/>
        <v/>
      </c>
      <c r="E4476" s="14" t="str">
        <f t="shared" si="1121"/>
        <v>101</v>
      </c>
      <c r="J4476" s="14" t="str">
        <f t="shared" si="1129"/>
        <v xml:space="preserve">0                                                                                                    </v>
      </c>
      <c r="S4476" s="8"/>
      <c r="W4476" s="76"/>
      <c r="X4476" s="16">
        <f t="shared" si="1122"/>
        <v>0</v>
      </c>
      <c r="AC4476" s="18">
        <f t="shared" si="1127"/>
        <v>0</v>
      </c>
      <c r="AD4476" s="19">
        <f t="shared" si="1130"/>
        <v>0</v>
      </c>
      <c r="AE4476" s="21">
        <f t="shared" si="1126"/>
        <v>0</v>
      </c>
      <c r="AF4476" s="20">
        <f t="shared" si="1131"/>
        <v>0</v>
      </c>
      <c r="AG4476" s="20">
        <f t="shared" si="1132"/>
        <v>0</v>
      </c>
      <c r="AH4476" s="20">
        <f t="shared" si="1133"/>
        <v>0</v>
      </c>
      <c r="AI4476" s="20"/>
      <c r="AJ4476" s="20"/>
      <c r="AK4476" s="20">
        <f t="shared" si="1128"/>
        <v>0</v>
      </c>
      <c r="AL4476" s="171"/>
    </row>
    <row r="4477" spans="2:38" ht="15.75" customHeight="1" x14ac:dyDescent="0.25">
      <c r="B4477" s="14">
        <f t="shared" si="1123"/>
        <v>102</v>
      </c>
      <c r="C4477" s="9" t="str">
        <f t="shared" si="1124"/>
        <v/>
      </c>
      <c r="D4477" s="3" t="str">
        <f t="shared" si="1125"/>
        <v/>
      </c>
      <c r="E4477" s="14" t="str">
        <f t="shared" si="1121"/>
        <v>102</v>
      </c>
      <c r="J4477" s="14" t="str">
        <f t="shared" si="1129"/>
        <v xml:space="preserve">0                                                                                                     </v>
      </c>
      <c r="S4477" s="8"/>
      <c r="W4477" s="76"/>
      <c r="X4477" s="16">
        <f t="shared" si="1122"/>
        <v>0</v>
      </c>
      <c r="AC4477" s="18">
        <f t="shared" si="1127"/>
        <v>0</v>
      </c>
      <c r="AD4477" s="19">
        <f t="shared" si="1130"/>
        <v>0</v>
      </c>
      <c r="AE4477" s="21">
        <f t="shared" si="1126"/>
        <v>0</v>
      </c>
      <c r="AF4477" s="20">
        <f t="shared" si="1131"/>
        <v>0</v>
      </c>
      <c r="AG4477" s="20">
        <f t="shared" si="1132"/>
        <v>0</v>
      </c>
      <c r="AH4477" s="20">
        <f t="shared" si="1133"/>
        <v>0</v>
      </c>
      <c r="AI4477" s="20"/>
      <c r="AJ4477" s="20"/>
      <c r="AK4477" s="20">
        <f t="shared" si="1128"/>
        <v>0</v>
      </c>
      <c r="AL4477" s="171"/>
    </row>
    <row r="4478" spans="2:38" ht="15.75" customHeight="1" x14ac:dyDescent="0.25">
      <c r="B4478" s="14">
        <f t="shared" si="1123"/>
        <v>103</v>
      </c>
      <c r="C4478" s="9" t="str">
        <f t="shared" si="1124"/>
        <v/>
      </c>
      <c r="D4478" s="3" t="str">
        <f t="shared" si="1125"/>
        <v/>
      </c>
      <c r="E4478" s="14" t="str">
        <f t="shared" ref="E4478:E4541" si="1134">CONCATENATE(A4478,D4478,B4478)</f>
        <v>103</v>
      </c>
      <c r="J4478" s="14" t="str">
        <f t="shared" si="1129"/>
        <v xml:space="preserve">0                                                                                                      </v>
      </c>
      <c r="S4478" s="8"/>
      <c r="W4478" s="76"/>
      <c r="X4478" s="16">
        <f t="shared" si="1122"/>
        <v>0</v>
      </c>
      <c r="AC4478" s="18">
        <f t="shared" si="1127"/>
        <v>0</v>
      </c>
      <c r="AD4478" s="19">
        <f t="shared" si="1130"/>
        <v>0</v>
      </c>
      <c r="AE4478" s="21">
        <f t="shared" si="1126"/>
        <v>0</v>
      </c>
      <c r="AF4478" s="20">
        <f t="shared" si="1131"/>
        <v>0</v>
      </c>
      <c r="AG4478" s="20">
        <f t="shared" si="1132"/>
        <v>0</v>
      </c>
      <c r="AH4478" s="20">
        <f t="shared" si="1133"/>
        <v>0</v>
      </c>
      <c r="AI4478" s="20"/>
      <c r="AJ4478" s="20"/>
      <c r="AK4478" s="20">
        <f t="shared" si="1128"/>
        <v>0</v>
      </c>
      <c r="AL4478" s="171"/>
    </row>
    <row r="4479" spans="2:38" ht="15.75" customHeight="1" x14ac:dyDescent="0.25">
      <c r="B4479" s="14">
        <f t="shared" si="1123"/>
        <v>104</v>
      </c>
      <c r="C4479" s="9" t="str">
        <f t="shared" si="1124"/>
        <v/>
      </c>
      <c r="D4479" s="3" t="str">
        <f t="shared" si="1125"/>
        <v/>
      </c>
      <c r="E4479" s="14" t="str">
        <f t="shared" si="1134"/>
        <v>104</v>
      </c>
      <c r="J4479" s="14" t="str">
        <f t="shared" si="1129"/>
        <v xml:space="preserve">0                                                                                                       </v>
      </c>
      <c r="S4479" s="8"/>
      <c r="W4479" s="76"/>
      <c r="X4479" s="16">
        <f t="shared" ref="X4479:X4542" si="1135">W4479*T4479</f>
        <v>0</v>
      </c>
      <c r="AC4479" s="18">
        <f t="shared" si="1127"/>
        <v>0</v>
      </c>
      <c r="AD4479" s="19">
        <f t="shared" si="1130"/>
        <v>0</v>
      </c>
      <c r="AE4479" s="21">
        <f t="shared" si="1126"/>
        <v>0</v>
      </c>
      <c r="AF4479" s="20">
        <f t="shared" si="1131"/>
        <v>0</v>
      </c>
      <c r="AG4479" s="20">
        <f t="shared" si="1132"/>
        <v>0</v>
      </c>
      <c r="AH4479" s="20">
        <f t="shared" si="1133"/>
        <v>0</v>
      </c>
      <c r="AI4479" s="20"/>
      <c r="AJ4479" s="20"/>
      <c r="AK4479" s="20">
        <f t="shared" si="1128"/>
        <v>0</v>
      </c>
      <c r="AL4479" s="171"/>
    </row>
    <row r="4480" spans="2:38" ht="15.75" customHeight="1" x14ac:dyDescent="0.25">
      <c r="B4480" s="14">
        <f t="shared" si="1123"/>
        <v>105</v>
      </c>
      <c r="C4480" s="9" t="str">
        <f t="shared" si="1124"/>
        <v/>
      </c>
      <c r="D4480" s="3" t="str">
        <f t="shared" si="1125"/>
        <v/>
      </c>
      <c r="E4480" s="14" t="str">
        <f t="shared" si="1134"/>
        <v>105</v>
      </c>
      <c r="J4480" s="14" t="str">
        <f t="shared" si="1129"/>
        <v xml:space="preserve">0                                                                                                        </v>
      </c>
      <c r="S4480" s="8"/>
      <c r="W4480" s="76"/>
      <c r="X4480" s="16">
        <f t="shared" si="1135"/>
        <v>0</v>
      </c>
      <c r="AC4480" s="18">
        <f t="shared" si="1127"/>
        <v>0</v>
      </c>
      <c r="AD4480" s="19">
        <f t="shared" si="1130"/>
        <v>0</v>
      </c>
      <c r="AE4480" s="21">
        <f t="shared" si="1126"/>
        <v>0</v>
      </c>
      <c r="AF4480" s="20">
        <f t="shared" si="1131"/>
        <v>0</v>
      </c>
      <c r="AG4480" s="20">
        <f t="shared" si="1132"/>
        <v>0</v>
      </c>
      <c r="AH4480" s="20">
        <f t="shared" si="1133"/>
        <v>0</v>
      </c>
      <c r="AI4480" s="20"/>
      <c r="AJ4480" s="20"/>
      <c r="AK4480" s="20">
        <f t="shared" si="1128"/>
        <v>0</v>
      </c>
      <c r="AL4480" s="171"/>
    </row>
    <row r="4481" spans="2:38" ht="15.75" customHeight="1" x14ac:dyDescent="0.25">
      <c r="B4481" s="14">
        <f t="shared" si="1123"/>
        <v>106</v>
      </c>
      <c r="C4481" s="9" t="str">
        <f t="shared" si="1124"/>
        <v/>
      </c>
      <c r="D4481" s="3" t="str">
        <f t="shared" si="1125"/>
        <v/>
      </c>
      <c r="E4481" s="14" t="str">
        <f t="shared" si="1134"/>
        <v>106</v>
      </c>
      <c r="J4481" s="14" t="str">
        <f t="shared" si="1129"/>
        <v xml:space="preserve">0                                                                                                         </v>
      </c>
      <c r="S4481" s="8"/>
      <c r="W4481" s="76"/>
      <c r="X4481" s="16">
        <f t="shared" si="1135"/>
        <v>0</v>
      </c>
      <c r="AC4481" s="18">
        <f t="shared" si="1127"/>
        <v>0</v>
      </c>
      <c r="AD4481" s="19">
        <f t="shared" si="1130"/>
        <v>0</v>
      </c>
      <c r="AE4481" s="21">
        <f t="shared" si="1126"/>
        <v>0</v>
      </c>
      <c r="AF4481" s="20">
        <f t="shared" si="1131"/>
        <v>0</v>
      </c>
      <c r="AG4481" s="20">
        <f t="shared" si="1132"/>
        <v>0</v>
      </c>
      <c r="AH4481" s="20">
        <f t="shared" si="1133"/>
        <v>0</v>
      </c>
      <c r="AI4481" s="20"/>
      <c r="AJ4481" s="20"/>
      <c r="AK4481" s="20">
        <f t="shared" si="1128"/>
        <v>0</v>
      </c>
      <c r="AL4481" s="171"/>
    </row>
    <row r="4482" spans="2:38" ht="15.75" customHeight="1" x14ac:dyDescent="0.25">
      <c r="B4482" s="14">
        <f t="shared" si="1123"/>
        <v>107</v>
      </c>
      <c r="C4482" s="9" t="str">
        <f t="shared" si="1124"/>
        <v/>
      </c>
      <c r="D4482" s="3" t="str">
        <f t="shared" si="1125"/>
        <v/>
      </c>
      <c r="E4482" s="14" t="str">
        <f t="shared" si="1134"/>
        <v>107</v>
      </c>
      <c r="J4482" s="14" t="str">
        <f t="shared" si="1129"/>
        <v xml:space="preserve">0                                                                                                          </v>
      </c>
      <c r="S4482" s="8"/>
      <c r="W4482" s="76"/>
      <c r="X4482" s="16">
        <f t="shared" si="1135"/>
        <v>0</v>
      </c>
      <c r="AC4482" s="18">
        <f t="shared" si="1127"/>
        <v>0</v>
      </c>
      <c r="AD4482" s="19">
        <f t="shared" si="1130"/>
        <v>0</v>
      </c>
      <c r="AE4482" s="21">
        <f t="shared" si="1126"/>
        <v>0</v>
      </c>
      <c r="AF4482" s="20">
        <f t="shared" si="1131"/>
        <v>0</v>
      </c>
      <c r="AG4482" s="20">
        <f t="shared" si="1132"/>
        <v>0</v>
      </c>
      <c r="AH4482" s="20">
        <f t="shared" si="1133"/>
        <v>0</v>
      </c>
      <c r="AI4482" s="20"/>
      <c r="AJ4482" s="20"/>
      <c r="AK4482" s="20">
        <f t="shared" si="1128"/>
        <v>0</v>
      </c>
      <c r="AL4482" s="171"/>
    </row>
    <row r="4483" spans="2:38" ht="15.75" customHeight="1" x14ac:dyDescent="0.25">
      <c r="B4483" s="14">
        <f t="shared" si="1123"/>
        <v>108</v>
      </c>
      <c r="C4483" s="9" t="str">
        <f t="shared" si="1124"/>
        <v/>
      </c>
      <c r="D4483" s="3" t="str">
        <f t="shared" si="1125"/>
        <v/>
      </c>
      <c r="E4483" s="14" t="str">
        <f t="shared" si="1134"/>
        <v>108</v>
      </c>
      <c r="J4483" s="14" t="str">
        <f t="shared" si="1129"/>
        <v xml:space="preserve">0                                                                                                           </v>
      </c>
      <c r="S4483" s="8"/>
      <c r="W4483" s="76"/>
      <c r="X4483" s="16">
        <f t="shared" si="1135"/>
        <v>0</v>
      </c>
      <c r="AC4483" s="18">
        <f t="shared" si="1127"/>
        <v>0</v>
      </c>
      <c r="AD4483" s="19">
        <f t="shared" si="1130"/>
        <v>0</v>
      </c>
      <c r="AE4483" s="21">
        <f t="shared" si="1126"/>
        <v>0</v>
      </c>
      <c r="AF4483" s="20">
        <f t="shared" si="1131"/>
        <v>0</v>
      </c>
      <c r="AG4483" s="20">
        <f t="shared" si="1132"/>
        <v>0</v>
      </c>
      <c r="AH4483" s="20">
        <f t="shared" si="1133"/>
        <v>0</v>
      </c>
      <c r="AI4483" s="20"/>
      <c r="AJ4483" s="20"/>
      <c r="AK4483" s="20">
        <f t="shared" si="1128"/>
        <v>0</v>
      </c>
      <c r="AL4483" s="171"/>
    </row>
    <row r="4484" spans="2:38" ht="15.75" customHeight="1" x14ac:dyDescent="0.25">
      <c r="B4484" s="14">
        <f t="shared" ref="B4484:B4547" si="1136">IF(A4484=A4483,B4483+1,1)</f>
        <v>109</v>
      </c>
      <c r="C4484" s="9" t="str">
        <f t="shared" si="1124"/>
        <v/>
      </c>
      <c r="D4484" s="3" t="str">
        <f t="shared" si="1125"/>
        <v/>
      </c>
      <c r="E4484" s="14" t="str">
        <f t="shared" si="1134"/>
        <v>109</v>
      </c>
      <c r="J4484" s="14" t="str">
        <f t="shared" si="1129"/>
        <v xml:space="preserve">0                                                                                                            </v>
      </c>
      <c r="S4484" s="8"/>
      <c r="W4484" s="76"/>
      <c r="X4484" s="16">
        <f t="shared" si="1135"/>
        <v>0</v>
      </c>
      <c r="AC4484" s="18">
        <f t="shared" si="1127"/>
        <v>0</v>
      </c>
      <c r="AD4484" s="19">
        <f t="shared" si="1130"/>
        <v>0</v>
      </c>
      <c r="AE4484" s="21">
        <f t="shared" si="1126"/>
        <v>0</v>
      </c>
      <c r="AF4484" s="20">
        <f t="shared" si="1131"/>
        <v>0</v>
      </c>
      <c r="AG4484" s="20">
        <f t="shared" si="1132"/>
        <v>0</v>
      </c>
      <c r="AH4484" s="20">
        <f t="shared" si="1133"/>
        <v>0</v>
      </c>
      <c r="AI4484" s="20"/>
      <c r="AJ4484" s="20"/>
      <c r="AK4484" s="20">
        <f t="shared" si="1128"/>
        <v>0</v>
      </c>
      <c r="AL4484" s="171"/>
    </row>
    <row r="4485" spans="2:38" ht="15.75" customHeight="1" x14ac:dyDescent="0.25">
      <c r="B4485" s="14">
        <f t="shared" si="1136"/>
        <v>110</v>
      </c>
      <c r="C4485" s="9" t="str">
        <f t="shared" ref="C4485:C4548" si="1137">IF(A4485=A4484,C4484,"")</f>
        <v/>
      </c>
      <c r="D4485" s="3" t="str">
        <f t="shared" ref="D4485:D4548" si="1138">IF(A4485=A4484,D4484,"")</f>
        <v/>
      </c>
      <c r="E4485" s="14" t="str">
        <f t="shared" si="1134"/>
        <v>110</v>
      </c>
      <c r="J4485" s="14" t="str">
        <f t="shared" si="1129"/>
        <v xml:space="preserve">0                                                                                                             </v>
      </c>
      <c r="S4485" s="8"/>
      <c r="W4485" s="76"/>
      <c r="X4485" s="16">
        <f t="shared" si="1135"/>
        <v>0</v>
      </c>
      <c r="AC4485" s="18">
        <f t="shared" si="1127"/>
        <v>0</v>
      </c>
      <c r="AD4485" s="19">
        <f t="shared" si="1130"/>
        <v>0</v>
      </c>
      <c r="AE4485" s="21">
        <f t="shared" si="1126"/>
        <v>0</v>
      </c>
      <c r="AF4485" s="20">
        <f t="shared" si="1131"/>
        <v>0</v>
      </c>
      <c r="AG4485" s="20">
        <f t="shared" si="1132"/>
        <v>0</v>
      </c>
      <c r="AH4485" s="20">
        <f t="shared" si="1133"/>
        <v>0</v>
      </c>
      <c r="AI4485" s="20"/>
      <c r="AJ4485" s="20"/>
      <c r="AK4485" s="20">
        <f t="shared" si="1128"/>
        <v>0</v>
      </c>
      <c r="AL4485" s="171"/>
    </row>
    <row r="4486" spans="2:38" ht="15.75" customHeight="1" x14ac:dyDescent="0.25">
      <c r="B4486" s="14">
        <f t="shared" si="1136"/>
        <v>111</v>
      </c>
      <c r="C4486" s="9" t="str">
        <f t="shared" si="1137"/>
        <v/>
      </c>
      <c r="D4486" s="3" t="str">
        <f t="shared" si="1138"/>
        <v/>
      </c>
      <c r="E4486" s="14" t="str">
        <f t="shared" si="1134"/>
        <v>111</v>
      </c>
      <c r="J4486" s="14" t="str">
        <f t="shared" si="1129"/>
        <v xml:space="preserve">0                                                                                                              </v>
      </c>
      <c r="S4486" s="8"/>
      <c r="W4486" s="76"/>
      <c r="X4486" s="16">
        <f t="shared" si="1135"/>
        <v>0</v>
      </c>
      <c r="AC4486" s="18">
        <f t="shared" si="1127"/>
        <v>0</v>
      </c>
      <c r="AD4486" s="19">
        <f t="shared" si="1130"/>
        <v>0</v>
      </c>
      <c r="AE4486" s="21">
        <f t="shared" si="1126"/>
        <v>0</v>
      </c>
      <c r="AF4486" s="20">
        <f t="shared" si="1131"/>
        <v>0</v>
      </c>
      <c r="AG4486" s="20">
        <f t="shared" si="1132"/>
        <v>0</v>
      </c>
      <c r="AH4486" s="20">
        <f t="shared" si="1133"/>
        <v>0</v>
      </c>
      <c r="AI4486" s="20"/>
      <c r="AJ4486" s="20"/>
      <c r="AK4486" s="20">
        <f t="shared" si="1128"/>
        <v>0</v>
      </c>
      <c r="AL4486" s="171"/>
    </row>
    <row r="4487" spans="2:38" ht="15.75" customHeight="1" x14ac:dyDescent="0.25">
      <c r="B4487" s="14">
        <f t="shared" si="1136"/>
        <v>112</v>
      </c>
      <c r="C4487" s="9" t="str">
        <f t="shared" si="1137"/>
        <v/>
      </c>
      <c r="D4487" s="3" t="str">
        <f t="shared" si="1138"/>
        <v/>
      </c>
      <c r="E4487" s="14" t="str">
        <f t="shared" si="1134"/>
        <v>112</v>
      </c>
      <c r="J4487" s="14" t="str">
        <f t="shared" si="1129"/>
        <v xml:space="preserve">0                                                                                                               </v>
      </c>
      <c r="S4487" s="8"/>
      <c r="W4487" s="76"/>
      <c r="X4487" s="16">
        <f t="shared" si="1135"/>
        <v>0</v>
      </c>
      <c r="AC4487" s="18">
        <f t="shared" si="1127"/>
        <v>0</v>
      </c>
      <c r="AD4487" s="19">
        <f t="shared" si="1130"/>
        <v>0</v>
      </c>
      <c r="AE4487" s="21">
        <f t="shared" si="1126"/>
        <v>0</v>
      </c>
      <c r="AF4487" s="20">
        <f t="shared" si="1131"/>
        <v>0</v>
      </c>
      <c r="AG4487" s="20">
        <f t="shared" si="1132"/>
        <v>0</v>
      </c>
      <c r="AH4487" s="20">
        <f t="shared" si="1133"/>
        <v>0</v>
      </c>
      <c r="AI4487" s="20"/>
      <c r="AJ4487" s="20"/>
      <c r="AK4487" s="20">
        <f t="shared" si="1128"/>
        <v>0</v>
      </c>
      <c r="AL4487" s="171"/>
    </row>
    <row r="4488" spans="2:38" ht="15.75" customHeight="1" x14ac:dyDescent="0.25">
      <c r="B4488" s="14">
        <f t="shared" si="1136"/>
        <v>113</v>
      </c>
      <c r="C4488" s="9" t="str">
        <f t="shared" si="1137"/>
        <v/>
      </c>
      <c r="D4488" s="3" t="str">
        <f t="shared" si="1138"/>
        <v/>
      </c>
      <c r="E4488" s="14" t="str">
        <f t="shared" si="1134"/>
        <v>113</v>
      </c>
      <c r="J4488" s="14" t="str">
        <f t="shared" si="1129"/>
        <v xml:space="preserve">0                                                                                                                </v>
      </c>
      <c r="S4488" s="8"/>
      <c r="W4488" s="76"/>
      <c r="X4488" s="16">
        <f t="shared" si="1135"/>
        <v>0</v>
      </c>
      <c r="AC4488" s="18">
        <f t="shared" si="1127"/>
        <v>0</v>
      </c>
      <c r="AD4488" s="19">
        <f t="shared" si="1130"/>
        <v>0</v>
      </c>
      <c r="AE4488" s="21">
        <f t="shared" si="1126"/>
        <v>0</v>
      </c>
      <c r="AF4488" s="20">
        <f t="shared" si="1131"/>
        <v>0</v>
      </c>
      <c r="AG4488" s="20">
        <f t="shared" si="1132"/>
        <v>0</v>
      </c>
      <c r="AH4488" s="20">
        <f t="shared" si="1133"/>
        <v>0</v>
      </c>
      <c r="AI4488" s="20"/>
      <c r="AJ4488" s="20"/>
      <c r="AK4488" s="20">
        <f t="shared" si="1128"/>
        <v>0</v>
      </c>
      <c r="AL4488" s="171"/>
    </row>
    <row r="4489" spans="2:38" ht="15.75" customHeight="1" x14ac:dyDescent="0.25">
      <c r="B4489" s="14">
        <f t="shared" si="1136"/>
        <v>114</v>
      </c>
      <c r="C4489" s="9" t="str">
        <f t="shared" si="1137"/>
        <v/>
      </c>
      <c r="D4489" s="3" t="str">
        <f t="shared" si="1138"/>
        <v/>
      </c>
      <c r="E4489" s="14" t="str">
        <f t="shared" si="1134"/>
        <v>114</v>
      </c>
      <c r="J4489" s="14" t="str">
        <f t="shared" si="1129"/>
        <v xml:space="preserve">0                                                                                                                 </v>
      </c>
      <c r="S4489" s="8"/>
      <c r="W4489" s="76"/>
      <c r="X4489" s="16">
        <f t="shared" si="1135"/>
        <v>0</v>
      </c>
      <c r="AC4489" s="18">
        <f t="shared" si="1127"/>
        <v>0</v>
      </c>
      <c r="AD4489" s="19">
        <f t="shared" si="1130"/>
        <v>0</v>
      </c>
      <c r="AE4489" s="21">
        <f t="shared" si="1126"/>
        <v>0</v>
      </c>
      <c r="AF4489" s="20">
        <f t="shared" si="1131"/>
        <v>0</v>
      </c>
      <c r="AG4489" s="20">
        <f t="shared" si="1132"/>
        <v>0</v>
      </c>
      <c r="AH4489" s="20">
        <f t="shared" si="1133"/>
        <v>0</v>
      </c>
      <c r="AI4489" s="20"/>
      <c r="AJ4489" s="20"/>
      <c r="AK4489" s="20">
        <f t="shared" si="1128"/>
        <v>0</v>
      </c>
      <c r="AL4489" s="171"/>
    </row>
    <row r="4490" spans="2:38" ht="15.75" customHeight="1" x14ac:dyDescent="0.25">
      <c r="B4490" s="14">
        <f t="shared" si="1136"/>
        <v>115</v>
      </c>
      <c r="C4490" s="9" t="str">
        <f t="shared" si="1137"/>
        <v/>
      </c>
      <c r="D4490" s="3" t="str">
        <f t="shared" si="1138"/>
        <v/>
      </c>
      <c r="E4490" s="14" t="str">
        <f t="shared" si="1134"/>
        <v>115</v>
      </c>
      <c r="J4490" s="14" t="str">
        <f t="shared" si="1129"/>
        <v xml:space="preserve">0                                                                                                                  </v>
      </c>
      <c r="S4490" s="8"/>
      <c r="W4490" s="76"/>
      <c r="X4490" s="16">
        <f t="shared" si="1135"/>
        <v>0</v>
      </c>
      <c r="AC4490" s="18">
        <f t="shared" si="1127"/>
        <v>0</v>
      </c>
      <c r="AD4490" s="19">
        <f t="shared" si="1130"/>
        <v>0</v>
      </c>
      <c r="AE4490" s="21">
        <f t="shared" si="1126"/>
        <v>0</v>
      </c>
      <c r="AF4490" s="20">
        <f t="shared" si="1131"/>
        <v>0</v>
      </c>
      <c r="AG4490" s="20">
        <f t="shared" si="1132"/>
        <v>0</v>
      </c>
      <c r="AH4490" s="20">
        <f t="shared" si="1133"/>
        <v>0</v>
      </c>
      <c r="AI4490" s="20"/>
      <c r="AJ4490" s="20"/>
      <c r="AK4490" s="20">
        <f t="shared" si="1128"/>
        <v>0</v>
      </c>
      <c r="AL4490" s="171"/>
    </row>
    <row r="4491" spans="2:38" ht="15.75" customHeight="1" x14ac:dyDescent="0.25">
      <c r="B4491" s="14">
        <f t="shared" si="1136"/>
        <v>116</v>
      </c>
      <c r="C4491" s="9" t="str">
        <f t="shared" si="1137"/>
        <v/>
      </c>
      <c r="D4491" s="3" t="str">
        <f t="shared" si="1138"/>
        <v/>
      </c>
      <c r="E4491" s="14" t="str">
        <f t="shared" si="1134"/>
        <v>116</v>
      </c>
      <c r="J4491" s="14" t="str">
        <f t="shared" si="1129"/>
        <v xml:space="preserve">0                                                                                                                   </v>
      </c>
      <c r="S4491" s="8"/>
      <c r="W4491" s="76"/>
      <c r="X4491" s="16">
        <f t="shared" si="1135"/>
        <v>0</v>
      </c>
      <c r="AC4491" s="18">
        <f t="shared" si="1127"/>
        <v>0</v>
      </c>
      <c r="AD4491" s="19">
        <f t="shared" si="1130"/>
        <v>0</v>
      </c>
      <c r="AE4491" s="21">
        <f t="shared" si="1126"/>
        <v>0</v>
      </c>
      <c r="AF4491" s="20">
        <f t="shared" si="1131"/>
        <v>0</v>
      </c>
      <c r="AG4491" s="20">
        <f t="shared" si="1132"/>
        <v>0</v>
      </c>
      <c r="AH4491" s="20">
        <f t="shared" si="1133"/>
        <v>0</v>
      </c>
      <c r="AI4491" s="20"/>
      <c r="AJ4491" s="20"/>
      <c r="AK4491" s="20">
        <f t="shared" si="1128"/>
        <v>0</v>
      </c>
      <c r="AL4491" s="171"/>
    </row>
    <row r="4492" spans="2:38" ht="15.75" customHeight="1" x14ac:dyDescent="0.25">
      <c r="B4492" s="14">
        <f t="shared" si="1136"/>
        <v>117</v>
      </c>
      <c r="C4492" s="9" t="str">
        <f t="shared" si="1137"/>
        <v/>
      </c>
      <c r="D4492" s="3" t="str">
        <f t="shared" si="1138"/>
        <v/>
      </c>
      <c r="E4492" s="14" t="str">
        <f t="shared" si="1134"/>
        <v>117</v>
      </c>
      <c r="J4492" s="14" t="str">
        <f t="shared" si="1129"/>
        <v xml:space="preserve">0                                                                                                                    </v>
      </c>
      <c r="S4492" s="8"/>
      <c r="W4492" s="76"/>
      <c r="X4492" s="16">
        <f t="shared" si="1135"/>
        <v>0</v>
      </c>
      <c r="AC4492" s="18">
        <f t="shared" si="1127"/>
        <v>0</v>
      </c>
      <c r="AD4492" s="19">
        <f t="shared" si="1130"/>
        <v>0</v>
      </c>
      <c r="AE4492" s="21">
        <f t="shared" si="1126"/>
        <v>0</v>
      </c>
      <c r="AF4492" s="20">
        <f t="shared" si="1131"/>
        <v>0</v>
      </c>
      <c r="AG4492" s="20">
        <f t="shared" si="1132"/>
        <v>0</v>
      </c>
      <c r="AH4492" s="20">
        <f t="shared" si="1133"/>
        <v>0</v>
      </c>
      <c r="AI4492" s="20"/>
      <c r="AJ4492" s="20"/>
      <c r="AK4492" s="20">
        <f t="shared" si="1128"/>
        <v>0</v>
      </c>
      <c r="AL4492" s="171"/>
    </row>
    <row r="4493" spans="2:38" ht="15.75" customHeight="1" x14ac:dyDescent="0.25">
      <c r="B4493" s="14">
        <f t="shared" si="1136"/>
        <v>118</v>
      </c>
      <c r="C4493" s="9" t="str">
        <f t="shared" si="1137"/>
        <v/>
      </c>
      <c r="D4493" s="3" t="str">
        <f t="shared" si="1138"/>
        <v/>
      </c>
      <c r="E4493" s="14" t="str">
        <f t="shared" si="1134"/>
        <v>118</v>
      </c>
      <c r="J4493" s="14" t="str">
        <f t="shared" si="1129"/>
        <v xml:space="preserve">0                                                                                                                     </v>
      </c>
      <c r="S4493" s="8"/>
      <c r="W4493" s="76"/>
      <c r="X4493" s="16">
        <f t="shared" si="1135"/>
        <v>0</v>
      </c>
      <c r="AC4493" s="18">
        <f t="shared" si="1127"/>
        <v>0</v>
      </c>
      <c r="AD4493" s="19">
        <f t="shared" si="1130"/>
        <v>0</v>
      </c>
      <c r="AE4493" s="21">
        <f t="shared" si="1126"/>
        <v>0</v>
      </c>
      <c r="AF4493" s="20">
        <f t="shared" si="1131"/>
        <v>0</v>
      </c>
      <c r="AG4493" s="20">
        <f t="shared" si="1132"/>
        <v>0</v>
      </c>
      <c r="AH4493" s="20">
        <f t="shared" si="1133"/>
        <v>0</v>
      </c>
      <c r="AI4493" s="20"/>
      <c r="AJ4493" s="20"/>
      <c r="AK4493" s="20">
        <f t="shared" si="1128"/>
        <v>0</v>
      </c>
      <c r="AL4493" s="171"/>
    </row>
    <row r="4494" spans="2:38" ht="15.75" customHeight="1" x14ac:dyDescent="0.25">
      <c r="B4494" s="14">
        <f t="shared" si="1136"/>
        <v>119</v>
      </c>
      <c r="C4494" s="9" t="str">
        <f t="shared" si="1137"/>
        <v/>
      </c>
      <c r="D4494" s="3" t="str">
        <f t="shared" si="1138"/>
        <v/>
      </c>
      <c r="E4494" s="14" t="str">
        <f t="shared" si="1134"/>
        <v>119</v>
      </c>
      <c r="J4494" s="14" t="str">
        <f t="shared" si="1129"/>
        <v xml:space="preserve">0                                                                                                                      </v>
      </c>
      <c r="S4494" s="8"/>
      <c r="W4494" s="76"/>
      <c r="X4494" s="16">
        <f t="shared" si="1135"/>
        <v>0</v>
      </c>
      <c r="AC4494" s="18">
        <f t="shared" si="1127"/>
        <v>0</v>
      </c>
      <c r="AD4494" s="19">
        <f t="shared" si="1130"/>
        <v>0</v>
      </c>
      <c r="AE4494" s="21">
        <f t="shared" si="1126"/>
        <v>0</v>
      </c>
      <c r="AF4494" s="20">
        <f t="shared" si="1131"/>
        <v>0</v>
      </c>
      <c r="AG4494" s="20">
        <f t="shared" si="1132"/>
        <v>0</v>
      </c>
      <c r="AH4494" s="20">
        <f t="shared" si="1133"/>
        <v>0</v>
      </c>
      <c r="AI4494" s="20"/>
      <c r="AJ4494" s="20"/>
      <c r="AK4494" s="20">
        <f t="shared" si="1128"/>
        <v>0</v>
      </c>
      <c r="AL4494" s="171"/>
    </row>
    <row r="4495" spans="2:38" ht="15.75" customHeight="1" x14ac:dyDescent="0.25">
      <c r="B4495" s="14">
        <f t="shared" si="1136"/>
        <v>120</v>
      </c>
      <c r="C4495" s="9" t="str">
        <f t="shared" si="1137"/>
        <v/>
      </c>
      <c r="D4495" s="3" t="str">
        <f t="shared" si="1138"/>
        <v/>
      </c>
      <c r="E4495" s="14" t="str">
        <f t="shared" si="1134"/>
        <v>120</v>
      </c>
      <c r="J4495" s="14" t="str">
        <f t="shared" si="1129"/>
        <v xml:space="preserve">0                                                                                                                       </v>
      </c>
      <c r="S4495" s="8"/>
      <c r="W4495" s="76"/>
      <c r="X4495" s="16">
        <f t="shared" si="1135"/>
        <v>0</v>
      </c>
      <c r="AC4495" s="18">
        <f t="shared" si="1127"/>
        <v>0</v>
      </c>
      <c r="AD4495" s="19">
        <f t="shared" si="1130"/>
        <v>0</v>
      </c>
      <c r="AE4495" s="21">
        <f t="shared" si="1126"/>
        <v>0</v>
      </c>
      <c r="AF4495" s="20">
        <f t="shared" si="1131"/>
        <v>0</v>
      </c>
      <c r="AG4495" s="20">
        <f t="shared" si="1132"/>
        <v>0</v>
      </c>
      <c r="AH4495" s="20">
        <f t="shared" si="1133"/>
        <v>0</v>
      </c>
      <c r="AI4495" s="20"/>
      <c r="AJ4495" s="20"/>
      <c r="AK4495" s="20">
        <f t="shared" si="1128"/>
        <v>0</v>
      </c>
      <c r="AL4495" s="171"/>
    </row>
    <row r="4496" spans="2:38" ht="15.75" customHeight="1" x14ac:dyDescent="0.25">
      <c r="B4496" s="14">
        <f t="shared" si="1136"/>
        <v>121</v>
      </c>
      <c r="C4496" s="9" t="str">
        <f t="shared" si="1137"/>
        <v/>
      </c>
      <c r="D4496" s="3" t="str">
        <f t="shared" si="1138"/>
        <v/>
      </c>
      <c r="E4496" s="14" t="str">
        <f t="shared" si="1134"/>
        <v>121</v>
      </c>
      <c r="J4496" s="14" t="str">
        <f t="shared" si="1129"/>
        <v xml:space="preserve">0                                                                                                                        </v>
      </c>
      <c r="S4496" s="8"/>
      <c r="W4496" s="76"/>
      <c r="X4496" s="16">
        <f t="shared" si="1135"/>
        <v>0</v>
      </c>
      <c r="AC4496" s="18">
        <f t="shared" si="1127"/>
        <v>0</v>
      </c>
      <c r="AD4496" s="19">
        <f t="shared" si="1130"/>
        <v>0</v>
      </c>
      <c r="AE4496" s="21">
        <f t="shared" si="1126"/>
        <v>0</v>
      </c>
      <c r="AF4496" s="20">
        <f t="shared" si="1131"/>
        <v>0</v>
      </c>
      <c r="AG4496" s="20">
        <f t="shared" si="1132"/>
        <v>0</v>
      </c>
      <c r="AH4496" s="20">
        <f t="shared" si="1133"/>
        <v>0</v>
      </c>
      <c r="AI4496" s="20"/>
      <c r="AJ4496" s="20"/>
      <c r="AK4496" s="20">
        <f t="shared" si="1128"/>
        <v>0</v>
      </c>
      <c r="AL4496" s="171"/>
    </row>
    <row r="4497" spans="2:38" ht="15.75" customHeight="1" x14ac:dyDescent="0.25">
      <c r="B4497" s="14">
        <f t="shared" si="1136"/>
        <v>122</v>
      </c>
      <c r="C4497" s="9" t="str">
        <f t="shared" si="1137"/>
        <v/>
      </c>
      <c r="D4497" s="3" t="str">
        <f t="shared" si="1138"/>
        <v/>
      </c>
      <c r="E4497" s="14" t="str">
        <f t="shared" si="1134"/>
        <v>122</v>
      </c>
      <c r="J4497" s="14" t="str">
        <f t="shared" si="1129"/>
        <v xml:space="preserve">0                                                                                                                         </v>
      </c>
      <c r="S4497" s="8"/>
      <c r="W4497" s="76"/>
      <c r="X4497" s="16">
        <f t="shared" si="1135"/>
        <v>0</v>
      </c>
      <c r="AC4497" s="18">
        <f t="shared" si="1127"/>
        <v>0</v>
      </c>
      <c r="AD4497" s="19">
        <f t="shared" si="1130"/>
        <v>0</v>
      </c>
      <c r="AE4497" s="21">
        <f t="shared" si="1126"/>
        <v>0</v>
      </c>
      <c r="AF4497" s="20">
        <f t="shared" si="1131"/>
        <v>0</v>
      </c>
      <c r="AG4497" s="20">
        <f t="shared" si="1132"/>
        <v>0</v>
      </c>
      <c r="AH4497" s="20">
        <f t="shared" si="1133"/>
        <v>0</v>
      </c>
      <c r="AI4497" s="20"/>
      <c r="AJ4497" s="20"/>
      <c r="AK4497" s="20">
        <f t="shared" si="1128"/>
        <v>0</v>
      </c>
      <c r="AL4497" s="171"/>
    </row>
    <row r="4498" spans="2:38" ht="15.75" customHeight="1" x14ac:dyDescent="0.25">
      <c r="B4498" s="14">
        <f t="shared" si="1136"/>
        <v>123</v>
      </c>
      <c r="C4498" s="9" t="str">
        <f t="shared" si="1137"/>
        <v/>
      </c>
      <c r="D4498" s="3" t="str">
        <f t="shared" si="1138"/>
        <v/>
      </c>
      <c r="E4498" s="14" t="str">
        <f t="shared" si="1134"/>
        <v>123</v>
      </c>
      <c r="J4498" s="14" t="str">
        <f t="shared" si="1129"/>
        <v xml:space="preserve">0                                                                                                                          </v>
      </c>
      <c r="S4498" s="8"/>
      <c r="W4498" s="76"/>
      <c r="X4498" s="16">
        <f t="shared" si="1135"/>
        <v>0</v>
      </c>
      <c r="AC4498" s="18">
        <f t="shared" si="1127"/>
        <v>0</v>
      </c>
      <c r="AD4498" s="19">
        <f t="shared" si="1130"/>
        <v>0</v>
      </c>
      <c r="AE4498" s="21">
        <f t="shared" si="1126"/>
        <v>0</v>
      </c>
      <c r="AF4498" s="20">
        <f t="shared" si="1131"/>
        <v>0</v>
      </c>
      <c r="AG4498" s="20">
        <f t="shared" si="1132"/>
        <v>0</v>
      </c>
      <c r="AH4498" s="20">
        <f t="shared" si="1133"/>
        <v>0</v>
      </c>
      <c r="AI4498" s="20"/>
      <c r="AJ4498" s="20"/>
      <c r="AK4498" s="20">
        <f t="shared" si="1128"/>
        <v>0</v>
      </c>
      <c r="AL4498" s="171"/>
    </row>
    <row r="4499" spans="2:38" ht="15.75" customHeight="1" x14ac:dyDescent="0.25">
      <c r="B4499" s="14">
        <f t="shared" si="1136"/>
        <v>124</v>
      </c>
      <c r="C4499" s="9" t="str">
        <f t="shared" si="1137"/>
        <v/>
      </c>
      <c r="D4499" s="3" t="str">
        <f t="shared" si="1138"/>
        <v/>
      </c>
      <c r="E4499" s="14" t="str">
        <f t="shared" si="1134"/>
        <v>124</v>
      </c>
      <c r="J4499" s="14" t="str">
        <f t="shared" si="1129"/>
        <v xml:space="preserve">0                                                                                                                           </v>
      </c>
      <c r="S4499" s="8"/>
      <c r="W4499" s="76"/>
      <c r="X4499" s="16">
        <f t="shared" si="1135"/>
        <v>0</v>
      </c>
      <c r="AC4499" s="18">
        <f t="shared" si="1127"/>
        <v>0</v>
      </c>
      <c r="AD4499" s="19">
        <f t="shared" si="1130"/>
        <v>0</v>
      </c>
      <c r="AE4499" s="21">
        <f t="shared" si="1126"/>
        <v>0</v>
      </c>
      <c r="AF4499" s="20">
        <f t="shared" si="1131"/>
        <v>0</v>
      </c>
      <c r="AG4499" s="20">
        <f t="shared" si="1132"/>
        <v>0</v>
      </c>
      <c r="AH4499" s="20">
        <f t="shared" si="1133"/>
        <v>0</v>
      </c>
      <c r="AI4499" s="20"/>
      <c r="AJ4499" s="20"/>
      <c r="AK4499" s="20">
        <f t="shared" si="1128"/>
        <v>0</v>
      </c>
      <c r="AL4499" s="171"/>
    </row>
    <row r="4500" spans="2:38" ht="15.75" customHeight="1" x14ac:dyDescent="0.25">
      <c r="B4500" s="14">
        <f t="shared" si="1136"/>
        <v>125</v>
      </c>
      <c r="C4500" s="9" t="str">
        <f t="shared" si="1137"/>
        <v/>
      </c>
      <c r="D4500" s="3" t="str">
        <f t="shared" si="1138"/>
        <v/>
      </c>
      <c r="E4500" s="14" t="str">
        <f t="shared" si="1134"/>
        <v>125</v>
      </c>
      <c r="J4500" s="14" t="str">
        <f t="shared" si="1129"/>
        <v xml:space="preserve">0                                                                                                                            </v>
      </c>
      <c r="S4500" s="8"/>
      <c r="W4500" s="76"/>
      <c r="X4500" s="16">
        <f t="shared" si="1135"/>
        <v>0</v>
      </c>
      <c r="AC4500" s="18">
        <f t="shared" si="1127"/>
        <v>0</v>
      </c>
      <c r="AD4500" s="19">
        <f t="shared" si="1130"/>
        <v>0</v>
      </c>
      <c r="AE4500" s="21">
        <f t="shared" si="1126"/>
        <v>0</v>
      </c>
      <c r="AF4500" s="20">
        <f t="shared" si="1131"/>
        <v>0</v>
      </c>
      <c r="AG4500" s="20">
        <f t="shared" si="1132"/>
        <v>0</v>
      </c>
      <c r="AH4500" s="20">
        <f t="shared" si="1133"/>
        <v>0</v>
      </c>
      <c r="AI4500" s="20"/>
      <c r="AJ4500" s="20"/>
      <c r="AK4500" s="20">
        <f t="shared" si="1128"/>
        <v>0</v>
      </c>
      <c r="AL4500" s="171"/>
    </row>
    <row r="4501" spans="2:38" ht="15.75" customHeight="1" x14ac:dyDescent="0.25">
      <c r="B4501" s="14">
        <f t="shared" si="1136"/>
        <v>126</v>
      </c>
      <c r="C4501" s="9" t="str">
        <f t="shared" si="1137"/>
        <v/>
      </c>
      <c r="D4501" s="3" t="str">
        <f t="shared" si="1138"/>
        <v/>
      </c>
      <c r="E4501" s="14" t="str">
        <f t="shared" si="1134"/>
        <v>126</v>
      </c>
      <c r="J4501" s="14" t="str">
        <f t="shared" si="1129"/>
        <v xml:space="preserve">0                                                                                                                             </v>
      </c>
      <c r="S4501" s="8"/>
      <c r="W4501" s="76"/>
      <c r="X4501" s="16">
        <f t="shared" si="1135"/>
        <v>0</v>
      </c>
      <c r="AC4501" s="18">
        <f t="shared" si="1127"/>
        <v>0</v>
      </c>
      <c r="AD4501" s="19">
        <f t="shared" si="1130"/>
        <v>0</v>
      </c>
      <c r="AE4501" s="21">
        <f t="shared" si="1126"/>
        <v>0</v>
      </c>
      <c r="AF4501" s="20">
        <f t="shared" si="1131"/>
        <v>0</v>
      </c>
      <c r="AG4501" s="20">
        <f t="shared" si="1132"/>
        <v>0</v>
      </c>
      <c r="AH4501" s="20">
        <f t="shared" si="1133"/>
        <v>0</v>
      </c>
      <c r="AI4501" s="20"/>
      <c r="AJ4501" s="20"/>
      <c r="AK4501" s="20">
        <f t="shared" si="1128"/>
        <v>0</v>
      </c>
      <c r="AL4501" s="171"/>
    </row>
    <row r="4502" spans="2:38" ht="15.75" customHeight="1" x14ac:dyDescent="0.25">
      <c r="B4502" s="14">
        <f t="shared" si="1136"/>
        <v>127</v>
      </c>
      <c r="C4502" s="9" t="str">
        <f t="shared" si="1137"/>
        <v/>
      </c>
      <c r="D4502" s="3" t="str">
        <f t="shared" si="1138"/>
        <v/>
      </c>
      <c r="E4502" s="14" t="str">
        <f t="shared" si="1134"/>
        <v>127</v>
      </c>
      <c r="J4502" s="14" t="str">
        <f t="shared" si="1129"/>
        <v xml:space="preserve">0                                                                                                                              </v>
      </c>
      <c r="S4502" s="8"/>
      <c r="W4502" s="76"/>
      <c r="X4502" s="16">
        <f t="shared" si="1135"/>
        <v>0</v>
      </c>
      <c r="AC4502" s="18">
        <f t="shared" si="1127"/>
        <v>0</v>
      </c>
      <c r="AD4502" s="19">
        <f t="shared" si="1130"/>
        <v>0</v>
      </c>
      <c r="AE4502" s="21">
        <f t="shared" si="1126"/>
        <v>0</v>
      </c>
      <c r="AF4502" s="20">
        <f t="shared" si="1131"/>
        <v>0</v>
      </c>
      <c r="AG4502" s="20">
        <f t="shared" si="1132"/>
        <v>0</v>
      </c>
      <c r="AH4502" s="20">
        <f t="shared" si="1133"/>
        <v>0</v>
      </c>
      <c r="AI4502" s="20"/>
      <c r="AJ4502" s="20"/>
      <c r="AK4502" s="20">
        <f t="shared" si="1128"/>
        <v>0</v>
      </c>
      <c r="AL4502" s="171"/>
    </row>
    <row r="4503" spans="2:38" ht="15.75" customHeight="1" x14ac:dyDescent="0.25">
      <c r="B4503" s="14">
        <f t="shared" si="1136"/>
        <v>128</v>
      </c>
      <c r="C4503" s="9" t="str">
        <f t="shared" si="1137"/>
        <v/>
      </c>
      <c r="D4503" s="3" t="str">
        <f t="shared" si="1138"/>
        <v/>
      </c>
      <c r="E4503" s="14" t="str">
        <f t="shared" si="1134"/>
        <v>128</v>
      </c>
      <c r="J4503" s="14" t="str">
        <f t="shared" si="1129"/>
        <v xml:space="preserve">0                                                                                                                               </v>
      </c>
      <c r="S4503" s="8"/>
      <c r="W4503" s="76"/>
      <c r="X4503" s="16">
        <f t="shared" si="1135"/>
        <v>0</v>
      </c>
      <c r="AC4503" s="18">
        <f t="shared" si="1127"/>
        <v>0</v>
      </c>
      <c r="AD4503" s="19">
        <f t="shared" si="1130"/>
        <v>0</v>
      </c>
      <c r="AE4503" s="21">
        <f t="shared" si="1126"/>
        <v>0</v>
      </c>
      <c r="AF4503" s="20">
        <f t="shared" si="1131"/>
        <v>0</v>
      </c>
      <c r="AG4503" s="20">
        <f t="shared" si="1132"/>
        <v>0</v>
      </c>
      <c r="AH4503" s="20">
        <f t="shared" si="1133"/>
        <v>0</v>
      </c>
      <c r="AI4503" s="20"/>
      <c r="AJ4503" s="20"/>
      <c r="AK4503" s="20">
        <f t="shared" si="1128"/>
        <v>0</v>
      </c>
      <c r="AL4503" s="171"/>
    </row>
    <row r="4504" spans="2:38" ht="15.75" customHeight="1" x14ac:dyDescent="0.25">
      <c r="B4504" s="14">
        <f t="shared" si="1136"/>
        <v>129</v>
      </c>
      <c r="C4504" s="9" t="str">
        <f t="shared" si="1137"/>
        <v/>
      </c>
      <c r="D4504" s="3" t="str">
        <f t="shared" si="1138"/>
        <v/>
      </c>
      <c r="E4504" s="14" t="str">
        <f t="shared" si="1134"/>
        <v>129</v>
      </c>
      <c r="J4504" s="14" t="str">
        <f t="shared" si="1129"/>
        <v xml:space="preserve">0                                                                                                                                </v>
      </c>
      <c r="S4504" s="8"/>
      <c r="W4504" s="76"/>
      <c r="X4504" s="16">
        <f t="shared" si="1135"/>
        <v>0</v>
      </c>
      <c r="AC4504" s="18">
        <f t="shared" si="1127"/>
        <v>0</v>
      </c>
      <c r="AD4504" s="19">
        <f t="shared" si="1130"/>
        <v>0</v>
      </c>
      <c r="AE4504" s="21">
        <f t="shared" si="1126"/>
        <v>0</v>
      </c>
      <c r="AF4504" s="20">
        <f t="shared" si="1131"/>
        <v>0</v>
      </c>
      <c r="AG4504" s="20">
        <f t="shared" si="1132"/>
        <v>0</v>
      </c>
      <c r="AH4504" s="20">
        <f t="shared" si="1133"/>
        <v>0</v>
      </c>
      <c r="AI4504" s="20"/>
      <c r="AJ4504" s="20"/>
      <c r="AK4504" s="20">
        <f t="shared" si="1128"/>
        <v>0</v>
      </c>
      <c r="AL4504" s="171"/>
    </row>
    <row r="4505" spans="2:38" ht="15.75" customHeight="1" x14ac:dyDescent="0.25">
      <c r="B4505" s="14">
        <f t="shared" si="1136"/>
        <v>130</v>
      </c>
      <c r="C4505" s="9" t="str">
        <f t="shared" si="1137"/>
        <v/>
      </c>
      <c r="D4505" s="3" t="str">
        <f t="shared" si="1138"/>
        <v/>
      </c>
      <c r="E4505" s="14" t="str">
        <f t="shared" si="1134"/>
        <v>130</v>
      </c>
      <c r="J4505" s="14" t="str">
        <f t="shared" si="1129"/>
        <v xml:space="preserve">0                                                                                                                                 </v>
      </c>
      <c r="S4505" s="8"/>
      <c r="W4505" s="76"/>
      <c r="X4505" s="16">
        <f t="shared" si="1135"/>
        <v>0</v>
      </c>
      <c r="AC4505" s="18">
        <f t="shared" si="1127"/>
        <v>0</v>
      </c>
      <c r="AD4505" s="19">
        <f t="shared" si="1130"/>
        <v>0</v>
      </c>
      <c r="AE4505" s="21">
        <f t="shared" ref="AE4505:AE4568" si="1139">+(Q4505)*T4505</f>
        <v>0</v>
      </c>
      <c r="AF4505" s="20">
        <f t="shared" si="1131"/>
        <v>0</v>
      </c>
      <c r="AG4505" s="20">
        <f t="shared" si="1132"/>
        <v>0</v>
      </c>
      <c r="AH4505" s="20">
        <f t="shared" si="1133"/>
        <v>0</v>
      </c>
      <c r="AI4505" s="20"/>
      <c r="AJ4505" s="20"/>
      <c r="AK4505" s="20">
        <f t="shared" si="1128"/>
        <v>0</v>
      </c>
      <c r="AL4505" s="171"/>
    </row>
    <row r="4506" spans="2:38" ht="15.75" customHeight="1" x14ac:dyDescent="0.25">
      <c r="B4506" s="14">
        <f t="shared" si="1136"/>
        <v>131</v>
      </c>
      <c r="C4506" s="9" t="str">
        <f t="shared" si="1137"/>
        <v/>
      </c>
      <c r="D4506" s="3" t="str">
        <f t="shared" si="1138"/>
        <v/>
      </c>
      <c r="E4506" s="14" t="str">
        <f t="shared" si="1134"/>
        <v>131</v>
      </c>
      <c r="J4506" s="14" t="str">
        <f t="shared" si="1129"/>
        <v xml:space="preserve">0                                                                                                                                  </v>
      </c>
      <c r="S4506" s="8"/>
      <c r="W4506" s="76"/>
      <c r="X4506" s="16">
        <f t="shared" si="1135"/>
        <v>0</v>
      </c>
      <c r="AC4506" s="18">
        <f t="shared" si="1127"/>
        <v>0</v>
      </c>
      <c r="AD4506" s="19">
        <f t="shared" si="1130"/>
        <v>0</v>
      </c>
      <c r="AE4506" s="21">
        <f t="shared" si="1139"/>
        <v>0</v>
      </c>
      <c r="AF4506" s="20">
        <f t="shared" si="1131"/>
        <v>0</v>
      </c>
      <c r="AG4506" s="20">
        <f t="shared" si="1132"/>
        <v>0</v>
      </c>
      <c r="AH4506" s="20">
        <f t="shared" si="1133"/>
        <v>0</v>
      </c>
      <c r="AI4506" s="20"/>
      <c r="AJ4506" s="20"/>
      <c r="AK4506" s="20">
        <f t="shared" si="1128"/>
        <v>0</v>
      </c>
      <c r="AL4506" s="171"/>
    </row>
    <row r="4507" spans="2:38" ht="15.75" customHeight="1" x14ac:dyDescent="0.25">
      <c r="B4507" s="14">
        <f t="shared" si="1136"/>
        <v>132</v>
      </c>
      <c r="C4507" s="9" t="str">
        <f t="shared" si="1137"/>
        <v/>
      </c>
      <c r="D4507" s="3" t="str">
        <f t="shared" si="1138"/>
        <v/>
      </c>
      <c r="E4507" s="14" t="str">
        <f t="shared" si="1134"/>
        <v>132</v>
      </c>
      <c r="J4507" s="14" t="str">
        <f t="shared" si="1129"/>
        <v xml:space="preserve">0                                                                                                                                   </v>
      </c>
      <c r="S4507" s="8"/>
      <c r="W4507" s="76"/>
      <c r="X4507" s="16">
        <f t="shared" si="1135"/>
        <v>0</v>
      </c>
      <c r="AC4507" s="18">
        <f t="shared" si="1127"/>
        <v>0</v>
      </c>
      <c r="AD4507" s="19">
        <f t="shared" si="1130"/>
        <v>0</v>
      </c>
      <c r="AE4507" s="21">
        <f t="shared" si="1139"/>
        <v>0</v>
      </c>
      <c r="AF4507" s="20">
        <f t="shared" si="1131"/>
        <v>0</v>
      </c>
      <c r="AG4507" s="20">
        <f t="shared" si="1132"/>
        <v>0</v>
      </c>
      <c r="AH4507" s="20">
        <f t="shared" si="1133"/>
        <v>0</v>
      </c>
      <c r="AI4507" s="20"/>
      <c r="AJ4507" s="20"/>
      <c r="AK4507" s="20">
        <f t="shared" si="1128"/>
        <v>0</v>
      </c>
      <c r="AL4507" s="171"/>
    </row>
    <row r="4508" spans="2:38" ht="15.75" customHeight="1" x14ac:dyDescent="0.25">
      <c r="B4508" s="14">
        <f t="shared" si="1136"/>
        <v>133</v>
      </c>
      <c r="C4508" s="9" t="str">
        <f t="shared" si="1137"/>
        <v/>
      </c>
      <c r="D4508" s="3" t="str">
        <f t="shared" si="1138"/>
        <v/>
      </c>
      <c r="E4508" s="14" t="str">
        <f t="shared" si="1134"/>
        <v>133</v>
      </c>
      <c r="J4508" s="14" t="str">
        <f t="shared" si="1129"/>
        <v xml:space="preserve">0                                                                                                                                    </v>
      </c>
      <c r="S4508" s="8"/>
      <c r="W4508" s="76"/>
      <c r="X4508" s="16">
        <f t="shared" si="1135"/>
        <v>0</v>
      </c>
      <c r="AC4508" s="18">
        <f t="shared" si="1127"/>
        <v>0</v>
      </c>
      <c r="AD4508" s="19">
        <f t="shared" si="1130"/>
        <v>0</v>
      </c>
      <c r="AE4508" s="21">
        <f t="shared" si="1139"/>
        <v>0</v>
      </c>
      <c r="AF4508" s="20">
        <f t="shared" si="1131"/>
        <v>0</v>
      </c>
      <c r="AG4508" s="20">
        <f t="shared" si="1132"/>
        <v>0</v>
      </c>
      <c r="AH4508" s="20">
        <f t="shared" si="1133"/>
        <v>0</v>
      </c>
      <c r="AI4508" s="20"/>
      <c r="AJ4508" s="20"/>
      <c r="AK4508" s="20">
        <f t="shared" si="1128"/>
        <v>0</v>
      </c>
      <c r="AL4508" s="171"/>
    </row>
    <row r="4509" spans="2:38" ht="15.75" customHeight="1" x14ac:dyDescent="0.25">
      <c r="B4509" s="14">
        <f t="shared" si="1136"/>
        <v>134</v>
      </c>
      <c r="C4509" s="9" t="str">
        <f t="shared" si="1137"/>
        <v/>
      </c>
      <c r="D4509" s="3" t="str">
        <f t="shared" si="1138"/>
        <v/>
      </c>
      <c r="E4509" s="14" t="str">
        <f t="shared" si="1134"/>
        <v>134</v>
      </c>
      <c r="J4509" s="14" t="str">
        <f t="shared" si="1129"/>
        <v xml:space="preserve">0                                                                                                                                     </v>
      </c>
      <c r="S4509" s="8"/>
      <c r="W4509" s="76"/>
      <c r="X4509" s="16">
        <f t="shared" si="1135"/>
        <v>0</v>
      </c>
      <c r="AC4509" s="18">
        <f t="shared" si="1127"/>
        <v>0</v>
      </c>
      <c r="AD4509" s="19">
        <f t="shared" si="1130"/>
        <v>0</v>
      </c>
      <c r="AE4509" s="21">
        <f t="shared" si="1139"/>
        <v>0</v>
      </c>
      <c r="AF4509" s="20">
        <f t="shared" si="1131"/>
        <v>0</v>
      </c>
      <c r="AG4509" s="20">
        <f t="shared" si="1132"/>
        <v>0</v>
      </c>
      <c r="AH4509" s="20">
        <f t="shared" si="1133"/>
        <v>0</v>
      </c>
      <c r="AI4509" s="20"/>
      <c r="AJ4509" s="20"/>
      <c r="AK4509" s="20">
        <f t="shared" si="1128"/>
        <v>0</v>
      </c>
      <c r="AL4509" s="171"/>
    </row>
    <row r="4510" spans="2:38" ht="15.75" customHeight="1" x14ac:dyDescent="0.25">
      <c r="B4510" s="14">
        <f t="shared" si="1136"/>
        <v>135</v>
      </c>
      <c r="C4510" s="9" t="str">
        <f t="shared" si="1137"/>
        <v/>
      </c>
      <c r="D4510" s="3" t="str">
        <f t="shared" si="1138"/>
        <v/>
      </c>
      <c r="E4510" s="14" t="str">
        <f t="shared" si="1134"/>
        <v>135</v>
      </c>
      <c r="J4510" s="14" t="str">
        <f t="shared" si="1129"/>
        <v xml:space="preserve">0                                                                                                                                      </v>
      </c>
      <c r="S4510" s="8"/>
      <c r="W4510" s="76"/>
      <c r="X4510" s="16">
        <f t="shared" si="1135"/>
        <v>0</v>
      </c>
      <c r="AC4510" s="18">
        <f t="shared" si="1127"/>
        <v>0</v>
      </c>
      <c r="AD4510" s="19">
        <f t="shared" si="1130"/>
        <v>0</v>
      </c>
      <c r="AE4510" s="21">
        <f t="shared" si="1139"/>
        <v>0</v>
      </c>
      <c r="AF4510" s="20">
        <f t="shared" si="1131"/>
        <v>0</v>
      </c>
      <c r="AG4510" s="20">
        <f t="shared" si="1132"/>
        <v>0</v>
      </c>
      <c r="AH4510" s="20">
        <f t="shared" si="1133"/>
        <v>0</v>
      </c>
      <c r="AI4510" s="20"/>
      <c r="AJ4510" s="20"/>
      <c r="AK4510" s="20">
        <f t="shared" si="1128"/>
        <v>0</v>
      </c>
      <c r="AL4510" s="171"/>
    </row>
    <row r="4511" spans="2:38" ht="15.75" customHeight="1" x14ac:dyDescent="0.25">
      <c r="B4511" s="14">
        <f t="shared" si="1136"/>
        <v>136</v>
      </c>
      <c r="C4511" s="9" t="str">
        <f t="shared" si="1137"/>
        <v/>
      </c>
      <c r="D4511" s="3" t="str">
        <f t="shared" si="1138"/>
        <v/>
      </c>
      <c r="E4511" s="14" t="str">
        <f t="shared" si="1134"/>
        <v>136</v>
      </c>
      <c r="J4511" s="14" t="str">
        <f t="shared" si="1129"/>
        <v xml:space="preserve">0                                                                                                                                       </v>
      </c>
      <c r="S4511" s="8"/>
      <c r="W4511" s="76"/>
      <c r="X4511" s="16">
        <f t="shared" si="1135"/>
        <v>0</v>
      </c>
      <c r="AC4511" s="18">
        <f t="shared" si="1127"/>
        <v>0</v>
      </c>
      <c r="AD4511" s="19">
        <f t="shared" si="1130"/>
        <v>0</v>
      </c>
      <c r="AE4511" s="21">
        <f t="shared" si="1139"/>
        <v>0</v>
      </c>
      <c r="AF4511" s="20">
        <f t="shared" si="1131"/>
        <v>0</v>
      </c>
      <c r="AG4511" s="20">
        <f t="shared" si="1132"/>
        <v>0</v>
      </c>
      <c r="AH4511" s="20">
        <f t="shared" si="1133"/>
        <v>0</v>
      </c>
      <c r="AI4511" s="20"/>
      <c r="AJ4511" s="20"/>
      <c r="AK4511" s="20">
        <f t="shared" si="1128"/>
        <v>0</v>
      </c>
      <c r="AL4511" s="171"/>
    </row>
    <row r="4512" spans="2:38" ht="15.75" customHeight="1" x14ac:dyDescent="0.25">
      <c r="B4512" s="14">
        <f t="shared" si="1136"/>
        <v>137</v>
      </c>
      <c r="C4512" s="9" t="str">
        <f t="shared" si="1137"/>
        <v/>
      </c>
      <c r="D4512" s="3" t="str">
        <f t="shared" si="1138"/>
        <v/>
      </c>
      <c r="E4512" s="14" t="str">
        <f t="shared" si="1134"/>
        <v>137</v>
      </c>
      <c r="J4512" s="14" t="str">
        <f t="shared" si="1129"/>
        <v xml:space="preserve">0                                                                                                                                        </v>
      </c>
      <c r="S4512" s="8"/>
      <c r="W4512" s="76"/>
      <c r="X4512" s="16">
        <f t="shared" si="1135"/>
        <v>0</v>
      </c>
      <c r="AC4512" s="18">
        <f t="shared" si="1127"/>
        <v>0</v>
      </c>
      <c r="AD4512" s="19">
        <f t="shared" si="1130"/>
        <v>0</v>
      </c>
      <c r="AE4512" s="21">
        <f t="shared" si="1139"/>
        <v>0</v>
      </c>
      <c r="AF4512" s="20">
        <f t="shared" si="1131"/>
        <v>0</v>
      </c>
      <c r="AG4512" s="20">
        <f t="shared" si="1132"/>
        <v>0</v>
      </c>
      <c r="AH4512" s="20">
        <f t="shared" si="1133"/>
        <v>0</v>
      </c>
      <c r="AI4512" s="20"/>
      <c r="AJ4512" s="20"/>
      <c r="AK4512" s="20">
        <f t="shared" si="1128"/>
        <v>0</v>
      </c>
      <c r="AL4512" s="171"/>
    </row>
    <row r="4513" spans="2:38" ht="15.75" customHeight="1" x14ac:dyDescent="0.25">
      <c r="B4513" s="14">
        <f t="shared" si="1136"/>
        <v>138</v>
      </c>
      <c r="C4513" s="9" t="str">
        <f t="shared" si="1137"/>
        <v/>
      </c>
      <c r="D4513" s="3" t="str">
        <f t="shared" si="1138"/>
        <v/>
      </c>
      <c r="E4513" s="14" t="str">
        <f t="shared" si="1134"/>
        <v>138</v>
      </c>
      <c r="J4513" s="14" t="str">
        <f t="shared" si="1129"/>
        <v xml:space="preserve">0                                                                                                                                         </v>
      </c>
      <c r="S4513" s="8"/>
      <c r="W4513" s="76"/>
      <c r="X4513" s="16">
        <f t="shared" si="1135"/>
        <v>0</v>
      </c>
      <c r="AC4513" s="18">
        <f t="shared" si="1127"/>
        <v>0</v>
      </c>
      <c r="AD4513" s="19">
        <f t="shared" si="1130"/>
        <v>0</v>
      </c>
      <c r="AE4513" s="21">
        <f t="shared" si="1139"/>
        <v>0</v>
      </c>
      <c r="AF4513" s="20">
        <f t="shared" si="1131"/>
        <v>0</v>
      </c>
      <c r="AG4513" s="20">
        <f t="shared" si="1132"/>
        <v>0</v>
      </c>
      <c r="AH4513" s="20">
        <f t="shared" si="1133"/>
        <v>0</v>
      </c>
      <c r="AI4513" s="20"/>
      <c r="AJ4513" s="20"/>
      <c r="AK4513" s="20">
        <f t="shared" si="1128"/>
        <v>0</v>
      </c>
      <c r="AL4513" s="171"/>
    </row>
    <row r="4514" spans="2:38" ht="15.75" customHeight="1" x14ac:dyDescent="0.25">
      <c r="B4514" s="14">
        <f t="shared" si="1136"/>
        <v>139</v>
      </c>
      <c r="C4514" s="9" t="str">
        <f t="shared" si="1137"/>
        <v/>
      </c>
      <c r="D4514" s="3" t="str">
        <f t="shared" si="1138"/>
        <v/>
      </c>
      <c r="E4514" s="14" t="str">
        <f t="shared" si="1134"/>
        <v>139</v>
      </c>
      <c r="J4514" s="14" t="str">
        <f t="shared" si="1129"/>
        <v xml:space="preserve">0                                                                                                                                          </v>
      </c>
      <c r="S4514" s="8"/>
      <c r="W4514" s="76"/>
      <c r="X4514" s="16">
        <f t="shared" si="1135"/>
        <v>0</v>
      </c>
      <c r="AC4514" s="18">
        <f t="shared" si="1127"/>
        <v>0</v>
      </c>
      <c r="AD4514" s="19">
        <f t="shared" si="1130"/>
        <v>0</v>
      </c>
      <c r="AE4514" s="21">
        <f t="shared" si="1139"/>
        <v>0</v>
      </c>
      <c r="AF4514" s="20">
        <f t="shared" si="1131"/>
        <v>0</v>
      </c>
      <c r="AG4514" s="20">
        <f t="shared" si="1132"/>
        <v>0</v>
      </c>
      <c r="AH4514" s="20">
        <f t="shared" si="1133"/>
        <v>0</v>
      </c>
      <c r="AI4514" s="20"/>
      <c r="AJ4514" s="20"/>
      <c r="AK4514" s="20">
        <f t="shared" si="1128"/>
        <v>0</v>
      </c>
      <c r="AL4514" s="171"/>
    </row>
    <row r="4515" spans="2:38" ht="15.75" customHeight="1" x14ac:dyDescent="0.25">
      <c r="B4515" s="14">
        <f t="shared" si="1136"/>
        <v>140</v>
      </c>
      <c r="C4515" s="9" t="str">
        <f t="shared" si="1137"/>
        <v/>
      </c>
      <c r="D4515" s="3" t="str">
        <f t="shared" si="1138"/>
        <v/>
      </c>
      <c r="E4515" s="14" t="str">
        <f t="shared" si="1134"/>
        <v>140</v>
      </c>
      <c r="J4515" s="14" t="str">
        <f t="shared" si="1129"/>
        <v xml:space="preserve">0                                                                                                                                           </v>
      </c>
      <c r="S4515" s="8"/>
      <c r="W4515" s="76"/>
      <c r="X4515" s="16">
        <f t="shared" si="1135"/>
        <v>0</v>
      </c>
      <c r="AC4515" s="18">
        <f t="shared" ref="AC4515:AC4578" si="1140">+AB4515*Y4515</f>
        <v>0</v>
      </c>
      <c r="AD4515" s="19">
        <f t="shared" si="1130"/>
        <v>0</v>
      </c>
      <c r="AE4515" s="21">
        <f t="shared" si="1139"/>
        <v>0</v>
      </c>
      <c r="AF4515" s="20">
        <f t="shared" si="1131"/>
        <v>0</v>
      </c>
      <c r="AG4515" s="20">
        <f t="shared" si="1132"/>
        <v>0</v>
      </c>
      <c r="AH4515" s="20">
        <f t="shared" si="1133"/>
        <v>0</v>
      </c>
      <c r="AI4515" s="20"/>
      <c r="AJ4515" s="20"/>
      <c r="AK4515" s="20">
        <f t="shared" ref="AK4515:AK4578" si="1141">AH4515+AG4515</f>
        <v>0</v>
      </c>
      <c r="AL4515" s="171"/>
    </row>
    <row r="4516" spans="2:38" ht="15.75" customHeight="1" x14ac:dyDescent="0.25">
      <c r="B4516" s="14">
        <f t="shared" si="1136"/>
        <v>141</v>
      </c>
      <c r="C4516" s="9" t="str">
        <f t="shared" si="1137"/>
        <v/>
      </c>
      <c r="D4516" s="3" t="str">
        <f t="shared" si="1138"/>
        <v/>
      </c>
      <c r="E4516" s="14" t="str">
        <f t="shared" si="1134"/>
        <v>141</v>
      </c>
      <c r="J4516" s="14" t="str">
        <f t="shared" si="1129"/>
        <v xml:space="preserve">0                                                                                                                                            </v>
      </c>
      <c r="S4516" s="8"/>
      <c r="W4516" s="76"/>
      <c r="X4516" s="16">
        <f t="shared" si="1135"/>
        <v>0</v>
      </c>
      <c r="AC4516" s="18">
        <f t="shared" si="1140"/>
        <v>0</v>
      </c>
      <c r="AD4516" s="19">
        <f t="shared" si="1130"/>
        <v>0</v>
      </c>
      <c r="AE4516" s="21">
        <f t="shared" si="1139"/>
        <v>0</v>
      </c>
      <c r="AF4516" s="20">
        <f t="shared" si="1131"/>
        <v>0</v>
      </c>
      <c r="AG4516" s="20">
        <f t="shared" si="1132"/>
        <v>0</v>
      </c>
      <c r="AH4516" s="20">
        <f t="shared" si="1133"/>
        <v>0</v>
      </c>
      <c r="AI4516" s="20"/>
      <c r="AJ4516" s="20"/>
      <c r="AK4516" s="20">
        <f t="shared" si="1141"/>
        <v>0</v>
      </c>
      <c r="AL4516" s="171"/>
    </row>
    <row r="4517" spans="2:38" ht="15.75" customHeight="1" x14ac:dyDescent="0.25">
      <c r="B4517" s="14">
        <f t="shared" si="1136"/>
        <v>142</v>
      </c>
      <c r="C4517" s="9" t="str">
        <f t="shared" si="1137"/>
        <v/>
      </c>
      <c r="D4517" s="3" t="str">
        <f t="shared" si="1138"/>
        <v/>
      </c>
      <c r="E4517" s="14" t="str">
        <f t="shared" si="1134"/>
        <v>142</v>
      </c>
      <c r="J4517" s="14" t="str">
        <f t="shared" si="1129"/>
        <v xml:space="preserve">0                                                                                                                                             </v>
      </c>
      <c r="S4517" s="8"/>
      <c r="W4517" s="76"/>
      <c r="X4517" s="16">
        <f t="shared" si="1135"/>
        <v>0</v>
      </c>
      <c r="AC4517" s="18">
        <f t="shared" si="1140"/>
        <v>0</v>
      </c>
      <c r="AD4517" s="19">
        <f t="shared" si="1130"/>
        <v>0</v>
      </c>
      <c r="AE4517" s="21">
        <f t="shared" si="1139"/>
        <v>0</v>
      </c>
      <c r="AF4517" s="20">
        <f t="shared" si="1131"/>
        <v>0</v>
      </c>
      <c r="AG4517" s="20">
        <f t="shared" si="1132"/>
        <v>0</v>
      </c>
      <c r="AH4517" s="20">
        <f t="shared" si="1133"/>
        <v>0</v>
      </c>
      <c r="AI4517" s="20"/>
      <c r="AJ4517" s="20"/>
      <c r="AK4517" s="20">
        <f t="shared" si="1141"/>
        <v>0</v>
      </c>
      <c r="AL4517" s="171"/>
    </row>
    <row r="4518" spans="2:38" ht="15.75" customHeight="1" x14ac:dyDescent="0.25">
      <c r="B4518" s="14">
        <f t="shared" si="1136"/>
        <v>143</v>
      </c>
      <c r="C4518" s="9" t="str">
        <f t="shared" si="1137"/>
        <v/>
      </c>
      <c r="D4518" s="3" t="str">
        <f t="shared" si="1138"/>
        <v/>
      </c>
      <c r="E4518" s="14" t="str">
        <f t="shared" si="1134"/>
        <v>143</v>
      </c>
      <c r="J4518" s="14" t="str">
        <f t="shared" si="1129"/>
        <v xml:space="preserve">0                                                                                                                                              </v>
      </c>
      <c r="S4518" s="8"/>
      <c r="W4518" s="76"/>
      <c r="X4518" s="16">
        <f t="shared" si="1135"/>
        <v>0</v>
      </c>
      <c r="AC4518" s="18">
        <f t="shared" si="1140"/>
        <v>0</v>
      </c>
      <c r="AD4518" s="19">
        <f t="shared" si="1130"/>
        <v>0</v>
      </c>
      <c r="AE4518" s="21">
        <f t="shared" si="1139"/>
        <v>0</v>
      </c>
      <c r="AF4518" s="20">
        <f t="shared" si="1131"/>
        <v>0</v>
      </c>
      <c r="AG4518" s="20">
        <f t="shared" si="1132"/>
        <v>0</v>
      </c>
      <c r="AH4518" s="20">
        <f t="shared" si="1133"/>
        <v>0</v>
      </c>
      <c r="AI4518" s="20"/>
      <c r="AJ4518" s="20"/>
      <c r="AK4518" s="20">
        <f t="shared" si="1141"/>
        <v>0</v>
      </c>
      <c r="AL4518" s="171"/>
    </row>
    <row r="4519" spans="2:38" ht="15.75" customHeight="1" x14ac:dyDescent="0.25">
      <c r="B4519" s="14">
        <f t="shared" si="1136"/>
        <v>144</v>
      </c>
      <c r="C4519" s="9" t="str">
        <f t="shared" si="1137"/>
        <v/>
      </c>
      <c r="D4519" s="3" t="str">
        <f t="shared" si="1138"/>
        <v/>
      </c>
      <c r="E4519" s="14" t="str">
        <f t="shared" si="1134"/>
        <v>144</v>
      </c>
      <c r="J4519" s="14" t="str">
        <f t="shared" ref="J4519:J4582" si="1142">IF(A4519=A4518,CONCATENATE(J4518," ",I4519),I4519)</f>
        <v xml:space="preserve">0                                                                                                                                               </v>
      </c>
      <c r="S4519" s="8"/>
      <c r="W4519" s="76"/>
      <c r="X4519" s="16">
        <f t="shared" si="1135"/>
        <v>0</v>
      </c>
      <c r="AC4519" s="18">
        <f t="shared" si="1140"/>
        <v>0</v>
      </c>
      <c r="AD4519" s="19">
        <f t="shared" si="1130"/>
        <v>0</v>
      </c>
      <c r="AE4519" s="21">
        <f t="shared" si="1139"/>
        <v>0</v>
      </c>
      <c r="AF4519" s="20">
        <f t="shared" si="1131"/>
        <v>0</v>
      </c>
      <c r="AG4519" s="20">
        <f t="shared" si="1132"/>
        <v>0</v>
      </c>
      <c r="AH4519" s="20">
        <f t="shared" si="1133"/>
        <v>0</v>
      </c>
      <c r="AI4519" s="20"/>
      <c r="AJ4519" s="20"/>
      <c r="AK4519" s="20">
        <f t="shared" si="1141"/>
        <v>0</v>
      </c>
      <c r="AL4519" s="171"/>
    </row>
    <row r="4520" spans="2:38" ht="15.75" customHeight="1" x14ac:dyDescent="0.25">
      <c r="B4520" s="14">
        <f t="shared" si="1136"/>
        <v>145</v>
      </c>
      <c r="C4520" s="9" t="str">
        <f t="shared" si="1137"/>
        <v/>
      </c>
      <c r="D4520" s="3" t="str">
        <f t="shared" si="1138"/>
        <v/>
      </c>
      <c r="E4520" s="14" t="str">
        <f t="shared" si="1134"/>
        <v>145</v>
      </c>
      <c r="J4520" s="14" t="str">
        <f t="shared" si="1142"/>
        <v xml:space="preserve">0                                                                                                                                                </v>
      </c>
      <c r="S4520" s="8"/>
      <c r="W4520" s="76"/>
      <c r="X4520" s="16">
        <f t="shared" si="1135"/>
        <v>0</v>
      </c>
      <c r="AC4520" s="18">
        <f t="shared" si="1140"/>
        <v>0</v>
      </c>
      <c r="AD4520" s="19">
        <f t="shared" si="1130"/>
        <v>0</v>
      </c>
      <c r="AE4520" s="21">
        <f t="shared" si="1139"/>
        <v>0</v>
      </c>
      <c r="AF4520" s="20">
        <f t="shared" si="1131"/>
        <v>0</v>
      </c>
      <c r="AG4520" s="20">
        <f t="shared" si="1132"/>
        <v>0</v>
      </c>
      <c r="AH4520" s="20">
        <f t="shared" si="1133"/>
        <v>0</v>
      </c>
      <c r="AI4520" s="20"/>
      <c r="AJ4520" s="20"/>
      <c r="AK4520" s="20">
        <f t="shared" si="1141"/>
        <v>0</v>
      </c>
      <c r="AL4520" s="171"/>
    </row>
    <row r="4521" spans="2:38" ht="15.75" customHeight="1" x14ac:dyDescent="0.25">
      <c r="B4521" s="14">
        <f t="shared" si="1136"/>
        <v>146</v>
      </c>
      <c r="C4521" s="9" t="str">
        <f t="shared" si="1137"/>
        <v/>
      </c>
      <c r="D4521" s="3" t="str">
        <f t="shared" si="1138"/>
        <v/>
      </c>
      <c r="E4521" s="14" t="str">
        <f t="shared" si="1134"/>
        <v>146</v>
      </c>
      <c r="J4521" s="14" t="str">
        <f t="shared" si="1142"/>
        <v xml:space="preserve">0                                                                                                                                                 </v>
      </c>
      <c r="S4521" s="8"/>
      <c r="W4521" s="76"/>
      <c r="X4521" s="16">
        <f t="shared" si="1135"/>
        <v>0</v>
      </c>
      <c r="AC4521" s="18">
        <f t="shared" si="1140"/>
        <v>0</v>
      </c>
      <c r="AD4521" s="19">
        <f t="shared" si="1130"/>
        <v>0</v>
      </c>
      <c r="AE4521" s="21">
        <f t="shared" si="1139"/>
        <v>0</v>
      </c>
      <c r="AF4521" s="20">
        <f t="shared" si="1131"/>
        <v>0</v>
      </c>
      <c r="AG4521" s="20">
        <f t="shared" si="1132"/>
        <v>0</v>
      </c>
      <c r="AH4521" s="20">
        <f t="shared" si="1133"/>
        <v>0</v>
      </c>
      <c r="AI4521" s="20"/>
      <c r="AJ4521" s="20"/>
      <c r="AK4521" s="20">
        <f t="shared" si="1141"/>
        <v>0</v>
      </c>
      <c r="AL4521" s="171"/>
    </row>
    <row r="4522" spans="2:38" ht="15.75" customHeight="1" x14ac:dyDescent="0.25">
      <c r="B4522" s="14">
        <f t="shared" si="1136"/>
        <v>147</v>
      </c>
      <c r="C4522" s="9" t="str">
        <f t="shared" si="1137"/>
        <v/>
      </c>
      <c r="D4522" s="3" t="str">
        <f t="shared" si="1138"/>
        <v/>
      </c>
      <c r="E4522" s="14" t="str">
        <f t="shared" si="1134"/>
        <v>147</v>
      </c>
      <c r="J4522" s="14" t="str">
        <f t="shared" si="1142"/>
        <v xml:space="preserve">0                                                                                                                                                  </v>
      </c>
      <c r="S4522" s="8"/>
      <c r="W4522" s="76"/>
      <c r="X4522" s="16">
        <f t="shared" si="1135"/>
        <v>0</v>
      </c>
      <c r="AC4522" s="18">
        <f t="shared" si="1140"/>
        <v>0</v>
      </c>
      <c r="AD4522" s="19">
        <f t="shared" si="1130"/>
        <v>0</v>
      </c>
      <c r="AE4522" s="21">
        <f t="shared" si="1139"/>
        <v>0</v>
      </c>
      <c r="AF4522" s="20">
        <f t="shared" si="1131"/>
        <v>0</v>
      </c>
      <c r="AG4522" s="20">
        <f t="shared" si="1132"/>
        <v>0</v>
      </c>
      <c r="AH4522" s="20">
        <f t="shared" si="1133"/>
        <v>0</v>
      </c>
      <c r="AI4522" s="20"/>
      <c r="AJ4522" s="20"/>
      <c r="AK4522" s="20">
        <f t="shared" si="1141"/>
        <v>0</v>
      </c>
      <c r="AL4522" s="171"/>
    </row>
    <row r="4523" spans="2:38" ht="15.75" customHeight="1" x14ac:dyDescent="0.25">
      <c r="B4523" s="14">
        <f t="shared" si="1136"/>
        <v>148</v>
      </c>
      <c r="C4523" s="9" t="str">
        <f t="shared" si="1137"/>
        <v/>
      </c>
      <c r="D4523" s="3" t="str">
        <f t="shared" si="1138"/>
        <v/>
      </c>
      <c r="E4523" s="14" t="str">
        <f t="shared" si="1134"/>
        <v>148</v>
      </c>
      <c r="J4523" s="14" t="str">
        <f t="shared" si="1142"/>
        <v xml:space="preserve">0                                                                                                                                                   </v>
      </c>
      <c r="S4523" s="8"/>
      <c r="W4523" s="76"/>
      <c r="X4523" s="16">
        <f t="shared" si="1135"/>
        <v>0</v>
      </c>
      <c r="AC4523" s="18">
        <f t="shared" si="1140"/>
        <v>0</v>
      </c>
      <c r="AD4523" s="19">
        <f t="shared" si="1130"/>
        <v>0</v>
      </c>
      <c r="AE4523" s="21">
        <f t="shared" si="1139"/>
        <v>0</v>
      </c>
      <c r="AF4523" s="20">
        <f t="shared" si="1131"/>
        <v>0</v>
      </c>
      <c r="AG4523" s="20">
        <f t="shared" si="1132"/>
        <v>0</v>
      </c>
      <c r="AH4523" s="20">
        <f t="shared" si="1133"/>
        <v>0</v>
      </c>
      <c r="AI4523" s="20"/>
      <c r="AJ4523" s="20"/>
      <c r="AK4523" s="20">
        <f t="shared" si="1141"/>
        <v>0</v>
      </c>
      <c r="AL4523" s="171"/>
    </row>
    <row r="4524" spans="2:38" ht="15.75" customHeight="1" x14ac:dyDescent="0.25">
      <c r="B4524" s="14">
        <f t="shared" si="1136"/>
        <v>149</v>
      </c>
      <c r="C4524" s="9" t="str">
        <f t="shared" si="1137"/>
        <v/>
      </c>
      <c r="D4524" s="3" t="str">
        <f t="shared" si="1138"/>
        <v/>
      </c>
      <c r="E4524" s="14" t="str">
        <f t="shared" si="1134"/>
        <v>149</v>
      </c>
      <c r="J4524" s="14" t="str">
        <f t="shared" si="1142"/>
        <v xml:space="preserve">0                                                                                                                                                    </v>
      </c>
      <c r="S4524" s="8"/>
      <c r="W4524" s="76"/>
      <c r="X4524" s="16">
        <f t="shared" si="1135"/>
        <v>0</v>
      </c>
      <c r="AC4524" s="18">
        <f t="shared" si="1140"/>
        <v>0</v>
      </c>
      <c r="AD4524" s="19">
        <f t="shared" si="1130"/>
        <v>0</v>
      </c>
      <c r="AE4524" s="21">
        <f t="shared" si="1139"/>
        <v>0</v>
      </c>
      <c r="AF4524" s="20">
        <f t="shared" si="1131"/>
        <v>0</v>
      </c>
      <c r="AG4524" s="20">
        <f t="shared" si="1132"/>
        <v>0</v>
      </c>
      <c r="AH4524" s="20">
        <f t="shared" si="1133"/>
        <v>0</v>
      </c>
      <c r="AI4524" s="20"/>
      <c r="AJ4524" s="20"/>
      <c r="AK4524" s="20">
        <f t="shared" si="1141"/>
        <v>0</v>
      </c>
      <c r="AL4524" s="171"/>
    </row>
    <row r="4525" spans="2:38" ht="15.75" customHeight="1" x14ac:dyDescent="0.25">
      <c r="B4525" s="14">
        <f t="shared" si="1136"/>
        <v>150</v>
      </c>
      <c r="C4525" s="9" t="str">
        <f t="shared" si="1137"/>
        <v/>
      </c>
      <c r="D4525" s="3" t="str">
        <f t="shared" si="1138"/>
        <v/>
      </c>
      <c r="E4525" s="14" t="str">
        <f t="shared" si="1134"/>
        <v>150</v>
      </c>
      <c r="J4525" s="14" t="str">
        <f t="shared" si="1142"/>
        <v xml:space="preserve">0                                                                                                                                                     </v>
      </c>
      <c r="S4525" s="8"/>
      <c r="W4525" s="76"/>
      <c r="X4525" s="16">
        <f t="shared" si="1135"/>
        <v>0</v>
      </c>
      <c r="AC4525" s="18">
        <f t="shared" si="1140"/>
        <v>0</v>
      </c>
      <c r="AD4525" s="19">
        <f t="shared" si="1130"/>
        <v>0</v>
      </c>
      <c r="AE4525" s="21">
        <f t="shared" si="1139"/>
        <v>0</v>
      </c>
      <c r="AF4525" s="20">
        <f t="shared" si="1131"/>
        <v>0</v>
      </c>
      <c r="AG4525" s="20">
        <f t="shared" si="1132"/>
        <v>0</v>
      </c>
      <c r="AH4525" s="20">
        <f t="shared" si="1133"/>
        <v>0</v>
      </c>
      <c r="AI4525" s="20"/>
      <c r="AJ4525" s="20"/>
      <c r="AK4525" s="20">
        <f t="shared" si="1141"/>
        <v>0</v>
      </c>
      <c r="AL4525" s="171"/>
    </row>
    <row r="4526" spans="2:38" ht="15.75" customHeight="1" x14ac:dyDescent="0.25">
      <c r="B4526" s="14">
        <f t="shared" si="1136"/>
        <v>151</v>
      </c>
      <c r="C4526" s="9" t="str">
        <f t="shared" si="1137"/>
        <v/>
      </c>
      <c r="D4526" s="3" t="str">
        <f t="shared" si="1138"/>
        <v/>
      </c>
      <c r="E4526" s="14" t="str">
        <f t="shared" si="1134"/>
        <v>151</v>
      </c>
      <c r="J4526" s="14" t="str">
        <f t="shared" si="1142"/>
        <v xml:space="preserve">0                                                                                                                                                      </v>
      </c>
      <c r="S4526" s="8"/>
      <c r="W4526" s="76"/>
      <c r="X4526" s="16">
        <f t="shared" si="1135"/>
        <v>0</v>
      </c>
      <c r="AC4526" s="18">
        <f t="shared" si="1140"/>
        <v>0</v>
      </c>
      <c r="AD4526" s="19">
        <f t="shared" si="1130"/>
        <v>0</v>
      </c>
      <c r="AE4526" s="21">
        <f t="shared" si="1139"/>
        <v>0</v>
      </c>
      <c r="AF4526" s="20">
        <f t="shared" si="1131"/>
        <v>0</v>
      </c>
      <c r="AG4526" s="20">
        <f t="shared" si="1132"/>
        <v>0</v>
      </c>
      <c r="AH4526" s="20">
        <f t="shared" si="1133"/>
        <v>0</v>
      </c>
      <c r="AI4526" s="20"/>
      <c r="AJ4526" s="20"/>
      <c r="AK4526" s="20">
        <f t="shared" si="1141"/>
        <v>0</v>
      </c>
      <c r="AL4526" s="171"/>
    </row>
    <row r="4527" spans="2:38" ht="15.75" customHeight="1" x14ac:dyDescent="0.25">
      <c r="B4527" s="14">
        <f t="shared" si="1136"/>
        <v>152</v>
      </c>
      <c r="C4527" s="9" t="str">
        <f t="shared" si="1137"/>
        <v/>
      </c>
      <c r="D4527" s="3" t="str">
        <f t="shared" si="1138"/>
        <v/>
      </c>
      <c r="E4527" s="14" t="str">
        <f t="shared" si="1134"/>
        <v>152</v>
      </c>
      <c r="J4527" s="14" t="str">
        <f t="shared" si="1142"/>
        <v xml:space="preserve">0                                                                                                                                                       </v>
      </c>
      <c r="S4527" s="8"/>
      <c r="W4527" s="76"/>
      <c r="X4527" s="16">
        <f t="shared" si="1135"/>
        <v>0</v>
      </c>
      <c r="AC4527" s="18">
        <f t="shared" si="1140"/>
        <v>0</v>
      </c>
      <c r="AD4527" s="19">
        <f t="shared" si="1130"/>
        <v>0</v>
      </c>
      <c r="AE4527" s="21">
        <f t="shared" si="1139"/>
        <v>0</v>
      </c>
      <c r="AF4527" s="20">
        <f t="shared" si="1131"/>
        <v>0</v>
      </c>
      <c r="AG4527" s="20">
        <f t="shared" si="1132"/>
        <v>0</v>
      </c>
      <c r="AH4527" s="20">
        <f t="shared" si="1133"/>
        <v>0</v>
      </c>
      <c r="AI4527" s="20"/>
      <c r="AJ4527" s="20"/>
      <c r="AK4527" s="20">
        <f t="shared" si="1141"/>
        <v>0</v>
      </c>
      <c r="AL4527" s="171"/>
    </row>
    <row r="4528" spans="2:38" ht="15.75" customHeight="1" x14ac:dyDescent="0.25">
      <c r="B4528" s="14">
        <f t="shared" si="1136"/>
        <v>153</v>
      </c>
      <c r="C4528" s="9" t="str">
        <f t="shared" si="1137"/>
        <v/>
      </c>
      <c r="D4528" s="3" t="str">
        <f t="shared" si="1138"/>
        <v/>
      </c>
      <c r="E4528" s="14" t="str">
        <f t="shared" si="1134"/>
        <v>153</v>
      </c>
      <c r="J4528" s="14" t="str">
        <f t="shared" si="1142"/>
        <v xml:space="preserve">0                                                                                                                                                        </v>
      </c>
      <c r="S4528" s="8"/>
      <c r="W4528" s="76"/>
      <c r="X4528" s="16">
        <f t="shared" si="1135"/>
        <v>0</v>
      </c>
      <c r="AC4528" s="18">
        <f t="shared" si="1140"/>
        <v>0</v>
      </c>
      <c r="AD4528" s="19">
        <f t="shared" si="1130"/>
        <v>0</v>
      </c>
      <c r="AE4528" s="21">
        <f t="shared" si="1139"/>
        <v>0</v>
      </c>
      <c r="AF4528" s="20">
        <f t="shared" si="1131"/>
        <v>0</v>
      </c>
      <c r="AG4528" s="20">
        <f t="shared" si="1132"/>
        <v>0</v>
      </c>
      <c r="AH4528" s="20">
        <f t="shared" si="1133"/>
        <v>0</v>
      </c>
      <c r="AI4528" s="20"/>
      <c r="AJ4528" s="20"/>
      <c r="AK4528" s="20">
        <f t="shared" si="1141"/>
        <v>0</v>
      </c>
      <c r="AL4528" s="171"/>
    </row>
    <row r="4529" spans="2:38" ht="15.75" customHeight="1" x14ac:dyDescent="0.25">
      <c r="B4529" s="14">
        <f t="shared" si="1136"/>
        <v>154</v>
      </c>
      <c r="C4529" s="9" t="str">
        <f t="shared" si="1137"/>
        <v/>
      </c>
      <c r="D4529" s="3" t="str">
        <f t="shared" si="1138"/>
        <v/>
      </c>
      <c r="E4529" s="14" t="str">
        <f t="shared" si="1134"/>
        <v>154</v>
      </c>
      <c r="J4529" s="14" t="str">
        <f t="shared" si="1142"/>
        <v xml:space="preserve">0                                                                                                                                                         </v>
      </c>
      <c r="S4529" s="8"/>
      <c r="W4529" s="76"/>
      <c r="X4529" s="16">
        <f t="shared" si="1135"/>
        <v>0</v>
      </c>
      <c r="AC4529" s="18">
        <f t="shared" si="1140"/>
        <v>0</v>
      </c>
      <c r="AD4529" s="19">
        <f t="shared" ref="AD4529:AD4592" si="1143">IF(A4529=A4528,AD4528+AC4529,AC4529)</f>
        <v>0</v>
      </c>
      <c r="AE4529" s="21">
        <f t="shared" si="1139"/>
        <v>0</v>
      </c>
      <c r="AF4529" s="20">
        <f t="shared" ref="AF4529:AF4592" si="1144">IF(A4529=A4528,0,(SUMIF($A$3:$A$999956,A4529,$Q$3:$Q$999956)))+IF(A4529=A4528,0,(SUMIF($A$3:$A$999956,A4529,$R$3:$R$999956)))</f>
        <v>0</v>
      </c>
      <c r="AG4529" s="20">
        <f t="shared" ref="AG4529:AG4592" si="1145">IF(A4529=A4528,0,(SUMIF($A$3:$A$999956,A4529,($X$3:$X$999956))))</f>
        <v>0</v>
      </c>
      <c r="AH4529" s="20">
        <f t="shared" ref="AH4529:AH4592" si="1146">IF(A4529=A4528,0,(SUMIF($A$3:$A$999956,A4529,($AC$3:$AC$999956))))</f>
        <v>0</v>
      </c>
      <c r="AI4529" s="20"/>
      <c r="AJ4529" s="20"/>
      <c r="AK4529" s="20">
        <f t="shared" si="1141"/>
        <v>0</v>
      </c>
      <c r="AL4529" s="171"/>
    </row>
    <row r="4530" spans="2:38" ht="15.75" customHeight="1" x14ac:dyDescent="0.25">
      <c r="B4530" s="14">
        <f t="shared" si="1136"/>
        <v>155</v>
      </c>
      <c r="C4530" s="9" t="str">
        <f t="shared" si="1137"/>
        <v/>
      </c>
      <c r="D4530" s="3" t="str">
        <f t="shared" si="1138"/>
        <v/>
      </c>
      <c r="E4530" s="14" t="str">
        <f t="shared" si="1134"/>
        <v>155</v>
      </c>
      <c r="J4530" s="14" t="str">
        <f t="shared" si="1142"/>
        <v xml:space="preserve">0                                                                                                                                                          </v>
      </c>
      <c r="S4530" s="8"/>
      <c r="W4530" s="76"/>
      <c r="X4530" s="16">
        <f t="shared" si="1135"/>
        <v>0</v>
      </c>
      <c r="AC4530" s="18">
        <f t="shared" si="1140"/>
        <v>0</v>
      </c>
      <c r="AD4530" s="19">
        <f t="shared" si="1143"/>
        <v>0</v>
      </c>
      <c r="AE4530" s="21">
        <f t="shared" si="1139"/>
        <v>0</v>
      </c>
      <c r="AF4530" s="20">
        <f t="shared" si="1144"/>
        <v>0</v>
      </c>
      <c r="AG4530" s="20">
        <f t="shared" si="1145"/>
        <v>0</v>
      </c>
      <c r="AH4530" s="20">
        <f t="shared" si="1146"/>
        <v>0</v>
      </c>
      <c r="AI4530" s="20"/>
      <c r="AJ4530" s="20"/>
      <c r="AK4530" s="20">
        <f t="shared" si="1141"/>
        <v>0</v>
      </c>
      <c r="AL4530" s="171"/>
    </row>
    <row r="4531" spans="2:38" ht="15.75" customHeight="1" x14ac:dyDescent="0.25">
      <c r="B4531" s="14">
        <f t="shared" si="1136"/>
        <v>156</v>
      </c>
      <c r="C4531" s="9" t="str">
        <f t="shared" si="1137"/>
        <v/>
      </c>
      <c r="D4531" s="3" t="str">
        <f t="shared" si="1138"/>
        <v/>
      </c>
      <c r="E4531" s="14" t="str">
        <f t="shared" si="1134"/>
        <v>156</v>
      </c>
      <c r="J4531" s="14" t="str">
        <f t="shared" si="1142"/>
        <v xml:space="preserve">0                                                                                                                                                           </v>
      </c>
      <c r="S4531" s="8"/>
      <c r="W4531" s="76"/>
      <c r="X4531" s="16">
        <f t="shared" si="1135"/>
        <v>0</v>
      </c>
      <c r="AC4531" s="18">
        <f t="shared" si="1140"/>
        <v>0</v>
      </c>
      <c r="AD4531" s="19">
        <f t="shared" si="1143"/>
        <v>0</v>
      </c>
      <c r="AE4531" s="21">
        <f t="shared" si="1139"/>
        <v>0</v>
      </c>
      <c r="AF4531" s="20">
        <f t="shared" si="1144"/>
        <v>0</v>
      </c>
      <c r="AG4531" s="20">
        <f t="shared" si="1145"/>
        <v>0</v>
      </c>
      <c r="AH4531" s="20">
        <f t="shared" si="1146"/>
        <v>0</v>
      </c>
      <c r="AI4531" s="20"/>
      <c r="AJ4531" s="20"/>
      <c r="AK4531" s="20">
        <f t="shared" si="1141"/>
        <v>0</v>
      </c>
      <c r="AL4531" s="171"/>
    </row>
    <row r="4532" spans="2:38" ht="15.75" customHeight="1" x14ac:dyDescent="0.25">
      <c r="B4532" s="14">
        <f t="shared" si="1136"/>
        <v>157</v>
      </c>
      <c r="C4532" s="9" t="str">
        <f t="shared" si="1137"/>
        <v/>
      </c>
      <c r="D4532" s="3" t="str">
        <f t="shared" si="1138"/>
        <v/>
      </c>
      <c r="E4532" s="14" t="str">
        <f t="shared" si="1134"/>
        <v>157</v>
      </c>
      <c r="J4532" s="14" t="str">
        <f t="shared" si="1142"/>
        <v xml:space="preserve">0                                                                                                                                                            </v>
      </c>
      <c r="S4532" s="8"/>
      <c r="W4532" s="76"/>
      <c r="X4532" s="16">
        <f t="shared" si="1135"/>
        <v>0</v>
      </c>
      <c r="AC4532" s="18">
        <f t="shared" si="1140"/>
        <v>0</v>
      </c>
      <c r="AD4532" s="19">
        <f t="shared" si="1143"/>
        <v>0</v>
      </c>
      <c r="AE4532" s="21">
        <f t="shared" si="1139"/>
        <v>0</v>
      </c>
      <c r="AF4532" s="20">
        <f t="shared" si="1144"/>
        <v>0</v>
      </c>
      <c r="AG4532" s="20">
        <f t="shared" si="1145"/>
        <v>0</v>
      </c>
      <c r="AH4532" s="20">
        <f t="shared" si="1146"/>
        <v>0</v>
      </c>
      <c r="AI4532" s="20"/>
      <c r="AJ4532" s="20"/>
      <c r="AK4532" s="20">
        <f t="shared" si="1141"/>
        <v>0</v>
      </c>
      <c r="AL4532" s="171"/>
    </row>
    <row r="4533" spans="2:38" ht="15.75" customHeight="1" x14ac:dyDescent="0.25">
      <c r="B4533" s="14">
        <f t="shared" si="1136"/>
        <v>158</v>
      </c>
      <c r="C4533" s="9" t="str">
        <f t="shared" si="1137"/>
        <v/>
      </c>
      <c r="D4533" s="3" t="str">
        <f t="shared" si="1138"/>
        <v/>
      </c>
      <c r="E4533" s="14" t="str">
        <f t="shared" si="1134"/>
        <v>158</v>
      </c>
      <c r="J4533" s="14" t="str">
        <f t="shared" si="1142"/>
        <v xml:space="preserve">0                                                                                                                                                             </v>
      </c>
      <c r="S4533" s="8"/>
      <c r="W4533" s="76"/>
      <c r="X4533" s="16">
        <f t="shared" si="1135"/>
        <v>0</v>
      </c>
      <c r="AC4533" s="18">
        <f t="shared" si="1140"/>
        <v>0</v>
      </c>
      <c r="AD4533" s="19">
        <f t="shared" si="1143"/>
        <v>0</v>
      </c>
      <c r="AE4533" s="21">
        <f t="shared" si="1139"/>
        <v>0</v>
      </c>
      <c r="AF4533" s="20">
        <f t="shared" si="1144"/>
        <v>0</v>
      </c>
      <c r="AG4533" s="20">
        <f t="shared" si="1145"/>
        <v>0</v>
      </c>
      <c r="AH4533" s="20">
        <f t="shared" si="1146"/>
        <v>0</v>
      </c>
      <c r="AI4533" s="20"/>
      <c r="AJ4533" s="20"/>
      <c r="AK4533" s="20">
        <f t="shared" si="1141"/>
        <v>0</v>
      </c>
      <c r="AL4533" s="171"/>
    </row>
    <row r="4534" spans="2:38" ht="15.75" customHeight="1" x14ac:dyDescent="0.25">
      <c r="B4534" s="14">
        <f t="shared" si="1136"/>
        <v>159</v>
      </c>
      <c r="C4534" s="9" t="str">
        <f t="shared" si="1137"/>
        <v/>
      </c>
      <c r="D4534" s="3" t="str">
        <f t="shared" si="1138"/>
        <v/>
      </c>
      <c r="E4534" s="14" t="str">
        <f t="shared" si="1134"/>
        <v>159</v>
      </c>
      <c r="J4534" s="14" t="str">
        <f t="shared" si="1142"/>
        <v xml:space="preserve">0                                                                                                                                                              </v>
      </c>
      <c r="S4534" s="8"/>
      <c r="W4534" s="76"/>
      <c r="X4534" s="16">
        <f t="shared" si="1135"/>
        <v>0</v>
      </c>
      <c r="AC4534" s="18">
        <f t="shared" si="1140"/>
        <v>0</v>
      </c>
      <c r="AD4534" s="19">
        <f t="shared" si="1143"/>
        <v>0</v>
      </c>
      <c r="AE4534" s="21">
        <f t="shared" si="1139"/>
        <v>0</v>
      </c>
      <c r="AF4534" s="20">
        <f t="shared" si="1144"/>
        <v>0</v>
      </c>
      <c r="AG4534" s="20">
        <f t="shared" si="1145"/>
        <v>0</v>
      </c>
      <c r="AH4534" s="20">
        <f t="shared" si="1146"/>
        <v>0</v>
      </c>
      <c r="AI4534" s="20"/>
      <c r="AJ4534" s="20"/>
      <c r="AK4534" s="20">
        <f t="shared" si="1141"/>
        <v>0</v>
      </c>
      <c r="AL4534" s="171"/>
    </row>
    <row r="4535" spans="2:38" ht="15.75" customHeight="1" x14ac:dyDescent="0.25">
      <c r="B4535" s="14">
        <f t="shared" si="1136"/>
        <v>160</v>
      </c>
      <c r="C4535" s="9" t="str">
        <f t="shared" si="1137"/>
        <v/>
      </c>
      <c r="D4535" s="3" t="str">
        <f t="shared" si="1138"/>
        <v/>
      </c>
      <c r="E4535" s="14" t="str">
        <f t="shared" si="1134"/>
        <v>160</v>
      </c>
      <c r="J4535" s="14" t="str">
        <f t="shared" si="1142"/>
        <v xml:space="preserve">0                                                                                                                                                               </v>
      </c>
      <c r="S4535" s="8"/>
      <c r="W4535" s="76"/>
      <c r="X4535" s="16">
        <f t="shared" si="1135"/>
        <v>0</v>
      </c>
      <c r="AC4535" s="18">
        <f t="shared" si="1140"/>
        <v>0</v>
      </c>
      <c r="AD4535" s="19">
        <f t="shared" si="1143"/>
        <v>0</v>
      </c>
      <c r="AE4535" s="21">
        <f t="shared" si="1139"/>
        <v>0</v>
      </c>
      <c r="AF4535" s="20">
        <f t="shared" si="1144"/>
        <v>0</v>
      </c>
      <c r="AG4535" s="20">
        <f t="shared" si="1145"/>
        <v>0</v>
      </c>
      <c r="AH4535" s="20">
        <f t="shared" si="1146"/>
        <v>0</v>
      </c>
      <c r="AI4535" s="20"/>
      <c r="AJ4535" s="20"/>
      <c r="AK4535" s="20">
        <f t="shared" si="1141"/>
        <v>0</v>
      </c>
      <c r="AL4535" s="171"/>
    </row>
    <row r="4536" spans="2:38" ht="15.75" customHeight="1" x14ac:dyDescent="0.25">
      <c r="B4536" s="14">
        <f t="shared" si="1136"/>
        <v>161</v>
      </c>
      <c r="C4536" s="9" t="str">
        <f t="shared" si="1137"/>
        <v/>
      </c>
      <c r="D4536" s="3" t="str">
        <f t="shared" si="1138"/>
        <v/>
      </c>
      <c r="E4536" s="14" t="str">
        <f t="shared" si="1134"/>
        <v>161</v>
      </c>
      <c r="J4536" s="14" t="str">
        <f t="shared" si="1142"/>
        <v xml:space="preserve">0                                                                                                                                                                </v>
      </c>
      <c r="S4536" s="8"/>
      <c r="W4536" s="76"/>
      <c r="X4536" s="16">
        <f t="shared" si="1135"/>
        <v>0</v>
      </c>
      <c r="AC4536" s="18">
        <f t="shared" si="1140"/>
        <v>0</v>
      </c>
      <c r="AD4536" s="19">
        <f t="shared" si="1143"/>
        <v>0</v>
      </c>
      <c r="AE4536" s="21">
        <f t="shared" si="1139"/>
        <v>0</v>
      </c>
      <c r="AF4536" s="20">
        <f t="shared" si="1144"/>
        <v>0</v>
      </c>
      <c r="AG4536" s="20">
        <f t="shared" si="1145"/>
        <v>0</v>
      </c>
      <c r="AH4536" s="20">
        <f t="shared" si="1146"/>
        <v>0</v>
      </c>
      <c r="AI4536" s="20"/>
      <c r="AJ4536" s="20"/>
      <c r="AK4536" s="20">
        <f t="shared" si="1141"/>
        <v>0</v>
      </c>
      <c r="AL4536" s="171"/>
    </row>
    <row r="4537" spans="2:38" ht="15.75" customHeight="1" x14ac:dyDescent="0.25">
      <c r="B4537" s="14">
        <f t="shared" si="1136"/>
        <v>162</v>
      </c>
      <c r="C4537" s="9" t="str">
        <f t="shared" si="1137"/>
        <v/>
      </c>
      <c r="D4537" s="3" t="str">
        <f t="shared" si="1138"/>
        <v/>
      </c>
      <c r="E4537" s="14" t="str">
        <f t="shared" si="1134"/>
        <v>162</v>
      </c>
      <c r="J4537" s="14" t="str">
        <f t="shared" si="1142"/>
        <v xml:space="preserve">0                                                                                                                                                                 </v>
      </c>
      <c r="S4537" s="8"/>
      <c r="W4537" s="76"/>
      <c r="X4537" s="16">
        <f t="shared" si="1135"/>
        <v>0</v>
      </c>
      <c r="AC4537" s="18">
        <f t="shared" si="1140"/>
        <v>0</v>
      </c>
      <c r="AD4537" s="19">
        <f t="shared" si="1143"/>
        <v>0</v>
      </c>
      <c r="AE4537" s="21">
        <f t="shared" si="1139"/>
        <v>0</v>
      </c>
      <c r="AF4537" s="20">
        <f t="shared" si="1144"/>
        <v>0</v>
      </c>
      <c r="AG4537" s="20">
        <f t="shared" si="1145"/>
        <v>0</v>
      </c>
      <c r="AH4537" s="20">
        <f t="shared" si="1146"/>
        <v>0</v>
      </c>
      <c r="AI4537" s="20"/>
      <c r="AJ4537" s="20"/>
      <c r="AK4537" s="20">
        <f t="shared" si="1141"/>
        <v>0</v>
      </c>
      <c r="AL4537" s="171"/>
    </row>
    <row r="4538" spans="2:38" ht="15.75" customHeight="1" x14ac:dyDescent="0.25">
      <c r="B4538" s="14">
        <f t="shared" si="1136"/>
        <v>163</v>
      </c>
      <c r="C4538" s="9" t="str">
        <f t="shared" si="1137"/>
        <v/>
      </c>
      <c r="D4538" s="3" t="str">
        <f t="shared" si="1138"/>
        <v/>
      </c>
      <c r="E4538" s="14" t="str">
        <f t="shared" si="1134"/>
        <v>163</v>
      </c>
      <c r="J4538" s="14" t="str">
        <f t="shared" si="1142"/>
        <v xml:space="preserve">0                                                                                                                                                                  </v>
      </c>
      <c r="S4538" s="8"/>
      <c r="W4538" s="76"/>
      <c r="X4538" s="16">
        <f t="shared" si="1135"/>
        <v>0</v>
      </c>
      <c r="AC4538" s="18">
        <f t="shared" si="1140"/>
        <v>0</v>
      </c>
      <c r="AD4538" s="19">
        <f t="shared" si="1143"/>
        <v>0</v>
      </c>
      <c r="AE4538" s="21">
        <f t="shared" si="1139"/>
        <v>0</v>
      </c>
      <c r="AF4538" s="20">
        <f t="shared" si="1144"/>
        <v>0</v>
      </c>
      <c r="AG4538" s="20">
        <f t="shared" si="1145"/>
        <v>0</v>
      </c>
      <c r="AH4538" s="20">
        <f t="shared" si="1146"/>
        <v>0</v>
      </c>
      <c r="AI4538" s="20"/>
      <c r="AJ4538" s="20"/>
      <c r="AK4538" s="20">
        <f t="shared" si="1141"/>
        <v>0</v>
      </c>
      <c r="AL4538" s="171"/>
    </row>
    <row r="4539" spans="2:38" ht="15.75" customHeight="1" x14ac:dyDescent="0.25">
      <c r="B4539" s="14">
        <f t="shared" si="1136"/>
        <v>164</v>
      </c>
      <c r="C4539" s="9" t="str">
        <f t="shared" si="1137"/>
        <v/>
      </c>
      <c r="D4539" s="3" t="str">
        <f t="shared" si="1138"/>
        <v/>
      </c>
      <c r="E4539" s="14" t="str">
        <f t="shared" si="1134"/>
        <v>164</v>
      </c>
      <c r="J4539" s="14" t="str">
        <f t="shared" si="1142"/>
        <v xml:space="preserve">0                                                                                                                                                                   </v>
      </c>
      <c r="S4539" s="8"/>
      <c r="W4539" s="76"/>
      <c r="X4539" s="16">
        <f t="shared" si="1135"/>
        <v>0</v>
      </c>
      <c r="AC4539" s="18">
        <f t="shared" si="1140"/>
        <v>0</v>
      </c>
      <c r="AD4539" s="19">
        <f t="shared" si="1143"/>
        <v>0</v>
      </c>
      <c r="AE4539" s="21">
        <f t="shared" si="1139"/>
        <v>0</v>
      </c>
      <c r="AF4539" s="20">
        <f t="shared" si="1144"/>
        <v>0</v>
      </c>
      <c r="AG4539" s="20">
        <f t="shared" si="1145"/>
        <v>0</v>
      </c>
      <c r="AH4539" s="20">
        <f t="shared" si="1146"/>
        <v>0</v>
      </c>
      <c r="AI4539" s="20"/>
      <c r="AJ4539" s="20"/>
      <c r="AK4539" s="20">
        <f t="shared" si="1141"/>
        <v>0</v>
      </c>
      <c r="AL4539" s="171"/>
    </row>
    <row r="4540" spans="2:38" ht="15.75" customHeight="1" x14ac:dyDescent="0.25">
      <c r="B4540" s="14">
        <f t="shared" si="1136"/>
        <v>165</v>
      </c>
      <c r="C4540" s="9" t="str">
        <f t="shared" si="1137"/>
        <v/>
      </c>
      <c r="D4540" s="3" t="str">
        <f t="shared" si="1138"/>
        <v/>
      </c>
      <c r="E4540" s="14" t="str">
        <f t="shared" si="1134"/>
        <v>165</v>
      </c>
      <c r="J4540" s="14" t="str">
        <f t="shared" si="1142"/>
        <v xml:space="preserve">0                                                                                                                                                                    </v>
      </c>
      <c r="S4540" s="8"/>
      <c r="W4540" s="76"/>
      <c r="X4540" s="16">
        <f t="shared" si="1135"/>
        <v>0</v>
      </c>
      <c r="AC4540" s="18">
        <f t="shared" si="1140"/>
        <v>0</v>
      </c>
      <c r="AD4540" s="19">
        <f t="shared" si="1143"/>
        <v>0</v>
      </c>
      <c r="AE4540" s="21">
        <f t="shared" si="1139"/>
        <v>0</v>
      </c>
      <c r="AF4540" s="20">
        <f t="shared" si="1144"/>
        <v>0</v>
      </c>
      <c r="AG4540" s="20">
        <f t="shared" si="1145"/>
        <v>0</v>
      </c>
      <c r="AH4540" s="20">
        <f t="shared" si="1146"/>
        <v>0</v>
      </c>
      <c r="AI4540" s="20"/>
      <c r="AJ4540" s="20"/>
      <c r="AK4540" s="20">
        <f t="shared" si="1141"/>
        <v>0</v>
      </c>
      <c r="AL4540" s="171"/>
    </row>
    <row r="4541" spans="2:38" ht="15.75" customHeight="1" x14ac:dyDescent="0.25">
      <c r="B4541" s="14">
        <f t="shared" si="1136"/>
        <v>166</v>
      </c>
      <c r="C4541" s="9" t="str">
        <f t="shared" si="1137"/>
        <v/>
      </c>
      <c r="D4541" s="3" t="str">
        <f t="shared" si="1138"/>
        <v/>
      </c>
      <c r="E4541" s="14" t="str">
        <f t="shared" si="1134"/>
        <v>166</v>
      </c>
      <c r="J4541" s="14" t="str">
        <f t="shared" si="1142"/>
        <v xml:space="preserve">0                                                                                                                                                                     </v>
      </c>
      <c r="S4541" s="8"/>
      <c r="W4541" s="76"/>
      <c r="X4541" s="16">
        <f t="shared" si="1135"/>
        <v>0</v>
      </c>
      <c r="AC4541" s="18">
        <f t="shared" si="1140"/>
        <v>0</v>
      </c>
      <c r="AD4541" s="19">
        <f t="shared" si="1143"/>
        <v>0</v>
      </c>
      <c r="AE4541" s="21">
        <f t="shared" si="1139"/>
        <v>0</v>
      </c>
      <c r="AF4541" s="20">
        <f t="shared" si="1144"/>
        <v>0</v>
      </c>
      <c r="AG4541" s="20">
        <f t="shared" si="1145"/>
        <v>0</v>
      </c>
      <c r="AH4541" s="20">
        <f t="shared" si="1146"/>
        <v>0</v>
      </c>
      <c r="AI4541" s="20"/>
      <c r="AJ4541" s="20"/>
      <c r="AK4541" s="20">
        <f t="shared" si="1141"/>
        <v>0</v>
      </c>
      <c r="AL4541" s="171"/>
    </row>
    <row r="4542" spans="2:38" ht="15.75" customHeight="1" x14ac:dyDescent="0.25">
      <c r="B4542" s="14">
        <f t="shared" si="1136"/>
        <v>167</v>
      </c>
      <c r="C4542" s="9" t="str">
        <f t="shared" si="1137"/>
        <v/>
      </c>
      <c r="D4542" s="3" t="str">
        <f t="shared" si="1138"/>
        <v/>
      </c>
      <c r="E4542" s="14" t="str">
        <f t="shared" ref="E4542:E4605" si="1147">CONCATENATE(A4542,D4542,B4542)</f>
        <v>167</v>
      </c>
      <c r="J4542" s="14" t="str">
        <f t="shared" si="1142"/>
        <v xml:space="preserve">0                                                                                                                                                                      </v>
      </c>
      <c r="S4542" s="8"/>
      <c r="W4542" s="76"/>
      <c r="X4542" s="16">
        <f t="shared" si="1135"/>
        <v>0</v>
      </c>
      <c r="AC4542" s="18">
        <f t="shared" si="1140"/>
        <v>0</v>
      </c>
      <c r="AD4542" s="19">
        <f t="shared" si="1143"/>
        <v>0</v>
      </c>
      <c r="AE4542" s="21">
        <f t="shared" si="1139"/>
        <v>0</v>
      </c>
      <c r="AF4542" s="20">
        <f t="shared" si="1144"/>
        <v>0</v>
      </c>
      <c r="AG4542" s="20">
        <f t="shared" si="1145"/>
        <v>0</v>
      </c>
      <c r="AH4542" s="20">
        <f t="shared" si="1146"/>
        <v>0</v>
      </c>
      <c r="AI4542" s="20"/>
      <c r="AJ4542" s="20"/>
      <c r="AK4542" s="20">
        <f t="shared" si="1141"/>
        <v>0</v>
      </c>
      <c r="AL4542" s="171"/>
    </row>
    <row r="4543" spans="2:38" ht="15.75" customHeight="1" x14ac:dyDescent="0.25">
      <c r="B4543" s="14">
        <f t="shared" si="1136"/>
        <v>168</v>
      </c>
      <c r="C4543" s="9" t="str">
        <f t="shared" si="1137"/>
        <v/>
      </c>
      <c r="D4543" s="3" t="str">
        <f t="shared" si="1138"/>
        <v/>
      </c>
      <c r="E4543" s="14" t="str">
        <f t="shared" si="1147"/>
        <v>168</v>
      </c>
      <c r="J4543" s="14" t="str">
        <f t="shared" si="1142"/>
        <v xml:space="preserve">0                                                                                                                                                                       </v>
      </c>
      <c r="S4543" s="8"/>
      <c r="W4543" s="76"/>
      <c r="X4543" s="16">
        <f t="shared" ref="X4543:X4606" si="1148">W4543*T4543</f>
        <v>0</v>
      </c>
      <c r="AC4543" s="18">
        <f t="shared" si="1140"/>
        <v>0</v>
      </c>
      <c r="AD4543" s="19">
        <f t="shared" si="1143"/>
        <v>0</v>
      </c>
      <c r="AE4543" s="21">
        <f t="shared" si="1139"/>
        <v>0</v>
      </c>
      <c r="AF4543" s="20">
        <f t="shared" si="1144"/>
        <v>0</v>
      </c>
      <c r="AG4543" s="20">
        <f t="shared" si="1145"/>
        <v>0</v>
      </c>
      <c r="AH4543" s="20">
        <f t="shared" si="1146"/>
        <v>0</v>
      </c>
      <c r="AI4543" s="20"/>
      <c r="AJ4543" s="20"/>
      <c r="AK4543" s="20">
        <f t="shared" si="1141"/>
        <v>0</v>
      </c>
      <c r="AL4543" s="171"/>
    </row>
    <row r="4544" spans="2:38" ht="15.75" customHeight="1" x14ac:dyDescent="0.25">
      <c r="B4544" s="14">
        <f t="shared" si="1136"/>
        <v>169</v>
      </c>
      <c r="C4544" s="9" t="str">
        <f t="shared" si="1137"/>
        <v/>
      </c>
      <c r="D4544" s="3" t="str">
        <f t="shared" si="1138"/>
        <v/>
      </c>
      <c r="E4544" s="14" t="str">
        <f t="shared" si="1147"/>
        <v>169</v>
      </c>
      <c r="J4544" s="14" t="str">
        <f t="shared" si="1142"/>
        <v xml:space="preserve">0                                                                                                                                                                        </v>
      </c>
      <c r="S4544" s="8"/>
      <c r="W4544" s="76"/>
      <c r="X4544" s="16">
        <f t="shared" si="1148"/>
        <v>0</v>
      </c>
      <c r="AC4544" s="18">
        <f t="shared" si="1140"/>
        <v>0</v>
      </c>
      <c r="AD4544" s="19">
        <f t="shared" si="1143"/>
        <v>0</v>
      </c>
      <c r="AE4544" s="21">
        <f t="shared" si="1139"/>
        <v>0</v>
      </c>
      <c r="AF4544" s="20">
        <f t="shared" si="1144"/>
        <v>0</v>
      </c>
      <c r="AG4544" s="20">
        <f t="shared" si="1145"/>
        <v>0</v>
      </c>
      <c r="AH4544" s="20">
        <f t="shared" si="1146"/>
        <v>0</v>
      </c>
      <c r="AI4544" s="20"/>
      <c r="AJ4544" s="20"/>
      <c r="AK4544" s="20">
        <f t="shared" si="1141"/>
        <v>0</v>
      </c>
      <c r="AL4544" s="171"/>
    </row>
    <row r="4545" spans="2:38" ht="15.75" customHeight="1" x14ac:dyDescent="0.25">
      <c r="B4545" s="14">
        <f t="shared" si="1136"/>
        <v>170</v>
      </c>
      <c r="C4545" s="9" t="str">
        <f t="shared" si="1137"/>
        <v/>
      </c>
      <c r="D4545" s="3" t="str">
        <f t="shared" si="1138"/>
        <v/>
      </c>
      <c r="E4545" s="14" t="str">
        <f t="shared" si="1147"/>
        <v>170</v>
      </c>
      <c r="J4545" s="14" t="str">
        <f t="shared" si="1142"/>
        <v xml:space="preserve">0                                                                                                                                                                         </v>
      </c>
      <c r="S4545" s="8"/>
      <c r="W4545" s="76"/>
      <c r="X4545" s="16">
        <f t="shared" si="1148"/>
        <v>0</v>
      </c>
      <c r="AC4545" s="18">
        <f t="shared" si="1140"/>
        <v>0</v>
      </c>
      <c r="AD4545" s="19">
        <f t="shared" si="1143"/>
        <v>0</v>
      </c>
      <c r="AE4545" s="21">
        <f t="shared" si="1139"/>
        <v>0</v>
      </c>
      <c r="AF4545" s="20">
        <f t="shared" si="1144"/>
        <v>0</v>
      </c>
      <c r="AG4545" s="20">
        <f t="shared" si="1145"/>
        <v>0</v>
      </c>
      <c r="AH4545" s="20">
        <f t="shared" si="1146"/>
        <v>0</v>
      </c>
      <c r="AI4545" s="20"/>
      <c r="AJ4545" s="20"/>
      <c r="AK4545" s="20">
        <f t="shared" si="1141"/>
        <v>0</v>
      </c>
      <c r="AL4545" s="171"/>
    </row>
    <row r="4546" spans="2:38" ht="15.75" customHeight="1" x14ac:dyDescent="0.25">
      <c r="B4546" s="14">
        <f t="shared" si="1136"/>
        <v>171</v>
      </c>
      <c r="C4546" s="9" t="str">
        <f t="shared" si="1137"/>
        <v/>
      </c>
      <c r="D4546" s="3" t="str">
        <f t="shared" si="1138"/>
        <v/>
      </c>
      <c r="E4546" s="14" t="str">
        <f t="shared" si="1147"/>
        <v>171</v>
      </c>
      <c r="J4546" s="14" t="str">
        <f t="shared" si="1142"/>
        <v xml:space="preserve">0                                                                                                                                                                          </v>
      </c>
      <c r="S4546" s="8"/>
      <c r="W4546" s="76"/>
      <c r="X4546" s="16">
        <f t="shared" si="1148"/>
        <v>0</v>
      </c>
      <c r="AC4546" s="18">
        <f t="shared" si="1140"/>
        <v>0</v>
      </c>
      <c r="AD4546" s="19">
        <f t="shared" si="1143"/>
        <v>0</v>
      </c>
      <c r="AE4546" s="21">
        <f t="shared" si="1139"/>
        <v>0</v>
      </c>
      <c r="AF4546" s="20">
        <f t="shared" si="1144"/>
        <v>0</v>
      </c>
      <c r="AG4546" s="20">
        <f t="shared" si="1145"/>
        <v>0</v>
      </c>
      <c r="AH4546" s="20">
        <f t="shared" si="1146"/>
        <v>0</v>
      </c>
      <c r="AI4546" s="20"/>
      <c r="AJ4546" s="20"/>
      <c r="AK4546" s="20">
        <f t="shared" si="1141"/>
        <v>0</v>
      </c>
      <c r="AL4546" s="171"/>
    </row>
    <row r="4547" spans="2:38" ht="15.75" customHeight="1" x14ac:dyDescent="0.25">
      <c r="B4547" s="14">
        <f t="shared" si="1136"/>
        <v>172</v>
      </c>
      <c r="C4547" s="9" t="str">
        <f t="shared" si="1137"/>
        <v/>
      </c>
      <c r="D4547" s="3" t="str">
        <f t="shared" si="1138"/>
        <v/>
      </c>
      <c r="E4547" s="14" t="str">
        <f t="shared" si="1147"/>
        <v>172</v>
      </c>
      <c r="J4547" s="14" t="str">
        <f t="shared" si="1142"/>
        <v xml:space="preserve">0                                                                                                                                                                           </v>
      </c>
      <c r="S4547" s="8"/>
      <c r="W4547" s="76"/>
      <c r="X4547" s="16">
        <f t="shared" si="1148"/>
        <v>0</v>
      </c>
      <c r="AC4547" s="18">
        <f t="shared" si="1140"/>
        <v>0</v>
      </c>
      <c r="AD4547" s="19">
        <f t="shared" si="1143"/>
        <v>0</v>
      </c>
      <c r="AE4547" s="21">
        <f t="shared" si="1139"/>
        <v>0</v>
      </c>
      <c r="AF4547" s="20">
        <f t="shared" si="1144"/>
        <v>0</v>
      </c>
      <c r="AG4547" s="20">
        <f t="shared" si="1145"/>
        <v>0</v>
      </c>
      <c r="AH4547" s="20">
        <f t="shared" si="1146"/>
        <v>0</v>
      </c>
      <c r="AI4547" s="20"/>
      <c r="AJ4547" s="20"/>
      <c r="AK4547" s="20">
        <f t="shared" si="1141"/>
        <v>0</v>
      </c>
      <c r="AL4547" s="171"/>
    </row>
    <row r="4548" spans="2:38" ht="15.75" customHeight="1" x14ac:dyDescent="0.25">
      <c r="B4548" s="14">
        <f t="shared" ref="B4548:B4611" si="1149">IF(A4548=A4547,B4547+1,1)</f>
        <v>173</v>
      </c>
      <c r="C4548" s="9" t="str">
        <f t="shared" si="1137"/>
        <v/>
      </c>
      <c r="D4548" s="3" t="str">
        <f t="shared" si="1138"/>
        <v/>
      </c>
      <c r="E4548" s="14" t="str">
        <f t="shared" si="1147"/>
        <v>173</v>
      </c>
      <c r="J4548" s="14" t="str">
        <f t="shared" si="1142"/>
        <v xml:space="preserve">0                                                                                                                                                                            </v>
      </c>
      <c r="S4548" s="8"/>
      <c r="W4548" s="76"/>
      <c r="X4548" s="16">
        <f t="shared" si="1148"/>
        <v>0</v>
      </c>
      <c r="AC4548" s="18">
        <f t="shared" si="1140"/>
        <v>0</v>
      </c>
      <c r="AD4548" s="19">
        <f t="shared" si="1143"/>
        <v>0</v>
      </c>
      <c r="AE4548" s="21">
        <f t="shared" si="1139"/>
        <v>0</v>
      </c>
      <c r="AF4548" s="20">
        <f t="shared" si="1144"/>
        <v>0</v>
      </c>
      <c r="AG4548" s="20">
        <f t="shared" si="1145"/>
        <v>0</v>
      </c>
      <c r="AH4548" s="20">
        <f t="shared" si="1146"/>
        <v>0</v>
      </c>
      <c r="AI4548" s="20"/>
      <c r="AJ4548" s="20"/>
      <c r="AK4548" s="20">
        <f t="shared" si="1141"/>
        <v>0</v>
      </c>
      <c r="AL4548" s="171"/>
    </row>
    <row r="4549" spans="2:38" ht="15.75" customHeight="1" x14ac:dyDescent="0.25">
      <c r="B4549" s="14">
        <f t="shared" si="1149"/>
        <v>174</v>
      </c>
      <c r="C4549" s="9" t="str">
        <f t="shared" ref="C4549:C4612" si="1150">IF(A4549=A4548,C4548,"")</f>
        <v/>
      </c>
      <c r="D4549" s="3" t="str">
        <f t="shared" ref="D4549:D4612" si="1151">IF(A4549=A4548,D4548,"")</f>
        <v/>
      </c>
      <c r="E4549" s="14" t="str">
        <f t="shared" si="1147"/>
        <v>174</v>
      </c>
      <c r="J4549" s="14" t="str">
        <f t="shared" si="1142"/>
        <v xml:space="preserve">0                                                                                                                                                                             </v>
      </c>
      <c r="S4549" s="8"/>
      <c r="W4549" s="76"/>
      <c r="X4549" s="16">
        <f t="shared" si="1148"/>
        <v>0</v>
      </c>
      <c r="AC4549" s="18">
        <f t="shared" si="1140"/>
        <v>0</v>
      </c>
      <c r="AD4549" s="19">
        <f t="shared" si="1143"/>
        <v>0</v>
      </c>
      <c r="AE4549" s="21">
        <f t="shared" si="1139"/>
        <v>0</v>
      </c>
      <c r="AF4549" s="20">
        <f t="shared" si="1144"/>
        <v>0</v>
      </c>
      <c r="AG4549" s="20">
        <f t="shared" si="1145"/>
        <v>0</v>
      </c>
      <c r="AH4549" s="20">
        <f t="shared" si="1146"/>
        <v>0</v>
      </c>
      <c r="AI4549" s="20"/>
      <c r="AJ4549" s="20"/>
      <c r="AK4549" s="20">
        <f t="shared" si="1141"/>
        <v>0</v>
      </c>
      <c r="AL4549" s="171"/>
    </row>
    <row r="4550" spans="2:38" ht="15.75" customHeight="1" x14ac:dyDescent="0.25">
      <c r="B4550" s="14">
        <f t="shared" si="1149"/>
        <v>175</v>
      </c>
      <c r="C4550" s="9" t="str">
        <f t="shared" si="1150"/>
        <v/>
      </c>
      <c r="D4550" s="3" t="str">
        <f t="shared" si="1151"/>
        <v/>
      </c>
      <c r="E4550" s="14" t="str">
        <f t="shared" si="1147"/>
        <v>175</v>
      </c>
      <c r="J4550" s="14" t="str">
        <f t="shared" si="1142"/>
        <v xml:space="preserve">0                                                                                                                                                                              </v>
      </c>
      <c r="S4550" s="8"/>
      <c r="W4550" s="76"/>
      <c r="X4550" s="16">
        <f t="shared" si="1148"/>
        <v>0</v>
      </c>
      <c r="AC4550" s="18">
        <f t="shared" si="1140"/>
        <v>0</v>
      </c>
      <c r="AD4550" s="19">
        <f t="shared" si="1143"/>
        <v>0</v>
      </c>
      <c r="AE4550" s="21">
        <f t="shared" si="1139"/>
        <v>0</v>
      </c>
      <c r="AF4550" s="20">
        <f t="shared" si="1144"/>
        <v>0</v>
      </c>
      <c r="AG4550" s="20">
        <f t="shared" si="1145"/>
        <v>0</v>
      </c>
      <c r="AH4550" s="20">
        <f t="shared" si="1146"/>
        <v>0</v>
      </c>
      <c r="AI4550" s="20"/>
      <c r="AJ4550" s="20"/>
      <c r="AK4550" s="20">
        <f t="shared" si="1141"/>
        <v>0</v>
      </c>
      <c r="AL4550" s="171"/>
    </row>
    <row r="4551" spans="2:38" ht="15.75" customHeight="1" x14ac:dyDescent="0.25">
      <c r="B4551" s="14">
        <f t="shared" si="1149"/>
        <v>176</v>
      </c>
      <c r="C4551" s="9" t="str">
        <f t="shared" si="1150"/>
        <v/>
      </c>
      <c r="D4551" s="3" t="str">
        <f t="shared" si="1151"/>
        <v/>
      </c>
      <c r="E4551" s="14" t="str">
        <f t="shared" si="1147"/>
        <v>176</v>
      </c>
      <c r="J4551" s="14" t="str">
        <f t="shared" si="1142"/>
        <v xml:space="preserve">0                                                                                                                                                                               </v>
      </c>
      <c r="S4551" s="8"/>
      <c r="W4551" s="76"/>
      <c r="X4551" s="16">
        <f t="shared" si="1148"/>
        <v>0</v>
      </c>
      <c r="AC4551" s="18">
        <f t="shared" si="1140"/>
        <v>0</v>
      </c>
      <c r="AD4551" s="19">
        <f t="shared" si="1143"/>
        <v>0</v>
      </c>
      <c r="AE4551" s="21">
        <f t="shared" si="1139"/>
        <v>0</v>
      </c>
      <c r="AF4551" s="20">
        <f t="shared" si="1144"/>
        <v>0</v>
      </c>
      <c r="AG4551" s="20">
        <f t="shared" si="1145"/>
        <v>0</v>
      </c>
      <c r="AH4551" s="20">
        <f t="shared" si="1146"/>
        <v>0</v>
      </c>
      <c r="AI4551" s="20"/>
      <c r="AJ4551" s="20"/>
      <c r="AK4551" s="20">
        <f t="shared" si="1141"/>
        <v>0</v>
      </c>
      <c r="AL4551" s="171"/>
    </row>
    <row r="4552" spans="2:38" ht="15.75" customHeight="1" x14ac:dyDescent="0.25">
      <c r="B4552" s="14">
        <f t="shared" si="1149"/>
        <v>177</v>
      </c>
      <c r="C4552" s="9" t="str">
        <f t="shared" si="1150"/>
        <v/>
      </c>
      <c r="D4552" s="3" t="str">
        <f t="shared" si="1151"/>
        <v/>
      </c>
      <c r="E4552" s="14" t="str">
        <f t="shared" si="1147"/>
        <v>177</v>
      </c>
      <c r="J4552" s="14" t="str">
        <f t="shared" si="1142"/>
        <v xml:space="preserve">0                                                                                                                                                                                </v>
      </c>
      <c r="S4552" s="8"/>
      <c r="W4552" s="76"/>
      <c r="X4552" s="16">
        <f t="shared" si="1148"/>
        <v>0</v>
      </c>
      <c r="AC4552" s="18">
        <f t="shared" si="1140"/>
        <v>0</v>
      </c>
      <c r="AD4552" s="19">
        <f t="shared" si="1143"/>
        <v>0</v>
      </c>
      <c r="AE4552" s="21">
        <f t="shared" si="1139"/>
        <v>0</v>
      </c>
      <c r="AF4552" s="20">
        <f t="shared" si="1144"/>
        <v>0</v>
      </c>
      <c r="AG4552" s="20">
        <f t="shared" si="1145"/>
        <v>0</v>
      </c>
      <c r="AH4552" s="20">
        <f t="shared" si="1146"/>
        <v>0</v>
      </c>
      <c r="AI4552" s="20"/>
      <c r="AJ4552" s="20"/>
      <c r="AK4552" s="20">
        <f t="shared" si="1141"/>
        <v>0</v>
      </c>
      <c r="AL4552" s="171"/>
    </row>
    <row r="4553" spans="2:38" ht="15.75" customHeight="1" x14ac:dyDescent="0.25">
      <c r="B4553" s="14">
        <f t="shared" si="1149"/>
        <v>178</v>
      </c>
      <c r="C4553" s="9" t="str">
        <f t="shared" si="1150"/>
        <v/>
      </c>
      <c r="D4553" s="3" t="str">
        <f t="shared" si="1151"/>
        <v/>
      </c>
      <c r="E4553" s="14" t="str">
        <f t="shared" si="1147"/>
        <v>178</v>
      </c>
      <c r="J4553" s="14" t="str">
        <f t="shared" si="1142"/>
        <v xml:space="preserve">0                                                                                                                                                                                 </v>
      </c>
      <c r="S4553" s="8"/>
      <c r="W4553" s="76"/>
      <c r="X4553" s="16">
        <f t="shared" si="1148"/>
        <v>0</v>
      </c>
      <c r="AC4553" s="18">
        <f t="shared" si="1140"/>
        <v>0</v>
      </c>
      <c r="AD4553" s="19">
        <f t="shared" si="1143"/>
        <v>0</v>
      </c>
      <c r="AE4553" s="21">
        <f t="shared" si="1139"/>
        <v>0</v>
      </c>
      <c r="AF4553" s="20">
        <f t="shared" si="1144"/>
        <v>0</v>
      </c>
      <c r="AG4553" s="20">
        <f t="shared" si="1145"/>
        <v>0</v>
      </c>
      <c r="AH4553" s="20">
        <f t="shared" si="1146"/>
        <v>0</v>
      </c>
      <c r="AI4553" s="20"/>
      <c r="AJ4553" s="20"/>
      <c r="AK4553" s="20">
        <f t="shared" si="1141"/>
        <v>0</v>
      </c>
      <c r="AL4553" s="171"/>
    </row>
    <row r="4554" spans="2:38" ht="15.75" customHeight="1" x14ac:dyDescent="0.25">
      <c r="B4554" s="14">
        <f t="shared" si="1149"/>
        <v>179</v>
      </c>
      <c r="C4554" s="9" t="str">
        <f t="shared" si="1150"/>
        <v/>
      </c>
      <c r="D4554" s="3" t="str">
        <f t="shared" si="1151"/>
        <v/>
      </c>
      <c r="E4554" s="14" t="str">
        <f t="shared" si="1147"/>
        <v>179</v>
      </c>
      <c r="J4554" s="14" t="str">
        <f t="shared" si="1142"/>
        <v xml:space="preserve">0                                                                                                                                                                                  </v>
      </c>
      <c r="S4554" s="8"/>
      <c r="W4554" s="76"/>
      <c r="X4554" s="16">
        <f t="shared" si="1148"/>
        <v>0</v>
      </c>
      <c r="AC4554" s="18">
        <f t="shared" si="1140"/>
        <v>0</v>
      </c>
      <c r="AD4554" s="19">
        <f t="shared" si="1143"/>
        <v>0</v>
      </c>
      <c r="AE4554" s="21">
        <f t="shared" si="1139"/>
        <v>0</v>
      </c>
      <c r="AF4554" s="20">
        <f t="shared" si="1144"/>
        <v>0</v>
      </c>
      <c r="AG4554" s="20">
        <f t="shared" si="1145"/>
        <v>0</v>
      </c>
      <c r="AH4554" s="20">
        <f t="shared" si="1146"/>
        <v>0</v>
      </c>
      <c r="AI4554" s="20"/>
      <c r="AJ4554" s="20"/>
      <c r="AK4554" s="20">
        <f t="shared" si="1141"/>
        <v>0</v>
      </c>
      <c r="AL4554" s="171"/>
    </row>
    <row r="4555" spans="2:38" ht="15.75" customHeight="1" x14ac:dyDescent="0.25">
      <c r="B4555" s="14">
        <f t="shared" si="1149"/>
        <v>180</v>
      </c>
      <c r="C4555" s="9" t="str">
        <f t="shared" si="1150"/>
        <v/>
      </c>
      <c r="D4555" s="3" t="str">
        <f t="shared" si="1151"/>
        <v/>
      </c>
      <c r="E4555" s="14" t="str">
        <f t="shared" si="1147"/>
        <v>180</v>
      </c>
      <c r="J4555" s="14" t="str">
        <f t="shared" si="1142"/>
        <v xml:space="preserve">0                                                                                                                                                                                   </v>
      </c>
      <c r="S4555" s="8"/>
      <c r="W4555" s="76"/>
      <c r="X4555" s="16">
        <f t="shared" si="1148"/>
        <v>0</v>
      </c>
      <c r="AC4555" s="18">
        <f t="shared" si="1140"/>
        <v>0</v>
      </c>
      <c r="AD4555" s="19">
        <f t="shared" si="1143"/>
        <v>0</v>
      </c>
      <c r="AE4555" s="21">
        <f t="shared" si="1139"/>
        <v>0</v>
      </c>
      <c r="AF4555" s="20">
        <f t="shared" si="1144"/>
        <v>0</v>
      </c>
      <c r="AG4555" s="20">
        <f t="shared" si="1145"/>
        <v>0</v>
      </c>
      <c r="AH4555" s="20">
        <f t="shared" si="1146"/>
        <v>0</v>
      </c>
      <c r="AI4555" s="20"/>
      <c r="AJ4555" s="20"/>
      <c r="AK4555" s="20">
        <f t="shared" si="1141"/>
        <v>0</v>
      </c>
      <c r="AL4555" s="171"/>
    </row>
    <row r="4556" spans="2:38" ht="15.75" customHeight="1" x14ac:dyDescent="0.25">
      <c r="B4556" s="14">
        <f t="shared" si="1149"/>
        <v>181</v>
      </c>
      <c r="C4556" s="9" t="str">
        <f t="shared" si="1150"/>
        <v/>
      </c>
      <c r="D4556" s="3" t="str">
        <f t="shared" si="1151"/>
        <v/>
      </c>
      <c r="E4556" s="14" t="str">
        <f t="shared" si="1147"/>
        <v>181</v>
      </c>
      <c r="J4556" s="14" t="str">
        <f t="shared" si="1142"/>
        <v xml:space="preserve">0                                                                                                                                                                                    </v>
      </c>
      <c r="S4556" s="8"/>
      <c r="W4556" s="76"/>
      <c r="X4556" s="16">
        <f t="shared" si="1148"/>
        <v>0</v>
      </c>
      <c r="AC4556" s="18">
        <f t="shared" si="1140"/>
        <v>0</v>
      </c>
      <c r="AD4556" s="19">
        <f t="shared" si="1143"/>
        <v>0</v>
      </c>
      <c r="AE4556" s="21">
        <f t="shared" si="1139"/>
        <v>0</v>
      </c>
      <c r="AF4556" s="20">
        <f t="shared" si="1144"/>
        <v>0</v>
      </c>
      <c r="AG4556" s="20">
        <f t="shared" si="1145"/>
        <v>0</v>
      </c>
      <c r="AH4556" s="20">
        <f t="shared" si="1146"/>
        <v>0</v>
      </c>
      <c r="AI4556" s="20"/>
      <c r="AJ4556" s="20"/>
      <c r="AK4556" s="20">
        <f t="shared" si="1141"/>
        <v>0</v>
      </c>
      <c r="AL4556" s="171"/>
    </row>
    <row r="4557" spans="2:38" ht="15.75" customHeight="1" x14ac:dyDescent="0.25">
      <c r="B4557" s="14">
        <f t="shared" si="1149"/>
        <v>182</v>
      </c>
      <c r="C4557" s="9" t="str">
        <f t="shared" si="1150"/>
        <v/>
      </c>
      <c r="D4557" s="3" t="str">
        <f t="shared" si="1151"/>
        <v/>
      </c>
      <c r="E4557" s="14" t="str">
        <f t="shared" si="1147"/>
        <v>182</v>
      </c>
      <c r="J4557" s="14" t="str">
        <f t="shared" si="1142"/>
        <v xml:space="preserve">0                                                                                                                                                                                     </v>
      </c>
      <c r="S4557" s="8"/>
      <c r="W4557" s="76"/>
      <c r="X4557" s="16">
        <f t="shared" si="1148"/>
        <v>0</v>
      </c>
      <c r="AC4557" s="18">
        <f t="shared" si="1140"/>
        <v>0</v>
      </c>
      <c r="AD4557" s="19">
        <f t="shared" si="1143"/>
        <v>0</v>
      </c>
      <c r="AE4557" s="21">
        <f t="shared" si="1139"/>
        <v>0</v>
      </c>
      <c r="AF4557" s="20">
        <f t="shared" si="1144"/>
        <v>0</v>
      </c>
      <c r="AG4557" s="20">
        <f t="shared" si="1145"/>
        <v>0</v>
      </c>
      <c r="AH4557" s="20">
        <f t="shared" si="1146"/>
        <v>0</v>
      </c>
      <c r="AI4557" s="20"/>
      <c r="AJ4557" s="20"/>
      <c r="AK4557" s="20">
        <f t="shared" si="1141"/>
        <v>0</v>
      </c>
      <c r="AL4557" s="171"/>
    </row>
    <row r="4558" spans="2:38" ht="15.75" customHeight="1" x14ac:dyDescent="0.25">
      <c r="B4558" s="14">
        <f t="shared" si="1149"/>
        <v>183</v>
      </c>
      <c r="C4558" s="9" t="str">
        <f t="shared" si="1150"/>
        <v/>
      </c>
      <c r="D4558" s="3" t="str">
        <f t="shared" si="1151"/>
        <v/>
      </c>
      <c r="E4558" s="14" t="str">
        <f t="shared" si="1147"/>
        <v>183</v>
      </c>
      <c r="J4558" s="14" t="str">
        <f t="shared" si="1142"/>
        <v xml:space="preserve">0                                                                                                                                                                                      </v>
      </c>
      <c r="S4558" s="8"/>
      <c r="W4558" s="76"/>
      <c r="X4558" s="16">
        <f t="shared" si="1148"/>
        <v>0</v>
      </c>
      <c r="AC4558" s="18">
        <f t="shared" si="1140"/>
        <v>0</v>
      </c>
      <c r="AD4558" s="19">
        <f t="shared" si="1143"/>
        <v>0</v>
      </c>
      <c r="AE4558" s="21">
        <f t="shared" si="1139"/>
        <v>0</v>
      </c>
      <c r="AF4558" s="20">
        <f t="shared" si="1144"/>
        <v>0</v>
      </c>
      <c r="AG4558" s="20">
        <f t="shared" si="1145"/>
        <v>0</v>
      </c>
      <c r="AH4558" s="20">
        <f t="shared" si="1146"/>
        <v>0</v>
      </c>
      <c r="AI4558" s="20"/>
      <c r="AJ4558" s="20"/>
      <c r="AK4558" s="20">
        <f t="shared" si="1141"/>
        <v>0</v>
      </c>
      <c r="AL4558" s="171"/>
    </row>
    <row r="4559" spans="2:38" ht="15.75" customHeight="1" x14ac:dyDescent="0.25">
      <c r="B4559" s="14">
        <f t="shared" si="1149"/>
        <v>184</v>
      </c>
      <c r="C4559" s="9" t="str">
        <f t="shared" si="1150"/>
        <v/>
      </c>
      <c r="D4559" s="3" t="str">
        <f t="shared" si="1151"/>
        <v/>
      </c>
      <c r="E4559" s="14" t="str">
        <f t="shared" si="1147"/>
        <v>184</v>
      </c>
      <c r="J4559" s="14" t="str">
        <f t="shared" si="1142"/>
        <v xml:space="preserve">0                                                                                                                                                                                       </v>
      </c>
      <c r="S4559" s="8"/>
      <c r="W4559" s="76"/>
      <c r="X4559" s="16">
        <f t="shared" si="1148"/>
        <v>0</v>
      </c>
      <c r="AC4559" s="18">
        <f t="shared" si="1140"/>
        <v>0</v>
      </c>
      <c r="AD4559" s="19">
        <f t="shared" si="1143"/>
        <v>0</v>
      </c>
      <c r="AE4559" s="21">
        <f t="shared" si="1139"/>
        <v>0</v>
      </c>
      <c r="AF4559" s="20">
        <f t="shared" si="1144"/>
        <v>0</v>
      </c>
      <c r="AG4559" s="20">
        <f t="shared" si="1145"/>
        <v>0</v>
      </c>
      <c r="AH4559" s="20">
        <f t="shared" si="1146"/>
        <v>0</v>
      </c>
      <c r="AI4559" s="20"/>
      <c r="AJ4559" s="20"/>
      <c r="AK4559" s="20">
        <f t="shared" si="1141"/>
        <v>0</v>
      </c>
      <c r="AL4559" s="171"/>
    </row>
    <row r="4560" spans="2:38" ht="15.75" customHeight="1" x14ac:dyDescent="0.25">
      <c r="B4560" s="14">
        <f t="shared" si="1149"/>
        <v>185</v>
      </c>
      <c r="C4560" s="9" t="str">
        <f t="shared" si="1150"/>
        <v/>
      </c>
      <c r="D4560" s="3" t="str">
        <f t="shared" si="1151"/>
        <v/>
      </c>
      <c r="E4560" s="14" t="str">
        <f t="shared" si="1147"/>
        <v>185</v>
      </c>
      <c r="J4560" s="14" t="str">
        <f t="shared" si="1142"/>
        <v xml:space="preserve">0                                                                                                                                                                                        </v>
      </c>
      <c r="S4560" s="8"/>
      <c r="W4560" s="76"/>
      <c r="X4560" s="16">
        <f t="shared" si="1148"/>
        <v>0</v>
      </c>
      <c r="AC4560" s="18">
        <f t="shared" si="1140"/>
        <v>0</v>
      </c>
      <c r="AD4560" s="19">
        <f t="shared" si="1143"/>
        <v>0</v>
      </c>
      <c r="AE4560" s="21">
        <f t="shared" si="1139"/>
        <v>0</v>
      </c>
      <c r="AF4560" s="20">
        <f t="shared" si="1144"/>
        <v>0</v>
      </c>
      <c r="AG4560" s="20">
        <f t="shared" si="1145"/>
        <v>0</v>
      </c>
      <c r="AH4560" s="20">
        <f t="shared" si="1146"/>
        <v>0</v>
      </c>
      <c r="AI4560" s="20"/>
      <c r="AJ4560" s="20"/>
      <c r="AK4560" s="20">
        <f t="shared" si="1141"/>
        <v>0</v>
      </c>
      <c r="AL4560" s="171"/>
    </row>
    <row r="4561" spans="2:38" ht="15.75" customHeight="1" x14ac:dyDescent="0.25">
      <c r="B4561" s="14">
        <f t="shared" si="1149"/>
        <v>186</v>
      </c>
      <c r="C4561" s="9" t="str">
        <f t="shared" si="1150"/>
        <v/>
      </c>
      <c r="D4561" s="3" t="str">
        <f t="shared" si="1151"/>
        <v/>
      </c>
      <c r="E4561" s="14" t="str">
        <f t="shared" si="1147"/>
        <v>186</v>
      </c>
      <c r="J4561" s="14" t="str">
        <f t="shared" si="1142"/>
        <v xml:space="preserve">0                                                                                                                                                                                         </v>
      </c>
      <c r="S4561" s="8"/>
      <c r="W4561" s="76"/>
      <c r="X4561" s="16">
        <f t="shared" si="1148"/>
        <v>0</v>
      </c>
      <c r="AC4561" s="18">
        <f t="shared" si="1140"/>
        <v>0</v>
      </c>
      <c r="AD4561" s="19">
        <f t="shared" si="1143"/>
        <v>0</v>
      </c>
      <c r="AE4561" s="21">
        <f t="shared" si="1139"/>
        <v>0</v>
      </c>
      <c r="AF4561" s="20">
        <f t="shared" si="1144"/>
        <v>0</v>
      </c>
      <c r="AG4561" s="20">
        <f t="shared" si="1145"/>
        <v>0</v>
      </c>
      <c r="AH4561" s="20">
        <f t="shared" si="1146"/>
        <v>0</v>
      </c>
      <c r="AI4561" s="20"/>
      <c r="AJ4561" s="20"/>
      <c r="AK4561" s="20">
        <f t="shared" si="1141"/>
        <v>0</v>
      </c>
      <c r="AL4561" s="171"/>
    </row>
    <row r="4562" spans="2:38" ht="15.75" customHeight="1" x14ac:dyDescent="0.25">
      <c r="B4562" s="14">
        <f t="shared" si="1149"/>
        <v>187</v>
      </c>
      <c r="C4562" s="9" t="str">
        <f t="shared" si="1150"/>
        <v/>
      </c>
      <c r="D4562" s="3" t="str">
        <f t="shared" si="1151"/>
        <v/>
      </c>
      <c r="E4562" s="14" t="str">
        <f t="shared" si="1147"/>
        <v>187</v>
      </c>
      <c r="J4562" s="14" t="str">
        <f t="shared" si="1142"/>
        <v xml:space="preserve">0                                                                                                                                                                                          </v>
      </c>
      <c r="S4562" s="8"/>
      <c r="W4562" s="76"/>
      <c r="X4562" s="16">
        <f t="shared" si="1148"/>
        <v>0</v>
      </c>
      <c r="AC4562" s="18">
        <f t="shared" si="1140"/>
        <v>0</v>
      </c>
      <c r="AD4562" s="19">
        <f t="shared" si="1143"/>
        <v>0</v>
      </c>
      <c r="AE4562" s="21">
        <f t="shared" si="1139"/>
        <v>0</v>
      </c>
      <c r="AF4562" s="20">
        <f t="shared" si="1144"/>
        <v>0</v>
      </c>
      <c r="AG4562" s="20">
        <f t="shared" si="1145"/>
        <v>0</v>
      </c>
      <c r="AH4562" s="20">
        <f t="shared" si="1146"/>
        <v>0</v>
      </c>
      <c r="AI4562" s="20"/>
      <c r="AJ4562" s="20"/>
      <c r="AK4562" s="20">
        <f t="shared" si="1141"/>
        <v>0</v>
      </c>
      <c r="AL4562" s="171"/>
    </row>
    <row r="4563" spans="2:38" ht="15.75" customHeight="1" x14ac:dyDescent="0.25">
      <c r="B4563" s="14">
        <f t="shared" si="1149"/>
        <v>188</v>
      </c>
      <c r="C4563" s="9" t="str">
        <f t="shared" si="1150"/>
        <v/>
      </c>
      <c r="D4563" s="3" t="str">
        <f t="shared" si="1151"/>
        <v/>
      </c>
      <c r="E4563" s="14" t="str">
        <f t="shared" si="1147"/>
        <v>188</v>
      </c>
      <c r="J4563" s="14" t="str">
        <f t="shared" si="1142"/>
        <v xml:space="preserve">0                                                                                                                                                                                           </v>
      </c>
      <c r="S4563" s="8"/>
      <c r="W4563" s="76"/>
      <c r="X4563" s="16">
        <f t="shared" si="1148"/>
        <v>0</v>
      </c>
      <c r="AC4563" s="18">
        <f t="shared" si="1140"/>
        <v>0</v>
      </c>
      <c r="AD4563" s="19">
        <f t="shared" si="1143"/>
        <v>0</v>
      </c>
      <c r="AE4563" s="21">
        <f t="shared" si="1139"/>
        <v>0</v>
      </c>
      <c r="AF4563" s="20">
        <f t="shared" si="1144"/>
        <v>0</v>
      </c>
      <c r="AG4563" s="20">
        <f t="shared" si="1145"/>
        <v>0</v>
      </c>
      <c r="AH4563" s="20">
        <f t="shared" si="1146"/>
        <v>0</v>
      </c>
      <c r="AI4563" s="20"/>
      <c r="AJ4563" s="20"/>
      <c r="AK4563" s="20">
        <f t="shared" si="1141"/>
        <v>0</v>
      </c>
      <c r="AL4563" s="171"/>
    </row>
    <row r="4564" spans="2:38" ht="15.75" customHeight="1" x14ac:dyDescent="0.25">
      <c r="B4564" s="14">
        <f t="shared" si="1149"/>
        <v>189</v>
      </c>
      <c r="C4564" s="9" t="str">
        <f t="shared" si="1150"/>
        <v/>
      </c>
      <c r="D4564" s="3" t="str">
        <f t="shared" si="1151"/>
        <v/>
      </c>
      <c r="E4564" s="14" t="str">
        <f t="shared" si="1147"/>
        <v>189</v>
      </c>
      <c r="J4564" s="14" t="str">
        <f t="shared" si="1142"/>
        <v xml:space="preserve">0                                                                                                                                                                                            </v>
      </c>
      <c r="S4564" s="8"/>
      <c r="W4564" s="76"/>
      <c r="X4564" s="16">
        <f t="shared" si="1148"/>
        <v>0</v>
      </c>
      <c r="AC4564" s="18">
        <f t="shared" si="1140"/>
        <v>0</v>
      </c>
      <c r="AD4564" s="19">
        <f t="shared" si="1143"/>
        <v>0</v>
      </c>
      <c r="AE4564" s="21">
        <f t="shared" si="1139"/>
        <v>0</v>
      </c>
      <c r="AF4564" s="20">
        <f t="shared" si="1144"/>
        <v>0</v>
      </c>
      <c r="AG4564" s="20">
        <f t="shared" si="1145"/>
        <v>0</v>
      </c>
      <c r="AH4564" s="20">
        <f t="shared" si="1146"/>
        <v>0</v>
      </c>
      <c r="AI4564" s="20"/>
      <c r="AJ4564" s="20"/>
      <c r="AK4564" s="20">
        <f t="shared" si="1141"/>
        <v>0</v>
      </c>
      <c r="AL4564" s="171"/>
    </row>
    <row r="4565" spans="2:38" ht="15.75" customHeight="1" x14ac:dyDescent="0.25">
      <c r="B4565" s="14">
        <f t="shared" si="1149"/>
        <v>190</v>
      </c>
      <c r="C4565" s="9" t="str">
        <f t="shared" si="1150"/>
        <v/>
      </c>
      <c r="D4565" s="3" t="str">
        <f t="shared" si="1151"/>
        <v/>
      </c>
      <c r="E4565" s="14" t="str">
        <f t="shared" si="1147"/>
        <v>190</v>
      </c>
      <c r="J4565" s="14" t="str">
        <f t="shared" si="1142"/>
        <v xml:space="preserve">0                                                                                                                                                                                             </v>
      </c>
      <c r="S4565" s="8"/>
      <c r="W4565" s="76"/>
      <c r="X4565" s="16">
        <f t="shared" si="1148"/>
        <v>0</v>
      </c>
      <c r="AC4565" s="18">
        <f t="shared" si="1140"/>
        <v>0</v>
      </c>
      <c r="AD4565" s="19">
        <f t="shared" si="1143"/>
        <v>0</v>
      </c>
      <c r="AE4565" s="21">
        <f t="shared" si="1139"/>
        <v>0</v>
      </c>
      <c r="AF4565" s="20">
        <f t="shared" si="1144"/>
        <v>0</v>
      </c>
      <c r="AG4565" s="20">
        <f t="shared" si="1145"/>
        <v>0</v>
      </c>
      <c r="AH4565" s="20">
        <f t="shared" si="1146"/>
        <v>0</v>
      </c>
      <c r="AI4565" s="20"/>
      <c r="AJ4565" s="20"/>
      <c r="AK4565" s="20">
        <f t="shared" si="1141"/>
        <v>0</v>
      </c>
      <c r="AL4565" s="171"/>
    </row>
    <row r="4566" spans="2:38" ht="15.75" customHeight="1" x14ac:dyDescent="0.25">
      <c r="B4566" s="14">
        <f t="shared" si="1149"/>
        <v>191</v>
      </c>
      <c r="C4566" s="9" t="str">
        <f t="shared" si="1150"/>
        <v/>
      </c>
      <c r="D4566" s="3" t="str">
        <f t="shared" si="1151"/>
        <v/>
      </c>
      <c r="E4566" s="14" t="str">
        <f t="shared" si="1147"/>
        <v>191</v>
      </c>
      <c r="J4566" s="14" t="str">
        <f t="shared" si="1142"/>
        <v xml:space="preserve">0                                                                                                                                                                                              </v>
      </c>
      <c r="S4566" s="8"/>
      <c r="W4566" s="76"/>
      <c r="X4566" s="16">
        <f t="shared" si="1148"/>
        <v>0</v>
      </c>
      <c r="AC4566" s="18">
        <f t="shared" si="1140"/>
        <v>0</v>
      </c>
      <c r="AD4566" s="19">
        <f t="shared" si="1143"/>
        <v>0</v>
      </c>
      <c r="AE4566" s="21">
        <f t="shared" si="1139"/>
        <v>0</v>
      </c>
      <c r="AF4566" s="20">
        <f t="shared" si="1144"/>
        <v>0</v>
      </c>
      <c r="AG4566" s="20">
        <f t="shared" si="1145"/>
        <v>0</v>
      </c>
      <c r="AH4566" s="20">
        <f t="shared" si="1146"/>
        <v>0</v>
      </c>
      <c r="AI4566" s="20"/>
      <c r="AJ4566" s="20"/>
      <c r="AK4566" s="20">
        <f t="shared" si="1141"/>
        <v>0</v>
      </c>
      <c r="AL4566" s="171"/>
    </row>
    <row r="4567" spans="2:38" ht="15.75" customHeight="1" x14ac:dyDescent="0.25">
      <c r="B4567" s="14">
        <f t="shared" si="1149"/>
        <v>192</v>
      </c>
      <c r="C4567" s="9" t="str">
        <f t="shared" si="1150"/>
        <v/>
      </c>
      <c r="D4567" s="3" t="str">
        <f t="shared" si="1151"/>
        <v/>
      </c>
      <c r="E4567" s="14" t="str">
        <f t="shared" si="1147"/>
        <v>192</v>
      </c>
      <c r="J4567" s="14" t="str">
        <f t="shared" si="1142"/>
        <v xml:space="preserve">0                                                                                                                                                                                               </v>
      </c>
      <c r="S4567" s="8"/>
      <c r="W4567" s="76"/>
      <c r="X4567" s="16">
        <f t="shared" si="1148"/>
        <v>0</v>
      </c>
      <c r="AC4567" s="18">
        <f t="shared" si="1140"/>
        <v>0</v>
      </c>
      <c r="AD4567" s="19">
        <f t="shared" si="1143"/>
        <v>0</v>
      </c>
      <c r="AE4567" s="21">
        <f t="shared" si="1139"/>
        <v>0</v>
      </c>
      <c r="AF4567" s="20">
        <f t="shared" si="1144"/>
        <v>0</v>
      </c>
      <c r="AG4567" s="20">
        <f t="shared" si="1145"/>
        <v>0</v>
      </c>
      <c r="AH4567" s="20">
        <f t="shared" si="1146"/>
        <v>0</v>
      </c>
      <c r="AI4567" s="20"/>
      <c r="AJ4567" s="20"/>
      <c r="AK4567" s="20">
        <f t="shared" si="1141"/>
        <v>0</v>
      </c>
      <c r="AL4567" s="171"/>
    </row>
    <row r="4568" spans="2:38" ht="15.75" customHeight="1" x14ac:dyDescent="0.25">
      <c r="B4568" s="14">
        <f t="shared" si="1149"/>
        <v>193</v>
      </c>
      <c r="C4568" s="9" t="str">
        <f t="shared" si="1150"/>
        <v/>
      </c>
      <c r="D4568" s="3" t="str">
        <f t="shared" si="1151"/>
        <v/>
      </c>
      <c r="E4568" s="14" t="str">
        <f t="shared" si="1147"/>
        <v>193</v>
      </c>
      <c r="J4568" s="14" t="str">
        <f t="shared" si="1142"/>
        <v xml:space="preserve">0                                                                                                                                                                                                </v>
      </c>
      <c r="S4568" s="8"/>
      <c r="W4568" s="76"/>
      <c r="X4568" s="16">
        <f t="shared" si="1148"/>
        <v>0</v>
      </c>
      <c r="AC4568" s="18">
        <f t="shared" si="1140"/>
        <v>0</v>
      </c>
      <c r="AD4568" s="19">
        <f t="shared" si="1143"/>
        <v>0</v>
      </c>
      <c r="AE4568" s="21">
        <f t="shared" si="1139"/>
        <v>0</v>
      </c>
      <c r="AF4568" s="20">
        <f t="shared" si="1144"/>
        <v>0</v>
      </c>
      <c r="AG4568" s="20">
        <f t="shared" si="1145"/>
        <v>0</v>
      </c>
      <c r="AH4568" s="20">
        <f t="shared" si="1146"/>
        <v>0</v>
      </c>
      <c r="AI4568" s="20"/>
      <c r="AJ4568" s="20"/>
      <c r="AK4568" s="20">
        <f t="shared" si="1141"/>
        <v>0</v>
      </c>
      <c r="AL4568" s="171"/>
    </row>
    <row r="4569" spans="2:38" ht="15.75" customHeight="1" x14ac:dyDescent="0.25">
      <c r="B4569" s="14">
        <f t="shared" si="1149"/>
        <v>194</v>
      </c>
      <c r="C4569" s="9" t="str">
        <f t="shared" si="1150"/>
        <v/>
      </c>
      <c r="D4569" s="3" t="str">
        <f t="shared" si="1151"/>
        <v/>
      </c>
      <c r="E4569" s="14" t="str">
        <f t="shared" si="1147"/>
        <v>194</v>
      </c>
      <c r="J4569" s="14" t="str">
        <f t="shared" si="1142"/>
        <v xml:space="preserve">0                                                                                                                                                                                                 </v>
      </c>
      <c r="S4569" s="8"/>
      <c r="W4569" s="76"/>
      <c r="X4569" s="16">
        <f t="shared" si="1148"/>
        <v>0</v>
      </c>
      <c r="AC4569" s="18">
        <f t="shared" si="1140"/>
        <v>0</v>
      </c>
      <c r="AD4569" s="19">
        <f t="shared" si="1143"/>
        <v>0</v>
      </c>
      <c r="AE4569" s="21">
        <f t="shared" ref="AE4569:AE4632" si="1152">+(Q4569)*T4569</f>
        <v>0</v>
      </c>
      <c r="AF4569" s="20">
        <f t="shared" si="1144"/>
        <v>0</v>
      </c>
      <c r="AG4569" s="20">
        <f t="shared" si="1145"/>
        <v>0</v>
      </c>
      <c r="AH4569" s="20">
        <f t="shared" si="1146"/>
        <v>0</v>
      </c>
      <c r="AI4569" s="20"/>
      <c r="AJ4569" s="20"/>
      <c r="AK4569" s="20">
        <f t="shared" si="1141"/>
        <v>0</v>
      </c>
      <c r="AL4569" s="171"/>
    </row>
    <row r="4570" spans="2:38" ht="15.75" customHeight="1" x14ac:dyDescent="0.25">
      <c r="B4570" s="14">
        <f t="shared" si="1149"/>
        <v>195</v>
      </c>
      <c r="C4570" s="9" t="str">
        <f t="shared" si="1150"/>
        <v/>
      </c>
      <c r="D4570" s="3" t="str">
        <f t="shared" si="1151"/>
        <v/>
      </c>
      <c r="E4570" s="14" t="str">
        <f t="shared" si="1147"/>
        <v>195</v>
      </c>
      <c r="J4570" s="14" t="str">
        <f t="shared" si="1142"/>
        <v xml:space="preserve">0                                                                                                                                                                                                  </v>
      </c>
      <c r="S4570" s="8"/>
      <c r="W4570" s="76"/>
      <c r="X4570" s="16">
        <f t="shared" si="1148"/>
        <v>0</v>
      </c>
      <c r="AC4570" s="18">
        <f t="shared" si="1140"/>
        <v>0</v>
      </c>
      <c r="AD4570" s="19">
        <f t="shared" si="1143"/>
        <v>0</v>
      </c>
      <c r="AE4570" s="21">
        <f t="shared" si="1152"/>
        <v>0</v>
      </c>
      <c r="AF4570" s="20">
        <f t="shared" si="1144"/>
        <v>0</v>
      </c>
      <c r="AG4570" s="20">
        <f t="shared" si="1145"/>
        <v>0</v>
      </c>
      <c r="AH4570" s="20">
        <f t="shared" si="1146"/>
        <v>0</v>
      </c>
      <c r="AI4570" s="20"/>
      <c r="AJ4570" s="20"/>
      <c r="AK4570" s="20">
        <f t="shared" si="1141"/>
        <v>0</v>
      </c>
      <c r="AL4570" s="171"/>
    </row>
    <row r="4571" spans="2:38" ht="15.75" customHeight="1" x14ac:dyDescent="0.25">
      <c r="B4571" s="14">
        <f t="shared" si="1149"/>
        <v>196</v>
      </c>
      <c r="C4571" s="9" t="str">
        <f t="shared" si="1150"/>
        <v/>
      </c>
      <c r="D4571" s="3" t="str">
        <f t="shared" si="1151"/>
        <v/>
      </c>
      <c r="E4571" s="14" t="str">
        <f t="shared" si="1147"/>
        <v>196</v>
      </c>
      <c r="J4571" s="14" t="str">
        <f t="shared" si="1142"/>
        <v xml:space="preserve">0                                                                                                                                                                                                   </v>
      </c>
      <c r="S4571" s="8"/>
      <c r="W4571" s="76"/>
      <c r="X4571" s="16">
        <f t="shared" si="1148"/>
        <v>0</v>
      </c>
      <c r="AC4571" s="18">
        <f t="shared" si="1140"/>
        <v>0</v>
      </c>
      <c r="AD4571" s="19">
        <f t="shared" si="1143"/>
        <v>0</v>
      </c>
      <c r="AE4571" s="21">
        <f t="shared" si="1152"/>
        <v>0</v>
      </c>
      <c r="AF4571" s="20">
        <f t="shared" si="1144"/>
        <v>0</v>
      </c>
      <c r="AG4571" s="20">
        <f t="shared" si="1145"/>
        <v>0</v>
      </c>
      <c r="AH4571" s="20">
        <f t="shared" si="1146"/>
        <v>0</v>
      </c>
      <c r="AI4571" s="20"/>
      <c r="AJ4571" s="20"/>
      <c r="AK4571" s="20">
        <f t="shared" si="1141"/>
        <v>0</v>
      </c>
      <c r="AL4571" s="171"/>
    </row>
    <row r="4572" spans="2:38" ht="15.75" customHeight="1" x14ac:dyDescent="0.25">
      <c r="B4572" s="14">
        <f t="shared" si="1149"/>
        <v>197</v>
      </c>
      <c r="C4572" s="9" t="str">
        <f t="shared" si="1150"/>
        <v/>
      </c>
      <c r="D4572" s="3" t="str">
        <f t="shared" si="1151"/>
        <v/>
      </c>
      <c r="E4572" s="14" t="str">
        <f t="shared" si="1147"/>
        <v>197</v>
      </c>
      <c r="J4572" s="14" t="str">
        <f t="shared" si="1142"/>
        <v xml:space="preserve">0                                                                                                                                                                                                    </v>
      </c>
      <c r="S4572" s="8"/>
      <c r="W4572" s="76"/>
      <c r="X4572" s="16">
        <f t="shared" si="1148"/>
        <v>0</v>
      </c>
      <c r="AC4572" s="18">
        <f t="shared" si="1140"/>
        <v>0</v>
      </c>
      <c r="AD4572" s="19">
        <f t="shared" si="1143"/>
        <v>0</v>
      </c>
      <c r="AE4572" s="21">
        <f t="shared" si="1152"/>
        <v>0</v>
      </c>
      <c r="AF4572" s="20">
        <f t="shared" si="1144"/>
        <v>0</v>
      </c>
      <c r="AG4572" s="20">
        <f t="shared" si="1145"/>
        <v>0</v>
      </c>
      <c r="AH4572" s="20">
        <f t="shared" si="1146"/>
        <v>0</v>
      </c>
      <c r="AI4572" s="20"/>
      <c r="AJ4572" s="20"/>
      <c r="AK4572" s="20">
        <f t="shared" si="1141"/>
        <v>0</v>
      </c>
      <c r="AL4572" s="171"/>
    </row>
    <row r="4573" spans="2:38" ht="15.75" customHeight="1" x14ac:dyDescent="0.25">
      <c r="B4573" s="14">
        <f t="shared" si="1149"/>
        <v>198</v>
      </c>
      <c r="C4573" s="9" t="str">
        <f t="shared" si="1150"/>
        <v/>
      </c>
      <c r="D4573" s="3" t="str">
        <f t="shared" si="1151"/>
        <v/>
      </c>
      <c r="E4573" s="14" t="str">
        <f t="shared" si="1147"/>
        <v>198</v>
      </c>
      <c r="J4573" s="14" t="str">
        <f t="shared" si="1142"/>
        <v xml:space="preserve">0                                                                                                                                                                                                     </v>
      </c>
      <c r="S4573" s="8"/>
      <c r="W4573" s="76"/>
      <c r="X4573" s="16">
        <f t="shared" si="1148"/>
        <v>0</v>
      </c>
      <c r="AC4573" s="18">
        <f t="shared" si="1140"/>
        <v>0</v>
      </c>
      <c r="AD4573" s="19">
        <f t="shared" si="1143"/>
        <v>0</v>
      </c>
      <c r="AE4573" s="21">
        <f t="shared" si="1152"/>
        <v>0</v>
      </c>
      <c r="AF4573" s="20">
        <f t="shared" si="1144"/>
        <v>0</v>
      </c>
      <c r="AG4573" s="20">
        <f t="shared" si="1145"/>
        <v>0</v>
      </c>
      <c r="AH4573" s="20">
        <f t="shared" si="1146"/>
        <v>0</v>
      </c>
      <c r="AI4573" s="20"/>
      <c r="AJ4573" s="20"/>
      <c r="AK4573" s="20">
        <f t="shared" si="1141"/>
        <v>0</v>
      </c>
      <c r="AL4573" s="171"/>
    </row>
    <row r="4574" spans="2:38" ht="15.75" customHeight="1" x14ac:dyDescent="0.25">
      <c r="B4574" s="14">
        <f t="shared" si="1149"/>
        <v>199</v>
      </c>
      <c r="C4574" s="9" t="str">
        <f t="shared" si="1150"/>
        <v/>
      </c>
      <c r="D4574" s="3" t="str">
        <f t="shared" si="1151"/>
        <v/>
      </c>
      <c r="E4574" s="14" t="str">
        <f t="shared" si="1147"/>
        <v>199</v>
      </c>
      <c r="J4574" s="14" t="str">
        <f t="shared" si="1142"/>
        <v xml:space="preserve">0                                                                                                                                                                                                      </v>
      </c>
      <c r="S4574" s="8"/>
      <c r="W4574" s="76"/>
      <c r="X4574" s="16">
        <f t="shared" si="1148"/>
        <v>0</v>
      </c>
      <c r="AC4574" s="18">
        <f t="shared" si="1140"/>
        <v>0</v>
      </c>
      <c r="AD4574" s="19">
        <f t="shared" si="1143"/>
        <v>0</v>
      </c>
      <c r="AE4574" s="21">
        <f t="shared" si="1152"/>
        <v>0</v>
      </c>
      <c r="AF4574" s="20">
        <f t="shared" si="1144"/>
        <v>0</v>
      </c>
      <c r="AG4574" s="20">
        <f t="shared" si="1145"/>
        <v>0</v>
      </c>
      <c r="AH4574" s="20">
        <f t="shared" si="1146"/>
        <v>0</v>
      </c>
      <c r="AI4574" s="20"/>
      <c r="AJ4574" s="20"/>
      <c r="AK4574" s="20">
        <f t="shared" si="1141"/>
        <v>0</v>
      </c>
      <c r="AL4574" s="171"/>
    </row>
    <row r="4575" spans="2:38" ht="15.75" customHeight="1" x14ac:dyDescent="0.25">
      <c r="B4575" s="14">
        <f t="shared" si="1149"/>
        <v>200</v>
      </c>
      <c r="C4575" s="9" t="str">
        <f t="shared" si="1150"/>
        <v/>
      </c>
      <c r="D4575" s="3" t="str">
        <f t="shared" si="1151"/>
        <v/>
      </c>
      <c r="E4575" s="14" t="str">
        <f t="shared" si="1147"/>
        <v>200</v>
      </c>
      <c r="J4575" s="14" t="str">
        <f t="shared" si="1142"/>
        <v xml:space="preserve">0                                                                                                                                                                                                       </v>
      </c>
      <c r="S4575" s="8"/>
      <c r="W4575" s="76"/>
      <c r="X4575" s="16">
        <f t="shared" si="1148"/>
        <v>0</v>
      </c>
      <c r="AC4575" s="18">
        <f t="shared" si="1140"/>
        <v>0</v>
      </c>
      <c r="AD4575" s="19">
        <f t="shared" si="1143"/>
        <v>0</v>
      </c>
      <c r="AE4575" s="21">
        <f t="shared" si="1152"/>
        <v>0</v>
      </c>
      <c r="AF4575" s="20">
        <f t="shared" si="1144"/>
        <v>0</v>
      </c>
      <c r="AG4575" s="20">
        <f t="shared" si="1145"/>
        <v>0</v>
      </c>
      <c r="AH4575" s="20">
        <f t="shared" si="1146"/>
        <v>0</v>
      </c>
      <c r="AI4575" s="20"/>
      <c r="AJ4575" s="20"/>
      <c r="AK4575" s="20">
        <f t="shared" si="1141"/>
        <v>0</v>
      </c>
      <c r="AL4575" s="171"/>
    </row>
    <row r="4576" spans="2:38" ht="15.75" customHeight="1" x14ac:dyDescent="0.25">
      <c r="B4576" s="14">
        <f t="shared" si="1149"/>
        <v>201</v>
      </c>
      <c r="C4576" s="9" t="str">
        <f t="shared" si="1150"/>
        <v/>
      </c>
      <c r="D4576" s="3" t="str">
        <f t="shared" si="1151"/>
        <v/>
      </c>
      <c r="E4576" s="14" t="str">
        <f t="shared" si="1147"/>
        <v>201</v>
      </c>
      <c r="J4576" s="14" t="str">
        <f t="shared" si="1142"/>
        <v xml:space="preserve">0                                                                                                                                                                                                        </v>
      </c>
      <c r="S4576" s="8"/>
      <c r="W4576" s="76"/>
      <c r="X4576" s="16">
        <f t="shared" si="1148"/>
        <v>0</v>
      </c>
      <c r="AC4576" s="18">
        <f t="shared" si="1140"/>
        <v>0</v>
      </c>
      <c r="AD4576" s="19">
        <f t="shared" si="1143"/>
        <v>0</v>
      </c>
      <c r="AE4576" s="21">
        <f t="shared" si="1152"/>
        <v>0</v>
      </c>
      <c r="AF4576" s="20">
        <f t="shared" si="1144"/>
        <v>0</v>
      </c>
      <c r="AG4576" s="20">
        <f t="shared" si="1145"/>
        <v>0</v>
      </c>
      <c r="AH4576" s="20">
        <f t="shared" si="1146"/>
        <v>0</v>
      </c>
      <c r="AI4576" s="20"/>
      <c r="AJ4576" s="20"/>
      <c r="AK4576" s="20">
        <f t="shared" si="1141"/>
        <v>0</v>
      </c>
      <c r="AL4576" s="171"/>
    </row>
    <row r="4577" spans="2:38" ht="15.75" customHeight="1" x14ac:dyDescent="0.25">
      <c r="B4577" s="14">
        <f t="shared" si="1149"/>
        <v>202</v>
      </c>
      <c r="C4577" s="9" t="str">
        <f t="shared" si="1150"/>
        <v/>
      </c>
      <c r="D4577" s="3" t="str">
        <f t="shared" si="1151"/>
        <v/>
      </c>
      <c r="E4577" s="14" t="str">
        <f t="shared" si="1147"/>
        <v>202</v>
      </c>
      <c r="J4577" s="14" t="str">
        <f t="shared" si="1142"/>
        <v xml:space="preserve">0                                                                                                                                                                                                         </v>
      </c>
      <c r="S4577" s="8"/>
      <c r="W4577" s="76"/>
      <c r="X4577" s="16">
        <f t="shared" si="1148"/>
        <v>0</v>
      </c>
      <c r="AC4577" s="18">
        <f t="shared" si="1140"/>
        <v>0</v>
      </c>
      <c r="AD4577" s="19">
        <f t="shared" si="1143"/>
        <v>0</v>
      </c>
      <c r="AE4577" s="21">
        <f t="shared" si="1152"/>
        <v>0</v>
      </c>
      <c r="AF4577" s="20">
        <f t="shared" si="1144"/>
        <v>0</v>
      </c>
      <c r="AG4577" s="20">
        <f t="shared" si="1145"/>
        <v>0</v>
      </c>
      <c r="AH4577" s="20">
        <f t="shared" si="1146"/>
        <v>0</v>
      </c>
      <c r="AI4577" s="20"/>
      <c r="AJ4577" s="20"/>
      <c r="AK4577" s="20">
        <f t="shared" si="1141"/>
        <v>0</v>
      </c>
      <c r="AL4577" s="171"/>
    </row>
    <row r="4578" spans="2:38" ht="15.75" customHeight="1" x14ac:dyDescent="0.25">
      <c r="B4578" s="14">
        <f t="shared" si="1149"/>
        <v>203</v>
      </c>
      <c r="C4578" s="9" t="str">
        <f t="shared" si="1150"/>
        <v/>
      </c>
      <c r="D4578" s="3" t="str">
        <f t="shared" si="1151"/>
        <v/>
      </c>
      <c r="E4578" s="14" t="str">
        <f t="shared" si="1147"/>
        <v>203</v>
      </c>
      <c r="J4578" s="14" t="str">
        <f t="shared" si="1142"/>
        <v xml:space="preserve">0                                                                                                                                                                                                          </v>
      </c>
      <c r="S4578" s="8"/>
      <c r="W4578" s="76"/>
      <c r="X4578" s="16">
        <f t="shared" si="1148"/>
        <v>0</v>
      </c>
      <c r="AC4578" s="18">
        <f t="shared" si="1140"/>
        <v>0</v>
      </c>
      <c r="AD4578" s="19">
        <f t="shared" si="1143"/>
        <v>0</v>
      </c>
      <c r="AE4578" s="21">
        <f t="shared" si="1152"/>
        <v>0</v>
      </c>
      <c r="AF4578" s="20">
        <f t="shared" si="1144"/>
        <v>0</v>
      </c>
      <c r="AG4578" s="20">
        <f t="shared" si="1145"/>
        <v>0</v>
      </c>
      <c r="AH4578" s="20">
        <f t="shared" si="1146"/>
        <v>0</v>
      </c>
      <c r="AI4578" s="20"/>
      <c r="AJ4578" s="20"/>
      <c r="AK4578" s="20">
        <f t="shared" si="1141"/>
        <v>0</v>
      </c>
      <c r="AL4578" s="171"/>
    </row>
    <row r="4579" spans="2:38" ht="15.75" customHeight="1" x14ac:dyDescent="0.25">
      <c r="B4579" s="14">
        <f t="shared" si="1149"/>
        <v>204</v>
      </c>
      <c r="C4579" s="9" t="str">
        <f t="shared" si="1150"/>
        <v/>
      </c>
      <c r="D4579" s="3" t="str">
        <f t="shared" si="1151"/>
        <v/>
      </c>
      <c r="E4579" s="14" t="str">
        <f t="shared" si="1147"/>
        <v>204</v>
      </c>
      <c r="J4579" s="14" t="str">
        <f t="shared" si="1142"/>
        <v xml:space="preserve">0                                                                                                                                                                                                           </v>
      </c>
      <c r="S4579" s="8"/>
      <c r="W4579" s="76"/>
      <c r="X4579" s="16">
        <f t="shared" si="1148"/>
        <v>0</v>
      </c>
      <c r="AC4579" s="18">
        <f t="shared" ref="AC4579:AC4642" si="1153">+AB4579*Y4579</f>
        <v>0</v>
      </c>
      <c r="AD4579" s="19">
        <f t="shared" si="1143"/>
        <v>0</v>
      </c>
      <c r="AE4579" s="21">
        <f t="shared" si="1152"/>
        <v>0</v>
      </c>
      <c r="AF4579" s="20">
        <f t="shared" si="1144"/>
        <v>0</v>
      </c>
      <c r="AG4579" s="20">
        <f t="shared" si="1145"/>
        <v>0</v>
      </c>
      <c r="AH4579" s="20">
        <f t="shared" si="1146"/>
        <v>0</v>
      </c>
      <c r="AI4579" s="20"/>
      <c r="AJ4579" s="20"/>
      <c r="AK4579" s="20">
        <f t="shared" ref="AK4579:AK4642" si="1154">AH4579+AG4579</f>
        <v>0</v>
      </c>
      <c r="AL4579" s="171"/>
    </row>
    <row r="4580" spans="2:38" ht="15.75" customHeight="1" x14ac:dyDescent="0.25">
      <c r="B4580" s="14">
        <f t="shared" si="1149"/>
        <v>205</v>
      </c>
      <c r="C4580" s="9" t="str">
        <f t="shared" si="1150"/>
        <v/>
      </c>
      <c r="D4580" s="3" t="str">
        <f t="shared" si="1151"/>
        <v/>
      </c>
      <c r="E4580" s="14" t="str">
        <f t="shared" si="1147"/>
        <v>205</v>
      </c>
      <c r="J4580" s="14" t="str">
        <f t="shared" si="1142"/>
        <v xml:space="preserve">0                                                                                                                                                                                                            </v>
      </c>
      <c r="S4580" s="8"/>
      <c r="W4580" s="76"/>
      <c r="X4580" s="16">
        <f t="shared" si="1148"/>
        <v>0</v>
      </c>
      <c r="AC4580" s="18">
        <f t="shared" si="1153"/>
        <v>0</v>
      </c>
      <c r="AD4580" s="19">
        <f t="shared" si="1143"/>
        <v>0</v>
      </c>
      <c r="AE4580" s="21">
        <f t="shared" si="1152"/>
        <v>0</v>
      </c>
      <c r="AF4580" s="20">
        <f t="shared" si="1144"/>
        <v>0</v>
      </c>
      <c r="AG4580" s="20">
        <f t="shared" si="1145"/>
        <v>0</v>
      </c>
      <c r="AH4580" s="20">
        <f t="shared" si="1146"/>
        <v>0</v>
      </c>
      <c r="AI4580" s="20"/>
      <c r="AJ4580" s="20"/>
      <c r="AK4580" s="20">
        <f t="shared" si="1154"/>
        <v>0</v>
      </c>
      <c r="AL4580" s="171"/>
    </row>
    <row r="4581" spans="2:38" ht="15.75" customHeight="1" x14ac:dyDescent="0.25">
      <c r="B4581" s="14">
        <f t="shared" si="1149"/>
        <v>206</v>
      </c>
      <c r="C4581" s="9" t="str">
        <f t="shared" si="1150"/>
        <v/>
      </c>
      <c r="D4581" s="3" t="str">
        <f t="shared" si="1151"/>
        <v/>
      </c>
      <c r="E4581" s="14" t="str">
        <f t="shared" si="1147"/>
        <v>206</v>
      </c>
      <c r="J4581" s="14" t="str">
        <f t="shared" si="1142"/>
        <v xml:space="preserve">0                                                                                                                                                                                                             </v>
      </c>
      <c r="S4581" s="8"/>
      <c r="W4581" s="76"/>
      <c r="X4581" s="16">
        <f t="shared" si="1148"/>
        <v>0</v>
      </c>
      <c r="AC4581" s="18">
        <f t="shared" si="1153"/>
        <v>0</v>
      </c>
      <c r="AD4581" s="19">
        <f t="shared" si="1143"/>
        <v>0</v>
      </c>
      <c r="AE4581" s="21">
        <f t="shared" si="1152"/>
        <v>0</v>
      </c>
      <c r="AF4581" s="20">
        <f t="shared" si="1144"/>
        <v>0</v>
      </c>
      <c r="AG4581" s="20">
        <f t="shared" si="1145"/>
        <v>0</v>
      </c>
      <c r="AH4581" s="20">
        <f t="shared" si="1146"/>
        <v>0</v>
      </c>
      <c r="AI4581" s="20"/>
      <c r="AJ4581" s="20"/>
      <c r="AK4581" s="20">
        <f t="shared" si="1154"/>
        <v>0</v>
      </c>
      <c r="AL4581" s="171"/>
    </row>
    <row r="4582" spans="2:38" ht="15.75" customHeight="1" x14ac:dyDescent="0.25">
      <c r="B4582" s="14">
        <f t="shared" si="1149"/>
        <v>207</v>
      </c>
      <c r="C4582" s="9" t="str">
        <f t="shared" si="1150"/>
        <v/>
      </c>
      <c r="D4582" s="3" t="str">
        <f t="shared" si="1151"/>
        <v/>
      </c>
      <c r="E4582" s="14" t="str">
        <f t="shared" si="1147"/>
        <v>207</v>
      </c>
      <c r="J4582" s="14" t="str">
        <f t="shared" si="1142"/>
        <v xml:space="preserve">0                                                                                                                                                                                                              </v>
      </c>
      <c r="S4582" s="8"/>
      <c r="W4582" s="76"/>
      <c r="X4582" s="16">
        <f t="shared" si="1148"/>
        <v>0</v>
      </c>
      <c r="AC4582" s="18">
        <f t="shared" si="1153"/>
        <v>0</v>
      </c>
      <c r="AD4582" s="19">
        <f t="shared" si="1143"/>
        <v>0</v>
      </c>
      <c r="AE4582" s="21">
        <f t="shared" si="1152"/>
        <v>0</v>
      </c>
      <c r="AF4582" s="20">
        <f t="shared" si="1144"/>
        <v>0</v>
      </c>
      <c r="AG4582" s="20">
        <f t="shared" si="1145"/>
        <v>0</v>
      </c>
      <c r="AH4582" s="20">
        <f t="shared" si="1146"/>
        <v>0</v>
      </c>
      <c r="AI4582" s="20"/>
      <c r="AJ4582" s="20"/>
      <c r="AK4582" s="20">
        <f t="shared" si="1154"/>
        <v>0</v>
      </c>
      <c r="AL4582" s="171"/>
    </row>
    <row r="4583" spans="2:38" ht="15.75" customHeight="1" x14ac:dyDescent="0.25">
      <c r="B4583" s="14">
        <f t="shared" si="1149"/>
        <v>208</v>
      </c>
      <c r="C4583" s="9" t="str">
        <f t="shared" si="1150"/>
        <v/>
      </c>
      <c r="D4583" s="3" t="str">
        <f t="shared" si="1151"/>
        <v/>
      </c>
      <c r="E4583" s="14" t="str">
        <f t="shared" si="1147"/>
        <v>208</v>
      </c>
      <c r="J4583" s="14" t="str">
        <f t="shared" ref="J4583:J4646" si="1155">IF(A4583=A4582,CONCATENATE(J4582," ",I4583),I4583)</f>
        <v xml:space="preserve">0                                                                                                                                                                                                               </v>
      </c>
      <c r="S4583" s="8"/>
      <c r="W4583" s="76"/>
      <c r="X4583" s="16">
        <f t="shared" si="1148"/>
        <v>0</v>
      </c>
      <c r="AC4583" s="18">
        <f t="shared" si="1153"/>
        <v>0</v>
      </c>
      <c r="AD4583" s="19">
        <f t="shared" si="1143"/>
        <v>0</v>
      </c>
      <c r="AE4583" s="21">
        <f t="shared" si="1152"/>
        <v>0</v>
      </c>
      <c r="AF4583" s="20">
        <f t="shared" si="1144"/>
        <v>0</v>
      </c>
      <c r="AG4583" s="20">
        <f t="shared" si="1145"/>
        <v>0</v>
      </c>
      <c r="AH4583" s="20">
        <f t="shared" si="1146"/>
        <v>0</v>
      </c>
      <c r="AI4583" s="20"/>
      <c r="AJ4583" s="20"/>
      <c r="AK4583" s="20">
        <f t="shared" si="1154"/>
        <v>0</v>
      </c>
      <c r="AL4583" s="171"/>
    </row>
    <row r="4584" spans="2:38" ht="15.75" customHeight="1" x14ac:dyDescent="0.25">
      <c r="B4584" s="14">
        <f t="shared" si="1149"/>
        <v>209</v>
      </c>
      <c r="C4584" s="9" t="str">
        <f t="shared" si="1150"/>
        <v/>
      </c>
      <c r="D4584" s="3" t="str">
        <f t="shared" si="1151"/>
        <v/>
      </c>
      <c r="E4584" s="14" t="str">
        <f t="shared" si="1147"/>
        <v>209</v>
      </c>
      <c r="J4584" s="14" t="str">
        <f t="shared" si="1155"/>
        <v xml:space="preserve">0                                                                                                                                                                                                                </v>
      </c>
      <c r="S4584" s="8"/>
      <c r="W4584" s="76"/>
      <c r="X4584" s="16">
        <f t="shared" si="1148"/>
        <v>0</v>
      </c>
      <c r="AC4584" s="18">
        <f t="shared" si="1153"/>
        <v>0</v>
      </c>
      <c r="AD4584" s="19">
        <f t="shared" si="1143"/>
        <v>0</v>
      </c>
      <c r="AE4584" s="21">
        <f t="shared" si="1152"/>
        <v>0</v>
      </c>
      <c r="AF4584" s="20">
        <f t="shared" si="1144"/>
        <v>0</v>
      </c>
      <c r="AG4584" s="20">
        <f t="shared" si="1145"/>
        <v>0</v>
      </c>
      <c r="AH4584" s="20">
        <f t="shared" si="1146"/>
        <v>0</v>
      </c>
      <c r="AI4584" s="20"/>
      <c r="AJ4584" s="20"/>
      <c r="AK4584" s="20">
        <f t="shared" si="1154"/>
        <v>0</v>
      </c>
      <c r="AL4584" s="171"/>
    </row>
    <row r="4585" spans="2:38" ht="15.75" customHeight="1" x14ac:dyDescent="0.25">
      <c r="B4585" s="14">
        <f t="shared" si="1149"/>
        <v>210</v>
      </c>
      <c r="C4585" s="9" t="str">
        <f t="shared" si="1150"/>
        <v/>
      </c>
      <c r="D4585" s="3" t="str">
        <f t="shared" si="1151"/>
        <v/>
      </c>
      <c r="E4585" s="14" t="str">
        <f t="shared" si="1147"/>
        <v>210</v>
      </c>
      <c r="J4585" s="14" t="str">
        <f t="shared" si="1155"/>
        <v xml:space="preserve">0                                                                                                                                                                                                                 </v>
      </c>
      <c r="S4585" s="8"/>
      <c r="W4585" s="76"/>
      <c r="X4585" s="16">
        <f t="shared" si="1148"/>
        <v>0</v>
      </c>
      <c r="AC4585" s="18">
        <f t="shared" si="1153"/>
        <v>0</v>
      </c>
      <c r="AD4585" s="19">
        <f t="shared" si="1143"/>
        <v>0</v>
      </c>
      <c r="AE4585" s="21">
        <f t="shared" si="1152"/>
        <v>0</v>
      </c>
      <c r="AF4585" s="20">
        <f t="shared" si="1144"/>
        <v>0</v>
      </c>
      <c r="AG4585" s="20">
        <f t="shared" si="1145"/>
        <v>0</v>
      </c>
      <c r="AH4585" s="20">
        <f t="shared" si="1146"/>
        <v>0</v>
      </c>
      <c r="AI4585" s="20"/>
      <c r="AJ4585" s="20"/>
      <c r="AK4585" s="20">
        <f t="shared" si="1154"/>
        <v>0</v>
      </c>
      <c r="AL4585" s="171"/>
    </row>
    <row r="4586" spans="2:38" ht="15.75" customHeight="1" x14ac:dyDescent="0.25">
      <c r="B4586" s="14">
        <f t="shared" si="1149"/>
        <v>211</v>
      </c>
      <c r="C4586" s="9" t="str">
        <f t="shared" si="1150"/>
        <v/>
      </c>
      <c r="D4586" s="3" t="str">
        <f t="shared" si="1151"/>
        <v/>
      </c>
      <c r="E4586" s="14" t="str">
        <f t="shared" si="1147"/>
        <v>211</v>
      </c>
      <c r="J4586" s="14" t="str">
        <f t="shared" si="1155"/>
        <v xml:space="preserve">0                                                                                                                                                                                                                  </v>
      </c>
      <c r="S4586" s="8"/>
      <c r="W4586" s="76"/>
      <c r="X4586" s="16">
        <f t="shared" si="1148"/>
        <v>0</v>
      </c>
      <c r="AC4586" s="18">
        <f t="shared" si="1153"/>
        <v>0</v>
      </c>
      <c r="AD4586" s="19">
        <f t="shared" si="1143"/>
        <v>0</v>
      </c>
      <c r="AE4586" s="21">
        <f t="shared" si="1152"/>
        <v>0</v>
      </c>
      <c r="AF4586" s="20">
        <f t="shared" si="1144"/>
        <v>0</v>
      </c>
      <c r="AG4586" s="20">
        <f t="shared" si="1145"/>
        <v>0</v>
      </c>
      <c r="AH4586" s="20">
        <f t="shared" si="1146"/>
        <v>0</v>
      </c>
      <c r="AI4586" s="20"/>
      <c r="AJ4586" s="20"/>
      <c r="AK4586" s="20">
        <f t="shared" si="1154"/>
        <v>0</v>
      </c>
      <c r="AL4586" s="171"/>
    </row>
    <row r="4587" spans="2:38" ht="15.75" customHeight="1" x14ac:dyDescent="0.25">
      <c r="B4587" s="14">
        <f t="shared" si="1149"/>
        <v>212</v>
      </c>
      <c r="C4587" s="9" t="str">
        <f t="shared" si="1150"/>
        <v/>
      </c>
      <c r="D4587" s="3" t="str">
        <f t="shared" si="1151"/>
        <v/>
      </c>
      <c r="E4587" s="14" t="str">
        <f t="shared" si="1147"/>
        <v>212</v>
      </c>
      <c r="J4587" s="14" t="str">
        <f t="shared" si="1155"/>
        <v xml:space="preserve">0                                                                                                                                                                                                                   </v>
      </c>
      <c r="S4587" s="8"/>
      <c r="W4587" s="76"/>
      <c r="X4587" s="16">
        <f t="shared" si="1148"/>
        <v>0</v>
      </c>
      <c r="AC4587" s="18">
        <f t="shared" si="1153"/>
        <v>0</v>
      </c>
      <c r="AD4587" s="19">
        <f t="shared" si="1143"/>
        <v>0</v>
      </c>
      <c r="AE4587" s="21">
        <f t="shared" si="1152"/>
        <v>0</v>
      </c>
      <c r="AF4587" s="20">
        <f t="shared" si="1144"/>
        <v>0</v>
      </c>
      <c r="AG4587" s="20">
        <f t="shared" si="1145"/>
        <v>0</v>
      </c>
      <c r="AH4587" s="20">
        <f t="shared" si="1146"/>
        <v>0</v>
      </c>
      <c r="AI4587" s="20"/>
      <c r="AJ4587" s="20"/>
      <c r="AK4587" s="20">
        <f t="shared" si="1154"/>
        <v>0</v>
      </c>
      <c r="AL4587" s="171"/>
    </row>
    <row r="4588" spans="2:38" ht="15.75" customHeight="1" x14ac:dyDescent="0.25">
      <c r="B4588" s="14">
        <f t="shared" si="1149"/>
        <v>213</v>
      </c>
      <c r="C4588" s="9" t="str">
        <f t="shared" si="1150"/>
        <v/>
      </c>
      <c r="D4588" s="3" t="str">
        <f t="shared" si="1151"/>
        <v/>
      </c>
      <c r="E4588" s="14" t="str">
        <f t="shared" si="1147"/>
        <v>213</v>
      </c>
      <c r="J4588" s="14" t="str">
        <f t="shared" si="1155"/>
        <v xml:space="preserve">0                                                                                                                                                                                                                    </v>
      </c>
      <c r="S4588" s="8"/>
      <c r="W4588" s="76"/>
      <c r="X4588" s="16">
        <f t="shared" si="1148"/>
        <v>0</v>
      </c>
      <c r="AC4588" s="18">
        <f t="shared" si="1153"/>
        <v>0</v>
      </c>
      <c r="AD4588" s="19">
        <f t="shared" si="1143"/>
        <v>0</v>
      </c>
      <c r="AE4588" s="21">
        <f t="shared" si="1152"/>
        <v>0</v>
      </c>
      <c r="AF4588" s="20">
        <f t="shared" si="1144"/>
        <v>0</v>
      </c>
      <c r="AG4588" s="20">
        <f t="shared" si="1145"/>
        <v>0</v>
      </c>
      <c r="AH4588" s="20">
        <f t="shared" si="1146"/>
        <v>0</v>
      </c>
      <c r="AI4588" s="20"/>
      <c r="AJ4588" s="20"/>
      <c r="AK4588" s="20">
        <f t="shared" si="1154"/>
        <v>0</v>
      </c>
      <c r="AL4588" s="171"/>
    </row>
    <row r="4589" spans="2:38" ht="15.75" customHeight="1" x14ac:dyDescent="0.25">
      <c r="B4589" s="14">
        <f t="shared" si="1149"/>
        <v>214</v>
      </c>
      <c r="C4589" s="9" t="str">
        <f t="shared" si="1150"/>
        <v/>
      </c>
      <c r="D4589" s="3" t="str">
        <f t="shared" si="1151"/>
        <v/>
      </c>
      <c r="E4589" s="14" t="str">
        <f t="shared" si="1147"/>
        <v>214</v>
      </c>
      <c r="J4589" s="14" t="str">
        <f t="shared" si="1155"/>
        <v xml:space="preserve">0                                                                                                                                                                                                                     </v>
      </c>
      <c r="S4589" s="8"/>
      <c r="W4589" s="76"/>
      <c r="X4589" s="16">
        <f t="shared" si="1148"/>
        <v>0</v>
      </c>
      <c r="AC4589" s="18">
        <f t="shared" si="1153"/>
        <v>0</v>
      </c>
      <c r="AD4589" s="19">
        <f t="shared" si="1143"/>
        <v>0</v>
      </c>
      <c r="AE4589" s="21">
        <f t="shared" si="1152"/>
        <v>0</v>
      </c>
      <c r="AF4589" s="20">
        <f t="shared" si="1144"/>
        <v>0</v>
      </c>
      <c r="AG4589" s="20">
        <f t="shared" si="1145"/>
        <v>0</v>
      </c>
      <c r="AH4589" s="20">
        <f t="shared" si="1146"/>
        <v>0</v>
      </c>
      <c r="AI4589" s="20"/>
      <c r="AJ4589" s="20"/>
      <c r="AK4589" s="20">
        <f t="shared" si="1154"/>
        <v>0</v>
      </c>
      <c r="AL4589" s="171"/>
    </row>
    <row r="4590" spans="2:38" ht="15.75" customHeight="1" x14ac:dyDescent="0.25">
      <c r="B4590" s="14">
        <f t="shared" si="1149"/>
        <v>215</v>
      </c>
      <c r="C4590" s="9" t="str">
        <f t="shared" si="1150"/>
        <v/>
      </c>
      <c r="D4590" s="3" t="str">
        <f t="shared" si="1151"/>
        <v/>
      </c>
      <c r="E4590" s="14" t="str">
        <f t="shared" si="1147"/>
        <v>215</v>
      </c>
      <c r="J4590" s="14" t="str">
        <f t="shared" si="1155"/>
        <v xml:space="preserve">0                                                                                                                                                                                                                      </v>
      </c>
      <c r="S4590" s="8"/>
      <c r="W4590" s="76"/>
      <c r="X4590" s="16">
        <f t="shared" si="1148"/>
        <v>0</v>
      </c>
      <c r="AC4590" s="18">
        <f t="shared" si="1153"/>
        <v>0</v>
      </c>
      <c r="AD4590" s="19">
        <f t="shared" si="1143"/>
        <v>0</v>
      </c>
      <c r="AE4590" s="21">
        <f t="shared" si="1152"/>
        <v>0</v>
      </c>
      <c r="AF4590" s="20">
        <f t="shared" si="1144"/>
        <v>0</v>
      </c>
      <c r="AG4590" s="20">
        <f t="shared" si="1145"/>
        <v>0</v>
      </c>
      <c r="AH4590" s="20">
        <f t="shared" si="1146"/>
        <v>0</v>
      </c>
      <c r="AI4590" s="20"/>
      <c r="AJ4590" s="20"/>
      <c r="AK4590" s="20">
        <f t="shared" si="1154"/>
        <v>0</v>
      </c>
      <c r="AL4590" s="171"/>
    </row>
    <row r="4591" spans="2:38" ht="15.75" customHeight="1" x14ac:dyDescent="0.25">
      <c r="B4591" s="14">
        <f t="shared" si="1149"/>
        <v>216</v>
      </c>
      <c r="C4591" s="9" t="str">
        <f t="shared" si="1150"/>
        <v/>
      </c>
      <c r="D4591" s="3" t="str">
        <f t="shared" si="1151"/>
        <v/>
      </c>
      <c r="E4591" s="14" t="str">
        <f t="shared" si="1147"/>
        <v>216</v>
      </c>
      <c r="J4591" s="14" t="str">
        <f t="shared" si="1155"/>
        <v xml:space="preserve">0                                                                                                                                                                                                                       </v>
      </c>
      <c r="S4591" s="8"/>
      <c r="W4591" s="76"/>
      <c r="X4591" s="16">
        <f t="shared" si="1148"/>
        <v>0</v>
      </c>
      <c r="AC4591" s="18">
        <f t="shared" si="1153"/>
        <v>0</v>
      </c>
      <c r="AD4591" s="19">
        <f t="shared" si="1143"/>
        <v>0</v>
      </c>
      <c r="AE4591" s="21">
        <f t="shared" si="1152"/>
        <v>0</v>
      </c>
      <c r="AF4591" s="20">
        <f t="shared" si="1144"/>
        <v>0</v>
      </c>
      <c r="AG4591" s="20">
        <f t="shared" si="1145"/>
        <v>0</v>
      </c>
      <c r="AH4591" s="20">
        <f t="shared" si="1146"/>
        <v>0</v>
      </c>
      <c r="AI4591" s="20"/>
      <c r="AJ4591" s="20"/>
      <c r="AK4591" s="20">
        <f t="shared" si="1154"/>
        <v>0</v>
      </c>
      <c r="AL4591" s="171"/>
    </row>
    <row r="4592" spans="2:38" ht="15.75" customHeight="1" x14ac:dyDescent="0.25">
      <c r="B4592" s="14">
        <f t="shared" si="1149"/>
        <v>217</v>
      </c>
      <c r="C4592" s="9" t="str">
        <f t="shared" si="1150"/>
        <v/>
      </c>
      <c r="D4592" s="3" t="str">
        <f t="shared" si="1151"/>
        <v/>
      </c>
      <c r="E4592" s="14" t="str">
        <f t="shared" si="1147"/>
        <v>217</v>
      </c>
      <c r="J4592" s="14" t="str">
        <f t="shared" si="1155"/>
        <v xml:space="preserve">0                                                                                                                                                                                                                        </v>
      </c>
      <c r="S4592" s="8"/>
      <c r="W4592" s="76"/>
      <c r="X4592" s="16">
        <f t="shared" si="1148"/>
        <v>0</v>
      </c>
      <c r="AC4592" s="18">
        <f t="shared" si="1153"/>
        <v>0</v>
      </c>
      <c r="AD4592" s="19">
        <f t="shared" si="1143"/>
        <v>0</v>
      </c>
      <c r="AE4592" s="21">
        <f t="shared" si="1152"/>
        <v>0</v>
      </c>
      <c r="AF4592" s="20">
        <f t="shared" si="1144"/>
        <v>0</v>
      </c>
      <c r="AG4592" s="20">
        <f t="shared" si="1145"/>
        <v>0</v>
      </c>
      <c r="AH4592" s="20">
        <f t="shared" si="1146"/>
        <v>0</v>
      </c>
      <c r="AI4592" s="20"/>
      <c r="AJ4592" s="20"/>
      <c r="AK4592" s="20">
        <f t="shared" si="1154"/>
        <v>0</v>
      </c>
      <c r="AL4592" s="171"/>
    </row>
    <row r="4593" spans="2:38" ht="15.75" customHeight="1" x14ac:dyDescent="0.25">
      <c r="B4593" s="14">
        <f t="shared" si="1149"/>
        <v>218</v>
      </c>
      <c r="C4593" s="9" t="str">
        <f t="shared" si="1150"/>
        <v/>
      </c>
      <c r="D4593" s="3" t="str">
        <f t="shared" si="1151"/>
        <v/>
      </c>
      <c r="E4593" s="14" t="str">
        <f t="shared" si="1147"/>
        <v>218</v>
      </c>
      <c r="J4593" s="14" t="str">
        <f t="shared" si="1155"/>
        <v xml:space="preserve">0                                                                                                                                                                                                                         </v>
      </c>
      <c r="S4593" s="8"/>
      <c r="W4593" s="76"/>
      <c r="X4593" s="16">
        <f t="shared" si="1148"/>
        <v>0</v>
      </c>
      <c r="AC4593" s="18">
        <f t="shared" si="1153"/>
        <v>0</v>
      </c>
      <c r="AD4593" s="19">
        <f t="shared" ref="AD4593:AD4656" si="1156">IF(A4593=A4592,AD4592+AC4593,AC4593)</f>
        <v>0</v>
      </c>
      <c r="AE4593" s="21">
        <f t="shared" si="1152"/>
        <v>0</v>
      </c>
      <c r="AF4593" s="20">
        <f t="shared" ref="AF4593:AF4656" si="1157">IF(A4593=A4592,0,(SUMIF($A$3:$A$999956,A4593,$Q$3:$Q$999956)))+IF(A4593=A4592,0,(SUMIF($A$3:$A$999956,A4593,$R$3:$R$999956)))</f>
        <v>0</v>
      </c>
      <c r="AG4593" s="20">
        <f t="shared" ref="AG4593:AG4656" si="1158">IF(A4593=A4592,0,(SUMIF($A$3:$A$999956,A4593,($X$3:$X$999956))))</f>
        <v>0</v>
      </c>
      <c r="AH4593" s="20">
        <f t="shared" ref="AH4593:AH4656" si="1159">IF(A4593=A4592,0,(SUMIF($A$3:$A$999956,A4593,($AC$3:$AC$999956))))</f>
        <v>0</v>
      </c>
      <c r="AI4593" s="20"/>
      <c r="AJ4593" s="20"/>
      <c r="AK4593" s="20">
        <f t="shared" si="1154"/>
        <v>0</v>
      </c>
      <c r="AL4593" s="171"/>
    </row>
    <row r="4594" spans="2:38" ht="15.75" customHeight="1" x14ac:dyDescent="0.25">
      <c r="B4594" s="14">
        <f t="shared" si="1149"/>
        <v>219</v>
      </c>
      <c r="C4594" s="9" t="str">
        <f t="shared" si="1150"/>
        <v/>
      </c>
      <c r="D4594" s="3" t="str">
        <f t="shared" si="1151"/>
        <v/>
      </c>
      <c r="E4594" s="14" t="str">
        <f t="shared" si="1147"/>
        <v>219</v>
      </c>
      <c r="J4594" s="14" t="str">
        <f t="shared" si="1155"/>
        <v xml:space="preserve">0                                                                                                                                                                                                                          </v>
      </c>
      <c r="S4594" s="8"/>
      <c r="W4594" s="76"/>
      <c r="X4594" s="16">
        <f t="shared" si="1148"/>
        <v>0</v>
      </c>
      <c r="AC4594" s="18">
        <f t="shared" si="1153"/>
        <v>0</v>
      </c>
      <c r="AD4594" s="19">
        <f t="shared" si="1156"/>
        <v>0</v>
      </c>
      <c r="AE4594" s="21">
        <f t="shared" si="1152"/>
        <v>0</v>
      </c>
      <c r="AF4594" s="20">
        <f t="shared" si="1157"/>
        <v>0</v>
      </c>
      <c r="AG4594" s="20">
        <f t="shared" si="1158"/>
        <v>0</v>
      </c>
      <c r="AH4594" s="20">
        <f t="shared" si="1159"/>
        <v>0</v>
      </c>
      <c r="AI4594" s="20"/>
      <c r="AJ4594" s="20"/>
      <c r="AK4594" s="20">
        <f t="shared" si="1154"/>
        <v>0</v>
      </c>
      <c r="AL4594" s="171"/>
    </row>
    <row r="4595" spans="2:38" ht="15.75" customHeight="1" x14ac:dyDescent="0.25">
      <c r="B4595" s="14">
        <f t="shared" si="1149"/>
        <v>220</v>
      </c>
      <c r="C4595" s="9" t="str">
        <f t="shared" si="1150"/>
        <v/>
      </c>
      <c r="D4595" s="3" t="str">
        <f t="shared" si="1151"/>
        <v/>
      </c>
      <c r="E4595" s="14" t="str">
        <f t="shared" si="1147"/>
        <v>220</v>
      </c>
      <c r="J4595" s="14" t="str">
        <f t="shared" si="1155"/>
        <v xml:space="preserve">0                                                                                                                                                                                                                           </v>
      </c>
      <c r="S4595" s="8"/>
      <c r="W4595" s="76"/>
      <c r="X4595" s="16">
        <f t="shared" si="1148"/>
        <v>0</v>
      </c>
      <c r="AC4595" s="18">
        <f t="shared" si="1153"/>
        <v>0</v>
      </c>
      <c r="AD4595" s="19">
        <f t="shared" si="1156"/>
        <v>0</v>
      </c>
      <c r="AE4595" s="21">
        <f t="shared" si="1152"/>
        <v>0</v>
      </c>
      <c r="AF4595" s="20">
        <f t="shared" si="1157"/>
        <v>0</v>
      </c>
      <c r="AG4595" s="20">
        <f t="shared" si="1158"/>
        <v>0</v>
      </c>
      <c r="AH4595" s="20">
        <f t="shared" si="1159"/>
        <v>0</v>
      </c>
      <c r="AI4595" s="20"/>
      <c r="AJ4595" s="20"/>
      <c r="AK4595" s="20">
        <f t="shared" si="1154"/>
        <v>0</v>
      </c>
      <c r="AL4595" s="171"/>
    </row>
    <row r="4596" spans="2:38" ht="15.75" customHeight="1" x14ac:dyDescent="0.25">
      <c r="B4596" s="14">
        <f t="shared" si="1149"/>
        <v>221</v>
      </c>
      <c r="C4596" s="9" t="str">
        <f t="shared" si="1150"/>
        <v/>
      </c>
      <c r="D4596" s="3" t="str">
        <f t="shared" si="1151"/>
        <v/>
      </c>
      <c r="E4596" s="14" t="str">
        <f t="shared" si="1147"/>
        <v>221</v>
      </c>
      <c r="J4596" s="14" t="str">
        <f t="shared" si="1155"/>
        <v xml:space="preserve">0                                                                                                                                                                                                                            </v>
      </c>
      <c r="S4596" s="8"/>
      <c r="W4596" s="76"/>
      <c r="X4596" s="16">
        <f t="shared" si="1148"/>
        <v>0</v>
      </c>
      <c r="AC4596" s="18">
        <f t="shared" si="1153"/>
        <v>0</v>
      </c>
      <c r="AD4596" s="19">
        <f t="shared" si="1156"/>
        <v>0</v>
      </c>
      <c r="AE4596" s="21">
        <f t="shared" si="1152"/>
        <v>0</v>
      </c>
      <c r="AF4596" s="20">
        <f t="shared" si="1157"/>
        <v>0</v>
      </c>
      <c r="AG4596" s="20">
        <f t="shared" si="1158"/>
        <v>0</v>
      </c>
      <c r="AH4596" s="20">
        <f t="shared" si="1159"/>
        <v>0</v>
      </c>
      <c r="AI4596" s="20"/>
      <c r="AJ4596" s="20"/>
      <c r="AK4596" s="20">
        <f t="shared" si="1154"/>
        <v>0</v>
      </c>
      <c r="AL4596" s="171"/>
    </row>
    <row r="4597" spans="2:38" ht="15.75" customHeight="1" x14ac:dyDescent="0.25">
      <c r="B4597" s="14">
        <f t="shared" si="1149"/>
        <v>222</v>
      </c>
      <c r="C4597" s="9" t="str">
        <f t="shared" si="1150"/>
        <v/>
      </c>
      <c r="D4597" s="3" t="str">
        <f t="shared" si="1151"/>
        <v/>
      </c>
      <c r="E4597" s="14" t="str">
        <f t="shared" si="1147"/>
        <v>222</v>
      </c>
      <c r="J4597" s="14" t="str">
        <f t="shared" si="1155"/>
        <v xml:space="preserve">0                                                                                                                                                                                                                             </v>
      </c>
      <c r="S4597" s="8"/>
      <c r="W4597" s="76"/>
      <c r="X4597" s="16">
        <f t="shared" si="1148"/>
        <v>0</v>
      </c>
      <c r="AC4597" s="18">
        <f t="shared" si="1153"/>
        <v>0</v>
      </c>
      <c r="AD4597" s="19">
        <f t="shared" si="1156"/>
        <v>0</v>
      </c>
      <c r="AE4597" s="21">
        <f t="shared" si="1152"/>
        <v>0</v>
      </c>
      <c r="AF4597" s="20">
        <f t="shared" si="1157"/>
        <v>0</v>
      </c>
      <c r="AG4597" s="20">
        <f t="shared" si="1158"/>
        <v>0</v>
      </c>
      <c r="AH4597" s="20">
        <f t="shared" si="1159"/>
        <v>0</v>
      </c>
      <c r="AI4597" s="20"/>
      <c r="AJ4597" s="20"/>
      <c r="AK4597" s="20">
        <f t="shared" si="1154"/>
        <v>0</v>
      </c>
      <c r="AL4597" s="171"/>
    </row>
    <row r="4598" spans="2:38" ht="15.75" customHeight="1" x14ac:dyDescent="0.25">
      <c r="B4598" s="14">
        <f t="shared" si="1149"/>
        <v>223</v>
      </c>
      <c r="C4598" s="9" t="str">
        <f t="shared" si="1150"/>
        <v/>
      </c>
      <c r="D4598" s="3" t="str">
        <f t="shared" si="1151"/>
        <v/>
      </c>
      <c r="E4598" s="14" t="str">
        <f t="shared" si="1147"/>
        <v>223</v>
      </c>
      <c r="J4598" s="14" t="str">
        <f t="shared" si="1155"/>
        <v xml:space="preserve">0                                                                                                                                                                                                                              </v>
      </c>
      <c r="S4598" s="8"/>
      <c r="W4598" s="76"/>
      <c r="X4598" s="16">
        <f t="shared" si="1148"/>
        <v>0</v>
      </c>
      <c r="AC4598" s="18">
        <f t="shared" si="1153"/>
        <v>0</v>
      </c>
      <c r="AD4598" s="19">
        <f t="shared" si="1156"/>
        <v>0</v>
      </c>
      <c r="AE4598" s="21">
        <f t="shared" si="1152"/>
        <v>0</v>
      </c>
      <c r="AF4598" s="20">
        <f t="shared" si="1157"/>
        <v>0</v>
      </c>
      <c r="AG4598" s="20">
        <f t="shared" si="1158"/>
        <v>0</v>
      </c>
      <c r="AH4598" s="20">
        <f t="shared" si="1159"/>
        <v>0</v>
      </c>
      <c r="AI4598" s="20"/>
      <c r="AJ4598" s="20"/>
      <c r="AK4598" s="20">
        <f t="shared" si="1154"/>
        <v>0</v>
      </c>
      <c r="AL4598" s="171"/>
    </row>
    <row r="4599" spans="2:38" ht="15.75" customHeight="1" x14ac:dyDescent="0.25">
      <c r="B4599" s="14">
        <f t="shared" si="1149"/>
        <v>224</v>
      </c>
      <c r="C4599" s="9" t="str">
        <f t="shared" si="1150"/>
        <v/>
      </c>
      <c r="D4599" s="3" t="str">
        <f t="shared" si="1151"/>
        <v/>
      </c>
      <c r="E4599" s="14" t="str">
        <f t="shared" si="1147"/>
        <v>224</v>
      </c>
      <c r="J4599" s="14" t="str">
        <f t="shared" si="1155"/>
        <v xml:space="preserve">0                                                                                                                                                                                                                               </v>
      </c>
      <c r="S4599" s="8"/>
      <c r="W4599" s="76"/>
      <c r="X4599" s="16">
        <f t="shared" si="1148"/>
        <v>0</v>
      </c>
      <c r="AC4599" s="18">
        <f t="shared" si="1153"/>
        <v>0</v>
      </c>
      <c r="AD4599" s="19">
        <f t="shared" si="1156"/>
        <v>0</v>
      </c>
      <c r="AE4599" s="21">
        <f t="shared" si="1152"/>
        <v>0</v>
      </c>
      <c r="AF4599" s="20">
        <f t="shared" si="1157"/>
        <v>0</v>
      </c>
      <c r="AG4599" s="20">
        <f t="shared" si="1158"/>
        <v>0</v>
      </c>
      <c r="AH4599" s="20">
        <f t="shared" si="1159"/>
        <v>0</v>
      </c>
      <c r="AI4599" s="20"/>
      <c r="AJ4599" s="20"/>
      <c r="AK4599" s="20">
        <f t="shared" si="1154"/>
        <v>0</v>
      </c>
      <c r="AL4599" s="171"/>
    </row>
    <row r="4600" spans="2:38" ht="15.75" customHeight="1" x14ac:dyDescent="0.25">
      <c r="B4600" s="14">
        <f t="shared" si="1149"/>
        <v>225</v>
      </c>
      <c r="C4600" s="9" t="str">
        <f t="shared" si="1150"/>
        <v/>
      </c>
      <c r="D4600" s="3" t="str">
        <f t="shared" si="1151"/>
        <v/>
      </c>
      <c r="E4600" s="14" t="str">
        <f t="shared" si="1147"/>
        <v>225</v>
      </c>
      <c r="J4600" s="14" t="str">
        <f t="shared" si="1155"/>
        <v xml:space="preserve">0                                                                                                                                                                                                                                </v>
      </c>
      <c r="S4600" s="8"/>
      <c r="W4600" s="76"/>
      <c r="X4600" s="16">
        <f t="shared" si="1148"/>
        <v>0</v>
      </c>
      <c r="AC4600" s="18">
        <f t="shared" si="1153"/>
        <v>0</v>
      </c>
      <c r="AD4600" s="19">
        <f t="shared" si="1156"/>
        <v>0</v>
      </c>
      <c r="AE4600" s="21">
        <f t="shared" si="1152"/>
        <v>0</v>
      </c>
      <c r="AF4600" s="20">
        <f t="shared" si="1157"/>
        <v>0</v>
      </c>
      <c r="AG4600" s="20">
        <f t="shared" si="1158"/>
        <v>0</v>
      </c>
      <c r="AH4600" s="20">
        <f t="shared" si="1159"/>
        <v>0</v>
      </c>
      <c r="AI4600" s="20"/>
      <c r="AJ4600" s="20"/>
      <c r="AK4600" s="20">
        <f t="shared" si="1154"/>
        <v>0</v>
      </c>
      <c r="AL4600" s="171"/>
    </row>
    <row r="4601" spans="2:38" ht="15.75" customHeight="1" x14ac:dyDescent="0.25">
      <c r="B4601" s="14">
        <f t="shared" si="1149"/>
        <v>226</v>
      </c>
      <c r="C4601" s="9" t="str">
        <f t="shared" si="1150"/>
        <v/>
      </c>
      <c r="D4601" s="3" t="str">
        <f t="shared" si="1151"/>
        <v/>
      </c>
      <c r="E4601" s="14" t="str">
        <f t="shared" si="1147"/>
        <v>226</v>
      </c>
      <c r="J4601" s="14" t="str">
        <f t="shared" si="1155"/>
        <v xml:space="preserve">0                                                                                                                                                                                                                                 </v>
      </c>
      <c r="S4601" s="8"/>
      <c r="W4601" s="76"/>
      <c r="X4601" s="16">
        <f t="shared" si="1148"/>
        <v>0</v>
      </c>
      <c r="AC4601" s="18">
        <f t="shared" si="1153"/>
        <v>0</v>
      </c>
      <c r="AD4601" s="19">
        <f t="shared" si="1156"/>
        <v>0</v>
      </c>
      <c r="AE4601" s="21">
        <f t="shared" si="1152"/>
        <v>0</v>
      </c>
      <c r="AF4601" s="20">
        <f t="shared" si="1157"/>
        <v>0</v>
      </c>
      <c r="AG4601" s="20">
        <f t="shared" si="1158"/>
        <v>0</v>
      </c>
      <c r="AH4601" s="20">
        <f t="shared" si="1159"/>
        <v>0</v>
      </c>
      <c r="AI4601" s="20"/>
      <c r="AJ4601" s="20"/>
      <c r="AK4601" s="20">
        <f t="shared" si="1154"/>
        <v>0</v>
      </c>
      <c r="AL4601" s="171"/>
    </row>
    <row r="4602" spans="2:38" ht="15.75" customHeight="1" x14ac:dyDescent="0.25">
      <c r="B4602" s="14">
        <f t="shared" si="1149"/>
        <v>227</v>
      </c>
      <c r="C4602" s="9" t="str">
        <f t="shared" si="1150"/>
        <v/>
      </c>
      <c r="D4602" s="3" t="str">
        <f t="shared" si="1151"/>
        <v/>
      </c>
      <c r="E4602" s="14" t="str">
        <f t="shared" si="1147"/>
        <v>227</v>
      </c>
      <c r="J4602" s="14" t="str">
        <f t="shared" si="1155"/>
        <v xml:space="preserve">0                                                                                                                                                                                                                                  </v>
      </c>
      <c r="S4602" s="8"/>
      <c r="W4602" s="76"/>
      <c r="X4602" s="16">
        <f t="shared" si="1148"/>
        <v>0</v>
      </c>
      <c r="AC4602" s="18">
        <f t="shared" si="1153"/>
        <v>0</v>
      </c>
      <c r="AD4602" s="19">
        <f t="shared" si="1156"/>
        <v>0</v>
      </c>
      <c r="AE4602" s="21">
        <f t="shared" si="1152"/>
        <v>0</v>
      </c>
      <c r="AF4602" s="20">
        <f t="shared" si="1157"/>
        <v>0</v>
      </c>
      <c r="AG4602" s="20">
        <f t="shared" si="1158"/>
        <v>0</v>
      </c>
      <c r="AH4602" s="20">
        <f t="shared" si="1159"/>
        <v>0</v>
      </c>
      <c r="AI4602" s="20"/>
      <c r="AJ4602" s="20"/>
      <c r="AK4602" s="20">
        <f t="shared" si="1154"/>
        <v>0</v>
      </c>
      <c r="AL4602" s="171"/>
    </row>
    <row r="4603" spans="2:38" ht="15.75" customHeight="1" x14ac:dyDescent="0.25">
      <c r="B4603" s="14">
        <f t="shared" si="1149"/>
        <v>228</v>
      </c>
      <c r="C4603" s="9" t="str">
        <f t="shared" si="1150"/>
        <v/>
      </c>
      <c r="D4603" s="3" t="str">
        <f t="shared" si="1151"/>
        <v/>
      </c>
      <c r="E4603" s="14" t="str">
        <f t="shared" si="1147"/>
        <v>228</v>
      </c>
      <c r="J4603" s="14" t="str">
        <f t="shared" si="1155"/>
        <v xml:space="preserve">0                                                                                                                                                                                                                                   </v>
      </c>
      <c r="S4603" s="8"/>
      <c r="W4603" s="76"/>
      <c r="X4603" s="16">
        <f t="shared" si="1148"/>
        <v>0</v>
      </c>
      <c r="AC4603" s="18">
        <f t="shared" si="1153"/>
        <v>0</v>
      </c>
      <c r="AD4603" s="19">
        <f t="shared" si="1156"/>
        <v>0</v>
      </c>
      <c r="AE4603" s="21">
        <f t="shared" si="1152"/>
        <v>0</v>
      </c>
      <c r="AF4603" s="20">
        <f t="shared" si="1157"/>
        <v>0</v>
      </c>
      <c r="AG4603" s="20">
        <f t="shared" si="1158"/>
        <v>0</v>
      </c>
      <c r="AH4603" s="20">
        <f t="shared" si="1159"/>
        <v>0</v>
      </c>
      <c r="AI4603" s="20"/>
      <c r="AJ4603" s="20"/>
      <c r="AK4603" s="20">
        <f t="shared" si="1154"/>
        <v>0</v>
      </c>
      <c r="AL4603" s="171"/>
    </row>
    <row r="4604" spans="2:38" ht="15.75" customHeight="1" x14ac:dyDescent="0.25">
      <c r="B4604" s="14">
        <f t="shared" si="1149"/>
        <v>229</v>
      </c>
      <c r="C4604" s="9" t="str">
        <f t="shared" si="1150"/>
        <v/>
      </c>
      <c r="D4604" s="3" t="str">
        <f t="shared" si="1151"/>
        <v/>
      </c>
      <c r="E4604" s="14" t="str">
        <f t="shared" si="1147"/>
        <v>229</v>
      </c>
      <c r="J4604" s="14" t="str">
        <f t="shared" si="1155"/>
        <v xml:space="preserve">0                                                                                                                                                                                                                                    </v>
      </c>
      <c r="S4604" s="8"/>
      <c r="W4604" s="76"/>
      <c r="X4604" s="16">
        <f t="shared" si="1148"/>
        <v>0</v>
      </c>
      <c r="AC4604" s="18">
        <f t="shared" si="1153"/>
        <v>0</v>
      </c>
      <c r="AD4604" s="19">
        <f t="shared" si="1156"/>
        <v>0</v>
      </c>
      <c r="AE4604" s="21">
        <f t="shared" si="1152"/>
        <v>0</v>
      </c>
      <c r="AF4604" s="20">
        <f t="shared" si="1157"/>
        <v>0</v>
      </c>
      <c r="AG4604" s="20">
        <f t="shared" si="1158"/>
        <v>0</v>
      </c>
      <c r="AH4604" s="20">
        <f t="shared" si="1159"/>
        <v>0</v>
      </c>
      <c r="AI4604" s="20"/>
      <c r="AJ4604" s="20"/>
      <c r="AK4604" s="20">
        <f t="shared" si="1154"/>
        <v>0</v>
      </c>
      <c r="AL4604" s="171"/>
    </row>
    <row r="4605" spans="2:38" ht="15.75" customHeight="1" x14ac:dyDescent="0.25">
      <c r="B4605" s="14">
        <f t="shared" si="1149"/>
        <v>230</v>
      </c>
      <c r="C4605" s="9" t="str">
        <f t="shared" si="1150"/>
        <v/>
      </c>
      <c r="D4605" s="3" t="str">
        <f t="shared" si="1151"/>
        <v/>
      </c>
      <c r="E4605" s="14" t="str">
        <f t="shared" si="1147"/>
        <v>230</v>
      </c>
      <c r="J4605" s="14" t="str">
        <f t="shared" si="1155"/>
        <v xml:space="preserve">0                                                                                                                                                                                                                                     </v>
      </c>
      <c r="S4605" s="8"/>
      <c r="W4605" s="76"/>
      <c r="X4605" s="16">
        <f t="shared" si="1148"/>
        <v>0</v>
      </c>
      <c r="AC4605" s="18">
        <f t="shared" si="1153"/>
        <v>0</v>
      </c>
      <c r="AD4605" s="19">
        <f t="shared" si="1156"/>
        <v>0</v>
      </c>
      <c r="AE4605" s="21">
        <f t="shared" si="1152"/>
        <v>0</v>
      </c>
      <c r="AF4605" s="20">
        <f t="shared" si="1157"/>
        <v>0</v>
      </c>
      <c r="AG4605" s="20">
        <f t="shared" si="1158"/>
        <v>0</v>
      </c>
      <c r="AH4605" s="20">
        <f t="shared" si="1159"/>
        <v>0</v>
      </c>
      <c r="AI4605" s="20"/>
      <c r="AJ4605" s="20"/>
      <c r="AK4605" s="20">
        <f t="shared" si="1154"/>
        <v>0</v>
      </c>
      <c r="AL4605" s="171"/>
    </row>
    <row r="4606" spans="2:38" ht="15.75" customHeight="1" x14ac:dyDescent="0.25">
      <c r="B4606" s="14">
        <f t="shared" si="1149"/>
        <v>231</v>
      </c>
      <c r="C4606" s="9" t="str">
        <f t="shared" si="1150"/>
        <v/>
      </c>
      <c r="D4606" s="3" t="str">
        <f t="shared" si="1151"/>
        <v/>
      </c>
      <c r="E4606" s="14" t="str">
        <f t="shared" ref="E4606:E4669" si="1160">CONCATENATE(A4606,D4606,B4606)</f>
        <v>231</v>
      </c>
      <c r="J4606" s="14" t="str">
        <f t="shared" si="1155"/>
        <v xml:space="preserve">0                                                                                                                                                                                                                                      </v>
      </c>
      <c r="S4606" s="8"/>
      <c r="W4606" s="76"/>
      <c r="X4606" s="16">
        <f t="shared" si="1148"/>
        <v>0</v>
      </c>
      <c r="AC4606" s="18">
        <f t="shared" si="1153"/>
        <v>0</v>
      </c>
      <c r="AD4606" s="19">
        <f t="shared" si="1156"/>
        <v>0</v>
      </c>
      <c r="AE4606" s="21">
        <f t="shared" si="1152"/>
        <v>0</v>
      </c>
      <c r="AF4606" s="20">
        <f t="shared" si="1157"/>
        <v>0</v>
      </c>
      <c r="AG4606" s="20">
        <f t="shared" si="1158"/>
        <v>0</v>
      </c>
      <c r="AH4606" s="20">
        <f t="shared" si="1159"/>
        <v>0</v>
      </c>
      <c r="AI4606" s="20"/>
      <c r="AJ4606" s="20"/>
      <c r="AK4606" s="20">
        <f t="shared" si="1154"/>
        <v>0</v>
      </c>
      <c r="AL4606" s="171"/>
    </row>
    <row r="4607" spans="2:38" ht="15.75" customHeight="1" x14ac:dyDescent="0.25">
      <c r="B4607" s="14">
        <f t="shared" si="1149"/>
        <v>232</v>
      </c>
      <c r="C4607" s="9" t="str">
        <f t="shared" si="1150"/>
        <v/>
      </c>
      <c r="D4607" s="3" t="str">
        <f t="shared" si="1151"/>
        <v/>
      </c>
      <c r="E4607" s="14" t="str">
        <f t="shared" si="1160"/>
        <v>232</v>
      </c>
      <c r="J4607" s="14" t="str">
        <f t="shared" si="1155"/>
        <v xml:space="preserve">0                                                                                                                                                                                                                                       </v>
      </c>
      <c r="S4607" s="8"/>
      <c r="W4607" s="76"/>
      <c r="X4607" s="16">
        <f t="shared" ref="X4607:X4670" si="1161">W4607*T4607</f>
        <v>0</v>
      </c>
      <c r="AC4607" s="18">
        <f t="shared" si="1153"/>
        <v>0</v>
      </c>
      <c r="AD4607" s="19">
        <f t="shared" si="1156"/>
        <v>0</v>
      </c>
      <c r="AE4607" s="21">
        <f t="shared" si="1152"/>
        <v>0</v>
      </c>
      <c r="AF4607" s="20">
        <f t="shared" si="1157"/>
        <v>0</v>
      </c>
      <c r="AG4607" s="20">
        <f t="shared" si="1158"/>
        <v>0</v>
      </c>
      <c r="AH4607" s="20">
        <f t="shared" si="1159"/>
        <v>0</v>
      </c>
      <c r="AI4607" s="20"/>
      <c r="AJ4607" s="20"/>
      <c r="AK4607" s="20">
        <f t="shared" si="1154"/>
        <v>0</v>
      </c>
      <c r="AL4607" s="171"/>
    </row>
    <row r="4608" spans="2:38" ht="15.75" customHeight="1" x14ac:dyDescent="0.25">
      <c r="B4608" s="14">
        <f t="shared" si="1149"/>
        <v>233</v>
      </c>
      <c r="C4608" s="9" t="str">
        <f t="shared" si="1150"/>
        <v/>
      </c>
      <c r="D4608" s="3" t="str">
        <f t="shared" si="1151"/>
        <v/>
      </c>
      <c r="E4608" s="14" t="str">
        <f t="shared" si="1160"/>
        <v>233</v>
      </c>
      <c r="J4608" s="14" t="str">
        <f t="shared" si="1155"/>
        <v xml:space="preserve">0                                                                                                                                                                                                                                        </v>
      </c>
      <c r="S4608" s="8"/>
      <c r="W4608" s="76"/>
      <c r="X4608" s="16">
        <f t="shared" si="1161"/>
        <v>0</v>
      </c>
      <c r="AC4608" s="18">
        <f t="shared" si="1153"/>
        <v>0</v>
      </c>
      <c r="AD4608" s="19">
        <f t="shared" si="1156"/>
        <v>0</v>
      </c>
      <c r="AE4608" s="21">
        <f t="shared" si="1152"/>
        <v>0</v>
      </c>
      <c r="AF4608" s="20">
        <f t="shared" si="1157"/>
        <v>0</v>
      </c>
      <c r="AG4608" s="20">
        <f t="shared" si="1158"/>
        <v>0</v>
      </c>
      <c r="AH4608" s="20">
        <f t="shared" si="1159"/>
        <v>0</v>
      </c>
      <c r="AI4608" s="20"/>
      <c r="AJ4608" s="20"/>
      <c r="AK4608" s="20">
        <f t="shared" si="1154"/>
        <v>0</v>
      </c>
      <c r="AL4608" s="171"/>
    </row>
    <row r="4609" spans="2:38" ht="15.75" customHeight="1" x14ac:dyDescent="0.25">
      <c r="B4609" s="14">
        <f t="shared" si="1149"/>
        <v>234</v>
      </c>
      <c r="C4609" s="9" t="str">
        <f t="shared" si="1150"/>
        <v/>
      </c>
      <c r="D4609" s="3" t="str">
        <f t="shared" si="1151"/>
        <v/>
      </c>
      <c r="E4609" s="14" t="str">
        <f t="shared" si="1160"/>
        <v>234</v>
      </c>
      <c r="J4609" s="14" t="str">
        <f t="shared" si="1155"/>
        <v xml:space="preserve">0                                                                                                                                                                                                                                         </v>
      </c>
      <c r="S4609" s="8"/>
      <c r="W4609" s="76"/>
      <c r="X4609" s="16">
        <f t="shared" si="1161"/>
        <v>0</v>
      </c>
      <c r="AC4609" s="18">
        <f t="shared" si="1153"/>
        <v>0</v>
      </c>
      <c r="AD4609" s="19">
        <f t="shared" si="1156"/>
        <v>0</v>
      </c>
      <c r="AE4609" s="21">
        <f t="shared" si="1152"/>
        <v>0</v>
      </c>
      <c r="AF4609" s="20">
        <f t="shared" si="1157"/>
        <v>0</v>
      </c>
      <c r="AG4609" s="20">
        <f t="shared" si="1158"/>
        <v>0</v>
      </c>
      <c r="AH4609" s="20">
        <f t="shared" si="1159"/>
        <v>0</v>
      </c>
      <c r="AI4609" s="20"/>
      <c r="AJ4609" s="20"/>
      <c r="AK4609" s="20">
        <f t="shared" si="1154"/>
        <v>0</v>
      </c>
      <c r="AL4609" s="171"/>
    </row>
    <row r="4610" spans="2:38" ht="15.75" customHeight="1" x14ac:dyDescent="0.25">
      <c r="B4610" s="14">
        <f t="shared" si="1149"/>
        <v>235</v>
      </c>
      <c r="C4610" s="9" t="str">
        <f t="shared" si="1150"/>
        <v/>
      </c>
      <c r="D4610" s="3" t="str">
        <f t="shared" si="1151"/>
        <v/>
      </c>
      <c r="E4610" s="14" t="str">
        <f t="shared" si="1160"/>
        <v>235</v>
      </c>
      <c r="J4610" s="14" t="str">
        <f t="shared" si="1155"/>
        <v xml:space="preserve">0                                                                                                                                                                                                                                          </v>
      </c>
      <c r="S4610" s="8"/>
      <c r="W4610" s="76"/>
      <c r="X4610" s="16">
        <f t="shared" si="1161"/>
        <v>0</v>
      </c>
      <c r="AC4610" s="18">
        <f t="shared" si="1153"/>
        <v>0</v>
      </c>
      <c r="AD4610" s="19">
        <f t="shared" si="1156"/>
        <v>0</v>
      </c>
      <c r="AE4610" s="21">
        <f t="shared" si="1152"/>
        <v>0</v>
      </c>
      <c r="AF4610" s="20">
        <f t="shared" si="1157"/>
        <v>0</v>
      </c>
      <c r="AG4610" s="20">
        <f t="shared" si="1158"/>
        <v>0</v>
      </c>
      <c r="AH4610" s="20">
        <f t="shared" si="1159"/>
        <v>0</v>
      </c>
      <c r="AI4610" s="20"/>
      <c r="AJ4610" s="20"/>
      <c r="AK4610" s="20">
        <f t="shared" si="1154"/>
        <v>0</v>
      </c>
      <c r="AL4610" s="171"/>
    </row>
    <row r="4611" spans="2:38" ht="15.75" customHeight="1" x14ac:dyDescent="0.25">
      <c r="B4611" s="14">
        <f t="shared" si="1149"/>
        <v>236</v>
      </c>
      <c r="C4611" s="9" t="str">
        <f t="shared" si="1150"/>
        <v/>
      </c>
      <c r="D4611" s="3" t="str">
        <f t="shared" si="1151"/>
        <v/>
      </c>
      <c r="E4611" s="14" t="str">
        <f t="shared" si="1160"/>
        <v>236</v>
      </c>
      <c r="J4611" s="14" t="str">
        <f t="shared" si="1155"/>
        <v xml:space="preserve">0                                                                                                                                                                                                                                           </v>
      </c>
      <c r="S4611" s="8"/>
      <c r="W4611" s="76"/>
      <c r="X4611" s="16">
        <f t="shared" si="1161"/>
        <v>0</v>
      </c>
      <c r="AC4611" s="18">
        <f t="shared" si="1153"/>
        <v>0</v>
      </c>
      <c r="AD4611" s="19">
        <f t="shared" si="1156"/>
        <v>0</v>
      </c>
      <c r="AE4611" s="21">
        <f t="shared" si="1152"/>
        <v>0</v>
      </c>
      <c r="AF4611" s="20">
        <f t="shared" si="1157"/>
        <v>0</v>
      </c>
      <c r="AG4611" s="20">
        <f t="shared" si="1158"/>
        <v>0</v>
      </c>
      <c r="AH4611" s="20">
        <f t="shared" si="1159"/>
        <v>0</v>
      </c>
      <c r="AI4611" s="20"/>
      <c r="AJ4611" s="20"/>
      <c r="AK4611" s="20">
        <f t="shared" si="1154"/>
        <v>0</v>
      </c>
      <c r="AL4611" s="171"/>
    </row>
    <row r="4612" spans="2:38" ht="15.75" customHeight="1" x14ac:dyDescent="0.25">
      <c r="B4612" s="14">
        <f t="shared" ref="B4612:B4675" si="1162">IF(A4612=A4611,B4611+1,1)</f>
        <v>237</v>
      </c>
      <c r="C4612" s="9" t="str">
        <f t="shared" si="1150"/>
        <v/>
      </c>
      <c r="D4612" s="3" t="str">
        <f t="shared" si="1151"/>
        <v/>
      </c>
      <c r="E4612" s="14" t="str">
        <f t="shared" si="1160"/>
        <v>237</v>
      </c>
      <c r="J4612" s="14" t="str">
        <f t="shared" si="1155"/>
        <v xml:space="preserve">0                                                                                                                                                                                                                                            </v>
      </c>
      <c r="S4612" s="8"/>
      <c r="W4612" s="76"/>
      <c r="X4612" s="16">
        <f t="shared" si="1161"/>
        <v>0</v>
      </c>
      <c r="AC4612" s="18">
        <f t="shared" si="1153"/>
        <v>0</v>
      </c>
      <c r="AD4612" s="19">
        <f t="shared" si="1156"/>
        <v>0</v>
      </c>
      <c r="AE4612" s="21">
        <f t="shared" si="1152"/>
        <v>0</v>
      </c>
      <c r="AF4612" s="20">
        <f t="shared" si="1157"/>
        <v>0</v>
      </c>
      <c r="AG4612" s="20">
        <f t="shared" si="1158"/>
        <v>0</v>
      </c>
      <c r="AH4612" s="20">
        <f t="shared" si="1159"/>
        <v>0</v>
      </c>
      <c r="AI4612" s="20"/>
      <c r="AJ4612" s="20"/>
      <c r="AK4612" s="20">
        <f t="shared" si="1154"/>
        <v>0</v>
      </c>
      <c r="AL4612" s="171"/>
    </row>
    <row r="4613" spans="2:38" ht="15.75" customHeight="1" x14ac:dyDescent="0.25">
      <c r="B4613" s="14">
        <f t="shared" si="1162"/>
        <v>238</v>
      </c>
      <c r="C4613" s="9" t="str">
        <f t="shared" ref="C4613:C4676" si="1163">IF(A4613=A4612,C4612,"")</f>
        <v/>
      </c>
      <c r="D4613" s="3" t="str">
        <f t="shared" ref="D4613:D4676" si="1164">IF(A4613=A4612,D4612,"")</f>
        <v/>
      </c>
      <c r="E4613" s="14" t="str">
        <f t="shared" si="1160"/>
        <v>238</v>
      </c>
      <c r="J4613" s="14" t="str">
        <f t="shared" si="1155"/>
        <v xml:space="preserve">0                                                                                                                                                                                                                                             </v>
      </c>
      <c r="S4613" s="8"/>
      <c r="W4613" s="76"/>
      <c r="X4613" s="16">
        <f t="shared" si="1161"/>
        <v>0</v>
      </c>
      <c r="AC4613" s="18">
        <f t="shared" si="1153"/>
        <v>0</v>
      </c>
      <c r="AD4613" s="19">
        <f t="shared" si="1156"/>
        <v>0</v>
      </c>
      <c r="AE4613" s="21">
        <f t="shared" si="1152"/>
        <v>0</v>
      </c>
      <c r="AF4613" s="20">
        <f t="shared" si="1157"/>
        <v>0</v>
      </c>
      <c r="AG4613" s="20">
        <f t="shared" si="1158"/>
        <v>0</v>
      </c>
      <c r="AH4613" s="20">
        <f t="shared" si="1159"/>
        <v>0</v>
      </c>
      <c r="AI4613" s="20"/>
      <c r="AJ4613" s="20"/>
      <c r="AK4613" s="20">
        <f t="shared" si="1154"/>
        <v>0</v>
      </c>
      <c r="AL4613" s="171"/>
    </row>
    <row r="4614" spans="2:38" ht="15.75" customHeight="1" x14ac:dyDescent="0.25">
      <c r="B4614" s="14">
        <f t="shared" si="1162"/>
        <v>239</v>
      </c>
      <c r="C4614" s="9" t="str">
        <f t="shared" si="1163"/>
        <v/>
      </c>
      <c r="D4614" s="3" t="str">
        <f t="shared" si="1164"/>
        <v/>
      </c>
      <c r="E4614" s="14" t="str">
        <f t="shared" si="1160"/>
        <v>239</v>
      </c>
      <c r="J4614" s="14" t="str">
        <f t="shared" si="1155"/>
        <v xml:space="preserve">0                                                                                                                                                                                                                                              </v>
      </c>
      <c r="S4614" s="8"/>
      <c r="W4614" s="76"/>
      <c r="X4614" s="16">
        <f t="shared" si="1161"/>
        <v>0</v>
      </c>
      <c r="AC4614" s="18">
        <f t="shared" si="1153"/>
        <v>0</v>
      </c>
      <c r="AD4614" s="19">
        <f t="shared" si="1156"/>
        <v>0</v>
      </c>
      <c r="AE4614" s="21">
        <f t="shared" si="1152"/>
        <v>0</v>
      </c>
      <c r="AF4614" s="20">
        <f t="shared" si="1157"/>
        <v>0</v>
      </c>
      <c r="AG4614" s="20">
        <f t="shared" si="1158"/>
        <v>0</v>
      </c>
      <c r="AH4614" s="20">
        <f t="shared" si="1159"/>
        <v>0</v>
      </c>
      <c r="AI4614" s="20"/>
      <c r="AJ4614" s="20"/>
      <c r="AK4614" s="20">
        <f t="shared" si="1154"/>
        <v>0</v>
      </c>
      <c r="AL4614" s="171"/>
    </row>
    <row r="4615" spans="2:38" ht="15.75" customHeight="1" x14ac:dyDescent="0.25">
      <c r="B4615" s="14">
        <f t="shared" si="1162"/>
        <v>240</v>
      </c>
      <c r="C4615" s="9" t="str">
        <f t="shared" si="1163"/>
        <v/>
      </c>
      <c r="D4615" s="3" t="str">
        <f t="shared" si="1164"/>
        <v/>
      </c>
      <c r="E4615" s="14" t="str">
        <f t="shared" si="1160"/>
        <v>240</v>
      </c>
      <c r="J4615" s="14" t="str">
        <f t="shared" si="1155"/>
        <v xml:space="preserve">0                                                                                                                                                                                                                                               </v>
      </c>
      <c r="S4615" s="8"/>
      <c r="W4615" s="76"/>
      <c r="X4615" s="16">
        <f t="shared" si="1161"/>
        <v>0</v>
      </c>
      <c r="AC4615" s="18">
        <f t="shared" si="1153"/>
        <v>0</v>
      </c>
      <c r="AD4615" s="19">
        <f t="shared" si="1156"/>
        <v>0</v>
      </c>
      <c r="AE4615" s="21">
        <f t="shared" si="1152"/>
        <v>0</v>
      </c>
      <c r="AF4615" s="20">
        <f t="shared" si="1157"/>
        <v>0</v>
      </c>
      <c r="AG4615" s="20">
        <f t="shared" si="1158"/>
        <v>0</v>
      </c>
      <c r="AH4615" s="20">
        <f t="shared" si="1159"/>
        <v>0</v>
      </c>
      <c r="AI4615" s="20"/>
      <c r="AJ4615" s="20"/>
      <c r="AK4615" s="20">
        <f t="shared" si="1154"/>
        <v>0</v>
      </c>
      <c r="AL4615" s="171"/>
    </row>
    <row r="4616" spans="2:38" ht="15.75" customHeight="1" x14ac:dyDescent="0.25">
      <c r="B4616" s="14">
        <f t="shared" si="1162"/>
        <v>241</v>
      </c>
      <c r="C4616" s="9" t="str">
        <f t="shared" si="1163"/>
        <v/>
      </c>
      <c r="D4616" s="3" t="str">
        <f t="shared" si="1164"/>
        <v/>
      </c>
      <c r="E4616" s="14" t="str">
        <f t="shared" si="1160"/>
        <v>241</v>
      </c>
      <c r="J4616" s="14" t="str">
        <f t="shared" si="1155"/>
        <v xml:space="preserve">0                                                                                                                                                                                                                                                </v>
      </c>
      <c r="S4616" s="8"/>
      <c r="W4616" s="76"/>
      <c r="X4616" s="16">
        <f t="shared" si="1161"/>
        <v>0</v>
      </c>
      <c r="AC4616" s="18">
        <f t="shared" si="1153"/>
        <v>0</v>
      </c>
      <c r="AD4616" s="19">
        <f t="shared" si="1156"/>
        <v>0</v>
      </c>
      <c r="AE4616" s="21">
        <f t="shared" si="1152"/>
        <v>0</v>
      </c>
      <c r="AF4616" s="20">
        <f t="shared" si="1157"/>
        <v>0</v>
      </c>
      <c r="AG4616" s="20">
        <f t="shared" si="1158"/>
        <v>0</v>
      </c>
      <c r="AH4616" s="20">
        <f t="shared" si="1159"/>
        <v>0</v>
      </c>
      <c r="AI4616" s="20"/>
      <c r="AJ4616" s="20"/>
      <c r="AK4616" s="20">
        <f t="shared" si="1154"/>
        <v>0</v>
      </c>
      <c r="AL4616" s="171"/>
    </row>
    <row r="4617" spans="2:38" ht="15.75" customHeight="1" x14ac:dyDescent="0.25">
      <c r="B4617" s="14">
        <f t="shared" si="1162"/>
        <v>242</v>
      </c>
      <c r="C4617" s="9" t="str">
        <f t="shared" si="1163"/>
        <v/>
      </c>
      <c r="D4617" s="3" t="str">
        <f t="shared" si="1164"/>
        <v/>
      </c>
      <c r="E4617" s="14" t="str">
        <f t="shared" si="1160"/>
        <v>242</v>
      </c>
      <c r="J4617" s="14" t="str">
        <f t="shared" si="1155"/>
        <v xml:space="preserve">0                                                                                                                                                                                                                                                 </v>
      </c>
      <c r="S4617" s="8"/>
      <c r="W4617" s="76"/>
      <c r="X4617" s="16">
        <f t="shared" si="1161"/>
        <v>0</v>
      </c>
      <c r="AC4617" s="18">
        <f t="shared" si="1153"/>
        <v>0</v>
      </c>
      <c r="AD4617" s="19">
        <f t="shared" si="1156"/>
        <v>0</v>
      </c>
      <c r="AE4617" s="21">
        <f t="shared" si="1152"/>
        <v>0</v>
      </c>
      <c r="AF4617" s="20">
        <f t="shared" si="1157"/>
        <v>0</v>
      </c>
      <c r="AG4617" s="20">
        <f t="shared" si="1158"/>
        <v>0</v>
      </c>
      <c r="AH4617" s="20">
        <f t="shared" si="1159"/>
        <v>0</v>
      </c>
      <c r="AI4617" s="20"/>
      <c r="AJ4617" s="20"/>
      <c r="AK4617" s="20">
        <f t="shared" si="1154"/>
        <v>0</v>
      </c>
      <c r="AL4617" s="171"/>
    </row>
    <row r="4618" spans="2:38" ht="15.75" customHeight="1" x14ac:dyDescent="0.25">
      <c r="B4618" s="14">
        <f t="shared" si="1162"/>
        <v>243</v>
      </c>
      <c r="C4618" s="9" t="str">
        <f t="shared" si="1163"/>
        <v/>
      </c>
      <c r="D4618" s="3" t="str">
        <f t="shared" si="1164"/>
        <v/>
      </c>
      <c r="E4618" s="14" t="str">
        <f t="shared" si="1160"/>
        <v>243</v>
      </c>
      <c r="J4618" s="14" t="str">
        <f t="shared" si="1155"/>
        <v xml:space="preserve">0                                                                                                                                                                                                                                                  </v>
      </c>
      <c r="S4618" s="8"/>
      <c r="W4618" s="76"/>
      <c r="X4618" s="16">
        <f t="shared" si="1161"/>
        <v>0</v>
      </c>
      <c r="AC4618" s="18">
        <f t="shared" si="1153"/>
        <v>0</v>
      </c>
      <c r="AD4618" s="19">
        <f t="shared" si="1156"/>
        <v>0</v>
      </c>
      <c r="AE4618" s="21">
        <f t="shared" si="1152"/>
        <v>0</v>
      </c>
      <c r="AF4618" s="20">
        <f t="shared" si="1157"/>
        <v>0</v>
      </c>
      <c r="AG4618" s="20">
        <f t="shared" si="1158"/>
        <v>0</v>
      </c>
      <c r="AH4618" s="20">
        <f t="shared" si="1159"/>
        <v>0</v>
      </c>
      <c r="AI4618" s="20"/>
      <c r="AJ4618" s="20"/>
      <c r="AK4618" s="20">
        <f t="shared" si="1154"/>
        <v>0</v>
      </c>
      <c r="AL4618" s="171"/>
    </row>
    <row r="4619" spans="2:38" ht="15.75" customHeight="1" x14ac:dyDescent="0.25">
      <c r="B4619" s="14">
        <f t="shared" si="1162"/>
        <v>244</v>
      </c>
      <c r="C4619" s="9" t="str">
        <f t="shared" si="1163"/>
        <v/>
      </c>
      <c r="D4619" s="3" t="str">
        <f t="shared" si="1164"/>
        <v/>
      </c>
      <c r="E4619" s="14" t="str">
        <f t="shared" si="1160"/>
        <v>244</v>
      </c>
      <c r="J4619" s="14" t="str">
        <f t="shared" si="1155"/>
        <v xml:space="preserve">0                                                                                                                                                                                                                                                   </v>
      </c>
      <c r="S4619" s="8"/>
      <c r="W4619" s="76"/>
      <c r="X4619" s="16">
        <f t="shared" si="1161"/>
        <v>0</v>
      </c>
      <c r="AC4619" s="18">
        <f t="shared" si="1153"/>
        <v>0</v>
      </c>
      <c r="AD4619" s="19">
        <f t="shared" si="1156"/>
        <v>0</v>
      </c>
      <c r="AE4619" s="21">
        <f t="shared" si="1152"/>
        <v>0</v>
      </c>
      <c r="AF4619" s="20">
        <f t="shared" si="1157"/>
        <v>0</v>
      </c>
      <c r="AG4619" s="20">
        <f t="shared" si="1158"/>
        <v>0</v>
      </c>
      <c r="AH4619" s="20">
        <f t="shared" si="1159"/>
        <v>0</v>
      </c>
      <c r="AI4619" s="20"/>
      <c r="AJ4619" s="20"/>
      <c r="AK4619" s="20">
        <f t="shared" si="1154"/>
        <v>0</v>
      </c>
      <c r="AL4619" s="171"/>
    </row>
    <row r="4620" spans="2:38" ht="15.75" customHeight="1" x14ac:dyDescent="0.25">
      <c r="B4620" s="14">
        <f t="shared" si="1162"/>
        <v>245</v>
      </c>
      <c r="C4620" s="9" t="str">
        <f t="shared" si="1163"/>
        <v/>
      </c>
      <c r="D4620" s="3" t="str">
        <f t="shared" si="1164"/>
        <v/>
      </c>
      <c r="E4620" s="14" t="str">
        <f t="shared" si="1160"/>
        <v>245</v>
      </c>
      <c r="J4620" s="14" t="str">
        <f t="shared" si="1155"/>
        <v xml:space="preserve">0                                                                                                                                                                                                                                                    </v>
      </c>
      <c r="S4620" s="8"/>
      <c r="W4620" s="76"/>
      <c r="X4620" s="16">
        <f t="shared" si="1161"/>
        <v>0</v>
      </c>
      <c r="AC4620" s="18">
        <f t="shared" si="1153"/>
        <v>0</v>
      </c>
      <c r="AD4620" s="19">
        <f t="shared" si="1156"/>
        <v>0</v>
      </c>
      <c r="AE4620" s="21">
        <f t="shared" si="1152"/>
        <v>0</v>
      </c>
      <c r="AF4620" s="20">
        <f t="shared" si="1157"/>
        <v>0</v>
      </c>
      <c r="AG4620" s="20">
        <f t="shared" si="1158"/>
        <v>0</v>
      </c>
      <c r="AH4620" s="20">
        <f t="shared" si="1159"/>
        <v>0</v>
      </c>
      <c r="AI4620" s="20"/>
      <c r="AJ4620" s="20"/>
      <c r="AK4620" s="20">
        <f t="shared" si="1154"/>
        <v>0</v>
      </c>
      <c r="AL4620" s="171"/>
    </row>
    <row r="4621" spans="2:38" ht="15.75" customHeight="1" x14ac:dyDescent="0.25">
      <c r="B4621" s="14">
        <f t="shared" si="1162"/>
        <v>246</v>
      </c>
      <c r="C4621" s="9" t="str">
        <f t="shared" si="1163"/>
        <v/>
      </c>
      <c r="D4621" s="3" t="str">
        <f t="shared" si="1164"/>
        <v/>
      </c>
      <c r="E4621" s="14" t="str">
        <f t="shared" si="1160"/>
        <v>246</v>
      </c>
      <c r="J4621" s="14" t="str">
        <f t="shared" si="1155"/>
        <v xml:space="preserve">0                                                                                                                                                                                                                                                     </v>
      </c>
      <c r="S4621" s="8"/>
      <c r="W4621" s="76"/>
      <c r="X4621" s="16">
        <f t="shared" si="1161"/>
        <v>0</v>
      </c>
      <c r="AC4621" s="18">
        <f t="shared" si="1153"/>
        <v>0</v>
      </c>
      <c r="AD4621" s="19">
        <f t="shared" si="1156"/>
        <v>0</v>
      </c>
      <c r="AE4621" s="21">
        <f t="shared" si="1152"/>
        <v>0</v>
      </c>
      <c r="AF4621" s="20">
        <f t="shared" si="1157"/>
        <v>0</v>
      </c>
      <c r="AG4621" s="20">
        <f t="shared" si="1158"/>
        <v>0</v>
      </c>
      <c r="AH4621" s="20">
        <f t="shared" si="1159"/>
        <v>0</v>
      </c>
      <c r="AI4621" s="20"/>
      <c r="AJ4621" s="20"/>
      <c r="AK4621" s="20">
        <f t="shared" si="1154"/>
        <v>0</v>
      </c>
      <c r="AL4621" s="171"/>
    </row>
    <row r="4622" spans="2:38" ht="15.75" customHeight="1" x14ac:dyDescent="0.25">
      <c r="B4622" s="14">
        <f t="shared" si="1162"/>
        <v>247</v>
      </c>
      <c r="C4622" s="9" t="str">
        <f t="shared" si="1163"/>
        <v/>
      </c>
      <c r="D4622" s="3" t="str">
        <f t="shared" si="1164"/>
        <v/>
      </c>
      <c r="E4622" s="14" t="str">
        <f t="shared" si="1160"/>
        <v>247</v>
      </c>
      <c r="J4622" s="14" t="str">
        <f t="shared" si="1155"/>
        <v xml:space="preserve">0                                                                                                                                                                                                                                                      </v>
      </c>
      <c r="S4622" s="8"/>
      <c r="W4622" s="76"/>
      <c r="X4622" s="16">
        <f t="shared" si="1161"/>
        <v>0</v>
      </c>
      <c r="AC4622" s="18">
        <f t="shared" si="1153"/>
        <v>0</v>
      </c>
      <c r="AD4622" s="19">
        <f t="shared" si="1156"/>
        <v>0</v>
      </c>
      <c r="AE4622" s="21">
        <f t="shared" si="1152"/>
        <v>0</v>
      </c>
      <c r="AF4622" s="20">
        <f t="shared" si="1157"/>
        <v>0</v>
      </c>
      <c r="AG4622" s="20">
        <f t="shared" si="1158"/>
        <v>0</v>
      </c>
      <c r="AH4622" s="20">
        <f t="shared" si="1159"/>
        <v>0</v>
      </c>
      <c r="AI4622" s="20"/>
      <c r="AJ4622" s="20"/>
      <c r="AK4622" s="20">
        <f t="shared" si="1154"/>
        <v>0</v>
      </c>
      <c r="AL4622" s="171"/>
    </row>
    <row r="4623" spans="2:38" ht="15.75" customHeight="1" x14ac:dyDescent="0.25">
      <c r="B4623" s="14">
        <f t="shared" si="1162"/>
        <v>248</v>
      </c>
      <c r="C4623" s="9" t="str">
        <f t="shared" si="1163"/>
        <v/>
      </c>
      <c r="D4623" s="3" t="str">
        <f t="shared" si="1164"/>
        <v/>
      </c>
      <c r="E4623" s="14" t="str">
        <f t="shared" si="1160"/>
        <v>248</v>
      </c>
      <c r="J4623" s="14" t="str">
        <f t="shared" si="1155"/>
        <v xml:space="preserve">0                                                                                                                                                                                                                                                       </v>
      </c>
      <c r="S4623" s="8"/>
      <c r="W4623" s="76"/>
      <c r="X4623" s="16">
        <f t="shared" si="1161"/>
        <v>0</v>
      </c>
      <c r="AC4623" s="18">
        <f t="shared" si="1153"/>
        <v>0</v>
      </c>
      <c r="AD4623" s="19">
        <f t="shared" si="1156"/>
        <v>0</v>
      </c>
      <c r="AE4623" s="21">
        <f t="shared" si="1152"/>
        <v>0</v>
      </c>
      <c r="AF4623" s="20">
        <f t="shared" si="1157"/>
        <v>0</v>
      </c>
      <c r="AG4623" s="20">
        <f t="shared" si="1158"/>
        <v>0</v>
      </c>
      <c r="AH4623" s="20">
        <f t="shared" si="1159"/>
        <v>0</v>
      </c>
      <c r="AI4623" s="20"/>
      <c r="AJ4623" s="20"/>
      <c r="AK4623" s="20">
        <f t="shared" si="1154"/>
        <v>0</v>
      </c>
      <c r="AL4623" s="171"/>
    </row>
    <row r="4624" spans="2:38" ht="15.75" customHeight="1" x14ac:dyDescent="0.25">
      <c r="B4624" s="14">
        <f t="shared" si="1162"/>
        <v>249</v>
      </c>
      <c r="C4624" s="9" t="str">
        <f t="shared" si="1163"/>
        <v/>
      </c>
      <c r="D4624" s="3" t="str">
        <f t="shared" si="1164"/>
        <v/>
      </c>
      <c r="E4624" s="14" t="str">
        <f t="shared" si="1160"/>
        <v>249</v>
      </c>
      <c r="J4624" s="14" t="str">
        <f t="shared" si="1155"/>
        <v xml:space="preserve">0                                                                                                                                                                                                                                                        </v>
      </c>
      <c r="S4624" s="8"/>
      <c r="W4624" s="76"/>
      <c r="X4624" s="16">
        <f t="shared" si="1161"/>
        <v>0</v>
      </c>
      <c r="AC4624" s="18">
        <f t="shared" si="1153"/>
        <v>0</v>
      </c>
      <c r="AD4624" s="19">
        <f t="shared" si="1156"/>
        <v>0</v>
      </c>
      <c r="AE4624" s="21">
        <f t="shared" si="1152"/>
        <v>0</v>
      </c>
      <c r="AF4624" s="20">
        <f t="shared" si="1157"/>
        <v>0</v>
      </c>
      <c r="AG4624" s="20">
        <f t="shared" si="1158"/>
        <v>0</v>
      </c>
      <c r="AH4624" s="20">
        <f t="shared" si="1159"/>
        <v>0</v>
      </c>
      <c r="AI4624" s="20"/>
      <c r="AJ4624" s="20"/>
      <c r="AK4624" s="20">
        <f t="shared" si="1154"/>
        <v>0</v>
      </c>
      <c r="AL4624" s="171"/>
    </row>
    <row r="4625" spans="2:38" ht="15.75" customHeight="1" x14ac:dyDescent="0.25">
      <c r="B4625" s="14">
        <f t="shared" si="1162"/>
        <v>250</v>
      </c>
      <c r="C4625" s="9" t="str">
        <f t="shared" si="1163"/>
        <v/>
      </c>
      <c r="D4625" s="3" t="str">
        <f t="shared" si="1164"/>
        <v/>
      </c>
      <c r="E4625" s="14" t="str">
        <f t="shared" si="1160"/>
        <v>250</v>
      </c>
      <c r="J4625" s="14" t="str">
        <f t="shared" si="1155"/>
        <v xml:space="preserve">0                                                                                                                                                                                                                                                         </v>
      </c>
      <c r="S4625" s="8"/>
      <c r="W4625" s="76"/>
      <c r="X4625" s="16">
        <f t="shared" si="1161"/>
        <v>0</v>
      </c>
      <c r="AC4625" s="18">
        <f t="shared" si="1153"/>
        <v>0</v>
      </c>
      <c r="AD4625" s="19">
        <f t="shared" si="1156"/>
        <v>0</v>
      </c>
      <c r="AE4625" s="21">
        <f t="shared" si="1152"/>
        <v>0</v>
      </c>
      <c r="AF4625" s="20">
        <f t="shared" si="1157"/>
        <v>0</v>
      </c>
      <c r="AG4625" s="20">
        <f t="shared" si="1158"/>
        <v>0</v>
      </c>
      <c r="AH4625" s="20">
        <f t="shared" si="1159"/>
        <v>0</v>
      </c>
      <c r="AI4625" s="20"/>
      <c r="AJ4625" s="20"/>
      <c r="AK4625" s="20">
        <f t="shared" si="1154"/>
        <v>0</v>
      </c>
      <c r="AL4625" s="171"/>
    </row>
    <row r="4626" spans="2:38" ht="15.75" customHeight="1" x14ac:dyDescent="0.25">
      <c r="B4626" s="14">
        <f t="shared" si="1162"/>
        <v>251</v>
      </c>
      <c r="C4626" s="9" t="str">
        <f t="shared" si="1163"/>
        <v/>
      </c>
      <c r="D4626" s="3" t="str">
        <f t="shared" si="1164"/>
        <v/>
      </c>
      <c r="E4626" s="14" t="str">
        <f t="shared" si="1160"/>
        <v>251</v>
      </c>
      <c r="J4626" s="14" t="str">
        <f t="shared" si="1155"/>
        <v xml:space="preserve">0                                                                                                                                                                                                                                                          </v>
      </c>
      <c r="S4626" s="8"/>
      <c r="W4626" s="76"/>
      <c r="X4626" s="16">
        <f t="shared" si="1161"/>
        <v>0</v>
      </c>
      <c r="AC4626" s="18">
        <f t="shared" si="1153"/>
        <v>0</v>
      </c>
      <c r="AD4626" s="19">
        <f t="shared" si="1156"/>
        <v>0</v>
      </c>
      <c r="AE4626" s="21">
        <f t="shared" si="1152"/>
        <v>0</v>
      </c>
      <c r="AF4626" s="20">
        <f t="shared" si="1157"/>
        <v>0</v>
      </c>
      <c r="AG4626" s="20">
        <f t="shared" si="1158"/>
        <v>0</v>
      </c>
      <c r="AH4626" s="20">
        <f t="shared" si="1159"/>
        <v>0</v>
      </c>
      <c r="AI4626" s="20"/>
      <c r="AJ4626" s="20"/>
      <c r="AK4626" s="20">
        <f t="shared" si="1154"/>
        <v>0</v>
      </c>
      <c r="AL4626" s="171"/>
    </row>
    <row r="4627" spans="2:38" ht="15.75" customHeight="1" x14ac:dyDescent="0.25">
      <c r="B4627" s="14">
        <f t="shared" si="1162"/>
        <v>252</v>
      </c>
      <c r="C4627" s="9" t="str">
        <f t="shared" si="1163"/>
        <v/>
      </c>
      <c r="D4627" s="3" t="str">
        <f t="shared" si="1164"/>
        <v/>
      </c>
      <c r="E4627" s="14" t="str">
        <f t="shared" si="1160"/>
        <v>252</v>
      </c>
      <c r="J4627" s="14" t="str">
        <f t="shared" si="1155"/>
        <v xml:space="preserve">0                                                                                                                                                                                                                                                           </v>
      </c>
      <c r="S4627" s="8"/>
      <c r="W4627" s="76"/>
      <c r="X4627" s="16">
        <f t="shared" si="1161"/>
        <v>0</v>
      </c>
      <c r="AC4627" s="18">
        <f t="shared" si="1153"/>
        <v>0</v>
      </c>
      <c r="AD4627" s="19">
        <f t="shared" si="1156"/>
        <v>0</v>
      </c>
      <c r="AE4627" s="21">
        <f t="shared" si="1152"/>
        <v>0</v>
      </c>
      <c r="AF4627" s="20">
        <f t="shared" si="1157"/>
        <v>0</v>
      </c>
      <c r="AG4627" s="20">
        <f t="shared" si="1158"/>
        <v>0</v>
      </c>
      <c r="AH4627" s="20">
        <f t="shared" si="1159"/>
        <v>0</v>
      </c>
      <c r="AI4627" s="20"/>
      <c r="AJ4627" s="20"/>
      <c r="AK4627" s="20">
        <f t="shared" si="1154"/>
        <v>0</v>
      </c>
      <c r="AL4627" s="171"/>
    </row>
    <row r="4628" spans="2:38" ht="15.75" customHeight="1" x14ac:dyDescent="0.25">
      <c r="B4628" s="14">
        <f t="shared" si="1162"/>
        <v>253</v>
      </c>
      <c r="C4628" s="9" t="str">
        <f t="shared" si="1163"/>
        <v/>
      </c>
      <c r="D4628" s="3" t="str">
        <f t="shared" si="1164"/>
        <v/>
      </c>
      <c r="E4628" s="14" t="str">
        <f t="shared" si="1160"/>
        <v>253</v>
      </c>
      <c r="J4628" s="14" t="str">
        <f t="shared" si="1155"/>
        <v xml:space="preserve">0                                                                                                                                                                                                                                                            </v>
      </c>
      <c r="S4628" s="8"/>
      <c r="W4628" s="76"/>
      <c r="X4628" s="16">
        <f t="shared" si="1161"/>
        <v>0</v>
      </c>
      <c r="AC4628" s="18">
        <f t="shared" si="1153"/>
        <v>0</v>
      </c>
      <c r="AD4628" s="19">
        <f t="shared" si="1156"/>
        <v>0</v>
      </c>
      <c r="AE4628" s="21">
        <f t="shared" si="1152"/>
        <v>0</v>
      </c>
      <c r="AF4628" s="20">
        <f t="shared" si="1157"/>
        <v>0</v>
      </c>
      <c r="AG4628" s="20">
        <f t="shared" si="1158"/>
        <v>0</v>
      </c>
      <c r="AH4628" s="20">
        <f t="shared" si="1159"/>
        <v>0</v>
      </c>
      <c r="AI4628" s="20"/>
      <c r="AJ4628" s="20"/>
      <c r="AK4628" s="20">
        <f t="shared" si="1154"/>
        <v>0</v>
      </c>
      <c r="AL4628" s="171"/>
    </row>
    <row r="4629" spans="2:38" ht="15.75" customHeight="1" x14ac:dyDescent="0.25">
      <c r="B4629" s="14">
        <f t="shared" si="1162"/>
        <v>254</v>
      </c>
      <c r="C4629" s="9" t="str">
        <f t="shared" si="1163"/>
        <v/>
      </c>
      <c r="D4629" s="3" t="str">
        <f t="shared" si="1164"/>
        <v/>
      </c>
      <c r="E4629" s="14" t="str">
        <f t="shared" si="1160"/>
        <v>254</v>
      </c>
      <c r="J4629" s="14" t="str">
        <f t="shared" si="1155"/>
        <v xml:space="preserve">0                                                                                                                                                                                                                                                             </v>
      </c>
      <c r="S4629" s="8"/>
      <c r="W4629" s="76"/>
      <c r="X4629" s="16">
        <f t="shared" si="1161"/>
        <v>0</v>
      </c>
      <c r="AC4629" s="18">
        <f t="shared" si="1153"/>
        <v>0</v>
      </c>
      <c r="AD4629" s="19">
        <f t="shared" si="1156"/>
        <v>0</v>
      </c>
      <c r="AE4629" s="21">
        <f t="shared" si="1152"/>
        <v>0</v>
      </c>
      <c r="AF4629" s="20">
        <f t="shared" si="1157"/>
        <v>0</v>
      </c>
      <c r="AG4629" s="20">
        <f t="shared" si="1158"/>
        <v>0</v>
      </c>
      <c r="AH4629" s="20">
        <f t="shared" si="1159"/>
        <v>0</v>
      </c>
      <c r="AI4629" s="20"/>
      <c r="AJ4629" s="20"/>
      <c r="AK4629" s="20">
        <f t="shared" si="1154"/>
        <v>0</v>
      </c>
      <c r="AL4629" s="171"/>
    </row>
    <row r="4630" spans="2:38" ht="15.75" customHeight="1" x14ac:dyDescent="0.25">
      <c r="B4630" s="14">
        <f t="shared" si="1162"/>
        <v>255</v>
      </c>
      <c r="C4630" s="9" t="str">
        <f t="shared" si="1163"/>
        <v/>
      </c>
      <c r="D4630" s="3" t="str">
        <f t="shared" si="1164"/>
        <v/>
      </c>
      <c r="E4630" s="14" t="str">
        <f t="shared" si="1160"/>
        <v>255</v>
      </c>
      <c r="J4630" s="14" t="str">
        <f t="shared" si="1155"/>
        <v xml:space="preserve">0                                                                                                                                                                                                                                                              </v>
      </c>
      <c r="S4630" s="8"/>
      <c r="W4630" s="76"/>
      <c r="X4630" s="16">
        <f t="shared" si="1161"/>
        <v>0</v>
      </c>
      <c r="AC4630" s="18">
        <f t="shared" si="1153"/>
        <v>0</v>
      </c>
      <c r="AD4630" s="19">
        <f t="shared" si="1156"/>
        <v>0</v>
      </c>
      <c r="AE4630" s="21">
        <f t="shared" si="1152"/>
        <v>0</v>
      </c>
      <c r="AF4630" s="20">
        <f t="shared" si="1157"/>
        <v>0</v>
      </c>
      <c r="AG4630" s="20">
        <f t="shared" si="1158"/>
        <v>0</v>
      </c>
      <c r="AH4630" s="20">
        <f t="shared" si="1159"/>
        <v>0</v>
      </c>
      <c r="AI4630" s="20"/>
      <c r="AJ4630" s="20"/>
      <c r="AK4630" s="20">
        <f t="shared" si="1154"/>
        <v>0</v>
      </c>
      <c r="AL4630" s="171"/>
    </row>
    <row r="4631" spans="2:38" ht="15.75" customHeight="1" x14ac:dyDescent="0.25">
      <c r="B4631" s="14">
        <f t="shared" si="1162"/>
        <v>256</v>
      </c>
      <c r="C4631" s="9" t="str">
        <f t="shared" si="1163"/>
        <v/>
      </c>
      <c r="D4631" s="3" t="str">
        <f t="shared" si="1164"/>
        <v/>
      </c>
      <c r="E4631" s="14" t="str">
        <f t="shared" si="1160"/>
        <v>256</v>
      </c>
      <c r="J4631" s="14" t="str">
        <f t="shared" si="1155"/>
        <v xml:space="preserve">0                                                                                                                                                                                                                                                               </v>
      </c>
      <c r="S4631" s="8"/>
      <c r="W4631" s="76"/>
      <c r="X4631" s="16">
        <f t="shared" si="1161"/>
        <v>0</v>
      </c>
      <c r="AC4631" s="18">
        <f t="shared" si="1153"/>
        <v>0</v>
      </c>
      <c r="AD4631" s="19">
        <f t="shared" si="1156"/>
        <v>0</v>
      </c>
      <c r="AE4631" s="21">
        <f t="shared" si="1152"/>
        <v>0</v>
      </c>
      <c r="AF4631" s="20">
        <f t="shared" si="1157"/>
        <v>0</v>
      </c>
      <c r="AG4631" s="20">
        <f t="shared" si="1158"/>
        <v>0</v>
      </c>
      <c r="AH4631" s="20">
        <f t="shared" si="1159"/>
        <v>0</v>
      </c>
      <c r="AI4631" s="20"/>
      <c r="AJ4631" s="20"/>
      <c r="AK4631" s="20">
        <f t="shared" si="1154"/>
        <v>0</v>
      </c>
      <c r="AL4631" s="171"/>
    </row>
    <row r="4632" spans="2:38" ht="15.75" customHeight="1" x14ac:dyDescent="0.25">
      <c r="B4632" s="14">
        <f t="shared" si="1162"/>
        <v>257</v>
      </c>
      <c r="C4632" s="9" t="str">
        <f t="shared" si="1163"/>
        <v/>
      </c>
      <c r="D4632" s="3" t="str">
        <f t="shared" si="1164"/>
        <v/>
      </c>
      <c r="E4632" s="14" t="str">
        <f t="shared" si="1160"/>
        <v>257</v>
      </c>
      <c r="J4632" s="14" t="str">
        <f t="shared" si="1155"/>
        <v xml:space="preserve">0                                                                                                                                                                                                                                                                </v>
      </c>
      <c r="S4632" s="8"/>
      <c r="W4632" s="76"/>
      <c r="X4632" s="16">
        <f t="shared" si="1161"/>
        <v>0</v>
      </c>
      <c r="AC4632" s="18">
        <f t="shared" si="1153"/>
        <v>0</v>
      </c>
      <c r="AD4632" s="19">
        <f t="shared" si="1156"/>
        <v>0</v>
      </c>
      <c r="AE4632" s="21">
        <f t="shared" si="1152"/>
        <v>0</v>
      </c>
      <c r="AF4632" s="20">
        <f t="shared" si="1157"/>
        <v>0</v>
      </c>
      <c r="AG4632" s="20">
        <f t="shared" si="1158"/>
        <v>0</v>
      </c>
      <c r="AH4632" s="20">
        <f t="shared" si="1159"/>
        <v>0</v>
      </c>
      <c r="AI4632" s="20"/>
      <c r="AJ4632" s="20"/>
      <c r="AK4632" s="20">
        <f t="shared" si="1154"/>
        <v>0</v>
      </c>
      <c r="AL4632" s="171"/>
    </row>
    <row r="4633" spans="2:38" ht="15.75" customHeight="1" x14ac:dyDescent="0.25">
      <c r="B4633" s="14">
        <f t="shared" si="1162"/>
        <v>258</v>
      </c>
      <c r="C4633" s="9" t="str">
        <f t="shared" si="1163"/>
        <v/>
      </c>
      <c r="D4633" s="3" t="str">
        <f t="shared" si="1164"/>
        <v/>
      </c>
      <c r="E4633" s="14" t="str">
        <f t="shared" si="1160"/>
        <v>258</v>
      </c>
      <c r="J4633" s="14" t="str">
        <f t="shared" si="1155"/>
        <v xml:space="preserve">0                                                                                                                                                                                                                                                                 </v>
      </c>
      <c r="S4633" s="8"/>
      <c r="W4633" s="76"/>
      <c r="X4633" s="16">
        <f t="shared" si="1161"/>
        <v>0</v>
      </c>
      <c r="AC4633" s="18">
        <f t="shared" si="1153"/>
        <v>0</v>
      </c>
      <c r="AD4633" s="19">
        <f t="shared" si="1156"/>
        <v>0</v>
      </c>
      <c r="AE4633" s="21">
        <f t="shared" ref="AE4633:AE4696" si="1165">+(Q4633)*T4633</f>
        <v>0</v>
      </c>
      <c r="AF4633" s="20">
        <f t="shared" si="1157"/>
        <v>0</v>
      </c>
      <c r="AG4633" s="20">
        <f t="shared" si="1158"/>
        <v>0</v>
      </c>
      <c r="AH4633" s="20">
        <f t="shared" si="1159"/>
        <v>0</v>
      </c>
      <c r="AI4633" s="20"/>
      <c r="AJ4633" s="20"/>
      <c r="AK4633" s="20">
        <f t="shared" si="1154"/>
        <v>0</v>
      </c>
      <c r="AL4633" s="171"/>
    </row>
    <row r="4634" spans="2:38" ht="15.75" customHeight="1" x14ac:dyDescent="0.25">
      <c r="B4634" s="14">
        <f t="shared" si="1162"/>
        <v>259</v>
      </c>
      <c r="C4634" s="9" t="str">
        <f t="shared" si="1163"/>
        <v/>
      </c>
      <c r="D4634" s="3" t="str">
        <f t="shared" si="1164"/>
        <v/>
      </c>
      <c r="E4634" s="14" t="str">
        <f t="shared" si="1160"/>
        <v>259</v>
      </c>
      <c r="J4634" s="14" t="str">
        <f t="shared" si="1155"/>
        <v xml:space="preserve">0                                                                                                                                                                                                                                                                  </v>
      </c>
      <c r="S4634" s="8"/>
      <c r="W4634" s="76"/>
      <c r="X4634" s="16">
        <f t="shared" si="1161"/>
        <v>0</v>
      </c>
      <c r="AC4634" s="18">
        <f t="shared" si="1153"/>
        <v>0</v>
      </c>
      <c r="AD4634" s="19">
        <f t="shared" si="1156"/>
        <v>0</v>
      </c>
      <c r="AE4634" s="21">
        <f t="shared" si="1165"/>
        <v>0</v>
      </c>
      <c r="AF4634" s="20">
        <f t="shared" si="1157"/>
        <v>0</v>
      </c>
      <c r="AG4634" s="20">
        <f t="shared" si="1158"/>
        <v>0</v>
      </c>
      <c r="AH4634" s="20">
        <f t="shared" si="1159"/>
        <v>0</v>
      </c>
      <c r="AI4634" s="20"/>
      <c r="AJ4634" s="20"/>
      <c r="AK4634" s="20">
        <f t="shared" si="1154"/>
        <v>0</v>
      </c>
      <c r="AL4634" s="171"/>
    </row>
    <row r="4635" spans="2:38" ht="15.75" customHeight="1" x14ac:dyDescent="0.25">
      <c r="B4635" s="14">
        <f t="shared" si="1162"/>
        <v>260</v>
      </c>
      <c r="C4635" s="9" t="str">
        <f t="shared" si="1163"/>
        <v/>
      </c>
      <c r="D4635" s="3" t="str">
        <f t="shared" si="1164"/>
        <v/>
      </c>
      <c r="E4635" s="14" t="str">
        <f t="shared" si="1160"/>
        <v>260</v>
      </c>
      <c r="J4635" s="14" t="str">
        <f t="shared" si="1155"/>
        <v xml:space="preserve">0                                                                                                                                                                                                                                                                   </v>
      </c>
      <c r="S4635" s="8"/>
      <c r="W4635" s="76"/>
      <c r="X4635" s="16">
        <f t="shared" si="1161"/>
        <v>0</v>
      </c>
      <c r="AC4635" s="18">
        <f t="shared" si="1153"/>
        <v>0</v>
      </c>
      <c r="AD4635" s="19">
        <f t="shared" si="1156"/>
        <v>0</v>
      </c>
      <c r="AE4635" s="21">
        <f t="shared" si="1165"/>
        <v>0</v>
      </c>
      <c r="AF4635" s="20">
        <f t="shared" si="1157"/>
        <v>0</v>
      </c>
      <c r="AG4635" s="20">
        <f t="shared" si="1158"/>
        <v>0</v>
      </c>
      <c r="AH4635" s="20">
        <f t="shared" si="1159"/>
        <v>0</v>
      </c>
      <c r="AI4635" s="20"/>
      <c r="AJ4635" s="20"/>
      <c r="AK4635" s="20">
        <f t="shared" si="1154"/>
        <v>0</v>
      </c>
      <c r="AL4635" s="171"/>
    </row>
    <row r="4636" spans="2:38" ht="15.75" customHeight="1" x14ac:dyDescent="0.25">
      <c r="B4636" s="14">
        <f t="shared" si="1162"/>
        <v>261</v>
      </c>
      <c r="C4636" s="9" t="str">
        <f t="shared" si="1163"/>
        <v/>
      </c>
      <c r="D4636" s="3" t="str">
        <f t="shared" si="1164"/>
        <v/>
      </c>
      <c r="E4636" s="14" t="str">
        <f t="shared" si="1160"/>
        <v>261</v>
      </c>
      <c r="J4636" s="14" t="str">
        <f t="shared" si="1155"/>
        <v xml:space="preserve">0                                                                                                                                                                                                                                                                    </v>
      </c>
      <c r="S4636" s="8"/>
      <c r="W4636" s="76"/>
      <c r="X4636" s="16">
        <f t="shared" si="1161"/>
        <v>0</v>
      </c>
      <c r="AC4636" s="18">
        <f t="shared" si="1153"/>
        <v>0</v>
      </c>
      <c r="AD4636" s="19">
        <f t="shared" si="1156"/>
        <v>0</v>
      </c>
      <c r="AE4636" s="21">
        <f t="shared" si="1165"/>
        <v>0</v>
      </c>
      <c r="AF4636" s="20">
        <f t="shared" si="1157"/>
        <v>0</v>
      </c>
      <c r="AG4636" s="20">
        <f t="shared" si="1158"/>
        <v>0</v>
      </c>
      <c r="AH4636" s="20">
        <f t="shared" si="1159"/>
        <v>0</v>
      </c>
      <c r="AI4636" s="20"/>
      <c r="AJ4636" s="20"/>
      <c r="AK4636" s="20">
        <f t="shared" si="1154"/>
        <v>0</v>
      </c>
      <c r="AL4636" s="171"/>
    </row>
    <row r="4637" spans="2:38" ht="15.75" customHeight="1" x14ac:dyDescent="0.25">
      <c r="B4637" s="14">
        <f t="shared" si="1162"/>
        <v>262</v>
      </c>
      <c r="C4637" s="9" t="str">
        <f t="shared" si="1163"/>
        <v/>
      </c>
      <c r="D4637" s="3" t="str">
        <f t="shared" si="1164"/>
        <v/>
      </c>
      <c r="E4637" s="14" t="str">
        <f t="shared" si="1160"/>
        <v>262</v>
      </c>
      <c r="J4637" s="14" t="str">
        <f t="shared" si="1155"/>
        <v xml:space="preserve">0                                                                                                                                                                                                                                                                     </v>
      </c>
      <c r="S4637" s="8"/>
      <c r="W4637" s="76"/>
      <c r="X4637" s="16">
        <f t="shared" si="1161"/>
        <v>0</v>
      </c>
      <c r="AC4637" s="18">
        <f t="shared" si="1153"/>
        <v>0</v>
      </c>
      <c r="AD4637" s="19">
        <f t="shared" si="1156"/>
        <v>0</v>
      </c>
      <c r="AE4637" s="21">
        <f t="shared" si="1165"/>
        <v>0</v>
      </c>
      <c r="AF4637" s="20">
        <f t="shared" si="1157"/>
        <v>0</v>
      </c>
      <c r="AG4637" s="20">
        <f t="shared" si="1158"/>
        <v>0</v>
      </c>
      <c r="AH4637" s="20">
        <f t="shared" si="1159"/>
        <v>0</v>
      </c>
      <c r="AI4637" s="20"/>
      <c r="AJ4637" s="20"/>
      <c r="AK4637" s="20">
        <f t="shared" si="1154"/>
        <v>0</v>
      </c>
      <c r="AL4637" s="171"/>
    </row>
    <row r="4638" spans="2:38" ht="15.75" customHeight="1" x14ac:dyDescent="0.25">
      <c r="B4638" s="14">
        <f t="shared" si="1162"/>
        <v>263</v>
      </c>
      <c r="C4638" s="9" t="str">
        <f t="shared" si="1163"/>
        <v/>
      </c>
      <c r="D4638" s="3" t="str">
        <f t="shared" si="1164"/>
        <v/>
      </c>
      <c r="E4638" s="14" t="str">
        <f t="shared" si="1160"/>
        <v>263</v>
      </c>
      <c r="J4638" s="14" t="str">
        <f t="shared" si="1155"/>
        <v xml:space="preserve">0                                                                                                                                                                                                                                                                      </v>
      </c>
      <c r="S4638" s="8"/>
      <c r="W4638" s="76"/>
      <c r="X4638" s="16">
        <f t="shared" si="1161"/>
        <v>0</v>
      </c>
      <c r="AC4638" s="18">
        <f t="shared" si="1153"/>
        <v>0</v>
      </c>
      <c r="AD4638" s="19">
        <f t="shared" si="1156"/>
        <v>0</v>
      </c>
      <c r="AE4638" s="21">
        <f t="shared" si="1165"/>
        <v>0</v>
      </c>
      <c r="AF4638" s="20">
        <f t="shared" si="1157"/>
        <v>0</v>
      </c>
      <c r="AG4638" s="20">
        <f t="shared" si="1158"/>
        <v>0</v>
      </c>
      <c r="AH4638" s="20">
        <f t="shared" si="1159"/>
        <v>0</v>
      </c>
      <c r="AI4638" s="20"/>
      <c r="AJ4638" s="20"/>
      <c r="AK4638" s="20">
        <f t="shared" si="1154"/>
        <v>0</v>
      </c>
      <c r="AL4638" s="171"/>
    </row>
    <row r="4639" spans="2:38" ht="15.75" customHeight="1" x14ac:dyDescent="0.25">
      <c r="B4639" s="14">
        <f t="shared" si="1162"/>
        <v>264</v>
      </c>
      <c r="C4639" s="9" t="str">
        <f t="shared" si="1163"/>
        <v/>
      </c>
      <c r="D4639" s="3" t="str">
        <f t="shared" si="1164"/>
        <v/>
      </c>
      <c r="E4639" s="14" t="str">
        <f t="shared" si="1160"/>
        <v>264</v>
      </c>
      <c r="J4639" s="14" t="str">
        <f t="shared" si="1155"/>
        <v xml:space="preserve">0                                                                                                                                                                                                                                                                       </v>
      </c>
      <c r="S4639" s="8"/>
      <c r="W4639" s="76"/>
      <c r="X4639" s="16">
        <f t="shared" si="1161"/>
        <v>0</v>
      </c>
      <c r="AC4639" s="18">
        <f t="shared" si="1153"/>
        <v>0</v>
      </c>
      <c r="AD4639" s="19">
        <f t="shared" si="1156"/>
        <v>0</v>
      </c>
      <c r="AE4639" s="21">
        <f t="shared" si="1165"/>
        <v>0</v>
      </c>
      <c r="AF4639" s="20">
        <f t="shared" si="1157"/>
        <v>0</v>
      </c>
      <c r="AG4639" s="20">
        <f t="shared" si="1158"/>
        <v>0</v>
      </c>
      <c r="AH4639" s="20">
        <f t="shared" si="1159"/>
        <v>0</v>
      </c>
      <c r="AI4639" s="20"/>
      <c r="AJ4639" s="20"/>
      <c r="AK4639" s="20">
        <f t="shared" si="1154"/>
        <v>0</v>
      </c>
      <c r="AL4639" s="171"/>
    </row>
    <row r="4640" spans="2:38" ht="15.75" customHeight="1" x14ac:dyDescent="0.25">
      <c r="B4640" s="14">
        <f t="shared" si="1162"/>
        <v>265</v>
      </c>
      <c r="C4640" s="9" t="str">
        <f t="shared" si="1163"/>
        <v/>
      </c>
      <c r="D4640" s="3" t="str">
        <f t="shared" si="1164"/>
        <v/>
      </c>
      <c r="E4640" s="14" t="str">
        <f t="shared" si="1160"/>
        <v>265</v>
      </c>
      <c r="J4640" s="14" t="str">
        <f t="shared" si="1155"/>
        <v xml:space="preserve">0                                                                                                                                                                                                                                                                        </v>
      </c>
      <c r="S4640" s="8"/>
      <c r="W4640" s="76"/>
      <c r="X4640" s="16">
        <f t="shared" si="1161"/>
        <v>0</v>
      </c>
      <c r="AC4640" s="18">
        <f t="shared" si="1153"/>
        <v>0</v>
      </c>
      <c r="AD4640" s="19">
        <f t="shared" si="1156"/>
        <v>0</v>
      </c>
      <c r="AE4640" s="21">
        <f t="shared" si="1165"/>
        <v>0</v>
      </c>
      <c r="AF4640" s="20">
        <f t="shared" si="1157"/>
        <v>0</v>
      </c>
      <c r="AG4640" s="20">
        <f t="shared" si="1158"/>
        <v>0</v>
      </c>
      <c r="AH4640" s="20">
        <f t="shared" si="1159"/>
        <v>0</v>
      </c>
      <c r="AI4640" s="20"/>
      <c r="AJ4640" s="20"/>
      <c r="AK4640" s="20">
        <f t="shared" si="1154"/>
        <v>0</v>
      </c>
      <c r="AL4640" s="171"/>
    </row>
    <row r="4641" spans="2:38" ht="15.75" customHeight="1" x14ac:dyDescent="0.25">
      <c r="B4641" s="14">
        <f t="shared" si="1162"/>
        <v>266</v>
      </c>
      <c r="C4641" s="9" t="str">
        <f t="shared" si="1163"/>
        <v/>
      </c>
      <c r="D4641" s="3" t="str">
        <f t="shared" si="1164"/>
        <v/>
      </c>
      <c r="E4641" s="14" t="str">
        <f t="shared" si="1160"/>
        <v>266</v>
      </c>
      <c r="J4641" s="14" t="str">
        <f t="shared" si="1155"/>
        <v xml:space="preserve">0                                                                                                                                                                                                                                                                         </v>
      </c>
      <c r="S4641" s="8"/>
      <c r="W4641" s="76"/>
      <c r="X4641" s="16">
        <f t="shared" si="1161"/>
        <v>0</v>
      </c>
      <c r="AC4641" s="18">
        <f t="shared" si="1153"/>
        <v>0</v>
      </c>
      <c r="AD4641" s="19">
        <f t="shared" si="1156"/>
        <v>0</v>
      </c>
      <c r="AE4641" s="21">
        <f t="shared" si="1165"/>
        <v>0</v>
      </c>
      <c r="AF4641" s="20">
        <f t="shared" si="1157"/>
        <v>0</v>
      </c>
      <c r="AG4641" s="20">
        <f t="shared" si="1158"/>
        <v>0</v>
      </c>
      <c r="AH4641" s="20">
        <f t="shared" si="1159"/>
        <v>0</v>
      </c>
      <c r="AI4641" s="20"/>
      <c r="AJ4641" s="20"/>
      <c r="AK4641" s="20">
        <f t="shared" si="1154"/>
        <v>0</v>
      </c>
      <c r="AL4641" s="171"/>
    </row>
    <row r="4642" spans="2:38" ht="15.75" customHeight="1" x14ac:dyDescent="0.25">
      <c r="B4642" s="14">
        <f t="shared" si="1162"/>
        <v>267</v>
      </c>
      <c r="C4642" s="9" t="str">
        <f t="shared" si="1163"/>
        <v/>
      </c>
      <c r="D4642" s="3" t="str">
        <f t="shared" si="1164"/>
        <v/>
      </c>
      <c r="E4642" s="14" t="str">
        <f t="shared" si="1160"/>
        <v>267</v>
      </c>
      <c r="J4642" s="14" t="str">
        <f t="shared" si="1155"/>
        <v xml:space="preserve">0                                                                                                                                                                                                                                                                          </v>
      </c>
      <c r="S4642" s="8"/>
      <c r="W4642" s="76"/>
      <c r="X4642" s="16">
        <f t="shared" si="1161"/>
        <v>0</v>
      </c>
      <c r="AC4642" s="18">
        <f t="shared" si="1153"/>
        <v>0</v>
      </c>
      <c r="AD4642" s="19">
        <f t="shared" si="1156"/>
        <v>0</v>
      </c>
      <c r="AE4642" s="21">
        <f t="shared" si="1165"/>
        <v>0</v>
      </c>
      <c r="AF4642" s="20">
        <f t="shared" si="1157"/>
        <v>0</v>
      </c>
      <c r="AG4642" s="20">
        <f t="shared" si="1158"/>
        <v>0</v>
      </c>
      <c r="AH4642" s="20">
        <f t="shared" si="1159"/>
        <v>0</v>
      </c>
      <c r="AI4642" s="20"/>
      <c r="AJ4642" s="20"/>
      <c r="AK4642" s="20">
        <f t="shared" si="1154"/>
        <v>0</v>
      </c>
      <c r="AL4642" s="171"/>
    </row>
    <row r="4643" spans="2:38" ht="15.75" customHeight="1" x14ac:dyDescent="0.25">
      <c r="B4643" s="14">
        <f t="shared" si="1162"/>
        <v>268</v>
      </c>
      <c r="C4643" s="9" t="str">
        <f t="shared" si="1163"/>
        <v/>
      </c>
      <c r="D4643" s="3" t="str">
        <f t="shared" si="1164"/>
        <v/>
      </c>
      <c r="E4643" s="14" t="str">
        <f t="shared" si="1160"/>
        <v>268</v>
      </c>
      <c r="J4643" s="14" t="str">
        <f t="shared" si="1155"/>
        <v xml:space="preserve">0                                                                                                                                                                                                                                                                           </v>
      </c>
      <c r="S4643" s="8"/>
      <c r="W4643" s="76"/>
      <c r="X4643" s="16">
        <f t="shared" si="1161"/>
        <v>0</v>
      </c>
      <c r="AC4643" s="18">
        <f t="shared" ref="AC4643:AC4706" si="1166">+AB4643*Y4643</f>
        <v>0</v>
      </c>
      <c r="AD4643" s="19">
        <f t="shared" si="1156"/>
        <v>0</v>
      </c>
      <c r="AE4643" s="21">
        <f t="shared" si="1165"/>
        <v>0</v>
      </c>
      <c r="AF4643" s="20">
        <f t="shared" si="1157"/>
        <v>0</v>
      </c>
      <c r="AG4643" s="20">
        <f t="shared" si="1158"/>
        <v>0</v>
      </c>
      <c r="AH4643" s="20">
        <f t="shared" si="1159"/>
        <v>0</v>
      </c>
      <c r="AI4643" s="20"/>
      <c r="AJ4643" s="20"/>
      <c r="AK4643" s="20">
        <f t="shared" ref="AK4643:AK4706" si="1167">AH4643+AG4643</f>
        <v>0</v>
      </c>
      <c r="AL4643" s="171"/>
    </row>
    <row r="4644" spans="2:38" ht="15.75" customHeight="1" x14ac:dyDescent="0.25">
      <c r="B4644" s="14">
        <f t="shared" si="1162"/>
        <v>269</v>
      </c>
      <c r="C4644" s="9" t="str">
        <f t="shared" si="1163"/>
        <v/>
      </c>
      <c r="D4644" s="3" t="str">
        <f t="shared" si="1164"/>
        <v/>
      </c>
      <c r="E4644" s="14" t="str">
        <f t="shared" si="1160"/>
        <v>269</v>
      </c>
      <c r="J4644" s="14" t="str">
        <f t="shared" si="1155"/>
        <v xml:space="preserve">0                                                                                                                                                                                                                                                                            </v>
      </c>
      <c r="S4644" s="8"/>
      <c r="W4644" s="76"/>
      <c r="X4644" s="16">
        <f t="shared" si="1161"/>
        <v>0</v>
      </c>
      <c r="AC4644" s="18">
        <f t="shared" si="1166"/>
        <v>0</v>
      </c>
      <c r="AD4644" s="19">
        <f t="shared" si="1156"/>
        <v>0</v>
      </c>
      <c r="AE4644" s="21">
        <f t="shared" si="1165"/>
        <v>0</v>
      </c>
      <c r="AF4644" s="20">
        <f t="shared" si="1157"/>
        <v>0</v>
      </c>
      <c r="AG4644" s="20">
        <f t="shared" si="1158"/>
        <v>0</v>
      </c>
      <c r="AH4644" s="20">
        <f t="shared" si="1159"/>
        <v>0</v>
      </c>
      <c r="AI4644" s="20"/>
      <c r="AJ4644" s="20"/>
      <c r="AK4644" s="20">
        <f t="shared" si="1167"/>
        <v>0</v>
      </c>
      <c r="AL4644" s="171"/>
    </row>
    <row r="4645" spans="2:38" ht="15.75" customHeight="1" x14ac:dyDescent="0.25">
      <c r="B4645" s="14">
        <f t="shared" si="1162"/>
        <v>270</v>
      </c>
      <c r="C4645" s="9" t="str">
        <f t="shared" si="1163"/>
        <v/>
      </c>
      <c r="D4645" s="3" t="str">
        <f t="shared" si="1164"/>
        <v/>
      </c>
      <c r="E4645" s="14" t="str">
        <f t="shared" si="1160"/>
        <v>270</v>
      </c>
      <c r="J4645" s="14" t="str">
        <f t="shared" si="1155"/>
        <v xml:space="preserve">0                                                                                                                                                                                                                                                                             </v>
      </c>
      <c r="S4645" s="8"/>
      <c r="W4645" s="76"/>
      <c r="X4645" s="16">
        <f t="shared" si="1161"/>
        <v>0</v>
      </c>
      <c r="AC4645" s="18">
        <f t="shared" si="1166"/>
        <v>0</v>
      </c>
      <c r="AD4645" s="19">
        <f t="shared" si="1156"/>
        <v>0</v>
      </c>
      <c r="AE4645" s="21">
        <f t="shared" si="1165"/>
        <v>0</v>
      </c>
      <c r="AF4645" s="20">
        <f t="shared" si="1157"/>
        <v>0</v>
      </c>
      <c r="AG4645" s="20">
        <f t="shared" si="1158"/>
        <v>0</v>
      </c>
      <c r="AH4645" s="20">
        <f t="shared" si="1159"/>
        <v>0</v>
      </c>
      <c r="AI4645" s="20"/>
      <c r="AJ4645" s="20"/>
      <c r="AK4645" s="20">
        <f t="shared" si="1167"/>
        <v>0</v>
      </c>
      <c r="AL4645" s="171"/>
    </row>
    <row r="4646" spans="2:38" ht="15.75" customHeight="1" x14ac:dyDescent="0.25">
      <c r="B4646" s="14">
        <f t="shared" si="1162"/>
        <v>271</v>
      </c>
      <c r="C4646" s="9" t="str">
        <f t="shared" si="1163"/>
        <v/>
      </c>
      <c r="D4646" s="3" t="str">
        <f t="shared" si="1164"/>
        <v/>
      </c>
      <c r="E4646" s="14" t="str">
        <f t="shared" si="1160"/>
        <v>271</v>
      </c>
      <c r="J4646" s="14" t="str">
        <f t="shared" si="1155"/>
        <v xml:space="preserve">0                                                                                                                                                                                                                                                                              </v>
      </c>
      <c r="S4646" s="8"/>
      <c r="W4646" s="76"/>
      <c r="X4646" s="16">
        <f t="shared" si="1161"/>
        <v>0</v>
      </c>
      <c r="AC4646" s="18">
        <f t="shared" si="1166"/>
        <v>0</v>
      </c>
      <c r="AD4646" s="19">
        <f t="shared" si="1156"/>
        <v>0</v>
      </c>
      <c r="AE4646" s="21">
        <f t="shared" si="1165"/>
        <v>0</v>
      </c>
      <c r="AF4646" s="20">
        <f t="shared" si="1157"/>
        <v>0</v>
      </c>
      <c r="AG4646" s="20">
        <f t="shared" si="1158"/>
        <v>0</v>
      </c>
      <c r="AH4646" s="20">
        <f t="shared" si="1159"/>
        <v>0</v>
      </c>
      <c r="AI4646" s="20"/>
      <c r="AJ4646" s="20"/>
      <c r="AK4646" s="20">
        <f t="shared" si="1167"/>
        <v>0</v>
      </c>
      <c r="AL4646" s="171"/>
    </row>
    <row r="4647" spans="2:38" ht="15.75" customHeight="1" x14ac:dyDescent="0.25">
      <c r="B4647" s="14">
        <f t="shared" si="1162"/>
        <v>272</v>
      </c>
      <c r="C4647" s="9" t="str">
        <f t="shared" si="1163"/>
        <v/>
      </c>
      <c r="D4647" s="3" t="str">
        <f t="shared" si="1164"/>
        <v/>
      </c>
      <c r="E4647" s="14" t="str">
        <f t="shared" si="1160"/>
        <v>272</v>
      </c>
      <c r="J4647" s="14" t="str">
        <f t="shared" ref="J4647:J4710" si="1168">IF(A4647=A4646,CONCATENATE(J4646," ",I4647),I4647)</f>
        <v xml:space="preserve">0                                                                                                                                                                                                                                                                               </v>
      </c>
      <c r="S4647" s="8"/>
      <c r="W4647" s="76"/>
      <c r="X4647" s="16">
        <f t="shared" si="1161"/>
        <v>0</v>
      </c>
      <c r="AC4647" s="18">
        <f t="shared" si="1166"/>
        <v>0</v>
      </c>
      <c r="AD4647" s="19">
        <f t="shared" si="1156"/>
        <v>0</v>
      </c>
      <c r="AE4647" s="21">
        <f t="shared" si="1165"/>
        <v>0</v>
      </c>
      <c r="AF4647" s="20">
        <f t="shared" si="1157"/>
        <v>0</v>
      </c>
      <c r="AG4647" s="20">
        <f t="shared" si="1158"/>
        <v>0</v>
      </c>
      <c r="AH4647" s="20">
        <f t="shared" si="1159"/>
        <v>0</v>
      </c>
      <c r="AI4647" s="20"/>
      <c r="AJ4647" s="20"/>
      <c r="AK4647" s="20">
        <f t="shared" si="1167"/>
        <v>0</v>
      </c>
      <c r="AL4647" s="171"/>
    </row>
    <row r="4648" spans="2:38" ht="15.75" customHeight="1" x14ac:dyDescent="0.25">
      <c r="B4648" s="14">
        <f t="shared" si="1162"/>
        <v>273</v>
      </c>
      <c r="C4648" s="9" t="str">
        <f t="shared" si="1163"/>
        <v/>
      </c>
      <c r="D4648" s="3" t="str">
        <f t="shared" si="1164"/>
        <v/>
      </c>
      <c r="E4648" s="14" t="str">
        <f t="shared" si="1160"/>
        <v>273</v>
      </c>
      <c r="J4648" s="14" t="str">
        <f t="shared" si="1168"/>
        <v xml:space="preserve">0                                                                                                                                                                                                                                                                                </v>
      </c>
      <c r="S4648" s="8"/>
      <c r="W4648" s="76"/>
      <c r="X4648" s="16">
        <f t="shared" si="1161"/>
        <v>0</v>
      </c>
      <c r="AC4648" s="18">
        <f t="shared" si="1166"/>
        <v>0</v>
      </c>
      <c r="AD4648" s="19">
        <f t="shared" si="1156"/>
        <v>0</v>
      </c>
      <c r="AE4648" s="21">
        <f t="shared" si="1165"/>
        <v>0</v>
      </c>
      <c r="AF4648" s="20">
        <f t="shared" si="1157"/>
        <v>0</v>
      </c>
      <c r="AG4648" s="20">
        <f t="shared" si="1158"/>
        <v>0</v>
      </c>
      <c r="AH4648" s="20">
        <f t="shared" si="1159"/>
        <v>0</v>
      </c>
      <c r="AI4648" s="20"/>
      <c r="AJ4648" s="20"/>
      <c r="AK4648" s="20">
        <f t="shared" si="1167"/>
        <v>0</v>
      </c>
      <c r="AL4648" s="171"/>
    </row>
    <row r="4649" spans="2:38" ht="15.75" customHeight="1" x14ac:dyDescent="0.25">
      <c r="B4649" s="14">
        <f t="shared" si="1162"/>
        <v>274</v>
      </c>
      <c r="C4649" s="9" t="str">
        <f t="shared" si="1163"/>
        <v/>
      </c>
      <c r="D4649" s="3" t="str">
        <f t="shared" si="1164"/>
        <v/>
      </c>
      <c r="E4649" s="14" t="str">
        <f t="shared" si="1160"/>
        <v>274</v>
      </c>
      <c r="J4649" s="14" t="str">
        <f t="shared" si="1168"/>
        <v xml:space="preserve">0                                                                                                                                                                                                                                                                                 </v>
      </c>
      <c r="S4649" s="8"/>
      <c r="W4649" s="76"/>
      <c r="X4649" s="16">
        <f t="shared" si="1161"/>
        <v>0</v>
      </c>
      <c r="AC4649" s="18">
        <f t="shared" si="1166"/>
        <v>0</v>
      </c>
      <c r="AD4649" s="19">
        <f t="shared" si="1156"/>
        <v>0</v>
      </c>
      <c r="AE4649" s="21">
        <f t="shared" si="1165"/>
        <v>0</v>
      </c>
      <c r="AF4649" s="20">
        <f t="shared" si="1157"/>
        <v>0</v>
      </c>
      <c r="AG4649" s="20">
        <f t="shared" si="1158"/>
        <v>0</v>
      </c>
      <c r="AH4649" s="20">
        <f t="shared" si="1159"/>
        <v>0</v>
      </c>
      <c r="AI4649" s="20"/>
      <c r="AJ4649" s="20"/>
      <c r="AK4649" s="20">
        <f t="shared" si="1167"/>
        <v>0</v>
      </c>
      <c r="AL4649" s="171"/>
    </row>
    <row r="4650" spans="2:38" ht="15.75" customHeight="1" x14ac:dyDescent="0.25">
      <c r="B4650" s="14">
        <f t="shared" si="1162"/>
        <v>275</v>
      </c>
      <c r="C4650" s="9" t="str">
        <f t="shared" si="1163"/>
        <v/>
      </c>
      <c r="D4650" s="3" t="str">
        <f t="shared" si="1164"/>
        <v/>
      </c>
      <c r="E4650" s="14" t="str">
        <f t="shared" si="1160"/>
        <v>275</v>
      </c>
      <c r="J4650" s="14" t="str">
        <f t="shared" si="1168"/>
        <v xml:space="preserve">0                                                                                                                                                                                                                                                                                  </v>
      </c>
      <c r="S4650" s="8"/>
      <c r="W4650" s="76"/>
      <c r="X4650" s="16">
        <f t="shared" si="1161"/>
        <v>0</v>
      </c>
      <c r="AC4650" s="18">
        <f t="shared" si="1166"/>
        <v>0</v>
      </c>
      <c r="AD4650" s="19">
        <f t="shared" si="1156"/>
        <v>0</v>
      </c>
      <c r="AE4650" s="21">
        <f t="shared" si="1165"/>
        <v>0</v>
      </c>
      <c r="AF4650" s="20">
        <f t="shared" si="1157"/>
        <v>0</v>
      </c>
      <c r="AG4650" s="20">
        <f t="shared" si="1158"/>
        <v>0</v>
      </c>
      <c r="AH4650" s="20">
        <f t="shared" si="1159"/>
        <v>0</v>
      </c>
      <c r="AI4650" s="20"/>
      <c r="AJ4650" s="20"/>
      <c r="AK4650" s="20">
        <f t="shared" si="1167"/>
        <v>0</v>
      </c>
      <c r="AL4650" s="171"/>
    </row>
    <row r="4651" spans="2:38" ht="15.75" customHeight="1" x14ac:dyDescent="0.25">
      <c r="B4651" s="14">
        <f t="shared" si="1162"/>
        <v>276</v>
      </c>
      <c r="C4651" s="9" t="str">
        <f t="shared" si="1163"/>
        <v/>
      </c>
      <c r="D4651" s="3" t="str">
        <f t="shared" si="1164"/>
        <v/>
      </c>
      <c r="E4651" s="14" t="str">
        <f t="shared" si="1160"/>
        <v>276</v>
      </c>
      <c r="J4651" s="14" t="str">
        <f t="shared" si="1168"/>
        <v xml:space="preserve">0                                                                                                                                                                                                                                                                                   </v>
      </c>
      <c r="S4651" s="8"/>
      <c r="W4651" s="76"/>
      <c r="X4651" s="16">
        <f t="shared" si="1161"/>
        <v>0</v>
      </c>
      <c r="AC4651" s="18">
        <f t="shared" si="1166"/>
        <v>0</v>
      </c>
      <c r="AD4651" s="19">
        <f t="shared" si="1156"/>
        <v>0</v>
      </c>
      <c r="AE4651" s="21">
        <f t="shared" si="1165"/>
        <v>0</v>
      </c>
      <c r="AF4651" s="20">
        <f t="shared" si="1157"/>
        <v>0</v>
      </c>
      <c r="AG4651" s="20">
        <f t="shared" si="1158"/>
        <v>0</v>
      </c>
      <c r="AH4651" s="20">
        <f t="shared" si="1159"/>
        <v>0</v>
      </c>
      <c r="AI4651" s="20"/>
      <c r="AJ4651" s="20"/>
      <c r="AK4651" s="20">
        <f t="shared" si="1167"/>
        <v>0</v>
      </c>
      <c r="AL4651" s="171"/>
    </row>
    <row r="4652" spans="2:38" ht="15.75" customHeight="1" x14ac:dyDescent="0.25">
      <c r="B4652" s="14">
        <f t="shared" si="1162"/>
        <v>277</v>
      </c>
      <c r="C4652" s="9" t="str">
        <f t="shared" si="1163"/>
        <v/>
      </c>
      <c r="D4652" s="3" t="str">
        <f t="shared" si="1164"/>
        <v/>
      </c>
      <c r="E4652" s="14" t="str">
        <f t="shared" si="1160"/>
        <v>277</v>
      </c>
      <c r="J4652" s="14" t="str">
        <f t="shared" si="1168"/>
        <v xml:space="preserve">0                                                                                                                                                                                                                                                                                    </v>
      </c>
      <c r="S4652" s="8"/>
      <c r="W4652" s="76"/>
      <c r="X4652" s="16">
        <f t="shared" si="1161"/>
        <v>0</v>
      </c>
      <c r="AC4652" s="18">
        <f t="shared" si="1166"/>
        <v>0</v>
      </c>
      <c r="AD4652" s="19">
        <f t="shared" si="1156"/>
        <v>0</v>
      </c>
      <c r="AE4652" s="21">
        <f t="shared" si="1165"/>
        <v>0</v>
      </c>
      <c r="AF4652" s="20">
        <f t="shared" si="1157"/>
        <v>0</v>
      </c>
      <c r="AG4652" s="20">
        <f t="shared" si="1158"/>
        <v>0</v>
      </c>
      <c r="AH4652" s="20">
        <f t="shared" si="1159"/>
        <v>0</v>
      </c>
      <c r="AI4652" s="20"/>
      <c r="AJ4652" s="20"/>
      <c r="AK4652" s="20">
        <f t="shared" si="1167"/>
        <v>0</v>
      </c>
      <c r="AL4652" s="171"/>
    </row>
    <row r="4653" spans="2:38" ht="15.75" customHeight="1" x14ac:dyDescent="0.25">
      <c r="B4653" s="14">
        <f t="shared" si="1162"/>
        <v>278</v>
      </c>
      <c r="C4653" s="9" t="str">
        <f t="shared" si="1163"/>
        <v/>
      </c>
      <c r="D4653" s="3" t="str">
        <f t="shared" si="1164"/>
        <v/>
      </c>
      <c r="E4653" s="14" t="str">
        <f t="shared" si="1160"/>
        <v>278</v>
      </c>
      <c r="J4653" s="14" t="str">
        <f t="shared" si="1168"/>
        <v xml:space="preserve">0                                                                                                                                                                                                                                                                                     </v>
      </c>
      <c r="S4653" s="8"/>
      <c r="W4653" s="76"/>
      <c r="X4653" s="16">
        <f t="shared" si="1161"/>
        <v>0</v>
      </c>
      <c r="AC4653" s="18">
        <f t="shared" si="1166"/>
        <v>0</v>
      </c>
      <c r="AD4653" s="19">
        <f t="shared" si="1156"/>
        <v>0</v>
      </c>
      <c r="AE4653" s="21">
        <f t="shared" si="1165"/>
        <v>0</v>
      </c>
      <c r="AF4653" s="20">
        <f t="shared" si="1157"/>
        <v>0</v>
      </c>
      <c r="AG4653" s="20">
        <f t="shared" si="1158"/>
        <v>0</v>
      </c>
      <c r="AH4653" s="20">
        <f t="shared" si="1159"/>
        <v>0</v>
      </c>
      <c r="AI4653" s="20"/>
      <c r="AJ4653" s="20"/>
      <c r="AK4653" s="20">
        <f t="shared" si="1167"/>
        <v>0</v>
      </c>
      <c r="AL4653" s="171"/>
    </row>
    <row r="4654" spans="2:38" ht="15.75" customHeight="1" x14ac:dyDescent="0.25">
      <c r="B4654" s="14">
        <f t="shared" si="1162"/>
        <v>279</v>
      </c>
      <c r="C4654" s="9" t="str">
        <f t="shared" si="1163"/>
        <v/>
      </c>
      <c r="D4654" s="3" t="str">
        <f t="shared" si="1164"/>
        <v/>
      </c>
      <c r="E4654" s="14" t="str">
        <f t="shared" si="1160"/>
        <v>279</v>
      </c>
      <c r="J4654" s="14" t="str">
        <f t="shared" si="1168"/>
        <v xml:space="preserve">0                                                                                                                                                                                                                                                                                      </v>
      </c>
      <c r="S4654" s="8"/>
      <c r="W4654" s="76"/>
      <c r="X4654" s="16">
        <f t="shared" si="1161"/>
        <v>0</v>
      </c>
      <c r="AC4654" s="18">
        <f t="shared" si="1166"/>
        <v>0</v>
      </c>
      <c r="AD4654" s="19">
        <f t="shared" si="1156"/>
        <v>0</v>
      </c>
      <c r="AE4654" s="21">
        <f t="shared" si="1165"/>
        <v>0</v>
      </c>
      <c r="AF4654" s="20">
        <f t="shared" si="1157"/>
        <v>0</v>
      </c>
      <c r="AG4654" s="20">
        <f t="shared" si="1158"/>
        <v>0</v>
      </c>
      <c r="AH4654" s="20">
        <f t="shared" si="1159"/>
        <v>0</v>
      </c>
      <c r="AI4654" s="20"/>
      <c r="AJ4654" s="20"/>
      <c r="AK4654" s="20">
        <f t="shared" si="1167"/>
        <v>0</v>
      </c>
      <c r="AL4654" s="171"/>
    </row>
    <row r="4655" spans="2:38" ht="15.75" customHeight="1" x14ac:dyDescent="0.25">
      <c r="B4655" s="14">
        <f t="shared" si="1162"/>
        <v>280</v>
      </c>
      <c r="C4655" s="9" t="str">
        <f t="shared" si="1163"/>
        <v/>
      </c>
      <c r="D4655" s="3" t="str">
        <f t="shared" si="1164"/>
        <v/>
      </c>
      <c r="E4655" s="14" t="str">
        <f t="shared" si="1160"/>
        <v>280</v>
      </c>
      <c r="J4655" s="14" t="str">
        <f t="shared" si="1168"/>
        <v xml:space="preserve">0                                                                                                                                                                                                                                                                                       </v>
      </c>
      <c r="S4655" s="8"/>
      <c r="W4655" s="76"/>
      <c r="X4655" s="16">
        <f t="shared" si="1161"/>
        <v>0</v>
      </c>
      <c r="AC4655" s="18">
        <f t="shared" si="1166"/>
        <v>0</v>
      </c>
      <c r="AD4655" s="19">
        <f t="shared" si="1156"/>
        <v>0</v>
      </c>
      <c r="AE4655" s="21">
        <f t="shared" si="1165"/>
        <v>0</v>
      </c>
      <c r="AF4655" s="20">
        <f t="shared" si="1157"/>
        <v>0</v>
      </c>
      <c r="AG4655" s="20">
        <f t="shared" si="1158"/>
        <v>0</v>
      </c>
      <c r="AH4655" s="20">
        <f t="shared" si="1159"/>
        <v>0</v>
      </c>
      <c r="AI4655" s="20"/>
      <c r="AJ4655" s="20"/>
      <c r="AK4655" s="20">
        <f t="shared" si="1167"/>
        <v>0</v>
      </c>
      <c r="AL4655" s="171"/>
    </row>
    <row r="4656" spans="2:38" ht="15.75" customHeight="1" x14ac:dyDescent="0.25">
      <c r="B4656" s="14">
        <f t="shared" si="1162"/>
        <v>281</v>
      </c>
      <c r="C4656" s="9" t="str">
        <f t="shared" si="1163"/>
        <v/>
      </c>
      <c r="D4656" s="3" t="str">
        <f t="shared" si="1164"/>
        <v/>
      </c>
      <c r="E4656" s="14" t="str">
        <f t="shared" si="1160"/>
        <v>281</v>
      </c>
      <c r="J4656" s="14" t="str">
        <f t="shared" si="1168"/>
        <v xml:space="preserve">0                                                                                                                                                                                                                                                                                        </v>
      </c>
      <c r="S4656" s="8"/>
      <c r="W4656" s="76"/>
      <c r="X4656" s="16">
        <f t="shared" si="1161"/>
        <v>0</v>
      </c>
      <c r="AC4656" s="18">
        <f t="shared" si="1166"/>
        <v>0</v>
      </c>
      <c r="AD4656" s="19">
        <f t="shared" si="1156"/>
        <v>0</v>
      </c>
      <c r="AE4656" s="21">
        <f t="shared" si="1165"/>
        <v>0</v>
      </c>
      <c r="AF4656" s="20">
        <f t="shared" si="1157"/>
        <v>0</v>
      </c>
      <c r="AG4656" s="20">
        <f t="shared" si="1158"/>
        <v>0</v>
      </c>
      <c r="AH4656" s="20">
        <f t="shared" si="1159"/>
        <v>0</v>
      </c>
      <c r="AI4656" s="20"/>
      <c r="AJ4656" s="20"/>
      <c r="AK4656" s="20">
        <f t="shared" si="1167"/>
        <v>0</v>
      </c>
      <c r="AL4656" s="171"/>
    </row>
    <row r="4657" spans="2:38" ht="15.75" customHeight="1" x14ac:dyDescent="0.25">
      <c r="B4657" s="14">
        <f t="shared" si="1162"/>
        <v>282</v>
      </c>
      <c r="C4657" s="9" t="str">
        <f t="shared" si="1163"/>
        <v/>
      </c>
      <c r="D4657" s="3" t="str">
        <f t="shared" si="1164"/>
        <v/>
      </c>
      <c r="E4657" s="14" t="str">
        <f t="shared" si="1160"/>
        <v>282</v>
      </c>
      <c r="J4657" s="14" t="str">
        <f t="shared" si="1168"/>
        <v xml:space="preserve">0                                                                                                                                                                                                                                                                                         </v>
      </c>
      <c r="S4657" s="8"/>
      <c r="W4657" s="76"/>
      <c r="X4657" s="16">
        <f t="shared" si="1161"/>
        <v>0</v>
      </c>
      <c r="AC4657" s="18">
        <f t="shared" si="1166"/>
        <v>0</v>
      </c>
      <c r="AD4657" s="19">
        <f t="shared" ref="AD4657:AD4720" si="1169">IF(A4657=A4656,AD4656+AC4657,AC4657)</f>
        <v>0</v>
      </c>
      <c r="AE4657" s="21">
        <f t="shared" si="1165"/>
        <v>0</v>
      </c>
      <c r="AF4657" s="20">
        <f t="shared" ref="AF4657:AF4720" si="1170">IF(A4657=A4656,0,(SUMIF($A$3:$A$999956,A4657,$Q$3:$Q$999956)))+IF(A4657=A4656,0,(SUMIF($A$3:$A$999956,A4657,$R$3:$R$999956)))</f>
        <v>0</v>
      </c>
      <c r="AG4657" s="20">
        <f t="shared" ref="AG4657:AG4720" si="1171">IF(A4657=A4656,0,(SUMIF($A$3:$A$999956,A4657,($X$3:$X$999956))))</f>
        <v>0</v>
      </c>
      <c r="AH4657" s="20">
        <f t="shared" ref="AH4657:AH4720" si="1172">IF(A4657=A4656,0,(SUMIF($A$3:$A$999956,A4657,($AC$3:$AC$999956))))</f>
        <v>0</v>
      </c>
      <c r="AI4657" s="20"/>
      <c r="AJ4657" s="20"/>
      <c r="AK4657" s="20">
        <f t="shared" si="1167"/>
        <v>0</v>
      </c>
      <c r="AL4657" s="171"/>
    </row>
    <row r="4658" spans="2:38" ht="15.75" customHeight="1" x14ac:dyDescent="0.25">
      <c r="B4658" s="14">
        <f t="shared" si="1162"/>
        <v>283</v>
      </c>
      <c r="C4658" s="9" t="str">
        <f t="shared" si="1163"/>
        <v/>
      </c>
      <c r="D4658" s="3" t="str">
        <f t="shared" si="1164"/>
        <v/>
      </c>
      <c r="E4658" s="14" t="str">
        <f t="shared" si="1160"/>
        <v>283</v>
      </c>
      <c r="J4658" s="14" t="str">
        <f t="shared" si="1168"/>
        <v xml:space="preserve">0                                                                                                                                                                                                                                                                                          </v>
      </c>
      <c r="S4658" s="8"/>
      <c r="W4658" s="76"/>
      <c r="X4658" s="16">
        <f t="shared" si="1161"/>
        <v>0</v>
      </c>
      <c r="AC4658" s="18">
        <f t="shared" si="1166"/>
        <v>0</v>
      </c>
      <c r="AD4658" s="19">
        <f t="shared" si="1169"/>
        <v>0</v>
      </c>
      <c r="AE4658" s="21">
        <f t="shared" si="1165"/>
        <v>0</v>
      </c>
      <c r="AF4658" s="20">
        <f t="shared" si="1170"/>
        <v>0</v>
      </c>
      <c r="AG4658" s="20">
        <f t="shared" si="1171"/>
        <v>0</v>
      </c>
      <c r="AH4658" s="20">
        <f t="shared" si="1172"/>
        <v>0</v>
      </c>
      <c r="AI4658" s="20"/>
      <c r="AJ4658" s="20"/>
      <c r="AK4658" s="20">
        <f t="shared" si="1167"/>
        <v>0</v>
      </c>
      <c r="AL4658" s="171"/>
    </row>
    <row r="4659" spans="2:38" ht="15.75" customHeight="1" x14ac:dyDescent="0.25">
      <c r="B4659" s="14">
        <f t="shared" si="1162"/>
        <v>284</v>
      </c>
      <c r="C4659" s="9" t="str">
        <f t="shared" si="1163"/>
        <v/>
      </c>
      <c r="D4659" s="3" t="str">
        <f t="shared" si="1164"/>
        <v/>
      </c>
      <c r="E4659" s="14" t="str">
        <f t="shared" si="1160"/>
        <v>284</v>
      </c>
      <c r="J4659" s="14" t="str">
        <f t="shared" si="1168"/>
        <v xml:space="preserve">0                                                                                                                                                                                                                                                                                           </v>
      </c>
      <c r="S4659" s="8"/>
      <c r="W4659" s="76"/>
      <c r="X4659" s="16">
        <f t="shared" si="1161"/>
        <v>0</v>
      </c>
      <c r="AC4659" s="18">
        <f t="shared" si="1166"/>
        <v>0</v>
      </c>
      <c r="AD4659" s="19">
        <f t="shared" si="1169"/>
        <v>0</v>
      </c>
      <c r="AE4659" s="21">
        <f t="shared" si="1165"/>
        <v>0</v>
      </c>
      <c r="AF4659" s="20">
        <f t="shared" si="1170"/>
        <v>0</v>
      </c>
      <c r="AG4659" s="20">
        <f t="shared" si="1171"/>
        <v>0</v>
      </c>
      <c r="AH4659" s="20">
        <f t="shared" si="1172"/>
        <v>0</v>
      </c>
      <c r="AI4659" s="20"/>
      <c r="AJ4659" s="20"/>
      <c r="AK4659" s="20">
        <f t="shared" si="1167"/>
        <v>0</v>
      </c>
      <c r="AL4659" s="171"/>
    </row>
    <row r="4660" spans="2:38" ht="15.75" customHeight="1" x14ac:dyDescent="0.25">
      <c r="B4660" s="14">
        <f t="shared" si="1162"/>
        <v>285</v>
      </c>
      <c r="C4660" s="9" t="str">
        <f t="shared" si="1163"/>
        <v/>
      </c>
      <c r="D4660" s="3" t="str">
        <f t="shared" si="1164"/>
        <v/>
      </c>
      <c r="E4660" s="14" t="str">
        <f t="shared" si="1160"/>
        <v>285</v>
      </c>
      <c r="J4660" s="14" t="str">
        <f t="shared" si="1168"/>
        <v xml:space="preserve">0                                                                                                                                                                                                                                                                                            </v>
      </c>
      <c r="S4660" s="8"/>
      <c r="W4660" s="76"/>
      <c r="X4660" s="16">
        <f t="shared" si="1161"/>
        <v>0</v>
      </c>
      <c r="AC4660" s="18">
        <f t="shared" si="1166"/>
        <v>0</v>
      </c>
      <c r="AD4660" s="19">
        <f t="shared" si="1169"/>
        <v>0</v>
      </c>
      <c r="AE4660" s="21">
        <f t="shared" si="1165"/>
        <v>0</v>
      </c>
      <c r="AF4660" s="20">
        <f t="shared" si="1170"/>
        <v>0</v>
      </c>
      <c r="AG4660" s="20">
        <f t="shared" si="1171"/>
        <v>0</v>
      </c>
      <c r="AH4660" s="20">
        <f t="shared" si="1172"/>
        <v>0</v>
      </c>
      <c r="AI4660" s="20"/>
      <c r="AJ4660" s="20"/>
      <c r="AK4660" s="20">
        <f t="shared" si="1167"/>
        <v>0</v>
      </c>
      <c r="AL4660" s="171"/>
    </row>
    <row r="4661" spans="2:38" ht="15.75" customHeight="1" x14ac:dyDescent="0.25">
      <c r="B4661" s="14">
        <f t="shared" si="1162"/>
        <v>286</v>
      </c>
      <c r="C4661" s="9" t="str">
        <f t="shared" si="1163"/>
        <v/>
      </c>
      <c r="D4661" s="3" t="str">
        <f t="shared" si="1164"/>
        <v/>
      </c>
      <c r="E4661" s="14" t="str">
        <f t="shared" si="1160"/>
        <v>286</v>
      </c>
      <c r="J4661" s="14" t="str">
        <f t="shared" si="1168"/>
        <v xml:space="preserve">0                                                                                                                                                                                                                                                                                             </v>
      </c>
      <c r="S4661" s="8"/>
      <c r="W4661" s="76"/>
      <c r="X4661" s="16">
        <f t="shared" si="1161"/>
        <v>0</v>
      </c>
      <c r="AC4661" s="18">
        <f t="shared" si="1166"/>
        <v>0</v>
      </c>
      <c r="AD4661" s="19">
        <f t="shared" si="1169"/>
        <v>0</v>
      </c>
      <c r="AE4661" s="21">
        <f t="shared" si="1165"/>
        <v>0</v>
      </c>
      <c r="AF4661" s="20">
        <f t="shared" si="1170"/>
        <v>0</v>
      </c>
      <c r="AG4661" s="20">
        <f t="shared" si="1171"/>
        <v>0</v>
      </c>
      <c r="AH4661" s="20">
        <f t="shared" si="1172"/>
        <v>0</v>
      </c>
      <c r="AI4661" s="20"/>
      <c r="AJ4661" s="20"/>
      <c r="AK4661" s="20">
        <f t="shared" si="1167"/>
        <v>0</v>
      </c>
      <c r="AL4661" s="171"/>
    </row>
    <row r="4662" spans="2:38" ht="15.75" customHeight="1" x14ac:dyDescent="0.25">
      <c r="B4662" s="14">
        <f t="shared" si="1162"/>
        <v>287</v>
      </c>
      <c r="C4662" s="9" t="str">
        <f t="shared" si="1163"/>
        <v/>
      </c>
      <c r="D4662" s="3" t="str">
        <f t="shared" si="1164"/>
        <v/>
      </c>
      <c r="E4662" s="14" t="str">
        <f t="shared" si="1160"/>
        <v>287</v>
      </c>
      <c r="J4662" s="14" t="str">
        <f t="shared" si="1168"/>
        <v xml:space="preserve">0                                                                                                                                                                                                                                                                                              </v>
      </c>
      <c r="S4662" s="8"/>
      <c r="W4662" s="76"/>
      <c r="X4662" s="16">
        <f t="shared" si="1161"/>
        <v>0</v>
      </c>
      <c r="AC4662" s="18">
        <f t="shared" si="1166"/>
        <v>0</v>
      </c>
      <c r="AD4662" s="19">
        <f t="shared" si="1169"/>
        <v>0</v>
      </c>
      <c r="AE4662" s="21">
        <f t="shared" si="1165"/>
        <v>0</v>
      </c>
      <c r="AF4662" s="20">
        <f t="shared" si="1170"/>
        <v>0</v>
      </c>
      <c r="AG4662" s="20">
        <f t="shared" si="1171"/>
        <v>0</v>
      </c>
      <c r="AH4662" s="20">
        <f t="shared" si="1172"/>
        <v>0</v>
      </c>
      <c r="AI4662" s="20"/>
      <c r="AJ4662" s="20"/>
      <c r="AK4662" s="20">
        <f t="shared" si="1167"/>
        <v>0</v>
      </c>
      <c r="AL4662" s="171"/>
    </row>
    <row r="4663" spans="2:38" ht="15.75" customHeight="1" x14ac:dyDescent="0.25">
      <c r="B4663" s="14">
        <f t="shared" si="1162"/>
        <v>288</v>
      </c>
      <c r="C4663" s="9" t="str">
        <f t="shared" si="1163"/>
        <v/>
      </c>
      <c r="D4663" s="3" t="str">
        <f t="shared" si="1164"/>
        <v/>
      </c>
      <c r="E4663" s="14" t="str">
        <f t="shared" si="1160"/>
        <v>288</v>
      </c>
      <c r="J4663" s="14" t="str">
        <f t="shared" si="1168"/>
        <v xml:space="preserve">0                                                                                                                                                                                                                                                                                               </v>
      </c>
      <c r="S4663" s="8"/>
      <c r="W4663" s="76"/>
      <c r="X4663" s="16">
        <f t="shared" si="1161"/>
        <v>0</v>
      </c>
      <c r="AC4663" s="18">
        <f t="shared" si="1166"/>
        <v>0</v>
      </c>
      <c r="AD4663" s="19">
        <f t="shared" si="1169"/>
        <v>0</v>
      </c>
      <c r="AE4663" s="21">
        <f t="shared" si="1165"/>
        <v>0</v>
      </c>
      <c r="AF4663" s="20">
        <f t="shared" si="1170"/>
        <v>0</v>
      </c>
      <c r="AG4663" s="20">
        <f t="shared" si="1171"/>
        <v>0</v>
      </c>
      <c r="AH4663" s="20">
        <f t="shared" si="1172"/>
        <v>0</v>
      </c>
      <c r="AI4663" s="20"/>
      <c r="AJ4663" s="20"/>
      <c r="AK4663" s="20">
        <f t="shared" si="1167"/>
        <v>0</v>
      </c>
      <c r="AL4663" s="171"/>
    </row>
    <row r="4664" spans="2:38" ht="15.75" customHeight="1" x14ac:dyDescent="0.25">
      <c r="B4664" s="14">
        <f t="shared" si="1162"/>
        <v>289</v>
      </c>
      <c r="C4664" s="9" t="str">
        <f t="shared" si="1163"/>
        <v/>
      </c>
      <c r="D4664" s="3" t="str">
        <f t="shared" si="1164"/>
        <v/>
      </c>
      <c r="E4664" s="14" t="str">
        <f t="shared" si="1160"/>
        <v>289</v>
      </c>
      <c r="J4664" s="14" t="str">
        <f t="shared" si="1168"/>
        <v xml:space="preserve">0                                                                                                                                                                                                                                                                                                </v>
      </c>
      <c r="S4664" s="8"/>
      <c r="W4664" s="76"/>
      <c r="X4664" s="16">
        <f t="shared" si="1161"/>
        <v>0</v>
      </c>
      <c r="AC4664" s="18">
        <f t="shared" si="1166"/>
        <v>0</v>
      </c>
      <c r="AD4664" s="19">
        <f t="shared" si="1169"/>
        <v>0</v>
      </c>
      <c r="AE4664" s="21">
        <f t="shared" si="1165"/>
        <v>0</v>
      </c>
      <c r="AF4664" s="20">
        <f t="shared" si="1170"/>
        <v>0</v>
      </c>
      <c r="AG4664" s="20">
        <f t="shared" si="1171"/>
        <v>0</v>
      </c>
      <c r="AH4664" s="20">
        <f t="shared" si="1172"/>
        <v>0</v>
      </c>
      <c r="AI4664" s="20"/>
      <c r="AJ4664" s="20"/>
      <c r="AK4664" s="20">
        <f t="shared" si="1167"/>
        <v>0</v>
      </c>
      <c r="AL4664" s="171"/>
    </row>
    <row r="4665" spans="2:38" ht="15.75" customHeight="1" x14ac:dyDescent="0.25">
      <c r="B4665" s="14">
        <f t="shared" si="1162"/>
        <v>290</v>
      </c>
      <c r="C4665" s="9" t="str">
        <f t="shared" si="1163"/>
        <v/>
      </c>
      <c r="D4665" s="3" t="str">
        <f t="shared" si="1164"/>
        <v/>
      </c>
      <c r="E4665" s="14" t="str">
        <f t="shared" si="1160"/>
        <v>290</v>
      </c>
      <c r="J4665" s="14" t="str">
        <f t="shared" si="1168"/>
        <v xml:space="preserve">0                                                                                                                                                                                                                                                                                                 </v>
      </c>
      <c r="S4665" s="8"/>
      <c r="W4665" s="76"/>
      <c r="X4665" s="16">
        <f t="shared" si="1161"/>
        <v>0</v>
      </c>
      <c r="AC4665" s="18">
        <f t="shared" si="1166"/>
        <v>0</v>
      </c>
      <c r="AD4665" s="19">
        <f t="shared" si="1169"/>
        <v>0</v>
      </c>
      <c r="AE4665" s="21">
        <f t="shared" si="1165"/>
        <v>0</v>
      </c>
      <c r="AF4665" s="20">
        <f t="shared" si="1170"/>
        <v>0</v>
      </c>
      <c r="AG4665" s="20">
        <f t="shared" si="1171"/>
        <v>0</v>
      </c>
      <c r="AH4665" s="20">
        <f t="shared" si="1172"/>
        <v>0</v>
      </c>
      <c r="AI4665" s="20"/>
      <c r="AJ4665" s="20"/>
      <c r="AK4665" s="20">
        <f t="shared" si="1167"/>
        <v>0</v>
      </c>
      <c r="AL4665" s="171"/>
    </row>
    <row r="4666" spans="2:38" ht="15.75" customHeight="1" x14ac:dyDescent="0.25">
      <c r="B4666" s="14">
        <f t="shared" si="1162"/>
        <v>291</v>
      </c>
      <c r="C4666" s="9" t="str">
        <f t="shared" si="1163"/>
        <v/>
      </c>
      <c r="D4666" s="3" t="str">
        <f t="shared" si="1164"/>
        <v/>
      </c>
      <c r="E4666" s="14" t="str">
        <f t="shared" si="1160"/>
        <v>291</v>
      </c>
      <c r="J4666" s="14" t="str">
        <f t="shared" si="1168"/>
        <v xml:space="preserve">0                                                                                                                                                                                                                                                                                                  </v>
      </c>
      <c r="S4666" s="8"/>
      <c r="W4666" s="76"/>
      <c r="X4666" s="16">
        <f t="shared" si="1161"/>
        <v>0</v>
      </c>
      <c r="AC4666" s="18">
        <f t="shared" si="1166"/>
        <v>0</v>
      </c>
      <c r="AD4666" s="19">
        <f t="shared" si="1169"/>
        <v>0</v>
      </c>
      <c r="AE4666" s="21">
        <f t="shared" si="1165"/>
        <v>0</v>
      </c>
      <c r="AF4666" s="20">
        <f t="shared" si="1170"/>
        <v>0</v>
      </c>
      <c r="AG4666" s="20">
        <f t="shared" si="1171"/>
        <v>0</v>
      </c>
      <c r="AH4666" s="20">
        <f t="shared" si="1172"/>
        <v>0</v>
      </c>
      <c r="AI4666" s="20"/>
      <c r="AJ4666" s="20"/>
      <c r="AK4666" s="20">
        <f t="shared" si="1167"/>
        <v>0</v>
      </c>
      <c r="AL4666" s="171"/>
    </row>
    <row r="4667" spans="2:38" ht="15.75" customHeight="1" x14ac:dyDescent="0.25">
      <c r="B4667" s="14">
        <f t="shared" si="1162"/>
        <v>292</v>
      </c>
      <c r="C4667" s="9" t="str">
        <f t="shared" si="1163"/>
        <v/>
      </c>
      <c r="D4667" s="3" t="str">
        <f t="shared" si="1164"/>
        <v/>
      </c>
      <c r="E4667" s="14" t="str">
        <f t="shared" si="1160"/>
        <v>292</v>
      </c>
      <c r="J4667" s="14" t="str">
        <f t="shared" si="1168"/>
        <v xml:space="preserve">0                                                                                                                                                                                                                                                                                                   </v>
      </c>
      <c r="S4667" s="8"/>
      <c r="W4667" s="76"/>
      <c r="X4667" s="16">
        <f t="shared" si="1161"/>
        <v>0</v>
      </c>
      <c r="AC4667" s="18">
        <f t="shared" si="1166"/>
        <v>0</v>
      </c>
      <c r="AD4667" s="19">
        <f t="shared" si="1169"/>
        <v>0</v>
      </c>
      <c r="AE4667" s="21">
        <f t="shared" si="1165"/>
        <v>0</v>
      </c>
      <c r="AF4667" s="20">
        <f t="shared" si="1170"/>
        <v>0</v>
      </c>
      <c r="AG4667" s="20">
        <f t="shared" si="1171"/>
        <v>0</v>
      </c>
      <c r="AH4667" s="20">
        <f t="shared" si="1172"/>
        <v>0</v>
      </c>
      <c r="AI4667" s="20"/>
      <c r="AJ4667" s="20"/>
      <c r="AK4667" s="20">
        <f t="shared" si="1167"/>
        <v>0</v>
      </c>
      <c r="AL4667" s="171"/>
    </row>
    <row r="4668" spans="2:38" ht="15.75" customHeight="1" x14ac:dyDescent="0.25">
      <c r="B4668" s="14">
        <f t="shared" si="1162"/>
        <v>293</v>
      </c>
      <c r="C4668" s="9" t="str">
        <f t="shared" si="1163"/>
        <v/>
      </c>
      <c r="D4668" s="3" t="str">
        <f t="shared" si="1164"/>
        <v/>
      </c>
      <c r="E4668" s="14" t="str">
        <f t="shared" si="1160"/>
        <v>293</v>
      </c>
      <c r="J4668" s="14" t="str">
        <f t="shared" si="1168"/>
        <v xml:space="preserve">0                                                                                                                                                                                                                                                                                                    </v>
      </c>
      <c r="S4668" s="8"/>
      <c r="W4668" s="76"/>
      <c r="X4668" s="16">
        <f t="shared" si="1161"/>
        <v>0</v>
      </c>
      <c r="AC4668" s="18">
        <f t="shared" si="1166"/>
        <v>0</v>
      </c>
      <c r="AD4668" s="19">
        <f t="shared" si="1169"/>
        <v>0</v>
      </c>
      <c r="AE4668" s="21">
        <f t="shared" si="1165"/>
        <v>0</v>
      </c>
      <c r="AF4668" s="20">
        <f t="shared" si="1170"/>
        <v>0</v>
      </c>
      <c r="AG4668" s="20">
        <f t="shared" si="1171"/>
        <v>0</v>
      </c>
      <c r="AH4668" s="20">
        <f t="shared" si="1172"/>
        <v>0</v>
      </c>
      <c r="AI4668" s="20"/>
      <c r="AJ4668" s="20"/>
      <c r="AK4668" s="20">
        <f t="shared" si="1167"/>
        <v>0</v>
      </c>
      <c r="AL4668" s="171"/>
    </row>
    <row r="4669" spans="2:38" ht="15.75" customHeight="1" x14ac:dyDescent="0.25">
      <c r="B4669" s="14">
        <f t="shared" si="1162"/>
        <v>294</v>
      </c>
      <c r="C4669" s="9" t="str">
        <f t="shared" si="1163"/>
        <v/>
      </c>
      <c r="D4669" s="3" t="str">
        <f t="shared" si="1164"/>
        <v/>
      </c>
      <c r="E4669" s="14" t="str">
        <f t="shared" si="1160"/>
        <v>294</v>
      </c>
      <c r="J4669" s="14" t="str">
        <f t="shared" si="1168"/>
        <v xml:space="preserve">0                                                                                                                                                                                                                                                                                                     </v>
      </c>
      <c r="S4669" s="8"/>
      <c r="W4669" s="76"/>
      <c r="X4669" s="16">
        <f t="shared" si="1161"/>
        <v>0</v>
      </c>
      <c r="AC4669" s="18">
        <f t="shared" si="1166"/>
        <v>0</v>
      </c>
      <c r="AD4669" s="19">
        <f t="shared" si="1169"/>
        <v>0</v>
      </c>
      <c r="AE4669" s="21">
        <f t="shared" si="1165"/>
        <v>0</v>
      </c>
      <c r="AF4669" s="20">
        <f t="shared" si="1170"/>
        <v>0</v>
      </c>
      <c r="AG4669" s="20">
        <f t="shared" si="1171"/>
        <v>0</v>
      </c>
      <c r="AH4669" s="20">
        <f t="shared" si="1172"/>
        <v>0</v>
      </c>
      <c r="AI4669" s="20"/>
      <c r="AJ4669" s="20"/>
      <c r="AK4669" s="20">
        <f t="shared" si="1167"/>
        <v>0</v>
      </c>
      <c r="AL4669" s="171"/>
    </row>
    <row r="4670" spans="2:38" ht="15.75" customHeight="1" x14ac:dyDescent="0.25">
      <c r="B4670" s="14">
        <f t="shared" si="1162"/>
        <v>295</v>
      </c>
      <c r="C4670" s="9" t="str">
        <f t="shared" si="1163"/>
        <v/>
      </c>
      <c r="D4670" s="3" t="str">
        <f t="shared" si="1164"/>
        <v/>
      </c>
      <c r="E4670" s="14" t="str">
        <f t="shared" ref="E4670:E4733" si="1173">CONCATENATE(A4670,D4670,B4670)</f>
        <v>295</v>
      </c>
      <c r="J4670" s="14" t="str">
        <f t="shared" si="1168"/>
        <v xml:space="preserve">0                                                                                                                                                                                                                                                                                                      </v>
      </c>
      <c r="S4670" s="8"/>
      <c r="W4670" s="76"/>
      <c r="X4670" s="16">
        <f t="shared" si="1161"/>
        <v>0</v>
      </c>
      <c r="AC4670" s="18">
        <f t="shared" si="1166"/>
        <v>0</v>
      </c>
      <c r="AD4670" s="19">
        <f t="shared" si="1169"/>
        <v>0</v>
      </c>
      <c r="AE4670" s="21">
        <f t="shared" si="1165"/>
        <v>0</v>
      </c>
      <c r="AF4670" s="20">
        <f t="shared" si="1170"/>
        <v>0</v>
      </c>
      <c r="AG4670" s="20">
        <f t="shared" si="1171"/>
        <v>0</v>
      </c>
      <c r="AH4670" s="20">
        <f t="shared" si="1172"/>
        <v>0</v>
      </c>
      <c r="AI4670" s="20"/>
      <c r="AJ4670" s="20"/>
      <c r="AK4670" s="20">
        <f t="shared" si="1167"/>
        <v>0</v>
      </c>
      <c r="AL4670" s="171"/>
    </row>
    <row r="4671" spans="2:38" ht="15.75" customHeight="1" x14ac:dyDescent="0.25">
      <c r="B4671" s="14">
        <f t="shared" si="1162"/>
        <v>296</v>
      </c>
      <c r="C4671" s="9" t="str">
        <f t="shared" si="1163"/>
        <v/>
      </c>
      <c r="D4671" s="3" t="str">
        <f t="shared" si="1164"/>
        <v/>
      </c>
      <c r="E4671" s="14" t="str">
        <f t="shared" si="1173"/>
        <v>296</v>
      </c>
      <c r="J4671" s="14" t="str">
        <f t="shared" si="1168"/>
        <v xml:space="preserve">0                                                                                                                                                                                                                                                                                                       </v>
      </c>
      <c r="S4671" s="8"/>
      <c r="W4671" s="76"/>
      <c r="X4671" s="16">
        <f t="shared" ref="X4671:X4734" si="1174">W4671*T4671</f>
        <v>0</v>
      </c>
      <c r="AC4671" s="18">
        <f t="shared" si="1166"/>
        <v>0</v>
      </c>
      <c r="AD4671" s="19">
        <f t="shared" si="1169"/>
        <v>0</v>
      </c>
      <c r="AE4671" s="21">
        <f t="shared" si="1165"/>
        <v>0</v>
      </c>
      <c r="AF4671" s="20">
        <f t="shared" si="1170"/>
        <v>0</v>
      </c>
      <c r="AG4671" s="20">
        <f t="shared" si="1171"/>
        <v>0</v>
      </c>
      <c r="AH4671" s="20">
        <f t="shared" si="1172"/>
        <v>0</v>
      </c>
      <c r="AI4671" s="20"/>
      <c r="AJ4671" s="20"/>
      <c r="AK4671" s="20">
        <f t="shared" si="1167"/>
        <v>0</v>
      </c>
      <c r="AL4671" s="171"/>
    </row>
    <row r="4672" spans="2:38" ht="15.75" customHeight="1" x14ac:dyDescent="0.25">
      <c r="B4672" s="14">
        <f t="shared" si="1162"/>
        <v>297</v>
      </c>
      <c r="C4672" s="9" t="str">
        <f t="shared" si="1163"/>
        <v/>
      </c>
      <c r="D4672" s="3" t="str">
        <f t="shared" si="1164"/>
        <v/>
      </c>
      <c r="E4672" s="14" t="str">
        <f t="shared" si="1173"/>
        <v>297</v>
      </c>
      <c r="J4672" s="14" t="str">
        <f t="shared" si="1168"/>
        <v xml:space="preserve">0                                                                                                                                                                                                                                                                                                        </v>
      </c>
      <c r="S4672" s="8"/>
      <c r="W4672" s="76"/>
      <c r="X4672" s="16">
        <f t="shared" si="1174"/>
        <v>0</v>
      </c>
      <c r="AC4672" s="18">
        <f t="shared" si="1166"/>
        <v>0</v>
      </c>
      <c r="AD4672" s="19">
        <f t="shared" si="1169"/>
        <v>0</v>
      </c>
      <c r="AE4672" s="21">
        <f t="shared" si="1165"/>
        <v>0</v>
      </c>
      <c r="AF4672" s="20">
        <f t="shared" si="1170"/>
        <v>0</v>
      </c>
      <c r="AG4672" s="20">
        <f t="shared" si="1171"/>
        <v>0</v>
      </c>
      <c r="AH4672" s="20">
        <f t="shared" si="1172"/>
        <v>0</v>
      </c>
      <c r="AI4672" s="20"/>
      <c r="AJ4672" s="20"/>
      <c r="AK4672" s="20">
        <f t="shared" si="1167"/>
        <v>0</v>
      </c>
      <c r="AL4672" s="171"/>
    </row>
    <row r="4673" spans="2:38" ht="15.75" customHeight="1" x14ac:dyDescent="0.25">
      <c r="B4673" s="14">
        <f t="shared" si="1162"/>
        <v>298</v>
      </c>
      <c r="C4673" s="9" t="str">
        <f t="shared" si="1163"/>
        <v/>
      </c>
      <c r="D4673" s="3" t="str">
        <f t="shared" si="1164"/>
        <v/>
      </c>
      <c r="E4673" s="14" t="str">
        <f t="shared" si="1173"/>
        <v>298</v>
      </c>
      <c r="J4673" s="14" t="str">
        <f t="shared" si="1168"/>
        <v xml:space="preserve">0                                                                                                                                                                                                                                                                                                         </v>
      </c>
      <c r="S4673" s="8"/>
      <c r="W4673" s="76"/>
      <c r="X4673" s="16">
        <f t="shared" si="1174"/>
        <v>0</v>
      </c>
      <c r="AC4673" s="18">
        <f t="shared" si="1166"/>
        <v>0</v>
      </c>
      <c r="AD4673" s="19">
        <f t="shared" si="1169"/>
        <v>0</v>
      </c>
      <c r="AE4673" s="21">
        <f t="shared" si="1165"/>
        <v>0</v>
      </c>
      <c r="AF4673" s="20">
        <f t="shared" si="1170"/>
        <v>0</v>
      </c>
      <c r="AG4673" s="20">
        <f t="shared" si="1171"/>
        <v>0</v>
      </c>
      <c r="AH4673" s="20">
        <f t="shared" si="1172"/>
        <v>0</v>
      </c>
      <c r="AI4673" s="20"/>
      <c r="AJ4673" s="20"/>
      <c r="AK4673" s="20">
        <f t="shared" si="1167"/>
        <v>0</v>
      </c>
      <c r="AL4673" s="171"/>
    </row>
    <row r="4674" spans="2:38" ht="15.75" customHeight="1" x14ac:dyDescent="0.25">
      <c r="B4674" s="14">
        <f t="shared" si="1162"/>
        <v>299</v>
      </c>
      <c r="C4674" s="9" t="str">
        <f t="shared" si="1163"/>
        <v/>
      </c>
      <c r="D4674" s="3" t="str">
        <f t="shared" si="1164"/>
        <v/>
      </c>
      <c r="E4674" s="14" t="str">
        <f t="shared" si="1173"/>
        <v>299</v>
      </c>
      <c r="J4674" s="14" t="str">
        <f t="shared" si="1168"/>
        <v xml:space="preserve">0                                                                                                                                                                                                                                                                                                          </v>
      </c>
      <c r="S4674" s="8"/>
      <c r="W4674" s="76"/>
      <c r="X4674" s="16">
        <f t="shared" si="1174"/>
        <v>0</v>
      </c>
      <c r="AC4674" s="18">
        <f t="shared" si="1166"/>
        <v>0</v>
      </c>
      <c r="AD4674" s="19">
        <f t="shared" si="1169"/>
        <v>0</v>
      </c>
      <c r="AE4674" s="21">
        <f t="shared" si="1165"/>
        <v>0</v>
      </c>
      <c r="AF4674" s="20">
        <f t="shared" si="1170"/>
        <v>0</v>
      </c>
      <c r="AG4674" s="20">
        <f t="shared" si="1171"/>
        <v>0</v>
      </c>
      <c r="AH4674" s="20">
        <f t="shared" si="1172"/>
        <v>0</v>
      </c>
      <c r="AI4674" s="20"/>
      <c r="AJ4674" s="20"/>
      <c r="AK4674" s="20">
        <f t="shared" si="1167"/>
        <v>0</v>
      </c>
      <c r="AL4674" s="171"/>
    </row>
    <row r="4675" spans="2:38" ht="15.75" customHeight="1" x14ac:dyDescent="0.25">
      <c r="B4675" s="14">
        <f t="shared" si="1162"/>
        <v>300</v>
      </c>
      <c r="C4675" s="9" t="str">
        <f t="shared" si="1163"/>
        <v/>
      </c>
      <c r="D4675" s="3" t="str">
        <f t="shared" si="1164"/>
        <v/>
      </c>
      <c r="E4675" s="14" t="str">
        <f t="shared" si="1173"/>
        <v>300</v>
      </c>
      <c r="J4675" s="14" t="str">
        <f t="shared" si="1168"/>
        <v xml:space="preserve">0                                                                                                                                                                                                                                                                                                           </v>
      </c>
      <c r="S4675" s="8"/>
      <c r="W4675" s="76"/>
      <c r="X4675" s="16">
        <f t="shared" si="1174"/>
        <v>0</v>
      </c>
      <c r="AC4675" s="18">
        <f t="shared" si="1166"/>
        <v>0</v>
      </c>
      <c r="AD4675" s="19">
        <f t="shared" si="1169"/>
        <v>0</v>
      </c>
      <c r="AE4675" s="21">
        <f t="shared" si="1165"/>
        <v>0</v>
      </c>
      <c r="AF4675" s="20">
        <f t="shared" si="1170"/>
        <v>0</v>
      </c>
      <c r="AG4675" s="20">
        <f t="shared" si="1171"/>
        <v>0</v>
      </c>
      <c r="AH4675" s="20">
        <f t="shared" si="1172"/>
        <v>0</v>
      </c>
      <c r="AI4675" s="20"/>
      <c r="AJ4675" s="20"/>
      <c r="AK4675" s="20">
        <f t="shared" si="1167"/>
        <v>0</v>
      </c>
      <c r="AL4675" s="171"/>
    </row>
    <row r="4676" spans="2:38" ht="15.75" customHeight="1" x14ac:dyDescent="0.25">
      <c r="B4676" s="14">
        <f t="shared" ref="B4676:B4739" si="1175">IF(A4676=A4675,B4675+1,1)</f>
        <v>301</v>
      </c>
      <c r="C4676" s="9" t="str">
        <f t="shared" si="1163"/>
        <v/>
      </c>
      <c r="D4676" s="3" t="str">
        <f t="shared" si="1164"/>
        <v/>
      </c>
      <c r="E4676" s="14" t="str">
        <f t="shared" si="1173"/>
        <v>301</v>
      </c>
      <c r="J4676" s="14" t="str">
        <f t="shared" si="1168"/>
        <v xml:space="preserve">0                                                                                                                                                                                                                                                                                                            </v>
      </c>
      <c r="S4676" s="8"/>
      <c r="W4676" s="76"/>
      <c r="X4676" s="16">
        <f t="shared" si="1174"/>
        <v>0</v>
      </c>
      <c r="AC4676" s="18">
        <f t="shared" si="1166"/>
        <v>0</v>
      </c>
      <c r="AD4676" s="19">
        <f t="shared" si="1169"/>
        <v>0</v>
      </c>
      <c r="AE4676" s="21">
        <f t="shared" si="1165"/>
        <v>0</v>
      </c>
      <c r="AF4676" s="20">
        <f t="shared" si="1170"/>
        <v>0</v>
      </c>
      <c r="AG4676" s="20">
        <f t="shared" si="1171"/>
        <v>0</v>
      </c>
      <c r="AH4676" s="20">
        <f t="shared" si="1172"/>
        <v>0</v>
      </c>
      <c r="AI4676" s="20"/>
      <c r="AJ4676" s="20"/>
      <c r="AK4676" s="20">
        <f t="shared" si="1167"/>
        <v>0</v>
      </c>
      <c r="AL4676" s="171"/>
    </row>
    <row r="4677" spans="2:38" ht="15.75" customHeight="1" x14ac:dyDescent="0.25">
      <c r="B4677" s="14">
        <f t="shared" si="1175"/>
        <v>302</v>
      </c>
      <c r="C4677" s="9" t="str">
        <f t="shared" ref="C4677:C4740" si="1176">IF(A4677=A4676,C4676,"")</f>
        <v/>
      </c>
      <c r="D4677" s="3" t="str">
        <f t="shared" ref="D4677:D4740" si="1177">IF(A4677=A4676,D4676,"")</f>
        <v/>
      </c>
      <c r="E4677" s="14" t="str">
        <f t="shared" si="1173"/>
        <v>302</v>
      </c>
      <c r="J4677" s="14" t="str">
        <f t="shared" si="1168"/>
        <v xml:space="preserve">0                                                                                                                                                                                                                                                                                                             </v>
      </c>
      <c r="S4677" s="8"/>
      <c r="W4677" s="76"/>
      <c r="X4677" s="16">
        <f t="shared" si="1174"/>
        <v>0</v>
      </c>
      <c r="AC4677" s="18">
        <f t="shared" si="1166"/>
        <v>0</v>
      </c>
      <c r="AD4677" s="19">
        <f t="shared" si="1169"/>
        <v>0</v>
      </c>
      <c r="AE4677" s="21">
        <f t="shared" si="1165"/>
        <v>0</v>
      </c>
      <c r="AF4677" s="20">
        <f t="shared" si="1170"/>
        <v>0</v>
      </c>
      <c r="AG4677" s="20">
        <f t="shared" si="1171"/>
        <v>0</v>
      </c>
      <c r="AH4677" s="20">
        <f t="shared" si="1172"/>
        <v>0</v>
      </c>
      <c r="AI4677" s="20"/>
      <c r="AJ4677" s="20"/>
      <c r="AK4677" s="20">
        <f t="shared" si="1167"/>
        <v>0</v>
      </c>
      <c r="AL4677" s="171"/>
    </row>
    <row r="4678" spans="2:38" ht="15.75" customHeight="1" x14ac:dyDescent="0.25">
      <c r="B4678" s="14">
        <f t="shared" si="1175"/>
        <v>303</v>
      </c>
      <c r="C4678" s="9" t="str">
        <f t="shared" si="1176"/>
        <v/>
      </c>
      <c r="D4678" s="3" t="str">
        <f t="shared" si="1177"/>
        <v/>
      </c>
      <c r="E4678" s="14" t="str">
        <f t="shared" si="1173"/>
        <v>303</v>
      </c>
      <c r="J4678" s="14" t="str">
        <f t="shared" si="1168"/>
        <v xml:space="preserve">0                                                                                                                                                                                                                                                                                                              </v>
      </c>
      <c r="S4678" s="8"/>
      <c r="W4678" s="76"/>
      <c r="X4678" s="16">
        <f t="shared" si="1174"/>
        <v>0</v>
      </c>
      <c r="AC4678" s="18">
        <f t="shared" si="1166"/>
        <v>0</v>
      </c>
      <c r="AD4678" s="19">
        <f t="shared" si="1169"/>
        <v>0</v>
      </c>
      <c r="AE4678" s="21">
        <f t="shared" si="1165"/>
        <v>0</v>
      </c>
      <c r="AF4678" s="20">
        <f t="shared" si="1170"/>
        <v>0</v>
      </c>
      <c r="AG4678" s="20">
        <f t="shared" si="1171"/>
        <v>0</v>
      </c>
      <c r="AH4678" s="20">
        <f t="shared" si="1172"/>
        <v>0</v>
      </c>
      <c r="AI4678" s="20"/>
      <c r="AJ4678" s="20"/>
      <c r="AK4678" s="20">
        <f t="shared" si="1167"/>
        <v>0</v>
      </c>
      <c r="AL4678" s="171"/>
    </row>
    <row r="4679" spans="2:38" ht="15.75" customHeight="1" x14ac:dyDescent="0.25">
      <c r="B4679" s="14">
        <f t="shared" si="1175"/>
        <v>304</v>
      </c>
      <c r="C4679" s="9" t="str">
        <f t="shared" si="1176"/>
        <v/>
      </c>
      <c r="D4679" s="3" t="str">
        <f t="shared" si="1177"/>
        <v/>
      </c>
      <c r="E4679" s="14" t="str">
        <f t="shared" si="1173"/>
        <v>304</v>
      </c>
      <c r="J4679" s="14" t="str">
        <f t="shared" si="1168"/>
        <v xml:space="preserve">0                                                                                                                                                                                                                                                                                                               </v>
      </c>
      <c r="S4679" s="8"/>
      <c r="W4679" s="76"/>
      <c r="X4679" s="16">
        <f t="shared" si="1174"/>
        <v>0</v>
      </c>
      <c r="AC4679" s="18">
        <f t="shared" si="1166"/>
        <v>0</v>
      </c>
      <c r="AD4679" s="19">
        <f t="shared" si="1169"/>
        <v>0</v>
      </c>
      <c r="AE4679" s="21">
        <f t="shared" si="1165"/>
        <v>0</v>
      </c>
      <c r="AF4679" s="20">
        <f t="shared" si="1170"/>
        <v>0</v>
      </c>
      <c r="AG4679" s="20">
        <f t="shared" si="1171"/>
        <v>0</v>
      </c>
      <c r="AH4679" s="20">
        <f t="shared" si="1172"/>
        <v>0</v>
      </c>
      <c r="AI4679" s="20"/>
      <c r="AJ4679" s="20"/>
      <c r="AK4679" s="20">
        <f t="shared" si="1167"/>
        <v>0</v>
      </c>
      <c r="AL4679" s="171"/>
    </row>
    <row r="4680" spans="2:38" ht="15.75" customHeight="1" x14ac:dyDescent="0.25">
      <c r="B4680" s="14">
        <f t="shared" si="1175"/>
        <v>305</v>
      </c>
      <c r="C4680" s="9" t="str">
        <f t="shared" si="1176"/>
        <v/>
      </c>
      <c r="D4680" s="3" t="str">
        <f t="shared" si="1177"/>
        <v/>
      </c>
      <c r="E4680" s="14" t="str">
        <f t="shared" si="1173"/>
        <v>305</v>
      </c>
      <c r="J4680" s="14" t="str">
        <f t="shared" si="1168"/>
        <v xml:space="preserve">0                                                                                                                                                                                                                                                                                                                </v>
      </c>
      <c r="S4680" s="8"/>
      <c r="W4680" s="76"/>
      <c r="X4680" s="16">
        <f t="shared" si="1174"/>
        <v>0</v>
      </c>
      <c r="AC4680" s="18">
        <f t="shared" si="1166"/>
        <v>0</v>
      </c>
      <c r="AD4680" s="19">
        <f t="shared" si="1169"/>
        <v>0</v>
      </c>
      <c r="AE4680" s="21">
        <f t="shared" si="1165"/>
        <v>0</v>
      </c>
      <c r="AF4680" s="20">
        <f t="shared" si="1170"/>
        <v>0</v>
      </c>
      <c r="AG4680" s="20">
        <f t="shared" si="1171"/>
        <v>0</v>
      </c>
      <c r="AH4680" s="20">
        <f t="shared" si="1172"/>
        <v>0</v>
      </c>
      <c r="AI4680" s="20"/>
      <c r="AJ4680" s="20"/>
      <c r="AK4680" s="20">
        <f t="shared" si="1167"/>
        <v>0</v>
      </c>
      <c r="AL4680" s="171"/>
    </row>
    <row r="4681" spans="2:38" ht="15.75" customHeight="1" x14ac:dyDescent="0.25">
      <c r="B4681" s="14">
        <f t="shared" si="1175"/>
        <v>306</v>
      </c>
      <c r="C4681" s="9" t="str">
        <f t="shared" si="1176"/>
        <v/>
      </c>
      <c r="D4681" s="3" t="str">
        <f t="shared" si="1177"/>
        <v/>
      </c>
      <c r="E4681" s="14" t="str">
        <f t="shared" si="1173"/>
        <v>306</v>
      </c>
      <c r="J4681" s="14" t="str">
        <f t="shared" si="1168"/>
        <v xml:space="preserve">0                                                                                                                                                                                                                                                                                                                 </v>
      </c>
      <c r="S4681" s="8"/>
      <c r="W4681" s="76"/>
      <c r="X4681" s="16">
        <f t="shared" si="1174"/>
        <v>0</v>
      </c>
      <c r="AC4681" s="18">
        <f t="shared" si="1166"/>
        <v>0</v>
      </c>
      <c r="AD4681" s="19">
        <f t="shared" si="1169"/>
        <v>0</v>
      </c>
      <c r="AE4681" s="21">
        <f t="shared" si="1165"/>
        <v>0</v>
      </c>
      <c r="AF4681" s="20">
        <f t="shared" si="1170"/>
        <v>0</v>
      </c>
      <c r="AG4681" s="20">
        <f t="shared" si="1171"/>
        <v>0</v>
      </c>
      <c r="AH4681" s="20">
        <f t="shared" si="1172"/>
        <v>0</v>
      </c>
      <c r="AI4681" s="20"/>
      <c r="AJ4681" s="20"/>
      <c r="AK4681" s="20">
        <f t="shared" si="1167"/>
        <v>0</v>
      </c>
      <c r="AL4681" s="171"/>
    </row>
    <row r="4682" spans="2:38" ht="15.75" customHeight="1" x14ac:dyDescent="0.25">
      <c r="B4682" s="14">
        <f t="shared" si="1175"/>
        <v>307</v>
      </c>
      <c r="C4682" s="9" t="str">
        <f t="shared" si="1176"/>
        <v/>
      </c>
      <c r="D4682" s="3" t="str">
        <f t="shared" si="1177"/>
        <v/>
      </c>
      <c r="E4682" s="14" t="str">
        <f t="shared" si="1173"/>
        <v>307</v>
      </c>
      <c r="J4682" s="14" t="str">
        <f t="shared" si="1168"/>
        <v xml:space="preserve">0                                                                                                                                                                                                                                                                                                                  </v>
      </c>
      <c r="S4682" s="8"/>
      <c r="W4682" s="76"/>
      <c r="X4682" s="16">
        <f t="shared" si="1174"/>
        <v>0</v>
      </c>
      <c r="AC4682" s="18">
        <f t="shared" si="1166"/>
        <v>0</v>
      </c>
      <c r="AD4682" s="19">
        <f t="shared" si="1169"/>
        <v>0</v>
      </c>
      <c r="AE4682" s="21">
        <f t="shared" si="1165"/>
        <v>0</v>
      </c>
      <c r="AF4682" s="20">
        <f t="shared" si="1170"/>
        <v>0</v>
      </c>
      <c r="AG4682" s="20">
        <f t="shared" si="1171"/>
        <v>0</v>
      </c>
      <c r="AH4682" s="20">
        <f t="shared" si="1172"/>
        <v>0</v>
      </c>
      <c r="AI4682" s="20"/>
      <c r="AJ4682" s="20"/>
      <c r="AK4682" s="20">
        <f t="shared" si="1167"/>
        <v>0</v>
      </c>
      <c r="AL4682" s="171"/>
    </row>
    <row r="4683" spans="2:38" ht="15.75" customHeight="1" x14ac:dyDescent="0.25">
      <c r="B4683" s="14">
        <f t="shared" si="1175"/>
        <v>308</v>
      </c>
      <c r="C4683" s="9" t="str">
        <f t="shared" si="1176"/>
        <v/>
      </c>
      <c r="D4683" s="3" t="str">
        <f t="shared" si="1177"/>
        <v/>
      </c>
      <c r="E4683" s="14" t="str">
        <f t="shared" si="1173"/>
        <v>308</v>
      </c>
      <c r="J4683" s="14" t="str">
        <f t="shared" si="1168"/>
        <v xml:space="preserve">0                                                                                                                                                                                                                                                                                                                   </v>
      </c>
      <c r="S4683" s="8"/>
      <c r="W4683" s="76"/>
      <c r="X4683" s="16">
        <f t="shared" si="1174"/>
        <v>0</v>
      </c>
      <c r="AC4683" s="18">
        <f t="shared" si="1166"/>
        <v>0</v>
      </c>
      <c r="AD4683" s="19">
        <f t="shared" si="1169"/>
        <v>0</v>
      </c>
      <c r="AE4683" s="21">
        <f t="shared" si="1165"/>
        <v>0</v>
      </c>
      <c r="AF4683" s="20">
        <f t="shared" si="1170"/>
        <v>0</v>
      </c>
      <c r="AG4683" s="20">
        <f t="shared" si="1171"/>
        <v>0</v>
      </c>
      <c r="AH4683" s="20">
        <f t="shared" si="1172"/>
        <v>0</v>
      </c>
      <c r="AI4683" s="20"/>
      <c r="AJ4683" s="20"/>
      <c r="AK4683" s="20">
        <f t="shared" si="1167"/>
        <v>0</v>
      </c>
      <c r="AL4683" s="171"/>
    </row>
    <row r="4684" spans="2:38" ht="15.75" customHeight="1" x14ac:dyDescent="0.25">
      <c r="B4684" s="14">
        <f t="shared" si="1175"/>
        <v>309</v>
      </c>
      <c r="C4684" s="9" t="str">
        <f t="shared" si="1176"/>
        <v/>
      </c>
      <c r="D4684" s="3" t="str">
        <f t="shared" si="1177"/>
        <v/>
      </c>
      <c r="E4684" s="14" t="str">
        <f t="shared" si="1173"/>
        <v>309</v>
      </c>
      <c r="J4684" s="14" t="str">
        <f t="shared" si="1168"/>
        <v xml:space="preserve">0                                                                                                                                                                                                                                                                                                                    </v>
      </c>
      <c r="S4684" s="8"/>
      <c r="W4684" s="76"/>
      <c r="X4684" s="16">
        <f t="shared" si="1174"/>
        <v>0</v>
      </c>
      <c r="AC4684" s="18">
        <f t="shared" si="1166"/>
        <v>0</v>
      </c>
      <c r="AD4684" s="19">
        <f t="shared" si="1169"/>
        <v>0</v>
      </c>
      <c r="AE4684" s="21">
        <f t="shared" si="1165"/>
        <v>0</v>
      </c>
      <c r="AF4684" s="20">
        <f t="shared" si="1170"/>
        <v>0</v>
      </c>
      <c r="AG4684" s="20">
        <f t="shared" si="1171"/>
        <v>0</v>
      </c>
      <c r="AH4684" s="20">
        <f t="shared" si="1172"/>
        <v>0</v>
      </c>
      <c r="AI4684" s="20"/>
      <c r="AJ4684" s="20"/>
      <c r="AK4684" s="20">
        <f t="shared" si="1167"/>
        <v>0</v>
      </c>
      <c r="AL4684" s="171"/>
    </row>
    <row r="4685" spans="2:38" ht="15.75" customHeight="1" x14ac:dyDescent="0.25">
      <c r="B4685" s="14">
        <f t="shared" si="1175"/>
        <v>310</v>
      </c>
      <c r="C4685" s="9" t="str">
        <f t="shared" si="1176"/>
        <v/>
      </c>
      <c r="D4685" s="3" t="str">
        <f t="shared" si="1177"/>
        <v/>
      </c>
      <c r="E4685" s="14" t="str">
        <f t="shared" si="1173"/>
        <v>310</v>
      </c>
      <c r="J4685" s="14" t="str">
        <f t="shared" si="1168"/>
        <v xml:space="preserve">0                                                                                                                                                                                                                                                                                                                     </v>
      </c>
      <c r="S4685" s="8"/>
      <c r="W4685" s="76"/>
      <c r="X4685" s="16">
        <f t="shared" si="1174"/>
        <v>0</v>
      </c>
      <c r="AC4685" s="18">
        <f t="shared" si="1166"/>
        <v>0</v>
      </c>
      <c r="AD4685" s="19">
        <f t="shared" si="1169"/>
        <v>0</v>
      </c>
      <c r="AE4685" s="21">
        <f t="shared" si="1165"/>
        <v>0</v>
      </c>
      <c r="AF4685" s="20">
        <f t="shared" si="1170"/>
        <v>0</v>
      </c>
      <c r="AG4685" s="20">
        <f t="shared" si="1171"/>
        <v>0</v>
      </c>
      <c r="AH4685" s="20">
        <f t="shared" si="1172"/>
        <v>0</v>
      </c>
      <c r="AI4685" s="20"/>
      <c r="AJ4685" s="20"/>
      <c r="AK4685" s="20">
        <f t="shared" si="1167"/>
        <v>0</v>
      </c>
      <c r="AL4685" s="171"/>
    </row>
    <row r="4686" spans="2:38" ht="15.75" customHeight="1" x14ac:dyDescent="0.25">
      <c r="B4686" s="14">
        <f t="shared" si="1175"/>
        <v>311</v>
      </c>
      <c r="C4686" s="9" t="str">
        <f t="shared" si="1176"/>
        <v/>
      </c>
      <c r="D4686" s="3" t="str">
        <f t="shared" si="1177"/>
        <v/>
      </c>
      <c r="E4686" s="14" t="str">
        <f t="shared" si="1173"/>
        <v>311</v>
      </c>
      <c r="J4686" s="14" t="str">
        <f t="shared" si="1168"/>
        <v xml:space="preserve">0                                                                                                                                                                                                                                                                                                                      </v>
      </c>
      <c r="S4686" s="8"/>
      <c r="W4686" s="76"/>
      <c r="X4686" s="16">
        <f t="shared" si="1174"/>
        <v>0</v>
      </c>
      <c r="AC4686" s="18">
        <f t="shared" si="1166"/>
        <v>0</v>
      </c>
      <c r="AD4686" s="19">
        <f t="shared" si="1169"/>
        <v>0</v>
      </c>
      <c r="AE4686" s="21">
        <f t="shared" si="1165"/>
        <v>0</v>
      </c>
      <c r="AF4686" s="20">
        <f t="shared" si="1170"/>
        <v>0</v>
      </c>
      <c r="AG4686" s="20">
        <f t="shared" si="1171"/>
        <v>0</v>
      </c>
      <c r="AH4686" s="20">
        <f t="shared" si="1172"/>
        <v>0</v>
      </c>
      <c r="AI4686" s="20"/>
      <c r="AJ4686" s="20"/>
      <c r="AK4686" s="20">
        <f t="shared" si="1167"/>
        <v>0</v>
      </c>
      <c r="AL4686" s="171"/>
    </row>
    <row r="4687" spans="2:38" ht="15.75" customHeight="1" x14ac:dyDescent="0.25">
      <c r="B4687" s="14">
        <f t="shared" si="1175"/>
        <v>312</v>
      </c>
      <c r="C4687" s="9" t="str">
        <f t="shared" si="1176"/>
        <v/>
      </c>
      <c r="D4687" s="3" t="str">
        <f t="shared" si="1177"/>
        <v/>
      </c>
      <c r="E4687" s="14" t="str">
        <f t="shared" si="1173"/>
        <v>312</v>
      </c>
      <c r="J4687" s="14" t="str">
        <f t="shared" si="1168"/>
        <v xml:space="preserve">0                                                                                                                                                                                                                                                                                                                       </v>
      </c>
      <c r="S4687" s="8"/>
      <c r="W4687" s="76"/>
      <c r="X4687" s="16">
        <f t="shared" si="1174"/>
        <v>0</v>
      </c>
      <c r="AC4687" s="18">
        <f t="shared" si="1166"/>
        <v>0</v>
      </c>
      <c r="AD4687" s="19">
        <f t="shared" si="1169"/>
        <v>0</v>
      </c>
      <c r="AE4687" s="21">
        <f t="shared" si="1165"/>
        <v>0</v>
      </c>
      <c r="AF4687" s="20">
        <f t="shared" si="1170"/>
        <v>0</v>
      </c>
      <c r="AG4687" s="20">
        <f t="shared" si="1171"/>
        <v>0</v>
      </c>
      <c r="AH4687" s="20">
        <f t="shared" si="1172"/>
        <v>0</v>
      </c>
      <c r="AI4687" s="20"/>
      <c r="AJ4687" s="20"/>
      <c r="AK4687" s="20">
        <f t="shared" si="1167"/>
        <v>0</v>
      </c>
      <c r="AL4687" s="171"/>
    </row>
    <row r="4688" spans="2:38" ht="15.75" customHeight="1" x14ac:dyDescent="0.25">
      <c r="B4688" s="14">
        <f t="shared" si="1175"/>
        <v>313</v>
      </c>
      <c r="C4688" s="9" t="str">
        <f t="shared" si="1176"/>
        <v/>
      </c>
      <c r="D4688" s="3" t="str">
        <f t="shared" si="1177"/>
        <v/>
      </c>
      <c r="E4688" s="14" t="str">
        <f t="shared" si="1173"/>
        <v>313</v>
      </c>
      <c r="J4688" s="14" t="str">
        <f t="shared" si="1168"/>
        <v xml:space="preserve">0                                                                                                                                                                                                                                                                                                                        </v>
      </c>
      <c r="S4688" s="8"/>
      <c r="W4688" s="76"/>
      <c r="X4688" s="16">
        <f t="shared" si="1174"/>
        <v>0</v>
      </c>
      <c r="AC4688" s="18">
        <f t="shared" si="1166"/>
        <v>0</v>
      </c>
      <c r="AD4688" s="19">
        <f t="shared" si="1169"/>
        <v>0</v>
      </c>
      <c r="AE4688" s="21">
        <f t="shared" si="1165"/>
        <v>0</v>
      </c>
      <c r="AF4688" s="20">
        <f t="shared" si="1170"/>
        <v>0</v>
      </c>
      <c r="AG4688" s="20">
        <f t="shared" si="1171"/>
        <v>0</v>
      </c>
      <c r="AH4688" s="20">
        <f t="shared" si="1172"/>
        <v>0</v>
      </c>
      <c r="AI4688" s="20"/>
      <c r="AJ4688" s="20"/>
      <c r="AK4688" s="20">
        <f t="shared" si="1167"/>
        <v>0</v>
      </c>
      <c r="AL4688" s="171"/>
    </row>
    <row r="4689" spans="2:38" ht="15.75" customHeight="1" x14ac:dyDescent="0.25">
      <c r="B4689" s="14">
        <f t="shared" si="1175"/>
        <v>314</v>
      </c>
      <c r="C4689" s="9" t="str">
        <f t="shared" si="1176"/>
        <v/>
      </c>
      <c r="D4689" s="3" t="str">
        <f t="shared" si="1177"/>
        <v/>
      </c>
      <c r="E4689" s="14" t="str">
        <f t="shared" si="1173"/>
        <v>314</v>
      </c>
      <c r="J4689" s="14" t="str">
        <f t="shared" si="1168"/>
        <v xml:space="preserve">0                                                                                                                                                                                                                                                                                                                         </v>
      </c>
      <c r="S4689" s="8"/>
      <c r="W4689" s="76"/>
      <c r="X4689" s="16">
        <f t="shared" si="1174"/>
        <v>0</v>
      </c>
      <c r="AC4689" s="18">
        <f t="shared" si="1166"/>
        <v>0</v>
      </c>
      <c r="AD4689" s="19">
        <f t="shared" si="1169"/>
        <v>0</v>
      </c>
      <c r="AE4689" s="21">
        <f t="shared" si="1165"/>
        <v>0</v>
      </c>
      <c r="AF4689" s="20">
        <f t="shared" si="1170"/>
        <v>0</v>
      </c>
      <c r="AG4689" s="20">
        <f t="shared" si="1171"/>
        <v>0</v>
      </c>
      <c r="AH4689" s="20">
        <f t="shared" si="1172"/>
        <v>0</v>
      </c>
      <c r="AI4689" s="20"/>
      <c r="AJ4689" s="20"/>
      <c r="AK4689" s="20">
        <f t="shared" si="1167"/>
        <v>0</v>
      </c>
      <c r="AL4689" s="171"/>
    </row>
    <row r="4690" spans="2:38" ht="15.75" customHeight="1" x14ac:dyDescent="0.25">
      <c r="B4690" s="14">
        <f t="shared" si="1175"/>
        <v>315</v>
      </c>
      <c r="C4690" s="9" t="str">
        <f t="shared" si="1176"/>
        <v/>
      </c>
      <c r="D4690" s="3" t="str">
        <f t="shared" si="1177"/>
        <v/>
      </c>
      <c r="E4690" s="14" t="str">
        <f t="shared" si="1173"/>
        <v>315</v>
      </c>
      <c r="J4690" s="14" t="str">
        <f t="shared" si="1168"/>
        <v xml:space="preserve">0                                                                                                                                                                                                                                                                                                                          </v>
      </c>
      <c r="S4690" s="8"/>
      <c r="W4690" s="76"/>
      <c r="X4690" s="16">
        <f t="shared" si="1174"/>
        <v>0</v>
      </c>
      <c r="AC4690" s="18">
        <f t="shared" si="1166"/>
        <v>0</v>
      </c>
      <c r="AD4690" s="19">
        <f t="shared" si="1169"/>
        <v>0</v>
      </c>
      <c r="AE4690" s="21">
        <f t="shared" si="1165"/>
        <v>0</v>
      </c>
      <c r="AF4690" s="20">
        <f t="shared" si="1170"/>
        <v>0</v>
      </c>
      <c r="AG4690" s="20">
        <f t="shared" si="1171"/>
        <v>0</v>
      </c>
      <c r="AH4690" s="20">
        <f t="shared" si="1172"/>
        <v>0</v>
      </c>
      <c r="AI4690" s="20"/>
      <c r="AJ4690" s="20"/>
      <c r="AK4690" s="20">
        <f t="shared" si="1167"/>
        <v>0</v>
      </c>
      <c r="AL4690" s="171"/>
    </row>
    <row r="4691" spans="2:38" ht="15.75" customHeight="1" x14ac:dyDescent="0.25">
      <c r="B4691" s="14">
        <f t="shared" si="1175"/>
        <v>316</v>
      </c>
      <c r="C4691" s="9" t="str">
        <f t="shared" si="1176"/>
        <v/>
      </c>
      <c r="D4691" s="3" t="str">
        <f t="shared" si="1177"/>
        <v/>
      </c>
      <c r="E4691" s="14" t="str">
        <f t="shared" si="1173"/>
        <v>316</v>
      </c>
      <c r="J4691" s="14" t="str">
        <f t="shared" si="1168"/>
        <v xml:space="preserve">0                                                                                                                                                                                                                                                                                                                           </v>
      </c>
      <c r="S4691" s="8"/>
      <c r="W4691" s="76"/>
      <c r="X4691" s="16">
        <f t="shared" si="1174"/>
        <v>0</v>
      </c>
      <c r="AC4691" s="18">
        <f t="shared" si="1166"/>
        <v>0</v>
      </c>
      <c r="AD4691" s="19">
        <f t="shared" si="1169"/>
        <v>0</v>
      </c>
      <c r="AE4691" s="21">
        <f t="shared" si="1165"/>
        <v>0</v>
      </c>
      <c r="AF4691" s="20">
        <f t="shared" si="1170"/>
        <v>0</v>
      </c>
      <c r="AG4691" s="20">
        <f t="shared" si="1171"/>
        <v>0</v>
      </c>
      <c r="AH4691" s="20">
        <f t="shared" si="1172"/>
        <v>0</v>
      </c>
      <c r="AI4691" s="20"/>
      <c r="AJ4691" s="20"/>
      <c r="AK4691" s="20">
        <f t="shared" si="1167"/>
        <v>0</v>
      </c>
      <c r="AL4691" s="171"/>
    </row>
    <row r="4692" spans="2:38" ht="15.75" customHeight="1" x14ac:dyDescent="0.25">
      <c r="B4692" s="14">
        <f t="shared" si="1175"/>
        <v>317</v>
      </c>
      <c r="C4692" s="9" t="str">
        <f t="shared" si="1176"/>
        <v/>
      </c>
      <c r="D4692" s="3" t="str">
        <f t="shared" si="1177"/>
        <v/>
      </c>
      <c r="E4692" s="14" t="str">
        <f t="shared" si="1173"/>
        <v>317</v>
      </c>
      <c r="J4692" s="14" t="str">
        <f t="shared" si="1168"/>
        <v xml:space="preserve">0                                                                                                                                                                                                                                                                                                                            </v>
      </c>
      <c r="S4692" s="8"/>
      <c r="W4692" s="76"/>
      <c r="X4692" s="16">
        <f t="shared" si="1174"/>
        <v>0</v>
      </c>
      <c r="AC4692" s="18">
        <f t="shared" si="1166"/>
        <v>0</v>
      </c>
      <c r="AD4692" s="19">
        <f t="shared" si="1169"/>
        <v>0</v>
      </c>
      <c r="AE4692" s="21">
        <f t="shared" si="1165"/>
        <v>0</v>
      </c>
      <c r="AF4692" s="20">
        <f t="shared" si="1170"/>
        <v>0</v>
      </c>
      <c r="AG4692" s="20">
        <f t="shared" si="1171"/>
        <v>0</v>
      </c>
      <c r="AH4692" s="20">
        <f t="shared" si="1172"/>
        <v>0</v>
      </c>
      <c r="AI4692" s="20"/>
      <c r="AJ4692" s="20"/>
      <c r="AK4692" s="20">
        <f t="shared" si="1167"/>
        <v>0</v>
      </c>
      <c r="AL4692" s="171"/>
    </row>
    <row r="4693" spans="2:38" ht="15.75" customHeight="1" x14ac:dyDescent="0.25">
      <c r="B4693" s="14">
        <f t="shared" si="1175"/>
        <v>318</v>
      </c>
      <c r="C4693" s="9" t="str">
        <f t="shared" si="1176"/>
        <v/>
      </c>
      <c r="D4693" s="3" t="str">
        <f t="shared" si="1177"/>
        <v/>
      </c>
      <c r="E4693" s="14" t="str">
        <f t="shared" si="1173"/>
        <v>318</v>
      </c>
      <c r="J4693" s="14" t="str">
        <f t="shared" si="1168"/>
        <v xml:space="preserve">0                                                                                                                                                                                                                                                                                                                             </v>
      </c>
      <c r="S4693" s="8"/>
      <c r="W4693" s="76"/>
      <c r="X4693" s="16">
        <f t="shared" si="1174"/>
        <v>0</v>
      </c>
      <c r="AC4693" s="18">
        <f t="shared" si="1166"/>
        <v>0</v>
      </c>
      <c r="AD4693" s="19">
        <f t="shared" si="1169"/>
        <v>0</v>
      </c>
      <c r="AE4693" s="21">
        <f t="shared" si="1165"/>
        <v>0</v>
      </c>
      <c r="AF4693" s="20">
        <f t="shared" si="1170"/>
        <v>0</v>
      </c>
      <c r="AG4693" s="20">
        <f t="shared" si="1171"/>
        <v>0</v>
      </c>
      <c r="AH4693" s="20">
        <f t="shared" si="1172"/>
        <v>0</v>
      </c>
      <c r="AI4693" s="20"/>
      <c r="AJ4693" s="20"/>
      <c r="AK4693" s="20">
        <f t="shared" si="1167"/>
        <v>0</v>
      </c>
      <c r="AL4693" s="171"/>
    </row>
    <row r="4694" spans="2:38" ht="15.75" customHeight="1" x14ac:dyDescent="0.25">
      <c r="B4694" s="14">
        <f t="shared" si="1175"/>
        <v>319</v>
      </c>
      <c r="C4694" s="9" t="str">
        <f t="shared" si="1176"/>
        <v/>
      </c>
      <c r="D4694" s="3" t="str">
        <f t="shared" si="1177"/>
        <v/>
      </c>
      <c r="E4694" s="14" t="str">
        <f t="shared" si="1173"/>
        <v>319</v>
      </c>
      <c r="J4694" s="14" t="str">
        <f t="shared" si="1168"/>
        <v xml:space="preserve">0                                                                                                                                                                                                                                                                                                                              </v>
      </c>
      <c r="S4694" s="8"/>
      <c r="W4694" s="76"/>
      <c r="X4694" s="16">
        <f t="shared" si="1174"/>
        <v>0</v>
      </c>
      <c r="AC4694" s="18">
        <f t="shared" si="1166"/>
        <v>0</v>
      </c>
      <c r="AD4694" s="19">
        <f t="shared" si="1169"/>
        <v>0</v>
      </c>
      <c r="AE4694" s="21">
        <f t="shared" si="1165"/>
        <v>0</v>
      </c>
      <c r="AF4694" s="20">
        <f t="shared" si="1170"/>
        <v>0</v>
      </c>
      <c r="AG4694" s="20">
        <f t="shared" si="1171"/>
        <v>0</v>
      </c>
      <c r="AH4694" s="20">
        <f t="shared" si="1172"/>
        <v>0</v>
      </c>
      <c r="AI4694" s="20"/>
      <c r="AJ4694" s="20"/>
      <c r="AK4694" s="20">
        <f t="shared" si="1167"/>
        <v>0</v>
      </c>
      <c r="AL4694" s="171"/>
    </row>
    <row r="4695" spans="2:38" ht="15.75" customHeight="1" x14ac:dyDescent="0.25">
      <c r="B4695" s="14">
        <f t="shared" si="1175"/>
        <v>320</v>
      </c>
      <c r="C4695" s="9" t="str">
        <f t="shared" si="1176"/>
        <v/>
      </c>
      <c r="D4695" s="3" t="str">
        <f t="shared" si="1177"/>
        <v/>
      </c>
      <c r="E4695" s="14" t="str">
        <f t="shared" si="1173"/>
        <v>320</v>
      </c>
      <c r="J4695" s="14" t="str">
        <f t="shared" si="1168"/>
        <v xml:space="preserve">0                                                                                                                                                                                                                                                                                                                               </v>
      </c>
      <c r="S4695" s="8"/>
      <c r="W4695" s="76"/>
      <c r="X4695" s="16">
        <f t="shared" si="1174"/>
        <v>0</v>
      </c>
      <c r="AC4695" s="18">
        <f t="shared" si="1166"/>
        <v>0</v>
      </c>
      <c r="AD4695" s="19">
        <f t="shared" si="1169"/>
        <v>0</v>
      </c>
      <c r="AE4695" s="21">
        <f t="shared" si="1165"/>
        <v>0</v>
      </c>
      <c r="AF4695" s="20">
        <f t="shared" si="1170"/>
        <v>0</v>
      </c>
      <c r="AG4695" s="20">
        <f t="shared" si="1171"/>
        <v>0</v>
      </c>
      <c r="AH4695" s="20">
        <f t="shared" si="1172"/>
        <v>0</v>
      </c>
      <c r="AI4695" s="20"/>
      <c r="AJ4695" s="20"/>
      <c r="AK4695" s="20">
        <f t="shared" si="1167"/>
        <v>0</v>
      </c>
      <c r="AL4695" s="171"/>
    </row>
    <row r="4696" spans="2:38" ht="15.75" customHeight="1" x14ac:dyDescent="0.25">
      <c r="B4696" s="14">
        <f t="shared" si="1175"/>
        <v>321</v>
      </c>
      <c r="C4696" s="9" t="str">
        <f t="shared" si="1176"/>
        <v/>
      </c>
      <c r="D4696" s="3" t="str">
        <f t="shared" si="1177"/>
        <v/>
      </c>
      <c r="E4696" s="14" t="str">
        <f t="shared" si="1173"/>
        <v>321</v>
      </c>
      <c r="J4696" s="14" t="str">
        <f t="shared" si="1168"/>
        <v xml:space="preserve">0                                                                                                                                                                                                                                                                                                                                </v>
      </c>
      <c r="S4696" s="8"/>
      <c r="W4696" s="76"/>
      <c r="X4696" s="16">
        <f t="shared" si="1174"/>
        <v>0</v>
      </c>
      <c r="AC4696" s="18">
        <f t="shared" si="1166"/>
        <v>0</v>
      </c>
      <c r="AD4696" s="19">
        <f t="shared" si="1169"/>
        <v>0</v>
      </c>
      <c r="AE4696" s="21">
        <f t="shared" si="1165"/>
        <v>0</v>
      </c>
      <c r="AF4696" s="20">
        <f t="shared" si="1170"/>
        <v>0</v>
      </c>
      <c r="AG4696" s="20">
        <f t="shared" si="1171"/>
        <v>0</v>
      </c>
      <c r="AH4696" s="20">
        <f t="shared" si="1172"/>
        <v>0</v>
      </c>
      <c r="AI4696" s="20"/>
      <c r="AJ4696" s="20"/>
      <c r="AK4696" s="20">
        <f t="shared" si="1167"/>
        <v>0</v>
      </c>
      <c r="AL4696" s="171"/>
    </row>
    <row r="4697" spans="2:38" ht="15.75" customHeight="1" x14ac:dyDescent="0.25">
      <c r="B4697" s="14">
        <f t="shared" si="1175"/>
        <v>322</v>
      </c>
      <c r="C4697" s="9" t="str">
        <f t="shared" si="1176"/>
        <v/>
      </c>
      <c r="D4697" s="3" t="str">
        <f t="shared" si="1177"/>
        <v/>
      </c>
      <c r="E4697" s="14" t="str">
        <f t="shared" si="1173"/>
        <v>322</v>
      </c>
      <c r="J4697" s="14" t="str">
        <f t="shared" si="1168"/>
        <v xml:space="preserve">0                                                                                                                                                                                                                                                                                                                                 </v>
      </c>
      <c r="S4697" s="8"/>
      <c r="W4697" s="76"/>
      <c r="X4697" s="16">
        <f t="shared" si="1174"/>
        <v>0</v>
      </c>
      <c r="AC4697" s="18">
        <f t="shared" si="1166"/>
        <v>0</v>
      </c>
      <c r="AD4697" s="19">
        <f t="shared" si="1169"/>
        <v>0</v>
      </c>
      <c r="AE4697" s="21">
        <f t="shared" ref="AE4697:AE4760" si="1178">+(Q4697)*T4697</f>
        <v>0</v>
      </c>
      <c r="AF4697" s="20">
        <f t="shared" si="1170"/>
        <v>0</v>
      </c>
      <c r="AG4697" s="20">
        <f t="shared" si="1171"/>
        <v>0</v>
      </c>
      <c r="AH4697" s="20">
        <f t="shared" si="1172"/>
        <v>0</v>
      </c>
      <c r="AI4697" s="20"/>
      <c r="AJ4697" s="20"/>
      <c r="AK4697" s="20">
        <f t="shared" si="1167"/>
        <v>0</v>
      </c>
      <c r="AL4697" s="171"/>
    </row>
    <row r="4698" spans="2:38" ht="15.75" customHeight="1" x14ac:dyDescent="0.25">
      <c r="B4698" s="14">
        <f t="shared" si="1175"/>
        <v>323</v>
      </c>
      <c r="C4698" s="9" t="str">
        <f t="shared" si="1176"/>
        <v/>
      </c>
      <c r="D4698" s="3" t="str">
        <f t="shared" si="1177"/>
        <v/>
      </c>
      <c r="E4698" s="14" t="str">
        <f t="shared" si="1173"/>
        <v>323</v>
      </c>
      <c r="J4698" s="14" t="str">
        <f t="shared" si="1168"/>
        <v xml:space="preserve">0                                                                                                                                                                                                                                                                                                                                  </v>
      </c>
      <c r="S4698" s="8"/>
      <c r="W4698" s="76"/>
      <c r="X4698" s="16">
        <f t="shared" si="1174"/>
        <v>0</v>
      </c>
      <c r="AC4698" s="18">
        <f t="shared" si="1166"/>
        <v>0</v>
      </c>
      <c r="AD4698" s="19">
        <f t="shared" si="1169"/>
        <v>0</v>
      </c>
      <c r="AE4698" s="21">
        <f t="shared" si="1178"/>
        <v>0</v>
      </c>
      <c r="AF4698" s="20">
        <f t="shared" si="1170"/>
        <v>0</v>
      </c>
      <c r="AG4698" s="20">
        <f t="shared" si="1171"/>
        <v>0</v>
      </c>
      <c r="AH4698" s="20">
        <f t="shared" si="1172"/>
        <v>0</v>
      </c>
      <c r="AI4698" s="20"/>
      <c r="AJ4698" s="20"/>
      <c r="AK4698" s="20">
        <f t="shared" si="1167"/>
        <v>0</v>
      </c>
      <c r="AL4698" s="171"/>
    </row>
    <row r="4699" spans="2:38" ht="15.75" customHeight="1" x14ac:dyDescent="0.25">
      <c r="B4699" s="14">
        <f t="shared" si="1175"/>
        <v>324</v>
      </c>
      <c r="C4699" s="9" t="str">
        <f t="shared" si="1176"/>
        <v/>
      </c>
      <c r="D4699" s="3" t="str">
        <f t="shared" si="1177"/>
        <v/>
      </c>
      <c r="E4699" s="14" t="str">
        <f t="shared" si="1173"/>
        <v>324</v>
      </c>
      <c r="J4699" s="14" t="str">
        <f t="shared" si="1168"/>
        <v xml:space="preserve">0                                                                                                                                                                                                                                                                                                                                   </v>
      </c>
      <c r="S4699" s="8"/>
      <c r="W4699" s="76"/>
      <c r="X4699" s="16">
        <f t="shared" si="1174"/>
        <v>0</v>
      </c>
      <c r="AC4699" s="18">
        <f t="shared" si="1166"/>
        <v>0</v>
      </c>
      <c r="AD4699" s="19">
        <f t="shared" si="1169"/>
        <v>0</v>
      </c>
      <c r="AE4699" s="21">
        <f t="shared" si="1178"/>
        <v>0</v>
      </c>
      <c r="AF4699" s="20">
        <f t="shared" si="1170"/>
        <v>0</v>
      </c>
      <c r="AG4699" s="20">
        <f t="shared" si="1171"/>
        <v>0</v>
      </c>
      <c r="AH4699" s="20">
        <f t="shared" si="1172"/>
        <v>0</v>
      </c>
      <c r="AI4699" s="20"/>
      <c r="AJ4699" s="20"/>
      <c r="AK4699" s="20">
        <f t="shared" si="1167"/>
        <v>0</v>
      </c>
      <c r="AL4699" s="171"/>
    </row>
    <row r="4700" spans="2:38" ht="15.75" customHeight="1" x14ac:dyDescent="0.25">
      <c r="B4700" s="14">
        <f t="shared" si="1175"/>
        <v>325</v>
      </c>
      <c r="C4700" s="9" t="str">
        <f t="shared" si="1176"/>
        <v/>
      </c>
      <c r="D4700" s="3" t="str">
        <f t="shared" si="1177"/>
        <v/>
      </c>
      <c r="E4700" s="14" t="str">
        <f t="shared" si="1173"/>
        <v>325</v>
      </c>
      <c r="J4700" s="14" t="str">
        <f t="shared" si="1168"/>
        <v xml:space="preserve">0                                                                                                                                                                                                                                                                                                                                    </v>
      </c>
      <c r="S4700" s="8"/>
      <c r="W4700" s="76"/>
      <c r="X4700" s="16">
        <f t="shared" si="1174"/>
        <v>0</v>
      </c>
      <c r="AC4700" s="18">
        <f t="shared" si="1166"/>
        <v>0</v>
      </c>
      <c r="AD4700" s="19">
        <f t="shared" si="1169"/>
        <v>0</v>
      </c>
      <c r="AE4700" s="21">
        <f t="shared" si="1178"/>
        <v>0</v>
      </c>
      <c r="AF4700" s="20">
        <f t="shared" si="1170"/>
        <v>0</v>
      </c>
      <c r="AG4700" s="20">
        <f t="shared" si="1171"/>
        <v>0</v>
      </c>
      <c r="AH4700" s="20">
        <f t="shared" si="1172"/>
        <v>0</v>
      </c>
      <c r="AI4700" s="20"/>
      <c r="AJ4700" s="20"/>
      <c r="AK4700" s="20">
        <f t="shared" si="1167"/>
        <v>0</v>
      </c>
      <c r="AL4700" s="171"/>
    </row>
    <row r="4701" spans="2:38" ht="15.75" customHeight="1" x14ac:dyDescent="0.25">
      <c r="B4701" s="14">
        <f t="shared" si="1175"/>
        <v>326</v>
      </c>
      <c r="C4701" s="9" t="str">
        <f t="shared" si="1176"/>
        <v/>
      </c>
      <c r="D4701" s="3" t="str">
        <f t="shared" si="1177"/>
        <v/>
      </c>
      <c r="E4701" s="14" t="str">
        <f t="shared" si="1173"/>
        <v>326</v>
      </c>
      <c r="J4701" s="14" t="str">
        <f t="shared" si="1168"/>
        <v xml:space="preserve">0                                                                                                                                                                                                                                                                                                                                     </v>
      </c>
      <c r="S4701" s="8"/>
      <c r="W4701" s="76"/>
      <c r="X4701" s="16">
        <f t="shared" si="1174"/>
        <v>0</v>
      </c>
      <c r="AC4701" s="18">
        <f t="shared" si="1166"/>
        <v>0</v>
      </c>
      <c r="AD4701" s="19">
        <f t="shared" si="1169"/>
        <v>0</v>
      </c>
      <c r="AE4701" s="21">
        <f t="shared" si="1178"/>
        <v>0</v>
      </c>
      <c r="AF4701" s="20">
        <f t="shared" si="1170"/>
        <v>0</v>
      </c>
      <c r="AG4701" s="20">
        <f t="shared" si="1171"/>
        <v>0</v>
      </c>
      <c r="AH4701" s="20">
        <f t="shared" si="1172"/>
        <v>0</v>
      </c>
      <c r="AI4701" s="20"/>
      <c r="AJ4701" s="20"/>
      <c r="AK4701" s="20">
        <f t="shared" si="1167"/>
        <v>0</v>
      </c>
      <c r="AL4701" s="171"/>
    </row>
    <row r="4702" spans="2:38" ht="15.75" customHeight="1" x14ac:dyDescent="0.25">
      <c r="B4702" s="14">
        <f t="shared" si="1175"/>
        <v>327</v>
      </c>
      <c r="C4702" s="9" t="str">
        <f t="shared" si="1176"/>
        <v/>
      </c>
      <c r="D4702" s="3" t="str">
        <f t="shared" si="1177"/>
        <v/>
      </c>
      <c r="E4702" s="14" t="str">
        <f t="shared" si="1173"/>
        <v>327</v>
      </c>
      <c r="J4702" s="14" t="str">
        <f t="shared" si="1168"/>
        <v xml:space="preserve">0                                                                                                                                                                                                                                                                                                                                      </v>
      </c>
      <c r="S4702" s="8"/>
      <c r="W4702" s="76"/>
      <c r="X4702" s="16">
        <f t="shared" si="1174"/>
        <v>0</v>
      </c>
      <c r="AC4702" s="18">
        <f t="shared" si="1166"/>
        <v>0</v>
      </c>
      <c r="AD4702" s="19">
        <f t="shared" si="1169"/>
        <v>0</v>
      </c>
      <c r="AE4702" s="21">
        <f t="shared" si="1178"/>
        <v>0</v>
      </c>
      <c r="AF4702" s="20">
        <f t="shared" si="1170"/>
        <v>0</v>
      </c>
      <c r="AG4702" s="20">
        <f t="shared" si="1171"/>
        <v>0</v>
      </c>
      <c r="AH4702" s="20">
        <f t="shared" si="1172"/>
        <v>0</v>
      </c>
      <c r="AI4702" s="20"/>
      <c r="AJ4702" s="20"/>
      <c r="AK4702" s="20">
        <f t="shared" si="1167"/>
        <v>0</v>
      </c>
      <c r="AL4702" s="171"/>
    </row>
    <row r="4703" spans="2:38" ht="15.75" customHeight="1" x14ac:dyDescent="0.25">
      <c r="B4703" s="14">
        <f t="shared" si="1175"/>
        <v>328</v>
      </c>
      <c r="C4703" s="9" t="str">
        <f t="shared" si="1176"/>
        <v/>
      </c>
      <c r="D4703" s="3" t="str">
        <f t="shared" si="1177"/>
        <v/>
      </c>
      <c r="E4703" s="14" t="str">
        <f t="shared" si="1173"/>
        <v>328</v>
      </c>
      <c r="J4703" s="14" t="str">
        <f t="shared" si="1168"/>
        <v xml:space="preserve">0                                                                                                                                                                                                                                                                                                                                       </v>
      </c>
      <c r="S4703" s="8"/>
      <c r="W4703" s="76"/>
      <c r="X4703" s="16">
        <f t="shared" si="1174"/>
        <v>0</v>
      </c>
      <c r="AC4703" s="18">
        <f t="shared" si="1166"/>
        <v>0</v>
      </c>
      <c r="AD4703" s="19">
        <f t="shared" si="1169"/>
        <v>0</v>
      </c>
      <c r="AE4703" s="21">
        <f t="shared" si="1178"/>
        <v>0</v>
      </c>
      <c r="AF4703" s="20">
        <f t="shared" si="1170"/>
        <v>0</v>
      </c>
      <c r="AG4703" s="20">
        <f t="shared" si="1171"/>
        <v>0</v>
      </c>
      <c r="AH4703" s="20">
        <f t="shared" si="1172"/>
        <v>0</v>
      </c>
      <c r="AI4703" s="20"/>
      <c r="AJ4703" s="20"/>
      <c r="AK4703" s="20">
        <f t="shared" si="1167"/>
        <v>0</v>
      </c>
      <c r="AL4703" s="171"/>
    </row>
    <row r="4704" spans="2:38" ht="15.75" customHeight="1" x14ac:dyDescent="0.25">
      <c r="B4704" s="14">
        <f t="shared" si="1175"/>
        <v>329</v>
      </c>
      <c r="C4704" s="9" t="str">
        <f t="shared" si="1176"/>
        <v/>
      </c>
      <c r="D4704" s="3" t="str">
        <f t="shared" si="1177"/>
        <v/>
      </c>
      <c r="E4704" s="14" t="str">
        <f t="shared" si="1173"/>
        <v>329</v>
      </c>
      <c r="J4704" s="14" t="str">
        <f t="shared" si="1168"/>
        <v xml:space="preserve">0                                                                                                                                                                                                                                                                                                                                        </v>
      </c>
      <c r="S4704" s="8"/>
      <c r="W4704" s="76"/>
      <c r="X4704" s="16">
        <f t="shared" si="1174"/>
        <v>0</v>
      </c>
      <c r="AC4704" s="18">
        <f t="shared" si="1166"/>
        <v>0</v>
      </c>
      <c r="AD4704" s="19">
        <f t="shared" si="1169"/>
        <v>0</v>
      </c>
      <c r="AE4704" s="21">
        <f t="shared" si="1178"/>
        <v>0</v>
      </c>
      <c r="AF4704" s="20">
        <f t="shared" si="1170"/>
        <v>0</v>
      </c>
      <c r="AG4704" s="20">
        <f t="shared" si="1171"/>
        <v>0</v>
      </c>
      <c r="AH4704" s="20">
        <f t="shared" si="1172"/>
        <v>0</v>
      </c>
      <c r="AI4704" s="20"/>
      <c r="AJ4704" s="20"/>
      <c r="AK4704" s="20">
        <f t="shared" si="1167"/>
        <v>0</v>
      </c>
      <c r="AL4704" s="171"/>
    </row>
    <row r="4705" spans="2:38" ht="15.75" customHeight="1" x14ac:dyDescent="0.25">
      <c r="B4705" s="14">
        <f t="shared" si="1175"/>
        <v>330</v>
      </c>
      <c r="C4705" s="9" t="str">
        <f t="shared" si="1176"/>
        <v/>
      </c>
      <c r="D4705" s="3" t="str">
        <f t="shared" si="1177"/>
        <v/>
      </c>
      <c r="E4705" s="14" t="str">
        <f t="shared" si="1173"/>
        <v>330</v>
      </c>
      <c r="J4705" s="14" t="str">
        <f t="shared" si="1168"/>
        <v xml:space="preserve">0                                                                                                                                                                                                                                                                                                                                         </v>
      </c>
      <c r="S4705" s="8"/>
      <c r="W4705" s="76"/>
      <c r="X4705" s="16">
        <f t="shared" si="1174"/>
        <v>0</v>
      </c>
      <c r="AC4705" s="18">
        <f t="shared" si="1166"/>
        <v>0</v>
      </c>
      <c r="AD4705" s="19">
        <f t="shared" si="1169"/>
        <v>0</v>
      </c>
      <c r="AE4705" s="21">
        <f t="shared" si="1178"/>
        <v>0</v>
      </c>
      <c r="AF4705" s="20">
        <f t="shared" si="1170"/>
        <v>0</v>
      </c>
      <c r="AG4705" s="20">
        <f t="shared" si="1171"/>
        <v>0</v>
      </c>
      <c r="AH4705" s="20">
        <f t="shared" si="1172"/>
        <v>0</v>
      </c>
      <c r="AI4705" s="20"/>
      <c r="AJ4705" s="20"/>
      <c r="AK4705" s="20">
        <f t="shared" si="1167"/>
        <v>0</v>
      </c>
      <c r="AL4705" s="171"/>
    </row>
    <row r="4706" spans="2:38" ht="15.75" customHeight="1" x14ac:dyDescent="0.25">
      <c r="B4706" s="14">
        <f t="shared" si="1175"/>
        <v>331</v>
      </c>
      <c r="C4706" s="9" t="str">
        <f t="shared" si="1176"/>
        <v/>
      </c>
      <c r="D4706" s="3" t="str">
        <f t="shared" si="1177"/>
        <v/>
      </c>
      <c r="E4706" s="14" t="str">
        <f t="shared" si="1173"/>
        <v>331</v>
      </c>
      <c r="J4706" s="14" t="str">
        <f t="shared" si="1168"/>
        <v xml:space="preserve">0                                                                                                                                                                                                                                                                                                                                          </v>
      </c>
      <c r="S4706" s="8"/>
      <c r="W4706" s="76"/>
      <c r="X4706" s="16">
        <f t="shared" si="1174"/>
        <v>0</v>
      </c>
      <c r="AC4706" s="18">
        <f t="shared" si="1166"/>
        <v>0</v>
      </c>
      <c r="AD4706" s="19">
        <f t="shared" si="1169"/>
        <v>0</v>
      </c>
      <c r="AE4706" s="21">
        <f t="shared" si="1178"/>
        <v>0</v>
      </c>
      <c r="AF4706" s="20">
        <f t="shared" si="1170"/>
        <v>0</v>
      </c>
      <c r="AG4706" s="20">
        <f t="shared" si="1171"/>
        <v>0</v>
      </c>
      <c r="AH4706" s="20">
        <f t="shared" si="1172"/>
        <v>0</v>
      </c>
      <c r="AI4706" s="20"/>
      <c r="AJ4706" s="20"/>
      <c r="AK4706" s="20">
        <f t="shared" si="1167"/>
        <v>0</v>
      </c>
      <c r="AL4706" s="171"/>
    </row>
    <row r="4707" spans="2:38" ht="15.75" customHeight="1" x14ac:dyDescent="0.25">
      <c r="B4707" s="14">
        <f t="shared" si="1175"/>
        <v>332</v>
      </c>
      <c r="C4707" s="9" t="str">
        <f t="shared" si="1176"/>
        <v/>
      </c>
      <c r="D4707" s="3" t="str">
        <f t="shared" si="1177"/>
        <v/>
      </c>
      <c r="E4707" s="14" t="str">
        <f t="shared" si="1173"/>
        <v>332</v>
      </c>
      <c r="J4707" s="14" t="str">
        <f t="shared" si="1168"/>
        <v xml:space="preserve">0                                                                                                                                                                                                                                                                                                                                           </v>
      </c>
      <c r="S4707" s="8"/>
      <c r="W4707" s="76"/>
      <c r="X4707" s="16">
        <f t="shared" si="1174"/>
        <v>0</v>
      </c>
      <c r="AC4707" s="18">
        <f t="shared" ref="AC4707:AC4770" si="1179">+AB4707*Y4707</f>
        <v>0</v>
      </c>
      <c r="AD4707" s="19">
        <f t="shared" si="1169"/>
        <v>0</v>
      </c>
      <c r="AE4707" s="21">
        <f t="shared" si="1178"/>
        <v>0</v>
      </c>
      <c r="AF4707" s="20">
        <f t="shared" si="1170"/>
        <v>0</v>
      </c>
      <c r="AG4707" s="20">
        <f t="shared" si="1171"/>
        <v>0</v>
      </c>
      <c r="AH4707" s="20">
        <f t="shared" si="1172"/>
        <v>0</v>
      </c>
      <c r="AI4707" s="20"/>
      <c r="AJ4707" s="20"/>
      <c r="AK4707" s="20">
        <f t="shared" ref="AK4707:AK4770" si="1180">AH4707+AG4707</f>
        <v>0</v>
      </c>
      <c r="AL4707" s="171"/>
    </row>
    <row r="4708" spans="2:38" ht="15.75" customHeight="1" x14ac:dyDescent="0.25">
      <c r="B4708" s="14">
        <f t="shared" si="1175"/>
        <v>333</v>
      </c>
      <c r="C4708" s="9" t="str">
        <f t="shared" si="1176"/>
        <v/>
      </c>
      <c r="D4708" s="3" t="str">
        <f t="shared" si="1177"/>
        <v/>
      </c>
      <c r="E4708" s="14" t="str">
        <f t="shared" si="1173"/>
        <v>333</v>
      </c>
      <c r="J4708" s="14" t="str">
        <f t="shared" si="1168"/>
        <v xml:space="preserve">0                                                                                                                                                                                                                                                                                                                                            </v>
      </c>
      <c r="S4708" s="8"/>
      <c r="W4708" s="76"/>
      <c r="X4708" s="16">
        <f t="shared" si="1174"/>
        <v>0</v>
      </c>
      <c r="AC4708" s="18">
        <f t="shared" si="1179"/>
        <v>0</v>
      </c>
      <c r="AD4708" s="19">
        <f t="shared" si="1169"/>
        <v>0</v>
      </c>
      <c r="AE4708" s="21">
        <f t="shared" si="1178"/>
        <v>0</v>
      </c>
      <c r="AF4708" s="20">
        <f t="shared" si="1170"/>
        <v>0</v>
      </c>
      <c r="AG4708" s="20">
        <f t="shared" si="1171"/>
        <v>0</v>
      </c>
      <c r="AH4708" s="20">
        <f t="shared" si="1172"/>
        <v>0</v>
      </c>
      <c r="AI4708" s="20"/>
      <c r="AJ4708" s="20"/>
      <c r="AK4708" s="20">
        <f t="shared" si="1180"/>
        <v>0</v>
      </c>
      <c r="AL4708" s="171"/>
    </row>
    <row r="4709" spans="2:38" ht="15.75" customHeight="1" x14ac:dyDescent="0.25">
      <c r="B4709" s="14">
        <f t="shared" si="1175"/>
        <v>334</v>
      </c>
      <c r="C4709" s="9" t="str">
        <f t="shared" si="1176"/>
        <v/>
      </c>
      <c r="D4709" s="3" t="str">
        <f t="shared" si="1177"/>
        <v/>
      </c>
      <c r="E4709" s="14" t="str">
        <f t="shared" si="1173"/>
        <v>334</v>
      </c>
      <c r="J4709" s="14" t="str">
        <f t="shared" si="1168"/>
        <v xml:space="preserve">0                                                                                                                                                                                                                                                                                                                                             </v>
      </c>
      <c r="S4709" s="8"/>
      <c r="W4709" s="76"/>
      <c r="X4709" s="16">
        <f t="shared" si="1174"/>
        <v>0</v>
      </c>
      <c r="AC4709" s="18">
        <f t="shared" si="1179"/>
        <v>0</v>
      </c>
      <c r="AD4709" s="19">
        <f t="shared" si="1169"/>
        <v>0</v>
      </c>
      <c r="AE4709" s="21">
        <f t="shared" si="1178"/>
        <v>0</v>
      </c>
      <c r="AF4709" s="20">
        <f t="shared" si="1170"/>
        <v>0</v>
      </c>
      <c r="AG4709" s="20">
        <f t="shared" si="1171"/>
        <v>0</v>
      </c>
      <c r="AH4709" s="20">
        <f t="shared" si="1172"/>
        <v>0</v>
      </c>
      <c r="AI4709" s="20"/>
      <c r="AJ4709" s="20"/>
      <c r="AK4709" s="20">
        <f t="shared" si="1180"/>
        <v>0</v>
      </c>
      <c r="AL4709" s="171"/>
    </row>
    <row r="4710" spans="2:38" ht="15.75" customHeight="1" x14ac:dyDescent="0.25">
      <c r="B4710" s="14">
        <f t="shared" si="1175"/>
        <v>335</v>
      </c>
      <c r="C4710" s="9" t="str">
        <f t="shared" si="1176"/>
        <v/>
      </c>
      <c r="D4710" s="3" t="str">
        <f t="shared" si="1177"/>
        <v/>
      </c>
      <c r="E4710" s="14" t="str">
        <f t="shared" si="1173"/>
        <v>335</v>
      </c>
      <c r="J4710" s="14" t="str">
        <f t="shared" si="1168"/>
        <v xml:space="preserve">0                                                                                                                                                                                                                                                                                                                                              </v>
      </c>
      <c r="S4710" s="8"/>
      <c r="W4710" s="76"/>
      <c r="X4710" s="16">
        <f t="shared" si="1174"/>
        <v>0</v>
      </c>
      <c r="AC4710" s="18">
        <f t="shared" si="1179"/>
        <v>0</v>
      </c>
      <c r="AD4710" s="19">
        <f t="shared" si="1169"/>
        <v>0</v>
      </c>
      <c r="AE4710" s="21">
        <f t="shared" si="1178"/>
        <v>0</v>
      </c>
      <c r="AF4710" s="20">
        <f t="shared" si="1170"/>
        <v>0</v>
      </c>
      <c r="AG4710" s="20">
        <f t="shared" si="1171"/>
        <v>0</v>
      </c>
      <c r="AH4710" s="20">
        <f t="shared" si="1172"/>
        <v>0</v>
      </c>
      <c r="AI4710" s="20"/>
      <c r="AJ4710" s="20"/>
      <c r="AK4710" s="20">
        <f t="shared" si="1180"/>
        <v>0</v>
      </c>
      <c r="AL4710" s="171"/>
    </row>
    <row r="4711" spans="2:38" ht="15.75" customHeight="1" x14ac:dyDescent="0.25">
      <c r="B4711" s="14">
        <f t="shared" si="1175"/>
        <v>336</v>
      </c>
      <c r="C4711" s="9" t="str">
        <f t="shared" si="1176"/>
        <v/>
      </c>
      <c r="D4711" s="3" t="str">
        <f t="shared" si="1177"/>
        <v/>
      </c>
      <c r="E4711" s="14" t="str">
        <f t="shared" si="1173"/>
        <v>336</v>
      </c>
      <c r="J4711" s="14" t="str">
        <f t="shared" ref="J4711:J4774" si="1181">IF(A4711=A4710,CONCATENATE(J4710," ",I4711),I4711)</f>
        <v xml:space="preserve">0                                                                                                                                                                                                                                                                                                                                               </v>
      </c>
      <c r="S4711" s="8"/>
      <c r="W4711" s="76"/>
      <c r="X4711" s="16">
        <f t="shared" si="1174"/>
        <v>0</v>
      </c>
      <c r="AC4711" s="18">
        <f t="shared" si="1179"/>
        <v>0</v>
      </c>
      <c r="AD4711" s="19">
        <f t="shared" si="1169"/>
        <v>0</v>
      </c>
      <c r="AE4711" s="21">
        <f t="shared" si="1178"/>
        <v>0</v>
      </c>
      <c r="AF4711" s="20">
        <f t="shared" si="1170"/>
        <v>0</v>
      </c>
      <c r="AG4711" s="20">
        <f t="shared" si="1171"/>
        <v>0</v>
      </c>
      <c r="AH4711" s="20">
        <f t="shared" si="1172"/>
        <v>0</v>
      </c>
      <c r="AI4711" s="20"/>
      <c r="AJ4711" s="20"/>
      <c r="AK4711" s="20">
        <f t="shared" si="1180"/>
        <v>0</v>
      </c>
      <c r="AL4711" s="171"/>
    </row>
    <row r="4712" spans="2:38" ht="15.75" customHeight="1" x14ac:dyDescent="0.25">
      <c r="B4712" s="14">
        <f t="shared" si="1175"/>
        <v>337</v>
      </c>
      <c r="C4712" s="9" t="str">
        <f t="shared" si="1176"/>
        <v/>
      </c>
      <c r="D4712" s="3" t="str">
        <f t="shared" si="1177"/>
        <v/>
      </c>
      <c r="E4712" s="14" t="str">
        <f t="shared" si="1173"/>
        <v>337</v>
      </c>
      <c r="J4712" s="14" t="str">
        <f t="shared" si="1181"/>
        <v xml:space="preserve">0                                                                                                                                                                                                                                                                                                                                                </v>
      </c>
      <c r="S4712" s="8"/>
      <c r="W4712" s="76"/>
      <c r="X4712" s="16">
        <f t="shared" si="1174"/>
        <v>0</v>
      </c>
      <c r="AC4712" s="18">
        <f t="shared" si="1179"/>
        <v>0</v>
      </c>
      <c r="AD4712" s="19">
        <f t="shared" si="1169"/>
        <v>0</v>
      </c>
      <c r="AE4712" s="21">
        <f t="shared" si="1178"/>
        <v>0</v>
      </c>
      <c r="AF4712" s="20">
        <f t="shared" si="1170"/>
        <v>0</v>
      </c>
      <c r="AG4712" s="20">
        <f t="shared" si="1171"/>
        <v>0</v>
      </c>
      <c r="AH4712" s="20">
        <f t="shared" si="1172"/>
        <v>0</v>
      </c>
      <c r="AI4712" s="20"/>
      <c r="AJ4712" s="20"/>
      <c r="AK4712" s="20">
        <f t="shared" si="1180"/>
        <v>0</v>
      </c>
      <c r="AL4712" s="171"/>
    </row>
    <row r="4713" spans="2:38" ht="15.75" customHeight="1" x14ac:dyDescent="0.25">
      <c r="B4713" s="14">
        <f t="shared" si="1175"/>
        <v>338</v>
      </c>
      <c r="C4713" s="9" t="str">
        <f t="shared" si="1176"/>
        <v/>
      </c>
      <c r="D4713" s="3" t="str">
        <f t="shared" si="1177"/>
        <v/>
      </c>
      <c r="E4713" s="14" t="str">
        <f t="shared" si="1173"/>
        <v>338</v>
      </c>
      <c r="J4713" s="14" t="str">
        <f t="shared" si="1181"/>
        <v xml:space="preserve">0                                                                                                                                                                                                                                                                                                                                                 </v>
      </c>
      <c r="S4713" s="8"/>
      <c r="W4713" s="76"/>
      <c r="X4713" s="16">
        <f t="shared" si="1174"/>
        <v>0</v>
      </c>
      <c r="AC4713" s="18">
        <f t="shared" si="1179"/>
        <v>0</v>
      </c>
      <c r="AD4713" s="19">
        <f t="shared" si="1169"/>
        <v>0</v>
      </c>
      <c r="AE4713" s="21">
        <f t="shared" si="1178"/>
        <v>0</v>
      </c>
      <c r="AF4713" s="20">
        <f t="shared" si="1170"/>
        <v>0</v>
      </c>
      <c r="AG4713" s="20">
        <f t="shared" si="1171"/>
        <v>0</v>
      </c>
      <c r="AH4713" s="20">
        <f t="shared" si="1172"/>
        <v>0</v>
      </c>
      <c r="AI4713" s="20"/>
      <c r="AJ4713" s="20"/>
      <c r="AK4713" s="20">
        <f t="shared" si="1180"/>
        <v>0</v>
      </c>
      <c r="AL4713" s="171"/>
    </row>
    <row r="4714" spans="2:38" ht="15.75" customHeight="1" x14ac:dyDescent="0.25">
      <c r="B4714" s="14">
        <f t="shared" si="1175"/>
        <v>339</v>
      </c>
      <c r="C4714" s="9" t="str">
        <f t="shared" si="1176"/>
        <v/>
      </c>
      <c r="D4714" s="3" t="str">
        <f t="shared" si="1177"/>
        <v/>
      </c>
      <c r="E4714" s="14" t="str">
        <f t="shared" si="1173"/>
        <v>339</v>
      </c>
      <c r="J4714" s="14" t="str">
        <f t="shared" si="1181"/>
        <v xml:space="preserve">0                                                                                                                                                                                                                                                                                                                                                  </v>
      </c>
      <c r="S4714" s="8"/>
      <c r="W4714" s="76"/>
      <c r="X4714" s="16">
        <f t="shared" si="1174"/>
        <v>0</v>
      </c>
      <c r="AC4714" s="18">
        <f t="shared" si="1179"/>
        <v>0</v>
      </c>
      <c r="AD4714" s="19">
        <f t="shared" si="1169"/>
        <v>0</v>
      </c>
      <c r="AE4714" s="21">
        <f t="shared" si="1178"/>
        <v>0</v>
      </c>
      <c r="AF4714" s="20">
        <f t="shared" si="1170"/>
        <v>0</v>
      </c>
      <c r="AG4714" s="20">
        <f t="shared" si="1171"/>
        <v>0</v>
      </c>
      <c r="AH4714" s="20">
        <f t="shared" si="1172"/>
        <v>0</v>
      </c>
      <c r="AI4714" s="20"/>
      <c r="AJ4714" s="20"/>
      <c r="AK4714" s="20">
        <f t="shared" si="1180"/>
        <v>0</v>
      </c>
      <c r="AL4714" s="171"/>
    </row>
    <row r="4715" spans="2:38" ht="15.75" customHeight="1" x14ac:dyDescent="0.25">
      <c r="B4715" s="14">
        <f t="shared" si="1175"/>
        <v>340</v>
      </c>
      <c r="C4715" s="9" t="str">
        <f t="shared" si="1176"/>
        <v/>
      </c>
      <c r="D4715" s="3" t="str">
        <f t="shared" si="1177"/>
        <v/>
      </c>
      <c r="E4715" s="14" t="str">
        <f t="shared" si="1173"/>
        <v>340</v>
      </c>
      <c r="J4715" s="14" t="str">
        <f t="shared" si="1181"/>
        <v xml:space="preserve">0                                                                                                                                                                                                                                                                                                                                                   </v>
      </c>
      <c r="S4715" s="8"/>
      <c r="W4715" s="76"/>
      <c r="X4715" s="16">
        <f t="shared" si="1174"/>
        <v>0</v>
      </c>
      <c r="AC4715" s="18">
        <f t="shared" si="1179"/>
        <v>0</v>
      </c>
      <c r="AD4715" s="19">
        <f t="shared" si="1169"/>
        <v>0</v>
      </c>
      <c r="AE4715" s="21">
        <f t="shared" si="1178"/>
        <v>0</v>
      </c>
      <c r="AF4715" s="20">
        <f t="shared" si="1170"/>
        <v>0</v>
      </c>
      <c r="AG4715" s="20">
        <f t="shared" si="1171"/>
        <v>0</v>
      </c>
      <c r="AH4715" s="20">
        <f t="shared" si="1172"/>
        <v>0</v>
      </c>
      <c r="AI4715" s="20"/>
      <c r="AJ4715" s="20"/>
      <c r="AK4715" s="20">
        <f t="shared" si="1180"/>
        <v>0</v>
      </c>
      <c r="AL4715" s="171"/>
    </row>
    <row r="4716" spans="2:38" ht="15.75" customHeight="1" x14ac:dyDescent="0.25">
      <c r="B4716" s="14">
        <f t="shared" si="1175"/>
        <v>341</v>
      </c>
      <c r="C4716" s="9" t="str">
        <f t="shared" si="1176"/>
        <v/>
      </c>
      <c r="D4716" s="3" t="str">
        <f t="shared" si="1177"/>
        <v/>
      </c>
      <c r="E4716" s="14" t="str">
        <f t="shared" si="1173"/>
        <v>341</v>
      </c>
      <c r="J4716" s="14" t="str">
        <f t="shared" si="1181"/>
        <v xml:space="preserve">0                                                                                                                                                                                                                                                                                                                                                    </v>
      </c>
      <c r="S4716" s="8"/>
      <c r="W4716" s="76"/>
      <c r="X4716" s="16">
        <f t="shared" si="1174"/>
        <v>0</v>
      </c>
      <c r="AC4716" s="18">
        <f t="shared" si="1179"/>
        <v>0</v>
      </c>
      <c r="AD4716" s="19">
        <f t="shared" si="1169"/>
        <v>0</v>
      </c>
      <c r="AE4716" s="21">
        <f t="shared" si="1178"/>
        <v>0</v>
      </c>
      <c r="AF4716" s="20">
        <f t="shared" si="1170"/>
        <v>0</v>
      </c>
      <c r="AG4716" s="20">
        <f t="shared" si="1171"/>
        <v>0</v>
      </c>
      <c r="AH4716" s="20">
        <f t="shared" si="1172"/>
        <v>0</v>
      </c>
      <c r="AI4716" s="20"/>
      <c r="AJ4716" s="20"/>
      <c r="AK4716" s="20">
        <f t="shared" si="1180"/>
        <v>0</v>
      </c>
      <c r="AL4716" s="171"/>
    </row>
    <row r="4717" spans="2:38" ht="15.75" customHeight="1" x14ac:dyDescent="0.25">
      <c r="B4717" s="14">
        <f t="shared" si="1175"/>
        <v>342</v>
      </c>
      <c r="C4717" s="9" t="str">
        <f t="shared" si="1176"/>
        <v/>
      </c>
      <c r="D4717" s="3" t="str">
        <f t="shared" si="1177"/>
        <v/>
      </c>
      <c r="E4717" s="14" t="str">
        <f t="shared" si="1173"/>
        <v>342</v>
      </c>
      <c r="J4717" s="14" t="str">
        <f t="shared" si="1181"/>
        <v xml:space="preserve">0                                                                                                                                                                                                                                                                                                                                                     </v>
      </c>
      <c r="S4717" s="8"/>
      <c r="W4717" s="76"/>
      <c r="X4717" s="16">
        <f t="shared" si="1174"/>
        <v>0</v>
      </c>
      <c r="AC4717" s="18">
        <f t="shared" si="1179"/>
        <v>0</v>
      </c>
      <c r="AD4717" s="19">
        <f t="shared" si="1169"/>
        <v>0</v>
      </c>
      <c r="AE4717" s="21">
        <f t="shared" si="1178"/>
        <v>0</v>
      </c>
      <c r="AF4717" s="20">
        <f t="shared" si="1170"/>
        <v>0</v>
      </c>
      <c r="AG4717" s="20">
        <f t="shared" si="1171"/>
        <v>0</v>
      </c>
      <c r="AH4717" s="20">
        <f t="shared" si="1172"/>
        <v>0</v>
      </c>
      <c r="AI4717" s="20"/>
      <c r="AJ4717" s="20"/>
      <c r="AK4717" s="20">
        <f t="shared" si="1180"/>
        <v>0</v>
      </c>
      <c r="AL4717" s="171"/>
    </row>
    <row r="4718" spans="2:38" ht="15.75" customHeight="1" x14ac:dyDescent="0.25">
      <c r="B4718" s="14">
        <f t="shared" si="1175"/>
        <v>343</v>
      </c>
      <c r="C4718" s="9" t="str">
        <f t="shared" si="1176"/>
        <v/>
      </c>
      <c r="D4718" s="3" t="str">
        <f t="shared" si="1177"/>
        <v/>
      </c>
      <c r="E4718" s="14" t="str">
        <f t="shared" si="1173"/>
        <v>343</v>
      </c>
      <c r="J4718" s="14" t="str">
        <f t="shared" si="1181"/>
        <v xml:space="preserve">0                                                                                                                                                                                                                                                                                                                                                      </v>
      </c>
      <c r="S4718" s="8"/>
      <c r="W4718" s="76"/>
      <c r="X4718" s="16">
        <f t="shared" si="1174"/>
        <v>0</v>
      </c>
      <c r="AC4718" s="18">
        <f t="shared" si="1179"/>
        <v>0</v>
      </c>
      <c r="AD4718" s="19">
        <f t="shared" si="1169"/>
        <v>0</v>
      </c>
      <c r="AE4718" s="21">
        <f t="shared" si="1178"/>
        <v>0</v>
      </c>
      <c r="AF4718" s="20">
        <f t="shared" si="1170"/>
        <v>0</v>
      </c>
      <c r="AG4718" s="20">
        <f t="shared" si="1171"/>
        <v>0</v>
      </c>
      <c r="AH4718" s="20">
        <f t="shared" si="1172"/>
        <v>0</v>
      </c>
      <c r="AI4718" s="20"/>
      <c r="AJ4718" s="20"/>
      <c r="AK4718" s="20">
        <f t="shared" si="1180"/>
        <v>0</v>
      </c>
      <c r="AL4718" s="171"/>
    </row>
    <row r="4719" spans="2:38" ht="15.75" customHeight="1" x14ac:dyDescent="0.25">
      <c r="B4719" s="14">
        <f t="shared" si="1175"/>
        <v>344</v>
      </c>
      <c r="C4719" s="9" t="str">
        <f t="shared" si="1176"/>
        <v/>
      </c>
      <c r="D4719" s="3" t="str">
        <f t="shared" si="1177"/>
        <v/>
      </c>
      <c r="E4719" s="14" t="str">
        <f t="shared" si="1173"/>
        <v>344</v>
      </c>
      <c r="J4719" s="14" t="str">
        <f t="shared" si="1181"/>
        <v xml:space="preserve">0                                                                                                                                                                                                                                                                                                                                                       </v>
      </c>
      <c r="S4719" s="8"/>
      <c r="W4719" s="76"/>
      <c r="X4719" s="16">
        <f t="shared" si="1174"/>
        <v>0</v>
      </c>
      <c r="AC4719" s="18">
        <f t="shared" si="1179"/>
        <v>0</v>
      </c>
      <c r="AD4719" s="19">
        <f t="shared" si="1169"/>
        <v>0</v>
      </c>
      <c r="AE4719" s="21">
        <f t="shared" si="1178"/>
        <v>0</v>
      </c>
      <c r="AF4719" s="20">
        <f t="shared" si="1170"/>
        <v>0</v>
      </c>
      <c r="AG4719" s="20">
        <f t="shared" si="1171"/>
        <v>0</v>
      </c>
      <c r="AH4719" s="20">
        <f t="shared" si="1172"/>
        <v>0</v>
      </c>
      <c r="AI4719" s="20"/>
      <c r="AJ4719" s="20"/>
      <c r="AK4719" s="20">
        <f t="shared" si="1180"/>
        <v>0</v>
      </c>
      <c r="AL4719" s="171"/>
    </row>
    <row r="4720" spans="2:38" ht="15.75" customHeight="1" x14ac:dyDescent="0.25">
      <c r="B4720" s="14">
        <f t="shared" si="1175"/>
        <v>345</v>
      </c>
      <c r="C4720" s="9" t="str">
        <f t="shared" si="1176"/>
        <v/>
      </c>
      <c r="D4720" s="3" t="str">
        <f t="shared" si="1177"/>
        <v/>
      </c>
      <c r="E4720" s="14" t="str">
        <f t="shared" si="1173"/>
        <v>345</v>
      </c>
      <c r="J4720" s="14" t="str">
        <f t="shared" si="1181"/>
        <v xml:space="preserve">0                                                                                                                                                                                                                                                                                                                                                        </v>
      </c>
      <c r="S4720" s="8"/>
      <c r="W4720" s="76"/>
      <c r="X4720" s="16">
        <f t="shared" si="1174"/>
        <v>0</v>
      </c>
      <c r="AC4720" s="18">
        <f t="shared" si="1179"/>
        <v>0</v>
      </c>
      <c r="AD4720" s="19">
        <f t="shared" si="1169"/>
        <v>0</v>
      </c>
      <c r="AE4720" s="21">
        <f t="shared" si="1178"/>
        <v>0</v>
      </c>
      <c r="AF4720" s="20">
        <f t="shared" si="1170"/>
        <v>0</v>
      </c>
      <c r="AG4720" s="20">
        <f t="shared" si="1171"/>
        <v>0</v>
      </c>
      <c r="AH4720" s="20">
        <f t="shared" si="1172"/>
        <v>0</v>
      </c>
      <c r="AI4720" s="20"/>
      <c r="AJ4720" s="20"/>
      <c r="AK4720" s="20">
        <f t="shared" si="1180"/>
        <v>0</v>
      </c>
      <c r="AL4720" s="171"/>
    </row>
    <row r="4721" spans="2:38" ht="15.75" customHeight="1" x14ac:dyDescent="0.25">
      <c r="B4721" s="14">
        <f t="shared" si="1175"/>
        <v>346</v>
      </c>
      <c r="C4721" s="9" t="str">
        <f t="shared" si="1176"/>
        <v/>
      </c>
      <c r="D4721" s="3" t="str">
        <f t="shared" si="1177"/>
        <v/>
      </c>
      <c r="E4721" s="14" t="str">
        <f t="shared" si="1173"/>
        <v>346</v>
      </c>
      <c r="J4721" s="14" t="str">
        <f t="shared" si="1181"/>
        <v xml:space="preserve">0                                                                                                                                                                                                                                                                                                                                                         </v>
      </c>
      <c r="S4721" s="8"/>
      <c r="W4721" s="76"/>
      <c r="X4721" s="16">
        <f t="shared" si="1174"/>
        <v>0</v>
      </c>
      <c r="AC4721" s="18">
        <f t="shared" si="1179"/>
        <v>0</v>
      </c>
      <c r="AD4721" s="19">
        <f t="shared" ref="AD4721:AD4784" si="1182">IF(A4721=A4720,AD4720+AC4721,AC4721)</f>
        <v>0</v>
      </c>
      <c r="AE4721" s="21">
        <f t="shared" si="1178"/>
        <v>0</v>
      </c>
      <c r="AF4721" s="20">
        <f t="shared" ref="AF4721:AF4784" si="1183">IF(A4721=A4720,0,(SUMIF($A$3:$A$999956,A4721,$Q$3:$Q$999956)))+IF(A4721=A4720,0,(SUMIF($A$3:$A$999956,A4721,$R$3:$R$999956)))</f>
        <v>0</v>
      </c>
      <c r="AG4721" s="20">
        <f t="shared" ref="AG4721:AG4784" si="1184">IF(A4721=A4720,0,(SUMIF($A$3:$A$999956,A4721,($X$3:$X$999956))))</f>
        <v>0</v>
      </c>
      <c r="AH4721" s="20">
        <f t="shared" ref="AH4721:AH4784" si="1185">IF(A4721=A4720,0,(SUMIF($A$3:$A$999956,A4721,($AC$3:$AC$999956))))</f>
        <v>0</v>
      </c>
      <c r="AI4721" s="20"/>
      <c r="AJ4721" s="20"/>
      <c r="AK4721" s="20">
        <f t="shared" si="1180"/>
        <v>0</v>
      </c>
      <c r="AL4721" s="171"/>
    </row>
    <row r="4722" spans="2:38" ht="15.75" customHeight="1" x14ac:dyDescent="0.25">
      <c r="B4722" s="14">
        <f t="shared" si="1175"/>
        <v>347</v>
      </c>
      <c r="C4722" s="9" t="str">
        <f t="shared" si="1176"/>
        <v/>
      </c>
      <c r="D4722" s="3" t="str">
        <f t="shared" si="1177"/>
        <v/>
      </c>
      <c r="E4722" s="14" t="str">
        <f t="shared" si="1173"/>
        <v>347</v>
      </c>
      <c r="J4722" s="14" t="str">
        <f t="shared" si="1181"/>
        <v xml:space="preserve">0                                                                                                                                                                                                                                                                                                                                                          </v>
      </c>
      <c r="S4722" s="8"/>
      <c r="W4722" s="76"/>
      <c r="X4722" s="16">
        <f t="shared" si="1174"/>
        <v>0</v>
      </c>
      <c r="AC4722" s="18">
        <f t="shared" si="1179"/>
        <v>0</v>
      </c>
      <c r="AD4722" s="19">
        <f t="shared" si="1182"/>
        <v>0</v>
      </c>
      <c r="AE4722" s="21">
        <f t="shared" si="1178"/>
        <v>0</v>
      </c>
      <c r="AF4722" s="20">
        <f t="shared" si="1183"/>
        <v>0</v>
      </c>
      <c r="AG4722" s="20">
        <f t="shared" si="1184"/>
        <v>0</v>
      </c>
      <c r="AH4722" s="20">
        <f t="shared" si="1185"/>
        <v>0</v>
      </c>
      <c r="AI4722" s="20"/>
      <c r="AJ4722" s="20"/>
      <c r="AK4722" s="20">
        <f t="shared" si="1180"/>
        <v>0</v>
      </c>
      <c r="AL4722" s="171"/>
    </row>
    <row r="4723" spans="2:38" ht="15.75" customHeight="1" x14ac:dyDescent="0.25">
      <c r="B4723" s="14">
        <f t="shared" si="1175"/>
        <v>348</v>
      </c>
      <c r="C4723" s="9" t="str">
        <f t="shared" si="1176"/>
        <v/>
      </c>
      <c r="D4723" s="3" t="str">
        <f t="shared" si="1177"/>
        <v/>
      </c>
      <c r="E4723" s="14" t="str">
        <f t="shared" si="1173"/>
        <v>348</v>
      </c>
      <c r="J4723" s="14" t="str">
        <f t="shared" si="1181"/>
        <v xml:space="preserve">0                                                                                                                                                                                                                                                                                                                                                           </v>
      </c>
      <c r="S4723" s="8"/>
      <c r="W4723" s="76"/>
      <c r="X4723" s="16">
        <f t="shared" si="1174"/>
        <v>0</v>
      </c>
      <c r="AC4723" s="18">
        <f t="shared" si="1179"/>
        <v>0</v>
      </c>
      <c r="AD4723" s="19">
        <f t="shared" si="1182"/>
        <v>0</v>
      </c>
      <c r="AE4723" s="21">
        <f t="shared" si="1178"/>
        <v>0</v>
      </c>
      <c r="AF4723" s="20">
        <f t="shared" si="1183"/>
        <v>0</v>
      </c>
      <c r="AG4723" s="20">
        <f t="shared" si="1184"/>
        <v>0</v>
      </c>
      <c r="AH4723" s="20">
        <f t="shared" si="1185"/>
        <v>0</v>
      </c>
      <c r="AI4723" s="20"/>
      <c r="AJ4723" s="20"/>
      <c r="AK4723" s="20">
        <f t="shared" si="1180"/>
        <v>0</v>
      </c>
      <c r="AL4723" s="171"/>
    </row>
    <row r="4724" spans="2:38" ht="15.75" customHeight="1" x14ac:dyDescent="0.25">
      <c r="B4724" s="14">
        <f t="shared" si="1175"/>
        <v>349</v>
      </c>
      <c r="C4724" s="9" t="str">
        <f t="shared" si="1176"/>
        <v/>
      </c>
      <c r="D4724" s="3" t="str">
        <f t="shared" si="1177"/>
        <v/>
      </c>
      <c r="E4724" s="14" t="str">
        <f t="shared" si="1173"/>
        <v>349</v>
      </c>
      <c r="J4724" s="14" t="str">
        <f t="shared" si="1181"/>
        <v xml:space="preserve">0                                                                                                                                                                                                                                                                                                                                                            </v>
      </c>
      <c r="S4724" s="8"/>
      <c r="W4724" s="76"/>
      <c r="X4724" s="16">
        <f t="shared" si="1174"/>
        <v>0</v>
      </c>
      <c r="AC4724" s="18">
        <f t="shared" si="1179"/>
        <v>0</v>
      </c>
      <c r="AD4724" s="19">
        <f t="shared" si="1182"/>
        <v>0</v>
      </c>
      <c r="AE4724" s="21">
        <f t="shared" si="1178"/>
        <v>0</v>
      </c>
      <c r="AF4724" s="20">
        <f t="shared" si="1183"/>
        <v>0</v>
      </c>
      <c r="AG4724" s="20">
        <f t="shared" si="1184"/>
        <v>0</v>
      </c>
      <c r="AH4724" s="20">
        <f t="shared" si="1185"/>
        <v>0</v>
      </c>
      <c r="AI4724" s="20"/>
      <c r="AJ4724" s="20"/>
      <c r="AK4724" s="20">
        <f t="shared" si="1180"/>
        <v>0</v>
      </c>
      <c r="AL4724" s="171"/>
    </row>
    <row r="4725" spans="2:38" ht="15.75" customHeight="1" x14ac:dyDescent="0.25">
      <c r="B4725" s="14">
        <f t="shared" si="1175"/>
        <v>350</v>
      </c>
      <c r="C4725" s="9" t="str">
        <f t="shared" si="1176"/>
        <v/>
      </c>
      <c r="D4725" s="3" t="str">
        <f t="shared" si="1177"/>
        <v/>
      </c>
      <c r="E4725" s="14" t="str">
        <f t="shared" si="1173"/>
        <v>350</v>
      </c>
      <c r="J4725" s="14" t="str">
        <f t="shared" si="1181"/>
        <v xml:space="preserve">0                                                                                                                                                                                                                                                                                                                                                             </v>
      </c>
      <c r="S4725" s="8"/>
      <c r="W4725" s="76"/>
      <c r="X4725" s="16">
        <f t="shared" si="1174"/>
        <v>0</v>
      </c>
      <c r="AC4725" s="18">
        <f t="shared" si="1179"/>
        <v>0</v>
      </c>
      <c r="AD4725" s="19">
        <f t="shared" si="1182"/>
        <v>0</v>
      </c>
      <c r="AE4725" s="21">
        <f t="shared" si="1178"/>
        <v>0</v>
      </c>
      <c r="AF4725" s="20">
        <f t="shared" si="1183"/>
        <v>0</v>
      </c>
      <c r="AG4725" s="20">
        <f t="shared" si="1184"/>
        <v>0</v>
      </c>
      <c r="AH4725" s="20">
        <f t="shared" si="1185"/>
        <v>0</v>
      </c>
      <c r="AI4725" s="20"/>
      <c r="AJ4725" s="20"/>
      <c r="AK4725" s="20">
        <f t="shared" si="1180"/>
        <v>0</v>
      </c>
      <c r="AL4725" s="171"/>
    </row>
    <row r="4726" spans="2:38" ht="15.75" customHeight="1" x14ac:dyDescent="0.25">
      <c r="B4726" s="14">
        <f t="shared" si="1175"/>
        <v>351</v>
      </c>
      <c r="C4726" s="9" t="str">
        <f t="shared" si="1176"/>
        <v/>
      </c>
      <c r="D4726" s="3" t="str">
        <f t="shared" si="1177"/>
        <v/>
      </c>
      <c r="E4726" s="14" t="str">
        <f t="shared" si="1173"/>
        <v>351</v>
      </c>
      <c r="J4726" s="14" t="str">
        <f t="shared" si="1181"/>
        <v xml:space="preserve">0                                                                                                                                                                                                                                                                                                                                                              </v>
      </c>
      <c r="S4726" s="8"/>
      <c r="W4726" s="76"/>
      <c r="X4726" s="16">
        <f t="shared" si="1174"/>
        <v>0</v>
      </c>
      <c r="AC4726" s="18">
        <f t="shared" si="1179"/>
        <v>0</v>
      </c>
      <c r="AD4726" s="19">
        <f t="shared" si="1182"/>
        <v>0</v>
      </c>
      <c r="AE4726" s="21">
        <f t="shared" si="1178"/>
        <v>0</v>
      </c>
      <c r="AF4726" s="20">
        <f t="shared" si="1183"/>
        <v>0</v>
      </c>
      <c r="AG4726" s="20">
        <f t="shared" si="1184"/>
        <v>0</v>
      </c>
      <c r="AH4726" s="20">
        <f t="shared" si="1185"/>
        <v>0</v>
      </c>
      <c r="AI4726" s="20"/>
      <c r="AJ4726" s="20"/>
      <c r="AK4726" s="20">
        <f t="shared" si="1180"/>
        <v>0</v>
      </c>
      <c r="AL4726" s="171"/>
    </row>
    <row r="4727" spans="2:38" ht="15.75" customHeight="1" x14ac:dyDescent="0.25">
      <c r="B4727" s="14">
        <f t="shared" si="1175"/>
        <v>352</v>
      </c>
      <c r="C4727" s="9" t="str">
        <f t="shared" si="1176"/>
        <v/>
      </c>
      <c r="D4727" s="3" t="str">
        <f t="shared" si="1177"/>
        <v/>
      </c>
      <c r="E4727" s="14" t="str">
        <f t="shared" si="1173"/>
        <v>352</v>
      </c>
      <c r="J4727" s="14" t="str">
        <f t="shared" si="1181"/>
        <v xml:space="preserve">0                                                                                                                                                                                                                                                                                                                                                               </v>
      </c>
      <c r="S4727" s="8"/>
      <c r="W4727" s="76"/>
      <c r="X4727" s="16">
        <f t="shared" si="1174"/>
        <v>0</v>
      </c>
      <c r="AC4727" s="18">
        <f t="shared" si="1179"/>
        <v>0</v>
      </c>
      <c r="AD4727" s="19">
        <f t="shared" si="1182"/>
        <v>0</v>
      </c>
      <c r="AE4727" s="21">
        <f t="shared" si="1178"/>
        <v>0</v>
      </c>
      <c r="AF4727" s="20">
        <f t="shared" si="1183"/>
        <v>0</v>
      </c>
      <c r="AG4727" s="20">
        <f t="shared" si="1184"/>
        <v>0</v>
      </c>
      <c r="AH4727" s="20">
        <f t="shared" si="1185"/>
        <v>0</v>
      </c>
      <c r="AI4727" s="20"/>
      <c r="AJ4727" s="20"/>
      <c r="AK4727" s="20">
        <f t="shared" si="1180"/>
        <v>0</v>
      </c>
      <c r="AL4727" s="171"/>
    </row>
    <row r="4728" spans="2:38" ht="15.75" customHeight="1" x14ac:dyDescent="0.25">
      <c r="B4728" s="14">
        <f t="shared" si="1175"/>
        <v>353</v>
      </c>
      <c r="C4728" s="9" t="str">
        <f t="shared" si="1176"/>
        <v/>
      </c>
      <c r="D4728" s="3" t="str">
        <f t="shared" si="1177"/>
        <v/>
      </c>
      <c r="E4728" s="14" t="str">
        <f t="shared" si="1173"/>
        <v>353</v>
      </c>
      <c r="J4728" s="14" t="str">
        <f t="shared" si="1181"/>
        <v xml:space="preserve">0                                                                                                                                                                                                                                                                                                                                                                </v>
      </c>
      <c r="S4728" s="8"/>
      <c r="W4728" s="76"/>
      <c r="X4728" s="16">
        <f t="shared" si="1174"/>
        <v>0</v>
      </c>
      <c r="AC4728" s="18">
        <f t="shared" si="1179"/>
        <v>0</v>
      </c>
      <c r="AD4728" s="19">
        <f t="shared" si="1182"/>
        <v>0</v>
      </c>
      <c r="AE4728" s="21">
        <f t="shared" si="1178"/>
        <v>0</v>
      </c>
      <c r="AF4728" s="20">
        <f t="shared" si="1183"/>
        <v>0</v>
      </c>
      <c r="AG4728" s="20">
        <f t="shared" si="1184"/>
        <v>0</v>
      </c>
      <c r="AH4728" s="20">
        <f t="shared" si="1185"/>
        <v>0</v>
      </c>
      <c r="AI4728" s="20"/>
      <c r="AJ4728" s="20"/>
      <c r="AK4728" s="20">
        <f t="shared" si="1180"/>
        <v>0</v>
      </c>
      <c r="AL4728" s="171"/>
    </row>
    <row r="4729" spans="2:38" ht="15.75" customHeight="1" x14ac:dyDescent="0.25">
      <c r="B4729" s="14">
        <f t="shared" si="1175"/>
        <v>354</v>
      </c>
      <c r="C4729" s="9" t="str">
        <f t="shared" si="1176"/>
        <v/>
      </c>
      <c r="D4729" s="3" t="str">
        <f t="shared" si="1177"/>
        <v/>
      </c>
      <c r="E4729" s="14" t="str">
        <f t="shared" si="1173"/>
        <v>354</v>
      </c>
      <c r="J4729" s="14" t="str">
        <f t="shared" si="1181"/>
        <v xml:space="preserve">0                                                                                                                                                                                                                                                                                                                                                                 </v>
      </c>
      <c r="S4729" s="8"/>
      <c r="W4729" s="76"/>
      <c r="X4729" s="16">
        <f t="shared" si="1174"/>
        <v>0</v>
      </c>
      <c r="AC4729" s="18">
        <f t="shared" si="1179"/>
        <v>0</v>
      </c>
      <c r="AD4729" s="19">
        <f t="shared" si="1182"/>
        <v>0</v>
      </c>
      <c r="AE4729" s="21">
        <f t="shared" si="1178"/>
        <v>0</v>
      </c>
      <c r="AF4729" s="20">
        <f t="shared" si="1183"/>
        <v>0</v>
      </c>
      <c r="AG4729" s="20">
        <f t="shared" si="1184"/>
        <v>0</v>
      </c>
      <c r="AH4729" s="20">
        <f t="shared" si="1185"/>
        <v>0</v>
      </c>
      <c r="AI4729" s="20"/>
      <c r="AJ4729" s="20"/>
      <c r="AK4729" s="20">
        <f t="shared" si="1180"/>
        <v>0</v>
      </c>
      <c r="AL4729" s="171"/>
    </row>
    <row r="4730" spans="2:38" ht="15.75" customHeight="1" x14ac:dyDescent="0.25">
      <c r="B4730" s="14">
        <f t="shared" si="1175"/>
        <v>355</v>
      </c>
      <c r="C4730" s="9" t="str">
        <f t="shared" si="1176"/>
        <v/>
      </c>
      <c r="D4730" s="3" t="str">
        <f t="shared" si="1177"/>
        <v/>
      </c>
      <c r="E4730" s="14" t="str">
        <f t="shared" si="1173"/>
        <v>355</v>
      </c>
      <c r="J4730" s="14" t="str">
        <f t="shared" si="1181"/>
        <v xml:space="preserve">0                                                                                                                                                                                                                                                                                                                                                                  </v>
      </c>
      <c r="S4730" s="8"/>
      <c r="W4730" s="76"/>
      <c r="X4730" s="16">
        <f t="shared" si="1174"/>
        <v>0</v>
      </c>
      <c r="AC4730" s="18">
        <f t="shared" si="1179"/>
        <v>0</v>
      </c>
      <c r="AD4730" s="19">
        <f t="shared" si="1182"/>
        <v>0</v>
      </c>
      <c r="AE4730" s="21">
        <f t="shared" si="1178"/>
        <v>0</v>
      </c>
      <c r="AF4730" s="20">
        <f t="shared" si="1183"/>
        <v>0</v>
      </c>
      <c r="AG4730" s="20">
        <f t="shared" si="1184"/>
        <v>0</v>
      </c>
      <c r="AH4730" s="20">
        <f t="shared" si="1185"/>
        <v>0</v>
      </c>
      <c r="AI4730" s="20"/>
      <c r="AJ4730" s="20"/>
      <c r="AK4730" s="20">
        <f t="shared" si="1180"/>
        <v>0</v>
      </c>
      <c r="AL4730" s="171"/>
    </row>
    <row r="4731" spans="2:38" ht="15.75" customHeight="1" x14ac:dyDescent="0.25">
      <c r="B4731" s="14">
        <f t="shared" si="1175"/>
        <v>356</v>
      </c>
      <c r="C4731" s="9" t="str">
        <f t="shared" si="1176"/>
        <v/>
      </c>
      <c r="D4731" s="3" t="str">
        <f t="shared" si="1177"/>
        <v/>
      </c>
      <c r="E4731" s="14" t="str">
        <f t="shared" si="1173"/>
        <v>356</v>
      </c>
      <c r="J4731" s="14" t="str">
        <f t="shared" si="1181"/>
        <v xml:space="preserve">0                                                                                                                                                                                                                                                                                                                                                                   </v>
      </c>
      <c r="S4731" s="8"/>
      <c r="W4731" s="76"/>
      <c r="X4731" s="16">
        <f t="shared" si="1174"/>
        <v>0</v>
      </c>
      <c r="AC4731" s="18">
        <f t="shared" si="1179"/>
        <v>0</v>
      </c>
      <c r="AD4731" s="19">
        <f t="shared" si="1182"/>
        <v>0</v>
      </c>
      <c r="AE4731" s="21">
        <f t="shared" si="1178"/>
        <v>0</v>
      </c>
      <c r="AF4731" s="20">
        <f t="shared" si="1183"/>
        <v>0</v>
      </c>
      <c r="AG4731" s="20">
        <f t="shared" si="1184"/>
        <v>0</v>
      </c>
      <c r="AH4731" s="20">
        <f t="shared" si="1185"/>
        <v>0</v>
      </c>
      <c r="AI4731" s="20"/>
      <c r="AJ4731" s="20"/>
      <c r="AK4731" s="20">
        <f t="shared" si="1180"/>
        <v>0</v>
      </c>
      <c r="AL4731" s="171"/>
    </row>
    <row r="4732" spans="2:38" ht="15.75" customHeight="1" x14ac:dyDescent="0.25">
      <c r="B4732" s="14">
        <f t="shared" si="1175"/>
        <v>357</v>
      </c>
      <c r="C4732" s="9" t="str">
        <f t="shared" si="1176"/>
        <v/>
      </c>
      <c r="D4732" s="3" t="str">
        <f t="shared" si="1177"/>
        <v/>
      </c>
      <c r="E4732" s="14" t="str">
        <f t="shared" si="1173"/>
        <v>357</v>
      </c>
      <c r="J4732" s="14" t="str">
        <f t="shared" si="1181"/>
        <v xml:space="preserve">0                                                                                                                                                                                                                                                                                                                                                                    </v>
      </c>
      <c r="S4732" s="8"/>
      <c r="W4732" s="76"/>
      <c r="X4732" s="16">
        <f t="shared" si="1174"/>
        <v>0</v>
      </c>
      <c r="AC4732" s="18">
        <f t="shared" si="1179"/>
        <v>0</v>
      </c>
      <c r="AD4732" s="19">
        <f t="shared" si="1182"/>
        <v>0</v>
      </c>
      <c r="AE4732" s="21">
        <f t="shared" si="1178"/>
        <v>0</v>
      </c>
      <c r="AF4732" s="20">
        <f t="shared" si="1183"/>
        <v>0</v>
      </c>
      <c r="AG4732" s="20">
        <f t="shared" si="1184"/>
        <v>0</v>
      </c>
      <c r="AH4732" s="20">
        <f t="shared" si="1185"/>
        <v>0</v>
      </c>
      <c r="AI4732" s="20"/>
      <c r="AJ4732" s="20"/>
      <c r="AK4732" s="20">
        <f t="shared" si="1180"/>
        <v>0</v>
      </c>
      <c r="AL4732" s="171"/>
    </row>
    <row r="4733" spans="2:38" ht="15.75" customHeight="1" x14ac:dyDescent="0.25">
      <c r="B4733" s="14">
        <f t="shared" si="1175"/>
        <v>358</v>
      </c>
      <c r="C4733" s="9" t="str">
        <f t="shared" si="1176"/>
        <v/>
      </c>
      <c r="D4733" s="3" t="str">
        <f t="shared" si="1177"/>
        <v/>
      </c>
      <c r="E4733" s="14" t="str">
        <f t="shared" si="1173"/>
        <v>358</v>
      </c>
      <c r="J4733" s="14" t="str">
        <f t="shared" si="1181"/>
        <v xml:space="preserve">0                                                                                                                                                                                                                                                                                                                                                                     </v>
      </c>
      <c r="S4733" s="8"/>
      <c r="W4733" s="76"/>
      <c r="X4733" s="16">
        <f t="shared" si="1174"/>
        <v>0</v>
      </c>
      <c r="AC4733" s="18">
        <f t="shared" si="1179"/>
        <v>0</v>
      </c>
      <c r="AD4733" s="19">
        <f t="shared" si="1182"/>
        <v>0</v>
      </c>
      <c r="AE4733" s="21">
        <f t="shared" si="1178"/>
        <v>0</v>
      </c>
      <c r="AF4733" s="20">
        <f t="shared" si="1183"/>
        <v>0</v>
      </c>
      <c r="AG4733" s="20">
        <f t="shared" si="1184"/>
        <v>0</v>
      </c>
      <c r="AH4733" s="20">
        <f t="shared" si="1185"/>
        <v>0</v>
      </c>
      <c r="AI4733" s="20"/>
      <c r="AJ4733" s="20"/>
      <c r="AK4733" s="20">
        <f t="shared" si="1180"/>
        <v>0</v>
      </c>
      <c r="AL4733" s="171"/>
    </row>
    <row r="4734" spans="2:38" ht="15.75" customHeight="1" x14ac:dyDescent="0.25">
      <c r="B4734" s="14">
        <f t="shared" si="1175"/>
        <v>359</v>
      </c>
      <c r="C4734" s="9" t="str">
        <f t="shared" si="1176"/>
        <v/>
      </c>
      <c r="D4734" s="3" t="str">
        <f t="shared" si="1177"/>
        <v/>
      </c>
      <c r="E4734" s="14" t="str">
        <f t="shared" ref="E4734:E4797" si="1186">CONCATENATE(A4734,D4734,B4734)</f>
        <v>359</v>
      </c>
      <c r="J4734" s="14" t="str">
        <f t="shared" si="1181"/>
        <v xml:space="preserve">0                                                                                                                                                                                                                                                                                                                                                                      </v>
      </c>
      <c r="S4734" s="8"/>
      <c r="W4734" s="76"/>
      <c r="X4734" s="16">
        <f t="shared" si="1174"/>
        <v>0</v>
      </c>
      <c r="AC4734" s="18">
        <f t="shared" si="1179"/>
        <v>0</v>
      </c>
      <c r="AD4734" s="19">
        <f t="shared" si="1182"/>
        <v>0</v>
      </c>
      <c r="AE4734" s="21">
        <f t="shared" si="1178"/>
        <v>0</v>
      </c>
      <c r="AF4734" s="20">
        <f t="shared" si="1183"/>
        <v>0</v>
      </c>
      <c r="AG4734" s="20">
        <f t="shared" si="1184"/>
        <v>0</v>
      </c>
      <c r="AH4734" s="20">
        <f t="shared" si="1185"/>
        <v>0</v>
      </c>
      <c r="AI4734" s="20"/>
      <c r="AJ4734" s="20"/>
      <c r="AK4734" s="20">
        <f t="shared" si="1180"/>
        <v>0</v>
      </c>
      <c r="AL4734" s="171"/>
    </row>
    <row r="4735" spans="2:38" ht="15.75" customHeight="1" x14ac:dyDescent="0.25">
      <c r="B4735" s="14">
        <f t="shared" si="1175"/>
        <v>360</v>
      </c>
      <c r="C4735" s="9" t="str">
        <f t="shared" si="1176"/>
        <v/>
      </c>
      <c r="D4735" s="3" t="str">
        <f t="shared" si="1177"/>
        <v/>
      </c>
      <c r="E4735" s="14" t="str">
        <f t="shared" si="1186"/>
        <v>360</v>
      </c>
      <c r="J4735" s="14" t="str">
        <f t="shared" si="1181"/>
        <v xml:space="preserve">0                                                                                                                                                                                                                                                                                                                                                                       </v>
      </c>
      <c r="S4735" s="8"/>
      <c r="W4735" s="76"/>
      <c r="X4735" s="16">
        <f t="shared" ref="X4735:X4798" si="1187">W4735*T4735</f>
        <v>0</v>
      </c>
      <c r="AC4735" s="18">
        <f t="shared" si="1179"/>
        <v>0</v>
      </c>
      <c r="AD4735" s="19">
        <f t="shared" si="1182"/>
        <v>0</v>
      </c>
      <c r="AE4735" s="21">
        <f t="shared" si="1178"/>
        <v>0</v>
      </c>
      <c r="AF4735" s="20">
        <f t="shared" si="1183"/>
        <v>0</v>
      </c>
      <c r="AG4735" s="20">
        <f t="shared" si="1184"/>
        <v>0</v>
      </c>
      <c r="AH4735" s="20">
        <f t="shared" si="1185"/>
        <v>0</v>
      </c>
      <c r="AI4735" s="20"/>
      <c r="AJ4735" s="20"/>
      <c r="AK4735" s="20">
        <f t="shared" si="1180"/>
        <v>0</v>
      </c>
      <c r="AL4735" s="171"/>
    </row>
    <row r="4736" spans="2:38" ht="15.75" customHeight="1" x14ac:dyDescent="0.25">
      <c r="B4736" s="14">
        <f t="shared" si="1175"/>
        <v>361</v>
      </c>
      <c r="C4736" s="9" t="str">
        <f t="shared" si="1176"/>
        <v/>
      </c>
      <c r="D4736" s="3" t="str">
        <f t="shared" si="1177"/>
        <v/>
      </c>
      <c r="E4736" s="14" t="str">
        <f t="shared" si="1186"/>
        <v>361</v>
      </c>
      <c r="J4736" s="14" t="str">
        <f t="shared" si="1181"/>
        <v xml:space="preserve">0                                                                                                                                                                                                                                                                                                                                                                        </v>
      </c>
      <c r="S4736" s="8"/>
      <c r="W4736" s="76"/>
      <c r="X4736" s="16">
        <f t="shared" si="1187"/>
        <v>0</v>
      </c>
      <c r="AC4736" s="18">
        <f t="shared" si="1179"/>
        <v>0</v>
      </c>
      <c r="AD4736" s="19">
        <f t="shared" si="1182"/>
        <v>0</v>
      </c>
      <c r="AE4736" s="21">
        <f t="shared" si="1178"/>
        <v>0</v>
      </c>
      <c r="AF4736" s="20">
        <f t="shared" si="1183"/>
        <v>0</v>
      </c>
      <c r="AG4736" s="20">
        <f t="shared" si="1184"/>
        <v>0</v>
      </c>
      <c r="AH4736" s="20">
        <f t="shared" si="1185"/>
        <v>0</v>
      </c>
      <c r="AI4736" s="20"/>
      <c r="AJ4736" s="20"/>
      <c r="AK4736" s="20">
        <f t="shared" si="1180"/>
        <v>0</v>
      </c>
      <c r="AL4736" s="171"/>
    </row>
    <row r="4737" spans="2:38" ht="15.75" customHeight="1" x14ac:dyDescent="0.25">
      <c r="B4737" s="14">
        <f t="shared" si="1175"/>
        <v>362</v>
      </c>
      <c r="C4737" s="9" t="str">
        <f t="shared" si="1176"/>
        <v/>
      </c>
      <c r="D4737" s="3" t="str">
        <f t="shared" si="1177"/>
        <v/>
      </c>
      <c r="E4737" s="14" t="str">
        <f t="shared" si="1186"/>
        <v>362</v>
      </c>
      <c r="J4737" s="14" t="str">
        <f t="shared" si="1181"/>
        <v xml:space="preserve">0                                                                                                                                                                                                                                                                                                                                                                         </v>
      </c>
      <c r="S4737" s="8"/>
      <c r="W4737" s="76"/>
      <c r="X4737" s="16">
        <f t="shared" si="1187"/>
        <v>0</v>
      </c>
      <c r="AC4737" s="18">
        <f t="shared" si="1179"/>
        <v>0</v>
      </c>
      <c r="AD4737" s="19">
        <f t="shared" si="1182"/>
        <v>0</v>
      </c>
      <c r="AE4737" s="21">
        <f t="shared" si="1178"/>
        <v>0</v>
      </c>
      <c r="AF4737" s="20">
        <f t="shared" si="1183"/>
        <v>0</v>
      </c>
      <c r="AG4737" s="20">
        <f t="shared" si="1184"/>
        <v>0</v>
      </c>
      <c r="AH4737" s="20">
        <f t="shared" si="1185"/>
        <v>0</v>
      </c>
      <c r="AI4737" s="20"/>
      <c r="AJ4737" s="20"/>
      <c r="AK4737" s="20">
        <f t="shared" si="1180"/>
        <v>0</v>
      </c>
      <c r="AL4737" s="171"/>
    </row>
    <row r="4738" spans="2:38" ht="15.75" customHeight="1" x14ac:dyDescent="0.25">
      <c r="B4738" s="14">
        <f t="shared" si="1175"/>
        <v>363</v>
      </c>
      <c r="C4738" s="9" t="str">
        <f t="shared" si="1176"/>
        <v/>
      </c>
      <c r="D4738" s="3" t="str">
        <f t="shared" si="1177"/>
        <v/>
      </c>
      <c r="E4738" s="14" t="str">
        <f t="shared" si="1186"/>
        <v>363</v>
      </c>
      <c r="J4738" s="14" t="str">
        <f t="shared" si="1181"/>
        <v xml:space="preserve">0                                                                                                                                                                                                                                                                                                                                                                          </v>
      </c>
      <c r="S4738" s="8"/>
      <c r="W4738" s="76"/>
      <c r="X4738" s="16">
        <f t="shared" si="1187"/>
        <v>0</v>
      </c>
      <c r="AC4738" s="18">
        <f t="shared" si="1179"/>
        <v>0</v>
      </c>
      <c r="AD4738" s="19">
        <f t="shared" si="1182"/>
        <v>0</v>
      </c>
      <c r="AE4738" s="21">
        <f t="shared" si="1178"/>
        <v>0</v>
      </c>
      <c r="AF4738" s="20">
        <f t="shared" si="1183"/>
        <v>0</v>
      </c>
      <c r="AG4738" s="20">
        <f t="shared" si="1184"/>
        <v>0</v>
      </c>
      <c r="AH4738" s="20">
        <f t="shared" si="1185"/>
        <v>0</v>
      </c>
      <c r="AI4738" s="20"/>
      <c r="AJ4738" s="20"/>
      <c r="AK4738" s="20">
        <f t="shared" si="1180"/>
        <v>0</v>
      </c>
      <c r="AL4738" s="171"/>
    </row>
    <row r="4739" spans="2:38" ht="15.75" customHeight="1" x14ac:dyDescent="0.25">
      <c r="B4739" s="14">
        <f t="shared" si="1175"/>
        <v>364</v>
      </c>
      <c r="C4739" s="9" t="str">
        <f t="shared" si="1176"/>
        <v/>
      </c>
      <c r="D4739" s="3" t="str">
        <f t="shared" si="1177"/>
        <v/>
      </c>
      <c r="E4739" s="14" t="str">
        <f t="shared" si="1186"/>
        <v>364</v>
      </c>
      <c r="J4739" s="14" t="str">
        <f t="shared" si="1181"/>
        <v xml:space="preserve">0                                                                                                                                                                                                                                                                                                                                                                           </v>
      </c>
      <c r="S4739" s="8"/>
      <c r="W4739" s="76"/>
      <c r="X4739" s="16">
        <f t="shared" si="1187"/>
        <v>0</v>
      </c>
      <c r="AC4739" s="18">
        <f t="shared" si="1179"/>
        <v>0</v>
      </c>
      <c r="AD4739" s="19">
        <f t="shared" si="1182"/>
        <v>0</v>
      </c>
      <c r="AE4739" s="21">
        <f t="shared" si="1178"/>
        <v>0</v>
      </c>
      <c r="AF4739" s="20">
        <f t="shared" si="1183"/>
        <v>0</v>
      </c>
      <c r="AG4739" s="20">
        <f t="shared" si="1184"/>
        <v>0</v>
      </c>
      <c r="AH4739" s="20">
        <f t="shared" si="1185"/>
        <v>0</v>
      </c>
      <c r="AI4739" s="20"/>
      <c r="AJ4739" s="20"/>
      <c r="AK4739" s="20">
        <f t="shared" si="1180"/>
        <v>0</v>
      </c>
      <c r="AL4739" s="171"/>
    </row>
    <row r="4740" spans="2:38" ht="15.75" customHeight="1" x14ac:dyDescent="0.25">
      <c r="B4740" s="14">
        <f t="shared" ref="B4740:B4803" si="1188">IF(A4740=A4739,B4739+1,1)</f>
        <v>365</v>
      </c>
      <c r="C4740" s="9" t="str">
        <f t="shared" si="1176"/>
        <v/>
      </c>
      <c r="D4740" s="3" t="str">
        <f t="shared" si="1177"/>
        <v/>
      </c>
      <c r="E4740" s="14" t="str">
        <f t="shared" si="1186"/>
        <v>365</v>
      </c>
      <c r="J4740" s="14" t="str">
        <f t="shared" si="1181"/>
        <v xml:space="preserve">0                                                                                                                                                                                                                                                                                                                                                                            </v>
      </c>
      <c r="S4740" s="8"/>
      <c r="W4740" s="76"/>
      <c r="X4740" s="16">
        <f t="shared" si="1187"/>
        <v>0</v>
      </c>
      <c r="AC4740" s="18">
        <f t="shared" si="1179"/>
        <v>0</v>
      </c>
      <c r="AD4740" s="19">
        <f t="shared" si="1182"/>
        <v>0</v>
      </c>
      <c r="AE4740" s="21">
        <f t="shared" si="1178"/>
        <v>0</v>
      </c>
      <c r="AF4740" s="20">
        <f t="shared" si="1183"/>
        <v>0</v>
      </c>
      <c r="AG4740" s="20">
        <f t="shared" si="1184"/>
        <v>0</v>
      </c>
      <c r="AH4740" s="20">
        <f t="shared" si="1185"/>
        <v>0</v>
      </c>
      <c r="AI4740" s="20"/>
      <c r="AJ4740" s="20"/>
      <c r="AK4740" s="20">
        <f t="shared" si="1180"/>
        <v>0</v>
      </c>
      <c r="AL4740" s="171"/>
    </row>
    <row r="4741" spans="2:38" ht="15.75" customHeight="1" x14ac:dyDescent="0.25">
      <c r="B4741" s="14">
        <f t="shared" si="1188"/>
        <v>366</v>
      </c>
      <c r="C4741" s="9" t="str">
        <f t="shared" ref="C4741:C4804" si="1189">IF(A4741=A4740,C4740,"")</f>
        <v/>
      </c>
      <c r="D4741" s="3" t="str">
        <f t="shared" ref="D4741:D4804" si="1190">IF(A4741=A4740,D4740,"")</f>
        <v/>
      </c>
      <c r="E4741" s="14" t="str">
        <f t="shared" si="1186"/>
        <v>366</v>
      </c>
      <c r="J4741" s="14" t="str">
        <f t="shared" si="1181"/>
        <v xml:space="preserve">0                                                                                                                                                                                                                                                                                                                                                                             </v>
      </c>
      <c r="S4741" s="8"/>
      <c r="W4741" s="76"/>
      <c r="X4741" s="16">
        <f t="shared" si="1187"/>
        <v>0</v>
      </c>
      <c r="AC4741" s="18">
        <f t="shared" si="1179"/>
        <v>0</v>
      </c>
      <c r="AD4741" s="19">
        <f t="shared" si="1182"/>
        <v>0</v>
      </c>
      <c r="AE4741" s="21">
        <f t="shared" si="1178"/>
        <v>0</v>
      </c>
      <c r="AF4741" s="20">
        <f t="shared" si="1183"/>
        <v>0</v>
      </c>
      <c r="AG4741" s="20">
        <f t="shared" si="1184"/>
        <v>0</v>
      </c>
      <c r="AH4741" s="20">
        <f t="shared" si="1185"/>
        <v>0</v>
      </c>
      <c r="AI4741" s="20"/>
      <c r="AJ4741" s="20"/>
      <c r="AK4741" s="20">
        <f t="shared" si="1180"/>
        <v>0</v>
      </c>
      <c r="AL4741" s="171"/>
    </row>
    <row r="4742" spans="2:38" ht="15.75" customHeight="1" x14ac:dyDescent="0.25">
      <c r="B4742" s="14">
        <f t="shared" si="1188"/>
        <v>367</v>
      </c>
      <c r="C4742" s="9" t="str">
        <f t="shared" si="1189"/>
        <v/>
      </c>
      <c r="D4742" s="3" t="str">
        <f t="shared" si="1190"/>
        <v/>
      </c>
      <c r="E4742" s="14" t="str">
        <f t="shared" si="1186"/>
        <v>367</v>
      </c>
      <c r="J4742" s="14" t="str">
        <f t="shared" si="1181"/>
        <v xml:space="preserve">0                                                                                                                                                                                                                                                                                                                                                                              </v>
      </c>
      <c r="S4742" s="8"/>
      <c r="W4742" s="76"/>
      <c r="X4742" s="16">
        <f t="shared" si="1187"/>
        <v>0</v>
      </c>
      <c r="AC4742" s="18">
        <f t="shared" si="1179"/>
        <v>0</v>
      </c>
      <c r="AD4742" s="19">
        <f t="shared" si="1182"/>
        <v>0</v>
      </c>
      <c r="AE4742" s="21">
        <f t="shared" si="1178"/>
        <v>0</v>
      </c>
      <c r="AF4742" s="20">
        <f t="shared" si="1183"/>
        <v>0</v>
      </c>
      <c r="AG4742" s="20">
        <f t="shared" si="1184"/>
        <v>0</v>
      </c>
      <c r="AH4742" s="20">
        <f t="shared" si="1185"/>
        <v>0</v>
      </c>
      <c r="AI4742" s="20"/>
      <c r="AJ4742" s="20"/>
      <c r="AK4742" s="20">
        <f t="shared" si="1180"/>
        <v>0</v>
      </c>
      <c r="AL4742" s="171"/>
    </row>
    <row r="4743" spans="2:38" ht="15.75" customHeight="1" x14ac:dyDescent="0.25">
      <c r="B4743" s="14">
        <f t="shared" si="1188"/>
        <v>368</v>
      </c>
      <c r="C4743" s="9" t="str">
        <f t="shared" si="1189"/>
        <v/>
      </c>
      <c r="D4743" s="3" t="str">
        <f t="shared" si="1190"/>
        <v/>
      </c>
      <c r="E4743" s="14" t="str">
        <f t="shared" si="1186"/>
        <v>368</v>
      </c>
      <c r="J4743" s="14" t="str">
        <f t="shared" si="1181"/>
        <v xml:space="preserve">0                                                                                                                                                                                                                                                                                                                                                                               </v>
      </c>
      <c r="S4743" s="8"/>
      <c r="W4743" s="76"/>
      <c r="X4743" s="16">
        <f t="shared" si="1187"/>
        <v>0</v>
      </c>
      <c r="AC4743" s="18">
        <f t="shared" si="1179"/>
        <v>0</v>
      </c>
      <c r="AD4743" s="19">
        <f t="shared" si="1182"/>
        <v>0</v>
      </c>
      <c r="AE4743" s="21">
        <f t="shared" si="1178"/>
        <v>0</v>
      </c>
      <c r="AF4743" s="20">
        <f t="shared" si="1183"/>
        <v>0</v>
      </c>
      <c r="AG4743" s="20">
        <f t="shared" si="1184"/>
        <v>0</v>
      </c>
      <c r="AH4743" s="20">
        <f t="shared" si="1185"/>
        <v>0</v>
      </c>
      <c r="AI4743" s="20"/>
      <c r="AJ4743" s="20"/>
      <c r="AK4743" s="20">
        <f t="shared" si="1180"/>
        <v>0</v>
      </c>
      <c r="AL4743" s="171"/>
    </row>
    <row r="4744" spans="2:38" ht="15.75" customHeight="1" x14ac:dyDescent="0.25">
      <c r="B4744" s="14">
        <f t="shared" si="1188"/>
        <v>369</v>
      </c>
      <c r="C4744" s="9" t="str">
        <f t="shared" si="1189"/>
        <v/>
      </c>
      <c r="D4744" s="3" t="str">
        <f t="shared" si="1190"/>
        <v/>
      </c>
      <c r="E4744" s="14" t="str">
        <f t="shared" si="1186"/>
        <v>369</v>
      </c>
      <c r="J4744" s="14" t="str">
        <f t="shared" si="1181"/>
        <v xml:space="preserve">0                                                                                                                                                                                                                                                                                                                                                                                </v>
      </c>
      <c r="S4744" s="8"/>
      <c r="W4744" s="76"/>
      <c r="X4744" s="16">
        <f t="shared" si="1187"/>
        <v>0</v>
      </c>
      <c r="AC4744" s="18">
        <f t="shared" si="1179"/>
        <v>0</v>
      </c>
      <c r="AD4744" s="19">
        <f t="shared" si="1182"/>
        <v>0</v>
      </c>
      <c r="AE4744" s="21">
        <f t="shared" si="1178"/>
        <v>0</v>
      </c>
      <c r="AF4744" s="20">
        <f t="shared" si="1183"/>
        <v>0</v>
      </c>
      <c r="AG4744" s="20">
        <f t="shared" si="1184"/>
        <v>0</v>
      </c>
      <c r="AH4744" s="20">
        <f t="shared" si="1185"/>
        <v>0</v>
      </c>
      <c r="AI4744" s="20"/>
      <c r="AJ4744" s="20"/>
      <c r="AK4744" s="20">
        <f t="shared" si="1180"/>
        <v>0</v>
      </c>
      <c r="AL4744" s="171"/>
    </row>
    <row r="4745" spans="2:38" ht="15.75" customHeight="1" x14ac:dyDescent="0.25">
      <c r="B4745" s="14">
        <f t="shared" si="1188"/>
        <v>370</v>
      </c>
      <c r="C4745" s="9" t="str">
        <f t="shared" si="1189"/>
        <v/>
      </c>
      <c r="D4745" s="3" t="str">
        <f t="shared" si="1190"/>
        <v/>
      </c>
      <c r="E4745" s="14" t="str">
        <f t="shared" si="1186"/>
        <v>370</v>
      </c>
      <c r="J4745" s="14" t="str">
        <f t="shared" si="1181"/>
        <v xml:space="preserve">0                                                                                                                                                                                                                                                                                                                                                                                 </v>
      </c>
      <c r="S4745" s="8"/>
      <c r="W4745" s="76"/>
      <c r="X4745" s="16">
        <f t="shared" si="1187"/>
        <v>0</v>
      </c>
      <c r="AC4745" s="18">
        <f t="shared" si="1179"/>
        <v>0</v>
      </c>
      <c r="AD4745" s="19">
        <f t="shared" si="1182"/>
        <v>0</v>
      </c>
      <c r="AE4745" s="21">
        <f t="shared" si="1178"/>
        <v>0</v>
      </c>
      <c r="AF4745" s="20">
        <f t="shared" si="1183"/>
        <v>0</v>
      </c>
      <c r="AG4745" s="20">
        <f t="shared" si="1184"/>
        <v>0</v>
      </c>
      <c r="AH4745" s="20">
        <f t="shared" si="1185"/>
        <v>0</v>
      </c>
      <c r="AI4745" s="20"/>
      <c r="AJ4745" s="20"/>
      <c r="AK4745" s="20">
        <f t="shared" si="1180"/>
        <v>0</v>
      </c>
      <c r="AL4745" s="171"/>
    </row>
    <row r="4746" spans="2:38" ht="15.75" customHeight="1" x14ac:dyDescent="0.25">
      <c r="B4746" s="14">
        <f t="shared" si="1188"/>
        <v>371</v>
      </c>
      <c r="C4746" s="9" t="str">
        <f t="shared" si="1189"/>
        <v/>
      </c>
      <c r="D4746" s="3" t="str">
        <f t="shared" si="1190"/>
        <v/>
      </c>
      <c r="E4746" s="14" t="str">
        <f t="shared" si="1186"/>
        <v>371</v>
      </c>
      <c r="J4746" s="14" t="str">
        <f t="shared" si="1181"/>
        <v xml:space="preserve">0                                                                                                                                                                                                                                                                                                                                                                                  </v>
      </c>
      <c r="S4746" s="8"/>
      <c r="W4746" s="76"/>
      <c r="X4746" s="16">
        <f t="shared" si="1187"/>
        <v>0</v>
      </c>
      <c r="AC4746" s="18">
        <f t="shared" si="1179"/>
        <v>0</v>
      </c>
      <c r="AD4746" s="19">
        <f t="shared" si="1182"/>
        <v>0</v>
      </c>
      <c r="AE4746" s="21">
        <f t="shared" si="1178"/>
        <v>0</v>
      </c>
      <c r="AF4746" s="20">
        <f t="shared" si="1183"/>
        <v>0</v>
      </c>
      <c r="AG4746" s="20">
        <f t="shared" si="1184"/>
        <v>0</v>
      </c>
      <c r="AH4746" s="20">
        <f t="shared" si="1185"/>
        <v>0</v>
      </c>
      <c r="AI4746" s="20"/>
      <c r="AJ4746" s="20"/>
      <c r="AK4746" s="20">
        <f t="shared" si="1180"/>
        <v>0</v>
      </c>
      <c r="AL4746" s="171"/>
    </row>
    <row r="4747" spans="2:38" ht="15.75" customHeight="1" x14ac:dyDescent="0.25">
      <c r="B4747" s="14">
        <f t="shared" si="1188"/>
        <v>372</v>
      </c>
      <c r="C4747" s="9" t="str">
        <f t="shared" si="1189"/>
        <v/>
      </c>
      <c r="D4747" s="3" t="str">
        <f t="shared" si="1190"/>
        <v/>
      </c>
      <c r="E4747" s="14" t="str">
        <f t="shared" si="1186"/>
        <v>372</v>
      </c>
      <c r="J4747" s="14" t="str">
        <f t="shared" si="1181"/>
        <v xml:space="preserve">0                                                                                                                                                                                                                                                                                                                                                                                   </v>
      </c>
      <c r="S4747" s="8"/>
      <c r="W4747" s="76"/>
      <c r="X4747" s="16">
        <f t="shared" si="1187"/>
        <v>0</v>
      </c>
      <c r="AC4747" s="18">
        <f t="shared" si="1179"/>
        <v>0</v>
      </c>
      <c r="AD4747" s="19">
        <f t="shared" si="1182"/>
        <v>0</v>
      </c>
      <c r="AE4747" s="21">
        <f t="shared" si="1178"/>
        <v>0</v>
      </c>
      <c r="AF4747" s="20">
        <f t="shared" si="1183"/>
        <v>0</v>
      </c>
      <c r="AG4747" s="20">
        <f t="shared" si="1184"/>
        <v>0</v>
      </c>
      <c r="AH4747" s="20">
        <f t="shared" si="1185"/>
        <v>0</v>
      </c>
      <c r="AI4747" s="20"/>
      <c r="AJ4747" s="20"/>
      <c r="AK4747" s="20">
        <f t="shared" si="1180"/>
        <v>0</v>
      </c>
      <c r="AL4747" s="171"/>
    </row>
    <row r="4748" spans="2:38" ht="15.75" customHeight="1" x14ac:dyDescent="0.25">
      <c r="B4748" s="14">
        <f t="shared" si="1188"/>
        <v>373</v>
      </c>
      <c r="C4748" s="9" t="str">
        <f t="shared" si="1189"/>
        <v/>
      </c>
      <c r="D4748" s="3" t="str">
        <f t="shared" si="1190"/>
        <v/>
      </c>
      <c r="E4748" s="14" t="str">
        <f t="shared" si="1186"/>
        <v>373</v>
      </c>
      <c r="J4748" s="14" t="str">
        <f t="shared" si="1181"/>
        <v xml:space="preserve">0                                                                                                                                                                                                                                                                                                                                                                                    </v>
      </c>
      <c r="S4748" s="8"/>
      <c r="W4748" s="76"/>
      <c r="X4748" s="16">
        <f t="shared" si="1187"/>
        <v>0</v>
      </c>
      <c r="AC4748" s="18">
        <f t="shared" si="1179"/>
        <v>0</v>
      </c>
      <c r="AD4748" s="19">
        <f t="shared" si="1182"/>
        <v>0</v>
      </c>
      <c r="AE4748" s="21">
        <f t="shared" si="1178"/>
        <v>0</v>
      </c>
      <c r="AF4748" s="20">
        <f t="shared" si="1183"/>
        <v>0</v>
      </c>
      <c r="AG4748" s="20">
        <f t="shared" si="1184"/>
        <v>0</v>
      </c>
      <c r="AH4748" s="20">
        <f t="shared" si="1185"/>
        <v>0</v>
      </c>
      <c r="AI4748" s="20"/>
      <c r="AJ4748" s="20"/>
      <c r="AK4748" s="20">
        <f t="shared" si="1180"/>
        <v>0</v>
      </c>
      <c r="AL4748" s="171"/>
    </row>
    <row r="4749" spans="2:38" ht="15.75" customHeight="1" x14ac:dyDescent="0.25">
      <c r="B4749" s="14">
        <f t="shared" si="1188"/>
        <v>374</v>
      </c>
      <c r="C4749" s="9" t="str">
        <f t="shared" si="1189"/>
        <v/>
      </c>
      <c r="D4749" s="3" t="str">
        <f t="shared" si="1190"/>
        <v/>
      </c>
      <c r="E4749" s="14" t="str">
        <f t="shared" si="1186"/>
        <v>374</v>
      </c>
      <c r="J4749" s="14" t="str">
        <f t="shared" si="1181"/>
        <v xml:space="preserve">0                                                                                                                                                                                                                                                                                                                                                                                     </v>
      </c>
      <c r="S4749" s="8"/>
      <c r="W4749" s="76"/>
      <c r="X4749" s="16">
        <f t="shared" si="1187"/>
        <v>0</v>
      </c>
      <c r="AC4749" s="18">
        <f t="shared" si="1179"/>
        <v>0</v>
      </c>
      <c r="AD4749" s="19">
        <f t="shared" si="1182"/>
        <v>0</v>
      </c>
      <c r="AE4749" s="21">
        <f t="shared" si="1178"/>
        <v>0</v>
      </c>
      <c r="AF4749" s="20">
        <f t="shared" si="1183"/>
        <v>0</v>
      </c>
      <c r="AG4749" s="20">
        <f t="shared" si="1184"/>
        <v>0</v>
      </c>
      <c r="AH4749" s="20">
        <f t="shared" si="1185"/>
        <v>0</v>
      </c>
      <c r="AI4749" s="20"/>
      <c r="AJ4749" s="20"/>
      <c r="AK4749" s="20">
        <f t="shared" si="1180"/>
        <v>0</v>
      </c>
      <c r="AL4749" s="171"/>
    </row>
    <row r="4750" spans="2:38" ht="15.75" customHeight="1" x14ac:dyDescent="0.25">
      <c r="B4750" s="14">
        <f t="shared" si="1188"/>
        <v>375</v>
      </c>
      <c r="C4750" s="9" t="str">
        <f t="shared" si="1189"/>
        <v/>
      </c>
      <c r="D4750" s="3" t="str">
        <f t="shared" si="1190"/>
        <v/>
      </c>
      <c r="E4750" s="14" t="str">
        <f t="shared" si="1186"/>
        <v>375</v>
      </c>
      <c r="J4750" s="14" t="str">
        <f t="shared" si="1181"/>
        <v xml:space="preserve">0                                                                                                                                                                                                                                                                                                                                                                                      </v>
      </c>
      <c r="S4750" s="8"/>
      <c r="W4750" s="76"/>
      <c r="X4750" s="16">
        <f t="shared" si="1187"/>
        <v>0</v>
      </c>
      <c r="AC4750" s="18">
        <f t="shared" si="1179"/>
        <v>0</v>
      </c>
      <c r="AD4750" s="19">
        <f t="shared" si="1182"/>
        <v>0</v>
      </c>
      <c r="AE4750" s="21">
        <f t="shared" si="1178"/>
        <v>0</v>
      </c>
      <c r="AF4750" s="20">
        <f t="shared" si="1183"/>
        <v>0</v>
      </c>
      <c r="AG4750" s="20">
        <f t="shared" si="1184"/>
        <v>0</v>
      </c>
      <c r="AH4750" s="20">
        <f t="shared" si="1185"/>
        <v>0</v>
      </c>
      <c r="AI4750" s="20"/>
      <c r="AJ4750" s="20"/>
      <c r="AK4750" s="20">
        <f t="shared" si="1180"/>
        <v>0</v>
      </c>
      <c r="AL4750" s="171"/>
    </row>
    <row r="4751" spans="2:38" ht="15.75" customHeight="1" x14ac:dyDescent="0.25">
      <c r="B4751" s="14">
        <f t="shared" si="1188"/>
        <v>376</v>
      </c>
      <c r="C4751" s="9" t="str">
        <f t="shared" si="1189"/>
        <v/>
      </c>
      <c r="D4751" s="3" t="str">
        <f t="shared" si="1190"/>
        <v/>
      </c>
      <c r="E4751" s="14" t="str">
        <f t="shared" si="1186"/>
        <v>376</v>
      </c>
      <c r="J4751" s="14" t="str">
        <f t="shared" si="1181"/>
        <v xml:space="preserve">0                                                                                                                                                                                                                                                                                                                                                                                       </v>
      </c>
      <c r="S4751" s="8"/>
      <c r="W4751" s="76"/>
      <c r="X4751" s="16">
        <f t="shared" si="1187"/>
        <v>0</v>
      </c>
      <c r="AC4751" s="18">
        <f t="shared" si="1179"/>
        <v>0</v>
      </c>
      <c r="AD4751" s="19">
        <f t="shared" si="1182"/>
        <v>0</v>
      </c>
      <c r="AE4751" s="21">
        <f t="shared" si="1178"/>
        <v>0</v>
      </c>
      <c r="AF4751" s="20">
        <f t="shared" si="1183"/>
        <v>0</v>
      </c>
      <c r="AG4751" s="20">
        <f t="shared" si="1184"/>
        <v>0</v>
      </c>
      <c r="AH4751" s="20">
        <f t="shared" si="1185"/>
        <v>0</v>
      </c>
      <c r="AI4751" s="20"/>
      <c r="AJ4751" s="20"/>
      <c r="AK4751" s="20">
        <f t="shared" si="1180"/>
        <v>0</v>
      </c>
      <c r="AL4751" s="171"/>
    </row>
    <row r="4752" spans="2:38" ht="15.75" customHeight="1" x14ac:dyDescent="0.25">
      <c r="B4752" s="14">
        <f t="shared" si="1188"/>
        <v>377</v>
      </c>
      <c r="C4752" s="9" t="str">
        <f t="shared" si="1189"/>
        <v/>
      </c>
      <c r="D4752" s="3" t="str">
        <f t="shared" si="1190"/>
        <v/>
      </c>
      <c r="E4752" s="14" t="str">
        <f t="shared" si="1186"/>
        <v>377</v>
      </c>
      <c r="J4752" s="14" t="str">
        <f t="shared" si="1181"/>
        <v xml:space="preserve">0                                                                                                                                                                                                                                                                                                                                                                                        </v>
      </c>
      <c r="S4752" s="8"/>
      <c r="W4752" s="76"/>
      <c r="X4752" s="16">
        <f t="shared" si="1187"/>
        <v>0</v>
      </c>
      <c r="AC4752" s="18">
        <f t="shared" si="1179"/>
        <v>0</v>
      </c>
      <c r="AD4752" s="19">
        <f t="shared" si="1182"/>
        <v>0</v>
      </c>
      <c r="AE4752" s="21">
        <f t="shared" si="1178"/>
        <v>0</v>
      </c>
      <c r="AF4752" s="20">
        <f t="shared" si="1183"/>
        <v>0</v>
      </c>
      <c r="AG4752" s="20">
        <f t="shared" si="1184"/>
        <v>0</v>
      </c>
      <c r="AH4752" s="20">
        <f t="shared" si="1185"/>
        <v>0</v>
      </c>
      <c r="AI4752" s="20"/>
      <c r="AJ4752" s="20"/>
      <c r="AK4752" s="20">
        <f t="shared" si="1180"/>
        <v>0</v>
      </c>
      <c r="AL4752" s="171"/>
    </row>
    <row r="4753" spans="2:38" ht="15.75" customHeight="1" x14ac:dyDescent="0.25">
      <c r="B4753" s="14">
        <f t="shared" si="1188"/>
        <v>378</v>
      </c>
      <c r="C4753" s="9" t="str">
        <f t="shared" si="1189"/>
        <v/>
      </c>
      <c r="D4753" s="3" t="str">
        <f t="shared" si="1190"/>
        <v/>
      </c>
      <c r="E4753" s="14" t="str">
        <f t="shared" si="1186"/>
        <v>378</v>
      </c>
      <c r="J4753" s="14" t="str">
        <f t="shared" si="1181"/>
        <v xml:space="preserve">0                                                                                                                                                                                                                                                                                                                                                                                         </v>
      </c>
      <c r="S4753" s="8"/>
      <c r="W4753" s="76"/>
      <c r="X4753" s="16">
        <f t="shared" si="1187"/>
        <v>0</v>
      </c>
      <c r="AC4753" s="18">
        <f t="shared" si="1179"/>
        <v>0</v>
      </c>
      <c r="AD4753" s="19">
        <f t="shared" si="1182"/>
        <v>0</v>
      </c>
      <c r="AE4753" s="21">
        <f t="shared" si="1178"/>
        <v>0</v>
      </c>
      <c r="AF4753" s="20">
        <f t="shared" si="1183"/>
        <v>0</v>
      </c>
      <c r="AG4753" s="20">
        <f t="shared" si="1184"/>
        <v>0</v>
      </c>
      <c r="AH4753" s="20">
        <f t="shared" si="1185"/>
        <v>0</v>
      </c>
      <c r="AI4753" s="20"/>
      <c r="AJ4753" s="20"/>
      <c r="AK4753" s="20">
        <f t="shared" si="1180"/>
        <v>0</v>
      </c>
      <c r="AL4753" s="171"/>
    </row>
    <row r="4754" spans="2:38" ht="15.75" customHeight="1" x14ac:dyDescent="0.25">
      <c r="B4754" s="14">
        <f t="shared" si="1188"/>
        <v>379</v>
      </c>
      <c r="C4754" s="9" t="str">
        <f t="shared" si="1189"/>
        <v/>
      </c>
      <c r="D4754" s="3" t="str">
        <f t="shared" si="1190"/>
        <v/>
      </c>
      <c r="E4754" s="14" t="str">
        <f t="shared" si="1186"/>
        <v>379</v>
      </c>
      <c r="J4754" s="14" t="str">
        <f t="shared" si="1181"/>
        <v xml:space="preserve">0                                                                                                                                                                                                                                                                                                                                                                                          </v>
      </c>
      <c r="S4754" s="8"/>
      <c r="W4754" s="76"/>
      <c r="X4754" s="16">
        <f t="shared" si="1187"/>
        <v>0</v>
      </c>
      <c r="AC4754" s="18">
        <f t="shared" si="1179"/>
        <v>0</v>
      </c>
      <c r="AD4754" s="19">
        <f t="shared" si="1182"/>
        <v>0</v>
      </c>
      <c r="AE4754" s="21">
        <f t="shared" si="1178"/>
        <v>0</v>
      </c>
      <c r="AF4754" s="20">
        <f t="shared" si="1183"/>
        <v>0</v>
      </c>
      <c r="AG4754" s="20">
        <f t="shared" si="1184"/>
        <v>0</v>
      </c>
      <c r="AH4754" s="20">
        <f t="shared" si="1185"/>
        <v>0</v>
      </c>
      <c r="AI4754" s="20"/>
      <c r="AJ4754" s="20"/>
      <c r="AK4754" s="20">
        <f t="shared" si="1180"/>
        <v>0</v>
      </c>
      <c r="AL4754" s="171"/>
    </row>
    <row r="4755" spans="2:38" ht="15.75" customHeight="1" x14ac:dyDescent="0.25">
      <c r="B4755" s="14">
        <f t="shared" si="1188"/>
        <v>380</v>
      </c>
      <c r="C4755" s="9" t="str">
        <f t="shared" si="1189"/>
        <v/>
      </c>
      <c r="D4755" s="3" t="str">
        <f t="shared" si="1190"/>
        <v/>
      </c>
      <c r="E4755" s="14" t="str">
        <f t="shared" si="1186"/>
        <v>380</v>
      </c>
      <c r="J4755" s="14" t="str">
        <f t="shared" si="1181"/>
        <v xml:space="preserve">0                                                                                                                                                                                                                                                                                                                                                                                           </v>
      </c>
      <c r="S4755" s="8"/>
      <c r="W4755" s="76"/>
      <c r="X4755" s="16">
        <f t="shared" si="1187"/>
        <v>0</v>
      </c>
      <c r="AC4755" s="18">
        <f t="shared" si="1179"/>
        <v>0</v>
      </c>
      <c r="AD4755" s="19">
        <f t="shared" si="1182"/>
        <v>0</v>
      </c>
      <c r="AE4755" s="21">
        <f t="shared" si="1178"/>
        <v>0</v>
      </c>
      <c r="AF4755" s="20">
        <f t="shared" si="1183"/>
        <v>0</v>
      </c>
      <c r="AG4755" s="20">
        <f t="shared" si="1184"/>
        <v>0</v>
      </c>
      <c r="AH4755" s="20">
        <f t="shared" si="1185"/>
        <v>0</v>
      </c>
      <c r="AI4755" s="20"/>
      <c r="AJ4755" s="20"/>
      <c r="AK4755" s="20">
        <f t="shared" si="1180"/>
        <v>0</v>
      </c>
      <c r="AL4755" s="171"/>
    </row>
    <row r="4756" spans="2:38" ht="15.75" customHeight="1" x14ac:dyDescent="0.25">
      <c r="B4756" s="14">
        <f t="shared" si="1188"/>
        <v>381</v>
      </c>
      <c r="C4756" s="9" t="str">
        <f t="shared" si="1189"/>
        <v/>
      </c>
      <c r="D4756" s="3" t="str">
        <f t="shared" si="1190"/>
        <v/>
      </c>
      <c r="E4756" s="14" t="str">
        <f t="shared" si="1186"/>
        <v>381</v>
      </c>
      <c r="J4756" s="14" t="str">
        <f t="shared" si="1181"/>
        <v xml:space="preserve">0                                                                                                                                                                                                                                                                                                                                                                                            </v>
      </c>
      <c r="S4756" s="8"/>
      <c r="W4756" s="76"/>
      <c r="X4756" s="16">
        <f t="shared" si="1187"/>
        <v>0</v>
      </c>
      <c r="AC4756" s="18">
        <f t="shared" si="1179"/>
        <v>0</v>
      </c>
      <c r="AD4756" s="19">
        <f t="shared" si="1182"/>
        <v>0</v>
      </c>
      <c r="AE4756" s="21">
        <f t="shared" si="1178"/>
        <v>0</v>
      </c>
      <c r="AF4756" s="20">
        <f t="shared" si="1183"/>
        <v>0</v>
      </c>
      <c r="AG4756" s="20">
        <f t="shared" si="1184"/>
        <v>0</v>
      </c>
      <c r="AH4756" s="20">
        <f t="shared" si="1185"/>
        <v>0</v>
      </c>
      <c r="AI4756" s="20"/>
      <c r="AJ4756" s="20"/>
      <c r="AK4756" s="20">
        <f t="shared" si="1180"/>
        <v>0</v>
      </c>
      <c r="AL4756" s="171"/>
    </row>
    <row r="4757" spans="2:38" ht="15.75" customHeight="1" x14ac:dyDescent="0.25">
      <c r="B4757" s="14">
        <f t="shared" si="1188"/>
        <v>382</v>
      </c>
      <c r="C4757" s="9" t="str">
        <f t="shared" si="1189"/>
        <v/>
      </c>
      <c r="D4757" s="3" t="str">
        <f t="shared" si="1190"/>
        <v/>
      </c>
      <c r="E4757" s="14" t="str">
        <f t="shared" si="1186"/>
        <v>382</v>
      </c>
      <c r="J4757" s="14" t="str">
        <f t="shared" si="1181"/>
        <v xml:space="preserve">0                                                                                                                                                                                                                                                                                                                                                                                             </v>
      </c>
      <c r="S4757" s="8"/>
      <c r="W4757" s="76"/>
      <c r="X4757" s="16">
        <f t="shared" si="1187"/>
        <v>0</v>
      </c>
      <c r="AC4757" s="18">
        <f t="shared" si="1179"/>
        <v>0</v>
      </c>
      <c r="AD4757" s="19">
        <f t="shared" si="1182"/>
        <v>0</v>
      </c>
      <c r="AE4757" s="21">
        <f t="shared" si="1178"/>
        <v>0</v>
      </c>
      <c r="AF4757" s="20">
        <f t="shared" si="1183"/>
        <v>0</v>
      </c>
      <c r="AG4757" s="20">
        <f t="shared" si="1184"/>
        <v>0</v>
      </c>
      <c r="AH4757" s="20">
        <f t="shared" si="1185"/>
        <v>0</v>
      </c>
      <c r="AI4757" s="20"/>
      <c r="AJ4757" s="20"/>
      <c r="AK4757" s="20">
        <f t="shared" si="1180"/>
        <v>0</v>
      </c>
      <c r="AL4757" s="171"/>
    </row>
    <row r="4758" spans="2:38" ht="15.75" customHeight="1" x14ac:dyDescent="0.25">
      <c r="B4758" s="14">
        <f t="shared" si="1188"/>
        <v>383</v>
      </c>
      <c r="C4758" s="9" t="str">
        <f t="shared" si="1189"/>
        <v/>
      </c>
      <c r="D4758" s="3" t="str">
        <f t="shared" si="1190"/>
        <v/>
      </c>
      <c r="E4758" s="14" t="str">
        <f t="shared" si="1186"/>
        <v>383</v>
      </c>
      <c r="J4758" s="14" t="str">
        <f t="shared" si="1181"/>
        <v xml:space="preserve">0                                                                                                                                                                                                                                                                                                                                                                                              </v>
      </c>
      <c r="S4758" s="8"/>
      <c r="W4758" s="76"/>
      <c r="X4758" s="16">
        <f t="shared" si="1187"/>
        <v>0</v>
      </c>
      <c r="AC4758" s="18">
        <f t="shared" si="1179"/>
        <v>0</v>
      </c>
      <c r="AD4758" s="19">
        <f t="shared" si="1182"/>
        <v>0</v>
      </c>
      <c r="AE4758" s="21">
        <f t="shared" si="1178"/>
        <v>0</v>
      </c>
      <c r="AF4758" s="20">
        <f t="shared" si="1183"/>
        <v>0</v>
      </c>
      <c r="AG4758" s="20">
        <f t="shared" si="1184"/>
        <v>0</v>
      </c>
      <c r="AH4758" s="20">
        <f t="shared" si="1185"/>
        <v>0</v>
      </c>
      <c r="AI4758" s="20"/>
      <c r="AJ4758" s="20"/>
      <c r="AK4758" s="20">
        <f t="shared" si="1180"/>
        <v>0</v>
      </c>
      <c r="AL4758" s="171"/>
    </row>
    <row r="4759" spans="2:38" ht="15.75" customHeight="1" x14ac:dyDescent="0.25">
      <c r="B4759" s="14">
        <f t="shared" si="1188"/>
        <v>384</v>
      </c>
      <c r="C4759" s="9" t="str">
        <f t="shared" si="1189"/>
        <v/>
      </c>
      <c r="D4759" s="3" t="str">
        <f t="shared" si="1190"/>
        <v/>
      </c>
      <c r="E4759" s="14" t="str">
        <f t="shared" si="1186"/>
        <v>384</v>
      </c>
      <c r="J4759" s="14" t="str">
        <f t="shared" si="1181"/>
        <v xml:space="preserve">0                                                                                                                                                                                                                                                                                                                                                                                               </v>
      </c>
      <c r="S4759" s="8"/>
      <c r="W4759" s="76"/>
      <c r="X4759" s="16">
        <f t="shared" si="1187"/>
        <v>0</v>
      </c>
      <c r="AC4759" s="18">
        <f t="shared" si="1179"/>
        <v>0</v>
      </c>
      <c r="AD4759" s="19">
        <f t="shared" si="1182"/>
        <v>0</v>
      </c>
      <c r="AE4759" s="21">
        <f t="shared" si="1178"/>
        <v>0</v>
      </c>
      <c r="AF4759" s="20">
        <f t="shared" si="1183"/>
        <v>0</v>
      </c>
      <c r="AG4759" s="20">
        <f t="shared" si="1184"/>
        <v>0</v>
      </c>
      <c r="AH4759" s="20">
        <f t="shared" si="1185"/>
        <v>0</v>
      </c>
      <c r="AI4759" s="20"/>
      <c r="AJ4759" s="20"/>
      <c r="AK4759" s="20">
        <f t="shared" si="1180"/>
        <v>0</v>
      </c>
      <c r="AL4759" s="171"/>
    </row>
    <row r="4760" spans="2:38" ht="15.75" customHeight="1" x14ac:dyDescent="0.25">
      <c r="B4760" s="14">
        <f t="shared" si="1188"/>
        <v>385</v>
      </c>
      <c r="C4760" s="9" t="str">
        <f t="shared" si="1189"/>
        <v/>
      </c>
      <c r="D4760" s="3" t="str">
        <f t="shared" si="1190"/>
        <v/>
      </c>
      <c r="E4760" s="14" t="str">
        <f t="shared" si="1186"/>
        <v>385</v>
      </c>
      <c r="J4760" s="14" t="str">
        <f t="shared" si="1181"/>
        <v xml:space="preserve">0                                                                                                                                                                                                                                                                                                                                                                                                </v>
      </c>
      <c r="S4760" s="8"/>
      <c r="W4760" s="76"/>
      <c r="X4760" s="16">
        <f t="shared" si="1187"/>
        <v>0</v>
      </c>
      <c r="AC4760" s="18">
        <f t="shared" si="1179"/>
        <v>0</v>
      </c>
      <c r="AD4760" s="19">
        <f t="shared" si="1182"/>
        <v>0</v>
      </c>
      <c r="AE4760" s="21">
        <f t="shared" si="1178"/>
        <v>0</v>
      </c>
      <c r="AF4760" s="20">
        <f t="shared" si="1183"/>
        <v>0</v>
      </c>
      <c r="AG4760" s="20">
        <f t="shared" si="1184"/>
        <v>0</v>
      </c>
      <c r="AH4760" s="20">
        <f t="shared" si="1185"/>
        <v>0</v>
      </c>
      <c r="AI4760" s="20"/>
      <c r="AJ4760" s="20"/>
      <c r="AK4760" s="20">
        <f t="shared" si="1180"/>
        <v>0</v>
      </c>
      <c r="AL4760" s="171"/>
    </row>
    <row r="4761" spans="2:38" ht="15.75" customHeight="1" x14ac:dyDescent="0.25">
      <c r="B4761" s="14">
        <f t="shared" si="1188"/>
        <v>386</v>
      </c>
      <c r="C4761" s="9" t="str">
        <f t="shared" si="1189"/>
        <v/>
      </c>
      <c r="D4761" s="3" t="str">
        <f t="shared" si="1190"/>
        <v/>
      </c>
      <c r="E4761" s="14" t="str">
        <f t="shared" si="1186"/>
        <v>386</v>
      </c>
      <c r="J4761" s="14" t="str">
        <f t="shared" si="1181"/>
        <v xml:space="preserve">0                                                                                                                                                                                                                                                                                                                                                                                                 </v>
      </c>
      <c r="S4761" s="8"/>
      <c r="W4761" s="76"/>
      <c r="X4761" s="16">
        <f t="shared" si="1187"/>
        <v>0</v>
      </c>
      <c r="AC4761" s="18">
        <f t="shared" si="1179"/>
        <v>0</v>
      </c>
      <c r="AD4761" s="19">
        <f t="shared" si="1182"/>
        <v>0</v>
      </c>
      <c r="AE4761" s="21">
        <f t="shared" ref="AE4761:AE4824" si="1191">+(Q4761)*T4761</f>
        <v>0</v>
      </c>
      <c r="AF4761" s="20">
        <f t="shared" si="1183"/>
        <v>0</v>
      </c>
      <c r="AG4761" s="20">
        <f t="shared" si="1184"/>
        <v>0</v>
      </c>
      <c r="AH4761" s="20">
        <f t="shared" si="1185"/>
        <v>0</v>
      </c>
      <c r="AI4761" s="20"/>
      <c r="AJ4761" s="20"/>
      <c r="AK4761" s="20">
        <f t="shared" si="1180"/>
        <v>0</v>
      </c>
      <c r="AL4761" s="171"/>
    </row>
    <row r="4762" spans="2:38" ht="15.75" customHeight="1" x14ac:dyDescent="0.25">
      <c r="B4762" s="14">
        <f t="shared" si="1188"/>
        <v>387</v>
      </c>
      <c r="C4762" s="9" t="str">
        <f t="shared" si="1189"/>
        <v/>
      </c>
      <c r="D4762" s="3" t="str">
        <f t="shared" si="1190"/>
        <v/>
      </c>
      <c r="E4762" s="14" t="str">
        <f t="shared" si="1186"/>
        <v>387</v>
      </c>
      <c r="J4762" s="14" t="str">
        <f t="shared" si="1181"/>
        <v xml:space="preserve">0                                                                                                                                                                                                                                                                                                                                                                                                  </v>
      </c>
      <c r="S4762" s="8"/>
      <c r="W4762" s="76"/>
      <c r="X4762" s="16">
        <f t="shared" si="1187"/>
        <v>0</v>
      </c>
      <c r="AC4762" s="18">
        <f t="shared" si="1179"/>
        <v>0</v>
      </c>
      <c r="AD4762" s="19">
        <f t="shared" si="1182"/>
        <v>0</v>
      </c>
      <c r="AE4762" s="21">
        <f t="shared" si="1191"/>
        <v>0</v>
      </c>
      <c r="AF4762" s="20">
        <f t="shared" si="1183"/>
        <v>0</v>
      </c>
      <c r="AG4762" s="20">
        <f t="shared" si="1184"/>
        <v>0</v>
      </c>
      <c r="AH4762" s="20">
        <f t="shared" si="1185"/>
        <v>0</v>
      </c>
      <c r="AI4762" s="20"/>
      <c r="AJ4762" s="20"/>
      <c r="AK4762" s="20">
        <f t="shared" si="1180"/>
        <v>0</v>
      </c>
      <c r="AL4762" s="171"/>
    </row>
    <row r="4763" spans="2:38" ht="15.75" customHeight="1" x14ac:dyDescent="0.25">
      <c r="B4763" s="14">
        <f t="shared" si="1188"/>
        <v>388</v>
      </c>
      <c r="C4763" s="9" t="str">
        <f t="shared" si="1189"/>
        <v/>
      </c>
      <c r="D4763" s="3" t="str">
        <f t="shared" si="1190"/>
        <v/>
      </c>
      <c r="E4763" s="14" t="str">
        <f t="shared" si="1186"/>
        <v>388</v>
      </c>
      <c r="J4763" s="14" t="str">
        <f t="shared" si="1181"/>
        <v xml:space="preserve">0                                                                                                                                                                                                                                                                                                                                                                                                   </v>
      </c>
      <c r="S4763" s="8"/>
      <c r="W4763" s="76"/>
      <c r="X4763" s="16">
        <f t="shared" si="1187"/>
        <v>0</v>
      </c>
      <c r="AC4763" s="18">
        <f t="shared" si="1179"/>
        <v>0</v>
      </c>
      <c r="AD4763" s="19">
        <f t="shared" si="1182"/>
        <v>0</v>
      </c>
      <c r="AE4763" s="21">
        <f t="shared" si="1191"/>
        <v>0</v>
      </c>
      <c r="AF4763" s="20">
        <f t="shared" si="1183"/>
        <v>0</v>
      </c>
      <c r="AG4763" s="20">
        <f t="shared" si="1184"/>
        <v>0</v>
      </c>
      <c r="AH4763" s="20">
        <f t="shared" si="1185"/>
        <v>0</v>
      </c>
      <c r="AI4763" s="20"/>
      <c r="AJ4763" s="20"/>
      <c r="AK4763" s="20">
        <f t="shared" si="1180"/>
        <v>0</v>
      </c>
      <c r="AL4763" s="171"/>
    </row>
    <row r="4764" spans="2:38" ht="15.75" customHeight="1" x14ac:dyDescent="0.25">
      <c r="B4764" s="14">
        <f t="shared" si="1188"/>
        <v>389</v>
      </c>
      <c r="C4764" s="9" t="str">
        <f t="shared" si="1189"/>
        <v/>
      </c>
      <c r="D4764" s="3" t="str">
        <f t="shared" si="1190"/>
        <v/>
      </c>
      <c r="E4764" s="14" t="str">
        <f t="shared" si="1186"/>
        <v>389</v>
      </c>
      <c r="J4764" s="14" t="str">
        <f t="shared" si="1181"/>
        <v xml:space="preserve">0                                                                                                                                                                                                                                                                                                                                                                                                    </v>
      </c>
      <c r="S4764" s="8"/>
      <c r="W4764" s="76"/>
      <c r="X4764" s="16">
        <f t="shared" si="1187"/>
        <v>0</v>
      </c>
      <c r="AC4764" s="18">
        <f t="shared" si="1179"/>
        <v>0</v>
      </c>
      <c r="AD4764" s="19">
        <f t="shared" si="1182"/>
        <v>0</v>
      </c>
      <c r="AE4764" s="21">
        <f t="shared" si="1191"/>
        <v>0</v>
      </c>
      <c r="AF4764" s="20">
        <f t="shared" si="1183"/>
        <v>0</v>
      </c>
      <c r="AG4764" s="20">
        <f t="shared" si="1184"/>
        <v>0</v>
      </c>
      <c r="AH4764" s="20">
        <f t="shared" si="1185"/>
        <v>0</v>
      </c>
      <c r="AI4764" s="20"/>
      <c r="AJ4764" s="20"/>
      <c r="AK4764" s="20">
        <f t="shared" si="1180"/>
        <v>0</v>
      </c>
      <c r="AL4764" s="171"/>
    </row>
    <row r="4765" spans="2:38" ht="15.75" customHeight="1" x14ac:dyDescent="0.25">
      <c r="B4765" s="14">
        <f t="shared" si="1188"/>
        <v>390</v>
      </c>
      <c r="C4765" s="9" t="str">
        <f t="shared" si="1189"/>
        <v/>
      </c>
      <c r="D4765" s="3" t="str">
        <f t="shared" si="1190"/>
        <v/>
      </c>
      <c r="E4765" s="14" t="str">
        <f t="shared" si="1186"/>
        <v>390</v>
      </c>
      <c r="J4765" s="14" t="str">
        <f t="shared" si="1181"/>
        <v xml:space="preserve">0                                                                                                                                                                                                                                                                                                                                                                                                     </v>
      </c>
      <c r="S4765" s="8"/>
      <c r="W4765" s="76"/>
      <c r="X4765" s="16">
        <f t="shared" si="1187"/>
        <v>0</v>
      </c>
      <c r="AC4765" s="18">
        <f t="shared" si="1179"/>
        <v>0</v>
      </c>
      <c r="AD4765" s="19">
        <f t="shared" si="1182"/>
        <v>0</v>
      </c>
      <c r="AE4765" s="21">
        <f t="shared" si="1191"/>
        <v>0</v>
      </c>
      <c r="AF4765" s="20">
        <f t="shared" si="1183"/>
        <v>0</v>
      </c>
      <c r="AG4765" s="20">
        <f t="shared" si="1184"/>
        <v>0</v>
      </c>
      <c r="AH4765" s="20">
        <f t="shared" si="1185"/>
        <v>0</v>
      </c>
      <c r="AI4765" s="20"/>
      <c r="AJ4765" s="20"/>
      <c r="AK4765" s="20">
        <f t="shared" si="1180"/>
        <v>0</v>
      </c>
      <c r="AL4765" s="171"/>
    </row>
    <row r="4766" spans="2:38" ht="15.75" customHeight="1" x14ac:dyDescent="0.25">
      <c r="B4766" s="14">
        <f t="shared" si="1188"/>
        <v>391</v>
      </c>
      <c r="C4766" s="9" t="str">
        <f t="shared" si="1189"/>
        <v/>
      </c>
      <c r="D4766" s="3" t="str">
        <f t="shared" si="1190"/>
        <v/>
      </c>
      <c r="E4766" s="14" t="str">
        <f t="shared" si="1186"/>
        <v>391</v>
      </c>
      <c r="J4766" s="14" t="str">
        <f t="shared" si="1181"/>
        <v xml:space="preserve">0                                                                                                                                                                                                                                                                                                                                                                                                      </v>
      </c>
      <c r="S4766" s="8"/>
      <c r="W4766" s="76"/>
      <c r="X4766" s="16">
        <f t="shared" si="1187"/>
        <v>0</v>
      </c>
      <c r="AC4766" s="18">
        <f t="shared" si="1179"/>
        <v>0</v>
      </c>
      <c r="AD4766" s="19">
        <f t="shared" si="1182"/>
        <v>0</v>
      </c>
      <c r="AE4766" s="21">
        <f t="shared" si="1191"/>
        <v>0</v>
      </c>
      <c r="AF4766" s="20">
        <f t="shared" si="1183"/>
        <v>0</v>
      </c>
      <c r="AG4766" s="20">
        <f t="shared" si="1184"/>
        <v>0</v>
      </c>
      <c r="AH4766" s="20">
        <f t="shared" si="1185"/>
        <v>0</v>
      </c>
      <c r="AI4766" s="20"/>
      <c r="AJ4766" s="20"/>
      <c r="AK4766" s="20">
        <f t="shared" si="1180"/>
        <v>0</v>
      </c>
      <c r="AL4766" s="171"/>
    </row>
    <row r="4767" spans="2:38" ht="15.75" customHeight="1" x14ac:dyDescent="0.25">
      <c r="B4767" s="14">
        <f t="shared" si="1188"/>
        <v>392</v>
      </c>
      <c r="C4767" s="9" t="str">
        <f t="shared" si="1189"/>
        <v/>
      </c>
      <c r="D4767" s="3" t="str">
        <f t="shared" si="1190"/>
        <v/>
      </c>
      <c r="E4767" s="14" t="str">
        <f t="shared" si="1186"/>
        <v>392</v>
      </c>
      <c r="J4767" s="14" t="str">
        <f t="shared" si="1181"/>
        <v xml:space="preserve">0                                                                                                                                                                                                                                                                                                                                                                                                       </v>
      </c>
      <c r="S4767" s="8"/>
      <c r="W4767" s="76"/>
      <c r="X4767" s="16">
        <f t="shared" si="1187"/>
        <v>0</v>
      </c>
      <c r="AC4767" s="18">
        <f t="shared" si="1179"/>
        <v>0</v>
      </c>
      <c r="AD4767" s="19">
        <f t="shared" si="1182"/>
        <v>0</v>
      </c>
      <c r="AE4767" s="21">
        <f t="shared" si="1191"/>
        <v>0</v>
      </c>
      <c r="AF4767" s="20">
        <f t="shared" si="1183"/>
        <v>0</v>
      </c>
      <c r="AG4767" s="20">
        <f t="shared" si="1184"/>
        <v>0</v>
      </c>
      <c r="AH4767" s="20">
        <f t="shared" si="1185"/>
        <v>0</v>
      </c>
      <c r="AI4767" s="20"/>
      <c r="AJ4767" s="20"/>
      <c r="AK4767" s="20">
        <f t="shared" si="1180"/>
        <v>0</v>
      </c>
      <c r="AL4767" s="171"/>
    </row>
    <row r="4768" spans="2:38" ht="15.75" customHeight="1" x14ac:dyDescent="0.25">
      <c r="B4768" s="14">
        <f t="shared" si="1188"/>
        <v>393</v>
      </c>
      <c r="C4768" s="9" t="str">
        <f t="shared" si="1189"/>
        <v/>
      </c>
      <c r="D4768" s="3" t="str">
        <f t="shared" si="1190"/>
        <v/>
      </c>
      <c r="E4768" s="14" t="str">
        <f t="shared" si="1186"/>
        <v>393</v>
      </c>
      <c r="J4768" s="14" t="str">
        <f t="shared" si="1181"/>
        <v xml:space="preserve">0                                                                                                                                                                                                                                                                                                                                                                                                        </v>
      </c>
      <c r="S4768" s="8"/>
      <c r="W4768" s="76"/>
      <c r="X4768" s="16">
        <f t="shared" si="1187"/>
        <v>0</v>
      </c>
      <c r="AC4768" s="18">
        <f t="shared" si="1179"/>
        <v>0</v>
      </c>
      <c r="AD4768" s="19">
        <f t="shared" si="1182"/>
        <v>0</v>
      </c>
      <c r="AE4768" s="21">
        <f t="shared" si="1191"/>
        <v>0</v>
      </c>
      <c r="AF4768" s="20">
        <f t="shared" si="1183"/>
        <v>0</v>
      </c>
      <c r="AG4768" s="20">
        <f t="shared" si="1184"/>
        <v>0</v>
      </c>
      <c r="AH4768" s="20">
        <f t="shared" si="1185"/>
        <v>0</v>
      </c>
      <c r="AI4768" s="20"/>
      <c r="AJ4768" s="20"/>
      <c r="AK4768" s="20">
        <f t="shared" si="1180"/>
        <v>0</v>
      </c>
      <c r="AL4768" s="171"/>
    </row>
    <row r="4769" spans="2:38" ht="15.75" customHeight="1" x14ac:dyDescent="0.25">
      <c r="B4769" s="14">
        <f t="shared" si="1188"/>
        <v>394</v>
      </c>
      <c r="C4769" s="9" t="str">
        <f t="shared" si="1189"/>
        <v/>
      </c>
      <c r="D4769" s="3" t="str">
        <f t="shared" si="1190"/>
        <v/>
      </c>
      <c r="E4769" s="14" t="str">
        <f t="shared" si="1186"/>
        <v>394</v>
      </c>
      <c r="J4769" s="14" t="str">
        <f t="shared" si="1181"/>
        <v xml:space="preserve">0                                                                                                                                                                                                                                                                                                                                                                                                         </v>
      </c>
      <c r="S4769" s="8"/>
      <c r="W4769" s="76"/>
      <c r="X4769" s="16">
        <f t="shared" si="1187"/>
        <v>0</v>
      </c>
      <c r="AC4769" s="18">
        <f t="shared" si="1179"/>
        <v>0</v>
      </c>
      <c r="AD4769" s="19">
        <f t="shared" si="1182"/>
        <v>0</v>
      </c>
      <c r="AE4769" s="21">
        <f t="shared" si="1191"/>
        <v>0</v>
      </c>
      <c r="AF4769" s="20">
        <f t="shared" si="1183"/>
        <v>0</v>
      </c>
      <c r="AG4769" s="20">
        <f t="shared" si="1184"/>
        <v>0</v>
      </c>
      <c r="AH4769" s="20">
        <f t="shared" si="1185"/>
        <v>0</v>
      </c>
      <c r="AI4769" s="20"/>
      <c r="AJ4769" s="20"/>
      <c r="AK4769" s="20">
        <f t="shared" si="1180"/>
        <v>0</v>
      </c>
      <c r="AL4769" s="171"/>
    </row>
    <row r="4770" spans="2:38" ht="15.75" customHeight="1" x14ac:dyDescent="0.25">
      <c r="B4770" s="14">
        <f t="shared" si="1188"/>
        <v>395</v>
      </c>
      <c r="C4770" s="9" t="str">
        <f t="shared" si="1189"/>
        <v/>
      </c>
      <c r="D4770" s="3" t="str">
        <f t="shared" si="1190"/>
        <v/>
      </c>
      <c r="E4770" s="14" t="str">
        <f t="shared" si="1186"/>
        <v>395</v>
      </c>
      <c r="J4770" s="14" t="str">
        <f t="shared" si="1181"/>
        <v xml:space="preserve">0                                                                                                                                                                                                                                                                                                                                                                                                          </v>
      </c>
      <c r="S4770" s="8"/>
      <c r="W4770" s="76"/>
      <c r="X4770" s="16">
        <f t="shared" si="1187"/>
        <v>0</v>
      </c>
      <c r="AC4770" s="18">
        <f t="shared" si="1179"/>
        <v>0</v>
      </c>
      <c r="AD4770" s="19">
        <f t="shared" si="1182"/>
        <v>0</v>
      </c>
      <c r="AE4770" s="21">
        <f t="shared" si="1191"/>
        <v>0</v>
      </c>
      <c r="AF4770" s="20">
        <f t="shared" si="1183"/>
        <v>0</v>
      </c>
      <c r="AG4770" s="20">
        <f t="shared" si="1184"/>
        <v>0</v>
      </c>
      <c r="AH4770" s="20">
        <f t="shared" si="1185"/>
        <v>0</v>
      </c>
      <c r="AI4770" s="20"/>
      <c r="AJ4770" s="20"/>
      <c r="AK4770" s="20">
        <f t="shared" si="1180"/>
        <v>0</v>
      </c>
      <c r="AL4770" s="171"/>
    </row>
    <row r="4771" spans="2:38" ht="15.75" customHeight="1" x14ac:dyDescent="0.25">
      <c r="B4771" s="14">
        <f t="shared" si="1188"/>
        <v>396</v>
      </c>
      <c r="C4771" s="9" t="str">
        <f t="shared" si="1189"/>
        <v/>
      </c>
      <c r="D4771" s="3" t="str">
        <f t="shared" si="1190"/>
        <v/>
      </c>
      <c r="E4771" s="14" t="str">
        <f t="shared" si="1186"/>
        <v>396</v>
      </c>
      <c r="J4771" s="14" t="str">
        <f t="shared" si="1181"/>
        <v xml:space="preserve">0                                                                                                                                                                                                                                                                                                                                                                                                           </v>
      </c>
      <c r="S4771" s="8"/>
      <c r="W4771" s="76"/>
      <c r="X4771" s="16">
        <f t="shared" si="1187"/>
        <v>0</v>
      </c>
      <c r="AC4771" s="18">
        <f t="shared" ref="AC4771:AC4834" si="1192">+AB4771*Y4771</f>
        <v>0</v>
      </c>
      <c r="AD4771" s="19">
        <f t="shared" si="1182"/>
        <v>0</v>
      </c>
      <c r="AE4771" s="21">
        <f t="shared" si="1191"/>
        <v>0</v>
      </c>
      <c r="AF4771" s="20">
        <f t="shared" si="1183"/>
        <v>0</v>
      </c>
      <c r="AG4771" s="20">
        <f t="shared" si="1184"/>
        <v>0</v>
      </c>
      <c r="AH4771" s="20">
        <f t="shared" si="1185"/>
        <v>0</v>
      </c>
      <c r="AI4771" s="20"/>
      <c r="AJ4771" s="20"/>
      <c r="AK4771" s="20">
        <f t="shared" ref="AK4771:AK4834" si="1193">AH4771+AG4771</f>
        <v>0</v>
      </c>
      <c r="AL4771" s="171"/>
    </row>
    <row r="4772" spans="2:38" ht="15.75" customHeight="1" x14ac:dyDescent="0.25">
      <c r="B4772" s="14">
        <f t="shared" si="1188"/>
        <v>397</v>
      </c>
      <c r="C4772" s="9" t="str">
        <f t="shared" si="1189"/>
        <v/>
      </c>
      <c r="D4772" s="3" t="str">
        <f t="shared" si="1190"/>
        <v/>
      </c>
      <c r="E4772" s="14" t="str">
        <f t="shared" si="1186"/>
        <v>397</v>
      </c>
      <c r="J4772" s="14" t="str">
        <f t="shared" si="1181"/>
        <v xml:space="preserve">0                                                                                                                                                                                                                                                                                                                                                                                                            </v>
      </c>
      <c r="S4772" s="8"/>
      <c r="W4772" s="76"/>
      <c r="X4772" s="16">
        <f t="shared" si="1187"/>
        <v>0</v>
      </c>
      <c r="AC4772" s="18">
        <f t="shared" si="1192"/>
        <v>0</v>
      </c>
      <c r="AD4772" s="19">
        <f t="shared" si="1182"/>
        <v>0</v>
      </c>
      <c r="AE4772" s="21">
        <f t="shared" si="1191"/>
        <v>0</v>
      </c>
      <c r="AF4772" s="20">
        <f t="shared" si="1183"/>
        <v>0</v>
      </c>
      <c r="AG4772" s="20">
        <f t="shared" si="1184"/>
        <v>0</v>
      </c>
      <c r="AH4772" s="20">
        <f t="shared" si="1185"/>
        <v>0</v>
      </c>
      <c r="AI4772" s="20"/>
      <c r="AJ4772" s="20"/>
      <c r="AK4772" s="20">
        <f t="shared" si="1193"/>
        <v>0</v>
      </c>
      <c r="AL4772" s="171"/>
    </row>
    <row r="4773" spans="2:38" ht="15.75" customHeight="1" x14ac:dyDescent="0.25">
      <c r="B4773" s="14">
        <f t="shared" si="1188"/>
        <v>398</v>
      </c>
      <c r="C4773" s="9" t="str">
        <f t="shared" si="1189"/>
        <v/>
      </c>
      <c r="D4773" s="3" t="str">
        <f t="shared" si="1190"/>
        <v/>
      </c>
      <c r="E4773" s="14" t="str">
        <f t="shared" si="1186"/>
        <v>398</v>
      </c>
      <c r="J4773" s="14" t="str">
        <f t="shared" si="1181"/>
        <v xml:space="preserve">0                                                                                                                                                                                                                                                                                                                                                                                                             </v>
      </c>
      <c r="S4773" s="8"/>
      <c r="W4773" s="76"/>
      <c r="X4773" s="16">
        <f t="shared" si="1187"/>
        <v>0</v>
      </c>
      <c r="AC4773" s="18">
        <f t="shared" si="1192"/>
        <v>0</v>
      </c>
      <c r="AD4773" s="19">
        <f t="shared" si="1182"/>
        <v>0</v>
      </c>
      <c r="AE4773" s="21">
        <f t="shared" si="1191"/>
        <v>0</v>
      </c>
      <c r="AF4773" s="20">
        <f t="shared" si="1183"/>
        <v>0</v>
      </c>
      <c r="AG4773" s="20">
        <f t="shared" si="1184"/>
        <v>0</v>
      </c>
      <c r="AH4773" s="20">
        <f t="shared" si="1185"/>
        <v>0</v>
      </c>
      <c r="AI4773" s="20"/>
      <c r="AJ4773" s="20"/>
      <c r="AK4773" s="20">
        <f t="shared" si="1193"/>
        <v>0</v>
      </c>
      <c r="AL4773" s="171"/>
    </row>
    <row r="4774" spans="2:38" ht="15.75" customHeight="1" x14ac:dyDescent="0.25">
      <c r="B4774" s="14">
        <f t="shared" si="1188"/>
        <v>399</v>
      </c>
      <c r="C4774" s="9" t="str">
        <f t="shared" si="1189"/>
        <v/>
      </c>
      <c r="D4774" s="3" t="str">
        <f t="shared" si="1190"/>
        <v/>
      </c>
      <c r="E4774" s="14" t="str">
        <f t="shared" si="1186"/>
        <v>399</v>
      </c>
      <c r="J4774" s="14" t="str">
        <f t="shared" si="1181"/>
        <v xml:space="preserve">0                                                                                                                                                                                                                                                                                                                                                                                                              </v>
      </c>
      <c r="S4774" s="8"/>
      <c r="W4774" s="76"/>
      <c r="X4774" s="16">
        <f t="shared" si="1187"/>
        <v>0</v>
      </c>
      <c r="AC4774" s="18">
        <f t="shared" si="1192"/>
        <v>0</v>
      </c>
      <c r="AD4774" s="19">
        <f t="shared" si="1182"/>
        <v>0</v>
      </c>
      <c r="AE4774" s="21">
        <f t="shared" si="1191"/>
        <v>0</v>
      </c>
      <c r="AF4774" s="20">
        <f t="shared" si="1183"/>
        <v>0</v>
      </c>
      <c r="AG4774" s="20">
        <f t="shared" si="1184"/>
        <v>0</v>
      </c>
      <c r="AH4774" s="20">
        <f t="shared" si="1185"/>
        <v>0</v>
      </c>
      <c r="AI4774" s="20"/>
      <c r="AJ4774" s="20"/>
      <c r="AK4774" s="20">
        <f t="shared" si="1193"/>
        <v>0</v>
      </c>
      <c r="AL4774" s="171"/>
    </row>
    <row r="4775" spans="2:38" ht="15.75" customHeight="1" x14ac:dyDescent="0.25">
      <c r="B4775" s="14">
        <f t="shared" si="1188"/>
        <v>400</v>
      </c>
      <c r="C4775" s="9" t="str">
        <f t="shared" si="1189"/>
        <v/>
      </c>
      <c r="D4775" s="3" t="str">
        <f t="shared" si="1190"/>
        <v/>
      </c>
      <c r="E4775" s="14" t="str">
        <f t="shared" si="1186"/>
        <v>400</v>
      </c>
      <c r="J4775" s="14" t="str">
        <f t="shared" ref="J4775:J4838" si="1194">IF(A4775=A4774,CONCATENATE(J4774," ",I4775),I4775)</f>
        <v xml:space="preserve">0                                                                                                                                                                                                                                                                                                                                                                                                               </v>
      </c>
      <c r="S4775" s="8"/>
      <c r="W4775" s="76"/>
      <c r="X4775" s="16">
        <f t="shared" si="1187"/>
        <v>0</v>
      </c>
      <c r="AC4775" s="18">
        <f t="shared" si="1192"/>
        <v>0</v>
      </c>
      <c r="AD4775" s="19">
        <f t="shared" si="1182"/>
        <v>0</v>
      </c>
      <c r="AE4775" s="21">
        <f t="shared" si="1191"/>
        <v>0</v>
      </c>
      <c r="AF4775" s="20">
        <f t="shared" si="1183"/>
        <v>0</v>
      </c>
      <c r="AG4775" s="20">
        <f t="shared" si="1184"/>
        <v>0</v>
      </c>
      <c r="AH4775" s="20">
        <f t="shared" si="1185"/>
        <v>0</v>
      </c>
      <c r="AI4775" s="20"/>
      <c r="AJ4775" s="20"/>
      <c r="AK4775" s="20">
        <f t="shared" si="1193"/>
        <v>0</v>
      </c>
      <c r="AL4775" s="171"/>
    </row>
    <row r="4776" spans="2:38" ht="15.75" customHeight="1" x14ac:dyDescent="0.25">
      <c r="B4776" s="14">
        <f t="shared" si="1188"/>
        <v>401</v>
      </c>
      <c r="C4776" s="9" t="str">
        <f t="shared" si="1189"/>
        <v/>
      </c>
      <c r="D4776" s="3" t="str">
        <f t="shared" si="1190"/>
        <v/>
      </c>
      <c r="E4776" s="14" t="str">
        <f t="shared" si="1186"/>
        <v>401</v>
      </c>
      <c r="J4776" s="14" t="str">
        <f t="shared" si="1194"/>
        <v xml:space="preserve">0                                                                                                                                                                                                                                                                                                                                                                                                                </v>
      </c>
      <c r="S4776" s="8"/>
      <c r="W4776" s="76"/>
      <c r="X4776" s="16">
        <f t="shared" si="1187"/>
        <v>0</v>
      </c>
      <c r="AC4776" s="18">
        <f t="shared" si="1192"/>
        <v>0</v>
      </c>
      <c r="AD4776" s="19">
        <f t="shared" si="1182"/>
        <v>0</v>
      </c>
      <c r="AE4776" s="21">
        <f t="shared" si="1191"/>
        <v>0</v>
      </c>
      <c r="AF4776" s="20">
        <f t="shared" si="1183"/>
        <v>0</v>
      </c>
      <c r="AG4776" s="20">
        <f t="shared" si="1184"/>
        <v>0</v>
      </c>
      <c r="AH4776" s="20">
        <f t="shared" si="1185"/>
        <v>0</v>
      </c>
      <c r="AI4776" s="20"/>
      <c r="AJ4776" s="20"/>
      <c r="AK4776" s="20">
        <f t="shared" si="1193"/>
        <v>0</v>
      </c>
      <c r="AL4776" s="171"/>
    </row>
    <row r="4777" spans="2:38" ht="15.75" customHeight="1" x14ac:dyDescent="0.25">
      <c r="B4777" s="14">
        <f t="shared" si="1188"/>
        <v>402</v>
      </c>
      <c r="C4777" s="9" t="str">
        <f t="shared" si="1189"/>
        <v/>
      </c>
      <c r="D4777" s="3" t="str">
        <f t="shared" si="1190"/>
        <v/>
      </c>
      <c r="E4777" s="14" t="str">
        <f t="shared" si="1186"/>
        <v>402</v>
      </c>
      <c r="J4777" s="14" t="str">
        <f t="shared" si="1194"/>
        <v xml:space="preserve">0                                                                                                                                                                                                                                                                                                                                                                                                                 </v>
      </c>
      <c r="S4777" s="8"/>
      <c r="W4777" s="76"/>
      <c r="X4777" s="16">
        <f t="shared" si="1187"/>
        <v>0</v>
      </c>
      <c r="AC4777" s="18">
        <f t="shared" si="1192"/>
        <v>0</v>
      </c>
      <c r="AD4777" s="19">
        <f t="shared" si="1182"/>
        <v>0</v>
      </c>
      <c r="AE4777" s="21">
        <f t="shared" si="1191"/>
        <v>0</v>
      </c>
      <c r="AF4777" s="20">
        <f t="shared" si="1183"/>
        <v>0</v>
      </c>
      <c r="AG4777" s="20">
        <f t="shared" si="1184"/>
        <v>0</v>
      </c>
      <c r="AH4777" s="20">
        <f t="shared" si="1185"/>
        <v>0</v>
      </c>
      <c r="AI4777" s="20"/>
      <c r="AJ4777" s="20"/>
      <c r="AK4777" s="20">
        <f t="shared" si="1193"/>
        <v>0</v>
      </c>
      <c r="AL4777" s="171"/>
    </row>
    <row r="4778" spans="2:38" ht="15.75" customHeight="1" x14ac:dyDescent="0.25">
      <c r="B4778" s="14">
        <f t="shared" si="1188"/>
        <v>403</v>
      </c>
      <c r="C4778" s="9" t="str">
        <f t="shared" si="1189"/>
        <v/>
      </c>
      <c r="D4778" s="3" t="str">
        <f t="shared" si="1190"/>
        <v/>
      </c>
      <c r="E4778" s="14" t="str">
        <f t="shared" si="1186"/>
        <v>403</v>
      </c>
      <c r="J4778" s="14" t="str">
        <f t="shared" si="1194"/>
        <v xml:space="preserve">0                                                                                                                                                                                                                                                                                                                                                                                                                  </v>
      </c>
      <c r="S4778" s="8"/>
      <c r="W4778" s="76"/>
      <c r="X4778" s="16">
        <f t="shared" si="1187"/>
        <v>0</v>
      </c>
      <c r="AC4778" s="18">
        <f t="shared" si="1192"/>
        <v>0</v>
      </c>
      <c r="AD4778" s="19">
        <f t="shared" si="1182"/>
        <v>0</v>
      </c>
      <c r="AE4778" s="21">
        <f t="shared" si="1191"/>
        <v>0</v>
      </c>
      <c r="AF4778" s="20">
        <f t="shared" si="1183"/>
        <v>0</v>
      </c>
      <c r="AG4778" s="20">
        <f t="shared" si="1184"/>
        <v>0</v>
      </c>
      <c r="AH4778" s="20">
        <f t="shared" si="1185"/>
        <v>0</v>
      </c>
      <c r="AI4778" s="20"/>
      <c r="AJ4778" s="20"/>
      <c r="AK4778" s="20">
        <f t="shared" si="1193"/>
        <v>0</v>
      </c>
      <c r="AL4778" s="171"/>
    </row>
    <row r="4779" spans="2:38" ht="15.75" customHeight="1" x14ac:dyDescent="0.25">
      <c r="B4779" s="14">
        <f t="shared" si="1188"/>
        <v>404</v>
      </c>
      <c r="C4779" s="9" t="str">
        <f t="shared" si="1189"/>
        <v/>
      </c>
      <c r="D4779" s="3" t="str">
        <f t="shared" si="1190"/>
        <v/>
      </c>
      <c r="E4779" s="14" t="str">
        <f t="shared" si="1186"/>
        <v>404</v>
      </c>
      <c r="J4779" s="14" t="str">
        <f t="shared" si="1194"/>
        <v xml:space="preserve">0                                                                                                                                                                                                                                                                                                                                                                                                                   </v>
      </c>
      <c r="S4779" s="8"/>
      <c r="W4779" s="76"/>
      <c r="X4779" s="16">
        <f t="shared" si="1187"/>
        <v>0</v>
      </c>
      <c r="AC4779" s="18">
        <f t="shared" si="1192"/>
        <v>0</v>
      </c>
      <c r="AD4779" s="19">
        <f t="shared" si="1182"/>
        <v>0</v>
      </c>
      <c r="AE4779" s="21">
        <f t="shared" si="1191"/>
        <v>0</v>
      </c>
      <c r="AF4779" s="20">
        <f t="shared" si="1183"/>
        <v>0</v>
      </c>
      <c r="AG4779" s="20">
        <f t="shared" si="1184"/>
        <v>0</v>
      </c>
      <c r="AH4779" s="20">
        <f t="shared" si="1185"/>
        <v>0</v>
      </c>
      <c r="AI4779" s="20"/>
      <c r="AJ4779" s="20"/>
      <c r="AK4779" s="20">
        <f t="shared" si="1193"/>
        <v>0</v>
      </c>
      <c r="AL4779" s="171"/>
    </row>
    <row r="4780" spans="2:38" ht="15.75" customHeight="1" x14ac:dyDescent="0.25">
      <c r="B4780" s="14">
        <f t="shared" si="1188"/>
        <v>405</v>
      </c>
      <c r="C4780" s="9" t="str">
        <f t="shared" si="1189"/>
        <v/>
      </c>
      <c r="D4780" s="3" t="str">
        <f t="shared" si="1190"/>
        <v/>
      </c>
      <c r="E4780" s="14" t="str">
        <f t="shared" si="1186"/>
        <v>405</v>
      </c>
      <c r="J4780" s="14" t="str">
        <f t="shared" si="1194"/>
        <v xml:space="preserve">0                                                                                                                                                                                                                                                                                                                                                                                                                    </v>
      </c>
      <c r="S4780" s="8"/>
      <c r="W4780" s="76"/>
      <c r="X4780" s="16">
        <f t="shared" si="1187"/>
        <v>0</v>
      </c>
      <c r="AC4780" s="18">
        <f t="shared" si="1192"/>
        <v>0</v>
      </c>
      <c r="AD4780" s="19">
        <f t="shared" si="1182"/>
        <v>0</v>
      </c>
      <c r="AE4780" s="21">
        <f t="shared" si="1191"/>
        <v>0</v>
      </c>
      <c r="AF4780" s="20">
        <f t="shared" si="1183"/>
        <v>0</v>
      </c>
      <c r="AG4780" s="20">
        <f t="shared" si="1184"/>
        <v>0</v>
      </c>
      <c r="AH4780" s="20">
        <f t="shared" si="1185"/>
        <v>0</v>
      </c>
      <c r="AI4780" s="20"/>
      <c r="AJ4780" s="20"/>
      <c r="AK4780" s="20">
        <f t="shared" si="1193"/>
        <v>0</v>
      </c>
      <c r="AL4780" s="171"/>
    </row>
    <row r="4781" spans="2:38" ht="15.75" customHeight="1" x14ac:dyDescent="0.25">
      <c r="B4781" s="14">
        <f t="shared" si="1188"/>
        <v>406</v>
      </c>
      <c r="C4781" s="9" t="str">
        <f t="shared" si="1189"/>
        <v/>
      </c>
      <c r="D4781" s="3" t="str">
        <f t="shared" si="1190"/>
        <v/>
      </c>
      <c r="E4781" s="14" t="str">
        <f t="shared" si="1186"/>
        <v>406</v>
      </c>
      <c r="J4781" s="14" t="str">
        <f t="shared" si="1194"/>
        <v xml:space="preserve">0                                                                                                                                                                                                                                                                                                                                                                                                                     </v>
      </c>
      <c r="S4781" s="8"/>
      <c r="W4781" s="76"/>
      <c r="X4781" s="16">
        <f t="shared" si="1187"/>
        <v>0</v>
      </c>
      <c r="AC4781" s="18">
        <f t="shared" si="1192"/>
        <v>0</v>
      </c>
      <c r="AD4781" s="19">
        <f t="shared" si="1182"/>
        <v>0</v>
      </c>
      <c r="AE4781" s="21">
        <f t="shared" si="1191"/>
        <v>0</v>
      </c>
      <c r="AF4781" s="20">
        <f t="shared" si="1183"/>
        <v>0</v>
      </c>
      <c r="AG4781" s="20">
        <f t="shared" si="1184"/>
        <v>0</v>
      </c>
      <c r="AH4781" s="20">
        <f t="shared" si="1185"/>
        <v>0</v>
      </c>
      <c r="AI4781" s="20"/>
      <c r="AJ4781" s="20"/>
      <c r="AK4781" s="20">
        <f t="shared" si="1193"/>
        <v>0</v>
      </c>
      <c r="AL4781" s="171"/>
    </row>
    <row r="4782" spans="2:38" ht="15.75" customHeight="1" x14ac:dyDescent="0.25">
      <c r="B4782" s="14">
        <f t="shared" si="1188"/>
        <v>407</v>
      </c>
      <c r="C4782" s="9" t="str">
        <f t="shared" si="1189"/>
        <v/>
      </c>
      <c r="D4782" s="3" t="str">
        <f t="shared" si="1190"/>
        <v/>
      </c>
      <c r="E4782" s="14" t="str">
        <f t="shared" si="1186"/>
        <v>407</v>
      </c>
      <c r="J4782" s="14" t="str">
        <f t="shared" si="1194"/>
        <v xml:space="preserve">0                                                                                                                                                                                                                                                                                                                                                                                                                      </v>
      </c>
      <c r="S4782" s="8"/>
      <c r="W4782" s="76"/>
      <c r="X4782" s="16">
        <f t="shared" si="1187"/>
        <v>0</v>
      </c>
      <c r="AC4782" s="18">
        <f t="shared" si="1192"/>
        <v>0</v>
      </c>
      <c r="AD4782" s="19">
        <f t="shared" si="1182"/>
        <v>0</v>
      </c>
      <c r="AE4782" s="21">
        <f t="shared" si="1191"/>
        <v>0</v>
      </c>
      <c r="AF4782" s="20">
        <f t="shared" si="1183"/>
        <v>0</v>
      </c>
      <c r="AG4782" s="20">
        <f t="shared" si="1184"/>
        <v>0</v>
      </c>
      <c r="AH4782" s="20">
        <f t="shared" si="1185"/>
        <v>0</v>
      </c>
      <c r="AI4782" s="20"/>
      <c r="AJ4782" s="20"/>
      <c r="AK4782" s="20">
        <f t="shared" si="1193"/>
        <v>0</v>
      </c>
      <c r="AL4782" s="171"/>
    </row>
    <row r="4783" spans="2:38" ht="15.75" customHeight="1" x14ac:dyDescent="0.25">
      <c r="B4783" s="14">
        <f t="shared" si="1188"/>
        <v>408</v>
      </c>
      <c r="C4783" s="9" t="str">
        <f t="shared" si="1189"/>
        <v/>
      </c>
      <c r="D4783" s="3" t="str">
        <f t="shared" si="1190"/>
        <v/>
      </c>
      <c r="E4783" s="14" t="str">
        <f t="shared" si="1186"/>
        <v>408</v>
      </c>
      <c r="J4783" s="14" t="str">
        <f t="shared" si="1194"/>
        <v xml:space="preserve">0                                                                                                                                                                                                                                                                                                                                                                                                                       </v>
      </c>
      <c r="S4783" s="8"/>
      <c r="W4783" s="76"/>
      <c r="X4783" s="16">
        <f t="shared" si="1187"/>
        <v>0</v>
      </c>
      <c r="AC4783" s="18">
        <f t="shared" si="1192"/>
        <v>0</v>
      </c>
      <c r="AD4783" s="19">
        <f t="shared" si="1182"/>
        <v>0</v>
      </c>
      <c r="AE4783" s="21">
        <f t="shared" si="1191"/>
        <v>0</v>
      </c>
      <c r="AF4783" s="20">
        <f t="shared" si="1183"/>
        <v>0</v>
      </c>
      <c r="AG4783" s="20">
        <f t="shared" si="1184"/>
        <v>0</v>
      </c>
      <c r="AH4783" s="20">
        <f t="shared" si="1185"/>
        <v>0</v>
      </c>
      <c r="AI4783" s="20"/>
      <c r="AJ4783" s="20"/>
      <c r="AK4783" s="20">
        <f t="shared" si="1193"/>
        <v>0</v>
      </c>
      <c r="AL4783" s="171"/>
    </row>
    <row r="4784" spans="2:38" ht="15.75" customHeight="1" x14ac:dyDescent="0.25">
      <c r="B4784" s="14">
        <f t="shared" si="1188"/>
        <v>409</v>
      </c>
      <c r="C4784" s="9" t="str">
        <f t="shared" si="1189"/>
        <v/>
      </c>
      <c r="D4784" s="3" t="str">
        <f t="shared" si="1190"/>
        <v/>
      </c>
      <c r="E4784" s="14" t="str">
        <f t="shared" si="1186"/>
        <v>409</v>
      </c>
      <c r="J4784" s="14" t="str">
        <f t="shared" si="1194"/>
        <v xml:space="preserve">0                                                                                                                                                                                                                                                                                                                                                                                                                        </v>
      </c>
      <c r="S4784" s="8"/>
      <c r="W4784" s="76"/>
      <c r="X4784" s="16">
        <f t="shared" si="1187"/>
        <v>0</v>
      </c>
      <c r="AC4784" s="18">
        <f t="shared" si="1192"/>
        <v>0</v>
      </c>
      <c r="AD4784" s="19">
        <f t="shared" si="1182"/>
        <v>0</v>
      </c>
      <c r="AE4784" s="21">
        <f t="shared" si="1191"/>
        <v>0</v>
      </c>
      <c r="AF4784" s="20">
        <f t="shared" si="1183"/>
        <v>0</v>
      </c>
      <c r="AG4784" s="20">
        <f t="shared" si="1184"/>
        <v>0</v>
      </c>
      <c r="AH4784" s="20">
        <f t="shared" si="1185"/>
        <v>0</v>
      </c>
      <c r="AI4784" s="20"/>
      <c r="AJ4784" s="20"/>
      <c r="AK4784" s="20">
        <f t="shared" si="1193"/>
        <v>0</v>
      </c>
      <c r="AL4784" s="171"/>
    </row>
    <row r="4785" spans="2:38" ht="15.75" customHeight="1" x14ac:dyDescent="0.25">
      <c r="B4785" s="14">
        <f t="shared" si="1188"/>
        <v>410</v>
      </c>
      <c r="C4785" s="9" t="str">
        <f t="shared" si="1189"/>
        <v/>
      </c>
      <c r="D4785" s="3" t="str">
        <f t="shared" si="1190"/>
        <v/>
      </c>
      <c r="E4785" s="14" t="str">
        <f t="shared" si="1186"/>
        <v>410</v>
      </c>
      <c r="J4785" s="14" t="str">
        <f t="shared" si="1194"/>
        <v xml:space="preserve">0                                                                                                                                                                                                                                                                                                                                                                                                                         </v>
      </c>
      <c r="S4785" s="8"/>
      <c r="W4785" s="76"/>
      <c r="X4785" s="16">
        <f t="shared" si="1187"/>
        <v>0</v>
      </c>
      <c r="AC4785" s="18">
        <f t="shared" si="1192"/>
        <v>0</v>
      </c>
      <c r="AD4785" s="19">
        <f t="shared" ref="AD4785:AD4848" si="1195">IF(A4785=A4784,AD4784+AC4785,AC4785)</f>
        <v>0</v>
      </c>
      <c r="AE4785" s="21">
        <f t="shared" si="1191"/>
        <v>0</v>
      </c>
      <c r="AF4785" s="20">
        <f t="shared" ref="AF4785:AF4848" si="1196">IF(A4785=A4784,0,(SUMIF($A$3:$A$999956,A4785,$Q$3:$Q$999956)))+IF(A4785=A4784,0,(SUMIF($A$3:$A$999956,A4785,$R$3:$R$999956)))</f>
        <v>0</v>
      </c>
      <c r="AG4785" s="20">
        <f t="shared" ref="AG4785:AG4848" si="1197">IF(A4785=A4784,0,(SUMIF($A$3:$A$999956,A4785,($X$3:$X$999956))))</f>
        <v>0</v>
      </c>
      <c r="AH4785" s="20">
        <f t="shared" ref="AH4785:AH4848" si="1198">IF(A4785=A4784,0,(SUMIF($A$3:$A$999956,A4785,($AC$3:$AC$999956))))</f>
        <v>0</v>
      </c>
      <c r="AI4785" s="20"/>
      <c r="AJ4785" s="20"/>
      <c r="AK4785" s="20">
        <f t="shared" si="1193"/>
        <v>0</v>
      </c>
      <c r="AL4785" s="171"/>
    </row>
    <row r="4786" spans="2:38" ht="15.75" customHeight="1" x14ac:dyDescent="0.25">
      <c r="B4786" s="14">
        <f t="shared" si="1188"/>
        <v>411</v>
      </c>
      <c r="C4786" s="9" t="str">
        <f t="shared" si="1189"/>
        <v/>
      </c>
      <c r="D4786" s="3" t="str">
        <f t="shared" si="1190"/>
        <v/>
      </c>
      <c r="E4786" s="14" t="str">
        <f t="shared" si="1186"/>
        <v>411</v>
      </c>
      <c r="J4786" s="14" t="str">
        <f t="shared" si="1194"/>
        <v xml:space="preserve">0                                                                                                                                                                                                                                                                                                                                                                                                                          </v>
      </c>
      <c r="S4786" s="8"/>
      <c r="W4786" s="76"/>
      <c r="X4786" s="16">
        <f t="shared" si="1187"/>
        <v>0</v>
      </c>
      <c r="AC4786" s="18">
        <f t="shared" si="1192"/>
        <v>0</v>
      </c>
      <c r="AD4786" s="19">
        <f t="shared" si="1195"/>
        <v>0</v>
      </c>
      <c r="AE4786" s="21">
        <f t="shared" si="1191"/>
        <v>0</v>
      </c>
      <c r="AF4786" s="20">
        <f t="shared" si="1196"/>
        <v>0</v>
      </c>
      <c r="AG4786" s="20">
        <f t="shared" si="1197"/>
        <v>0</v>
      </c>
      <c r="AH4786" s="20">
        <f t="shared" si="1198"/>
        <v>0</v>
      </c>
      <c r="AI4786" s="20"/>
      <c r="AJ4786" s="20"/>
      <c r="AK4786" s="20">
        <f t="shared" si="1193"/>
        <v>0</v>
      </c>
      <c r="AL4786" s="171"/>
    </row>
    <row r="4787" spans="2:38" ht="15.75" customHeight="1" x14ac:dyDescent="0.25">
      <c r="B4787" s="14">
        <f t="shared" si="1188"/>
        <v>412</v>
      </c>
      <c r="C4787" s="9" t="str">
        <f t="shared" si="1189"/>
        <v/>
      </c>
      <c r="D4787" s="3" t="str">
        <f t="shared" si="1190"/>
        <v/>
      </c>
      <c r="E4787" s="14" t="str">
        <f t="shared" si="1186"/>
        <v>412</v>
      </c>
      <c r="J4787" s="14" t="str">
        <f t="shared" si="1194"/>
        <v xml:space="preserve">0                                                                                                                                                                                                                                                                                                                                                                                                                           </v>
      </c>
      <c r="S4787" s="8"/>
      <c r="W4787" s="76"/>
      <c r="X4787" s="16">
        <f t="shared" si="1187"/>
        <v>0</v>
      </c>
      <c r="AC4787" s="18">
        <f t="shared" si="1192"/>
        <v>0</v>
      </c>
      <c r="AD4787" s="19">
        <f t="shared" si="1195"/>
        <v>0</v>
      </c>
      <c r="AE4787" s="21">
        <f t="shared" si="1191"/>
        <v>0</v>
      </c>
      <c r="AF4787" s="20">
        <f t="shared" si="1196"/>
        <v>0</v>
      </c>
      <c r="AG4787" s="20">
        <f t="shared" si="1197"/>
        <v>0</v>
      </c>
      <c r="AH4787" s="20">
        <f t="shared" si="1198"/>
        <v>0</v>
      </c>
      <c r="AI4787" s="20"/>
      <c r="AJ4787" s="20"/>
      <c r="AK4787" s="20">
        <f t="shared" si="1193"/>
        <v>0</v>
      </c>
      <c r="AL4787" s="171"/>
    </row>
    <row r="4788" spans="2:38" ht="15.75" customHeight="1" x14ac:dyDescent="0.25">
      <c r="B4788" s="14">
        <f t="shared" si="1188"/>
        <v>413</v>
      </c>
      <c r="C4788" s="9" t="str">
        <f t="shared" si="1189"/>
        <v/>
      </c>
      <c r="D4788" s="3" t="str">
        <f t="shared" si="1190"/>
        <v/>
      </c>
      <c r="E4788" s="14" t="str">
        <f t="shared" si="1186"/>
        <v>413</v>
      </c>
      <c r="J4788" s="14" t="str">
        <f t="shared" si="1194"/>
        <v xml:space="preserve">0                                                                                                                                                                                                                                                                                                                                                                                                                            </v>
      </c>
      <c r="S4788" s="8"/>
      <c r="W4788" s="76"/>
      <c r="X4788" s="16">
        <f t="shared" si="1187"/>
        <v>0</v>
      </c>
      <c r="AC4788" s="18">
        <f t="shared" si="1192"/>
        <v>0</v>
      </c>
      <c r="AD4788" s="19">
        <f t="shared" si="1195"/>
        <v>0</v>
      </c>
      <c r="AE4788" s="21">
        <f t="shared" si="1191"/>
        <v>0</v>
      </c>
      <c r="AF4788" s="20">
        <f t="shared" si="1196"/>
        <v>0</v>
      </c>
      <c r="AG4788" s="20">
        <f t="shared" si="1197"/>
        <v>0</v>
      </c>
      <c r="AH4788" s="20">
        <f t="shared" si="1198"/>
        <v>0</v>
      </c>
      <c r="AI4788" s="20"/>
      <c r="AJ4788" s="20"/>
      <c r="AK4788" s="20">
        <f t="shared" si="1193"/>
        <v>0</v>
      </c>
      <c r="AL4788" s="171"/>
    </row>
    <row r="4789" spans="2:38" ht="15.75" customHeight="1" x14ac:dyDescent="0.25">
      <c r="B4789" s="14">
        <f t="shared" si="1188"/>
        <v>414</v>
      </c>
      <c r="C4789" s="9" t="str">
        <f t="shared" si="1189"/>
        <v/>
      </c>
      <c r="D4789" s="3" t="str">
        <f t="shared" si="1190"/>
        <v/>
      </c>
      <c r="E4789" s="14" t="str">
        <f t="shared" si="1186"/>
        <v>414</v>
      </c>
      <c r="J4789" s="14" t="str">
        <f t="shared" si="1194"/>
        <v xml:space="preserve">0                                                                                                                                                                                                                                                                                                                                                                                                                             </v>
      </c>
      <c r="S4789" s="8"/>
      <c r="W4789" s="76"/>
      <c r="X4789" s="16">
        <f t="shared" si="1187"/>
        <v>0</v>
      </c>
      <c r="AC4789" s="18">
        <f t="shared" si="1192"/>
        <v>0</v>
      </c>
      <c r="AD4789" s="19">
        <f t="shared" si="1195"/>
        <v>0</v>
      </c>
      <c r="AE4789" s="21">
        <f t="shared" si="1191"/>
        <v>0</v>
      </c>
      <c r="AF4789" s="20">
        <f t="shared" si="1196"/>
        <v>0</v>
      </c>
      <c r="AG4789" s="20">
        <f t="shared" si="1197"/>
        <v>0</v>
      </c>
      <c r="AH4789" s="20">
        <f t="shared" si="1198"/>
        <v>0</v>
      </c>
      <c r="AI4789" s="20"/>
      <c r="AJ4789" s="20"/>
      <c r="AK4789" s="20">
        <f t="shared" si="1193"/>
        <v>0</v>
      </c>
      <c r="AL4789" s="171"/>
    </row>
    <row r="4790" spans="2:38" ht="15.75" customHeight="1" x14ac:dyDescent="0.25">
      <c r="B4790" s="14">
        <f t="shared" si="1188"/>
        <v>415</v>
      </c>
      <c r="C4790" s="9" t="str">
        <f t="shared" si="1189"/>
        <v/>
      </c>
      <c r="D4790" s="3" t="str">
        <f t="shared" si="1190"/>
        <v/>
      </c>
      <c r="E4790" s="14" t="str">
        <f t="shared" si="1186"/>
        <v>415</v>
      </c>
      <c r="J4790" s="14" t="str">
        <f t="shared" si="1194"/>
        <v xml:space="preserve">0                                                                                                                                                                                                                                                                                                                                                                                                                              </v>
      </c>
      <c r="S4790" s="8"/>
      <c r="W4790" s="76"/>
      <c r="X4790" s="16">
        <f t="shared" si="1187"/>
        <v>0</v>
      </c>
      <c r="AC4790" s="18">
        <f t="shared" si="1192"/>
        <v>0</v>
      </c>
      <c r="AD4790" s="19">
        <f t="shared" si="1195"/>
        <v>0</v>
      </c>
      <c r="AE4790" s="21">
        <f t="shared" si="1191"/>
        <v>0</v>
      </c>
      <c r="AF4790" s="20">
        <f t="shared" si="1196"/>
        <v>0</v>
      </c>
      <c r="AG4790" s="20">
        <f t="shared" si="1197"/>
        <v>0</v>
      </c>
      <c r="AH4790" s="20">
        <f t="shared" si="1198"/>
        <v>0</v>
      </c>
      <c r="AI4790" s="20"/>
      <c r="AJ4790" s="20"/>
      <c r="AK4790" s="20">
        <f t="shared" si="1193"/>
        <v>0</v>
      </c>
      <c r="AL4790" s="171"/>
    </row>
    <row r="4791" spans="2:38" ht="15.75" customHeight="1" x14ac:dyDescent="0.25">
      <c r="B4791" s="14">
        <f t="shared" si="1188"/>
        <v>416</v>
      </c>
      <c r="C4791" s="9" t="str">
        <f t="shared" si="1189"/>
        <v/>
      </c>
      <c r="D4791" s="3" t="str">
        <f t="shared" si="1190"/>
        <v/>
      </c>
      <c r="E4791" s="14" t="str">
        <f t="shared" si="1186"/>
        <v>416</v>
      </c>
      <c r="J4791" s="14" t="str">
        <f t="shared" si="1194"/>
        <v xml:space="preserve">0                                                                                                                                                                                                                                                                                                                                                                                                                               </v>
      </c>
      <c r="S4791" s="8"/>
      <c r="W4791" s="76"/>
      <c r="X4791" s="16">
        <f t="shared" si="1187"/>
        <v>0</v>
      </c>
      <c r="AC4791" s="18">
        <f t="shared" si="1192"/>
        <v>0</v>
      </c>
      <c r="AD4791" s="19">
        <f t="shared" si="1195"/>
        <v>0</v>
      </c>
      <c r="AE4791" s="21">
        <f t="shared" si="1191"/>
        <v>0</v>
      </c>
      <c r="AF4791" s="20">
        <f t="shared" si="1196"/>
        <v>0</v>
      </c>
      <c r="AG4791" s="20">
        <f t="shared" si="1197"/>
        <v>0</v>
      </c>
      <c r="AH4791" s="20">
        <f t="shared" si="1198"/>
        <v>0</v>
      </c>
      <c r="AI4791" s="20"/>
      <c r="AJ4791" s="20"/>
      <c r="AK4791" s="20">
        <f t="shared" si="1193"/>
        <v>0</v>
      </c>
      <c r="AL4791" s="171"/>
    </row>
    <row r="4792" spans="2:38" ht="15.75" customHeight="1" x14ac:dyDescent="0.25">
      <c r="B4792" s="14">
        <f t="shared" si="1188"/>
        <v>417</v>
      </c>
      <c r="C4792" s="9" t="str">
        <f t="shared" si="1189"/>
        <v/>
      </c>
      <c r="D4792" s="3" t="str">
        <f t="shared" si="1190"/>
        <v/>
      </c>
      <c r="E4792" s="14" t="str">
        <f t="shared" si="1186"/>
        <v>417</v>
      </c>
      <c r="J4792" s="14" t="str">
        <f t="shared" si="1194"/>
        <v xml:space="preserve">0                                                                                                                                                                                                                                                                                                                                                                                                                                </v>
      </c>
      <c r="S4792" s="8"/>
      <c r="W4792" s="76"/>
      <c r="X4792" s="16">
        <f t="shared" si="1187"/>
        <v>0</v>
      </c>
      <c r="AC4792" s="18">
        <f t="shared" si="1192"/>
        <v>0</v>
      </c>
      <c r="AD4792" s="19">
        <f t="shared" si="1195"/>
        <v>0</v>
      </c>
      <c r="AE4792" s="21">
        <f t="shared" si="1191"/>
        <v>0</v>
      </c>
      <c r="AF4792" s="20">
        <f t="shared" si="1196"/>
        <v>0</v>
      </c>
      <c r="AG4792" s="20">
        <f t="shared" si="1197"/>
        <v>0</v>
      </c>
      <c r="AH4792" s="20">
        <f t="shared" si="1198"/>
        <v>0</v>
      </c>
      <c r="AI4792" s="20"/>
      <c r="AJ4792" s="20"/>
      <c r="AK4792" s="20">
        <f t="shared" si="1193"/>
        <v>0</v>
      </c>
      <c r="AL4792" s="171"/>
    </row>
    <row r="4793" spans="2:38" ht="15.75" customHeight="1" x14ac:dyDescent="0.25">
      <c r="B4793" s="14">
        <f t="shared" si="1188"/>
        <v>418</v>
      </c>
      <c r="C4793" s="9" t="str">
        <f t="shared" si="1189"/>
        <v/>
      </c>
      <c r="D4793" s="3" t="str">
        <f t="shared" si="1190"/>
        <v/>
      </c>
      <c r="E4793" s="14" t="str">
        <f t="shared" si="1186"/>
        <v>418</v>
      </c>
      <c r="J4793" s="14" t="str">
        <f t="shared" si="1194"/>
        <v xml:space="preserve">0                                                                                                                                                                                                                                                                                                                                                                                                                                 </v>
      </c>
      <c r="S4793" s="8"/>
      <c r="W4793" s="76"/>
      <c r="X4793" s="16">
        <f t="shared" si="1187"/>
        <v>0</v>
      </c>
      <c r="AC4793" s="18">
        <f t="shared" si="1192"/>
        <v>0</v>
      </c>
      <c r="AD4793" s="19">
        <f t="shared" si="1195"/>
        <v>0</v>
      </c>
      <c r="AE4793" s="21">
        <f t="shared" si="1191"/>
        <v>0</v>
      </c>
      <c r="AF4793" s="20">
        <f t="shared" si="1196"/>
        <v>0</v>
      </c>
      <c r="AG4793" s="20">
        <f t="shared" si="1197"/>
        <v>0</v>
      </c>
      <c r="AH4793" s="20">
        <f t="shared" si="1198"/>
        <v>0</v>
      </c>
      <c r="AI4793" s="20"/>
      <c r="AJ4793" s="20"/>
      <c r="AK4793" s="20">
        <f t="shared" si="1193"/>
        <v>0</v>
      </c>
      <c r="AL4793" s="171"/>
    </row>
    <row r="4794" spans="2:38" ht="15.75" customHeight="1" x14ac:dyDescent="0.25">
      <c r="B4794" s="14">
        <f t="shared" si="1188"/>
        <v>419</v>
      </c>
      <c r="C4794" s="9" t="str">
        <f t="shared" si="1189"/>
        <v/>
      </c>
      <c r="D4794" s="3" t="str">
        <f t="shared" si="1190"/>
        <v/>
      </c>
      <c r="E4794" s="14" t="str">
        <f t="shared" si="1186"/>
        <v>419</v>
      </c>
      <c r="J4794" s="14" t="str">
        <f t="shared" si="1194"/>
        <v xml:space="preserve">0                                                                                                                                                                                                                                                                                                                                                                                                                                  </v>
      </c>
      <c r="S4794" s="8"/>
      <c r="W4794" s="76"/>
      <c r="X4794" s="16">
        <f t="shared" si="1187"/>
        <v>0</v>
      </c>
      <c r="AC4794" s="18">
        <f t="shared" si="1192"/>
        <v>0</v>
      </c>
      <c r="AD4794" s="19">
        <f t="shared" si="1195"/>
        <v>0</v>
      </c>
      <c r="AE4794" s="21">
        <f t="shared" si="1191"/>
        <v>0</v>
      </c>
      <c r="AF4794" s="20">
        <f t="shared" si="1196"/>
        <v>0</v>
      </c>
      <c r="AG4794" s="20">
        <f t="shared" si="1197"/>
        <v>0</v>
      </c>
      <c r="AH4794" s="20">
        <f t="shared" si="1198"/>
        <v>0</v>
      </c>
      <c r="AI4794" s="20"/>
      <c r="AJ4794" s="20"/>
      <c r="AK4794" s="20">
        <f t="shared" si="1193"/>
        <v>0</v>
      </c>
      <c r="AL4794" s="171"/>
    </row>
    <row r="4795" spans="2:38" ht="15.75" customHeight="1" x14ac:dyDescent="0.25">
      <c r="B4795" s="14">
        <f t="shared" si="1188"/>
        <v>420</v>
      </c>
      <c r="C4795" s="9" t="str">
        <f t="shared" si="1189"/>
        <v/>
      </c>
      <c r="D4795" s="3" t="str">
        <f t="shared" si="1190"/>
        <v/>
      </c>
      <c r="E4795" s="14" t="str">
        <f t="shared" si="1186"/>
        <v>420</v>
      </c>
      <c r="J4795" s="14" t="str">
        <f t="shared" si="1194"/>
        <v xml:space="preserve">0                                                                                                                                                                                                                                                                                                                                                                                                                                   </v>
      </c>
      <c r="S4795" s="8"/>
      <c r="W4795" s="76"/>
      <c r="X4795" s="16">
        <f t="shared" si="1187"/>
        <v>0</v>
      </c>
      <c r="AC4795" s="18">
        <f t="shared" si="1192"/>
        <v>0</v>
      </c>
      <c r="AD4795" s="19">
        <f t="shared" si="1195"/>
        <v>0</v>
      </c>
      <c r="AE4795" s="21">
        <f t="shared" si="1191"/>
        <v>0</v>
      </c>
      <c r="AF4795" s="20">
        <f t="shared" si="1196"/>
        <v>0</v>
      </c>
      <c r="AG4795" s="20">
        <f t="shared" si="1197"/>
        <v>0</v>
      </c>
      <c r="AH4795" s="20">
        <f t="shared" si="1198"/>
        <v>0</v>
      </c>
      <c r="AI4795" s="20"/>
      <c r="AJ4795" s="20"/>
      <c r="AK4795" s="20">
        <f t="shared" si="1193"/>
        <v>0</v>
      </c>
      <c r="AL4795" s="171"/>
    </row>
    <row r="4796" spans="2:38" ht="15.75" customHeight="1" x14ac:dyDescent="0.25">
      <c r="B4796" s="14">
        <f t="shared" si="1188"/>
        <v>421</v>
      </c>
      <c r="C4796" s="9" t="str">
        <f t="shared" si="1189"/>
        <v/>
      </c>
      <c r="D4796" s="3" t="str">
        <f t="shared" si="1190"/>
        <v/>
      </c>
      <c r="E4796" s="14" t="str">
        <f t="shared" si="1186"/>
        <v>421</v>
      </c>
      <c r="J4796" s="14" t="str">
        <f t="shared" si="1194"/>
        <v xml:space="preserve">0                                                                                                                                                                                                                                                                                                                                                                                                                                    </v>
      </c>
      <c r="S4796" s="8"/>
      <c r="W4796" s="76"/>
      <c r="X4796" s="16">
        <f t="shared" si="1187"/>
        <v>0</v>
      </c>
      <c r="AC4796" s="18">
        <f t="shared" si="1192"/>
        <v>0</v>
      </c>
      <c r="AD4796" s="19">
        <f t="shared" si="1195"/>
        <v>0</v>
      </c>
      <c r="AE4796" s="21">
        <f t="shared" si="1191"/>
        <v>0</v>
      </c>
      <c r="AF4796" s="20">
        <f t="shared" si="1196"/>
        <v>0</v>
      </c>
      <c r="AG4796" s="20">
        <f t="shared" si="1197"/>
        <v>0</v>
      </c>
      <c r="AH4796" s="20">
        <f t="shared" si="1198"/>
        <v>0</v>
      </c>
      <c r="AI4796" s="20"/>
      <c r="AJ4796" s="20"/>
      <c r="AK4796" s="20">
        <f t="shared" si="1193"/>
        <v>0</v>
      </c>
      <c r="AL4796" s="171"/>
    </row>
    <row r="4797" spans="2:38" ht="15.75" customHeight="1" x14ac:dyDescent="0.25">
      <c r="B4797" s="14">
        <f t="shared" si="1188"/>
        <v>422</v>
      </c>
      <c r="C4797" s="9" t="str">
        <f t="shared" si="1189"/>
        <v/>
      </c>
      <c r="D4797" s="3" t="str">
        <f t="shared" si="1190"/>
        <v/>
      </c>
      <c r="E4797" s="14" t="str">
        <f t="shared" si="1186"/>
        <v>422</v>
      </c>
      <c r="J4797" s="14" t="str">
        <f t="shared" si="1194"/>
        <v xml:space="preserve">0                                                                                                                                                                                                                                                                                                                                                                                                                                     </v>
      </c>
      <c r="S4797" s="8"/>
      <c r="W4797" s="76"/>
      <c r="X4797" s="16">
        <f t="shared" si="1187"/>
        <v>0</v>
      </c>
      <c r="AC4797" s="18">
        <f t="shared" si="1192"/>
        <v>0</v>
      </c>
      <c r="AD4797" s="19">
        <f t="shared" si="1195"/>
        <v>0</v>
      </c>
      <c r="AE4797" s="21">
        <f t="shared" si="1191"/>
        <v>0</v>
      </c>
      <c r="AF4797" s="20">
        <f t="shared" si="1196"/>
        <v>0</v>
      </c>
      <c r="AG4797" s="20">
        <f t="shared" si="1197"/>
        <v>0</v>
      </c>
      <c r="AH4797" s="20">
        <f t="shared" si="1198"/>
        <v>0</v>
      </c>
      <c r="AI4797" s="20"/>
      <c r="AJ4797" s="20"/>
      <c r="AK4797" s="20">
        <f t="shared" si="1193"/>
        <v>0</v>
      </c>
      <c r="AL4797" s="171"/>
    </row>
    <row r="4798" spans="2:38" ht="15.75" customHeight="1" x14ac:dyDescent="0.25">
      <c r="B4798" s="14">
        <f t="shared" si="1188"/>
        <v>423</v>
      </c>
      <c r="C4798" s="9" t="str">
        <f t="shared" si="1189"/>
        <v/>
      </c>
      <c r="D4798" s="3" t="str">
        <f t="shared" si="1190"/>
        <v/>
      </c>
      <c r="E4798" s="14" t="str">
        <f t="shared" ref="E4798:E4861" si="1199">CONCATENATE(A4798,D4798,B4798)</f>
        <v>423</v>
      </c>
      <c r="J4798" s="14" t="str">
        <f t="shared" si="1194"/>
        <v xml:space="preserve">0                                                                                                                                                                                                                                                                                                                                                                                                                                      </v>
      </c>
      <c r="S4798" s="8"/>
      <c r="W4798" s="76"/>
      <c r="X4798" s="16">
        <f t="shared" si="1187"/>
        <v>0</v>
      </c>
      <c r="AC4798" s="18">
        <f t="shared" si="1192"/>
        <v>0</v>
      </c>
      <c r="AD4798" s="19">
        <f t="shared" si="1195"/>
        <v>0</v>
      </c>
      <c r="AE4798" s="21">
        <f t="shared" si="1191"/>
        <v>0</v>
      </c>
      <c r="AF4798" s="20">
        <f t="shared" si="1196"/>
        <v>0</v>
      </c>
      <c r="AG4798" s="20">
        <f t="shared" si="1197"/>
        <v>0</v>
      </c>
      <c r="AH4798" s="20">
        <f t="shared" si="1198"/>
        <v>0</v>
      </c>
      <c r="AI4798" s="20"/>
      <c r="AJ4798" s="20"/>
      <c r="AK4798" s="20">
        <f t="shared" si="1193"/>
        <v>0</v>
      </c>
      <c r="AL4798" s="171"/>
    </row>
    <row r="4799" spans="2:38" ht="15.75" customHeight="1" x14ac:dyDescent="0.25">
      <c r="B4799" s="14">
        <f t="shared" si="1188"/>
        <v>424</v>
      </c>
      <c r="C4799" s="9" t="str">
        <f t="shared" si="1189"/>
        <v/>
      </c>
      <c r="D4799" s="3" t="str">
        <f t="shared" si="1190"/>
        <v/>
      </c>
      <c r="E4799" s="14" t="str">
        <f t="shared" si="1199"/>
        <v>424</v>
      </c>
      <c r="J4799" s="14" t="str">
        <f t="shared" si="1194"/>
        <v xml:space="preserve">0                                                                                                                                                                                                                                                                                                                                                                                                                                       </v>
      </c>
      <c r="S4799" s="8"/>
      <c r="W4799" s="76"/>
      <c r="X4799" s="16">
        <f t="shared" ref="X4799:X4862" si="1200">W4799*T4799</f>
        <v>0</v>
      </c>
      <c r="AC4799" s="18">
        <f t="shared" si="1192"/>
        <v>0</v>
      </c>
      <c r="AD4799" s="19">
        <f t="shared" si="1195"/>
        <v>0</v>
      </c>
      <c r="AE4799" s="21">
        <f t="shared" si="1191"/>
        <v>0</v>
      </c>
      <c r="AF4799" s="20">
        <f t="shared" si="1196"/>
        <v>0</v>
      </c>
      <c r="AG4799" s="20">
        <f t="shared" si="1197"/>
        <v>0</v>
      </c>
      <c r="AH4799" s="20">
        <f t="shared" si="1198"/>
        <v>0</v>
      </c>
      <c r="AI4799" s="20"/>
      <c r="AJ4799" s="20"/>
      <c r="AK4799" s="20">
        <f t="shared" si="1193"/>
        <v>0</v>
      </c>
      <c r="AL4799" s="171"/>
    </row>
    <row r="4800" spans="2:38" ht="15.75" customHeight="1" x14ac:dyDescent="0.25">
      <c r="B4800" s="14">
        <f t="shared" si="1188"/>
        <v>425</v>
      </c>
      <c r="C4800" s="9" t="str">
        <f t="shared" si="1189"/>
        <v/>
      </c>
      <c r="D4800" s="3" t="str">
        <f t="shared" si="1190"/>
        <v/>
      </c>
      <c r="E4800" s="14" t="str">
        <f t="shared" si="1199"/>
        <v>425</v>
      </c>
      <c r="J4800" s="14" t="str">
        <f t="shared" si="1194"/>
        <v xml:space="preserve">0                                                                                                                                                                                                                                                                                                                                                                                                                                        </v>
      </c>
      <c r="S4800" s="8"/>
      <c r="W4800" s="76"/>
      <c r="X4800" s="16">
        <f t="shared" si="1200"/>
        <v>0</v>
      </c>
      <c r="AC4800" s="18">
        <f t="shared" si="1192"/>
        <v>0</v>
      </c>
      <c r="AD4800" s="19">
        <f t="shared" si="1195"/>
        <v>0</v>
      </c>
      <c r="AE4800" s="21">
        <f t="shared" si="1191"/>
        <v>0</v>
      </c>
      <c r="AF4800" s="20">
        <f t="shared" si="1196"/>
        <v>0</v>
      </c>
      <c r="AG4800" s="20">
        <f t="shared" si="1197"/>
        <v>0</v>
      </c>
      <c r="AH4800" s="20">
        <f t="shared" si="1198"/>
        <v>0</v>
      </c>
      <c r="AI4800" s="20"/>
      <c r="AJ4800" s="20"/>
      <c r="AK4800" s="20">
        <f t="shared" si="1193"/>
        <v>0</v>
      </c>
      <c r="AL4800" s="171"/>
    </row>
    <row r="4801" spans="2:38" ht="15.75" customHeight="1" x14ac:dyDescent="0.25">
      <c r="B4801" s="14">
        <f t="shared" si="1188"/>
        <v>426</v>
      </c>
      <c r="C4801" s="9" t="str">
        <f t="shared" si="1189"/>
        <v/>
      </c>
      <c r="D4801" s="3" t="str">
        <f t="shared" si="1190"/>
        <v/>
      </c>
      <c r="E4801" s="14" t="str">
        <f t="shared" si="1199"/>
        <v>426</v>
      </c>
      <c r="J4801" s="14" t="str">
        <f t="shared" si="1194"/>
        <v xml:space="preserve">0                                                                                                                                                                                                                                                                                                                                                                                                                                         </v>
      </c>
      <c r="S4801" s="8"/>
      <c r="W4801" s="76"/>
      <c r="X4801" s="16">
        <f t="shared" si="1200"/>
        <v>0</v>
      </c>
      <c r="AC4801" s="18">
        <f t="shared" si="1192"/>
        <v>0</v>
      </c>
      <c r="AD4801" s="19">
        <f t="shared" si="1195"/>
        <v>0</v>
      </c>
      <c r="AE4801" s="21">
        <f t="shared" si="1191"/>
        <v>0</v>
      </c>
      <c r="AF4801" s="20">
        <f t="shared" si="1196"/>
        <v>0</v>
      </c>
      <c r="AG4801" s="20">
        <f t="shared" si="1197"/>
        <v>0</v>
      </c>
      <c r="AH4801" s="20">
        <f t="shared" si="1198"/>
        <v>0</v>
      </c>
      <c r="AI4801" s="20"/>
      <c r="AJ4801" s="20"/>
      <c r="AK4801" s="20">
        <f t="shared" si="1193"/>
        <v>0</v>
      </c>
      <c r="AL4801" s="171"/>
    </row>
    <row r="4802" spans="2:38" ht="15.75" customHeight="1" x14ac:dyDescent="0.25">
      <c r="B4802" s="14">
        <f t="shared" si="1188"/>
        <v>427</v>
      </c>
      <c r="C4802" s="9" t="str">
        <f t="shared" si="1189"/>
        <v/>
      </c>
      <c r="D4802" s="3" t="str">
        <f t="shared" si="1190"/>
        <v/>
      </c>
      <c r="E4802" s="14" t="str">
        <f t="shared" si="1199"/>
        <v>427</v>
      </c>
      <c r="J4802" s="14" t="str">
        <f t="shared" si="1194"/>
        <v xml:space="preserve">0                                                                                                                                                                                                                                                                                                                                                                                                                                          </v>
      </c>
      <c r="S4802" s="8"/>
      <c r="W4802" s="76"/>
      <c r="X4802" s="16">
        <f t="shared" si="1200"/>
        <v>0</v>
      </c>
      <c r="AC4802" s="18">
        <f t="shared" si="1192"/>
        <v>0</v>
      </c>
      <c r="AD4802" s="19">
        <f t="shared" si="1195"/>
        <v>0</v>
      </c>
      <c r="AE4802" s="21">
        <f t="shared" si="1191"/>
        <v>0</v>
      </c>
      <c r="AF4802" s="20">
        <f t="shared" si="1196"/>
        <v>0</v>
      </c>
      <c r="AG4802" s="20">
        <f t="shared" si="1197"/>
        <v>0</v>
      </c>
      <c r="AH4802" s="20">
        <f t="shared" si="1198"/>
        <v>0</v>
      </c>
      <c r="AI4802" s="20"/>
      <c r="AJ4802" s="20"/>
      <c r="AK4802" s="20">
        <f t="shared" si="1193"/>
        <v>0</v>
      </c>
      <c r="AL4802" s="171"/>
    </row>
    <row r="4803" spans="2:38" ht="15.75" customHeight="1" x14ac:dyDescent="0.25">
      <c r="B4803" s="14">
        <f t="shared" si="1188"/>
        <v>428</v>
      </c>
      <c r="C4803" s="9" t="str">
        <f t="shared" si="1189"/>
        <v/>
      </c>
      <c r="D4803" s="3" t="str">
        <f t="shared" si="1190"/>
        <v/>
      </c>
      <c r="E4803" s="14" t="str">
        <f t="shared" si="1199"/>
        <v>428</v>
      </c>
      <c r="J4803" s="14" t="str">
        <f t="shared" si="1194"/>
        <v xml:space="preserve">0                                                                                                                                                                                                                                                                                                                                                                                                                                           </v>
      </c>
      <c r="S4803" s="8"/>
      <c r="W4803" s="76"/>
      <c r="X4803" s="16">
        <f t="shared" si="1200"/>
        <v>0</v>
      </c>
      <c r="AC4803" s="18">
        <f t="shared" si="1192"/>
        <v>0</v>
      </c>
      <c r="AD4803" s="19">
        <f t="shared" si="1195"/>
        <v>0</v>
      </c>
      <c r="AE4803" s="21">
        <f t="shared" si="1191"/>
        <v>0</v>
      </c>
      <c r="AF4803" s="20">
        <f t="shared" si="1196"/>
        <v>0</v>
      </c>
      <c r="AG4803" s="20">
        <f t="shared" si="1197"/>
        <v>0</v>
      </c>
      <c r="AH4803" s="20">
        <f t="shared" si="1198"/>
        <v>0</v>
      </c>
      <c r="AI4803" s="20"/>
      <c r="AJ4803" s="20"/>
      <c r="AK4803" s="20">
        <f t="shared" si="1193"/>
        <v>0</v>
      </c>
      <c r="AL4803" s="171"/>
    </row>
    <row r="4804" spans="2:38" ht="15.75" customHeight="1" x14ac:dyDescent="0.25">
      <c r="B4804" s="14">
        <f t="shared" ref="B4804:B4867" si="1201">IF(A4804=A4803,B4803+1,1)</f>
        <v>429</v>
      </c>
      <c r="C4804" s="9" t="str">
        <f t="shared" si="1189"/>
        <v/>
      </c>
      <c r="D4804" s="3" t="str">
        <f t="shared" si="1190"/>
        <v/>
      </c>
      <c r="E4804" s="14" t="str">
        <f t="shared" si="1199"/>
        <v>429</v>
      </c>
      <c r="J4804" s="14" t="str">
        <f t="shared" si="1194"/>
        <v xml:space="preserve">0                                                                                                                                                                                                                                                                                                                                                                                                                                            </v>
      </c>
      <c r="S4804" s="8"/>
      <c r="W4804" s="76"/>
      <c r="X4804" s="16">
        <f t="shared" si="1200"/>
        <v>0</v>
      </c>
      <c r="AC4804" s="18">
        <f t="shared" si="1192"/>
        <v>0</v>
      </c>
      <c r="AD4804" s="19">
        <f t="shared" si="1195"/>
        <v>0</v>
      </c>
      <c r="AE4804" s="21">
        <f t="shared" si="1191"/>
        <v>0</v>
      </c>
      <c r="AF4804" s="20">
        <f t="shared" si="1196"/>
        <v>0</v>
      </c>
      <c r="AG4804" s="20">
        <f t="shared" si="1197"/>
        <v>0</v>
      </c>
      <c r="AH4804" s="20">
        <f t="shared" si="1198"/>
        <v>0</v>
      </c>
      <c r="AI4804" s="20"/>
      <c r="AJ4804" s="20"/>
      <c r="AK4804" s="20">
        <f t="shared" si="1193"/>
        <v>0</v>
      </c>
      <c r="AL4804" s="171"/>
    </row>
    <row r="4805" spans="2:38" ht="15.75" customHeight="1" x14ac:dyDescent="0.25">
      <c r="B4805" s="14">
        <f t="shared" si="1201"/>
        <v>430</v>
      </c>
      <c r="C4805" s="9" t="str">
        <f t="shared" ref="C4805:C4868" si="1202">IF(A4805=A4804,C4804,"")</f>
        <v/>
      </c>
      <c r="D4805" s="3" t="str">
        <f t="shared" ref="D4805:D4868" si="1203">IF(A4805=A4804,D4804,"")</f>
        <v/>
      </c>
      <c r="E4805" s="14" t="str">
        <f t="shared" si="1199"/>
        <v>430</v>
      </c>
      <c r="J4805" s="14" t="str">
        <f t="shared" si="1194"/>
        <v xml:space="preserve">0                                                                                                                                                                                                                                                                                                                                                                                                                                             </v>
      </c>
      <c r="S4805" s="8"/>
      <c r="W4805" s="76"/>
      <c r="X4805" s="16">
        <f t="shared" si="1200"/>
        <v>0</v>
      </c>
      <c r="AC4805" s="18">
        <f t="shared" si="1192"/>
        <v>0</v>
      </c>
      <c r="AD4805" s="19">
        <f t="shared" si="1195"/>
        <v>0</v>
      </c>
      <c r="AE4805" s="21">
        <f t="shared" si="1191"/>
        <v>0</v>
      </c>
      <c r="AF4805" s="20">
        <f t="shared" si="1196"/>
        <v>0</v>
      </c>
      <c r="AG4805" s="20">
        <f t="shared" si="1197"/>
        <v>0</v>
      </c>
      <c r="AH4805" s="20">
        <f t="shared" si="1198"/>
        <v>0</v>
      </c>
      <c r="AI4805" s="20"/>
      <c r="AJ4805" s="20"/>
      <c r="AK4805" s="20">
        <f t="shared" si="1193"/>
        <v>0</v>
      </c>
      <c r="AL4805" s="171"/>
    </row>
    <row r="4806" spans="2:38" ht="15.75" customHeight="1" x14ac:dyDescent="0.25">
      <c r="B4806" s="14">
        <f t="shared" si="1201"/>
        <v>431</v>
      </c>
      <c r="C4806" s="9" t="str">
        <f t="shared" si="1202"/>
        <v/>
      </c>
      <c r="D4806" s="3" t="str">
        <f t="shared" si="1203"/>
        <v/>
      </c>
      <c r="E4806" s="14" t="str">
        <f t="shared" si="1199"/>
        <v>431</v>
      </c>
      <c r="J4806" s="14" t="str">
        <f t="shared" si="1194"/>
        <v xml:space="preserve">0                                                                                                                                                                                                                                                                                                                                                                                                                                              </v>
      </c>
      <c r="S4806" s="8"/>
      <c r="W4806" s="76"/>
      <c r="X4806" s="16">
        <f t="shared" si="1200"/>
        <v>0</v>
      </c>
      <c r="AC4806" s="18">
        <f t="shared" si="1192"/>
        <v>0</v>
      </c>
      <c r="AD4806" s="19">
        <f t="shared" si="1195"/>
        <v>0</v>
      </c>
      <c r="AE4806" s="21">
        <f t="shared" si="1191"/>
        <v>0</v>
      </c>
      <c r="AF4806" s="20">
        <f t="shared" si="1196"/>
        <v>0</v>
      </c>
      <c r="AG4806" s="20">
        <f t="shared" si="1197"/>
        <v>0</v>
      </c>
      <c r="AH4806" s="20">
        <f t="shared" si="1198"/>
        <v>0</v>
      </c>
      <c r="AI4806" s="20"/>
      <c r="AJ4806" s="20"/>
      <c r="AK4806" s="20">
        <f t="shared" si="1193"/>
        <v>0</v>
      </c>
      <c r="AL4806" s="171"/>
    </row>
    <row r="4807" spans="2:38" ht="15.75" customHeight="1" x14ac:dyDescent="0.25">
      <c r="B4807" s="14">
        <f t="shared" si="1201"/>
        <v>432</v>
      </c>
      <c r="C4807" s="9" t="str">
        <f t="shared" si="1202"/>
        <v/>
      </c>
      <c r="D4807" s="3" t="str">
        <f t="shared" si="1203"/>
        <v/>
      </c>
      <c r="E4807" s="14" t="str">
        <f t="shared" si="1199"/>
        <v>432</v>
      </c>
      <c r="J4807" s="14" t="str">
        <f t="shared" si="1194"/>
        <v xml:space="preserve">0                                                                                                                                                                                                                                                                                                                                                                                                                                               </v>
      </c>
      <c r="S4807" s="8"/>
      <c r="W4807" s="76"/>
      <c r="X4807" s="16">
        <f t="shared" si="1200"/>
        <v>0</v>
      </c>
      <c r="AC4807" s="18">
        <f t="shared" si="1192"/>
        <v>0</v>
      </c>
      <c r="AD4807" s="19">
        <f t="shared" si="1195"/>
        <v>0</v>
      </c>
      <c r="AE4807" s="21">
        <f t="shared" si="1191"/>
        <v>0</v>
      </c>
      <c r="AF4807" s="20">
        <f t="shared" si="1196"/>
        <v>0</v>
      </c>
      <c r="AG4807" s="20">
        <f t="shared" si="1197"/>
        <v>0</v>
      </c>
      <c r="AH4807" s="20">
        <f t="shared" si="1198"/>
        <v>0</v>
      </c>
      <c r="AI4807" s="20"/>
      <c r="AJ4807" s="20"/>
      <c r="AK4807" s="20">
        <f t="shared" si="1193"/>
        <v>0</v>
      </c>
      <c r="AL4807" s="171"/>
    </row>
    <row r="4808" spans="2:38" ht="15.75" customHeight="1" x14ac:dyDescent="0.25">
      <c r="B4808" s="14">
        <f t="shared" si="1201"/>
        <v>433</v>
      </c>
      <c r="C4808" s="9" t="str">
        <f t="shared" si="1202"/>
        <v/>
      </c>
      <c r="D4808" s="3" t="str">
        <f t="shared" si="1203"/>
        <v/>
      </c>
      <c r="E4808" s="14" t="str">
        <f t="shared" si="1199"/>
        <v>433</v>
      </c>
      <c r="J4808" s="14" t="str">
        <f t="shared" si="1194"/>
        <v xml:space="preserve">0                                                                                                                                                                                                                                                                                                                                                                                                                                                </v>
      </c>
      <c r="S4808" s="8"/>
      <c r="W4808" s="76"/>
      <c r="X4808" s="16">
        <f t="shared" si="1200"/>
        <v>0</v>
      </c>
      <c r="AC4808" s="18">
        <f t="shared" si="1192"/>
        <v>0</v>
      </c>
      <c r="AD4808" s="19">
        <f t="shared" si="1195"/>
        <v>0</v>
      </c>
      <c r="AE4808" s="21">
        <f t="shared" si="1191"/>
        <v>0</v>
      </c>
      <c r="AF4808" s="20">
        <f t="shared" si="1196"/>
        <v>0</v>
      </c>
      <c r="AG4808" s="20">
        <f t="shared" si="1197"/>
        <v>0</v>
      </c>
      <c r="AH4808" s="20">
        <f t="shared" si="1198"/>
        <v>0</v>
      </c>
      <c r="AI4808" s="20"/>
      <c r="AJ4808" s="20"/>
      <c r="AK4808" s="20">
        <f t="shared" si="1193"/>
        <v>0</v>
      </c>
      <c r="AL4808" s="171"/>
    </row>
    <row r="4809" spans="2:38" ht="15.75" customHeight="1" x14ac:dyDescent="0.25">
      <c r="B4809" s="14">
        <f t="shared" si="1201"/>
        <v>434</v>
      </c>
      <c r="C4809" s="9" t="str">
        <f t="shared" si="1202"/>
        <v/>
      </c>
      <c r="D4809" s="3" t="str">
        <f t="shared" si="1203"/>
        <v/>
      </c>
      <c r="E4809" s="14" t="str">
        <f t="shared" si="1199"/>
        <v>434</v>
      </c>
      <c r="J4809" s="14" t="str">
        <f t="shared" si="1194"/>
        <v xml:space="preserve">0                                                                                                                                                                                                                                                                                                                                                                                                                                                 </v>
      </c>
      <c r="S4809" s="8"/>
      <c r="W4809" s="76"/>
      <c r="X4809" s="16">
        <f t="shared" si="1200"/>
        <v>0</v>
      </c>
      <c r="AC4809" s="18">
        <f t="shared" si="1192"/>
        <v>0</v>
      </c>
      <c r="AD4809" s="19">
        <f t="shared" si="1195"/>
        <v>0</v>
      </c>
      <c r="AE4809" s="21">
        <f t="shared" si="1191"/>
        <v>0</v>
      </c>
      <c r="AF4809" s="20">
        <f t="shared" si="1196"/>
        <v>0</v>
      </c>
      <c r="AG4809" s="20">
        <f t="shared" si="1197"/>
        <v>0</v>
      </c>
      <c r="AH4809" s="20">
        <f t="shared" si="1198"/>
        <v>0</v>
      </c>
      <c r="AI4809" s="20"/>
      <c r="AJ4809" s="20"/>
      <c r="AK4809" s="20">
        <f t="shared" si="1193"/>
        <v>0</v>
      </c>
      <c r="AL4809" s="171"/>
    </row>
    <row r="4810" spans="2:38" ht="15.75" customHeight="1" x14ac:dyDescent="0.25">
      <c r="B4810" s="14">
        <f t="shared" si="1201"/>
        <v>435</v>
      </c>
      <c r="C4810" s="9" t="str">
        <f t="shared" si="1202"/>
        <v/>
      </c>
      <c r="D4810" s="3" t="str">
        <f t="shared" si="1203"/>
        <v/>
      </c>
      <c r="E4810" s="14" t="str">
        <f t="shared" si="1199"/>
        <v>435</v>
      </c>
      <c r="J4810" s="14" t="str">
        <f t="shared" si="1194"/>
        <v xml:space="preserve">0                                                                                                                                                                                                                                                                                                                                                                                                                                                  </v>
      </c>
      <c r="S4810" s="8"/>
      <c r="W4810" s="76"/>
      <c r="X4810" s="16">
        <f t="shared" si="1200"/>
        <v>0</v>
      </c>
      <c r="AC4810" s="18">
        <f t="shared" si="1192"/>
        <v>0</v>
      </c>
      <c r="AD4810" s="19">
        <f t="shared" si="1195"/>
        <v>0</v>
      </c>
      <c r="AE4810" s="21">
        <f t="shared" si="1191"/>
        <v>0</v>
      </c>
      <c r="AF4810" s="20">
        <f t="shared" si="1196"/>
        <v>0</v>
      </c>
      <c r="AG4810" s="20">
        <f t="shared" si="1197"/>
        <v>0</v>
      </c>
      <c r="AH4810" s="20">
        <f t="shared" si="1198"/>
        <v>0</v>
      </c>
      <c r="AI4810" s="20"/>
      <c r="AJ4810" s="20"/>
      <c r="AK4810" s="20">
        <f t="shared" si="1193"/>
        <v>0</v>
      </c>
      <c r="AL4810" s="171"/>
    </row>
    <row r="4811" spans="2:38" ht="15.75" customHeight="1" x14ac:dyDescent="0.25">
      <c r="B4811" s="14">
        <f t="shared" si="1201"/>
        <v>436</v>
      </c>
      <c r="C4811" s="9" t="str">
        <f t="shared" si="1202"/>
        <v/>
      </c>
      <c r="D4811" s="3" t="str">
        <f t="shared" si="1203"/>
        <v/>
      </c>
      <c r="E4811" s="14" t="str">
        <f t="shared" si="1199"/>
        <v>436</v>
      </c>
      <c r="J4811" s="14" t="str">
        <f t="shared" si="1194"/>
        <v xml:space="preserve">0                                                                                                                                                                                                                                                                                                                                                                                                                                                   </v>
      </c>
      <c r="S4811" s="8"/>
      <c r="W4811" s="76"/>
      <c r="X4811" s="16">
        <f t="shared" si="1200"/>
        <v>0</v>
      </c>
      <c r="AC4811" s="18">
        <f t="shared" si="1192"/>
        <v>0</v>
      </c>
      <c r="AD4811" s="19">
        <f t="shared" si="1195"/>
        <v>0</v>
      </c>
      <c r="AE4811" s="21">
        <f t="shared" si="1191"/>
        <v>0</v>
      </c>
      <c r="AF4811" s="20">
        <f t="shared" si="1196"/>
        <v>0</v>
      </c>
      <c r="AG4811" s="20">
        <f t="shared" si="1197"/>
        <v>0</v>
      </c>
      <c r="AH4811" s="20">
        <f t="shared" si="1198"/>
        <v>0</v>
      </c>
      <c r="AI4811" s="20"/>
      <c r="AJ4811" s="20"/>
      <c r="AK4811" s="20">
        <f t="shared" si="1193"/>
        <v>0</v>
      </c>
      <c r="AL4811" s="171"/>
    </row>
    <row r="4812" spans="2:38" ht="15.75" customHeight="1" x14ac:dyDescent="0.25">
      <c r="B4812" s="14">
        <f t="shared" si="1201"/>
        <v>437</v>
      </c>
      <c r="C4812" s="9" t="str">
        <f t="shared" si="1202"/>
        <v/>
      </c>
      <c r="D4812" s="3" t="str">
        <f t="shared" si="1203"/>
        <v/>
      </c>
      <c r="E4812" s="14" t="str">
        <f t="shared" si="1199"/>
        <v>437</v>
      </c>
      <c r="J4812" s="14" t="str">
        <f t="shared" si="1194"/>
        <v xml:space="preserve">0                                                                                                                                                                                                                                                                                                                                                                                                                                                    </v>
      </c>
      <c r="S4812" s="8"/>
      <c r="W4812" s="76"/>
      <c r="X4812" s="16">
        <f t="shared" si="1200"/>
        <v>0</v>
      </c>
      <c r="AC4812" s="18">
        <f t="shared" si="1192"/>
        <v>0</v>
      </c>
      <c r="AD4812" s="19">
        <f t="shared" si="1195"/>
        <v>0</v>
      </c>
      <c r="AE4812" s="21">
        <f t="shared" si="1191"/>
        <v>0</v>
      </c>
      <c r="AF4812" s="20">
        <f t="shared" si="1196"/>
        <v>0</v>
      </c>
      <c r="AG4812" s="20">
        <f t="shared" si="1197"/>
        <v>0</v>
      </c>
      <c r="AH4812" s="20">
        <f t="shared" si="1198"/>
        <v>0</v>
      </c>
      <c r="AI4812" s="20"/>
      <c r="AJ4812" s="20"/>
      <c r="AK4812" s="20">
        <f t="shared" si="1193"/>
        <v>0</v>
      </c>
      <c r="AL4812" s="171"/>
    </row>
    <row r="4813" spans="2:38" ht="15.75" customHeight="1" x14ac:dyDescent="0.25">
      <c r="B4813" s="14">
        <f t="shared" si="1201"/>
        <v>438</v>
      </c>
      <c r="C4813" s="9" t="str">
        <f t="shared" si="1202"/>
        <v/>
      </c>
      <c r="D4813" s="3" t="str">
        <f t="shared" si="1203"/>
        <v/>
      </c>
      <c r="E4813" s="14" t="str">
        <f t="shared" si="1199"/>
        <v>438</v>
      </c>
      <c r="J4813" s="14" t="str">
        <f t="shared" si="1194"/>
        <v xml:space="preserve">0                                                                                                                                                                                                                                                                                                                                                                                                                                                     </v>
      </c>
      <c r="S4813" s="8"/>
      <c r="W4813" s="76"/>
      <c r="X4813" s="16">
        <f t="shared" si="1200"/>
        <v>0</v>
      </c>
      <c r="AC4813" s="18">
        <f t="shared" si="1192"/>
        <v>0</v>
      </c>
      <c r="AD4813" s="19">
        <f t="shared" si="1195"/>
        <v>0</v>
      </c>
      <c r="AE4813" s="21">
        <f t="shared" si="1191"/>
        <v>0</v>
      </c>
      <c r="AF4813" s="20">
        <f t="shared" si="1196"/>
        <v>0</v>
      </c>
      <c r="AG4813" s="20">
        <f t="shared" si="1197"/>
        <v>0</v>
      </c>
      <c r="AH4813" s="20">
        <f t="shared" si="1198"/>
        <v>0</v>
      </c>
      <c r="AI4813" s="20"/>
      <c r="AJ4813" s="20"/>
      <c r="AK4813" s="20">
        <f t="shared" si="1193"/>
        <v>0</v>
      </c>
      <c r="AL4813" s="171"/>
    </row>
    <row r="4814" spans="2:38" ht="15.75" customHeight="1" x14ac:dyDescent="0.25">
      <c r="B4814" s="14">
        <f t="shared" si="1201"/>
        <v>439</v>
      </c>
      <c r="C4814" s="9" t="str">
        <f t="shared" si="1202"/>
        <v/>
      </c>
      <c r="D4814" s="3" t="str">
        <f t="shared" si="1203"/>
        <v/>
      </c>
      <c r="E4814" s="14" t="str">
        <f t="shared" si="1199"/>
        <v>439</v>
      </c>
      <c r="J4814" s="14" t="str">
        <f t="shared" si="1194"/>
        <v xml:space="preserve">0                                                                                                                                                                                                                                                                                                                                                                                                                                                      </v>
      </c>
      <c r="S4814" s="8"/>
      <c r="W4814" s="76"/>
      <c r="X4814" s="16">
        <f t="shared" si="1200"/>
        <v>0</v>
      </c>
      <c r="AC4814" s="18">
        <f t="shared" si="1192"/>
        <v>0</v>
      </c>
      <c r="AD4814" s="19">
        <f t="shared" si="1195"/>
        <v>0</v>
      </c>
      <c r="AE4814" s="21">
        <f t="shared" si="1191"/>
        <v>0</v>
      </c>
      <c r="AF4814" s="20">
        <f t="shared" si="1196"/>
        <v>0</v>
      </c>
      <c r="AG4814" s="20">
        <f t="shared" si="1197"/>
        <v>0</v>
      </c>
      <c r="AH4814" s="20">
        <f t="shared" si="1198"/>
        <v>0</v>
      </c>
      <c r="AI4814" s="20"/>
      <c r="AJ4814" s="20"/>
      <c r="AK4814" s="20">
        <f t="shared" si="1193"/>
        <v>0</v>
      </c>
      <c r="AL4814" s="171"/>
    </row>
    <row r="4815" spans="2:38" ht="15.75" customHeight="1" x14ac:dyDescent="0.25">
      <c r="B4815" s="14">
        <f t="shared" si="1201"/>
        <v>440</v>
      </c>
      <c r="C4815" s="9" t="str">
        <f t="shared" si="1202"/>
        <v/>
      </c>
      <c r="D4815" s="3" t="str">
        <f t="shared" si="1203"/>
        <v/>
      </c>
      <c r="E4815" s="14" t="str">
        <f t="shared" si="1199"/>
        <v>440</v>
      </c>
      <c r="J4815" s="14" t="str">
        <f t="shared" si="1194"/>
        <v xml:space="preserve">0                                                                                                                                                                                                                                                                                                                                                                                                                                                       </v>
      </c>
      <c r="S4815" s="8"/>
      <c r="W4815" s="76"/>
      <c r="X4815" s="16">
        <f t="shared" si="1200"/>
        <v>0</v>
      </c>
      <c r="AC4815" s="18">
        <f t="shared" si="1192"/>
        <v>0</v>
      </c>
      <c r="AD4815" s="19">
        <f t="shared" si="1195"/>
        <v>0</v>
      </c>
      <c r="AE4815" s="21">
        <f t="shared" si="1191"/>
        <v>0</v>
      </c>
      <c r="AF4815" s="20">
        <f t="shared" si="1196"/>
        <v>0</v>
      </c>
      <c r="AG4815" s="20">
        <f t="shared" si="1197"/>
        <v>0</v>
      </c>
      <c r="AH4815" s="20">
        <f t="shared" si="1198"/>
        <v>0</v>
      </c>
      <c r="AI4815" s="20"/>
      <c r="AJ4815" s="20"/>
      <c r="AK4815" s="20">
        <f t="shared" si="1193"/>
        <v>0</v>
      </c>
      <c r="AL4815" s="171"/>
    </row>
    <row r="4816" spans="2:38" ht="15.75" customHeight="1" x14ac:dyDescent="0.25">
      <c r="B4816" s="14">
        <f t="shared" si="1201"/>
        <v>441</v>
      </c>
      <c r="C4816" s="9" t="str">
        <f t="shared" si="1202"/>
        <v/>
      </c>
      <c r="D4816" s="3" t="str">
        <f t="shared" si="1203"/>
        <v/>
      </c>
      <c r="E4816" s="14" t="str">
        <f t="shared" si="1199"/>
        <v>441</v>
      </c>
      <c r="J4816" s="14" t="str">
        <f t="shared" si="1194"/>
        <v xml:space="preserve">0                                                                                                                                                                                                                                                                                                                                                                                                                                                        </v>
      </c>
      <c r="S4816" s="8"/>
      <c r="W4816" s="76"/>
      <c r="X4816" s="16">
        <f t="shared" si="1200"/>
        <v>0</v>
      </c>
      <c r="AC4816" s="18">
        <f t="shared" si="1192"/>
        <v>0</v>
      </c>
      <c r="AD4816" s="19">
        <f t="shared" si="1195"/>
        <v>0</v>
      </c>
      <c r="AE4816" s="21">
        <f t="shared" si="1191"/>
        <v>0</v>
      </c>
      <c r="AF4816" s="20">
        <f t="shared" si="1196"/>
        <v>0</v>
      </c>
      <c r="AG4816" s="20">
        <f t="shared" si="1197"/>
        <v>0</v>
      </c>
      <c r="AH4816" s="20">
        <f t="shared" si="1198"/>
        <v>0</v>
      </c>
      <c r="AI4816" s="20"/>
      <c r="AJ4816" s="20"/>
      <c r="AK4816" s="20">
        <f t="shared" si="1193"/>
        <v>0</v>
      </c>
      <c r="AL4816" s="171"/>
    </row>
    <row r="4817" spans="2:38" ht="15.75" customHeight="1" x14ac:dyDescent="0.25">
      <c r="B4817" s="14">
        <f t="shared" si="1201"/>
        <v>442</v>
      </c>
      <c r="C4817" s="9" t="str">
        <f t="shared" si="1202"/>
        <v/>
      </c>
      <c r="D4817" s="3" t="str">
        <f t="shared" si="1203"/>
        <v/>
      </c>
      <c r="E4817" s="14" t="str">
        <f t="shared" si="1199"/>
        <v>442</v>
      </c>
      <c r="J4817" s="14" t="str">
        <f t="shared" si="1194"/>
        <v xml:space="preserve">0                                                                                                                                                                                                                                                                                                                                                                                                                                                         </v>
      </c>
      <c r="S4817" s="8"/>
      <c r="W4817" s="76"/>
      <c r="X4817" s="16">
        <f t="shared" si="1200"/>
        <v>0</v>
      </c>
      <c r="AC4817" s="18">
        <f t="shared" si="1192"/>
        <v>0</v>
      </c>
      <c r="AD4817" s="19">
        <f t="shared" si="1195"/>
        <v>0</v>
      </c>
      <c r="AE4817" s="21">
        <f t="shared" si="1191"/>
        <v>0</v>
      </c>
      <c r="AF4817" s="20">
        <f t="shared" si="1196"/>
        <v>0</v>
      </c>
      <c r="AG4817" s="20">
        <f t="shared" si="1197"/>
        <v>0</v>
      </c>
      <c r="AH4817" s="20">
        <f t="shared" si="1198"/>
        <v>0</v>
      </c>
      <c r="AI4817" s="20"/>
      <c r="AJ4817" s="20"/>
      <c r="AK4817" s="20">
        <f t="shared" si="1193"/>
        <v>0</v>
      </c>
      <c r="AL4817" s="171"/>
    </row>
    <row r="4818" spans="2:38" ht="15.75" customHeight="1" x14ac:dyDescent="0.25">
      <c r="B4818" s="14">
        <f t="shared" si="1201"/>
        <v>443</v>
      </c>
      <c r="C4818" s="9" t="str">
        <f t="shared" si="1202"/>
        <v/>
      </c>
      <c r="D4818" s="3" t="str">
        <f t="shared" si="1203"/>
        <v/>
      </c>
      <c r="E4818" s="14" t="str">
        <f t="shared" si="1199"/>
        <v>443</v>
      </c>
      <c r="J4818" s="14" t="str">
        <f t="shared" si="1194"/>
        <v xml:space="preserve">0                                                                                                                                                                                                                                                                                                                                                                                                                                                          </v>
      </c>
      <c r="S4818" s="8"/>
      <c r="W4818" s="76"/>
      <c r="X4818" s="16">
        <f t="shared" si="1200"/>
        <v>0</v>
      </c>
      <c r="AC4818" s="18">
        <f t="shared" si="1192"/>
        <v>0</v>
      </c>
      <c r="AD4818" s="19">
        <f t="shared" si="1195"/>
        <v>0</v>
      </c>
      <c r="AE4818" s="21">
        <f t="shared" si="1191"/>
        <v>0</v>
      </c>
      <c r="AF4818" s="20">
        <f t="shared" si="1196"/>
        <v>0</v>
      </c>
      <c r="AG4818" s="20">
        <f t="shared" si="1197"/>
        <v>0</v>
      </c>
      <c r="AH4818" s="20">
        <f t="shared" si="1198"/>
        <v>0</v>
      </c>
      <c r="AI4818" s="20"/>
      <c r="AJ4818" s="20"/>
      <c r="AK4818" s="20">
        <f t="shared" si="1193"/>
        <v>0</v>
      </c>
      <c r="AL4818" s="171"/>
    </row>
    <row r="4819" spans="2:38" ht="15.75" customHeight="1" x14ac:dyDescent="0.25">
      <c r="B4819" s="14">
        <f t="shared" si="1201"/>
        <v>444</v>
      </c>
      <c r="C4819" s="9" t="str">
        <f t="shared" si="1202"/>
        <v/>
      </c>
      <c r="D4819" s="3" t="str">
        <f t="shared" si="1203"/>
        <v/>
      </c>
      <c r="E4819" s="14" t="str">
        <f t="shared" si="1199"/>
        <v>444</v>
      </c>
      <c r="J4819" s="14" t="str">
        <f t="shared" si="1194"/>
        <v xml:space="preserve">0                                                                                                                                                                                                                                                                                                                                                                                                                                                           </v>
      </c>
      <c r="S4819" s="8"/>
      <c r="W4819" s="76"/>
      <c r="X4819" s="16">
        <f t="shared" si="1200"/>
        <v>0</v>
      </c>
      <c r="AC4819" s="18">
        <f t="shared" si="1192"/>
        <v>0</v>
      </c>
      <c r="AD4819" s="19">
        <f t="shared" si="1195"/>
        <v>0</v>
      </c>
      <c r="AE4819" s="21">
        <f t="shared" si="1191"/>
        <v>0</v>
      </c>
      <c r="AF4819" s="20">
        <f t="shared" si="1196"/>
        <v>0</v>
      </c>
      <c r="AG4819" s="20">
        <f t="shared" si="1197"/>
        <v>0</v>
      </c>
      <c r="AH4819" s="20">
        <f t="shared" si="1198"/>
        <v>0</v>
      </c>
      <c r="AI4819" s="20"/>
      <c r="AJ4819" s="20"/>
      <c r="AK4819" s="20">
        <f t="shared" si="1193"/>
        <v>0</v>
      </c>
      <c r="AL4819" s="171"/>
    </row>
    <row r="4820" spans="2:38" ht="15.75" customHeight="1" x14ac:dyDescent="0.25">
      <c r="B4820" s="14">
        <f t="shared" si="1201"/>
        <v>445</v>
      </c>
      <c r="C4820" s="9" t="str">
        <f t="shared" si="1202"/>
        <v/>
      </c>
      <c r="D4820" s="3" t="str">
        <f t="shared" si="1203"/>
        <v/>
      </c>
      <c r="E4820" s="14" t="str">
        <f t="shared" si="1199"/>
        <v>445</v>
      </c>
      <c r="J4820" s="14" t="str">
        <f t="shared" si="1194"/>
        <v xml:space="preserve">0                                                                                                                                                                                                                                                                                                                                                                                                                                                            </v>
      </c>
      <c r="S4820" s="8"/>
      <c r="W4820" s="76"/>
      <c r="X4820" s="16">
        <f t="shared" si="1200"/>
        <v>0</v>
      </c>
      <c r="AC4820" s="18">
        <f t="shared" si="1192"/>
        <v>0</v>
      </c>
      <c r="AD4820" s="19">
        <f t="shared" si="1195"/>
        <v>0</v>
      </c>
      <c r="AE4820" s="21">
        <f t="shared" si="1191"/>
        <v>0</v>
      </c>
      <c r="AF4820" s="20">
        <f t="shared" si="1196"/>
        <v>0</v>
      </c>
      <c r="AG4820" s="20">
        <f t="shared" si="1197"/>
        <v>0</v>
      </c>
      <c r="AH4820" s="20">
        <f t="shared" si="1198"/>
        <v>0</v>
      </c>
      <c r="AI4820" s="20"/>
      <c r="AJ4820" s="20"/>
      <c r="AK4820" s="20">
        <f t="shared" si="1193"/>
        <v>0</v>
      </c>
      <c r="AL4820" s="171"/>
    </row>
    <row r="4821" spans="2:38" ht="15.75" customHeight="1" x14ac:dyDescent="0.25">
      <c r="B4821" s="14">
        <f t="shared" si="1201"/>
        <v>446</v>
      </c>
      <c r="C4821" s="9" t="str">
        <f t="shared" si="1202"/>
        <v/>
      </c>
      <c r="D4821" s="3" t="str">
        <f t="shared" si="1203"/>
        <v/>
      </c>
      <c r="E4821" s="14" t="str">
        <f t="shared" si="1199"/>
        <v>446</v>
      </c>
      <c r="J4821" s="14" t="str">
        <f t="shared" si="1194"/>
        <v xml:space="preserve">0                                                                                                                                                                                                                                                                                                                                                                                                                                                             </v>
      </c>
      <c r="S4821" s="8"/>
      <c r="W4821" s="76"/>
      <c r="X4821" s="16">
        <f t="shared" si="1200"/>
        <v>0</v>
      </c>
      <c r="AC4821" s="18">
        <f t="shared" si="1192"/>
        <v>0</v>
      </c>
      <c r="AD4821" s="19">
        <f t="shared" si="1195"/>
        <v>0</v>
      </c>
      <c r="AE4821" s="21">
        <f t="shared" si="1191"/>
        <v>0</v>
      </c>
      <c r="AF4821" s="20">
        <f t="shared" si="1196"/>
        <v>0</v>
      </c>
      <c r="AG4821" s="20">
        <f t="shared" si="1197"/>
        <v>0</v>
      </c>
      <c r="AH4821" s="20">
        <f t="shared" si="1198"/>
        <v>0</v>
      </c>
      <c r="AI4821" s="20"/>
      <c r="AJ4821" s="20"/>
      <c r="AK4821" s="20">
        <f t="shared" si="1193"/>
        <v>0</v>
      </c>
      <c r="AL4821" s="171"/>
    </row>
    <row r="4822" spans="2:38" ht="15.75" customHeight="1" x14ac:dyDescent="0.25">
      <c r="B4822" s="14">
        <f t="shared" si="1201"/>
        <v>447</v>
      </c>
      <c r="C4822" s="9" t="str">
        <f t="shared" si="1202"/>
        <v/>
      </c>
      <c r="D4822" s="3" t="str">
        <f t="shared" si="1203"/>
        <v/>
      </c>
      <c r="E4822" s="14" t="str">
        <f t="shared" si="1199"/>
        <v>447</v>
      </c>
      <c r="J4822" s="14" t="str">
        <f t="shared" si="1194"/>
        <v xml:space="preserve">0                                                                                                                                                                                                                                                                                                                                                                                                                                                              </v>
      </c>
      <c r="S4822" s="8"/>
      <c r="W4822" s="76"/>
      <c r="X4822" s="16">
        <f t="shared" si="1200"/>
        <v>0</v>
      </c>
      <c r="AC4822" s="18">
        <f t="shared" si="1192"/>
        <v>0</v>
      </c>
      <c r="AD4822" s="19">
        <f t="shared" si="1195"/>
        <v>0</v>
      </c>
      <c r="AE4822" s="21">
        <f t="shared" si="1191"/>
        <v>0</v>
      </c>
      <c r="AF4822" s="20">
        <f t="shared" si="1196"/>
        <v>0</v>
      </c>
      <c r="AG4822" s="20">
        <f t="shared" si="1197"/>
        <v>0</v>
      </c>
      <c r="AH4822" s="20">
        <f t="shared" si="1198"/>
        <v>0</v>
      </c>
      <c r="AI4822" s="20"/>
      <c r="AJ4822" s="20"/>
      <c r="AK4822" s="20">
        <f t="shared" si="1193"/>
        <v>0</v>
      </c>
      <c r="AL4822" s="171"/>
    </row>
    <row r="4823" spans="2:38" ht="15.75" customHeight="1" x14ac:dyDescent="0.25">
      <c r="B4823" s="14">
        <f t="shared" si="1201"/>
        <v>448</v>
      </c>
      <c r="C4823" s="9" t="str">
        <f t="shared" si="1202"/>
        <v/>
      </c>
      <c r="D4823" s="3" t="str">
        <f t="shared" si="1203"/>
        <v/>
      </c>
      <c r="E4823" s="14" t="str">
        <f t="shared" si="1199"/>
        <v>448</v>
      </c>
      <c r="J4823" s="14" t="str">
        <f t="shared" si="1194"/>
        <v xml:space="preserve">0                                                                                                                                                                                                                                                                                                                                                                                                                                                               </v>
      </c>
      <c r="S4823" s="8"/>
      <c r="W4823" s="76"/>
      <c r="X4823" s="16">
        <f t="shared" si="1200"/>
        <v>0</v>
      </c>
      <c r="AC4823" s="18">
        <f t="shared" si="1192"/>
        <v>0</v>
      </c>
      <c r="AD4823" s="19">
        <f t="shared" si="1195"/>
        <v>0</v>
      </c>
      <c r="AE4823" s="21">
        <f t="shared" si="1191"/>
        <v>0</v>
      </c>
      <c r="AF4823" s="20">
        <f t="shared" si="1196"/>
        <v>0</v>
      </c>
      <c r="AG4823" s="20">
        <f t="shared" si="1197"/>
        <v>0</v>
      </c>
      <c r="AH4823" s="20">
        <f t="shared" si="1198"/>
        <v>0</v>
      </c>
      <c r="AI4823" s="20"/>
      <c r="AJ4823" s="20"/>
      <c r="AK4823" s="20">
        <f t="shared" si="1193"/>
        <v>0</v>
      </c>
      <c r="AL4823" s="171"/>
    </row>
    <row r="4824" spans="2:38" ht="15.75" customHeight="1" x14ac:dyDescent="0.25">
      <c r="B4824" s="14">
        <f t="shared" si="1201"/>
        <v>449</v>
      </c>
      <c r="C4824" s="9" t="str">
        <f t="shared" si="1202"/>
        <v/>
      </c>
      <c r="D4824" s="3" t="str">
        <f t="shared" si="1203"/>
        <v/>
      </c>
      <c r="E4824" s="14" t="str">
        <f t="shared" si="1199"/>
        <v>449</v>
      </c>
      <c r="J4824" s="14" t="str">
        <f t="shared" si="1194"/>
        <v xml:space="preserve">0                                                                                                                                                                                                                                                                                                                                                                                                                                                                </v>
      </c>
      <c r="S4824" s="8"/>
      <c r="W4824" s="76"/>
      <c r="X4824" s="16">
        <f t="shared" si="1200"/>
        <v>0</v>
      </c>
      <c r="AC4824" s="18">
        <f t="shared" si="1192"/>
        <v>0</v>
      </c>
      <c r="AD4824" s="19">
        <f t="shared" si="1195"/>
        <v>0</v>
      </c>
      <c r="AE4824" s="21">
        <f t="shared" si="1191"/>
        <v>0</v>
      </c>
      <c r="AF4824" s="20">
        <f t="shared" si="1196"/>
        <v>0</v>
      </c>
      <c r="AG4824" s="20">
        <f t="shared" si="1197"/>
        <v>0</v>
      </c>
      <c r="AH4824" s="20">
        <f t="shared" si="1198"/>
        <v>0</v>
      </c>
      <c r="AI4824" s="20"/>
      <c r="AJ4824" s="20"/>
      <c r="AK4824" s="20">
        <f t="shared" si="1193"/>
        <v>0</v>
      </c>
      <c r="AL4824" s="171"/>
    </row>
    <row r="4825" spans="2:38" ht="15.75" customHeight="1" x14ac:dyDescent="0.25">
      <c r="B4825" s="14">
        <f t="shared" si="1201"/>
        <v>450</v>
      </c>
      <c r="C4825" s="9" t="str">
        <f t="shared" si="1202"/>
        <v/>
      </c>
      <c r="D4825" s="3" t="str">
        <f t="shared" si="1203"/>
        <v/>
      </c>
      <c r="E4825" s="14" t="str">
        <f t="shared" si="1199"/>
        <v>450</v>
      </c>
      <c r="J4825" s="14" t="str">
        <f t="shared" si="1194"/>
        <v xml:space="preserve">0                                                                                                                                                                                                                                                                                                                                                                                                                                                                 </v>
      </c>
      <c r="S4825" s="8"/>
      <c r="W4825" s="76"/>
      <c r="X4825" s="16">
        <f t="shared" si="1200"/>
        <v>0</v>
      </c>
      <c r="AC4825" s="18">
        <f t="shared" si="1192"/>
        <v>0</v>
      </c>
      <c r="AD4825" s="19">
        <f t="shared" si="1195"/>
        <v>0</v>
      </c>
      <c r="AE4825" s="21">
        <f t="shared" ref="AE4825:AE4888" si="1204">+(Q4825)*T4825</f>
        <v>0</v>
      </c>
      <c r="AF4825" s="20">
        <f t="shared" si="1196"/>
        <v>0</v>
      </c>
      <c r="AG4825" s="20">
        <f t="shared" si="1197"/>
        <v>0</v>
      </c>
      <c r="AH4825" s="20">
        <f t="shared" si="1198"/>
        <v>0</v>
      </c>
      <c r="AI4825" s="20"/>
      <c r="AJ4825" s="20"/>
      <c r="AK4825" s="20">
        <f t="shared" si="1193"/>
        <v>0</v>
      </c>
      <c r="AL4825" s="171"/>
    </row>
    <row r="4826" spans="2:38" ht="15.75" customHeight="1" x14ac:dyDescent="0.25">
      <c r="B4826" s="14">
        <f t="shared" si="1201"/>
        <v>451</v>
      </c>
      <c r="C4826" s="9" t="str">
        <f t="shared" si="1202"/>
        <v/>
      </c>
      <c r="D4826" s="3" t="str">
        <f t="shared" si="1203"/>
        <v/>
      </c>
      <c r="E4826" s="14" t="str">
        <f t="shared" si="1199"/>
        <v>451</v>
      </c>
      <c r="J4826" s="14" t="str">
        <f t="shared" si="1194"/>
        <v xml:space="preserve">0                                                                                                                                                                                                                                                                                                                                                                                                                                                                  </v>
      </c>
      <c r="S4826" s="8"/>
      <c r="W4826" s="76"/>
      <c r="X4826" s="16">
        <f t="shared" si="1200"/>
        <v>0</v>
      </c>
      <c r="AC4826" s="18">
        <f t="shared" si="1192"/>
        <v>0</v>
      </c>
      <c r="AD4826" s="19">
        <f t="shared" si="1195"/>
        <v>0</v>
      </c>
      <c r="AE4826" s="21">
        <f t="shared" si="1204"/>
        <v>0</v>
      </c>
      <c r="AF4826" s="20">
        <f t="shared" si="1196"/>
        <v>0</v>
      </c>
      <c r="AG4826" s="20">
        <f t="shared" si="1197"/>
        <v>0</v>
      </c>
      <c r="AH4826" s="20">
        <f t="shared" si="1198"/>
        <v>0</v>
      </c>
      <c r="AI4826" s="20"/>
      <c r="AJ4826" s="20"/>
      <c r="AK4826" s="20">
        <f t="shared" si="1193"/>
        <v>0</v>
      </c>
      <c r="AL4826" s="171"/>
    </row>
    <row r="4827" spans="2:38" ht="15.75" customHeight="1" x14ac:dyDescent="0.25">
      <c r="B4827" s="14">
        <f t="shared" si="1201"/>
        <v>452</v>
      </c>
      <c r="C4827" s="9" t="str">
        <f t="shared" si="1202"/>
        <v/>
      </c>
      <c r="D4827" s="3" t="str">
        <f t="shared" si="1203"/>
        <v/>
      </c>
      <c r="E4827" s="14" t="str">
        <f t="shared" si="1199"/>
        <v>452</v>
      </c>
      <c r="J4827" s="14" t="str">
        <f t="shared" si="1194"/>
        <v xml:space="preserve">0                                                                                                                                                                                                                                                                                                                                                                                                                                                                   </v>
      </c>
      <c r="S4827" s="8"/>
      <c r="W4827" s="76"/>
      <c r="X4827" s="16">
        <f t="shared" si="1200"/>
        <v>0</v>
      </c>
      <c r="AC4827" s="18">
        <f t="shared" si="1192"/>
        <v>0</v>
      </c>
      <c r="AD4827" s="19">
        <f t="shared" si="1195"/>
        <v>0</v>
      </c>
      <c r="AE4827" s="21">
        <f t="shared" si="1204"/>
        <v>0</v>
      </c>
      <c r="AF4827" s="20">
        <f t="shared" si="1196"/>
        <v>0</v>
      </c>
      <c r="AG4827" s="20">
        <f t="shared" si="1197"/>
        <v>0</v>
      </c>
      <c r="AH4827" s="20">
        <f t="shared" si="1198"/>
        <v>0</v>
      </c>
      <c r="AI4827" s="20"/>
      <c r="AJ4827" s="20"/>
      <c r="AK4827" s="20">
        <f t="shared" si="1193"/>
        <v>0</v>
      </c>
      <c r="AL4827" s="171"/>
    </row>
    <row r="4828" spans="2:38" ht="15.75" customHeight="1" x14ac:dyDescent="0.25">
      <c r="B4828" s="14">
        <f t="shared" si="1201"/>
        <v>453</v>
      </c>
      <c r="C4828" s="9" t="str">
        <f t="shared" si="1202"/>
        <v/>
      </c>
      <c r="D4828" s="3" t="str">
        <f t="shared" si="1203"/>
        <v/>
      </c>
      <c r="E4828" s="14" t="str">
        <f t="shared" si="1199"/>
        <v>453</v>
      </c>
      <c r="J4828" s="14" t="str">
        <f t="shared" si="1194"/>
        <v xml:space="preserve">0                                                                                                                                                                                                                                                                                                                                                                                                                                                                    </v>
      </c>
      <c r="S4828" s="8"/>
      <c r="W4828" s="76"/>
      <c r="X4828" s="16">
        <f t="shared" si="1200"/>
        <v>0</v>
      </c>
      <c r="AC4828" s="18">
        <f t="shared" si="1192"/>
        <v>0</v>
      </c>
      <c r="AD4828" s="19">
        <f t="shared" si="1195"/>
        <v>0</v>
      </c>
      <c r="AE4828" s="21">
        <f t="shared" si="1204"/>
        <v>0</v>
      </c>
      <c r="AF4828" s="20">
        <f t="shared" si="1196"/>
        <v>0</v>
      </c>
      <c r="AG4828" s="20">
        <f t="shared" si="1197"/>
        <v>0</v>
      </c>
      <c r="AH4828" s="20">
        <f t="shared" si="1198"/>
        <v>0</v>
      </c>
      <c r="AI4828" s="20"/>
      <c r="AJ4828" s="20"/>
      <c r="AK4828" s="20">
        <f t="shared" si="1193"/>
        <v>0</v>
      </c>
      <c r="AL4828" s="171"/>
    </row>
    <row r="4829" spans="2:38" ht="15.75" customHeight="1" x14ac:dyDescent="0.25">
      <c r="B4829" s="14">
        <f t="shared" si="1201"/>
        <v>454</v>
      </c>
      <c r="C4829" s="9" t="str">
        <f t="shared" si="1202"/>
        <v/>
      </c>
      <c r="D4829" s="3" t="str">
        <f t="shared" si="1203"/>
        <v/>
      </c>
      <c r="E4829" s="14" t="str">
        <f t="shared" si="1199"/>
        <v>454</v>
      </c>
      <c r="J4829" s="14" t="str">
        <f t="shared" si="1194"/>
        <v xml:space="preserve">0                                                                                                                                                                                                                                                                                                                                                                                                                                                                     </v>
      </c>
      <c r="S4829" s="8"/>
      <c r="W4829" s="76"/>
      <c r="X4829" s="16">
        <f t="shared" si="1200"/>
        <v>0</v>
      </c>
      <c r="AC4829" s="18">
        <f t="shared" si="1192"/>
        <v>0</v>
      </c>
      <c r="AD4829" s="19">
        <f t="shared" si="1195"/>
        <v>0</v>
      </c>
      <c r="AE4829" s="21">
        <f t="shared" si="1204"/>
        <v>0</v>
      </c>
      <c r="AF4829" s="20">
        <f t="shared" si="1196"/>
        <v>0</v>
      </c>
      <c r="AG4829" s="20">
        <f t="shared" si="1197"/>
        <v>0</v>
      </c>
      <c r="AH4829" s="20">
        <f t="shared" si="1198"/>
        <v>0</v>
      </c>
      <c r="AI4829" s="20"/>
      <c r="AJ4829" s="20"/>
      <c r="AK4829" s="20">
        <f t="shared" si="1193"/>
        <v>0</v>
      </c>
      <c r="AL4829" s="171"/>
    </row>
    <row r="4830" spans="2:38" ht="15.75" customHeight="1" x14ac:dyDescent="0.25">
      <c r="B4830" s="14">
        <f t="shared" si="1201"/>
        <v>455</v>
      </c>
      <c r="C4830" s="9" t="str">
        <f t="shared" si="1202"/>
        <v/>
      </c>
      <c r="D4830" s="3" t="str">
        <f t="shared" si="1203"/>
        <v/>
      </c>
      <c r="E4830" s="14" t="str">
        <f t="shared" si="1199"/>
        <v>455</v>
      </c>
      <c r="J4830" s="14" t="str">
        <f t="shared" si="1194"/>
        <v xml:space="preserve">0                                                                                                                                                                                                                                                                                                                                                                                                                                                                      </v>
      </c>
      <c r="S4830" s="8"/>
      <c r="W4830" s="76"/>
      <c r="X4830" s="16">
        <f t="shared" si="1200"/>
        <v>0</v>
      </c>
      <c r="AC4830" s="18">
        <f t="shared" si="1192"/>
        <v>0</v>
      </c>
      <c r="AD4830" s="19">
        <f t="shared" si="1195"/>
        <v>0</v>
      </c>
      <c r="AE4830" s="21">
        <f t="shared" si="1204"/>
        <v>0</v>
      </c>
      <c r="AF4830" s="20">
        <f t="shared" si="1196"/>
        <v>0</v>
      </c>
      <c r="AG4830" s="20">
        <f t="shared" si="1197"/>
        <v>0</v>
      </c>
      <c r="AH4830" s="20">
        <f t="shared" si="1198"/>
        <v>0</v>
      </c>
      <c r="AI4830" s="20"/>
      <c r="AJ4830" s="20"/>
      <c r="AK4830" s="20">
        <f t="shared" si="1193"/>
        <v>0</v>
      </c>
      <c r="AL4830" s="171"/>
    </row>
    <row r="4831" spans="2:38" ht="15.75" customHeight="1" x14ac:dyDescent="0.25">
      <c r="B4831" s="14">
        <f t="shared" si="1201"/>
        <v>456</v>
      </c>
      <c r="C4831" s="9" t="str">
        <f t="shared" si="1202"/>
        <v/>
      </c>
      <c r="D4831" s="3" t="str">
        <f t="shared" si="1203"/>
        <v/>
      </c>
      <c r="E4831" s="14" t="str">
        <f t="shared" si="1199"/>
        <v>456</v>
      </c>
      <c r="J4831" s="14" t="str">
        <f t="shared" si="1194"/>
        <v xml:space="preserve">0                                                                                                                                                                                                                                                                                                                                                                                                                                                                       </v>
      </c>
      <c r="S4831" s="8"/>
      <c r="W4831" s="76"/>
      <c r="X4831" s="16">
        <f t="shared" si="1200"/>
        <v>0</v>
      </c>
      <c r="AC4831" s="18">
        <f t="shared" si="1192"/>
        <v>0</v>
      </c>
      <c r="AD4831" s="19">
        <f t="shared" si="1195"/>
        <v>0</v>
      </c>
      <c r="AE4831" s="21">
        <f t="shared" si="1204"/>
        <v>0</v>
      </c>
      <c r="AF4831" s="20">
        <f t="shared" si="1196"/>
        <v>0</v>
      </c>
      <c r="AG4831" s="20">
        <f t="shared" si="1197"/>
        <v>0</v>
      </c>
      <c r="AH4831" s="20">
        <f t="shared" si="1198"/>
        <v>0</v>
      </c>
      <c r="AI4831" s="20"/>
      <c r="AJ4831" s="20"/>
      <c r="AK4831" s="20">
        <f t="shared" si="1193"/>
        <v>0</v>
      </c>
      <c r="AL4831" s="171"/>
    </row>
    <row r="4832" spans="2:38" ht="15.75" customHeight="1" x14ac:dyDescent="0.25">
      <c r="B4832" s="14">
        <f t="shared" si="1201"/>
        <v>457</v>
      </c>
      <c r="C4832" s="9" t="str">
        <f t="shared" si="1202"/>
        <v/>
      </c>
      <c r="D4832" s="3" t="str">
        <f t="shared" si="1203"/>
        <v/>
      </c>
      <c r="E4832" s="14" t="str">
        <f t="shared" si="1199"/>
        <v>457</v>
      </c>
      <c r="J4832" s="14" t="str">
        <f t="shared" si="1194"/>
        <v xml:space="preserve">0                                                                                                                                                                                                                                                                                                                                                                                                                                                                        </v>
      </c>
      <c r="S4832" s="8"/>
      <c r="W4832" s="76"/>
      <c r="X4832" s="16">
        <f t="shared" si="1200"/>
        <v>0</v>
      </c>
      <c r="AC4832" s="18">
        <f t="shared" si="1192"/>
        <v>0</v>
      </c>
      <c r="AD4832" s="19">
        <f t="shared" si="1195"/>
        <v>0</v>
      </c>
      <c r="AE4832" s="21">
        <f t="shared" si="1204"/>
        <v>0</v>
      </c>
      <c r="AF4832" s="20">
        <f t="shared" si="1196"/>
        <v>0</v>
      </c>
      <c r="AG4832" s="20">
        <f t="shared" si="1197"/>
        <v>0</v>
      </c>
      <c r="AH4832" s="20">
        <f t="shared" si="1198"/>
        <v>0</v>
      </c>
      <c r="AI4832" s="20"/>
      <c r="AJ4832" s="20"/>
      <c r="AK4832" s="20">
        <f t="shared" si="1193"/>
        <v>0</v>
      </c>
      <c r="AL4832" s="171"/>
    </row>
    <row r="4833" spans="2:38" ht="15.75" customHeight="1" x14ac:dyDescent="0.25">
      <c r="B4833" s="14">
        <f t="shared" si="1201"/>
        <v>458</v>
      </c>
      <c r="C4833" s="9" t="str">
        <f t="shared" si="1202"/>
        <v/>
      </c>
      <c r="D4833" s="3" t="str">
        <f t="shared" si="1203"/>
        <v/>
      </c>
      <c r="E4833" s="14" t="str">
        <f t="shared" si="1199"/>
        <v>458</v>
      </c>
      <c r="J4833" s="14" t="str">
        <f t="shared" si="1194"/>
        <v xml:space="preserve">0                                                                                                                                                                                                                                                                                                                                                                                                                                                                         </v>
      </c>
      <c r="S4833" s="8"/>
      <c r="W4833" s="76"/>
      <c r="X4833" s="16">
        <f t="shared" si="1200"/>
        <v>0</v>
      </c>
      <c r="AC4833" s="18">
        <f t="shared" si="1192"/>
        <v>0</v>
      </c>
      <c r="AD4833" s="19">
        <f t="shared" si="1195"/>
        <v>0</v>
      </c>
      <c r="AE4833" s="21">
        <f t="shared" si="1204"/>
        <v>0</v>
      </c>
      <c r="AF4833" s="20">
        <f t="shared" si="1196"/>
        <v>0</v>
      </c>
      <c r="AG4833" s="20">
        <f t="shared" si="1197"/>
        <v>0</v>
      </c>
      <c r="AH4833" s="20">
        <f t="shared" si="1198"/>
        <v>0</v>
      </c>
      <c r="AI4833" s="20"/>
      <c r="AJ4833" s="20"/>
      <c r="AK4833" s="20">
        <f t="shared" si="1193"/>
        <v>0</v>
      </c>
      <c r="AL4833" s="171"/>
    </row>
    <row r="4834" spans="2:38" ht="15.75" customHeight="1" x14ac:dyDescent="0.25">
      <c r="B4834" s="14">
        <f t="shared" si="1201"/>
        <v>459</v>
      </c>
      <c r="C4834" s="9" t="str">
        <f t="shared" si="1202"/>
        <v/>
      </c>
      <c r="D4834" s="3" t="str">
        <f t="shared" si="1203"/>
        <v/>
      </c>
      <c r="E4834" s="14" t="str">
        <f t="shared" si="1199"/>
        <v>459</v>
      </c>
      <c r="J4834" s="14" t="str">
        <f t="shared" si="1194"/>
        <v xml:space="preserve">0                                                                                                                                                                                                                                                                                                                                                                                                                                                                          </v>
      </c>
      <c r="S4834" s="8"/>
      <c r="W4834" s="76"/>
      <c r="X4834" s="16">
        <f t="shared" si="1200"/>
        <v>0</v>
      </c>
      <c r="AC4834" s="18">
        <f t="shared" si="1192"/>
        <v>0</v>
      </c>
      <c r="AD4834" s="19">
        <f t="shared" si="1195"/>
        <v>0</v>
      </c>
      <c r="AE4834" s="21">
        <f t="shared" si="1204"/>
        <v>0</v>
      </c>
      <c r="AF4834" s="20">
        <f t="shared" si="1196"/>
        <v>0</v>
      </c>
      <c r="AG4834" s="20">
        <f t="shared" si="1197"/>
        <v>0</v>
      </c>
      <c r="AH4834" s="20">
        <f t="shared" si="1198"/>
        <v>0</v>
      </c>
      <c r="AI4834" s="20"/>
      <c r="AJ4834" s="20"/>
      <c r="AK4834" s="20">
        <f t="shared" si="1193"/>
        <v>0</v>
      </c>
      <c r="AL4834" s="171"/>
    </row>
    <row r="4835" spans="2:38" ht="15.75" customHeight="1" x14ac:dyDescent="0.25">
      <c r="B4835" s="14">
        <f t="shared" si="1201"/>
        <v>460</v>
      </c>
      <c r="C4835" s="9" t="str">
        <f t="shared" si="1202"/>
        <v/>
      </c>
      <c r="D4835" s="3" t="str">
        <f t="shared" si="1203"/>
        <v/>
      </c>
      <c r="E4835" s="14" t="str">
        <f t="shared" si="1199"/>
        <v>460</v>
      </c>
      <c r="J4835" s="14" t="str">
        <f t="shared" si="1194"/>
        <v xml:space="preserve">0                                                                                                                                                                                                                                                                                                                                                                                                                                                                           </v>
      </c>
      <c r="S4835" s="8"/>
      <c r="W4835" s="76"/>
      <c r="X4835" s="16">
        <f t="shared" si="1200"/>
        <v>0</v>
      </c>
      <c r="AC4835" s="18">
        <f t="shared" ref="AC4835:AC4898" si="1205">+AB4835*Y4835</f>
        <v>0</v>
      </c>
      <c r="AD4835" s="19">
        <f t="shared" si="1195"/>
        <v>0</v>
      </c>
      <c r="AE4835" s="21">
        <f t="shared" si="1204"/>
        <v>0</v>
      </c>
      <c r="AF4835" s="20">
        <f t="shared" si="1196"/>
        <v>0</v>
      </c>
      <c r="AG4835" s="20">
        <f t="shared" si="1197"/>
        <v>0</v>
      </c>
      <c r="AH4835" s="20">
        <f t="shared" si="1198"/>
        <v>0</v>
      </c>
      <c r="AI4835" s="20"/>
      <c r="AJ4835" s="20"/>
      <c r="AK4835" s="20">
        <f t="shared" ref="AK4835:AK4898" si="1206">AH4835+AG4835</f>
        <v>0</v>
      </c>
      <c r="AL4835" s="171"/>
    </row>
    <row r="4836" spans="2:38" ht="15.75" customHeight="1" x14ac:dyDescent="0.25">
      <c r="B4836" s="14">
        <f t="shared" si="1201"/>
        <v>461</v>
      </c>
      <c r="C4836" s="9" t="str">
        <f t="shared" si="1202"/>
        <v/>
      </c>
      <c r="D4836" s="3" t="str">
        <f t="shared" si="1203"/>
        <v/>
      </c>
      <c r="E4836" s="14" t="str">
        <f t="shared" si="1199"/>
        <v>461</v>
      </c>
      <c r="J4836" s="14" t="str">
        <f t="shared" si="1194"/>
        <v xml:space="preserve">0                                                                                                                                                                                                                                                                                                                                                                                                                                                                            </v>
      </c>
      <c r="S4836" s="8"/>
      <c r="W4836" s="76"/>
      <c r="X4836" s="16">
        <f t="shared" si="1200"/>
        <v>0</v>
      </c>
      <c r="AC4836" s="18">
        <f t="shared" si="1205"/>
        <v>0</v>
      </c>
      <c r="AD4836" s="19">
        <f t="shared" si="1195"/>
        <v>0</v>
      </c>
      <c r="AE4836" s="21">
        <f t="shared" si="1204"/>
        <v>0</v>
      </c>
      <c r="AF4836" s="20">
        <f t="shared" si="1196"/>
        <v>0</v>
      </c>
      <c r="AG4836" s="20">
        <f t="shared" si="1197"/>
        <v>0</v>
      </c>
      <c r="AH4836" s="20">
        <f t="shared" si="1198"/>
        <v>0</v>
      </c>
      <c r="AI4836" s="20"/>
      <c r="AJ4836" s="20"/>
      <c r="AK4836" s="20">
        <f t="shared" si="1206"/>
        <v>0</v>
      </c>
      <c r="AL4836" s="171"/>
    </row>
    <row r="4837" spans="2:38" ht="15.75" customHeight="1" x14ac:dyDescent="0.25">
      <c r="B4837" s="14">
        <f t="shared" si="1201"/>
        <v>462</v>
      </c>
      <c r="C4837" s="9" t="str">
        <f t="shared" si="1202"/>
        <v/>
      </c>
      <c r="D4837" s="3" t="str">
        <f t="shared" si="1203"/>
        <v/>
      </c>
      <c r="E4837" s="14" t="str">
        <f t="shared" si="1199"/>
        <v>462</v>
      </c>
      <c r="J4837" s="14" t="str">
        <f t="shared" si="1194"/>
        <v xml:space="preserve">0                                                                                                                                                                                                                                                                                                                                                                                                                                                                             </v>
      </c>
      <c r="S4837" s="8"/>
      <c r="W4837" s="76"/>
      <c r="X4837" s="16">
        <f t="shared" si="1200"/>
        <v>0</v>
      </c>
      <c r="AC4837" s="18">
        <f t="shared" si="1205"/>
        <v>0</v>
      </c>
      <c r="AD4837" s="19">
        <f t="shared" si="1195"/>
        <v>0</v>
      </c>
      <c r="AE4837" s="21">
        <f t="shared" si="1204"/>
        <v>0</v>
      </c>
      <c r="AF4837" s="20">
        <f t="shared" si="1196"/>
        <v>0</v>
      </c>
      <c r="AG4837" s="20">
        <f t="shared" si="1197"/>
        <v>0</v>
      </c>
      <c r="AH4837" s="20">
        <f t="shared" si="1198"/>
        <v>0</v>
      </c>
      <c r="AI4837" s="20"/>
      <c r="AJ4837" s="20"/>
      <c r="AK4837" s="20">
        <f t="shared" si="1206"/>
        <v>0</v>
      </c>
      <c r="AL4837" s="171"/>
    </row>
    <row r="4838" spans="2:38" ht="15.75" customHeight="1" x14ac:dyDescent="0.25">
      <c r="B4838" s="14">
        <f t="shared" si="1201"/>
        <v>463</v>
      </c>
      <c r="C4838" s="9" t="str">
        <f t="shared" si="1202"/>
        <v/>
      </c>
      <c r="D4838" s="3" t="str">
        <f t="shared" si="1203"/>
        <v/>
      </c>
      <c r="E4838" s="14" t="str">
        <f t="shared" si="1199"/>
        <v>463</v>
      </c>
      <c r="J4838" s="14" t="str">
        <f t="shared" si="1194"/>
        <v xml:space="preserve">0                                                                                                                                                                                                                                                                                                                                                                                                                                                                              </v>
      </c>
      <c r="S4838" s="8"/>
      <c r="W4838" s="76"/>
      <c r="X4838" s="16">
        <f t="shared" si="1200"/>
        <v>0</v>
      </c>
      <c r="AC4838" s="18">
        <f t="shared" si="1205"/>
        <v>0</v>
      </c>
      <c r="AD4838" s="19">
        <f t="shared" si="1195"/>
        <v>0</v>
      </c>
      <c r="AE4838" s="21">
        <f t="shared" si="1204"/>
        <v>0</v>
      </c>
      <c r="AF4838" s="20">
        <f t="shared" si="1196"/>
        <v>0</v>
      </c>
      <c r="AG4838" s="20">
        <f t="shared" si="1197"/>
        <v>0</v>
      </c>
      <c r="AH4838" s="20">
        <f t="shared" si="1198"/>
        <v>0</v>
      </c>
      <c r="AI4838" s="20"/>
      <c r="AJ4838" s="20"/>
      <c r="AK4838" s="20">
        <f t="shared" si="1206"/>
        <v>0</v>
      </c>
      <c r="AL4838" s="171"/>
    </row>
    <row r="4839" spans="2:38" ht="15.75" customHeight="1" x14ac:dyDescent="0.25">
      <c r="B4839" s="14">
        <f t="shared" si="1201"/>
        <v>464</v>
      </c>
      <c r="C4839" s="9" t="str">
        <f t="shared" si="1202"/>
        <v/>
      </c>
      <c r="D4839" s="3" t="str">
        <f t="shared" si="1203"/>
        <v/>
      </c>
      <c r="E4839" s="14" t="str">
        <f t="shared" si="1199"/>
        <v>464</v>
      </c>
      <c r="J4839" s="14" t="str">
        <f t="shared" ref="J4839:J4902" si="1207">IF(A4839=A4838,CONCATENATE(J4838," ",I4839),I4839)</f>
        <v xml:space="preserve">0                                                                                                                                                                                                                                                                                                                                                                                                                                                                               </v>
      </c>
      <c r="S4839" s="8"/>
      <c r="W4839" s="76"/>
      <c r="X4839" s="16">
        <f t="shared" si="1200"/>
        <v>0</v>
      </c>
      <c r="AC4839" s="18">
        <f t="shared" si="1205"/>
        <v>0</v>
      </c>
      <c r="AD4839" s="19">
        <f t="shared" si="1195"/>
        <v>0</v>
      </c>
      <c r="AE4839" s="21">
        <f t="shared" si="1204"/>
        <v>0</v>
      </c>
      <c r="AF4839" s="20">
        <f t="shared" si="1196"/>
        <v>0</v>
      </c>
      <c r="AG4839" s="20">
        <f t="shared" si="1197"/>
        <v>0</v>
      </c>
      <c r="AH4839" s="20">
        <f t="shared" si="1198"/>
        <v>0</v>
      </c>
      <c r="AI4839" s="20"/>
      <c r="AJ4839" s="20"/>
      <c r="AK4839" s="20">
        <f t="shared" si="1206"/>
        <v>0</v>
      </c>
      <c r="AL4839" s="171"/>
    </row>
    <row r="4840" spans="2:38" ht="15.75" customHeight="1" x14ac:dyDescent="0.25">
      <c r="B4840" s="14">
        <f t="shared" si="1201"/>
        <v>465</v>
      </c>
      <c r="C4840" s="9" t="str">
        <f t="shared" si="1202"/>
        <v/>
      </c>
      <c r="D4840" s="3" t="str">
        <f t="shared" si="1203"/>
        <v/>
      </c>
      <c r="E4840" s="14" t="str">
        <f t="shared" si="1199"/>
        <v>465</v>
      </c>
      <c r="J4840" s="14" t="str">
        <f t="shared" si="1207"/>
        <v xml:space="preserve">0                                                                                                                                                                                                                                                                                                                                                                                                                                                                                </v>
      </c>
      <c r="S4840" s="8"/>
      <c r="W4840" s="76"/>
      <c r="X4840" s="16">
        <f t="shared" si="1200"/>
        <v>0</v>
      </c>
      <c r="AC4840" s="18">
        <f t="shared" si="1205"/>
        <v>0</v>
      </c>
      <c r="AD4840" s="19">
        <f t="shared" si="1195"/>
        <v>0</v>
      </c>
      <c r="AE4840" s="21">
        <f t="shared" si="1204"/>
        <v>0</v>
      </c>
      <c r="AF4840" s="20">
        <f t="shared" si="1196"/>
        <v>0</v>
      </c>
      <c r="AG4840" s="20">
        <f t="shared" si="1197"/>
        <v>0</v>
      </c>
      <c r="AH4840" s="20">
        <f t="shared" si="1198"/>
        <v>0</v>
      </c>
      <c r="AI4840" s="20"/>
      <c r="AJ4840" s="20"/>
      <c r="AK4840" s="20">
        <f t="shared" si="1206"/>
        <v>0</v>
      </c>
      <c r="AL4840" s="171"/>
    </row>
    <row r="4841" spans="2:38" ht="15.75" customHeight="1" x14ac:dyDescent="0.25">
      <c r="B4841" s="14">
        <f t="shared" si="1201"/>
        <v>466</v>
      </c>
      <c r="C4841" s="9" t="str">
        <f t="shared" si="1202"/>
        <v/>
      </c>
      <c r="D4841" s="3" t="str">
        <f t="shared" si="1203"/>
        <v/>
      </c>
      <c r="E4841" s="14" t="str">
        <f t="shared" si="1199"/>
        <v>466</v>
      </c>
      <c r="J4841" s="14" t="str">
        <f t="shared" si="1207"/>
        <v xml:space="preserve">0                                                                                                                                                                                                                                                                                                                                                                                                                                                                                 </v>
      </c>
      <c r="S4841" s="8"/>
      <c r="W4841" s="76"/>
      <c r="X4841" s="16">
        <f t="shared" si="1200"/>
        <v>0</v>
      </c>
      <c r="AC4841" s="18">
        <f t="shared" si="1205"/>
        <v>0</v>
      </c>
      <c r="AD4841" s="19">
        <f t="shared" si="1195"/>
        <v>0</v>
      </c>
      <c r="AE4841" s="21">
        <f t="shared" si="1204"/>
        <v>0</v>
      </c>
      <c r="AF4841" s="20">
        <f t="shared" si="1196"/>
        <v>0</v>
      </c>
      <c r="AG4841" s="20">
        <f t="shared" si="1197"/>
        <v>0</v>
      </c>
      <c r="AH4841" s="20">
        <f t="shared" si="1198"/>
        <v>0</v>
      </c>
      <c r="AI4841" s="20"/>
      <c r="AJ4841" s="20"/>
      <c r="AK4841" s="20">
        <f t="shared" si="1206"/>
        <v>0</v>
      </c>
      <c r="AL4841" s="171"/>
    </row>
    <row r="4842" spans="2:38" ht="15.75" customHeight="1" x14ac:dyDescent="0.25">
      <c r="B4842" s="14">
        <f t="shared" si="1201"/>
        <v>467</v>
      </c>
      <c r="C4842" s="9" t="str">
        <f t="shared" si="1202"/>
        <v/>
      </c>
      <c r="D4842" s="3" t="str">
        <f t="shared" si="1203"/>
        <v/>
      </c>
      <c r="E4842" s="14" t="str">
        <f t="shared" si="1199"/>
        <v>467</v>
      </c>
      <c r="J4842" s="14" t="str">
        <f t="shared" si="1207"/>
        <v xml:space="preserve">0                                                                                                                                                                                                                                                                                                                                                                                                                                                                                  </v>
      </c>
      <c r="S4842" s="8"/>
      <c r="W4842" s="76"/>
      <c r="X4842" s="16">
        <f t="shared" si="1200"/>
        <v>0</v>
      </c>
      <c r="AC4842" s="18">
        <f t="shared" si="1205"/>
        <v>0</v>
      </c>
      <c r="AD4842" s="19">
        <f t="shared" si="1195"/>
        <v>0</v>
      </c>
      <c r="AE4842" s="21">
        <f t="shared" si="1204"/>
        <v>0</v>
      </c>
      <c r="AF4842" s="20">
        <f t="shared" si="1196"/>
        <v>0</v>
      </c>
      <c r="AG4842" s="20">
        <f t="shared" si="1197"/>
        <v>0</v>
      </c>
      <c r="AH4842" s="20">
        <f t="shared" si="1198"/>
        <v>0</v>
      </c>
      <c r="AI4842" s="20"/>
      <c r="AJ4842" s="20"/>
      <c r="AK4842" s="20">
        <f t="shared" si="1206"/>
        <v>0</v>
      </c>
      <c r="AL4842" s="171"/>
    </row>
    <row r="4843" spans="2:38" ht="15.75" customHeight="1" x14ac:dyDescent="0.25">
      <c r="B4843" s="14">
        <f t="shared" si="1201"/>
        <v>468</v>
      </c>
      <c r="C4843" s="9" t="str">
        <f t="shared" si="1202"/>
        <v/>
      </c>
      <c r="D4843" s="3" t="str">
        <f t="shared" si="1203"/>
        <v/>
      </c>
      <c r="E4843" s="14" t="str">
        <f t="shared" si="1199"/>
        <v>468</v>
      </c>
      <c r="J4843" s="14" t="str">
        <f t="shared" si="1207"/>
        <v xml:space="preserve">0                                                                                                                                                                                                                                                                                                                                                                                                                                                                                   </v>
      </c>
      <c r="S4843" s="8"/>
      <c r="W4843" s="76"/>
      <c r="X4843" s="16">
        <f t="shared" si="1200"/>
        <v>0</v>
      </c>
      <c r="AC4843" s="18">
        <f t="shared" si="1205"/>
        <v>0</v>
      </c>
      <c r="AD4843" s="19">
        <f t="shared" si="1195"/>
        <v>0</v>
      </c>
      <c r="AE4843" s="21">
        <f t="shared" si="1204"/>
        <v>0</v>
      </c>
      <c r="AF4843" s="20">
        <f t="shared" si="1196"/>
        <v>0</v>
      </c>
      <c r="AG4843" s="20">
        <f t="shared" si="1197"/>
        <v>0</v>
      </c>
      <c r="AH4843" s="20">
        <f t="shared" si="1198"/>
        <v>0</v>
      </c>
      <c r="AI4843" s="20"/>
      <c r="AJ4843" s="20"/>
      <c r="AK4843" s="20">
        <f t="shared" si="1206"/>
        <v>0</v>
      </c>
      <c r="AL4843" s="171"/>
    </row>
    <row r="4844" spans="2:38" ht="15.75" customHeight="1" x14ac:dyDescent="0.25">
      <c r="B4844" s="14">
        <f t="shared" si="1201"/>
        <v>469</v>
      </c>
      <c r="C4844" s="9" t="str">
        <f t="shared" si="1202"/>
        <v/>
      </c>
      <c r="D4844" s="3" t="str">
        <f t="shared" si="1203"/>
        <v/>
      </c>
      <c r="E4844" s="14" t="str">
        <f t="shared" si="1199"/>
        <v>469</v>
      </c>
      <c r="J4844" s="14" t="str">
        <f t="shared" si="1207"/>
        <v xml:space="preserve">0                                                                                                                                                                                                                                                                                                                                                                                                                                                                                    </v>
      </c>
      <c r="S4844" s="8"/>
      <c r="W4844" s="76"/>
      <c r="X4844" s="16">
        <f t="shared" si="1200"/>
        <v>0</v>
      </c>
      <c r="AC4844" s="18">
        <f t="shared" si="1205"/>
        <v>0</v>
      </c>
      <c r="AD4844" s="19">
        <f t="shared" si="1195"/>
        <v>0</v>
      </c>
      <c r="AE4844" s="21">
        <f t="shared" si="1204"/>
        <v>0</v>
      </c>
      <c r="AF4844" s="20">
        <f t="shared" si="1196"/>
        <v>0</v>
      </c>
      <c r="AG4844" s="20">
        <f t="shared" si="1197"/>
        <v>0</v>
      </c>
      <c r="AH4844" s="20">
        <f t="shared" si="1198"/>
        <v>0</v>
      </c>
      <c r="AI4844" s="20"/>
      <c r="AJ4844" s="20"/>
      <c r="AK4844" s="20">
        <f t="shared" si="1206"/>
        <v>0</v>
      </c>
      <c r="AL4844" s="171"/>
    </row>
    <row r="4845" spans="2:38" ht="15.75" customHeight="1" x14ac:dyDescent="0.25">
      <c r="B4845" s="14">
        <f t="shared" si="1201"/>
        <v>470</v>
      </c>
      <c r="C4845" s="9" t="str">
        <f t="shared" si="1202"/>
        <v/>
      </c>
      <c r="D4845" s="3" t="str">
        <f t="shared" si="1203"/>
        <v/>
      </c>
      <c r="E4845" s="14" t="str">
        <f t="shared" si="1199"/>
        <v>470</v>
      </c>
      <c r="J4845" s="14" t="str">
        <f t="shared" si="1207"/>
        <v xml:space="preserve">0                                                                                                                                                                                                                                                                                                                                                                                                                                                                                     </v>
      </c>
      <c r="S4845" s="8"/>
      <c r="W4845" s="76"/>
      <c r="X4845" s="16">
        <f t="shared" si="1200"/>
        <v>0</v>
      </c>
      <c r="AC4845" s="18">
        <f t="shared" si="1205"/>
        <v>0</v>
      </c>
      <c r="AD4845" s="19">
        <f t="shared" si="1195"/>
        <v>0</v>
      </c>
      <c r="AE4845" s="21">
        <f t="shared" si="1204"/>
        <v>0</v>
      </c>
      <c r="AF4845" s="20">
        <f t="shared" si="1196"/>
        <v>0</v>
      </c>
      <c r="AG4845" s="20">
        <f t="shared" si="1197"/>
        <v>0</v>
      </c>
      <c r="AH4845" s="20">
        <f t="shared" si="1198"/>
        <v>0</v>
      </c>
      <c r="AI4845" s="20"/>
      <c r="AJ4845" s="20"/>
      <c r="AK4845" s="20">
        <f t="shared" si="1206"/>
        <v>0</v>
      </c>
      <c r="AL4845" s="171"/>
    </row>
    <row r="4846" spans="2:38" ht="15.75" customHeight="1" x14ac:dyDescent="0.25">
      <c r="B4846" s="14">
        <f t="shared" si="1201"/>
        <v>471</v>
      </c>
      <c r="C4846" s="9" t="str">
        <f t="shared" si="1202"/>
        <v/>
      </c>
      <c r="D4846" s="3" t="str">
        <f t="shared" si="1203"/>
        <v/>
      </c>
      <c r="E4846" s="14" t="str">
        <f t="shared" si="1199"/>
        <v>471</v>
      </c>
      <c r="J4846" s="14" t="str">
        <f t="shared" si="1207"/>
        <v xml:space="preserve">0                                                                                                                                                                                                                                                                                                                                                                                                                                                                                      </v>
      </c>
      <c r="S4846" s="8"/>
      <c r="W4846" s="76"/>
      <c r="X4846" s="16">
        <f t="shared" si="1200"/>
        <v>0</v>
      </c>
      <c r="AC4846" s="18">
        <f t="shared" si="1205"/>
        <v>0</v>
      </c>
      <c r="AD4846" s="19">
        <f t="shared" si="1195"/>
        <v>0</v>
      </c>
      <c r="AE4846" s="21">
        <f t="shared" si="1204"/>
        <v>0</v>
      </c>
      <c r="AF4846" s="20">
        <f t="shared" si="1196"/>
        <v>0</v>
      </c>
      <c r="AG4846" s="20">
        <f t="shared" si="1197"/>
        <v>0</v>
      </c>
      <c r="AH4846" s="20">
        <f t="shared" si="1198"/>
        <v>0</v>
      </c>
      <c r="AI4846" s="20"/>
      <c r="AJ4846" s="20"/>
      <c r="AK4846" s="20">
        <f t="shared" si="1206"/>
        <v>0</v>
      </c>
      <c r="AL4846" s="171"/>
    </row>
    <row r="4847" spans="2:38" ht="15.75" customHeight="1" x14ac:dyDescent="0.25">
      <c r="B4847" s="14">
        <f t="shared" si="1201"/>
        <v>472</v>
      </c>
      <c r="C4847" s="9" t="str">
        <f t="shared" si="1202"/>
        <v/>
      </c>
      <c r="D4847" s="3" t="str">
        <f t="shared" si="1203"/>
        <v/>
      </c>
      <c r="E4847" s="14" t="str">
        <f t="shared" si="1199"/>
        <v>472</v>
      </c>
      <c r="J4847" s="14" t="str">
        <f t="shared" si="1207"/>
        <v xml:space="preserve">0                                                                                                                                                                                                                                                                                                                                                                                                                                                                                       </v>
      </c>
      <c r="S4847" s="8"/>
      <c r="W4847" s="76"/>
      <c r="X4847" s="16">
        <f t="shared" si="1200"/>
        <v>0</v>
      </c>
      <c r="AC4847" s="18">
        <f t="shared" si="1205"/>
        <v>0</v>
      </c>
      <c r="AD4847" s="19">
        <f t="shared" si="1195"/>
        <v>0</v>
      </c>
      <c r="AE4847" s="21">
        <f t="shared" si="1204"/>
        <v>0</v>
      </c>
      <c r="AF4847" s="20">
        <f t="shared" si="1196"/>
        <v>0</v>
      </c>
      <c r="AG4847" s="20">
        <f t="shared" si="1197"/>
        <v>0</v>
      </c>
      <c r="AH4847" s="20">
        <f t="shared" si="1198"/>
        <v>0</v>
      </c>
      <c r="AI4847" s="20"/>
      <c r="AJ4847" s="20"/>
      <c r="AK4847" s="20">
        <f t="shared" si="1206"/>
        <v>0</v>
      </c>
      <c r="AL4847" s="171"/>
    </row>
    <row r="4848" spans="2:38" ht="15.75" customHeight="1" x14ac:dyDescent="0.25">
      <c r="B4848" s="14">
        <f t="shared" si="1201"/>
        <v>473</v>
      </c>
      <c r="C4848" s="9" t="str">
        <f t="shared" si="1202"/>
        <v/>
      </c>
      <c r="D4848" s="3" t="str">
        <f t="shared" si="1203"/>
        <v/>
      </c>
      <c r="E4848" s="14" t="str">
        <f t="shared" si="1199"/>
        <v>473</v>
      </c>
      <c r="J4848" s="14" t="str">
        <f t="shared" si="1207"/>
        <v xml:space="preserve">0                                                                                                                                                                                                                                                                                                                                                                                                                                                                                        </v>
      </c>
      <c r="S4848" s="8"/>
      <c r="W4848" s="76"/>
      <c r="X4848" s="16">
        <f t="shared" si="1200"/>
        <v>0</v>
      </c>
      <c r="AC4848" s="18">
        <f t="shared" si="1205"/>
        <v>0</v>
      </c>
      <c r="AD4848" s="19">
        <f t="shared" si="1195"/>
        <v>0</v>
      </c>
      <c r="AE4848" s="21">
        <f t="shared" si="1204"/>
        <v>0</v>
      </c>
      <c r="AF4848" s="20">
        <f t="shared" si="1196"/>
        <v>0</v>
      </c>
      <c r="AG4848" s="20">
        <f t="shared" si="1197"/>
        <v>0</v>
      </c>
      <c r="AH4848" s="20">
        <f t="shared" si="1198"/>
        <v>0</v>
      </c>
      <c r="AI4848" s="20"/>
      <c r="AJ4848" s="20"/>
      <c r="AK4848" s="20">
        <f t="shared" si="1206"/>
        <v>0</v>
      </c>
      <c r="AL4848" s="171"/>
    </row>
    <row r="4849" spans="2:38" ht="15.75" customHeight="1" x14ac:dyDescent="0.25">
      <c r="B4849" s="14">
        <f t="shared" si="1201"/>
        <v>474</v>
      </c>
      <c r="C4849" s="9" t="str">
        <f t="shared" si="1202"/>
        <v/>
      </c>
      <c r="D4849" s="3" t="str">
        <f t="shared" si="1203"/>
        <v/>
      </c>
      <c r="E4849" s="14" t="str">
        <f t="shared" si="1199"/>
        <v>474</v>
      </c>
      <c r="J4849" s="14" t="str">
        <f t="shared" si="1207"/>
        <v xml:space="preserve">0                                                                                                                                                                                                                                                                                                                                                                                                                                                                                         </v>
      </c>
      <c r="S4849" s="8"/>
      <c r="W4849" s="76"/>
      <c r="X4849" s="16">
        <f t="shared" si="1200"/>
        <v>0</v>
      </c>
      <c r="AC4849" s="18">
        <f t="shared" si="1205"/>
        <v>0</v>
      </c>
      <c r="AD4849" s="19">
        <f t="shared" ref="AD4849:AD4912" si="1208">IF(A4849=A4848,AD4848+AC4849,AC4849)</f>
        <v>0</v>
      </c>
      <c r="AE4849" s="21">
        <f t="shared" si="1204"/>
        <v>0</v>
      </c>
      <c r="AF4849" s="20">
        <f t="shared" ref="AF4849:AF4912" si="1209">IF(A4849=A4848,0,(SUMIF($A$3:$A$999956,A4849,$Q$3:$Q$999956)))+IF(A4849=A4848,0,(SUMIF($A$3:$A$999956,A4849,$R$3:$R$999956)))</f>
        <v>0</v>
      </c>
      <c r="AG4849" s="20">
        <f t="shared" ref="AG4849:AG4912" si="1210">IF(A4849=A4848,0,(SUMIF($A$3:$A$999956,A4849,($X$3:$X$999956))))</f>
        <v>0</v>
      </c>
      <c r="AH4849" s="20">
        <f t="shared" ref="AH4849:AH4912" si="1211">IF(A4849=A4848,0,(SUMIF($A$3:$A$999956,A4849,($AC$3:$AC$999956))))</f>
        <v>0</v>
      </c>
      <c r="AI4849" s="20"/>
      <c r="AJ4849" s="20"/>
      <c r="AK4849" s="20">
        <f t="shared" si="1206"/>
        <v>0</v>
      </c>
      <c r="AL4849" s="171"/>
    </row>
    <row r="4850" spans="2:38" ht="15.75" customHeight="1" x14ac:dyDescent="0.25">
      <c r="B4850" s="14">
        <f t="shared" si="1201"/>
        <v>475</v>
      </c>
      <c r="C4850" s="9" t="str">
        <f t="shared" si="1202"/>
        <v/>
      </c>
      <c r="D4850" s="3" t="str">
        <f t="shared" si="1203"/>
        <v/>
      </c>
      <c r="E4850" s="14" t="str">
        <f t="shared" si="1199"/>
        <v>475</v>
      </c>
      <c r="J4850" s="14" t="str">
        <f t="shared" si="1207"/>
        <v xml:space="preserve">0                                                                                                                                                                                                                                                                                                                                                                                                                                                                                          </v>
      </c>
      <c r="S4850" s="8"/>
      <c r="W4850" s="76"/>
      <c r="X4850" s="16">
        <f t="shared" si="1200"/>
        <v>0</v>
      </c>
      <c r="AC4850" s="18">
        <f t="shared" si="1205"/>
        <v>0</v>
      </c>
      <c r="AD4850" s="19">
        <f t="shared" si="1208"/>
        <v>0</v>
      </c>
      <c r="AE4850" s="21">
        <f t="shared" si="1204"/>
        <v>0</v>
      </c>
      <c r="AF4850" s="20">
        <f t="shared" si="1209"/>
        <v>0</v>
      </c>
      <c r="AG4850" s="20">
        <f t="shared" si="1210"/>
        <v>0</v>
      </c>
      <c r="AH4850" s="20">
        <f t="shared" si="1211"/>
        <v>0</v>
      </c>
      <c r="AI4850" s="20"/>
      <c r="AJ4850" s="20"/>
      <c r="AK4850" s="20">
        <f t="shared" si="1206"/>
        <v>0</v>
      </c>
      <c r="AL4850" s="171"/>
    </row>
    <row r="4851" spans="2:38" ht="15.75" customHeight="1" x14ac:dyDescent="0.25">
      <c r="B4851" s="14">
        <f t="shared" si="1201"/>
        <v>476</v>
      </c>
      <c r="C4851" s="9" t="str">
        <f t="shared" si="1202"/>
        <v/>
      </c>
      <c r="D4851" s="3" t="str">
        <f t="shared" si="1203"/>
        <v/>
      </c>
      <c r="E4851" s="14" t="str">
        <f t="shared" si="1199"/>
        <v>476</v>
      </c>
      <c r="J4851" s="14" t="str">
        <f t="shared" si="1207"/>
        <v xml:space="preserve">0                                                                                                                                                                                                                                                                                                                                                                                                                                                                                           </v>
      </c>
      <c r="S4851" s="8"/>
      <c r="W4851" s="76"/>
      <c r="X4851" s="16">
        <f t="shared" si="1200"/>
        <v>0</v>
      </c>
      <c r="AC4851" s="18">
        <f t="shared" si="1205"/>
        <v>0</v>
      </c>
      <c r="AD4851" s="19">
        <f t="shared" si="1208"/>
        <v>0</v>
      </c>
      <c r="AE4851" s="21">
        <f t="shared" si="1204"/>
        <v>0</v>
      </c>
      <c r="AF4851" s="20">
        <f t="shared" si="1209"/>
        <v>0</v>
      </c>
      <c r="AG4851" s="20">
        <f t="shared" si="1210"/>
        <v>0</v>
      </c>
      <c r="AH4851" s="20">
        <f t="shared" si="1211"/>
        <v>0</v>
      </c>
      <c r="AI4851" s="20"/>
      <c r="AJ4851" s="20"/>
      <c r="AK4851" s="20">
        <f t="shared" si="1206"/>
        <v>0</v>
      </c>
      <c r="AL4851" s="171"/>
    </row>
    <row r="4852" spans="2:38" ht="15.75" customHeight="1" x14ac:dyDescent="0.25">
      <c r="B4852" s="14">
        <f t="shared" si="1201"/>
        <v>477</v>
      </c>
      <c r="C4852" s="9" t="str">
        <f t="shared" si="1202"/>
        <v/>
      </c>
      <c r="D4852" s="3" t="str">
        <f t="shared" si="1203"/>
        <v/>
      </c>
      <c r="E4852" s="14" t="str">
        <f t="shared" si="1199"/>
        <v>477</v>
      </c>
      <c r="J4852" s="14" t="str">
        <f t="shared" si="1207"/>
        <v xml:space="preserve">0                                                                                                                                                                                                                                                                                                                                                                                                                                                                                            </v>
      </c>
      <c r="S4852" s="8"/>
      <c r="W4852" s="76"/>
      <c r="X4852" s="16">
        <f t="shared" si="1200"/>
        <v>0</v>
      </c>
      <c r="AC4852" s="18">
        <f t="shared" si="1205"/>
        <v>0</v>
      </c>
      <c r="AD4852" s="19">
        <f t="shared" si="1208"/>
        <v>0</v>
      </c>
      <c r="AE4852" s="21">
        <f t="shared" si="1204"/>
        <v>0</v>
      </c>
      <c r="AF4852" s="20">
        <f t="shared" si="1209"/>
        <v>0</v>
      </c>
      <c r="AG4852" s="20">
        <f t="shared" si="1210"/>
        <v>0</v>
      </c>
      <c r="AH4852" s="20">
        <f t="shared" si="1211"/>
        <v>0</v>
      </c>
      <c r="AI4852" s="20"/>
      <c r="AJ4852" s="20"/>
      <c r="AK4852" s="20">
        <f t="shared" si="1206"/>
        <v>0</v>
      </c>
      <c r="AL4852" s="171"/>
    </row>
    <row r="4853" spans="2:38" ht="15.75" customHeight="1" x14ac:dyDescent="0.25">
      <c r="B4853" s="14">
        <f t="shared" si="1201"/>
        <v>478</v>
      </c>
      <c r="C4853" s="9" t="str">
        <f t="shared" si="1202"/>
        <v/>
      </c>
      <c r="D4853" s="3" t="str">
        <f t="shared" si="1203"/>
        <v/>
      </c>
      <c r="E4853" s="14" t="str">
        <f t="shared" si="1199"/>
        <v>478</v>
      </c>
      <c r="J4853" s="14" t="str">
        <f t="shared" si="1207"/>
        <v xml:space="preserve">0                                                                                                                                                                                                                                                                                                                                                                                                                                                                                             </v>
      </c>
      <c r="S4853" s="8"/>
      <c r="W4853" s="76"/>
      <c r="X4853" s="16">
        <f t="shared" si="1200"/>
        <v>0</v>
      </c>
      <c r="AC4853" s="18">
        <f t="shared" si="1205"/>
        <v>0</v>
      </c>
      <c r="AD4853" s="19">
        <f t="shared" si="1208"/>
        <v>0</v>
      </c>
      <c r="AE4853" s="21">
        <f t="shared" si="1204"/>
        <v>0</v>
      </c>
      <c r="AF4853" s="20">
        <f t="shared" si="1209"/>
        <v>0</v>
      </c>
      <c r="AG4853" s="20">
        <f t="shared" si="1210"/>
        <v>0</v>
      </c>
      <c r="AH4853" s="20">
        <f t="shared" si="1211"/>
        <v>0</v>
      </c>
      <c r="AI4853" s="20"/>
      <c r="AJ4853" s="20"/>
      <c r="AK4853" s="20">
        <f t="shared" si="1206"/>
        <v>0</v>
      </c>
      <c r="AL4853" s="171"/>
    </row>
    <row r="4854" spans="2:38" ht="15.75" customHeight="1" x14ac:dyDescent="0.25">
      <c r="B4854" s="14">
        <f t="shared" si="1201"/>
        <v>479</v>
      </c>
      <c r="C4854" s="9" t="str">
        <f t="shared" si="1202"/>
        <v/>
      </c>
      <c r="D4854" s="3" t="str">
        <f t="shared" si="1203"/>
        <v/>
      </c>
      <c r="E4854" s="14" t="str">
        <f t="shared" si="1199"/>
        <v>479</v>
      </c>
      <c r="J4854" s="14" t="str">
        <f t="shared" si="1207"/>
        <v xml:space="preserve">0                                                                                                                                                                                                                                                                                                                                                                                                                                                                                              </v>
      </c>
      <c r="S4854" s="8"/>
      <c r="W4854" s="76"/>
      <c r="X4854" s="16">
        <f t="shared" si="1200"/>
        <v>0</v>
      </c>
      <c r="AC4854" s="18">
        <f t="shared" si="1205"/>
        <v>0</v>
      </c>
      <c r="AD4854" s="19">
        <f t="shared" si="1208"/>
        <v>0</v>
      </c>
      <c r="AE4854" s="21">
        <f t="shared" si="1204"/>
        <v>0</v>
      </c>
      <c r="AF4854" s="20">
        <f t="shared" si="1209"/>
        <v>0</v>
      </c>
      <c r="AG4854" s="20">
        <f t="shared" si="1210"/>
        <v>0</v>
      </c>
      <c r="AH4854" s="20">
        <f t="shared" si="1211"/>
        <v>0</v>
      </c>
      <c r="AI4854" s="20"/>
      <c r="AJ4854" s="20"/>
      <c r="AK4854" s="20">
        <f t="shared" si="1206"/>
        <v>0</v>
      </c>
      <c r="AL4854" s="171"/>
    </row>
    <row r="4855" spans="2:38" ht="15.75" customHeight="1" x14ac:dyDescent="0.25">
      <c r="B4855" s="14">
        <f t="shared" si="1201"/>
        <v>480</v>
      </c>
      <c r="C4855" s="9" t="str">
        <f t="shared" si="1202"/>
        <v/>
      </c>
      <c r="D4855" s="3" t="str">
        <f t="shared" si="1203"/>
        <v/>
      </c>
      <c r="E4855" s="14" t="str">
        <f t="shared" si="1199"/>
        <v>480</v>
      </c>
      <c r="J4855" s="14" t="str">
        <f t="shared" si="1207"/>
        <v xml:space="preserve">0                                                                                                                                                                                                                                                                                                                                                                                                                                                                                               </v>
      </c>
      <c r="S4855" s="8"/>
      <c r="W4855" s="76"/>
      <c r="X4855" s="16">
        <f t="shared" si="1200"/>
        <v>0</v>
      </c>
      <c r="AC4855" s="18">
        <f t="shared" si="1205"/>
        <v>0</v>
      </c>
      <c r="AD4855" s="19">
        <f t="shared" si="1208"/>
        <v>0</v>
      </c>
      <c r="AE4855" s="21">
        <f t="shared" si="1204"/>
        <v>0</v>
      </c>
      <c r="AF4855" s="20">
        <f t="shared" si="1209"/>
        <v>0</v>
      </c>
      <c r="AG4855" s="20">
        <f t="shared" si="1210"/>
        <v>0</v>
      </c>
      <c r="AH4855" s="20">
        <f t="shared" si="1211"/>
        <v>0</v>
      </c>
      <c r="AI4855" s="20"/>
      <c r="AJ4855" s="20"/>
      <c r="AK4855" s="20">
        <f t="shared" si="1206"/>
        <v>0</v>
      </c>
      <c r="AL4855" s="171"/>
    </row>
    <row r="4856" spans="2:38" ht="15.75" customHeight="1" x14ac:dyDescent="0.25">
      <c r="B4856" s="14">
        <f t="shared" si="1201"/>
        <v>481</v>
      </c>
      <c r="C4856" s="9" t="str">
        <f t="shared" si="1202"/>
        <v/>
      </c>
      <c r="D4856" s="3" t="str">
        <f t="shared" si="1203"/>
        <v/>
      </c>
      <c r="E4856" s="14" t="str">
        <f t="shared" si="1199"/>
        <v>481</v>
      </c>
      <c r="J4856" s="14" t="str">
        <f t="shared" si="1207"/>
        <v xml:space="preserve">0                                                                                                                                                                                                                                                                                                                                                                                                                                                                                                </v>
      </c>
      <c r="S4856" s="8"/>
      <c r="W4856" s="76"/>
      <c r="X4856" s="16">
        <f t="shared" si="1200"/>
        <v>0</v>
      </c>
      <c r="AC4856" s="18">
        <f t="shared" si="1205"/>
        <v>0</v>
      </c>
      <c r="AD4856" s="19">
        <f t="shared" si="1208"/>
        <v>0</v>
      </c>
      <c r="AE4856" s="21">
        <f t="shared" si="1204"/>
        <v>0</v>
      </c>
      <c r="AF4856" s="20">
        <f t="shared" si="1209"/>
        <v>0</v>
      </c>
      <c r="AG4856" s="20">
        <f t="shared" si="1210"/>
        <v>0</v>
      </c>
      <c r="AH4856" s="20">
        <f t="shared" si="1211"/>
        <v>0</v>
      </c>
      <c r="AI4856" s="20"/>
      <c r="AJ4856" s="20"/>
      <c r="AK4856" s="20">
        <f t="shared" si="1206"/>
        <v>0</v>
      </c>
      <c r="AL4856" s="171"/>
    </row>
    <row r="4857" spans="2:38" ht="15.75" customHeight="1" x14ac:dyDescent="0.25">
      <c r="B4857" s="14">
        <f t="shared" si="1201"/>
        <v>482</v>
      </c>
      <c r="C4857" s="9" t="str">
        <f t="shared" si="1202"/>
        <v/>
      </c>
      <c r="D4857" s="3" t="str">
        <f t="shared" si="1203"/>
        <v/>
      </c>
      <c r="E4857" s="14" t="str">
        <f t="shared" si="1199"/>
        <v>482</v>
      </c>
      <c r="J4857" s="14" t="str">
        <f t="shared" si="1207"/>
        <v xml:space="preserve">0                                                                                                                                                                                                                                                                                                                                                                                                                                                                                                 </v>
      </c>
      <c r="S4857" s="8"/>
      <c r="W4857" s="76"/>
      <c r="X4857" s="16">
        <f t="shared" si="1200"/>
        <v>0</v>
      </c>
      <c r="AC4857" s="18">
        <f t="shared" si="1205"/>
        <v>0</v>
      </c>
      <c r="AD4857" s="19">
        <f t="shared" si="1208"/>
        <v>0</v>
      </c>
      <c r="AE4857" s="21">
        <f t="shared" si="1204"/>
        <v>0</v>
      </c>
      <c r="AF4857" s="20">
        <f t="shared" si="1209"/>
        <v>0</v>
      </c>
      <c r="AG4857" s="20">
        <f t="shared" si="1210"/>
        <v>0</v>
      </c>
      <c r="AH4857" s="20">
        <f t="shared" si="1211"/>
        <v>0</v>
      </c>
      <c r="AI4857" s="20"/>
      <c r="AJ4857" s="20"/>
      <c r="AK4857" s="20">
        <f t="shared" si="1206"/>
        <v>0</v>
      </c>
      <c r="AL4857" s="171"/>
    </row>
    <row r="4858" spans="2:38" ht="15.75" customHeight="1" x14ac:dyDescent="0.25">
      <c r="B4858" s="14">
        <f t="shared" si="1201"/>
        <v>483</v>
      </c>
      <c r="C4858" s="9" t="str">
        <f t="shared" si="1202"/>
        <v/>
      </c>
      <c r="D4858" s="3" t="str">
        <f t="shared" si="1203"/>
        <v/>
      </c>
      <c r="E4858" s="14" t="str">
        <f t="shared" si="1199"/>
        <v>483</v>
      </c>
      <c r="J4858" s="14" t="str">
        <f t="shared" si="1207"/>
        <v xml:space="preserve">0                                                                                                                                                                                                                                                                                                                                                                                                                                                                                                  </v>
      </c>
      <c r="S4858" s="8"/>
      <c r="W4858" s="76"/>
      <c r="X4858" s="16">
        <f t="shared" si="1200"/>
        <v>0</v>
      </c>
      <c r="AC4858" s="18">
        <f t="shared" si="1205"/>
        <v>0</v>
      </c>
      <c r="AD4858" s="19">
        <f t="shared" si="1208"/>
        <v>0</v>
      </c>
      <c r="AE4858" s="21">
        <f t="shared" si="1204"/>
        <v>0</v>
      </c>
      <c r="AF4858" s="20">
        <f t="shared" si="1209"/>
        <v>0</v>
      </c>
      <c r="AG4858" s="20">
        <f t="shared" si="1210"/>
        <v>0</v>
      </c>
      <c r="AH4858" s="20">
        <f t="shared" si="1211"/>
        <v>0</v>
      </c>
      <c r="AI4858" s="20"/>
      <c r="AJ4858" s="20"/>
      <c r="AK4858" s="20">
        <f t="shared" si="1206"/>
        <v>0</v>
      </c>
      <c r="AL4858" s="171"/>
    </row>
    <row r="4859" spans="2:38" ht="15.75" customHeight="1" x14ac:dyDescent="0.25">
      <c r="B4859" s="14">
        <f t="shared" si="1201"/>
        <v>484</v>
      </c>
      <c r="C4859" s="9" t="str">
        <f t="shared" si="1202"/>
        <v/>
      </c>
      <c r="D4859" s="3" t="str">
        <f t="shared" si="1203"/>
        <v/>
      </c>
      <c r="E4859" s="14" t="str">
        <f t="shared" si="1199"/>
        <v>484</v>
      </c>
      <c r="J4859" s="14" t="str">
        <f t="shared" si="1207"/>
        <v xml:space="preserve">0                                                                                                                                                                                                                                                                                                                                                                                                                                                                                                   </v>
      </c>
      <c r="S4859" s="8"/>
      <c r="W4859" s="76"/>
      <c r="X4859" s="16">
        <f t="shared" si="1200"/>
        <v>0</v>
      </c>
      <c r="AC4859" s="18">
        <f t="shared" si="1205"/>
        <v>0</v>
      </c>
      <c r="AD4859" s="19">
        <f t="shared" si="1208"/>
        <v>0</v>
      </c>
      <c r="AE4859" s="21">
        <f t="shared" si="1204"/>
        <v>0</v>
      </c>
      <c r="AF4859" s="20">
        <f t="shared" si="1209"/>
        <v>0</v>
      </c>
      <c r="AG4859" s="20">
        <f t="shared" si="1210"/>
        <v>0</v>
      </c>
      <c r="AH4859" s="20">
        <f t="shared" si="1211"/>
        <v>0</v>
      </c>
      <c r="AI4859" s="20"/>
      <c r="AJ4859" s="20"/>
      <c r="AK4859" s="20">
        <f t="shared" si="1206"/>
        <v>0</v>
      </c>
      <c r="AL4859" s="171"/>
    </row>
    <row r="4860" spans="2:38" ht="15.75" customHeight="1" x14ac:dyDescent="0.25">
      <c r="B4860" s="14">
        <f t="shared" si="1201"/>
        <v>485</v>
      </c>
      <c r="C4860" s="9" t="str">
        <f t="shared" si="1202"/>
        <v/>
      </c>
      <c r="D4860" s="3" t="str">
        <f t="shared" si="1203"/>
        <v/>
      </c>
      <c r="E4860" s="14" t="str">
        <f t="shared" si="1199"/>
        <v>485</v>
      </c>
      <c r="J4860" s="14" t="str">
        <f t="shared" si="1207"/>
        <v xml:space="preserve">0                                                                                                                                                                                                                                                                                                                                                                                                                                                                                                    </v>
      </c>
      <c r="S4860" s="8"/>
      <c r="W4860" s="76"/>
      <c r="X4860" s="16">
        <f t="shared" si="1200"/>
        <v>0</v>
      </c>
      <c r="AC4860" s="18">
        <f t="shared" si="1205"/>
        <v>0</v>
      </c>
      <c r="AD4860" s="19">
        <f t="shared" si="1208"/>
        <v>0</v>
      </c>
      <c r="AE4860" s="21">
        <f t="shared" si="1204"/>
        <v>0</v>
      </c>
      <c r="AF4860" s="20">
        <f t="shared" si="1209"/>
        <v>0</v>
      </c>
      <c r="AG4860" s="20">
        <f t="shared" si="1210"/>
        <v>0</v>
      </c>
      <c r="AH4860" s="20">
        <f t="shared" si="1211"/>
        <v>0</v>
      </c>
      <c r="AI4860" s="20"/>
      <c r="AJ4860" s="20"/>
      <c r="AK4860" s="20">
        <f t="shared" si="1206"/>
        <v>0</v>
      </c>
      <c r="AL4860" s="171"/>
    </row>
    <row r="4861" spans="2:38" ht="15.75" customHeight="1" x14ac:dyDescent="0.25">
      <c r="B4861" s="14">
        <f t="shared" si="1201"/>
        <v>486</v>
      </c>
      <c r="C4861" s="9" t="str">
        <f t="shared" si="1202"/>
        <v/>
      </c>
      <c r="D4861" s="3" t="str">
        <f t="shared" si="1203"/>
        <v/>
      </c>
      <c r="E4861" s="14" t="str">
        <f t="shared" si="1199"/>
        <v>486</v>
      </c>
      <c r="J4861" s="14" t="str">
        <f t="shared" si="1207"/>
        <v xml:space="preserve">0                                                                                                                                                                                                                                                                                                                                                                                                                                                                                                     </v>
      </c>
      <c r="S4861" s="8"/>
      <c r="W4861" s="76"/>
      <c r="X4861" s="16">
        <f t="shared" si="1200"/>
        <v>0</v>
      </c>
      <c r="AC4861" s="18">
        <f t="shared" si="1205"/>
        <v>0</v>
      </c>
      <c r="AD4861" s="19">
        <f t="shared" si="1208"/>
        <v>0</v>
      </c>
      <c r="AE4861" s="21">
        <f t="shared" si="1204"/>
        <v>0</v>
      </c>
      <c r="AF4861" s="20">
        <f t="shared" si="1209"/>
        <v>0</v>
      </c>
      <c r="AG4861" s="20">
        <f t="shared" si="1210"/>
        <v>0</v>
      </c>
      <c r="AH4861" s="20">
        <f t="shared" si="1211"/>
        <v>0</v>
      </c>
      <c r="AI4861" s="20"/>
      <c r="AJ4861" s="20"/>
      <c r="AK4861" s="20">
        <f t="shared" si="1206"/>
        <v>0</v>
      </c>
      <c r="AL4861" s="171"/>
    </row>
    <row r="4862" spans="2:38" ht="15.75" customHeight="1" x14ac:dyDescent="0.25">
      <c r="B4862" s="14">
        <f t="shared" si="1201"/>
        <v>487</v>
      </c>
      <c r="C4862" s="9" t="str">
        <f t="shared" si="1202"/>
        <v/>
      </c>
      <c r="D4862" s="3" t="str">
        <f t="shared" si="1203"/>
        <v/>
      </c>
      <c r="E4862" s="14" t="str">
        <f t="shared" ref="E4862:E4925" si="1212">CONCATENATE(A4862,D4862,B4862)</f>
        <v>487</v>
      </c>
      <c r="J4862" s="14" t="str">
        <f t="shared" si="1207"/>
        <v xml:space="preserve">0                                                                                                                                                                                                                                                                                                                                                                                                                                                                                                      </v>
      </c>
      <c r="S4862" s="8"/>
      <c r="W4862" s="76"/>
      <c r="X4862" s="16">
        <f t="shared" si="1200"/>
        <v>0</v>
      </c>
      <c r="AC4862" s="18">
        <f t="shared" si="1205"/>
        <v>0</v>
      </c>
      <c r="AD4862" s="19">
        <f t="shared" si="1208"/>
        <v>0</v>
      </c>
      <c r="AE4862" s="21">
        <f t="shared" si="1204"/>
        <v>0</v>
      </c>
      <c r="AF4862" s="20">
        <f t="shared" si="1209"/>
        <v>0</v>
      </c>
      <c r="AG4862" s="20">
        <f t="shared" si="1210"/>
        <v>0</v>
      </c>
      <c r="AH4862" s="20">
        <f t="shared" si="1211"/>
        <v>0</v>
      </c>
      <c r="AI4862" s="20"/>
      <c r="AJ4862" s="20"/>
      <c r="AK4862" s="20">
        <f t="shared" si="1206"/>
        <v>0</v>
      </c>
      <c r="AL4862" s="171"/>
    </row>
    <row r="4863" spans="2:38" ht="15.75" customHeight="1" x14ac:dyDescent="0.25">
      <c r="B4863" s="14">
        <f t="shared" si="1201"/>
        <v>488</v>
      </c>
      <c r="C4863" s="9" t="str">
        <f t="shared" si="1202"/>
        <v/>
      </c>
      <c r="D4863" s="3" t="str">
        <f t="shared" si="1203"/>
        <v/>
      </c>
      <c r="E4863" s="14" t="str">
        <f t="shared" si="1212"/>
        <v>488</v>
      </c>
      <c r="J4863" s="14" t="str">
        <f t="shared" si="1207"/>
        <v xml:space="preserve">0                                                                                                                                                                                                                                                                                                                                                                                                                                                                                                       </v>
      </c>
      <c r="S4863" s="8"/>
      <c r="W4863" s="76"/>
      <c r="X4863" s="16">
        <f t="shared" ref="X4863:X4926" si="1213">W4863*T4863</f>
        <v>0</v>
      </c>
      <c r="AC4863" s="18">
        <f t="shared" si="1205"/>
        <v>0</v>
      </c>
      <c r="AD4863" s="19">
        <f t="shared" si="1208"/>
        <v>0</v>
      </c>
      <c r="AE4863" s="21">
        <f t="shared" si="1204"/>
        <v>0</v>
      </c>
      <c r="AF4863" s="20">
        <f t="shared" si="1209"/>
        <v>0</v>
      </c>
      <c r="AG4863" s="20">
        <f t="shared" si="1210"/>
        <v>0</v>
      </c>
      <c r="AH4863" s="20">
        <f t="shared" si="1211"/>
        <v>0</v>
      </c>
      <c r="AI4863" s="20"/>
      <c r="AJ4863" s="20"/>
      <c r="AK4863" s="20">
        <f t="shared" si="1206"/>
        <v>0</v>
      </c>
      <c r="AL4863" s="171"/>
    </row>
    <row r="4864" spans="2:38" ht="15.75" customHeight="1" x14ac:dyDescent="0.25">
      <c r="B4864" s="14">
        <f t="shared" si="1201"/>
        <v>489</v>
      </c>
      <c r="C4864" s="9" t="str">
        <f t="shared" si="1202"/>
        <v/>
      </c>
      <c r="D4864" s="3" t="str">
        <f t="shared" si="1203"/>
        <v/>
      </c>
      <c r="E4864" s="14" t="str">
        <f t="shared" si="1212"/>
        <v>489</v>
      </c>
      <c r="J4864" s="14" t="str">
        <f t="shared" si="1207"/>
        <v xml:space="preserve">0                                                                                                                                                                                                                                                                                                                                                                                                                                                                                                        </v>
      </c>
      <c r="S4864" s="8"/>
      <c r="W4864" s="76"/>
      <c r="X4864" s="16">
        <f t="shared" si="1213"/>
        <v>0</v>
      </c>
      <c r="AC4864" s="18">
        <f t="shared" si="1205"/>
        <v>0</v>
      </c>
      <c r="AD4864" s="19">
        <f t="shared" si="1208"/>
        <v>0</v>
      </c>
      <c r="AE4864" s="21">
        <f t="shared" si="1204"/>
        <v>0</v>
      </c>
      <c r="AF4864" s="20">
        <f t="shared" si="1209"/>
        <v>0</v>
      </c>
      <c r="AG4864" s="20">
        <f t="shared" si="1210"/>
        <v>0</v>
      </c>
      <c r="AH4864" s="20">
        <f t="shared" si="1211"/>
        <v>0</v>
      </c>
      <c r="AI4864" s="20"/>
      <c r="AJ4864" s="20"/>
      <c r="AK4864" s="20">
        <f t="shared" si="1206"/>
        <v>0</v>
      </c>
      <c r="AL4864" s="171"/>
    </row>
    <row r="4865" spans="2:38" ht="15.75" customHeight="1" x14ac:dyDescent="0.25">
      <c r="B4865" s="14">
        <f t="shared" si="1201"/>
        <v>490</v>
      </c>
      <c r="C4865" s="9" t="str">
        <f t="shared" si="1202"/>
        <v/>
      </c>
      <c r="D4865" s="3" t="str">
        <f t="shared" si="1203"/>
        <v/>
      </c>
      <c r="E4865" s="14" t="str">
        <f t="shared" si="1212"/>
        <v>490</v>
      </c>
      <c r="J4865" s="14" t="str">
        <f t="shared" si="1207"/>
        <v xml:space="preserve">0                                                                                                                                                                                                                                                                                                                                                                                                                                                                                                         </v>
      </c>
      <c r="S4865" s="8"/>
      <c r="W4865" s="76"/>
      <c r="X4865" s="16">
        <f t="shared" si="1213"/>
        <v>0</v>
      </c>
      <c r="AC4865" s="18">
        <f t="shared" si="1205"/>
        <v>0</v>
      </c>
      <c r="AD4865" s="19">
        <f t="shared" si="1208"/>
        <v>0</v>
      </c>
      <c r="AE4865" s="21">
        <f t="shared" si="1204"/>
        <v>0</v>
      </c>
      <c r="AF4865" s="20">
        <f t="shared" si="1209"/>
        <v>0</v>
      </c>
      <c r="AG4865" s="20">
        <f t="shared" si="1210"/>
        <v>0</v>
      </c>
      <c r="AH4865" s="20">
        <f t="shared" si="1211"/>
        <v>0</v>
      </c>
      <c r="AI4865" s="20"/>
      <c r="AJ4865" s="20"/>
      <c r="AK4865" s="20">
        <f t="shared" si="1206"/>
        <v>0</v>
      </c>
      <c r="AL4865" s="171"/>
    </row>
    <row r="4866" spans="2:38" ht="15.75" customHeight="1" x14ac:dyDescent="0.25">
      <c r="B4866" s="14">
        <f t="shared" si="1201"/>
        <v>491</v>
      </c>
      <c r="C4866" s="9" t="str">
        <f t="shared" si="1202"/>
        <v/>
      </c>
      <c r="D4866" s="3" t="str">
        <f t="shared" si="1203"/>
        <v/>
      </c>
      <c r="E4866" s="14" t="str">
        <f t="shared" si="1212"/>
        <v>491</v>
      </c>
      <c r="J4866" s="14" t="str">
        <f t="shared" si="1207"/>
        <v xml:space="preserve">0                                                                                                                                                                                                                                                                                                                                                                                                                                                                                                          </v>
      </c>
      <c r="S4866" s="8"/>
      <c r="W4866" s="76"/>
      <c r="X4866" s="16">
        <f t="shared" si="1213"/>
        <v>0</v>
      </c>
      <c r="AC4866" s="18">
        <f t="shared" si="1205"/>
        <v>0</v>
      </c>
      <c r="AD4866" s="19">
        <f t="shared" si="1208"/>
        <v>0</v>
      </c>
      <c r="AE4866" s="21">
        <f t="shared" si="1204"/>
        <v>0</v>
      </c>
      <c r="AF4866" s="20">
        <f t="shared" si="1209"/>
        <v>0</v>
      </c>
      <c r="AG4866" s="20">
        <f t="shared" si="1210"/>
        <v>0</v>
      </c>
      <c r="AH4866" s="20">
        <f t="shared" si="1211"/>
        <v>0</v>
      </c>
      <c r="AI4866" s="20"/>
      <c r="AJ4866" s="20"/>
      <c r="AK4866" s="20">
        <f t="shared" si="1206"/>
        <v>0</v>
      </c>
      <c r="AL4866" s="171"/>
    </row>
    <row r="4867" spans="2:38" ht="15.75" customHeight="1" x14ac:dyDescent="0.25">
      <c r="B4867" s="14">
        <f t="shared" si="1201"/>
        <v>492</v>
      </c>
      <c r="C4867" s="9" t="str">
        <f t="shared" si="1202"/>
        <v/>
      </c>
      <c r="D4867" s="3" t="str">
        <f t="shared" si="1203"/>
        <v/>
      </c>
      <c r="E4867" s="14" t="str">
        <f t="shared" si="1212"/>
        <v>492</v>
      </c>
      <c r="J4867" s="14" t="str">
        <f t="shared" si="1207"/>
        <v xml:space="preserve">0                                                                                                                                                                                                                                                                                                                                                                                                                                                                                                           </v>
      </c>
      <c r="S4867" s="8"/>
      <c r="W4867" s="76"/>
      <c r="X4867" s="16">
        <f t="shared" si="1213"/>
        <v>0</v>
      </c>
      <c r="AC4867" s="18">
        <f t="shared" si="1205"/>
        <v>0</v>
      </c>
      <c r="AD4867" s="19">
        <f t="shared" si="1208"/>
        <v>0</v>
      </c>
      <c r="AE4867" s="21">
        <f t="shared" si="1204"/>
        <v>0</v>
      </c>
      <c r="AF4867" s="20">
        <f t="shared" si="1209"/>
        <v>0</v>
      </c>
      <c r="AG4867" s="20">
        <f t="shared" si="1210"/>
        <v>0</v>
      </c>
      <c r="AH4867" s="20">
        <f t="shared" si="1211"/>
        <v>0</v>
      </c>
      <c r="AI4867" s="20"/>
      <c r="AJ4867" s="20"/>
      <c r="AK4867" s="20">
        <f t="shared" si="1206"/>
        <v>0</v>
      </c>
      <c r="AL4867" s="171"/>
    </row>
    <row r="4868" spans="2:38" ht="15.75" customHeight="1" x14ac:dyDescent="0.25">
      <c r="B4868" s="14">
        <f t="shared" ref="B4868:B4931" si="1214">IF(A4868=A4867,B4867+1,1)</f>
        <v>493</v>
      </c>
      <c r="C4868" s="9" t="str">
        <f t="shared" si="1202"/>
        <v/>
      </c>
      <c r="D4868" s="3" t="str">
        <f t="shared" si="1203"/>
        <v/>
      </c>
      <c r="E4868" s="14" t="str">
        <f t="shared" si="1212"/>
        <v>493</v>
      </c>
      <c r="J4868" s="14" t="str">
        <f t="shared" si="1207"/>
        <v xml:space="preserve">0                                                                                                                                                                                                                                                                                                                                                                                                                                                                                                            </v>
      </c>
      <c r="S4868" s="8"/>
      <c r="W4868" s="76"/>
      <c r="X4868" s="16">
        <f t="shared" si="1213"/>
        <v>0</v>
      </c>
      <c r="AC4868" s="18">
        <f t="shared" si="1205"/>
        <v>0</v>
      </c>
      <c r="AD4868" s="19">
        <f t="shared" si="1208"/>
        <v>0</v>
      </c>
      <c r="AE4868" s="21">
        <f t="shared" si="1204"/>
        <v>0</v>
      </c>
      <c r="AF4868" s="20">
        <f t="shared" si="1209"/>
        <v>0</v>
      </c>
      <c r="AG4868" s="20">
        <f t="shared" si="1210"/>
        <v>0</v>
      </c>
      <c r="AH4868" s="20">
        <f t="shared" si="1211"/>
        <v>0</v>
      </c>
      <c r="AI4868" s="20"/>
      <c r="AJ4868" s="20"/>
      <c r="AK4868" s="20">
        <f t="shared" si="1206"/>
        <v>0</v>
      </c>
      <c r="AL4868" s="171"/>
    </row>
    <row r="4869" spans="2:38" ht="15.75" customHeight="1" x14ac:dyDescent="0.25">
      <c r="B4869" s="14">
        <f t="shared" si="1214"/>
        <v>494</v>
      </c>
      <c r="C4869" s="9" t="str">
        <f t="shared" ref="C4869:C4932" si="1215">IF(A4869=A4868,C4868,"")</f>
        <v/>
      </c>
      <c r="D4869" s="3" t="str">
        <f t="shared" ref="D4869:D4932" si="1216">IF(A4869=A4868,D4868,"")</f>
        <v/>
      </c>
      <c r="E4869" s="14" t="str">
        <f t="shared" si="1212"/>
        <v>494</v>
      </c>
      <c r="J4869" s="14" t="str">
        <f t="shared" si="1207"/>
        <v xml:space="preserve">0                                                                                                                                                                                                                                                                                                                                                                                                                                                                                                             </v>
      </c>
      <c r="S4869" s="8"/>
      <c r="W4869" s="76"/>
      <c r="X4869" s="16">
        <f t="shared" si="1213"/>
        <v>0</v>
      </c>
      <c r="AC4869" s="18">
        <f t="shared" si="1205"/>
        <v>0</v>
      </c>
      <c r="AD4869" s="19">
        <f t="shared" si="1208"/>
        <v>0</v>
      </c>
      <c r="AE4869" s="21">
        <f t="shared" si="1204"/>
        <v>0</v>
      </c>
      <c r="AF4869" s="20">
        <f t="shared" si="1209"/>
        <v>0</v>
      </c>
      <c r="AG4869" s="20">
        <f t="shared" si="1210"/>
        <v>0</v>
      </c>
      <c r="AH4869" s="20">
        <f t="shared" si="1211"/>
        <v>0</v>
      </c>
      <c r="AI4869" s="20"/>
      <c r="AJ4869" s="20"/>
      <c r="AK4869" s="20">
        <f t="shared" si="1206"/>
        <v>0</v>
      </c>
      <c r="AL4869" s="171"/>
    </row>
    <row r="4870" spans="2:38" ht="15.75" customHeight="1" x14ac:dyDescent="0.25">
      <c r="B4870" s="14">
        <f t="shared" si="1214"/>
        <v>495</v>
      </c>
      <c r="C4870" s="9" t="str">
        <f t="shared" si="1215"/>
        <v/>
      </c>
      <c r="D4870" s="3" t="str">
        <f t="shared" si="1216"/>
        <v/>
      </c>
      <c r="E4870" s="14" t="str">
        <f t="shared" si="1212"/>
        <v>495</v>
      </c>
      <c r="J4870" s="14" t="str">
        <f t="shared" si="1207"/>
        <v xml:space="preserve">0                                                                                                                                                                                                                                                                                                                                                                                                                                                                                                              </v>
      </c>
      <c r="S4870" s="8"/>
      <c r="W4870" s="76"/>
      <c r="X4870" s="16">
        <f t="shared" si="1213"/>
        <v>0</v>
      </c>
      <c r="AC4870" s="18">
        <f t="shared" si="1205"/>
        <v>0</v>
      </c>
      <c r="AD4870" s="19">
        <f t="shared" si="1208"/>
        <v>0</v>
      </c>
      <c r="AE4870" s="21">
        <f t="shared" si="1204"/>
        <v>0</v>
      </c>
      <c r="AF4870" s="20">
        <f t="shared" si="1209"/>
        <v>0</v>
      </c>
      <c r="AG4870" s="20">
        <f t="shared" si="1210"/>
        <v>0</v>
      </c>
      <c r="AH4870" s="20">
        <f t="shared" si="1211"/>
        <v>0</v>
      </c>
      <c r="AI4870" s="20"/>
      <c r="AJ4870" s="20"/>
      <c r="AK4870" s="20">
        <f t="shared" si="1206"/>
        <v>0</v>
      </c>
      <c r="AL4870" s="171"/>
    </row>
    <row r="4871" spans="2:38" ht="15.75" customHeight="1" x14ac:dyDescent="0.25">
      <c r="B4871" s="14">
        <f t="shared" si="1214"/>
        <v>496</v>
      </c>
      <c r="C4871" s="9" t="str">
        <f t="shared" si="1215"/>
        <v/>
      </c>
      <c r="D4871" s="3" t="str">
        <f t="shared" si="1216"/>
        <v/>
      </c>
      <c r="E4871" s="14" t="str">
        <f t="shared" si="1212"/>
        <v>496</v>
      </c>
      <c r="J4871" s="14" t="str">
        <f t="shared" si="1207"/>
        <v xml:space="preserve">0                                                                                                                                                                                                                                                                                                                                                                                                                                                                                                               </v>
      </c>
      <c r="S4871" s="8"/>
      <c r="W4871" s="76"/>
      <c r="X4871" s="16">
        <f t="shared" si="1213"/>
        <v>0</v>
      </c>
      <c r="AC4871" s="18">
        <f t="shared" si="1205"/>
        <v>0</v>
      </c>
      <c r="AD4871" s="19">
        <f t="shared" si="1208"/>
        <v>0</v>
      </c>
      <c r="AE4871" s="21">
        <f t="shared" si="1204"/>
        <v>0</v>
      </c>
      <c r="AF4871" s="20">
        <f t="shared" si="1209"/>
        <v>0</v>
      </c>
      <c r="AG4871" s="20">
        <f t="shared" si="1210"/>
        <v>0</v>
      </c>
      <c r="AH4871" s="20">
        <f t="shared" si="1211"/>
        <v>0</v>
      </c>
      <c r="AI4871" s="20"/>
      <c r="AJ4871" s="20"/>
      <c r="AK4871" s="20">
        <f t="shared" si="1206"/>
        <v>0</v>
      </c>
      <c r="AL4871" s="171"/>
    </row>
    <row r="4872" spans="2:38" ht="15.75" customHeight="1" x14ac:dyDescent="0.25">
      <c r="B4872" s="14">
        <f t="shared" si="1214"/>
        <v>497</v>
      </c>
      <c r="C4872" s="9" t="str">
        <f t="shared" si="1215"/>
        <v/>
      </c>
      <c r="D4872" s="3" t="str">
        <f t="shared" si="1216"/>
        <v/>
      </c>
      <c r="E4872" s="14" t="str">
        <f t="shared" si="1212"/>
        <v>497</v>
      </c>
      <c r="J4872" s="14" t="str">
        <f t="shared" si="1207"/>
        <v xml:space="preserve">0                                                                                                                                                                                                                                                                                                                                                                                                                                                                                                                </v>
      </c>
      <c r="S4872" s="8"/>
      <c r="W4872" s="76"/>
      <c r="X4872" s="16">
        <f t="shared" si="1213"/>
        <v>0</v>
      </c>
      <c r="AC4872" s="18">
        <f t="shared" si="1205"/>
        <v>0</v>
      </c>
      <c r="AD4872" s="19">
        <f t="shared" si="1208"/>
        <v>0</v>
      </c>
      <c r="AE4872" s="21">
        <f t="shared" si="1204"/>
        <v>0</v>
      </c>
      <c r="AF4872" s="20">
        <f t="shared" si="1209"/>
        <v>0</v>
      </c>
      <c r="AG4872" s="20">
        <f t="shared" si="1210"/>
        <v>0</v>
      </c>
      <c r="AH4872" s="20">
        <f t="shared" si="1211"/>
        <v>0</v>
      </c>
      <c r="AI4872" s="20"/>
      <c r="AJ4872" s="20"/>
      <c r="AK4872" s="20">
        <f t="shared" si="1206"/>
        <v>0</v>
      </c>
      <c r="AL4872" s="171"/>
    </row>
    <row r="4873" spans="2:38" ht="15.75" customHeight="1" x14ac:dyDescent="0.25">
      <c r="B4873" s="14">
        <f t="shared" si="1214"/>
        <v>498</v>
      </c>
      <c r="C4873" s="9" t="str">
        <f t="shared" si="1215"/>
        <v/>
      </c>
      <c r="D4873" s="3" t="str">
        <f t="shared" si="1216"/>
        <v/>
      </c>
      <c r="E4873" s="14" t="str">
        <f t="shared" si="1212"/>
        <v>498</v>
      </c>
      <c r="J4873" s="14" t="str">
        <f t="shared" si="1207"/>
        <v xml:space="preserve">0                                                                                                                                                                                                                                                                                                                                                                                                                                                                                                                 </v>
      </c>
      <c r="S4873" s="8"/>
      <c r="W4873" s="76"/>
      <c r="X4873" s="16">
        <f t="shared" si="1213"/>
        <v>0</v>
      </c>
      <c r="AC4873" s="18">
        <f t="shared" si="1205"/>
        <v>0</v>
      </c>
      <c r="AD4873" s="19">
        <f t="shared" si="1208"/>
        <v>0</v>
      </c>
      <c r="AE4873" s="21">
        <f t="shared" si="1204"/>
        <v>0</v>
      </c>
      <c r="AF4873" s="20">
        <f t="shared" si="1209"/>
        <v>0</v>
      </c>
      <c r="AG4873" s="20">
        <f t="shared" si="1210"/>
        <v>0</v>
      </c>
      <c r="AH4873" s="20">
        <f t="shared" si="1211"/>
        <v>0</v>
      </c>
      <c r="AI4873" s="20"/>
      <c r="AJ4873" s="20"/>
      <c r="AK4873" s="20">
        <f t="shared" si="1206"/>
        <v>0</v>
      </c>
      <c r="AL4873" s="171"/>
    </row>
    <row r="4874" spans="2:38" ht="15.75" customHeight="1" x14ac:dyDescent="0.25">
      <c r="B4874" s="14">
        <f t="shared" si="1214"/>
        <v>499</v>
      </c>
      <c r="C4874" s="9" t="str">
        <f t="shared" si="1215"/>
        <v/>
      </c>
      <c r="D4874" s="3" t="str">
        <f t="shared" si="1216"/>
        <v/>
      </c>
      <c r="E4874" s="14" t="str">
        <f t="shared" si="1212"/>
        <v>499</v>
      </c>
      <c r="J4874" s="14" t="str">
        <f t="shared" si="1207"/>
        <v xml:space="preserve">0                                                                                                                                                                                                                                                                                                                                                                                                                                                                                                                  </v>
      </c>
      <c r="S4874" s="8"/>
      <c r="W4874" s="76"/>
      <c r="X4874" s="16">
        <f t="shared" si="1213"/>
        <v>0</v>
      </c>
      <c r="AC4874" s="18">
        <f t="shared" si="1205"/>
        <v>0</v>
      </c>
      <c r="AD4874" s="19">
        <f t="shared" si="1208"/>
        <v>0</v>
      </c>
      <c r="AE4874" s="21">
        <f t="shared" si="1204"/>
        <v>0</v>
      </c>
      <c r="AF4874" s="20">
        <f t="shared" si="1209"/>
        <v>0</v>
      </c>
      <c r="AG4874" s="20">
        <f t="shared" si="1210"/>
        <v>0</v>
      </c>
      <c r="AH4874" s="20">
        <f t="shared" si="1211"/>
        <v>0</v>
      </c>
      <c r="AI4874" s="20"/>
      <c r="AJ4874" s="20"/>
      <c r="AK4874" s="20">
        <f t="shared" si="1206"/>
        <v>0</v>
      </c>
      <c r="AL4874" s="171"/>
    </row>
    <row r="4875" spans="2:38" ht="15.75" customHeight="1" x14ac:dyDescent="0.25">
      <c r="B4875" s="14">
        <f t="shared" si="1214"/>
        <v>500</v>
      </c>
      <c r="C4875" s="9" t="str">
        <f t="shared" si="1215"/>
        <v/>
      </c>
      <c r="D4875" s="3" t="str">
        <f t="shared" si="1216"/>
        <v/>
      </c>
      <c r="E4875" s="14" t="str">
        <f t="shared" si="1212"/>
        <v>500</v>
      </c>
      <c r="J4875" s="14" t="str">
        <f t="shared" si="1207"/>
        <v xml:space="preserve">0                                                                                                                                                                                                                                                                                                                                                                                                                                                                                                                   </v>
      </c>
      <c r="S4875" s="8"/>
      <c r="W4875" s="76"/>
      <c r="X4875" s="16">
        <f t="shared" si="1213"/>
        <v>0</v>
      </c>
      <c r="AC4875" s="18">
        <f t="shared" si="1205"/>
        <v>0</v>
      </c>
      <c r="AD4875" s="19">
        <f t="shared" si="1208"/>
        <v>0</v>
      </c>
      <c r="AE4875" s="21">
        <f t="shared" si="1204"/>
        <v>0</v>
      </c>
      <c r="AF4875" s="20">
        <f t="shared" si="1209"/>
        <v>0</v>
      </c>
      <c r="AG4875" s="20">
        <f t="shared" si="1210"/>
        <v>0</v>
      </c>
      <c r="AH4875" s="20">
        <f t="shared" si="1211"/>
        <v>0</v>
      </c>
      <c r="AI4875" s="20"/>
      <c r="AJ4875" s="20"/>
      <c r="AK4875" s="20">
        <f t="shared" si="1206"/>
        <v>0</v>
      </c>
      <c r="AL4875" s="171"/>
    </row>
    <row r="4876" spans="2:38" ht="15.75" customHeight="1" x14ac:dyDescent="0.25">
      <c r="B4876" s="14">
        <f t="shared" si="1214"/>
        <v>501</v>
      </c>
      <c r="C4876" s="9" t="str">
        <f t="shared" si="1215"/>
        <v/>
      </c>
      <c r="D4876" s="3" t="str">
        <f t="shared" si="1216"/>
        <v/>
      </c>
      <c r="E4876" s="14" t="str">
        <f t="shared" si="1212"/>
        <v>501</v>
      </c>
      <c r="J4876" s="14" t="str">
        <f t="shared" si="1207"/>
        <v xml:space="preserve">0                                                                                                                                                                                                                                                                                                                                                                                                                                                                                                                    </v>
      </c>
      <c r="S4876" s="8"/>
      <c r="W4876" s="76"/>
      <c r="X4876" s="16">
        <f t="shared" si="1213"/>
        <v>0</v>
      </c>
      <c r="AC4876" s="18">
        <f t="shared" si="1205"/>
        <v>0</v>
      </c>
      <c r="AD4876" s="19">
        <f t="shared" si="1208"/>
        <v>0</v>
      </c>
      <c r="AE4876" s="21">
        <f t="shared" si="1204"/>
        <v>0</v>
      </c>
      <c r="AF4876" s="20">
        <f t="shared" si="1209"/>
        <v>0</v>
      </c>
      <c r="AG4876" s="20">
        <f t="shared" si="1210"/>
        <v>0</v>
      </c>
      <c r="AH4876" s="20">
        <f t="shared" si="1211"/>
        <v>0</v>
      </c>
      <c r="AI4876" s="20"/>
      <c r="AJ4876" s="20"/>
      <c r="AK4876" s="20">
        <f t="shared" si="1206"/>
        <v>0</v>
      </c>
      <c r="AL4876" s="171"/>
    </row>
    <row r="4877" spans="2:38" ht="15.75" customHeight="1" x14ac:dyDescent="0.25">
      <c r="B4877" s="14">
        <f t="shared" si="1214"/>
        <v>502</v>
      </c>
      <c r="C4877" s="9" t="str">
        <f t="shared" si="1215"/>
        <v/>
      </c>
      <c r="D4877" s="3" t="str">
        <f t="shared" si="1216"/>
        <v/>
      </c>
      <c r="E4877" s="14" t="str">
        <f t="shared" si="1212"/>
        <v>502</v>
      </c>
      <c r="J4877" s="14" t="str">
        <f t="shared" si="1207"/>
        <v xml:space="preserve">0                                                                                                                                                                                                                                                                                                                                                                                                                                                                                                                     </v>
      </c>
      <c r="S4877" s="8"/>
      <c r="W4877" s="76"/>
      <c r="X4877" s="16">
        <f t="shared" si="1213"/>
        <v>0</v>
      </c>
      <c r="AC4877" s="18">
        <f t="shared" si="1205"/>
        <v>0</v>
      </c>
      <c r="AD4877" s="19">
        <f t="shared" si="1208"/>
        <v>0</v>
      </c>
      <c r="AE4877" s="21">
        <f t="shared" si="1204"/>
        <v>0</v>
      </c>
      <c r="AF4877" s="20">
        <f t="shared" si="1209"/>
        <v>0</v>
      </c>
      <c r="AG4877" s="20">
        <f t="shared" si="1210"/>
        <v>0</v>
      </c>
      <c r="AH4877" s="20">
        <f t="shared" si="1211"/>
        <v>0</v>
      </c>
      <c r="AI4877" s="20"/>
      <c r="AJ4877" s="20"/>
      <c r="AK4877" s="20">
        <f t="shared" si="1206"/>
        <v>0</v>
      </c>
      <c r="AL4877" s="171"/>
    </row>
    <row r="4878" spans="2:38" ht="15.75" customHeight="1" x14ac:dyDescent="0.25">
      <c r="B4878" s="14">
        <f t="shared" si="1214"/>
        <v>503</v>
      </c>
      <c r="C4878" s="9" t="str">
        <f t="shared" si="1215"/>
        <v/>
      </c>
      <c r="D4878" s="3" t="str">
        <f t="shared" si="1216"/>
        <v/>
      </c>
      <c r="E4878" s="14" t="str">
        <f t="shared" si="1212"/>
        <v>503</v>
      </c>
      <c r="J4878" s="14" t="str">
        <f t="shared" si="1207"/>
        <v xml:space="preserve">0                                                                                                                                                                                                                                                                                                                                                                                                                                                                                                                      </v>
      </c>
      <c r="S4878" s="8"/>
      <c r="W4878" s="76"/>
      <c r="X4878" s="16">
        <f t="shared" si="1213"/>
        <v>0</v>
      </c>
      <c r="AC4878" s="18">
        <f t="shared" si="1205"/>
        <v>0</v>
      </c>
      <c r="AD4878" s="19">
        <f t="shared" si="1208"/>
        <v>0</v>
      </c>
      <c r="AE4878" s="21">
        <f t="shared" si="1204"/>
        <v>0</v>
      </c>
      <c r="AF4878" s="20">
        <f t="shared" si="1209"/>
        <v>0</v>
      </c>
      <c r="AG4878" s="20">
        <f t="shared" si="1210"/>
        <v>0</v>
      </c>
      <c r="AH4878" s="20">
        <f t="shared" si="1211"/>
        <v>0</v>
      </c>
      <c r="AI4878" s="20"/>
      <c r="AJ4878" s="20"/>
      <c r="AK4878" s="20">
        <f t="shared" si="1206"/>
        <v>0</v>
      </c>
      <c r="AL4878" s="171"/>
    </row>
    <row r="4879" spans="2:38" ht="15.75" customHeight="1" x14ac:dyDescent="0.25">
      <c r="B4879" s="14">
        <f t="shared" si="1214"/>
        <v>504</v>
      </c>
      <c r="C4879" s="9" t="str">
        <f t="shared" si="1215"/>
        <v/>
      </c>
      <c r="D4879" s="3" t="str">
        <f t="shared" si="1216"/>
        <v/>
      </c>
      <c r="E4879" s="14" t="str">
        <f t="shared" si="1212"/>
        <v>504</v>
      </c>
      <c r="J4879" s="14" t="str">
        <f t="shared" si="1207"/>
        <v xml:space="preserve">0                                                                                                                                                                                                                                                                                                                                                                                                                                                                                                                       </v>
      </c>
      <c r="S4879" s="8"/>
      <c r="W4879" s="76"/>
      <c r="X4879" s="16">
        <f t="shared" si="1213"/>
        <v>0</v>
      </c>
      <c r="AC4879" s="18">
        <f t="shared" si="1205"/>
        <v>0</v>
      </c>
      <c r="AD4879" s="19">
        <f t="shared" si="1208"/>
        <v>0</v>
      </c>
      <c r="AE4879" s="21">
        <f t="shared" si="1204"/>
        <v>0</v>
      </c>
      <c r="AF4879" s="20">
        <f t="shared" si="1209"/>
        <v>0</v>
      </c>
      <c r="AG4879" s="20">
        <f t="shared" si="1210"/>
        <v>0</v>
      </c>
      <c r="AH4879" s="20">
        <f t="shared" si="1211"/>
        <v>0</v>
      </c>
      <c r="AI4879" s="20"/>
      <c r="AJ4879" s="20"/>
      <c r="AK4879" s="20">
        <f t="shared" si="1206"/>
        <v>0</v>
      </c>
      <c r="AL4879" s="171"/>
    </row>
    <row r="4880" spans="2:38" ht="15.75" customHeight="1" x14ac:dyDescent="0.25">
      <c r="B4880" s="14">
        <f t="shared" si="1214"/>
        <v>505</v>
      </c>
      <c r="C4880" s="9" t="str">
        <f t="shared" si="1215"/>
        <v/>
      </c>
      <c r="D4880" s="3" t="str">
        <f t="shared" si="1216"/>
        <v/>
      </c>
      <c r="E4880" s="14" t="str">
        <f t="shared" si="1212"/>
        <v>505</v>
      </c>
      <c r="J4880" s="14" t="str">
        <f t="shared" si="1207"/>
        <v xml:space="preserve">0                                                                                                                                                                                                                                                                                                                                                                                                                                                                                                                        </v>
      </c>
      <c r="S4880" s="8"/>
      <c r="W4880" s="76"/>
      <c r="X4880" s="16">
        <f t="shared" si="1213"/>
        <v>0</v>
      </c>
      <c r="AC4880" s="18">
        <f t="shared" si="1205"/>
        <v>0</v>
      </c>
      <c r="AD4880" s="19">
        <f t="shared" si="1208"/>
        <v>0</v>
      </c>
      <c r="AE4880" s="21">
        <f t="shared" si="1204"/>
        <v>0</v>
      </c>
      <c r="AF4880" s="20">
        <f t="shared" si="1209"/>
        <v>0</v>
      </c>
      <c r="AG4880" s="20">
        <f t="shared" si="1210"/>
        <v>0</v>
      </c>
      <c r="AH4880" s="20">
        <f t="shared" si="1211"/>
        <v>0</v>
      </c>
      <c r="AI4880" s="20"/>
      <c r="AJ4880" s="20"/>
      <c r="AK4880" s="20">
        <f t="shared" si="1206"/>
        <v>0</v>
      </c>
      <c r="AL4880" s="171"/>
    </row>
    <row r="4881" spans="2:38" ht="15.75" customHeight="1" x14ac:dyDescent="0.25">
      <c r="B4881" s="14">
        <f t="shared" si="1214"/>
        <v>506</v>
      </c>
      <c r="C4881" s="9" t="str">
        <f t="shared" si="1215"/>
        <v/>
      </c>
      <c r="D4881" s="3" t="str">
        <f t="shared" si="1216"/>
        <v/>
      </c>
      <c r="E4881" s="14" t="str">
        <f t="shared" si="1212"/>
        <v>506</v>
      </c>
      <c r="J4881" s="14" t="str">
        <f t="shared" si="1207"/>
        <v xml:space="preserve">0                                                                                                                                                                                                                                                                                                                                                                                                                                                                                                                         </v>
      </c>
      <c r="S4881" s="8"/>
      <c r="W4881" s="76"/>
      <c r="X4881" s="16">
        <f t="shared" si="1213"/>
        <v>0</v>
      </c>
      <c r="AC4881" s="18">
        <f t="shared" si="1205"/>
        <v>0</v>
      </c>
      <c r="AD4881" s="19">
        <f t="shared" si="1208"/>
        <v>0</v>
      </c>
      <c r="AE4881" s="21">
        <f t="shared" si="1204"/>
        <v>0</v>
      </c>
      <c r="AF4881" s="20">
        <f t="shared" si="1209"/>
        <v>0</v>
      </c>
      <c r="AG4881" s="20">
        <f t="shared" si="1210"/>
        <v>0</v>
      </c>
      <c r="AH4881" s="20">
        <f t="shared" si="1211"/>
        <v>0</v>
      </c>
      <c r="AI4881" s="20"/>
      <c r="AJ4881" s="20"/>
      <c r="AK4881" s="20">
        <f t="shared" si="1206"/>
        <v>0</v>
      </c>
      <c r="AL4881" s="171"/>
    </row>
    <row r="4882" spans="2:38" ht="15.75" customHeight="1" x14ac:dyDescent="0.25">
      <c r="B4882" s="14">
        <f t="shared" si="1214"/>
        <v>507</v>
      </c>
      <c r="C4882" s="9" t="str">
        <f t="shared" si="1215"/>
        <v/>
      </c>
      <c r="D4882" s="3" t="str">
        <f t="shared" si="1216"/>
        <v/>
      </c>
      <c r="E4882" s="14" t="str">
        <f t="shared" si="1212"/>
        <v>507</v>
      </c>
      <c r="J4882" s="14" t="str">
        <f t="shared" si="1207"/>
        <v xml:space="preserve">0                                                                                                                                                                                                                                                                                                                                                                                                                                                                                                                          </v>
      </c>
      <c r="S4882" s="8"/>
      <c r="W4882" s="76"/>
      <c r="X4882" s="16">
        <f t="shared" si="1213"/>
        <v>0</v>
      </c>
      <c r="AC4882" s="18">
        <f t="shared" si="1205"/>
        <v>0</v>
      </c>
      <c r="AD4882" s="19">
        <f t="shared" si="1208"/>
        <v>0</v>
      </c>
      <c r="AE4882" s="21">
        <f t="shared" si="1204"/>
        <v>0</v>
      </c>
      <c r="AF4882" s="20">
        <f t="shared" si="1209"/>
        <v>0</v>
      </c>
      <c r="AG4882" s="20">
        <f t="shared" si="1210"/>
        <v>0</v>
      </c>
      <c r="AH4882" s="20">
        <f t="shared" si="1211"/>
        <v>0</v>
      </c>
      <c r="AI4882" s="20"/>
      <c r="AJ4882" s="20"/>
      <c r="AK4882" s="20">
        <f t="shared" si="1206"/>
        <v>0</v>
      </c>
      <c r="AL4882" s="171"/>
    </row>
    <row r="4883" spans="2:38" ht="15.75" customHeight="1" x14ac:dyDescent="0.25">
      <c r="B4883" s="14">
        <f t="shared" si="1214"/>
        <v>508</v>
      </c>
      <c r="C4883" s="9" t="str">
        <f t="shared" si="1215"/>
        <v/>
      </c>
      <c r="D4883" s="3" t="str">
        <f t="shared" si="1216"/>
        <v/>
      </c>
      <c r="E4883" s="14" t="str">
        <f t="shared" si="1212"/>
        <v>508</v>
      </c>
      <c r="J4883" s="14" t="str">
        <f t="shared" si="1207"/>
        <v xml:space="preserve">0                                                                                                                                                                                                                                                                                                                                                                                                                                                                                                                           </v>
      </c>
      <c r="S4883" s="8"/>
      <c r="W4883" s="76"/>
      <c r="X4883" s="16">
        <f t="shared" si="1213"/>
        <v>0</v>
      </c>
      <c r="AC4883" s="18">
        <f t="shared" si="1205"/>
        <v>0</v>
      </c>
      <c r="AD4883" s="19">
        <f t="shared" si="1208"/>
        <v>0</v>
      </c>
      <c r="AE4883" s="21">
        <f t="shared" si="1204"/>
        <v>0</v>
      </c>
      <c r="AF4883" s="20">
        <f t="shared" si="1209"/>
        <v>0</v>
      </c>
      <c r="AG4883" s="20">
        <f t="shared" si="1210"/>
        <v>0</v>
      </c>
      <c r="AH4883" s="20">
        <f t="shared" si="1211"/>
        <v>0</v>
      </c>
      <c r="AI4883" s="20"/>
      <c r="AJ4883" s="20"/>
      <c r="AK4883" s="20">
        <f t="shared" si="1206"/>
        <v>0</v>
      </c>
      <c r="AL4883" s="171"/>
    </row>
    <row r="4884" spans="2:38" ht="15.75" customHeight="1" x14ac:dyDescent="0.25">
      <c r="B4884" s="14">
        <f t="shared" si="1214"/>
        <v>509</v>
      </c>
      <c r="C4884" s="9" t="str">
        <f t="shared" si="1215"/>
        <v/>
      </c>
      <c r="D4884" s="3" t="str">
        <f t="shared" si="1216"/>
        <v/>
      </c>
      <c r="E4884" s="14" t="str">
        <f t="shared" si="1212"/>
        <v>509</v>
      </c>
      <c r="J4884" s="14" t="str">
        <f t="shared" si="1207"/>
        <v xml:space="preserve">0                                                                                                                                                                                                                                                                                                                                                                                                                                                                                                                            </v>
      </c>
      <c r="S4884" s="8"/>
      <c r="W4884" s="76"/>
      <c r="X4884" s="16">
        <f t="shared" si="1213"/>
        <v>0</v>
      </c>
      <c r="AC4884" s="18">
        <f t="shared" si="1205"/>
        <v>0</v>
      </c>
      <c r="AD4884" s="19">
        <f t="shared" si="1208"/>
        <v>0</v>
      </c>
      <c r="AE4884" s="21">
        <f t="shared" si="1204"/>
        <v>0</v>
      </c>
      <c r="AF4884" s="20">
        <f t="shared" si="1209"/>
        <v>0</v>
      </c>
      <c r="AG4884" s="20">
        <f t="shared" si="1210"/>
        <v>0</v>
      </c>
      <c r="AH4884" s="20">
        <f t="shared" si="1211"/>
        <v>0</v>
      </c>
      <c r="AI4884" s="20"/>
      <c r="AJ4884" s="20"/>
      <c r="AK4884" s="20">
        <f t="shared" si="1206"/>
        <v>0</v>
      </c>
      <c r="AL4884" s="171"/>
    </row>
    <row r="4885" spans="2:38" ht="15.75" customHeight="1" x14ac:dyDescent="0.25">
      <c r="B4885" s="14">
        <f t="shared" si="1214"/>
        <v>510</v>
      </c>
      <c r="C4885" s="9" t="str">
        <f t="shared" si="1215"/>
        <v/>
      </c>
      <c r="D4885" s="3" t="str">
        <f t="shared" si="1216"/>
        <v/>
      </c>
      <c r="E4885" s="14" t="str">
        <f t="shared" si="1212"/>
        <v>510</v>
      </c>
      <c r="J4885" s="14" t="str">
        <f t="shared" si="1207"/>
        <v xml:space="preserve">0                                                                                                                                                                                                                                                                                                                                                                                                                                                                                                                             </v>
      </c>
      <c r="S4885" s="8"/>
      <c r="W4885" s="76"/>
      <c r="X4885" s="16">
        <f t="shared" si="1213"/>
        <v>0</v>
      </c>
      <c r="AC4885" s="18">
        <f t="shared" si="1205"/>
        <v>0</v>
      </c>
      <c r="AD4885" s="19">
        <f t="shared" si="1208"/>
        <v>0</v>
      </c>
      <c r="AE4885" s="21">
        <f t="shared" si="1204"/>
        <v>0</v>
      </c>
      <c r="AF4885" s="20">
        <f t="shared" si="1209"/>
        <v>0</v>
      </c>
      <c r="AG4885" s="20">
        <f t="shared" si="1210"/>
        <v>0</v>
      </c>
      <c r="AH4885" s="20">
        <f t="shared" si="1211"/>
        <v>0</v>
      </c>
      <c r="AI4885" s="20"/>
      <c r="AJ4885" s="20"/>
      <c r="AK4885" s="20">
        <f t="shared" si="1206"/>
        <v>0</v>
      </c>
      <c r="AL4885" s="171"/>
    </row>
    <row r="4886" spans="2:38" ht="15.75" customHeight="1" x14ac:dyDescent="0.25">
      <c r="B4886" s="14">
        <f t="shared" si="1214"/>
        <v>511</v>
      </c>
      <c r="C4886" s="9" t="str">
        <f t="shared" si="1215"/>
        <v/>
      </c>
      <c r="D4886" s="3" t="str">
        <f t="shared" si="1216"/>
        <v/>
      </c>
      <c r="E4886" s="14" t="str">
        <f t="shared" si="1212"/>
        <v>511</v>
      </c>
      <c r="J4886" s="14" t="str">
        <f t="shared" si="1207"/>
        <v xml:space="preserve">0                                                                                                                                                                                                                                                                                                                                                                                                                                                                                                                              </v>
      </c>
      <c r="S4886" s="8"/>
      <c r="W4886" s="76"/>
      <c r="X4886" s="16">
        <f t="shared" si="1213"/>
        <v>0</v>
      </c>
      <c r="AC4886" s="18">
        <f t="shared" si="1205"/>
        <v>0</v>
      </c>
      <c r="AD4886" s="19">
        <f t="shared" si="1208"/>
        <v>0</v>
      </c>
      <c r="AE4886" s="21">
        <f t="shared" si="1204"/>
        <v>0</v>
      </c>
      <c r="AF4886" s="20">
        <f t="shared" si="1209"/>
        <v>0</v>
      </c>
      <c r="AG4886" s="20">
        <f t="shared" si="1210"/>
        <v>0</v>
      </c>
      <c r="AH4886" s="20">
        <f t="shared" si="1211"/>
        <v>0</v>
      </c>
      <c r="AI4886" s="20"/>
      <c r="AJ4886" s="20"/>
      <c r="AK4886" s="20">
        <f t="shared" si="1206"/>
        <v>0</v>
      </c>
      <c r="AL4886" s="171"/>
    </row>
    <row r="4887" spans="2:38" ht="15.75" customHeight="1" x14ac:dyDescent="0.25">
      <c r="B4887" s="14">
        <f t="shared" si="1214"/>
        <v>512</v>
      </c>
      <c r="C4887" s="9" t="str">
        <f t="shared" si="1215"/>
        <v/>
      </c>
      <c r="D4887" s="3" t="str">
        <f t="shared" si="1216"/>
        <v/>
      </c>
      <c r="E4887" s="14" t="str">
        <f t="shared" si="1212"/>
        <v>512</v>
      </c>
      <c r="J4887" s="14" t="str">
        <f t="shared" si="1207"/>
        <v xml:space="preserve">0                                                                                                                                                                                                                                                                                                                                                                                                                                                                                                                               </v>
      </c>
      <c r="S4887" s="8"/>
      <c r="W4887" s="76"/>
      <c r="X4887" s="16">
        <f t="shared" si="1213"/>
        <v>0</v>
      </c>
      <c r="AC4887" s="18">
        <f t="shared" si="1205"/>
        <v>0</v>
      </c>
      <c r="AD4887" s="19">
        <f t="shared" si="1208"/>
        <v>0</v>
      </c>
      <c r="AE4887" s="21">
        <f t="shared" si="1204"/>
        <v>0</v>
      </c>
      <c r="AF4887" s="20">
        <f t="shared" si="1209"/>
        <v>0</v>
      </c>
      <c r="AG4887" s="20">
        <f t="shared" si="1210"/>
        <v>0</v>
      </c>
      <c r="AH4887" s="20">
        <f t="shared" si="1211"/>
        <v>0</v>
      </c>
      <c r="AI4887" s="20"/>
      <c r="AJ4887" s="20"/>
      <c r="AK4887" s="20">
        <f t="shared" si="1206"/>
        <v>0</v>
      </c>
      <c r="AL4887" s="171"/>
    </row>
    <row r="4888" spans="2:38" ht="15.75" customHeight="1" x14ac:dyDescent="0.25">
      <c r="B4888" s="14">
        <f t="shared" si="1214"/>
        <v>513</v>
      </c>
      <c r="C4888" s="9" t="str">
        <f t="shared" si="1215"/>
        <v/>
      </c>
      <c r="D4888" s="3" t="str">
        <f t="shared" si="1216"/>
        <v/>
      </c>
      <c r="E4888" s="14" t="str">
        <f t="shared" si="1212"/>
        <v>513</v>
      </c>
      <c r="J4888" s="14" t="str">
        <f t="shared" si="1207"/>
        <v xml:space="preserve">0                                                                                                                                                                                                                                                                                                                                                                                                                                                                                                                                </v>
      </c>
      <c r="S4888" s="8"/>
      <c r="W4888" s="76"/>
      <c r="X4888" s="16">
        <f t="shared" si="1213"/>
        <v>0</v>
      </c>
      <c r="AC4888" s="18">
        <f t="shared" si="1205"/>
        <v>0</v>
      </c>
      <c r="AD4888" s="19">
        <f t="shared" si="1208"/>
        <v>0</v>
      </c>
      <c r="AE4888" s="21">
        <f t="shared" si="1204"/>
        <v>0</v>
      </c>
      <c r="AF4888" s="20">
        <f t="shared" si="1209"/>
        <v>0</v>
      </c>
      <c r="AG4888" s="20">
        <f t="shared" si="1210"/>
        <v>0</v>
      </c>
      <c r="AH4888" s="20">
        <f t="shared" si="1211"/>
        <v>0</v>
      </c>
      <c r="AI4888" s="20"/>
      <c r="AJ4888" s="20"/>
      <c r="AK4888" s="20">
        <f t="shared" si="1206"/>
        <v>0</v>
      </c>
      <c r="AL4888" s="171"/>
    </row>
    <row r="4889" spans="2:38" ht="15.75" customHeight="1" x14ac:dyDescent="0.25">
      <c r="B4889" s="14">
        <f t="shared" si="1214"/>
        <v>514</v>
      </c>
      <c r="C4889" s="9" t="str">
        <f t="shared" si="1215"/>
        <v/>
      </c>
      <c r="D4889" s="3" t="str">
        <f t="shared" si="1216"/>
        <v/>
      </c>
      <c r="E4889" s="14" t="str">
        <f t="shared" si="1212"/>
        <v>514</v>
      </c>
      <c r="J4889" s="14" t="str">
        <f t="shared" si="1207"/>
        <v xml:space="preserve">0                                                                                                                                                                                                                                                                                                                                                                                                                                                                                                                                 </v>
      </c>
      <c r="S4889" s="8"/>
      <c r="W4889" s="76"/>
      <c r="X4889" s="16">
        <f t="shared" si="1213"/>
        <v>0</v>
      </c>
      <c r="AC4889" s="18">
        <f t="shared" si="1205"/>
        <v>0</v>
      </c>
      <c r="AD4889" s="19">
        <f t="shared" si="1208"/>
        <v>0</v>
      </c>
      <c r="AE4889" s="21">
        <f t="shared" ref="AE4889:AE4952" si="1217">+(Q4889)*T4889</f>
        <v>0</v>
      </c>
      <c r="AF4889" s="20">
        <f t="shared" si="1209"/>
        <v>0</v>
      </c>
      <c r="AG4889" s="20">
        <f t="shared" si="1210"/>
        <v>0</v>
      </c>
      <c r="AH4889" s="20">
        <f t="shared" si="1211"/>
        <v>0</v>
      </c>
      <c r="AI4889" s="20"/>
      <c r="AJ4889" s="20"/>
      <c r="AK4889" s="20">
        <f t="shared" si="1206"/>
        <v>0</v>
      </c>
      <c r="AL4889" s="171"/>
    </row>
    <row r="4890" spans="2:38" ht="15.75" customHeight="1" x14ac:dyDescent="0.25">
      <c r="B4890" s="14">
        <f t="shared" si="1214"/>
        <v>515</v>
      </c>
      <c r="C4890" s="9" t="str">
        <f t="shared" si="1215"/>
        <v/>
      </c>
      <c r="D4890" s="3" t="str">
        <f t="shared" si="1216"/>
        <v/>
      </c>
      <c r="E4890" s="14" t="str">
        <f t="shared" si="1212"/>
        <v>515</v>
      </c>
      <c r="J4890" s="14" t="str">
        <f t="shared" si="1207"/>
        <v xml:space="preserve">0                                                                                                                                                                                                                                                                                                                                                                                                                                                                                                                                  </v>
      </c>
      <c r="S4890" s="8"/>
      <c r="W4890" s="76"/>
      <c r="X4890" s="16">
        <f t="shared" si="1213"/>
        <v>0</v>
      </c>
      <c r="AC4890" s="18">
        <f t="shared" si="1205"/>
        <v>0</v>
      </c>
      <c r="AD4890" s="19">
        <f t="shared" si="1208"/>
        <v>0</v>
      </c>
      <c r="AE4890" s="21">
        <f t="shared" si="1217"/>
        <v>0</v>
      </c>
      <c r="AF4890" s="20">
        <f t="shared" si="1209"/>
        <v>0</v>
      </c>
      <c r="AG4890" s="20">
        <f t="shared" si="1210"/>
        <v>0</v>
      </c>
      <c r="AH4890" s="20">
        <f t="shared" si="1211"/>
        <v>0</v>
      </c>
      <c r="AI4890" s="20"/>
      <c r="AJ4890" s="20"/>
      <c r="AK4890" s="20">
        <f t="shared" si="1206"/>
        <v>0</v>
      </c>
      <c r="AL4890" s="171"/>
    </row>
    <row r="4891" spans="2:38" ht="15.75" customHeight="1" x14ac:dyDescent="0.25">
      <c r="B4891" s="14">
        <f t="shared" si="1214"/>
        <v>516</v>
      </c>
      <c r="C4891" s="9" t="str">
        <f t="shared" si="1215"/>
        <v/>
      </c>
      <c r="D4891" s="3" t="str">
        <f t="shared" si="1216"/>
        <v/>
      </c>
      <c r="E4891" s="14" t="str">
        <f t="shared" si="1212"/>
        <v>516</v>
      </c>
      <c r="J4891" s="14" t="str">
        <f t="shared" si="1207"/>
        <v xml:space="preserve">0                                                                                                                                                                                                                                                                                                                                                                                                                                                                                                                                   </v>
      </c>
      <c r="S4891" s="8"/>
      <c r="W4891" s="76"/>
      <c r="X4891" s="16">
        <f t="shared" si="1213"/>
        <v>0</v>
      </c>
      <c r="AC4891" s="18">
        <f t="shared" si="1205"/>
        <v>0</v>
      </c>
      <c r="AD4891" s="19">
        <f t="shared" si="1208"/>
        <v>0</v>
      </c>
      <c r="AE4891" s="21">
        <f t="shared" si="1217"/>
        <v>0</v>
      </c>
      <c r="AF4891" s="20">
        <f t="shared" si="1209"/>
        <v>0</v>
      </c>
      <c r="AG4891" s="20">
        <f t="shared" si="1210"/>
        <v>0</v>
      </c>
      <c r="AH4891" s="20">
        <f t="shared" si="1211"/>
        <v>0</v>
      </c>
      <c r="AI4891" s="20"/>
      <c r="AJ4891" s="20"/>
      <c r="AK4891" s="20">
        <f t="shared" si="1206"/>
        <v>0</v>
      </c>
      <c r="AL4891" s="171"/>
    </row>
    <row r="4892" spans="2:38" ht="15.75" customHeight="1" x14ac:dyDescent="0.25">
      <c r="B4892" s="14">
        <f t="shared" si="1214"/>
        <v>517</v>
      </c>
      <c r="C4892" s="9" t="str">
        <f t="shared" si="1215"/>
        <v/>
      </c>
      <c r="D4892" s="3" t="str">
        <f t="shared" si="1216"/>
        <v/>
      </c>
      <c r="E4892" s="14" t="str">
        <f t="shared" si="1212"/>
        <v>517</v>
      </c>
      <c r="J4892" s="14" t="str">
        <f t="shared" si="1207"/>
        <v xml:space="preserve">0                                                                                                                                                                                                                                                                                                                                                                                                                                                                                                                                    </v>
      </c>
      <c r="S4892" s="8"/>
      <c r="W4892" s="76"/>
      <c r="X4892" s="16">
        <f t="shared" si="1213"/>
        <v>0</v>
      </c>
      <c r="AC4892" s="18">
        <f t="shared" si="1205"/>
        <v>0</v>
      </c>
      <c r="AD4892" s="19">
        <f t="shared" si="1208"/>
        <v>0</v>
      </c>
      <c r="AE4892" s="21">
        <f t="shared" si="1217"/>
        <v>0</v>
      </c>
      <c r="AF4892" s="20">
        <f t="shared" si="1209"/>
        <v>0</v>
      </c>
      <c r="AG4892" s="20">
        <f t="shared" si="1210"/>
        <v>0</v>
      </c>
      <c r="AH4892" s="20">
        <f t="shared" si="1211"/>
        <v>0</v>
      </c>
      <c r="AI4892" s="20"/>
      <c r="AJ4892" s="20"/>
      <c r="AK4892" s="20">
        <f t="shared" si="1206"/>
        <v>0</v>
      </c>
      <c r="AL4892" s="171"/>
    </row>
    <row r="4893" spans="2:38" ht="15.75" customHeight="1" x14ac:dyDescent="0.25">
      <c r="B4893" s="14">
        <f t="shared" si="1214"/>
        <v>518</v>
      </c>
      <c r="C4893" s="9" t="str">
        <f t="shared" si="1215"/>
        <v/>
      </c>
      <c r="D4893" s="3" t="str">
        <f t="shared" si="1216"/>
        <v/>
      </c>
      <c r="E4893" s="14" t="str">
        <f t="shared" si="1212"/>
        <v>518</v>
      </c>
      <c r="J4893" s="14" t="str">
        <f t="shared" si="1207"/>
        <v xml:space="preserve">0                                                                                                                                                                                                                                                                                                                                                                                                                                                                                                                                     </v>
      </c>
      <c r="S4893" s="8"/>
      <c r="W4893" s="76"/>
      <c r="X4893" s="16">
        <f t="shared" si="1213"/>
        <v>0</v>
      </c>
      <c r="AC4893" s="18">
        <f t="shared" si="1205"/>
        <v>0</v>
      </c>
      <c r="AD4893" s="19">
        <f t="shared" si="1208"/>
        <v>0</v>
      </c>
      <c r="AE4893" s="21">
        <f t="shared" si="1217"/>
        <v>0</v>
      </c>
      <c r="AF4893" s="20">
        <f t="shared" si="1209"/>
        <v>0</v>
      </c>
      <c r="AG4893" s="20">
        <f t="shared" si="1210"/>
        <v>0</v>
      </c>
      <c r="AH4893" s="20">
        <f t="shared" si="1211"/>
        <v>0</v>
      </c>
      <c r="AI4893" s="20"/>
      <c r="AJ4893" s="20"/>
      <c r="AK4893" s="20">
        <f t="shared" si="1206"/>
        <v>0</v>
      </c>
      <c r="AL4893" s="171"/>
    </row>
    <row r="4894" spans="2:38" ht="15.75" customHeight="1" x14ac:dyDescent="0.25">
      <c r="B4894" s="14">
        <f t="shared" si="1214"/>
        <v>519</v>
      </c>
      <c r="C4894" s="9" t="str">
        <f t="shared" si="1215"/>
        <v/>
      </c>
      <c r="D4894" s="3" t="str">
        <f t="shared" si="1216"/>
        <v/>
      </c>
      <c r="E4894" s="14" t="str">
        <f t="shared" si="1212"/>
        <v>519</v>
      </c>
      <c r="J4894" s="14" t="str">
        <f t="shared" si="1207"/>
        <v xml:space="preserve">0                                                                                                                                                                                                                                                                                                                                                                                                                                                                                                                                      </v>
      </c>
      <c r="S4894" s="8"/>
      <c r="W4894" s="76"/>
      <c r="X4894" s="16">
        <f t="shared" si="1213"/>
        <v>0</v>
      </c>
      <c r="AC4894" s="18">
        <f t="shared" si="1205"/>
        <v>0</v>
      </c>
      <c r="AD4894" s="19">
        <f t="shared" si="1208"/>
        <v>0</v>
      </c>
      <c r="AE4894" s="21">
        <f t="shared" si="1217"/>
        <v>0</v>
      </c>
      <c r="AF4894" s="20">
        <f t="shared" si="1209"/>
        <v>0</v>
      </c>
      <c r="AG4894" s="20">
        <f t="shared" si="1210"/>
        <v>0</v>
      </c>
      <c r="AH4894" s="20">
        <f t="shared" si="1211"/>
        <v>0</v>
      </c>
      <c r="AI4894" s="20"/>
      <c r="AJ4894" s="20"/>
      <c r="AK4894" s="20">
        <f t="shared" si="1206"/>
        <v>0</v>
      </c>
      <c r="AL4894" s="171"/>
    </row>
    <row r="4895" spans="2:38" ht="15.75" customHeight="1" x14ac:dyDescent="0.25">
      <c r="B4895" s="14">
        <f t="shared" si="1214"/>
        <v>520</v>
      </c>
      <c r="C4895" s="9" t="str">
        <f t="shared" si="1215"/>
        <v/>
      </c>
      <c r="D4895" s="3" t="str">
        <f t="shared" si="1216"/>
        <v/>
      </c>
      <c r="E4895" s="14" t="str">
        <f t="shared" si="1212"/>
        <v>520</v>
      </c>
      <c r="J4895" s="14" t="str">
        <f t="shared" si="1207"/>
        <v xml:space="preserve">0                                                                                                                                                                                                                                                                                                                                                                                                                                                                                                                                       </v>
      </c>
      <c r="S4895" s="8"/>
      <c r="W4895" s="76"/>
      <c r="X4895" s="16">
        <f t="shared" si="1213"/>
        <v>0</v>
      </c>
      <c r="AC4895" s="18">
        <f t="shared" si="1205"/>
        <v>0</v>
      </c>
      <c r="AD4895" s="19">
        <f t="shared" si="1208"/>
        <v>0</v>
      </c>
      <c r="AE4895" s="21">
        <f t="shared" si="1217"/>
        <v>0</v>
      </c>
      <c r="AF4895" s="20">
        <f t="shared" si="1209"/>
        <v>0</v>
      </c>
      <c r="AG4895" s="20">
        <f t="shared" si="1210"/>
        <v>0</v>
      </c>
      <c r="AH4895" s="20">
        <f t="shared" si="1211"/>
        <v>0</v>
      </c>
      <c r="AI4895" s="20"/>
      <c r="AJ4895" s="20"/>
      <c r="AK4895" s="20">
        <f t="shared" si="1206"/>
        <v>0</v>
      </c>
      <c r="AL4895" s="171"/>
    </row>
    <row r="4896" spans="2:38" ht="15.75" customHeight="1" x14ac:dyDescent="0.25">
      <c r="B4896" s="14">
        <f t="shared" si="1214"/>
        <v>521</v>
      </c>
      <c r="C4896" s="9" t="str">
        <f t="shared" si="1215"/>
        <v/>
      </c>
      <c r="D4896" s="3" t="str">
        <f t="shared" si="1216"/>
        <v/>
      </c>
      <c r="E4896" s="14" t="str">
        <f t="shared" si="1212"/>
        <v>521</v>
      </c>
      <c r="J4896" s="14" t="str">
        <f t="shared" si="1207"/>
        <v xml:space="preserve">0                                                                                                                                                                                                                                                                                                                                                                                                                                                                                                                                        </v>
      </c>
      <c r="S4896" s="8"/>
      <c r="W4896" s="76"/>
      <c r="X4896" s="16">
        <f t="shared" si="1213"/>
        <v>0</v>
      </c>
      <c r="AC4896" s="18">
        <f t="shared" si="1205"/>
        <v>0</v>
      </c>
      <c r="AD4896" s="19">
        <f t="shared" si="1208"/>
        <v>0</v>
      </c>
      <c r="AE4896" s="21">
        <f t="shared" si="1217"/>
        <v>0</v>
      </c>
      <c r="AF4896" s="20">
        <f t="shared" si="1209"/>
        <v>0</v>
      </c>
      <c r="AG4896" s="20">
        <f t="shared" si="1210"/>
        <v>0</v>
      </c>
      <c r="AH4896" s="20">
        <f t="shared" si="1211"/>
        <v>0</v>
      </c>
      <c r="AI4896" s="20"/>
      <c r="AJ4896" s="20"/>
      <c r="AK4896" s="20">
        <f t="shared" si="1206"/>
        <v>0</v>
      </c>
      <c r="AL4896" s="171"/>
    </row>
    <row r="4897" spans="2:38" ht="15.75" customHeight="1" x14ac:dyDescent="0.25">
      <c r="B4897" s="14">
        <f t="shared" si="1214"/>
        <v>522</v>
      </c>
      <c r="C4897" s="9" t="str">
        <f t="shared" si="1215"/>
        <v/>
      </c>
      <c r="D4897" s="3" t="str">
        <f t="shared" si="1216"/>
        <v/>
      </c>
      <c r="E4897" s="14" t="str">
        <f t="shared" si="1212"/>
        <v>522</v>
      </c>
      <c r="J4897" s="14" t="str">
        <f t="shared" si="1207"/>
        <v xml:space="preserve">0                                                                                                                                                                                                                                                                                                                                                                                                                                                                                                                                         </v>
      </c>
      <c r="S4897" s="8"/>
      <c r="W4897" s="76"/>
      <c r="X4897" s="16">
        <f t="shared" si="1213"/>
        <v>0</v>
      </c>
      <c r="AC4897" s="18">
        <f t="shared" si="1205"/>
        <v>0</v>
      </c>
      <c r="AD4897" s="19">
        <f t="shared" si="1208"/>
        <v>0</v>
      </c>
      <c r="AE4897" s="21">
        <f t="shared" si="1217"/>
        <v>0</v>
      </c>
      <c r="AF4897" s="20">
        <f t="shared" si="1209"/>
        <v>0</v>
      </c>
      <c r="AG4897" s="20">
        <f t="shared" si="1210"/>
        <v>0</v>
      </c>
      <c r="AH4897" s="20">
        <f t="shared" si="1211"/>
        <v>0</v>
      </c>
      <c r="AI4897" s="20"/>
      <c r="AJ4897" s="20"/>
      <c r="AK4897" s="20">
        <f t="shared" si="1206"/>
        <v>0</v>
      </c>
      <c r="AL4897" s="171"/>
    </row>
    <row r="4898" spans="2:38" ht="15.75" customHeight="1" x14ac:dyDescent="0.25">
      <c r="B4898" s="14">
        <f t="shared" si="1214"/>
        <v>523</v>
      </c>
      <c r="C4898" s="9" t="str">
        <f t="shared" si="1215"/>
        <v/>
      </c>
      <c r="D4898" s="3" t="str">
        <f t="shared" si="1216"/>
        <v/>
      </c>
      <c r="E4898" s="14" t="str">
        <f t="shared" si="1212"/>
        <v>523</v>
      </c>
      <c r="J4898" s="14" t="str">
        <f t="shared" si="1207"/>
        <v xml:space="preserve">0                                                                                                                                                                                                                                                                                                                                                                                                                                                                                                                                          </v>
      </c>
      <c r="S4898" s="8"/>
      <c r="W4898" s="76"/>
      <c r="X4898" s="16">
        <f t="shared" si="1213"/>
        <v>0</v>
      </c>
      <c r="AC4898" s="18">
        <f t="shared" si="1205"/>
        <v>0</v>
      </c>
      <c r="AD4898" s="19">
        <f t="shared" si="1208"/>
        <v>0</v>
      </c>
      <c r="AE4898" s="21">
        <f t="shared" si="1217"/>
        <v>0</v>
      </c>
      <c r="AF4898" s="20">
        <f t="shared" si="1209"/>
        <v>0</v>
      </c>
      <c r="AG4898" s="20">
        <f t="shared" si="1210"/>
        <v>0</v>
      </c>
      <c r="AH4898" s="20">
        <f t="shared" si="1211"/>
        <v>0</v>
      </c>
      <c r="AI4898" s="20"/>
      <c r="AJ4898" s="20"/>
      <c r="AK4898" s="20">
        <f t="shared" si="1206"/>
        <v>0</v>
      </c>
      <c r="AL4898" s="171"/>
    </row>
    <row r="4899" spans="2:38" ht="15.75" customHeight="1" x14ac:dyDescent="0.25">
      <c r="B4899" s="14">
        <f t="shared" si="1214"/>
        <v>524</v>
      </c>
      <c r="C4899" s="9" t="str">
        <f t="shared" si="1215"/>
        <v/>
      </c>
      <c r="D4899" s="3" t="str">
        <f t="shared" si="1216"/>
        <v/>
      </c>
      <c r="E4899" s="14" t="str">
        <f t="shared" si="1212"/>
        <v>524</v>
      </c>
      <c r="J4899" s="14" t="str">
        <f t="shared" si="1207"/>
        <v xml:space="preserve">0                                                                                                                                                                                                                                                                                                                                                                                                                                                                                                                                           </v>
      </c>
      <c r="S4899" s="8"/>
      <c r="W4899" s="76"/>
      <c r="X4899" s="16">
        <f t="shared" si="1213"/>
        <v>0</v>
      </c>
      <c r="AC4899" s="18">
        <f t="shared" ref="AC4899:AC4962" si="1218">+AB4899*Y4899</f>
        <v>0</v>
      </c>
      <c r="AD4899" s="19">
        <f t="shared" si="1208"/>
        <v>0</v>
      </c>
      <c r="AE4899" s="21">
        <f t="shared" si="1217"/>
        <v>0</v>
      </c>
      <c r="AF4899" s="20">
        <f t="shared" si="1209"/>
        <v>0</v>
      </c>
      <c r="AG4899" s="20">
        <f t="shared" si="1210"/>
        <v>0</v>
      </c>
      <c r="AH4899" s="20">
        <f t="shared" si="1211"/>
        <v>0</v>
      </c>
      <c r="AI4899" s="20"/>
      <c r="AJ4899" s="20"/>
      <c r="AK4899" s="20">
        <f t="shared" ref="AK4899:AK4962" si="1219">AH4899+AG4899</f>
        <v>0</v>
      </c>
      <c r="AL4899" s="171"/>
    </row>
    <row r="4900" spans="2:38" ht="15.75" customHeight="1" x14ac:dyDescent="0.25">
      <c r="B4900" s="14">
        <f t="shared" si="1214"/>
        <v>525</v>
      </c>
      <c r="C4900" s="9" t="str">
        <f t="shared" si="1215"/>
        <v/>
      </c>
      <c r="D4900" s="3" t="str">
        <f t="shared" si="1216"/>
        <v/>
      </c>
      <c r="E4900" s="14" t="str">
        <f t="shared" si="1212"/>
        <v>525</v>
      </c>
      <c r="J4900" s="14" t="str">
        <f t="shared" si="1207"/>
        <v xml:space="preserve">0                                                                                                                                                                                                                                                                                                                                                                                                                                                                                                                                            </v>
      </c>
      <c r="S4900" s="8"/>
      <c r="W4900" s="76"/>
      <c r="X4900" s="16">
        <f t="shared" si="1213"/>
        <v>0</v>
      </c>
      <c r="AC4900" s="18">
        <f t="shared" si="1218"/>
        <v>0</v>
      </c>
      <c r="AD4900" s="19">
        <f t="shared" si="1208"/>
        <v>0</v>
      </c>
      <c r="AE4900" s="21">
        <f t="shared" si="1217"/>
        <v>0</v>
      </c>
      <c r="AF4900" s="20">
        <f t="shared" si="1209"/>
        <v>0</v>
      </c>
      <c r="AG4900" s="20">
        <f t="shared" si="1210"/>
        <v>0</v>
      </c>
      <c r="AH4900" s="20">
        <f t="shared" si="1211"/>
        <v>0</v>
      </c>
      <c r="AI4900" s="20"/>
      <c r="AJ4900" s="20"/>
      <c r="AK4900" s="20">
        <f t="shared" si="1219"/>
        <v>0</v>
      </c>
      <c r="AL4900" s="171"/>
    </row>
    <row r="4901" spans="2:38" ht="15.75" customHeight="1" x14ac:dyDescent="0.25">
      <c r="B4901" s="14">
        <f t="shared" si="1214"/>
        <v>526</v>
      </c>
      <c r="C4901" s="9" t="str">
        <f t="shared" si="1215"/>
        <v/>
      </c>
      <c r="D4901" s="3" t="str">
        <f t="shared" si="1216"/>
        <v/>
      </c>
      <c r="E4901" s="14" t="str">
        <f t="shared" si="1212"/>
        <v>526</v>
      </c>
      <c r="J4901" s="14" t="str">
        <f t="shared" si="1207"/>
        <v xml:space="preserve">0                                                                                                                                                                                                                                                                                                                                                                                                                                                                                                                                             </v>
      </c>
      <c r="S4901" s="8"/>
      <c r="W4901" s="76"/>
      <c r="X4901" s="16">
        <f t="shared" si="1213"/>
        <v>0</v>
      </c>
      <c r="AC4901" s="18">
        <f t="shared" si="1218"/>
        <v>0</v>
      </c>
      <c r="AD4901" s="19">
        <f t="shared" si="1208"/>
        <v>0</v>
      </c>
      <c r="AE4901" s="21">
        <f t="shared" si="1217"/>
        <v>0</v>
      </c>
      <c r="AF4901" s="20">
        <f t="shared" si="1209"/>
        <v>0</v>
      </c>
      <c r="AG4901" s="20">
        <f t="shared" si="1210"/>
        <v>0</v>
      </c>
      <c r="AH4901" s="20">
        <f t="shared" si="1211"/>
        <v>0</v>
      </c>
      <c r="AI4901" s="20"/>
      <c r="AJ4901" s="20"/>
      <c r="AK4901" s="20">
        <f t="shared" si="1219"/>
        <v>0</v>
      </c>
      <c r="AL4901" s="171"/>
    </row>
    <row r="4902" spans="2:38" ht="15.75" customHeight="1" x14ac:dyDescent="0.25">
      <c r="B4902" s="14">
        <f t="shared" si="1214"/>
        <v>527</v>
      </c>
      <c r="C4902" s="9" t="str">
        <f t="shared" si="1215"/>
        <v/>
      </c>
      <c r="D4902" s="3" t="str">
        <f t="shared" si="1216"/>
        <v/>
      </c>
      <c r="E4902" s="14" t="str">
        <f t="shared" si="1212"/>
        <v>527</v>
      </c>
      <c r="J4902" s="14" t="str">
        <f t="shared" si="1207"/>
        <v xml:space="preserve">0                                                                                                                                                                                                                                                                                                                                                                                                                                                                                                                                              </v>
      </c>
      <c r="S4902" s="8"/>
      <c r="W4902" s="76"/>
      <c r="X4902" s="16">
        <f t="shared" si="1213"/>
        <v>0</v>
      </c>
      <c r="AC4902" s="18">
        <f t="shared" si="1218"/>
        <v>0</v>
      </c>
      <c r="AD4902" s="19">
        <f t="shared" si="1208"/>
        <v>0</v>
      </c>
      <c r="AE4902" s="21">
        <f t="shared" si="1217"/>
        <v>0</v>
      </c>
      <c r="AF4902" s="20">
        <f t="shared" si="1209"/>
        <v>0</v>
      </c>
      <c r="AG4902" s="20">
        <f t="shared" si="1210"/>
        <v>0</v>
      </c>
      <c r="AH4902" s="20">
        <f t="shared" si="1211"/>
        <v>0</v>
      </c>
      <c r="AI4902" s="20"/>
      <c r="AJ4902" s="20"/>
      <c r="AK4902" s="20">
        <f t="shared" si="1219"/>
        <v>0</v>
      </c>
      <c r="AL4902" s="171"/>
    </row>
    <row r="4903" spans="2:38" ht="15.75" customHeight="1" x14ac:dyDescent="0.25">
      <c r="B4903" s="14">
        <f t="shared" si="1214"/>
        <v>528</v>
      </c>
      <c r="C4903" s="9" t="str">
        <f t="shared" si="1215"/>
        <v/>
      </c>
      <c r="D4903" s="3" t="str">
        <f t="shared" si="1216"/>
        <v/>
      </c>
      <c r="E4903" s="14" t="str">
        <f t="shared" si="1212"/>
        <v>528</v>
      </c>
      <c r="J4903" s="14" t="str">
        <f t="shared" ref="J4903:J4966" si="1220">IF(A4903=A4902,CONCATENATE(J4902," ",I4903),I4903)</f>
        <v xml:space="preserve">0                                                                                                                                                                                                                                                                                                                                                                                                                                                                                                                                               </v>
      </c>
      <c r="S4903" s="8"/>
      <c r="W4903" s="76"/>
      <c r="X4903" s="16">
        <f t="shared" si="1213"/>
        <v>0</v>
      </c>
      <c r="AC4903" s="18">
        <f t="shared" si="1218"/>
        <v>0</v>
      </c>
      <c r="AD4903" s="19">
        <f t="shared" si="1208"/>
        <v>0</v>
      </c>
      <c r="AE4903" s="21">
        <f t="shared" si="1217"/>
        <v>0</v>
      </c>
      <c r="AF4903" s="20">
        <f t="shared" si="1209"/>
        <v>0</v>
      </c>
      <c r="AG4903" s="20">
        <f t="shared" si="1210"/>
        <v>0</v>
      </c>
      <c r="AH4903" s="20">
        <f t="shared" si="1211"/>
        <v>0</v>
      </c>
      <c r="AI4903" s="20"/>
      <c r="AJ4903" s="20"/>
      <c r="AK4903" s="20">
        <f t="shared" si="1219"/>
        <v>0</v>
      </c>
      <c r="AL4903" s="171"/>
    </row>
    <row r="4904" spans="2:38" ht="15.75" customHeight="1" x14ac:dyDescent="0.25">
      <c r="B4904" s="14">
        <f t="shared" si="1214"/>
        <v>529</v>
      </c>
      <c r="C4904" s="9" t="str">
        <f t="shared" si="1215"/>
        <v/>
      </c>
      <c r="D4904" s="3" t="str">
        <f t="shared" si="1216"/>
        <v/>
      </c>
      <c r="E4904" s="14" t="str">
        <f t="shared" si="1212"/>
        <v>529</v>
      </c>
      <c r="J4904" s="14" t="str">
        <f t="shared" si="1220"/>
        <v xml:space="preserve">0                                                                                                                                                                                                                                                                                                                                                                                                                                                                                                                                                </v>
      </c>
      <c r="S4904" s="8"/>
      <c r="W4904" s="76"/>
      <c r="X4904" s="16">
        <f t="shared" si="1213"/>
        <v>0</v>
      </c>
      <c r="AC4904" s="18">
        <f t="shared" si="1218"/>
        <v>0</v>
      </c>
      <c r="AD4904" s="19">
        <f t="shared" si="1208"/>
        <v>0</v>
      </c>
      <c r="AE4904" s="21">
        <f t="shared" si="1217"/>
        <v>0</v>
      </c>
      <c r="AF4904" s="20">
        <f t="shared" si="1209"/>
        <v>0</v>
      </c>
      <c r="AG4904" s="20">
        <f t="shared" si="1210"/>
        <v>0</v>
      </c>
      <c r="AH4904" s="20">
        <f t="shared" si="1211"/>
        <v>0</v>
      </c>
      <c r="AI4904" s="20"/>
      <c r="AJ4904" s="20"/>
      <c r="AK4904" s="20">
        <f t="shared" si="1219"/>
        <v>0</v>
      </c>
      <c r="AL4904" s="171"/>
    </row>
    <row r="4905" spans="2:38" ht="15.75" customHeight="1" x14ac:dyDescent="0.25">
      <c r="B4905" s="14">
        <f t="shared" si="1214"/>
        <v>530</v>
      </c>
      <c r="C4905" s="9" t="str">
        <f t="shared" si="1215"/>
        <v/>
      </c>
      <c r="D4905" s="3" t="str">
        <f t="shared" si="1216"/>
        <v/>
      </c>
      <c r="E4905" s="14" t="str">
        <f t="shared" si="1212"/>
        <v>530</v>
      </c>
      <c r="J4905" s="14" t="str">
        <f t="shared" si="1220"/>
        <v xml:space="preserve">0                                                                                                                                                                                                                                                                                                                                                                                                                                                                                                                                                 </v>
      </c>
      <c r="S4905" s="8"/>
      <c r="W4905" s="76"/>
      <c r="X4905" s="16">
        <f t="shared" si="1213"/>
        <v>0</v>
      </c>
      <c r="AC4905" s="18">
        <f t="shared" si="1218"/>
        <v>0</v>
      </c>
      <c r="AD4905" s="19">
        <f t="shared" si="1208"/>
        <v>0</v>
      </c>
      <c r="AE4905" s="21">
        <f t="shared" si="1217"/>
        <v>0</v>
      </c>
      <c r="AF4905" s="20">
        <f t="shared" si="1209"/>
        <v>0</v>
      </c>
      <c r="AG4905" s="20">
        <f t="shared" si="1210"/>
        <v>0</v>
      </c>
      <c r="AH4905" s="20">
        <f t="shared" si="1211"/>
        <v>0</v>
      </c>
      <c r="AI4905" s="20"/>
      <c r="AJ4905" s="20"/>
      <c r="AK4905" s="20">
        <f t="shared" si="1219"/>
        <v>0</v>
      </c>
      <c r="AL4905" s="171"/>
    </row>
    <row r="4906" spans="2:38" ht="15.75" customHeight="1" x14ac:dyDescent="0.25">
      <c r="B4906" s="14">
        <f t="shared" si="1214"/>
        <v>531</v>
      </c>
      <c r="C4906" s="9" t="str">
        <f t="shared" si="1215"/>
        <v/>
      </c>
      <c r="D4906" s="3" t="str">
        <f t="shared" si="1216"/>
        <v/>
      </c>
      <c r="E4906" s="14" t="str">
        <f t="shared" si="1212"/>
        <v>531</v>
      </c>
      <c r="J4906" s="14" t="str">
        <f t="shared" si="1220"/>
        <v xml:space="preserve">0                                                                                                                                                                                                                                                                                                                                                                                                                                                                                                                                                  </v>
      </c>
      <c r="S4906" s="8"/>
      <c r="W4906" s="76"/>
      <c r="X4906" s="16">
        <f t="shared" si="1213"/>
        <v>0</v>
      </c>
      <c r="AC4906" s="18">
        <f t="shared" si="1218"/>
        <v>0</v>
      </c>
      <c r="AD4906" s="19">
        <f t="shared" si="1208"/>
        <v>0</v>
      </c>
      <c r="AE4906" s="21">
        <f t="shared" si="1217"/>
        <v>0</v>
      </c>
      <c r="AF4906" s="20">
        <f t="shared" si="1209"/>
        <v>0</v>
      </c>
      <c r="AG4906" s="20">
        <f t="shared" si="1210"/>
        <v>0</v>
      </c>
      <c r="AH4906" s="20">
        <f t="shared" si="1211"/>
        <v>0</v>
      </c>
      <c r="AI4906" s="20"/>
      <c r="AJ4906" s="20"/>
      <c r="AK4906" s="20">
        <f t="shared" si="1219"/>
        <v>0</v>
      </c>
      <c r="AL4906" s="171"/>
    </row>
    <row r="4907" spans="2:38" ht="15.75" customHeight="1" x14ac:dyDescent="0.25">
      <c r="B4907" s="14">
        <f t="shared" si="1214"/>
        <v>532</v>
      </c>
      <c r="C4907" s="9" t="str">
        <f t="shared" si="1215"/>
        <v/>
      </c>
      <c r="D4907" s="3" t="str">
        <f t="shared" si="1216"/>
        <v/>
      </c>
      <c r="E4907" s="14" t="str">
        <f t="shared" si="1212"/>
        <v>532</v>
      </c>
      <c r="J4907" s="14" t="str">
        <f t="shared" si="1220"/>
        <v xml:space="preserve">0                                                                                                                                                                                                                                                                                                                                                                                                                                                                                                                                                   </v>
      </c>
      <c r="S4907" s="8"/>
      <c r="W4907" s="76"/>
      <c r="X4907" s="16">
        <f t="shared" si="1213"/>
        <v>0</v>
      </c>
      <c r="AC4907" s="18">
        <f t="shared" si="1218"/>
        <v>0</v>
      </c>
      <c r="AD4907" s="19">
        <f t="shared" si="1208"/>
        <v>0</v>
      </c>
      <c r="AE4907" s="21">
        <f t="shared" si="1217"/>
        <v>0</v>
      </c>
      <c r="AF4907" s="20">
        <f t="shared" si="1209"/>
        <v>0</v>
      </c>
      <c r="AG4907" s="20">
        <f t="shared" si="1210"/>
        <v>0</v>
      </c>
      <c r="AH4907" s="20">
        <f t="shared" si="1211"/>
        <v>0</v>
      </c>
      <c r="AI4907" s="20"/>
      <c r="AJ4907" s="20"/>
      <c r="AK4907" s="20">
        <f t="shared" si="1219"/>
        <v>0</v>
      </c>
      <c r="AL4907" s="171"/>
    </row>
    <row r="4908" spans="2:38" ht="15.75" customHeight="1" x14ac:dyDescent="0.25">
      <c r="B4908" s="14">
        <f t="shared" si="1214"/>
        <v>533</v>
      </c>
      <c r="C4908" s="9" t="str">
        <f t="shared" si="1215"/>
        <v/>
      </c>
      <c r="D4908" s="3" t="str">
        <f t="shared" si="1216"/>
        <v/>
      </c>
      <c r="E4908" s="14" t="str">
        <f t="shared" si="1212"/>
        <v>533</v>
      </c>
      <c r="J4908" s="14" t="str">
        <f t="shared" si="1220"/>
        <v xml:space="preserve">0                                                                                                                                                                                                                                                                                                                                                                                                                                                                                                                                                    </v>
      </c>
      <c r="S4908" s="8"/>
      <c r="W4908" s="76"/>
      <c r="X4908" s="16">
        <f t="shared" si="1213"/>
        <v>0</v>
      </c>
      <c r="AC4908" s="18">
        <f t="shared" si="1218"/>
        <v>0</v>
      </c>
      <c r="AD4908" s="19">
        <f t="shared" si="1208"/>
        <v>0</v>
      </c>
      <c r="AE4908" s="21">
        <f t="shared" si="1217"/>
        <v>0</v>
      </c>
      <c r="AF4908" s="20">
        <f t="shared" si="1209"/>
        <v>0</v>
      </c>
      <c r="AG4908" s="20">
        <f t="shared" si="1210"/>
        <v>0</v>
      </c>
      <c r="AH4908" s="20">
        <f t="shared" si="1211"/>
        <v>0</v>
      </c>
      <c r="AI4908" s="20"/>
      <c r="AJ4908" s="20"/>
      <c r="AK4908" s="20">
        <f t="shared" si="1219"/>
        <v>0</v>
      </c>
      <c r="AL4908" s="171"/>
    </row>
    <row r="4909" spans="2:38" ht="15.75" customHeight="1" x14ac:dyDescent="0.25">
      <c r="B4909" s="14">
        <f t="shared" si="1214"/>
        <v>534</v>
      </c>
      <c r="C4909" s="9" t="str">
        <f t="shared" si="1215"/>
        <v/>
      </c>
      <c r="D4909" s="3" t="str">
        <f t="shared" si="1216"/>
        <v/>
      </c>
      <c r="E4909" s="14" t="str">
        <f t="shared" si="1212"/>
        <v>534</v>
      </c>
      <c r="J4909" s="14" t="str">
        <f t="shared" si="1220"/>
        <v xml:space="preserve">0                                                                                                                                                                                                                                                                                                                                                                                                                                                                                                                                                     </v>
      </c>
      <c r="S4909" s="8"/>
      <c r="W4909" s="76"/>
      <c r="X4909" s="16">
        <f t="shared" si="1213"/>
        <v>0</v>
      </c>
      <c r="AC4909" s="18">
        <f t="shared" si="1218"/>
        <v>0</v>
      </c>
      <c r="AD4909" s="19">
        <f t="shared" si="1208"/>
        <v>0</v>
      </c>
      <c r="AE4909" s="21">
        <f t="shared" si="1217"/>
        <v>0</v>
      </c>
      <c r="AF4909" s="20">
        <f t="shared" si="1209"/>
        <v>0</v>
      </c>
      <c r="AG4909" s="20">
        <f t="shared" si="1210"/>
        <v>0</v>
      </c>
      <c r="AH4909" s="20">
        <f t="shared" si="1211"/>
        <v>0</v>
      </c>
      <c r="AI4909" s="20"/>
      <c r="AJ4909" s="20"/>
      <c r="AK4909" s="20">
        <f t="shared" si="1219"/>
        <v>0</v>
      </c>
      <c r="AL4909" s="171"/>
    </row>
    <row r="4910" spans="2:38" ht="15.75" customHeight="1" x14ac:dyDescent="0.25">
      <c r="B4910" s="14">
        <f t="shared" si="1214"/>
        <v>535</v>
      </c>
      <c r="C4910" s="9" t="str">
        <f t="shared" si="1215"/>
        <v/>
      </c>
      <c r="D4910" s="3" t="str">
        <f t="shared" si="1216"/>
        <v/>
      </c>
      <c r="E4910" s="14" t="str">
        <f t="shared" si="1212"/>
        <v>535</v>
      </c>
      <c r="J4910" s="14" t="str">
        <f t="shared" si="1220"/>
        <v xml:space="preserve">0                                                                                                                                                                                                                                                                                                                                                                                                                                                                                                                                                      </v>
      </c>
      <c r="S4910" s="8"/>
      <c r="W4910" s="76"/>
      <c r="X4910" s="16">
        <f t="shared" si="1213"/>
        <v>0</v>
      </c>
      <c r="AC4910" s="18">
        <f t="shared" si="1218"/>
        <v>0</v>
      </c>
      <c r="AD4910" s="19">
        <f t="shared" si="1208"/>
        <v>0</v>
      </c>
      <c r="AE4910" s="21">
        <f t="shared" si="1217"/>
        <v>0</v>
      </c>
      <c r="AF4910" s="20">
        <f t="shared" si="1209"/>
        <v>0</v>
      </c>
      <c r="AG4910" s="20">
        <f t="shared" si="1210"/>
        <v>0</v>
      </c>
      <c r="AH4910" s="20">
        <f t="shared" si="1211"/>
        <v>0</v>
      </c>
      <c r="AI4910" s="20"/>
      <c r="AJ4910" s="20"/>
      <c r="AK4910" s="20">
        <f t="shared" si="1219"/>
        <v>0</v>
      </c>
      <c r="AL4910" s="171"/>
    </row>
    <row r="4911" spans="2:38" ht="15.75" customHeight="1" x14ac:dyDescent="0.25">
      <c r="B4911" s="14">
        <f t="shared" si="1214"/>
        <v>536</v>
      </c>
      <c r="C4911" s="9" t="str">
        <f t="shared" si="1215"/>
        <v/>
      </c>
      <c r="D4911" s="3" t="str">
        <f t="shared" si="1216"/>
        <v/>
      </c>
      <c r="E4911" s="14" t="str">
        <f t="shared" si="1212"/>
        <v>536</v>
      </c>
      <c r="J4911" s="14" t="str">
        <f t="shared" si="1220"/>
        <v xml:space="preserve">0                                                                                                                                                                                                                                                                                                                                                                                                                                                                                                                                                       </v>
      </c>
      <c r="S4911" s="8"/>
      <c r="W4911" s="76"/>
      <c r="X4911" s="16">
        <f t="shared" si="1213"/>
        <v>0</v>
      </c>
      <c r="AC4911" s="18">
        <f t="shared" si="1218"/>
        <v>0</v>
      </c>
      <c r="AD4911" s="19">
        <f t="shared" si="1208"/>
        <v>0</v>
      </c>
      <c r="AE4911" s="21">
        <f t="shared" si="1217"/>
        <v>0</v>
      </c>
      <c r="AF4911" s="20">
        <f t="shared" si="1209"/>
        <v>0</v>
      </c>
      <c r="AG4911" s="20">
        <f t="shared" si="1210"/>
        <v>0</v>
      </c>
      <c r="AH4911" s="20">
        <f t="shared" si="1211"/>
        <v>0</v>
      </c>
      <c r="AI4911" s="20"/>
      <c r="AJ4911" s="20"/>
      <c r="AK4911" s="20">
        <f t="shared" si="1219"/>
        <v>0</v>
      </c>
      <c r="AL4911" s="171"/>
    </row>
    <row r="4912" spans="2:38" ht="15.75" customHeight="1" x14ac:dyDescent="0.25">
      <c r="B4912" s="14">
        <f t="shared" si="1214"/>
        <v>537</v>
      </c>
      <c r="C4912" s="9" t="str">
        <f t="shared" si="1215"/>
        <v/>
      </c>
      <c r="D4912" s="3" t="str">
        <f t="shared" si="1216"/>
        <v/>
      </c>
      <c r="E4912" s="14" t="str">
        <f t="shared" si="1212"/>
        <v>537</v>
      </c>
      <c r="J4912" s="14" t="str">
        <f t="shared" si="1220"/>
        <v xml:space="preserve">0                                                                                                                                                                                                                                                                                                                                                                                                                                                                                                                                                        </v>
      </c>
      <c r="S4912" s="8"/>
      <c r="W4912" s="76"/>
      <c r="X4912" s="16">
        <f t="shared" si="1213"/>
        <v>0</v>
      </c>
      <c r="AC4912" s="18">
        <f t="shared" si="1218"/>
        <v>0</v>
      </c>
      <c r="AD4912" s="19">
        <f t="shared" si="1208"/>
        <v>0</v>
      </c>
      <c r="AE4912" s="21">
        <f t="shared" si="1217"/>
        <v>0</v>
      </c>
      <c r="AF4912" s="20">
        <f t="shared" si="1209"/>
        <v>0</v>
      </c>
      <c r="AG4912" s="20">
        <f t="shared" si="1210"/>
        <v>0</v>
      </c>
      <c r="AH4912" s="20">
        <f t="shared" si="1211"/>
        <v>0</v>
      </c>
      <c r="AI4912" s="20"/>
      <c r="AJ4912" s="20"/>
      <c r="AK4912" s="20">
        <f t="shared" si="1219"/>
        <v>0</v>
      </c>
      <c r="AL4912" s="171"/>
    </row>
    <row r="4913" spans="2:38" ht="15.75" customHeight="1" x14ac:dyDescent="0.25">
      <c r="B4913" s="14">
        <f t="shared" si="1214"/>
        <v>538</v>
      </c>
      <c r="C4913" s="9" t="str">
        <f t="shared" si="1215"/>
        <v/>
      </c>
      <c r="D4913" s="3" t="str">
        <f t="shared" si="1216"/>
        <v/>
      </c>
      <c r="E4913" s="14" t="str">
        <f t="shared" si="1212"/>
        <v>538</v>
      </c>
      <c r="J4913" s="14" t="str">
        <f t="shared" si="1220"/>
        <v xml:space="preserve">0                                                                                                                                                                                                                                                                                                                                                                                                                                                                                                                                                         </v>
      </c>
      <c r="S4913" s="8"/>
      <c r="W4913" s="76"/>
      <c r="X4913" s="16">
        <f t="shared" si="1213"/>
        <v>0</v>
      </c>
      <c r="AC4913" s="18">
        <f t="shared" si="1218"/>
        <v>0</v>
      </c>
      <c r="AD4913" s="19">
        <f t="shared" ref="AD4913:AD4976" si="1221">IF(A4913=A4912,AD4912+AC4913,AC4913)</f>
        <v>0</v>
      </c>
      <c r="AE4913" s="21">
        <f t="shared" si="1217"/>
        <v>0</v>
      </c>
      <c r="AF4913" s="20">
        <f t="shared" ref="AF4913:AF4976" si="1222">IF(A4913=A4912,0,(SUMIF($A$3:$A$999956,A4913,$Q$3:$Q$999956)))+IF(A4913=A4912,0,(SUMIF($A$3:$A$999956,A4913,$R$3:$R$999956)))</f>
        <v>0</v>
      </c>
      <c r="AG4913" s="20">
        <f t="shared" ref="AG4913:AG4976" si="1223">IF(A4913=A4912,0,(SUMIF($A$3:$A$999956,A4913,($X$3:$X$999956))))</f>
        <v>0</v>
      </c>
      <c r="AH4913" s="20">
        <f t="shared" ref="AH4913:AH4976" si="1224">IF(A4913=A4912,0,(SUMIF($A$3:$A$999956,A4913,($AC$3:$AC$999956))))</f>
        <v>0</v>
      </c>
      <c r="AI4913" s="20"/>
      <c r="AJ4913" s="20"/>
      <c r="AK4913" s="20">
        <f t="shared" si="1219"/>
        <v>0</v>
      </c>
      <c r="AL4913" s="171"/>
    </row>
    <row r="4914" spans="2:38" ht="15.75" customHeight="1" x14ac:dyDescent="0.25">
      <c r="B4914" s="14">
        <f t="shared" si="1214"/>
        <v>539</v>
      </c>
      <c r="C4914" s="9" t="str">
        <f t="shared" si="1215"/>
        <v/>
      </c>
      <c r="D4914" s="3" t="str">
        <f t="shared" si="1216"/>
        <v/>
      </c>
      <c r="E4914" s="14" t="str">
        <f t="shared" si="1212"/>
        <v>539</v>
      </c>
      <c r="J4914" s="14" t="str">
        <f t="shared" si="1220"/>
        <v xml:space="preserve">0                                                                                                                                                                                                                                                                                                                                                                                                                                                                                                                                                          </v>
      </c>
      <c r="S4914" s="8"/>
      <c r="W4914" s="76"/>
      <c r="X4914" s="16">
        <f t="shared" si="1213"/>
        <v>0</v>
      </c>
      <c r="AC4914" s="18">
        <f t="shared" si="1218"/>
        <v>0</v>
      </c>
      <c r="AD4914" s="19">
        <f t="shared" si="1221"/>
        <v>0</v>
      </c>
      <c r="AE4914" s="21">
        <f t="shared" si="1217"/>
        <v>0</v>
      </c>
      <c r="AF4914" s="20">
        <f t="shared" si="1222"/>
        <v>0</v>
      </c>
      <c r="AG4914" s="20">
        <f t="shared" si="1223"/>
        <v>0</v>
      </c>
      <c r="AH4914" s="20">
        <f t="shared" si="1224"/>
        <v>0</v>
      </c>
      <c r="AI4914" s="20"/>
      <c r="AJ4914" s="20"/>
      <c r="AK4914" s="20">
        <f t="shared" si="1219"/>
        <v>0</v>
      </c>
      <c r="AL4914" s="171"/>
    </row>
    <row r="4915" spans="2:38" ht="15.75" customHeight="1" x14ac:dyDescent="0.25">
      <c r="B4915" s="14">
        <f t="shared" si="1214"/>
        <v>540</v>
      </c>
      <c r="C4915" s="9" t="str">
        <f t="shared" si="1215"/>
        <v/>
      </c>
      <c r="D4915" s="3" t="str">
        <f t="shared" si="1216"/>
        <v/>
      </c>
      <c r="E4915" s="14" t="str">
        <f t="shared" si="1212"/>
        <v>540</v>
      </c>
      <c r="J4915" s="14" t="str">
        <f t="shared" si="1220"/>
        <v xml:space="preserve">0                                                                                                                                                                                                                                                                                                                                                                                                                                                                                                                                                           </v>
      </c>
      <c r="S4915" s="8"/>
      <c r="W4915" s="76"/>
      <c r="X4915" s="16">
        <f t="shared" si="1213"/>
        <v>0</v>
      </c>
      <c r="AC4915" s="18">
        <f t="shared" si="1218"/>
        <v>0</v>
      </c>
      <c r="AD4915" s="19">
        <f t="shared" si="1221"/>
        <v>0</v>
      </c>
      <c r="AE4915" s="21">
        <f t="shared" si="1217"/>
        <v>0</v>
      </c>
      <c r="AF4915" s="20">
        <f t="shared" si="1222"/>
        <v>0</v>
      </c>
      <c r="AG4915" s="20">
        <f t="shared" si="1223"/>
        <v>0</v>
      </c>
      <c r="AH4915" s="20">
        <f t="shared" si="1224"/>
        <v>0</v>
      </c>
      <c r="AI4915" s="20"/>
      <c r="AJ4915" s="20"/>
      <c r="AK4915" s="20">
        <f t="shared" si="1219"/>
        <v>0</v>
      </c>
      <c r="AL4915" s="171"/>
    </row>
    <row r="4916" spans="2:38" ht="15.75" customHeight="1" x14ac:dyDescent="0.25">
      <c r="B4916" s="14">
        <f t="shared" si="1214"/>
        <v>541</v>
      </c>
      <c r="C4916" s="9" t="str">
        <f t="shared" si="1215"/>
        <v/>
      </c>
      <c r="D4916" s="3" t="str">
        <f t="shared" si="1216"/>
        <v/>
      </c>
      <c r="E4916" s="14" t="str">
        <f t="shared" si="1212"/>
        <v>541</v>
      </c>
      <c r="J4916" s="14" t="str">
        <f t="shared" si="1220"/>
        <v xml:space="preserve">0                                                                                                                                                                                                                                                                                                                                                                                                                                                                                                                                                            </v>
      </c>
      <c r="S4916" s="8"/>
      <c r="W4916" s="76"/>
      <c r="X4916" s="16">
        <f t="shared" si="1213"/>
        <v>0</v>
      </c>
      <c r="AC4916" s="18">
        <f t="shared" si="1218"/>
        <v>0</v>
      </c>
      <c r="AD4916" s="19">
        <f t="shared" si="1221"/>
        <v>0</v>
      </c>
      <c r="AE4916" s="21">
        <f t="shared" si="1217"/>
        <v>0</v>
      </c>
      <c r="AF4916" s="20">
        <f t="shared" si="1222"/>
        <v>0</v>
      </c>
      <c r="AG4916" s="20">
        <f t="shared" si="1223"/>
        <v>0</v>
      </c>
      <c r="AH4916" s="20">
        <f t="shared" si="1224"/>
        <v>0</v>
      </c>
      <c r="AI4916" s="20"/>
      <c r="AJ4916" s="20"/>
      <c r="AK4916" s="20">
        <f t="shared" si="1219"/>
        <v>0</v>
      </c>
      <c r="AL4916" s="171"/>
    </row>
    <row r="4917" spans="2:38" ht="15.75" customHeight="1" x14ac:dyDescent="0.25">
      <c r="B4917" s="14">
        <f t="shared" si="1214"/>
        <v>542</v>
      </c>
      <c r="C4917" s="9" t="str">
        <f t="shared" si="1215"/>
        <v/>
      </c>
      <c r="D4917" s="3" t="str">
        <f t="shared" si="1216"/>
        <v/>
      </c>
      <c r="E4917" s="14" t="str">
        <f t="shared" si="1212"/>
        <v>542</v>
      </c>
      <c r="J4917" s="14" t="str">
        <f t="shared" si="1220"/>
        <v xml:space="preserve">0                                                                                                                                                                                                                                                                                                                                                                                                                                                                                                                                                             </v>
      </c>
      <c r="S4917" s="8"/>
      <c r="W4917" s="76"/>
      <c r="X4917" s="16">
        <f t="shared" si="1213"/>
        <v>0</v>
      </c>
      <c r="AC4917" s="18">
        <f t="shared" si="1218"/>
        <v>0</v>
      </c>
      <c r="AD4917" s="19">
        <f t="shared" si="1221"/>
        <v>0</v>
      </c>
      <c r="AE4917" s="21">
        <f t="shared" si="1217"/>
        <v>0</v>
      </c>
      <c r="AF4917" s="20">
        <f t="shared" si="1222"/>
        <v>0</v>
      </c>
      <c r="AG4917" s="20">
        <f t="shared" si="1223"/>
        <v>0</v>
      </c>
      <c r="AH4917" s="20">
        <f t="shared" si="1224"/>
        <v>0</v>
      </c>
      <c r="AI4917" s="20"/>
      <c r="AJ4917" s="20"/>
      <c r="AK4917" s="20">
        <f t="shared" si="1219"/>
        <v>0</v>
      </c>
      <c r="AL4917" s="171"/>
    </row>
    <row r="4918" spans="2:38" ht="15.75" customHeight="1" x14ac:dyDescent="0.25">
      <c r="B4918" s="14">
        <f t="shared" si="1214"/>
        <v>543</v>
      </c>
      <c r="C4918" s="9" t="str">
        <f t="shared" si="1215"/>
        <v/>
      </c>
      <c r="D4918" s="3" t="str">
        <f t="shared" si="1216"/>
        <v/>
      </c>
      <c r="E4918" s="14" t="str">
        <f t="shared" si="1212"/>
        <v>543</v>
      </c>
      <c r="J4918" s="14" t="str">
        <f t="shared" si="1220"/>
        <v xml:space="preserve">0                                                                                                                                                                                                                                                                                                                                                                                                                                                                                                                                                              </v>
      </c>
      <c r="S4918" s="8"/>
      <c r="W4918" s="76"/>
      <c r="X4918" s="16">
        <f t="shared" si="1213"/>
        <v>0</v>
      </c>
      <c r="AC4918" s="18">
        <f t="shared" si="1218"/>
        <v>0</v>
      </c>
      <c r="AD4918" s="19">
        <f t="shared" si="1221"/>
        <v>0</v>
      </c>
      <c r="AE4918" s="21">
        <f t="shared" si="1217"/>
        <v>0</v>
      </c>
      <c r="AF4918" s="20">
        <f t="shared" si="1222"/>
        <v>0</v>
      </c>
      <c r="AG4918" s="20">
        <f t="shared" si="1223"/>
        <v>0</v>
      </c>
      <c r="AH4918" s="20">
        <f t="shared" si="1224"/>
        <v>0</v>
      </c>
      <c r="AI4918" s="20"/>
      <c r="AJ4918" s="20"/>
      <c r="AK4918" s="20">
        <f t="shared" si="1219"/>
        <v>0</v>
      </c>
      <c r="AL4918" s="171"/>
    </row>
    <row r="4919" spans="2:38" ht="15.75" customHeight="1" x14ac:dyDescent="0.25">
      <c r="B4919" s="14">
        <f t="shared" si="1214"/>
        <v>544</v>
      </c>
      <c r="C4919" s="9" t="str">
        <f t="shared" si="1215"/>
        <v/>
      </c>
      <c r="D4919" s="3" t="str">
        <f t="shared" si="1216"/>
        <v/>
      </c>
      <c r="E4919" s="14" t="str">
        <f t="shared" si="1212"/>
        <v>544</v>
      </c>
      <c r="J4919" s="14" t="str">
        <f t="shared" si="1220"/>
        <v xml:space="preserve">0                                                                                                                                                                                                                                                                                                                                                                                                                                                                                                                                                               </v>
      </c>
      <c r="S4919" s="8"/>
      <c r="W4919" s="76"/>
      <c r="X4919" s="16">
        <f t="shared" si="1213"/>
        <v>0</v>
      </c>
      <c r="AC4919" s="18">
        <f t="shared" si="1218"/>
        <v>0</v>
      </c>
      <c r="AD4919" s="19">
        <f t="shared" si="1221"/>
        <v>0</v>
      </c>
      <c r="AE4919" s="21">
        <f t="shared" si="1217"/>
        <v>0</v>
      </c>
      <c r="AF4919" s="20">
        <f t="shared" si="1222"/>
        <v>0</v>
      </c>
      <c r="AG4919" s="20">
        <f t="shared" si="1223"/>
        <v>0</v>
      </c>
      <c r="AH4919" s="20">
        <f t="shared" si="1224"/>
        <v>0</v>
      </c>
      <c r="AI4919" s="20"/>
      <c r="AJ4919" s="20"/>
      <c r="AK4919" s="20">
        <f t="shared" si="1219"/>
        <v>0</v>
      </c>
      <c r="AL4919" s="171"/>
    </row>
    <row r="4920" spans="2:38" ht="15.75" customHeight="1" x14ac:dyDescent="0.25">
      <c r="B4920" s="14">
        <f t="shared" si="1214"/>
        <v>545</v>
      </c>
      <c r="C4920" s="9" t="str">
        <f t="shared" si="1215"/>
        <v/>
      </c>
      <c r="D4920" s="3" t="str">
        <f t="shared" si="1216"/>
        <v/>
      </c>
      <c r="E4920" s="14" t="str">
        <f t="shared" si="1212"/>
        <v>545</v>
      </c>
      <c r="J4920" s="14" t="str">
        <f t="shared" si="1220"/>
        <v xml:space="preserve">0                                                                                                                                                                                                                                                                                                                                                                                                                                                                                                                                                                </v>
      </c>
      <c r="S4920" s="8"/>
      <c r="W4920" s="76"/>
      <c r="X4920" s="16">
        <f t="shared" si="1213"/>
        <v>0</v>
      </c>
      <c r="AC4920" s="18">
        <f t="shared" si="1218"/>
        <v>0</v>
      </c>
      <c r="AD4920" s="19">
        <f t="shared" si="1221"/>
        <v>0</v>
      </c>
      <c r="AE4920" s="21">
        <f t="shared" si="1217"/>
        <v>0</v>
      </c>
      <c r="AF4920" s="20">
        <f t="shared" si="1222"/>
        <v>0</v>
      </c>
      <c r="AG4920" s="20">
        <f t="shared" si="1223"/>
        <v>0</v>
      </c>
      <c r="AH4920" s="20">
        <f t="shared" si="1224"/>
        <v>0</v>
      </c>
      <c r="AI4920" s="20"/>
      <c r="AJ4920" s="20"/>
      <c r="AK4920" s="20">
        <f t="shared" si="1219"/>
        <v>0</v>
      </c>
      <c r="AL4920" s="171"/>
    </row>
    <row r="4921" spans="2:38" ht="15.75" customHeight="1" x14ac:dyDescent="0.25">
      <c r="B4921" s="14">
        <f t="shared" si="1214"/>
        <v>546</v>
      </c>
      <c r="C4921" s="9" t="str">
        <f t="shared" si="1215"/>
        <v/>
      </c>
      <c r="D4921" s="3" t="str">
        <f t="shared" si="1216"/>
        <v/>
      </c>
      <c r="E4921" s="14" t="str">
        <f t="shared" si="1212"/>
        <v>546</v>
      </c>
      <c r="J4921" s="14" t="str">
        <f t="shared" si="1220"/>
        <v xml:space="preserve">0                                                                                                                                                                                                                                                                                                                                                                                                                                                                                                                                                                 </v>
      </c>
      <c r="S4921" s="8"/>
      <c r="W4921" s="76"/>
      <c r="X4921" s="16">
        <f t="shared" si="1213"/>
        <v>0</v>
      </c>
      <c r="AC4921" s="18">
        <f t="shared" si="1218"/>
        <v>0</v>
      </c>
      <c r="AD4921" s="19">
        <f t="shared" si="1221"/>
        <v>0</v>
      </c>
      <c r="AE4921" s="21">
        <f t="shared" si="1217"/>
        <v>0</v>
      </c>
      <c r="AF4921" s="20">
        <f t="shared" si="1222"/>
        <v>0</v>
      </c>
      <c r="AG4921" s="20">
        <f t="shared" si="1223"/>
        <v>0</v>
      </c>
      <c r="AH4921" s="20">
        <f t="shared" si="1224"/>
        <v>0</v>
      </c>
      <c r="AI4921" s="20"/>
      <c r="AJ4921" s="20"/>
      <c r="AK4921" s="20">
        <f t="shared" si="1219"/>
        <v>0</v>
      </c>
      <c r="AL4921" s="171"/>
    </row>
    <row r="4922" spans="2:38" ht="15.75" customHeight="1" x14ac:dyDescent="0.25">
      <c r="B4922" s="14">
        <f t="shared" si="1214"/>
        <v>547</v>
      </c>
      <c r="C4922" s="9" t="str">
        <f t="shared" si="1215"/>
        <v/>
      </c>
      <c r="D4922" s="3" t="str">
        <f t="shared" si="1216"/>
        <v/>
      </c>
      <c r="E4922" s="14" t="str">
        <f t="shared" si="1212"/>
        <v>547</v>
      </c>
      <c r="J4922" s="14" t="str">
        <f t="shared" si="1220"/>
        <v xml:space="preserve">0                                                                                                                                                                                                                                                                                                                                                                                                                                                                                                                                                                  </v>
      </c>
      <c r="S4922" s="8"/>
      <c r="W4922" s="76"/>
      <c r="X4922" s="16">
        <f t="shared" si="1213"/>
        <v>0</v>
      </c>
      <c r="AC4922" s="18">
        <f t="shared" si="1218"/>
        <v>0</v>
      </c>
      <c r="AD4922" s="19">
        <f t="shared" si="1221"/>
        <v>0</v>
      </c>
      <c r="AE4922" s="21">
        <f t="shared" si="1217"/>
        <v>0</v>
      </c>
      <c r="AF4922" s="20">
        <f t="shared" si="1222"/>
        <v>0</v>
      </c>
      <c r="AG4922" s="20">
        <f t="shared" si="1223"/>
        <v>0</v>
      </c>
      <c r="AH4922" s="20">
        <f t="shared" si="1224"/>
        <v>0</v>
      </c>
      <c r="AI4922" s="20"/>
      <c r="AJ4922" s="20"/>
      <c r="AK4922" s="20">
        <f t="shared" si="1219"/>
        <v>0</v>
      </c>
      <c r="AL4922" s="171"/>
    </row>
    <row r="4923" spans="2:38" ht="15.75" customHeight="1" x14ac:dyDescent="0.25">
      <c r="B4923" s="14">
        <f t="shared" si="1214"/>
        <v>548</v>
      </c>
      <c r="C4923" s="9" t="str">
        <f t="shared" si="1215"/>
        <v/>
      </c>
      <c r="D4923" s="3" t="str">
        <f t="shared" si="1216"/>
        <v/>
      </c>
      <c r="E4923" s="14" t="str">
        <f t="shared" si="1212"/>
        <v>548</v>
      </c>
      <c r="J4923" s="14" t="str">
        <f t="shared" si="1220"/>
        <v xml:space="preserve">0                                                                                                                                                                                                                                                                                                                                                                                                                                                                                                                                                                   </v>
      </c>
      <c r="S4923" s="8"/>
      <c r="W4923" s="76"/>
      <c r="X4923" s="16">
        <f t="shared" si="1213"/>
        <v>0</v>
      </c>
      <c r="AC4923" s="18">
        <f t="shared" si="1218"/>
        <v>0</v>
      </c>
      <c r="AD4923" s="19">
        <f t="shared" si="1221"/>
        <v>0</v>
      </c>
      <c r="AE4923" s="21">
        <f t="shared" si="1217"/>
        <v>0</v>
      </c>
      <c r="AF4923" s="20">
        <f t="shared" si="1222"/>
        <v>0</v>
      </c>
      <c r="AG4923" s="20">
        <f t="shared" si="1223"/>
        <v>0</v>
      </c>
      <c r="AH4923" s="20">
        <f t="shared" si="1224"/>
        <v>0</v>
      </c>
      <c r="AI4923" s="20"/>
      <c r="AJ4923" s="20"/>
      <c r="AK4923" s="20">
        <f t="shared" si="1219"/>
        <v>0</v>
      </c>
      <c r="AL4923" s="171"/>
    </row>
    <row r="4924" spans="2:38" ht="15.75" customHeight="1" x14ac:dyDescent="0.25">
      <c r="B4924" s="14">
        <f t="shared" si="1214"/>
        <v>549</v>
      </c>
      <c r="C4924" s="9" t="str">
        <f t="shared" si="1215"/>
        <v/>
      </c>
      <c r="D4924" s="3" t="str">
        <f t="shared" si="1216"/>
        <v/>
      </c>
      <c r="E4924" s="14" t="str">
        <f t="shared" si="1212"/>
        <v>549</v>
      </c>
      <c r="J4924" s="14" t="str">
        <f t="shared" si="1220"/>
        <v xml:space="preserve">0                                                                                                                                                                                                                                                                                                                                                                                                                                                                                                                                                                    </v>
      </c>
      <c r="S4924" s="8"/>
      <c r="W4924" s="76"/>
      <c r="X4924" s="16">
        <f t="shared" si="1213"/>
        <v>0</v>
      </c>
      <c r="AC4924" s="18">
        <f t="shared" si="1218"/>
        <v>0</v>
      </c>
      <c r="AD4924" s="19">
        <f t="shared" si="1221"/>
        <v>0</v>
      </c>
      <c r="AE4924" s="21">
        <f t="shared" si="1217"/>
        <v>0</v>
      </c>
      <c r="AF4924" s="20">
        <f t="shared" si="1222"/>
        <v>0</v>
      </c>
      <c r="AG4924" s="20">
        <f t="shared" si="1223"/>
        <v>0</v>
      </c>
      <c r="AH4924" s="20">
        <f t="shared" si="1224"/>
        <v>0</v>
      </c>
      <c r="AI4924" s="20"/>
      <c r="AJ4924" s="20"/>
      <c r="AK4924" s="20">
        <f t="shared" si="1219"/>
        <v>0</v>
      </c>
      <c r="AL4924" s="171"/>
    </row>
    <row r="4925" spans="2:38" ht="15.75" customHeight="1" x14ac:dyDescent="0.25">
      <c r="B4925" s="14">
        <f t="shared" si="1214"/>
        <v>550</v>
      </c>
      <c r="C4925" s="9" t="str">
        <f t="shared" si="1215"/>
        <v/>
      </c>
      <c r="D4925" s="3" t="str">
        <f t="shared" si="1216"/>
        <v/>
      </c>
      <c r="E4925" s="14" t="str">
        <f t="shared" si="1212"/>
        <v>550</v>
      </c>
      <c r="J4925" s="14" t="str">
        <f t="shared" si="1220"/>
        <v xml:space="preserve">0                                                                                                                                                                                                                                                                                                                                                                                                                                                                                                                                                                     </v>
      </c>
      <c r="S4925" s="8"/>
      <c r="W4925" s="76"/>
      <c r="X4925" s="16">
        <f t="shared" si="1213"/>
        <v>0</v>
      </c>
      <c r="AC4925" s="18">
        <f t="shared" si="1218"/>
        <v>0</v>
      </c>
      <c r="AD4925" s="19">
        <f t="shared" si="1221"/>
        <v>0</v>
      </c>
      <c r="AE4925" s="21">
        <f t="shared" si="1217"/>
        <v>0</v>
      </c>
      <c r="AF4925" s="20">
        <f t="shared" si="1222"/>
        <v>0</v>
      </c>
      <c r="AG4925" s="20">
        <f t="shared" si="1223"/>
        <v>0</v>
      </c>
      <c r="AH4925" s="20">
        <f t="shared" si="1224"/>
        <v>0</v>
      </c>
      <c r="AI4925" s="20"/>
      <c r="AJ4925" s="20"/>
      <c r="AK4925" s="20">
        <f t="shared" si="1219"/>
        <v>0</v>
      </c>
      <c r="AL4925" s="171"/>
    </row>
    <row r="4926" spans="2:38" ht="15.75" customHeight="1" x14ac:dyDescent="0.25">
      <c r="B4926" s="14">
        <f t="shared" si="1214"/>
        <v>551</v>
      </c>
      <c r="C4926" s="9" t="str">
        <f t="shared" si="1215"/>
        <v/>
      </c>
      <c r="D4926" s="3" t="str">
        <f t="shared" si="1216"/>
        <v/>
      </c>
      <c r="E4926" s="14" t="str">
        <f t="shared" ref="E4926:E4989" si="1225">CONCATENATE(A4926,D4926,B4926)</f>
        <v>551</v>
      </c>
      <c r="J4926" s="14" t="str">
        <f t="shared" si="1220"/>
        <v xml:space="preserve">0                                                                                                                                                                                                                                                                                                                                                                                                                                                                                                                                                                      </v>
      </c>
      <c r="S4926" s="8"/>
      <c r="W4926" s="76"/>
      <c r="X4926" s="16">
        <f t="shared" si="1213"/>
        <v>0</v>
      </c>
      <c r="AC4926" s="18">
        <f t="shared" si="1218"/>
        <v>0</v>
      </c>
      <c r="AD4926" s="19">
        <f t="shared" si="1221"/>
        <v>0</v>
      </c>
      <c r="AE4926" s="21">
        <f t="shared" si="1217"/>
        <v>0</v>
      </c>
      <c r="AF4926" s="20">
        <f t="shared" si="1222"/>
        <v>0</v>
      </c>
      <c r="AG4926" s="20">
        <f t="shared" si="1223"/>
        <v>0</v>
      </c>
      <c r="AH4926" s="20">
        <f t="shared" si="1224"/>
        <v>0</v>
      </c>
      <c r="AI4926" s="20"/>
      <c r="AJ4926" s="20"/>
      <c r="AK4926" s="20">
        <f t="shared" si="1219"/>
        <v>0</v>
      </c>
      <c r="AL4926" s="171"/>
    </row>
    <row r="4927" spans="2:38" ht="15.75" customHeight="1" x14ac:dyDescent="0.25">
      <c r="B4927" s="14">
        <f t="shared" si="1214"/>
        <v>552</v>
      </c>
      <c r="C4927" s="9" t="str">
        <f t="shared" si="1215"/>
        <v/>
      </c>
      <c r="D4927" s="3" t="str">
        <f t="shared" si="1216"/>
        <v/>
      </c>
      <c r="E4927" s="14" t="str">
        <f t="shared" si="1225"/>
        <v>552</v>
      </c>
      <c r="J4927" s="14" t="str">
        <f t="shared" si="1220"/>
        <v xml:space="preserve">0                                                                                                                                                                                                                                                                                                                                                                                                                                                                                                                                                                       </v>
      </c>
      <c r="S4927" s="8"/>
      <c r="W4927" s="76"/>
      <c r="X4927" s="16">
        <f t="shared" ref="X4927:X4990" si="1226">W4927*T4927</f>
        <v>0</v>
      </c>
      <c r="AC4927" s="18">
        <f t="shared" si="1218"/>
        <v>0</v>
      </c>
      <c r="AD4927" s="19">
        <f t="shared" si="1221"/>
        <v>0</v>
      </c>
      <c r="AE4927" s="21">
        <f t="shared" si="1217"/>
        <v>0</v>
      </c>
      <c r="AF4927" s="20">
        <f t="shared" si="1222"/>
        <v>0</v>
      </c>
      <c r="AG4927" s="20">
        <f t="shared" si="1223"/>
        <v>0</v>
      </c>
      <c r="AH4927" s="20">
        <f t="shared" si="1224"/>
        <v>0</v>
      </c>
      <c r="AI4927" s="20"/>
      <c r="AJ4927" s="20"/>
      <c r="AK4927" s="20">
        <f t="shared" si="1219"/>
        <v>0</v>
      </c>
      <c r="AL4927" s="171"/>
    </row>
    <row r="4928" spans="2:38" ht="15.75" customHeight="1" x14ac:dyDescent="0.25">
      <c r="B4928" s="14">
        <f t="shared" si="1214"/>
        <v>553</v>
      </c>
      <c r="C4928" s="9" t="str">
        <f t="shared" si="1215"/>
        <v/>
      </c>
      <c r="D4928" s="3" t="str">
        <f t="shared" si="1216"/>
        <v/>
      </c>
      <c r="E4928" s="14" t="str">
        <f t="shared" si="1225"/>
        <v>553</v>
      </c>
      <c r="J4928" s="14" t="str">
        <f t="shared" si="1220"/>
        <v xml:space="preserve">0                                                                                                                                                                                                                                                                                                                                                                                                                                                                                                                                                                        </v>
      </c>
      <c r="S4928" s="8"/>
      <c r="W4928" s="76"/>
      <c r="X4928" s="16">
        <f t="shared" si="1226"/>
        <v>0</v>
      </c>
      <c r="AC4928" s="18">
        <f t="shared" si="1218"/>
        <v>0</v>
      </c>
      <c r="AD4928" s="19">
        <f t="shared" si="1221"/>
        <v>0</v>
      </c>
      <c r="AE4928" s="21">
        <f t="shared" si="1217"/>
        <v>0</v>
      </c>
      <c r="AF4928" s="20">
        <f t="shared" si="1222"/>
        <v>0</v>
      </c>
      <c r="AG4928" s="20">
        <f t="shared" si="1223"/>
        <v>0</v>
      </c>
      <c r="AH4928" s="20">
        <f t="shared" si="1224"/>
        <v>0</v>
      </c>
      <c r="AI4928" s="20"/>
      <c r="AJ4928" s="20"/>
      <c r="AK4928" s="20">
        <f t="shared" si="1219"/>
        <v>0</v>
      </c>
      <c r="AL4928" s="171"/>
    </row>
    <row r="4929" spans="2:38" ht="15.75" customHeight="1" x14ac:dyDescent="0.25">
      <c r="B4929" s="14">
        <f t="shared" si="1214"/>
        <v>554</v>
      </c>
      <c r="C4929" s="9" t="str">
        <f t="shared" si="1215"/>
        <v/>
      </c>
      <c r="D4929" s="3" t="str">
        <f t="shared" si="1216"/>
        <v/>
      </c>
      <c r="E4929" s="14" t="str">
        <f t="shared" si="1225"/>
        <v>554</v>
      </c>
      <c r="J4929" s="14" t="str">
        <f t="shared" si="1220"/>
        <v xml:space="preserve">0                                                                                                                                                                                                                                                                                                                                                                                                                                                                                                                                                                         </v>
      </c>
      <c r="S4929" s="8"/>
      <c r="W4929" s="76"/>
      <c r="X4929" s="16">
        <f t="shared" si="1226"/>
        <v>0</v>
      </c>
      <c r="AC4929" s="18">
        <f t="shared" si="1218"/>
        <v>0</v>
      </c>
      <c r="AD4929" s="19">
        <f t="shared" si="1221"/>
        <v>0</v>
      </c>
      <c r="AE4929" s="21">
        <f t="shared" si="1217"/>
        <v>0</v>
      </c>
      <c r="AF4929" s="20">
        <f t="shared" si="1222"/>
        <v>0</v>
      </c>
      <c r="AG4929" s="20">
        <f t="shared" si="1223"/>
        <v>0</v>
      </c>
      <c r="AH4929" s="20">
        <f t="shared" si="1224"/>
        <v>0</v>
      </c>
      <c r="AI4929" s="20"/>
      <c r="AJ4929" s="20"/>
      <c r="AK4929" s="20">
        <f t="shared" si="1219"/>
        <v>0</v>
      </c>
      <c r="AL4929" s="171"/>
    </row>
    <row r="4930" spans="2:38" ht="15.75" customHeight="1" x14ac:dyDescent="0.25">
      <c r="B4930" s="14">
        <f t="shared" si="1214"/>
        <v>555</v>
      </c>
      <c r="C4930" s="9" t="str">
        <f t="shared" si="1215"/>
        <v/>
      </c>
      <c r="D4930" s="3" t="str">
        <f t="shared" si="1216"/>
        <v/>
      </c>
      <c r="E4930" s="14" t="str">
        <f t="shared" si="1225"/>
        <v>555</v>
      </c>
      <c r="J4930" s="14" t="str">
        <f t="shared" si="1220"/>
        <v xml:space="preserve">0                                                                                                                                                                                                                                                                                                                                                                                                                                                                                                                                                                          </v>
      </c>
      <c r="S4930" s="8"/>
      <c r="W4930" s="76"/>
      <c r="X4930" s="16">
        <f t="shared" si="1226"/>
        <v>0</v>
      </c>
      <c r="AC4930" s="18">
        <f t="shared" si="1218"/>
        <v>0</v>
      </c>
      <c r="AD4930" s="19">
        <f t="shared" si="1221"/>
        <v>0</v>
      </c>
      <c r="AE4930" s="21">
        <f t="shared" si="1217"/>
        <v>0</v>
      </c>
      <c r="AF4930" s="20">
        <f t="shared" si="1222"/>
        <v>0</v>
      </c>
      <c r="AG4930" s="20">
        <f t="shared" si="1223"/>
        <v>0</v>
      </c>
      <c r="AH4930" s="20">
        <f t="shared" si="1224"/>
        <v>0</v>
      </c>
      <c r="AI4930" s="20"/>
      <c r="AJ4930" s="20"/>
      <c r="AK4930" s="20">
        <f t="shared" si="1219"/>
        <v>0</v>
      </c>
      <c r="AL4930" s="171"/>
    </row>
    <row r="4931" spans="2:38" ht="15.75" customHeight="1" x14ac:dyDescent="0.25">
      <c r="B4931" s="14">
        <f t="shared" si="1214"/>
        <v>556</v>
      </c>
      <c r="C4931" s="9" t="str">
        <f t="shared" si="1215"/>
        <v/>
      </c>
      <c r="D4931" s="3" t="str">
        <f t="shared" si="1216"/>
        <v/>
      </c>
      <c r="E4931" s="14" t="str">
        <f t="shared" si="1225"/>
        <v>556</v>
      </c>
      <c r="J4931" s="14" t="str">
        <f t="shared" si="1220"/>
        <v xml:space="preserve">0                                                                                                                                                                                                                                                                                                                                                                                                                                                                                                                                                                           </v>
      </c>
      <c r="S4931" s="8"/>
      <c r="W4931" s="76"/>
      <c r="X4931" s="16">
        <f t="shared" si="1226"/>
        <v>0</v>
      </c>
      <c r="AC4931" s="18">
        <f t="shared" si="1218"/>
        <v>0</v>
      </c>
      <c r="AD4931" s="19">
        <f t="shared" si="1221"/>
        <v>0</v>
      </c>
      <c r="AE4931" s="21">
        <f t="shared" si="1217"/>
        <v>0</v>
      </c>
      <c r="AF4931" s="20">
        <f t="shared" si="1222"/>
        <v>0</v>
      </c>
      <c r="AG4931" s="20">
        <f t="shared" si="1223"/>
        <v>0</v>
      </c>
      <c r="AH4931" s="20">
        <f t="shared" si="1224"/>
        <v>0</v>
      </c>
      <c r="AI4931" s="20"/>
      <c r="AJ4931" s="20"/>
      <c r="AK4931" s="20">
        <f t="shared" si="1219"/>
        <v>0</v>
      </c>
      <c r="AL4931" s="171"/>
    </row>
    <row r="4932" spans="2:38" ht="15.75" customHeight="1" x14ac:dyDescent="0.25">
      <c r="B4932" s="14">
        <f t="shared" ref="B4932:B4995" si="1227">IF(A4932=A4931,B4931+1,1)</f>
        <v>557</v>
      </c>
      <c r="C4932" s="9" t="str">
        <f t="shared" si="1215"/>
        <v/>
      </c>
      <c r="D4932" s="3" t="str">
        <f t="shared" si="1216"/>
        <v/>
      </c>
      <c r="E4932" s="14" t="str">
        <f t="shared" si="1225"/>
        <v>557</v>
      </c>
      <c r="J4932" s="14" t="str">
        <f t="shared" si="1220"/>
        <v xml:space="preserve">0                                                                                                                                                                                                                                                                                                                                                                                                                                                                                                                                                                            </v>
      </c>
      <c r="S4932" s="8"/>
      <c r="W4932" s="76"/>
      <c r="X4932" s="16">
        <f t="shared" si="1226"/>
        <v>0</v>
      </c>
      <c r="AC4932" s="18">
        <f t="shared" si="1218"/>
        <v>0</v>
      </c>
      <c r="AD4932" s="19">
        <f t="shared" si="1221"/>
        <v>0</v>
      </c>
      <c r="AE4932" s="21">
        <f t="shared" si="1217"/>
        <v>0</v>
      </c>
      <c r="AF4932" s="20">
        <f t="shared" si="1222"/>
        <v>0</v>
      </c>
      <c r="AG4932" s="20">
        <f t="shared" si="1223"/>
        <v>0</v>
      </c>
      <c r="AH4932" s="20">
        <f t="shared" si="1224"/>
        <v>0</v>
      </c>
      <c r="AI4932" s="20"/>
      <c r="AJ4932" s="20"/>
      <c r="AK4932" s="20">
        <f t="shared" si="1219"/>
        <v>0</v>
      </c>
      <c r="AL4932" s="171"/>
    </row>
    <row r="4933" spans="2:38" ht="15.75" customHeight="1" x14ac:dyDescent="0.25">
      <c r="B4933" s="14">
        <f t="shared" si="1227"/>
        <v>558</v>
      </c>
      <c r="C4933" s="9" t="str">
        <f t="shared" ref="C4933:C4996" si="1228">IF(A4933=A4932,C4932,"")</f>
        <v/>
      </c>
      <c r="D4933" s="3" t="str">
        <f t="shared" ref="D4933:D4996" si="1229">IF(A4933=A4932,D4932,"")</f>
        <v/>
      </c>
      <c r="E4933" s="14" t="str">
        <f t="shared" si="1225"/>
        <v>558</v>
      </c>
      <c r="J4933" s="14" t="str">
        <f t="shared" si="1220"/>
        <v xml:space="preserve">0                                                                                                                                                                                                                                                                                                                                                                                                                                                                                                                                                                             </v>
      </c>
      <c r="S4933" s="8"/>
      <c r="W4933" s="76"/>
      <c r="X4933" s="16">
        <f t="shared" si="1226"/>
        <v>0</v>
      </c>
      <c r="AC4933" s="18">
        <f t="shared" si="1218"/>
        <v>0</v>
      </c>
      <c r="AD4933" s="19">
        <f t="shared" si="1221"/>
        <v>0</v>
      </c>
      <c r="AE4933" s="21">
        <f t="shared" si="1217"/>
        <v>0</v>
      </c>
      <c r="AF4933" s="20">
        <f t="shared" si="1222"/>
        <v>0</v>
      </c>
      <c r="AG4933" s="20">
        <f t="shared" si="1223"/>
        <v>0</v>
      </c>
      <c r="AH4933" s="20">
        <f t="shared" si="1224"/>
        <v>0</v>
      </c>
      <c r="AI4933" s="20"/>
      <c r="AJ4933" s="20"/>
      <c r="AK4933" s="20">
        <f t="shared" si="1219"/>
        <v>0</v>
      </c>
      <c r="AL4933" s="171"/>
    </row>
    <row r="4934" spans="2:38" ht="15.75" customHeight="1" x14ac:dyDescent="0.25">
      <c r="B4934" s="14">
        <f t="shared" si="1227"/>
        <v>559</v>
      </c>
      <c r="C4934" s="9" t="str">
        <f t="shared" si="1228"/>
        <v/>
      </c>
      <c r="D4934" s="3" t="str">
        <f t="shared" si="1229"/>
        <v/>
      </c>
      <c r="E4934" s="14" t="str">
        <f t="shared" si="1225"/>
        <v>559</v>
      </c>
      <c r="J4934" s="14" t="str">
        <f t="shared" si="1220"/>
        <v xml:space="preserve">0                                                                                                                                                                                                                                                                                                                                                                                                                                                                                                                                                                              </v>
      </c>
      <c r="S4934" s="8"/>
      <c r="W4934" s="76"/>
      <c r="X4934" s="16">
        <f t="shared" si="1226"/>
        <v>0</v>
      </c>
      <c r="AC4934" s="18">
        <f t="shared" si="1218"/>
        <v>0</v>
      </c>
      <c r="AD4934" s="19">
        <f t="shared" si="1221"/>
        <v>0</v>
      </c>
      <c r="AE4934" s="21">
        <f t="shared" si="1217"/>
        <v>0</v>
      </c>
      <c r="AF4934" s="20">
        <f t="shared" si="1222"/>
        <v>0</v>
      </c>
      <c r="AG4934" s="20">
        <f t="shared" si="1223"/>
        <v>0</v>
      </c>
      <c r="AH4934" s="20">
        <f t="shared" si="1224"/>
        <v>0</v>
      </c>
      <c r="AI4934" s="20"/>
      <c r="AJ4934" s="20"/>
      <c r="AK4934" s="20">
        <f t="shared" si="1219"/>
        <v>0</v>
      </c>
      <c r="AL4934" s="171"/>
    </row>
    <row r="4935" spans="2:38" ht="15.75" customHeight="1" x14ac:dyDescent="0.25">
      <c r="B4935" s="14">
        <f t="shared" si="1227"/>
        <v>560</v>
      </c>
      <c r="C4935" s="9" t="str">
        <f t="shared" si="1228"/>
        <v/>
      </c>
      <c r="D4935" s="3" t="str">
        <f t="shared" si="1229"/>
        <v/>
      </c>
      <c r="E4935" s="14" t="str">
        <f t="shared" si="1225"/>
        <v>560</v>
      </c>
      <c r="J4935" s="14" t="str">
        <f t="shared" si="1220"/>
        <v xml:space="preserve">0                                                                                                                                                                                                                                                                                                                                                                                                                                                                                                                                                                               </v>
      </c>
      <c r="S4935" s="8"/>
      <c r="W4935" s="76"/>
      <c r="X4935" s="16">
        <f t="shared" si="1226"/>
        <v>0</v>
      </c>
      <c r="AC4935" s="18">
        <f t="shared" si="1218"/>
        <v>0</v>
      </c>
      <c r="AD4935" s="19">
        <f t="shared" si="1221"/>
        <v>0</v>
      </c>
      <c r="AE4935" s="21">
        <f t="shared" si="1217"/>
        <v>0</v>
      </c>
      <c r="AF4935" s="20">
        <f t="shared" si="1222"/>
        <v>0</v>
      </c>
      <c r="AG4935" s="20">
        <f t="shared" si="1223"/>
        <v>0</v>
      </c>
      <c r="AH4935" s="20">
        <f t="shared" si="1224"/>
        <v>0</v>
      </c>
      <c r="AI4935" s="20"/>
      <c r="AJ4935" s="20"/>
      <c r="AK4935" s="20">
        <f t="shared" si="1219"/>
        <v>0</v>
      </c>
      <c r="AL4935" s="171"/>
    </row>
    <row r="4936" spans="2:38" ht="15.75" customHeight="1" x14ac:dyDescent="0.25">
      <c r="B4936" s="14">
        <f t="shared" si="1227"/>
        <v>561</v>
      </c>
      <c r="C4936" s="9" t="str">
        <f t="shared" si="1228"/>
        <v/>
      </c>
      <c r="D4936" s="3" t="str">
        <f t="shared" si="1229"/>
        <v/>
      </c>
      <c r="E4936" s="14" t="str">
        <f t="shared" si="1225"/>
        <v>561</v>
      </c>
      <c r="J4936" s="14" t="str">
        <f t="shared" si="1220"/>
        <v xml:space="preserve">0                                                                                                                                                                                                                                                                                                                                                                                                                                                                                                                                                                                </v>
      </c>
      <c r="S4936" s="8"/>
      <c r="W4936" s="76"/>
      <c r="X4936" s="16">
        <f t="shared" si="1226"/>
        <v>0</v>
      </c>
      <c r="AC4936" s="18">
        <f t="shared" si="1218"/>
        <v>0</v>
      </c>
      <c r="AD4936" s="19">
        <f t="shared" si="1221"/>
        <v>0</v>
      </c>
      <c r="AE4936" s="21">
        <f t="shared" si="1217"/>
        <v>0</v>
      </c>
      <c r="AF4936" s="20">
        <f t="shared" si="1222"/>
        <v>0</v>
      </c>
      <c r="AG4936" s="20">
        <f t="shared" si="1223"/>
        <v>0</v>
      </c>
      <c r="AH4936" s="20">
        <f t="shared" si="1224"/>
        <v>0</v>
      </c>
      <c r="AI4936" s="20"/>
      <c r="AJ4936" s="20"/>
      <c r="AK4936" s="20">
        <f t="shared" si="1219"/>
        <v>0</v>
      </c>
      <c r="AL4936" s="171"/>
    </row>
    <row r="4937" spans="2:38" ht="15.75" customHeight="1" x14ac:dyDescent="0.25">
      <c r="B4937" s="14">
        <f t="shared" si="1227"/>
        <v>562</v>
      </c>
      <c r="C4937" s="9" t="str">
        <f t="shared" si="1228"/>
        <v/>
      </c>
      <c r="D4937" s="3" t="str">
        <f t="shared" si="1229"/>
        <v/>
      </c>
      <c r="E4937" s="14" t="str">
        <f t="shared" si="1225"/>
        <v>562</v>
      </c>
      <c r="J4937" s="14" t="str">
        <f t="shared" si="1220"/>
        <v xml:space="preserve">0                                                                                                                                                                                                                                                                                                                                                                                                                                                                                                                                                                                 </v>
      </c>
      <c r="S4937" s="8"/>
      <c r="W4937" s="76"/>
      <c r="X4937" s="16">
        <f t="shared" si="1226"/>
        <v>0</v>
      </c>
      <c r="AC4937" s="18">
        <f t="shared" si="1218"/>
        <v>0</v>
      </c>
      <c r="AD4937" s="19">
        <f t="shared" si="1221"/>
        <v>0</v>
      </c>
      <c r="AE4937" s="21">
        <f t="shared" si="1217"/>
        <v>0</v>
      </c>
      <c r="AF4937" s="20">
        <f t="shared" si="1222"/>
        <v>0</v>
      </c>
      <c r="AG4937" s="20">
        <f t="shared" si="1223"/>
        <v>0</v>
      </c>
      <c r="AH4937" s="20">
        <f t="shared" si="1224"/>
        <v>0</v>
      </c>
      <c r="AI4937" s="20"/>
      <c r="AJ4937" s="20"/>
      <c r="AK4937" s="20">
        <f t="shared" si="1219"/>
        <v>0</v>
      </c>
      <c r="AL4937" s="171"/>
    </row>
    <row r="4938" spans="2:38" ht="15.75" customHeight="1" x14ac:dyDescent="0.25">
      <c r="B4938" s="14">
        <f t="shared" si="1227"/>
        <v>563</v>
      </c>
      <c r="C4938" s="9" t="str">
        <f t="shared" si="1228"/>
        <v/>
      </c>
      <c r="D4938" s="3" t="str">
        <f t="shared" si="1229"/>
        <v/>
      </c>
      <c r="E4938" s="14" t="str">
        <f t="shared" si="1225"/>
        <v>563</v>
      </c>
      <c r="J4938" s="14" t="str">
        <f t="shared" si="1220"/>
        <v xml:space="preserve">0                                                                                                                                                                                                                                                                                                                                                                                                                                                                                                                                                                                  </v>
      </c>
      <c r="S4938" s="8"/>
      <c r="W4938" s="76"/>
      <c r="X4938" s="16">
        <f t="shared" si="1226"/>
        <v>0</v>
      </c>
      <c r="AC4938" s="18">
        <f t="shared" si="1218"/>
        <v>0</v>
      </c>
      <c r="AD4938" s="19">
        <f t="shared" si="1221"/>
        <v>0</v>
      </c>
      <c r="AE4938" s="21">
        <f t="shared" si="1217"/>
        <v>0</v>
      </c>
      <c r="AF4938" s="20">
        <f t="shared" si="1222"/>
        <v>0</v>
      </c>
      <c r="AG4938" s="20">
        <f t="shared" si="1223"/>
        <v>0</v>
      </c>
      <c r="AH4938" s="20">
        <f t="shared" si="1224"/>
        <v>0</v>
      </c>
      <c r="AI4938" s="20"/>
      <c r="AJ4938" s="20"/>
      <c r="AK4938" s="20">
        <f t="shared" si="1219"/>
        <v>0</v>
      </c>
      <c r="AL4938" s="171"/>
    </row>
    <row r="4939" spans="2:38" ht="15.75" customHeight="1" x14ac:dyDescent="0.25">
      <c r="B4939" s="14">
        <f t="shared" si="1227"/>
        <v>564</v>
      </c>
      <c r="C4939" s="9" t="str">
        <f t="shared" si="1228"/>
        <v/>
      </c>
      <c r="D4939" s="3" t="str">
        <f t="shared" si="1229"/>
        <v/>
      </c>
      <c r="E4939" s="14" t="str">
        <f t="shared" si="1225"/>
        <v>564</v>
      </c>
      <c r="J4939" s="14" t="str">
        <f t="shared" si="1220"/>
        <v xml:space="preserve">0                                                                                                                                                                                                                                                                                                                                                                                                                                                                                                                                                                                   </v>
      </c>
      <c r="S4939" s="8"/>
      <c r="W4939" s="76"/>
      <c r="X4939" s="16">
        <f t="shared" si="1226"/>
        <v>0</v>
      </c>
      <c r="AC4939" s="18">
        <f t="shared" si="1218"/>
        <v>0</v>
      </c>
      <c r="AD4939" s="19">
        <f t="shared" si="1221"/>
        <v>0</v>
      </c>
      <c r="AE4939" s="21">
        <f t="shared" si="1217"/>
        <v>0</v>
      </c>
      <c r="AF4939" s="20">
        <f t="shared" si="1222"/>
        <v>0</v>
      </c>
      <c r="AG4939" s="20">
        <f t="shared" si="1223"/>
        <v>0</v>
      </c>
      <c r="AH4939" s="20">
        <f t="shared" si="1224"/>
        <v>0</v>
      </c>
      <c r="AI4939" s="20"/>
      <c r="AJ4939" s="20"/>
      <c r="AK4939" s="20">
        <f t="shared" si="1219"/>
        <v>0</v>
      </c>
      <c r="AL4939" s="171"/>
    </row>
    <row r="4940" spans="2:38" ht="15.75" customHeight="1" x14ac:dyDescent="0.25">
      <c r="B4940" s="14">
        <f t="shared" si="1227"/>
        <v>565</v>
      </c>
      <c r="C4940" s="9" t="str">
        <f t="shared" si="1228"/>
        <v/>
      </c>
      <c r="D4940" s="3" t="str">
        <f t="shared" si="1229"/>
        <v/>
      </c>
      <c r="E4940" s="14" t="str">
        <f t="shared" si="1225"/>
        <v>565</v>
      </c>
      <c r="J4940" s="14" t="str">
        <f t="shared" si="1220"/>
        <v xml:space="preserve">0                                                                                                                                                                                                                                                                                                                                                                                                                                                                                                                                                                                    </v>
      </c>
      <c r="S4940" s="8"/>
      <c r="W4940" s="76"/>
      <c r="X4940" s="16">
        <f t="shared" si="1226"/>
        <v>0</v>
      </c>
      <c r="AC4940" s="18">
        <f t="shared" si="1218"/>
        <v>0</v>
      </c>
      <c r="AD4940" s="19">
        <f t="shared" si="1221"/>
        <v>0</v>
      </c>
      <c r="AE4940" s="21">
        <f t="shared" si="1217"/>
        <v>0</v>
      </c>
      <c r="AF4940" s="20">
        <f t="shared" si="1222"/>
        <v>0</v>
      </c>
      <c r="AG4940" s="20">
        <f t="shared" si="1223"/>
        <v>0</v>
      </c>
      <c r="AH4940" s="20">
        <f t="shared" si="1224"/>
        <v>0</v>
      </c>
      <c r="AI4940" s="20"/>
      <c r="AJ4940" s="20"/>
      <c r="AK4940" s="20">
        <f t="shared" si="1219"/>
        <v>0</v>
      </c>
      <c r="AL4940" s="171"/>
    </row>
    <row r="4941" spans="2:38" ht="15.75" customHeight="1" x14ac:dyDescent="0.25">
      <c r="B4941" s="14">
        <f t="shared" si="1227"/>
        <v>566</v>
      </c>
      <c r="C4941" s="9" t="str">
        <f t="shared" si="1228"/>
        <v/>
      </c>
      <c r="D4941" s="3" t="str">
        <f t="shared" si="1229"/>
        <v/>
      </c>
      <c r="E4941" s="14" t="str">
        <f t="shared" si="1225"/>
        <v>566</v>
      </c>
      <c r="J4941" s="14" t="str">
        <f t="shared" si="1220"/>
        <v xml:space="preserve">0                                                                                                                                                                                                                                                                                                                                                                                                                                                                                                                                                                                     </v>
      </c>
      <c r="S4941" s="8"/>
      <c r="W4941" s="76"/>
      <c r="X4941" s="16">
        <f t="shared" si="1226"/>
        <v>0</v>
      </c>
      <c r="AC4941" s="18">
        <f t="shared" si="1218"/>
        <v>0</v>
      </c>
      <c r="AD4941" s="19">
        <f t="shared" si="1221"/>
        <v>0</v>
      </c>
      <c r="AE4941" s="21">
        <f t="shared" si="1217"/>
        <v>0</v>
      </c>
      <c r="AF4941" s="20">
        <f t="shared" si="1222"/>
        <v>0</v>
      </c>
      <c r="AG4941" s="20">
        <f t="shared" si="1223"/>
        <v>0</v>
      </c>
      <c r="AH4941" s="20">
        <f t="shared" si="1224"/>
        <v>0</v>
      </c>
      <c r="AI4941" s="20"/>
      <c r="AJ4941" s="20"/>
      <c r="AK4941" s="20">
        <f t="shared" si="1219"/>
        <v>0</v>
      </c>
      <c r="AL4941" s="171"/>
    </row>
    <row r="4942" spans="2:38" ht="15.75" customHeight="1" x14ac:dyDescent="0.25">
      <c r="B4942" s="14">
        <f t="shared" si="1227"/>
        <v>567</v>
      </c>
      <c r="C4942" s="9" t="str">
        <f t="shared" si="1228"/>
        <v/>
      </c>
      <c r="D4942" s="3" t="str">
        <f t="shared" si="1229"/>
        <v/>
      </c>
      <c r="E4942" s="14" t="str">
        <f t="shared" si="1225"/>
        <v>567</v>
      </c>
      <c r="J4942" s="14" t="str">
        <f t="shared" si="1220"/>
        <v xml:space="preserve">0                                                                                                                                                                                                                                                                                                                                                                                                                                                                                                                                                                                      </v>
      </c>
      <c r="S4942" s="8"/>
      <c r="W4942" s="76"/>
      <c r="X4942" s="16">
        <f t="shared" si="1226"/>
        <v>0</v>
      </c>
      <c r="AC4942" s="18">
        <f t="shared" si="1218"/>
        <v>0</v>
      </c>
      <c r="AD4942" s="19">
        <f t="shared" si="1221"/>
        <v>0</v>
      </c>
      <c r="AE4942" s="21">
        <f t="shared" si="1217"/>
        <v>0</v>
      </c>
      <c r="AF4942" s="20">
        <f t="shared" si="1222"/>
        <v>0</v>
      </c>
      <c r="AG4942" s="20">
        <f t="shared" si="1223"/>
        <v>0</v>
      </c>
      <c r="AH4942" s="20">
        <f t="shared" si="1224"/>
        <v>0</v>
      </c>
      <c r="AI4942" s="20"/>
      <c r="AJ4942" s="20"/>
      <c r="AK4942" s="20">
        <f t="shared" si="1219"/>
        <v>0</v>
      </c>
      <c r="AL4942" s="171"/>
    </row>
    <row r="4943" spans="2:38" ht="15.75" customHeight="1" x14ac:dyDescent="0.25">
      <c r="B4943" s="14">
        <f t="shared" si="1227"/>
        <v>568</v>
      </c>
      <c r="C4943" s="9" t="str">
        <f t="shared" si="1228"/>
        <v/>
      </c>
      <c r="D4943" s="3" t="str">
        <f t="shared" si="1229"/>
        <v/>
      </c>
      <c r="E4943" s="14" t="str">
        <f t="shared" si="1225"/>
        <v>568</v>
      </c>
      <c r="J4943" s="14" t="str">
        <f t="shared" si="1220"/>
        <v xml:space="preserve">0                                                                                                                                                                                                                                                                                                                                                                                                                                                                                                                                                                                       </v>
      </c>
      <c r="S4943" s="8"/>
      <c r="W4943" s="76"/>
      <c r="X4943" s="16">
        <f t="shared" si="1226"/>
        <v>0</v>
      </c>
      <c r="AC4943" s="18">
        <f t="shared" si="1218"/>
        <v>0</v>
      </c>
      <c r="AD4943" s="19">
        <f t="shared" si="1221"/>
        <v>0</v>
      </c>
      <c r="AE4943" s="21">
        <f t="shared" si="1217"/>
        <v>0</v>
      </c>
      <c r="AF4943" s="20">
        <f t="shared" si="1222"/>
        <v>0</v>
      </c>
      <c r="AG4943" s="20">
        <f t="shared" si="1223"/>
        <v>0</v>
      </c>
      <c r="AH4943" s="20">
        <f t="shared" si="1224"/>
        <v>0</v>
      </c>
      <c r="AI4943" s="20"/>
      <c r="AJ4943" s="20"/>
      <c r="AK4943" s="20">
        <f t="shared" si="1219"/>
        <v>0</v>
      </c>
      <c r="AL4943" s="171"/>
    </row>
    <row r="4944" spans="2:38" ht="15.75" customHeight="1" x14ac:dyDescent="0.25">
      <c r="B4944" s="14">
        <f t="shared" si="1227"/>
        <v>569</v>
      </c>
      <c r="C4944" s="9" t="str">
        <f t="shared" si="1228"/>
        <v/>
      </c>
      <c r="D4944" s="3" t="str">
        <f t="shared" si="1229"/>
        <v/>
      </c>
      <c r="E4944" s="14" t="str">
        <f t="shared" si="1225"/>
        <v>569</v>
      </c>
      <c r="J4944" s="14" t="str">
        <f t="shared" si="1220"/>
        <v xml:space="preserve">0                                                                                                                                                                                                                                                                                                                                                                                                                                                                                                                                                                                        </v>
      </c>
      <c r="S4944" s="8"/>
      <c r="W4944" s="76"/>
      <c r="X4944" s="16">
        <f t="shared" si="1226"/>
        <v>0</v>
      </c>
      <c r="AC4944" s="18">
        <f t="shared" si="1218"/>
        <v>0</v>
      </c>
      <c r="AD4944" s="19">
        <f t="shared" si="1221"/>
        <v>0</v>
      </c>
      <c r="AE4944" s="21">
        <f t="shared" si="1217"/>
        <v>0</v>
      </c>
      <c r="AF4944" s="20">
        <f t="shared" si="1222"/>
        <v>0</v>
      </c>
      <c r="AG4944" s="20">
        <f t="shared" si="1223"/>
        <v>0</v>
      </c>
      <c r="AH4944" s="20">
        <f t="shared" si="1224"/>
        <v>0</v>
      </c>
      <c r="AI4944" s="20"/>
      <c r="AJ4944" s="20"/>
      <c r="AK4944" s="20">
        <f t="shared" si="1219"/>
        <v>0</v>
      </c>
      <c r="AL4944" s="171"/>
    </row>
    <row r="4945" spans="2:38" ht="15.75" customHeight="1" x14ac:dyDescent="0.25">
      <c r="B4945" s="14">
        <f t="shared" si="1227"/>
        <v>570</v>
      </c>
      <c r="C4945" s="9" t="str">
        <f t="shared" si="1228"/>
        <v/>
      </c>
      <c r="D4945" s="3" t="str">
        <f t="shared" si="1229"/>
        <v/>
      </c>
      <c r="E4945" s="14" t="str">
        <f t="shared" si="1225"/>
        <v>570</v>
      </c>
      <c r="J4945" s="14" t="str">
        <f t="shared" si="1220"/>
        <v xml:space="preserve">0                                                                                                                                                                                                                                                                                                                                                                                                                                                                                                                                                                                         </v>
      </c>
      <c r="S4945" s="8"/>
      <c r="W4945" s="76"/>
      <c r="X4945" s="16">
        <f t="shared" si="1226"/>
        <v>0</v>
      </c>
      <c r="AC4945" s="18">
        <f t="shared" si="1218"/>
        <v>0</v>
      </c>
      <c r="AD4945" s="19">
        <f t="shared" si="1221"/>
        <v>0</v>
      </c>
      <c r="AE4945" s="21">
        <f t="shared" si="1217"/>
        <v>0</v>
      </c>
      <c r="AF4945" s="20">
        <f t="shared" si="1222"/>
        <v>0</v>
      </c>
      <c r="AG4945" s="20">
        <f t="shared" si="1223"/>
        <v>0</v>
      </c>
      <c r="AH4945" s="20">
        <f t="shared" si="1224"/>
        <v>0</v>
      </c>
      <c r="AI4945" s="20"/>
      <c r="AJ4945" s="20"/>
      <c r="AK4945" s="20">
        <f t="shared" si="1219"/>
        <v>0</v>
      </c>
      <c r="AL4945" s="171"/>
    </row>
    <row r="4946" spans="2:38" ht="15.75" customHeight="1" x14ac:dyDescent="0.25">
      <c r="B4946" s="14">
        <f t="shared" si="1227"/>
        <v>571</v>
      </c>
      <c r="C4946" s="9" t="str">
        <f t="shared" si="1228"/>
        <v/>
      </c>
      <c r="D4946" s="3" t="str">
        <f t="shared" si="1229"/>
        <v/>
      </c>
      <c r="E4946" s="14" t="str">
        <f t="shared" si="1225"/>
        <v>571</v>
      </c>
      <c r="J4946" s="14" t="str">
        <f t="shared" si="1220"/>
        <v xml:space="preserve">0                                                                                                                                                                                                                                                                                                                                                                                                                                                                                                                                                                                          </v>
      </c>
      <c r="S4946" s="8"/>
      <c r="W4946" s="76"/>
      <c r="X4946" s="16">
        <f t="shared" si="1226"/>
        <v>0</v>
      </c>
      <c r="AC4946" s="18">
        <f t="shared" si="1218"/>
        <v>0</v>
      </c>
      <c r="AD4946" s="19">
        <f t="shared" si="1221"/>
        <v>0</v>
      </c>
      <c r="AE4946" s="21">
        <f t="shared" si="1217"/>
        <v>0</v>
      </c>
      <c r="AF4946" s="20">
        <f t="shared" si="1222"/>
        <v>0</v>
      </c>
      <c r="AG4946" s="20">
        <f t="shared" si="1223"/>
        <v>0</v>
      </c>
      <c r="AH4946" s="20">
        <f t="shared" si="1224"/>
        <v>0</v>
      </c>
      <c r="AI4946" s="20"/>
      <c r="AJ4946" s="20"/>
      <c r="AK4946" s="20">
        <f t="shared" si="1219"/>
        <v>0</v>
      </c>
      <c r="AL4946" s="171"/>
    </row>
    <row r="4947" spans="2:38" ht="15.75" customHeight="1" x14ac:dyDescent="0.25">
      <c r="B4947" s="14">
        <f t="shared" si="1227"/>
        <v>572</v>
      </c>
      <c r="C4947" s="9" t="str">
        <f t="shared" si="1228"/>
        <v/>
      </c>
      <c r="D4947" s="3" t="str">
        <f t="shared" si="1229"/>
        <v/>
      </c>
      <c r="E4947" s="14" t="str">
        <f t="shared" si="1225"/>
        <v>572</v>
      </c>
      <c r="J4947" s="14" t="str">
        <f t="shared" si="1220"/>
        <v xml:space="preserve">0                                                                                                                                                                                                                                                                                                                                                                                                                                                                                                                                                                                           </v>
      </c>
      <c r="S4947" s="8"/>
      <c r="W4947" s="76"/>
      <c r="X4947" s="16">
        <f t="shared" si="1226"/>
        <v>0</v>
      </c>
      <c r="AC4947" s="18">
        <f t="shared" si="1218"/>
        <v>0</v>
      </c>
      <c r="AD4947" s="19">
        <f t="shared" si="1221"/>
        <v>0</v>
      </c>
      <c r="AE4947" s="21">
        <f t="shared" si="1217"/>
        <v>0</v>
      </c>
      <c r="AF4947" s="20">
        <f t="shared" si="1222"/>
        <v>0</v>
      </c>
      <c r="AG4947" s="20">
        <f t="shared" si="1223"/>
        <v>0</v>
      </c>
      <c r="AH4947" s="20">
        <f t="shared" si="1224"/>
        <v>0</v>
      </c>
      <c r="AI4947" s="20"/>
      <c r="AJ4947" s="20"/>
      <c r="AK4947" s="20">
        <f t="shared" si="1219"/>
        <v>0</v>
      </c>
      <c r="AL4947" s="171"/>
    </row>
    <row r="4948" spans="2:38" ht="15.75" customHeight="1" x14ac:dyDescent="0.25">
      <c r="B4948" s="14">
        <f t="shared" si="1227"/>
        <v>573</v>
      </c>
      <c r="C4948" s="9" t="str">
        <f t="shared" si="1228"/>
        <v/>
      </c>
      <c r="D4948" s="3" t="str">
        <f t="shared" si="1229"/>
        <v/>
      </c>
      <c r="E4948" s="14" t="str">
        <f t="shared" si="1225"/>
        <v>573</v>
      </c>
      <c r="J4948" s="14" t="str">
        <f t="shared" si="1220"/>
        <v xml:space="preserve">0                                                                                                                                                                                                                                                                                                                                                                                                                                                                                                                                                                                            </v>
      </c>
      <c r="S4948" s="8"/>
      <c r="W4948" s="76"/>
      <c r="X4948" s="16">
        <f t="shared" si="1226"/>
        <v>0</v>
      </c>
      <c r="AC4948" s="18">
        <f t="shared" si="1218"/>
        <v>0</v>
      </c>
      <c r="AD4948" s="19">
        <f t="shared" si="1221"/>
        <v>0</v>
      </c>
      <c r="AE4948" s="21">
        <f t="shared" si="1217"/>
        <v>0</v>
      </c>
      <c r="AF4948" s="20">
        <f t="shared" si="1222"/>
        <v>0</v>
      </c>
      <c r="AG4948" s="20">
        <f t="shared" si="1223"/>
        <v>0</v>
      </c>
      <c r="AH4948" s="20">
        <f t="shared" si="1224"/>
        <v>0</v>
      </c>
      <c r="AI4948" s="20"/>
      <c r="AJ4948" s="20"/>
      <c r="AK4948" s="20">
        <f t="shared" si="1219"/>
        <v>0</v>
      </c>
      <c r="AL4948" s="171"/>
    </row>
    <row r="4949" spans="2:38" ht="15.75" customHeight="1" x14ac:dyDescent="0.25">
      <c r="B4949" s="14">
        <f t="shared" si="1227"/>
        <v>574</v>
      </c>
      <c r="C4949" s="9" t="str">
        <f t="shared" si="1228"/>
        <v/>
      </c>
      <c r="D4949" s="3" t="str">
        <f t="shared" si="1229"/>
        <v/>
      </c>
      <c r="E4949" s="14" t="str">
        <f t="shared" si="1225"/>
        <v>574</v>
      </c>
      <c r="J4949" s="14" t="str">
        <f t="shared" si="1220"/>
        <v xml:space="preserve">0                                                                                                                                                                                                                                                                                                                                                                                                                                                                                                                                                                                             </v>
      </c>
      <c r="S4949" s="8"/>
      <c r="W4949" s="76"/>
      <c r="X4949" s="16">
        <f t="shared" si="1226"/>
        <v>0</v>
      </c>
      <c r="AC4949" s="18">
        <f t="shared" si="1218"/>
        <v>0</v>
      </c>
      <c r="AD4949" s="19">
        <f t="shared" si="1221"/>
        <v>0</v>
      </c>
      <c r="AE4949" s="21">
        <f t="shared" si="1217"/>
        <v>0</v>
      </c>
      <c r="AF4949" s="20">
        <f t="shared" si="1222"/>
        <v>0</v>
      </c>
      <c r="AG4949" s="20">
        <f t="shared" si="1223"/>
        <v>0</v>
      </c>
      <c r="AH4949" s="20">
        <f t="shared" si="1224"/>
        <v>0</v>
      </c>
      <c r="AI4949" s="20"/>
      <c r="AJ4949" s="20"/>
      <c r="AK4949" s="20">
        <f t="shared" si="1219"/>
        <v>0</v>
      </c>
      <c r="AL4949" s="171"/>
    </row>
    <row r="4950" spans="2:38" ht="15.75" customHeight="1" x14ac:dyDescent="0.25">
      <c r="B4950" s="14">
        <f t="shared" si="1227"/>
        <v>575</v>
      </c>
      <c r="C4950" s="9" t="str">
        <f t="shared" si="1228"/>
        <v/>
      </c>
      <c r="D4950" s="3" t="str">
        <f t="shared" si="1229"/>
        <v/>
      </c>
      <c r="E4950" s="14" t="str">
        <f t="shared" si="1225"/>
        <v>575</v>
      </c>
      <c r="J4950" s="14" t="str">
        <f t="shared" si="1220"/>
        <v xml:space="preserve">0                                                                                                                                                                                                                                                                                                                                                                                                                                                                                                                                                                                              </v>
      </c>
      <c r="S4950" s="8"/>
      <c r="W4950" s="76"/>
      <c r="X4950" s="16">
        <f t="shared" si="1226"/>
        <v>0</v>
      </c>
      <c r="AC4950" s="18">
        <f t="shared" si="1218"/>
        <v>0</v>
      </c>
      <c r="AD4950" s="19">
        <f t="shared" si="1221"/>
        <v>0</v>
      </c>
      <c r="AE4950" s="21">
        <f t="shared" si="1217"/>
        <v>0</v>
      </c>
      <c r="AF4950" s="20">
        <f t="shared" si="1222"/>
        <v>0</v>
      </c>
      <c r="AG4950" s="20">
        <f t="shared" si="1223"/>
        <v>0</v>
      </c>
      <c r="AH4950" s="20">
        <f t="shared" si="1224"/>
        <v>0</v>
      </c>
      <c r="AI4950" s="20"/>
      <c r="AJ4950" s="20"/>
      <c r="AK4950" s="20">
        <f t="shared" si="1219"/>
        <v>0</v>
      </c>
      <c r="AL4950" s="171"/>
    </row>
    <row r="4951" spans="2:38" ht="15.75" customHeight="1" x14ac:dyDescent="0.25">
      <c r="B4951" s="14">
        <f t="shared" si="1227"/>
        <v>576</v>
      </c>
      <c r="C4951" s="9" t="str">
        <f t="shared" si="1228"/>
        <v/>
      </c>
      <c r="D4951" s="3" t="str">
        <f t="shared" si="1229"/>
        <v/>
      </c>
      <c r="E4951" s="14" t="str">
        <f t="shared" si="1225"/>
        <v>576</v>
      </c>
      <c r="J4951" s="14" t="str">
        <f t="shared" si="1220"/>
        <v xml:space="preserve">0                                                                                                                                                                                                                                                                                                                                                                                                                                                                                                                                                                                               </v>
      </c>
      <c r="S4951" s="8"/>
      <c r="W4951" s="76"/>
      <c r="X4951" s="16">
        <f t="shared" si="1226"/>
        <v>0</v>
      </c>
      <c r="AC4951" s="18">
        <f t="shared" si="1218"/>
        <v>0</v>
      </c>
      <c r="AD4951" s="19">
        <f t="shared" si="1221"/>
        <v>0</v>
      </c>
      <c r="AE4951" s="21">
        <f t="shared" si="1217"/>
        <v>0</v>
      </c>
      <c r="AF4951" s="20">
        <f t="shared" si="1222"/>
        <v>0</v>
      </c>
      <c r="AG4951" s="20">
        <f t="shared" si="1223"/>
        <v>0</v>
      </c>
      <c r="AH4951" s="20">
        <f t="shared" si="1224"/>
        <v>0</v>
      </c>
      <c r="AI4951" s="20"/>
      <c r="AJ4951" s="20"/>
      <c r="AK4951" s="20">
        <f t="shared" si="1219"/>
        <v>0</v>
      </c>
      <c r="AL4951" s="171"/>
    </row>
    <row r="4952" spans="2:38" ht="15.75" customHeight="1" x14ac:dyDescent="0.25">
      <c r="B4952" s="14">
        <f t="shared" si="1227"/>
        <v>577</v>
      </c>
      <c r="C4952" s="9" t="str">
        <f t="shared" si="1228"/>
        <v/>
      </c>
      <c r="D4952" s="3" t="str">
        <f t="shared" si="1229"/>
        <v/>
      </c>
      <c r="E4952" s="14" t="str">
        <f t="shared" si="1225"/>
        <v>577</v>
      </c>
      <c r="J4952" s="14" t="str">
        <f t="shared" si="1220"/>
        <v xml:space="preserve">0                                                                                                                                                                                                                                                                                                                                                                                                                                                                                                                                                                                                </v>
      </c>
      <c r="S4952" s="8"/>
      <c r="W4952" s="76"/>
      <c r="X4952" s="16">
        <f t="shared" si="1226"/>
        <v>0</v>
      </c>
      <c r="AC4952" s="18">
        <f t="shared" si="1218"/>
        <v>0</v>
      </c>
      <c r="AD4952" s="19">
        <f t="shared" si="1221"/>
        <v>0</v>
      </c>
      <c r="AE4952" s="21">
        <f t="shared" si="1217"/>
        <v>0</v>
      </c>
      <c r="AF4952" s="20">
        <f t="shared" si="1222"/>
        <v>0</v>
      </c>
      <c r="AG4952" s="20">
        <f t="shared" si="1223"/>
        <v>0</v>
      </c>
      <c r="AH4952" s="20">
        <f t="shared" si="1224"/>
        <v>0</v>
      </c>
      <c r="AI4952" s="20"/>
      <c r="AJ4952" s="20"/>
      <c r="AK4952" s="20">
        <f t="shared" si="1219"/>
        <v>0</v>
      </c>
      <c r="AL4952" s="171"/>
    </row>
    <row r="4953" spans="2:38" ht="15.75" customHeight="1" x14ac:dyDescent="0.25">
      <c r="B4953" s="14">
        <f t="shared" si="1227"/>
        <v>578</v>
      </c>
      <c r="C4953" s="9" t="str">
        <f t="shared" si="1228"/>
        <v/>
      </c>
      <c r="D4953" s="3" t="str">
        <f t="shared" si="1229"/>
        <v/>
      </c>
      <c r="E4953" s="14" t="str">
        <f t="shared" si="1225"/>
        <v>578</v>
      </c>
      <c r="J4953" s="14" t="str">
        <f t="shared" si="1220"/>
        <v xml:space="preserve">0                                                                                                                                                                                                                                                                                                                                                                                                                                                                                                                                                                                                 </v>
      </c>
      <c r="S4953" s="8"/>
      <c r="W4953" s="76"/>
      <c r="X4953" s="16">
        <f t="shared" si="1226"/>
        <v>0</v>
      </c>
      <c r="AC4953" s="18">
        <f t="shared" si="1218"/>
        <v>0</v>
      </c>
      <c r="AD4953" s="19">
        <f t="shared" si="1221"/>
        <v>0</v>
      </c>
      <c r="AE4953" s="21">
        <f t="shared" ref="AE4953:AE5016" si="1230">+(Q4953)*T4953</f>
        <v>0</v>
      </c>
      <c r="AF4953" s="20">
        <f t="shared" si="1222"/>
        <v>0</v>
      </c>
      <c r="AG4953" s="20">
        <f t="shared" si="1223"/>
        <v>0</v>
      </c>
      <c r="AH4953" s="20">
        <f t="shared" si="1224"/>
        <v>0</v>
      </c>
      <c r="AI4953" s="20"/>
      <c r="AJ4953" s="20"/>
      <c r="AK4953" s="20">
        <f t="shared" si="1219"/>
        <v>0</v>
      </c>
      <c r="AL4953" s="171"/>
    </row>
    <row r="4954" spans="2:38" ht="15.75" customHeight="1" x14ac:dyDescent="0.25">
      <c r="B4954" s="14">
        <f t="shared" si="1227"/>
        <v>579</v>
      </c>
      <c r="C4954" s="9" t="str">
        <f t="shared" si="1228"/>
        <v/>
      </c>
      <c r="D4954" s="3" t="str">
        <f t="shared" si="1229"/>
        <v/>
      </c>
      <c r="E4954" s="14" t="str">
        <f t="shared" si="1225"/>
        <v>579</v>
      </c>
      <c r="J4954" s="14" t="str">
        <f t="shared" si="1220"/>
        <v xml:space="preserve">0                                                                                                                                                                                                                                                                                                                                                                                                                                                                                                                                                                                                  </v>
      </c>
      <c r="S4954" s="8"/>
      <c r="W4954" s="76"/>
      <c r="X4954" s="16">
        <f t="shared" si="1226"/>
        <v>0</v>
      </c>
      <c r="AC4954" s="18">
        <f t="shared" si="1218"/>
        <v>0</v>
      </c>
      <c r="AD4954" s="19">
        <f t="shared" si="1221"/>
        <v>0</v>
      </c>
      <c r="AE4954" s="21">
        <f t="shared" si="1230"/>
        <v>0</v>
      </c>
      <c r="AF4954" s="20">
        <f t="shared" si="1222"/>
        <v>0</v>
      </c>
      <c r="AG4954" s="20">
        <f t="shared" si="1223"/>
        <v>0</v>
      </c>
      <c r="AH4954" s="20">
        <f t="shared" si="1224"/>
        <v>0</v>
      </c>
      <c r="AI4954" s="20"/>
      <c r="AJ4954" s="20"/>
      <c r="AK4954" s="20">
        <f t="shared" si="1219"/>
        <v>0</v>
      </c>
      <c r="AL4954" s="171"/>
    </row>
    <row r="4955" spans="2:38" ht="15.75" customHeight="1" x14ac:dyDescent="0.25">
      <c r="B4955" s="14">
        <f t="shared" si="1227"/>
        <v>580</v>
      </c>
      <c r="C4955" s="9" t="str">
        <f t="shared" si="1228"/>
        <v/>
      </c>
      <c r="D4955" s="3" t="str">
        <f t="shared" si="1229"/>
        <v/>
      </c>
      <c r="E4955" s="14" t="str">
        <f t="shared" si="1225"/>
        <v>580</v>
      </c>
      <c r="J4955" s="14" t="str">
        <f t="shared" si="1220"/>
        <v xml:space="preserve">0                                                                                                                                                                                                                                                                                                                                                                                                                                                                                                                                                                                                   </v>
      </c>
      <c r="S4955" s="8"/>
      <c r="W4955" s="76"/>
      <c r="X4955" s="16">
        <f t="shared" si="1226"/>
        <v>0</v>
      </c>
      <c r="AC4955" s="18">
        <f t="shared" si="1218"/>
        <v>0</v>
      </c>
      <c r="AD4955" s="19">
        <f t="shared" si="1221"/>
        <v>0</v>
      </c>
      <c r="AE4955" s="21">
        <f t="shared" si="1230"/>
        <v>0</v>
      </c>
      <c r="AF4955" s="20">
        <f t="shared" si="1222"/>
        <v>0</v>
      </c>
      <c r="AG4955" s="20">
        <f t="shared" si="1223"/>
        <v>0</v>
      </c>
      <c r="AH4955" s="20">
        <f t="shared" si="1224"/>
        <v>0</v>
      </c>
      <c r="AI4955" s="20"/>
      <c r="AJ4955" s="20"/>
      <c r="AK4955" s="20">
        <f t="shared" si="1219"/>
        <v>0</v>
      </c>
      <c r="AL4955" s="171"/>
    </row>
    <row r="4956" spans="2:38" ht="15.75" customHeight="1" x14ac:dyDescent="0.25">
      <c r="B4956" s="14">
        <f t="shared" si="1227"/>
        <v>581</v>
      </c>
      <c r="C4956" s="9" t="str">
        <f t="shared" si="1228"/>
        <v/>
      </c>
      <c r="D4956" s="3" t="str">
        <f t="shared" si="1229"/>
        <v/>
      </c>
      <c r="E4956" s="14" t="str">
        <f t="shared" si="1225"/>
        <v>581</v>
      </c>
      <c r="J4956" s="14" t="str">
        <f t="shared" si="1220"/>
        <v xml:space="preserve">0                                                                                                                                                                                                                                                                                                                                                                                                                                                                                                                                                                                                    </v>
      </c>
      <c r="S4956" s="8"/>
      <c r="W4956" s="76"/>
      <c r="X4956" s="16">
        <f t="shared" si="1226"/>
        <v>0</v>
      </c>
      <c r="AC4956" s="18">
        <f t="shared" si="1218"/>
        <v>0</v>
      </c>
      <c r="AD4956" s="19">
        <f t="shared" si="1221"/>
        <v>0</v>
      </c>
      <c r="AE4956" s="21">
        <f t="shared" si="1230"/>
        <v>0</v>
      </c>
      <c r="AF4956" s="20">
        <f t="shared" si="1222"/>
        <v>0</v>
      </c>
      <c r="AG4956" s="20">
        <f t="shared" si="1223"/>
        <v>0</v>
      </c>
      <c r="AH4956" s="20">
        <f t="shared" si="1224"/>
        <v>0</v>
      </c>
      <c r="AI4956" s="20"/>
      <c r="AJ4956" s="20"/>
      <c r="AK4956" s="20">
        <f t="shared" si="1219"/>
        <v>0</v>
      </c>
      <c r="AL4956" s="171"/>
    </row>
    <row r="4957" spans="2:38" ht="15.75" customHeight="1" x14ac:dyDescent="0.25">
      <c r="B4957" s="14">
        <f t="shared" si="1227"/>
        <v>582</v>
      </c>
      <c r="C4957" s="9" t="str">
        <f t="shared" si="1228"/>
        <v/>
      </c>
      <c r="D4957" s="3" t="str">
        <f t="shared" si="1229"/>
        <v/>
      </c>
      <c r="E4957" s="14" t="str">
        <f t="shared" si="1225"/>
        <v>582</v>
      </c>
      <c r="J4957" s="14" t="str">
        <f t="shared" si="1220"/>
        <v xml:space="preserve">0                                                                                                                                                                                                                                                                                                                                                                                                                                                                                                                                                                                                     </v>
      </c>
      <c r="S4957" s="8"/>
      <c r="W4957" s="76"/>
      <c r="X4957" s="16">
        <f t="shared" si="1226"/>
        <v>0</v>
      </c>
      <c r="AC4957" s="18">
        <f t="shared" si="1218"/>
        <v>0</v>
      </c>
      <c r="AD4957" s="19">
        <f t="shared" si="1221"/>
        <v>0</v>
      </c>
      <c r="AE4957" s="21">
        <f t="shared" si="1230"/>
        <v>0</v>
      </c>
      <c r="AF4957" s="20">
        <f t="shared" si="1222"/>
        <v>0</v>
      </c>
      <c r="AG4957" s="20">
        <f t="shared" si="1223"/>
        <v>0</v>
      </c>
      <c r="AH4957" s="20">
        <f t="shared" si="1224"/>
        <v>0</v>
      </c>
      <c r="AI4957" s="20"/>
      <c r="AJ4957" s="20"/>
      <c r="AK4957" s="20">
        <f t="shared" si="1219"/>
        <v>0</v>
      </c>
      <c r="AL4957" s="171"/>
    </row>
    <row r="4958" spans="2:38" ht="15.75" customHeight="1" x14ac:dyDescent="0.25">
      <c r="B4958" s="14">
        <f t="shared" si="1227"/>
        <v>583</v>
      </c>
      <c r="C4958" s="9" t="str">
        <f t="shared" si="1228"/>
        <v/>
      </c>
      <c r="D4958" s="3" t="str">
        <f t="shared" si="1229"/>
        <v/>
      </c>
      <c r="E4958" s="14" t="str">
        <f t="shared" si="1225"/>
        <v>583</v>
      </c>
      <c r="J4958" s="14" t="str">
        <f t="shared" si="1220"/>
        <v xml:space="preserve">0                                                                                                                                                                                                                                                                                                                                                                                                                                                                                                                                                                                                      </v>
      </c>
      <c r="S4958" s="8"/>
      <c r="W4958" s="76"/>
      <c r="X4958" s="16">
        <f t="shared" si="1226"/>
        <v>0</v>
      </c>
      <c r="AC4958" s="18">
        <f t="shared" si="1218"/>
        <v>0</v>
      </c>
      <c r="AD4958" s="19">
        <f t="shared" si="1221"/>
        <v>0</v>
      </c>
      <c r="AE4958" s="21">
        <f t="shared" si="1230"/>
        <v>0</v>
      </c>
      <c r="AF4958" s="20">
        <f t="shared" si="1222"/>
        <v>0</v>
      </c>
      <c r="AG4958" s="20">
        <f t="shared" si="1223"/>
        <v>0</v>
      </c>
      <c r="AH4958" s="20">
        <f t="shared" si="1224"/>
        <v>0</v>
      </c>
      <c r="AI4958" s="20"/>
      <c r="AJ4958" s="20"/>
      <c r="AK4958" s="20">
        <f t="shared" si="1219"/>
        <v>0</v>
      </c>
      <c r="AL4958" s="171"/>
    </row>
    <row r="4959" spans="2:38" ht="15.75" customHeight="1" x14ac:dyDescent="0.25">
      <c r="B4959" s="14">
        <f t="shared" si="1227"/>
        <v>584</v>
      </c>
      <c r="C4959" s="9" t="str">
        <f t="shared" si="1228"/>
        <v/>
      </c>
      <c r="D4959" s="3" t="str">
        <f t="shared" si="1229"/>
        <v/>
      </c>
      <c r="E4959" s="14" t="str">
        <f t="shared" si="1225"/>
        <v>584</v>
      </c>
      <c r="J4959" s="14" t="str">
        <f t="shared" si="1220"/>
        <v xml:space="preserve">0                                                                                                                                                                                                                                                                                                                                                                                                                                                                                                                                                                                                       </v>
      </c>
      <c r="S4959" s="8"/>
      <c r="W4959" s="76"/>
      <c r="X4959" s="16">
        <f t="shared" si="1226"/>
        <v>0</v>
      </c>
      <c r="AC4959" s="18">
        <f t="shared" si="1218"/>
        <v>0</v>
      </c>
      <c r="AD4959" s="19">
        <f t="shared" si="1221"/>
        <v>0</v>
      </c>
      <c r="AE4959" s="21">
        <f t="shared" si="1230"/>
        <v>0</v>
      </c>
      <c r="AF4959" s="20">
        <f t="shared" si="1222"/>
        <v>0</v>
      </c>
      <c r="AG4959" s="20">
        <f t="shared" si="1223"/>
        <v>0</v>
      </c>
      <c r="AH4959" s="20">
        <f t="shared" si="1224"/>
        <v>0</v>
      </c>
      <c r="AI4959" s="20"/>
      <c r="AJ4959" s="20"/>
      <c r="AK4959" s="20">
        <f t="shared" si="1219"/>
        <v>0</v>
      </c>
      <c r="AL4959" s="171"/>
    </row>
    <row r="4960" spans="2:38" ht="15.75" customHeight="1" x14ac:dyDescent="0.25">
      <c r="B4960" s="14">
        <f t="shared" si="1227"/>
        <v>585</v>
      </c>
      <c r="C4960" s="9" t="str">
        <f t="shared" si="1228"/>
        <v/>
      </c>
      <c r="D4960" s="3" t="str">
        <f t="shared" si="1229"/>
        <v/>
      </c>
      <c r="E4960" s="14" t="str">
        <f t="shared" si="1225"/>
        <v>585</v>
      </c>
      <c r="J4960" s="14" t="str">
        <f t="shared" si="1220"/>
        <v xml:space="preserve">0                                                                                                                                                                                                                                                                                                                                                                                                                                                                                                                                                                                                        </v>
      </c>
      <c r="S4960" s="8"/>
      <c r="W4960" s="76"/>
      <c r="X4960" s="16">
        <f t="shared" si="1226"/>
        <v>0</v>
      </c>
      <c r="AC4960" s="18">
        <f t="shared" si="1218"/>
        <v>0</v>
      </c>
      <c r="AD4960" s="19">
        <f t="shared" si="1221"/>
        <v>0</v>
      </c>
      <c r="AE4960" s="21">
        <f t="shared" si="1230"/>
        <v>0</v>
      </c>
      <c r="AF4960" s="20">
        <f t="shared" si="1222"/>
        <v>0</v>
      </c>
      <c r="AG4960" s="20">
        <f t="shared" si="1223"/>
        <v>0</v>
      </c>
      <c r="AH4960" s="20">
        <f t="shared" si="1224"/>
        <v>0</v>
      </c>
      <c r="AI4960" s="20"/>
      <c r="AJ4960" s="20"/>
      <c r="AK4960" s="20">
        <f t="shared" si="1219"/>
        <v>0</v>
      </c>
      <c r="AL4960" s="171"/>
    </row>
    <row r="4961" spans="2:38" ht="15.75" customHeight="1" x14ac:dyDescent="0.25">
      <c r="B4961" s="14">
        <f t="shared" si="1227"/>
        <v>586</v>
      </c>
      <c r="C4961" s="9" t="str">
        <f t="shared" si="1228"/>
        <v/>
      </c>
      <c r="D4961" s="3" t="str">
        <f t="shared" si="1229"/>
        <v/>
      </c>
      <c r="E4961" s="14" t="str">
        <f t="shared" si="1225"/>
        <v>586</v>
      </c>
      <c r="J4961" s="14" t="str">
        <f t="shared" si="1220"/>
        <v xml:space="preserve">0                                                                                                                                                                                                                                                                                                                                                                                                                                                                                                                                                                                                         </v>
      </c>
      <c r="S4961" s="8"/>
      <c r="W4961" s="76"/>
      <c r="X4961" s="16">
        <f t="shared" si="1226"/>
        <v>0</v>
      </c>
      <c r="AC4961" s="18">
        <f t="shared" si="1218"/>
        <v>0</v>
      </c>
      <c r="AD4961" s="19">
        <f t="shared" si="1221"/>
        <v>0</v>
      </c>
      <c r="AE4961" s="21">
        <f t="shared" si="1230"/>
        <v>0</v>
      </c>
      <c r="AF4961" s="20">
        <f t="shared" si="1222"/>
        <v>0</v>
      </c>
      <c r="AG4961" s="20">
        <f t="shared" si="1223"/>
        <v>0</v>
      </c>
      <c r="AH4961" s="20">
        <f t="shared" si="1224"/>
        <v>0</v>
      </c>
      <c r="AI4961" s="20"/>
      <c r="AJ4961" s="20"/>
      <c r="AK4961" s="20">
        <f t="shared" si="1219"/>
        <v>0</v>
      </c>
      <c r="AL4961" s="171"/>
    </row>
    <row r="4962" spans="2:38" ht="15.75" customHeight="1" x14ac:dyDescent="0.25">
      <c r="B4962" s="14">
        <f t="shared" si="1227"/>
        <v>587</v>
      </c>
      <c r="C4962" s="9" t="str">
        <f t="shared" si="1228"/>
        <v/>
      </c>
      <c r="D4962" s="3" t="str">
        <f t="shared" si="1229"/>
        <v/>
      </c>
      <c r="E4962" s="14" t="str">
        <f t="shared" si="1225"/>
        <v>587</v>
      </c>
      <c r="J4962" s="14" t="str">
        <f t="shared" si="1220"/>
        <v xml:space="preserve">0                                                                                                                                                                                                                                                                                                                                                                                                                                                                                                                                                                                                          </v>
      </c>
      <c r="S4962" s="8"/>
      <c r="W4962" s="76"/>
      <c r="X4962" s="16">
        <f t="shared" si="1226"/>
        <v>0</v>
      </c>
      <c r="AC4962" s="18">
        <f t="shared" si="1218"/>
        <v>0</v>
      </c>
      <c r="AD4962" s="19">
        <f t="shared" si="1221"/>
        <v>0</v>
      </c>
      <c r="AE4962" s="21">
        <f t="shared" si="1230"/>
        <v>0</v>
      </c>
      <c r="AF4962" s="20">
        <f t="shared" si="1222"/>
        <v>0</v>
      </c>
      <c r="AG4962" s="20">
        <f t="shared" si="1223"/>
        <v>0</v>
      </c>
      <c r="AH4962" s="20">
        <f t="shared" si="1224"/>
        <v>0</v>
      </c>
      <c r="AI4962" s="20"/>
      <c r="AJ4962" s="20"/>
      <c r="AK4962" s="20">
        <f t="shared" si="1219"/>
        <v>0</v>
      </c>
      <c r="AL4962" s="171"/>
    </row>
    <row r="4963" spans="2:38" ht="15.75" customHeight="1" x14ac:dyDescent="0.25">
      <c r="B4963" s="14">
        <f t="shared" si="1227"/>
        <v>588</v>
      </c>
      <c r="C4963" s="9" t="str">
        <f t="shared" si="1228"/>
        <v/>
      </c>
      <c r="D4963" s="3" t="str">
        <f t="shared" si="1229"/>
        <v/>
      </c>
      <c r="E4963" s="14" t="str">
        <f t="shared" si="1225"/>
        <v>588</v>
      </c>
      <c r="J4963" s="14" t="str">
        <f t="shared" si="1220"/>
        <v xml:space="preserve">0                                                                                                                                                                                                                                                                                                                                                                                                                                                                                                                                                                                                           </v>
      </c>
      <c r="S4963" s="8"/>
      <c r="W4963" s="76"/>
      <c r="X4963" s="16">
        <f t="shared" si="1226"/>
        <v>0</v>
      </c>
      <c r="AC4963" s="18">
        <f t="shared" ref="AC4963:AC5026" si="1231">+AB4963*Y4963</f>
        <v>0</v>
      </c>
      <c r="AD4963" s="19">
        <f t="shared" si="1221"/>
        <v>0</v>
      </c>
      <c r="AE4963" s="21">
        <f t="shared" si="1230"/>
        <v>0</v>
      </c>
      <c r="AF4963" s="20">
        <f t="shared" si="1222"/>
        <v>0</v>
      </c>
      <c r="AG4963" s="20">
        <f t="shared" si="1223"/>
        <v>0</v>
      </c>
      <c r="AH4963" s="20">
        <f t="shared" si="1224"/>
        <v>0</v>
      </c>
      <c r="AI4963" s="20"/>
      <c r="AJ4963" s="20"/>
      <c r="AK4963" s="20">
        <f t="shared" ref="AK4963:AK5026" si="1232">AH4963+AG4963</f>
        <v>0</v>
      </c>
      <c r="AL4963" s="171"/>
    </row>
    <row r="4964" spans="2:38" ht="15.75" customHeight="1" x14ac:dyDescent="0.25">
      <c r="B4964" s="14">
        <f t="shared" si="1227"/>
        <v>589</v>
      </c>
      <c r="C4964" s="9" t="str">
        <f t="shared" si="1228"/>
        <v/>
      </c>
      <c r="D4964" s="3" t="str">
        <f t="shared" si="1229"/>
        <v/>
      </c>
      <c r="E4964" s="14" t="str">
        <f t="shared" si="1225"/>
        <v>589</v>
      </c>
      <c r="J4964" s="14" t="str">
        <f t="shared" si="1220"/>
        <v xml:space="preserve">0                                                                                                                                                                                                                                                                                                                                                                                                                                                                                                                                                                                                            </v>
      </c>
      <c r="S4964" s="8"/>
      <c r="W4964" s="76"/>
      <c r="X4964" s="16">
        <f t="shared" si="1226"/>
        <v>0</v>
      </c>
      <c r="AC4964" s="18">
        <f t="shared" si="1231"/>
        <v>0</v>
      </c>
      <c r="AD4964" s="19">
        <f t="shared" si="1221"/>
        <v>0</v>
      </c>
      <c r="AE4964" s="21">
        <f t="shared" si="1230"/>
        <v>0</v>
      </c>
      <c r="AF4964" s="20">
        <f t="shared" si="1222"/>
        <v>0</v>
      </c>
      <c r="AG4964" s="20">
        <f t="shared" si="1223"/>
        <v>0</v>
      </c>
      <c r="AH4964" s="20">
        <f t="shared" si="1224"/>
        <v>0</v>
      </c>
      <c r="AI4964" s="20"/>
      <c r="AJ4964" s="20"/>
      <c r="AK4964" s="20">
        <f t="shared" si="1232"/>
        <v>0</v>
      </c>
      <c r="AL4964" s="171"/>
    </row>
    <row r="4965" spans="2:38" ht="15.75" customHeight="1" x14ac:dyDescent="0.25">
      <c r="B4965" s="14">
        <f t="shared" si="1227"/>
        <v>590</v>
      </c>
      <c r="C4965" s="9" t="str">
        <f t="shared" si="1228"/>
        <v/>
      </c>
      <c r="D4965" s="3" t="str">
        <f t="shared" si="1229"/>
        <v/>
      </c>
      <c r="E4965" s="14" t="str">
        <f t="shared" si="1225"/>
        <v>590</v>
      </c>
      <c r="J4965" s="14" t="str">
        <f t="shared" si="1220"/>
        <v xml:space="preserve">0                                                                                                                                                                                                                                                                                                                                                                                                                                                                                                                                                                                                             </v>
      </c>
      <c r="S4965" s="8"/>
      <c r="W4965" s="76"/>
      <c r="X4965" s="16">
        <f t="shared" si="1226"/>
        <v>0</v>
      </c>
      <c r="AC4965" s="18">
        <f t="shared" si="1231"/>
        <v>0</v>
      </c>
      <c r="AD4965" s="19">
        <f t="shared" si="1221"/>
        <v>0</v>
      </c>
      <c r="AE4965" s="21">
        <f t="shared" si="1230"/>
        <v>0</v>
      </c>
      <c r="AF4965" s="20">
        <f t="shared" si="1222"/>
        <v>0</v>
      </c>
      <c r="AG4965" s="20">
        <f t="shared" si="1223"/>
        <v>0</v>
      </c>
      <c r="AH4965" s="20">
        <f t="shared" si="1224"/>
        <v>0</v>
      </c>
      <c r="AI4965" s="20"/>
      <c r="AJ4965" s="20"/>
      <c r="AK4965" s="20">
        <f t="shared" si="1232"/>
        <v>0</v>
      </c>
      <c r="AL4965" s="171"/>
    </row>
    <row r="4966" spans="2:38" ht="15.75" customHeight="1" x14ac:dyDescent="0.25">
      <c r="B4966" s="14">
        <f t="shared" si="1227"/>
        <v>591</v>
      </c>
      <c r="C4966" s="9" t="str">
        <f t="shared" si="1228"/>
        <v/>
      </c>
      <c r="D4966" s="3" t="str">
        <f t="shared" si="1229"/>
        <v/>
      </c>
      <c r="E4966" s="14" t="str">
        <f t="shared" si="1225"/>
        <v>591</v>
      </c>
      <c r="J4966" s="14" t="str">
        <f t="shared" si="1220"/>
        <v xml:space="preserve">0                                                                                                                                                                                                                                                                                                                                                                                                                                                                                                                                                                                                              </v>
      </c>
      <c r="S4966" s="8"/>
      <c r="W4966" s="76"/>
      <c r="X4966" s="16">
        <f t="shared" si="1226"/>
        <v>0</v>
      </c>
      <c r="AC4966" s="18">
        <f t="shared" si="1231"/>
        <v>0</v>
      </c>
      <c r="AD4966" s="19">
        <f t="shared" si="1221"/>
        <v>0</v>
      </c>
      <c r="AE4966" s="21">
        <f t="shared" si="1230"/>
        <v>0</v>
      </c>
      <c r="AF4966" s="20">
        <f t="shared" si="1222"/>
        <v>0</v>
      </c>
      <c r="AG4966" s="20">
        <f t="shared" si="1223"/>
        <v>0</v>
      </c>
      <c r="AH4966" s="20">
        <f t="shared" si="1224"/>
        <v>0</v>
      </c>
      <c r="AI4966" s="20"/>
      <c r="AJ4966" s="20"/>
      <c r="AK4966" s="20">
        <f t="shared" si="1232"/>
        <v>0</v>
      </c>
      <c r="AL4966" s="171"/>
    </row>
    <row r="4967" spans="2:38" ht="15.75" customHeight="1" x14ac:dyDescent="0.25">
      <c r="B4967" s="14">
        <f t="shared" si="1227"/>
        <v>592</v>
      </c>
      <c r="C4967" s="9" t="str">
        <f t="shared" si="1228"/>
        <v/>
      </c>
      <c r="D4967" s="3" t="str">
        <f t="shared" si="1229"/>
        <v/>
      </c>
      <c r="E4967" s="14" t="str">
        <f t="shared" si="1225"/>
        <v>592</v>
      </c>
      <c r="J4967" s="14" t="str">
        <f t="shared" ref="J4967:J5030" si="1233">IF(A4967=A4966,CONCATENATE(J4966," ",I4967),I4967)</f>
        <v xml:space="preserve">0                                                                                                                                                                                                                                                                                                                                                                                                                                                                                                                                                                                                               </v>
      </c>
      <c r="S4967" s="8"/>
      <c r="W4967" s="76"/>
      <c r="X4967" s="16">
        <f t="shared" si="1226"/>
        <v>0</v>
      </c>
      <c r="AC4967" s="18">
        <f t="shared" si="1231"/>
        <v>0</v>
      </c>
      <c r="AD4967" s="19">
        <f t="shared" si="1221"/>
        <v>0</v>
      </c>
      <c r="AE4967" s="21">
        <f t="shared" si="1230"/>
        <v>0</v>
      </c>
      <c r="AF4967" s="20">
        <f t="shared" si="1222"/>
        <v>0</v>
      </c>
      <c r="AG4967" s="20">
        <f t="shared" si="1223"/>
        <v>0</v>
      </c>
      <c r="AH4967" s="20">
        <f t="shared" si="1224"/>
        <v>0</v>
      </c>
      <c r="AI4967" s="20"/>
      <c r="AJ4967" s="20"/>
      <c r="AK4967" s="20">
        <f t="shared" si="1232"/>
        <v>0</v>
      </c>
      <c r="AL4967" s="171"/>
    </row>
    <row r="4968" spans="2:38" ht="15.75" customHeight="1" x14ac:dyDescent="0.25">
      <c r="B4968" s="14">
        <f t="shared" si="1227"/>
        <v>593</v>
      </c>
      <c r="C4968" s="9" t="str">
        <f t="shared" si="1228"/>
        <v/>
      </c>
      <c r="D4968" s="3" t="str">
        <f t="shared" si="1229"/>
        <v/>
      </c>
      <c r="E4968" s="14" t="str">
        <f t="shared" si="1225"/>
        <v>593</v>
      </c>
      <c r="J4968" s="14" t="str">
        <f t="shared" si="1233"/>
        <v xml:space="preserve">0                                                                                                                                                                                                                                                                                                                                                                                                                                                                                                                                                                                                                </v>
      </c>
      <c r="S4968" s="8"/>
      <c r="W4968" s="76"/>
      <c r="X4968" s="16">
        <f t="shared" si="1226"/>
        <v>0</v>
      </c>
      <c r="AC4968" s="18">
        <f t="shared" si="1231"/>
        <v>0</v>
      </c>
      <c r="AD4968" s="19">
        <f t="shared" si="1221"/>
        <v>0</v>
      </c>
      <c r="AE4968" s="21">
        <f t="shared" si="1230"/>
        <v>0</v>
      </c>
      <c r="AF4968" s="20">
        <f t="shared" si="1222"/>
        <v>0</v>
      </c>
      <c r="AG4968" s="20">
        <f t="shared" si="1223"/>
        <v>0</v>
      </c>
      <c r="AH4968" s="20">
        <f t="shared" si="1224"/>
        <v>0</v>
      </c>
      <c r="AI4968" s="20"/>
      <c r="AJ4968" s="20"/>
      <c r="AK4968" s="20">
        <f t="shared" si="1232"/>
        <v>0</v>
      </c>
      <c r="AL4968" s="171"/>
    </row>
    <row r="4969" spans="2:38" ht="15.75" customHeight="1" x14ac:dyDescent="0.25">
      <c r="B4969" s="14">
        <f t="shared" si="1227"/>
        <v>594</v>
      </c>
      <c r="C4969" s="9" t="str">
        <f t="shared" si="1228"/>
        <v/>
      </c>
      <c r="D4969" s="3" t="str">
        <f t="shared" si="1229"/>
        <v/>
      </c>
      <c r="E4969" s="14" t="str">
        <f t="shared" si="1225"/>
        <v>594</v>
      </c>
      <c r="J4969" s="14" t="str">
        <f t="shared" si="1233"/>
        <v xml:space="preserve">0                                                                                                                                                                                                                                                                                                                                                                                                                                                                                                                                                                                                                 </v>
      </c>
      <c r="S4969" s="8"/>
      <c r="W4969" s="76"/>
      <c r="X4969" s="16">
        <f t="shared" si="1226"/>
        <v>0</v>
      </c>
      <c r="AC4969" s="18">
        <f t="shared" si="1231"/>
        <v>0</v>
      </c>
      <c r="AD4969" s="19">
        <f t="shared" si="1221"/>
        <v>0</v>
      </c>
      <c r="AE4969" s="21">
        <f t="shared" si="1230"/>
        <v>0</v>
      </c>
      <c r="AF4969" s="20">
        <f t="shared" si="1222"/>
        <v>0</v>
      </c>
      <c r="AG4969" s="20">
        <f t="shared" si="1223"/>
        <v>0</v>
      </c>
      <c r="AH4969" s="20">
        <f t="shared" si="1224"/>
        <v>0</v>
      </c>
      <c r="AI4969" s="20"/>
      <c r="AJ4969" s="20"/>
      <c r="AK4969" s="20">
        <f t="shared" si="1232"/>
        <v>0</v>
      </c>
      <c r="AL4969" s="171"/>
    </row>
    <row r="4970" spans="2:38" ht="15.75" customHeight="1" x14ac:dyDescent="0.25">
      <c r="B4970" s="14">
        <f t="shared" si="1227"/>
        <v>595</v>
      </c>
      <c r="C4970" s="9" t="str">
        <f t="shared" si="1228"/>
        <v/>
      </c>
      <c r="D4970" s="3" t="str">
        <f t="shared" si="1229"/>
        <v/>
      </c>
      <c r="E4970" s="14" t="str">
        <f t="shared" si="1225"/>
        <v>595</v>
      </c>
      <c r="J4970" s="14" t="str">
        <f t="shared" si="1233"/>
        <v xml:space="preserve">0                                                                                                                                                                                                                                                                                                                                                                                                                                                                                                                                                                                                                  </v>
      </c>
      <c r="S4970" s="8"/>
      <c r="W4970" s="76"/>
      <c r="X4970" s="16">
        <f t="shared" si="1226"/>
        <v>0</v>
      </c>
      <c r="AC4970" s="18">
        <f t="shared" si="1231"/>
        <v>0</v>
      </c>
      <c r="AD4970" s="19">
        <f t="shared" si="1221"/>
        <v>0</v>
      </c>
      <c r="AE4970" s="21">
        <f t="shared" si="1230"/>
        <v>0</v>
      </c>
      <c r="AF4970" s="20">
        <f t="shared" si="1222"/>
        <v>0</v>
      </c>
      <c r="AG4970" s="20">
        <f t="shared" si="1223"/>
        <v>0</v>
      </c>
      <c r="AH4970" s="20">
        <f t="shared" si="1224"/>
        <v>0</v>
      </c>
      <c r="AI4970" s="20"/>
      <c r="AJ4970" s="20"/>
      <c r="AK4970" s="20">
        <f t="shared" si="1232"/>
        <v>0</v>
      </c>
      <c r="AL4970" s="171"/>
    </row>
    <row r="4971" spans="2:38" ht="15.75" customHeight="1" x14ac:dyDescent="0.25">
      <c r="B4971" s="14">
        <f t="shared" si="1227"/>
        <v>596</v>
      </c>
      <c r="C4971" s="9" t="str">
        <f t="shared" si="1228"/>
        <v/>
      </c>
      <c r="D4971" s="3" t="str">
        <f t="shared" si="1229"/>
        <v/>
      </c>
      <c r="E4971" s="14" t="str">
        <f t="shared" si="1225"/>
        <v>596</v>
      </c>
      <c r="J4971" s="14" t="str">
        <f t="shared" si="1233"/>
        <v xml:space="preserve">0                                                                                                                                                                                                                                                                                                                                                                                                                                                                                                                                                                                                                   </v>
      </c>
      <c r="S4971" s="8"/>
      <c r="W4971" s="76"/>
      <c r="X4971" s="16">
        <f t="shared" si="1226"/>
        <v>0</v>
      </c>
      <c r="AC4971" s="18">
        <f t="shared" si="1231"/>
        <v>0</v>
      </c>
      <c r="AD4971" s="19">
        <f t="shared" si="1221"/>
        <v>0</v>
      </c>
      <c r="AE4971" s="21">
        <f t="shared" si="1230"/>
        <v>0</v>
      </c>
      <c r="AF4971" s="20">
        <f t="shared" si="1222"/>
        <v>0</v>
      </c>
      <c r="AG4971" s="20">
        <f t="shared" si="1223"/>
        <v>0</v>
      </c>
      <c r="AH4971" s="20">
        <f t="shared" si="1224"/>
        <v>0</v>
      </c>
      <c r="AI4971" s="20"/>
      <c r="AJ4971" s="20"/>
      <c r="AK4971" s="20">
        <f t="shared" si="1232"/>
        <v>0</v>
      </c>
      <c r="AL4971" s="171"/>
    </row>
    <row r="4972" spans="2:38" ht="15.75" customHeight="1" x14ac:dyDescent="0.25">
      <c r="B4972" s="14">
        <f t="shared" si="1227"/>
        <v>597</v>
      </c>
      <c r="C4972" s="9" t="str">
        <f t="shared" si="1228"/>
        <v/>
      </c>
      <c r="D4972" s="3" t="str">
        <f t="shared" si="1229"/>
        <v/>
      </c>
      <c r="E4972" s="14" t="str">
        <f t="shared" si="1225"/>
        <v>597</v>
      </c>
      <c r="J4972" s="14" t="str">
        <f t="shared" si="1233"/>
        <v xml:space="preserve">0                                                                                                                                                                                                                                                                                                                                                                                                                                                                                                                                                                                                                    </v>
      </c>
      <c r="S4972" s="8"/>
      <c r="W4972" s="76"/>
      <c r="X4972" s="16">
        <f t="shared" si="1226"/>
        <v>0</v>
      </c>
      <c r="AC4972" s="18">
        <f t="shared" si="1231"/>
        <v>0</v>
      </c>
      <c r="AD4972" s="19">
        <f t="shared" si="1221"/>
        <v>0</v>
      </c>
      <c r="AE4972" s="21">
        <f t="shared" si="1230"/>
        <v>0</v>
      </c>
      <c r="AF4972" s="20">
        <f t="shared" si="1222"/>
        <v>0</v>
      </c>
      <c r="AG4972" s="20">
        <f t="shared" si="1223"/>
        <v>0</v>
      </c>
      <c r="AH4972" s="20">
        <f t="shared" si="1224"/>
        <v>0</v>
      </c>
      <c r="AI4972" s="20"/>
      <c r="AJ4972" s="20"/>
      <c r="AK4972" s="20">
        <f t="shared" si="1232"/>
        <v>0</v>
      </c>
      <c r="AL4972" s="171"/>
    </row>
    <row r="4973" spans="2:38" ht="15.75" customHeight="1" x14ac:dyDescent="0.25">
      <c r="B4973" s="14">
        <f t="shared" si="1227"/>
        <v>598</v>
      </c>
      <c r="C4973" s="9" t="str">
        <f t="shared" si="1228"/>
        <v/>
      </c>
      <c r="D4973" s="3" t="str">
        <f t="shared" si="1229"/>
        <v/>
      </c>
      <c r="E4973" s="14" t="str">
        <f t="shared" si="1225"/>
        <v>598</v>
      </c>
      <c r="J4973" s="14" t="str">
        <f t="shared" si="1233"/>
        <v xml:space="preserve">0                                                                                                                                                                                                                                                                                                                                                                                                                                                                                                                                                                                                                     </v>
      </c>
      <c r="S4973" s="8"/>
      <c r="W4973" s="76"/>
      <c r="X4973" s="16">
        <f t="shared" si="1226"/>
        <v>0</v>
      </c>
      <c r="AC4973" s="18">
        <f t="shared" si="1231"/>
        <v>0</v>
      </c>
      <c r="AD4973" s="19">
        <f t="shared" si="1221"/>
        <v>0</v>
      </c>
      <c r="AE4973" s="21">
        <f t="shared" si="1230"/>
        <v>0</v>
      </c>
      <c r="AF4973" s="20">
        <f t="shared" si="1222"/>
        <v>0</v>
      </c>
      <c r="AG4973" s="20">
        <f t="shared" si="1223"/>
        <v>0</v>
      </c>
      <c r="AH4973" s="20">
        <f t="shared" si="1224"/>
        <v>0</v>
      </c>
      <c r="AI4973" s="20"/>
      <c r="AJ4973" s="20"/>
      <c r="AK4973" s="20">
        <f t="shared" si="1232"/>
        <v>0</v>
      </c>
      <c r="AL4973" s="171"/>
    </row>
    <row r="4974" spans="2:38" ht="15.75" customHeight="1" x14ac:dyDescent="0.25">
      <c r="B4974" s="14">
        <f t="shared" si="1227"/>
        <v>599</v>
      </c>
      <c r="C4974" s="9" t="str">
        <f t="shared" si="1228"/>
        <v/>
      </c>
      <c r="D4974" s="3" t="str">
        <f t="shared" si="1229"/>
        <v/>
      </c>
      <c r="E4974" s="14" t="str">
        <f t="shared" si="1225"/>
        <v>599</v>
      </c>
      <c r="J4974" s="14" t="str">
        <f t="shared" si="1233"/>
        <v xml:space="preserve">0                                                                                                                                                                                                                                                                                                                                                                                                                                                                                                                                                                                                                      </v>
      </c>
      <c r="S4974" s="8"/>
      <c r="W4974" s="76"/>
      <c r="X4974" s="16">
        <f t="shared" si="1226"/>
        <v>0</v>
      </c>
      <c r="AC4974" s="18">
        <f t="shared" si="1231"/>
        <v>0</v>
      </c>
      <c r="AD4974" s="19">
        <f t="shared" si="1221"/>
        <v>0</v>
      </c>
      <c r="AE4974" s="21">
        <f t="shared" si="1230"/>
        <v>0</v>
      </c>
      <c r="AF4974" s="20">
        <f t="shared" si="1222"/>
        <v>0</v>
      </c>
      <c r="AG4974" s="20">
        <f t="shared" si="1223"/>
        <v>0</v>
      </c>
      <c r="AH4974" s="20">
        <f t="shared" si="1224"/>
        <v>0</v>
      </c>
      <c r="AI4974" s="20"/>
      <c r="AJ4974" s="20"/>
      <c r="AK4974" s="20">
        <f t="shared" si="1232"/>
        <v>0</v>
      </c>
      <c r="AL4974" s="171"/>
    </row>
    <row r="4975" spans="2:38" ht="15.75" customHeight="1" x14ac:dyDescent="0.25">
      <c r="B4975" s="14">
        <f t="shared" si="1227"/>
        <v>600</v>
      </c>
      <c r="C4975" s="9" t="str">
        <f t="shared" si="1228"/>
        <v/>
      </c>
      <c r="D4975" s="3" t="str">
        <f t="shared" si="1229"/>
        <v/>
      </c>
      <c r="E4975" s="14" t="str">
        <f t="shared" si="1225"/>
        <v>600</v>
      </c>
      <c r="J4975" s="14" t="str">
        <f t="shared" si="1233"/>
        <v xml:space="preserve">0                                                                                                                                                                                                                                                                                                                                                                                                                                                                                                                                                                                                                       </v>
      </c>
      <c r="S4975" s="8"/>
      <c r="W4975" s="76"/>
      <c r="X4975" s="16">
        <f t="shared" si="1226"/>
        <v>0</v>
      </c>
      <c r="AC4975" s="18">
        <f t="shared" si="1231"/>
        <v>0</v>
      </c>
      <c r="AD4975" s="19">
        <f t="shared" si="1221"/>
        <v>0</v>
      </c>
      <c r="AE4975" s="21">
        <f t="shared" si="1230"/>
        <v>0</v>
      </c>
      <c r="AF4975" s="20">
        <f t="shared" si="1222"/>
        <v>0</v>
      </c>
      <c r="AG4975" s="20">
        <f t="shared" si="1223"/>
        <v>0</v>
      </c>
      <c r="AH4975" s="20">
        <f t="shared" si="1224"/>
        <v>0</v>
      </c>
      <c r="AI4975" s="20"/>
      <c r="AJ4975" s="20"/>
      <c r="AK4975" s="20">
        <f t="shared" si="1232"/>
        <v>0</v>
      </c>
      <c r="AL4975" s="171"/>
    </row>
    <row r="4976" spans="2:38" ht="15.75" customHeight="1" x14ac:dyDescent="0.25">
      <c r="B4976" s="14">
        <f t="shared" si="1227"/>
        <v>601</v>
      </c>
      <c r="C4976" s="9" t="str">
        <f t="shared" si="1228"/>
        <v/>
      </c>
      <c r="D4976" s="3" t="str">
        <f t="shared" si="1229"/>
        <v/>
      </c>
      <c r="E4976" s="14" t="str">
        <f t="shared" si="1225"/>
        <v>601</v>
      </c>
      <c r="J4976" s="14" t="str">
        <f t="shared" si="1233"/>
        <v xml:space="preserve">0                                                                                                                                                                                                                                                                                                                                                                                                                                                                                                                                                                                                                        </v>
      </c>
      <c r="S4976" s="8"/>
      <c r="W4976" s="76"/>
      <c r="X4976" s="16">
        <f t="shared" si="1226"/>
        <v>0</v>
      </c>
      <c r="AC4976" s="18">
        <f t="shared" si="1231"/>
        <v>0</v>
      </c>
      <c r="AD4976" s="19">
        <f t="shared" si="1221"/>
        <v>0</v>
      </c>
      <c r="AE4976" s="21">
        <f t="shared" si="1230"/>
        <v>0</v>
      </c>
      <c r="AF4976" s="20">
        <f t="shared" si="1222"/>
        <v>0</v>
      </c>
      <c r="AG4976" s="20">
        <f t="shared" si="1223"/>
        <v>0</v>
      </c>
      <c r="AH4976" s="20">
        <f t="shared" si="1224"/>
        <v>0</v>
      </c>
      <c r="AI4976" s="20"/>
      <c r="AJ4976" s="20"/>
      <c r="AK4976" s="20">
        <f t="shared" si="1232"/>
        <v>0</v>
      </c>
      <c r="AL4976" s="171"/>
    </row>
    <row r="4977" spans="2:38" ht="15.75" customHeight="1" x14ac:dyDescent="0.25">
      <c r="B4977" s="14">
        <f t="shared" si="1227"/>
        <v>602</v>
      </c>
      <c r="C4977" s="9" t="str">
        <f t="shared" si="1228"/>
        <v/>
      </c>
      <c r="D4977" s="3" t="str">
        <f t="shared" si="1229"/>
        <v/>
      </c>
      <c r="E4977" s="14" t="str">
        <f t="shared" si="1225"/>
        <v>602</v>
      </c>
      <c r="J4977" s="14" t="str">
        <f t="shared" si="1233"/>
        <v xml:space="preserve">0                                                                                                                                                                                                                                                                                                                                                                                                                                                                                                                                                                                                                         </v>
      </c>
      <c r="S4977" s="8"/>
      <c r="W4977" s="76"/>
      <c r="X4977" s="16">
        <f t="shared" si="1226"/>
        <v>0</v>
      </c>
      <c r="AC4977" s="18">
        <f t="shared" si="1231"/>
        <v>0</v>
      </c>
      <c r="AD4977" s="19">
        <f t="shared" ref="AD4977:AD5040" si="1234">IF(A4977=A4976,AD4976+AC4977,AC4977)</f>
        <v>0</v>
      </c>
      <c r="AE4977" s="21">
        <f t="shared" si="1230"/>
        <v>0</v>
      </c>
      <c r="AF4977" s="20">
        <f t="shared" ref="AF4977:AF5040" si="1235">IF(A4977=A4976,0,(SUMIF($A$3:$A$999956,A4977,$Q$3:$Q$999956)))+IF(A4977=A4976,0,(SUMIF($A$3:$A$999956,A4977,$R$3:$R$999956)))</f>
        <v>0</v>
      </c>
      <c r="AG4977" s="20">
        <f t="shared" ref="AG4977:AG5040" si="1236">IF(A4977=A4976,0,(SUMIF($A$3:$A$999956,A4977,($X$3:$X$999956))))</f>
        <v>0</v>
      </c>
      <c r="AH4977" s="20">
        <f t="shared" ref="AH4977:AH5040" si="1237">IF(A4977=A4976,0,(SUMIF($A$3:$A$999956,A4977,($AC$3:$AC$999956))))</f>
        <v>0</v>
      </c>
      <c r="AI4977" s="20"/>
      <c r="AJ4977" s="20"/>
      <c r="AK4977" s="20">
        <f t="shared" si="1232"/>
        <v>0</v>
      </c>
      <c r="AL4977" s="171"/>
    </row>
    <row r="4978" spans="2:38" ht="15.75" customHeight="1" x14ac:dyDescent="0.25">
      <c r="B4978" s="14">
        <f t="shared" si="1227"/>
        <v>603</v>
      </c>
      <c r="C4978" s="9" t="str">
        <f t="shared" si="1228"/>
        <v/>
      </c>
      <c r="D4978" s="3" t="str">
        <f t="shared" si="1229"/>
        <v/>
      </c>
      <c r="E4978" s="14" t="str">
        <f t="shared" si="1225"/>
        <v>603</v>
      </c>
      <c r="J4978" s="14" t="str">
        <f t="shared" si="1233"/>
        <v xml:space="preserve">0                                                                                                                                                                                                                                                                                                                                                                                                                                                                                                                                                                                                                          </v>
      </c>
      <c r="S4978" s="8"/>
      <c r="W4978" s="76"/>
      <c r="X4978" s="16">
        <f t="shared" si="1226"/>
        <v>0</v>
      </c>
      <c r="AC4978" s="18">
        <f t="shared" si="1231"/>
        <v>0</v>
      </c>
      <c r="AD4978" s="19">
        <f t="shared" si="1234"/>
        <v>0</v>
      </c>
      <c r="AE4978" s="21">
        <f t="shared" si="1230"/>
        <v>0</v>
      </c>
      <c r="AF4978" s="20">
        <f t="shared" si="1235"/>
        <v>0</v>
      </c>
      <c r="AG4978" s="20">
        <f t="shared" si="1236"/>
        <v>0</v>
      </c>
      <c r="AH4978" s="20">
        <f t="shared" si="1237"/>
        <v>0</v>
      </c>
      <c r="AI4978" s="20"/>
      <c r="AJ4978" s="20"/>
      <c r="AK4978" s="20">
        <f t="shared" si="1232"/>
        <v>0</v>
      </c>
      <c r="AL4978" s="171"/>
    </row>
    <row r="4979" spans="2:38" ht="15.75" customHeight="1" x14ac:dyDescent="0.25">
      <c r="B4979" s="14">
        <f t="shared" si="1227"/>
        <v>604</v>
      </c>
      <c r="C4979" s="9" t="str">
        <f t="shared" si="1228"/>
        <v/>
      </c>
      <c r="D4979" s="3" t="str">
        <f t="shared" si="1229"/>
        <v/>
      </c>
      <c r="E4979" s="14" t="str">
        <f t="shared" si="1225"/>
        <v>604</v>
      </c>
      <c r="J4979" s="14" t="str">
        <f t="shared" si="1233"/>
        <v xml:space="preserve">0                                                                                                                                                                                                                                                                                                                                                                                                                                                                                                                                                                                                                           </v>
      </c>
      <c r="S4979" s="8"/>
      <c r="W4979" s="76"/>
      <c r="X4979" s="16">
        <f t="shared" si="1226"/>
        <v>0</v>
      </c>
      <c r="AC4979" s="18">
        <f t="shared" si="1231"/>
        <v>0</v>
      </c>
      <c r="AD4979" s="19">
        <f t="shared" si="1234"/>
        <v>0</v>
      </c>
      <c r="AE4979" s="21">
        <f t="shared" si="1230"/>
        <v>0</v>
      </c>
      <c r="AF4979" s="20">
        <f t="shared" si="1235"/>
        <v>0</v>
      </c>
      <c r="AG4979" s="20">
        <f t="shared" si="1236"/>
        <v>0</v>
      </c>
      <c r="AH4979" s="20">
        <f t="shared" si="1237"/>
        <v>0</v>
      </c>
      <c r="AI4979" s="20"/>
      <c r="AJ4979" s="20"/>
      <c r="AK4979" s="20">
        <f t="shared" si="1232"/>
        <v>0</v>
      </c>
      <c r="AL4979" s="171"/>
    </row>
    <row r="4980" spans="2:38" ht="15.75" customHeight="1" x14ac:dyDescent="0.25">
      <c r="B4980" s="14">
        <f t="shared" si="1227"/>
        <v>605</v>
      </c>
      <c r="C4980" s="9" t="str">
        <f t="shared" si="1228"/>
        <v/>
      </c>
      <c r="D4980" s="3" t="str">
        <f t="shared" si="1229"/>
        <v/>
      </c>
      <c r="E4980" s="14" t="str">
        <f t="shared" si="1225"/>
        <v>605</v>
      </c>
      <c r="J4980" s="14" t="str">
        <f t="shared" si="1233"/>
        <v xml:space="preserve">0                                                                                                                                                                                                                                                                                                                                                                                                                                                                                                                                                                                                                            </v>
      </c>
      <c r="S4980" s="8"/>
      <c r="W4980" s="76"/>
      <c r="X4980" s="16">
        <f t="shared" si="1226"/>
        <v>0</v>
      </c>
      <c r="AC4980" s="18">
        <f t="shared" si="1231"/>
        <v>0</v>
      </c>
      <c r="AD4980" s="19">
        <f t="shared" si="1234"/>
        <v>0</v>
      </c>
      <c r="AE4980" s="21">
        <f t="shared" si="1230"/>
        <v>0</v>
      </c>
      <c r="AF4980" s="20">
        <f t="shared" si="1235"/>
        <v>0</v>
      </c>
      <c r="AG4980" s="20">
        <f t="shared" si="1236"/>
        <v>0</v>
      </c>
      <c r="AH4980" s="20">
        <f t="shared" si="1237"/>
        <v>0</v>
      </c>
      <c r="AI4980" s="20"/>
      <c r="AJ4980" s="20"/>
      <c r="AK4980" s="20">
        <f t="shared" si="1232"/>
        <v>0</v>
      </c>
      <c r="AL4980" s="171"/>
    </row>
    <row r="4981" spans="2:38" ht="15.75" customHeight="1" x14ac:dyDescent="0.25">
      <c r="B4981" s="14">
        <f t="shared" si="1227"/>
        <v>606</v>
      </c>
      <c r="C4981" s="9" t="str">
        <f t="shared" si="1228"/>
        <v/>
      </c>
      <c r="D4981" s="3" t="str">
        <f t="shared" si="1229"/>
        <v/>
      </c>
      <c r="E4981" s="14" t="str">
        <f t="shared" si="1225"/>
        <v>606</v>
      </c>
      <c r="J4981" s="14" t="str">
        <f t="shared" si="1233"/>
        <v xml:space="preserve">0                                                                                                                                                                                                                                                                                                                                                                                                                                                                                                                                                                                                                             </v>
      </c>
      <c r="S4981" s="8"/>
      <c r="W4981" s="76"/>
      <c r="X4981" s="16">
        <f t="shared" si="1226"/>
        <v>0</v>
      </c>
      <c r="AC4981" s="18">
        <f t="shared" si="1231"/>
        <v>0</v>
      </c>
      <c r="AD4981" s="19">
        <f t="shared" si="1234"/>
        <v>0</v>
      </c>
      <c r="AE4981" s="21">
        <f t="shared" si="1230"/>
        <v>0</v>
      </c>
      <c r="AF4981" s="20">
        <f t="shared" si="1235"/>
        <v>0</v>
      </c>
      <c r="AG4981" s="20">
        <f t="shared" si="1236"/>
        <v>0</v>
      </c>
      <c r="AH4981" s="20">
        <f t="shared" si="1237"/>
        <v>0</v>
      </c>
      <c r="AI4981" s="20"/>
      <c r="AJ4981" s="20"/>
      <c r="AK4981" s="20">
        <f t="shared" si="1232"/>
        <v>0</v>
      </c>
      <c r="AL4981" s="171"/>
    </row>
    <row r="4982" spans="2:38" ht="15.75" customHeight="1" x14ac:dyDescent="0.25">
      <c r="B4982" s="14">
        <f t="shared" si="1227"/>
        <v>607</v>
      </c>
      <c r="C4982" s="9" t="str">
        <f t="shared" si="1228"/>
        <v/>
      </c>
      <c r="D4982" s="3" t="str">
        <f t="shared" si="1229"/>
        <v/>
      </c>
      <c r="E4982" s="14" t="str">
        <f t="shared" si="1225"/>
        <v>607</v>
      </c>
      <c r="J4982" s="14" t="str">
        <f t="shared" si="1233"/>
        <v xml:space="preserve">0                                                                                                                                                                                                                                                                                                                                                                                                                                                                                                                                                                                                                              </v>
      </c>
      <c r="S4982" s="8"/>
      <c r="W4982" s="76"/>
      <c r="X4982" s="16">
        <f t="shared" si="1226"/>
        <v>0</v>
      </c>
      <c r="AC4982" s="18">
        <f t="shared" si="1231"/>
        <v>0</v>
      </c>
      <c r="AD4982" s="19">
        <f t="shared" si="1234"/>
        <v>0</v>
      </c>
      <c r="AE4982" s="21">
        <f t="shared" si="1230"/>
        <v>0</v>
      </c>
      <c r="AF4982" s="20">
        <f t="shared" si="1235"/>
        <v>0</v>
      </c>
      <c r="AG4982" s="20">
        <f t="shared" si="1236"/>
        <v>0</v>
      </c>
      <c r="AH4982" s="20">
        <f t="shared" si="1237"/>
        <v>0</v>
      </c>
      <c r="AI4982" s="20"/>
      <c r="AJ4982" s="20"/>
      <c r="AK4982" s="20">
        <f t="shared" si="1232"/>
        <v>0</v>
      </c>
      <c r="AL4982" s="171"/>
    </row>
    <row r="4983" spans="2:38" ht="15.75" customHeight="1" x14ac:dyDescent="0.25">
      <c r="B4983" s="14">
        <f t="shared" si="1227"/>
        <v>608</v>
      </c>
      <c r="C4983" s="9" t="str">
        <f t="shared" si="1228"/>
        <v/>
      </c>
      <c r="D4983" s="3" t="str">
        <f t="shared" si="1229"/>
        <v/>
      </c>
      <c r="E4983" s="14" t="str">
        <f t="shared" si="1225"/>
        <v>608</v>
      </c>
      <c r="J4983" s="14" t="str">
        <f t="shared" si="1233"/>
        <v xml:space="preserve">0                                                                                                                                                                                                                                                                                                                                                                                                                                                                                                                                                                                                                               </v>
      </c>
      <c r="S4983" s="8"/>
      <c r="W4983" s="76"/>
      <c r="X4983" s="16">
        <f t="shared" si="1226"/>
        <v>0</v>
      </c>
      <c r="AC4983" s="18">
        <f t="shared" si="1231"/>
        <v>0</v>
      </c>
      <c r="AD4983" s="19">
        <f t="shared" si="1234"/>
        <v>0</v>
      </c>
      <c r="AE4983" s="21">
        <f t="shared" si="1230"/>
        <v>0</v>
      </c>
      <c r="AF4983" s="20">
        <f t="shared" si="1235"/>
        <v>0</v>
      </c>
      <c r="AG4983" s="20">
        <f t="shared" si="1236"/>
        <v>0</v>
      </c>
      <c r="AH4983" s="20">
        <f t="shared" si="1237"/>
        <v>0</v>
      </c>
      <c r="AI4983" s="20"/>
      <c r="AJ4983" s="20"/>
      <c r="AK4983" s="20">
        <f t="shared" si="1232"/>
        <v>0</v>
      </c>
      <c r="AL4983" s="171"/>
    </row>
    <row r="4984" spans="2:38" ht="15.75" customHeight="1" x14ac:dyDescent="0.25">
      <c r="B4984" s="14">
        <f t="shared" si="1227"/>
        <v>609</v>
      </c>
      <c r="C4984" s="9" t="str">
        <f t="shared" si="1228"/>
        <v/>
      </c>
      <c r="D4984" s="3" t="str">
        <f t="shared" si="1229"/>
        <v/>
      </c>
      <c r="E4984" s="14" t="str">
        <f t="shared" si="1225"/>
        <v>609</v>
      </c>
      <c r="J4984" s="14" t="str">
        <f t="shared" si="1233"/>
        <v xml:space="preserve">0                                                                                                                                                                                                                                                                                                                                                                                                                                                                                                                                                                                                                                </v>
      </c>
      <c r="S4984" s="8"/>
      <c r="W4984" s="76"/>
      <c r="X4984" s="16">
        <f t="shared" si="1226"/>
        <v>0</v>
      </c>
      <c r="AC4984" s="18">
        <f t="shared" si="1231"/>
        <v>0</v>
      </c>
      <c r="AD4984" s="19">
        <f t="shared" si="1234"/>
        <v>0</v>
      </c>
      <c r="AE4984" s="21">
        <f t="shared" si="1230"/>
        <v>0</v>
      </c>
      <c r="AF4984" s="20">
        <f t="shared" si="1235"/>
        <v>0</v>
      </c>
      <c r="AG4984" s="20">
        <f t="shared" si="1236"/>
        <v>0</v>
      </c>
      <c r="AH4984" s="20">
        <f t="shared" si="1237"/>
        <v>0</v>
      </c>
      <c r="AI4984" s="20"/>
      <c r="AJ4984" s="20"/>
      <c r="AK4984" s="20">
        <f t="shared" si="1232"/>
        <v>0</v>
      </c>
      <c r="AL4984" s="171"/>
    </row>
    <row r="4985" spans="2:38" ht="15.75" customHeight="1" x14ac:dyDescent="0.25">
      <c r="B4985" s="14">
        <f t="shared" si="1227"/>
        <v>610</v>
      </c>
      <c r="C4985" s="9" t="str">
        <f t="shared" si="1228"/>
        <v/>
      </c>
      <c r="D4985" s="3" t="str">
        <f t="shared" si="1229"/>
        <v/>
      </c>
      <c r="E4985" s="14" t="str">
        <f t="shared" si="1225"/>
        <v>610</v>
      </c>
      <c r="J4985" s="14" t="str">
        <f t="shared" si="1233"/>
        <v xml:space="preserve">0                                                                                                                                                                                                                                                                                                                                                                                                                                                                                                                                                                                                                                 </v>
      </c>
      <c r="S4985" s="8"/>
      <c r="W4985" s="76"/>
      <c r="X4985" s="16">
        <f t="shared" si="1226"/>
        <v>0</v>
      </c>
      <c r="AC4985" s="18">
        <f t="shared" si="1231"/>
        <v>0</v>
      </c>
      <c r="AD4985" s="19">
        <f t="shared" si="1234"/>
        <v>0</v>
      </c>
      <c r="AE4985" s="21">
        <f t="shared" si="1230"/>
        <v>0</v>
      </c>
      <c r="AF4985" s="20">
        <f t="shared" si="1235"/>
        <v>0</v>
      </c>
      <c r="AG4985" s="20">
        <f t="shared" si="1236"/>
        <v>0</v>
      </c>
      <c r="AH4985" s="20">
        <f t="shared" si="1237"/>
        <v>0</v>
      </c>
      <c r="AI4985" s="20"/>
      <c r="AJ4985" s="20"/>
      <c r="AK4985" s="20">
        <f t="shared" si="1232"/>
        <v>0</v>
      </c>
      <c r="AL4985" s="171"/>
    </row>
    <row r="4986" spans="2:38" ht="15.75" customHeight="1" x14ac:dyDescent="0.25">
      <c r="B4986" s="14">
        <f t="shared" si="1227"/>
        <v>611</v>
      </c>
      <c r="C4986" s="9" t="str">
        <f t="shared" si="1228"/>
        <v/>
      </c>
      <c r="D4986" s="3" t="str">
        <f t="shared" si="1229"/>
        <v/>
      </c>
      <c r="E4986" s="14" t="str">
        <f t="shared" si="1225"/>
        <v>611</v>
      </c>
      <c r="J4986" s="14" t="str">
        <f t="shared" si="1233"/>
        <v xml:space="preserve">0                                                                                                                                                                                                                                                                                                                                                                                                                                                                                                                                                                                                                                  </v>
      </c>
      <c r="S4986" s="8"/>
      <c r="W4986" s="76"/>
      <c r="X4986" s="16">
        <f t="shared" si="1226"/>
        <v>0</v>
      </c>
      <c r="AC4986" s="18">
        <f t="shared" si="1231"/>
        <v>0</v>
      </c>
      <c r="AD4986" s="19">
        <f t="shared" si="1234"/>
        <v>0</v>
      </c>
      <c r="AE4986" s="21">
        <f t="shared" si="1230"/>
        <v>0</v>
      </c>
      <c r="AF4986" s="20">
        <f t="shared" si="1235"/>
        <v>0</v>
      </c>
      <c r="AG4986" s="20">
        <f t="shared" si="1236"/>
        <v>0</v>
      </c>
      <c r="AH4986" s="20">
        <f t="shared" si="1237"/>
        <v>0</v>
      </c>
      <c r="AI4986" s="20"/>
      <c r="AJ4986" s="20"/>
      <c r="AK4986" s="20">
        <f t="shared" si="1232"/>
        <v>0</v>
      </c>
      <c r="AL4986" s="171"/>
    </row>
    <row r="4987" spans="2:38" ht="15.75" customHeight="1" x14ac:dyDescent="0.25">
      <c r="B4987" s="14">
        <f t="shared" si="1227"/>
        <v>612</v>
      </c>
      <c r="C4987" s="9" t="str">
        <f t="shared" si="1228"/>
        <v/>
      </c>
      <c r="D4987" s="3" t="str">
        <f t="shared" si="1229"/>
        <v/>
      </c>
      <c r="E4987" s="14" t="str">
        <f t="shared" si="1225"/>
        <v>612</v>
      </c>
      <c r="J4987" s="14" t="str">
        <f t="shared" si="1233"/>
        <v xml:space="preserve">0                                                                                                                                                                                                                                                                                                                                                                                                                                                                                                                                                                                                                                   </v>
      </c>
      <c r="S4987" s="8"/>
      <c r="W4987" s="76"/>
      <c r="X4987" s="16">
        <f t="shared" si="1226"/>
        <v>0</v>
      </c>
      <c r="AC4987" s="18">
        <f t="shared" si="1231"/>
        <v>0</v>
      </c>
      <c r="AD4987" s="19">
        <f t="shared" si="1234"/>
        <v>0</v>
      </c>
      <c r="AE4987" s="21">
        <f t="shared" si="1230"/>
        <v>0</v>
      </c>
      <c r="AF4987" s="20">
        <f t="shared" si="1235"/>
        <v>0</v>
      </c>
      <c r="AG4987" s="20">
        <f t="shared" si="1236"/>
        <v>0</v>
      </c>
      <c r="AH4987" s="20">
        <f t="shared" si="1237"/>
        <v>0</v>
      </c>
      <c r="AI4987" s="20"/>
      <c r="AJ4987" s="20"/>
      <c r="AK4987" s="20">
        <f t="shared" si="1232"/>
        <v>0</v>
      </c>
      <c r="AL4987" s="171"/>
    </row>
    <row r="4988" spans="2:38" ht="15.75" customHeight="1" x14ac:dyDescent="0.25">
      <c r="B4988" s="14">
        <f t="shared" si="1227"/>
        <v>613</v>
      </c>
      <c r="C4988" s="9" t="str">
        <f t="shared" si="1228"/>
        <v/>
      </c>
      <c r="D4988" s="3" t="str">
        <f t="shared" si="1229"/>
        <v/>
      </c>
      <c r="E4988" s="14" t="str">
        <f t="shared" si="1225"/>
        <v>613</v>
      </c>
      <c r="J4988" s="14" t="str">
        <f t="shared" si="1233"/>
        <v xml:space="preserve">0                                                                                                                                                                                                                                                                                                                                                                                                                                                                                                                                                                                                                                    </v>
      </c>
      <c r="S4988" s="8"/>
      <c r="W4988" s="76"/>
      <c r="X4988" s="16">
        <f t="shared" si="1226"/>
        <v>0</v>
      </c>
      <c r="AC4988" s="18">
        <f t="shared" si="1231"/>
        <v>0</v>
      </c>
      <c r="AD4988" s="19">
        <f t="shared" si="1234"/>
        <v>0</v>
      </c>
      <c r="AE4988" s="21">
        <f t="shared" si="1230"/>
        <v>0</v>
      </c>
      <c r="AF4988" s="20">
        <f t="shared" si="1235"/>
        <v>0</v>
      </c>
      <c r="AG4988" s="20">
        <f t="shared" si="1236"/>
        <v>0</v>
      </c>
      <c r="AH4988" s="20">
        <f t="shared" si="1237"/>
        <v>0</v>
      </c>
      <c r="AI4988" s="20"/>
      <c r="AJ4988" s="20"/>
      <c r="AK4988" s="20">
        <f t="shared" si="1232"/>
        <v>0</v>
      </c>
      <c r="AL4988" s="171"/>
    </row>
    <row r="4989" spans="2:38" ht="15.75" customHeight="1" x14ac:dyDescent="0.25">
      <c r="B4989" s="14">
        <f t="shared" si="1227"/>
        <v>614</v>
      </c>
      <c r="C4989" s="9" t="str">
        <f t="shared" si="1228"/>
        <v/>
      </c>
      <c r="D4989" s="3" t="str">
        <f t="shared" si="1229"/>
        <v/>
      </c>
      <c r="E4989" s="14" t="str">
        <f t="shared" si="1225"/>
        <v>614</v>
      </c>
      <c r="J4989" s="14" t="str">
        <f t="shared" si="1233"/>
        <v xml:space="preserve">0                                                                                                                                                                                                                                                                                                                                                                                                                                                                                                                                                                                                                                     </v>
      </c>
      <c r="S4989" s="8"/>
      <c r="W4989" s="76"/>
      <c r="X4989" s="16">
        <f t="shared" si="1226"/>
        <v>0</v>
      </c>
      <c r="AC4989" s="18">
        <f t="shared" si="1231"/>
        <v>0</v>
      </c>
      <c r="AD4989" s="19">
        <f t="shared" si="1234"/>
        <v>0</v>
      </c>
      <c r="AE4989" s="21">
        <f t="shared" si="1230"/>
        <v>0</v>
      </c>
      <c r="AF4989" s="20">
        <f t="shared" si="1235"/>
        <v>0</v>
      </c>
      <c r="AG4989" s="20">
        <f t="shared" si="1236"/>
        <v>0</v>
      </c>
      <c r="AH4989" s="20">
        <f t="shared" si="1237"/>
        <v>0</v>
      </c>
      <c r="AI4989" s="20"/>
      <c r="AJ4989" s="20"/>
      <c r="AK4989" s="20">
        <f t="shared" si="1232"/>
        <v>0</v>
      </c>
      <c r="AL4989" s="171"/>
    </row>
    <row r="4990" spans="2:38" ht="15.75" customHeight="1" x14ac:dyDescent="0.25">
      <c r="B4990" s="14">
        <f t="shared" si="1227"/>
        <v>615</v>
      </c>
      <c r="C4990" s="9" t="str">
        <f t="shared" si="1228"/>
        <v/>
      </c>
      <c r="D4990" s="3" t="str">
        <f t="shared" si="1229"/>
        <v/>
      </c>
      <c r="E4990" s="14" t="str">
        <f t="shared" ref="E4990:E5053" si="1238">CONCATENATE(A4990,D4990,B4990)</f>
        <v>615</v>
      </c>
      <c r="J4990" s="14" t="str">
        <f t="shared" si="1233"/>
        <v xml:space="preserve">0                                                                                                                                                                                                                                                                                                                                                                                                                                                                                                                                                                                                                                      </v>
      </c>
      <c r="S4990" s="8"/>
      <c r="W4990" s="76"/>
      <c r="X4990" s="16">
        <f t="shared" si="1226"/>
        <v>0</v>
      </c>
      <c r="AC4990" s="18">
        <f t="shared" si="1231"/>
        <v>0</v>
      </c>
      <c r="AD4990" s="19">
        <f t="shared" si="1234"/>
        <v>0</v>
      </c>
      <c r="AE4990" s="21">
        <f t="shared" si="1230"/>
        <v>0</v>
      </c>
      <c r="AF4990" s="20">
        <f t="shared" si="1235"/>
        <v>0</v>
      </c>
      <c r="AG4990" s="20">
        <f t="shared" si="1236"/>
        <v>0</v>
      </c>
      <c r="AH4990" s="20">
        <f t="shared" si="1237"/>
        <v>0</v>
      </c>
      <c r="AI4990" s="20"/>
      <c r="AJ4990" s="20"/>
      <c r="AK4990" s="20">
        <f t="shared" si="1232"/>
        <v>0</v>
      </c>
      <c r="AL4990" s="171"/>
    </row>
    <row r="4991" spans="2:38" ht="15.75" customHeight="1" x14ac:dyDescent="0.25">
      <c r="B4991" s="14">
        <f t="shared" si="1227"/>
        <v>616</v>
      </c>
      <c r="C4991" s="9" t="str">
        <f t="shared" si="1228"/>
        <v/>
      </c>
      <c r="D4991" s="3" t="str">
        <f t="shared" si="1229"/>
        <v/>
      </c>
      <c r="E4991" s="14" t="str">
        <f t="shared" si="1238"/>
        <v>616</v>
      </c>
      <c r="J4991" s="14" t="str">
        <f t="shared" si="1233"/>
        <v xml:space="preserve">0                                                                                                                                                                                                                                                                                                                                                                                                                                                                                                                                                                                                                                       </v>
      </c>
      <c r="S4991" s="8"/>
      <c r="W4991" s="76"/>
      <c r="X4991" s="16">
        <f t="shared" ref="X4991:X5054" si="1239">W4991*T4991</f>
        <v>0</v>
      </c>
      <c r="AC4991" s="18">
        <f t="shared" si="1231"/>
        <v>0</v>
      </c>
      <c r="AD4991" s="19">
        <f t="shared" si="1234"/>
        <v>0</v>
      </c>
      <c r="AE4991" s="21">
        <f t="shared" si="1230"/>
        <v>0</v>
      </c>
      <c r="AF4991" s="20">
        <f t="shared" si="1235"/>
        <v>0</v>
      </c>
      <c r="AG4991" s="20">
        <f t="shared" si="1236"/>
        <v>0</v>
      </c>
      <c r="AH4991" s="20">
        <f t="shared" si="1237"/>
        <v>0</v>
      </c>
      <c r="AI4991" s="20"/>
      <c r="AJ4991" s="20"/>
      <c r="AK4991" s="20">
        <f t="shared" si="1232"/>
        <v>0</v>
      </c>
      <c r="AL4991" s="171"/>
    </row>
    <row r="4992" spans="2:38" ht="15.75" customHeight="1" x14ac:dyDescent="0.25">
      <c r="B4992" s="14">
        <f t="shared" si="1227"/>
        <v>617</v>
      </c>
      <c r="C4992" s="9" t="str">
        <f t="shared" si="1228"/>
        <v/>
      </c>
      <c r="D4992" s="3" t="str">
        <f t="shared" si="1229"/>
        <v/>
      </c>
      <c r="E4992" s="14" t="str">
        <f t="shared" si="1238"/>
        <v>617</v>
      </c>
      <c r="J4992" s="14" t="str">
        <f t="shared" si="1233"/>
        <v xml:space="preserve">0                                                                                                                                                                                                                                                                                                                                                                                                                                                                                                                                                                                                                                        </v>
      </c>
      <c r="S4992" s="8"/>
      <c r="W4992" s="76"/>
      <c r="X4992" s="16">
        <f t="shared" si="1239"/>
        <v>0</v>
      </c>
      <c r="AC4992" s="18">
        <f t="shared" si="1231"/>
        <v>0</v>
      </c>
      <c r="AD4992" s="19">
        <f t="shared" si="1234"/>
        <v>0</v>
      </c>
      <c r="AE4992" s="21">
        <f t="shared" si="1230"/>
        <v>0</v>
      </c>
      <c r="AF4992" s="20">
        <f t="shared" si="1235"/>
        <v>0</v>
      </c>
      <c r="AG4992" s="20">
        <f t="shared" si="1236"/>
        <v>0</v>
      </c>
      <c r="AH4992" s="20">
        <f t="shared" si="1237"/>
        <v>0</v>
      </c>
      <c r="AI4992" s="20"/>
      <c r="AJ4992" s="20"/>
      <c r="AK4992" s="20">
        <f t="shared" si="1232"/>
        <v>0</v>
      </c>
      <c r="AL4992" s="171"/>
    </row>
    <row r="4993" spans="2:38" ht="15.75" customHeight="1" x14ac:dyDescent="0.25">
      <c r="B4993" s="14">
        <f t="shared" si="1227"/>
        <v>618</v>
      </c>
      <c r="C4993" s="9" t="str">
        <f t="shared" si="1228"/>
        <v/>
      </c>
      <c r="D4993" s="3" t="str">
        <f t="shared" si="1229"/>
        <v/>
      </c>
      <c r="E4993" s="14" t="str">
        <f t="shared" si="1238"/>
        <v>618</v>
      </c>
      <c r="J4993" s="14" t="str">
        <f t="shared" si="1233"/>
        <v xml:space="preserve">0                                                                                                                                                                                                                                                                                                                                                                                                                                                                                                                                                                                                                                         </v>
      </c>
      <c r="S4993" s="8"/>
      <c r="W4993" s="76"/>
      <c r="X4993" s="16">
        <f t="shared" si="1239"/>
        <v>0</v>
      </c>
      <c r="AC4993" s="18">
        <f t="shared" si="1231"/>
        <v>0</v>
      </c>
      <c r="AD4993" s="19">
        <f t="shared" si="1234"/>
        <v>0</v>
      </c>
      <c r="AE4993" s="21">
        <f t="shared" si="1230"/>
        <v>0</v>
      </c>
      <c r="AF4993" s="20">
        <f t="shared" si="1235"/>
        <v>0</v>
      </c>
      <c r="AG4993" s="20">
        <f t="shared" si="1236"/>
        <v>0</v>
      </c>
      <c r="AH4993" s="20">
        <f t="shared" si="1237"/>
        <v>0</v>
      </c>
      <c r="AI4993" s="20"/>
      <c r="AJ4993" s="20"/>
      <c r="AK4993" s="20">
        <f t="shared" si="1232"/>
        <v>0</v>
      </c>
      <c r="AL4993" s="171"/>
    </row>
    <row r="4994" spans="2:38" ht="15.75" customHeight="1" x14ac:dyDescent="0.25">
      <c r="B4994" s="14">
        <f t="shared" si="1227"/>
        <v>619</v>
      </c>
      <c r="C4994" s="9" t="str">
        <f t="shared" si="1228"/>
        <v/>
      </c>
      <c r="D4994" s="3" t="str">
        <f t="shared" si="1229"/>
        <v/>
      </c>
      <c r="E4994" s="14" t="str">
        <f t="shared" si="1238"/>
        <v>619</v>
      </c>
      <c r="J4994" s="14" t="str">
        <f t="shared" si="1233"/>
        <v xml:space="preserve">0                                                                                                                                                                                                                                                                                                                                                                                                                                                                                                                                                                                                                                          </v>
      </c>
      <c r="S4994" s="8"/>
      <c r="W4994" s="76"/>
      <c r="X4994" s="16">
        <f t="shared" si="1239"/>
        <v>0</v>
      </c>
      <c r="AC4994" s="18">
        <f t="shared" si="1231"/>
        <v>0</v>
      </c>
      <c r="AD4994" s="19">
        <f t="shared" si="1234"/>
        <v>0</v>
      </c>
      <c r="AE4994" s="21">
        <f t="shared" si="1230"/>
        <v>0</v>
      </c>
      <c r="AF4994" s="20">
        <f t="shared" si="1235"/>
        <v>0</v>
      </c>
      <c r="AG4994" s="20">
        <f t="shared" si="1236"/>
        <v>0</v>
      </c>
      <c r="AH4994" s="20">
        <f t="shared" si="1237"/>
        <v>0</v>
      </c>
      <c r="AI4994" s="20"/>
      <c r="AJ4994" s="20"/>
      <c r="AK4994" s="20">
        <f t="shared" si="1232"/>
        <v>0</v>
      </c>
      <c r="AL4994" s="171"/>
    </row>
    <row r="4995" spans="2:38" ht="15.75" customHeight="1" x14ac:dyDescent="0.25">
      <c r="B4995" s="14">
        <f t="shared" si="1227"/>
        <v>620</v>
      </c>
      <c r="C4995" s="9" t="str">
        <f t="shared" si="1228"/>
        <v/>
      </c>
      <c r="D4995" s="3" t="str">
        <f t="shared" si="1229"/>
        <v/>
      </c>
      <c r="E4995" s="14" t="str">
        <f t="shared" si="1238"/>
        <v>620</v>
      </c>
      <c r="J4995" s="14" t="str">
        <f t="shared" si="1233"/>
        <v xml:space="preserve">0                                                                                                                                                                                                                                                                                                                                                                                                                                                                                                                                                                                                                                           </v>
      </c>
      <c r="S4995" s="8"/>
      <c r="W4995" s="76"/>
      <c r="X4995" s="16">
        <f t="shared" si="1239"/>
        <v>0</v>
      </c>
      <c r="AC4995" s="18">
        <f t="shared" si="1231"/>
        <v>0</v>
      </c>
      <c r="AD4995" s="19">
        <f t="shared" si="1234"/>
        <v>0</v>
      </c>
      <c r="AE4995" s="21">
        <f t="shared" si="1230"/>
        <v>0</v>
      </c>
      <c r="AF4995" s="20">
        <f t="shared" si="1235"/>
        <v>0</v>
      </c>
      <c r="AG4995" s="20">
        <f t="shared" si="1236"/>
        <v>0</v>
      </c>
      <c r="AH4995" s="20">
        <f t="shared" si="1237"/>
        <v>0</v>
      </c>
      <c r="AI4995" s="20"/>
      <c r="AJ4995" s="20"/>
      <c r="AK4995" s="20">
        <f t="shared" si="1232"/>
        <v>0</v>
      </c>
      <c r="AL4995" s="171"/>
    </row>
    <row r="4996" spans="2:38" ht="15.75" customHeight="1" x14ac:dyDescent="0.25">
      <c r="B4996" s="14">
        <f t="shared" ref="B4996:B5059" si="1240">IF(A4996=A4995,B4995+1,1)</f>
        <v>621</v>
      </c>
      <c r="C4996" s="9" t="str">
        <f t="shared" si="1228"/>
        <v/>
      </c>
      <c r="D4996" s="3" t="str">
        <f t="shared" si="1229"/>
        <v/>
      </c>
      <c r="E4996" s="14" t="str">
        <f t="shared" si="1238"/>
        <v>621</v>
      </c>
      <c r="J4996" s="14" t="str">
        <f t="shared" si="1233"/>
        <v xml:space="preserve">0                                                                                                                                                                                                                                                                                                                                                                                                                                                                                                                                                                                                                                            </v>
      </c>
      <c r="S4996" s="8"/>
      <c r="W4996" s="76"/>
      <c r="X4996" s="16">
        <f t="shared" si="1239"/>
        <v>0</v>
      </c>
      <c r="AC4996" s="18">
        <f t="shared" si="1231"/>
        <v>0</v>
      </c>
      <c r="AD4996" s="19">
        <f t="shared" si="1234"/>
        <v>0</v>
      </c>
      <c r="AE4996" s="21">
        <f t="shared" si="1230"/>
        <v>0</v>
      </c>
      <c r="AF4996" s="20">
        <f t="shared" si="1235"/>
        <v>0</v>
      </c>
      <c r="AG4996" s="20">
        <f t="shared" si="1236"/>
        <v>0</v>
      </c>
      <c r="AH4996" s="20">
        <f t="shared" si="1237"/>
        <v>0</v>
      </c>
      <c r="AI4996" s="20"/>
      <c r="AJ4996" s="20"/>
      <c r="AK4996" s="20">
        <f t="shared" si="1232"/>
        <v>0</v>
      </c>
      <c r="AL4996" s="171"/>
    </row>
    <row r="4997" spans="2:38" ht="15.75" customHeight="1" x14ac:dyDescent="0.25">
      <c r="B4997" s="14">
        <f t="shared" si="1240"/>
        <v>622</v>
      </c>
      <c r="C4997" s="9" t="str">
        <f t="shared" ref="C4997:C5060" si="1241">IF(A4997=A4996,C4996,"")</f>
        <v/>
      </c>
      <c r="D4997" s="3" t="str">
        <f t="shared" ref="D4997:D5060" si="1242">IF(A4997=A4996,D4996,"")</f>
        <v/>
      </c>
      <c r="E4997" s="14" t="str">
        <f t="shared" si="1238"/>
        <v>622</v>
      </c>
      <c r="J4997" s="14" t="str">
        <f t="shared" si="1233"/>
        <v xml:space="preserve">0                                                                                                                                                                                                                                                                                                                                                                                                                                                                                                                                                                                                                                             </v>
      </c>
      <c r="S4997" s="8"/>
      <c r="W4997" s="76"/>
      <c r="X4997" s="16">
        <f t="shared" si="1239"/>
        <v>0</v>
      </c>
      <c r="AC4997" s="18">
        <f t="shared" si="1231"/>
        <v>0</v>
      </c>
      <c r="AD4997" s="19">
        <f t="shared" si="1234"/>
        <v>0</v>
      </c>
      <c r="AE4997" s="21">
        <f t="shared" si="1230"/>
        <v>0</v>
      </c>
      <c r="AF4997" s="20">
        <f t="shared" si="1235"/>
        <v>0</v>
      </c>
      <c r="AG4997" s="20">
        <f t="shared" si="1236"/>
        <v>0</v>
      </c>
      <c r="AH4997" s="20">
        <f t="shared" si="1237"/>
        <v>0</v>
      </c>
      <c r="AI4997" s="20"/>
      <c r="AJ4997" s="20"/>
      <c r="AK4997" s="20">
        <f t="shared" si="1232"/>
        <v>0</v>
      </c>
      <c r="AL4997" s="171"/>
    </row>
    <row r="4998" spans="2:38" ht="15.75" customHeight="1" x14ac:dyDescent="0.25">
      <c r="B4998" s="14">
        <f t="shared" si="1240"/>
        <v>623</v>
      </c>
      <c r="C4998" s="9" t="str">
        <f t="shared" si="1241"/>
        <v/>
      </c>
      <c r="D4998" s="3" t="str">
        <f t="shared" si="1242"/>
        <v/>
      </c>
      <c r="E4998" s="14" t="str">
        <f t="shared" si="1238"/>
        <v>623</v>
      </c>
      <c r="J4998" s="14" t="str">
        <f t="shared" si="1233"/>
        <v xml:space="preserve">0                                                                                                                                                                                                                                                                                                                                                                                                                                                                                                                                                                                                                                              </v>
      </c>
      <c r="S4998" s="8"/>
      <c r="W4998" s="76"/>
      <c r="X4998" s="16">
        <f t="shared" si="1239"/>
        <v>0</v>
      </c>
      <c r="AC4998" s="18">
        <f t="shared" si="1231"/>
        <v>0</v>
      </c>
      <c r="AD4998" s="19">
        <f t="shared" si="1234"/>
        <v>0</v>
      </c>
      <c r="AE4998" s="21">
        <f t="shared" si="1230"/>
        <v>0</v>
      </c>
      <c r="AF4998" s="20">
        <f t="shared" si="1235"/>
        <v>0</v>
      </c>
      <c r="AG4998" s="20">
        <f t="shared" si="1236"/>
        <v>0</v>
      </c>
      <c r="AH4998" s="20">
        <f t="shared" si="1237"/>
        <v>0</v>
      </c>
      <c r="AI4998" s="20"/>
      <c r="AJ4998" s="20"/>
      <c r="AK4998" s="20">
        <f t="shared" si="1232"/>
        <v>0</v>
      </c>
      <c r="AL4998" s="171"/>
    </row>
    <row r="4999" spans="2:38" ht="15.75" customHeight="1" x14ac:dyDescent="0.25">
      <c r="B4999" s="14">
        <f t="shared" si="1240"/>
        <v>624</v>
      </c>
      <c r="C4999" s="9" t="str">
        <f t="shared" si="1241"/>
        <v/>
      </c>
      <c r="D4999" s="3" t="str">
        <f t="shared" si="1242"/>
        <v/>
      </c>
      <c r="E4999" s="14" t="str">
        <f t="shared" si="1238"/>
        <v>624</v>
      </c>
      <c r="J4999" s="14" t="str">
        <f t="shared" si="1233"/>
        <v xml:space="preserve">0                                                                                                                                                                                                                                                                                                                                                                                                                                                                                                                                                                                                                                               </v>
      </c>
      <c r="S4999" s="8"/>
      <c r="W4999" s="76"/>
      <c r="X4999" s="16">
        <f t="shared" si="1239"/>
        <v>0</v>
      </c>
      <c r="AC4999" s="18">
        <f t="shared" si="1231"/>
        <v>0</v>
      </c>
      <c r="AD4999" s="19">
        <f t="shared" si="1234"/>
        <v>0</v>
      </c>
      <c r="AE4999" s="21">
        <f t="shared" si="1230"/>
        <v>0</v>
      </c>
      <c r="AF4999" s="20">
        <f t="shared" si="1235"/>
        <v>0</v>
      </c>
      <c r="AG4999" s="20">
        <f t="shared" si="1236"/>
        <v>0</v>
      </c>
      <c r="AH4999" s="20">
        <f t="shared" si="1237"/>
        <v>0</v>
      </c>
      <c r="AI4999" s="20"/>
      <c r="AJ4999" s="20"/>
      <c r="AK4999" s="20">
        <f t="shared" si="1232"/>
        <v>0</v>
      </c>
      <c r="AL4999" s="171"/>
    </row>
    <row r="5000" spans="2:38" ht="15.75" customHeight="1" x14ac:dyDescent="0.25">
      <c r="B5000" s="14">
        <f t="shared" si="1240"/>
        <v>625</v>
      </c>
      <c r="C5000" s="9" t="str">
        <f t="shared" si="1241"/>
        <v/>
      </c>
      <c r="D5000" s="3" t="str">
        <f t="shared" si="1242"/>
        <v/>
      </c>
      <c r="E5000" s="14" t="str">
        <f t="shared" si="1238"/>
        <v>625</v>
      </c>
      <c r="J5000" s="14" t="str">
        <f t="shared" si="1233"/>
        <v xml:space="preserve">0                                                                                                                                                                                                                                                                                                                                                                                                                                                                                                                                                                                                                                                </v>
      </c>
      <c r="S5000" s="8"/>
      <c r="W5000" s="76"/>
      <c r="X5000" s="16">
        <f t="shared" si="1239"/>
        <v>0</v>
      </c>
      <c r="AC5000" s="18">
        <f t="shared" si="1231"/>
        <v>0</v>
      </c>
      <c r="AD5000" s="19">
        <f t="shared" si="1234"/>
        <v>0</v>
      </c>
      <c r="AE5000" s="21">
        <f t="shared" si="1230"/>
        <v>0</v>
      </c>
      <c r="AF5000" s="20">
        <f t="shared" si="1235"/>
        <v>0</v>
      </c>
      <c r="AG5000" s="20">
        <f t="shared" si="1236"/>
        <v>0</v>
      </c>
      <c r="AH5000" s="20">
        <f t="shared" si="1237"/>
        <v>0</v>
      </c>
      <c r="AI5000" s="20"/>
      <c r="AJ5000" s="20"/>
      <c r="AK5000" s="20">
        <f t="shared" si="1232"/>
        <v>0</v>
      </c>
      <c r="AL5000" s="171"/>
    </row>
    <row r="5001" spans="2:38" ht="15.75" customHeight="1" x14ac:dyDescent="0.25">
      <c r="B5001" s="14">
        <f t="shared" si="1240"/>
        <v>626</v>
      </c>
      <c r="C5001" s="9" t="str">
        <f t="shared" si="1241"/>
        <v/>
      </c>
      <c r="D5001" s="3" t="str">
        <f t="shared" si="1242"/>
        <v/>
      </c>
      <c r="E5001" s="14" t="str">
        <f t="shared" si="1238"/>
        <v>626</v>
      </c>
      <c r="J5001" s="14" t="str">
        <f t="shared" si="1233"/>
        <v xml:space="preserve">0                                                                                                                                                                                                                                                                                                                                                                                                                                                                                                                                                                                                                                                 </v>
      </c>
      <c r="S5001" s="8"/>
      <c r="W5001" s="76"/>
      <c r="X5001" s="16">
        <f t="shared" si="1239"/>
        <v>0</v>
      </c>
      <c r="AC5001" s="18">
        <f t="shared" si="1231"/>
        <v>0</v>
      </c>
      <c r="AD5001" s="19">
        <f t="shared" si="1234"/>
        <v>0</v>
      </c>
      <c r="AE5001" s="21">
        <f t="shared" si="1230"/>
        <v>0</v>
      </c>
      <c r="AF5001" s="20">
        <f t="shared" si="1235"/>
        <v>0</v>
      </c>
      <c r="AG5001" s="20">
        <f t="shared" si="1236"/>
        <v>0</v>
      </c>
      <c r="AH5001" s="20">
        <f t="shared" si="1237"/>
        <v>0</v>
      </c>
      <c r="AI5001" s="20"/>
      <c r="AJ5001" s="20"/>
      <c r="AK5001" s="20">
        <f t="shared" si="1232"/>
        <v>0</v>
      </c>
      <c r="AL5001" s="171"/>
    </row>
    <row r="5002" spans="2:38" ht="15.75" customHeight="1" x14ac:dyDescent="0.25">
      <c r="B5002" s="14">
        <f t="shared" si="1240"/>
        <v>627</v>
      </c>
      <c r="C5002" s="9" t="str">
        <f t="shared" si="1241"/>
        <v/>
      </c>
      <c r="D5002" s="3" t="str">
        <f t="shared" si="1242"/>
        <v/>
      </c>
      <c r="E5002" s="14" t="str">
        <f t="shared" si="1238"/>
        <v>627</v>
      </c>
      <c r="J5002" s="14" t="str">
        <f t="shared" si="1233"/>
        <v xml:space="preserve">0                                                                                                                                                                                                                                                                                                                                                                                                                                                                                                                                                                                                                                                  </v>
      </c>
      <c r="S5002" s="8"/>
      <c r="W5002" s="76"/>
      <c r="X5002" s="16">
        <f t="shared" si="1239"/>
        <v>0</v>
      </c>
      <c r="AC5002" s="18">
        <f t="shared" si="1231"/>
        <v>0</v>
      </c>
      <c r="AD5002" s="19">
        <f t="shared" si="1234"/>
        <v>0</v>
      </c>
      <c r="AE5002" s="21">
        <f t="shared" si="1230"/>
        <v>0</v>
      </c>
      <c r="AF5002" s="20">
        <f t="shared" si="1235"/>
        <v>0</v>
      </c>
      <c r="AG5002" s="20">
        <f t="shared" si="1236"/>
        <v>0</v>
      </c>
      <c r="AH5002" s="20">
        <f t="shared" si="1237"/>
        <v>0</v>
      </c>
      <c r="AI5002" s="20"/>
      <c r="AJ5002" s="20"/>
      <c r="AK5002" s="20">
        <f t="shared" si="1232"/>
        <v>0</v>
      </c>
      <c r="AL5002" s="171"/>
    </row>
    <row r="5003" spans="2:38" ht="15.75" customHeight="1" x14ac:dyDescent="0.25">
      <c r="B5003" s="14">
        <f t="shared" si="1240"/>
        <v>628</v>
      </c>
      <c r="C5003" s="9" t="str">
        <f t="shared" si="1241"/>
        <v/>
      </c>
      <c r="D5003" s="3" t="str">
        <f t="shared" si="1242"/>
        <v/>
      </c>
      <c r="E5003" s="14" t="str">
        <f t="shared" si="1238"/>
        <v>628</v>
      </c>
      <c r="J5003" s="14" t="str">
        <f t="shared" si="1233"/>
        <v xml:space="preserve">0                                                                                                                                                                                                                                                                                                                                                                                                                                                                                                                                                                                                                                                   </v>
      </c>
      <c r="S5003" s="8"/>
      <c r="W5003" s="76"/>
      <c r="X5003" s="16">
        <f t="shared" si="1239"/>
        <v>0</v>
      </c>
      <c r="AC5003" s="18">
        <f t="shared" si="1231"/>
        <v>0</v>
      </c>
      <c r="AD5003" s="19">
        <f t="shared" si="1234"/>
        <v>0</v>
      </c>
      <c r="AE5003" s="21">
        <f t="shared" si="1230"/>
        <v>0</v>
      </c>
      <c r="AF5003" s="20">
        <f t="shared" si="1235"/>
        <v>0</v>
      </c>
      <c r="AG5003" s="20">
        <f t="shared" si="1236"/>
        <v>0</v>
      </c>
      <c r="AH5003" s="20">
        <f t="shared" si="1237"/>
        <v>0</v>
      </c>
      <c r="AI5003" s="20"/>
      <c r="AJ5003" s="20"/>
      <c r="AK5003" s="20">
        <f t="shared" si="1232"/>
        <v>0</v>
      </c>
      <c r="AL5003" s="171"/>
    </row>
    <row r="5004" spans="2:38" ht="15.75" customHeight="1" x14ac:dyDescent="0.25">
      <c r="B5004" s="14">
        <f t="shared" si="1240"/>
        <v>629</v>
      </c>
      <c r="C5004" s="9" t="str">
        <f t="shared" si="1241"/>
        <v/>
      </c>
      <c r="D5004" s="3" t="str">
        <f t="shared" si="1242"/>
        <v/>
      </c>
      <c r="E5004" s="14" t="str">
        <f t="shared" si="1238"/>
        <v>629</v>
      </c>
      <c r="J5004" s="14" t="str">
        <f t="shared" si="1233"/>
        <v xml:space="preserve">0                                                                                                                                                                                                                                                                                                                                                                                                                                                                                                                                                                                                                                                    </v>
      </c>
      <c r="S5004" s="8"/>
      <c r="W5004" s="76"/>
      <c r="X5004" s="16">
        <f t="shared" si="1239"/>
        <v>0</v>
      </c>
      <c r="AC5004" s="18">
        <f t="shared" si="1231"/>
        <v>0</v>
      </c>
      <c r="AD5004" s="19">
        <f t="shared" si="1234"/>
        <v>0</v>
      </c>
      <c r="AE5004" s="21">
        <f t="shared" si="1230"/>
        <v>0</v>
      </c>
      <c r="AF5004" s="20">
        <f t="shared" si="1235"/>
        <v>0</v>
      </c>
      <c r="AG5004" s="20">
        <f t="shared" si="1236"/>
        <v>0</v>
      </c>
      <c r="AH5004" s="20">
        <f t="shared" si="1237"/>
        <v>0</v>
      </c>
      <c r="AI5004" s="20"/>
      <c r="AJ5004" s="20"/>
      <c r="AK5004" s="20">
        <f t="shared" si="1232"/>
        <v>0</v>
      </c>
      <c r="AL5004" s="171"/>
    </row>
    <row r="5005" spans="2:38" ht="15.75" customHeight="1" x14ac:dyDescent="0.25">
      <c r="B5005" s="14">
        <f t="shared" si="1240"/>
        <v>630</v>
      </c>
      <c r="C5005" s="9" t="str">
        <f t="shared" si="1241"/>
        <v/>
      </c>
      <c r="D5005" s="3" t="str">
        <f t="shared" si="1242"/>
        <v/>
      </c>
      <c r="E5005" s="14" t="str">
        <f t="shared" si="1238"/>
        <v>630</v>
      </c>
      <c r="J5005" s="14" t="str">
        <f t="shared" si="1233"/>
        <v xml:space="preserve">0                                                                                                                                                                                                                                                                                                                                                                                                                                                                                                                                                                                                                                                     </v>
      </c>
      <c r="S5005" s="8"/>
      <c r="W5005" s="76"/>
      <c r="X5005" s="16">
        <f t="shared" si="1239"/>
        <v>0</v>
      </c>
      <c r="AC5005" s="18">
        <f t="shared" si="1231"/>
        <v>0</v>
      </c>
      <c r="AD5005" s="19">
        <f t="shared" si="1234"/>
        <v>0</v>
      </c>
      <c r="AE5005" s="21">
        <f t="shared" si="1230"/>
        <v>0</v>
      </c>
      <c r="AF5005" s="20">
        <f t="shared" si="1235"/>
        <v>0</v>
      </c>
      <c r="AG5005" s="20">
        <f t="shared" si="1236"/>
        <v>0</v>
      </c>
      <c r="AH5005" s="20">
        <f t="shared" si="1237"/>
        <v>0</v>
      </c>
      <c r="AI5005" s="20"/>
      <c r="AJ5005" s="20"/>
      <c r="AK5005" s="20">
        <f t="shared" si="1232"/>
        <v>0</v>
      </c>
      <c r="AL5005" s="171"/>
    </row>
    <row r="5006" spans="2:38" ht="15.75" customHeight="1" x14ac:dyDescent="0.25">
      <c r="B5006" s="14">
        <f t="shared" si="1240"/>
        <v>631</v>
      </c>
      <c r="C5006" s="9" t="str">
        <f t="shared" si="1241"/>
        <v/>
      </c>
      <c r="D5006" s="3" t="str">
        <f t="shared" si="1242"/>
        <v/>
      </c>
      <c r="E5006" s="14" t="str">
        <f t="shared" si="1238"/>
        <v>631</v>
      </c>
      <c r="J5006" s="14" t="str">
        <f t="shared" si="1233"/>
        <v xml:space="preserve">0                                                                                                                                                                                                                                                                                                                                                                                                                                                                                                                                                                                                                                                      </v>
      </c>
      <c r="S5006" s="8"/>
      <c r="W5006" s="76"/>
      <c r="X5006" s="16">
        <f t="shared" si="1239"/>
        <v>0</v>
      </c>
      <c r="AC5006" s="18">
        <f t="shared" si="1231"/>
        <v>0</v>
      </c>
      <c r="AD5006" s="19">
        <f t="shared" si="1234"/>
        <v>0</v>
      </c>
      <c r="AE5006" s="21">
        <f t="shared" si="1230"/>
        <v>0</v>
      </c>
      <c r="AF5006" s="20">
        <f t="shared" si="1235"/>
        <v>0</v>
      </c>
      <c r="AG5006" s="20">
        <f t="shared" si="1236"/>
        <v>0</v>
      </c>
      <c r="AH5006" s="20">
        <f t="shared" si="1237"/>
        <v>0</v>
      </c>
      <c r="AI5006" s="20"/>
      <c r="AJ5006" s="20"/>
      <c r="AK5006" s="20">
        <f t="shared" si="1232"/>
        <v>0</v>
      </c>
      <c r="AL5006" s="171"/>
    </row>
    <row r="5007" spans="2:38" ht="15.75" customHeight="1" x14ac:dyDescent="0.25">
      <c r="B5007" s="14">
        <f t="shared" si="1240"/>
        <v>632</v>
      </c>
      <c r="C5007" s="9" t="str">
        <f t="shared" si="1241"/>
        <v/>
      </c>
      <c r="D5007" s="3" t="str">
        <f t="shared" si="1242"/>
        <v/>
      </c>
      <c r="E5007" s="14" t="str">
        <f t="shared" si="1238"/>
        <v>632</v>
      </c>
      <c r="J5007" s="14" t="str">
        <f t="shared" si="1233"/>
        <v xml:space="preserve">0                                                                                                                                                                                                                                                                                                                                                                                                                                                                                                                                                                                                                                                       </v>
      </c>
      <c r="S5007" s="8"/>
      <c r="W5007" s="76"/>
      <c r="X5007" s="16">
        <f t="shared" si="1239"/>
        <v>0</v>
      </c>
      <c r="AC5007" s="18">
        <f t="shared" si="1231"/>
        <v>0</v>
      </c>
      <c r="AD5007" s="19">
        <f t="shared" si="1234"/>
        <v>0</v>
      </c>
      <c r="AE5007" s="21">
        <f t="shared" si="1230"/>
        <v>0</v>
      </c>
      <c r="AF5007" s="20">
        <f t="shared" si="1235"/>
        <v>0</v>
      </c>
      <c r="AG5007" s="20">
        <f t="shared" si="1236"/>
        <v>0</v>
      </c>
      <c r="AH5007" s="20">
        <f t="shared" si="1237"/>
        <v>0</v>
      </c>
      <c r="AI5007" s="20"/>
      <c r="AJ5007" s="20"/>
      <c r="AK5007" s="20">
        <f t="shared" si="1232"/>
        <v>0</v>
      </c>
      <c r="AL5007" s="171"/>
    </row>
    <row r="5008" spans="2:38" ht="15.75" customHeight="1" x14ac:dyDescent="0.25">
      <c r="B5008" s="14">
        <f t="shared" si="1240"/>
        <v>633</v>
      </c>
      <c r="C5008" s="9" t="str">
        <f t="shared" si="1241"/>
        <v/>
      </c>
      <c r="D5008" s="3" t="str">
        <f t="shared" si="1242"/>
        <v/>
      </c>
      <c r="E5008" s="14" t="str">
        <f t="shared" si="1238"/>
        <v>633</v>
      </c>
      <c r="J5008" s="14" t="str">
        <f t="shared" si="1233"/>
        <v xml:space="preserve">0                                                                                                                                                                                                                                                                                                                                                                                                                                                                                                                                                                                                                                                        </v>
      </c>
      <c r="S5008" s="8"/>
      <c r="W5008" s="76"/>
      <c r="X5008" s="16">
        <f t="shared" si="1239"/>
        <v>0</v>
      </c>
      <c r="AC5008" s="18">
        <f t="shared" si="1231"/>
        <v>0</v>
      </c>
      <c r="AD5008" s="19">
        <f t="shared" si="1234"/>
        <v>0</v>
      </c>
      <c r="AE5008" s="21">
        <f t="shared" si="1230"/>
        <v>0</v>
      </c>
      <c r="AF5008" s="20">
        <f t="shared" si="1235"/>
        <v>0</v>
      </c>
      <c r="AG5008" s="20">
        <f t="shared" si="1236"/>
        <v>0</v>
      </c>
      <c r="AH5008" s="20">
        <f t="shared" si="1237"/>
        <v>0</v>
      </c>
      <c r="AI5008" s="20"/>
      <c r="AJ5008" s="20"/>
      <c r="AK5008" s="20">
        <f t="shared" si="1232"/>
        <v>0</v>
      </c>
      <c r="AL5008" s="171"/>
    </row>
    <row r="5009" spans="2:38" ht="15.75" customHeight="1" x14ac:dyDescent="0.25">
      <c r="B5009" s="14">
        <f t="shared" si="1240"/>
        <v>634</v>
      </c>
      <c r="C5009" s="9" t="str">
        <f t="shared" si="1241"/>
        <v/>
      </c>
      <c r="D5009" s="3" t="str">
        <f t="shared" si="1242"/>
        <v/>
      </c>
      <c r="E5009" s="14" t="str">
        <f t="shared" si="1238"/>
        <v>634</v>
      </c>
      <c r="J5009" s="14" t="str">
        <f t="shared" si="1233"/>
        <v xml:space="preserve">0                                                                                                                                                                                                                                                                                                                                                                                                                                                                                                                                                                                                                                                         </v>
      </c>
      <c r="S5009" s="8"/>
      <c r="W5009" s="76"/>
      <c r="X5009" s="16">
        <f t="shared" si="1239"/>
        <v>0</v>
      </c>
      <c r="AC5009" s="18">
        <f t="shared" si="1231"/>
        <v>0</v>
      </c>
      <c r="AD5009" s="19">
        <f t="shared" si="1234"/>
        <v>0</v>
      </c>
      <c r="AE5009" s="21">
        <f t="shared" si="1230"/>
        <v>0</v>
      </c>
      <c r="AF5009" s="20">
        <f t="shared" si="1235"/>
        <v>0</v>
      </c>
      <c r="AG5009" s="20">
        <f t="shared" si="1236"/>
        <v>0</v>
      </c>
      <c r="AH5009" s="20">
        <f t="shared" si="1237"/>
        <v>0</v>
      </c>
      <c r="AI5009" s="20"/>
      <c r="AJ5009" s="20"/>
      <c r="AK5009" s="20">
        <f t="shared" si="1232"/>
        <v>0</v>
      </c>
      <c r="AL5009" s="171"/>
    </row>
    <row r="5010" spans="2:38" ht="15.75" customHeight="1" x14ac:dyDescent="0.25">
      <c r="B5010" s="14">
        <f t="shared" si="1240"/>
        <v>635</v>
      </c>
      <c r="C5010" s="9" t="str">
        <f t="shared" si="1241"/>
        <v/>
      </c>
      <c r="D5010" s="3" t="str">
        <f t="shared" si="1242"/>
        <v/>
      </c>
      <c r="E5010" s="14" t="str">
        <f t="shared" si="1238"/>
        <v>635</v>
      </c>
      <c r="J5010" s="14" t="str">
        <f t="shared" si="1233"/>
        <v xml:space="preserve">0                                                                                                                                                                                                                                                                                                                                                                                                                                                                                                                                                                                                                                                          </v>
      </c>
      <c r="S5010" s="8"/>
      <c r="W5010" s="76"/>
      <c r="X5010" s="16">
        <f t="shared" si="1239"/>
        <v>0</v>
      </c>
      <c r="AC5010" s="18">
        <f t="shared" si="1231"/>
        <v>0</v>
      </c>
      <c r="AD5010" s="19">
        <f t="shared" si="1234"/>
        <v>0</v>
      </c>
      <c r="AE5010" s="21">
        <f t="shared" si="1230"/>
        <v>0</v>
      </c>
      <c r="AF5010" s="20">
        <f t="shared" si="1235"/>
        <v>0</v>
      </c>
      <c r="AG5010" s="20">
        <f t="shared" si="1236"/>
        <v>0</v>
      </c>
      <c r="AH5010" s="20">
        <f t="shared" si="1237"/>
        <v>0</v>
      </c>
      <c r="AI5010" s="20"/>
      <c r="AJ5010" s="20"/>
      <c r="AK5010" s="20">
        <f t="shared" si="1232"/>
        <v>0</v>
      </c>
      <c r="AL5010" s="171"/>
    </row>
    <row r="5011" spans="2:38" ht="15.75" customHeight="1" x14ac:dyDescent="0.25">
      <c r="B5011" s="14">
        <f t="shared" si="1240"/>
        <v>636</v>
      </c>
      <c r="C5011" s="9" t="str">
        <f t="shared" si="1241"/>
        <v/>
      </c>
      <c r="D5011" s="3" t="str">
        <f t="shared" si="1242"/>
        <v/>
      </c>
      <c r="E5011" s="14" t="str">
        <f t="shared" si="1238"/>
        <v>636</v>
      </c>
      <c r="J5011" s="14" t="str">
        <f t="shared" si="1233"/>
        <v xml:space="preserve">0                                                                                                                                                                                                                                                                                                                                                                                                                                                                                                                                                                                                                                                           </v>
      </c>
      <c r="S5011" s="8"/>
      <c r="W5011" s="76"/>
      <c r="X5011" s="16">
        <f t="shared" si="1239"/>
        <v>0</v>
      </c>
      <c r="AC5011" s="18">
        <f t="shared" si="1231"/>
        <v>0</v>
      </c>
      <c r="AD5011" s="19">
        <f t="shared" si="1234"/>
        <v>0</v>
      </c>
      <c r="AE5011" s="21">
        <f t="shared" si="1230"/>
        <v>0</v>
      </c>
      <c r="AF5011" s="20">
        <f t="shared" si="1235"/>
        <v>0</v>
      </c>
      <c r="AG5011" s="20">
        <f t="shared" si="1236"/>
        <v>0</v>
      </c>
      <c r="AH5011" s="20">
        <f t="shared" si="1237"/>
        <v>0</v>
      </c>
      <c r="AI5011" s="20"/>
      <c r="AJ5011" s="20"/>
      <c r="AK5011" s="20">
        <f t="shared" si="1232"/>
        <v>0</v>
      </c>
      <c r="AL5011" s="171"/>
    </row>
    <row r="5012" spans="2:38" ht="15.75" customHeight="1" x14ac:dyDescent="0.25">
      <c r="B5012" s="14">
        <f t="shared" si="1240"/>
        <v>637</v>
      </c>
      <c r="C5012" s="9" t="str">
        <f t="shared" si="1241"/>
        <v/>
      </c>
      <c r="D5012" s="3" t="str">
        <f t="shared" si="1242"/>
        <v/>
      </c>
      <c r="E5012" s="14" t="str">
        <f t="shared" si="1238"/>
        <v>637</v>
      </c>
      <c r="J5012" s="14" t="str">
        <f t="shared" si="1233"/>
        <v xml:space="preserve">0                                                                                                                                                                                                                                                                                                                                                                                                                                                                                                                                                                                                                                                            </v>
      </c>
      <c r="S5012" s="8"/>
      <c r="W5012" s="76"/>
      <c r="X5012" s="16">
        <f t="shared" si="1239"/>
        <v>0</v>
      </c>
      <c r="AC5012" s="18">
        <f t="shared" si="1231"/>
        <v>0</v>
      </c>
      <c r="AD5012" s="19">
        <f t="shared" si="1234"/>
        <v>0</v>
      </c>
      <c r="AE5012" s="21">
        <f t="shared" si="1230"/>
        <v>0</v>
      </c>
      <c r="AF5012" s="20">
        <f t="shared" si="1235"/>
        <v>0</v>
      </c>
      <c r="AG5012" s="20">
        <f t="shared" si="1236"/>
        <v>0</v>
      </c>
      <c r="AH5012" s="20">
        <f t="shared" si="1237"/>
        <v>0</v>
      </c>
      <c r="AI5012" s="20"/>
      <c r="AJ5012" s="20"/>
      <c r="AK5012" s="20">
        <f t="shared" si="1232"/>
        <v>0</v>
      </c>
      <c r="AL5012" s="171"/>
    </row>
    <row r="5013" spans="2:38" ht="15.75" customHeight="1" x14ac:dyDescent="0.25">
      <c r="B5013" s="14">
        <f t="shared" si="1240"/>
        <v>638</v>
      </c>
      <c r="C5013" s="9" t="str">
        <f t="shared" si="1241"/>
        <v/>
      </c>
      <c r="D5013" s="3" t="str">
        <f t="shared" si="1242"/>
        <v/>
      </c>
      <c r="E5013" s="14" t="str">
        <f t="shared" si="1238"/>
        <v>638</v>
      </c>
      <c r="J5013" s="14" t="str">
        <f t="shared" si="1233"/>
        <v xml:space="preserve">0                                                                                                                                                                                                                                                                                                                                                                                                                                                                                                                                                                                                                                                             </v>
      </c>
      <c r="S5013" s="8"/>
      <c r="W5013" s="76"/>
      <c r="X5013" s="16">
        <f t="shared" si="1239"/>
        <v>0</v>
      </c>
      <c r="AC5013" s="18">
        <f t="shared" si="1231"/>
        <v>0</v>
      </c>
      <c r="AD5013" s="19">
        <f t="shared" si="1234"/>
        <v>0</v>
      </c>
      <c r="AE5013" s="21">
        <f t="shared" si="1230"/>
        <v>0</v>
      </c>
      <c r="AF5013" s="20">
        <f t="shared" si="1235"/>
        <v>0</v>
      </c>
      <c r="AG5013" s="20">
        <f t="shared" si="1236"/>
        <v>0</v>
      </c>
      <c r="AH5013" s="20">
        <f t="shared" si="1237"/>
        <v>0</v>
      </c>
      <c r="AI5013" s="20"/>
      <c r="AJ5013" s="20"/>
      <c r="AK5013" s="20">
        <f t="shared" si="1232"/>
        <v>0</v>
      </c>
      <c r="AL5013" s="171"/>
    </row>
    <row r="5014" spans="2:38" ht="15.75" customHeight="1" x14ac:dyDescent="0.25">
      <c r="B5014" s="14">
        <f t="shared" si="1240"/>
        <v>639</v>
      </c>
      <c r="C5014" s="9" t="str">
        <f t="shared" si="1241"/>
        <v/>
      </c>
      <c r="D5014" s="3" t="str">
        <f t="shared" si="1242"/>
        <v/>
      </c>
      <c r="E5014" s="14" t="str">
        <f t="shared" si="1238"/>
        <v>639</v>
      </c>
      <c r="J5014" s="14" t="str">
        <f t="shared" si="1233"/>
        <v xml:space="preserve">0                                                                                                                                                                                                                                                                                                                                                                                                                                                                                                                                                                                                                                                              </v>
      </c>
      <c r="S5014" s="8"/>
      <c r="W5014" s="76"/>
      <c r="X5014" s="16">
        <f t="shared" si="1239"/>
        <v>0</v>
      </c>
      <c r="AC5014" s="18">
        <f t="shared" si="1231"/>
        <v>0</v>
      </c>
      <c r="AD5014" s="19">
        <f t="shared" si="1234"/>
        <v>0</v>
      </c>
      <c r="AE5014" s="21">
        <f t="shared" si="1230"/>
        <v>0</v>
      </c>
      <c r="AF5014" s="20">
        <f t="shared" si="1235"/>
        <v>0</v>
      </c>
      <c r="AG5014" s="20">
        <f t="shared" si="1236"/>
        <v>0</v>
      </c>
      <c r="AH5014" s="20">
        <f t="shared" si="1237"/>
        <v>0</v>
      </c>
      <c r="AI5014" s="20"/>
      <c r="AJ5014" s="20"/>
      <c r="AK5014" s="20">
        <f t="shared" si="1232"/>
        <v>0</v>
      </c>
      <c r="AL5014" s="171"/>
    </row>
    <row r="5015" spans="2:38" ht="15.75" customHeight="1" x14ac:dyDescent="0.25">
      <c r="B5015" s="14">
        <f t="shared" si="1240"/>
        <v>640</v>
      </c>
      <c r="C5015" s="9" t="str">
        <f t="shared" si="1241"/>
        <v/>
      </c>
      <c r="D5015" s="3" t="str">
        <f t="shared" si="1242"/>
        <v/>
      </c>
      <c r="E5015" s="14" t="str">
        <f t="shared" si="1238"/>
        <v>640</v>
      </c>
      <c r="J5015" s="14" t="str">
        <f t="shared" si="1233"/>
        <v xml:space="preserve">0                                                                                                                                                                                                                                                                                                                                                                                                                                                                                                                                                                                                                                                               </v>
      </c>
      <c r="S5015" s="8"/>
      <c r="W5015" s="76"/>
      <c r="X5015" s="16">
        <f t="shared" si="1239"/>
        <v>0</v>
      </c>
      <c r="AC5015" s="18">
        <f t="shared" si="1231"/>
        <v>0</v>
      </c>
      <c r="AD5015" s="19">
        <f t="shared" si="1234"/>
        <v>0</v>
      </c>
      <c r="AE5015" s="21">
        <f t="shared" si="1230"/>
        <v>0</v>
      </c>
      <c r="AF5015" s="20">
        <f t="shared" si="1235"/>
        <v>0</v>
      </c>
      <c r="AG5015" s="20">
        <f t="shared" si="1236"/>
        <v>0</v>
      </c>
      <c r="AH5015" s="20">
        <f t="shared" si="1237"/>
        <v>0</v>
      </c>
      <c r="AI5015" s="20"/>
      <c r="AJ5015" s="20"/>
      <c r="AK5015" s="20">
        <f t="shared" si="1232"/>
        <v>0</v>
      </c>
      <c r="AL5015" s="171"/>
    </row>
    <row r="5016" spans="2:38" ht="15.75" customHeight="1" x14ac:dyDescent="0.25">
      <c r="B5016" s="14">
        <f t="shared" si="1240"/>
        <v>641</v>
      </c>
      <c r="C5016" s="9" t="str">
        <f t="shared" si="1241"/>
        <v/>
      </c>
      <c r="D5016" s="3" t="str">
        <f t="shared" si="1242"/>
        <v/>
      </c>
      <c r="E5016" s="14" t="str">
        <f t="shared" si="1238"/>
        <v>641</v>
      </c>
      <c r="J5016" s="14" t="str">
        <f t="shared" si="1233"/>
        <v xml:space="preserve">0                                                                                                                                                                                                                                                                                                                                                                                                                                                                                                                                                                                                                                                                </v>
      </c>
      <c r="S5016" s="8"/>
      <c r="W5016" s="76"/>
      <c r="X5016" s="16">
        <f t="shared" si="1239"/>
        <v>0</v>
      </c>
      <c r="AC5016" s="18">
        <f t="shared" si="1231"/>
        <v>0</v>
      </c>
      <c r="AD5016" s="19">
        <f t="shared" si="1234"/>
        <v>0</v>
      </c>
      <c r="AE5016" s="21">
        <f t="shared" si="1230"/>
        <v>0</v>
      </c>
      <c r="AF5016" s="20">
        <f t="shared" si="1235"/>
        <v>0</v>
      </c>
      <c r="AG5016" s="20">
        <f t="shared" si="1236"/>
        <v>0</v>
      </c>
      <c r="AH5016" s="20">
        <f t="shared" si="1237"/>
        <v>0</v>
      </c>
      <c r="AI5016" s="20"/>
      <c r="AJ5016" s="20"/>
      <c r="AK5016" s="20">
        <f t="shared" si="1232"/>
        <v>0</v>
      </c>
      <c r="AL5016" s="171"/>
    </row>
    <row r="5017" spans="2:38" ht="15.75" customHeight="1" x14ac:dyDescent="0.25">
      <c r="B5017" s="14">
        <f t="shared" si="1240"/>
        <v>642</v>
      </c>
      <c r="C5017" s="9" t="str">
        <f t="shared" si="1241"/>
        <v/>
      </c>
      <c r="D5017" s="3" t="str">
        <f t="shared" si="1242"/>
        <v/>
      </c>
      <c r="E5017" s="14" t="str">
        <f t="shared" si="1238"/>
        <v>642</v>
      </c>
      <c r="J5017" s="14" t="str">
        <f t="shared" si="1233"/>
        <v xml:space="preserve">0                                                                                                                                                                                                                                                                                                                                                                                                                                                                                                                                                                                                                                                                 </v>
      </c>
      <c r="S5017" s="8"/>
      <c r="W5017" s="76"/>
      <c r="X5017" s="16">
        <f t="shared" si="1239"/>
        <v>0</v>
      </c>
      <c r="AC5017" s="18">
        <f t="shared" si="1231"/>
        <v>0</v>
      </c>
      <c r="AD5017" s="19">
        <f t="shared" si="1234"/>
        <v>0</v>
      </c>
      <c r="AE5017" s="21">
        <f t="shared" ref="AE5017:AE5080" si="1243">+(Q5017)*T5017</f>
        <v>0</v>
      </c>
      <c r="AF5017" s="20">
        <f t="shared" si="1235"/>
        <v>0</v>
      </c>
      <c r="AG5017" s="20">
        <f t="shared" si="1236"/>
        <v>0</v>
      </c>
      <c r="AH5017" s="20">
        <f t="shared" si="1237"/>
        <v>0</v>
      </c>
      <c r="AI5017" s="20"/>
      <c r="AJ5017" s="20"/>
      <c r="AK5017" s="20">
        <f t="shared" si="1232"/>
        <v>0</v>
      </c>
      <c r="AL5017" s="171"/>
    </row>
    <row r="5018" spans="2:38" ht="15.75" customHeight="1" x14ac:dyDescent="0.25">
      <c r="B5018" s="14">
        <f t="shared" si="1240"/>
        <v>643</v>
      </c>
      <c r="C5018" s="9" t="str">
        <f t="shared" si="1241"/>
        <v/>
      </c>
      <c r="D5018" s="3" t="str">
        <f t="shared" si="1242"/>
        <v/>
      </c>
      <c r="E5018" s="14" t="str">
        <f t="shared" si="1238"/>
        <v>643</v>
      </c>
      <c r="J5018" s="14" t="str">
        <f t="shared" si="1233"/>
        <v xml:space="preserve">0                                                                                                                                                                                                                                                                                                                                                                                                                                                                                                                                                                                                                                                                  </v>
      </c>
      <c r="S5018" s="8"/>
      <c r="W5018" s="76"/>
      <c r="X5018" s="16">
        <f t="shared" si="1239"/>
        <v>0</v>
      </c>
      <c r="AC5018" s="18">
        <f t="shared" si="1231"/>
        <v>0</v>
      </c>
      <c r="AD5018" s="19">
        <f t="shared" si="1234"/>
        <v>0</v>
      </c>
      <c r="AE5018" s="21">
        <f t="shared" si="1243"/>
        <v>0</v>
      </c>
      <c r="AF5018" s="20">
        <f t="shared" si="1235"/>
        <v>0</v>
      </c>
      <c r="AG5018" s="20">
        <f t="shared" si="1236"/>
        <v>0</v>
      </c>
      <c r="AH5018" s="20">
        <f t="shared" si="1237"/>
        <v>0</v>
      </c>
      <c r="AI5018" s="20"/>
      <c r="AJ5018" s="20"/>
      <c r="AK5018" s="20">
        <f t="shared" si="1232"/>
        <v>0</v>
      </c>
      <c r="AL5018" s="171"/>
    </row>
    <row r="5019" spans="2:38" ht="15.75" customHeight="1" x14ac:dyDescent="0.25">
      <c r="B5019" s="14">
        <f t="shared" si="1240"/>
        <v>644</v>
      </c>
      <c r="C5019" s="9" t="str">
        <f t="shared" si="1241"/>
        <v/>
      </c>
      <c r="D5019" s="3" t="str">
        <f t="shared" si="1242"/>
        <v/>
      </c>
      <c r="E5019" s="14" t="str">
        <f t="shared" si="1238"/>
        <v>644</v>
      </c>
      <c r="J5019" s="14" t="str">
        <f t="shared" si="1233"/>
        <v xml:space="preserve">0                                                                                                                                                                                                                                                                                                                                                                                                                                                                                                                                                                                                                                                                   </v>
      </c>
      <c r="S5019" s="8"/>
      <c r="W5019" s="76"/>
      <c r="X5019" s="16">
        <f t="shared" si="1239"/>
        <v>0</v>
      </c>
      <c r="AC5019" s="18">
        <f t="shared" si="1231"/>
        <v>0</v>
      </c>
      <c r="AD5019" s="19">
        <f t="shared" si="1234"/>
        <v>0</v>
      </c>
      <c r="AE5019" s="21">
        <f t="shared" si="1243"/>
        <v>0</v>
      </c>
      <c r="AF5019" s="20">
        <f t="shared" si="1235"/>
        <v>0</v>
      </c>
      <c r="AG5019" s="20">
        <f t="shared" si="1236"/>
        <v>0</v>
      </c>
      <c r="AH5019" s="20">
        <f t="shared" si="1237"/>
        <v>0</v>
      </c>
      <c r="AI5019" s="20"/>
      <c r="AJ5019" s="20"/>
      <c r="AK5019" s="20">
        <f t="shared" si="1232"/>
        <v>0</v>
      </c>
      <c r="AL5019" s="171"/>
    </row>
    <row r="5020" spans="2:38" ht="15.75" customHeight="1" x14ac:dyDescent="0.25">
      <c r="B5020" s="14">
        <f t="shared" si="1240"/>
        <v>645</v>
      </c>
      <c r="C5020" s="9" t="str">
        <f t="shared" si="1241"/>
        <v/>
      </c>
      <c r="D5020" s="3" t="str">
        <f t="shared" si="1242"/>
        <v/>
      </c>
      <c r="E5020" s="14" t="str">
        <f t="shared" si="1238"/>
        <v>645</v>
      </c>
      <c r="J5020" s="14" t="str">
        <f t="shared" si="1233"/>
        <v xml:space="preserve">0                                                                                                                                                                                                                                                                                                                                                                                                                                                                                                                                                                                                                                                                    </v>
      </c>
      <c r="S5020" s="8"/>
      <c r="W5020" s="76"/>
      <c r="X5020" s="16">
        <f t="shared" si="1239"/>
        <v>0</v>
      </c>
      <c r="AC5020" s="18">
        <f t="shared" si="1231"/>
        <v>0</v>
      </c>
      <c r="AD5020" s="19">
        <f t="shared" si="1234"/>
        <v>0</v>
      </c>
      <c r="AE5020" s="21">
        <f t="shared" si="1243"/>
        <v>0</v>
      </c>
      <c r="AF5020" s="20">
        <f t="shared" si="1235"/>
        <v>0</v>
      </c>
      <c r="AG5020" s="20">
        <f t="shared" si="1236"/>
        <v>0</v>
      </c>
      <c r="AH5020" s="20">
        <f t="shared" si="1237"/>
        <v>0</v>
      </c>
      <c r="AI5020" s="20"/>
      <c r="AJ5020" s="20"/>
      <c r="AK5020" s="20">
        <f t="shared" si="1232"/>
        <v>0</v>
      </c>
      <c r="AL5020" s="171"/>
    </row>
    <row r="5021" spans="2:38" ht="15.75" customHeight="1" x14ac:dyDescent="0.25">
      <c r="B5021" s="14">
        <f t="shared" si="1240"/>
        <v>646</v>
      </c>
      <c r="C5021" s="9" t="str">
        <f t="shared" si="1241"/>
        <v/>
      </c>
      <c r="D5021" s="3" t="str">
        <f t="shared" si="1242"/>
        <v/>
      </c>
      <c r="E5021" s="14" t="str">
        <f t="shared" si="1238"/>
        <v>646</v>
      </c>
      <c r="J5021" s="14" t="str">
        <f t="shared" si="1233"/>
        <v xml:space="preserve">0                                                                                                                                                                                                                                                                                                                                                                                                                                                                                                                                                                                                                                                                     </v>
      </c>
      <c r="S5021" s="8"/>
      <c r="W5021" s="76"/>
      <c r="X5021" s="16">
        <f t="shared" si="1239"/>
        <v>0</v>
      </c>
      <c r="AC5021" s="18">
        <f t="shared" si="1231"/>
        <v>0</v>
      </c>
      <c r="AD5021" s="19">
        <f t="shared" si="1234"/>
        <v>0</v>
      </c>
      <c r="AE5021" s="21">
        <f t="shared" si="1243"/>
        <v>0</v>
      </c>
      <c r="AF5021" s="20">
        <f t="shared" si="1235"/>
        <v>0</v>
      </c>
      <c r="AG5021" s="20">
        <f t="shared" si="1236"/>
        <v>0</v>
      </c>
      <c r="AH5021" s="20">
        <f t="shared" si="1237"/>
        <v>0</v>
      </c>
      <c r="AI5021" s="20"/>
      <c r="AJ5021" s="20"/>
      <c r="AK5021" s="20">
        <f t="shared" si="1232"/>
        <v>0</v>
      </c>
      <c r="AL5021" s="171"/>
    </row>
    <row r="5022" spans="2:38" ht="15.75" customHeight="1" x14ac:dyDescent="0.25">
      <c r="B5022" s="14">
        <f t="shared" si="1240"/>
        <v>647</v>
      </c>
      <c r="C5022" s="9" t="str">
        <f t="shared" si="1241"/>
        <v/>
      </c>
      <c r="D5022" s="3" t="str">
        <f t="shared" si="1242"/>
        <v/>
      </c>
      <c r="E5022" s="14" t="str">
        <f t="shared" si="1238"/>
        <v>647</v>
      </c>
      <c r="J5022" s="14" t="str">
        <f t="shared" si="1233"/>
        <v xml:space="preserve">0                                                                                                                                                                                                                                                                                                                                                                                                                                                                                                                                                                                                                                                                      </v>
      </c>
      <c r="S5022" s="8"/>
      <c r="W5022" s="76"/>
      <c r="X5022" s="16">
        <f t="shared" si="1239"/>
        <v>0</v>
      </c>
      <c r="AC5022" s="18">
        <f t="shared" si="1231"/>
        <v>0</v>
      </c>
      <c r="AD5022" s="19">
        <f t="shared" si="1234"/>
        <v>0</v>
      </c>
      <c r="AE5022" s="21">
        <f t="shared" si="1243"/>
        <v>0</v>
      </c>
      <c r="AF5022" s="20">
        <f t="shared" si="1235"/>
        <v>0</v>
      </c>
      <c r="AG5022" s="20">
        <f t="shared" si="1236"/>
        <v>0</v>
      </c>
      <c r="AH5022" s="20">
        <f t="shared" si="1237"/>
        <v>0</v>
      </c>
      <c r="AI5022" s="20"/>
      <c r="AJ5022" s="20"/>
      <c r="AK5022" s="20">
        <f t="shared" si="1232"/>
        <v>0</v>
      </c>
      <c r="AL5022" s="171"/>
    </row>
    <row r="5023" spans="2:38" ht="15.75" customHeight="1" x14ac:dyDescent="0.25">
      <c r="B5023" s="14">
        <f t="shared" si="1240"/>
        <v>648</v>
      </c>
      <c r="C5023" s="9" t="str">
        <f t="shared" si="1241"/>
        <v/>
      </c>
      <c r="D5023" s="3" t="str">
        <f t="shared" si="1242"/>
        <v/>
      </c>
      <c r="E5023" s="14" t="str">
        <f t="shared" si="1238"/>
        <v>648</v>
      </c>
      <c r="J5023" s="14" t="str">
        <f t="shared" si="1233"/>
        <v xml:space="preserve">0                                                                                                                                                                                                                                                                                                                                                                                                                                                                                                                                                                                                                                                                       </v>
      </c>
      <c r="S5023" s="8"/>
      <c r="W5023" s="76"/>
      <c r="X5023" s="16">
        <f t="shared" si="1239"/>
        <v>0</v>
      </c>
      <c r="AC5023" s="18">
        <f t="shared" si="1231"/>
        <v>0</v>
      </c>
      <c r="AD5023" s="19">
        <f t="shared" si="1234"/>
        <v>0</v>
      </c>
      <c r="AE5023" s="21">
        <f t="shared" si="1243"/>
        <v>0</v>
      </c>
      <c r="AF5023" s="20">
        <f t="shared" si="1235"/>
        <v>0</v>
      </c>
      <c r="AG5023" s="20">
        <f t="shared" si="1236"/>
        <v>0</v>
      </c>
      <c r="AH5023" s="20">
        <f t="shared" si="1237"/>
        <v>0</v>
      </c>
      <c r="AI5023" s="20"/>
      <c r="AJ5023" s="20"/>
      <c r="AK5023" s="20">
        <f t="shared" si="1232"/>
        <v>0</v>
      </c>
      <c r="AL5023" s="171"/>
    </row>
    <row r="5024" spans="2:38" ht="15.75" customHeight="1" x14ac:dyDescent="0.25">
      <c r="B5024" s="14">
        <f t="shared" si="1240"/>
        <v>649</v>
      </c>
      <c r="C5024" s="9" t="str">
        <f t="shared" si="1241"/>
        <v/>
      </c>
      <c r="D5024" s="3" t="str">
        <f t="shared" si="1242"/>
        <v/>
      </c>
      <c r="E5024" s="14" t="str">
        <f t="shared" si="1238"/>
        <v>649</v>
      </c>
      <c r="J5024" s="14" t="str">
        <f t="shared" si="1233"/>
        <v xml:space="preserve">0                                                                                                                                                                                                                                                                                                                                                                                                                                                                                                                                                                                                                                                                        </v>
      </c>
      <c r="S5024" s="8"/>
      <c r="W5024" s="76"/>
      <c r="X5024" s="16">
        <f t="shared" si="1239"/>
        <v>0</v>
      </c>
      <c r="AC5024" s="18">
        <f t="shared" si="1231"/>
        <v>0</v>
      </c>
      <c r="AD5024" s="19">
        <f t="shared" si="1234"/>
        <v>0</v>
      </c>
      <c r="AE5024" s="21">
        <f t="shared" si="1243"/>
        <v>0</v>
      </c>
      <c r="AF5024" s="20">
        <f t="shared" si="1235"/>
        <v>0</v>
      </c>
      <c r="AG5024" s="20">
        <f t="shared" si="1236"/>
        <v>0</v>
      </c>
      <c r="AH5024" s="20">
        <f t="shared" si="1237"/>
        <v>0</v>
      </c>
      <c r="AI5024" s="20"/>
      <c r="AJ5024" s="20"/>
      <c r="AK5024" s="20">
        <f t="shared" si="1232"/>
        <v>0</v>
      </c>
      <c r="AL5024" s="171"/>
    </row>
    <row r="5025" spans="2:38" ht="15.75" customHeight="1" x14ac:dyDescent="0.25">
      <c r="B5025" s="14">
        <f t="shared" si="1240"/>
        <v>650</v>
      </c>
      <c r="C5025" s="9" t="str">
        <f t="shared" si="1241"/>
        <v/>
      </c>
      <c r="D5025" s="3" t="str">
        <f t="shared" si="1242"/>
        <v/>
      </c>
      <c r="E5025" s="14" t="str">
        <f t="shared" si="1238"/>
        <v>650</v>
      </c>
      <c r="J5025" s="14" t="str">
        <f t="shared" si="1233"/>
        <v xml:space="preserve">0                                                                                                                                                                                                                                                                                                                                                                                                                                                                                                                                                                                                                                                                         </v>
      </c>
      <c r="S5025" s="8"/>
      <c r="W5025" s="76"/>
      <c r="X5025" s="16">
        <f t="shared" si="1239"/>
        <v>0</v>
      </c>
      <c r="AC5025" s="18">
        <f t="shared" si="1231"/>
        <v>0</v>
      </c>
      <c r="AD5025" s="19">
        <f t="shared" si="1234"/>
        <v>0</v>
      </c>
      <c r="AE5025" s="21">
        <f t="shared" si="1243"/>
        <v>0</v>
      </c>
      <c r="AF5025" s="20">
        <f t="shared" si="1235"/>
        <v>0</v>
      </c>
      <c r="AG5025" s="20">
        <f t="shared" si="1236"/>
        <v>0</v>
      </c>
      <c r="AH5025" s="20">
        <f t="shared" si="1237"/>
        <v>0</v>
      </c>
      <c r="AI5025" s="20"/>
      <c r="AJ5025" s="20"/>
      <c r="AK5025" s="20">
        <f t="shared" si="1232"/>
        <v>0</v>
      </c>
      <c r="AL5025" s="171"/>
    </row>
    <row r="5026" spans="2:38" ht="15.75" customHeight="1" x14ac:dyDescent="0.25">
      <c r="B5026" s="14">
        <f t="shared" si="1240"/>
        <v>651</v>
      </c>
      <c r="C5026" s="9" t="str">
        <f t="shared" si="1241"/>
        <v/>
      </c>
      <c r="D5026" s="3" t="str">
        <f t="shared" si="1242"/>
        <v/>
      </c>
      <c r="E5026" s="14" t="str">
        <f t="shared" si="1238"/>
        <v>651</v>
      </c>
      <c r="J5026" s="14" t="str">
        <f t="shared" si="1233"/>
        <v xml:space="preserve">0                                                                                                                                                                                                                                                                                                                                                                                                                                                                                                                                                                                                                                                                          </v>
      </c>
      <c r="S5026" s="8"/>
      <c r="W5026" s="76"/>
      <c r="X5026" s="16">
        <f t="shared" si="1239"/>
        <v>0</v>
      </c>
      <c r="AC5026" s="18">
        <f t="shared" si="1231"/>
        <v>0</v>
      </c>
      <c r="AD5026" s="19">
        <f t="shared" si="1234"/>
        <v>0</v>
      </c>
      <c r="AE5026" s="21">
        <f t="shared" si="1243"/>
        <v>0</v>
      </c>
      <c r="AF5026" s="20">
        <f t="shared" si="1235"/>
        <v>0</v>
      </c>
      <c r="AG5026" s="20">
        <f t="shared" si="1236"/>
        <v>0</v>
      </c>
      <c r="AH5026" s="20">
        <f t="shared" si="1237"/>
        <v>0</v>
      </c>
      <c r="AI5026" s="20"/>
      <c r="AJ5026" s="20"/>
      <c r="AK5026" s="20">
        <f t="shared" si="1232"/>
        <v>0</v>
      </c>
      <c r="AL5026" s="171"/>
    </row>
    <row r="5027" spans="2:38" ht="15.75" customHeight="1" x14ac:dyDescent="0.25">
      <c r="B5027" s="14">
        <f t="shared" si="1240"/>
        <v>652</v>
      </c>
      <c r="C5027" s="9" t="str">
        <f t="shared" si="1241"/>
        <v/>
      </c>
      <c r="D5027" s="3" t="str">
        <f t="shared" si="1242"/>
        <v/>
      </c>
      <c r="E5027" s="14" t="str">
        <f t="shared" si="1238"/>
        <v>652</v>
      </c>
      <c r="J5027" s="14" t="str">
        <f t="shared" si="1233"/>
        <v xml:space="preserve">0                                                                                                                                                                                                                                                                                                                                                                                                                                                                                                                                                                                                                                                                           </v>
      </c>
      <c r="S5027" s="8"/>
      <c r="W5027" s="76"/>
      <c r="X5027" s="16">
        <f t="shared" si="1239"/>
        <v>0</v>
      </c>
      <c r="AC5027" s="18">
        <f t="shared" ref="AC5027:AC5090" si="1244">+AB5027*Y5027</f>
        <v>0</v>
      </c>
      <c r="AD5027" s="19">
        <f t="shared" si="1234"/>
        <v>0</v>
      </c>
      <c r="AE5027" s="21">
        <f t="shared" si="1243"/>
        <v>0</v>
      </c>
      <c r="AF5027" s="20">
        <f t="shared" si="1235"/>
        <v>0</v>
      </c>
      <c r="AG5027" s="20">
        <f t="shared" si="1236"/>
        <v>0</v>
      </c>
      <c r="AH5027" s="20">
        <f t="shared" si="1237"/>
        <v>0</v>
      </c>
      <c r="AI5027" s="20"/>
      <c r="AJ5027" s="20"/>
      <c r="AK5027" s="20">
        <f t="shared" ref="AK5027:AK5090" si="1245">AH5027+AG5027</f>
        <v>0</v>
      </c>
      <c r="AL5027" s="171"/>
    </row>
    <row r="5028" spans="2:38" ht="15.75" customHeight="1" x14ac:dyDescent="0.25">
      <c r="B5028" s="14">
        <f t="shared" si="1240"/>
        <v>653</v>
      </c>
      <c r="C5028" s="9" t="str">
        <f t="shared" si="1241"/>
        <v/>
      </c>
      <c r="D5028" s="3" t="str">
        <f t="shared" si="1242"/>
        <v/>
      </c>
      <c r="E5028" s="14" t="str">
        <f t="shared" si="1238"/>
        <v>653</v>
      </c>
      <c r="J5028" s="14" t="str">
        <f t="shared" si="1233"/>
        <v xml:space="preserve">0                                                                                                                                                                                                                                                                                                                                                                                                                                                                                                                                                                                                                                                                            </v>
      </c>
      <c r="S5028" s="8"/>
      <c r="W5028" s="76"/>
      <c r="X5028" s="16">
        <f t="shared" si="1239"/>
        <v>0</v>
      </c>
      <c r="AC5028" s="18">
        <f t="shared" si="1244"/>
        <v>0</v>
      </c>
      <c r="AD5028" s="19">
        <f t="shared" si="1234"/>
        <v>0</v>
      </c>
      <c r="AE5028" s="21">
        <f t="shared" si="1243"/>
        <v>0</v>
      </c>
      <c r="AF5028" s="20">
        <f t="shared" si="1235"/>
        <v>0</v>
      </c>
      <c r="AG5028" s="20">
        <f t="shared" si="1236"/>
        <v>0</v>
      </c>
      <c r="AH5028" s="20">
        <f t="shared" si="1237"/>
        <v>0</v>
      </c>
      <c r="AI5028" s="20"/>
      <c r="AJ5028" s="20"/>
      <c r="AK5028" s="20">
        <f t="shared" si="1245"/>
        <v>0</v>
      </c>
      <c r="AL5028" s="171"/>
    </row>
    <row r="5029" spans="2:38" ht="15.75" customHeight="1" x14ac:dyDescent="0.25">
      <c r="B5029" s="14">
        <f t="shared" si="1240"/>
        <v>654</v>
      </c>
      <c r="C5029" s="9" t="str">
        <f t="shared" si="1241"/>
        <v/>
      </c>
      <c r="D5029" s="3" t="str">
        <f t="shared" si="1242"/>
        <v/>
      </c>
      <c r="E5029" s="14" t="str">
        <f t="shared" si="1238"/>
        <v>654</v>
      </c>
      <c r="J5029" s="14" t="str">
        <f t="shared" si="1233"/>
        <v xml:space="preserve">0                                                                                                                                                                                                                                                                                                                                                                                                                                                                                                                                                                                                                                                                             </v>
      </c>
      <c r="S5029" s="8"/>
      <c r="W5029" s="76"/>
      <c r="X5029" s="16">
        <f t="shared" si="1239"/>
        <v>0</v>
      </c>
      <c r="AC5029" s="18">
        <f t="shared" si="1244"/>
        <v>0</v>
      </c>
      <c r="AD5029" s="19">
        <f t="shared" si="1234"/>
        <v>0</v>
      </c>
      <c r="AE5029" s="21">
        <f t="shared" si="1243"/>
        <v>0</v>
      </c>
      <c r="AF5029" s="20">
        <f t="shared" si="1235"/>
        <v>0</v>
      </c>
      <c r="AG5029" s="20">
        <f t="shared" si="1236"/>
        <v>0</v>
      </c>
      <c r="AH5029" s="20">
        <f t="shared" si="1237"/>
        <v>0</v>
      </c>
      <c r="AI5029" s="20"/>
      <c r="AJ5029" s="20"/>
      <c r="AK5029" s="20">
        <f t="shared" si="1245"/>
        <v>0</v>
      </c>
      <c r="AL5029" s="171"/>
    </row>
    <row r="5030" spans="2:38" ht="15.75" customHeight="1" x14ac:dyDescent="0.25">
      <c r="B5030" s="14">
        <f t="shared" si="1240"/>
        <v>655</v>
      </c>
      <c r="C5030" s="9" t="str">
        <f t="shared" si="1241"/>
        <v/>
      </c>
      <c r="D5030" s="3" t="str">
        <f t="shared" si="1242"/>
        <v/>
      </c>
      <c r="E5030" s="14" t="str">
        <f t="shared" si="1238"/>
        <v>655</v>
      </c>
      <c r="J5030" s="14" t="str">
        <f t="shared" si="1233"/>
        <v xml:space="preserve">0                                                                                                                                                                                                                                                                                                                                                                                                                                                                                                                                                                                                                                                                              </v>
      </c>
      <c r="S5030" s="8"/>
      <c r="W5030" s="76"/>
      <c r="X5030" s="16">
        <f t="shared" si="1239"/>
        <v>0</v>
      </c>
      <c r="AC5030" s="18">
        <f t="shared" si="1244"/>
        <v>0</v>
      </c>
      <c r="AD5030" s="19">
        <f t="shared" si="1234"/>
        <v>0</v>
      </c>
      <c r="AE5030" s="21">
        <f t="shared" si="1243"/>
        <v>0</v>
      </c>
      <c r="AF5030" s="20">
        <f t="shared" si="1235"/>
        <v>0</v>
      </c>
      <c r="AG5030" s="20">
        <f t="shared" si="1236"/>
        <v>0</v>
      </c>
      <c r="AH5030" s="20">
        <f t="shared" si="1237"/>
        <v>0</v>
      </c>
      <c r="AI5030" s="20"/>
      <c r="AJ5030" s="20"/>
      <c r="AK5030" s="20">
        <f t="shared" si="1245"/>
        <v>0</v>
      </c>
      <c r="AL5030" s="171"/>
    </row>
    <row r="5031" spans="2:38" ht="15.75" customHeight="1" x14ac:dyDescent="0.25">
      <c r="B5031" s="14">
        <f t="shared" si="1240"/>
        <v>656</v>
      </c>
      <c r="C5031" s="9" t="str">
        <f t="shared" si="1241"/>
        <v/>
      </c>
      <c r="D5031" s="3" t="str">
        <f t="shared" si="1242"/>
        <v/>
      </c>
      <c r="E5031" s="14" t="str">
        <f t="shared" si="1238"/>
        <v>656</v>
      </c>
      <c r="J5031" s="14" t="str">
        <f t="shared" ref="J5031:J5094" si="1246">IF(A5031=A5030,CONCATENATE(J5030," ",I5031),I5031)</f>
        <v xml:space="preserve">0                                                                                                                                                                                                                                                                                                                                                                                                                                                                                                                                                                                                                                                                               </v>
      </c>
      <c r="S5031" s="8"/>
      <c r="W5031" s="76"/>
      <c r="X5031" s="16">
        <f t="shared" si="1239"/>
        <v>0</v>
      </c>
      <c r="AC5031" s="18">
        <f t="shared" si="1244"/>
        <v>0</v>
      </c>
      <c r="AD5031" s="19">
        <f t="shared" si="1234"/>
        <v>0</v>
      </c>
      <c r="AE5031" s="21">
        <f t="shared" si="1243"/>
        <v>0</v>
      </c>
      <c r="AF5031" s="20">
        <f t="shared" si="1235"/>
        <v>0</v>
      </c>
      <c r="AG5031" s="20">
        <f t="shared" si="1236"/>
        <v>0</v>
      </c>
      <c r="AH5031" s="20">
        <f t="shared" si="1237"/>
        <v>0</v>
      </c>
      <c r="AI5031" s="20"/>
      <c r="AJ5031" s="20"/>
      <c r="AK5031" s="20">
        <f t="shared" si="1245"/>
        <v>0</v>
      </c>
      <c r="AL5031" s="171"/>
    </row>
    <row r="5032" spans="2:38" ht="15.75" customHeight="1" x14ac:dyDescent="0.25">
      <c r="B5032" s="14">
        <f t="shared" si="1240"/>
        <v>657</v>
      </c>
      <c r="C5032" s="9" t="str">
        <f t="shared" si="1241"/>
        <v/>
      </c>
      <c r="D5032" s="3" t="str">
        <f t="shared" si="1242"/>
        <v/>
      </c>
      <c r="E5032" s="14" t="str">
        <f t="shared" si="1238"/>
        <v>657</v>
      </c>
      <c r="J5032" s="14" t="str">
        <f t="shared" si="1246"/>
        <v xml:space="preserve">0                                                                                                                                                                                                                                                                                                                                                                                                                                                                                                                                                                                                                                                                                </v>
      </c>
      <c r="S5032" s="8"/>
      <c r="W5032" s="76"/>
      <c r="X5032" s="16">
        <f t="shared" si="1239"/>
        <v>0</v>
      </c>
      <c r="AC5032" s="18">
        <f t="shared" si="1244"/>
        <v>0</v>
      </c>
      <c r="AD5032" s="19">
        <f t="shared" si="1234"/>
        <v>0</v>
      </c>
      <c r="AE5032" s="21">
        <f t="shared" si="1243"/>
        <v>0</v>
      </c>
      <c r="AF5032" s="20">
        <f t="shared" si="1235"/>
        <v>0</v>
      </c>
      <c r="AG5032" s="20">
        <f t="shared" si="1236"/>
        <v>0</v>
      </c>
      <c r="AH5032" s="20">
        <f t="shared" si="1237"/>
        <v>0</v>
      </c>
      <c r="AI5032" s="20"/>
      <c r="AJ5032" s="20"/>
      <c r="AK5032" s="20">
        <f t="shared" si="1245"/>
        <v>0</v>
      </c>
      <c r="AL5032" s="171"/>
    </row>
    <row r="5033" spans="2:38" ht="15.75" customHeight="1" x14ac:dyDescent="0.25">
      <c r="B5033" s="14">
        <f t="shared" si="1240"/>
        <v>658</v>
      </c>
      <c r="C5033" s="9" t="str">
        <f t="shared" si="1241"/>
        <v/>
      </c>
      <c r="D5033" s="3" t="str">
        <f t="shared" si="1242"/>
        <v/>
      </c>
      <c r="E5033" s="14" t="str">
        <f t="shared" si="1238"/>
        <v>658</v>
      </c>
      <c r="J5033" s="14" t="str">
        <f t="shared" si="1246"/>
        <v xml:space="preserve">0                                                                                                                                                                                                                                                                                                                                                                                                                                                                                                                                                                                                                                                                                 </v>
      </c>
      <c r="S5033" s="8"/>
      <c r="W5033" s="76"/>
      <c r="X5033" s="16">
        <f t="shared" si="1239"/>
        <v>0</v>
      </c>
      <c r="AC5033" s="18">
        <f t="shared" si="1244"/>
        <v>0</v>
      </c>
      <c r="AD5033" s="19">
        <f t="shared" si="1234"/>
        <v>0</v>
      </c>
      <c r="AE5033" s="21">
        <f t="shared" si="1243"/>
        <v>0</v>
      </c>
      <c r="AF5033" s="20">
        <f t="shared" si="1235"/>
        <v>0</v>
      </c>
      <c r="AG5033" s="20">
        <f t="shared" si="1236"/>
        <v>0</v>
      </c>
      <c r="AH5033" s="20">
        <f t="shared" si="1237"/>
        <v>0</v>
      </c>
      <c r="AI5033" s="20"/>
      <c r="AJ5033" s="20"/>
      <c r="AK5033" s="20">
        <f t="shared" si="1245"/>
        <v>0</v>
      </c>
      <c r="AL5033" s="171"/>
    </row>
    <row r="5034" spans="2:38" ht="15.75" customHeight="1" x14ac:dyDescent="0.25">
      <c r="B5034" s="14">
        <f t="shared" si="1240"/>
        <v>659</v>
      </c>
      <c r="C5034" s="9" t="str">
        <f t="shared" si="1241"/>
        <v/>
      </c>
      <c r="D5034" s="3" t="str">
        <f t="shared" si="1242"/>
        <v/>
      </c>
      <c r="E5034" s="14" t="str">
        <f t="shared" si="1238"/>
        <v>659</v>
      </c>
      <c r="J5034" s="14" t="str">
        <f t="shared" si="1246"/>
        <v xml:space="preserve">0                                                                                                                                                                                                                                                                                                                                                                                                                                                                                                                                                                                                                                                                                  </v>
      </c>
      <c r="S5034" s="8"/>
      <c r="W5034" s="76"/>
      <c r="X5034" s="16">
        <f t="shared" si="1239"/>
        <v>0</v>
      </c>
      <c r="AC5034" s="18">
        <f t="shared" si="1244"/>
        <v>0</v>
      </c>
      <c r="AD5034" s="19">
        <f t="shared" si="1234"/>
        <v>0</v>
      </c>
      <c r="AE5034" s="21">
        <f t="shared" si="1243"/>
        <v>0</v>
      </c>
      <c r="AF5034" s="20">
        <f t="shared" si="1235"/>
        <v>0</v>
      </c>
      <c r="AG5034" s="20">
        <f t="shared" si="1236"/>
        <v>0</v>
      </c>
      <c r="AH5034" s="20">
        <f t="shared" si="1237"/>
        <v>0</v>
      </c>
      <c r="AI5034" s="20"/>
      <c r="AJ5034" s="20"/>
      <c r="AK5034" s="20">
        <f t="shared" si="1245"/>
        <v>0</v>
      </c>
      <c r="AL5034" s="171"/>
    </row>
    <row r="5035" spans="2:38" ht="15.75" customHeight="1" x14ac:dyDescent="0.25">
      <c r="B5035" s="14">
        <f t="shared" si="1240"/>
        <v>660</v>
      </c>
      <c r="C5035" s="9" t="str">
        <f t="shared" si="1241"/>
        <v/>
      </c>
      <c r="D5035" s="3" t="str">
        <f t="shared" si="1242"/>
        <v/>
      </c>
      <c r="E5035" s="14" t="str">
        <f t="shared" si="1238"/>
        <v>660</v>
      </c>
      <c r="J5035" s="14" t="str">
        <f t="shared" si="1246"/>
        <v xml:space="preserve">0                                                                                                                                                                                                                                                                                                                                                                                                                                                                                                                                                                                                                                                                                   </v>
      </c>
      <c r="S5035" s="8"/>
      <c r="W5035" s="76"/>
      <c r="X5035" s="16">
        <f t="shared" si="1239"/>
        <v>0</v>
      </c>
      <c r="AC5035" s="18">
        <f t="shared" si="1244"/>
        <v>0</v>
      </c>
      <c r="AD5035" s="19">
        <f t="shared" si="1234"/>
        <v>0</v>
      </c>
      <c r="AE5035" s="21">
        <f t="shared" si="1243"/>
        <v>0</v>
      </c>
      <c r="AF5035" s="20">
        <f t="shared" si="1235"/>
        <v>0</v>
      </c>
      <c r="AG5035" s="20">
        <f t="shared" si="1236"/>
        <v>0</v>
      </c>
      <c r="AH5035" s="20">
        <f t="shared" si="1237"/>
        <v>0</v>
      </c>
      <c r="AI5035" s="20"/>
      <c r="AJ5035" s="20"/>
      <c r="AK5035" s="20">
        <f t="shared" si="1245"/>
        <v>0</v>
      </c>
      <c r="AL5035" s="171"/>
    </row>
    <row r="5036" spans="2:38" ht="15.75" customHeight="1" x14ac:dyDescent="0.25">
      <c r="B5036" s="14">
        <f t="shared" si="1240"/>
        <v>661</v>
      </c>
      <c r="C5036" s="9" t="str">
        <f t="shared" si="1241"/>
        <v/>
      </c>
      <c r="D5036" s="3" t="str">
        <f t="shared" si="1242"/>
        <v/>
      </c>
      <c r="E5036" s="14" t="str">
        <f t="shared" si="1238"/>
        <v>661</v>
      </c>
      <c r="J5036" s="14" t="str">
        <f t="shared" si="1246"/>
        <v xml:space="preserve">0                                                                                                                                                                                                                                                                                                                                                                                                                                                                                                                                                                                                                                                                                    </v>
      </c>
      <c r="S5036" s="8"/>
      <c r="W5036" s="76"/>
      <c r="X5036" s="16">
        <f t="shared" si="1239"/>
        <v>0</v>
      </c>
      <c r="AC5036" s="18">
        <f t="shared" si="1244"/>
        <v>0</v>
      </c>
      <c r="AD5036" s="19">
        <f t="shared" si="1234"/>
        <v>0</v>
      </c>
      <c r="AE5036" s="21">
        <f t="shared" si="1243"/>
        <v>0</v>
      </c>
      <c r="AF5036" s="20">
        <f t="shared" si="1235"/>
        <v>0</v>
      </c>
      <c r="AG5036" s="20">
        <f t="shared" si="1236"/>
        <v>0</v>
      </c>
      <c r="AH5036" s="20">
        <f t="shared" si="1237"/>
        <v>0</v>
      </c>
      <c r="AI5036" s="20"/>
      <c r="AJ5036" s="20"/>
      <c r="AK5036" s="20">
        <f t="shared" si="1245"/>
        <v>0</v>
      </c>
      <c r="AL5036" s="171"/>
    </row>
    <row r="5037" spans="2:38" ht="15.75" customHeight="1" x14ac:dyDescent="0.25">
      <c r="B5037" s="14">
        <f t="shared" si="1240"/>
        <v>662</v>
      </c>
      <c r="C5037" s="9" t="str">
        <f t="shared" si="1241"/>
        <v/>
      </c>
      <c r="D5037" s="3" t="str">
        <f t="shared" si="1242"/>
        <v/>
      </c>
      <c r="E5037" s="14" t="str">
        <f t="shared" si="1238"/>
        <v>662</v>
      </c>
      <c r="J5037" s="14" t="str">
        <f t="shared" si="1246"/>
        <v xml:space="preserve">0                                                                                                                                                                                                                                                                                                                                                                                                                                                                                                                                                                                                                                                                                     </v>
      </c>
      <c r="S5037" s="8"/>
      <c r="W5037" s="76"/>
      <c r="X5037" s="16">
        <f t="shared" si="1239"/>
        <v>0</v>
      </c>
      <c r="AC5037" s="18">
        <f t="shared" si="1244"/>
        <v>0</v>
      </c>
      <c r="AD5037" s="19">
        <f t="shared" si="1234"/>
        <v>0</v>
      </c>
      <c r="AE5037" s="21">
        <f t="shared" si="1243"/>
        <v>0</v>
      </c>
      <c r="AF5037" s="20">
        <f t="shared" si="1235"/>
        <v>0</v>
      </c>
      <c r="AG5037" s="20">
        <f t="shared" si="1236"/>
        <v>0</v>
      </c>
      <c r="AH5037" s="20">
        <f t="shared" si="1237"/>
        <v>0</v>
      </c>
      <c r="AI5037" s="20"/>
      <c r="AJ5037" s="20"/>
      <c r="AK5037" s="20">
        <f t="shared" si="1245"/>
        <v>0</v>
      </c>
      <c r="AL5037" s="171"/>
    </row>
    <row r="5038" spans="2:38" ht="15.75" customHeight="1" x14ac:dyDescent="0.25">
      <c r="B5038" s="14">
        <f t="shared" si="1240"/>
        <v>663</v>
      </c>
      <c r="C5038" s="9" t="str">
        <f t="shared" si="1241"/>
        <v/>
      </c>
      <c r="D5038" s="3" t="str">
        <f t="shared" si="1242"/>
        <v/>
      </c>
      <c r="E5038" s="14" t="str">
        <f t="shared" si="1238"/>
        <v>663</v>
      </c>
      <c r="J5038" s="14" t="str">
        <f t="shared" si="1246"/>
        <v xml:space="preserve">0                                                                                                                                                                                                                                                                                                                                                                                                                                                                                                                                                                                                                                                                                      </v>
      </c>
      <c r="S5038" s="8"/>
      <c r="W5038" s="76"/>
      <c r="X5038" s="16">
        <f t="shared" si="1239"/>
        <v>0</v>
      </c>
      <c r="AC5038" s="18">
        <f t="shared" si="1244"/>
        <v>0</v>
      </c>
      <c r="AD5038" s="19">
        <f t="shared" si="1234"/>
        <v>0</v>
      </c>
      <c r="AE5038" s="21">
        <f t="shared" si="1243"/>
        <v>0</v>
      </c>
      <c r="AF5038" s="20">
        <f t="shared" si="1235"/>
        <v>0</v>
      </c>
      <c r="AG5038" s="20">
        <f t="shared" si="1236"/>
        <v>0</v>
      </c>
      <c r="AH5038" s="20">
        <f t="shared" si="1237"/>
        <v>0</v>
      </c>
      <c r="AI5038" s="20"/>
      <c r="AJ5038" s="20"/>
      <c r="AK5038" s="20">
        <f t="shared" si="1245"/>
        <v>0</v>
      </c>
      <c r="AL5038" s="171"/>
    </row>
    <row r="5039" spans="2:38" ht="15.75" customHeight="1" x14ac:dyDescent="0.25">
      <c r="B5039" s="14">
        <f t="shared" si="1240"/>
        <v>664</v>
      </c>
      <c r="C5039" s="9" t="str">
        <f t="shared" si="1241"/>
        <v/>
      </c>
      <c r="D5039" s="3" t="str">
        <f t="shared" si="1242"/>
        <v/>
      </c>
      <c r="E5039" s="14" t="str">
        <f t="shared" si="1238"/>
        <v>664</v>
      </c>
      <c r="J5039" s="14" t="str">
        <f t="shared" si="1246"/>
        <v xml:space="preserve">0                                                                                                                                                                                                                                                                                                                                                                                                                                                                                                                                                                                                                                                                                       </v>
      </c>
      <c r="S5039" s="8"/>
      <c r="W5039" s="76"/>
      <c r="X5039" s="16">
        <f t="shared" si="1239"/>
        <v>0</v>
      </c>
      <c r="AC5039" s="18">
        <f t="shared" si="1244"/>
        <v>0</v>
      </c>
      <c r="AD5039" s="19">
        <f t="shared" si="1234"/>
        <v>0</v>
      </c>
      <c r="AE5039" s="21">
        <f t="shared" si="1243"/>
        <v>0</v>
      </c>
      <c r="AF5039" s="20">
        <f t="shared" si="1235"/>
        <v>0</v>
      </c>
      <c r="AG5039" s="20">
        <f t="shared" si="1236"/>
        <v>0</v>
      </c>
      <c r="AH5039" s="20">
        <f t="shared" si="1237"/>
        <v>0</v>
      </c>
      <c r="AI5039" s="20"/>
      <c r="AJ5039" s="20"/>
      <c r="AK5039" s="20">
        <f t="shared" si="1245"/>
        <v>0</v>
      </c>
      <c r="AL5039" s="171"/>
    </row>
    <row r="5040" spans="2:38" ht="15.75" customHeight="1" x14ac:dyDescent="0.25">
      <c r="B5040" s="14">
        <f t="shared" si="1240"/>
        <v>665</v>
      </c>
      <c r="C5040" s="9" t="str">
        <f t="shared" si="1241"/>
        <v/>
      </c>
      <c r="D5040" s="3" t="str">
        <f t="shared" si="1242"/>
        <v/>
      </c>
      <c r="E5040" s="14" t="str">
        <f t="shared" si="1238"/>
        <v>665</v>
      </c>
      <c r="J5040" s="14" t="str">
        <f t="shared" si="1246"/>
        <v xml:space="preserve">0                                                                                                                                                                                                                                                                                                                                                                                                                                                                                                                                                                                                                                                                                        </v>
      </c>
      <c r="S5040" s="8"/>
      <c r="W5040" s="76"/>
      <c r="X5040" s="16">
        <f t="shared" si="1239"/>
        <v>0</v>
      </c>
      <c r="AC5040" s="18">
        <f t="shared" si="1244"/>
        <v>0</v>
      </c>
      <c r="AD5040" s="19">
        <f t="shared" si="1234"/>
        <v>0</v>
      </c>
      <c r="AE5040" s="21">
        <f t="shared" si="1243"/>
        <v>0</v>
      </c>
      <c r="AF5040" s="20">
        <f t="shared" si="1235"/>
        <v>0</v>
      </c>
      <c r="AG5040" s="20">
        <f t="shared" si="1236"/>
        <v>0</v>
      </c>
      <c r="AH5040" s="20">
        <f t="shared" si="1237"/>
        <v>0</v>
      </c>
      <c r="AI5040" s="20"/>
      <c r="AJ5040" s="20"/>
      <c r="AK5040" s="20">
        <f t="shared" si="1245"/>
        <v>0</v>
      </c>
      <c r="AL5040" s="171"/>
    </row>
    <row r="5041" spans="2:38" ht="15.75" customHeight="1" x14ac:dyDescent="0.25">
      <c r="B5041" s="14">
        <f t="shared" si="1240"/>
        <v>666</v>
      </c>
      <c r="C5041" s="9" t="str">
        <f t="shared" si="1241"/>
        <v/>
      </c>
      <c r="D5041" s="3" t="str">
        <f t="shared" si="1242"/>
        <v/>
      </c>
      <c r="E5041" s="14" t="str">
        <f t="shared" si="1238"/>
        <v>666</v>
      </c>
      <c r="J5041" s="14" t="str">
        <f t="shared" si="1246"/>
        <v xml:space="preserve">0                                                                                                                                                                                                                                                                                                                                                                                                                                                                                                                                                                                                                                                                                         </v>
      </c>
      <c r="S5041" s="8"/>
      <c r="W5041" s="76"/>
      <c r="X5041" s="16">
        <f t="shared" si="1239"/>
        <v>0</v>
      </c>
      <c r="AC5041" s="18">
        <f t="shared" si="1244"/>
        <v>0</v>
      </c>
      <c r="AD5041" s="19">
        <f t="shared" ref="AD5041:AD5104" si="1247">IF(A5041=A5040,AD5040+AC5041,AC5041)</f>
        <v>0</v>
      </c>
      <c r="AE5041" s="21">
        <f t="shared" si="1243"/>
        <v>0</v>
      </c>
      <c r="AF5041" s="20">
        <f t="shared" ref="AF5041:AF5104" si="1248">IF(A5041=A5040,0,(SUMIF($A$3:$A$999956,A5041,$Q$3:$Q$999956)))+IF(A5041=A5040,0,(SUMIF($A$3:$A$999956,A5041,$R$3:$R$999956)))</f>
        <v>0</v>
      </c>
      <c r="AG5041" s="20">
        <f t="shared" ref="AG5041:AG5104" si="1249">IF(A5041=A5040,0,(SUMIF($A$3:$A$999956,A5041,($X$3:$X$999956))))</f>
        <v>0</v>
      </c>
      <c r="AH5041" s="20">
        <f t="shared" ref="AH5041:AH5104" si="1250">IF(A5041=A5040,0,(SUMIF($A$3:$A$999956,A5041,($AC$3:$AC$999956))))</f>
        <v>0</v>
      </c>
      <c r="AI5041" s="20"/>
      <c r="AJ5041" s="20"/>
      <c r="AK5041" s="20">
        <f t="shared" si="1245"/>
        <v>0</v>
      </c>
      <c r="AL5041" s="171"/>
    </row>
    <row r="5042" spans="2:38" ht="15.75" customHeight="1" x14ac:dyDescent="0.25">
      <c r="B5042" s="14">
        <f t="shared" si="1240"/>
        <v>667</v>
      </c>
      <c r="C5042" s="9" t="str">
        <f t="shared" si="1241"/>
        <v/>
      </c>
      <c r="D5042" s="3" t="str">
        <f t="shared" si="1242"/>
        <v/>
      </c>
      <c r="E5042" s="14" t="str">
        <f t="shared" si="1238"/>
        <v>667</v>
      </c>
      <c r="J5042" s="14" t="str">
        <f t="shared" si="1246"/>
        <v xml:space="preserve">0                                                                                                                                                                                                                                                                                                                                                                                                                                                                                                                                                                                                                                                                                          </v>
      </c>
      <c r="S5042" s="8"/>
      <c r="W5042" s="76"/>
      <c r="X5042" s="16">
        <f t="shared" si="1239"/>
        <v>0</v>
      </c>
      <c r="AC5042" s="18">
        <f t="shared" si="1244"/>
        <v>0</v>
      </c>
      <c r="AD5042" s="19">
        <f t="shared" si="1247"/>
        <v>0</v>
      </c>
      <c r="AE5042" s="21">
        <f t="shared" si="1243"/>
        <v>0</v>
      </c>
      <c r="AF5042" s="20">
        <f t="shared" si="1248"/>
        <v>0</v>
      </c>
      <c r="AG5042" s="20">
        <f t="shared" si="1249"/>
        <v>0</v>
      </c>
      <c r="AH5042" s="20">
        <f t="shared" si="1250"/>
        <v>0</v>
      </c>
      <c r="AI5042" s="20"/>
      <c r="AJ5042" s="20"/>
      <c r="AK5042" s="20">
        <f t="shared" si="1245"/>
        <v>0</v>
      </c>
      <c r="AL5042" s="171"/>
    </row>
    <row r="5043" spans="2:38" ht="15.75" customHeight="1" x14ac:dyDescent="0.25">
      <c r="B5043" s="14">
        <f t="shared" si="1240"/>
        <v>668</v>
      </c>
      <c r="C5043" s="9" t="str">
        <f t="shared" si="1241"/>
        <v/>
      </c>
      <c r="D5043" s="3" t="str">
        <f t="shared" si="1242"/>
        <v/>
      </c>
      <c r="E5043" s="14" t="str">
        <f t="shared" si="1238"/>
        <v>668</v>
      </c>
      <c r="J5043" s="14" t="str">
        <f t="shared" si="1246"/>
        <v xml:space="preserve">0                                                                                                                                                                                                                                                                                                                                                                                                                                                                                                                                                                                                                                                                                           </v>
      </c>
      <c r="S5043" s="8"/>
      <c r="W5043" s="76"/>
      <c r="X5043" s="16">
        <f t="shared" si="1239"/>
        <v>0</v>
      </c>
      <c r="AC5043" s="18">
        <f t="shared" si="1244"/>
        <v>0</v>
      </c>
      <c r="AD5043" s="19">
        <f t="shared" si="1247"/>
        <v>0</v>
      </c>
      <c r="AE5043" s="21">
        <f t="shared" si="1243"/>
        <v>0</v>
      </c>
      <c r="AF5043" s="20">
        <f t="shared" si="1248"/>
        <v>0</v>
      </c>
      <c r="AG5043" s="20">
        <f t="shared" si="1249"/>
        <v>0</v>
      </c>
      <c r="AH5043" s="20">
        <f t="shared" si="1250"/>
        <v>0</v>
      </c>
      <c r="AI5043" s="20"/>
      <c r="AJ5043" s="20"/>
      <c r="AK5043" s="20">
        <f t="shared" si="1245"/>
        <v>0</v>
      </c>
      <c r="AL5043" s="171"/>
    </row>
    <row r="5044" spans="2:38" ht="15.75" customHeight="1" x14ac:dyDescent="0.25">
      <c r="B5044" s="14">
        <f t="shared" si="1240"/>
        <v>669</v>
      </c>
      <c r="C5044" s="9" t="str">
        <f t="shared" si="1241"/>
        <v/>
      </c>
      <c r="D5044" s="3" t="str">
        <f t="shared" si="1242"/>
        <v/>
      </c>
      <c r="E5044" s="14" t="str">
        <f t="shared" si="1238"/>
        <v>669</v>
      </c>
      <c r="J5044" s="14" t="str">
        <f t="shared" si="1246"/>
        <v xml:space="preserve">0                                                                                                                                                                                                                                                                                                                                                                                                                                                                                                                                                                                                                                                                                            </v>
      </c>
      <c r="S5044" s="8"/>
      <c r="W5044" s="76"/>
      <c r="X5044" s="16">
        <f t="shared" si="1239"/>
        <v>0</v>
      </c>
      <c r="AC5044" s="18">
        <f t="shared" si="1244"/>
        <v>0</v>
      </c>
      <c r="AD5044" s="19">
        <f t="shared" si="1247"/>
        <v>0</v>
      </c>
      <c r="AE5044" s="21">
        <f t="shared" si="1243"/>
        <v>0</v>
      </c>
      <c r="AF5044" s="20">
        <f t="shared" si="1248"/>
        <v>0</v>
      </c>
      <c r="AG5044" s="20">
        <f t="shared" si="1249"/>
        <v>0</v>
      </c>
      <c r="AH5044" s="20">
        <f t="shared" si="1250"/>
        <v>0</v>
      </c>
      <c r="AI5044" s="20"/>
      <c r="AJ5044" s="20"/>
      <c r="AK5044" s="20">
        <f t="shared" si="1245"/>
        <v>0</v>
      </c>
      <c r="AL5044" s="171"/>
    </row>
    <row r="5045" spans="2:38" ht="15.75" customHeight="1" x14ac:dyDescent="0.25">
      <c r="B5045" s="14">
        <f t="shared" si="1240"/>
        <v>670</v>
      </c>
      <c r="C5045" s="9" t="str">
        <f t="shared" si="1241"/>
        <v/>
      </c>
      <c r="D5045" s="3" t="str">
        <f t="shared" si="1242"/>
        <v/>
      </c>
      <c r="E5045" s="14" t="str">
        <f t="shared" si="1238"/>
        <v>670</v>
      </c>
      <c r="J5045" s="14" t="str">
        <f t="shared" si="1246"/>
        <v xml:space="preserve">0                                                                                                                                                                                                                                                                                                                                                                                                                                                                                                                                                                                                                                                                                             </v>
      </c>
      <c r="S5045" s="8"/>
      <c r="W5045" s="76"/>
      <c r="X5045" s="16">
        <f t="shared" si="1239"/>
        <v>0</v>
      </c>
      <c r="AC5045" s="18">
        <f t="shared" si="1244"/>
        <v>0</v>
      </c>
      <c r="AD5045" s="19">
        <f t="shared" si="1247"/>
        <v>0</v>
      </c>
      <c r="AE5045" s="21">
        <f t="shared" si="1243"/>
        <v>0</v>
      </c>
      <c r="AF5045" s="20">
        <f t="shared" si="1248"/>
        <v>0</v>
      </c>
      <c r="AG5045" s="20">
        <f t="shared" si="1249"/>
        <v>0</v>
      </c>
      <c r="AH5045" s="20">
        <f t="shared" si="1250"/>
        <v>0</v>
      </c>
      <c r="AI5045" s="20"/>
      <c r="AJ5045" s="20"/>
      <c r="AK5045" s="20">
        <f t="shared" si="1245"/>
        <v>0</v>
      </c>
      <c r="AL5045" s="171"/>
    </row>
    <row r="5046" spans="2:38" ht="15.75" customHeight="1" x14ac:dyDescent="0.25">
      <c r="B5046" s="14">
        <f t="shared" si="1240"/>
        <v>671</v>
      </c>
      <c r="C5046" s="9" t="str">
        <f t="shared" si="1241"/>
        <v/>
      </c>
      <c r="D5046" s="3" t="str">
        <f t="shared" si="1242"/>
        <v/>
      </c>
      <c r="E5046" s="14" t="str">
        <f t="shared" si="1238"/>
        <v>671</v>
      </c>
      <c r="J5046" s="14" t="str">
        <f t="shared" si="1246"/>
        <v xml:space="preserve">0                                                                                                                                                                                                                                                                                                                                                                                                                                                                                                                                                                                                                                                                                              </v>
      </c>
      <c r="S5046" s="8"/>
      <c r="W5046" s="76"/>
      <c r="X5046" s="16">
        <f t="shared" si="1239"/>
        <v>0</v>
      </c>
      <c r="AC5046" s="18">
        <f t="shared" si="1244"/>
        <v>0</v>
      </c>
      <c r="AD5046" s="19">
        <f t="shared" si="1247"/>
        <v>0</v>
      </c>
      <c r="AE5046" s="21">
        <f t="shared" si="1243"/>
        <v>0</v>
      </c>
      <c r="AF5046" s="20">
        <f t="shared" si="1248"/>
        <v>0</v>
      </c>
      <c r="AG5046" s="20">
        <f t="shared" si="1249"/>
        <v>0</v>
      </c>
      <c r="AH5046" s="20">
        <f t="shared" si="1250"/>
        <v>0</v>
      </c>
      <c r="AI5046" s="20"/>
      <c r="AJ5046" s="20"/>
      <c r="AK5046" s="20">
        <f t="shared" si="1245"/>
        <v>0</v>
      </c>
      <c r="AL5046" s="171"/>
    </row>
    <row r="5047" spans="2:38" ht="15.75" customHeight="1" x14ac:dyDescent="0.25">
      <c r="B5047" s="14">
        <f t="shared" si="1240"/>
        <v>672</v>
      </c>
      <c r="C5047" s="9" t="str">
        <f t="shared" si="1241"/>
        <v/>
      </c>
      <c r="D5047" s="3" t="str">
        <f t="shared" si="1242"/>
        <v/>
      </c>
      <c r="E5047" s="14" t="str">
        <f t="shared" si="1238"/>
        <v>672</v>
      </c>
      <c r="J5047" s="14" t="str">
        <f t="shared" si="1246"/>
        <v xml:space="preserve">0                                                                                                                                                                                                                                                                                                                                                                                                                                                                                                                                                                                                                                                                                               </v>
      </c>
      <c r="S5047" s="8"/>
      <c r="W5047" s="76"/>
      <c r="X5047" s="16">
        <f t="shared" si="1239"/>
        <v>0</v>
      </c>
      <c r="AC5047" s="18">
        <f t="shared" si="1244"/>
        <v>0</v>
      </c>
      <c r="AD5047" s="19">
        <f t="shared" si="1247"/>
        <v>0</v>
      </c>
      <c r="AE5047" s="21">
        <f t="shared" si="1243"/>
        <v>0</v>
      </c>
      <c r="AF5047" s="20">
        <f t="shared" si="1248"/>
        <v>0</v>
      </c>
      <c r="AG5047" s="20">
        <f t="shared" si="1249"/>
        <v>0</v>
      </c>
      <c r="AH5047" s="20">
        <f t="shared" si="1250"/>
        <v>0</v>
      </c>
      <c r="AI5047" s="20"/>
      <c r="AJ5047" s="20"/>
      <c r="AK5047" s="20">
        <f t="shared" si="1245"/>
        <v>0</v>
      </c>
      <c r="AL5047" s="171"/>
    </row>
    <row r="5048" spans="2:38" ht="15.75" customHeight="1" x14ac:dyDescent="0.25">
      <c r="B5048" s="14">
        <f t="shared" si="1240"/>
        <v>673</v>
      </c>
      <c r="C5048" s="9" t="str">
        <f t="shared" si="1241"/>
        <v/>
      </c>
      <c r="D5048" s="3" t="str">
        <f t="shared" si="1242"/>
        <v/>
      </c>
      <c r="E5048" s="14" t="str">
        <f t="shared" si="1238"/>
        <v>673</v>
      </c>
      <c r="J5048" s="14" t="str">
        <f t="shared" si="1246"/>
        <v xml:space="preserve">0                                                                                                                                                                                                                                                                                                                                                                                                                                                                                                                                                                                                                                                                                                </v>
      </c>
      <c r="S5048" s="8"/>
      <c r="W5048" s="76"/>
      <c r="X5048" s="16">
        <f t="shared" si="1239"/>
        <v>0</v>
      </c>
      <c r="AC5048" s="18">
        <f t="shared" si="1244"/>
        <v>0</v>
      </c>
      <c r="AD5048" s="19">
        <f t="shared" si="1247"/>
        <v>0</v>
      </c>
      <c r="AE5048" s="21">
        <f t="shared" si="1243"/>
        <v>0</v>
      </c>
      <c r="AF5048" s="20">
        <f t="shared" si="1248"/>
        <v>0</v>
      </c>
      <c r="AG5048" s="20">
        <f t="shared" si="1249"/>
        <v>0</v>
      </c>
      <c r="AH5048" s="20">
        <f t="shared" si="1250"/>
        <v>0</v>
      </c>
      <c r="AI5048" s="20"/>
      <c r="AJ5048" s="20"/>
      <c r="AK5048" s="20">
        <f t="shared" si="1245"/>
        <v>0</v>
      </c>
      <c r="AL5048" s="171"/>
    </row>
    <row r="5049" spans="2:38" ht="15.75" customHeight="1" x14ac:dyDescent="0.25">
      <c r="B5049" s="14">
        <f t="shared" si="1240"/>
        <v>674</v>
      </c>
      <c r="C5049" s="9" t="str">
        <f t="shared" si="1241"/>
        <v/>
      </c>
      <c r="D5049" s="3" t="str">
        <f t="shared" si="1242"/>
        <v/>
      </c>
      <c r="E5049" s="14" t="str">
        <f t="shared" si="1238"/>
        <v>674</v>
      </c>
      <c r="J5049" s="14" t="str">
        <f t="shared" si="1246"/>
        <v xml:space="preserve">0                                                                                                                                                                                                                                                                                                                                                                                                                                                                                                                                                                                                                                                                                                 </v>
      </c>
      <c r="S5049" s="8"/>
      <c r="W5049" s="76"/>
      <c r="X5049" s="16">
        <f t="shared" si="1239"/>
        <v>0</v>
      </c>
      <c r="AC5049" s="18">
        <f t="shared" si="1244"/>
        <v>0</v>
      </c>
      <c r="AD5049" s="19">
        <f t="shared" si="1247"/>
        <v>0</v>
      </c>
      <c r="AE5049" s="21">
        <f t="shared" si="1243"/>
        <v>0</v>
      </c>
      <c r="AF5049" s="20">
        <f t="shared" si="1248"/>
        <v>0</v>
      </c>
      <c r="AG5049" s="20">
        <f t="shared" si="1249"/>
        <v>0</v>
      </c>
      <c r="AH5049" s="20">
        <f t="shared" si="1250"/>
        <v>0</v>
      </c>
      <c r="AI5049" s="20"/>
      <c r="AJ5049" s="20"/>
      <c r="AK5049" s="20">
        <f t="shared" si="1245"/>
        <v>0</v>
      </c>
      <c r="AL5049" s="171"/>
    </row>
    <row r="5050" spans="2:38" ht="15.75" customHeight="1" x14ac:dyDescent="0.25">
      <c r="B5050" s="14">
        <f t="shared" si="1240"/>
        <v>675</v>
      </c>
      <c r="C5050" s="9" t="str">
        <f t="shared" si="1241"/>
        <v/>
      </c>
      <c r="D5050" s="3" t="str">
        <f t="shared" si="1242"/>
        <v/>
      </c>
      <c r="E5050" s="14" t="str">
        <f t="shared" si="1238"/>
        <v>675</v>
      </c>
      <c r="J5050" s="14" t="str">
        <f t="shared" si="1246"/>
        <v xml:space="preserve">0                                                                                                                                                                                                                                                                                                                                                                                                                                                                                                                                                                                                                                                                                                  </v>
      </c>
      <c r="S5050" s="8"/>
      <c r="W5050" s="76"/>
      <c r="X5050" s="16">
        <f t="shared" si="1239"/>
        <v>0</v>
      </c>
      <c r="AC5050" s="18">
        <f t="shared" si="1244"/>
        <v>0</v>
      </c>
      <c r="AD5050" s="19">
        <f t="shared" si="1247"/>
        <v>0</v>
      </c>
      <c r="AE5050" s="21">
        <f t="shared" si="1243"/>
        <v>0</v>
      </c>
      <c r="AF5050" s="20">
        <f t="shared" si="1248"/>
        <v>0</v>
      </c>
      <c r="AG5050" s="20">
        <f t="shared" si="1249"/>
        <v>0</v>
      </c>
      <c r="AH5050" s="20">
        <f t="shared" si="1250"/>
        <v>0</v>
      </c>
      <c r="AI5050" s="20"/>
      <c r="AJ5050" s="20"/>
      <c r="AK5050" s="20">
        <f t="shared" si="1245"/>
        <v>0</v>
      </c>
      <c r="AL5050" s="171"/>
    </row>
    <row r="5051" spans="2:38" ht="15.75" customHeight="1" x14ac:dyDescent="0.25">
      <c r="B5051" s="14">
        <f t="shared" si="1240"/>
        <v>676</v>
      </c>
      <c r="C5051" s="9" t="str">
        <f t="shared" si="1241"/>
        <v/>
      </c>
      <c r="D5051" s="3" t="str">
        <f t="shared" si="1242"/>
        <v/>
      </c>
      <c r="E5051" s="14" t="str">
        <f t="shared" si="1238"/>
        <v>676</v>
      </c>
      <c r="J5051" s="14" t="str">
        <f t="shared" si="1246"/>
        <v xml:space="preserve">0                                                                                                                                                                                                                                                                                                                                                                                                                                                                                                                                                                                                                                                                                                   </v>
      </c>
      <c r="S5051" s="8"/>
      <c r="W5051" s="76"/>
      <c r="X5051" s="16">
        <f t="shared" si="1239"/>
        <v>0</v>
      </c>
      <c r="AC5051" s="18">
        <f t="shared" si="1244"/>
        <v>0</v>
      </c>
      <c r="AD5051" s="19">
        <f t="shared" si="1247"/>
        <v>0</v>
      </c>
      <c r="AE5051" s="21">
        <f t="shared" si="1243"/>
        <v>0</v>
      </c>
      <c r="AF5051" s="20">
        <f t="shared" si="1248"/>
        <v>0</v>
      </c>
      <c r="AG5051" s="20">
        <f t="shared" si="1249"/>
        <v>0</v>
      </c>
      <c r="AH5051" s="20">
        <f t="shared" si="1250"/>
        <v>0</v>
      </c>
      <c r="AI5051" s="20"/>
      <c r="AJ5051" s="20"/>
      <c r="AK5051" s="20">
        <f t="shared" si="1245"/>
        <v>0</v>
      </c>
      <c r="AL5051" s="171"/>
    </row>
    <row r="5052" spans="2:38" ht="15.75" customHeight="1" x14ac:dyDescent="0.25">
      <c r="B5052" s="14">
        <f t="shared" si="1240"/>
        <v>677</v>
      </c>
      <c r="C5052" s="9" t="str">
        <f t="shared" si="1241"/>
        <v/>
      </c>
      <c r="D5052" s="3" t="str">
        <f t="shared" si="1242"/>
        <v/>
      </c>
      <c r="E5052" s="14" t="str">
        <f t="shared" si="1238"/>
        <v>677</v>
      </c>
      <c r="J5052" s="14" t="str">
        <f t="shared" si="1246"/>
        <v xml:space="preserve">0                                                                                                                                                                                                                                                                                                                                                                                                                                                                                                                                                                                                                                                                                                    </v>
      </c>
      <c r="S5052" s="8"/>
      <c r="W5052" s="76"/>
      <c r="X5052" s="16">
        <f t="shared" si="1239"/>
        <v>0</v>
      </c>
      <c r="AC5052" s="18">
        <f t="shared" si="1244"/>
        <v>0</v>
      </c>
      <c r="AD5052" s="19">
        <f t="shared" si="1247"/>
        <v>0</v>
      </c>
      <c r="AE5052" s="21">
        <f t="shared" si="1243"/>
        <v>0</v>
      </c>
      <c r="AF5052" s="20">
        <f t="shared" si="1248"/>
        <v>0</v>
      </c>
      <c r="AG5052" s="20">
        <f t="shared" si="1249"/>
        <v>0</v>
      </c>
      <c r="AH5052" s="20">
        <f t="shared" si="1250"/>
        <v>0</v>
      </c>
      <c r="AI5052" s="20"/>
      <c r="AJ5052" s="20"/>
      <c r="AK5052" s="20">
        <f t="shared" si="1245"/>
        <v>0</v>
      </c>
      <c r="AL5052" s="171"/>
    </row>
    <row r="5053" spans="2:38" ht="15.75" customHeight="1" x14ac:dyDescent="0.25">
      <c r="B5053" s="14">
        <f t="shared" si="1240"/>
        <v>678</v>
      </c>
      <c r="C5053" s="9" t="str">
        <f t="shared" si="1241"/>
        <v/>
      </c>
      <c r="D5053" s="3" t="str">
        <f t="shared" si="1242"/>
        <v/>
      </c>
      <c r="E5053" s="14" t="str">
        <f t="shared" si="1238"/>
        <v>678</v>
      </c>
      <c r="J5053" s="14" t="str">
        <f t="shared" si="1246"/>
        <v xml:space="preserve">0                                                                                                                                                                                                                                                                                                                                                                                                                                                                                                                                                                                                                                                                                                     </v>
      </c>
      <c r="S5053" s="8"/>
      <c r="W5053" s="76"/>
      <c r="X5053" s="16">
        <f t="shared" si="1239"/>
        <v>0</v>
      </c>
      <c r="AC5053" s="18">
        <f t="shared" si="1244"/>
        <v>0</v>
      </c>
      <c r="AD5053" s="19">
        <f t="shared" si="1247"/>
        <v>0</v>
      </c>
      <c r="AE5053" s="21">
        <f t="shared" si="1243"/>
        <v>0</v>
      </c>
      <c r="AF5053" s="20">
        <f t="shared" si="1248"/>
        <v>0</v>
      </c>
      <c r="AG5053" s="20">
        <f t="shared" si="1249"/>
        <v>0</v>
      </c>
      <c r="AH5053" s="20">
        <f t="shared" si="1250"/>
        <v>0</v>
      </c>
      <c r="AI5053" s="20"/>
      <c r="AJ5053" s="20"/>
      <c r="AK5053" s="20">
        <f t="shared" si="1245"/>
        <v>0</v>
      </c>
      <c r="AL5053" s="171"/>
    </row>
    <row r="5054" spans="2:38" ht="15.75" customHeight="1" x14ac:dyDescent="0.25">
      <c r="B5054" s="14">
        <f t="shared" si="1240"/>
        <v>679</v>
      </c>
      <c r="C5054" s="9" t="str">
        <f t="shared" si="1241"/>
        <v/>
      </c>
      <c r="D5054" s="3" t="str">
        <f t="shared" si="1242"/>
        <v/>
      </c>
      <c r="E5054" s="14" t="str">
        <f t="shared" ref="E5054:E5117" si="1251">CONCATENATE(A5054,D5054,B5054)</f>
        <v>679</v>
      </c>
      <c r="J5054" s="14" t="str">
        <f t="shared" si="1246"/>
        <v xml:space="preserve">0                                                                                                                                                                                                                                                                                                                                                                                                                                                                                                                                                                                                                                                                                                      </v>
      </c>
      <c r="S5054" s="8"/>
      <c r="W5054" s="76"/>
      <c r="X5054" s="16">
        <f t="shared" si="1239"/>
        <v>0</v>
      </c>
      <c r="AC5054" s="18">
        <f t="shared" si="1244"/>
        <v>0</v>
      </c>
      <c r="AD5054" s="19">
        <f t="shared" si="1247"/>
        <v>0</v>
      </c>
      <c r="AE5054" s="21">
        <f t="shared" si="1243"/>
        <v>0</v>
      </c>
      <c r="AF5054" s="20">
        <f t="shared" si="1248"/>
        <v>0</v>
      </c>
      <c r="AG5054" s="20">
        <f t="shared" si="1249"/>
        <v>0</v>
      </c>
      <c r="AH5054" s="20">
        <f t="shared" si="1250"/>
        <v>0</v>
      </c>
      <c r="AI5054" s="20"/>
      <c r="AJ5054" s="20"/>
      <c r="AK5054" s="20">
        <f t="shared" si="1245"/>
        <v>0</v>
      </c>
      <c r="AL5054" s="171"/>
    </row>
    <row r="5055" spans="2:38" ht="15.75" customHeight="1" x14ac:dyDescent="0.25">
      <c r="B5055" s="14">
        <f t="shared" si="1240"/>
        <v>680</v>
      </c>
      <c r="C5055" s="9" t="str">
        <f t="shared" si="1241"/>
        <v/>
      </c>
      <c r="D5055" s="3" t="str">
        <f t="shared" si="1242"/>
        <v/>
      </c>
      <c r="E5055" s="14" t="str">
        <f t="shared" si="1251"/>
        <v>680</v>
      </c>
      <c r="J5055" s="14" t="str">
        <f t="shared" si="1246"/>
        <v xml:space="preserve">0                                                                                                                                                                                                                                                                                                                                                                                                                                                                                                                                                                                                                                                                                                       </v>
      </c>
      <c r="S5055" s="8"/>
      <c r="W5055" s="76"/>
      <c r="X5055" s="16">
        <f t="shared" ref="X5055:X5118" si="1252">W5055*T5055</f>
        <v>0</v>
      </c>
      <c r="AC5055" s="18">
        <f t="shared" si="1244"/>
        <v>0</v>
      </c>
      <c r="AD5055" s="19">
        <f t="shared" si="1247"/>
        <v>0</v>
      </c>
      <c r="AE5055" s="21">
        <f t="shared" si="1243"/>
        <v>0</v>
      </c>
      <c r="AF5055" s="20">
        <f t="shared" si="1248"/>
        <v>0</v>
      </c>
      <c r="AG5055" s="20">
        <f t="shared" si="1249"/>
        <v>0</v>
      </c>
      <c r="AH5055" s="20">
        <f t="shared" si="1250"/>
        <v>0</v>
      </c>
      <c r="AI5055" s="20"/>
      <c r="AJ5055" s="20"/>
      <c r="AK5055" s="20">
        <f t="shared" si="1245"/>
        <v>0</v>
      </c>
      <c r="AL5055" s="171"/>
    </row>
    <row r="5056" spans="2:38" ht="15.75" customHeight="1" x14ac:dyDescent="0.25">
      <c r="B5056" s="14">
        <f t="shared" si="1240"/>
        <v>681</v>
      </c>
      <c r="C5056" s="9" t="str">
        <f t="shared" si="1241"/>
        <v/>
      </c>
      <c r="D5056" s="3" t="str">
        <f t="shared" si="1242"/>
        <v/>
      </c>
      <c r="E5056" s="14" t="str">
        <f t="shared" si="1251"/>
        <v>681</v>
      </c>
      <c r="J5056" s="14" t="str">
        <f t="shared" si="1246"/>
        <v xml:space="preserve">0                                                                                                                                                                                                                                                                                                                                                                                                                                                                                                                                                                                                                                                                                                        </v>
      </c>
      <c r="S5056" s="8"/>
      <c r="W5056" s="76"/>
      <c r="X5056" s="16">
        <f t="shared" si="1252"/>
        <v>0</v>
      </c>
      <c r="AC5056" s="18">
        <f t="shared" si="1244"/>
        <v>0</v>
      </c>
      <c r="AD5056" s="19">
        <f t="shared" si="1247"/>
        <v>0</v>
      </c>
      <c r="AE5056" s="21">
        <f t="shared" si="1243"/>
        <v>0</v>
      </c>
      <c r="AF5056" s="20">
        <f t="shared" si="1248"/>
        <v>0</v>
      </c>
      <c r="AG5056" s="20">
        <f t="shared" si="1249"/>
        <v>0</v>
      </c>
      <c r="AH5056" s="20">
        <f t="shared" si="1250"/>
        <v>0</v>
      </c>
      <c r="AI5056" s="20"/>
      <c r="AJ5056" s="20"/>
      <c r="AK5056" s="20">
        <f t="shared" si="1245"/>
        <v>0</v>
      </c>
      <c r="AL5056" s="171"/>
    </row>
    <row r="5057" spans="2:38" ht="15.75" customHeight="1" x14ac:dyDescent="0.25">
      <c r="B5057" s="14">
        <f t="shared" si="1240"/>
        <v>682</v>
      </c>
      <c r="C5057" s="9" t="str">
        <f t="shared" si="1241"/>
        <v/>
      </c>
      <c r="D5057" s="3" t="str">
        <f t="shared" si="1242"/>
        <v/>
      </c>
      <c r="E5057" s="14" t="str">
        <f t="shared" si="1251"/>
        <v>682</v>
      </c>
      <c r="J5057" s="14" t="str">
        <f t="shared" si="1246"/>
        <v xml:space="preserve">0                                                                                                                                                                                                                                                                                                                                                                                                                                                                                                                                                                                                                                                                                                         </v>
      </c>
      <c r="S5057" s="8"/>
      <c r="W5057" s="76"/>
      <c r="X5057" s="16">
        <f t="shared" si="1252"/>
        <v>0</v>
      </c>
      <c r="AC5057" s="18">
        <f t="shared" si="1244"/>
        <v>0</v>
      </c>
      <c r="AD5057" s="19">
        <f t="shared" si="1247"/>
        <v>0</v>
      </c>
      <c r="AE5057" s="21">
        <f t="shared" si="1243"/>
        <v>0</v>
      </c>
      <c r="AF5057" s="20">
        <f t="shared" si="1248"/>
        <v>0</v>
      </c>
      <c r="AG5057" s="20">
        <f t="shared" si="1249"/>
        <v>0</v>
      </c>
      <c r="AH5057" s="20">
        <f t="shared" si="1250"/>
        <v>0</v>
      </c>
      <c r="AI5057" s="20"/>
      <c r="AJ5057" s="20"/>
      <c r="AK5057" s="20">
        <f t="shared" si="1245"/>
        <v>0</v>
      </c>
      <c r="AL5057" s="171"/>
    </row>
    <row r="5058" spans="2:38" ht="15.75" customHeight="1" x14ac:dyDescent="0.25">
      <c r="B5058" s="14">
        <f t="shared" si="1240"/>
        <v>683</v>
      </c>
      <c r="C5058" s="9" t="str">
        <f t="shared" si="1241"/>
        <v/>
      </c>
      <c r="D5058" s="3" t="str">
        <f t="shared" si="1242"/>
        <v/>
      </c>
      <c r="E5058" s="14" t="str">
        <f t="shared" si="1251"/>
        <v>683</v>
      </c>
      <c r="J5058" s="14" t="str">
        <f t="shared" si="1246"/>
        <v xml:space="preserve">0                                                                                                                                                                                                                                                                                                                                                                                                                                                                                                                                                                                                                                                                                                          </v>
      </c>
      <c r="S5058" s="8"/>
      <c r="W5058" s="76"/>
      <c r="X5058" s="16">
        <f t="shared" si="1252"/>
        <v>0</v>
      </c>
      <c r="AC5058" s="18">
        <f t="shared" si="1244"/>
        <v>0</v>
      </c>
      <c r="AD5058" s="19">
        <f t="shared" si="1247"/>
        <v>0</v>
      </c>
      <c r="AE5058" s="21">
        <f t="shared" si="1243"/>
        <v>0</v>
      </c>
      <c r="AF5058" s="20">
        <f t="shared" si="1248"/>
        <v>0</v>
      </c>
      <c r="AG5058" s="20">
        <f t="shared" si="1249"/>
        <v>0</v>
      </c>
      <c r="AH5058" s="20">
        <f t="shared" si="1250"/>
        <v>0</v>
      </c>
      <c r="AI5058" s="20"/>
      <c r="AJ5058" s="20"/>
      <c r="AK5058" s="20">
        <f t="shared" si="1245"/>
        <v>0</v>
      </c>
      <c r="AL5058" s="171"/>
    </row>
    <row r="5059" spans="2:38" ht="15.75" customHeight="1" x14ac:dyDescent="0.25">
      <c r="B5059" s="14">
        <f t="shared" si="1240"/>
        <v>684</v>
      </c>
      <c r="C5059" s="9" t="str">
        <f t="shared" si="1241"/>
        <v/>
      </c>
      <c r="D5059" s="3" t="str">
        <f t="shared" si="1242"/>
        <v/>
      </c>
      <c r="E5059" s="14" t="str">
        <f t="shared" si="1251"/>
        <v>684</v>
      </c>
      <c r="J5059" s="14" t="str">
        <f t="shared" si="1246"/>
        <v xml:space="preserve">0                                                                                                                                                                                                                                                                                                                                                                                                                                                                                                                                                                                                                                                                                                           </v>
      </c>
      <c r="S5059" s="8"/>
      <c r="W5059" s="76"/>
      <c r="X5059" s="16">
        <f t="shared" si="1252"/>
        <v>0</v>
      </c>
      <c r="AC5059" s="18">
        <f t="shared" si="1244"/>
        <v>0</v>
      </c>
      <c r="AD5059" s="19">
        <f t="shared" si="1247"/>
        <v>0</v>
      </c>
      <c r="AE5059" s="21">
        <f t="shared" si="1243"/>
        <v>0</v>
      </c>
      <c r="AF5059" s="20">
        <f t="shared" si="1248"/>
        <v>0</v>
      </c>
      <c r="AG5059" s="20">
        <f t="shared" si="1249"/>
        <v>0</v>
      </c>
      <c r="AH5059" s="20">
        <f t="shared" si="1250"/>
        <v>0</v>
      </c>
      <c r="AI5059" s="20"/>
      <c r="AJ5059" s="20"/>
      <c r="AK5059" s="20">
        <f t="shared" si="1245"/>
        <v>0</v>
      </c>
      <c r="AL5059" s="171"/>
    </row>
    <row r="5060" spans="2:38" ht="15.75" customHeight="1" x14ac:dyDescent="0.25">
      <c r="B5060" s="14">
        <f t="shared" ref="B5060:B5123" si="1253">IF(A5060=A5059,B5059+1,1)</f>
        <v>685</v>
      </c>
      <c r="C5060" s="9" t="str">
        <f t="shared" si="1241"/>
        <v/>
      </c>
      <c r="D5060" s="3" t="str">
        <f t="shared" si="1242"/>
        <v/>
      </c>
      <c r="E5060" s="14" t="str">
        <f t="shared" si="1251"/>
        <v>685</v>
      </c>
      <c r="J5060" s="14" t="str">
        <f t="shared" si="1246"/>
        <v xml:space="preserve">0                                                                                                                                                                                                                                                                                                                                                                                                                                                                                                                                                                                                                                                                                                            </v>
      </c>
      <c r="S5060" s="8"/>
      <c r="W5060" s="76"/>
      <c r="X5060" s="16">
        <f t="shared" si="1252"/>
        <v>0</v>
      </c>
      <c r="AC5060" s="18">
        <f t="shared" si="1244"/>
        <v>0</v>
      </c>
      <c r="AD5060" s="19">
        <f t="shared" si="1247"/>
        <v>0</v>
      </c>
      <c r="AE5060" s="21">
        <f t="shared" si="1243"/>
        <v>0</v>
      </c>
      <c r="AF5060" s="20">
        <f t="shared" si="1248"/>
        <v>0</v>
      </c>
      <c r="AG5060" s="20">
        <f t="shared" si="1249"/>
        <v>0</v>
      </c>
      <c r="AH5060" s="20">
        <f t="shared" si="1250"/>
        <v>0</v>
      </c>
      <c r="AI5060" s="20"/>
      <c r="AJ5060" s="20"/>
      <c r="AK5060" s="20">
        <f t="shared" si="1245"/>
        <v>0</v>
      </c>
      <c r="AL5060" s="171"/>
    </row>
    <row r="5061" spans="2:38" ht="15.75" customHeight="1" x14ac:dyDescent="0.25">
      <c r="B5061" s="14">
        <f t="shared" si="1253"/>
        <v>686</v>
      </c>
      <c r="C5061" s="9" t="str">
        <f t="shared" ref="C5061:C5124" si="1254">IF(A5061=A5060,C5060,"")</f>
        <v/>
      </c>
      <c r="D5061" s="3" t="str">
        <f t="shared" ref="D5061:D5124" si="1255">IF(A5061=A5060,D5060,"")</f>
        <v/>
      </c>
      <c r="E5061" s="14" t="str">
        <f t="shared" si="1251"/>
        <v>686</v>
      </c>
      <c r="J5061" s="14" t="str">
        <f t="shared" si="1246"/>
        <v xml:space="preserve">0                                                                                                                                                                                                                                                                                                                                                                                                                                                                                                                                                                                                                                                                                                             </v>
      </c>
      <c r="S5061" s="8"/>
      <c r="W5061" s="76"/>
      <c r="X5061" s="16">
        <f t="shared" si="1252"/>
        <v>0</v>
      </c>
      <c r="AC5061" s="18">
        <f t="shared" si="1244"/>
        <v>0</v>
      </c>
      <c r="AD5061" s="19">
        <f t="shared" si="1247"/>
        <v>0</v>
      </c>
      <c r="AE5061" s="21">
        <f t="shared" si="1243"/>
        <v>0</v>
      </c>
      <c r="AF5061" s="20">
        <f t="shared" si="1248"/>
        <v>0</v>
      </c>
      <c r="AG5061" s="20">
        <f t="shared" si="1249"/>
        <v>0</v>
      </c>
      <c r="AH5061" s="20">
        <f t="shared" si="1250"/>
        <v>0</v>
      </c>
      <c r="AI5061" s="20"/>
      <c r="AJ5061" s="20"/>
      <c r="AK5061" s="20">
        <f t="shared" si="1245"/>
        <v>0</v>
      </c>
      <c r="AL5061" s="171"/>
    </row>
    <row r="5062" spans="2:38" ht="15.75" customHeight="1" x14ac:dyDescent="0.25">
      <c r="B5062" s="14">
        <f t="shared" si="1253"/>
        <v>687</v>
      </c>
      <c r="C5062" s="9" t="str">
        <f t="shared" si="1254"/>
        <v/>
      </c>
      <c r="D5062" s="3" t="str">
        <f t="shared" si="1255"/>
        <v/>
      </c>
      <c r="E5062" s="14" t="str">
        <f t="shared" si="1251"/>
        <v>687</v>
      </c>
      <c r="J5062" s="14" t="str">
        <f t="shared" si="1246"/>
        <v xml:space="preserve">0                                                                                                                                                                                                                                                                                                                                                                                                                                                                                                                                                                                                                                                                                                              </v>
      </c>
      <c r="S5062" s="8"/>
      <c r="W5062" s="76"/>
      <c r="X5062" s="16">
        <f t="shared" si="1252"/>
        <v>0</v>
      </c>
      <c r="AC5062" s="18">
        <f t="shared" si="1244"/>
        <v>0</v>
      </c>
      <c r="AD5062" s="19">
        <f t="shared" si="1247"/>
        <v>0</v>
      </c>
      <c r="AE5062" s="21">
        <f t="shared" si="1243"/>
        <v>0</v>
      </c>
      <c r="AF5062" s="20">
        <f t="shared" si="1248"/>
        <v>0</v>
      </c>
      <c r="AG5062" s="20">
        <f t="shared" si="1249"/>
        <v>0</v>
      </c>
      <c r="AH5062" s="20">
        <f t="shared" si="1250"/>
        <v>0</v>
      </c>
      <c r="AI5062" s="20"/>
      <c r="AJ5062" s="20"/>
      <c r="AK5062" s="20">
        <f t="shared" si="1245"/>
        <v>0</v>
      </c>
      <c r="AL5062" s="171"/>
    </row>
    <row r="5063" spans="2:38" ht="15.75" customHeight="1" x14ac:dyDescent="0.25">
      <c r="B5063" s="14">
        <f t="shared" si="1253"/>
        <v>688</v>
      </c>
      <c r="C5063" s="9" t="str">
        <f t="shared" si="1254"/>
        <v/>
      </c>
      <c r="D5063" s="3" t="str">
        <f t="shared" si="1255"/>
        <v/>
      </c>
      <c r="E5063" s="14" t="str">
        <f t="shared" si="1251"/>
        <v>688</v>
      </c>
      <c r="J5063" s="14" t="str">
        <f t="shared" si="1246"/>
        <v xml:space="preserve">0                                                                                                                                                                                                                                                                                                                                                                                                                                                                                                                                                                                                                                                                                                               </v>
      </c>
      <c r="S5063" s="8"/>
      <c r="W5063" s="76"/>
      <c r="X5063" s="16">
        <f t="shared" si="1252"/>
        <v>0</v>
      </c>
      <c r="AC5063" s="18">
        <f t="shared" si="1244"/>
        <v>0</v>
      </c>
      <c r="AD5063" s="19">
        <f t="shared" si="1247"/>
        <v>0</v>
      </c>
      <c r="AE5063" s="21">
        <f t="shared" si="1243"/>
        <v>0</v>
      </c>
      <c r="AF5063" s="20">
        <f t="shared" si="1248"/>
        <v>0</v>
      </c>
      <c r="AG5063" s="20">
        <f t="shared" si="1249"/>
        <v>0</v>
      </c>
      <c r="AH5063" s="20">
        <f t="shared" si="1250"/>
        <v>0</v>
      </c>
      <c r="AI5063" s="20"/>
      <c r="AJ5063" s="20"/>
      <c r="AK5063" s="20">
        <f t="shared" si="1245"/>
        <v>0</v>
      </c>
      <c r="AL5063" s="171"/>
    </row>
    <row r="5064" spans="2:38" ht="15.75" customHeight="1" x14ac:dyDescent="0.25">
      <c r="B5064" s="14">
        <f t="shared" si="1253"/>
        <v>689</v>
      </c>
      <c r="C5064" s="9" t="str">
        <f t="shared" si="1254"/>
        <v/>
      </c>
      <c r="D5064" s="3" t="str">
        <f t="shared" si="1255"/>
        <v/>
      </c>
      <c r="E5064" s="14" t="str">
        <f t="shared" si="1251"/>
        <v>689</v>
      </c>
      <c r="J5064" s="14" t="str">
        <f t="shared" si="1246"/>
        <v xml:space="preserve">0                                                                                                                                                                                                                                                                                                                                                                                                                                                                                                                                                                                                                                                                                                                </v>
      </c>
      <c r="S5064" s="8"/>
      <c r="W5064" s="76"/>
      <c r="X5064" s="16">
        <f t="shared" si="1252"/>
        <v>0</v>
      </c>
      <c r="AC5064" s="18">
        <f t="shared" si="1244"/>
        <v>0</v>
      </c>
      <c r="AD5064" s="19">
        <f t="shared" si="1247"/>
        <v>0</v>
      </c>
      <c r="AE5064" s="21">
        <f t="shared" si="1243"/>
        <v>0</v>
      </c>
      <c r="AF5064" s="20">
        <f t="shared" si="1248"/>
        <v>0</v>
      </c>
      <c r="AG5064" s="20">
        <f t="shared" si="1249"/>
        <v>0</v>
      </c>
      <c r="AH5064" s="20">
        <f t="shared" si="1250"/>
        <v>0</v>
      </c>
      <c r="AI5064" s="20"/>
      <c r="AJ5064" s="20"/>
      <c r="AK5064" s="20">
        <f t="shared" si="1245"/>
        <v>0</v>
      </c>
      <c r="AL5064" s="171"/>
    </row>
    <row r="5065" spans="2:38" ht="15.75" customHeight="1" x14ac:dyDescent="0.25">
      <c r="B5065" s="14">
        <f t="shared" si="1253"/>
        <v>690</v>
      </c>
      <c r="C5065" s="9" t="str">
        <f t="shared" si="1254"/>
        <v/>
      </c>
      <c r="D5065" s="3" t="str">
        <f t="shared" si="1255"/>
        <v/>
      </c>
      <c r="E5065" s="14" t="str">
        <f t="shared" si="1251"/>
        <v>690</v>
      </c>
      <c r="J5065" s="14" t="str">
        <f t="shared" si="1246"/>
        <v xml:space="preserve">0                                                                                                                                                                                                                                                                                                                                                                                                                                                                                                                                                                                                                                                                                                                 </v>
      </c>
      <c r="S5065" s="8"/>
      <c r="W5065" s="76"/>
      <c r="X5065" s="16">
        <f t="shared" si="1252"/>
        <v>0</v>
      </c>
      <c r="AC5065" s="18">
        <f t="shared" si="1244"/>
        <v>0</v>
      </c>
      <c r="AD5065" s="19">
        <f t="shared" si="1247"/>
        <v>0</v>
      </c>
      <c r="AE5065" s="21">
        <f t="shared" si="1243"/>
        <v>0</v>
      </c>
      <c r="AF5065" s="20">
        <f t="shared" si="1248"/>
        <v>0</v>
      </c>
      <c r="AG5065" s="20">
        <f t="shared" si="1249"/>
        <v>0</v>
      </c>
      <c r="AH5065" s="20">
        <f t="shared" si="1250"/>
        <v>0</v>
      </c>
      <c r="AI5065" s="20"/>
      <c r="AJ5065" s="20"/>
      <c r="AK5065" s="20">
        <f t="shared" si="1245"/>
        <v>0</v>
      </c>
      <c r="AL5065" s="171"/>
    </row>
    <row r="5066" spans="2:38" ht="15.75" customHeight="1" x14ac:dyDescent="0.25">
      <c r="B5066" s="14">
        <f t="shared" si="1253"/>
        <v>691</v>
      </c>
      <c r="C5066" s="9" t="str">
        <f t="shared" si="1254"/>
        <v/>
      </c>
      <c r="D5066" s="3" t="str">
        <f t="shared" si="1255"/>
        <v/>
      </c>
      <c r="E5066" s="14" t="str">
        <f t="shared" si="1251"/>
        <v>691</v>
      </c>
      <c r="J5066" s="14" t="str">
        <f t="shared" si="1246"/>
        <v xml:space="preserve">0                                                                                                                                                                                                                                                                                                                                                                                                                                                                                                                                                                                                                                                                                                                  </v>
      </c>
      <c r="S5066" s="8"/>
      <c r="W5066" s="76"/>
      <c r="X5066" s="16">
        <f t="shared" si="1252"/>
        <v>0</v>
      </c>
      <c r="AC5066" s="18">
        <f t="shared" si="1244"/>
        <v>0</v>
      </c>
      <c r="AD5066" s="19">
        <f t="shared" si="1247"/>
        <v>0</v>
      </c>
      <c r="AE5066" s="21">
        <f t="shared" si="1243"/>
        <v>0</v>
      </c>
      <c r="AF5066" s="20">
        <f t="shared" si="1248"/>
        <v>0</v>
      </c>
      <c r="AG5066" s="20">
        <f t="shared" si="1249"/>
        <v>0</v>
      </c>
      <c r="AH5066" s="20">
        <f t="shared" si="1250"/>
        <v>0</v>
      </c>
      <c r="AI5066" s="20"/>
      <c r="AJ5066" s="20"/>
      <c r="AK5066" s="20">
        <f t="shared" si="1245"/>
        <v>0</v>
      </c>
      <c r="AL5066" s="171"/>
    </row>
    <row r="5067" spans="2:38" ht="15.75" customHeight="1" x14ac:dyDescent="0.25">
      <c r="B5067" s="14">
        <f t="shared" si="1253"/>
        <v>692</v>
      </c>
      <c r="C5067" s="9" t="str">
        <f t="shared" si="1254"/>
        <v/>
      </c>
      <c r="D5067" s="3" t="str">
        <f t="shared" si="1255"/>
        <v/>
      </c>
      <c r="E5067" s="14" t="str">
        <f t="shared" si="1251"/>
        <v>692</v>
      </c>
      <c r="J5067" s="14" t="str">
        <f t="shared" si="1246"/>
        <v xml:space="preserve">0                                                                                                                                                                                                                                                                                                                                                                                                                                                                                                                                                                                                                                                                                                                   </v>
      </c>
      <c r="S5067" s="8"/>
      <c r="W5067" s="76"/>
      <c r="X5067" s="16">
        <f t="shared" si="1252"/>
        <v>0</v>
      </c>
      <c r="AC5067" s="18">
        <f t="shared" si="1244"/>
        <v>0</v>
      </c>
      <c r="AD5067" s="19">
        <f t="shared" si="1247"/>
        <v>0</v>
      </c>
      <c r="AE5067" s="21">
        <f t="shared" si="1243"/>
        <v>0</v>
      </c>
      <c r="AF5067" s="20">
        <f t="shared" si="1248"/>
        <v>0</v>
      </c>
      <c r="AG5067" s="20">
        <f t="shared" si="1249"/>
        <v>0</v>
      </c>
      <c r="AH5067" s="20">
        <f t="shared" si="1250"/>
        <v>0</v>
      </c>
      <c r="AI5067" s="20"/>
      <c r="AJ5067" s="20"/>
      <c r="AK5067" s="20">
        <f t="shared" si="1245"/>
        <v>0</v>
      </c>
      <c r="AL5067" s="171"/>
    </row>
    <row r="5068" spans="2:38" ht="15.75" customHeight="1" x14ac:dyDescent="0.25">
      <c r="B5068" s="14">
        <f t="shared" si="1253"/>
        <v>693</v>
      </c>
      <c r="C5068" s="9" t="str">
        <f t="shared" si="1254"/>
        <v/>
      </c>
      <c r="D5068" s="3" t="str">
        <f t="shared" si="1255"/>
        <v/>
      </c>
      <c r="E5068" s="14" t="str">
        <f t="shared" si="1251"/>
        <v>693</v>
      </c>
      <c r="J5068" s="14" t="str">
        <f t="shared" si="1246"/>
        <v xml:space="preserve">0                                                                                                                                                                                                                                                                                                                                                                                                                                                                                                                                                                                                                                                                                                                    </v>
      </c>
      <c r="S5068" s="8"/>
      <c r="W5068" s="76"/>
      <c r="X5068" s="16">
        <f t="shared" si="1252"/>
        <v>0</v>
      </c>
      <c r="AC5068" s="18">
        <f t="shared" si="1244"/>
        <v>0</v>
      </c>
      <c r="AD5068" s="19">
        <f t="shared" si="1247"/>
        <v>0</v>
      </c>
      <c r="AE5068" s="21">
        <f t="shared" si="1243"/>
        <v>0</v>
      </c>
      <c r="AF5068" s="20">
        <f t="shared" si="1248"/>
        <v>0</v>
      </c>
      <c r="AG5068" s="20">
        <f t="shared" si="1249"/>
        <v>0</v>
      </c>
      <c r="AH5068" s="20">
        <f t="shared" si="1250"/>
        <v>0</v>
      </c>
      <c r="AI5068" s="20"/>
      <c r="AJ5068" s="20"/>
      <c r="AK5068" s="20">
        <f t="shared" si="1245"/>
        <v>0</v>
      </c>
      <c r="AL5068" s="171"/>
    </row>
    <row r="5069" spans="2:38" ht="15.75" customHeight="1" x14ac:dyDescent="0.25">
      <c r="B5069" s="14">
        <f t="shared" si="1253"/>
        <v>694</v>
      </c>
      <c r="C5069" s="9" t="str">
        <f t="shared" si="1254"/>
        <v/>
      </c>
      <c r="D5069" s="3" t="str">
        <f t="shared" si="1255"/>
        <v/>
      </c>
      <c r="E5069" s="14" t="str">
        <f t="shared" si="1251"/>
        <v>694</v>
      </c>
      <c r="J5069" s="14" t="str">
        <f t="shared" si="1246"/>
        <v xml:space="preserve">0                                                                                                                                                                                                                                                                                                                                                                                                                                                                                                                                                                                                                                                                                                                     </v>
      </c>
      <c r="S5069" s="8"/>
      <c r="W5069" s="76"/>
      <c r="X5069" s="16">
        <f t="shared" si="1252"/>
        <v>0</v>
      </c>
      <c r="AC5069" s="18">
        <f t="shared" si="1244"/>
        <v>0</v>
      </c>
      <c r="AD5069" s="19">
        <f t="shared" si="1247"/>
        <v>0</v>
      </c>
      <c r="AE5069" s="21">
        <f t="shared" si="1243"/>
        <v>0</v>
      </c>
      <c r="AF5069" s="20">
        <f t="shared" si="1248"/>
        <v>0</v>
      </c>
      <c r="AG5069" s="20">
        <f t="shared" si="1249"/>
        <v>0</v>
      </c>
      <c r="AH5069" s="20">
        <f t="shared" si="1250"/>
        <v>0</v>
      </c>
      <c r="AI5069" s="20"/>
      <c r="AJ5069" s="20"/>
      <c r="AK5069" s="20">
        <f t="shared" si="1245"/>
        <v>0</v>
      </c>
      <c r="AL5069" s="171"/>
    </row>
    <row r="5070" spans="2:38" ht="15.75" customHeight="1" x14ac:dyDescent="0.25">
      <c r="B5070" s="14">
        <f t="shared" si="1253"/>
        <v>695</v>
      </c>
      <c r="C5070" s="9" t="str">
        <f t="shared" si="1254"/>
        <v/>
      </c>
      <c r="D5070" s="3" t="str">
        <f t="shared" si="1255"/>
        <v/>
      </c>
      <c r="E5070" s="14" t="str">
        <f t="shared" si="1251"/>
        <v>695</v>
      </c>
      <c r="J5070" s="14" t="str">
        <f t="shared" si="1246"/>
        <v xml:space="preserve">0                                                                                                                                                                                                                                                                                                                                                                                                                                                                                                                                                                                                                                                                                                                      </v>
      </c>
      <c r="S5070" s="8"/>
      <c r="W5070" s="76"/>
      <c r="X5070" s="16">
        <f t="shared" si="1252"/>
        <v>0</v>
      </c>
      <c r="AC5070" s="18">
        <f t="shared" si="1244"/>
        <v>0</v>
      </c>
      <c r="AD5070" s="19">
        <f t="shared" si="1247"/>
        <v>0</v>
      </c>
      <c r="AE5070" s="21">
        <f t="shared" si="1243"/>
        <v>0</v>
      </c>
      <c r="AF5070" s="20">
        <f t="shared" si="1248"/>
        <v>0</v>
      </c>
      <c r="AG5070" s="20">
        <f t="shared" si="1249"/>
        <v>0</v>
      </c>
      <c r="AH5070" s="20">
        <f t="shared" si="1250"/>
        <v>0</v>
      </c>
      <c r="AI5070" s="20"/>
      <c r="AJ5070" s="20"/>
      <c r="AK5070" s="20">
        <f t="shared" si="1245"/>
        <v>0</v>
      </c>
      <c r="AL5070" s="171"/>
    </row>
    <row r="5071" spans="2:38" ht="15.75" customHeight="1" x14ac:dyDescent="0.25">
      <c r="B5071" s="14">
        <f t="shared" si="1253"/>
        <v>696</v>
      </c>
      <c r="C5071" s="9" t="str">
        <f t="shared" si="1254"/>
        <v/>
      </c>
      <c r="D5071" s="3" t="str">
        <f t="shared" si="1255"/>
        <v/>
      </c>
      <c r="E5071" s="14" t="str">
        <f t="shared" si="1251"/>
        <v>696</v>
      </c>
      <c r="J5071" s="14" t="str">
        <f t="shared" si="1246"/>
        <v xml:space="preserve">0                                                                                                                                                                                                                                                                                                                                                                                                                                                                                                                                                                                                                                                                                                                       </v>
      </c>
      <c r="S5071" s="8"/>
      <c r="W5071" s="76"/>
      <c r="X5071" s="16">
        <f t="shared" si="1252"/>
        <v>0</v>
      </c>
      <c r="AC5071" s="18">
        <f t="shared" si="1244"/>
        <v>0</v>
      </c>
      <c r="AD5071" s="19">
        <f t="shared" si="1247"/>
        <v>0</v>
      </c>
      <c r="AE5071" s="21">
        <f t="shared" si="1243"/>
        <v>0</v>
      </c>
      <c r="AF5071" s="20">
        <f t="shared" si="1248"/>
        <v>0</v>
      </c>
      <c r="AG5071" s="20">
        <f t="shared" si="1249"/>
        <v>0</v>
      </c>
      <c r="AH5071" s="20">
        <f t="shared" si="1250"/>
        <v>0</v>
      </c>
      <c r="AI5071" s="20"/>
      <c r="AJ5071" s="20"/>
      <c r="AK5071" s="20">
        <f t="shared" si="1245"/>
        <v>0</v>
      </c>
      <c r="AL5071" s="171"/>
    </row>
    <row r="5072" spans="2:38" ht="15.75" customHeight="1" x14ac:dyDescent="0.25">
      <c r="B5072" s="14">
        <f t="shared" si="1253"/>
        <v>697</v>
      </c>
      <c r="C5072" s="9" t="str">
        <f t="shared" si="1254"/>
        <v/>
      </c>
      <c r="D5072" s="3" t="str">
        <f t="shared" si="1255"/>
        <v/>
      </c>
      <c r="E5072" s="14" t="str">
        <f t="shared" si="1251"/>
        <v>697</v>
      </c>
      <c r="J5072" s="14" t="str">
        <f t="shared" si="1246"/>
        <v xml:space="preserve">0                                                                                                                                                                                                                                                                                                                                                                                                                                                                                                                                                                                                                                                                                                                        </v>
      </c>
      <c r="S5072" s="8"/>
      <c r="W5072" s="76"/>
      <c r="X5072" s="16">
        <f t="shared" si="1252"/>
        <v>0</v>
      </c>
      <c r="AC5072" s="18">
        <f t="shared" si="1244"/>
        <v>0</v>
      </c>
      <c r="AD5072" s="19">
        <f t="shared" si="1247"/>
        <v>0</v>
      </c>
      <c r="AE5072" s="21">
        <f t="shared" si="1243"/>
        <v>0</v>
      </c>
      <c r="AF5072" s="20">
        <f t="shared" si="1248"/>
        <v>0</v>
      </c>
      <c r="AG5072" s="20">
        <f t="shared" si="1249"/>
        <v>0</v>
      </c>
      <c r="AH5072" s="20">
        <f t="shared" si="1250"/>
        <v>0</v>
      </c>
      <c r="AI5072" s="20"/>
      <c r="AJ5072" s="20"/>
      <c r="AK5072" s="20">
        <f t="shared" si="1245"/>
        <v>0</v>
      </c>
      <c r="AL5072" s="171"/>
    </row>
    <row r="5073" spans="2:38" ht="15.75" customHeight="1" x14ac:dyDescent="0.25">
      <c r="B5073" s="14">
        <f t="shared" si="1253"/>
        <v>698</v>
      </c>
      <c r="C5073" s="9" t="str">
        <f t="shared" si="1254"/>
        <v/>
      </c>
      <c r="D5073" s="3" t="str">
        <f t="shared" si="1255"/>
        <v/>
      </c>
      <c r="E5073" s="14" t="str">
        <f t="shared" si="1251"/>
        <v>698</v>
      </c>
      <c r="J5073" s="14" t="str">
        <f t="shared" si="1246"/>
        <v xml:space="preserve">0                                                                                                                                                                                                                                                                                                                                                                                                                                                                                                                                                                                                                                                                                                                         </v>
      </c>
      <c r="S5073" s="8"/>
      <c r="W5073" s="76"/>
      <c r="X5073" s="16">
        <f t="shared" si="1252"/>
        <v>0</v>
      </c>
      <c r="AC5073" s="18">
        <f t="shared" si="1244"/>
        <v>0</v>
      </c>
      <c r="AD5073" s="19">
        <f t="shared" si="1247"/>
        <v>0</v>
      </c>
      <c r="AE5073" s="21">
        <f t="shared" si="1243"/>
        <v>0</v>
      </c>
      <c r="AF5073" s="20">
        <f t="shared" si="1248"/>
        <v>0</v>
      </c>
      <c r="AG5073" s="20">
        <f t="shared" si="1249"/>
        <v>0</v>
      </c>
      <c r="AH5073" s="20">
        <f t="shared" si="1250"/>
        <v>0</v>
      </c>
      <c r="AI5073" s="20"/>
      <c r="AJ5073" s="20"/>
      <c r="AK5073" s="20">
        <f t="shared" si="1245"/>
        <v>0</v>
      </c>
      <c r="AL5073" s="171"/>
    </row>
    <row r="5074" spans="2:38" ht="15.75" customHeight="1" x14ac:dyDescent="0.25">
      <c r="B5074" s="14">
        <f t="shared" si="1253"/>
        <v>699</v>
      </c>
      <c r="C5074" s="9" t="str">
        <f t="shared" si="1254"/>
        <v/>
      </c>
      <c r="D5074" s="3" t="str">
        <f t="shared" si="1255"/>
        <v/>
      </c>
      <c r="E5074" s="14" t="str">
        <f t="shared" si="1251"/>
        <v>699</v>
      </c>
      <c r="J5074" s="14" t="str">
        <f t="shared" si="1246"/>
        <v xml:space="preserve">0                                                                                                                                                                                                                                                                                                                                                                                                                                                                                                                                                                                                                                                                                                                          </v>
      </c>
      <c r="S5074" s="8"/>
      <c r="W5074" s="76"/>
      <c r="X5074" s="16">
        <f t="shared" si="1252"/>
        <v>0</v>
      </c>
      <c r="AC5074" s="18">
        <f t="shared" si="1244"/>
        <v>0</v>
      </c>
      <c r="AD5074" s="19">
        <f t="shared" si="1247"/>
        <v>0</v>
      </c>
      <c r="AE5074" s="21">
        <f t="shared" si="1243"/>
        <v>0</v>
      </c>
      <c r="AF5074" s="20">
        <f t="shared" si="1248"/>
        <v>0</v>
      </c>
      <c r="AG5074" s="20">
        <f t="shared" si="1249"/>
        <v>0</v>
      </c>
      <c r="AH5074" s="20">
        <f t="shared" si="1250"/>
        <v>0</v>
      </c>
      <c r="AI5074" s="20"/>
      <c r="AJ5074" s="20"/>
      <c r="AK5074" s="20">
        <f t="shared" si="1245"/>
        <v>0</v>
      </c>
      <c r="AL5074" s="171"/>
    </row>
    <row r="5075" spans="2:38" ht="15.75" customHeight="1" x14ac:dyDescent="0.25">
      <c r="B5075" s="14">
        <f t="shared" si="1253"/>
        <v>700</v>
      </c>
      <c r="C5075" s="9" t="str">
        <f t="shared" si="1254"/>
        <v/>
      </c>
      <c r="D5075" s="3" t="str">
        <f t="shared" si="1255"/>
        <v/>
      </c>
      <c r="E5075" s="14" t="str">
        <f t="shared" si="1251"/>
        <v>700</v>
      </c>
      <c r="J5075" s="14" t="str">
        <f t="shared" si="1246"/>
        <v xml:space="preserve">0                                                                                                                                                                                                                                                                                                                                                                                                                                                                                                                                                                                                                                                                                                                           </v>
      </c>
      <c r="S5075" s="8"/>
      <c r="W5075" s="76"/>
      <c r="X5075" s="16">
        <f t="shared" si="1252"/>
        <v>0</v>
      </c>
      <c r="AC5075" s="18">
        <f t="shared" si="1244"/>
        <v>0</v>
      </c>
      <c r="AD5075" s="19">
        <f t="shared" si="1247"/>
        <v>0</v>
      </c>
      <c r="AE5075" s="21">
        <f t="shared" si="1243"/>
        <v>0</v>
      </c>
      <c r="AF5075" s="20">
        <f t="shared" si="1248"/>
        <v>0</v>
      </c>
      <c r="AG5075" s="20">
        <f t="shared" si="1249"/>
        <v>0</v>
      </c>
      <c r="AH5075" s="20">
        <f t="shared" si="1250"/>
        <v>0</v>
      </c>
      <c r="AI5075" s="20"/>
      <c r="AJ5075" s="20"/>
      <c r="AK5075" s="20">
        <f t="shared" si="1245"/>
        <v>0</v>
      </c>
      <c r="AL5075" s="171"/>
    </row>
    <row r="5076" spans="2:38" ht="15.75" customHeight="1" x14ac:dyDescent="0.25">
      <c r="B5076" s="14">
        <f t="shared" si="1253"/>
        <v>701</v>
      </c>
      <c r="C5076" s="9" t="str">
        <f t="shared" si="1254"/>
        <v/>
      </c>
      <c r="D5076" s="3" t="str">
        <f t="shared" si="1255"/>
        <v/>
      </c>
      <c r="E5076" s="14" t="str">
        <f t="shared" si="1251"/>
        <v>701</v>
      </c>
      <c r="J5076" s="14" t="str">
        <f t="shared" si="1246"/>
        <v xml:space="preserve">0                                                                                                                                                                                                                                                                                                                                                                                                                                                                                                                                                                                                                                                                                                                            </v>
      </c>
      <c r="S5076" s="8"/>
      <c r="W5076" s="76"/>
      <c r="X5076" s="16">
        <f t="shared" si="1252"/>
        <v>0</v>
      </c>
      <c r="AC5076" s="18">
        <f t="shared" si="1244"/>
        <v>0</v>
      </c>
      <c r="AD5076" s="19">
        <f t="shared" si="1247"/>
        <v>0</v>
      </c>
      <c r="AE5076" s="21">
        <f t="shared" si="1243"/>
        <v>0</v>
      </c>
      <c r="AF5076" s="20">
        <f t="shared" si="1248"/>
        <v>0</v>
      </c>
      <c r="AG5076" s="20">
        <f t="shared" si="1249"/>
        <v>0</v>
      </c>
      <c r="AH5076" s="20">
        <f t="shared" si="1250"/>
        <v>0</v>
      </c>
      <c r="AI5076" s="20"/>
      <c r="AJ5076" s="20"/>
      <c r="AK5076" s="20">
        <f t="shared" si="1245"/>
        <v>0</v>
      </c>
      <c r="AL5076" s="171"/>
    </row>
    <row r="5077" spans="2:38" ht="15.75" customHeight="1" x14ac:dyDescent="0.25">
      <c r="B5077" s="14">
        <f t="shared" si="1253"/>
        <v>702</v>
      </c>
      <c r="C5077" s="9" t="str">
        <f t="shared" si="1254"/>
        <v/>
      </c>
      <c r="D5077" s="3" t="str">
        <f t="shared" si="1255"/>
        <v/>
      </c>
      <c r="E5077" s="14" t="str">
        <f t="shared" si="1251"/>
        <v>702</v>
      </c>
      <c r="J5077" s="14" t="str">
        <f t="shared" si="1246"/>
        <v xml:space="preserve">0                                                                                                                                                                                                                                                                                                                                                                                                                                                                                                                                                                                                                                                                                                                             </v>
      </c>
      <c r="S5077" s="8"/>
      <c r="W5077" s="76"/>
      <c r="X5077" s="16">
        <f t="shared" si="1252"/>
        <v>0</v>
      </c>
      <c r="AC5077" s="18">
        <f t="shared" si="1244"/>
        <v>0</v>
      </c>
      <c r="AD5077" s="19">
        <f t="shared" si="1247"/>
        <v>0</v>
      </c>
      <c r="AE5077" s="21">
        <f t="shared" si="1243"/>
        <v>0</v>
      </c>
      <c r="AF5077" s="20">
        <f t="shared" si="1248"/>
        <v>0</v>
      </c>
      <c r="AG5077" s="20">
        <f t="shared" si="1249"/>
        <v>0</v>
      </c>
      <c r="AH5077" s="20">
        <f t="shared" si="1250"/>
        <v>0</v>
      </c>
      <c r="AI5077" s="20"/>
      <c r="AJ5077" s="20"/>
      <c r="AK5077" s="20">
        <f t="shared" si="1245"/>
        <v>0</v>
      </c>
      <c r="AL5077" s="171"/>
    </row>
    <row r="5078" spans="2:38" ht="15.75" customHeight="1" x14ac:dyDescent="0.25">
      <c r="B5078" s="14">
        <f t="shared" si="1253"/>
        <v>703</v>
      </c>
      <c r="C5078" s="9" t="str">
        <f t="shared" si="1254"/>
        <v/>
      </c>
      <c r="D5078" s="3" t="str">
        <f t="shared" si="1255"/>
        <v/>
      </c>
      <c r="E5078" s="14" t="str">
        <f t="shared" si="1251"/>
        <v>703</v>
      </c>
      <c r="J5078" s="14" t="str">
        <f t="shared" si="1246"/>
        <v xml:space="preserve">0                                                                                                                                                                                                                                                                                                                                                                                                                                                                                                                                                                                                                                                                                                                              </v>
      </c>
      <c r="S5078" s="8"/>
      <c r="W5078" s="76"/>
      <c r="X5078" s="16">
        <f t="shared" si="1252"/>
        <v>0</v>
      </c>
      <c r="AC5078" s="18">
        <f t="shared" si="1244"/>
        <v>0</v>
      </c>
      <c r="AD5078" s="19">
        <f t="shared" si="1247"/>
        <v>0</v>
      </c>
      <c r="AE5078" s="21">
        <f t="shared" si="1243"/>
        <v>0</v>
      </c>
      <c r="AF5078" s="20">
        <f t="shared" si="1248"/>
        <v>0</v>
      </c>
      <c r="AG5078" s="20">
        <f t="shared" si="1249"/>
        <v>0</v>
      </c>
      <c r="AH5078" s="20">
        <f t="shared" si="1250"/>
        <v>0</v>
      </c>
      <c r="AI5078" s="20"/>
      <c r="AJ5078" s="20"/>
      <c r="AK5078" s="20">
        <f t="shared" si="1245"/>
        <v>0</v>
      </c>
      <c r="AL5078" s="171"/>
    </row>
    <row r="5079" spans="2:38" ht="15.75" customHeight="1" x14ac:dyDescent="0.25">
      <c r="B5079" s="14">
        <f t="shared" si="1253"/>
        <v>704</v>
      </c>
      <c r="C5079" s="9" t="str">
        <f t="shared" si="1254"/>
        <v/>
      </c>
      <c r="D5079" s="3" t="str">
        <f t="shared" si="1255"/>
        <v/>
      </c>
      <c r="E5079" s="14" t="str">
        <f t="shared" si="1251"/>
        <v>704</v>
      </c>
      <c r="J5079" s="14" t="str">
        <f t="shared" si="1246"/>
        <v xml:space="preserve">0                                                                                                                                                                                                                                                                                                                                                                                                                                                                                                                                                                                                                                                                                                                               </v>
      </c>
      <c r="S5079" s="8"/>
      <c r="W5079" s="76"/>
      <c r="X5079" s="16">
        <f t="shared" si="1252"/>
        <v>0</v>
      </c>
      <c r="AC5079" s="18">
        <f t="shared" si="1244"/>
        <v>0</v>
      </c>
      <c r="AD5079" s="19">
        <f t="shared" si="1247"/>
        <v>0</v>
      </c>
      <c r="AE5079" s="21">
        <f t="shared" si="1243"/>
        <v>0</v>
      </c>
      <c r="AF5079" s="20">
        <f t="shared" si="1248"/>
        <v>0</v>
      </c>
      <c r="AG5079" s="20">
        <f t="shared" si="1249"/>
        <v>0</v>
      </c>
      <c r="AH5079" s="20">
        <f t="shared" si="1250"/>
        <v>0</v>
      </c>
      <c r="AI5079" s="20"/>
      <c r="AJ5079" s="20"/>
      <c r="AK5079" s="20">
        <f t="shared" si="1245"/>
        <v>0</v>
      </c>
      <c r="AL5079" s="171"/>
    </row>
    <row r="5080" spans="2:38" ht="15.75" customHeight="1" x14ac:dyDescent="0.25">
      <c r="B5080" s="14">
        <f t="shared" si="1253"/>
        <v>705</v>
      </c>
      <c r="C5080" s="9" t="str">
        <f t="shared" si="1254"/>
        <v/>
      </c>
      <c r="D5080" s="3" t="str">
        <f t="shared" si="1255"/>
        <v/>
      </c>
      <c r="E5080" s="14" t="str">
        <f t="shared" si="1251"/>
        <v>705</v>
      </c>
      <c r="J5080" s="14" t="str">
        <f t="shared" si="1246"/>
        <v xml:space="preserve">0                                                                                                                                                                                                                                                                                                                                                                                                                                                                                                                                                                                                                                                                                                                                </v>
      </c>
      <c r="S5080" s="8"/>
      <c r="W5080" s="76"/>
      <c r="X5080" s="16">
        <f t="shared" si="1252"/>
        <v>0</v>
      </c>
      <c r="AC5080" s="18">
        <f t="shared" si="1244"/>
        <v>0</v>
      </c>
      <c r="AD5080" s="19">
        <f t="shared" si="1247"/>
        <v>0</v>
      </c>
      <c r="AE5080" s="21">
        <f t="shared" si="1243"/>
        <v>0</v>
      </c>
      <c r="AF5080" s="20">
        <f t="shared" si="1248"/>
        <v>0</v>
      </c>
      <c r="AG5080" s="20">
        <f t="shared" si="1249"/>
        <v>0</v>
      </c>
      <c r="AH5080" s="20">
        <f t="shared" si="1250"/>
        <v>0</v>
      </c>
      <c r="AI5080" s="20"/>
      <c r="AJ5080" s="20"/>
      <c r="AK5080" s="20">
        <f t="shared" si="1245"/>
        <v>0</v>
      </c>
      <c r="AL5080" s="171"/>
    </row>
    <row r="5081" spans="2:38" ht="15.75" customHeight="1" x14ac:dyDescent="0.25">
      <c r="B5081" s="14">
        <f t="shared" si="1253"/>
        <v>706</v>
      </c>
      <c r="C5081" s="9" t="str">
        <f t="shared" si="1254"/>
        <v/>
      </c>
      <c r="D5081" s="3" t="str">
        <f t="shared" si="1255"/>
        <v/>
      </c>
      <c r="E5081" s="14" t="str">
        <f t="shared" si="1251"/>
        <v>706</v>
      </c>
      <c r="J5081" s="14" t="str">
        <f t="shared" si="1246"/>
        <v xml:space="preserve">0                                                                                                                                                                                                                                                                                                                                                                                                                                                                                                                                                                                                                                                                                                                                 </v>
      </c>
      <c r="S5081" s="8"/>
      <c r="W5081" s="76"/>
      <c r="X5081" s="16">
        <f t="shared" si="1252"/>
        <v>0</v>
      </c>
      <c r="AC5081" s="18">
        <f t="shared" si="1244"/>
        <v>0</v>
      </c>
      <c r="AD5081" s="19">
        <f t="shared" si="1247"/>
        <v>0</v>
      </c>
      <c r="AE5081" s="21">
        <f t="shared" ref="AE5081:AE5144" si="1256">+(Q5081)*T5081</f>
        <v>0</v>
      </c>
      <c r="AF5081" s="20">
        <f t="shared" si="1248"/>
        <v>0</v>
      </c>
      <c r="AG5081" s="20">
        <f t="shared" si="1249"/>
        <v>0</v>
      </c>
      <c r="AH5081" s="20">
        <f t="shared" si="1250"/>
        <v>0</v>
      </c>
      <c r="AI5081" s="20"/>
      <c r="AJ5081" s="20"/>
      <c r="AK5081" s="20">
        <f t="shared" si="1245"/>
        <v>0</v>
      </c>
      <c r="AL5081" s="171"/>
    </row>
    <row r="5082" spans="2:38" ht="15.75" customHeight="1" x14ac:dyDescent="0.25">
      <c r="B5082" s="14">
        <f t="shared" si="1253"/>
        <v>707</v>
      </c>
      <c r="C5082" s="9" t="str">
        <f t="shared" si="1254"/>
        <v/>
      </c>
      <c r="D5082" s="3" t="str">
        <f t="shared" si="1255"/>
        <v/>
      </c>
      <c r="E5082" s="14" t="str">
        <f t="shared" si="1251"/>
        <v>707</v>
      </c>
      <c r="J5082" s="14" t="str">
        <f t="shared" si="1246"/>
        <v xml:space="preserve">0                                                                                                                                                                                                                                                                                                                                                                                                                                                                                                                                                                                                                                                                                                                                  </v>
      </c>
      <c r="S5082" s="8"/>
      <c r="W5082" s="76"/>
      <c r="X5082" s="16">
        <f t="shared" si="1252"/>
        <v>0</v>
      </c>
      <c r="AC5082" s="18">
        <f t="shared" si="1244"/>
        <v>0</v>
      </c>
      <c r="AD5082" s="19">
        <f t="shared" si="1247"/>
        <v>0</v>
      </c>
      <c r="AE5082" s="21">
        <f t="shared" si="1256"/>
        <v>0</v>
      </c>
      <c r="AF5082" s="20">
        <f t="shared" si="1248"/>
        <v>0</v>
      </c>
      <c r="AG5082" s="20">
        <f t="shared" si="1249"/>
        <v>0</v>
      </c>
      <c r="AH5082" s="20">
        <f t="shared" si="1250"/>
        <v>0</v>
      </c>
      <c r="AI5082" s="20"/>
      <c r="AJ5082" s="20"/>
      <c r="AK5082" s="20">
        <f t="shared" si="1245"/>
        <v>0</v>
      </c>
      <c r="AL5082" s="171"/>
    </row>
    <row r="5083" spans="2:38" ht="15.75" customHeight="1" x14ac:dyDescent="0.25">
      <c r="B5083" s="14">
        <f t="shared" si="1253"/>
        <v>708</v>
      </c>
      <c r="C5083" s="9" t="str">
        <f t="shared" si="1254"/>
        <v/>
      </c>
      <c r="D5083" s="3" t="str">
        <f t="shared" si="1255"/>
        <v/>
      </c>
      <c r="E5083" s="14" t="str">
        <f t="shared" si="1251"/>
        <v>708</v>
      </c>
      <c r="J5083" s="14" t="str">
        <f t="shared" si="1246"/>
        <v xml:space="preserve">0                                                                                                                                                                                                                                                                                                                                                                                                                                                                                                                                                                                                                                                                                                                                   </v>
      </c>
      <c r="S5083" s="8"/>
      <c r="W5083" s="76"/>
      <c r="X5083" s="16">
        <f t="shared" si="1252"/>
        <v>0</v>
      </c>
      <c r="AC5083" s="18">
        <f t="shared" si="1244"/>
        <v>0</v>
      </c>
      <c r="AD5083" s="19">
        <f t="shared" si="1247"/>
        <v>0</v>
      </c>
      <c r="AE5083" s="21">
        <f t="shared" si="1256"/>
        <v>0</v>
      </c>
      <c r="AF5083" s="20">
        <f t="shared" si="1248"/>
        <v>0</v>
      </c>
      <c r="AG5083" s="20">
        <f t="shared" si="1249"/>
        <v>0</v>
      </c>
      <c r="AH5083" s="20">
        <f t="shared" si="1250"/>
        <v>0</v>
      </c>
      <c r="AI5083" s="20"/>
      <c r="AJ5083" s="20"/>
      <c r="AK5083" s="20">
        <f t="shared" si="1245"/>
        <v>0</v>
      </c>
      <c r="AL5083" s="171"/>
    </row>
    <row r="5084" spans="2:38" ht="15.75" customHeight="1" x14ac:dyDescent="0.25">
      <c r="B5084" s="14">
        <f t="shared" si="1253"/>
        <v>709</v>
      </c>
      <c r="C5084" s="9" t="str">
        <f t="shared" si="1254"/>
        <v/>
      </c>
      <c r="D5084" s="3" t="str">
        <f t="shared" si="1255"/>
        <v/>
      </c>
      <c r="E5084" s="14" t="str">
        <f t="shared" si="1251"/>
        <v>709</v>
      </c>
      <c r="J5084" s="14" t="str">
        <f t="shared" si="1246"/>
        <v xml:space="preserve">0                                                                                                                                                                                                                                                                                                                                                                                                                                                                                                                                                                                                                                                                                                                                    </v>
      </c>
      <c r="S5084" s="8"/>
      <c r="W5084" s="76"/>
      <c r="X5084" s="16">
        <f t="shared" si="1252"/>
        <v>0</v>
      </c>
      <c r="AC5084" s="18">
        <f t="shared" si="1244"/>
        <v>0</v>
      </c>
      <c r="AD5084" s="19">
        <f t="shared" si="1247"/>
        <v>0</v>
      </c>
      <c r="AE5084" s="21">
        <f t="shared" si="1256"/>
        <v>0</v>
      </c>
      <c r="AF5084" s="20">
        <f t="shared" si="1248"/>
        <v>0</v>
      </c>
      <c r="AG5084" s="20">
        <f t="shared" si="1249"/>
        <v>0</v>
      </c>
      <c r="AH5084" s="20">
        <f t="shared" si="1250"/>
        <v>0</v>
      </c>
      <c r="AI5084" s="20"/>
      <c r="AJ5084" s="20"/>
      <c r="AK5084" s="20">
        <f t="shared" si="1245"/>
        <v>0</v>
      </c>
      <c r="AL5084" s="171"/>
    </row>
    <row r="5085" spans="2:38" ht="15.75" customHeight="1" x14ac:dyDescent="0.25">
      <c r="B5085" s="14">
        <f t="shared" si="1253"/>
        <v>710</v>
      </c>
      <c r="C5085" s="9" t="str">
        <f t="shared" si="1254"/>
        <v/>
      </c>
      <c r="D5085" s="3" t="str">
        <f t="shared" si="1255"/>
        <v/>
      </c>
      <c r="E5085" s="14" t="str">
        <f t="shared" si="1251"/>
        <v>710</v>
      </c>
      <c r="J5085" s="14" t="str">
        <f t="shared" si="1246"/>
        <v xml:space="preserve">0                                                                                                                                                                                                                                                                                                                                                                                                                                                                                                                                                                                                                                                                                                                                     </v>
      </c>
      <c r="S5085" s="8"/>
      <c r="W5085" s="76"/>
      <c r="X5085" s="16">
        <f t="shared" si="1252"/>
        <v>0</v>
      </c>
      <c r="AC5085" s="18">
        <f t="shared" si="1244"/>
        <v>0</v>
      </c>
      <c r="AD5085" s="19">
        <f t="shared" si="1247"/>
        <v>0</v>
      </c>
      <c r="AE5085" s="21">
        <f t="shared" si="1256"/>
        <v>0</v>
      </c>
      <c r="AF5085" s="20">
        <f t="shared" si="1248"/>
        <v>0</v>
      </c>
      <c r="AG5085" s="20">
        <f t="shared" si="1249"/>
        <v>0</v>
      </c>
      <c r="AH5085" s="20">
        <f t="shared" si="1250"/>
        <v>0</v>
      </c>
      <c r="AI5085" s="20"/>
      <c r="AJ5085" s="20"/>
      <c r="AK5085" s="20">
        <f t="shared" si="1245"/>
        <v>0</v>
      </c>
      <c r="AL5085" s="171"/>
    </row>
    <row r="5086" spans="2:38" ht="15.75" customHeight="1" x14ac:dyDescent="0.25">
      <c r="B5086" s="14">
        <f t="shared" si="1253"/>
        <v>711</v>
      </c>
      <c r="C5086" s="9" t="str">
        <f t="shared" si="1254"/>
        <v/>
      </c>
      <c r="D5086" s="3" t="str">
        <f t="shared" si="1255"/>
        <v/>
      </c>
      <c r="E5086" s="14" t="str">
        <f t="shared" si="1251"/>
        <v>711</v>
      </c>
      <c r="J5086" s="14" t="str">
        <f t="shared" si="1246"/>
        <v xml:space="preserve">0                                                                                                                                                                                                                                                                                                                                                                                                                                                                                                                                                                                                                                                                                                                                      </v>
      </c>
      <c r="S5086" s="8"/>
      <c r="W5086" s="76"/>
      <c r="X5086" s="16">
        <f t="shared" si="1252"/>
        <v>0</v>
      </c>
      <c r="AC5086" s="18">
        <f t="shared" si="1244"/>
        <v>0</v>
      </c>
      <c r="AD5086" s="19">
        <f t="shared" si="1247"/>
        <v>0</v>
      </c>
      <c r="AE5086" s="21">
        <f t="shared" si="1256"/>
        <v>0</v>
      </c>
      <c r="AF5086" s="20">
        <f t="shared" si="1248"/>
        <v>0</v>
      </c>
      <c r="AG5086" s="20">
        <f t="shared" si="1249"/>
        <v>0</v>
      </c>
      <c r="AH5086" s="20">
        <f t="shared" si="1250"/>
        <v>0</v>
      </c>
      <c r="AI5086" s="20"/>
      <c r="AJ5086" s="20"/>
      <c r="AK5086" s="20">
        <f t="shared" si="1245"/>
        <v>0</v>
      </c>
      <c r="AL5086" s="171"/>
    </row>
    <row r="5087" spans="2:38" ht="15.75" customHeight="1" x14ac:dyDescent="0.25">
      <c r="B5087" s="14">
        <f t="shared" si="1253"/>
        <v>712</v>
      </c>
      <c r="C5087" s="9" t="str">
        <f t="shared" si="1254"/>
        <v/>
      </c>
      <c r="D5087" s="3" t="str">
        <f t="shared" si="1255"/>
        <v/>
      </c>
      <c r="E5087" s="14" t="str">
        <f t="shared" si="1251"/>
        <v>712</v>
      </c>
      <c r="J5087" s="14" t="str">
        <f t="shared" si="1246"/>
        <v xml:space="preserve">0                                                                                                                                                                                                                                                                                                                                                                                                                                                                                                                                                                                                                                                                                                                                       </v>
      </c>
      <c r="S5087" s="8"/>
      <c r="W5087" s="76"/>
      <c r="X5087" s="16">
        <f t="shared" si="1252"/>
        <v>0</v>
      </c>
      <c r="AC5087" s="18">
        <f t="shared" si="1244"/>
        <v>0</v>
      </c>
      <c r="AD5087" s="19">
        <f t="shared" si="1247"/>
        <v>0</v>
      </c>
      <c r="AE5087" s="21">
        <f t="shared" si="1256"/>
        <v>0</v>
      </c>
      <c r="AF5087" s="20">
        <f t="shared" si="1248"/>
        <v>0</v>
      </c>
      <c r="AG5087" s="20">
        <f t="shared" si="1249"/>
        <v>0</v>
      </c>
      <c r="AH5087" s="20">
        <f t="shared" si="1250"/>
        <v>0</v>
      </c>
      <c r="AI5087" s="20"/>
      <c r="AJ5087" s="20"/>
      <c r="AK5087" s="20">
        <f t="shared" si="1245"/>
        <v>0</v>
      </c>
      <c r="AL5087" s="171"/>
    </row>
    <row r="5088" spans="2:38" ht="15.75" customHeight="1" x14ac:dyDescent="0.25">
      <c r="B5088" s="14">
        <f t="shared" si="1253"/>
        <v>713</v>
      </c>
      <c r="C5088" s="9" t="str">
        <f t="shared" si="1254"/>
        <v/>
      </c>
      <c r="D5088" s="3" t="str">
        <f t="shared" si="1255"/>
        <v/>
      </c>
      <c r="E5088" s="14" t="str">
        <f t="shared" si="1251"/>
        <v>713</v>
      </c>
      <c r="J5088" s="14" t="str">
        <f t="shared" si="1246"/>
        <v xml:space="preserve">0                                                                                                                                                                                                                                                                                                                                                                                                                                                                                                                                                                                                                                                                                                                                        </v>
      </c>
      <c r="S5088" s="8"/>
      <c r="W5088" s="76"/>
      <c r="X5088" s="16">
        <f t="shared" si="1252"/>
        <v>0</v>
      </c>
      <c r="AC5088" s="18">
        <f t="shared" si="1244"/>
        <v>0</v>
      </c>
      <c r="AD5088" s="19">
        <f t="shared" si="1247"/>
        <v>0</v>
      </c>
      <c r="AE5088" s="21">
        <f t="shared" si="1256"/>
        <v>0</v>
      </c>
      <c r="AF5088" s="20">
        <f t="shared" si="1248"/>
        <v>0</v>
      </c>
      <c r="AG5088" s="20">
        <f t="shared" si="1249"/>
        <v>0</v>
      </c>
      <c r="AH5088" s="20">
        <f t="shared" si="1250"/>
        <v>0</v>
      </c>
      <c r="AI5088" s="20"/>
      <c r="AJ5088" s="20"/>
      <c r="AK5088" s="20">
        <f t="shared" si="1245"/>
        <v>0</v>
      </c>
      <c r="AL5088" s="171"/>
    </row>
    <row r="5089" spans="2:38" ht="15.75" customHeight="1" x14ac:dyDescent="0.25">
      <c r="B5089" s="14">
        <f t="shared" si="1253"/>
        <v>714</v>
      </c>
      <c r="C5089" s="9" t="str">
        <f t="shared" si="1254"/>
        <v/>
      </c>
      <c r="D5089" s="3" t="str">
        <f t="shared" si="1255"/>
        <v/>
      </c>
      <c r="E5089" s="14" t="str">
        <f t="shared" si="1251"/>
        <v>714</v>
      </c>
      <c r="J5089" s="14" t="str">
        <f t="shared" si="1246"/>
        <v xml:space="preserve">0                                                                                                                                                                                                                                                                                                                                                                                                                                                                                                                                                                                                                                                                                                                                         </v>
      </c>
      <c r="S5089" s="8"/>
      <c r="W5089" s="76"/>
      <c r="X5089" s="16">
        <f t="shared" si="1252"/>
        <v>0</v>
      </c>
      <c r="AC5089" s="18">
        <f t="shared" si="1244"/>
        <v>0</v>
      </c>
      <c r="AD5089" s="19">
        <f t="shared" si="1247"/>
        <v>0</v>
      </c>
      <c r="AE5089" s="21">
        <f t="shared" si="1256"/>
        <v>0</v>
      </c>
      <c r="AF5089" s="20">
        <f t="shared" si="1248"/>
        <v>0</v>
      </c>
      <c r="AG5089" s="20">
        <f t="shared" si="1249"/>
        <v>0</v>
      </c>
      <c r="AH5089" s="20">
        <f t="shared" si="1250"/>
        <v>0</v>
      </c>
      <c r="AI5089" s="20"/>
      <c r="AJ5089" s="20"/>
      <c r="AK5089" s="20">
        <f t="shared" si="1245"/>
        <v>0</v>
      </c>
      <c r="AL5089" s="171"/>
    </row>
    <row r="5090" spans="2:38" ht="15.75" customHeight="1" x14ac:dyDescent="0.25">
      <c r="B5090" s="14">
        <f t="shared" si="1253"/>
        <v>715</v>
      </c>
      <c r="C5090" s="9" t="str">
        <f t="shared" si="1254"/>
        <v/>
      </c>
      <c r="D5090" s="3" t="str">
        <f t="shared" si="1255"/>
        <v/>
      </c>
      <c r="E5090" s="14" t="str">
        <f t="shared" si="1251"/>
        <v>715</v>
      </c>
      <c r="J5090" s="14" t="str">
        <f t="shared" si="1246"/>
        <v xml:space="preserve">0                                                                                                                                                                                                                                                                                                                                                                                                                                                                                                                                                                                                                                                                                                                                          </v>
      </c>
      <c r="S5090" s="8"/>
      <c r="W5090" s="76"/>
      <c r="X5090" s="16">
        <f t="shared" si="1252"/>
        <v>0</v>
      </c>
      <c r="AC5090" s="18">
        <f t="shared" si="1244"/>
        <v>0</v>
      </c>
      <c r="AD5090" s="19">
        <f t="shared" si="1247"/>
        <v>0</v>
      </c>
      <c r="AE5090" s="21">
        <f t="shared" si="1256"/>
        <v>0</v>
      </c>
      <c r="AF5090" s="20">
        <f t="shared" si="1248"/>
        <v>0</v>
      </c>
      <c r="AG5090" s="20">
        <f t="shared" si="1249"/>
        <v>0</v>
      </c>
      <c r="AH5090" s="20">
        <f t="shared" si="1250"/>
        <v>0</v>
      </c>
      <c r="AI5090" s="20"/>
      <c r="AJ5090" s="20"/>
      <c r="AK5090" s="20">
        <f t="shared" si="1245"/>
        <v>0</v>
      </c>
      <c r="AL5090" s="171"/>
    </row>
    <row r="5091" spans="2:38" ht="15.75" customHeight="1" x14ac:dyDescent="0.25">
      <c r="B5091" s="14">
        <f t="shared" si="1253"/>
        <v>716</v>
      </c>
      <c r="C5091" s="9" t="str">
        <f t="shared" si="1254"/>
        <v/>
      </c>
      <c r="D5091" s="3" t="str">
        <f t="shared" si="1255"/>
        <v/>
      </c>
      <c r="E5091" s="14" t="str">
        <f t="shared" si="1251"/>
        <v>716</v>
      </c>
      <c r="J5091" s="14" t="str">
        <f t="shared" si="1246"/>
        <v xml:space="preserve">0                                                                                                                                                                                                                                                                                                                                                                                                                                                                                                                                                                                                                                                                                                                                           </v>
      </c>
      <c r="S5091" s="8"/>
      <c r="W5091" s="76"/>
      <c r="X5091" s="16">
        <f t="shared" si="1252"/>
        <v>0</v>
      </c>
      <c r="AC5091" s="18">
        <f t="shared" ref="AC5091:AC5154" si="1257">+AB5091*Y5091</f>
        <v>0</v>
      </c>
      <c r="AD5091" s="19">
        <f t="shared" si="1247"/>
        <v>0</v>
      </c>
      <c r="AE5091" s="21">
        <f t="shared" si="1256"/>
        <v>0</v>
      </c>
      <c r="AF5091" s="20">
        <f t="shared" si="1248"/>
        <v>0</v>
      </c>
      <c r="AG5091" s="20">
        <f t="shared" si="1249"/>
        <v>0</v>
      </c>
      <c r="AH5091" s="20">
        <f t="shared" si="1250"/>
        <v>0</v>
      </c>
      <c r="AI5091" s="20"/>
      <c r="AJ5091" s="20"/>
      <c r="AK5091" s="20">
        <f t="shared" ref="AK5091:AK5154" si="1258">AH5091+AG5091</f>
        <v>0</v>
      </c>
      <c r="AL5091" s="171"/>
    </row>
    <row r="5092" spans="2:38" ht="15.75" customHeight="1" x14ac:dyDescent="0.25">
      <c r="B5092" s="14">
        <f t="shared" si="1253"/>
        <v>717</v>
      </c>
      <c r="C5092" s="9" t="str">
        <f t="shared" si="1254"/>
        <v/>
      </c>
      <c r="D5092" s="3" t="str">
        <f t="shared" si="1255"/>
        <v/>
      </c>
      <c r="E5092" s="14" t="str">
        <f t="shared" si="1251"/>
        <v>717</v>
      </c>
      <c r="J5092" s="14" t="str">
        <f t="shared" si="1246"/>
        <v xml:space="preserve">0                                                                                                                                                                                                                                                                                                                                                                                                                                                                                                                                                                                                                                                                                                                                            </v>
      </c>
      <c r="S5092" s="8"/>
      <c r="W5092" s="76"/>
      <c r="X5092" s="16">
        <f t="shared" si="1252"/>
        <v>0</v>
      </c>
      <c r="AC5092" s="18">
        <f t="shared" si="1257"/>
        <v>0</v>
      </c>
      <c r="AD5092" s="19">
        <f t="shared" si="1247"/>
        <v>0</v>
      </c>
      <c r="AE5092" s="21">
        <f t="shared" si="1256"/>
        <v>0</v>
      </c>
      <c r="AF5092" s="20">
        <f t="shared" si="1248"/>
        <v>0</v>
      </c>
      <c r="AG5092" s="20">
        <f t="shared" si="1249"/>
        <v>0</v>
      </c>
      <c r="AH5092" s="20">
        <f t="shared" si="1250"/>
        <v>0</v>
      </c>
      <c r="AI5092" s="20"/>
      <c r="AJ5092" s="20"/>
      <c r="AK5092" s="20">
        <f t="shared" si="1258"/>
        <v>0</v>
      </c>
      <c r="AL5092" s="171"/>
    </row>
    <row r="5093" spans="2:38" ht="15.75" customHeight="1" x14ac:dyDescent="0.25">
      <c r="B5093" s="14">
        <f t="shared" si="1253"/>
        <v>718</v>
      </c>
      <c r="C5093" s="9" t="str">
        <f t="shared" si="1254"/>
        <v/>
      </c>
      <c r="D5093" s="3" t="str">
        <f t="shared" si="1255"/>
        <v/>
      </c>
      <c r="E5093" s="14" t="str">
        <f t="shared" si="1251"/>
        <v>718</v>
      </c>
      <c r="J5093" s="14" t="str">
        <f t="shared" si="1246"/>
        <v xml:space="preserve">0                                                                                                                                                                                                                                                                                                                                                                                                                                                                                                                                                                                                                                                                                                                                             </v>
      </c>
      <c r="S5093" s="8"/>
      <c r="W5093" s="76"/>
      <c r="X5093" s="16">
        <f t="shared" si="1252"/>
        <v>0</v>
      </c>
      <c r="AC5093" s="18">
        <f t="shared" si="1257"/>
        <v>0</v>
      </c>
      <c r="AD5093" s="19">
        <f t="shared" si="1247"/>
        <v>0</v>
      </c>
      <c r="AE5093" s="21">
        <f t="shared" si="1256"/>
        <v>0</v>
      </c>
      <c r="AF5093" s="20">
        <f t="shared" si="1248"/>
        <v>0</v>
      </c>
      <c r="AG5093" s="20">
        <f t="shared" si="1249"/>
        <v>0</v>
      </c>
      <c r="AH5093" s="20">
        <f t="shared" si="1250"/>
        <v>0</v>
      </c>
      <c r="AI5093" s="20"/>
      <c r="AJ5093" s="20"/>
      <c r="AK5093" s="20">
        <f t="shared" si="1258"/>
        <v>0</v>
      </c>
      <c r="AL5093" s="171"/>
    </row>
    <row r="5094" spans="2:38" ht="15.75" customHeight="1" x14ac:dyDescent="0.25">
      <c r="B5094" s="14">
        <f t="shared" si="1253"/>
        <v>719</v>
      </c>
      <c r="C5094" s="9" t="str">
        <f t="shared" si="1254"/>
        <v/>
      </c>
      <c r="D5094" s="3" t="str">
        <f t="shared" si="1255"/>
        <v/>
      </c>
      <c r="E5094" s="14" t="str">
        <f t="shared" si="1251"/>
        <v>719</v>
      </c>
      <c r="J5094" s="14" t="str">
        <f t="shared" si="1246"/>
        <v xml:space="preserve">0                                                                                                                                                                                                                                                                                                                                                                                                                                                                                                                                                                                                                                                                                                                                              </v>
      </c>
      <c r="S5094" s="8"/>
      <c r="W5094" s="76"/>
      <c r="X5094" s="16">
        <f t="shared" si="1252"/>
        <v>0</v>
      </c>
      <c r="AC5094" s="18">
        <f t="shared" si="1257"/>
        <v>0</v>
      </c>
      <c r="AD5094" s="19">
        <f t="shared" si="1247"/>
        <v>0</v>
      </c>
      <c r="AE5094" s="21">
        <f t="shared" si="1256"/>
        <v>0</v>
      </c>
      <c r="AF5094" s="20">
        <f t="shared" si="1248"/>
        <v>0</v>
      </c>
      <c r="AG5094" s="20">
        <f t="shared" si="1249"/>
        <v>0</v>
      </c>
      <c r="AH5094" s="20">
        <f t="shared" si="1250"/>
        <v>0</v>
      </c>
      <c r="AI5094" s="20"/>
      <c r="AJ5094" s="20"/>
      <c r="AK5094" s="20">
        <f t="shared" si="1258"/>
        <v>0</v>
      </c>
      <c r="AL5094" s="171"/>
    </row>
    <row r="5095" spans="2:38" ht="15.75" customHeight="1" x14ac:dyDescent="0.25">
      <c r="B5095" s="14">
        <f t="shared" si="1253"/>
        <v>720</v>
      </c>
      <c r="C5095" s="9" t="str">
        <f t="shared" si="1254"/>
        <v/>
      </c>
      <c r="D5095" s="3" t="str">
        <f t="shared" si="1255"/>
        <v/>
      </c>
      <c r="E5095" s="14" t="str">
        <f t="shared" si="1251"/>
        <v>720</v>
      </c>
      <c r="J5095" s="14" t="str">
        <f t="shared" ref="J5095:J5158" si="1259">IF(A5095=A5094,CONCATENATE(J5094," ",I5095),I5095)</f>
        <v xml:space="preserve">0                                                                                                                                                                                                                                                                                                                                                                                                                                                                                                                                                                                                                                                                                                                                               </v>
      </c>
      <c r="S5095" s="8"/>
      <c r="W5095" s="76"/>
      <c r="X5095" s="16">
        <f t="shared" si="1252"/>
        <v>0</v>
      </c>
      <c r="AC5095" s="18">
        <f t="shared" si="1257"/>
        <v>0</v>
      </c>
      <c r="AD5095" s="19">
        <f t="shared" si="1247"/>
        <v>0</v>
      </c>
      <c r="AE5095" s="21">
        <f t="shared" si="1256"/>
        <v>0</v>
      </c>
      <c r="AF5095" s="20">
        <f t="shared" si="1248"/>
        <v>0</v>
      </c>
      <c r="AG5095" s="20">
        <f t="shared" si="1249"/>
        <v>0</v>
      </c>
      <c r="AH5095" s="20">
        <f t="shared" si="1250"/>
        <v>0</v>
      </c>
      <c r="AI5095" s="20"/>
      <c r="AJ5095" s="20"/>
      <c r="AK5095" s="20">
        <f t="shared" si="1258"/>
        <v>0</v>
      </c>
      <c r="AL5095" s="171"/>
    </row>
    <row r="5096" spans="2:38" ht="15.75" customHeight="1" x14ac:dyDescent="0.25">
      <c r="B5096" s="14">
        <f t="shared" si="1253"/>
        <v>721</v>
      </c>
      <c r="C5096" s="9" t="str">
        <f t="shared" si="1254"/>
        <v/>
      </c>
      <c r="D5096" s="3" t="str">
        <f t="shared" si="1255"/>
        <v/>
      </c>
      <c r="E5096" s="14" t="str">
        <f t="shared" si="1251"/>
        <v>721</v>
      </c>
      <c r="J5096" s="14" t="str">
        <f t="shared" si="1259"/>
        <v xml:space="preserve">0                                                                                                                                                                                                                                                                                                                                                                                                                                                                                                                                                                                                                                                                                                                                                </v>
      </c>
      <c r="S5096" s="8"/>
      <c r="W5096" s="76"/>
      <c r="X5096" s="16">
        <f t="shared" si="1252"/>
        <v>0</v>
      </c>
      <c r="AC5096" s="18">
        <f t="shared" si="1257"/>
        <v>0</v>
      </c>
      <c r="AD5096" s="19">
        <f t="shared" si="1247"/>
        <v>0</v>
      </c>
      <c r="AE5096" s="21">
        <f t="shared" si="1256"/>
        <v>0</v>
      </c>
      <c r="AF5096" s="20">
        <f t="shared" si="1248"/>
        <v>0</v>
      </c>
      <c r="AG5096" s="20">
        <f t="shared" si="1249"/>
        <v>0</v>
      </c>
      <c r="AH5096" s="20">
        <f t="shared" si="1250"/>
        <v>0</v>
      </c>
      <c r="AI5096" s="20"/>
      <c r="AJ5096" s="20"/>
      <c r="AK5096" s="20">
        <f t="shared" si="1258"/>
        <v>0</v>
      </c>
      <c r="AL5096" s="171"/>
    </row>
    <row r="5097" spans="2:38" ht="15.75" customHeight="1" x14ac:dyDescent="0.25">
      <c r="B5097" s="14">
        <f t="shared" si="1253"/>
        <v>722</v>
      </c>
      <c r="C5097" s="9" t="str">
        <f t="shared" si="1254"/>
        <v/>
      </c>
      <c r="D5097" s="3" t="str">
        <f t="shared" si="1255"/>
        <v/>
      </c>
      <c r="E5097" s="14" t="str">
        <f t="shared" si="1251"/>
        <v>722</v>
      </c>
      <c r="J5097" s="14" t="str">
        <f t="shared" si="1259"/>
        <v xml:space="preserve">0                                                                                                                                                                                                                                                                                                                                                                                                                                                                                                                                                                                                                                                                                                                                                 </v>
      </c>
      <c r="S5097" s="8"/>
      <c r="W5097" s="76"/>
      <c r="X5097" s="16">
        <f t="shared" si="1252"/>
        <v>0</v>
      </c>
      <c r="AC5097" s="18">
        <f t="shared" si="1257"/>
        <v>0</v>
      </c>
      <c r="AD5097" s="19">
        <f t="shared" si="1247"/>
        <v>0</v>
      </c>
      <c r="AE5097" s="21">
        <f t="shared" si="1256"/>
        <v>0</v>
      </c>
      <c r="AF5097" s="20">
        <f t="shared" si="1248"/>
        <v>0</v>
      </c>
      <c r="AG5097" s="20">
        <f t="shared" si="1249"/>
        <v>0</v>
      </c>
      <c r="AH5097" s="20">
        <f t="shared" si="1250"/>
        <v>0</v>
      </c>
      <c r="AI5097" s="20"/>
      <c r="AJ5097" s="20"/>
      <c r="AK5097" s="20">
        <f t="shared" si="1258"/>
        <v>0</v>
      </c>
      <c r="AL5097" s="171"/>
    </row>
    <row r="5098" spans="2:38" ht="15.75" customHeight="1" x14ac:dyDescent="0.25">
      <c r="B5098" s="14">
        <f t="shared" si="1253"/>
        <v>723</v>
      </c>
      <c r="C5098" s="9" t="str">
        <f t="shared" si="1254"/>
        <v/>
      </c>
      <c r="D5098" s="3" t="str">
        <f t="shared" si="1255"/>
        <v/>
      </c>
      <c r="E5098" s="14" t="str">
        <f t="shared" si="1251"/>
        <v>723</v>
      </c>
      <c r="J5098" s="14" t="str">
        <f t="shared" si="1259"/>
        <v xml:space="preserve">0                                                                                                                                                                                                                                                                                                                                                                                                                                                                                                                                                                                                                                                                                                                                                  </v>
      </c>
      <c r="S5098" s="8"/>
      <c r="W5098" s="76"/>
      <c r="X5098" s="16">
        <f t="shared" si="1252"/>
        <v>0</v>
      </c>
      <c r="AC5098" s="18">
        <f t="shared" si="1257"/>
        <v>0</v>
      </c>
      <c r="AD5098" s="19">
        <f t="shared" si="1247"/>
        <v>0</v>
      </c>
      <c r="AE5098" s="21">
        <f t="shared" si="1256"/>
        <v>0</v>
      </c>
      <c r="AF5098" s="20">
        <f t="shared" si="1248"/>
        <v>0</v>
      </c>
      <c r="AG5098" s="20">
        <f t="shared" si="1249"/>
        <v>0</v>
      </c>
      <c r="AH5098" s="20">
        <f t="shared" si="1250"/>
        <v>0</v>
      </c>
      <c r="AI5098" s="20"/>
      <c r="AJ5098" s="20"/>
      <c r="AK5098" s="20">
        <f t="shared" si="1258"/>
        <v>0</v>
      </c>
      <c r="AL5098" s="171"/>
    </row>
    <row r="5099" spans="2:38" ht="15.75" customHeight="1" x14ac:dyDescent="0.25">
      <c r="B5099" s="14">
        <f t="shared" si="1253"/>
        <v>724</v>
      </c>
      <c r="C5099" s="9" t="str">
        <f t="shared" si="1254"/>
        <v/>
      </c>
      <c r="D5099" s="3" t="str">
        <f t="shared" si="1255"/>
        <v/>
      </c>
      <c r="E5099" s="14" t="str">
        <f t="shared" si="1251"/>
        <v>724</v>
      </c>
      <c r="J5099" s="14" t="str">
        <f t="shared" si="1259"/>
        <v xml:space="preserve">0                                                                                                                                                                                                                                                                                                                                                                                                                                                                                                                                                                                                                                                                                                                                                   </v>
      </c>
      <c r="S5099" s="8"/>
      <c r="W5099" s="76"/>
      <c r="X5099" s="16">
        <f t="shared" si="1252"/>
        <v>0</v>
      </c>
      <c r="AC5099" s="18">
        <f t="shared" si="1257"/>
        <v>0</v>
      </c>
      <c r="AD5099" s="19">
        <f t="shared" si="1247"/>
        <v>0</v>
      </c>
      <c r="AE5099" s="21">
        <f t="shared" si="1256"/>
        <v>0</v>
      </c>
      <c r="AF5099" s="20">
        <f t="shared" si="1248"/>
        <v>0</v>
      </c>
      <c r="AG5099" s="20">
        <f t="shared" si="1249"/>
        <v>0</v>
      </c>
      <c r="AH5099" s="20">
        <f t="shared" si="1250"/>
        <v>0</v>
      </c>
      <c r="AI5099" s="20"/>
      <c r="AJ5099" s="20"/>
      <c r="AK5099" s="20">
        <f t="shared" si="1258"/>
        <v>0</v>
      </c>
      <c r="AL5099" s="171"/>
    </row>
    <row r="5100" spans="2:38" ht="15.75" customHeight="1" x14ac:dyDescent="0.25">
      <c r="B5100" s="14">
        <f t="shared" si="1253"/>
        <v>725</v>
      </c>
      <c r="C5100" s="9" t="str">
        <f t="shared" si="1254"/>
        <v/>
      </c>
      <c r="D5100" s="3" t="str">
        <f t="shared" si="1255"/>
        <v/>
      </c>
      <c r="E5100" s="14" t="str">
        <f t="shared" si="1251"/>
        <v>725</v>
      </c>
      <c r="J5100" s="14" t="str">
        <f t="shared" si="1259"/>
        <v xml:space="preserve">0                                                                                                                                                                                                                                                                                                                                                                                                                                                                                                                                                                                                                                                                                                                                                    </v>
      </c>
      <c r="S5100" s="8"/>
      <c r="W5100" s="76"/>
      <c r="X5100" s="16">
        <f t="shared" si="1252"/>
        <v>0</v>
      </c>
      <c r="AC5100" s="18">
        <f t="shared" si="1257"/>
        <v>0</v>
      </c>
      <c r="AD5100" s="19">
        <f t="shared" si="1247"/>
        <v>0</v>
      </c>
      <c r="AE5100" s="21">
        <f t="shared" si="1256"/>
        <v>0</v>
      </c>
      <c r="AF5100" s="20">
        <f t="shared" si="1248"/>
        <v>0</v>
      </c>
      <c r="AG5100" s="20">
        <f t="shared" si="1249"/>
        <v>0</v>
      </c>
      <c r="AH5100" s="20">
        <f t="shared" si="1250"/>
        <v>0</v>
      </c>
      <c r="AI5100" s="20"/>
      <c r="AJ5100" s="20"/>
      <c r="AK5100" s="20">
        <f t="shared" si="1258"/>
        <v>0</v>
      </c>
      <c r="AL5100" s="171"/>
    </row>
    <row r="5101" spans="2:38" ht="15.75" customHeight="1" x14ac:dyDescent="0.25">
      <c r="B5101" s="14">
        <f t="shared" si="1253"/>
        <v>726</v>
      </c>
      <c r="C5101" s="9" t="str">
        <f t="shared" si="1254"/>
        <v/>
      </c>
      <c r="D5101" s="3" t="str">
        <f t="shared" si="1255"/>
        <v/>
      </c>
      <c r="E5101" s="14" t="str">
        <f t="shared" si="1251"/>
        <v>726</v>
      </c>
      <c r="J5101" s="14" t="str">
        <f t="shared" si="1259"/>
        <v xml:space="preserve">0                                                                                                                                                                                                                                                                                                                                                                                                                                                                                                                                                                                                                                                                                                                                                     </v>
      </c>
      <c r="S5101" s="8"/>
      <c r="W5101" s="76"/>
      <c r="X5101" s="16">
        <f t="shared" si="1252"/>
        <v>0</v>
      </c>
      <c r="AC5101" s="18">
        <f t="shared" si="1257"/>
        <v>0</v>
      </c>
      <c r="AD5101" s="19">
        <f t="shared" si="1247"/>
        <v>0</v>
      </c>
      <c r="AE5101" s="21">
        <f t="shared" si="1256"/>
        <v>0</v>
      </c>
      <c r="AF5101" s="20">
        <f t="shared" si="1248"/>
        <v>0</v>
      </c>
      <c r="AG5101" s="20">
        <f t="shared" si="1249"/>
        <v>0</v>
      </c>
      <c r="AH5101" s="20">
        <f t="shared" si="1250"/>
        <v>0</v>
      </c>
      <c r="AI5101" s="20"/>
      <c r="AJ5101" s="20"/>
      <c r="AK5101" s="20">
        <f t="shared" si="1258"/>
        <v>0</v>
      </c>
      <c r="AL5101" s="171"/>
    </row>
    <row r="5102" spans="2:38" ht="15.75" customHeight="1" x14ac:dyDescent="0.25">
      <c r="B5102" s="14">
        <f t="shared" si="1253"/>
        <v>727</v>
      </c>
      <c r="C5102" s="9" t="str">
        <f t="shared" si="1254"/>
        <v/>
      </c>
      <c r="D5102" s="3" t="str">
        <f t="shared" si="1255"/>
        <v/>
      </c>
      <c r="E5102" s="14" t="str">
        <f t="shared" si="1251"/>
        <v>727</v>
      </c>
      <c r="J5102" s="14" t="str">
        <f t="shared" si="1259"/>
        <v xml:space="preserve">0                                                                                                                                                                                                                                                                                                                                                                                                                                                                                                                                                                                                                                                                                                                                                      </v>
      </c>
      <c r="S5102" s="8"/>
      <c r="W5102" s="76"/>
      <c r="X5102" s="16">
        <f t="shared" si="1252"/>
        <v>0</v>
      </c>
      <c r="AC5102" s="18">
        <f t="shared" si="1257"/>
        <v>0</v>
      </c>
      <c r="AD5102" s="19">
        <f t="shared" si="1247"/>
        <v>0</v>
      </c>
      <c r="AE5102" s="21">
        <f t="shared" si="1256"/>
        <v>0</v>
      </c>
      <c r="AF5102" s="20">
        <f t="shared" si="1248"/>
        <v>0</v>
      </c>
      <c r="AG5102" s="20">
        <f t="shared" si="1249"/>
        <v>0</v>
      </c>
      <c r="AH5102" s="20">
        <f t="shared" si="1250"/>
        <v>0</v>
      </c>
      <c r="AI5102" s="20"/>
      <c r="AJ5102" s="20"/>
      <c r="AK5102" s="20">
        <f t="shared" si="1258"/>
        <v>0</v>
      </c>
      <c r="AL5102" s="171"/>
    </row>
    <row r="5103" spans="2:38" ht="15.75" customHeight="1" x14ac:dyDescent="0.25">
      <c r="B5103" s="14">
        <f t="shared" si="1253"/>
        <v>728</v>
      </c>
      <c r="C5103" s="9" t="str">
        <f t="shared" si="1254"/>
        <v/>
      </c>
      <c r="D5103" s="3" t="str">
        <f t="shared" si="1255"/>
        <v/>
      </c>
      <c r="E5103" s="14" t="str">
        <f t="shared" si="1251"/>
        <v>728</v>
      </c>
      <c r="J5103" s="14" t="str">
        <f t="shared" si="1259"/>
        <v xml:space="preserve">0                                                                                                                                                                                                                                                                                                                                                                                                                                                                                                                                                                                                                                                                                                                                                       </v>
      </c>
      <c r="S5103" s="8"/>
      <c r="W5103" s="76"/>
      <c r="X5103" s="16">
        <f t="shared" si="1252"/>
        <v>0</v>
      </c>
      <c r="AC5103" s="18">
        <f t="shared" si="1257"/>
        <v>0</v>
      </c>
      <c r="AD5103" s="19">
        <f t="shared" si="1247"/>
        <v>0</v>
      </c>
      <c r="AE5103" s="21">
        <f t="shared" si="1256"/>
        <v>0</v>
      </c>
      <c r="AF5103" s="20">
        <f t="shared" si="1248"/>
        <v>0</v>
      </c>
      <c r="AG5103" s="20">
        <f t="shared" si="1249"/>
        <v>0</v>
      </c>
      <c r="AH5103" s="20">
        <f t="shared" si="1250"/>
        <v>0</v>
      </c>
      <c r="AI5103" s="20"/>
      <c r="AJ5103" s="20"/>
      <c r="AK5103" s="20">
        <f t="shared" si="1258"/>
        <v>0</v>
      </c>
      <c r="AL5103" s="171"/>
    </row>
    <row r="5104" spans="2:38" ht="15.75" customHeight="1" x14ac:dyDescent="0.25">
      <c r="B5104" s="14">
        <f t="shared" si="1253"/>
        <v>729</v>
      </c>
      <c r="C5104" s="9" t="str">
        <f t="shared" si="1254"/>
        <v/>
      </c>
      <c r="D5104" s="3" t="str">
        <f t="shared" si="1255"/>
        <v/>
      </c>
      <c r="E5104" s="14" t="str">
        <f t="shared" si="1251"/>
        <v>729</v>
      </c>
      <c r="J5104" s="14" t="str">
        <f t="shared" si="1259"/>
        <v xml:space="preserve">0                                                                                                                                                                                                                                                                                                                                                                                                                                                                                                                                                                                                                                                                                                                                                        </v>
      </c>
      <c r="S5104" s="8"/>
      <c r="W5104" s="76"/>
      <c r="X5104" s="16">
        <f t="shared" si="1252"/>
        <v>0</v>
      </c>
      <c r="AC5104" s="18">
        <f t="shared" si="1257"/>
        <v>0</v>
      </c>
      <c r="AD5104" s="19">
        <f t="shared" si="1247"/>
        <v>0</v>
      </c>
      <c r="AE5104" s="21">
        <f t="shared" si="1256"/>
        <v>0</v>
      </c>
      <c r="AF5104" s="20">
        <f t="shared" si="1248"/>
        <v>0</v>
      </c>
      <c r="AG5104" s="20">
        <f t="shared" si="1249"/>
        <v>0</v>
      </c>
      <c r="AH5104" s="20">
        <f t="shared" si="1250"/>
        <v>0</v>
      </c>
      <c r="AI5104" s="20"/>
      <c r="AJ5104" s="20"/>
      <c r="AK5104" s="20">
        <f t="shared" si="1258"/>
        <v>0</v>
      </c>
      <c r="AL5104" s="171"/>
    </row>
    <row r="5105" spans="2:38" ht="15.75" customHeight="1" x14ac:dyDescent="0.25">
      <c r="B5105" s="14">
        <f t="shared" si="1253"/>
        <v>730</v>
      </c>
      <c r="C5105" s="9" t="str">
        <f t="shared" si="1254"/>
        <v/>
      </c>
      <c r="D5105" s="3" t="str">
        <f t="shared" si="1255"/>
        <v/>
      </c>
      <c r="E5105" s="14" t="str">
        <f t="shared" si="1251"/>
        <v>730</v>
      </c>
      <c r="J5105" s="14" t="str">
        <f t="shared" si="1259"/>
        <v xml:space="preserve">0                                                                                                                                                                                                                                                                                                                                                                                                                                                                                                                                                                                                                                                                                                                                                         </v>
      </c>
      <c r="S5105" s="8"/>
      <c r="W5105" s="76"/>
      <c r="X5105" s="16">
        <f t="shared" si="1252"/>
        <v>0</v>
      </c>
      <c r="AC5105" s="18">
        <f t="shared" si="1257"/>
        <v>0</v>
      </c>
      <c r="AD5105" s="19">
        <f t="shared" ref="AD5105:AD5168" si="1260">IF(A5105=A5104,AD5104+AC5105,AC5105)</f>
        <v>0</v>
      </c>
      <c r="AE5105" s="21">
        <f t="shared" si="1256"/>
        <v>0</v>
      </c>
      <c r="AF5105" s="20">
        <f t="shared" ref="AF5105:AF5168" si="1261">IF(A5105=A5104,0,(SUMIF($A$3:$A$999956,A5105,$Q$3:$Q$999956)))+IF(A5105=A5104,0,(SUMIF($A$3:$A$999956,A5105,$R$3:$R$999956)))</f>
        <v>0</v>
      </c>
      <c r="AG5105" s="20">
        <f t="shared" ref="AG5105:AG5168" si="1262">IF(A5105=A5104,0,(SUMIF($A$3:$A$999956,A5105,($X$3:$X$999956))))</f>
        <v>0</v>
      </c>
      <c r="AH5105" s="20">
        <f t="shared" ref="AH5105:AH5168" si="1263">IF(A5105=A5104,0,(SUMIF($A$3:$A$999956,A5105,($AC$3:$AC$999956))))</f>
        <v>0</v>
      </c>
      <c r="AI5105" s="20"/>
      <c r="AJ5105" s="20"/>
      <c r="AK5105" s="20">
        <f t="shared" si="1258"/>
        <v>0</v>
      </c>
      <c r="AL5105" s="171"/>
    </row>
    <row r="5106" spans="2:38" ht="15.75" customHeight="1" x14ac:dyDescent="0.25">
      <c r="B5106" s="14">
        <f t="shared" si="1253"/>
        <v>731</v>
      </c>
      <c r="C5106" s="9" t="str">
        <f t="shared" si="1254"/>
        <v/>
      </c>
      <c r="D5106" s="3" t="str">
        <f t="shared" si="1255"/>
        <v/>
      </c>
      <c r="E5106" s="14" t="str">
        <f t="shared" si="1251"/>
        <v>731</v>
      </c>
      <c r="J5106" s="14" t="str">
        <f t="shared" si="1259"/>
        <v xml:space="preserve">0                                                                                                                                                                                                                                                                                                                                                                                                                                                                                                                                                                                                                                                                                                                                                          </v>
      </c>
      <c r="S5106" s="8"/>
      <c r="W5106" s="76"/>
      <c r="X5106" s="16">
        <f t="shared" si="1252"/>
        <v>0</v>
      </c>
      <c r="AC5106" s="18">
        <f t="shared" si="1257"/>
        <v>0</v>
      </c>
      <c r="AD5106" s="19">
        <f t="shared" si="1260"/>
        <v>0</v>
      </c>
      <c r="AE5106" s="21">
        <f t="shared" si="1256"/>
        <v>0</v>
      </c>
      <c r="AF5106" s="20">
        <f t="shared" si="1261"/>
        <v>0</v>
      </c>
      <c r="AG5106" s="20">
        <f t="shared" si="1262"/>
        <v>0</v>
      </c>
      <c r="AH5106" s="20">
        <f t="shared" si="1263"/>
        <v>0</v>
      </c>
      <c r="AI5106" s="20"/>
      <c r="AJ5106" s="20"/>
      <c r="AK5106" s="20">
        <f t="shared" si="1258"/>
        <v>0</v>
      </c>
      <c r="AL5106" s="171"/>
    </row>
    <row r="5107" spans="2:38" ht="15.75" customHeight="1" x14ac:dyDescent="0.25">
      <c r="B5107" s="14">
        <f t="shared" si="1253"/>
        <v>732</v>
      </c>
      <c r="C5107" s="9" t="str">
        <f t="shared" si="1254"/>
        <v/>
      </c>
      <c r="D5107" s="3" t="str">
        <f t="shared" si="1255"/>
        <v/>
      </c>
      <c r="E5107" s="14" t="str">
        <f t="shared" si="1251"/>
        <v>732</v>
      </c>
      <c r="J5107" s="14" t="str">
        <f t="shared" si="1259"/>
        <v xml:space="preserve">0                                                                                                                                                                                                                                                                                                                                                                                                                                                                                                                                                                                                                                                                                                                                                           </v>
      </c>
      <c r="S5107" s="8"/>
      <c r="W5107" s="76"/>
      <c r="X5107" s="16">
        <f t="shared" si="1252"/>
        <v>0</v>
      </c>
      <c r="AC5107" s="18">
        <f t="shared" si="1257"/>
        <v>0</v>
      </c>
      <c r="AD5107" s="19">
        <f t="shared" si="1260"/>
        <v>0</v>
      </c>
      <c r="AE5107" s="21">
        <f t="shared" si="1256"/>
        <v>0</v>
      </c>
      <c r="AF5107" s="20">
        <f t="shared" si="1261"/>
        <v>0</v>
      </c>
      <c r="AG5107" s="20">
        <f t="shared" si="1262"/>
        <v>0</v>
      </c>
      <c r="AH5107" s="20">
        <f t="shared" si="1263"/>
        <v>0</v>
      </c>
      <c r="AI5107" s="20"/>
      <c r="AJ5107" s="20"/>
      <c r="AK5107" s="20">
        <f t="shared" si="1258"/>
        <v>0</v>
      </c>
      <c r="AL5107" s="171"/>
    </row>
    <row r="5108" spans="2:38" ht="15.75" customHeight="1" x14ac:dyDescent="0.25">
      <c r="B5108" s="14">
        <f t="shared" si="1253"/>
        <v>733</v>
      </c>
      <c r="C5108" s="9" t="str">
        <f t="shared" si="1254"/>
        <v/>
      </c>
      <c r="D5108" s="3" t="str">
        <f t="shared" si="1255"/>
        <v/>
      </c>
      <c r="E5108" s="14" t="str">
        <f t="shared" si="1251"/>
        <v>733</v>
      </c>
      <c r="J5108" s="14" t="str">
        <f t="shared" si="1259"/>
        <v xml:space="preserve">0                                                                                                                                                                                                                                                                                                                                                                                                                                                                                                                                                                                                                                                                                                                                                            </v>
      </c>
      <c r="S5108" s="8"/>
      <c r="W5108" s="76"/>
      <c r="X5108" s="16">
        <f t="shared" si="1252"/>
        <v>0</v>
      </c>
      <c r="AC5108" s="18">
        <f t="shared" si="1257"/>
        <v>0</v>
      </c>
      <c r="AD5108" s="19">
        <f t="shared" si="1260"/>
        <v>0</v>
      </c>
      <c r="AE5108" s="21">
        <f t="shared" si="1256"/>
        <v>0</v>
      </c>
      <c r="AF5108" s="20">
        <f t="shared" si="1261"/>
        <v>0</v>
      </c>
      <c r="AG5108" s="20">
        <f t="shared" si="1262"/>
        <v>0</v>
      </c>
      <c r="AH5108" s="20">
        <f t="shared" si="1263"/>
        <v>0</v>
      </c>
      <c r="AI5108" s="20"/>
      <c r="AJ5108" s="20"/>
      <c r="AK5108" s="20">
        <f t="shared" si="1258"/>
        <v>0</v>
      </c>
      <c r="AL5108" s="171"/>
    </row>
    <row r="5109" spans="2:38" ht="15.75" customHeight="1" x14ac:dyDescent="0.25">
      <c r="B5109" s="14">
        <f t="shared" si="1253"/>
        <v>734</v>
      </c>
      <c r="C5109" s="9" t="str">
        <f t="shared" si="1254"/>
        <v/>
      </c>
      <c r="D5109" s="3" t="str">
        <f t="shared" si="1255"/>
        <v/>
      </c>
      <c r="E5109" s="14" t="str">
        <f t="shared" si="1251"/>
        <v>734</v>
      </c>
      <c r="J5109" s="14" t="str">
        <f t="shared" si="1259"/>
        <v xml:space="preserve">0                                                                                                                                                                                                                                                                                                                                                                                                                                                                                                                                                                                                                                                                                                                                                             </v>
      </c>
      <c r="S5109" s="8"/>
      <c r="W5109" s="76"/>
      <c r="X5109" s="16">
        <f t="shared" si="1252"/>
        <v>0</v>
      </c>
      <c r="AC5109" s="18">
        <f t="shared" si="1257"/>
        <v>0</v>
      </c>
      <c r="AD5109" s="19">
        <f t="shared" si="1260"/>
        <v>0</v>
      </c>
      <c r="AE5109" s="21">
        <f t="shared" si="1256"/>
        <v>0</v>
      </c>
      <c r="AF5109" s="20">
        <f t="shared" si="1261"/>
        <v>0</v>
      </c>
      <c r="AG5109" s="20">
        <f t="shared" si="1262"/>
        <v>0</v>
      </c>
      <c r="AH5109" s="20">
        <f t="shared" si="1263"/>
        <v>0</v>
      </c>
      <c r="AI5109" s="20"/>
      <c r="AJ5109" s="20"/>
      <c r="AK5109" s="20">
        <f t="shared" si="1258"/>
        <v>0</v>
      </c>
      <c r="AL5109" s="171"/>
    </row>
    <row r="5110" spans="2:38" ht="15.75" customHeight="1" x14ac:dyDescent="0.25">
      <c r="B5110" s="14">
        <f t="shared" si="1253"/>
        <v>735</v>
      </c>
      <c r="C5110" s="9" t="str">
        <f t="shared" si="1254"/>
        <v/>
      </c>
      <c r="D5110" s="3" t="str">
        <f t="shared" si="1255"/>
        <v/>
      </c>
      <c r="E5110" s="14" t="str">
        <f t="shared" si="1251"/>
        <v>735</v>
      </c>
      <c r="J5110" s="14" t="str">
        <f t="shared" si="1259"/>
        <v xml:space="preserve">0                                                                                                                                                                                                                                                                                                                                                                                                                                                                                                                                                                                                                                                                                                                                                              </v>
      </c>
      <c r="S5110" s="8"/>
      <c r="W5110" s="76"/>
      <c r="X5110" s="16">
        <f t="shared" si="1252"/>
        <v>0</v>
      </c>
      <c r="AC5110" s="18">
        <f t="shared" si="1257"/>
        <v>0</v>
      </c>
      <c r="AD5110" s="19">
        <f t="shared" si="1260"/>
        <v>0</v>
      </c>
      <c r="AE5110" s="21">
        <f t="shared" si="1256"/>
        <v>0</v>
      </c>
      <c r="AF5110" s="20">
        <f t="shared" si="1261"/>
        <v>0</v>
      </c>
      <c r="AG5110" s="20">
        <f t="shared" si="1262"/>
        <v>0</v>
      </c>
      <c r="AH5110" s="20">
        <f t="shared" si="1263"/>
        <v>0</v>
      </c>
      <c r="AI5110" s="20"/>
      <c r="AJ5110" s="20"/>
      <c r="AK5110" s="20">
        <f t="shared" si="1258"/>
        <v>0</v>
      </c>
      <c r="AL5110" s="171"/>
    </row>
    <row r="5111" spans="2:38" ht="15.75" customHeight="1" x14ac:dyDescent="0.25">
      <c r="B5111" s="14">
        <f t="shared" si="1253"/>
        <v>736</v>
      </c>
      <c r="C5111" s="9" t="str">
        <f t="shared" si="1254"/>
        <v/>
      </c>
      <c r="D5111" s="3" t="str">
        <f t="shared" si="1255"/>
        <v/>
      </c>
      <c r="E5111" s="14" t="str">
        <f t="shared" si="1251"/>
        <v>736</v>
      </c>
      <c r="J5111" s="14" t="str">
        <f t="shared" si="1259"/>
        <v xml:space="preserve">0                                                                                                                                                                                                                                                                                                                                                                                                                                                                                                                                                                                                                                                                                                                                                               </v>
      </c>
      <c r="S5111" s="8"/>
      <c r="W5111" s="76"/>
      <c r="X5111" s="16">
        <f t="shared" si="1252"/>
        <v>0</v>
      </c>
      <c r="AC5111" s="18">
        <f t="shared" si="1257"/>
        <v>0</v>
      </c>
      <c r="AD5111" s="19">
        <f t="shared" si="1260"/>
        <v>0</v>
      </c>
      <c r="AE5111" s="21">
        <f t="shared" si="1256"/>
        <v>0</v>
      </c>
      <c r="AF5111" s="20">
        <f t="shared" si="1261"/>
        <v>0</v>
      </c>
      <c r="AG5111" s="20">
        <f t="shared" si="1262"/>
        <v>0</v>
      </c>
      <c r="AH5111" s="20">
        <f t="shared" si="1263"/>
        <v>0</v>
      </c>
      <c r="AI5111" s="20"/>
      <c r="AJ5111" s="20"/>
      <c r="AK5111" s="20">
        <f t="shared" si="1258"/>
        <v>0</v>
      </c>
      <c r="AL5111" s="171"/>
    </row>
    <row r="5112" spans="2:38" ht="15.75" customHeight="1" x14ac:dyDescent="0.25">
      <c r="B5112" s="14">
        <f t="shared" si="1253"/>
        <v>737</v>
      </c>
      <c r="C5112" s="9" t="str">
        <f t="shared" si="1254"/>
        <v/>
      </c>
      <c r="D5112" s="3" t="str">
        <f t="shared" si="1255"/>
        <v/>
      </c>
      <c r="E5112" s="14" t="str">
        <f t="shared" si="1251"/>
        <v>737</v>
      </c>
      <c r="J5112" s="14" t="str">
        <f t="shared" si="1259"/>
        <v xml:space="preserve">0                                                                                                                                                                                                                                                                                                                                                                                                                                                                                                                                                                                                                                                                                                                                                                </v>
      </c>
      <c r="S5112" s="8"/>
      <c r="W5112" s="76"/>
      <c r="X5112" s="16">
        <f t="shared" si="1252"/>
        <v>0</v>
      </c>
      <c r="AC5112" s="18">
        <f t="shared" si="1257"/>
        <v>0</v>
      </c>
      <c r="AD5112" s="19">
        <f t="shared" si="1260"/>
        <v>0</v>
      </c>
      <c r="AE5112" s="21">
        <f t="shared" si="1256"/>
        <v>0</v>
      </c>
      <c r="AF5112" s="20">
        <f t="shared" si="1261"/>
        <v>0</v>
      </c>
      <c r="AG5112" s="20">
        <f t="shared" si="1262"/>
        <v>0</v>
      </c>
      <c r="AH5112" s="20">
        <f t="shared" si="1263"/>
        <v>0</v>
      </c>
      <c r="AI5112" s="20"/>
      <c r="AJ5112" s="20"/>
      <c r="AK5112" s="20">
        <f t="shared" si="1258"/>
        <v>0</v>
      </c>
      <c r="AL5112" s="171"/>
    </row>
    <row r="5113" spans="2:38" ht="15.75" customHeight="1" x14ac:dyDescent="0.25">
      <c r="B5113" s="14">
        <f t="shared" si="1253"/>
        <v>738</v>
      </c>
      <c r="C5113" s="9" t="str">
        <f t="shared" si="1254"/>
        <v/>
      </c>
      <c r="D5113" s="3" t="str">
        <f t="shared" si="1255"/>
        <v/>
      </c>
      <c r="E5113" s="14" t="str">
        <f t="shared" si="1251"/>
        <v>738</v>
      </c>
      <c r="J5113" s="14" t="str">
        <f t="shared" si="1259"/>
        <v xml:space="preserve">0                                                                                                                                                                                                                                                                                                                                                                                                                                                                                                                                                                                                                                                                                                                                                                 </v>
      </c>
      <c r="S5113" s="8"/>
      <c r="W5113" s="76"/>
      <c r="X5113" s="16">
        <f t="shared" si="1252"/>
        <v>0</v>
      </c>
      <c r="AC5113" s="18">
        <f t="shared" si="1257"/>
        <v>0</v>
      </c>
      <c r="AD5113" s="19">
        <f t="shared" si="1260"/>
        <v>0</v>
      </c>
      <c r="AE5113" s="21">
        <f t="shared" si="1256"/>
        <v>0</v>
      </c>
      <c r="AF5113" s="20">
        <f t="shared" si="1261"/>
        <v>0</v>
      </c>
      <c r="AG5113" s="20">
        <f t="shared" si="1262"/>
        <v>0</v>
      </c>
      <c r="AH5113" s="20">
        <f t="shared" si="1263"/>
        <v>0</v>
      </c>
      <c r="AI5113" s="20"/>
      <c r="AJ5113" s="20"/>
      <c r="AK5113" s="20">
        <f t="shared" si="1258"/>
        <v>0</v>
      </c>
      <c r="AL5113" s="171"/>
    </row>
    <row r="5114" spans="2:38" ht="15.75" customHeight="1" x14ac:dyDescent="0.25">
      <c r="B5114" s="14">
        <f t="shared" si="1253"/>
        <v>739</v>
      </c>
      <c r="C5114" s="9" t="str">
        <f t="shared" si="1254"/>
        <v/>
      </c>
      <c r="D5114" s="3" t="str">
        <f t="shared" si="1255"/>
        <v/>
      </c>
      <c r="E5114" s="14" t="str">
        <f t="shared" si="1251"/>
        <v>739</v>
      </c>
      <c r="J5114" s="14" t="str">
        <f t="shared" si="1259"/>
        <v xml:space="preserve">0                                                                                                                                                                                                                                                                                                                                                                                                                                                                                                                                                                                                                                                                                                                                                                  </v>
      </c>
      <c r="S5114" s="8"/>
      <c r="W5114" s="76"/>
      <c r="X5114" s="16">
        <f t="shared" si="1252"/>
        <v>0</v>
      </c>
      <c r="AC5114" s="18">
        <f t="shared" si="1257"/>
        <v>0</v>
      </c>
      <c r="AD5114" s="19">
        <f t="shared" si="1260"/>
        <v>0</v>
      </c>
      <c r="AE5114" s="21">
        <f t="shared" si="1256"/>
        <v>0</v>
      </c>
      <c r="AF5114" s="20">
        <f t="shared" si="1261"/>
        <v>0</v>
      </c>
      <c r="AG5114" s="20">
        <f t="shared" si="1262"/>
        <v>0</v>
      </c>
      <c r="AH5114" s="20">
        <f t="shared" si="1263"/>
        <v>0</v>
      </c>
      <c r="AI5114" s="20"/>
      <c r="AJ5114" s="20"/>
      <c r="AK5114" s="20">
        <f t="shared" si="1258"/>
        <v>0</v>
      </c>
      <c r="AL5114" s="171"/>
    </row>
    <row r="5115" spans="2:38" ht="15.75" customHeight="1" x14ac:dyDescent="0.25">
      <c r="B5115" s="14">
        <f t="shared" si="1253"/>
        <v>740</v>
      </c>
      <c r="C5115" s="9" t="str">
        <f t="shared" si="1254"/>
        <v/>
      </c>
      <c r="D5115" s="3" t="str">
        <f t="shared" si="1255"/>
        <v/>
      </c>
      <c r="E5115" s="14" t="str">
        <f t="shared" si="1251"/>
        <v>740</v>
      </c>
      <c r="J5115" s="14" t="str">
        <f t="shared" si="1259"/>
        <v xml:space="preserve">0                                                                                                                                                                                                                                                                                                                                                                                                                                                                                                                                                                                                                                                                                                                                                                   </v>
      </c>
      <c r="S5115" s="8"/>
      <c r="W5115" s="76"/>
      <c r="X5115" s="16">
        <f t="shared" si="1252"/>
        <v>0</v>
      </c>
      <c r="AC5115" s="18">
        <f t="shared" si="1257"/>
        <v>0</v>
      </c>
      <c r="AD5115" s="19">
        <f t="shared" si="1260"/>
        <v>0</v>
      </c>
      <c r="AE5115" s="21">
        <f t="shared" si="1256"/>
        <v>0</v>
      </c>
      <c r="AF5115" s="20">
        <f t="shared" si="1261"/>
        <v>0</v>
      </c>
      <c r="AG5115" s="20">
        <f t="shared" si="1262"/>
        <v>0</v>
      </c>
      <c r="AH5115" s="20">
        <f t="shared" si="1263"/>
        <v>0</v>
      </c>
      <c r="AI5115" s="20"/>
      <c r="AJ5115" s="20"/>
      <c r="AK5115" s="20">
        <f t="shared" si="1258"/>
        <v>0</v>
      </c>
      <c r="AL5115" s="171"/>
    </row>
    <row r="5116" spans="2:38" ht="15.75" customHeight="1" x14ac:dyDescent="0.25">
      <c r="B5116" s="14">
        <f t="shared" si="1253"/>
        <v>741</v>
      </c>
      <c r="C5116" s="9" t="str">
        <f t="shared" si="1254"/>
        <v/>
      </c>
      <c r="D5116" s="3" t="str">
        <f t="shared" si="1255"/>
        <v/>
      </c>
      <c r="E5116" s="14" t="str">
        <f t="shared" si="1251"/>
        <v>741</v>
      </c>
      <c r="J5116" s="14" t="str">
        <f t="shared" si="1259"/>
        <v xml:space="preserve">0                                                                                                                                                                                                                                                                                                                                                                                                                                                                                                                                                                                                                                                                                                                                                                    </v>
      </c>
      <c r="S5116" s="8"/>
      <c r="W5116" s="76"/>
      <c r="X5116" s="16">
        <f t="shared" si="1252"/>
        <v>0</v>
      </c>
      <c r="AC5116" s="18">
        <f t="shared" si="1257"/>
        <v>0</v>
      </c>
      <c r="AD5116" s="19">
        <f t="shared" si="1260"/>
        <v>0</v>
      </c>
      <c r="AE5116" s="21">
        <f t="shared" si="1256"/>
        <v>0</v>
      </c>
      <c r="AF5116" s="20">
        <f t="shared" si="1261"/>
        <v>0</v>
      </c>
      <c r="AG5116" s="20">
        <f t="shared" si="1262"/>
        <v>0</v>
      </c>
      <c r="AH5116" s="20">
        <f t="shared" si="1263"/>
        <v>0</v>
      </c>
      <c r="AI5116" s="20"/>
      <c r="AJ5116" s="20"/>
      <c r="AK5116" s="20">
        <f t="shared" si="1258"/>
        <v>0</v>
      </c>
      <c r="AL5116" s="171"/>
    </row>
    <row r="5117" spans="2:38" ht="15.75" customHeight="1" x14ac:dyDescent="0.25">
      <c r="B5117" s="14">
        <f t="shared" si="1253"/>
        <v>742</v>
      </c>
      <c r="C5117" s="9" t="str">
        <f t="shared" si="1254"/>
        <v/>
      </c>
      <c r="D5117" s="3" t="str">
        <f t="shared" si="1255"/>
        <v/>
      </c>
      <c r="E5117" s="14" t="str">
        <f t="shared" si="1251"/>
        <v>742</v>
      </c>
      <c r="J5117" s="14" t="str">
        <f t="shared" si="1259"/>
        <v xml:space="preserve">0                                                                                                                                                                                                                                                                                                                                                                                                                                                                                                                                                                                                                                                                                                                                                                     </v>
      </c>
      <c r="S5117" s="8"/>
      <c r="W5117" s="76"/>
      <c r="X5117" s="16">
        <f t="shared" si="1252"/>
        <v>0</v>
      </c>
      <c r="AC5117" s="18">
        <f t="shared" si="1257"/>
        <v>0</v>
      </c>
      <c r="AD5117" s="19">
        <f t="shared" si="1260"/>
        <v>0</v>
      </c>
      <c r="AE5117" s="21">
        <f t="shared" si="1256"/>
        <v>0</v>
      </c>
      <c r="AF5117" s="20">
        <f t="shared" si="1261"/>
        <v>0</v>
      </c>
      <c r="AG5117" s="20">
        <f t="shared" si="1262"/>
        <v>0</v>
      </c>
      <c r="AH5117" s="20">
        <f t="shared" si="1263"/>
        <v>0</v>
      </c>
      <c r="AI5117" s="20"/>
      <c r="AJ5117" s="20"/>
      <c r="AK5117" s="20">
        <f t="shared" si="1258"/>
        <v>0</v>
      </c>
      <c r="AL5117" s="171"/>
    </row>
    <row r="5118" spans="2:38" ht="15.75" customHeight="1" x14ac:dyDescent="0.25">
      <c r="B5118" s="14">
        <f t="shared" si="1253"/>
        <v>743</v>
      </c>
      <c r="C5118" s="9" t="str">
        <f t="shared" si="1254"/>
        <v/>
      </c>
      <c r="D5118" s="3" t="str">
        <f t="shared" si="1255"/>
        <v/>
      </c>
      <c r="E5118" s="14" t="str">
        <f t="shared" ref="E5118:E5181" si="1264">CONCATENATE(A5118,D5118,B5118)</f>
        <v>743</v>
      </c>
      <c r="J5118" s="14" t="str">
        <f t="shared" si="1259"/>
        <v xml:space="preserve">0                                                                                                                                                                                                                                                                                                                                                                                                                                                                                                                                                                                                                                                                                                                                                                      </v>
      </c>
      <c r="S5118" s="8"/>
      <c r="W5118" s="76"/>
      <c r="X5118" s="16">
        <f t="shared" si="1252"/>
        <v>0</v>
      </c>
      <c r="AC5118" s="18">
        <f t="shared" si="1257"/>
        <v>0</v>
      </c>
      <c r="AD5118" s="19">
        <f t="shared" si="1260"/>
        <v>0</v>
      </c>
      <c r="AE5118" s="21">
        <f t="shared" si="1256"/>
        <v>0</v>
      </c>
      <c r="AF5118" s="20">
        <f t="shared" si="1261"/>
        <v>0</v>
      </c>
      <c r="AG5118" s="20">
        <f t="shared" si="1262"/>
        <v>0</v>
      </c>
      <c r="AH5118" s="20">
        <f t="shared" si="1263"/>
        <v>0</v>
      </c>
      <c r="AI5118" s="20"/>
      <c r="AJ5118" s="20"/>
      <c r="AK5118" s="20">
        <f t="shared" si="1258"/>
        <v>0</v>
      </c>
      <c r="AL5118" s="171"/>
    </row>
    <row r="5119" spans="2:38" ht="15.75" customHeight="1" x14ac:dyDescent="0.25">
      <c r="B5119" s="14">
        <f t="shared" si="1253"/>
        <v>744</v>
      </c>
      <c r="C5119" s="9" t="str">
        <f t="shared" si="1254"/>
        <v/>
      </c>
      <c r="D5119" s="3" t="str">
        <f t="shared" si="1255"/>
        <v/>
      </c>
      <c r="E5119" s="14" t="str">
        <f t="shared" si="1264"/>
        <v>744</v>
      </c>
      <c r="J5119" s="14" t="str">
        <f t="shared" si="1259"/>
        <v xml:space="preserve">0                                                                                                                                                                                                                                                                                                                                                                                                                                                                                                                                                                                                                                                                                                                                                                       </v>
      </c>
      <c r="S5119" s="8"/>
      <c r="W5119" s="76"/>
      <c r="X5119" s="16">
        <f t="shared" ref="X5119:X5182" si="1265">W5119*T5119</f>
        <v>0</v>
      </c>
      <c r="AC5119" s="18">
        <f t="shared" si="1257"/>
        <v>0</v>
      </c>
      <c r="AD5119" s="19">
        <f t="shared" si="1260"/>
        <v>0</v>
      </c>
      <c r="AE5119" s="21">
        <f t="shared" si="1256"/>
        <v>0</v>
      </c>
      <c r="AF5119" s="20">
        <f t="shared" si="1261"/>
        <v>0</v>
      </c>
      <c r="AG5119" s="20">
        <f t="shared" si="1262"/>
        <v>0</v>
      </c>
      <c r="AH5119" s="20">
        <f t="shared" si="1263"/>
        <v>0</v>
      </c>
      <c r="AI5119" s="20"/>
      <c r="AJ5119" s="20"/>
      <c r="AK5119" s="20">
        <f t="shared" si="1258"/>
        <v>0</v>
      </c>
      <c r="AL5119" s="171"/>
    </row>
    <row r="5120" spans="2:38" ht="15.75" customHeight="1" x14ac:dyDescent="0.25">
      <c r="B5120" s="14">
        <f t="shared" si="1253"/>
        <v>745</v>
      </c>
      <c r="C5120" s="9" t="str">
        <f t="shared" si="1254"/>
        <v/>
      </c>
      <c r="D5120" s="3" t="str">
        <f t="shared" si="1255"/>
        <v/>
      </c>
      <c r="E5120" s="14" t="str">
        <f t="shared" si="1264"/>
        <v>745</v>
      </c>
      <c r="J5120" s="14" t="str">
        <f t="shared" si="1259"/>
        <v xml:space="preserve">0                                                                                                                                                                                                                                                                                                                                                                                                                                                                                                                                                                                                                                                                                                                                                                        </v>
      </c>
      <c r="S5120" s="8"/>
      <c r="W5120" s="76"/>
      <c r="X5120" s="16">
        <f t="shared" si="1265"/>
        <v>0</v>
      </c>
      <c r="AC5120" s="18">
        <f t="shared" si="1257"/>
        <v>0</v>
      </c>
      <c r="AD5120" s="19">
        <f t="shared" si="1260"/>
        <v>0</v>
      </c>
      <c r="AE5120" s="21">
        <f t="shared" si="1256"/>
        <v>0</v>
      </c>
      <c r="AF5120" s="20">
        <f t="shared" si="1261"/>
        <v>0</v>
      </c>
      <c r="AG5120" s="20">
        <f t="shared" si="1262"/>
        <v>0</v>
      </c>
      <c r="AH5120" s="20">
        <f t="shared" si="1263"/>
        <v>0</v>
      </c>
      <c r="AI5120" s="20"/>
      <c r="AJ5120" s="20"/>
      <c r="AK5120" s="20">
        <f t="shared" si="1258"/>
        <v>0</v>
      </c>
      <c r="AL5120" s="171"/>
    </row>
    <row r="5121" spans="2:38" ht="15.75" customHeight="1" x14ac:dyDescent="0.25">
      <c r="B5121" s="14">
        <f t="shared" si="1253"/>
        <v>746</v>
      </c>
      <c r="C5121" s="9" t="str">
        <f t="shared" si="1254"/>
        <v/>
      </c>
      <c r="D5121" s="3" t="str">
        <f t="shared" si="1255"/>
        <v/>
      </c>
      <c r="E5121" s="14" t="str">
        <f t="shared" si="1264"/>
        <v>746</v>
      </c>
      <c r="J5121" s="14" t="str">
        <f t="shared" si="1259"/>
        <v xml:space="preserve">0                                                                                                                                                                                                                                                                                                                                                                                                                                                                                                                                                                                                                                                                                                                                                                         </v>
      </c>
      <c r="S5121" s="8"/>
      <c r="W5121" s="76"/>
      <c r="X5121" s="16">
        <f t="shared" si="1265"/>
        <v>0</v>
      </c>
      <c r="AC5121" s="18">
        <f t="shared" si="1257"/>
        <v>0</v>
      </c>
      <c r="AD5121" s="19">
        <f t="shared" si="1260"/>
        <v>0</v>
      </c>
      <c r="AE5121" s="21">
        <f t="shared" si="1256"/>
        <v>0</v>
      </c>
      <c r="AF5121" s="20">
        <f t="shared" si="1261"/>
        <v>0</v>
      </c>
      <c r="AG5121" s="20">
        <f t="shared" si="1262"/>
        <v>0</v>
      </c>
      <c r="AH5121" s="20">
        <f t="shared" si="1263"/>
        <v>0</v>
      </c>
      <c r="AI5121" s="20"/>
      <c r="AJ5121" s="20"/>
      <c r="AK5121" s="20">
        <f t="shared" si="1258"/>
        <v>0</v>
      </c>
      <c r="AL5121" s="171"/>
    </row>
    <row r="5122" spans="2:38" ht="15.75" customHeight="1" x14ac:dyDescent="0.25">
      <c r="B5122" s="14">
        <f t="shared" si="1253"/>
        <v>747</v>
      </c>
      <c r="C5122" s="9" t="str">
        <f t="shared" si="1254"/>
        <v/>
      </c>
      <c r="D5122" s="3" t="str">
        <f t="shared" si="1255"/>
        <v/>
      </c>
      <c r="E5122" s="14" t="str">
        <f t="shared" si="1264"/>
        <v>747</v>
      </c>
      <c r="J5122" s="14" t="str">
        <f t="shared" si="1259"/>
        <v xml:space="preserve">0                                                                                                                                                                                                                                                                                                                                                                                                                                                                                                                                                                                                                                                                                                                                                                          </v>
      </c>
      <c r="S5122" s="8"/>
      <c r="W5122" s="76"/>
      <c r="X5122" s="16">
        <f t="shared" si="1265"/>
        <v>0</v>
      </c>
      <c r="AC5122" s="18">
        <f t="shared" si="1257"/>
        <v>0</v>
      </c>
      <c r="AD5122" s="19">
        <f t="shared" si="1260"/>
        <v>0</v>
      </c>
      <c r="AE5122" s="21">
        <f t="shared" si="1256"/>
        <v>0</v>
      </c>
      <c r="AF5122" s="20">
        <f t="shared" si="1261"/>
        <v>0</v>
      </c>
      <c r="AG5122" s="20">
        <f t="shared" si="1262"/>
        <v>0</v>
      </c>
      <c r="AH5122" s="20">
        <f t="shared" si="1263"/>
        <v>0</v>
      </c>
      <c r="AI5122" s="20"/>
      <c r="AJ5122" s="20"/>
      <c r="AK5122" s="20">
        <f t="shared" si="1258"/>
        <v>0</v>
      </c>
      <c r="AL5122" s="171"/>
    </row>
    <row r="5123" spans="2:38" ht="15.75" customHeight="1" x14ac:dyDescent="0.25">
      <c r="B5123" s="14">
        <f t="shared" si="1253"/>
        <v>748</v>
      </c>
      <c r="C5123" s="9" t="str">
        <f t="shared" si="1254"/>
        <v/>
      </c>
      <c r="D5123" s="3" t="str">
        <f t="shared" si="1255"/>
        <v/>
      </c>
      <c r="E5123" s="14" t="str">
        <f t="shared" si="1264"/>
        <v>748</v>
      </c>
      <c r="J5123" s="14" t="str">
        <f t="shared" si="1259"/>
        <v xml:space="preserve">0                                                                                                                                                                                                                                                                                                                                                                                                                                                                                                                                                                                                                                                                                                                                                                           </v>
      </c>
      <c r="S5123" s="8"/>
      <c r="W5123" s="76"/>
      <c r="X5123" s="16">
        <f t="shared" si="1265"/>
        <v>0</v>
      </c>
      <c r="AC5123" s="18">
        <f t="shared" si="1257"/>
        <v>0</v>
      </c>
      <c r="AD5123" s="19">
        <f t="shared" si="1260"/>
        <v>0</v>
      </c>
      <c r="AE5123" s="21">
        <f t="shared" si="1256"/>
        <v>0</v>
      </c>
      <c r="AF5123" s="20">
        <f t="shared" si="1261"/>
        <v>0</v>
      </c>
      <c r="AG5123" s="20">
        <f t="shared" si="1262"/>
        <v>0</v>
      </c>
      <c r="AH5123" s="20">
        <f t="shared" si="1263"/>
        <v>0</v>
      </c>
      <c r="AI5123" s="20"/>
      <c r="AJ5123" s="20"/>
      <c r="AK5123" s="20">
        <f t="shared" si="1258"/>
        <v>0</v>
      </c>
      <c r="AL5123" s="171"/>
    </row>
    <row r="5124" spans="2:38" ht="15.75" customHeight="1" x14ac:dyDescent="0.25">
      <c r="B5124" s="14">
        <f t="shared" ref="B5124:B5187" si="1266">IF(A5124=A5123,B5123+1,1)</f>
        <v>749</v>
      </c>
      <c r="C5124" s="9" t="str">
        <f t="shared" si="1254"/>
        <v/>
      </c>
      <c r="D5124" s="3" t="str">
        <f t="shared" si="1255"/>
        <v/>
      </c>
      <c r="E5124" s="14" t="str">
        <f t="shared" si="1264"/>
        <v>749</v>
      </c>
      <c r="J5124" s="14" t="str">
        <f t="shared" si="1259"/>
        <v xml:space="preserve">0                                                                                                                                                                                                                                                                                                                                                                                                                                                                                                                                                                                                                                                                                                                                                                            </v>
      </c>
      <c r="S5124" s="8"/>
      <c r="W5124" s="76"/>
      <c r="X5124" s="16">
        <f t="shared" si="1265"/>
        <v>0</v>
      </c>
      <c r="AC5124" s="18">
        <f t="shared" si="1257"/>
        <v>0</v>
      </c>
      <c r="AD5124" s="19">
        <f t="shared" si="1260"/>
        <v>0</v>
      </c>
      <c r="AE5124" s="21">
        <f t="shared" si="1256"/>
        <v>0</v>
      </c>
      <c r="AF5124" s="20">
        <f t="shared" si="1261"/>
        <v>0</v>
      </c>
      <c r="AG5124" s="20">
        <f t="shared" si="1262"/>
        <v>0</v>
      </c>
      <c r="AH5124" s="20">
        <f t="shared" si="1263"/>
        <v>0</v>
      </c>
      <c r="AI5124" s="20"/>
      <c r="AJ5124" s="20"/>
      <c r="AK5124" s="20">
        <f t="shared" si="1258"/>
        <v>0</v>
      </c>
      <c r="AL5124" s="171"/>
    </row>
    <row r="5125" spans="2:38" ht="15.75" customHeight="1" x14ac:dyDescent="0.25">
      <c r="B5125" s="14">
        <f t="shared" si="1266"/>
        <v>750</v>
      </c>
      <c r="C5125" s="9" t="str">
        <f t="shared" ref="C5125:C5188" si="1267">IF(A5125=A5124,C5124,"")</f>
        <v/>
      </c>
      <c r="D5125" s="3" t="str">
        <f t="shared" ref="D5125:D5188" si="1268">IF(A5125=A5124,D5124,"")</f>
        <v/>
      </c>
      <c r="E5125" s="14" t="str">
        <f t="shared" si="1264"/>
        <v>750</v>
      </c>
      <c r="J5125" s="14" t="str">
        <f t="shared" si="1259"/>
        <v xml:space="preserve">0                                                                                                                                                                                                                                                                                                                                                                                                                                                                                                                                                                                                                                                                                                                                                                             </v>
      </c>
      <c r="S5125" s="8"/>
      <c r="W5125" s="76"/>
      <c r="X5125" s="16">
        <f t="shared" si="1265"/>
        <v>0</v>
      </c>
      <c r="AC5125" s="18">
        <f t="shared" si="1257"/>
        <v>0</v>
      </c>
      <c r="AD5125" s="19">
        <f t="shared" si="1260"/>
        <v>0</v>
      </c>
      <c r="AE5125" s="21">
        <f t="shared" si="1256"/>
        <v>0</v>
      </c>
      <c r="AF5125" s="20">
        <f t="shared" si="1261"/>
        <v>0</v>
      </c>
      <c r="AG5125" s="20">
        <f t="shared" si="1262"/>
        <v>0</v>
      </c>
      <c r="AH5125" s="20">
        <f t="shared" si="1263"/>
        <v>0</v>
      </c>
      <c r="AI5125" s="20"/>
      <c r="AJ5125" s="20"/>
      <c r="AK5125" s="20">
        <f t="shared" si="1258"/>
        <v>0</v>
      </c>
      <c r="AL5125" s="171"/>
    </row>
    <row r="5126" spans="2:38" ht="15.75" customHeight="1" x14ac:dyDescent="0.25">
      <c r="B5126" s="14">
        <f t="shared" si="1266"/>
        <v>751</v>
      </c>
      <c r="C5126" s="9" t="str">
        <f t="shared" si="1267"/>
        <v/>
      </c>
      <c r="D5126" s="3" t="str">
        <f t="shared" si="1268"/>
        <v/>
      </c>
      <c r="E5126" s="14" t="str">
        <f t="shared" si="1264"/>
        <v>751</v>
      </c>
      <c r="J5126" s="14" t="str">
        <f t="shared" si="1259"/>
        <v xml:space="preserve">0                                                                                                                                                                                                                                                                                                                                                                                                                                                                                                                                                                                                                                                                                                                                                                              </v>
      </c>
      <c r="S5126" s="8"/>
      <c r="W5126" s="76"/>
      <c r="X5126" s="16">
        <f t="shared" si="1265"/>
        <v>0</v>
      </c>
      <c r="AC5126" s="18">
        <f t="shared" si="1257"/>
        <v>0</v>
      </c>
      <c r="AD5126" s="19">
        <f t="shared" si="1260"/>
        <v>0</v>
      </c>
      <c r="AE5126" s="21">
        <f t="shared" si="1256"/>
        <v>0</v>
      </c>
      <c r="AF5126" s="20">
        <f t="shared" si="1261"/>
        <v>0</v>
      </c>
      <c r="AG5126" s="20">
        <f t="shared" si="1262"/>
        <v>0</v>
      </c>
      <c r="AH5126" s="20">
        <f t="shared" si="1263"/>
        <v>0</v>
      </c>
      <c r="AI5126" s="20"/>
      <c r="AJ5126" s="20"/>
      <c r="AK5126" s="20">
        <f t="shared" si="1258"/>
        <v>0</v>
      </c>
      <c r="AL5126" s="171"/>
    </row>
    <row r="5127" spans="2:38" ht="15.75" customHeight="1" x14ac:dyDescent="0.25">
      <c r="B5127" s="14">
        <f t="shared" si="1266"/>
        <v>752</v>
      </c>
      <c r="C5127" s="9" t="str">
        <f t="shared" si="1267"/>
        <v/>
      </c>
      <c r="D5127" s="3" t="str">
        <f t="shared" si="1268"/>
        <v/>
      </c>
      <c r="E5127" s="14" t="str">
        <f t="shared" si="1264"/>
        <v>752</v>
      </c>
      <c r="J5127" s="14" t="str">
        <f t="shared" si="1259"/>
        <v xml:space="preserve">0                                                                                                                                                                                                                                                                                                                                                                                                                                                                                                                                                                                                                                                                                                                                                                               </v>
      </c>
      <c r="S5127" s="8"/>
      <c r="W5127" s="76"/>
      <c r="X5127" s="16">
        <f t="shared" si="1265"/>
        <v>0</v>
      </c>
      <c r="AC5127" s="18">
        <f t="shared" si="1257"/>
        <v>0</v>
      </c>
      <c r="AD5127" s="19">
        <f t="shared" si="1260"/>
        <v>0</v>
      </c>
      <c r="AE5127" s="21">
        <f t="shared" si="1256"/>
        <v>0</v>
      </c>
      <c r="AF5127" s="20">
        <f t="shared" si="1261"/>
        <v>0</v>
      </c>
      <c r="AG5127" s="20">
        <f t="shared" si="1262"/>
        <v>0</v>
      </c>
      <c r="AH5127" s="20">
        <f t="shared" si="1263"/>
        <v>0</v>
      </c>
      <c r="AI5127" s="20"/>
      <c r="AJ5127" s="20"/>
      <c r="AK5127" s="20">
        <f t="shared" si="1258"/>
        <v>0</v>
      </c>
      <c r="AL5127" s="171"/>
    </row>
    <row r="5128" spans="2:38" ht="15.75" customHeight="1" x14ac:dyDescent="0.25">
      <c r="B5128" s="14">
        <f t="shared" si="1266"/>
        <v>753</v>
      </c>
      <c r="C5128" s="9" t="str">
        <f t="shared" si="1267"/>
        <v/>
      </c>
      <c r="D5128" s="3" t="str">
        <f t="shared" si="1268"/>
        <v/>
      </c>
      <c r="E5128" s="14" t="str">
        <f t="shared" si="1264"/>
        <v>753</v>
      </c>
      <c r="J5128" s="14" t="str">
        <f t="shared" si="1259"/>
        <v xml:space="preserve">0                                                                                                                                                                                                                                                                                                                                                                                                                                                                                                                                                                                                                                                                                                                                                                                </v>
      </c>
      <c r="S5128" s="8"/>
      <c r="W5128" s="76"/>
      <c r="X5128" s="16">
        <f t="shared" si="1265"/>
        <v>0</v>
      </c>
      <c r="AC5128" s="18">
        <f t="shared" si="1257"/>
        <v>0</v>
      </c>
      <c r="AD5128" s="19">
        <f t="shared" si="1260"/>
        <v>0</v>
      </c>
      <c r="AE5128" s="21">
        <f t="shared" si="1256"/>
        <v>0</v>
      </c>
      <c r="AF5128" s="20">
        <f t="shared" si="1261"/>
        <v>0</v>
      </c>
      <c r="AG5128" s="20">
        <f t="shared" si="1262"/>
        <v>0</v>
      </c>
      <c r="AH5128" s="20">
        <f t="shared" si="1263"/>
        <v>0</v>
      </c>
      <c r="AI5128" s="20"/>
      <c r="AJ5128" s="20"/>
      <c r="AK5128" s="20">
        <f t="shared" si="1258"/>
        <v>0</v>
      </c>
      <c r="AL5128" s="171"/>
    </row>
    <row r="5129" spans="2:38" ht="15.75" customHeight="1" x14ac:dyDescent="0.25">
      <c r="B5129" s="14">
        <f t="shared" si="1266"/>
        <v>754</v>
      </c>
      <c r="C5129" s="9" t="str">
        <f t="shared" si="1267"/>
        <v/>
      </c>
      <c r="D5129" s="3" t="str">
        <f t="shared" si="1268"/>
        <v/>
      </c>
      <c r="E5129" s="14" t="str">
        <f t="shared" si="1264"/>
        <v>754</v>
      </c>
      <c r="J5129" s="14" t="str">
        <f t="shared" si="1259"/>
        <v xml:space="preserve">0                                                                                                                                                                                                                                                                                                                                                                                                                                                                                                                                                                                                                                                                                                                                                                                 </v>
      </c>
      <c r="S5129" s="8"/>
      <c r="W5129" s="76"/>
      <c r="X5129" s="16">
        <f t="shared" si="1265"/>
        <v>0</v>
      </c>
      <c r="AC5129" s="18">
        <f t="shared" si="1257"/>
        <v>0</v>
      </c>
      <c r="AD5129" s="19">
        <f t="shared" si="1260"/>
        <v>0</v>
      </c>
      <c r="AE5129" s="21">
        <f t="shared" si="1256"/>
        <v>0</v>
      </c>
      <c r="AF5129" s="20">
        <f t="shared" si="1261"/>
        <v>0</v>
      </c>
      <c r="AG5129" s="20">
        <f t="shared" si="1262"/>
        <v>0</v>
      </c>
      <c r="AH5129" s="20">
        <f t="shared" si="1263"/>
        <v>0</v>
      </c>
      <c r="AI5129" s="20"/>
      <c r="AJ5129" s="20"/>
      <c r="AK5129" s="20">
        <f t="shared" si="1258"/>
        <v>0</v>
      </c>
      <c r="AL5129" s="171"/>
    </row>
    <row r="5130" spans="2:38" ht="15.75" customHeight="1" x14ac:dyDescent="0.25">
      <c r="B5130" s="14">
        <f t="shared" si="1266"/>
        <v>755</v>
      </c>
      <c r="C5130" s="9" t="str">
        <f t="shared" si="1267"/>
        <v/>
      </c>
      <c r="D5130" s="3" t="str">
        <f t="shared" si="1268"/>
        <v/>
      </c>
      <c r="E5130" s="14" t="str">
        <f t="shared" si="1264"/>
        <v>755</v>
      </c>
      <c r="J5130" s="14" t="str">
        <f t="shared" si="1259"/>
        <v xml:space="preserve">0                                                                                                                                                                                                                                                                                                                                                                                                                                                                                                                                                                                                                                                                                                                                                                                  </v>
      </c>
      <c r="S5130" s="8"/>
      <c r="W5130" s="76"/>
      <c r="X5130" s="16">
        <f t="shared" si="1265"/>
        <v>0</v>
      </c>
      <c r="AC5130" s="18">
        <f t="shared" si="1257"/>
        <v>0</v>
      </c>
      <c r="AD5130" s="19">
        <f t="shared" si="1260"/>
        <v>0</v>
      </c>
      <c r="AE5130" s="21">
        <f t="shared" si="1256"/>
        <v>0</v>
      </c>
      <c r="AF5130" s="20">
        <f t="shared" si="1261"/>
        <v>0</v>
      </c>
      <c r="AG5130" s="20">
        <f t="shared" si="1262"/>
        <v>0</v>
      </c>
      <c r="AH5130" s="20">
        <f t="shared" si="1263"/>
        <v>0</v>
      </c>
      <c r="AI5130" s="20"/>
      <c r="AJ5130" s="20"/>
      <c r="AK5130" s="20">
        <f t="shared" si="1258"/>
        <v>0</v>
      </c>
      <c r="AL5130" s="171"/>
    </row>
    <row r="5131" spans="2:38" ht="15.75" customHeight="1" x14ac:dyDescent="0.25">
      <c r="B5131" s="14">
        <f t="shared" si="1266"/>
        <v>756</v>
      </c>
      <c r="C5131" s="9" t="str">
        <f t="shared" si="1267"/>
        <v/>
      </c>
      <c r="D5131" s="3" t="str">
        <f t="shared" si="1268"/>
        <v/>
      </c>
      <c r="E5131" s="14" t="str">
        <f t="shared" si="1264"/>
        <v>756</v>
      </c>
      <c r="J5131" s="14" t="str">
        <f t="shared" si="1259"/>
        <v xml:space="preserve">0                                                                                                                                                                                                                                                                                                                                                                                                                                                                                                                                                                                                                                                                                                                                                                                   </v>
      </c>
      <c r="S5131" s="8"/>
      <c r="W5131" s="76"/>
      <c r="X5131" s="16">
        <f t="shared" si="1265"/>
        <v>0</v>
      </c>
      <c r="AC5131" s="18">
        <f t="shared" si="1257"/>
        <v>0</v>
      </c>
      <c r="AD5131" s="19">
        <f t="shared" si="1260"/>
        <v>0</v>
      </c>
      <c r="AE5131" s="21">
        <f t="shared" si="1256"/>
        <v>0</v>
      </c>
      <c r="AF5131" s="20">
        <f t="shared" si="1261"/>
        <v>0</v>
      </c>
      <c r="AG5131" s="20">
        <f t="shared" si="1262"/>
        <v>0</v>
      </c>
      <c r="AH5131" s="20">
        <f t="shared" si="1263"/>
        <v>0</v>
      </c>
      <c r="AI5131" s="20"/>
      <c r="AJ5131" s="20"/>
      <c r="AK5131" s="20">
        <f t="shared" si="1258"/>
        <v>0</v>
      </c>
      <c r="AL5131" s="171"/>
    </row>
    <row r="5132" spans="2:38" ht="15.75" customHeight="1" x14ac:dyDescent="0.25">
      <c r="B5132" s="14">
        <f t="shared" si="1266"/>
        <v>757</v>
      </c>
      <c r="C5132" s="9" t="str">
        <f t="shared" si="1267"/>
        <v/>
      </c>
      <c r="D5132" s="3" t="str">
        <f t="shared" si="1268"/>
        <v/>
      </c>
      <c r="E5132" s="14" t="str">
        <f t="shared" si="1264"/>
        <v>757</v>
      </c>
      <c r="J5132" s="14" t="str">
        <f t="shared" si="1259"/>
        <v xml:space="preserve">0                                                                                                                                                                                                                                                                                                                                                                                                                                                                                                                                                                                                                                                                                                                                                                                    </v>
      </c>
      <c r="S5132" s="8"/>
      <c r="W5132" s="76"/>
      <c r="X5132" s="16">
        <f t="shared" si="1265"/>
        <v>0</v>
      </c>
      <c r="AC5132" s="18">
        <f t="shared" si="1257"/>
        <v>0</v>
      </c>
      <c r="AD5132" s="19">
        <f t="shared" si="1260"/>
        <v>0</v>
      </c>
      <c r="AE5132" s="21">
        <f t="shared" si="1256"/>
        <v>0</v>
      </c>
      <c r="AF5132" s="20">
        <f t="shared" si="1261"/>
        <v>0</v>
      </c>
      <c r="AG5132" s="20">
        <f t="shared" si="1262"/>
        <v>0</v>
      </c>
      <c r="AH5132" s="20">
        <f t="shared" si="1263"/>
        <v>0</v>
      </c>
      <c r="AI5132" s="20"/>
      <c r="AJ5132" s="20"/>
      <c r="AK5132" s="20">
        <f t="shared" si="1258"/>
        <v>0</v>
      </c>
      <c r="AL5132" s="171"/>
    </row>
    <row r="5133" spans="2:38" ht="15.75" customHeight="1" x14ac:dyDescent="0.25">
      <c r="B5133" s="14">
        <f t="shared" si="1266"/>
        <v>758</v>
      </c>
      <c r="C5133" s="9" t="str">
        <f t="shared" si="1267"/>
        <v/>
      </c>
      <c r="D5133" s="3" t="str">
        <f t="shared" si="1268"/>
        <v/>
      </c>
      <c r="E5133" s="14" t="str">
        <f t="shared" si="1264"/>
        <v>758</v>
      </c>
      <c r="J5133" s="14" t="str">
        <f t="shared" si="1259"/>
        <v xml:space="preserve">0                                                                                                                                                                                                                                                                                                                                                                                                                                                                                                                                                                                                                                                                                                                                                                                     </v>
      </c>
      <c r="S5133" s="8"/>
      <c r="W5133" s="76"/>
      <c r="X5133" s="16">
        <f t="shared" si="1265"/>
        <v>0</v>
      </c>
      <c r="AC5133" s="18">
        <f t="shared" si="1257"/>
        <v>0</v>
      </c>
      <c r="AD5133" s="19">
        <f t="shared" si="1260"/>
        <v>0</v>
      </c>
      <c r="AE5133" s="21">
        <f t="shared" si="1256"/>
        <v>0</v>
      </c>
      <c r="AF5133" s="20">
        <f t="shared" si="1261"/>
        <v>0</v>
      </c>
      <c r="AG5133" s="20">
        <f t="shared" si="1262"/>
        <v>0</v>
      </c>
      <c r="AH5133" s="20">
        <f t="shared" si="1263"/>
        <v>0</v>
      </c>
      <c r="AI5133" s="20"/>
      <c r="AJ5133" s="20"/>
      <c r="AK5133" s="20">
        <f t="shared" si="1258"/>
        <v>0</v>
      </c>
      <c r="AL5133" s="171"/>
    </row>
    <row r="5134" spans="2:38" ht="15.75" customHeight="1" x14ac:dyDescent="0.25">
      <c r="B5134" s="14">
        <f t="shared" si="1266"/>
        <v>759</v>
      </c>
      <c r="C5134" s="9" t="str">
        <f t="shared" si="1267"/>
        <v/>
      </c>
      <c r="D5134" s="3" t="str">
        <f t="shared" si="1268"/>
        <v/>
      </c>
      <c r="E5134" s="14" t="str">
        <f t="shared" si="1264"/>
        <v>759</v>
      </c>
      <c r="J5134" s="14" t="str">
        <f t="shared" si="1259"/>
        <v xml:space="preserve">0                                                                                                                                                                                                                                                                                                                                                                                                                                                                                                                                                                                                                                                                                                                                                                                      </v>
      </c>
      <c r="S5134" s="8"/>
      <c r="W5134" s="76"/>
      <c r="X5134" s="16">
        <f t="shared" si="1265"/>
        <v>0</v>
      </c>
      <c r="AC5134" s="18">
        <f t="shared" si="1257"/>
        <v>0</v>
      </c>
      <c r="AD5134" s="19">
        <f t="shared" si="1260"/>
        <v>0</v>
      </c>
      <c r="AE5134" s="21">
        <f t="shared" si="1256"/>
        <v>0</v>
      </c>
      <c r="AF5134" s="20">
        <f t="shared" si="1261"/>
        <v>0</v>
      </c>
      <c r="AG5134" s="20">
        <f t="shared" si="1262"/>
        <v>0</v>
      </c>
      <c r="AH5134" s="20">
        <f t="shared" si="1263"/>
        <v>0</v>
      </c>
      <c r="AI5134" s="20"/>
      <c r="AJ5134" s="20"/>
      <c r="AK5134" s="20">
        <f t="shared" si="1258"/>
        <v>0</v>
      </c>
      <c r="AL5134" s="171"/>
    </row>
    <row r="5135" spans="2:38" ht="15.75" customHeight="1" x14ac:dyDescent="0.25">
      <c r="B5135" s="14">
        <f t="shared" si="1266"/>
        <v>760</v>
      </c>
      <c r="C5135" s="9" t="str">
        <f t="shared" si="1267"/>
        <v/>
      </c>
      <c r="D5135" s="3" t="str">
        <f t="shared" si="1268"/>
        <v/>
      </c>
      <c r="E5135" s="14" t="str">
        <f t="shared" si="1264"/>
        <v>760</v>
      </c>
      <c r="J5135" s="14" t="str">
        <f t="shared" si="1259"/>
        <v xml:space="preserve">0                                                                                                                                                                                                                                                                                                                                                                                                                                                                                                                                                                                                                                                                                                                                                                                       </v>
      </c>
      <c r="S5135" s="8"/>
      <c r="W5135" s="76"/>
      <c r="X5135" s="16">
        <f t="shared" si="1265"/>
        <v>0</v>
      </c>
      <c r="AC5135" s="18">
        <f t="shared" si="1257"/>
        <v>0</v>
      </c>
      <c r="AD5135" s="19">
        <f t="shared" si="1260"/>
        <v>0</v>
      </c>
      <c r="AE5135" s="21">
        <f t="shared" si="1256"/>
        <v>0</v>
      </c>
      <c r="AF5135" s="20">
        <f t="shared" si="1261"/>
        <v>0</v>
      </c>
      <c r="AG5135" s="20">
        <f t="shared" si="1262"/>
        <v>0</v>
      </c>
      <c r="AH5135" s="20">
        <f t="shared" si="1263"/>
        <v>0</v>
      </c>
      <c r="AI5135" s="20"/>
      <c r="AJ5135" s="20"/>
      <c r="AK5135" s="20">
        <f t="shared" si="1258"/>
        <v>0</v>
      </c>
      <c r="AL5135" s="171"/>
    </row>
    <row r="5136" spans="2:38" ht="15.75" customHeight="1" x14ac:dyDescent="0.25">
      <c r="B5136" s="14">
        <f t="shared" si="1266"/>
        <v>761</v>
      </c>
      <c r="C5136" s="9" t="str">
        <f t="shared" si="1267"/>
        <v/>
      </c>
      <c r="D5136" s="3" t="str">
        <f t="shared" si="1268"/>
        <v/>
      </c>
      <c r="E5136" s="14" t="str">
        <f t="shared" si="1264"/>
        <v>761</v>
      </c>
      <c r="J5136" s="14" t="str">
        <f t="shared" si="1259"/>
        <v xml:space="preserve">0                                                                                                                                                                                                                                                                                                                                                                                                                                                                                                                                                                                                                                                                                                                                                                                        </v>
      </c>
      <c r="S5136" s="8"/>
      <c r="W5136" s="76"/>
      <c r="X5136" s="16">
        <f t="shared" si="1265"/>
        <v>0</v>
      </c>
      <c r="AC5136" s="18">
        <f t="shared" si="1257"/>
        <v>0</v>
      </c>
      <c r="AD5136" s="19">
        <f t="shared" si="1260"/>
        <v>0</v>
      </c>
      <c r="AE5136" s="21">
        <f t="shared" si="1256"/>
        <v>0</v>
      </c>
      <c r="AF5136" s="20">
        <f t="shared" si="1261"/>
        <v>0</v>
      </c>
      <c r="AG5136" s="20">
        <f t="shared" si="1262"/>
        <v>0</v>
      </c>
      <c r="AH5136" s="20">
        <f t="shared" si="1263"/>
        <v>0</v>
      </c>
      <c r="AI5136" s="20"/>
      <c r="AJ5136" s="20"/>
      <c r="AK5136" s="20">
        <f t="shared" si="1258"/>
        <v>0</v>
      </c>
      <c r="AL5136" s="171"/>
    </row>
    <row r="5137" spans="2:38" ht="15.75" customHeight="1" x14ac:dyDescent="0.25">
      <c r="B5137" s="14">
        <f t="shared" si="1266"/>
        <v>762</v>
      </c>
      <c r="C5137" s="9" t="str">
        <f t="shared" si="1267"/>
        <v/>
      </c>
      <c r="D5137" s="3" t="str">
        <f t="shared" si="1268"/>
        <v/>
      </c>
      <c r="E5137" s="14" t="str">
        <f t="shared" si="1264"/>
        <v>762</v>
      </c>
      <c r="J5137" s="14" t="str">
        <f t="shared" si="1259"/>
        <v xml:space="preserve">0                                                                                                                                                                                                                                                                                                                                                                                                                                                                                                                                                                                                                                                                                                                                                                                         </v>
      </c>
      <c r="S5137" s="8"/>
      <c r="W5137" s="76"/>
      <c r="X5137" s="16">
        <f t="shared" si="1265"/>
        <v>0</v>
      </c>
      <c r="AC5137" s="18">
        <f t="shared" si="1257"/>
        <v>0</v>
      </c>
      <c r="AD5137" s="19">
        <f t="shared" si="1260"/>
        <v>0</v>
      </c>
      <c r="AE5137" s="21">
        <f t="shared" si="1256"/>
        <v>0</v>
      </c>
      <c r="AF5137" s="20">
        <f t="shared" si="1261"/>
        <v>0</v>
      </c>
      <c r="AG5137" s="20">
        <f t="shared" si="1262"/>
        <v>0</v>
      </c>
      <c r="AH5137" s="20">
        <f t="shared" si="1263"/>
        <v>0</v>
      </c>
      <c r="AI5137" s="20"/>
      <c r="AJ5137" s="20"/>
      <c r="AK5137" s="20">
        <f t="shared" si="1258"/>
        <v>0</v>
      </c>
      <c r="AL5137" s="171"/>
    </row>
    <row r="5138" spans="2:38" ht="15.75" customHeight="1" x14ac:dyDescent="0.25">
      <c r="B5138" s="14">
        <f t="shared" si="1266"/>
        <v>763</v>
      </c>
      <c r="C5138" s="9" t="str">
        <f t="shared" si="1267"/>
        <v/>
      </c>
      <c r="D5138" s="3" t="str">
        <f t="shared" si="1268"/>
        <v/>
      </c>
      <c r="E5138" s="14" t="str">
        <f t="shared" si="1264"/>
        <v>763</v>
      </c>
      <c r="J5138" s="14" t="str">
        <f t="shared" si="1259"/>
        <v xml:space="preserve">0                                                                                                                                                                                                                                                                                                                                                                                                                                                                                                                                                                                                                                                                                                                                                                                          </v>
      </c>
      <c r="S5138" s="8"/>
      <c r="W5138" s="76"/>
      <c r="X5138" s="16">
        <f t="shared" si="1265"/>
        <v>0</v>
      </c>
      <c r="AC5138" s="18">
        <f t="shared" si="1257"/>
        <v>0</v>
      </c>
      <c r="AD5138" s="19">
        <f t="shared" si="1260"/>
        <v>0</v>
      </c>
      <c r="AE5138" s="21">
        <f t="shared" si="1256"/>
        <v>0</v>
      </c>
      <c r="AF5138" s="20">
        <f t="shared" si="1261"/>
        <v>0</v>
      </c>
      <c r="AG5138" s="20">
        <f t="shared" si="1262"/>
        <v>0</v>
      </c>
      <c r="AH5138" s="20">
        <f t="shared" si="1263"/>
        <v>0</v>
      </c>
      <c r="AI5138" s="20"/>
      <c r="AJ5138" s="20"/>
      <c r="AK5138" s="20">
        <f t="shared" si="1258"/>
        <v>0</v>
      </c>
      <c r="AL5138" s="171"/>
    </row>
    <row r="5139" spans="2:38" ht="15.75" customHeight="1" x14ac:dyDescent="0.25">
      <c r="B5139" s="14">
        <f t="shared" si="1266"/>
        <v>764</v>
      </c>
      <c r="C5139" s="9" t="str">
        <f t="shared" si="1267"/>
        <v/>
      </c>
      <c r="D5139" s="3" t="str">
        <f t="shared" si="1268"/>
        <v/>
      </c>
      <c r="E5139" s="14" t="str">
        <f t="shared" si="1264"/>
        <v>764</v>
      </c>
      <c r="J5139" s="14" t="str">
        <f t="shared" si="1259"/>
        <v xml:space="preserve">0                                                                                                                                                                                                                                                                                                                                                                                                                                                                                                                                                                                                                                                                                                                                                                                           </v>
      </c>
      <c r="S5139" s="8"/>
      <c r="W5139" s="76"/>
      <c r="X5139" s="16">
        <f t="shared" si="1265"/>
        <v>0</v>
      </c>
      <c r="AC5139" s="18">
        <f t="shared" si="1257"/>
        <v>0</v>
      </c>
      <c r="AD5139" s="19">
        <f t="shared" si="1260"/>
        <v>0</v>
      </c>
      <c r="AE5139" s="21">
        <f t="shared" si="1256"/>
        <v>0</v>
      </c>
      <c r="AF5139" s="20">
        <f t="shared" si="1261"/>
        <v>0</v>
      </c>
      <c r="AG5139" s="20">
        <f t="shared" si="1262"/>
        <v>0</v>
      </c>
      <c r="AH5139" s="20">
        <f t="shared" si="1263"/>
        <v>0</v>
      </c>
      <c r="AI5139" s="20"/>
      <c r="AJ5139" s="20"/>
      <c r="AK5139" s="20">
        <f t="shared" si="1258"/>
        <v>0</v>
      </c>
      <c r="AL5139" s="171"/>
    </row>
    <row r="5140" spans="2:38" ht="15.75" customHeight="1" x14ac:dyDescent="0.25">
      <c r="B5140" s="14">
        <f t="shared" si="1266"/>
        <v>765</v>
      </c>
      <c r="C5140" s="9" t="str">
        <f t="shared" si="1267"/>
        <v/>
      </c>
      <c r="D5140" s="3" t="str">
        <f t="shared" si="1268"/>
        <v/>
      </c>
      <c r="E5140" s="14" t="str">
        <f t="shared" si="1264"/>
        <v>765</v>
      </c>
      <c r="J5140" s="14" t="str">
        <f t="shared" si="1259"/>
        <v xml:space="preserve">0                                                                                                                                                                                                                                                                                                                                                                                                                                                                                                                                                                                                                                                                                                                                                                                            </v>
      </c>
      <c r="S5140" s="8"/>
      <c r="W5140" s="76"/>
      <c r="X5140" s="16">
        <f t="shared" si="1265"/>
        <v>0</v>
      </c>
      <c r="AC5140" s="18">
        <f t="shared" si="1257"/>
        <v>0</v>
      </c>
      <c r="AD5140" s="19">
        <f t="shared" si="1260"/>
        <v>0</v>
      </c>
      <c r="AE5140" s="21">
        <f t="shared" si="1256"/>
        <v>0</v>
      </c>
      <c r="AF5140" s="20">
        <f t="shared" si="1261"/>
        <v>0</v>
      </c>
      <c r="AG5140" s="20">
        <f t="shared" si="1262"/>
        <v>0</v>
      </c>
      <c r="AH5140" s="20">
        <f t="shared" si="1263"/>
        <v>0</v>
      </c>
      <c r="AI5140" s="20"/>
      <c r="AJ5140" s="20"/>
      <c r="AK5140" s="20">
        <f t="shared" si="1258"/>
        <v>0</v>
      </c>
      <c r="AL5140" s="171"/>
    </row>
    <row r="5141" spans="2:38" ht="15.75" customHeight="1" x14ac:dyDescent="0.25">
      <c r="B5141" s="14">
        <f t="shared" si="1266"/>
        <v>766</v>
      </c>
      <c r="C5141" s="9" t="str">
        <f t="shared" si="1267"/>
        <v/>
      </c>
      <c r="D5141" s="3" t="str">
        <f t="shared" si="1268"/>
        <v/>
      </c>
      <c r="E5141" s="14" t="str">
        <f t="shared" si="1264"/>
        <v>766</v>
      </c>
      <c r="J5141" s="14" t="str">
        <f t="shared" si="1259"/>
        <v xml:space="preserve">0                                                                                                                                                                                                                                                                                                                                                                                                                                                                                                                                                                                                                                                                                                                                                                                             </v>
      </c>
      <c r="S5141" s="8"/>
      <c r="W5141" s="76"/>
      <c r="X5141" s="16">
        <f t="shared" si="1265"/>
        <v>0</v>
      </c>
      <c r="AC5141" s="18">
        <f t="shared" si="1257"/>
        <v>0</v>
      </c>
      <c r="AD5141" s="19">
        <f t="shared" si="1260"/>
        <v>0</v>
      </c>
      <c r="AE5141" s="21">
        <f t="shared" si="1256"/>
        <v>0</v>
      </c>
      <c r="AF5141" s="20">
        <f t="shared" si="1261"/>
        <v>0</v>
      </c>
      <c r="AG5141" s="20">
        <f t="shared" si="1262"/>
        <v>0</v>
      </c>
      <c r="AH5141" s="20">
        <f t="shared" si="1263"/>
        <v>0</v>
      </c>
      <c r="AI5141" s="20"/>
      <c r="AJ5141" s="20"/>
      <c r="AK5141" s="20">
        <f t="shared" si="1258"/>
        <v>0</v>
      </c>
      <c r="AL5141" s="171"/>
    </row>
    <row r="5142" spans="2:38" ht="15.75" customHeight="1" x14ac:dyDescent="0.25">
      <c r="B5142" s="14">
        <f t="shared" si="1266"/>
        <v>767</v>
      </c>
      <c r="C5142" s="9" t="str">
        <f t="shared" si="1267"/>
        <v/>
      </c>
      <c r="D5142" s="3" t="str">
        <f t="shared" si="1268"/>
        <v/>
      </c>
      <c r="E5142" s="14" t="str">
        <f t="shared" si="1264"/>
        <v>767</v>
      </c>
      <c r="J5142" s="14" t="str">
        <f t="shared" si="1259"/>
        <v xml:space="preserve">0                                                                                                                                                                                                                                                                                                                                                                                                                                                                                                                                                                                                                                                                                                                                                                                              </v>
      </c>
      <c r="S5142" s="8"/>
      <c r="W5142" s="76"/>
      <c r="X5142" s="16">
        <f t="shared" si="1265"/>
        <v>0</v>
      </c>
      <c r="AC5142" s="18">
        <f t="shared" si="1257"/>
        <v>0</v>
      </c>
      <c r="AD5142" s="19">
        <f t="shared" si="1260"/>
        <v>0</v>
      </c>
      <c r="AE5142" s="21">
        <f t="shared" si="1256"/>
        <v>0</v>
      </c>
      <c r="AF5142" s="20">
        <f t="shared" si="1261"/>
        <v>0</v>
      </c>
      <c r="AG5142" s="20">
        <f t="shared" si="1262"/>
        <v>0</v>
      </c>
      <c r="AH5142" s="20">
        <f t="shared" si="1263"/>
        <v>0</v>
      </c>
      <c r="AI5142" s="20"/>
      <c r="AJ5142" s="20"/>
      <c r="AK5142" s="20">
        <f t="shared" si="1258"/>
        <v>0</v>
      </c>
      <c r="AL5142" s="171"/>
    </row>
    <row r="5143" spans="2:38" ht="15.75" customHeight="1" x14ac:dyDescent="0.25">
      <c r="B5143" s="14">
        <f t="shared" si="1266"/>
        <v>768</v>
      </c>
      <c r="C5143" s="9" t="str">
        <f t="shared" si="1267"/>
        <v/>
      </c>
      <c r="D5143" s="3" t="str">
        <f t="shared" si="1268"/>
        <v/>
      </c>
      <c r="E5143" s="14" t="str">
        <f t="shared" si="1264"/>
        <v>768</v>
      </c>
      <c r="J5143" s="14" t="str">
        <f t="shared" si="1259"/>
        <v xml:space="preserve">0                                                                                                                                                                                                                                                                                                                                                                                                                                                                                                                                                                                                                                                                                                                                                                                               </v>
      </c>
      <c r="S5143" s="8"/>
      <c r="W5143" s="76"/>
      <c r="X5143" s="16">
        <f t="shared" si="1265"/>
        <v>0</v>
      </c>
      <c r="AC5143" s="18">
        <f t="shared" si="1257"/>
        <v>0</v>
      </c>
      <c r="AD5143" s="19">
        <f t="shared" si="1260"/>
        <v>0</v>
      </c>
      <c r="AE5143" s="21">
        <f t="shared" si="1256"/>
        <v>0</v>
      </c>
      <c r="AF5143" s="20">
        <f t="shared" si="1261"/>
        <v>0</v>
      </c>
      <c r="AG5143" s="20">
        <f t="shared" si="1262"/>
        <v>0</v>
      </c>
      <c r="AH5143" s="20">
        <f t="shared" si="1263"/>
        <v>0</v>
      </c>
      <c r="AI5143" s="20"/>
      <c r="AJ5143" s="20"/>
      <c r="AK5143" s="20">
        <f t="shared" si="1258"/>
        <v>0</v>
      </c>
      <c r="AL5143" s="171"/>
    </row>
    <row r="5144" spans="2:38" ht="15.75" customHeight="1" x14ac:dyDescent="0.25">
      <c r="B5144" s="14">
        <f t="shared" si="1266"/>
        <v>769</v>
      </c>
      <c r="C5144" s="9" t="str">
        <f t="shared" si="1267"/>
        <v/>
      </c>
      <c r="D5144" s="3" t="str">
        <f t="shared" si="1268"/>
        <v/>
      </c>
      <c r="E5144" s="14" t="str">
        <f t="shared" si="1264"/>
        <v>769</v>
      </c>
      <c r="J5144" s="14" t="str">
        <f t="shared" si="1259"/>
        <v xml:space="preserve">0                                                                                                                                                                                                                                                                                                                                                                                                                                                                                                                                                                                                                                                                                                                                                                                                </v>
      </c>
      <c r="S5144" s="8"/>
      <c r="W5144" s="76"/>
      <c r="X5144" s="16">
        <f t="shared" si="1265"/>
        <v>0</v>
      </c>
      <c r="AC5144" s="18">
        <f t="shared" si="1257"/>
        <v>0</v>
      </c>
      <c r="AD5144" s="19">
        <f t="shared" si="1260"/>
        <v>0</v>
      </c>
      <c r="AE5144" s="21">
        <f t="shared" si="1256"/>
        <v>0</v>
      </c>
      <c r="AF5144" s="20">
        <f t="shared" si="1261"/>
        <v>0</v>
      </c>
      <c r="AG5144" s="20">
        <f t="shared" si="1262"/>
        <v>0</v>
      </c>
      <c r="AH5144" s="20">
        <f t="shared" si="1263"/>
        <v>0</v>
      </c>
      <c r="AI5144" s="20"/>
      <c r="AJ5144" s="20"/>
      <c r="AK5144" s="20">
        <f t="shared" si="1258"/>
        <v>0</v>
      </c>
      <c r="AL5144" s="171"/>
    </row>
    <row r="5145" spans="2:38" ht="15.75" customHeight="1" x14ac:dyDescent="0.25">
      <c r="B5145" s="14">
        <f t="shared" si="1266"/>
        <v>770</v>
      </c>
      <c r="C5145" s="9" t="str">
        <f t="shared" si="1267"/>
        <v/>
      </c>
      <c r="D5145" s="3" t="str">
        <f t="shared" si="1268"/>
        <v/>
      </c>
      <c r="E5145" s="14" t="str">
        <f t="shared" si="1264"/>
        <v>770</v>
      </c>
      <c r="J5145" s="14" t="str">
        <f t="shared" si="1259"/>
        <v xml:space="preserve">0                                                                                                                                                                                                                                                                                                                                                                                                                                                                                                                                                                                                                                                                                                                                                                                                 </v>
      </c>
      <c r="S5145" s="8"/>
      <c r="W5145" s="76"/>
      <c r="X5145" s="16">
        <f t="shared" si="1265"/>
        <v>0</v>
      </c>
      <c r="AC5145" s="18">
        <f t="shared" si="1257"/>
        <v>0</v>
      </c>
      <c r="AD5145" s="19">
        <f t="shared" si="1260"/>
        <v>0</v>
      </c>
      <c r="AE5145" s="21">
        <f t="shared" ref="AE5145:AE5208" si="1269">+(Q5145)*T5145</f>
        <v>0</v>
      </c>
      <c r="AF5145" s="20">
        <f t="shared" si="1261"/>
        <v>0</v>
      </c>
      <c r="AG5145" s="20">
        <f t="shared" si="1262"/>
        <v>0</v>
      </c>
      <c r="AH5145" s="20">
        <f t="shared" si="1263"/>
        <v>0</v>
      </c>
      <c r="AI5145" s="20"/>
      <c r="AJ5145" s="20"/>
      <c r="AK5145" s="20">
        <f t="shared" si="1258"/>
        <v>0</v>
      </c>
      <c r="AL5145" s="171"/>
    </row>
    <row r="5146" spans="2:38" ht="15.75" customHeight="1" x14ac:dyDescent="0.25">
      <c r="B5146" s="14">
        <f t="shared" si="1266"/>
        <v>771</v>
      </c>
      <c r="C5146" s="9" t="str">
        <f t="shared" si="1267"/>
        <v/>
      </c>
      <c r="D5146" s="3" t="str">
        <f t="shared" si="1268"/>
        <v/>
      </c>
      <c r="E5146" s="14" t="str">
        <f t="shared" si="1264"/>
        <v>771</v>
      </c>
      <c r="J5146" s="14" t="str">
        <f t="shared" si="1259"/>
        <v xml:space="preserve">0                                                                                                                                                                                                                                                                                                                                                                                                                                                                                                                                                                                                                                                                                                                                                                                                  </v>
      </c>
      <c r="S5146" s="8"/>
      <c r="W5146" s="76"/>
      <c r="X5146" s="16">
        <f t="shared" si="1265"/>
        <v>0</v>
      </c>
      <c r="AC5146" s="18">
        <f t="shared" si="1257"/>
        <v>0</v>
      </c>
      <c r="AD5146" s="19">
        <f t="shared" si="1260"/>
        <v>0</v>
      </c>
      <c r="AE5146" s="21">
        <f t="shared" si="1269"/>
        <v>0</v>
      </c>
      <c r="AF5146" s="20">
        <f t="shared" si="1261"/>
        <v>0</v>
      </c>
      <c r="AG5146" s="20">
        <f t="shared" si="1262"/>
        <v>0</v>
      </c>
      <c r="AH5146" s="20">
        <f t="shared" si="1263"/>
        <v>0</v>
      </c>
      <c r="AI5146" s="20"/>
      <c r="AJ5146" s="20"/>
      <c r="AK5146" s="20">
        <f t="shared" si="1258"/>
        <v>0</v>
      </c>
      <c r="AL5146" s="171"/>
    </row>
    <row r="5147" spans="2:38" ht="15.75" customHeight="1" x14ac:dyDescent="0.25">
      <c r="B5147" s="14">
        <f t="shared" si="1266"/>
        <v>772</v>
      </c>
      <c r="C5147" s="9" t="str">
        <f t="shared" si="1267"/>
        <v/>
      </c>
      <c r="D5147" s="3" t="str">
        <f t="shared" si="1268"/>
        <v/>
      </c>
      <c r="E5147" s="14" t="str">
        <f t="shared" si="1264"/>
        <v>772</v>
      </c>
      <c r="J5147" s="14" t="str">
        <f t="shared" si="1259"/>
        <v xml:space="preserve">0                                                                                                                                                                                                                                                                                                                                                                                                                                                                                                                                                                                                                                                                                                                                                                                                   </v>
      </c>
      <c r="S5147" s="8"/>
      <c r="W5147" s="76"/>
      <c r="X5147" s="16">
        <f t="shared" si="1265"/>
        <v>0</v>
      </c>
      <c r="AC5147" s="18">
        <f t="shared" si="1257"/>
        <v>0</v>
      </c>
      <c r="AD5147" s="19">
        <f t="shared" si="1260"/>
        <v>0</v>
      </c>
      <c r="AE5147" s="21">
        <f t="shared" si="1269"/>
        <v>0</v>
      </c>
      <c r="AF5147" s="20">
        <f t="shared" si="1261"/>
        <v>0</v>
      </c>
      <c r="AG5147" s="20">
        <f t="shared" si="1262"/>
        <v>0</v>
      </c>
      <c r="AH5147" s="20">
        <f t="shared" si="1263"/>
        <v>0</v>
      </c>
      <c r="AI5147" s="20"/>
      <c r="AJ5147" s="20"/>
      <c r="AK5147" s="20">
        <f t="shared" si="1258"/>
        <v>0</v>
      </c>
      <c r="AL5147" s="171"/>
    </row>
    <row r="5148" spans="2:38" ht="15.75" customHeight="1" x14ac:dyDescent="0.25">
      <c r="B5148" s="14">
        <f t="shared" si="1266"/>
        <v>773</v>
      </c>
      <c r="C5148" s="9" t="str">
        <f t="shared" si="1267"/>
        <v/>
      </c>
      <c r="D5148" s="3" t="str">
        <f t="shared" si="1268"/>
        <v/>
      </c>
      <c r="E5148" s="14" t="str">
        <f t="shared" si="1264"/>
        <v>773</v>
      </c>
      <c r="J5148" s="14" t="str">
        <f t="shared" si="1259"/>
        <v xml:space="preserve">0                                                                                                                                                                                                                                                                                                                                                                                                                                                                                                                                                                                                                                                                                                                                                                                                    </v>
      </c>
      <c r="S5148" s="8"/>
      <c r="W5148" s="76"/>
      <c r="X5148" s="16">
        <f t="shared" si="1265"/>
        <v>0</v>
      </c>
      <c r="AC5148" s="18">
        <f t="shared" si="1257"/>
        <v>0</v>
      </c>
      <c r="AD5148" s="19">
        <f t="shared" si="1260"/>
        <v>0</v>
      </c>
      <c r="AE5148" s="21">
        <f t="shared" si="1269"/>
        <v>0</v>
      </c>
      <c r="AF5148" s="20">
        <f t="shared" si="1261"/>
        <v>0</v>
      </c>
      <c r="AG5148" s="20">
        <f t="shared" si="1262"/>
        <v>0</v>
      </c>
      <c r="AH5148" s="20">
        <f t="shared" si="1263"/>
        <v>0</v>
      </c>
      <c r="AI5148" s="20"/>
      <c r="AJ5148" s="20"/>
      <c r="AK5148" s="20">
        <f t="shared" si="1258"/>
        <v>0</v>
      </c>
      <c r="AL5148" s="171"/>
    </row>
    <row r="5149" spans="2:38" ht="15.75" customHeight="1" x14ac:dyDescent="0.25">
      <c r="B5149" s="14">
        <f t="shared" si="1266"/>
        <v>774</v>
      </c>
      <c r="C5149" s="9" t="str">
        <f t="shared" si="1267"/>
        <v/>
      </c>
      <c r="D5149" s="3" t="str">
        <f t="shared" si="1268"/>
        <v/>
      </c>
      <c r="E5149" s="14" t="str">
        <f t="shared" si="1264"/>
        <v>774</v>
      </c>
      <c r="J5149" s="14" t="str">
        <f t="shared" si="1259"/>
        <v xml:space="preserve">0                                                                                                                                                                                                                                                                                                                                                                                                                                                                                                                                                                                                                                                                                                                                                                                                     </v>
      </c>
      <c r="S5149" s="8"/>
      <c r="W5149" s="76"/>
      <c r="X5149" s="16">
        <f t="shared" si="1265"/>
        <v>0</v>
      </c>
      <c r="AC5149" s="18">
        <f t="shared" si="1257"/>
        <v>0</v>
      </c>
      <c r="AD5149" s="19">
        <f t="shared" si="1260"/>
        <v>0</v>
      </c>
      <c r="AE5149" s="21">
        <f t="shared" si="1269"/>
        <v>0</v>
      </c>
      <c r="AF5149" s="20">
        <f t="shared" si="1261"/>
        <v>0</v>
      </c>
      <c r="AG5149" s="20">
        <f t="shared" si="1262"/>
        <v>0</v>
      </c>
      <c r="AH5149" s="20">
        <f t="shared" si="1263"/>
        <v>0</v>
      </c>
      <c r="AI5149" s="20"/>
      <c r="AJ5149" s="20"/>
      <c r="AK5149" s="20">
        <f t="shared" si="1258"/>
        <v>0</v>
      </c>
      <c r="AL5149" s="171"/>
    </row>
    <row r="5150" spans="2:38" ht="15.75" customHeight="1" x14ac:dyDescent="0.25">
      <c r="B5150" s="14">
        <f t="shared" si="1266"/>
        <v>775</v>
      </c>
      <c r="C5150" s="9" t="str">
        <f t="shared" si="1267"/>
        <v/>
      </c>
      <c r="D5150" s="3" t="str">
        <f t="shared" si="1268"/>
        <v/>
      </c>
      <c r="E5150" s="14" t="str">
        <f t="shared" si="1264"/>
        <v>775</v>
      </c>
      <c r="J5150" s="14" t="str">
        <f t="shared" si="1259"/>
        <v xml:space="preserve">0                                                                                                                                                                                                                                                                                                                                                                                                                                                                                                                                                                                                                                                                                                                                                                                                      </v>
      </c>
      <c r="S5150" s="8"/>
      <c r="W5150" s="76"/>
      <c r="X5150" s="16">
        <f t="shared" si="1265"/>
        <v>0</v>
      </c>
      <c r="AC5150" s="18">
        <f t="shared" si="1257"/>
        <v>0</v>
      </c>
      <c r="AD5150" s="19">
        <f t="shared" si="1260"/>
        <v>0</v>
      </c>
      <c r="AE5150" s="21">
        <f t="shared" si="1269"/>
        <v>0</v>
      </c>
      <c r="AF5150" s="20">
        <f t="shared" si="1261"/>
        <v>0</v>
      </c>
      <c r="AG5150" s="20">
        <f t="shared" si="1262"/>
        <v>0</v>
      </c>
      <c r="AH5150" s="20">
        <f t="shared" si="1263"/>
        <v>0</v>
      </c>
      <c r="AI5150" s="20"/>
      <c r="AJ5150" s="20"/>
      <c r="AK5150" s="20">
        <f t="shared" si="1258"/>
        <v>0</v>
      </c>
      <c r="AL5150" s="171"/>
    </row>
    <row r="5151" spans="2:38" ht="15.75" customHeight="1" x14ac:dyDescent="0.25">
      <c r="B5151" s="14">
        <f t="shared" si="1266"/>
        <v>776</v>
      </c>
      <c r="C5151" s="9" t="str">
        <f t="shared" si="1267"/>
        <v/>
      </c>
      <c r="D5151" s="3" t="str">
        <f t="shared" si="1268"/>
        <v/>
      </c>
      <c r="E5151" s="14" t="str">
        <f t="shared" si="1264"/>
        <v>776</v>
      </c>
      <c r="J5151" s="14" t="str">
        <f t="shared" si="1259"/>
        <v xml:space="preserve">0                                                                                                                                                                                                                                                                                                                                                                                                                                                                                                                                                                                                                                                                                                                                                                                                       </v>
      </c>
      <c r="S5151" s="8"/>
      <c r="W5151" s="76"/>
      <c r="X5151" s="16">
        <f t="shared" si="1265"/>
        <v>0</v>
      </c>
      <c r="AC5151" s="18">
        <f t="shared" si="1257"/>
        <v>0</v>
      </c>
      <c r="AD5151" s="19">
        <f t="shared" si="1260"/>
        <v>0</v>
      </c>
      <c r="AE5151" s="21">
        <f t="shared" si="1269"/>
        <v>0</v>
      </c>
      <c r="AF5151" s="20">
        <f t="shared" si="1261"/>
        <v>0</v>
      </c>
      <c r="AG5151" s="20">
        <f t="shared" si="1262"/>
        <v>0</v>
      </c>
      <c r="AH5151" s="20">
        <f t="shared" si="1263"/>
        <v>0</v>
      </c>
      <c r="AI5151" s="20"/>
      <c r="AJ5151" s="20"/>
      <c r="AK5151" s="20">
        <f t="shared" si="1258"/>
        <v>0</v>
      </c>
      <c r="AL5151" s="171"/>
    </row>
    <row r="5152" spans="2:38" ht="15.75" customHeight="1" x14ac:dyDescent="0.25">
      <c r="B5152" s="14">
        <f t="shared" si="1266"/>
        <v>777</v>
      </c>
      <c r="C5152" s="9" t="str">
        <f t="shared" si="1267"/>
        <v/>
      </c>
      <c r="D5152" s="3" t="str">
        <f t="shared" si="1268"/>
        <v/>
      </c>
      <c r="E5152" s="14" t="str">
        <f t="shared" si="1264"/>
        <v>777</v>
      </c>
      <c r="J5152" s="14" t="str">
        <f t="shared" si="1259"/>
        <v xml:space="preserve">0                                                                                                                                                                                                                                                                                                                                                                                                                                                                                                                                                                                                                                                                                                                                                                                                        </v>
      </c>
      <c r="S5152" s="8"/>
      <c r="W5152" s="76"/>
      <c r="X5152" s="16">
        <f t="shared" si="1265"/>
        <v>0</v>
      </c>
      <c r="AC5152" s="18">
        <f t="shared" si="1257"/>
        <v>0</v>
      </c>
      <c r="AD5152" s="19">
        <f t="shared" si="1260"/>
        <v>0</v>
      </c>
      <c r="AE5152" s="21">
        <f t="shared" si="1269"/>
        <v>0</v>
      </c>
      <c r="AF5152" s="20">
        <f t="shared" si="1261"/>
        <v>0</v>
      </c>
      <c r="AG5152" s="20">
        <f t="shared" si="1262"/>
        <v>0</v>
      </c>
      <c r="AH5152" s="20">
        <f t="shared" si="1263"/>
        <v>0</v>
      </c>
      <c r="AI5152" s="20"/>
      <c r="AJ5152" s="20"/>
      <c r="AK5152" s="20">
        <f t="shared" si="1258"/>
        <v>0</v>
      </c>
      <c r="AL5152" s="171"/>
    </row>
    <row r="5153" spans="2:38" ht="15.75" customHeight="1" x14ac:dyDescent="0.25">
      <c r="B5153" s="14">
        <f t="shared" si="1266"/>
        <v>778</v>
      </c>
      <c r="C5153" s="9" t="str">
        <f t="shared" si="1267"/>
        <v/>
      </c>
      <c r="D5153" s="3" t="str">
        <f t="shared" si="1268"/>
        <v/>
      </c>
      <c r="E5153" s="14" t="str">
        <f t="shared" si="1264"/>
        <v>778</v>
      </c>
      <c r="J5153" s="14" t="str">
        <f t="shared" si="1259"/>
        <v xml:space="preserve">0                                                                                                                                                                                                                                                                                                                                                                                                                                                                                                                                                                                                                                                                                                                                                                                                         </v>
      </c>
      <c r="S5153" s="8"/>
      <c r="W5153" s="76"/>
      <c r="X5153" s="16">
        <f t="shared" si="1265"/>
        <v>0</v>
      </c>
      <c r="AC5153" s="18">
        <f t="shared" si="1257"/>
        <v>0</v>
      </c>
      <c r="AD5153" s="19">
        <f t="shared" si="1260"/>
        <v>0</v>
      </c>
      <c r="AE5153" s="21">
        <f t="shared" si="1269"/>
        <v>0</v>
      </c>
      <c r="AF5153" s="20">
        <f t="shared" si="1261"/>
        <v>0</v>
      </c>
      <c r="AG5153" s="20">
        <f t="shared" si="1262"/>
        <v>0</v>
      </c>
      <c r="AH5153" s="20">
        <f t="shared" si="1263"/>
        <v>0</v>
      </c>
      <c r="AI5153" s="20"/>
      <c r="AJ5153" s="20"/>
      <c r="AK5153" s="20">
        <f t="shared" si="1258"/>
        <v>0</v>
      </c>
      <c r="AL5153" s="171"/>
    </row>
    <row r="5154" spans="2:38" ht="15.75" customHeight="1" x14ac:dyDescent="0.25">
      <c r="B5154" s="14">
        <f t="shared" si="1266"/>
        <v>779</v>
      </c>
      <c r="C5154" s="9" t="str">
        <f t="shared" si="1267"/>
        <v/>
      </c>
      <c r="D5154" s="3" t="str">
        <f t="shared" si="1268"/>
        <v/>
      </c>
      <c r="E5154" s="14" t="str">
        <f t="shared" si="1264"/>
        <v>779</v>
      </c>
      <c r="J5154" s="14" t="str">
        <f t="shared" si="1259"/>
        <v xml:space="preserve">0                                                                                                                                                                                                                                                                                                                                                                                                                                                                                                                                                                                                                                                                                                                                                                                                          </v>
      </c>
      <c r="S5154" s="8"/>
      <c r="W5154" s="76"/>
      <c r="X5154" s="16">
        <f t="shared" si="1265"/>
        <v>0</v>
      </c>
      <c r="AC5154" s="18">
        <f t="shared" si="1257"/>
        <v>0</v>
      </c>
      <c r="AD5154" s="19">
        <f t="shared" si="1260"/>
        <v>0</v>
      </c>
      <c r="AE5154" s="21">
        <f t="shared" si="1269"/>
        <v>0</v>
      </c>
      <c r="AF5154" s="20">
        <f t="shared" si="1261"/>
        <v>0</v>
      </c>
      <c r="AG5154" s="20">
        <f t="shared" si="1262"/>
        <v>0</v>
      </c>
      <c r="AH5154" s="20">
        <f t="shared" si="1263"/>
        <v>0</v>
      </c>
      <c r="AI5154" s="20"/>
      <c r="AJ5154" s="20"/>
      <c r="AK5154" s="20">
        <f t="shared" si="1258"/>
        <v>0</v>
      </c>
      <c r="AL5154" s="171"/>
    </row>
    <row r="5155" spans="2:38" ht="15.75" customHeight="1" x14ac:dyDescent="0.25">
      <c r="B5155" s="14">
        <f t="shared" si="1266"/>
        <v>780</v>
      </c>
      <c r="C5155" s="9" t="str">
        <f t="shared" si="1267"/>
        <v/>
      </c>
      <c r="D5155" s="3" t="str">
        <f t="shared" si="1268"/>
        <v/>
      </c>
      <c r="E5155" s="14" t="str">
        <f t="shared" si="1264"/>
        <v>780</v>
      </c>
      <c r="J5155" s="14" t="str">
        <f t="shared" si="1259"/>
        <v xml:space="preserve">0                                                                                                                                                                                                                                                                                                                                                                                                                                                                                                                                                                                                                                                                                                                                                                                                           </v>
      </c>
      <c r="S5155" s="8"/>
      <c r="W5155" s="76"/>
      <c r="X5155" s="16">
        <f t="shared" si="1265"/>
        <v>0</v>
      </c>
      <c r="AC5155" s="18">
        <f t="shared" ref="AC5155:AC5218" si="1270">+AB5155*Y5155</f>
        <v>0</v>
      </c>
      <c r="AD5155" s="19">
        <f t="shared" si="1260"/>
        <v>0</v>
      </c>
      <c r="AE5155" s="21">
        <f t="shared" si="1269"/>
        <v>0</v>
      </c>
      <c r="AF5155" s="20">
        <f t="shared" si="1261"/>
        <v>0</v>
      </c>
      <c r="AG5155" s="20">
        <f t="shared" si="1262"/>
        <v>0</v>
      </c>
      <c r="AH5155" s="20">
        <f t="shared" si="1263"/>
        <v>0</v>
      </c>
      <c r="AI5155" s="20"/>
      <c r="AJ5155" s="20"/>
      <c r="AK5155" s="20">
        <f t="shared" ref="AK5155:AK5218" si="1271">AH5155+AG5155</f>
        <v>0</v>
      </c>
      <c r="AL5155" s="171"/>
    </row>
    <row r="5156" spans="2:38" ht="15.75" customHeight="1" x14ac:dyDescent="0.25">
      <c r="B5156" s="14">
        <f t="shared" si="1266"/>
        <v>781</v>
      </c>
      <c r="C5156" s="9" t="str">
        <f t="shared" si="1267"/>
        <v/>
      </c>
      <c r="D5156" s="3" t="str">
        <f t="shared" si="1268"/>
        <v/>
      </c>
      <c r="E5156" s="14" t="str">
        <f t="shared" si="1264"/>
        <v>781</v>
      </c>
      <c r="J5156" s="14" t="str">
        <f t="shared" si="1259"/>
        <v xml:space="preserve">0                                                                                                                                                                                                                                                                                                                                                                                                                                                                                                                                                                                                                                                                                                                                                                                                            </v>
      </c>
      <c r="S5156" s="8"/>
      <c r="W5156" s="76"/>
      <c r="X5156" s="16">
        <f t="shared" si="1265"/>
        <v>0</v>
      </c>
      <c r="AC5156" s="18">
        <f t="shared" si="1270"/>
        <v>0</v>
      </c>
      <c r="AD5156" s="19">
        <f t="shared" si="1260"/>
        <v>0</v>
      </c>
      <c r="AE5156" s="21">
        <f t="shared" si="1269"/>
        <v>0</v>
      </c>
      <c r="AF5156" s="20">
        <f t="shared" si="1261"/>
        <v>0</v>
      </c>
      <c r="AG5156" s="20">
        <f t="shared" si="1262"/>
        <v>0</v>
      </c>
      <c r="AH5156" s="20">
        <f t="shared" si="1263"/>
        <v>0</v>
      </c>
      <c r="AI5156" s="20"/>
      <c r="AJ5156" s="20"/>
      <c r="AK5156" s="20">
        <f t="shared" si="1271"/>
        <v>0</v>
      </c>
      <c r="AL5156" s="171"/>
    </row>
    <row r="5157" spans="2:38" ht="15.75" customHeight="1" x14ac:dyDescent="0.25">
      <c r="B5157" s="14">
        <f t="shared" si="1266"/>
        <v>782</v>
      </c>
      <c r="C5157" s="9" t="str">
        <f t="shared" si="1267"/>
        <v/>
      </c>
      <c r="D5157" s="3" t="str">
        <f t="shared" si="1268"/>
        <v/>
      </c>
      <c r="E5157" s="14" t="str">
        <f t="shared" si="1264"/>
        <v>782</v>
      </c>
      <c r="J5157" s="14" t="str">
        <f t="shared" si="1259"/>
        <v xml:space="preserve">0                                                                                                                                                                                                                                                                                                                                                                                                                                                                                                                                                                                                                                                                                                                                                                                                             </v>
      </c>
      <c r="S5157" s="8"/>
      <c r="W5157" s="76"/>
      <c r="X5157" s="16">
        <f t="shared" si="1265"/>
        <v>0</v>
      </c>
      <c r="AC5157" s="18">
        <f t="shared" si="1270"/>
        <v>0</v>
      </c>
      <c r="AD5157" s="19">
        <f t="shared" si="1260"/>
        <v>0</v>
      </c>
      <c r="AE5157" s="21">
        <f t="shared" si="1269"/>
        <v>0</v>
      </c>
      <c r="AF5157" s="20">
        <f t="shared" si="1261"/>
        <v>0</v>
      </c>
      <c r="AG5157" s="20">
        <f t="shared" si="1262"/>
        <v>0</v>
      </c>
      <c r="AH5157" s="20">
        <f t="shared" si="1263"/>
        <v>0</v>
      </c>
      <c r="AI5157" s="20"/>
      <c r="AJ5157" s="20"/>
      <c r="AK5157" s="20">
        <f t="shared" si="1271"/>
        <v>0</v>
      </c>
      <c r="AL5157" s="171"/>
    </row>
    <row r="5158" spans="2:38" ht="15.75" customHeight="1" x14ac:dyDescent="0.25">
      <c r="B5158" s="14">
        <f t="shared" si="1266"/>
        <v>783</v>
      </c>
      <c r="C5158" s="9" t="str">
        <f t="shared" si="1267"/>
        <v/>
      </c>
      <c r="D5158" s="3" t="str">
        <f t="shared" si="1268"/>
        <v/>
      </c>
      <c r="E5158" s="14" t="str">
        <f t="shared" si="1264"/>
        <v>783</v>
      </c>
      <c r="J5158" s="14" t="str">
        <f t="shared" si="1259"/>
        <v xml:space="preserve">0                                                                                                                                                                                                                                                                                                                                                                                                                                                                                                                                                                                                                                                                                                                                                                                                              </v>
      </c>
      <c r="S5158" s="8"/>
      <c r="W5158" s="76"/>
      <c r="X5158" s="16">
        <f t="shared" si="1265"/>
        <v>0</v>
      </c>
      <c r="AC5158" s="18">
        <f t="shared" si="1270"/>
        <v>0</v>
      </c>
      <c r="AD5158" s="19">
        <f t="shared" si="1260"/>
        <v>0</v>
      </c>
      <c r="AE5158" s="21">
        <f t="shared" si="1269"/>
        <v>0</v>
      </c>
      <c r="AF5158" s="20">
        <f t="shared" si="1261"/>
        <v>0</v>
      </c>
      <c r="AG5158" s="20">
        <f t="shared" si="1262"/>
        <v>0</v>
      </c>
      <c r="AH5158" s="20">
        <f t="shared" si="1263"/>
        <v>0</v>
      </c>
      <c r="AI5158" s="20"/>
      <c r="AJ5158" s="20"/>
      <c r="AK5158" s="20">
        <f t="shared" si="1271"/>
        <v>0</v>
      </c>
      <c r="AL5158" s="171"/>
    </row>
    <row r="5159" spans="2:38" ht="15.75" customHeight="1" x14ac:dyDescent="0.25">
      <c r="B5159" s="14">
        <f t="shared" si="1266"/>
        <v>784</v>
      </c>
      <c r="C5159" s="9" t="str">
        <f t="shared" si="1267"/>
        <v/>
      </c>
      <c r="D5159" s="3" t="str">
        <f t="shared" si="1268"/>
        <v/>
      </c>
      <c r="E5159" s="14" t="str">
        <f t="shared" si="1264"/>
        <v>784</v>
      </c>
      <c r="J5159" s="14" t="str">
        <f t="shared" ref="J5159:J5222" si="1272">IF(A5159=A5158,CONCATENATE(J5158," ",I5159),I5159)</f>
        <v xml:space="preserve">0                                                                                                                                                                                                                                                                                                                                                                                                                                                                                                                                                                                                                                                                                                                                                                                                               </v>
      </c>
      <c r="S5159" s="8"/>
      <c r="W5159" s="76"/>
      <c r="X5159" s="16">
        <f t="shared" si="1265"/>
        <v>0</v>
      </c>
      <c r="AC5159" s="18">
        <f t="shared" si="1270"/>
        <v>0</v>
      </c>
      <c r="AD5159" s="19">
        <f t="shared" si="1260"/>
        <v>0</v>
      </c>
      <c r="AE5159" s="21">
        <f t="shared" si="1269"/>
        <v>0</v>
      </c>
      <c r="AF5159" s="20">
        <f t="shared" si="1261"/>
        <v>0</v>
      </c>
      <c r="AG5159" s="20">
        <f t="shared" si="1262"/>
        <v>0</v>
      </c>
      <c r="AH5159" s="20">
        <f t="shared" si="1263"/>
        <v>0</v>
      </c>
      <c r="AI5159" s="20"/>
      <c r="AJ5159" s="20"/>
      <c r="AK5159" s="20">
        <f t="shared" si="1271"/>
        <v>0</v>
      </c>
      <c r="AL5159" s="171"/>
    </row>
    <row r="5160" spans="2:38" ht="15.75" customHeight="1" x14ac:dyDescent="0.25">
      <c r="B5160" s="14">
        <f t="shared" si="1266"/>
        <v>785</v>
      </c>
      <c r="C5160" s="9" t="str">
        <f t="shared" si="1267"/>
        <v/>
      </c>
      <c r="D5160" s="3" t="str">
        <f t="shared" si="1268"/>
        <v/>
      </c>
      <c r="E5160" s="14" t="str">
        <f t="shared" si="1264"/>
        <v>785</v>
      </c>
      <c r="J5160" s="14" t="str">
        <f t="shared" si="1272"/>
        <v xml:space="preserve">0                                                                                                                                                                                                                                                                                                                                                                                                                                                                                                                                                                                                                                                                                                                                                                                                                </v>
      </c>
      <c r="S5160" s="8"/>
      <c r="W5160" s="76"/>
      <c r="X5160" s="16">
        <f t="shared" si="1265"/>
        <v>0</v>
      </c>
      <c r="AC5160" s="18">
        <f t="shared" si="1270"/>
        <v>0</v>
      </c>
      <c r="AD5160" s="19">
        <f t="shared" si="1260"/>
        <v>0</v>
      </c>
      <c r="AE5160" s="21">
        <f t="shared" si="1269"/>
        <v>0</v>
      </c>
      <c r="AF5160" s="20">
        <f t="shared" si="1261"/>
        <v>0</v>
      </c>
      <c r="AG5160" s="20">
        <f t="shared" si="1262"/>
        <v>0</v>
      </c>
      <c r="AH5160" s="20">
        <f t="shared" si="1263"/>
        <v>0</v>
      </c>
      <c r="AI5160" s="20"/>
      <c r="AJ5160" s="20"/>
      <c r="AK5160" s="20">
        <f t="shared" si="1271"/>
        <v>0</v>
      </c>
      <c r="AL5160" s="171"/>
    </row>
    <row r="5161" spans="2:38" ht="15.75" customHeight="1" x14ac:dyDescent="0.25">
      <c r="B5161" s="14">
        <f t="shared" si="1266"/>
        <v>786</v>
      </c>
      <c r="C5161" s="9" t="str">
        <f t="shared" si="1267"/>
        <v/>
      </c>
      <c r="D5161" s="3" t="str">
        <f t="shared" si="1268"/>
        <v/>
      </c>
      <c r="E5161" s="14" t="str">
        <f t="shared" si="1264"/>
        <v>786</v>
      </c>
      <c r="J5161" s="14" t="str">
        <f t="shared" si="1272"/>
        <v xml:space="preserve">0                                                                                                                                                                                                                                                                                                                                                                                                                                                                                                                                                                                                                                                                                                                                                                                                                 </v>
      </c>
      <c r="S5161" s="8"/>
      <c r="W5161" s="76"/>
      <c r="X5161" s="16">
        <f t="shared" si="1265"/>
        <v>0</v>
      </c>
      <c r="AC5161" s="18">
        <f t="shared" si="1270"/>
        <v>0</v>
      </c>
      <c r="AD5161" s="19">
        <f t="shared" si="1260"/>
        <v>0</v>
      </c>
      <c r="AE5161" s="21">
        <f t="shared" si="1269"/>
        <v>0</v>
      </c>
      <c r="AF5161" s="20">
        <f t="shared" si="1261"/>
        <v>0</v>
      </c>
      <c r="AG5161" s="20">
        <f t="shared" si="1262"/>
        <v>0</v>
      </c>
      <c r="AH5161" s="20">
        <f t="shared" si="1263"/>
        <v>0</v>
      </c>
      <c r="AI5161" s="20"/>
      <c r="AJ5161" s="20"/>
      <c r="AK5161" s="20">
        <f t="shared" si="1271"/>
        <v>0</v>
      </c>
      <c r="AL5161" s="171"/>
    </row>
    <row r="5162" spans="2:38" ht="15.75" customHeight="1" x14ac:dyDescent="0.25">
      <c r="B5162" s="14">
        <f t="shared" si="1266"/>
        <v>787</v>
      </c>
      <c r="C5162" s="9" t="str">
        <f t="shared" si="1267"/>
        <v/>
      </c>
      <c r="D5162" s="3" t="str">
        <f t="shared" si="1268"/>
        <v/>
      </c>
      <c r="E5162" s="14" t="str">
        <f t="shared" si="1264"/>
        <v>787</v>
      </c>
      <c r="J5162" s="14" t="str">
        <f t="shared" si="1272"/>
        <v xml:space="preserve">0                                                                                                                                                                                                                                                                                                                                                                                                                                                                                                                                                                                                                                                                                                                                                                                                                  </v>
      </c>
      <c r="S5162" s="8"/>
      <c r="W5162" s="76"/>
      <c r="X5162" s="16">
        <f t="shared" si="1265"/>
        <v>0</v>
      </c>
      <c r="AC5162" s="18">
        <f t="shared" si="1270"/>
        <v>0</v>
      </c>
      <c r="AD5162" s="19">
        <f t="shared" si="1260"/>
        <v>0</v>
      </c>
      <c r="AE5162" s="21">
        <f t="shared" si="1269"/>
        <v>0</v>
      </c>
      <c r="AF5162" s="20">
        <f t="shared" si="1261"/>
        <v>0</v>
      </c>
      <c r="AG5162" s="20">
        <f t="shared" si="1262"/>
        <v>0</v>
      </c>
      <c r="AH5162" s="20">
        <f t="shared" si="1263"/>
        <v>0</v>
      </c>
      <c r="AI5162" s="20"/>
      <c r="AJ5162" s="20"/>
      <c r="AK5162" s="20">
        <f t="shared" si="1271"/>
        <v>0</v>
      </c>
      <c r="AL5162" s="171"/>
    </row>
    <row r="5163" spans="2:38" ht="15.75" customHeight="1" x14ac:dyDescent="0.25">
      <c r="B5163" s="14">
        <f t="shared" si="1266"/>
        <v>788</v>
      </c>
      <c r="C5163" s="9" t="str">
        <f t="shared" si="1267"/>
        <v/>
      </c>
      <c r="D5163" s="3" t="str">
        <f t="shared" si="1268"/>
        <v/>
      </c>
      <c r="E5163" s="14" t="str">
        <f t="shared" si="1264"/>
        <v>788</v>
      </c>
      <c r="J5163" s="14" t="str">
        <f t="shared" si="1272"/>
        <v xml:space="preserve">0                                                                                                                                                                                                                                                                                                                                                                                                                                                                                                                                                                                                                                                                                                                                                                                                                   </v>
      </c>
      <c r="S5163" s="8"/>
      <c r="W5163" s="76"/>
      <c r="X5163" s="16">
        <f t="shared" si="1265"/>
        <v>0</v>
      </c>
      <c r="AC5163" s="18">
        <f t="shared" si="1270"/>
        <v>0</v>
      </c>
      <c r="AD5163" s="19">
        <f t="shared" si="1260"/>
        <v>0</v>
      </c>
      <c r="AE5163" s="21">
        <f t="shared" si="1269"/>
        <v>0</v>
      </c>
      <c r="AF5163" s="20">
        <f t="shared" si="1261"/>
        <v>0</v>
      </c>
      <c r="AG5163" s="20">
        <f t="shared" si="1262"/>
        <v>0</v>
      </c>
      <c r="AH5163" s="20">
        <f t="shared" si="1263"/>
        <v>0</v>
      </c>
      <c r="AI5163" s="20"/>
      <c r="AJ5163" s="20"/>
      <c r="AK5163" s="20">
        <f t="shared" si="1271"/>
        <v>0</v>
      </c>
      <c r="AL5163" s="171"/>
    </row>
    <row r="5164" spans="2:38" ht="15.75" customHeight="1" x14ac:dyDescent="0.25">
      <c r="B5164" s="14">
        <f t="shared" si="1266"/>
        <v>789</v>
      </c>
      <c r="C5164" s="9" t="str">
        <f t="shared" si="1267"/>
        <v/>
      </c>
      <c r="D5164" s="3" t="str">
        <f t="shared" si="1268"/>
        <v/>
      </c>
      <c r="E5164" s="14" t="str">
        <f t="shared" si="1264"/>
        <v>789</v>
      </c>
      <c r="J5164" s="14" t="str">
        <f t="shared" si="1272"/>
        <v xml:space="preserve">0                                                                                                                                                                                                                                                                                                                                                                                                                                                                                                                                                                                                                                                                                                                                                                                                                    </v>
      </c>
      <c r="S5164" s="8"/>
      <c r="W5164" s="76"/>
      <c r="X5164" s="16">
        <f t="shared" si="1265"/>
        <v>0</v>
      </c>
      <c r="AC5164" s="18">
        <f t="shared" si="1270"/>
        <v>0</v>
      </c>
      <c r="AD5164" s="19">
        <f t="shared" si="1260"/>
        <v>0</v>
      </c>
      <c r="AE5164" s="21">
        <f t="shared" si="1269"/>
        <v>0</v>
      </c>
      <c r="AF5164" s="20">
        <f t="shared" si="1261"/>
        <v>0</v>
      </c>
      <c r="AG5164" s="20">
        <f t="shared" si="1262"/>
        <v>0</v>
      </c>
      <c r="AH5164" s="20">
        <f t="shared" si="1263"/>
        <v>0</v>
      </c>
      <c r="AI5164" s="20"/>
      <c r="AJ5164" s="20"/>
      <c r="AK5164" s="20">
        <f t="shared" si="1271"/>
        <v>0</v>
      </c>
      <c r="AL5164" s="171"/>
    </row>
    <row r="5165" spans="2:38" ht="15.75" customHeight="1" x14ac:dyDescent="0.25">
      <c r="B5165" s="14">
        <f t="shared" si="1266"/>
        <v>790</v>
      </c>
      <c r="C5165" s="9" t="str">
        <f t="shared" si="1267"/>
        <v/>
      </c>
      <c r="D5165" s="3" t="str">
        <f t="shared" si="1268"/>
        <v/>
      </c>
      <c r="E5165" s="14" t="str">
        <f t="shared" si="1264"/>
        <v>790</v>
      </c>
      <c r="J5165" s="14" t="str">
        <f t="shared" si="1272"/>
        <v xml:space="preserve">0                                                                                                                                                                                                                                                                                                                                                                                                                                                                                                                                                                                                                                                                                                                                                                                                                     </v>
      </c>
      <c r="S5165" s="8"/>
      <c r="W5165" s="76"/>
      <c r="X5165" s="16">
        <f t="shared" si="1265"/>
        <v>0</v>
      </c>
      <c r="AC5165" s="18">
        <f t="shared" si="1270"/>
        <v>0</v>
      </c>
      <c r="AD5165" s="19">
        <f t="shared" si="1260"/>
        <v>0</v>
      </c>
      <c r="AE5165" s="21">
        <f t="shared" si="1269"/>
        <v>0</v>
      </c>
      <c r="AF5165" s="20">
        <f t="shared" si="1261"/>
        <v>0</v>
      </c>
      <c r="AG5165" s="20">
        <f t="shared" si="1262"/>
        <v>0</v>
      </c>
      <c r="AH5165" s="20">
        <f t="shared" si="1263"/>
        <v>0</v>
      </c>
      <c r="AI5165" s="20"/>
      <c r="AJ5165" s="20"/>
      <c r="AK5165" s="20">
        <f t="shared" si="1271"/>
        <v>0</v>
      </c>
      <c r="AL5165" s="171"/>
    </row>
    <row r="5166" spans="2:38" ht="15.75" customHeight="1" x14ac:dyDescent="0.25">
      <c r="B5166" s="14">
        <f t="shared" si="1266"/>
        <v>791</v>
      </c>
      <c r="C5166" s="9" t="str">
        <f t="shared" si="1267"/>
        <v/>
      </c>
      <c r="D5166" s="3" t="str">
        <f t="shared" si="1268"/>
        <v/>
      </c>
      <c r="E5166" s="14" t="str">
        <f t="shared" si="1264"/>
        <v>791</v>
      </c>
      <c r="J5166" s="14" t="str">
        <f t="shared" si="1272"/>
        <v xml:space="preserve">0                                                                                                                                                                                                                                                                                                                                                                                                                                                                                                                                                                                                                                                                                                                                                                                                                      </v>
      </c>
      <c r="S5166" s="8"/>
      <c r="W5166" s="76"/>
      <c r="X5166" s="16">
        <f t="shared" si="1265"/>
        <v>0</v>
      </c>
      <c r="AC5166" s="18">
        <f t="shared" si="1270"/>
        <v>0</v>
      </c>
      <c r="AD5166" s="19">
        <f t="shared" si="1260"/>
        <v>0</v>
      </c>
      <c r="AE5166" s="21">
        <f t="shared" si="1269"/>
        <v>0</v>
      </c>
      <c r="AF5166" s="20">
        <f t="shared" si="1261"/>
        <v>0</v>
      </c>
      <c r="AG5166" s="20">
        <f t="shared" si="1262"/>
        <v>0</v>
      </c>
      <c r="AH5166" s="20">
        <f t="shared" si="1263"/>
        <v>0</v>
      </c>
      <c r="AI5166" s="20"/>
      <c r="AJ5166" s="20"/>
      <c r="AK5166" s="20">
        <f t="shared" si="1271"/>
        <v>0</v>
      </c>
      <c r="AL5166" s="171"/>
    </row>
    <row r="5167" spans="2:38" ht="15.75" customHeight="1" x14ac:dyDescent="0.25">
      <c r="B5167" s="14">
        <f t="shared" si="1266"/>
        <v>792</v>
      </c>
      <c r="C5167" s="9" t="str">
        <f t="shared" si="1267"/>
        <v/>
      </c>
      <c r="D5167" s="3" t="str">
        <f t="shared" si="1268"/>
        <v/>
      </c>
      <c r="E5167" s="14" t="str">
        <f t="shared" si="1264"/>
        <v>792</v>
      </c>
      <c r="J5167" s="14" t="str">
        <f t="shared" si="1272"/>
        <v xml:space="preserve">0                                                                                                                                                                                                                                                                                                                                                                                                                                                                                                                                                                                                                                                                                                                                                                                                                       </v>
      </c>
      <c r="S5167" s="8"/>
      <c r="W5167" s="76"/>
      <c r="X5167" s="16">
        <f t="shared" si="1265"/>
        <v>0</v>
      </c>
      <c r="AC5167" s="18">
        <f t="shared" si="1270"/>
        <v>0</v>
      </c>
      <c r="AD5167" s="19">
        <f t="shared" si="1260"/>
        <v>0</v>
      </c>
      <c r="AE5167" s="21">
        <f t="shared" si="1269"/>
        <v>0</v>
      </c>
      <c r="AF5167" s="20">
        <f t="shared" si="1261"/>
        <v>0</v>
      </c>
      <c r="AG5167" s="20">
        <f t="shared" si="1262"/>
        <v>0</v>
      </c>
      <c r="AH5167" s="20">
        <f t="shared" si="1263"/>
        <v>0</v>
      </c>
      <c r="AI5167" s="20"/>
      <c r="AJ5167" s="20"/>
      <c r="AK5167" s="20">
        <f t="shared" si="1271"/>
        <v>0</v>
      </c>
      <c r="AL5167" s="171"/>
    </row>
    <row r="5168" spans="2:38" ht="15.75" customHeight="1" x14ac:dyDescent="0.25">
      <c r="B5168" s="14">
        <f t="shared" si="1266"/>
        <v>793</v>
      </c>
      <c r="C5168" s="9" t="str">
        <f t="shared" si="1267"/>
        <v/>
      </c>
      <c r="D5168" s="3" t="str">
        <f t="shared" si="1268"/>
        <v/>
      </c>
      <c r="E5168" s="14" t="str">
        <f t="shared" si="1264"/>
        <v>793</v>
      </c>
      <c r="J5168" s="14" t="str">
        <f t="shared" si="1272"/>
        <v xml:space="preserve">0                                                                                                                                                                                                                                                                                                                                                                                                                                                                                                                                                                                                                                                                                                                                                                                                                        </v>
      </c>
      <c r="S5168" s="8"/>
      <c r="W5168" s="76"/>
      <c r="X5168" s="16">
        <f t="shared" si="1265"/>
        <v>0</v>
      </c>
      <c r="AC5168" s="18">
        <f t="shared" si="1270"/>
        <v>0</v>
      </c>
      <c r="AD5168" s="19">
        <f t="shared" si="1260"/>
        <v>0</v>
      </c>
      <c r="AE5168" s="21">
        <f t="shared" si="1269"/>
        <v>0</v>
      </c>
      <c r="AF5168" s="20">
        <f t="shared" si="1261"/>
        <v>0</v>
      </c>
      <c r="AG5168" s="20">
        <f t="shared" si="1262"/>
        <v>0</v>
      </c>
      <c r="AH5168" s="20">
        <f t="shared" si="1263"/>
        <v>0</v>
      </c>
      <c r="AI5168" s="20"/>
      <c r="AJ5168" s="20"/>
      <c r="AK5168" s="20">
        <f t="shared" si="1271"/>
        <v>0</v>
      </c>
      <c r="AL5168" s="171"/>
    </row>
    <row r="5169" spans="2:38" ht="15.75" customHeight="1" x14ac:dyDescent="0.25">
      <c r="B5169" s="14">
        <f t="shared" si="1266"/>
        <v>794</v>
      </c>
      <c r="C5169" s="9" t="str">
        <f t="shared" si="1267"/>
        <v/>
      </c>
      <c r="D5169" s="3" t="str">
        <f t="shared" si="1268"/>
        <v/>
      </c>
      <c r="E5169" s="14" t="str">
        <f t="shared" si="1264"/>
        <v>794</v>
      </c>
      <c r="J5169" s="14" t="str">
        <f t="shared" si="1272"/>
        <v xml:space="preserve">0                                                                                                                                                                                                                                                                                                                                                                                                                                                                                                                                                                                                                                                                                                                                                                                                                         </v>
      </c>
      <c r="S5169" s="8"/>
      <c r="W5169" s="76"/>
      <c r="X5169" s="16">
        <f t="shared" si="1265"/>
        <v>0</v>
      </c>
      <c r="AC5169" s="18">
        <f t="shared" si="1270"/>
        <v>0</v>
      </c>
      <c r="AD5169" s="19">
        <f t="shared" ref="AD5169:AD5232" si="1273">IF(A5169=A5168,AD5168+AC5169,AC5169)</f>
        <v>0</v>
      </c>
      <c r="AE5169" s="21">
        <f t="shared" si="1269"/>
        <v>0</v>
      </c>
      <c r="AF5169" s="20">
        <f t="shared" ref="AF5169:AF5232" si="1274">IF(A5169=A5168,0,(SUMIF($A$3:$A$999956,A5169,$Q$3:$Q$999956)))+IF(A5169=A5168,0,(SUMIF($A$3:$A$999956,A5169,$R$3:$R$999956)))</f>
        <v>0</v>
      </c>
      <c r="AG5169" s="20">
        <f t="shared" ref="AG5169:AG5232" si="1275">IF(A5169=A5168,0,(SUMIF($A$3:$A$999956,A5169,($X$3:$X$999956))))</f>
        <v>0</v>
      </c>
      <c r="AH5169" s="20">
        <f t="shared" ref="AH5169:AH5232" si="1276">IF(A5169=A5168,0,(SUMIF($A$3:$A$999956,A5169,($AC$3:$AC$999956))))</f>
        <v>0</v>
      </c>
      <c r="AI5169" s="20"/>
      <c r="AJ5169" s="20"/>
      <c r="AK5169" s="20">
        <f t="shared" si="1271"/>
        <v>0</v>
      </c>
      <c r="AL5169" s="171"/>
    </row>
    <row r="5170" spans="2:38" ht="15.75" customHeight="1" x14ac:dyDescent="0.25">
      <c r="B5170" s="14">
        <f t="shared" si="1266"/>
        <v>795</v>
      </c>
      <c r="C5170" s="9" t="str">
        <f t="shared" si="1267"/>
        <v/>
      </c>
      <c r="D5170" s="3" t="str">
        <f t="shared" si="1268"/>
        <v/>
      </c>
      <c r="E5170" s="14" t="str">
        <f t="shared" si="1264"/>
        <v>795</v>
      </c>
      <c r="J5170" s="14" t="str">
        <f t="shared" si="1272"/>
        <v xml:space="preserve">0                                                                                                                                                                                                                                                                                                                                                                                                                                                                                                                                                                                                                                                                                                                                                                                                                          </v>
      </c>
      <c r="S5170" s="8"/>
      <c r="W5170" s="76"/>
      <c r="X5170" s="16">
        <f t="shared" si="1265"/>
        <v>0</v>
      </c>
      <c r="AC5170" s="18">
        <f t="shared" si="1270"/>
        <v>0</v>
      </c>
      <c r="AD5170" s="19">
        <f t="shared" si="1273"/>
        <v>0</v>
      </c>
      <c r="AE5170" s="21">
        <f t="shared" si="1269"/>
        <v>0</v>
      </c>
      <c r="AF5170" s="20">
        <f t="shared" si="1274"/>
        <v>0</v>
      </c>
      <c r="AG5170" s="20">
        <f t="shared" si="1275"/>
        <v>0</v>
      </c>
      <c r="AH5170" s="20">
        <f t="shared" si="1276"/>
        <v>0</v>
      </c>
      <c r="AI5170" s="20"/>
      <c r="AJ5170" s="20"/>
      <c r="AK5170" s="20">
        <f t="shared" si="1271"/>
        <v>0</v>
      </c>
      <c r="AL5170" s="171"/>
    </row>
    <row r="5171" spans="2:38" ht="15.75" customHeight="1" x14ac:dyDescent="0.25">
      <c r="B5171" s="14">
        <f t="shared" si="1266"/>
        <v>796</v>
      </c>
      <c r="C5171" s="9" t="str">
        <f t="shared" si="1267"/>
        <v/>
      </c>
      <c r="D5171" s="3" t="str">
        <f t="shared" si="1268"/>
        <v/>
      </c>
      <c r="E5171" s="14" t="str">
        <f t="shared" si="1264"/>
        <v>796</v>
      </c>
      <c r="J5171" s="14" t="str">
        <f t="shared" si="1272"/>
        <v xml:space="preserve">0                                                                                                                                                                                                                                                                                                                                                                                                                                                                                                                                                                                                                                                                                                                                                                                                                           </v>
      </c>
      <c r="S5171" s="8"/>
      <c r="W5171" s="76"/>
      <c r="X5171" s="16">
        <f t="shared" si="1265"/>
        <v>0</v>
      </c>
      <c r="AC5171" s="18">
        <f t="shared" si="1270"/>
        <v>0</v>
      </c>
      <c r="AD5171" s="19">
        <f t="shared" si="1273"/>
        <v>0</v>
      </c>
      <c r="AE5171" s="21">
        <f t="shared" si="1269"/>
        <v>0</v>
      </c>
      <c r="AF5171" s="20">
        <f t="shared" si="1274"/>
        <v>0</v>
      </c>
      <c r="AG5171" s="20">
        <f t="shared" si="1275"/>
        <v>0</v>
      </c>
      <c r="AH5171" s="20">
        <f t="shared" si="1276"/>
        <v>0</v>
      </c>
      <c r="AI5171" s="20"/>
      <c r="AJ5171" s="20"/>
      <c r="AK5171" s="20">
        <f t="shared" si="1271"/>
        <v>0</v>
      </c>
      <c r="AL5171" s="171"/>
    </row>
    <row r="5172" spans="2:38" ht="15.75" customHeight="1" x14ac:dyDescent="0.25">
      <c r="B5172" s="14">
        <f t="shared" si="1266"/>
        <v>797</v>
      </c>
      <c r="C5172" s="9" t="str">
        <f t="shared" si="1267"/>
        <v/>
      </c>
      <c r="D5172" s="3" t="str">
        <f t="shared" si="1268"/>
        <v/>
      </c>
      <c r="E5172" s="14" t="str">
        <f t="shared" si="1264"/>
        <v>797</v>
      </c>
      <c r="J5172" s="14" t="str">
        <f t="shared" si="1272"/>
        <v xml:space="preserve">0                                                                                                                                                                                                                                                                                                                                                                                                                                                                                                                                                                                                                                                                                                                                                                                                                            </v>
      </c>
      <c r="S5172" s="8"/>
      <c r="W5172" s="76"/>
      <c r="X5172" s="16">
        <f t="shared" si="1265"/>
        <v>0</v>
      </c>
      <c r="AC5172" s="18">
        <f t="shared" si="1270"/>
        <v>0</v>
      </c>
      <c r="AD5172" s="19">
        <f t="shared" si="1273"/>
        <v>0</v>
      </c>
      <c r="AE5172" s="21">
        <f t="shared" si="1269"/>
        <v>0</v>
      </c>
      <c r="AF5172" s="20">
        <f t="shared" si="1274"/>
        <v>0</v>
      </c>
      <c r="AG5172" s="20">
        <f t="shared" si="1275"/>
        <v>0</v>
      </c>
      <c r="AH5172" s="20">
        <f t="shared" si="1276"/>
        <v>0</v>
      </c>
      <c r="AI5172" s="20"/>
      <c r="AJ5172" s="20"/>
      <c r="AK5172" s="20">
        <f t="shared" si="1271"/>
        <v>0</v>
      </c>
      <c r="AL5172" s="171"/>
    </row>
    <row r="5173" spans="2:38" ht="15.75" customHeight="1" x14ac:dyDescent="0.25">
      <c r="B5173" s="14">
        <f t="shared" si="1266"/>
        <v>798</v>
      </c>
      <c r="C5173" s="9" t="str">
        <f t="shared" si="1267"/>
        <v/>
      </c>
      <c r="D5173" s="3" t="str">
        <f t="shared" si="1268"/>
        <v/>
      </c>
      <c r="E5173" s="14" t="str">
        <f t="shared" si="1264"/>
        <v>798</v>
      </c>
      <c r="J5173" s="14" t="str">
        <f t="shared" si="1272"/>
        <v xml:space="preserve">0                                                                                                                                                                                                                                                                                                                                                                                                                                                                                                                                                                                                                                                                                                                                                                                                                             </v>
      </c>
      <c r="S5173" s="8"/>
      <c r="W5173" s="76"/>
      <c r="X5173" s="16">
        <f t="shared" si="1265"/>
        <v>0</v>
      </c>
      <c r="AC5173" s="18">
        <f t="shared" si="1270"/>
        <v>0</v>
      </c>
      <c r="AD5173" s="19">
        <f t="shared" si="1273"/>
        <v>0</v>
      </c>
      <c r="AE5173" s="21">
        <f t="shared" si="1269"/>
        <v>0</v>
      </c>
      <c r="AF5173" s="20">
        <f t="shared" si="1274"/>
        <v>0</v>
      </c>
      <c r="AG5173" s="20">
        <f t="shared" si="1275"/>
        <v>0</v>
      </c>
      <c r="AH5173" s="20">
        <f t="shared" si="1276"/>
        <v>0</v>
      </c>
      <c r="AI5173" s="20"/>
      <c r="AJ5173" s="20"/>
      <c r="AK5173" s="20">
        <f t="shared" si="1271"/>
        <v>0</v>
      </c>
      <c r="AL5173" s="171"/>
    </row>
    <row r="5174" spans="2:38" ht="15.75" customHeight="1" x14ac:dyDescent="0.25">
      <c r="B5174" s="14">
        <f t="shared" si="1266"/>
        <v>799</v>
      </c>
      <c r="C5174" s="9" t="str">
        <f t="shared" si="1267"/>
        <v/>
      </c>
      <c r="D5174" s="3" t="str">
        <f t="shared" si="1268"/>
        <v/>
      </c>
      <c r="E5174" s="14" t="str">
        <f t="shared" si="1264"/>
        <v>799</v>
      </c>
      <c r="J5174" s="14" t="str">
        <f t="shared" si="1272"/>
        <v xml:space="preserve">0                                                                                                                                                                                                                                                                                                                                                                                                                                                                                                                                                                                                                                                                                                                                                                                                                              </v>
      </c>
      <c r="S5174" s="8"/>
      <c r="W5174" s="76"/>
      <c r="X5174" s="16">
        <f t="shared" si="1265"/>
        <v>0</v>
      </c>
      <c r="AC5174" s="18">
        <f t="shared" si="1270"/>
        <v>0</v>
      </c>
      <c r="AD5174" s="19">
        <f t="shared" si="1273"/>
        <v>0</v>
      </c>
      <c r="AE5174" s="21">
        <f t="shared" si="1269"/>
        <v>0</v>
      </c>
      <c r="AF5174" s="20">
        <f t="shared" si="1274"/>
        <v>0</v>
      </c>
      <c r="AG5174" s="20">
        <f t="shared" si="1275"/>
        <v>0</v>
      </c>
      <c r="AH5174" s="20">
        <f t="shared" si="1276"/>
        <v>0</v>
      </c>
      <c r="AI5174" s="20"/>
      <c r="AJ5174" s="20"/>
      <c r="AK5174" s="20">
        <f t="shared" si="1271"/>
        <v>0</v>
      </c>
      <c r="AL5174" s="171"/>
    </row>
    <row r="5175" spans="2:38" ht="15.75" customHeight="1" x14ac:dyDescent="0.25">
      <c r="B5175" s="14">
        <f t="shared" si="1266"/>
        <v>800</v>
      </c>
      <c r="C5175" s="9" t="str">
        <f t="shared" si="1267"/>
        <v/>
      </c>
      <c r="D5175" s="3" t="str">
        <f t="shared" si="1268"/>
        <v/>
      </c>
      <c r="E5175" s="14" t="str">
        <f t="shared" si="1264"/>
        <v>800</v>
      </c>
      <c r="J5175" s="14" t="str">
        <f t="shared" si="1272"/>
        <v xml:space="preserve">0                                                                                                                                                                                                                                                                                                                                                                                                                                                                                                                                                                                                                                                                                                                                                                                                                               </v>
      </c>
      <c r="S5175" s="8"/>
      <c r="W5175" s="76"/>
      <c r="X5175" s="16">
        <f t="shared" si="1265"/>
        <v>0</v>
      </c>
      <c r="AC5175" s="18">
        <f t="shared" si="1270"/>
        <v>0</v>
      </c>
      <c r="AD5175" s="19">
        <f t="shared" si="1273"/>
        <v>0</v>
      </c>
      <c r="AE5175" s="21">
        <f t="shared" si="1269"/>
        <v>0</v>
      </c>
      <c r="AF5175" s="20">
        <f t="shared" si="1274"/>
        <v>0</v>
      </c>
      <c r="AG5175" s="20">
        <f t="shared" si="1275"/>
        <v>0</v>
      </c>
      <c r="AH5175" s="20">
        <f t="shared" si="1276"/>
        <v>0</v>
      </c>
      <c r="AI5175" s="20"/>
      <c r="AJ5175" s="20"/>
      <c r="AK5175" s="20">
        <f t="shared" si="1271"/>
        <v>0</v>
      </c>
      <c r="AL5175" s="171"/>
    </row>
    <row r="5176" spans="2:38" ht="15.75" customHeight="1" x14ac:dyDescent="0.25">
      <c r="B5176" s="14">
        <f t="shared" si="1266"/>
        <v>801</v>
      </c>
      <c r="C5176" s="9" t="str">
        <f t="shared" si="1267"/>
        <v/>
      </c>
      <c r="D5176" s="3" t="str">
        <f t="shared" si="1268"/>
        <v/>
      </c>
      <c r="E5176" s="14" t="str">
        <f t="shared" si="1264"/>
        <v>801</v>
      </c>
      <c r="J5176" s="14" t="str">
        <f t="shared" si="1272"/>
        <v xml:space="preserve">0                                                                                                                                                                                                                                                                                                                                                                                                                                                                                                                                                                                                                                                                                                                                                                                                                                </v>
      </c>
      <c r="S5176" s="8"/>
      <c r="W5176" s="76"/>
      <c r="X5176" s="16">
        <f t="shared" si="1265"/>
        <v>0</v>
      </c>
      <c r="AC5176" s="18">
        <f t="shared" si="1270"/>
        <v>0</v>
      </c>
      <c r="AD5176" s="19">
        <f t="shared" si="1273"/>
        <v>0</v>
      </c>
      <c r="AE5176" s="21">
        <f t="shared" si="1269"/>
        <v>0</v>
      </c>
      <c r="AF5176" s="20">
        <f t="shared" si="1274"/>
        <v>0</v>
      </c>
      <c r="AG5176" s="20">
        <f t="shared" si="1275"/>
        <v>0</v>
      </c>
      <c r="AH5176" s="20">
        <f t="shared" si="1276"/>
        <v>0</v>
      </c>
      <c r="AI5176" s="20"/>
      <c r="AJ5176" s="20"/>
      <c r="AK5176" s="20">
        <f t="shared" si="1271"/>
        <v>0</v>
      </c>
      <c r="AL5176" s="171"/>
    </row>
    <row r="5177" spans="2:38" ht="15.75" customHeight="1" x14ac:dyDescent="0.25">
      <c r="B5177" s="14">
        <f t="shared" si="1266"/>
        <v>802</v>
      </c>
      <c r="C5177" s="9" t="str">
        <f t="shared" si="1267"/>
        <v/>
      </c>
      <c r="D5177" s="3" t="str">
        <f t="shared" si="1268"/>
        <v/>
      </c>
      <c r="E5177" s="14" t="str">
        <f t="shared" si="1264"/>
        <v>802</v>
      </c>
      <c r="J5177" s="14" t="str">
        <f t="shared" si="1272"/>
        <v xml:space="preserve">0                                                                                                                                                                                                                                                                                                                                                                                                                                                                                                                                                                                                                                                                                                                                                                                                                                 </v>
      </c>
      <c r="S5177" s="8"/>
      <c r="W5177" s="76"/>
      <c r="X5177" s="16">
        <f t="shared" si="1265"/>
        <v>0</v>
      </c>
      <c r="AC5177" s="18">
        <f t="shared" si="1270"/>
        <v>0</v>
      </c>
      <c r="AD5177" s="19">
        <f t="shared" si="1273"/>
        <v>0</v>
      </c>
      <c r="AE5177" s="21">
        <f t="shared" si="1269"/>
        <v>0</v>
      </c>
      <c r="AF5177" s="20">
        <f t="shared" si="1274"/>
        <v>0</v>
      </c>
      <c r="AG5177" s="20">
        <f t="shared" si="1275"/>
        <v>0</v>
      </c>
      <c r="AH5177" s="20">
        <f t="shared" si="1276"/>
        <v>0</v>
      </c>
      <c r="AI5177" s="20"/>
      <c r="AJ5177" s="20"/>
      <c r="AK5177" s="20">
        <f t="shared" si="1271"/>
        <v>0</v>
      </c>
      <c r="AL5177" s="171"/>
    </row>
    <row r="5178" spans="2:38" ht="15.75" customHeight="1" x14ac:dyDescent="0.25">
      <c r="B5178" s="14">
        <f t="shared" si="1266"/>
        <v>803</v>
      </c>
      <c r="C5178" s="9" t="str">
        <f t="shared" si="1267"/>
        <v/>
      </c>
      <c r="D5178" s="3" t="str">
        <f t="shared" si="1268"/>
        <v/>
      </c>
      <c r="E5178" s="14" t="str">
        <f t="shared" si="1264"/>
        <v>803</v>
      </c>
      <c r="J5178" s="14" t="str">
        <f t="shared" si="1272"/>
        <v xml:space="preserve">0                                                                                                                                                                                                                                                                                                                                                                                                                                                                                                                                                                                                                                                                                                                                                                                                                                  </v>
      </c>
      <c r="S5178" s="8"/>
      <c r="W5178" s="76"/>
      <c r="X5178" s="16">
        <f t="shared" si="1265"/>
        <v>0</v>
      </c>
      <c r="AC5178" s="18">
        <f t="shared" si="1270"/>
        <v>0</v>
      </c>
      <c r="AD5178" s="19">
        <f t="shared" si="1273"/>
        <v>0</v>
      </c>
      <c r="AE5178" s="21">
        <f t="shared" si="1269"/>
        <v>0</v>
      </c>
      <c r="AF5178" s="20">
        <f t="shared" si="1274"/>
        <v>0</v>
      </c>
      <c r="AG5178" s="20">
        <f t="shared" si="1275"/>
        <v>0</v>
      </c>
      <c r="AH5178" s="20">
        <f t="shared" si="1276"/>
        <v>0</v>
      </c>
      <c r="AI5178" s="20"/>
      <c r="AJ5178" s="20"/>
      <c r="AK5178" s="20">
        <f t="shared" si="1271"/>
        <v>0</v>
      </c>
      <c r="AL5178" s="171"/>
    </row>
    <row r="5179" spans="2:38" ht="15.75" customHeight="1" x14ac:dyDescent="0.25">
      <c r="B5179" s="14">
        <f t="shared" si="1266"/>
        <v>804</v>
      </c>
      <c r="C5179" s="9" t="str">
        <f t="shared" si="1267"/>
        <v/>
      </c>
      <c r="D5179" s="3" t="str">
        <f t="shared" si="1268"/>
        <v/>
      </c>
      <c r="E5179" s="14" t="str">
        <f t="shared" si="1264"/>
        <v>804</v>
      </c>
      <c r="J5179" s="14" t="str">
        <f t="shared" si="1272"/>
        <v xml:space="preserve">0                                                                                                                                                                                                                                                                                                                                                                                                                                                                                                                                                                                                                                                                                                                                                                                                                                   </v>
      </c>
      <c r="S5179" s="8"/>
      <c r="W5179" s="76"/>
      <c r="X5179" s="16">
        <f t="shared" si="1265"/>
        <v>0</v>
      </c>
      <c r="AC5179" s="18">
        <f t="shared" si="1270"/>
        <v>0</v>
      </c>
      <c r="AD5179" s="19">
        <f t="shared" si="1273"/>
        <v>0</v>
      </c>
      <c r="AE5179" s="21">
        <f t="shared" si="1269"/>
        <v>0</v>
      </c>
      <c r="AF5179" s="20">
        <f t="shared" si="1274"/>
        <v>0</v>
      </c>
      <c r="AG5179" s="20">
        <f t="shared" si="1275"/>
        <v>0</v>
      </c>
      <c r="AH5179" s="20">
        <f t="shared" si="1276"/>
        <v>0</v>
      </c>
      <c r="AI5179" s="20"/>
      <c r="AJ5179" s="20"/>
      <c r="AK5179" s="20">
        <f t="shared" si="1271"/>
        <v>0</v>
      </c>
      <c r="AL5179" s="171"/>
    </row>
    <row r="5180" spans="2:38" ht="15.75" customHeight="1" x14ac:dyDescent="0.25">
      <c r="B5180" s="14">
        <f t="shared" si="1266"/>
        <v>805</v>
      </c>
      <c r="C5180" s="9" t="str">
        <f t="shared" si="1267"/>
        <v/>
      </c>
      <c r="D5180" s="3" t="str">
        <f t="shared" si="1268"/>
        <v/>
      </c>
      <c r="E5180" s="14" t="str">
        <f t="shared" si="1264"/>
        <v>805</v>
      </c>
      <c r="J5180" s="14" t="str">
        <f t="shared" si="1272"/>
        <v xml:space="preserve">0                                                                                                                                                                                                                                                                                                                                                                                                                                                                                                                                                                                                                                                                                                                                                                                                                                    </v>
      </c>
      <c r="S5180" s="8"/>
      <c r="W5180" s="76"/>
      <c r="X5180" s="16">
        <f t="shared" si="1265"/>
        <v>0</v>
      </c>
      <c r="AC5180" s="18">
        <f t="shared" si="1270"/>
        <v>0</v>
      </c>
      <c r="AD5180" s="19">
        <f t="shared" si="1273"/>
        <v>0</v>
      </c>
      <c r="AE5180" s="21">
        <f t="shared" si="1269"/>
        <v>0</v>
      </c>
      <c r="AF5180" s="20">
        <f t="shared" si="1274"/>
        <v>0</v>
      </c>
      <c r="AG5180" s="20">
        <f t="shared" si="1275"/>
        <v>0</v>
      </c>
      <c r="AH5180" s="20">
        <f t="shared" si="1276"/>
        <v>0</v>
      </c>
      <c r="AI5180" s="20"/>
      <c r="AJ5180" s="20"/>
      <c r="AK5180" s="20">
        <f t="shared" si="1271"/>
        <v>0</v>
      </c>
      <c r="AL5180" s="171"/>
    </row>
    <row r="5181" spans="2:38" ht="15.75" customHeight="1" x14ac:dyDescent="0.25">
      <c r="B5181" s="14">
        <f t="shared" si="1266"/>
        <v>806</v>
      </c>
      <c r="C5181" s="9" t="str">
        <f t="shared" si="1267"/>
        <v/>
      </c>
      <c r="D5181" s="3" t="str">
        <f t="shared" si="1268"/>
        <v/>
      </c>
      <c r="E5181" s="14" t="str">
        <f t="shared" si="1264"/>
        <v>806</v>
      </c>
      <c r="J5181" s="14" t="str">
        <f t="shared" si="1272"/>
        <v xml:space="preserve">0                                                                                                                                                                                                                                                                                                                                                                                                                                                                                                                                                                                                                                                                                                                                                                                                                                     </v>
      </c>
      <c r="S5181" s="8"/>
      <c r="W5181" s="76"/>
      <c r="X5181" s="16">
        <f t="shared" si="1265"/>
        <v>0</v>
      </c>
      <c r="AC5181" s="18">
        <f t="shared" si="1270"/>
        <v>0</v>
      </c>
      <c r="AD5181" s="19">
        <f t="shared" si="1273"/>
        <v>0</v>
      </c>
      <c r="AE5181" s="21">
        <f t="shared" si="1269"/>
        <v>0</v>
      </c>
      <c r="AF5181" s="20">
        <f t="shared" si="1274"/>
        <v>0</v>
      </c>
      <c r="AG5181" s="20">
        <f t="shared" si="1275"/>
        <v>0</v>
      </c>
      <c r="AH5181" s="20">
        <f t="shared" si="1276"/>
        <v>0</v>
      </c>
      <c r="AI5181" s="20"/>
      <c r="AJ5181" s="20"/>
      <c r="AK5181" s="20">
        <f t="shared" si="1271"/>
        <v>0</v>
      </c>
      <c r="AL5181" s="171"/>
    </row>
    <row r="5182" spans="2:38" ht="15.75" customHeight="1" x14ac:dyDescent="0.25">
      <c r="B5182" s="14">
        <f t="shared" si="1266"/>
        <v>807</v>
      </c>
      <c r="C5182" s="9" t="str">
        <f t="shared" si="1267"/>
        <v/>
      </c>
      <c r="D5182" s="3" t="str">
        <f t="shared" si="1268"/>
        <v/>
      </c>
      <c r="E5182" s="14" t="str">
        <f t="shared" ref="E5182:E5245" si="1277">CONCATENATE(A5182,D5182,B5182)</f>
        <v>807</v>
      </c>
      <c r="J5182" s="14" t="str">
        <f t="shared" si="1272"/>
        <v xml:space="preserve">0                                                                                                                                                                                                                                                                                                                                                                                                                                                                                                                                                                                                                                                                                                                                                                                                                                      </v>
      </c>
      <c r="S5182" s="8"/>
      <c r="W5182" s="76"/>
      <c r="X5182" s="16">
        <f t="shared" si="1265"/>
        <v>0</v>
      </c>
      <c r="AC5182" s="18">
        <f t="shared" si="1270"/>
        <v>0</v>
      </c>
      <c r="AD5182" s="19">
        <f t="shared" si="1273"/>
        <v>0</v>
      </c>
      <c r="AE5182" s="21">
        <f t="shared" si="1269"/>
        <v>0</v>
      </c>
      <c r="AF5182" s="20">
        <f t="shared" si="1274"/>
        <v>0</v>
      </c>
      <c r="AG5182" s="20">
        <f t="shared" si="1275"/>
        <v>0</v>
      </c>
      <c r="AH5182" s="20">
        <f t="shared" si="1276"/>
        <v>0</v>
      </c>
      <c r="AI5182" s="20"/>
      <c r="AJ5182" s="20"/>
      <c r="AK5182" s="20">
        <f t="shared" si="1271"/>
        <v>0</v>
      </c>
      <c r="AL5182" s="171"/>
    </row>
    <row r="5183" spans="2:38" ht="15.75" customHeight="1" x14ac:dyDescent="0.25">
      <c r="B5183" s="14">
        <f t="shared" si="1266"/>
        <v>808</v>
      </c>
      <c r="C5183" s="9" t="str">
        <f t="shared" si="1267"/>
        <v/>
      </c>
      <c r="D5183" s="3" t="str">
        <f t="shared" si="1268"/>
        <v/>
      </c>
      <c r="E5183" s="14" t="str">
        <f t="shared" si="1277"/>
        <v>808</v>
      </c>
      <c r="J5183" s="14" t="str">
        <f t="shared" si="1272"/>
        <v xml:space="preserve">0                                                                                                                                                                                                                                                                                                                                                                                                                                                                                                                                                                                                                                                                                                                                                                                                                                       </v>
      </c>
      <c r="S5183" s="8"/>
      <c r="W5183" s="76"/>
      <c r="X5183" s="16">
        <f t="shared" ref="X5183:X5246" si="1278">W5183*T5183</f>
        <v>0</v>
      </c>
      <c r="AC5183" s="18">
        <f t="shared" si="1270"/>
        <v>0</v>
      </c>
      <c r="AD5183" s="19">
        <f t="shared" si="1273"/>
        <v>0</v>
      </c>
      <c r="AE5183" s="21">
        <f t="shared" si="1269"/>
        <v>0</v>
      </c>
      <c r="AF5183" s="20">
        <f t="shared" si="1274"/>
        <v>0</v>
      </c>
      <c r="AG5183" s="20">
        <f t="shared" si="1275"/>
        <v>0</v>
      </c>
      <c r="AH5183" s="20">
        <f t="shared" si="1276"/>
        <v>0</v>
      </c>
      <c r="AI5183" s="20"/>
      <c r="AJ5183" s="20"/>
      <c r="AK5183" s="20">
        <f t="shared" si="1271"/>
        <v>0</v>
      </c>
      <c r="AL5183" s="171"/>
    </row>
    <row r="5184" spans="2:38" ht="15.75" customHeight="1" x14ac:dyDescent="0.25">
      <c r="B5184" s="14">
        <f t="shared" si="1266"/>
        <v>809</v>
      </c>
      <c r="C5184" s="9" t="str">
        <f t="shared" si="1267"/>
        <v/>
      </c>
      <c r="D5184" s="3" t="str">
        <f t="shared" si="1268"/>
        <v/>
      </c>
      <c r="E5184" s="14" t="str">
        <f t="shared" si="1277"/>
        <v>809</v>
      </c>
      <c r="J5184" s="14" t="str">
        <f t="shared" si="1272"/>
        <v xml:space="preserve">0                                                                                                                                                                                                                                                                                                                                                                                                                                                                                                                                                                                                                                                                                                                                                                                                                                        </v>
      </c>
      <c r="S5184" s="8"/>
      <c r="W5184" s="76"/>
      <c r="X5184" s="16">
        <f t="shared" si="1278"/>
        <v>0</v>
      </c>
      <c r="AC5184" s="18">
        <f t="shared" si="1270"/>
        <v>0</v>
      </c>
      <c r="AD5184" s="19">
        <f t="shared" si="1273"/>
        <v>0</v>
      </c>
      <c r="AE5184" s="21">
        <f t="shared" si="1269"/>
        <v>0</v>
      </c>
      <c r="AF5184" s="20">
        <f t="shared" si="1274"/>
        <v>0</v>
      </c>
      <c r="AG5184" s="20">
        <f t="shared" si="1275"/>
        <v>0</v>
      </c>
      <c r="AH5184" s="20">
        <f t="shared" si="1276"/>
        <v>0</v>
      </c>
      <c r="AI5184" s="20"/>
      <c r="AJ5184" s="20"/>
      <c r="AK5184" s="20">
        <f t="shared" si="1271"/>
        <v>0</v>
      </c>
      <c r="AL5184" s="171"/>
    </row>
    <row r="5185" spans="2:38" ht="15.75" customHeight="1" x14ac:dyDescent="0.25">
      <c r="B5185" s="14">
        <f t="shared" si="1266"/>
        <v>810</v>
      </c>
      <c r="C5185" s="9" t="str">
        <f t="shared" si="1267"/>
        <v/>
      </c>
      <c r="D5185" s="3" t="str">
        <f t="shared" si="1268"/>
        <v/>
      </c>
      <c r="E5185" s="14" t="str">
        <f t="shared" si="1277"/>
        <v>810</v>
      </c>
      <c r="J5185" s="14" t="str">
        <f t="shared" si="1272"/>
        <v xml:space="preserve">0                                                                                                                                                                                                                                                                                                                                                                                                                                                                                                                                                                                                                                                                                                                                                                                                                                         </v>
      </c>
      <c r="S5185" s="8"/>
      <c r="W5185" s="76"/>
      <c r="X5185" s="16">
        <f t="shared" si="1278"/>
        <v>0</v>
      </c>
      <c r="AC5185" s="18">
        <f t="shared" si="1270"/>
        <v>0</v>
      </c>
      <c r="AD5185" s="19">
        <f t="shared" si="1273"/>
        <v>0</v>
      </c>
      <c r="AE5185" s="21">
        <f t="shared" si="1269"/>
        <v>0</v>
      </c>
      <c r="AF5185" s="20">
        <f t="shared" si="1274"/>
        <v>0</v>
      </c>
      <c r="AG5185" s="20">
        <f t="shared" si="1275"/>
        <v>0</v>
      </c>
      <c r="AH5185" s="20">
        <f t="shared" si="1276"/>
        <v>0</v>
      </c>
      <c r="AI5185" s="20"/>
      <c r="AJ5185" s="20"/>
      <c r="AK5185" s="20">
        <f t="shared" si="1271"/>
        <v>0</v>
      </c>
      <c r="AL5185" s="171"/>
    </row>
    <row r="5186" spans="2:38" ht="15.75" customHeight="1" x14ac:dyDescent="0.25">
      <c r="B5186" s="14">
        <f t="shared" si="1266"/>
        <v>811</v>
      </c>
      <c r="C5186" s="9" t="str">
        <f t="shared" si="1267"/>
        <v/>
      </c>
      <c r="D5186" s="3" t="str">
        <f t="shared" si="1268"/>
        <v/>
      </c>
      <c r="E5186" s="14" t="str">
        <f t="shared" si="1277"/>
        <v>811</v>
      </c>
      <c r="J5186" s="14" t="str">
        <f t="shared" si="1272"/>
        <v xml:space="preserve">0                                                                                                                                                                                                                                                                                                                                                                                                                                                                                                                                                                                                                                                                                                                                                                                                                                          </v>
      </c>
      <c r="S5186" s="8"/>
      <c r="W5186" s="76"/>
      <c r="X5186" s="16">
        <f t="shared" si="1278"/>
        <v>0</v>
      </c>
      <c r="AC5186" s="18">
        <f t="shared" si="1270"/>
        <v>0</v>
      </c>
      <c r="AD5186" s="19">
        <f t="shared" si="1273"/>
        <v>0</v>
      </c>
      <c r="AE5186" s="21">
        <f t="shared" si="1269"/>
        <v>0</v>
      </c>
      <c r="AF5186" s="20">
        <f t="shared" si="1274"/>
        <v>0</v>
      </c>
      <c r="AG5186" s="20">
        <f t="shared" si="1275"/>
        <v>0</v>
      </c>
      <c r="AH5186" s="20">
        <f t="shared" si="1276"/>
        <v>0</v>
      </c>
      <c r="AI5186" s="20"/>
      <c r="AJ5186" s="20"/>
      <c r="AK5186" s="20">
        <f t="shared" si="1271"/>
        <v>0</v>
      </c>
      <c r="AL5186" s="171"/>
    </row>
    <row r="5187" spans="2:38" ht="15.75" customHeight="1" x14ac:dyDescent="0.25">
      <c r="B5187" s="14">
        <f t="shared" si="1266"/>
        <v>812</v>
      </c>
      <c r="C5187" s="9" t="str">
        <f t="shared" si="1267"/>
        <v/>
      </c>
      <c r="D5187" s="3" t="str">
        <f t="shared" si="1268"/>
        <v/>
      </c>
      <c r="E5187" s="14" t="str">
        <f t="shared" si="1277"/>
        <v>812</v>
      </c>
      <c r="J5187" s="14" t="str">
        <f t="shared" si="1272"/>
        <v xml:space="preserve">0                                                                                                                                                                                                                                                                                                                                                                                                                                                                                                                                                                                                                                                                                                                                                                                                                                           </v>
      </c>
      <c r="S5187" s="8"/>
      <c r="W5187" s="76"/>
      <c r="X5187" s="16">
        <f t="shared" si="1278"/>
        <v>0</v>
      </c>
      <c r="AC5187" s="18">
        <f t="shared" si="1270"/>
        <v>0</v>
      </c>
      <c r="AD5187" s="19">
        <f t="shared" si="1273"/>
        <v>0</v>
      </c>
      <c r="AE5187" s="21">
        <f t="shared" si="1269"/>
        <v>0</v>
      </c>
      <c r="AF5187" s="20">
        <f t="shared" si="1274"/>
        <v>0</v>
      </c>
      <c r="AG5187" s="20">
        <f t="shared" si="1275"/>
        <v>0</v>
      </c>
      <c r="AH5187" s="20">
        <f t="shared" si="1276"/>
        <v>0</v>
      </c>
      <c r="AI5187" s="20"/>
      <c r="AJ5187" s="20"/>
      <c r="AK5187" s="20">
        <f t="shared" si="1271"/>
        <v>0</v>
      </c>
      <c r="AL5187" s="171"/>
    </row>
    <row r="5188" spans="2:38" ht="15.75" customHeight="1" x14ac:dyDescent="0.25">
      <c r="B5188" s="14">
        <f t="shared" ref="B5188:B5251" si="1279">IF(A5188=A5187,B5187+1,1)</f>
        <v>813</v>
      </c>
      <c r="C5188" s="9" t="str">
        <f t="shared" si="1267"/>
        <v/>
      </c>
      <c r="D5188" s="3" t="str">
        <f t="shared" si="1268"/>
        <v/>
      </c>
      <c r="E5188" s="14" t="str">
        <f t="shared" si="1277"/>
        <v>813</v>
      </c>
      <c r="J5188" s="14" t="str">
        <f t="shared" si="1272"/>
        <v xml:space="preserve">0                                                                                                                                                                                                                                                                                                                                                                                                                                                                                                                                                                                                                                                                                                                                                                                                                                            </v>
      </c>
      <c r="S5188" s="8"/>
      <c r="W5188" s="76"/>
      <c r="X5188" s="16">
        <f t="shared" si="1278"/>
        <v>0</v>
      </c>
      <c r="AC5188" s="18">
        <f t="shared" si="1270"/>
        <v>0</v>
      </c>
      <c r="AD5188" s="19">
        <f t="shared" si="1273"/>
        <v>0</v>
      </c>
      <c r="AE5188" s="21">
        <f t="shared" si="1269"/>
        <v>0</v>
      </c>
      <c r="AF5188" s="20">
        <f t="shared" si="1274"/>
        <v>0</v>
      </c>
      <c r="AG5188" s="20">
        <f t="shared" si="1275"/>
        <v>0</v>
      </c>
      <c r="AH5188" s="20">
        <f t="shared" si="1276"/>
        <v>0</v>
      </c>
      <c r="AI5188" s="20"/>
      <c r="AJ5188" s="20"/>
      <c r="AK5188" s="20">
        <f t="shared" si="1271"/>
        <v>0</v>
      </c>
      <c r="AL5188" s="171"/>
    </row>
    <row r="5189" spans="2:38" ht="15.75" customHeight="1" x14ac:dyDescent="0.25">
      <c r="B5189" s="14">
        <f t="shared" si="1279"/>
        <v>814</v>
      </c>
      <c r="C5189" s="9" t="str">
        <f t="shared" ref="C5189:C5252" si="1280">IF(A5189=A5188,C5188,"")</f>
        <v/>
      </c>
      <c r="D5189" s="3" t="str">
        <f t="shared" ref="D5189:D5252" si="1281">IF(A5189=A5188,D5188,"")</f>
        <v/>
      </c>
      <c r="E5189" s="14" t="str">
        <f t="shared" si="1277"/>
        <v>814</v>
      </c>
      <c r="J5189" s="14" t="str">
        <f t="shared" si="1272"/>
        <v xml:space="preserve">0                                                                                                                                                                                                                                                                                                                                                                                                                                                                                                                                                                                                                                                                                                                                                                                                                                             </v>
      </c>
      <c r="S5189" s="8"/>
      <c r="W5189" s="76"/>
      <c r="X5189" s="16">
        <f t="shared" si="1278"/>
        <v>0</v>
      </c>
      <c r="AC5189" s="18">
        <f t="shared" si="1270"/>
        <v>0</v>
      </c>
      <c r="AD5189" s="19">
        <f t="shared" si="1273"/>
        <v>0</v>
      </c>
      <c r="AE5189" s="21">
        <f t="shared" si="1269"/>
        <v>0</v>
      </c>
      <c r="AF5189" s="20">
        <f t="shared" si="1274"/>
        <v>0</v>
      </c>
      <c r="AG5189" s="20">
        <f t="shared" si="1275"/>
        <v>0</v>
      </c>
      <c r="AH5189" s="20">
        <f t="shared" si="1276"/>
        <v>0</v>
      </c>
      <c r="AI5189" s="20"/>
      <c r="AJ5189" s="20"/>
      <c r="AK5189" s="20">
        <f t="shared" si="1271"/>
        <v>0</v>
      </c>
      <c r="AL5189" s="171"/>
    </row>
    <row r="5190" spans="2:38" ht="15.75" customHeight="1" x14ac:dyDescent="0.25">
      <c r="B5190" s="14">
        <f t="shared" si="1279"/>
        <v>815</v>
      </c>
      <c r="C5190" s="9" t="str">
        <f t="shared" si="1280"/>
        <v/>
      </c>
      <c r="D5190" s="3" t="str">
        <f t="shared" si="1281"/>
        <v/>
      </c>
      <c r="E5190" s="14" t="str">
        <f t="shared" si="1277"/>
        <v>815</v>
      </c>
      <c r="J5190" s="14" t="str">
        <f t="shared" si="1272"/>
        <v xml:space="preserve">0                                                                                                                                                                                                                                                                                                                                                                                                                                                                                                                                                                                                                                                                                                                                                                                                                                              </v>
      </c>
      <c r="S5190" s="8"/>
      <c r="W5190" s="76"/>
      <c r="X5190" s="16">
        <f t="shared" si="1278"/>
        <v>0</v>
      </c>
      <c r="AC5190" s="18">
        <f t="shared" si="1270"/>
        <v>0</v>
      </c>
      <c r="AD5190" s="19">
        <f t="shared" si="1273"/>
        <v>0</v>
      </c>
      <c r="AE5190" s="21">
        <f t="shared" si="1269"/>
        <v>0</v>
      </c>
      <c r="AF5190" s="20">
        <f t="shared" si="1274"/>
        <v>0</v>
      </c>
      <c r="AG5190" s="20">
        <f t="shared" si="1275"/>
        <v>0</v>
      </c>
      <c r="AH5190" s="20">
        <f t="shared" si="1276"/>
        <v>0</v>
      </c>
      <c r="AI5190" s="20"/>
      <c r="AJ5190" s="20"/>
      <c r="AK5190" s="20">
        <f t="shared" si="1271"/>
        <v>0</v>
      </c>
      <c r="AL5190" s="171"/>
    </row>
    <row r="5191" spans="2:38" ht="15.75" customHeight="1" x14ac:dyDescent="0.25">
      <c r="B5191" s="14">
        <f t="shared" si="1279"/>
        <v>816</v>
      </c>
      <c r="C5191" s="9" t="str">
        <f t="shared" si="1280"/>
        <v/>
      </c>
      <c r="D5191" s="3" t="str">
        <f t="shared" si="1281"/>
        <v/>
      </c>
      <c r="E5191" s="14" t="str">
        <f t="shared" si="1277"/>
        <v>816</v>
      </c>
      <c r="J5191" s="14" t="str">
        <f t="shared" si="1272"/>
        <v xml:space="preserve">0                                                                                                                                                                                                                                                                                                                                                                                                                                                                                                                                                                                                                                                                                                                                                                                                                                               </v>
      </c>
      <c r="S5191" s="8"/>
      <c r="W5191" s="76"/>
      <c r="X5191" s="16">
        <f t="shared" si="1278"/>
        <v>0</v>
      </c>
      <c r="AC5191" s="18">
        <f t="shared" si="1270"/>
        <v>0</v>
      </c>
      <c r="AD5191" s="19">
        <f t="shared" si="1273"/>
        <v>0</v>
      </c>
      <c r="AE5191" s="21">
        <f t="shared" si="1269"/>
        <v>0</v>
      </c>
      <c r="AF5191" s="20">
        <f t="shared" si="1274"/>
        <v>0</v>
      </c>
      <c r="AG5191" s="20">
        <f t="shared" si="1275"/>
        <v>0</v>
      </c>
      <c r="AH5191" s="20">
        <f t="shared" si="1276"/>
        <v>0</v>
      </c>
      <c r="AI5191" s="20"/>
      <c r="AJ5191" s="20"/>
      <c r="AK5191" s="20">
        <f t="shared" si="1271"/>
        <v>0</v>
      </c>
      <c r="AL5191" s="171"/>
    </row>
    <row r="5192" spans="2:38" ht="15.75" customHeight="1" x14ac:dyDescent="0.25">
      <c r="B5192" s="14">
        <f t="shared" si="1279"/>
        <v>817</v>
      </c>
      <c r="C5192" s="9" t="str">
        <f t="shared" si="1280"/>
        <v/>
      </c>
      <c r="D5192" s="3" t="str">
        <f t="shared" si="1281"/>
        <v/>
      </c>
      <c r="E5192" s="14" t="str">
        <f t="shared" si="1277"/>
        <v>817</v>
      </c>
      <c r="J5192" s="14" t="str">
        <f t="shared" si="1272"/>
        <v xml:space="preserve">0                                                                                                                                                                                                                                                                                                                                                                                                                                                                                                                                                                                                                                                                                                                                                                                                                                                </v>
      </c>
      <c r="S5192" s="8"/>
      <c r="W5192" s="76"/>
      <c r="X5192" s="16">
        <f t="shared" si="1278"/>
        <v>0</v>
      </c>
      <c r="AC5192" s="18">
        <f t="shared" si="1270"/>
        <v>0</v>
      </c>
      <c r="AD5192" s="19">
        <f t="shared" si="1273"/>
        <v>0</v>
      </c>
      <c r="AE5192" s="21">
        <f t="shared" si="1269"/>
        <v>0</v>
      </c>
      <c r="AF5192" s="20">
        <f t="shared" si="1274"/>
        <v>0</v>
      </c>
      <c r="AG5192" s="20">
        <f t="shared" si="1275"/>
        <v>0</v>
      </c>
      <c r="AH5192" s="20">
        <f t="shared" si="1276"/>
        <v>0</v>
      </c>
      <c r="AI5192" s="20"/>
      <c r="AJ5192" s="20"/>
      <c r="AK5192" s="20">
        <f t="shared" si="1271"/>
        <v>0</v>
      </c>
      <c r="AL5192" s="171"/>
    </row>
    <row r="5193" spans="2:38" ht="15.75" customHeight="1" x14ac:dyDescent="0.25">
      <c r="B5193" s="14">
        <f t="shared" si="1279"/>
        <v>818</v>
      </c>
      <c r="C5193" s="9" t="str">
        <f t="shared" si="1280"/>
        <v/>
      </c>
      <c r="D5193" s="3" t="str">
        <f t="shared" si="1281"/>
        <v/>
      </c>
      <c r="E5193" s="14" t="str">
        <f t="shared" si="1277"/>
        <v>818</v>
      </c>
      <c r="J5193" s="14" t="str">
        <f t="shared" si="1272"/>
        <v xml:space="preserve">0                                                                                                                                                                                                                                                                                                                                                                                                                                                                                                                                                                                                                                                                                                                                                                                                                                                 </v>
      </c>
      <c r="S5193" s="8"/>
      <c r="W5193" s="76"/>
      <c r="X5193" s="16">
        <f t="shared" si="1278"/>
        <v>0</v>
      </c>
      <c r="AC5193" s="18">
        <f t="shared" si="1270"/>
        <v>0</v>
      </c>
      <c r="AD5193" s="19">
        <f t="shared" si="1273"/>
        <v>0</v>
      </c>
      <c r="AE5193" s="21">
        <f t="shared" si="1269"/>
        <v>0</v>
      </c>
      <c r="AF5193" s="20">
        <f t="shared" si="1274"/>
        <v>0</v>
      </c>
      <c r="AG5193" s="20">
        <f t="shared" si="1275"/>
        <v>0</v>
      </c>
      <c r="AH5193" s="20">
        <f t="shared" si="1276"/>
        <v>0</v>
      </c>
      <c r="AI5193" s="20"/>
      <c r="AJ5193" s="20"/>
      <c r="AK5193" s="20">
        <f t="shared" si="1271"/>
        <v>0</v>
      </c>
      <c r="AL5193" s="171"/>
    </row>
    <row r="5194" spans="2:38" ht="15.75" customHeight="1" x14ac:dyDescent="0.25">
      <c r="B5194" s="14">
        <f t="shared" si="1279"/>
        <v>819</v>
      </c>
      <c r="C5194" s="9" t="str">
        <f t="shared" si="1280"/>
        <v/>
      </c>
      <c r="D5194" s="3" t="str">
        <f t="shared" si="1281"/>
        <v/>
      </c>
      <c r="E5194" s="14" t="str">
        <f t="shared" si="1277"/>
        <v>819</v>
      </c>
      <c r="J5194" s="14" t="str">
        <f t="shared" si="1272"/>
        <v xml:space="preserve">0                                                                                                                                                                                                                                                                                                                                                                                                                                                                                                                                                                                                                                                                                                                                                                                                                                                  </v>
      </c>
      <c r="S5194" s="8"/>
      <c r="W5194" s="76"/>
      <c r="X5194" s="16">
        <f t="shared" si="1278"/>
        <v>0</v>
      </c>
      <c r="AC5194" s="18">
        <f t="shared" si="1270"/>
        <v>0</v>
      </c>
      <c r="AD5194" s="19">
        <f t="shared" si="1273"/>
        <v>0</v>
      </c>
      <c r="AE5194" s="21">
        <f t="shared" si="1269"/>
        <v>0</v>
      </c>
      <c r="AF5194" s="20">
        <f t="shared" si="1274"/>
        <v>0</v>
      </c>
      <c r="AG5194" s="20">
        <f t="shared" si="1275"/>
        <v>0</v>
      </c>
      <c r="AH5194" s="20">
        <f t="shared" si="1276"/>
        <v>0</v>
      </c>
      <c r="AI5194" s="20"/>
      <c r="AJ5194" s="20"/>
      <c r="AK5194" s="20">
        <f t="shared" si="1271"/>
        <v>0</v>
      </c>
      <c r="AL5194" s="171"/>
    </row>
    <row r="5195" spans="2:38" ht="15.75" customHeight="1" x14ac:dyDescent="0.25">
      <c r="B5195" s="14">
        <f t="shared" si="1279"/>
        <v>820</v>
      </c>
      <c r="C5195" s="9" t="str">
        <f t="shared" si="1280"/>
        <v/>
      </c>
      <c r="D5195" s="3" t="str">
        <f t="shared" si="1281"/>
        <v/>
      </c>
      <c r="E5195" s="14" t="str">
        <f t="shared" si="1277"/>
        <v>820</v>
      </c>
      <c r="J5195" s="14" t="str">
        <f t="shared" si="1272"/>
        <v xml:space="preserve">0                                                                                                                                                                                                                                                                                                                                                                                                                                                                                                                                                                                                                                                                                                                                                                                                                                                   </v>
      </c>
      <c r="S5195" s="8"/>
      <c r="W5195" s="76"/>
      <c r="X5195" s="16">
        <f t="shared" si="1278"/>
        <v>0</v>
      </c>
      <c r="AC5195" s="18">
        <f t="shared" si="1270"/>
        <v>0</v>
      </c>
      <c r="AD5195" s="19">
        <f t="shared" si="1273"/>
        <v>0</v>
      </c>
      <c r="AE5195" s="21">
        <f t="shared" si="1269"/>
        <v>0</v>
      </c>
      <c r="AF5195" s="20">
        <f t="shared" si="1274"/>
        <v>0</v>
      </c>
      <c r="AG5195" s="20">
        <f t="shared" si="1275"/>
        <v>0</v>
      </c>
      <c r="AH5195" s="20">
        <f t="shared" si="1276"/>
        <v>0</v>
      </c>
      <c r="AI5195" s="20"/>
      <c r="AJ5195" s="20"/>
      <c r="AK5195" s="20">
        <f t="shared" si="1271"/>
        <v>0</v>
      </c>
      <c r="AL5195" s="171"/>
    </row>
    <row r="5196" spans="2:38" ht="15.75" customHeight="1" x14ac:dyDescent="0.25">
      <c r="B5196" s="14">
        <f t="shared" si="1279"/>
        <v>821</v>
      </c>
      <c r="C5196" s="9" t="str">
        <f t="shared" si="1280"/>
        <v/>
      </c>
      <c r="D5196" s="3" t="str">
        <f t="shared" si="1281"/>
        <v/>
      </c>
      <c r="E5196" s="14" t="str">
        <f t="shared" si="1277"/>
        <v>821</v>
      </c>
      <c r="J5196" s="14" t="str">
        <f t="shared" si="1272"/>
        <v xml:space="preserve">0                                                                                                                                                                                                                                                                                                                                                                                                                                                                                                                                                                                                                                                                                                                                                                                                                                                    </v>
      </c>
      <c r="S5196" s="8"/>
      <c r="W5196" s="76"/>
      <c r="X5196" s="16">
        <f t="shared" si="1278"/>
        <v>0</v>
      </c>
      <c r="AC5196" s="18">
        <f t="shared" si="1270"/>
        <v>0</v>
      </c>
      <c r="AD5196" s="19">
        <f t="shared" si="1273"/>
        <v>0</v>
      </c>
      <c r="AE5196" s="21">
        <f t="shared" si="1269"/>
        <v>0</v>
      </c>
      <c r="AF5196" s="20">
        <f t="shared" si="1274"/>
        <v>0</v>
      </c>
      <c r="AG5196" s="20">
        <f t="shared" si="1275"/>
        <v>0</v>
      </c>
      <c r="AH5196" s="20">
        <f t="shared" si="1276"/>
        <v>0</v>
      </c>
      <c r="AI5196" s="20"/>
      <c r="AJ5196" s="20"/>
      <c r="AK5196" s="20">
        <f t="shared" si="1271"/>
        <v>0</v>
      </c>
      <c r="AL5196" s="171"/>
    </row>
    <row r="5197" spans="2:38" ht="15.75" customHeight="1" x14ac:dyDescent="0.25">
      <c r="B5197" s="14">
        <f t="shared" si="1279"/>
        <v>822</v>
      </c>
      <c r="C5197" s="9" t="str">
        <f t="shared" si="1280"/>
        <v/>
      </c>
      <c r="D5197" s="3" t="str">
        <f t="shared" si="1281"/>
        <v/>
      </c>
      <c r="E5197" s="14" t="str">
        <f t="shared" si="1277"/>
        <v>822</v>
      </c>
      <c r="J5197" s="14" t="str">
        <f t="shared" si="1272"/>
        <v xml:space="preserve">0                                                                                                                                                                                                                                                                                                                                                                                                                                                                                                                                                                                                                                                                                                                                                                                                                                                     </v>
      </c>
      <c r="S5197" s="8"/>
      <c r="W5197" s="76"/>
      <c r="X5197" s="16">
        <f t="shared" si="1278"/>
        <v>0</v>
      </c>
      <c r="AC5197" s="18">
        <f t="shared" si="1270"/>
        <v>0</v>
      </c>
      <c r="AD5197" s="19">
        <f t="shared" si="1273"/>
        <v>0</v>
      </c>
      <c r="AE5197" s="21">
        <f t="shared" si="1269"/>
        <v>0</v>
      </c>
      <c r="AF5197" s="20">
        <f t="shared" si="1274"/>
        <v>0</v>
      </c>
      <c r="AG5197" s="20">
        <f t="shared" si="1275"/>
        <v>0</v>
      </c>
      <c r="AH5197" s="20">
        <f t="shared" si="1276"/>
        <v>0</v>
      </c>
      <c r="AI5197" s="20"/>
      <c r="AJ5197" s="20"/>
      <c r="AK5197" s="20">
        <f t="shared" si="1271"/>
        <v>0</v>
      </c>
      <c r="AL5197" s="171"/>
    </row>
    <row r="5198" spans="2:38" ht="15.75" customHeight="1" x14ac:dyDescent="0.25">
      <c r="B5198" s="14">
        <f t="shared" si="1279"/>
        <v>823</v>
      </c>
      <c r="C5198" s="9" t="str">
        <f t="shared" si="1280"/>
        <v/>
      </c>
      <c r="D5198" s="3" t="str">
        <f t="shared" si="1281"/>
        <v/>
      </c>
      <c r="E5198" s="14" t="str">
        <f t="shared" si="1277"/>
        <v>823</v>
      </c>
      <c r="J5198" s="14" t="str">
        <f t="shared" si="1272"/>
        <v xml:space="preserve">0                                                                                                                                                                                                                                                                                                                                                                                                                                                                                                                                                                                                                                                                                                                                                                                                                                                      </v>
      </c>
      <c r="S5198" s="8"/>
      <c r="W5198" s="76"/>
      <c r="X5198" s="16">
        <f t="shared" si="1278"/>
        <v>0</v>
      </c>
      <c r="AC5198" s="18">
        <f t="shared" si="1270"/>
        <v>0</v>
      </c>
      <c r="AD5198" s="19">
        <f t="shared" si="1273"/>
        <v>0</v>
      </c>
      <c r="AE5198" s="21">
        <f t="shared" si="1269"/>
        <v>0</v>
      </c>
      <c r="AF5198" s="20">
        <f t="shared" si="1274"/>
        <v>0</v>
      </c>
      <c r="AG5198" s="20">
        <f t="shared" si="1275"/>
        <v>0</v>
      </c>
      <c r="AH5198" s="20">
        <f t="shared" si="1276"/>
        <v>0</v>
      </c>
      <c r="AI5198" s="20"/>
      <c r="AJ5198" s="20"/>
      <c r="AK5198" s="20">
        <f t="shared" si="1271"/>
        <v>0</v>
      </c>
      <c r="AL5198" s="171"/>
    </row>
    <row r="5199" spans="2:38" ht="15.75" customHeight="1" x14ac:dyDescent="0.25">
      <c r="B5199" s="14">
        <f t="shared" si="1279"/>
        <v>824</v>
      </c>
      <c r="C5199" s="9" t="str">
        <f t="shared" si="1280"/>
        <v/>
      </c>
      <c r="D5199" s="3" t="str">
        <f t="shared" si="1281"/>
        <v/>
      </c>
      <c r="E5199" s="14" t="str">
        <f t="shared" si="1277"/>
        <v>824</v>
      </c>
      <c r="J5199" s="14" t="str">
        <f t="shared" si="1272"/>
        <v xml:space="preserve">0                                                                                                                                                                                                                                                                                                                                                                                                                                                                                                                                                                                                                                                                                                                                                                                                                                                       </v>
      </c>
      <c r="S5199" s="8"/>
      <c r="W5199" s="76"/>
      <c r="X5199" s="16">
        <f t="shared" si="1278"/>
        <v>0</v>
      </c>
      <c r="AC5199" s="18">
        <f t="shared" si="1270"/>
        <v>0</v>
      </c>
      <c r="AD5199" s="19">
        <f t="shared" si="1273"/>
        <v>0</v>
      </c>
      <c r="AE5199" s="21">
        <f t="shared" si="1269"/>
        <v>0</v>
      </c>
      <c r="AF5199" s="20">
        <f t="shared" si="1274"/>
        <v>0</v>
      </c>
      <c r="AG5199" s="20">
        <f t="shared" si="1275"/>
        <v>0</v>
      </c>
      <c r="AH5199" s="20">
        <f t="shared" si="1276"/>
        <v>0</v>
      </c>
      <c r="AI5199" s="20"/>
      <c r="AJ5199" s="20"/>
      <c r="AK5199" s="20">
        <f t="shared" si="1271"/>
        <v>0</v>
      </c>
      <c r="AL5199" s="171"/>
    </row>
    <row r="5200" spans="2:38" ht="15.75" customHeight="1" x14ac:dyDescent="0.25">
      <c r="B5200" s="14">
        <f t="shared" si="1279"/>
        <v>825</v>
      </c>
      <c r="C5200" s="9" t="str">
        <f t="shared" si="1280"/>
        <v/>
      </c>
      <c r="D5200" s="3" t="str">
        <f t="shared" si="1281"/>
        <v/>
      </c>
      <c r="E5200" s="14" t="str">
        <f t="shared" si="1277"/>
        <v>825</v>
      </c>
      <c r="J5200" s="14" t="str">
        <f t="shared" si="1272"/>
        <v xml:space="preserve">0                                                                                                                                                                                                                                                                                                                                                                                                                                                                                                                                                                                                                                                                                                                                                                                                                                                        </v>
      </c>
      <c r="S5200" s="8"/>
      <c r="W5200" s="76"/>
      <c r="X5200" s="16">
        <f t="shared" si="1278"/>
        <v>0</v>
      </c>
      <c r="AC5200" s="18">
        <f t="shared" si="1270"/>
        <v>0</v>
      </c>
      <c r="AD5200" s="19">
        <f t="shared" si="1273"/>
        <v>0</v>
      </c>
      <c r="AE5200" s="21">
        <f t="shared" si="1269"/>
        <v>0</v>
      </c>
      <c r="AF5200" s="20">
        <f t="shared" si="1274"/>
        <v>0</v>
      </c>
      <c r="AG5200" s="20">
        <f t="shared" si="1275"/>
        <v>0</v>
      </c>
      <c r="AH5200" s="20">
        <f t="shared" si="1276"/>
        <v>0</v>
      </c>
      <c r="AI5200" s="20"/>
      <c r="AJ5200" s="20"/>
      <c r="AK5200" s="20">
        <f t="shared" si="1271"/>
        <v>0</v>
      </c>
      <c r="AL5200" s="171"/>
    </row>
    <row r="5201" spans="2:38" ht="15.75" customHeight="1" x14ac:dyDescent="0.25">
      <c r="B5201" s="14">
        <f t="shared" si="1279"/>
        <v>826</v>
      </c>
      <c r="C5201" s="9" t="str">
        <f t="shared" si="1280"/>
        <v/>
      </c>
      <c r="D5201" s="3" t="str">
        <f t="shared" si="1281"/>
        <v/>
      </c>
      <c r="E5201" s="14" t="str">
        <f t="shared" si="1277"/>
        <v>826</v>
      </c>
      <c r="J5201" s="14" t="str">
        <f t="shared" si="1272"/>
        <v xml:space="preserve">0                                                                                                                                                                                                                                                                                                                                                                                                                                                                                                                                                                                                                                                                                                                                                                                                                                                         </v>
      </c>
      <c r="S5201" s="8"/>
      <c r="W5201" s="76"/>
      <c r="X5201" s="16">
        <f t="shared" si="1278"/>
        <v>0</v>
      </c>
      <c r="AC5201" s="18">
        <f t="shared" si="1270"/>
        <v>0</v>
      </c>
      <c r="AD5201" s="19">
        <f t="shared" si="1273"/>
        <v>0</v>
      </c>
      <c r="AE5201" s="21">
        <f t="shared" si="1269"/>
        <v>0</v>
      </c>
      <c r="AF5201" s="20">
        <f t="shared" si="1274"/>
        <v>0</v>
      </c>
      <c r="AG5201" s="20">
        <f t="shared" si="1275"/>
        <v>0</v>
      </c>
      <c r="AH5201" s="20">
        <f t="shared" si="1276"/>
        <v>0</v>
      </c>
      <c r="AI5201" s="20"/>
      <c r="AJ5201" s="20"/>
      <c r="AK5201" s="20">
        <f t="shared" si="1271"/>
        <v>0</v>
      </c>
      <c r="AL5201" s="171"/>
    </row>
    <row r="5202" spans="2:38" ht="15.75" customHeight="1" x14ac:dyDescent="0.25">
      <c r="B5202" s="14">
        <f t="shared" si="1279"/>
        <v>827</v>
      </c>
      <c r="C5202" s="9" t="str">
        <f t="shared" si="1280"/>
        <v/>
      </c>
      <c r="D5202" s="3" t="str">
        <f t="shared" si="1281"/>
        <v/>
      </c>
      <c r="E5202" s="14" t="str">
        <f t="shared" si="1277"/>
        <v>827</v>
      </c>
      <c r="J5202" s="14" t="str">
        <f t="shared" si="1272"/>
        <v xml:space="preserve">0                                                                                                                                                                                                                                                                                                                                                                                                                                                                                                                                                                                                                                                                                                                                                                                                                                                          </v>
      </c>
      <c r="S5202" s="8"/>
      <c r="W5202" s="76"/>
      <c r="X5202" s="16">
        <f t="shared" si="1278"/>
        <v>0</v>
      </c>
      <c r="AC5202" s="18">
        <f t="shared" si="1270"/>
        <v>0</v>
      </c>
      <c r="AD5202" s="19">
        <f t="shared" si="1273"/>
        <v>0</v>
      </c>
      <c r="AE5202" s="21">
        <f t="shared" si="1269"/>
        <v>0</v>
      </c>
      <c r="AF5202" s="20">
        <f t="shared" si="1274"/>
        <v>0</v>
      </c>
      <c r="AG5202" s="20">
        <f t="shared" si="1275"/>
        <v>0</v>
      </c>
      <c r="AH5202" s="20">
        <f t="shared" si="1276"/>
        <v>0</v>
      </c>
      <c r="AI5202" s="20"/>
      <c r="AJ5202" s="20"/>
      <c r="AK5202" s="20">
        <f t="shared" si="1271"/>
        <v>0</v>
      </c>
      <c r="AL5202" s="171"/>
    </row>
    <row r="5203" spans="2:38" ht="15.75" customHeight="1" x14ac:dyDescent="0.25">
      <c r="B5203" s="14">
        <f t="shared" si="1279"/>
        <v>828</v>
      </c>
      <c r="C5203" s="9" t="str">
        <f t="shared" si="1280"/>
        <v/>
      </c>
      <c r="D5203" s="3" t="str">
        <f t="shared" si="1281"/>
        <v/>
      </c>
      <c r="E5203" s="14" t="str">
        <f t="shared" si="1277"/>
        <v>828</v>
      </c>
      <c r="J5203" s="14" t="str">
        <f t="shared" si="1272"/>
        <v xml:space="preserve">0                                                                                                                                                                                                                                                                                                                                                                                                                                                                                                                                                                                                                                                                                                                                                                                                                                                           </v>
      </c>
      <c r="S5203" s="8"/>
      <c r="W5203" s="76"/>
      <c r="X5203" s="16">
        <f t="shared" si="1278"/>
        <v>0</v>
      </c>
      <c r="AC5203" s="18">
        <f t="shared" si="1270"/>
        <v>0</v>
      </c>
      <c r="AD5203" s="19">
        <f t="shared" si="1273"/>
        <v>0</v>
      </c>
      <c r="AE5203" s="21">
        <f t="shared" si="1269"/>
        <v>0</v>
      </c>
      <c r="AF5203" s="20">
        <f t="shared" si="1274"/>
        <v>0</v>
      </c>
      <c r="AG5203" s="20">
        <f t="shared" si="1275"/>
        <v>0</v>
      </c>
      <c r="AH5203" s="20">
        <f t="shared" si="1276"/>
        <v>0</v>
      </c>
      <c r="AI5203" s="20"/>
      <c r="AJ5203" s="20"/>
      <c r="AK5203" s="20">
        <f t="shared" si="1271"/>
        <v>0</v>
      </c>
      <c r="AL5203" s="171"/>
    </row>
    <row r="5204" spans="2:38" ht="15.75" customHeight="1" x14ac:dyDescent="0.25">
      <c r="B5204" s="14">
        <f t="shared" si="1279"/>
        <v>829</v>
      </c>
      <c r="C5204" s="9" t="str">
        <f t="shared" si="1280"/>
        <v/>
      </c>
      <c r="D5204" s="3" t="str">
        <f t="shared" si="1281"/>
        <v/>
      </c>
      <c r="E5204" s="14" t="str">
        <f t="shared" si="1277"/>
        <v>829</v>
      </c>
      <c r="J5204" s="14" t="str">
        <f t="shared" si="1272"/>
        <v xml:space="preserve">0                                                                                                                                                                                                                                                                                                                                                                                                                                                                                                                                                                                                                                                                                                                                                                                                                                                            </v>
      </c>
      <c r="S5204" s="8"/>
      <c r="W5204" s="76"/>
      <c r="X5204" s="16">
        <f t="shared" si="1278"/>
        <v>0</v>
      </c>
      <c r="AC5204" s="18">
        <f t="shared" si="1270"/>
        <v>0</v>
      </c>
      <c r="AD5204" s="19">
        <f t="shared" si="1273"/>
        <v>0</v>
      </c>
      <c r="AE5204" s="21">
        <f t="shared" si="1269"/>
        <v>0</v>
      </c>
      <c r="AF5204" s="20">
        <f t="shared" si="1274"/>
        <v>0</v>
      </c>
      <c r="AG5204" s="20">
        <f t="shared" si="1275"/>
        <v>0</v>
      </c>
      <c r="AH5204" s="20">
        <f t="shared" si="1276"/>
        <v>0</v>
      </c>
      <c r="AI5204" s="20"/>
      <c r="AJ5204" s="20"/>
      <c r="AK5204" s="20">
        <f t="shared" si="1271"/>
        <v>0</v>
      </c>
      <c r="AL5204" s="171"/>
    </row>
    <row r="5205" spans="2:38" ht="15.75" customHeight="1" x14ac:dyDescent="0.25">
      <c r="B5205" s="14">
        <f t="shared" si="1279"/>
        <v>830</v>
      </c>
      <c r="C5205" s="9" t="str">
        <f t="shared" si="1280"/>
        <v/>
      </c>
      <c r="D5205" s="3" t="str">
        <f t="shared" si="1281"/>
        <v/>
      </c>
      <c r="E5205" s="14" t="str">
        <f t="shared" si="1277"/>
        <v>830</v>
      </c>
      <c r="J5205" s="14" t="str">
        <f t="shared" si="1272"/>
        <v xml:space="preserve">0                                                                                                                                                                                                                                                                                                                                                                                                                                                                                                                                                                                                                                                                                                                                                                                                                                                             </v>
      </c>
      <c r="S5205" s="8"/>
      <c r="W5205" s="76"/>
      <c r="X5205" s="16">
        <f t="shared" si="1278"/>
        <v>0</v>
      </c>
      <c r="AC5205" s="18">
        <f t="shared" si="1270"/>
        <v>0</v>
      </c>
      <c r="AD5205" s="19">
        <f t="shared" si="1273"/>
        <v>0</v>
      </c>
      <c r="AE5205" s="21">
        <f t="shared" si="1269"/>
        <v>0</v>
      </c>
      <c r="AF5205" s="20">
        <f t="shared" si="1274"/>
        <v>0</v>
      </c>
      <c r="AG5205" s="20">
        <f t="shared" si="1275"/>
        <v>0</v>
      </c>
      <c r="AH5205" s="20">
        <f t="shared" si="1276"/>
        <v>0</v>
      </c>
      <c r="AI5205" s="20"/>
      <c r="AJ5205" s="20"/>
      <c r="AK5205" s="20">
        <f t="shared" si="1271"/>
        <v>0</v>
      </c>
      <c r="AL5205" s="171"/>
    </row>
    <row r="5206" spans="2:38" ht="15.75" customHeight="1" x14ac:dyDescent="0.25">
      <c r="B5206" s="14">
        <f t="shared" si="1279"/>
        <v>831</v>
      </c>
      <c r="C5206" s="9" t="str">
        <f t="shared" si="1280"/>
        <v/>
      </c>
      <c r="D5206" s="3" t="str">
        <f t="shared" si="1281"/>
        <v/>
      </c>
      <c r="E5206" s="14" t="str">
        <f t="shared" si="1277"/>
        <v>831</v>
      </c>
      <c r="J5206" s="14" t="str">
        <f t="shared" si="1272"/>
        <v xml:space="preserve">0                                                                                                                                                                                                                                                                                                                                                                                                                                                                                                                                                                                                                                                                                                                                                                                                                                                              </v>
      </c>
      <c r="S5206" s="8"/>
      <c r="W5206" s="76"/>
      <c r="X5206" s="16">
        <f t="shared" si="1278"/>
        <v>0</v>
      </c>
      <c r="AC5206" s="18">
        <f t="shared" si="1270"/>
        <v>0</v>
      </c>
      <c r="AD5206" s="19">
        <f t="shared" si="1273"/>
        <v>0</v>
      </c>
      <c r="AE5206" s="21">
        <f t="shared" si="1269"/>
        <v>0</v>
      </c>
      <c r="AF5206" s="20">
        <f t="shared" si="1274"/>
        <v>0</v>
      </c>
      <c r="AG5206" s="20">
        <f t="shared" si="1275"/>
        <v>0</v>
      </c>
      <c r="AH5206" s="20">
        <f t="shared" si="1276"/>
        <v>0</v>
      </c>
      <c r="AI5206" s="20"/>
      <c r="AJ5206" s="20"/>
      <c r="AK5206" s="20">
        <f t="shared" si="1271"/>
        <v>0</v>
      </c>
      <c r="AL5206" s="171"/>
    </row>
    <row r="5207" spans="2:38" ht="15.75" customHeight="1" x14ac:dyDescent="0.25">
      <c r="B5207" s="14">
        <f t="shared" si="1279"/>
        <v>832</v>
      </c>
      <c r="C5207" s="9" t="str">
        <f t="shared" si="1280"/>
        <v/>
      </c>
      <c r="D5207" s="3" t="str">
        <f t="shared" si="1281"/>
        <v/>
      </c>
      <c r="E5207" s="14" t="str">
        <f t="shared" si="1277"/>
        <v>832</v>
      </c>
      <c r="J5207" s="14" t="str">
        <f t="shared" si="1272"/>
        <v xml:space="preserve">0                                                                                                                                                                                                                                                                                                                                                                                                                                                                                                                                                                                                                                                                                                                                                                                                                                                               </v>
      </c>
      <c r="S5207" s="8"/>
      <c r="W5207" s="76"/>
      <c r="X5207" s="16">
        <f t="shared" si="1278"/>
        <v>0</v>
      </c>
      <c r="AC5207" s="18">
        <f t="shared" si="1270"/>
        <v>0</v>
      </c>
      <c r="AD5207" s="19">
        <f t="shared" si="1273"/>
        <v>0</v>
      </c>
      <c r="AE5207" s="21">
        <f t="shared" si="1269"/>
        <v>0</v>
      </c>
      <c r="AF5207" s="20">
        <f t="shared" si="1274"/>
        <v>0</v>
      </c>
      <c r="AG5207" s="20">
        <f t="shared" si="1275"/>
        <v>0</v>
      </c>
      <c r="AH5207" s="20">
        <f t="shared" si="1276"/>
        <v>0</v>
      </c>
      <c r="AI5207" s="20"/>
      <c r="AJ5207" s="20"/>
      <c r="AK5207" s="20">
        <f t="shared" si="1271"/>
        <v>0</v>
      </c>
      <c r="AL5207" s="171"/>
    </row>
    <row r="5208" spans="2:38" ht="15.75" customHeight="1" x14ac:dyDescent="0.25">
      <c r="B5208" s="14">
        <f t="shared" si="1279"/>
        <v>833</v>
      </c>
      <c r="C5208" s="9" t="str">
        <f t="shared" si="1280"/>
        <v/>
      </c>
      <c r="D5208" s="3" t="str">
        <f t="shared" si="1281"/>
        <v/>
      </c>
      <c r="E5208" s="14" t="str">
        <f t="shared" si="1277"/>
        <v>833</v>
      </c>
      <c r="J5208" s="14" t="str">
        <f t="shared" si="1272"/>
        <v xml:space="preserve">0                                                                                                                                                                                                                                                                                                                                                                                                                                                                                                                                                                                                                                                                                                                                                                                                                                                                </v>
      </c>
      <c r="S5208" s="8"/>
      <c r="W5208" s="76"/>
      <c r="X5208" s="16">
        <f t="shared" si="1278"/>
        <v>0</v>
      </c>
      <c r="AC5208" s="18">
        <f t="shared" si="1270"/>
        <v>0</v>
      </c>
      <c r="AD5208" s="19">
        <f t="shared" si="1273"/>
        <v>0</v>
      </c>
      <c r="AE5208" s="21">
        <f t="shared" si="1269"/>
        <v>0</v>
      </c>
      <c r="AF5208" s="20">
        <f t="shared" si="1274"/>
        <v>0</v>
      </c>
      <c r="AG5208" s="20">
        <f t="shared" si="1275"/>
        <v>0</v>
      </c>
      <c r="AH5208" s="20">
        <f t="shared" si="1276"/>
        <v>0</v>
      </c>
      <c r="AI5208" s="20"/>
      <c r="AJ5208" s="20"/>
      <c r="AK5208" s="20">
        <f t="shared" si="1271"/>
        <v>0</v>
      </c>
      <c r="AL5208" s="171"/>
    </row>
    <row r="5209" spans="2:38" ht="15.75" customHeight="1" x14ac:dyDescent="0.25">
      <c r="B5209" s="14">
        <f t="shared" si="1279"/>
        <v>834</v>
      </c>
      <c r="C5209" s="9" t="str">
        <f t="shared" si="1280"/>
        <v/>
      </c>
      <c r="D5209" s="3" t="str">
        <f t="shared" si="1281"/>
        <v/>
      </c>
      <c r="E5209" s="14" t="str">
        <f t="shared" si="1277"/>
        <v>834</v>
      </c>
      <c r="J5209" s="14" t="str">
        <f t="shared" si="1272"/>
        <v xml:space="preserve">0                                                                                                                                                                                                                                                                                                                                                                                                                                                                                                                                                                                                                                                                                                                                                                                                                                                                 </v>
      </c>
      <c r="S5209" s="8"/>
      <c r="W5209" s="76"/>
      <c r="X5209" s="16">
        <f t="shared" si="1278"/>
        <v>0</v>
      </c>
      <c r="AC5209" s="18">
        <f t="shared" si="1270"/>
        <v>0</v>
      </c>
      <c r="AD5209" s="19">
        <f t="shared" si="1273"/>
        <v>0</v>
      </c>
      <c r="AE5209" s="21">
        <f t="shared" ref="AE5209:AE5272" si="1282">+(Q5209)*T5209</f>
        <v>0</v>
      </c>
      <c r="AF5209" s="20">
        <f t="shared" si="1274"/>
        <v>0</v>
      </c>
      <c r="AG5209" s="20">
        <f t="shared" si="1275"/>
        <v>0</v>
      </c>
      <c r="AH5209" s="20">
        <f t="shared" si="1276"/>
        <v>0</v>
      </c>
      <c r="AI5209" s="20"/>
      <c r="AJ5209" s="20"/>
      <c r="AK5209" s="20">
        <f t="shared" si="1271"/>
        <v>0</v>
      </c>
      <c r="AL5209" s="171"/>
    </row>
    <row r="5210" spans="2:38" ht="15.75" customHeight="1" x14ac:dyDescent="0.25">
      <c r="B5210" s="14">
        <f t="shared" si="1279"/>
        <v>835</v>
      </c>
      <c r="C5210" s="9" t="str">
        <f t="shared" si="1280"/>
        <v/>
      </c>
      <c r="D5210" s="3" t="str">
        <f t="shared" si="1281"/>
        <v/>
      </c>
      <c r="E5210" s="14" t="str">
        <f t="shared" si="1277"/>
        <v>835</v>
      </c>
      <c r="J5210" s="14" t="str">
        <f t="shared" si="1272"/>
        <v xml:space="preserve">0                                                                                                                                                                                                                                                                                                                                                                                                                                                                                                                                                                                                                                                                                                                                                                                                                                                                  </v>
      </c>
      <c r="S5210" s="8"/>
      <c r="W5210" s="76"/>
      <c r="X5210" s="16">
        <f t="shared" si="1278"/>
        <v>0</v>
      </c>
      <c r="AC5210" s="18">
        <f t="shared" si="1270"/>
        <v>0</v>
      </c>
      <c r="AD5210" s="19">
        <f t="shared" si="1273"/>
        <v>0</v>
      </c>
      <c r="AE5210" s="21">
        <f t="shared" si="1282"/>
        <v>0</v>
      </c>
      <c r="AF5210" s="20">
        <f t="shared" si="1274"/>
        <v>0</v>
      </c>
      <c r="AG5210" s="20">
        <f t="shared" si="1275"/>
        <v>0</v>
      </c>
      <c r="AH5210" s="20">
        <f t="shared" si="1276"/>
        <v>0</v>
      </c>
      <c r="AI5210" s="20"/>
      <c r="AJ5210" s="20"/>
      <c r="AK5210" s="20">
        <f t="shared" si="1271"/>
        <v>0</v>
      </c>
      <c r="AL5210" s="171"/>
    </row>
    <row r="5211" spans="2:38" ht="15.75" customHeight="1" x14ac:dyDescent="0.25">
      <c r="B5211" s="14">
        <f t="shared" si="1279"/>
        <v>836</v>
      </c>
      <c r="C5211" s="9" t="str">
        <f t="shared" si="1280"/>
        <v/>
      </c>
      <c r="D5211" s="3" t="str">
        <f t="shared" si="1281"/>
        <v/>
      </c>
      <c r="E5211" s="14" t="str">
        <f t="shared" si="1277"/>
        <v>836</v>
      </c>
      <c r="J5211" s="14" t="str">
        <f t="shared" si="1272"/>
        <v xml:space="preserve">0                                                                                                                                                                                                                                                                                                                                                                                                                                                                                                                                                                                                                                                                                                                                                                                                                                                                   </v>
      </c>
      <c r="S5211" s="8"/>
      <c r="W5211" s="76"/>
      <c r="X5211" s="16">
        <f t="shared" si="1278"/>
        <v>0</v>
      </c>
      <c r="AC5211" s="18">
        <f t="shared" si="1270"/>
        <v>0</v>
      </c>
      <c r="AD5211" s="19">
        <f t="shared" si="1273"/>
        <v>0</v>
      </c>
      <c r="AE5211" s="21">
        <f t="shared" si="1282"/>
        <v>0</v>
      </c>
      <c r="AF5211" s="20">
        <f t="shared" si="1274"/>
        <v>0</v>
      </c>
      <c r="AG5211" s="20">
        <f t="shared" si="1275"/>
        <v>0</v>
      </c>
      <c r="AH5211" s="20">
        <f t="shared" si="1276"/>
        <v>0</v>
      </c>
      <c r="AI5211" s="20"/>
      <c r="AJ5211" s="20"/>
      <c r="AK5211" s="20">
        <f t="shared" si="1271"/>
        <v>0</v>
      </c>
      <c r="AL5211" s="171"/>
    </row>
    <row r="5212" spans="2:38" ht="15.75" customHeight="1" x14ac:dyDescent="0.25">
      <c r="B5212" s="14">
        <f t="shared" si="1279"/>
        <v>837</v>
      </c>
      <c r="C5212" s="9" t="str">
        <f t="shared" si="1280"/>
        <v/>
      </c>
      <c r="D5212" s="3" t="str">
        <f t="shared" si="1281"/>
        <v/>
      </c>
      <c r="E5212" s="14" t="str">
        <f t="shared" si="1277"/>
        <v>837</v>
      </c>
      <c r="J5212" s="14" t="str">
        <f t="shared" si="1272"/>
        <v xml:space="preserve">0                                                                                                                                                                                                                                                                                                                                                                                                                                                                                                                                                                                                                                                                                                                                                                                                                                                                    </v>
      </c>
      <c r="S5212" s="8"/>
      <c r="W5212" s="76"/>
      <c r="X5212" s="16">
        <f t="shared" si="1278"/>
        <v>0</v>
      </c>
      <c r="AC5212" s="18">
        <f t="shared" si="1270"/>
        <v>0</v>
      </c>
      <c r="AD5212" s="19">
        <f t="shared" si="1273"/>
        <v>0</v>
      </c>
      <c r="AE5212" s="21">
        <f t="shared" si="1282"/>
        <v>0</v>
      </c>
      <c r="AF5212" s="20">
        <f t="shared" si="1274"/>
        <v>0</v>
      </c>
      <c r="AG5212" s="20">
        <f t="shared" si="1275"/>
        <v>0</v>
      </c>
      <c r="AH5212" s="20">
        <f t="shared" si="1276"/>
        <v>0</v>
      </c>
      <c r="AI5212" s="20"/>
      <c r="AJ5212" s="20"/>
      <c r="AK5212" s="20">
        <f t="shared" si="1271"/>
        <v>0</v>
      </c>
      <c r="AL5212" s="171"/>
    </row>
    <row r="5213" spans="2:38" ht="15.75" customHeight="1" x14ac:dyDescent="0.25">
      <c r="B5213" s="14">
        <f t="shared" si="1279"/>
        <v>838</v>
      </c>
      <c r="C5213" s="9" t="str">
        <f t="shared" si="1280"/>
        <v/>
      </c>
      <c r="D5213" s="3" t="str">
        <f t="shared" si="1281"/>
        <v/>
      </c>
      <c r="E5213" s="14" t="str">
        <f t="shared" si="1277"/>
        <v>838</v>
      </c>
      <c r="J5213" s="14" t="str">
        <f t="shared" si="1272"/>
        <v xml:space="preserve">0                                                                                                                                                                                                                                                                                                                                                                                                                                                                                                                                                                                                                                                                                                                                                                                                                                                                     </v>
      </c>
      <c r="S5213" s="8"/>
      <c r="W5213" s="76"/>
      <c r="X5213" s="16">
        <f t="shared" si="1278"/>
        <v>0</v>
      </c>
      <c r="AC5213" s="18">
        <f t="shared" si="1270"/>
        <v>0</v>
      </c>
      <c r="AD5213" s="19">
        <f t="shared" si="1273"/>
        <v>0</v>
      </c>
      <c r="AE5213" s="21">
        <f t="shared" si="1282"/>
        <v>0</v>
      </c>
      <c r="AF5213" s="20">
        <f t="shared" si="1274"/>
        <v>0</v>
      </c>
      <c r="AG5213" s="20">
        <f t="shared" si="1275"/>
        <v>0</v>
      </c>
      <c r="AH5213" s="20">
        <f t="shared" si="1276"/>
        <v>0</v>
      </c>
      <c r="AI5213" s="20"/>
      <c r="AJ5213" s="20"/>
      <c r="AK5213" s="20">
        <f t="shared" si="1271"/>
        <v>0</v>
      </c>
      <c r="AL5213" s="171"/>
    </row>
    <row r="5214" spans="2:38" ht="15.75" customHeight="1" x14ac:dyDescent="0.25">
      <c r="B5214" s="14">
        <f t="shared" si="1279"/>
        <v>839</v>
      </c>
      <c r="C5214" s="9" t="str">
        <f t="shared" si="1280"/>
        <v/>
      </c>
      <c r="D5214" s="3" t="str">
        <f t="shared" si="1281"/>
        <v/>
      </c>
      <c r="E5214" s="14" t="str">
        <f t="shared" si="1277"/>
        <v>839</v>
      </c>
      <c r="J5214" s="14" t="str">
        <f t="shared" si="1272"/>
        <v xml:space="preserve">0                                                                                                                                                                                                                                                                                                                                                                                                                                                                                                                                                                                                                                                                                                                                                                                                                                                                      </v>
      </c>
      <c r="S5214" s="8"/>
      <c r="W5214" s="76"/>
      <c r="X5214" s="16">
        <f t="shared" si="1278"/>
        <v>0</v>
      </c>
      <c r="AC5214" s="18">
        <f t="shared" si="1270"/>
        <v>0</v>
      </c>
      <c r="AD5214" s="19">
        <f t="shared" si="1273"/>
        <v>0</v>
      </c>
      <c r="AE5214" s="21">
        <f t="shared" si="1282"/>
        <v>0</v>
      </c>
      <c r="AF5214" s="20">
        <f t="shared" si="1274"/>
        <v>0</v>
      </c>
      <c r="AG5214" s="20">
        <f t="shared" si="1275"/>
        <v>0</v>
      </c>
      <c r="AH5214" s="20">
        <f t="shared" si="1276"/>
        <v>0</v>
      </c>
      <c r="AI5214" s="20"/>
      <c r="AJ5214" s="20"/>
      <c r="AK5214" s="20">
        <f t="shared" si="1271"/>
        <v>0</v>
      </c>
      <c r="AL5214" s="171"/>
    </row>
    <row r="5215" spans="2:38" ht="15.75" customHeight="1" x14ac:dyDescent="0.25">
      <c r="B5215" s="14">
        <f t="shared" si="1279"/>
        <v>840</v>
      </c>
      <c r="C5215" s="9" t="str">
        <f t="shared" si="1280"/>
        <v/>
      </c>
      <c r="D5215" s="3" t="str">
        <f t="shared" si="1281"/>
        <v/>
      </c>
      <c r="E5215" s="14" t="str">
        <f t="shared" si="1277"/>
        <v>840</v>
      </c>
      <c r="J5215" s="14" t="str">
        <f t="shared" si="1272"/>
        <v xml:space="preserve">0                                                                                                                                                                                                                                                                                                                                                                                                                                                                                                                                                                                                                                                                                                                                                                                                                                                                       </v>
      </c>
      <c r="S5215" s="8"/>
      <c r="W5215" s="76"/>
      <c r="X5215" s="16">
        <f t="shared" si="1278"/>
        <v>0</v>
      </c>
      <c r="AC5215" s="18">
        <f t="shared" si="1270"/>
        <v>0</v>
      </c>
      <c r="AD5215" s="19">
        <f t="shared" si="1273"/>
        <v>0</v>
      </c>
      <c r="AE5215" s="21">
        <f t="shared" si="1282"/>
        <v>0</v>
      </c>
      <c r="AF5215" s="20">
        <f t="shared" si="1274"/>
        <v>0</v>
      </c>
      <c r="AG5215" s="20">
        <f t="shared" si="1275"/>
        <v>0</v>
      </c>
      <c r="AH5215" s="20">
        <f t="shared" si="1276"/>
        <v>0</v>
      </c>
      <c r="AI5215" s="20"/>
      <c r="AJ5215" s="20"/>
      <c r="AK5215" s="20">
        <f t="shared" si="1271"/>
        <v>0</v>
      </c>
      <c r="AL5215" s="171"/>
    </row>
    <row r="5216" spans="2:38" ht="15.75" customHeight="1" x14ac:dyDescent="0.25">
      <c r="B5216" s="14">
        <f t="shared" si="1279"/>
        <v>841</v>
      </c>
      <c r="C5216" s="9" t="str">
        <f t="shared" si="1280"/>
        <v/>
      </c>
      <c r="D5216" s="3" t="str">
        <f t="shared" si="1281"/>
        <v/>
      </c>
      <c r="E5216" s="14" t="str">
        <f t="shared" si="1277"/>
        <v>841</v>
      </c>
      <c r="J5216" s="14" t="str">
        <f t="shared" si="1272"/>
        <v xml:space="preserve">0                                                                                                                                                                                                                                                                                                                                                                                                                                                                                                                                                                                                                                                                                                                                                                                                                                                                        </v>
      </c>
      <c r="S5216" s="8"/>
      <c r="W5216" s="76"/>
      <c r="X5216" s="16">
        <f t="shared" si="1278"/>
        <v>0</v>
      </c>
      <c r="AC5216" s="18">
        <f t="shared" si="1270"/>
        <v>0</v>
      </c>
      <c r="AD5216" s="19">
        <f t="shared" si="1273"/>
        <v>0</v>
      </c>
      <c r="AE5216" s="21">
        <f t="shared" si="1282"/>
        <v>0</v>
      </c>
      <c r="AF5216" s="20">
        <f t="shared" si="1274"/>
        <v>0</v>
      </c>
      <c r="AG5216" s="20">
        <f t="shared" si="1275"/>
        <v>0</v>
      </c>
      <c r="AH5216" s="20">
        <f t="shared" si="1276"/>
        <v>0</v>
      </c>
      <c r="AI5216" s="20"/>
      <c r="AJ5216" s="20"/>
      <c r="AK5216" s="20">
        <f t="shared" si="1271"/>
        <v>0</v>
      </c>
      <c r="AL5216" s="171"/>
    </row>
    <row r="5217" spans="2:38" ht="15.75" customHeight="1" x14ac:dyDescent="0.25">
      <c r="B5217" s="14">
        <f t="shared" si="1279"/>
        <v>842</v>
      </c>
      <c r="C5217" s="9" t="str">
        <f t="shared" si="1280"/>
        <v/>
      </c>
      <c r="D5217" s="3" t="str">
        <f t="shared" si="1281"/>
        <v/>
      </c>
      <c r="E5217" s="14" t="str">
        <f t="shared" si="1277"/>
        <v>842</v>
      </c>
      <c r="J5217" s="14" t="str">
        <f t="shared" si="1272"/>
        <v xml:space="preserve">0                                                                                                                                                                                                                                                                                                                                                                                                                                                                                                                                                                                                                                                                                                                                                                                                                                                                         </v>
      </c>
      <c r="S5217" s="8"/>
      <c r="W5217" s="76"/>
      <c r="X5217" s="16">
        <f t="shared" si="1278"/>
        <v>0</v>
      </c>
      <c r="AC5217" s="18">
        <f t="shared" si="1270"/>
        <v>0</v>
      </c>
      <c r="AD5217" s="19">
        <f t="shared" si="1273"/>
        <v>0</v>
      </c>
      <c r="AE5217" s="21">
        <f t="shared" si="1282"/>
        <v>0</v>
      </c>
      <c r="AF5217" s="20">
        <f t="shared" si="1274"/>
        <v>0</v>
      </c>
      <c r="AG5217" s="20">
        <f t="shared" si="1275"/>
        <v>0</v>
      </c>
      <c r="AH5217" s="20">
        <f t="shared" si="1276"/>
        <v>0</v>
      </c>
      <c r="AI5217" s="20"/>
      <c r="AJ5217" s="20"/>
      <c r="AK5217" s="20">
        <f t="shared" si="1271"/>
        <v>0</v>
      </c>
      <c r="AL5217" s="171"/>
    </row>
    <row r="5218" spans="2:38" ht="15.75" customHeight="1" x14ac:dyDescent="0.25">
      <c r="B5218" s="14">
        <f t="shared" si="1279"/>
        <v>843</v>
      </c>
      <c r="C5218" s="9" t="str">
        <f t="shared" si="1280"/>
        <v/>
      </c>
      <c r="D5218" s="3" t="str">
        <f t="shared" si="1281"/>
        <v/>
      </c>
      <c r="E5218" s="14" t="str">
        <f t="shared" si="1277"/>
        <v>843</v>
      </c>
      <c r="J5218" s="14" t="str">
        <f t="shared" si="1272"/>
        <v xml:space="preserve">0                                                                                                                                                                                                                                                                                                                                                                                                                                                                                                                                                                                                                                                                                                                                                                                                                                                                          </v>
      </c>
      <c r="S5218" s="8"/>
      <c r="W5218" s="76"/>
      <c r="X5218" s="16">
        <f t="shared" si="1278"/>
        <v>0</v>
      </c>
      <c r="AC5218" s="18">
        <f t="shared" si="1270"/>
        <v>0</v>
      </c>
      <c r="AD5218" s="19">
        <f t="shared" si="1273"/>
        <v>0</v>
      </c>
      <c r="AE5218" s="21">
        <f t="shared" si="1282"/>
        <v>0</v>
      </c>
      <c r="AF5218" s="20">
        <f t="shared" si="1274"/>
        <v>0</v>
      </c>
      <c r="AG5218" s="20">
        <f t="shared" si="1275"/>
        <v>0</v>
      </c>
      <c r="AH5218" s="20">
        <f t="shared" si="1276"/>
        <v>0</v>
      </c>
      <c r="AI5218" s="20"/>
      <c r="AJ5218" s="20"/>
      <c r="AK5218" s="20">
        <f t="shared" si="1271"/>
        <v>0</v>
      </c>
      <c r="AL5218" s="171"/>
    </row>
    <row r="5219" spans="2:38" ht="15.75" customHeight="1" x14ac:dyDescent="0.25">
      <c r="B5219" s="14">
        <f t="shared" si="1279"/>
        <v>844</v>
      </c>
      <c r="C5219" s="9" t="str">
        <f t="shared" si="1280"/>
        <v/>
      </c>
      <c r="D5219" s="3" t="str">
        <f t="shared" si="1281"/>
        <v/>
      </c>
      <c r="E5219" s="14" t="str">
        <f t="shared" si="1277"/>
        <v>844</v>
      </c>
      <c r="J5219" s="14" t="str">
        <f t="shared" si="1272"/>
        <v xml:space="preserve">0                                                                                                                                                                                                                                                                                                                                                                                                                                                                                                                                                                                                                                                                                                                                                                                                                                                                           </v>
      </c>
      <c r="S5219" s="8"/>
      <c r="W5219" s="76"/>
      <c r="X5219" s="16">
        <f t="shared" si="1278"/>
        <v>0</v>
      </c>
      <c r="AC5219" s="18">
        <f t="shared" ref="AC5219:AC5282" si="1283">+AB5219*Y5219</f>
        <v>0</v>
      </c>
      <c r="AD5219" s="19">
        <f t="shared" si="1273"/>
        <v>0</v>
      </c>
      <c r="AE5219" s="21">
        <f t="shared" si="1282"/>
        <v>0</v>
      </c>
      <c r="AF5219" s="20">
        <f t="shared" si="1274"/>
        <v>0</v>
      </c>
      <c r="AG5219" s="20">
        <f t="shared" si="1275"/>
        <v>0</v>
      </c>
      <c r="AH5219" s="20">
        <f t="shared" si="1276"/>
        <v>0</v>
      </c>
      <c r="AI5219" s="20"/>
      <c r="AJ5219" s="20"/>
      <c r="AK5219" s="20">
        <f t="shared" ref="AK5219:AK5282" si="1284">AH5219+AG5219</f>
        <v>0</v>
      </c>
      <c r="AL5219" s="171"/>
    </row>
    <row r="5220" spans="2:38" ht="15.75" customHeight="1" x14ac:dyDescent="0.25">
      <c r="B5220" s="14">
        <f t="shared" si="1279"/>
        <v>845</v>
      </c>
      <c r="C5220" s="9" t="str">
        <f t="shared" si="1280"/>
        <v/>
      </c>
      <c r="D5220" s="3" t="str">
        <f t="shared" si="1281"/>
        <v/>
      </c>
      <c r="E5220" s="14" t="str">
        <f t="shared" si="1277"/>
        <v>845</v>
      </c>
      <c r="J5220" s="14" t="str">
        <f t="shared" si="1272"/>
        <v xml:space="preserve">0                                                                                                                                                                                                                                                                                                                                                                                                                                                                                                                                                                                                                                                                                                                                                                                                                                                                            </v>
      </c>
      <c r="S5220" s="8"/>
      <c r="W5220" s="76"/>
      <c r="X5220" s="16">
        <f t="shared" si="1278"/>
        <v>0</v>
      </c>
      <c r="AC5220" s="18">
        <f t="shared" si="1283"/>
        <v>0</v>
      </c>
      <c r="AD5220" s="19">
        <f t="shared" si="1273"/>
        <v>0</v>
      </c>
      <c r="AE5220" s="21">
        <f t="shared" si="1282"/>
        <v>0</v>
      </c>
      <c r="AF5220" s="20">
        <f t="shared" si="1274"/>
        <v>0</v>
      </c>
      <c r="AG5220" s="20">
        <f t="shared" si="1275"/>
        <v>0</v>
      </c>
      <c r="AH5220" s="20">
        <f t="shared" si="1276"/>
        <v>0</v>
      </c>
      <c r="AI5220" s="20"/>
      <c r="AJ5220" s="20"/>
      <c r="AK5220" s="20">
        <f t="shared" si="1284"/>
        <v>0</v>
      </c>
      <c r="AL5220" s="171"/>
    </row>
    <row r="5221" spans="2:38" ht="15.75" customHeight="1" x14ac:dyDescent="0.25">
      <c r="B5221" s="14">
        <f t="shared" si="1279"/>
        <v>846</v>
      </c>
      <c r="C5221" s="9" t="str">
        <f t="shared" si="1280"/>
        <v/>
      </c>
      <c r="D5221" s="3" t="str">
        <f t="shared" si="1281"/>
        <v/>
      </c>
      <c r="E5221" s="14" t="str">
        <f t="shared" si="1277"/>
        <v>846</v>
      </c>
      <c r="J5221" s="14" t="str">
        <f t="shared" si="1272"/>
        <v xml:space="preserve">0                                                                                                                                                                                                                                                                                                                                                                                                                                                                                                                                                                                                                                                                                                                                                                                                                                                                             </v>
      </c>
      <c r="S5221" s="8"/>
      <c r="W5221" s="76"/>
      <c r="X5221" s="16">
        <f t="shared" si="1278"/>
        <v>0</v>
      </c>
      <c r="AC5221" s="18">
        <f t="shared" si="1283"/>
        <v>0</v>
      </c>
      <c r="AD5221" s="19">
        <f t="shared" si="1273"/>
        <v>0</v>
      </c>
      <c r="AE5221" s="21">
        <f t="shared" si="1282"/>
        <v>0</v>
      </c>
      <c r="AF5221" s="20">
        <f t="shared" si="1274"/>
        <v>0</v>
      </c>
      <c r="AG5221" s="20">
        <f t="shared" si="1275"/>
        <v>0</v>
      </c>
      <c r="AH5221" s="20">
        <f t="shared" si="1276"/>
        <v>0</v>
      </c>
      <c r="AI5221" s="20"/>
      <c r="AJ5221" s="20"/>
      <c r="AK5221" s="20">
        <f t="shared" si="1284"/>
        <v>0</v>
      </c>
      <c r="AL5221" s="171"/>
    </row>
    <row r="5222" spans="2:38" ht="15.75" customHeight="1" x14ac:dyDescent="0.25">
      <c r="B5222" s="14">
        <f t="shared" si="1279"/>
        <v>847</v>
      </c>
      <c r="C5222" s="9" t="str">
        <f t="shared" si="1280"/>
        <v/>
      </c>
      <c r="D5222" s="3" t="str">
        <f t="shared" si="1281"/>
        <v/>
      </c>
      <c r="E5222" s="14" t="str">
        <f t="shared" si="1277"/>
        <v>847</v>
      </c>
      <c r="J5222" s="14" t="str">
        <f t="shared" si="1272"/>
        <v xml:space="preserve">0                                                                                                                                                                                                                                                                                                                                                                                                                                                                                                                                                                                                                                                                                                                                                                                                                                                                              </v>
      </c>
      <c r="S5222" s="8"/>
      <c r="W5222" s="76"/>
      <c r="X5222" s="16">
        <f t="shared" si="1278"/>
        <v>0</v>
      </c>
      <c r="AC5222" s="18">
        <f t="shared" si="1283"/>
        <v>0</v>
      </c>
      <c r="AD5222" s="19">
        <f t="shared" si="1273"/>
        <v>0</v>
      </c>
      <c r="AE5222" s="21">
        <f t="shared" si="1282"/>
        <v>0</v>
      </c>
      <c r="AF5222" s="20">
        <f t="shared" si="1274"/>
        <v>0</v>
      </c>
      <c r="AG5222" s="20">
        <f t="shared" si="1275"/>
        <v>0</v>
      </c>
      <c r="AH5222" s="20">
        <f t="shared" si="1276"/>
        <v>0</v>
      </c>
      <c r="AI5222" s="20"/>
      <c r="AJ5222" s="20"/>
      <c r="AK5222" s="20">
        <f t="shared" si="1284"/>
        <v>0</v>
      </c>
      <c r="AL5222" s="171"/>
    </row>
    <row r="5223" spans="2:38" ht="15.75" customHeight="1" x14ac:dyDescent="0.25">
      <c r="B5223" s="14">
        <f t="shared" si="1279"/>
        <v>848</v>
      </c>
      <c r="C5223" s="9" t="str">
        <f t="shared" si="1280"/>
        <v/>
      </c>
      <c r="D5223" s="3" t="str">
        <f t="shared" si="1281"/>
        <v/>
      </c>
      <c r="E5223" s="14" t="str">
        <f t="shared" si="1277"/>
        <v>848</v>
      </c>
      <c r="J5223" s="14" t="str">
        <f t="shared" ref="J5223:J5286" si="1285">IF(A5223=A5222,CONCATENATE(J5222," ",I5223),I5223)</f>
        <v xml:space="preserve">0                                                                                                                                                                                                                                                                                                                                                                                                                                                                                                                                                                                                                                                                                                                                                                                                                                                                               </v>
      </c>
      <c r="S5223" s="8"/>
      <c r="W5223" s="76"/>
      <c r="X5223" s="16">
        <f t="shared" si="1278"/>
        <v>0</v>
      </c>
      <c r="AC5223" s="18">
        <f t="shared" si="1283"/>
        <v>0</v>
      </c>
      <c r="AD5223" s="19">
        <f t="shared" si="1273"/>
        <v>0</v>
      </c>
      <c r="AE5223" s="21">
        <f t="shared" si="1282"/>
        <v>0</v>
      </c>
      <c r="AF5223" s="20">
        <f t="shared" si="1274"/>
        <v>0</v>
      </c>
      <c r="AG5223" s="20">
        <f t="shared" si="1275"/>
        <v>0</v>
      </c>
      <c r="AH5223" s="20">
        <f t="shared" si="1276"/>
        <v>0</v>
      </c>
      <c r="AI5223" s="20"/>
      <c r="AJ5223" s="20"/>
      <c r="AK5223" s="20">
        <f t="shared" si="1284"/>
        <v>0</v>
      </c>
      <c r="AL5223" s="171"/>
    </row>
    <row r="5224" spans="2:38" ht="15.75" customHeight="1" x14ac:dyDescent="0.25">
      <c r="B5224" s="14">
        <f t="shared" si="1279"/>
        <v>849</v>
      </c>
      <c r="C5224" s="9" t="str">
        <f t="shared" si="1280"/>
        <v/>
      </c>
      <c r="D5224" s="3" t="str">
        <f t="shared" si="1281"/>
        <v/>
      </c>
      <c r="E5224" s="14" t="str">
        <f t="shared" si="1277"/>
        <v>849</v>
      </c>
      <c r="J5224" s="14" t="str">
        <f t="shared" si="1285"/>
        <v xml:space="preserve">0                                                                                                                                                                                                                                                                                                                                                                                                                                                                                                                                                                                                                                                                                                                                                                                                                                                                                </v>
      </c>
      <c r="S5224" s="8"/>
      <c r="W5224" s="76"/>
      <c r="X5224" s="16">
        <f t="shared" si="1278"/>
        <v>0</v>
      </c>
      <c r="AC5224" s="18">
        <f t="shared" si="1283"/>
        <v>0</v>
      </c>
      <c r="AD5224" s="19">
        <f t="shared" si="1273"/>
        <v>0</v>
      </c>
      <c r="AE5224" s="21">
        <f t="shared" si="1282"/>
        <v>0</v>
      </c>
      <c r="AF5224" s="20">
        <f t="shared" si="1274"/>
        <v>0</v>
      </c>
      <c r="AG5224" s="20">
        <f t="shared" si="1275"/>
        <v>0</v>
      </c>
      <c r="AH5224" s="20">
        <f t="shared" si="1276"/>
        <v>0</v>
      </c>
      <c r="AI5224" s="20"/>
      <c r="AJ5224" s="20"/>
      <c r="AK5224" s="20">
        <f t="shared" si="1284"/>
        <v>0</v>
      </c>
      <c r="AL5224" s="171"/>
    </row>
    <row r="5225" spans="2:38" ht="15.75" customHeight="1" x14ac:dyDescent="0.25">
      <c r="B5225" s="14">
        <f t="shared" si="1279"/>
        <v>850</v>
      </c>
      <c r="C5225" s="9" t="str">
        <f t="shared" si="1280"/>
        <v/>
      </c>
      <c r="D5225" s="3" t="str">
        <f t="shared" si="1281"/>
        <v/>
      </c>
      <c r="E5225" s="14" t="str">
        <f t="shared" si="1277"/>
        <v>850</v>
      </c>
      <c r="J5225" s="14" t="str">
        <f t="shared" si="1285"/>
        <v xml:space="preserve">0                                                                                                                                                                                                                                                                                                                                                                                                                                                                                                                                                                                                                                                                                                                                                                                                                                                                                 </v>
      </c>
      <c r="S5225" s="8"/>
      <c r="W5225" s="76"/>
      <c r="X5225" s="16">
        <f t="shared" si="1278"/>
        <v>0</v>
      </c>
      <c r="AC5225" s="18">
        <f t="shared" si="1283"/>
        <v>0</v>
      </c>
      <c r="AD5225" s="19">
        <f t="shared" si="1273"/>
        <v>0</v>
      </c>
      <c r="AE5225" s="21">
        <f t="shared" si="1282"/>
        <v>0</v>
      </c>
      <c r="AF5225" s="20">
        <f t="shared" si="1274"/>
        <v>0</v>
      </c>
      <c r="AG5225" s="20">
        <f t="shared" si="1275"/>
        <v>0</v>
      </c>
      <c r="AH5225" s="20">
        <f t="shared" si="1276"/>
        <v>0</v>
      </c>
      <c r="AI5225" s="20"/>
      <c r="AJ5225" s="20"/>
      <c r="AK5225" s="20">
        <f t="shared" si="1284"/>
        <v>0</v>
      </c>
      <c r="AL5225" s="171"/>
    </row>
    <row r="5226" spans="2:38" ht="15.75" customHeight="1" x14ac:dyDescent="0.25">
      <c r="B5226" s="14">
        <f t="shared" si="1279"/>
        <v>851</v>
      </c>
      <c r="C5226" s="9" t="str">
        <f t="shared" si="1280"/>
        <v/>
      </c>
      <c r="D5226" s="3" t="str">
        <f t="shared" si="1281"/>
        <v/>
      </c>
      <c r="E5226" s="14" t="str">
        <f t="shared" si="1277"/>
        <v>851</v>
      </c>
      <c r="J5226" s="14" t="str">
        <f t="shared" si="1285"/>
        <v xml:space="preserve">0                                                                                                                                                                                                                                                                                                                                                                                                                                                                                                                                                                                                                                                                                                                                                                                                                                                                                  </v>
      </c>
      <c r="S5226" s="8"/>
      <c r="W5226" s="76"/>
      <c r="X5226" s="16">
        <f t="shared" si="1278"/>
        <v>0</v>
      </c>
      <c r="AC5226" s="18">
        <f t="shared" si="1283"/>
        <v>0</v>
      </c>
      <c r="AD5226" s="19">
        <f t="shared" si="1273"/>
        <v>0</v>
      </c>
      <c r="AE5226" s="21">
        <f t="shared" si="1282"/>
        <v>0</v>
      </c>
      <c r="AF5226" s="20">
        <f t="shared" si="1274"/>
        <v>0</v>
      </c>
      <c r="AG5226" s="20">
        <f t="shared" si="1275"/>
        <v>0</v>
      </c>
      <c r="AH5226" s="20">
        <f t="shared" si="1276"/>
        <v>0</v>
      </c>
      <c r="AI5226" s="20"/>
      <c r="AJ5226" s="20"/>
      <c r="AK5226" s="20">
        <f t="shared" si="1284"/>
        <v>0</v>
      </c>
      <c r="AL5226" s="171"/>
    </row>
    <row r="5227" spans="2:38" ht="15.75" customHeight="1" x14ac:dyDescent="0.25">
      <c r="B5227" s="14">
        <f t="shared" si="1279"/>
        <v>852</v>
      </c>
      <c r="C5227" s="9" t="str">
        <f t="shared" si="1280"/>
        <v/>
      </c>
      <c r="D5227" s="3" t="str">
        <f t="shared" si="1281"/>
        <v/>
      </c>
      <c r="E5227" s="14" t="str">
        <f t="shared" si="1277"/>
        <v>852</v>
      </c>
      <c r="J5227" s="14" t="str">
        <f t="shared" si="1285"/>
        <v xml:space="preserve">0                                                                                                                                                                                                                                                                                                                                                                                                                                                                                                                                                                                                                                                                                                                                                                                                                                                                                   </v>
      </c>
      <c r="S5227" s="8"/>
      <c r="W5227" s="76"/>
      <c r="X5227" s="16">
        <f t="shared" si="1278"/>
        <v>0</v>
      </c>
      <c r="AC5227" s="18">
        <f t="shared" si="1283"/>
        <v>0</v>
      </c>
      <c r="AD5227" s="19">
        <f t="shared" si="1273"/>
        <v>0</v>
      </c>
      <c r="AE5227" s="21">
        <f t="shared" si="1282"/>
        <v>0</v>
      </c>
      <c r="AF5227" s="20">
        <f t="shared" si="1274"/>
        <v>0</v>
      </c>
      <c r="AG5227" s="20">
        <f t="shared" si="1275"/>
        <v>0</v>
      </c>
      <c r="AH5227" s="20">
        <f t="shared" si="1276"/>
        <v>0</v>
      </c>
      <c r="AI5227" s="20"/>
      <c r="AJ5227" s="20"/>
      <c r="AK5227" s="20">
        <f t="shared" si="1284"/>
        <v>0</v>
      </c>
      <c r="AL5227" s="171"/>
    </row>
    <row r="5228" spans="2:38" ht="15.75" customHeight="1" x14ac:dyDescent="0.25">
      <c r="B5228" s="14">
        <f t="shared" si="1279"/>
        <v>853</v>
      </c>
      <c r="C5228" s="9" t="str">
        <f t="shared" si="1280"/>
        <v/>
      </c>
      <c r="D5228" s="3" t="str">
        <f t="shared" si="1281"/>
        <v/>
      </c>
      <c r="E5228" s="14" t="str">
        <f t="shared" si="1277"/>
        <v>853</v>
      </c>
      <c r="J5228" s="14" t="str">
        <f t="shared" si="1285"/>
        <v xml:space="preserve">0                                                                                                                                                                                                                                                                                                                                                                                                                                                                                                                                                                                                                                                                                                                                                                                                                                                                                    </v>
      </c>
      <c r="S5228" s="8"/>
      <c r="W5228" s="76"/>
      <c r="X5228" s="16">
        <f t="shared" si="1278"/>
        <v>0</v>
      </c>
      <c r="AC5228" s="18">
        <f t="shared" si="1283"/>
        <v>0</v>
      </c>
      <c r="AD5228" s="19">
        <f t="shared" si="1273"/>
        <v>0</v>
      </c>
      <c r="AE5228" s="21">
        <f t="shared" si="1282"/>
        <v>0</v>
      </c>
      <c r="AF5228" s="20">
        <f t="shared" si="1274"/>
        <v>0</v>
      </c>
      <c r="AG5228" s="20">
        <f t="shared" si="1275"/>
        <v>0</v>
      </c>
      <c r="AH5228" s="20">
        <f t="shared" si="1276"/>
        <v>0</v>
      </c>
      <c r="AI5228" s="20"/>
      <c r="AJ5228" s="20"/>
      <c r="AK5228" s="20">
        <f t="shared" si="1284"/>
        <v>0</v>
      </c>
      <c r="AL5228" s="171"/>
    </row>
    <row r="5229" spans="2:38" ht="15.75" customHeight="1" x14ac:dyDescent="0.25">
      <c r="B5229" s="14">
        <f t="shared" si="1279"/>
        <v>854</v>
      </c>
      <c r="C5229" s="9" t="str">
        <f t="shared" si="1280"/>
        <v/>
      </c>
      <c r="D5229" s="3" t="str">
        <f t="shared" si="1281"/>
        <v/>
      </c>
      <c r="E5229" s="14" t="str">
        <f t="shared" si="1277"/>
        <v>854</v>
      </c>
      <c r="J5229" s="14" t="str">
        <f t="shared" si="1285"/>
        <v xml:space="preserve">0                                                                                                                                                                                                                                                                                                                                                                                                                                                                                                                                                                                                                                                                                                                                                                                                                                                                                     </v>
      </c>
      <c r="S5229" s="8"/>
      <c r="W5229" s="76"/>
      <c r="X5229" s="16">
        <f t="shared" si="1278"/>
        <v>0</v>
      </c>
      <c r="AC5229" s="18">
        <f t="shared" si="1283"/>
        <v>0</v>
      </c>
      <c r="AD5229" s="19">
        <f t="shared" si="1273"/>
        <v>0</v>
      </c>
      <c r="AE5229" s="21">
        <f t="shared" si="1282"/>
        <v>0</v>
      </c>
      <c r="AF5229" s="20">
        <f t="shared" si="1274"/>
        <v>0</v>
      </c>
      <c r="AG5229" s="20">
        <f t="shared" si="1275"/>
        <v>0</v>
      </c>
      <c r="AH5229" s="20">
        <f t="shared" si="1276"/>
        <v>0</v>
      </c>
      <c r="AI5229" s="20"/>
      <c r="AJ5229" s="20"/>
      <c r="AK5229" s="20">
        <f t="shared" si="1284"/>
        <v>0</v>
      </c>
      <c r="AL5229" s="171"/>
    </row>
    <row r="5230" spans="2:38" ht="15.75" customHeight="1" x14ac:dyDescent="0.25">
      <c r="B5230" s="14">
        <f t="shared" si="1279"/>
        <v>855</v>
      </c>
      <c r="C5230" s="9" t="str">
        <f t="shared" si="1280"/>
        <v/>
      </c>
      <c r="D5230" s="3" t="str">
        <f t="shared" si="1281"/>
        <v/>
      </c>
      <c r="E5230" s="14" t="str">
        <f t="shared" si="1277"/>
        <v>855</v>
      </c>
      <c r="J5230" s="14" t="str">
        <f t="shared" si="1285"/>
        <v xml:space="preserve">0                                                                                                                                                                                                                                                                                                                                                                                                                                                                                                                                                                                                                                                                                                                                                                                                                                                                                      </v>
      </c>
      <c r="S5230" s="8"/>
      <c r="W5230" s="76"/>
      <c r="X5230" s="16">
        <f t="shared" si="1278"/>
        <v>0</v>
      </c>
      <c r="AC5230" s="18">
        <f t="shared" si="1283"/>
        <v>0</v>
      </c>
      <c r="AD5230" s="19">
        <f t="shared" si="1273"/>
        <v>0</v>
      </c>
      <c r="AE5230" s="21">
        <f t="shared" si="1282"/>
        <v>0</v>
      </c>
      <c r="AF5230" s="20">
        <f t="shared" si="1274"/>
        <v>0</v>
      </c>
      <c r="AG5230" s="20">
        <f t="shared" si="1275"/>
        <v>0</v>
      </c>
      <c r="AH5230" s="20">
        <f t="shared" si="1276"/>
        <v>0</v>
      </c>
      <c r="AI5230" s="20"/>
      <c r="AJ5230" s="20"/>
      <c r="AK5230" s="20">
        <f t="shared" si="1284"/>
        <v>0</v>
      </c>
      <c r="AL5230" s="171"/>
    </row>
    <row r="5231" spans="2:38" ht="15.75" customHeight="1" x14ac:dyDescent="0.25">
      <c r="B5231" s="14">
        <f t="shared" si="1279"/>
        <v>856</v>
      </c>
      <c r="C5231" s="9" t="str">
        <f t="shared" si="1280"/>
        <v/>
      </c>
      <c r="D5231" s="3" t="str">
        <f t="shared" si="1281"/>
        <v/>
      </c>
      <c r="E5231" s="14" t="str">
        <f t="shared" si="1277"/>
        <v>856</v>
      </c>
      <c r="J5231" s="14" t="str">
        <f t="shared" si="1285"/>
        <v xml:space="preserve">0                                                                                                                                                                                                                                                                                                                                                                                                                                                                                                                                                                                                                                                                                                                                                                                                                                                                                       </v>
      </c>
      <c r="S5231" s="8"/>
      <c r="W5231" s="76"/>
      <c r="X5231" s="16">
        <f t="shared" si="1278"/>
        <v>0</v>
      </c>
      <c r="AC5231" s="18">
        <f t="shared" si="1283"/>
        <v>0</v>
      </c>
      <c r="AD5231" s="19">
        <f t="shared" si="1273"/>
        <v>0</v>
      </c>
      <c r="AE5231" s="21">
        <f t="shared" si="1282"/>
        <v>0</v>
      </c>
      <c r="AF5231" s="20">
        <f t="shared" si="1274"/>
        <v>0</v>
      </c>
      <c r="AG5231" s="20">
        <f t="shared" si="1275"/>
        <v>0</v>
      </c>
      <c r="AH5231" s="20">
        <f t="shared" si="1276"/>
        <v>0</v>
      </c>
      <c r="AI5231" s="20"/>
      <c r="AJ5231" s="20"/>
      <c r="AK5231" s="20">
        <f t="shared" si="1284"/>
        <v>0</v>
      </c>
      <c r="AL5231" s="171"/>
    </row>
    <row r="5232" spans="2:38" ht="15.75" customHeight="1" x14ac:dyDescent="0.25">
      <c r="B5232" s="14">
        <f t="shared" si="1279"/>
        <v>857</v>
      </c>
      <c r="C5232" s="9" t="str">
        <f t="shared" si="1280"/>
        <v/>
      </c>
      <c r="D5232" s="3" t="str">
        <f t="shared" si="1281"/>
        <v/>
      </c>
      <c r="E5232" s="14" t="str">
        <f t="shared" si="1277"/>
        <v>857</v>
      </c>
      <c r="J5232" s="14" t="str">
        <f t="shared" si="1285"/>
        <v xml:space="preserve">0                                                                                                                                                                                                                                                                                                                                                                                                                                                                                                                                                                                                                                                                                                                                                                                                                                                                                        </v>
      </c>
      <c r="S5232" s="8"/>
      <c r="W5232" s="76"/>
      <c r="X5232" s="16">
        <f t="shared" si="1278"/>
        <v>0</v>
      </c>
      <c r="AC5232" s="18">
        <f t="shared" si="1283"/>
        <v>0</v>
      </c>
      <c r="AD5232" s="19">
        <f t="shared" si="1273"/>
        <v>0</v>
      </c>
      <c r="AE5232" s="21">
        <f t="shared" si="1282"/>
        <v>0</v>
      </c>
      <c r="AF5232" s="20">
        <f t="shared" si="1274"/>
        <v>0</v>
      </c>
      <c r="AG5232" s="20">
        <f t="shared" si="1275"/>
        <v>0</v>
      </c>
      <c r="AH5232" s="20">
        <f t="shared" si="1276"/>
        <v>0</v>
      </c>
      <c r="AI5232" s="20"/>
      <c r="AJ5232" s="20"/>
      <c r="AK5232" s="20">
        <f t="shared" si="1284"/>
        <v>0</v>
      </c>
      <c r="AL5232" s="171"/>
    </row>
    <row r="5233" spans="2:38" ht="15.75" customHeight="1" x14ac:dyDescent="0.25">
      <c r="B5233" s="14">
        <f t="shared" si="1279"/>
        <v>858</v>
      </c>
      <c r="C5233" s="9" t="str">
        <f t="shared" si="1280"/>
        <v/>
      </c>
      <c r="D5233" s="3" t="str">
        <f t="shared" si="1281"/>
        <v/>
      </c>
      <c r="E5233" s="14" t="str">
        <f t="shared" si="1277"/>
        <v>858</v>
      </c>
      <c r="J5233" s="14" t="str">
        <f t="shared" si="1285"/>
        <v xml:space="preserve">0                                                                                                                                                                                                                                                                                                                                                                                                                                                                                                                                                                                                                                                                                                                                                                                                                                                                                         </v>
      </c>
      <c r="S5233" s="8"/>
      <c r="W5233" s="76"/>
      <c r="X5233" s="16">
        <f t="shared" si="1278"/>
        <v>0</v>
      </c>
      <c r="AC5233" s="18">
        <f t="shared" si="1283"/>
        <v>0</v>
      </c>
      <c r="AD5233" s="19">
        <f t="shared" ref="AD5233:AD5296" si="1286">IF(A5233=A5232,AD5232+AC5233,AC5233)</f>
        <v>0</v>
      </c>
      <c r="AE5233" s="21">
        <f t="shared" si="1282"/>
        <v>0</v>
      </c>
      <c r="AF5233" s="20">
        <f t="shared" ref="AF5233:AF5296" si="1287">IF(A5233=A5232,0,(SUMIF($A$3:$A$999956,A5233,$Q$3:$Q$999956)))+IF(A5233=A5232,0,(SUMIF($A$3:$A$999956,A5233,$R$3:$R$999956)))</f>
        <v>0</v>
      </c>
      <c r="AG5233" s="20">
        <f t="shared" ref="AG5233:AG5296" si="1288">IF(A5233=A5232,0,(SUMIF($A$3:$A$999956,A5233,($X$3:$X$999956))))</f>
        <v>0</v>
      </c>
      <c r="AH5233" s="20">
        <f t="shared" ref="AH5233:AH5296" si="1289">IF(A5233=A5232,0,(SUMIF($A$3:$A$999956,A5233,($AC$3:$AC$999956))))</f>
        <v>0</v>
      </c>
      <c r="AI5233" s="20"/>
      <c r="AJ5233" s="20"/>
      <c r="AK5233" s="20">
        <f t="shared" si="1284"/>
        <v>0</v>
      </c>
      <c r="AL5233" s="171"/>
    </row>
    <row r="5234" spans="2:38" ht="15.75" customHeight="1" x14ac:dyDescent="0.25">
      <c r="B5234" s="14">
        <f t="shared" si="1279"/>
        <v>859</v>
      </c>
      <c r="C5234" s="9" t="str">
        <f t="shared" si="1280"/>
        <v/>
      </c>
      <c r="D5234" s="3" t="str">
        <f t="shared" si="1281"/>
        <v/>
      </c>
      <c r="E5234" s="14" t="str">
        <f t="shared" si="1277"/>
        <v>859</v>
      </c>
      <c r="J5234" s="14" t="str">
        <f t="shared" si="1285"/>
        <v xml:space="preserve">0                                                                                                                                                                                                                                                                                                                                                                                                                                                                                                                                                                                                                                                                                                                                                                                                                                                                                          </v>
      </c>
      <c r="S5234" s="8"/>
      <c r="W5234" s="76"/>
      <c r="X5234" s="16">
        <f t="shared" si="1278"/>
        <v>0</v>
      </c>
      <c r="AC5234" s="18">
        <f t="shared" si="1283"/>
        <v>0</v>
      </c>
      <c r="AD5234" s="19">
        <f t="shared" si="1286"/>
        <v>0</v>
      </c>
      <c r="AE5234" s="21">
        <f t="shared" si="1282"/>
        <v>0</v>
      </c>
      <c r="AF5234" s="20">
        <f t="shared" si="1287"/>
        <v>0</v>
      </c>
      <c r="AG5234" s="20">
        <f t="shared" si="1288"/>
        <v>0</v>
      </c>
      <c r="AH5234" s="20">
        <f t="shared" si="1289"/>
        <v>0</v>
      </c>
      <c r="AI5234" s="20"/>
      <c r="AJ5234" s="20"/>
      <c r="AK5234" s="20">
        <f t="shared" si="1284"/>
        <v>0</v>
      </c>
      <c r="AL5234" s="171"/>
    </row>
    <row r="5235" spans="2:38" ht="15.75" customHeight="1" x14ac:dyDescent="0.25">
      <c r="B5235" s="14">
        <f t="shared" si="1279"/>
        <v>860</v>
      </c>
      <c r="C5235" s="9" t="str">
        <f t="shared" si="1280"/>
        <v/>
      </c>
      <c r="D5235" s="3" t="str">
        <f t="shared" si="1281"/>
        <v/>
      </c>
      <c r="E5235" s="14" t="str">
        <f t="shared" si="1277"/>
        <v>860</v>
      </c>
      <c r="J5235" s="14" t="str">
        <f t="shared" si="1285"/>
        <v xml:space="preserve">0                                                                                                                                                                                                                                                                                                                                                                                                                                                                                                                                                                                                                                                                                                                                                                                                                                                                                           </v>
      </c>
      <c r="S5235" s="8"/>
      <c r="W5235" s="76"/>
      <c r="X5235" s="16">
        <f t="shared" si="1278"/>
        <v>0</v>
      </c>
      <c r="AC5235" s="18">
        <f t="shared" si="1283"/>
        <v>0</v>
      </c>
      <c r="AD5235" s="19">
        <f t="shared" si="1286"/>
        <v>0</v>
      </c>
      <c r="AE5235" s="21">
        <f t="shared" si="1282"/>
        <v>0</v>
      </c>
      <c r="AF5235" s="20">
        <f t="shared" si="1287"/>
        <v>0</v>
      </c>
      <c r="AG5235" s="20">
        <f t="shared" si="1288"/>
        <v>0</v>
      </c>
      <c r="AH5235" s="20">
        <f t="shared" si="1289"/>
        <v>0</v>
      </c>
      <c r="AI5235" s="20"/>
      <c r="AJ5235" s="20"/>
      <c r="AK5235" s="20">
        <f t="shared" si="1284"/>
        <v>0</v>
      </c>
      <c r="AL5235" s="171"/>
    </row>
    <row r="5236" spans="2:38" ht="15.75" customHeight="1" x14ac:dyDescent="0.25">
      <c r="B5236" s="14">
        <f t="shared" si="1279"/>
        <v>861</v>
      </c>
      <c r="C5236" s="9" t="str">
        <f t="shared" si="1280"/>
        <v/>
      </c>
      <c r="D5236" s="3" t="str">
        <f t="shared" si="1281"/>
        <v/>
      </c>
      <c r="E5236" s="14" t="str">
        <f t="shared" si="1277"/>
        <v>861</v>
      </c>
      <c r="J5236" s="14" t="str">
        <f t="shared" si="1285"/>
        <v xml:space="preserve">0                                                                                                                                                                                                                                                                                                                                                                                                                                                                                                                                                                                                                                                                                                                                                                                                                                                                                            </v>
      </c>
      <c r="S5236" s="8"/>
      <c r="W5236" s="76"/>
      <c r="X5236" s="16">
        <f t="shared" si="1278"/>
        <v>0</v>
      </c>
      <c r="AC5236" s="18">
        <f t="shared" si="1283"/>
        <v>0</v>
      </c>
      <c r="AD5236" s="19">
        <f t="shared" si="1286"/>
        <v>0</v>
      </c>
      <c r="AE5236" s="21">
        <f t="shared" si="1282"/>
        <v>0</v>
      </c>
      <c r="AF5236" s="20">
        <f t="shared" si="1287"/>
        <v>0</v>
      </c>
      <c r="AG5236" s="20">
        <f t="shared" si="1288"/>
        <v>0</v>
      </c>
      <c r="AH5236" s="20">
        <f t="shared" si="1289"/>
        <v>0</v>
      </c>
      <c r="AI5236" s="20"/>
      <c r="AJ5236" s="20"/>
      <c r="AK5236" s="20">
        <f t="shared" si="1284"/>
        <v>0</v>
      </c>
      <c r="AL5236" s="171"/>
    </row>
    <row r="5237" spans="2:38" ht="15.75" customHeight="1" x14ac:dyDescent="0.25">
      <c r="B5237" s="14">
        <f t="shared" si="1279"/>
        <v>862</v>
      </c>
      <c r="C5237" s="9" t="str">
        <f t="shared" si="1280"/>
        <v/>
      </c>
      <c r="D5237" s="3" t="str">
        <f t="shared" si="1281"/>
        <v/>
      </c>
      <c r="E5237" s="14" t="str">
        <f t="shared" si="1277"/>
        <v>862</v>
      </c>
      <c r="J5237" s="14" t="str">
        <f t="shared" si="1285"/>
        <v xml:space="preserve">0                                                                                                                                                                                                                                                                                                                                                                                                                                                                                                                                                                                                                                                                                                                                                                                                                                                                                             </v>
      </c>
      <c r="S5237" s="8"/>
      <c r="W5237" s="76"/>
      <c r="X5237" s="16">
        <f t="shared" si="1278"/>
        <v>0</v>
      </c>
      <c r="AC5237" s="18">
        <f t="shared" si="1283"/>
        <v>0</v>
      </c>
      <c r="AD5237" s="19">
        <f t="shared" si="1286"/>
        <v>0</v>
      </c>
      <c r="AE5237" s="21">
        <f t="shared" si="1282"/>
        <v>0</v>
      </c>
      <c r="AF5237" s="20">
        <f t="shared" si="1287"/>
        <v>0</v>
      </c>
      <c r="AG5237" s="20">
        <f t="shared" si="1288"/>
        <v>0</v>
      </c>
      <c r="AH5237" s="20">
        <f t="shared" si="1289"/>
        <v>0</v>
      </c>
      <c r="AI5237" s="20"/>
      <c r="AJ5237" s="20"/>
      <c r="AK5237" s="20">
        <f t="shared" si="1284"/>
        <v>0</v>
      </c>
      <c r="AL5237" s="171"/>
    </row>
    <row r="5238" spans="2:38" ht="15.75" customHeight="1" x14ac:dyDescent="0.25">
      <c r="B5238" s="14">
        <f t="shared" si="1279"/>
        <v>863</v>
      </c>
      <c r="C5238" s="9" t="str">
        <f t="shared" si="1280"/>
        <v/>
      </c>
      <c r="D5238" s="3" t="str">
        <f t="shared" si="1281"/>
        <v/>
      </c>
      <c r="E5238" s="14" t="str">
        <f t="shared" si="1277"/>
        <v>863</v>
      </c>
      <c r="J5238" s="14" t="str">
        <f t="shared" si="1285"/>
        <v xml:space="preserve">0                                                                                                                                                                                                                                                                                                                                                                                                                                                                                                                                                                                                                                                                                                                                                                                                                                                                                              </v>
      </c>
      <c r="S5238" s="8"/>
      <c r="W5238" s="76"/>
      <c r="X5238" s="16">
        <f t="shared" si="1278"/>
        <v>0</v>
      </c>
      <c r="AC5238" s="18">
        <f t="shared" si="1283"/>
        <v>0</v>
      </c>
      <c r="AD5238" s="19">
        <f t="shared" si="1286"/>
        <v>0</v>
      </c>
      <c r="AE5238" s="21">
        <f t="shared" si="1282"/>
        <v>0</v>
      </c>
      <c r="AF5238" s="20">
        <f t="shared" si="1287"/>
        <v>0</v>
      </c>
      <c r="AG5238" s="20">
        <f t="shared" si="1288"/>
        <v>0</v>
      </c>
      <c r="AH5238" s="20">
        <f t="shared" si="1289"/>
        <v>0</v>
      </c>
      <c r="AI5238" s="20"/>
      <c r="AJ5238" s="20"/>
      <c r="AK5238" s="20">
        <f t="shared" si="1284"/>
        <v>0</v>
      </c>
      <c r="AL5238" s="171"/>
    </row>
    <row r="5239" spans="2:38" ht="15.75" customHeight="1" x14ac:dyDescent="0.25">
      <c r="B5239" s="14">
        <f t="shared" si="1279"/>
        <v>864</v>
      </c>
      <c r="C5239" s="9" t="str">
        <f t="shared" si="1280"/>
        <v/>
      </c>
      <c r="D5239" s="3" t="str">
        <f t="shared" si="1281"/>
        <v/>
      </c>
      <c r="E5239" s="14" t="str">
        <f t="shared" si="1277"/>
        <v>864</v>
      </c>
      <c r="J5239" s="14" t="str">
        <f t="shared" si="1285"/>
        <v xml:space="preserve">0                                                                                                                                                                                                                                                                                                                                                                                                                                                                                                                                                                                                                                                                                                                                                                                                                                                                                               </v>
      </c>
      <c r="S5239" s="8"/>
      <c r="W5239" s="76"/>
      <c r="X5239" s="16">
        <f t="shared" si="1278"/>
        <v>0</v>
      </c>
      <c r="AC5239" s="18">
        <f t="shared" si="1283"/>
        <v>0</v>
      </c>
      <c r="AD5239" s="19">
        <f t="shared" si="1286"/>
        <v>0</v>
      </c>
      <c r="AE5239" s="21">
        <f t="shared" si="1282"/>
        <v>0</v>
      </c>
      <c r="AF5239" s="20">
        <f t="shared" si="1287"/>
        <v>0</v>
      </c>
      <c r="AG5239" s="20">
        <f t="shared" si="1288"/>
        <v>0</v>
      </c>
      <c r="AH5239" s="20">
        <f t="shared" si="1289"/>
        <v>0</v>
      </c>
      <c r="AI5239" s="20"/>
      <c r="AJ5239" s="20"/>
      <c r="AK5239" s="20">
        <f t="shared" si="1284"/>
        <v>0</v>
      </c>
      <c r="AL5239" s="171"/>
    </row>
    <row r="5240" spans="2:38" ht="15.75" customHeight="1" x14ac:dyDescent="0.25">
      <c r="B5240" s="14">
        <f t="shared" si="1279"/>
        <v>865</v>
      </c>
      <c r="C5240" s="9" t="str">
        <f t="shared" si="1280"/>
        <v/>
      </c>
      <c r="D5240" s="3" t="str">
        <f t="shared" si="1281"/>
        <v/>
      </c>
      <c r="E5240" s="14" t="str">
        <f t="shared" si="1277"/>
        <v>865</v>
      </c>
      <c r="J5240" s="14" t="str">
        <f t="shared" si="1285"/>
        <v xml:space="preserve">0                                                                                                                                                                                                                                                                                                                                                                                                                                                                                                                                                                                                                                                                                                                                                                                                                                                                                                </v>
      </c>
      <c r="S5240" s="8"/>
      <c r="W5240" s="76"/>
      <c r="X5240" s="16">
        <f t="shared" si="1278"/>
        <v>0</v>
      </c>
      <c r="AC5240" s="18">
        <f t="shared" si="1283"/>
        <v>0</v>
      </c>
      <c r="AD5240" s="19">
        <f t="shared" si="1286"/>
        <v>0</v>
      </c>
      <c r="AE5240" s="21">
        <f t="shared" si="1282"/>
        <v>0</v>
      </c>
      <c r="AF5240" s="20">
        <f t="shared" si="1287"/>
        <v>0</v>
      </c>
      <c r="AG5240" s="20">
        <f t="shared" si="1288"/>
        <v>0</v>
      </c>
      <c r="AH5240" s="20">
        <f t="shared" si="1289"/>
        <v>0</v>
      </c>
      <c r="AI5240" s="20"/>
      <c r="AJ5240" s="20"/>
      <c r="AK5240" s="20">
        <f t="shared" si="1284"/>
        <v>0</v>
      </c>
      <c r="AL5240" s="171"/>
    </row>
    <row r="5241" spans="2:38" ht="15.75" customHeight="1" x14ac:dyDescent="0.25">
      <c r="B5241" s="14">
        <f t="shared" si="1279"/>
        <v>866</v>
      </c>
      <c r="C5241" s="9" t="str">
        <f t="shared" si="1280"/>
        <v/>
      </c>
      <c r="D5241" s="3" t="str">
        <f t="shared" si="1281"/>
        <v/>
      </c>
      <c r="E5241" s="14" t="str">
        <f t="shared" si="1277"/>
        <v>866</v>
      </c>
      <c r="J5241" s="14" t="str">
        <f t="shared" si="1285"/>
        <v xml:space="preserve">0                                                                                                                                                                                                                                                                                                                                                                                                                                                                                                                                                                                                                                                                                                                                                                                                                                                                                                 </v>
      </c>
      <c r="S5241" s="8"/>
      <c r="W5241" s="76"/>
      <c r="X5241" s="16">
        <f t="shared" si="1278"/>
        <v>0</v>
      </c>
      <c r="AC5241" s="18">
        <f t="shared" si="1283"/>
        <v>0</v>
      </c>
      <c r="AD5241" s="19">
        <f t="shared" si="1286"/>
        <v>0</v>
      </c>
      <c r="AE5241" s="21">
        <f t="shared" si="1282"/>
        <v>0</v>
      </c>
      <c r="AF5241" s="20">
        <f t="shared" si="1287"/>
        <v>0</v>
      </c>
      <c r="AG5241" s="20">
        <f t="shared" si="1288"/>
        <v>0</v>
      </c>
      <c r="AH5241" s="20">
        <f t="shared" si="1289"/>
        <v>0</v>
      </c>
      <c r="AI5241" s="20"/>
      <c r="AJ5241" s="20"/>
      <c r="AK5241" s="20">
        <f t="shared" si="1284"/>
        <v>0</v>
      </c>
      <c r="AL5241" s="171"/>
    </row>
    <row r="5242" spans="2:38" ht="15.75" customHeight="1" x14ac:dyDescent="0.25">
      <c r="B5242" s="14">
        <f t="shared" si="1279"/>
        <v>867</v>
      </c>
      <c r="C5242" s="9" t="str">
        <f t="shared" si="1280"/>
        <v/>
      </c>
      <c r="D5242" s="3" t="str">
        <f t="shared" si="1281"/>
        <v/>
      </c>
      <c r="E5242" s="14" t="str">
        <f t="shared" si="1277"/>
        <v>867</v>
      </c>
      <c r="J5242" s="14" t="str">
        <f t="shared" si="1285"/>
        <v xml:space="preserve">0                                                                                                                                                                                                                                                                                                                                                                                                                                                                                                                                                                                                                                                                                                                                                                                                                                                                                                  </v>
      </c>
      <c r="S5242" s="8"/>
      <c r="W5242" s="76"/>
      <c r="X5242" s="16">
        <f t="shared" si="1278"/>
        <v>0</v>
      </c>
      <c r="AC5242" s="18">
        <f t="shared" si="1283"/>
        <v>0</v>
      </c>
      <c r="AD5242" s="19">
        <f t="shared" si="1286"/>
        <v>0</v>
      </c>
      <c r="AE5242" s="21">
        <f t="shared" si="1282"/>
        <v>0</v>
      </c>
      <c r="AF5242" s="20">
        <f t="shared" si="1287"/>
        <v>0</v>
      </c>
      <c r="AG5242" s="20">
        <f t="shared" si="1288"/>
        <v>0</v>
      </c>
      <c r="AH5242" s="20">
        <f t="shared" si="1289"/>
        <v>0</v>
      </c>
      <c r="AI5242" s="20"/>
      <c r="AJ5242" s="20"/>
      <c r="AK5242" s="20">
        <f t="shared" si="1284"/>
        <v>0</v>
      </c>
      <c r="AL5242" s="171"/>
    </row>
    <row r="5243" spans="2:38" ht="15.75" customHeight="1" x14ac:dyDescent="0.25">
      <c r="B5243" s="14">
        <f t="shared" si="1279"/>
        <v>868</v>
      </c>
      <c r="C5243" s="9" t="str">
        <f t="shared" si="1280"/>
        <v/>
      </c>
      <c r="D5243" s="3" t="str">
        <f t="shared" si="1281"/>
        <v/>
      </c>
      <c r="E5243" s="14" t="str">
        <f t="shared" si="1277"/>
        <v>868</v>
      </c>
      <c r="J5243" s="14" t="str">
        <f t="shared" si="1285"/>
        <v xml:space="preserve">0                                                                                                                                                                                                                                                                                                                                                                                                                                                                                                                                                                                                                                                                                                                                                                                                                                                                                                   </v>
      </c>
      <c r="S5243" s="8"/>
      <c r="W5243" s="76"/>
      <c r="X5243" s="16">
        <f t="shared" si="1278"/>
        <v>0</v>
      </c>
      <c r="AC5243" s="18">
        <f t="shared" si="1283"/>
        <v>0</v>
      </c>
      <c r="AD5243" s="19">
        <f t="shared" si="1286"/>
        <v>0</v>
      </c>
      <c r="AE5243" s="21">
        <f t="shared" si="1282"/>
        <v>0</v>
      </c>
      <c r="AF5243" s="20">
        <f t="shared" si="1287"/>
        <v>0</v>
      </c>
      <c r="AG5243" s="20">
        <f t="shared" si="1288"/>
        <v>0</v>
      </c>
      <c r="AH5243" s="20">
        <f t="shared" si="1289"/>
        <v>0</v>
      </c>
      <c r="AI5243" s="20"/>
      <c r="AJ5243" s="20"/>
      <c r="AK5243" s="20">
        <f t="shared" si="1284"/>
        <v>0</v>
      </c>
      <c r="AL5243" s="171"/>
    </row>
    <row r="5244" spans="2:38" ht="15.75" customHeight="1" x14ac:dyDescent="0.25">
      <c r="B5244" s="14">
        <f t="shared" si="1279"/>
        <v>869</v>
      </c>
      <c r="C5244" s="9" t="str">
        <f t="shared" si="1280"/>
        <v/>
      </c>
      <c r="D5244" s="3" t="str">
        <f t="shared" si="1281"/>
        <v/>
      </c>
      <c r="E5244" s="14" t="str">
        <f t="shared" si="1277"/>
        <v>869</v>
      </c>
      <c r="J5244" s="14" t="str">
        <f t="shared" si="1285"/>
        <v xml:space="preserve">0                                                                                                                                                                                                                                                                                                                                                                                                                                                                                                                                                                                                                                                                                                                                                                                                                                                                                                    </v>
      </c>
      <c r="S5244" s="8"/>
      <c r="W5244" s="76"/>
      <c r="X5244" s="16">
        <f t="shared" si="1278"/>
        <v>0</v>
      </c>
      <c r="AC5244" s="18">
        <f t="shared" si="1283"/>
        <v>0</v>
      </c>
      <c r="AD5244" s="19">
        <f t="shared" si="1286"/>
        <v>0</v>
      </c>
      <c r="AE5244" s="21">
        <f t="shared" si="1282"/>
        <v>0</v>
      </c>
      <c r="AF5244" s="20">
        <f t="shared" si="1287"/>
        <v>0</v>
      </c>
      <c r="AG5244" s="20">
        <f t="shared" si="1288"/>
        <v>0</v>
      </c>
      <c r="AH5244" s="20">
        <f t="shared" si="1289"/>
        <v>0</v>
      </c>
      <c r="AI5244" s="20"/>
      <c r="AJ5244" s="20"/>
      <c r="AK5244" s="20">
        <f t="shared" si="1284"/>
        <v>0</v>
      </c>
      <c r="AL5244" s="171"/>
    </row>
    <row r="5245" spans="2:38" ht="15.75" customHeight="1" x14ac:dyDescent="0.25">
      <c r="B5245" s="14">
        <f t="shared" si="1279"/>
        <v>870</v>
      </c>
      <c r="C5245" s="9" t="str">
        <f t="shared" si="1280"/>
        <v/>
      </c>
      <c r="D5245" s="3" t="str">
        <f t="shared" si="1281"/>
        <v/>
      </c>
      <c r="E5245" s="14" t="str">
        <f t="shared" si="1277"/>
        <v>870</v>
      </c>
      <c r="J5245" s="14" t="str">
        <f t="shared" si="1285"/>
        <v xml:space="preserve">0                                                                                                                                                                                                                                                                                                                                                                                                                                                                                                                                                                                                                                                                                                                                                                                                                                                                                                     </v>
      </c>
      <c r="S5245" s="8"/>
      <c r="W5245" s="76"/>
      <c r="X5245" s="16">
        <f t="shared" si="1278"/>
        <v>0</v>
      </c>
      <c r="AC5245" s="18">
        <f t="shared" si="1283"/>
        <v>0</v>
      </c>
      <c r="AD5245" s="19">
        <f t="shared" si="1286"/>
        <v>0</v>
      </c>
      <c r="AE5245" s="21">
        <f t="shared" si="1282"/>
        <v>0</v>
      </c>
      <c r="AF5245" s="20">
        <f t="shared" si="1287"/>
        <v>0</v>
      </c>
      <c r="AG5245" s="20">
        <f t="shared" si="1288"/>
        <v>0</v>
      </c>
      <c r="AH5245" s="20">
        <f t="shared" si="1289"/>
        <v>0</v>
      </c>
      <c r="AI5245" s="20"/>
      <c r="AJ5245" s="20"/>
      <c r="AK5245" s="20">
        <f t="shared" si="1284"/>
        <v>0</v>
      </c>
      <c r="AL5245" s="171"/>
    </row>
    <row r="5246" spans="2:38" ht="15.75" customHeight="1" x14ac:dyDescent="0.25">
      <c r="B5246" s="14">
        <f t="shared" si="1279"/>
        <v>871</v>
      </c>
      <c r="C5246" s="9" t="str">
        <f t="shared" si="1280"/>
        <v/>
      </c>
      <c r="D5246" s="3" t="str">
        <f t="shared" si="1281"/>
        <v/>
      </c>
      <c r="E5246" s="14" t="str">
        <f t="shared" ref="E5246:E5309" si="1290">CONCATENATE(A5246,D5246,B5246)</f>
        <v>871</v>
      </c>
      <c r="J5246" s="14" t="str">
        <f t="shared" si="1285"/>
        <v xml:space="preserve">0                                                                                                                                                                                                                                                                                                                                                                                                                                                                                                                                                                                                                                                                                                                                                                                                                                                                                                      </v>
      </c>
      <c r="S5246" s="8"/>
      <c r="W5246" s="76"/>
      <c r="X5246" s="16">
        <f t="shared" si="1278"/>
        <v>0</v>
      </c>
      <c r="AC5246" s="18">
        <f t="shared" si="1283"/>
        <v>0</v>
      </c>
      <c r="AD5246" s="19">
        <f t="shared" si="1286"/>
        <v>0</v>
      </c>
      <c r="AE5246" s="21">
        <f t="shared" si="1282"/>
        <v>0</v>
      </c>
      <c r="AF5246" s="20">
        <f t="shared" si="1287"/>
        <v>0</v>
      </c>
      <c r="AG5246" s="20">
        <f t="shared" si="1288"/>
        <v>0</v>
      </c>
      <c r="AH5246" s="20">
        <f t="shared" si="1289"/>
        <v>0</v>
      </c>
      <c r="AI5246" s="20"/>
      <c r="AJ5246" s="20"/>
      <c r="AK5246" s="20">
        <f t="shared" si="1284"/>
        <v>0</v>
      </c>
      <c r="AL5246" s="171"/>
    </row>
    <row r="5247" spans="2:38" ht="15.75" customHeight="1" x14ac:dyDescent="0.25">
      <c r="B5247" s="14">
        <f t="shared" si="1279"/>
        <v>872</v>
      </c>
      <c r="C5247" s="9" t="str">
        <f t="shared" si="1280"/>
        <v/>
      </c>
      <c r="D5247" s="3" t="str">
        <f t="shared" si="1281"/>
        <v/>
      </c>
      <c r="E5247" s="14" t="str">
        <f t="shared" si="1290"/>
        <v>872</v>
      </c>
      <c r="J5247" s="14" t="str">
        <f t="shared" si="1285"/>
        <v xml:space="preserve">0                                                                                                                                                                                                                                                                                                                                                                                                                                                                                                                                                                                                                                                                                                                                                                                                                                                                                                       </v>
      </c>
      <c r="S5247" s="8"/>
      <c r="W5247" s="76"/>
      <c r="X5247" s="16">
        <f t="shared" ref="X5247:X5310" si="1291">W5247*T5247</f>
        <v>0</v>
      </c>
      <c r="AC5247" s="18">
        <f t="shared" si="1283"/>
        <v>0</v>
      </c>
      <c r="AD5247" s="19">
        <f t="shared" si="1286"/>
        <v>0</v>
      </c>
      <c r="AE5247" s="21">
        <f t="shared" si="1282"/>
        <v>0</v>
      </c>
      <c r="AF5247" s="20">
        <f t="shared" si="1287"/>
        <v>0</v>
      </c>
      <c r="AG5247" s="20">
        <f t="shared" si="1288"/>
        <v>0</v>
      </c>
      <c r="AH5247" s="20">
        <f t="shared" si="1289"/>
        <v>0</v>
      </c>
      <c r="AI5247" s="20"/>
      <c r="AJ5247" s="20"/>
      <c r="AK5247" s="20">
        <f t="shared" si="1284"/>
        <v>0</v>
      </c>
      <c r="AL5247" s="171"/>
    </row>
    <row r="5248" spans="2:38" ht="15.75" customHeight="1" x14ac:dyDescent="0.25">
      <c r="B5248" s="14">
        <f t="shared" si="1279"/>
        <v>873</v>
      </c>
      <c r="C5248" s="9" t="str">
        <f t="shared" si="1280"/>
        <v/>
      </c>
      <c r="D5248" s="3" t="str">
        <f t="shared" si="1281"/>
        <v/>
      </c>
      <c r="E5248" s="14" t="str">
        <f t="shared" si="1290"/>
        <v>873</v>
      </c>
      <c r="J5248" s="14" t="str">
        <f t="shared" si="1285"/>
        <v xml:space="preserve">0                                                                                                                                                                                                                                                                                                                                                                                                                                                                                                                                                                                                                                                                                                                                                                                                                                                                                                        </v>
      </c>
      <c r="S5248" s="8"/>
      <c r="W5248" s="76"/>
      <c r="X5248" s="16">
        <f t="shared" si="1291"/>
        <v>0</v>
      </c>
      <c r="AC5248" s="18">
        <f t="shared" si="1283"/>
        <v>0</v>
      </c>
      <c r="AD5248" s="19">
        <f t="shared" si="1286"/>
        <v>0</v>
      </c>
      <c r="AE5248" s="21">
        <f t="shared" si="1282"/>
        <v>0</v>
      </c>
      <c r="AF5248" s="20">
        <f t="shared" si="1287"/>
        <v>0</v>
      </c>
      <c r="AG5248" s="20">
        <f t="shared" si="1288"/>
        <v>0</v>
      </c>
      <c r="AH5248" s="20">
        <f t="shared" si="1289"/>
        <v>0</v>
      </c>
      <c r="AI5248" s="20"/>
      <c r="AJ5248" s="20"/>
      <c r="AK5248" s="20">
        <f t="shared" si="1284"/>
        <v>0</v>
      </c>
      <c r="AL5248" s="171"/>
    </row>
    <row r="5249" spans="2:38" ht="15.75" customHeight="1" x14ac:dyDescent="0.25">
      <c r="B5249" s="14">
        <f t="shared" si="1279"/>
        <v>874</v>
      </c>
      <c r="C5249" s="9" t="str">
        <f t="shared" si="1280"/>
        <v/>
      </c>
      <c r="D5249" s="3" t="str">
        <f t="shared" si="1281"/>
        <v/>
      </c>
      <c r="E5249" s="14" t="str">
        <f t="shared" si="1290"/>
        <v>874</v>
      </c>
      <c r="J5249" s="14" t="str">
        <f t="shared" si="1285"/>
        <v xml:space="preserve">0                                                                                                                                                                                                                                                                                                                                                                                                                                                                                                                                                                                                                                                                                                                                                                                                                                                                                                         </v>
      </c>
      <c r="S5249" s="8"/>
      <c r="W5249" s="76"/>
      <c r="X5249" s="16">
        <f t="shared" si="1291"/>
        <v>0</v>
      </c>
      <c r="AC5249" s="18">
        <f t="shared" si="1283"/>
        <v>0</v>
      </c>
      <c r="AD5249" s="19">
        <f t="shared" si="1286"/>
        <v>0</v>
      </c>
      <c r="AE5249" s="21">
        <f t="shared" si="1282"/>
        <v>0</v>
      </c>
      <c r="AF5249" s="20">
        <f t="shared" si="1287"/>
        <v>0</v>
      </c>
      <c r="AG5249" s="20">
        <f t="shared" si="1288"/>
        <v>0</v>
      </c>
      <c r="AH5249" s="20">
        <f t="shared" si="1289"/>
        <v>0</v>
      </c>
      <c r="AI5249" s="20"/>
      <c r="AJ5249" s="20"/>
      <c r="AK5249" s="20">
        <f t="shared" si="1284"/>
        <v>0</v>
      </c>
      <c r="AL5249" s="171"/>
    </row>
    <row r="5250" spans="2:38" ht="15.75" customHeight="1" x14ac:dyDescent="0.25">
      <c r="B5250" s="14">
        <f t="shared" si="1279"/>
        <v>875</v>
      </c>
      <c r="C5250" s="9" t="str">
        <f t="shared" si="1280"/>
        <v/>
      </c>
      <c r="D5250" s="3" t="str">
        <f t="shared" si="1281"/>
        <v/>
      </c>
      <c r="E5250" s="14" t="str">
        <f t="shared" si="1290"/>
        <v>875</v>
      </c>
      <c r="J5250" s="14" t="str">
        <f t="shared" si="1285"/>
        <v xml:space="preserve">0                                                                                                                                                                                                                                                                                                                                                                                                                                                                                                                                                                                                                                                                                                                                                                                                                                                                                                          </v>
      </c>
      <c r="S5250" s="8"/>
      <c r="W5250" s="76"/>
      <c r="X5250" s="16">
        <f t="shared" si="1291"/>
        <v>0</v>
      </c>
      <c r="AC5250" s="18">
        <f t="shared" si="1283"/>
        <v>0</v>
      </c>
      <c r="AD5250" s="19">
        <f t="shared" si="1286"/>
        <v>0</v>
      </c>
      <c r="AE5250" s="21">
        <f t="shared" si="1282"/>
        <v>0</v>
      </c>
      <c r="AF5250" s="20">
        <f t="shared" si="1287"/>
        <v>0</v>
      </c>
      <c r="AG5250" s="20">
        <f t="shared" si="1288"/>
        <v>0</v>
      </c>
      <c r="AH5250" s="20">
        <f t="shared" si="1289"/>
        <v>0</v>
      </c>
      <c r="AI5250" s="20"/>
      <c r="AJ5250" s="20"/>
      <c r="AK5250" s="20">
        <f t="shared" si="1284"/>
        <v>0</v>
      </c>
      <c r="AL5250" s="171"/>
    </row>
    <row r="5251" spans="2:38" ht="15.75" customHeight="1" x14ac:dyDescent="0.25">
      <c r="B5251" s="14">
        <f t="shared" si="1279"/>
        <v>876</v>
      </c>
      <c r="C5251" s="9" t="str">
        <f t="shared" si="1280"/>
        <v/>
      </c>
      <c r="D5251" s="3" t="str">
        <f t="shared" si="1281"/>
        <v/>
      </c>
      <c r="E5251" s="14" t="str">
        <f t="shared" si="1290"/>
        <v>876</v>
      </c>
      <c r="J5251" s="14" t="str">
        <f t="shared" si="1285"/>
        <v xml:space="preserve">0                                                                                                                                                                                                                                                                                                                                                                                                                                                                                                                                                                                                                                                                                                                                                                                                                                                                                                           </v>
      </c>
      <c r="S5251" s="8"/>
      <c r="W5251" s="76"/>
      <c r="X5251" s="16">
        <f t="shared" si="1291"/>
        <v>0</v>
      </c>
      <c r="AC5251" s="18">
        <f t="shared" si="1283"/>
        <v>0</v>
      </c>
      <c r="AD5251" s="19">
        <f t="shared" si="1286"/>
        <v>0</v>
      </c>
      <c r="AE5251" s="21">
        <f t="shared" si="1282"/>
        <v>0</v>
      </c>
      <c r="AF5251" s="20">
        <f t="shared" si="1287"/>
        <v>0</v>
      </c>
      <c r="AG5251" s="20">
        <f t="shared" si="1288"/>
        <v>0</v>
      </c>
      <c r="AH5251" s="20">
        <f t="shared" si="1289"/>
        <v>0</v>
      </c>
      <c r="AI5251" s="20"/>
      <c r="AJ5251" s="20"/>
      <c r="AK5251" s="20">
        <f t="shared" si="1284"/>
        <v>0</v>
      </c>
      <c r="AL5251" s="171"/>
    </row>
    <row r="5252" spans="2:38" ht="15.75" customHeight="1" x14ac:dyDescent="0.25">
      <c r="B5252" s="14">
        <f t="shared" ref="B5252:B5315" si="1292">IF(A5252=A5251,B5251+1,1)</f>
        <v>877</v>
      </c>
      <c r="C5252" s="9" t="str">
        <f t="shared" si="1280"/>
        <v/>
      </c>
      <c r="D5252" s="3" t="str">
        <f t="shared" si="1281"/>
        <v/>
      </c>
      <c r="E5252" s="14" t="str">
        <f t="shared" si="1290"/>
        <v>877</v>
      </c>
      <c r="J5252" s="14" t="str">
        <f t="shared" si="1285"/>
        <v xml:space="preserve">0                                                                                                                                                                                                                                                                                                                                                                                                                                                                                                                                                                                                                                                                                                                                                                                                                                                                                                            </v>
      </c>
      <c r="S5252" s="8"/>
      <c r="W5252" s="76"/>
      <c r="X5252" s="16">
        <f t="shared" si="1291"/>
        <v>0</v>
      </c>
      <c r="AC5252" s="18">
        <f t="shared" si="1283"/>
        <v>0</v>
      </c>
      <c r="AD5252" s="19">
        <f t="shared" si="1286"/>
        <v>0</v>
      </c>
      <c r="AE5252" s="21">
        <f t="shared" si="1282"/>
        <v>0</v>
      </c>
      <c r="AF5252" s="20">
        <f t="shared" si="1287"/>
        <v>0</v>
      </c>
      <c r="AG5252" s="20">
        <f t="shared" si="1288"/>
        <v>0</v>
      </c>
      <c r="AH5252" s="20">
        <f t="shared" si="1289"/>
        <v>0</v>
      </c>
      <c r="AI5252" s="20"/>
      <c r="AJ5252" s="20"/>
      <c r="AK5252" s="20">
        <f t="shared" si="1284"/>
        <v>0</v>
      </c>
      <c r="AL5252" s="171"/>
    </row>
    <row r="5253" spans="2:38" ht="15.75" customHeight="1" x14ac:dyDescent="0.25">
      <c r="B5253" s="14">
        <f t="shared" si="1292"/>
        <v>878</v>
      </c>
      <c r="C5253" s="9" t="str">
        <f t="shared" ref="C5253:C5316" si="1293">IF(A5253=A5252,C5252,"")</f>
        <v/>
      </c>
      <c r="D5253" s="3" t="str">
        <f t="shared" ref="D5253:D5316" si="1294">IF(A5253=A5252,D5252,"")</f>
        <v/>
      </c>
      <c r="E5253" s="14" t="str">
        <f t="shared" si="1290"/>
        <v>878</v>
      </c>
      <c r="J5253" s="14" t="str">
        <f t="shared" si="1285"/>
        <v xml:space="preserve">0                                                                                                                                                                                                                                                                                                                                                                                                                                                                                                                                                                                                                                                                                                                                                                                                                                                                                                             </v>
      </c>
      <c r="S5253" s="8"/>
      <c r="W5253" s="76"/>
      <c r="X5253" s="16">
        <f t="shared" si="1291"/>
        <v>0</v>
      </c>
      <c r="AC5253" s="18">
        <f t="shared" si="1283"/>
        <v>0</v>
      </c>
      <c r="AD5253" s="19">
        <f t="shared" si="1286"/>
        <v>0</v>
      </c>
      <c r="AE5253" s="21">
        <f t="shared" si="1282"/>
        <v>0</v>
      </c>
      <c r="AF5253" s="20">
        <f t="shared" si="1287"/>
        <v>0</v>
      </c>
      <c r="AG5253" s="20">
        <f t="shared" si="1288"/>
        <v>0</v>
      </c>
      <c r="AH5253" s="20">
        <f t="shared" si="1289"/>
        <v>0</v>
      </c>
      <c r="AI5253" s="20"/>
      <c r="AJ5253" s="20"/>
      <c r="AK5253" s="20">
        <f t="shared" si="1284"/>
        <v>0</v>
      </c>
      <c r="AL5253" s="171"/>
    </row>
    <row r="5254" spans="2:38" ht="15.75" customHeight="1" x14ac:dyDescent="0.25">
      <c r="B5254" s="14">
        <f t="shared" si="1292"/>
        <v>879</v>
      </c>
      <c r="C5254" s="9" t="str">
        <f t="shared" si="1293"/>
        <v/>
      </c>
      <c r="D5254" s="3" t="str">
        <f t="shared" si="1294"/>
        <v/>
      </c>
      <c r="E5254" s="14" t="str">
        <f t="shared" si="1290"/>
        <v>879</v>
      </c>
      <c r="J5254" s="14" t="str">
        <f t="shared" si="1285"/>
        <v xml:space="preserve">0                                                                                                                                                                                                                                                                                                                                                                                                                                                                                                                                                                                                                                                                                                                                                                                                                                                                                                              </v>
      </c>
      <c r="S5254" s="8"/>
      <c r="W5254" s="76"/>
      <c r="X5254" s="16">
        <f t="shared" si="1291"/>
        <v>0</v>
      </c>
      <c r="AC5254" s="18">
        <f t="shared" si="1283"/>
        <v>0</v>
      </c>
      <c r="AD5254" s="19">
        <f t="shared" si="1286"/>
        <v>0</v>
      </c>
      <c r="AE5254" s="21">
        <f t="shared" si="1282"/>
        <v>0</v>
      </c>
      <c r="AF5254" s="20">
        <f t="shared" si="1287"/>
        <v>0</v>
      </c>
      <c r="AG5254" s="20">
        <f t="shared" si="1288"/>
        <v>0</v>
      </c>
      <c r="AH5254" s="20">
        <f t="shared" si="1289"/>
        <v>0</v>
      </c>
      <c r="AI5254" s="20"/>
      <c r="AJ5254" s="20"/>
      <c r="AK5254" s="20">
        <f t="shared" si="1284"/>
        <v>0</v>
      </c>
      <c r="AL5254" s="171"/>
    </row>
    <row r="5255" spans="2:38" ht="15.75" customHeight="1" x14ac:dyDescent="0.25">
      <c r="B5255" s="14">
        <f t="shared" si="1292"/>
        <v>880</v>
      </c>
      <c r="C5255" s="9" t="str">
        <f t="shared" si="1293"/>
        <v/>
      </c>
      <c r="D5255" s="3" t="str">
        <f t="shared" si="1294"/>
        <v/>
      </c>
      <c r="E5255" s="14" t="str">
        <f t="shared" si="1290"/>
        <v>880</v>
      </c>
      <c r="J5255" s="14" t="str">
        <f t="shared" si="1285"/>
        <v xml:space="preserve">0                                                                                                                                                                                                                                                                                                                                                                                                                                                                                                                                                                                                                                                                                                                                                                                                                                                                                                               </v>
      </c>
      <c r="S5255" s="8"/>
      <c r="W5255" s="76"/>
      <c r="X5255" s="16">
        <f t="shared" si="1291"/>
        <v>0</v>
      </c>
      <c r="AC5255" s="18">
        <f t="shared" si="1283"/>
        <v>0</v>
      </c>
      <c r="AD5255" s="19">
        <f t="shared" si="1286"/>
        <v>0</v>
      </c>
      <c r="AE5255" s="21">
        <f t="shared" si="1282"/>
        <v>0</v>
      </c>
      <c r="AF5255" s="20">
        <f t="shared" si="1287"/>
        <v>0</v>
      </c>
      <c r="AG5255" s="20">
        <f t="shared" si="1288"/>
        <v>0</v>
      </c>
      <c r="AH5255" s="20">
        <f t="shared" si="1289"/>
        <v>0</v>
      </c>
      <c r="AI5255" s="20"/>
      <c r="AJ5255" s="20"/>
      <c r="AK5255" s="20">
        <f t="shared" si="1284"/>
        <v>0</v>
      </c>
      <c r="AL5255" s="171"/>
    </row>
    <row r="5256" spans="2:38" ht="15.75" customHeight="1" x14ac:dyDescent="0.25">
      <c r="B5256" s="14">
        <f t="shared" si="1292"/>
        <v>881</v>
      </c>
      <c r="C5256" s="9" t="str">
        <f t="shared" si="1293"/>
        <v/>
      </c>
      <c r="D5256" s="3" t="str">
        <f t="shared" si="1294"/>
        <v/>
      </c>
      <c r="E5256" s="14" t="str">
        <f t="shared" si="1290"/>
        <v>881</v>
      </c>
      <c r="J5256" s="14" t="str">
        <f t="shared" si="1285"/>
        <v xml:space="preserve">0                                                                                                                                                                                                                                                                                                                                                                                                                                                                                                                                                                                                                                                                                                                                                                                                                                                                                                                </v>
      </c>
      <c r="S5256" s="8"/>
      <c r="W5256" s="76"/>
      <c r="X5256" s="16">
        <f t="shared" si="1291"/>
        <v>0</v>
      </c>
      <c r="AC5256" s="18">
        <f t="shared" si="1283"/>
        <v>0</v>
      </c>
      <c r="AD5256" s="19">
        <f t="shared" si="1286"/>
        <v>0</v>
      </c>
      <c r="AE5256" s="21">
        <f t="shared" si="1282"/>
        <v>0</v>
      </c>
      <c r="AF5256" s="20">
        <f t="shared" si="1287"/>
        <v>0</v>
      </c>
      <c r="AG5256" s="20">
        <f t="shared" si="1288"/>
        <v>0</v>
      </c>
      <c r="AH5256" s="20">
        <f t="shared" si="1289"/>
        <v>0</v>
      </c>
      <c r="AI5256" s="20"/>
      <c r="AJ5256" s="20"/>
      <c r="AK5256" s="20">
        <f t="shared" si="1284"/>
        <v>0</v>
      </c>
      <c r="AL5256" s="171"/>
    </row>
    <row r="5257" spans="2:38" ht="15.75" customHeight="1" x14ac:dyDescent="0.25">
      <c r="B5257" s="14">
        <f t="shared" si="1292"/>
        <v>882</v>
      </c>
      <c r="C5257" s="9" t="str">
        <f t="shared" si="1293"/>
        <v/>
      </c>
      <c r="D5257" s="3" t="str">
        <f t="shared" si="1294"/>
        <v/>
      </c>
      <c r="E5257" s="14" t="str">
        <f t="shared" si="1290"/>
        <v>882</v>
      </c>
      <c r="J5257" s="14" t="str">
        <f t="shared" si="1285"/>
        <v xml:space="preserve">0                                                                                                                                                                                                                                                                                                                                                                                                                                                                                                                                                                                                                                                                                                                                                                                                                                                                                                                 </v>
      </c>
      <c r="S5257" s="8"/>
      <c r="W5257" s="76"/>
      <c r="X5257" s="16">
        <f t="shared" si="1291"/>
        <v>0</v>
      </c>
      <c r="AC5257" s="18">
        <f t="shared" si="1283"/>
        <v>0</v>
      </c>
      <c r="AD5257" s="19">
        <f t="shared" si="1286"/>
        <v>0</v>
      </c>
      <c r="AE5257" s="21">
        <f t="shared" si="1282"/>
        <v>0</v>
      </c>
      <c r="AF5257" s="20">
        <f t="shared" si="1287"/>
        <v>0</v>
      </c>
      <c r="AG5257" s="20">
        <f t="shared" si="1288"/>
        <v>0</v>
      </c>
      <c r="AH5257" s="20">
        <f t="shared" si="1289"/>
        <v>0</v>
      </c>
      <c r="AI5257" s="20"/>
      <c r="AJ5257" s="20"/>
      <c r="AK5257" s="20">
        <f t="shared" si="1284"/>
        <v>0</v>
      </c>
      <c r="AL5257" s="171"/>
    </row>
    <row r="5258" spans="2:38" ht="15.75" customHeight="1" x14ac:dyDescent="0.25">
      <c r="B5258" s="14">
        <f t="shared" si="1292"/>
        <v>883</v>
      </c>
      <c r="C5258" s="9" t="str">
        <f t="shared" si="1293"/>
        <v/>
      </c>
      <c r="D5258" s="3" t="str">
        <f t="shared" si="1294"/>
        <v/>
      </c>
      <c r="E5258" s="14" t="str">
        <f t="shared" si="1290"/>
        <v>883</v>
      </c>
      <c r="J5258" s="14" t="str">
        <f t="shared" si="1285"/>
        <v xml:space="preserve">0                                                                                                                                                                                                                                                                                                                                                                                                                                                                                                                                                                                                                                                                                                                                                                                                                                                                                                                  </v>
      </c>
      <c r="S5258" s="8"/>
      <c r="W5258" s="76"/>
      <c r="X5258" s="16">
        <f t="shared" si="1291"/>
        <v>0</v>
      </c>
      <c r="AC5258" s="18">
        <f t="shared" si="1283"/>
        <v>0</v>
      </c>
      <c r="AD5258" s="19">
        <f t="shared" si="1286"/>
        <v>0</v>
      </c>
      <c r="AE5258" s="21">
        <f t="shared" si="1282"/>
        <v>0</v>
      </c>
      <c r="AF5258" s="20">
        <f t="shared" si="1287"/>
        <v>0</v>
      </c>
      <c r="AG5258" s="20">
        <f t="shared" si="1288"/>
        <v>0</v>
      </c>
      <c r="AH5258" s="20">
        <f t="shared" si="1289"/>
        <v>0</v>
      </c>
      <c r="AI5258" s="20"/>
      <c r="AJ5258" s="20"/>
      <c r="AK5258" s="20">
        <f t="shared" si="1284"/>
        <v>0</v>
      </c>
      <c r="AL5258" s="171"/>
    </row>
    <row r="5259" spans="2:38" ht="15.75" customHeight="1" x14ac:dyDescent="0.25">
      <c r="B5259" s="14">
        <f t="shared" si="1292"/>
        <v>884</v>
      </c>
      <c r="C5259" s="9" t="str">
        <f t="shared" si="1293"/>
        <v/>
      </c>
      <c r="D5259" s="3" t="str">
        <f t="shared" si="1294"/>
        <v/>
      </c>
      <c r="E5259" s="14" t="str">
        <f t="shared" si="1290"/>
        <v>884</v>
      </c>
      <c r="J5259" s="14" t="str">
        <f t="shared" si="1285"/>
        <v xml:space="preserve">0                                                                                                                                                                                                                                                                                                                                                                                                                                                                                                                                                                                                                                                                                                                                                                                                                                                                                                                   </v>
      </c>
      <c r="S5259" s="8"/>
      <c r="W5259" s="76"/>
      <c r="X5259" s="16">
        <f t="shared" si="1291"/>
        <v>0</v>
      </c>
      <c r="AC5259" s="18">
        <f t="shared" si="1283"/>
        <v>0</v>
      </c>
      <c r="AD5259" s="19">
        <f t="shared" si="1286"/>
        <v>0</v>
      </c>
      <c r="AE5259" s="21">
        <f t="shared" si="1282"/>
        <v>0</v>
      </c>
      <c r="AF5259" s="20">
        <f t="shared" si="1287"/>
        <v>0</v>
      </c>
      <c r="AG5259" s="20">
        <f t="shared" si="1288"/>
        <v>0</v>
      </c>
      <c r="AH5259" s="20">
        <f t="shared" si="1289"/>
        <v>0</v>
      </c>
      <c r="AI5259" s="20"/>
      <c r="AJ5259" s="20"/>
      <c r="AK5259" s="20">
        <f t="shared" si="1284"/>
        <v>0</v>
      </c>
      <c r="AL5259" s="171"/>
    </row>
    <row r="5260" spans="2:38" ht="15.75" customHeight="1" x14ac:dyDescent="0.25">
      <c r="B5260" s="14">
        <f t="shared" si="1292"/>
        <v>885</v>
      </c>
      <c r="C5260" s="9" t="str">
        <f t="shared" si="1293"/>
        <v/>
      </c>
      <c r="D5260" s="3" t="str">
        <f t="shared" si="1294"/>
        <v/>
      </c>
      <c r="E5260" s="14" t="str">
        <f t="shared" si="1290"/>
        <v>885</v>
      </c>
      <c r="J5260" s="14" t="str">
        <f t="shared" si="1285"/>
        <v xml:space="preserve">0                                                                                                                                                                                                                                                                                                                                                                                                                                                                                                                                                                                                                                                                                                                                                                                                                                                                                                                    </v>
      </c>
      <c r="S5260" s="8"/>
      <c r="W5260" s="76"/>
      <c r="X5260" s="16">
        <f t="shared" si="1291"/>
        <v>0</v>
      </c>
      <c r="AC5260" s="18">
        <f t="shared" si="1283"/>
        <v>0</v>
      </c>
      <c r="AD5260" s="19">
        <f t="shared" si="1286"/>
        <v>0</v>
      </c>
      <c r="AE5260" s="21">
        <f t="shared" si="1282"/>
        <v>0</v>
      </c>
      <c r="AF5260" s="20">
        <f t="shared" si="1287"/>
        <v>0</v>
      </c>
      <c r="AG5260" s="20">
        <f t="shared" si="1288"/>
        <v>0</v>
      </c>
      <c r="AH5260" s="20">
        <f t="shared" si="1289"/>
        <v>0</v>
      </c>
      <c r="AI5260" s="20"/>
      <c r="AJ5260" s="20"/>
      <c r="AK5260" s="20">
        <f t="shared" si="1284"/>
        <v>0</v>
      </c>
      <c r="AL5260" s="171"/>
    </row>
    <row r="5261" spans="2:38" ht="15.75" customHeight="1" x14ac:dyDescent="0.25">
      <c r="B5261" s="14">
        <f t="shared" si="1292"/>
        <v>886</v>
      </c>
      <c r="C5261" s="9" t="str">
        <f t="shared" si="1293"/>
        <v/>
      </c>
      <c r="D5261" s="3" t="str">
        <f t="shared" si="1294"/>
        <v/>
      </c>
      <c r="E5261" s="14" t="str">
        <f t="shared" si="1290"/>
        <v>886</v>
      </c>
      <c r="J5261" s="14" t="str">
        <f t="shared" si="1285"/>
        <v xml:space="preserve">0                                                                                                                                                                                                                                                                                                                                                                                                                                                                                                                                                                                                                                                                                                                                                                                                                                                                                                                     </v>
      </c>
      <c r="S5261" s="8"/>
      <c r="W5261" s="76"/>
      <c r="X5261" s="16">
        <f t="shared" si="1291"/>
        <v>0</v>
      </c>
      <c r="AC5261" s="18">
        <f t="shared" si="1283"/>
        <v>0</v>
      </c>
      <c r="AD5261" s="19">
        <f t="shared" si="1286"/>
        <v>0</v>
      </c>
      <c r="AE5261" s="21">
        <f t="shared" si="1282"/>
        <v>0</v>
      </c>
      <c r="AF5261" s="20">
        <f t="shared" si="1287"/>
        <v>0</v>
      </c>
      <c r="AG5261" s="20">
        <f t="shared" si="1288"/>
        <v>0</v>
      </c>
      <c r="AH5261" s="20">
        <f t="shared" si="1289"/>
        <v>0</v>
      </c>
      <c r="AI5261" s="20"/>
      <c r="AJ5261" s="20"/>
      <c r="AK5261" s="20">
        <f t="shared" si="1284"/>
        <v>0</v>
      </c>
      <c r="AL5261" s="171"/>
    </row>
    <row r="5262" spans="2:38" ht="15.75" customHeight="1" x14ac:dyDescent="0.25">
      <c r="B5262" s="14">
        <f t="shared" si="1292"/>
        <v>887</v>
      </c>
      <c r="C5262" s="9" t="str">
        <f t="shared" si="1293"/>
        <v/>
      </c>
      <c r="D5262" s="3" t="str">
        <f t="shared" si="1294"/>
        <v/>
      </c>
      <c r="E5262" s="14" t="str">
        <f t="shared" si="1290"/>
        <v>887</v>
      </c>
      <c r="J5262" s="14" t="str">
        <f t="shared" si="1285"/>
        <v xml:space="preserve">0                                                                                                                                                                                                                                                                                                                                                                                                                                                                                                                                                                                                                                                                                                                                                                                                                                                                                                                      </v>
      </c>
      <c r="S5262" s="8"/>
      <c r="W5262" s="76"/>
      <c r="X5262" s="16">
        <f t="shared" si="1291"/>
        <v>0</v>
      </c>
      <c r="AC5262" s="18">
        <f t="shared" si="1283"/>
        <v>0</v>
      </c>
      <c r="AD5262" s="19">
        <f t="shared" si="1286"/>
        <v>0</v>
      </c>
      <c r="AE5262" s="21">
        <f t="shared" si="1282"/>
        <v>0</v>
      </c>
      <c r="AF5262" s="20">
        <f t="shared" si="1287"/>
        <v>0</v>
      </c>
      <c r="AG5262" s="20">
        <f t="shared" si="1288"/>
        <v>0</v>
      </c>
      <c r="AH5262" s="20">
        <f t="shared" si="1289"/>
        <v>0</v>
      </c>
      <c r="AI5262" s="20"/>
      <c r="AJ5262" s="20"/>
      <c r="AK5262" s="20">
        <f t="shared" si="1284"/>
        <v>0</v>
      </c>
      <c r="AL5262" s="171"/>
    </row>
    <row r="5263" spans="2:38" ht="15.75" customHeight="1" x14ac:dyDescent="0.25">
      <c r="B5263" s="14">
        <f t="shared" si="1292"/>
        <v>888</v>
      </c>
      <c r="C5263" s="9" t="str">
        <f t="shared" si="1293"/>
        <v/>
      </c>
      <c r="D5263" s="3" t="str">
        <f t="shared" si="1294"/>
        <v/>
      </c>
      <c r="E5263" s="14" t="str">
        <f t="shared" si="1290"/>
        <v>888</v>
      </c>
      <c r="J5263" s="14" t="str">
        <f t="shared" si="1285"/>
        <v xml:space="preserve">0                                                                                                                                                                                                                                                                                                                                                                                                                                                                                                                                                                                                                                                                                                                                                                                                                                                                                                                       </v>
      </c>
      <c r="S5263" s="8"/>
      <c r="W5263" s="76"/>
      <c r="X5263" s="16">
        <f t="shared" si="1291"/>
        <v>0</v>
      </c>
      <c r="AC5263" s="18">
        <f t="shared" si="1283"/>
        <v>0</v>
      </c>
      <c r="AD5263" s="19">
        <f t="shared" si="1286"/>
        <v>0</v>
      </c>
      <c r="AE5263" s="21">
        <f t="shared" si="1282"/>
        <v>0</v>
      </c>
      <c r="AF5263" s="20">
        <f t="shared" si="1287"/>
        <v>0</v>
      </c>
      <c r="AG5263" s="20">
        <f t="shared" si="1288"/>
        <v>0</v>
      </c>
      <c r="AH5263" s="20">
        <f t="shared" si="1289"/>
        <v>0</v>
      </c>
      <c r="AI5263" s="20"/>
      <c r="AJ5263" s="20"/>
      <c r="AK5263" s="20">
        <f t="shared" si="1284"/>
        <v>0</v>
      </c>
      <c r="AL5263" s="171"/>
    </row>
    <row r="5264" spans="2:38" ht="15.75" customHeight="1" x14ac:dyDescent="0.25">
      <c r="B5264" s="14">
        <f t="shared" si="1292"/>
        <v>889</v>
      </c>
      <c r="C5264" s="9" t="str">
        <f t="shared" si="1293"/>
        <v/>
      </c>
      <c r="D5264" s="3" t="str">
        <f t="shared" si="1294"/>
        <v/>
      </c>
      <c r="E5264" s="14" t="str">
        <f t="shared" si="1290"/>
        <v>889</v>
      </c>
      <c r="J5264" s="14" t="str">
        <f t="shared" si="1285"/>
        <v xml:space="preserve">0                                                                                                                                                                                                                                                                                                                                                                                                                                                                                                                                                                                                                                                                                                                                                                                                                                                                                                                        </v>
      </c>
      <c r="S5264" s="8"/>
      <c r="W5264" s="76"/>
      <c r="X5264" s="16">
        <f t="shared" si="1291"/>
        <v>0</v>
      </c>
      <c r="AC5264" s="18">
        <f t="shared" si="1283"/>
        <v>0</v>
      </c>
      <c r="AD5264" s="19">
        <f t="shared" si="1286"/>
        <v>0</v>
      </c>
      <c r="AE5264" s="21">
        <f t="shared" si="1282"/>
        <v>0</v>
      </c>
      <c r="AF5264" s="20">
        <f t="shared" si="1287"/>
        <v>0</v>
      </c>
      <c r="AG5264" s="20">
        <f t="shared" si="1288"/>
        <v>0</v>
      </c>
      <c r="AH5264" s="20">
        <f t="shared" si="1289"/>
        <v>0</v>
      </c>
      <c r="AI5264" s="20"/>
      <c r="AJ5264" s="20"/>
      <c r="AK5264" s="20">
        <f t="shared" si="1284"/>
        <v>0</v>
      </c>
      <c r="AL5264" s="171"/>
    </row>
    <row r="5265" spans="2:38" ht="15.75" customHeight="1" x14ac:dyDescent="0.25">
      <c r="B5265" s="14">
        <f t="shared" si="1292"/>
        <v>890</v>
      </c>
      <c r="C5265" s="9" t="str">
        <f t="shared" si="1293"/>
        <v/>
      </c>
      <c r="D5265" s="3" t="str">
        <f t="shared" si="1294"/>
        <v/>
      </c>
      <c r="E5265" s="14" t="str">
        <f t="shared" si="1290"/>
        <v>890</v>
      </c>
      <c r="J5265" s="14" t="str">
        <f t="shared" si="1285"/>
        <v xml:space="preserve">0                                                                                                                                                                                                                                                                                                                                                                                                                                                                                                                                                                                                                                                                                                                                                                                                                                                                                                                         </v>
      </c>
      <c r="S5265" s="8"/>
      <c r="W5265" s="76"/>
      <c r="X5265" s="16">
        <f t="shared" si="1291"/>
        <v>0</v>
      </c>
      <c r="AC5265" s="18">
        <f t="shared" si="1283"/>
        <v>0</v>
      </c>
      <c r="AD5265" s="19">
        <f t="shared" si="1286"/>
        <v>0</v>
      </c>
      <c r="AE5265" s="21">
        <f t="shared" si="1282"/>
        <v>0</v>
      </c>
      <c r="AF5265" s="20">
        <f t="shared" si="1287"/>
        <v>0</v>
      </c>
      <c r="AG5265" s="20">
        <f t="shared" si="1288"/>
        <v>0</v>
      </c>
      <c r="AH5265" s="20">
        <f t="shared" si="1289"/>
        <v>0</v>
      </c>
      <c r="AI5265" s="20"/>
      <c r="AJ5265" s="20"/>
      <c r="AK5265" s="20">
        <f t="shared" si="1284"/>
        <v>0</v>
      </c>
      <c r="AL5265" s="171"/>
    </row>
    <row r="5266" spans="2:38" ht="15.75" customHeight="1" x14ac:dyDescent="0.25">
      <c r="B5266" s="14">
        <f t="shared" si="1292"/>
        <v>891</v>
      </c>
      <c r="C5266" s="9" t="str">
        <f t="shared" si="1293"/>
        <v/>
      </c>
      <c r="D5266" s="3" t="str">
        <f t="shared" si="1294"/>
        <v/>
      </c>
      <c r="E5266" s="14" t="str">
        <f t="shared" si="1290"/>
        <v>891</v>
      </c>
      <c r="J5266" s="14" t="str">
        <f t="shared" si="1285"/>
        <v xml:space="preserve">0                                                                                                                                                                                                                                                                                                                                                                                                                                                                                                                                                                                                                                                                                                                                                                                                                                                                                                                          </v>
      </c>
      <c r="S5266" s="8"/>
      <c r="W5266" s="76"/>
      <c r="X5266" s="16">
        <f t="shared" si="1291"/>
        <v>0</v>
      </c>
      <c r="AC5266" s="18">
        <f t="shared" si="1283"/>
        <v>0</v>
      </c>
      <c r="AD5266" s="19">
        <f t="shared" si="1286"/>
        <v>0</v>
      </c>
      <c r="AE5266" s="21">
        <f t="shared" si="1282"/>
        <v>0</v>
      </c>
      <c r="AF5266" s="20">
        <f t="shared" si="1287"/>
        <v>0</v>
      </c>
      <c r="AG5266" s="20">
        <f t="shared" si="1288"/>
        <v>0</v>
      </c>
      <c r="AH5266" s="20">
        <f t="shared" si="1289"/>
        <v>0</v>
      </c>
      <c r="AI5266" s="20"/>
      <c r="AJ5266" s="20"/>
      <c r="AK5266" s="20">
        <f t="shared" si="1284"/>
        <v>0</v>
      </c>
      <c r="AL5266" s="171"/>
    </row>
    <row r="5267" spans="2:38" ht="15.75" customHeight="1" x14ac:dyDescent="0.25">
      <c r="B5267" s="14">
        <f t="shared" si="1292"/>
        <v>892</v>
      </c>
      <c r="C5267" s="9" t="str">
        <f t="shared" si="1293"/>
        <v/>
      </c>
      <c r="D5267" s="3" t="str">
        <f t="shared" si="1294"/>
        <v/>
      </c>
      <c r="E5267" s="14" t="str">
        <f t="shared" si="1290"/>
        <v>892</v>
      </c>
      <c r="J5267" s="14" t="str">
        <f t="shared" si="1285"/>
        <v xml:space="preserve">0                                                                                                                                                                                                                                                                                                                                                                                                                                                                                                                                                                                                                                                                                                                                                                                                                                                                                                                           </v>
      </c>
      <c r="S5267" s="8"/>
      <c r="W5267" s="76"/>
      <c r="X5267" s="16">
        <f t="shared" si="1291"/>
        <v>0</v>
      </c>
      <c r="AC5267" s="18">
        <f t="shared" si="1283"/>
        <v>0</v>
      </c>
      <c r="AD5267" s="19">
        <f t="shared" si="1286"/>
        <v>0</v>
      </c>
      <c r="AE5267" s="21">
        <f t="shared" si="1282"/>
        <v>0</v>
      </c>
      <c r="AF5267" s="20">
        <f t="shared" si="1287"/>
        <v>0</v>
      </c>
      <c r="AG5267" s="20">
        <f t="shared" si="1288"/>
        <v>0</v>
      </c>
      <c r="AH5267" s="20">
        <f t="shared" si="1289"/>
        <v>0</v>
      </c>
      <c r="AI5267" s="20"/>
      <c r="AJ5267" s="20"/>
      <c r="AK5267" s="20">
        <f t="shared" si="1284"/>
        <v>0</v>
      </c>
      <c r="AL5267" s="171"/>
    </row>
    <row r="5268" spans="2:38" ht="15.75" customHeight="1" x14ac:dyDescent="0.25">
      <c r="B5268" s="14">
        <f t="shared" si="1292"/>
        <v>893</v>
      </c>
      <c r="C5268" s="9" t="str">
        <f t="shared" si="1293"/>
        <v/>
      </c>
      <c r="D5268" s="3" t="str">
        <f t="shared" si="1294"/>
        <v/>
      </c>
      <c r="E5268" s="14" t="str">
        <f t="shared" si="1290"/>
        <v>893</v>
      </c>
      <c r="J5268" s="14" t="str">
        <f t="shared" si="1285"/>
        <v xml:space="preserve">0                                                                                                                                                                                                                                                                                                                                                                                                                                                                                                                                                                                                                                                                                                                                                                                                                                                                                                                            </v>
      </c>
      <c r="S5268" s="8"/>
      <c r="W5268" s="76"/>
      <c r="X5268" s="16">
        <f t="shared" si="1291"/>
        <v>0</v>
      </c>
      <c r="AC5268" s="18">
        <f t="shared" si="1283"/>
        <v>0</v>
      </c>
      <c r="AD5268" s="19">
        <f t="shared" si="1286"/>
        <v>0</v>
      </c>
      <c r="AE5268" s="21">
        <f t="shared" si="1282"/>
        <v>0</v>
      </c>
      <c r="AF5268" s="20">
        <f t="shared" si="1287"/>
        <v>0</v>
      </c>
      <c r="AG5268" s="20">
        <f t="shared" si="1288"/>
        <v>0</v>
      </c>
      <c r="AH5268" s="20">
        <f t="shared" si="1289"/>
        <v>0</v>
      </c>
      <c r="AI5268" s="20"/>
      <c r="AJ5268" s="20"/>
      <c r="AK5268" s="20">
        <f t="shared" si="1284"/>
        <v>0</v>
      </c>
      <c r="AL5268" s="171"/>
    </row>
    <row r="5269" spans="2:38" ht="15.75" customHeight="1" x14ac:dyDescent="0.25">
      <c r="B5269" s="14">
        <f t="shared" si="1292"/>
        <v>894</v>
      </c>
      <c r="C5269" s="9" t="str">
        <f t="shared" si="1293"/>
        <v/>
      </c>
      <c r="D5269" s="3" t="str">
        <f t="shared" si="1294"/>
        <v/>
      </c>
      <c r="E5269" s="14" t="str">
        <f t="shared" si="1290"/>
        <v>894</v>
      </c>
      <c r="J5269" s="14" t="str">
        <f t="shared" si="1285"/>
        <v xml:space="preserve">0                                                                                                                                                                                                                                                                                                                                                                                                                                                                                                                                                                                                                                                                                                                                                                                                                                                                                                                             </v>
      </c>
      <c r="S5269" s="8"/>
      <c r="W5269" s="76"/>
      <c r="X5269" s="16">
        <f t="shared" si="1291"/>
        <v>0</v>
      </c>
      <c r="AC5269" s="18">
        <f t="shared" si="1283"/>
        <v>0</v>
      </c>
      <c r="AD5269" s="19">
        <f t="shared" si="1286"/>
        <v>0</v>
      </c>
      <c r="AE5269" s="21">
        <f t="shared" si="1282"/>
        <v>0</v>
      </c>
      <c r="AF5269" s="20">
        <f t="shared" si="1287"/>
        <v>0</v>
      </c>
      <c r="AG5269" s="20">
        <f t="shared" si="1288"/>
        <v>0</v>
      </c>
      <c r="AH5269" s="20">
        <f t="shared" si="1289"/>
        <v>0</v>
      </c>
      <c r="AI5269" s="20"/>
      <c r="AJ5269" s="20"/>
      <c r="AK5269" s="20">
        <f t="shared" si="1284"/>
        <v>0</v>
      </c>
      <c r="AL5269" s="171"/>
    </row>
    <row r="5270" spans="2:38" ht="15.75" customHeight="1" x14ac:dyDescent="0.25">
      <c r="B5270" s="14">
        <f t="shared" si="1292"/>
        <v>895</v>
      </c>
      <c r="C5270" s="9" t="str">
        <f t="shared" si="1293"/>
        <v/>
      </c>
      <c r="D5270" s="3" t="str">
        <f t="shared" si="1294"/>
        <v/>
      </c>
      <c r="E5270" s="14" t="str">
        <f t="shared" si="1290"/>
        <v>895</v>
      </c>
      <c r="J5270" s="14" t="str">
        <f t="shared" si="1285"/>
        <v xml:space="preserve">0                                                                                                                                                                                                                                                                                                                                                                                                                                                                                                                                                                                                                                                                                                                                                                                                                                                                                                                              </v>
      </c>
      <c r="S5270" s="8"/>
      <c r="W5270" s="76"/>
      <c r="X5270" s="16">
        <f t="shared" si="1291"/>
        <v>0</v>
      </c>
      <c r="AC5270" s="18">
        <f t="shared" si="1283"/>
        <v>0</v>
      </c>
      <c r="AD5270" s="19">
        <f t="shared" si="1286"/>
        <v>0</v>
      </c>
      <c r="AE5270" s="21">
        <f t="shared" si="1282"/>
        <v>0</v>
      </c>
      <c r="AF5270" s="20">
        <f t="shared" si="1287"/>
        <v>0</v>
      </c>
      <c r="AG5270" s="20">
        <f t="shared" si="1288"/>
        <v>0</v>
      </c>
      <c r="AH5270" s="20">
        <f t="shared" si="1289"/>
        <v>0</v>
      </c>
      <c r="AI5270" s="20"/>
      <c r="AJ5270" s="20"/>
      <c r="AK5270" s="20">
        <f t="shared" si="1284"/>
        <v>0</v>
      </c>
      <c r="AL5270" s="171"/>
    </row>
    <row r="5271" spans="2:38" ht="15.75" customHeight="1" x14ac:dyDescent="0.25">
      <c r="B5271" s="14">
        <f t="shared" si="1292"/>
        <v>896</v>
      </c>
      <c r="C5271" s="9" t="str">
        <f t="shared" si="1293"/>
        <v/>
      </c>
      <c r="D5271" s="3" t="str">
        <f t="shared" si="1294"/>
        <v/>
      </c>
      <c r="E5271" s="14" t="str">
        <f t="shared" si="1290"/>
        <v>896</v>
      </c>
      <c r="J5271" s="14" t="str">
        <f t="shared" si="1285"/>
        <v xml:space="preserve">0                                                                                                                                                                                                                                                                                                                                                                                                                                                                                                                                                                                                                                                                                                                                                                                                                                                                                                                               </v>
      </c>
      <c r="S5271" s="8"/>
      <c r="W5271" s="76"/>
      <c r="X5271" s="16">
        <f t="shared" si="1291"/>
        <v>0</v>
      </c>
      <c r="AC5271" s="18">
        <f t="shared" si="1283"/>
        <v>0</v>
      </c>
      <c r="AD5271" s="19">
        <f t="shared" si="1286"/>
        <v>0</v>
      </c>
      <c r="AE5271" s="21">
        <f t="shared" si="1282"/>
        <v>0</v>
      </c>
      <c r="AF5271" s="20">
        <f t="shared" si="1287"/>
        <v>0</v>
      </c>
      <c r="AG5271" s="20">
        <f t="shared" si="1288"/>
        <v>0</v>
      </c>
      <c r="AH5271" s="20">
        <f t="shared" si="1289"/>
        <v>0</v>
      </c>
      <c r="AI5271" s="20"/>
      <c r="AJ5271" s="20"/>
      <c r="AK5271" s="20">
        <f t="shared" si="1284"/>
        <v>0</v>
      </c>
      <c r="AL5271" s="171"/>
    </row>
    <row r="5272" spans="2:38" ht="15.75" customHeight="1" x14ac:dyDescent="0.25">
      <c r="B5272" s="14">
        <f t="shared" si="1292"/>
        <v>897</v>
      </c>
      <c r="C5272" s="9" t="str">
        <f t="shared" si="1293"/>
        <v/>
      </c>
      <c r="D5272" s="3" t="str">
        <f t="shared" si="1294"/>
        <v/>
      </c>
      <c r="E5272" s="14" t="str">
        <f t="shared" si="1290"/>
        <v>897</v>
      </c>
      <c r="J5272" s="14" t="str">
        <f t="shared" si="1285"/>
        <v xml:space="preserve">0                                                                                                                                                                                                                                                                                                                                                                                                                                                                                                                                                                                                                                                                                                                                                                                                                                                                                                                                </v>
      </c>
      <c r="S5272" s="8"/>
      <c r="W5272" s="76"/>
      <c r="X5272" s="16">
        <f t="shared" si="1291"/>
        <v>0</v>
      </c>
      <c r="AC5272" s="18">
        <f t="shared" si="1283"/>
        <v>0</v>
      </c>
      <c r="AD5272" s="19">
        <f t="shared" si="1286"/>
        <v>0</v>
      </c>
      <c r="AE5272" s="21">
        <f t="shared" si="1282"/>
        <v>0</v>
      </c>
      <c r="AF5272" s="20">
        <f t="shared" si="1287"/>
        <v>0</v>
      </c>
      <c r="AG5272" s="20">
        <f t="shared" si="1288"/>
        <v>0</v>
      </c>
      <c r="AH5272" s="20">
        <f t="shared" si="1289"/>
        <v>0</v>
      </c>
      <c r="AI5272" s="20"/>
      <c r="AJ5272" s="20"/>
      <c r="AK5272" s="20">
        <f t="shared" si="1284"/>
        <v>0</v>
      </c>
      <c r="AL5272" s="171"/>
    </row>
    <row r="5273" spans="2:38" ht="15.75" customHeight="1" x14ac:dyDescent="0.25">
      <c r="B5273" s="14">
        <f t="shared" si="1292"/>
        <v>898</v>
      </c>
      <c r="C5273" s="9" t="str">
        <f t="shared" si="1293"/>
        <v/>
      </c>
      <c r="D5273" s="3" t="str">
        <f t="shared" si="1294"/>
        <v/>
      </c>
      <c r="E5273" s="14" t="str">
        <f t="shared" si="1290"/>
        <v>898</v>
      </c>
      <c r="J5273" s="14" t="str">
        <f t="shared" si="1285"/>
        <v xml:space="preserve">0                                                                                                                                                                                                                                                                                                                                                                                                                                                                                                                                                                                                                                                                                                                                                                                                                                                                                                                                 </v>
      </c>
      <c r="S5273" s="8"/>
      <c r="W5273" s="76"/>
      <c r="X5273" s="16">
        <f t="shared" si="1291"/>
        <v>0</v>
      </c>
      <c r="AC5273" s="18">
        <f t="shared" si="1283"/>
        <v>0</v>
      </c>
      <c r="AD5273" s="19">
        <f t="shared" si="1286"/>
        <v>0</v>
      </c>
      <c r="AE5273" s="21">
        <f t="shared" ref="AE5273:AE5336" si="1295">+(Q5273)*T5273</f>
        <v>0</v>
      </c>
      <c r="AF5273" s="20">
        <f t="shared" si="1287"/>
        <v>0</v>
      </c>
      <c r="AG5273" s="20">
        <f t="shared" si="1288"/>
        <v>0</v>
      </c>
      <c r="AH5273" s="20">
        <f t="shared" si="1289"/>
        <v>0</v>
      </c>
      <c r="AI5273" s="20"/>
      <c r="AJ5273" s="20"/>
      <c r="AK5273" s="20">
        <f t="shared" si="1284"/>
        <v>0</v>
      </c>
      <c r="AL5273" s="171"/>
    </row>
    <row r="5274" spans="2:38" ht="15.75" customHeight="1" x14ac:dyDescent="0.25">
      <c r="B5274" s="14">
        <f t="shared" si="1292"/>
        <v>899</v>
      </c>
      <c r="C5274" s="9" t="str">
        <f t="shared" si="1293"/>
        <v/>
      </c>
      <c r="D5274" s="3" t="str">
        <f t="shared" si="1294"/>
        <v/>
      </c>
      <c r="E5274" s="14" t="str">
        <f t="shared" si="1290"/>
        <v>899</v>
      </c>
      <c r="J5274" s="14" t="str">
        <f t="shared" si="1285"/>
        <v xml:space="preserve">0                                                                                                                                                                                                                                                                                                                                                                                                                                                                                                                                                                                                                                                                                                                                                                                                                                                                                                                                  </v>
      </c>
      <c r="S5274" s="8"/>
      <c r="W5274" s="76"/>
      <c r="X5274" s="16">
        <f t="shared" si="1291"/>
        <v>0</v>
      </c>
      <c r="AC5274" s="18">
        <f t="shared" si="1283"/>
        <v>0</v>
      </c>
      <c r="AD5274" s="19">
        <f t="shared" si="1286"/>
        <v>0</v>
      </c>
      <c r="AE5274" s="21">
        <f t="shared" si="1295"/>
        <v>0</v>
      </c>
      <c r="AF5274" s="20">
        <f t="shared" si="1287"/>
        <v>0</v>
      </c>
      <c r="AG5274" s="20">
        <f t="shared" si="1288"/>
        <v>0</v>
      </c>
      <c r="AH5274" s="20">
        <f t="shared" si="1289"/>
        <v>0</v>
      </c>
      <c r="AI5274" s="20"/>
      <c r="AJ5274" s="20"/>
      <c r="AK5274" s="20">
        <f t="shared" si="1284"/>
        <v>0</v>
      </c>
      <c r="AL5274" s="171"/>
    </row>
    <row r="5275" spans="2:38" ht="15.75" customHeight="1" x14ac:dyDescent="0.25">
      <c r="B5275" s="14">
        <f t="shared" si="1292"/>
        <v>900</v>
      </c>
      <c r="C5275" s="9" t="str">
        <f t="shared" si="1293"/>
        <v/>
      </c>
      <c r="D5275" s="3" t="str">
        <f t="shared" si="1294"/>
        <v/>
      </c>
      <c r="E5275" s="14" t="str">
        <f t="shared" si="1290"/>
        <v>900</v>
      </c>
      <c r="J5275" s="14" t="str">
        <f t="shared" si="1285"/>
        <v xml:space="preserve">0                                                                                                                                                                                                                                                                                                                                                                                                                                                                                                                                                                                                                                                                                                                                                                                                                                                                                                                                   </v>
      </c>
      <c r="S5275" s="8"/>
      <c r="W5275" s="76"/>
      <c r="X5275" s="16">
        <f t="shared" si="1291"/>
        <v>0</v>
      </c>
      <c r="AC5275" s="18">
        <f t="shared" si="1283"/>
        <v>0</v>
      </c>
      <c r="AD5275" s="19">
        <f t="shared" si="1286"/>
        <v>0</v>
      </c>
      <c r="AE5275" s="21">
        <f t="shared" si="1295"/>
        <v>0</v>
      </c>
      <c r="AF5275" s="20">
        <f t="shared" si="1287"/>
        <v>0</v>
      </c>
      <c r="AG5275" s="20">
        <f t="shared" si="1288"/>
        <v>0</v>
      </c>
      <c r="AH5275" s="20">
        <f t="shared" si="1289"/>
        <v>0</v>
      </c>
      <c r="AI5275" s="20"/>
      <c r="AJ5275" s="20"/>
      <c r="AK5275" s="20">
        <f t="shared" si="1284"/>
        <v>0</v>
      </c>
      <c r="AL5275" s="171"/>
    </row>
    <row r="5276" spans="2:38" ht="15.75" customHeight="1" x14ac:dyDescent="0.25">
      <c r="B5276" s="14">
        <f t="shared" si="1292"/>
        <v>901</v>
      </c>
      <c r="C5276" s="9" t="str">
        <f t="shared" si="1293"/>
        <v/>
      </c>
      <c r="D5276" s="3" t="str">
        <f t="shared" si="1294"/>
        <v/>
      </c>
      <c r="E5276" s="14" t="str">
        <f t="shared" si="1290"/>
        <v>901</v>
      </c>
      <c r="J5276" s="14" t="str">
        <f t="shared" si="1285"/>
        <v xml:space="preserve">0                                                                                                                                                                                                                                                                                                                                                                                                                                                                                                                                                                                                                                                                                                                                                                                                                                                                                                                                    </v>
      </c>
      <c r="S5276" s="8"/>
      <c r="W5276" s="76"/>
      <c r="X5276" s="16">
        <f t="shared" si="1291"/>
        <v>0</v>
      </c>
      <c r="AC5276" s="18">
        <f t="shared" si="1283"/>
        <v>0</v>
      </c>
      <c r="AD5276" s="19">
        <f t="shared" si="1286"/>
        <v>0</v>
      </c>
      <c r="AE5276" s="21">
        <f t="shared" si="1295"/>
        <v>0</v>
      </c>
      <c r="AF5276" s="20">
        <f t="shared" si="1287"/>
        <v>0</v>
      </c>
      <c r="AG5276" s="20">
        <f t="shared" si="1288"/>
        <v>0</v>
      </c>
      <c r="AH5276" s="20">
        <f t="shared" si="1289"/>
        <v>0</v>
      </c>
      <c r="AI5276" s="20"/>
      <c r="AJ5276" s="20"/>
      <c r="AK5276" s="20">
        <f t="shared" si="1284"/>
        <v>0</v>
      </c>
      <c r="AL5276" s="171"/>
    </row>
    <row r="5277" spans="2:38" ht="15.75" customHeight="1" x14ac:dyDescent="0.25">
      <c r="B5277" s="14">
        <f t="shared" si="1292"/>
        <v>902</v>
      </c>
      <c r="C5277" s="9" t="str">
        <f t="shared" si="1293"/>
        <v/>
      </c>
      <c r="D5277" s="3" t="str">
        <f t="shared" si="1294"/>
        <v/>
      </c>
      <c r="E5277" s="14" t="str">
        <f t="shared" si="1290"/>
        <v>902</v>
      </c>
      <c r="J5277" s="14" t="str">
        <f t="shared" si="1285"/>
        <v xml:space="preserve">0                                                                                                                                                                                                                                                                                                                                                                                                                                                                                                                                                                                                                                                                                                                                                                                                                                                                                                                                     </v>
      </c>
      <c r="S5277" s="8"/>
      <c r="W5277" s="76"/>
      <c r="X5277" s="16">
        <f t="shared" si="1291"/>
        <v>0</v>
      </c>
      <c r="AC5277" s="18">
        <f t="shared" si="1283"/>
        <v>0</v>
      </c>
      <c r="AD5277" s="19">
        <f t="shared" si="1286"/>
        <v>0</v>
      </c>
      <c r="AE5277" s="21">
        <f t="shared" si="1295"/>
        <v>0</v>
      </c>
      <c r="AF5277" s="20">
        <f t="shared" si="1287"/>
        <v>0</v>
      </c>
      <c r="AG5277" s="20">
        <f t="shared" si="1288"/>
        <v>0</v>
      </c>
      <c r="AH5277" s="20">
        <f t="shared" si="1289"/>
        <v>0</v>
      </c>
      <c r="AI5277" s="20"/>
      <c r="AJ5277" s="20"/>
      <c r="AK5277" s="20">
        <f t="shared" si="1284"/>
        <v>0</v>
      </c>
      <c r="AL5277" s="171"/>
    </row>
    <row r="5278" spans="2:38" ht="15.75" customHeight="1" x14ac:dyDescent="0.25">
      <c r="B5278" s="14">
        <f t="shared" si="1292"/>
        <v>903</v>
      </c>
      <c r="C5278" s="9" t="str">
        <f t="shared" si="1293"/>
        <v/>
      </c>
      <c r="D5278" s="3" t="str">
        <f t="shared" si="1294"/>
        <v/>
      </c>
      <c r="E5278" s="14" t="str">
        <f t="shared" si="1290"/>
        <v>903</v>
      </c>
      <c r="J5278" s="14" t="str">
        <f t="shared" si="1285"/>
        <v xml:space="preserve">0                                                                                                                                                                                                                                                                                                                                                                                                                                                                                                                                                                                                                                                                                                                                                                                                                                                                                                                                      </v>
      </c>
      <c r="S5278" s="8"/>
      <c r="W5278" s="76"/>
      <c r="X5278" s="16">
        <f t="shared" si="1291"/>
        <v>0</v>
      </c>
      <c r="AC5278" s="18">
        <f t="shared" si="1283"/>
        <v>0</v>
      </c>
      <c r="AD5278" s="19">
        <f t="shared" si="1286"/>
        <v>0</v>
      </c>
      <c r="AE5278" s="21">
        <f t="shared" si="1295"/>
        <v>0</v>
      </c>
      <c r="AF5278" s="20">
        <f t="shared" si="1287"/>
        <v>0</v>
      </c>
      <c r="AG5278" s="20">
        <f t="shared" si="1288"/>
        <v>0</v>
      </c>
      <c r="AH5278" s="20">
        <f t="shared" si="1289"/>
        <v>0</v>
      </c>
      <c r="AI5278" s="20"/>
      <c r="AJ5278" s="20"/>
      <c r="AK5278" s="20">
        <f t="shared" si="1284"/>
        <v>0</v>
      </c>
      <c r="AL5278" s="171"/>
    </row>
    <row r="5279" spans="2:38" ht="15.75" customHeight="1" x14ac:dyDescent="0.25">
      <c r="B5279" s="14">
        <f t="shared" si="1292"/>
        <v>904</v>
      </c>
      <c r="C5279" s="9" t="str">
        <f t="shared" si="1293"/>
        <v/>
      </c>
      <c r="D5279" s="3" t="str">
        <f t="shared" si="1294"/>
        <v/>
      </c>
      <c r="E5279" s="14" t="str">
        <f t="shared" si="1290"/>
        <v>904</v>
      </c>
      <c r="J5279" s="14" t="str">
        <f t="shared" si="1285"/>
        <v xml:space="preserve">0                                                                                                                                                                                                                                                                                                                                                                                                                                                                                                                                                                                                                                                                                                                                                                                                                                                                                                                                       </v>
      </c>
      <c r="S5279" s="8"/>
      <c r="W5279" s="76"/>
      <c r="X5279" s="16">
        <f t="shared" si="1291"/>
        <v>0</v>
      </c>
      <c r="AC5279" s="18">
        <f t="shared" si="1283"/>
        <v>0</v>
      </c>
      <c r="AD5279" s="19">
        <f t="shared" si="1286"/>
        <v>0</v>
      </c>
      <c r="AE5279" s="21">
        <f t="shared" si="1295"/>
        <v>0</v>
      </c>
      <c r="AF5279" s="20">
        <f t="shared" si="1287"/>
        <v>0</v>
      </c>
      <c r="AG5279" s="20">
        <f t="shared" si="1288"/>
        <v>0</v>
      </c>
      <c r="AH5279" s="20">
        <f t="shared" si="1289"/>
        <v>0</v>
      </c>
      <c r="AI5279" s="20"/>
      <c r="AJ5279" s="20"/>
      <c r="AK5279" s="20">
        <f t="shared" si="1284"/>
        <v>0</v>
      </c>
      <c r="AL5279" s="171"/>
    </row>
    <row r="5280" spans="2:38" ht="15.75" customHeight="1" x14ac:dyDescent="0.25">
      <c r="B5280" s="14">
        <f t="shared" si="1292"/>
        <v>905</v>
      </c>
      <c r="C5280" s="9" t="str">
        <f t="shared" si="1293"/>
        <v/>
      </c>
      <c r="D5280" s="3" t="str">
        <f t="shared" si="1294"/>
        <v/>
      </c>
      <c r="E5280" s="14" t="str">
        <f t="shared" si="1290"/>
        <v>905</v>
      </c>
      <c r="J5280" s="14" t="str">
        <f t="shared" si="1285"/>
        <v xml:space="preserve">0                                                                                                                                                                                                                                                                                                                                                                                                                                                                                                                                                                                                                                                                                                                                                                                                                                                                                                                                        </v>
      </c>
      <c r="S5280" s="8"/>
      <c r="W5280" s="76"/>
      <c r="X5280" s="16">
        <f t="shared" si="1291"/>
        <v>0</v>
      </c>
      <c r="AC5280" s="18">
        <f t="shared" si="1283"/>
        <v>0</v>
      </c>
      <c r="AD5280" s="19">
        <f t="shared" si="1286"/>
        <v>0</v>
      </c>
      <c r="AE5280" s="21">
        <f t="shared" si="1295"/>
        <v>0</v>
      </c>
      <c r="AF5280" s="20">
        <f t="shared" si="1287"/>
        <v>0</v>
      </c>
      <c r="AG5280" s="20">
        <f t="shared" si="1288"/>
        <v>0</v>
      </c>
      <c r="AH5280" s="20">
        <f t="shared" si="1289"/>
        <v>0</v>
      </c>
      <c r="AI5280" s="20"/>
      <c r="AJ5280" s="20"/>
      <c r="AK5280" s="20">
        <f t="shared" si="1284"/>
        <v>0</v>
      </c>
      <c r="AL5280" s="171"/>
    </row>
    <row r="5281" spans="2:38" ht="15.75" customHeight="1" x14ac:dyDescent="0.25">
      <c r="B5281" s="14">
        <f t="shared" si="1292"/>
        <v>906</v>
      </c>
      <c r="C5281" s="9" t="str">
        <f t="shared" si="1293"/>
        <v/>
      </c>
      <c r="D5281" s="3" t="str">
        <f t="shared" si="1294"/>
        <v/>
      </c>
      <c r="E5281" s="14" t="str">
        <f t="shared" si="1290"/>
        <v>906</v>
      </c>
      <c r="J5281" s="14" t="str">
        <f t="shared" si="1285"/>
        <v xml:space="preserve">0                                                                                                                                                                                                                                                                                                                                                                                                                                                                                                                                                                                                                                                                                                                                                                                                                                                                                                                                         </v>
      </c>
      <c r="S5281" s="8"/>
      <c r="W5281" s="76"/>
      <c r="X5281" s="16">
        <f t="shared" si="1291"/>
        <v>0</v>
      </c>
      <c r="AC5281" s="18">
        <f t="shared" si="1283"/>
        <v>0</v>
      </c>
      <c r="AD5281" s="19">
        <f t="shared" si="1286"/>
        <v>0</v>
      </c>
      <c r="AE5281" s="21">
        <f t="shared" si="1295"/>
        <v>0</v>
      </c>
      <c r="AF5281" s="20">
        <f t="shared" si="1287"/>
        <v>0</v>
      </c>
      <c r="AG5281" s="20">
        <f t="shared" si="1288"/>
        <v>0</v>
      </c>
      <c r="AH5281" s="20">
        <f t="shared" si="1289"/>
        <v>0</v>
      </c>
      <c r="AI5281" s="20"/>
      <c r="AJ5281" s="20"/>
      <c r="AK5281" s="20">
        <f t="shared" si="1284"/>
        <v>0</v>
      </c>
      <c r="AL5281" s="171"/>
    </row>
    <row r="5282" spans="2:38" ht="15.75" customHeight="1" x14ac:dyDescent="0.25">
      <c r="B5282" s="14">
        <f t="shared" si="1292"/>
        <v>907</v>
      </c>
      <c r="C5282" s="9" t="str">
        <f t="shared" si="1293"/>
        <v/>
      </c>
      <c r="D5282" s="3" t="str">
        <f t="shared" si="1294"/>
        <v/>
      </c>
      <c r="E5282" s="14" t="str">
        <f t="shared" si="1290"/>
        <v>907</v>
      </c>
      <c r="J5282" s="14" t="str">
        <f t="shared" si="1285"/>
        <v xml:space="preserve">0                                                                                                                                                                                                                                                                                                                                                                                                                                                                                                                                                                                                                                                                                                                                                                                                                                                                                                                                          </v>
      </c>
      <c r="S5282" s="8"/>
      <c r="W5282" s="76"/>
      <c r="X5282" s="16">
        <f t="shared" si="1291"/>
        <v>0</v>
      </c>
      <c r="AC5282" s="18">
        <f t="shared" si="1283"/>
        <v>0</v>
      </c>
      <c r="AD5282" s="19">
        <f t="shared" si="1286"/>
        <v>0</v>
      </c>
      <c r="AE5282" s="21">
        <f t="shared" si="1295"/>
        <v>0</v>
      </c>
      <c r="AF5282" s="20">
        <f t="shared" si="1287"/>
        <v>0</v>
      </c>
      <c r="AG5282" s="20">
        <f t="shared" si="1288"/>
        <v>0</v>
      </c>
      <c r="AH5282" s="20">
        <f t="shared" si="1289"/>
        <v>0</v>
      </c>
      <c r="AI5282" s="20"/>
      <c r="AJ5282" s="20"/>
      <c r="AK5282" s="20">
        <f t="shared" si="1284"/>
        <v>0</v>
      </c>
      <c r="AL5282" s="171"/>
    </row>
    <row r="5283" spans="2:38" ht="15.75" customHeight="1" x14ac:dyDescent="0.25">
      <c r="B5283" s="14">
        <f t="shared" si="1292"/>
        <v>908</v>
      </c>
      <c r="C5283" s="9" t="str">
        <f t="shared" si="1293"/>
        <v/>
      </c>
      <c r="D5283" s="3" t="str">
        <f t="shared" si="1294"/>
        <v/>
      </c>
      <c r="E5283" s="14" t="str">
        <f t="shared" si="1290"/>
        <v>908</v>
      </c>
      <c r="J5283" s="14" t="str">
        <f t="shared" si="1285"/>
        <v xml:space="preserve">0                                                                                                                                                                                                                                                                                                                                                                                                                                                                                                                                                                                                                                                                                                                                                                                                                                                                                                                                           </v>
      </c>
      <c r="S5283" s="8"/>
      <c r="W5283" s="76"/>
      <c r="X5283" s="16">
        <f t="shared" si="1291"/>
        <v>0</v>
      </c>
      <c r="AC5283" s="18">
        <f t="shared" ref="AC5283:AC5346" si="1296">+AB5283*Y5283</f>
        <v>0</v>
      </c>
      <c r="AD5283" s="19">
        <f t="shared" si="1286"/>
        <v>0</v>
      </c>
      <c r="AE5283" s="21">
        <f t="shared" si="1295"/>
        <v>0</v>
      </c>
      <c r="AF5283" s="20">
        <f t="shared" si="1287"/>
        <v>0</v>
      </c>
      <c r="AG5283" s="20">
        <f t="shared" si="1288"/>
        <v>0</v>
      </c>
      <c r="AH5283" s="20">
        <f t="shared" si="1289"/>
        <v>0</v>
      </c>
      <c r="AI5283" s="20"/>
      <c r="AJ5283" s="20"/>
      <c r="AK5283" s="20">
        <f t="shared" ref="AK5283:AK5346" si="1297">AH5283+AG5283</f>
        <v>0</v>
      </c>
      <c r="AL5283" s="171"/>
    </row>
    <row r="5284" spans="2:38" ht="15.75" customHeight="1" x14ac:dyDescent="0.25">
      <c r="B5284" s="14">
        <f t="shared" si="1292"/>
        <v>909</v>
      </c>
      <c r="C5284" s="9" t="str">
        <f t="shared" si="1293"/>
        <v/>
      </c>
      <c r="D5284" s="3" t="str">
        <f t="shared" si="1294"/>
        <v/>
      </c>
      <c r="E5284" s="14" t="str">
        <f t="shared" si="1290"/>
        <v>909</v>
      </c>
      <c r="J5284" s="14" t="str">
        <f t="shared" si="1285"/>
        <v xml:space="preserve">0                                                                                                                                                                                                                                                                                                                                                                                                                                                                                                                                                                                                                                                                                                                                                                                                                                                                                                                                            </v>
      </c>
      <c r="S5284" s="8"/>
      <c r="W5284" s="76"/>
      <c r="X5284" s="16">
        <f t="shared" si="1291"/>
        <v>0</v>
      </c>
      <c r="AC5284" s="18">
        <f t="shared" si="1296"/>
        <v>0</v>
      </c>
      <c r="AD5284" s="19">
        <f t="shared" si="1286"/>
        <v>0</v>
      </c>
      <c r="AE5284" s="21">
        <f t="shared" si="1295"/>
        <v>0</v>
      </c>
      <c r="AF5284" s="20">
        <f t="shared" si="1287"/>
        <v>0</v>
      </c>
      <c r="AG5284" s="20">
        <f t="shared" si="1288"/>
        <v>0</v>
      </c>
      <c r="AH5284" s="20">
        <f t="shared" si="1289"/>
        <v>0</v>
      </c>
      <c r="AI5284" s="20"/>
      <c r="AJ5284" s="20"/>
      <c r="AK5284" s="20">
        <f t="shared" si="1297"/>
        <v>0</v>
      </c>
      <c r="AL5284" s="171"/>
    </row>
    <row r="5285" spans="2:38" ht="15.75" customHeight="1" x14ac:dyDescent="0.25">
      <c r="B5285" s="14">
        <f t="shared" si="1292"/>
        <v>910</v>
      </c>
      <c r="C5285" s="9" t="str">
        <f t="shared" si="1293"/>
        <v/>
      </c>
      <c r="D5285" s="3" t="str">
        <f t="shared" si="1294"/>
        <v/>
      </c>
      <c r="E5285" s="14" t="str">
        <f t="shared" si="1290"/>
        <v>910</v>
      </c>
      <c r="J5285" s="14" t="str">
        <f t="shared" si="1285"/>
        <v xml:space="preserve">0                                                                                                                                                                                                                                                                                                                                                                                                                                                                                                                                                                                                                                                                                                                                                                                                                                                                                                                                             </v>
      </c>
      <c r="S5285" s="8"/>
      <c r="W5285" s="76"/>
      <c r="X5285" s="16">
        <f t="shared" si="1291"/>
        <v>0</v>
      </c>
      <c r="AC5285" s="18">
        <f t="shared" si="1296"/>
        <v>0</v>
      </c>
      <c r="AD5285" s="19">
        <f t="shared" si="1286"/>
        <v>0</v>
      </c>
      <c r="AE5285" s="21">
        <f t="shared" si="1295"/>
        <v>0</v>
      </c>
      <c r="AF5285" s="20">
        <f t="shared" si="1287"/>
        <v>0</v>
      </c>
      <c r="AG5285" s="20">
        <f t="shared" si="1288"/>
        <v>0</v>
      </c>
      <c r="AH5285" s="20">
        <f t="shared" si="1289"/>
        <v>0</v>
      </c>
      <c r="AI5285" s="20"/>
      <c r="AJ5285" s="20"/>
      <c r="AK5285" s="20">
        <f t="shared" si="1297"/>
        <v>0</v>
      </c>
      <c r="AL5285" s="171"/>
    </row>
    <row r="5286" spans="2:38" ht="15.75" customHeight="1" x14ac:dyDescent="0.25">
      <c r="B5286" s="14">
        <f t="shared" si="1292"/>
        <v>911</v>
      </c>
      <c r="C5286" s="9" t="str">
        <f t="shared" si="1293"/>
        <v/>
      </c>
      <c r="D5286" s="3" t="str">
        <f t="shared" si="1294"/>
        <v/>
      </c>
      <c r="E5286" s="14" t="str">
        <f t="shared" si="1290"/>
        <v>911</v>
      </c>
      <c r="J5286" s="14" t="str">
        <f t="shared" si="1285"/>
        <v xml:space="preserve">0                                                                                                                                                                                                                                                                                                                                                                                                                                                                                                                                                                                                                                                                                                                                                                                                                                                                                                                                              </v>
      </c>
      <c r="S5286" s="8"/>
      <c r="W5286" s="76"/>
      <c r="X5286" s="16">
        <f t="shared" si="1291"/>
        <v>0</v>
      </c>
      <c r="AC5286" s="18">
        <f t="shared" si="1296"/>
        <v>0</v>
      </c>
      <c r="AD5286" s="19">
        <f t="shared" si="1286"/>
        <v>0</v>
      </c>
      <c r="AE5286" s="21">
        <f t="shared" si="1295"/>
        <v>0</v>
      </c>
      <c r="AF5286" s="20">
        <f t="shared" si="1287"/>
        <v>0</v>
      </c>
      <c r="AG5286" s="20">
        <f t="shared" si="1288"/>
        <v>0</v>
      </c>
      <c r="AH5286" s="20">
        <f t="shared" si="1289"/>
        <v>0</v>
      </c>
      <c r="AI5286" s="20"/>
      <c r="AJ5286" s="20"/>
      <c r="AK5286" s="20">
        <f t="shared" si="1297"/>
        <v>0</v>
      </c>
      <c r="AL5286" s="171"/>
    </row>
    <row r="5287" spans="2:38" ht="15.75" customHeight="1" x14ac:dyDescent="0.25">
      <c r="B5287" s="14">
        <f t="shared" si="1292"/>
        <v>912</v>
      </c>
      <c r="C5287" s="9" t="str">
        <f t="shared" si="1293"/>
        <v/>
      </c>
      <c r="D5287" s="3" t="str">
        <f t="shared" si="1294"/>
        <v/>
      </c>
      <c r="E5287" s="14" t="str">
        <f t="shared" si="1290"/>
        <v>912</v>
      </c>
      <c r="J5287" s="14" t="str">
        <f t="shared" ref="J5287:J5350" si="1298">IF(A5287=A5286,CONCATENATE(J5286," ",I5287),I5287)</f>
        <v xml:space="preserve">0                                                                                                                                                                                                                                                                                                                                                                                                                                                                                                                                                                                                                                                                                                                                                                                                                                                                                                                                               </v>
      </c>
      <c r="S5287" s="8"/>
      <c r="W5287" s="76"/>
      <c r="X5287" s="16">
        <f t="shared" si="1291"/>
        <v>0</v>
      </c>
      <c r="AC5287" s="18">
        <f t="shared" si="1296"/>
        <v>0</v>
      </c>
      <c r="AD5287" s="19">
        <f t="shared" si="1286"/>
        <v>0</v>
      </c>
      <c r="AE5287" s="21">
        <f t="shared" si="1295"/>
        <v>0</v>
      </c>
      <c r="AF5287" s="20">
        <f t="shared" si="1287"/>
        <v>0</v>
      </c>
      <c r="AG5287" s="20">
        <f t="shared" si="1288"/>
        <v>0</v>
      </c>
      <c r="AH5287" s="20">
        <f t="shared" si="1289"/>
        <v>0</v>
      </c>
      <c r="AI5287" s="20"/>
      <c r="AJ5287" s="20"/>
      <c r="AK5287" s="20">
        <f t="shared" si="1297"/>
        <v>0</v>
      </c>
      <c r="AL5287" s="171"/>
    </row>
    <row r="5288" spans="2:38" ht="15.75" customHeight="1" x14ac:dyDescent="0.25">
      <c r="B5288" s="14">
        <f t="shared" si="1292"/>
        <v>913</v>
      </c>
      <c r="C5288" s="9" t="str">
        <f t="shared" si="1293"/>
        <v/>
      </c>
      <c r="D5288" s="3" t="str">
        <f t="shared" si="1294"/>
        <v/>
      </c>
      <c r="E5288" s="14" t="str">
        <f t="shared" si="1290"/>
        <v>913</v>
      </c>
      <c r="J5288" s="14" t="str">
        <f t="shared" si="1298"/>
        <v xml:space="preserve">0                                                                                                                                                                                                                                                                                                                                                                                                                                                                                                                                                                                                                                                                                                                                                                                                                                                                                                                                                </v>
      </c>
      <c r="S5288" s="8"/>
      <c r="W5288" s="76"/>
      <c r="X5288" s="16">
        <f t="shared" si="1291"/>
        <v>0</v>
      </c>
      <c r="AC5288" s="18">
        <f t="shared" si="1296"/>
        <v>0</v>
      </c>
      <c r="AD5288" s="19">
        <f t="shared" si="1286"/>
        <v>0</v>
      </c>
      <c r="AE5288" s="21">
        <f t="shared" si="1295"/>
        <v>0</v>
      </c>
      <c r="AF5288" s="20">
        <f t="shared" si="1287"/>
        <v>0</v>
      </c>
      <c r="AG5288" s="20">
        <f t="shared" si="1288"/>
        <v>0</v>
      </c>
      <c r="AH5288" s="20">
        <f t="shared" si="1289"/>
        <v>0</v>
      </c>
      <c r="AI5288" s="20"/>
      <c r="AJ5288" s="20"/>
      <c r="AK5288" s="20">
        <f t="shared" si="1297"/>
        <v>0</v>
      </c>
      <c r="AL5288" s="171"/>
    </row>
    <row r="5289" spans="2:38" ht="15.75" customHeight="1" x14ac:dyDescent="0.25">
      <c r="B5289" s="14">
        <f t="shared" si="1292"/>
        <v>914</v>
      </c>
      <c r="C5289" s="9" t="str">
        <f t="shared" si="1293"/>
        <v/>
      </c>
      <c r="D5289" s="3" t="str">
        <f t="shared" si="1294"/>
        <v/>
      </c>
      <c r="E5289" s="14" t="str">
        <f t="shared" si="1290"/>
        <v>914</v>
      </c>
      <c r="J5289" s="14" t="str">
        <f t="shared" si="1298"/>
        <v xml:space="preserve">0                                                                                                                                                                                                                                                                                                                                                                                                                                                                                                                                                                                                                                                                                                                                                                                                                                                                                                                                                 </v>
      </c>
      <c r="S5289" s="8"/>
      <c r="W5289" s="76"/>
      <c r="X5289" s="16">
        <f t="shared" si="1291"/>
        <v>0</v>
      </c>
      <c r="AC5289" s="18">
        <f t="shared" si="1296"/>
        <v>0</v>
      </c>
      <c r="AD5289" s="19">
        <f t="shared" si="1286"/>
        <v>0</v>
      </c>
      <c r="AE5289" s="21">
        <f t="shared" si="1295"/>
        <v>0</v>
      </c>
      <c r="AF5289" s="20">
        <f t="shared" si="1287"/>
        <v>0</v>
      </c>
      <c r="AG5289" s="20">
        <f t="shared" si="1288"/>
        <v>0</v>
      </c>
      <c r="AH5289" s="20">
        <f t="shared" si="1289"/>
        <v>0</v>
      </c>
      <c r="AI5289" s="20"/>
      <c r="AJ5289" s="20"/>
      <c r="AK5289" s="20">
        <f t="shared" si="1297"/>
        <v>0</v>
      </c>
      <c r="AL5289" s="171"/>
    </row>
    <row r="5290" spans="2:38" ht="15.75" customHeight="1" x14ac:dyDescent="0.25">
      <c r="B5290" s="14">
        <f t="shared" si="1292"/>
        <v>915</v>
      </c>
      <c r="C5290" s="9" t="str">
        <f t="shared" si="1293"/>
        <v/>
      </c>
      <c r="D5290" s="3" t="str">
        <f t="shared" si="1294"/>
        <v/>
      </c>
      <c r="E5290" s="14" t="str">
        <f t="shared" si="1290"/>
        <v>915</v>
      </c>
      <c r="J5290" s="14" t="str">
        <f t="shared" si="1298"/>
        <v xml:space="preserve">0                                                                                                                                                                                                                                                                                                                                                                                                                                                                                                                                                                                                                                                                                                                                                                                                                                                                                                                                                  </v>
      </c>
      <c r="S5290" s="8"/>
      <c r="W5290" s="76"/>
      <c r="X5290" s="16">
        <f t="shared" si="1291"/>
        <v>0</v>
      </c>
      <c r="AC5290" s="18">
        <f t="shared" si="1296"/>
        <v>0</v>
      </c>
      <c r="AD5290" s="19">
        <f t="shared" si="1286"/>
        <v>0</v>
      </c>
      <c r="AE5290" s="21">
        <f t="shared" si="1295"/>
        <v>0</v>
      </c>
      <c r="AF5290" s="20">
        <f t="shared" si="1287"/>
        <v>0</v>
      </c>
      <c r="AG5290" s="20">
        <f t="shared" si="1288"/>
        <v>0</v>
      </c>
      <c r="AH5290" s="20">
        <f t="shared" si="1289"/>
        <v>0</v>
      </c>
      <c r="AI5290" s="20"/>
      <c r="AJ5290" s="20"/>
      <c r="AK5290" s="20">
        <f t="shared" si="1297"/>
        <v>0</v>
      </c>
      <c r="AL5290" s="171"/>
    </row>
    <row r="5291" spans="2:38" ht="15.75" customHeight="1" x14ac:dyDescent="0.25">
      <c r="B5291" s="14">
        <f t="shared" si="1292"/>
        <v>916</v>
      </c>
      <c r="C5291" s="9" t="str">
        <f t="shared" si="1293"/>
        <v/>
      </c>
      <c r="D5291" s="3" t="str">
        <f t="shared" si="1294"/>
        <v/>
      </c>
      <c r="E5291" s="14" t="str">
        <f t="shared" si="1290"/>
        <v>916</v>
      </c>
      <c r="J5291" s="14" t="str">
        <f t="shared" si="1298"/>
        <v xml:space="preserve">0                                                                                                                                                                                                                                                                                                                                                                                                                                                                                                                                                                                                                                                                                                                                                                                                                                                                                                                                                   </v>
      </c>
      <c r="S5291" s="8"/>
      <c r="W5291" s="76"/>
      <c r="X5291" s="16">
        <f t="shared" si="1291"/>
        <v>0</v>
      </c>
      <c r="AC5291" s="18">
        <f t="shared" si="1296"/>
        <v>0</v>
      </c>
      <c r="AD5291" s="19">
        <f t="shared" si="1286"/>
        <v>0</v>
      </c>
      <c r="AE5291" s="21">
        <f t="shared" si="1295"/>
        <v>0</v>
      </c>
      <c r="AF5291" s="20">
        <f t="shared" si="1287"/>
        <v>0</v>
      </c>
      <c r="AG5291" s="20">
        <f t="shared" si="1288"/>
        <v>0</v>
      </c>
      <c r="AH5291" s="20">
        <f t="shared" si="1289"/>
        <v>0</v>
      </c>
      <c r="AI5291" s="20"/>
      <c r="AJ5291" s="20"/>
      <c r="AK5291" s="20">
        <f t="shared" si="1297"/>
        <v>0</v>
      </c>
      <c r="AL5291" s="171"/>
    </row>
    <row r="5292" spans="2:38" ht="15.75" customHeight="1" x14ac:dyDescent="0.25">
      <c r="B5292" s="14">
        <f t="shared" si="1292"/>
        <v>917</v>
      </c>
      <c r="C5292" s="9" t="str">
        <f t="shared" si="1293"/>
        <v/>
      </c>
      <c r="D5292" s="3" t="str">
        <f t="shared" si="1294"/>
        <v/>
      </c>
      <c r="E5292" s="14" t="str">
        <f t="shared" si="1290"/>
        <v>917</v>
      </c>
      <c r="J5292" s="14" t="str">
        <f t="shared" si="1298"/>
        <v xml:space="preserve">0                                                                                                                                                                                                                                                                                                                                                                                                                                                                                                                                                                                                                                                                                                                                                                                                                                                                                                                                                    </v>
      </c>
      <c r="S5292" s="8"/>
      <c r="W5292" s="76"/>
      <c r="X5292" s="16">
        <f t="shared" si="1291"/>
        <v>0</v>
      </c>
      <c r="AC5292" s="18">
        <f t="shared" si="1296"/>
        <v>0</v>
      </c>
      <c r="AD5292" s="19">
        <f t="shared" si="1286"/>
        <v>0</v>
      </c>
      <c r="AE5292" s="21">
        <f t="shared" si="1295"/>
        <v>0</v>
      </c>
      <c r="AF5292" s="20">
        <f t="shared" si="1287"/>
        <v>0</v>
      </c>
      <c r="AG5292" s="20">
        <f t="shared" si="1288"/>
        <v>0</v>
      </c>
      <c r="AH5292" s="20">
        <f t="shared" si="1289"/>
        <v>0</v>
      </c>
      <c r="AI5292" s="20"/>
      <c r="AJ5292" s="20"/>
      <c r="AK5292" s="20">
        <f t="shared" si="1297"/>
        <v>0</v>
      </c>
      <c r="AL5292" s="171"/>
    </row>
    <row r="5293" spans="2:38" ht="15.75" customHeight="1" x14ac:dyDescent="0.25">
      <c r="B5293" s="14">
        <f t="shared" si="1292"/>
        <v>918</v>
      </c>
      <c r="C5293" s="9" t="str">
        <f t="shared" si="1293"/>
        <v/>
      </c>
      <c r="D5293" s="3" t="str">
        <f t="shared" si="1294"/>
        <v/>
      </c>
      <c r="E5293" s="14" t="str">
        <f t="shared" si="1290"/>
        <v>918</v>
      </c>
      <c r="J5293" s="14" t="str">
        <f t="shared" si="1298"/>
        <v xml:space="preserve">0                                                                                                                                                                                                                                                                                                                                                                                                                                                                                                                                                                                                                                                                                                                                                                                                                                                                                                                                                     </v>
      </c>
      <c r="S5293" s="8"/>
      <c r="W5293" s="76"/>
      <c r="X5293" s="16">
        <f t="shared" si="1291"/>
        <v>0</v>
      </c>
      <c r="AC5293" s="18">
        <f t="shared" si="1296"/>
        <v>0</v>
      </c>
      <c r="AD5293" s="19">
        <f t="shared" si="1286"/>
        <v>0</v>
      </c>
      <c r="AE5293" s="21">
        <f t="shared" si="1295"/>
        <v>0</v>
      </c>
      <c r="AF5293" s="20">
        <f t="shared" si="1287"/>
        <v>0</v>
      </c>
      <c r="AG5293" s="20">
        <f t="shared" si="1288"/>
        <v>0</v>
      </c>
      <c r="AH5293" s="20">
        <f t="shared" si="1289"/>
        <v>0</v>
      </c>
      <c r="AI5293" s="20"/>
      <c r="AJ5293" s="20"/>
      <c r="AK5293" s="20">
        <f t="shared" si="1297"/>
        <v>0</v>
      </c>
      <c r="AL5293" s="171"/>
    </row>
    <row r="5294" spans="2:38" ht="15.75" customHeight="1" x14ac:dyDescent="0.25">
      <c r="B5294" s="14">
        <f t="shared" si="1292"/>
        <v>919</v>
      </c>
      <c r="C5294" s="9" t="str">
        <f t="shared" si="1293"/>
        <v/>
      </c>
      <c r="D5294" s="3" t="str">
        <f t="shared" si="1294"/>
        <v/>
      </c>
      <c r="E5294" s="14" t="str">
        <f t="shared" si="1290"/>
        <v>919</v>
      </c>
      <c r="J5294" s="14" t="str">
        <f t="shared" si="1298"/>
        <v xml:space="preserve">0                                                                                                                                                                                                                                                                                                                                                                                                                                                                                                                                                                                                                                                                                                                                                                                                                                                                                                                                                      </v>
      </c>
      <c r="S5294" s="8"/>
      <c r="W5294" s="76"/>
      <c r="X5294" s="16">
        <f t="shared" si="1291"/>
        <v>0</v>
      </c>
      <c r="AC5294" s="18">
        <f t="shared" si="1296"/>
        <v>0</v>
      </c>
      <c r="AD5294" s="19">
        <f t="shared" si="1286"/>
        <v>0</v>
      </c>
      <c r="AE5294" s="21">
        <f t="shared" si="1295"/>
        <v>0</v>
      </c>
      <c r="AF5294" s="20">
        <f t="shared" si="1287"/>
        <v>0</v>
      </c>
      <c r="AG5294" s="20">
        <f t="shared" si="1288"/>
        <v>0</v>
      </c>
      <c r="AH5294" s="20">
        <f t="shared" si="1289"/>
        <v>0</v>
      </c>
      <c r="AI5294" s="20"/>
      <c r="AJ5294" s="20"/>
      <c r="AK5294" s="20">
        <f t="shared" si="1297"/>
        <v>0</v>
      </c>
      <c r="AL5294" s="171"/>
    </row>
    <row r="5295" spans="2:38" ht="15.75" customHeight="1" x14ac:dyDescent="0.25">
      <c r="B5295" s="14">
        <f t="shared" si="1292"/>
        <v>920</v>
      </c>
      <c r="C5295" s="9" t="str">
        <f t="shared" si="1293"/>
        <v/>
      </c>
      <c r="D5295" s="3" t="str">
        <f t="shared" si="1294"/>
        <v/>
      </c>
      <c r="E5295" s="14" t="str">
        <f t="shared" si="1290"/>
        <v>920</v>
      </c>
      <c r="J5295" s="14" t="str">
        <f t="shared" si="1298"/>
        <v xml:space="preserve">0                                                                                                                                                                                                                                                                                                                                                                                                                                                                                                                                                                                                                                                                                                                                                                                                                                                                                                                                                       </v>
      </c>
      <c r="S5295" s="8"/>
      <c r="W5295" s="76"/>
      <c r="X5295" s="16">
        <f t="shared" si="1291"/>
        <v>0</v>
      </c>
      <c r="AC5295" s="18">
        <f t="shared" si="1296"/>
        <v>0</v>
      </c>
      <c r="AD5295" s="19">
        <f t="shared" si="1286"/>
        <v>0</v>
      </c>
      <c r="AE5295" s="21">
        <f t="shared" si="1295"/>
        <v>0</v>
      </c>
      <c r="AF5295" s="20">
        <f t="shared" si="1287"/>
        <v>0</v>
      </c>
      <c r="AG5295" s="20">
        <f t="shared" si="1288"/>
        <v>0</v>
      </c>
      <c r="AH5295" s="20">
        <f t="shared" si="1289"/>
        <v>0</v>
      </c>
      <c r="AI5295" s="20"/>
      <c r="AJ5295" s="20"/>
      <c r="AK5295" s="20">
        <f t="shared" si="1297"/>
        <v>0</v>
      </c>
      <c r="AL5295" s="171"/>
    </row>
    <row r="5296" spans="2:38" ht="15.75" customHeight="1" x14ac:dyDescent="0.25">
      <c r="B5296" s="14">
        <f t="shared" si="1292"/>
        <v>921</v>
      </c>
      <c r="C5296" s="9" t="str">
        <f t="shared" si="1293"/>
        <v/>
      </c>
      <c r="D5296" s="3" t="str">
        <f t="shared" si="1294"/>
        <v/>
      </c>
      <c r="E5296" s="14" t="str">
        <f t="shared" si="1290"/>
        <v>921</v>
      </c>
      <c r="J5296" s="14" t="str">
        <f t="shared" si="1298"/>
        <v xml:space="preserve">0                                                                                                                                                                                                                                                                                                                                                                                                                                                                                                                                                                                                                                                                                                                                                                                                                                                                                                                                                        </v>
      </c>
      <c r="S5296" s="8"/>
      <c r="W5296" s="76"/>
      <c r="X5296" s="16">
        <f t="shared" si="1291"/>
        <v>0</v>
      </c>
      <c r="AC5296" s="18">
        <f t="shared" si="1296"/>
        <v>0</v>
      </c>
      <c r="AD5296" s="19">
        <f t="shared" si="1286"/>
        <v>0</v>
      </c>
      <c r="AE5296" s="21">
        <f t="shared" si="1295"/>
        <v>0</v>
      </c>
      <c r="AF5296" s="20">
        <f t="shared" si="1287"/>
        <v>0</v>
      </c>
      <c r="AG5296" s="20">
        <f t="shared" si="1288"/>
        <v>0</v>
      </c>
      <c r="AH5296" s="20">
        <f t="shared" si="1289"/>
        <v>0</v>
      </c>
      <c r="AI5296" s="20"/>
      <c r="AJ5296" s="20"/>
      <c r="AK5296" s="20">
        <f t="shared" si="1297"/>
        <v>0</v>
      </c>
      <c r="AL5296" s="171"/>
    </row>
    <row r="5297" spans="2:38" ht="15.75" customHeight="1" x14ac:dyDescent="0.25">
      <c r="B5297" s="14">
        <f t="shared" si="1292"/>
        <v>922</v>
      </c>
      <c r="C5297" s="9" t="str">
        <f t="shared" si="1293"/>
        <v/>
      </c>
      <c r="D5297" s="3" t="str">
        <f t="shared" si="1294"/>
        <v/>
      </c>
      <c r="E5297" s="14" t="str">
        <f t="shared" si="1290"/>
        <v>922</v>
      </c>
      <c r="J5297" s="14" t="str">
        <f t="shared" si="1298"/>
        <v xml:space="preserve">0                                                                                                                                                                                                                                                                                                                                                                                                                                                                                                                                                                                                                                                                                                                                                                                                                                                                                                                                                         </v>
      </c>
      <c r="S5297" s="8"/>
      <c r="W5297" s="76"/>
      <c r="X5297" s="16">
        <f t="shared" si="1291"/>
        <v>0</v>
      </c>
      <c r="AC5297" s="18">
        <f t="shared" si="1296"/>
        <v>0</v>
      </c>
      <c r="AD5297" s="19">
        <f t="shared" ref="AD5297:AD5360" si="1299">IF(A5297=A5296,AD5296+AC5297,AC5297)</f>
        <v>0</v>
      </c>
      <c r="AE5297" s="21">
        <f t="shared" si="1295"/>
        <v>0</v>
      </c>
      <c r="AF5297" s="20">
        <f t="shared" ref="AF5297:AF5360" si="1300">IF(A5297=A5296,0,(SUMIF($A$3:$A$999956,A5297,$Q$3:$Q$999956)))+IF(A5297=A5296,0,(SUMIF($A$3:$A$999956,A5297,$R$3:$R$999956)))</f>
        <v>0</v>
      </c>
      <c r="AG5297" s="20">
        <f t="shared" ref="AG5297:AG5360" si="1301">IF(A5297=A5296,0,(SUMIF($A$3:$A$999956,A5297,($X$3:$X$999956))))</f>
        <v>0</v>
      </c>
      <c r="AH5297" s="20">
        <f t="shared" ref="AH5297:AH5360" si="1302">IF(A5297=A5296,0,(SUMIF($A$3:$A$999956,A5297,($AC$3:$AC$999956))))</f>
        <v>0</v>
      </c>
      <c r="AI5297" s="20"/>
      <c r="AJ5297" s="20"/>
      <c r="AK5297" s="20">
        <f t="shared" si="1297"/>
        <v>0</v>
      </c>
      <c r="AL5297" s="171"/>
    </row>
    <row r="5298" spans="2:38" ht="15.75" customHeight="1" x14ac:dyDescent="0.25">
      <c r="B5298" s="14">
        <f t="shared" si="1292"/>
        <v>923</v>
      </c>
      <c r="C5298" s="9" t="str">
        <f t="shared" si="1293"/>
        <v/>
      </c>
      <c r="D5298" s="3" t="str">
        <f t="shared" si="1294"/>
        <v/>
      </c>
      <c r="E5298" s="14" t="str">
        <f t="shared" si="1290"/>
        <v>923</v>
      </c>
      <c r="J5298" s="14" t="str">
        <f t="shared" si="1298"/>
        <v xml:space="preserve">0                                                                                                                                                                                                                                                                                                                                                                                                                                                                                                                                                                                                                                                                                                                                                                                                                                                                                                                                                          </v>
      </c>
      <c r="S5298" s="8"/>
      <c r="W5298" s="76"/>
      <c r="X5298" s="16">
        <f t="shared" si="1291"/>
        <v>0</v>
      </c>
      <c r="AC5298" s="18">
        <f t="shared" si="1296"/>
        <v>0</v>
      </c>
      <c r="AD5298" s="19">
        <f t="shared" si="1299"/>
        <v>0</v>
      </c>
      <c r="AE5298" s="21">
        <f t="shared" si="1295"/>
        <v>0</v>
      </c>
      <c r="AF5298" s="20">
        <f t="shared" si="1300"/>
        <v>0</v>
      </c>
      <c r="AG5298" s="20">
        <f t="shared" si="1301"/>
        <v>0</v>
      </c>
      <c r="AH5298" s="20">
        <f t="shared" si="1302"/>
        <v>0</v>
      </c>
      <c r="AI5298" s="20"/>
      <c r="AJ5298" s="20"/>
      <c r="AK5298" s="20">
        <f t="shared" si="1297"/>
        <v>0</v>
      </c>
      <c r="AL5298" s="171"/>
    </row>
    <row r="5299" spans="2:38" ht="15.75" customHeight="1" x14ac:dyDescent="0.25">
      <c r="B5299" s="14">
        <f t="shared" si="1292"/>
        <v>924</v>
      </c>
      <c r="C5299" s="9" t="str">
        <f t="shared" si="1293"/>
        <v/>
      </c>
      <c r="D5299" s="3" t="str">
        <f t="shared" si="1294"/>
        <v/>
      </c>
      <c r="E5299" s="14" t="str">
        <f t="shared" si="1290"/>
        <v>924</v>
      </c>
      <c r="J5299" s="14" t="str">
        <f t="shared" si="1298"/>
        <v xml:space="preserve">0                                                                                                                                                                                                                                                                                                                                                                                                                                                                                                                                                                                                                                                                                                                                                                                                                                                                                                                                                           </v>
      </c>
      <c r="S5299" s="8"/>
      <c r="W5299" s="76"/>
      <c r="X5299" s="16">
        <f t="shared" si="1291"/>
        <v>0</v>
      </c>
      <c r="AC5299" s="18">
        <f t="shared" si="1296"/>
        <v>0</v>
      </c>
      <c r="AD5299" s="19">
        <f t="shared" si="1299"/>
        <v>0</v>
      </c>
      <c r="AE5299" s="21">
        <f t="shared" si="1295"/>
        <v>0</v>
      </c>
      <c r="AF5299" s="20">
        <f t="shared" si="1300"/>
        <v>0</v>
      </c>
      <c r="AG5299" s="20">
        <f t="shared" si="1301"/>
        <v>0</v>
      </c>
      <c r="AH5299" s="20">
        <f t="shared" si="1302"/>
        <v>0</v>
      </c>
      <c r="AI5299" s="20"/>
      <c r="AJ5299" s="20"/>
      <c r="AK5299" s="20">
        <f t="shared" si="1297"/>
        <v>0</v>
      </c>
      <c r="AL5299" s="171"/>
    </row>
    <row r="5300" spans="2:38" ht="15.75" customHeight="1" x14ac:dyDescent="0.25">
      <c r="B5300" s="14">
        <f t="shared" si="1292"/>
        <v>925</v>
      </c>
      <c r="C5300" s="9" t="str">
        <f t="shared" si="1293"/>
        <v/>
      </c>
      <c r="D5300" s="3" t="str">
        <f t="shared" si="1294"/>
        <v/>
      </c>
      <c r="E5300" s="14" t="str">
        <f t="shared" si="1290"/>
        <v>925</v>
      </c>
      <c r="J5300" s="14" t="str">
        <f t="shared" si="1298"/>
        <v xml:space="preserve">0                                                                                                                                                                                                                                                                                                                                                                                                                                                                                                                                                                                                                                                                                                                                                                                                                                                                                                                                                            </v>
      </c>
      <c r="S5300" s="8"/>
      <c r="W5300" s="76"/>
      <c r="X5300" s="16">
        <f t="shared" si="1291"/>
        <v>0</v>
      </c>
      <c r="AC5300" s="18">
        <f t="shared" si="1296"/>
        <v>0</v>
      </c>
      <c r="AD5300" s="19">
        <f t="shared" si="1299"/>
        <v>0</v>
      </c>
      <c r="AE5300" s="21">
        <f t="shared" si="1295"/>
        <v>0</v>
      </c>
      <c r="AF5300" s="20">
        <f t="shared" si="1300"/>
        <v>0</v>
      </c>
      <c r="AG5300" s="20">
        <f t="shared" si="1301"/>
        <v>0</v>
      </c>
      <c r="AH5300" s="20">
        <f t="shared" si="1302"/>
        <v>0</v>
      </c>
      <c r="AI5300" s="20"/>
      <c r="AJ5300" s="20"/>
      <c r="AK5300" s="20">
        <f t="shared" si="1297"/>
        <v>0</v>
      </c>
      <c r="AL5300" s="171"/>
    </row>
    <row r="5301" spans="2:38" ht="15.75" customHeight="1" x14ac:dyDescent="0.25">
      <c r="B5301" s="14">
        <f t="shared" si="1292"/>
        <v>926</v>
      </c>
      <c r="C5301" s="9" t="str">
        <f t="shared" si="1293"/>
        <v/>
      </c>
      <c r="D5301" s="3" t="str">
        <f t="shared" si="1294"/>
        <v/>
      </c>
      <c r="E5301" s="14" t="str">
        <f t="shared" si="1290"/>
        <v>926</v>
      </c>
      <c r="J5301" s="14" t="str">
        <f t="shared" si="1298"/>
        <v xml:space="preserve">0                                                                                                                                                                                                                                                                                                                                                                                                                                                                                                                                                                                                                                                                                                                                                                                                                                                                                                                                                             </v>
      </c>
      <c r="S5301" s="8"/>
      <c r="W5301" s="76"/>
      <c r="X5301" s="16">
        <f t="shared" si="1291"/>
        <v>0</v>
      </c>
      <c r="AC5301" s="18">
        <f t="shared" si="1296"/>
        <v>0</v>
      </c>
      <c r="AD5301" s="19">
        <f t="shared" si="1299"/>
        <v>0</v>
      </c>
      <c r="AE5301" s="21">
        <f t="shared" si="1295"/>
        <v>0</v>
      </c>
      <c r="AF5301" s="20">
        <f t="shared" si="1300"/>
        <v>0</v>
      </c>
      <c r="AG5301" s="20">
        <f t="shared" si="1301"/>
        <v>0</v>
      </c>
      <c r="AH5301" s="20">
        <f t="shared" si="1302"/>
        <v>0</v>
      </c>
      <c r="AI5301" s="20"/>
      <c r="AJ5301" s="20"/>
      <c r="AK5301" s="20">
        <f t="shared" si="1297"/>
        <v>0</v>
      </c>
      <c r="AL5301" s="171"/>
    </row>
    <row r="5302" spans="2:38" ht="15.75" customHeight="1" x14ac:dyDescent="0.25">
      <c r="B5302" s="14">
        <f t="shared" si="1292"/>
        <v>927</v>
      </c>
      <c r="C5302" s="9" t="str">
        <f t="shared" si="1293"/>
        <v/>
      </c>
      <c r="D5302" s="3" t="str">
        <f t="shared" si="1294"/>
        <v/>
      </c>
      <c r="E5302" s="14" t="str">
        <f t="shared" si="1290"/>
        <v>927</v>
      </c>
      <c r="J5302" s="14" t="str">
        <f t="shared" si="1298"/>
        <v xml:space="preserve">0                                                                                                                                                                                                                                                                                                                                                                                                                                                                                                                                                                                                                                                                                                                                                                                                                                                                                                                                                              </v>
      </c>
      <c r="S5302" s="8"/>
      <c r="W5302" s="76"/>
      <c r="X5302" s="16">
        <f t="shared" si="1291"/>
        <v>0</v>
      </c>
      <c r="AC5302" s="18">
        <f t="shared" si="1296"/>
        <v>0</v>
      </c>
      <c r="AD5302" s="19">
        <f t="shared" si="1299"/>
        <v>0</v>
      </c>
      <c r="AE5302" s="21">
        <f t="shared" si="1295"/>
        <v>0</v>
      </c>
      <c r="AF5302" s="20">
        <f t="shared" si="1300"/>
        <v>0</v>
      </c>
      <c r="AG5302" s="20">
        <f t="shared" si="1301"/>
        <v>0</v>
      </c>
      <c r="AH5302" s="20">
        <f t="shared" si="1302"/>
        <v>0</v>
      </c>
      <c r="AI5302" s="20"/>
      <c r="AJ5302" s="20"/>
      <c r="AK5302" s="20">
        <f t="shared" si="1297"/>
        <v>0</v>
      </c>
      <c r="AL5302" s="171"/>
    </row>
    <row r="5303" spans="2:38" ht="15.75" customHeight="1" x14ac:dyDescent="0.25">
      <c r="B5303" s="14">
        <f t="shared" si="1292"/>
        <v>928</v>
      </c>
      <c r="C5303" s="9" t="str">
        <f t="shared" si="1293"/>
        <v/>
      </c>
      <c r="D5303" s="3" t="str">
        <f t="shared" si="1294"/>
        <v/>
      </c>
      <c r="E5303" s="14" t="str">
        <f t="shared" si="1290"/>
        <v>928</v>
      </c>
      <c r="J5303" s="14" t="str">
        <f t="shared" si="1298"/>
        <v xml:space="preserve">0                                                                                                                                                                                                                                                                                                                                                                                                                                                                                                                                                                                                                                                                                                                                                                                                                                                                                                                                                               </v>
      </c>
      <c r="S5303" s="8"/>
      <c r="W5303" s="76"/>
      <c r="X5303" s="16">
        <f t="shared" si="1291"/>
        <v>0</v>
      </c>
      <c r="AC5303" s="18">
        <f t="shared" si="1296"/>
        <v>0</v>
      </c>
      <c r="AD5303" s="19">
        <f t="shared" si="1299"/>
        <v>0</v>
      </c>
      <c r="AE5303" s="21">
        <f t="shared" si="1295"/>
        <v>0</v>
      </c>
      <c r="AF5303" s="20">
        <f t="shared" si="1300"/>
        <v>0</v>
      </c>
      <c r="AG5303" s="20">
        <f t="shared" si="1301"/>
        <v>0</v>
      </c>
      <c r="AH5303" s="20">
        <f t="shared" si="1302"/>
        <v>0</v>
      </c>
      <c r="AI5303" s="20"/>
      <c r="AJ5303" s="20"/>
      <c r="AK5303" s="20">
        <f t="shared" si="1297"/>
        <v>0</v>
      </c>
      <c r="AL5303" s="171"/>
    </row>
    <row r="5304" spans="2:38" ht="15.75" customHeight="1" x14ac:dyDescent="0.25">
      <c r="B5304" s="14">
        <f t="shared" si="1292"/>
        <v>929</v>
      </c>
      <c r="C5304" s="9" t="str">
        <f t="shared" si="1293"/>
        <v/>
      </c>
      <c r="D5304" s="3" t="str">
        <f t="shared" si="1294"/>
        <v/>
      </c>
      <c r="E5304" s="14" t="str">
        <f t="shared" si="1290"/>
        <v>929</v>
      </c>
      <c r="J5304" s="14" t="str">
        <f t="shared" si="1298"/>
        <v xml:space="preserve">0                                                                                                                                                                                                                                                                                                                                                                                                                                                                                                                                                                                                                                                                                                                                                                                                                                                                                                                                                                </v>
      </c>
      <c r="S5304" s="8"/>
      <c r="W5304" s="76"/>
      <c r="X5304" s="16">
        <f t="shared" si="1291"/>
        <v>0</v>
      </c>
      <c r="AC5304" s="18">
        <f t="shared" si="1296"/>
        <v>0</v>
      </c>
      <c r="AD5304" s="19">
        <f t="shared" si="1299"/>
        <v>0</v>
      </c>
      <c r="AE5304" s="21">
        <f t="shared" si="1295"/>
        <v>0</v>
      </c>
      <c r="AF5304" s="20">
        <f t="shared" si="1300"/>
        <v>0</v>
      </c>
      <c r="AG5304" s="20">
        <f t="shared" si="1301"/>
        <v>0</v>
      </c>
      <c r="AH5304" s="20">
        <f t="shared" si="1302"/>
        <v>0</v>
      </c>
      <c r="AI5304" s="20"/>
      <c r="AJ5304" s="20"/>
      <c r="AK5304" s="20">
        <f t="shared" si="1297"/>
        <v>0</v>
      </c>
      <c r="AL5304" s="171"/>
    </row>
    <row r="5305" spans="2:38" ht="15.75" customHeight="1" x14ac:dyDescent="0.25">
      <c r="B5305" s="14">
        <f t="shared" si="1292"/>
        <v>930</v>
      </c>
      <c r="C5305" s="9" t="str">
        <f t="shared" si="1293"/>
        <v/>
      </c>
      <c r="D5305" s="3" t="str">
        <f t="shared" si="1294"/>
        <v/>
      </c>
      <c r="E5305" s="14" t="str">
        <f t="shared" si="1290"/>
        <v>930</v>
      </c>
      <c r="J5305" s="14" t="str">
        <f t="shared" si="1298"/>
        <v xml:space="preserve">0                                                                                                                                                                                                                                                                                                                                                                                                                                                                                                                                                                                                                                                                                                                                                                                                                                                                                                                                                                 </v>
      </c>
      <c r="S5305" s="8"/>
      <c r="W5305" s="76"/>
      <c r="X5305" s="16">
        <f t="shared" si="1291"/>
        <v>0</v>
      </c>
      <c r="AC5305" s="18">
        <f t="shared" si="1296"/>
        <v>0</v>
      </c>
      <c r="AD5305" s="19">
        <f t="shared" si="1299"/>
        <v>0</v>
      </c>
      <c r="AE5305" s="21">
        <f t="shared" si="1295"/>
        <v>0</v>
      </c>
      <c r="AF5305" s="20">
        <f t="shared" si="1300"/>
        <v>0</v>
      </c>
      <c r="AG5305" s="20">
        <f t="shared" si="1301"/>
        <v>0</v>
      </c>
      <c r="AH5305" s="20">
        <f t="shared" si="1302"/>
        <v>0</v>
      </c>
      <c r="AI5305" s="20"/>
      <c r="AJ5305" s="20"/>
      <c r="AK5305" s="20">
        <f t="shared" si="1297"/>
        <v>0</v>
      </c>
      <c r="AL5305" s="171"/>
    </row>
    <row r="5306" spans="2:38" ht="15.75" customHeight="1" x14ac:dyDescent="0.25">
      <c r="B5306" s="14">
        <f t="shared" si="1292"/>
        <v>931</v>
      </c>
      <c r="C5306" s="9" t="str">
        <f t="shared" si="1293"/>
        <v/>
      </c>
      <c r="D5306" s="3" t="str">
        <f t="shared" si="1294"/>
        <v/>
      </c>
      <c r="E5306" s="14" t="str">
        <f t="shared" si="1290"/>
        <v>931</v>
      </c>
      <c r="J5306" s="14" t="str">
        <f t="shared" si="1298"/>
        <v xml:space="preserve">0                                                                                                                                                                                                                                                                                                                                                                                                                                                                                                                                                                                                                                                                                                                                                                                                                                                                                                                                                                  </v>
      </c>
      <c r="S5306" s="8"/>
      <c r="W5306" s="76"/>
      <c r="X5306" s="16">
        <f t="shared" si="1291"/>
        <v>0</v>
      </c>
      <c r="AC5306" s="18">
        <f t="shared" si="1296"/>
        <v>0</v>
      </c>
      <c r="AD5306" s="19">
        <f t="shared" si="1299"/>
        <v>0</v>
      </c>
      <c r="AE5306" s="21">
        <f t="shared" si="1295"/>
        <v>0</v>
      </c>
      <c r="AF5306" s="20">
        <f t="shared" si="1300"/>
        <v>0</v>
      </c>
      <c r="AG5306" s="20">
        <f t="shared" si="1301"/>
        <v>0</v>
      </c>
      <c r="AH5306" s="20">
        <f t="shared" si="1302"/>
        <v>0</v>
      </c>
      <c r="AI5306" s="20"/>
      <c r="AJ5306" s="20"/>
      <c r="AK5306" s="20">
        <f t="shared" si="1297"/>
        <v>0</v>
      </c>
      <c r="AL5306" s="171"/>
    </row>
    <row r="5307" spans="2:38" ht="15.75" customHeight="1" x14ac:dyDescent="0.25">
      <c r="B5307" s="14">
        <f t="shared" si="1292"/>
        <v>932</v>
      </c>
      <c r="C5307" s="9" t="str">
        <f t="shared" si="1293"/>
        <v/>
      </c>
      <c r="D5307" s="3" t="str">
        <f t="shared" si="1294"/>
        <v/>
      </c>
      <c r="E5307" s="14" t="str">
        <f t="shared" si="1290"/>
        <v>932</v>
      </c>
      <c r="J5307" s="14" t="str">
        <f t="shared" si="1298"/>
        <v xml:space="preserve">0                                                                                                                                                                                                                                                                                                                                                                                                                                                                                                                                                                                                                                                                                                                                                                                                                                                                                                                                                                   </v>
      </c>
      <c r="S5307" s="8"/>
      <c r="W5307" s="76"/>
      <c r="X5307" s="16">
        <f t="shared" si="1291"/>
        <v>0</v>
      </c>
      <c r="AC5307" s="18">
        <f t="shared" si="1296"/>
        <v>0</v>
      </c>
      <c r="AD5307" s="19">
        <f t="shared" si="1299"/>
        <v>0</v>
      </c>
      <c r="AE5307" s="21">
        <f t="shared" si="1295"/>
        <v>0</v>
      </c>
      <c r="AF5307" s="20">
        <f t="shared" si="1300"/>
        <v>0</v>
      </c>
      <c r="AG5307" s="20">
        <f t="shared" si="1301"/>
        <v>0</v>
      </c>
      <c r="AH5307" s="20">
        <f t="shared" si="1302"/>
        <v>0</v>
      </c>
      <c r="AI5307" s="20"/>
      <c r="AJ5307" s="20"/>
      <c r="AK5307" s="20">
        <f t="shared" si="1297"/>
        <v>0</v>
      </c>
      <c r="AL5307" s="171"/>
    </row>
    <row r="5308" spans="2:38" ht="15.75" customHeight="1" x14ac:dyDescent="0.25">
      <c r="B5308" s="14">
        <f t="shared" si="1292"/>
        <v>933</v>
      </c>
      <c r="C5308" s="9" t="str">
        <f t="shared" si="1293"/>
        <v/>
      </c>
      <c r="D5308" s="3" t="str">
        <f t="shared" si="1294"/>
        <v/>
      </c>
      <c r="E5308" s="14" t="str">
        <f t="shared" si="1290"/>
        <v>933</v>
      </c>
      <c r="J5308" s="14" t="str">
        <f t="shared" si="1298"/>
        <v xml:space="preserve">0                                                                                                                                                                                                                                                                                                                                                                                                                                                                                                                                                                                                                                                                                                                                                                                                                                                                                                                                                                    </v>
      </c>
      <c r="S5308" s="8"/>
      <c r="W5308" s="76"/>
      <c r="X5308" s="16">
        <f t="shared" si="1291"/>
        <v>0</v>
      </c>
      <c r="AC5308" s="18">
        <f t="shared" si="1296"/>
        <v>0</v>
      </c>
      <c r="AD5308" s="19">
        <f t="shared" si="1299"/>
        <v>0</v>
      </c>
      <c r="AE5308" s="21">
        <f t="shared" si="1295"/>
        <v>0</v>
      </c>
      <c r="AF5308" s="20">
        <f t="shared" si="1300"/>
        <v>0</v>
      </c>
      <c r="AG5308" s="20">
        <f t="shared" si="1301"/>
        <v>0</v>
      </c>
      <c r="AH5308" s="20">
        <f t="shared" si="1302"/>
        <v>0</v>
      </c>
      <c r="AI5308" s="20"/>
      <c r="AJ5308" s="20"/>
      <c r="AK5308" s="20">
        <f t="shared" si="1297"/>
        <v>0</v>
      </c>
      <c r="AL5308" s="171"/>
    </row>
    <row r="5309" spans="2:38" ht="15.75" customHeight="1" x14ac:dyDescent="0.25">
      <c r="B5309" s="14">
        <f t="shared" si="1292"/>
        <v>934</v>
      </c>
      <c r="C5309" s="9" t="str">
        <f t="shared" si="1293"/>
        <v/>
      </c>
      <c r="D5309" s="3" t="str">
        <f t="shared" si="1294"/>
        <v/>
      </c>
      <c r="E5309" s="14" t="str">
        <f t="shared" si="1290"/>
        <v>934</v>
      </c>
      <c r="J5309" s="14" t="str">
        <f t="shared" si="1298"/>
        <v xml:space="preserve">0                                                                                                                                                                                                                                                                                                                                                                                                                                                                                                                                                                                                                                                                                                                                                                                                                                                                                                                                                                     </v>
      </c>
      <c r="S5309" s="8"/>
      <c r="W5309" s="76"/>
      <c r="X5309" s="16">
        <f t="shared" si="1291"/>
        <v>0</v>
      </c>
      <c r="AC5309" s="18">
        <f t="shared" si="1296"/>
        <v>0</v>
      </c>
      <c r="AD5309" s="19">
        <f t="shared" si="1299"/>
        <v>0</v>
      </c>
      <c r="AE5309" s="21">
        <f t="shared" si="1295"/>
        <v>0</v>
      </c>
      <c r="AF5309" s="20">
        <f t="shared" si="1300"/>
        <v>0</v>
      </c>
      <c r="AG5309" s="20">
        <f t="shared" si="1301"/>
        <v>0</v>
      </c>
      <c r="AH5309" s="20">
        <f t="shared" si="1302"/>
        <v>0</v>
      </c>
      <c r="AI5309" s="20"/>
      <c r="AJ5309" s="20"/>
      <c r="AK5309" s="20">
        <f t="shared" si="1297"/>
        <v>0</v>
      </c>
      <c r="AL5309" s="171"/>
    </row>
    <row r="5310" spans="2:38" ht="15.75" customHeight="1" x14ac:dyDescent="0.25">
      <c r="B5310" s="14">
        <f t="shared" si="1292"/>
        <v>935</v>
      </c>
      <c r="C5310" s="9" t="str">
        <f t="shared" si="1293"/>
        <v/>
      </c>
      <c r="D5310" s="3" t="str">
        <f t="shared" si="1294"/>
        <v/>
      </c>
      <c r="E5310" s="14" t="str">
        <f t="shared" ref="E5310:E5373" si="1303">CONCATENATE(A5310,D5310,B5310)</f>
        <v>935</v>
      </c>
      <c r="J5310" s="14" t="str">
        <f t="shared" si="1298"/>
        <v xml:space="preserve">0                                                                                                                                                                                                                                                                                                                                                                                                                                                                                                                                                                                                                                                                                                                                                                                                                                                                                                                                                                      </v>
      </c>
      <c r="S5310" s="8"/>
      <c r="W5310" s="76"/>
      <c r="X5310" s="16">
        <f t="shared" si="1291"/>
        <v>0</v>
      </c>
      <c r="AC5310" s="18">
        <f t="shared" si="1296"/>
        <v>0</v>
      </c>
      <c r="AD5310" s="19">
        <f t="shared" si="1299"/>
        <v>0</v>
      </c>
      <c r="AE5310" s="21">
        <f t="shared" si="1295"/>
        <v>0</v>
      </c>
      <c r="AF5310" s="20">
        <f t="shared" si="1300"/>
        <v>0</v>
      </c>
      <c r="AG5310" s="20">
        <f t="shared" si="1301"/>
        <v>0</v>
      </c>
      <c r="AH5310" s="20">
        <f t="shared" si="1302"/>
        <v>0</v>
      </c>
      <c r="AI5310" s="20"/>
      <c r="AJ5310" s="20"/>
      <c r="AK5310" s="20">
        <f t="shared" si="1297"/>
        <v>0</v>
      </c>
      <c r="AL5310" s="171"/>
    </row>
    <row r="5311" spans="2:38" ht="15.75" customHeight="1" x14ac:dyDescent="0.25">
      <c r="B5311" s="14">
        <f t="shared" si="1292"/>
        <v>936</v>
      </c>
      <c r="C5311" s="9" t="str">
        <f t="shared" si="1293"/>
        <v/>
      </c>
      <c r="D5311" s="3" t="str">
        <f t="shared" si="1294"/>
        <v/>
      </c>
      <c r="E5311" s="14" t="str">
        <f t="shared" si="1303"/>
        <v>936</v>
      </c>
      <c r="J5311" s="14" t="str">
        <f t="shared" si="1298"/>
        <v xml:space="preserve">0                                                                                                                                                                                                                                                                                                                                                                                                                                                                                                                                                                                                                                                                                                                                                                                                                                                                                                                                                                       </v>
      </c>
      <c r="S5311" s="8"/>
      <c r="W5311" s="76"/>
      <c r="X5311" s="16">
        <f t="shared" ref="X5311:X5374" si="1304">W5311*T5311</f>
        <v>0</v>
      </c>
      <c r="AC5311" s="18">
        <f t="shared" si="1296"/>
        <v>0</v>
      </c>
      <c r="AD5311" s="19">
        <f t="shared" si="1299"/>
        <v>0</v>
      </c>
      <c r="AE5311" s="21">
        <f t="shared" si="1295"/>
        <v>0</v>
      </c>
      <c r="AF5311" s="20">
        <f t="shared" si="1300"/>
        <v>0</v>
      </c>
      <c r="AG5311" s="20">
        <f t="shared" si="1301"/>
        <v>0</v>
      </c>
      <c r="AH5311" s="20">
        <f t="shared" si="1302"/>
        <v>0</v>
      </c>
      <c r="AI5311" s="20"/>
      <c r="AJ5311" s="20"/>
      <c r="AK5311" s="20">
        <f t="shared" si="1297"/>
        <v>0</v>
      </c>
      <c r="AL5311" s="171"/>
    </row>
    <row r="5312" spans="2:38" ht="15.75" customHeight="1" x14ac:dyDescent="0.25">
      <c r="B5312" s="14">
        <f t="shared" si="1292"/>
        <v>937</v>
      </c>
      <c r="C5312" s="9" t="str">
        <f t="shared" si="1293"/>
        <v/>
      </c>
      <c r="D5312" s="3" t="str">
        <f t="shared" si="1294"/>
        <v/>
      </c>
      <c r="E5312" s="14" t="str">
        <f t="shared" si="1303"/>
        <v>937</v>
      </c>
      <c r="J5312" s="14" t="str">
        <f t="shared" si="1298"/>
        <v xml:space="preserve">0                                                                                                                                                                                                                                                                                                                                                                                                                                                                                                                                                                                                                                                                                                                                                                                                                                                                                                                                                                        </v>
      </c>
      <c r="S5312" s="8"/>
      <c r="W5312" s="76"/>
      <c r="X5312" s="16">
        <f t="shared" si="1304"/>
        <v>0</v>
      </c>
      <c r="AC5312" s="18">
        <f t="shared" si="1296"/>
        <v>0</v>
      </c>
      <c r="AD5312" s="19">
        <f t="shared" si="1299"/>
        <v>0</v>
      </c>
      <c r="AE5312" s="21">
        <f t="shared" si="1295"/>
        <v>0</v>
      </c>
      <c r="AF5312" s="20">
        <f t="shared" si="1300"/>
        <v>0</v>
      </c>
      <c r="AG5312" s="20">
        <f t="shared" si="1301"/>
        <v>0</v>
      </c>
      <c r="AH5312" s="20">
        <f t="shared" si="1302"/>
        <v>0</v>
      </c>
      <c r="AI5312" s="20"/>
      <c r="AJ5312" s="20"/>
      <c r="AK5312" s="20">
        <f t="shared" si="1297"/>
        <v>0</v>
      </c>
      <c r="AL5312" s="171"/>
    </row>
    <row r="5313" spans="2:38" ht="15.75" customHeight="1" x14ac:dyDescent="0.25">
      <c r="B5313" s="14">
        <f t="shared" si="1292"/>
        <v>938</v>
      </c>
      <c r="C5313" s="9" t="str">
        <f t="shared" si="1293"/>
        <v/>
      </c>
      <c r="D5313" s="3" t="str">
        <f t="shared" si="1294"/>
        <v/>
      </c>
      <c r="E5313" s="14" t="str">
        <f t="shared" si="1303"/>
        <v>938</v>
      </c>
      <c r="J5313" s="14" t="str">
        <f t="shared" si="1298"/>
        <v xml:space="preserve">0                                                                                                                                                                                                                                                                                                                                                                                                                                                                                                                                                                                                                                                                                                                                                                                                                                                                                                                                                                         </v>
      </c>
      <c r="S5313" s="8"/>
      <c r="W5313" s="76"/>
      <c r="X5313" s="16">
        <f t="shared" si="1304"/>
        <v>0</v>
      </c>
      <c r="AC5313" s="18">
        <f t="shared" si="1296"/>
        <v>0</v>
      </c>
      <c r="AD5313" s="19">
        <f t="shared" si="1299"/>
        <v>0</v>
      </c>
      <c r="AE5313" s="21">
        <f t="shared" si="1295"/>
        <v>0</v>
      </c>
      <c r="AF5313" s="20">
        <f t="shared" si="1300"/>
        <v>0</v>
      </c>
      <c r="AG5313" s="20">
        <f t="shared" si="1301"/>
        <v>0</v>
      </c>
      <c r="AH5313" s="20">
        <f t="shared" si="1302"/>
        <v>0</v>
      </c>
      <c r="AI5313" s="20"/>
      <c r="AJ5313" s="20"/>
      <c r="AK5313" s="20">
        <f t="shared" si="1297"/>
        <v>0</v>
      </c>
      <c r="AL5313" s="171"/>
    </row>
    <row r="5314" spans="2:38" ht="15.75" customHeight="1" x14ac:dyDescent="0.25">
      <c r="B5314" s="14">
        <f t="shared" si="1292"/>
        <v>939</v>
      </c>
      <c r="C5314" s="9" t="str">
        <f t="shared" si="1293"/>
        <v/>
      </c>
      <c r="D5314" s="3" t="str">
        <f t="shared" si="1294"/>
        <v/>
      </c>
      <c r="E5314" s="14" t="str">
        <f t="shared" si="1303"/>
        <v>939</v>
      </c>
      <c r="J5314" s="14" t="str">
        <f t="shared" si="1298"/>
        <v xml:space="preserve">0                                                                                                                                                                                                                                                                                                                                                                                                                                                                                                                                                                                                                                                                                                                                                                                                                                                                                                                                                                          </v>
      </c>
      <c r="S5314" s="8"/>
      <c r="W5314" s="76"/>
      <c r="X5314" s="16">
        <f t="shared" si="1304"/>
        <v>0</v>
      </c>
      <c r="AC5314" s="18">
        <f t="shared" si="1296"/>
        <v>0</v>
      </c>
      <c r="AD5314" s="19">
        <f t="shared" si="1299"/>
        <v>0</v>
      </c>
      <c r="AE5314" s="21">
        <f t="shared" si="1295"/>
        <v>0</v>
      </c>
      <c r="AF5314" s="20">
        <f t="shared" si="1300"/>
        <v>0</v>
      </c>
      <c r="AG5314" s="20">
        <f t="shared" si="1301"/>
        <v>0</v>
      </c>
      <c r="AH5314" s="20">
        <f t="shared" si="1302"/>
        <v>0</v>
      </c>
      <c r="AI5314" s="20"/>
      <c r="AJ5314" s="20"/>
      <c r="AK5314" s="20">
        <f t="shared" si="1297"/>
        <v>0</v>
      </c>
      <c r="AL5314" s="171"/>
    </row>
    <row r="5315" spans="2:38" ht="15.75" customHeight="1" x14ac:dyDescent="0.25">
      <c r="B5315" s="14">
        <f t="shared" si="1292"/>
        <v>940</v>
      </c>
      <c r="C5315" s="9" t="str">
        <f t="shared" si="1293"/>
        <v/>
      </c>
      <c r="D5315" s="3" t="str">
        <f t="shared" si="1294"/>
        <v/>
      </c>
      <c r="E5315" s="14" t="str">
        <f t="shared" si="1303"/>
        <v>940</v>
      </c>
      <c r="J5315" s="14" t="str">
        <f t="shared" si="1298"/>
        <v xml:space="preserve">0                                                                                                                                                                                                                                                                                                                                                                                                                                                                                                                                                                                                                                                                                                                                                                                                                                                                                                                                                                           </v>
      </c>
      <c r="S5315" s="8"/>
      <c r="W5315" s="76"/>
      <c r="X5315" s="16">
        <f t="shared" si="1304"/>
        <v>0</v>
      </c>
      <c r="AC5315" s="18">
        <f t="shared" si="1296"/>
        <v>0</v>
      </c>
      <c r="AD5315" s="19">
        <f t="shared" si="1299"/>
        <v>0</v>
      </c>
      <c r="AE5315" s="21">
        <f t="shared" si="1295"/>
        <v>0</v>
      </c>
      <c r="AF5315" s="20">
        <f t="shared" si="1300"/>
        <v>0</v>
      </c>
      <c r="AG5315" s="20">
        <f t="shared" si="1301"/>
        <v>0</v>
      </c>
      <c r="AH5315" s="20">
        <f t="shared" si="1302"/>
        <v>0</v>
      </c>
      <c r="AI5315" s="20"/>
      <c r="AJ5315" s="20"/>
      <c r="AK5315" s="20">
        <f t="shared" si="1297"/>
        <v>0</v>
      </c>
      <c r="AL5315" s="171"/>
    </row>
    <row r="5316" spans="2:38" ht="15.75" customHeight="1" x14ac:dyDescent="0.25">
      <c r="B5316" s="14">
        <f t="shared" ref="B5316:B5379" si="1305">IF(A5316=A5315,B5315+1,1)</f>
        <v>941</v>
      </c>
      <c r="C5316" s="9" t="str">
        <f t="shared" si="1293"/>
        <v/>
      </c>
      <c r="D5316" s="3" t="str">
        <f t="shared" si="1294"/>
        <v/>
      </c>
      <c r="E5316" s="14" t="str">
        <f t="shared" si="1303"/>
        <v>941</v>
      </c>
      <c r="J5316" s="14" t="str">
        <f t="shared" si="1298"/>
        <v xml:space="preserve">0                                                                                                                                                                                                                                                                                                                                                                                                                                                                                                                                                                                                                                                                                                                                                                                                                                                                                                                                                                            </v>
      </c>
      <c r="S5316" s="8"/>
      <c r="W5316" s="76"/>
      <c r="X5316" s="16">
        <f t="shared" si="1304"/>
        <v>0</v>
      </c>
      <c r="AC5316" s="18">
        <f t="shared" si="1296"/>
        <v>0</v>
      </c>
      <c r="AD5316" s="19">
        <f t="shared" si="1299"/>
        <v>0</v>
      </c>
      <c r="AE5316" s="21">
        <f t="shared" si="1295"/>
        <v>0</v>
      </c>
      <c r="AF5316" s="20">
        <f t="shared" si="1300"/>
        <v>0</v>
      </c>
      <c r="AG5316" s="20">
        <f t="shared" si="1301"/>
        <v>0</v>
      </c>
      <c r="AH5316" s="20">
        <f t="shared" si="1302"/>
        <v>0</v>
      </c>
      <c r="AI5316" s="20"/>
      <c r="AJ5316" s="20"/>
      <c r="AK5316" s="20">
        <f t="shared" si="1297"/>
        <v>0</v>
      </c>
      <c r="AL5316" s="171"/>
    </row>
    <row r="5317" spans="2:38" ht="15.75" customHeight="1" x14ac:dyDescent="0.25">
      <c r="B5317" s="14">
        <f t="shared" si="1305"/>
        <v>942</v>
      </c>
      <c r="C5317" s="9" t="str">
        <f t="shared" ref="C5317:C5380" si="1306">IF(A5317=A5316,C5316,"")</f>
        <v/>
      </c>
      <c r="D5317" s="3" t="str">
        <f t="shared" ref="D5317:D5380" si="1307">IF(A5317=A5316,D5316,"")</f>
        <v/>
      </c>
      <c r="E5317" s="14" t="str">
        <f t="shared" si="1303"/>
        <v>942</v>
      </c>
      <c r="J5317" s="14" t="str">
        <f t="shared" si="1298"/>
        <v xml:space="preserve">0                                                                                                                                                                                                                                                                                                                                                                                                                                                                                                                                                                                                                                                                                                                                                                                                                                                                                                                                                                             </v>
      </c>
      <c r="S5317" s="8"/>
      <c r="W5317" s="76"/>
      <c r="X5317" s="16">
        <f t="shared" si="1304"/>
        <v>0</v>
      </c>
      <c r="AC5317" s="18">
        <f t="shared" si="1296"/>
        <v>0</v>
      </c>
      <c r="AD5317" s="19">
        <f t="shared" si="1299"/>
        <v>0</v>
      </c>
      <c r="AE5317" s="21">
        <f t="shared" si="1295"/>
        <v>0</v>
      </c>
      <c r="AF5317" s="20">
        <f t="shared" si="1300"/>
        <v>0</v>
      </c>
      <c r="AG5317" s="20">
        <f t="shared" si="1301"/>
        <v>0</v>
      </c>
      <c r="AH5317" s="20">
        <f t="shared" si="1302"/>
        <v>0</v>
      </c>
      <c r="AI5317" s="20"/>
      <c r="AJ5317" s="20"/>
      <c r="AK5317" s="20">
        <f t="shared" si="1297"/>
        <v>0</v>
      </c>
      <c r="AL5317" s="171"/>
    </row>
    <row r="5318" spans="2:38" ht="15.75" customHeight="1" x14ac:dyDescent="0.25">
      <c r="B5318" s="14">
        <f t="shared" si="1305"/>
        <v>943</v>
      </c>
      <c r="C5318" s="9" t="str">
        <f t="shared" si="1306"/>
        <v/>
      </c>
      <c r="D5318" s="3" t="str">
        <f t="shared" si="1307"/>
        <v/>
      </c>
      <c r="E5318" s="14" t="str">
        <f t="shared" si="1303"/>
        <v>943</v>
      </c>
      <c r="J5318" s="14" t="str">
        <f t="shared" si="1298"/>
        <v xml:space="preserve">0                                                                                                                                                                                                                                                                                                                                                                                                                                                                                                                                                                                                                                                                                                                                                                                                                                                                                                                                                                              </v>
      </c>
      <c r="S5318" s="8"/>
      <c r="W5318" s="76"/>
      <c r="X5318" s="16">
        <f t="shared" si="1304"/>
        <v>0</v>
      </c>
      <c r="AC5318" s="18">
        <f t="shared" si="1296"/>
        <v>0</v>
      </c>
      <c r="AD5318" s="19">
        <f t="shared" si="1299"/>
        <v>0</v>
      </c>
      <c r="AE5318" s="21">
        <f t="shared" si="1295"/>
        <v>0</v>
      </c>
      <c r="AF5318" s="20">
        <f t="shared" si="1300"/>
        <v>0</v>
      </c>
      <c r="AG5318" s="20">
        <f t="shared" si="1301"/>
        <v>0</v>
      </c>
      <c r="AH5318" s="20">
        <f t="shared" si="1302"/>
        <v>0</v>
      </c>
      <c r="AI5318" s="20"/>
      <c r="AJ5318" s="20"/>
      <c r="AK5318" s="20">
        <f t="shared" si="1297"/>
        <v>0</v>
      </c>
      <c r="AL5318" s="171"/>
    </row>
    <row r="5319" spans="2:38" ht="15.75" customHeight="1" x14ac:dyDescent="0.25">
      <c r="B5319" s="14">
        <f t="shared" si="1305"/>
        <v>944</v>
      </c>
      <c r="C5319" s="9" t="str">
        <f t="shared" si="1306"/>
        <v/>
      </c>
      <c r="D5319" s="3" t="str">
        <f t="shared" si="1307"/>
        <v/>
      </c>
      <c r="E5319" s="14" t="str">
        <f t="shared" si="1303"/>
        <v>944</v>
      </c>
      <c r="J5319" s="14" t="str">
        <f t="shared" si="1298"/>
        <v xml:space="preserve">0                                                                                                                                                                                                                                                                                                                                                                                                                                                                                                                                                                                                                                                                                                                                                                                                                                                                                                                                                                               </v>
      </c>
      <c r="S5319" s="8"/>
      <c r="W5319" s="76"/>
      <c r="X5319" s="16">
        <f t="shared" si="1304"/>
        <v>0</v>
      </c>
      <c r="AC5319" s="18">
        <f t="shared" si="1296"/>
        <v>0</v>
      </c>
      <c r="AD5319" s="19">
        <f t="shared" si="1299"/>
        <v>0</v>
      </c>
      <c r="AE5319" s="21">
        <f t="shared" si="1295"/>
        <v>0</v>
      </c>
      <c r="AF5319" s="20">
        <f t="shared" si="1300"/>
        <v>0</v>
      </c>
      <c r="AG5319" s="20">
        <f t="shared" si="1301"/>
        <v>0</v>
      </c>
      <c r="AH5319" s="20">
        <f t="shared" si="1302"/>
        <v>0</v>
      </c>
      <c r="AI5319" s="20"/>
      <c r="AJ5319" s="20"/>
      <c r="AK5319" s="20">
        <f t="shared" si="1297"/>
        <v>0</v>
      </c>
      <c r="AL5319" s="171"/>
    </row>
    <row r="5320" spans="2:38" ht="15.75" customHeight="1" x14ac:dyDescent="0.25">
      <c r="B5320" s="14">
        <f t="shared" si="1305"/>
        <v>945</v>
      </c>
      <c r="C5320" s="9" t="str">
        <f t="shared" si="1306"/>
        <v/>
      </c>
      <c r="D5320" s="3" t="str">
        <f t="shared" si="1307"/>
        <v/>
      </c>
      <c r="E5320" s="14" t="str">
        <f t="shared" si="1303"/>
        <v>945</v>
      </c>
      <c r="J5320" s="14" t="str">
        <f t="shared" si="1298"/>
        <v xml:space="preserve">0                                                                                                                                                                                                                                                                                                                                                                                                                                                                                                                                                                                                                                                                                                                                                                                                                                                                                                                                                                                </v>
      </c>
      <c r="S5320" s="8"/>
      <c r="W5320" s="76"/>
      <c r="X5320" s="16">
        <f t="shared" si="1304"/>
        <v>0</v>
      </c>
      <c r="AC5320" s="18">
        <f t="shared" si="1296"/>
        <v>0</v>
      </c>
      <c r="AD5320" s="19">
        <f t="shared" si="1299"/>
        <v>0</v>
      </c>
      <c r="AE5320" s="21">
        <f t="shared" si="1295"/>
        <v>0</v>
      </c>
      <c r="AF5320" s="20">
        <f t="shared" si="1300"/>
        <v>0</v>
      </c>
      <c r="AG5320" s="20">
        <f t="shared" si="1301"/>
        <v>0</v>
      </c>
      <c r="AH5320" s="20">
        <f t="shared" si="1302"/>
        <v>0</v>
      </c>
      <c r="AI5320" s="20"/>
      <c r="AJ5320" s="20"/>
      <c r="AK5320" s="20">
        <f t="shared" si="1297"/>
        <v>0</v>
      </c>
      <c r="AL5320" s="171"/>
    </row>
    <row r="5321" spans="2:38" ht="15.75" customHeight="1" x14ac:dyDescent="0.25">
      <c r="B5321" s="14">
        <f t="shared" si="1305"/>
        <v>946</v>
      </c>
      <c r="C5321" s="9" t="str">
        <f t="shared" si="1306"/>
        <v/>
      </c>
      <c r="D5321" s="3" t="str">
        <f t="shared" si="1307"/>
        <v/>
      </c>
      <c r="E5321" s="14" t="str">
        <f t="shared" si="1303"/>
        <v>946</v>
      </c>
      <c r="J5321" s="14" t="str">
        <f t="shared" si="1298"/>
        <v xml:space="preserve">0                                                                                                                                                                                                                                                                                                                                                                                                                                                                                                                                                                                                                                                                                                                                                                                                                                                                                                                                                                                 </v>
      </c>
      <c r="S5321" s="8"/>
      <c r="W5321" s="76"/>
      <c r="X5321" s="16">
        <f t="shared" si="1304"/>
        <v>0</v>
      </c>
      <c r="AC5321" s="18">
        <f t="shared" si="1296"/>
        <v>0</v>
      </c>
      <c r="AD5321" s="19">
        <f t="shared" si="1299"/>
        <v>0</v>
      </c>
      <c r="AE5321" s="21">
        <f t="shared" si="1295"/>
        <v>0</v>
      </c>
      <c r="AF5321" s="20">
        <f t="shared" si="1300"/>
        <v>0</v>
      </c>
      <c r="AG5321" s="20">
        <f t="shared" si="1301"/>
        <v>0</v>
      </c>
      <c r="AH5321" s="20">
        <f t="shared" si="1302"/>
        <v>0</v>
      </c>
      <c r="AI5321" s="20"/>
      <c r="AJ5321" s="20"/>
      <c r="AK5321" s="20">
        <f t="shared" si="1297"/>
        <v>0</v>
      </c>
      <c r="AL5321" s="171"/>
    </row>
    <row r="5322" spans="2:38" ht="15.75" customHeight="1" x14ac:dyDescent="0.25">
      <c r="B5322" s="14">
        <f t="shared" si="1305"/>
        <v>947</v>
      </c>
      <c r="C5322" s="9" t="str">
        <f t="shared" si="1306"/>
        <v/>
      </c>
      <c r="D5322" s="3" t="str">
        <f t="shared" si="1307"/>
        <v/>
      </c>
      <c r="E5322" s="14" t="str">
        <f t="shared" si="1303"/>
        <v>947</v>
      </c>
      <c r="J5322" s="14" t="str">
        <f t="shared" si="1298"/>
        <v xml:space="preserve">0                                                                                                                                                                                                                                                                                                                                                                                                                                                                                                                                                                                                                                                                                                                                                                                                                                                                                                                                                                                  </v>
      </c>
      <c r="S5322" s="8"/>
      <c r="W5322" s="76"/>
      <c r="X5322" s="16">
        <f t="shared" si="1304"/>
        <v>0</v>
      </c>
      <c r="AC5322" s="18">
        <f t="shared" si="1296"/>
        <v>0</v>
      </c>
      <c r="AD5322" s="19">
        <f t="shared" si="1299"/>
        <v>0</v>
      </c>
      <c r="AE5322" s="21">
        <f t="shared" si="1295"/>
        <v>0</v>
      </c>
      <c r="AF5322" s="20">
        <f t="shared" si="1300"/>
        <v>0</v>
      </c>
      <c r="AG5322" s="20">
        <f t="shared" si="1301"/>
        <v>0</v>
      </c>
      <c r="AH5322" s="20">
        <f t="shared" si="1302"/>
        <v>0</v>
      </c>
      <c r="AI5322" s="20"/>
      <c r="AJ5322" s="20"/>
      <c r="AK5322" s="20">
        <f t="shared" si="1297"/>
        <v>0</v>
      </c>
      <c r="AL5322" s="171"/>
    </row>
    <row r="5323" spans="2:38" ht="15.75" customHeight="1" x14ac:dyDescent="0.25">
      <c r="B5323" s="14">
        <f t="shared" si="1305"/>
        <v>948</v>
      </c>
      <c r="C5323" s="9" t="str">
        <f t="shared" si="1306"/>
        <v/>
      </c>
      <c r="D5323" s="3" t="str">
        <f t="shared" si="1307"/>
        <v/>
      </c>
      <c r="E5323" s="14" t="str">
        <f t="shared" si="1303"/>
        <v>948</v>
      </c>
      <c r="J5323" s="14" t="str">
        <f t="shared" si="1298"/>
        <v xml:space="preserve">0                                                                                                                                                                                                                                                                                                                                                                                                                                                                                                                                                                                                                                                                                                                                                                                                                                                                                                                                                                                   </v>
      </c>
      <c r="S5323" s="8"/>
      <c r="W5323" s="76"/>
      <c r="X5323" s="16">
        <f t="shared" si="1304"/>
        <v>0</v>
      </c>
      <c r="AC5323" s="18">
        <f t="shared" si="1296"/>
        <v>0</v>
      </c>
      <c r="AD5323" s="19">
        <f t="shared" si="1299"/>
        <v>0</v>
      </c>
      <c r="AE5323" s="21">
        <f t="shared" si="1295"/>
        <v>0</v>
      </c>
      <c r="AF5323" s="20">
        <f t="shared" si="1300"/>
        <v>0</v>
      </c>
      <c r="AG5323" s="20">
        <f t="shared" si="1301"/>
        <v>0</v>
      </c>
      <c r="AH5323" s="20">
        <f t="shared" si="1302"/>
        <v>0</v>
      </c>
      <c r="AI5323" s="20"/>
      <c r="AJ5323" s="20"/>
      <c r="AK5323" s="20">
        <f t="shared" si="1297"/>
        <v>0</v>
      </c>
      <c r="AL5323" s="171"/>
    </row>
    <row r="5324" spans="2:38" ht="15.75" customHeight="1" x14ac:dyDescent="0.25">
      <c r="B5324" s="14">
        <f t="shared" si="1305"/>
        <v>949</v>
      </c>
      <c r="C5324" s="9" t="str">
        <f t="shared" si="1306"/>
        <v/>
      </c>
      <c r="D5324" s="3" t="str">
        <f t="shared" si="1307"/>
        <v/>
      </c>
      <c r="E5324" s="14" t="str">
        <f t="shared" si="1303"/>
        <v>949</v>
      </c>
      <c r="J5324" s="14" t="str">
        <f t="shared" si="1298"/>
        <v xml:space="preserve">0                                                                                                                                                                                                                                                                                                                                                                                                                                                                                                                                                                                                                                                                                                                                                                                                                                                                                                                                                                                    </v>
      </c>
      <c r="S5324" s="8"/>
      <c r="W5324" s="76"/>
      <c r="X5324" s="16">
        <f t="shared" si="1304"/>
        <v>0</v>
      </c>
      <c r="AC5324" s="18">
        <f t="shared" si="1296"/>
        <v>0</v>
      </c>
      <c r="AD5324" s="19">
        <f t="shared" si="1299"/>
        <v>0</v>
      </c>
      <c r="AE5324" s="21">
        <f t="shared" si="1295"/>
        <v>0</v>
      </c>
      <c r="AF5324" s="20">
        <f t="shared" si="1300"/>
        <v>0</v>
      </c>
      <c r="AG5324" s="20">
        <f t="shared" si="1301"/>
        <v>0</v>
      </c>
      <c r="AH5324" s="20">
        <f t="shared" si="1302"/>
        <v>0</v>
      </c>
      <c r="AI5324" s="20"/>
      <c r="AJ5324" s="20"/>
      <c r="AK5324" s="20">
        <f t="shared" si="1297"/>
        <v>0</v>
      </c>
      <c r="AL5324" s="171"/>
    </row>
    <row r="5325" spans="2:38" ht="15.75" customHeight="1" x14ac:dyDescent="0.25">
      <c r="B5325" s="14">
        <f t="shared" si="1305"/>
        <v>950</v>
      </c>
      <c r="C5325" s="9" t="str">
        <f t="shared" si="1306"/>
        <v/>
      </c>
      <c r="D5325" s="3" t="str">
        <f t="shared" si="1307"/>
        <v/>
      </c>
      <c r="E5325" s="14" t="str">
        <f t="shared" si="1303"/>
        <v>950</v>
      </c>
      <c r="J5325" s="14" t="str">
        <f t="shared" si="1298"/>
        <v xml:space="preserve">0                                                                                                                                                                                                                                                                                                                                                                                                                                                                                                                                                                                                                                                                                                                                                                                                                                                                                                                                                                                     </v>
      </c>
      <c r="S5325" s="8"/>
      <c r="W5325" s="76"/>
      <c r="X5325" s="16">
        <f t="shared" si="1304"/>
        <v>0</v>
      </c>
      <c r="AC5325" s="18">
        <f t="shared" si="1296"/>
        <v>0</v>
      </c>
      <c r="AD5325" s="19">
        <f t="shared" si="1299"/>
        <v>0</v>
      </c>
      <c r="AE5325" s="21">
        <f t="shared" si="1295"/>
        <v>0</v>
      </c>
      <c r="AF5325" s="20">
        <f t="shared" si="1300"/>
        <v>0</v>
      </c>
      <c r="AG5325" s="20">
        <f t="shared" si="1301"/>
        <v>0</v>
      </c>
      <c r="AH5325" s="20">
        <f t="shared" si="1302"/>
        <v>0</v>
      </c>
      <c r="AI5325" s="20"/>
      <c r="AJ5325" s="20"/>
      <c r="AK5325" s="20">
        <f t="shared" si="1297"/>
        <v>0</v>
      </c>
      <c r="AL5325" s="171"/>
    </row>
    <row r="5326" spans="2:38" ht="15.75" customHeight="1" x14ac:dyDescent="0.25">
      <c r="B5326" s="14">
        <f t="shared" si="1305"/>
        <v>951</v>
      </c>
      <c r="C5326" s="9" t="str">
        <f t="shared" si="1306"/>
        <v/>
      </c>
      <c r="D5326" s="3" t="str">
        <f t="shared" si="1307"/>
        <v/>
      </c>
      <c r="E5326" s="14" t="str">
        <f t="shared" si="1303"/>
        <v>951</v>
      </c>
      <c r="J5326" s="14" t="str">
        <f t="shared" si="1298"/>
        <v xml:space="preserve">0                                                                                                                                                                                                                                                                                                                                                                                                                                                                                                                                                                                                                                                                                                                                                                                                                                                                                                                                                                                      </v>
      </c>
      <c r="S5326" s="8"/>
      <c r="W5326" s="76"/>
      <c r="X5326" s="16">
        <f t="shared" si="1304"/>
        <v>0</v>
      </c>
      <c r="AC5326" s="18">
        <f t="shared" si="1296"/>
        <v>0</v>
      </c>
      <c r="AD5326" s="19">
        <f t="shared" si="1299"/>
        <v>0</v>
      </c>
      <c r="AE5326" s="21">
        <f t="shared" si="1295"/>
        <v>0</v>
      </c>
      <c r="AF5326" s="20">
        <f t="shared" si="1300"/>
        <v>0</v>
      </c>
      <c r="AG5326" s="20">
        <f t="shared" si="1301"/>
        <v>0</v>
      </c>
      <c r="AH5326" s="20">
        <f t="shared" si="1302"/>
        <v>0</v>
      </c>
      <c r="AI5326" s="20"/>
      <c r="AJ5326" s="20"/>
      <c r="AK5326" s="20">
        <f t="shared" si="1297"/>
        <v>0</v>
      </c>
      <c r="AL5326" s="171"/>
    </row>
    <row r="5327" spans="2:38" ht="15.75" customHeight="1" x14ac:dyDescent="0.25">
      <c r="B5327" s="14">
        <f t="shared" si="1305"/>
        <v>952</v>
      </c>
      <c r="C5327" s="9" t="str">
        <f t="shared" si="1306"/>
        <v/>
      </c>
      <c r="D5327" s="3" t="str">
        <f t="shared" si="1307"/>
        <v/>
      </c>
      <c r="E5327" s="14" t="str">
        <f t="shared" si="1303"/>
        <v>952</v>
      </c>
      <c r="J5327" s="14" t="str">
        <f t="shared" si="1298"/>
        <v xml:space="preserve">0                                                                                                                                                                                                                                                                                                                                                                                                                                                                                                                                                                                                                                                                                                                                                                                                                                                                                                                                                                                       </v>
      </c>
      <c r="S5327" s="8"/>
      <c r="W5327" s="76"/>
      <c r="X5327" s="16">
        <f t="shared" si="1304"/>
        <v>0</v>
      </c>
      <c r="AC5327" s="18">
        <f t="shared" si="1296"/>
        <v>0</v>
      </c>
      <c r="AD5327" s="19">
        <f t="shared" si="1299"/>
        <v>0</v>
      </c>
      <c r="AE5327" s="21">
        <f t="shared" si="1295"/>
        <v>0</v>
      </c>
      <c r="AF5327" s="20">
        <f t="shared" si="1300"/>
        <v>0</v>
      </c>
      <c r="AG5327" s="20">
        <f t="shared" si="1301"/>
        <v>0</v>
      </c>
      <c r="AH5327" s="20">
        <f t="shared" si="1302"/>
        <v>0</v>
      </c>
      <c r="AI5327" s="20"/>
      <c r="AJ5327" s="20"/>
      <c r="AK5327" s="20">
        <f t="shared" si="1297"/>
        <v>0</v>
      </c>
      <c r="AL5327" s="171"/>
    </row>
    <row r="5328" spans="2:38" ht="15.75" customHeight="1" x14ac:dyDescent="0.25">
      <c r="B5328" s="14">
        <f t="shared" si="1305"/>
        <v>953</v>
      </c>
      <c r="C5328" s="9" t="str">
        <f t="shared" si="1306"/>
        <v/>
      </c>
      <c r="D5328" s="3" t="str">
        <f t="shared" si="1307"/>
        <v/>
      </c>
      <c r="E5328" s="14" t="str">
        <f t="shared" si="1303"/>
        <v>953</v>
      </c>
      <c r="J5328" s="14" t="str">
        <f t="shared" si="1298"/>
        <v xml:space="preserve">0                                                                                                                                                                                                                                                                                                                                                                                                                                                                                                                                                                                                                                                                                                                                                                                                                                                                                                                                                                                        </v>
      </c>
      <c r="S5328" s="8"/>
      <c r="W5328" s="76"/>
      <c r="X5328" s="16">
        <f t="shared" si="1304"/>
        <v>0</v>
      </c>
      <c r="AC5328" s="18">
        <f t="shared" si="1296"/>
        <v>0</v>
      </c>
      <c r="AD5328" s="19">
        <f t="shared" si="1299"/>
        <v>0</v>
      </c>
      <c r="AE5328" s="21">
        <f t="shared" si="1295"/>
        <v>0</v>
      </c>
      <c r="AF5328" s="20">
        <f t="shared" si="1300"/>
        <v>0</v>
      </c>
      <c r="AG5328" s="20">
        <f t="shared" si="1301"/>
        <v>0</v>
      </c>
      <c r="AH5328" s="20">
        <f t="shared" si="1302"/>
        <v>0</v>
      </c>
      <c r="AI5328" s="20"/>
      <c r="AJ5328" s="20"/>
      <c r="AK5328" s="20">
        <f t="shared" si="1297"/>
        <v>0</v>
      </c>
      <c r="AL5328" s="171"/>
    </row>
    <row r="5329" spans="2:38" ht="15.75" customHeight="1" x14ac:dyDescent="0.25">
      <c r="B5329" s="14">
        <f t="shared" si="1305"/>
        <v>954</v>
      </c>
      <c r="C5329" s="9" t="str">
        <f t="shared" si="1306"/>
        <v/>
      </c>
      <c r="D5329" s="3" t="str">
        <f t="shared" si="1307"/>
        <v/>
      </c>
      <c r="E5329" s="14" t="str">
        <f t="shared" si="1303"/>
        <v>954</v>
      </c>
      <c r="J5329" s="14" t="str">
        <f t="shared" si="1298"/>
        <v xml:space="preserve">0                                                                                                                                                                                                                                                                                                                                                                                                                                                                                                                                                                                                                                                                                                                                                                                                                                                                                                                                                                                         </v>
      </c>
      <c r="S5329" s="8"/>
      <c r="W5329" s="76"/>
      <c r="X5329" s="16">
        <f t="shared" si="1304"/>
        <v>0</v>
      </c>
      <c r="AC5329" s="18">
        <f t="shared" si="1296"/>
        <v>0</v>
      </c>
      <c r="AD5329" s="19">
        <f t="shared" si="1299"/>
        <v>0</v>
      </c>
      <c r="AE5329" s="21">
        <f t="shared" si="1295"/>
        <v>0</v>
      </c>
      <c r="AF5329" s="20">
        <f t="shared" si="1300"/>
        <v>0</v>
      </c>
      <c r="AG5329" s="20">
        <f t="shared" si="1301"/>
        <v>0</v>
      </c>
      <c r="AH5329" s="20">
        <f t="shared" si="1302"/>
        <v>0</v>
      </c>
      <c r="AI5329" s="20"/>
      <c r="AJ5329" s="20"/>
      <c r="AK5329" s="20">
        <f t="shared" si="1297"/>
        <v>0</v>
      </c>
      <c r="AL5329" s="171"/>
    </row>
    <row r="5330" spans="2:38" ht="15.75" customHeight="1" x14ac:dyDescent="0.25">
      <c r="B5330" s="14">
        <f t="shared" si="1305"/>
        <v>955</v>
      </c>
      <c r="C5330" s="9" t="str">
        <f t="shared" si="1306"/>
        <v/>
      </c>
      <c r="D5330" s="3" t="str">
        <f t="shared" si="1307"/>
        <v/>
      </c>
      <c r="E5330" s="14" t="str">
        <f t="shared" si="1303"/>
        <v>955</v>
      </c>
      <c r="J5330" s="14" t="str">
        <f t="shared" si="1298"/>
        <v xml:space="preserve">0                                                                                                                                                                                                                                                                                                                                                                                                                                                                                                                                                                                                                                                                                                                                                                                                                                                                                                                                                                                          </v>
      </c>
      <c r="S5330" s="8"/>
      <c r="W5330" s="76"/>
      <c r="X5330" s="16">
        <f t="shared" si="1304"/>
        <v>0</v>
      </c>
      <c r="AC5330" s="18">
        <f t="shared" si="1296"/>
        <v>0</v>
      </c>
      <c r="AD5330" s="19">
        <f t="shared" si="1299"/>
        <v>0</v>
      </c>
      <c r="AE5330" s="21">
        <f t="shared" si="1295"/>
        <v>0</v>
      </c>
      <c r="AF5330" s="20">
        <f t="shared" si="1300"/>
        <v>0</v>
      </c>
      <c r="AG5330" s="20">
        <f t="shared" si="1301"/>
        <v>0</v>
      </c>
      <c r="AH5330" s="20">
        <f t="shared" si="1302"/>
        <v>0</v>
      </c>
      <c r="AI5330" s="20"/>
      <c r="AJ5330" s="20"/>
      <c r="AK5330" s="20">
        <f t="shared" si="1297"/>
        <v>0</v>
      </c>
      <c r="AL5330" s="171"/>
    </row>
    <row r="5331" spans="2:38" ht="15.75" customHeight="1" x14ac:dyDescent="0.25">
      <c r="B5331" s="14">
        <f t="shared" si="1305"/>
        <v>956</v>
      </c>
      <c r="C5331" s="9" t="str">
        <f t="shared" si="1306"/>
        <v/>
      </c>
      <c r="D5331" s="3" t="str">
        <f t="shared" si="1307"/>
        <v/>
      </c>
      <c r="E5331" s="14" t="str">
        <f t="shared" si="1303"/>
        <v>956</v>
      </c>
      <c r="J5331" s="14" t="str">
        <f t="shared" si="1298"/>
        <v xml:space="preserve">0                                                                                                                                                                                                                                                                                                                                                                                                                                                                                                                                                                                                                                                                                                                                                                                                                                                                                                                                                                                           </v>
      </c>
      <c r="S5331" s="8"/>
      <c r="W5331" s="76"/>
      <c r="X5331" s="16">
        <f t="shared" si="1304"/>
        <v>0</v>
      </c>
      <c r="AC5331" s="18">
        <f t="shared" si="1296"/>
        <v>0</v>
      </c>
      <c r="AD5331" s="19">
        <f t="shared" si="1299"/>
        <v>0</v>
      </c>
      <c r="AE5331" s="21">
        <f t="shared" si="1295"/>
        <v>0</v>
      </c>
      <c r="AF5331" s="20">
        <f t="shared" si="1300"/>
        <v>0</v>
      </c>
      <c r="AG5331" s="20">
        <f t="shared" si="1301"/>
        <v>0</v>
      </c>
      <c r="AH5331" s="20">
        <f t="shared" si="1302"/>
        <v>0</v>
      </c>
      <c r="AI5331" s="20"/>
      <c r="AJ5331" s="20"/>
      <c r="AK5331" s="20">
        <f t="shared" si="1297"/>
        <v>0</v>
      </c>
      <c r="AL5331" s="171"/>
    </row>
    <row r="5332" spans="2:38" ht="15.75" customHeight="1" x14ac:dyDescent="0.25">
      <c r="B5332" s="14">
        <f t="shared" si="1305"/>
        <v>957</v>
      </c>
      <c r="C5332" s="9" t="str">
        <f t="shared" si="1306"/>
        <v/>
      </c>
      <c r="D5332" s="3" t="str">
        <f t="shared" si="1307"/>
        <v/>
      </c>
      <c r="E5332" s="14" t="str">
        <f t="shared" si="1303"/>
        <v>957</v>
      </c>
      <c r="J5332" s="14" t="str">
        <f t="shared" si="1298"/>
        <v xml:space="preserve">0                                                                                                                                                                                                                                                                                                                                                                                                                                                                                                                                                                                                                                                                                                                                                                                                                                                                                                                                                                                            </v>
      </c>
      <c r="S5332" s="8"/>
      <c r="W5332" s="76"/>
      <c r="X5332" s="16">
        <f t="shared" si="1304"/>
        <v>0</v>
      </c>
      <c r="AC5332" s="18">
        <f t="shared" si="1296"/>
        <v>0</v>
      </c>
      <c r="AD5332" s="19">
        <f t="shared" si="1299"/>
        <v>0</v>
      </c>
      <c r="AE5332" s="21">
        <f t="shared" si="1295"/>
        <v>0</v>
      </c>
      <c r="AF5332" s="20">
        <f t="shared" si="1300"/>
        <v>0</v>
      </c>
      <c r="AG5332" s="20">
        <f t="shared" si="1301"/>
        <v>0</v>
      </c>
      <c r="AH5332" s="20">
        <f t="shared" si="1302"/>
        <v>0</v>
      </c>
      <c r="AI5332" s="20"/>
      <c r="AJ5332" s="20"/>
      <c r="AK5332" s="20">
        <f t="shared" si="1297"/>
        <v>0</v>
      </c>
      <c r="AL5332" s="171"/>
    </row>
    <row r="5333" spans="2:38" ht="15.75" customHeight="1" x14ac:dyDescent="0.25">
      <c r="B5333" s="14">
        <f t="shared" si="1305"/>
        <v>958</v>
      </c>
      <c r="C5333" s="9" t="str">
        <f t="shared" si="1306"/>
        <v/>
      </c>
      <c r="D5333" s="3" t="str">
        <f t="shared" si="1307"/>
        <v/>
      </c>
      <c r="E5333" s="14" t="str">
        <f t="shared" si="1303"/>
        <v>958</v>
      </c>
      <c r="J5333" s="14" t="str">
        <f t="shared" si="1298"/>
        <v xml:space="preserve">0                                                                                                                                                                                                                                                                                                                                                                                                                                                                                                                                                                                                                                                                                                                                                                                                                                                                                                                                                                                             </v>
      </c>
      <c r="S5333" s="8"/>
      <c r="W5333" s="76"/>
      <c r="X5333" s="16">
        <f t="shared" si="1304"/>
        <v>0</v>
      </c>
      <c r="AC5333" s="18">
        <f t="shared" si="1296"/>
        <v>0</v>
      </c>
      <c r="AD5333" s="19">
        <f t="shared" si="1299"/>
        <v>0</v>
      </c>
      <c r="AE5333" s="21">
        <f t="shared" si="1295"/>
        <v>0</v>
      </c>
      <c r="AF5333" s="20">
        <f t="shared" si="1300"/>
        <v>0</v>
      </c>
      <c r="AG5333" s="20">
        <f t="shared" si="1301"/>
        <v>0</v>
      </c>
      <c r="AH5333" s="20">
        <f t="shared" si="1302"/>
        <v>0</v>
      </c>
      <c r="AI5333" s="20"/>
      <c r="AJ5333" s="20"/>
      <c r="AK5333" s="20">
        <f t="shared" si="1297"/>
        <v>0</v>
      </c>
      <c r="AL5333" s="171"/>
    </row>
    <row r="5334" spans="2:38" ht="15.75" customHeight="1" x14ac:dyDescent="0.25">
      <c r="B5334" s="14">
        <f t="shared" si="1305"/>
        <v>959</v>
      </c>
      <c r="C5334" s="9" t="str">
        <f t="shared" si="1306"/>
        <v/>
      </c>
      <c r="D5334" s="3" t="str">
        <f t="shared" si="1307"/>
        <v/>
      </c>
      <c r="E5334" s="14" t="str">
        <f t="shared" si="1303"/>
        <v>959</v>
      </c>
      <c r="J5334" s="14" t="str">
        <f t="shared" si="1298"/>
        <v xml:space="preserve">0                                                                                                                                                                                                                                                                                                                                                                                                                                                                                                                                                                                                                                                                                                                                                                                                                                                                                                                                                                                              </v>
      </c>
      <c r="S5334" s="8"/>
      <c r="W5334" s="76"/>
      <c r="X5334" s="16">
        <f t="shared" si="1304"/>
        <v>0</v>
      </c>
      <c r="AC5334" s="18">
        <f t="shared" si="1296"/>
        <v>0</v>
      </c>
      <c r="AD5334" s="19">
        <f t="shared" si="1299"/>
        <v>0</v>
      </c>
      <c r="AE5334" s="21">
        <f t="shared" si="1295"/>
        <v>0</v>
      </c>
      <c r="AF5334" s="20">
        <f t="shared" si="1300"/>
        <v>0</v>
      </c>
      <c r="AG5334" s="20">
        <f t="shared" si="1301"/>
        <v>0</v>
      </c>
      <c r="AH5334" s="20">
        <f t="shared" si="1302"/>
        <v>0</v>
      </c>
      <c r="AI5334" s="20"/>
      <c r="AJ5334" s="20"/>
      <c r="AK5334" s="20">
        <f t="shared" si="1297"/>
        <v>0</v>
      </c>
      <c r="AL5334" s="171"/>
    </row>
    <row r="5335" spans="2:38" ht="15.75" customHeight="1" x14ac:dyDescent="0.25">
      <c r="B5335" s="14">
        <f t="shared" si="1305"/>
        <v>960</v>
      </c>
      <c r="C5335" s="9" t="str">
        <f t="shared" si="1306"/>
        <v/>
      </c>
      <c r="D5335" s="3" t="str">
        <f t="shared" si="1307"/>
        <v/>
      </c>
      <c r="E5335" s="14" t="str">
        <f t="shared" si="1303"/>
        <v>960</v>
      </c>
      <c r="J5335" s="14" t="str">
        <f t="shared" si="1298"/>
        <v xml:space="preserve">0                                                                                                                                                                                                                                                                                                                                                                                                                                                                                                                                                                                                                                                                                                                                                                                                                                                                                                                                                                                               </v>
      </c>
      <c r="S5335" s="8"/>
      <c r="W5335" s="76"/>
      <c r="X5335" s="16">
        <f t="shared" si="1304"/>
        <v>0</v>
      </c>
      <c r="AC5335" s="18">
        <f t="shared" si="1296"/>
        <v>0</v>
      </c>
      <c r="AD5335" s="19">
        <f t="shared" si="1299"/>
        <v>0</v>
      </c>
      <c r="AE5335" s="21">
        <f t="shared" si="1295"/>
        <v>0</v>
      </c>
      <c r="AF5335" s="20">
        <f t="shared" si="1300"/>
        <v>0</v>
      </c>
      <c r="AG5335" s="20">
        <f t="shared" si="1301"/>
        <v>0</v>
      </c>
      <c r="AH5335" s="20">
        <f t="shared" si="1302"/>
        <v>0</v>
      </c>
      <c r="AI5335" s="20"/>
      <c r="AJ5335" s="20"/>
      <c r="AK5335" s="20">
        <f t="shared" si="1297"/>
        <v>0</v>
      </c>
      <c r="AL5335" s="171"/>
    </row>
    <row r="5336" spans="2:38" ht="15.75" customHeight="1" x14ac:dyDescent="0.25">
      <c r="B5336" s="14">
        <f t="shared" si="1305"/>
        <v>961</v>
      </c>
      <c r="C5336" s="9" t="str">
        <f t="shared" si="1306"/>
        <v/>
      </c>
      <c r="D5336" s="3" t="str">
        <f t="shared" si="1307"/>
        <v/>
      </c>
      <c r="E5336" s="14" t="str">
        <f t="shared" si="1303"/>
        <v>961</v>
      </c>
      <c r="J5336" s="14" t="str">
        <f t="shared" si="1298"/>
        <v xml:space="preserve">0                                                                                                                                                                                                                                                                                                                                                                                                                                                                                                                                                                                                                                                                                                                                                                                                                                                                                                                                                                                                </v>
      </c>
      <c r="S5336" s="8"/>
      <c r="W5336" s="76"/>
      <c r="X5336" s="16">
        <f t="shared" si="1304"/>
        <v>0</v>
      </c>
      <c r="AC5336" s="18">
        <f t="shared" si="1296"/>
        <v>0</v>
      </c>
      <c r="AD5336" s="19">
        <f t="shared" si="1299"/>
        <v>0</v>
      </c>
      <c r="AE5336" s="21">
        <f t="shared" si="1295"/>
        <v>0</v>
      </c>
      <c r="AF5336" s="20">
        <f t="shared" si="1300"/>
        <v>0</v>
      </c>
      <c r="AG5336" s="20">
        <f t="shared" si="1301"/>
        <v>0</v>
      </c>
      <c r="AH5336" s="20">
        <f t="shared" si="1302"/>
        <v>0</v>
      </c>
      <c r="AI5336" s="20"/>
      <c r="AJ5336" s="20"/>
      <c r="AK5336" s="20">
        <f t="shared" si="1297"/>
        <v>0</v>
      </c>
      <c r="AL5336" s="171"/>
    </row>
    <row r="5337" spans="2:38" ht="15.75" customHeight="1" x14ac:dyDescent="0.25">
      <c r="B5337" s="14">
        <f t="shared" si="1305"/>
        <v>962</v>
      </c>
      <c r="C5337" s="9" t="str">
        <f t="shared" si="1306"/>
        <v/>
      </c>
      <c r="D5337" s="3" t="str">
        <f t="shared" si="1307"/>
        <v/>
      </c>
      <c r="E5337" s="14" t="str">
        <f t="shared" si="1303"/>
        <v>962</v>
      </c>
      <c r="J5337" s="14" t="str">
        <f t="shared" si="1298"/>
        <v xml:space="preserve">0                                                                                                                                                                                                                                                                                                                                                                                                                                                                                                                                                                                                                                                                                                                                                                                                                                                                                                                                                                                                 </v>
      </c>
      <c r="S5337" s="8"/>
      <c r="W5337" s="76"/>
      <c r="X5337" s="16">
        <f t="shared" si="1304"/>
        <v>0</v>
      </c>
      <c r="AC5337" s="18">
        <f t="shared" si="1296"/>
        <v>0</v>
      </c>
      <c r="AD5337" s="19">
        <f t="shared" si="1299"/>
        <v>0</v>
      </c>
      <c r="AE5337" s="21">
        <f t="shared" ref="AE5337:AE5400" si="1308">+(Q5337)*T5337</f>
        <v>0</v>
      </c>
      <c r="AF5337" s="20">
        <f t="shared" si="1300"/>
        <v>0</v>
      </c>
      <c r="AG5337" s="20">
        <f t="shared" si="1301"/>
        <v>0</v>
      </c>
      <c r="AH5337" s="20">
        <f t="shared" si="1302"/>
        <v>0</v>
      </c>
      <c r="AI5337" s="20"/>
      <c r="AJ5337" s="20"/>
      <c r="AK5337" s="20">
        <f t="shared" si="1297"/>
        <v>0</v>
      </c>
      <c r="AL5337" s="171"/>
    </row>
    <row r="5338" spans="2:38" ht="15.75" customHeight="1" x14ac:dyDescent="0.25">
      <c r="B5338" s="14">
        <f t="shared" si="1305"/>
        <v>963</v>
      </c>
      <c r="C5338" s="9" t="str">
        <f t="shared" si="1306"/>
        <v/>
      </c>
      <c r="D5338" s="3" t="str">
        <f t="shared" si="1307"/>
        <v/>
      </c>
      <c r="E5338" s="14" t="str">
        <f t="shared" si="1303"/>
        <v>963</v>
      </c>
      <c r="J5338" s="14" t="str">
        <f t="shared" si="1298"/>
        <v xml:space="preserve">0                                                                                                                                                                                                                                                                                                                                                                                                                                                                                                                                                                                                                                                                                                                                                                                                                                                                                                                                                                                                  </v>
      </c>
      <c r="S5338" s="8"/>
      <c r="W5338" s="76"/>
      <c r="X5338" s="16">
        <f t="shared" si="1304"/>
        <v>0</v>
      </c>
      <c r="AC5338" s="18">
        <f t="shared" si="1296"/>
        <v>0</v>
      </c>
      <c r="AD5338" s="19">
        <f t="shared" si="1299"/>
        <v>0</v>
      </c>
      <c r="AE5338" s="21">
        <f t="shared" si="1308"/>
        <v>0</v>
      </c>
      <c r="AF5338" s="20">
        <f t="shared" si="1300"/>
        <v>0</v>
      </c>
      <c r="AG5338" s="20">
        <f t="shared" si="1301"/>
        <v>0</v>
      </c>
      <c r="AH5338" s="20">
        <f t="shared" si="1302"/>
        <v>0</v>
      </c>
      <c r="AI5338" s="20"/>
      <c r="AJ5338" s="20"/>
      <c r="AK5338" s="20">
        <f t="shared" si="1297"/>
        <v>0</v>
      </c>
      <c r="AL5338" s="171"/>
    </row>
    <row r="5339" spans="2:38" ht="15.75" customHeight="1" x14ac:dyDescent="0.25">
      <c r="B5339" s="14">
        <f t="shared" si="1305"/>
        <v>964</v>
      </c>
      <c r="C5339" s="9" t="str">
        <f t="shared" si="1306"/>
        <v/>
      </c>
      <c r="D5339" s="3" t="str">
        <f t="shared" si="1307"/>
        <v/>
      </c>
      <c r="E5339" s="14" t="str">
        <f t="shared" si="1303"/>
        <v>964</v>
      </c>
      <c r="J5339" s="14" t="str">
        <f t="shared" si="1298"/>
        <v xml:space="preserve">0                                                                                                                                                                                                                                                                                                                                                                                                                                                                                                                                                                                                                                                                                                                                                                                                                                                                                                                                                                                                   </v>
      </c>
      <c r="S5339" s="8"/>
      <c r="W5339" s="76"/>
      <c r="X5339" s="16">
        <f t="shared" si="1304"/>
        <v>0</v>
      </c>
      <c r="AC5339" s="18">
        <f t="shared" si="1296"/>
        <v>0</v>
      </c>
      <c r="AD5339" s="19">
        <f t="shared" si="1299"/>
        <v>0</v>
      </c>
      <c r="AE5339" s="21">
        <f t="shared" si="1308"/>
        <v>0</v>
      </c>
      <c r="AF5339" s="20">
        <f t="shared" si="1300"/>
        <v>0</v>
      </c>
      <c r="AG5339" s="20">
        <f t="shared" si="1301"/>
        <v>0</v>
      </c>
      <c r="AH5339" s="20">
        <f t="shared" si="1302"/>
        <v>0</v>
      </c>
      <c r="AI5339" s="20"/>
      <c r="AJ5339" s="20"/>
      <c r="AK5339" s="20">
        <f t="shared" si="1297"/>
        <v>0</v>
      </c>
      <c r="AL5339" s="171"/>
    </row>
    <row r="5340" spans="2:38" ht="15.75" customHeight="1" x14ac:dyDescent="0.25">
      <c r="B5340" s="14">
        <f t="shared" si="1305"/>
        <v>965</v>
      </c>
      <c r="C5340" s="9" t="str">
        <f t="shared" si="1306"/>
        <v/>
      </c>
      <c r="D5340" s="3" t="str">
        <f t="shared" si="1307"/>
        <v/>
      </c>
      <c r="E5340" s="14" t="str">
        <f t="shared" si="1303"/>
        <v>965</v>
      </c>
      <c r="J5340" s="14" t="str">
        <f t="shared" si="1298"/>
        <v xml:space="preserve">0                                                                                                                                                                                                                                                                                                                                                                                                                                                                                                                                                                                                                                                                                                                                                                                                                                                                                                                                                                                                    </v>
      </c>
      <c r="S5340" s="8"/>
      <c r="W5340" s="76"/>
      <c r="X5340" s="16">
        <f t="shared" si="1304"/>
        <v>0</v>
      </c>
      <c r="AC5340" s="18">
        <f t="shared" si="1296"/>
        <v>0</v>
      </c>
      <c r="AD5340" s="19">
        <f t="shared" si="1299"/>
        <v>0</v>
      </c>
      <c r="AE5340" s="21">
        <f t="shared" si="1308"/>
        <v>0</v>
      </c>
      <c r="AF5340" s="20">
        <f t="shared" si="1300"/>
        <v>0</v>
      </c>
      <c r="AG5340" s="20">
        <f t="shared" si="1301"/>
        <v>0</v>
      </c>
      <c r="AH5340" s="20">
        <f t="shared" si="1302"/>
        <v>0</v>
      </c>
      <c r="AI5340" s="20"/>
      <c r="AJ5340" s="20"/>
      <c r="AK5340" s="20">
        <f t="shared" si="1297"/>
        <v>0</v>
      </c>
      <c r="AL5340" s="171"/>
    </row>
    <row r="5341" spans="2:38" ht="15.75" customHeight="1" x14ac:dyDescent="0.25">
      <c r="B5341" s="14">
        <f t="shared" si="1305"/>
        <v>966</v>
      </c>
      <c r="C5341" s="9" t="str">
        <f t="shared" si="1306"/>
        <v/>
      </c>
      <c r="D5341" s="3" t="str">
        <f t="shared" si="1307"/>
        <v/>
      </c>
      <c r="E5341" s="14" t="str">
        <f t="shared" si="1303"/>
        <v>966</v>
      </c>
      <c r="J5341" s="14" t="str">
        <f t="shared" si="1298"/>
        <v xml:space="preserve">0                                                                                                                                                                                                                                                                                                                                                                                                                                                                                                                                                                                                                                                                                                                                                                                                                                                                                                                                                                                                     </v>
      </c>
      <c r="S5341" s="8"/>
      <c r="W5341" s="76"/>
      <c r="X5341" s="16">
        <f t="shared" si="1304"/>
        <v>0</v>
      </c>
      <c r="AC5341" s="18">
        <f t="shared" si="1296"/>
        <v>0</v>
      </c>
      <c r="AD5341" s="19">
        <f t="shared" si="1299"/>
        <v>0</v>
      </c>
      <c r="AE5341" s="21">
        <f t="shared" si="1308"/>
        <v>0</v>
      </c>
      <c r="AF5341" s="20">
        <f t="shared" si="1300"/>
        <v>0</v>
      </c>
      <c r="AG5341" s="20">
        <f t="shared" si="1301"/>
        <v>0</v>
      </c>
      <c r="AH5341" s="20">
        <f t="shared" si="1302"/>
        <v>0</v>
      </c>
      <c r="AI5341" s="20"/>
      <c r="AJ5341" s="20"/>
      <c r="AK5341" s="20">
        <f t="shared" si="1297"/>
        <v>0</v>
      </c>
      <c r="AL5341" s="171"/>
    </row>
    <row r="5342" spans="2:38" ht="15.75" customHeight="1" x14ac:dyDescent="0.25">
      <c r="B5342" s="14">
        <f t="shared" si="1305"/>
        <v>967</v>
      </c>
      <c r="C5342" s="9" t="str">
        <f t="shared" si="1306"/>
        <v/>
      </c>
      <c r="D5342" s="3" t="str">
        <f t="shared" si="1307"/>
        <v/>
      </c>
      <c r="E5342" s="14" t="str">
        <f t="shared" si="1303"/>
        <v>967</v>
      </c>
      <c r="J5342" s="14" t="str">
        <f t="shared" si="1298"/>
        <v xml:space="preserve">0                                                                                                                                                                                                                                                                                                                                                                                                                                                                                                                                                                                                                                                                                                                                                                                                                                                                                                                                                                                                      </v>
      </c>
      <c r="S5342" s="8"/>
      <c r="W5342" s="76"/>
      <c r="X5342" s="16">
        <f t="shared" si="1304"/>
        <v>0</v>
      </c>
      <c r="AC5342" s="18">
        <f t="shared" si="1296"/>
        <v>0</v>
      </c>
      <c r="AD5342" s="19">
        <f t="shared" si="1299"/>
        <v>0</v>
      </c>
      <c r="AE5342" s="21">
        <f t="shared" si="1308"/>
        <v>0</v>
      </c>
      <c r="AF5342" s="20">
        <f t="shared" si="1300"/>
        <v>0</v>
      </c>
      <c r="AG5342" s="20">
        <f t="shared" si="1301"/>
        <v>0</v>
      </c>
      <c r="AH5342" s="20">
        <f t="shared" si="1302"/>
        <v>0</v>
      </c>
      <c r="AI5342" s="20"/>
      <c r="AJ5342" s="20"/>
      <c r="AK5342" s="20">
        <f t="shared" si="1297"/>
        <v>0</v>
      </c>
      <c r="AL5342" s="171"/>
    </row>
    <row r="5343" spans="2:38" ht="15.75" customHeight="1" x14ac:dyDescent="0.25">
      <c r="B5343" s="14">
        <f t="shared" si="1305"/>
        <v>968</v>
      </c>
      <c r="C5343" s="9" t="str">
        <f t="shared" si="1306"/>
        <v/>
      </c>
      <c r="D5343" s="3" t="str">
        <f t="shared" si="1307"/>
        <v/>
      </c>
      <c r="E5343" s="14" t="str">
        <f t="shared" si="1303"/>
        <v>968</v>
      </c>
      <c r="J5343" s="14" t="str">
        <f t="shared" si="1298"/>
        <v xml:space="preserve">0                                                                                                                                                                                                                                                                                                                                                                                                                                                                                                                                                                                                                                                                                                                                                                                                                                                                                                                                                                                                       </v>
      </c>
      <c r="S5343" s="8"/>
      <c r="W5343" s="76"/>
      <c r="X5343" s="16">
        <f t="shared" si="1304"/>
        <v>0</v>
      </c>
      <c r="AC5343" s="18">
        <f t="shared" si="1296"/>
        <v>0</v>
      </c>
      <c r="AD5343" s="19">
        <f t="shared" si="1299"/>
        <v>0</v>
      </c>
      <c r="AE5343" s="21">
        <f t="shared" si="1308"/>
        <v>0</v>
      </c>
      <c r="AF5343" s="20">
        <f t="shared" si="1300"/>
        <v>0</v>
      </c>
      <c r="AG5343" s="20">
        <f t="shared" si="1301"/>
        <v>0</v>
      </c>
      <c r="AH5343" s="20">
        <f t="shared" si="1302"/>
        <v>0</v>
      </c>
      <c r="AI5343" s="20"/>
      <c r="AJ5343" s="20"/>
      <c r="AK5343" s="20">
        <f t="shared" si="1297"/>
        <v>0</v>
      </c>
      <c r="AL5343" s="171"/>
    </row>
    <row r="5344" spans="2:38" ht="15.75" customHeight="1" x14ac:dyDescent="0.25">
      <c r="B5344" s="14">
        <f t="shared" si="1305"/>
        <v>969</v>
      </c>
      <c r="C5344" s="9" t="str">
        <f t="shared" si="1306"/>
        <v/>
      </c>
      <c r="D5344" s="3" t="str">
        <f t="shared" si="1307"/>
        <v/>
      </c>
      <c r="E5344" s="14" t="str">
        <f t="shared" si="1303"/>
        <v>969</v>
      </c>
      <c r="J5344" s="14" t="str">
        <f t="shared" si="1298"/>
        <v xml:space="preserve">0                                                                                                                                                                                                                                                                                                                                                                                                                                                                                                                                                                                                                                                                                                                                                                                                                                                                                                                                                                                                        </v>
      </c>
      <c r="S5344" s="8"/>
      <c r="W5344" s="76"/>
      <c r="X5344" s="16">
        <f t="shared" si="1304"/>
        <v>0</v>
      </c>
      <c r="AC5344" s="18">
        <f t="shared" si="1296"/>
        <v>0</v>
      </c>
      <c r="AD5344" s="19">
        <f t="shared" si="1299"/>
        <v>0</v>
      </c>
      <c r="AE5344" s="21">
        <f t="shared" si="1308"/>
        <v>0</v>
      </c>
      <c r="AF5344" s="20">
        <f t="shared" si="1300"/>
        <v>0</v>
      </c>
      <c r="AG5344" s="20">
        <f t="shared" si="1301"/>
        <v>0</v>
      </c>
      <c r="AH5344" s="20">
        <f t="shared" si="1302"/>
        <v>0</v>
      </c>
      <c r="AI5344" s="20"/>
      <c r="AJ5344" s="20"/>
      <c r="AK5344" s="20">
        <f t="shared" si="1297"/>
        <v>0</v>
      </c>
      <c r="AL5344" s="171"/>
    </row>
    <row r="5345" spans="2:38" ht="15.75" customHeight="1" x14ac:dyDescent="0.25">
      <c r="B5345" s="14">
        <f t="shared" si="1305"/>
        <v>970</v>
      </c>
      <c r="C5345" s="9" t="str">
        <f t="shared" si="1306"/>
        <v/>
      </c>
      <c r="D5345" s="3" t="str">
        <f t="shared" si="1307"/>
        <v/>
      </c>
      <c r="E5345" s="14" t="str">
        <f t="shared" si="1303"/>
        <v>970</v>
      </c>
      <c r="J5345" s="14" t="str">
        <f t="shared" si="1298"/>
        <v xml:space="preserve">0                                                                                                                                                                                                                                                                                                                                                                                                                                                                                                                                                                                                                                                                                                                                                                                                                                                                                                                                                                                                         </v>
      </c>
      <c r="S5345" s="8"/>
      <c r="W5345" s="76"/>
      <c r="X5345" s="16">
        <f t="shared" si="1304"/>
        <v>0</v>
      </c>
      <c r="AC5345" s="18">
        <f t="shared" si="1296"/>
        <v>0</v>
      </c>
      <c r="AD5345" s="19">
        <f t="shared" si="1299"/>
        <v>0</v>
      </c>
      <c r="AE5345" s="21">
        <f t="shared" si="1308"/>
        <v>0</v>
      </c>
      <c r="AF5345" s="20">
        <f t="shared" si="1300"/>
        <v>0</v>
      </c>
      <c r="AG5345" s="20">
        <f t="shared" si="1301"/>
        <v>0</v>
      </c>
      <c r="AH5345" s="20">
        <f t="shared" si="1302"/>
        <v>0</v>
      </c>
      <c r="AI5345" s="20"/>
      <c r="AJ5345" s="20"/>
      <c r="AK5345" s="20">
        <f t="shared" si="1297"/>
        <v>0</v>
      </c>
      <c r="AL5345" s="171"/>
    </row>
    <row r="5346" spans="2:38" ht="15.75" customHeight="1" x14ac:dyDescent="0.25">
      <c r="B5346" s="14">
        <f t="shared" si="1305"/>
        <v>971</v>
      </c>
      <c r="C5346" s="9" t="str">
        <f t="shared" si="1306"/>
        <v/>
      </c>
      <c r="D5346" s="3" t="str">
        <f t="shared" si="1307"/>
        <v/>
      </c>
      <c r="E5346" s="14" t="str">
        <f t="shared" si="1303"/>
        <v>971</v>
      </c>
      <c r="J5346" s="14" t="str">
        <f t="shared" si="1298"/>
        <v xml:space="preserve">0                                                                                                                                                                                                                                                                                                                                                                                                                                                                                                                                                                                                                                                                                                                                                                                                                                                                                                                                                                                                          </v>
      </c>
      <c r="S5346" s="8"/>
      <c r="W5346" s="76"/>
      <c r="X5346" s="16">
        <f t="shared" si="1304"/>
        <v>0</v>
      </c>
      <c r="AC5346" s="18">
        <f t="shared" si="1296"/>
        <v>0</v>
      </c>
      <c r="AD5346" s="19">
        <f t="shared" si="1299"/>
        <v>0</v>
      </c>
      <c r="AE5346" s="21">
        <f t="shared" si="1308"/>
        <v>0</v>
      </c>
      <c r="AF5346" s="20">
        <f t="shared" si="1300"/>
        <v>0</v>
      </c>
      <c r="AG5346" s="20">
        <f t="shared" si="1301"/>
        <v>0</v>
      </c>
      <c r="AH5346" s="20">
        <f t="shared" si="1302"/>
        <v>0</v>
      </c>
      <c r="AI5346" s="20"/>
      <c r="AJ5346" s="20"/>
      <c r="AK5346" s="20">
        <f t="shared" si="1297"/>
        <v>0</v>
      </c>
      <c r="AL5346" s="171"/>
    </row>
    <row r="5347" spans="2:38" ht="15.75" customHeight="1" x14ac:dyDescent="0.25">
      <c r="B5347" s="14">
        <f t="shared" si="1305"/>
        <v>972</v>
      </c>
      <c r="C5347" s="9" t="str">
        <f t="shared" si="1306"/>
        <v/>
      </c>
      <c r="D5347" s="3" t="str">
        <f t="shared" si="1307"/>
        <v/>
      </c>
      <c r="E5347" s="14" t="str">
        <f t="shared" si="1303"/>
        <v>972</v>
      </c>
      <c r="J5347" s="14" t="str">
        <f t="shared" si="1298"/>
        <v xml:space="preserve">0                                                                                                                                                                                                                                                                                                                                                                                                                                                                                                                                                                                                                                                                                                                                                                                                                                                                                                                                                                                                           </v>
      </c>
      <c r="S5347" s="8"/>
      <c r="W5347" s="76"/>
      <c r="X5347" s="16">
        <f t="shared" si="1304"/>
        <v>0</v>
      </c>
      <c r="AC5347" s="18">
        <f t="shared" ref="AC5347:AC5410" si="1309">+AB5347*Y5347</f>
        <v>0</v>
      </c>
      <c r="AD5347" s="19">
        <f t="shared" si="1299"/>
        <v>0</v>
      </c>
      <c r="AE5347" s="21">
        <f t="shared" si="1308"/>
        <v>0</v>
      </c>
      <c r="AF5347" s="20">
        <f t="shared" si="1300"/>
        <v>0</v>
      </c>
      <c r="AG5347" s="20">
        <f t="shared" si="1301"/>
        <v>0</v>
      </c>
      <c r="AH5347" s="20">
        <f t="shared" si="1302"/>
        <v>0</v>
      </c>
      <c r="AI5347" s="20"/>
      <c r="AJ5347" s="20"/>
      <c r="AK5347" s="20">
        <f t="shared" ref="AK5347:AK5410" si="1310">AH5347+AG5347</f>
        <v>0</v>
      </c>
      <c r="AL5347" s="171"/>
    </row>
    <row r="5348" spans="2:38" ht="15.75" customHeight="1" x14ac:dyDescent="0.25">
      <c r="B5348" s="14">
        <f t="shared" si="1305"/>
        <v>973</v>
      </c>
      <c r="C5348" s="9" t="str">
        <f t="shared" si="1306"/>
        <v/>
      </c>
      <c r="D5348" s="3" t="str">
        <f t="shared" si="1307"/>
        <v/>
      </c>
      <c r="E5348" s="14" t="str">
        <f t="shared" si="1303"/>
        <v>973</v>
      </c>
      <c r="J5348" s="14" t="str">
        <f t="shared" si="1298"/>
        <v xml:space="preserve">0                                                                                                                                                                                                                                                                                                                                                                                                                                                                                                                                                                                                                                                                                                                                                                                                                                                                                                                                                                                                            </v>
      </c>
      <c r="S5348" s="8"/>
      <c r="W5348" s="76"/>
      <c r="X5348" s="16">
        <f t="shared" si="1304"/>
        <v>0</v>
      </c>
      <c r="AC5348" s="18">
        <f t="shared" si="1309"/>
        <v>0</v>
      </c>
      <c r="AD5348" s="19">
        <f t="shared" si="1299"/>
        <v>0</v>
      </c>
      <c r="AE5348" s="21">
        <f t="shared" si="1308"/>
        <v>0</v>
      </c>
      <c r="AF5348" s="20">
        <f t="shared" si="1300"/>
        <v>0</v>
      </c>
      <c r="AG5348" s="20">
        <f t="shared" si="1301"/>
        <v>0</v>
      </c>
      <c r="AH5348" s="20">
        <f t="shared" si="1302"/>
        <v>0</v>
      </c>
      <c r="AI5348" s="20"/>
      <c r="AJ5348" s="20"/>
      <c r="AK5348" s="20">
        <f t="shared" si="1310"/>
        <v>0</v>
      </c>
      <c r="AL5348" s="171"/>
    </row>
    <row r="5349" spans="2:38" ht="15.75" customHeight="1" x14ac:dyDescent="0.25">
      <c r="B5349" s="14">
        <f t="shared" si="1305"/>
        <v>974</v>
      </c>
      <c r="C5349" s="9" t="str">
        <f t="shared" si="1306"/>
        <v/>
      </c>
      <c r="D5349" s="3" t="str">
        <f t="shared" si="1307"/>
        <v/>
      </c>
      <c r="E5349" s="14" t="str">
        <f t="shared" si="1303"/>
        <v>974</v>
      </c>
      <c r="J5349" s="14" t="str">
        <f t="shared" si="1298"/>
        <v xml:space="preserve">0                                                                                                                                                                                                                                                                                                                                                                                                                                                                                                                                                                                                                                                                                                                                                                                                                                                                                                                                                                                                             </v>
      </c>
      <c r="S5349" s="8"/>
      <c r="W5349" s="76"/>
      <c r="X5349" s="16">
        <f t="shared" si="1304"/>
        <v>0</v>
      </c>
      <c r="AC5349" s="18">
        <f t="shared" si="1309"/>
        <v>0</v>
      </c>
      <c r="AD5349" s="19">
        <f t="shared" si="1299"/>
        <v>0</v>
      </c>
      <c r="AE5349" s="21">
        <f t="shared" si="1308"/>
        <v>0</v>
      </c>
      <c r="AF5349" s="20">
        <f t="shared" si="1300"/>
        <v>0</v>
      </c>
      <c r="AG5349" s="20">
        <f t="shared" si="1301"/>
        <v>0</v>
      </c>
      <c r="AH5349" s="20">
        <f t="shared" si="1302"/>
        <v>0</v>
      </c>
      <c r="AI5349" s="20"/>
      <c r="AJ5349" s="20"/>
      <c r="AK5349" s="20">
        <f t="shared" si="1310"/>
        <v>0</v>
      </c>
      <c r="AL5349" s="171"/>
    </row>
    <row r="5350" spans="2:38" ht="15.75" customHeight="1" x14ac:dyDescent="0.25">
      <c r="B5350" s="14">
        <f t="shared" si="1305"/>
        <v>975</v>
      </c>
      <c r="C5350" s="9" t="str">
        <f t="shared" si="1306"/>
        <v/>
      </c>
      <c r="D5350" s="3" t="str">
        <f t="shared" si="1307"/>
        <v/>
      </c>
      <c r="E5350" s="14" t="str">
        <f t="shared" si="1303"/>
        <v>975</v>
      </c>
      <c r="J5350" s="14" t="str">
        <f t="shared" si="1298"/>
        <v xml:space="preserve">0                                                                                                                                                                                                                                                                                                                                                                                                                                                                                                                                                                                                                                                                                                                                                                                                                                                                                                                                                                                                              </v>
      </c>
      <c r="S5350" s="8"/>
      <c r="W5350" s="76"/>
      <c r="X5350" s="16">
        <f t="shared" si="1304"/>
        <v>0</v>
      </c>
      <c r="AC5350" s="18">
        <f t="shared" si="1309"/>
        <v>0</v>
      </c>
      <c r="AD5350" s="19">
        <f t="shared" si="1299"/>
        <v>0</v>
      </c>
      <c r="AE5350" s="21">
        <f t="shared" si="1308"/>
        <v>0</v>
      </c>
      <c r="AF5350" s="20">
        <f t="shared" si="1300"/>
        <v>0</v>
      </c>
      <c r="AG5350" s="20">
        <f t="shared" si="1301"/>
        <v>0</v>
      </c>
      <c r="AH5350" s="20">
        <f t="shared" si="1302"/>
        <v>0</v>
      </c>
      <c r="AI5350" s="20"/>
      <c r="AJ5350" s="20"/>
      <c r="AK5350" s="20">
        <f t="shared" si="1310"/>
        <v>0</v>
      </c>
      <c r="AL5350" s="171"/>
    </row>
    <row r="5351" spans="2:38" ht="15.75" customHeight="1" x14ac:dyDescent="0.25">
      <c r="B5351" s="14">
        <f t="shared" si="1305"/>
        <v>976</v>
      </c>
      <c r="C5351" s="9" t="str">
        <f t="shared" si="1306"/>
        <v/>
      </c>
      <c r="D5351" s="3" t="str">
        <f t="shared" si="1307"/>
        <v/>
      </c>
      <c r="E5351" s="14" t="str">
        <f t="shared" si="1303"/>
        <v>976</v>
      </c>
      <c r="J5351" s="14" t="str">
        <f t="shared" ref="J5351:J5414" si="1311">IF(A5351=A5350,CONCATENATE(J5350," ",I5351),I5351)</f>
        <v xml:space="preserve">0                                                                                                                                                                                                                                                                                                                                                                                                                                                                                                                                                                                                                                                                                                                                                                                                                                                                                                                                                                                                               </v>
      </c>
      <c r="S5351" s="8"/>
      <c r="W5351" s="76"/>
      <c r="X5351" s="16">
        <f t="shared" si="1304"/>
        <v>0</v>
      </c>
      <c r="AC5351" s="18">
        <f t="shared" si="1309"/>
        <v>0</v>
      </c>
      <c r="AD5351" s="19">
        <f t="shared" si="1299"/>
        <v>0</v>
      </c>
      <c r="AE5351" s="21">
        <f t="shared" si="1308"/>
        <v>0</v>
      </c>
      <c r="AF5351" s="20">
        <f t="shared" si="1300"/>
        <v>0</v>
      </c>
      <c r="AG5351" s="20">
        <f t="shared" si="1301"/>
        <v>0</v>
      </c>
      <c r="AH5351" s="20">
        <f t="shared" si="1302"/>
        <v>0</v>
      </c>
      <c r="AI5351" s="20"/>
      <c r="AJ5351" s="20"/>
      <c r="AK5351" s="20">
        <f t="shared" si="1310"/>
        <v>0</v>
      </c>
      <c r="AL5351" s="171"/>
    </row>
    <row r="5352" spans="2:38" ht="15.75" customHeight="1" x14ac:dyDescent="0.25">
      <c r="B5352" s="14">
        <f t="shared" si="1305"/>
        <v>977</v>
      </c>
      <c r="C5352" s="9" t="str">
        <f t="shared" si="1306"/>
        <v/>
      </c>
      <c r="D5352" s="3" t="str">
        <f t="shared" si="1307"/>
        <v/>
      </c>
      <c r="E5352" s="14" t="str">
        <f t="shared" si="1303"/>
        <v>977</v>
      </c>
      <c r="J5352" s="14" t="str">
        <f t="shared" si="1311"/>
        <v xml:space="preserve">0                                                                                                                                                                                                                                                                                                                                                                                                                                                                                                                                                                                                                                                                                                                                                                                                                                                                                                                                                                                                                </v>
      </c>
      <c r="S5352" s="8"/>
      <c r="W5352" s="76"/>
      <c r="X5352" s="16">
        <f t="shared" si="1304"/>
        <v>0</v>
      </c>
      <c r="AC5352" s="18">
        <f t="shared" si="1309"/>
        <v>0</v>
      </c>
      <c r="AD5352" s="19">
        <f t="shared" si="1299"/>
        <v>0</v>
      </c>
      <c r="AE5352" s="21">
        <f t="shared" si="1308"/>
        <v>0</v>
      </c>
      <c r="AF5352" s="20">
        <f t="shared" si="1300"/>
        <v>0</v>
      </c>
      <c r="AG5352" s="20">
        <f t="shared" si="1301"/>
        <v>0</v>
      </c>
      <c r="AH5352" s="20">
        <f t="shared" si="1302"/>
        <v>0</v>
      </c>
      <c r="AI5352" s="20"/>
      <c r="AJ5352" s="20"/>
      <c r="AK5352" s="20">
        <f t="shared" si="1310"/>
        <v>0</v>
      </c>
      <c r="AL5352" s="171"/>
    </row>
    <row r="5353" spans="2:38" ht="15.75" customHeight="1" x14ac:dyDescent="0.25">
      <c r="B5353" s="14">
        <f t="shared" si="1305"/>
        <v>978</v>
      </c>
      <c r="C5353" s="9" t="str">
        <f t="shared" si="1306"/>
        <v/>
      </c>
      <c r="D5353" s="3" t="str">
        <f t="shared" si="1307"/>
        <v/>
      </c>
      <c r="E5353" s="14" t="str">
        <f t="shared" si="1303"/>
        <v>978</v>
      </c>
      <c r="J5353" s="14" t="str">
        <f t="shared" si="1311"/>
        <v xml:space="preserve">0                                                                                                                                                                                                                                                                                                                                                                                                                                                                                                                                                                                                                                                                                                                                                                                                                                                                                                                                                                                                                 </v>
      </c>
      <c r="S5353" s="8"/>
      <c r="W5353" s="76"/>
      <c r="X5353" s="16">
        <f t="shared" si="1304"/>
        <v>0</v>
      </c>
      <c r="AC5353" s="18">
        <f t="shared" si="1309"/>
        <v>0</v>
      </c>
      <c r="AD5353" s="19">
        <f t="shared" si="1299"/>
        <v>0</v>
      </c>
      <c r="AE5353" s="21">
        <f t="shared" si="1308"/>
        <v>0</v>
      </c>
      <c r="AF5353" s="20">
        <f t="shared" si="1300"/>
        <v>0</v>
      </c>
      <c r="AG5353" s="20">
        <f t="shared" si="1301"/>
        <v>0</v>
      </c>
      <c r="AH5353" s="20">
        <f t="shared" si="1302"/>
        <v>0</v>
      </c>
      <c r="AI5353" s="20"/>
      <c r="AJ5353" s="20"/>
      <c r="AK5353" s="20">
        <f t="shared" si="1310"/>
        <v>0</v>
      </c>
      <c r="AL5353" s="171"/>
    </row>
    <row r="5354" spans="2:38" ht="15.75" customHeight="1" x14ac:dyDescent="0.25">
      <c r="B5354" s="14">
        <f t="shared" si="1305"/>
        <v>979</v>
      </c>
      <c r="C5354" s="9" t="str">
        <f t="shared" si="1306"/>
        <v/>
      </c>
      <c r="D5354" s="3" t="str">
        <f t="shared" si="1307"/>
        <v/>
      </c>
      <c r="E5354" s="14" t="str">
        <f t="shared" si="1303"/>
        <v>979</v>
      </c>
      <c r="J5354" s="14" t="str">
        <f t="shared" si="1311"/>
        <v xml:space="preserve">0                                                                                                                                                                                                                                                                                                                                                                                                                                                                                                                                                                                                                                                                                                                                                                                                                                                                                                                                                                                                                  </v>
      </c>
      <c r="S5354" s="8"/>
      <c r="W5354" s="76"/>
      <c r="X5354" s="16">
        <f t="shared" si="1304"/>
        <v>0</v>
      </c>
      <c r="AC5354" s="18">
        <f t="shared" si="1309"/>
        <v>0</v>
      </c>
      <c r="AD5354" s="19">
        <f t="shared" si="1299"/>
        <v>0</v>
      </c>
      <c r="AE5354" s="21">
        <f t="shared" si="1308"/>
        <v>0</v>
      </c>
      <c r="AF5354" s="20">
        <f t="shared" si="1300"/>
        <v>0</v>
      </c>
      <c r="AG5354" s="20">
        <f t="shared" si="1301"/>
        <v>0</v>
      </c>
      <c r="AH5354" s="20">
        <f t="shared" si="1302"/>
        <v>0</v>
      </c>
      <c r="AI5354" s="20"/>
      <c r="AJ5354" s="20"/>
      <c r="AK5354" s="20">
        <f t="shared" si="1310"/>
        <v>0</v>
      </c>
      <c r="AL5354" s="171"/>
    </row>
    <row r="5355" spans="2:38" ht="15.75" customHeight="1" x14ac:dyDescent="0.25">
      <c r="B5355" s="14">
        <f t="shared" si="1305"/>
        <v>980</v>
      </c>
      <c r="C5355" s="9" t="str">
        <f t="shared" si="1306"/>
        <v/>
      </c>
      <c r="D5355" s="3" t="str">
        <f t="shared" si="1307"/>
        <v/>
      </c>
      <c r="E5355" s="14" t="str">
        <f t="shared" si="1303"/>
        <v>980</v>
      </c>
      <c r="J5355" s="14" t="str">
        <f t="shared" si="1311"/>
        <v xml:space="preserve">0                                                                                                                                                                                                                                                                                                                                                                                                                                                                                                                                                                                                                                                                                                                                                                                                                                                                                                                                                                                                                   </v>
      </c>
      <c r="S5355" s="8"/>
      <c r="W5355" s="76"/>
      <c r="X5355" s="16">
        <f t="shared" si="1304"/>
        <v>0</v>
      </c>
      <c r="AC5355" s="18">
        <f t="shared" si="1309"/>
        <v>0</v>
      </c>
      <c r="AD5355" s="19">
        <f t="shared" si="1299"/>
        <v>0</v>
      </c>
      <c r="AE5355" s="21">
        <f t="shared" si="1308"/>
        <v>0</v>
      </c>
      <c r="AF5355" s="20">
        <f t="shared" si="1300"/>
        <v>0</v>
      </c>
      <c r="AG5355" s="20">
        <f t="shared" si="1301"/>
        <v>0</v>
      </c>
      <c r="AH5355" s="20">
        <f t="shared" si="1302"/>
        <v>0</v>
      </c>
      <c r="AI5355" s="20"/>
      <c r="AJ5355" s="20"/>
      <c r="AK5355" s="20">
        <f t="shared" si="1310"/>
        <v>0</v>
      </c>
      <c r="AL5355" s="171"/>
    </row>
    <row r="5356" spans="2:38" ht="15.75" customHeight="1" x14ac:dyDescent="0.25">
      <c r="B5356" s="14">
        <f t="shared" si="1305"/>
        <v>981</v>
      </c>
      <c r="C5356" s="9" t="str">
        <f t="shared" si="1306"/>
        <v/>
      </c>
      <c r="D5356" s="3" t="str">
        <f t="shared" si="1307"/>
        <v/>
      </c>
      <c r="E5356" s="14" t="str">
        <f t="shared" si="1303"/>
        <v>981</v>
      </c>
      <c r="J5356" s="14" t="str">
        <f t="shared" si="1311"/>
        <v xml:space="preserve">0                                                                                                                                                                                                                                                                                                                                                                                                                                                                                                                                                                                                                                                                                                                                                                                                                                                                                                                                                                                                                    </v>
      </c>
      <c r="S5356" s="8"/>
      <c r="W5356" s="76"/>
      <c r="X5356" s="16">
        <f t="shared" si="1304"/>
        <v>0</v>
      </c>
      <c r="AC5356" s="18">
        <f t="shared" si="1309"/>
        <v>0</v>
      </c>
      <c r="AD5356" s="19">
        <f t="shared" si="1299"/>
        <v>0</v>
      </c>
      <c r="AE5356" s="21">
        <f t="shared" si="1308"/>
        <v>0</v>
      </c>
      <c r="AF5356" s="20">
        <f t="shared" si="1300"/>
        <v>0</v>
      </c>
      <c r="AG5356" s="20">
        <f t="shared" si="1301"/>
        <v>0</v>
      </c>
      <c r="AH5356" s="20">
        <f t="shared" si="1302"/>
        <v>0</v>
      </c>
      <c r="AI5356" s="20"/>
      <c r="AJ5356" s="20"/>
      <c r="AK5356" s="20">
        <f t="shared" si="1310"/>
        <v>0</v>
      </c>
      <c r="AL5356" s="171"/>
    </row>
    <row r="5357" spans="2:38" ht="15.75" customHeight="1" x14ac:dyDescent="0.25">
      <c r="B5357" s="14">
        <f t="shared" si="1305"/>
        <v>982</v>
      </c>
      <c r="C5357" s="9" t="str">
        <f t="shared" si="1306"/>
        <v/>
      </c>
      <c r="D5357" s="3" t="str">
        <f t="shared" si="1307"/>
        <v/>
      </c>
      <c r="E5357" s="14" t="str">
        <f t="shared" si="1303"/>
        <v>982</v>
      </c>
      <c r="J5357" s="14" t="str">
        <f t="shared" si="1311"/>
        <v xml:space="preserve">0                                                                                                                                                                                                                                                                                                                                                                                                                                                                                                                                                                                                                                                                                                                                                                                                                                                                                                                                                                                                                     </v>
      </c>
      <c r="S5357" s="8"/>
      <c r="W5357" s="76"/>
      <c r="X5357" s="16">
        <f t="shared" si="1304"/>
        <v>0</v>
      </c>
      <c r="AC5357" s="18">
        <f t="shared" si="1309"/>
        <v>0</v>
      </c>
      <c r="AD5357" s="19">
        <f t="shared" si="1299"/>
        <v>0</v>
      </c>
      <c r="AE5357" s="21">
        <f t="shared" si="1308"/>
        <v>0</v>
      </c>
      <c r="AF5357" s="20">
        <f t="shared" si="1300"/>
        <v>0</v>
      </c>
      <c r="AG5357" s="20">
        <f t="shared" si="1301"/>
        <v>0</v>
      </c>
      <c r="AH5357" s="20">
        <f t="shared" si="1302"/>
        <v>0</v>
      </c>
      <c r="AI5357" s="20"/>
      <c r="AJ5357" s="20"/>
      <c r="AK5357" s="20">
        <f t="shared" si="1310"/>
        <v>0</v>
      </c>
      <c r="AL5357" s="171"/>
    </row>
    <row r="5358" spans="2:38" ht="15.75" customHeight="1" x14ac:dyDescent="0.25">
      <c r="B5358" s="14">
        <f t="shared" si="1305"/>
        <v>983</v>
      </c>
      <c r="C5358" s="9" t="str">
        <f t="shared" si="1306"/>
        <v/>
      </c>
      <c r="D5358" s="3" t="str">
        <f t="shared" si="1307"/>
        <v/>
      </c>
      <c r="E5358" s="14" t="str">
        <f t="shared" si="1303"/>
        <v>983</v>
      </c>
      <c r="J5358" s="14" t="str">
        <f t="shared" si="1311"/>
        <v xml:space="preserve">0                                                                                                                                                                                                                                                                                                                                                                                                                                                                                                                                                                                                                                                                                                                                                                                                                                                                                                                                                                                                                      </v>
      </c>
      <c r="S5358" s="8"/>
      <c r="W5358" s="76"/>
      <c r="X5358" s="16">
        <f t="shared" si="1304"/>
        <v>0</v>
      </c>
      <c r="AC5358" s="18">
        <f t="shared" si="1309"/>
        <v>0</v>
      </c>
      <c r="AD5358" s="19">
        <f t="shared" si="1299"/>
        <v>0</v>
      </c>
      <c r="AE5358" s="21">
        <f t="shared" si="1308"/>
        <v>0</v>
      </c>
      <c r="AF5358" s="20">
        <f t="shared" si="1300"/>
        <v>0</v>
      </c>
      <c r="AG5358" s="20">
        <f t="shared" si="1301"/>
        <v>0</v>
      </c>
      <c r="AH5358" s="20">
        <f t="shared" si="1302"/>
        <v>0</v>
      </c>
      <c r="AI5358" s="20"/>
      <c r="AJ5358" s="20"/>
      <c r="AK5358" s="20">
        <f t="shared" si="1310"/>
        <v>0</v>
      </c>
      <c r="AL5358" s="171"/>
    </row>
    <row r="5359" spans="2:38" ht="15.75" customHeight="1" x14ac:dyDescent="0.25">
      <c r="B5359" s="14">
        <f t="shared" si="1305"/>
        <v>984</v>
      </c>
      <c r="C5359" s="9" t="str">
        <f t="shared" si="1306"/>
        <v/>
      </c>
      <c r="D5359" s="3" t="str">
        <f t="shared" si="1307"/>
        <v/>
      </c>
      <c r="E5359" s="14" t="str">
        <f t="shared" si="1303"/>
        <v>984</v>
      </c>
      <c r="J5359" s="14" t="str">
        <f t="shared" si="1311"/>
        <v xml:space="preserve">0                                                                                                                                                                                                                                                                                                                                                                                                                                                                                                                                                                                                                                                                                                                                                                                                                                                                                                                                                                                                                       </v>
      </c>
      <c r="S5359" s="8"/>
      <c r="W5359" s="76"/>
      <c r="X5359" s="16">
        <f t="shared" si="1304"/>
        <v>0</v>
      </c>
      <c r="AC5359" s="18">
        <f t="shared" si="1309"/>
        <v>0</v>
      </c>
      <c r="AD5359" s="19">
        <f t="shared" si="1299"/>
        <v>0</v>
      </c>
      <c r="AE5359" s="21">
        <f t="shared" si="1308"/>
        <v>0</v>
      </c>
      <c r="AF5359" s="20">
        <f t="shared" si="1300"/>
        <v>0</v>
      </c>
      <c r="AG5359" s="20">
        <f t="shared" si="1301"/>
        <v>0</v>
      </c>
      <c r="AH5359" s="20">
        <f t="shared" si="1302"/>
        <v>0</v>
      </c>
      <c r="AI5359" s="20"/>
      <c r="AJ5359" s="20"/>
      <c r="AK5359" s="20">
        <f t="shared" si="1310"/>
        <v>0</v>
      </c>
      <c r="AL5359" s="171"/>
    </row>
    <row r="5360" spans="2:38" ht="15.75" customHeight="1" x14ac:dyDescent="0.25">
      <c r="B5360" s="14">
        <f t="shared" si="1305"/>
        <v>985</v>
      </c>
      <c r="C5360" s="9" t="str">
        <f t="shared" si="1306"/>
        <v/>
      </c>
      <c r="D5360" s="3" t="str">
        <f t="shared" si="1307"/>
        <v/>
      </c>
      <c r="E5360" s="14" t="str">
        <f t="shared" si="1303"/>
        <v>985</v>
      </c>
      <c r="J5360" s="14" t="str">
        <f t="shared" si="1311"/>
        <v xml:space="preserve">0                                                                                                                                                                                                                                                                                                                                                                                                                                                                                                                                                                                                                                                                                                                                                                                                                                                                                                                                                                                                                        </v>
      </c>
      <c r="S5360" s="8"/>
      <c r="W5360" s="76"/>
      <c r="X5360" s="16">
        <f t="shared" si="1304"/>
        <v>0</v>
      </c>
      <c r="AC5360" s="18">
        <f t="shared" si="1309"/>
        <v>0</v>
      </c>
      <c r="AD5360" s="19">
        <f t="shared" si="1299"/>
        <v>0</v>
      </c>
      <c r="AE5360" s="21">
        <f t="shared" si="1308"/>
        <v>0</v>
      </c>
      <c r="AF5360" s="20">
        <f t="shared" si="1300"/>
        <v>0</v>
      </c>
      <c r="AG5360" s="20">
        <f t="shared" si="1301"/>
        <v>0</v>
      </c>
      <c r="AH5360" s="20">
        <f t="shared" si="1302"/>
        <v>0</v>
      </c>
      <c r="AI5360" s="20"/>
      <c r="AJ5360" s="20"/>
      <c r="AK5360" s="20">
        <f t="shared" si="1310"/>
        <v>0</v>
      </c>
      <c r="AL5360" s="171"/>
    </row>
    <row r="5361" spans="2:38" ht="15.75" customHeight="1" x14ac:dyDescent="0.25">
      <c r="B5361" s="14">
        <f t="shared" si="1305"/>
        <v>986</v>
      </c>
      <c r="C5361" s="9" t="str">
        <f t="shared" si="1306"/>
        <v/>
      </c>
      <c r="D5361" s="3" t="str">
        <f t="shared" si="1307"/>
        <v/>
      </c>
      <c r="E5361" s="14" t="str">
        <f t="shared" si="1303"/>
        <v>986</v>
      </c>
      <c r="J5361" s="14" t="str">
        <f t="shared" si="1311"/>
        <v xml:space="preserve">0                                                                                                                                                                                                                                                                                                                                                                                                                                                                                                                                                                                                                                                                                                                                                                                                                                                                                                                                                                                                                         </v>
      </c>
      <c r="S5361" s="8"/>
      <c r="W5361" s="76"/>
      <c r="X5361" s="16">
        <f t="shared" si="1304"/>
        <v>0</v>
      </c>
      <c r="AC5361" s="18">
        <f t="shared" si="1309"/>
        <v>0</v>
      </c>
      <c r="AD5361" s="19">
        <f t="shared" ref="AD5361:AD5424" si="1312">IF(A5361=A5360,AD5360+AC5361,AC5361)</f>
        <v>0</v>
      </c>
      <c r="AE5361" s="21">
        <f t="shared" si="1308"/>
        <v>0</v>
      </c>
      <c r="AF5361" s="20">
        <f t="shared" ref="AF5361:AF5424" si="1313">IF(A5361=A5360,0,(SUMIF($A$3:$A$999956,A5361,$Q$3:$Q$999956)))+IF(A5361=A5360,0,(SUMIF($A$3:$A$999956,A5361,$R$3:$R$999956)))</f>
        <v>0</v>
      </c>
      <c r="AG5361" s="20">
        <f t="shared" ref="AG5361:AG5424" si="1314">IF(A5361=A5360,0,(SUMIF($A$3:$A$999956,A5361,($X$3:$X$999956))))</f>
        <v>0</v>
      </c>
      <c r="AH5361" s="20">
        <f t="shared" ref="AH5361:AH5424" si="1315">IF(A5361=A5360,0,(SUMIF($A$3:$A$999956,A5361,($AC$3:$AC$999956))))</f>
        <v>0</v>
      </c>
      <c r="AI5361" s="20"/>
      <c r="AJ5361" s="20"/>
      <c r="AK5361" s="20">
        <f t="shared" si="1310"/>
        <v>0</v>
      </c>
      <c r="AL5361" s="171"/>
    </row>
    <row r="5362" spans="2:38" ht="15.75" customHeight="1" x14ac:dyDescent="0.25">
      <c r="B5362" s="14">
        <f t="shared" si="1305"/>
        <v>987</v>
      </c>
      <c r="C5362" s="9" t="str">
        <f t="shared" si="1306"/>
        <v/>
      </c>
      <c r="D5362" s="3" t="str">
        <f t="shared" si="1307"/>
        <v/>
      </c>
      <c r="E5362" s="14" t="str">
        <f t="shared" si="1303"/>
        <v>987</v>
      </c>
      <c r="J5362" s="14" t="str">
        <f t="shared" si="1311"/>
        <v xml:space="preserve">0                                                                                                                                                                                                                                                                                                                                                                                                                                                                                                                                                                                                                                                                                                                                                                                                                                                                                                                                                                                                                          </v>
      </c>
      <c r="S5362" s="8"/>
      <c r="W5362" s="76"/>
      <c r="X5362" s="16">
        <f t="shared" si="1304"/>
        <v>0</v>
      </c>
      <c r="AC5362" s="18">
        <f t="shared" si="1309"/>
        <v>0</v>
      </c>
      <c r="AD5362" s="19">
        <f t="shared" si="1312"/>
        <v>0</v>
      </c>
      <c r="AE5362" s="21">
        <f t="shared" si="1308"/>
        <v>0</v>
      </c>
      <c r="AF5362" s="20">
        <f t="shared" si="1313"/>
        <v>0</v>
      </c>
      <c r="AG5362" s="20">
        <f t="shared" si="1314"/>
        <v>0</v>
      </c>
      <c r="AH5362" s="20">
        <f t="shared" si="1315"/>
        <v>0</v>
      </c>
      <c r="AI5362" s="20"/>
      <c r="AJ5362" s="20"/>
      <c r="AK5362" s="20">
        <f t="shared" si="1310"/>
        <v>0</v>
      </c>
      <c r="AL5362" s="171"/>
    </row>
    <row r="5363" spans="2:38" ht="15.75" customHeight="1" x14ac:dyDescent="0.25">
      <c r="B5363" s="14">
        <f t="shared" si="1305"/>
        <v>988</v>
      </c>
      <c r="C5363" s="9" t="str">
        <f t="shared" si="1306"/>
        <v/>
      </c>
      <c r="D5363" s="3" t="str">
        <f t="shared" si="1307"/>
        <v/>
      </c>
      <c r="E5363" s="14" t="str">
        <f t="shared" si="1303"/>
        <v>988</v>
      </c>
      <c r="J5363" s="14" t="str">
        <f t="shared" si="1311"/>
        <v xml:space="preserve">0                                                                                                                                                                                                                                                                                                                                                                                                                                                                                                                                                                                                                                                                                                                                                                                                                                                                                                                                                                                                                           </v>
      </c>
      <c r="S5363" s="8"/>
      <c r="W5363" s="76"/>
      <c r="X5363" s="16">
        <f t="shared" si="1304"/>
        <v>0</v>
      </c>
      <c r="AC5363" s="18">
        <f t="shared" si="1309"/>
        <v>0</v>
      </c>
      <c r="AD5363" s="19">
        <f t="shared" si="1312"/>
        <v>0</v>
      </c>
      <c r="AE5363" s="21">
        <f t="shared" si="1308"/>
        <v>0</v>
      </c>
      <c r="AF5363" s="20">
        <f t="shared" si="1313"/>
        <v>0</v>
      </c>
      <c r="AG5363" s="20">
        <f t="shared" si="1314"/>
        <v>0</v>
      </c>
      <c r="AH5363" s="20">
        <f t="shared" si="1315"/>
        <v>0</v>
      </c>
      <c r="AI5363" s="20"/>
      <c r="AJ5363" s="20"/>
      <c r="AK5363" s="20">
        <f t="shared" si="1310"/>
        <v>0</v>
      </c>
      <c r="AL5363" s="171"/>
    </row>
    <row r="5364" spans="2:38" ht="15.75" customHeight="1" x14ac:dyDescent="0.25">
      <c r="B5364" s="14">
        <f t="shared" si="1305"/>
        <v>989</v>
      </c>
      <c r="C5364" s="9" t="str">
        <f t="shared" si="1306"/>
        <v/>
      </c>
      <c r="D5364" s="3" t="str">
        <f t="shared" si="1307"/>
        <v/>
      </c>
      <c r="E5364" s="14" t="str">
        <f t="shared" si="1303"/>
        <v>989</v>
      </c>
      <c r="J5364" s="14" t="str">
        <f t="shared" si="1311"/>
        <v xml:space="preserve">0                                                                                                                                                                                                                                                                                                                                                                                                                                                                                                                                                                                                                                                                                                                                                                                                                                                                                                                                                                                                                            </v>
      </c>
      <c r="S5364" s="8"/>
      <c r="W5364" s="76"/>
      <c r="X5364" s="16">
        <f t="shared" si="1304"/>
        <v>0</v>
      </c>
      <c r="AC5364" s="18">
        <f t="shared" si="1309"/>
        <v>0</v>
      </c>
      <c r="AD5364" s="19">
        <f t="shared" si="1312"/>
        <v>0</v>
      </c>
      <c r="AE5364" s="21">
        <f t="shared" si="1308"/>
        <v>0</v>
      </c>
      <c r="AF5364" s="20">
        <f t="shared" si="1313"/>
        <v>0</v>
      </c>
      <c r="AG5364" s="20">
        <f t="shared" si="1314"/>
        <v>0</v>
      </c>
      <c r="AH5364" s="20">
        <f t="shared" si="1315"/>
        <v>0</v>
      </c>
      <c r="AI5364" s="20"/>
      <c r="AJ5364" s="20"/>
      <c r="AK5364" s="20">
        <f t="shared" si="1310"/>
        <v>0</v>
      </c>
      <c r="AL5364" s="171"/>
    </row>
    <row r="5365" spans="2:38" ht="15.75" customHeight="1" x14ac:dyDescent="0.25">
      <c r="B5365" s="14">
        <f t="shared" si="1305"/>
        <v>990</v>
      </c>
      <c r="C5365" s="9" t="str">
        <f t="shared" si="1306"/>
        <v/>
      </c>
      <c r="D5365" s="3" t="str">
        <f t="shared" si="1307"/>
        <v/>
      </c>
      <c r="E5365" s="14" t="str">
        <f t="shared" si="1303"/>
        <v>990</v>
      </c>
      <c r="J5365" s="14" t="str">
        <f t="shared" si="1311"/>
        <v xml:space="preserve">0                                                                                                                                                                                                                                                                                                                                                                                                                                                                                                                                                                                                                                                                                                                                                                                                                                                                                                                                                                                                                             </v>
      </c>
      <c r="S5365" s="8"/>
      <c r="W5365" s="76"/>
      <c r="X5365" s="16">
        <f t="shared" si="1304"/>
        <v>0</v>
      </c>
      <c r="AC5365" s="18">
        <f t="shared" si="1309"/>
        <v>0</v>
      </c>
      <c r="AD5365" s="19">
        <f t="shared" si="1312"/>
        <v>0</v>
      </c>
      <c r="AE5365" s="21">
        <f t="shared" si="1308"/>
        <v>0</v>
      </c>
      <c r="AF5365" s="20">
        <f t="shared" si="1313"/>
        <v>0</v>
      </c>
      <c r="AG5365" s="20">
        <f t="shared" si="1314"/>
        <v>0</v>
      </c>
      <c r="AH5365" s="20">
        <f t="shared" si="1315"/>
        <v>0</v>
      </c>
      <c r="AI5365" s="20"/>
      <c r="AJ5365" s="20"/>
      <c r="AK5365" s="20">
        <f t="shared" si="1310"/>
        <v>0</v>
      </c>
      <c r="AL5365" s="171"/>
    </row>
    <row r="5366" spans="2:38" ht="15.75" customHeight="1" x14ac:dyDescent="0.25">
      <c r="B5366" s="14">
        <f t="shared" si="1305"/>
        <v>991</v>
      </c>
      <c r="C5366" s="9" t="str">
        <f t="shared" si="1306"/>
        <v/>
      </c>
      <c r="D5366" s="3" t="str">
        <f t="shared" si="1307"/>
        <v/>
      </c>
      <c r="E5366" s="14" t="str">
        <f t="shared" si="1303"/>
        <v>991</v>
      </c>
      <c r="J5366" s="14" t="str">
        <f t="shared" si="1311"/>
        <v xml:space="preserve">0                                                                                                                                                                                                                                                                                                                                                                                                                                                                                                                                                                                                                                                                                                                                                                                                                                                                                                                                                                                                                              </v>
      </c>
      <c r="S5366" s="8"/>
      <c r="W5366" s="76"/>
      <c r="X5366" s="16">
        <f t="shared" si="1304"/>
        <v>0</v>
      </c>
      <c r="AC5366" s="18">
        <f t="shared" si="1309"/>
        <v>0</v>
      </c>
      <c r="AD5366" s="19">
        <f t="shared" si="1312"/>
        <v>0</v>
      </c>
      <c r="AE5366" s="21">
        <f t="shared" si="1308"/>
        <v>0</v>
      </c>
      <c r="AF5366" s="20">
        <f t="shared" si="1313"/>
        <v>0</v>
      </c>
      <c r="AG5366" s="20">
        <f t="shared" si="1314"/>
        <v>0</v>
      </c>
      <c r="AH5366" s="20">
        <f t="shared" si="1315"/>
        <v>0</v>
      </c>
      <c r="AI5366" s="20"/>
      <c r="AJ5366" s="20"/>
      <c r="AK5366" s="20">
        <f t="shared" si="1310"/>
        <v>0</v>
      </c>
      <c r="AL5366" s="171"/>
    </row>
    <row r="5367" spans="2:38" ht="15.75" customHeight="1" x14ac:dyDescent="0.25">
      <c r="B5367" s="14">
        <f t="shared" si="1305"/>
        <v>992</v>
      </c>
      <c r="C5367" s="9" t="str">
        <f t="shared" si="1306"/>
        <v/>
      </c>
      <c r="D5367" s="3" t="str">
        <f t="shared" si="1307"/>
        <v/>
      </c>
      <c r="E5367" s="14" t="str">
        <f t="shared" si="1303"/>
        <v>992</v>
      </c>
      <c r="J5367" s="14" t="str">
        <f t="shared" si="1311"/>
        <v xml:space="preserve">0                                                                                                                                                                                                                                                                                                                                                                                                                                                                                                                                                                                                                                                                                                                                                                                                                                                                                                                                                                                                                               </v>
      </c>
      <c r="S5367" s="8"/>
      <c r="W5367" s="76"/>
      <c r="X5367" s="16">
        <f t="shared" si="1304"/>
        <v>0</v>
      </c>
      <c r="AC5367" s="18">
        <f t="shared" si="1309"/>
        <v>0</v>
      </c>
      <c r="AD5367" s="19">
        <f t="shared" si="1312"/>
        <v>0</v>
      </c>
      <c r="AE5367" s="21">
        <f t="shared" si="1308"/>
        <v>0</v>
      </c>
      <c r="AF5367" s="20">
        <f t="shared" si="1313"/>
        <v>0</v>
      </c>
      <c r="AG5367" s="20">
        <f t="shared" si="1314"/>
        <v>0</v>
      </c>
      <c r="AH5367" s="20">
        <f t="shared" si="1315"/>
        <v>0</v>
      </c>
      <c r="AI5367" s="20"/>
      <c r="AJ5367" s="20"/>
      <c r="AK5367" s="20">
        <f t="shared" si="1310"/>
        <v>0</v>
      </c>
      <c r="AL5367" s="171"/>
    </row>
    <row r="5368" spans="2:38" ht="15.75" customHeight="1" x14ac:dyDescent="0.25">
      <c r="B5368" s="14">
        <f t="shared" si="1305"/>
        <v>993</v>
      </c>
      <c r="C5368" s="9" t="str">
        <f t="shared" si="1306"/>
        <v/>
      </c>
      <c r="D5368" s="3" t="str">
        <f t="shared" si="1307"/>
        <v/>
      </c>
      <c r="E5368" s="14" t="str">
        <f t="shared" si="1303"/>
        <v>993</v>
      </c>
      <c r="J5368" s="14" t="str">
        <f t="shared" si="1311"/>
        <v xml:space="preserve">0                                                                                                                                                                                                                                                                                                                                                                                                                                                                                                                                                                                                                                                                                                                                                                                                                                                                                                                                                                                                                                </v>
      </c>
      <c r="S5368" s="8"/>
      <c r="W5368" s="76"/>
      <c r="X5368" s="16">
        <f t="shared" si="1304"/>
        <v>0</v>
      </c>
      <c r="AC5368" s="18">
        <f t="shared" si="1309"/>
        <v>0</v>
      </c>
      <c r="AD5368" s="19">
        <f t="shared" si="1312"/>
        <v>0</v>
      </c>
      <c r="AE5368" s="21">
        <f t="shared" si="1308"/>
        <v>0</v>
      </c>
      <c r="AF5368" s="20">
        <f t="shared" si="1313"/>
        <v>0</v>
      </c>
      <c r="AG5368" s="20">
        <f t="shared" si="1314"/>
        <v>0</v>
      </c>
      <c r="AH5368" s="20">
        <f t="shared" si="1315"/>
        <v>0</v>
      </c>
      <c r="AI5368" s="20"/>
      <c r="AJ5368" s="20"/>
      <c r="AK5368" s="20">
        <f t="shared" si="1310"/>
        <v>0</v>
      </c>
      <c r="AL5368" s="171"/>
    </row>
    <row r="5369" spans="2:38" ht="15.75" customHeight="1" x14ac:dyDescent="0.25">
      <c r="B5369" s="14">
        <f t="shared" si="1305"/>
        <v>994</v>
      </c>
      <c r="C5369" s="9" t="str">
        <f t="shared" si="1306"/>
        <v/>
      </c>
      <c r="D5369" s="3" t="str">
        <f t="shared" si="1307"/>
        <v/>
      </c>
      <c r="E5369" s="14" t="str">
        <f t="shared" si="1303"/>
        <v>994</v>
      </c>
      <c r="J5369" s="14" t="str">
        <f t="shared" si="1311"/>
        <v xml:space="preserve">0                                                                                                                                                                                                                                                                                                                                                                                                                                                                                                                                                                                                                                                                                                                                                                                                                                                                                                                                                                                                                                 </v>
      </c>
      <c r="S5369" s="8"/>
      <c r="W5369" s="76"/>
      <c r="X5369" s="16">
        <f t="shared" si="1304"/>
        <v>0</v>
      </c>
      <c r="AC5369" s="18">
        <f t="shared" si="1309"/>
        <v>0</v>
      </c>
      <c r="AD5369" s="19">
        <f t="shared" si="1312"/>
        <v>0</v>
      </c>
      <c r="AE5369" s="21">
        <f t="shared" si="1308"/>
        <v>0</v>
      </c>
      <c r="AF5369" s="20">
        <f t="shared" si="1313"/>
        <v>0</v>
      </c>
      <c r="AG5369" s="20">
        <f t="shared" si="1314"/>
        <v>0</v>
      </c>
      <c r="AH5369" s="20">
        <f t="shared" si="1315"/>
        <v>0</v>
      </c>
      <c r="AI5369" s="20"/>
      <c r="AJ5369" s="20"/>
      <c r="AK5369" s="20">
        <f t="shared" si="1310"/>
        <v>0</v>
      </c>
      <c r="AL5369" s="171"/>
    </row>
    <row r="5370" spans="2:38" ht="15.75" customHeight="1" x14ac:dyDescent="0.25">
      <c r="B5370" s="14">
        <f t="shared" si="1305"/>
        <v>995</v>
      </c>
      <c r="C5370" s="9" t="str">
        <f t="shared" si="1306"/>
        <v/>
      </c>
      <c r="D5370" s="3" t="str">
        <f t="shared" si="1307"/>
        <v/>
      </c>
      <c r="E5370" s="14" t="str">
        <f t="shared" si="1303"/>
        <v>995</v>
      </c>
      <c r="J5370" s="14" t="str">
        <f t="shared" si="1311"/>
        <v xml:space="preserve">0                                                                                                                                                                                                                                                                                                                                                                                                                                                                                                                                                                                                                                                                                                                                                                                                                                                                                                                                                                                                                                  </v>
      </c>
      <c r="S5370" s="8"/>
      <c r="W5370" s="76"/>
      <c r="X5370" s="16">
        <f t="shared" si="1304"/>
        <v>0</v>
      </c>
      <c r="AC5370" s="18">
        <f t="shared" si="1309"/>
        <v>0</v>
      </c>
      <c r="AD5370" s="19">
        <f t="shared" si="1312"/>
        <v>0</v>
      </c>
      <c r="AE5370" s="21">
        <f t="shared" si="1308"/>
        <v>0</v>
      </c>
      <c r="AF5370" s="20">
        <f t="shared" si="1313"/>
        <v>0</v>
      </c>
      <c r="AG5370" s="20">
        <f t="shared" si="1314"/>
        <v>0</v>
      </c>
      <c r="AH5370" s="20">
        <f t="shared" si="1315"/>
        <v>0</v>
      </c>
      <c r="AI5370" s="20"/>
      <c r="AJ5370" s="20"/>
      <c r="AK5370" s="20">
        <f t="shared" si="1310"/>
        <v>0</v>
      </c>
      <c r="AL5370" s="171"/>
    </row>
    <row r="5371" spans="2:38" ht="15.75" customHeight="1" x14ac:dyDescent="0.25">
      <c r="B5371" s="14">
        <f t="shared" si="1305"/>
        <v>996</v>
      </c>
      <c r="C5371" s="9" t="str">
        <f t="shared" si="1306"/>
        <v/>
      </c>
      <c r="D5371" s="3" t="str">
        <f t="shared" si="1307"/>
        <v/>
      </c>
      <c r="E5371" s="14" t="str">
        <f t="shared" si="1303"/>
        <v>996</v>
      </c>
      <c r="J5371" s="14" t="str">
        <f t="shared" si="1311"/>
        <v xml:space="preserve">0                                                                                                                                                                                                                                                                                                                                                                                                                                                                                                                                                                                                                                                                                                                                                                                                                                                                                                                                                                                                                                   </v>
      </c>
      <c r="S5371" s="8"/>
      <c r="W5371" s="76"/>
      <c r="X5371" s="16">
        <f t="shared" si="1304"/>
        <v>0</v>
      </c>
      <c r="AC5371" s="18">
        <f t="shared" si="1309"/>
        <v>0</v>
      </c>
      <c r="AD5371" s="19">
        <f t="shared" si="1312"/>
        <v>0</v>
      </c>
      <c r="AE5371" s="21">
        <f t="shared" si="1308"/>
        <v>0</v>
      </c>
      <c r="AF5371" s="20">
        <f t="shared" si="1313"/>
        <v>0</v>
      </c>
      <c r="AG5371" s="20">
        <f t="shared" si="1314"/>
        <v>0</v>
      </c>
      <c r="AH5371" s="20">
        <f t="shared" si="1315"/>
        <v>0</v>
      </c>
      <c r="AI5371" s="20"/>
      <c r="AJ5371" s="20"/>
      <c r="AK5371" s="20">
        <f t="shared" si="1310"/>
        <v>0</v>
      </c>
      <c r="AL5371" s="171"/>
    </row>
    <row r="5372" spans="2:38" ht="15.75" customHeight="1" x14ac:dyDescent="0.25">
      <c r="B5372" s="14">
        <f t="shared" si="1305"/>
        <v>997</v>
      </c>
      <c r="C5372" s="9" t="str">
        <f t="shared" si="1306"/>
        <v/>
      </c>
      <c r="D5372" s="3" t="str">
        <f t="shared" si="1307"/>
        <v/>
      </c>
      <c r="E5372" s="14" t="str">
        <f t="shared" si="1303"/>
        <v>997</v>
      </c>
      <c r="J5372" s="14" t="str">
        <f t="shared" si="1311"/>
        <v xml:space="preserve">0                                                                                                                                                                                                                                                                                                                                                                                                                                                                                                                                                                                                                                                                                                                                                                                                                                                                                                                                                                                                                                    </v>
      </c>
      <c r="S5372" s="8"/>
      <c r="W5372" s="76"/>
      <c r="X5372" s="16">
        <f t="shared" si="1304"/>
        <v>0</v>
      </c>
      <c r="AC5372" s="18">
        <f t="shared" si="1309"/>
        <v>0</v>
      </c>
      <c r="AD5372" s="19">
        <f t="shared" si="1312"/>
        <v>0</v>
      </c>
      <c r="AE5372" s="21">
        <f t="shared" si="1308"/>
        <v>0</v>
      </c>
      <c r="AF5372" s="20">
        <f t="shared" si="1313"/>
        <v>0</v>
      </c>
      <c r="AG5372" s="20">
        <f t="shared" si="1314"/>
        <v>0</v>
      </c>
      <c r="AH5372" s="20">
        <f t="shared" si="1315"/>
        <v>0</v>
      </c>
      <c r="AI5372" s="20"/>
      <c r="AJ5372" s="20"/>
      <c r="AK5372" s="20">
        <f t="shared" si="1310"/>
        <v>0</v>
      </c>
      <c r="AL5372" s="171"/>
    </row>
    <row r="5373" spans="2:38" ht="15.75" customHeight="1" x14ac:dyDescent="0.25">
      <c r="B5373" s="14">
        <f t="shared" si="1305"/>
        <v>998</v>
      </c>
      <c r="C5373" s="9" t="str">
        <f t="shared" si="1306"/>
        <v/>
      </c>
      <c r="D5373" s="3" t="str">
        <f t="shared" si="1307"/>
        <v/>
      </c>
      <c r="E5373" s="14" t="str">
        <f t="shared" si="1303"/>
        <v>998</v>
      </c>
      <c r="J5373" s="14" t="str">
        <f t="shared" si="1311"/>
        <v xml:space="preserve">0                                                                                                                                                                                                                                                                                                                                                                                                                                                                                                                                                                                                                                                                                                                                                                                                                                                                                                                                                                                                                                     </v>
      </c>
      <c r="S5373" s="8"/>
      <c r="W5373" s="76"/>
      <c r="X5373" s="16">
        <f t="shared" si="1304"/>
        <v>0</v>
      </c>
      <c r="AC5373" s="18">
        <f t="shared" si="1309"/>
        <v>0</v>
      </c>
      <c r="AD5373" s="19">
        <f t="shared" si="1312"/>
        <v>0</v>
      </c>
      <c r="AE5373" s="21">
        <f t="shared" si="1308"/>
        <v>0</v>
      </c>
      <c r="AF5373" s="20">
        <f t="shared" si="1313"/>
        <v>0</v>
      </c>
      <c r="AG5373" s="20">
        <f t="shared" si="1314"/>
        <v>0</v>
      </c>
      <c r="AH5373" s="20">
        <f t="shared" si="1315"/>
        <v>0</v>
      </c>
      <c r="AI5373" s="20"/>
      <c r="AJ5373" s="20"/>
      <c r="AK5373" s="20">
        <f t="shared" si="1310"/>
        <v>0</v>
      </c>
      <c r="AL5373" s="171"/>
    </row>
    <row r="5374" spans="2:38" ht="15.75" customHeight="1" x14ac:dyDescent="0.25">
      <c r="B5374" s="14">
        <f t="shared" si="1305"/>
        <v>999</v>
      </c>
      <c r="C5374" s="9" t="str">
        <f t="shared" si="1306"/>
        <v/>
      </c>
      <c r="D5374" s="3" t="str">
        <f t="shared" si="1307"/>
        <v/>
      </c>
      <c r="E5374" s="14" t="str">
        <f t="shared" ref="E5374:E5437" si="1316">CONCATENATE(A5374,D5374,B5374)</f>
        <v>999</v>
      </c>
      <c r="J5374" s="14" t="str">
        <f t="shared" si="1311"/>
        <v xml:space="preserve">0                                                                                                                                                                                                                                                                                                                                                                                                                                                                                                                                                                                                                                                                                                                                                                                                                                                                                                                                                                                                                                      </v>
      </c>
      <c r="S5374" s="8"/>
      <c r="W5374" s="76"/>
      <c r="X5374" s="16">
        <f t="shared" si="1304"/>
        <v>0</v>
      </c>
      <c r="AC5374" s="18">
        <f t="shared" si="1309"/>
        <v>0</v>
      </c>
      <c r="AD5374" s="19">
        <f t="shared" si="1312"/>
        <v>0</v>
      </c>
      <c r="AE5374" s="21">
        <f t="shared" si="1308"/>
        <v>0</v>
      </c>
      <c r="AF5374" s="20">
        <f t="shared" si="1313"/>
        <v>0</v>
      </c>
      <c r="AG5374" s="20">
        <f t="shared" si="1314"/>
        <v>0</v>
      </c>
      <c r="AH5374" s="20">
        <f t="shared" si="1315"/>
        <v>0</v>
      </c>
      <c r="AI5374" s="20"/>
      <c r="AJ5374" s="20"/>
      <c r="AK5374" s="20">
        <f t="shared" si="1310"/>
        <v>0</v>
      </c>
      <c r="AL5374" s="171"/>
    </row>
    <row r="5375" spans="2:38" ht="15.75" customHeight="1" x14ac:dyDescent="0.25">
      <c r="B5375" s="14">
        <f t="shared" si="1305"/>
        <v>1000</v>
      </c>
      <c r="C5375" s="9" t="str">
        <f t="shared" si="1306"/>
        <v/>
      </c>
      <c r="D5375" s="3" t="str">
        <f t="shared" si="1307"/>
        <v/>
      </c>
      <c r="E5375" s="14" t="str">
        <f t="shared" si="1316"/>
        <v>1000</v>
      </c>
      <c r="J5375" s="14" t="str">
        <f t="shared" si="1311"/>
        <v xml:space="preserve">0                                                                                                                                                                                                                                                                                                                                                                                                                                                                                                                                                                                                                                                                                                                                                                                                                                                                                                                                                                                                                                       </v>
      </c>
      <c r="S5375" s="8"/>
      <c r="W5375" s="76"/>
      <c r="X5375" s="16">
        <f t="shared" ref="X5375:X5438" si="1317">W5375*T5375</f>
        <v>0</v>
      </c>
      <c r="AC5375" s="18">
        <f t="shared" si="1309"/>
        <v>0</v>
      </c>
      <c r="AD5375" s="19">
        <f t="shared" si="1312"/>
        <v>0</v>
      </c>
      <c r="AE5375" s="21">
        <f t="shared" si="1308"/>
        <v>0</v>
      </c>
      <c r="AF5375" s="20">
        <f t="shared" si="1313"/>
        <v>0</v>
      </c>
      <c r="AG5375" s="20">
        <f t="shared" si="1314"/>
        <v>0</v>
      </c>
      <c r="AH5375" s="20">
        <f t="shared" si="1315"/>
        <v>0</v>
      </c>
      <c r="AI5375" s="20"/>
      <c r="AJ5375" s="20"/>
      <c r="AK5375" s="20">
        <f t="shared" si="1310"/>
        <v>0</v>
      </c>
      <c r="AL5375" s="171"/>
    </row>
    <row r="5376" spans="2:38" ht="15.75" customHeight="1" x14ac:dyDescent="0.25">
      <c r="B5376" s="14">
        <f t="shared" si="1305"/>
        <v>1001</v>
      </c>
      <c r="C5376" s="9" t="str">
        <f t="shared" si="1306"/>
        <v/>
      </c>
      <c r="D5376" s="3" t="str">
        <f t="shared" si="1307"/>
        <v/>
      </c>
      <c r="E5376" s="14" t="str">
        <f t="shared" si="1316"/>
        <v>1001</v>
      </c>
      <c r="J5376" s="14" t="str">
        <f t="shared" si="1311"/>
        <v xml:space="preserve">0                                                                                                                                                                                                                                                                                                                                                                                                                                                                                                                                                                                                                                                                                                                                                                                                                                                                                                                                                                                                                                        </v>
      </c>
      <c r="S5376" s="8"/>
      <c r="W5376" s="76"/>
      <c r="X5376" s="16">
        <f t="shared" si="1317"/>
        <v>0</v>
      </c>
      <c r="AC5376" s="18">
        <f t="shared" si="1309"/>
        <v>0</v>
      </c>
      <c r="AD5376" s="19">
        <f t="shared" si="1312"/>
        <v>0</v>
      </c>
      <c r="AE5376" s="21">
        <f t="shared" si="1308"/>
        <v>0</v>
      </c>
      <c r="AF5376" s="20">
        <f t="shared" si="1313"/>
        <v>0</v>
      </c>
      <c r="AG5376" s="20">
        <f t="shared" si="1314"/>
        <v>0</v>
      </c>
      <c r="AH5376" s="20">
        <f t="shared" si="1315"/>
        <v>0</v>
      </c>
      <c r="AI5376" s="20"/>
      <c r="AJ5376" s="20"/>
      <c r="AK5376" s="20">
        <f t="shared" si="1310"/>
        <v>0</v>
      </c>
      <c r="AL5376" s="171"/>
    </row>
    <row r="5377" spans="2:38" ht="15.75" customHeight="1" x14ac:dyDescent="0.25">
      <c r="B5377" s="14">
        <f t="shared" si="1305"/>
        <v>1002</v>
      </c>
      <c r="C5377" s="9" t="str">
        <f t="shared" si="1306"/>
        <v/>
      </c>
      <c r="D5377" s="3" t="str">
        <f t="shared" si="1307"/>
        <v/>
      </c>
      <c r="E5377" s="14" t="str">
        <f t="shared" si="1316"/>
        <v>1002</v>
      </c>
      <c r="J5377" s="14" t="str">
        <f t="shared" si="1311"/>
        <v xml:space="preserve">0                                                                                                                                                                                                                                                                                                                                                                                                                                                                                                                                                                                                                                                                                                                                                                                                                                                                                                                                                                                                                                         </v>
      </c>
      <c r="S5377" s="8"/>
      <c r="W5377" s="76"/>
      <c r="X5377" s="16">
        <f t="shared" si="1317"/>
        <v>0</v>
      </c>
      <c r="AC5377" s="18">
        <f t="shared" si="1309"/>
        <v>0</v>
      </c>
      <c r="AD5377" s="19">
        <f t="shared" si="1312"/>
        <v>0</v>
      </c>
      <c r="AE5377" s="21">
        <f t="shared" si="1308"/>
        <v>0</v>
      </c>
      <c r="AF5377" s="20">
        <f t="shared" si="1313"/>
        <v>0</v>
      </c>
      <c r="AG5377" s="20">
        <f t="shared" si="1314"/>
        <v>0</v>
      </c>
      <c r="AH5377" s="20">
        <f t="shared" si="1315"/>
        <v>0</v>
      </c>
      <c r="AI5377" s="20"/>
      <c r="AJ5377" s="20"/>
      <c r="AK5377" s="20">
        <f t="shared" si="1310"/>
        <v>0</v>
      </c>
      <c r="AL5377" s="171"/>
    </row>
    <row r="5378" spans="2:38" ht="15.75" customHeight="1" x14ac:dyDescent="0.25">
      <c r="B5378" s="14">
        <f t="shared" si="1305"/>
        <v>1003</v>
      </c>
      <c r="C5378" s="9" t="str">
        <f t="shared" si="1306"/>
        <v/>
      </c>
      <c r="D5378" s="3" t="str">
        <f t="shared" si="1307"/>
        <v/>
      </c>
      <c r="E5378" s="14" t="str">
        <f t="shared" si="1316"/>
        <v>1003</v>
      </c>
      <c r="J5378" s="14" t="str">
        <f t="shared" si="1311"/>
        <v xml:space="preserve">0                                                                                                                                                                                                                                                                                                                                                                                                                                                                                                                                                                                                                                                                                                                                                                                                                                                                                                                                                                                                                                          </v>
      </c>
      <c r="S5378" s="8"/>
      <c r="W5378" s="76"/>
      <c r="X5378" s="16">
        <f t="shared" si="1317"/>
        <v>0</v>
      </c>
      <c r="AC5378" s="18">
        <f t="shared" si="1309"/>
        <v>0</v>
      </c>
      <c r="AD5378" s="19">
        <f t="shared" si="1312"/>
        <v>0</v>
      </c>
      <c r="AE5378" s="21">
        <f t="shared" si="1308"/>
        <v>0</v>
      </c>
      <c r="AF5378" s="20">
        <f t="shared" si="1313"/>
        <v>0</v>
      </c>
      <c r="AG5378" s="20">
        <f t="shared" si="1314"/>
        <v>0</v>
      </c>
      <c r="AH5378" s="20">
        <f t="shared" si="1315"/>
        <v>0</v>
      </c>
      <c r="AI5378" s="20"/>
      <c r="AJ5378" s="20"/>
      <c r="AK5378" s="20">
        <f t="shared" si="1310"/>
        <v>0</v>
      </c>
      <c r="AL5378" s="171"/>
    </row>
    <row r="5379" spans="2:38" ht="15.75" customHeight="1" x14ac:dyDescent="0.25">
      <c r="B5379" s="14">
        <f t="shared" si="1305"/>
        <v>1004</v>
      </c>
      <c r="C5379" s="9" t="str">
        <f t="shared" si="1306"/>
        <v/>
      </c>
      <c r="D5379" s="3" t="str">
        <f t="shared" si="1307"/>
        <v/>
      </c>
      <c r="E5379" s="14" t="str">
        <f t="shared" si="1316"/>
        <v>1004</v>
      </c>
      <c r="J5379" s="14" t="str">
        <f t="shared" si="1311"/>
        <v xml:space="preserve">0                                                                                                                                                                                                                                                                                                                                                                                                                                                                                                                                                                                                                                                                                                                                                                                                                                                                                                                                                                                                                                           </v>
      </c>
      <c r="S5379" s="8"/>
      <c r="W5379" s="76"/>
      <c r="X5379" s="16">
        <f t="shared" si="1317"/>
        <v>0</v>
      </c>
      <c r="AC5379" s="18">
        <f t="shared" si="1309"/>
        <v>0</v>
      </c>
      <c r="AD5379" s="19">
        <f t="shared" si="1312"/>
        <v>0</v>
      </c>
      <c r="AE5379" s="21">
        <f t="shared" si="1308"/>
        <v>0</v>
      </c>
      <c r="AF5379" s="20">
        <f t="shared" si="1313"/>
        <v>0</v>
      </c>
      <c r="AG5379" s="20">
        <f t="shared" si="1314"/>
        <v>0</v>
      </c>
      <c r="AH5379" s="20">
        <f t="shared" si="1315"/>
        <v>0</v>
      </c>
      <c r="AI5379" s="20"/>
      <c r="AJ5379" s="20"/>
      <c r="AK5379" s="20">
        <f t="shared" si="1310"/>
        <v>0</v>
      </c>
      <c r="AL5379" s="171"/>
    </row>
    <row r="5380" spans="2:38" ht="15.75" customHeight="1" x14ac:dyDescent="0.25">
      <c r="B5380" s="14">
        <f t="shared" ref="B5380:B5443" si="1318">IF(A5380=A5379,B5379+1,1)</f>
        <v>1005</v>
      </c>
      <c r="C5380" s="9" t="str">
        <f t="shared" si="1306"/>
        <v/>
      </c>
      <c r="D5380" s="3" t="str">
        <f t="shared" si="1307"/>
        <v/>
      </c>
      <c r="E5380" s="14" t="str">
        <f t="shared" si="1316"/>
        <v>1005</v>
      </c>
      <c r="J5380" s="14" t="str">
        <f t="shared" si="1311"/>
        <v xml:space="preserve">0                                                                                                                                                                                                                                                                                                                                                                                                                                                                                                                                                                                                                                                                                                                                                                                                                                                                                                                                                                                                                                            </v>
      </c>
      <c r="S5380" s="8"/>
      <c r="W5380" s="76"/>
      <c r="X5380" s="16">
        <f t="shared" si="1317"/>
        <v>0</v>
      </c>
      <c r="AC5380" s="18">
        <f t="shared" si="1309"/>
        <v>0</v>
      </c>
      <c r="AD5380" s="19">
        <f t="shared" si="1312"/>
        <v>0</v>
      </c>
      <c r="AE5380" s="21">
        <f t="shared" si="1308"/>
        <v>0</v>
      </c>
      <c r="AF5380" s="20">
        <f t="shared" si="1313"/>
        <v>0</v>
      </c>
      <c r="AG5380" s="20">
        <f t="shared" si="1314"/>
        <v>0</v>
      </c>
      <c r="AH5380" s="20">
        <f t="shared" si="1315"/>
        <v>0</v>
      </c>
      <c r="AI5380" s="20"/>
      <c r="AJ5380" s="20"/>
      <c r="AK5380" s="20">
        <f t="shared" si="1310"/>
        <v>0</v>
      </c>
      <c r="AL5380" s="171"/>
    </row>
    <row r="5381" spans="2:38" ht="15.75" customHeight="1" x14ac:dyDescent="0.25">
      <c r="B5381" s="14">
        <f t="shared" si="1318"/>
        <v>1006</v>
      </c>
      <c r="C5381" s="9" t="str">
        <f t="shared" ref="C5381:C5444" si="1319">IF(A5381=A5380,C5380,"")</f>
        <v/>
      </c>
      <c r="D5381" s="3" t="str">
        <f t="shared" ref="D5381:D5444" si="1320">IF(A5381=A5380,D5380,"")</f>
        <v/>
      </c>
      <c r="E5381" s="14" t="str">
        <f t="shared" si="1316"/>
        <v>1006</v>
      </c>
      <c r="J5381" s="14" t="str">
        <f t="shared" si="1311"/>
        <v xml:space="preserve">0                                                                                                                                                                                                                                                                                                                                                                                                                                                                                                                                                                                                                                                                                                                                                                                                                                                                                                                                                                                                                                             </v>
      </c>
      <c r="S5381" s="8"/>
      <c r="W5381" s="76"/>
      <c r="X5381" s="16">
        <f t="shared" si="1317"/>
        <v>0</v>
      </c>
      <c r="AC5381" s="18">
        <f t="shared" si="1309"/>
        <v>0</v>
      </c>
      <c r="AD5381" s="19">
        <f t="shared" si="1312"/>
        <v>0</v>
      </c>
      <c r="AE5381" s="21">
        <f t="shared" si="1308"/>
        <v>0</v>
      </c>
      <c r="AF5381" s="20">
        <f t="shared" si="1313"/>
        <v>0</v>
      </c>
      <c r="AG5381" s="20">
        <f t="shared" si="1314"/>
        <v>0</v>
      </c>
      <c r="AH5381" s="20">
        <f t="shared" si="1315"/>
        <v>0</v>
      </c>
      <c r="AI5381" s="20"/>
      <c r="AJ5381" s="20"/>
      <c r="AK5381" s="20">
        <f t="shared" si="1310"/>
        <v>0</v>
      </c>
      <c r="AL5381" s="171"/>
    </row>
    <row r="5382" spans="2:38" ht="15.75" customHeight="1" x14ac:dyDescent="0.25">
      <c r="B5382" s="14">
        <f t="shared" si="1318"/>
        <v>1007</v>
      </c>
      <c r="C5382" s="9" t="str">
        <f t="shared" si="1319"/>
        <v/>
      </c>
      <c r="D5382" s="3" t="str">
        <f t="shared" si="1320"/>
        <v/>
      </c>
      <c r="E5382" s="14" t="str">
        <f t="shared" si="1316"/>
        <v>1007</v>
      </c>
      <c r="J5382" s="14" t="str">
        <f t="shared" si="1311"/>
        <v xml:space="preserve">0                                                                                                                                                                                                                                                                                                                                                                                                                                                                                                                                                                                                                                                                                                                                                                                                                                                                                                                                                                                                                                              </v>
      </c>
      <c r="S5382" s="8"/>
      <c r="W5382" s="76"/>
      <c r="X5382" s="16">
        <f t="shared" si="1317"/>
        <v>0</v>
      </c>
      <c r="AC5382" s="18">
        <f t="shared" si="1309"/>
        <v>0</v>
      </c>
      <c r="AD5382" s="19">
        <f t="shared" si="1312"/>
        <v>0</v>
      </c>
      <c r="AE5382" s="21">
        <f t="shared" si="1308"/>
        <v>0</v>
      </c>
      <c r="AF5382" s="20">
        <f t="shared" si="1313"/>
        <v>0</v>
      </c>
      <c r="AG5382" s="20">
        <f t="shared" si="1314"/>
        <v>0</v>
      </c>
      <c r="AH5382" s="20">
        <f t="shared" si="1315"/>
        <v>0</v>
      </c>
      <c r="AI5382" s="20"/>
      <c r="AJ5382" s="20"/>
      <c r="AK5382" s="20">
        <f t="shared" si="1310"/>
        <v>0</v>
      </c>
      <c r="AL5382" s="171"/>
    </row>
    <row r="5383" spans="2:38" ht="15.75" customHeight="1" x14ac:dyDescent="0.25">
      <c r="B5383" s="14">
        <f t="shared" si="1318"/>
        <v>1008</v>
      </c>
      <c r="C5383" s="9" t="str">
        <f t="shared" si="1319"/>
        <v/>
      </c>
      <c r="D5383" s="3" t="str">
        <f t="shared" si="1320"/>
        <v/>
      </c>
      <c r="E5383" s="14" t="str">
        <f t="shared" si="1316"/>
        <v>1008</v>
      </c>
      <c r="J5383" s="14" t="str">
        <f t="shared" si="1311"/>
        <v xml:space="preserve">0                                                                                                                                                                                                                                                                                                                                                                                                                                                                                                                                                                                                                                                                                                                                                                                                                                                                                                                                                                                                                                               </v>
      </c>
      <c r="S5383" s="8"/>
      <c r="W5383" s="76"/>
      <c r="X5383" s="16">
        <f t="shared" si="1317"/>
        <v>0</v>
      </c>
      <c r="AC5383" s="18">
        <f t="shared" si="1309"/>
        <v>0</v>
      </c>
      <c r="AD5383" s="19">
        <f t="shared" si="1312"/>
        <v>0</v>
      </c>
      <c r="AE5383" s="21">
        <f t="shared" si="1308"/>
        <v>0</v>
      </c>
      <c r="AF5383" s="20">
        <f t="shared" si="1313"/>
        <v>0</v>
      </c>
      <c r="AG5383" s="20">
        <f t="shared" si="1314"/>
        <v>0</v>
      </c>
      <c r="AH5383" s="20">
        <f t="shared" si="1315"/>
        <v>0</v>
      </c>
      <c r="AI5383" s="20"/>
      <c r="AJ5383" s="20"/>
      <c r="AK5383" s="20">
        <f t="shared" si="1310"/>
        <v>0</v>
      </c>
      <c r="AL5383" s="171"/>
    </row>
    <row r="5384" spans="2:38" ht="15.75" customHeight="1" x14ac:dyDescent="0.25">
      <c r="B5384" s="14">
        <f t="shared" si="1318"/>
        <v>1009</v>
      </c>
      <c r="C5384" s="9" t="str">
        <f t="shared" si="1319"/>
        <v/>
      </c>
      <c r="D5384" s="3" t="str">
        <f t="shared" si="1320"/>
        <v/>
      </c>
      <c r="E5384" s="14" t="str">
        <f t="shared" si="1316"/>
        <v>1009</v>
      </c>
      <c r="J5384" s="14" t="str">
        <f t="shared" si="1311"/>
        <v xml:space="preserve">0                                                                                                                                                                                                                                                                                                                                                                                                                                                                                                                                                                                                                                                                                                                                                                                                                                                                                                                                                                                                                                                </v>
      </c>
      <c r="S5384" s="8"/>
      <c r="W5384" s="76"/>
      <c r="X5384" s="16">
        <f t="shared" si="1317"/>
        <v>0</v>
      </c>
      <c r="AC5384" s="18">
        <f t="shared" si="1309"/>
        <v>0</v>
      </c>
      <c r="AD5384" s="19">
        <f t="shared" si="1312"/>
        <v>0</v>
      </c>
      <c r="AE5384" s="21">
        <f t="shared" si="1308"/>
        <v>0</v>
      </c>
      <c r="AF5384" s="20">
        <f t="shared" si="1313"/>
        <v>0</v>
      </c>
      <c r="AG5384" s="20">
        <f t="shared" si="1314"/>
        <v>0</v>
      </c>
      <c r="AH5384" s="20">
        <f t="shared" si="1315"/>
        <v>0</v>
      </c>
      <c r="AI5384" s="20"/>
      <c r="AJ5384" s="20"/>
      <c r="AK5384" s="20">
        <f t="shared" si="1310"/>
        <v>0</v>
      </c>
      <c r="AL5384" s="171"/>
    </row>
    <row r="5385" spans="2:38" ht="15.75" customHeight="1" x14ac:dyDescent="0.25">
      <c r="B5385" s="14">
        <f t="shared" si="1318"/>
        <v>1010</v>
      </c>
      <c r="C5385" s="9" t="str">
        <f t="shared" si="1319"/>
        <v/>
      </c>
      <c r="D5385" s="3" t="str">
        <f t="shared" si="1320"/>
        <v/>
      </c>
      <c r="E5385" s="14" t="str">
        <f t="shared" si="1316"/>
        <v>1010</v>
      </c>
      <c r="J5385" s="14" t="str">
        <f t="shared" si="1311"/>
        <v xml:space="preserve">0                                                                                                                                                                                                                                                                                                                                                                                                                                                                                                                                                                                                                                                                                                                                                                                                                                                                                                                                                                                                                                                 </v>
      </c>
      <c r="S5385" s="8"/>
      <c r="W5385" s="76"/>
      <c r="X5385" s="16">
        <f t="shared" si="1317"/>
        <v>0</v>
      </c>
      <c r="AC5385" s="18">
        <f t="shared" si="1309"/>
        <v>0</v>
      </c>
      <c r="AD5385" s="19">
        <f t="shared" si="1312"/>
        <v>0</v>
      </c>
      <c r="AE5385" s="21">
        <f t="shared" si="1308"/>
        <v>0</v>
      </c>
      <c r="AF5385" s="20">
        <f t="shared" si="1313"/>
        <v>0</v>
      </c>
      <c r="AG5385" s="20">
        <f t="shared" si="1314"/>
        <v>0</v>
      </c>
      <c r="AH5385" s="20">
        <f t="shared" si="1315"/>
        <v>0</v>
      </c>
      <c r="AI5385" s="20"/>
      <c r="AJ5385" s="20"/>
      <c r="AK5385" s="20">
        <f t="shared" si="1310"/>
        <v>0</v>
      </c>
      <c r="AL5385" s="171"/>
    </row>
    <row r="5386" spans="2:38" ht="15.75" customHeight="1" x14ac:dyDescent="0.25">
      <c r="B5386" s="14">
        <f t="shared" si="1318"/>
        <v>1011</v>
      </c>
      <c r="C5386" s="9" t="str">
        <f t="shared" si="1319"/>
        <v/>
      </c>
      <c r="D5386" s="3" t="str">
        <f t="shared" si="1320"/>
        <v/>
      </c>
      <c r="E5386" s="14" t="str">
        <f t="shared" si="1316"/>
        <v>1011</v>
      </c>
      <c r="J5386" s="14" t="str">
        <f t="shared" si="1311"/>
        <v xml:space="preserve">0                                                                                                                                                                                                                                                                                                                                                                                                                                                                                                                                                                                                                                                                                                                                                                                                                                                                                                                                                                                                                                                  </v>
      </c>
      <c r="S5386" s="8"/>
      <c r="W5386" s="76"/>
      <c r="X5386" s="16">
        <f t="shared" si="1317"/>
        <v>0</v>
      </c>
      <c r="AC5386" s="18">
        <f t="shared" si="1309"/>
        <v>0</v>
      </c>
      <c r="AD5386" s="19">
        <f t="shared" si="1312"/>
        <v>0</v>
      </c>
      <c r="AE5386" s="21">
        <f t="shared" si="1308"/>
        <v>0</v>
      </c>
      <c r="AF5386" s="20">
        <f t="shared" si="1313"/>
        <v>0</v>
      </c>
      <c r="AG5386" s="20">
        <f t="shared" si="1314"/>
        <v>0</v>
      </c>
      <c r="AH5386" s="20">
        <f t="shared" si="1315"/>
        <v>0</v>
      </c>
      <c r="AI5386" s="20"/>
      <c r="AJ5386" s="20"/>
      <c r="AK5386" s="20">
        <f t="shared" si="1310"/>
        <v>0</v>
      </c>
      <c r="AL5386" s="171"/>
    </row>
    <row r="5387" spans="2:38" ht="15.75" customHeight="1" x14ac:dyDescent="0.25">
      <c r="B5387" s="14">
        <f t="shared" si="1318"/>
        <v>1012</v>
      </c>
      <c r="C5387" s="9" t="str">
        <f t="shared" si="1319"/>
        <v/>
      </c>
      <c r="D5387" s="3" t="str">
        <f t="shared" si="1320"/>
        <v/>
      </c>
      <c r="E5387" s="14" t="str">
        <f t="shared" si="1316"/>
        <v>1012</v>
      </c>
      <c r="J5387" s="14" t="str">
        <f t="shared" si="1311"/>
        <v xml:space="preserve">0                                                                                                                                                                                                                                                                                                                                                                                                                                                                                                                                                                                                                                                                                                                                                                                                                                                                                                                                                                                                                                                   </v>
      </c>
      <c r="S5387" s="8"/>
      <c r="W5387" s="76"/>
      <c r="X5387" s="16">
        <f t="shared" si="1317"/>
        <v>0</v>
      </c>
      <c r="AC5387" s="18">
        <f t="shared" si="1309"/>
        <v>0</v>
      </c>
      <c r="AD5387" s="19">
        <f t="shared" si="1312"/>
        <v>0</v>
      </c>
      <c r="AE5387" s="21">
        <f t="shared" si="1308"/>
        <v>0</v>
      </c>
      <c r="AF5387" s="20">
        <f t="shared" si="1313"/>
        <v>0</v>
      </c>
      <c r="AG5387" s="20">
        <f t="shared" si="1314"/>
        <v>0</v>
      </c>
      <c r="AH5387" s="20">
        <f t="shared" si="1315"/>
        <v>0</v>
      </c>
      <c r="AI5387" s="20"/>
      <c r="AJ5387" s="20"/>
      <c r="AK5387" s="20">
        <f t="shared" si="1310"/>
        <v>0</v>
      </c>
      <c r="AL5387" s="171"/>
    </row>
    <row r="5388" spans="2:38" ht="15.75" customHeight="1" x14ac:dyDescent="0.25">
      <c r="B5388" s="14">
        <f t="shared" si="1318"/>
        <v>1013</v>
      </c>
      <c r="C5388" s="9" t="str">
        <f t="shared" si="1319"/>
        <v/>
      </c>
      <c r="D5388" s="3" t="str">
        <f t="shared" si="1320"/>
        <v/>
      </c>
      <c r="E5388" s="14" t="str">
        <f t="shared" si="1316"/>
        <v>1013</v>
      </c>
      <c r="J5388" s="14" t="str">
        <f t="shared" si="1311"/>
        <v xml:space="preserve">0                                                                                                                                                                                                                                                                                                                                                                                                                                                                                                                                                                                                                                                                                                                                                                                                                                                                                                                                                                                                                                                    </v>
      </c>
      <c r="S5388" s="8"/>
      <c r="W5388" s="76"/>
      <c r="X5388" s="16">
        <f t="shared" si="1317"/>
        <v>0</v>
      </c>
      <c r="AC5388" s="18">
        <f t="shared" si="1309"/>
        <v>0</v>
      </c>
      <c r="AD5388" s="19">
        <f t="shared" si="1312"/>
        <v>0</v>
      </c>
      <c r="AE5388" s="21">
        <f t="shared" si="1308"/>
        <v>0</v>
      </c>
      <c r="AF5388" s="20">
        <f t="shared" si="1313"/>
        <v>0</v>
      </c>
      <c r="AG5388" s="20">
        <f t="shared" si="1314"/>
        <v>0</v>
      </c>
      <c r="AH5388" s="20">
        <f t="shared" si="1315"/>
        <v>0</v>
      </c>
      <c r="AI5388" s="20"/>
      <c r="AJ5388" s="20"/>
      <c r="AK5388" s="20">
        <f t="shared" si="1310"/>
        <v>0</v>
      </c>
      <c r="AL5388" s="171"/>
    </row>
    <row r="5389" spans="2:38" ht="15.75" customHeight="1" x14ac:dyDescent="0.25">
      <c r="B5389" s="14">
        <f t="shared" si="1318"/>
        <v>1014</v>
      </c>
      <c r="C5389" s="9" t="str">
        <f t="shared" si="1319"/>
        <v/>
      </c>
      <c r="D5389" s="3" t="str">
        <f t="shared" si="1320"/>
        <v/>
      </c>
      <c r="E5389" s="14" t="str">
        <f t="shared" si="1316"/>
        <v>1014</v>
      </c>
      <c r="J5389" s="14" t="str">
        <f t="shared" si="1311"/>
        <v xml:space="preserve">0                                                                                                                                                                                                                                                                                                                                                                                                                                                                                                                                                                                                                                                                                                                                                                                                                                                                                                                                                                                                                                                     </v>
      </c>
      <c r="S5389" s="8"/>
      <c r="W5389" s="76"/>
      <c r="X5389" s="16">
        <f t="shared" si="1317"/>
        <v>0</v>
      </c>
      <c r="AC5389" s="18">
        <f t="shared" si="1309"/>
        <v>0</v>
      </c>
      <c r="AD5389" s="19">
        <f t="shared" si="1312"/>
        <v>0</v>
      </c>
      <c r="AE5389" s="21">
        <f t="shared" si="1308"/>
        <v>0</v>
      </c>
      <c r="AF5389" s="20">
        <f t="shared" si="1313"/>
        <v>0</v>
      </c>
      <c r="AG5389" s="20">
        <f t="shared" si="1314"/>
        <v>0</v>
      </c>
      <c r="AH5389" s="20">
        <f t="shared" si="1315"/>
        <v>0</v>
      </c>
      <c r="AI5389" s="20"/>
      <c r="AJ5389" s="20"/>
      <c r="AK5389" s="20">
        <f t="shared" si="1310"/>
        <v>0</v>
      </c>
      <c r="AL5389" s="171"/>
    </row>
    <row r="5390" spans="2:38" ht="15.75" customHeight="1" x14ac:dyDescent="0.25">
      <c r="B5390" s="14">
        <f t="shared" si="1318"/>
        <v>1015</v>
      </c>
      <c r="C5390" s="9" t="str">
        <f t="shared" si="1319"/>
        <v/>
      </c>
      <c r="D5390" s="3" t="str">
        <f t="shared" si="1320"/>
        <v/>
      </c>
      <c r="E5390" s="14" t="str">
        <f t="shared" si="1316"/>
        <v>1015</v>
      </c>
      <c r="J5390" s="14" t="str">
        <f t="shared" si="1311"/>
        <v xml:space="preserve">0                                                                                                                                                                                                                                                                                                                                                                                                                                                                                                                                                                                                                                                                                                                                                                                                                                                                                                                                                                                                                                                      </v>
      </c>
      <c r="S5390" s="8"/>
      <c r="W5390" s="76"/>
      <c r="X5390" s="16">
        <f t="shared" si="1317"/>
        <v>0</v>
      </c>
      <c r="AC5390" s="18">
        <f t="shared" si="1309"/>
        <v>0</v>
      </c>
      <c r="AD5390" s="19">
        <f t="shared" si="1312"/>
        <v>0</v>
      </c>
      <c r="AE5390" s="21">
        <f t="shared" si="1308"/>
        <v>0</v>
      </c>
      <c r="AF5390" s="20">
        <f t="shared" si="1313"/>
        <v>0</v>
      </c>
      <c r="AG5390" s="20">
        <f t="shared" si="1314"/>
        <v>0</v>
      </c>
      <c r="AH5390" s="20">
        <f t="shared" si="1315"/>
        <v>0</v>
      </c>
      <c r="AI5390" s="20"/>
      <c r="AJ5390" s="20"/>
      <c r="AK5390" s="20">
        <f t="shared" si="1310"/>
        <v>0</v>
      </c>
      <c r="AL5390" s="171"/>
    </row>
    <row r="5391" spans="2:38" ht="15.75" customHeight="1" x14ac:dyDescent="0.25">
      <c r="B5391" s="14">
        <f t="shared" si="1318"/>
        <v>1016</v>
      </c>
      <c r="C5391" s="9" t="str">
        <f t="shared" si="1319"/>
        <v/>
      </c>
      <c r="D5391" s="3" t="str">
        <f t="shared" si="1320"/>
        <v/>
      </c>
      <c r="E5391" s="14" t="str">
        <f t="shared" si="1316"/>
        <v>1016</v>
      </c>
      <c r="J5391" s="14" t="str">
        <f t="shared" si="1311"/>
        <v xml:space="preserve">0                                                                                                                                                                                                                                                                                                                                                                                                                                                                                                                                                                                                                                                                                                                                                                                                                                                                                                                                                                                                                                                       </v>
      </c>
      <c r="S5391" s="8"/>
      <c r="W5391" s="76"/>
      <c r="X5391" s="16">
        <f t="shared" si="1317"/>
        <v>0</v>
      </c>
      <c r="AC5391" s="18">
        <f t="shared" si="1309"/>
        <v>0</v>
      </c>
      <c r="AD5391" s="19">
        <f t="shared" si="1312"/>
        <v>0</v>
      </c>
      <c r="AE5391" s="21">
        <f t="shared" si="1308"/>
        <v>0</v>
      </c>
      <c r="AF5391" s="20">
        <f t="shared" si="1313"/>
        <v>0</v>
      </c>
      <c r="AG5391" s="20">
        <f t="shared" si="1314"/>
        <v>0</v>
      </c>
      <c r="AH5391" s="20">
        <f t="shared" si="1315"/>
        <v>0</v>
      </c>
      <c r="AI5391" s="20"/>
      <c r="AJ5391" s="20"/>
      <c r="AK5391" s="20">
        <f t="shared" si="1310"/>
        <v>0</v>
      </c>
      <c r="AL5391" s="171"/>
    </row>
    <row r="5392" spans="2:38" ht="15.75" customHeight="1" x14ac:dyDescent="0.25">
      <c r="B5392" s="14">
        <f t="shared" si="1318"/>
        <v>1017</v>
      </c>
      <c r="C5392" s="9" t="str">
        <f t="shared" si="1319"/>
        <v/>
      </c>
      <c r="D5392" s="3" t="str">
        <f t="shared" si="1320"/>
        <v/>
      </c>
      <c r="E5392" s="14" t="str">
        <f t="shared" si="1316"/>
        <v>1017</v>
      </c>
      <c r="J5392" s="14" t="str">
        <f t="shared" si="1311"/>
        <v xml:space="preserve">0                                                                                                                                                                                                                                                                                                                                                                                                                                                                                                                                                                                                                                                                                                                                                                                                                                                                                                                                                                                                                                                        </v>
      </c>
      <c r="S5392" s="8"/>
      <c r="W5392" s="76"/>
      <c r="X5392" s="16">
        <f t="shared" si="1317"/>
        <v>0</v>
      </c>
      <c r="AC5392" s="18">
        <f t="shared" si="1309"/>
        <v>0</v>
      </c>
      <c r="AD5392" s="19">
        <f t="shared" si="1312"/>
        <v>0</v>
      </c>
      <c r="AE5392" s="21">
        <f t="shared" si="1308"/>
        <v>0</v>
      </c>
      <c r="AF5392" s="20">
        <f t="shared" si="1313"/>
        <v>0</v>
      </c>
      <c r="AG5392" s="20">
        <f t="shared" si="1314"/>
        <v>0</v>
      </c>
      <c r="AH5392" s="20">
        <f t="shared" si="1315"/>
        <v>0</v>
      </c>
      <c r="AI5392" s="20"/>
      <c r="AJ5392" s="20"/>
      <c r="AK5392" s="20">
        <f t="shared" si="1310"/>
        <v>0</v>
      </c>
      <c r="AL5392" s="171"/>
    </row>
    <row r="5393" spans="2:38" ht="15.75" customHeight="1" x14ac:dyDescent="0.25">
      <c r="B5393" s="14">
        <f t="shared" si="1318"/>
        <v>1018</v>
      </c>
      <c r="C5393" s="9" t="str">
        <f t="shared" si="1319"/>
        <v/>
      </c>
      <c r="D5393" s="3" t="str">
        <f t="shared" si="1320"/>
        <v/>
      </c>
      <c r="E5393" s="14" t="str">
        <f t="shared" si="1316"/>
        <v>1018</v>
      </c>
      <c r="J5393" s="14" t="str">
        <f t="shared" si="1311"/>
        <v xml:space="preserve">0                                                                                                                                                                                                                                                                                                                                                                                                                                                                                                                                                                                                                                                                                                                                                                                                                                                                                                                                                                                                                                                         </v>
      </c>
      <c r="S5393" s="8"/>
      <c r="W5393" s="76"/>
      <c r="X5393" s="16">
        <f t="shared" si="1317"/>
        <v>0</v>
      </c>
      <c r="AC5393" s="18">
        <f t="shared" si="1309"/>
        <v>0</v>
      </c>
      <c r="AD5393" s="19">
        <f t="shared" si="1312"/>
        <v>0</v>
      </c>
      <c r="AE5393" s="21">
        <f t="shared" si="1308"/>
        <v>0</v>
      </c>
      <c r="AF5393" s="20">
        <f t="shared" si="1313"/>
        <v>0</v>
      </c>
      <c r="AG5393" s="20">
        <f t="shared" si="1314"/>
        <v>0</v>
      </c>
      <c r="AH5393" s="20">
        <f t="shared" si="1315"/>
        <v>0</v>
      </c>
      <c r="AI5393" s="20"/>
      <c r="AJ5393" s="20"/>
      <c r="AK5393" s="20">
        <f t="shared" si="1310"/>
        <v>0</v>
      </c>
      <c r="AL5393" s="171"/>
    </row>
    <row r="5394" spans="2:38" ht="15.75" customHeight="1" x14ac:dyDescent="0.25">
      <c r="B5394" s="14">
        <f t="shared" si="1318"/>
        <v>1019</v>
      </c>
      <c r="C5394" s="9" t="str">
        <f t="shared" si="1319"/>
        <v/>
      </c>
      <c r="D5394" s="3" t="str">
        <f t="shared" si="1320"/>
        <v/>
      </c>
      <c r="E5394" s="14" t="str">
        <f t="shared" si="1316"/>
        <v>1019</v>
      </c>
      <c r="J5394" s="14" t="str">
        <f t="shared" si="1311"/>
        <v xml:space="preserve">0                                                                                                                                                                                                                                                                                                                                                                                                                                                                                                                                                                                                                                                                                                                                                                                                                                                                                                                                                                                                                                                          </v>
      </c>
      <c r="S5394" s="8"/>
      <c r="W5394" s="76"/>
      <c r="X5394" s="16">
        <f t="shared" si="1317"/>
        <v>0</v>
      </c>
      <c r="AC5394" s="18">
        <f t="shared" si="1309"/>
        <v>0</v>
      </c>
      <c r="AD5394" s="19">
        <f t="shared" si="1312"/>
        <v>0</v>
      </c>
      <c r="AE5394" s="21">
        <f t="shared" si="1308"/>
        <v>0</v>
      </c>
      <c r="AF5394" s="20">
        <f t="shared" si="1313"/>
        <v>0</v>
      </c>
      <c r="AG5394" s="20">
        <f t="shared" si="1314"/>
        <v>0</v>
      </c>
      <c r="AH5394" s="20">
        <f t="shared" si="1315"/>
        <v>0</v>
      </c>
      <c r="AI5394" s="20"/>
      <c r="AJ5394" s="20"/>
      <c r="AK5394" s="20">
        <f t="shared" si="1310"/>
        <v>0</v>
      </c>
      <c r="AL5394" s="171"/>
    </row>
    <row r="5395" spans="2:38" ht="15.75" customHeight="1" x14ac:dyDescent="0.25">
      <c r="B5395" s="14">
        <f t="shared" si="1318"/>
        <v>1020</v>
      </c>
      <c r="C5395" s="9" t="str">
        <f t="shared" si="1319"/>
        <v/>
      </c>
      <c r="D5395" s="3" t="str">
        <f t="shared" si="1320"/>
        <v/>
      </c>
      <c r="E5395" s="14" t="str">
        <f t="shared" si="1316"/>
        <v>1020</v>
      </c>
      <c r="J5395" s="14" t="str">
        <f t="shared" si="1311"/>
        <v xml:space="preserve">0                                                                                                                                                                                                                                                                                                                                                                                                                                                                                                                                                                                                                                                                                                                                                                                                                                                                                                                                                                                                                                                           </v>
      </c>
      <c r="S5395" s="8"/>
      <c r="W5395" s="76"/>
      <c r="X5395" s="16">
        <f t="shared" si="1317"/>
        <v>0</v>
      </c>
      <c r="AC5395" s="18">
        <f t="shared" si="1309"/>
        <v>0</v>
      </c>
      <c r="AD5395" s="19">
        <f t="shared" si="1312"/>
        <v>0</v>
      </c>
      <c r="AE5395" s="21">
        <f t="shared" si="1308"/>
        <v>0</v>
      </c>
      <c r="AF5395" s="20">
        <f t="shared" si="1313"/>
        <v>0</v>
      </c>
      <c r="AG5395" s="20">
        <f t="shared" si="1314"/>
        <v>0</v>
      </c>
      <c r="AH5395" s="20">
        <f t="shared" si="1315"/>
        <v>0</v>
      </c>
      <c r="AI5395" s="20"/>
      <c r="AJ5395" s="20"/>
      <c r="AK5395" s="20">
        <f t="shared" si="1310"/>
        <v>0</v>
      </c>
      <c r="AL5395" s="171"/>
    </row>
    <row r="5396" spans="2:38" ht="15.75" customHeight="1" x14ac:dyDescent="0.25">
      <c r="B5396" s="14">
        <f t="shared" si="1318"/>
        <v>1021</v>
      </c>
      <c r="C5396" s="9" t="str">
        <f t="shared" si="1319"/>
        <v/>
      </c>
      <c r="D5396" s="3" t="str">
        <f t="shared" si="1320"/>
        <v/>
      </c>
      <c r="E5396" s="14" t="str">
        <f t="shared" si="1316"/>
        <v>1021</v>
      </c>
      <c r="J5396" s="14" t="str">
        <f t="shared" si="1311"/>
        <v xml:space="preserve">0                                                                                                                                                                                                                                                                                                                                                                                                                                                                                                                                                                                                                                                                                                                                                                                                                                                                                                                                                                                                                                                            </v>
      </c>
      <c r="S5396" s="8"/>
      <c r="W5396" s="76"/>
      <c r="X5396" s="16">
        <f t="shared" si="1317"/>
        <v>0</v>
      </c>
      <c r="AC5396" s="18">
        <f t="shared" si="1309"/>
        <v>0</v>
      </c>
      <c r="AD5396" s="19">
        <f t="shared" si="1312"/>
        <v>0</v>
      </c>
      <c r="AE5396" s="21">
        <f t="shared" si="1308"/>
        <v>0</v>
      </c>
      <c r="AF5396" s="20">
        <f t="shared" si="1313"/>
        <v>0</v>
      </c>
      <c r="AG5396" s="20">
        <f t="shared" si="1314"/>
        <v>0</v>
      </c>
      <c r="AH5396" s="20">
        <f t="shared" si="1315"/>
        <v>0</v>
      </c>
      <c r="AI5396" s="20"/>
      <c r="AJ5396" s="20"/>
      <c r="AK5396" s="20">
        <f t="shared" si="1310"/>
        <v>0</v>
      </c>
      <c r="AL5396" s="171"/>
    </row>
    <row r="5397" spans="2:38" ht="15.75" customHeight="1" x14ac:dyDescent="0.25">
      <c r="B5397" s="14">
        <f t="shared" si="1318"/>
        <v>1022</v>
      </c>
      <c r="C5397" s="9" t="str">
        <f t="shared" si="1319"/>
        <v/>
      </c>
      <c r="D5397" s="3" t="str">
        <f t="shared" si="1320"/>
        <v/>
      </c>
      <c r="E5397" s="14" t="str">
        <f t="shared" si="1316"/>
        <v>1022</v>
      </c>
      <c r="J5397" s="14" t="str">
        <f t="shared" si="1311"/>
        <v xml:space="preserve">0                                                                                                                                                                                                                                                                                                                                                                                                                                                                                                                                                                                                                                                                                                                                                                                                                                                                                                                                                                                                                                                             </v>
      </c>
      <c r="S5397" s="8"/>
      <c r="W5397" s="76"/>
      <c r="X5397" s="16">
        <f t="shared" si="1317"/>
        <v>0</v>
      </c>
      <c r="AC5397" s="18">
        <f t="shared" si="1309"/>
        <v>0</v>
      </c>
      <c r="AD5397" s="19">
        <f t="shared" si="1312"/>
        <v>0</v>
      </c>
      <c r="AE5397" s="21">
        <f t="shared" si="1308"/>
        <v>0</v>
      </c>
      <c r="AF5397" s="20">
        <f t="shared" si="1313"/>
        <v>0</v>
      </c>
      <c r="AG5397" s="20">
        <f t="shared" si="1314"/>
        <v>0</v>
      </c>
      <c r="AH5397" s="20">
        <f t="shared" si="1315"/>
        <v>0</v>
      </c>
      <c r="AI5397" s="20"/>
      <c r="AJ5397" s="20"/>
      <c r="AK5397" s="20">
        <f t="shared" si="1310"/>
        <v>0</v>
      </c>
      <c r="AL5397" s="171"/>
    </row>
    <row r="5398" spans="2:38" ht="15.75" customHeight="1" x14ac:dyDescent="0.25">
      <c r="B5398" s="14">
        <f t="shared" si="1318"/>
        <v>1023</v>
      </c>
      <c r="C5398" s="9" t="str">
        <f t="shared" si="1319"/>
        <v/>
      </c>
      <c r="D5398" s="3" t="str">
        <f t="shared" si="1320"/>
        <v/>
      </c>
      <c r="E5398" s="14" t="str">
        <f t="shared" si="1316"/>
        <v>1023</v>
      </c>
      <c r="J5398" s="14" t="str">
        <f t="shared" si="1311"/>
        <v xml:space="preserve">0                                                                                                                                                                                                                                                                                                                                                                                                                                                                                                                                                                                                                                                                                                                                                                                                                                                                                                                                                                                                                                                              </v>
      </c>
      <c r="S5398" s="8"/>
      <c r="W5398" s="76"/>
      <c r="X5398" s="16">
        <f t="shared" si="1317"/>
        <v>0</v>
      </c>
      <c r="AC5398" s="18">
        <f t="shared" si="1309"/>
        <v>0</v>
      </c>
      <c r="AD5398" s="19">
        <f t="shared" si="1312"/>
        <v>0</v>
      </c>
      <c r="AE5398" s="21">
        <f t="shared" si="1308"/>
        <v>0</v>
      </c>
      <c r="AF5398" s="20">
        <f t="shared" si="1313"/>
        <v>0</v>
      </c>
      <c r="AG5398" s="20">
        <f t="shared" si="1314"/>
        <v>0</v>
      </c>
      <c r="AH5398" s="20">
        <f t="shared" si="1315"/>
        <v>0</v>
      </c>
      <c r="AI5398" s="20"/>
      <c r="AJ5398" s="20"/>
      <c r="AK5398" s="20">
        <f t="shared" si="1310"/>
        <v>0</v>
      </c>
      <c r="AL5398" s="171"/>
    </row>
    <row r="5399" spans="2:38" ht="15.75" customHeight="1" x14ac:dyDescent="0.25">
      <c r="B5399" s="14">
        <f t="shared" si="1318"/>
        <v>1024</v>
      </c>
      <c r="C5399" s="9" t="str">
        <f t="shared" si="1319"/>
        <v/>
      </c>
      <c r="D5399" s="3" t="str">
        <f t="shared" si="1320"/>
        <v/>
      </c>
      <c r="E5399" s="14" t="str">
        <f t="shared" si="1316"/>
        <v>1024</v>
      </c>
      <c r="J5399" s="14" t="str">
        <f t="shared" si="1311"/>
        <v xml:space="preserve">0                                                                                                                                                                                                                                                                                                                                                                                                                                                                                                                                                                                                                                                                                                                                                                                                                                                                                                                                                                                                                                                               </v>
      </c>
      <c r="S5399" s="8"/>
      <c r="W5399" s="76"/>
      <c r="X5399" s="16">
        <f t="shared" si="1317"/>
        <v>0</v>
      </c>
      <c r="AC5399" s="18">
        <f t="shared" si="1309"/>
        <v>0</v>
      </c>
      <c r="AD5399" s="19">
        <f t="shared" si="1312"/>
        <v>0</v>
      </c>
      <c r="AE5399" s="21">
        <f t="shared" si="1308"/>
        <v>0</v>
      </c>
      <c r="AF5399" s="20">
        <f t="shared" si="1313"/>
        <v>0</v>
      </c>
      <c r="AG5399" s="20">
        <f t="shared" si="1314"/>
        <v>0</v>
      </c>
      <c r="AH5399" s="20">
        <f t="shared" si="1315"/>
        <v>0</v>
      </c>
      <c r="AI5399" s="20"/>
      <c r="AJ5399" s="20"/>
      <c r="AK5399" s="20">
        <f t="shared" si="1310"/>
        <v>0</v>
      </c>
      <c r="AL5399" s="171"/>
    </row>
    <row r="5400" spans="2:38" ht="15.75" customHeight="1" x14ac:dyDescent="0.25">
      <c r="B5400" s="14">
        <f t="shared" si="1318"/>
        <v>1025</v>
      </c>
      <c r="C5400" s="9" t="str">
        <f t="shared" si="1319"/>
        <v/>
      </c>
      <c r="D5400" s="3" t="str">
        <f t="shared" si="1320"/>
        <v/>
      </c>
      <c r="E5400" s="14" t="str">
        <f t="shared" si="1316"/>
        <v>1025</v>
      </c>
      <c r="J5400" s="14" t="str">
        <f t="shared" si="1311"/>
        <v xml:space="preserve">0                                                                                                                                                                                                                                                                                                                                                                                                                                                                                                                                                                                                                                                                                                                                                                                                                                                                                                                                                                                                                                                                </v>
      </c>
      <c r="S5400" s="8"/>
      <c r="W5400" s="76"/>
      <c r="X5400" s="16">
        <f t="shared" si="1317"/>
        <v>0</v>
      </c>
      <c r="AC5400" s="18">
        <f t="shared" si="1309"/>
        <v>0</v>
      </c>
      <c r="AD5400" s="19">
        <f t="shared" si="1312"/>
        <v>0</v>
      </c>
      <c r="AE5400" s="21">
        <f t="shared" si="1308"/>
        <v>0</v>
      </c>
      <c r="AF5400" s="20">
        <f t="shared" si="1313"/>
        <v>0</v>
      </c>
      <c r="AG5400" s="20">
        <f t="shared" si="1314"/>
        <v>0</v>
      </c>
      <c r="AH5400" s="20">
        <f t="shared" si="1315"/>
        <v>0</v>
      </c>
      <c r="AI5400" s="20"/>
      <c r="AJ5400" s="20"/>
      <c r="AK5400" s="20">
        <f t="shared" si="1310"/>
        <v>0</v>
      </c>
      <c r="AL5400" s="171"/>
    </row>
    <row r="5401" spans="2:38" ht="15.75" customHeight="1" x14ac:dyDescent="0.25">
      <c r="B5401" s="14">
        <f t="shared" si="1318"/>
        <v>1026</v>
      </c>
      <c r="C5401" s="9" t="str">
        <f t="shared" si="1319"/>
        <v/>
      </c>
      <c r="D5401" s="3" t="str">
        <f t="shared" si="1320"/>
        <v/>
      </c>
      <c r="E5401" s="14" t="str">
        <f t="shared" si="1316"/>
        <v>1026</v>
      </c>
      <c r="J5401" s="14" t="str">
        <f t="shared" si="1311"/>
        <v xml:space="preserve">0                                                                                                                                                                                                                                                                                                                                                                                                                                                                                                                                                                                                                                                                                                                                                                                                                                                                                                                                                                                                                                                                 </v>
      </c>
      <c r="S5401" s="8"/>
      <c r="W5401" s="76"/>
      <c r="X5401" s="16">
        <f t="shared" si="1317"/>
        <v>0</v>
      </c>
      <c r="AC5401" s="18">
        <f t="shared" si="1309"/>
        <v>0</v>
      </c>
      <c r="AD5401" s="19">
        <f t="shared" si="1312"/>
        <v>0</v>
      </c>
      <c r="AE5401" s="21">
        <f t="shared" ref="AE5401:AE5464" si="1321">+(Q5401)*T5401</f>
        <v>0</v>
      </c>
      <c r="AF5401" s="20">
        <f t="shared" si="1313"/>
        <v>0</v>
      </c>
      <c r="AG5401" s="20">
        <f t="shared" si="1314"/>
        <v>0</v>
      </c>
      <c r="AH5401" s="20">
        <f t="shared" si="1315"/>
        <v>0</v>
      </c>
      <c r="AI5401" s="20"/>
      <c r="AJ5401" s="20"/>
      <c r="AK5401" s="20">
        <f t="shared" si="1310"/>
        <v>0</v>
      </c>
      <c r="AL5401" s="171"/>
    </row>
    <row r="5402" spans="2:38" ht="15.75" customHeight="1" x14ac:dyDescent="0.25">
      <c r="B5402" s="14">
        <f t="shared" si="1318"/>
        <v>1027</v>
      </c>
      <c r="C5402" s="9" t="str">
        <f t="shared" si="1319"/>
        <v/>
      </c>
      <c r="D5402" s="3" t="str">
        <f t="shared" si="1320"/>
        <v/>
      </c>
      <c r="E5402" s="14" t="str">
        <f t="shared" si="1316"/>
        <v>1027</v>
      </c>
      <c r="J5402" s="14" t="str">
        <f t="shared" si="1311"/>
        <v xml:space="preserve">0                                                                                                                                                                                                                                                                                                                                                                                                                                                                                                                                                                                                                                                                                                                                                                                                                                                                                                                                                                                                                                                                  </v>
      </c>
      <c r="S5402" s="8"/>
      <c r="W5402" s="76"/>
      <c r="X5402" s="16">
        <f t="shared" si="1317"/>
        <v>0</v>
      </c>
      <c r="AC5402" s="18">
        <f t="shared" si="1309"/>
        <v>0</v>
      </c>
      <c r="AD5402" s="19">
        <f t="shared" si="1312"/>
        <v>0</v>
      </c>
      <c r="AE5402" s="21">
        <f t="shared" si="1321"/>
        <v>0</v>
      </c>
      <c r="AF5402" s="20">
        <f t="shared" si="1313"/>
        <v>0</v>
      </c>
      <c r="AG5402" s="20">
        <f t="shared" si="1314"/>
        <v>0</v>
      </c>
      <c r="AH5402" s="20">
        <f t="shared" si="1315"/>
        <v>0</v>
      </c>
      <c r="AI5402" s="20"/>
      <c r="AJ5402" s="20"/>
      <c r="AK5402" s="20">
        <f t="shared" si="1310"/>
        <v>0</v>
      </c>
      <c r="AL5402" s="171"/>
    </row>
    <row r="5403" spans="2:38" ht="15.75" customHeight="1" x14ac:dyDescent="0.25">
      <c r="B5403" s="14">
        <f t="shared" si="1318"/>
        <v>1028</v>
      </c>
      <c r="C5403" s="9" t="str">
        <f t="shared" si="1319"/>
        <v/>
      </c>
      <c r="D5403" s="3" t="str">
        <f t="shared" si="1320"/>
        <v/>
      </c>
      <c r="E5403" s="14" t="str">
        <f t="shared" si="1316"/>
        <v>1028</v>
      </c>
      <c r="J5403" s="14" t="str">
        <f t="shared" si="1311"/>
        <v xml:space="preserve">0                                                                                                                                                                                                                                                                                                                                                                                                                                                                                                                                                                                                                                                                                                                                                                                                                                                                                                                                                                                                                                                                   </v>
      </c>
      <c r="S5403" s="8"/>
      <c r="W5403" s="76"/>
      <c r="X5403" s="16">
        <f t="shared" si="1317"/>
        <v>0</v>
      </c>
      <c r="AC5403" s="18">
        <f t="shared" si="1309"/>
        <v>0</v>
      </c>
      <c r="AD5403" s="19">
        <f t="shared" si="1312"/>
        <v>0</v>
      </c>
      <c r="AE5403" s="21">
        <f t="shared" si="1321"/>
        <v>0</v>
      </c>
      <c r="AF5403" s="20">
        <f t="shared" si="1313"/>
        <v>0</v>
      </c>
      <c r="AG5403" s="20">
        <f t="shared" si="1314"/>
        <v>0</v>
      </c>
      <c r="AH5403" s="20">
        <f t="shared" si="1315"/>
        <v>0</v>
      </c>
      <c r="AI5403" s="20"/>
      <c r="AJ5403" s="20"/>
      <c r="AK5403" s="20">
        <f t="shared" si="1310"/>
        <v>0</v>
      </c>
      <c r="AL5403" s="171"/>
    </row>
    <row r="5404" spans="2:38" ht="15.75" customHeight="1" x14ac:dyDescent="0.25">
      <c r="B5404" s="14">
        <f t="shared" si="1318"/>
        <v>1029</v>
      </c>
      <c r="C5404" s="9" t="str">
        <f t="shared" si="1319"/>
        <v/>
      </c>
      <c r="D5404" s="3" t="str">
        <f t="shared" si="1320"/>
        <v/>
      </c>
      <c r="E5404" s="14" t="str">
        <f t="shared" si="1316"/>
        <v>1029</v>
      </c>
      <c r="J5404" s="14" t="str">
        <f t="shared" si="1311"/>
        <v xml:space="preserve">0                                                                                                                                                                                                                                                                                                                                                                                                                                                                                                                                                                                                                                                                                                                                                                                                                                                                                                                                                                                                                                                                    </v>
      </c>
      <c r="S5404" s="8"/>
      <c r="W5404" s="76"/>
      <c r="X5404" s="16">
        <f t="shared" si="1317"/>
        <v>0</v>
      </c>
      <c r="AC5404" s="18">
        <f t="shared" si="1309"/>
        <v>0</v>
      </c>
      <c r="AD5404" s="19">
        <f t="shared" si="1312"/>
        <v>0</v>
      </c>
      <c r="AE5404" s="21">
        <f t="shared" si="1321"/>
        <v>0</v>
      </c>
      <c r="AF5404" s="20">
        <f t="shared" si="1313"/>
        <v>0</v>
      </c>
      <c r="AG5404" s="20">
        <f t="shared" si="1314"/>
        <v>0</v>
      </c>
      <c r="AH5404" s="20">
        <f t="shared" si="1315"/>
        <v>0</v>
      </c>
      <c r="AI5404" s="20"/>
      <c r="AJ5404" s="20"/>
      <c r="AK5404" s="20">
        <f t="shared" si="1310"/>
        <v>0</v>
      </c>
      <c r="AL5404" s="171"/>
    </row>
    <row r="5405" spans="2:38" ht="15.75" customHeight="1" x14ac:dyDescent="0.25">
      <c r="B5405" s="14">
        <f t="shared" si="1318"/>
        <v>1030</v>
      </c>
      <c r="C5405" s="9" t="str">
        <f t="shared" si="1319"/>
        <v/>
      </c>
      <c r="D5405" s="3" t="str">
        <f t="shared" si="1320"/>
        <v/>
      </c>
      <c r="E5405" s="14" t="str">
        <f t="shared" si="1316"/>
        <v>1030</v>
      </c>
      <c r="J5405" s="14" t="str">
        <f t="shared" si="1311"/>
        <v xml:space="preserve">0                                                                                                                                                                                                                                                                                                                                                                                                                                                                                                                                                                                                                                                                                                                                                                                                                                                                                                                                                                                                                                                                     </v>
      </c>
      <c r="S5405" s="8"/>
      <c r="W5405" s="76"/>
      <c r="X5405" s="16">
        <f t="shared" si="1317"/>
        <v>0</v>
      </c>
      <c r="AC5405" s="18">
        <f t="shared" si="1309"/>
        <v>0</v>
      </c>
      <c r="AD5405" s="19">
        <f t="shared" si="1312"/>
        <v>0</v>
      </c>
      <c r="AE5405" s="21">
        <f t="shared" si="1321"/>
        <v>0</v>
      </c>
      <c r="AF5405" s="20">
        <f t="shared" si="1313"/>
        <v>0</v>
      </c>
      <c r="AG5405" s="20">
        <f t="shared" si="1314"/>
        <v>0</v>
      </c>
      <c r="AH5405" s="20">
        <f t="shared" si="1315"/>
        <v>0</v>
      </c>
      <c r="AI5405" s="20"/>
      <c r="AJ5405" s="20"/>
      <c r="AK5405" s="20">
        <f t="shared" si="1310"/>
        <v>0</v>
      </c>
      <c r="AL5405" s="171"/>
    </row>
    <row r="5406" spans="2:38" ht="15.75" customHeight="1" x14ac:dyDescent="0.25">
      <c r="B5406" s="14">
        <f t="shared" si="1318"/>
        <v>1031</v>
      </c>
      <c r="C5406" s="9" t="str">
        <f t="shared" si="1319"/>
        <v/>
      </c>
      <c r="D5406" s="3" t="str">
        <f t="shared" si="1320"/>
        <v/>
      </c>
      <c r="E5406" s="14" t="str">
        <f t="shared" si="1316"/>
        <v>1031</v>
      </c>
      <c r="J5406" s="14" t="str">
        <f t="shared" si="1311"/>
        <v xml:space="preserve">0                                                                                                                                                                                                                                                                                                                                                                                                                                                                                                                                                                                                                                                                                                                                                                                                                                                                                                                                                                                                                                                                      </v>
      </c>
      <c r="S5406" s="8"/>
      <c r="W5406" s="76"/>
      <c r="X5406" s="16">
        <f t="shared" si="1317"/>
        <v>0</v>
      </c>
      <c r="AC5406" s="18">
        <f t="shared" si="1309"/>
        <v>0</v>
      </c>
      <c r="AD5406" s="19">
        <f t="shared" si="1312"/>
        <v>0</v>
      </c>
      <c r="AE5406" s="21">
        <f t="shared" si="1321"/>
        <v>0</v>
      </c>
      <c r="AF5406" s="20">
        <f t="shared" si="1313"/>
        <v>0</v>
      </c>
      <c r="AG5406" s="20">
        <f t="shared" si="1314"/>
        <v>0</v>
      </c>
      <c r="AH5406" s="20">
        <f t="shared" si="1315"/>
        <v>0</v>
      </c>
      <c r="AI5406" s="20"/>
      <c r="AJ5406" s="20"/>
      <c r="AK5406" s="20">
        <f t="shared" si="1310"/>
        <v>0</v>
      </c>
      <c r="AL5406" s="171"/>
    </row>
    <row r="5407" spans="2:38" ht="15.75" customHeight="1" x14ac:dyDescent="0.25">
      <c r="B5407" s="14">
        <f t="shared" si="1318"/>
        <v>1032</v>
      </c>
      <c r="C5407" s="9" t="str">
        <f t="shared" si="1319"/>
        <v/>
      </c>
      <c r="D5407" s="3" t="str">
        <f t="shared" si="1320"/>
        <v/>
      </c>
      <c r="E5407" s="14" t="str">
        <f t="shared" si="1316"/>
        <v>1032</v>
      </c>
      <c r="J5407" s="14" t="str">
        <f t="shared" si="1311"/>
        <v xml:space="preserve">0                                                                                                                                                                                                                                                                                                                                                                                                                                                                                                                                                                                                                                                                                                                                                                                                                                                                                                                                                                                                                                                                       </v>
      </c>
      <c r="S5407" s="8"/>
      <c r="W5407" s="76"/>
      <c r="X5407" s="16">
        <f t="shared" si="1317"/>
        <v>0</v>
      </c>
      <c r="AC5407" s="18">
        <f t="shared" si="1309"/>
        <v>0</v>
      </c>
      <c r="AD5407" s="19">
        <f t="shared" si="1312"/>
        <v>0</v>
      </c>
      <c r="AE5407" s="21">
        <f t="shared" si="1321"/>
        <v>0</v>
      </c>
      <c r="AF5407" s="20">
        <f t="shared" si="1313"/>
        <v>0</v>
      </c>
      <c r="AG5407" s="20">
        <f t="shared" si="1314"/>
        <v>0</v>
      </c>
      <c r="AH5407" s="20">
        <f t="shared" si="1315"/>
        <v>0</v>
      </c>
      <c r="AI5407" s="20"/>
      <c r="AJ5407" s="20"/>
      <c r="AK5407" s="20">
        <f t="shared" si="1310"/>
        <v>0</v>
      </c>
      <c r="AL5407" s="171"/>
    </row>
    <row r="5408" spans="2:38" ht="15.75" customHeight="1" x14ac:dyDescent="0.25">
      <c r="B5408" s="14">
        <f t="shared" si="1318"/>
        <v>1033</v>
      </c>
      <c r="C5408" s="9" t="str">
        <f t="shared" si="1319"/>
        <v/>
      </c>
      <c r="D5408" s="3" t="str">
        <f t="shared" si="1320"/>
        <v/>
      </c>
      <c r="E5408" s="14" t="str">
        <f t="shared" si="1316"/>
        <v>1033</v>
      </c>
      <c r="J5408" s="14" t="str">
        <f t="shared" si="1311"/>
        <v xml:space="preserve">0                                                                                                                                                                                                                                                                                                                                                                                                                                                                                                                                                                                                                                                                                                                                                                                                                                                                                                                                                                                                                                                                        </v>
      </c>
      <c r="S5408" s="8"/>
      <c r="W5408" s="76"/>
      <c r="X5408" s="16">
        <f t="shared" si="1317"/>
        <v>0</v>
      </c>
      <c r="AC5408" s="18">
        <f t="shared" si="1309"/>
        <v>0</v>
      </c>
      <c r="AD5408" s="19">
        <f t="shared" si="1312"/>
        <v>0</v>
      </c>
      <c r="AE5408" s="21">
        <f t="shared" si="1321"/>
        <v>0</v>
      </c>
      <c r="AF5408" s="20">
        <f t="shared" si="1313"/>
        <v>0</v>
      </c>
      <c r="AG5408" s="20">
        <f t="shared" si="1314"/>
        <v>0</v>
      </c>
      <c r="AH5408" s="20">
        <f t="shared" si="1315"/>
        <v>0</v>
      </c>
      <c r="AI5408" s="20"/>
      <c r="AJ5408" s="20"/>
      <c r="AK5408" s="20">
        <f t="shared" si="1310"/>
        <v>0</v>
      </c>
      <c r="AL5408" s="171"/>
    </row>
    <row r="5409" spans="2:38" ht="15.75" customHeight="1" x14ac:dyDescent="0.25">
      <c r="B5409" s="14">
        <f t="shared" si="1318"/>
        <v>1034</v>
      </c>
      <c r="C5409" s="9" t="str">
        <f t="shared" si="1319"/>
        <v/>
      </c>
      <c r="D5409" s="3" t="str">
        <f t="shared" si="1320"/>
        <v/>
      </c>
      <c r="E5409" s="14" t="str">
        <f t="shared" si="1316"/>
        <v>1034</v>
      </c>
      <c r="J5409" s="14" t="str">
        <f t="shared" si="1311"/>
        <v xml:space="preserve">0                                                                                                                                                                                                                                                                                                                                                                                                                                                                                                                                                                                                                                                                                                                                                                                                                                                                                                                                                                                                                                                                         </v>
      </c>
      <c r="S5409" s="8"/>
      <c r="W5409" s="76"/>
      <c r="X5409" s="16">
        <f t="shared" si="1317"/>
        <v>0</v>
      </c>
      <c r="AC5409" s="18">
        <f t="shared" si="1309"/>
        <v>0</v>
      </c>
      <c r="AD5409" s="19">
        <f t="shared" si="1312"/>
        <v>0</v>
      </c>
      <c r="AE5409" s="21">
        <f t="shared" si="1321"/>
        <v>0</v>
      </c>
      <c r="AF5409" s="20">
        <f t="shared" si="1313"/>
        <v>0</v>
      </c>
      <c r="AG5409" s="20">
        <f t="shared" si="1314"/>
        <v>0</v>
      </c>
      <c r="AH5409" s="20">
        <f t="shared" si="1315"/>
        <v>0</v>
      </c>
      <c r="AI5409" s="20"/>
      <c r="AJ5409" s="20"/>
      <c r="AK5409" s="20">
        <f t="shared" si="1310"/>
        <v>0</v>
      </c>
      <c r="AL5409" s="171"/>
    </row>
    <row r="5410" spans="2:38" ht="15.75" customHeight="1" x14ac:dyDescent="0.25">
      <c r="B5410" s="14">
        <f t="shared" si="1318"/>
        <v>1035</v>
      </c>
      <c r="C5410" s="9" t="str">
        <f t="shared" si="1319"/>
        <v/>
      </c>
      <c r="D5410" s="3" t="str">
        <f t="shared" si="1320"/>
        <v/>
      </c>
      <c r="E5410" s="14" t="str">
        <f t="shared" si="1316"/>
        <v>1035</v>
      </c>
      <c r="J5410" s="14" t="str">
        <f t="shared" si="1311"/>
        <v xml:space="preserve">0                                                                                                                                                                                                                                                                                                                                                                                                                                                                                                                                                                                                                                                                                                                                                                                                                                                                                                                                                                                                                                                                          </v>
      </c>
      <c r="S5410" s="8"/>
      <c r="W5410" s="76"/>
      <c r="X5410" s="16">
        <f t="shared" si="1317"/>
        <v>0</v>
      </c>
      <c r="AC5410" s="18">
        <f t="shared" si="1309"/>
        <v>0</v>
      </c>
      <c r="AD5410" s="19">
        <f t="shared" si="1312"/>
        <v>0</v>
      </c>
      <c r="AE5410" s="21">
        <f t="shared" si="1321"/>
        <v>0</v>
      </c>
      <c r="AF5410" s="20">
        <f t="shared" si="1313"/>
        <v>0</v>
      </c>
      <c r="AG5410" s="20">
        <f t="shared" si="1314"/>
        <v>0</v>
      </c>
      <c r="AH5410" s="20">
        <f t="shared" si="1315"/>
        <v>0</v>
      </c>
      <c r="AI5410" s="20"/>
      <c r="AJ5410" s="20"/>
      <c r="AK5410" s="20">
        <f t="shared" si="1310"/>
        <v>0</v>
      </c>
      <c r="AL5410" s="171"/>
    </row>
    <row r="5411" spans="2:38" ht="15.75" customHeight="1" x14ac:dyDescent="0.25">
      <c r="B5411" s="14">
        <f t="shared" si="1318"/>
        <v>1036</v>
      </c>
      <c r="C5411" s="9" t="str">
        <f t="shared" si="1319"/>
        <v/>
      </c>
      <c r="D5411" s="3" t="str">
        <f t="shared" si="1320"/>
        <v/>
      </c>
      <c r="E5411" s="14" t="str">
        <f t="shared" si="1316"/>
        <v>1036</v>
      </c>
      <c r="J5411" s="14" t="str">
        <f t="shared" si="1311"/>
        <v xml:space="preserve">0                                                                                                                                                                                                                                                                                                                                                                                                                                                                                                                                                                                                                                                                                                                                                                                                                                                                                                                                                                                                                                                                           </v>
      </c>
      <c r="S5411" s="8"/>
      <c r="W5411" s="76"/>
      <c r="X5411" s="16">
        <f t="shared" si="1317"/>
        <v>0</v>
      </c>
      <c r="AC5411" s="18">
        <f t="shared" ref="AC5411:AC5474" si="1322">+AB5411*Y5411</f>
        <v>0</v>
      </c>
      <c r="AD5411" s="19">
        <f t="shared" si="1312"/>
        <v>0</v>
      </c>
      <c r="AE5411" s="21">
        <f t="shared" si="1321"/>
        <v>0</v>
      </c>
      <c r="AF5411" s="20">
        <f t="shared" si="1313"/>
        <v>0</v>
      </c>
      <c r="AG5411" s="20">
        <f t="shared" si="1314"/>
        <v>0</v>
      </c>
      <c r="AH5411" s="20">
        <f t="shared" si="1315"/>
        <v>0</v>
      </c>
      <c r="AI5411" s="20"/>
      <c r="AJ5411" s="20"/>
      <c r="AK5411" s="20">
        <f t="shared" ref="AK5411:AK5474" si="1323">AH5411+AG5411</f>
        <v>0</v>
      </c>
      <c r="AL5411" s="171"/>
    </row>
    <row r="5412" spans="2:38" ht="15.75" customHeight="1" x14ac:dyDescent="0.25">
      <c r="B5412" s="14">
        <f t="shared" si="1318"/>
        <v>1037</v>
      </c>
      <c r="C5412" s="9" t="str">
        <f t="shared" si="1319"/>
        <v/>
      </c>
      <c r="D5412" s="3" t="str">
        <f t="shared" si="1320"/>
        <v/>
      </c>
      <c r="E5412" s="14" t="str">
        <f t="shared" si="1316"/>
        <v>1037</v>
      </c>
      <c r="J5412" s="14" t="str">
        <f t="shared" si="1311"/>
        <v xml:space="preserve">0                                                                                                                                                                                                                                                                                                                                                                                                                                                                                                                                                                                                                                                                                                                                                                                                                                                                                                                                                                                                                                                                            </v>
      </c>
      <c r="S5412" s="8"/>
      <c r="W5412" s="76"/>
      <c r="X5412" s="16">
        <f t="shared" si="1317"/>
        <v>0</v>
      </c>
      <c r="AC5412" s="18">
        <f t="shared" si="1322"/>
        <v>0</v>
      </c>
      <c r="AD5412" s="19">
        <f t="shared" si="1312"/>
        <v>0</v>
      </c>
      <c r="AE5412" s="21">
        <f t="shared" si="1321"/>
        <v>0</v>
      </c>
      <c r="AF5412" s="20">
        <f t="shared" si="1313"/>
        <v>0</v>
      </c>
      <c r="AG5412" s="20">
        <f t="shared" si="1314"/>
        <v>0</v>
      </c>
      <c r="AH5412" s="20">
        <f t="shared" si="1315"/>
        <v>0</v>
      </c>
      <c r="AI5412" s="20"/>
      <c r="AJ5412" s="20"/>
      <c r="AK5412" s="20">
        <f t="shared" si="1323"/>
        <v>0</v>
      </c>
      <c r="AL5412" s="171"/>
    </row>
    <row r="5413" spans="2:38" ht="15.75" customHeight="1" x14ac:dyDescent="0.25">
      <c r="B5413" s="14">
        <f t="shared" si="1318"/>
        <v>1038</v>
      </c>
      <c r="C5413" s="9" t="str">
        <f t="shared" si="1319"/>
        <v/>
      </c>
      <c r="D5413" s="3" t="str">
        <f t="shared" si="1320"/>
        <v/>
      </c>
      <c r="E5413" s="14" t="str">
        <f t="shared" si="1316"/>
        <v>1038</v>
      </c>
      <c r="J5413" s="14" t="str">
        <f t="shared" si="1311"/>
        <v xml:space="preserve">0                                                                                                                                                                                                                                                                                                                                                                                                                                                                                                                                                                                                                                                                                                                                                                                                                                                                                                                                                                                                                                                                             </v>
      </c>
      <c r="S5413" s="8"/>
      <c r="W5413" s="76"/>
      <c r="X5413" s="16">
        <f t="shared" si="1317"/>
        <v>0</v>
      </c>
      <c r="AC5413" s="18">
        <f t="shared" si="1322"/>
        <v>0</v>
      </c>
      <c r="AD5413" s="19">
        <f t="shared" si="1312"/>
        <v>0</v>
      </c>
      <c r="AE5413" s="21">
        <f t="shared" si="1321"/>
        <v>0</v>
      </c>
      <c r="AF5413" s="20">
        <f t="shared" si="1313"/>
        <v>0</v>
      </c>
      <c r="AG5413" s="20">
        <f t="shared" si="1314"/>
        <v>0</v>
      </c>
      <c r="AH5413" s="20">
        <f t="shared" si="1315"/>
        <v>0</v>
      </c>
      <c r="AI5413" s="20"/>
      <c r="AJ5413" s="20"/>
      <c r="AK5413" s="20">
        <f t="shared" si="1323"/>
        <v>0</v>
      </c>
      <c r="AL5413" s="171"/>
    </row>
    <row r="5414" spans="2:38" ht="15.75" customHeight="1" x14ac:dyDescent="0.25">
      <c r="B5414" s="14">
        <f t="shared" si="1318"/>
        <v>1039</v>
      </c>
      <c r="C5414" s="9" t="str">
        <f t="shared" si="1319"/>
        <v/>
      </c>
      <c r="D5414" s="3" t="str">
        <f t="shared" si="1320"/>
        <v/>
      </c>
      <c r="E5414" s="14" t="str">
        <f t="shared" si="1316"/>
        <v>1039</v>
      </c>
      <c r="J5414" s="14" t="str">
        <f t="shared" si="1311"/>
        <v xml:space="preserve">0                                                                                                                                                                                                                                                                                                                                                                                                                                                                                                                                                                                                                                                                                                                                                                                                                                                                                                                                                                                                                                                                              </v>
      </c>
      <c r="S5414" s="8"/>
      <c r="W5414" s="76"/>
      <c r="X5414" s="16">
        <f t="shared" si="1317"/>
        <v>0</v>
      </c>
      <c r="AC5414" s="18">
        <f t="shared" si="1322"/>
        <v>0</v>
      </c>
      <c r="AD5414" s="19">
        <f t="shared" si="1312"/>
        <v>0</v>
      </c>
      <c r="AE5414" s="21">
        <f t="shared" si="1321"/>
        <v>0</v>
      </c>
      <c r="AF5414" s="20">
        <f t="shared" si="1313"/>
        <v>0</v>
      </c>
      <c r="AG5414" s="20">
        <f t="shared" si="1314"/>
        <v>0</v>
      </c>
      <c r="AH5414" s="20">
        <f t="shared" si="1315"/>
        <v>0</v>
      </c>
      <c r="AI5414" s="20"/>
      <c r="AJ5414" s="20"/>
      <c r="AK5414" s="20">
        <f t="shared" si="1323"/>
        <v>0</v>
      </c>
      <c r="AL5414" s="171"/>
    </row>
    <row r="5415" spans="2:38" ht="15.75" customHeight="1" x14ac:dyDescent="0.25">
      <c r="B5415" s="14">
        <f t="shared" si="1318"/>
        <v>1040</v>
      </c>
      <c r="C5415" s="9" t="str">
        <f t="shared" si="1319"/>
        <v/>
      </c>
      <c r="D5415" s="3" t="str">
        <f t="shared" si="1320"/>
        <v/>
      </c>
      <c r="E5415" s="14" t="str">
        <f t="shared" si="1316"/>
        <v>1040</v>
      </c>
      <c r="J5415" s="14" t="str">
        <f t="shared" ref="J5415:J5478" si="1324">IF(A5415=A5414,CONCATENATE(J5414," ",I5415),I5415)</f>
        <v xml:space="preserve">0                                                                                                                                                                                                                                                                                                                                                                                                                                                                                                                                                                                                                                                                                                                                                                                                                                                                                                                                                                                                                                                                               </v>
      </c>
      <c r="S5415" s="8"/>
      <c r="W5415" s="76"/>
      <c r="X5415" s="16">
        <f t="shared" si="1317"/>
        <v>0</v>
      </c>
      <c r="AC5415" s="18">
        <f t="shared" si="1322"/>
        <v>0</v>
      </c>
      <c r="AD5415" s="19">
        <f t="shared" si="1312"/>
        <v>0</v>
      </c>
      <c r="AE5415" s="21">
        <f t="shared" si="1321"/>
        <v>0</v>
      </c>
      <c r="AF5415" s="20">
        <f t="shared" si="1313"/>
        <v>0</v>
      </c>
      <c r="AG5415" s="20">
        <f t="shared" si="1314"/>
        <v>0</v>
      </c>
      <c r="AH5415" s="20">
        <f t="shared" si="1315"/>
        <v>0</v>
      </c>
      <c r="AI5415" s="20"/>
      <c r="AJ5415" s="20"/>
      <c r="AK5415" s="20">
        <f t="shared" si="1323"/>
        <v>0</v>
      </c>
      <c r="AL5415" s="171"/>
    </row>
    <row r="5416" spans="2:38" ht="15.75" customHeight="1" x14ac:dyDescent="0.25">
      <c r="B5416" s="14">
        <f t="shared" si="1318"/>
        <v>1041</v>
      </c>
      <c r="C5416" s="9" t="str">
        <f t="shared" si="1319"/>
        <v/>
      </c>
      <c r="D5416" s="3" t="str">
        <f t="shared" si="1320"/>
        <v/>
      </c>
      <c r="E5416" s="14" t="str">
        <f t="shared" si="1316"/>
        <v>1041</v>
      </c>
      <c r="J5416" s="14" t="str">
        <f t="shared" si="1324"/>
        <v xml:space="preserve">0                                                                                                                                                                                                                                                                                                                                                                                                                                                                                                                                                                                                                                                                                                                                                                                                                                                                                                                                                                                                                                                                                </v>
      </c>
      <c r="S5416" s="8"/>
      <c r="W5416" s="76"/>
      <c r="X5416" s="16">
        <f t="shared" si="1317"/>
        <v>0</v>
      </c>
      <c r="AC5416" s="18">
        <f t="shared" si="1322"/>
        <v>0</v>
      </c>
      <c r="AD5416" s="19">
        <f t="shared" si="1312"/>
        <v>0</v>
      </c>
      <c r="AE5416" s="21">
        <f t="shared" si="1321"/>
        <v>0</v>
      </c>
      <c r="AF5416" s="20">
        <f t="shared" si="1313"/>
        <v>0</v>
      </c>
      <c r="AG5416" s="20">
        <f t="shared" si="1314"/>
        <v>0</v>
      </c>
      <c r="AH5416" s="20">
        <f t="shared" si="1315"/>
        <v>0</v>
      </c>
      <c r="AI5416" s="20"/>
      <c r="AJ5416" s="20"/>
      <c r="AK5416" s="20">
        <f t="shared" si="1323"/>
        <v>0</v>
      </c>
      <c r="AL5416" s="171"/>
    </row>
    <row r="5417" spans="2:38" ht="15.75" customHeight="1" x14ac:dyDescent="0.25">
      <c r="B5417" s="14">
        <f t="shared" si="1318"/>
        <v>1042</v>
      </c>
      <c r="C5417" s="9" t="str">
        <f t="shared" si="1319"/>
        <v/>
      </c>
      <c r="D5417" s="3" t="str">
        <f t="shared" si="1320"/>
        <v/>
      </c>
      <c r="E5417" s="14" t="str">
        <f t="shared" si="1316"/>
        <v>1042</v>
      </c>
      <c r="J5417" s="14" t="str">
        <f t="shared" si="1324"/>
        <v xml:space="preserve">0                                                                                                                                                                                                                                                                                                                                                                                                                                                                                                                                                                                                                                                                                                                                                                                                                                                                                                                                                                                                                                                                                 </v>
      </c>
      <c r="S5417" s="8"/>
      <c r="W5417" s="76"/>
      <c r="X5417" s="16">
        <f t="shared" si="1317"/>
        <v>0</v>
      </c>
      <c r="AC5417" s="18">
        <f t="shared" si="1322"/>
        <v>0</v>
      </c>
      <c r="AD5417" s="19">
        <f t="shared" si="1312"/>
        <v>0</v>
      </c>
      <c r="AE5417" s="21">
        <f t="shared" si="1321"/>
        <v>0</v>
      </c>
      <c r="AF5417" s="20">
        <f t="shared" si="1313"/>
        <v>0</v>
      </c>
      <c r="AG5417" s="20">
        <f t="shared" si="1314"/>
        <v>0</v>
      </c>
      <c r="AH5417" s="20">
        <f t="shared" si="1315"/>
        <v>0</v>
      </c>
      <c r="AI5417" s="20"/>
      <c r="AJ5417" s="20"/>
      <c r="AK5417" s="20">
        <f t="shared" si="1323"/>
        <v>0</v>
      </c>
      <c r="AL5417" s="171"/>
    </row>
    <row r="5418" spans="2:38" ht="15.75" customHeight="1" x14ac:dyDescent="0.25">
      <c r="B5418" s="14">
        <f t="shared" si="1318"/>
        <v>1043</v>
      </c>
      <c r="C5418" s="9" t="str">
        <f t="shared" si="1319"/>
        <v/>
      </c>
      <c r="D5418" s="3" t="str">
        <f t="shared" si="1320"/>
        <v/>
      </c>
      <c r="E5418" s="14" t="str">
        <f t="shared" si="1316"/>
        <v>1043</v>
      </c>
      <c r="J5418" s="14" t="str">
        <f t="shared" si="1324"/>
        <v xml:space="preserve">0                                                                                                                                                                                                                                                                                                                                                                                                                                                                                                                                                                                                                                                                                                                                                                                                                                                                                                                                                                                                                                                                                  </v>
      </c>
      <c r="S5418" s="8"/>
      <c r="W5418" s="76"/>
      <c r="X5418" s="16">
        <f t="shared" si="1317"/>
        <v>0</v>
      </c>
      <c r="AC5418" s="18">
        <f t="shared" si="1322"/>
        <v>0</v>
      </c>
      <c r="AD5418" s="19">
        <f t="shared" si="1312"/>
        <v>0</v>
      </c>
      <c r="AE5418" s="21">
        <f t="shared" si="1321"/>
        <v>0</v>
      </c>
      <c r="AF5418" s="20">
        <f t="shared" si="1313"/>
        <v>0</v>
      </c>
      <c r="AG5418" s="20">
        <f t="shared" si="1314"/>
        <v>0</v>
      </c>
      <c r="AH5418" s="20">
        <f t="shared" si="1315"/>
        <v>0</v>
      </c>
      <c r="AI5418" s="20"/>
      <c r="AJ5418" s="20"/>
      <c r="AK5418" s="20">
        <f t="shared" si="1323"/>
        <v>0</v>
      </c>
      <c r="AL5418" s="171"/>
    </row>
    <row r="5419" spans="2:38" ht="15.75" customHeight="1" x14ac:dyDescent="0.25">
      <c r="B5419" s="14">
        <f t="shared" si="1318"/>
        <v>1044</v>
      </c>
      <c r="C5419" s="9" t="str">
        <f t="shared" si="1319"/>
        <v/>
      </c>
      <c r="D5419" s="3" t="str">
        <f t="shared" si="1320"/>
        <v/>
      </c>
      <c r="E5419" s="14" t="str">
        <f t="shared" si="1316"/>
        <v>1044</v>
      </c>
      <c r="J5419" s="14" t="str">
        <f t="shared" si="1324"/>
        <v xml:space="preserve">0                                                                                                                                                                                                                                                                                                                                                                                                                                                                                                                                                                                                                                                                                                                                                                                                                                                                                                                                                                                                                                                                                   </v>
      </c>
      <c r="S5419" s="8"/>
      <c r="W5419" s="76"/>
      <c r="X5419" s="16">
        <f t="shared" si="1317"/>
        <v>0</v>
      </c>
      <c r="AC5419" s="18">
        <f t="shared" si="1322"/>
        <v>0</v>
      </c>
      <c r="AD5419" s="19">
        <f t="shared" si="1312"/>
        <v>0</v>
      </c>
      <c r="AE5419" s="21">
        <f t="shared" si="1321"/>
        <v>0</v>
      </c>
      <c r="AF5419" s="20">
        <f t="shared" si="1313"/>
        <v>0</v>
      </c>
      <c r="AG5419" s="20">
        <f t="shared" si="1314"/>
        <v>0</v>
      </c>
      <c r="AH5419" s="20">
        <f t="shared" si="1315"/>
        <v>0</v>
      </c>
      <c r="AI5419" s="20"/>
      <c r="AJ5419" s="20"/>
      <c r="AK5419" s="20">
        <f t="shared" si="1323"/>
        <v>0</v>
      </c>
      <c r="AL5419" s="171"/>
    </row>
    <row r="5420" spans="2:38" ht="15.75" customHeight="1" x14ac:dyDescent="0.25">
      <c r="B5420" s="14">
        <f t="shared" si="1318"/>
        <v>1045</v>
      </c>
      <c r="C5420" s="9" t="str">
        <f t="shared" si="1319"/>
        <v/>
      </c>
      <c r="D5420" s="3" t="str">
        <f t="shared" si="1320"/>
        <v/>
      </c>
      <c r="E5420" s="14" t="str">
        <f t="shared" si="1316"/>
        <v>1045</v>
      </c>
      <c r="J5420" s="14" t="str">
        <f t="shared" si="1324"/>
        <v xml:space="preserve">0                                                                                                                                                                                                                                                                                                                                                                                                                                                                                                                                                                                                                                                                                                                                                                                                                                                                                                                                                                                                                                                                                    </v>
      </c>
      <c r="S5420" s="8"/>
      <c r="W5420" s="76"/>
      <c r="X5420" s="16">
        <f t="shared" si="1317"/>
        <v>0</v>
      </c>
      <c r="AC5420" s="18">
        <f t="shared" si="1322"/>
        <v>0</v>
      </c>
      <c r="AD5420" s="19">
        <f t="shared" si="1312"/>
        <v>0</v>
      </c>
      <c r="AE5420" s="21">
        <f t="shared" si="1321"/>
        <v>0</v>
      </c>
      <c r="AF5420" s="20">
        <f t="shared" si="1313"/>
        <v>0</v>
      </c>
      <c r="AG5420" s="20">
        <f t="shared" si="1314"/>
        <v>0</v>
      </c>
      <c r="AH5420" s="20">
        <f t="shared" si="1315"/>
        <v>0</v>
      </c>
      <c r="AI5420" s="20"/>
      <c r="AJ5420" s="20"/>
      <c r="AK5420" s="20">
        <f t="shared" si="1323"/>
        <v>0</v>
      </c>
      <c r="AL5420" s="171"/>
    </row>
    <row r="5421" spans="2:38" ht="15.75" customHeight="1" x14ac:dyDescent="0.25">
      <c r="B5421" s="14">
        <f t="shared" si="1318"/>
        <v>1046</v>
      </c>
      <c r="C5421" s="9" t="str">
        <f t="shared" si="1319"/>
        <v/>
      </c>
      <c r="D5421" s="3" t="str">
        <f t="shared" si="1320"/>
        <v/>
      </c>
      <c r="E5421" s="14" t="str">
        <f t="shared" si="1316"/>
        <v>1046</v>
      </c>
      <c r="J5421" s="14" t="str">
        <f t="shared" si="1324"/>
        <v xml:space="preserve">0                                                                                                                                                                                                                                                                                                                                                                                                                                                                                                                                                                                                                                                                                                                                                                                                                                                                                                                                                                                                                                                                                     </v>
      </c>
      <c r="S5421" s="8"/>
      <c r="W5421" s="76"/>
      <c r="X5421" s="16">
        <f t="shared" si="1317"/>
        <v>0</v>
      </c>
      <c r="AC5421" s="18">
        <f t="shared" si="1322"/>
        <v>0</v>
      </c>
      <c r="AD5421" s="19">
        <f t="shared" si="1312"/>
        <v>0</v>
      </c>
      <c r="AE5421" s="21">
        <f t="shared" si="1321"/>
        <v>0</v>
      </c>
      <c r="AF5421" s="20">
        <f t="shared" si="1313"/>
        <v>0</v>
      </c>
      <c r="AG5421" s="20">
        <f t="shared" si="1314"/>
        <v>0</v>
      </c>
      <c r="AH5421" s="20">
        <f t="shared" si="1315"/>
        <v>0</v>
      </c>
      <c r="AI5421" s="20"/>
      <c r="AJ5421" s="20"/>
      <c r="AK5421" s="20">
        <f t="shared" si="1323"/>
        <v>0</v>
      </c>
      <c r="AL5421" s="171"/>
    </row>
    <row r="5422" spans="2:38" ht="15.75" customHeight="1" x14ac:dyDescent="0.25">
      <c r="B5422" s="14">
        <f t="shared" si="1318"/>
        <v>1047</v>
      </c>
      <c r="C5422" s="9" t="str">
        <f t="shared" si="1319"/>
        <v/>
      </c>
      <c r="D5422" s="3" t="str">
        <f t="shared" si="1320"/>
        <v/>
      </c>
      <c r="E5422" s="14" t="str">
        <f t="shared" si="1316"/>
        <v>1047</v>
      </c>
      <c r="J5422" s="14" t="str">
        <f t="shared" si="1324"/>
        <v xml:space="preserve">0                                                                                                                                                                                                                                                                                                                                                                                                                                                                                                                                                                                                                                                                                                                                                                                                                                                                                                                                                                                                                                                                                      </v>
      </c>
      <c r="S5422" s="8"/>
      <c r="W5422" s="76"/>
      <c r="X5422" s="16">
        <f t="shared" si="1317"/>
        <v>0</v>
      </c>
      <c r="AC5422" s="18">
        <f t="shared" si="1322"/>
        <v>0</v>
      </c>
      <c r="AD5422" s="19">
        <f t="shared" si="1312"/>
        <v>0</v>
      </c>
      <c r="AE5422" s="21">
        <f t="shared" si="1321"/>
        <v>0</v>
      </c>
      <c r="AF5422" s="20">
        <f t="shared" si="1313"/>
        <v>0</v>
      </c>
      <c r="AG5422" s="20">
        <f t="shared" si="1314"/>
        <v>0</v>
      </c>
      <c r="AH5422" s="20">
        <f t="shared" si="1315"/>
        <v>0</v>
      </c>
      <c r="AI5422" s="20"/>
      <c r="AJ5422" s="20"/>
      <c r="AK5422" s="20">
        <f t="shared" si="1323"/>
        <v>0</v>
      </c>
      <c r="AL5422" s="171"/>
    </row>
    <row r="5423" spans="2:38" ht="15.75" customHeight="1" x14ac:dyDescent="0.25">
      <c r="B5423" s="14">
        <f t="shared" si="1318"/>
        <v>1048</v>
      </c>
      <c r="C5423" s="9" t="str">
        <f t="shared" si="1319"/>
        <v/>
      </c>
      <c r="D5423" s="3" t="str">
        <f t="shared" si="1320"/>
        <v/>
      </c>
      <c r="E5423" s="14" t="str">
        <f t="shared" si="1316"/>
        <v>1048</v>
      </c>
      <c r="J5423" s="14" t="str">
        <f t="shared" si="1324"/>
        <v xml:space="preserve">0                                                                                                                                                                                                                                                                                                                                                                                                                                                                                                                                                                                                                                                                                                                                                                                                                                                                                                                                                                                                                                                                                       </v>
      </c>
      <c r="S5423" s="8"/>
      <c r="W5423" s="76"/>
      <c r="X5423" s="16">
        <f t="shared" si="1317"/>
        <v>0</v>
      </c>
      <c r="AC5423" s="18">
        <f t="shared" si="1322"/>
        <v>0</v>
      </c>
      <c r="AD5423" s="19">
        <f t="shared" si="1312"/>
        <v>0</v>
      </c>
      <c r="AE5423" s="21">
        <f t="shared" si="1321"/>
        <v>0</v>
      </c>
      <c r="AF5423" s="20">
        <f t="shared" si="1313"/>
        <v>0</v>
      </c>
      <c r="AG5423" s="20">
        <f t="shared" si="1314"/>
        <v>0</v>
      </c>
      <c r="AH5423" s="20">
        <f t="shared" si="1315"/>
        <v>0</v>
      </c>
      <c r="AI5423" s="20"/>
      <c r="AJ5423" s="20"/>
      <c r="AK5423" s="20">
        <f t="shared" si="1323"/>
        <v>0</v>
      </c>
      <c r="AL5423" s="171"/>
    </row>
    <row r="5424" spans="2:38" ht="15.75" customHeight="1" x14ac:dyDescent="0.25">
      <c r="B5424" s="14">
        <f t="shared" si="1318"/>
        <v>1049</v>
      </c>
      <c r="C5424" s="9" t="str">
        <f t="shared" si="1319"/>
        <v/>
      </c>
      <c r="D5424" s="3" t="str">
        <f t="shared" si="1320"/>
        <v/>
      </c>
      <c r="E5424" s="14" t="str">
        <f t="shared" si="1316"/>
        <v>1049</v>
      </c>
      <c r="J5424" s="14" t="str">
        <f t="shared" si="1324"/>
        <v xml:space="preserve">0                                                                                                                                                                                                                                                                                                                                                                                                                                                                                                                                                                                                                                                                                                                                                                                                                                                                                                                                                                                                                                                                                        </v>
      </c>
      <c r="S5424" s="8"/>
      <c r="W5424" s="76"/>
      <c r="X5424" s="16">
        <f t="shared" si="1317"/>
        <v>0</v>
      </c>
      <c r="AC5424" s="18">
        <f t="shared" si="1322"/>
        <v>0</v>
      </c>
      <c r="AD5424" s="19">
        <f t="shared" si="1312"/>
        <v>0</v>
      </c>
      <c r="AE5424" s="21">
        <f t="shared" si="1321"/>
        <v>0</v>
      </c>
      <c r="AF5424" s="20">
        <f t="shared" si="1313"/>
        <v>0</v>
      </c>
      <c r="AG5424" s="20">
        <f t="shared" si="1314"/>
        <v>0</v>
      </c>
      <c r="AH5424" s="20">
        <f t="shared" si="1315"/>
        <v>0</v>
      </c>
      <c r="AI5424" s="20"/>
      <c r="AJ5424" s="20"/>
      <c r="AK5424" s="20">
        <f t="shared" si="1323"/>
        <v>0</v>
      </c>
      <c r="AL5424" s="171"/>
    </row>
    <row r="5425" spans="2:38" ht="15.75" customHeight="1" x14ac:dyDescent="0.25">
      <c r="B5425" s="14">
        <f t="shared" si="1318"/>
        <v>1050</v>
      </c>
      <c r="C5425" s="9" t="str">
        <f t="shared" si="1319"/>
        <v/>
      </c>
      <c r="D5425" s="3" t="str">
        <f t="shared" si="1320"/>
        <v/>
      </c>
      <c r="E5425" s="14" t="str">
        <f t="shared" si="1316"/>
        <v>1050</v>
      </c>
      <c r="J5425" s="14" t="str">
        <f t="shared" si="1324"/>
        <v xml:space="preserve">0                                                                                                                                                                                                                                                                                                                                                                                                                                                                                                                                                                                                                                                                                                                                                                                                                                                                                                                                                                                                                                                                                         </v>
      </c>
      <c r="S5425" s="8"/>
      <c r="W5425" s="76"/>
      <c r="X5425" s="16">
        <f t="shared" si="1317"/>
        <v>0</v>
      </c>
      <c r="AC5425" s="18">
        <f t="shared" si="1322"/>
        <v>0</v>
      </c>
      <c r="AD5425" s="19">
        <f t="shared" ref="AD5425:AD5488" si="1325">IF(A5425=A5424,AD5424+AC5425,AC5425)</f>
        <v>0</v>
      </c>
      <c r="AE5425" s="21">
        <f t="shared" si="1321"/>
        <v>0</v>
      </c>
      <c r="AF5425" s="20">
        <f t="shared" ref="AF5425:AF5488" si="1326">IF(A5425=A5424,0,(SUMIF($A$3:$A$999956,A5425,$Q$3:$Q$999956)))+IF(A5425=A5424,0,(SUMIF($A$3:$A$999956,A5425,$R$3:$R$999956)))</f>
        <v>0</v>
      </c>
      <c r="AG5425" s="20">
        <f t="shared" ref="AG5425:AG5488" si="1327">IF(A5425=A5424,0,(SUMIF($A$3:$A$999956,A5425,($X$3:$X$999956))))</f>
        <v>0</v>
      </c>
      <c r="AH5425" s="20">
        <f t="shared" ref="AH5425:AH5488" si="1328">IF(A5425=A5424,0,(SUMIF($A$3:$A$999956,A5425,($AC$3:$AC$999956))))</f>
        <v>0</v>
      </c>
      <c r="AI5425" s="20"/>
      <c r="AJ5425" s="20"/>
      <c r="AK5425" s="20">
        <f t="shared" si="1323"/>
        <v>0</v>
      </c>
      <c r="AL5425" s="171"/>
    </row>
    <row r="5426" spans="2:38" ht="15.75" customHeight="1" x14ac:dyDescent="0.25">
      <c r="B5426" s="14">
        <f t="shared" si="1318"/>
        <v>1051</v>
      </c>
      <c r="C5426" s="9" t="str">
        <f t="shared" si="1319"/>
        <v/>
      </c>
      <c r="D5426" s="3" t="str">
        <f t="shared" si="1320"/>
        <v/>
      </c>
      <c r="E5426" s="14" t="str">
        <f t="shared" si="1316"/>
        <v>1051</v>
      </c>
      <c r="J5426" s="14" t="str">
        <f t="shared" si="1324"/>
        <v xml:space="preserve">0                                                                                                                                                                                                                                                                                                                                                                                                                                                                                                                                                                                                                                                                                                                                                                                                                                                                                                                                                                                                                                                                                          </v>
      </c>
      <c r="S5426" s="8"/>
      <c r="W5426" s="76"/>
      <c r="X5426" s="16">
        <f t="shared" si="1317"/>
        <v>0</v>
      </c>
      <c r="AC5426" s="18">
        <f t="shared" si="1322"/>
        <v>0</v>
      </c>
      <c r="AD5426" s="19">
        <f t="shared" si="1325"/>
        <v>0</v>
      </c>
      <c r="AE5426" s="21">
        <f t="shared" si="1321"/>
        <v>0</v>
      </c>
      <c r="AF5426" s="20">
        <f t="shared" si="1326"/>
        <v>0</v>
      </c>
      <c r="AG5426" s="20">
        <f t="shared" si="1327"/>
        <v>0</v>
      </c>
      <c r="AH5426" s="20">
        <f t="shared" si="1328"/>
        <v>0</v>
      </c>
      <c r="AI5426" s="20"/>
      <c r="AJ5426" s="20"/>
      <c r="AK5426" s="20">
        <f t="shared" si="1323"/>
        <v>0</v>
      </c>
      <c r="AL5426" s="171"/>
    </row>
    <row r="5427" spans="2:38" ht="15.75" customHeight="1" x14ac:dyDescent="0.25">
      <c r="B5427" s="14">
        <f t="shared" si="1318"/>
        <v>1052</v>
      </c>
      <c r="C5427" s="9" t="str">
        <f t="shared" si="1319"/>
        <v/>
      </c>
      <c r="D5427" s="3" t="str">
        <f t="shared" si="1320"/>
        <v/>
      </c>
      <c r="E5427" s="14" t="str">
        <f t="shared" si="1316"/>
        <v>1052</v>
      </c>
      <c r="J5427" s="14" t="str">
        <f t="shared" si="1324"/>
        <v xml:space="preserve">0                                                                                                                                                                                                                                                                                                                                                                                                                                                                                                                                                                                                                                                                                                                                                                                                                                                                                                                                                                                                                                                                                           </v>
      </c>
      <c r="S5427" s="8"/>
      <c r="W5427" s="76"/>
      <c r="X5427" s="16">
        <f t="shared" si="1317"/>
        <v>0</v>
      </c>
      <c r="AC5427" s="18">
        <f t="shared" si="1322"/>
        <v>0</v>
      </c>
      <c r="AD5427" s="19">
        <f t="shared" si="1325"/>
        <v>0</v>
      </c>
      <c r="AE5427" s="21">
        <f t="shared" si="1321"/>
        <v>0</v>
      </c>
      <c r="AF5427" s="20">
        <f t="shared" si="1326"/>
        <v>0</v>
      </c>
      <c r="AG5427" s="20">
        <f t="shared" si="1327"/>
        <v>0</v>
      </c>
      <c r="AH5427" s="20">
        <f t="shared" si="1328"/>
        <v>0</v>
      </c>
      <c r="AI5427" s="20"/>
      <c r="AJ5427" s="20"/>
      <c r="AK5427" s="20">
        <f t="shared" si="1323"/>
        <v>0</v>
      </c>
      <c r="AL5427" s="171"/>
    </row>
    <row r="5428" spans="2:38" ht="15.75" customHeight="1" x14ac:dyDescent="0.25">
      <c r="B5428" s="14">
        <f t="shared" si="1318"/>
        <v>1053</v>
      </c>
      <c r="C5428" s="9" t="str">
        <f t="shared" si="1319"/>
        <v/>
      </c>
      <c r="D5428" s="3" t="str">
        <f t="shared" si="1320"/>
        <v/>
      </c>
      <c r="E5428" s="14" t="str">
        <f t="shared" si="1316"/>
        <v>1053</v>
      </c>
      <c r="J5428" s="14" t="str">
        <f t="shared" si="1324"/>
        <v xml:space="preserve">0                                                                                                                                                                                                                                                                                                                                                                                                                                                                                                                                                                                                                                                                                                                                                                                                                                                                                                                                                                                                                                                                                            </v>
      </c>
      <c r="S5428" s="8"/>
      <c r="W5428" s="76"/>
      <c r="X5428" s="16">
        <f t="shared" si="1317"/>
        <v>0</v>
      </c>
      <c r="AC5428" s="18">
        <f t="shared" si="1322"/>
        <v>0</v>
      </c>
      <c r="AD5428" s="19">
        <f t="shared" si="1325"/>
        <v>0</v>
      </c>
      <c r="AE5428" s="21">
        <f t="shared" si="1321"/>
        <v>0</v>
      </c>
      <c r="AF5428" s="20">
        <f t="shared" si="1326"/>
        <v>0</v>
      </c>
      <c r="AG5428" s="20">
        <f t="shared" si="1327"/>
        <v>0</v>
      </c>
      <c r="AH5428" s="20">
        <f t="shared" si="1328"/>
        <v>0</v>
      </c>
      <c r="AI5428" s="20"/>
      <c r="AJ5428" s="20"/>
      <c r="AK5428" s="20">
        <f t="shared" si="1323"/>
        <v>0</v>
      </c>
      <c r="AL5428" s="171"/>
    </row>
    <row r="5429" spans="2:38" ht="15.75" customHeight="1" x14ac:dyDescent="0.25">
      <c r="B5429" s="14">
        <f t="shared" si="1318"/>
        <v>1054</v>
      </c>
      <c r="C5429" s="9" t="str">
        <f t="shared" si="1319"/>
        <v/>
      </c>
      <c r="D5429" s="3" t="str">
        <f t="shared" si="1320"/>
        <v/>
      </c>
      <c r="E5429" s="14" t="str">
        <f t="shared" si="1316"/>
        <v>1054</v>
      </c>
      <c r="J5429" s="14" t="str">
        <f t="shared" si="1324"/>
        <v xml:space="preserve">0                                                                                                                                                                                                                                                                                                                                                                                                                                                                                                                                                                                                                                                                                                                                                                                                                                                                                                                                                                                                                                                                                             </v>
      </c>
      <c r="S5429" s="8"/>
      <c r="W5429" s="76"/>
      <c r="X5429" s="16">
        <f t="shared" si="1317"/>
        <v>0</v>
      </c>
      <c r="AC5429" s="18">
        <f t="shared" si="1322"/>
        <v>0</v>
      </c>
      <c r="AD5429" s="19">
        <f t="shared" si="1325"/>
        <v>0</v>
      </c>
      <c r="AE5429" s="21">
        <f t="shared" si="1321"/>
        <v>0</v>
      </c>
      <c r="AF5429" s="20">
        <f t="shared" si="1326"/>
        <v>0</v>
      </c>
      <c r="AG5429" s="20">
        <f t="shared" si="1327"/>
        <v>0</v>
      </c>
      <c r="AH5429" s="20">
        <f t="shared" si="1328"/>
        <v>0</v>
      </c>
      <c r="AI5429" s="20"/>
      <c r="AJ5429" s="20"/>
      <c r="AK5429" s="20">
        <f t="shared" si="1323"/>
        <v>0</v>
      </c>
      <c r="AL5429" s="171"/>
    </row>
    <row r="5430" spans="2:38" ht="15.75" customHeight="1" x14ac:dyDescent="0.25">
      <c r="B5430" s="14">
        <f t="shared" si="1318"/>
        <v>1055</v>
      </c>
      <c r="C5430" s="9" t="str">
        <f t="shared" si="1319"/>
        <v/>
      </c>
      <c r="D5430" s="3" t="str">
        <f t="shared" si="1320"/>
        <v/>
      </c>
      <c r="E5430" s="14" t="str">
        <f t="shared" si="1316"/>
        <v>1055</v>
      </c>
      <c r="J5430" s="14" t="str">
        <f t="shared" si="1324"/>
        <v xml:space="preserve">0                                                                                                                                                                                                                                                                                                                                                                                                                                                                                                                                                                                                                                                                                                                                                                                                                                                                                                                                                                                                                                                                                              </v>
      </c>
      <c r="S5430" s="8"/>
      <c r="W5430" s="76"/>
      <c r="X5430" s="16">
        <f t="shared" si="1317"/>
        <v>0</v>
      </c>
      <c r="AC5430" s="18">
        <f t="shared" si="1322"/>
        <v>0</v>
      </c>
      <c r="AD5430" s="19">
        <f t="shared" si="1325"/>
        <v>0</v>
      </c>
      <c r="AE5430" s="21">
        <f t="shared" si="1321"/>
        <v>0</v>
      </c>
      <c r="AF5430" s="20">
        <f t="shared" si="1326"/>
        <v>0</v>
      </c>
      <c r="AG5430" s="20">
        <f t="shared" si="1327"/>
        <v>0</v>
      </c>
      <c r="AH5430" s="20">
        <f t="shared" si="1328"/>
        <v>0</v>
      </c>
      <c r="AI5430" s="20"/>
      <c r="AJ5430" s="20"/>
      <c r="AK5430" s="20">
        <f t="shared" si="1323"/>
        <v>0</v>
      </c>
      <c r="AL5430" s="171"/>
    </row>
    <row r="5431" spans="2:38" ht="15.75" customHeight="1" x14ac:dyDescent="0.25">
      <c r="B5431" s="14">
        <f t="shared" si="1318"/>
        <v>1056</v>
      </c>
      <c r="C5431" s="9" t="str">
        <f t="shared" si="1319"/>
        <v/>
      </c>
      <c r="D5431" s="3" t="str">
        <f t="shared" si="1320"/>
        <v/>
      </c>
      <c r="E5431" s="14" t="str">
        <f t="shared" si="1316"/>
        <v>1056</v>
      </c>
      <c r="J5431" s="14" t="str">
        <f t="shared" si="1324"/>
        <v xml:space="preserve">0                                                                                                                                                                                                                                                                                                                                                                                                                                                                                                                                                                                                                                                                                                                                                                                                                                                                                                                                                                                                                                                                                               </v>
      </c>
      <c r="S5431" s="8"/>
      <c r="W5431" s="76"/>
      <c r="X5431" s="16">
        <f t="shared" si="1317"/>
        <v>0</v>
      </c>
      <c r="AC5431" s="18">
        <f t="shared" si="1322"/>
        <v>0</v>
      </c>
      <c r="AD5431" s="19">
        <f t="shared" si="1325"/>
        <v>0</v>
      </c>
      <c r="AE5431" s="21">
        <f t="shared" si="1321"/>
        <v>0</v>
      </c>
      <c r="AF5431" s="20">
        <f t="shared" si="1326"/>
        <v>0</v>
      </c>
      <c r="AG5431" s="20">
        <f t="shared" si="1327"/>
        <v>0</v>
      </c>
      <c r="AH5431" s="20">
        <f t="shared" si="1328"/>
        <v>0</v>
      </c>
      <c r="AI5431" s="20"/>
      <c r="AJ5431" s="20"/>
      <c r="AK5431" s="20">
        <f t="shared" si="1323"/>
        <v>0</v>
      </c>
      <c r="AL5431" s="171"/>
    </row>
    <row r="5432" spans="2:38" ht="15.75" customHeight="1" x14ac:dyDescent="0.25">
      <c r="B5432" s="14">
        <f t="shared" si="1318"/>
        <v>1057</v>
      </c>
      <c r="C5432" s="9" t="str">
        <f t="shared" si="1319"/>
        <v/>
      </c>
      <c r="D5432" s="3" t="str">
        <f t="shared" si="1320"/>
        <v/>
      </c>
      <c r="E5432" s="14" t="str">
        <f t="shared" si="1316"/>
        <v>1057</v>
      </c>
      <c r="J5432" s="14" t="str">
        <f t="shared" si="1324"/>
        <v xml:space="preserve">0                                                                                                                                                                                                                                                                                                                                                                                                                                                                                                                                                                                                                                                                                                                                                                                                                                                                                                                                                                                                                                                                                                </v>
      </c>
      <c r="S5432" s="8"/>
      <c r="W5432" s="76"/>
      <c r="X5432" s="16">
        <f t="shared" si="1317"/>
        <v>0</v>
      </c>
      <c r="AC5432" s="18">
        <f t="shared" si="1322"/>
        <v>0</v>
      </c>
      <c r="AD5432" s="19">
        <f t="shared" si="1325"/>
        <v>0</v>
      </c>
      <c r="AE5432" s="21">
        <f t="shared" si="1321"/>
        <v>0</v>
      </c>
      <c r="AF5432" s="20">
        <f t="shared" si="1326"/>
        <v>0</v>
      </c>
      <c r="AG5432" s="20">
        <f t="shared" si="1327"/>
        <v>0</v>
      </c>
      <c r="AH5432" s="20">
        <f t="shared" si="1328"/>
        <v>0</v>
      </c>
      <c r="AI5432" s="20"/>
      <c r="AJ5432" s="20"/>
      <c r="AK5432" s="20">
        <f t="shared" si="1323"/>
        <v>0</v>
      </c>
      <c r="AL5432" s="171"/>
    </row>
    <row r="5433" spans="2:38" ht="15.75" customHeight="1" x14ac:dyDescent="0.25">
      <c r="B5433" s="14">
        <f t="shared" si="1318"/>
        <v>1058</v>
      </c>
      <c r="C5433" s="9" t="str">
        <f t="shared" si="1319"/>
        <v/>
      </c>
      <c r="D5433" s="3" t="str">
        <f t="shared" si="1320"/>
        <v/>
      </c>
      <c r="E5433" s="14" t="str">
        <f t="shared" si="1316"/>
        <v>1058</v>
      </c>
      <c r="J5433" s="14" t="str">
        <f t="shared" si="1324"/>
        <v xml:space="preserve">0                                                                                                                                                                                                                                                                                                                                                                                                                                                                                                                                                                                                                                                                                                                                                                                                                                                                                                                                                                                                                                                                                                 </v>
      </c>
      <c r="S5433" s="8"/>
      <c r="W5433" s="76"/>
      <c r="X5433" s="16">
        <f t="shared" si="1317"/>
        <v>0</v>
      </c>
      <c r="AC5433" s="18">
        <f t="shared" si="1322"/>
        <v>0</v>
      </c>
      <c r="AD5433" s="19">
        <f t="shared" si="1325"/>
        <v>0</v>
      </c>
      <c r="AE5433" s="21">
        <f t="shared" si="1321"/>
        <v>0</v>
      </c>
      <c r="AF5433" s="20">
        <f t="shared" si="1326"/>
        <v>0</v>
      </c>
      <c r="AG5433" s="20">
        <f t="shared" si="1327"/>
        <v>0</v>
      </c>
      <c r="AH5433" s="20">
        <f t="shared" si="1328"/>
        <v>0</v>
      </c>
      <c r="AI5433" s="20"/>
      <c r="AJ5433" s="20"/>
      <c r="AK5433" s="20">
        <f t="shared" si="1323"/>
        <v>0</v>
      </c>
      <c r="AL5433" s="171"/>
    </row>
    <row r="5434" spans="2:38" ht="15.75" customHeight="1" x14ac:dyDescent="0.25">
      <c r="B5434" s="14">
        <f t="shared" si="1318"/>
        <v>1059</v>
      </c>
      <c r="C5434" s="9" t="str">
        <f t="shared" si="1319"/>
        <v/>
      </c>
      <c r="D5434" s="3" t="str">
        <f t="shared" si="1320"/>
        <v/>
      </c>
      <c r="E5434" s="14" t="str">
        <f t="shared" si="1316"/>
        <v>1059</v>
      </c>
      <c r="J5434" s="14" t="str">
        <f t="shared" si="1324"/>
        <v xml:space="preserve">0                                                                                                                                                                                                                                                                                                                                                                                                                                                                                                                                                                                                                                                                                                                                                                                                                                                                                                                                                                                                                                                                                                  </v>
      </c>
      <c r="S5434" s="8"/>
      <c r="W5434" s="76"/>
      <c r="X5434" s="16">
        <f t="shared" si="1317"/>
        <v>0</v>
      </c>
      <c r="AC5434" s="18">
        <f t="shared" si="1322"/>
        <v>0</v>
      </c>
      <c r="AD5434" s="19">
        <f t="shared" si="1325"/>
        <v>0</v>
      </c>
      <c r="AE5434" s="21">
        <f t="shared" si="1321"/>
        <v>0</v>
      </c>
      <c r="AF5434" s="20">
        <f t="shared" si="1326"/>
        <v>0</v>
      </c>
      <c r="AG5434" s="20">
        <f t="shared" si="1327"/>
        <v>0</v>
      </c>
      <c r="AH5434" s="20">
        <f t="shared" si="1328"/>
        <v>0</v>
      </c>
      <c r="AI5434" s="20"/>
      <c r="AJ5434" s="20"/>
      <c r="AK5434" s="20">
        <f t="shared" si="1323"/>
        <v>0</v>
      </c>
      <c r="AL5434" s="171"/>
    </row>
    <row r="5435" spans="2:38" ht="15.75" customHeight="1" x14ac:dyDescent="0.25">
      <c r="B5435" s="14">
        <f t="shared" si="1318"/>
        <v>1060</v>
      </c>
      <c r="C5435" s="9" t="str">
        <f t="shared" si="1319"/>
        <v/>
      </c>
      <c r="D5435" s="3" t="str">
        <f t="shared" si="1320"/>
        <v/>
      </c>
      <c r="E5435" s="14" t="str">
        <f t="shared" si="1316"/>
        <v>1060</v>
      </c>
      <c r="J5435" s="14" t="str">
        <f t="shared" si="1324"/>
        <v xml:space="preserve">0                                                                                                                                                                                                                                                                                                                                                                                                                                                                                                                                                                                                                                                                                                                                                                                                                                                                                                                                                                                                                                                                                                   </v>
      </c>
      <c r="S5435" s="8"/>
      <c r="W5435" s="76"/>
      <c r="X5435" s="16">
        <f t="shared" si="1317"/>
        <v>0</v>
      </c>
      <c r="AC5435" s="18">
        <f t="shared" si="1322"/>
        <v>0</v>
      </c>
      <c r="AD5435" s="19">
        <f t="shared" si="1325"/>
        <v>0</v>
      </c>
      <c r="AE5435" s="21">
        <f t="shared" si="1321"/>
        <v>0</v>
      </c>
      <c r="AF5435" s="20">
        <f t="shared" si="1326"/>
        <v>0</v>
      </c>
      <c r="AG5435" s="20">
        <f t="shared" si="1327"/>
        <v>0</v>
      </c>
      <c r="AH5435" s="20">
        <f t="shared" si="1328"/>
        <v>0</v>
      </c>
      <c r="AI5435" s="20"/>
      <c r="AJ5435" s="20"/>
      <c r="AK5435" s="20">
        <f t="shared" si="1323"/>
        <v>0</v>
      </c>
      <c r="AL5435" s="171"/>
    </row>
    <row r="5436" spans="2:38" ht="15.75" customHeight="1" x14ac:dyDescent="0.25">
      <c r="B5436" s="14">
        <f t="shared" si="1318"/>
        <v>1061</v>
      </c>
      <c r="C5436" s="9" t="str">
        <f t="shared" si="1319"/>
        <v/>
      </c>
      <c r="D5436" s="3" t="str">
        <f t="shared" si="1320"/>
        <v/>
      </c>
      <c r="E5436" s="14" t="str">
        <f t="shared" si="1316"/>
        <v>1061</v>
      </c>
      <c r="J5436" s="14" t="str">
        <f t="shared" si="1324"/>
        <v xml:space="preserve">0                                                                                                                                                                                                                                                                                                                                                                                                                                                                                                                                                                                                                                                                                                                                                                                                                                                                                                                                                                                                                                                                                                    </v>
      </c>
      <c r="S5436" s="8"/>
      <c r="W5436" s="76"/>
      <c r="X5436" s="16">
        <f t="shared" si="1317"/>
        <v>0</v>
      </c>
      <c r="AC5436" s="18">
        <f t="shared" si="1322"/>
        <v>0</v>
      </c>
      <c r="AD5436" s="19">
        <f t="shared" si="1325"/>
        <v>0</v>
      </c>
      <c r="AE5436" s="21">
        <f t="shared" si="1321"/>
        <v>0</v>
      </c>
      <c r="AF5436" s="20">
        <f t="shared" si="1326"/>
        <v>0</v>
      </c>
      <c r="AG5436" s="20">
        <f t="shared" si="1327"/>
        <v>0</v>
      </c>
      <c r="AH5436" s="20">
        <f t="shared" si="1328"/>
        <v>0</v>
      </c>
      <c r="AI5436" s="20"/>
      <c r="AJ5436" s="20"/>
      <c r="AK5436" s="20">
        <f t="shared" si="1323"/>
        <v>0</v>
      </c>
      <c r="AL5436" s="171"/>
    </row>
    <row r="5437" spans="2:38" ht="15.75" customHeight="1" x14ac:dyDescent="0.25">
      <c r="B5437" s="14">
        <f t="shared" si="1318"/>
        <v>1062</v>
      </c>
      <c r="C5437" s="9" t="str">
        <f t="shared" si="1319"/>
        <v/>
      </c>
      <c r="D5437" s="3" t="str">
        <f t="shared" si="1320"/>
        <v/>
      </c>
      <c r="E5437" s="14" t="str">
        <f t="shared" si="1316"/>
        <v>1062</v>
      </c>
      <c r="J5437" s="14" t="str">
        <f t="shared" si="1324"/>
        <v xml:space="preserve">0                                                                                                                                                                                                                                                                                                                                                                                                                                                                                                                                                                                                                                                                                                                                                                                                                                                                                                                                                                                                                                                                                                     </v>
      </c>
      <c r="S5437" s="8"/>
      <c r="W5437" s="76"/>
      <c r="X5437" s="16">
        <f t="shared" si="1317"/>
        <v>0</v>
      </c>
      <c r="AC5437" s="18">
        <f t="shared" si="1322"/>
        <v>0</v>
      </c>
      <c r="AD5437" s="19">
        <f t="shared" si="1325"/>
        <v>0</v>
      </c>
      <c r="AE5437" s="21">
        <f t="shared" si="1321"/>
        <v>0</v>
      </c>
      <c r="AF5437" s="20">
        <f t="shared" si="1326"/>
        <v>0</v>
      </c>
      <c r="AG5437" s="20">
        <f t="shared" si="1327"/>
        <v>0</v>
      </c>
      <c r="AH5437" s="20">
        <f t="shared" si="1328"/>
        <v>0</v>
      </c>
      <c r="AI5437" s="20"/>
      <c r="AJ5437" s="20"/>
      <c r="AK5437" s="20">
        <f t="shared" si="1323"/>
        <v>0</v>
      </c>
      <c r="AL5437" s="171"/>
    </row>
    <row r="5438" spans="2:38" ht="15.75" customHeight="1" x14ac:dyDescent="0.25">
      <c r="B5438" s="14">
        <f t="shared" si="1318"/>
        <v>1063</v>
      </c>
      <c r="C5438" s="9" t="str">
        <f t="shared" si="1319"/>
        <v/>
      </c>
      <c r="D5438" s="3" t="str">
        <f t="shared" si="1320"/>
        <v/>
      </c>
      <c r="E5438" s="14" t="str">
        <f t="shared" ref="E5438:E5501" si="1329">CONCATENATE(A5438,D5438,B5438)</f>
        <v>1063</v>
      </c>
      <c r="J5438" s="14" t="str">
        <f t="shared" si="1324"/>
        <v xml:space="preserve">0                                                                                                                                                                                                                                                                                                                                                                                                                                                                                                                                                                                                                                                                                                                                                                                                                                                                                                                                                                                                                                                                                                      </v>
      </c>
      <c r="S5438" s="8"/>
      <c r="W5438" s="76"/>
      <c r="X5438" s="16">
        <f t="shared" si="1317"/>
        <v>0</v>
      </c>
      <c r="AC5438" s="18">
        <f t="shared" si="1322"/>
        <v>0</v>
      </c>
      <c r="AD5438" s="19">
        <f t="shared" si="1325"/>
        <v>0</v>
      </c>
      <c r="AE5438" s="21">
        <f t="shared" si="1321"/>
        <v>0</v>
      </c>
      <c r="AF5438" s="20">
        <f t="shared" si="1326"/>
        <v>0</v>
      </c>
      <c r="AG5438" s="20">
        <f t="shared" si="1327"/>
        <v>0</v>
      </c>
      <c r="AH5438" s="20">
        <f t="shared" si="1328"/>
        <v>0</v>
      </c>
      <c r="AI5438" s="20"/>
      <c r="AJ5438" s="20"/>
      <c r="AK5438" s="20">
        <f t="shared" si="1323"/>
        <v>0</v>
      </c>
      <c r="AL5438" s="171"/>
    </row>
    <row r="5439" spans="2:38" ht="15.75" customHeight="1" x14ac:dyDescent="0.25">
      <c r="B5439" s="14">
        <f t="shared" si="1318"/>
        <v>1064</v>
      </c>
      <c r="C5439" s="9" t="str">
        <f t="shared" si="1319"/>
        <v/>
      </c>
      <c r="D5439" s="3" t="str">
        <f t="shared" si="1320"/>
        <v/>
      </c>
      <c r="E5439" s="14" t="str">
        <f t="shared" si="1329"/>
        <v>1064</v>
      </c>
      <c r="J5439" s="14" t="str">
        <f t="shared" si="1324"/>
        <v xml:space="preserve">0                                                                                                                                                                                                                                                                                                                                                                                                                                                                                                                                                                                                                                                                                                                                                                                                                                                                                                                                                                                                                                                                                                       </v>
      </c>
      <c r="S5439" s="8"/>
      <c r="W5439" s="76"/>
      <c r="X5439" s="16">
        <f t="shared" ref="X5439:X5502" si="1330">W5439*T5439</f>
        <v>0</v>
      </c>
      <c r="AC5439" s="18">
        <f t="shared" si="1322"/>
        <v>0</v>
      </c>
      <c r="AD5439" s="19">
        <f t="shared" si="1325"/>
        <v>0</v>
      </c>
      <c r="AE5439" s="21">
        <f t="shared" si="1321"/>
        <v>0</v>
      </c>
      <c r="AF5439" s="20">
        <f t="shared" si="1326"/>
        <v>0</v>
      </c>
      <c r="AG5439" s="20">
        <f t="shared" si="1327"/>
        <v>0</v>
      </c>
      <c r="AH5439" s="20">
        <f t="shared" si="1328"/>
        <v>0</v>
      </c>
      <c r="AI5439" s="20"/>
      <c r="AJ5439" s="20"/>
      <c r="AK5439" s="20">
        <f t="shared" si="1323"/>
        <v>0</v>
      </c>
      <c r="AL5439" s="171"/>
    </row>
    <row r="5440" spans="2:38" ht="15.75" customHeight="1" x14ac:dyDescent="0.25">
      <c r="B5440" s="14">
        <f t="shared" si="1318"/>
        <v>1065</v>
      </c>
      <c r="C5440" s="9" t="str">
        <f t="shared" si="1319"/>
        <v/>
      </c>
      <c r="D5440" s="3" t="str">
        <f t="shared" si="1320"/>
        <v/>
      </c>
      <c r="E5440" s="14" t="str">
        <f t="shared" si="1329"/>
        <v>1065</v>
      </c>
      <c r="J5440" s="14" t="str">
        <f t="shared" si="1324"/>
        <v xml:space="preserve">0                                                                                                                                                                                                                                                                                                                                                                                                                                                                                                                                                                                                                                                                                                                                                                                                                                                                                                                                                                                                                                                                                                        </v>
      </c>
      <c r="S5440" s="8"/>
      <c r="W5440" s="76"/>
      <c r="X5440" s="16">
        <f t="shared" si="1330"/>
        <v>0</v>
      </c>
      <c r="AC5440" s="18">
        <f t="shared" si="1322"/>
        <v>0</v>
      </c>
      <c r="AD5440" s="19">
        <f t="shared" si="1325"/>
        <v>0</v>
      </c>
      <c r="AE5440" s="21">
        <f t="shared" si="1321"/>
        <v>0</v>
      </c>
      <c r="AF5440" s="20">
        <f t="shared" si="1326"/>
        <v>0</v>
      </c>
      <c r="AG5440" s="20">
        <f t="shared" si="1327"/>
        <v>0</v>
      </c>
      <c r="AH5440" s="20">
        <f t="shared" si="1328"/>
        <v>0</v>
      </c>
      <c r="AI5440" s="20"/>
      <c r="AJ5440" s="20"/>
      <c r="AK5440" s="20">
        <f t="shared" si="1323"/>
        <v>0</v>
      </c>
      <c r="AL5440" s="171"/>
    </row>
    <row r="5441" spans="2:38" ht="15.75" customHeight="1" x14ac:dyDescent="0.25">
      <c r="B5441" s="14">
        <f t="shared" si="1318"/>
        <v>1066</v>
      </c>
      <c r="C5441" s="9" t="str">
        <f t="shared" si="1319"/>
        <v/>
      </c>
      <c r="D5441" s="3" t="str">
        <f t="shared" si="1320"/>
        <v/>
      </c>
      <c r="E5441" s="14" t="str">
        <f t="shared" si="1329"/>
        <v>1066</v>
      </c>
      <c r="J5441" s="14" t="str">
        <f t="shared" si="1324"/>
        <v xml:space="preserve">0                                                                                                                                                                                                                                                                                                                                                                                                                                                                                                                                                                                                                                                                                                                                                                                                                                                                                                                                                                                                                                                                                                         </v>
      </c>
      <c r="S5441" s="8"/>
      <c r="W5441" s="76"/>
      <c r="X5441" s="16">
        <f t="shared" si="1330"/>
        <v>0</v>
      </c>
      <c r="AC5441" s="18">
        <f t="shared" si="1322"/>
        <v>0</v>
      </c>
      <c r="AD5441" s="19">
        <f t="shared" si="1325"/>
        <v>0</v>
      </c>
      <c r="AE5441" s="21">
        <f t="shared" si="1321"/>
        <v>0</v>
      </c>
      <c r="AF5441" s="20">
        <f t="shared" si="1326"/>
        <v>0</v>
      </c>
      <c r="AG5441" s="20">
        <f t="shared" si="1327"/>
        <v>0</v>
      </c>
      <c r="AH5441" s="20">
        <f t="shared" si="1328"/>
        <v>0</v>
      </c>
      <c r="AI5441" s="20"/>
      <c r="AJ5441" s="20"/>
      <c r="AK5441" s="20">
        <f t="shared" si="1323"/>
        <v>0</v>
      </c>
      <c r="AL5441" s="171"/>
    </row>
    <row r="5442" spans="2:38" ht="15.75" customHeight="1" x14ac:dyDescent="0.25">
      <c r="B5442" s="14">
        <f t="shared" si="1318"/>
        <v>1067</v>
      </c>
      <c r="C5442" s="9" t="str">
        <f t="shared" si="1319"/>
        <v/>
      </c>
      <c r="D5442" s="3" t="str">
        <f t="shared" si="1320"/>
        <v/>
      </c>
      <c r="E5442" s="14" t="str">
        <f t="shared" si="1329"/>
        <v>1067</v>
      </c>
      <c r="J5442" s="14" t="str">
        <f t="shared" si="1324"/>
        <v xml:space="preserve">0                                                                                                                                                                                                                                                                                                                                                                                                                                                                                                                                                                                                                                                                                                                                                                                                                                                                                                                                                                                                                                                                                                          </v>
      </c>
      <c r="S5442" s="8"/>
      <c r="W5442" s="76"/>
      <c r="X5442" s="16">
        <f t="shared" si="1330"/>
        <v>0</v>
      </c>
      <c r="AC5442" s="18">
        <f t="shared" si="1322"/>
        <v>0</v>
      </c>
      <c r="AD5442" s="19">
        <f t="shared" si="1325"/>
        <v>0</v>
      </c>
      <c r="AE5442" s="21">
        <f t="shared" si="1321"/>
        <v>0</v>
      </c>
      <c r="AF5442" s="20">
        <f t="shared" si="1326"/>
        <v>0</v>
      </c>
      <c r="AG5442" s="20">
        <f t="shared" si="1327"/>
        <v>0</v>
      </c>
      <c r="AH5442" s="20">
        <f t="shared" si="1328"/>
        <v>0</v>
      </c>
      <c r="AI5442" s="20"/>
      <c r="AJ5442" s="20"/>
      <c r="AK5442" s="20">
        <f t="shared" si="1323"/>
        <v>0</v>
      </c>
      <c r="AL5442" s="171"/>
    </row>
    <row r="5443" spans="2:38" ht="15.75" customHeight="1" x14ac:dyDescent="0.25">
      <c r="B5443" s="14">
        <f t="shared" si="1318"/>
        <v>1068</v>
      </c>
      <c r="C5443" s="9" t="str">
        <f t="shared" si="1319"/>
        <v/>
      </c>
      <c r="D5443" s="3" t="str">
        <f t="shared" si="1320"/>
        <v/>
      </c>
      <c r="E5443" s="14" t="str">
        <f t="shared" si="1329"/>
        <v>1068</v>
      </c>
      <c r="J5443" s="14" t="str">
        <f t="shared" si="1324"/>
        <v xml:space="preserve">0                                                                                                                                                                                                                                                                                                                                                                                                                                                                                                                                                                                                                                                                                                                                                                                                                                                                                                                                                                                                                                                                                                           </v>
      </c>
      <c r="S5443" s="8"/>
      <c r="W5443" s="76"/>
      <c r="X5443" s="16">
        <f t="shared" si="1330"/>
        <v>0</v>
      </c>
      <c r="AC5443" s="18">
        <f t="shared" si="1322"/>
        <v>0</v>
      </c>
      <c r="AD5443" s="19">
        <f t="shared" si="1325"/>
        <v>0</v>
      </c>
      <c r="AE5443" s="21">
        <f t="shared" si="1321"/>
        <v>0</v>
      </c>
      <c r="AF5443" s="20">
        <f t="shared" si="1326"/>
        <v>0</v>
      </c>
      <c r="AG5443" s="20">
        <f t="shared" si="1327"/>
        <v>0</v>
      </c>
      <c r="AH5443" s="20">
        <f t="shared" si="1328"/>
        <v>0</v>
      </c>
      <c r="AI5443" s="20"/>
      <c r="AJ5443" s="20"/>
      <c r="AK5443" s="20">
        <f t="shared" si="1323"/>
        <v>0</v>
      </c>
      <c r="AL5443" s="171"/>
    </row>
    <row r="5444" spans="2:38" ht="15.75" customHeight="1" x14ac:dyDescent="0.25">
      <c r="B5444" s="14">
        <f t="shared" ref="B5444:B5507" si="1331">IF(A5444=A5443,B5443+1,1)</f>
        <v>1069</v>
      </c>
      <c r="C5444" s="9" t="str">
        <f t="shared" si="1319"/>
        <v/>
      </c>
      <c r="D5444" s="3" t="str">
        <f t="shared" si="1320"/>
        <v/>
      </c>
      <c r="E5444" s="14" t="str">
        <f t="shared" si="1329"/>
        <v>1069</v>
      </c>
      <c r="J5444" s="14" t="str">
        <f t="shared" si="1324"/>
        <v xml:space="preserve">0                                                                                                                                                                                                                                                                                                                                                                                                                                                                                                                                                                                                                                                                                                                                                                                                                                                                                                                                                                                                                                                                                                            </v>
      </c>
      <c r="S5444" s="8"/>
      <c r="W5444" s="76"/>
      <c r="X5444" s="16">
        <f t="shared" si="1330"/>
        <v>0</v>
      </c>
      <c r="AC5444" s="18">
        <f t="shared" si="1322"/>
        <v>0</v>
      </c>
      <c r="AD5444" s="19">
        <f t="shared" si="1325"/>
        <v>0</v>
      </c>
      <c r="AE5444" s="21">
        <f t="shared" si="1321"/>
        <v>0</v>
      </c>
      <c r="AF5444" s="20">
        <f t="shared" si="1326"/>
        <v>0</v>
      </c>
      <c r="AG5444" s="20">
        <f t="shared" si="1327"/>
        <v>0</v>
      </c>
      <c r="AH5444" s="20">
        <f t="shared" si="1328"/>
        <v>0</v>
      </c>
      <c r="AI5444" s="20"/>
      <c r="AJ5444" s="20"/>
      <c r="AK5444" s="20">
        <f t="shared" si="1323"/>
        <v>0</v>
      </c>
      <c r="AL5444" s="171"/>
    </row>
    <row r="5445" spans="2:38" ht="15.75" customHeight="1" x14ac:dyDescent="0.25">
      <c r="B5445" s="14">
        <f t="shared" si="1331"/>
        <v>1070</v>
      </c>
      <c r="C5445" s="9" t="str">
        <f t="shared" ref="C5445:C5508" si="1332">IF(A5445=A5444,C5444,"")</f>
        <v/>
      </c>
      <c r="D5445" s="3" t="str">
        <f t="shared" ref="D5445:D5508" si="1333">IF(A5445=A5444,D5444,"")</f>
        <v/>
      </c>
      <c r="E5445" s="14" t="str">
        <f t="shared" si="1329"/>
        <v>1070</v>
      </c>
      <c r="J5445" s="14" t="str">
        <f t="shared" si="1324"/>
        <v xml:space="preserve">0                                                                                                                                                                                                                                                                                                                                                                                                                                                                                                                                                                                                                                                                                                                                                                                                                                                                                                                                                                                                                                                                                                             </v>
      </c>
      <c r="S5445" s="8"/>
      <c r="W5445" s="76"/>
      <c r="X5445" s="16">
        <f t="shared" si="1330"/>
        <v>0</v>
      </c>
      <c r="AC5445" s="18">
        <f t="shared" si="1322"/>
        <v>0</v>
      </c>
      <c r="AD5445" s="19">
        <f t="shared" si="1325"/>
        <v>0</v>
      </c>
      <c r="AE5445" s="21">
        <f t="shared" si="1321"/>
        <v>0</v>
      </c>
      <c r="AF5445" s="20">
        <f t="shared" si="1326"/>
        <v>0</v>
      </c>
      <c r="AG5445" s="20">
        <f t="shared" si="1327"/>
        <v>0</v>
      </c>
      <c r="AH5445" s="20">
        <f t="shared" si="1328"/>
        <v>0</v>
      </c>
      <c r="AI5445" s="20"/>
      <c r="AJ5445" s="20"/>
      <c r="AK5445" s="20">
        <f t="shared" si="1323"/>
        <v>0</v>
      </c>
      <c r="AL5445" s="171"/>
    </row>
    <row r="5446" spans="2:38" ht="15.75" customHeight="1" x14ac:dyDescent="0.25">
      <c r="B5446" s="14">
        <f t="shared" si="1331"/>
        <v>1071</v>
      </c>
      <c r="C5446" s="9" t="str">
        <f t="shared" si="1332"/>
        <v/>
      </c>
      <c r="D5446" s="3" t="str">
        <f t="shared" si="1333"/>
        <v/>
      </c>
      <c r="E5446" s="14" t="str">
        <f t="shared" si="1329"/>
        <v>1071</v>
      </c>
      <c r="J5446" s="14" t="str">
        <f t="shared" si="1324"/>
        <v xml:space="preserve">0                                                                                                                                                                                                                                                                                                                                                                                                                                                                                                                                                                                                                                                                                                                                                                                                                                                                                                                                                                                                                                                                                                              </v>
      </c>
      <c r="S5446" s="8"/>
      <c r="W5446" s="76"/>
      <c r="X5446" s="16">
        <f t="shared" si="1330"/>
        <v>0</v>
      </c>
      <c r="AC5446" s="18">
        <f t="shared" si="1322"/>
        <v>0</v>
      </c>
      <c r="AD5446" s="19">
        <f t="shared" si="1325"/>
        <v>0</v>
      </c>
      <c r="AE5446" s="21">
        <f t="shared" si="1321"/>
        <v>0</v>
      </c>
      <c r="AF5446" s="20">
        <f t="shared" si="1326"/>
        <v>0</v>
      </c>
      <c r="AG5446" s="20">
        <f t="shared" si="1327"/>
        <v>0</v>
      </c>
      <c r="AH5446" s="20">
        <f t="shared" si="1328"/>
        <v>0</v>
      </c>
      <c r="AI5446" s="20"/>
      <c r="AJ5446" s="20"/>
      <c r="AK5446" s="20">
        <f t="shared" si="1323"/>
        <v>0</v>
      </c>
      <c r="AL5446" s="171"/>
    </row>
    <row r="5447" spans="2:38" ht="15.75" customHeight="1" x14ac:dyDescent="0.25">
      <c r="B5447" s="14">
        <f t="shared" si="1331"/>
        <v>1072</v>
      </c>
      <c r="C5447" s="9" t="str">
        <f t="shared" si="1332"/>
        <v/>
      </c>
      <c r="D5447" s="3" t="str">
        <f t="shared" si="1333"/>
        <v/>
      </c>
      <c r="E5447" s="14" t="str">
        <f t="shared" si="1329"/>
        <v>1072</v>
      </c>
      <c r="J5447" s="14" t="str">
        <f t="shared" si="1324"/>
        <v xml:space="preserve">0                                                                                                                                                                                                                                                                                                                                                                                                                                                                                                                                                                                                                                                                                                                                                                                                                                                                                                                                                                                                                                                                                                               </v>
      </c>
      <c r="S5447" s="8"/>
      <c r="W5447" s="76"/>
      <c r="X5447" s="16">
        <f t="shared" si="1330"/>
        <v>0</v>
      </c>
      <c r="AC5447" s="18">
        <f t="shared" si="1322"/>
        <v>0</v>
      </c>
      <c r="AD5447" s="19">
        <f t="shared" si="1325"/>
        <v>0</v>
      </c>
      <c r="AE5447" s="21">
        <f t="shared" si="1321"/>
        <v>0</v>
      </c>
      <c r="AF5447" s="20">
        <f t="shared" si="1326"/>
        <v>0</v>
      </c>
      <c r="AG5447" s="20">
        <f t="shared" si="1327"/>
        <v>0</v>
      </c>
      <c r="AH5447" s="20">
        <f t="shared" si="1328"/>
        <v>0</v>
      </c>
      <c r="AI5447" s="20"/>
      <c r="AJ5447" s="20"/>
      <c r="AK5447" s="20">
        <f t="shared" si="1323"/>
        <v>0</v>
      </c>
      <c r="AL5447" s="171"/>
    </row>
    <row r="5448" spans="2:38" ht="15.75" customHeight="1" x14ac:dyDescent="0.25">
      <c r="B5448" s="14">
        <f t="shared" si="1331"/>
        <v>1073</v>
      </c>
      <c r="C5448" s="9" t="str">
        <f t="shared" si="1332"/>
        <v/>
      </c>
      <c r="D5448" s="3" t="str">
        <f t="shared" si="1333"/>
        <v/>
      </c>
      <c r="E5448" s="14" t="str">
        <f t="shared" si="1329"/>
        <v>1073</v>
      </c>
      <c r="J5448" s="14" t="str">
        <f t="shared" si="1324"/>
        <v xml:space="preserve">0                                                                                                                                                                                                                                                                                                                                                                                                                                                                                                                                                                                                                                                                                                                                                                                                                                                                                                                                                                                                                                                                                                                </v>
      </c>
      <c r="S5448" s="8"/>
      <c r="W5448" s="76"/>
      <c r="X5448" s="16">
        <f t="shared" si="1330"/>
        <v>0</v>
      </c>
      <c r="AC5448" s="18">
        <f t="shared" si="1322"/>
        <v>0</v>
      </c>
      <c r="AD5448" s="19">
        <f t="shared" si="1325"/>
        <v>0</v>
      </c>
      <c r="AE5448" s="21">
        <f t="shared" si="1321"/>
        <v>0</v>
      </c>
      <c r="AF5448" s="20">
        <f t="shared" si="1326"/>
        <v>0</v>
      </c>
      <c r="AG5448" s="20">
        <f t="shared" si="1327"/>
        <v>0</v>
      </c>
      <c r="AH5448" s="20">
        <f t="shared" si="1328"/>
        <v>0</v>
      </c>
      <c r="AI5448" s="20"/>
      <c r="AJ5448" s="20"/>
      <c r="AK5448" s="20">
        <f t="shared" si="1323"/>
        <v>0</v>
      </c>
      <c r="AL5448" s="171"/>
    </row>
    <row r="5449" spans="2:38" ht="15.75" customHeight="1" x14ac:dyDescent="0.25">
      <c r="B5449" s="14">
        <f t="shared" si="1331"/>
        <v>1074</v>
      </c>
      <c r="C5449" s="9" t="str">
        <f t="shared" si="1332"/>
        <v/>
      </c>
      <c r="D5449" s="3" t="str">
        <f t="shared" si="1333"/>
        <v/>
      </c>
      <c r="E5449" s="14" t="str">
        <f t="shared" si="1329"/>
        <v>1074</v>
      </c>
      <c r="J5449" s="14" t="str">
        <f t="shared" si="1324"/>
        <v xml:space="preserve">0                                                                                                                                                                                                                                                                                                                                                                                                                                                                                                                                                                                                                                                                                                                                                                                                                                                                                                                                                                                                                                                                                                                 </v>
      </c>
      <c r="S5449" s="8"/>
      <c r="W5449" s="76"/>
      <c r="X5449" s="16">
        <f t="shared" si="1330"/>
        <v>0</v>
      </c>
      <c r="AC5449" s="18">
        <f t="shared" si="1322"/>
        <v>0</v>
      </c>
      <c r="AD5449" s="19">
        <f t="shared" si="1325"/>
        <v>0</v>
      </c>
      <c r="AE5449" s="21">
        <f t="shared" si="1321"/>
        <v>0</v>
      </c>
      <c r="AF5449" s="20">
        <f t="shared" si="1326"/>
        <v>0</v>
      </c>
      <c r="AG5449" s="20">
        <f t="shared" si="1327"/>
        <v>0</v>
      </c>
      <c r="AH5449" s="20">
        <f t="shared" si="1328"/>
        <v>0</v>
      </c>
      <c r="AI5449" s="20"/>
      <c r="AJ5449" s="20"/>
      <c r="AK5449" s="20">
        <f t="shared" si="1323"/>
        <v>0</v>
      </c>
      <c r="AL5449" s="171"/>
    </row>
    <row r="5450" spans="2:38" ht="15.75" customHeight="1" x14ac:dyDescent="0.25">
      <c r="B5450" s="14">
        <f t="shared" si="1331"/>
        <v>1075</v>
      </c>
      <c r="C5450" s="9" t="str">
        <f t="shared" si="1332"/>
        <v/>
      </c>
      <c r="D5450" s="3" t="str">
        <f t="shared" si="1333"/>
        <v/>
      </c>
      <c r="E5450" s="14" t="str">
        <f t="shared" si="1329"/>
        <v>1075</v>
      </c>
      <c r="J5450" s="14" t="str">
        <f t="shared" si="1324"/>
        <v xml:space="preserve">0                                                                                                                                                                                                                                                                                                                                                                                                                                                                                                                                                                                                                                                                                                                                                                                                                                                                                                                                                                                                                                                                                                                  </v>
      </c>
      <c r="S5450" s="8"/>
      <c r="W5450" s="76"/>
      <c r="X5450" s="16">
        <f t="shared" si="1330"/>
        <v>0</v>
      </c>
      <c r="AC5450" s="18">
        <f t="shared" si="1322"/>
        <v>0</v>
      </c>
      <c r="AD5450" s="19">
        <f t="shared" si="1325"/>
        <v>0</v>
      </c>
      <c r="AE5450" s="21">
        <f t="shared" si="1321"/>
        <v>0</v>
      </c>
      <c r="AF5450" s="20">
        <f t="shared" si="1326"/>
        <v>0</v>
      </c>
      <c r="AG5450" s="20">
        <f t="shared" si="1327"/>
        <v>0</v>
      </c>
      <c r="AH5450" s="20">
        <f t="shared" si="1328"/>
        <v>0</v>
      </c>
      <c r="AI5450" s="20"/>
      <c r="AJ5450" s="20"/>
      <c r="AK5450" s="20">
        <f t="shared" si="1323"/>
        <v>0</v>
      </c>
      <c r="AL5450" s="171"/>
    </row>
    <row r="5451" spans="2:38" ht="15.75" customHeight="1" x14ac:dyDescent="0.25">
      <c r="B5451" s="14">
        <f t="shared" si="1331"/>
        <v>1076</v>
      </c>
      <c r="C5451" s="9" t="str">
        <f t="shared" si="1332"/>
        <v/>
      </c>
      <c r="D5451" s="3" t="str">
        <f t="shared" si="1333"/>
        <v/>
      </c>
      <c r="E5451" s="14" t="str">
        <f t="shared" si="1329"/>
        <v>1076</v>
      </c>
      <c r="J5451" s="14" t="str">
        <f t="shared" si="1324"/>
        <v xml:space="preserve">0                                                                                                                                                                                                                                                                                                                                                                                                                                                                                                                                                                                                                                                                                                                                                                                                                                                                                                                                                                                                                                                                                                                   </v>
      </c>
      <c r="S5451" s="8"/>
      <c r="W5451" s="76"/>
      <c r="X5451" s="16">
        <f t="shared" si="1330"/>
        <v>0</v>
      </c>
      <c r="AC5451" s="18">
        <f t="shared" si="1322"/>
        <v>0</v>
      </c>
      <c r="AD5451" s="19">
        <f t="shared" si="1325"/>
        <v>0</v>
      </c>
      <c r="AE5451" s="21">
        <f t="shared" si="1321"/>
        <v>0</v>
      </c>
      <c r="AF5451" s="20">
        <f t="shared" si="1326"/>
        <v>0</v>
      </c>
      <c r="AG5451" s="20">
        <f t="shared" si="1327"/>
        <v>0</v>
      </c>
      <c r="AH5451" s="20">
        <f t="shared" si="1328"/>
        <v>0</v>
      </c>
      <c r="AI5451" s="20"/>
      <c r="AJ5451" s="20"/>
      <c r="AK5451" s="20">
        <f t="shared" si="1323"/>
        <v>0</v>
      </c>
      <c r="AL5451" s="171"/>
    </row>
    <row r="5452" spans="2:38" ht="15.75" customHeight="1" x14ac:dyDescent="0.25">
      <c r="B5452" s="14">
        <f t="shared" si="1331"/>
        <v>1077</v>
      </c>
      <c r="C5452" s="9" t="str">
        <f t="shared" si="1332"/>
        <v/>
      </c>
      <c r="D5452" s="3" t="str">
        <f t="shared" si="1333"/>
        <v/>
      </c>
      <c r="E5452" s="14" t="str">
        <f t="shared" si="1329"/>
        <v>1077</v>
      </c>
      <c r="J5452" s="14" t="str">
        <f t="shared" si="1324"/>
        <v xml:space="preserve">0                                                                                                                                                                                                                                                                                                                                                                                                                                                                                                                                                                                                                                                                                                                                                                                                                                                                                                                                                                                                                                                                                                                    </v>
      </c>
      <c r="S5452" s="8"/>
      <c r="W5452" s="76"/>
      <c r="X5452" s="16">
        <f t="shared" si="1330"/>
        <v>0</v>
      </c>
      <c r="AC5452" s="18">
        <f t="shared" si="1322"/>
        <v>0</v>
      </c>
      <c r="AD5452" s="19">
        <f t="shared" si="1325"/>
        <v>0</v>
      </c>
      <c r="AE5452" s="21">
        <f t="shared" si="1321"/>
        <v>0</v>
      </c>
      <c r="AF5452" s="20">
        <f t="shared" si="1326"/>
        <v>0</v>
      </c>
      <c r="AG5452" s="20">
        <f t="shared" si="1327"/>
        <v>0</v>
      </c>
      <c r="AH5452" s="20">
        <f t="shared" si="1328"/>
        <v>0</v>
      </c>
      <c r="AI5452" s="20"/>
      <c r="AJ5452" s="20"/>
      <c r="AK5452" s="20">
        <f t="shared" si="1323"/>
        <v>0</v>
      </c>
      <c r="AL5452" s="171"/>
    </row>
    <row r="5453" spans="2:38" ht="15.75" customHeight="1" x14ac:dyDescent="0.25">
      <c r="B5453" s="14">
        <f t="shared" si="1331"/>
        <v>1078</v>
      </c>
      <c r="C5453" s="9" t="str">
        <f t="shared" si="1332"/>
        <v/>
      </c>
      <c r="D5453" s="3" t="str">
        <f t="shared" si="1333"/>
        <v/>
      </c>
      <c r="E5453" s="14" t="str">
        <f t="shared" si="1329"/>
        <v>1078</v>
      </c>
      <c r="J5453" s="14" t="str">
        <f t="shared" si="1324"/>
        <v xml:space="preserve">0                                                                                                                                                                                                                                                                                                                                                                                                                                                                                                                                                                                                                                                                                                                                                                                                                                                                                                                                                                                                                                                                                                                     </v>
      </c>
      <c r="S5453" s="8"/>
      <c r="W5453" s="76"/>
      <c r="X5453" s="16">
        <f t="shared" si="1330"/>
        <v>0</v>
      </c>
      <c r="AC5453" s="18">
        <f t="shared" si="1322"/>
        <v>0</v>
      </c>
      <c r="AD5453" s="19">
        <f t="shared" si="1325"/>
        <v>0</v>
      </c>
      <c r="AE5453" s="21">
        <f t="shared" si="1321"/>
        <v>0</v>
      </c>
      <c r="AF5453" s="20">
        <f t="shared" si="1326"/>
        <v>0</v>
      </c>
      <c r="AG5453" s="20">
        <f t="shared" si="1327"/>
        <v>0</v>
      </c>
      <c r="AH5453" s="20">
        <f t="shared" si="1328"/>
        <v>0</v>
      </c>
      <c r="AI5453" s="20"/>
      <c r="AJ5453" s="20"/>
      <c r="AK5453" s="20">
        <f t="shared" si="1323"/>
        <v>0</v>
      </c>
      <c r="AL5453" s="171"/>
    </row>
    <row r="5454" spans="2:38" ht="15.75" customHeight="1" x14ac:dyDescent="0.25">
      <c r="B5454" s="14">
        <f t="shared" si="1331"/>
        <v>1079</v>
      </c>
      <c r="C5454" s="9" t="str">
        <f t="shared" si="1332"/>
        <v/>
      </c>
      <c r="D5454" s="3" t="str">
        <f t="shared" si="1333"/>
        <v/>
      </c>
      <c r="E5454" s="14" t="str">
        <f t="shared" si="1329"/>
        <v>1079</v>
      </c>
      <c r="J5454" s="14" t="str">
        <f t="shared" si="1324"/>
        <v xml:space="preserve">0                                                                                                                                                                                                                                                                                                                                                                                                                                                                                                                                                                                                                                                                                                                                                                                                                                                                                                                                                                                                                                                                                                                      </v>
      </c>
      <c r="S5454" s="8"/>
      <c r="W5454" s="76"/>
      <c r="X5454" s="16">
        <f t="shared" si="1330"/>
        <v>0</v>
      </c>
      <c r="AC5454" s="18">
        <f t="shared" si="1322"/>
        <v>0</v>
      </c>
      <c r="AD5454" s="19">
        <f t="shared" si="1325"/>
        <v>0</v>
      </c>
      <c r="AE5454" s="21">
        <f t="shared" si="1321"/>
        <v>0</v>
      </c>
      <c r="AF5454" s="20">
        <f t="shared" si="1326"/>
        <v>0</v>
      </c>
      <c r="AG5454" s="20">
        <f t="shared" si="1327"/>
        <v>0</v>
      </c>
      <c r="AH5454" s="20">
        <f t="shared" si="1328"/>
        <v>0</v>
      </c>
      <c r="AI5454" s="20"/>
      <c r="AJ5454" s="20"/>
      <c r="AK5454" s="20">
        <f t="shared" si="1323"/>
        <v>0</v>
      </c>
      <c r="AL5454" s="171"/>
    </row>
    <row r="5455" spans="2:38" ht="15.75" customHeight="1" x14ac:dyDescent="0.25">
      <c r="B5455" s="14">
        <f t="shared" si="1331"/>
        <v>1080</v>
      </c>
      <c r="C5455" s="9" t="str">
        <f t="shared" si="1332"/>
        <v/>
      </c>
      <c r="D5455" s="3" t="str">
        <f t="shared" si="1333"/>
        <v/>
      </c>
      <c r="E5455" s="14" t="str">
        <f t="shared" si="1329"/>
        <v>1080</v>
      </c>
      <c r="J5455" s="14" t="str">
        <f t="shared" si="1324"/>
        <v xml:space="preserve">0                                                                                                                                                                                                                                                                                                                                                                                                                                                                                                                                                                                                                                                                                                                                                                                                                                                                                                                                                                                                                                                                                                                       </v>
      </c>
      <c r="S5455" s="8"/>
      <c r="W5455" s="76"/>
      <c r="X5455" s="16">
        <f t="shared" si="1330"/>
        <v>0</v>
      </c>
      <c r="AC5455" s="18">
        <f t="shared" si="1322"/>
        <v>0</v>
      </c>
      <c r="AD5455" s="19">
        <f t="shared" si="1325"/>
        <v>0</v>
      </c>
      <c r="AE5455" s="21">
        <f t="shared" si="1321"/>
        <v>0</v>
      </c>
      <c r="AF5455" s="20">
        <f t="shared" si="1326"/>
        <v>0</v>
      </c>
      <c r="AG5455" s="20">
        <f t="shared" si="1327"/>
        <v>0</v>
      </c>
      <c r="AH5455" s="20">
        <f t="shared" si="1328"/>
        <v>0</v>
      </c>
      <c r="AI5455" s="20"/>
      <c r="AJ5455" s="20"/>
      <c r="AK5455" s="20">
        <f t="shared" si="1323"/>
        <v>0</v>
      </c>
      <c r="AL5455" s="171"/>
    </row>
    <row r="5456" spans="2:38" ht="15.75" customHeight="1" x14ac:dyDescent="0.25">
      <c r="B5456" s="14">
        <f t="shared" si="1331"/>
        <v>1081</v>
      </c>
      <c r="C5456" s="9" t="str">
        <f t="shared" si="1332"/>
        <v/>
      </c>
      <c r="D5456" s="3" t="str">
        <f t="shared" si="1333"/>
        <v/>
      </c>
      <c r="E5456" s="14" t="str">
        <f t="shared" si="1329"/>
        <v>1081</v>
      </c>
      <c r="J5456" s="14" t="str">
        <f t="shared" si="1324"/>
        <v xml:space="preserve">0                                                                                                                                                                                                                                                                                                                                                                                                                                                                                                                                                                                                                                                                                                                                                                                                                                                                                                                                                                                                                                                                                                                        </v>
      </c>
      <c r="S5456" s="8"/>
      <c r="W5456" s="76"/>
      <c r="X5456" s="16">
        <f t="shared" si="1330"/>
        <v>0</v>
      </c>
      <c r="AC5456" s="18">
        <f t="shared" si="1322"/>
        <v>0</v>
      </c>
      <c r="AD5456" s="19">
        <f t="shared" si="1325"/>
        <v>0</v>
      </c>
      <c r="AE5456" s="21">
        <f t="shared" si="1321"/>
        <v>0</v>
      </c>
      <c r="AF5456" s="20">
        <f t="shared" si="1326"/>
        <v>0</v>
      </c>
      <c r="AG5456" s="20">
        <f t="shared" si="1327"/>
        <v>0</v>
      </c>
      <c r="AH5456" s="20">
        <f t="shared" si="1328"/>
        <v>0</v>
      </c>
      <c r="AI5456" s="20"/>
      <c r="AJ5456" s="20"/>
      <c r="AK5456" s="20">
        <f t="shared" si="1323"/>
        <v>0</v>
      </c>
      <c r="AL5456" s="171"/>
    </row>
    <row r="5457" spans="2:38" ht="15.75" customHeight="1" x14ac:dyDescent="0.25">
      <c r="B5457" s="14">
        <f t="shared" si="1331"/>
        <v>1082</v>
      </c>
      <c r="C5457" s="9" t="str">
        <f t="shared" si="1332"/>
        <v/>
      </c>
      <c r="D5457" s="3" t="str">
        <f t="shared" si="1333"/>
        <v/>
      </c>
      <c r="E5457" s="14" t="str">
        <f t="shared" si="1329"/>
        <v>1082</v>
      </c>
      <c r="J5457" s="14" t="str">
        <f t="shared" si="1324"/>
        <v xml:space="preserve">0                                                                                                                                                                                                                                                                                                                                                                                                                                                                                                                                                                                                                                                                                                                                                                                                                                                                                                                                                                                                                                                                                                                         </v>
      </c>
      <c r="S5457" s="8"/>
      <c r="W5457" s="76"/>
      <c r="X5457" s="16">
        <f t="shared" si="1330"/>
        <v>0</v>
      </c>
      <c r="AC5457" s="18">
        <f t="shared" si="1322"/>
        <v>0</v>
      </c>
      <c r="AD5457" s="19">
        <f t="shared" si="1325"/>
        <v>0</v>
      </c>
      <c r="AE5457" s="21">
        <f t="shared" si="1321"/>
        <v>0</v>
      </c>
      <c r="AF5457" s="20">
        <f t="shared" si="1326"/>
        <v>0</v>
      </c>
      <c r="AG5457" s="20">
        <f t="shared" si="1327"/>
        <v>0</v>
      </c>
      <c r="AH5457" s="20">
        <f t="shared" si="1328"/>
        <v>0</v>
      </c>
      <c r="AI5457" s="20"/>
      <c r="AJ5457" s="20"/>
      <c r="AK5457" s="20">
        <f t="shared" si="1323"/>
        <v>0</v>
      </c>
      <c r="AL5457" s="171"/>
    </row>
    <row r="5458" spans="2:38" ht="15.75" customHeight="1" x14ac:dyDescent="0.25">
      <c r="B5458" s="14">
        <f t="shared" si="1331"/>
        <v>1083</v>
      </c>
      <c r="C5458" s="9" t="str">
        <f t="shared" si="1332"/>
        <v/>
      </c>
      <c r="D5458" s="3" t="str">
        <f t="shared" si="1333"/>
        <v/>
      </c>
      <c r="E5458" s="14" t="str">
        <f t="shared" si="1329"/>
        <v>1083</v>
      </c>
      <c r="J5458" s="14" t="str">
        <f t="shared" si="1324"/>
        <v xml:space="preserve">0                                                                                                                                                                                                                                                                                                                                                                                                                                                                                                                                                                                                                                                                                                                                                                                                                                                                                                                                                                                                                                                                                                                          </v>
      </c>
      <c r="S5458" s="8"/>
      <c r="W5458" s="76"/>
      <c r="X5458" s="16">
        <f t="shared" si="1330"/>
        <v>0</v>
      </c>
      <c r="AC5458" s="18">
        <f t="shared" si="1322"/>
        <v>0</v>
      </c>
      <c r="AD5458" s="19">
        <f t="shared" si="1325"/>
        <v>0</v>
      </c>
      <c r="AE5458" s="21">
        <f t="shared" si="1321"/>
        <v>0</v>
      </c>
      <c r="AF5458" s="20">
        <f t="shared" si="1326"/>
        <v>0</v>
      </c>
      <c r="AG5458" s="20">
        <f t="shared" si="1327"/>
        <v>0</v>
      </c>
      <c r="AH5458" s="20">
        <f t="shared" si="1328"/>
        <v>0</v>
      </c>
      <c r="AI5458" s="20"/>
      <c r="AJ5458" s="20"/>
      <c r="AK5458" s="20">
        <f t="shared" si="1323"/>
        <v>0</v>
      </c>
      <c r="AL5458" s="171"/>
    </row>
    <row r="5459" spans="2:38" ht="15.75" customHeight="1" x14ac:dyDescent="0.25">
      <c r="B5459" s="14">
        <f t="shared" si="1331"/>
        <v>1084</v>
      </c>
      <c r="C5459" s="9" t="str">
        <f t="shared" si="1332"/>
        <v/>
      </c>
      <c r="D5459" s="3" t="str">
        <f t="shared" si="1333"/>
        <v/>
      </c>
      <c r="E5459" s="14" t="str">
        <f t="shared" si="1329"/>
        <v>1084</v>
      </c>
      <c r="J5459" s="14" t="str">
        <f t="shared" si="1324"/>
        <v xml:space="preserve">0                                                                                                                                                                                                                                                                                                                                                                                                                                                                                                                                                                                                                                                                                                                                                                                                                                                                                                                                                                                                                                                                                                                           </v>
      </c>
      <c r="S5459" s="8"/>
      <c r="W5459" s="76"/>
      <c r="X5459" s="16">
        <f t="shared" si="1330"/>
        <v>0</v>
      </c>
      <c r="AC5459" s="18">
        <f t="shared" si="1322"/>
        <v>0</v>
      </c>
      <c r="AD5459" s="19">
        <f t="shared" si="1325"/>
        <v>0</v>
      </c>
      <c r="AE5459" s="21">
        <f t="shared" si="1321"/>
        <v>0</v>
      </c>
      <c r="AF5459" s="20">
        <f t="shared" si="1326"/>
        <v>0</v>
      </c>
      <c r="AG5459" s="20">
        <f t="shared" si="1327"/>
        <v>0</v>
      </c>
      <c r="AH5459" s="20">
        <f t="shared" si="1328"/>
        <v>0</v>
      </c>
      <c r="AI5459" s="20"/>
      <c r="AJ5459" s="20"/>
      <c r="AK5459" s="20">
        <f t="shared" si="1323"/>
        <v>0</v>
      </c>
      <c r="AL5459" s="171"/>
    </row>
    <row r="5460" spans="2:38" ht="15.75" customHeight="1" x14ac:dyDescent="0.25">
      <c r="B5460" s="14">
        <f t="shared" si="1331"/>
        <v>1085</v>
      </c>
      <c r="C5460" s="9" t="str">
        <f t="shared" si="1332"/>
        <v/>
      </c>
      <c r="D5460" s="3" t="str">
        <f t="shared" si="1333"/>
        <v/>
      </c>
      <c r="E5460" s="14" t="str">
        <f t="shared" si="1329"/>
        <v>1085</v>
      </c>
      <c r="J5460" s="14" t="str">
        <f t="shared" si="1324"/>
        <v xml:space="preserve">0                                                                                                                                                                                                                                                                                                                                                                                                                                                                                                                                                                                                                                                                                                                                                                                                                                                                                                                                                                                                                                                                                                                            </v>
      </c>
      <c r="S5460" s="8"/>
      <c r="W5460" s="76"/>
      <c r="X5460" s="16">
        <f t="shared" si="1330"/>
        <v>0</v>
      </c>
      <c r="AC5460" s="18">
        <f t="shared" si="1322"/>
        <v>0</v>
      </c>
      <c r="AD5460" s="19">
        <f t="shared" si="1325"/>
        <v>0</v>
      </c>
      <c r="AE5460" s="21">
        <f t="shared" si="1321"/>
        <v>0</v>
      </c>
      <c r="AF5460" s="20">
        <f t="shared" si="1326"/>
        <v>0</v>
      </c>
      <c r="AG5460" s="20">
        <f t="shared" si="1327"/>
        <v>0</v>
      </c>
      <c r="AH5460" s="20">
        <f t="shared" si="1328"/>
        <v>0</v>
      </c>
      <c r="AI5460" s="20"/>
      <c r="AJ5460" s="20"/>
      <c r="AK5460" s="20">
        <f t="shared" si="1323"/>
        <v>0</v>
      </c>
      <c r="AL5460" s="171"/>
    </row>
    <row r="5461" spans="2:38" ht="15.75" customHeight="1" x14ac:dyDescent="0.25">
      <c r="B5461" s="14">
        <f t="shared" si="1331"/>
        <v>1086</v>
      </c>
      <c r="C5461" s="9" t="str">
        <f t="shared" si="1332"/>
        <v/>
      </c>
      <c r="D5461" s="3" t="str">
        <f t="shared" si="1333"/>
        <v/>
      </c>
      <c r="E5461" s="14" t="str">
        <f t="shared" si="1329"/>
        <v>1086</v>
      </c>
      <c r="J5461" s="14" t="str">
        <f t="shared" si="1324"/>
        <v xml:space="preserve">0                                                                                                                                                                                                                                                                                                                                                                                                                                                                                                                                                                                                                                                                                                                                                                                                                                                                                                                                                                                                                                                                                                                             </v>
      </c>
      <c r="S5461" s="8"/>
      <c r="W5461" s="76"/>
      <c r="X5461" s="16">
        <f t="shared" si="1330"/>
        <v>0</v>
      </c>
      <c r="AC5461" s="18">
        <f t="shared" si="1322"/>
        <v>0</v>
      </c>
      <c r="AD5461" s="19">
        <f t="shared" si="1325"/>
        <v>0</v>
      </c>
      <c r="AE5461" s="21">
        <f t="shared" si="1321"/>
        <v>0</v>
      </c>
      <c r="AF5461" s="20">
        <f t="shared" si="1326"/>
        <v>0</v>
      </c>
      <c r="AG5461" s="20">
        <f t="shared" si="1327"/>
        <v>0</v>
      </c>
      <c r="AH5461" s="20">
        <f t="shared" si="1328"/>
        <v>0</v>
      </c>
      <c r="AI5461" s="20"/>
      <c r="AJ5461" s="20"/>
      <c r="AK5461" s="20">
        <f t="shared" si="1323"/>
        <v>0</v>
      </c>
      <c r="AL5461" s="171"/>
    </row>
    <row r="5462" spans="2:38" ht="15.75" customHeight="1" x14ac:dyDescent="0.25">
      <c r="B5462" s="14">
        <f t="shared" si="1331"/>
        <v>1087</v>
      </c>
      <c r="C5462" s="9" t="str">
        <f t="shared" si="1332"/>
        <v/>
      </c>
      <c r="D5462" s="3" t="str">
        <f t="shared" si="1333"/>
        <v/>
      </c>
      <c r="E5462" s="14" t="str">
        <f t="shared" si="1329"/>
        <v>1087</v>
      </c>
      <c r="J5462" s="14" t="str">
        <f t="shared" si="1324"/>
        <v xml:space="preserve">0                                                                                                                                                                                                                                                                                                                                                                                                                                                                                                                                                                                                                                                                                                                                                                                                                                                                                                                                                                                                                                                                                                                              </v>
      </c>
      <c r="S5462" s="8"/>
      <c r="W5462" s="76"/>
      <c r="X5462" s="16">
        <f t="shared" si="1330"/>
        <v>0</v>
      </c>
      <c r="AC5462" s="18">
        <f t="shared" si="1322"/>
        <v>0</v>
      </c>
      <c r="AD5462" s="19">
        <f t="shared" si="1325"/>
        <v>0</v>
      </c>
      <c r="AE5462" s="21">
        <f t="shared" si="1321"/>
        <v>0</v>
      </c>
      <c r="AF5462" s="20">
        <f t="shared" si="1326"/>
        <v>0</v>
      </c>
      <c r="AG5462" s="20">
        <f t="shared" si="1327"/>
        <v>0</v>
      </c>
      <c r="AH5462" s="20">
        <f t="shared" si="1328"/>
        <v>0</v>
      </c>
      <c r="AI5462" s="20"/>
      <c r="AJ5462" s="20"/>
      <c r="AK5462" s="20">
        <f t="shared" si="1323"/>
        <v>0</v>
      </c>
      <c r="AL5462" s="171"/>
    </row>
    <row r="5463" spans="2:38" ht="15.75" customHeight="1" x14ac:dyDescent="0.25">
      <c r="B5463" s="14">
        <f t="shared" si="1331"/>
        <v>1088</v>
      </c>
      <c r="C5463" s="9" t="str">
        <f t="shared" si="1332"/>
        <v/>
      </c>
      <c r="D5463" s="3" t="str">
        <f t="shared" si="1333"/>
        <v/>
      </c>
      <c r="E5463" s="14" t="str">
        <f t="shared" si="1329"/>
        <v>1088</v>
      </c>
      <c r="J5463" s="14" t="str">
        <f t="shared" si="1324"/>
        <v xml:space="preserve">0                                                                                                                                                                                                                                                                                                                                                                                                                                                                                                                                                                                                                                                                                                                                                                                                                                                                                                                                                                                                                                                                                                                               </v>
      </c>
      <c r="S5463" s="8"/>
      <c r="W5463" s="76"/>
      <c r="X5463" s="16">
        <f t="shared" si="1330"/>
        <v>0</v>
      </c>
      <c r="AC5463" s="18">
        <f t="shared" si="1322"/>
        <v>0</v>
      </c>
      <c r="AD5463" s="19">
        <f t="shared" si="1325"/>
        <v>0</v>
      </c>
      <c r="AE5463" s="21">
        <f t="shared" si="1321"/>
        <v>0</v>
      </c>
      <c r="AF5463" s="20">
        <f t="shared" si="1326"/>
        <v>0</v>
      </c>
      <c r="AG5463" s="20">
        <f t="shared" si="1327"/>
        <v>0</v>
      </c>
      <c r="AH5463" s="20">
        <f t="shared" si="1328"/>
        <v>0</v>
      </c>
      <c r="AI5463" s="20"/>
      <c r="AJ5463" s="20"/>
      <c r="AK5463" s="20">
        <f t="shared" si="1323"/>
        <v>0</v>
      </c>
      <c r="AL5463" s="171"/>
    </row>
    <row r="5464" spans="2:38" ht="15.75" customHeight="1" x14ac:dyDescent="0.25">
      <c r="B5464" s="14">
        <f t="shared" si="1331"/>
        <v>1089</v>
      </c>
      <c r="C5464" s="9" t="str">
        <f t="shared" si="1332"/>
        <v/>
      </c>
      <c r="D5464" s="3" t="str">
        <f t="shared" si="1333"/>
        <v/>
      </c>
      <c r="E5464" s="14" t="str">
        <f t="shared" si="1329"/>
        <v>1089</v>
      </c>
      <c r="J5464" s="14" t="str">
        <f t="shared" si="1324"/>
        <v xml:space="preserve">0                                                                                                                                                                                                                                                                                                                                                                                                                                                                                                                                                                                                                                                                                                                                                                                                                                                                                                                                                                                                                                                                                                                                </v>
      </c>
      <c r="S5464" s="8"/>
      <c r="W5464" s="76"/>
      <c r="X5464" s="16">
        <f t="shared" si="1330"/>
        <v>0</v>
      </c>
      <c r="AC5464" s="18">
        <f t="shared" si="1322"/>
        <v>0</v>
      </c>
      <c r="AD5464" s="19">
        <f t="shared" si="1325"/>
        <v>0</v>
      </c>
      <c r="AE5464" s="21">
        <f t="shared" si="1321"/>
        <v>0</v>
      </c>
      <c r="AF5464" s="20">
        <f t="shared" si="1326"/>
        <v>0</v>
      </c>
      <c r="AG5464" s="20">
        <f t="shared" si="1327"/>
        <v>0</v>
      </c>
      <c r="AH5464" s="20">
        <f t="shared" si="1328"/>
        <v>0</v>
      </c>
      <c r="AI5464" s="20"/>
      <c r="AJ5464" s="20"/>
      <c r="AK5464" s="20">
        <f t="shared" si="1323"/>
        <v>0</v>
      </c>
      <c r="AL5464" s="171"/>
    </row>
    <row r="5465" spans="2:38" ht="15.75" customHeight="1" x14ac:dyDescent="0.25">
      <c r="B5465" s="14">
        <f t="shared" si="1331"/>
        <v>1090</v>
      </c>
      <c r="C5465" s="9" t="str">
        <f t="shared" si="1332"/>
        <v/>
      </c>
      <c r="D5465" s="3" t="str">
        <f t="shared" si="1333"/>
        <v/>
      </c>
      <c r="E5465" s="14" t="str">
        <f t="shared" si="1329"/>
        <v>1090</v>
      </c>
      <c r="J5465" s="14" t="str">
        <f t="shared" si="1324"/>
        <v xml:space="preserve">0                                                                                                                                                                                                                                                                                                                                                                                                                                                                                                                                                                                                                                                                                                                                                                                                                                                                                                                                                                                                                                                                                                                                 </v>
      </c>
      <c r="S5465" s="8"/>
      <c r="W5465" s="76"/>
      <c r="X5465" s="16">
        <f t="shared" si="1330"/>
        <v>0</v>
      </c>
      <c r="AC5465" s="18">
        <f t="shared" si="1322"/>
        <v>0</v>
      </c>
      <c r="AD5465" s="19">
        <f t="shared" si="1325"/>
        <v>0</v>
      </c>
      <c r="AE5465" s="21">
        <f t="shared" ref="AE5465:AE5528" si="1334">+(Q5465)*T5465</f>
        <v>0</v>
      </c>
      <c r="AF5465" s="20">
        <f t="shared" si="1326"/>
        <v>0</v>
      </c>
      <c r="AG5465" s="20">
        <f t="shared" si="1327"/>
        <v>0</v>
      </c>
      <c r="AH5465" s="20">
        <f t="shared" si="1328"/>
        <v>0</v>
      </c>
      <c r="AI5465" s="20"/>
      <c r="AJ5465" s="20"/>
      <c r="AK5465" s="20">
        <f t="shared" si="1323"/>
        <v>0</v>
      </c>
      <c r="AL5465" s="171"/>
    </row>
    <row r="5466" spans="2:38" ht="15.75" customHeight="1" x14ac:dyDescent="0.25">
      <c r="B5466" s="14">
        <f t="shared" si="1331"/>
        <v>1091</v>
      </c>
      <c r="C5466" s="9" t="str">
        <f t="shared" si="1332"/>
        <v/>
      </c>
      <c r="D5466" s="3" t="str">
        <f t="shared" si="1333"/>
        <v/>
      </c>
      <c r="E5466" s="14" t="str">
        <f t="shared" si="1329"/>
        <v>1091</v>
      </c>
      <c r="J5466" s="14" t="str">
        <f t="shared" si="1324"/>
        <v xml:space="preserve">0                                                                                                                                                                                                                                                                                                                                                                                                                                                                                                                                                                                                                                                                                                                                                                                                                                                                                                                                                                                                                                                                                                                                  </v>
      </c>
      <c r="S5466" s="8"/>
      <c r="W5466" s="76"/>
      <c r="X5466" s="16">
        <f t="shared" si="1330"/>
        <v>0</v>
      </c>
      <c r="AC5466" s="18">
        <f t="shared" si="1322"/>
        <v>0</v>
      </c>
      <c r="AD5466" s="19">
        <f t="shared" si="1325"/>
        <v>0</v>
      </c>
      <c r="AE5466" s="21">
        <f t="shared" si="1334"/>
        <v>0</v>
      </c>
      <c r="AF5466" s="20">
        <f t="shared" si="1326"/>
        <v>0</v>
      </c>
      <c r="AG5466" s="20">
        <f t="shared" si="1327"/>
        <v>0</v>
      </c>
      <c r="AH5466" s="20">
        <f t="shared" si="1328"/>
        <v>0</v>
      </c>
      <c r="AI5466" s="20"/>
      <c r="AJ5466" s="20"/>
      <c r="AK5466" s="20">
        <f t="shared" si="1323"/>
        <v>0</v>
      </c>
      <c r="AL5466" s="171"/>
    </row>
    <row r="5467" spans="2:38" ht="15.75" customHeight="1" x14ac:dyDescent="0.25">
      <c r="B5467" s="14">
        <f t="shared" si="1331"/>
        <v>1092</v>
      </c>
      <c r="C5467" s="9" t="str">
        <f t="shared" si="1332"/>
        <v/>
      </c>
      <c r="D5467" s="3" t="str">
        <f t="shared" si="1333"/>
        <v/>
      </c>
      <c r="E5467" s="14" t="str">
        <f t="shared" si="1329"/>
        <v>1092</v>
      </c>
      <c r="J5467" s="14" t="str">
        <f t="shared" si="1324"/>
        <v xml:space="preserve">0                                                                                                                                                                                                                                                                                                                                                                                                                                                                                                                                                                                                                                                                                                                                                                                                                                                                                                                                                                                                                                                                                                                                   </v>
      </c>
      <c r="S5467" s="8"/>
      <c r="W5467" s="76"/>
      <c r="X5467" s="16">
        <f t="shared" si="1330"/>
        <v>0</v>
      </c>
      <c r="AC5467" s="18">
        <f t="shared" si="1322"/>
        <v>0</v>
      </c>
      <c r="AD5467" s="19">
        <f t="shared" si="1325"/>
        <v>0</v>
      </c>
      <c r="AE5467" s="21">
        <f t="shared" si="1334"/>
        <v>0</v>
      </c>
      <c r="AF5467" s="20">
        <f t="shared" si="1326"/>
        <v>0</v>
      </c>
      <c r="AG5467" s="20">
        <f t="shared" si="1327"/>
        <v>0</v>
      </c>
      <c r="AH5467" s="20">
        <f t="shared" si="1328"/>
        <v>0</v>
      </c>
      <c r="AI5467" s="20"/>
      <c r="AJ5467" s="20"/>
      <c r="AK5467" s="20">
        <f t="shared" si="1323"/>
        <v>0</v>
      </c>
      <c r="AL5467" s="171"/>
    </row>
    <row r="5468" spans="2:38" ht="15.75" customHeight="1" x14ac:dyDescent="0.25">
      <c r="B5468" s="14">
        <f t="shared" si="1331"/>
        <v>1093</v>
      </c>
      <c r="C5468" s="9" t="str">
        <f t="shared" si="1332"/>
        <v/>
      </c>
      <c r="D5468" s="3" t="str">
        <f t="shared" si="1333"/>
        <v/>
      </c>
      <c r="E5468" s="14" t="str">
        <f t="shared" si="1329"/>
        <v>1093</v>
      </c>
      <c r="J5468" s="14" t="str">
        <f t="shared" si="1324"/>
        <v xml:space="preserve">0                                                                                                                                                                                                                                                                                                                                                                                                                                                                                                                                                                                                                                                                                                                                                                                                                                                                                                                                                                                                                                                                                                                                    </v>
      </c>
      <c r="S5468" s="8"/>
      <c r="W5468" s="76"/>
      <c r="X5468" s="16">
        <f t="shared" si="1330"/>
        <v>0</v>
      </c>
      <c r="AC5468" s="18">
        <f t="shared" si="1322"/>
        <v>0</v>
      </c>
      <c r="AD5468" s="19">
        <f t="shared" si="1325"/>
        <v>0</v>
      </c>
      <c r="AE5468" s="21">
        <f t="shared" si="1334"/>
        <v>0</v>
      </c>
      <c r="AF5468" s="20">
        <f t="shared" si="1326"/>
        <v>0</v>
      </c>
      <c r="AG5468" s="20">
        <f t="shared" si="1327"/>
        <v>0</v>
      </c>
      <c r="AH5468" s="20">
        <f t="shared" si="1328"/>
        <v>0</v>
      </c>
      <c r="AI5468" s="20"/>
      <c r="AJ5468" s="20"/>
      <c r="AK5468" s="20">
        <f t="shared" si="1323"/>
        <v>0</v>
      </c>
      <c r="AL5468" s="171"/>
    </row>
    <row r="5469" spans="2:38" ht="15.75" customHeight="1" x14ac:dyDescent="0.25">
      <c r="B5469" s="14">
        <f t="shared" si="1331"/>
        <v>1094</v>
      </c>
      <c r="C5469" s="9" t="str">
        <f t="shared" si="1332"/>
        <v/>
      </c>
      <c r="D5469" s="3" t="str">
        <f t="shared" si="1333"/>
        <v/>
      </c>
      <c r="E5469" s="14" t="str">
        <f t="shared" si="1329"/>
        <v>1094</v>
      </c>
      <c r="J5469" s="14" t="str">
        <f t="shared" si="1324"/>
        <v xml:space="preserve">0                                                                                                                                                                                                                                                                                                                                                                                                                                                                                                                                                                                                                                                                                                                                                                                                                                                                                                                                                                                                                                                                                                                                     </v>
      </c>
      <c r="S5469" s="8"/>
      <c r="W5469" s="76"/>
      <c r="X5469" s="16">
        <f t="shared" si="1330"/>
        <v>0</v>
      </c>
      <c r="AC5469" s="18">
        <f t="shared" si="1322"/>
        <v>0</v>
      </c>
      <c r="AD5469" s="19">
        <f t="shared" si="1325"/>
        <v>0</v>
      </c>
      <c r="AE5469" s="21">
        <f t="shared" si="1334"/>
        <v>0</v>
      </c>
      <c r="AF5469" s="20">
        <f t="shared" si="1326"/>
        <v>0</v>
      </c>
      <c r="AG5469" s="20">
        <f t="shared" si="1327"/>
        <v>0</v>
      </c>
      <c r="AH5469" s="20">
        <f t="shared" si="1328"/>
        <v>0</v>
      </c>
      <c r="AI5469" s="20"/>
      <c r="AJ5469" s="20"/>
      <c r="AK5469" s="20">
        <f t="shared" si="1323"/>
        <v>0</v>
      </c>
      <c r="AL5469" s="171"/>
    </row>
    <row r="5470" spans="2:38" ht="15.75" customHeight="1" x14ac:dyDescent="0.25">
      <c r="B5470" s="14">
        <f t="shared" si="1331"/>
        <v>1095</v>
      </c>
      <c r="C5470" s="9" t="str">
        <f t="shared" si="1332"/>
        <v/>
      </c>
      <c r="D5470" s="3" t="str">
        <f t="shared" si="1333"/>
        <v/>
      </c>
      <c r="E5470" s="14" t="str">
        <f t="shared" si="1329"/>
        <v>1095</v>
      </c>
      <c r="J5470" s="14" t="str">
        <f t="shared" si="1324"/>
        <v xml:space="preserve">0                                                                                                                                                                                                                                                                                                                                                                                                                                                                                                                                                                                                                                                                                                                                                                                                                                                                                                                                                                                                                                                                                                                                      </v>
      </c>
      <c r="S5470" s="8"/>
      <c r="W5470" s="76"/>
      <c r="X5470" s="16">
        <f t="shared" si="1330"/>
        <v>0</v>
      </c>
      <c r="AC5470" s="18">
        <f t="shared" si="1322"/>
        <v>0</v>
      </c>
      <c r="AD5470" s="19">
        <f t="shared" si="1325"/>
        <v>0</v>
      </c>
      <c r="AE5470" s="21">
        <f t="shared" si="1334"/>
        <v>0</v>
      </c>
      <c r="AF5470" s="20">
        <f t="shared" si="1326"/>
        <v>0</v>
      </c>
      <c r="AG5470" s="20">
        <f t="shared" si="1327"/>
        <v>0</v>
      </c>
      <c r="AH5470" s="20">
        <f t="shared" si="1328"/>
        <v>0</v>
      </c>
      <c r="AI5470" s="20"/>
      <c r="AJ5470" s="20"/>
      <c r="AK5470" s="20">
        <f t="shared" si="1323"/>
        <v>0</v>
      </c>
      <c r="AL5470" s="171"/>
    </row>
    <row r="5471" spans="2:38" ht="15.75" customHeight="1" x14ac:dyDescent="0.25">
      <c r="B5471" s="14">
        <f t="shared" si="1331"/>
        <v>1096</v>
      </c>
      <c r="C5471" s="9" t="str">
        <f t="shared" si="1332"/>
        <v/>
      </c>
      <c r="D5471" s="3" t="str">
        <f t="shared" si="1333"/>
        <v/>
      </c>
      <c r="E5471" s="14" t="str">
        <f t="shared" si="1329"/>
        <v>1096</v>
      </c>
      <c r="J5471" s="14" t="str">
        <f t="shared" si="1324"/>
        <v xml:space="preserve">0                                                                                                                                                                                                                                                                                                                                                                                                                                                                                                                                                                                                                                                                                                                                                                                                                                                                                                                                                                                                                                                                                                                                       </v>
      </c>
      <c r="S5471" s="8"/>
      <c r="W5471" s="76"/>
      <c r="X5471" s="16">
        <f t="shared" si="1330"/>
        <v>0</v>
      </c>
      <c r="AC5471" s="18">
        <f t="shared" si="1322"/>
        <v>0</v>
      </c>
      <c r="AD5471" s="19">
        <f t="shared" si="1325"/>
        <v>0</v>
      </c>
      <c r="AE5471" s="21">
        <f t="shared" si="1334"/>
        <v>0</v>
      </c>
      <c r="AF5471" s="20">
        <f t="shared" si="1326"/>
        <v>0</v>
      </c>
      <c r="AG5471" s="20">
        <f t="shared" si="1327"/>
        <v>0</v>
      </c>
      <c r="AH5471" s="20">
        <f t="shared" si="1328"/>
        <v>0</v>
      </c>
      <c r="AI5471" s="20"/>
      <c r="AJ5471" s="20"/>
      <c r="AK5471" s="20">
        <f t="shared" si="1323"/>
        <v>0</v>
      </c>
      <c r="AL5471" s="171"/>
    </row>
    <row r="5472" spans="2:38" ht="15.75" customHeight="1" x14ac:dyDescent="0.25">
      <c r="B5472" s="14">
        <f t="shared" si="1331"/>
        <v>1097</v>
      </c>
      <c r="C5472" s="9" t="str">
        <f t="shared" si="1332"/>
        <v/>
      </c>
      <c r="D5472" s="3" t="str">
        <f t="shared" si="1333"/>
        <v/>
      </c>
      <c r="E5472" s="14" t="str">
        <f t="shared" si="1329"/>
        <v>1097</v>
      </c>
      <c r="J5472" s="14" t="str">
        <f t="shared" si="1324"/>
        <v xml:space="preserve">0                                                                                                                                                                                                                                                                                                                                                                                                                                                                                                                                                                                                                                                                                                                                                                                                                                                                                                                                                                                                                                                                                                                                        </v>
      </c>
      <c r="S5472" s="8"/>
      <c r="W5472" s="76"/>
      <c r="X5472" s="16">
        <f t="shared" si="1330"/>
        <v>0</v>
      </c>
      <c r="AC5472" s="18">
        <f t="shared" si="1322"/>
        <v>0</v>
      </c>
      <c r="AD5472" s="19">
        <f t="shared" si="1325"/>
        <v>0</v>
      </c>
      <c r="AE5472" s="21">
        <f t="shared" si="1334"/>
        <v>0</v>
      </c>
      <c r="AF5472" s="20">
        <f t="shared" si="1326"/>
        <v>0</v>
      </c>
      <c r="AG5472" s="20">
        <f t="shared" si="1327"/>
        <v>0</v>
      </c>
      <c r="AH5472" s="20">
        <f t="shared" si="1328"/>
        <v>0</v>
      </c>
      <c r="AI5472" s="20"/>
      <c r="AJ5472" s="20"/>
      <c r="AK5472" s="20">
        <f t="shared" si="1323"/>
        <v>0</v>
      </c>
      <c r="AL5472" s="171"/>
    </row>
    <row r="5473" spans="2:38" ht="15.75" customHeight="1" x14ac:dyDescent="0.25">
      <c r="B5473" s="14">
        <f t="shared" si="1331"/>
        <v>1098</v>
      </c>
      <c r="C5473" s="9" t="str">
        <f t="shared" si="1332"/>
        <v/>
      </c>
      <c r="D5473" s="3" t="str">
        <f t="shared" si="1333"/>
        <v/>
      </c>
      <c r="E5473" s="14" t="str">
        <f t="shared" si="1329"/>
        <v>1098</v>
      </c>
      <c r="J5473" s="14" t="str">
        <f t="shared" si="1324"/>
        <v xml:space="preserve">0                                                                                                                                                                                                                                                                                                                                                                                                                                                                                                                                                                                                                                                                                                                                                                                                                                                                                                                                                                                                                                                                                                                                         </v>
      </c>
      <c r="S5473" s="8"/>
      <c r="W5473" s="76"/>
      <c r="X5473" s="16">
        <f t="shared" si="1330"/>
        <v>0</v>
      </c>
      <c r="AC5473" s="18">
        <f t="shared" si="1322"/>
        <v>0</v>
      </c>
      <c r="AD5473" s="19">
        <f t="shared" si="1325"/>
        <v>0</v>
      </c>
      <c r="AE5473" s="21">
        <f t="shared" si="1334"/>
        <v>0</v>
      </c>
      <c r="AF5473" s="20">
        <f t="shared" si="1326"/>
        <v>0</v>
      </c>
      <c r="AG5473" s="20">
        <f t="shared" si="1327"/>
        <v>0</v>
      </c>
      <c r="AH5473" s="20">
        <f t="shared" si="1328"/>
        <v>0</v>
      </c>
      <c r="AI5473" s="20"/>
      <c r="AJ5473" s="20"/>
      <c r="AK5473" s="20">
        <f t="shared" si="1323"/>
        <v>0</v>
      </c>
      <c r="AL5473" s="171"/>
    </row>
    <row r="5474" spans="2:38" ht="15.75" customHeight="1" x14ac:dyDescent="0.25">
      <c r="B5474" s="14">
        <f t="shared" si="1331"/>
        <v>1099</v>
      </c>
      <c r="C5474" s="9" t="str">
        <f t="shared" si="1332"/>
        <v/>
      </c>
      <c r="D5474" s="3" t="str">
        <f t="shared" si="1333"/>
        <v/>
      </c>
      <c r="E5474" s="14" t="str">
        <f t="shared" si="1329"/>
        <v>1099</v>
      </c>
      <c r="J5474" s="14" t="str">
        <f t="shared" si="1324"/>
        <v xml:space="preserve">0                                                                                                                                                                                                                                                                                                                                                                                                                                                                                                                                                                                                                                                                                                                                                                                                                                                                                                                                                                                                                                                                                                                                          </v>
      </c>
      <c r="S5474" s="8"/>
      <c r="W5474" s="76"/>
      <c r="X5474" s="16">
        <f t="shared" si="1330"/>
        <v>0</v>
      </c>
      <c r="AC5474" s="18">
        <f t="shared" si="1322"/>
        <v>0</v>
      </c>
      <c r="AD5474" s="19">
        <f t="shared" si="1325"/>
        <v>0</v>
      </c>
      <c r="AE5474" s="21">
        <f t="shared" si="1334"/>
        <v>0</v>
      </c>
      <c r="AF5474" s="20">
        <f t="shared" si="1326"/>
        <v>0</v>
      </c>
      <c r="AG5474" s="20">
        <f t="shared" si="1327"/>
        <v>0</v>
      </c>
      <c r="AH5474" s="20">
        <f t="shared" si="1328"/>
        <v>0</v>
      </c>
      <c r="AI5474" s="20"/>
      <c r="AJ5474" s="20"/>
      <c r="AK5474" s="20">
        <f t="shared" si="1323"/>
        <v>0</v>
      </c>
      <c r="AL5474" s="171"/>
    </row>
    <row r="5475" spans="2:38" ht="15.75" customHeight="1" x14ac:dyDescent="0.25">
      <c r="B5475" s="14">
        <f t="shared" si="1331"/>
        <v>1100</v>
      </c>
      <c r="C5475" s="9" t="str">
        <f t="shared" si="1332"/>
        <v/>
      </c>
      <c r="D5475" s="3" t="str">
        <f t="shared" si="1333"/>
        <v/>
      </c>
      <c r="E5475" s="14" t="str">
        <f t="shared" si="1329"/>
        <v>1100</v>
      </c>
      <c r="J5475" s="14" t="str">
        <f t="shared" si="1324"/>
        <v xml:space="preserve">0                                                                                                                                                                                                                                                                                                                                                                                                                                                                                                                                                                                                                                                                                                                                                                                                                                                                                                                                                                                                                                                                                                                                           </v>
      </c>
      <c r="S5475" s="8"/>
      <c r="W5475" s="76"/>
      <c r="X5475" s="16">
        <f t="shared" si="1330"/>
        <v>0</v>
      </c>
      <c r="AC5475" s="18">
        <f t="shared" ref="AC5475:AC5538" si="1335">+AB5475*Y5475</f>
        <v>0</v>
      </c>
      <c r="AD5475" s="19">
        <f t="shared" si="1325"/>
        <v>0</v>
      </c>
      <c r="AE5475" s="21">
        <f t="shared" si="1334"/>
        <v>0</v>
      </c>
      <c r="AF5475" s="20">
        <f t="shared" si="1326"/>
        <v>0</v>
      </c>
      <c r="AG5475" s="20">
        <f t="shared" si="1327"/>
        <v>0</v>
      </c>
      <c r="AH5475" s="20">
        <f t="shared" si="1328"/>
        <v>0</v>
      </c>
      <c r="AI5475" s="20"/>
      <c r="AJ5475" s="20"/>
      <c r="AK5475" s="20">
        <f t="shared" ref="AK5475:AK5538" si="1336">AH5475+AG5475</f>
        <v>0</v>
      </c>
      <c r="AL5475" s="171"/>
    </row>
    <row r="5476" spans="2:38" ht="15.75" customHeight="1" x14ac:dyDescent="0.25">
      <c r="B5476" s="14">
        <f t="shared" si="1331"/>
        <v>1101</v>
      </c>
      <c r="C5476" s="9" t="str">
        <f t="shared" si="1332"/>
        <v/>
      </c>
      <c r="D5476" s="3" t="str">
        <f t="shared" si="1333"/>
        <v/>
      </c>
      <c r="E5476" s="14" t="str">
        <f t="shared" si="1329"/>
        <v>1101</v>
      </c>
      <c r="J5476" s="14" t="str">
        <f t="shared" si="1324"/>
        <v xml:space="preserve">0                                                                                                                                                                                                                                                                                                                                                                                                                                                                                                                                                                                                                                                                                                                                                                                                                                                                                                                                                                                                                                                                                                                                            </v>
      </c>
      <c r="S5476" s="8"/>
      <c r="W5476" s="76"/>
      <c r="X5476" s="16">
        <f t="shared" si="1330"/>
        <v>0</v>
      </c>
      <c r="AC5476" s="18">
        <f t="shared" si="1335"/>
        <v>0</v>
      </c>
      <c r="AD5476" s="19">
        <f t="shared" si="1325"/>
        <v>0</v>
      </c>
      <c r="AE5476" s="21">
        <f t="shared" si="1334"/>
        <v>0</v>
      </c>
      <c r="AF5476" s="20">
        <f t="shared" si="1326"/>
        <v>0</v>
      </c>
      <c r="AG5476" s="20">
        <f t="shared" si="1327"/>
        <v>0</v>
      </c>
      <c r="AH5476" s="20">
        <f t="shared" si="1328"/>
        <v>0</v>
      </c>
      <c r="AI5476" s="20"/>
      <c r="AJ5476" s="20"/>
      <c r="AK5476" s="20">
        <f t="shared" si="1336"/>
        <v>0</v>
      </c>
      <c r="AL5476" s="171"/>
    </row>
    <row r="5477" spans="2:38" ht="15.75" customHeight="1" x14ac:dyDescent="0.25">
      <c r="B5477" s="14">
        <f t="shared" si="1331"/>
        <v>1102</v>
      </c>
      <c r="C5477" s="9" t="str">
        <f t="shared" si="1332"/>
        <v/>
      </c>
      <c r="D5477" s="3" t="str">
        <f t="shared" si="1333"/>
        <v/>
      </c>
      <c r="E5477" s="14" t="str">
        <f t="shared" si="1329"/>
        <v>1102</v>
      </c>
      <c r="J5477" s="14" t="str">
        <f t="shared" si="1324"/>
        <v xml:space="preserve">0                                                                                                                                                                                                                                                                                                                                                                                                                                                                                                                                                                                                                                                                                                                                                                                                                                                                                                                                                                                                                                                                                                                                             </v>
      </c>
      <c r="S5477" s="8"/>
      <c r="W5477" s="76"/>
      <c r="X5477" s="16">
        <f t="shared" si="1330"/>
        <v>0</v>
      </c>
      <c r="AC5477" s="18">
        <f t="shared" si="1335"/>
        <v>0</v>
      </c>
      <c r="AD5477" s="19">
        <f t="shared" si="1325"/>
        <v>0</v>
      </c>
      <c r="AE5477" s="21">
        <f t="shared" si="1334"/>
        <v>0</v>
      </c>
      <c r="AF5477" s="20">
        <f t="shared" si="1326"/>
        <v>0</v>
      </c>
      <c r="AG5477" s="20">
        <f t="shared" si="1327"/>
        <v>0</v>
      </c>
      <c r="AH5477" s="20">
        <f t="shared" si="1328"/>
        <v>0</v>
      </c>
      <c r="AI5477" s="20"/>
      <c r="AJ5477" s="20"/>
      <c r="AK5477" s="20">
        <f t="shared" si="1336"/>
        <v>0</v>
      </c>
      <c r="AL5477" s="171"/>
    </row>
    <row r="5478" spans="2:38" ht="15.75" customHeight="1" x14ac:dyDescent="0.25">
      <c r="B5478" s="14">
        <f t="shared" si="1331"/>
        <v>1103</v>
      </c>
      <c r="C5478" s="9" t="str">
        <f t="shared" si="1332"/>
        <v/>
      </c>
      <c r="D5478" s="3" t="str">
        <f t="shared" si="1333"/>
        <v/>
      </c>
      <c r="E5478" s="14" t="str">
        <f t="shared" si="1329"/>
        <v>1103</v>
      </c>
      <c r="J5478" s="14" t="str">
        <f t="shared" si="1324"/>
        <v xml:space="preserve">0                                                                                                                                                                                                                                                                                                                                                                                                                                                                                                                                                                                                                                                                                                                                                                                                                                                                                                                                                                                                                                                                                                                                              </v>
      </c>
      <c r="S5478" s="8"/>
      <c r="W5478" s="76"/>
      <c r="X5478" s="16">
        <f t="shared" si="1330"/>
        <v>0</v>
      </c>
      <c r="AC5478" s="18">
        <f t="shared" si="1335"/>
        <v>0</v>
      </c>
      <c r="AD5478" s="19">
        <f t="shared" si="1325"/>
        <v>0</v>
      </c>
      <c r="AE5478" s="21">
        <f t="shared" si="1334"/>
        <v>0</v>
      </c>
      <c r="AF5478" s="20">
        <f t="shared" si="1326"/>
        <v>0</v>
      </c>
      <c r="AG5478" s="20">
        <f t="shared" si="1327"/>
        <v>0</v>
      </c>
      <c r="AH5478" s="20">
        <f t="shared" si="1328"/>
        <v>0</v>
      </c>
      <c r="AI5478" s="20"/>
      <c r="AJ5478" s="20"/>
      <c r="AK5478" s="20">
        <f t="shared" si="1336"/>
        <v>0</v>
      </c>
      <c r="AL5478" s="171"/>
    </row>
    <row r="5479" spans="2:38" ht="15.75" customHeight="1" x14ac:dyDescent="0.25">
      <c r="B5479" s="14">
        <f t="shared" si="1331"/>
        <v>1104</v>
      </c>
      <c r="C5479" s="9" t="str">
        <f t="shared" si="1332"/>
        <v/>
      </c>
      <c r="D5479" s="3" t="str">
        <f t="shared" si="1333"/>
        <v/>
      </c>
      <c r="E5479" s="14" t="str">
        <f t="shared" si="1329"/>
        <v>1104</v>
      </c>
      <c r="J5479" s="14" t="str">
        <f t="shared" ref="J5479:J5542" si="1337">IF(A5479=A5478,CONCATENATE(J5478," ",I5479),I5479)</f>
        <v xml:space="preserve">0                                                                                                                                                                                                                                                                                                                                                                                                                                                                                                                                                                                                                                                                                                                                                                                                                                                                                                                                                                                                                                                                                                                                               </v>
      </c>
      <c r="S5479" s="8"/>
      <c r="W5479" s="76"/>
      <c r="X5479" s="16">
        <f t="shared" si="1330"/>
        <v>0</v>
      </c>
      <c r="AC5479" s="18">
        <f t="shared" si="1335"/>
        <v>0</v>
      </c>
      <c r="AD5479" s="19">
        <f t="shared" si="1325"/>
        <v>0</v>
      </c>
      <c r="AE5479" s="21">
        <f t="shared" si="1334"/>
        <v>0</v>
      </c>
      <c r="AF5479" s="20">
        <f t="shared" si="1326"/>
        <v>0</v>
      </c>
      <c r="AG5479" s="20">
        <f t="shared" si="1327"/>
        <v>0</v>
      </c>
      <c r="AH5479" s="20">
        <f t="shared" si="1328"/>
        <v>0</v>
      </c>
      <c r="AI5479" s="20"/>
      <c r="AJ5479" s="20"/>
      <c r="AK5479" s="20">
        <f t="shared" si="1336"/>
        <v>0</v>
      </c>
      <c r="AL5479" s="171"/>
    </row>
    <row r="5480" spans="2:38" ht="15.75" customHeight="1" x14ac:dyDescent="0.25">
      <c r="B5480" s="14">
        <f t="shared" si="1331"/>
        <v>1105</v>
      </c>
      <c r="C5480" s="9" t="str">
        <f t="shared" si="1332"/>
        <v/>
      </c>
      <c r="D5480" s="3" t="str">
        <f t="shared" si="1333"/>
        <v/>
      </c>
      <c r="E5480" s="14" t="str">
        <f t="shared" si="1329"/>
        <v>1105</v>
      </c>
      <c r="J5480" s="14" t="str">
        <f t="shared" si="1337"/>
        <v xml:space="preserve">0                                                                                                                                                                                                                                                                                                                                                                                                                                                                                                                                                                                                                                                                                                                                                                                                                                                                                                                                                                                                                                                                                                                                                </v>
      </c>
      <c r="S5480" s="8"/>
      <c r="W5480" s="76"/>
      <c r="X5480" s="16">
        <f t="shared" si="1330"/>
        <v>0</v>
      </c>
      <c r="AC5480" s="18">
        <f t="shared" si="1335"/>
        <v>0</v>
      </c>
      <c r="AD5480" s="19">
        <f t="shared" si="1325"/>
        <v>0</v>
      </c>
      <c r="AE5480" s="21">
        <f t="shared" si="1334"/>
        <v>0</v>
      </c>
      <c r="AF5480" s="20">
        <f t="shared" si="1326"/>
        <v>0</v>
      </c>
      <c r="AG5480" s="20">
        <f t="shared" si="1327"/>
        <v>0</v>
      </c>
      <c r="AH5480" s="20">
        <f t="shared" si="1328"/>
        <v>0</v>
      </c>
      <c r="AI5480" s="20"/>
      <c r="AJ5480" s="20"/>
      <c r="AK5480" s="20">
        <f t="shared" si="1336"/>
        <v>0</v>
      </c>
      <c r="AL5480" s="171"/>
    </row>
    <row r="5481" spans="2:38" ht="15.75" customHeight="1" x14ac:dyDescent="0.25">
      <c r="B5481" s="14">
        <f t="shared" si="1331"/>
        <v>1106</v>
      </c>
      <c r="C5481" s="9" t="str">
        <f t="shared" si="1332"/>
        <v/>
      </c>
      <c r="D5481" s="3" t="str">
        <f t="shared" si="1333"/>
        <v/>
      </c>
      <c r="E5481" s="14" t="str">
        <f t="shared" si="1329"/>
        <v>1106</v>
      </c>
      <c r="J5481" s="14" t="str">
        <f t="shared" si="1337"/>
        <v xml:space="preserve">0                                                                                                                                                                                                                                                                                                                                                                                                                                                                                                                                                                                                                                                                                                                                                                                                                                                                                                                                                                                                                                                                                                                                                 </v>
      </c>
      <c r="S5481" s="8"/>
      <c r="W5481" s="76"/>
      <c r="X5481" s="16">
        <f t="shared" si="1330"/>
        <v>0</v>
      </c>
      <c r="AC5481" s="18">
        <f t="shared" si="1335"/>
        <v>0</v>
      </c>
      <c r="AD5481" s="19">
        <f t="shared" si="1325"/>
        <v>0</v>
      </c>
      <c r="AE5481" s="21">
        <f t="shared" si="1334"/>
        <v>0</v>
      </c>
      <c r="AF5481" s="20">
        <f t="shared" si="1326"/>
        <v>0</v>
      </c>
      <c r="AG5481" s="20">
        <f t="shared" si="1327"/>
        <v>0</v>
      </c>
      <c r="AH5481" s="20">
        <f t="shared" si="1328"/>
        <v>0</v>
      </c>
      <c r="AI5481" s="20"/>
      <c r="AJ5481" s="20"/>
      <c r="AK5481" s="20">
        <f t="shared" si="1336"/>
        <v>0</v>
      </c>
      <c r="AL5481" s="171"/>
    </row>
    <row r="5482" spans="2:38" ht="15.75" customHeight="1" x14ac:dyDescent="0.25">
      <c r="B5482" s="14">
        <f t="shared" si="1331"/>
        <v>1107</v>
      </c>
      <c r="C5482" s="9" t="str">
        <f t="shared" si="1332"/>
        <v/>
      </c>
      <c r="D5482" s="3" t="str">
        <f t="shared" si="1333"/>
        <v/>
      </c>
      <c r="E5482" s="14" t="str">
        <f t="shared" si="1329"/>
        <v>1107</v>
      </c>
      <c r="J5482" s="14" t="str">
        <f t="shared" si="1337"/>
        <v xml:space="preserve">0                                                                                                                                                                                                                                                                                                                                                                                                                                                                                                                                                                                                                                                                                                                                                                                                                                                                                                                                                                                                                                                                                                                                                  </v>
      </c>
      <c r="S5482" s="8"/>
      <c r="W5482" s="76"/>
      <c r="X5482" s="16">
        <f t="shared" si="1330"/>
        <v>0</v>
      </c>
      <c r="AC5482" s="18">
        <f t="shared" si="1335"/>
        <v>0</v>
      </c>
      <c r="AD5482" s="19">
        <f t="shared" si="1325"/>
        <v>0</v>
      </c>
      <c r="AE5482" s="21">
        <f t="shared" si="1334"/>
        <v>0</v>
      </c>
      <c r="AF5482" s="20">
        <f t="shared" si="1326"/>
        <v>0</v>
      </c>
      <c r="AG5482" s="20">
        <f t="shared" si="1327"/>
        <v>0</v>
      </c>
      <c r="AH5482" s="20">
        <f t="shared" si="1328"/>
        <v>0</v>
      </c>
      <c r="AI5482" s="20"/>
      <c r="AJ5482" s="20"/>
      <c r="AK5482" s="20">
        <f t="shared" si="1336"/>
        <v>0</v>
      </c>
      <c r="AL5482" s="171"/>
    </row>
    <row r="5483" spans="2:38" ht="15.75" customHeight="1" x14ac:dyDescent="0.25">
      <c r="B5483" s="14">
        <f t="shared" si="1331"/>
        <v>1108</v>
      </c>
      <c r="C5483" s="9" t="str">
        <f t="shared" si="1332"/>
        <v/>
      </c>
      <c r="D5483" s="3" t="str">
        <f t="shared" si="1333"/>
        <v/>
      </c>
      <c r="E5483" s="14" t="str">
        <f t="shared" si="1329"/>
        <v>1108</v>
      </c>
      <c r="J5483" s="14" t="str">
        <f t="shared" si="1337"/>
        <v xml:space="preserve">0                                                                                                                                                                                                                                                                                                                                                                                                                                                                                                                                                                                                                                                                                                                                                                                                                                                                                                                                                                                                                                                                                                                                                   </v>
      </c>
      <c r="S5483" s="8"/>
      <c r="W5483" s="76"/>
      <c r="X5483" s="16">
        <f t="shared" si="1330"/>
        <v>0</v>
      </c>
      <c r="AC5483" s="18">
        <f t="shared" si="1335"/>
        <v>0</v>
      </c>
      <c r="AD5483" s="19">
        <f t="shared" si="1325"/>
        <v>0</v>
      </c>
      <c r="AE5483" s="21">
        <f t="shared" si="1334"/>
        <v>0</v>
      </c>
      <c r="AF5483" s="20">
        <f t="shared" si="1326"/>
        <v>0</v>
      </c>
      <c r="AG5483" s="20">
        <f t="shared" si="1327"/>
        <v>0</v>
      </c>
      <c r="AH5483" s="20">
        <f t="shared" si="1328"/>
        <v>0</v>
      </c>
      <c r="AI5483" s="20"/>
      <c r="AJ5483" s="20"/>
      <c r="AK5483" s="20">
        <f t="shared" si="1336"/>
        <v>0</v>
      </c>
      <c r="AL5483" s="171"/>
    </row>
    <row r="5484" spans="2:38" ht="15.75" customHeight="1" x14ac:dyDescent="0.25">
      <c r="B5484" s="14">
        <f t="shared" si="1331"/>
        <v>1109</v>
      </c>
      <c r="C5484" s="9" t="str">
        <f t="shared" si="1332"/>
        <v/>
      </c>
      <c r="D5484" s="3" t="str">
        <f t="shared" si="1333"/>
        <v/>
      </c>
      <c r="E5484" s="14" t="str">
        <f t="shared" si="1329"/>
        <v>1109</v>
      </c>
      <c r="J5484" s="14" t="str">
        <f t="shared" si="1337"/>
        <v xml:space="preserve">0                                                                                                                                                                                                                                                                                                                                                                                                                                                                                                                                                                                                                                                                                                                                                                                                                                                                                                                                                                                                                                                                                                                                                    </v>
      </c>
      <c r="S5484" s="8"/>
      <c r="W5484" s="76"/>
      <c r="X5484" s="16">
        <f t="shared" si="1330"/>
        <v>0</v>
      </c>
      <c r="AC5484" s="18">
        <f t="shared" si="1335"/>
        <v>0</v>
      </c>
      <c r="AD5484" s="19">
        <f t="shared" si="1325"/>
        <v>0</v>
      </c>
      <c r="AE5484" s="21">
        <f t="shared" si="1334"/>
        <v>0</v>
      </c>
      <c r="AF5484" s="20">
        <f t="shared" si="1326"/>
        <v>0</v>
      </c>
      <c r="AG5484" s="20">
        <f t="shared" si="1327"/>
        <v>0</v>
      </c>
      <c r="AH5484" s="20">
        <f t="shared" si="1328"/>
        <v>0</v>
      </c>
      <c r="AI5484" s="20"/>
      <c r="AJ5484" s="20"/>
      <c r="AK5484" s="20">
        <f t="shared" si="1336"/>
        <v>0</v>
      </c>
      <c r="AL5484" s="171"/>
    </row>
    <row r="5485" spans="2:38" ht="15.75" customHeight="1" x14ac:dyDescent="0.25">
      <c r="B5485" s="14">
        <f t="shared" si="1331"/>
        <v>1110</v>
      </c>
      <c r="C5485" s="9" t="str">
        <f t="shared" si="1332"/>
        <v/>
      </c>
      <c r="D5485" s="3" t="str">
        <f t="shared" si="1333"/>
        <v/>
      </c>
      <c r="E5485" s="14" t="str">
        <f t="shared" si="1329"/>
        <v>1110</v>
      </c>
      <c r="J5485" s="14" t="str">
        <f t="shared" si="1337"/>
        <v xml:space="preserve">0                                                                                                                                                                                                                                                                                                                                                                                                                                                                                                                                                                                                                                                                                                                                                                                                                                                                                                                                                                                                                                                                                                                                                     </v>
      </c>
      <c r="S5485" s="8"/>
      <c r="W5485" s="76"/>
      <c r="X5485" s="16">
        <f t="shared" si="1330"/>
        <v>0</v>
      </c>
      <c r="AC5485" s="18">
        <f t="shared" si="1335"/>
        <v>0</v>
      </c>
      <c r="AD5485" s="19">
        <f t="shared" si="1325"/>
        <v>0</v>
      </c>
      <c r="AE5485" s="21">
        <f t="shared" si="1334"/>
        <v>0</v>
      </c>
      <c r="AF5485" s="20">
        <f t="shared" si="1326"/>
        <v>0</v>
      </c>
      <c r="AG5485" s="20">
        <f t="shared" si="1327"/>
        <v>0</v>
      </c>
      <c r="AH5485" s="20">
        <f t="shared" si="1328"/>
        <v>0</v>
      </c>
      <c r="AI5485" s="20"/>
      <c r="AJ5485" s="20"/>
      <c r="AK5485" s="20">
        <f t="shared" si="1336"/>
        <v>0</v>
      </c>
      <c r="AL5485" s="171"/>
    </row>
    <row r="5486" spans="2:38" ht="15.75" customHeight="1" x14ac:dyDescent="0.25">
      <c r="B5486" s="14">
        <f t="shared" si="1331"/>
        <v>1111</v>
      </c>
      <c r="C5486" s="9" t="str">
        <f t="shared" si="1332"/>
        <v/>
      </c>
      <c r="D5486" s="3" t="str">
        <f t="shared" si="1333"/>
        <v/>
      </c>
      <c r="E5486" s="14" t="str">
        <f t="shared" si="1329"/>
        <v>1111</v>
      </c>
      <c r="J5486" s="14" t="str">
        <f t="shared" si="1337"/>
        <v xml:space="preserve">0                                                                                                                                                                                                                                                                                                                                                                                                                                                                                                                                                                                                                                                                                                                                                                                                                                                                                                                                                                                                                                                                                                                                                      </v>
      </c>
      <c r="S5486" s="8"/>
      <c r="W5486" s="76"/>
      <c r="X5486" s="16">
        <f t="shared" si="1330"/>
        <v>0</v>
      </c>
      <c r="AC5486" s="18">
        <f t="shared" si="1335"/>
        <v>0</v>
      </c>
      <c r="AD5486" s="19">
        <f t="shared" si="1325"/>
        <v>0</v>
      </c>
      <c r="AE5486" s="21">
        <f t="shared" si="1334"/>
        <v>0</v>
      </c>
      <c r="AF5486" s="20">
        <f t="shared" si="1326"/>
        <v>0</v>
      </c>
      <c r="AG5486" s="20">
        <f t="shared" si="1327"/>
        <v>0</v>
      </c>
      <c r="AH5486" s="20">
        <f t="shared" si="1328"/>
        <v>0</v>
      </c>
      <c r="AI5486" s="20"/>
      <c r="AJ5486" s="20"/>
      <c r="AK5486" s="20">
        <f t="shared" si="1336"/>
        <v>0</v>
      </c>
      <c r="AL5486" s="171"/>
    </row>
    <row r="5487" spans="2:38" ht="15.75" customHeight="1" x14ac:dyDescent="0.25">
      <c r="B5487" s="14">
        <f t="shared" si="1331"/>
        <v>1112</v>
      </c>
      <c r="C5487" s="9" t="str">
        <f t="shared" si="1332"/>
        <v/>
      </c>
      <c r="D5487" s="3" t="str">
        <f t="shared" si="1333"/>
        <v/>
      </c>
      <c r="E5487" s="14" t="str">
        <f t="shared" si="1329"/>
        <v>1112</v>
      </c>
      <c r="J5487" s="14" t="str">
        <f t="shared" si="1337"/>
        <v xml:space="preserve">0                                                                                                                                                                                                                                                                                                                                                                                                                                                                                                                                                                                                                                                                                                                                                                                                                                                                                                                                                                                                                                                                                                                                                       </v>
      </c>
      <c r="S5487" s="8"/>
      <c r="W5487" s="76"/>
      <c r="X5487" s="16">
        <f t="shared" si="1330"/>
        <v>0</v>
      </c>
      <c r="AC5487" s="18">
        <f t="shared" si="1335"/>
        <v>0</v>
      </c>
      <c r="AD5487" s="19">
        <f t="shared" si="1325"/>
        <v>0</v>
      </c>
      <c r="AE5487" s="21">
        <f t="shared" si="1334"/>
        <v>0</v>
      </c>
      <c r="AF5487" s="20">
        <f t="shared" si="1326"/>
        <v>0</v>
      </c>
      <c r="AG5487" s="20">
        <f t="shared" si="1327"/>
        <v>0</v>
      </c>
      <c r="AH5487" s="20">
        <f t="shared" si="1328"/>
        <v>0</v>
      </c>
      <c r="AI5487" s="20"/>
      <c r="AJ5487" s="20"/>
      <c r="AK5487" s="20">
        <f t="shared" si="1336"/>
        <v>0</v>
      </c>
      <c r="AL5487" s="171"/>
    </row>
    <row r="5488" spans="2:38" ht="15.75" customHeight="1" x14ac:dyDescent="0.25">
      <c r="B5488" s="14">
        <f t="shared" si="1331"/>
        <v>1113</v>
      </c>
      <c r="C5488" s="9" t="str">
        <f t="shared" si="1332"/>
        <v/>
      </c>
      <c r="D5488" s="3" t="str">
        <f t="shared" si="1333"/>
        <v/>
      </c>
      <c r="E5488" s="14" t="str">
        <f t="shared" si="1329"/>
        <v>1113</v>
      </c>
      <c r="J5488" s="14" t="str">
        <f t="shared" si="1337"/>
        <v xml:space="preserve">0                                                                                                                                                                                                                                                                                                                                                                                                                                                                                                                                                                                                                                                                                                                                                                                                                                                                                                                                                                                                                                                                                                                                                        </v>
      </c>
      <c r="S5488" s="8"/>
      <c r="W5488" s="76"/>
      <c r="X5488" s="16">
        <f t="shared" si="1330"/>
        <v>0</v>
      </c>
      <c r="AC5488" s="18">
        <f t="shared" si="1335"/>
        <v>0</v>
      </c>
      <c r="AD5488" s="19">
        <f t="shared" si="1325"/>
        <v>0</v>
      </c>
      <c r="AE5488" s="21">
        <f t="shared" si="1334"/>
        <v>0</v>
      </c>
      <c r="AF5488" s="20">
        <f t="shared" si="1326"/>
        <v>0</v>
      </c>
      <c r="AG5488" s="20">
        <f t="shared" si="1327"/>
        <v>0</v>
      </c>
      <c r="AH5488" s="20">
        <f t="shared" si="1328"/>
        <v>0</v>
      </c>
      <c r="AI5488" s="20"/>
      <c r="AJ5488" s="20"/>
      <c r="AK5488" s="20">
        <f t="shared" si="1336"/>
        <v>0</v>
      </c>
      <c r="AL5488" s="171"/>
    </row>
    <row r="5489" spans="2:38" ht="15.75" customHeight="1" x14ac:dyDescent="0.25">
      <c r="B5489" s="14">
        <f t="shared" si="1331"/>
        <v>1114</v>
      </c>
      <c r="C5489" s="9" t="str">
        <f t="shared" si="1332"/>
        <v/>
      </c>
      <c r="D5489" s="3" t="str">
        <f t="shared" si="1333"/>
        <v/>
      </c>
      <c r="E5489" s="14" t="str">
        <f t="shared" si="1329"/>
        <v>1114</v>
      </c>
      <c r="J5489" s="14" t="str">
        <f t="shared" si="1337"/>
        <v xml:space="preserve">0                                                                                                                                                                                                                                                                                                                                                                                                                                                                                                                                                                                                                                                                                                                                                                                                                                                                                                                                                                                                                                                                                                                                                         </v>
      </c>
      <c r="S5489" s="8"/>
      <c r="W5489" s="76"/>
      <c r="X5489" s="16">
        <f t="shared" si="1330"/>
        <v>0</v>
      </c>
      <c r="AC5489" s="18">
        <f t="shared" si="1335"/>
        <v>0</v>
      </c>
      <c r="AD5489" s="19">
        <f t="shared" ref="AD5489:AD5552" si="1338">IF(A5489=A5488,AD5488+AC5489,AC5489)</f>
        <v>0</v>
      </c>
      <c r="AE5489" s="21">
        <f t="shared" si="1334"/>
        <v>0</v>
      </c>
      <c r="AF5489" s="20">
        <f t="shared" ref="AF5489:AF5552" si="1339">IF(A5489=A5488,0,(SUMIF($A$3:$A$999956,A5489,$Q$3:$Q$999956)))+IF(A5489=A5488,0,(SUMIF($A$3:$A$999956,A5489,$R$3:$R$999956)))</f>
        <v>0</v>
      </c>
      <c r="AG5489" s="20">
        <f t="shared" ref="AG5489:AG5552" si="1340">IF(A5489=A5488,0,(SUMIF($A$3:$A$999956,A5489,($X$3:$X$999956))))</f>
        <v>0</v>
      </c>
      <c r="AH5489" s="20">
        <f t="shared" ref="AH5489:AH5552" si="1341">IF(A5489=A5488,0,(SUMIF($A$3:$A$999956,A5489,($AC$3:$AC$999956))))</f>
        <v>0</v>
      </c>
      <c r="AI5489" s="20"/>
      <c r="AJ5489" s="20"/>
      <c r="AK5489" s="20">
        <f t="shared" si="1336"/>
        <v>0</v>
      </c>
      <c r="AL5489" s="171"/>
    </row>
    <row r="5490" spans="2:38" ht="15.75" customHeight="1" x14ac:dyDescent="0.25">
      <c r="B5490" s="14">
        <f t="shared" si="1331"/>
        <v>1115</v>
      </c>
      <c r="C5490" s="9" t="str">
        <f t="shared" si="1332"/>
        <v/>
      </c>
      <c r="D5490" s="3" t="str">
        <f t="shared" si="1333"/>
        <v/>
      </c>
      <c r="E5490" s="14" t="str">
        <f t="shared" si="1329"/>
        <v>1115</v>
      </c>
      <c r="J5490" s="14" t="str">
        <f t="shared" si="1337"/>
        <v xml:space="preserve">0                                                                                                                                                                                                                                                                                                                                                                                                                                                                                                                                                                                                                                                                                                                                                                                                                                                                                                                                                                                                                                                                                                                                                          </v>
      </c>
      <c r="S5490" s="8"/>
      <c r="W5490" s="76"/>
      <c r="X5490" s="16">
        <f t="shared" si="1330"/>
        <v>0</v>
      </c>
      <c r="AC5490" s="18">
        <f t="shared" si="1335"/>
        <v>0</v>
      </c>
      <c r="AD5490" s="19">
        <f t="shared" si="1338"/>
        <v>0</v>
      </c>
      <c r="AE5490" s="21">
        <f t="shared" si="1334"/>
        <v>0</v>
      </c>
      <c r="AF5490" s="20">
        <f t="shared" si="1339"/>
        <v>0</v>
      </c>
      <c r="AG5490" s="20">
        <f t="shared" si="1340"/>
        <v>0</v>
      </c>
      <c r="AH5490" s="20">
        <f t="shared" si="1341"/>
        <v>0</v>
      </c>
      <c r="AI5490" s="20"/>
      <c r="AJ5490" s="20"/>
      <c r="AK5490" s="20">
        <f t="shared" si="1336"/>
        <v>0</v>
      </c>
      <c r="AL5490" s="171"/>
    </row>
    <row r="5491" spans="2:38" ht="15.75" customHeight="1" x14ac:dyDescent="0.25">
      <c r="B5491" s="14">
        <f t="shared" si="1331"/>
        <v>1116</v>
      </c>
      <c r="C5491" s="9" t="str">
        <f t="shared" si="1332"/>
        <v/>
      </c>
      <c r="D5491" s="3" t="str">
        <f t="shared" si="1333"/>
        <v/>
      </c>
      <c r="E5491" s="14" t="str">
        <f t="shared" si="1329"/>
        <v>1116</v>
      </c>
      <c r="J5491" s="14" t="str">
        <f t="shared" si="1337"/>
        <v xml:space="preserve">0                                                                                                                                                                                                                                                                                                                                                                                                                                                                                                                                                                                                                                                                                                                                                                                                                                                                                                                                                                                                                                                                                                                                                           </v>
      </c>
      <c r="S5491" s="8"/>
      <c r="W5491" s="76"/>
      <c r="X5491" s="16">
        <f t="shared" si="1330"/>
        <v>0</v>
      </c>
      <c r="AC5491" s="18">
        <f t="shared" si="1335"/>
        <v>0</v>
      </c>
      <c r="AD5491" s="19">
        <f t="shared" si="1338"/>
        <v>0</v>
      </c>
      <c r="AE5491" s="21">
        <f t="shared" si="1334"/>
        <v>0</v>
      </c>
      <c r="AF5491" s="20">
        <f t="shared" si="1339"/>
        <v>0</v>
      </c>
      <c r="AG5491" s="20">
        <f t="shared" si="1340"/>
        <v>0</v>
      </c>
      <c r="AH5491" s="20">
        <f t="shared" si="1341"/>
        <v>0</v>
      </c>
      <c r="AI5491" s="20"/>
      <c r="AJ5491" s="20"/>
      <c r="AK5491" s="20">
        <f t="shared" si="1336"/>
        <v>0</v>
      </c>
      <c r="AL5491" s="171"/>
    </row>
    <row r="5492" spans="2:38" ht="15.75" customHeight="1" x14ac:dyDescent="0.25">
      <c r="B5492" s="14">
        <f t="shared" si="1331"/>
        <v>1117</v>
      </c>
      <c r="C5492" s="9" t="str">
        <f t="shared" si="1332"/>
        <v/>
      </c>
      <c r="D5492" s="3" t="str">
        <f t="shared" si="1333"/>
        <v/>
      </c>
      <c r="E5492" s="14" t="str">
        <f t="shared" si="1329"/>
        <v>1117</v>
      </c>
      <c r="J5492" s="14" t="str">
        <f t="shared" si="1337"/>
        <v xml:space="preserve">0                                                                                                                                                                                                                                                                                                                                                                                                                                                                                                                                                                                                                                                                                                                                                                                                                                                                                                                                                                                                                                                                                                                                                            </v>
      </c>
      <c r="S5492" s="8"/>
      <c r="W5492" s="76"/>
      <c r="X5492" s="16">
        <f t="shared" si="1330"/>
        <v>0</v>
      </c>
      <c r="AC5492" s="18">
        <f t="shared" si="1335"/>
        <v>0</v>
      </c>
      <c r="AD5492" s="19">
        <f t="shared" si="1338"/>
        <v>0</v>
      </c>
      <c r="AE5492" s="21">
        <f t="shared" si="1334"/>
        <v>0</v>
      </c>
      <c r="AF5492" s="20">
        <f t="shared" si="1339"/>
        <v>0</v>
      </c>
      <c r="AG5492" s="20">
        <f t="shared" si="1340"/>
        <v>0</v>
      </c>
      <c r="AH5492" s="20">
        <f t="shared" si="1341"/>
        <v>0</v>
      </c>
      <c r="AI5492" s="20"/>
      <c r="AJ5492" s="20"/>
      <c r="AK5492" s="20">
        <f t="shared" si="1336"/>
        <v>0</v>
      </c>
      <c r="AL5492" s="171"/>
    </row>
    <row r="5493" spans="2:38" ht="15.75" customHeight="1" x14ac:dyDescent="0.25">
      <c r="B5493" s="14">
        <f t="shared" si="1331"/>
        <v>1118</v>
      </c>
      <c r="C5493" s="9" t="str">
        <f t="shared" si="1332"/>
        <v/>
      </c>
      <c r="D5493" s="3" t="str">
        <f t="shared" si="1333"/>
        <v/>
      </c>
      <c r="E5493" s="14" t="str">
        <f t="shared" si="1329"/>
        <v>1118</v>
      </c>
      <c r="J5493" s="14" t="str">
        <f t="shared" si="1337"/>
        <v xml:space="preserve">0                                                                                                                                                                                                                                                                                                                                                                                                                                                                                                                                                                                                                                                                                                                                                                                                                                                                                                                                                                                                                                                                                                                                                             </v>
      </c>
      <c r="S5493" s="8"/>
      <c r="W5493" s="76"/>
      <c r="X5493" s="16">
        <f t="shared" si="1330"/>
        <v>0</v>
      </c>
      <c r="AC5493" s="18">
        <f t="shared" si="1335"/>
        <v>0</v>
      </c>
      <c r="AD5493" s="19">
        <f t="shared" si="1338"/>
        <v>0</v>
      </c>
      <c r="AE5493" s="21">
        <f t="shared" si="1334"/>
        <v>0</v>
      </c>
      <c r="AF5493" s="20">
        <f t="shared" si="1339"/>
        <v>0</v>
      </c>
      <c r="AG5493" s="20">
        <f t="shared" si="1340"/>
        <v>0</v>
      </c>
      <c r="AH5493" s="20">
        <f t="shared" si="1341"/>
        <v>0</v>
      </c>
      <c r="AI5493" s="20"/>
      <c r="AJ5493" s="20"/>
      <c r="AK5493" s="20">
        <f t="shared" si="1336"/>
        <v>0</v>
      </c>
      <c r="AL5493" s="171"/>
    </row>
    <row r="5494" spans="2:38" ht="15.75" customHeight="1" x14ac:dyDescent="0.25">
      <c r="B5494" s="14">
        <f t="shared" si="1331"/>
        <v>1119</v>
      </c>
      <c r="C5494" s="9" t="str">
        <f t="shared" si="1332"/>
        <v/>
      </c>
      <c r="D5494" s="3" t="str">
        <f t="shared" si="1333"/>
        <v/>
      </c>
      <c r="E5494" s="14" t="str">
        <f t="shared" si="1329"/>
        <v>1119</v>
      </c>
      <c r="J5494" s="14" t="str">
        <f t="shared" si="1337"/>
        <v xml:space="preserve">0                                                                                                                                                                                                                                                                                                                                                                                                                                                                                                                                                                                                                                                                                                                                                                                                                                                                                                                                                                                                                                                                                                                                                              </v>
      </c>
      <c r="S5494" s="8"/>
      <c r="W5494" s="76"/>
      <c r="X5494" s="16">
        <f t="shared" si="1330"/>
        <v>0</v>
      </c>
      <c r="AC5494" s="18">
        <f t="shared" si="1335"/>
        <v>0</v>
      </c>
      <c r="AD5494" s="19">
        <f t="shared" si="1338"/>
        <v>0</v>
      </c>
      <c r="AE5494" s="21">
        <f t="shared" si="1334"/>
        <v>0</v>
      </c>
      <c r="AF5494" s="20">
        <f t="shared" si="1339"/>
        <v>0</v>
      </c>
      <c r="AG5494" s="20">
        <f t="shared" si="1340"/>
        <v>0</v>
      </c>
      <c r="AH5494" s="20">
        <f t="shared" si="1341"/>
        <v>0</v>
      </c>
      <c r="AI5494" s="20"/>
      <c r="AJ5494" s="20"/>
      <c r="AK5494" s="20">
        <f t="shared" si="1336"/>
        <v>0</v>
      </c>
      <c r="AL5494" s="171"/>
    </row>
    <row r="5495" spans="2:38" ht="15.75" customHeight="1" x14ac:dyDescent="0.25">
      <c r="B5495" s="14">
        <f t="shared" si="1331"/>
        <v>1120</v>
      </c>
      <c r="C5495" s="9" t="str">
        <f t="shared" si="1332"/>
        <v/>
      </c>
      <c r="D5495" s="3" t="str">
        <f t="shared" si="1333"/>
        <v/>
      </c>
      <c r="E5495" s="14" t="str">
        <f t="shared" si="1329"/>
        <v>1120</v>
      </c>
      <c r="J5495" s="14" t="str">
        <f t="shared" si="1337"/>
        <v xml:space="preserve">0                                                                                                                                                                                                                                                                                                                                                                                                                                                                                                                                                                                                                                                                                                                                                                                                                                                                                                                                                                                                                                                                                                                                                               </v>
      </c>
      <c r="S5495" s="8"/>
      <c r="W5495" s="76"/>
      <c r="X5495" s="16">
        <f t="shared" si="1330"/>
        <v>0</v>
      </c>
      <c r="AC5495" s="18">
        <f t="shared" si="1335"/>
        <v>0</v>
      </c>
      <c r="AD5495" s="19">
        <f t="shared" si="1338"/>
        <v>0</v>
      </c>
      <c r="AE5495" s="21">
        <f t="shared" si="1334"/>
        <v>0</v>
      </c>
      <c r="AF5495" s="20">
        <f t="shared" si="1339"/>
        <v>0</v>
      </c>
      <c r="AG5495" s="20">
        <f t="shared" si="1340"/>
        <v>0</v>
      </c>
      <c r="AH5495" s="20">
        <f t="shared" si="1341"/>
        <v>0</v>
      </c>
      <c r="AI5495" s="20"/>
      <c r="AJ5495" s="20"/>
      <c r="AK5495" s="20">
        <f t="shared" si="1336"/>
        <v>0</v>
      </c>
      <c r="AL5495" s="171"/>
    </row>
    <row r="5496" spans="2:38" ht="15.75" customHeight="1" x14ac:dyDescent="0.25">
      <c r="B5496" s="14">
        <f t="shared" si="1331"/>
        <v>1121</v>
      </c>
      <c r="C5496" s="9" t="str">
        <f t="shared" si="1332"/>
        <v/>
      </c>
      <c r="D5496" s="3" t="str">
        <f t="shared" si="1333"/>
        <v/>
      </c>
      <c r="E5496" s="14" t="str">
        <f t="shared" si="1329"/>
        <v>1121</v>
      </c>
      <c r="J5496" s="14" t="str">
        <f t="shared" si="1337"/>
        <v xml:space="preserve">0                                                                                                                                                                                                                                                                                                                                                                                                                                                                                                                                                                                                                                                                                                                                                                                                                                                                                                                                                                                                                                                                                                                                                                </v>
      </c>
      <c r="S5496" s="8"/>
      <c r="W5496" s="76"/>
      <c r="X5496" s="16">
        <f t="shared" si="1330"/>
        <v>0</v>
      </c>
      <c r="AC5496" s="18">
        <f t="shared" si="1335"/>
        <v>0</v>
      </c>
      <c r="AD5496" s="19">
        <f t="shared" si="1338"/>
        <v>0</v>
      </c>
      <c r="AE5496" s="21">
        <f t="shared" si="1334"/>
        <v>0</v>
      </c>
      <c r="AF5496" s="20">
        <f t="shared" si="1339"/>
        <v>0</v>
      </c>
      <c r="AG5496" s="20">
        <f t="shared" si="1340"/>
        <v>0</v>
      </c>
      <c r="AH5496" s="20">
        <f t="shared" si="1341"/>
        <v>0</v>
      </c>
      <c r="AI5496" s="20"/>
      <c r="AJ5496" s="20"/>
      <c r="AK5496" s="20">
        <f t="shared" si="1336"/>
        <v>0</v>
      </c>
      <c r="AL5496" s="171"/>
    </row>
    <row r="5497" spans="2:38" ht="15.75" customHeight="1" x14ac:dyDescent="0.25">
      <c r="B5497" s="14">
        <f t="shared" si="1331"/>
        <v>1122</v>
      </c>
      <c r="C5497" s="9" t="str">
        <f t="shared" si="1332"/>
        <v/>
      </c>
      <c r="D5497" s="3" t="str">
        <f t="shared" si="1333"/>
        <v/>
      </c>
      <c r="E5497" s="14" t="str">
        <f t="shared" si="1329"/>
        <v>1122</v>
      </c>
      <c r="J5497" s="14" t="str">
        <f t="shared" si="1337"/>
        <v xml:space="preserve">0                                                                                                                                                                                                                                                                                                                                                                                                                                                                                                                                                                                                                                                                                                                                                                                                                                                                                                                                                                                                                                                                                                                                                                 </v>
      </c>
      <c r="S5497" s="8"/>
      <c r="W5497" s="76"/>
      <c r="X5497" s="16">
        <f t="shared" si="1330"/>
        <v>0</v>
      </c>
      <c r="AC5497" s="18">
        <f t="shared" si="1335"/>
        <v>0</v>
      </c>
      <c r="AD5497" s="19">
        <f t="shared" si="1338"/>
        <v>0</v>
      </c>
      <c r="AE5497" s="21">
        <f t="shared" si="1334"/>
        <v>0</v>
      </c>
      <c r="AF5497" s="20">
        <f t="shared" si="1339"/>
        <v>0</v>
      </c>
      <c r="AG5497" s="20">
        <f t="shared" si="1340"/>
        <v>0</v>
      </c>
      <c r="AH5497" s="20">
        <f t="shared" si="1341"/>
        <v>0</v>
      </c>
      <c r="AI5497" s="20"/>
      <c r="AJ5497" s="20"/>
      <c r="AK5497" s="20">
        <f t="shared" si="1336"/>
        <v>0</v>
      </c>
      <c r="AL5497" s="171"/>
    </row>
    <row r="5498" spans="2:38" ht="15.75" customHeight="1" x14ac:dyDescent="0.25">
      <c r="B5498" s="14">
        <f t="shared" si="1331"/>
        <v>1123</v>
      </c>
      <c r="C5498" s="9" t="str">
        <f t="shared" si="1332"/>
        <v/>
      </c>
      <c r="D5498" s="3" t="str">
        <f t="shared" si="1333"/>
        <v/>
      </c>
      <c r="E5498" s="14" t="str">
        <f t="shared" si="1329"/>
        <v>1123</v>
      </c>
      <c r="J5498" s="14" t="str">
        <f t="shared" si="1337"/>
        <v xml:space="preserve">0                                                                                                                                                                                                                                                                                                                                                                                                                                                                                                                                                                                                                                                                                                                                                                                                                                                                                                                                                                                                                                                                                                                                                                  </v>
      </c>
      <c r="S5498" s="8"/>
      <c r="W5498" s="76"/>
      <c r="X5498" s="16">
        <f t="shared" si="1330"/>
        <v>0</v>
      </c>
      <c r="AC5498" s="18">
        <f t="shared" si="1335"/>
        <v>0</v>
      </c>
      <c r="AD5498" s="19">
        <f t="shared" si="1338"/>
        <v>0</v>
      </c>
      <c r="AE5498" s="21">
        <f t="shared" si="1334"/>
        <v>0</v>
      </c>
      <c r="AF5498" s="20">
        <f t="shared" si="1339"/>
        <v>0</v>
      </c>
      <c r="AG5498" s="20">
        <f t="shared" si="1340"/>
        <v>0</v>
      </c>
      <c r="AH5498" s="20">
        <f t="shared" si="1341"/>
        <v>0</v>
      </c>
      <c r="AI5498" s="20"/>
      <c r="AJ5498" s="20"/>
      <c r="AK5498" s="20">
        <f t="shared" si="1336"/>
        <v>0</v>
      </c>
      <c r="AL5498" s="171"/>
    </row>
    <row r="5499" spans="2:38" ht="15.75" customHeight="1" x14ac:dyDescent="0.25">
      <c r="B5499" s="14">
        <f t="shared" si="1331"/>
        <v>1124</v>
      </c>
      <c r="C5499" s="9" t="str">
        <f t="shared" si="1332"/>
        <v/>
      </c>
      <c r="D5499" s="3" t="str">
        <f t="shared" si="1333"/>
        <v/>
      </c>
      <c r="E5499" s="14" t="str">
        <f t="shared" si="1329"/>
        <v>1124</v>
      </c>
      <c r="J5499" s="14" t="str">
        <f t="shared" si="1337"/>
        <v xml:space="preserve">0                                                                                                                                                                                                                                                                                                                                                                                                                                                                                                                                                                                                                                                                                                                                                                                                                                                                                                                                                                                                                                                                                                                                                                   </v>
      </c>
      <c r="S5499" s="8"/>
      <c r="W5499" s="76"/>
      <c r="X5499" s="16">
        <f t="shared" si="1330"/>
        <v>0</v>
      </c>
      <c r="AC5499" s="18">
        <f t="shared" si="1335"/>
        <v>0</v>
      </c>
      <c r="AD5499" s="19">
        <f t="shared" si="1338"/>
        <v>0</v>
      </c>
      <c r="AE5499" s="21">
        <f t="shared" si="1334"/>
        <v>0</v>
      </c>
      <c r="AF5499" s="20">
        <f t="shared" si="1339"/>
        <v>0</v>
      </c>
      <c r="AG5499" s="20">
        <f t="shared" si="1340"/>
        <v>0</v>
      </c>
      <c r="AH5499" s="20">
        <f t="shared" si="1341"/>
        <v>0</v>
      </c>
      <c r="AI5499" s="20"/>
      <c r="AJ5499" s="20"/>
      <c r="AK5499" s="20">
        <f t="shared" si="1336"/>
        <v>0</v>
      </c>
      <c r="AL5499" s="171"/>
    </row>
    <row r="5500" spans="2:38" ht="15.75" customHeight="1" x14ac:dyDescent="0.25">
      <c r="B5500" s="14">
        <f t="shared" si="1331"/>
        <v>1125</v>
      </c>
      <c r="C5500" s="9" t="str">
        <f t="shared" si="1332"/>
        <v/>
      </c>
      <c r="D5500" s="3" t="str">
        <f t="shared" si="1333"/>
        <v/>
      </c>
      <c r="E5500" s="14" t="str">
        <f t="shared" si="1329"/>
        <v>1125</v>
      </c>
      <c r="J5500" s="14" t="str">
        <f t="shared" si="1337"/>
        <v xml:space="preserve">0                                                                                                                                                                                                                                                                                                                                                                                                                                                                                                                                                                                                                                                                                                                                                                                                                                                                                                                                                                                                                                                                                                                                                                    </v>
      </c>
      <c r="S5500" s="8"/>
      <c r="W5500" s="76"/>
      <c r="X5500" s="16">
        <f t="shared" si="1330"/>
        <v>0</v>
      </c>
      <c r="AC5500" s="18">
        <f t="shared" si="1335"/>
        <v>0</v>
      </c>
      <c r="AD5500" s="19">
        <f t="shared" si="1338"/>
        <v>0</v>
      </c>
      <c r="AE5500" s="21">
        <f t="shared" si="1334"/>
        <v>0</v>
      </c>
      <c r="AF5500" s="20">
        <f t="shared" si="1339"/>
        <v>0</v>
      </c>
      <c r="AG5500" s="20">
        <f t="shared" si="1340"/>
        <v>0</v>
      </c>
      <c r="AH5500" s="20">
        <f t="shared" si="1341"/>
        <v>0</v>
      </c>
      <c r="AI5500" s="20"/>
      <c r="AJ5500" s="20"/>
      <c r="AK5500" s="20">
        <f t="shared" si="1336"/>
        <v>0</v>
      </c>
      <c r="AL5500" s="171"/>
    </row>
    <row r="5501" spans="2:38" ht="15.75" customHeight="1" x14ac:dyDescent="0.25">
      <c r="B5501" s="14">
        <f t="shared" si="1331"/>
        <v>1126</v>
      </c>
      <c r="C5501" s="9" t="str">
        <f t="shared" si="1332"/>
        <v/>
      </c>
      <c r="D5501" s="3" t="str">
        <f t="shared" si="1333"/>
        <v/>
      </c>
      <c r="E5501" s="14" t="str">
        <f t="shared" si="1329"/>
        <v>1126</v>
      </c>
      <c r="J5501" s="14" t="str">
        <f t="shared" si="1337"/>
        <v xml:space="preserve">0                                                                                                                                                                                                                                                                                                                                                                                                                                                                                                                                                                                                                                                                                                                                                                                                                                                                                                                                                                                                                                                                                                                                                                     </v>
      </c>
      <c r="S5501" s="8"/>
      <c r="W5501" s="76"/>
      <c r="X5501" s="16">
        <f t="shared" si="1330"/>
        <v>0</v>
      </c>
      <c r="AC5501" s="18">
        <f t="shared" si="1335"/>
        <v>0</v>
      </c>
      <c r="AD5501" s="19">
        <f t="shared" si="1338"/>
        <v>0</v>
      </c>
      <c r="AE5501" s="21">
        <f t="shared" si="1334"/>
        <v>0</v>
      </c>
      <c r="AF5501" s="20">
        <f t="shared" si="1339"/>
        <v>0</v>
      </c>
      <c r="AG5501" s="20">
        <f t="shared" si="1340"/>
        <v>0</v>
      </c>
      <c r="AH5501" s="20">
        <f t="shared" si="1341"/>
        <v>0</v>
      </c>
      <c r="AI5501" s="20"/>
      <c r="AJ5501" s="20"/>
      <c r="AK5501" s="20">
        <f t="shared" si="1336"/>
        <v>0</v>
      </c>
      <c r="AL5501" s="171"/>
    </row>
    <row r="5502" spans="2:38" ht="15.75" customHeight="1" x14ac:dyDescent="0.25">
      <c r="B5502" s="14">
        <f t="shared" si="1331"/>
        <v>1127</v>
      </c>
      <c r="C5502" s="9" t="str">
        <f t="shared" si="1332"/>
        <v/>
      </c>
      <c r="D5502" s="3" t="str">
        <f t="shared" si="1333"/>
        <v/>
      </c>
      <c r="E5502" s="14" t="str">
        <f t="shared" ref="E5502:E5565" si="1342">CONCATENATE(A5502,D5502,B5502)</f>
        <v>1127</v>
      </c>
      <c r="J5502" s="14" t="str">
        <f t="shared" si="1337"/>
        <v xml:space="preserve">0                                                                                                                                                                                                                                                                                                                                                                                                                                                                                                                                                                                                                                                                                                                                                                                                                                                                                                                                                                                                                                                                                                                                                                      </v>
      </c>
      <c r="S5502" s="8"/>
      <c r="W5502" s="76"/>
      <c r="X5502" s="16">
        <f t="shared" si="1330"/>
        <v>0</v>
      </c>
      <c r="AC5502" s="18">
        <f t="shared" si="1335"/>
        <v>0</v>
      </c>
      <c r="AD5502" s="19">
        <f t="shared" si="1338"/>
        <v>0</v>
      </c>
      <c r="AE5502" s="21">
        <f t="shared" si="1334"/>
        <v>0</v>
      </c>
      <c r="AF5502" s="20">
        <f t="shared" si="1339"/>
        <v>0</v>
      </c>
      <c r="AG5502" s="20">
        <f t="shared" si="1340"/>
        <v>0</v>
      </c>
      <c r="AH5502" s="20">
        <f t="shared" si="1341"/>
        <v>0</v>
      </c>
      <c r="AI5502" s="20"/>
      <c r="AJ5502" s="20"/>
      <c r="AK5502" s="20">
        <f t="shared" si="1336"/>
        <v>0</v>
      </c>
      <c r="AL5502" s="171"/>
    </row>
    <row r="5503" spans="2:38" ht="15.75" customHeight="1" x14ac:dyDescent="0.25">
      <c r="B5503" s="14">
        <f t="shared" si="1331"/>
        <v>1128</v>
      </c>
      <c r="C5503" s="9" t="str">
        <f t="shared" si="1332"/>
        <v/>
      </c>
      <c r="D5503" s="3" t="str">
        <f t="shared" si="1333"/>
        <v/>
      </c>
      <c r="E5503" s="14" t="str">
        <f t="shared" si="1342"/>
        <v>1128</v>
      </c>
      <c r="J5503" s="14" t="str">
        <f t="shared" si="1337"/>
        <v xml:space="preserve">0                                                                                                                                                                                                                                                                                                                                                                                                                                                                                                                                                                                                                                                                                                                                                                                                                                                                                                                                                                                                                                                                                                                                                                       </v>
      </c>
      <c r="S5503" s="8"/>
      <c r="W5503" s="76"/>
      <c r="X5503" s="16">
        <f t="shared" ref="X5503:X5566" si="1343">W5503*T5503</f>
        <v>0</v>
      </c>
      <c r="AC5503" s="18">
        <f t="shared" si="1335"/>
        <v>0</v>
      </c>
      <c r="AD5503" s="19">
        <f t="shared" si="1338"/>
        <v>0</v>
      </c>
      <c r="AE5503" s="21">
        <f t="shared" si="1334"/>
        <v>0</v>
      </c>
      <c r="AF5503" s="20">
        <f t="shared" si="1339"/>
        <v>0</v>
      </c>
      <c r="AG5503" s="20">
        <f t="shared" si="1340"/>
        <v>0</v>
      </c>
      <c r="AH5503" s="20">
        <f t="shared" si="1341"/>
        <v>0</v>
      </c>
      <c r="AI5503" s="20"/>
      <c r="AJ5503" s="20"/>
      <c r="AK5503" s="20">
        <f t="shared" si="1336"/>
        <v>0</v>
      </c>
      <c r="AL5503" s="171"/>
    </row>
    <row r="5504" spans="2:38" ht="15.75" customHeight="1" x14ac:dyDescent="0.25">
      <c r="B5504" s="14">
        <f t="shared" si="1331"/>
        <v>1129</v>
      </c>
      <c r="C5504" s="9" t="str">
        <f t="shared" si="1332"/>
        <v/>
      </c>
      <c r="D5504" s="3" t="str">
        <f t="shared" si="1333"/>
        <v/>
      </c>
      <c r="E5504" s="14" t="str">
        <f t="shared" si="1342"/>
        <v>1129</v>
      </c>
      <c r="J5504" s="14" t="str">
        <f t="shared" si="1337"/>
        <v xml:space="preserve">0                                                                                                                                                                                                                                                                                                                                                                                                                                                                                                                                                                                                                                                                                                                                                                                                                                                                                                                                                                                                                                                                                                                                                                        </v>
      </c>
      <c r="S5504" s="8"/>
      <c r="W5504" s="76"/>
      <c r="X5504" s="16">
        <f t="shared" si="1343"/>
        <v>0</v>
      </c>
      <c r="AC5504" s="18">
        <f t="shared" si="1335"/>
        <v>0</v>
      </c>
      <c r="AD5504" s="19">
        <f t="shared" si="1338"/>
        <v>0</v>
      </c>
      <c r="AE5504" s="21">
        <f t="shared" si="1334"/>
        <v>0</v>
      </c>
      <c r="AF5504" s="20">
        <f t="shared" si="1339"/>
        <v>0</v>
      </c>
      <c r="AG5504" s="20">
        <f t="shared" si="1340"/>
        <v>0</v>
      </c>
      <c r="AH5504" s="20">
        <f t="shared" si="1341"/>
        <v>0</v>
      </c>
      <c r="AI5504" s="20"/>
      <c r="AJ5504" s="20"/>
      <c r="AK5504" s="20">
        <f t="shared" si="1336"/>
        <v>0</v>
      </c>
      <c r="AL5504" s="171"/>
    </row>
    <row r="5505" spans="2:38" ht="15.75" customHeight="1" x14ac:dyDescent="0.25">
      <c r="B5505" s="14">
        <f t="shared" si="1331"/>
        <v>1130</v>
      </c>
      <c r="C5505" s="9" t="str">
        <f t="shared" si="1332"/>
        <v/>
      </c>
      <c r="D5505" s="3" t="str">
        <f t="shared" si="1333"/>
        <v/>
      </c>
      <c r="E5505" s="14" t="str">
        <f t="shared" si="1342"/>
        <v>1130</v>
      </c>
      <c r="J5505" s="14" t="str">
        <f t="shared" si="1337"/>
        <v xml:space="preserve">0                                                                                                                                                                                                                                                                                                                                                                                                                                                                                                                                                                                                                                                                                                                                                                                                                                                                                                                                                                                                                                                                                                                                                                         </v>
      </c>
      <c r="S5505" s="8"/>
      <c r="W5505" s="76"/>
      <c r="X5505" s="16">
        <f t="shared" si="1343"/>
        <v>0</v>
      </c>
      <c r="AC5505" s="18">
        <f t="shared" si="1335"/>
        <v>0</v>
      </c>
      <c r="AD5505" s="19">
        <f t="shared" si="1338"/>
        <v>0</v>
      </c>
      <c r="AE5505" s="21">
        <f t="shared" si="1334"/>
        <v>0</v>
      </c>
      <c r="AF5505" s="20">
        <f t="shared" si="1339"/>
        <v>0</v>
      </c>
      <c r="AG5505" s="20">
        <f t="shared" si="1340"/>
        <v>0</v>
      </c>
      <c r="AH5505" s="20">
        <f t="shared" si="1341"/>
        <v>0</v>
      </c>
      <c r="AI5505" s="20"/>
      <c r="AJ5505" s="20"/>
      <c r="AK5505" s="20">
        <f t="shared" si="1336"/>
        <v>0</v>
      </c>
      <c r="AL5505" s="171"/>
    </row>
    <row r="5506" spans="2:38" ht="15.75" customHeight="1" x14ac:dyDescent="0.25">
      <c r="B5506" s="14">
        <f t="shared" si="1331"/>
        <v>1131</v>
      </c>
      <c r="C5506" s="9" t="str">
        <f t="shared" si="1332"/>
        <v/>
      </c>
      <c r="D5506" s="3" t="str">
        <f t="shared" si="1333"/>
        <v/>
      </c>
      <c r="E5506" s="14" t="str">
        <f t="shared" si="1342"/>
        <v>1131</v>
      </c>
      <c r="J5506" s="14" t="str">
        <f t="shared" si="1337"/>
        <v xml:space="preserve">0                                                                                                                                                                                                                                                                                                                                                                                                                                                                                                                                                                                                                                                                                                                                                                                                                                                                                                                                                                                                                                                                                                                                                                          </v>
      </c>
      <c r="S5506" s="8"/>
      <c r="W5506" s="76"/>
      <c r="X5506" s="16">
        <f t="shared" si="1343"/>
        <v>0</v>
      </c>
      <c r="AC5506" s="18">
        <f t="shared" si="1335"/>
        <v>0</v>
      </c>
      <c r="AD5506" s="19">
        <f t="shared" si="1338"/>
        <v>0</v>
      </c>
      <c r="AE5506" s="21">
        <f t="shared" si="1334"/>
        <v>0</v>
      </c>
      <c r="AF5506" s="20">
        <f t="shared" si="1339"/>
        <v>0</v>
      </c>
      <c r="AG5506" s="20">
        <f t="shared" si="1340"/>
        <v>0</v>
      </c>
      <c r="AH5506" s="20">
        <f t="shared" si="1341"/>
        <v>0</v>
      </c>
      <c r="AI5506" s="20"/>
      <c r="AJ5506" s="20"/>
      <c r="AK5506" s="20">
        <f t="shared" si="1336"/>
        <v>0</v>
      </c>
      <c r="AL5506" s="171"/>
    </row>
    <row r="5507" spans="2:38" ht="15.75" customHeight="1" x14ac:dyDescent="0.25">
      <c r="B5507" s="14">
        <f t="shared" si="1331"/>
        <v>1132</v>
      </c>
      <c r="C5507" s="9" t="str">
        <f t="shared" si="1332"/>
        <v/>
      </c>
      <c r="D5507" s="3" t="str">
        <f t="shared" si="1333"/>
        <v/>
      </c>
      <c r="E5507" s="14" t="str">
        <f t="shared" si="1342"/>
        <v>1132</v>
      </c>
      <c r="J5507" s="14" t="str">
        <f t="shared" si="1337"/>
        <v xml:space="preserve">0                                                                                                                                                                                                                                                                                                                                                                                                                                                                                                                                                                                                                                                                                                                                                                                                                                                                                                                                                                                                                                                                                                                                                                           </v>
      </c>
      <c r="S5507" s="8"/>
      <c r="W5507" s="76"/>
      <c r="X5507" s="16">
        <f t="shared" si="1343"/>
        <v>0</v>
      </c>
      <c r="AC5507" s="18">
        <f t="shared" si="1335"/>
        <v>0</v>
      </c>
      <c r="AD5507" s="19">
        <f t="shared" si="1338"/>
        <v>0</v>
      </c>
      <c r="AE5507" s="21">
        <f t="shared" si="1334"/>
        <v>0</v>
      </c>
      <c r="AF5507" s="20">
        <f t="shared" si="1339"/>
        <v>0</v>
      </c>
      <c r="AG5507" s="20">
        <f t="shared" si="1340"/>
        <v>0</v>
      </c>
      <c r="AH5507" s="20">
        <f t="shared" si="1341"/>
        <v>0</v>
      </c>
      <c r="AI5507" s="20"/>
      <c r="AJ5507" s="20"/>
      <c r="AK5507" s="20">
        <f t="shared" si="1336"/>
        <v>0</v>
      </c>
      <c r="AL5507" s="171"/>
    </row>
    <row r="5508" spans="2:38" ht="15.75" customHeight="1" x14ac:dyDescent="0.25">
      <c r="B5508" s="14">
        <f t="shared" ref="B5508:B5571" si="1344">IF(A5508=A5507,B5507+1,1)</f>
        <v>1133</v>
      </c>
      <c r="C5508" s="9" t="str">
        <f t="shared" si="1332"/>
        <v/>
      </c>
      <c r="D5508" s="3" t="str">
        <f t="shared" si="1333"/>
        <v/>
      </c>
      <c r="E5508" s="14" t="str">
        <f t="shared" si="1342"/>
        <v>1133</v>
      </c>
      <c r="J5508" s="14" t="str">
        <f t="shared" si="1337"/>
        <v xml:space="preserve">0                                                                                                                                                                                                                                                                                                                                                                                                                                                                                                                                                                                                                                                                                                                                                                                                                                                                                                                                                                                                                                                                                                                                                                            </v>
      </c>
      <c r="S5508" s="8"/>
      <c r="W5508" s="76"/>
      <c r="X5508" s="16">
        <f t="shared" si="1343"/>
        <v>0</v>
      </c>
      <c r="AC5508" s="18">
        <f t="shared" si="1335"/>
        <v>0</v>
      </c>
      <c r="AD5508" s="19">
        <f t="shared" si="1338"/>
        <v>0</v>
      </c>
      <c r="AE5508" s="21">
        <f t="shared" si="1334"/>
        <v>0</v>
      </c>
      <c r="AF5508" s="20">
        <f t="shared" si="1339"/>
        <v>0</v>
      </c>
      <c r="AG5508" s="20">
        <f t="shared" si="1340"/>
        <v>0</v>
      </c>
      <c r="AH5508" s="20">
        <f t="shared" si="1341"/>
        <v>0</v>
      </c>
      <c r="AI5508" s="20"/>
      <c r="AJ5508" s="20"/>
      <c r="AK5508" s="20">
        <f t="shared" si="1336"/>
        <v>0</v>
      </c>
      <c r="AL5508" s="171"/>
    </row>
    <row r="5509" spans="2:38" ht="15.75" customHeight="1" x14ac:dyDescent="0.25">
      <c r="B5509" s="14">
        <f t="shared" si="1344"/>
        <v>1134</v>
      </c>
      <c r="C5509" s="9" t="str">
        <f t="shared" ref="C5509:C5572" si="1345">IF(A5509=A5508,C5508,"")</f>
        <v/>
      </c>
      <c r="D5509" s="3" t="str">
        <f t="shared" ref="D5509:D5572" si="1346">IF(A5509=A5508,D5508,"")</f>
        <v/>
      </c>
      <c r="E5509" s="14" t="str">
        <f t="shared" si="1342"/>
        <v>1134</v>
      </c>
      <c r="J5509" s="14" t="str">
        <f t="shared" si="1337"/>
        <v xml:space="preserve">0                                                                                                                                                                                                                                                                                                                                                                                                                                                                                                                                                                                                                                                                                                                                                                                                                                                                                                                                                                                                                                                                                                                                                                             </v>
      </c>
      <c r="S5509" s="8"/>
      <c r="W5509" s="76"/>
      <c r="X5509" s="16">
        <f t="shared" si="1343"/>
        <v>0</v>
      </c>
      <c r="AC5509" s="18">
        <f t="shared" si="1335"/>
        <v>0</v>
      </c>
      <c r="AD5509" s="19">
        <f t="shared" si="1338"/>
        <v>0</v>
      </c>
      <c r="AE5509" s="21">
        <f t="shared" si="1334"/>
        <v>0</v>
      </c>
      <c r="AF5509" s="20">
        <f t="shared" si="1339"/>
        <v>0</v>
      </c>
      <c r="AG5509" s="20">
        <f t="shared" si="1340"/>
        <v>0</v>
      </c>
      <c r="AH5509" s="20">
        <f t="shared" si="1341"/>
        <v>0</v>
      </c>
      <c r="AI5509" s="20"/>
      <c r="AJ5509" s="20"/>
      <c r="AK5509" s="20">
        <f t="shared" si="1336"/>
        <v>0</v>
      </c>
      <c r="AL5509" s="171"/>
    </row>
    <row r="5510" spans="2:38" ht="15.75" customHeight="1" x14ac:dyDescent="0.25">
      <c r="B5510" s="14">
        <f t="shared" si="1344"/>
        <v>1135</v>
      </c>
      <c r="C5510" s="9" t="str">
        <f t="shared" si="1345"/>
        <v/>
      </c>
      <c r="D5510" s="3" t="str">
        <f t="shared" si="1346"/>
        <v/>
      </c>
      <c r="E5510" s="14" t="str">
        <f t="shared" si="1342"/>
        <v>1135</v>
      </c>
      <c r="J5510" s="14" t="str">
        <f t="shared" si="1337"/>
        <v xml:space="preserve">0                                                                                                                                                                                                                                                                                                                                                                                                                                                                                                                                                                                                                                                                                                                                                                                                                                                                                                                                                                                                                                                                                                                                                                              </v>
      </c>
      <c r="S5510" s="8"/>
      <c r="W5510" s="76"/>
      <c r="X5510" s="16">
        <f t="shared" si="1343"/>
        <v>0</v>
      </c>
      <c r="AC5510" s="18">
        <f t="shared" si="1335"/>
        <v>0</v>
      </c>
      <c r="AD5510" s="19">
        <f t="shared" si="1338"/>
        <v>0</v>
      </c>
      <c r="AE5510" s="21">
        <f t="shared" si="1334"/>
        <v>0</v>
      </c>
      <c r="AF5510" s="20">
        <f t="shared" si="1339"/>
        <v>0</v>
      </c>
      <c r="AG5510" s="20">
        <f t="shared" si="1340"/>
        <v>0</v>
      </c>
      <c r="AH5510" s="20">
        <f t="shared" si="1341"/>
        <v>0</v>
      </c>
      <c r="AI5510" s="20"/>
      <c r="AJ5510" s="20"/>
      <c r="AK5510" s="20">
        <f t="shared" si="1336"/>
        <v>0</v>
      </c>
      <c r="AL5510" s="171"/>
    </row>
    <row r="5511" spans="2:38" ht="15.75" customHeight="1" x14ac:dyDescent="0.25">
      <c r="B5511" s="14">
        <f t="shared" si="1344"/>
        <v>1136</v>
      </c>
      <c r="C5511" s="9" t="str">
        <f t="shared" si="1345"/>
        <v/>
      </c>
      <c r="D5511" s="3" t="str">
        <f t="shared" si="1346"/>
        <v/>
      </c>
      <c r="E5511" s="14" t="str">
        <f t="shared" si="1342"/>
        <v>1136</v>
      </c>
      <c r="J5511" s="14" t="str">
        <f t="shared" si="1337"/>
        <v xml:space="preserve">0                                                                                                                                                                                                                                                                                                                                                                                                                                                                                                                                                                                                                                                                                                                                                                                                                                                                                                                                                                                                                                                                                                                                                                               </v>
      </c>
      <c r="S5511" s="8"/>
      <c r="W5511" s="76"/>
      <c r="X5511" s="16">
        <f t="shared" si="1343"/>
        <v>0</v>
      </c>
      <c r="AC5511" s="18">
        <f t="shared" si="1335"/>
        <v>0</v>
      </c>
      <c r="AD5511" s="19">
        <f t="shared" si="1338"/>
        <v>0</v>
      </c>
      <c r="AE5511" s="21">
        <f t="shared" si="1334"/>
        <v>0</v>
      </c>
      <c r="AF5511" s="20">
        <f t="shared" si="1339"/>
        <v>0</v>
      </c>
      <c r="AG5511" s="20">
        <f t="shared" si="1340"/>
        <v>0</v>
      </c>
      <c r="AH5511" s="20">
        <f t="shared" si="1341"/>
        <v>0</v>
      </c>
      <c r="AI5511" s="20"/>
      <c r="AJ5511" s="20"/>
      <c r="AK5511" s="20">
        <f t="shared" si="1336"/>
        <v>0</v>
      </c>
      <c r="AL5511" s="171"/>
    </row>
    <row r="5512" spans="2:38" ht="15.75" customHeight="1" x14ac:dyDescent="0.25">
      <c r="B5512" s="14">
        <f t="shared" si="1344"/>
        <v>1137</v>
      </c>
      <c r="C5512" s="9" t="str">
        <f t="shared" si="1345"/>
        <v/>
      </c>
      <c r="D5512" s="3" t="str">
        <f t="shared" si="1346"/>
        <v/>
      </c>
      <c r="E5512" s="14" t="str">
        <f t="shared" si="1342"/>
        <v>1137</v>
      </c>
      <c r="J5512" s="14" t="str">
        <f t="shared" si="1337"/>
        <v xml:space="preserve">0                                                                                                                                                                                                                                                                                                                                                                                                                                                                                                                                                                                                                                                                                                                                                                                                                                                                                                                                                                                                                                                                                                                                                                                </v>
      </c>
      <c r="S5512" s="8"/>
      <c r="W5512" s="76"/>
      <c r="X5512" s="16">
        <f t="shared" si="1343"/>
        <v>0</v>
      </c>
      <c r="AC5512" s="18">
        <f t="shared" si="1335"/>
        <v>0</v>
      </c>
      <c r="AD5512" s="19">
        <f t="shared" si="1338"/>
        <v>0</v>
      </c>
      <c r="AE5512" s="21">
        <f t="shared" si="1334"/>
        <v>0</v>
      </c>
      <c r="AF5512" s="20">
        <f t="shared" si="1339"/>
        <v>0</v>
      </c>
      <c r="AG5512" s="20">
        <f t="shared" si="1340"/>
        <v>0</v>
      </c>
      <c r="AH5512" s="20">
        <f t="shared" si="1341"/>
        <v>0</v>
      </c>
      <c r="AI5512" s="20"/>
      <c r="AJ5512" s="20"/>
      <c r="AK5512" s="20">
        <f t="shared" si="1336"/>
        <v>0</v>
      </c>
      <c r="AL5512" s="171"/>
    </row>
    <row r="5513" spans="2:38" ht="15.75" customHeight="1" x14ac:dyDescent="0.25">
      <c r="B5513" s="14">
        <f t="shared" si="1344"/>
        <v>1138</v>
      </c>
      <c r="C5513" s="9" t="str">
        <f t="shared" si="1345"/>
        <v/>
      </c>
      <c r="D5513" s="3" t="str">
        <f t="shared" si="1346"/>
        <v/>
      </c>
      <c r="E5513" s="14" t="str">
        <f t="shared" si="1342"/>
        <v>1138</v>
      </c>
      <c r="J5513" s="14" t="str">
        <f t="shared" si="1337"/>
        <v xml:space="preserve">0                                                                                                                                                                                                                                                                                                                                                                                                                                                                                                                                                                                                                                                                                                                                                                                                                                                                                                                                                                                                                                                                                                                                                                                 </v>
      </c>
      <c r="S5513" s="8"/>
      <c r="W5513" s="76"/>
      <c r="X5513" s="16">
        <f t="shared" si="1343"/>
        <v>0</v>
      </c>
      <c r="AC5513" s="18">
        <f t="shared" si="1335"/>
        <v>0</v>
      </c>
      <c r="AD5513" s="19">
        <f t="shared" si="1338"/>
        <v>0</v>
      </c>
      <c r="AE5513" s="21">
        <f t="shared" si="1334"/>
        <v>0</v>
      </c>
      <c r="AF5513" s="20">
        <f t="shared" si="1339"/>
        <v>0</v>
      </c>
      <c r="AG5513" s="20">
        <f t="shared" si="1340"/>
        <v>0</v>
      </c>
      <c r="AH5513" s="20">
        <f t="shared" si="1341"/>
        <v>0</v>
      </c>
      <c r="AI5513" s="20"/>
      <c r="AJ5513" s="20"/>
      <c r="AK5513" s="20">
        <f t="shared" si="1336"/>
        <v>0</v>
      </c>
      <c r="AL5513" s="171"/>
    </row>
    <row r="5514" spans="2:38" ht="15.75" customHeight="1" x14ac:dyDescent="0.25">
      <c r="B5514" s="14">
        <f t="shared" si="1344"/>
        <v>1139</v>
      </c>
      <c r="C5514" s="9" t="str">
        <f t="shared" si="1345"/>
        <v/>
      </c>
      <c r="D5514" s="3" t="str">
        <f t="shared" si="1346"/>
        <v/>
      </c>
      <c r="E5514" s="14" t="str">
        <f t="shared" si="1342"/>
        <v>1139</v>
      </c>
      <c r="J5514" s="14" t="str">
        <f t="shared" si="1337"/>
        <v xml:space="preserve">0                                                                                                                                                                                                                                                                                                                                                                                                                                                                                                                                                                                                                                                                                                                                                                                                                                                                                                                                                                                                                                                                                                                                                                                  </v>
      </c>
      <c r="S5514" s="8"/>
      <c r="W5514" s="76"/>
      <c r="X5514" s="16">
        <f t="shared" si="1343"/>
        <v>0</v>
      </c>
      <c r="AC5514" s="18">
        <f t="shared" si="1335"/>
        <v>0</v>
      </c>
      <c r="AD5514" s="19">
        <f t="shared" si="1338"/>
        <v>0</v>
      </c>
      <c r="AE5514" s="21">
        <f t="shared" si="1334"/>
        <v>0</v>
      </c>
      <c r="AF5514" s="20">
        <f t="shared" si="1339"/>
        <v>0</v>
      </c>
      <c r="AG5514" s="20">
        <f t="shared" si="1340"/>
        <v>0</v>
      </c>
      <c r="AH5514" s="20">
        <f t="shared" si="1341"/>
        <v>0</v>
      </c>
      <c r="AI5514" s="20"/>
      <c r="AJ5514" s="20"/>
      <c r="AK5514" s="20">
        <f t="shared" si="1336"/>
        <v>0</v>
      </c>
      <c r="AL5514" s="171"/>
    </row>
    <row r="5515" spans="2:38" ht="15.75" customHeight="1" x14ac:dyDescent="0.25">
      <c r="B5515" s="14">
        <f t="shared" si="1344"/>
        <v>1140</v>
      </c>
      <c r="C5515" s="9" t="str">
        <f t="shared" si="1345"/>
        <v/>
      </c>
      <c r="D5515" s="3" t="str">
        <f t="shared" si="1346"/>
        <v/>
      </c>
      <c r="E5515" s="14" t="str">
        <f t="shared" si="1342"/>
        <v>1140</v>
      </c>
      <c r="J5515" s="14" t="str">
        <f t="shared" si="1337"/>
        <v xml:space="preserve">0                                                                                                                                                                                                                                                                                                                                                                                                                                                                                                                                                                                                                                                                                                                                                                                                                                                                                                                                                                                                                                                                                                                                                                                   </v>
      </c>
      <c r="S5515" s="8"/>
      <c r="W5515" s="76"/>
      <c r="X5515" s="16">
        <f t="shared" si="1343"/>
        <v>0</v>
      </c>
      <c r="AC5515" s="18">
        <f t="shared" si="1335"/>
        <v>0</v>
      </c>
      <c r="AD5515" s="19">
        <f t="shared" si="1338"/>
        <v>0</v>
      </c>
      <c r="AE5515" s="21">
        <f t="shared" si="1334"/>
        <v>0</v>
      </c>
      <c r="AF5515" s="20">
        <f t="shared" si="1339"/>
        <v>0</v>
      </c>
      <c r="AG5515" s="20">
        <f t="shared" si="1340"/>
        <v>0</v>
      </c>
      <c r="AH5515" s="20">
        <f t="shared" si="1341"/>
        <v>0</v>
      </c>
      <c r="AI5515" s="20"/>
      <c r="AJ5515" s="20"/>
      <c r="AK5515" s="20">
        <f t="shared" si="1336"/>
        <v>0</v>
      </c>
      <c r="AL5515" s="171"/>
    </row>
    <row r="5516" spans="2:38" ht="15.75" customHeight="1" x14ac:dyDescent="0.25">
      <c r="B5516" s="14">
        <f t="shared" si="1344"/>
        <v>1141</v>
      </c>
      <c r="C5516" s="9" t="str">
        <f t="shared" si="1345"/>
        <v/>
      </c>
      <c r="D5516" s="3" t="str">
        <f t="shared" si="1346"/>
        <v/>
      </c>
      <c r="E5516" s="14" t="str">
        <f t="shared" si="1342"/>
        <v>1141</v>
      </c>
      <c r="J5516" s="14" t="str">
        <f t="shared" si="1337"/>
        <v xml:space="preserve">0                                                                                                                                                                                                                                                                                                                                                                                                                                                                                                                                                                                                                                                                                                                                                                                                                                                                                                                                                                                                                                                                                                                                                                                    </v>
      </c>
      <c r="S5516" s="8"/>
      <c r="W5516" s="76"/>
      <c r="X5516" s="16">
        <f t="shared" si="1343"/>
        <v>0</v>
      </c>
      <c r="AC5516" s="18">
        <f t="shared" si="1335"/>
        <v>0</v>
      </c>
      <c r="AD5516" s="19">
        <f t="shared" si="1338"/>
        <v>0</v>
      </c>
      <c r="AE5516" s="21">
        <f t="shared" si="1334"/>
        <v>0</v>
      </c>
      <c r="AF5516" s="20">
        <f t="shared" si="1339"/>
        <v>0</v>
      </c>
      <c r="AG5516" s="20">
        <f t="shared" si="1340"/>
        <v>0</v>
      </c>
      <c r="AH5516" s="20">
        <f t="shared" si="1341"/>
        <v>0</v>
      </c>
      <c r="AI5516" s="20"/>
      <c r="AJ5516" s="20"/>
      <c r="AK5516" s="20">
        <f t="shared" si="1336"/>
        <v>0</v>
      </c>
      <c r="AL5516" s="171"/>
    </row>
    <row r="5517" spans="2:38" ht="15.75" customHeight="1" x14ac:dyDescent="0.25">
      <c r="B5517" s="14">
        <f t="shared" si="1344"/>
        <v>1142</v>
      </c>
      <c r="C5517" s="9" t="str">
        <f t="shared" si="1345"/>
        <v/>
      </c>
      <c r="D5517" s="3" t="str">
        <f t="shared" si="1346"/>
        <v/>
      </c>
      <c r="E5517" s="14" t="str">
        <f t="shared" si="1342"/>
        <v>1142</v>
      </c>
      <c r="J5517" s="14" t="str">
        <f t="shared" si="1337"/>
        <v xml:space="preserve">0                                                                                                                                                                                                                                                                                                                                                                                                                                                                                                                                                                                                                                                                                                                                                                                                                                                                                                                                                                                                                                                                                                                                                                                     </v>
      </c>
      <c r="S5517" s="8"/>
      <c r="W5517" s="76"/>
      <c r="X5517" s="16">
        <f t="shared" si="1343"/>
        <v>0</v>
      </c>
      <c r="AC5517" s="18">
        <f t="shared" si="1335"/>
        <v>0</v>
      </c>
      <c r="AD5517" s="19">
        <f t="shared" si="1338"/>
        <v>0</v>
      </c>
      <c r="AE5517" s="21">
        <f t="shared" si="1334"/>
        <v>0</v>
      </c>
      <c r="AF5517" s="20">
        <f t="shared" si="1339"/>
        <v>0</v>
      </c>
      <c r="AG5517" s="20">
        <f t="shared" si="1340"/>
        <v>0</v>
      </c>
      <c r="AH5517" s="20">
        <f t="shared" si="1341"/>
        <v>0</v>
      </c>
      <c r="AI5517" s="20"/>
      <c r="AJ5517" s="20"/>
      <c r="AK5517" s="20">
        <f t="shared" si="1336"/>
        <v>0</v>
      </c>
      <c r="AL5517" s="171"/>
    </row>
    <row r="5518" spans="2:38" ht="15.75" customHeight="1" x14ac:dyDescent="0.25">
      <c r="B5518" s="14">
        <f t="shared" si="1344"/>
        <v>1143</v>
      </c>
      <c r="C5518" s="9" t="str">
        <f t="shared" si="1345"/>
        <v/>
      </c>
      <c r="D5518" s="3" t="str">
        <f t="shared" si="1346"/>
        <v/>
      </c>
      <c r="E5518" s="14" t="str">
        <f t="shared" si="1342"/>
        <v>1143</v>
      </c>
      <c r="J5518" s="14" t="str">
        <f t="shared" si="1337"/>
        <v xml:space="preserve">0                                                                                                                                                                                                                                                                                                                                                                                                                                                                                                                                                                                                                                                                                                                                                                                                                                                                                                                                                                                                                                                                                                                                                                                      </v>
      </c>
      <c r="S5518" s="8"/>
      <c r="W5518" s="76"/>
      <c r="X5518" s="16">
        <f t="shared" si="1343"/>
        <v>0</v>
      </c>
      <c r="AC5518" s="18">
        <f t="shared" si="1335"/>
        <v>0</v>
      </c>
      <c r="AD5518" s="19">
        <f t="shared" si="1338"/>
        <v>0</v>
      </c>
      <c r="AE5518" s="21">
        <f t="shared" si="1334"/>
        <v>0</v>
      </c>
      <c r="AF5518" s="20">
        <f t="shared" si="1339"/>
        <v>0</v>
      </c>
      <c r="AG5518" s="20">
        <f t="shared" si="1340"/>
        <v>0</v>
      </c>
      <c r="AH5518" s="20">
        <f t="shared" si="1341"/>
        <v>0</v>
      </c>
      <c r="AI5518" s="20"/>
      <c r="AJ5518" s="20"/>
      <c r="AK5518" s="20">
        <f t="shared" si="1336"/>
        <v>0</v>
      </c>
      <c r="AL5518" s="171"/>
    </row>
    <row r="5519" spans="2:38" ht="15.75" customHeight="1" x14ac:dyDescent="0.25">
      <c r="B5519" s="14">
        <f t="shared" si="1344"/>
        <v>1144</v>
      </c>
      <c r="C5519" s="9" t="str">
        <f t="shared" si="1345"/>
        <v/>
      </c>
      <c r="D5519" s="3" t="str">
        <f t="shared" si="1346"/>
        <v/>
      </c>
      <c r="E5519" s="14" t="str">
        <f t="shared" si="1342"/>
        <v>1144</v>
      </c>
      <c r="J5519" s="14" t="str">
        <f t="shared" si="1337"/>
        <v xml:space="preserve">0                                                                                                                                                                                                                                                                                                                                                                                                                                                                                                                                                                                                                                                                                                                                                                                                                                                                                                                                                                                                                                                                                                                                                                                       </v>
      </c>
      <c r="S5519" s="8"/>
      <c r="W5519" s="76"/>
      <c r="X5519" s="16">
        <f t="shared" si="1343"/>
        <v>0</v>
      </c>
      <c r="AC5519" s="18">
        <f t="shared" si="1335"/>
        <v>0</v>
      </c>
      <c r="AD5519" s="19">
        <f t="shared" si="1338"/>
        <v>0</v>
      </c>
      <c r="AE5519" s="21">
        <f t="shared" si="1334"/>
        <v>0</v>
      </c>
      <c r="AF5519" s="20">
        <f t="shared" si="1339"/>
        <v>0</v>
      </c>
      <c r="AG5519" s="20">
        <f t="shared" si="1340"/>
        <v>0</v>
      </c>
      <c r="AH5519" s="20">
        <f t="shared" si="1341"/>
        <v>0</v>
      </c>
      <c r="AI5519" s="20"/>
      <c r="AJ5519" s="20"/>
      <c r="AK5519" s="20">
        <f t="shared" si="1336"/>
        <v>0</v>
      </c>
      <c r="AL5519" s="171"/>
    </row>
    <row r="5520" spans="2:38" ht="15.75" customHeight="1" x14ac:dyDescent="0.25">
      <c r="B5520" s="14">
        <f t="shared" si="1344"/>
        <v>1145</v>
      </c>
      <c r="C5520" s="9" t="str">
        <f t="shared" si="1345"/>
        <v/>
      </c>
      <c r="D5520" s="3" t="str">
        <f t="shared" si="1346"/>
        <v/>
      </c>
      <c r="E5520" s="14" t="str">
        <f t="shared" si="1342"/>
        <v>1145</v>
      </c>
      <c r="J5520" s="14" t="str">
        <f t="shared" si="1337"/>
        <v xml:space="preserve">0                                                                                                                                                                                                                                                                                                                                                                                                                                                                                                                                                                                                                                                                                                                                                                                                                                                                                                                                                                                                                                                                                                                                                                                        </v>
      </c>
      <c r="S5520" s="8"/>
      <c r="W5520" s="76"/>
      <c r="X5520" s="16">
        <f t="shared" si="1343"/>
        <v>0</v>
      </c>
      <c r="AC5520" s="18">
        <f t="shared" si="1335"/>
        <v>0</v>
      </c>
      <c r="AD5520" s="19">
        <f t="shared" si="1338"/>
        <v>0</v>
      </c>
      <c r="AE5520" s="21">
        <f t="shared" si="1334"/>
        <v>0</v>
      </c>
      <c r="AF5520" s="20">
        <f t="shared" si="1339"/>
        <v>0</v>
      </c>
      <c r="AG5520" s="20">
        <f t="shared" si="1340"/>
        <v>0</v>
      </c>
      <c r="AH5520" s="20">
        <f t="shared" si="1341"/>
        <v>0</v>
      </c>
      <c r="AI5520" s="20"/>
      <c r="AJ5520" s="20"/>
      <c r="AK5520" s="20">
        <f t="shared" si="1336"/>
        <v>0</v>
      </c>
      <c r="AL5520" s="171"/>
    </row>
    <row r="5521" spans="2:38" ht="15.75" customHeight="1" x14ac:dyDescent="0.25">
      <c r="B5521" s="14">
        <f t="shared" si="1344"/>
        <v>1146</v>
      </c>
      <c r="C5521" s="9" t="str">
        <f t="shared" si="1345"/>
        <v/>
      </c>
      <c r="D5521" s="3" t="str">
        <f t="shared" si="1346"/>
        <v/>
      </c>
      <c r="E5521" s="14" t="str">
        <f t="shared" si="1342"/>
        <v>1146</v>
      </c>
      <c r="J5521" s="14" t="str">
        <f t="shared" si="1337"/>
        <v xml:space="preserve">0                                                                                                                                                                                                                                                                                                                                                                                                                                                                                                                                                                                                                                                                                                                                                                                                                                                                                                                                                                                                                                                                                                                                                                                         </v>
      </c>
      <c r="S5521" s="8"/>
      <c r="W5521" s="76"/>
      <c r="X5521" s="16">
        <f t="shared" si="1343"/>
        <v>0</v>
      </c>
      <c r="AC5521" s="18">
        <f t="shared" si="1335"/>
        <v>0</v>
      </c>
      <c r="AD5521" s="19">
        <f t="shared" si="1338"/>
        <v>0</v>
      </c>
      <c r="AE5521" s="21">
        <f t="shared" si="1334"/>
        <v>0</v>
      </c>
      <c r="AF5521" s="20">
        <f t="shared" si="1339"/>
        <v>0</v>
      </c>
      <c r="AG5521" s="20">
        <f t="shared" si="1340"/>
        <v>0</v>
      </c>
      <c r="AH5521" s="20">
        <f t="shared" si="1341"/>
        <v>0</v>
      </c>
      <c r="AI5521" s="20"/>
      <c r="AJ5521" s="20"/>
      <c r="AK5521" s="20">
        <f t="shared" si="1336"/>
        <v>0</v>
      </c>
      <c r="AL5521" s="171"/>
    </row>
    <row r="5522" spans="2:38" ht="15.75" customHeight="1" x14ac:dyDescent="0.25">
      <c r="B5522" s="14">
        <f t="shared" si="1344"/>
        <v>1147</v>
      </c>
      <c r="C5522" s="9" t="str">
        <f t="shared" si="1345"/>
        <v/>
      </c>
      <c r="D5522" s="3" t="str">
        <f t="shared" si="1346"/>
        <v/>
      </c>
      <c r="E5522" s="14" t="str">
        <f t="shared" si="1342"/>
        <v>1147</v>
      </c>
      <c r="J5522" s="14" t="str">
        <f t="shared" si="1337"/>
        <v xml:space="preserve">0                                                                                                                                                                                                                                                                                                                                                                                                                                                                                                                                                                                                                                                                                                                                                                                                                                                                                                                                                                                                                                                                                                                                                                                          </v>
      </c>
      <c r="S5522" s="8"/>
      <c r="W5522" s="76"/>
      <c r="X5522" s="16">
        <f t="shared" si="1343"/>
        <v>0</v>
      </c>
      <c r="AC5522" s="18">
        <f t="shared" si="1335"/>
        <v>0</v>
      </c>
      <c r="AD5522" s="19">
        <f t="shared" si="1338"/>
        <v>0</v>
      </c>
      <c r="AE5522" s="21">
        <f t="shared" si="1334"/>
        <v>0</v>
      </c>
      <c r="AF5522" s="20">
        <f t="shared" si="1339"/>
        <v>0</v>
      </c>
      <c r="AG5522" s="20">
        <f t="shared" si="1340"/>
        <v>0</v>
      </c>
      <c r="AH5522" s="20">
        <f t="shared" si="1341"/>
        <v>0</v>
      </c>
      <c r="AI5522" s="20"/>
      <c r="AJ5522" s="20"/>
      <c r="AK5522" s="20">
        <f t="shared" si="1336"/>
        <v>0</v>
      </c>
      <c r="AL5522" s="171"/>
    </row>
    <row r="5523" spans="2:38" ht="15.75" customHeight="1" x14ac:dyDescent="0.25">
      <c r="B5523" s="14">
        <f t="shared" si="1344"/>
        <v>1148</v>
      </c>
      <c r="C5523" s="9" t="str">
        <f t="shared" si="1345"/>
        <v/>
      </c>
      <c r="D5523" s="3" t="str">
        <f t="shared" si="1346"/>
        <v/>
      </c>
      <c r="E5523" s="14" t="str">
        <f t="shared" si="1342"/>
        <v>1148</v>
      </c>
      <c r="J5523" s="14" t="str">
        <f t="shared" si="1337"/>
        <v xml:space="preserve">0                                                                                                                                                                                                                                                                                                                                                                                                                                                                                                                                                                                                                                                                                                                                                                                                                                                                                                                                                                                                                                                                                                                                                                                           </v>
      </c>
      <c r="S5523" s="8"/>
      <c r="W5523" s="76"/>
      <c r="X5523" s="16">
        <f t="shared" si="1343"/>
        <v>0</v>
      </c>
      <c r="AC5523" s="18">
        <f t="shared" si="1335"/>
        <v>0</v>
      </c>
      <c r="AD5523" s="19">
        <f t="shared" si="1338"/>
        <v>0</v>
      </c>
      <c r="AE5523" s="21">
        <f t="shared" si="1334"/>
        <v>0</v>
      </c>
      <c r="AF5523" s="20">
        <f t="shared" si="1339"/>
        <v>0</v>
      </c>
      <c r="AG5523" s="20">
        <f t="shared" si="1340"/>
        <v>0</v>
      </c>
      <c r="AH5523" s="20">
        <f t="shared" si="1341"/>
        <v>0</v>
      </c>
      <c r="AI5523" s="20"/>
      <c r="AJ5523" s="20"/>
      <c r="AK5523" s="20">
        <f t="shared" si="1336"/>
        <v>0</v>
      </c>
      <c r="AL5523" s="171"/>
    </row>
    <row r="5524" spans="2:38" ht="15.75" customHeight="1" x14ac:dyDescent="0.25">
      <c r="B5524" s="14">
        <f t="shared" si="1344"/>
        <v>1149</v>
      </c>
      <c r="C5524" s="9" t="str">
        <f t="shared" si="1345"/>
        <v/>
      </c>
      <c r="D5524" s="3" t="str">
        <f t="shared" si="1346"/>
        <v/>
      </c>
      <c r="E5524" s="14" t="str">
        <f t="shared" si="1342"/>
        <v>1149</v>
      </c>
      <c r="J5524" s="14" t="str">
        <f t="shared" si="1337"/>
        <v xml:space="preserve">0                                                                                                                                                                                                                                                                                                                                                                                                                                                                                                                                                                                                                                                                                                                                                                                                                                                                                                                                                                                                                                                                                                                                                                                            </v>
      </c>
      <c r="S5524" s="8"/>
      <c r="W5524" s="76"/>
      <c r="X5524" s="16">
        <f t="shared" si="1343"/>
        <v>0</v>
      </c>
      <c r="AC5524" s="18">
        <f t="shared" si="1335"/>
        <v>0</v>
      </c>
      <c r="AD5524" s="19">
        <f t="shared" si="1338"/>
        <v>0</v>
      </c>
      <c r="AE5524" s="21">
        <f t="shared" si="1334"/>
        <v>0</v>
      </c>
      <c r="AF5524" s="20">
        <f t="shared" si="1339"/>
        <v>0</v>
      </c>
      <c r="AG5524" s="20">
        <f t="shared" si="1340"/>
        <v>0</v>
      </c>
      <c r="AH5524" s="20">
        <f t="shared" si="1341"/>
        <v>0</v>
      </c>
      <c r="AI5524" s="20"/>
      <c r="AJ5524" s="20"/>
      <c r="AK5524" s="20">
        <f t="shared" si="1336"/>
        <v>0</v>
      </c>
      <c r="AL5524" s="171"/>
    </row>
    <row r="5525" spans="2:38" ht="15.75" customHeight="1" x14ac:dyDescent="0.25">
      <c r="B5525" s="14">
        <f t="shared" si="1344"/>
        <v>1150</v>
      </c>
      <c r="C5525" s="9" t="str">
        <f t="shared" si="1345"/>
        <v/>
      </c>
      <c r="D5525" s="3" t="str">
        <f t="shared" si="1346"/>
        <v/>
      </c>
      <c r="E5525" s="14" t="str">
        <f t="shared" si="1342"/>
        <v>1150</v>
      </c>
      <c r="J5525" s="14" t="str">
        <f t="shared" si="1337"/>
        <v xml:space="preserve">0                                                                                                                                                                                                                                                                                                                                                                                                                                                                                                                                                                                                                                                                                                                                                                                                                                                                                                                                                                                                                                                                                                                                                                                             </v>
      </c>
      <c r="S5525" s="8"/>
      <c r="W5525" s="76"/>
      <c r="X5525" s="16">
        <f t="shared" si="1343"/>
        <v>0</v>
      </c>
      <c r="AC5525" s="18">
        <f t="shared" si="1335"/>
        <v>0</v>
      </c>
      <c r="AD5525" s="19">
        <f t="shared" si="1338"/>
        <v>0</v>
      </c>
      <c r="AE5525" s="21">
        <f t="shared" si="1334"/>
        <v>0</v>
      </c>
      <c r="AF5525" s="20">
        <f t="shared" si="1339"/>
        <v>0</v>
      </c>
      <c r="AG5525" s="20">
        <f t="shared" si="1340"/>
        <v>0</v>
      </c>
      <c r="AH5525" s="20">
        <f t="shared" si="1341"/>
        <v>0</v>
      </c>
      <c r="AI5525" s="20"/>
      <c r="AJ5525" s="20"/>
      <c r="AK5525" s="20">
        <f t="shared" si="1336"/>
        <v>0</v>
      </c>
      <c r="AL5525" s="171"/>
    </row>
    <row r="5526" spans="2:38" ht="15.75" customHeight="1" x14ac:dyDescent="0.25">
      <c r="B5526" s="14">
        <f t="shared" si="1344"/>
        <v>1151</v>
      </c>
      <c r="C5526" s="9" t="str">
        <f t="shared" si="1345"/>
        <v/>
      </c>
      <c r="D5526" s="3" t="str">
        <f t="shared" si="1346"/>
        <v/>
      </c>
      <c r="E5526" s="14" t="str">
        <f t="shared" si="1342"/>
        <v>1151</v>
      </c>
      <c r="J5526" s="14" t="str">
        <f t="shared" si="1337"/>
        <v xml:space="preserve">0                                                                                                                                                                                                                                                                                                                                                                                                                                                                                                                                                                                                                                                                                                                                                                                                                                                                                                                                                                                                                                                                                                                                                                                              </v>
      </c>
      <c r="S5526" s="8"/>
      <c r="W5526" s="76"/>
      <c r="X5526" s="16">
        <f t="shared" si="1343"/>
        <v>0</v>
      </c>
      <c r="AC5526" s="18">
        <f t="shared" si="1335"/>
        <v>0</v>
      </c>
      <c r="AD5526" s="19">
        <f t="shared" si="1338"/>
        <v>0</v>
      </c>
      <c r="AE5526" s="21">
        <f t="shared" si="1334"/>
        <v>0</v>
      </c>
      <c r="AF5526" s="20">
        <f t="shared" si="1339"/>
        <v>0</v>
      </c>
      <c r="AG5526" s="20">
        <f t="shared" si="1340"/>
        <v>0</v>
      </c>
      <c r="AH5526" s="20">
        <f t="shared" si="1341"/>
        <v>0</v>
      </c>
      <c r="AI5526" s="20"/>
      <c r="AJ5526" s="20"/>
      <c r="AK5526" s="20">
        <f t="shared" si="1336"/>
        <v>0</v>
      </c>
      <c r="AL5526" s="171"/>
    </row>
    <row r="5527" spans="2:38" ht="15.75" customHeight="1" x14ac:dyDescent="0.25">
      <c r="B5527" s="14">
        <f t="shared" si="1344"/>
        <v>1152</v>
      </c>
      <c r="C5527" s="9" t="str">
        <f t="shared" si="1345"/>
        <v/>
      </c>
      <c r="D5527" s="3" t="str">
        <f t="shared" si="1346"/>
        <v/>
      </c>
      <c r="E5527" s="14" t="str">
        <f t="shared" si="1342"/>
        <v>1152</v>
      </c>
      <c r="J5527" s="14" t="str">
        <f t="shared" si="1337"/>
        <v xml:space="preserve">0                                                                                                                                                                                                                                                                                                                                                                                                                                                                                                                                                                                                                                                                                                                                                                                                                                                                                                                                                                                                                                                                                                                                                                                               </v>
      </c>
      <c r="S5527" s="8"/>
      <c r="W5527" s="76"/>
      <c r="X5527" s="16">
        <f t="shared" si="1343"/>
        <v>0</v>
      </c>
      <c r="AC5527" s="18">
        <f t="shared" si="1335"/>
        <v>0</v>
      </c>
      <c r="AD5527" s="19">
        <f t="shared" si="1338"/>
        <v>0</v>
      </c>
      <c r="AE5527" s="21">
        <f t="shared" si="1334"/>
        <v>0</v>
      </c>
      <c r="AF5527" s="20">
        <f t="shared" si="1339"/>
        <v>0</v>
      </c>
      <c r="AG5527" s="20">
        <f t="shared" si="1340"/>
        <v>0</v>
      </c>
      <c r="AH5527" s="20">
        <f t="shared" si="1341"/>
        <v>0</v>
      </c>
      <c r="AI5527" s="20"/>
      <c r="AJ5527" s="20"/>
      <c r="AK5527" s="20">
        <f t="shared" si="1336"/>
        <v>0</v>
      </c>
      <c r="AL5527" s="171"/>
    </row>
    <row r="5528" spans="2:38" ht="15.75" customHeight="1" x14ac:dyDescent="0.25">
      <c r="B5528" s="14">
        <f t="shared" si="1344"/>
        <v>1153</v>
      </c>
      <c r="C5528" s="9" t="str">
        <f t="shared" si="1345"/>
        <v/>
      </c>
      <c r="D5528" s="3" t="str">
        <f t="shared" si="1346"/>
        <v/>
      </c>
      <c r="E5528" s="14" t="str">
        <f t="shared" si="1342"/>
        <v>1153</v>
      </c>
      <c r="J5528" s="14" t="str">
        <f t="shared" si="1337"/>
        <v xml:space="preserve">0                                                                                                                                                                                                                                                                                                                                                                                                                                                                                                                                                                                                                                                                                                                                                                                                                                                                                                                                                                                                                                                                                                                                                                                                </v>
      </c>
      <c r="S5528" s="8"/>
      <c r="W5528" s="76"/>
      <c r="X5528" s="16">
        <f t="shared" si="1343"/>
        <v>0</v>
      </c>
      <c r="AC5528" s="18">
        <f t="shared" si="1335"/>
        <v>0</v>
      </c>
      <c r="AD5528" s="19">
        <f t="shared" si="1338"/>
        <v>0</v>
      </c>
      <c r="AE5528" s="21">
        <f t="shared" si="1334"/>
        <v>0</v>
      </c>
      <c r="AF5528" s="20">
        <f t="shared" si="1339"/>
        <v>0</v>
      </c>
      <c r="AG5528" s="20">
        <f t="shared" si="1340"/>
        <v>0</v>
      </c>
      <c r="AH5528" s="20">
        <f t="shared" si="1341"/>
        <v>0</v>
      </c>
      <c r="AI5528" s="20"/>
      <c r="AJ5528" s="20"/>
      <c r="AK5528" s="20">
        <f t="shared" si="1336"/>
        <v>0</v>
      </c>
      <c r="AL5528" s="171"/>
    </row>
    <row r="5529" spans="2:38" ht="15.75" customHeight="1" x14ac:dyDescent="0.25">
      <c r="B5529" s="14">
        <f t="shared" si="1344"/>
        <v>1154</v>
      </c>
      <c r="C5529" s="9" t="str">
        <f t="shared" si="1345"/>
        <v/>
      </c>
      <c r="D5529" s="3" t="str">
        <f t="shared" si="1346"/>
        <v/>
      </c>
      <c r="E5529" s="14" t="str">
        <f t="shared" si="1342"/>
        <v>1154</v>
      </c>
      <c r="J5529" s="14" t="str">
        <f t="shared" si="1337"/>
        <v xml:space="preserve">0                                                                                                                                                                                                                                                                                                                                                                                                                                                                                                                                                                                                                                                                                                                                                                                                                                                                                                                                                                                                                                                                                                                                                                                                 </v>
      </c>
      <c r="S5529" s="8"/>
      <c r="W5529" s="76"/>
      <c r="X5529" s="16">
        <f t="shared" si="1343"/>
        <v>0</v>
      </c>
      <c r="AC5529" s="18">
        <f t="shared" si="1335"/>
        <v>0</v>
      </c>
      <c r="AD5529" s="19">
        <f t="shared" si="1338"/>
        <v>0</v>
      </c>
      <c r="AE5529" s="21">
        <f t="shared" ref="AE5529:AE5592" si="1347">+(Q5529)*T5529</f>
        <v>0</v>
      </c>
      <c r="AF5529" s="20">
        <f t="shared" si="1339"/>
        <v>0</v>
      </c>
      <c r="AG5529" s="20">
        <f t="shared" si="1340"/>
        <v>0</v>
      </c>
      <c r="AH5529" s="20">
        <f t="shared" si="1341"/>
        <v>0</v>
      </c>
      <c r="AI5529" s="20"/>
      <c r="AJ5529" s="20"/>
      <c r="AK5529" s="20">
        <f t="shared" si="1336"/>
        <v>0</v>
      </c>
      <c r="AL5529" s="171"/>
    </row>
    <row r="5530" spans="2:38" ht="15.75" customHeight="1" x14ac:dyDescent="0.25">
      <c r="B5530" s="14">
        <f t="shared" si="1344"/>
        <v>1155</v>
      </c>
      <c r="C5530" s="9" t="str">
        <f t="shared" si="1345"/>
        <v/>
      </c>
      <c r="D5530" s="3" t="str">
        <f t="shared" si="1346"/>
        <v/>
      </c>
      <c r="E5530" s="14" t="str">
        <f t="shared" si="1342"/>
        <v>1155</v>
      </c>
      <c r="J5530" s="14" t="str">
        <f t="shared" si="1337"/>
        <v xml:space="preserve">0                                                                                                                                                                                                                                                                                                                                                                                                                                                                                                                                                                                                                                                                                                                                                                                                                                                                                                                                                                                                                                                                                                                                                                                                  </v>
      </c>
      <c r="S5530" s="8"/>
      <c r="W5530" s="76"/>
      <c r="X5530" s="16">
        <f t="shared" si="1343"/>
        <v>0</v>
      </c>
      <c r="AC5530" s="18">
        <f t="shared" si="1335"/>
        <v>0</v>
      </c>
      <c r="AD5530" s="19">
        <f t="shared" si="1338"/>
        <v>0</v>
      </c>
      <c r="AE5530" s="21">
        <f t="shared" si="1347"/>
        <v>0</v>
      </c>
      <c r="AF5530" s="20">
        <f t="shared" si="1339"/>
        <v>0</v>
      </c>
      <c r="AG5530" s="20">
        <f t="shared" si="1340"/>
        <v>0</v>
      </c>
      <c r="AH5530" s="20">
        <f t="shared" si="1341"/>
        <v>0</v>
      </c>
      <c r="AI5530" s="20"/>
      <c r="AJ5530" s="20"/>
      <c r="AK5530" s="20">
        <f t="shared" si="1336"/>
        <v>0</v>
      </c>
      <c r="AL5530" s="171"/>
    </row>
    <row r="5531" spans="2:38" ht="15.75" customHeight="1" x14ac:dyDescent="0.25">
      <c r="B5531" s="14">
        <f t="shared" si="1344"/>
        <v>1156</v>
      </c>
      <c r="C5531" s="9" t="str">
        <f t="shared" si="1345"/>
        <v/>
      </c>
      <c r="D5531" s="3" t="str">
        <f t="shared" si="1346"/>
        <v/>
      </c>
      <c r="E5531" s="14" t="str">
        <f t="shared" si="1342"/>
        <v>1156</v>
      </c>
      <c r="J5531" s="14" t="str">
        <f t="shared" si="1337"/>
        <v xml:space="preserve">0                                                                                                                                                                                                                                                                                                                                                                                                                                                                                                                                                                                                                                                                                                                                                                                                                                                                                                                                                                                                                                                                                                                                                                                                   </v>
      </c>
      <c r="S5531" s="8"/>
      <c r="W5531" s="76"/>
      <c r="X5531" s="16">
        <f t="shared" si="1343"/>
        <v>0</v>
      </c>
      <c r="AC5531" s="18">
        <f t="shared" si="1335"/>
        <v>0</v>
      </c>
      <c r="AD5531" s="19">
        <f t="shared" si="1338"/>
        <v>0</v>
      </c>
      <c r="AE5531" s="21">
        <f t="shared" si="1347"/>
        <v>0</v>
      </c>
      <c r="AF5531" s="20">
        <f t="shared" si="1339"/>
        <v>0</v>
      </c>
      <c r="AG5531" s="20">
        <f t="shared" si="1340"/>
        <v>0</v>
      </c>
      <c r="AH5531" s="20">
        <f t="shared" si="1341"/>
        <v>0</v>
      </c>
      <c r="AI5531" s="20"/>
      <c r="AJ5531" s="20"/>
      <c r="AK5531" s="20">
        <f t="shared" si="1336"/>
        <v>0</v>
      </c>
      <c r="AL5531" s="171"/>
    </row>
    <row r="5532" spans="2:38" ht="15.75" customHeight="1" x14ac:dyDescent="0.25">
      <c r="B5532" s="14">
        <f t="shared" si="1344"/>
        <v>1157</v>
      </c>
      <c r="C5532" s="9" t="str">
        <f t="shared" si="1345"/>
        <v/>
      </c>
      <c r="D5532" s="3" t="str">
        <f t="shared" si="1346"/>
        <v/>
      </c>
      <c r="E5532" s="14" t="str">
        <f t="shared" si="1342"/>
        <v>1157</v>
      </c>
      <c r="J5532" s="14" t="str">
        <f t="shared" si="1337"/>
        <v xml:space="preserve">0                                                                                                                                                                                                                                                                                                                                                                                                                                                                                                                                                                                                                                                                                                                                                                                                                                                                                                                                                                                                                                                                                                                                                                                                    </v>
      </c>
      <c r="S5532" s="8"/>
      <c r="W5532" s="76"/>
      <c r="X5532" s="16">
        <f t="shared" si="1343"/>
        <v>0</v>
      </c>
      <c r="AC5532" s="18">
        <f t="shared" si="1335"/>
        <v>0</v>
      </c>
      <c r="AD5532" s="19">
        <f t="shared" si="1338"/>
        <v>0</v>
      </c>
      <c r="AE5532" s="21">
        <f t="shared" si="1347"/>
        <v>0</v>
      </c>
      <c r="AF5532" s="20">
        <f t="shared" si="1339"/>
        <v>0</v>
      </c>
      <c r="AG5532" s="20">
        <f t="shared" si="1340"/>
        <v>0</v>
      </c>
      <c r="AH5532" s="20">
        <f t="shared" si="1341"/>
        <v>0</v>
      </c>
      <c r="AI5532" s="20"/>
      <c r="AJ5532" s="20"/>
      <c r="AK5532" s="20">
        <f t="shared" si="1336"/>
        <v>0</v>
      </c>
      <c r="AL5532" s="171"/>
    </row>
    <row r="5533" spans="2:38" ht="15.75" customHeight="1" x14ac:dyDescent="0.25">
      <c r="B5533" s="14">
        <f t="shared" si="1344"/>
        <v>1158</v>
      </c>
      <c r="C5533" s="9" t="str">
        <f t="shared" si="1345"/>
        <v/>
      </c>
      <c r="D5533" s="3" t="str">
        <f t="shared" si="1346"/>
        <v/>
      </c>
      <c r="E5533" s="14" t="str">
        <f t="shared" si="1342"/>
        <v>1158</v>
      </c>
      <c r="J5533" s="14" t="str">
        <f t="shared" si="1337"/>
        <v xml:space="preserve">0                                                                                                                                                                                                                                                                                                                                                                                                                                                                                                                                                                                                                                                                                                                                                                                                                                                                                                                                                                                                                                                                                                                                                                                                     </v>
      </c>
      <c r="S5533" s="8"/>
      <c r="W5533" s="76"/>
      <c r="X5533" s="16">
        <f t="shared" si="1343"/>
        <v>0</v>
      </c>
      <c r="AC5533" s="18">
        <f t="shared" si="1335"/>
        <v>0</v>
      </c>
      <c r="AD5533" s="19">
        <f t="shared" si="1338"/>
        <v>0</v>
      </c>
      <c r="AE5533" s="21">
        <f t="shared" si="1347"/>
        <v>0</v>
      </c>
      <c r="AF5533" s="20">
        <f t="shared" si="1339"/>
        <v>0</v>
      </c>
      <c r="AG5533" s="20">
        <f t="shared" si="1340"/>
        <v>0</v>
      </c>
      <c r="AH5533" s="20">
        <f t="shared" si="1341"/>
        <v>0</v>
      </c>
      <c r="AI5533" s="20"/>
      <c r="AJ5533" s="20"/>
      <c r="AK5533" s="20">
        <f t="shared" si="1336"/>
        <v>0</v>
      </c>
      <c r="AL5533" s="171"/>
    </row>
    <row r="5534" spans="2:38" ht="15.75" customHeight="1" x14ac:dyDescent="0.25">
      <c r="B5534" s="14">
        <f t="shared" si="1344"/>
        <v>1159</v>
      </c>
      <c r="C5534" s="9" t="str">
        <f t="shared" si="1345"/>
        <v/>
      </c>
      <c r="D5534" s="3" t="str">
        <f t="shared" si="1346"/>
        <v/>
      </c>
      <c r="E5534" s="14" t="str">
        <f t="shared" si="1342"/>
        <v>1159</v>
      </c>
      <c r="J5534" s="14" t="str">
        <f t="shared" si="1337"/>
        <v xml:space="preserve">0                                                                                                                                                                                                                                                                                                                                                                                                                                                                                                                                                                                                                                                                                                                                                                                                                                                                                                                                                                                                                                                                                                                                                                                                      </v>
      </c>
      <c r="S5534" s="8"/>
      <c r="W5534" s="76"/>
      <c r="X5534" s="16">
        <f t="shared" si="1343"/>
        <v>0</v>
      </c>
      <c r="AC5534" s="18">
        <f t="shared" si="1335"/>
        <v>0</v>
      </c>
      <c r="AD5534" s="19">
        <f t="shared" si="1338"/>
        <v>0</v>
      </c>
      <c r="AE5534" s="21">
        <f t="shared" si="1347"/>
        <v>0</v>
      </c>
      <c r="AF5534" s="20">
        <f t="shared" si="1339"/>
        <v>0</v>
      </c>
      <c r="AG5534" s="20">
        <f t="shared" si="1340"/>
        <v>0</v>
      </c>
      <c r="AH5534" s="20">
        <f t="shared" si="1341"/>
        <v>0</v>
      </c>
      <c r="AI5534" s="20"/>
      <c r="AJ5534" s="20"/>
      <c r="AK5534" s="20">
        <f t="shared" si="1336"/>
        <v>0</v>
      </c>
      <c r="AL5534" s="171"/>
    </row>
    <row r="5535" spans="2:38" ht="15.75" customHeight="1" x14ac:dyDescent="0.25">
      <c r="B5535" s="14">
        <f t="shared" si="1344"/>
        <v>1160</v>
      </c>
      <c r="C5535" s="9" t="str">
        <f t="shared" si="1345"/>
        <v/>
      </c>
      <c r="D5535" s="3" t="str">
        <f t="shared" si="1346"/>
        <v/>
      </c>
      <c r="E5535" s="14" t="str">
        <f t="shared" si="1342"/>
        <v>1160</v>
      </c>
      <c r="J5535" s="14" t="str">
        <f t="shared" si="1337"/>
        <v xml:space="preserve">0                                                                                                                                                                                                                                                                                                                                                                                                                                                                                                                                                                                                                                                                                                                                                                                                                                                                                                                                                                                                                                                                                                                                                                                                       </v>
      </c>
      <c r="S5535" s="8"/>
      <c r="W5535" s="76"/>
      <c r="X5535" s="16">
        <f t="shared" si="1343"/>
        <v>0</v>
      </c>
      <c r="AC5535" s="18">
        <f t="shared" si="1335"/>
        <v>0</v>
      </c>
      <c r="AD5535" s="19">
        <f t="shared" si="1338"/>
        <v>0</v>
      </c>
      <c r="AE5535" s="21">
        <f t="shared" si="1347"/>
        <v>0</v>
      </c>
      <c r="AF5535" s="20">
        <f t="shared" si="1339"/>
        <v>0</v>
      </c>
      <c r="AG5535" s="20">
        <f t="shared" si="1340"/>
        <v>0</v>
      </c>
      <c r="AH5535" s="20">
        <f t="shared" si="1341"/>
        <v>0</v>
      </c>
      <c r="AI5535" s="20"/>
      <c r="AJ5535" s="20"/>
      <c r="AK5535" s="20">
        <f t="shared" si="1336"/>
        <v>0</v>
      </c>
      <c r="AL5535" s="171"/>
    </row>
    <row r="5536" spans="2:38" ht="15.75" customHeight="1" x14ac:dyDescent="0.25">
      <c r="B5536" s="14">
        <f t="shared" si="1344"/>
        <v>1161</v>
      </c>
      <c r="C5536" s="9" t="str">
        <f t="shared" si="1345"/>
        <v/>
      </c>
      <c r="D5536" s="3" t="str">
        <f t="shared" si="1346"/>
        <v/>
      </c>
      <c r="E5536" s="14" t="str">
        <f t="shared" si="1342"/>
        <v>1161</v>
      </c>
      <c r="J5536" s="14" t="str">
        <f t="shared" si="1337"/>
        <v xml:space="preserve">0                                                                                                                                                                                                                                                                                                                                                                                                                                                                                                                                                                                                                                                                                                                                                                                                                                                                                                                                                                                                                                                                                                                                                                                                        </v>
      </c>
      <c r="S5536" s="8"/>
      <c r="W5536" s="76"/>
      <c r="X5536" s="16">
        <f t="shared" si="1343"/>
        <v>0</v>
      </c>
      <c r="AC5536" s="18">
        <f t="shared" si="1335"/>
        <v>0</v>
      </c>
      <c r="AD5536" s="19">
        <f t="shared" si="1338"/>
        <v>0</v>
      </c>
      <c r="AE5536" s="21">
        <f t="shared" si="1347"/>
        <v>0</v>
      </c>
      <c r="AF5536" s="20">
        <f t="shared" si="1339"/>
        <v>0</v>
      </c>
      <c r="AG5536" s="20">
        <f t="shared" si="1340"/>
        <v>0</v>
      </c>
      <c r="AH5536" s="20">
        <f t="shared" si="1341"/>
        <v>0</v>
      </c>
      <c r="AI5536" s="20"/>
      <c r="AJ5536" s="20"/>
      <c r="AK5536" s="20">
        <f t="shared" si="1336"/>
        <v>0</v>
      </c>
      <c r="AL5536" s="171"/>
    </row>
    <row r="5537" spans="2:38" ht="15.75" customHeight="1" x14ac:dyDescent="0.25">
      <c r="B5537" s="14">
        <f t="shared" si="1344"/>
        <v>1162</v>
      </c>
      <c r="C5537" s="9" t="str">
        <f t="shared" si="1345"/>
        <v/>
      </c>
      <c r="D5537" s="3" t="str">
        <f t="shared" si="1346"/>
        <v/>
      </c>
      <c r="E5537" s="14" t="str">
        <f t="shared" si="1342"/>
        <v>1162</v>
      </c>
      <c r="J5537" s="14" t="str">
        <f t="shared" si="1337"/>
        <v xml:space="preserve">0                                                                                                                                                                                                                                                                                                                                                                                                                                                                                                                                                                                                                                                                                                                                                                                                                                                                                                                                                                                                                                                                                                                                                                                                         </v>
      </c>
      <c r="S5537" s="8"/>
      <c r="W5537" s="76"/>
      <c r="X5537" s="16">
        <f t="shared" si="1343"/>
        <v>0</v>
      </c>
      <c r="AC5537" s="18">
        <f t="shared" si="1335"/>
        <v>0</v>
      </c>
      <c r="AD5537" s="19">
        <f t="shared" si="1338"/>
        <v>0</v>
      </c>
      <c r="AE5537" s="21">
        <f t="shared" si="1347"/>
        <v>0</v>
      </c>
      <c r="AF5537" s="20">
        <f t="shared" si="1339"/>
        <v>0</v>
      </c>
      <c r="AG5537" s="20">
        <f t="shared" si="1340"/>
        <v>0</v>
      </c>
      <c r="AH5537" s="20">
        <f t="shared" si="1341"/>
        <v>0</v>
      </c>
      <c r="AI5537" s="20"/>
      <c r="AJ5537" s="20"/>
      <c r="AK5537" s="20">
        <f t="shared" si="1336"/>
        <v>0</v>
      </c>
      <c r="AL5537" s="171"/>
    </row>
    <row r="5538" spans="2:38" ht="15.75" customHeight="1" x14ac:dyDescent="0.25">
      <c r="B5538" s="14">
        <f t="shared" si="1344"/>
        <v>1163</v>
      </c>
      <c r="C5538" s="9" t="str">
        <f t="shared" si="1345"/>
        <v/>
      </c>
      <c r="D5538" s="3" t="str">
        <f t="shared" si="1346"/>
        <v/>
      </c>
      <c r="E5538" s="14" t="str">
        <f t="shared" si="1342"/>
        <v>1163</v>
      </c>
      <c r="J5538" s="14" t="str">
        <f t="shared" si="1337"/>
        <v xml:space="preserve">0                                                                                                                                                                                                                                                                                                                                                                                                                                                                                                                                                                                                                                                                                                                                                                                                                                                                                                                                                                                                                                                                                                                                                                                                          </v>
      </c>
      <c r="S5538" s="8"/>
      <c r="W5538" s="76"/>
      <c r="X5538" s="16">
        <f t="shared" si="1343"/>
        <v>0</v>
      </c>
      <c r="AC5538" s="18">
        <f t="shared" si="1335"/>
        <v>0</v>
      </c>
      <c r="AD5538" s="19">
        <f t="shared" si="1338"/>
        <v>0</v>
      </c>
      <c r="AE5538" s="21">
        <f t="shared" si="1347"/>
        <v>0</v>
      </c>
      <c r="AF5538" s="20">
        <f t="shared" si="1339"/>
        <v>0</v>
      </c>
      <c r="AG5538" s="20">
        <f t="shared" si="1340"/>
        <v>0</v>
      </c>
      <c r="AH5538" s="20">
        <f t="shared" si="1341"/>
        <v>0</v>
      </c>
      <c r="AI5538" s="20"/>
      <c r="AJ5538" s="20"/>
      <c r="AK5538" s="20">
        <f t="shared" si="1336"/>
        <v>0</v>
      </c>
      <c r="AL5538" s="171"/>
    </row>
    <row r="5539" spans="2:38" ht="15.75" customHeight="1" x14ac:dyDescent="0.25">
      <c r="B5539" s="14">
        <f t="shared" si="1344"/>
        <v>1164</v>
      </c>
      <c r="C5539" s="9" t="str">
        <f t="shared" si="1345"/>
        <v/>
      </c>
      <c r="D5539" s="3" t="str">
        <f t="shared" si="1346"/>
        <v/>
      </c>
      <c r="E5539" s="14" t="str">
        <f t="shared" si="1342"/>
        <v>1164</v>
      </c>
      <c r="J5539" s="14" t="str">
        <f t="shared" si="1337"/>
        <v xml:space="preserve">0                                                                                                                                                                                                                                                                                                                                                                                                                                                                                                                                                                                                                                                                                                                                                                                                                                                                                                                                                                                                                                                                                                                                                                                                           </v>
      </c>
      <c r="S5539" s="8"/>
      <c r="W5539" s="76"/>
      <c r="X5539" s="16">
        <f t="shared" si="1343"/>
        <v>0</v>
      </c>
      <c r="AC5539" s="18">
        <f t="shared" ref="AC5539:AC5602" si="1348">+AB5539*Y5539</f>
        <v>0</v>
      </c>
      <c r="AD5539" s="19">
        <f t="shared" si="1338"/>
        <v>0</v>
      </c>
      <c r="AE5539" s="21">
        <f t="shared" si="1347"/>
        <v>0</v>
      </c>
      <c r="AF5539" s="20">
        <f t="shared" si="1339"/>
        <v>0</v>
      </c>
      <c r="AG5539" s="20">
        <f t="shared" si="1340"/>
        <v>0</v>
      </c>
      <c r="AH5539" s="20">
        <f t="shared" si="1341"/>
        <v>0</v>
      </c>
      <c r="AI5539" s="20"/>
      <c r="AJ5539" s="20"/>
      <c r="AK5539" s="20">
        <f t="shared" ref="AK5539:AK5602" si="1349">AH5539+AG5539</f>
        <v>0</v>
      </c>
      <c r="AL5539" s="171"/>
    </row>
    <row r="5540" spans="2:38" ht="15.75" customHeight="1" x14ac:dyDescent="0.25">
      <c r="B5540" s="14">
        <f t="shared" si="1344"/>
        <v>1165</v>
      </c>
      <c r="C5540" s="9" t="str">
        <f t="shared" si="1345"/>
        <v/>
      </c>
      <c r="D5540" s="3" t="str">
        <f t="shared" si="1346"/>
        <v/>
      </c>
      <c r="E5540" s="14" t="str">
        <f t="shared" si="1342"/>
        <v>1165</v>
      </c>
      <c r="J5540" s="14" t="str">
        <f t="shared" si="1337"/>
        <v xml:space="preserve">0                                                                                                                                                                                                                                                                                                                                                                                                                                                                                                                                                                                                                                                                                                                                                                                                                                                                                                                                                                                                                                                                                                                                                                                                            </v>
      </c>
      <c r="S5540" s="8"/>
      <c r="W5540" s="76"/>
      <c r="X5540" s="16">
        <f t="shared" si="1343"/>
        <v>0</v>
      </c>
      <c r="AC5540" s="18">
        <f t="shared" si="1348"/>
        <v>0</v>
      </c>
      <c r="AD5540" s="19">
        <f t="shared" si="1338"/>
        <v>0</v>
      </c>
      <c r="AE5540" s="21">
        <f t="shared" si="1347"/>
        <v>0</v>
      </c>
      <c r="AF5540" s="20">
        <f t="shared" si="1339"/>
        <v>0</v>
      </c>
      <c r="AG5540" s="20">
        <f t="shared" si="1340"/>
        <v>0</v>
      </c>
      <c r="AH5540" s="20">
        <f t="shared" si="1341"/>
        <v>0</v>
      </c>
      <c r="AI5540" s="20"/>
      <c r="AJ5540" s="20"/>
      <c r="AK5540" s="20">
        <f t="shared" si="1349"/>
        <v>0</v>
      </c>
      <c r="AL5540" s="171"/>
    </row>
    <row r="5541" spans="2:38" ht="15.75" customHeight="1" x14ac:dyDescent="0.25">
      <c r="B5541" s="14">
        <f t="shared" si="1344"/>
        <v>1166</v>
      </c>
      <c r="C5541" s="9" t="str">
        <f t="shared" si="1345"/>
        <v/>
      </c>
      <c r="D5541" s="3" t="str">
        <f t="shared" si="1346"/>
        <v/>
      </c>
      <c r="E5541" s="14" t="str">
        <f t="shared" si="1342"/>
        <v>1166</v>
      </c>
      <c r="J5541" s="14" t="str">
        <f t="shared" si="1337"/>
        <v xml:space="preserve">0                                                                                                                                                                                                                                                                                                                                                                                                                                                                                                                                                                                                                                                                                                                                                                                                                                                                                                                                                                                                                                                                                                                                                                                                             </v>
      </c>
      <c r="S5541" s="8"/>
      <c r="W5541" s="76"/>
      <c r="X5541" s="16">
        <f t="shared" si="1343"/>
        <v>0</v>
      </c>
      <c r="AC5541" s="18">
        <f t="shared" si="1348"/>
        <v>0</v>
      </c>
      <c r="AD5541" s="19">
        <f t="shared" si="1338"/>
        <v>0</v>
      </c>
      <c r="AE5541" s="21">
        <f t="shared" si="1347"/>
        <v>0</v>
      </c>
      <c r="AF5541" s="20">
        <f t="shared" si="1339"/>
        <v>0</v>
      </c>
      <c r="AG5541" s="20">
        <f t="shared" si="1340"/>
        <v>0</v>
      </c>
      <c r="AH5541" s="20">
        <f t="shared" si="1341"/>
        <v>0</v>
      </c>
      <c r="AI5541" s="20"/>
      <c r="AJ5541" s="20"/>
      <c r="AK5541" s="20">
        <f t="shared" si="1349"/>
        <v>0</v>
      </c>
      <c r="AL5541" s="171"/>
    </row>
    <row r="5542" spans="2:38" ht="15.75" customHeight="1" x14ac:dyDescent="0.25">
      <c r="B5542" s="14">
        <f t="shared" si="1344"/>
        <v>1167</v>
      </c>
      <c r="C5542" s="9" t="str">
        <f t="shared" si="1345"/>
        <v/>
      </c>
      <c r="D5542" s="3" t="str">
        <f t="shared" si="1346"/>
        <v/>
      </c>
      <c r="E5542" s="14" t="str">
        <f t="shared" si="1342"/>
        <v>1167</v>
      </c>
      <c r="J5542" s="14" t="str">
        <f t="shared" si="1337"/>
        <v xml:space="preserve">0                                                                                                                                                                                                                                                                                                                                                                                                                                                                                                                                                                                                                                                                                                                                                                                                                                                                                                                                                                                                                                                                                                                                                                                                              </v>
      </c>
      <c r="S5542" s="8"/>
      <c r="W5542" s="76"/>
      <c r="X5542" s="16">
        <f t="shared" si="1343"/>
        <v>0</v>
      </c>
      <c r="AC5542" s="18">
        <f t="shared" si="1348"/>
        <v>0</v>
      </c>
      <c r="AD5542" s="19">
        <f t="shared" si="1338"/>
        <v>0</v>
      </c>
      <c r="AE5542" s="21">
        <f t="shared" si="1347"/>
        <v>0</v>
      </c>
      <c r="AF5542" s="20">
        <f t="shared" si="1339"/>
        <v>0</v>
      </c>
      <c r="AG5542" s="20">
        <f t="shared" si="1340"/>
        <v>0</v>
      </c>
      <c r="AH5542" s="20">
        <f t="shared" si="1341"/>
        <v>0</v>
      </c>
      <c r="AI5542" s="20"/>
      <c r="AJ5542" s="20"/>
      <c r="AK5542" s="20">
        <f t="shared" si="1349"/>
        <v>0</v>
      </c>
      <c r="AL5542" s="171"/>
    </row>
    <row r="5543" spans="2:38" ht="15.75" customHeight="1" x14ac:dyDescent="0.25">
      <c r="B5543" s="14">
        <f t="shared" si="1344"/>
        <v>1168</v>
      </c>
      <c r="C5543" s="9" t="str">
        <f t="shared" si="1345"/>
        <v/>
      </c>
      <c r="D5543" s="3" t="str">
        <f t="shared" si="1346"/>
        <v/>
      </c>
      <c r="E5543" s="14" t="str">
        <f t="shared" si="1342"/>
        <v>1168</v>
      </c>
      <c r="J5543" s="14" t="str">
        <f t="shared" ref="J5543:J5606" si="1350">IF(A5543=A5542,CONCATENATE(J5542," ",I5543),I5543)</f>
        <v xml:space="preserve">0                                                                                                                                                                                                                                                                                                                                                                                                                                                                                                                                                                                                                                                                                                                                                                                                                                                                                                                                                                                                                                                                                                                                                                                                               </v>
      </c>
      <c r="S5543" s="8"/>
      <c r="W5543" s="76"/>
      <c r="X5543" s="16">
        <f t="shared" si="1343"/>
        <v>0</v>
      </c>
      <c r="AC5543" s="18">
        <f t="shared" si="1348"/>
        <v>0</v>
      </c>
      <c r="AD5543" s="19">
        <f t="shared" si="1338"/>
        <v>0</v>
      </c>
      <c r="AE5543" s="21">
        <f t="shared" si="1347"/>
        <v>0</v>
      </c>
      <c r="AF5543" s="20">
        <f t="shared" si="1339"/>
        <v>0</v>
      </c>
      <c r="AG5543" s="20">
        <f t="shared" si="1340"/>
        <v>0</v>
      </c>
      <c r="AH5543" s="20">
        <f t="shared" si="1341"/>
        <v>0</v>
      </c>
      <c r="AI5543" s="20"/>
      <c r="AJ5543" s="20"/>
      <c r="AK5543" s="20">
        <f t="shared" si="1349"/>
        <v>0</v>
      </c>
      <c r="AL5543" s="171"/>
    </row>
    <row r="5544" spans="2:38" ht="15.75" customHeight="1" x14ac:dyDescent="0.25">
      <c r="B5544" s="14">
        <f t="shared" si="1344"/>
        <v>1169</v>
      </c>
      <c r="C5544" s="9" t="str">
        <f t="shared" si="1345"/>
        <v/>
      </c>
      <c r="D5544" s="3" t="str">
        <f t="shared" si="1346"/>
        <v/>
      </c>
      <c r="E5544" s="14" t="str">
        <f t="shared" si="1342"/>
        <v>1169</v>
      </c>
      <c r="J5544" s="14" t="str">
        <f t="shared" si="1350"/>
        <v xml:space="preserve">0                                                                                                                                                                                                                                                                                                                                                                                                                                                                                                                                                                                                                                                                                                                                                                                                                                                                                                                                                                                                                                                                                                                                                                                                                </v>
      </c>
      <c r="S5544" s="8"/>
      <c r="W5544" s="76"/>
      <c r="X5544" s="16">
        <f t="shared" si="1343"/>
        <v>0</v>
      </c>
      <c r="AC5544" s="18">
        <f t="shared" si="1348"/>
        <v>0</v>
      </c>
      <c r="AD5544" s="19">
        <f t="shared" si="1338"/>
        <v>0</v>
      </c>
      <c r="AE5544" s="21">
        <f t="shared" si="1347"/>
        <v>0</v>
      </c>
      <c r="AF5544" s="20">
        <f t="shared" si="1339"/>
        <v>0</v>
      </c>
      <c r="AG5544" s="20">
        <f t="shared" si="1340"/>
        <v>0</v>
      </c>
      <c r="AH5544" s="20">
        <f t="shared" si="1341"/>
        <v>0</v>
      </c>
      <c r="AI5544" s="20"/>
      <c r="AJ5544" s="20"/>
      <c r="AK5544" s="20">
        <f t="shared" si="1349"/>
        <v>0</v>
      </c>
      <c r="AL5544" s="171"/>
    </row>
    <row r="5545" spans="2:38" ht="15.75" customHeight="1" x14ac:dyDescent="0.25">
      <c r="B5545" s="14">
        <f t="shared" si="1344"/>
        <v>1170</v>
      </c>
      <c r="C5545" s="9" t="str">
        <f t="shared" si="1345"/>
        <v/>
      </c>
      <c r="D5545" s="3" t="str">
        <f t="shared" si="1346"/>
        <v/>
      </c>
      <c r="E5545" s="14" t="str">
        <f t="shared" si="1342"/>
        <v>1170</v>
      </c>
      <c r="J5545" s="14" t="str">
        <f t="shared" si="1350"/>
        <v xml:space="preserve">0                                                                                                                                                                                                                                                                                                                                                                                                                                                                                                                                                                                                                                                                                                                                                                                                                                                                                                                                                                                                                                                                                                                                                                                                                 </v>
      </c>
      <c r="S5545" s="8"/>
      <c r="W5545" s="76"/>
      <c r="X5545" s="16">
        <f t="shared" si="1343"/>
        <v>0</v>
      </c>
      <c r="AC5545" s="18">
        <f t="shared" si="1348"/>
        <v>0</v>
      </c>
      <c r="AD5545" s="19">
        <f t="shared" si="1338"/>
        <v>0</v>
      </c>
      <c r="AE5545" s="21">
        <f t="shared" si="1347"/>
        <v>0</v>
      </c>
      <c r="AF5545" s="20">
        <f t="shared" si="1339"/>
        <v>0</v>
      </c>
      <c r="AG5545" s="20">
        <f t="shared" si="1340"/>
        <v>0</v>
      </c>
      <c r="AH5545" s="20">
        <f t="shared" si="1341"/>
        <v>0</v>
      </c>
      <c r="AI5545" s="20"/>
      <c r="AJ5545" s="20"/>
      <c r="AK5545" s="20">
        <f t="shared" si="1349"/>
        <v>0</v>
      </c>
      <c r="AL5545" s="171"/>
    </row>
    <row r="5546" spans="2:38" ht="15.75" customHeight="1" x14ac:dyDescent="0.25">
      <c r="B5546" s="14">
        <f t="shared" si="1344"/>
        <v>1171</v>
      </c>
      <c r="C5546" s="9" t="str">
        <f t="shared" si="1345"/>
        <v/>
      </c>
      <c r="D5546" s="3" t="str">
        <f t="shared" si="1346"/>
        <v/>
      </c>
      <c r="E5546" s="14" t="str">
        <f t="shared" si="1342"/>
        <v>1171</v>
      </c>
      <c r="J5546" s="14" t="str">
        <f t="shared" si="1350"/>
        <v xml:space="preserve">0                                                                                                                                                                                                                                                                                                                                                                                                                                                                                                                                                                                                                                                                                                                                                                                                                                                                                                                                                                                                                                                                                                                                                                                                                  </v>
      </c>
      <c r="S5546" s="8"/>
      <c r="W5546" s="76"/>
      <c r="X5546" s="16">
        <f t="shared" si="1343"/>
        <v>0</v>
      </c>
      <c r="AC5546" s="18">
        <f t="shared" si="1348"/>
        <v>0</v>
      </c>
      <c r="AD5546" s="19">
        <f t="shared" si="1338"/>
        <v>0</v>
      </c>
      <c r="AE5546" s="21">
        <f t="shared" si="1347"/>
        <v>0</v>
      </c>
      <c r="AF5546" s="20">
        <f t="shared" si="1339"/>
        <v>0</v>
      </c>
      <c r="AG5546" s="20">
        <f t="shared" si="1340"/>
        <v>0</v>
      </c>
      <c r="AH5546" s="20">
        <f t="shared" si="1341"/>
        <v>0</v>
      </c>
      <c r="AI5546" s="20"/>
      <c r="AJ5546" s="20"/>
      <c r="AK5546" s="20">
        <f t="shared" si="1349"/>
        <v>0</v>
      </c>
      <c r="AL5546" s="171"/>
    </row>
    <row r="5547" spans="2:38" ht="15.75" customHeight="1" x14ac:dyDescent="0.25">
      <c r="B5547" s="14">
        <f t="shared" si="1344"/>
        <v>1172</v>
      </c>
      <c r="C5547" s="9" t="str">
        <f t="shared" si="1345"/>
        <v/>
      </c>
      <c r="D5547" s="3" t="str">
        <f t="shared" si="1346"/>
        <v/>
      </c>
      <c r="E5547" s="14" t="str">
        <f t="shared" si="1342"/>
        <v>1172</v>
      </c>
      <c r="J5547" s="14" t="str">
        <f t="shared" si="1350"/>
        <v xml:space="preserve">0                                                                                                                                                                                                                                                                                                                                                                                                                                                                                                                                                                                                                                                                                                                                                                                                                                                                                                                                                                                                                                                                                                                                                                                                                   </v>
      </c>
      <c r="S5547" s="8"/>
      <c r="W5547" s="76"/>
      <c r="X5547" s="16">
        <f t="shared" si="1343"/>
        <v>0</v>
      </c>
      <c r="AC5547" s="18">
        <f t="shared" si="1348"/>
        <v>0</v>
      </c>
      <c r="AD5547" s="19">
        <f t="shared" si="1338"/>
        <v>0</v>
      </c>
      <c r="AE5547" s="21">
        <f t="shared" si="1347"/>
        <v>0</v>
      </c>
      <c r="AF5547" s="20">
        <f t="shared" si="1339"/>
        <v>0</v>
      </c>
      <c r="AG5547" s="20">
        <f t="shared" si="1340"/>
        <v>0</v>
      </c>
      <c r="AH5547" s="20">
        <f t="shared" si="1341"/>
        <v>0</v>
      </c>
      <c r="AI5547" s="20"/>
      <c r="AJ5547" s="20"/>
      <c r="AK5547" s="20">
        <f t="shared" si="1349"/>
        <v>0</v>
      </c>
      <c r="AL5547" s="171"/>
    </row>
    <row r="5548" spans="2:38" ht="15.75" customHeight="1" x14ac:dyDescent="0.25">
      <c r="B5548" s="14">
        <f t="shared" si="1344"/>
        <v>1173</v>
      </c>
      <c r="C5548" s="9" t="str">
        <f t="shared" si="1345"/>
        <v/>
      </c>
      <c r="D5548" s="3" t="str">
        <f t="shared" si="1346"/>
        <v/>
      </c>
      <c r="E5548" s="14" t="str">
        <f t="shared" si="1342"/>
        <v>1173</v>
      </c>
      <c r="J5548" s="14" t="str">
        <f t="shared" si="1350"/>
        <v xml:space="preserve">0                                                                                                                                                                                                                                                                                                                                                                                                                                                                                                                                                                                                                                                                                                                                                                                                                                                                                                                                                                                                                                                                                                                                                                                                                    </v>
      </c>
      <c r="S5548" s="8"/>
      <c r="W5548" s="76"/>
      <c r="X5548" s="16">
        <f t="shared" si="1343"/>
        <v>0</v>
      </c>
      <c r="AC5548" s="18">
        <f t="shared" si="1348"/>
        <v>0</v>
      </c>
      <c r="AD5548" s="19">
        <f t="shared" si="1338"/>
        <v>0</v>
      </c>
      <c r="AE5548" s="21">
        <f t="shared" si="1347"/>
        <v>0</v>
      </c>
      <c r="AF5548" s="20">
        <f t="shared" si="1339"/>
        <v>0</v>
      </c>
      <c r="AG5548" s="20">
        <f t="shared" si="1340"/>
        <v>0</v>
      </c>
      <c r="AH5548" s="20">
        <f t="shared" si="1341"/>
        <v>0</v>
      </c>
      <c r="AI5548" s="20"/>
      <c r="AJ5548" s="20"/>
      <c r="AK5548" s="20">
        <f t="shared" si="1349"/>
        <v>0</v>
      </c>
      <c r="AL5548" s="171"/>
    </row>
    <row r="5549" spans="2:38" ht="15.75" customHeight="1" x14ac:dyDescent="0.25">
      <c r="B5549" s="14">
        <f t="shared" si="1344"/>
        <v>1174</v>
      </c>
      <c r="C5549" s="9" t="str">
        <f t="shared" si="1345"/>
        <v/>
      </c>
      <c r="D5549" s="3" t="str">
        <f t="shared" si="1346"/>
        <v/>
      </c>
      <c r="E5549" s="14" t="str">
        <f t="shared" si="1342"/>
        <v>1174</v>
      </c>
      <c r="J5549" s="14" t="str">
        <f t="shared" si="1350"/>
        <v xml:space="preserve">0                                                                                                                                                                                                                                                                                                                                                                                                                                                                                                                                                                                                                                                                                                                                                                                                                                                                                                                                                                                                                                                                                                                                                                                                                     </v>
      </c>
      <c r="S5549" s="8"/>
      <c r="W5549" s="76"/>
      <c r="X5549" s="16">
        <f t="shared" si="1343"/>
        <v>0</v>
      </c>
      <c r="AC5549" s="18">
        <f t="shared" si="1348"/>
        <v>0</v>
      </c>
      <c r="AD5549" s="19">
        <f t="shared" si="1338"/>
        <v>0</v>
      </c>
      <c r="AE5549" s="21">
        <f t="shared" si="1347"/>
        <v>0</v>
      </c>
      <c r="AF5549" s="20">
        <f t="shared" si="1339"/>
        <v>0</v>
      </c>
      <c r="AG5549" s="20">
        <f t="shared" si="1340"/>
        <v>0</v>
      </c>
      <c r="AH5549" s="20">
        <f t="shared" si="1341"/>
        <v>0</v>
      </c>
      <c r="AI5549" s="20"/>
      <c r="AJ5549" s="20"/>
      <c r="AK5549" s="20">
        <f t="shared" si="1349"/>
        <v>0</v>
      </c>
      <c r="AL5549" s="171"/>
    </row>
    <row r="5550" spans="2:38" ht="15.75" customHeight="1" x14ac:dyDescent="0.25">
      <c r="B5550" s="14">
        <f t="shared" si="1344"/>
        <v>1175</v>
      </c>
      <c r="C5550" s="9" t="str">
        <f t="shared" si="1345"/>
        <v/>
      </c>
      <c r="D5550" s="3" t="str">
        <f t="shared" si="1346"/>
        <v/>
      </c>
      <c r="E5550" s="14" t="str">
        <f t="shared" si="1342"/>
        <v>1175</v>
      </c>
      <c r="J5550" s="14" t="str">
        <f t="shared" si="1350"/>
        <v xml:space="preserve">0                                                                                                                                                                                                                                                                                                                                                                                                                                                                                                                                                                                                                                                                                                                                                                                                                                                                                                                                                                                                                                                                                                                                                                                                                      </v>
      </c>
      <c r="S5550" s="8"/>
      <c r="W5550" s="76"/>
      <c r="X5550" s="16">
        <f t="shared" si="1343"/>
        <v>0</v>
      </c>
      <c r="AC5550" s="18">
        <f t="shared" si="1348"/>
        <v>0</v>
      </c>
      <c r="AD5550" s="19">
        <f t="shared" si="1338"/>
        <v>0</v>
      </c>
      <c r="AE5550" s="21">
        <f t="shared" si="1347"/>
        <v>0</v>
      </c>
      <c r="AF5550" s="20">
        <f t="shared" si="1339"/>
        <v>0</v>
      </c>
      <c r="AG5550" s="20">
        <f t="shared" si="1340"/>
        <v>0</v>
      </c>
      <c r="AH5550" s="20">
        <f t="shared" si="1341"/>
        <v>0</v>
      </c>
      <c r="AI5550" s="20"/>
      <c r="AJ5550" s="20"/>
      <c r="AK5550" s="20">
        <f t="shared" si="1349"/>
        <v>0</v>
      </c>
      <c r="AL5550" s="171"/>
    </row>
    <row r="5551" spans="2:38" ht="15.75" customHeight="1" x14ac:dyDescent="0.25">
      <c r="B5551" s="14">
        <f t="shared" si="1344"/>
        <v>1176</v>
      </c>
      <c r="C5551" s="9" t="str">
        <f t="shared" si="1345"/>
        <v/>
      </c>
      <c r="D5551" s="3" t="str">
        <f t="shared" si="1346"/>
        <v/>
      </c>
      <c r="E5551" s="14" t="str">
        <f t="shared" si="1342"/>
        <v>1176</v>
      </c>
      <c r="J5551" s="14" t="str">
        <f t="shared" si="1350"/>
        <v xml:space="preserve">0                                                                                                                                                                                                                                                                                                                                                                                                                                                                                                                                                                                                                                                                                                                                                                                                                                                                                                                                                                                                                                                                                                                                                                                                                       </v>
      </c>
      <c r="S5551" s="8"/>
      <c r="W5551" s="76"/>
      <c r="X5551" s="16">
        <f t="shared" si="1343"/>
        <v>0</v>
      </c>
      <c r="AC5551" s="18">
        <f t="shared" si="1348"/>
        <v>0</v>
      </c>
      <c r="AD5551" s="19">
        <f t="shared" si="1338"/>
        <v>0</v>
      </c>
      <c r="AE5551" s="21">
        <f t="shared" si="1347"/>
        <v>0</v>
      </c>
      <c r="AF5551" s="20">
        <f t="shared" si="1339"/>
        <v>0</v>
      </c>
      <c r="AG5551" s="20">
        <f t="shared" si="1340"/>
        <v>0</v>
      </c>
      <c r="AH5551" s="20">
        <f t="shared" si="1341"/>
        <v>0</v>
      </c>
      <c r="AI5551" s="20"/>
      <c r="AJ5551" s="20"/>
      <c r="AK5551" s="20">
        <f t="shared" si="1349"/>
        <v>0</v>
      </c>
      <c r="AL5551" s="171"/>
    </row>
    <row r="5552" spans="2:38" ht="15.75" customHeight="1" x14ac:dyDescent="0.25">
      <c r="B5552" s="14">
        <f t="shared" si="1344"/>
        <v>1177</v>
      </c>
      <c r="C5552" s="9" t="str">
        <f t="shared" si="1345"/>
        <v/>
      </c>
      <c r="D5552" s="3" t="str">
        <f t="shared" si="1346"/>
        <v/>
      </c>
      <c r="E5552" s="14" t="str">
        <f t="shared" si="1342"/>
        <v>1177</v>
      </c>
      <c r="J5552" s="14" t="str">
        <f t="shared" si="1350"/>
        <v xml:space="preserve">0                                                                                                                                                                                                                                                                                                                                                                                                                                                                                                                                                                                                                                                                                                                                                                                                                                                                                                                                                                                                                                                                                                                                                                                                                        </v>
      </c>
      <c r="S5552" s="8"/>
      <c r="W5552" s="76"/>
      <c r="X5552" s="16">
        <f t="shared" si="1343"/>
        <v>0</v>
      </c>
      <c r="AC5552" s="18">
        <f t="shared" si="1348"/>
        <v>0</v>
      </c>
      <c r="AD5552" s="19">
        <f t="shared" si="1338"/>
        <v>0</v>
      </c>
      <c r="AE5552" s="21">
        <f t="shared" si="1347"/>
        <v>0</v>
      </c>
      <c r="AF5552" s="20">
        <f t="shared" si="1339"/>
        <v>0</v>
      </c>
      <c r="AG5552" s="20">
        <f t="shared" si="1340"/>
        <v>0</v>
      </c>
      <c r="AH5552" s="20">
        <f t="shared" si="1341"/>
        <v>0</v>
      </c>
      <c r="AI5552" s="20"/>
      <c r="AJ5552" s="20"/>
      <c r="AK5552" s="20">
        <f t="shared" si="1349"/>
        <v>0</v>
      </c>
      <c r="AL5552" s="171"/>
    </row>
    <row r="5553" spans="2:38" ht="15.75" customHeight="1" x14ac:dyDescent="0.25">
      <c r="B5553" s="14">
        <f t="shared" si="1344"/>
        <v>1178</v>
      </c>
      <c r="C5553" s="9" t="str">
        <f t="shared" si="1345"/>
        <v/>
      </c>
      <c r="D5553" s="3" t="str">
        <f t="shared" si="1346"/>
        <v/>
      </c>
      <c r="E5553" s="14" t="str">
        <f t="shared" si="1342"/>
        <v>1178</v>
      </c>
      <c r="J5553" s="14" t="str">
        <f t="shared" si="1350"/>
        <v xml:space="preserve">0                                                                                                                                                                                                                                                                                                                                                                                                                                                                                                                                                                                                                                                                                                                                                                                                                                                                                                                                                                                                                                                                                                                                                                                                                         </v>
      </c>
      <c r="S5553" s="8"/>
      <c r="W5553" s="76"/>
      <c r="X5553" s="16">
        <f t="shared" si="1343"/>
        <v>0</v>
      </c>
      <c r="AC5553" s="18">
        <f t="shared" si="1348"/>
        <v>0</v>
      </c>
      <c r="AD5553" s="19">
        <f t="shared" ref="AD5553:AD5616" si="1351">IF(A5553=A5552,AD5552+AC5553,AC5553)</f>
        <v>0</v>
      </c>
      <c r="AE5553" s="21">
        <f t="shared" si="1347"/>
        <v>0</v>
      </c>
      <c r="AF5553" s="20">
        <f t="shared" ref="AF5553:AF5616" si="1352">IF(A5553=A5552,0,(SUMIF($A$3:$A$999956,A5553,$Q$3:$Q$999956)))+IF(A5553=A5552,0,(SUMIF($A$3:$A$999956,A5553,$R$3:$R$999956)))</f>
        <v>0</v>
      </c>
      <c r="AG5553" s="20">
        <f t="shared" ref="AG5553:AG5616" si="1353">IF(A5553=A5552,0,(SUMIF($A$3:$A$999956,A5553,($X$3:$X$999956))))</f>
        <v>0</v>
      </c>
      <c r="AH5553" s="20">
        <f t="shared" ref="AH5553:AH5616" si="1354">IF(A5553=A5552,0,(SUMIF($A$3:$A$999956,A5553,($AC$3:$AC$999956))))</f>
        <v>0</v>
      </c>
      <c r="AI5553" s="20"/>
      <c r="AJ5553" s="20"/>
      <c r="AK5553" s="20">
        <f t="shared" si="1349"/>
        <v>0</v>
      </c>
      <c r="AL5553" s="171"/>
    </row>
    <row r="5554" spans="2:38" ht="15.75" customHeight="1" x14ac:dyDescent="0.25">
      <c r="B5554" s="14">
        <f t="shared" si="1344"/>
        <v>1179</v>
      </c>
      <c r="C5554" s="9" t="str">
        <f t="shared" si="1345"/>
        <v/>
      </c>
      <c r="D5554" s="3" t="str">
        <f t="shared" si="1346"/>
        <v/>
      </c>
      <c r="E5554" s="14" t="str">
        <f t="shared" si="1342"/>
        <v>1179</v>
      </c>
      <c r="J5554" s="14" t="str">
        <f t="shared" si="1350"/>
        <v xml:space="preserve">0                                                                                                                                                                                                                                                                                                                                                                                                                                                                                                                                                                                                                                                                                                                                                                                                                                                                                                                                                                                                                                                                                                                                                                                                                          </v>
      </c>
      <c r="S5554" s="8"/>
      <c r="W5554" s="76"/>
      <c r="X5554" s="16">
        <f t="shared" si="1343"/>
        <v>0</v>
      </c>
      <c r="AC5554" s="18">
        <f t="shared" si="1348"/>
        <v>0</v>
      </c>
      <c r="AD5554" s="19">
        <f t="shared" si="1351"/>
        <v>0</v>
      </c>
      <c r="AE5554" s="21">
        <f t="shared" si="1347"/>
        <v>0</v>
      </c>
      <c r="AF5554" s="20">
        <f t="shared" si="1352"/>
        <v>0</v>
      </c>
      <c r="AG5554" s="20">
        <f t="shared" si="1353"/>
        <v>0</v>
      </c>
      <c r="AH5554" s="20">
        <f t="shared" si="1354"/>
        <v>0</v>
      </c>
      <c r="AI5554" s="20"/>
      <c r="AJ5554" s="20"/>
      <c r="AK5554" s="20">
        <f t="shared" si="1349"/>
        <v>0</v>
      </c>
      <c r="AL5554" s="171"/>
    </row>
    <row r="5555" spans="2:38" ht="15.75" customHeight="1" x14ac:dyDescent="0.25">
      <c r="B5555" s="14">
        <f t="shared" si="1344"/>
        <v>1180</v>
      </c>
      <c r="C5555" s="9" t="str">
        <f t="shared" si="1345"/>
        <v/>
      </c>
      <c r="D5555" s="3" t="str">
        <f t="shared" si="1346"/>
        <v/>
      </c>
      <c r="E5555" s="14" t="str">
        <f t="shared" si="1342"/>
        <v>1180</v>
      </c>
      <c r="J5555" s="14" t="str">
        <f t="shared" si="1350"/>
        <v xml:space="preserve">0                                                                                                                                                                                                                                                                                                                                                                                                                                                                                                                                                                                                                                                                                                                                                                                                                                                                                                                                                                                                                                                                                                                                                                                                                           </v>
      </c>
      <c r="S5555" s="8"/>
      <c r="W5555" s="76"/>
      <c r="X5555" s="16">
        <f t="shared" si="1343"/>
        <v>0</v>
      </c>
      <c r="AC5555" s="18">
        <f t="shared" si="1348"/>
        <v>0</v>
      </c>
      <c r="AD5555" s="19">
        <f t="shared" si="1351"/>
        <v>0</v>
      </c>
      <c r="AE5555" s="21">
        <f t="shared" si="1347"/>
        <v>0</v>
      </c>
      <c r="AF5555" s="20">
        <f t="shared" si="1352"/>
        <v>0</v>
      </c>
      <c r="AG5555" s="20">
        <f t="shared" si="1353"/>
        <v>0</v>
      </c>
      <c r="AH5555" s="20">
        <f t="shared" si="1354"/>
        <v>0</v>
      </c>
      <c r="AI5555" s="20"/>
      <c r="AJ5555" s="20"/>
      <c r="AK5555" s="20">
        <f t="shared" si="1349"/>
        <v>0</v>
      </c>
      <c r="AL5555" s="171"/>
    </row>
    <row r="5556" spans="2:38" ht="15.75" customHeight="1" x14ac:dyDescent="0.25">
      <c r="B5556" s="14">
        <f t="shared" si="1344"/>
        <v>1181</v>
      </c>
      <c r="C5556" s="9" t="str">
        <f t="shared" si="1345"/>
        <v/>
      </c>
      <c r="D5556" s="3" t="str">
        <f t="shared" si="1346"/>
        <v/>
      </c>
      <c r="E5556" s="14" t="str">
        <f t="shared" si="1342"/>
        <v>1181</v>
      </c>
      <c r="J5556" s="14" t="str">
        <f t="shared" si="1350"/>
        <v xml:space="preserve">0                                                                                                                                                                                                                                                                                                                                                                                                                                                                                                                                                                                                                                                                                                                                                                                                                                                                                                                                                                                                                                                                                                                                                                                                                            </v>
      </c>
      <c r="S5556" s="8"/>
      <c r="W5556" s="76"/>
      <c r="X5556" s="16">
        <f t="shared" si="1343"/>
        <v>0</v>
      </c>
      <c r="AC5556" s="18">
        <f t="shared" si="1348"/>
        <v>0</v>
      </c>
      <c r="AD5556" s="19">
        <f t="shared" si="1351"/>
        <v>0</v>
      </c>
      <c r="AE5556" s="21">
        <f t="shared" si="1347"/>
        <v>0</v>
      </c>
      <c r="AF5556" s="20">
        <f t="shared" si="1352"/>
        <v>0</v>
      </c>
      <c r="AG5556" s="20">
        <f t="shared" si="1353"/>
        <v>0</v>
      </c>
      <c r="AH5556" s="20">
        <f t="shared" si="1354"/>
        <v>0</v>
      </c>
      <c r="AI5556" s="20"/>
      <c r="AJ5556" s="20"/>
      <c r="AK5556" s="20">
        <f t="shared" si="1349"/>
        <v>0</v>
      </c>
      <c r="AL5556" s="171"/>
    </row>
    <row r="5557" spans="2:38" ht="15.75" customHeight="1" x14ac:dyDescent="0.25">
      <c r="B5557" s="14">
        <f t="shared" si="1344"/>
        <v>1182</v>
      </c>
      <c r="C5557" s="9" t="str">
        <f t="shared" si="1345"/>
        <v/>
      </c>
      <c r="D5557" s="3" t="str">
        <f t="shared" si="1346"/>
        <v/>
      </c>
      <c r="E5557" s="14" t="str">
        <f t="shared" si="1342"/>
        <v>1182</v>
      </c>
      <c r="J5557" s="14" t="str">
        <f t="shared" si="1350"/>
        <v xml:space="preserve">0                                                                                                                                                                                                                                                                                                                                                                                                                                                                                                                                                                                                                                                                                                                                                                                                                                                                                                                                                                                                                                                                                                                                                                                                                             </v>
      </c>
      <c r="S5557" s="8"/>
      <c r="W5557" s="76"/>
      <c r="X5557" s="16">
        <f t="shared" si="1343"/>
        <v>0</v>
      </c>
      <c r="AC5557" s="18">
        <f t="shared" si="1348"/>
        <v>0</v>
      </c>
      <c r="AD5557" s="19">
        <f t="shared" si="1351"/>
        <v>0</v>
      </c>
      <c r="AE5557" s="21">
        <f t="shared" si="1347"/>
        <v>0</v>
      </c>
      <c r="AF5557" s="20">
        <f t="shared" si="1352"/>
        <v>0</v>
      </c>
      <c r="AG5557" s="20">
        <f t="shared" si="1353"/>
        <v>0</v>
      </c>
      <c r="AH5557" s="20">
        <f t="shared" si="1354"/>
        <v>0</v>
      </c>
      <c r="AI5557" s="20"/>
      <c r="AJ5557" s="20"/>
      <c r="AK5557" s="20">
        <f t="shared" si="1349"/>
        <v>0</v>
      </c>
      <c r="AL5557" s="171"/>
    </row>
    <row r="5558" spans="2:38" ht="15.75" customHeight="1" x14ac:dyDescent="0.25">
      <c r="B5558" s="14">
        <f t="shared" si="1344"/>
        <v>1183</v>
      </c>
      <c r="C5558" s="9" t="str">
        <f t="shared" si="1345"/>
        <v/>
      </c>
      <c r="D5558" s="3" t="str">
        <f t="shared" si="1346"/>
        <v/>
      </c>
      <c r="E5558" s="14" t="str">
        <f t="shared" si="1342"/>
        <v>1183</v>
      </c>
      <c r="J5558" s="14" t="str">
        <f t="shared" si="1350"/>
        <v xml:space="preserve">0                                                                                                                                                                                                                                                                                                                                                                                                                                                                                                                                                                                                                                                                                                                                                                                                                                                                                                                                                                                                                                                                                                                                                                                                                              </v>
      </c>
      <c r="S5558" s="8"/>
      <c r="W5558" s="76"/>
      <c r="X5558" s="16">
        <f t="shared" si="1343"/>
        <v>0</v>
      </c>
      <c r="AC5558" s="18">
        <f t="shared" si="1348"/>
        <v>0</v>
      </c>
      <c r="AD5558" s="19">
        <f t="shared" si="1351"/>
        <v>0</v>
      </c>
      <c r="AE5558" s="21">
        <f t="shared" si="1347"/>
        <v>0</v>
      </c>
      <c r="AF5558" s="20">
        <f t="shared" si="1352"/>
        <v>0</v>
      </c>
      <c r="AG5558" s="20">
        <f t="shared" si="1353"/>
        <v>0</v>
      </c>
      <c r="AH5558" s="20">
        <f t="shared" si="1354"/>
        <v>0</v>
      </c>
      <c r="AI5558" s="20"/>
      <c r="AJ5558" s="20"/>
      <c r="AK5558" s="20">
        <f t="shared" si="1349"/>
        <v>0</v>
      </c>
      <c r="AL5558" s="171"/>
    </row>
    <row r="5559" spans="2:38" ht="15.75" customHeight="1" x14ac:dyDescent="0.25">
      <c r="B5559" s="14">
        <f t="shared" si="1344"/>
        <v>1184</v>
      </c>
      <c r="C5559" s="9" t="str">
        <f t="shared" si="1345"/>
        <v/>
      </c>
      <c r="D5559" s="3" t="str">
        <f t="shared" si="1346"/>
        <v/>
      </c>
      <c r="E5559" s="14" t="str">
        <f t="shared" si="1342"/>
        <v>1184</v>
      </c>
      <c r="J5559" s="14" t="str">
        <f t="shared" si="1350"/>
        <v xml:space="preserve">0                                                                                                                                                                                                                                                                                                                                                                                                                                                                                                                                                                                                                                                                                                                                                                                                                                                                                                                                                                                                                                                                                                                                                                                                                               </v>
      </c>
      <c r="S5559" s="8"/>
      <c r="W5559" s="76"/>
      <c r="X5559" s="16">
        <f t="shared" si="1343"/>
        <v>0</v>
      </c>
      <c r="AC5559" s="18">
        <f t="shared" si="1348"/>
        <v>0</v>
      </c>
      <c r="AD5559" s="19">
        <f t="shared" si="1351"/>
        <v>0</v>
      </c>
      <c r="AE5559" s="21">
        <f t="shared" si="1347"/>
        <v>0</v>
      </c>
      <c r="AF5559" s="20">
        <f t="shared" si="1352"/>
        <v>0</v>
      </c>
      <c r="AG5559" s="20">
        <f t="shared" si="1353"/>
        <v>0</v>
      </c>
      <c r="AH5559" s="20">
        <f t="shared" si="1354"/>
        <v>0</v>
      </c>
      <c r="AI5559" s="20"/>
      <c r="AJ5559" s="20"/>
      <c r="AK5559" s="20">
        <f t="shared" si="1349"/>
        <v>0</v>
      </c>
      <c r="AL5559" s="171"/>
    </row>
    <row r="5560" spans="2:38" ht="15.75" customHeight="1" x14ac:dyDescent="0.25">
      <c r="B5560" s="14">
        <f t="shared" si="1344"/>
        <v>1185</v>
      </c>
      <c r="C5560" s="9" t="str">
        <f t="shared" si="1345"/>
        <v/>
      </c>
      <c r="D5560" s="3" t="str">
        <f t="shared" si="1346"/>
        <v/>
      </c>
      <c r="E5560" s="14" t="str">
        <f t="shared" si="1342"/>
        <v>1185</v>
      </c>
      <c r="J5560" s="14" t="str">
        <f t="shared" si="1350"/>
        <v xml:space="preserve">0                                                                                                                                                                                                                                                                                                                                                                                                                                                                                                                                                                                                                                                                                                                                                                                                                                                                                                                                                                                                                                                                                                                                                                                                                                </v>
      </c>
      <c r="S5560" s="8"/>
      <c r="W5560" s="76"/>
      <c r="X5560" s="16">
        <f t="shared" si="1343"/>
        <v>0</v>
      </c>
      <c r="AC5560" s="18">
        <f t="shared" si="1348"/>
        <v>0</v>
      </c>
      <c r="AD5560" s="19">
        <f t="shared" si="1351"/>
        <v>0</v>
      </c>
      <c r="AE5560" s="21">
        <f t="shared" si="1347"/>
        <v>0</v>
      </c>
      <c r="AF5560" s="20">
        <f t="shared" si="1352"/>
        <v>0</v>
      </c>
      <c r="AG5560" s="20">
        <f t="shared" si="1353"/>
        <v>0</v>
      </c>
      <c r="AH5560" s="20">
        <f t="shared" si="1354"/>
        <v>0</v>
      </c>
      <c r="AI5560" s="20"/>
      <c r="AJ5560" s="20"/>
      <c r="AK5560" s="20">
        <f t="shared" si="1349"/>
        <v>0</v>
      </c>
      <c r="AL5560" s="171"/>
    </row>
    <row r="5561" spans="2:38" ht="15.75" customHeight="1" x14ac:dyDescent="0.25">
      <c r="B5561" s="14">
        <f t="shared" si="1344"/>
        <v>1186</v>
      </c>
      <c r="C5561" s="9" t="str">
        <f t="shared" si="1345"/>
        <v/>
      </c>
      <c r="D5561" s="3" t="str">
        <f t="shared" si="1346"/>
        <v/>
      </c>
      <c r="E5561" s="14" t="str">
        <f t="shared" si="1342"/>
        <v>1186</v>
      </c>
      <c r="J5561" s="14" t="str">
        <f t="shared" si="1350"/>
        <v xml:space="preserve">0                                                                                                                                                                                                                                                                                                                                                                                                                                                                                                                                                                                                                                                                                                                                                                                                                                                                                                                                                                                                                                                                                                                                                                                                                                 </v>
      </c>
      <c r="S5561" s="8"/>
      <c r="W5561" s="76"/>
      <c r="X5561" s="16">
        <f t="shared" si="1343"/>
        <v>0</v>
      </c>
      <c r="AC5561" s="18">
        <f t="shared" si="1348"/>
        <v>0</v>
      </c>
      <c r="AD5561" s="19">
        <f t="shared" si="1351"/>
        <v>0</v>
      </c>
      <c r="AE5561" s="21">
        <f t="shared" si="1347"/>
        <v>0</v>
      </c>
      <c r="AF5561" s="20">
        <f t="shared" si="1352"/>
        <v>0</v>
      </c>
      <c r="AG5561" s="20">
        <f t="shared" si="1353"/>
        <v>0</v>
      </c>
      <c r="AH5561" s="20">
        <f t="shared" si="1354"/>
        <v>0</v>
      </c>
      <c r="AI5561" s="20"/>
      <c r="AJ5561" s="20"/>
      <c r="AK5561" s="20">
        <f t="shared" si="1349"/>
        <v>0</v>
      </c>
      <c r="AL5561" s="171"/>
    </row>
    <row r="5562" spans="2:38" ht="15.75" customHeight="1" x14ac:dyDescent="0.25">
      <c r="B5562" s="14">
        <f t="shared" si="1344"/>
        <v>1187</v>
      </c>
      <c r="C5562" s="9" t="str">
        <f t="shared" si="1345"/>
        <v/>
      </c>
      <c r="D5562" s="3" t="str">
        <f t="shared" si="1346"/>
        <v/>
      </c>
      <c r="E5562" s="14" t="str">
        <f t="shared" si="1342"/>
        <v>1187</v>
      </c>
      <c r="J5562" s="14" t="str">
        <f t="shared" si="1350"/>
        <v xml:space="preserve">0                                                                                                                                                                                                                                                                                                                                                                                                                                                                                                                                                                                                                                                                                                                                                                                                                                                                                                                                                                                                                                                                                                                                                                                                                                  </v>
      </c>
      <c r="S5562" s="8"/>
      <c r="W5562" s="76"/>
      <c r="X5562" s="16">
        <f t="shared" si="1343"/>
        <v>0</v>
      </c>
      <c r="AC5562" s="18">
        <f t="shared" si="1348"/>
        <v>0</v>
      </c>
      <c r="AD5562" s="19">
        <f t="shared" si="1351"/>
        <v>0</v>
      </c>
      <c r="AE5562" s="21">
        <f t="shared" si="1347"/>
        <v>0</v>
      </c>
      <c r="AF5562" s="20">
        <f t="shared" si="1352"/>
        <v>0</v>
      </c>
      <c r="AG5562" s="20">
        <f t="shared" si="1353"/>
        <v>0</v>
      </c>
      <c r="AH5562" s="20">
        <f t="shared" si="1354"/>
        <v>0</v>
      </c>
      <c r="AI5562" s="20"/>
      <c r="AJ5562" s="20"/>
      <c r="AK5562" s="20">
        <f t="shared" si="1349"/>
        <v>0</v>
      </c>
      <c r="AL5562" s="171"/>
    </row>
    <row r="5563" spans="2:38" ht="15.75" customHeight="1" x14ac:dyDescent="0.25">
      <c r="B5563" s="14">
        <f t="shared" si="1344"/>
        <v>1188</v>
      </c>
      <c r="C5563" s="9" t="str">
        <f t="shared" si="1345"/>
        <v/>
      </c>
      <c r="D5563" s="3" t="str">
        <f t="shared" si="1346"/>
        <v/>
      </c>
      <c r="E5563" s="14" t="str">
        <f t="shared" si="1342"/>
        <v>1188</v>
      </c>
      <c r="J5563" s="14" t="str">
        <f t="shared" si="1350"/>
        <v xml:space="preserve">0                                                                                                                                                                                                                                                                                                                                                                                                                                                                                                                                                                                                                                                                                                                                                                                                                                                                                                                                                                                                                                                                                                                                                                                                                                   </v>
      </c>
      <c r="S5563" s="8"/>
      <c r="W5563" s="76"/>
      <c r="X5563" s="16">
        <f t="shared" si="1343"/>
        <v>0</v>
      </c>
      <c r="AC5563" s="18">
        <f t="shared" si="1348"/>
        <v>0</v>
      </c>
      <c r="AD5563" s="19">
        <f t="shared" si="1351"/>
        <v>0</v>
      </c>
      <c r="AE5563" s="21">
        <f t="shared" si="1347"/>
        <v>0</v>
      </c>
      <c r="AF5563" s="20">
        <f t="shared" si="1352"/>
        <v>0</v>
      </c>
      <c r="AG5563" s="20">
        <f t="shared" si="1353"/>
        <v>0</v>
      </c>
      <c r="AH5563" s="20">
        <f t="shared" si="1354"/>
        <v>0</v>
      </c>
      <c r="AI5563" s="20"/>
      <c r="AJ5563" s="20"/>
      <c r="AK5563" s="20">
        <f t="shared" si="1349"/>
        <v>0</v>
      </c>
      <c r="AL5563" s="171"/>
    </row>
    <row r="5564" spans="2:38" ht="15.75" customHeight="1" x14ac:dyDescent="0.25">
      <c r="B5564" s="14">
        <f t="shared" si="1344"/>
        <v>1189</v>
      </c>
      <c r="C5564" s="9" t="str">
        <f t="shared" si="1345"/>
        <v/>
      </c>
      <c r="D5564" s="3" t="str">
        <f t="shared" si="1346"/>
        <v/>
      </c>
      <c r="E5564" s="14" t="str">
        <f t="shared" si="1342"/>
        <v>1189</v>
      </c>
      <c r="J5564" s="14" t="str">
        <f t="shared" si="1350"/>
        <v xml:space="preserve">0                                                                                                                                                                                                                                                                                                                                                                                                                                                                                                                                                                                                                                                                                                                                                                                                                                                                                                                                                                                                                                                                                                                                                                                                                                    </v>
      </c>
      <c r="S5564" s="8"/>
      <c r="W5564" s="76"/>
      <c r="X5564" s="16">
        <f t="shared" si="1343"/>
        <v>0</v>
      </c>
      <c r="AC5564" s="18">
        <f t="shared" si="1348"/>
        <v>0</v>
      </c>
      <c r="AD5564" s="19">
        <f t="shared" si="1351"/>
        <v>0</v>
      </c>
      <c r="AE5564" s="21">
        <f t="shared" si="1347"/>
        <v>0</v>
      </c>
      <c r="AF5564" s="20">
        <f t="shared" si="1352"/>
        <v>0</v>
      </c>
      <c r="AG5564" s="20">
        <f t="shared" si="1353"/>
        <v>0</v>
      </c>
      <c r="AH5564" s="20">
        <f t="shared" si="1354"/>
        <v>0</v>
      </c>
      <c r="AI5564" s="20"/>
      <c r="AJ5564" s="20"/>
      <c r="AK5564" s="20">
        <f t="shared" si="1349"/>
        <v>0</v>
      </c>
      <c r="AL5564" s="171"/>
    </row>
    <row r="5565" spans="2:38" ht="15.75" customHeight="1" x14ac:dyDescent="0.25">
      <c r="B5565" s="14">
        <f t="shared" si="1344"/>
        <v>1190</v>
      </c>
      <c r="C5565" s="9" t="str">
        <f t="shared" si="1345"/>
        <v/>
      </c>
      <c r="D5565" s="3" t="str">
        <f t="shared" si="1346"/>
        <v/>
      </c>
      <c r="E5565" s="14" t="str">
        <f t="shared" si="1342"/>
        <v>1190</v>
      </c>
      <c r="J5565" s="14" t="str">
        <f t="shared" si="1350"/>
        <v xml:space="preserve">0                                                                                                                                                                                                                                                                                                                                                                                                                                                                                                                                                                                                                                                                                                                                                                                                                                                                                                                                                                                                                                                                                                                                                                                                                                     </v>
      </c>
      <c r="S5565" s="8"/>
      <c r="W5565" s="76"/>
      <c r="X5565" s="16">
        <f t="shared" si="1343"/>
        <v>0</v>
      </c>
      <c r="AC5565" s="18">
        <f t="shared" si="1348"/>
        <v>0</v>
      </c>
      <c r="AD5565" s="19">
        <f t="shared" si="1351"/>
        <v>0</v>
      </c>
      <c r="AE5565" s="21">
        <f t="shared" si="1347"/>
        <v>0</v>
      </c>
      <c r="AF5565" s="20">
        <f t="shared" si="1352"/>
        <v>0</v>
      </c>
      <c r="AG5565" s="20">
        <f t="shared" si="1353"/>
        <v>0</v>
      </c>
      <c r="AH5565" s="20">
        <f t="shared" si="1354"/>
        <v>0</v>
      </c>
      <c r="AI5565" s="20"/>
      <c r="AJ5565" s="20"/>
      <c r="AK5565" s="20">
        <f t="shared" si="1349"/>
        <v>0</v>
      </c>
      <c r="AL5565" s="171"/>
    </row>
    <row r="5566" spans="2:38" ht="15.75" customHeight="1" x14ac:dyDescent="0.25">
      <c r="B5566" s="14">
        <f t="shared" si="1344"/>
        <v>1191</v>
      </c>
      <c r="C5566" s="9" t="str">
        <f t="shared" si="1345"/>
        <v/>
      </c>
      <c r="D5566" s="3" t="str">
        <f t="shared" si="1346"/>
        <v/>
      </c>
      <c r="E5566" s="14" t="str">
        <f t="shared" ref="E5566:E5629" si="1355">CONCATENATE(A5566,D5566,B5566)</f>
        <v>1191</v>
      </c>
      <c r="J5566" s="14" t="str">
        <f t="shared" si="1350"/>
        <v xml:space="preserve">0                                                                                                                                                                                                                                                                                                                                                                                                                                                                                                                                                                                                                                                                                                                                                                                                                                                                                                                                                                                                                                                                                                                                                                                                                                      </v>
      </c>
      <c r="S5566" s="8"/>
      <c r="W5566" s="76"/>
      <c r="X5566" s="16">
        <f t="shared" si="1343"/>
        <v>0</v>
      </c>
      <c r="AC5566" s="18">
        <f t="shared" si="1348"/>
        <v>0</v>
      </c>
      <c r="AD5566" s="19">
        <f t="shared" si="1351"/>
        <v>0</v>
      </c>
      <c r="AE5566" s="21">
        <f t="shared" si="1347"/>
        <v>0</v>
      </c>
      <c r="AF5566" s="20">
        <f t="shared" si="1352"/>
        <v>0</v>
      </c>
      <c r="AG5566" s="20">
        <f t="shared" si="1353"/>
        <v>0</v>
      </c>
      <c r="AH5566" s="20">
        <f t="shared" si="1354"/>
        <v>0</v>
      </c>
      <c r="AI5566" s="20"/>
      <c r="AJ5566" s="20"/>
      <c r="AK5566" s="20">
        <f t="shared" si="1349"/>
        <v>0</v>
      </c>
      <c r="AL5566" s="171"/>
    </row>
    <row r="5567" spans="2:38" ht="15.75" customHeight="1" x14ac:dyDescent="0.25">
      <c r="B5567" s="14">
        <f t="shared" si="1344"/>
        <v>1192</v>
      </c>
      <c r="C5567" s="9" t="str">
        <f t="shared" si="1345"/>
        <v/>
      </c>
      <c r="D5567" s="3" t="str">
        <f t="shared" si="1346"/>
        <v/>
      </c>
      <c r="E5567" s="14" t="str">
        <f t="shared" si="1355"/>
        <v>1192</v>
      </c>
      <c r="J5567" s="14" t="str">
        <f t="shared" si="1350"/>
        <v xml:space="preserve">0                                                                                                                                                                                                                                                                                                                                                                                                                                                                                                                                                                                                                                                                                                                                                                                                                                                                                                                                                                                                                                                                                                                                                                                                                                       </v>
      </c>
      <c r="S5567" s="8"/>
      <c r="W5567" s="76"/>
      <c r="X5567" s="16">
        <f t="shared" ref="X5567:X5630" si="1356">W5567*T5567</f>
        <v>0</v>
      </c>
      <c r="AC5567" s="18">
        <f t="shared" si="1348"/>
        <v>0</v>
      </c>
      <c r="AD5567" s="19">
        <f t="shared" si="1351"/>
        <v>0</v>
      </c>
      <c r="AE5567" s="21">
        <f t="shared" si="1347"/>
        <v>0</v>
      </c>
      <c r="AF5567" s="20">
        <f t="shared" si="1352"/>
        <v>0</v>
      </c>
      <c r="AG5567" s="20">
        <f t="shared" si="1353"/>
        <v>0</v>
      </c>
      <c r="AH5567" s="20">
        <f t="shared" si="1354"/>
        <v>0</v>
      </c>
      <c r="AI5567" s="20"/>
      <c r="AJ5567" s="20"/>
      <c r="AK5567" s="20">
        <f t="shared" si="1349"/>
        <v>0</v>
      </c>
      <c r="AL5567" s="171"/>
    </row>
    <row r="5568" spans="2:38" ht="15.75" customHeight="1" x14ac:dyDescent="0.25">
      <c r="B5568" s="14">
        <f t="shared" si="1344"/>
        <v>1193</v>
      </c>
      <c r="C5568" s="9" t="str">
        <f t="shared" si="1345"/>
        <v/>
      </c>
      <c r="D5568" s="3" t="str">
        <f t="shared" si="1346"/>
        <v/>
      </c>
      <c r="E5568" s="14" t="str">
        <f t="shared" si="1355"/>
        <v>1193</v>
      </c>
      <c r="J5568" s="14" t="str">
        <f t="shared" si="1350"/>
        <v xml:space="preserve">0                                                                                                                                                                                                                                                                                                                                                                                                                                                                                                                                                                                                                                                                                                                                                                                                                                                                                                                                                                                                                                                                                                                                                                                                                                        </v>
      </c>
      <c r="S5568" s="8"/>
      <c r="W5568" s="76"/>
      <c r="X5568" s="16">
        <f t="shared" si="1356"/>
        <v>0</v>
      </c>
      <c r="AC5568" s="18">
        <f t="shared" si="1348"/>
        <v>0</v>
      </c>
      <c r="AD5568" s="19">
        <f t="shared" si="1351"/>
        <v>0</v>
      </c>
      <c r="AE5568" s="21">
        <f t="shared" si="1347"/>
        <v>0</v>
      </c>
      <c r="AF5568" s="20">
        <f t="shared" si="1352"/>
        <v>0</v>
      </c>
      <c r="AG5568" s="20">
        <f t="shared" si="1353"/>
        <v>0</v>
      </c>
      <c r="AH5568" s="20">
        <f t="shared" si="1354"/>
        <v>0</v>
      </c>
      <c r="AI5568" s="20"/>
      <c r="AJ5568" s="20"/>
      <c r="AK5568" s="20">
        <f t="shared" si="1349"/>
        <v>0</v>
      </c>
      <c r="AL5568" s="171"/>
    </row>
    <row r="5569" spans="2:38" ht="15.75" customHeight="1" x14ac:dyDescent="0.25">
      <c r="B5569" s="14">
        <f t="shared" si="1344"/>
        <v>1194</v>
      </c>
      <c r="C5569" s="9" t="str">
        <f t="shared" si="1345"/>
        <v/>
      </c>
      <c r="D5569" s="3" t="str">
        <f t="shared" si="1346"/>
        <v/>
      </c>
      <c r="E5569" s="14" t="str">
        <f t="shared" si="1355"/>
        <v>1194</v>
      </c>
      <c r="J5569" s="14" t="str">
        <f t="shared" si="1350"/>
        <v xml:space="preserve">0                                                                                                                                                                                                                                                                                                                                                                                                                                                                                                                                                                                                                                                                                                                                                                                                                                                                                                                                                                                                                                                                                                                                                                                                                                         </v>
      </c>
      <c r="S5569" s="8"/>
      <c r="W5569" s="76"/>
      <c r="X5569" s="16">
        <f t="shared" si="1356"/>
        <v>0</v>
      </c>
      <c r="AC5569" s="18">
        <f t="shared" si="1348"/>
        <v>0</v>
      </c>
      <c r="AD5569" s="19">
        <f t="shared" si="1351"/>
        <v>0</v>
      </c>
      <c r="AE5569" s="21">
        <f t="shared" si="1347"/>
        <v>0</v>
      </c>
      <c r="AF5569" s="20">
        <f t="shared" si="1352"/>
        <v>0</v>
      </c>
      <c r="AG5569" s="20">
        <f t="shared" si="1353"/>
        <v>0</v>
      </c>
      <c r="AH5569" s="20">
        <f t="shared" si="1354"/>
        <v>0</v>
      </c>
      <c r="AI5569" s="20"/>
      <c r="AJ5569" s="20"/>
      <c r="AK5569" s="20">
        <f t="shared" si="1349"/>
        <v>0</v>
      </c>
      <c r="AL5569" s="171"/>
    </row>
    <row r="5570" spans="2:38" ht="15.75" customHeight="1" x14ac:dyDescent="0.25">
      <c r="B5570" s="14">
        <f t="shared" si="1344"/>
        <v>1195</v>
      </c>
      <c r="C5570" s="9" t="str">
        <f t="shared" si="1345"/>
        <v/>
      </c>
      <c r="D5570" s="3" t="str">
        <f t="shared" si="1346"/>
        <v/>
      </c>
      <c r="E5570" s="14" t="str">
        <f t="shared" si="1355"/>
        <v>1195</v>
      </c>
      <c r="J5570" s="14" t="str">
        <f t="shared" si="1350"/>
        <v xml:space="preserve">0                                                                                                                                                                                                                                                                                                                                                                                                                                                                                                                                                                                                                                                                                                                                                                                                                                                                                                                                                                                                                                                                                                                                                                                                                                          </v>
      </c>
      <c r="S5570" s="8"/>
      <c r="W5570" s="76"/>
      <c r="X5570" s="16">
        <f t="shared" si="1356"/>
        <v>0</v>
      </c>
      <c r="AC5570" s="18">
        <f t="shared" si="1348"/>
        <v>0</v>
      </c>
      <c r="AD5570" s="19">
        <f t="shared" si="1351"/>
        <v>0</v>
      </c>
      <c r="AE5570" s="21">
        <f t="shared" si="1347"/>
        <v>0</v>
      </c>
      <c r="AF5570" s="20">
        <f t="shared" si="1352"/>
        <v>0</v>
      </c>
      <c r="AG5570" s="20">
        <f t="shared" si="1353"/>
        <v>0</v>
      </c>
      <c r="AH5570" s="20">
        <f t="shared" si="1354"/>
        <v>0</v>
      </c>
      <c r="AI5570" s="20"/>
      <c r="AJ5570" s="20"/>
      <c r="AK5570" s="20">
        <f t="shared" si="1349"/>
        <v>0</v>
      </c>
      <c r="AL5570" s="171"/>
    </row>
    <row r="5571" spans="2:38" ht="15.75" customHeight="1" x14ac:dyDescent="0.25">
      <c r="B5571" s="14">
        <f t="shared" si="1344"/>
        <v>1196</v>
      </c>
      <c r="C5571" s="9" t="str">
        <f t="shared" si="1345"/>
        <v/>
      </c>
      <c r="D5571" s="3" t="str">
        <f t="shared" si="1346"/>
        <v/>
      </c>
      <c r="E5571" s="14" t="str">
        <f t="shared" si="1355"/>
        <v>1196</v>
      </c>
      <c r="J5571" s="14" t="str">
        <f t="shared" si="1350"/>
        <v xml:space="preserve">0                                                                                                                                                                                                                                                                                                                                                                                                                                                                                                                                                                                                                                                                                                                                                                                                                                                                                                                                                                                                                                                                                                                                                                                                                                           </v>
      </c>
      <c r="S5571" s="8"/>
      <c r="W5571" s="76"/>
      <c r="X5571" s="16">
        <f t="shared" si="1356"/>
        <v>0</v>
      </c>
      <c r="AC5571" s="18">
        <f t="shared" si="1348"/>
        <v>0</v>
      </c>
      <c r="AD5571" s="19">
        <f t="shared" si="1351"/>
        <v>0</v>
      </c>
      <c r="AE5571" s="21">
        <f t="shared" si="1347"/>
        <v>0</v>
      </c>
      <c r="AF5571" s="20">
        <f t="shared" si="1352"/>
        <v>0</v>
      </c>
      <c r="AG5571" s="20">
        <f t="shared" si="1353"/>
        <v>0</v>
      </c>
      <c r="AH5571" s="20">
        <f t="shared" si="1354"/>
        <v>0</v>
      </c>
      <c r="AI5571" s="20"/>
      <c r="AJ5571" s="20"/>
      <c r="AK5571" s="20">
        <f t="shared" si="1349"/>
        <v>0</v>
      </c>
      <c r="AL5571" s="171"/>
    </row>
    <row r="5572" spans="2:38" ht="15.75" customHeight="1" x14ac:dyDescent="0.25">
      <c r="B5572" s="14">
        <f t="shared" ref="B5572:B5635" si="1357">IF(A5572=A5571,B5571+1,1)</f>
        <v>1197</v>
      </c>
      <c r="C5572" s="9" t="str">
        <f t="shared" si="1345"/>
        <v/>
      </c>
      <c r="D5572" s="3" t="str">
        <f t="shared" si="1346"/>
        <v/>
      </c>
      <c r="E5572" s="14" t="str">
        <f t="shared" si="1355"/>
        <v>1197</v>
      </c>
      <c r="J5572" s="14" t="str">
        <f t="shared" si="1350"/>
        <v xml:space="preserve">0                                                                                                                                                                                                                                                                                                                                                                                                                                                                                                                                                                                                                                                                                                                                                                                                                                                                                                                                                                                                                                                                                                                                                                                                                                            </v>
      </c>
      <c r="S5572" s="8"/>
      <c r="W5572" s="76"/>
      <c r="X5572" s="16">
        <f t="shared" si="1356"/>
        <v>0</v>
      </c>
      <c r="AC5572" s="18">
        <f t="shared" si="1348"/>
        <v>0</v>
      </c>
      <c r="AD5572" s="19">
        <f t="shared" si="1351"/>
        <v>0</v>
      </c>
      <c r="AE5572" s="21">
        <f t="shared" si="1347"/>
        <v>0</v>
      </c>
      <c r="AF5572" s="20">
        <f t="shared" si="1352"/>
        <v>0</v>
      </c>
      <c r="AG5572" s="20">
        <f t="shared" si="1353"/>
        <v>0</v>
      </c>
      <c r="AH5572" s="20">
        <f t="shared" si="1354"/>
        <v>0</v>
      </c>
      <c r="AI5572" s="20"/>
      <c r="AJ5572" s="20"/>
      <c r="AK5572" s="20">
        <f t="shared" si="1349"/>
        <v>0</v>
      </c>
      <c r="AL5572" s="171"/>
    </row>
    <row r="5573" spans="2:38" ht="15.75" customHeight="1" x14ac:dyDescent="0.25">
      <c r="B5573" s="14">
        <f t="shared" si="1357"/>
        <v>1198</v>
      </c>
      <c r="C5573" s="9" t="str">
        <f t="shared" ref="C5573:C5636" si="1358">IF(A5573=A5572,C5572,"")</f>
        <v/>
      </c>
      <c r="D5573" s="3" t="str">
        <f t="shared" ref="D5573:D5636" si="1359">IF(A5573=A5572,D5572,"")</f>
        <v/>
      </c>
      <c r="E5573" s="14" t="str">
        <f t="shared" si="1355"/>
        <v>1198</v>
      </c>
      <c r="J5573" s="14" t="str">
        <f t="shared" si="1350"/>
        <v xml:space="preserve">0                                                                                                                                                                                                                                                                                                                                                                                                                                                                                                                                                                                                                                                                                                                                                                                                                                                                                                                                                                                                                                                                                                                                                                                                                                             </v>
      </c>
      <c r="S5573" s="8"/>
      <c r="W5573" s="76"/>
      <c r="X5573" s="16">
        <f t="shared" si="1356"/>
        <v>0</v>
      </c>
      <c r="AC5573" s="18">
        <f t="shared" si="1348"/>
        <v>0</v>
      </c>
      <c r="AD5573" s="19">
        <f t="shared" si="1351"/>
        <v>0</v>
      </c>
      <c r="AE5573" s="21">
        <f t="shared" si="1347"/>
        <v>0</v>
      </c>
      <c r="AF5573" s="20">
        <f t="shared" si="1352"/>
        <v>0</v>
      </c>
      <c r="AG5573" s="20">
        <f t="shared" si="1353"/>
        <v>0</v>
      </c>
      <c r="AH5573" s="20">
        <f t="shared" si="1354"/>
        <v>0</v>
      </c>
      <c r="AI5573" s="20"/>
      <c r="AJ5573" s="20"/>
      <c r="AK5573" s="20">
        <f t="shared" si="1349"/>
        <v>0</v>
      </c>
      <c r="AL5573" s="171"/>
    </row>
    <row r="5574" spans="2:38" ht="15.75" customHeight="1" x14ac:dyDescent="0.25">
      <c r="B5574" s="14">
        <f t="shared" si="1357"/>
        <v>1199</v>
      </c>
      <c r="C5574" s="9" t="str">
        <f t="shared" si="1358"/>
        <v/>
      </c>
      <c r="D5574" s="3" t="str">
        <f t="shared" si="1359"/>
        <v/>
      </c>
      <c r="E5574" s="14" t="str">
        <f t="shared" si="1355"/>
        <v>1199</v>
      </c>
      <c r="J5574" s="14" t="str">
        <f t="shared" si="1350"/>
        <v xml:space="preserve">0                                                                                                                                                                                                                                                                                                                                                                                                                                                                                                                                                                                                                                                                                                                                                                                                                                                                                                                                                                                                                                                                                                                                                                                                                                              </v>
      </c>
      <c r="S5574" s="8"/>
      <c r="W5574" s="76"/>
      <c r="X5574" s="16">
        <f t="shared" si="1356"/>
        <v>0</v>
      </c>
      <c r="AC5574" s="18">
        <f t="shared" si="1348"/>
        <v>0</v>
      </c>
      <c r="AD5574" s="19">
        <f t="shared" si="1351"/>
        <v>0</v>
      </c>
      <c r="AE5574" s="21">
        <f t="shared" si="1347"/>
        <v>0</v>
      </c>
      <c r="AF5574" s="20">
        <f t="shared" si="1352"/>
        <v>0</v>
      </c>
      <c r="AG5574" s="20">
        <f t="shared" si="1353"/>
        <v>0</v>
      </c>
      <c r="AH5574" s="20">
        <f t="shared" si="1354"/>
        <v>0</v>
      </c>
      <c r="AI5574" s="20"/>
      <c r="AJ5574" s="20"/>
      <c r="AK5574" s="20">
        <f t="shared" si="1349"/>
        <v>0</v>
      </c>
      <c r="AL5574" s="171"/>
    </row>
    <row r="5575" spans="2:38" ht="15.75" customHeight="1" x14ac:dyDescent="0.25">
      <c r="B5575" s="14">
        <f t="shared" si="1357"/>
        <v>1200</v>
      </c>
      <c r="C5575" s="9" t="str">
        <f t="shared" si="1358"/>
        <v/>
      </c>
      <c r="D5575" s="3" t="str">
        <f t="shared" si="1359"/>
        <v/>
      </c>
      <c r="E5575" s="14" t="str">
        <f t="shared" si="1355"/>
        <v>1200</v>
      </c>
      <c r="J5575" s="14" t="str">
        <f t="shared" si="1350"/>
        <v xml:space="preserve">0                                                                                                                                                                                                                                                                                                                                                                                                                                                                                                                                                                                                                                                                                                                                                                                                                                                                                                                                                                                                                                                                                                                                                                                                                                               </v>
      </c>
      <c r="S5575" s="8"/>
      <c r="W5575" s="76"/>
      <c r="X5575" s="16">
        <f t="shared" si="1356"/>
        <v>0</v>
      </c>
      <c r="AC5575" s="18">
        <f t="shared" si="1348"/>
        <v>0</v>
      </c>
      <c r="AD5575" s="19">
        <f t="shared" si="1351"/>
        <v>0</v>
      </c>
      <c r="AE5575" s="21">
        <f t="shared" si="1347"/>
        <v>0</v>
      </c>
      <c r="AF5575" s="20">
        <f t="shared" si="1352"/>
        <v>0</v>
      </c>
      <c r="AG5575" s="20">
        <f t="shared" si="1353"/>
        <v>0</v>
      </c>
      <c r="AH5575" s="20">
        <f t="shared" si="1354"/>
        <v>0</v>
      </c>
      <c r="AI5575" s="20"/>
      <c r="AJ5575" s="20"/>
      <c r="AK5575" s="20">
        <f t="shared" si="1349"/>
        <v>0</v>
      </c>
      <c r="AL5575" s="171"/>
    </row>
    <row r="5576" spans="2:38" ht="15.75" customHeight="1" x14ac:dyDescent="0.25">
      <c r="B5576" s="14">
        <f t="shared" si="1357"/>
        <v>1201</v>
      </c>
      <c r="C5576" s="9" t="str">
        <f t="shared" si="1358"/>
        <v/>
      </c>
      <c r="D5576" s="3" t="str">
        <f t="shared" si="1359"/>
        <v/>
      </c>
      <c r="E5576" s="14" t="str">
        <f t="shared" si="1355"/>
        <v>1201</v>
      </c>
      <c r="J5576" s="14" t="str">
        <f t="shared" si="1350"/>
        <v xml:space="preserve">0                                                                                                                                                                                                                                                                                                                                                                                                                                                                                                                                                                                                                                                                                                                                                                                                                                                                                                                                                                                                                                                                                                                                                                                                                                                </v>
      </c>
      <c r="S5576" s="8"/>
      <c r="W5576" s="76"/>
      <c r="X5576" s="16">
        <f t="shared" si="1356"/>
        <v>0</v>
      </c>
      <c r="AC5576" s="18">
        <f t="shared" si="1348"/>
        <v>0</v>
      </c>
      <c r="AD5576" s="19">
        <f t="shared" si="1351"/>
        <v>0</v>
      </c>
      <c r="AE5576" s="21">
        <f t="shared" si="1347"/>
        <v>0</v>
      </c>
      <c r="AF5576" s="20">
        <f t="shared" si="1352"/>
        <v>0</v>
      </c>
      <c r="AG5576" s="20">
        <f t="shared" si="1353"/>
        <v>0</v>
      </c>
      <c r="AH5576" s="20">
        <f t="shared" si="1354"/>
        <v>0</v>
      </c>
      <c r="AI5576" s="20"/>
      <c r="AJ5576" s="20"/>
      <c r="AK5576" s="20">
        <f t="shared" si="1349"/>
        <v>0</v>
      </c>
      <c r="AL5576" s="171"/>
    </row>
    <row r="5577" spans="2:38" ht="15.75" customHeight="1" x14ac:dyDescent="0.25">
      <c r="B5577" s="14">
        <f t="shared" si="1357"/>
        <v>1202</v>
      </c>
      <c r="C5577" s="9" t="str">
        <f t="shared" si="1358"/>
        <v/>
      </c>
      <c r="D5577" s="3" t="str">
        <f t="shared" si="1359"/>
        <v/>
      </c>
      <c r="E5577" s="14" t="str">
        <f t="shared" si="1355"/>
        <v>1202</v>
      </c>
      <c r="J5577" s="14" t="str">
        <f t="shared" si="1350"/>
        <v xml:space="preserve">0                                                                                                                                                                                                                                                                                                                                                                                                                                                                                                                                                                                                                                                                                                                                                                                                                                                                                                                                                                                                                                                                                                                                                                                                                                                 </v>
      </c>
      <c r="S5577" s="8"/>
      <c r="W5577" s="76"/>
      <c r="X5577" s="16">
        <f t="shared" si="1356"/>
        <v>0</v>
      </c>
      <c r="AC5577" s="18">
        <f t="shared" si="1348"/>
        <v>0</v>
      </c>
      <c r="AD5577" s="19">
        <f t="shared" si="1351"/>
        <v>0</v>
      </c>
      <c r="AE5577" s="21">
        <f t="shared" si="1347"/>
        <v>0</v>
      </c>
      <c r="AF5577" s="20">
        <f t="shared" si="1352"/>
        <v>0</v>
      </c>
      <c r="AG5577" s="20">
        <f t="shared" si="1353"/>
        <v>0</v>
      </c>
      <c r="AH5577" s="20">
        <f t="shared" si="1354"/>
        <v>0</v>
      </c>
      <c r="AI5577" s="20"/>
      <c r="AJ5577" s="20"/>
      <c r="AK5577" s="20">
        <f t="shared" si="1349"/>
        <v>0</v>
      </c>
      <c r="AL5577" s="171"/>
    </row>
    <row r="5578" spans="2:38" ht="15.75" customHeight="1" x14ac:dyDescent="0.25">
      <c r="B5578" s="14">
        <f t="shared" si="1357"/>
        <v>1203</v>
      </c>
      <c r="C5578" s="9" t="str">
        <f t="shared" si="1358"/>
        <v/>
      </c>
      <c r="D5578" s="3" t="str">
        <f t="shared" si="1359"/>
        <v/>
      </c>
      <c r="E5578" s="14" t="str">
        <f t="shared" si="1355"/>
        <v>1203</v>
      </c>
      <c r="J5578" s="14" t="str">
        <f t="shared" si="1350"/>
        <v xml:space="preserve">0                                                                                                                                                                                                                                                                                                                                                                                                                                                                                                                                                                                                                                                                                                                                                                                                                                                                                                                                                                                                                                                                                                                                                                                                                                                  </v>
      </c>
      <c r="S5578" s="8"/>
      <c r="W5578" s="76"/>
      <c r="X5578" s="16">
        <f t="shared" si="1356"/>
        <v>0</v>
      </c>
      <c r="AC5578" s="18">
        <f t="shared" si="1348"/>
        <v>0</v>
      </c>
      <c r="AD5578" s="19">
        <f t="shared" si="1351"/>
        <v>0</v>
      </c>
      <c r="AE5578" s="21">
        <f t="shared" si="1347"/>
        <v>0</v>
      </c>
      <c r="AF5578" s="20">
        <f t="shared" si="1352"/>
        <v>0</v>
      </c>
      <c r="AG5578" s="20">
        <f t="shared" si="1353"/>
        <v>0</v>
      </c>
      <c r="AH5578" s="20">
        <f t="shared" si="1354"/>
        <v>0</v>
      </c>
      <c r="AI5578" s="20"/>
      <c r="AJ5578" s="20"/>
      <c r="AK5578" s="20">
        <f t="shared" si="1349"/>
        <v>0</v>
      </c>
      <c r="AL5578" s="171"/>
    </row>
    <row r="5579" spans="2:38" ht="15.75" customHeight="1" x14ac:dyDescent="0.25">
      <c r="B5579" s="14">
        <f t="shared" si="1357"/>
        <v>1204</v>
      </c>
      <c r="C5579" s="9" t="str">
        <f t="shared" si="1358"/>
        <v/>
      </c>
      <c r="D5579" s="3" t="str">
        <f t="shared" si="1359"/>
        <v/>
      </c>
      <c r="E5579" s="14" t="str">
        <f t="shared" si="1355"/>
        <v>1204</v>
      </c>
      <c r="J5579" s="14" t="str">
        <f t="shared" si="1350"/>
        <v xml:space="preserve">0                                                                                                                                                                                                                                                                                                                                                                                                                                                                                                                                                                                                                                                                                                                                                                                                                                                                                                                                                                                                                                                                                                                                                                                                                                                   </v>
      </c>
      <c r="S5579" s="8"/>
      <c r="W5579" s="76"/>
      <c r="X5579" s="16">
        <f t="shared" si="1356"/>
        <v>0</v>
      </c>
      <c r="AC5579" s="18">
        <f t="shared" si="1348"/>
        <v>0</v>
      </c>
      <c r="AD5579" s="19">
        <f t="shared" si="1351"/>
        <v>0</v>
      </c>
      <c r="AE5579" s="21">
        <f t="shared" si="1347"/>
        <v>0</v>
      </c>
      <c r="AF5579" s="20">
        <f t="shared" si="1352"/>
        <v>0</v>
      </c>
      <c r="AG5579" s="20">
        <f t="shared" si="1353"/>
        <v>0</v>
      </c>
      <c r="AH5579" s="20">
        <f t="shared" si="1354"/>
        <v>0</v>
      </c>
      <c r="AI5579" s="20"/>
      <c r="AJ5579" s="20"/>
      <c r="AK5579" s="20">
        <f t="shared" si="1349"/>
        <v>0</v>
      </c>
      <c r="AL5579" s="171"/>
    </row>
    <row r="5580" spans="2:38" ht="15.75" customHeight="1" x14ac:dyDescent="0.25">
      <c r="B5580" s="14">
        <f t="shared" si="1357"/>
        <v>1205</v>
      </c>
      <c r="C5580" s="9" t="str">
        <f t="shared" si="1358"/>
        <v/>
      </c>
      <c r="D5580" s="3" t="str">
        <f t="shared" si="1359"/>
        <v/>
      </c>
      <c r="E5580" s="14" t="str">
        <f t="shared" si="1355"/>
        <v>1205</v>
      </c>
      <c r="J5580" s="14" t="str">
        <f t="shared" si="1350"/>
        <v xml:space="preserve">0                                                                                                                                                                                                                                                                                                                                                                                                                                                                                                                                                                                                                                                                                                                                                                                                                                                                                                                                                                                                                                                                                                                                                                                                                                                    </v>
      </c>
      <c r="S5580" s="8"/>
      <c r="W5580" s="76"/>
      <c r="X5580" s="16">
        <f t="shared" si="1356"/>
        <v>0</v>
      </c>
      <c r="AC5580" s="18">
        <f t="shared" si="1348"/>
        <v>0</v>
      </c>
      <c r="AD5580" s="19">
        <f t="shared" si="1351"/>
        <v>0</v>
      </c>
      <c r="AE5580" s="21">
        <f t="shared" si="1347"/>
        <v>0</v>
      </c>
      <c r="AF5580" s="20">
        <f t="shared" si="1352"/>
        <v>0</v>
      </c>
      <c r="AG5580" s="20">
        <f t="shared" si="1353"/>
        <v>0</v>
      </c>
      <c r="AH5580" s="20">
        <f t="shared" si="1354"/>
        <v>0</v>
      </c>
      <c r="AI5580" s="20"/>
      <c r="AJ5580" s="20"/>
      <c r="AK5580" s="20">
        <f t="shared" si="1349"/>
        <v>0</v>
      </c>
      <c r="AL5580" s="171"/>
    </row>
    <row r="5581" spans="2:38" ht="15.75" customHeight="1" x14ac:dyDescent="0.25">
      <c r="B5581" s="14">
        <f t="shared" si="1357"/>
        <v>1206</v>
      </c>
      <c r="C5581" s="9" t="str">
        <f t="shared" si="1358"/>
        <v/>
      </c>
      <c r="D5581" s="3" t="str">
        <f t="shared" si="1359"/>
        <v/>
      </c>
      <c r="E5581" s="14" t="str">
        <f t="shared" si="1355"/>
        <v>1206</v>
      </c>
      <c r="J5581" s="14" t="str">
        <f t="shared" si="1350"/>
        <v xml:space="preserve">0                                                                                                                                                                                                                                                                                                                                                                                                                                                                                                                                                                                                                                                                                                                                                                                                                                                                                                                                                                                                                                                                                                                                                                                                                                                     </v>
      </c>
      <c r="S5581" s="8"/>
      <c r="W5581" s="76"/>
      <c r="X5581" s="16">
        <f t="shared" si="1356"/>
        <v>0</v>
      </c>
      <c r="AC5581" s="18">
        <f t="shared" si="1348"/>
        <v>0</v>
      </c>
      <c r="AD5581" s="19">
        <f t="shared" si="1351"/>
        <v>0</v>
      </c>
      <c r="AE5581" s="21">
        <f t="shared" si="1347"/>
        <v>0</v>
      </c>
      <c r="AF5581" s="20">
        <f t="shared" si="1352"/>
        <v>0</v>
      </c>
      <c r="AG5581" s="20">
        <f t="shared" si="1353"/>
        <v>0</v>
      </c>
      <c r="AH5581" s="20">
        <f t="shared" si="1354"/>
        <v>0</v>
      </c>
      <c r="AI5581" s="20"/>
      <c r="AJ5581" s="20"/>
      <c r="AK5581" s="20">
        <f t="shared" si="1349"/>
        <v>0</v>
      </c>
      <c r="AL5581" s="171"/>
    </row>
    <row r="5582" spans="2:38" ht="15.75" customHeight="1" x14ac:dyDescent="0.25">
      <c r="B5582" s="14">
        <f t="shared" si="1357"/>
        <v>1207</v>
      </c>
      <c r="C5582" s="9" t="str">
        <f t="shared" si="1358"/>
        <v/>
      </c>
      <c r="D5582" s="3" t="str">
        <f t="shared" si="1359"/>
        <v/>
      </c>
      <c r="E5582" s="14" t="str">
        <f t="shared" si="1355"/>
        <v>1207</v>
      </c>
      <c r="J5582" s="14" t="str">
        <f t="shared" si="1350"/>
        <v xml:space="preserve">0                                                                                                                                                                                                                                                                                                                                                                                                                                                                                                                                                                                                                                                                                                                                                                                                                                                                                                                                                                                                                                                                                                                                                                                                                                                      </v>
      </c>
      <c r="S5582" s="8"/>
      <c r="W5582" s="76"/>
      <c r="X5582" s="16">
        <f t="shared" si="1356"/>
        <v>0</v>
      </c>
      <c r="AC5582" s="18">
        <f t="shared" si="1348"/>
        <v>0</v>
      </c>
      <c r="AD5582" s="19">
        <f t="shared" si="1351"/>
        <v>0</v>
      </c>
      <c r="AE5582" s="21">
        <f t="shared" si="1347"/>
        <v>0</v>
      </c>
      <c r="AF5582" s="20">
        <f t="shared" si="1352"/>
        <v>0</v>
      </c>
      <c r="AG5582" s="20">
        <f t="shared" si="1353"/>
        <v>0</v>
      </c>
      <c r="AH5582" s="20">
        <f t="shared" si="1354"/>
        <v>0</v>
      </c>
      <c r="AI5582" s="20"/>
      <c r="AJ5582" s="20"/>
      <c r="AK5582" s="20">
        <f t="shared" si="1349"/>
        <v>0</v>
      </c>
      <c r="AL5582" s="171"/>
    </row>
    <row r="5583" spans="2:38" ht="15.75" customHeight="1" x14ac:dyDescent="0.25">
      <c r="B5583" s="14">
        <f t="shared" si="1357"/>
        <v>1208</v>
      </c>
      <c r="C5583" s="9" t="str">
        <f t="shared" si="1358"/>
        <v/>
      </c>
      <c r="D5583" s="3" t="str">
        <f t="shared" si="1359"/>
        <v/>
      </c>
      <c r="E5583" s="14" t="str">
        <f t="shared" si="1355"/>
        <v>1208</v>
      </c>
      <c r="J5583" s="14" t="str">
        <f t="shared" si="1350"/>
        <v xml:space="preserve">0                                                                                                                                                                                                                                                                                                                                                                                                                                                                                                                                                                                                                                                                                                                                                                                                                                                                                                                                                                                                                                                                                                                                                                                                                                                       </v>
      </c>
      <c r="S5583" s="8"/>
      <c r="W5583" s="76"/>
      <c r="X5583" s="16">
        <f t="shared" si="1356"/>
        <v>0</v>
      </c>
      <c r="AC5583" s="18">
        <f t="shared" si="1348"/>
        <v>0</v>
      </c>
      <c r="AD5583" s="19">
        <f t="shared" si="1351"/>
        <v>0</v>
      </c>
      <c r="AE5583" s="21">
        <f t="shared" si="1347"/>
        <v>0</v>
      </c>
      <c r="AF5583" s="20">
        <f t="shared" si="1352"/>
        <v>0</v>
      </c>
      <c r="AG5583" s="20">
        <f t="shared" si="1353"/>
        <v>0</v>
      </c>
      <c r="AH5583" s="20">
        <f t="shared" si="1354"/>
        <v>0</v>
      </c>
      <c r="AI5583" s="20"/>
      <c r="AJ5583" s="20"/>
      <c r="AK5583" s="20">
        <f t="shared" si="1349"/>
        <v>0</v>
      </c>
      <c r="AL5583" s="171"/>
    </row>
    <row r="5584" spans="2:38" ht="15.75" customHeight="1" x14ac:dyDescent="0.25">
      <c r="B5584" s="14">
        <f t="shared" si="1357"/>
        <v>1209</v>
      </c>
      <c r="C5584" s="9" t="str">
        <f t="shared" si="1358"/>
        <v/>
      </c>
      <c r="D5584" s="3" t="str">
        <f t="shared" si="1359"/>
        <v/>
      </c>
      <c r="E5584" s="14" t="str">
        <f t="shared" si="1355"/>
        <v>1209</v>
      </c>
      <c r="J5584" s="14" t="str">
        <f t="shared" si="1350"/>
        <v xml:space="preserve">0                                                                                                                                                                                                                                                                                                                                                                                                                                                                                                                                                                                                                                                                                                                                                                                                                                                                                                                                                                                                                                                                                                                                                                                                                                                        </v>
      </c>
      <c r="S5584" s="8"/>
      <c r="W5584" s="76"/>
      <c r="X5584" s="16">
        <f t="shared" si="1356"/>
        <v>0</v>
      </c>
      <c r="AC5584" s="18">
        <f t="shared" si="1348"/>
        <v>0</v>
      </c>
      <c r="AD5584" s="19">
        <f t="shared" si="1351"/>
        <v>0</v>
      </c>
      <c r="AE5584" s="21">
        <f t="shared" si="1347"/>
        <v>0</v>
      </c>
      <c r="AF5584" s="20">
        <f t="shared" si="1352"/>
        <v>0</v>
      </c>
      <c r="AG5584" s="20">
        <f t="shared" si="1353"/>
        <v>0</v>
      </c>
      <c r="AH5584" s="20">
        <f t="shared" si="1354"/>
        <v>0</v>
      </c>
      <c r="AI5584" s="20"/>
      <c r="AJ5584" s="20"/>
      <c r="AK5584" s="20">
        <f t="shared" si="1349"/>
        <v>0</v>
      </c>
      <c r="AL5584" s="171"/>
    </row>
    <row r="5585" spans="2:38" ht="15.75" customHeight="1" x14ac:dyDescent="0.25">
      <c r="B5585" s="14">
        <f t="shared" si="1357"/>
        <v>1210</v>
      </c>
      <c r="C5585" s="9" t="str">
        <f t="shared" si="1358"/>
        <v/>
      </c>
      <c r="D5585" s="3" t="str">
        <f t="shared" si="1359"/>
        <v/>
      </c>
      <c r="E5585" s="14" t="str">
        <f t="shared" si="1355"/>
        <v>1210</v>
      </c>
      <c r="J5585" s="14" t="str">
        <f t="shared" si="1350"/>
        <v xml:space="preserve">0                                                                                                                                                                                                                                                                                                                                                                                                                                                                                                                                                                                                                                                                                                                                                                                                                                                                                                                                                                                                                                                                                                                                                                                                                                                         </v>
      </c>
      <c r="S5585" s="8"/>
      <c r="W5585" s="76"/>
      <c r="X5585" s="16">
        <f t="shared" si="1356"/>
        <v>0</v>
      </c>
      <c r="AC5585" s="18">
        <f t="shared" si="1348"/>
        <v>0</v>
      </c>
      <c r="AD5585" s="19">
        <f t="shared" si="1351"/>
        <v>0</v>
      </c>
      <c r="AE5585" s="21">
        <f t="shared" si="1347"/>
        <v>0</v>
      </c>
      <c r="AF5585" s="20">
        <f t="shared" si="1352"/>
        <v>0</v>
      </c>
      <c r="AG5585" s="20">
        <f t="shared" si="1353"/>
        <v>0</v>
      </c>
      <c r="AH5585" s="20">
        <f t="shared" si="1354"/>
        <v>0</v>
      </c>
      <c r="AI5585" s="20"/>
      <c r="AJ5585" s="20"/>
      <c r="AK5585" s="20">
        <f t="shared" si="1349"/>
        <v>0</v>
      </c>
      <c r="AL5585" s="171"/>
    </row>
    <row r="5586" spans="2:38" ht="15.75" customHeight="1" x14ac:dyDescent="0.25">
      <c r="B5586" s="14">
        <f t="shared" si="1357"/>
        <v>1211</v>
      </c>
      <c r="C5586" s="9" t="str">
        <f t="shared" si="1358"/>
        <v/>
      </c>
      <c r="D5586" s="3" t="str">
        <f t="shared" si="1359"/>
        <v/>
      </c>
      <c r="E5586" s="14" t="str">
        <f t="shared" si="1355"/>
        <v>1211</v>
      </c>
      <c r="J5586" s="14" t="str">
        <f t="shared" si="1350"/>
        <v xml:space="preserve">0                                                                                                                                                                                                                                                                                                                                                                                                                                                                                                                                                                                                                                                                                                                                                                                                                                                                                                                                                                                                                                                                                                                                                                                                                                                          </v>
      </c>
      <c r="S5586" s="8"/>
      <c r="W5586" s="76"/>
      <c r="X5586" s="16">
        <f t="shared" si="1356"/>
        <v>0</v>
      </c>
      <c r="AC5586" s="18">
        <f t="shared" si="1348"/>
        <v>0</v>
      </c>
      <c r="AD5586" s="19">
        <f t="shared" si="1351"/>
        <v>0</v>
      </c>
      <c r="AE5586" s="21">
        <f t="shared" si="1347"/>
        <v>0</v>
      </c>
      <c r="AF5586" s="20">
        <f t="shared" si="1352"/>
        <v>0</v>
      </c>
      <c r="AG5586" s="20">
        <f t="shared" si="1353"/>
        <v>0</v>
      </c>
      <c r="AH5586" s="20">
        <f t="shared" si="1354"/>
        <v>0</v>
      </c>
      <c r="AI5586" s="20"/>
      <c r="AJ5586" s="20"/>
      <c r="AK5586" s="20">
        <f t="shared" si="1349"/>
        <v>0</v>
      </c>
      <c r="AL5586" s="171"/>
    </row>
    <row r="5587" spans="2:38" ht="15.75" customHeight="1" x14ac:dyDescent="0.25">
      <c r="B5587" s="14">
        <f t="shared" si="1357"/>
        <v>1212</v>
      </c>
      <c r="C5587" s="9" t="str">
        <f t="shared" si="1358"/>
        <v/>
      </c>
      <c r="D5587" s="3" t="str">
        <f t="shared" si="1359"/>
        <v/>
      </c>
      <c r="E5587" s="14" t="str">
        <f t="shared" si="1355"/>
        <v>1212</v>
      </c>
      <c r="J5587" s="14" t="str">
        <f t="shared" si="1350"/>
        <v xml:space="preserve">0                                                                                                                                                                                                                                                                                                                                                                                                                                                                                                                                                                                                                                                                                                                                                                                                                                                                                                                                                                                                                                                                                                                                                                                                                                                           </v>
      </c>
      <c r="S5587" s="8"/>
      <c r="W5587" s="76"/>
      <c r="X5587" s="16">
        <f t="shared" si="1356"/>
        <v>0</v>
      </c>
      <c r="AC5587" s="18">
        <f t="shared" si="1348"/>
        <v>0</v>
      </c>
      <c r="AD5587" s="19">
        <f t="shared" si="1351"/>
        <v>0</v>
      </c>
      <c r="AE5587" s="21">
        <f t="shared" si="1347"/>
        <v>0</v>
      </c>
      <c r="AF5587" s="20">
        <f t="shared" si="1352"/>
        <v>0</v>
      </c>
      <c r="AG5587" s="20">
        <f t="shared" si="1353"/>
        <v>0</v>
      </c>
      <c r="AH5587" s="20">
        <f t="shared" si="1354"/>
        <v>0</v>
      </c>
      <c r="AI5587" s="20"/>
      <c r="AJ5587" s="20"/>
      <c r="AK5587" s="20">
        <f t="shared" si="1349"/>
        <v>0</v>
      </c>
      <c r="AL5587" s="171"/>
    </row>
    <row r="5588" spans="2:38" ht="15.75" customHeight="1" x14ac:dyDescent="0.25">
      <c r="B5588" s="14">
        <f t="shared" si="1357"/>
        <v>1213</v>
      </c>
      <c r="C5588" s="9" t="str">
        <f t="shared" si="1358"/>
        <v/>
      </c>
      <c r="D5588" s="3" t="str">
        <f t="shared" si="1359"/>
        <v/>
      </c>
      <c r="E5588" s="14" t="str">
        <f t="shared" si="1355"/>
        <v>1213</v>
      </c>
      <c r="J5588" s="14" t="str">
        <f t="shared" si="1350"/>
        <v xml:space="preserve">0                                                                                                                                                                                                                                                                                                                                                                                                                                                                                                                                                                                                                                                                                                                                                                                                                                                                                                                                                                                                                                                                                                                                                                                                                                                            </v>
      </c>
      <c r="S5588" s="8"/>
      <c r="W5588" s="76"/>
      <c r="X5588" s="16">
        <f t="shared" si="1356"/>
        <v>0</v>
      </c>
      <c r="AC5588" s="18">
        <f t="shared" si="1348"/>
        <v>0</v>
      </c>
      <c r="AD5588" s="19">
        <f t="shared" si="1351"/>
        <v>0</v>
      </c>
      <c r="AE5588" s="21">
        <f t="shared" si="1347"/>
        <v>0</v>
      </c>
      <c r="AF5588" s="20">
        <f t="shared" si="1352"/>
        <v>0</v>
      </c>
      <c r="AG5588" s="20">
        <f t="shared" si="1353"/>
        <v>0</v>
      </c>
      <c r="AH5588" s="20">
        <f t="shared" si="1354"/>
        <v>0</v>
      </c>
      <c r="AI5588" s="20"/>
      <c r="AJ5588" s="20"/>
      <c r="AK5588" s="20">
        <f t="shared" si="1349"/>
        <v>0</v>
      </c>
      <c r="AL5588" s="171"/>
    </row>
    <row r="5589" spans="2:38" ht="15.75" customHeight="1" x14ac:dyDescent="0.25">
      <c r="B5589" s="14">
        <f t="shared" si="1357"/>
        <v>1214</v>
      </c>
      <c r="C5589" s="9" t="str">
        <f t="shared" si="1358"/>
        <v/>
      </c>
      <c r="D5589" s="3" t="str">
        <f t="shared" si="1359"/>
        <v/>
      </c>
      <c r="E5589" s="14" t="str">
        <f t="shared" si="1355"/>
        <v>1214</v>
      </c>
      <c r="J5589" s="14" t="str">
        <f t="shared" si="1350"/>
        <v xml:space="preserve">0                                                                                                                                                                                                                                                                                                                                                                                                                                                                                                                                                                                                                                                                                                                                                                                                                                                                                                                                                                                                                                                                                                                                                                                                                                                             </v>
      </c>
      <c r="S5589" s="8"/>
      <c r="W5589" s="76"/>
      <c r="X5589" s="16">
        <f t="shared" si="1356"/>
        <v>0</v>
      </c>
      <c r="AC5589" s="18">
        <f t="shared" si="1348"/>
        <v>0</v>
      </c>
      <c r="AD5589" s="19">
        <f t="shared" si="1351"/>
        <v>0</v>
      </c>
      <c r="AE5589" s="21">
        <f t="shared" si="1347"/>
        <v>0</v>
      </c>
      <c r="AF5589" s="20">
        <f t="shared" si="1352"/>
        <v>0</v>
      </c>
      <c r="AG5589" s="20">
        <f t="shared" si="1353"/>
        <v>0</v>
      </c>
      <c r="AH5589" s="20">
        <f t="shared" si="1354"/>
        <v>0</v>
      </c>
      <c r="AI5589" s="20"/>
      <c r="AJ5589" s="20"/>
      <c r="AK5589" s="20">
        <f t="shared" si="1349"/>
        <v>0</v>
      </c>
      <c r="AL5589" s="171"/>
    </row>
    <row r="5590" spans="2:38" ht="15.75" customHeight="1" x14ac:dyDescent="0.25">
      <c r="B5590" s="14">
        <f t="shared" si="1357"/>
        <v>1215</v>
      </c>
      <c r="C5590" s="9" t="str">
        <f t="shared" si="1358"/>
        <v/>
      </c>
      <c r="D5590" s="3" t="str">
        <f t="shared" si="1359"/>
        <v/>
      </c>
      <c r="E5590" s="14" t="str">
        <f t="shared" si="1355"/>
        <v>1215</v>
      </c>
      <c r="J5590" s="14" t="str">
        <f t="shared" si="1350"/>
        <v xml:space="preserve">0                                                                                                                                                                                                                                                                                                                                                                                                                                                                                                                                                                                                                                                                                                                                                                                                                                                                                                                                                                                                                                                                                                                                                                                                                                                              </v>
      </c>
      <c r="S5590" s="8"/>
      <c r="W5590" s="76"/>
      <c r="X5590" s="16">
        <f t="shared" si="1356"/>
        <v>0</v>
      </c>
      <c r="AC5590" s="18">
        <f t="shared" si="1348"/>
        <v>0</v>
      </c>
      <c r="AD5590" s="19">
        <f t="shared" si="1351"/>
        <v>0</v>
      </c>
      <c r="AE5590" s="21">
        <f t="shared" si="1347"/>
        <v>0</v>
      </c>
      <c r="AF5590" s="20">
        <f t="shared" si="1352"/>
        <v>0</v>
      </c>
      <c r="AG5590" s="20">
        <f t="shared" si="1353"/>
        <v>0</v>
      </c>
      <c r="AH5590" s="20">
        <f t="shared" si="1354"/>
        <v>0</v>
      </c>
      <c r="AI5590" s="20"/>
      <c r="AJ5590" s="20"/>
      <c r="AK5590" s="20">
        <f t="shared" si="1349"/>
        <v>0</v>
      </c>
      <c r="AL5590" s="171"/>
    </row>
    <row r="5591" spans="2:38" ht="15.75" customHeight="1" x14ac:dyDescent="0.25">
      <c r="B5591" s="14">
        <f t="shared" si="1357"/>
        <v>1216</v>
      </c>
      <c r="C5591" s="9" t="str">
        <f t="shared" si="1358"/>
        <v/>
      </c>
      <c r="D5591" s="3" t="str">
        <f t="shared" si="1359"/>
        <v/>
      </c>
      <c r="E5591" s="14" t="str">
        <f t="shared" si="1355"/>
        <v>1216</v>
      </c>
      <c r="J5591" s="14" t="str">
        <f t="shared" si="1350"/>
        <v xml:space="preserve">0                                                                                                                                                                                                                                                                                                                                                                                                                                                                                                                                                                                                                                                                                                                                                                                                                                                                                                                                                                                                                                                                                                                                                                                                                                                               </v>
      </c>
      <c r="S5591" s="8"/>
      <c r="W5591" s="76"/>
      <c r="X5591" s="16">
        <f t="shared" si="1356"/>
        <v>0</v>
      </c>
      <c r="AC5591" s="18">
        <f t="shared" si="1348"/>
        <v>0</v>
      </c>
      <c r="AD5591" s="19">
        <f t="shared" si="1351"/>
        <v>0</v>
      </c>
      <c r="AE5591" s="21">
        <f t="shared" si="1347"/>
        <v>0</v>
      </c>
      <c r="AF5591" s="20">
        <f t="shared" si="1352"/>
        <v>0</v>
      </c>
      <c r="AG5591" s="20">
        <f t="shared" si="1353"/>
        <v>0</v>
      </c>
      <c r="AH5591" s="20">
        <f t="shared" si="1354"/>
        <v>0</v>
      </c>
      <c r="AI5591" s="20"/>
      <c r="AJ5591" s="20"/>
      <c r="AK5591" s="20">
        <f t="shared" si="1349"/>
        <v>0</v>
      </c>
      <c r="AL5591" s="171"/>
    </row>
    <row r="5592" spans="2:38" ht="15.75" customHeight="1" x14ac:dyDescent="0.25">
      <c r="B5592" s="14">
        <f t="shared" si="1357"/>
        <v>1217</v>
      </c>
      <c r="C5592" s="9" t="str">
        <f t="shared" si="1358"/>
        <v/>
      </c>
      <c r="D5592" s="3" t="str">
        <f t="shared" si="1359"/>
        <v/>
      </c>
      <c r="E5592" s="14" t="str">
        <f t="shared" si="1355"/>
        <v>1217</v>
      </c>
      <c r="J5592" s="14" t="str">
        <f t="shared" si="1350"/>
        <v xml:space="preserve">0                                                                                                                                                                                                                                                                                                                                                                                                                                                                                                                                                                                                                                                                                                                                                                                                                                                                                                                                                                                                                                                                                                                                                                                                                                                                </v>
      </c>
      <c r="S5592" s="8"/>
      <c r="W5592" s="76"/>
      <c r="X5592" s="16">
        <f t="shared" si="1356"/>
        <v>0</v>
      </c>
      <c r="AC5592" s="18">
        <f t="shared" si="1348"/>
        <v>0</v>
      </c>
      <c r="AD5592" s="19">
        <f t="shared" si="1351"/>
        <v>0</v>
      </c>
      <c r="AE5592" s="21">
        <f t="shared" si="1347"/>
        <v>0</v>
      </c>
      <c r="AF5592" s="20">
        <f t="shared" si="1352"/>
        <v>0</v>
      </c>
      <c r="AG5592" s="20">
        <f t="shared" si="1353"/>
        <v>0</v>
      </c>
      <c r="AH5592" s="20">
        <f t="shared" si="1354"/>
        <v>0</v>
      </c>
      <c r="AI5592" s="20"/>
      <c r="AJ5592" s="20"/>
      <c r="AK5592" s="20">
        <f t="shared" si="1349"/>
        <v>0</v>
      </c>
      <c r="AL5592" s="171"/>
    </row>
    <row r="5593" spans="2:38" ht="15.75" customHeight="1" x14ac:dyDescent="0.25">
      <c r="B5593" s="14">
        <f t="shared" si="1357"/>
        <v>1218</v>
      </c>
      <c r="C5593" s="9" t="str">
        <f t="shared" si="1358"/>
        <v/>
      </c>
      <c r="D5593" s="3" t="str">
        <f t="shared" si="1359"/>
        <v/>
      </c>
      <c r="E5593" s="14" t="str">
        <f t="shared" si="1355"/>
        <v>1218</v>
      </c>
      <c r="J5593" s="14" t="str">
        <f t="shared" si="1350"/>
        <v xml:space="preserve">0                                                                                                                                                                                                                                                                                                                                                                                                                                                                                                                                                                                                                                                                                                                                                                                                                                                                                                                                                                                                                                                                                                                                                                                                                                                                 </v>
      </c>
      <c r="S5593" s="8"/>
      <c r="W5593" s="76"/>
      <c r="X5593" s="16">
        <f t="shared" si="1356"/>
        <v>0</v>
      </c>
      <c r="AC5593" s="18">
        <f t="shared" si="1348"/>
        <v>0</v>
      </c>
      <c r="AD5593" s="19">
        <f t="shared" si="1351"/>
        <v>0</v>
      </c>
      <c r="AE5593" s="21">
        <f t="shared" ref="AE5593:AE5656" si="1360">+(Q5593)*T5593</f>
        <v>0</v>
      </c>
      <c r="AF5593" s="20">
        <f t="shared" si="1352"/>
        <v>0</v>
      </c>
      <c r="AG5593" s="20">
        <f t="shared" si="1353"/>
        <v>0</v>
      </c>
      <c r="AH5593" s="20">
        <f t="shared" si="1354"/>
        <v>0</v>
      </c>
      <c r="AI5593" s="20"/>
      <c r="AJ5593" s="20"/>
      <c r="AK5593" s="20">
        <f t="shared" si="1349"/>
        <v>0</v>
      </c>
      <c r="AL5593" s="171"/>
    </row>
    <row r="5594" spans="2:38" ht="15.75" customHeight="1" x14ac:dyDescent="0.25">
      <c r="B5594" s="14">
        <f t="shared" si="1357"/>
        <v>1219</v>
      </c>
      <c r="C5594" s="9" t="str">
        <f t="shared" si="1358"/>
        <v/>
      </c>
      <c r="D5594" s="3" t="str">
        <f t="shared" si="1359"/>
        <v/>
      </c>
      <c r="E5594" s="14" t="str">
        <f t="shared" si="1355"/>
        <v>1219</v>
      </c>
      <c r="J5594" s="14" t="str">
        <f t="shared" si="1350"/>
        <v xml:space="preserve">0                                                                                                                                                                                                                                                                                                                                                                                                                                                                                                                                                                                                                                                                                                                                                                                                                                                                                                                                                                                                                                                                                                                                                                                                                                                                  </v>
      </c>
      <c r="S5594" s="8"/>
      <c r="W5594" s="76"/>
      <c r="X5594" s="16">
        <f t="shared" si="1356"/>
        <v>0</v>
      </c>
      <c r="AC5594" s="18">
        <f t="shared" si="1348"/>
        <v>0</v>
      </c>
      <c r="AD5594" s="19">
        <f t="shared" si="1351"/>
        <v>0</v>
      </c>
      <c r="AE5594" s="21">
        <f t="shared" si="1360"/>
        <v>0</v>
      </c>
      <c r="AF5594" s="20">
        <f t="shared" si="1352"/>
        <v>0</v>
      </c>
      <c r="AG5594" s="20">
        <f t="shared" si="1353"/>
        <v>0</v>
      </c>
      <c r="AH5594" s="20">
        <f t="shared" si="1354"/>
        <v>0</v>
      </c>
      <c r="AI5594" s="20"/>
      <c r="AJ5594" s="20"/>
      <c r="AK5594" s="20">
        <f t="shared" si="1349"/>
        <v>0</v>
      </c>
      <c r="AL5594" s="171"/>
    </row>
    <row r="5595" spans="2:38" ht="15.75" customHeight="1" x14ac:dyDescent="0.25">
      <c r="B5595" s="14">
        <f t="shared" si="1357"/>
        <v>1220</v>
      </c>
      <c r="C5595" s="9" t="str">
        <f t="shared" si="1358"/>
        <v/>
      </c>
      <c r="D5595" s="3" t="str">
        <f t="shared" si="1359"/>
        <v/>
      </c>
      <c r="E5595" s="14" t="str">
        <f t="shared" si="1355"/>
        <v>1220</v>
      </c>
      <c r="J5595" s="14" t="str">
        <f t="shared" si="1350"/>
        <v xml:space="preserve">0                                                                                                                                                                                                                                                                                                                                                                                                                                                                                                                                                                                                                                                                                                                                                                                                                                                                                                                                                                                                                                                                                                                                                                                                                                                                   </v>
      </c>
      <c r="S5595" s="8"/>
      <c r="W5595" s="76"/>
      <c r="X5595" s="16">
        <f t="shared" si="1356"/>
        <v>0</v>
      </c>
      <c r="AC5595" s="18">
        <f t="shared" si="1348"/>
        <v>0</v>
      </c>
      <c r="AD5595" s="19">
        <f t="shared" si="1351"/>
        <v>0</v>
      </c>
      <c r="AE5595" s="21">
        <f t="shared" si="1360"/>
        <v>0</v>
      </c>
      <c r="AF5595" s="20">
        <f t="shared" si="1352"/>
        <v>0</v>
      </c>
      <c r="AG5595" s="20">
        <f t="shared" si="1353"/>
        <v>0</v>
      </c>
      <c r="AH5595" s="20">
        <f t="shared" si="1354"/>
        <v>0</v>
      </c>
      <c r="AI5595" s="20"/>
      <c r="AJ5595" s="20"/>
      <c r="AK5595" s="20">
        <f t="shared" si="1349"/>
        <v>0</v>
      </c>
      <c r="AL5595" s="171"/>
    </row>
    <row r="5596" spans="2:38" ht="15.75" customHeight="1" x14ac:dyDescent="0.25">
      <c r="B5596" s="14">
        <f t="shared" si="1357"/>
        <v>1221</v>
      </c>
      <c r="C5596" s="9" t="str">
        <f t="shared" si="1358"/>
        <v/>
      </c>
      <c r="D5596" s="3" t="str">
        <f t="shared" si="1359"/>
        <v/>
      </c>
      <c r="E5596" s="14" t="str">
        <f t="shared" si="1355"/>
        <v>1221</v>
      </c>
      <c r="J5596" s="14" t="str">
        <f t="shared" si="1350"/>
        <v xml:space="preserve">0                                                                                                                                                                                                                                                                                                                                                                                                                                                                                                                                                                                                                                                                                                                                                                                                                                                                                                                                                                                                                                                                                                                                                                                                                                                                    </v>
      </c>
      <c r="S5596" s="8"/>
      <c r="W5596" s="76"/>
      <c r="X5596" s="16">
        <f t="shared" si="1356"/>
        <v>0</v>
      </c>
      <c r="AC5596" s="18">
        <f t="shared" si="1348"/>
        <v>0</v>
      </c>
      <c r="AD5596" s="19">
        <f t="shared" si="1351"/>
        <v>0</v>
      </c>
      <c r="AE5596" s="21">
        <f t="shared" si="1360"/>
        <v>0</v>
      </c>
      <c r="AF5596" s="20">
        <f t="shared" si="1352"/>
        <v>0</v>
      </c>
      <c r="AG5596" s="20">
        <f t="shared" si="1353"/>
        <v>0</v>
      </c>
      <c r="AH5596" s="20">
        <f t="shared" si="1354"/>
        <v>0</v>
      </c>
      <c r="AI5596" s="20"/>
      <c r="AJ5596" s="20"/>
      <c r="AK5596" s="20">
        <f t="shared" si="1349"/>
        <v>0</v>
      </c>
      <c r="AL5596" s="171"/>
    </row>
    <row r="5597" spans="2:38" ht="15.75" customHeight="1" x14ac:dyDescent="0.25">
      <c r="B5597" s="14">
        <f t="shared" si="1357"/>
        <v>1222</v>
      </c>
      <c r="C5597" s="9" t="str">
        <f t="shared" si="1358"/>
        <v/>
      </c>
      <c r="D5597" s="3" t="str">
        <f t="shared" si="1359"/>
        <v/>
      </c>
      <c r="E5597" s="14" t="str">
        <f t="shared" si="1355"/>
        <v>1222</v>
      </c>
      <c r="J5597" s="14" t="str">
        <f t="shared" si="1350"/>
        <v xml:space="preserve">0                                                                                                                                                                                                                                                                                                                                                                                                                                                                                                                                                                                                                                                                                                                                                                                                                                                                                                                                                                                                                                                                                                                                                                                                                                                                     </v>
      </c>
      <c r="S5597" s="8"/>
      <c r="W5597" s="76"/>
      <c r="X5597" s="16">
        <f t="shared" si="1356"/>
        <v>0</v>
      </c>
      <c r="AC5597" s="18">
        <f t="shared" si="1348"/>
        <v>0</v>
      </c>
      <c r="AD5597" s="19">
        <f t="shared" si="1351"/>
        <v>0</v>
      </c>
      <c r="AE5597" s="21">
        <f t="shared" si="1360"/>
        <v>0</v>
      </c>
      <c r="AF5597" s="20">
        <f t="shared" si="1352"/>
        <v>0</v>
      </c>
      <c r="AG5597" s="20">
        <f t="shared" si="1353"/>
        <v>0</v>
      </c>
      <c r="AH5597" s="20">
        <f t="shared" si="1354"/>
        <v>0</v>
      </c>
      <c r="AI5597" s="20"/>
      <c r="AJ5597" s="20"/>
      <c r="AK5597" s="20">
        <f t="shared" si="1349"/>
        <v>0</v>
      </c>
      <c r="AL5597" s="171"/>
    </row>
    <row r="5598" spans="2:38" ht="15.75" customHeight="1" x14ac:dyDescent="0.25">
      <c r="B5598" s="14">
        <f t="shared" si="1357"/>
        <v>1223</v>
      </c>
      <c r="C5598" s="9" t="str">
        <f t="shared" si="1358"/>
        <v/>
      </c>
      <c r="D5598" s="3" t="str">
        <f t="shared" si="1359"/>
        <v/>
      </c>
      <c r="E5598" s="14" t="str">
        <f t="shared" si="1355"/>
        <v>1223</v>
      </c>
      <c r="J5598" s="14" t="str">
        <f t="shared" si="1350"/>
        <v xml:space="preserve">0                                                                                                                                                                                                                                                                                                                                                                                                                                                                                                                                                                                                                                                                                                                                                                                                                                                                                                                                                                                                                                                                                                                                                                                                                                                                      </v>
      </c>
      <c r="S5598" s="8"/>
      <c r="W5598" s="76"/>
      <c r="X5598" s="16">
        <f t="shared" si="1356"/>
        <v>0</v>
      </c>
      <c r="AC5598" s="18">
        <f t="shared" si="1348"/>
        <v>0</v>
      </c>
      <c r="AD5598" s="19">
        <f t="shared" si="1351"/>
        <v>0</v>
      </c>
      <c r="AE5598" s="21">
        <f t="shared" si="1360"/>
        <v>0</v>
      </c>
      <c r="AF5598" s="20">
        <f t="shared" si="1352"/>
        <v>0</v>
      </c>
      <c r="AG5598" s="20">
        <f t="shared" si="1353"/>
        <v>0</v>
      </c>
      <c r="AH5598" s="20">
        <f t="shared" si="1354"/>
        <v>0</v>
      </c>
      <c r="AI5598" s="20"/>
      <c r="AJ5598" s="20"/>
      <c r="AK5598" s="20">
        <f t="shared" si="1349"/>
        <v>0</v>
      </c>
      <c r="AL5598" s="171"/>
    </row>
    <row r="5599" spans="2:38" ht="15.75" customHeight="1" x14ac:dyDescent="0.25">
      <c r="B5599" s="14">
        <f t="shared" si="1357"/>
        <v>1224</v>
      </c>
      <c r="C5599" s="9" t="str">
        <f t="shared" si="1358"/>
        <v/>
      </c>
      <c r="D5599" s="3" t="str">
        <f t="shared" si="1359"/>
        <v/>
      </c>
      <c r="E5599" s="14" t="str">
        <f t="shared" si="1355"/>
        <v>1224</v>
      </c>
      <c r="J5599" s="14" t="str">
        <f t="shared" si="1350"/>
        <v xml:space="preserve">0                                                                                                                                                                                                                                                                                                                                                                                                                                                                                                                                                                                                                                                                                                                                                                                                                                                                                                                                                                                                                                                                                                                                                                                                                                                                       </v>
      </c>
      <c r="S5599" s="8"/>
      <c r="W5599" s="76"/>
      <c r="X5599" s="16">
        <f t="shared" si="1356"/>
        <v>0</v>
      </c>
      <c r="AC5599" s="18">
        <f t="shared" si="1348"/>
        <v>0</v>
      </c>
      <c r="AD5599" s="19">
        <f t="shared" si="1351"/>
        <v>0</v>
      </c>
      <c r="AE5599" s="21">
        <f t="shared" si="1360"/>
        <v>0</v>
      </c>
      <c r="AF5599" s="20">
        <f t="shared" si="1352"/>
        <v>0</v>
      </c>
      <c r="AG5599" s="20">
        <f t="shared" si="1353"/>
        <v>0</v>
      </c>
      <c r="AH5599" s="20">
        <f t="shared" si="1354"/>
        <v>0</v>
      </c>
      <c r="AI5599" s="20"/>
      <c r="AJ5599" s="20"/>
      <c r="AK5599" s="20">
        <f t="shared" si="1349"/>
        <v>0</v>
      </c>
      <c r="AL5599" s="171"/>
    </row>
    <row r="5600" spans="2:38" ht="15.75" customHeight="1" x14ac:dyDescent="0.25">
      <c r="B5600" s="14">
        <f t="shared" si="1357"/>
        <v>1225</v>
      </c>
      <c r="C5600" s="9" t="str">
        <f t="shared" si="1358"/>
        <v/>
      </c>
      <c r="D5600" s="3" t="str">
        <f t="shared" si="1359"/>
        <v/>
      </c>
      <c r="E5600" s="14" t="str">
        <f t="shared" si="1355"/>
        <v>1225</v>
      </c>
      <c r="J5600" s="14" t="str">
        <f t="shared" si="1350"/>
        <v xml:space="preserve">0                                                                                                                                                                                                                                                                                                                                                                                                                                                                                                                                                                                                                                                                                                                                                                                                                                                                                                                                                                                                                                                                                                                                                                                                                                                                        </v>
      </c>
      <c r="S5600" s="8"/>
      <c r="W5600" s="76"/>
      <c r="X5600" s="16">
        <f t="shared" si="1356"/>
        <v>0</v>
      </c>
      <c r="AC5600" s="18">
        <f t="shared" si="1348"/>
        <v>0</v>
      </c>
      <c r="AD5600" s="19">
        <f t="shared" si="1351"/>
        <v>0</v>
      </c>
      <c r="AE5600" s="21">
        <f t="shared" si="1360"/>
        <v>0</v>
      </c>
      <c r="AF5600" s="20">
        <f t="shared" si="1352"/>
        <v>0</v>
      </c>
      <c r="AG5600" s="20">
        <f t="shared" si="1353"/>
        <v>0</v>
      </c>
      <c r="AH5600" s="20">
        <f t="shared" si="1354"/>
        <v>0</v>
      </c>
      <c r="AI5600" s="20"/>
      <c r="AJ5600" s="20"/>
      <c r="AK5600" s="20">
        <f t="shared" si="1349"/>
        <v>0</v>
      </c>
      <c r="AL5600" s="171"/>
    </row>
    <row r="5601" spans="2:38" ht="15.75" customHeight="1" x14ac:dyDescent="0.25">
      <c r="B5601" s="14">
        <f t="shared" si="1357"/>
        <v>1226</v>
      </c>
      <c r="C5601" s="9" t="str">
        <f t="shared" si="1358"/>
        <v/>
      </c>
      <c r="D5601" s="3" t="str">
        <f t="shared" si="1359"/>
        <v/>
      </c>
      <c r="E5601" s="14" t="str">
        <f t="shared" si="1355"/>
        <v>1226</v>
      </c>
      <c r="J5601" s="14" t="str">
        <f t="shared" si="1350"/>
        <v xml:space="preserve">0                                                                                                                                                                                                                                                                                                                                                                                                                                                                                                                                                                                                                                                                                                                                                                                                                                                                                                                                                                                                                                                                                                                                                                                                                                                                         </v>
      </c>
      <c r="S5601" s="8"/>
      <c r="W5601" s="76"/>
      <c r="X5601" s="16">
        <f t="shared" si="1356"/>
        <v>0</v>
      </c>
      <c r="AC5601" s="18">
        <f t="shared" si="1348"/>
        <v>0</v>
      </c>
      <c r="AD5601" s="19">
        <f t="shared" si="1351"/>
        <v>0</v>
      </c>
      <c r="AE5601" s="21">
        <f t="shared" si="1360"/>
        <v>0</v>
      </c>
      <c r="AF5601" s="20">
        <f t="shared" si="1352"/>
        <v>0</v>
      </c>
      <c r="AG5601" s="20">
        <f t="shared" si="1353"/>
        <v>0</v>
      </c>
      <c r="AH5601" s="20">
        <f t="shared" si="1354"/>
        <v>0</v>
      </c>
      <c r="AI5601" s="20"/>
      <c r="AJ5601" s="20"/>
      <c r="AK5601" s="20">
        <f t="shared" si="1349"/>
        <v>0</v>
      </c>
      <c r="AL5601" s="171"/>
    </row>
    <row r="5602" spans="2:38" ht="15.75" customHeight="1" x14ac:dyDescent="0.25">
      <c r="B5602" s="14">
        <f t="shared" si="1357"/>
        <v>1227</v>
      </c>
      <c r="C5602" s="9" t="str">
        <f t="shared" si="1358"/>
        <v/>
      </c>
      <c r="D5602" s="3" t="str">
        <f t="shared" si="1359"/>
        <v/>
      </c>
      <c r="E5602" s="14" t="str">
        <f t="shared" si="1355"/>
        <v>1227</v>
      </c>
      <c r="J5602" s="14" t="str">
        <f t="shared" si="1350"/>
        <v xml:space="preserve">0                                                                                                                                                                                                                                                                                                                                                                                                                                                                                                                                                                                                                                                                                                                                                                                                                                                                                                                                                                                                                                                                                                                                                                                                                                                                          </v>
      </c>
      <c r="S5602" s="8"/>
      <c r="W5602" s="76"/>
      <c r="X5602" s="16">
        <f t="shared" si="1356"/>
        <v>0</v>
      </c>
      <c r="AC5602" s="18">
        <f t="shared" si="1348"/>
        <v>0</v>
      </c>
      <c r="AD5602" s="19">
        <f t="shared" si="1351"/>
        <v>0</v>
      </c>
      <c r="AE5602" s="21">
        <f t="shared" si="1360"/>
        <v>0</v>
      </c>
      <c r="AF5602" s="20">
        <f t="shared" si="1352"/>
        <v>0</v>
      </c>
      <c r="AG5602" s="20">
        <f t="shared" si="1353"/>
        <v>0</v>
      </c>
      <c r="AH5602" s="20">
        <f t="shared" si="1354"/>
        <v>0</v>
      </c>
      <c r="AI5602" s="20"/>
      <c r="AJ5602" s="20"/>
      <c r="AK5602" s="20">
        <f t="shared" si="1349"/>
        <v>0</v>
      </c>
      <c r="AL5602" s="171"/>
    </row>
    <row r="5603" spans="2:38" ht="15.75" customHeight="1" x14ac:dyDescent="0.25">
      <c r="B5603" s="14">
        <f t="shared" si="1357"/>
        <v>1228</v>
      </c>
      <c r="C5603" s="9" t="str">
        <f t="shared" si="1358"/>
        <v/>
      </c>
      <c r="D5603" s="3" t="str">
        <f t="shared" si="1359"/>
        <v/>
      </c>
      <c r="E5603" s="14" t="str">
        <f t="shared" si="1355"/>
        <v>1228</v>
      </c>
      <c r="J5603" s="14" t="str">
        <f t="shared" si="1350"/>
        <v xml:space="preserve">0                                                                                                                                                                                                                                                                                                                                                                                                                                                                                                                                                                                                                                                                                                                                                                                                                                                                                                                                                                                                                                                                                                                                                                                                                                                                           </v>
      </c>
      <c r="S5603" s="8"/>
      <c r="W5603" s="76"/>
      <c r="X5603" s="16">
        <f t="shared" si="1356"/>
        <v>0</v>
      </c>
      <c r="AC5603" s="18">
        <f t="shared" ref="AC5603:AC5666" si="1361">+AB5603*Y5603</f>
        <v>0</v>
      </c>
      <c r="AD5603" s="19">
        <f t="shared" si="1351"/>
        <v>0</v>
      </c>
      <c r="AE5603" s="21">
        <f t="shared" si="1360"/>
        <v>0</v>
      </c>
      <c r="AF5603" s="20">
        <f t="shared" si="1352"/>
        <v>0</v>
      </c>
      <c r="AG5603" s="20">
        <f t="shared" si="1353"/>
        <v>0</v>
      </c>
      <c r="AH5603" s="20">
        <f t="shared" si="1354"/>
        <v>0</v>
      </c>
      <c r="AI5603" s="20"/>
      <c r="AJ5603" s="20"/>
      <c r="AK5603" s="20">
        <f t="shared" ref="AK5603:AK5666" si="1362">AH5603+AG5603</f>
        <v>0</v>
      </c>
      <c r="AL5603" s="171"/>
    </row>
    <row r="5604" spans="2:38" ht="15.75" customHeight="1" x14ac:dyDescent="0.25">
      <c r="B5604" s="14">
        <f t="shared" si="1357"/>
        <v>1229</v>
      </c>
      <c r="C5604" s="9" t="str">
        <f t="shared" si="1358"/>
        <v/>
      </c>
      <c r="D5604" s="3" t="str">
        <f t="shared" si="1359"/>
        <v/>
      </c>
      <c r="E5604" s="14" t="str">
        <f t="shared" si="1355"/>
        <v>1229</v>
      </c>
      <c r="J5604" s="14" t="str">
        <f t="shared" si="1350"/>
        <v xml:space="preserve">0                                                                                                                                                                                                                                                                                                                                                                                                                                                                                                                                                                                                                                                                                                                                                                                                                                                                                                                                                                                                                                                                                                                                                                                                                                                                            </v>
      </c>
      <c r="S5604" s="8"/>
      <c r="W5604" s="76"/>
      <c r="X5604" s="16">
        <f t="shared" si="1356"/>
        <v>0</v>
      </c>
      <c r="AC5604" s="18">
        <f t="shared" si="1361"/>
        <v>0</v>
      </c>
      <c r="AD5604" s="19">
        <f t="shared" si="1351"/>
        <v>0</v>
      </c>
      <c r="AE5604" s="21">
        <f t="shared" si="1360"/>
        <v>0</v>
      </c>
      <c r="AF5604" s="20">
        <f t="shared" si="1352"/>
        <v>0</v>
      </c>
      <c r="AG5604" s="20">
        <f t="shared" si="1353"/>
        <v>0</v>
      </c>
      <c r="AH5604" s="20">
        <f t="shared" si="1354"/>
        <v>0</v>
      </c>
      <c r="AI5604" s="20"/>
      <c r="AJ5604" s="20"/>
      <c r="AK5604" s="20">
        <f t="shared" si="1362"/>
        <v>0</v>
      </c>
      <c r="AL5604" s="171"/>
    </row>
    <row r="5605" spans="2:38" ht="15.75" customHeight="1" x14ac:dyDescent="0.25">
      <c r="B5605" s="14">
        <f t="shared" si="1357"/>
        <v>1230</v>
      </c>
      <c r="C5605" s="9" t="str">
        <f t="shared" si="1358"/>
        <v/>
      </c>
      <c r="D5605" s="3" t="str">
        <f t="shared" si="1359"/>
        <v/>
      </c>
      <c r="E5605" s="14" t="str">
        <f t="shared" si="1355"/>
        <v>1230</v>
      </c>
      <c r="J5605" s="14" t="str">
        <f t="shared" si="1350"/>
        <v xml:space="preserve">0                                                                                                                                                                                                                                                                                                                                                                                                                                                                                                                                                                                                                                                                                                                                                                                                                                                                                                                                                                                                                                                                                                                                                                                                                                                                             </v>
      </c>
      <c r="S5605" s="8"/>
      <c r="W5605" s="76"/>
      <c r="X5605" s="16">
        <f t="shared" si="1356"/>
        <v>0</v>
      </c>
      <c r="AC5605" s="18">
        <f t="shared" si="1361"/>
        <v>0</v>
      </c>
      <c r="AD5605" s="19">
        <f t="shared" si="1351"/>
        <v>0</v>
      </c>
      <c r="AE5605" s="21">
        <f t="shared" si="1360"/>
        <v>0</v>
      </c>
      <c r="AF5605" s="20">
        <f t="shared" si="1352"/>
        <v>0</v>
      </c>
      <c r="AG5605" s="20">
        <f t="shared" si="1353"/>
        <v>0</v>
      </c>
      <c r="AH5605" s="20">
        <f t="shared" si="1354"/>
        <v>0</v>
      </c>
      <c r="AI5605" s="20"/>
      <c r="AJ5605" s="20"/>
      <c r="AK5605" s="20">
        <f t="shared" si="1362"/>
        <v>0</v>
      </c>
      <c r="AL5605" s="171"/>
    </row>
    <row r="5606" spans="2:38" ht="15.75" customHeight="1" x14ac:dyDescent="0.25">
      <c r="B5606" s="14">
        <f t="shared" si="1357"/>
        <v>1231</v>
      </c>
      <c r="C5606" s="9" t="str">
        <f t="shared" si="1358"/>
        <v/>
      </c>
      <c r="D5606" s="3" t="str">
        <f t="shared" si="1359"/>
        <v/>
      </c>
      <c r="E5606" s="14" t="str">
        <f t="shared" si="1355"/>
        <v>1231</v>
      </c>
      <c r="J5606" s="14" t="str">
        <f t="shared" si="1350"/>
        <v xml:space="preserve">0                                                                                                                                                                                                                                                                                                                                                                                                                                                                                                                                                                                                                                                                                                                                                                                                                                                                                                                                                                                                                                                                                                                                                                                                                                                                              </v>
      </c>
      <c r="S5606" s="8"/>
      <c r="W5606" s="76"/>
      <c r="X5606" s="16">
        <f t="shared" si="1356"/>
        <v>0</v>
      </c>
      <c r="AC5606" s="18">
        <f t="shared" si="1361"/>
        <v>0</v>
      </c>
      <c r="AD5606" s="19">
        <f t="shared" si="1351"/>
        <v>0</v>
      </c>
      <c r="AE5606" s="21">
        <f t="shared" si="1360"/>
        <v>0</v>
      </c>
      <c r="AF5606" s="20">
        <f t="shared" si="1352"/>
        <v>0</v>
      </c>
      <c r="AG5606" s="20">
        <f t="shared" si="1353"/>
        <v>0</v>
      </c>
      <c r="AH5606" s="20">
        <f t="shared" si="1354"/>
        <v>0</v>
      </c>
      <c r="AI5606" s="20"/>
      <c r="AJ5606" s="20"/>
      <c r="AK5606" s="20">
        <f t="shared" si="1362"/>
        <v>0</v>
      </c>
      <c r="AL5606" s="171"/>
    </row>
    <row r="5607" spans="2:38" ht="15.75" customHeight="1" x14ac:dyDescent="0.25">
      <c r="B5607" s="14">
        <f t="shared" si="1357"/>
        <v>1232</v>
      </c>
      <c r="C5607" s="9" t="str">
        <f t="shared" si="1358"/>
        <v/>
      </c>
      <c r="D5607" s="3" t="str">
        <f t="shared" si="1359"/>
        <v/>
      </c>
      <c r="E5607" s="14" t="str">
        <f t="shared" si="1355"/>
        <v>1232</v>
      </c>
      <c r="J5607" s="14" t="str">
        <f t="shared" ref="J5607:J5670" si="1363">IF(A5607=A5606,CONCATENATE(J5606," ",I5607),I5607)</f>
        <v xml:space="preserve">0                                                                                                                                                                                                                                                                                                                                                                                                                                                                                                                                                                                                                                                                                                                                                                                                                                                                                                                                                                                                                                                                                                                                                                                                                                                                               </v>
      </c>
      <c r="S5607" s="8"/>
      <c r="W5607" s="76"/>
      <c r="X5607" s="16">
        <f t="shared" si="1356"/>
        <v>0</v>
      </c>
      <c r="AC5607" s="18">
        <f t="shared" si="1361"/>
        <v>0</v>
      </c>
      <c r="AD5607" s="19">
        <f t="shared" si="1351"/>
        <v>0</v>
      </c>
      <c r="AE5607" s="21">
        <f t="shared" si="1360"/>
        <v>0</v>
      </c>
      <c r="AF5607" s="20">
        <f t="shared" si="1352"/>
        <v>0</v>
      </c>
      <c r="AG5607" s="20">
        <f t="shared" si="1353"/>
        <v>0</v>
      </c>
      <c r="AH5607" s="20">
        <f t="shared" si="1354"/>
        <v>0</v>
      </c>
      <c r="AI5607" s="20"/>
      <c r="AJ5607" s="20"/>
      <c r="AK5607" s="20">
        <f t="shared" si="1362"/>
        <v>0</v>
      </c>
      <c r="AL5607" s="171"/>
    </row>
    <row r="5608" spans="2:38" ht="15.75" customHeight="1" x14ac:dyDescent="0.25">
      <c r="B5608" s="14">
        <f t="shared" si="1357"/>
        <v>1233</v>
      </c>
      <c r="C5608" s="9" t="str">
        <f t="shared" si="1358"/>
        <v/>
      </c>
      <c r="D5608" s="3" t="str">
        <f t="shared" si="1359"/>
        <v/>
      </c>
      <c r="E5608" s="14" t="str">
        <f t="shared" si="1355"/>
        <v>1233</v>
      </c>
      <c r="J5608" s="14" t="str">
        <f t="shared" si="1363"/>
        <v xml:space="preserve">0                                                                                                                                                                                                                                                                                                                                                                                                                                                                                                                                                                                                                                                                                                                                                                                                                                                                                                                                                                                                                                                                                                                                                                                                                                                                                </v>
      </c>
      <c r="S5608" s="8"/>
      <c r="W5608" s="76"/>
      <c r="X5608" s="16">
        <f t="shared" si="1356"/>
        <v>0</v>
      </c>
      <c r="AC5608" s="18">
        <f t="shared" si="1361"/>
        <v>0</v>
      </c>
      <c r="AD5608" s="19">
        <f t="shared" si="1351"/>
        <v>0</v>
      </c>
      <c r="AE5608" s="21">
        <f t="shared" si="1360"/>
        <v>0</v>
      </c>
      <c r="AF5608" s="20">
        <f t="shared" si="1352"/>
        <v>0</v>
      </c>
      <c r="AG5608" s="20">
        <f t="shared" si="1353"/>
        <v>0</v>
      </c>
      <c r="AH5608" s="20">
        <f t="shared" si="1354"/>
        <v>0</v>
      </c>
      <c r="AI5608" s="20"/>
      <c r="AJ5608" s="20"/>
      <c r="AK5608" s="20">
        <f t="shared" si="1362"/>
        <v>0</v>
      </c>
      <c r="AL5608" s="171"/>
    </row>
    <row r="5609" spans="2:38" ht="15.75" customHeight="1" x14ac:dyDescent="0.25">
      <c r="B5609" s="14">
        <f t="shared" si="1357"/>
        <v>1234</v>
      </c>
      <c r="C5609" s="9" t="str">
        <f t="shared" si="1358"/>
        <v/>
      </c>
      <c r="D5609" s="3" t="str">
        <f t="shared" si="1359"/>
        <v/>
      </c>
      <c r="E5609" s="14" t="str">
        <f t="shared" si="1355"/>
        <v>1234</v>
      </c>
      <c r="J5609" s="14" t="str">
        <f t="shared" si="1363"/>
        <v xml:space="preserve">0                                                                                                                                                                                                                                                                                                                                                                                                                                                                                                                                                                                                                                                                                                                                                                                                                                                                                                                                                                                                                                                                                                                                                                                                                                                                                 </v>
      </c>
      <c r="S5609" s="8"/>
      <c r="W5609" s="76"/>
      <c r="X5609" s="16">
        <f t="shared" si="1356"/>
        <v>0</v>
      </c>
      <c r="AC5609" s="18">
        <f t="shared" si="1361"/>
        <v>0</v>
      </c>
      <c r="AD5609" s="19">
        <f t="shared" si="1351"/>
        <v>0</v>
      </c>
      <c r="AE5609" s="21">
        <f t="shared" si="1360"/>
        <v>0</v>
      </c>
      <c r="AF5609" s="20">
        <f t="shared" si="1352"/>
        <v>0</v>
      </c>
      <c r="AG5609" s="20">
        <f t="shared" si="1353"/>
        <v>0</v>
      </c>
      <c r="AH5609" s="20">
        <f t="shared" si="1354"/>
        <v>0</v>
      </c>
      <c r="AI5609" s="20"/>
      <c r="AJ5609" s="20"/>
      <c r="AK5609" s="20">
        <f t="shared" si="1362"/>
        <v>0</v>
      </c>
      <c r="AL5609" s="171"/>
    </row>
    <row r="5610" spans="2:38" ht="15.75" customHeight="1" x14ac:dyDescent="0.25">
      <c r="B5610" s="14">
        <f t="shared" si="1357"/>
        <v>1235</v>
      </c>
      <c r="C5610" s="9" t="str">
        <f t="shared" si="1358"/>
        <v/>
      </c>
      <c r="D5610" s="3" t="str">
        <f t="shared" si="1359"/>
        <v/>
      </c>
      <c r="E5610" s="14" t="str">
        <f t="shared" si="1355"/>
        <v>1235</v>
      </c>
      <c r="J5610" s="14" t="str">
        <f t="shared" si="1363"/>
        <v xml:space="preserve">0                                                                                                                                                                                                                                                                                                                                                                                                                                                                                                                                                                                                                                                                                                                                                                                                                                                                                                                                                                                                                                                                                                                                                                                                                                                                                  </v>
      </c>
      <c r="S5610" s="8"/>
      <c r="W5610" s="76"/>
      <c r="X5610" s="16">
        <f t="shared" si="1356"/>
        <v>0</v>
      </c>
      <c r="AC5610" s="18">
        <f t="shared" si="1361"/>
        <v>0</v>
      </c>
      <c r="AD5610" s="19">
        <f t="shared" si="1351"/>
        <v>0</v>
      </c>
      <c r="AE5610" s="21">
        <f t="shared" si="1360"/>
        <v>0</v>
      </c>
      <c r="AF5610" s="20">
        <f t="shared" si="1352"/>
        <v>0</v>
      </c>
      <c r="AG5610" s="20">
        <f t="shared" si="1353"/>
        <v>0</v>
      </c>
      <c r="AH5610" s="20">
        <f t="shared" si="1354"/>
        <v>0</v>
      </c>
      <c r="AI5610" s="20"/>
      <c r="AJ5610" s="20"/>
      <c r="AK5610" s="20">
        <f t="shared" si="1362"/>
        <v>0</v>
      </c>
      <c r="AL5610" s="171"/>
    </row>
    <row r="5611" spans="2:38" ht="15.75" customHeight="1" x14ac:dyDescent="0.25">
      <c r="B5611" s="14">
        <f t="shared" si="1357"/>
        <v>1236</v>
      </c>
      <c r="C5611" s="9" t="str">
        <f t="shared" si="1358"/>
        <v/>
      </c>
      <c r="D5611" s="3" t="str">
        <f t="shared" si="1359"/>
        <v/>
      </c>
      <c r="E5611" s="14" t="str">
        <f t="shared" si="1355"/>
        <v>1236</v>
      </c>
      <c r="J5611" s="14" t="str">
        <f t="shared" si="1363"/>
        <v xml:space="preserve">0                                                                                                                                                                                                                                                                                                                                                                                                                                                                                                                                                                                                                                                                                                                                                                                                                                                                                                                                                                                                                                                                                                                                                                                                                                                                                   </v>
      </c>
      <c r="S5611" s="8"/>
      <c r="W5611" s="76"/>
      <c r="X5611" s="16">
        <f t="shared" si="1356"/>
        <v>0</v>
      </c>
      <c r="AC5611" s="18">
        <f t="shared" si="1361"/>
        <v>0</v>
      </c>
      <c r="AD5611" s="19">
        <f t="shared" si="1351"/>
        <v>0</v>
      </c>
      <c r="AE5611" s="21">
        <f t="shared" si="1360"/>
        <v>0</v>
      </c>
      <c r="AF5611" s="20">
        <f t="shared" si="1352"/>
        <v>0</v>
      </c>
      <c r="AG5611" s="20">
        <f t="shared" si="1353"/>
        <v>0</v>
      </c>
      <c r="AH5611" s="20">
        <f t="shared" si="1354"/>
        <v>0</v>
      </c>
      <c r="AI5611" s="20"/>
      <c r="AJ5611" s="20"/>
      <c r="AK5611" s="20">
        <f t="shared" si="1362"/>
        <v>0</v>
      </c>
      <c r="AL5611" s="171"/>
    </row>
    <row r="5612" spans="2:38" ht="15.75" customHeight="1" x14ac:dyDescent="0.25">
      <c r="B5612" s="14">
        <f t="shared" si="1357"/>
        <v>1237</v>
      </c>
      <c r="C5612" s="9" t="str">
        <f t="shared" si="1358"/>
        <v/>
      </c>
      <c r="D5612" s="3" t="str">
        <f t="shared" si="1359"/>
        <v/>
      </c>
      <c r="E5612" s="14" t="str">
        <f t="shared" si="1355"/>
        <v>1237</v>
      </c>
      <c r="J5612" s="14" t="str">
        <f t="shared" si="1363"/>
        <v xml:space="preserve">0                                                                                                                                                                                                                                                                                                                                                                                                                                                                                                                                                                                                                                                                                                                                                                                                                                                                                                                                                                                                                                                                                                                                                                                                                                                                                    </v>
      </c>
      <c r="S5612" s="8"/>
      <c r="W5612" s="76"/>
      <c r="X5612" s="16">
        <f t="shared" si="1356"/>
        <v>0</v>
      </c>
      <c r="AC5612" s="18">
        <f t="shared" si="1361"/>
        <v>0</v>
      </c>
      <c r="AD5612" s="19">
        <f t="shared" si="1351"/>
        <v>0</v>
      </c>
      <c r="AE5612" s="21">
        <f t="shared" si="1360"/>
        <v>0</v>
      </c>
      <c r="AF5612" s="20">
        <f t="shared" si="1352"/>
        <v>0</v>
      </c>
      <c r="AG5612" s="20">
        <f t="shared" si="1353"/>
        <v>0</v>
      </c>
      <c r="AH5612" s="20">
        <f t="shared" si="1354"/>
        <v>0</v>
      </c>
      <c r="AI5612" s="20"/>
      <c r="AJ5612" s="20"/>
      <c r="AK5612" s="20">
        <f t="shared" si="1362"/>
        <v>0</v>
      </c>
      <c r="AL5612" s="171"/>
    </row>
    <row r="5613" spans="2:38" ht="15.75" customHeight="1" x14ac:dyDescent="0.25">
      <c r="B5613" s="14">
        <f t="shared" si="1357"/>
        <v>1238</v>
      </c>
      <c r="C5613" s="9" t="str">
        <f t="shared" si="1358"/>
        <v/>
      </c>
      <c r="D5613" s="3" t="str">
        <f t="shared" si="1359"/>
        <v/>
      </c>
      <c r="E5613" s="14" t="str">
        <f t="shared" si="1355"/>
        <v>1238</v>
      </c>
      <c r="J5613" s="14" t="str">
        <f t="shared" si="1363"/>
        <v xml:space="preserve">0                                                                                                                                                                                                                                                                                                                                                                                                                                                                                                                                                                                                                                                                                                                                                                                                                                                                                                                                                                                                                                                                                                                                                                                                                                                                                     </v>
      </c>
      <c r="S5613" s="8"/>
      <c r="W5613" s="76"/>
      <c r="X5613" s="16">
        <f t="shared" si="1356"/>
        <v>0</v>
      </c>
      <c r="AC5613" s="18">
        <f t="shared" si="1361"/>
        <v>0</v>
      </c>
      <c r="AD5613" s="19">
        <f t="shared" si="1351"/>
        <v>0</v>
      </c>
      <c r="AE5613" s="21">
        <f t="shared" si="1360"/>
        <v>0</v>
      </c>
      <c r="AF5613" s="20">
        <f t="shared" si="1352"/>
        <v>0</v>
      </c>
      <c r="AG5613" s="20">
        <f t="shared" si="1353"/>
        <v>0</v>
      </c>
      <c r="AH5613" s="20">
        <f t="shared" si="1354"/>
        <v>0</v>
      </c>
      <c r="AI5613" s="20"/>
      <c r="AJ5613" s="20"/>
      <c r="AK5613" s="20">
        <f t="shared" si="1362"/>
        <v>0</v>
      </c>
      <c r="AL5613" s="171"/>
    </row>
    <row r="5614" spans="2:38" ht="15.75" customHeight="1" x14ac:dyDescent="0.25">
      <c r="B5614" s="14">
        <f t="shared" si="1357"/>
        <v>1239</v>
      </c>
      <c r="C5614" s="9" t="str">
        <f t="shared" si="1358"/>
        <v/>
      </c>
      <c r="D5614" s="3" t="str">
        <f t="shared" si="1359"/>
        <v/>
      </c>
      <c r="E5614" s="14" t="str">
        <f t="shared" si="1355"/>
        <v>1239</v>
      </c>
      <c r="J5614" s="14" t="str">
        <f t="shared" si="1363"/>
        <v xml:space="preserve">0                                                                                                                                                                                                                                                                                                                                                                                                                                                                                                                                                                                                                                                                                                                                                                                                                                                                                                                                                                                                                                                                                                                                                                                                                                                                                      </v>
      </c>
      <c r="S5614" s="8"/>
      <c r="W5614" s="76"/>
      <c r="X5614" s="16">
        <f t="shared" si="1356"/>
        <v>0</v>
      </c>
      <c r="AC5614" s="18">
        <f t="shared" si="1361"/>
        <v>0</v>
      </c>
      <c r="AD5614" s="19">
        <f t="shared" si="1351"/>
        <v>0</v>
      </c>
      <c r="AE5614" s="21">
        <f t="shared" si="1360"/>
        <v>0</v>
      </c>
      <c r="AF5614" s="20">
        <f t="shared" si="1352"/>
        <v>0</v>
      </c>
      <c r="AG5614" s="20">
        <f t="shared" si="1353"/>
        <v>0</v>
      </c>
      <c r="AH5614" s="20">
        <f t="shared" si="1354"/>
        <v>0</v>
      </c>
      <c r="AI5614" s="20"/>
      <c r="AJ5614" s="20"/>
      <c r="AK5614" s="20">
        <f t="shared" si="1362"/>
        <v>0</v>
      </c>
      <c r="AL5614" s="171"/>
    </row>
    <row r="5615" spans="2:38" ht="15.75" customHeight="1" x14ac:dyDescent="0.25">
      <c r="B5615" s="14">
        <f t="shared" si="1357"/>
        <v>1240</v>
      </c>
      <c r="C5615" s="9" t="str">
        <f t="shared" si="1358"/>
        <v/>
      </c>
      <c r="D5615" s="3" t="str">
        <f t="shared" si="1359"/>
        <v/>
      </c>
      <c r="E5615" s="14" t="str">
        <f t="shared" si="1355"/>
        <v>1240</v>
      </c>
      <c r="J5615" s="14" t="str">
        <f t="shared" si="1363"/>
        <v xml:space="preserve">0                                                                                                                                                                                                                                                                                                                                                                                                                                                                                                                                                                                                                                                                                                                                                                                                                                                                                                                                                                                                                                                                                                                                                                                                                                                                                       </v>
      </c>
      <c r="S5615" s="8"/>
      <c r="W5615" s="76"/>
      <c r="X5615" s="16">
        <f t="shared" si="1356"/>
        <v>0</v>
      </c>
      <c r="AC5615" s="18">
        <f t="shared" si="1361"/>
        <v>0</v>
      </c>
      <c r="AD5615" s="19">
        <f t="shared" si="1351"/>
        <v>0</v>
      </c>
      <c r="AE5615" s="21">
        <f t="shared" si="1360"/>
        <v>0</v>
      </c>
      <c r="AF5615" s="20">
        <f t="shared" si="1352"/>
        <v>0</v>
      </c>
      <c r="AG5615" s="20">
        <f t="shared" si="1353"/>
        <v>0</v>
      </c>
      <c r="AH5615" s="20">
        <f t="shared" si="1354"/>
        <v>0</v>
      </c>
      <c r="AI5615" s="20"/>
      <c r="AJ5615" s="20"/>
      <c r="AK5615" s="20">
        <f t="shared" si="1362"/>
        <v>0</v>
      </c>
      <c r="AL5615" s="171"/>
    </row>
    <row r="5616" spans="2:38" ht="15.75" customHeight="1" x14ac:dyDescent="0.25">
      <c r="B5616" s="14">
        <f t="shared" si="1357"/>
        <v>1241</v>
      </c>
      <c r="C5616" s="9" t="str">
        <f t="shared" si="1358"/>
        <v/>
      </c>
      <c r="D5616" s="3" t="str">
        <f t="shared" si="1359"/>
        <v/>
      </c>
      <c r="E5616" s="14" t="str">
        <f t="shared" si="1355"/>
        <v>1241</v>
      </c>
      <c r="J5616" s="14" t="str">
        <f t="shared" si="1363"/>
        <v xml:space="preserve">0                                                                                                                                                                                                                                                                                                                                                                                                                                                                                                                                                                                                                                                                                                                                                                                                                                                                                                                                                                                                                                                                                                                                                                                                                                                                                        </v>
      </c>
      <c r="S5616" s="8"/>
      <c r="W5616" s="76"/>
      <c r="X5616" s="16">
        <f t="shared" si="1356"/>
        <v>0</v>
      </c>
      <c r="AC5616" s="18">
        <f t="shared" si="1361"/>
        <v>0</v>
      </c>
      <c r="AD5616" s="19">
        <f t="shared" si="1351"/>
        <v>0</v>
      </c>
      <c r="AE5616" s="21">
        <f t="shared" si="1360"/>
        <v>0</v>
      </c>
      <c r="AF5616" s="20">
        <f t="shared" si="1352"/>
        <v>0</v>
      </c>
      <c r="AG5616" s="20">
        <f t="shared" si="1353"/>
        <v>0</v>
      </c>
      <c r="AH5616" s="20">
        <f t="shared" si="1354"/>
        <v>0</v>
      </c>
      <c r="AI5616" s="20"/>
      <c r="AJ5616" s="20"/>
      <c r="AK5616" s="20">
        <f t="shared" si="1362"/>
        <v>0</v>
      </c>
      <c r="AL5616" s="171"/>
    </row>
    <row r="5617" spans="2:38" ht="15.75" customHeight="1" x14ac:dyDescent="0.25">
      <c r="B5617" s="14">
        <f t="shared" si="1357"/>
        <v>1242</v>
      </c>
      <c r="C5617" s="9" t="str">
        <f t="shared" si="1358"/>
        <v/>
      </c>
      <c r="D5617" s="3" t="str">
        <f t="shared" si="1359"/>
        <v/>
      </c>
      <c r="E5617" s="14" t="str">
        <f t="shared" si="1355"/>
        <v>1242</v>
      </c>
      <c r="J5617" s="14" t="str">
        <f t="shared" si="1363"/>
        <v xml:space="preserve">0                                                                                                                                                                                                                                                                                                                                                                                                                                                                                                                                                                                                                                                                                                                                                                                                                                                                                                                                                                                                                                                                                                                                                                                                                                                                                         </v>
      </c>
      <c r="S5617" s="8"/>
      <c r="W5617" s="76"/>
      <c r="X5617" s="16">
        <f t="shared" si="1356"/>
        <v>0</v>
      </c>
      <c r="AC5617" s="18">
        <f t="shared" si="1361"/>
        <v>0</v>
      </c>
      <c r="AD5617" s="19">
        <f t="shared" ref="AD5617:AD5680" si="1364">IF(A5617=A5616,AD5616+AC5617,AC5617)</f>
        <v>0</v>
      </c>
      <c r="AE5617" s="21">
        <f t="shared" si="1360"/>
        <v>0</v>
      </c>
      <c r="AF5617" s="20">
        <f t="shared" ref="AF5617:AF5680" si="1365">IF(A5617=A5616,0,(SUMIF($A$3:$A$999956,A5617,$Q$3:$Q$999956)))+IF(A5617=A5616,0,(SUMIF($A$3:$A$999956,A5617,$R$3:$R$999956)))</f>
        <v>0</v>
      </c>
      <c r="AG5617" s="20">
        <f t="shared" ref="AG5617:AG5680" si="1366">IF(A5617=A5616,0,(SUMIF($A$3:$A$999956,A5617,($X$3:$X$999956))))</f>
        <v>0</v>
      </c>
      <c r="AH5617" s="20">
        <f t="shared" ref="AH5617:AH5680" si="1367">IF(A5617=A5616,0,(SUMIF($A$3:$A$999956,A5617,($AC$3:$AC$999956))))</f>
        <v>0</v>
      </c>
      <c r="AI5617" s="20"/>
      <c r="AJ5617" s="20"/>
      <c r="AK5617" s="20">
        <f t="shared" si="1362"/>
        <v>0</v>
      </c>
      <c r="AL5617" s="171"/>
    </row>
    <row r="5618" spans="2:38" ht="15.75" customHeight="1" x14ac:dyDescent="0.25">
      <c r="B5618" s="14">
        <f t="shared" si="1357"/>
        <v>1243</v>
      </c>
      <c r="C5618" s="9" t="str">
        <f t="shared" si="1358"/>
        <v/>
      </c>
      <c r="D5618" s="3" t="str">
        <f t="shared" si="1359"/>
        <v/>
      </c>
      <c r="E5618" s="14" t="str">
        <f t="shared" si="1355"/>
        <v>1243</v>
      </c>
      <c r="J5618" s="14" t="str">
        <f t="shared" si="1363"/>
        <v xml:space="preserve">0                                                                                                                                                                                                                                                                                                                                                                                                                                                                                                                                                                                                                                                                                                                                                                                                                                                                                                                                                                                                                                                                                                                                                                                                                                                                                          </v>
      </c>
      <c r="S5618" s="8"/>
      <c r="W5618" s="76"/>
      <c r="X5618" s="16">
        <f t="shared" si="1356"/>
        <v>0</v>
      </c>
      <c r="AC5618" s="18">
        <f t="shared" si="1361"/>
        <v>0</v>
      </c>
      <c r="AD5618" s="19">
        <f t="shared" si="1364"/>
        <v>0</v>
      </c>
      <c r="AE5618" s="21">
        <f t="shared" si="1360"/>
        <v>0</v>
      </c>
      <c r="AF5618" s="20">
        <f t="shared" si="1365"/>
        <v>0</v>
      </c>
      <c r="AG5618" s="20">
        <f t="shared" si="1366"/>
        <v>0</v>
      </c>
      <c r="AH5618" s="20">
        <f t="shared" si="1367"/>
        <v>0</v>
      </c>
      <c r="AI5618" s="20"/>
      <c r="AJ5618" s="20"/>
      <c r="AK5618" s="20">
        <f t="shared" si="1362"/>
        <v>0</v>
      </c>
      <c r="AL5618" s="171"/>
    </row>
    <row r="5619" spans="2:38" ht="15.75" customHeight="1" x14ac:dyDescent="0.25">
      <c r="B5619" s="14">
        <f t="shared" si="1357"/>
        <v>1244</v>
      </c>
      <c r="C5619" s="9" t="str">
        <f t="shared" si="1358"/>
        <v/>
      </c>
      <c r="D5619" s="3" t="str">
        <f t="shared" si="1359"/>
        <v/>
      </c>
      <c r="E5619" s="14" t="str">
        <f t="shared" si="1355"/>
        <v>1244</v>
      </c>
      <c r="J5619" s="14" t="str">
        <f t="shared" si="1363"/>
        <v xml:space="preserve">0                                                                                                                                                                                                                                                                                                                                                                                                                                                                                                                                                                                                                                                                                                                                                                                                                                                                                                                                                                                                                                                                                                                                                                                                                                                                                           </v>
      </c>
      <c r="S5619" s="8"/>
      <c r="W5619" s="76"/>
      <c r="X5619" s="16">
        <f t="shared" si="1356"/>
        <v>0</v>
      </c>
      <c r="AC5619" s="18">
        <f t="shared" si="1361"/>
        <v>0</v>
      </c>
      <c r="AD5619" s="19">
        <f t="shared" si="1364"/>
        <v>0</v>
      </c>
      <c r="AE5619" s="21">
        <f t="shared" si="1360"/>
        <v>0</v>
      </c>
      <c r="AF5619" s="20">
        <f t="shared" si="1365"/>
        <v>0</v>
      </c>
      <c r="AG5619" s="20">
        <f t="shared" si="1366"/>
        <v>0</v>
      </c>
      <c r="AH5619" s="20">
        <f t="shared" si="1367"/>
        <v>0</v>
      </c>
      <c r="AI5619" s="20"/>
      <c r="AJ5619" s="20"/>
      <c r="AK5619" s="20">
        <f t="shared" si="1362"/>
        <v>0</v>
      </c>
      <c r="AL5619" s="171"/>
    </row>
    <row r="5620" spans="2:38" ht="15.75" customHeight="1" x14ac:dyDescent="0.25">
      <c r="B5620" s="14">
        <f t="shared" si="1357"/>
        <v>1245</v>
      </c>
      <c r="C5620" s="9" t="str">
        <f t="shared" si="1358"/>
        <v/>
      </c>
      <c r="D5620" s="3" t="str">
        <f t="shared" si="1359"/>
        <v/>
      </c>
      <c r="E5620" s="14" t="str">
        <f t="shared" si="1355"/>
        <v>1245</v>
      </c>
      <c r="J5620" s="14" t="str">
        <f t="shared" si="1363"/>
        <v xml:space="preserve">0                                                                                                                                                                                                                                                                                                                                                                                                                                                                                                                                                                                                                                                                                                                                                                                                                                                                                                                                                                                                                                                                                                                                                                                                                                                                                            </v>
      </c>
      <c r="S5620" s="8"/>
      <c r="W5620" s="76"/>
      <c r="X5620" s="16">
        <f t="shared" si="1356"/>
        <v>0</v>
      </c>
      <c r="AC5620" s="18">
        <f t="shared" si="1361"/>
        <v>0</v>
      </c>
      <c r="AD5620" s="19">
        <f t="shared" si="1364"/>
        <v>0</v>
      </c>
      <c r="AE5620" s="21">
        <f t="shared" si="1360"/>
        <v>0</v>
      </c>
      <c r="AF5620" s="20">
        <f t="shared" si="1365"/>
        <v>0</v>
      </c>
      <c r="AG5620" s="20">
        <f t="shared" si="1366"/>
        <v>0</v>
      </c>
      <c r="AH5620" s="20">
        <f t="shared" si="1367"/>
        <v>0</v>
      </c>
      <c r="AI5620" s="20"/>
      <c r="AJ5620" s="20"/>
      <c r="AK5620" s="20">
        <f t="shared" si="1362"/>
        <v>0</v>
      </c>
      <c r="AL5620" s="171"/>
    </row>
    <row r="5621" spans="2:38" ht="15.75" customHeight="1" x14ac:dyDescent="0.25">
      <c r="B5621" s="14">
        <f t="shared" si="1357"/>
        <v>1246</v>
      </c>
      <c r="C5621" s="9" t="str">
        <f t="shared" si="1358"/>
        <v/>
      </c>
      <c r="D5621" s="3" t="str">
        <f t="shared" si="1359"/>
        <v/>
      </c>
      <c r="E5621" s="14" t="str">
        <f t="shared" si="1355"/>
        <v>1246</v>
      </c>
      <c r="J5621" s="14" t="str">
        <f t="shared" si="1363"/>
        <v xml:space="preserve">0                                                                                                                                                                                                                                                                                                                                                                                                                                                                                                                                                                                                                                                                                                                                                                                                                                                                                                                                                                                                                                                                                                                                                                                                                                                                                             </v>
      </c>
      <c r="S5621" s="8"/>
      <c r="W5621" s="76"/>
      <c r="X5621" s="16">
        <f t="shared" si="1356"/>
        <v>0</v>
      </c>
      <c r="AC5621" s="18">
        <f t="shared" si="1361"/>
        <v>0</v>
      </c>
      <c r="AD5621" s="19">
        <f t="shared" si="1364"/>
        <v>0</v>
      </c>
      <c r="AE5621" s="21">
        <f t="shared" si="1360"/>
        <v>0</v>
      </c>
      <c r="AF5621" s="20">
        <f t="shared" si="1365"/>
        <v>0</v>
      </c>
      <c r="AG5621" s="20">
        <f t="shared" si="1366"/>
        <v>0</v>
      </c>
      <c r="AH5621" s="20">
        <f t="shared" si="1367"/>
        <v>0</v>
      </c>
      <c r="AI5621" s="20"/>
      <c r="AJ5621" s="20"/>
      <c r="AK5621" s="20">
        <f t="shared" si="1362"/>
        <v>0</v>
      </c>
      <c r="AL5621" s="171"/>
    </row>
    <row r="5622" spans="2:38" ht="15.75" customHeight="1" x14ac:dyDescent="0.25">
      <c r="B5622" s="14">
        <f t="shared" si="1357"/>
        <v>1247</v>
      </c>
      <c r="C5622" s="9" t="str">
        <f t="shared" si="1358"/>
        <v/>
      </c>
      <c r="D5622" s="3" t="str">
        <f t="shared" si="1359"/>
        <v/>
      </c>
      <c r="E5622" s="14" t="str">
        <f t="shared" si="1355"/>
        <v>1247</v>
      </c>
      <c r="J5622" s="14" t="str">
        <f t="shared" si="1363"/>
        <v xml:space="preserve">0                                                                                                                                                                                                                                                                                                                                                                                                                                                                                                                                                                                                                                                                                                                                                                                                                                                                                                                                                                                                                                                                                                                                                                                                                                                                                              </v>
      </c>
      <c r="S5622" s="8"/>
      <c r="W5622" s="76"/>
      <c r="X5622" s="16">
        <f t="shared" si="1356"/>
        <v>0</v>
      </c>
      <c r="AC5622" s="18">
        <f t="shared" si="1361"/>
        <v>0</v>
      </c>
      <c r="AD5622" s="19">
        <f t="shared" si="1364"/>
        <v>0</v>
      </c>
      <c r="AE5622" s="21">
        <f t="shared" si="1360"/>
        <v>0</v>
      </c>
      <c r="AF5622" s="20">
        <f t="shared" si="1365"/>
        <v>0</v>
      </c>
      <c r="AG5622" s="20">
        <f t="shared" si="1366"/>
        <v>0</v>
      </c>
      <c r="AH5622" s="20">
        <f t="shared" si="1367"/>
        <v>0</v>
      </c>
      <c r="AI5622" s="20"/>
      <c r="AJ5622" s="20"/>
      <c r="AK5622" s="20">
        <f t="shared" si="1362"/>
        <v>0</v>
      </c>
      <c r="AL5622" s="171"/>
    </row>
    <row r="5623" spans="2:38" ht="15.75" customHeight="1" x14ac:dyDescent="0.25">
      <c r="B5623" s="14">
        <f t="shared" si="1357"/>
        <v>1248</v>
      </c>
      <c r="C5623" s="9" t="str">
        <f t="shared" si="1358"/>
        <v/>
      </c>
      <c r="D5623" s="3" t="str">
        <f t="shared" si="1359"/>
        <v/>
      </c>
      <c r="E5623" s="14" t="str">
        <f t="shared" si="1355"/>
        <v>1248</v>
      </c>
      <c r="J5623" s="14" t="str">
        <f t="shared" si="1363"/>
        <v xml:space="preserve">0                                                                                                                                                                                                                                                                                                                                                                                                                                                                                                                                                                                                                                                                                                                                                                                                                                                                                                                                                                                                                                                                                                                                                                                                                                                                                               </v>
      </c>
      <c r="S5623" s="8"/>
      <c r="W5623" s="76"/>
      <c r="X5623" s="16">
        <f t="shared" si="1356"/>
        <v>0</v>
      </c>
      <c r="AC5623" s="18">
        <f t="shared" si="1361"/>
        <v>0</v>
      </c>
      <c r="AD5623" s="19">
        <f t="shared" si="1364"/>
        <v>0</v>
      </c>
      <c r="AE5623" s="21">
        <f t="shared" si="1360"/>
        <v>0</v>
      </c>
      <c r="AF5623" s="20">
        <f t="shared" si="1365"/>
        <v>0</v>
      </c>
      <c r="AG5623" s="20">
        <f t="shared" si="1366"/>
        <v>0</v>
      </c>
      <c r="AH5623" s="20">
        <f t="shared" si="1367"/>
        <v>0</v>
      </c>
      <c r="AI5623" s="20"/>
      <c r="AJ5623" s="20"/>
      <c r="AK5623" s="20">
        <f t="shared" si="1362"/>
        <v>0</v>
      </c>
      <c r="AL5623" s="171"/>
    </row>
    <row r="5624" spans="2:38" ht="15.75" customHeight="1" x14ac:dyDescent="0.25">
      <c r="B5624" s="14">
        <f t="shared" si="1357"/>
        <v>1249</v>
      </c>
      <c r="C5624" s="9" t="str">
        <f t="shared" si="1358"/>
        <v/>
      </c>
      <c r="D5624" s="3" t="str">
        <f t="shared" si="1359"/>
        <v/>
      </c>
      <c r="E5624" s="14" t="str">
        <f t="shared" si="1355"/>
        <v>1249</v>
      </c>
      <c r="J5624" s="14" t="str">
        <f t="shared" si="1363"/>
        <v xml:space="preserve">0                                                                                                                                                                                                                                                                                                                                                                                                                                                                                                                                                                                                                                                                                                                                                                                                                                                                                                                                                                                                                                                                                                                                                                                                                                                                                                </v>
      </c>
      <c r="S5624" s="8"/>
      <c r="W5624" s="76"/>
      <c r="X5624" s="16">
        <f t="shared" si="1356"/>
        <v>0</v>
      </c>
      <c r="AC5624" s="18">
        <f t="shared" si="1361"/>
        <v>0</v>
      </c>
      <c r="AD5624" s="19">
        <f t="shared" si="1364"/>
        <v>0</v>
      </c>
      <c r="AE5624" s="21">
        <f t="shared" si="1360"/>
        <v>0</v>
      </c>
      <c r="AF5624" s="20">
        <f t="shared" si="1365"/>
        <v>0</v>
      </c>
      <c r="AG5624" s="20">
        <f t="shared" si="1366"/>
        <v>0</v>
      </c>
      <c r="AH5624" s="20">
        <f t="shared" si="1367"/>
        <v>0</v>
      </c>
      <c r="AI5624" s="20"/>
      <c r="AJ5624" s="20"/>
      <c r="AK5624" s="20">
        <f t="shared" si="1362"/>
        <v>0</v>
      </c>
      <c r="AL5624" s="171"/>
    </row>
    <row r="5625" spans="2:38" ht="15.75" customHeight="1" x14ac:dyDescent="0.25">
      <c r="B5625" s="14">
        <f t="shared" si="1357"/>
        <v>1250</v>
      </c>
      <c r="C5625" s="9" t="str">
        <f t="shared" si="1358"/>
        <v/>
      </c>
      <c r="D5625" s="3" t="str">
        <f t="shared" si="1359"/>
        <v/>
      </c>
      <c r="E5625" s="14" t="str">
        <f t="shared" si="1355"/>
        <v>1250</v>
      </c>
      <c r="J5625" s="14" t="str">
        <f t="shared" si="1363"/>
        <v xml:space="preserve">0                                                                                                                                                                                                                                                                                                                                                                                                                                                                                                                                                                                                                                                                                                                                                                                                                                                                                                                                                                                                                                                                                                                                                                                                                                                                                                 </v>
      </c>
      <c r="S5625" s="8"/>
      <c r="W5625" s="76"/>
      <c r="X5625" s="16">
        <f t="shared" si="1356"/>
        <v>0</v>
      </c>
      <c r="AC5625" s="18">
        <f t="shared" si="1361"/>
        <v>0</v>
      </c>
      <c r="AD5625" s="19">
        <f t="shared" si="1364"/>
        <v>0</v>
      </c>
      <c r="AE5625" s="21">
        <f t="shared" si="1360"/>
        <v>0</v>
      </c>
      <c r="AF5625" s="20">
        <f t="shared" si="1365"/>
        <v>0</v>
      </c>
      <c r="AG5625" s="20">
        <f t="shared" si="1366"/>
        <v>0</v>
      </c>
      <c r="AH5625" s="20">
        <f t="shared" si="1367"/>
        <v>0</v>
      </c>
      <c r="AI5625" s="20"/>
      <c r="AJ5625" s="20"/>
      <c r="AK5625" s="20">
        <f t="shared" si="1362"/>
        <v>0</v>
      </c>
      <c r="AL5625" s="171"/>
    </row>
    <row r="5626" spans="2:38" ht="15.75" customHeight="1" x14ac:dyDescent="0.25">
      <c r="B5626" s="14">
        <f t="shared" si="1357"/>
        <v>1251</v>
      </c>
      <c r="C5626" s="9" t="str">
        <f t="shared" si="1358"/>
        <v/>
      </c>
      <c r="D5626" s="3" t="str">
        <f t="shared" si="1359"/>
        <v/>
      </c>
      <c r="E5626" s="14" t="str">
        <f t="shared" si="1355"/>
        <v>1251</v>
      </c>
      <c r="J5626" s="14" t="str">
        <f t="shared" si="1363"/>
        <v xml:space="preserve">0                                                                                                                                                                                                                                                                                                                                                                                                                                                                                                                                                                                                                                                                                                                                                                                                                                                                                                                                                                                                                                                                                                                                                                                                                                                                                                  </v>
      </c>
      <c r="S5626" s="8"/>
      <c r="W5626" s="76"/>
      <c r="X5626" s="16">
        <f t="shared" si="1356"/>
        <v>0</v>
      </c>
      <c r="AC5626" s="18">
        <f t="shared" si="1361"/>
        <v>0</v>
      </c>
      <c r="AD5626" s="19">
        <f t="shared" si="1364"/>
        <v>0</v>
      </c>
      <c r="AE5626" s="21">
        <f t="shared" si="1360"/>
        <v>0</v>
      </c>
      <c r="AF5626" s="20">
        <f t="shared" si="1365"/>
        <v>0</v>
      </c>
      <c r="AG5626" s="20">
        <f t="shared" si="1366"/>
        <v>0</v>
      </c>
      <c r="AH5626" s="20">
        <f t="shared" si="1367"/>
        <v>0</v>
      </c>
      <c r="AI5626" s="20"/>
      <c r="AJ5626" s="20"/>
      <c r="AK5626" s="20">
        <f t="shared" si="1362"/>
        <v>0</v>
      </c>
      <c r="AL5626" s="171"/>
    </row>
    <row r="5627" spans="2:38" ht="15.75" customHeight="1" x14ac:dyDescent="0.25">
      <c r="B5627" s="14">
        <f t="shared" si="1357"/>
        <v>1252</v>
      </c>
      <c r="C5627" s="9" t="str">
        <f t="shared" si="1358"/>
        <v/>
      </c>
      <c r="D5627" s="3" t="str">
        <f t="shared" si="1359"/>
        <v/>
      </c>
      <c r="E5627" s="14" t="str">
        <f t="shared" si="1355"/>
        <v>1252</v>
      </c>
      <c r="J5627" s="14" t="str">
        <f t="shared" si="1363"/>
        <v xml:space="preserve">0                                                                                                                                                                                                                                                                                                                                                                                                                                                                                                                                                                                                                                                                                                                                                                                                                                                                                                                                                                                                                                                                                                                                                                                                                                                                                                   </v>
      </c>
      <c r="S5627" s="8"/>
      <c r="W5627" s="76"/>
      <c r="X5627" s="16">
        <f t="shared" si="1356"/>
        <v>0</v>
      </c>
      <c r="AC5627" s="18">
        <f t="shared" si="1361"/>
        <v>0</v>
      </c>
      <c r="AD5627" s="19">
        <f t="shared" si="1364"/>
        <v>0</v>
      </c>
      <c r="AE5627" s="21">
        <f t="shared" si="1360"/>
        <v>0</v>
      </c>
      <c r="AF5627" s="20">
        <f t="shared" si="1365"/>
        <v>0</v>
      </c>
      <c r="AG5627" s="20">
        <f t="shared" si="1366"/>
        <v>0</v>
      </c>
      <c r="AH5627" s="20">
        <f t="shared" si="1367"/>
        <v>0</v>
      </c>
      <c r="AI5627" s="20"/>
      <c r="AJ5627" s="20"/>
      <c r="AK5627" s="20">
        <f t="shared" si="1362"/>
        <v>0</v>
      </c>
      <c r="AL5627" s="171"/>
    </row>
    <row r="5628" spans="2:38" ht="15.75" customHeight="1" x14ac:dyDescent="0.25">
      <c r="B5628" s="14">
        <f t="shared" si="1357"/>
        <v>1253</v>
      </c>
      <c r="C5628" s="9" t="str">
        <f t="shared" si="1358"/>
        <v/>
      </c>
      <c r="D5628" s="3" t="str">
        <f t="shared" si="1359"/>
        <v/>
      </c>
      <c r="E5628" s="14" t="str">
        <f t="shared" si="1355"/>
        <v>1253</v>
      </c>
      <c r="J5628" s="14" t="str">
        <f t="shared" si="1363"/>
        <v xml:space="preserve">0                                                                                                                                                                                                                                                                                                                                                                                                                                                                                                                                                                                                                                                                                                                                                                                                                                                                                                                                                                                                                                                                                                                                                                                                                                                                                                    </v>
      </c>
      <c r="S5628" s="8"/>
      <c r="W5628" s="76"/>
      <c r="X5628" s="16">
        <f t="shared" si="1356"/>
        <v>0</v>
      </c>
      <c r="AC5628" s="18">
        <f t="shared" si="1361"/>
        <v>0</v>
      </c>
      <c r="AD5628" s="19">
        <f t="shared" si="1364"/>
        <v>0</v>
      </c>
      <c r="AE5628" s="21">
        <f t="shared" si="1360"/>
        <v>0</v>
      </c>
      <c r="AF5628" s="20">
        <f t="shared" si="1365"/>
        <v>0</v>
      </c>
      <c r="AG5628" s="20">
        <f t="shared" si="1366"/>
        <v>0</v>
      </c>
      <c r="AH5628" s="20">
        <f t="shared" si="1367"/>
        <v>0</v>
      </c>
      <c r="AI5628" s="20"/>
      <c r="AJ5628" s="20"/>
      <c r="AK5628" s="20">
        <f t="shared" si="1362"/>
        <v>0</v>
      </c>
      <c r="AL5628" s="171"/>
    </row>
    <row r="5629" spans="2:38" ht="15.75" customHeight="1" x14ac:dyDescent="0.25">
      <c r="B5629" s="14">
        <f t="shared" si="1357"/>
        <v>1254</v>
      </c>
      <c r="C5629" s="9" t="str">
        <f t="shared" si="1358"/>
        <v/>
      </c>
      <c r="D5629" s="3" t="str">
        <f t="shared" si="1359"/>
        <v/>
      </c>
      <c r="E5629" s="14" t="str">
        <f t="shared" si="1355"/>
        <v>1254</v>
      </c>
      <c r="J5629" s="14" t="str">
        <f t="shared" si="1363"/>
        <v xml:space="preserve">0                                                                                                                                                                                                                                                                                                                                                                                                                                                                                                                                                                                                                                                                                                                                                                                                                                                                                                                                                                                                                                                                                                                                                                                                                                                                                                     </v>
      </c>
      <c r="S5629" s="8"/>
      <c r="W5629" s="76"/>
      <c r="X5629" s="16">
        <f t="shared" si="1356"/>
        <v>0</v>
      </c>
      <c r="AC5629" s="18">
        <f t="shared" si="1361"/>
        <v>0</v>
      </c>
      <c r="AD5629" s="19">
        <f t="shared" si="1364"/>
        <v>0</v>
      </c>
      <c r="AE5629" s="21">
        <f t="shared" si="1360"/>
        <v>0</v>
      </c>
      <c r="AF5629" s="20">
        <f t="shared" si="1365"/>
        <v>0</v>
      </c>
      <c r="AG5629" s="20">
        <f t="shared" si="1366"/>
        <v>0</v>
      </c>
      <c r="AH5629" s="20">
        <f t="shared" si="1367"/>
        <v>0</v>
      </c>
      <c r="AI5629" s="20"/>
      <c r="AJ5629" s="20"/>
      <c r="AK5629" s="20">
        <f t="shared" si="1362"/>
        <v>0</v>
      </c>
      <c r="AL5629" s="171"/>
    </row>
    <row r="5630" spans="2:38" ht="15.75" customHeight="1" x14ac:dyDescent="0.25">
      <c r="B5630" s="14">
        <f t="shared" si="1357"/>
        <v>1255</v>
      </c>
      <c r="C5630" s="9" t="str">
        <f t="shared" si="1358"/>
        <v/>
      </c>
      <c r="D5630" s="3" t="str">
        <f t="shared" si="1359"/>
        <v/>
      </c>
      <c r="E5630" s="14" t="str">
        <f t="shared" ref="E5630:E5693" si="1368">CONCATENATE(A5630,D5630,B5630)</f>
        <v>1255</v>
      </c>
      <c r="J5630" s="14" t="str">
        <f t="shared" si="1363"/>
        <v xml:space="preserve">0                                                                                                                                                                                                                                                                                                                                                                                                                                                                                                                                                                                                                                                                                                                                                                                                                                                                                                                                                                                                                                                                                                                                                                                                                                                                                                      </v>
      </c>
      <c r="S5630" s="8"/>
      <c r="W5630" s="76"/>
      <c r="X5630" s="16">
        <f t="shared" si="1356"/>
        <v>0</v>
      </c>
      <c r="AC5630" s="18">
        <f t="shared" si="1361"/>
        <v>0</v>
      </c>
      <c r="AD5630" s="19">
        <f t="shared" si="1364"/>
        <v>0</v>
      </c>
      <c r="AE5630" s="21">
        <f t="shared" si="1360"/>
        <v>0</v>
      </c>
      <c r="AF5630" s="20">
        <f t="shared" si="1365"/>
        <v>0</v>
      </c>
      <c r="AG5630" s="20">
        <f t="shared" si="1366"/>
        <v>0</v>
      </c>
      <c r="AH5630" s="20">
        <f t="shared" si="1367"/>
        <v>0</v>
      </c>
      <c r="AI5630" s="20"/>
      <c r="AJ5630" s="20"/>
      <c r="AK5630" s="20">
        <f t="shared" si="1362"/>
        <v>0</v>
      </c>
      <c r="AL5630" s="171"/>
    </row>
    <row r="5631" spans="2:38" ht="15.75" customHeight="1" x14ac:dyDescent="0.25">
      <c r="B5631" s="14">
        <f t="shared" si="1357"/>
        <v>1256</v>
      </c>
      <c r="C5631" s="9" t="str">
        <f t="shared" si="1358"/>
        <v/>
      </c>
      <c r="D5631" s="3" t="str">
        <f t="shared" si="1359"/>
        <v/>
      </c>
      <c r="E5631" s="14" t="str">
        <f t="shared" si="1368"/>
        <v>1256</v>
      </c>
      <c r="J5631" s="14" t="str">
        <f t="shared" si="1363"/>
        <v xml:space="preserve">0                                                                                                                                                                                                                                                                                                                                                                                                                                                                                                                                                                                                                                                                                                                                                                                                                                                                                                                                                                                                                                                                                                                                                                                                                                                                                                       </v>
      </c>
      <c r="S5631" s="8"/>
      <c r="W5631" s="76"/>
      <c r="X5631" s="16">
        <f t="shared" ref="X5631:X5694" si="1369">W5631*T5631</f>
        <v>0</v>
      </c>
      <c r="AC5631" s="18">
        <f t="shared" si="1361"/>
        <v>0</v>
      </c>
      <c r="AD5631" s="19">
        <f t="shared" si="1364"/>
        <v>0</v>
      </c>
      <c r="AE5631" s="21">
        <f t="shared" si="1360"/>
        <v>0</v>
      </c>
      <c r="AF5631" s="20">
        <f t="shared" si="1365"/>
        <v>0</v>
      </c>
      <c r="AG5631" s="20">
        <f t="shared" si="1366"/>
        <v>0</v>
      </c>
      <c r="AH5631" s="20">
        <f t="shared" si="1367"/>
        <v>0</v>
      </c>
      <c r="AI5631" s="20"/>
      <c r="AJ5631" s="20"/>
      <c r="AK5631" s="20">
        <f t="shared" si="1362"/>
        <v>0</v>
      </c>
      <c r="AL5631" s="171"/>
    </row>
    <row r="5632" spans="2:38" ht="15.75" customHeight="1" x14ac:dyDescent="0.25">
      <c r="B5632" s="14">
        <f t="shared" si="1357"/>
        <v>1257</v>
      </c>
      <c r="C5632" s="9" t="str">
        <f t="shared" si="1358"/>
        <v/>
      </c>
      <c r="D5632" s="3" t="str">
        <f t="shared" si="1359"/>
        <v/>
      </c>
      <c r="E5632" s="14" t="str">
        <f t="shared" si="1368"/>
        <v>1257</v>
      </c>
      <c r="J5632" s="14" t="str">
        <f t="shared" si="1363"/>
        <v xml:space="preserve">0                                                                                                                                                                                                                                                                                                                                                                                                                                                                                                                                                                                                                                                                                                                                                                                                                                                                                                                                                                                                                                                                                                                                                                                                                                                                                                        </v>
      </c>
      <c r="S5632" s="8"/>
      <c r="W5632" s="76"/>
      <c r="X5632" s="16">
        <f t="shared" si="1369"/>
        <v>0</v>
      </c>
      <c r="AC5632" s="18">
        <f t="shared" si="1361"/>
        <v>0</v>
      </c>
      <c r="AD5632" s="19">
        <f t="shared" si="1364"/>
        <v>0</v>
      </c>
      <c r="AE5632" s="21">
        <f t="shared" si="1360"/>
        <v>0</v>
      </c>
      <c r="AF5632" s="20">
        <f t="shared" si="1365"/>
        <v>0</v>
      </c>
      <c r="AG5632" s="20">
        <f t="shared" si="1366"/>
        <v>0</v>
      </c>
      <c r="AH5632" s="20">
        <f t="shared" si="1367"/>
        <v>0</v>
      </c>
      <c r="AI5632" s="20"/>
      <c r="AJ5632" s="20"/>
      <c r="AK5632" s="20">
        <f t="shared" si="1362"/>
        <v>0</v>
      </c>
      <c r="AL5632" s="171"/>
    </row>
    <row r="5633" spans="2:38" ht="15.75" customHeight="1" x14ac:dyDescent="0.25">
      <c r="B5633" s="14">
        <f t="shared" si="1357"/>
        <v>1258</v>
      </c>
      <c r="C5633" s="9" t="str">
        <f t="shared" si="1358"/>
        <v/>
      </c>
      <c r="D5633" s="3" t="str">
        <f t="shared" si="1359"/>
        <v/>
      </c>
      <c r="E5633" s="14" t="str">
        <f t="shared" si="1368"/>
        <v>1258</v>
      </c>
      <c r="J5633" s="14" t="str">
        <f t="shared" si="1363"/>
        <v xml:space="preserve">0                                                                                                                                                                                                                                                                                                                                                                                                                                                                                                                                                                                                                                                                                                                                                                                                                                                                                                                                                                                                                                                                                                                                                                                                                                                                                                         </v>
      </c>
      <c r="S5633" s="8"/>
      <c r="W5633" s="76"/>
      <c r="X5633" s="16">
        <f t="shared" si="1369"/>
        <v>0</v>
      </c>
      <c r="AC5633" s="18">
        <f t="shared" si="1361"/>
        <v>0</v>
      </c>
      <c r="AD5633" s="19">
        <f t="shared" si="1364"/>
        <v>0</v>
      </c>
      <c r="AE5633" s="21">
        <f t="shared" si="1360"/>
        <v>0</v>
      </c>
      <c r="AF5633" s="20">
        <f t="shared" si="1365"/>
        <v>0</v>
      </c>
      <c r="AG5633" s="20">
        <f t="shared" si="1366"/>
        <v>0</v>
      </c>
      <c r="AH5633" s="20">
        <f t="shared" si="1367"/>
        <v>0</v>
      </c>
      <c r="AI5633" s="20"/>
      <c r="AJ5633" s="20"/>
      <c r="AK5633" s="20">
        <f t="shared" si="1362"/>
        <v>0</v>
      </c>
      <c r="AL5633" s="171"/>
    </row>
    <row r="5634" spans="2:38" ht="15.75" customHeight="1" x14ac:dyDescent="0.25">
      <c r="B5634" s="14">
        <f t="shared" si="1357"/>
        <v>1259</v>
      </c>
      <c r="C5634" s="9" t="str">
        <f t="shared" si="1358"/>
        <v/>
      </c>
      <c r="D5634" s="3" t="str">
        <f t="shared" si="1359"/>
        <v/>
      </c>
      <c r="E5634" s="14" t="str">
        <f t="shared" si="1368"/>
        <v>1259</v>
      </c>
      <c r="J5634" s="14" t="str">
        <f t="shared" si="1363"/>
        <v xml:space="preserve">0                                                                                                                                                                                                                                                                                                                                                                                                                                                                                                                                                                                                                                                                                                                                                                                                                                                                                                                                                                                                                                                                                                                                                                                                                                                                                                          </v>
      </c>
      <c r="S5634" s="8"/>
      <c r="W5634" s="76"/>
      <c r="X5634" s="16">
        <f t="shared" si="1369"/>
        <v>0</v>
      </c>
      <c r="AC5634" s="18">
        <f t="shared" si="1361"/>
        <v>0</v>
      </c>
      <c r="AD5634" s="19">
        <f t="shared" si="1364"/>
        <v>0</v>
      </c>
      <c r="AE5634" s="21">
        <f t="shared" si="1360"/>
        <v>0</v>
      </c>
      <c r="AF5634" s="20">
        <f t="shared" si="1365"/>
        <v>0</v>
      </c>
      <c r="AG5634" s="20">
        <f t="shared" si="1366"/>
        <v>0</v>
      </c>
      <c r="AH5634" s="20">
        <f t="shared" si="1367"/>
        <v>0</v>
      </c>
      <c r="AI5634" s="20"/>
      <c r="AJ5634" s="20"/>
      <c r="AK5634" s="20">
        <f t="shared" si="1362"/>
        <v>0</v>
      </c>
      <c r="AL5634" s="171"/>
    </row>
    <row r="5635" spans="2:38" ht="15.75" customHeight="1" x14ac:dyDescent="0.25">
      <c r="B5635" s="14">
        <f t="shared" si="1357"/>
        <v>1260</v>
      </c>
      <c r="C5635" s="9" t="str">
        <f t="shared" si="1358"/>
        <v/>
      </c>
      <c r="D5635" s="3" t="str">
        <f t="shared" si="1359"/>
        <v/>
      </c>
      <c r="E5635" s="14" t="str">
        <f t="shared" si="1368"/>
        <v>1260</v>
      </c>
      <c r="J5635" s="14" t="str">
        <f t="shared" si="1363"/>
        <v xml:space="preserve">0                                                                                                                                                                                                                                                                                                                                                                                                                                                                                                                                                                                                                                                                                                                                                                                                                                                                                                                                                                                                                                                                                                                                                                                                                                                                                                           </v>
      </c>
      <c r="S5635" s="8"/>
      <c r="W5635" s="76"/>
      <c r="X5635" s="16">
        <f t="shared" si="1369"/>
        <v>0</v>
      </c>
      <c r="AC5635" s="18">
        <f t="shared" si="1361"/>
        <v>0</v>
      </c>
      <c r="AD5635" s="19">
        <f t="shared" si="1364"/>
        <v>0</v>
      </c>
      <c r="AE5635" s="21">
        <f t="shared" si="1360"/>
        <v>0</v>
      </c>
      <c r="AF5635" s="20">
        <f t="shared" si="1365"/>
        <v>0</v>
      </c>
      <c r="AG5635" s="20">
        <f t="shared" si="1366"/>
        <v>0</v>
      </c>
      <c r="AH5635" s="20">
        <f t="shared" si="1367"/>
        <v>0</v>
      </c>
      <c r="AI5635" s="20"/>
      <c r="AJ5635" s="20"/>
      <c r="AK5635" s="20">
        <f t="shared" si="1362"/>
        <v>0</v>
      </c>
      <c r="AL5635" s="171"/>
    </row>
    <row r="5636" spans="2:38" ht="15.75" customHeight="1" x14ac:dyDescent="0.25">
      <c r="B5636" s="14">
        <f t="shared" ref="B5636:B5699" si="1370">IF(A5636=A5635,B5635+1,1)</f>
        <v>1261</v>
      </c>
      <c r="C5636" s="9" t="str">
        <f t="shared" si="1358"/>
        <v/>
      </c>
      <c r="D5636" s="3" t="str">
        <f t="shared" si="1359"/>
        <v/>
      </c>
      <c r="E5636" s="14" t="str">
        <f t="shared" si="1368"/>
        <v>1261</v>
      </c>
      <c r="J5636" s="14" t="str">
        <f t="shared" si="1363"/>
        <v xml:space="preserve">0                                                                                                                                                                                                                                                                                                                                                                                                                                                                                                                                                                                                                                                                                                                                                                                                                                                                                                                                                                                                                                                                                                                                                                                                                                                                                                            </v>
      </c>
      <c r="S5636" s="8"/>
      <c r="W5636" s="76"/>
      <c r="X5636" s="16">
        <f t="shared" si="1369"/>
        <v>0</v>
      </c>
      <c r="AC5636" s="18">
        <f t="shared" si="1361"/>
        <v>0</v>
      </c>
      <c r="AD5636" s="19">
        <f t="shared" si="1364"/>
        <v>0</v>
      </c>
      <c r="AE5636" s="21">
        <f t="shared" si="1360"/>
        <v>0</v>
      </c>
      <c r="AF5636" s="20">
        <f t="shared" si="1365"/>
        <v>0</v>
      </c>
      <c r="AG5636" s="20">
        <f t="shared" si="1366"/>
        <v>0</v>
      </c>
      <c r="AH5636" s="20">
        <f t="shared" si="1367"/>
        <v>0</v>
      </c>
      <c r="AI5636" s="20"/>
      <c r="AJ5636" s="20"/>
      <c r="AK5636" s="20">
        <f t="shared" si="1362"/>
        <v>0</v>
      </c>
      <c r="AL5636" s="171"/>
    </row>
    <row r="5637" spans="2:38" ht="15.75" customHeight="1" x14ac:dyDescent="0.25">
      <c r="B5637" s="14">
        <f t="shared" si="1370"/>
        <v>1262</v>
      </c>
      <c r="C5637" s="9" t="str">
        <f t="shared" ref="C5637:C5700" si="1371">IF(A5637=A5636,C5636,"")</f>
        <v/>
      </c>
      <c r="D5637" s="3" t="str">
        <f t="shared" ref="D5637:D5700" si="1372">IF(A5637=A5636,D5636,"")</f>
        <v/>
      </c>
      <c r="E5637" s="14" t="str">
        <f t="shared" si="1368"/>
        <v>1262</v>
      </c>
      <c r="J5637" s="14" t="str">
        <f t="shared" si="1363"/>
        <v xml:space="preserve">0                                                                                                                                                                                                                                                                                                                                                                                                                                                                                                                                                                                                                                                                                                                                                                                                                                                                                                                                                                                                                                                                                                                                                                                                                                                                                                             </v>
      </c>
      <c r="S5637" s="8"/>
      <c r="W5637" s="76"/>
      <c r="X5637" s="16">
        <f t="shared" si="1369"/>
        <v>0</v>
      </c>
      <c r="AC5637" s="18">
        <f t="shared" si="1361"/>
        <v>0</v>
      </c>
      <c r="AD5637" s="19">
        <f t="shared" si="1364"/>
        <v>0</v>
      </c>
      <c r="AE5637" s="21">
        <f t="shared" si="1360"/>
        <v>0</v>
      </c>
      <c r="AF5637" s="20">
        <f t="shared" si="1365"/>
        <v>0</v>
      </c>
      <c r="AG5637" s="20">
        <f t="shared" si="1366"/>
        <v>0</v>
      </c>
      <c r="AH5637" s="20">
        <f t="shared" si="1367"/>
        <v>0</v>
      </c>
      <c r="AI5637" s="20"/>
      <c r="AJ5637" s="20"/>
      <c r="AK5637" s="20">
        <f t="shared" si="1362"/>
        <v>0</v>
      </c>
      <c r="AL5637" s="171"/>
    </row>
    <row r="5638" spans="2:38" ht="15.75" customHeight="1" x14ac:dyDescent="0.25">
      <c r="B5638" s="14">
        <f t="shared" si="1370"/>
        <v>1263</v>
      </c>
      <c r="C5638" s="9" t="str">
        <f t="shared" si="1371"/>
        <v/>
      </c>
      <c r="D5638" s="3" t="str">
        <f t="shared" si="1372"/>
        <v/>
      </c>
      <c r="E5638" s="14" t="str">
        <f t="shared" si="1368"/>
        <v>1263</v>
      </c>
      <c r="J5638" s="14" t="str">
        <f t="shared" si="1363"/>
        <v xml:space="preserve">0                                                                                                                                                                                                                                                                                                                                                                                                                                                                                                                                                                                                                                                                                                                                                                                                                                                                                                                                                                                                                                                                                                                                                                                                                                                                                                              </v>
      </c>
      <c r="S5638" s="8"/>
      <c r="W5638" s="76"/>
      <c r="X5638" s="16">
        <f t="shared" si="1369"/>
        <v>0</v>
      </c>
      <c r="AC5638" s="18">
        <f t="shared" si="1361"/>
        <v>0</v>
      </c>
      <c r="AD5638" s="19">
        <f t="shared" si="1364"/>
        <v>0</v>
      </c>
      <c r="AE5638" s="21">
        <f t="shared" si="1360"/>
        <v>0</v>
      </c>
      <c r="AF5638" s="20">
        <f t="shared" si="1365"/>
        <v>0</v>
      </c>
      <c r="AG5638" s="20">
        <f t="shared" si="1366"/>
        <v>0</v>
      </c>
      <c r="AH5638" s="20">
        <f t="shared" si="1367"/>
        <v>0</v>
      </c>
      <c r="AI5638" s="20"/>
      <c r="AJ5638" s="20"/>
      <c r="AK5638" s="20">
        <f t="shared" si="1362"/>
        <v>0</v>
      </c>
      <c r="AL5638" s="171"/>
    </row>
    <row r="5639" spans="2:38" ht="15.75" customHeight="1" x14ac:dyDescent="0.25">
      <c r="B5639" s="14">
        <f t="shared" si="1370"/>
        <v>1264</v>
      </c>
      <c r="C5639" s="9" t="str">
        <f t="shared" si="1371"/>
        <v/>
      </c>
      <c r="D5639" s="3" t="str">
        <f t="shared" si="1372"/>
        <v/>
      </c>
      <c r="E5639" s="14" t="str">
        <f t="shared" si="1368"/>
        <v>1264</v>
      </c>
      <c r="J5639" s="14" t="str">
        <f t="shared" si="1363"/>
        <v xml:space="preserve">0                                                                                                                                                                                                                                                                                                                                                                                                                                                                                                                                                                                                                                                                                                                                                                                                                                                                                                                                                                                                                                                                                                                                                                                                                                                                                                               </v>
      </c>
      <c r="S5639" s="8"/>
      <c r="W5639" s="76"/>
      <c r="X5639" s="16">
        <f t="shared" si="1369"/>
        <v>0</v>
      </c>
      <c r="AC5639" s="18">
        <f t="shared" si="1361"/>
        <v>0</v>
      </c>
      <c r="AD5639" s="19">
        <f t="shared" si="1364"/>
        <v>0</v>
      </c>
      <c r="AE5639" s="21">
        <f t="shared" si="1360"/>
        <v>0</v>
      </c>
      <c r="AF5639" s="20">
        <f t="shared" si="1365"/>
        <v>0</v>
      </c>
      <c r="AG5639" s="20">
        <f t="shared" si="1366"/>
        <v>0</v>
      </c>
      <c r="AH5639" s="20">
        <f t="shared" si="1367"/>
        <v>0</v>
      </c>
      <c r="AI5639" s="20"/>
      <c r="AJ5639" s="20"/>
      <c r="AK5639" s="20">
        <f t="shared" si="1362"/>
        <v>0</v>
      </c>
      <c r="AL5639" s="171"/>
    </row>
    <row r="5640" spans="2:38" ht="15.75" customHeight="1" x14ac:dyDescent="0.25">
      <c r="B5640" s="14">
        <f t="shared" si="1370"/>
        <v>1265</v>
      </c>
      <c r="C5640" s="9" t="str">
        <f t="shared" si="1371"/>
        <v/>
      </c>
      <c r="D5640" s="3" t="str">
        <f t="shared" si="1372"/>
        <v/>
      </c>
      <c r="E5640" s="14" t="str">
        <f t="shared" si="1368"/>
        <v>1265</v>
      </c>
      <c r="J5640" s="14" t="str">
        <f t="shared" si="1363"/>
        <v xml:space="preserve">0                                                                                                                                                                                                                                                                                                                                                                                                                                                                                                                                                                                                                                                                                                                                                                                                                                                                                                                                                                                                                                                                                                                                                                                                                                                                                                                </v>
      </c>
      <c r="S5640" s="8"/>
      <c r="W5640" s="76"/>
      <c r="X5640" s="16">
        <f t="shared" si="1369"/>
        <v>0</v>
      </c>
      <c r="AC5640" s="18">
        <f t="shared" si="1361"/>
        <v>0</v>
      </c>
      <c r="AD5640" s="19">
        <f t="shared" si="1364"/>
        <v>0</v>
      </c>
      <c r="AE5640" s="21">
        <f t="shared" si="1360"/>
        <v>0</v>
      </c>
      <c r="AF5640" s="20">
        <f t="shared" si="1365"/>
        <v>0</v>
      </c>
      <c r="AG5640" s="20">
        <f t="shared" si="1366"/>
        <v>0</v>
      </c>
      <c r="AH5640" s="20">
        <f t="shared" si="1367"/>
        <v>0</v>
      </c>
      <c r="AI5640" s="20"/>
      <c r="AJ5640" s="20"/>
      <c r="AK5640" s="20">
        <f t="shared" si="1362"/>
        <v>0</v>
      </c>
      <c r="AL5640" s="171"/>
    </row>
    <row r="5641" spans="2:38" ht="15.75" customHeight="1" x14ac:dyDescent="0.25">
      <c r="B5641" s="14">
        <f t="shared" si="1370"/>
        <v>1266</v>
      </c>
      <c r="C5641" s="9" t="str">
        <f t="shared" si="1371"/>
        <v/>
      </c>
      <c r="D5641" s="3" t="str">
        <f t="shared" si="1372"/>
        <v/>
      </c>
      <c r="E5641" s="14" t="str">
        <f t="shared" si="1368"/>
        <v>1266</v>
      </c>
      <c r="J5641" s="14" t="str">
        <f t="shared" si="1363"/>
        <v xml:space="preserve">0                                                                                                                                                                                                                                                                                                                                                                                                                                                                                                                                                                                                                                                                                                                                                                                                                                                                                                                                                                                                                                                                                                                                                                                                                                                                                                                 </v>
      </c>
      <c r="S5641" s="8"/>
      <c r="W5641" s="76"/>
      <c r="X5641" s="16">
        <f t="shared" si="1369"/>
        <v>0</v>
      </c>
      <c r="AC5641" s="18">
        <f t="shared" si="1361"/>
        <v>0</v>
      </c>
      <c r="AD5641" s="19">
        <f t="shared" si="1364"/>
        <v>0</v>
      </c>
      <c r="AE5641" s="21">
        <f t="shared" si="1360"/>
        <v>0</v>
      </c>
      <c r="AF5641" s="20">
        <f t="shared" si="1365"/>
        <v>0</v>
      </c>
      <c r="AG5641" s="20">
        <f t="shared" si="1366"/>
        <v>0</v>
      </c>
      <c r="AH5641" s="20">
        <f t="shared" si="1367"/>
        <v>0</v>
      </c>
      <c r="AI5641" s="20"/>
      <c r="AJ5641" s="20"/>
      <c r="AK5641" s="20">
        <f t="shared" si="1362"/>
        <v>0</v>
      </c>
      <c r="AL5641" s="171"/>
    </row>
    <row r="5642" spans="2:38" ht="15.75" customHeight="1" x14ac:dyDescent="0.25">
      <c r="B5642" s="14">
        <f t="shared" si="1370"/>
        <v>1267</v>
      </c>
      <c r="C5642" s="9" t="str">
        <f t="shared" si="1371"/>
        <v/>
      </c>
      <c r="D5642" s="3" t="str">
        <f t="shared" si="1372"/>
        <v/>
      </c>
      <c r="E5642" s="14" t="str">
        <f t="shared" si="1368"/>
        <v>1267</v>
      </c>
      <c r="J5642" s="14" t="str">
        <f t="shared" si="1363"/>
        <v xml:space="preserve">0                                                                                                                                                                                                                                                                                                                                                                                                                                                                                                                                                                                                                                                                                                                                                                                                                                                                                                                                                                                                                                                                                                                                                                                                                                                                                                                  </v>
      </c>
      <c r="S5642" s="8"/>
      <c r="W5642" s="76"/>
      <c r="X5642" s="16">
        <f t="shared" si="1369"/>
        <v>0</v>
      </c>
      <c r="AC5642" s="18">
        <f t="shared" si="1361"/>
        <v>0</v>
      </c>
      <c r="AD5642" s="19">
        <f t="shared" si="1364"/>
        <v>0</v>
      </c>
      <c r="AE5642" s="21">
        <f t="shared" si="1360"/>
        <v>0</v>
      </c>
      <c r="AF5642" s="20">
        <f t="shared" si="1365"/>
        <v>0</v>
      </c>
      <c r="AG5642" s="20">
        <f t="shared" si="1366"/>
        <v>0</v>
      </c>
      <c r="AH5642" s="20">
        <f t="shared" si="1367"/>
        <v>0</v>
      </c>
      <c r="AI5642" s="20"/>
      <c r="AJ5642" s="20"/>
      <c r="AK5642" s="20">
        <f t="shared" si="1362"/>
        <v>0</v>
      </c>
      <c r="AL5642" s="171"/>
    </row>
    <row r="5643" spans="2:38" ht="15.75" customHeight="1" x14ac:dyDescent="0.25">
      <c r="B5643" s="14">
        <f t="shared" si="1370"/>
        <v>1268</v>
      </c>
      <c r="C5643" s="9" t="str">
        <f t="shared" si="1371"/>
        <v/>
      </c>
      <c r="D5643" s="3" t="str">
        <f t="shared" si="1372"/>
        <v/>
      </c>
      <c r="E5643" s="14" t="str">
        <f t="shared" si="1368"/>
        <v>1268</v>
      </c>
      <c r="J5643" s="14" t="str">
        <f t="shared" si="1363"/>
        <v xml:space="preserve">0                                                                                                                                                                                                                                                                                                                                                                                                                                                                                                                                                                                                                                                                                                                                                                                                                                                                                                                                                                                                                                                                                                                                                                                                                                                                                                                   </v>
      </c>
      <c r="S5643" s="8"/>
      <c r="W5643" s="76"/>
      <c r="X5643" s="16">
        <f t="shared" si="1369"/>
        <v>0</v>
      </c>
      <c r="AC5643" s="18">
        <f t="shared" si="1361"/>
        <v>0</v>
      </c>
      <c r="AD5643" s="19">
        <f t="shared" si="1364"/>
        <v>0</v>
      </c>
      <c r="AE5643" s="21">
        <f t="shared" si="1360"/>
        <v>0</v>
      </c>
      <c r="AF5643" s="20">
        <f t="shared" si="1365"/>
        <v>0</v>
      </c>
      <c r="AG5643" s="20">
        <f t="shared" si="1366"/>
        <v>0</v>
      </c>
      <c r="AH5643" s="20">
        <f t="shared" si="1367"/>
        <v>0</v>
      </c>
      <c r="AI5643" s="20"/>
      <c r="AJ5643" s="20"/>
      <c r="AK5643" s="20">
        <f t="shared" si="1362"/>
        <v>0</v>
      </c>
      <c r="AL5643" s="171"/>
    </row>
    <row r="5644" spans="2:38" ht="15.75" customHeight="1" x14ac:dyDescent="0.25">
      <c r="B5644" s="14">
        <f t="shared" si="1370"/>
        <v>1269</v>
      </c>
      <c r="C5644" s="9" t="str">
        <f t="shared" si="1371"/>
        <v/>
      </c>
      <c r="D5644" s="3" t="str">
        <f t="shared" si="1372"/>
        <v/>
      </c>
      <c r="E5644" s="14" t="str">
        <f t="shared" si="1368"/>
        <v>1269</v>
      </c>
      <c r="J5644" s="14" t="str">
        <f t="shared" si="1363"/>
        <v xml:space="preserve">0                                                                                                                                                                                                                                                                                                                                                                                                                                                                                                                                                                                                                                                                                                                                                                                                                                                                                                                                                                                                                                                                                                                                                                                                                                                                                                                    </v>
      </c>
      <c r="S5644" s="8"/>
      <c r="W5644" s="76"/>
      <c r="X5644" s="16">
        <f t="shared" si="1369"/>
        <v>0</v>
      </c>
      <c r="AC5644" s="18">
        <f t="shared" si="1361"/>
        <v>0</v>
      </c>
      <c r="AD5644" s="19">
        <f t="shared" si="1364"/>
        <v>0</v>
      </c>
      <c r="AE5644" s="21">
        <f t="shared" si="1360"/>
        <v>0</v>
      </c>
      <c r="AF5644" s="20">
        <f t="shared" si="1365"/>
        <v>0</v>
      </c>
      <c r="AG5644" s="20">
        <f t="shared" si="1366"/>
        <v>0</v>
      </c>
      <c r="AH5644" s="20">
        <f t="shared" si="1367"/>
        <v>0</v>
      </c>
      <c r="AI5644" s="20"/>
      <c r="AJ5644" s="20"/>
      <c r="AK5644" s="20">
        <f t="shared" si="1362"/>
        <v>0</v>
      </c>
      <c r="AL5644" s="171"/>
    </row>
    <row r="5645" spans="2:38" ht="15.75" customHeight="1" x14ac:dyDescent="0.25">
      <c r="B5645" s="14">
        <f t="shared" si="1370"/>
        <v>1270</v>
      </c>
      <c r="C5645" s="9" t="str">
        <f t="shared" si="1371"/>
        <v/>
      </c>
      <c r="D5645" s="3" t="str">
        <f t="shared" si="1372"/>
        <v/>
      </c>
      <c r="E5645" s="14" t="str">
        <f t="shared" si="1368"/>
        <v>1270</v>
      </c>
      <c r="J5645" s="14" t="str">
        <f t="shared" si="1363"/>
        <v xml:space="preserve">0                                                                                                                                                                                                                                                                                                                                                                                                                                                                                                                                                                                                                                                                                                                                                                                                                                                                                                                                                                                                                                                                                                                                                                                                                                                                                                                     </v>
      </c>
      <c r="S5645" s="8"/>
      <c r="W5645" s="76"/>
      <c r="X5645" s="16">
        <f t="shared" si="1369"/>
        <v>0</v>
      </c>
      <c r="AC5645" s="18">
        <f t="shared" si="1361"/>
        <v>0</v>
      </c>
      <c r="AD5645" s="19">
        <f t="shared" si="1364"/>
        <v>0</v>
      </c>
      <c r="AE5645" s="21">
        <f t="shared" si="1360"/>
        <v>0</v>
      </c>
      <c r="AF5645" s="20">
        <f t="shared" si="1365"/>
        <v>0</v>
      </c>
      <c r="AG5645" s="20">
        <f t="shared" si="1366"/>
        <v>0</v>
      </c>
      <c r="AH5645" s="20">
        <f t="shared" si="1367"/>
        <v>0</v>
      </c>
      <c r="AI5645" s="20"/>
      <c r="AJ5645" s="20"/>
      <c r="AK5645" s="20">
        <f t="shared" si="1362"/>
        <v>0</v>
      </c>
      <c r="AL5645" s="171"/>
    </row>
    <row r="5646" spans="2:38" ht="15.75" customHeight="1" x14ac:dyDescent="0.25">
      <c r="B5646" s="14">
        <f t="shared" si="1370"/>
        <v>1271</v>
      </c>
      <c r="C5646" s="9" t="str">
        <f t="shared" si="1371"/>
        <v/>
      </c>
      <c r="D5646" s="3" t="str">
        <f t="shared" si="1372"/>
        <v/>
      </c>
      <c r="E5646" s="14" t="str">
        <f t="shared" si="1368"/>
        <v>1271</v>
      </c>
      <c r="J5646" s="14" t="str">
        <f t="shared" si="1363"/>
        <v xml:space="preserve">0                                                                                                                                                                                                                                                                                                                                                                                                                                                                                                                                                                                                                                                                                                                                                                                                                                                                                                                                                                                                                                                                                                                                                                                                                                                                                                                      </v>
      </c>
      <c r="S5646" s="8"/>
      <c r="W5646" s="76"/>
      <c r="X5646" s="16">
        <f t="shared" si="1369"/>
        <v>0</v>
      </c>
      <c r="AC5646" s="18">
        <f t="shared" si="1361"/>
        <v>0</v>
      </c>
      <c r="AD5646" s="19">
        <f t="shared" si="1364"/>
        <v>0</v>
      </c>
      <c r="AE5646" s="21">
        <f t="shared" si="1360"/>
        <v>0</v>
      </c>
      <c r="AF5646" s="20">
        <f t="shared" si="1365"/>
        <v>0</v>
      </c>
      <c r="AG5646" s="20">
        <f t="shared" si="1366"/>
        <v>0</v>
      </c>
      <c r="AH5646" s="20">
        <f t="shared" si="1367"/>
        <v>0</v>
      </c>
      <c r="AI5646" s="20"/>
      <c r="AJ5646" s="20"/>
      <c r="AK5646" s="20">
        <f t="shared" si="1362"/>
        <v>0</v>
      </c>
      <c r="AL5646" s="171"/>
    </row>
    <row r="5647" spans="2:38" ht="15.75" customHeight="1" x14ac:dyDescent="0.25">
      <c r="B5647" s="14">
        <f t="shared" si="1370"/>
        <v>1272</v>
      </c>
      <c r="C5647" s="9" t="str">
        <f t="shared" si="1371"/>
        <v/>
      </c>
      <c r="D5647" s="3" t="str">
        <f t="shared" si="1372"/>
        <v/>
      </c>
      <c r="E5647" s="14" t="str">
        <f t="shared" si="1368"/>
        <v>1272</v>
      </c>
      <c r="J5647" s="14" t="str">
        <f t="shared" si="1363"/>
        <v xml:space="preserve">0                                                                                                                                                                                                                                                                                                                                                                                                                                                                                                                                                                                                                                                                                                                                                                                                                                                                                                                                                                                                                                                                                                                                                                                                                                                                                                                       </v>
      </c>
      <c r="S5647" s="8"/>
      <c r="W5647" s="76"/>
      <c r="X5647" s="16">
        <f t="shared" si="1369"/>
        <v>0</v>
      </c>
      <c r="AC5647" s="18">
        <f t="shared" si="1361"/>
        <v>0</v>
      </c>
      <c r="AD5647" s="19">
        <f t="shared" si="1364"/>
        <v>0</v>
      </c>
      <c r="AE5647" s="21">
        <f t="shared" si="1360"/>
        <v>0</v>
      </c>
      <c r="AF5647" s="20">
        <f t="shared" si="1365"/>
        <v>0</v>
      </c>
      <c r="AG5647" s="20">
        <f t="shared" si="1366"/>
        <v>0</v>
      </c>
      <c r="AH5647" s="20">
        <f t="shared" si="1367"/>
        <v>0</v>
      </c>
      <c r="AI5647" s="20"/>
      <c r="AJ5647" s="20"/>
      <c r="AK5647" s="20">
        <f t="shared" si="1362"/>
        <v>0</v>
      </c>
      <c r="AL5647" s="171"/>
    </row>
    <row r="5648" spans="2:38" ht="15.75" customHeight="1" x14ac:dyDescent="0.25">
      <c r="B5648" s="14">
        <f t="shared" si="1370"/>
        <v>1273</v>
      </c>
      <c r="C5648" s="9" t="str">
        <f t="shared" si="1371"/>
        <v/>
      </c>
      <c r="D5648" s="3" t="str">
        <f t="shared" si="1372"/>
        <v/>
      </c>
      <c r="E5648" s="14" t="str">
        <f t="shared" si="1368"/>
        <v>1273</v>
      </c>
      <c r="J5648" s="14" t="str">
        <f t="shared" si="1363"/>
        <v xml:space="preserve">0                                                                                                                                                                                                                                                                                                                                                                                                                                                                                                                                                                                                                                                                                                                                                                                                                                                                                                                                                                                                                                                                                                                                                                                                                                                                                                                        </v>
      </c>
      <c r="S5648" s="8"/>
      <c r="W5648" s="76"/>
      <c r="X5648" s="16">
        <f t="shared" si="1369"/>
        <v>0</v>
      </c>
      <c r="AC5648" s="18">
        <f t="shared" si="1361"/>
        <v>0</v>
      </c>
      <c r="AD5648" s="19">
        <f t="shared" si="1364"/>
        <v>0</v>
      </c>
      <c r="AE5648" s="21">
        <f t="shared" si="1360"/>
        <v>0</v>
      </c>
      <c r="AF5648" s="20">
        <f t="shared" si="1365"/>
        <v>0</v>
      </c>
      <c r="AG5648" s="20">
        <f t="shared" si="1366"/>
        <v>0</v>
      </c>
      <c r="AH5648" s="20">
        <f t="shared" si="1367"/>
        <v>0</v>
      </c>
      <c r="AI5648" s="20"/>
      <c r="AJ5648" s="20"/>
      <c r="AK5648" s="20">
        <f t="shared" si="1362"/>
        <v>0</v>
      </c>
      <c r="AL5648" s="171"/>
    </row>
    <row r="5649" spans="2:38" ht="15.75" customHeight="1" x14ac:dyDescent="0.25">
      <c r="B5649" s="14">
        <f t="shared" si="1370"/>
        <v>1274</v>
      </c>
      <c r="C5649" s="9" t="str">
        <f t="shared" si="1371"/>
        <v/>
      </c>
      <c r="D5649" s="3" t="str">
        <f t="shared" si="1372"/>
        <v/>
      </c>
      <c r="E5649" s="14" t="str">
        <f t="shared" si="1368"/>
        <v>1274</v>
      </c>
      <c r="J5649" s="14" t="str">
        <f t="shared" si="1363"/>
        <v xml:space="preserve">0                                                                                                                                                                                                                                                                                                                                                                                                                                                                                                                                                                                                                                                                                                                                                                                                                                                                                                                                                                                                                                                                                                                                                                                                                                                                                                                         </v>
      </c>
      <c r="S5649" s="8"/>
      <c r="W5649" s="76"/>
      <c r="X5649" s="16">
        <f t="shared" si="1369"/>
        <v>0</v>
      </c>
      <c r="AC5649" s="18">
        <f t="shared" si="1361"/>
        <v>0</v>
      </c>
      <c r="AD5649" s="19">
        <f t="shared" si="1364"/>
        <v>0</v>
      </c>
      <c r="AE5649" s="21">
        <f t="shared" si="1360"/>
        <v>0</v>
      </c>
      <c r="AF5649" s="20">
        <f t="shared" si="1365"/>
        <v>0</v>
      </c>
      <c r="AG5649" s="20">
        <f t="shared" si="1366"/>
        <v>0</v>
      </c>
      <c r="AH5649" s="20">
        <f t="shared" si="1367"/>
        <v>0</v>
      </c>
      <c r="AI5649" s="20"/>
      <c r="AJ5649" s="20"/>
      <c r="AK5649" s="20">
        <f t="shared" si="1362"/>
        <v>0</v>
      </c>
      <c r="AL5649" s="171"/>
    </row>
    <row r="5650" spans="2:38" ht="15.75" customHeight="1" x14ac:dyDescent="0.25">
      <c r="B5650" s="14">
        <f t="shared" si="1370"/>
        <v>1275</v>
      </c>
      <c r="C5650" s="9" t="str">
        <f t="shared" si="1371"/>
        <v/>
      </c>
      <c r="D5650" s="3" t="str">
        <f t="shared" si="1372"/>
        <v/>
      </c>
      <c r="E5650" s="14" t="str">
        <f t="shared" si="1368"/>
        <v>1275</v>
      </c>
      <c r="J5650" s="14" t="str">
        <f t="shared" si="1363"/>
        <v xml:space="preserve">0                                                                                                                                                                                                                                                                                                                                                                                                                                                                                                                                                                                                                                                                                                                                                                                                                                                                                                                                                                                                                                                                                                                                                                                                                                                                                                                          </v>
      </c>
      <c r="S5650" s="8"/>
      <c r="W5650" s="76"/>
      <c r="X5650" s="16">
        <f t="shared" si="1369"/>
        <v>0</v>
      </c>
      <c r="AC5650" s="18">
        <f t="shared" si="1361"/>
        <v>0</v>
      </c>
      <c r="AD5650" s="19">
        <f t="shared" si="1364"/>
        <v>0</v>
      </c>
      <c r="AE5650" s="21">
        <f t="shared" si="1360"/>
        <v>0</v>
      </c>
      <c r="AF5650" s="20">
        <f t="shared" si="1365"/>
        <v>0</v>
      </c>
      <c r="AG5650" s="20">
        <f t="shared" si="1366"/>
        <v>0</v>
      </c>
      <c r="AH5650" s="20">
        <f t="shared" si="1367"/>
        <v>0</v>
      </c>
      <c r="AI5650" s="20"/>
      <c r="AJ5650" s="20"/>
      <c r="AK5650" s="20">
        <f t="shared" si="1362"/>
        <v>0</v>
      </c>
      <c r="AL5650" s="171"/>
    </row>
    <row r="5651" spans="2:38" ht="15.75" customHeight="1" x14ac:dyDescent="0.25">
      <c r="B5651" s="14">
        <f t="shared" si="1370"/>
        <v>1276</v>
      </c>
      <c r="C5651" s="9" t="str">
        <f t="shared" si="1371"/>
        <v/>
      </c>
      <c r="D5651" s="3" t="str">
        <f t="shared" si="1372"/>
        <v/>
      </c>
      <c r="E5651" s="14" t="str">
        <f t="shared" si="1368"/>
        <v>1276</v>
      </c>
      <c r="J5651" s="14" t="str">
        <f t="shared" si="1363"/>
        <v xml:space="preserve">0                                                                                                                                                                                                                                                                                                                                                                                                                                                                                                                                                                                                                                                                                                                                                                                                                                                                                                                                                                                                                                                                                                                                                                                                                                                                                                                           </v>
      </c>
      <c r="S5651" s="8"/>
      <c r="W5651" s="76"/>
      <c r="X5651" s="16">
        <f t="shared" si="1369"/>
        <v>0</v>
      </c>
      <c r="AC5651" s="18">
        <f t="shared" si="1361"/>
        <v>0</v>
      </c>
      <c r="AD5651" s="19">
        <f t="shared" si="1364"/>
        <v>0</v>
      </c>
      <c r="AE5651" s="21">
        <f t="shared" si="1360"/>
        <v>0</v>
      </c>
      <c r="AF5651" s="20">
        <f t="shared" si="1365"/>
        <v>0</v>
      </c>
      <c r="AG5651" s="20">
        <f t="shared" si="1366"/>
        <v>0</v>
      </c>
      <c r="AH5651" s="20">
        <f t="shared" si="1367"/>
        <v>0</v>
      </c>
      <c r="AI5651" s="20"/>
      <c r="AJ5651" s="20"/>
      <c r="AK5651" s="20">
        <f t="shared" si="1362"/>
        <v>0</v>
      </c>
      <c r="AL5651" s="171"/>
    </row>
    <row r="5652" spans="2:38" ht="15.75" customHeight="1" x14ac:dyDescent="0.25">
      <c r="B5652" s="14">
        <f t="shared" si="1370"/>
        <v>1277</v>
      </c>
      <c r="C5652" s="9" t="str">
        <f t="shared" si="1371"/>
        <v/>
      </c>
      <c r="D5652" s="3" t="str">
        <f t="shared" si="1372"/>
        <v/>
      </c>
      <c r="E5652" s="14" t="str">
        <f t="shared" si="1368"/>
        <v>1277</v>
      </c>
      <c r="J5652" s="14" t="str">
        <f t="shared" si="1363"/>
        <v xml:space="preserve">0                                                                                                                                                                                                                                                                                                                                                                                                                                                                                                                                                                                                                                                                                                                                                                                                                                                                                                                                                                                                                                                                                                                                                                                                                                                                                                                            </v>
      </c>
      <c r="S5652" s="8"/>
      <c r="W5652" s="76"/>
      <c r="X5652" s="16">
        <f t="shared" si="1369"/>
        <v>0</v>
      </c>
      <c r="AC5652" s="18">
        <f t="shared" si="1361"/>
        <v>0</v>
      </c>
      <c r="AD5652" s="19">
        <f t="shared" si="1364"/>
        <v>0</v>
      </c>
      <c r="AE5652" s="21">
        <f t="shared" si="1360"/>
        <v>0</v>
      </c>
      <c r="AF5652" s="20">
        <f t="shared" si="1365"/>
        <v>0</v>
      </c>
      <c r="AG5652" s="20">
        <f t="shared" si="1366"/>
        <v>0</v>
      </c>
      <c r="AH5652" s="20">
        <f t="shared" si="1367"/>
        <v>0</v>
      </c>
      <c r="AI5652" s="20"/>
      <c r="AJ5652" s="20"/>
      <c r="AK5652" s="20">
        <f t="shared" si="1362"/>
        <v>0</v>
      </c>
      <c r="AL5652" s="171"/>
    </row>
    <row r="5653" spans="2:38" ht="15.75" customHeight="1" x14ac:dyDescent="0.25">
      <c r="B5653" s="14">
        <f t="shared" si="1370"/>
        <v>1278</v>
      </c>
      <c r="C5653" s="9" t="str">
        <f t="shared" si="1371"/>
        <v/>
      </c>
      <c r="D5653" s="3" t="str">
        <f t="shared" si="1372"/>
        <v/>
      </c>
      <c r="E5653" s="14" t="str">
        <f t="shared" si="1368"/>
        <v>1278</v>
      </c>
      <c r="J5653" s="14" t="str">
        <f t="shared" si="1363"/>
        <v xml:space="preserve">0                                                                                                                                                                                                                                                                                                                                                                                                                                                                                                                                                                                                                                                                                                                                                                                                                                                                                                                                                                                                                                                                                                                                                                                                                                                                                                                             </v>
      </c>
      <c r="S5653" s="8"/>
      <c r="W5653" s="76"/>
      <c r="X5653" s="16">
        <f t="shared" si="1369"/>
        <v>0</v>
      </c>
      <c r="AC5653" s="18">
        <f t="shared" si="1361"/>
        <v>0</v>
      </c>
      <c r="AD5653" s="19">
        <f t="shared" si="1364"/>
        <v>0</v>
      </c>
      <c r="AE5653" s="21">
        <f t="shared" si="1360"/>
        <v>0</v>
      </c>
      <c r="AF5653" s="20">
        <f t="shared" si="1365"/>
        <v>0</v>
      </c>
      <c r="AG5653" s="20">
        <f t="shared" si="1366"/>
        <v>0</v>
      </c>
      <c r="AH5653" s="20">
        <f t="shared" si="1367"/>
        <v>0</v>
      </c>
      <c r="AI5653" s="20"/>
      <c r="AJ5653" s="20"/>
      <c r="AK5653" s="20">
        <f t="shared" si="1362"/>
        <v>0</v>
      </c>
      <c r="AL5653" s="171"/>
    </row>
    <row r="5654" spans="2:38" ht="15.75" customHeight="1" x14ac:dyDescent="0.25">
      <c r="B5654" s="14">
        <f t="shared" si="1370"/>
        <v>1279</v>
      </c>
      <c r="C5654" s="9" t="str">
        <f t="shared" si="1371"/>
        <v/>
      </c>
      <c r="D5654" s="3" t="str">
        <f t="shared" si="1372"/>
        <v/>
      </c>
      <c r="E5654" s="14" t="str">
        <f t="shared" si="1368"/>
        <v>1279</v>
      </c>
      <c r="J5654" s="14" t="str">
        <f t="shared" si="1363"/>
        <v xml:space="preserve">0                                                                                                                                                                                                                                                                                                                                                                                                                                                                                                                                                                                                                                                                                                                                                                                                                                                                                                                                                                                                                                                                                                                                                                                                                                                                                                                              </v>
      </c>
      <c r="S5654" s="8"/>
      <c r="W5654" s="76"/>
      <c r="X5654" s="16">
        <f t="shared" si="1369"/>
        <v>0</v>
      </c>
      <c r="AC5654" s="18">
        <f t="shared" si="1361"/>
        <v>0</v>
      </c>
      <c r="AD5654" s="19">
        <f t="shared" si="1364"/>
        <v>0</v>
      </c>
      <c r="AE5654" s="21">
        <f t="shared" si="1360"/>
        <v>0</v>
      </c>
      <c r="AF5654" s="20">
        <f t="shared" si="1365"/>
        <v>0</v>
      </c>
      <c r="AG5654" s="20">
        <f t="shared" si="1366"/>
        <v>0</v>
      </c>
      <c r="AH5654" s="20">
        <f t="shared" si="1367"/>
        <v>0</v>
      </c>
      <c r="AI5654" s="20"/>
      <c r="AJ5654" s="20"/>
      <c r="AK5654" s="20">
        <f t="shared" si="1362"/>
        <v>0</v>
      </c>
      <c r="AL5654" s="171"/>
    </row>
    <row r="5655" spans="2:38" ht="15.75" customHeight="1" x14ac:dyDescent="0.25">
      <c r="B5655" s="14">
        <f t="shared" si="1370"/>
        <v>1280</v>
      </c>
      <c r="C5655" s="9" t="str">
        <f t="shared" si="1371"/>
        <v/>
      </c>
      <c r="D5655" s="3" t="str">
        <f t="shared" si="1372"/>
        <v/>
      </c>
      <c r="E5655" s="14" t="str">
        <f t="shared" si="1368"/>
        <v>1280</v>
      </c>
      <c r="J5655" s="14" t="str">
        <f t="shared" si="1363"/>
        <v xml:space="preserve">0                                                                                                                                                                                                                                                                                                                                                                                                                                                                                                                                                                                                                                                                                                                                                                                                                                                                                                                                                                                                                                                                                                                                                                                                                                                                                                                               </v>
      </c>
      <c r="S5655" s="8"/>
      <c r="W5655" s="76"/>
      <c r="X5655" s="16">
        <f t="shared" si="1369"/>
        <v>0</v>
      </c>
      <c r="AC5655" s="18">
        <f t="shared" si="1361"/>
        <v>0</v>
      </c>
      <c r="AD5655" s="19">
        <f t="shared" si="1364"/>
        <v>0</v>
      </c>
      <c r="AE5655" s="21">
        <f t="shared" si="1360"/>
        <v>0</v>
      </c>
      <c r="AF5655" s="20">
        <f t="shared" si="1365"/>
        <v>0</v>
      </c>
      <c r="AG5655" s="20">
        <f t="shared" si="1366"/>
        <v>0</v>
      </c>
      <c r="AH5655" s="20">
        <f t="shared" si="1367"/>
        <v>0</v>
      </c>
      <c r="AI5655" s="20"/>
      <c r="AJ5655" s="20"/>
      <c r="AK5655" s="20">
        <f t="shared" si="1362"/>
        <v>0</v>
      </c>
      <c r="AL5655" s="171"/>
    </row>
    <row r="5656" spans="2:38" ht="15.75" customHeight="1" x14ac:dyDescent="0.25">
      <c r="B5656" s="14">
        <f t="shared" si="1370"/>
        <v>1281</v>
      </c>
      <c r="C5656" s="9" t="str">
        <f t="shared" si="1371"/>
        <v/>
      </c>
      <c r="D5656" s="3" t="str">
        <f t="shared" si="1372"/>
        <v/>
      </c>
      <c r="E5656" s="14" t="str">
        <f t="shared" si="1368"/>
        <v>1281</v>
      </c>
      <c r="J5656" s="14" t="str">
        <f t="shared" si="1363"/>
        <v xml:space="preserve">0                                                                                                                                                                                                                                                                                                                                                                                                                                                                                                                                                                                                                                                                                                                                                                                                                                                                                                                                                                                                                                                                                                                                                                                                                                                                                                                                </v>
      </c>
      <c r="S5656" s="8"/>
      <c r="W5656" s="76"/>
      <c r="X5656" s="16">
        <f t="shared" si="1369"/>
        <v>0</v>
      </c>
      <c r="AC5656" s="18">
        <f t="shared" si="1361"/>
        <v>0</v>
      </c>
      <c r="AD5656" s="19">
        <f t="shared" si="1364"/>
        <v>0</v>
      </c>
      <c r="AE5656" s="21">
        <f t="shared" si="1360"/>
        <v>0</v>
      </c>
      <c r="AF5656" s="20">
        <f t="shared" si="1365"/>
        <v>0</v>
      </c>
      <c r="AG5656" s="20">
        <f t="shared" si="1366"/>
        <v>0</v>
      </c>
      <c r="AH5656" s="20">
        <f t="shared" si="1367"/>
        <v>0</v>
      </c>
      <c r="AI5656" s="20"/>
      <c r="AJ5656" s="20"/>
      <c r="AK5656" s="20">
        <f t="shared" si="1362"/>
        <v>0</v>
      </c>
      <c r="AL5656" s="171"/>
    </row>
    <row r="5657" spans="2:38" ht="15.75" customHeight="1" x14ac:dyDescent="0.25">
      <c r="B5657" s="14">
        <f t="shared" si="1370"/>
        <v>1282</v>
      </c>
      <c r="C5657" s="9" t="str">
        <f t="shared" si="1371"/>
        <v/>
      </c>
      <c r="D5657" s="3" t="str">
        <f t="shared" si="1372"/>
        <v/>
      </c>
      <c r="E5657" s="14" t="str">
        <f t="shared" si="1368"/>
        <v>1282</v>
      </c>
      <c r="J5657" s="14" t="str">
        <f t="shared" si="1363"/>
        <v xml:space="preserve">0                                                                                                                                                                                                                                                                                                                                                                                                                                                                                                                                                                                                                                                                                                                                                                                                                                                                                                                                                                                                                                                                                                                                                                                                                                                                                                                                 </v>
      </c>
      <c r="S5657" s="8"/>
      <c r="W5657" s="76"/>
      <c r="X5657" s="16">
        <f t="shared" si="1369"/>
        <v>0</v>
      </c>
      <c r="AC5657" s="18">
        <f t="shared" si="1361"/>
        <v>0</v>
      </c>
      <c r="AD5657" s="19">
        <f t="shared" si="1364"/>
        <v>0</v>
      </c>
      <c r="AE5657" s="21">
        <f t="shared" ref="AE5657:AE5720" si="1373">+(Q5657)*T5657</f>
        <v>0</v>
      </c>
      <c r="AF5657" s="20">
        <f t="shared" si="1365"/>
        <v>0</v>
      </c>
      <c r="AG5657" s="20">
        <f t="shared" si="1366"/>
        <v>0</v>
      </c>
      <c r="AH5657" s="20">
        <f t="shared" si="1367"/>
        <v>0</v>
      </c>
      <c r="AI5657" s="20"/>
      <c r="AJ5657" s="20"/>
      <c r="AK5657" s="20">
        <f t="shared" si="1362"/>
        <v>0</v>
      </c>
      <c r="AL5657" s="171"/>
    </row>
    <row r="5658" spans="2:38" ht="15.75" customHeight="1" x14ac:dyDescent="0.25">
      <c r="B5658" s="14">
        <f t="shared" si="1370"/>
        <v>1283</v>
      </c>
      <c r="C5658" s="9" t="str">
        <f t="shared" si="1371"/>
        <v/>
      </c>
      <c r="D5658" s="3" t="str">
        <f t="shared" si="1372"/>
        <v/>
      </c>
      <c r="E5658" s="14" t="str">
        <f t="shared" si="1368"/>
        <v>1283</v>
      </c>
      <c r="J5658" s="14" t="str">
        <f t="shared" si="1363"/>
        <v xml:space="preserve">0                                                                                                                                                                                                                                                                                                                                                                                                                                                                                                                                                                                                                                                                                                                                                                                                                                                                                                                                                                                                                                                                                                                                                                                                                                                                                                                                  </v>
      </c>
      <c r="S5658" s="8"/>
      <c r="W5658" s="76"/>
      <c r="X5658" s="16">
        <f t="shared" si="1369"/>
        <v>0</v>
      </c>
      <c r="AC5658" s="18">
        <f t="shared" si="1361"/>
        <v>0</v>
      </c>
      <c r="AD5658" s="19">
        <f t="shared" si="1364"/>
        <v>0</v>
      </c>
      <c r="AE5658" s="21">
        <f t="shared" si="1373"/>
        <v>0</v>
      </c>
      <c r="AF5658" s="20">
        <f t="shared" si="1365"/>
        <v>0</v>
      </c>
      <c r="AG5658" s="20">
        <f t="shared" si="1366"/>
        <v>0</v>
      </c>
      <c r="AH5658" s="20">
        <f t="shared" si="1367"/>
        <v>0</v>
      </c>
      <c r="AI5658" s="20"/>
      <c r="AJ5658" s="20"/>
      <c r="AK5658" s="20">
        <f t="shared" si="1362"/>
        <v>0</v>
      </c>
      <c r="AL5658" s="171"/>
    </row>
    <row r="5659" spans="2:38" ht="15.75" customHeight="1" x14ac:dyDescent="0.25">
      <c r="B5659" s="14">
        <f t="shared" si="1370"/>
        <v>1284</v>
      </c>
      <c r="C5659" s="9" t="str">
        <f t="shared" si="1371"/>
        <v/>
      </c>
      <c r="D5659" s="3" t="str">
        <f t="shared" si="1372"/>
        <v/>
      </c>
      <c r="E5659" s="14" t="str">
        <f t="shared" si="1368"/>
        <v>1284</v>
      </c>
      <c r="J5659" s="14" t="str">
        <f t="shared" si="1363"/>
        <v xml:space="preserve">0                                                                                                                                                                                                                                                                                                                                                                                                                                                                                                                                                                                                                                                                                                                                                                                                                                                                                                                                                                                                                                                                                                                                                                                                                                                                                                                                   </v>
      </c>
      <c r="S5659" s="8"/>
      <c r="W5659" s="76"/>
      <c r="X5659" s="16">
        <f t="shared" si="1369"/>
        <v>0</v>
      </c>
      <c r="AC5659" s="18">
        <f t="shared" si="1361"/>
        <v>0</v>
      </c>
      <c r="AD5659" s="19">
        <f t="shared" si="1364"/>
        <v>0</v>
      </c>
      <c r="AE5659" s="21">
        <f t="shared" si="1373"/>
        <v>0</v>
      </c>
      <c r="AF5659" s="20">
        <f t="shared" si="1365"/>
        <v>0</v>
      </c>
      <c r="AG5659" s="20">
        <f t="shared" si="1366"/>
        <v>0</v>
      </c>
      <c r="AH5659" s="20">
        <f t="shared" si="1367"/>
        <v>0</v>
      </c>
      <c r="AI5659" s="20"/>
      <c r="AJ5659" s="20"/>
      <c r="AK5659" s="20">
        <f t="shared" si="1362"/>
        <v>0</v>
      </c>
      <c r="AL5659" s="171"/>
    </row>
    <row r="5660" spans="2:38" ht="15.75" customHeight="1" x14ac:dyDescent="0.25">
      <c r="B5660" s="14">
        <f t="shared" si="1370"/>
        <v>1285</v>
      </c>
      <c r="C5660" s="9" t="str">
        <f t="shared" si="1371"/>
        <v/>
      </c>
      <c r="D5660" s="3" t="str">
        <f t="shared" si="1372"/>
        <v/>
      </c>
      <c r="E5660" s="14" t="str">
        <f t="shared" si="1368"/>
        <v>1285</v>
      </c>
      <c r="J5660" s="14" t="str">
        <f t="shared" si="1363"/>
        <v xml:space="preserve">0                                                                                                                                                                                                                                                                                                                                                                                                                                                                                                                                                                                                                                                                                                                                                                                                                                                                                                                                                                                                                                                                                                                                                                                                                                                                                                                                    </v>
      </c>
      <c r="S5660" s="8"/>
      <c r="W5660" s="76"/>
      <c r="X5660" s="16">
        <f t="shared" si="1369"/>
        <v>0</v>
      </c>
      <c r="AC5660" s="18">
        <f t="shared" si="1361"/>
        <v>0</v>
      </c>
      <c r="AD5660" s="19">
        <f t="shared" si="1364"/>
        <v>0</v>
      </c>
      <c r="AE5660" s="21">
        <f t="shared" si="1373"/>
        <v>0</v>
      </c>
      <c r="AF5660" s="20">
        <f t="shared" si="1365"/>
        <v>0</v>
      </c>
      <c r="AG5660" s="20">
        <f t="shared" si="1366"/>
        <v>0</v>
      </c>
      <c r="AH5660" s="20">
        <f t="shared" si="1367"/>
        <v>0</v>
      </c>
      <c r="AI5660" s="20"/>
      <c r="AJ5660" s="20"/>
      <c r="AK5660" s="20">
        <f t="shared" si="1362"/>
        <v>0</v>
      </c>
      <c r="AL5660" s="171"/>
    </row>
    <row r="5661" spans="2:38" ht="15.75" customHeight="1" x14ac:dyDescent="0.25">
      <c r="B5661" s="14">
        <f t="shared" si="1370"/>
        <v>1286</v>
      </c>
      <c r="C5661" s="9" t="str">
        <f t="shared" si="1371"/>
        <v/>
      </c>
      <c r="D5661" s="3" t="str">
        <f t="shared" si="1372"/>
        <v/>
      </c>
      <c r="E5661" s="14" t="str">
        <f t="shared" si="1368"/>
        <v>1286</v>
      </c>
      <c r="J5661" s="14" t="str">
        <f t="shared" si="1363"/>
        <v xml:space="preserve">0                                                                                                                                                                                                                                                                                                                                                                                                                                                                                                                                                                                                                                                                                                                                                                                                                                                                                                                                                                                                                                                                                                                                                                                                                                                                                                                                     </v>
      </c>
      <c r="S5661" s="8"/>
      <c r="W5661" s="76"/>
      <c r="X5661" s="16">
        <f t="shared" si="1369"/>
        <v>0</v>
      </c>
      <c r="AC5661" s="18">
        <f t="shared" si="1361"/>
        <v>0</v>
      </c>
      <c r="AD5661" s="19">
        <f t="shared" si="1364"/>
        <v>0</v>
      </c>
      <c r="AE5661" s="21">
        <f t="shared" si="1373"/>
        <v>0</v>
      </c>
      <c r="AF5661" s="20">
        <f t="shared" si="1365"/>
        <v>0</v>
      </c>
      <c r="AG5661" s="20">
        <f t="shared" si="1366"/>
        <v>0</v>
      </c>
      <c r="AH5661" s="20">
        <f t="shared" si="1367"/>
        <v>0</v>
      </c>
      <c r="AI5661" s="20"/>
      <c r="AJ5661" s="20"/>
      <c r="AK5661" s="20">
        <f t="shared" si="1362"/>
        <v>0</v>
      </c>
      <c r="AL5661" s="171"/>
    </row>
    <row r="5662" spans="2:38" ht="15.75" customHeight="1" x14ac:dyDescent="0.25">
      <c r="B5662" s="14">
        <f t="shared" si="1370"/>
        <v>1287</v>
      </c>
      <c r="C5662" s="9" t="str">
        <f t="shared" si="1371"/>
        <v/>
      </c>
      <c r="D5662" s="3" t="str">
        <f t="shared" si="1372"/>
        <v/>
      </c>
      <c r="E5662" s="14" t="str">
        <f t="shared" si="1368"/>
        <v>1287</v>
      </c>
      <c r="J5662" s="14" t="str">
        <f t="shared" si="1363"/>
        <v xml:space="preserve">0                                                                                                                                                                                                                                                                                                                                                                                                                                                                                                                                                                                                                                                                                                                                                                                                                                                                                                                                                                                                                                                                                                                                                                                                                                                                                                                                      </v>
      </c>
      <c r="S5662" s="8"/>
      <c r="W5662" s="76"/>
      <c r="X5662" s="16">
        <f t="shared" si="1369"/>
        <v>0</v>
      </c>
      <c r="AC5662" s="18">
        <f t="shared" si="1361"/>
        <v>0</v>
      </c>
      <c r="AD5662" s="19">
        <f t="shared" si="1364"/>
        <v>0</v>
      </c>
      <c r="AE5662" s="21">
        <f t="shared" si="1373"/>
        <v>0</v>
      </c>
      <c r="AF5662" s="20">
        <f t="shared" si="1365"/>
        <v>0</v>
      </c>
      <c r="AG5662" s="20">
        <f t="shared" si="1366"/>
        <v>0</v>
      </c>
      <c r="AH5662" s="20">
        <f t="shared" si="1367"/>
        <v>0</v>
      </c>
      <c r="AI5662" s="20"/>
      <c r="AJ5662" s="20"/>
      <c r="AK5662" s="20">
        <f t="shared" si="1362"/>
        <v>0</v>
      </c>
      <c r="AL5662" s="171"/>
    </row>
    <row r="5663" spans="2:38" ht="15.75" customHeight="1" x14ac:dyDescent="0.25">
      <c r="B5663" s="14">
        <f t="shared" si="1370"/>
        <v>1288</v>
      </c>
      <c r="C5663" s="9" t="str">
        <f t="shared" si="1371"/>
        <v/>
      </c>
      <c r="D5663" s="3" t="str">
        <f t="shared" si="1372"/>
        <v/>
      </c>
      <c r="E5663" s="14" t="str">
        <f t="shared" si="1368"/>
        <v>1288</v>
      </c>
      <c r="J5663" s="14" t="str">
        <f t="shared" si="1363"/>
        <v xml:space="preserve">0                                                                                                                                                                                                                                                                                                                                                                                                                                                                                                                                                                                                                                                                                                                                                                                                                                                                                                                                                                                                                                                                                                                                                                                                                                                                                                                                       </v>
      </c>
      <c r="S5663" s="8"/>
      <c r="W5663" s="76"/>
      <c r="X5663" s="16">
        <f t="shared" si="1369"/>
        <v>0</v>
      </c>
      <c r="AC5663" s="18">
        <f t="shared" si="1361"/>
        <v>0</v>
      </c>
      <c r="AD5663" s="19">
        <f t="shared" si="1364"/>
        <v>0</v>
      </c>
      <c r="AE5663" s="21">
        <f t="shared" si="1373"/>
        <v>0</v>
      </c>
      <c r="AF5663" s="20">
        <f t="shared" si="1365"/>
        <v>0</v>
      </c>
      <c r="AG5663" s="20">
        <f t="shared" si="1366"/>
        <v>0</v>
      </c>
      <c r="AH5663" s="20">
        <f t="shared" si="1367"/>
        <v>0</v>
      </c>
      <c r="AI5663" s="20"/>
      <c r="AJ5663" s="20"/>
      <c r="AK5663" s="20">
        <f t="shared" si="1362"/>
        <v>0</v>
      </c>
      <c r="AL5663" s="171"/>
    </row>
    <row r="5664" spans="2:38" ht="15.75" customHeight="1" x14ac:dyDescent="0.25">
      <c r="B5664" s="14">
        <f t="shared" si="1370"/>
        <v>1289</v>
      </c>
      <c r="C5664" s="9" t="str">
        <f t="shared" si="1371"/>
        <v/>
      </c>
      <c r="D5664" s="3" t="str">
        <f t="shared" si="1372"/>
        <v/>
      </c>
      <c r="E5664" s="14" t="str">
        <f t="shared" si="1368"/>
        <v>1289</v>
      </c>
      <c r="J5664" s="14" t="str">
        <f t="shared" si="1363"/>
        <v xml:space="preserve">0                                                                                                                                                                                                                                                                                                                                                                                                                                                                                                                                                                                                                                                                                                                                                                                                                                                                                                                                                                                                                                                                                                                                                                                                                                                                                                                                        </v>
      </c>
      <c r="S5664" s="8"/>
      <c r="W5664" s="76"/>
      <c r="X5664" s="16">
        <f t="shared" si="1369"/>
        <v>0</v>
      </c>
      <c r="AC5664" s="18">
        <f t="shared" si="1361"/>
        <v>0</v>
      </c>
      <c r="AD5664" s="19">
        <f t="shared" si="1364"/>
        <v>0</v>
      </c>
      <c r="AE5664" s="21">
        <f t="shared" si="1373"/>
        <v>0</v>
      </c>
      <c r="AF5664" s="20">
        <f t="shared" si="1365"/>
        <v>0</v>
      </c>
      <c r="AG5664" s="20">
        <f t="shared" si="1366"/>
        <v>0</v>
      </c>
      <c r="AH5664" s="20">
        <f t="shared" si="1367"/>
        <v>0</v>
      </c>
      <c r="AI5664" s="20"/>
      <c r="AJ5664" s="20"/>
      <c r="AK5664" s="20">
        <f t="shared" si="1362"/>
        <v>0</v>
      </c>
      <c r="AL5664" s="171"/>
    </row>
    <row r="5665" spans="2:38" ht="15.75" customHeight="1" x14ac:dyDescent="0.25">
      <c r="B5665" s="14">
        <f t="shared" si="1370"/>
        <v>1290</v>
      </c>
      <c r="C5665" s="9" t="str">
        <f t="shared" si="1371"/>
        <v/>
      </c>
      <c r="D5665" s="3" t="str">
        <f t="shared" si="1372"/>
        <v/>
      </c>
      <c r="E5665" s="14" t="str">
        <f t="shared" si="1368"/>
        <v>1290</v>
      </c>
      <c r="J5665" s="14" t="str">
        <f t="shared" si="1363"/>
        <v xml:space="preserve">0                                                                                                                                                                                                                                                                                                                                                                                                                                                                                                                                                                                                                                                                                                                                                                                                                                                                                                                                                                                                                                                                                                                                                                                                                                                                                                                                         </v>
      </c>
      <c r="S5665" s="8"/>
      <c r="W5665" s="76"/>
      <c r="X5665" s="16">
        <f t="shared" si="1369"/>
        <v>0</v>
      </c>
      <c r="AC5665" s="18">
        <f t="shared" si="1361"/>
        <v>0</v>
      </c>
      <c r="AD5665" s="19">
        <f t="shared" si="1364"/>
        <v>0</v>
      </c>
      <c r="AE5665" s="21">
        <f t="shared" si="1373"/>
        <v>0</v>
      </c>
      <c r="AF5665" s="20">
        <f t="shared" si="1365"/>
        <v>0</v>
      </c>
      <c r="AG5665" s="20">
        <f t="shared" si="1366"/>
        <v>0</v>
      </c>
      <c r="AH5665" s="20">
        <f t="shared" si="1367"/>
        <v>0</v>
      </c>
      <c r="AI5665" s="20"/>
      <c r="AJ5665" s="20"/>
      <c r="AK5665" s="20">
        <f t="shared" si="1362"/>
        <v>0</v>
      </c>
      <c r="AL5665" s="171"/>
    </row>
    <row r="5666" spans="2:38" ht="15.75" customHeight="1" x14ac:dyDescent="0.25">
      <c r="B5666" s="14">
        <f t="shared" si="1370"/>
        <v>1291</v>
      </c>
      <c r="C5666" s="9" t="str">
        <f t="shared" si="1371"/>
        <v/>
      </c>
      <c r="D5666" s="3" t="str">
        <f t="shared" si="1372"/>
        <v/>
      </c>
      <c r="E5666" s="14" t="str">
        <f t="shared" si="1368"/>
        <v>1291</v>
      </c>
      <c r="J5666" s="14" t="str">
        <f t="shared" si="1363"/>
        <v xml:space="preserve">0                                                                                                                                                                                                                                                                                                                                                                                                                                                                                                                                                                                                                                                                                                                                                                                                                                                                                                                                                                                                                                                                                                                                                                                                                                                                                                                                          </v>
      </c>
      <c r="S5666" s="8"/>
      <c r="W5666" s="76"/>
      <c r="X5666" s="16">
        <f t="shared" si="1369"/>
        <v>0</v>
      </c>
      <c r="AC5666" s="18">
        <f t="shared" si="1361"/>
        <v>0</v>
      </c>
      <c r="AD5666" s="19">
        <f t="shared" si="1364"/>
        <v>0</v>
      </c>
      <c r="AE5666" s="21">
        <f t="shared" si="1373"/>
        <v>0</v>
      </c>
      <c r="AF5666" s="20">
        <f t="shared" si="1365"/>
        <v>0</v>
      </c>
      <c r="AG5666" s="20">
        <f t="shared" si="1366"/>
        <v>0</v>
      </c>
      <c r="AH5666" s="20">
        <f t="shared" si="1367"/>
        <v>0</v>
      </c>
      <c r="AI5666" s="20"/>
      <c r="AJ5666" s="20"/>
      <c r="AK5666" s="20">
        <f t="shared" si="1362"/>
        <v>0</v>
      </c>
      <c r="AL5666" s="171"/>
    </row>
    <row r="5667" spans="2:38" ht="15.75" customHeight="1" x14ac:dyDescent="0.25">
      <c r="B5667" s="14">
        <f t="shared" si="1370"/>
        <v>1292</v>
      </c>
      <c r="C5667" s="9" t="str">
        <f t="shared" si="1371"/>
        <v/>
      </c>
      <c r="D5667" s="3" t="str">
        <f t="shared" si="1372"/>
        <v/>
      </c>
      <c r="E5667" s="14" t="str">
        <f t="shared" si="1368"/>
        <v>1292</v>
      </c>
      <c r="J5667" s="14" t="str">
        <f t="shared" si="1363"/>
        <v xml:space="preserve">0                                                                                                                                                                                                                                                                                                                                                                                                                                                                                                                                                                                                                                                                                                                                                                                                                                                                                                                                                                                                                                                                                                                                                                                                                                                                                                                                           </v>
      </c>
      <c r="S5667" s="8"/>
      <c r="W5667" s="76"/>
      <c r="X5667" s="16">
        <f t="shared" si="1369"/>
        <v>0</v>
      </c>
      <c r="AC5667" s="18">
        <f t="shared" ref="AC5667:AC5730" si="1374">+AB5667*Y5667</f>
        <v>0</v>
      </c>
      <c r="AD5667" s="19">
        <f t="shared" si="1364"/>
        <v>0</v>
      </c>
      <c r="AE5667" s="21">
        <f t="shared" si="1373"/>
        <v>0</v>
      </c>
      <c r="AF5667" s="20">
        <f t="shared" si="1365"/>
        <v>0</v>
      </c>
      <c r="AG5667" s="20">
        <f t="shared" si="1366"/>
        <v>0</v>
      </c>
      <c r="AH5667" s="20">
        <f t="shared" si="1367"/>
        <v>0</v>
      </c>
      <c r="AI5667" s="20"/>
      <c r="AJ5667" s="20"/>
      <c r="AK5667" s="20">
        <f t="shared" ref="AK5667:AK5730" si="1375">AH5667+AG5667</f>
        <v>0</v>
      </c>
      <c r="AL5667" s="171"/>
    </row>
    <row r="5668" spans="2:38" ht="15.75" customHeight="1" x14ac:dyDescent="0.25">
      <c r="B5668" s="14">
        <f t="shared" si="1370"/>
        <v>1293</v>
      </c>
      <c r="C5668" s="9" t="str">
        <f t="shared" si="1371"/>
        <v/>
      </c>
      <c r="D5668" s="3" t="str">
        <f t="shared" si="1372"/>
        <v/>
      </c>
      <c r="E5668" s="14" t="str">
        <f t="shared" si="1368"/>
        <v>1293</v>
      </c>
      <c r="J5668" s="14" t="str">
        <f t="shared" si="1363"/>
        <v xml:space="preserve">0                                                                                                                                                                                                                                                                                                                                                                                                                                                                                                                                                                                                                                                                                                                                                                                                                                                                                                                                                                                                                                                                                                                                                                                                                                                                                                                                            </v>
      </c>
      <c r="S5668" s="8"/>
      <c r="W5668" s="76"/>
      <c r="X5668" s="16">
        <f t="shared" si="1369"/>
        <v>0</v>
      </c>
      <c r="AC5668" s="18">
        <f t="shared" si="1374"/>
        <v>0</v>
      </c>
      <c r="AD5668" s="19">
        <f t="shared" si="1364"/>
        <v>0</v>
      </c>
      <c r="AE5668" s="21">
        <f t="shared" si="1373"/>
        <v>0</v>
      </c>
      <c r="AF5668" s="20">
        <f t="shared" si="1365"/>
        <v>0</v>
      </c>
      <c r="AG5668" s="20">
        <f t="shared" si="1366"/>
        <v>0</v>
      </c>
      <c r="AH5668" s="20">
        <f t="shared" si="1367"/>
        <v>0</v>
      </c>
      <c r="AI5668" s="20"/>
      <c r="AJ5668" s="20"/>
      <c r="AK5668" s="20">
        <f t="shared" si="1375"/>
        <v>0</v>
      </c>
      <c r="AL5668" s="171"/>
    </row>
    <row r="5669" spans="2:38" ht="15.75" customHeight="1" x14ac:dyDescent="0.25">
      <c r="B5669" s="14">
        <f t="shared" si="1370"/>
        <v>1294</v>
      </c>
      <c r="C5669" s="9" t="str">
        <f t="shared" si="1371"/>
        <v/>
      </c>
      <c r="D5669" s="3" t="str">
        <f t="shared" si="1372"/>
        <v/>
      </c>
      <c r="E5669" s="14" t="str">
        <f t="shared" si="1368"/>
        <v>1294</v>
      </c>
      <c r="J5669" s="14" t="str">
        <f t="shared" si="1363"/>
        <v xml:space="preserve">0                                                                                                                                                                                                                                                                                                                                                                                                                                                                                                                                                                                                                                                                                                                                                                                                                                                                                                                                                                                                                                                                                                                                                                                                                                                                                                                                             </v>
      </c>
      <c r="S5669" s="8"/>
      <c r="W5669" s="76"/>
      <c r="X5669" s="16">
        <f t="shared" si="1369"/>
        <v>0</v>
      </c>
      <c r="AC5669" s="18">
        <f t="shared" si="1374"/>
        <v>0</v>
      </c>
      <c r="AD5669" s="19">
        <f t="shared" si="1364"/>
        <v>0</v>
      </c>
      <c r="AE5669" s="21">
        <f t="shared" si="1373"/>
        <v>0</v>
      </c>
      <c r="AF5669" s="20">
        <f t="shared" si="1365"/>
        <v>0</v>
      </c>
      <c r="AG5669" s="20">
        <f t="shared" si="1366"/>
        <v>0</v>
      </c>
      <c r="AH5669" s="20">
        <f t="shared" si="1367"/>
        <v>0</v>
      </c>
      <c r="AI5669" s="20"/>
      <c r="AJ5669" s="20"/>
      <c r="AK5669" s="20">
        <f t="shared" si="1375"/>
        <v>0</v>
      </c>
      <c r="AL5669" s="171"/>
    </row>
    <row r="5670" spans="2:38" ht="15.75" customHeight="1" x14ac:dyDescent="0.25">
      <c r="B5670" s="14">
        <f t="shared" si="1370"/>
        <v>1295</v>
      </c>
      <c r="C5670" s="9" t="str">
        <f t="shared" si="1371"/>
        <v/>
      </c>
      <c r="D5670" s="3" t="str">
        <f t="shared" si="1372"/>
        <v/>
      </c>
      <c r="E5670" s="14" t="str">
        <f t="shared" si="1368"/>
        <v>1295</v>
      </c>
      <c r="J5670" s="14" t="str">
        <f t="shared" si="1363"/>
        <v xml:space="preserve">0                                                                                                                                                                                                                                                                                                                                                                                                                                                                                                                                                                                                                                                                                                                                                                                                                                                                                                                                                                                                                                                                                                                                                                                                                                                                                                                                              </v>
      </c>
      <c r="S5670" s="8"/>
      <c r="W5670" s="76"/>
      <c r="X5670" s="16">
        <f t="shared" si="1369"/>
        <v>0</v>
      </c>
      <c r="AC5670" s="18">
        <f t="shared" si="1374"/>
        <v>0</v>
      </c>
      <c r="AD5670" s="19">
        <f t="shared" si="1364"/>
        <v>0</v>
      </c>
      <c r="AE5670" s="21">
        <f t="shared" si="1373"/>
        <v>0</v>
      </c>
      <c r="AF5670" s="20">
        <f t="shared" si="1365"/>
        <v>0</v>
      </c>
      <c r="AG5670" s="20">
        <f t="shared" si="1366"/>
        <v>0</v>
      </c>
      <c r="AH5670" s="20">
        <f t="shared" si="1367"/>
        <v>0</v>
      </c>
      <c r="AI5670" s="20"/>
      <c r="AJ5670" s="20"/>
      <c r="AK5670" s="20">
        <f t="shared" si="1375"/>
        <v>0</v>
      </c>
      <c r="AL5670" s="171"/>
    </row>
    <row r="5671" spans="2:38" ht="15.75" customHeight="1" x14ac:dyDescent="0.25">
      <c r="B5671" s="14">
        <f t="shared" si="1370"/>
        <v>1296</v>
      </c>
      <c r="C5671" s="9" t="str">
        <f t="shared" si="1371"/>
        <v/>
      </c>
      <c r="D5671" s="3" t="str">
        <f t="shared" si="1372"/>
        <v/>
      </c>
      <c r="E5671" s="14" t="str">
        <f t="shared" si="1368"/>
        <v>1296</v>
      </c>
      <c r="J5671" s="14" t="str">
        <f t="shared" ref="J5671:J5734" si="1376">IF(A5671=A5670,CONCATENATE(J5670," ",I5671),I5671)</f>
        <v xml:space="preserve">0                                                                                                                                                                                                                                                                                                                                                                                                                                                                                                                                                                                                                                                                                                                                                                                                                                                                                                                                                                                                                                                                                                                                                                                                                                                                                                                                               </v>
      </c>
      <c r="S5671" s="8"/>
      <c r="W5671" s="76"/>
      <c r="X5671" s="16">
        <f t="shared" si="1369"/>
        <v>0</v>
      </c>
      <c r="AC5671" s="18">
        <f t="shared" si="1374"/>
        <v>0</v>
      </c>
      <c r="AD5671" s="19">
        <f t="shared" si="1364"/>
        <v>0</v>
      </c>
      <c r="AE5671" s="21">
        <f t="shared" si="1373"/>
        <v>0</v>
      </c>
      <c r="AF5671" s="20">
        <f t="shared" si="1365"/>
        <v>0</v>
      </c>
      <c r="AG5671" s="20">
        <f t="shared" si="1366"/>
        <v>0</v>
      </c>
      <c r="AH5671" s="20">
        <f t="shared" si="1367"/>
        <v>0</v>
      </c>
      <c r="AI5671" s="20"/>
      <c r="AJ5671" s="20"/>
      <c r="AK5671" s="20">
        <f t="shared" si="1375"/>
        <v>0</v>
      </c>
      <c r="AL5671" s="171"/>
    </row>
    <row r="5672" spans="2:38" ht="15.75" customHeight="1" x14ac:dyDescent="0.25">
      <c r="B5672" s="14">
        <f t="shared" si="1370"/>
        <v>1297</v>
      </c>
      <c r="C5672" s="9" t="str">
        <f t="shared" si="1371"/>
        <v/>
      </c>
      <c r="D5672" s="3" t="str">
        <f t="shared" si="1372"/>
        <v/>
      </c>
      <c r="E5672" s="14" t="str">
        <f t="shared" si="1368"/>
        <v>1297</v>
      </c>
      <c r="J5672" s="14" t="str">
        <f t="shared" si="1376"/>
        <v xml:space="preserve">0                                                                                                                                                                                                                                                                                                                                                                                                                                                                                                                                                                                                                                                                                                                                                                                                                                                                                                                                                                                                                                                                                                                                                                                                                                                                                                                                                </v>
      </c>
      <c r="S5672" s="8"/>
      <c r="W5672" s="76"/>
      <c r="X5672" s="16">
        <f t="shared" si="1369"/>
        <v>0</v>
      </c>
      <c r="AC5672" s="18">
        <f t="shared" si="1374"/>
        <v>0</v>
      </c>
      <c r="AD5672" s="19">
        <f t="shared" si="1364"/>
        <v>0</v>
      </c>
      <c r="AE5672" s="21">
        <f t="shared" si="1373"/>
        <v>0</v>
      </c>
      <c r="AF5672" s="20">
        <f t="shared" si="1365"/>
        <v>0</v>
      </c>
      <c r="AG5672" s="20">
        <f t="shared" si="1366"/>
        <v>0</v>
      </c>
      <c r="AH5672" s="20">
        <f t="shared" si="1367"/>
        <v>0</v>
      </c>
      <c r="AI5672" s="20"/>
      <c r="AJ5672" s="20"/>
      <c r="AK5672" s="20">
        <f t="shared" si="1375"/>
        <v>0</v>
      </c>
      <c r="AL5672" s="171"/>
    </row>
    <row r="5673" spans="2:38" ht="15.75" customHeight="1" x14ac:dyDescent="0.25">
      <c r="B5673" s="14">
        <f t="shared" si="1370"/>
        <v>1298</v>
      </c>
      <c r="C5673" s="9" t="str">
        <f t="shared" si="1371"/>
        <v/>
      </c>
      <c r="D5673" s="3" t="str">
        <f t="shared" si="1372"/>
        <v/>
      </c>
      <c r="E5673" s="14" t="str">
        <f t="shared" si="1368"/>
        <v>1298</v>
      </c>
      <c r="J5673" s="14" t="str">
        <f t="shared" si="1376"/>
        <v xml:space="preserve">0                                                                                                                                                                                                                                                                                                                                                                                                                                                                                                                                                                                                                                                                                                                                                                                                                                                                                                                                                                                                                                                                                                                                                                                                                                                                                                                                                 </v>
      </c>
      <c r="S5673" s="8"/>
      <c r="W5673" s="76"/>
      <c r="X5673" s="16">
        <f t="shared" si="1369"/>
        <v>0</v>
      </c>
      <c r="AC5673" s="18">
        <f t="shared" si="1374"/>
        <v>0</v>
      </c>
      <c r="AD5673" s="19">
        <f t="shared" si="1364"/>
        <v>0</v>
      </c>
      <c r="AE5673" s="21">
        <f t="shared" si="1373"/>
        <v>0</v>
      </c>
      <c r="AF5673" s="20">
        <f t="shared" si="1365"/>
        <v>0</v>
      </c>
      <c r="AG5673" s="20">
        <f t="shared" si="1366"/>
        <v>0</v>
      </c>
      <c r="AH5673" s="20">
        <f t="shared" si="1367"/>
        <v>0</v>
      </c>
      <c r="AI5673" s="20"/>
      <c r="AJ5673" s="20"/>
      <c r="AK5673" s="20">
        <f t="shared" si="1375"/>
        <v>0</v>
      </c>
      <c r="AL5673" s="171"/>
    </row>
    <row r="5674" spans="2:38" ht="15.75" customHeight="1" x14ac:dyDescent="0.25">
      <c r="B5674" s="14">
        <f t="shared" si="1370"/>
        <v>1299</v>
      </c>
      <c r="C5674" s="9" t="str">
        <f t="shared" si="1371"/>
        <v/>
      </c>
      <c r="D5674" s="3" t="str">
        <f t="shared" si="1372"/>
        <v/>
      </c>
      <c r="E5674" s="14" t="str">
        <f t="shared" si="1368"/>
        <v>1299</v>
      </c>
      <c r="J5674" s="14" t="str">
        <f t="shared" si="1376"/>
        <v xml:space="preserve">0                                                                                                                                                                                                                                                                                                                                                                                                                                                                                                                                                                                                                                                                                                                                                                                                                                                                                                                                                                                                                                                                                                                                                                                                                                                                                                                                                  </v>
      </c>
      <c r="S5674" s="8"/>
      <c r="W5674" s="76"/>
      <c r="X5674" s="16">
        <f t="shared" si="1369"/>
        <v>0</v>
      </c>
      <c r="AC5674" s="18">
        <f t="shared" si="1374"/>
        <v>0</v>
      </c>
      <c r="AD5674" s="19">
        <f t="shared" si="1364"/>
        <v>0</v>
      </c>
      <c r="AE5674" s="21">
        <f t="shared" si="1373"/>
        <v>0</v>
      </c>
      <c r="AF5674" s="20">
        <f t="shared" si="1365"/>
        <v>0</v>
      </c>
      <c r="AG5674" s="20">
        <f t="shared" si="1366"/>
        <v>0</v>
      </c>
      <c r="AH5674" s="20">
        <f t="shared" si="1367"/>
        <v>0</v>
      </c>
      <c r="AI5674" s="20"/>
      <c r="AJ5674" s="20"/>
      <c r="AK5674" s="20">
        <f t="shared" si="1375"/>
        <v>0</v>
      </c>
      <c r="AL5674" s="171"/>
    </row>
    <row r="5675" spans="2:38" ht="15.75" customHeight="1" x14ac:dyDescent="0.25">
      <c r="B5675" s="14">
        <f t="shared" si="1370"/>
        <v>1300</v>
      </c>
      <c r="C5675" s="9" t="str">
        <f t="shared" si="1371"/>
        <v/>
      </c>
      <c r="D5675" s="3" t="str">
        <f t="shared" si="1372"/>
        <v/>
      </c>
      <c r="E5675" s="14" t="str">
        <f t="shared" si="1368"/>
        <v>1300</v>
      </c>
      <c r="J5675" s="14" t="str">
        <f t="shared" si="1376"/>
        <v xml:space="preserve">0                                                                                                                                                                                                                                                                                                                                                                                                                                                                                                                                                                                                                                                                                                                                                                                                                                                                                                                                                                                                                                                                                                                                                                                                                                                                                                                                                   </v>
      </c>
      <c r="S5675" s="8"/>
      <c r="W5675" s="76"/>
      <c r="X5675" s="16">
        <f t="shared" si="1369"/>
        <v>0</v>
      </c>
      <c r="AC5675" s="18">
        <f t="shared" si="1374"/>
        <v>0</v>
      </c>
      <c r="AD5675" s="19">
        <f t="shared" si="1364"/>
        <v>0</v>
      </c>
      <c r="AE5675" s="21">
        <f t="shared" si="1373"/>
        <v>0</v>
      </c>
      <c r="AF5675" s="20">
        <f t="shared" si="1365"/>
        <v>0</v>
      </c>
      <c r="AG5675" s="20">
        <f t="shared" si="1366"/>
        <v>0</v>
      </c>
      <c r="AH5675" s="20">
        <f t="shared" si="1367"/>
        <v>0</v>
      </c>
      <c r="AI5675" s="20"/>
      <c r="AJ5675" s="20"/>
      <c r="AK5675" s="20">
        <f t="shared" si="1375"/>
        <v>0</v>
      </c>
      <c r="AL5675" s="171"/>
    </row>
    <row r="5676" spans="2:38" ht="15.75" customHeight="1" x14ac:dyDescent="0.25">
      <c r="B5676" s="14">
        <f t="shared" si="1370"/>
        <v>1301</v>
      </c>
      <c r="C5676" s="9" t="str">
        <f t="shared" si="1371"/>
        <v/>
      </c>
      <c r="D5676" s="3" t="str">
        <f t="shared" si="1372"/>
        <v/>
      </c>
      <c r="E5676" s="14" t="str">
        <f t="shared" si="1368"/>
        <v>1301</v>
      </c>
      <c r="J5676" s="14" t="str">
        <f t="shared" si="1376"/>
        <v xml:space="preserve">0                                                                                                                                                                                                                                                                                                                                                                                                                                                                                                                                                                                                                                                                                                                                                                                                                                                                                                                                                                                                                                                                                                                                                                                                                                                                                                                                                    </v>
      </c>
      <c r="S5676" s="8"/>
      <c r="W5676" s="76"/>
      <c r="X5676" s="16">
        <f t="shared" si="1369"/>
        <v>0</v>
      </c>
      <c r="AC5676" s="18">
        <f t="shared" si="1374"/>
        <v>0</v>
      </c>
      <c r="AD5676" s="19">
        <f t="shared" si="1364"/>
        <v>0</v>
      </c>
      <c r="AE5676" s="21">
        <f t="shared" si="1373"/>
        <v>0</v>
      </c>
      <c r="AF5676" s="20">
        <f t="shared" si="1365"/>
        <v>0</v>
      </c>
      <c r="AG5676" s="20">
        <f t="shared" si="1366"/>
        <v>0</v>
      </c>
      <c r="AH5676" s="20">
        <f t="shared" si="1367"/>
        <v>0</v>
      </c>
      <c r="AI5676" s="20"/>
      <c r="AJ5676" s="20"/>
      <c r="AK5676" s="20">
        <f t="shared" si="1375"/>
        <v>0</v>
      </c>
      <c r="AL5676" s="171"/>
    </row>
    <row r="5677" spans="2:38" ht="15.75" customHeight="1" x14ac:dyDescent="0.25">
      <c r="B5677" s="14">
        <f t="shared" si="1370"/>
        <v>1302</v>
      </c>
      <c r="C5677" s="9" t="str">
        <f t="shared" si="1371"/>
        <v/>
      </c>
      <c r="D5677" s="3" t="str">
        <f t="shared" si="1372"/>
        <v/>
      </c>
      <c r="E5677" s="14" t="str">
        <f t="shared" si="1368"/>
        <v>1302</v>
      </c>
      <c r="J5677" s="14" t="str">
        <f t="shared" si="1376"/>
        <v xml:space="preserve">0                                                                                                                                                                                                                                                                                                                                                                                                                                                                                                                                                                                                                                                                                                                                                                                                                                                                                                                                                                                                                                                                                                                                                                                                                                                                                                                                                     </v>
      </c>
      <c r="S5677" s="8"/>
      <c r="W5677" s="76"/>
      <c r="X5677" s="16">
        <f t="shared" si="1369"/>
        <v>0</v>
      </c>
      <c r="AC5677" s="18">
        <f t="shared" si="1374"/>
        <v>0</v>
      </c>
      <c r="AD5677" s="19">
        <f t="shared" si="1364"/>
        <v>0</v>
      </c>
      <c r="AE5677" s="21">
        <f t="shared" si="1373"/>
        <v>0</v>
      </c>
      <c r="AF5677" s="20">
        <f t="shared" si="1365"/>
        <v>0</v>
      </c>
      <c r="AG5677" s="20">
        <f t="shared" si="1366"/>
        <v>0</v>
      </c>
      <c r="AH5677" s="20">
        <f t="shared" si="1367"/>
        <v>0</v>
      </c>
      <c r="AI5677" s="20"/>
      <c r="AJ5677" s="20"/>
      <c r="AK5677" s="20">
        <f t="shared" si="1375"/>
        <v>0</v>
      </c>
      <c r="AL5677" s="171"/>
    </row>
    <row r="5678" spans="2:38" ht="15.75" customHeight="1" x14ac:dyDescent="0.25">
      <c r="B5678" s="14">
        <f t="shared" si="1370"/>
        <v>1303</v>
      </c>
      <c r="C5678" s="9" t="str">
        <f t="shared" si="1371"/>
        <v/>
      </c>
      <c r="D5678" s="3" t="str">
        <f t="shared" si="1372"/>
        <v/>
      </c>
      <c r="E5678" s="14" t="str">
        <f t="shared" si="1368"/>
        <v>1303</v>
      </c>
      <c r="J5678" s="14" t="str">
        <f t="shared" si="1376"/>
        <v xml:space="preserve">0                                                                                                                                                                                                                                                                                                                                                                                                                                                                                                                                                                                                                                                                                                                                                                                                                                                                                                                                                                                                                                                                                                                                                                                                                                                                                                                                                      </v>
      </c>
      <c r="S5678" s="8"/>
      <c r="W5678" s="76"/>
      <c r="X5678" s="16">
        <f t="shared" si="1369"/>
        <v>0</v>
      </c>
      <c r="AC5678" s="18">
        <f t="shared" si="1374"/>
        <v>0</v>
      </c>
      <c r="AD5678" s="19">
        <f t="shared" si="1364"/>
        <v>0</v>
      </c>
      <c r="AE5678" s="21">
        <f t="shared" si="1373"/>
        <v>0</v>
      </c>
      <c r="AF5678" s="20">
        <f t="shared" si="1365"/>
        <v>0</v>
      </c>
      <c r="AG5678" s="20">
        <f t="shared" si="1366"/>
        <v>0</v>
      </c>
      <c r="AH5678" s="20">
        <f t="shared" si="1367"/>
        <v>0</v>
      </c>
      <c r="AI5678" s="20"/>
      <c r="AJ5678" s="20"/>
      <c r="AK5678" s="20">
        <f t="shared" si="1375"/>
        <v>0</v>
      </c>
      <c r="AL5678" s="171"/>
    </row>
    <row r="5679" spans="2:38" ht="15.75" customHeight="1" x14ac:dyDescent="0.25">
      <c r="B5679" s="14">
        <f t="shared" si="1370"/>
        <v>1304</v>
      </c>
      <c r="C5679" s="9" t="str">
        <f t="shared" si="1371"/>
        <v/>
      </c>
      <c r="D5679" s="3" t="str">
        <f t="shared" si="1372"/>
        <v/>
      </c>
      <c r="E5679" s="14" t="str">
        <f t="shared" si="1368"/>
        <v>1304</v>
      </c>
      <c r="J5679" s="14" t="str">
        <f t="shared" si="1376"/>
        <v xml:space="preserve">0                                                                                                                                                                                                                                                                                                                                                                                                                                                                                                                                                                                                                                                                                                                                                                                                                                                                                                                                                                                                                                                                                                                                                                                                                                                                                                                                                       </v>
      </c>
      <c r="S5679" s="8"/>
      <c r="W5679" s="76"/>
      <c r="X5679" s="16">
        <f t="shared" si="1369"/>
        <v>0</v>
      </c>
      <c r="AC5679" s="18">
        <f t="shared" si="1374"/>
        <v>0</v>
      </c>
      <c r="AD5679" s="19">
        <f t="shared" si="1364"/>
        <v>0</v>
      </c>
      <c r="AE5679" s="21">
        <f t="shared" si="1373"/>
        <v>0</v>
      </c>
      <c r="AF5679" s="20">
        <f t="shared" si="1365"/>
        <v>0</v>
      </c>
      <c r="AG5679" s="20">
        <f t="shared" si="1366"/>
        <v>0</v>
      </c>
      <c r="AH5679" s="20">
        <f t="shared" si="1367"/>
        <v>0</v>
      </c>
      <c r="AI5679" s="20"/>
      <c r="AJ5679" s="20"/>
      <c r="AK5679" s="20">
        <f t="shared" si="1375"/>
        <v>0</v>
      </c>
      <c r="AL5679" s="171"/>
    </row>
    <row r="5680" spans="2:38" ht="15.75" customHeight="1" x14ac:dyDescent="0.25">
      <c r="B5680" s="14">
        <f t="shared" si="1370"/>
        <v>1305</v>
      </c>
      <c r="C5680" s="9" t="str">
        <f t="shared" si="1371"/>
        <v/>
      </c>
      <c r="D5680" s="3" t="str">
        <f t="shared" si="1372"/>
        <v/>
      </c>
      <c r="E5680" s="14" t="str">
        <f t="shared" si="1368"/>
        <v>1305</v>
      </c>
      <c r="J5680" s="14" t="str">
        <f t="shared" si="1376"/>
        <v xml:space="preserve">0                                                                                                                                                                                                                                                                                                                                                                                                                                                                                                                                                                                                                                                                                                                                                                                                                                                                                                                                                                                                                                                                                                                                                                                                                                                                                                                                                        </v>
      </c>
      <c r="S5680" s="8"/>
      <c r="W5680" s="76"/>
      <c r="X5680" s="16">
        <f t="shared" si="1369"/>
        <v>0</v>
      </c>
      <c r="AC5680" s="18">
        <f t="shared" si="1374"/>
        <v>0</v>
      </c>
      <c r="AD5680" s="19">
        <f t="shared" si="1364"/>
        <v>0</v>
      </c>
      <c r="AE5680" s="21">
        <f t="shared" si="1373"/>
        <v>0</v>
      </c>
      <c r="AF5680" s="20">
        <f t="shared" si="1365"/>
        <v>0</v>
      </c>
      <c r="AG5680" s="20">
        <f t="shared" si="1366"/>
        <v>0</v>
      </c>
      <c r="AH5680" s="20">
        <f t="shared" si="1367"/>
        <v>0</v>
      </c>
      <c r="AI5680" s="20"/>
      <c r="AJ5680" s="20"/>
      <c r="AK5680" s="20">
        <f t="shared" si="1375"/>
        <v>0</v>
      </c>
      <c r="AL5680" s="171"/>
    </row>
    <row r="5681" spans="2:38" ht="15.75" customHeight="1" x14ac:dyDescent="0.25">
      <c r="B5681" s="14">
        <f t="shared" si="1370"/>
        <v>1306</v>
      </c>
      <c r="C5681" s="9" t="str">
        <f t="shared" si="1371"/>
        <v/>
      </c>
      <c r="D5681" s="3" t="str">
        <f t="shared" si="1372"/>
        <v/>
      </c>
      <c r="E5681" s="14" t="str">
        <f t="shared" si="1368"/>
        <v>1306</v>
      </c>
      <c r="J5681" s="14" t="str">
        <f t="shared" si="1376"/>
        <v xml:space="preserve">0                                                                                                                                                                                                                                                                                                                                                                                                                                                                                                                                                                                                                                                                                                                                                                                                                                                                                                                                                                                                                                                                                                                                                                                                                                                                                                                                                         </v>
      </c>
      <c r="S5681" s="8"/>
      <c r="W5681" s="76"/>
      <c r="X5681" s="16">
        <f t="shared" si="1369"/>
        <v>0</v>
      </c>
      <c r="AC5681" s="18">
        <f t="shared" si="1374"/>
        <v>0</v>
      </c>
      <c r="AD5681" s="19">
        <f t="shared" ref="AD5681:AD5744" si="1377">IF(A5681=A5680,AD5680+AC5681,AC5681)</f>
        <v>0</v>
      </c>
      <c r="AE5681" s="21">
        <f t="shared" si="1373"/>
        <v>0</v>
      </c>
      <c r="AF5681" s="20">
        <f t="shared" ref="AF5681:AF5744" si="1378">IF(A5681=A5680,0,(SUMIF($A$3:$A$999956,A5681,$Q$3:$Q$999956)))+IF(A5681=A5680,0,(SUMIF($A$3:$A$999956,A5681,$R$3:$R$999956)))</f>
        <v>0</v>
      </c>
      <c r="AG5681" s="20">
        <f t="shared" ref="AG5681:AG5744" si="1379">IF(A5681=A5680,0,(SUMIF($A$3:$A$999956,A5681,($X$3:$X$999956))))</f>
        <v>0</v>
      </c>
      <c r="AH5681" s="20">
        <f t="shared" ref="AH5681:AH5744" si="1380">IF(A5681=A5680,0,(SUMIF($A$3:$A$999956,A5681,($AC$3:$AC$999956))))</f>
        <v>0</v>
      </c>
      <c r="AI5681" s="20"/>
      <c r="AJ5681" s="20"/>
      <c r="AK5681" s="20">
        <f t="shared" si="1375"/>
        <v>0</v>
      </c>
      <c r="AL5681" s="171"/>
    </row>
    <row r="5682" spans="2:38" ht="15.75" customHeight="1" x14ac:dyDescent="0.25">
      <c r="B5682" s="14">
        <f t="shared" si="1370"/>
        <v>1307</v>
      </c>
      <c r="C5682" s="9" t="str">
        <f t="shared" si="1371"/>
        <v/>
      </c>
      <c r="D5682" s="3" t="str">
        <f t="shared" si="1372"/>
        <v/>
      </c>
      <c r="E5682" s="14" t="str">
        <f t="shared" si="1368"/>
        <v>1307</v>
      </c>
      <c r="J5682" s="14" t="str">
        <f t="shared" si="1376"/>
        <v xml:space="preserve">0                                                                                                                                                                                                                                                                                                                                                                                                                                                                                                                                                                                                                                                                                                                                                                                                                                                                                                                                                                                                                                                                                                                                                                                                                                                                                                                                                          </v>
      </c>
      <c r="S5682" s="8"/>
      <c r="W5682" s="76"/>
      <c r="X5682" s="16">
        <f t="shared" si="1369"/>
        <v>0</v>
      </c>
      <c r="AC5682" s="18">
        <f t="shared" si="1374"/>
        <v>0</v>
      </c>
      <c r="AD5682" s="19">
        <f t="shared" si="1377"/>
        <v>0</v>
      </c>
      <c r="AE5682" s="21">
        <f t="shared" si="1373"/>
        <v>0</v>
      </c>
      <c r="AF5682" s="20">
        <f t="shared" si="1378"/>
        <v>0</v>
      </c>
      <c r="AG5682" s="20">
        <f t="shared" si="1379"/>
        <v>0</v>
      </c>
      <c r="AH5682" s="20">
        <f t="shared" si="1380"/>
        <v>0</v>
      </c>
      <c r="AI5682" s="20"/>
      <c r="AJ5682" s="20"/>
      <c r="AK5682" s="20">
        <f t="shared" si="1375"/>
        <v>0</v>
      </c>
      <c r="AL5682" s="171"/>
    </row>
    <row r="5683" spans="2:38" ht="15.75" customHeight="1" x14ac:dyDescent="0.25">
      <c r="B5683" s="14">
        <f t="shared" si="1370"/>
        <v>1308</v>
      </c>
      <c r="C5683" s="9" t="str">
        <f t="shared" si="1371"/>
        <v/>
      </c>
      <c r="D5683" s="3" t="str">
        <f t="shared" si="1372"/>
        <v/>
      </c>
      <c r="E5683" s="14" t="str">
        <f t="shared" si="1368"/>
        <v>1308</v>
      </c>
      <c r="J5683" s="14" t="str">
        <f t="shared" si="1376"/>
        <v xml:space="preserve">0                                                                                                                                                                                                                                                                                                                                                                                                                                                                                                                                                                                                                                                                                                                                                                                                                                                                                                                                                                                                                                                                                                                                                                                                                                                                                                                                                           </v>
      </c>
      <c r="S5683" s="8"/>
      <c r="W5683" s="76"/>
      <c r="X5683" s="16">
        <f t="shared" si="1369"/>
        <v>0</v>
      </c>
      <c r="AC5683" s="18">
        <f t="shared" si="1374"/>
        <v>0</v>
      </c>
      <c r="AD5683" s="19">
        <f t="shared" si="1377"/>
        <v>0</v>
      </c>
      <c r="AE5683" s="21">
        <f t="shared" si="1373"/>
        <v>0</v>
      </c>
      <c r="AF5683" s="20">
        <f t="shared" si="1378"/>
        <v>0</v>
      </c>
      <c r="AG5683" s="20">
        <f t="shared" si="1379"/>
        <v>0</v>
      </c>
      <c r="AH5683" s="20">
        <f t="shared" si="1380"/>
        <v>0</v>
      </c>
      <c r="AI5683" s="20"/>
      <c r="AJ5683" s="20"/>
      <c r="AK5683" s="20">
        <f t="shared" si="1375"/>
        <v>0</v>
      </c>
      <c r="AL5683" s="171"/>
    </row>
    <row r="5684" spans="2:38" ht="15.75" customHeight="1" x14ac:dyDescent="0.25">
      <c r="B5684" s="14">
        <f t="shared" si="1370"/>
        <v>1309</v>
      </c>
      <c r="C5684" s="9" t="str">
        <f t="shared" si="1371"/>
        <v/>
      </c>
      <c r="D5684" s="3" t="str">
        <f t="shared" si="1372"/>
        <v/>
      </c>
      <c r="E5684" s="14" t="str">
        <f t="shared" si="1368"/>
        <v>1309</v>
      </c>
      <c r="J5684" s="14" t="str">
        <f t="shared" si="1376"/>
        <v xml:space="preserve">0                                                                                                                                                                                                                                                                                                                                                                                                                                                                                                                                                                                                                                                                                                                                                                                                                                                                                                                                                                                                                                                                                                                                                                                                                                                                                                                                                            </v>
      </c>
      <c r="S5684" s="8"/>
      <c r="W5684" s="76"/>
      <c r="X5684" s="16">
        <f t="shared" si="1369"/>
        <v>0</v>
      </c>
      <c r="AC5684" s="18">
        <f t="shared" si="1374"/>
        <v>0</v>
      </c>
      <c r="AD5684" s="19">
        <f t="shared" si="1377"/>
        <v>0</v>
      </c>
      <c r="AE5684" s="21">
        <f t="shared" si="1373"/>
        <v>0</v>
      </c>
      <c r="AF5684" s="20">
        <f t="shared" si="1378"/>
        <v>0</v>
      </c>
      <c r="AG5684" s="20">
        <f t="shared" si="1379"/>
        <v>0</v>
      </c>
      <c r="AH5684" s="20">
        <f t="shared" si="1380"/>
        <v>0</v>
      </c>
      <c r="AI5684" s="20"/>
      <c r="AJ5684" s="20"/>
      <c r="AK5684" s="20">
        <f t="shared" si="1375"/>
        <v>0</v>
      </c>
      <c r="AL5684" s="171"/>
    </row>
    <row r="5685" spans="2:38" ht="15.75" customHeight="1" x14ac:dyDescent="0.25">
      <c r="B5685" s="14">
        <f t="shared" si="1370"/>
        <v>1310</v>
      </c>
      <c r="C5685" s="9" t="str">
        <f t="shared" si="1371"/>
        <v/>
      </c>
      <c r="D5685" s="3" t="str">
        <f t="shared" si="1372"/>
        <v/>
      </c>
      <c r="E5685" s="14" t="str">
        <f t="shared" si="1368"/>
        <v>1310</v>
      </c>
      <c r="J5685" s="14" t="str">
        <f t="shared" si="1376"/>
        <v xml:space="preserve">0                                                                                                                                                                                                                                                                                                                                                                                                                                                                                                                                                                                                                                                                                                                                                                                                                                                                                                                                                                                                                                                                                                                                                                                                                                                                                                                                                             </v>
      </c>
      <c r="S5685" s="8"/>
      <c r="W5685" s="76"/>
      <c r="X5685" s="16">
        <f t="shared" si="1369"/>
        <v>0</v>
      </c>
      <c r="AC5685" s="18">
        <f t="shared" si="1374"/>
        <v>0</v>
      </c>
      <c r="AD5685" s="19">
        <f t="shared" si="1377"/>
        <v>0</v>
      </c>
      <c r="AE5685" s="21">
        <f t="shared" si="1373"/>
        <v>0</v>
      </c>
      <c r="AF5685" s="20">
        <f t="shared" si="1378"/>
        <v>0</v>
      </c>
      <c r="AG5685" s="20">
        <f t="shared" si="1379"/>
        <v>0</v>
      </c>
      <c r="AH5685" s="20">
        <f t="shared" si="1380"/>
        <v>0</v>
      </c>
      <c r="AI5685" s="20"/>
      <c r="AJ5685" s="20"/>
      <c r="AK5685" s="20">
        <f t="shared" si="1375"/>
        <v>0</v>
      </c>
      <c r="AL5685" s="171"/>
    </row>
    <row r="5686" spans="2:38" ht="15.75" customHeight="1" x14ac:dyDescent="0.25">
      <c r="B5686" s="14">
        <f t="shared" si="1370"/>
        <v>1311</v>
      </c>
      <c r="C5686" s="9" t="str">
        <f t="shared" si="1371"/>
        <v/>
      </c>
      <c r="D5686" s="3" t="str">
        <f t="shared" si="1372"/>
        <v/>
      </c>
      <c r="E5686" s="14" t="str">
        <f t="shared" si="1368"/>
        <v>1311</v>
      </c>
      <c r="J5686" s="14" t="str">
        <f t="shared" si="1376"/>
        <v xml:space="preserve">0                                                                                                                                                                                                                                                                                                                                                                                                                                                                                                                                                                                                                                                                                                                                                                                                                                                                                                                                                                                                                                                                                                                                                                                                                                                                                                                                                              </v>
      </c>
      <c r="S5686" s="8"/>
      <c r="W5686" s="76"/>
      <c r="X5686" s="16">
        <f t="shared" si="1369"/>
        <v>0</v>
      </c>
      <c r="AC5686" s="18">
        <f t="shared" si="1374"/>
        <v>0</v>
      </c>
      <c r="AD5686" s="19">
        <f t="shared" si="1377"/>
        <v>0</v>
      </c>
      <c r="AE5686" s="21">
        <f t="shared" si="1373"/>
        <v>0</v>
      </c>
      <c r="AF5686" s="20">
        <f t="shared" si="1378"/>
        <v>0</v>
      </c>
      <c r="AG5686" s="20">
        <f t="shared" si="1379"/>
        <v>0</v>
      </c>
      <c r="AH5686" s="20">
        <f t="shared" si="1380"/>
        <v>0</v>
      </c>
      <c r="AI5686" s="20"/>
      <c r="AJ5686" s="20"/>
      <c r="AK5686" s="20">
        <f t="shared" si="1375"/>
        <v>0</v>
      </c>
      <c r="AL5686" s="171"/>
    </row>
    <row r="5687" spans="2:38" ht="15.75" customHeight="1" x14ac:dyDescent="0.25">
      <c r="B5687" s="14">
        <f t="shared" si="1370"/>
        <v>1312</v>
      </c>
      <c r="C5687" s="9" t="str">
        <f t="shared" si="1371"/>
        <v/>
      </c>
      <c r="D5687" s="3" t="str">
        <f t="shared" si="1372"/>
        <v/>
      </c>
      <c r="E5687" s="14" t="str">
        <f t="shared" si="1368"/>
        <v>1312</v>
      </c>
      <c r="J5687" s="14" t="str">
        <f t="shared" si="1376"/>
        <v xml:space="preserve">0                                                                                                                                                                                                                                                                                                                                                                                                                                                                                                                                                                                                                                                                                                                                                                                                                                                                                                                                                                                                                                                                                                                                                                                                                                                                                                                                                               </v>
      </c>
      <c r="S5687" s="8"/>
      <c r="W5687" s="76"/>
      <c r="X5687" s="16">
        <f t="shared" si="1369"/>
        <v>0</v>
      </c>
      <c r="AC5687" s="18">
        <f t="shared" si="1374"/>
        <v>0</v>
      </c>
      <c r="AD5687" s="19">
        <f t="shared" si="1377"/>
        <v>0</v>
      </c>
      <c r="AE5687" s="21">
        <f t="shared" si="1373"/>
        <v>0</v>
      </c>
      <c r="AF5687" s="20">
        <f t="shared" si="1378"/>
        <v>0</v>
      </c>
      <c r="AG5687" s="20">
        <f t="shared" si="1379"/>
        <v>0</v>
      </c>
      <c r="AH5687" s="20">
        <f t="shared" si="1380"/>
        <v>0</v>
      </c>
      <c r="AI5687" s="20"/>
      <c r="AJ5687" s="20"/>
      <c r="AK5687" s="20">
        <f t="shared" si="1375"/>
        <v>0</v>
      </c>
      <c r="AL5687" s="171"/>
    </row>
    <row r="5688" spans="2:38" ht="15.75" customHeight="1" x14ac:dyDescent="0.25">
      <c r="B5688" s="14">
        <f t="shared" si="1370"/>
        <v>1313</v>
      </c>
      <c r="C5688" s="9" t="str">
        <f t="shared" si="1371"/>
        <v/>
      </c>
      <c r="D5688" s="3" t="str">
        <f t="shared" si="1372"/>
        <v/>
      </c>
      <c r="E5688" s="14" t="str">
        <f t="shared" si="1368"/>
        <v>1313</v>
      </c>
      <c r="J5688" s="14" t="str">
        <f t="shared" si="1376"/>
        <v xml:space="preserve">0                                                                                                                                                                                                                                                                                                                                                                                                                                                                                                                                                                                                                                                                                                                                                                                                                                                                                                                                                                                                                                                                                                                                                                                                                                                                                                                                                                </v>
      </c>
      <c r="S5688" s="8"/>
      <c r="W5688" s="76"/>
      <c r="X5688" s="16">
        <f t="shared" si="1369"/>
        <v>0</v>
      </c>
      <c r="AC5688" s="18">
        <f t="shared" si="1374"/>
        <v>0</v>
      </c>
      <c r="AD5688" s="19">
        <f t="shared" si="1377"/>
        <v>0</v>
      </c>
      <c r="AE5688" s="21">
        <f t="shared" si="1373"/>
        <v>0</v>
      </c>
      <c r="AF5688" s="20">
        <f t="shared" si="1378"/>
        <v>0</v>
      </c>
      <c r="AG5688" s="20">
        <f t="shared" si="1379"/>
        <v>0</v>
      </c>
      <c r="AH5688" s="20">
        <f t="shared" si="1380"/>
        <v>0</v>
      </c>
      <c r="AI5688" s="20"/>
      <c r="AJ5688" s="20"/>
      <c r="AK5688" s="20">
        <f t="shared" si="1375"/>
        <v>0</v>
      </c>
      <c r="AL5688" s="171"/>
    </row>
    <row r="5689" spans="2:38" ht="15.75" customHeight="1" x14ac:dyDescent="0.25">
      <c r="B5689" s="14">
        <f t="shared" si="1370"/>
        <v>1314</v>
      </c>
      <c r="C5689" s="9" t="str">
        <f t="shared" si="1371"/>
        <v/>
      </c>
      <c r="D5689" s="3" t="str">
        <f t="shared" si="1372"/>
        <v/>
      </c>
      <c r="E5689" s="14" t="str">
        <f t="shared" si="1368"/>
        <v>1314</v>
      </c>
      <c r="J5689" s="14" t="str">
        <f t="shared" si="1376"/>
        <v xml:space="preserve">0                                                                                                                                                                                                                                                                                                                                                                                                                                                                                                                                                                                                                                                                                                                                                                                                                                                                                                                                                                                                                                                                                                                                                                                                                                                                                                                                                                 </v>
      </c>
      <c r="S5689" s="8"/>
      <c r="W5689" s="76"/>
      <c r="X5689" s="16">
        <f t="shared" si="1369"/>
        <v>0</v>
      </c>
      <c r="AC5689" s="18">
        <f t="shared" si="1374"/>
        <v>0</v>
      </c>
      <c r="AD5689" s="19">
        <f t="shared" si="1377"/>
        <v>0</v>
      </c>
      <c r="AE5689" s="21">
        <f t="shared" si="1373"/>
        <v>0</v>
      </c>
      <c r="AF5689" s="20">
        <f t="shared" si="1378"/>
        <v>0</v>
      </c>
      <c r="AG5689" s="20">
        <f t="shared" si="1379"/>
        <v>0</v>
      </c>
      <c r="AH5689" s="20">
        <f t="shared" si="1380"/>
        <v>0</v>
      </c>
      <c r="AI5689" s="20"/>
      <c r="AJ5689" s="20"/>
      <c r="AK5689" s="20">
        <f t="shared" si="1375"/>
        <v>0</v>
      </c>
      <c r="AL5689" s="171"/>
    </row>
    <row r="5690" spans="2:38" ht="15.75" customHeight="1" x14ac:dyDescent="0.25">
      <c r="B5690" s="14">
        <f t="shared" si="1370"/>
        <v>1315</v>
      </c>
      <c r="C5690" s="9" t="str">
        <f t="shared" si="1371"/>
        <v/>
      </c>
      <c r="D5690" s="3" t="str">
        <f t="shared" si="1372"/>
        <v/>
      </c>
      <c r="E5690" s="14" t="str">
        <f t="shared" si="1368"/>
        <v>1315</v>
      </c>
      <c r="J5690" s="14" t="str">
        <f t="shared" si="1376"/>
        <v xml:space="preserve">0                                                                                                                                                                                                                                                                                                                                                                                                                                                                                                                                                                                                                                                                                                                                                                                                                                                                                                                                                                                                                                                                                                                                                                                                                                                                                                                                                                  </v>
      </c>
      <c r="S5690" s="8"/>
      <c r="W5690" s="76"/>
      <c r="X5690" s="16">
        <f t="shared" si="1369"/>
        <v>0</v>
      </c>
      <c r="AC5690" s="18">
        <f t="shared" si="1374"/>
        <v>0</v>
      </c>
      <c r="AD5690" s="19">
        <f t="shared" si="1377"/>
        <v>0</v>
      </c>
      <c r="AE5690" s="21">
        <f t="shared" si="1373"/>
        <v>0</v>
      </c>
      <c r="AF5690" s="20">
        <f t="shared" si="1378"/>
        <v>0</v>
      </c>
      <c r="AG5690" s="20">
        <f t="shared" si="1379"/>
        <v>0</v>
      </c>
      <c r="AH5690" s="20">
        <f t="shared" si="1380"/>
        <v>0</v>
      </c>
      <c r="AI5690" s="20"/>
      <c r="AJ5690" s="20"/>
      <c r="AK5690" s="20">
        <f t="shared" si="1375"/>
        <v>0</v>
      </c>
      <c r="AL5690" s="171"/>
    </row>
    <row r="5691" spans="2:38" ht="15.75" customHeight="1" x14ac:dyDescent="0.25">
      <c r="B5691" s="14">
        <f t="shared" si="1370"/>
        <v>1316</v>
      </c>
      <c r="C5691" s="9" t="str">
        <f t="shared" si="1371"/>
        <v/>
      </c>
      <c r="D5691" s="3" t="str">
        <f t="shared" si="1372"/>
        <v/>
      </c>
      <c r="E5691" s="14" t="str">
        <f t="shared" si="1368"/>
        <v>1316</v>
      </c>
      <c r="J5691" s="14" t="str">
        <f t="shared" si="1376"/>
        <v xml:space="preserve">0                                                                                                                                                                                                                                                                                                                                                                                                                                                                                                                                                                                                                                                                                                                                                                                                                                                                                                                                                                                                                                                                                                                                                                                                                                                                                                                                                                   </v>
      </c>
      <c r="S5691" s="8"/>
      <c r="W5691" s="76"/>
      <c r="X5691" s="16">
        <f t="shared" si="1369"/>
        <v>0</v>
      </c>
      <c r="AC5691" s="18">
        <f t="shared" si="1374"/>
        <v>0</v>
      </c>
      <c r="AD5691" s="19">
        <f t="shared" si="1377"/>
        <v>0</v>
      </c>
      <c r="AE5691" s="21">
        <f t="shared" si="1373"/>
        <v>0</v>
      </c>
      <c r="AF5691" s="20">
        <f t="shared" si="1378"/>
        <v>0</v>
      </c>
      <c r="AG5691" s="20">
        <f t="shared" si="1379"/>
        <v>0</v>
      </c>
      <c r="AH5691" s="20">
        <f t="shared" si="1380"/>
        <v>0</v>
      </c>
      <c r="AI5691" s="20"/>
      <c r="AJ5691" s="20"/>
      <c r="AK5691" s="20">
        <f t="shared" si="1375"/>
        <v>0</v>
      </c>
      <c r="AL5691" s="171"/>
    </row>
    <row r="5692" spans="2:38" ht="15.75" customHeight="1" x14ac:dyDescent="0.25">
      <c r="B5692" s="14">
        <f t="shared" si="1370"/>
        <v>1317</v>
      </c>
      <c r="C5692" s="9" t="str">
        <f t="shared" si="1371"/>
        <v/>
      </c>
      <c r="D5692" s="3" t="str">
        <f t="shared" si="1372"/>
        <v/>
      </c>
      <c r="E5692" s="14" t="str">
        <f t="shared" si="1368"/>
        <v>1317</v>
      </c>
      <c r="J5692" s="14" t="str">
        <f t="shared" si="1376"/>
        <v xml:space="preserve">0                                                                                                                                                                                                                                                                                                                                                                                                                                                                                                                                                                                                                                                                                                                                                                                                                                                                                                                                                                                                                                                                                                                                                                                                                                                                                                                                                                    </v>
      </c>
      <c r="S5692" s="8"/>
      <c r="W5692" s="76"/>
      <c r="X5692" s="16">
        <f t="shared" si="1369"/>
        <v>0</v>
      </c>
      <c r="AC5692" s="18">
        <f t="shared" si="1374"/>
        <v>0</v>
      </c>
      <c r="AD5692" s="19">
        <f t="shared" si="1377"/>
        <v>0</v>
      </c>
      <c r="AE5692" s="21">
        <f t="shared" si="1373"/>
        <v>0</v>
      </c>
      <c r="AF5692" s="20">
        <f t="shared" si="1378"/>
        <v>0</v>
      </c>
      <c r="AG5692" s="20">
        <f t="shared" si="1379"/>
        <v>0</v>
      </c>
      <c r="AH5692" s="20">
        <f t="shared" si="1380"/>
        <v>0</v>
      </c>
      <c r="AI5692" s="20"/>
      <c r="AJ5692" s="20"/>
      <c r="AK5692" s="20">
        <f t="shared" si="1375"/>
        <v>0</v>
      </c>
      <c r="AL5692" s="171"/>
    </row>
    <row r="5693" spans="2:38" ht="15.75" customHeight="1" x14ac:dyDescent="0.25">
      <c r="B5693" s="14">
        <f t="shared" si="1370"/>
        <v>1318</v>
      </c>
      <c r="C5693" s="9" t="str">
        <f t="shared" si="1371"/>
        <v/>
      </c>
      <c r="D5693" s="3" t="str">
        <f t="shared" si="1372"/>
        <v/>
      </c>
      <c r="E5693" s="14" t="str">
        <f t="shared" si="1368"/>
        <v>1318</v>
      </c>
      <c r="J5693" s="14" t="str">
        <f t="shared" si="1376"/>
        <v xml:space="preserve">0                                                                                                                                                                                                                                                                                                                                                                                                                                                                                                                                                                                                                                                                                                                                                                                                                                                                                                                                                                                                                                                                                                                                                                                                                                                                                                                                                                     </v>
      </c>
      <c r="S5693" s="8"/>
      <c r="W5693" s="76"/>
      <c r="X5693" s="16">
        <f t="shared" si="1369"/>
        <v>0</v>
      </c>
      <c r="AC5693" s="18">
        <f t="shared" si="1374"/>
        <v>0</v>
      </c>
      <c r="AD5693" s="19">
        <f t="shared" si="1377"/>
        <v>0</v>
      </c>
      <c r="AE5693" s="21">
        <f t="shared" si="1373"/>
        <v>0</v>
      </c>
      <c r="AF5693" s="20">
        <f t="shared" si="1378"/>
        <v>0</v>
      </c>
      <c r="AG5693" s="20">
        <f t="shared" si="1379"/>
        <v>0</v>
      </c>
      <c r="AH5693" s="20">
        <f t="shared" si="1380"/>
        <v>0</v>
      </c>
      <c r="AI5693" s="20"/>
      <c r="AJ5693" s="20"/>
      <c r="AK5693" s="20">
        <f t="shared" si="1375"/>
        <v>0</v>
      </c>
      <c r="AL5693" s="171"/>
    </row>
    <row r="5694" spans="2:38" ht="15.75" customHeight="1" x14ac:dyDescent="0.25">
      <c r="B5694" s="14">
        <f t="shared" si="1370"/>
        <v>1319</v>
      </c>
      <c r="C5694" s="9" t="str">
        <f t="shared" si="1371"/>
        <v/>
      </c>
      <c r="D5694" s="3" t="str">
        <f t="shared" si="1372"/>
        <v/>
      </c>
      <c r="E5694" s="14" t="str">
        <f t="shared" ref="E5694:E5757" si="1381">CONCATENATE(A5694,D5694,B5694)</f>
        <v>1319</v>
      </c>
      <c r="J5694" s="14" t="str">
        <f t="shared" si="1376"/>
        <v xml:space="preserve">0                                                                                                                                                                                                                                                                                                                                                                                                                                                                                                                                                                                                                                                                                                                                                                                                                                                                                                                                                                                                                                                                                                                                                                                                                                                                                                                                                                      </v>
      </c>
      <c r="S5694" s="8"/>
      <c r="W5694" s="76"/>
      <c r="X5694" s="16">
        <f t="shared" si="1369"/>
        <v>0</v>
      </c>
      <c r="AC5694" s="18">
        <f t="shared" si="1374"/>
        <v>0</v>
      </c>
      <c r="AD5694" s="19">
        <f t="shared" si="1377"/>
        <v>0</v>
      </c>
      <c r="AE5694" s="21">
        <f t="shared" si="1373"/>
        <v>0</v>
      </c>
      <c r="AF5694" s="20">
        <f t="shared" si="1378"/>
        <v>0</v>
      </c>
      <c r="AG5694" s="20">
        <f t="shared" si="1379"/>
        <v>0</v>
      </c>
      <c r="AH5694" s="20">
        <f t="shared" si="1380"/>
        <v>0</v>
      </c>
      <c r="AI5694" s="20"/>
      <c r="AJ5694" s="20"/>
      <c r="AK5694" s="20">
        <f t="shared" si="1375"/>
        <v>0</v>
      </c>
      <c r="AL5694" s="171"/>
    </row>
    <row r="5695" spans="2:38" ht="15.75" customHeight="1" x14ac:dyDescent="0.25">
      <c r="B5695" s="14">
        <f t="shared" si="1370"/>
        <v>1320</v>
      </c>
      <c r="C5695" s="9" t="str">
        <f t="shared" si="1371"/>
        <v/>
      </c>
      <c r="D5695" s="3" t="str">
        <f t="shared" si="1372"/>
        <v/>
      </c>
      <c r="E5695" s="14" t="str">
        <f t="shared" si="1381"/>
        <v>1320</v>
      </c>
      <c r="J5695" s="14" t="str">
        <f t="shared" si="1376"/>
        <v xml:space="preserve">0                                                                                                                                                                                                                                                                                                                                                                                                                                                                                                                                                                                                                                                                                                                                                                                                                                                                                                                                                                                                                                                                                                                                                                                                                                                                                                                                                                       </v>
      </c>
      <c r="S5695" s="8"/>
      <c r="W5695" s="76"/>
      <c r="X5695" s="16">
        <f t="shared" ref="X5695:X5758" si="1382">W5695*T5695</f>
        <v>0</v>
      </c>
      <c r="AC5695" s="18">
        <f t="shared" si="1374"/>
        <v>0</v>
      </c>
      <c r="AD5695" s="19">
        <f t="shared" si="1377"/>
        <v>0</v>
      </c>
      <c r="AE5695" s="21">
        <f t="shared" si="1373"/>
        <v>0</v>
      </c>
      <c r="AF5695" s="20">
        <f t="shared" si="1378"/>
        <v>0</v>
      </c>
      <c r="AG5695" s="20">
        <f t="shared" si="1379"/>
        <v>0</v>
      </c>
      <c r="AH5695" s="20">
        <f t="shared" si="1380"/>
        <v>0</v>
      </c>
      <c r="AI5695" s="20"/>
      <c r="AJ5695" s="20"/>
      <c r="AK5695" s="20">
        <f t="shared" si="1375"/>
        <v>0</v>
      </c>
      <c r="AL5695" s="171"/>
    </row>
    <row r="5696" spans="2:38" ht="15.75" customHeight="1" x14ac:dyDescent="0.25">
      <c r="B5696" s="14">
        <f t="shared" si="1370"/>
        <v>1321</v>
      </c>
      <c r="C5696" s="9" t="str">
        <f t="shared" si="1371"/>
        <v/>
      </c>
      <c r="D5696" s="3" t="str">
        <f t="shared" si="1372"/>
        <v/>
      </c>
      <c r="E5696" s="14" t="str">
        <f t="shared" si="1381"/>
        <v>1321</v>
      </c>
      <c r="J5696" s="14" t="str">
        <f t="shared" si="1376"/>
        <v xml:space="preserve">0                                                                                                                                                                                                                                                                                                                                                                                                                                                                                                                                                                                                                                                                                                                                                                                                                                                                                                                                                                                                                                                                                                                                                                                                                                                                                                                                                                        </v>
      </c>
      <c r="S5696" s="8"/>
      <c r="W5696" s="76"/>
      <c r="X5696" s="16">
        <f t="shared" si="1382"/>
        <v>0</v>
      </c>
      <c r="AC5696" s="18">
        <f t="shared" si="1374"/>
        <v>0</v>
      </c>
      <c r="AD5696" s="19">
        <f t="shared" si="1377"/>
        <v>0</v>
      </c>
      <c r="AE5696" s="21">
        <f t="shared" si="1373"/>
        <v>0</v>
      </c>
      <c r="AF5696" s="20">
        <f t="shared" si="1378"/>
        <v>0</v>
      </c>
      <c r="AG5696" s="20">
        <f t="shared" si="1379"/>
        <v>0</v>
      </c>
      <c r="AH5696" s="20">
        <f t="shared" si="1380"/>
        <v>0</v>
      </c>
      <c r="AI5696" s="20"/>
      <c r="AJ5696" s="20"/>
      <c r="AK5696" s="20">
        <f t="shared" si="1375"/>
        <v>0</v>
      </c>
      <c r="AL5696" s="171"/>
    </row>
    <row r="5697" spans="2:38" ht="15.75" customHeight="1" x14ac:dyDescent="0.25">
      <c r="B5697" s="14">
        <f t="shared" si="1370"/>
        <v>1322</v>
      </c>
      <c r="C5697" s="9" t="str">
        <f t="shared" si="1371"/>
        <v/>
      </c>
      <c r="D5697" s="3" t="str">
        <f t="shared" si="1372"/>
        <v/>
      </c>
      <c r="E5697" s="14" t="str">
        <f t="shared" si="1381"/>
        <v>1322</v>
      </c>
      <c r="J5697" s="14" t="str">
        <f t="shared" si="1376"/>
        <v xml:space="preserve">0                                                                                                                                                                                                                                                                                                                                                                                                                                                                                                                                                                                                                                                                                                                                                                                                                                                                                                                                                                                                                                                                                                                                                                                                                                                                                                                                                                         </v>
      </c>
      <c r="S5697" s="8"/>
      <c r="W5697" s="76"/>
      <c r="X5697" s="16">
        <f t="shared" si="1382"/>
        <v>0</v>
      </c>
      <c r="AC5697" s="18">
        <f t="shared" si="1374"/>
        <v>0</v>
      </c>
      <c r="AD5697" s="19">
        <f t="shared" si="1377"/>
        <v>0</v>
      </c>
      <c r="AE5697" s="21">
        <f t="shared" si="1373"/>
        <v>0</v>
      </c>
      <c r="AF5697" s="20">
        <f t="shared" si="1378"/>
        <v>0</v>
      </c>
      <c r="AG5697" s="20">
        <f t="shared" si="1379"/>
        <v>0</v>
      </c>
      <c r="AH5697" s="20">
        <f t="shared" si="1380"/>
        <v>0</v>
      </c>
      <c r="AI5697" s="20"/>
      <c r="AJ5697" s="20"/>
      <c r="AK5697" s="20">
        <f t="shared" si="1375"/>
        <v>0</v>
      </c>
      <c r="AL5697" s="171"/>
    </row>
    <row r="5698" spans="2:38" ht="15.75" customHeight="1" x14ac:dyDescent="0.25">
      <c r="B5698" s="14">
        <f t="shared" si="1370"/>
        <v>1323</v>
      </c>
      <c r="C5698" s="9" t="str">
        <f t="shared" si="1371"/>
        <v/>
      </c>
      <c r="D5698" s="3" t="str">
        <f t="shared" si="1372"/>
        <v/>
      </c>
      <c r="E5698" s="14" t="str">
        <f t="shared" si="1381"/>
        <v>1323</v>
      </c>
      <c r="J5698" s="14" t="str">
        <f t="shared" si="1376"/>
        <v xml:space="preserve">0                                                                                                                                                                                                                                                                                                                                                                                                                                                                                                                                                                                                                                                                                                                                                                                                                                                                                                                                                                                                                                                                                                                                                                                                                                                                                                                                                                          </v>
      </c>
      <c r="S5698" s="8"/>
      <c r="W5698" s="76"/>
      <c r="X5698" s="16">
        <f t="shared" si="1382"/>
        <v>0</v>
      </c>
      <c r="AC5698" s="18">
        <f t="shared" si="1374"/>
        <v>0</v>
      </c>
      <c r="AD5698" s="19">
        <f t="shared" si="1377"/>
        <v>0</v>
      </c>
      <c r="AE5698" s="21">
        <f t="shared" si="1373"/>
        <v>0</v>
      </c>
      <c r="AF5698" s="20">
        <f t="shared" si="1378"/>
        <v>0</v>
      </c>
      <c r="AG5698" s="20">
        <f t="shared" si="1379"/>
        <v>0</v>
      </c>
      <c r="AH5698" s="20">
        <f t="shared" si="1380"/>
        <v>0</v>
      </c>
      <c r="AI5698" s="20"/>
      <c r="AJ5698" s="20"/>
      <c r="AK5698" s="20">
        <f t="shared" si="1375"/>
        <v>0</v>
      </c>
      <c r="AL5698" s="171"/>
    </row>
    <row r="5699" spans="2:38" ht="15.75" customHeight="1" x14ac:dyDescent="0.25">
      <c r="B5699" s="14">
        <f t="shared" si="1370"/>
        <v>1324</v>
      </c>
      <c r="C5699" s="9" t="str">
        <f t="shared" si="1371"/>
        <v/>
      </c>
      <c r="D5699" s="3" t="str">
        <f t="shared" si="1372"/>
        <v/>
      </c>
      <c r="E5699" s="14" t="str">
        <f t="shared" si="1381"/>
        <v>1324</v>
      </c>
      <c r="J5699" s="14" t="str">
        <f t="shared" si="1376"/>
        <v xml:space="preserve">0                                                                                                                                                                                                                                                                                                                                                                                                                                                                                                                                                                                                                                                                                                                                                                                                                                                                                                                                                                                                                                                                                                                                                                                                                                                                                                                                                                           </v>
      </c>
      <c r="S5699" s="8"/>
      <c r="W5699" s="76"/>
      <c r="X5699" s="16">
        <f t="shared" si="1382"/>
        <v>0</v>
      </c>
      <c r="AC5699" s="18">
        <f t="shared" si="1374"/>
        <v>0</v>
      </c>
      <c r="AD5699" s="19">
        <f t="shared" si="1377"/>
        <v>0</v>
      </c>
      <c r="AE5699" s="21">
        <f t="shared" si="1373"/>
        <v>0</v>
      </c>
      <c r="AF5699" s="20">
        <f t="shared" si="1378"/>
        <v>0</v>
      </c>
      <c r="AG5699" s="20">
        <f t="shared" si="1379"/>
        <v>0</v>
      </c>
      <c r="AH5699" s="20">
        <f t="shared" si="1380"/>
        <v>0</v>
      </c>
      <c r="AI5699" s="20"/>
      <c r="AJ5699" s="20"/>
      <c r="AK5699" s="20">
        <f t="shared" si="1375"/>
        <v>0</v>
      </c>
      <c r="AL5699" s="171"/>
    </row>
    <row r="5700" spans="2:38" ht="15.75" customHeight="1" x14ac:dyDescent="0.25">
      <c r="B5700" s="14">
        <f t="shared" ref="B5700:B5763" si="1383">IF(A5700=A5699,B5699+1,1)</f>
        <v>1325</v>
      </c>
      <c r="C5700" s="9" t="str">
        <f t="shared" si="1371"/>
        <v/>
      </c>
      <c r="D5700" s="3" t="str">
        <f t="shared" si="1372"/>
        <v/>
      </c>
      <c r="E5700" s="14" t="str">
        <f t="shared" si="1381"/>
        <v>1325</v>
      </c>
      <c r="J5700" s="14" t="str">
        <f t="shared" si="1376"/>
        <v xml:space="preserve">0                                                                                                                                                                                                                                                                                                                                                                                                                                                                                                                                                                                                                                                                                                                                                                                                                                                                                                                                                                                                                                                                                                                                                                                                                                                                                                                                                                            </v>
      </c>
      <c r="S5700" s="8"/>
      <c r="W5700" s="76"/>
      <c r="X5700" s="16">
        <f t="shared" si="1382"/>
        <v>0</v>
      </c>
      <c r="AC5700" s="18">
        <f t="shared" si="1374"/>
        <v>0</v>
      </c>
      <c r="AD5700" s="19">
        <f t="shared" si="1377"/>
        <v>0</v>
      </c>
      <c r="AE5700" s="21">
        <f t="shared" si="1373"/>
        <v>0</v>
      </c>
      <c r="AF5700" s="20">
        <f t="shared" si="1378"/>
        <v>0</v>
      </c>
      <c r="AG5700" s="20">
        <f t="shared" si="1379"/>
        <v>0</v>
      </c>
      <c r="AH5700" s="20">
        <f t="shared" si="1380"/>
        <v>0</v>
      </c>
      <c r="AI5700" s="20"/>
      <c r="AJ5700" s="20"/>
      <c r="AK5700" s="20">
        <f t="shared" si="1375"/>
        <v>0</v>
      </c>
      <c r="AL5700" s="171"/>
    </row>
    <row r="5701" spans="2:38" ht="15.75" customHeight="1" x14ac:dyDescent="0.25">
      <c r="B5701" s="14">
        <f t="shared" si="1383"/>
        <v>1326</v>
      </c>
      <c r="C5701" s="9" t="str">
        <f t="shared" ref="C5701:C5764" si="1384">IF(A5701=A5700,C5700,"")</f>
        <v/>
      </c>
      <c r="D5701" s="3" t="str">
        <f t="shared" ref="D5701:D5764" si="1385">IF(A5701=A5700,D5700,"")</f>
        <v/>
      </c>
      <c r="E5701" s="14" t="str">
        <f t="shared" si="1381"/>
        <v>1326</v>
      </c>
      <c r="J5701" s="14" t="str">
        <f t="shared" si="1376"/>
        <v xml:space="preserve">0                                                                                                                                                                                                                                                                                                                                                                                                                                                                                                                                                                                                                                                                                                                                                                                                                                                                                                                                                                                                                                                                                                                                                                                                                                                                                                                                                                             </v>
      </c>
      <c r="S5701" s="8"/>
      <c r="W5701" s="76"/>
      <c r="X5701" s="16">
        <f t="shared" si="1382"/>
        <v>0</v>
      </c>
      <c r="AC5701" s="18">
        <f t="shared" si="1374"/>
        <v>0</v>
      </c>
      <c r="AD5701" s="19">
        <f t="shared" si="1377"/>
        <v>0</v>
      </c>
      <c r="AE5701" s="21">
        <f t="shared" si="1373"/>
        <v>0</v>
      </c>
      <c r="AF5701" s="20">
        <f t="shared" si="1378"/>
        <v>0</v>
      </c>
      <c r="AG5701" s="20">
        <f t="shared" si="1379"/>
        <v>0</v>
      </c>
      <c r="AH5701" s="20">
        <f t="shared" si="1380"/>
        <v>0</v>
      </c>
      <c r="AI5701" s="20"/>
      <c r="AJ5701" s="20"/>
      <c r="AK5701" s="20">
        <f t="shared" si="1375"/>
        <v>0</v>
      </c>
      <c r="AL5701" s="171"/>
    </row>
    <row r="5702" spans="2:38" ht="15.75" customHeight="1" x14ac:dyDescent="0.25">
      <c r="B5702" s="14">
        <f t="shared" si="1383"/>
        <v>1327</v>
      </c>
      <c r="C5702" s="9" t="str">
        <f t="shared" si="1384"/>
        <v/>
      </c>
      <c r="D5702" s="3" t="str">
        <f t="shared" si="1385"/>
        <v/>
      </c>
      <c r="E5702" s="14" t="str">
        <f t="shared" si="1381"/>
        <v>1327</v>
      </c>
      <c r="J5702" s="14" t="str">
        <f t="shared" si="1376"/>
        <v xml:space="preserve">0                                                                                                                                                                                                                                                                                                                                                                                                                                                                                                                                                                                                                                                                                                                                                                                                                                                                                                                                                                                                                                                                                                                                                                                                                                                                                                                                                                              </v>
      </c>
      <c r="S5702" s="8"/>
      <c r="W5702" s="76"/>
      <c r="X5702" s="16">
        <f t="shared" si="1382"/>
        <v>0</v>
      </c>
      <c r="AC5702" s="18">
        <f t="shared" si="1374"/>
        <v>0</v>
      </c>
      <c r="AD5702" s="19">
        <f t="shared" si="1377"/>
        <v>0</v>
      </c>
      <c r="AE5702" s="21">
        <f t="shared" si="1373"/>
        <v>0</v>
      </c>
      <c r="AF5702" s="20">
        <f t="shared" si="1378"/>
        <v>0</v>
      </c>
      <c r="AG5702" s="20">
        <f t="shared" si="1379"/>
        <v>0</v>
      </c>
      <c r="AH5702" s="20">
        <f t="shared" si="1380"/>
        <v>0</v>
      </c>
      <c r="AI5702" s="20"/>
      <c r="AJ5702" s="20"/>
      <c r="AK5702" s="20">
        <f t="shared" si="1375"/>
        <v>0</v>
      </c>
      <c r="AL5702" s="171"/>
    </row>
    <row r="5703" spans="2:38" ht="15.75" customHeight="1" x14ac:dyDescent="0.25">
      <c r="B5703" s="14">
        <f t="shared" si="1383"/>
        <v>1328</v>
      </c>
      <c r="C5703" s="9" t="str">
        <f t="shared" si="1384"/>
        <v/>
      </c>
      <c r="D5703" s="3" t="str">
        <f t="shared" si="1385"/>
        <v/>
      </c>
      <c r="E5703" s="14" t="str">
        <f t="shared" si="1381"/>
        <v>1328</v>
      </c>
      <c r="J5703" s="14" t="str">
        <f t="shared" si="1376"/>
        <v xml:space="preserve">0                                                                                                                                                                                                                                                                                                                                                                                                                                                                                                                                                                                                                                                                                                                                                                                                                                                                                                                                                                                                                                                                                                                                                                                                                                                                                                                                                                               </v>
      </c>
      <c r="S5703" s="8"/>
      <c r="W5703" s="76"/>
      <c r="X5703" s="16">
        <f t="shared" si="1382"/>
        <v>0</v>
      </c>
      <c r="AC5703" s="18">
        <f t="shared" si="1374"/>
        <v>0</v>
      </c>
      <c r="AD5703" s="19">
        <f t="shared" si="1377"/>
        <v>0</v>
      </c>
      <c r="AE5703" s="21">
        <f t="shared" si="1373"/>
        <v>0</v>
      </c>
      <c r="AF5703" s="20">
        <f t="shared" si="1378"/>
        <v>0</v>
      </c>
      <c r="AG5703" s="20">
        <f t="shared" si="1379"/>
        <v>0</v>
      </c>
      <c r="AH5703" s="20">
        <f t="shared" si="1380"/>
        <v>0</v>
      </c>
      <c r="AI5703" s="20"/>
      <c r="AJ5703" s="20"/>
      <c r="AK5703" s="20">
        <f t="shared" si="1375"/>
        <v>0</v>
      </c>
      <c r="AL5703" s="171"/>
    </row>
    <row r="5704" spans="2:38" ht="15.75" customHeight="1" x14ac:dyDescent="0.25">
      <c r="B5704" s="14">
        <f t="shared" si="1383"/>
        <v>1329</v>
      </c>
      <c r="C5704" s="9" t="str">
        <f t="shared" si="1384"/>
        <v/>
      </c>
      <c r="D5704" s="3" t="str">
        <f t="shared" si="1385"/>
        <v/>
      </c>
      <c r="E5704" s="14" t="str">
        <f t="shared" si="1381"/>
        <v>1329</v>
      </c>
      <c r="J5704" s="14" t="str">
        <f t="shared" si="1376"/>
        <v xml:space="preserve">0                                                                                                                                                                                                                                                                                                                                                                                                                                                                                                                                                                                                                                                                                                                                                                                                                                                                                                                                                                                                                                                                                                                                                                                                                                                                                                                                                                                </v>
      </c>
      <c r="S5704" s="8"/>
      <c r="W5704" s="76"/>
      <c r="X5704" s="16">
        <f t="shared" si="1382"/>
        <v>0</v>
      </c>
      <c r="AC5704" s="18">
        <f t="shared" si="1374"/>
        <v>0</v>
      </c>
      <c r="AD5704" s="19">
        <f t="shared" si="1377"/>
        <v>0</v>
      </c>
      <c r="AE5704" s="21">
        <f t="shared" si="1373"/>
        <v>0</v>
      </c>
      <c r="AF5704" s="20">
        <f t="shared" si="1378"/>
        <v>0</v>
      </c>
      <c r="AG5704" s="20">
        <f t="shared" si="1379"/>
        <v>0</v>
      </c>
      <c r="AH5704" s="20">
        <f t="shared" si="1380"/>
        <v>0</v>
      </c>
      <c r="AI5704" s="20"/>
      <c r="AJ5704" s="20"/>
      <c r="AK5704" s="20">
        <f t="shared" si="1375"/>
        <v>0</v>
      </c>
      <c r="AL5704" s="171"/>
    </row>
    <row r="5705" spans="2:38" ht="15.75" customHeight="1" x14ac:dyDescent="0.25">
      <c r="B5705" s="14">
        <f t="shared" si="1383"/>
        <v>1330</v>
      </c>
      <c r="C5705" s="9" t="str">
        <f t="shared" si="1384"/>
        <v/>
      </c>
      <c r="D5705" s="3" t="str">
        <f t="shared" si="1385"/>
        <v/>
      </c>
      <c r="E5705" s="14" t="str">
        <f t="shared" si="1381"/>
        <v>1330</v>
      </c>
      <c r="J5705" s="14" t="str">
        <f t="shared" si="1376"/>
        <v xml:space="preserve">0                                                                                                                                                                                                                                                                                                                                                                                                                                                                                                                                                                                                                                                                                                                                                                                                                                                                                                                                                                                                                                                                                                                                                                                                                                                                                                                                                                                 </v>
      </c>
      <c r="S5705" s="8"/>
      <c r="W5705" s="76"/>
      <c r="X5705" s="16">
        <f t="shared" si="1382"/>
        <v>0</v>
      </c>
      <c r="AC5705" s="18">
        <f t="shared" si="1374"/>
        <v>0</v>
      </c>
      <c r="AD5705" s="19">
        <f t="shared" si="1377"/>
        <v>0</v>
      </c>
      <c r="AE5705" s="21">
        <f t="shared" si="1373"/>
        <v>0</v>
      </c>
      <c r="AF5705" s="20">
        <f t="shared" si="1378"/>
        <v>0</v>
      </c>
      <c r="AG5705" s="20">
        <f t="shared" si="1379"/>
        <v>0</v>
      </c>
      <c r="AH5705" s="20">
        <f t="shared" si="1380"/>
        <v>0</v>
      </c>
      <c r="AI5705" s="20"/>
      <c r="AJ5705" s="20"/>
      <c r="AK5705" s="20">
        <f t="shared" si="1375"/>
        <v>0</v>
      </c>
      <c r="AL5705" s="171"/>
    </row>
    <row r="5706" spans="2:38" ht="15.75" customHeight="1" x14ac:dyDescent="0.25">
      <c r="B5706" s="14">
        <f t="shared" si="1383"/>
        <v>1331</v>
      </c>
      <c r="C5706" s="9" t="str">
        <f t="shared" si="1384"/>
        <v/>
      </c>
      <c r="D5706" s="3" t="str">
        <f t="shared" si="1385"/>
        <v/>
      </c>
      <c r="E5706" s="14" t="str">
        <f t="shared" si="1381"/>
        <v>1331</v>
      </c>
      <c r="J5706" s="14" t="str">
        <f t="shared" si="1376"/>
        <v xml:space="preserve">0                                                                                                                                                                                                                                                                                                                                                                                                                                                                                                                                                                                                                                                                                                                                                                                                                                                                                                                                                                                                                                                                                                                                                                                                                                                                                                                                                                                  </v>
      </c>
      <c r="S5706" s="8"/>
      <c r="W5706" s="76"/>
      <c r="X5706" s="16">
        <f t="shared" si="1382"/>
        <v>0</v>
      </c>
      <c r="AC5706" s="18">
        <f t="shared" si="1374"/>
        <v>0</v>
      </c>
      <c r="AD5706" s="19">
        <f t="shared" si="1377"/>
        <v>0</v>
      </c>
      <c r="AE5706" s="21">
        <f t="shared" si="1373"/>
        <v>0</v>
      </c>
      <c r="AF5706" s="20">
        <f t="shared" si="1378"/>
        <v>0</v>
      </c>
      <c r="AG5706" s="20">
        <f t="shared" si="1379"/>
        <v>0</v>
      </c>
      <c r="AH5706" s="20">
        <f t="shared" si="1380"/>
        <v>0</v>
      </c>
      <c r="AI5706" s="20"/>
      <c r="AJ5706" s="20"/>
      <c r="AK5706" s="20">
        <f t="shared" si="1375"/>
        <v>0</v>
      </c>
      <c r="AL5706" s="171"/>
    </row>
    <row r="5707" spans="2:38" ht="15.75" customHeight="1" x14ac:dyDescent="0.25">
      <c r="B5707" s="14">
        <f t="shared" si="1383"/>
        <v>1332</v>
      </c>
      <c r="C5707" s="9" t="str">
        <f t="shared" si="1384"/>
        <v/>
      </c>
      <c r="D5707" s="3" t="str">
        <f t="shared" si="1385"/>
        <v/>
      </c>
      <c r="E5707" s="14" t="str">
        <f t="shared" si="1381"/>
        <v>1332</v>
      </c>
      <c r="J5707" s="14" t="str">
        <f t="shared" si="1376"/>
        <v xml:space="preserve">0                                                                                                                                                                                                                                                                                                                                                                                                                                                                                                                                                                                                                                                                                                                                                                                                                                                                                                                                                                                                                                                                                                                                                                                                                                                                                                                                                                                   </v>
      </c>
      <c r="S5707" s="8"/>
      <c r="W5707" s="76"/>
      <c r="X5707" s="16">
        <f t="shared" si="1382"/>
        <v>0</v>
      </c>
      <c r="AC5707" s="18">
        <f t="shared" si="1374"/>
        <v>0</v>
      </c>
      <c r="AD5707" s="19">
        <f t="shared" si="1377"/>
        <v>0</v>
      </c>
      <c r="AE5707" s="21">
        <f t="shared" si="1373"/>
        <v>0</v>
      </c>
      <c r="AF5707" s="20">
        <f t="shared" si="1378"/>
        <v>0</v>
      </c>
      <c r="AG5707" s="20">
        <f t="shared" si="1379"/>
        <v>0</v>
      </c>
      <c r="AH5707" s="20">
        <f t="shared" si="1380"/>
        <v>0</v>
      </c>
      <c r="AI5707" s="20"/>
      <c r="AJ5707" s="20"/>
      <c r="AK5707" s="20">
        <f t="shared" si="1375"/>
        <v>0</v>
      </c>
      <c r="AL5707" s="171"/>
    </row>
    <row r="5708" spans="2:38" ht="15.75" customHeight="1" x14ac:dyDescent="0.25">
      <c r="B5708" s="14">
        <f t="shared" si="1383"/>
        <v>1333</v>
      </c>
      <c r="C5708" s="9" t="str">
        <f t="shared" si="1384"/>
        <v/>
      </c>
      <c r="D5708" s="3" t="str">
        <f t="shared" si="1385"/>
        <v/>
      </c>
      <c r="E5708" s="14" t="str">
        <f t="shared" si="1381"/>
        <v>1333</v>
      </c>
      <c r="J5708" s="14" t="str">
        <f t="shared" si="1376"/>
        <v xml:space="preserve">0                                                                                                                                                                                                                                                                                                                                                                                                                                                                                                                                                                                                                                                                                                                                                                                                                                                                                                                                                                                                                                                                                                                                                                                                                                                                                                                                                                                    </v>
      </c>
      <c r="S5708" s="8"/>
      <c r="W5708" s="76"/>
      <c r="X5708" s="16">
        <f t="shared" si="1382"/>
        <v>0</v>
      </c>
      <c r="AC5708" s="18">
        <f t="shared" si="1374"/>
        <v>0</v>
      </c>
      <c r="AD5708" s="19">
        <f t="shared" si="1377"/>
        <v>0</v>
      </c>
      <c r="AE5708" s="21">
        <f t="shared" si="1373"/>
        <v>0</v>
      </c>
      <c r="AF5708" s="20">
        <f t="shared" si="1378"/>
        <v>0</v>
      </c>
      <c r="AG5708" s="20">
        <f t="shared" si="1379"/>
        <v>0</v>
      </c>
      <c r="AH5708" s="20">
        <f t="shared" si="1380"/>
        <v>0</v>
      </c>
      <c r="AI5708" s="20"/>
      <c r="AJ5708" s="20"/>
      <c r="AK5708" s="20">
        <f t="shared" si="1375"/>
        <v>0</v>
      </c>
      <c r="AL5708" s="171"/>
    </row>
    <row r="5709" spans="2:38" ht="15.75" customHeight="1" x14ac:dyDescent="0.25">
      <c r="B5709" s="14">
        <f t="shared" si="1383"/>
        <v>1334</v>
      </c>
      <c r="C5709" s="9" t="str">
        <f t="shared" si="1384"/>
        <v/>
      </c>
      <c r="D5709" s="3" t="str">
        <f t="shared" si="1385"/>
        <v/>
      </c>
      <c r="E5709" s="14" t="str">
        <f t="shared" si="1381"/>
        <v>1334</v>
      </c>
      <c r="J5709" s="14" t="str">
        <f t="shared" si="1376"/>
        <v xml:space="preserve">0                                                                                                                                                                                                                                                                                                                                                                                                                                                                                                                                                                                                                                                                                                                                                                                                                                                                                                                                                                                                                                                                                                                                                                                                                                                                                                                                                                                     </v>
      </c>
      <c r="S5709" s="8"/>
      <c r="W5709" s="76"/>
      <c r="X5709" s="16">
        <f t="shared" si="1382"/>
        <v>0</v>
      </c>
      <c r="AC5709" s="18">
        <f t="shared" si="1374"/>
        <v>0</v>
      </c>
      <c r="AD5709" s="19">
        <f t="shared" si="1377"/>
        <v>0</v>
      </c>
      <c r="AE5709" s="21">
        <f t="shared" si="1373"/>
        <v>0</v>
      </c>
      <c r="AF5709" s="20">
        <f t="shared" si="1378"/>
        <v>0</v>
      </c>
      <c r="AG5709" s="20">
        <f t="shared" si="1379"/>
        <v>0</v>
      </c>
      <c r="AH5709" s="20">
        <f t="shared" si="1380"/>
        <v>0</v>
      </c>
      <c r="AI5709" s="20"/>
      <c r="AJ5709" s="20"/>
      <c r="AK5709" s="20">
        <f t="shared" si="1375"/>
        <v>0</v>
      </c>
      <c r="AL5709" s="171"/>
    </row>
    <row r="5710" spans="2:38" ht="15.75" customHeight="1" x14ac:dyDescent="0.25">
      <c r="B5710" s="14">
        <f t="shared" si="1383"/>
        <v>1335</v>
      </c>
      <c r="C5710" s="9" t="str">
        <f t="shared" si="1384"/>
        <v/>
      </c>
      <c r="D5710" s="3" t="str">
        <f t="shared" si="1385"/>
        <v/>
      </c>
      <c r="E5710" s="14" t="str">
        <f t="shared" si="1381"/>
        <v>1335</v>
      </c>
      <c r="J5710" s="14" t="str">
        <f t="shared" si="1376"/>
        <v xml:space="preserve">0                                                                                                                                                                                                                                                                                                                                                                                                                                                                                                                                                                                                                                                                                                                                                                                                                                                                                                                                                                                                                                                                                                                                                                                                                                                                                                                                                                                      </v>
      </c>
      <c r="S5710" s="8"/>
      <c r="W5710" s="76"/>
      <c r="X5710" s="16">
        <f t="shared" si="1382"/>
        <v>0</v>
      </c>
      <c r="AC5710" s="18">
        <f t="shared" si="1374"/>
        <v>0</v>
      </c>
      <c r="AD5710" s="19">
        <f t="shared" si="1377"/>
        <v>0</v>
      </c>
      <c r="AE5710" s="21">
        <f t="shared" si="1373"/>
        <v>0</v>
      </c>
      <c r="AF5710" s="20">
        <f t="shared" si="1378"/>
        <v>0</v>
      </c>
      <c r="AG5710" s="20">
        <f t="shared" si="1379"/>
        <v>0</v>
      </c>
      <c r="AH5710" s="20">
        <f t="shared" si="1380"/>
        <v>0</v>
      </c>
      <c r="AI5710" s="20"/>
      <c r="AJ5710" s="20"/>
      <c r="AK5710" s="20">
        <f t="shared" si="1375"/>
        <v>0</v>
      </c>
      <c r="AL5710" s="171"/>
    </row>
    <row r="5711" spans="2:38" ht="15.75" customHeight="1" x14ac:dyDescent="0.25">
      <c r="B5711" s="14">
        <f t="shared" si="1383"/>
        <v>1336</v>
      </c>
      <c r="C5711" s="9" t="str">
        <f t="shared" si="1384"/>
        <v/>
      </c>
      <c r="D5711" s="3" t="str">
        <f t="shared" si="1385"/>
        <v/>
      </c>
      <c r="E5711" s="14" t="str">
        <f t="shared" si="1381"/>
        <v>1336</v>
      </c>
      <c r="J5711" s="14" t="str">
        <f t="shared" si="1376"/>
        <v xml:space="preserve">0                                                                                                                                                                                                                                                                                                                                                                                                                                                                                                                                                                                                                                                                                                                                                                                                                                                                                                                                                                                                                                                                                                                                                                                                                                                                                                                                                                                       </v>
      </c>
      <c r="S5711" s="8"/>
      <c r="W5711" s="76"/>
      <c r="X5711" s="16">
        <f t="shared" si="1382"/>
        <v>0</v>
      </c>
      <c r="AC5711" s="18">
        <f t="shared" si="1374"/>
        <v>0</v>
      </c>
      <c r="AD5711" s="19">
        <f t="shared" si="1377"/>
        <v>0</v>
      </c>
      <c r="AE5711" s="21">
        <f t="shared" si="1373"/>
        <v>0</v>
      </c>
      <c r="AF5711" s="20">
        <f t="shared" si="1378"/>
        <v>0</v>
      </c>
      <c r="AG5711" s="20">
        <f t="shared" si="1379"/>
        <v>0</v>
      </c>
      <c r="AH5711" s="20">
        <f t="shared" si="1380"/>
        <v>0</v>
      </c>
      <c r="AI5711" s="20"/>
      <c r="AJ5711" s="20"/>
      <c r="AK5711" s="20">
        <f t="shared" si="1375"/>
        <v>0</v>
      </c>
      <c r="AL5711" s="171"/>
    </row>
    <row r="5712" spans="2:38" ht="15.75" customHeight="1" x14ac:dyDescent="0.25">
      <c r="B5712" s="14">
        <f t="shared" si="1383"/>
        <v>1337</v>
      </c>
      <c r="C5712" s="9" t="str">
        <f t="shared" si="1384"/>
        <v/>
      </c>
      <c r="D5712" s="3" t="str">
        <f t="shared" si="1385"/>
        <v/>
      </c>
      <c r="E5712" s="14" t="str">
        <f t="shared" si="1381"/>
        <v>1337</v>
      </c>
      <c r="J5712" s="14" t="str">
        <f t="shared" si="1376"/>
        <v xml:space="preserve">0                                                                                                                                                                                                                                                                                                                                                                                                                                                                                                                                                                                                                                                                                                                                                                                                                                                                                                                                                                                                                                                                                                                                                                                                                                                                                                                                                                                        </v>
      </c>
      <c r="S5712" s="8"/>
      <c r="W5712" s="76"/>
      <c r="X5712" s="16">
        <f t="shared" si="1382"/>
        <v>0</v>
      </c>
      <c r="AC5712" s="18">
        <f t="shared" si="1374"/>
        <v>0</v>
      </c>
      <c r="AD5712" s="19">
        <f t="shared" si="1377"/>
        <v>0</v>
      </c>
      <c r="AE5712" s="21">
        <f t="shared" si="1373"/>
        <v>0</v>
      </c>
      <c r="AF5712" s="20">
        <f t="shared" si="1378"/>
        <v>0</v>
      </c>
      <c r="AG5712" s="20">
        <f t="shared" si="1379"/>
        <v>0</v>
      </c>
      <c r="AH5712" s="20">
        <f t="shared" si="1380"/>
        <v>0</v>
      </c>
      <c r="AI5712" s="20"/>
      <c r="AJ5712" s="20"/>
      <c r="AK5712" s="20">
        <f t="shared" si="1375"/>
        <v>0</v>
      </c>
      <c r="AL5712" s="171"/>
    </row>
    <row r="5713" spans="2:38" ht="15.75" customHeight="1" x14ac:dyDescent="0.25">
      <c r="B5713" s="14">
        <f t="shared" si="1383"/>
        <v>1338</v>
      </c>
      <c r="C5713" s="9" t="str">
        <f t="shared" si="1384"/>
        <v/>
      </c>
      <c r="D5713" s="3" t="str">
        <f t="shared" si="1385"/>
        <v/>
      </c>
      <c r="E5713" s="14" t="str">
        <f t="shared" si="1381"/>
        <v>1338</v>
      </c>
      <c r="J5713" s="14" t="str">
        <f t="shared" si="1376"/>
        <v xml:space="preserve">0                                                                                                                                                                                                                                                                                                                                                                                                                                                                                                                                                                                                                                                                                                                                                                                                                                                                                                                                                                                                                                                                                                                                                                                                                                                                                                                                                                                         </v>
      </c>
      <c r="S5713" s="8"/>
      <c r="W5713" s="76"/>
      <c r="X5713" s="16">
        <f t="shared" si="1382"/>
        <v>0</v>
      </c>
      <c r="AC5713" s="18">
        <f t="shared" si="1374"/>
        <v>0</v>
      </c>
      <c r="AD5713" s="19">
        <f t="shared" si="1377"/>
        <v>0</v>
      </c>
      <c r="AE5713" s="21">
        <f t="shared" si="1373"/>
        <v>0</v>
      </c>
      <c r="AF5713" s="20">
        <f t="shared" si="1378"/>
        <v>0</v>
      </c>
      <c r="AG5713" s="20">
        <f t="shared" si="1379"/>
        <v>0</v>
      </c>
      <c r="AH5713" s="20">
        <f t="shared" si="1380"/>
        <v>0</v>
      </c>
      <c r="AI5713" s="20"/>
      <c r="AJ5713" s="20"/>
      <c r="AK5713" s="20">
        <f t="shared" si="1375"/>
        <v>0</v>
      </c>
      <c r="AL5713" s="171"/>
    </row>
    <row r="5714" spans="2:38" ht="15.75" customHeight="1" x14ac:dyDescent="0.25">
      <c r="B5714" s="14">
        <f t="shared" si="1383"/>
        <v>1339</v>
      </c>
      <c r="C5714" s="9" t="str">
        <f t="shared" si="1384"/>
        <v/>
      </c>
      <c r="D5714" s="3" t="str">
        <f t="shared" si="1385"/>
        <v/>
      </c>
      <c r="E5714" s="14" t="str">
        <f t="shared" si="1381"/>
        <v>1339</v>
      </c>
      <c r="J5714" s="14" t="str">
        <f t="shared" si="1376"/>
        <v xml:space="preserve">0                                                                                                                                                                                                                                                                                                                                                                                                                                                                                                                                                                                                                                                                                                                                                                                                                                                                                                                                                                                                                                                                                                                                                                                                                                                                                                                                                                                          </v>
      </c>
      <c r="S5714" s="8"/>
      <c r="W5714" s="76"/>
      <c r="X5714" s="16">
        <f t="shared" si="1382"/>
        <v>0</v>
      </c>
      <c r="AC5714" s="18">
        <f t="shared" si="1374"/>
        <v>0</v>
      </c>
      <c r="AD5714" s="19">
        <f t="shared" si="1377"/>
        <v>0</v>
      </c>
      <c r="AE5714" s="21">
        <f t="shared" si="1373"/>
        <v>0</v>
      </c>
      <c r="AF5714" s="20">
        <f t="shared" si="1378"/>
        <v>0</v>
      </c>
      <c r="AG5714" s="20">
        <f t="shared" si="1379"/>
        <v>0</v>
      </c>
      <c r="AH5714" s="20">
        <f t="shared" si="1380"/>
        <v>0</v>
      </c>
      <c r="AI5714" s="20"/>
      <c r="AJ5714" s="20"/>
      <c r="AK5714" s="20">
        <f t="shared" si="1375"/>
        <v>0</v>
      </c>
      <c r="AL5714" s="171"/>
    </row>
    <row r="5715" spans="2:38" ht="15.75" customHeight="1" x14ac:dyDescent="0.25">
      <c r="B5715" s="14">
        <f t="shared" si="1383"/>
        <v>1340</v>
      </c>
      <c r="C5715" s="9" t="str">
        <f t="shared" si="1384"/>
        <v/>
      </c>
      <c r="D5715" s="3" t="str">
        <f t="shared" si="1385"/>
        <v/>
      </c>
      <c r="E5715" s="14" t="str">
        <f t="shared" si="1381"/>
        <v>1340</v>
      </c>
      <c r="J5715" s="14" t="str">
        <f t="shared" si="1376"/>
        <v xml:space="preserve">0                                                                                                                                                                                                                                                                                                                                                                                                                                                                                                                                                                                                                                                                                                                                                                                                                                                                                                                                                                                                                                                                                                                                                                                                                                                                                                                                                                                           </v>
      </c>
      <c r="S5715" s="8"/>
      <c r="W5715" s="76"/>
      <c r="X5715" s="16">
        <f t="shared" si="1382"/>
        <v>0</v>
      </c>
      <c r="AC5715" s="18">
        <f t="shared" si="1374"/>
        <v>0</v>
      </c>
      <c r="AD5715" s="19">
        <f t="shared" si="1377"/>
        <v>0</v>
      </c>
      <c r="AE5715" s="21">
        <f t="shared" si="1373"/>
        <v>0</v>
      </c>
      <c r="AF5715" s="20">
        <f t="shared" si="1378"/>
        <v>0</v>
      </c>
      <c r="AG5715" s="20">
        <f t="shared" si="1379"/>
        <v>0</v>
      </c>
      <c r="AH5715" s="20">
        <f t="shared" si="1380"/>
        <v>0</v>
      </c>
      <c r="AI5715" s="20"/>
      <c r="AJ5715" s="20"/>
      <c r="AK5715" s="20">
        <f t="shared" si="1375"/>
        <v>0</v>
      </c>
      <c r="AL5715" s="171"/>
    </row>
    <row r="5716" spans="2:38" ht="15.75" customHeight="1" x14ac:dyDescent="0.25">
      <c r="B5716" s="14">
        <f t="shared" si="1383"/>
        <v>1341</v>
      </c>
      <c r="C5716" s="9" t="str">
        <f t="shared" si="1384"/>
        <v/>
      </c>
      <c r="D5716" s="3" t="str">
        <f t="shared" si="1385"/>
        <v/>
      </c>
      <c r="E5716" s="14" t="str">
        <f t="shared" si="1381"/>
        <v>1341</v>
      </c>
      <c r="J5716" s="14" t="str">
        <f t="shared" si="1376"/>
        <v xml:space="preserve">0                                                                                                                                                                                                                                                                                                                                                                                                                                                                                                                                                                                                                                                                                                                                                                                                                                                                                                                                                                                                                                                                                                                                                                                                                                                                                                                                                                                            </v>
      </c>
      <c r="S5716" s="8"/>
      <c r="W5716" s="76"/>
      <c r="X5716" s="16">
        <f t="shared" si="1382"/>
        <v>0</v>
      </c>
      <c r="AC5716" s="18">
        <f t="shared" si="1374"/>
        <v>0</v>
      </c>
      <c r="AD5716" s="19">
        <f t="shared" si="1377"/>
        <v>0</v>
      </c>
      <c r="AE5716" s="21">
        <f t="shared" si="1373"/>
        <v>0</v>
      </c>
      <c r="AF5716" s="20">
        <f t="shared" si="1378"/>
        <v>0</v>
      </c>
      <c r="AG5716" s="20">
        <f t="shared" si="1379"/>
        <v>0</v>
      </c>
      <c r="AH5716" s="20">
        <f t="shared" si="1380"/>
        <v>0</v>
      </c>
      <c r="AI5716" s="20"/>
      <c r="AJ5716" s="20"/>
      <c r="AK5716" s="20">
        <f t="shared" si="1375"/>
        <v>0</v>
      </c>
      <c r="AL5716" s="171"/>
    </row>
    <row r="5717" spans="2:38" ht="15.75" customHeight="1" x14ac:dyDescent="0.25">
      <c r="B5717" s="14">
        <f t="shared" si="1383"/>
        <v>1342</v>
      </c>
      <c r="C5717" s="9" t="str">
        <f t="shared" si="1384"/>
        <v/>
      </c>
      <c r="D5717" s="3" t="str">
        <f t="shared" si="1385"/>
        <v/>
      </c>
      <c r="E5717" s="14" t="str">
        <f t="shared" si="1381"/>
        <v>1342</v>
      </c>
      <c r="J5717" s="14" t="str">
        <f t="shared" si="1376"/>
        <v xml:space="preserve">0                                                                                                                                                                                                                                                                                                                                                                                                                                                                                                                                                                                                                                                                                                                                                                                                                                                                                                                                                                                                                                                                                                                                                                                                                                                                                                                                                                                             </v>
      </c>
      <c r="S5717" s="8"/>
      <c r="W5717" s="76"/>
      <c r="X5717" s="16">
        <f t="shared" si="1382"/>
        <v>0</v>
      </c>
      <c r="AC5717" s="18">
        <f t="shared" si="1374"/>
        <v>0</v>
      </c>
      <c r="AD5717" s="19">
        <f t="shared" si="1377"/>
        <v>0</v>
      </c>
      <c r="AE5717" s="21">
        <f t="shared" si="1373"/>
        <v>0</v>
      </c>
      <c r="AF5717" s="20">
        <f t="shared" si="1378"/>
        <v>0</v>
      </c>
      <c r="AG5717" s="20">
        <f t="shared" si="1379"/>
        <v>0</v>
      </c>
      <c r="AH5717" s="20">
        <f t="shared" si="1380"/>
        <v>0</v>
      </c>
      <c r="AI5717" s="20"/>
      <c r="AJ5717" s="20"/>
      <c r="AK5717" s="20">
        <f t="shared" si="1375"/>
        <v>0</v>
      </c>
      <c r="AL5717" s="171"/>
    </row>
    <row r="5718" spans="2:38" ht="15.75" customHeight="1" x14ac:dyDescent="0.25">
      <c r="B5718" s="14">
        <f t="shared" si="1383"/>
        <v>1343</v>
      </c>
      <c r="C5718" s="9" t="str">
        <f t="shared" si="1384"/>
        <v/>
      </c>
      <c r="D5718" s="3" t="str">
        <f t="shared" si="1385"/>
        <v/>
      </c>
      <c r="E5718" s="14" t="str">
        <f t="shared" si="1381"/>
        <v>1343</v>
      </c>
      <c r="J5718" s="14" t="str">
        <f t="shared" si="1376"/>
        <v xml:space="preserve">0                                                                                                                                                                                                                                                                                                                                                                                                                                                                                                                                                                                                                                                                                                                                                                                                                                                                                                                                                                                                                                                                                                                                                                                                                                                                                                                                                                                              </v>
      </c>
      <c r="S5718" s="8"/>
      <c r="W5718" s="76"/>
      <c r="X5718" s="16">
        <f t="shared" si="1382"/>
        <v>0</v>
      </c>
      <c r="AC5718" s="18">
        <f t="shared" si="1374"/>
        <v>0</v>
      </c>
      <c r="AD5718" s="19">
        <f t="shared" si="1377"/>
        <v>0</v>
      </c>
      <c r="AE5718" s="21">
        <f t="shared" si="1373"/>
        <v>0</v>
      </c>
      <c r="AF5718" s="20">
        <f t="shared" si="1378"/>
        <v>0</v>
      </c>
      <c r="AG5718" s="20">
        <f t="shared" si="1379"/>
        <v>0</v>
      </c>
      <c r="AH5718" s="20">
        <f t="shared" si="1380"/>
        <v>0</v>
      </c>
      <c r="AI5718" s="20"/>
      <c r="AJ5718" s="20"/>
      <c r="AK5718" s="20">
        <f t="shared" si="1375"/>
        <v>0</v>
      </c>
      <c r="AL5718" s="171"/>
    </row>
    <row r="5719" spans="2:38" ht="15.75" customHeight="1" x14ac:dyDescent="0.25">
      <c r="B5719" s="14">
        <f t="shared" si="1383"/>
        <v>1344</v>
      </c>
      <c r="C5719" s="9" t="str">
        <f t="shared" si="1384"/>
        <v/>
      </c>
      <c r="D5719" s="3" t="str">
        <f t="shared" si="1385"/>
        <v/>
      </c>
      <c r="E5719" s="14" t="str">
        <f t="shared" si="1381"/>
        <v>1344</v>
      </c>
      <c r="J5719" s="14" t="str">
        <f t="shared" si="1376"/>
        <v xml:space="preserve">0                                                                                                                                                                                                                                                                                                                                                                                                                                                                                                                                                                                                                                                                                                                                                                                                                                                                                                                                                                                                                                                                                                                                                                                                                                                                                                                                                                                               </v>
      </c>
      <c r="S5719" s="8"/>
      <c r="W5719" s="76"/>
      <c r="X5719" s="16">
        <f t="shared" si="1382"/>
        <v>0</v>
      </c>
      <c r="AC5719" s="18">
        <f t="shared" si="1374"/>
        <v>0</v>
      </c>
      <c r="AD5719" s="19">
        <f t="shared" si="1377"/>
        <v>0</v>
      </c>
      <c r="AE5719" s="21">
        <f t="shared" si="1373"/>
        <v>0</v>
      </c>
      <c r="AF5719" s="20">
        <f t="shared" si="1378"/>
        <v>0</v>
      </c>
      <c r="AG5719" s="20">
        <f t="shared" si="1379"/>
        <v>0</v>
      </c>
      <c r="AH5719" s="20">
        <f t="shared" si="1380"/>
        <v>0</v>
      </c>
      <c r="AI5719" s="20"/>
      <c r="AJ5719" s="20"/>
      <c r="AK5719" s="20">
        <f t="shared" si="1375"/>
        <v>0</v>
      </c>
      <c r="AL5719" s="171"/>
    </row>
    <row r="5720" spans="2:38" ht="15.75" customHeight="1" x14ac:dyDescent="0.25">
      <c r="B5720" s="14">
        <f t="shared" si="1383"/>
        <v>1345</v>
      </c>
      <c r="C5720" s="9" t="str">
        <f t="shared" si="1384"/>
        <v/>
      </c>
      <c r="D5720" s="3" t="str">
        <f t="shared" si="1385"/>
        <v/>
      </c>
      <c r="E5720" s="14" t="str">
        <f t="shared" si="1381"/>
        <v>1345</v>
      </c>
      <c r="J5720" s="14" t="str">
        <f t="shared" si="1376"/>
        <v xml:space="preserve">0                                                                                                                                                                                                                                                                                                                                                                                                                                                                                                                                                                                                                                                                                                                                                                                                                                                                                                                                                                                                                                                                                                                                                                                                                                                                                                                                                                                                </v>
      </c>
      <c r="S5720" s="8"/>
      <c r="W5720" s="76"/>
      <c r="X5720" s="16">
        <f t="shared" si="1382"/>
        <v>0</v>
      </c>
      <c r="AC5720" s="18">
        <f t="shared" si="1374"/>
        <v>0</v>
      </c>
      <c r="AD5720" s="19">
        <f t="shared" si="1377"/>
        <v>0</v>
      </c>
      <c r="AE5720" s="21">
        <f t="shared" si="1373"/>
        <v>0</v>
      </c>
      <c r="AF5720" s="20">
        <f t="shared" si="1378"/>
        <v>0</v>
      </c>
      <c r="AG5720" s="20">
        <f t="shared" si="1379"/>
        <v>0</v>
      </c>
      <c r="AH5720" s="20">
        <f t="shared" si="1380"/>
        <v>0</v>
      </c>
      <c r="AI5720" s="20"/>
      <c r="AJ5720" s="20"/>
      <c r="AK5720" s="20">
        <f t="shared" si="1375"/>
        <v>0</v>
      </c>
      <c r="AL5720" s="171"/>
    </row>
    <row r="5721" spans="2:38" ht="15.75" customHeight="1" x14ac:dyDescent="0.25">
      <c r="B5721" s="14">
        <f t="shared" si="1383"/>
        <v>1346</v>
      </c>
      <c r="C5721" s="9" t="str">
        <f t="shared" si="1384"/>
        <v/>
      </c>
      <c r="D5721" s="3" t="str">
        <f t="shared" si="1385"/>
        <v/>
      </c>
      <c r="E5721" s="14" t="str">
        <f t="shared" si="1381"/>
        <v>1346</v>
      </c>
      <c r="J5721" s="14" t="str">
        <f t="shared" si="1376"/>
        <v xml:space="preserve">0                                                                                                                                                                                                                                                                                                                                                                                                                                                                                                                                                                                                                                                                                                                                                                                                                                                                                                                                                                                                                                                                                                                                                                                                                                                                                                                                                                                                 </v>
      </c>
      <c r="S5721" s="8"/>
      <c r="W5721" s="76"/>
      <c r="X5721" s="16">
        <f t="shared" si="1382"/>
        <v>0</v>
      </c>
      <c r="AC5721" s="18">
        <f t="shared" si="1374"/>
        <v>0</v>
      </c>
      <c r="AD5721" s="19">
        <f t="shared" si="1377"/>
        <v>0</v>
      </c>
      <c r="AE5721" s="21">
        <f t="shared" ref="AE5721:AE5784" si="1386">+(Q5721)*T5721</f>
        <v>0</v>
      </c>
      <c r="AF5721" s="20">
        <f t="shared" si="1378"/>
        <v>0</v>
      </c>
      <c r="AG5721" s="20">
        <f t="shared" si="1379"/>
        <v>0</v>
      </c>
      <c r="AH5721" s="20">
        <f t="shared" si="1380"/>
        <v>0</v>
      </c>
      <c r="AI5721" s="20"/>
      <c r="AJ5721" s="20"/>
      <c r="AK5721" s="20">
        <f t="shared" si="1375"/>
        <v>0</v>
      </c>
      <c r="AL5721" s="171"/>
    </row>
    <row r="5722" spans="2:38" ht="15.75" customHeight="1" x14ac:dyDescent="0.25">
      <c r="B5722" s="14">
        <f t="shared" si="1383"/>
        <v>1347</v>
      </c>
      <c r="C5722" s="9" t="str">
        <f t="shared" si="1384"/>
        <v/>
      </c>
      <c r="D5722" s="3" t="str">
        <f t="shared" si="1385"/>
        <v/>
      </c>
      <c r="E5722" s="14" t="str">
        <f t="shared" si="1381"/>
        <v>1347</v>
      </c>
      <c r="J5722" s="14" t="str">
        <f t="shared" si="1376"/>
        <v xml:space="preserve">0                                                                                                                                                                                                                                                                                                                                                                                                                                                                                                                                                                                                                                                                                                                                                                                                                                                                                                                                                                                                                                                                                                                                                                                                                                                                                                                                                                                                  </v>
      </c>
      <c r="S5722" s="8"/>
      <c r="W5722" s="76"/>
      <c r="X5722" s="16">
        <f t="shared" si="1382"/>
        <v>0</v>
      </c>
      <c r="AC5722" s="18">
        <f t="shared" si="1374"/>
        <v>0</v>
      </c>
      <c r="AD5722" s="19">
        <f t="shared" si="1377"/>
        <v>0</v>
      </c>
      <c r="AE5722" s="21">
        <f t="shared" si="1386"/>
        <v>0</v>
      </c>
      <c r="AF5722" s="20">
        <f t="shared" si="1378"/>
        <v>0</v>
      </c>
      <c r="AG5722" s="20">
        <f t="shared" si="1379"/>
        <v>0</v>
      </c>
      <c r="AH5722" s="20">
        <f t="shared" si="1380"/>
        <v>0</v>
      </c>
      <c r="AI5722" s="20"/>
      <c r="AJ5722" s="20"/>
      <c r="AK5722" s="20">
        <f t="shared" si="1375"/>
        <v>0</v>
      </c>
      <c r="AL5722" s="171"/>
    </row>
    <row r="5723" spans="2:38" ht="15.75" customHeight="1" x14ac:dyDescent="0.25">
      <c r="B5723" s="14">
        <f t="shared" si="1383"/>
        <v>1348</v>
      </c>
      <c r="C5723" s="9" t="str">
        <f t="shared" si="1384"/>
        <v/>
      </c>
      <c r="D5723" s="3" t="str">
        <f t="shared" si="1385"/>
        <v/>
      </c>
      <c r="E5723" s="14" t="str">
        <f t="shared" si="1381"/>
        <v>1348</v>
      </c>
      <c r="J5723" s="14" t="str">
        <f t="shared" si="1376"/>
        <v xml:space="preserve">0                                                                                                                                                                                                                                                                                                                                                                                                                                                                                                                                                                                                                                                                                                                                                                                                                                                                                                                                                                                                                                                                                                                                                                                                                                                                                                                                                                                                   </v>
      </c>
      <c r="S5723" s="8"/>
      <c r="W5723" s="76"/>
      <c r="X5723" s="16">
        <f t="shared" si="1382"/>
        <v>0</v>
      </c>
      <c r="AC5723" s="18">
        <f t="shared" si="1374"/>
        <v>0</v>
      </c>
      <c r="AD5723" s="19">
        <f t="shared" si="1377"/>
        <v>0</v>
      </c>
      <c r="AE5723" s="21">
        <f t="shared" si="1386"/>
        <v>0</v>
      </c>
      <c r="AF5723" s="20">
        <f t="shared" si="1378"/>
        <v>0</v>
      </c>
      <c r="AG5723" s="20">
        <f t="shared" si="1379"/>
        <v>0</v>
      </c>
      <c r="AH5723" s="20">
        <f t="shared" si="1380"/>
        <v>0</v>
      </c>
      <c r="AI5723" s="20"/>
      <c r="AJ5723" s="20"/>
      <c r="AK5723" s="20">
        <f t="shared" si="1375"/>
        <v>0</v>
      </c>
      <c r="AL5723" s="171"/>
    </row>
    <row r="5724" spans="2:38" ht="15.75" customHeight="1" x14ac:dyDescent="0.25">
      <c r="B5724" s="14">
        <f t="shared" si="1383"/>
        <v>1349</v>
      </c>
      <c r="C5724" s="9" t="str">
        <f t="shared" si="1384"/>
        <v/>
      </c>
      <c r="D5724" s="3" t="str">
        <f t="shared" si="1385"/>
        <v/>
      </c>
      <c r="E5724" s="14" t="str">
        <f t="shared" si="1381"/>
        <v>1349</v>
      </c>
      <c r="J5724" s="14" t="str">
        <f t="shared" si="1376"/>
        <v xml:space="preserve">0                                                                                                                                                                                                                                                                                                                                                                                                                                                                                                                                                                                                                                                                                                                                                                                                                                                                                                                                                                                                                                                                                                                                                                                                                                                                                                                                                                                                    </v>
      </c>
      <c r="S5724" s="8"/>
      <c r="W5724" s="76"/>
      <c r="X5724" s="16">
        <f t="shared" si="1382"/>
        <v>0</v>
      </c>
      <c r="AC5724" s="18">
        <f t="shared" si="1374"/>
        <v>0</v>
      </c>
      <c r="AD5724" s="19">
        <f t="shared" si="1377"/>
        <v>0</v>
      </c>
      <c r="AE5724" s="21">
        <f t="shared" si="1386"/>
        <v>0</v>
      </c>
      <c r="AF5724" s="20">
        <f t="shared" si="1378"/>
        <v>0</v>
      </c>
      <c r="AG5724" s="20">
        <f t="shared" si="1379"/>
        <v>0</v>
      </c>
      <c r="AH5724" s="20">
        <f t="shared" si="1380"/>
        <v>0</v>
      </c>
      <c r="AI5724" s="20"/>
      <c r="AJ5724" s="20"/>
      <c r="AK5724" s="20">
        <f t="shared" si="1375"/>
        <v>0</v>
      </c>
      <c r="AL5724" s="171"/>
    </row>
    <row r="5725" spans="2:38" ht="15.75" customHeight="1" x14ac:dyDescent="0.25">
      <c r="B5725" s="14">
        <f t="shared" si="1383"/>
        <v>1350</v>
      </c>
      <c r="C5725" s="9" t="str">
        <f t="shared" si="1384"/>
        <v/>
      </c>
      <c r="D5725" s="3" t="str">
        <f t="shared" si="1385"/>
        <v/>
      </c>
      <c r="E5725" s="14" t="str">
        <f t="shared" si="1381"/>
        <v>1350</v>
      </c>
      <c r="J5725" s="14" t="str">
        <f t="shared" si="1376"/>
        <v xml:space="preserve">0                                                                                                                                                                                                                                                                                                                                                                                                                                                                                                                                                                                                                                                                                                                                                                                                                                                                                                                                                                                                                                                                                                                                                                                                                                                                                                                                                                                                     </v>
      </c>
      <c r="S5725" s="8"/>
      <c r="W5725" s="76"/>
      <c r="X5725" s="16">
        <f t="shared" si="1382"/>
        <v>0</v>
      </c>
      <c r="AC5725" s="18">
        <f t="shared" si="1374"/>
        <v>0</v>
      </c>
      <c r="AD5725" s="19">
        <f t="shared" si="1377"/>
        <v>0</v>
      </c>
      <c r="AE5725" s="21">
        <f t="shared" si="1386"/>
        <v>0</v>
      </c>
      <c r="AF5725" s="20">
        <f t="shared" si="1378"/>
        <v>0</v>
      </c>
      <c r="AG5725" s="20">
        <f t="shared" si="1379"/>
        <v>0</v>
      </c>
      <c r="AH5725" s="20">
        <f t="shared" si="1380"/>
        <v>0</v>
      </c>
      <c r="AI5725" s="20"/>
      <c r="AJ5725" s="20"/>
      <c r="AK5725" s="20">
        <f t="shared" si="1375"/>
        <v>0</v>
      </c>
      <c r="AL5725" s="171"/>
    </row>
    <row r="5726" spans="2:38" ht="15.75" customHeight="1" x14ac:dyDescent="0.25">
      <c r="B5726" s="14">
        <f t="shared" si="1383"/>
        <v>1351</v>
      </c>
      <c r="C5726" s="9" t="str">
        <f t="shared" si="1384"/>
        <v/>
      </c>
      <c r="D5726" s="3" t="str">
        <f t="shared" si="1385"/>
        <v/>
      </c>
      <c r="E5726" s="14" t="str">
        <f t="shared" si="1381"/>
        <v>1351</v>
      </c>
      <c r="J5726" s="14" t="str">
        <f t="shared" si="1376"/>
        <v xml:space="preserve">0                                                                                                                                                                                                                                                                                                                                                                                                                                                                                                                                                                                                                                                                                                                                                                                                                                                                                                                                                                                                                                                                                                                                                                                                                                                                                                                                                                                                      </v>
      </c>
      <c r="S5726" s="8"/>
      <c r="W5726" s="76"/>
      <c r="X5726" s="16">
        <f t="shared" si="1382"/>
        <v>0</v>
      </c>
      <c r="AC5726" s="18">
        <f t="shared" si="1374"/>
        <v>0</v>
      </c>
      <c r="AD5726" s="19">
        <f t="shared" si="1377"/>
        <v>0</v>
      </c>
      <c r="AE5726" s="21">
        <f t="shared" si="1386"/>
        <v>0</v>
      </c>
      <c r="AF5726" s="20">
        <f t="shared" si="1378"/>
        <v>0</v>
      </c>
      <c r="AG5726" s="20">
        <f t="shared" si="1379"/>
        <v>0</v>
      </c>
      <c r="AH5726" s="20">
        <f t="shared" si="1380"/>
        <v>0</v>
      </c>
      <c r="AI5726" s="20"/>
      <c r="AJ5726" s="20"/>
      <c r="AK5726" s="20">
        <f t="shared" si="1375"/>
        <v>0</v>
      </c>
      <c r="AL5726" s="171"/>
    </row>
    <row r="5727" spans="2:38" ht="15.75" customHeight="1" x14ac:dyDescent="0.25">
      <c r="B5727" s="14">
        <f t="shared" si="1383"/>
        <v>1352</v>
      </c>
      <c r="C5727" s="9" t="str">
        <f t="shared" si="1384"/>
        <v/>
      </c>
      <c r="D5727" s="3" t="str">
        <f t="shared" si="1385"/>
        <v/>
      </c>
      <c r="E5727" s="14" t="str">
        <f t="shared" si="1381"/>
        <v>1352</v>
      </c>
      <c r="J5727" s="14" t="str">
        <f t="shared" si="1376"/>
        <v xml:space="preserve">0                                                                                                                                                                                                                                                                                                                                                                                                                                                                                                                                                                                                                                                                                                                                                                                                                                                                                                                                                                                                                                                                                                                                                                                                                                                                                                                                                                                                       </v>
      </c>
      <c r="S5727" s="8"/>
      <c r="W5727" s="76"/>
      <c r="X5727" s="16">
        <f t="shared" si="1382"/>
        <v>0</v>
      </c>
      <c r="AC5727" s="18">
        <f t="shared" si="1374"/>
        <v>0</v>
      </c>
      <c r="AD5727" s="19">
        <f t="shared" si="1377"/>
        <v>0</v>
      </c>
      <c r="AE5727" s="21">
        <f t="shared" si="1386"/>
        <v>0</v>
      </c>
      <c r="AF5727" s="20">
        <f t="shared" si="1378"/>
        <v>0</v>
      </c>
      <c r="AG5727" s="20">
        <f t="shared" si="1379"/>
        <v>0</v>
      </c>
      <c r="AH5727" s="20">
        <f t="shared" si="1380"/>
        <v>0</v>
      </c>
      <c r="AI5727" s="20"/>
      <c r="AJ5727" s="20"/>
      <c r="AK5727" s="20">
        <f t="shared" si="1375"/>
        <v>0</v>
      </c>
      <c r="AL5727" s="171"/>
    </row>
    <row r="5728" spans="2:38" ht="15.75" customHeight="1" x14ac:dyDescent="0.25">
      <c r="B5728" s="14">
        <f t="shared" si="1383"/>
        <v>1353</v>
      </c>
      <c r="C5728" s="9" t="str">
        <f t="shared" si="1384"/>
        <v/>
      </c>
      <c r="D5728" s="3" t="str">
        <f t="shared" si="1385"/>
        <v/>
      </c>
      <c r="E5728" s="14" t="str">
        <f t="shared" si="1381"/>
        <v>1353</v>
      </c>
      <c r="J5728" s="14" t="str">
        <f t="shared" si="1376"/>
        <v xml:space="preserve">0                                                                                                                                                                                                                                                                                                                                                                                                                                                                                                                                                                                                                                                                                                                                                                                                                                                                                                                                                                                                                                                                                                                                                                                                                                                                                                                                                                                                        </v>
      </c>
      <c r="S5728" s="8"/>
      <c r="W5728" s="76"/>
      <c r="X5728" s="16">
        <f t="shared" si="1382"/>
        <v>0</v>
      </c>
      <c r="AC5728" s="18">
        <f t="shared" si="1374"/>
        <v>0</v>
      </c>
      <c r="AD5728" s="19">
        <f t="shared" si="1377"/>
        <v>0</v>
      </c>
      <c r="AE5728" s="21">
        <f t="shared" si="1386"/>
        <v>0</v>
      </c>
      <c r="AF5728" s="20">
        <f t="shared" si="1378"/>
        <v>0</v>
      </c>
      <c r="AG5728" s="20">
        <f t="shared" si="1379"/>
        <v>0</v>
      </c>
      <c r="AH5728" s="20">
        <f t="shared" si="1380"/>
        <v>0</v>
      </c>
      <c r="AI5728" s="20"/>
      <c r="AJ5728" s="20"/>
      <c r="AK5728" s="20">
        <f t="shared" si="1375"/>
        <v>0</v>
      </c>
      <c r="AL5728" s="171"/>
    </row>
    <row r="5729" spans="2:38" ht="15.75" customHeight="1" x14ac:dyDescent="0.25">
      <c r="B5729" s="14">
        <f t="shared" si="1383"/>
        <v>1354</v>
      </c>
      <c r="C5729" s="9" t="str">
        <f t="shared" si="1384"/>
        <v/>
      </c>
      <c r="D5729" s="3" t="str">
        <f t="shared" si="1385"/>
        <v/>
      </c>
      <c r="E5729" s="14" t="str">
        <f t="shared" si="1381"/>
        <v>1354</v>
      </c>
      <c r="J5729" s="14" t="str">
        <f t="shared" si="1376"/>
        <v xml:space="preserve">0                                                                                                                                                                                                                                                                                                                                                                                                                                                                                                                                                                                                                                                                                                                                                                                                                                                                                                                                                                                                                                                                                                                                                                                                                                                                                                                                                                                                         </v>
      </c>
      <c r="S5729" s="8"/>
      <c r="W5729" s="76"/>
      <c r="X5729" s="16">
        <f t="shared" si="1382"/>
        <v>0</v>
      </c>
      <c r="AC5729" s="18">
        <f t="shared" si="1374"/>
        <v>0</v>
      </c>
      <c r="AD5729" s="19">
        <f t="shared" si="1377"/>
        <v>0</v>
      </c>
      <c r="AE5729" s="21">
        <f t="shared" si="1386"/>
        <v>0</v>
      </c>
      <c r="AF5729" s="20">
        <f t="shared" si="1378"/>
        <v>0</v>
      </c>
      <c r="AG5729" s="20">
        <f t="shared" si="1379"/>
        <v>0</v>
      </c>
      <c r="AH5729" s="20">
        <f t="shared" si="1380"/>
        <v>0</v>
      </c>
      <c r="AI5729" s="20"/>
      <c r="AJ5729" s="20"/>
      <c r="AK5729" s="20">
        <f t="shared" si="1375"/>
        <v>0</v>
      </c>
      <c r="AL5729" s="171"/>
    </row>
    <row r="5730" spans="2:38" ht="15.75" customHeight="1" x14ac:dyDescent="0.25">
      <c r="B5730" s="14">
        <f t="shared" si="1383"/>
        <v>1355</v>
      </c>
      <c r="C5730" s="9" t="str">
        <f t="shared" si="1384"/>
        <v/>
      </c>
      <c r="D5730" s="3" t="str">
        <f t="shared" si="1385"/>
        <v/>
      </c>
      <c r="E5730" s="14" t="str">
        <f t="shared" si="1381"/>
        <v>1355</v>
      </c>
      <c r="J5730" s="14" t="str">
        <f t="shared" si="1376"/>
        <v xml:space="preserve">0                                                                                                                                                                                                                                                                                                                                                                                                                                                                                                                                                                                                                                                                                                                                                                                                                                                                                                                                                                                                                                                                                                                                                                                                                                                                                                                                                                                                          </v>
      </c>
      <c r="S5730" s="8"/>
      <c r="W5730" s="76"/>
      <c r="X5730" s="16">
        <f t="shared" si="1382"/>
        <v>0</v>
      </c>
      <c r="AC5730" s="18">
        <f t="shared" si="1374"/>
        <v>0</v>
      </c>
      <c r="AD5730" s="19">
        <f t="shared" si="1377"/>
        <v>0</v>
      </c>
      <c r="AE5730" s="21">
        <f t="shared" si="1386"/>
        <v>0</v>
      </c>
      <c r="AF5730" s="20">
        <f t="shared" si="1378"/>
        <v>0</v>
      </c>
      <c r="AG5730" s="20">
        <f t="shared" si="1379"/>
        <v>0</v>
      </c>
      <c r="AH5730" s="20">
        <f t="shared" si="1380"/>
        <v>0</v>
      </c>
      <c r="AI5730" s="20"/>
      <c r="AJ5730" s="20"/>
      <c r="AK5730" s="20">
        <f t="shared" si="1375"/>
        <v>0</v>
      </c>
      <c r="AL5730" s="171"/>
    </row>
    <row r="5731" spans="2:38" ht="15.75" customHeight="1" x14ac:dyDescent="0.25">
      <c r="B5731" s="14">
        <f t="shared" si="1383"/>
        <v>1356</v>
      </c>
      <c r="C5731" s="9" t="str">
        <f t="shared" si="1384"/>
        <v/>
      </c>
      <c r="D5731" s="3" t="str">
        <f t="shared" si="1385"/>
        <v/>
      </c>
      <c r="E5731" s="14" t="str">
        <f t="shared" si="1381"/>
        <v>1356</v>
      </c>
      <c r="J5731" s="14" t="str">
        <f t="shared" si="1376"/>
        <v xml:space="preserve">0                                                                                                                                                                                                                                                                                                                                                                                                                                                                                                                                                                                                                                                                                                                                                                                                                                                                                                                                                                                                                                                                                                                                                                                                                                                                                                                                                                                                           </v>
      </c>
      <c r="S5731" s="8"/>
      <c r="W5731" s="76"/>
      <c r="X5731" s="16">
        <f t="shared" si="1382"/>
        <v>0</v>
      </c>
      <c r="AC5731" s="18">
        <f t="shared" ref="AC5731:AC5794" si="1387">+AB5731*Y5731</f>
        <v>0</v>
      </c>
      <c r="AD5731" s="19">
        <f t="shared" si="1377"/>
        <v>0</v>
      </c>
      <c r="AE5731" s="21">
        <f t="shared" si="1386"/>
        <v>0</v>
      </c>
      <c r="AF5731" s="20">
        <f t="shared" si="1378"/>
        <v>0</v>
      </c>
      <c r="AG5731" s="20">
        <f t="shared" si="1379"/>
        <v>0</v>
      </c>
      <c r="AH5731" s="20">
        <f t="shared" si="1380"/>
        <v>0</v>
      </c>
      <c r="AI5731" s="20"/>
      <c r="AJ5731" s="20"/>
      <c r="AK5731" s="20">
        <f t="shared" ref="AK5731:AK5794" si="1388">AH5731+AG5731</f>
        <v>0</v>
      </c>
      <c r="AL5731" s="171"/>
    </row>
    <row r="5732" spans="2:38" ht="15.75" customHeight="1" x14ac:dyDescent="0.25">
      <c r="B5732" s="14">
        <f t="shared" si="1383"/>
        <v>1357</v>
      </c>
      <c r="C5732" s="9" t="str">
        <f t="shared" si="1384"/>
        <v/>
      </c>
      <c r="D5732" s="3" t="str">
        <f t="shared" si="1385"/>
        <v/>
      </c>
      <c r="E5732" s="14" t="str">
        <f t="shared" si="1381"/>
        <v>1357</v>
      </c>
      <c r="J5732" s="14" t="str">
        <f t="shared" si="1376"/>
        <v xml:space="preserve">0                                                                                                                                                                                                                                                                                                                                                                                                                                                                                                                                                                                                                                                                                                                                                                                                                                                                                                                                                                                                                                                                                                                                                                                                                                                                                                                                                                                                            </v>
      </c>
      <c r="S5732" s="8"/>
      <c r="W5732" s="76"/>
      <c r="X5732" s="16">
        <f t="shared" si="1382"/>
        <v>0</v>
      </c>
      <c r="AC5732" s="18">
        <f t="shared" si="1387"/>
        <v>0</v>
      </c>
      <c r="AD5732" s="19">
        <f t="shared" si="1377"/>
        <v>0</v>
      </c>
      <c r="AE5732" s="21">
        <f t="shared" si="1386"/>
        <v>0</v>
      </c>
      <c r="AF5732" s="20">
        <f t="shared" si="1378"/>
        <v>0</v>
      </c>
      <c r="AG5732" s="20">
        <f t="shared" si="1379"/>
        <v>0</v>
      </c>
      <c r="AH5732" s="20">
        <f t="shared" si="1380"/>
        <v>0</v>
      </c>
      <c r="AI5732" s="20"/>
      <c r="AJ5732" s="20"/>
      <c r="AK5732" s="20">
        <f t="shared" si="1388"/>
        <v>0</v>
      </c>
      <c r="AL5732" s="171"/>
    </row>
    <row r="5733" spans="2:38" ht="15.75" customHeight="1" x14ac:dyDescent="0.25">
      <c r="B5733" s="14">
        <f t="shared" si="1383"/>
        <v>1358</v>
      </c>
      <c r="C5733" s="9" t="str">
        <f t="shared" si="1384"/>
        <v/>
      </c>
      <c r="D5733" s="3" t="str">
        <f t="shared" si="1385"/>
        <v/>
      </c>
      <c r="E5733" s="14" t="str">
        <f t="shared" si="1381"/>
        <v>1358</v>
      </c>
      <c r="J5733" s="14" t="str">
        <f t="shared" si="1376"/>
        <v xml:space="preserve">0                                                                                                                                                                                                                                                                                                                                                                                                                                                                                                                                                                                                                                                                                                                                                                                                                                                                                                                                                                                                                                                                                                                                                                                                                                                                                                                                                                                                             </v>
      </c>
      <c r="S5733" s="8"/>
      <c r="W5733" s="76"/>
      <c r="X5733" s="16">
        <f t="shared" si="1382"/>
        <v>0</v>
      </c>
      <c r="AC5733" s="18">
        <f t="shared" si="1387"/>
        <v>0</v>
      </c>
      <c r="AD5733" s="19">
        <f t="shared" si="1377"/>
        <v>0</v>
      </c>
      <c r="AE5733" s="21">
        <f t="shared" si="1386"/>
        <v>0</v>
      </c>
      <c r="AF5733" s="20">
        <f t="shared" si="1378"/>
        <v>0</v>
      </c>
      <c r="AG5733" s="20">
        <f t="shared" si="1379"/>
        <v>0</v>
      </c>
      <c r="AH5733" s="20">
        <f t="shared" si="1380"/>
        <v>0</v>
      </c>
      <c r="AI5733" s="20"/>
      <c r="AJ5733" s="20"/>
      <c r="AK5733" s="20">
        <f t="shared" si="1388"/>
        <v>0</v>
      </c>
      <c r="AL5733" s="171"/>
    </row>
    <row r="5734" spans="2:38" ht="15.75" customHeight="1" x14ac:dyDescent="0.25">
      <c r="B5734" s="14">
        <f t="shared" si="1383"/>
        <v>1359</v>
      </c>
      <c r="C5734" s="9" t="str">
        <f t="shared" si="1384"/>
        <v/>
      </c>
      <c r="D5734" s="3" t="str">
        <f t="shared" si="1385"/>
        <v/>
      </c>
      <c r="E5734" s="14" t="str">
        <f t="shared" si="1381"/>
        <v>1359</v>
      </c>
      <c r="J5734" s="14" t="str">
        <f t="shared" si="1376"/>
        <v xml:space="preserve">0                                                                                                                                                                                                                                                                                                                                                                                                                                                                                                                                                                                                                                                                                                                                                                                                                                                                                                                                                                                                                                                                                                                                                                                                                                                                                                                                                                                                              </v>
      </c>
      <c r="S5734" s="8"/>
      <c r="W5734" s="76"/>
      <c r="X5734" s="16">
        <f t="shared" si="1382"/>
        <v>0</v>
      </c>
      <c r="AC5734" s="18">
        <f t="shared" si="1387"/>
        <v>0</v>
      </c>
      <c r="AD5734" s="19">
        <f t="shared" si="1377"/>
        <v>0</v>
      </c>
      <c r="AE5734" s="21">
        <f t="shared" si="1386"/>
        <v>0</v>
      </c>
      <c r="AF5734" s="20">
        <f t="shared" si="1378"/>
        <v>0</v>
      </c>
      <c r="AG5734" s="20">
        <f t="shared" si="1379"/>
        <v>0</v>
      </c>
      <c r="AH5734" s="20">
        <f t="shared" si="1380"/>
        <v>0</v>
      </c>
      <c r="AI5734" s="20"/>
      <c r="AJ5734" s="20"/>
      <c r="AK5734" s="20">
        <f t="shared" si="1388"/>
        <v>0</v>
      </c>
      <c r="AL5734" s="171"/>
    </row>
    <row r="5735" spans="2:38" ht="15.75" customHeight="1" x14ac:dyDescent="0.25">
      <c r="B5735" s="14">
        <f t="shared" si="1383"/>
        <v>1360</v>
      </c>
      <c r="C5735" s="9" t="str">
        <f t="shared" si="1384"/>
        <v/>
      </c>
      <c r="D5735" s="3" t="str">
        <f t="shared" si="1385"/>
        <v/>
      </c>
      <c r="E5735" s="14" t="str">
        <f t="shared" si="1381"/>
        <v>1360</v>
      </c>
      <c r="J5735" s="14" t="str">
        <f t="shared" ref="J5735:J5798" si="1389">IF(A5735=A5734,CONCATENATE(J5734," ",I5735),I5735)</f>
        <v xml:space="preserve">0                                                                                                                                                                                                                                                                                                                                                                                                                                                                                                                                                                                                                                                                                                                                                                                                                                                                                                                                                                                                                                                                                                                                                                                                                                                                                                                                                                                                               </v>
      </c>
      <c r="S5735" s="8"/>
      <c r="W5735" s="76"/>
      <c r="X5735" s="16">
        <f t="shared" si="1382"/>
        <v>0</v>
      </c>
      <c r="AC5735" s="18">
        <f t="shared" si="1387"/>
        <v>0</v>
      </c>
      <c r="AD5735" s="19">
        <f t="shared" si="1377"/>
        <v>0</v>
      </c>
      <c r="AE5735" s="21">
        <f t="shared" si="1386"/>
        <v>0</v>
      </c>
      <c r="AF5735" s="20">
        <f t="shared" si="1378"/>
        <v>0</v>
      </c>
      <c r="AG5735" s="20">
        <f t="shared" si="1379"/>
        <v>0</v>
      </c>
      <c r="AH5735" s="20">
        <f t="shared" si="1380"/>
        <v>0</v>
      </c>
      <c r="AI5735" s="20"/>
      <c r="AJ5735" s="20"/>
      <c r="AK5735" s="20">
        <f t="shared" si="1388"/>
        <v>0</v>
      </c>
      <c r="AL5735" s="171"/>
    </row>
    <row r="5736" spans="2:38" ht="15.75" customHeight="1" x14ac:dyDescent="0.25">
      <c r="B5736" s="14">
        <f t="shared" si="1383"/>
        <v>1361</v>
      </c>
      <c r="C5736" s="9" t="str">
        <f t="shared" si="1384"/>
        <v/>
      </c>
      <c r="D5736" s="3" t="str">
        <f t="shared" si="1385"/>
        <v/>
      </c>
      <c r="E5736" s="14" t="str">
        <f t="shared" si="1381"/>
        <v>1361</v>
      </c>
      <c r="J5736" s="14" t="str">
        <f t="shared" si="1389"/>
        <v xml:space="preserve">0                                                                                                                                                                                                                                                                                                                                                                                                                                                                                                                                                                                                                                                                                                                                                                                                                                                                                                                                                                                                                                                                                                                                                                                                                                                                                                                                                                                                                </v>
      </c>
      <c r="S5736" s="8"/>
      <c r="W5736" s="76"/>
      <c r="X5736" s="16">
        <f t="shared" si="1382"/>
        <v>0</v>
      </c>
      <c r="AC5736" s="18">
        <f t="shared" si="1387"/>
        <v>0</v>
      </c>
      <c r="AD5736" s="19">
        <f t="shared" si="1377"/>
        <v>0</v>
      </c>
      <c r="AE5736" s="21">
        <f t="shared" si="1386"/>
        <v>0</v>
      </c>
      <c r="AF5736" s="20">
        <f t="shared" si="1378"/>
        <v>0</v>
      </c>
      <c r="AG5736" s="20">
        <f t="shared" si="1379"/>
        <v>0</v>
      </c>
      <c r="AH5736" s="20">
        <f t="shared" si="1380"/>
        <v>0</v>
      </c>
      <c r="AI5736" s="20"/>
      <c r="AJ5736" s="20"/>
      <c r="AK5736" s="20">
        <f t="shared" si="1388"/>
        <v>0</v>
      </c>
      <c r="AL5736" s="171"/>
    </row>
    <row r="5737" spans="2:38" ht="15.75" customHeight="1" x14ac:dyDescent="0.25">
      <c r="B5737" s="14">
        <f t="shared" si="1383"/>
        <v>1362</v>
      </c>
      <c r="C5737" s="9" t="str">
        <f t="shared" si="1384"/>
        <v/>
      </c>
      <c r="D5737" s="3" t="str">
        <f t="shared" si="1385"/>
        <v/>
      </c>
      <c r="E5737" s="14" t="str">
        <f t="shared" si="1381"/>
        <v>1362</v>
      </c>
      <c r="J5737" s="14" t="str">
        <f t="shared" si="1389"/>
        <v xml:space="preserve">0                                                                                                                                                                                                                                                                                                                                                                                                                                                                                                                                                                                                                                                                                                                                                                                                                                                                                                                                                                                                                                                                                                                                                                                                                                                                                                                                                                                                                 </v>
      </c>
      <c r="S5737" s="8"/>
      <c r="W5737" s="76"/>
      <c r="X5737" s="16">
        <f t="shared" si="1382"/>
        <v>0</v>
      </c>
      <c r="AC5737" s="18">
        <f t="shared" si="1387"/>
        <v>0</v>
      </c>
      <c r="AD5737" s="19">
        <f t="shared" si="1377"/>
        <v>0</v>
      </c>
      <c r="AE5737" s="21">
        <f t="shared" si="1386"/>
        <v>0</v>
      </c>
      <c r="AF5737" s="20">
        <f t="shared" si="1378"/>
        <v>0</v>
      </c>
      <c r="AG5737" s="20">
        <f t="shared" si="1379"/>
        <v>0</v>
      </c>
      <c r="AH5737" s="20">
        <f t="shared" si="1380"/>
        <v>0</v>
      </c>
      <c r="AI5737" s="20"/>
      <c r="AJ5737" s="20"/>
      <c r="AK5737" s="20">
        <f t="shared" si="1388"/>
        <v>0</v>
      </c>
      <c r="AL5737" s="171"/>
    </row>
    <row r="5738" spans="2:38" ht="15.75" customHeight="1" x14ac:dyDescent="0.25">
      <c r="B5738" s="14">
        <f t="shared" si="1383"/>
        <v>1363</v>
      </c>
      <c r="C5738" s="9" t="str">
        <f t="shared" si="1384"/>
        <v/>
      </c>
      <c r="D5738" s="3" t="str">
        <f t="shared" si="1385"/>
        <v/>
      </c>
      <c r="E5738" s="14" t="str">
        <f t="shared" si="1381"/>
        <v>1363</v>
      </c>
      <c r="J5738" s="14" t="str">
        <f t="shared" si="1389"/>
        <v xml:space="preserve">0                                                                                                                                                                                                                                                                                                                                                                                                                                                                                                                                                                                                                                                                                                                                                                                                                                                                                                                                                                                                                                                                                                                                                                                                                                                                                                                                                                                                                  </v>
      </c>
      <c r="S5738" s="8"/>
      <c r="W5738" s="76"/>
      <c r="X5738" s="16">
        <f t="shared" si="1382"/>
        <v>0</v>
      </c>
      <c r="AC5738" s="18">
        <f t="shared" si="1387"/>
        <v>0</v>
      </c>
      <c r="AD5738" s="19">
        <f t="shared" si="1377"/>
        <v>0</v>
      </c>
      <c r="AE5738" s="21">
        <f t="shared" si="1386"/>
        <v>0</v>
      </c>
      <c r="AF5738" s="20">
        <f t="shared" si="1378"/>
        <v>0</v>
      </c>
      <c r="AG5738" s="20">
        <f t="shared" si="1379"/>
        <v>0</v>
      </c>
      <c r="AH5738" s="20">
        <f t="shared" si="1380"/>
        <v>0</v>
      </c>
      <c r="AI5738" s="20"/>
      <c r="AJ5738" s="20"/>
      <c r="AK5738" s="20">
        <f t="shared" si="1388"/>
        <v>0</v>
      </c>
      <c r="AL5738" s="171"/>
    </row>
    <row r="5739" spans="2:38" ht="15.75" customHeight="1" x14ac:dyDescent="0.25">
      <c r="B5739" s="14">
        <f t="shared" si="1383"/>
        <v>1364</v>
      </c>
      <c r="C5739" s="9" t="str">
        <f t="shared" si="1384"/>
        <v/>
      </c>
      <c r="D5739" s="3" t="str">
        <f t="shared" si="1385"/>
        <v/>
      </c>
      <c r="E5739" s="14" t="str">
        <f t="shared" si="1381"/>
        <v>1364</v>
      </c>
      <c r="J5739" s="14" t="str">
        <f t="shared" si="1389"/>
        <v xml:space="preserve">0                                                                                                                                                                                                                                                                                                                                                                                                                                                                                                                                                                                                                                                                                                                                                                                                                                                                                                                                                                                                                                                                                                                                                                                                                                                                                                                                                                                                                   </v>
      </c>
      <c r="S5739" s="8"/>
      <c r="W5739" s="76"/>
      <c r="X5739" s="16">
        <f t="shared" si="1382"/>
        <v>0</v>
      </c>
      <c r="AC5739" s="18">
        <f t="shared" si="1387"/>
        <v>0</v>
      </c>
      <c r="AD5739" s="19">
        <f t="shared" si="1377"/>
        <v>0</v>
      </c>
      <c r="AE5739" s="21">
        <f t="shared" si="1386"/>
        <v>0</v>
      </c>
      <c r="AF5739" s="20">
        <f t="shared" si="1378"/>
        <v>0</v>
      </c>
      <c r="AG5739" s="20">
        <f t="shared" si="1379"/>
        <v>0</v>
      </c>
      <c r="AH5739" s="20">
        <f t="shared" si="1380"/>
        <v>0</v>
      </c>
      <c r="AI5739" s="20"/>
      <c r="AJ5739" s="20"/>
      <c r="AK5739" s="20">
        <f t="shared" si="1388"/>
        <v>0</v>
      </c>
      <c r="AL5739" s="171"/>
    </row>
    <row r="5740" spans="2:38" ht="15.75" customHeight="1" x14ac:dyDescent="0.25">
      <c r="B5740" s="14">
        <f t="shared" si="1383"/>
        <v>1365</v>
      </c>
      <c r="C5740" s="9" t="str">
        <f t="shared" si="1384"/>
        <v/>
      </c>
      <c r="D5740" s="3" t="str">
        <f t="shared" si="1385"/>
        <v/>
      </c>
      <c r="E5740" s="14" t="str">
        <f t="shared" si="1381"/>
        <v>1365</v>
      </c>
      <c r="J5740" s="14" t="str">
        <f t="shared" si="1389"/>
        <v xml:space="preserve">0                                                                                                                                                                                                                                                                                                                                                                                                                                                                                                                                                                                                                                                                                                                                                                                                                                                                                                                                                                                                                                                                                                                                                                                                                                                                                                                                                                                                                    </v>
      </c>
      <c r="S5740" s="8"/>
      <c r="W5740" s="76"/>
      <c r="X5740" s="16">
        <f t="shared" si="1382"/>
        <v>0</v>
      </c>
      <c r="AC5740" s="18">
        <f t="shared" si="1387"/>
        <v>0</v>
      </c>
      <c r="AD5740" s="19">
        <f t="shared" si="1377"/>
        <v>0</v>
      </c>
      <c r="AE5740" s="21">
        <f t="shared" si="1386"/>
        <v>0</v>
      </c>
      <c r="AF5740" s="20">
        <f t="shared" si="1378"/>
        <v>0</v>
      </c>
      <c r="AG5740" s="20">
        <f t="shared" si="1379"/>
        <v>0</v>
      </c>
      <c r="AH5740" s="20">
        <f t="shared" si="1380"/>
        <v>0</v>
      </c>
      <c r="AI5740" s="20"/>
      <c r="AJ5740" s="20"/>
      <c r="AK5740" s="20">
        <f t="shared" si="1388"/>
        <v>0</v>
      </c>
      <c r="AL5740" s="171"/>
    </row>
    <row r="5741" spans="2:38" ht="15.75" customHeight="1" x14ac:dyDescent="0.25">
      <c r="B5741" s="14">
        <f t="shared" si="1383"/>
        <v>1366</v>
      </c>
      <c r="C5741" s="9" t="str">
        <f t="shared" si="1384"/>
        <v/>
      </c>
      <c r="D5741" s="3" t="str">
        <f t="shared" si="1385"/>
        <v/>
      </c>
      <c r="E5741" s="14" t="str">
        <f t="shared" si="1381"/>
        <v>1366</v>
      </c>
      <c r="J5741" s="14" t="str">
        <f t="shared" si="1389"/>
        <v xml:space="preserve">0                                                                                                                                                                                                                                                                                                                                                                                                                                                                                                                                                                                                                                                                                                                                                                                                                                                                                                                                                                                                                                                                                                                                                                                                                                                                                                                                                                                                                     </v>
      </c>
      <c r="S5741" s="8"/>
      <c r="W5741" s="76"/>
      <c r="X5741" s="16">
        <f t="shared" si="1382"/>
        <v>0</v>
      </c>
      <c r="AC5741" s="18">
        <f t="shared" si="1387"/>
        <v>0</v>
      </c>
      <c r="AD5741" s="19">
        <f t="shared" si="1377"/>
        <v>0</v>
      </c>
      <c r="AE5741" s="21">
        <f t="shared" si="1386"/>
        <v>0</v>
      </c>
      <c r="AF5741" s="20">
        <f t="shared" si="1378"/>
        <v>0</v>
      </c>
      <c r="AG5741" s="20">
        <f t="shared" si="1379"/>
        <v>0</v>
      </c>
      <c r="AH5741" s="20">
        <f t="shared" si="1380"/>
        <v>0</v>
      </c>
      <c r="AI5741" s="20"/>
      <c r="AJ5741" s="20"/>
      <c r="AK5741" s="20">
        <f t="shared" si="1388"/>
        <v>0</v>
      </c>
      <c r="AL5741" s="171"/>
    </row>
    <row r="5742" spans="2:38" ht="15.75" customHeight="1" x14ac:dyDescent="0.25">
      <c r="B5742" s="14">
        <f t="shared" si="1383"/>
        <v>1367</v>
      </c>
      <c r="C5742" s="9" t="str">
        <f t="shared" si="1384"/>
        <v/>
      </c>
      <c r="D5742" s="3" t="str">
        <f t="shared" si="1385"/>
        <v/>
      </c>
      <c r="E5742" s="14" t="str">
        <f t="shared" si="1381"/>
        <v>1367</v>
      </c>
      <c r="J5742" s="14" t="str">
        <f t="shared" si="1389"/>
        <v xml:space="preserve">0                                                                                                                                                                                                                                                                                                                                                                                                                                                                                                                                                                                                                                                                                                                                                                                                                                                                                                                                                                                                                                                                                                                                                                                                                                                                                                                                                                                                                      </v>
      </c>
      <c r="S5742" s="8"/>
      <c r="W5742" s="76"/>
      <c r="X5742" s="16">
        <f t="shared" si="1382"/>
        <v>0</v>
      </c>
      <c r="AC5742" s="18">
        <f t="shared" si="1387"/>
        <v>0</v>
      </c>
      <c r="AD5742" s="19">
        <f t="shared" si="1377"/>
        <v>0</v>
      </c>
      <c r="AE5742" s="21">
        <f t="shared" si="1386"/>
        <v>0</v>
      </c>
      <c r="AF5742" s="20">
        <f t="shared" si="1378"/>
        <v>0</v>
      </c>
      <c r="AG5742" s="20">
        <f t="shared" si="1379"/>
        <v>0</v>
      </c>
      <c r="AH5742" s="20">
        <f t="shared" si="1380"/>
        <v>0</v>
      </c>
      <c r="AI5742" s="20"/>
      <c r="AJ5742" s="20"/>
      <c r="AK5742" s="20">
        <f t="shared" si="1388"/>
        <v>0</v>
      </c>
      <c r="AL5742" s="171"/>
    </row>
    <row r="5743" spans="2:38" ht="15.75" customHeight="1" x14ac:dyDescent="0.25">
      <c r="B5743" s="14">
        <f t="shared" si="1383"/>
        <v>1368</v>
      </c>
      <c r="C5743" s="9" t="str">
        <f t="shared" si="1384"/>
        <v/>
      </c>
      <c r="D5743" s="3" t="str">
        <f t="shared" si="1385"/>
        <v/>
      </c>
      <c r="E5743" s="14" t="str">
        <f t="shared" si="1381"/>
        <v>1368</v>
      </c>
      <c r="J5743" s="14" t="str">
        <f t="shared" si="1389"/>
        <v xml:space="preserve">0                                                                                                                                                                                                                                                                                                                                                                                                                                                                                                                                                                                                                                                                                                                                                                                                                                                                                                                                                                                                                                                                                                                                                                                                                                                                                                                                                                                                                       </v>
      </c>
      <c r="S5743" s="8"/>
      <c r="W5743" s="76"/>
      <c r="X5743" s="16">
        <f t="shared" si="1382"/>
        <v>0</v>
      </c>
      <c r="AC5743" s="18">
        <f t="shared" si="1387"/>
        <v>0</v>
      </c>
      <c r="AD5743" s="19">
        <f t="shared" si="1377"/>
        <v>0</v>
      </c>
      <c r="AE5743" s="21">
        <f t="shared" si="1386"/>
        <v>0</v>
      </c>
      <c r="AF5743" s="20">
        <f t="shared" si="1378"/>
        <v>0</v>
      </c>
      <c r="AG5743" s="20">
        <f t="shared" si="1379"/>
        <v>0</v>
      </c>
      <c r="AH5743" s="20">
        <f t="shared" si="1380"/>
        <v>0</v>
      </c>
      <c r="AI5743" s="20"/>
      <c r="AJ5743" s="20"/>
      <c r="AK5743" s="20">
        <f t="shared" si="1388"/>
        <v>0</v>
      </c>
      <c r="AL5743" s="171"/>
    </row>
    <row r="5744" spans="2:38" ht="15.75" customHeight="1" x14ac:dyDescent="0.25">
      <c r="B5744" s="14">
        <f t="shared" si="1383"/>
        <v>1369</v>
      </c>
      <c r="C5744" s="9" t="str">
        <f t="shared" si="1384"/>
        <v/>
      </c>
      <c r="D5744" s="3" t="str">
        <f t="shared" si="1385"/>
        <v/>
      </c>
      <c r="E5744" s="14" t="str">
        <f t="shared" si="1381"/>
        <v>1369</v>
      </c>
      <c r="J5744" s="14" t="str">
        <f t="shared" si="1389"/>
        <v xml:space="preserve">0                                                                                                                                                                                                                                                                                                                                                                                                                                                                                                                                                                                                                                                                                                                                                                                                                                                                                                                                                                                                                                                                                                                                                                                                                                                                                                                                                                                                                        </v>
      </c>
      <c r="S5744" s="8"/>
      <c r="W5744" s="76"/>
      <c r="X5744" s="16">
        <f t="shared" si="1382"/>
        <v>0</v>
      </c>
      <c r="AC5744" s="18">
        <f t="shared" si="1387"/>
        <v>0</v>
      </c>
      <c r="AD5744" s="19">
        <f t="shared" si="1377"/>
        <v>0</v>
      </c>
      <c r="AE5744" s="21">
        <f t="shared" si="1386"/>
        <v>0</v>
      </c>
      <c r="AF5744" s="20">
        <f t="shared" si="1378"/>
        <v>0</v>
      </c>
      <c r="AG5744" s="20">
        <f t="shared" si="1379"/>
        <v>0</v>
      </c>
      <c r="AH5744" s="20">
        <f t="shared" si="1380"/>
        <v>0</v>
      </c>
      <c r="AI5744" s="20"/>
      <c r="AJ5744" s="20"/>
      <c r="AK5744" s="20">
        <f t="shared" si="1388"/>
        <v>0</v>
      </c>
      <c r="AL5744" s="171"/>
    </row>
    <row r="5745" spans="2:38" ht="15.75" customHeight="1" x14ac:dyDescent="0.25">
      <c r="B5745" s="14">
        <f t="shared" si="1383"/>
        <v>1370</v>
      </c>
      <c r="C5745" s="9" t="str">
        <f t="shared" si="1384"/>
        <v/>
      </c>
      <c r="D5745" s="3" t="str">
        <f t="shared" si="1385"/>
        <v/>
      </c>
      <c r="E5745" s="14" t="str">
        <f t="shared" si="1381"/>
        <v>1370</v>
      </c>
      <c r="J5745" s="14" t="str">
        <f t="shared" si="1389"/>
        <v xml:space="preserve">0                                                                                                                                                                                                                                                                                                                                                                                                                                                                                                                                                                                                                                                                                                                                                                                                                                                                                                                                                                                                                                                                                                                                                                                                                                                                                                                                                                                                                         </v>
      </c>
      <c r="S5745" s="8"/>
      <c r="W5745" s="76"/>
      <c r="X5745" s="16">
        <f t="shared" si="1382"/>
        <v>0</v>
      </c>
      <c r="AC5745" s="18">
        <f t="shared" si="1387"/>
        <v>0</v>
      </c>
      <c r="AD5745" s="19">
        <f t="shared" ref="AD5745:AD5808" si="1390">IF(A5745=A5744,AD5744+AC5745,AC5745)</f>
        <v>0</v>
      </c>
      <c r="AE5745" s="21">
        <f t="shared" si="1386"/>
        <v>0</v>
      </c>
      <c r="AF5745" s="20">
        <f t="shared" ref="AF5745:AF5808" si="1391">IF(A5745=A5744,0,(SUMIF($A$3:$A$999956,A5745,$Q$3:$Q$999956)))+IF(A5745=A5744,0,(SUMIF($A$3:$A$999956,A5745,$R$3:$R$999956)))</f>
        <v>0</v>
      </c>
      <c r="AG5745" s="20">
        <f t="shared" ref="AG5745:AG5808" si="1392">IF(A5745=A5744,0,(SUMIF($A$3:$A$999956,A5745,($X$3:$X$999956))))</f>
        <v>0</v>
      </c>
      <c r="AH5745" s="20">
        <f t="shared" ref="AH5745:AH5808" si="1393">IF(A5745=A5744,0,(SUMIF($A$3:$A$999956,A5745,($AC$3:$AC$999956))))</f>
        <v>0</v>
      </c>
      <c r="AI5745" s="20"/>
      <c r="AJ5745" s="20"/>
      <c r="AK5745" s="20">
        <f t="shared" si="1388"/>
        <v>0</v>
      </c>
      <c r="AL5745" s="171"/>
    </row>
    <row r="5746" spans="2:38" ht="15.75" customHeight="1" x14ac:dyDescent="0.25">
      <c r="B5746" s="14">
        <f t="shared" si="1383"/>
        <v>1371</v>
      </c>
      <c r="C5746" s="9" t="str">
        <f t="shared" si="1384"/>
        <v/>
      </c>
      <c r="D5746" s="3" t="str">
        <f t="shared" si="1385"/>
        <v/>
      </c>
      <c r="E5746" s="14" t="str">
        <f t="shared" si="1381"/>
        <v>1371</v>
      </c>
      <c r="J5746" s="14" t="str">
        <f t="shared" si="1389"/>
        <v xml:space="preserve">0                                                                                                                                                                                                                                                                                                                                                                                                                                                                                                                                                                                                                                                                                                                                                                                                                                                                                                                                                                                                                                                                                                                                                                                                                                                                                                                                                                                                                          </v>
      </c>
      <c r="S5746" s="8"/>
      <c r="W5746" s="76"/>
      <c r="X5746" s="16">
        <f t="shared" si="1382"/>
        <v>0</v>
      </c>
      <c r="AC5746" s="18">
        <f t="shared" si="1387"/>
        <v>0</v>
      </c>
      <c r="AD5746" s="19">
        <f t="shared" si="1390"/>
        <v>0</v>
      </c>
      <c r="AE5746" s="21">
        <f t="shared" si="1386"/>
        <v>0</v>
      </c>
      <c r="AF5746" s="20">
        <f t="shared" si="1391"/>
        <v>0</v>
      </c>
      <c r="AG5746" s="20">
        <f t="shared" si="1392"/>
        <v>0</v>
      </c>
      <c r="AH5746" s="20">
        <f t="shared" si="1393"/>
        <v>0</v>
      </c>
      <c r="AI5746" s="20"/>
      <c r="AJ5746" s="20"/>
      <c r="AK5746" s="20">
        <f t="shared" si="1388"/>
        <v>0</v>
      </c>
      <c r="AL5746" s="171"/>
    </row>
    <row r="5747" spans="2:38" ht="15.75" customHeight="1" x14ac:dyDescent="0.25">
      <c r="B5747" s="14">
        <f t="shared" si="1383"/>
        <v>1372</v>
      </c>
      <c r="C5747" s="9" t="str">
        <f t="shared" si="1384"/>
        <v/>
      </c>
      <c r="D5747" s="3" t="str">
        <f t="shared" si="1385"/>
        <v/>
      </c>
      <c r="E5747" s="14" t="str">
        <f t="shared" si="1381"/>
        <v>1372</v>
      </c>
      <c r="J5747" s="14" t="str">
        <f t="shared" si="1389"/>
        <v xml:space="preserve">0                                                                                                                                                                                                                                                                                                                                                                                                                                                                                                                                                                                                                                                                                                                                                                                                                                                                                                                                                                                                                                                                                                                                                                                                                                                                                                                                                                                                                           </v>
      </c>
      <c r="S5747" s="8"/>
      <c r="W5747" s="76"/>
      <c r="X5747" s="16">
        <f t="shared" si="1382"/>
        <v>0</v>
      </c>
      <c r="AC5747" s="18">
        <f t="shared" si="1387"/>
        <v>0</v>
      </c>
      <c r="AD5747" s="19">
        <f t="shared" si="1390"/>
        <v>0</v>
      </c>
      <c r="AE5747" s="21">
        <f t="shared" si="1386"/>
        <v>0</v>
      </c>
      <c r="AF5747" s="20">
        <f t="shared" si="1391"/>
        <v>0</v>
      </c>
      <c r="AG5747" s="20">
        <f t="shared" si="1392"/>
        <v>0</v>
      </c>
      <c r="AH5747" s="20">
        <f t="shared" si="1393"/>
        <v>0</v>
      </c>
      <c r="AI5747" s="20"/>
      <c r="AJ5747" s="20"/>
      <c r="AK5747" s="20">
        <f t="shared" si="1388"/>
        <v>0</v>
      </c>
      <c r="AL5747" s="171"/>
    </row>
    <row r="5748" spans="2:38" ht="15.75" customHeight="1" x14ac:dyDescent="0.25">
      <c r="B5748" s="14">
        <f t="shared" si="1383"/>
        <v>1373</v>
      </c>
      <c r="C5748" s="9" t="str">
        <f t="shared" si="1384"/>
        <v/>
      </c>
      <c r="D5748" s="3" t="str">
        <f t="shared" si="1385"/>
        <v/>
      </c>
      <c r="E5748" s="14" t="str">
        <f t="shared" si="1381"/>
        <v>1373</v>
      </c>
      <c r="J5748" s="14" t="str">
        <f t="shared" si="1389"/>
        <v xml:space="preserve">0                                                                                                                                                                                                                                                                                                                                                                                                                                                                                                                                                                                                                                                                                                                                                                                                                                                                                                                                                                                                                                                                                                                                                                                                                                                                                                                                                                                                                            </v>
      </c>
      <c r="S5748" s="8"/>
      <c r="W5748" s="76"/>
      <c r="X5748" s="16">
        <f t="shared" si="1382"/>
        <v>0</v>
      </c>
      <c r="AC5748" s="18">
        <f t="shared" si="1387"/>
        <v>0</v>
      </c>
      <c r="AD5748" s="19">
        <f t="shared" si="1390"/>
        <v>0</v>
      </c>
      <c r="AE5748" s="21">
        <f t="shared" si="1386"/>
        <v>0</v>
      </c>
      <c r="AF5748" s="20">
        <f t="shared" si="1391"/>
        <v>0</v>
      </c>
      <c r="AG5748" s="20">
        <f t="shared" si="1392"/>
        <v>0</v>
      </c>
      <c r="AH5748" s="20">
        <f t="shared" si="1393"/>
        <v>0</v>
      </c>
      <c r="AI5748" s="20"/>
      <c r="AJ5748" s="20"/>
      <c r="AK5748" s="20">
        <f t="shared" si="1388"/>
        <v>0</v>
      </c>
      <c r="AL5748" s="171"/>
    </row>
    <row r="5749" spans="2:38" ht="15.75" customHeight="1" x14ac:dyDescent="0.25">
      <c r="B5749" s="14">
        <f t="shared" si="1383"/>
        <v>1374</v>
      </c>
      <c r="C5749" s="9" t="str">
        <f t="shared" si="1384"/>
        <v/>
      </c>
      <c r="D5749" s="3" t="str">
        <f t="shared" si="1385"/>
        <v/>
      </c>
      <c r="E5749" s="14" t="str">
        <f t="shared" si="1381"/>
        <v>1374</v>
      </c>
      <c r="J5749" s="14" t="str">
        <f t="shared" si="1389"/>
        <v xml:space="preserve">0                                                                                                                                                                                                                                                                                                                                                                                                                                                                                                                                                                                                                                                                                                                                                                                                                                                                                                                                                                                                                                                                                                                                                                                                                                                                                                                                                                                                                             </v>
      </c>
      <c r="S5749" s="8"/>
      <c r="W5749" s="76"/>
      <c r="X5749" s="16">
        <f t="shared" si="1382"/>
        <v>0</v>
      </c>
      <c r="AC5749" s="18">
        <f t="shared" si="1387"/>
        <v>0</v>
      </c>
      <c r="AD5749" s="19">
        <f t="shared" si="1390"/>
        <v>0</v>
      </c>
      <c r="AE5749" s="21">
        <f t="shared" si="1386"/>
        <v>0</v>
      </c>
      <c r="AF5749" s="20">
        <f t="shared" si="1391"/>
        <v>0</v>
      </c>
      <c r="AG5749" s="20">
        <f t="shared" si="1392"/>
        <v>0</v>
      </c>
      <c r="AH5749" s="20">
        <f t="shared" si="1393"/>
        <v>0</v>
      </c>
      <c r="AI5749" s="20"/>
      <c r="AJ5749" s="20"/>
      <c r="AK5749" s="20">
        <f t="shared" si="1388"/>
        <v>0</v>
      </c>
      <c r="AL5749" s="171"/>
    </row>
    <row r="5750" spans="2:38" ht="15.75" customHeight="1" x14ac:dyDescent="0.25">
      <c r="B5750" s="14">
        <f t="shared" si="1383"/>
        <v>1375</v>
      </c>
      <c r="C5750" s="9" t="str">
        <f t="shared" si="1384"/>
        <v/>
      </c>
      <c r="D5750" s="3" t="str">
        <f t="shared" si="1385"/>
        <v/>
      </c>
      <c r="E5750" s="14" t="str">
        <f t="shared" si="1381"/>
        <v>1375</v>
      </c>
      <c r="J5750" s="14" t="str">
        <f t="shared" si="1389"/>
        <v xml:space="preserve">0                                                                                                                                                                                                                                                                                                                                                                                                                                                                                                                                                                                                                                                                                                                                                                                                                                                                                                                                                                                                                                                                                                                                                                                                                                                                                                                                                                                                                              </v>
      </c>
      <c r="S5750" s="8"/>
      <c r="W5750" s="76"/>
      <c r="X5750" s="16">
        <f t="shared" si="1382"/>
        <v>0</v>
      </c>
      <c r="AC5750" s="18">
        <f t="shared" si="1387"/>
        <v>0</v>
      </c>
      <c r="AD5750" s="19">
        <f t="shared" si="1390"/>
        <v>0</v>
      </c>
      <c r="AE5750" s="21">
        <f t="shared" si="1386"/>
        <v>0</v>
      </c>
      <c r="AF5750" s="20">
        <f t="shared" si="1391"/>
        <v>0</v>
      </c>
      <c r="AG5750" s="20">
        <f t="shared" si="1392"/>
        <v>0</v>
      </c>
      <c r="AH5750" s="20">
        <f t="shared" si="1393"/>
        <v>0</v>
      </c>
      <c r="AI5750" s="20"/>
      <c r="AJ5750" s="20"/>
      <c r="AK5750" s="20">
        <f t="shared" si="1388"/>
        <v>0</v>
      </c>
      <c r="AL5750" s="171"/>
    </row>
    <row r="5751" spans="2:38" ht="15.75" customHeight="1" x14ac:dyDescent="0.25">
      <c r="B5751" s="14">
        <f t="shared" si="1383"/>
        <v>1376</v>
      </c>
      <c r="C5751" s="9" t="str">
        <f t="shared" si="1384"/>
        <v/>
      </c>
      <c r="D5751" s="3" t="str">
        <f t="shared" si="1385"/>
        <v/>
      </c>
      <c r="E5751" s="14" t="str">
        <f t="shared" si="1381"/>
        <v>1376</v>
      </c>
      <c r="J5751" s="14" t="str">
        <f t="shared" si="1389"/>
        <v xml:space="preserve">0                                                                                                                                                                                                                                                                                                                                                                                                                                                                                                                                                                                                                                                                                                                                                                                                                                                                                                                                                                                                                                                                                                                                                                                                                                                                                                                                                                                                                               </v>
      </c>
      <c r="S5751" s="8"/>
      <c r="W5751" s="76"/>
      <c r="X5751" s="16">
        <f t="shared" si="1382"/>
        <v>0</v>
      </c>
      <c r="AC5751" s="18">
        <f t="shared" si="1387"/>
        <v>0</v>
      </c>
      <c r="AD5751" s="19">
        <f t="shared" si="1390"/>
        <v>0</v>
      </c>
      <c r="AE5751" s="21">
        <f t="shared" si="1386"/>
        <v>0</v>
      </c>
      <c r="AF5751" s="20">
        <f t="shared" si="1391"/>
        <v>0</v>
      </c>
      <c r="AG5751" s="20">
        <f t="shared" si="1392"/>
        <v>0</v>
      </c>
      <c r="AH5751" s="20">
        <f t="shared" si="1393"/>
        <v>0</v>
      </c>
      <c r="AI5751" s="20"/>
      <c r="AJ5751" s="20"/>
      <c r="AK5751" s="20">
        <f t="shared" si="1388"/>
        <v>0</v>
      </c>
      <c r="AL5751" s="171"/>
    </row>
    <row r="5752" spans="2:38" ht="15.75" customHeight="1" x14ac:dyDescent="0.25">
      <c r="B5752" s="14">
        <f t="shared" si="1383"/>
        <v>1377</v>
      </c>
      <c r="C5752" s="9" t="str">
        <f t="shared" si="1384"/>
        <v/>
      </c>
      <c r="D5752" s="3" t="str">
        <f t="shared" si="1385"/>
        <v/>
      </c>
      <c r="E5752" s="14" t="str">
        <f t="shared" si="1381"/>
        <v>1377</v>
      </c>
      <c r="J5752" s="14" t="str">
        <f t="shared" si="1389"/>
        <v xml:space="preserve">0                                                                                                                                                                                                                                                                                                                                                                                                                                                                                                                                                                                                                                                                                                                                                                                                                                                                                                                                                                                                                                                                                                                                                                                                                                                                                                                                                                                                                                </v>
      </c>
      <c r="S5752" s="8"/>
      <c r="W5752" s="76"/>
      <c r="X5752" s="16">
        <f t="shared" si="1382"/>
        <v>0</v>
      </c>
      <c r="AC5752" s="18">
        <f t="shared" si="1387"/>
        <v>0</v>
      </c>
      <c r="AD5752" s="19">
        <f t="shared" si="1390"/>
        <v>0</v>
      </c>
      <c r="AE5752" s="21">
        <f t="shared" si="1386"/>
        <v>0</v>
      </c>
      <c r="AF5752" s="20">
        <f t="shared" si="1391"/>
        <v>0</v>
      </c>
      <c r="AG5752" s="20">
        <f t="shared" si="1392"/>
        <v>0</v>
      </c>
      <c r="AH5752" s="20">
        <f t="shared" si="1393"/>
        <v>0</v>
      </c>
      <c r="AI5752" s="20"/>
      <c r="AJ5752" s="20"/>
      <c r="AK5752" s="20">
        <f t="shared" si="1388"/>
        <v>0</v>
      </c>
      <c r="AL5752" s="171"/>
    </row>
    <row r="5753" spans="2:38" ht="15.75" customHeight="1" x14ac:dyDescent="0.25">
      <c r="B5753" s="14">
        <f t="shared" si="1383"/>
        <v>1378</v>
      </c>
      <c r="C5753" s="9" t="str">
        <f t="shared" si="1384"/>
        <v/>
      </c>
      <c r="D5753" s="3" t="str">
        <f t="shared" si="1385"/>
        <v/>
      </c>
      <c r="E5753" s="14" t="str">
        <f t="shared" si="1381"/>
        <v>1378</v>
      </c>
      <c r="J5753" s="14" t="str">
        <f t="shared" si="1389"/>
        <v xml:space="preserve">0                                                                                                                                                                                                                                                                                                                                                                                                                                                                                                                                                                                                                                                                                                                                                                                                                                                                                                                                                                                                                                                                                                                                                                                                                                                                                                                                                                                                                                 </v>
      </c>
      <c r="S5753" s="8"/>
      <c r="W5753" s="76"/>
      <c r="X5753" s="16">
        <f t="shared" si="1382"/>
        <v>0</v>
      </c>
      <c r="AC5753" s="18">
        <f t="shared" si="1387"/>
        <v>0</v>
      </c>
      <c r="AD5753" s="19">
        <f t="shared" si="1390"/>
        <v>0</v>
      </c>
      <c r="AE5753" s="21">
        <f t="shared" si="1386"/>
        <v>0</v>
      </c>
      <c r="AF5753" s="20">
        <f t="shared" si="1391"/>
        <v>0</v>
      </c>
      <c r="AG5753" s="20">
        <f t="shared" si="1392"/>
        <v>0</v>
      </c>
      <c r="AH5753" s="20">
        <f t="shared" si="1393"/>
        <v>0</v>
      </c>
      <c r="AI5753" s="20"/>
      <c r="AJ5753" s="20"/>
      <c r="AK5753" s="20">
        <f t="shared" si="1388"/>
        <v>0</v>
      </c>
      <c r="AL5753" s="171"/>
    </row>
    <row r="5754" spans="2:38" ht="15.75" customHeight="1" x14ac:dyDescent="0.25">
      <c r="B5754" s="14">
        <f t="shared" si="1383"/>
        <v>1379</v>
      </c>
      <c r="C5754" s="9" t="str">
        <f t="shared" si="1384"/>
        <v/>
      </c>
      <c r="D5754" s="3" t="str">
        <f t="shared" si="1385"/>
        <v/>
      </c>
      <c r="E5754" s="14" t="str">
        <f t="shared" si="1381"/>
        <v>1379</v>
      </c>
      <c r="J5754" s="14" t="str">
        <f t="shared" si="1389"/>
        <v xml:space="preserve">0                                                                                                                                                                                                                                                                                                                                                                                                                                                                                                                                                                                                                                                                                                                                                                                                                                                                                                                                                                                                                                                                                                                                                                                                                                                                                                                                                                                                                                  </v>
      </c>
      <c r="S5754" s="8"/>
      <c r="W5754" s="76"/>
      <c r="X5754" s="16">
        <f t="shared" si="1382"/>
        <v>0</v>
      </c>
      <c r="AC5754" s="18">
        <f t="shared" si="1387"/>
        <v>0</v>
      </c>
      <c r="AD5754" s="19">
        <f t="shared" si="1390"/>
        <v>0</v>
      </c>
      <c r="AE5754" s="21">
        <f t="shared" si="1386"/>
        <v>0</v>
      </c>
      <c r="AF5754" s="20">
        <f t="shared" si="1391"/>
        <v>0</v>
      </c>
      <c r="AG5754" s="20">
        <f t="shared" si="1392"/>
        <v>0</v>
      </c>
      <c r="AH5754" s="20">
        <f t="shared" si="1393"/>
        <v>0</v>
      </c>
      <c r="AI5754" s="20"/>
      <c r="AJ5754" s="20"/>
      <c r="AK5754" s="20">
        <f t="shared" si="1388"/>
        <v>0</v>
      </c>
      <c r="AL5754" s="171"/>
    </row>
    <row r="5755" spans="2:38" ht="15.75" customHeight="1" x14ac:dyDescent="0.25">
      <c r="B5755" s="14">
        <f t="shared" si="1383"/>
        <v>1380</v>
      </c>
      <c r="C5755" s="9" t="str">
        <f t="shared" si="1384"/>
        <v/>
      </c>
      <c r="D5755" s="3" t="str">
        <f t="shared" si="1385"/>
        <v/>
      </c>
      <c r="E5755" s="14" t="str">
        <f t="shared" si="1381"/>
        <v>1380</v>
      </c>
      <c r="J5755" s="14" t="str">
        <f t="shared" si="1389"/>
        <v xml:space="preserve">0                                                                                                                                                                                                                                                                                                                                                                                                                                                                                                                                                                                                                                                                                                                                                                                                                                                                                                                                                                                                                                                                                                                                                                                                                                                                                                                                                                                                                                   </v>
      </c>
      <c r="S5755" s="8"/>
      <c r="W5755" s="76"/>
      <c r="X5755" s="16">
        <f t="shared" si="1382"/>
        <v>0</v>
      </c>
      <c r="AC5755" s="18">
        <f t="shared" si="1387"/>
        <v>0</v>
      </c>
      <c r="AD5755" s="19">
        <f t="shared" si="1390"/>
        <v>0</v>
      </c>
      <c r="AE5755" s="21">
        <f t="shared" si="1386"/>
        <v>0</v>
      </c>
      <c r="AF5755" s="20">
        <f t="shared" si="1391"/>
        <v>0</v>
      </c>
      <c r="AG5755" s="20">
        <f t="shared" si="1392"/>
        <v>0</v>
      </c>
      <c r="AH5755" s="20">
        <f t="shared" si="1393"/>
        <v>0</v>
      </c>
      <c r="AI5755" s="20"/>
      <c r="AJ5755" s="20"/>
      <c r="AK5755" s="20">
        <f t="shared" si="1388"/>
        <v>0</v>
      </c>
      <c r="AL5755" s="171"/>
    </row>
    <row r="5756" spans="2:38" ht="15.75" customHeight="1" x14ac:dyDescent="0.25">
      <c r="B5756" s="14">
        <f t="shared" si="1383"/>
        <v>1381</v>
      </c>
      <c r="C5756" s="9" t="str">
        <f t="shared" si="1384"/>
        <v/>
      </c>
      <c r="D5756" s="3" t="str">
        <f t="shared" si="1385"/>
        <v/>
      </c>
      <c r="E5756" s="14" t="str">
        <f t="shared" si="1381"/>
        <v>1381</v>
      </c>
      <c r="J5756" s="14" t="str">
        <f t="shared" si="1389"/>
        <v xml:space="preserve">0                                                                                                                                                                                                                                                                                                                                                                                                                                                                                                                                                                                                                                                                                                                                                                                                                                                                                                                                                                                                                                                                                                                                                                                                                                                                                                                                                                                                                                    </v>
      </c>
      <c r="S5756" s="8"/>
      <c r="W5756" s="76"/>
      <c r="X5756" s="16">
        <f t="shared" si="1382"/>
        <v>0</v>
      </c>
      <c r="AC5756" s="18">
        <f t="shared" si="1387"/>
        <v>0</v>
      </c>
      <c r="AD5756" s="19">
        <f t="shared" si="1390"/>
        <v>0</v>
      </c>
      <c r="AE5756" s="21">
        <f t="shared" si="1386"/>
        <v>0</v>
      </c>
      <c r="AF5756" s="20">
        <f t="shared" si="1391"/>
        <v>0</v>
      </c>
      <c r="AG5756" s="20">
        <f t="shared" si="1392"/>
        <v>0</v>
      </c>
      <c r="AH5756" s="20">
        <f t="shared" si="1393"/>
        <v>0</v>
      </c>
      <c r="AI5756" s="20"/>
      <c r="AJ5756" s="20"/>
      <c r="AK5756" s="20">
        <f t="shared" si="1388"/>
        <v>0</v>
      </c>
      <c r="AL5756" s="171"/>
    </row>
    <row r="5757" spans="2:38" ht="15.75" customHeight="1" x14ac:dyDescent="0.25">
      <c r="B5757" s="14">
        <f t="shared" si="1383"/>
        <v>1382</v>
      </c>
      <c r="C5757" s="9" t="str">
        <f t="shared" si="1384"/>
        <v/>
      </c>
      <c r="D5757" s="3" t="str">
        <f t="shared" si="1385"/>
        <v/>
      </c>
      <c r="E5757" s="14" t="str">
        <f t="shared" si="1381"/>
        <v>1382</v>
      </c>
      <c r="J5757" s="14" t="str">
        <f t="shared" si="1389"/>
        <v xml:space="preserve">0                                                                                                                                                                                                                                                                                                                                                                                                                                                                                                                                                                                                                                                                                                                                                                                                                                                                                                                                                                                                                                                                                                                                                                                                                                                                                                                                                                                                                                     </v>
      </c>
      <c r="S5757" s="8"/>
      <c r="W5757" s="76"/>
      <c r="X5757" s="16">
        <f t="shared" si="1382"/>
        <v>0</v>
      </c>
      <c r="AC5757" s="18">
        <f t="shared" si="1387"/>
        <v>0</v>
      </c>
      <c r="AD5757" s="19">
        <f t="shared" si="1390"/>
        <v>0</v>
      </c>
      <c r="AE5757" s="21">
        <f t="shared" si="1386"/>
        <v>0</v>
      </c>
      <c r="AF5757" s="20">
        <f t="shared" si="1391"/>
        <v>0</v>
      </c>
      <c r="AG5757" s="20">
        <f t="shared" si="1392"/>
        <v>0</v>
      </c>
      <c r="AH5757" s="20">
        <f t="shared" si="1393"/>
        <v>0</v>
      </c>
      <c r="AI5757" s="20"/>
      <c r="AJ5757" s="20"/>
      <c r="AK5757" s="20">
        <f t="shared" si="1388"/>
        <v>0</v>
      </c>
      <c r="AL5757" s="171"/>
    </row>
    <row r="5758" spans="2:38" ht="15.75" customHeight="1" x14ac:dyDescent="0.25">
      <c r="B5758" s="14">
        <f t="shared" si="1383"/>
        <v>1383</v>
      </c>
      <c r="C5758" s="9" t="str">
        <f t="shared" si="1384"/>
        <v/>
      </c>
      <c r="D5758" s="3" t="str">
        <f t="shared" si="1385"/>
        <v/>
      </c>
      <c r="E5758" s="14" t="str">
        <f t="shared" ref="E5758:E5821" si="1394">CONCATENATE(A5758,D5758,B5758)</f>
        <v>1383</v>
      </c>
      <c r="J5758" s="14" t="str">
        <f t="shared" si="1389"/>
        <v xml:space="preserve">0                                                                                                                                                                                                                                                                                                                                                                                                                                                                                                                                                                                                                                                                                                                                                                                                                                                                                                                                                                                                                                                                                                                                                                                                                                                                                                                                                                                                                                      </v>
      </c>
      <c r="S5758" s="8"/>
      <c r="W5758" s="76"/>
      <c r="X5758" s="16">
        <f t="shared" si="1382"/>
        <v>0</v>
      </c>
      <c r="AC5758" s="18">
        <f t="shared" si="1387"/>
        <v>0</v>
      </c>
      <c r="AD5758" s="19">
        <f t="shared" si="1390"/>
        <v>0</v>
      </c>
      <c r="AE5758" s="21">
        <f t="shared" si="1386"/>
        <v>0</v>
      </c>
      <c r="AF5758" s="20">
        <f t="shared" si="1391"/>
        <v>0</v>
      </c>
      <c r="AG5758" s="20">
        <f t="shared" si="1392"/>
        <v>0</v>
      </c>
      <c r="AH5758" s="20">
        <f t="shared" si="1393"/>
        <v>0</v>
      </c>
      <c r="AI5758" s="20"/>
      <c r="AJ5758" s="20"/>
      <c r="AK5758" s="20">
        <f t="shared" si="1388"/>
        <v>0</v>
      </c>
      <c r="AL5758" s="171"/>
    </row>
    <row r="5759" spans="2:38" ht="15.75" customHeight="1" x14ac:dyDescent="0.25">
      <c r="B5759" s="14">
        <f t="shared" si="1383"/>
        <v>1384</v>
      </c>
      <c r="C5759" s="9" t="str">
        <f t="shared" si="1384"/>
        <v/>
      </c>
      <c r="D5759" s="3" t="str">
        <f t="shared" si="1385"/>
        <v/>
      </c>
      <c r="E5759" s="14" t="str">
        <f t="shared" si="1394"/>
        <v>1384</v>
      </c>
      <c r="J5759" s="14" t="str">
        <f t="shared" si="1389"/>
        <v xml:space="preserve">0                                                                                                                                                                                                                                                                                                                                                                                                                                                                                                                                                                                                                                                                                                                                                                                                                                                                                                                                                                                                                                                                                                                                                                                                                                                                                                                                                                                                                                       </v>
      </c>
      <c r="S5759" s="8"/>
      <c r="W5759" s="76"/>
      <c r="X5759" s="16">
        <f t="shared" ref="X5759:X5822" si="1395">W5759*T5759</f>
        <v>0</v>
      </c>
      <c r="AC5759" s="18">
        <f t="shared" si="1387"/>
        <v>0</v>
      </c>
      <c r="AD5759" s="19">
        <f t="shared" si="1390"/>
        <v>0</v>
      </c>
      <c r="AE5759" s="21">
        <f t="shared" si="1386"/>
        <v>0</v>
      </c>
      <c r="AF5759" s="20">
        <f t="shared" si="1391"/>
        <v>0</v>
      </c>
      <c r="AG5759" s="20">
        <f t="shared" si="1392"/>
        <v>0</v>
      </c>
      <c r="AH5759" s="20">
        <f t="shared" si="1393"/>
        <v>0</v>
      </c>
      <c r="AI5759" s="20"/>
      <c r="AJ5759" s="20"/>
      <c r="AK5759" s="20">
        <f t="shared" si="1388"/>
        <v>0</v>
      </c>
      <c r="AL5759" s="171"/>
    </row>
    <row r="5760" spans="2:38" ht="15.75" customHeight="1" x14ac:dyDescent="0.25">
      <c r="B5760" s="14">
        <f t="shared" si="1383"/>
        <v>1385</v>
      </c>
      <c r="C5760" s="9" t="str">
        <f t="shared" si="1384"/>
        <v/>
      </c>
      <c r="D5760" s="3" t="str">
        <f t="shared" si="1385"/>
        <v/>
      </c>
      <c r="E5760" s="14" t="str">
        <f t="shared" si="1394"/>
        <v>1385</v>
      </c>
      <c r="J5760" s="14" t="str">
        <f t="shared" si="1389"/>
        <v xml:space="preserve">0                                                                                                                                                                                                                                                                                                                                                                                                                                                                                                                                                                                                                                                                                                                                                                                                                                                                                                                                                                                                                                                                                                                                                                                                                                                                                                                                                                                                                                        </v>
      </c>
      <c r="S5760" s="8"/>
      <c r="W5760" s="76"/>
      <c r="X5760" s="16">
        <f t="shared" si="1395"/>
        <v>0</v>
      </c>
      <c r="AC5760" s="18">
        <f t="shared" si="1387"/>
        <v>0</v>
      </c>
      <c r="AD5760" s="19">
        <f t="shared" si="1390"/>
        <v>0</v>
      </c>
      <c r="AE5760" s="21">
        <f t="shared" si="1386"/>
        <v>0</v>
      </c>
      <c r="AF5760" s="20">
        <f t="shared" si="1391"/>
        <v>0</v>
      </c>
      <c r="AG5760" s="20">
        <f t="shared" si="1392"/>
        <v>0</v>
      </c>
      <c r="AH5760" s="20">
        <f t="shared" si="1393"/>
        <v>0</v>
      </c>
      <c r="AI5760" s="20"/>
      <c r="AJ5760" s="20"/>
      <c r="AK5760" s="20">
        <f t="shared" si="1388"/>
        <v>0</v>
      </c>
      <c r="AL5760" s="171"/>
    </row>
    <row r="5761" spans="2:38" ht="15.75" customHeight="1" x14ac:dyDescent="0.25">
      <c r="B5761" s="14">
        <f t="shared" si="1383"/>
        <v>1386</v>
      </c>
      <c r="C5761" s="9" t="str">
        <f t="shared" si="1384"/>
        <v/>
      </c>
      <c r="D5761" s="3" t="str">
        <f t="shared" si="1385"/>
        <v/>
      </c>
      <c r="E5761" s="14" t="str">
        <f t="shared" si="1394"/>
        <v>1386</v>
      </c>
      <c r="J5761" s="14" t="str">
        <f t="shared" si="1389"/>
        <v xml:space="preserve">0                                                                                                                                                                                                                                                                                                                                                                                                                                                                                                                                                                                                                                                                                                                                                                                                                                                                                                                                                                                                                                                                                                                                                                                                                                                                                                                                                                                                                                         </v>
      </c>
      <c r="S5761" s="8"/>
      <c r="W5761" s="76"/>
      <c r="X5761" s="16">
        <f t="shared" si="1395"/>
        <v>0</v>
      </c>
      <c r="AC5761" s="18">
        <f t="shared" si="1387"/>
        <v>0</v>
      </c>
      <c r="AD5761" s="19">
        <f t="shared" si="1390"/>
        <v>0</v>
      </c>
      <c r="AE5761" s="21">
        <f t="shared" si="1386"/>
        <v>0</v>
      </c>
      <c r="AF5761" s="20">
        <f t="shared" si="1391"/>
        <v>0</v>
      </c>
      <c r="AG5761" s="20">
        <f t="shared" si="1392"/>
        <v>0</v>
      </c>
      <c r="AH5761" s="20">
        <f t="shared" si="1393"/>
        <v>0</v>
      </c>
      <c r="AI5761" s="20"/>
      <c r="AJ5761" s="20"/>
      <c r="AK5761" s="20">
        <f t="shared" si="1388"/>
        <v>0</v>
      </c>
      <c r="AL5761" s="171"/>
    </row>
    <row r="5762" spans="2:38" ht="15.75" customHeight="1" x14ac:dyDescent="0.25">
      <c r="B5762" s="14">
        <f t="shared" si="1383"/>
        <v>1387</v>
      </c>
      <c r="C5762" s="9" t="str">
        <f t="shared" si="1384"/>
        <v/>
      </c>
      <c r="D5762" s="3" t="str">
        <f t="shared" si="1385"/>
        <v/>
      </c>
      <c r="E5762" s="14" t="str">
        <f t="shared" si="1394"/>
        <v>1387</v>
      </c>
      <c r="J5762" s="14" t="str">
        <f t="shared" si="1389"/>
        <v xml:space="preserve">0                                                                                                                                                                                                                                                                                                                                                                                                                                                                                                                                                                                                                                                                                                                                                                                                                                                                                                                                                                                                                                                                                                                                                                                                                                                                                                                                                                                                                                          </v>
      </c>
      <c r="S5762" s="8"/>
      <c r="W5762" s="76"/>
      <c r="X5762" s="16">
        <f t="shared" si="1395"/>
        <v>0</v>
      </c>
      <c r="AC5762" s="18">
        <f t="shared" si="1387"/>
        <v>0</v>
      </c>
      <c r="AD5762" s="19">
        <f t="shared" si="1390"/>
        <v>0</v>
      </c>
      <c r="AE5762" s="21">
        <f t="shared" si="1386"/>
        <v>0</v>
      </c>
      <c r="AF5762" s="20">
        <f t="shared" si="1391"/>
        <v>0</v>
      </c>
      <c r="AG5762" s="20">
        <f t="shared" si="1392"/>
        <v>0</v>
      </c>
      <c r="AH5762" s="20">
        <f t="shared" si="1393"/>
        <v>0</v>
      </c>
      <c r="AI5762" s="20"/>
      <c r="AJ5762" s="20"/>
      <c r="AK5762" s="20">
        <f t="shared" si="1388"/>
        <v>0</v>
      </c>
      <c r="AL5762" s="171"/>
    </row>
    <row r="5763" spans="2:38" ht="15.75" customHeight="1" x14ac:dyDescent="0.25">
      <c r="B5763" s="14">
        <f t="shared" si="1383"/>
        <v>1388</v>
      </c>
      <c r="C5763" s="9" t="str">
        <f t="shared" si="1384"/>
        <v/>
      </c>
      <c r="D5763" s="3" t="str">
        <f t="shared" si="1385"/>
        <v/>
      </c>
      <c r="E5763" s="14" t="str">
        <f t="shared" si="1394"/>
        <v>1388</v>
      </c>
      <c r="J5763" s="14" t="str">
        <f t="shared" si="1389"/>
        <v xml:space="preserve">0                                                                                                                                                                                                                                                                                                                                                                                                                                                                                                                                                                                                                                                                                                                                                                                                                                                                                                                                                                                                                                                                                                                                                                                                                                                                                                                                                                                                                                           </v>
      </c>
      <c r="S5763" s="8"/>
      <c r="W5763" s="76"/>
      <c r="X5763" s="16">
        <f t="shared" si="1395"/>
        <v>0</v>
      </c>
      <c r="AC5763" s="18">
        <f t="shared" si="1387"/>
        <v>0</v>
      </c>
      <c r="AD5763" s="19">
        <f t="shared" si="1390"/>
        <v>0</v>
      </c>
      <c r="AE5763" s="21">
        <f t="shared" si="1386"/>
        <v>0</v>
      </c>
      <c r="AF5763" s="20">
        <f t="shared" si="1391"/>
        <v>0</v>
      </c>
      <c r="AG5763" s="20">
        <f t="shared" si="1392"/>
        <v>0</v>
      </c>
      <c r="AH5763" s="20">
        <f t="shared" si="1393"/>
        <v>0</v>
      </c>
      <c r="AI5763" s="20"/>
      <c r="AJ5763" s="20"/>
      <c r="AK5763" s="20">
        <f t="shared" si="1388"/>
        <v>0</v>
      </c>
      <c r="AL5763" s="171"/>
    </row>
    <row r="5764" spans="2:38" ht="15.75" customHeight="1" x14ac:dyDescent="0.25">
      <c r="B5764" s="14">
        <f t="shared" ref="B5764:B5827" si="1396">IF(A5764=A5763,B5763+1,1)</f>
        <v>1389</v>
      </c>
      <c r="C5764" s="9" t="str">
        <f t="shared" si="1384"/>
        <v/>
      </c>
      <c r="D5764" s="3" t="str">
        <f t="shared" si="1385"/>
        <v/>
      </c>
      <c r="E5764" s="14" t="str">
        <f t="shared" si="1394"/>
        <v>1389</v>
      </c>
      <c r="J5764" s="14" t="str">
        <f t="shared" si="1389"/>
        <v xml:space="preserve">0                                                                                                                                                                                                                                                                                                                                                                                                                                                                                                                                                                                                                                                                                                                                                                                                                                                                                                                                                                                                                                                                                                                                                                                                                                                                                                                                                                                                                                            </v>
      </c>
      <c r="S5764" s="8"/>
      <c r="W5764" s="76"/>
      <c r="X5764" s="16">
        <f t="shared" si="1395"/>
        <v>0</v>
      </c>
      <c r="AC5764" s="18">
        <f t="shared" si="1387"/>
        <v>0</v>
      </c>
      <c r="AD5764" s="19">
        <f t="shared" si="1390"/>
        <v>0</v>
      </c>
      <c r="AE5764" s="21">
        <f t="shared" si="1386"/>
        <v>0</v>
      </c>
      <c r="AF5764" s="20">
        <f t="shared" si="1391"/>
        <v>0</v>
      </c>
      <c r="AG5764" s="20">
        <f t="shared" si="1392"/>
        <v>0</v>
      </c>
      <c r="AH5764" s="20">
        <f t="shared" si="1393"/>
        <v>0</v>
      </c>
      <c r="AI5764" s="20"/>
      <c r="AJ5764" s="20"/>
      <c r="AK5764" s="20">
        <f t="shared" si="1388"/>
        <v>0</v>
      </c>
      <c r="AL5764" s="171"/>
    </row>
    <row r="5765" spans="2:38" ht="15.75" customHeight="1" x14ac:dyDescent="0.25">
      <c r="B5765" s="14">
        <f t="shared" si="1396"/>
        <v>1390</v>
      </c>
      <c r="C5765" s="9" t="str">
        <f t="shared" ref="C5765:C5828" si="1397">IF(A5765=A5764,C5764,"")</f>
        <v/>
      </c>
      <c r="D5765" s="3" t="str">
        <f t="shared" ref="D5765:D5828" si="1398">IF(A5765=A5764,D5764,"")</f>
        <v/>
      </c>
      <c r="E5765" s="14" t="str">
        <f t="shared" si="1394"/>
        <v>1390</v>
      </c>
      <c r="J5765" s="14" t="str">
        <f t="shared" si="1389"/>
        <v xml:space="preserve">0                                                                                                                                                                                                                                                                                                                                                                                                                                                                                                                                                                                                                                                                                                                                                                                                                                                                                                                                                                                                                                                                                                                                                                                                                                                                                                                                                                                                                                             </v>
      </c>
      <c r="S5765" s="8"/>
      <c r="W5765" s="76"/>
      <c r="X5765" s="16">
        <f t="shared" si="1395"/>
        <v>0</v>
      </c>
      <c r="AC5765" s="18">
        <f t="shared" si="1387"/>
        <v>0</v>
      </c>
      <c r="AD5765" s="19">
        <f t="shared" si="1390"/>
        <v>0</v>
      </c>
      <c r="AE5765" s="21">
        <f t="shared" si="1386"/>
        <v>0</v>
      </c>
      <c r="AF5765" s="20">
        <f t="shared" si="1391"/>
        <v>0</v>
      </c>
      <c r="AG5765" s="20">
        <f t="shared" si="1392"/>
        <v>0</v>
      </c>
      <c r="AH5765" s="20">
        <f t="shared" si="1393"/>
        <v>0</v>
      </c>
      <c r="AI5765" s="20"/>
      <c r="AJ5765" s="20"/>
      <c r="AK5765" s="20">
        <f t="shared" si="1388"/>
        <v>0</v>
      </c>
      <c r="AL5765" s="171"/>
    </row>
    <row r="5766" spans="2:38" ht="15.75" customHeight="1" x14ac:dyDescent="0.25">
      <c r="B5766" s="14">
        <f t="shared" si="1396"/>
        <v>1391</v>
      </c>
      <c r="C5766" s="9" t="str">
        <f t="shared" si="1397"/>
        <v/>
      </c>
      <c r="D5766" s="3" t="str">
        <f t="shared" si="1398"/>
        <v/>
      </c>
      <c r="E5766" s="14" t="str">
        <f t="shared" si="1394"/>
        <v>1391</v>
      </c>
      <c r="J5766" s="14" t="str">
        <f t="shared" si="1389"/>
        <v xml:space="preserve">0                                                                                                                                                                                                                                                                                                                                                                                                                                                                                                                                                                                                                                                                                                                                                                                                                                                                                                                                                                                                                                                                                                                                                                                                                                                                                                                                                                                                                                              </v>
      </c>
      <c r="S5766" s="8"/>
      <c r="W5766" s="76"/>
      <c r="X5766" s="16">
        <f t="shared" si="1395"/>
        <v>0</v>
      </c>
      <c r="AC5766" s="18">
        <f t="shared" si="1387"/>
        <v>0</v>
      </c>
      <c r="AD5766" s="19">
        <f t="shared" si="1390"/>
        <v>0</v>
      </c>
      <c r="AE5766" s="21">
        <f t="shared" si="1386"/>
        <v>0</v>
      </c>
      <c r="AF5766" s="20">
        <f t="shared" si="1391"/>
        <v>0</v>
      </c>
      <c r="AG5766" s="20">
        <f t="shared" si="1392"/>
        <v>0</v>
      </c>
      <c r="AH5766" s="20">
        <f t="shared" si="1393"/>
        <v>0</v>
      </c>
      <c r="AI5766" s="20"/>
      <c r="AJ5766" s="20"/>
      <c r="AK5766" s="20">
        <f t="shared" si="1388"/>
        <v>0</v>
      </c>
      <c r="AL5766" s="171"/>
    </row>
    <row r="5767" spans="2:38" ht="15.75" customHeight="1" x14ac:dyDescent="0.25">
      <c r="B5767" s="14">
        <f t="shared" si="1396"/>
        <v>1392</v>
      </c>
      <c r="C5767" s="9" t="str">
        <f t="shared" si="1397"/>
        <v/>
      </c>
      <c r="D5767" s="3" t="str">
        <f t="shared" si="1398"/>
        <v/>
      </c>
      <c r="E5767" s="14" t="str">
        <f t="shared" si="1394"/>
        <v>1392</v>
      </c>
      <c r="J5767" s="14" t="str">
        <f t="shared" si="1389"/>
        <v xml:space="preserve">0                                                                                                                                                                                                                                                                                                                                                                                                                                                                                                                                                                                                                                                                                                                                                                                                                                                                                                                                                                                                                                                                                                                                                                                                                                                                                                                                                                                                                                               </v>
      </c>
      <c r="S5767" s="8"/>
      <c r="W5767" s="76"/>
      <c r="X5767" s="16">
        <f t="shared" si="1395"/>
        <v>0</v>
      </c>
      <c r="AC5767" s="18">
        <f t="shared" si="1387"/>
        <v>0</v>
      </c>
      <c r="AD5767" s="19">
        <f t="shared" si="1390"/>
        <v>0</v>
      </c>
      <c r="AE5767" s="21">
        <f t="shared" si="1386"/>
        <v>0</v>
      </c>
      <c r="AF5767" s="20">
        <f t="shared" si="1391"/>
        <v>0</v>
      </c>
      <c r="AG5767" s="20">
        <f t="shared" si="1392"/>
        <v>0</v>
      </c>
      <c r="AH5767" s="20">
        <f t="shared" si="1393"/>
        <v>0</v>
      </c>
      <c r="AI5767" s="20"/>
      <c r="AJ5767" s="20"/>
      <c r="AK5767" s="20">
        <f t="shared" si="1388"/>
        <v>0</v>
      </c>
      <c r="AL5767" s="171"/>
    </row>
    <row r="5768" spans="2:38" ht="15.75" customHeight="1" x14ac:dyDescent="0.25">
      <c r="B5768" s="14">
        <f t="shared" si="1396"/>
        <v>1393</v>
      </c>
      <c r="C5768" s="9" t="str">
        <f t="shared" si="1397"/>
        <v/>
      </c>
      <c r="D5768" s="3" t="str">
        <f t="shared" si="1398"/>
        <v/>
      </c>
      <c r="E5768" s="14" t="str">
        <f t="shared" si="1394"/>
        <v>1393</v>
      </c>
      <c r="J5768" s="14" t="str">
        <f t="shared" si="1389"/>
        <v xml:space="preserve">0                                                                                                                                                                                                                                                                                                                                                                                                                                                                                                                                                                                                                                                                                                                                                                                                                                                                                                                                                                                                                                                                                                                                                                                                                                                                                                                                                                                                                                                </v>
      </c>
      <c r="S5768" s="8"/>
      <c r="W5768" s="76"/>
      <c r="X5768" s="16">
        <f t="shared" si="1395"/>
        <v>0</v>
      </c>
      <c r="AC5768" s="18">
        <f t="shared" si="1387"/>
        <v>0</v>
      </c>
      <c r="AD5768" s="19">
        <f t="shared" si="1390"/>
        <v>0</v>
      </c>
      <c r="AE5768" s="21">
        <f t="shared" si="1386"/>
        <v>0</v>
      </c>
      <c r="AF5768" s="20">
        <f t="shared" si="1391"/>
        <v>0</v>
      </c>
      <c r="AG5768" s="20">
        <f t="shared" si="1392"/>
        <v>0</v>
      </c>
      <c r="AH5768" s="20">
        <f t="shared" si="1393"/>
        <v>0</v>
      </c>
      <c r="AI5768" s="20"/>
      <c r="AJ5768" s="20"/>
      <c r="AK5768" s="20">
        <f t="shared" si="1388"/>
        <v>0</v>
      </c>
      <c r="AL5768" s="171"/>
    </row>
    <row r="5769" spans="2:38" ht="15.75" customHeight="1" x14ac:dyDescent="0.25">
      <c r="B5769" s="14">
        <f t="shared" si="1396"/>
        <v>1394</v>
      </c>
      <c r="C5769" s="9" t="str">
        <f t="shared" si="1397"/>
        <v/>
      </c>
      <c r="D5769" s="3" t="str">
        <f t="shared" si="1398"/>
        <v/>
      </c>
      <c r="E5769" s="14" t="str">
        <f t="shared" si="1394"/>
        <v>1394</v>
      </c>
      <c r="J5769" s="14" t="str">
        <f t="shared" si="1389"/>
        <v xml:space="preserve">0                                                                                                                                                                                                                                                                                                                                                                                                                                                                                                                                                                                                                                                                                                                                                                                                                                                                                                                                                                                                                                                                                                                                                                                                                                                                                                                                                                                                                                                 </v>
      </c>
      <c r="S5769" s="8"/>
      <c r="W5769" s="76"/>
      <c r="X5769" s="16">
        <f t="shared" si="1395"/>
        <v>0</v>
      </c>
      <c r="AC5769" s="18">
        <f t="shared" si="1387"/>
        <v>0</v>
      </c>
      <c r="AD5769" s="19">
        <f t="shared" si="1390"/>
        <v>0</v>
      </c>
      <c r="AE5769" s="21">
        <f t="shared" si="1386"/>
        <v>0</v>
      </c>
      <c r="AF5769" s="20">
        <f t="shared" si="1391"/>
        <v>0</v>
      </c>
      <c r="AG5769" s="20">
        <f t="shared" si="1392"/>
        <v>0</v>
      </c>
      <c r="AH5769" s="20">
        <f t="shared" si="1393"/>
        <v>0</v>
      </c>
      <c r="AI5769" s="20"/>
      <c r="AJ5769" s="20"/>
      <c r="AK5769" s="20">
        <f t="shared" si="1388"/>
        <v>0</v>
      </c>
      <c r="AL5769" s="171"/>
    </row>
    <row r="5770" spans="2:38" ht="15.75" customHeight="1" x14ac:dyDescent="0.25">
      <c r="B5770" s="14">
        <f t="shared" si="1396"/>
        <v>1395</v>
      </c>
      <c r="C5770" s="9" t="str">
        <f t="shared" si="1397"/>
        <v/>
      </c>
      <c r="D5770" s="3" t="str">
        <f t="shared" si="1398"/>
        <v/>
      </c>
      <c r="E5770" s="14" t="str">
        <f t="shared" si="1394"/>
        <v>1395</v>
      </c>
      <c r="J5770" s="14" t="str">
        <f t="shared" si="1389"/>
        <v xml:space="preserve">0                                                                                                                                                                                                                                                                                                                                                                                                                                                                                                                                                                                                                                                                                                                                                                                                                                                                                                                                                                                                                                                                                                                                                                                                                                                                                                                                                                                                                                                  </v>
      </c>
      <c r="S5770" s="8"/>
      <c r="W5770" s="76"/>
      <c r="X5770" s="16">
        <f t="shared" si="1395"/>
        <v>0</v>
      </c>
      <c r="AC5770" s="18">
        <f t="shared" si="1387"/>
        <v>0</v>
      </c>
      <c r="AD5770" s="19">
        <f t="shared" si="1390"/>
        <v>0</v>
      </c>
      <c r="AE5770" s="21">
        <f t="shared" si="1386"/>
        <v>0</v>
      </c>
      <c r="AF5770" s="20">
        <f t="shared" si="1391"/>
        <v>0</v>
      </c>
      <c r="AG5770" s="20">
        <f t="shared" si="1392"/>
        <v>0</v>
      </c>
      <c r="AH5770" s="20">
        <f t="shared" si="1393"/>
        <v>0</v>
      </c>
      <c r="AI5770" s="20"/>
      <c r="AJ5770" s="20"/>
      <c r="AK5770" s="20">
        <f t="shared" si="1388"/>
        <v>0</v>
      </c>
      <c r="AL5770" s="171"/>
    </row>
    <row r="5771" spans="2:38" ht="15.75" customHeight="1" x14ac:dyDescent="0.25">
      <c r="B5771" s="14">
        <f t="shared" si="1396"/>
        <v>1396</v>
      </c>
      <c r="C5771" s="9" t="str">
        <f t="shared" si="1397"/>
        <v/>
      </c>
      <c r="D5771" s="3" t="str">
        <f t="shared" si="1398"/>
        <v/>
      </c>
      <c r="E5771" s="14" t="str">
        <f t="shared" si="1394"/>
        <v>1396</v>
      </c>
      <c r="J5771" s="14" t="str">
        <f t="shared" si="1389"/>
        <v xml:space="preserve">0                                                                                                                                                                                                                                                                                                                                                                                                                                                                                                                                                                                                                                                                                                                                                                                                                                                                                                                                                                                                                                                                                                                                                                                                                                                                                                                                                                                                                                                   </v>
      </c>
      <c r="S5771" s="8"/>
      <c r="W5771" s="76"/>
      <c r="X5771" s="16">
        <f t="shared" si="1395"/>
        <v>0</v>
      </c>
      <c r="AC5771" s="18">
        <f t="shared" si="1387"/>
        <v>0</v>
      </c>
      <c r="AD5771" s="19">
        <f t="shared" si="1390"/>
        <v>0</v>
      </c>
      <c r="AE5771" s="21">
        <f t="shared" si="1386"/>
        <v>0</v>
      </c>
      <c r="AF5771" s="20">
        <f t="shared" si="1391"/>
        <v>0</v>
      </c>
      <c r="AG5771" s="20">
        <f t="shared" si="1392"/>
        <v>0</v>
      </c>
      <c r="AH5771" s="20">
        <f t="shared" si="1393"/>
        <v>0</v>
      </c>
      <c r="AI5771" s="20"/>
      <c r="AJ5771" s="20"/>
      <c r="AK5771" s="20">
        <f t="shared" si="1388"/>
        <v>0</v>
      </c>
      <c r="AL5771" s="171"/>
    </row>
    <row r="5772" spans="2:38" ht="15.75" customHeight="1" x14ac:dyDescent="0.25">
      <c r="B5772" s="14">
        <f t="shared" si="1396"/>
        <v>1397</v>
      </c>
      <c r="C5772" s="9" t="str">
        <f t="shared" si="1397"/>
        <v/>
      </c>
      <c r="D5772" s="3" t="str">
        <f t="shared" si="1398"/>
        <v/>
      </c>
      <c r="E5772" s="14" t="str">
        <f t="shared" si="1394"/>
        <v>1397</v>
      </c>
      <c r="J5772" s="14" t="str">
        <f t="shared" si="1389"/>
        <v xml:space="preserve">0                                                                                                                                                                                                                                                                                                                                                                                                                                                                                                                                                                                                                                                                                                                                                                                                                                                                                                                                                                                                                                                                                                                                                                                                                                                                                                                                                                                                                                                    </v>
      </c>
      <c r="S5772" s="8"/>
      <c r="W5772" s="76"/>
      <c r="X5772" s="16">
        <f t="shared" si="1395"/>
        <v>0</v>
      </c>
      <c r="AC5772" s="18">
        <f t="shared" si="1387"/>
        <v>0</v>
      </c>
      <c r="AD5772" s="19">
        <f t="shared" si="1390"/>
        <v>0</v>
      </c>
      <c r="AE5772" s="21">
        <f t="shared" si="1386"/>
        <v>0</v>
      </c>
      <c r="AF5772" s="20">
        <f t="shared" si="1391"/>
        <v>0</v>
      </c>
      <c r="AG5772" s="20">
        <f t="shared" si="1392"/>
        <v>0</v>
      </c>
      <c r="AH5772" s="20">
        <f t="shared" si="1393"/>
        <v>0</v>
      </c>
      <c r="AI5772" s="20"/>
      <c r="AJ5772" s="20"/>
      <c r="AK5772" s="20">
        <f t="shared" si="1388"/>
        <v>0</v>
      </c>
      <c r="AL5772" s="171"/>
    </row>
    <row r="5773" spans="2:38" ht="15.75" customHeight="1" x14ac:dyDescent="0.25">
      <c r="B5773" s="14">
        <f t="shared" si="1396"/>
        <v>1398</v>
      </c>
      <c r="C5773" s="9" t="str">
        <f t="shared" si="1397"/>
        <v/>
      </c>
      <c r="D5773" s="3" t="str">
        <f t="shared" si="1398"/>
        <v/>
      </c>
      <c r="E5773" s="14" t="str">
        <f t="shared" si="1394"/>
        <v>1398</v>
      </c>
      <c r="J5773" s="14" t="str">
        <f t="shared" si="1389"/>
        <v xml:space="preserve">0                                                                                                                                                                                                                                                                                                                                                                                                                                                                                                                                                                                                                                                                                                                                                                                                                                                                                                                                                                                                                                                                                                                                                                                                                                                                                                                                                                                                                                                     </v>
      </c>
      <c r="S5773" s="8"/>
      <c r="W5773" s="76"/>
      <c r="X5773" s="16">
        <f t="shared" si="1395"/>
        <v>0</v>
      </c>
      <c r="AC5773" s="18">
        <f t="shared" si="1387"/>
        <v>0</v>
      </c>
      <c r="AD5773" s="19">
        <f t="shared" si="1390"/>
        <v>0</v>
      </c>
      <c r="AE5773" s="21">
        <f t="shared" si="1386"/>
        <v>0</v>
      </c>
      <c r="AF5773" s="20">
        <f t="shared" si="1391"/>
        <v>0</v>
      </c>
      <c r="AG5773" s="20">
        <f t="shared" si="1392"/>
        <v>0</v>
      </c>
      <c r="AH5773" s="20">
        <f t="shared" si="1393"/>
        <v>0</v>
      </c>
      <c r="AI5773" s="20"/>
      <c r="AJ5773" s="20"/>
      <c r="AK5773" s="20">
        <f t="shared" si="1388"/>
        <v>0</v>
      </c>
      <c r="AL5773" s="171"/>
    </row>
    <row r="5774" spans="2:38" ht="15.75" customHeight="1" x14ac:dyDescent="0.25">
      <c r="B5774" s="14">
        <f t="shared" si="1396"/>
        <v>1399</v>
      </c>
      <c r="C5774" s="9" t="str">
        <f t="shared" si="1397"/>
        <v/>
      </c>
      <c r="D5774" s="3" t="str">
        <f t="shared" si="1398"/>
        <v/>
      </c>
      <c r="E5774" s="14" t="str">
        <f t="shared" si="1394"/>
        <v>1399</v>
      </c>
      <c r="J5774" s="14" t="str">
        <f t="shared" si="1389"/>
        <v xml:space="preserve">0                                                                                                                                                                                                                                                                                                                                                                                                                                                                                                                                                                                                                                                                                                                                                                                                                                                                                                                                                                                                                                                                                                                                                                                                                                                                                                                                                                                                                                                      </v>
      </c>
      <c r="S5774" s="8"/>
      <c r="W5774" s="76"/>
      <c r="X5774" s="16">
        <f t="shared" si="1395"/>
        <v>0</v>
      </c>
      <c r="AC5774" s="18">
        <f t="shared" si="1387"/>
        <v>0</v>
      </c>
      <c r="AD5774" s="19">
        <f t="shared" si="1390"/>
        <v>0</v>
      </c>
      <c r="AE5774" s="21">
        <f t="shared" si="1386"/>
        <v>0</v>
      </c>
      <c r="AF5774" s="20">
        <f t="shared" si="1391"/>
        <v>0</v>
      </c>
      <c r="AG5774" s="20">
        <f t="shared" si="1392"/>
        <v>0</v>
      </c>
      <c r="AH5774" s="20">
        <f t="shared" si="1393"/>
        <v>0</v>
      </c>
      <c r="AI5774" s="20"/>
      <c r="AJ5774" s="20"/>
      <c r="AK5774" s="20">
        <f t="shared" si="1388"/>
        <v>0</v>
      </c>
      <c r="AL5774" s="171"/>
    </row>
    <row r="5775" spans="2:38" ht="15.75" customHeight="1" x14ac:dyDescent="0.25">
      <c r="B5775" s="14">
        <f t="shared" si="1396"/>
        <v>1400</v>
      </c>
      <c r="C5775" s="9" t="str">
        <f t="shared" si="1397"/>
        <v/>
      </c>
      <c r="D5775" s="3" t="str">
        <f t="shared" si="1398"/>
        <v/>
      </c>
      <c r="E5775" s="14" t="str">
        <f t="shared" si="1394"/>
        <v>1400</v>
      </c>
      <c r="J5775" s="14" t="str">
        <f t="shared" si="1389"/>
        <v xml:space="preserve">0                                                                                                                                                                                                                                                                                                                                                                                                                                                                                                                                                                                                                                                                                                                                                                                                                                                                                                                                                                                                                                                                                                                                                                                                                                                                                                                                                                                                                                                       </v>
      </c>
      <c r="S5775" s="8"/>
      <c r="W5775" s="76"/>
      <c r="X5775" s="16">
        <f t="shared" si="1395"/>
        <v>0</v>
      </c>
      <c r="AC5775" s="18">
        <f t="shared" si="1387"/>
        <v>0</v>
      </c>
      <c r="AD5775" s="19">
        <f t="shared" si="1390"/>
        <v>0</v>
      </c>
      <c r="AE5775" s="21">
        <f t="shared" si="1386"/>
        <v>0</v>
      </c>
      <c r="AF5775" s="20">
        <f t="shared" si="1391"/>
        <v>0</v>
      </c>
      <c r="AG5775" s="20">
        <f t="shared" si="1392"/>
        <v>0</v>
      </c>
      <c r="AH5775" s="20">
        <f t="shared" si="1393"/>
        <v>0</v>
      </c>
      <c r="AI5775" s="20"/>
      <c r="AJ5775" s="20"/>
      <c r="AK5775" s="20">
        <f t="shared" si="1388"/>
        <v>0</v>
      </c>
      <c r="AL5775" s="171"/>
    </row>
    <row r="5776" spans="2:38" ht="15.75" customHeight="1" x14ac:dyDescent="0.25">
      <c r="B5776" s="14">
        <f t="shared" si="1396"/>
        <v>1401</v>
      </c>
      <c r="C5776" s="9" t="str">
        <f t="shared" si="1397"/>
        <v/>
      </c>
      <c r="D5776" s="3" t="str">
        <f t="shared" si="1398"/>
        <v/>
      </c>
      <c r="E5776" s="14" t="str">
        <f t="shared" si="1394"/>
        <v>1401</v>
      </c>
      <c r="J5776" s="14" t="str">
        <f t="shared" si="1389"/>
        <v xml:space="preserve">0                                                                                                                                                                                                                                                                                                                                                                                                                                                                                                                                                                                                                                                                                                                                                                                                                                                                                                                                                                                                                                                                                                                                                                                                                                                                                                                                                                                                                                                        </v>
      </c>
      <c r="S5776" s="8"/>
      <c r="W5776" s="76"/>
      <c r="X5776" s="16">
        <f t="shared" si="1395"/>
        <v>0</v>
      </c>
      <c r="AC5776" s="18">
        <f t="shared" si="1387"/>
        <v>0</v>
      </c>
      <c r="AD5776" s="19">
        <f t="shared" si="1390"/>
        <v>0</v>
      </c>
      <c r="AE5776" s="21">
        <f t="shared" si="1386"/>
        <v>0</v>
      </c>
      <c r="AF5776" s="20">
        <f t="shared" si="1391"/>
        <v>0</v>
      </c>
      <c r="AG5776" s="20">
        <f t="shared" si="1392"/>
        <v>0</v>
      </c>
      <c r="AH5776" s="20">
        <f t="shared" si="1393"/>
        <v>0</v>
      </c>
      <c r="AI5776" s="20"/>
      <c r="AJ5776" s="20"/>
      <c r="AK5776" s="20">
        <f t="shared" si="1388"/>
        <v>0</v>
      </c>
      <c r="AL5776" s="171"/>
    </row>
    <row r="5777" spans="2:38" ht="15.75" customHeight="1" x14ac:dyDescent="0.25">
      <c r="B5777" s="14">
        <f t="shared" si="1396"/>
        <v>1402</v>
      </c>
      <c r="C5777" s="9" t="str">
        <f t="shared" si="1397"/>
        <v/>
      </c>
      <c r="D5777" s="3" t="str">
        <f t="shared" si="1398"/>
        <v/>
      </c>
      <c r="E5777" s="14" t="str">
        <f t="shared" si="1394"/>
        <v>1402</v>
      </c>
      <c r="J5777" s="14" t="str">
        <f t="shared" si="1389"/>
        <v xml:space="preserve">0                                                                                                                                                                                                                                                                                                                                                                                                                                                                                                                                                                                                                                                                                                                                                                                                                                                                                                                                                                                                                                                                                                                                                                                                                                                                                                                                                                                                                                                         </v>
      </c>
      <c r="S5777" s="8"/>
      <c r="W5777" s="76"/>
      <c r="X5777" s="16">
        <f t="shared" si="1395"/>
        <v>0</v>
      </c>
      <c r="AC5777" s="18">
        <f t="shared" si="1387"/>
        <v>0</v>
      </c>
      <c r="AD5777" s="19">
        <f t="shared" si="1390"/>
        <v>0</v>
      </c>
      <c r="AE5777" s="21">
        <f t="shared" si="1386"/>
        <v>0</v>
      </c>
      <c r="AF5777" s="20">
        <f t="shared" si="1391"/>
        <v>0</v>
      </c>
      <c r="AG5777" s="20">
        <f t="shared" si="1392"/>
        <v>0</v>
      </c>
      <c r="AH5777" s="20">
        <f t="shared" si="1393"/>
        <v>0</v>
      </c>
      <c r="AI5777" s="20"/>
      <c r="AJ5777" s="20"/>
      <c r="AK5777" s="20">
        <f t="shared" si="1388"/>
        <v>0</v>
      </c>
      <c r="AL5777" s="171"/>
    </row>
    <row r="5778" spans="2:38" ht="15.75" customHeight="1" x14ac:dyDescent="0.25">
      <c r="B5778" s="14">
        <f t="shared" si="1396"/>
        <v>1403</v>
      </c>
      <c r="C5778" s="9" t="str">
        <f t="shared" si="1397"/>
        <v/>
      </c>
      <c r="D5778" s="3" t="str">
        <f t="shared" si="1398"/>
        <v/>
      </c>
      <c r="E5778" s="14" t="str">
        <f t="shared" si="1394"/>
        <v>1403</v>
      </c>
      <c r="J5778" s="14" t="str">
        <f t="shared" si="1389"/>
        <v xml:space="preserve">0                                                                                                                                                                                                                                                                                                                                                                                                                                                                                                                                                                                                                                                                                                                                                                                                                                                                                                                                                                                                                                                                                                                                                                                                                                                                                                                                                                                                                                                          </v>
      </c>
      <c r="S5778" s="8"/>
      <c r="W5778" s="76"/>
      <c r="X5778" s="16">
        <f t="shared" si="1395"/>
        <v>0</v>
      </c>
      <c r="AC5778" s="18">
        <f t="shared" si="1387"/>
        <v>0</v>
      </c>
      <c r="AD5778" s="19">
        <f t="shared" si="1390"/>
        <v>0</v>
      </c>
      <c r="AE5778" s="21">
        <f t="shared" si="1386"/>
        <v>0</v>
      </c>
      <c r="AF5778" s="20">
        <f t="shared" si="1391"/>
        <v>0</v>
      </c>
      <c r="AG5778" s="20">
        <f t="shared" si="1392"/>
        <v>0</v>
      </c>
      <c r="AH5778" s="20">
        <f t="shared" si="1393"/>
        <v>0</v>
      </c>
      <c r="AI5778" s="20"/>
      <c r="AJ5778" s="20"/>
      <c r="AK5778" s="20">
        <f t="shared" si="1388"/>
        <v>0</v>
      </c>
      <c r="AL5778" s="171"/>
    </row>
    <row r="5779" spans="2:38" ht="15.75" customHeight="1" x14ac:dyDescent="0.25">
      <c r="B5779" s="14">
        <f t="shared" si="1396"/>
        <v>1404</v>
      </c>
      <c r="C5779" s="9" t="str">
        <f t="shared" si="1397"/>
        <v/>
      </c>
      <c r="D5779" s="3" t="str">
        <f t="shared" si="1398"/>
        <v/>
      </c>
      <c r="E5779" s="14" t="str">
        <f t="shared" si="1394"/>
        <v>1404</v>
      </c>
      <c r="J5779" s="14" t="str">
        <f t="shared" si="1389"/>
        <v xml:space="preserve">0                                                                                                                                                                                                                                                                                                                                                                                                                                                                                                                                                                                                                                                                                                                                                                                                                                                                                                                                                                                                                                                                                                                                                                                                                                                                                                                                                                                                                                                           </v>
      </c>
      <c r="S5779" s="8"/>
      <c r="W5779" s="76"/>
      <c r="X5779" s="16">
        <f t="shared" si="1395"/>
        <v>0</v>
      </c>
      <c r="AC5779" s="18">
        <f t="shared" si="1387"/>
        <v>0</v>
      </c>
      <c r="AD5779" s="19">
        <f t="shared" si="1390"/>
        <v>0</v>
      </c>
      <c r="AE5779" s="21">
        <f t="shared" si="1386"/>
        <v>0</v>
      </c>
      <c r="AF5779" s="20">
        <f t="shared" si="1391"/>
        <v>0</v>
      </c>
      <c r="AG5779" s="20">
        <f t="shared" si="1392"/>
        <v>0</v>
      </c>
      <c r="AH5779" s="20">
        <f t="shared" si="1393"/>
        <v>0</v>
      </c>
      <c r="AI5779" s="20"/>
      <c r="AJ5779" s="20"/>
      <c r="AK5779" s="20">
        <f t="shared" si="1388"/>
        <v>0</v>
      </c>
      <c r="AL5779" s="171"/>
    </row>
    <row r="5780" spans="2:38" ht="15.75" customHeight="1" x14ac:dyDescent="0.25">
      <c r="B5780" s="14">
        <f t="shared" si="1396"/>
        <v>1405</v>
      </c>
      <c r="C5780" s="9" t="str">
        <f t="shared" si="1397"/>
        <v/>
      </c>
      <c r="D5780" s="3" t="str">
        <f t="shared" si="1398"/>
        <v/>
      </c>
      <c r="E5780" s="14" t="str">
        <f t="shared" si="1394"/>
        <v>1405</v>
      </c>
      <c r="J5780" s="14" t="str">
        <f t="shared" si="1389"/>
        <v xml:space="preserve">0                                                                                                                                                                                                                                                                                                                                                                                                                                                                                                                                                                                                                                                                                                                                                                                                                                                                                                                                                                                                                                                                                                                                                                                                                                                                                                                                                                                                                                                            </v>
      </c>
      <c r="S5780" s="8"/>
      <c r="W5780" s="76"/>
      <c r="X5780" s="16">
        <f t="shared" si="1395"/>
        <v>0</v>
      </c>
      <c r="AC5780" s="18">
        <f t="shared" si="1387"/>
        <v>0</v>
      </c>
      <c r="AD5780" s="19">
        <f t="shared" si="1390"/>
        <v>0</v>
      </c>
      <c r="AE5780" s="21">
        <f t="shared" si="1386"/>
        <v>0</v>
      </c>
      <c r="AF5780" s="20">
        <f t="shared" si="1391"/>
        <v>0</v>
      </c>
      <c r="AG5780" s="20">
        <f t="shared" si="1392"/>
        <v>0</v>
      </c>
      <c r="AH5780" s="20">
        <f t="shared" si="1393"/>
        <v>0</v>
      </c>
      <c r="AI5780" s="20"/>
      <c r="AJ5780" s="20"/>
      <c r="AK5780" s="20">
        <f t="shared" si="1388"/>
        <v>0</v>
      </c>
      <c r="AL5780" s="171"/>
    </row>
    <row r="5781" spans="2:38" ht="15.75" customHeight="1" x14ac:dyDescent="0.25">
      <c r="B5781" s="14">
        <f t="shared" si="1396"/>
        <v>1406</v>
      </c>
      <c r="C5781" s="9" t="str">
        <f t="shared" si="1397"/>
        <v/>
      </c>
      <c r="D5781" s="3" t="str">
        <f t="shared" si="1398"/>
        <v/>
      </c>
      <c r="E5781" s="14" t="str">
        <f t="shared" si="1394"/>
        <v>1406</v>
      </c>
      <c r="J5781" s="14" t="str">
        <f t="shared" si="1389"/>
        <v xml:space="preserve">0                                                                                                                                                                                                                                                                                                                                                                                                                                                                                                                                                                                                                                                                                                                                                                                                                                                                                                                                                                                                                                                                                                                                                                                                                                                                                                                                                                                                                                                             </v>
      </c>
      <c r="S5781" s="8"/>
      <c r="W5781" s="76"/>
      <c r="X5781" s="16">
        <f t="shared" si="1395"/>
        <v>0</v>
      </c>
      <c r="AC5781" s="18">
        <f t="shared" si="1387"/>
        <v>0</v>
      </c>
      <c r="AD5781" s="19">
        <f t="shared" si="1390"/>
        <v>0</v>
      </c>
      <c r="AE5781" s="21">
        <f t="shared" si="1386"/>
        <v>0</v>
      </c>
      <c r="AF5781" s="20">
        <f t="shared" si="1391"/>
        <v>0</v>
      </c>
      <c r="AG5781" s="20">
        <f t="shared" si="1392"/>
        <v>0</v>
      </c>
      <c r="AH5781" s="20">
        <f t="shared" si="1393"/>
        <v>0</v>
      </c>
      <c r="AI5781" s="20"/>
      <c r="AJ5781" s="20"/>
      <c r="AK5781" s="20">
        <f t="shared" si="1388"/>
        <v>0</v>
      </c>
      <c r="AL5781" s="171"/>
    </row>
    <row r="5782" spans="2:38" ht="15.75" customHeight="1" x14ac:dyDescent="0.25">
      <c r="B5782" s="14">
        <f t="shared" si="1396"/>
        <v>1407</v>
      </c>
      <c r="C5782" s="9" t="str">
        <f t="shared" si="1397"/>
        <v/>
      </c>
      <c r="D5782" s="3" t="str">
        <f t="shared" si="1398"/>
        <v/>
      </c>
      <c r="E5782" s="14" t="str">
        <f t="shared" si="1394"/>
        <v>1407</v>
      </c>
      <c r="J5782" s="14" t="str">
        <f t="shared" si="1389"/>
        <v xml:space="preserve">0                                                                                                                                                                                                                                                                                                                                                                                                                                                                                                                                                                                                                                                                                                                                                                                                                                                                                                                                                                                                                                                                                                                                                                                                                                                                                                                                                                                                                                                              </v>
      </c>
      <c r="S5782" s="8"/>
      <c r="W5782" s="76"/>
      <c r="X5782" s="16">
        <f t="shared" si="1395"/>
        <v>0</v>
      </c>
      <c r="AC5782" s="18">
        <f t="shared" si="1387"/>
        <v>0</v>
      </c>
      <c r="AD5782" s="19">
        <f t="shared" si="1390"/>
        <v>0</v>
      </c>
      <c r="AE5782" s="21">
        <f t="shared" si="1386"/>
        <v>0</v>
      </c>
      <c r="AF5782" s="20">
        <f t="shared" si="1391"/>
        <v>0</v>
      </c>
      <c r="AG5782" s="20">
        <f t="shared" si="1392"/>
        <v>0</v>
      </c>
      <c r="AH5782" s="20">
        <f t="shared" si="1393"/>
        <v>0</v>
      </c>
      <c r="AI5782" s="20"/>
      <c r="AJ5782" s="20"/>
      <c r="AK5782" s="20">
        <f t="shared" si="1388"/>
        <v>0</v>
      </c>
      <c r="AL5782" s="171"/>
    </row>
    <row r="5783" spans="2:38" ht="15.75" customHeight="1" x14ac:dyDescent="0.25">
      <c r="B5783" s="14">
        <f t="shared" si="1396"/>
        <v>1408</v>
      </c>
      <c r="C5783" s="9" t="str">
        <f t="shared" si="1397"/>
        <v/>
      </c>
      <c r="D5783" s="3" t="str">
        <f t="shared" si="1398"/>
        <v/>
      </c>
      <c r="E5783" s="14" t="str">
        <f t="shared" si="1394"/>
        <v>1408</v>
      </c>
      <c r="J5783" s="14" t="str">
        <f t="shared" si="1389"/>
        <v xml:space="preserve">0                                                                                                                                                                                                                                                                                                                                                                                                                                                                                                                                                                                                                                                                                                                                                                                                                                                                                                                                                                                                                                                                                                                                                                                                                                                                                                                                                                                                                                                               </v>
      </c>
      <c r="S5783" s="8"/>
      <c r="W5783" s="76"/>
      <c r="X5783" s="16">
        <f t="shared" si="1395"/>
        <v>0</v>
      </c>
      <c r="AC5783" s="18">
        <f t="shared" si="1387"/>
        <v>0</v>
      </c>
      <c r="AD5783" s="19">
        <f t="shared" si="1390"/>
        <v>0</v>
      </c>
      <c r="AE5783" s="21">
        <f t="shared" si="1386"/>
        <v>0</v>
      </c>
      <c r="AF5783" s="20">
        <f t="shared" si="1391"/>
        <v>0</v>
      </c>
      <c r="AG5783" s="20">
        <f t="shared" si="1392"/>
        <v>0</v>
      </c>
      <c r="AH5783" s="20">
        <f t="shared" si="1393"/>
        <v>0</v>
      </c>
      <c r="AI5783" s="20"/>
      <c r="AJ5783" s="20"/>
      <c r="AK5783" s="20">
        <f t="shared" si="1388"/>
        <v>0</v>
      </c>
      <c r="AL5783" s="171"/>
    </row>
    <row r="5784" spans="2:38" ht="15.75" customHeight="1" x14ac:dyDescent="0.25">
      <c r="B5784" s="14">
        <f t="shared" si="1396"/>
        <v>1409</v>
      </c>
      <c r="C5784" s="9" t="str">
        <f t="shared" si="1397"/>
        <v/>
      </c>
      <c r="D5784" s="3" t="str">
        <f t="shared" si="1398"/>
        <v/>
      </c>
      <c r="E5784" s="14" t="str">
        <f t="shared" si="1394"/>
        <v>1409</v>
      </c>
      <c r="J5784" s="14" t="str">
        <f t="shared" si="1389"/>
        <v xml:space="preserve">0                                                                                                                                                                                                                                                                                                                                                                                                                                                                                                                                                                                                                                                                                                                                                                                                                                                                                                                                                                                                                                                                                                                                                                                                                                                                                                                                                                                                                                                                </v>
      </c>
      <c r="S5784" s="8"/>
      <c r="W5784" s="76"/>
      <c r="X5784" s="16">
        <f t="shared" si="1395"/>
        <v>0</v>
      </c>
      <c r="AC5784" s="18">
        <f t="shared" si="1387"/>
        <v>0</v>
      </c>
      <c r="AD5784" s="19">
        <f t="shared" si="1390"/>
        <v>0</v>
      </c>
      <c r="AE5784" s="21">
        <f t="shared" si="1386"/>
        <v>0</v>
      </c>
      <c r="AF5784" s="20">
        <f t="shared" si="1391"/>
        <v>0</v>
      </c>
      <c r="AG5784" s="20">
        <f t="shared" si="1392"/>
        <v>0</v>
      </c>
      <c r="AH5784" s="20">
        <f t="shared" si="1393"/>
        <v>0</v>
      </c>
      <c r="AI5784" s="20"/>
      <c r="AJ5784" s="20"/>
      <c r="AK5784" s="20">
        <f t="shared" si="1388"/>
        <v>0</v>
      </c>
      <c r="AL5784" s="171"/>
    </row>
    <row r="5785" spans="2:38" ht="15.75" customHeight="1" x14ac:dyDescent="0.25">
      <c r="B5785" s="14">
        <f t="shared" si="1396"/>
        <v>1410</v>
      </c>
      <c r="C5785" s="9" t="str">
        <f t="shared" si="1397"/>
        <v/>
      </c>
      <c r="D5785" s="3" t="str">
        <f t="shared" si="1398"/>
        <v/>
      </c>
      <c r="E5785" s="14" t="str">
        <f t="shared" si="1394"/>
        <v>1410</v>
      </c>
      <c r="J5785" s="14" t="str">
        <f t="shared" si="1389"/>
        <v xml:space="preserve">0                                                                                                                                                                                                                                                                                                                                                                                                                                                                                                                                                                                                                                                                                                                                                                                                                                                                                                                                                                                                                                                                                                                                                                                                                                                                                                                                                                                                                                                                 </v>
      </c>
      <c r="S5785" s="8"/>
      <c r="W5785" s="76"/>
      <c r="X5785" s="16">
        <f t="shared" si="1395"/>
        <v>0</v>
      </c>
      <c r="AC5785" s="18">
        <f t="shared" si="1387"/>
        <v>0</v>
      </c>
      <c r="AD5785" s="19">
        <f t="shared" si="1390"/>
        <v>0</v>
      </c>
      <c r="AE5785" s="21">
        <f t="shared" ref="AE5785:AE5848" si="1399">+(Q5785)*T5785</f>
        <v>0</v>
      </c>
      <c r="AF5785" s="20">
        <f t="shared" si="1391"/>
        <v>0</v>
      </c>
      <c r="AG5785" s="20">
        <f t="shared" si="1392"/>
        <v>0</v>
      </c>
      <c r="AH5785" s="20">
        <f t="shared" si="1393"/>
        <v>0</v>
      </c>
      <c r="AI5785" s="20"/>
      <c r="AJ5785" s="20"/>
      <c r="AK5785" s="20">
        <f t="shared" si="1388"/>
        <v>0</v>
      </c>
      <c r="AL5785" s="171"/>
    </row>
    <row r="5786" spans="2:38" ht="15.75" customHeight="1" x14ac:dyDescent="0.25">
      <c r="B5786" s="14">
        <f t="shared" si="1396"/>
        <v>1411</v>
      </c>
      <c r="C5786" s="9" t="str">
        <f t="shared" si="1397"/>
        <v/>
      </c>
      <c r="D5786" s="3" t="str">
        <f t="shared" si="1398"/>
        <v/>
      </c>
      <c r="E5786" s="14" t="str">
        <f t="shared" si="1394"/>
        <v>1411</v>
      </c>
      <c r="J5786" s="14" t="str">
        <f t="shared" si="1389"/>
        <v xml:space="preserve">0                                                                                                                                                                                                                                                                                                                                                                                                                                                                                                                                                                                                                                                                                                                                                                                                                                                                                                                                                                                                                                                                                                                                                                                                                                                                                                                                                                                                                                                                  </v>
      </c>
      <c r="S5786" s="8"/>
      <c r="W5786" s="76"/>
      <c r="X5786" s="16">
        <f t="shared" si="1395"/>
        <v>0</v>
      </c>
      <c r="AC5786" s="18">
        <f t="shared" si="1387"/>
        <v>0</v>
      </c>
      <c r="AD5786" s="19">
        <f t="shared" si="1390"/>
        <v>0</v>
      </c>
      <c r="AE5786" s="21">
        <f t="shared" si="1399"/>
        <v>0</v>
      </c>
      <c r="AF5786" s="20">
        <f t="shared" si="1391"/>
        <v>0</v>
      </c>
      <c r="AG5786" s="20">
        <f t="shared" si="1392"/>
        <v>0</v>
      </c>
      <c r="AH5786" s="20">
        <f t="shared" si="1393"/>
        <v>0</v>
      </c>
      <c r="AI5786" s="20"/>
      <c r="AJ5786" s="20"/>
      <c r="AK5786" s="20">
        <f t="shared" si="1388"/>
        <v>0</v>
      </c>
      <c r="AL5786" s="171"/>
    </row>
    <row r="5787" spans="2:38" ht="15.75" customHeight="1" x14ac:dyDescent="0.25">
      <c r="B5787" s="14">
        <f t="shared" si="1396"/>
        <v>1412</v>
      </c>
      <c r="C5787" s="9" t="str">
        <f t="shared" si="1397"/>
        <v/>
      </c>
      <c r="D5787" s="3" t="str">
        <f t="shared" si="1398"/>
        <v/>
      </c>
      <c r="E5787" s="14" t="str">
        <f t="shared" si="1394"/>
        <v>1412</v>
      </c>
      <c r="J5787" s="14" t="str">
        <f t="shared" si="1389"/>
        <v xml:space="preserve">0                                                                                                                                                                                                                                                                                                                                                                                                                                                                                                                                                                                                                                                                                                                                                                                                                                                                                                                                                                                                                                                                                                                                                                                                                                                                                                                                                                                                                                                                   </v>
      </c>
      <c r="S5787" s="8"/>
      <c r="W5787" s="76"/>
      <c r="X5787" s="16">
        <f t="shared" si="1395"/>
        <v>0</v>
      </c>
      <c r="AC5787" s="18">
        <f t="shared" si="1387"/>
        <v>0</v>
      </c>
      <c r="AD5787" s="19">
        <f t="shared" si="1390"/>
        <v>0</v>
      </c>
      <c r="AE5787" s="21">
        <f t="shared" si="1399"/>
        <v>0</v>
      </c>
      <c r="AF5787" s="20">
        <f t="shared" si="1391"/>
        <v>0</v>
      </c>
      <c r="AG5787" s="20">
        <f t="shared" si="1392"/>
        <v>0</v>
      </c>
      <c r="AH5787" s="20">
        <f t="shared" si="1393"/>
        <v>0</v>
      </c>
      <c r="AI5787" s="20"/>
      <c r="AJ5787" s="20"/>
      <c r="AK5787" s="20">
        <f t="shared" si="1388"/>
        <v>0</v>
      </c>
      <c r="AL5787" s="171"/>
    </row>
    <row r="5788" spans="2:38" ht="15.75" customHeight="1" x14ac:dyDescent="0.25">
      <c r="B5788" s="14">
        <f t="shared" si="1396"/>
        <v>1413</v>
      </c>
      <c r="C5788" s="9" t="str">
        <f t="shared" si="1397"/>
        <v/>
      </c>
      <c r="D5788" s="3" t="str">
        <f t="shared" si="1398"/>
        <v/>
      </c>
      <c r="E5788" s="14" t="str">
        <f t="shared" si="1394"/>
        <v>1413</v>
      </c>
      <c r="J5788" s="14" t="str">
        <f t="shared" si="1389"/>
        <v xml:space="preserve">0                                                                                                                                                                                                                                                                                                                                                                                                                                                                                                                                                                                                                                                                                                                                                                                                                                                                                                                                                                                                                                                                                                                                                                                                                                                                                                                                                                                                                                                                    </v>
      </c>
      <c r="S5788" s="8"/>
      <c r="W5788" s="76"/>
      <c r="X5788" s="16">
        <f t="shared" si="1395"/>
        <v>0</v>
      </c>
      <c r="AC5788" s="18">
        <f t="shared" si="1387"/>
        <v>0</v>
      </c>
      <c r="AD5788" s="19">
        <f t="shared" si="1390"/>
        <v>0</v>
      </c>
      <c r="AE5788" s="21">
        <f t="shared" si="1399"/>
        <v>0</v>
      </c>
      <c r="AF5788" s="20">
        <f t="shared" si="1391"/>
        <v>0</v>
      </c>
      <c r="AG5788" s="20">
        <f t="shared" si="1392"/>
        <v>0</v>
      </c>
      <c r="AH5788" s="20">
        <f t="shared" si="1393"/>
        <v>0</v>
      </c>
      <c r="AI5788" s="20"/>
      <c r="AJ5788" s="20"/>
      <c r="AK5788" s="20">
        <f t="shared" si="1388"/>
        <v>0</v>
      </c>
      <c r="AL5788" s="171"/>
    </row>
    <row r="5789" spans="2:38" ht="15.75" customHeight="1" x14ac:dyDescent="0.25">
      <c r="B5789" s="14">
        <f t="shared" si="1396"/>
        <v>1414</v>
      </c>
      <c r="C5789" s="9" t="str">
        <f t="shared" si="1397"/>
        <v/>
      </c>
      <c r="D5789" s="3" t="str">
        <f t="shared" si="1398"/>
        <v/>
      </c>
      <c r="E5789" s="14" t="str">
        <f t="shared" si="1394"/>
        <v>1414</v>
      </c>
      <c r="J5789" s="14" t="str">
        <f t="shared" si="1389"/>
        <v xml:space="preserve">0                                                                                                                                                                                                                                                                                                                                                                                                                                                                                                                                                                                                                                                                                                                                                                                                                                                                                                                                                                                                                                                                                                                                                                                                                                                                                                                                                                                                                                                                     </v>
      </c>
      <c r="S5789" s="8"/>
      <c r="W5789" s="76"/>
      <c r="X5789" s="16">
        <f t="shared" si="1395"/>
        <v>0</v>
      </c>
      <c r="AC5789" s="18">
        <f t="shared" si="1387"/>
        <v>0</v>
      </c>
      <c r="AD5789" s="19">
        <f t="shared" si="1390"/>
        <v>0</v>
      </c>
      <c r="AE5789" s="21">
        <f t="shared" si="1399"/>
        <v>0</v>
      </c>
      <c r="AF5789" s="20">
        <f t="shared" si="1391"/>
        <v>0</v>
      </c>
      <c r="AG5789" s="20">
        <f t="shared" si="1392"/>
        <v>0</v>
      </c>
      <c r="AH5789" s="20">
        <f t="shared" si="1393"/>
        <v>0</v>
      </c>
      <c r="AI5789" s="20"/>
      <c r="AJ5789" s="20"/>
      <c r="AK5789" s="20">
        <f t="shared" si="1388"/>
        <v>0</v>
      </c>
      <c r="AL5789" s="171"/>
    </row>
    <row r="5790" spans="2:38" ht="15.75" customHeight="1" x14ac:dyDescent="0.25">
      <c r="B5790" s="14">
        <f t="shared" si="1396"/>
        <v>1415</v>
      </c>
      <c r="C5790" s="9" t="str">
        <f t="shared" si="1397"/>
        <v/>
      </c>
      <c r="D5790" s="3" t="str">
        <f t="shared" si="1398"/>
        <v/>
      </c>
      <c r="E5790" s="14" t="str">
        <f t="shared" si="1394"/>
        <v>1415</v>
      </c>
      <c r="J5790" s="14" t="str">
        <f t="shared" si="1389"/>
        <v xml:space="preserve">0                                                                                                                                                                                                                                                                                                                                                                                                                                                                                                                                                                                                                                                                                                                                                                                                                                                                                                                                                                                                                                                                                                                                                                                                                                                                                                                                                                                                                                                                      </v>
      </c>
      <c r="S5790" s="8"/>
      <c r="W5790" s="76"/>
      <c r="X5790" s="16">
        <f t="shared" si="1395"/>
        <v>0</v>
      </c>
      <c r="AC5790" s="18">
        <f t="shared" si="1387"/>
        <v>0</v>
      </c>
      <c r="AD5790" s="19">
        <f t="shared" si="1390"/>
        <v>0</v>
      </c>
      <c r="AE5790" s="21">
        <f t="shared" si="1399"/>
        <v>0</v>
      </c>
      <c r="AF5790" s="20">
        <f t="shared" si="1391"/>
        <v>0</v>
      </c>
      <c r="AG5790" s="20">
        <f t="shared" si="1392"/>
        <v>0</v>
      </c>
      <c r="AH5790" s="20">
        <f t="shared" si="1393"/>
        <v>0</v>
      </c>
      <c r="AI5790" s="20"/>
      <c r="AJ5790" s="20"/>
      <c r="AK5790" s="20">
        <f t="shared" si="1388"/>
        <v>0</v>
      </c>
      <c r="AL5790" s="171"/>
    </row>
    <row r="5791" spans="2:38" ht="15.75" customHeight="1" x14ac:dyDescent="0.25">
      <c r="B5791" s="14">
        <f t="shared" si="1396"/>
        <v>1416</v>
      </c>
      <c r="C5791" s="9" t="str">
        <f t="shared" si="1397"/>
        <v/>
      </c>
      <c r="D5791" s="3" t="str">
        <f t="shared" si="1398"/>
        <v/>
      </c>
      <c r="E5791" s="14" t="str">
        <f t="shared" si="1394"/>
        <v>1416</v>
      </c>
      <c r="J5791" s="14" t="str">
        <f t="shared" si="1389"/>
        <v xml:space="preserve">0                                                                                                                                                                                                                                                                                                                                                                                                                                                                                                                                                                                                                                                                                                                                                                                                                                                                                                                                                                                                                                                                                                                                                                                                                                                                                                                                                                                                                                                                       </v>
      </c>
      <c r="S5791" s="8"/>
      <c r="W5791" s="76"/>
      <c r="X5791" s="16">
        <f t="shared" si="1395"/>
        <v>0</v>
      </c>
      <c r="AC5791" s="18">
        <f t="shared" si="1387"/>
        <v>0</v>
      </c>
      <c r="AD5791" s="19">
        <f t="shared" si="1390"/>
        <v>0</v>
      </c>
      <c r="AE5791" s="21">
        <f t="shared" si="1399"/>
        <v>0</v>
      </c>
      <c r="AF5791" s="20">
        <f t="shared" si="1391"/>
        <v>0</v>
      </c>
      <c r="AG5791" s="20">
        <f t="shared" si="1392"/>
        <v>0</v>
      </c>
      <c r="AH5791" s="20">
        <f t="shared" si="1393"/>
        <v>0</v>
      </c>
      <c r="AI5791" s="20"/>
      <c r="AJ5791" s="20"/>
      <c r="AK5791" s="20">
        <f t="shared" si="1388"/>
        <v>0</v>
      </c>
      <c r="AL5791" s="171"/>
    </row>
    <row r="5792" spans="2:38" ht="15.75" customHeight="1" x14ac:dyDescent="0.25">
      <c r="B5792" s="14">
        <f t="shared" si="1396"/>
        <v>1417</v>
      </c>
      <c r="C5792" s="9" t="str">
        <f t="shared" si="1397"/>
        <v/>
      </c>
      <c r="D5792" s="3" t="str">
        <f t="shared" si="1398"/>
        <v/>
      </c>
      <c r="E5792" s="14" t="str">
        <f t="shared" si="1394"/>
        <v>1417</v>
      </c>
      <c r="J5792" s="14" t="str">
        <f t="shared" si="1389"/>
        <v xml:space="preserve">0                                                                                                                                                                                                                                                                                                                                                                                                                                                                                                                                                                                                                                                                                                                                                                                                                                                                                                                                                                                                                                                                                                                                                                                                                                                                                                                                                                                                                                                                        </v>
      </c>
      <c r="S5792" s="8"/>
      <c r="W5792" s="76"/>
      <c r="X5792" s="16">
        <f t="shared" si="1395"/>
        <v>0</v>
      </c>
      <c r="AC5792" s="18">
        <f t="shared" si="1387"/>
        <v>0</v>
      </c>
      <c r="AD5792" s="19">
        <f t="shared" si="1390"/>
        <v>0</v>
      </c>
      <c r="AE5792" s="21">
        <f t="shared" si="1399"/>
        <v>0</v>
      </c>
      <c r="AF5792" s="20">
        <f t="shared" si="1391"/>
        <v>0</v>
      </c>
      <c r="AG5792" s="20">
        <f t="shared" si="1392"/>
        <v>0</v>
      </c>
      <c r="AH5792" s="20">
        <f t="shared" si="1393"/>
        <v>0</v>
      </c>
      <c r="AI5792" s="20"/>
      <c r="AJ5792" s="20"/>
      <c r="AK5792" s="20">
        <f t="shared" si="1388"/>
        <v>0</v>
      </c>
      <c r="AL5792" s="171"/>
    </row>
    <row r="5793" spans="2:38" ht="15.75" customHeight="1" x14ac:dyDescent="0.25">
      <c r="B5793" s="14">
        <f t="shared" si="1396"/>
        <v>1418</v>
      </c>
      <c r="C5793" s="9" t="str">
        <f t="shared" si="1397"/>
        <v/>
      </c>
      <c r="D5793" s="3" t="str">
        <f t="shared" si="1398"/>
        <v/>
      </c>
      <c r="E5793" s="14" t="str">
        <f t="shared" si="1394"/>
        <v>1418</v>
      </c>
      <c r="J5793" s="14" t="str">
        <f t="shared" si="1389"/>
        <v xml:space="preserve">0                                                                                                                                                                                                                                                                                                                                                                                                                                                                                                                                                                                                                                                                                                                                                                                                                                                                                                                                                                                                                                                                                                                                                                                                                                                                                                                                                                                                                                                                         </v>
      </c>
      <c r="S5793" s="8"/>
      <c r="W5793" s="76"/>
      <c r="X5793" s="16">
        <f t="shared" si="1395"/>
        <v>0</v>
      </c>
      <c r="AC5793" s="18">
        <f t="shared" si="1387"/>
        <v>0</v>
      </c>
      <c r="AD5793" s="19">
        <f t="shared" si="1390"/>
        <v>0</v>
      </c>
      <c r="AE5793" s="21">
        <f t="shared" si="1399"/>
        <v>0</v>
      </c>
      <c r="AF5793" s="20">
        <f t="shared" si="1391"/>
        <v>0</v>
      </c>
      <c r="AG5793" s="20">
        <f t="shared" si="1392"/>
        <v>0</v>
      </c>
      <c r="AH5793" s="20">
        <f t="shared" si="1393"/>
        <v>0</v>
      </c>
      <c r="AI5793" s="20"/>
      <c r="AJ5793" s="20"/>
      <c r="AK5793" s="20">
        <f t="shared" si="1388"/>
        <v>0</v>
      </c>
      <c r="AL5793" s="171"/>
    </row>
    <row r="5794" spans="2:38" ht="15.75" customHeight="1" x14ac:dyDescent="0.25">
      <c r="B5794" s="14">
        <f t="shared" si="1396"/>
        <v>1419</v>
      </c>
      <c r="C5794" s="9" t="str">
        <f t="shared" si="1397"/>
        <v/>
      </c>
      <c r="D5794" s="3" t="str">
        <f t="shared" si="1398"/>
        <v/>
      </c>
      <c r="E5794" s="14" t="str">
        <f t="shared" si="1394"/>
        <v>1419</v>
      </c>
      <c r="J5794" s="14" t="str">
        <f t="shared" si="1389"/>
        <v xml:space="preserve">0                                                                                                                                                                                                                                                                                                                                                                                                                                                                                                                                                                                                                                                                                                                                                                                                                                                                                                                                                                                                                                                                                                                                                                                                                                                                                                                                                                                                                                                                          </v>
      </c>
      <c r="S5794" s="8"/>
      <c r="W5794" s="76"/>
      <c r="X5794" s="16">
        <f t="shared" si="1395"/>
        <v>0</v>
      </c>
      <c r="AC5794" s="18">
        <f t="shared" si="1387"/>
        <v>0</v>
      </c>
      <c r="AD5794" s="19">
        <f t="shared" si="1390"/>
        <v>0</v>
      </c>
      <c r="AE5794" s="21">
        <f t="shared" si="1399"/>
        <v>0</v>
      </c>
      <c r="AF5794" s="20">
        <f t="shared" si="1391"/>
        <v>0</v>
      </c>
      <c r="AG5794" s="20">
        <f t="shared" si="1392"/>
        <v>0</v>
      </c>
      <c r="AH5794" s="20">
        <f t="shared" si="1393"/>
        <v>0</v>
      </c>
      <c r="AI5794" s="20"/>
      <c r="AJ5794" s="20"/>
      <c r="AK5794" s="20">
        <f t="shared" si="1388"/>
        <v>0</v>
      </c>
      <c r="AL5794" s="171"/>
    </row>
    <row r="5795" spans="2:38" ht="15.75" customHeight="1" x14ac:dyDescent="0.25">
      <c r="B5795" s="14">
        <f t="shared" si="1396"/>
        <v>1420</v>
      </c>
      <c r="C5795" s="9" t="str">
        <f t="shared" si="1397"/>
        <v/>
      </c>
      <c r="D5795" s="3" t="str">
        <f t="shared" si="1398"/>
        <v/>
      </c>
      <c r="E5795" s="14" t="str">
        <f t="shared" si="1394"/>
        <v>1420</v>
      </c>
      <c r="J5795" s="14" t="str">
        <f t="shared" si="1389"/>
        <v xml:space="preserve">0                                                                                                                                                                                                                                                                                                                                                                                                                                                                                                                                                                                                                                                                                                                                                                                                                                                                                                                                                                                                                                                                                                                                                                                                                                                                                                                                                                                                                                                                           </v>
      </c>
      <c r="S5795" s="8"/>
      <c r="W5795" s="76"/>
      <c r="X5795" s="16">
        <f t="shared" si="1395"/>
        <v>0</v>
      </c>
      <c r="AC5795" s="18">
        <f t="shared" ref="AC5795:AC5858" si="1400">+AB5795*Y5795</f>
        <v>0</v>
      </c>
      <c r="AD5795" s="19">
        <f t="shared" si="1390"/>
        <v>0</v>
      </c>
      <c r="AE5795" s="21">
        <f t="shared" si="1399"/>
        <v>0</v>
      </c>
      <c r="AF5795" s="20">
        <f t="shared" si="1391"/>
        <v>0</v>
      </c>
      <c r="AG5795" s="20">
        <f t="shared" si="1392"/>
        <v>0</v>
      </c>
      <c r="AH5795" s="20">
        <f t="shared" si="1393"/>
        <v>0</v>
      </c>
      <c r="AI5795" s="20"/>
      <c r="AJ5795" s="20"/>
      <c r="AK5795" s="20">
        <f t="shared" ref="AK5795:AK5858" si="1401">AH5795+AG5795</f>
        <v>0</v>
      </c>
      <c r="AL5795" s="171"/>
    </row>
    <row r="5796" spans="2:38" ht="15.75" customHeight="1" x14ac:dyDescent="0.25">
      <c r="B5796" s="14">
        <f t="shared" si="1396"/>
        <v>1421</v>
      </c>
      <c r="C5796" s="9" t="str">
        <f t="shared" si="1397"/>
        <v/>
      </c>
      <c r="D5796" s="3" t="str">
        <f t="shared" si="1398"/>
        <v/>
      </c>
      <c r="E5796" s="14" t="str">
        <f t="shared" si="1394"/>
        <v>1421</v>
      </c>
      <c r="J5796" s="14" t="str">
        <f t="shared" si="1389"/>
        <v xml:space="preserve">0                                                                                                                                                                                                                                                                                                                                                                                                                                                                                                                                                                                                                                                                                                                                                                                                                                                                                                                                                                                                                                                                                                                                                                                                                                                                                                                                                                                                                                                                            </v>
      </c>
      <c r="S5796" s="8"/>
      <c r="W5796" s="76"/>
      <c r="X5796" s="16">
        <f t="shared" si="1395"/>
        <v>0</v>
      </c>
      <c r="AC5796" s="18">
        <f t="shared" si="1400"/>
        <v>0</v>
      </c>
      <c r="AD5796" s="19">
        <f t="shared" si="1390"/>
        <v>0</v>
      </c>
      <c r="AE5796" s="21">
        <f t="shared" si="1399"/>
        <v>0</v>
      </c>
      <c r="AF5796" s="20">
        <f t="shared" si="1391"/>
        <v>0</v>
      </c>
      <c r="AG5796" s="20">
        <f t="shared" si="1392"/>
        <v>0</v>
      </c>
      <c r="AH5796" s="20">
        <f t="shared" si="1393"/>
        <v>0</v>
      </c>
      <c r="AI5796" s="20"/>
      <c r="AJ5796" s="20"/>
      <c r="AK5796" s="20">
        <f t="shared" si="1401"/>
        <v>0</v>
      </c>
      <c r="AL5796" s="171"/>
    </row>
    <row r="5797" spans="2:38" ht="15.75" customHeight="1" x14ac:dyDescent="0.25">
      <c r="B5797" s="14">
        <f t="shared" si="1396"/>
        <v>1422</v>
      </c>
      <c r="C5797" s="9" t="str">
        <f t="shared" si="1397"/>
        <v/>
      </c>
      <c r="D5797" s="3" t="str">
        <f t="shared" si="1398"/>
        <v/>
      </c>
      <c r="E5797" s="14" t="str">
        <f t="shared" si="1394"/>
        <v>1422</v>
      </c>
      <c r="J5797" s="14" t="str">
        <f t="shared" si="1389"/>
        <v xml:space="preserve">0                                                                                                                                                                                                                                                                                                                                                                                                                                                                                                                                                                                                                                                                                                                                                                                                                                                                                                                                                                                                                                                                                                                                                                                                                                                                                                                                                                                                                                                                             </v>
      </c>
      <c r="S5797" s="8"/>
      <c r="W5797" s="76"/>
      <c r="X5797" s="16">
        <f t="shared" si="1395"/>
        <v>0</v>
      </c>
      <c r="AC5797" s="18">
        <f t="shared" si="1400"/>
        <v>0</v>
      </c>
      <c r="AD5797" s="19">
        <f t="shared" si="1390"/>
        <v>0</v>
      </c>
      <c r="AE5797" s="21">
        <f t="shared" si="1399"/>
        <v>0</v>
      </c>
      <c r="AF5797" s="20">
        <f t="shared" si="1391"/>
        <v>0</v>
      </c>
      <c r="AG5797" s="20">
        <f t="shared" si="1392"/>
        <v>0</v>
      </c>
      <c r="AH5797" s="20">
        <f t="shared" si="1393"/>
        <v>0</v>
      </c>
      <c r="AI5797" s="20"/>
      <c r="AJ5797" s="20"/>
      <c r="AK5797" s="20">
        <f t="shared" si="1401"/>
        <v>0</v>
      </c>
      <c r="AL5797" s="171"/>
    </row>
    <row r="5798" spans="2:38" ht="15.75" customHeight="1" x14ac:dyDescent="0.25">
      <c r="B5798" s="14">
        <f t="shared" si="1396"/>
        <v>1423</v>
      </c>
      <c r="C5798" s="9" t="str">
        <f t="shared" si="1397"/>
        <v/>
      </c>
      <c r="D5798" s="3" t="str">
        <f t="shared" si="1398"/>
        <v/>
      </c>
      <c r="E5798" s="14" t="str">
        <f t="shared" si="1394"/>
        <v>1423</v>
      </c>
      <c r="J5798" s="14" t="str">
        <f t="shared" si="1389"/>
        <v xml:space="preserve">0                                                                                                                                                                                                                                                                                                                                                                                                                                                                                                                                                                                                                                                                                                                                                                                                                                                                                                                                                                                                                                                                                                                                                                                                                                                                                                                                                                                                                                                                              </v>
      </c>
      <c r="S5798" s="8"/>
      <c r="W5798" s="76"/>
      <c r="X5798" s="16">
        <f t="shared" si="1395"/>
        <v>0</v>
      </c>
      <c r="AC5798" s="18">
        <f t="shared" si="1400"/>
        <v>0</v>
      </c>
      <c r="AD5798" s="19">
        <f t="shared" si="1390"/>
        <v>0</v>
      </c>
      <c r="AE5798" s="21">
        <f t="shared" si="1399"/>
        <v>0</v>
      </c>
      <c r="AF5798" s="20">
        <f t="shared" si="1391"/>
        <v>0</v>
      </c>
      <c r="AG5798" s="20">
        <f t="shared" si="1392"/>
        <v>0</v>
      </c>
      <c r="AH5798" s="20">
        <f t="shared" si="1393"/>
        <v>0</v>
      </c>
      <c r="AI5798" s="20"/>
      <c r="AJ5798" s="20"/>
      <c r="AK5798" s="20">
        <f t="shared" si="1401"/>
        <v>0</v>
      </c>
      <c r="AL5798" s="171"/>
    </row>
    <row r="5799" spans="2:38" ht="15.75" customHeight="1" x14ac:dyDescent="0.25">
      <c r="B5799" s="14">
        <f t="shared" si="1396"/>
        <v>1424</v>
      </c>
      <c r="C5799" s="9" t="str">
        <f t="shared" si="1397"/>
        <v/>
      </c>
      <c r="D5799" s="3" t="str">
        <f t="shared" si="1398"/>
        <v/>
      </c>
      <c r="E5799" s="14" t="str">
        <f t="shared" si="1394"/>
        <v>1424</v>
      </c>
      <c r="J5799" s="14" t="str">
        <f t="shared" ref="J5799:J5862" si="1402">IF(A5799=A5798,CONCATENATE(J5798," ",I5799),I5799)</f>
        <v xml:space="preserve">0                                                                                                                                                                                                                                                                                                                                                                                                                                                                                                                                                                                                                                                                                                                                                                                                                                                                                                                                                                                                                                                                                                                                                                                                                                                                                                                                                                                                                                                                               </v>
      </c>
      <c r="S5799" s="8"/>
      <c r="W5799" s="76"/>
      <c r="X5799" s="16">
        <f t="shared" si="1395"/>
        <v>0</v>
      </c>
      <c r="AC5799" s="18">
        <f t="shared" si="1400"/>
        <v>0</v>
      </c>
      <c r="AD5799" s="19">
        <f t="shared" si="1390"/>
        <v>0</v>
      </c>
      <c r="AE5799" s="21">
        <f t="shared" si="1399"/>
        <v>0</v>
      </c>
      <c r="AF5799" s="20">
        <f t="shared" si="1391"/>
        <v>0</v>
      </c>
      <c r="AG5799" s="20">
        <f t="shared" si="1392"/>
        <v>0</v>
      </c>
      <c r="AH5799" s="20">
        <f t="shared" si="1393"/>
        <v>0</v>
      </c>
      <c r="AI5799" s="20"/>
      <c r="AJ5799" s="20"/>
      <c r="AK5799" s="20">
        <f t="shared" si="1401"/>
        <v>0</v>
      </c>
      <c r="AL5799" s="171"/>
    </row>
    <row r="5800" spans="2:38" ht="15.75" customHeight="1" x14ac:dyDescent="0.25">
      <c r="B5800" s="14">
        <f t="shared" si="1396"/>
        <v>1425</v>
      </c>
      <c r="C5800" s="9" t="str">
        <f t="shared" si="1397"/>
        <v/>
      </c>
      <c r="D5800" s="3" t="str">
        <f t="shared" si="1398"/>
        <v/>
      </c>
      <c r="E5800" s="14" t="str">
        <f t="shared" si="1394"/>
        <v>1425</v>
      </c>
      <c r="J5800" s="14" t="str">
        <f t="shared" si="1402"/>
        <v xml:space="preserve">0                                                                                                                                                                                                                                                                                                                                                                                                                                                                                                                                                                                                                                                                                                                                                                                                                                                                                                                                                                                                                                                                                                                                                                                                                                                                                                                                                                                                                                                                                </v>
      </c>
      <c r="S5800" s="8"/>
      <c r="W5800" s="76"/>
      <c r="X5800" s="16">
        <f t="shared" si="1395"/>
        <v>0</v>
      </c>
      <c r="AC5800" s="18">
        <f t="shared" si="1400"/>
        <v>0</v>
      </c>
      <c r="AD5800" s="19">
        <f t="shared" si="1390"/>
        <v>0</v>
      </c>
      <c r="AE5800" s="21">
        <f t="shared" si="1399"/>
        <v>0</v>
      </c>
      <c r="AF5800" s="20">
        <f t="shared" si="1391"/>
        <v>0</v>
      </c>
      <c r="AG5800" s="20">
        <f t="shared" si="1392"/>
        <v>0</v>
      </c>
      <c r="AH5800" s="20">
        <f t="shared" si="1393"/>
        <v>0</v>
      </c>
      <c r="AI5800" s="20"/>
      <c r="AJ5800" s="20"/>
      <c r="AK5800" s="20">
        <f t="shared" si="1401"/>
        <v>0</v>
      </c>
      <c r="AL5800" s="171"/>
    </row>
    <row r="5801" spans="2:38" ht="15.75" customHeight="1" x14ac:dyDescent="0.25">
      <c r="B5801" s="14">
        <f t="shared" si="1396"/>
        <v>1426</v>
      </c>
      <c r="C5801" s="9" t="str">
        <f t="shared" si="1397"/>
        <v/>
      </c>
      <c r="D5801" s="3" t="str">
        <f t="shared" si="1398"/>
        <v/>
      </c>
      <c r="E5801" s="14" t="str">
        <f t="shared" si="1394"/>
        <v>1426</v>
      </c>
      <c r="J5801" s="14" t="str">
        <f t="shared" si="1402"/>
        <v xml:space="preserve">0                                                                                                                                                                                                                                                                                                                                                                                                                                                                                                                                                                                                                                                                                                                                                                                                                                                                                                                                                                                                                                                                                                                                                                                                                                                                                                                                                                                                                                                                                 </v>
      </c>
      <c r="S5801" s="8"/>
      <c r="W5801" s="76"/>
      <c r="X5801" s="16">
        <f t="shared" si="1395"/>
        <v>0</v>
      </c>
      <c r="AC5801" s="18">
        <f t="shared" si="1400"/>
        <v>0</v>
      </c>
      <c r="AD5801" s="19">
        <f t="shared" si="1390"/>
        <v>0</v>
      </c>
      <c r="AE5801" s="21">
        <f t="shared" si="1399"/>
        <v>0</v>
      </c>
      <c r="AF5801" s="20">
        <f t="shared" si="1391"/>
        <v>0</v>
      </c>
      <c r="AG5801" s="20">
        <f t="shared" si="1392"/>
        <v>0</v>
      </c>
      <c r="AH5801" s="20">
        <f t="shared" si="1393"/>
        <v>0</v>
      </c>
      <c r="AI5801" s="20"/>
      <c r="AJ5801" s="20"/>
      <c r="AK5801" s="20">
        <f t="shared" si="1401"/>
        <v>0</v>
      </c>
      <c r="AL5801" s="171"/>
    </row>
    <row r="5802" spans="2:38" ht="15.75" customHeight="1" x14ac:dyDescent="0.25">
      <c r="B5802" s="14">
        <f t="shared" si="1396"/>
        <v>1427</v>
      </c>
      <c r="C5802" s="9" t="str">
        <f t="shared" si="1397"/>
        <v/>
      </c>
      <c r="D5802" s="3" t="str">
        <f t="shared" si="1398"/>
        <v/>
      </c>
      <c r="E5802" s="14" t="str">
        <f t="shared" si="1394"/>
        <v>1427</v>
      </c>
      <c r="J5802" s="14" t="str">
        <f t="shared" si="1402"/>
        <v xml:space="preserve">0                                                                                                                                                                                                                                                                                                                                                                                                                                                                                                                                                                                                                                                                                                                                                                                                                                                                                                                                                                                                                                                                                                                                                                                                                                                                                                                                                                                                                                                                                  </v>
      </c>
      <c r="S5802" s="8"/>
      <c r="W5802" s="76"/>
      <c r="X5802" s="16">
        <f t="shared" si="1395"/>
        <v>0</v>
      </c>
      <c r="AC5802" s="18">
        <f t="shared" si="1400"/>
        <v>0</v>
      </c>
      <c r="AD5802" s="19">
        <f t="shared" si="1390"/>
        <v>0</v>
      </c>
      <c r="AE5802" s="21">
        <f t="shared" si="1399"/>
        <v>0</v>
      </c>
      <c r="AF5802" s="20">
        <f t="shared" si="1391"/>
        <v>0</v>
      </c>
      <c r="AG5802" s="20">
        <f t="shared" si="1392"/>
        <v>0</v>
      </c>
      <c r="AH5802" s="20">
        <f t="shared" si="1393"/>
        <v>0</v>
      </c>
      <c r="AI5802" s="20"/>
      <c r="AJ5802" s="20"/>
      <c r="AK5802" s="20">
        <f t="shared" si="1401"/>
        <v>0</v>
      </c>
      <c r="AL5802" s="171"/>
    </row>
    <row r="5803" spans="2:38" ht="15.75" customHeight="1" x14ac:dyDescent="0.25">
      <c r="B5803" s="14">
        <f t="shared" si="1396"/>
        <v>1428</v>
      </c>
      <c r="C5803" s="9" t="str">
        <f t="shared" si="1397"/>
        <v/>
      </c>
      <c r="D5803" s="3" t="str">
        <f t="shared" si="1398"/>
        <v/>
      </c>
      <c r="E5803" s="14" t="str">
        <f t="shared" si="1394"/>
        <v>1428</v>
      </c>
      <c r="J5803" s="14" t="str">
        <f t="shared" si="1402"/>
        <v xml:space="preserve">0                                                                                                                                                                                                                                                                                                                                                                                                                                                                                                                                                                                                                                                                                                                                                                                                                                                                                                                                                                                                                                                                                                                                                                                                                                                                                                                                                                                                                                                                                   </v>
      </c>
      <c r="S5803" s="8"/>
      <c r="W5803" s="76"/>
      <c r="X5803" s="16">
        <f t="shared" si="1395"/>
        <v>0</v>
      </c>
      <c r="AC5803" s="18">
        <f t="shared" si="1400"/>
        <v>0</v>
      </c>
      <c r="AD5803" s="19">
        <f t="shared" si="1390"/>
        <v>0</v>
      </c>
      <c r="AE5803" s="21">
        <f t="shared" si="1399"/>
        <v>0</v>
      </c>
      <c r="AF5803" s="20">
        <f t="shared" si="1391"/>
        <v>0</v>
      </c>
      <c r="AG5803" s="20">
        <f t="shared" si="1392"/>
        <v>0</v>
      </c>
      <c r="AH5803" s="20">
        <f t="shared" si="1393"/>
        <v>0</v>
      </c>
      <c r="AI5803" s="20"/>
      <c r="AJ5803" s="20"/>
      <c r="AK5803" s="20">
        <f t="shared" si="1401"/>
        <v>0</v>
      </c>
      <c r="AL5803" s="171"/>
    </row>
    <row r="5804" spans="2:38" ht="15.75" customHeight="1" x14ac:dyDescent="0.25">
      <c r="B5804" s="14">
        <f t="shared" si="1396"/>
        <v>1429</v>
      </c>
      <c r="C5804" s="9" t="str">
        <f t="shared" si="1397"/>
        <v/>
      </c>
      <c r="D5804" s="3" t="str">
        <f t="shared" si="1398"/>
        <v/>
      </c>
      <c r="E5804" s="14" t="str">
        <f t="shared" si="1394"/>
        <v>1429</v>
      </c>
      <c r="J5804" s="14" t="str">
        <f t="shared" si="1402"/>
        <v xml:space="preserve">0                                                                                                                                                                                                                                                                                                                                                                                                                                                                                                                                                                                                                                                                                                                                                                                                                                                                                                                                                                                                                                                                                                                                                                                                                                                                                                                                                                                                                                                                                    </v>
      </c>
      <c r="S5804" s="8"/>
      <c r="W5804" s="76"/>
      <c r="X5804" s="16">
        <f t="shared" si="1395"/>
        <v>0</v>
      </c>
      <c r="AC5804" s="18">
        <f t="shared" si="1400"/>
        <v>0</v>
      </c>
      <c r="AD5804" s="19">
        <f t="shared" si="1390"/>
        <v>0</v>
      </c>
      <c r="AE5804" s="21">
        <f t="shared" si="1399"/>
        <v>0</v>
      </c>
      <c r="AF5804" s="20">
        <f t="shared" si="1391"/>
        <v>0</v>
      </c>
      <c r="AG5804" s="20">
        <f t="shared" si="1392"/>
        <v>0</v>
      </c>
      <c r="AH5804" s="20">
        <f t="shared" si="1393"/>
        <v>0</v>
      </c>
      <c r="AI5804" s="20"/>
      <c r="AJ5804" s="20"/>
      <c r="AK5804" s="20">
        <f t="shared" si="1401"/>
        <v>0</v>
      </c>
      <c r="AL5804" s="171"/>
    </row>
    <row r="5805" spans="2:38" ht="15.75" customHeight="1" x14ac:dyDescent="0.25">
      <c r="B5805" s="14">
        <f t="shared" si="1396"/>
        <v>1430</v>
      </c>
      <c r="C5805" s="9" t="str">
        <f t="shared" si="1397"/>
        <v/>
      </c>
      <c r="D5805" s="3" t="str">
        <f t="shared" si="1398"/>
        <v/>
      </c>
      <c r="E5805" s="14" t="str">
        <f t="shared" si="1394"/>
        <v>1430</v>
      </c>
      <c r="J5805" s="14" t="str">
        <f t="shared" si="1402"/>
        <v xml:space="preserve">0                                                                                                                                                                                                                                                                                                                                                                                                                                                                                                                                                                                                                                                                                                                                                                                                                                                                                                                                                                                                                                                                                                                                                                                                                                                                                                                                                                                                                                                                                     </v>
      </c>
      <c r="S5805" s="8"/>
      <c r="W5805" s="76"/>
      <c r="X5805" s="16">
        <f t="shared" si="1395"/>
        <v>0</v>
      </c>
      <c r="AC5805" s="18">
        <f t="shared" si="1400"/>
        <v>0</v>
      </c>
      <c r="AD5805" s="19">
        <f t="shared" si="1390"/>
        <v>0</v>
      </c>
      <c r="AE5805" s="21">
        <f t="shared" si="1399"/>
        <v>0</v>
      </c>
      <c r="AF5805" s="20">
        <f t="shared" si="1391"/>
        <v>0</v>
      </c>
      <c r="AG5805" s="20">
        <f t="shared" si="1392"/>
        <v>0</v>
      </c>
      <c r="AH5805" s="20">
        <f t="shared" si="1393"/>
        <v>0</v>
      </c>
      <c r="AI5805" s="20"/>
      <c r="AJ5805" s="20"/>
      <c r="AK5805" s="20">
        <f t="shared" si="1401"/>
        <v>0</v>
      </c>
      <c r="AL5805" s="171"/>
    </row>
    <row r="5806" spans="2:38" ht="15.75" customHeight="1" x14ac:dyDescent="0.25">
      <c r="B5806" s="14">
        <f t="shared" si="1396"/>
        <v>1431</v>
      </c>
      <c r="C5806" s="9" t="str">
        <f t="shared" si="1397"/>
        <v/>
      </c>
      <c r="D5806" s="3" t="str">
        <f t="shared" si="1398"/>
        <v/>
      </c>
      <c r="E5806" s="14" t="str">
        <f t="shared" si="1394"/>
        <v>1431</v>
      </c>
      <c r="J5806" s="14" t="str">
        <f t="shared" si="1402"/>
        <v xml:space="preserve">0                                                                                                                                                                                                                                                                                                                                                                                                                                                                                                                                                                                                                                                                                                                                                                                                                                                                                                                                                                                                                                                                                                                                                                                                                                                                                                                                                                                                                                                                                      </v>
      </c>
      <c r="S5806" s="8"/>
      <c r="W5806" s="76"/>
      <c r="X5806" s="16">
        <f t="shared" si="1395"/>
        <v>0</v>
      </c>
      <c r="AC5806" s="18">
        <f t="shared" si="1400"/>
        <v>0</v>
      </c>
      <c r="AD5806" s="19">
        <f t="shared" si="1390"/>
        <v>0</v>
      </c>
      <c r="AE5806" s="21">
        <f t="shared" si="1399"/>
        <v>0</v>
      </c>
      <c r="AF5806" s="20">
        <f t="shared" si="1391"/>
        <v>0</v>
      </c>
      <c r="AG5806" s="20">
        <f t="shared" si="1392"/>
        <v>0</v>
      </c>
      <c r="AH5806" s="20">
        <f t="shared" si="1393"/>
        <v>0</v>
      </c>
      <c r="AI5806" s="20"/>
      <c r="AJ5806" s="20"/>
      <c r="AK5806" s="20">
        <f t="shared" si="1401"/>
        <v>0</v>
      </c>
      <c r="AL5806" s="171"/>
    </row>
    <row r="5807" spans="2:38" ht="15.75" customHeight="1" x14ac:dyDescent="0.25">
      <c r="B5807" s="14">
        <f t="shared" si="1396"/>
        <v>1432</v>
      </c>
      <c r="C5807" s="9" t="str">
        <f t="shared" si="1397"/>
        <v/>
      </c>
      <c r="D5807" s="3" t="str">
        <f t="shared" si="1398"/>
        <v/>
      </c>
      <c r="E5807" s="14" t="str">
        <f t="shared" si="1394"/>
        <v>1432</v>
      </c>
      <c r="J5807" s="14" t="str">
        <f t="shared" si="1402"/>
        <v xml:space="preserve">0                                                                                                                                                                                                                                                                                                                                                                                                                                                                                                                                                                                                                                                                                                                                                                                                                                                                                                                                                                                                                                                                                                                                                                                                                                                                                                                                                                                                                                                                                       </v>
      </c>
      <c r="S5807" s="8"/>
      <c r="W5807" s="76"/>
      <c r="X5807" s="16">
        <f t="shared" si="1395"/>
        <v>0</v>
      </c>
      <c r="AC5807" s="18">
        <f t="shared" si="1400"/>
        <v>0</v>
      </c>
      <c r="AD5807" s="19">
        <f t="shared" si="1390"/>
        <v>0</v>
      </c>
      <c r="AE5807" s="21">
        <f t="shared" si="1399"/>
        <v>0</v>
      </c>
      <c r="AF5807" s="20">
        <f t="shared" si="1391"/>
        <v>0</v>
      </c>
      <c r="AG5807" s="20">
        <f t="shared" si="1392"/>
        <v>0</v>
      </c>
      <c r="AH5807" s="20">
        <f t="shared" si="1393"/>
        <v>0</v>
      </c>
      <c r="AI5807" s="20"/>
      <c r="AJ5807" s="20"/>
      <c r="AK5807" s="20">
        <f t="shared" si="1401"/>
        <v>0</v>
      </c>
      <c r="AL5807" s="171"/>
    </row>
    <row r="5808" spans="2:38" ht="15.75" customHeight="1" x14ac:dyDescent="0.25">
      <c r="B5808" s="14">
        <f t="shared" si="1396"/>
        <v>1433</v>
      </c>
      <c r="C5808" s="9" t="str">
        <f t="shared" si="1397"/>
        <v/>
      </c>
      <c r="D5808" s="3" t="str">
        <f t="shared" si="1398"/>
        <v/>
      </c>
      <c r="E5808" s="14" t="str">
        <f t="shared" si="1394"/>
        <v>1433</v>
      </c>
      <c r="J5808" s="14" t="str">
        <f t="shared" si="1402"/>
        <v xml:space="preserve">0                                                                                                                                                                                                                                                                                                                                                                                                                                                                                                                                                                                                                                                                                                                                                                                                                                                                                                                                                                                                                                                                                                                                                                                                                                                                                                                                                                                                                                                                                        </v>
      </c>
      <c r="S5808" s="8"/>
      <c r="W5808" s="76"/>
      <c r="X5808" s="16">
        <f t="shared" si="1395"/>
        <v>0</v>
      </c>
      <c r="AC5808" s="18">
        <f t="shared" si="1400"/>
        <v>0</v>
      </c>
      <c r="AD5808" s="19">
        <f t="shared" si="1390"/>
        <v>0</v>
      </c>
      <c r="AE5808" s="21">
        <f t="shared" si="1399"/>
        <v>0</v>
      </c>
      <c r="AF5808" s="20">
        <f t="shared" si="1391"/>
        <v>0</v>
      </c>
      <c r="AG5808" s="20">
        <f t="shared" si="1392"/>
        <v>0</v>
      </c>
      <c r="AH5808" s="20">
        <f t="shared" si="1393"/>
        <v>0</v>
      </c>
      <c r="AI5808" s="20"/>
      <c r="AJ5808" s="20"/>
      <c r="AK5808" s="20">
        <f t="shared" si="1401"/>
        <v>0</v>
      </c>
      <c r="AL5808" s="171"/>
    </row>
    <row r="5809" spans="2:38" ht="15.75" customHeight="1" x14ac:dyDescent="0.25">
      <c r="B5809" s="14">
        <f t="shared" si="1396"/>
        <v>1434</v>
      </c>
      <c r="C5809" s="9" t="str">
        <f t="shared" si="1397"/>
        <v/>
      </c>
      <c r="D5809" s="3" t="str">
        <f t="shared" si="1398"/>
        <v/>
      </c>
      <c r="E5809" s="14" t="str">
        <f t="shared" si="1394"/>
        <v>1434</v>
      </c>
      <c r="J5809" s="14" t="str">
        <f t="shared" si="1402"/>
        <v xml:space="preserve">0                                                                                                                                                                                                                                                                                                                                                                                                                                                                                                                                                                                                                                                                                                                                                                                                                                                                                                                                                                                                                                                                                                                                                                                                                                                                                                                                                                                                                                                                                         </v>
      </c>
      <c r="S5809" s="8"/>
      <c r="W5809" s="76"/>
      <c r="X5809" s="16">
        <f t="shared" si="1395"/>
        <v>0</v>
      </c>
      <c r="AC5809" s="18">
        <f t="shared" si="1400"/>
        <v>0</v>
      </c>
      <c r="AD5809" s="19">
        <f t="shared" ref="AD5809:AD5872" si="1403">IF(A5809=A5808,AD5808+AC5809,AC5809)</f>
        <v>0</v>
      </c>
      <c r="AE5809" s="21">
        <f t="shared" si="1399"/>
        <v>0</v>
      </c>
      <c r="AF5809" s="20">
        <f t="shared" ref="AF5809:AF5872" si="1404">IF(A5809=A5808,0,(SUMIF($A$3:$A$999956,A5809,$Q$3:$Q$999956)))+IF(A5809=A5808,0,(SUMIF($A$3:$A$999956,A5809,$R$3:$R$999956)))</f>
        <v>0</v>
      </c>
      <c r="AG5809" s="20">
        <f t="shared" ref="AG5809:AG5872" si="1405">IF(A5809=A5808,0,(SUMIF($A$3:$A$999956,A5809,($X$3:$X$999956))))</f>
        <v>0</v>
      </c>
      <c r="AH5809" s="20">
        <f t="shared" ref="AH5809:AH5872" si="1406">IF(A5809=A5808,0,(SUMIF($A$3:$A$999956,A5809,($AC$3:$AC$999956))))</f>
        <v>0</v>
      </c>
      <c r="AI5809" s="20"/>
      <c r="AJ5809" s="20"/>
      <c r="AK5809" s="20">
        <f t="shared" si="1401"/>
        <v>0</v>
      </c>
      <c r="AL5809" s="171"/>
    </row>
    <row r="5810" spans="2:38" ht="15.75" customHeight="1" x14ac:dyDescent="0.25">
      <c r="B5810" s="14">
        <f t="shared" si="1396"/>
        <v>1435</v>
      </c>
      <c r="C5810" s="9" t="str">
        <f t="shared" si="1397"/>
        <v/>
      </c>
      <c r="D5810" s="3" t="str">
        <f t="shared" si="1398"/>
        <v/>
      </c>
      <c r="E5810" s="14" t="str">
        <f t="shared" si="1394"/>
        <v>1435</v>
      </c>
      <c r="J5810" s="14" t="str">
        <f t="shared" si="1402"/>
        <v xml:space="preserve">0                                                                                                                                                                                                                                                                                                                                                                                                                                                                                                                                                                                                                                                                                                                                                                                                                                                                                                                                                                                                                                                                                                                                                                                                                                                                                                                                                                                                                                                                                          </v>
      </c>
      <c r="S5810" s="8"/>
      <c r="W5810" s="76"/>
      <c r="X5810" s="16">
        <f t="shared" si="1395"/>
        <v>0</v>
      </c>
      <c r="AC5810" s="18">
        <f t="shared" si="1400"/>
        <v>0</v>
      </c>
      <c r="AD5810" s="19">
        <f t="shared" si="1403"/>
        <v>0</v>
      </c>
      <c r="AE5810" s="21">
        <f t="shared" si="1399"/>
        <v>0</v>
      </c>
      <c r="AF5810" s="20">
        <f t="shared" si="1404"/>
        <v>0</v>
      </c>
      <c r="AG5810" s="20">
        <f t="shared" si="1405"/>
        <v>0</v>
      </c>
      <c r="AH5810" s="20">
        <f t="shared" si="1406"/>
        <v>0</v>
      </c>
      <c r="AI5810" s="20"/>
      <c r="AJ5810" s="20"/>
      <c r="AK5810" s="20">
        <f t="shared" si="1401"/>
        <v>0</v>
      </c>
      <c r="AL5810" s="171"/>
    </row>
    <row r="5811" spans="2:38" ht="15.75" customHeight="1" x14ac:dyDescent="0.25">
      <c r="B5811" s="14">
        <f t="shared" si="1396"/>
        <v>1436</v>
      </c>
      <c r="C5811" s="9" t="str">
        <f t="shared" si="1397"/>
        <v/>
      </c>
      <c r="D5811" s="3" t="str">
        <f t="shared" si="1398"/>
        <v/>
      </c>
      <c r="E5811" s="14" t="str">
        <f t="shared" si="1394"/>
        <v>1436</v>
      </c>
      <c r="J5811" s="14" t="str">
        <f t="shared" si="1402"/>
        <v xml:space="preserve">0                                                                                                                                                                                                                                                                                                                                                                                                                                                                                                                                                                                                                                                                                                                                                                                                                                                                                                                                                                                                                                                                                                                                                                                                                                                                                                                                                                                                                                                                                           </v>
      </c>
      <c r="S5811" s="8"/>
      <c r="W5811" s="76"/>
      <c r="X5811" s="16">
        <f t="shared" si="1395"/>
        <v>0</v>
      </c>
      <c r="AC5811" s="18">
        <f t="shared" si="1400"/>
        <v>0</v>
      </c>
      <c r="AD5811" s="19">
        <f t="shared" si="1403"/>
        <v>0</v>
      </c>
      <c r="AE5811" s="21">
        <f t="shared" si="1399"/>
        <v>0</v>
      </c>
      <c r="AF5811" s="20">
        <f t="shared" si="1404"/>
        <v>0</v>
      </c>
      <c r="AG5811" s="20">
        <f t="shared" si="1405"/>
        <v>0</v>
      </c>
      <c r="AH5811" s="20">
        <f t="shared" si="1406"/>
        <v>0</v>
      </c>
      <c r="AI5811" s="20"/>
      <c r="AJ5811" s="20"/>
      <c r="AK5811" s="20">
        <f t="shared" si="1401"/>
        <v>0</v>
      </c>
      <c r="AL5811" s="171"/>
    </row>
    <row r="5812" spans="2:38" ht="15.75" customHeight="1" x14ac:dyDescent="0.25">
      <c r="B5812" s="14">
        <f t="shared" si="1396"/>
        <v>1437</v>
      </c>
      <c r="C5812" s="9" t="str">
        <f t="shared" si="1397"/>
        <v/>
      </c>
      <c r="D5812" s="3" t="str">
        <f t="shared" si="1398"/>
        <v/>
      </c>
      <c r="E5812" s="14" t="str">
        <f t="shared" si="1394"/>
        <v>1437</v>
      </c>
      <c r="J5812" s="14" t="str">
        <f t="shared" si="1402"/>
        <v xml:space="preserve">0                                                                                                                                                                                                                                                                                                                                                                                                                                                                                                                                                                                                                                                                                                                                                                                                                                                                                                                                                                                                                                                                                                                                                                                                                                                                                                                                                                                                                                                                                            </v>
      </c>
      <c r="S5812" s="8"/>
      <c r="W5812" s="76"/>
      <c r="X5812" s="16">
        <f t="shared" si="1395"/>
        <v>0</v>
      </c>
      <c r="AC5812" s="18">
        <f t="shared" si="1400"/>
        <v>0</v>
      </c>
      <c r="AD5812" s="19">
        <f t="shared" si="1403"/>
        <v>0</v>
      </c>
      <c r="AE5812" s="21">
        <f t="shared" si="1399"/>
        <v>0</v>
      </c>
      <c r="AF5812" s="20">
        <f t="shared" si="1404"/>
        <v>0</v>
      </c>
      <c r="AG5812" s="20">
        <f t="shared" si="1405"/>
        <v>0</v>
      </c>
      <c r="AH5812" s="20">
        <f t="shared" si="1406"/>
        <v>0</v>
      </c>
      <c r="AI5812" s="20"/>
      <c r="AJ5812" s="20"/>
      <c r="AK5812" s="20">
        <f t="shared" si="1401"/>
        <v>0</v>
      </c>
      <c r="AL5812" s="171"/>
    </row>
    <row r="5813" spans="2:38" ht="15.75" customHeight="1" x14ac:dyDescent="0.25">
      <c r="B5813" s="14">
        <f t="shared" si="1396"/>
        <v>1438</v>
      </c>
      <c r="C5813" s="9" t="str">
        <f t="shared" si="1397"/>
        <v/>
      </c>
      <c r="D5813" s="3" t="str">
        <f t="shared" si="1398"/>
        <v/>
      </c>
      <c r="E5813" s="14" t="str">
        <f t="shared" si="1394"/>
        <v>1438</v>
      </c>
      <c r="J5813" s="14" t="str">
        <f t="shared" si="1402"/>
        <v xml:space="preserve">0                                                                                                                                                                                                                                                                                                                                                                                                                                                                                                                                                                                                                                                                                                                                                                                                                                                                                                                                                                                                                                                                                                                                                                                                                                                                                                                                                                                                                                                                                             </v>
      </c>
      <c r="S5813" s="8"/>
      <c r="W5813" s="76"/>
      <c r="X5813" s="16">
        <f t="shared" si="1395"/>
        <v>0</v>
      </c>
      <c r="AC5813" s="18">
        <f t="shared" si="1400"/>
        <v>0</v>
      </c>
      <c r="AD5813" s="19">
        <f t="shared" si="1403"/>
        <v>0</v>
      </c>
      <c r="AE5813" s="21">
        <f t="shared" si="1399"/>
        <v>0</v>
      </c>
      <c r="AF5813" s="20">
        <f t="shared" si="1404"/>
        <v>0</v>
      </c>
      <c r="AG5813" s="20">
        <f t="shared" si="1405"/>
        <v>0</v>
      </c>
      <c r="AH5813" s="20">
        <f t="shared" si="1406"/>
        <v>0</v>
      </c>
      <c r="AI5813" s="20"/>
      <c r="AJ5813" s="20"/>
      <c r="AK5813" s="20">
        <f t="shared" si="1401"/>
        <v>0</v>
      </c>
      <c r="AL5813" s="171"/>
    </row>
    <row r="5814" spans="2:38" ht="15.75" customHeight="1" x14ac:dyDescent="0.25">
      <c r="B5814" s="14">
        <f t="shared" si="1396"/>
        <v>1439</v>
      </c>
      <c r="C5814" s="9" t="str">
        <f t="shared" si="1397"/>
        <v/>
      </c>
      <c r="D5814" s="3" t="str">
        <f t="shared" si="1398"/>
        <v/>
      </c>
      <c r="E5814" s="14" t="str">
        <f t="shared" si="1394"/>
        <v>1439</v>
      </c>
      <c r="J5814" s="14" t="str">
        <f t="shared" si="1402"/>
        <v xml:space="preserve">0                                                                                                                                                                                                                                                                                                                                                                                                                                                                                                                                                                                                                                                                                                                                                                                                                                                                                                                                                                                                                                                                                                                                                                                                                                                                                                                                                                                                                                                                                              </v>
      </c>
      <c r="S5814" s="8"/>
      <c r="W5814" s="76"/>
      <c r="X5814" s="16">
        <f t="shared" si="1395"/>
        <v>0</v>
      </c>
      <c r="AC5814" s="18">
        <f t="shared" si="1400"/>
        <v>0</v>
      </c>
      <c r="AD5814" s="19">
        <f t="shared" si="1403"/>
        <v>0</v>
      </c>
      <c r="AE5814" s="21">
        <f t="shared" si="1399"/>
        <v>0</v>
      </c>
      <c r="AF5814" s="20">
        <f t="shared" si="1404"/>
        <v>0</v>
      </c>
      <c r="AG5814" s="20">
        <f t="shared" si="1405"/>
        <v>0</v>
      </c>
      <c r="AH5814" s="20">
        <f t="shared" si="1406"/>
        <v>0</v>
      </c>
      <c r="AI5814" s="20"/>
      <c r="AJ5814" s="20"/>
      <c r="AK5814" s="20">
        <f t="shared" si="1401"/>
        <v>0</v>
      </c>
      <c r="AL5814" s="171"/>
    </row>
    <row r="5815" spans="2:38" ht="15.75" customHeight="1" x14ac:dyDescent="0.25">
      <c r="B5815" s="14">
        <f t="shared" si="1396"/>
        <v>1440</v>
      </c>
      <c r="C5815" s="9" t="str">
        <f t="shared" si="1397"/>
        <v/>
      </c>
      <c r="D5815" s="3" t="str">
        <f t="shared" si="1398"/>
        <v/>
      </c>
      <c r="E5815" s="14" t="str">
        <f t="shared" si="1394"/>
        <v>1440</v>
      </c>
      <c r="J5815" s="14" t="str">
        <f t="shared" si="1402"/>
        <v xml:space="preserve">0                                                                                                                                                                                                                                                                                                                                                                                                                                                                                                                                                                                                                                                                                                                                                                                                                                                                                                                                                                                                                                                                                                                                                                                                                                                                                                                                                                                                                                                                                               </v>
      </c>
      <c r="S5815" s="8"/>
      <c r="W5815" s="76"/>
      <c r="X5815" s="16">
        <f t="shared" si="1395"/>
        <v>0</v>
      </c>
      <c r="AC5815" s="18">
        <f t="shared" si="1400"/>
        <v>0</v>
      </c>
      <c r="AD5815" s="19">
        <f t="shared" si="1403"/>
        <v>0</v>
      </c>
      <c r="AE5815" s="21">
        <f t="shared" si="1399"/>
        <v>0</v>
      </c>
      <c r="AF5815" s="20">
        <f t="shared" si="1404"/>
        <v>0</v>
      </c>
      <c r="AG5815" s="20">
        <f t="shared" si="1405"/>
        <v>0</v>
      </c>
      <c r="AH5815" s="20">
        <f t="shared" si="1406"/>
        <v>0</v>
      </c>
      <c r="AI5815" s="20"/>
      <c r="AJ5815" s="20"/>
      <c r="AK5815" s="20">
        <f t="shared" si="1401"/>
        <v>0</v>
      </c>
      <c r="AL5815" s="171"/>
    </row>
    <row r="5816" spans="2:38" ht="15.75" customHeight="1" x14ac:dyDescent="0.25">
      <c r="B5816" s="14">
        <f t="shared" si="1396"/>
        <v>1441</v>
      </c>
      <c r="C5816" s="9" t="str">
        <f t="shared" si="1397"/>
        <v/>
      </c>
      <c r="D5816" s="3" t="str">
        <f t="shared" si="1398"/>
        <v/>
      </c>
      <c r="E5816" s="14" t="str">
        <f t="shared" si="1394"/>
        <v>1441</v>
      </c>
      <c r="J5816" s="14" t="str">
        <f t="shared" si="1402"/>
        <v xml:space="preserve">0                                                                                                                                                                                                                                                                                                                                                                                                                                                                                                                                                                                                                                                                                                                                                                                                                                                                                                                                                                                                                                                                                                                                                                                                                                                                                                                                                                                                                                                                                                </v>
      </c>
      <c r="S5816" s="8"/>
      <c r="W5816" s="76"/>
      <c r="X5816" s="16">
        <f t="shared" si="1395"/>
        <v>0</v>
      </c>
      <c r="AC5816" s="18">
        <f t="shared" si="1400"/>
        <v>0</v>
      </c>
      <c r="AD5816" s="19">
        <f t="shared" si="1403"/>
        <v>0</v>
      </c>
      <c r="AE5816" s="21">
        <f t="shared" si="1399"/>
        <v>0</v>
      </c>
      <c r="AF5816" s="20">
        <f t="shared" si="1404"/>
        <v>0</v>
      </c>
      <c r="AG5816" s="20">
        <f t="shared" si="1405"/>
        <v>0</v>
      </c>
      <c r="AH5816" s="20">
        <f t="shared" si="1406"/>
        <v>0</v>
      </c>
      <c r="AI5816" s="20"/>
      <c r="AJ5816" s="20"/>
      <c r="AK5816" s="20">
        <f t="shared" si="1401"/>
        <v>0</v>
      </c>
      <c r="AL5816" s="171"/>
    </row>
    <row r="5817" spans="2:38" ht="15.75" customHeight="1" x14ac:dyDescent="0.25">
      <c r="B5817" s="14">
        <f t="shared" si="1396"/>
        <v>1442</v>
      </c>
      <c r="C5817" s="9" t="str">
        <f t="shared" si="1397"/>
        <v/>
      </c>
      <c r="D5817" s="3" t="str">
        <f t="shared" si="1398"/>
        <v/>
      </c>
      <c r="E5817" s="14" t="str">
        <f t="shared" si="1394"/>
        <v>1442</v>
      </c>
      <c r="J5817" s="14" t="str">
        <f t="shared" si="1402"/>
        <v xml:space="preserve">0                                                                                                                                                                                                                                                                                                                                                                                                                                                                                                                                                                                                                                                                                                                                                                                                                                                                                                                                                                                                                                                                                                                                                                                                                                                                                                                                                                                                                                                                                                 </v>
      </c>
      <c r="S5817" s="8"/>
      <c r="W5817" s="76"/>
      <c r="X5817" s="16">
        <f t="shared" si="1395"/>
        <v>0</v>
      </c>
      <c r="AC5817" s="18">
        <f t="shared" si="1400"/>
        <v>0</v>
      </c>
      <c r="AD5817" s="19">
        <f t="shared" si="1403"/>
        <v>0</v>
      </c>
      <c r="AE5817" s="21">
        <f t="shared" si="1399"/>
        <v>0</v>
      </c>
      <c r="AF5817" s="20">
        <f t="shared" si="1404"/>
        <v>0</v>
      </c>
      <c r="AG5817" s="20">
        <f t="shared" si="1405"/>
        <v>0</v>
      </c>
      <c r="AH5817" s="20">
        <f t="shared" si="1406"/>
        <v>0</v>
      </c>
      <c r="AI5817" s="20"/>
      <c r="AJ5817" s="20"/>
      <c r="AK5817" s="20">
        <f t="shared" si="1401"/>
        <v>0</v>
      </c>
      <c r="AL5817" s="171"/>
    </row>
    <row r="5818" spans="2:38" ht="15.75" customHeight="1" x14ac:dyDescent="0.25">
      <c r="B5818" s="14">
        <f t="shared" si="1396"/>
        <v>1443</v>
      </c>
      <c r="C5818" s="9" t="str">
        <f t="shared" si="1397"/>
        <v/>
      </c>
      <c r="D5818" s="3" t="str">
        <f t="shared" si="1398"/>
        <v/>
      </c>
      <c r="E5818" s="14" t="str">
        <f t="shared" si="1394"/>
        <v>1443</v>
      </c>
      <c r="J5818" s="14" t="str">
        <f t="shared" si="1402"/>
        <v xml:space="preserve">0                                                                                                                                                                                                                                                                                                                                                                                                                                                                                                                                                                                                                                                                                                                                                                                                                                                                                                                                                                                                                                                                                                                                                                                                                                                                                                                                                                                                                                                                                                  </v>
      </c>
      <c r="S5818" s="8"/>
      <c r="W5818" s="76"/>
      <c r="X5818" s="16">
        <f t="shared" si="1395"/>
        <v>0</v>
      </c>
      <c r="AC5818" s="18">
        <f t="shared" si="1400"/>
        <v>0</v>
      </c>
      <c r="AD5818" s="19">
        <f t="shared" si="1403"/>
        <v>0</v>
      </c>
      <c r="AE5818" s="21">
        <f t="shared" si="1399"/>
        <v>0</v>
      </c>
      <c r="AF5818" s="20">
        <f t="shared" si="1404"/>
        <v>0</v>
      </c>
      <c r="AG5818" s="20">
        <f t="shared" si="1405"/>
        <v>0</v>
      </c>
      <c r="AH5818" s="20">
        <f t="shared" si="1406"/>
        <v>0</v>
      </c>
      <c r="AI5818" s="20"/>
      <c r="AJ5818" s="20"/>
      <c r="AK5818" s="20">
        <f t="shared" si="1401"/>
        <v>0</v>
      </c>
      <c r="AL5818" s="171"/>
    </row>
    <row r="5819" spans="2:38" ht="15.75" customHeight="1" x14ac:dyDescent="0.25">
      <c r="B5819" s="14">
        <f t="shared" si="1396"/>
        <v>1444</v>
      </c>
      <c r="C5819" s="9" t="str">
        <f t="shared" si="1397"/>
        <v/>
      </c>
      <c r="D5819" s="3" t="str">
        <f t="shared" si="1398"/>
        <v/>
      </c>
      <c r="E5819" s="14" t="str">
        <f t="shared" si="1394"/>
        <v>1444</v>
      </c>
      <c r="J5819" s="14" t="str">
        <f t="shared" si="1402"/>
        <v xml:space="preserve">0                                                                                                                                                                                                                                                                                                                                                                                                                                                                                                                                                                                                                                                                                                                                                                                                                                                                                                                                                                                                                                                                                                                                                                                                                                                                                                                                                                                                                                                                                                   </v>
      </c>
      <c r="S5819" s="8"/>
      <c r="W5819" s="76"/>
      <c r="X5819" s="16">
        <f t="shared" si="1395"/>
        <v>0</v>
      </c>
      <c r="AC5819" s="18">
        <f t="shared" si="1400"/>
        <v>0</v>
      </c>
      <c r="AD5819" s="19">
        <f t="shared" si="1403"/>
        <v>0</v>
      </c>
      <c r="AE5819" s="21">
        <f t="shared" si="1399"/>
        <v>0</v>
      </c>
      <c r="AF5819" s="20">
        <f t="shared" si="1404"/>
        <v>0</v>
      </c>
      <c r="AG5819" s="20">
        <f t="shared" si="1405"/>
        <v>0</v>
      </c>
      <c r="AH5819" s="20">
        <f t="shared" si="1406"/>
        <v>0</v>
      </c>
      <c r="AI5819" s="20"/>
      <c r="AJ5819" s="20"/>
      <c r="AK5819" s="20">
        <f t="shared" si="1401"/>
        <v>0</v>
      </c>
      <c r="AL5819" s="171"/>
    </row>
    <row r="5820" spans="2:38" ht="15.75" customHeight="1" x14ac:dyDescent="0.25">
      <c r="B5820" s="14">
        <f t="shared" si="1396"/>
        <v>1445</v>
      </c>
      <c r="C5820" s="9" t="str">
        <f t="shared" si="1397"/>
        <v/>
      </c>
      <c r="D5820" s="3" t="str">
        <f t="shared" si="1398"/>
        <v/>
      </c>
      <c r="E5820" s="14" t="str">
        <f t="shared" si="1394"/>
        <v>1445</v>
      </c>
      <c r="J5820" s="14" t="str">
        <f t="shared" si="1402"/>
        <v xml:space="preserve">0                                                                                                                                                                                                                                                                                                                                                                                                                                                                                                                                                                                                                                                                                                                                                                                                                                                                                                                                                                                                                                                                                                                                                                                                                                                                                                                                                                                                                                                                                                    </v>
      </c>
      <c r="S5820" s="8"/>
      <c r="W5820" s="76"/>
      <c r="X5820" s="16">
        <f t="shared" si="1395"/>
        <v>0</v>
      </c>
      <c r="AC5820" s="18">
        <f t="shared" si="1400"/>
        <v>0</v>
      </c>
      <c r="AD5820" s="19">
        <f t="shared" si="1403"/>
        <v>0</v>
      </c>
      <c r="AE5820" s="21">
        <f t="shared" si="1399"/>
        <v>0</v>
      </c>
      <c r="AF5820" s="20">
        <f t="shared" si="1404"/>
        <v>0</v>
      </c>
      <c r="AG5820" s="20">
        <f t="shared" si="1405"/>
        <v>0</v>
      </c>
      <c r="AH5820" s="20">
        <f t="shared" si="1406"/>
        <v>0</v>
      </c>
      <c r="AI5820" s="20"/>
      <c r="AJ5820" s="20"/>
      <c r="AK5820" s="20">
        <f t="shared" si="1401"/>
        <v>0</v>
      </c>
      <c r="AL5820" s="171"/>
    </row>
    <row r="5821" spans="2:38" ht="15.75" customHeight="1" x14ac:dyDescent="0.25">
      <c r="B5821" s="14">
        <f t="shared" si="1396"/>
        <v>1446</v>
      </c>
      <c r="C5821" s="9" t="str">
        <f t="shared" si="1397"/>
        <v/>
      </c>
      <c r="D5821" s="3" t="str">
        <f t="shared" si="1398"/>
        <v/>
      </c>
      <c r="E5821" s="14" t="str">
        <f t="shared" si="1394"/>
        <v>1446</v>
      </c>
      <c r="J5821" s="14" t="str">
        <f t="shared" si="1402"/>
        <v xml:space="preserve">0                                                                                                                                                                                                                                                                                                                                                                                                                                                                                                                                                                                                                                                                                                                                                                                                                                                                                                                                                                                                                                                                                                                                                                                                                                                                                                                                                                                                                                                                                                     </v>
      </c>
      <c r="S5821" s="8"/>
      <c r="W5821" s="76"/>
      <c r="X5821" s="16">
        <f t="shared" si="1395"/>
        <v>0</v>
      </c>
      <c r="AC5821" s="18">
        <f t="shared" si="1400"/>
        <v>0</v>
      </c>
      <c r="AD5821" s="19">
        <f t="shared" si="1403"/>
        <v>0</v>
      </c>
      <c r="AE5821" s="21">
        <f t="shared" si="1399"/>
        <v>0</v>
      </c>
      <c r="AF5821" s="20">
        <f t="shared" si="1404"/>
        <v>0</v>
      </c>
      <c r="AG5821" s="20">
        <f t="shared" si="1405"/>
        <v>0</v>
      </c>
      <c r="AH5821" s="20">
        <f t="shared" si="1406"/>
        <v>0</v>
      </c>
      <c r="AI5821" s="20"/>
      <c r="AJ5821" s="20"/>
      <c r="AK5821" s="20">
        <f t="shared" si="1401"/>
        <v>0</v>
      </c>
      <c r="AL5821" s="171"/>
    </row>
    <row r="5822" spans="2:38" ht="15.75" customHeight="1" x14ac:dyDescent="0.25">
      <c r="B5822" s="14">
        <f t="shared" si="1396"/>
        <v>1447</v>
      </c>
      <c r="C5822" s="9" t="str">
        <f t="shared" si="1397"/>
        <v/>
      </c>
      <c r="D5822" s="3" t="str">
        <f t="shared" si="1398"/>
        <v/>
      </c>
      <c r="E5822" s="14" t="str">
        <f t="shared" ref="E5822:E5885" si="1407">CONCATENATE(A5822,D5822,B5822)</f>
        <v>1447</v>
      </c>
      <c r="J5822" s="14" t="str">
        <f t="shared" si="1402"/>
        <v xml:space="preserve">0                                                                                                                                                                                                                                                                                                                                                                                                                                                                                                                                                                                                                                                                                                                                                                                                                                                                                                                                                                                                                                                                                                                                                                                                                                                                                                                                                                                                                                                                                                      </v>
      </c>
      <c r="S5822" s="8"/>
      <c r="W5822" s="76"/>
      <c r="X5822" s="16">
        <f t="shared" si="1395"/>
        <v>0</v>
      </c>
      <c r="AC5822" s="18">
        <f t="shared" si="1400"/>
        <v>0</v>
      </c>
      <c r="AD5822" s="19">
        <f t="shared" si="1403"/>
        <v>0</v>
      </c>
      <c r="AE5822" s="21">
        <f t="shared" si="1399"/>
        <v>0</v>
      </c>
      <c r="AF5822" s="20">
        <f t="shared" si="1404"/>
        <v>0</v>
      </c>
      <c r="AG5822" s="20">
        <f t="shared" si="1405"/>
        <v>0</v>
      </c>
      <c r="AH5822" s="20">
        <f t="shared" si="1406"/>
        <v>0</v>
      </c>
      <c r="AI5822" s="20"/>
      <c r="AJ5822" s="20"/>
      <c r="AK5822" s="20">
        <f t="shared" si="1401"/>
        <v>0</v>
      </c>
      <c r="AL5822" s="171"/>
    </row>
    <row r="5823" spans="2:38" ht="15.75" customHeight="1" x14ac:dyDescent="0.25">
      <c r="B5823" s="14">
        <f t="shared" si="1396"/>
        <v>1448</v>
      </c>
      <c r="C5823" s="9" t="str">
        <f t="shared" si="1397"/>
        <v/>
      </c>
      <c r="D5823" s="3" t="str">
        <f t="shared" si="1398"/>
        <v/>
      </c>
      <c r="E5823" s="14" t="str">
        <f t="shared" si="1407"/>
        <v>1448</v>
      </c>
      <c r="J5823" s="14" t="str">
        <f t="shared" si="1402"/>
        <v xml:space="preserve">0                                                                                                                                                                                                                                                                                                                                                                                                                                                                                                                                                                                                                                                                                                                                                                                                                                                                                                                                                                                                                                                                                                                                                                                                                                                                                                                                                                                                                                                                                                       </v>
      </c>
      <c r="S5823" s="8"/>
      <c r="W5823" s="76"/>
      <c r="X5823" s="16">
        <f t="shared" ref="X5823:X5886" si="1408">W5823*T5823</f>
        <v>0</v>
      </c>
      <c r="AC5823" s="18">
        <f t="shared" si="1400"/>
        <v>0</v>
      </c>
      <c r="AD5823" s="19">
        <f t="shared" si="1403"/>
        <v>0</v>
      </c>
      <c r="AE5823" s="21">
        <f t="shared" si="1399"/>
        <v>0</v>
      </c>
      <c r="AF5823" s="20">
        <f t="shared" si="1404"/>
        <v>0</v>
      </c>
      <c r="AG5823" s="20">
        <f t="shared" si="1405"/>
        <v>0</v>
      </c>
      <c r="AH5823" s="20">
        <f t="shared" si="1406"/>
        <v>0</v>
      </c>
      <c r="AI5823" s="20"/>
      <c r="AJ5823" s="20"/>
      <c r="AK5823" s="20">
        <f t="shared" si="1401"/>
        <v>0</v>
      </c>
      <c r="AL5823" s="171"/>
    </row>
    <row r="5824" spans="2:38" ht="15.75" customHeight="1" x14ac:dyDescent="0.25">
      <c r="B5824" s="14">
        <f t="shared" si="1396"/>
        <v>1449</v>
      </c>
      <c r="C5824" s="9" t="str">
        <f t="shared" si="1397"/>
        <v/>
      </c>
      <c r="D5824" s="3" t="str">
        <f t="shared" si="1398"/>
        <v/>
      </c>
      <c r="E5824" s="14" t="str">
        <f t="shared" si="1407"/>
        <v>1449</v>
      </c>
      <c r="J5824" s="14" t="str">
        <f t="shared" si="1402"/>
        <v xml:space="preserve">0                                                                                                                                                                                                                                                                                                                                                                                                                                                                                                                                                                                                                                                                                                                                                                                                                                                                                                                                                                                                                                                                                                                                                                                                                                                                                                                                                                                                                                                                                                        </v>
      </c>
      <c r="S5824" s="8"/>
      <c r="W5824" s="76"/>
      <c r="X5824" s="16">
        <f t="shared" si="1408"/>
        <v>0</v>
      </c>
      <c r="AC5824" s="18">
        <f t="shared" si="1400"/>
        <v>0</v>
      </c>
      <c r="AD5824" s="19">
        <f t="shared" si="1403"/>
        <v>0</v>
      </c>
      <c r="AE5824" s="21">
        <f t="shared" si="1399"/>
        <v>0</v>
      </c>
      <c r="AF5824" s="20">
        <f t="shared" si="1404"/>
        <v>0</v>
      </c>
      <c r="AG5824" s="20">
        <f t="shared" si="1405"/>
        <v>0</v>
      </c>
      <c r="AH5824" s="20">
        <f t="shared" si="1406"/>
        <v>0</v>
      </c>
      <c r="AI5824" s="20"/>
      <c r="AJ5824" s="20"/>
      <c r="AK5824" s="20">
        <f t="shared" si="1401"/>
        <v>0</v>
      </c>
      <c r="AL5824" s="171"/>
    </row>
    <row r="5825" spans="2:38" ht="15.75" customHeight="1" x14ac:dyDescent="0.25">
      <c r="B5825" s="14">
        <f t="shared" si="1396"/>
        <v>1450</v>
      </c>
      <c r="C5825" s="9" t="str">
        <f t="shared" si="1397"/>
        <v/>
      </c>
      <c r="D5825" s="3" t="str">
        <f t="shared" si="1398"/>
        <v/>
      </c>
      <c r="E5825" s="14" t="str">
        <f t="shared" si="1407"/>
        <v>1450</v>
      </c>
      <c r="J5825" s="14" t="str">
        <f t="shared" si="1402"/>
        <v xml:space="preserve">0                                                                                                                                                                                                                                                                                                                                                                                                                                                                                                                                                                                                                                                                                                                                                                                                                                                                                                                                                                                                                                                                                                                                                                                                                                                                                                                                                                                                                                                                                                         </v>
      </c>
      <c r="S5825" s="8"/>
      <c r="W5825" s="76"/>
      <c r="X5825" s="16">
        <f t="shared" si="1408"/>
        <v>0</v>
      </c>
      <c r="AC5825" s="18">
        <f t="shared" si="1400"/>
        <v>0</v>
      </c>
      <c r="AD5825" s="19">
        <f t="shared" si="1403"/>
        <v>0</v>
      </c>
      <c r="AE5825" s="21">
        <f t="shared" si="1399"/>
        <v>0</v>
      </c>
      <c r="AF5825" s="20">
        <f t="shared" si="1404"/>
        <v>0</v>
      </c>
      <c r="AG5825" s="20">
        <f t="shared" si="1405"/>
        <v>0</v>
      </c>
      <c r="AH5825" s="20">
        <f t="shared" si="1406"/>
        <v>0</v>
      </c>
      <c r="AI5825" s="20"/>
      <c r="AJ5825" s="20"/>
      <c r="AK5825" s="20">
        <f t="shared" si="1401"/>
        <v>0</v>
      </c>
      <c r="AL5825" s="171"/>
    </row>
    <row r="5826" spans="2:38" ht="15.75" customHeight="1" x14ac:dyDescent="0.25">
      <c r="B5826" s="14">
        <f t="shared" si="1396"/>
        <v>1451</v>
      </c>
      <c r="C5826" s="9" t="str">
        <f t="shared" si="1397"/>
        <v/>
      </c>
      <c r="D5826" s="3" t="str">
        <f t="shared" si="1398"/>
        <v/>
      </c>
      <c r="E5826" s="14" t="str">
        <f t="shared" si="1407"/>
        <v>1451</v>
      </c>
      <c r="J5826" s="14" t="str">
        <f t="shared" si="1402"/>
        <v xml:space="preserve">0                                                                                                                                                                                                                                                                                                                                                                                                                                                                                                                                                                                                                                                                                                                                                                                                                                                                                                                                                                                                                                                                                                                                                                                                                                                                                                                                                                                                                                                                                                          </v>
      </c>
      <c r="S5826" s="8"/>
      <c r="W5826" s="76"/>
      <c r="X5826" s="16">
        <f t="shared" si="1408"/>
        <v>0</v>
      </c>
      <c r="AC5826" s="18">
        <f t="shared" si="1400"/>
        <v>0</v>
      </c>
      <c r="AD5826" s="19">
        <f t="shared" si="1403"/>
        <v>0</v>
      </c>
      <c r="AE5826" s="21">
        <f t="shared" si="1399"/>
        <v>0</v>
      </c>
      <c r="AF5826" s="20">
        <f t="shared" si="1404"/>
        <v>0</v>
      </c>
      <c r="AG5826" s="20">
        <f t="shared" si="1405"/>
        <v>0</v>
      </c>
      <c r="AH5826" s="20">
        <f t="shared" si="1406"/>
        <v>0</v>
      </c>
      <c r="AI5826" s="20"/>
      <c r="AJ5826" s="20"/>
      <c r="AK5826" s="20">
        <f t="shared" si="1401"/>
        <v>0</v>
      </c>
      <c r="AL5826" s="171"/>
    </row>
    <row r="5827" spans="2:38" ht="15.75" customHeight="1" x14ac:dyDescent="0.25">
      <c r="B5827" s="14">
        <f t="shared" si="1396"/>
        <v>1452</v>
      </c>
      <c r="C5827" s="9" t="str">
        <f t="shared" si="1397"/>
        <v/>
      </c>
      <c r="D5827" s="3" t="str">
        <f t="shared" si="1398"/>
        <v/>
      </c>
      <c r="E5827" s="14" t="str">
        <f t="shared" si="1407"/>
        <v>1452</v>
      </c>
      <c r="J5827" s="14" t="str">
        <f t="shared" si="1402"/>
        <v xml:space="preserve">0                                                                                                                                                                                                                                                                                                                                                                                                                                                                                                                                                                                                                                                                                                                                                                                                                                                                                                                                                                                                                                                                                                                                                                                                                                                                                                                                                                                                                                                                                                           </v>
      </c>
      <c r="S5827" s="8"/>
      <c r="W5827" s="76"/>
      <c r="X5827" s="16">
        <f t="shared" si="1408"/>
        <v>0</v>
      </c>
      <c r="AC5827" s="18">
        <f t="shared" si="1400"/>
        <v>0</v>
      </c>
      <c r="AD5827" s="19">
        <f t="shared" si="1403"/>
        <v>0</v>
      </c>
      <c r="AE5827" s="21">
        <f t="shared" si="1399"/>
        <v>0</v>
      </c>
      <c r="AF5827" s="20">
        <f t="shared" si="1404"/>
        <v>0</v>
      </c>
      <c r="AG5827" s="20">
        <f t="shared" si="1405"/>
        <v>0</v>
      </c>
      <c r="AH5827" s="20">
        <f t="shared" si="1406"/>
        <v>0</v>
      </c>
      <c r="AI5827" s="20"/>
      <c r="AJ5827" s="20"/>
      <c r="AK5827" s="20">
        <f t="shared" si="1401"/>
        <v>0</v>
      </c>
      <c r="AL5827" s="171"/>
    </row>
    <row r="5828" spans="2:38" ht="15.75" customHeight="1" x14ac:dyDescent="0.25">
      <c r="B5828" s="14">
        <f t="shared" ref="B5828:B5891" si="1409">IF(A5828=A5827,B5827+1,1)</f>
        <v>1453</v>
      </c>
      <c r="C5828" s="9" t="str">
        <f t="shared" si="1397"/>
        <v/>
      </c>
      <c r="D5828" s="3" t="str">
        <f t="shared" si="1398"/>
        <v/>
      </c>
      <c r="E5828" s="14" t="str">
        <f t="shared" si="1407"/>
        <v>1453</v>
      </c>
      <c r="J5828" s="14" t="str">
        <f t="shared" si="1402"/>
        <v xml:space="preserve">0                                                                                                                                                                                                                                                                                                                                                                                                                                                                                                                                                                                                                                                                                                                                                                                                                                                                                                                                                                                                                                                                                                                                                                                                                                                                                                                                                                                                                                                                                                            </v>
      </c>
      <c r="S5828" s="8"/>
      <c r="W5828" s="76"/>
      <c r="X5828" s="16">
        <f t="shared" si="1408"/>
        <v>0</v>
      </c>
      <c r="AC5828" s="18">
        <f t="shared" si="1400"/>
        <v>0</v>
      </c>
      <c r="AD5828" s="19">
        <f t="shared" si="1403"/>
        <v>0</v>
      </c>
      <c r="AE5828" s="21">
        <f t="shared" si="1399"/>
        <v>0</v>
      </c>
      <c r="AF5828" s="20">
        <f t="shared" si="1404"/>
        <v>0</v>
      </c>
      <c r="AG5828" s="20">
        <f t="shared" si="1405"/>
        <v>0</v>
      </c>
      <c r="AH5828" s="20">
        <f t="shared" si="1406"/>
        <v>0</v>
      </c>
      <c r="AI5828" s="20"/>
      <c r="AJ5828" s="20"/>
      <c r="AK5828" s="20">
        <f t="shared" si="1401"/>
        <v>0</v>
      </c>
      <c r="AL5828" s="171"/>
    </row>
    <row r="5829" spans="2:38" ht="15.75" customHeight="1" x14ac:dyDescent="0.25">
      <c r="B5829" s="14">
        <f t="shared" si="1409"/>
        <v>1454</v>
      </c>
      <c r="C5829" s="9" t="str">
        <f t="shared" ref="C5829:C5892" si="1410">IF(A5829=A5828,C5828,"")</f>
        <v/>
      </c>
      <c r="D5829" s="3" t="str">
        <f t="shared" ref="D5829:D5892" si="1411">IF(A5829=A5828,D5828,"")</f>
        <v/>
      </c>
      <c r="E5829" s="14" t="str">
        <f t="shared" si="1407"/>
        <v>1454</v>
      </c>
      <c r="J5829" s="14" t="str">
        <f t="shared" si="1402"/>
        <v xml:space="preserve">0                                                                                                                                                                                                                                                                                                                                                                                                                                                                                                                                                                                                                                                                                                                                                                                                                                                                                                                                                                                                                                                                                                                                                                                                                                                                                                                                                                                                                                                                                                             </v>
      </c>
      <c r="S5829" s="8"/>
      <c r="W5829" s="76"/>
      <c r="X5829" s="16">
        <f t="shared" si="1408"/>
        <v>0</v>
      </c>
      <c r="AC5829" s="18">
        <f t="shared" si="1400"/>
        <v>0</v>
      </c>
      <c r="AD5829" s="19">
        <f t="shared" si="1403"/>
        <v>0</v>
      </c>
      <c r="AE5829" s="21">
        <f t="shared" si="1399"/>
        <v>0</v>
      </c>
      <c r="AF5829" s="20">
        <f t="shared" si="1404"/>
        <v>0</v>
      </c>
      <c r="AG5829" s="20">
        <f t="shared" si="1405"/>
        <v>0</v>
      </c>
      <c r="AH5829" s="20">
        <f t="shared" si="1406"/>
        <v>0</v>
      </c>
      <c r="AI5829" s="20"/>
      <c r="AJ5829" s="20"/>
      <c r="AK5829" s="20">
        <f t="shared" si="1401"/>
        <v>0</v>
      </c>
      <c r="AL5829" s="171"/>
    </row>
    <row r="5830" spans="2:38" ht="15.75" customHeight="1" x14ac:dyDescent="0.25">
      <c r="B5830" s="14">
        <f t="shared" si="1409"/>
        <v>1455</v>
      </c>
      <c r="C5830" s="9" t="str">
        <f t="shared" si="1410"/>
        <v/>
      </c>
      <c r="D5830" s="3" t="str">
        <f t="shared" si="1411"/>
        <v/>
      </c>
      <c r="E5830" s="14" t="str">
        <f t="shared" si="1407"/>
        <v>1455</v>
      </c>
      <c r="J5830" s="14" t="str">
        <f t="shared" si="1402"/>
        <v xml:space="preserve">0                                                                                                                                                                                                                                                                                                                                                                                                                                                                                                                                                                                                                                                                                                                                                                                                                                                                                                                                                                                                                                                                                                                                                                                                                                                                                                                                                                                                                                                                                                              </v>
      </c>
      <c r="S5830" s="8"/>
      <c r="W5830" s="76"/>
      <c r="X5830" s="16">
        <f t="shared" si="1408"/>
        <v>0</v>
      </c>
      <c r="AC5830" s="18">
        <f t="shared" si="1400"/>
        <v>0</v>
      </c>
      <c r="AD5830" s="19">
        <f t="shared" si="1403"/>
        <v>0</v>
      </c>
      <c r="AE5830" s="21">
        <f t="shared" si="1399"/>
        <v>0</v>
      </c>
      <c r="AF5830" s="20">
        <f t="shared" si="1404"/>
        <v>0</v>
      </c>
      <c r="AG5830" s="20">
        <f t="shared" si="1405"/>
        <v>0</v>
      </c>
      <c r="AH5830" s="20">
        <f t="shared" si="1406"/>
        <v>0</v>
      </c>
      <c r="AI5830" s="20"/>
      <c r="AJ5830" s="20"/>
      <c r="AK5830" s="20">
        <f t="shared" si="1401"/>
        <v>0</v>
      </c>
      <c r="AL5830" s="171"/>
    </row>
    <row r="5831" spans="2:38" ht="15.75" customHeight="1" x14ac:dyDescent="0.25">
      <c r="B5831" s="14">
        <f t="shared" si="1409"/>
        <v>1456</v>
      </c>
      <c r="C5831" s="9" t="str">
        <f t="shared" si="1410"/>
        <v/>
      </c>
      <c r="D5831" s="3" t="str">
        <f t="shared" si="1411"/>
        <v/>
      </c>
      <c r="E5831" s="14" t="str">
        <f t="shared" si="1407"/>
        <v>1456</v>
      </c>
      <c r="J5831" s="14" t="str">
        <f t="shared" si="1402"/>
        <v xml:space="preserve">0                                                                                                                                                                                                                                                                                                                                                                                                                                                                                                                                                                                                                                                                                                                                                                                                                                                                                                                                                                                                                                                                                                                                                                                                                                                                                                                                                                                                                                                                                                               </v>
      </c>
      <c r="S5831" s="8"/>
      <c r="W5831" s="76"/>
      <c r="X5831" s="16">
        <f t="shared" si="1408"/>
        <v>0</v>
      </c>
      <c r="AC5831" s="18">
        <f t="shared" si="1400"/>
        <v>0</v>
      </c>
      <c r="AD5831" s="19">
        <f t="shared" si="1403"/>
        <v>0</v>
      </c>
      <c r="AE5831" s="21">
        <f t="shared" si="1399"/>
        <v>0</v>
      </c>
      <c r="AF5831" s="20">
        <f t="shared" si="1404"/>
        <v>0</v>
      </c>
      <c r="AG5831" s="20">
        <f t="shared" si="1405"/>
        <v>0</v>
      </c>
      <c r="AH5831" s="20">
        <f t="shared" si="1406"/>
        <v>0</v>
      </c>
      <c r="AI5831" s="20"/>
      <c r="AJ5831" s="20"/>
      <c r="AK5831" s="20">
        <f t="shared" si="1401"/>
        <v>0</v>
      </c>
      <c r="AL5831" s="171"/>
    </row>
    <row r="5832" spans="2:38" ht="15.75" customHeight="1" x14ac:dyDescent="0.25">
      <c r="B5832" s="14">
        <f t="shared" si="1409"/>
        <v>1457</v>
      </c>
      <c r="C5832" s="9" t="str">
        <f t="shared" si="1410"/>
        <v/>
      </c>
      <c r="D5832" s="3" t="str">
        <f t="shared" si="1411"/>
        <v/>
      </c>
      <c r="E5832" s="14" t="str">
        <f t="shared" si="1407"/>
        <v>1457</v>
      </c>
      <c r="J5832" s="14" t="str">
        <f t="shared" si="1402"/>
        <v xml:space="preserve">0                                                                                                                                                                                                                                                                                                                                                                                                                                                                                                                                                                                                                                                                                                                                                                                                                                                                                                                                                                                                                                                                                                                                                                                                                                                                                                                                                                                                                                                                                                                </v>
      </c>
      <c r="S5832" s="8"/>
      <c r="W5832" s="76"/>
      <c r="X5832" s="16">
        <f t="shared" si="1408"/>
        <v>0</v>
      </c>
      <c r="AC5832" s="18">
        <f t="shared" si="1400"/>
        <v>0</v>
      </c>
      <c r="AD5832" s="19">
        <f t="shared" si="1403"/>
        <v>0</v>
      </c>
      <c r="AE5832" s="21">
        <f t="shared" si="1399"/>
        <v>0</v>
      </c>
      <c r="AF5832" s="20">
        <f t="shared" si="1404"/>
        <v>0</v>
      </c>
      <c r="AG5832" s="20">
        <f t="shared" si="1405"/>
        <v>0</v>
      </c>
      <c r="AH5832" s="20">
        <f t="shared" si="1406"/>
        <v>0</v>
      </c>
      <c r="AI5832" s="20"/>
      <c r="AJ5832" s="20"/>
      <c r="AK5832" s="20">
        <f t="shared" si="1401"/>
        <v>0</v>
      </c>
      <c r="AL5832" s="171"/>
    </row>
    <row r="5833" spans="2:38" ht="15.75" customHeight="1" x14ac:dyDescent="0.25">
      <c r="B5833" s="14">
        <f t="shared" si="1409"/>
        <v>1458</v>
      </c>
      <c r="C5833" s="9" t="str">
        <f t="shared" si="1410"/>
        <v/>
      </c>
      <c r="D5833" s="3" t="str">
        <f t="shared" si="1411"/>
        <v/>
      </c>
      <c r="E5833" s="14" t="str">
        <f t="shared" si="1407"/>
        <v>1458</v>
      </c>
      <c r="J5833" s="14" t="str">
        <f t="shared" si="1402"/>
        <v xml:space="preserve">0                                                                                                                                                                                                                                                                                                                                                                                                                                                                                                                                                                                                                                                                                                                                                                                                                                                                                                                                                                                                                                                                                                                                                                                                                                                                                                                                                                                                                                                                                                                 </v>
      </c>
      <c r="S5833" s="8"/>
      <c r="W5833" s="76"/>
      <c r="X5833" s="16">
        <f t="shared" si="1408"/>
        <v>0</v>
      </c>
      <c r="AC5833" s="18">
        <f t="shared" si="1400"/>
        <v>0</v>
      </c>
      <c r="AD5833" s="19">
        <f t="shared" si="1403"/>
        <v>0</v>
      </c>
      <c r="AE5833" s="21">
        <f t="shared" si="1399"/>
        <v>0</v>
      </c>
      <c r="AF5833" s="20">
        <f t="shared" si="1404"/>
        <v>0</v>
      </c>
      <c r="AG5833" s="20">
        <f t="shared" si="1405"/>
        <v>0</v>
      </c>
      <c r="AH5833" s="20">
        <f t="shared" si="1406"/>
        <v>0</v>
      </c>
      <c r="AI5833" s="20"/>
      <c r="AJ5833" s="20"/>
      <c r="AK5833" s="20">
        <f t="shared" si="1401"/>
        <v>0</v>
      </c>
      <c r="AL5833" s="171"/>
    </row>
    <row r="5834" spans="2:38" ht="15.75" customHeight="1" x14ac:dyDescent="0.25">
      <c r="B5834" s="14">
        <f t="shared" si="1409"/>
        <v>1459</v>
      </c>
      <c r="C5834" s="9" t="str">
        <f t="shared" si="1410"/>
        <v/>
      </c>
      <c r="D5834" s="3" t="str">
        <f t="shared" si="1411"/>
        <v/>
      </c>
      <c r="E5834" s="14" t="str">
        <f t="shared" si="1407"/>
        <v>1459</v>
      </c>
      <c r="J5834" s="14" t="str">
        <f t="shared" si="1402"/>
        <v xml:space="preserve">0                                                                                                                                                                                                                                                                                                                                                                                                                                                                                                                                                                                                                                                                                                                                                                                                                                                                                                                                                                                                                                                                                                                                                                                                                                                                                                                                                                                                                                                                                                                  </v>
      </c>
      <c r="S5834" s="8"/>
      <c r="W5834" s="76"/>
      <c r="X5834" s="16">
        <f t="shared" si="1408"/>
        <v>0</v>
      </c>
      <c r="AC5834" s="18">
        <f t="shared" si="1400"/>
        <v>0</v>
      </c>
      <c r="AD5834" s="19">
        <f t="shared" si="1403"/>
        <v>0</v>
      </c>
      <c r="AE5834" s="21">
        <f t="shared" si="1399"/>
        <v>0</v>
      </c>
      <c r="AF5834" s="20">
        <f t="shared" si="1404"/>
        <v>0</v>
      </c>
      <c r="AG5834" s="20">
        <f t="shared" si="1405"/>
        <v>0</v>
      </c>
      <c r="AH5834" s="20">
        <f t="shared" si="1406"/>
        <v>0</v>
      </c>
      <c r="AI5834" s="20"/>
      <c r="AJ5834" s="20"/>
      <c r="AK5834" s="20">
        <f t="shared" si="1401"/>
        <v>0</v>
      </c>
      <c r="AL5834" s="171"/>
    </row>
    <row r="5835" spans="2:38" ht="15.75" customHeight="1" x14ac:dyDescent="0.25">
      <c r="B5835" s="14">
        <f t="shared" si="1409"/>
        <v>1460</v>
      </c>
      <c r="C5835" s="9" t="str">
        <f t="shared" si="1410"/>
        <v/>
      </c>
      <c r="D5835" s="3" t="str">
        <f t="shared" si="1411"/>
        <v/>
      </c>
      <c r="E5835" s="14" t="str">
        <f t="shared" si="1407"/>
        <v>1460</v>
      </c>
      <c r="J5835" s="14" t="str">
        <f t="shared" si="1402"/>
        <v xml:space="preserve">0                                                                                                                                                                                                                                                                                                                                                                                                                                                                                                                                                                                                                                                                                                                                                                                                                                                                                                                                                                                                                                                                                                                                                                                                                                                                                                                                                                                                                                                                                                                   </v>
      </c>
      <c r="S5835" s="8"/>
      <c r="W5835" s="76"/>
      <c r="X5835" s="16">
        <f t="shared" si="1408"/>
        <v>0</v>
      </c>
      <c r="AC5835" s="18">
        <f t="shared" si="1400"/>
        <v>0</v>
      </c>
      <c r="AD5835" s="19">
        <f t="shared" si="1403"/>
        <v>0</v>
      </c>
      <c r="AE5835" s="21">
        <f t="shared" si="1399"/>
        <v>0</v>
      </c>
      <c r="AF5835" s="20">
        <f t="shared" si="1404"/>
        <v>0</v>
      </c>
      <c r="AG5835" s="20">
        <f t="shared" si="1405"/>
        <v>0</v>
      </c>
      <c r="AH5835" s="20">
        <f t="shared" si="1406"/>
        <v>0</v>
      </c>
      <c r="AI5835" s="20"/>
      <c r="AJ5835" s="20"/>
      <c r="AK5835" s="20">
        <f t="shared" si="1401"/>
        <v>0</v>
      </c>
      <c r="AL5835" s="171"/>
    </row>
    <row r="5836" spans="2:38" ht="15.75" customHeight="1" x14ac:dyDescent="0.25">
      <c r="B5836" s="14">
        <f t="shared" si="1409"/>
        <v>1461</v>
      </c>
      <c r="C5836" s="9" t="str">
        <f t="shared" si="1410"/>
        <v/>
      </c>
      <c r="D5836" s="3" t="str">
        <f t="shared" si="1411"/>
        <v/>
      </c>
      <c r="E5836" s="14" t="str">
        <f t="shared" si="1407"/>
        <v>1461</v>
      </c>
      <c r="J5836" s="14" t="str">
        <f t="shared" si="1402"/>
        <v xml:space="preserve">0                                                                                                                                                                                                                                                                                                                                                                                                                                                                                                                                                                                                                                                                                                                                                                                                                                                                                                                                                                                                                                                                                                                                                                                                                                                                                                                                                                                                                                                                                                                    </v>
      </c>
      <c r="S5836" s="8"/>
      <c r="W5836" s="76"/>
      <c r="X5836" s="16">
        <f t="shared" si="1408"/>
        <v>0</v>
      </c>
      <c r="AC5836" s="18">
        <f t="shared" si="1400"/>
        <v>0</v>
      </c>
      <c r="AD5836" s="19">
        <f t="shared" si="1403"/>
        <v>0</v>
      </c>
      <c r="AE5836" s="21">
        <f t="shared" si="1399"/>
        <v>0</v>
      </c>
      <c r="AF5836" s="20">
        <f t="shared" si="1404"/>
        <v>0</v>
      </c>
      <c r="AG5836" s="20">
        <f t="shared" si="1405"/>
        <v>0</v>
      </c>
      <c r="AH5836" s="20">
        <f t="shared" si="1406"/>
        <v>0</v>
      </c>
      <c r="AI5836" s="20"/>
      <c r="AJ5836" s="20"/>
      <c r="AK5836" s="20">
        <f t="shared" si="1401"/>
        <v>0</v>
      </c>
      <c r="AL5836" s="171"/>
    </row>
    <row r="5837" spans="2:38" ht="15.75" customHeight="1" x14ac:dyDescent="0.25">
      <c r="B5837" s="14">
        <f t="shared" si="1409"/>
        <v>1462</v>
      </c>
      <c r="C5837" s="9" t="str">
        <f t="shared" si="1410"/>
        <v/>
      </c>
      <c r="D5837" s="3" t="str">
        <f t="shared" si="1411"/>
        <v/>
      </c>
      <c r="E5837" s="14" t="str">
        <f t="shared" si="1407"/>
        <v>1462</v>
      </c>
      <c r="J5837" s="14" t="str">
        <f t="shared" si="1402"/>
        <v xml:space="preserve">0                                                                                                                                                                                                                                                                                                                                                                                                                                                                                                                                                                                                                                                                                                                                                                                                                                                                                                                                                                                                                                                                                                                                                                                                                                                                                                                                                                                                                                                                                                                     </v>
      </c>
      <c r="S5837" s="8"/>
      <c r="W5837" s="76"/>
      <c r="X5837" s="16">
        <f t="shared" si="1408"/>
        <v>0</v>
      </c>
      <c r="AC5837" s="18">
        <f t="shared" si="1400"/>
        <v>0</v>
      </c>
      <c r="AD5837" s="19">
        <f t="shared" si="1403"/>
        <v>0</v>
      </c>
      <c r="AE5837" s="21">
        <f t="shared" si="1399"/>
        <v>0</v>
      </c>
      <c r="AF5837" s="20">
        <f t="shared" si="1404"/>
        <v>0</v>
      </c>
      <c r="AG5837" s="20">
        <f t="shared" si="1405"/>
        <v>0</v>
      </c>
      <c r="AH5837" s="20">
        <f t="shared" si="1406"/>
        <v>0</v>
      </c>
      <c r="AI5837" s="20"/>
      <c r="AJ5837" s="20"/>
      <c r="AK5837" s="20">
        <f t="shared" si="1401"/>
        <v>0</v>
      </c>
      <c r="AL5837" s="171"/>
    </row>
    <row r="5838" spans="2:38" ht="15.75" customHeight="1" x14ac:dyDescent="0.25">
      <c r="B5838" s="14">
        <f t="shared" si="1409"/>
        <v>1463</v>
      </c>
      <c r="C5838" s="9" t="str">
        <f t="shared" si="1410"/>
        <v/>
      </c>
      <c r="D5838" s="3" t="str">
        <f t="shared" si="1411"/>
        <v/>
      </c>
      <c r="E5838" s="14" t="str">
        <f t="shared" si="1407"/>
        <v>1463</v>
      </c>
      <c r="J5838" s="14" t="str">
        <f t="shared" si="1402"/>
        <v xml:space="preserve">0                                                                                                                                                                                                                                                                                                                                                                                                                                                                                                                                                                                                                                                                                                                                                                                                                                                                                                                                                                                                                                                                                                                                                                                                                                                                                                                                                                                                                                                                                                                      </v>
      </c>
      <c r="S5838" s="8"/>
      <c r="W5838" s="76"/>
      <c r="X5838" s="16">
        <f t="shared" si="1408"/>
        <v>0</v>
      </c>
      <c r="AC5838" s="18">
        <f t="shared" si="1400"/>
        <v>0</v>
      </c>
      <c r="AD5838" s="19">
        <f t="shared" si="1403"/>
        <v>0</v>
      </c>
      <c r="AE5838" s="21">
        <f t="shared" si="1399"/>
        <v>0</v>
      </c>
      <c r="AF5838" s="20">
        <f t="shared" si="1404"/>
        <v>0</v>
      </c>
      <c r="AG5838" s="20">
        <f t="shared" si="1405"/>
        <v>0</v>
      </c>
      <c r="AH5838" s="20">
        <f t="shared" si="1406"/>
        <v>0</v>
      </c>
      <c r="AI5838" s="20"/>
      <c r="AJ5838" s="20"/>
      <c r="AK5838" s="20">
        <f t="shared" si="1401"/>
        <v>0</v>
      </c>
      <c r="AL5838" s="171"/>
    </row>
    <row r="5839" spans="2:38" ht="15.75" customHeight="1" x14ac:dyDescent="0.25">
      <c r="B5839" s="14">
        <f t="shared" si="1409"/>
        <v>1464</v>
      </c>
      <c r="C5839" s="9" t="str">
        <f t="shared" si="1410"/>
        <v/>
      </c>
      <c r="D5839" s="3" t="str">
        <f t="shared" si="1411"/>
        <v/>
      </c>
      <c r="E5839" s="14" t="str">
        <f t="shared" si="1407"/>
        <v>1464</v>
      </c>
      <c r="J5839" s="14" t="str">
        <f t="shared" si="1402"/>
        <v xml:space="preserve">0                                                                                                                                                                                                                                                                                                                                                                                                                                                                                                                                                                                                                                                                                                                                                                                                                                                                                                                                                                                                                                                                                                                                                                                                                                                                                                                                                                                                                                                                                                                       </v>
      </c>
      <c r="S5839" s="8"/>
      <c r="W5839" s="76"/>
      <c r="X5839" s="16">
        <f t="shared" si="1408"/>
        <v>0</v>
      </c>
      <c r="AC5839" s="18">
        <f t="shared" si="1400"/>
        <v>0</v>
      </c>
      <c r="AD5839" s="19">
        <f t="shared" si="1403"/>
        <v>0</v>
      </c>
      <c r="AE5839" s="21">
        <f t="shared" si="1399"/>
        <v>0</v>
      </c>
      <c r="AF5839" s="20">
        <f t="shared" si="1404"/>
        <v>0</v>
      </c>
      <c r="AG5839" s="20">
        <f t="shared" si="1405"/>
        <v>0</v>
      </c>
      <c r="AH5839" s="20">
        <f t="shared" si="1406"/>
        <v>0</v>
      </c>
      <c r="AI5839" s="20"/>
      <c r="AJ5839" s="20"/>
      <c r="AK5839" s="20">
        <f t="shared" si="1401"/>
        <v>0</v>
      </c>
      <c r="AL5839" s="171"/>
    </row>
    <row r="5840" spans="2:38" ht="15.75" customHeight="1" x14ac:dyDescent="0.25">
      <c r="B5840" s="14">
        <f t="shared" si="1409"/>
        <v>1465</v>
      </c>
      <c r="C5840" s="9" t="str">
        <f t="shared" si="1410"/>
        <v/>
      </c>
      <c r="D5840" s="3" t="str">
        <f t="shared" si="1411"/>
        <v/>
      </c>
      <c r="E5840" s="14" t="str">
        <f t="shared" si="1407"/>
        <v>1465</v>
      </c>
      <c r="J5840" s="14" t="str">
        <f t="shared" si="1402"/>
        <v xml:space="preserve">0                                                                                                                                                                                                                                                                                                                                                                                                                                                                                                                                                                                                                                                                                                                                                                                                                                                                                                                                                                                                                                                                                                                                                                                                                                                                                                                                                                                                                                                                                                                        </v>
      </c>
      <c r="S5840" s="8"/>
      <c r="W5840" s="76"/>
      <c r="X5840" s="16">
        <f t="shared" si="1408"/>
        <v>0</v>
      </c>
      <c r="AC5840" s="18">
        <f t="shared" si="1400"/>
        <v>0</v>
      </c>
      <c r="AD5840" s="19">
        <f t="shared" si="1403"/>
        <v>0</v>
      </c>
      <c r="AE5840" s="21">
        <f t="shared" si="1399"/>
        <v>0</v>
      </c>
      <c r="AF5840" s="20">
        <f t="shared" si="1404"/>
        <v>0</v>
      </c>
      <c r="AG5840" s="20">
        <f t="shared" si="1405"/>
        <v>0</v>
      </c>
      <c r="AH5840" s="20">
        <f t="shared" si="1406"/>
        <v>0</v>
      </c>
      <c r="AI5840" s="20"/>
      <c r="AJ5840" s="20"/>
      <c r="AK5840" s="20">
        <f t="shared" si="1401"/>
        <v>0</v>
      </c>
      <c r="AL5840" s="171"/>
    </row>
    <row r="5841" spans="2:38" ht="15.75" customHeight="1" x14ac:dyDescent="0.25">
      <c r="B5841" s="14">
        <f t="shared" si="1409"/>
        <v>1466</v>
      </c>
      <c r="C5841" s="9" t="str">
        <f t="shared" si="1410"/>
        <v/>
      </c>
      <c r="D5841" s="3" t="str">
        <f t="shared" si="1411"/>
        <v/>
      </c>
      <c r="E5841" s="14" t="str">
        <f t="shared" si="1407"/>
        <v>1466</v>
      </c>
      <c r="J5841" s="14" t="str">
        <f t="shared" si="1402"/>
        <v xml:space="preserve">0                                                                                                                                                                                                                                                                                                                                                                                                                                                                                                                                                                                                                                                                                                                                                                                                                                                                                                                                                                                                                                                                                                                                                                                                                                                                                                                                                                                                                                                                                                                         </v>
      </c>
      <c r="S5841" s="8"/>
      <c r="W5841" s="76"/>
      <c r="X5841" s="16">
        <f t="shared" si="1408"/>
        <v>0</v>
      </c>
      <c r="AC5841" s="18">
        <f t="shared" si="1400"/>
        <v>0</v>
      </c>
      <c r="AD5841" s="19">
        <f t="shared" si="1403"/>
        <v>0</v>
      </c>
      <c r="AE5841" s="21">
        <f t="shared" si="1399"/>
        <v>0</v>
      </c>
      <c r="AF5841" s="20">
        <f t="shared" si="1404"/>
        <v>0</v>
      </c>
      <c r="AG5841" s="20">
        <f t="shared" si="1405"/>
        <v>0</v>
      </c>
      <c r="AH5841" s="20">
        <f t="shared" si="1406"/>
        <v>0</v>
      </c>
      <c r="AI5841" s="20"/>
      <c r="AJ5841" s="20"/>
      <c r="AK5841" s="20">
        <f t="shared" si="1401"/>
        <v>0</v>
      </c>
      <c r="AL5841" s="171"/>
    </row>
    <row r="5842" spans="2:38" ht="15.75" customHeight="1" x14ac:dyDescent="0.25">
      <c r="B5842" s="14">
        <f t="shared" si="1409"/>
        <v>1467</v>
      </c>
      <c r="C5842" s="9" t="str">
        <f t="shared" si="1410"/>
        <v/>
      </c>
      <c r="D5842" s="3" t="str">
        <f t="shared" si="1411"/>
        <v/>
      </c>
      <c r="E5842" s="14" t="str">
        <f t="shared" si="1407"/>
        <v>1467</v>
      </c>
      <c r="J5842" s="14" t="str">
        <f t="shared" si="1402"/>
        <v xml:space="preserve">0                                                                                                                                                                                                                                                                                                                                                                                                                                                                                                                                                                                                                                                                                                                                                                                                                                                                                                                                                                                                                                                                                                                                                                                                                                                                                                                                                                                                                                                                                                                          </v>
      </c>
      <c r="S5842" s="8"/>
      <c r="W5842" s="76"/>
      <c r="X5842" s="16">
        <f t="shared" si="1408"/>
        <v>0</v>
      </c>
      <c r="AC5842" s="18">
        <f t="shared" si="1400"/>
        <v>0</v>
      </c>
      <c r="AD5842" s="19">
        <f t="shared" si="1403"/>
        <v>0</v>
      </c>
      <c r="AE5842" s="21">
        <f t="shared" si="1399"/>
        <v>0</v>
      </c>
      <c r="AF5842" s="20">
        <f t="shared" si="1404"/>
        <v>0</v>
      </c>
      <c r="AG5842" s="20">
        <f t="shared" si="1405"/>
        <v>0</v>
      </c>
      <c r="AH5842" s="20">
        <f t="shared" si="1406"/>
        <v>0</v>
      </c>
      <c r="AI5842" s="20"/>
      <c r="AJ5842" s="20"/>
      <c r="AK5842" s="20">
        <f t="shared" si="1401"/>
        <v>0</v>
      </c>
      <c r="AL5842" s="171"/>
    </row>
    <row r="5843" spans="2:38" ht="15.75" customHeight="1" x14ac:dyDescent="0.25">
      <c r="B5843" s="14">
        <f t="shared" si="1409"/>
        <v>1468</v>
      </c>
      <c r="C5843" s="9" t="str">
        <f t="shared" si="1410"/>
        <v/>
      </c>
      <c r="D5843" s="3" t="str">
        <f t="shared" si="1411"/>
        <v/>
      </c>
      <c r="E5843" s="14" t="str">
        <f t="shared" si="1407"/>
        <v>1468</v>
      </c>
      <c r="J5843" s="14" t="str">
        <f t="shared" si="1402"/>
        <v xml:space="preserve">0                                                                                                                                                                                                                                                                                                                                                                                                                                                                                                                                                                                                                                                                                                                                                                                                                                                                                                                                                                                                                                                                                                                                                                                                                                                                                                                                                                                                                                                                                                                           </v>
      </c>
      <c r="S5843" s="8"/>
      <c r="W5843" s="76"/>
      <c r="X5843" s="16">
        <f t="shared" si="1408"/>
        <v>0</v>
      </c>
      <c r="AC5843" s="18">
        <f t="shared" si="1400"/>
        <v>0</v>
      </c>
      <c r="AD5843" s="19">
        <f t="shared" si="1403"/>
        <v>0</v>
      </c>
      <c r="AE5843" s="21">
        <f t="shared" si="1399"/>
        <v>0</v>
      </c>
      <c r="AF5843" s="20">
        <f t="shared" si="1404"/>
        <v>0</v>
      </c>
      <c r="AG5843" s="20">
        <f t="shared" si="1405"/>
        <v>0</v>
      </c>
      <c r="AH5843" s="20">
        <f t="shared" si="1406"/>
        <v>0</v>
      </c>
      <c r="AI5843" s="20"/>
      <c r="AJ5843" s="20"/>
      <c r="AK5843" s="20">
        <f t="shared" si="1401"/>
        <v>0</v>
      </c>
      <c r="AL5843" s="171"/>
    </row>
    <row r="5844" spans="2:38" ht="15.75" customHeight="1" x14ac:dyDescent="0.25">
      <c r="B5844" s="14">
        <f t="shared" si="1409"/>
        <v>1469</v>
      </c>
      <c r="C5844" s="9" t="str">
        <f t="shared" si="1410"/>
        <v/>
      </c>
      <c r="D5844" s="3" t="str">
        <f t="shared" si="1411"/>
        <v/>
      </c>
      <c r="E5844" s="14" t="str">
        <f t="shared" si="1407"/>
        <v>1469</v>
      </c>
      <c r="J5844" s="14" t="str">
        <f t="shared" si="1402"/>
        <v xml:space="preserve">0                                                                                                                                                                                                                                                                                                                                                                                                                                                                                                                                                                                                                                                                                                                                                                                                                                                                                                                                                                                                                                                                                                                                                                                                                                                                                                                                                                                                                                                                                                                            </v>
      </c>
      <c r="S5844" s="8"/>
      <c r="W5844" s="76"/>
      <c r="X5844" s="16">
        <f t="shared" si="1408"/>
        <v>0</v>
      </c>
      <c r="AC5844" s="18">
        <f t="shared" si="1400"/>
        <v>0</v>
      </c>
      <c r="AD5844" s="19">
        <f t="shared" si="1403"/>
        <v>0</v>
      </c>
      <c r="AE5844" s="21">
        <f t="shared" si="1399"/>
        <v>0</v>
      </c>
      <c r="AF5844" s="20">
        <f t="shared" si="1404"/>
        <v>0</v>
      </c>
      <c r="AG5844" s="20">
        <f t="shared" si="1405"/>
        <v>0</v>
      </c>
      <c r="AH5844" s="20">
        <f t="shared" si="1406"/>
        <v>0</v>
      </c>
      <c r="AI5844" s="20"/>
      <c r="AJ5844" s="20"/>
      <c r="AK5844" s="20">
        <f t="shared" si="1401"/>
        <v>0</v>
      </c>
      <c r="AL5844" s="171"/>
    </row>
    <row r="5845" spans="2:38" ht="15.75" customHeight="1" x14ac:dyDescent="0.25">
      <c r="B5845" s="14">
        <f t="shared" si="1409"/>
        <v>1470</v>
      </c>
      <c r="C5845" s="9" t="str">
        <f t="shared" si="1410"/>
        <v/>
      </c>
      <c r="D5845" s="3" t="str">
        <f t="shared" si="1411"/>
        <v/>
      </c>
      <c r="E5845" s="14" t="str">
        <f t="shared" si="1407"/>
        <v>1470</v>
      </c>
      <c r="J5845" s="14" t="str">
        <f t="shared" si="1402"/>
        <v xml:space="preserve">0                                                                                                                                                                                                                                                                                                                                                                                                                                                                                                                                                                                                                                                                                                                                                                                                                                                                                                                                                                                                                                                                                                                                                                                                                                                                                                                                                                                                                                                                                                                             </v>
      </c>
      <c r="S5845" s="8"/>
      <c r="W5845" s="76"/>
      <c r="X5845" s="16">
        <f t="shared" si="1408"/>
        <v>0</v>
      </c>
      <c r="AC5845" s="18">
        <f t="shared" si="1400"/>
        <v>0</v>
      </c>
      <c r="AD5845" s="19">
        <f t="shared" si="1403"/>
        <v>0</v>
      </c>
      <c r="AE5845" s="21">
        <f t="shared" si="1399"/>
        <v>0</v>
      </c>
      <c r="AF5845" s="20">
        <f t="shared" si="1404"/>
        <v>0</v>
      </c>
      <c r="AG5845" s="20">
        <f t="shared" si="1405"/>
        <v>0</v>
      </c>
      <c r="AH5845" s="20">
        <f t="shared" si="1406"/>
        <v>0</v>
      </c>
      <c r="AI5845" s="20"/>
      <c r="AJ5845" s="20"/>
      <c r="AK5845" s="20">
        <f t="shared" si="1401"/>
        <v>0</v>
      </c>
      <c r="AL5845" s="171"/>
    </row>
    <row r="5846" spans="2:38" ht="15.75" customHeight="1" x14ac:dyDescent="0.25">
      <c r="B5846" s="14">
        <f t="shared" si="1409"/>
        <v>1471</v>
      </c>
      <c r="C5846" s="9" t="str">
        <f t="shared" si="1410"/>
        <v/>
      </c>
      <c r="D5846" s="3" t="str">
        <f t="shared" si="1411"/>
        <v/>
      </c>
      <c r="E5846" s="14" t="str">
        <f t="shared" si="1407"/>
        <v>1471</v>
      </c>
      <c r="J5846" s="14" t="str">
        <f t="shared" si="1402"/>
        <v xml:space="preserve">0                                                                                                                                                                                                                                                                                                                                                                                                                                                                                                                                                                                                                                                                                                                                                                                                                                                                                                                                                                                                                                                                                                                                                                                                                                                                                                                                                                                                                                                                                                                              </v>
      </c>
      <c r="S5846" s="8"/>
      <c r="W5846" s="76"/>
      <c r="X5846" s="16">
        <f t="shared" si="1408"/>
        <v>0</v>
      </c>
      <c r="AC5846" s="18">
        <f t="shared" si="1400"/>
        <v>0</v>
      </c>
      <c r="AD5846" s="19">
        <f t="shared" si="1403"/>
        <v>0</v>
      </c>
      <c r="AE5846" s="21">
        <f t="shared" si="1399"/>
        <v>0</v>
      </c>
      <c r="AF5846" s="20">
        <f t="shared" si="1404"/>
        <v>0</v>
      </c>
      <c r="AG5846" s="20">
        <f t="shared" si="1405"/>
        <v>0</v>
      </c>
      <c r="AH5846" s="20">
        <f t="shared" si="1406"/>
        <v>0</v>
      </c>
      <c r="AI5846" s="20"/>
      <c r="AJ5846" s="20"/>
      <c r="AK5846" s="20">
        <f t="shared" si="1401"/>
        <v>0</v>
      </c>
      <c r="AL5846" s="171"/>
    </row>
    <row r="5847" spans="2:38" ht="15.75" customHeight="1" x14ac:dyDescent="0.25">
      <c r="B5847" s="14">
        <f t="shared" si="1409"/>
        <v>1472</v>
      </c>
      <c r="C5847" s="9" t="str">
        <f t="shared" si="1410"/>
        <v/>
      </c>
      <c r="D5847" s="3" t="str">
        <f t="shared" si="1411"/>
        <v/>
      </c>
      <c r="E5847" s="14" t="str">
        <f t="shared" si="1407"/>
        <v>1472</v>
      </c>
      <c r="J5847" s="14" t="str">
        <f t="shared" si="1402"/>
        <v xml:space="preserve">0                                                                                                                                                                                                                                                                                                                                                                                                                                                                                                                                                                                                                                                                                                                                                                                                                                                                                                                                                                                                                                                                                                                                                                                                                                                                                                                                                                                                                                                                                                                               </v>
      </c>
      <c r="S5847" s="8"/>
      <c r="W5847" s="76"/>
      <c r="X5847" s="16">
        <f t="shared" si="1408"/>
        <v>0</v>
      </c>
      <c r="AC5847" s="18">
        <f t="shared" si="1400"/>
        <v>0</v>
      </c>
      <c r="AD5847" s="19">
        <f t="shared" si="1403"/>
        <v>0</v>
      </c>
      <c r="AE5847" s="21">
        <f t="shared" si="1399"/>
        <v>0</v>
      </c>
      <c r="AF5847" s="20">
        <f t="shared" si="1404"/>
        <v>0</v>
      </c>
      <c r="AG5847" s="20">
        <f t="shared" si="1405"/>
        <v>0</v>
      </c>
      <c r="AH5847" s="20">
        <f t="shared" si="1406"/>
        <v>0</v>
      </c>
      <c r="AI5847" s="20"/>
      <c r="AJ5847" s="20"/>
      <c r="AK5847" s="20">
        <f t="shared" si="1401"/>
        <v>0</v>
      </c>
      <c r="AL5847" s="171"/>
    </row>
    <row r="5848" spans="2:38" ht="15.75" customHeight="1" x14ac:dyDescent="0.25">
      <c r="B5848" s="14">
        <f t="shared" si="1409"/>
        <v>1473</v>
      </c>
      <c r="C5848" s="9" t="str">
        <f t="shared" si="1410"/>
        <v/>
      </c>
      <c r="D5848" s="3" t="str">
        <f t="shared" si="1411"/>
        <v/>
      </c>
      <c r="E5848" s="14" t="str">
        <f t="shared" si="1407"/>
        <v>1473</v>
      </c>
      <c r="J5848" s="14" t="str">
        <f t="shared" si="1402"/>
        <v xml:space="preserve">0                                                                                                                                                                                                                                                                                                                                                                                                                                                                                                                                                                                                                                                                                                                                                                                                                                                                                                                                                                                                                                                                                                                                                                                                                                                                                                                                                                                                                                                                                                                                </v>
      </c>
      <c r="S5848" s="8"/>
      <c r="W5848" s="76"/>
      <c r="X5848" s="16">
        <f t="shared" si="1408"/>
        <v>0</v>
      </c>
      <c r="AC5848" s="18">
        <f t="shared" si="1400"/>
        <v>0</v>
      </c>
      <c r="AD5848" s="19">
        <f t="shared" si="1403"/>
        <v>0</v>
      </c>
      <c r="AE5848" s="21">
        <f t="shared" si="1399"/>
        <v>0</v>
      </c>
      <c r="AF5848" s="20">
        <f t="shared" si="1404"/>
        <v>0</v>
      </c>
      <c r="AG5848" s="20">
        <f t="shared" si="1405"/>
        <v>0</v>
      </c>
      <c r="AH5848" s="20">
        <f t="shared" si="1406"/>
        <v>0</v>
      </c>
      <c r="AI5848" s="20"/>
      <c r="AJ5848" s="20"/>
      <c r="AK5848" s="20">
        <f t="shared" si="1401"/>
        <v>0</v>
      </c>
      <c r="AL5848" s="171"/>
    </row>
    <row r="5849" spans="2:38" ht="15.75" customHeight="1" x14ac:dyDescent="0.25">
      <c r="B5849" s="14">
        <f t="shared" si="1409"/>
        <v>1474</v>
      </c>
      <c r="C5849" s="9" t="str">
        <f t="shared" si="1410"/>
        <v/>
      </c>
      <c r="D5849" s="3" t="str">
        <f t="shared" si="1411"/>
        <v/>
      </c>
      <c r="E5849" s="14" t="str">
        <f t="shared" si="1407"/>
        <v>1474</v>
      </c>
      <c r="J5849" s="14" t="str">
        <f t="shared" si="1402"/>
        <v xml:space="preserve">0                                                                                                                                                                                                                                                                                                                                                                                                                                                                                                                                                                                                                                                                                                                                                                                                                                                                                                                                                                                                                                                                                                                                                                                                                                                                                                                                                                                                                                                                                                                                 </v>
      </c>
      <c r="S5849" s="8"/>
      <c r="W5849" s="76"/>
      <c r="X5849" s="16">
        <f t="shared" si="1408"/>
        <v>0</v>
      </c>
      <c r="AC5849" s="18">
        <f t="shared" si="1400"/>
        <v>0</v>
      </c>
      <c r="AD5849" s="19">
        <f t="shared" si="1403"/>
        <v>0</v>
      </c>
      <c r="AE5849" s="21">
        <f t="shared" ref="AE5849:AE5912" si="1412">+(Q5849)*T5849</f>
        <v>0</v>
      </c>
      <c r="AF5849" s="20">
        <f t="shared" si="1404"/>
        <v>0</v>
      </c>
      <c r="AG5849" s="20">
        <f t="shared" si="1405"/>
        <v>0</v>
      </c>
      <c r="AH5849" s="20">
        <f t="shared" si="1406"/>
        <v>0</v>
      </c>
      <c r="AI5849" s="20"/>
      <c r="AJ5849" s="20"/>
      <c r="AK5849" s="20">
        <f t="shared" si="1401"/>
        <v>0</v>
      </c>
      <c r="AL5849" s="171"/>
    </row>
    <row r="5850" spans="2:38" ht="15.75" customHeight="1" x14ac:dyDescent="0.25">
      <c r="B5850" s="14">
        <f t="shared" si="1409"/>
        <v>1475</v>
      </c>
      <c r="C5850" s="9" t="str">
        <f t="shared" si="1410"/>
        <v/>
      </c>
      <c r="D5850" s="3" t="str">
        <f t="shared" si="1411"/>
        <v/>
      </c>
      <c r="E5850" s="14" t="str">
        <f t="shared" si="1407"/>
        <v>1475</v>
      </c>
      <c r="J5850" s="14" t="str">
        <f t="shared" si="1402"/>
        <v xml:space="preserve">0                                                                                                                                                                                                                                                                                                                                                                                                                                                                                                                                                                                                                                                                                                                                                                                                                                                                                                                                                                                                                                                                                                                                                                                                                                                                                                                                                                                                                                                                                                                                  </v>
      </c>
      <c r="S5850" s="8"/>
      <c r="W5850" s="76"/>
      <c r="X5850" s="16">
        <f t="shared" si="1408"/>
        <v>0</v>
      </c>
      <c r="AC5850" s="18">
        <f t="shared" si="1400"/>
        <v>0</v>
      </c>
      <c r="AD5850" s="19">
        <f t="shared" si="1403"/>
        <v>0</v>
      </c>
      <c r="AE5850" s="21">
        <f t="shared" si="1412"/>
        <v>0</v>
      </c>
      <c r="AF5850" s="20">
        <f t="shared" si="1404"/>
        <v>0</v>
      </c>
      <c r="AG5850" s="20">
        <f t="shared" si="1405"/>
        <v>0</v>
      </c>
      <c r="AH5850" s="20">
        <f t="shared" si="1406"/>
        <v>0</v>
      </c>
      <c r="AI5850" s="20"/>
      <c r="AJ5850" s="20"/>
      <c r="AK5850" s="20">
        <f t="shared" si="1401"/>
        <v>0</v>
      </c>
      <c r="AL5850" s="171"/>
    </row>
    <row r="5851" spans="2:38" ht="15.75" customHeight="1" x14ac:dyDescent="0.25">
      <c r="B5851" s="14">
        <f t="shared" si="1409"/>
        <v>1476</v>
      </c>
      <c r="C5851" s="9" t="str">
        <f t="shared" si="1410"/>
        <v/>
      </c>
      <c r="D5851" s="3" t="str">
        <f t="shared" si="1411"/>
        <v/>
      </c>
      <c r="E5851" s="14" t="str">
        <f t="shared" si="1407"/>
        <v>1476</v>
      </c>
      <c r="J5851" s="14" t="str">
        <f t="shared" si="1402"/>
        <v xml:space="preserve">0                                                                                                                                                                                                                                                                                                                                                                                                                                                                                                                                                                                                                                                                                                                                                                                                                                                                                                                                                                                                                                                                                                                                                                                                                                                                                                                                                                                                                                                                                                                                   </v>
      </c>
      <c r="S5851" s="8"/>
      <c r="W5851" s="76"/>
      <c r="X5851" s="16">
        <f t="shared" si="1408"/>
        <v>0</v>
      </c>
      <c r="AC5851" s="18">
        <f t="shared" si="1400"/>
        <v>0</v>
      </c>
      <c r="AD5851" s="19">
        <f t="shared" si="1403"/>
        <v>0</v>
      </c>
      <c r="AE5851" s="21">
        <f t="shared" si="1412"/>
        <v>0</v>
      </c>
      <c r="AF5851" s="20">
        <f t="shared" si="1404"/>
        <v>0</v>
      </c>
      <c r="AG5851" s="20">
        <f t="shared" si="1405"/>
        <v>0</v>
      </c>
      <c r="AH5851" s="20">
        <f t="shared" si="1406"/>
        <v>0</v>
      </c>
      <c r="AI5851" s="20"/>
      <c r="AJ5851" s="20"/>
      <c r="AK5851" s="20">
        <f t="shared" si="1401"/>
        <v>0</v>
      </c>
      <c r="AL5851" s="171"/>
    </row>
    <row r="5852" spans="2:38" ht="15.75" customHeight="1" x14ac:dyDescent="0.25">
      <c r="B5852" s="14">
        <f t="shared" si="1409"/>
        <v>1477</v>
      </c>
      <c r="C5852" s="9" t="str">
        <f t="shared" si="1410"/>
        <v/>
      </c>
      <c r="D5852" s="3" t="str">
        <f t="shared" si="1411"/>
        <v/>
      </c>
      <c r="E5852" s="14" t="str">
        <f t="shared" si="1407"/>
        <v>1477</v>
      </c>
      <c r="J5852" s="14" t="str">
        <f t="shared" si="1402"/>
        <v xml:space="preserve">0                                                                                                                                                                                                                                                                                                                                                                                                                                                                                                                                                                                                                                                                                                                                                                                                                                                                                                                                                                                                                                                                                                                                                                                                                                                                                                                                                                                                                                                                                                                                    </v>
      </c>
      <c r="S5852" s="8"/>
      <c r="W5852" s="76"/>
      <c r="X5852" s="16">
        <f t="shared" si="1408"/>
        <v>0</v>
      </c>
      <c r="AC5852" s="18">
        <f t="shared" si="1400"/>
        <v>0</v>
      </c>
      <c r="AD5852" s="19">
        <f t="shared" si="1403"/>
        <v>0</v>
      </c>
      <c r="AE5852" s="21">
        <f t="shared" si="1412"/>
        <v>0</v>
      </c>
      <c r="AF5852" s="20">
        <f t="shared" si="1404"/>
        <v>0</v>
      </c>
      <c r="AG5852" s="20">
        <f t="shared" si="1405"/>
        <v>0</v>
      </c>
      <c r="AH5852" s="20">
        <f t="shared" si="1406"/>
        <v>0</v>
      </c>
      <c r="AI5852" s="20"/>
      <c r="AJ5852" s="20"/>
      <c r="AK5852" s="20">
        <f t="shared" si="1401"/>
        <v>0</v>
      </c>
      <c r="AL5852" s="171"/>
    </row>
    <row r="5853" spans="2:38" ht="15.75" customHeight="1" x14ac:dyDescent="0.25">
      <c r="B5853" s="14">
        <f t="shared" si="1409"/>
        <v>1478</v>
      </c>
      <c r="C5853" s="9" t="str">
        <f t="shared" si="1410"/>
        <v/>
      </c>
      <c r="D5853" s="3" t="str">
        <f t="shared" si="1411"/>
        <v/>
      </c>
      <c r="E5853" s="14" t="str">
        <f t="shared" si="1407"/>
        <v>1478</v>
      </c>
      <c r="J5853" s="14" t="str">
        <f t="shared" si="1402"/>
        <v xml:space="preserve">0                                                                                                                                                                                                                                                                                                                                                                                                                                                                                                                                                                                                                                                                                                                                                                                                                                                                                                                                                                                                                                                                                                                                                                                                                                                                                                                                                                                                                                                                                                                                     </v>
      </c>
      <c r="S5853" s="8"/>
      <c r="W5853" s="76"/>
      <c r="X5853" s="16">
        <f t="shared" si="1408"/>
        <v>0</v>
      </c>
      <c r="AC5853" s="18">
        <f t="shared" si="1400"/>
        <v>0</v>
      </c>
      <c r="AD5853" s="19">
        <f t="shared" si="1403"/>
        <v>0</v>
      </c>
      <c r="AE5853" s="21">
        <f t="shared" si="1412"/>
        <v>0</v>
      </c>
      <c r="AF5853" s="20">
        <f t="shared" si="1404"/>
        <v>0</v>
      </c>
      <c r="AG5853" s="20">
        <f t="shared" si="1405"/>
        <v>0</v>
      </c>
      <c r="AH5853" s="20">
        <f t="shared" si="1406"/>
        <v>0</v>
      </c>
      <c r="AI5853" s="20"/>
      <c r="AJ5853" s="20"/>
      <c r="AK5853" s="20">
        <f t="shared" si="1401"/>
        <v>0</v>
      </c>
      <c r="AL5853" s="171"/>
    </row>
    <row r="5854" spans="2:38" ht="15.75" customHeight="1" x14ac:dyDescent="0.25">
      <c r="B5854" s="14">
        <f t="shared" si="1409"/>
        <v>1479</v>
      </c>
      <c r="C5854" s="9" t="str">
        <f t="shared" si="1410"/>
        <v/>
      </c>
      <c r="D5854" s="3" t="str">
        <f t="shared" si="1411"/>
        <v/>
      </c>
      <c r="E5854" s="14" t="str">
        <f t="shared" si="1407"/>
        <v>1479</v>
      </c>
      <c r="J5854" s="14" t="str">
        <f t="shared" si="1402"/>
        <v xml:space="preserve">0                                                                                                                                                                                                                                                                                                                                                                                                                                                                                                                                                                                                                                                                                                                                                                                                                                                                                                                                                                                                                                                                                                                                                                                                                                                                                                                                                                                                                                                                                                                                      </v>
      </c>
      <c r="S5854" s="8"/>
      <c r="W5854" s="76"/>
      <c r="X5854" s="16">
        <f t="shared" si="1408"/>
        <v>0</v>
      </c>
      <c r="AC5854" s="18">
        <f t="shared" si="1400"/>
        <v>0</v>
      </c>
      <c r="AD5854" s="19">
        <f t="shared" si="1403"/>
        <v>0</v>
      </c>
      <c r="AE5854" s="21">
        <f t="shared" si="1412"/>
        <v>0</v>
      </c>
      <c r="AF5854" s="20">
        <f t="shared" si="1404"/>
        <v>0</v>
      </c>
      <c r="AG5854" s="20">
        <f t="shared" si="1405"/>
        <v>0</v>
      </c>
      <c r="AH5854" s="20">
        <f t="shared" si="1406"/>
        <v>0</v>
      </c>
      <c r="AI5854" s="20"/>
      <c r="AJ5854" s="20"/>
      <c r="AK5854" s="20">
        <f t="shared" si="1401"/>
        <v>0</v>
      </c>
      <c r="AL5854" s="171"/>
    </row>
    <row r="5855" spans="2:38" ht="15.75" customHeight="1" x14ac:dyDescent="0.25">
      <c r="B5855" s="14">
        <f t="shared" si="1409"/>
        <v>1480</v>
      </c>
      <c r="C5855" s="9" t="str">
        <f t="shared" si="1410"/>
        <v/>
      </c>
      <c r="D5855" s="3" t="str">
        <f t="shared" si="1411"/>
        <v/>
      </c>
      <c r="E5855" s="14" t="str">
        <f t="shared" si="1407"/>
        <v>1480</v>
      </c>
      <c r="J5855" s="14" t="str">
        <f t="shared" si="1402"/>
        <v xml:space="preserve">0                                                                                                                                                                                                                                                                                                                                                                                                                                                                                                                                                                                                                                                                                                                                                                                                                                                                                                                                                                                                                                                                                                                                                                                                                                                                                                                                                                                                                                                                                                                                       </v>
      </c>
      <c r="S5855" s="8"/>
      <c r="W5855" s="76"/>
      <c r="X5855" s="16">
        <f t="shared" si="1408"/>
        <v>0</v>
      </c>
      <c r="AC5855" s="18">
        <f t="shared" si="1400"/>
        <v>0</v>
      </c>
      <c r="AD5855" s="19">
        <f t="shared" si="1403"/>
        <v>0</v>
      </c>
      <c r="AE5855" s="21">
        <f t="shared" si="1412"/>
        <v>0</v>
      </c>
      <c r="AF5855" s="20">
        <f t="shared" si="1404"/>
        <v>0</v>
      </c>
      <c r="AG5855" s="20">
        <f t="shared" si="1405"/>
        <v>0</v>
      </c>
      <c r="AH5855" s="20">
        <f t="shared" si="1406"/>
        <v>0</v>
      </c>
      <c r="AI5855" s="20"/>
      <c r="AJ5855" s="20"/>
      <c r="AK5855" s="20">
        <f t="shared" si="1401"/>
        <v>0</v>
      </c>
      <c r="AL5855" s="171"/>
    </row>
    <row r="5856" spans="2:38" ht="15.75" customHeight="1" x14ac:dyDescent="0.25">
      <c r="B5856" s="14">
        <f t="shared" si="1409"/>
        <v>1481</v>
      </c>
      <c r="C5856" s="9" t="str">
        <f t="shared" si="1410"/>
        <v/>
      </c>
      <c r="D5856" s="3" t="str">
        <f t="shared" si="1411"/>
        <v/>
      </c>
      <c r="E5856" s="14" t="str">
        <f t="shared" si="1407"/>
        <v>1481</v>
      </c>
      <c r="J5856" s="14" t="str">
        <f t="shared" si="1402"/>
        <v xml:space="preserve">0                                                                                                                                                                                                                                                                                                                                                                                                                                                                                                                                                                                                                                                                                                                                                                                                                                                                                                                                                                                                                                                                                                                                                                                                                                                                                                                                                                                                                                                                                                                                        </v>
      </c>
      <c r="S5856" s="8"/>
      <c r="W5856" s="76"/>
      <c r="X5856" s="16">
        <f t="shared" si="1408"/>
        <v>0</v>
      </c>
      <c r="AC5856" s="18">
        <f t="shared" si="1400"/>
        <v>0</v>
      </c>
      <c r="AD5856" s="19">
        <f t="shared" si="1403"/>
        <v>0</v>
      </c>
      <c r="AE5856" s="21">
        <f t="shared" si="1412"/>
        <v>0</v>
      </c>
      <c r="AF5856" s="20">
        <f t="shared" si="1404"/>
        <v>0</v>
      </c>
      <c r="AG5856" s="20">
        <f t="shared" si="1405"/>
        <v>0</v>
      </c>
      <c r="AH5856" s="20">
        <f t="shared" si="1406"/>
        <v>0</v>
      </c>
      <c r="AI5856" s="20"/>
      <c r="AJ5856" s="20"/>
      <c r="AK5856" s="20">
        <f t="shared" si="1401"/>
        <v>0</v>
      </c>
      <c r="AL5856" s="171"/>
    </row>
    <row r="5857" spans="2:38" ht="15.75" customHeight="1" x14ac:dyDescent="0.25">
      <c r="B5857" s="14">
        <f t="shared" si="1409"/>
        <v>1482</v>
      </c>
      <c r="C5857" s="9" t="str">
        <f t="shared" si="1410"/>
        <v/>
      </c>
      <c r="D5857" s="3" t="str">
        <f t="shared" si="1411"/>
        <v/>
      </c>
      <c r="E5857" s="14" t="str">
        <f t="shared" si="1407"/>
        <v>1482</v>
      </c>
      <c r="J5857" s="14" t="str">
        <f t="shared" si="1402"/>
        <v xml:space="preserve">0                                                                                                                                                                                                                                                                                                                                                                                                                                                                                                                                                                                                                                                                                                                                                                                                                                                                                                                                                                                                                                                                                                                                                                                                                                                                                                                                                                                                                                                                                                                                         </v>
      </c>
      <c r="S5857" s="8"/>
      <c r="W5857" s="76"/>
      <c r="X5857" s="16">
        <f t="shared" si="1408"/>
        <v>0</v>
      </c>
      <c r="AC5857" s="18">
        <f t="shared" si="1400"/>
        <v>0</v>
      </c>
      <c r="AD5857" s="19">
        <f t="shared" si="1403"/>
        <v>0</v>
      </c>
      <c r="AE5857" s="21">
        <f t="shared" si="1412"/>
        <v>0</v>
      </c>
      <c r="AF5857" s="20">
        <f t="shared" si="1404"/>
        <v>0</v>
      </c>
      <c r="AG5857" s="20">
        <f t="shared" si="1405"/>
        <v>0</v>
      </c>
      <c r="AH5857" s="20">
        <f t="shared" si="1406"/>
        <v>0</v>
      </c>
      <c r="AI5857" s="20"/>
      <c r="AJ5857" s="20"/>
      <c r="AK5857" s="20">
        <f t="shared" si="1401"/>
        <v>0</v>
      </c>
      <c r="AL5857" s="171"/>
    </row>
    <row r="5858" spans="2:38" ht="15.75" customHeight="1" x14ac:dyDescent="0.25">
      <c r="B5858" s="14">
        <f t="shared" si="1409"/>
        <v>1483</v>
      </c>
      <c r="C5858" s="9" t="str">
        <f t="shared" si="1410"/>
        <v/>
      </c>
      <c r="D5858" s="3" t="str">
        <f t="shared" si="1411"/>
        <v/>
      </c>
      <c r="E5858" s="14" t="str">
        <f t="shared" si="1407"/>
        <v>1483</v>
      </c>
      <c r="J5858" s="14" t="str">
        <f t="shared" si="1402"/>
        <v xml:space="preserve">0                                                                                                                                                                                                                                                                                                                                                                                                                                                                                                                                                                                                                                                                                                                                                                                                                                                                                                                                                                                                                                                                                                                                                                                                                                                                                                                                                                                                                                                                                                                                          </v>
      </c>
      <c r="S5858" s="8"/>
      <c r="W5858" s="76"/>
      <c r="X5858" s="16">
        <f t="shared" si="1408"/>
        <v>0</v>
      </c>
      <c r="AC5858" s="18">
        <f t="shared" si="1400"/>
        <v>0</v>
      </c>
      <c r="AD5858" s="19">
        <f t="shared" si="1403"/>
        <v>0</v>
      </c>
      <c r="AE5858" s="21">
        <f t="shared" si="1412"/>
        <v>0</v>
      </c>
      <c r="AF5858" s="20">
        <f t="shared" si="1404"/>
        <v>0</v>
      </c>
      <c r="AG5858" s="20">
        <f t="shared" si="1405"/>
        <v>0</v>
      </c>
      <c r="AH5858" s="20">
        <f t="shared" si="1406"/>
        <v>0</v>
      </c>
      <c r="AI5858" s="20"/>
      <c r="AJ5858" s="20"/>
      <c r="AK5858" s="20">
        <f t="shared" si="1401"/>
        <v>0</v>
      </c>
      <c r="AL5858" s="171"/>
    </row>
    <row r="5859" spans="2:38" ht="15.75" customHeight="1" x14ac:dyDescent="0.25">
      <c r="B5859" s="14">
        <f t="shared" si="1409"/>
        <v>1484</v>
      </c>
      <c r="C5859" s="9" t="str">
        <f t="shared" si="1410"/>
        <v/>
      </c>
      <c r="D5859" s="3" t="str">
        <f t="shared" si="1411"/>
        <v/>
      </c>
      <c r="E5859" s="14" t="str">
        <f t="shared" si="1407"/>
        <v>1484</v>
      </c>
      <c r="J5859" s="14" t="str">
        <f t="shared" si="1402"/>
        <v xml:space="preserve">0                                                                                                                                                                                                                                                                                                                                                                                                                                                                                                                                                                                                                                                                                                                                                                                                                                                                                                                                                                                                                                                                                                                                                                                                                                                                                                                                                                                                                                                                                                                                           </v>
      </c>
      <c r="S5859" s="8"/>
      <c r="W5859" s="76"/>
      <c r="X5859" s="16">
        <f t="shared" si="1408"/>
        <v>0</v>
      </c>
      <c r="AC5859" s="18">
        <f t="shared" ref="AC5859:AC5922" si="1413">+AB5859*Y5859</f>
        <v>0</v>
      </c>
      <c r="AD5859" s="19">
        <f t="shared" si="1403"/>
        <v>0</v>
      </c>
      <c r="AE5859" s="21">
        <f t="shared" si="1412"/>
        <v>0</v>
      </c>
      <c r="AF5859" s="20">
        <f t="shared" si="1404"/>
        <v>0</v>
      </c>
      <c r="AG5859" s="20">
        <f t="shared" si="1405"/>
        <v>0</v>
      </c>
      <c r="AH5859" s="20">
        <f t="shared" si="1406"/>
        <v>0</v>
      </c>
      <c r="AI5859" s="20"/>
      <c r="AJ5859" s="20"/>
      <c r="AK5859" s="20">
        <f t="shared" ref="AK5859:AK5922" si="1414">AH5859+AG5859</f>
        <v>0</v>
      </c>
      <c r="AL5859" s="171"/>
    </row>
    <row r="5860" spans="2:38" ht="15.75" customHeight="1" x14ac:dyDescent="0.25">
      <c r="B5860" s="14">
        <f t="shared" si="1409"/>
        <v>1485</v>
      </c>
      <c r="C5860" s="9" t="str">
        <f t="shared" si="1410"/>
        <v/>
      </c>
      <c r="D5860" s="3" t="str">
        <f t="shared" si="1411"/>
        <v/>
      </c>
      <c r="E5860" s="14" t="str">
        <f t="shared" si="1407"/>
        <v>1485</v>
      </c>
      <c r="J5860" s="14" t="str">
        <f t="shared" si="1402"/>
        <v xml:space="preserve">0                                                                                                                                                                                                                                                                                                                                                                                                                                                                                                                                                                                                                                                                                                                                                                                                                                                                                                                                                                                                                                                                                                                                                                                                                                                                                                                                                                                                                                                                                                                                            </v>
      </c>
      <c r="S5860" s="8"/>
      <c r="W5860" s="76"/>
      <c r="X5860" s="16">
        <f t="shared" si="1408"/>
        <v>0</v>
      </c>
      <c r="AC5860" s="18">
        <f t="shared" si="1413"/>
        <v>0</v>
      </c>
      <c r="AD5860" s="19">
        <f t="shared" si="1403"/>
        <v>0</v>
      </c>
      <c r="AE5860" s="21">
        <f t="shared" si="1412"/>
        <v>0</v>
      </c>
      <c r="AF5860" s="20">
        <f t="shared" si="1404"/>
        <v>0</v>
      </c>
      <c r="AG5860" s="20">
        <f t="shared" si="1405"/>
        <v>0</v>
      </c>
      <c r="AH5860" s="20">
        <f t="shared" si="1406"/>
        <v>0</v>
      </c>
      <c r="AI5860" s="20"/>
      <c r="AJ5860" s="20"/>
      <c r="AK5860" s="20">
        <f t="shared" si="1414"/>
        <v>0</v>
      </c>
      <c r="AL5860" s="171"/>
    </row>
    <row r="5861" spans="2:38" ht="15.75" customHeight="1" x14ac:dyDescent="0.25">
      <c r="B5861" s="14">
        <f t="shared" si="1409"/>
        <v>1486</v>
      </c>
      <c r="C5861" s="9" t="str">
        <f t="shared" si="1410"/>
        <v/>
      </c>
      <c r="D5861" s="3" t="str">
        <f t="shared" si="1411"/>
        <v/>
      </c>
      <c r="E5861" s="14" t="str">
        <f t="shared" si="1407"/>
        <v>1486</v>
      </c>
      <c r="J5861" s="14" t="str">
        <f t="shared" si="1402"/>
        <v xml:space="preserve">0                                                                                                                                                                                                                                                                                                                                                                                                                                                                                                                                                                                                                                                                                                                                                                                                                                                                                                                                                                                                                                                                                                                                                                                                                                                                                                                                                                                                                                                                                                                                             </v>
      </c>
      <c r="S5861" s="8"/>
      <c r="W5861" s="76"/>
      <c r="X5861" s="16">
        <f t="shared" si="1408"/>
        <v>0</v>
      </c>
      <c r="AC5861" s="18">
        <f t="shared" si="1413"/>
        <v>0</v>
      </c>
      <c r="AD5861" s="19">
        <f t="shared" si="1403"/>
        <v>0</v>
      </c>
      <c r="AE5861" s="21">
        <f t="shared" si="1412"/>
        <v>0</v>
      </c>
      <c r="AF5861" s="20">
        <f t="shared" si="1404"/>
        <v>0</v>
      </c>
      <c r="AG5861" s="20">
        <f t="shared" si="1405"/>
        <v>0</v>
      </c>
      <c r="AH5861" s="20">
        <f t="shared" si="1406"/>
        <v>0</v>
      </c>
      <c r="AI5861" s="20"/>
      <c r="AJ5861" s="20"/>
      <c r="AK5861" s="20">
        <f t="shared" si="1414"/>
        <v>0</v>
      </c>
      <c r="AL5861" s="171"/>
    </row>
    <row r="5862" spans="2:38" ht="15.75" customHeight="1" x14ac:dyDescent="0.25">
      <c r="B5862" s="14">
        <f t="shared" si="1409"/>
        <v>1487</v>
      </c>
      <c r="C5862" s="9" t="str">
        <f t="shared" si="1410"/>
        <v/>
      </c>
      <c r="D5862" s="3" t="str">
        <f t="shared" si="1411"/>
        <v/>
      </c>
      <c r="E5862" s="14" t="str">
        <f t="shared" si="1407"/>
        <v>1487</v>
      </c>
      <c r="J5862" s="14" t="str">
        <f t="shared" si="1402"/>
        <v xml:space="preserve">0                                                                                                                                                                                                                                                                                                                                                                                                                                                                                                                                                                                                                                                                                                                                                                                                                                                                                                                                                                                                                                                                                                                                                                                                                                                                                                                                                                                                                                                                                                                                              </v>
      </c>
      <c r="S5862" s="8"/>
      <c r="W5862" s="76"/>
      <c r="X5862" s="16">
        <f t="shared" si="1408"/>
        <v>0</v>
      </c>
      <c r="AC5862" s="18">
        <f t="shared" si="1413"/>
        <v>0</v>
      </c>
      <c r="AD5862" s="19">
        <f t="shared" si="1403"/>
        <v>0</v>
      </c>
      <c r="AE5862" s="21">
        <f t="shared" si="1412"/>
        <v>0</v>
      </c>
      <c r="AF5862" s="20">
        <f t="shared" si="1404"/>
        <v>0</v>
      </c>
      <c r="AG5862" s="20">
        <f t="shared" si="1405"/>
        <v>0</v>
      </c>
      <c r="AH5862" s="20">
        <f t="shared" si="1406"/>
        <v>0</v>
      </c>
      <c r="AI5862" s="20"/>
      <c r="AJ5862" s="20"/>
      <c r="AK5862" s="20">
        <f t="shared" si="1414"/>
        <v>0</v>
      </c>
      <c r="AL5862" s="171"/>
    </row>
    <row r="5863" spans="2:38" ht="15.75" customHeight="1" x14ac:dyDescent="0.25">
      <c r="B5863" s="14">
        <f t="shared" si="1409"/>
        <v>1488</v>
      </c>
      <c r="C5863" s="9" t="str">
        <f t="shared" si="1410"/>
        <v/>
      </c>
      <c r="D5863" s="3" t="str">
        <f t="shared" si="1411"/>
        <v/>
      </c>
      <c r="E5863" s="14" t="str">
        <f t="shared" si="1407"/>
        <v>1488</v>
      </c>
      <c r="J5863" s="14" t="str">
        <f t="shared" ref="J5863:J5926" si="1415">IF(A5863=A5862,CONCATENATE(J5862," ",I5863),I5863)</f>
        <v xml:space="preserve">0                                                                                                                                                                                                                                                                                                                                                                                                                                                                                                                                                                                                                                                                                                                                                                                                                                                                                                                                                                                                                                                                                                                                                                                                                                                                                                                                                                                                                                                                                                                                               </v>
      </c>
      <c r="S5863" s="8"/>
      <c r="W5863" s="76"/>
      <c r="X5863" s="16">
        <f t="shared" si="1408"/>
        <v>0</v>
      </c>
      <c r="AC5863" s="18">
        <f t="shared" si="1413"/>
        <v>0</v>
      </c>
      <c r="AD5863" s="19">
        <f t="shared" si="1403"/>
        <v>0</v>
      </c>
      <c r="AE5863" s="21">
        <f t="shared" si="1412"/>
        <v>0</v>
      </c>
      <c r="AF5863" s="20">
        <f t="shared" si="1404"/>
        <v>0</v>
      </c>
      <c r="AG5863" s="20">
        <f t="shared" si="1405"/>
        <v>0</v>
      </c>
      <c r="AH5863" s="20">
        <f t="shared" si="1406"/>
        <v>0</v>
      </c>
      <c r="AI5863" s="20"/>
      <c r="AJ5863" s="20"/>
      <c r="AK5863" s="20">
        <f t="shared" si="1414"/>
        <v>0</v>
      </c>
      <c r="AL5863" s="171"/>
    </row>
    <row r="5864" spans="2:38" ht="15.75" customHeight="1" x14ac:dyDescent="0.25">
      <c r="B5864" s="14">
        <f t="shared" si="1409"/>
        <v>1489</v>
      </c>
      <c r="C5864" s="9" t="str">
        <f t="shared" si="1410"/>
        <v/>
      </c>
      <c r="D5864" s="3" t="str">
        <f t="shared" si="1411"/>
        <v/>
      </c>
      <c r="E5864" s="14" t="str">
        <f t="shared" si="1407"/>
        <v>1489</v>
      </c>
      <c r="J5864" s="14" t="str">
        <f t="shared" si="1415"/>
        <v xml:space="preserve">0                                                                                                                                                                                                                                                                                                                                                                                                                                                                                                                                                                                                                                                                                                                                                                                                                                                                                                                                                                                                                                                                                                                                                                                                                                                                                                                                                                                                                                                                                                                                                </v>
      </c>
      <c r="S5864" s="8"/>
      <c r="W5864" s="76"/>
      <c r="X5864" s="16">
        <f t="shared" si="1408"/>
        <v>0</v>
      </c>
      <c r="AC5864" s="18">
        <f t="shared" si="1413"/>
        <v>0</v>
      </c>
      <c r="AD5864" s="19">
        <f t="shared" si="1403"/>
        <v>0</v>
      </c>
      <c r="AE5864" s="21">
        <f t="shared" si="1412"/>
        <v>0</v>
      </c>
      <c r="AF5864" s="20">
        <f t="shared" si="1404"/>
        <v>0</v>
      </c>
      <c r="AG5864" s="20">
        <f t="shared" si="1405"/>
        <v>0</v>
      </c>
      <c r="AH5864" s="20">
        <f t="shared" si="1406"/>
        <v>0</v>
      </c>
      <c r="AI5864" s="20"/>
      <c r="AJ5864" s="20"/>
      <c r="AK5864" s="20">
        <f t="shared" si="1414"/>
        <v>0</v>
      </c>
      <c r="AL5864" s="171"/>
    </row>
    <row r="5865" spans="2:38" ht="15.75" customHeight="1" x14ac:dyDescent="0.25">
      <c r="B5865" s="14">
        <f t="shared" si="1409"/>
        <v>1490</v>
      </c>
      <c r="C5865" s="9" t="str">
        <f t="shared" si="1410"/>
        <v/>
      </c>
      <c r="D5865" s="3" t="str">
        <f t="shared" si="1411"/>
        <v/>
      </c>
      <c r="E5865" s="14" t="str">
        <f t="shared" si="1407"/>
        <v>1490</v>
      </c>
      <c r="J5865" s="14" t="str">
        <f t="shared" si="1415"/>
        <v xml:space="preserve">0                                                                                                                                                                                                                                                                                                                                                                                                                                                                                                                                                                                                                                                                                                                                                                                                                                                                                                                                                                                                                                                                                                                                                                                                                                                                                                                                                                                                                                                                                                                                                 </v>
      </c>
      <c r="S5865" s="8"/>
      <c r="W5865" s="76"/>
      <c r="X5865" s="16">
        <f t="shared" si="1408"/>
        <v>0</v>
      </c>
      <c r="AC5865" s="18">
        <f t="shared" si="1413"/>
        <v>0</v>
      </c>
      <c r="AD5865" s="19">
        <f t="shared" si="1403"/>
        <v>0</v>
      </c>
      <c r="AE5865" s="21">
        <f t="shared" si="1412"/>
        <v>0</v>
      </c>
      <c r="AF5865" s="20">
        <f t="shared" si="1404"/>
        <v>0</v>
      </c>
      <c r="AG5865" s="20">
        <f t="shared" si="1405"/>
        <v>0</v>
      </c>
      <c r="AH5865" s="20">
        <f t="shared" si="1406"/>
        <v>0</v>
      </c>
      <c r="AI5865" s="20"/>
      <c r="AJ5865" s="20"/>
      <c r="AK5865" s="20">
        <f t="shared" si="1414"/>
        <v>0</v>
      </c>
      <c r="AL5865" s="171"/>
    </row>
    <row r="5866" spans="2:38" ht="15.75" customHeight="1" x14ac:dyDescent="0.25">
      <c r="B5866" s="14">
        <f t="shared" si="1409"/>
        <v>1491</v>
      </c>
      <c r="C5866" s="9" t="str">
        <f t="shared" si="1410"/>
        <v/>
      </c>
      <c r="D5866" s="3" t="str">
        <f t="shared" si="1411"/>
        <v/>
      </c>
      <c r="E5866" s="14" t="str">
        <f t="shared" si="1407"/>
        <v>1491</v>
      </c>
      <c r="J5866" s="14" t="str">
        <f t="shared" si="1415"/>
        <v xml:space="preserve">0                                                                                                                                                                                                                                                                                                                                                                                                                                                                                                                                                                                                                                                                                                                                                                                                                                                                                                                                                                                                                                                                                                                                                                                                                                                                                                                                                                                                                                                                                                                                                  </v>
      </c>
      <c r="S5866" s="8"/>
      <c r="W5866" s="76"/>
      <c r="X5866" s="16">
        <f t="shared" si="1408"/>
        <v>0</v>
      </c>
      <c r="AC5866" s="18">
        <f t="shared" si="1413"/>
        <v>0</v>
      </c>
      <c r="AD5866" s="19">
        <f t="shared" si="1403"/>
        <v>0</v>
      </c>
      <c r="AE5866" s="21">
        <f t="shared" si="1412"/>
        <v>0</v>
      </c>
      <c r="AF5866" s="20">
        <f t="shared" si="1404"/>
        <v>0</v>
      </c>
      <c r="AG5866" s="20">
        <f t="shared" si="1405"/>
        <v>0</v>
      </c>
      <c r="AH5866" s="20">
        <f t="shared" si="1406"/>
        <v>0</v>
      </c>
      <c r="AI5866" s="20"/>
      <c r="AJ5866" s="20"/>
      <c r="AK5866" s="20">
        <f t="shared" si="1414"/>
        <v>0</v>
      </c>
      <c r="AL5866" s="171"/>
    </row>
    <row r="5867" spans="2:38" ht="15.75" customHeight="1" x14ac:dyDescent="0.25">
      <c r="B5867" s="14">
        <f t="shared" si="1409"/>
        <v>1492</v>
      </c>
      <c r="C5867" s="9" t="str">
        <f t="shared" si="1410"/>
        <v/>
      </c>
      <c r="D5867" s="3" t="str">
        <f t="shared" si="1411"/>
        <v/>
      </c>
      <c r="E5867" s="14" t="str">
        <f t="shared" si="1407"/>
        <v>1492</v>
      </c>
      <c r="J5867" s="14" t="str">
        <f t="shared" si="1415"/>
        <v xml:space="preserve">0                                                                                                                                                                                                                                                                                                                                                                                                                                                                                                                                                                                                                                                                                                                                                                                                                                                                                                                                                                                                                                                                                                                                                                                                                                                                                                                                                                                                                                                                                                                                                   </v>
      </c>
      <c r="S5867" s="8"/>
      <c r="W5867" s="76"/>
      <c r="X5867" s="16">
        <f t="shared" si="1408"/>
        <v>0</v>
      </c>
      <c r="AC5867" s="18">
        <f t="shared" si="1413"/>
        <v>0</v>
      </c>
      <c r="AD5867" s="19">
        <f t="shared" si="1403"/>
        <v>0</v>
      </c>
      <c r="AE5867" s="21">
        <f t="shared" si="1412"/>
        <v>0</v>
      </c>
      <c r="AF5867" s="20">
        <f t="shared" si="1404"/>
        <v>0</v>
      </c>
      <c r="AG5867" s="20">
        <f t="shared" si="1405"/>
        <v>0</v>
      </c>
      <c r="AH5867" s="20">
        <f t="shared" si="1406"/>
        <v>0</v>
      </c>
      <c r="AI5867" s="20"/>
      <c r="AJ5867" s="20"/>
      <c r="AK5867" s="20">
        <f t="shared" si="1414"/>
        <v>0</v>
      </c>
      <c r="AL5867" s="171"/>
    </row>
    <row r="5868" spans="2:38" ht="15.75" customHeight="1" x14ac:dyDescent="0.25">
      <c r="B5868" s="14">
        <f t="shared" si="1409"/>
        <v>1493</v>
      </c>
      <c r="C5868" s="9" t="str">
        <f t="shared" si="1410"/>
        <v/>
      </c>
      <c r="D5868" s="3" t="str">
        <f t="shared" si="1411"/>
        <v/>
      </c>
      <c r="E5868" s="14" t="str">
        <f t="shared" si="1407"/>
        <v>1493</v>
      </c>
      <c r="J5868" s="14" t="str">
        <f t="shared" si="1415"/>
        <v xml:space="preserve">0                                                                                                                                                                                                                                                                                                                                                                                                                                                                                                                                                                                                                                                                                                                                                                                                                                                                                                                                                                                                                                                                                                                                                                                                                                                                                                                                                                                                                                                                                                                                                    </v>
      </c>
      <c r="S5868" s="8"/>
      <c r="W5868" s="76"/>
      <c r="X5868" s="16">
        <f t="shared" si="1408"/>
        <v>0</v>
      </c>
      <c r="AC5868" s="18">
        <f t="shared" si="1413"/>
        <v>0</v>
      </c>
      <c r="AD5868" s="19">
        <f t="shared" si="1403"/>
        <v>0</v>
      </c>
      <c r="AE5868" s="21">
        <f t="shared" si="1412"/>
        <v>0</v>
      </c>
      <c r="AF5868" s="20">
        <f t="shared" si="1404"/>
        <v>0</v>
      </c>
      <c r="AG5868" s="20">
        <f t="shared" si="1405"/>
        <v>0</v>
      </c>
      <c r="AH5868" s="20">
        <f t="shared" si="1406"/>
        <v>0</v>
      </c>
      <c r="AI5868" s="20"/>
      <c r="AJ5868" s="20"/>
      <c r="AK5868" s="20">
        <f t="shared" si="1414"/>
        <v>0</v>
      </c>
      <c r="AL5868" s="171"/>
    </row>
    <row r="5869" spans="2:38" ht="15.75" customHeight="1" x14ac:dyDescent="0.25">
      <c r="B5869" s="14">
        <f t="shared" si="1409"/>
        <v>1494</v>
      </c>
      <c r="C5869" s="9" t="str">
        <f t="shared" si="1410"/>
        <v/>
      </c>
      <c r="D5869" s="3" t="str">
        <f t="shared" si="1411"/>
        <v/>
      </c>
      <c r="E5869" s="14" t="str">
        <f t="shared" si="1407"/>
        <v>1494</v>
      </c>
      <c r="J5869" s="14" t="str">
        <f t="shared" si="1415"/>
        <v xml:space="preserve">0                                                                                                                                                                                                                                                                                                                                                                                                                                                                                                                                                                                                                                                                                                                                                                                                                                                                                                                                                                                                                                                                                                                                                                                                                                                                                                                                                                                                                                                                                                                                                     </v>
      </c>
      <c r="S5869" s="8"/>
      <c r="W5869" s="76"/>
      <c r="X5869" s="16">
        <f t="shared" si="1408"/>
        <v>0</v>
      </c>
      <c r="AC5869" s="18">
        <f t="shared" si="1413"/>
        <v>0</v>
      </c>
      <c r="AD5869" s="19">
        <f t="shared" si="1403"/>
        <v>0</v>
      </c>
      <c r="AE5869" s="21">
        <f t="shared" si="1412"/>
        <v>0</v>
      </c>
      <c r="AF5869" s="20">
        <f t="shared" si="1404"/>
        <v>0</v>
      </c>
      <c r="AG5869" s="20">
        <f t="shared" si="1405"/>
        <v>0</v>
      </c>
      <c r="AH5869" s="20">
        <f t="shared" si="1406"/>
        <v>0</v>
      </c>
      <c r="AI5869" s="20"/>
      <c r="AJ5869" s="20"/>
      <c r="AK5869" s="20">
        <f t="shared" si="1414"/>
        <v>0</v>
      </c>
      <c r="AL5869" s="171"/>
    </row>
    <row r="5870" spans="2:38" ht="15.75" customHeight="1" x14ac:dyDescent="0.25">
      <c r="B5870" s="14">
        <f t="shared" si="1409"/>
        <v>1495</v>
      </c>
      <c r="C5870" s="9" t="str">
        <f t="shared" si="1410"/>
        <v/>
      </c>
      <c r="D5870" s="3" t="str">
        <f t="shared" si="1411"/>
        <v/>
      </c>
      <c r="E5870" s="14" t="str">
        <f t="shared" si="1407"/>
        <v>1495</v>
      </c>
      <c r="J5870" s="14" t="str">
        <f t="shared" si="1415"/>
        <v xml:space="preserve">0                                                                                                                                                                                                                                                                                                                                                                                                                                                                                                                                                                                                                                                                                                                                                                                                                                                                                                                                                                                                                                                                                                                                                                                                                                                                                                                                                                                                                                                                                                                                                      </v>
      </c>
      <c r="S5870" s="8"/>
      <c r="W5870" s="76"/>
      <c r="X5870" s="16">
        <f t="shared" si="1408"/>
        <v>0</v>
      </c>
      <c r="AC5870" s="18">
        <f t="shared" si="1413"/>
        <v>0</v>
      </c>
      <c r="AD5870" s="19">
        <f t="shared" si="1403"/>
        <v>0</v>
      </c>
      <c r="AE5870" s="21">
        <f t="shared" si="1412"/>
        <v>0</v>
      </c>
      <c r="AF5870" s="20">
        <f t="shared" si="1404"/>
        <v>0</v>
      </c>
      <c r="AG5870" s="20">
        <f t="shared" si="1405"/>
        <v>0</v>
      </c>
      <c r="AH5870" s="20">
        <f t="shared" si="1406"/>
        <v>0</v>
      </c>
      <c r="AI5870" s="20"/>
      <c r="AJ5870" s="20"/>
      <c r="AK5870" s="20">
        <f t="shared" si="1414"/>
        <v>0</v>
      </c>
      <c r="AL5870" s="171"/>
    </row>
    <row r="5871" spans="2:38" ht="15.75" customHeight="1" x14ac:dyDescent="0.25">
      <c r="B5871" s="14">
        <f t="shared" si="1409"/>
        <v>1496</v>
      </c>
      <c r="C5871" s="9" t="str">
        <f t="shared" si="1410"/>
        <v/>
      </c>
      <c r="D5871" s="3" t="str">
        <f t="shared" si="1411"/>
        <v/>
      </c>
      <c r="E5871" s="14" t="str">
        <f t="shared" si="1407"/>
        <v>1496</v>
      </c>
      <c r="J5871" s="14" t="str">
        <f t="shared" si="1415"/>
        <v xml:space="preserve">0                                                                                                                                                                                                                                                                                                                                                                                                                                                                                                                                                                                                                                                                                                                                                                                                                                                                                                                                                                                                                                                                                                                                                                                                                                                                                                                                                                                                                                                                                                                                                       </v>
      </c>
      <c r="S5871" s="8"/>
      <c r="W5871" s="76"/>
      <c r="X5871" s="16">
        <f t="shared" si="1408"/>
        <v>0</v>
      </c>
      <c r="AC5871" s="18">
        <f t="shared" si="1413"/>
        <v>0</v>
      </c>
      <c r="AD5871" s="19">
        <f t="shared" si="1403"/>
        <v>0</v>
      </c>
      <c r="AE5871" s="21">
        <f t="shared" si="1412"/>
        <v>0</v>
      </c>
      <c r="AF5871" s="20">
        <f t="shared" si="1404"/>
        <v>0</v>
      </c>
      <c r="AG5871" s="20">
        <f t="shared" si="1405"/>
        <v>0</v>
      </c>
      <c r="AH5871" s="20">
        <f t="shared" si="1406"/>
        <v>0</v>
      </c>
      <c r="AI5871" s="20"/>
      <c r="AJ5871" s="20"/>
      <c r="AK5871" s="20">
        <f t="shared" si="1414"/>
        <v>0</v>
      </c>
      <c r="AL5871" s="171"/>
    </row>
    <row r="5872" spans="2:38" ht="15.75" customHeight="1" x14ac:dyDescent="0.25">
      <c r="B5872" s="14">
        <f t="shared" si="1409"/>
        <v>1497</v>
      </c>
      <c r="C5872" s="9" t="str">
        <f t="shared" si="1410"/>
        <v/>
      </c>
      <c r="D5872" s="3" t="str">
        <f t="shared" si="1411"/>
        <v/>
      </c>
      <c r="E5872" s="14" t="str">
        <f t="shared" si="1407"/>
        <v>1497</v>
      </c>
      <c r="J5872" s="14" t="str">
        <f t="shared" si="1415"/>
        <v xml:space="preserve">0                                                                                                                                                                                                                                                                                                                                                                                                                                                                                                                                                                                                                                                                                                                                                                                                                                                                                                                                                                                                                                                                                                                                                                                                                                                                                                                                                                                                                                                                                                                                                        </v>
      </c>
      <c r="S5872" s="8"/>
      <c r="W5872" s="76"/>
      <c r="X5872" s="16">
        <f t="shared" si="1408"/>
        <v>0</v>
      </c>
      <c r="AC5872" s="18">
        <f t="shared" si="1413"/>
        <v>0</v>
      </c>
      <c r="AD5872" s="19">
        <f t="shared" si="1403"/>
        <v>0</v>
      </c>
      <c r="AE5872" s="21">
        <f t="shared" si="1412"/>
        <v>0</v>
      </c>
      <c r="AF5872" s="20">
        <f t="shared" si="1404"/>
        <v>0</v>
      </c>
      <c r="AG5872" s="20">
        <f t="shared" si="1405"/>
        <v>0</v>
      </c>
      <c r="AH5872" s="20">
        <f t="shared" si="1406"/>
        <v>0</v>
      </c>
      <c r="AI5872" s="20"/>
      <c r="AJ5872" s="20"/>
      <c r="AK5872" s="20">
        <f t="shared" si="1414"/>
        <v>0</v>
      </c>
      <c r="AL5872" s="171"/>
    </row>
    <row r="5873" spans="2:38" ht="15.75" customHeight="1" x14ac:dyDescent="0.25">
      <c r="B5873" s="14">
        <f t="shared" si="1409"/>
        <v>1498</v>
      </c>
      <c r="C5873" s="9" t="str">
        <f t="shared" si="1410"/>
        <v/>
      </c>
      <c r="D5873" s="3" t="str">
        <f t="shared" si="1411"/>
        <v/>
      </c>
      <c r="E5873" s="14" t="str">
        <f t="shared" si="1407"/>
        <v>1498</v>
      </c>
      <c r="J5873" s="14" t="str">
        <f t="shared" si="1415"/>
        <v xml:space="preserve">0                                                                                                                                                                                                                                                                                                                                                                                                                                                                                                                                                                                                                                                                                                                                                                                                                                                                                                                                                                                                                                                                                                                                                                                                                                                                                                                                                                                                                                                                                                                                                         </v>
      </c>
      <c r="S5873" s="8"/>
      <c r="W5873" s="76"/>
      <c r="X5873" s="16">
        <f t="shared" si="1408"/>
        <v>0</v>
      </c>
      <c r="AC5873" s="18">
        <f t="shared" si="1413"/>
        <v>0</v>
      </c>
      <c r="AD5873" s="19">
        <f t="shared" ref="AD5873:AD5936" si="1416">IF(A5873=A5872,AD5872+AC5873,AC5873)</f>
        <v>0</v>
      </c>
      <c r="AE5873" s="21">
        <f t="shared" si="1412"/>
        <v>0</v>
      </c>
      <c r="AF5873" s="20">
        <f t="shared" ref="AF5873:AF5936" si="1417">IF(A5873=A5872,0,(SUMIF($A$3:$A$999956,A5873,$Q$3:$Q$999956)))+IF(A5873=A5872,0,(SUMIF($A$3:$A$999956,A5873,$R$3:$R$999956)))</f>
        <v>0</v>
      </c>
      <c r="AG5873" s="20">
        <f t="shared" ref="AG5873:AG5936" si="1418">IF(A5873=A5872,0,(SUMIF($A$3:$A$999956,A5873,($X$3:$X$999956))))</f>
        <v>0</v>
      </c>
      <c r="AH5873" s="20">
        <f t="shared" ref="AH5873:AH5936" si="1419">IF(A5873=A5872,0,(SUMIF($A$3:$A$999956,A5873,($AC$3:$AC$999956))))</f>
        <v>0</v>
      </c>
      <c r="AI5873" s="20"/>
      <c r="AJ5873" s="20"/>
      <c r="AK5873" s="20">
        <f t="shared" si="1414"/>
        <v>0</v>
      </c>
      <c r="AL5873" s="171"/>
    </row>
    <row r="5874" spans="2:38" ht="15.75" customHeight="1" x14ac:dyDescent="0.25">
      <c r="B5874" s="14">
        <f t="shared" si="1409"/>
        <v>1499</v>
      </c>
      <c r="C5874" s="9" t="str">
        <f t="shared" si="1410"/>
        <v/>
      </c>
      <c r="D5874" s="3" t="str">
        <f t="shared" si="1411"/>
        <v/>
      </c>
      <c r="E5874" s="14" t="str">
        <f t="shared" si="1407"/>
        <v>1499</v>
      </c>
      <c r="J5874" s="14" t="str">
        <f t="shared" si="1415"/>
        <v xml:space="preserve">0                                                                                                                                                                                                                                                                                                                                                                                                                                                                                                                                                                                                                                                                                                                                                                                                                                                                                                                                                                                                                                                                                                                                                                                                                                                                                                                                                                                                                                                                                                                                                          </v>
      </c>
      <c r="S5874" s="8"/>
      <c r="W5874" s="76"/>
      <c r="X5874" s="16">
        <f t="shared" si="1408"/>
        <v>0</v>
      </c>
      <c r="AC5874" s="18">
        <f t="shared" si="1413"/>
        <v>0</v>
      </c>
      <c r="AD5874" s="19">
        <f t="shared" si="1416"/>
        <v>0</v>
      </c>
      <c r="AE5874" s="21">
        <f t="shared" si="1412"/>
        <v>0</v>
      </c>
      <c r="AF5874" s="20">
        <f t="shared" si="1417"/>
        <v>0</v>
      </c>
      <c r="AG5874" s="20">
        <f t="shared" si="1418"/>
        <v>0</v>
      </c>
      <c r="AH5874" s="20">
        <f t="shared" si="1419"/>
        <v>0</v>
      </c>
      <c r="AI5874" s="20"/>
      <c r="AJ5874" s="20"/>
      <c r="AK5874" s="20">
        <f t="shared" si="1414"/>
        <v>0</v>
      </c>
      <c r="AL5874" s="171"/>
    </row>
    <row r="5875" spans="2:38" ht="15.75" customHeight="1" x14ac:dyDescent="0.25">
      <c r="B5875" s="14">
        <f t="shared" si="1409"/>
        <v>1500</v>
      </c>
      <c r="C5875" s="9" t="str">
        <f t="shared" si="1410"/>
        <v/>
      </c>
      <c r="D5875" s="3" t="str">
        <f t="shared" si="1411"/>
        <v/>
      </c>
      <c r="E5875" s="14" t="str">
        <f t="shared" si="1407"/>
        <v>1500</v>
      </c>
      <c r="J5875" s="14" t="str">
        <f t="shared" si="1415"/>
        <v xml:space="preserve">0                                                                                                                                                                                                                                                                                                                                                                                                                                                                                                                                                                                                                                                                                                                                                                                                                                                                                                                                                                                                                                                                                                                                                                                                                                                                                                                                                                                                                                                                                                                                                           </v>
      </c>
      <c r="S5875" s="8"/>
      <c r="W5875" s="76"/>
      <c r="X5875" s="16">
        <f t="shared" si="1408"/>
        <v>0</v>
      </c>
      <c r="AC5875" s="18">
        <f t="shared" si="1413"/>
        <v>0</v>
      </c>
      <c r="AD5875" s="19">
        <f t="shared" si="1416"/>
        <v>0</v>
      </c>
      <c r="AE5875" s="21">
        <f t="shared" si="1412"/>
        <v>0</v>
      </c>
      <c r="AF5875" s="20">
        <f t="shared" si="1417"/>
        <v>0</v>
      </c>
      <c r="AG5875" s="20">
        <f t="shared" si="1418"/>
        <v>0</v>
      </c>
      <c r="AH5875" s="20">
        <f t="shared" si="1419"/>
        <v>0</v>
      </c>
      <c r="AI5875" s="20"/>
      <c r="AJ5875" s="20"/>
      <c r="AK5875" s="20">
        <f t="shared" si="1414"/>
        <v>0</v>
      </c>
      <c r="AL5875" s="171"/>
    </row>
    <row r="5876" spans="2:38" ht="15.75" customHeight="1" x14ac:dyDescent="0.25">
      <c r="B5876" s="14">
        <f t="shared" si="1409"/>
        <v>1501</v>
      </c>
      <c r="C5876" s="9" t="str">
        <f t="shared" si="1410"/>
        <v/>
      </c>
      <c r="D5876" s="3" t="str">
        <f t="shared" si="1411"/>
        <v/>
      </c>
      <c r="E5876" s="14" t="str">
        <f t="shared" si="1407"/>
        <v>1501</v>
      </c>
      <c r="J5876" s="14" t="str">
        <f t="shared" si="1415"/>
        <v xml:space="preserve">0                                                                                                                                                                                                                                                                                                                                                                                                                                                                                                                                                                                                                                                                                                                                                                                                                                                                                                                                                                                                                                                                                                                                                                                                                                                                                                                                                                                                                                                                                                                                                            </v>
      </c>
      <c r="S5876" s="8"/>
      <c r="W5876" s="76"/>
      <c r="X5876" s="16">
        <f t="shared" si="1408"/>
        <v>0</v>
      </c>
      <c r="AC5876" s="18">
        <f t="shared" si="1413"/>
        <v>0</v>
      </c>
      <c r="AD5876" s="19">
        <f t="shared" si="1416"/>
        <v>0</v>
      </c>
      <c r="AE5876" s="21">
        <f t="shared" si="1412"/>
        <v>0</v>
      </c>
      <c r="AF5876" s="20">
        <f t="shared" si="1417"/>
        <v>0</v>
      </c>
      <c r="AG5876" s="20">
        <f t="shared" si="1418"/>
        <v>0</v>
      </c>
      <c r="AH5876" s="20">
        <f t="shared" si="1419"/>
        <v>0</v>
      </c>
      <c r="AI5876" s="20"/>
      <c r="AJ5876" s="20"/>
      <c r="AK5876" s="20">
        <f t="shared" si="1414"/>
        <v>0</v>
      </c>
      <c r="AL5876" s="171"/>
    </row>
    <row r="5877" spans="2:38" ht="15.75" customHeight="1" x14ac:dyDescent="0.25">
      <c r="B5877" s="14">
        <f t="shared" si="1409"/>
        <v>1502</v>
      </c>
      <c r="C5877" s="9" t="str">
        <f t="shared" si="1410"/>
        <v/>
      </c>
      <c r="D5877" s="3" t="str">
        <f t="shared" si="1411"/>
        <v/>
      </c>
      <c r="E5877" s="14" t="str">
        <f t="shared" si="1407"/>
        <v>1502</v>
      </c>
      <c r="J5877" s="14" t="str">
        <f t="shared" si="1415"/>
        <v xml:space="preserve">0                                                                                                                                                                                                                                                                                                                                                                                                                                                                                                                                                                                                                                                                                                                                                                                                                                                                                                                                                                                                                                                                                                                                                                                                                                                                                                                                                                                                                                                                                                                                                             </v>
      </c>
      <c r="S5877" s="8"/>
      <c r="W5877" s="76"/>
      <c r="X5877" s="16">
        <f t="shared" si="1408"/>
        <v>0</v>
      </c>
      <c r="AC5877" s="18">
        <f t="shared" si="1413"/>
        <v>0</v>
      </c>
      <c r="AD5877" s="19">
        <f t="shared" si="1416"/>
        <v>0</v>
      </c>
      <c r="AE5877" s="21">
        <f t="shared" si="1412"/>
        <v>0</v>
      </c>
      <c r="AF5877" s="20">
        <f t="shared" si="1417"/>
        <v>0</v>
      </c>
      <c r="AG5877" s="20">
        <f t="shared" si="1418"/>
        <v>0</v>
      </c>
      <c r="AH5877" s="20">
        <f t="shared" si="1419"/>
        <v>0</v>
      </c>
      <c r="AI5877" s="20"/>
      <c r="AJ5877" s="20"/>
      <c r="AK5877" s="20">
        <f t="shared" si="1414"/>
        <v>0</v>
      </c>
      <c r="AL5877" s="171"/>
    </row>
    <row r="5878" spans="2:38" ht="15.75" customHeight="1" x14ac:dyDescent="0.25">
      <c r="B5878" s="14">
        <f t="shared" si="1409"/>
        <v>1503</v>
      </c>
      <c r="C5878" s="9" t="str">
        <f t="shared" si="1410"/>
        <v/>
      </c>
      <c r="D5878" s="3" t="str">
        <f t="shared" si="1411"/>
        <v/>
      </c>
      <c r="E5878" s="14" t="str">
        <f t="shared" si="1407"/>
        <v>1503</v>
      </c>
      <c r="J5878" s="14" t="str">
        <f t="shared" si="1415"/>
        <v xml:space="preserve">0                                                                                                                                                                                                                                                                                                                                                                                                                                                                                                                                                                                                                                                                                                                                                                                                                                                                                                                                                                                                                                                                                                                                                                                                                                                                                                                                                                                                                                                                                                                                                              </v>
      </c>
      <c r="S5878" s="8"/>
      <c r="W5878" s="76"/>
      <c r="X5878" s="16">
        <f t="shared" si="1408"/>
        <v>0</v>
      </c>
      <c r="AC5878" s="18">
        <f t="shared" si="1413"/>
        <v>0</v>
      </c>
      <c r="AD5878" s="19">
        <f t="shared" si="1416"/>
        <v>0</v>
      </c>
      <c r="AE5878" s="21">
        <f t="shared" si="1412"/>
        <v>0</v>
      </c>
      <c r="AF5878" s="20">
        <f t="shared" si="1417"/>
        <v>0</v>
      </c>
      <c r="AG5878" s="20">
        <f t="shared" si="1418"/>
        <v>0</v>
      </c>
      <c r="AH5878" s="20">
        <f t="shared" si="1419"/>
        <v>0</v>
      </c>
      <c r="AI5878" s="20"/>
      <c r="AJ5878" s="20"/>
      <c r="AK5878" s="20">
        <f t="shared" si="1414"/>
        <v>0</v>
      </c>
      <c r="AL5878" s="171"/>
    </row>
    <row r="5879" spans="2:38" ht="15.75" customHeight="1" x14ac:dyDescent="0.25">
      <c r="B5879" s="14">
        <f t="shared" si="1409"/>
        <v>1504</v>
      </c>
      <c r="C5879" s="9" t="str">
        <f t="shared" si="1410"/>
        <v/>
      </c>
      <c r="D5879" s="3" t="str">
        <f t="shared" si="1411"/>
        <v/>
      </c>
      <c r="E5879" s="14" t="str">
        <f t="shared" si="1407"/>
        <v>1504</v>
      </c>
      <c r="J5879" s="14" t="str">
        <f t="shared" si="1415"/>
        <v xml:space="preserve">0                                                                                                                                                                                                                                                                                                                                                                                                                                                                                                                                                                                                                                                                                                                                                                                                                                                                                                                                                                                                                                                                                                                                                                                                                                                                                                                                                                                                                                                                                                                                                               </v>
      </c>
      <c r="S5879" s="8"/>
      <c r="W5879" s="76"/>
      <c r="X5879" s="16">
        <f t="shared" si="1408"/>
        <v>0</v>
      </c>
      <c r="AC5879" s="18">
        <f t="shared" si="1413"/>
        <v>0</v>
      </c>
      <c r="AD5879" s="19">
        <f t="shared" si="1416"/>
        <v>0</v>
      </c>
      <c r="AE5879" s="21">
        <f t="shared" si="1412"/>
        <v>0</v>
      </c>
      <c r="AF5879" s="20">
        <f t="shared" si="1417"/>
        <v>0</v>
      </c>
      <c r="AG5879" s="20">
        <f t="shared" si="1418"/>
        <v>0</v>
      </c>
      <c r="AH5879" s="20">
        <f t="shared" si="1419"/>
        <v>0</v>
      </c>
      <c r="AI5879" s="20"/>
      <c r="AJ5879" s="20"/>
      <c r="AK5879" s="20">
        <f t="shared" si="1414"/>
        <v>0</v>
      </c>
      <c r="AL5879" s="171"/>
    </row>
    <row r="5880" spans="2:38" ht="15.75" customHeight="1" x14ac:dyDescent="0.25">
      <c r="B5880" s="14">
        <f t="shared" si="1409"/>
        <v>1505</v>
      </c>
      <c r="C5880" s="9" t="str">
        <f t="shared" si="1410"/>
        <v/>
      </c>
      <c r="D5880" s="3" t="str">
        <f t="shared" si="1411"/>
        <v/>
      </c>
      <c r="E5880" s="14" t="str">
        <f t="shared" si="1407"/>
        <v>1505</v>
      </c>
      <c r="J5880" s="14" t="str">
        <f t="shared" si="1415"/>
        <v xml:space="preserve">0                                                                                                                                                                                                                                                                                                                                                                                                                                                                                                                                                                                                                                                                                                                                                                                                                                                                                                                                                                                                                                                                                                                                                                                                                                                                                                                                                                                                                                                                                                                                                                </v>
      </c>
      <c r="S5880" s="8"/>
      <c r="W5880" s="76"/>
      <c r="X5880" s="16">
        <f t="shared" si="1408"/>
        <v>0</v>
      </c>
      <c r="AC5880" s="18">
        <f t="shared" si="1413"/>
        <v>0</v>
      </c>
      <c r="AD5880" s="19">
        <f t="shared" si="1416"/>
        <v>0</v>
      </c>
      <c r="AE5880" s="21">
        <f t="shared" si="1412"/>
        <v>0</v>
      </c>
      <c r="AF5880" s="20">
        <f t="shared" si="1417"/>
        <v>0</v>
      </c>
      <c r="AG5880" s="20">
        <f t="shared" si="1418"/>
        <v>0</v>
      </c>
      <c r="AH5880" s="20">
        <f t="shared" si="1419"/>
        <v>0</v>
      </c>
      <c r="AI5880" s="20"/>
      <c r="AJ5880" s="20"/>
      <c r="AK5880" s="20">
        <f t="shared" si="1414"/>
        <v>0</v>
      </c>
      <c r="AL5880" s="171"/>
    </row>
    <row r="5881" spans="2:38" ht="15.75" customHeight="1" x14ac:dyDescent="0.25">
      <c r="B5881" s="14">
        <f t="shared" si="1409"/>
        <v>1506</v>
      </c>
      <c r="C5881" s="9" t="str">
        <f t="shared" si="1410"/>
        <v/>
      </c>
      <c r="D5881" s="3" t="str">
        <f t="shared" si="1411"/>
        <v/>
      </c>
      <c r="E5881" s="14" t="str">
        <f t="shared" si="1407"/>
        <v>1506</v>
      </c>
      <c r="J5881" s="14" t="str">
        <f t="shared" si="1415"/>
        <v xml:space="preserve">0                                                                                                                                                                                                                                                                                                                                                                                                                                                                                                                                                                                                                                                                                                                                                                                                                                                                                                                                                                                                                                                                                                                                                                                                                                                                                                                                                                                                                                                                                                                                                                 </v>
      </c>
      <c r="S5881" s="8"/>
      <c r="W5881" s="76"/>
      <c r="X5881" s="16">
        <f t="shared" si="1408"/>
        <v>0</v>
      </c>
      <c r="AC5881" s="18">
        <f t="shared" si="1413"/>
        <v>0</v>
      </c>
      <c r="AD5881" s="19">
        <f t="shared" si="1416"/>
        <v>0</v>
      </c>
      <c r="AE5881" s="21">
        <f t="shared" si="1412"/>
        <v>0</v>
      </c>
      <c r="AF5881" s="20">
        <f t="shared" si="1417"/>
        <v>0</v>
      </c>
      <c r="AG5881" s="20">
        <f t="shared" si="1418"/>
        <v>0</v>
      </c>
      <c r="AH5881" s="20">
        <f t="shared" si="1419"/>
        <v>0</v>
      </c>
      <c r="AI5881" s="20"/>
      <c r="AJ5881" s="20"/>
      <c r="AK5881" s="20">
        <f t="shared" si="1414"/>
        <v>0</v>
      </c>
      <c r="AL5881" s="171"/>
    </row>
    <row r="5882" spans="2:38" ht="15.75" customHeight="1" x14ac:dyDescent="0.25">
      <c r="B5882" s="14">
        <f t="shared" si="1409"/>
        <v>1507</v>
      </c>
      <c r="C5882" s="9" t="str">
        <f t="shared" si="1410"/>
        <v/>
      </c>
      <c r="D5882" s="3" t="str">
        <f t="shared" si="1411"/>
        <v/>
      </c>
      <c r="E5882" s="14" t="str">
        <f t="shared" si="1407"/>
        <v>1507</v>
      </c>
      <c r="J5882" s="14" t="str">
        <f t="shared" si="1415"/>
        <v xml:space="preserve">0                                                                                                                                                                                                                                                                                                                                                                                                                                                                                                                                                                                                                                                                                                                                                                                                                                                                                                                                                                                                                                                                                                                                                                                                                                                                                                                                                                                                                                                                                                                                                                  </v>
      </c>
      <c r="S5882" s="8"/>
      <c r="W5882" s="76"/>
      <c r="X5882" s="16">
        <f t="shared" si="1408"/>
        <v>0</v>
      </c>
      <c r="AC5882" s="18">
        <f t="shared" si="1413"/>
        <v>0</v>
      </c>
      <c r="AD5882" s="19">
        <f t="shared" si="1416"/>
        <v>0</v>
      </c>
      <c r="AE5882" s="21">
        <f t="shared" si="1412"/>
        <v>0</v>
      </c>
      <c r="AF5882" s="20">
        <f t="shared" si="1417"/>
        <v>0</v>
      </c>
      <c r="AG5882" s="20">
        <f t="shared" si="1418"/>
        <v>0</v>
      </c>
      <c r="AH5882" s="20">
        <f t="shared" si="1419"/>
        <v>0</v>
      </c>
      <c r="AI5882" s="20"/>
      <c r="AJ5882" s="20"/>
      <c r="AK5882" s="20">
        <f t="shared" si="1414"/>
        <v>0</v>
      </c>
      <c r="AL5882" s="171"/>
    </row>
    <row r="5883" spans="2:38" ht="15.75" customHeight="1" x14ac:dyDescent="0.25">
      <c r="B5883" s="14">
        <f t="shared" si="1409"/>
        <v>1508</v>
      </c>
      <c r="C5883" s="9" t="str">
        <f t="shared" si="1410"/>
        <v/>
      </c>
      <c r="D5883" s="3" t="str">
        <f t="shared" si="1411"/>
        <v/>
      </c>
      <c r="E5883" s="14" t="str">
        <f t="shared" si="1407"/>
        <v>1508</v>
      </c>
      <c r="J5883" s="14" t="str">
        <f t="shared" si="1415"/>
        <v xml:space="preserve">0                                                                                                                                                                                                                                                                                                                                                                                                                                                                                                                                                                                                                                                                                                                                                                                                                                                                                                                                                                                                                                                                                                                                                                                                                                                                                                                                                                                                                                                                                                                                                                   </v>
      </c>
      <c r="S5883" s="8"/>
      <c r="W5883" s="76"/>
      <c r="X5883" s="16">
        <f t="shared" si="1408"/>
        <v>0</v>
      </c>
      <c r="AC5883" s="18">
        <f t="shared" si="1413"/>
        <v>0</v>
      </c>
      <c r="AD5883" s="19">
        <f t="shared" si="1416"/>
        <v>0</v>
      </c>
      <c r="AE5883" s="21">
        <f t="shared" si="1412"/>
        <v>0</v>
      </c>
      <c r="AF5883" s="20">
        <f t="shared" si="1417"/>
        <v>0</v>
      </c>
      <c r="AG5883" s="20">
        <f t="shared" si="1418"/>
        <v>0</v>
      </c>
      <c r="AH5883" s="20">
        <f t="shared" si="1419"/>
        <v>0</v>
      </c>
      <c r="AI5883" s="20"/>
      <c r="AJ5883" s="20"/>
      <c r="AK5883" s="20">
        <f t="shared" si="1414"/>
        <v>0</v>
      </c>
      <c r="AL5883" s="171"/>
    </row>
    <row r="5884" spans="2:38" ht="15.75" customHeight="1" x14ac:dyDescent="0.25">
      <c r="B5884" s="14">
        <f t="shared" si="1409"/>
        <v>1509</v>
      </c>
      <c r="C5884" s="9" t="str">
        <f t="shared" si="1410"/>
        <v/>
      </c>
      <c r="D5884" s="3" t="str">
        <f t="shared" si="1411"/>
        <v/>
      </c>
      <c r="E5884" s="14" t="str">
        <f t="shared" si="1407"/>
        <v>1509</v>
      </c>
      <c r="J5884" s="14" t="str">
        <f t="shared" si="1415"/>
        <v xml:space="preserve">0                                                                                                                                                                                                                                                                                                                                                                                                                                                                                                                                                                                                                                                                                                                                                                                                                                                                                                                                                                                                                                                                                                                                                                                                                                                                                                                                                                                                                                                                                                                                                                    </v>
      </c>
      <c r="S5884" s="8"/>
      <c r="W5884" s="76"/>
      <c r="X5884" s="16">
        <f t="shared" si="1408"/>
        <v>0</v>
      </c>
      <c r="AC5884" s="18">
        <f t="shared" si="1413"/>
        <v>0</v>
      </c>
      <c r="AD5884" s="19">
        <f t="shared" si="1416"/>
        <v>0</v>
      </c>
      <c r="AE5884" s="21">
        <f t="shared" si="1412"/>
        <v>0</v>
      </c>
      <c r="AF5884" s="20">
        <f t="shared" si="1417"/>
        <v>0</v>
      </c>
      <c r="AG5884" s="20">
        <f t="shared" si="1418"/>
        <v>0</v>
      </c>
      <c r="AH5884" s="20">
        <f t="shared" si="1419"/>
        <v>0</v>
      </c>
      <c r="AI5884" s="20"/>
      <c r="AJ5884" s="20"/>
      <c r="AK5884" s="20">
        <f t="shared" si="1414"/>
        <v>0</v>
      </c>
      <c r="AL5884" s="171"/>
    </row>
    <row r="5885" spans="2:38" ht="15.75" customHeight="1" x14ac:dyDescent="0.25">
      <c r="B5885" s="14">
        <f t="shared" si="1409"/>
        <v>1510</v>
      </c>
      <c r="C5885" s="9" t="str">
        <f t="shared" si="1410"/>
        <v/>
      </c>
      <c r="D5885" s="3" t="str">
        <f t="shared" si="1411"/>
        <v/>
      </c>
      <c r="E5885" s="14" t="str">
        <f t="shared" si="1407"/>
        <v>1510</v>
      </c>
      <c r="J5885" s="14" t="str">
        <f t="shared" si="1415"/>
        <v xml:space="preserve">0                                                                                                                                                                                                                                                                                                                                                                                                                                                                                                                                                                                                                                                                                                                                                                                                                                                                                                                                                                                                                                                                                                                                                                                                                                                                                                                                                                                                                                                                                                                                                                     </v>
      </c>
      <c r="S5885" s="8"/>
      <c r="W5885" s="76"/>
      <c r="X5885" s="16">
        <f t="shared" si="1408"/>
        <v>0</v>
      </c>
      <c r="AC5885" s="18">
        <f t="shared" si="1413"/>
        <v>0</v>
      </c>
      <c r="AD5885" s="19">
        <f t="shared" si="1416"/>
        <v>0</v>
      </c>
      <c r="AE5885" s="21">
        <f t="shared" si="1412"/>
        <v>0</v>
      </c>
      <c r="AF5885" s="20">
        <f t="shared" si="1417"/>
        <v>0</v>
      </c>
      <c r="AG5885" s="20">
        <f t="shared" si="1418"/>
        <v>0</v>
      </c>
      <c r="AH5885" s="20">
        <f t="shared" si="1419"/>
        <v>0</v>
      </c>
      <c r="AI5885" s="20"/>
      <c r="AJ5885" s="20"/>
      <c r="AK5885" s="20">
        <f t="shared" si="1414"/>
        <v>0</v>
      </c>
      <c r="AL5885" s="171"/>
    </row>
    <row r="5886" spans="2:38" ht="15.75" customHeight="1" x14ac:dyDescent="0.25">
      <c r="B5886" s="14">
        <f t="shared" si="1409"/>
        <v>1511</v>
      </c>
      <c r="C5886" s="9" t="str">
        <f t="shared" si="1410"/>
        <v/>
      </c>
      <c r="D5886" s="3" t="str">
        <f t="shared" si="1411"/>
        <v/>
      </c>
      <c r="E5886" s="14" t="str">
        <f t="shared" ref="E5886:E5949" si="1420">CONCATENATE(A5886,D5886,B5886)</f>
        <v>1511</v>
      </c>
      <c r="J5886" s="14" t="str">
        <f t="shared" si="1415"/>
        <v xml:space="preserve">0                                                                                                                                                                                                                                                                                                                                                                                                                                                                                                                                                                                                                                                                                                                                                                                                                                                                                                                                                                                                                                                                                                                                                                                                                                                                                                                                                                                                                                                                                                                                                                      </v>
      </c>
      <c r="S5886" s="8"/>
      <c r="W5886" s="76"/>
      <c r="X5886" s="16">
        <f t="shared" si="1408"/>
        <v>0</v>
      </c>
      <c r="AC5886" s="18">
        <f t="shared" si="1413"/>
        <v>0</v>
      </c>
      <c r="AD5886" s="19">
        <f t="shared" si="1416"/>
        <v>0</v>
      </c>
      <c r="AE5886" s="21">
        <f t="shared" si="1412"/>
        <v>0</v>
      </c>
      <c r="AF5886" s="20">
        <f t="shared" si="1417"/>
        <v>0</v>
      </c>
      <c r="AG5886" s="20">
        <f t="shared" si="1418"/>
        <v>0</v>
      </c>
      <c r="AH5886" s="20">
        <f t="shared" si="1419"/>
        <v>0</v>
      </c>
      <c r="AI5886" s="20"/>
      <c r="AJ5886" s="20"/>
      <c r="AK5886" s="20">
        <f t="shared" si="1414"/>
        <v>0</v>
      </c>
      <c r="AL5886" s="171"/>
    </row>
    <row r="5887" spans="2:38" ht="15.75" customHeight="1" x14ac:dyDescent="0.25">
      <c r="B5887" s="14">
        <f t="shared" si="1409"/>
        <v>1512</v>
      </c>
      <c r="C5887" s="9" t="str">
        <f t="shared" si="1410"/>
        <v/>
      </c>
      <c r="D5887" s="3" t="str">
        <f t="shared" si="1411"/>
        <v/>
      </c>
      <c r="E5887" s="14" t="str">
        <f t="shared" si="1420"/>
        <v>1512</v>
      </c>
      <c r="J5887" s="14" t="str">
        <f t="shared" si="1415"/>
        <v xml:space="preserve">0                                                                                                                                                                                                                                                                                                                                                                                                                                                                                                                                                                                                                                                                                                                                                                                                                                                                                                                                                                                                                                                                                                                                                                                                                                                                                                                                                                                                                                                                                                                                                                       </v>
      </c>
      <c r="S5887" s="8"/>
      <c r="W5887" s="76"/>
      <c r="X5887" s="16">
        <f t="shared" ref="X5887:X5950" si="1421">W5887*T5887</f>
        <v>0</v>
      </c>
      <c r="AC5887" s="18">
        <f t="shared" si="1413"/>
        <v>0</v>
      </c>
      <c r="AD5887" s="19">
        <f t="shared" si="1416"/>
        <v>0</v>
      </c>
      <c r="AE5887" s="21">
        <f t="shared" si="1412"/>
        <v>0</v>
      </c>
      <c r="AF5887" s="20">
        <f t="shared" si="1417"/>
        <v>0</v>
      </c>
      <c r="AG5887" s="20">
        <f t="shared" si="1418"/>
        <v>0</v>
      </c>
      <c r="AH5887" s="20">
        <f t="shared" si="1419"/>
        <v>0</v>
      </c>
      <c r="AI5887" s="20"/>
      <c r="AJ5887" s="20"/>
      <c r="AK5887" s="20">
        <f t="shared" si="1414"/>
        <v>0</v>
      </c>
      <c r="AL5887" s="171"/>
    </row>
    <row r="5888" spans="2:38" ht="15.75" customHeight="1" x14ac:dyDescent="0.25">
      <c r="B5888" s="14">
        <f t="shared" si="1409"/>
        <v>1513</v>
      </c>
      <c r="C5888" s="9" t="str">
        <f t="shared" si="1410"/>
        <v/>
      </c>
      <c r="D5888" s="3" t="str">
        <f t="shared" si="1411"/>
        <v/>
      </c>
      <c r="E5888" s="14" t="str">
        <f t="shared" si="1420"/>
        <v>1513</v>
      </c>
      <c r="J5888" s="14" t="str">
        <f t="shared" si="1415"/>
        <v xml:space="preserve">0                                                                                                                                                                                                                                                                                                                                                                                                                                                                                                                                                                                                                                                                                                                                                                                                                                                                                                                                                                                                                                                                                                                                                                                                                                                                                                                                                                                                                                                                                                                                                                        </v>
      </c>
      <c r="S5888" s="8"/>
      <c r="W5888" s="76"/>
      <c r="X5888" s="16">
        <f t="shared" si="1421"/>
        <v>0</v>
      </c>
      <c r="AC5888" s="18">
        <f t="shared" si="1413"/>
        <v>0</v>
      </c>
      <c r="AD5888" s="19">
        <f t="shared" si="1416"/>
        <v>0</v>
      </c>
      <c r="AE5888" s="21">
        <f t="shared" si="1412"/>
        <v>0</v>
      </c>
      <c r="AF5888" s="20">
        <f t="shared" si="1417"/>
        <v>0</v>
      </c>
      <c r="AG5888" s="20">
        <f t="shared" si="1418"/>
        <v>0</v>
      </c>
      <c r="AH5888" s="20">
        <f t="shared" si="1419"/>
        <v>0</v>
      </c>
      <c r="AI5888" s="20"/>
      <c r="AJ5888" s="20"/>
      <c r="AK5888" s="20">
        <f t="shared" si="1414"/>
        <v>0</v>
      </c>
      <c r="AL5888" s="171"/>
    </row>
    <row r="5889" spans="2:38" ht="15.75" customHeight="1" x14ac:dyDescent="0.25">
      <c r="B5889" s="14">
        <f t="shared" si="1409"/>
        <v>1514</v>
      </c>
      <c r="C5889" s="9" t="str">
        <f t="shared" si="1410"/>
        <v/>
      </c>
      <c r="D5889" s="3" t="str">
        <f t="shared" si="1411"/>
        <v/>
      </c>
      <c r="E5889" s="14" t="str">
        <f t="shared" si="1420"/>
        <v>1514</v>
      </c>
      <c r="J5889" s="14" t="str">
        <f t="shared" si="1415"/>
        <v xml:space="preserve">0                                                                                                                                                                                                                                                                                                                                                                                                                                                                                                                                                                                                                                                                                                                                                                                                                                                                                                                                                                                                                                                                                                                                                                                                                                                                                                                                                                                                                                                                                                                                                                         </v>
      </c>
      <c r="S5889" s="8"/>
      <c r="W5889" s="76"/>
      <c r="X5889" s="16">
        <f t="shared" si="1421"/>
        <v>0</v>
      </c>
      <c r="AC5889" s="18">
        <f t="shared" si="1413"/>
        <v>0</v>
      </c>
      <c r="AD5889" s="19">
        <f t="shared" si="1416"/>
        <v>0</v>
      </c>
      <c r="AE5889" s="21">
        <f t="shared" si="1412"/>
        <v>0</v>
      </c>
      <c r="AF5889" s="20">
        <f t="shared" si="1417"/>
        <v>0</v>
      </c>
      <c r="AG5889" s="20">
        <f t="shared" si="1418"/>
        <v>0</v>
      </c>
      <c r="AH5889" s="20">
        <f t="shared" si="1419"/>
        <v>0</v>
      </c>
      <c r="AI5889" s="20"/>
      <c r="AJ5889" s="20"/>
      <c r="AK5889" s="20">
        <f t="shared" si="1414"/>
        <v>0</v>
      </c>
      <c r="AL5889" s="171"/>
    </row>
    <row r="5890" spans="2:38" ht="15.75" customHeight="1" x14ac:dyDescent="0.25">
      <c r="B5890" s="14">
        <f t="shared" si="1409"/>
        <v>1515</v>
      </c>
      <c r="C5890" s="9" t="str">
        <f t="shared" si="1410"/>
        <v/>
      </c>
      <c r="D5890" s="3" t="str">
        <f t="shared" si="1411"/>
        <v/>
      </c>
      <c r="E5890" s="14" t="str">
        <f t="shared" si="1420"/>
        <v>1515</v>
      </c>
      <c r="J5890" s="14" t="str">
        <f t="shared" si="1415"/>
        <v xml:space="preserve">0                                                                                                                                                                                                                                                                                                                                                                                                                                                                                                                                                                                                                                                                                                                                                                                                                                                                                                                                                                                                                                                                                                                                                                                                                                                                                                                                                                                                                                                                                                                                                                          </v>
      </c>
      <c r="S5890" s="8"/>
      <c r="W5890" s="76"/>
      <c r="X5890" s="16">
        <f t="shared" si="1421"/>
        <v>0</v>
      </c>
      <c r="AC5890" s="18">
        <f t="shared" si="1413"/>
        <v>0</v>
      </c>
      <c r="AD5890" s="19">
        <f t="shared" si="1416"/>
        <v>0</v>
      </c>
      <c r="AE5890" s="21">
        <f t="shared" si="1412"/>
        <v>0</v>
      </c>
      <c r="AF5890" s="20">
        <f t="shared" si="1417"/>
        <v>0</v>
      </c>
      <c r="AG5890" s="20">
        <f t="shared" si="1418"/>
        <v>0</v>
      </c>
      <c r="AH5890" s="20">
        <f t="shared" si="1419"/>
        <v>0</v>
      </c>
      <c r="AI5890" s="20"/>
      <c r="AJ5890" s="20"/>
      <c r="AK5890" s="20">
        <f t="shared" si="1414"/>
        <v>0</v>
      </c>
      <c r="AL5890" s="171"/>
    </row>
    <row r="5891" spans="2:38" ht="15.75" customHeight="1" x14ac:dyDescent="0.25">
      <c r="B5891" s="14">
        <f t="shared" si="1409"/>
        <v>1516</v>
      </c>
      <c r="C5891" s="9" t="str">
        <f t="shared" si="1410"/>
        <v/>
      </c>
      <c r="D5891" s="3" t="str">
        <f t="shared" si="1411"/>
        <v/>
      </c>
      <c r="E5891" s="14" t="str">
        <f t="shared" si="1420"/>
        <v>1516</v>
      </c>
      <c r="J5891" s="14" t="str">
        <f t="shared" si="1415"/>
        <v xml:space="preserve">0                                                                                                                                                                                                                                                                                                                                                                                                                                                                                                                                                                                                                                                                                                                                                                                                                                                                                                                                                                                                                                                                                                                                                                                                                                                                                                                                                                                                                                                                                                                                                                           </v>
      </c>
      <c r="S5891" s="8"/>
      <c r="W5891" s="76"/>
      <c r="X5891" s="16">
        <f t="shared" si="1421"/>
        <v>0</v>
      </c>
      <c r="AC5891" s="18">
        <f t="shared" si="1413"/>
        <v>0</v>
      </c>
      <c r="AD5891" s="19">
        <f t="shared" si="1416"/>
        <v>0</v>
      </c>
      <c r="AE5891" s="21">
        <f t="shared" si="1412"/>
        <v>0</v>
      </c>
      <c r="AF5891" s="20">
        <f t="shared" si="1417"/>
        <v>0</v>
      </c>
      <c r="AG5891" s="20">
        <f t="shared" si="1418"/>
        <v>0</v>
      </c>
      <c r="AH5891" s="20">
        <f t="shared" si="1419"/>
        <v>0</v>
      </c>
      <c r="AI5891" s="20"/>
      <c r="AJ5891" s="20"/>
      <c r="AK5891" s="20">
        <f t="shared" si="1414"/>
        <v>0</v>
      </c>
      <c r="AL5891" s="171"/>
    </row>
    <row r="5892" spans="2:38" ht="15.75" customHeight="1" x14ac:dyDescent="0.25">
      <c r="B5892" s="14">
        <f t="shared" ref="B5892:B5955" si="1422">IF(A5892=A5891,B5891+1,1)</f>
        <v>1517</v>
      </c>
      <c r="C5892" s="9" t="str">
        <f t="shared" si="1410"/>
        <v/>
      </c>
      <c r="D5892" s="3" t="str">
        <f t="shared" si="1411"/>
        <v/>
      </c>
      <c r="E5892" s="14" t="str">
        <f t="shared" si="1420"/>
        <v>1517</v>
      </c>
      <c r="J5892" s="14" t="str">
        <f t="shared" si="1415"/>
        <v xml:space="preserve">0                                                                                                                                                                                                                                                                                                                                                                                                                                                                                                                                                                                                                                                                                                                                                                                                                                                                                                                                                                                                                                                                                                                                                                                                                                                                                                                                                                                                                                                                                                                                                                            </v>
      </c>
      <c r="S5892" s="8"/>
      <c r="W5892" s="76"/>
      <c r="X5892" s="16">
        <f t="shared" si="1421"/>
        <v>0</v>
      </c>
      <c r="AC5892" s="18">
        <f t="shared" si="1413"/>
        <v>0</v>
      </c>
      <c r="AD5892" s="19">
        <f t="shared" si="1416"/>
        <v>0</v>
      </c>
      <c r="AE5892" s="21">
        <f t="shared" si="1412"/>
        <v>0</v>
      </c>
      <c r="AF5892" s="20">
        <f t="shared" si="1417"/>
        <v>0</v>
      </c>
      <c r="AG5892" s="20">
        <f t="shared" si="1418"/>
        <v>0</v>
      </c>
      <c r="AH5892" s="20">
        <f t="shared" si="1419"/>
        <v>0</v>
      </c>
      <c r="AI5892" s="20"/>
      <c r="AJ5892" s="20"/>
      <c r="AK5892" s="20">
        <f t="shared" si="1414"/>
        <v>0</v>
      </c>
      <c r="AL5892" s="171"/>
    </row>
    <row r="5893" spans="2:38" ht="15.75" customHeight="1" x14ac:dyDescent="0.25">
      <c r="B5893" s="14">
        <f t="shared" si="1422"/>
        <v>1518</v>
      </c>
      <c r="C5893" s="9" t="str">
        <f t="shared" ref="C5893:C5956" si="1423">IF(A5893=A5892,C5892,"")</f>
        <v/>
      </c>
      <c r="D5893" s="3" t="str">
        <f t="shared" ref="D5893:D5956" si="1424">IF(A5893=A5892,D5892,"")</f>
        <v/>
      </c>
      <c r="E5893" s="14" t="str">
        <f t="shared" si="1420"/>
        <v>1518</v>
      </c>
      <c r="J5893" s="14" t="str">
        <f t="shared" si="1415"/>
        <v xml:space="preserve">0                                                                                                                                                                                                                                                                                                                                                                                                                                                                                                                                                                                                                                                                                                                                                                                                                                                                                                                                                                                                                                                                                                                                                                                                                                                                                                                                                                                                                                                                                                                                                                             </v>
      </c>
      <c r="S5893" s="8"/>
      <c r="W5893" s="76"/>
      <c r="X5893" s="16">
        <f t="shared" si="1421"/>
        <v>0</v>
      </c>
      <c r="AC5893" s="18">
        <f t="shared" si="1413"/>
        <v>0</v>
      </c>
      <c r="AD5893" s="19">
        <f t="shared" si="1416"/>
        <v>0</v>
      </c>
      <c r="AE5893" s="21">
        <f t="shared" si="1412"/>
        <v>0</v>
      </c>
      <c r="AF5893" s="20">
        <f t="shared" si="1417"/>
        <v>0</v>
      </c>
      <c r="AG5893" s="20">
        <f t="shared" si="1418"/>
        <v>0</v>
      </c>
      <c r="AH5893" s="20">
        <f t="shared" si="1419"/>
        <v>0</v>
      </c>
      <c r="AI5893" s="20"/>
      <c r="AJ5893" s="20"/>
      <c r="AK5893" s="20">
        <f t="shared" si="1414"/>
        <v>0</v>
      </c>
      <c r="AL5893" s="171"/>
    </row>
    <row r="5894" spans="2:38" ht="15.75" customHeight="1" x14ac:dyDescent="0.25">
      <c r="B5894" s="14">
        <f t="shared" si="1422"/>
        <v>1519</v>
      </c>
      <c r="C5894" s="9" t="str">
        <f t="shared" si="1423"/>
        <v/>
      </c>
      <c r="D5894" s="3" t="str">
        <f t="shared" si="1424"/>
        <v/>
      </c>
      <c r="E5894" s="14" t="str">
        <f t="shared" si="1420"/>
        <v>1519</v>
      </c>
      <c r="J5894" s="14" t="str">
        <f t="shared" si="1415"/>
        <v xml:space="preserve">0                                                                                                                                                                                                                                                                                                                                                                                                                                                                                                                                                                                                                                                                                                                                                                                                                                                                                                                                                                                                                                                                                                                                                                                                                                                                                                                                                                                                                                                                                                                                                                              </v>
      </c>
      <c r="S5894" s="8"/>
      <c r="W5894" s="76"/>
      <c r="X5894" s="16">
        <f t="shared" si="1421"/>
        <v>0</v>
      </c>
      <c r="AC5894" s="18">
        <f t="shared" si="1413"/>
        <v>0</v>
      </c>
      <c r="AD5894" s="19">
        <f t="shared" si="1416"/>
        <v>0</v>
      </c>
      <c r="AE5894" s="21">
        <f t="shared" si="1412"/>
        <v>0</v>
      </c>
      <c r="AF5894" s="20">
        <f t="shared" si="1417"/>
        <v>0</v>
      </c>
      <c r="AG5894" s="20">
        <f t="shared" si="1418"/>
        <v>0</v>
      </c>
      <c r="AH5894" s="20">
        <f t="shared" si="1419"/>
        <v>0</v>
      </c>
      <c r="AI5894" s="20"/>
      <c r="AJ5894" s="20"/>
      <c r="AK5894" s="20">
        <f t="shared" si="1414"/>
        <v>0</v>
      </c>
      <c r="AL5894" s="171"/>
    </row>
    <row r="5895" spans="2:38" ht="15.75" customHeight="1" x14ac:dyDescent="0.25">
      <c r="B5895" s="14">
        <f t="shared" si="1422"/>
        <v>1520</v>
      </c>
      <c r="C5895" s="9" t="str">
        <f t="shared" si="1423"/>
        <v/>
      </c>
      <c r="D5895" s="3" t="str">
        <f t="shared" si="1424"/>
        <v/>
      </c>
      <c r="E5895" s="14" t="str">
        <f t="shared" si="1420"/>
        <v>1520</v>
      </c>
      <c r="J5895" s="14" t="str">
        <f t="shared" si="1415"/>
        <v xml:space="preserve">0                                                                                                                                                                                                                                                                                                                                                                                                                                                                                                                                                                                                                                                                                                                                                                                                                                                                                                                                                                                                                                                                                                                                                                                                                                                                                                                                                                                                                                                                                                                                                                               </v>
      </c>
      <c r="S5895" s="8"/>
      <c r="W5895" s="76"/>
      <c r="X5895" s="16">
        <f t="shared" si="1421"/>
        <v>0</v>
      </c>
      <c r="AC5895" s="18">
        <f t="shared" si="1413"/>
        <v>0</v>
      </c>
      <c r="AD5895" s="19">
        <f t="shared" si="1416"/>
        <v>0</v>
      </c>
      <c r="AE5895" s="21">
        <f t="shared" si="1412"/>
        <v>0</v>
      </c>
      <c r="AF5895" s="20">
        <f t="shared" si="1417"/>
        <v>0</v>
      </c>
      <c r="AG5895" s="20">
        <f t="shared" si="1418"/>
        <v>0</v>
      </c>
      <c r="AH5895" s="20">
        <f t="shared" si="1419"/>
        <v>0</v>
      </c>
      <c r="AI5895" s="20"/>
      <c r="AJ5895" s="20"/>
      <c r="AK5895" s="20">
        <f t="shared" si="1414"/>
        <v>0</v>
      </c>
      <c r="AL5895" s="171"/>
    </row>
    <row r="5896" spans="2:38" ht="15.75" customHeight="1" x14ac:dyDescent="0.25">
      <c r="B5896" s="14">
        <f t="shared" si="1422"/>
        <v>1521</v>
      </c>
      <c r="C5896" s="9" t="str">
        <f t="shared" si="1423"/>
        <v/>
      </c>
      <c r="D5896" s="3" t="str">
        <f t="shared" si="1424"/>
        <v/>
      </c>
      <c r="E5896" s="14" t="str">
        <f t="shared" si="1420"/>
        <v>1521</v>
      </c>
      <c r="J5896" s="14" t="str">
        <f t="shared" si="1415"/>
        <v xml:space="preserve">0                                                                                                                                                                                                                                                                                                                                                                                                                                                                                                                                                                                                                                                                                                                                                                                                                                                                                                                                                                                                                                                                                                                                                                                                                                                                                                                                                                                                                                                                                                                                                                                </v>
      </c>
      <c r="S5896" s="8"/>
      <c r="W5896" s="76"/>
      <c r="X5896" s="16">
        <f t="shared" si="1421"/>
        <v>0</v>
      </c>
      <c r="AC5896" s="18">
        <f t="shared" si="1413"/>
        <v>0</v>
      </c>
      <c r="AD5896" s="19">
        <f t="shared" si="1416"/>
        <v>0</v>
      </c>
      <c r="AE5896" s="21">
        <f t="shared" si="1412"/>
        <v>0</v>
      </c>
      <c r="AF5896" s="20">
        <f t="shared" si="1417"/>
        <v>0</v>
      </c>
      <c r="AG5896" s="20">
        <f t="shared" si="1418"/>
        <v>0</v>
      </c>
      <c r="AH5896" s="20">
        <f t="shared" si="1419"/>
        <v>0</v>
      </c>
      <c r="AI5896" s="20"/>
      <c r="AJ5896" s="20"/>
      <c r="AK5896" s="20">
        <f t="shared" si="1414"/>
        <v>0</v>
      </c>
      <c r="AL5896" s="171"/>
    </row>
    <row r="5897" spans="2:38" ht="15.75" customHeight="1" x14ac:dyDescent="0.25">
      <c r="B5897" s="14">
        <f t="shared" si="1422"/>
        <v>1522</v>
      </c>
      <c r="C5897" s="9" t="str">
        <f t="shared" si="1423"/>
        <v/>
      </c>
      <c r="D5897" s="3" t="str">
        <f t="shared" si="1424"/>
        <v/>
      </c>
      <c r="E5897" s="14" t="str">
        <f t="shared" si="1420"/>
        <v>1522</v>
      </c>
      <c r="J5897" s="14" t="str">
        <f t="shared" si="1415"/>
        <v xml:space="preserve">0                                                                                                                                                                                                                                                                                                                                                                                                                                                                                                                                                                                                                                                                                                                                                                                                                                                                                                                                                                                                                                                                                                                                                                                                                                                                                                                                                                                                                                                                                                                                                                                 </v>
      </c>
      <c r="S5897" s="8"/>
      <c r="W5897" s="76"/>
      <c r="X5897" s="16">
        <f t="shared" si="1421"/>
        <v>0</v>
      </c>
      <c r="AC5897" s="18">
        <f t="shared" si="1413"/>
        <v>0</v>
      </c>
      <c r="AD5897" s="19">
        <f t="shared" si="1416"/>
        <v>0</v>
      </c>
      <c r="AE5897" s="21">
        <f t="shared" si="1412"/>
        <v>0</v>
      </c>
      <c r="AF5897" s="20">
        <f t="shared" si="1417"/>
        <v>0</v>
      </c>
      <c r="AG5897" s="20">
        <f t="shared" si="1418"/>
        <v>0</v>
      </c>
      <c r="AH5897" s="20">
        <f t="shared" si="1419"/>
        <v>0</v>
      </c>
      <c r="AI5897" s="20"/>
      <c r="AJ5897" s="20"/>
      <c r="AK5897" s="20">
        <f t="shared" si="1414"/>
        <v>0</v>
      </c>
      <c r="AL5897" s="171"/>
    </row>
    <row r="5898" spans="2:38" ht="15.75" customHeight="1" x14ac:dyDescent="0.25">
      <c r="B5898" s="14">
        <f t="shared" si="1422"/>
        <v>1523</v>
      </c>
      <c r="C5898" s="9" t="str">
        <f t="shared" si="1423"/>
        <v/>
      </c>
      <c r="D5898" s="3" t="str">
        <f t="shared" si="1424"/>
        <v/>
      </c>
      <c r="E5898" s="14" t="str">
        <f t="shared" si="1420"/>
        <v>1523</v>
      </c>
      <c r="J5898" s="14" t="str">
        <f t="shared" si="1415"/>
        <v xml:space="preserve">0                                                                                                                                                                                                                                                                                                                                                                                                                                                                                                                                                                                                                                                                                                                                                                                                                                                                                                                                                                                                                                                                                                                                                                                                                                                                                                                                                                                                                                                                                                                                                                                  </v>
      </c>
      <c r="S5898" s="8"/>
      <c r="W5898" s="76"/>
      <c r="X5898" s="16">
        <f t="shared" si="1421"/>
        <v>0</v>
      </c>
      <c r="AC5898" s="18">
        <f t="shared" si="1413"/>
        <v>0</v>
      </c>
      <c r="AD5898" s="19">
        <f t="shared" si="1416"/>
        <v>0</v>
      </c>
      <c r="AE5898" s="21">
        <f t="shared" si="1412"/>
        <v>0</v>
      </c>
      <c r="AF5898" s="20">
        <f t="shared" si="1417"/>
        <v>0</v>
      </c>
      <c r="AG5898" s="20">
        <f t="shared" si="1418"/>
        <v>0</v>
      </c>
      <c r="AH5898" s="20">
        <f t="shared" si="1419"/>
        <v>0</v>
      </c>
      <c r="AI5898" s="20"/>
      <c r="AJ5898" s="20"/>
      <c r="AK5898" s="20">
        <f t="shared" si="1414"/>
        <v>0</v>
      </c>
      <c r="AL5898" s="171"/>
    </row>
    <row r="5899" spans="2:38" ht="15.75" customHeight="1" x14ac:dyDescent="0.25">
      <c r="B5899" s="14">
        <f t="shared" si="1422"/>
        <v>1524</v>
      </c>
      <c r="C5899" s="9" t="str">
        <f t="shared" si="1423"/>
        <v/>
      </c>
      <c r="D5899" s="3" t="str">
        <f t="shared" si="1424"/>
        <v/>
      </c>
      <c r="E5899" s="14" t="str">
        <f t="shared" si="1420"/>
        <v>1524</v>
      </c>
      <c r="J5899" s="14" t="str">
        <f t="shared" si="1415"/>
        <v xml:space="preserve">0                                                                                                                                                                                                                                                                                                                                                                                                                                                                                                                                                                                                                                                                                                                                                                                                                                                                                                                                                                                                                                                                                                                                                                                                                                                                                                                                                                                                                                                                                                                                                                                   </v>
      </c>
      <c r="S5899" s="8"/>
      <c r="W5899" s="76"/>
      <c r="X5899" s="16">
        <f t="shared" si="1421"/>
        <v>0</v>
      </c>
      <c r="AC5899" s="18">
        <f t="shared" si="1413"/>
        <v>0</v>
      </c>
      <c r="AD5899" s="19">
        <f t="shared" si="1416"/>
        <v>0</v>
      </c>
      <c r="AE5899" s="21">
        <f t="shared" si="1412"/>
        <v>0</v>
      </c>
      <c r="AF5899" s="20">
        <f t="shared" si="1417"/>
        <v>0</v>
      </c>
      <c r="AG5899" s="20">
        <f t="shared" si="1418"/>
        <v>0</v>
      </c>
      <c r="AH5899" s="20">
        <f t="shared" si="1419"/>
        <v>0</v>
      </c>
      <c r="AI5899" s="20"/>
      <c r="AJ5899" s="20"/>
      <c r="AK5899" s="20">
        <f t="shared" si="1414"/>
        <v>0</v>
      </c>
      <c r="AL5899" s="171"/>
    </row>
    <row r="5900" spans="2:38" ht="15.75" customHeight="1" x14ac:dyDescent="0.25">
      <c r="B5900" s="14">
        <f t="shared" si="1422"/>
        <v>1525</v>
      </c>
      <c r="C5900" s="9" t="str">
        <f t="shared" si="1423"/>
        <v/>
      </c>
      <c r="D5900" s="3" t="str">
        <f t="shared" si="1424"/>
        <v/>
      </c>
      <c r="E5900" s="14" t="str">
        <f t="shared" si="1420"/>
        <v>1525</v>
      </c>
      <c r="J5900" s="14" t="str">
        <f t="shared" si="1415"/>
        <v xml:space="preserve">0                                                                                                                                                                                                                                                                                                                                                                                                                                                                                                                                                                                                                                                                                                                                                                                                                                                                                                                                                                                                                                                                                                                                                                                                                                                                                                                                                                                                                                                                                                                                                                                    </v>
      </c>
      <c r="S5900" s="8"/>
      <c r="W5900" s="76"/>
      <c r="X5900" s="16">
        <f t="shared" si="1421"/>
        <v>0</v>
      </c>
      <c r="AC5900" s="18">
        <f t="shared" si="1413"/>
        <v>0</v>
      </c>
      <c r="AD5900" s="19">
        <f t="shared" si="1416"/>
        <v>0</v>
      </c>
      <c r="AE5900" s="21">
        <f t="shared" si="1412"/>
        <v>0</v>
      </c>
      <c r="AF5900" s="20">
        <f t="shared" si="1417"/>
        <v>0</v>
      </c>
      <c r="AG5900" s="20">
        <f t="shared" si="1418"/>
        <v>0</v>
      </c>
      <c r="AH5900" s="20">
        <f t="shared" si="1419"/>
        <v>0</v>
      </c>
      <c r="AI5900" s="20"/>
      <c r="AJ5900" s="20"/>
      <c r="AK5900" s="20">
        <f t="shared" si="1414"/>
        <v>0</v>
      </c>
      <c r="AL5900" s="171"/>
    </row>
    <row r="5901" spans="2:38" ht="15.75" customHeight="1" x14ac:dyDescent="0.25">
      <c r="B5901" s="14">
        <f t="shared" si="1422"/>
        <v>1526</v>
      </c>
      <c r="C5901" s="9" t="str">
        <f t="shared" si="1423"/>
        <v/>
      </c>
      <c r="D5901" s="3" t="str">
        <f t="shared" si="1424"/>
        <v/>
      </c>
      <c r="E5901" s="14" t="str">
        <f t="shared" si="1420"/>
        <v>1526</v>
      </c>
      <c r="J5901" s="14" t="str">
        <f t="shared" si="1415"/>
        <v xml:space="preserve">0                                                                                                                                                                                                                                                                                                                                                                                                                                                                                                                                                                                                                                                                                                                                                                                                                                                                                                                                                                                                                                                                                                                                                                                                                                                                                                                                                                                                                                                                                                                                                                                     </v>
      </c>
      <c r="S5901" s="8"/>
      <c r="W5901" s="76"/>
      <c r="X5901" s="16">
        <f t="shared" si="1421"/>
        <v>0</v>
      </c>
      <c r="AC5901" s="18">
        <f t="shared" si="1413"/>
        <v>0</v>
      </c>
      <c r="AD5901" s="19">
        <f t="shared" si="1416"/>
        <v>0</v>
      </c>
      <c r="AE5901" s="21">
        <f t="shared" si="1412"/>
        <v>0</v>
      </c>
      <c r="AF5901" s="20">
        <f t="shared" si="1417"/>
        <v>0</v>
      </c>
      <c r="AG5901" s="20">
        <f t="shared" si="1418"/>
        <v>0</v>
      </c>
      <c r="AH5901" s="20">
        <f t="shared" si="1419"/>
        <v>0</v>
      </c>
      <c r="AI5901" s="20"/>
      <c r="AJ5901" s="20"/>
      <c r="AK5901" s="20">
        <f t="shared" si="1414"/>
        <v>0</v>
      </c>
      <c r="AL5901" s="171"/>
    </row>
    <row r="5902" spans="2:38" ht="15.75" customHeight="1" x14ac:dyDescent="0.25">
      <c r="B5902" s="14">
        <f t="shared" si="1422"/>
        <v>1527</v>
      </c>
      <c r="C5902" s="9" t="str">
        <f t="shared" si="1423"/>
        <v/>
      </c>
      <c r="D5902" s="3" t="str">
        <f t="shared" si="1424"/>
        <v/>
      </c>
      <c r="E5902" s="14" t="str">
        <f t="shared" si="1420"/>
        <v>1527</v>
      </c>
      <c r="J5902" s="14" t="str">
        <f t="shared" si="1415"/>
        <v xml:space="preserve">0                                                                                                                                                                                                                                                                                                                                                                                                                                                                                                                                                                                                                                                                                                                                                                                                                                                                                                                                                                                                                                                                                                                                                                                                                                                                                                                                                                                                                                                                                                                                                                                      </v>
      </c>
      <c r="S5902" s="8"/>
      <c r="W5902" s="76"/>
      <c r="X5902" s="16">
        <f t="shared" si="1421"/>
        <v>0</v>
      </c>
      <c r="AC5902" s="18">
        <f t="shared" si="1413"/>
        <v>0</v>
      </c>
      <c r="AD5902" s="19">
        <f t="shared" si="1416"/>
        <v>0</v>
      </c>
      <c r="AE5902" s="21">
        <f t="shared" si="1412"/>
        <v>0</v>
      </c>
      <c r="AF5902" s="20">
        <f t="shared" si="1417"/>
        <v>0</v>
      </c>
      <c r="AG5902" s="20">
        <f t="shared" si="1418"/>
        <v>0</v>
      </c>
      <c r="AH5902" s="20">
        <f t="shared" si="1419"/>
        <v>0</v>
      </c>
      <c r="AI5902" s="20"/>
      <c r="AJ5902" s="20"/>
      <c r="AK5902" s="20">
        <f t="shared" si="1414"/>
        <v>0</v>
      </c>
      <c r="AL5902" s="171"/>
    </row>
    <row r="5903" spans="2:38" ht="15.75" customHeight="1" x14ac:dyDescent="0.25">
      <c r="B5903" s="14">
        <f t="shared" si="1422"/>
        <v>1528</v>
      </c>
      <c r="C5903" s="9" t="str">
        <f t="shared" si="1423"/>
        <v/>
      </c>
      <c r="D5903" s="3" t="str">
        <f t="shared" si="1424"/>
        <v/>
      </c>
      <c r="E5903" s="14" t="str">
        <f t="shared" si="1420"/>
        <v>1528</v>
      </c>
      <c r="J5903" s="14" t="str">
        <f t="shared" si="1415"/>
        <v xml:space="preserve">0                                                                                                                                                                                                                                                                                                                                                                                                                                                                                                                                                                                                                                                                                                                                                                                                                                                                                                                                                                                                                                                                                                                                                                                                                                                                                                                                                                                                                                                                                                                                                                                       </v>
      </c>
      <c r="S5903" s="8"/>
      <c r="W5903" s="76"/>
      <c r="X5903" s="16">
        <f t="shared" si="1421"/>
        <v>0</v>
      </c>
      <c r="AC5903" s="18">
        <f t="shared" si="1413"/>
        <v>0</v>
      </c>
      <c r="AD5903" s="19">
        <f t="shared" si="1416"/>
        <v>0</v>
      </c>
      <c r="AE5903" s="21">
        <f t="shared" si="1412"/>
        <v>0</v>
      </c>
      <c r="AF5903" s="20">
        <f t="shared" si="1417"/>
        <v>0</v>
      </c>
      <c r="AG5903" s="20">
        <f t="shared" si="1418"/>
        <v>0</v>
      </c>
      <c r="AH5903" s="20">
        <f t="shared" si="1419"/>
        <v>0</v>
      </c>
      <c r="AI5903" s="20"/>
      <c r="AJ5903" s="20"/>
      <c r="AK5903" s="20">
        <f t="shared" si="1414"/>
        <v>0</v>
      </c>
      <c r="AL5903" s="171"/>
    </row>
    <row r="5904" spans="2:38" ht="15.75" customHeight="1" x14ac:dyDescent="0.25">
      <c r="B5904" s="14">
        <f t="shared" si="1422"/>
        <v>1529</v>
      </c>
      <c r="C5904" s="9" t="str">
        <f t="shared" si="1423"/>
        <v/>
      </c>
      <c r="D5904" s="3" t="str">
        <f t="shared" si="1424"/>
        <v/>
      </c>
      <c r="E5904" s="14" t="str">
        <f t="shared" si="1420"/>
        <v>1529</v>
      </c>
      <c r="J5904" s="14" t="str">
        <f t="shared" si="1415"/>
        <v xml:space="preserve">0                                                                                                                                                                                                                                                                                                                                                                                                                                                                                                                                                                                                                                                                                                                                                                                                                                                                                                                                                                                                                                                                                                                                                                                                                                                                                                                                                                                                                                                                                                                                                                                        </v>
      </c>
      <c r="S5904" s="8"/>
      <c r="W5904" s="76"/>
      <c r="X5904" s="16">
        <f t="shared" si="1421"/>
        <v>0</v>
      </c>
      <c r="AC5904" s="18">
        <f t="shared" si="1413"/>
        <v>0</v>
      </c>
      <c r="AD5904" s="19">
        <f t="shared" si="1416"/>
        <v>0</v>
      </c>
      <c r="AE5904" s="21">
        <f t="shared" si="1412"/>
        <v>0</v>
      </c>
      <c r="AF5904" s="20">
        <f t="shared" si="1417"/>
        <v>0</v>
      </c>
      <c r="AG5904" s="20">
        <f t="shared" si="1418"/>
        <v>0</v>
      </c>
      <c r="AH5904" s="20">
        <f t="shared" si="1419"/>
        <v>0</v>
      </c>
      <c r="AI5904" s="20"/>
      <c r="AJ5904" s="20"/>
      <c r="AK5904" s="20">
        <f t="shared" si="1414"/>
        <v>0</v>
      </c>
      <c r="AL5904" s="171"/>
    </row>
    <row r="5905" spans="2:38" ht="15.75" customHeight="1" x14ac:dyDescent="0.25">
      <c r="B5905" s="14">
        <f t="shared" si="1422"/>
        <v>1530</v>
      </c>
      <c r="C5905" s="9" t="str">
        <f t="shared" si="1423"/>
        <v/>
      </c>
      <c r="D5905" s="3" t="str">
        <f t="shared" si="1424"/>
        <v/>
      </c>
      <c r="E5905" s="14" t="str">
        <f t="shared" si="1420"/>
        <v>1530</v>
      </c>
      <c r="J5905" s="14" t="str">
        <f t="shared" si="1415"/>
        <v xml:space="preserve">0                                                                                                                                                                                                                                                                                                                                                                                                                                                                                                                                                                                                                                                                                                                                                                                                                                                                                                                                                                                                                                                                                                                                                                                                                                                                                                                                                                                                                                                                                                                                                                                         </v>
      </c>
      <c r="S5905" s="8"/>
      <c r="W5905" s="76"/>
      <c r="X5905" s="16">
        <f t="shared" si="1421"/>
        <v>0</v>
      </c>
      <c r="AC5905" s="18">
        <f t="shared" si="1413"/>
        <v>0</v>
      </c>
      <c r="AD5905" s="19">
        <f t="shared" si="1416"/>
        <v>0</v>
      </c>
      <c r="AE5905" s="21">
        <f t="shared" si="1412"/>
        <v>0</v>
      </c>
      <c r="AF5905" s="20">
        <f t="shared" si="1417"/>
        <v>0</v>
      </c>
      <c r="AG5905" s="20">
        <f t="shared" si="1418"/>
        <v>0</v>
      </c>
      <c r="AH5905" s="20">
        <f t="shared" si="1419"/>
        <v>0</v>
      </c>
      <c r="AI5905" s="20"/>
      <c r="AJ5905" s="20"/>
      <c r="AK5905" s="20">
        <f t="shared" si="1414"/>
        <v>0</v>
      </c>
      <c r="AL5905" s="171"/>
    </row>
    <row r="5906" spans="2:38" ht="15.75" customHeight="1" x14ac:dyDescent="0.25">
      <c r="B5906" s="14">
        <f t="shared" si="1422"/>
        <v>1531</v>
      </c>
      <c r="C5906" s="9" t="str">
        <f t="shared" si="1423"/>
        <v/>
      </c>
      <c r="D5906" s="3" t="str">
        <f t="shared" si="1424"/>
        <v/>
      </c>
      <c r="E5906" s="14" t="str">
        <f t="shared" si="1420"/>
        <v>1531</v>
      </c>
      <c r="J5906" s="14" t="str">
        <f t="shared" si="1415"/>
        <v xml:space="preserve">0                                                                                                                                                                                                                                                                                                                                                                                                                                                                                                                                                                                                                                                                                                                                                                                                                                                                                                                                                                                                                                                                                                                                                                                                                                                                                                                                                                                                                                                                                                                                                                                          </v>
      </c>
      <c r="S5906" s="8"/>
      <c r="W5906" s="76"/>
      <c r="X5906" s="16">
        <f t="shared" si="1421"/>
        <v>0</v>
      </c>
      <c r="AC5906" s="18">
        <f t="shared" si="1413"/>
        <v>0</v>
      </c>
      <c r="AD5906" s="19">
        <f t="shared" si="1416"/>
        <v>0</v>
      </c>
      <c r="AE5906" s="21">
        <f t="shared" si="1412"/>
        <v>0</v>
      </c>
      <c r="AF5906" s="20">
        <f t="shared" si="1417"/>
        <v>0</v>
      </c>
      <c r="AG5906" s="20">
        <f t="shared" si="1418"/>
        <v>0</v>
      </c>
      <c r="AH5906" s="20">
        <f t="shared" si="1419"/>
        <v>0</v>
      </c>
      <c r="AI5906" s="20"/>
      <c r="AJ5906" s="20"/>
      <c r="AK5906" s="20">
        <f t="shared" si="1414"/>
        <v>0</v>
      </c>
      <c r="AL5906" s="171"/>
    </row>
    <row r="5907" spans="2:38" ht="15.75" customHeight="1" x14ac:dyDescent="0.25">
      <c r="B5907" s="14">
        <f t="shared" si="1422"/>
        <v>1532</v>
      </c>
      <c r="C5907" s="9" t="str">
        <f t="shared" si="1423"/>
        <v/>
      </c>
      <c r="D5907" s="3" t="str">
        <f t="shared" si="1424"/>
        <v/>
      </c>
      <c r="E5907" s="14" t="str">
        <f t="shared" si="1420"/>
        <v>1532</v>
      </c>
      <c r="J5907" s="14" t="str">
        <f t="shared" si="1415"/>
        <v xml:space="preserve">0                                                                                                                                                                                                                                                                                                                                                                                                                                                                                                                                                                                                                                                                                                                                                                                                                                                                                                                                                                                                                                                                                                                                                                                                                                                                                                                                                                                                                                                                                                                                                                                           </v>
      </c>
      <c r="S5907" s="8"/>
      <c r="W5907" s="76"/>
      <c r="X5907" s="16">
        <f t="shared" si="1421"/>
        <v>0</v>
      </c>
      <c r="AC5907" s="18">
        <f t="shared" si="1413"/>
        <v>0</v>
      </c>
      <c r="AD5907" s="19">
        <f t="shared" si="1416"/>
        <v>0</v>
      </c>
      <c r="AE5907" s="21">
        <f t="shared" si="1412"/>
        <v>0</v>
      </c>
      <c r="AF5907" s="20">
        <f t="shared" si="1417"/>
        <v>0</v>
      </c>
      <c r="AG5907" s="20">
        <f t="shared" si="1418"/>
        <v>0</v>
      </c>
      <c r="AH5907" s="20">
        <f t="shared" si="1419"/>
        <v>0</v>
      </c>
      <c r="AI5907" s="20"/>
      <c r="AJ5907" s="20"/>
      <c r="AK5907" s="20">
        <f t="shared" si="1414"/>
        <v>0</v>
      </c>
      <c r="AL5907" s="171"/>
    </row>
    <row r="5908" spans="2:38" ht="15.75" customHeight="1" x14ac:dyDescent="0.25">
      <c r="B5908" s="14">
        <f t="shared" si="1422"/>
        <v>1533</v>
      </c>
      <c r="C5908" s="9" t="str">
        <f t="shared" si="1423"/>
        <v/>
      </c>
      <c r="D5908" s="3" t="str">
        <f t="shared" si="1424"/>
        <v/>
      </c>
      <c r="E5908" s="14" t="str">
        <f t="shared" si="1420"/>
        <v>1533</v>
      </c>
      <c r="J5908" s="14" t="str">
        <f t="shared" si="1415"/>
        <v xml:space="preserve">0                                                                                                                                                                                                                                                                                                                                                                                                                                                                                                                                                                                                                                                                                                                                                                                                                                                                                                                                                                                                                                                                                                                                                                                                                                                                                                                                                                                                                                                                                                                                                                                            </v>
      </c>
      <c r="S5908" s="8"/>
      <c r="W5908" s="76"/>
      <c r="X5908" s="16">
        <f t="shared" si="1421"/>
        <v>0</v>
      </c>
      <c r="AC5908" s="18">
        <f t="shared" si="1413"/>
        <v>0</v>
      </c>
      <c r="AD5908" s="19">
        <f t="shared" si="1416"/>
        <v>0</v>
      </c>
      <c r="AE5908" s="21">
        <f t="shared" si="1412"/>
        <v>0</v>
      </c>
      <c r="AF5908" s="20">
        <f t="shared" si="1417"/>
        <v>0</v>
      </c>
      <c r="AG5908" s="20">
        <f t="shared" si="1418"/>
        <v>0</v>
      </c>
      <c r="AH5908" s="20">
        <f t="shared" si="1419"/>
        <v>0</v>
      </c>
      <c r="AI5908" s="20"/>
      <c r="AJ5908" s="20"/>
      <c r="AK5908" s="20">
        <f t="shared" si="1414"/>
        <v>0</v>
      </c>
      <c r="AL5908" s="171"/>
    </row>
    <row r="5909" spans="2:38" ht="15.75" customHeight="1" x14ac:dyDescent="0.25">
      <c r="B5909" s="14">
        <f t="shared" si="1422"/>
        <v>1534</v>
      </c>
      <c r="C5909" s="9" t="str">
        <f t="shared" si="1423"/>
        <v/>
      </c>
      <c r="D5909" s="3" t="str">
        <f t="shared" si="1424"/>
        <v/>
      </c>
      <c r="E5909" s="14" t="str">
        <f t="shared" si="1420"/>
        <v>1534</v>
      </c>
      <c r="J5909" s="14" t="str">
        <f t="shared" si="1415"/>
        <v xml:space="preserve">0                                                                                                                                                                                                                                                                                                                                                                                                                                                                                                                                                                                                                                                                                                                                                                                                                                                                                                                                                                                                                                                                                                                                                                                                                                                                                                                                                                                                                                                                                                                                                                                             </v>
      </c>
      <c r="S5909" s="8"/>
      <c r="W5909" s="76"/>
      <c r="X5909" s="16">
        <f t="shared" si="1421"/>
        <v>0</v>
      </c>
      <c r="AC5909" s="18">
        <f t="shared" si="1413"/>
        <v>0</v>
      </c>
      <c r="AD5909" s="19">
        <f t="shared" si="1416"/>
        <v>0</v>
      </c>
      <c r="AE5909" s="21">
        <f t="shared" si="1412"/>
        <v>0</v>
      </c>
      <c r="AF5909" s="20">
        <f t="shared" si="1417"/>
        <v>0</v>
      </c>
      <c r="AG5909" s="20">
        <f t="shared" si="1418"/>
        <v>0</v>
      </c>
      <c r="AH5909" s="20">
        <f t="shared" si="1419"/>
        <v>0</v>
      </c>
      <c r="AI5909" s="20"/>
      <c r="AJ5909" s="20"/>
      <c r="AK5909" s="20">
        <f t="shared" si="1414"/>
        <v>0</v>
      </c>
      <c r="AL5909" s="171"/>
    </row>
    <row r="5910" spans="2:38" ht="15.75" customHeight="1" x14ac:dyDescent="0.25">
      <c r="B5910" s="14">
        <f t="shared" si="1422"/>
        <v>1535</v>
      </c>
      <c r="C5910" s="9" t="str">
        <f t="shared" si="1423"/>
        <v/>
      </c>
      <c r="D5910" s="3" t="str">
        <f t="shared" si="1424"/>
        <v/>
      </c>
      <c r="E5910" s="14" t="str">
        <f t="shared" si="1420"/>
        <v>1535</v>
      </c>
      <c r="J5910" s="14" t="str">
        <f t="shared" si="1415"/>
        <v xml:space="preserve">0                                                                                                                                                                                                                                                                                                                                                                                                                                                                                                                                                                                                                                                                                                                                                                                                                                                                                                                                                                                                                                                                                                                                                                                                                                                                                                                                                                                                                                                                                                                                                                                              </v>
      </c>
      <c r="S5910" s="8"/>
      <c r="W5910" s="76"/>
      <c r="X5910" s="16">
        <f t="shared" si="1421"/>
        <v>0</v>
      </c>
      <c r="AC5910" s="18">
        <f t="shared" si="1413"/>
        <v>0</v>
      </c>
      <c r="AD5910" s="19">
        <f t="shared" si="1416"/>
        <v>0</v>
      </c>
      <c r="AE5910" s="21">
        <f t="shared" si="1412"/>
        <v>0</v>
      </c>
      <c r="AF5910" s="20">
        <f t="shared" si="1417"/>
        <v>0</v>
      </c>
      <c r="AG5910" s="20">
        <f t="shared" si="1418"/>
        <v>0</v>
      </c>
      <c r="AH5910" s="20">
        <f t="shared" si="1419"/>
        <v>0</v>
      </c>
      <c r="AI5910" s="20"/>
      <c r="AJ5910" s="20"/>
      <c r="AK5910" s="20">
        <f t="shared" si="1414"/>
        <v>0</v>
      </c>
      <c r="AL5910" s="171"/>
    </row>
    <row r="5911" spans="2:38" ht="15.75" customHeight="1" x14ac:dyDescent="0.25">
      <c r="B5911" s="14">
        <f t="shared" si="1422"/>
        <v>1536</v>
      </c>
      <c r="C5911" s="9" t="str">
        <f t="shared" si="1423"/>
        <v/>
      </c>
      <c r="D5911" s="3" t="str">
        <f t="shared" si="1424"/>
        <v/>
      </c>
      <c r="E5911" s="14" t="str">
        <f t="shared" si="1420"/>
        <v>1536</v>
      </c>
      <c r="J5911" s="14" t="str">
        <f t="shared" si="1415"/>
        <v xml:space="preserve">0                                                                                                                                                                                                                                                                                                                                                                                                                                                                                                                                                                                                                                                                                                                                                                                                                                                                                                                                                                                                                                                                                                                                                                                                                                                                                                                                                                                                                                                                                                                                                                                               </v>
      </c>
      <c r="S5911" s="8"/>
      <c r="W5911" s="76"/>
      <c r="X5911" s="16">
        <f t="shared" si="1421"/>
        <v>0</v>
      </c>
      <c r="AC5911" s="18">
        <f t="shared" si="1413"/>
        <v>0</v>
      </c>
      <c r="AD5911" s="19">
        <f t="shared" si="1416"/>
        <v>0</v>
      </c>
      <c r="AE5911" s="21">
        <f t="shared" si="1412"/>
        <v>0</v>
      </c>
      <c r="AF5911" s="20">
        <f t="shared" si="1417"/>
        <v>0</v>
      </c>
      <c r="AG5911" s="20">
        <f t="shared" si="1418"/>
        <v>0</v>
      </c>
      <c r="AH5911" s="20">
        <f t="shared" si="1419"/>
        <v>0</v>
      </c>
      <c r="AI5911" s="20"/>
      <c r="AJ5911" s="20"/>
      <c r="AK5911" s="20">
        <f t="shared" si="1414"/>
        <v>0</v>
      </c>
      <c r="AL5911" s="171"/>
    </row>
    <row r="5912" spans="2:38" ht="15.75" customHeight="1" x14ac:dyDescent="0.25">
      <c r="B5912" s="14">
        <f t="shared" si="1422"/>
        <v>1537</v>
      </c>
      <c r="C5912" s="9" t="str">
        <f t="shared" si="1423"/>
        <v/>
      </c>
      <c r="D5912" s="3" t="str">
        <f t="shared" si="1424"/>
        <v/>
      </c>
      <c r="E5912" s="14" t="str">
        <f t="shared" si="1420"/>
        <v>1537</v>
      </c>
      <c r="J5912" s="14" t="str">
        <f t="shared" si="1415"/>
        <v xml:space="preserve">0                                                                                                                                                                                                                                                                                                                                                                                                                                                                                                                                                                                                                                                                                                                                                                                                                                                                                                                                                                                                                                                                                                                                                                                                                                                                                                                                                                                                                                                                                                                                                                                                </v>
      </c>
      <c r="S5912" s="8"/>
      <c r="W5912" s="76"/>
      <c r="X5912" s="16">
        <f t="shared" si="1421"/>
        <v>0</v>
      </c>
      <c r="AC5912" s="18">
        <f t="shared" si="1413"/>
        <v>0</v>
      </c>
      <c r="AD5912" s="19">
        <f t="shared" si="1416"/>
        <v>0</v>
      </c>
      <c r="AE5912" s="21">
        <f t="shared" si="1412"/>
        <v>0</v>
      </c>
      <c r="AF5912" s="20">
        <f t="shared" si="1417"/>
        <v>0</v>
      </c>
      <c r="AG5912" s="20">
        <f t="shared" si="1418"/>
        <v>0</v>
      </c>
      <c r="AH5912" s="20">
        <f t="shared" si="1419"/>
        <v>0</v>
      </c>
      <c r="AI5912" s="20"/>
      <c r="AJ5912" s="20"/>
      <c r="AK5912" s="20">
        <f t="shared" si="1414"/>
        <v>0</v>
      </c>
      <c r="AL5912" s="171"/>
    </row>
    <row r="5913" spans="2:38" ht="15.75" customHeight="1" x14ac:dyDescent="0.25">
      <c r="B5913" s="14">
        <f t="shared" si="1422"/>
        <v>1538</v>
      </c>
      <c r="C5913" s="9" t="str">
        <f t="shared" si="1423"/>
        <v/>
      </c>
      <c r="D5913" s="3" t="str">
        <f t="shared" si="1424"/>
        <v/>
      </c>
      <c r="E5913" s="14" t="str">
        <f t="shared" si="1420"/>
        <v>1538</v>
      </c>
      <c r="J5913" s="14" t="str">
        <f t="shared" si="1415"/>
        <v xml:space="preserve">0                                                                                                                                                                                                                                                                                                                                                                                                                                                                                                                                                                                                                                                                                                                                                                                                                                                                                                                                                                                                                                                                                                                                                                                                                                                                                                                                                                                                                                                                                                                                                                                                 </v>
      </c>
      <c r="S5913" s="8"/>
      <c r="W5913" s="76"/>
      <c r="X5913" s="16">
        <f t="shared" si="1421"/>
        <v>0</v>
      </c>
      <c r="AC5913" s="18">
        <f t="shared" si="1413"/>
        <v>0</v>
      </c>
      <c r="AD5913" s="19">
        <f t="shared" si="1416"/>
        <v>0</v>
      </c>
      <c r="AE5913" s="21">
        <f t="shared" ref="AE5913:AE5976" si="1425">+(Q5913)*T5913</f>
        <v>0</v>
      </c>
      <c r="AF5913" s="20">
        <f t="shared" si="1417"/>
        <v>0</v>
      </c>
      <c r="AG5913" s="20">
        <f t="shared" si="1418"/>
        <v>0</v>
      </c>
      <c r="AH5913" s="20">
        <f t="shared" si="1419"/>
        <v>0</v>
      </c>
      <c r="AI5913" s="20"/>
      <c r="AJ5913" s="20"/>
      <c r="AK5913" s="20">
        <f t="shared" si="1414"/>
        <v>0</v>
      </c>
      <c r="AL5913" s="171"/>
    </row>
    <row r="5914" spans="2:38" ht="15.75" customHeight="1" x14ac:dyDescent="0.25">
      <c r="B5914" s="14">
        <f t="shared" si="1422"/>
        <v>1539</v>
      </c>
      <c r="C5914" s="9" t="str">
        <f t="shared" si="1423"/>
        <v/>
      </c>
      <c r="D5914" s="3" t="str">
        <f t="shared" si="1424"/>
        <v/>
      </c>
      <c r="E5914" s="14" t="str">
        <f t="shared" si="1420"/>
        <v>1539</v>
      </c>
      <c r="J5914" s="14" t="str">
        <f t="shared" si="1415"/>
        <v xml:space="preserve">0                                                                                                                                                                                                                                                                                                                                                                                                                                                                                                                                                                                                                                                                                                                                                                                                                                                                                                                                                                                                                                                                                                                                                                                                                                                                                                                                                                                                                                                                                                                                                                                                  </v>
      </c>
      <c r="S5914" s="8"/>
      <c r="W5914" s="76"/>
      <c r="X5914" s="16">
        <f t="shared" si="1421"/>
        <v>0</v>
      </c>
      <c r="AC5914" s="18">
        <f t="shared" si="1413"/>
        <v>0</v>
      </c>
      <c r="AD5914" s="19">
        <f t="shared" si="1416"/>
        <v>0</v>
      </c>
      <c r="AE5914" s="21">
        <f t="shared" si="1425"/>
        <v>0</v>
      </c>
      <c r="AF5914" s="20">
        <f t="shared" si="1417"/>
        <v>0</v>
      </c>
      <c r="AG5914" s="20">
        <f t="shared" si="1418"/>
        <v>0</v>
      </c>
      <c r="AH5914" s="20">
        <f t="shared" si="1419"/>
        <v>0</v>
      </c>
      <c r="AI5914" s="20"/>
      <c r="AJ5914" s="20"/>
      <c r="AK5914" s="20">
        <f t="shared" si="1414"/>
        <v>0</v>
      </c>
      <c r="AL5914" s="171"/>
    </row>
    <row r="5915" spans="2:38" ht="15.75" customHeight="1" x14ac:dyDescent="0.25">
      <c r="B5915" s="14">
        <f t="shared" si="1422"/>
        <v>1540</v>
      </c>
      <c r="C5915" s="9" t="str">
        <f t="shared" si="1423"/>
        <v/>
      </c>
      <c r="D5915" s="3" t="str">
        <f t="shared" si="1424"/>
        <v/>
      </c>
      <c r="E5915" s="14" t="str">
        <f t="shared" si="1420"/>
        <v>1540</v>
      </c>
      <c r="J5915" s="14" t="str">
        <f t="shared" si="1415"/>
        <v xml:space="preserve">0                                                                                                                                                                                                                                                                                                                                                                                                                                                                                                                                                                                                                                                                                                                                                                                                                                                                                                                                                                                                                                                                                                                                                                                                                                                                                                                                                                                                                                                                                                                                                                                                   </v>
      </c>
      <c r="S5915" s="8"/>
      <c r="W5915" s="76"/>
      <c r="X5915" s="16">
        <f t="shared" si="1421"/>
        <v>0</v>
      </c>
      <c r="AC5915" s="18">
        <f t="shared" si="1413"/>
        <v>0</v>
      </c>
      <c r="AD5915" s="19">
        <f t="shared" si="1416"/>
        <v>0</v>
      </c>
      <c r="AE5915" s="21">
        <f t="shared" si="1425"/>
        <v>0</v>
      </c>
      <c r="AF5915" s="20">
        <f t="shared" si="1417"/>
        <v>0</v>
      </c>
      <c r="AG5915" s="20">
        <f t="shared" si="1418"/>
        <v>0</v>
      </c>
      <c r="AH5915" s="20">
        <f t="shared" si="1419"/>
        <v>0</v>
      </c>
      <c r="AI5915" s="20"/>
      <c r="AJ5915" s="20"/>
      <c r="AK5915" s="20">
        <f t="shared" si="1414"/>
        <v>0</v>
      </c>
      <c r="AL5915" s="171"/>
    </row>
    <row r="5916" spans="2:38" ht="15.75" customHeight="1" x14ac:dyDescent="0.25">
      <c r="B5916" s="14">
        <f t="shared" si="1422"/>
        <v>1541</v>
      </c>
      <c r="C5916" s="9" t="str">
        <f t="shared" si="1423"/>
        <v/>
      </c>
      <c r="D5916" s="3" t="str">
        <f t="shared" si="1424"/>
        <v/>
      </c>
      <c r="E5916" s="14" t="str">
        <f t="shared" si="1420"/>
        <v>1541</v>
      </c>
      <c r="J5916" s="14" t="str">
        <f t="shared" si="1415"/>
        <v xml:space="preserve">0                                                                                                                                                                                                                                                                                                                                                                                                                                                                                                                                                                                                                                                                                                                                                                                                                                                                                                                                                                                                                                                                                                                                                                                                                                                                                                                                                                                                                                                                                                                                                                                                    </v>
      </c>
      <c r="S5916" s="8"/>
      <c r="W5916" s="76"/>
      <c r="X5916" s="16">
        <f t="shared" si="1421"/>
        <v>0</v>
      </c>
      <c r="AC5916" s="18">
        <f t="shared" si="1413"/>
        <v>0</v>
      </c>
      <c r="AD5916" s="19">
        <f t="shared" si="1416"/>
        <v>0</v>
      </c>
      <c r="AE5916" s="21">
        <f t="shared" si="1425"/>
        <v>0</v>
      </c>
      <c r="AF5916" s="20">
        <f t="shared" si="1417"/>
        <v>0</v>
      </c>
      <c r="AG5916" s="20">
        <f t="shared" si="1418"/>
        <v>0</v>
      </c>
      <c r="AH5916" s="20">
        <f t="shared" si="1419"/>
        <v>0</v>
      </c>
      <c r="AI5916" s="20"/>
      <c r="AJ5916" s="20"/>
      <c r="AK5916" s="20">
        <f t="shared" si="1414"/>
        <v>0</v>
      </c>
      <c r="AL5916" s="171"/>
    </row>
    <row r="5917" spans="2:38" ht="15.75" customHeight="1" x14ac:dyDescent="0.25">
      <c r="B5917" s="14">
        <f t="shared" si="1422"/>
        <v>1542</v>
      </c>
      <c r="C5917" s="9" t="str">
        <f t="shared" si="1423"/>
        <v/>
      </c>
      <c r="D5917" s="3" t="str">
        <f t="shared" si="1424"/>
        <v/>
      </c>
      <c r="E5917" s="14" t="str">
        <f t="shared" si="1420"/>
        <v>1542</v>
      </c>
      <c r="J5917" s="14" t="str">
        <f t="shared" si="1415"/>
        <v xml:space="preserve">0                                                                                                                                                                                                                                                                                                                                                                                                                                                                                                                                                                                                                                                                                                                                                                                                                                                                                                                                                                                                                                                                                                                                                                                                                                                                                                                                                                                                                                                                                                                                                                                                     </v>
      </c>
      <c r="S5917" s="8"/>
      <c r="W5917" s="76"/>
      <c r="X5917" s="16">
        <f t="shared" si="1421"/>
        <v>0</v>
      </c>
      <c r="AC5917" s="18">
        <f t="shared" si="1413"/>
        <v>0</v>
      </c>
      <c r="AD5917" s="19">
        <f t="shared" si="1416"/>
        <v>0</v>
      </c>
      <c r="AE5917" s="21">
        <f t="shared" si="1425"/>
        <v>0</v>
      </c>
      <c r="AF5917" s="20">
        <f t="shared" si="1417"/>
        <v>0</v>
      </c>
      <c r="AG5917" s="20">
        <f t="shared" si="1418"/>
        <v>0</v>
      </c>
      <c r="AH5917" s="20">
        <f t="shared" si="1419"/>
        <v>0</v>
      </c>
      <c r="AI5917" s="20"/>
      <c r="AJ5917" s="20"/>
      <c r="AK5917" s="20">
        <f t="shared" si="1414"/>
        <v>0</v>
      </c>
      <c r="AL5917" s="171"/>
    </row>
    <row r="5918" spans="2:38" ht="15.75" customHeight="1" x14ac:dyDescent="0.25">
      <c r="B5918" s="14">
        <f t="shared" si="1422"/>
        <v>1543</v>
      </c>
      <c r="C5918" s="9" t="str">
        <f t="shared" si="1423"/>
        <v/>
      </c>
      <c r="D5918" s="3" t="str">
        <f t="shared" si="1424"/>
        <v/>
      </c>
      <c r="E5918" s="14" t="str">
        <f t="shared" si="1420"/>
        <v>1543</v>
      </c>
      <c r="J5918" s="14" t="str">
        <f t="shared" si="1415"/>
        <v xml:space="preserve">0                                                                                                                                                                                                                                                                                                                                                                                                                                                                                                                                                                                                                                                                                                                                                                                                                                                                                                                                                                                                                                                                                                                                                                                                                                                                                                                                                                                                                                                                                                                                                                                                      </v>
      </c>
      <c r="S5918" s="8"/>
      <c r="W5918" s="76"/>
      <c r="X5918" s="16">
        <f t="shared" si="1421"/>
        <v>0</v>
      </c>
      <c r="AC5918" s="18">
        <f t="shared" si="1413"/>
        <v>0</v>
      </c>
      <c r="AD5918" s="19">
        <f t="shared" si="1416"/>
        <v>0</v>
      </c>
      <c r="AE5918" s="21">
        <f t="shared" si="1425"/>
        <v>0</v>
      </c>
      <c r="AF5918" s="20">
        <f t="shared" si="1417"/>
        <v>0</v>
      </c>
      <c r="AG5918" s="20">
        <f t="shared" si="1418"/>
        <v>0</v>
      </c>
      <c r="AH5918" s="20">
        <f t="shared" si="1419"/>
        <v>0</v>
      </c>
      <c r="AI5918" s="20"/>
      <c r="AJ5918" s="20"/>
      <c r="AK5918" s="20">
        <f t="shared" si="1414"/>
        <v>0</v>
      </c>
      <c r="AL5918" s="171"/>
    </row>
    <row r="5919" spans="2:38" ht="15.75" customHeight="1" x14ac:dyDescent="0.25">
      <c r="B5919" s="14">
        <f t="shared" si="1422"/>
        <v>1544</v>
      </c>
      <c r="C5919" s="9" t="str">
        <f t="shared" si="1423"/>
        <v/>
      </c>
      <c r="D5919" s="3" t="str">
        <f t="shared" si="1424"/>
        <v/>
      </c>
      <c r="E5919" s="14" t="str">
        <f t="shared" si="1420"/>
        <v>1544</v>
      </c>
      <c r="J5919" s="14" t="str">
        <f t="shared" si="1415"/>
        <v xml:space="preserve">0                                                                                                                                                                                                                                                                                                                                                                                                                                                                                                                                                                                                                                                                                                                                                                                                                                                                                                                                                                                                                                                                                                                                                                                                                                                                                                                                                                                                                                                                                                                                                                                                       </v>
      </c>
      <c r="S5919" s="8"/>
      <c r="W5919" s="76"/>
      <c r="X5919" s="16">
        <f t="shared" si="1421"/>
        <v>0</v>
      </c>
      <c r="AC5919" s="18">
        <f t="shared" si="1413"/>
        <v>0</v>
      </c>
      <c r="AD5919" s="19">
        <f t="shared" si="1416"/>
        <v>0</v>
      </c>
      <c r="AE5919" s="21">
        <f t="shared" si="1425"/>
        <v>0</v>
      </c>
      <c r="AF5919" s="20">
        <f t="shared" si="1417"/>
        <v>0</v>
      </c>
      <c r="AG5919" s="20">
        <f t="shared" si="1418"/>
        <v>0</v>
      </c>
      <c r="AH5919" s="20">
        <f t="shared" si="1419"/>
        <v>0</v>
      </c>
      <c r="AI5919" s="20"/>
      <c r="AJ5919" s="20"/>
      <c r="AK5919" s="20">
        <f t="shared" si="1414"/>
        <v>0</v>
      </c>
      <c r="AL5919" s="171"/>
    </row>
    <row r="5920" spans="2:38" ht="15.75" customHeight="1" x14ac:dyDescent="0.25">
      <c r="B5920" s="14">
        <f t="shared" si="1422"/>
        <v>1545</v>
      </c>
      <c r="C5920" s="9" t="str">
        <f t="shared" si="1423"/>
        <v/>
      </c>
      <c r="D5920" s="3" t="str">
        <f t="shared" si="1424"/>
        <v/>
      </c>
      <c r="E5920" s="14" t="str">
        <f t="shared" si="1420"/>
        <v>1545</v>
      </c>
      <c r="J5920" s="14" t="str">
        <f t="shared" si="1415"/>
        <v xml:space="preserve">0                                                                                                                                                                                                                                                                                                                                                                                                                                                                                                                                                                                                                                                                                                                                                                                                                                                                                                                                                                                                                                                                                                                                                                                                                                                                                                                                                                                                                                                                                                                                                                                                        </v>
      </c>
      <c r="S5920" s="8"/>
      <c r="W5920" s="76"/>
      <c r="X5920" s="16">
        <f t="shared" si="1421"/>
        <v>0</v>
      </c>
      <c r="AC5920" s="18">
        <f t="shared" si="1413"/>
        <v>0</v>
      </c>
      <c r="AD5920" s="19">
        <f t="shared" si="1416"/>
        <v>0</v>
      </c>
      <c r="AE5920" s="21">
        <f t="shared" si="1425"/>
        <v>0</v>
      </c>
      <c r="AF5920" s="20">
        <f t="shared" si="1417"/>
        <v>0</v>
      </c>
      <c r="AG5920" s="20">
        <f t="shared" si="1418"/>
        <v>0</v>
      </c>
      <c r="AH5920" s="20">
        <f t="shared" si="1419"/>
        <v>0</v>
      </c>
      <c r="AI5920" s="20"/>
      <c r="AJ5920" s="20"/>
      <c r="AK5920" s="20">
        <f t="shared" si="1414"/>
        <v>0</v>
      </c>
      <c r="AL5920" s="171"/>
    </row>
    <row r="5921" spans="2:38" ht="15.75" customHeight="1" x14ac:dyDescent="0.25">
      <c r="B5921" s="14">
        <f t="shared" si="1422"/>
        <v>1546</v>
      </c>
      <c r="C5921" s="9" t="str">
        <f t="shared" si="1423"/>
        <v/>
      </c>
      <c r="D5921" s="3" t="str">
        <f t="shared" si="1424"/>
        <v/>
      </c>
      <c r="E5921" s="14" t="str">
        <f t="shared" si="1420"/>
        <v>1546</v>
      </c>
      <c r="J5921" s="14" t="str">
        <f t="shared" si="1415"/>
        <v xml:space="preserve">0                                                                                                                                                                                                                                                                                                                                                                                                                                                                                                                                                                                                                                                                                                                                                                                                                                                                                                                                                                                                                                                                                                                                                                                                                                                                                                                                                                                                                                                                                                                                                                                                         </v>
      </c>
      <c r="S5921" s="8"/>
      <c r="W5921" s="76"/>
      <c r="X5921" s="16">
        <f t="shared" si="1421"/>
        <v>0</v>
      </c>
      <c r="AC5921" s="18">
        <f t="shared" si="1413"/>
        <v>0</v>
      </c>
      <c r="AD5921" s="19">
        <f t="shared" si="1416"/>
        <v>0</v>
      </c>
      <c r="AE5921" s="21">
        <f t="shared" si="1425"/>
        <v>0</v>
      </c>
      <c r="AF5921" s="20">
        <f t="shared" si="1417"/>
        <v>0</v>
      </c>
      <c r="AG5921" s="20">
        <f t="shared" si="1418"/>
        <v>0</v>
      </c>
      <c r="AH5921" s="20">
        <f t="shared" si="1419"/>
        <v>0</v>
      </c>
      <c r="AI5921" s="20"/>
      <c r="AJ5921" s="20"/>
      <c r="AK5921" s="20">
        <f t="shared" si="1414"/>
        <v>0</v>
      </c>
      <c r="AL5921" s="171"/>
    </row>
    <row r="5922" spans="2:38" ht="15.75" customHeight="1" x14ac:dyDescent="0.25">
      <c r="B5922" s="14">
        <f t="shared" si="1422"/>
        <v>1547</v>
      </c>
      <c r="C5922" s="9" t="str">
        <f t="shared" si="1423"/>
        <v/>
      </c>
      <c r="D5922" s="3" t="str">
        <f t="shared" si="1424"/>
        <v/>
      </c>
      <c r="E5922" s="14" t="str">
        <f t="shared" si="1420"/>
        <v>1547</v>
      </c>
      <c r="J5922" s="14" t="str">
        <f t="shared" si="1415"/>
        <v xml:space="preserve">0                                                                                                                                                                                                                                                                                                                                                                                                                                                                                                                                                                                                                                                                                                                                                                                                                                                                                                                                                                                                                                                                                                                                                                                                                                                                                                                                                                                                                                                                                                                                                                                                          </v>
      </c>
      <c r="S5922" s="8"/>
      <c r="W5922" s="76"/>
      <c r="X5922" s="16">
        <f t="shared" si="1421"/>
        <v>0</v>
      </c>
      <c r="AC5922" s="18">
        <f t="shared" si="1413"/>
        <v>0</v>
      </c>
      <c r="AD5922" s="19">
        <f t="shared" si="1416"/>
        <v>0</v>
      </c>
      <c r="AE5922" s="21">
        <f t="shared" si="1425"/>
        <v>0</v>
      </c>
      <c r="AF5922" s="20">
        <f t="shared" si="1417"/>
        <v>0</v>
      </c>
      <c r="AG5922" s="20">
        <f t="shared" si="1418"/>
        <v>0</v>
      </c>
      <c r="AH5922" s="20">
        <f t="shared" si="1419"/>
        <v>0</v>
      </c>
      <c r="AI5922" s="20"/>
      <c r="AJ5922" s="20"/>
      <c r="AK5922" s="20">
        <f t="shared" si="1414"/>
        <v>0</v>
      </c>
      <c r="AL5922" s="171"/>
    </row>
    <row r="5923" spans="2:38" ht="15.75" customHeight="1" x14ac:dyDescent="0.25">
      <c r="B5923" s="14">
        <f t="shared" si="1422"/>
        <v>1548</v>
      </c>
      <c r="C5923" s="9" t="str">
        <f t="shared" si="1423"/>
        <v/>
      </c>
      <c r="D5923" s="3" t="str">
        <f t="shared" si="1424"/>
        <v/>
      </c>
      <c r="E5923" s="14" t="str">
        <f t="shared" si="1420"/>
        <v>1548</v>
      </c>
      <c r="J5923" s="14" t="str">
        <f t="shared" si="1415"/>
        <v xml:space="preserve">0                                                                                                                                                                                                                                                                                                                                                                                                                                                                                                                                                                                                                                                                                                                                                                                                                                                                                                                                                                                                                                                                                                                                                                                                                                                                                                                                                                                                                                                                                                                                                                                                           </v>
      </c>
      <c r="S5923" s="8"/>
      <c r="W5923" s="76"/>
      <c r="X5923" s="16">
        <f t="shared" si="1421"/>
        <v>0</v>
      </c>
      <c r="AC5923" s="18">
        <f t="shared" ref="AC5923:AC5986" si="1426">+AB5923*Y5923</f>
        <v>0</v>
      </c>
      <c r="AD5923" s="19">
        <f t="shared" si="1416"/>
        <v>0</v>
      </c>
      <c r="AE5923" s="21">
        <f t="shared" si="1425"/>
        <v>0</v>
      </c>
      <c r="AF5923" s="20">
        <f t="shared" si="1417"/>
        <v>0</v>
      </c>
      <c r="AG5923" s="20">
        <f t="shared" si="1418"/>
        <v>0</v>
      </c>
      <c r="AH5923" s="20">
        <f t="shared" si="1419"/>
        <v>0</v>
      </c>
      <c r="AI5923" s="20"/>
      <c r="AJ5923" s="20"/>
      <c r="AK5923" s="20">
        <f t="shared" ref="AK5923:AK5986" si="1427">AH5923+AG5923</f>
        <v>0</v>
      </c>
      <c r="AL5923" s="171"/>
    </row>
    <row r="5924" spans="2:38" ht="15.75" customHeight="1" x14ac:dyDescent="0.25">
      <c r="B5924" s="14">
        <f t="shared" si="1422"/>
        <v>1549</v>
      </c>
      <c r="C5924" s="9" t="str">
        <f t="shared" si="1423"/>
        <v/>
      </c>
      <c r="D5924" s="3" t="str">
        <f t="shared" si="1424"/>
        <v/>
      </c>
      <c r="E5924" s="14" t="str">
        <f t="shared" si="1420"/>
        <v>1549</v>
      </c>
      <c r="J5924" s="14" t="str">
        <f t="shared" si="1415"/>
        <v xml:space="preserve">0                                                                                                                                                                                                                                                                                                                                                                                                                                                                                                                                                                                                                                                                                                                                                                                                                                                                                                                                                                                                                                                                                                                                                                                                                                                                                                                                                                                                                                                                                                                                                                                                            </v>
      </c>
      <c r="S5924" s="8"/>
      <c r="W5924" s="76"/>
      <c r="X5924" s="16">
        <f t="shared" si="1421"/>
        <v>0</v>
      </c>
      <c r="AC5924" s="18">
        <f t="shared" si="1426"/>
        <v>0</v>
      </c>
      <c r="AD5924" s="19">
        <f t="shared" si="1416"/>
        <v>0</v>
      </c>
      <c r="AE5924" s="21">
        <f t="shared" si="1425"/>
        <v>0</v>
      </c>
      <c r="AF5924" s="20">
        <f t="shared" si="1417"/>
        <v>0</v>
      </c>
      <c r="AG5924" s="20">
        <f t="shared" si="1418"/>
        <v>0</v>
      </c>
      <c r="AH5924" s="20">
        <f t="shared" si="1419"/>
        <v>0</v>
      </c>
      <c r="AI5924" s="20"/>
      <c r="AJ5924" s="20"/>
      <c r="AK5924" s="20">
        <f t="shared" si="1427"/>
        <v>0</v>
      </c>
      <c r="AL5924" s="171"/>
    </row>
    <row r="5925" spans="2:38" ht="15.75" customHeight="1" x14ac:dyDescent="0.25">
      <c r="B5925" s="14">
        <f t="shared" si="1422"/>
        <v>1550</v>
      </c>
      <c r="C5925" s="9" t="str">
        <f t="shared" si="1423"/>
        <v/>
      </c>
      <c r="D5925" s="3" t="str">
        <f t="shared" si="1424"/>
        <v/>
      </c>
      <c r="E5925" s="14" t="str">
        <f t="shared" si="1420"/>
        <v>1550</v>
      </c>
      <c r="J5925" s="14" t="str">
        <f t="shared" si="1415"/>
        <v xml:space="preserve">0                                                                                                                                                                                                                                                                                                                                                                                                                                                                                                                                                                                                                                                                                                                                                                                                                                                                                                                                                                                                                                                                                                                                                                                                                                                                                                                                                                                                                                                                                                                                                                                                             </v>
      </c>
      <c r="S5925" s="8"/>
      <c r="W5925" s="76"/>
      <c r="X5925" s="16">
        <f t="shared" si="1421"/>
        <v>0</v>
      </c>
      <c r="AC5925" s="18">
        <f t="shared" si="1426"/>
        <v>0</v>
      </c>
      <c r="AD5925" s="19">
        <f t="shared" si="1416"/>
        <v>0</v>
      </c>
      <c r="AE5925" s="21">
        <f t="shared" si="1425"/>
        <v>0</v>
      </c>
      <c r="AF5925" s="20">
        <f t="shared" si="1417"/>
        <v>0</v>
      </c>
      <c r="AG5925" s="20">
        <f t="shared" si="1418"/>
        <v>0</v>
      </c>
      <c r="AH5925" s="20">
        <f t="shared" si="1419"/>
        <v>0</v>
      </c>
      <c r="AI5925" s="20"/>
      <c r="AJ5925" s="20"/>
      <c r="AK5925" s="20">
        <f t="shared" si="1427"/>
        <v>0</v>
      </c>
      <c r="AL5925" s="171"/>
    </row>
    <row r="5926" spans="2:38" ht="15.75" customHeight="1" x14ac:dyDescent="0.25">
      <c r="B5926" s="14">
        <f t="shared" si="1422"/>
        <v>1551</v>
      </c>
      <c r="C5926" s="9" t="str">
        <f t="shared" si="1423"/>
        <v/>
      </c>
      <c r="D5926" s="3" t="str">
        <f t="shared" si="1424"/>
        <v/>
      </c>
      <c r="E5926" s="14" t="str">
        <f t="shared" si="1420"/>
        <v>1551</v>
      </c>
      <c r="J5926" s="14" t="str">
        <f t="shared" si="1415"/>
        <v xml:space="preserve">0                                                                                                                                                                                                                                                                                                                                                                                                                                                                                                                                                                                                                                                                                                                                                                                                                                                                                                                                                                                                                                                                                                                                                                                                                                                                                                                                                                                                                                                                                                                                                                                                              </v>
      </c>
      <c r="S5926" s="8"/>
      <c r="W5926" s="76"/>
      <c r="X5926" s="16">
        <f t="shared" si="1421"/>
        <v>0</v>
      </c>
      <c r="AC5926" s="18">
        <f t="shared" si="1426"/>
        <v>0</v>
      </c>
      <c r="AD5926" s="19">
        <f t="shared" si="1416"/>
        <v>0</v>
      </c>
      <c r="AE5926" s="21">
        <f t="shared" si="1425"/>
        <v>0</v>
      </c>
      <c r="AF5926" s="20">
        <f t="shared" si="1417"/>
        <v>0</v>
      </c>
      <c r="AG5926" s="20">
        <f t="shared" si="1418"/>
        <v>0</v>
      </c>
      <c r="AH5926" s="20">
        <f t="shared" si="1419"/>
        <v>0</v>
      </c>
      <c r="AI5926" s="20"/>
      <c r="AJ5926" s="20"/>
      <c r="AK5926" s="20">
        <f t="shared" si="1427"/>
        <v>0</v>
      </c>
      <c r="AL5926" s="171"/>
    </row>
    <row r="5927" spans="2:38" ht="15.75" customHeight="1" x14ac:dyDescent="0.25">
      <c r="B5927" s="14">
        <f t="shared" si="1422"/>
        <v>1552</v>
      </c>
      <c r="C5927" s="9" t="str">
        <f t="shared" si="1423"/>
        <v/>
      </c>
      <c r="D5927" s="3" t="str">
        <f t="shared" si="1424"/>
        <v/>
      </c>
      <c r="E5927" s="14" t="str">
        <f t="shared" si="1420"/>
        <v>1552</v>
      </c>
      <c r="J5927" s="14" t="str">
        <f t="shared" ref="J5927:J5990" si="1428">IF(A5927=A5926,CONCATENATE(J5926," ",I5927),I5927)</f>
        <v xml:space="preserve">0                                                                                                                                                                                                                                                                                                                                                                                                                                                                                                                                                                                                                                                                                                                                                                                                                                                                                                                                                                                                                                                                                                                                                                                                                                                                                                                                                                                                                                                                                                                                                                                                               </v>
      </c>
      <c r="S5927" s="8"/>
      <c r="W5927" s="76"/>
      <c r="X5927" s="16">
        <f t="shared" si="1421"/>
        <v>0</v>
      </c>
      <c r="AC5927" s="18">
        <f t="shared" si="1426"/>
        <v>0</v>
      </c>
      <c r="AD5927" s="19">
        <f t="shared" si="1416"/>
        <v>0</v>
      </c>
      <c r="AE5927" s="21">
        <f t="shared" si="1425"/>
        <v>0</v>
      </c>
      <c r="AF5927" s="20">
        <f t="shared" si="1417"/>
        <v>0</v>
      </c>
      <c r="AG5927" s="20">
        <f t="shared" si="1418"/>
        <v>0</v>
      </c>
      <c r="AH5927" s="20">
        <f t="shared" si="1419"/>
        <v>0</v>
      </c>
      <c r="AI5927" s="20"/>
      <c r="AJ5927" s="20"/>
      <c r="AK5927" s="20">
        <f t="shared" si="1427"/>
        <v>0</v>
      </c>
      <c r="AL5927" s="171"/>
    </row>
    <row r="5928" spans="2:38" ht="15.75" customHeight="1" x14ac:dyDescent="0.25">
      <c r="B5928" s="14">
        <f t="shared" si="1422"/>
        <v>1553</v>
      </c>
      <c r="C5928" s="9" t="str">
        <f t="shared" si="1423"/>
        <v/>
      </c>
      <c r="D5928" s="3" t="str">
        <f t="shared" si="1424"/>
        <v/>
      </c>
      <c r="E5928" s="14" t="str">
        <f t="shared" si="1420"/>
        <v>1553</v>
      </c>
      <c r="J5928" s="14" t="str">
        <f t="shared" si="1428"/>
        <v xml:space="preserve">0                                                                                                                                                                                                                                                                                                                                                                                                                                                                                                                                                                                                                                                                                                                                                                                                                                                                                                                                                                                                                                                                                                                                                                                                                                                                                                                                                                                                                                                                                                                                                                                                                </v>
      </c>
      <c r="S5928" s="8"/>
      <c r="W5928" s="76"/>
      <c r="X5928" s="16">
        <f t="shared" si="1421"/>
        <v>0</v>
      </c>
      <c r="AC5928" s="18">
        <f t="shared" si="1426"/>
        <v>0</v>
      </c>
      <c r="AD5928" s="19">
        <f t="shared" si="1416"/>
        <v>0</v>
      </c>
      <c r="AE5928" s="21">
        <f t="shared" si="1425"/>
        <v>0</v>
      </c>
      <c r="AF5928" s="20">
        <f t="shared" si="1417"/>
        <v>0</v>
      </c>
      <c r="AG5928" s="20">
        <f t="shared" si="1418"/>
        <v>0</v>
      </c>
      <c r="AH5928" s="20">
        <f t="shared" si="1419"/>
        <v>0</v>
      </c>
      <c r="AI5928" s="20"/>
      <c r="AJ5928" s="20"/>
      <c r="AK5928" s="20">
        <f t="shared" si="1427"/>
        <v>0</v>
      </c>
      <c r="AL5928" s="171"/>
    </row>
    <row r="5929" spans="2:38" ht="15.75" customHeight="1" x14ac:dyDescent="0.25">
      <c r="B5929" s="14">
        <f t="shared" si="1422"/>
        <v>1554</v>
      </c>
      <c r="C5929" s="9" t="str">
        <f t="shared" si="1423"/>
        <v/>
      </c>
      <c r="D5929" s="3" t="str">
        <f t="shared" si="1424"/>
        <v/>
      </c>
      <c r="E5929" s="14" t="str">
        <f t="shared" si="1420"/>
        <v>1554</v>
      </c>
      <c r="J5929" s="14" t="str">
        <f t="shared" si="1428"/>
        <v xml:space="preserve">0                                                                                                                                                                                                                                                                                                                                                                                                                                                                                                                                                                                                                                                                                                                                                                                                                                                                                                                                                                                                                                                                                                                                                                                                                                                                                                                                                                                                                                                                                                                                                                                                                 </v>
      </c>
      <c r="S5929" s="8"/>
      <c r="W5929" s="76"/>
      <c r="X5929" s="16">
        <f t="shared" si="1421"/>
        <v>0</v>
      </c>
      <c r="AC5929" s="18">
        <f t="shared" si="1426"/>
        <v>0</v>
      </c>
      <c r="AD5929" s="19">
        <f t="shared" si="1416"/>
        <v>0</v>
      </c>
      <c r="AE5929" s="21">
        <f t="shared" si="1425"/>
        <v>0</v>
      </c>
      <c r="AF5929" s="20">
        <f t="shared" si="1417"/>
        <v>0</v>
      </c>
      <c r="AG5929" s="20">
        <f t="shared" si="1418"/>
        <v>0</v>
      </c>
      <c r="AH5929" s="20">
        <f t="shared" si="1419"/>
        <v>0</v>
      </c>
      <c r="AI5929" s="20"/>
      <c r="AJ5929" s="20"/>
      <c r="AK5929" s="20">
        <f t="shared" si="1427"/>
        <v>0</v>
      </c>
      <c r="AL5929" s="171"/>
    </row>
    <row r="5930" spans="2:38" ht="15.75" customHeight="1" x14ac:dyDescent="0.25">
      <c r="B5930" s="14">
        <f t="shared" si="1422"/>
        <v>1555</v>
      </c>
      <c r="C5930" s="9" t="str">
        <f t="shared" si="1423"/>
        <v/>
      </c>
      <c r="D5930" s="3" t="str">
        <f t="shared" si="1424"/>
        <v/>
      </c>
      <c r="E5930" s="14" t="str">
        <f t="shared" si="1420"/>
        <v>1555</v>
      </c>
      <c r="J5930" s="14" t="str">
        <f t="shared" si="1428"/>
        <v xml:space="preserve">0                                                                                                                                                                                                                                                                                                                                                                                                                                                                                                                                                                                                                                                                                                                                                                                                                                                                                                                                                                                                                                                                                                                                                                                                                                                                                                                                                                                                                                                                                                                                                                                                                  </v>
      </c>
      <c r="S5930" s="8"/>
      <c r="W5930" s="76"/>
      <c r="X5930" s="16">
        <f t="shared" si="1421"/>
        <v>0</v>
      </c>
      <c r="AC5930" s="18">
        <f t="shared" si="1426"/>
        <v>0</v>
      </c>
      <c r="AD5930" s="19">
        <f t="shared" si="1416"/>
        <v>0</v>
      </c>
      <c r="AE5930" s="21">
        <f t="shared" si="1425"/>
        <v>0</v>
      </c>
      <c r="AF5930" s="20">
        <f t="shared" si="1417"/>
        <v>0</v>
      </c>
      <c r="AG5930" s="20">
        <f t="shared" si="1418"/>
        <v>0</v>
      </c>
      <c r="AH5930" s="20">
        <f t="shared" si="1419"/>
        <v>0</v>
      </c>
      <c r="AI5930" s="20"/>
      <c r="AJ5930" s="20"/>
      <c r="AK5930" s="20">
        <f t="shared" si="1427"/>
        <v>0</v>
      </c>
      <c r="AL5930" s="171"/>
    </row>
    <row r="5931" spans="2:38" ht="15.75" customHeight="1" x14ac:dyDescent="0.25">
      <c r="B5931" s="14">
        <f t="shared" si="1422"/>
        <v>1556</v>
      </c>
      <c r="C5931" s="9" t="str">
        <f t="shared" si="1423"/>
        <v/>
      </c>
      <c r="D5931" s="3" t="str">
        <f t="shared" si="1424"/>
        <v/>
      </c>
      <c r="E5931" s="14" t="str">
        <f t="shared" si="1420"/>
        <v>1556</v>
      </c>
      <c r="J5931" s="14" t="str">
        <f t="shared" si="1428"/>
        <v xml:space="preserve">0                                                                                                                                                                                                                                                                                                                                                                                                                                                                                                                                                                                                                                                                                                                                                                                                                                                                                                                                                                                                                                                                                                                                                                                                                                                                                                                                                                                                                                                                                                                                                                                                                   </v>
      </c>
      <c r="S5931" s="8"/>
      <c r="W5931" s="76"/>
      <c r="X5931" s="16">
        <f t="shared" si="1421"/>
        <v>0</v>
      </c>
      <c r="AC5931" s="18">
        <f t="shared" si="1426"/>
        <v>0</v>
      </c>
      <c r="AD5931" s="19">
        <f t="shared" si="1416"/>
        <v>0</v>
      </c>
      <c r="AE5931" s="21">
        <f t="shared" si="1425"/>
        <v>0</v>
      </c>
      <c r="AF5931" s="20">
        <f t="shared" si="1417"/>
        <v>0</v>
      </c>
      <c r="AG5931" s="20">
        <f t="shared" si="1418"/>
        <v>0</v>
      </c>
      <c r="AH5931" s="20">
        <f t="shared" si="1419"/>
        <v>0</v>
      </c>
      <c r="AI5931" s="20"/>
      <c r="AJ5931" s="20"/>
      <c r="AK5931" s="20">
        <f t="shared" si="1427"/>
        <v>0</v>
      </c>
      <c r="AL5931" s="171"/>
    </row>
    <row r="5932" spans="2:38" ht="15.75" customHeight="1" x14ac:dyDescent="0.25">
      <c r="B5932" s="14">
        <f t="shared" si="1422"/>
        <v>1557</v>
      </c>
      <c r="C5932" s="9" t="str">
        <f t="shared" si="1423"/>
        <v/>
      </c>
      <c r="D5932" s="3" t="str">
        <f t="shared" si="1424"/>
        <v/>
      </c>
      <c r="E5932" s="14" t="str">
        <f t="shared" si="1420"/>
        <v>1557</v>
      </c>
      <c r="J5932" s="14" t="str">
        <f t="shared" si="1428"/>
        <v xml:space="preserve">0                                                                                                                                                                                                                                                                                                                                                                                                                                                                                                                                                                                                                                                                                                                                                                                                                                                                                                                                                                                                                                                                                                                                                                                                                                                                                                                                                                                                                                                                                                                                                                                                                    </v>
      </c>
      <c r="S5932" s="8"/>
      <c r="W5932" s="76"/>
      <c r="X5932" s="16">
        <f t="shared" si="1421"/>
        <v>0</v>
      </c>
      <c r="AC5932" s="18">
        <f t="shared" si="1426"/>
        <v>0</v>
      </c>
      <c r="AD5932" s="19">
        <f t="shared" si="1416"/>
        <v>0</v>
      </c>
      <c r="AE5932" s="21">
        <f t="shared" si="1425"/>
        <v>0</v>
      </c>
      <c r="AF5932" s="20">
        <f t="shared" si="1417"/>
        <v>0</v>
      </c>
      <c r="AG5932" s="20">
        <f t="shared" si="1418"/>
        <v>0</v>
      </c>
      <c r="AH5932" s="20">
        <f t="shared" si="1419"/>
        <v>0</v>
      </c>
      <c r="AI5932" s="20"/>
      <c r="AJ5932" s="20"/>
      <c r="AK5932" s="20">
        <f t="shared" si="1427"/>
        <v>0</v>
      </c>
      <c r="AL5932" s="171"/>
    </row>
    <row r="5933" spans="2:38" ht="15.75" customHeight="1" x14ac:dyDescent="0.25">
      <c r="B5933" s="14">
        <f t="shared" si="1422"/>
        <v>1558</v>
      </c>
      <c r="C5933" s="9" t="str">
        <f t="shared" si="1423"/>
        <v/>
      </c>
      <c r="D5933" s="3" t="str">
        <f t="shared" si="1424"/>
        <v/>
      </c>
      <c r="E5933" s="14" t="str">
        <f t="shared" si="1420"/>
        <v>1558</v>
      </c>
      <c r="J5933" s="14" t="str">
        <f t="shared" si="1428"/>
        <v xml:space="preserve">0                                                                                                                                                                                                                                                                                                                                                                                                                                                                                                                                                                                                                                                                                                                                                                                                                                                                                                                                                                                                                                                                                                                                                                                                                                                                                                                                                                                                                                                                                                                                                                                                                     </v>
      </c>
      <c r="S5933" s="8"/>
      <c r="W5933" s="76"/>
      <c r="X5933" s="16">
        <f t="shared" si="1421"/>
        <v>0</v>
      </c>
      <c r="AC5933" s="18">
        <f t="shared" si="1426"/>
        <v>0</v>
      </c>
      <c r="AD5933" s="19">
        <f t="shared" si="1416"/>
        <v>0</v>
      </c>
      <c r="AE5933" s="21">
        <f t="shared" si="1425"/>
        <v>0</v>
      </c>
      <c r="AF5933" s="20">
        <f t="shared" si="1417"/>
        <v>0</v>
      </c>
      <c r="AG5933" s="20">
        <f t="shared" si="1418"/>
        <v>0</v>
      </c>
      <c r="AH5933" s="20">
        <f t="shared" si="1419"/>
        <v>0</v>
      </c>
      <c r="AI5933" s="20"/>
      <c r="AJ5933" s="20"/>
      <c r="AK5933" s="20">
        <f t="shared" si="1427"/>
        <v>0</v>
      </c>
      <c r="AL5933" s="171"/>
    </row>
    <row r="5934" spans="2:38" ht="15.75" customHeight="1" x14ac:dyDescent="0.25">
      <c r="B5934" s="14">
        <f t="shared" si="1422"/>
        <v>1559</v>
      </c>
      <c r="C5934" s="9" t="str">
        <f t="shared" si="1423"/>
        <v/>
      </c>
      <c r="D5934" s="3" t="str">
        <f t="shared" si="1424"/>
        <v/>
      </c>
      <c r="E5934" s="14" t="str">
        <f t="shared" si="1420"/>
        <v>1559</v>
      </c>
      <c r="J5934" s="14" t="str">
        <f t="shared" si="1428"/>
        <v xml:space="preserve">0                                                                                                                                                                                                                                                                                                                                                                                                                                                                                                                                                                                                                                                                                                                                                                                                                                                                                                                                                                                                                                                                                                                                                                                                                                                                                                                                                                                                                                                                                                                                                                                                                      </v>
      </c>
      <c r="S5934" s="8"/>
      <c r="W5934" s="76"/>
      <c r="X5934" s="16">
        <f t="shared" si="1421"/>
        <v>0</v>
      </c>
      <c r="AC5934" s="18">
        <f t="shared" si="1426"/>
        <v>0</v>
      </c>
      <c r="AD5934" s="19">
        <f t="shared" si="1416"/>
        <v>0</v>
      </c>
      <c r="AE5934" s="21">
        <f t="shared" si="1425"/>
        <v>0</v>
      </c>
      <c r="AF5934" s="20">
        <f t="shared" si="1417"/>
        <v>0</v>
      </c>
      <c r="AG5934" s="20">
        <f t="shared" si="1418"/>
        <v>0</v>
      </c>
      <c r="AH5934" s="20">
        <f t="shared" si="1419"/>
        <v>0</v>
      </c>
      <c r="AI5934" s="20"/>
      <c r="AJ5934" s="20"/>
      <c r="AK5934" s="20">
        <f t="shared" si="1427"/>
        <v>0</v>
      </c>
      <c r="AL5934" s="171"/>
    </row>
    <row r="5935" spans="2:38" ht="15.75" customHeight="1" x14ac:dyDescent="0.25">
      <c r="B5935" s="14">
        <f t="shared" si="1422"/>
        <v>1560</v>
      </c>
      <c r="C5935" s="9" t="str">
        <f t="shared" si="1423"/>
        <v/>
      </c>
      <c r="D5935" s="3" t="str">
        <f t="shared" si="1424"/>
        <v/>
      </c>
      <c r="E5935" s="14" t="str">
        <f t="shared" si="1420"/>
        <v>1560</v>
      </c>
      <c r="J5935" s="14" t="str">
        <f t="shared" si="1428"/>
        <v xml:space="preserve">0                                                                                                                                                                                                                                                                                                                                                                                                                                                                                                                                                                                                                                                                                                                                                                                                                                                                                                                                                                                                                                                                                                                                                                                                                                                                                                                                                                                                                                                                                                                                                                                                                       </v>
      </c>
      <c r="S5935" s="8"/>
      <c r="W5935" s="76"/>
      <c r="X5935" s="16">
        <f t="shared" si="1421"/>
        <v>0</v>
      </c>
      <c r="AC5935" s="18">
        <f t="shared" si="1426"/>
        <v>0</v>
      </c>
      <c r="AD5935" s="19">
        <f t="shared" si="1416"/>
        <v>0</v>
      </c>
      <c r="AE5935" s="21">
        <f t="shared" si="1425"/>
        <v>0</v>
      </c>
      <c r="AF5935" s="20">
        <f t="shared" si="1417"/>
        <v>0</v>
      </c>
      <c r="AG5935" s="20">
        <f t="shared" si="1418"/>
        <v>0</v>
      </c>
      <c r="AH5935" s="20">
        <f t="shared" si="1419"/>
        <v>0</v>
      </c>
      <c r="AI5935" s="20"/>
      <c r="AJ5935" s="20"/>
      <c r="AK5935" s="20">
        <f t="shared" si="1427"/>
        <v>0</v>
      </c>
      <c r="AL5935" s="171"/>
    </row>
    <row r="5936" spans="2:38" ht="15.75" customHeight="1" x14ac:dyDescent="0.25">
      <c r="B5936" s="14">
        <f t="shared" si="1422"/>
        <v>1561</v>
      </c>
      <c r="C5936" s="9" t="str">
        <f t="shared" si="1423"/>
        <v/>
      </c>
      <c r="D5936" s="3" t="str">
        <f t="shared" si="1424"/>
        <v/>
      </c>
      <c r="E5936" s="14" t="str">
        <f t="shared" si="1420"/>
        <v>1561</v>
      </c>
      <c r="J5936" s="14" t="str">
        <f t="shared" si="1428"/>
        <v xml:space="preserve">0                                                                                                                                                                                                                                                                                                                                                                                                                                                                                                                                                                                                                                                                                                                                                                                                                                                                                                                                                                                                                                                                                                                                                                                                                                                                                                                                                                                                                                                                                                                                                                                                                        </v>
      </c>
      <c r="S5936" s="8"/>
      <c r="W5936" s="76"/>
      <c r="X5936" s="16">
        <f t="shared" si="1421"/>
        <v>0</v>
      </c>
      <c r="AC5936" s="18">
        <f t="shared" si="1426"/>
        <v>0</v>
      </c>
      <c r="AD5936" s="19">
        <f t="shared" si="1416"/>
        <v>0</v>
      </c>
      <c r="AE5936" s="21">
        <f t="shared" si="1425"/>
        <v>0</v>
      </c>
      <c r="AF5936" s="20">
        <f t="shared" si="1417"/>
        <v>0</v>
      </c>
      <c r="AG5936" s="20">
        <f t="shared" si="1418"/>
        <v>0</v>
      </c>
      <c r="AH5936" s="20">
        <f t="shared" si="1419"/>
        <v>0</v>
      </c>
      <c r="AI5936" s="20"/>
      <c r="AJ5936" s="20"/>
      <c r="AK5936" s="20">
        <f t="shared" si="1427"/>
        <v>0</v>
      </c>
      <c r="AL5936" s="171"/>
    </row>
    <row r="5937" spans="2:38" ht="15.75" customHeight="1" x14ac:dyDescent="0.25">
      <c r="B5937" s="14">
        <f t="shared" si="1422"/>
        <v>1562</v>
      </c>
      <c r="C5937" s="9" t="str">
        <f t="shared" si="1423"/>
        <v/>
      </c>
      <c r="D5937" s="3" t="str">
        <f t="shared" si="1424"/>
        <v/>
      </c>
      <c r="E5937" s="14" t="str">
        <f t="shared" si="1420"/>
        <v>1562</v>
      </c>
      <c r="J5937" s="14" t="str">
        <f t="shared" si="1428"/>
        <v xml:space="preserve">0                                                                                                                                                                                                                                                                                                                                                                                                                                                                                                                                                                                                                                                                                                                                                                                                                                                                                                                                                                                                                                                                                                                                                                                                                                                                                                                                                                                                                                                                                                                                                                                                                         </v>
      </c>
      <c r="S5937" s="8"/>
      <c r="W5937" s="76"/>
      <c r="X5937" s="16">
        <f t="shared" si="1421"/>
        <v>0</v>
      </c>
      <c r="AC5937" s="18">
        <f t="shared" si="1426"/>
        <v>0</v>
      </c>
      <c r="AD5937" s="19">
        <f t="shared" ref="AD5937:AD6000" si="1429">IF(A5937=A5936,AD5936+AC5937,AC5937)</f>
        <v>0</v>
      </c>
      <c r="AE5937" s="21">
        <f t="shared" si="1425"/>
        <v>0</v>
      </c>
      <c r="AF5937" s="20">
        <f t="shared" ref="AF5937:AF6000" si="1430">IF(A5937=A5936,0,(SUMIF($A$3:$A$999956,A5937,$Q$3:$Q$999956)))+IF(A5937=A5936,0,(SUMIF($A$3:$A$999956,A5937,$R$3:$R$999956)))</f>
        <v>0</v>
      </c>
      <c r="AG5937" s="20">
        <f t="shared" ref="AG5937:AG6000" si="1431">IF(A5937=A5936,0,(SUMIF($A$3:$A$999956,A5937,($X$3:$X$999956))))</f>
        <v>0</v>
      </c>
      <c r="AH5937" s="20">
        <f t="shared" ref="AH5937:AH6000" si="1432">IF(A5937=A5936,0,(SUMIF($A$3:$A$999956,A5937,($AC$3:$AC$999956))))</f>
        <v>0</v>
      </c>
      <c r="AI5937" s="20"/>
      <c r="AJ5937" s="20"/>
      <c r="AK5937" s="20">
        <f t="shared" si="1427"/>
        <v>0</v>
      </c>
      <c r="AL5937" s="171"/>
    </row>
    <row r="5938" spans="2:38" ht="15.75" customHeight="1" x14ac:dyDescent="0.25">
      <c r="B5938" s="14">
        <f t="shared" si="1422"/>
        <v>1563</v>
      </c>
      <c r="C5938" s="9" t="str">
        <f t="shared" si="1423"/>
        <v/>
      </c>
      <c r="D5938" s="3" t="str">
        <f t="shared" si="1424"/>
        <v/>
      </c>
      <c r="E5938" s="14" t="str">
        <f t="shared" si="1420"/>
        <v>1563</v>
      </c>
      <c r="J5938" s="14" t="str">
        <f t="shared" si="1428"/>
        <v xml:space="preserve">0                                                                                                                                                                                                                                                                                                                                                                                                                                                                                                                                                                                                                                                                                                                                                                                                                                                                                                                                                                                                                                                                                                                                                                                                                                                                                                                                                                                                                                                                                                                                                                                                                          </v>
      </c>
      <c r="S5938" s="8"/>
      <c r="W5938" s="76"/>
      <c r="X5938" s="16">
        <f t="shared" si="1421"/>
        <v>0</v>
      </c>
      <c r="AC5938" s="18">
        <f t="shared" si="1426"/>
        <v>0</v>
      </c>
      <c r="AD5938" s="19">
        <f t="shared" si="1429"/>
        <v>0</v>
      </c>
      <c r="AE5938" s="21">
        <f t="shared" si="1425"/>
        <v>0</v>
      </c>
      <c r="AF5938" s="20">
        <f t="shared" si="1430"/>
        <v>0</v>
      </c>
      <c r="AG5938" s="20">
        <f t="shared" si="1431"/>
        <v>0</v>
      </c>
      <c r="AH5938" s="20">
        <f t="shared" si="1432"/>
        <v>0</v>
      </c>
      <c r="AI5938" s="20"/>
      <c r="AJ5938" s="20"/>
      <c r="AK5938" s="20">
        <f t="shared" si="1427"/>
        <v>0</v>
      </c>
      <c r="AL5938" s="171"/>
    </row>
    <row r="5939" spans="2:38" ht="15.75" customHeight="1" x14ac:dyDescent="0.25">
      <c r="B5939" s="14">
        <f t="shared" si="1422"/>
        <v>1564</v>
      </c>
      <c r="C5939" s="9" t="str">
        <f t="shared" si="1423"/>
        <v/>
      </c>
      <c r="D5939" s="3" t="str">
        <f t="shared" si="1424"/>
        <v/>
      </c>
      <c r="E5939" s="14" t="str">
        <f t="shared" si="1420"/>
        <v>1564</v>
      </c>
      <c r="J5939" s="14" t="str">
        <f t="shared" si="1428"/>
        <v xml:space="preserve">0                                                                                                                                                                                                                                                                                                                                                                                                                                                                                                                                                                                                                                                                                                                                                                                                                                                                                                                                                                                                                                                                                                                                                                                                                                                                                                                                                                                                                                                                                                                                                                                                                           </v>
      </c>
      <c r="S5939" s="8"/>
      <c r="W5939" s="76"/>
      <c r="X5939" s="16">
        <f t="shared" si="1421"/>
        <v>0</v>
      </c>
      <c r="AC5939" s="18">
        <f t="shared" si="1426"/>
        <v>0</v>
      </c>
      <c r="AD5939" s="19">
        <f t="shared" si="1429"/>
        <v>0</v>
      </c>
      <c r="AE5939" s="21">
        <f t="shared" si="1425"/>
        <v>0</v>
      </c>
      <c r="AF5939" s="20">
        <f t="shared" si="1430"/>
        <v>0</v>
      </c>
      <c r="AG5939" s="20">
        <f t="shared" si="1431"/>
        <v>0</v>
      </c>
      <c r="AH5939" s="20">
        <f t="shared" si="1432"/>
        <v>0</v>
      </c>
      <c r="AI5939" s="20"/>
      <c r="AJ5939" s="20"/>
      <c r="AK5939" s="20">
        <f t="shared" si="1427"/>
        <v>0</v>
      </c>
      <c r="AL5939" s="171"/>
    </row>
    <row r="5940" spans="2:38" ht="15.75" customHeight="1" x14ac:dyDescent="0.25">
      <c r="B5940" s="14">
        <f t="shared" si="1422"/>
        <v>1565</v>
      </c>
      <c r="C5940" s="9" t="str">
        <f t="shared" si="1423"/>
        <v/>
      </c>
      <c r="D5940" s="3" t="str">
        <f t="shared" si="1424"/>
        <v/>
      </c>
      <c r="E5940" s="14" t="str">
        <f t="shared" si="1420"/>
        <v>1565</v>
      </c>
      <c r="J5940" s="14" t="str">
        <f t="shared" si="1428"/>
        <v xml:space="preserve">0                                                                                                                                                                                                                                                                                                                                                                                                                                                                                                                                                                                                                                                                                                                                                                                                                                                                                                                                                                                                                                                                                                                                                                                                                                                                                                                                                                                                                                                                                                                                                                                                                            </v>
      </c>
      <c r="S5940" s="8"/>
      <c r="W5940" s="76"/>
      <c r="X5940" s="16">
        <f t="shared" si="1421"/>
        <v>0</v>
      </c>
      <c r="AC5940" s="18">
        <f t="shared" si="1426"/>
        <v>0</v>
      </c>
      <c r="AD5940" s="19">
        <f t="shared" si="1429"/>
        <v>0</v>
      </c>
      <c r="AE5940" s="21">
        <f t="shared" si="1425"/>
        <v>0</v>
      </c>
      <c r="AF5940" s="20">
        <f t="shared" si="1430"/>
        <v>0</v>
      </c>
      <c r="AG5940" s="20">
        <f t="shared" si="1431"/>
        <v>0</v>
      </c>
      <c r="AH5940" s="20">
        <f t="shared" si="1432"/>
        <v>0</v>
      </c>
      <c r="AI5940" s="20"/>
      <c r="AJ5940" s="20"/>
      <c r="AK5940" s="20">
        <f t="shared" si="1427"/>
        <v>0</v>
      </c>
      <c r="AL5940" s="171"/>
    </row>
    <row r="5941" spans="2:38" ht="15.75" customHeight="1" x14ac:dyDescent="0.25">
      <c r="B5941" s="14">
        <f t="shared" si="1422"/>
        <v>1566</v>
      </c>
      <c r="C5941" s="9" t="str">
        <f t="shared" si="1423"/>
        <v/>
      </c>
      <c r="D5941" s="3" t="str">
        <f t="shared" si="1424"/>
        <v/>
      </c>
      <c r="E5941" s="14" t="str">
        <f t="shared" si="1420"/>
        <v>1566</v>
      </c>
      <c r="J5941" s="14" t="str">
        <f t="shared" si="1428"/>
        <v xml:space="preserve">0                                                                                                                                                                                                                                                                                                                                                                                                                                                                                                                                                                                                                                                                                                                                                                                                                                                                                                                                                                                                                                                                                                                                                                                                                                                                                                                                                                                                                                                                                                                                                                                                                             </v>
      </c>
      <c r="S5941" s="8"/>
      <c r="W5941" s="76"/>
      <c r="X5941" s="16">
        <f t="shared" si="1421"/>
        <v>0</v>
      </c>
      <c r="AC5941" s="18">
        <f t="shared" si="1426"/>
        <v>0</v>
      </c>
      <c r="AD5941" s="19">
        <f t="shared" si="1429"/>
        <v>0</v>
      </c>
      <c r="AE5941" s="21">
        <f t="shared" si="1425"/>
        <v>0</v>
      </c>
      <c r="AF5941" s="20">
        <f t="shared" si="1430"/>
        <v>0</v>
      </c>
      <c r="AG5941" s="20">
        <f t="shared" si="1431"/>
        <v>0</v>
      </c>
      <c r="AH5941" s="20">
        <f t="shared" si="1432"/>
        <v>0</v>
      </c>
      <c r="AI5941" s="20"/>
      <c r="AJ5941" s="20"/>
      <c r="AK5941" s="20">
        <f t="shared" si="1427"/>
        <v>0</v>
      </c>
      <c r="AL5941" s="171"/>
    </row>
    <row r="5942" spans="2:38" ht="15.75" customHeight="1" x14ac:dyDescent="0.25">
      <c r="B5942" s="14">
        <f t="shared" si="1422"/>
        <v>1567</v>
      </c>
      <c r="C5942" s="9" t="str">
        <f t="shared" si="1423"/>
        <v/>
      </c>
      <c r="D5942" s="3" t="str">
        <f t="shared" si="1424"/>
        <v/>
      </c>
      <c r="E5942" s="14" t="str">
        <f t="shared" si="1420"/>
        <v>1567</v>
      </c>
      <c r="J5942" s="14" t="str">
        <f t="shared" si="1428"/>
        <v xml:space="preserve">0                                                                                                                                                                                                                                                                                                                                                                                                                                                                                                                                                                                                                                                                                                                                                                                                                                                                                                                                                                                                                                                                                                                                                                                                                                                                                                                                                                                                                                                                                                                                                                                                                              </v>
      </c>
      <c r="S5942" s="8"/>
      <c r="W5942" s="76"/>
      <c r="X5942" s="16">
        <f t="shared" si="1421"/>
        <v>0</v>
      </c>
      <c r="AC5942" s="18">
        <f t="shared" si="1426"/>
        <v>0</v>
      </c>
      <c r="AD5942" s="19">
        <f t="shared" si="1429"/>
        <v>0</v>
      </c>
      <c r="AE5942" s="21">
        <f t="shared" si="1425"/>
        <v>0</v>
      </c>
      <c r="AF5942" s="20">
        <f t="shared" si="1430"/>
        <v>0</v>
      </c>
      <c r="AG5942" s="20">
        <f t="shared" si="1431"/>
        <v>0</v>
      </c>
      <c r="AH5942" s="20">
        <f t="shared" si="1432"/>
        <v>0</v>
      </c>
      <c r="AI5942" s="20"/>
      <c r="AJ5942" s="20"/>
      <c r="AK5942" s="20">
        <f t="shared" si="1427"/>
        <v>0</v>
      </c>
      <c r="AL5942" s="171"/>
    </row>
    <row r="5943" spans="2:38" ht="15.75" customHeight="1" x14ac:dyDescent="0.25">
      <c r="B5943" s="14">
        <f t="shared" si="1422"/>
        <v>1568</v>
      </c>
      <c r="C5943" s="9" t="str">
        <f t="shared" si="1423"/>
        <v/>
      </c>
      <c r="D5943" s="3" t="str">
        <f t="shared" si="1424"/>
        <v/>
      </c>
      <c r="E5943" s="14" t="str">
        <f t="shared" si="1420"/>
        <v>1568</v>
      </c>
      <c r="J5943" s="14" t="str">
        <f t="shared" si="1428"/>
        <v xml:space="preserve">0                                                                                                                                                                                                                                                                                                                                                                                                                                                                                                                                                                                                                                                                                                                                                                                                                                                                                                                                                                                                                                                                                                                                                                                                                                                                                                                                                                                                                                                                                                                                                                                                                               </v>
      </c>
      <c r="S5943" s="8"/>
      <c r="W5943" s="76"/>
      <c r="X5943" s="16">
        <f t="shared" si="1421"/>
        <v>0</v>
      </c>
      <c r="AC5943" s="18">
        <f t="shared" si="1426"/>
        <v>0</v>
      </c>
      <c r="AD5943" s="19">
        <f t="shared" si="1429"/>
        <v>0</v>
      </c>
      <c r="AE5943" s="21">
        <f t="shared" si="1425"/>
        <v>0</v>
      </c>
      <c r="AF5943" s="20">
        <f t="shared" si="1430"/>
        <v>0</v>
      </c>
      <c r="AG5943" s="20">
        <f t="shared" si="1431"/>
        <v>0</v>
      </c>
      <c r="AH5943" s="20">
        <f t="shared" si="1432"/>
        <v>0</v>
      </c>
      <c r="AI5943" s="20"/>
      <c r="AJ5943" s="20"/>
      <c r="AK5943" s="20">
        <f t="shared" si="1427"/>
        <v>0</v>
      </c>
      <c r="AL5943" s="171"/>
    </row>
    <row r="5944" spans="2:38" ht="15.75" customHeight="1" x14ac:dyDescent="0.25">
      <c r="B5944" s="14">
        <f t="shared" si="1422"/>
        <v>1569</v>
      </c>
      <c r="C5944" s="9" t="str">
        <f t="shared" si="1423"/>
        <v/>
      </c>
      <c r="D5944" s="3" t="str">
        <f t="shared" si="1424"/>
        <v/>
      </c>
      <c r="E5944" s="14" t="str">
        <f t="shared" si="1420"/>
        <v>1569</v>
      </c>
      <c r="J5944" s="14" t="str">
        <f t="shared" si="1428"/>
        <v xml:space="preserve">0                                                                                                                                                                                                                                                                                                                                                                                                                                                                                                                                                                                                                                                                                                                                                                                                                                                                                                                                                                                                                                                                                                                                                                                                                                                                                                                                                                                                                                                                                                                                                                                                                                </v>
      </c>
      <c r="S5944" s="8"/>
      <c r="W5944" s="76"/>
      <c r="X5944" s="16">
        <f t="shared" si="1421"/>
        <v>0</v>
      </c>
      <c r="AC5944" s="18">
        <f t="shared" si="1426"/>
        <v>0</v>
      </c>
      <c r="AD5944" s="19">
        <f t="shared" si="1429"/>
        <v>0</v>
      </c>
      <c r="AE5944" s="21">
        <f t="shared" si="1425"/>
        <v>0</v>
      </c>
      <c r="AF5944" s="20">
        <f t="shared" si="1430"/>
        <v>0</v>
      </c>
      <c r="AG5944" s="20">
        <f t="shared" si="1431"/>
        <v>0</v>
      </c>
      <c r="AH5944" s="20">
        <f t="shared" si="1432"/>
        <v>0</v>
      </c>
      <c r="AI5944" s="20"/>
      <c r="AJ5944" s="20"/>
      <c r="AK5944" s="20">
        <f t="shared" si="1427"/>
        <v>0</v>
      </c>
      <c r="AL5944" s="171"/>
    </row>
    <row r="5945" spans="2:38" ht="15.75" customHeight="1" x14ac:dyDescent="0.25">
      <c r="B5945" s="14">
        <f t="shared" si="1422"/>
        <v>1570</v>
      </c>
      <c r="C5945" s="9" t="str">
        <f t="shared" si="1423"/>
        <v/>
      </c>
      <c r="D5945" s="3" t="str">
        <f t="shared" si="1424"/>
        <v/>
      </c>
      <c r="E5945" s="14" t="str">
        <f t="shared" si="1420"/>
        <v>1570</v>
      </c>
      <c r="J5945" s="14" t="str">
        <f t="shared" si="1428"/>
        <v xml:space="preserve">0                                                                                                                                                                                                                                                                                                                                                                                                                                                                                                                                                                                                                                                                                                                                                                                                                                                                                                                                                                                                                                                                                                                                                                                                                                                                                                                                                                                                                                                                                                                                                                                                                                 </v>
      </c>
      <c r="S5945" s="8"/>
      <c r="W5945" s="76"/>
      <c r="X5945" s="16">
        <f t="shared" si="1421"/>
        <v>0</v>
      </c>
      <c r="AC5945" s="18">
        <f t="shared" si="1426"/>
        <v>0</v>
      </c>
      <c r="AD5945" s="19">
        <f t="shared" si="1429"/>
        <v>0</v>
      </c>
      <c r="AE5945" s="21">
        <f t="shared" si="1425"/>
        <v>0</v>
      </c>
      <c r="AF5945" s="20">
        <f t="shared" si="1430"/>
        <v>0</v>
      </c>
      <c r="AG5945" s="20">
        <f t="shared" si="1431"/>
        <v>0</v>
      </c>
      <c r="AH5945" s="20">
        <f t="shared" si="1432"/>
        <v>0</v>
      </c>
      <c r="AI5945" s="20"/>
      <c r="AJ5945" s="20"/>
      <c r="AK5945" s="20">
        <f t="shared" si="1427"/>
        <v>0</v>
      </c>
      <c r="AL5945" s="171"/>
    </row>
    <row r="5946" spans="2:38" ht="15.75" customHeight="1" x14ac:dyDescent="0.25">
      <c r="B5946" s="14">
        <f t="shared" si="1422"/>
        <v>1571</v>
      </c>
      <c r="C5946" s="9" t="str">
        <f t="shared" si="1423"/>
        <v/>
      </c>
      <c r="D5946" s="3" t="str">
        <f t="shared" si="1424"/>
        <v/>
      </c>
      <c r="E5946" s="14" t="str">
        <f t="shared" si="1420"/>
        <v>1571</v>
      </c>
      <c r="J5946" s="14" t="str">
        <f t="shared" si="1428"/>
        <v xml:space="preserve">0                                                                                                                                                                                                                                                                                                                                                                                                                                                                                                                                                                                                                                                                                                                                                                                                                                                                                                                                                                                                                                                                                                                                                                                                                                                                                                                                                                                                                                                                                                                                                                                                                                  </v>
      </c>
      <c r="S5946" s="8"/>
      <c r="W5946" s="76"/>
      <c r="X5946" s="16">
        <f t="shared" si="1421"/>
        <v>0</v>
      </c>
      <c r="AC5946" s="18">
        <f t="shared" si="1426"/>
        <v>0</v>
      </c>
      <c r="AD5946" s="19">
        <f t="shared" si="1429"/>
        <v>0</v>
      </c>
      <c r="AE5946" s="21">
        <f t="shared" si="1425"/>
        <v>0</v>
      </c>
      <c r="AF5946" s="20">
        <f t="shared" si="1430"/>
        <v>0</v>
      </c>
      <c r="AG5946" s="20">
        <f t="shared" si="1431"/>
        <v>0</v>
      </c>
      <c r="AH5946" s="20">
        <f t="shared" si="1432"/>
        <v>0</v>
      </c>
      <c r="AI5946" s="20"/>
      <c r="AJ5946" s="20"/>
      <c r="AK5946" s="20">
        <f t="shared" si="1427"/>
        <v>0</v>
      </c>
      <c r="AL5946" s="171"/>
    </row>
    <row r="5947" spans="2:38" ht="15.75" customHeight="1" x14ac:dyDescent="0.25">
      <c r="B5947" s="14">
        <f t="shared" si="1422"/>
        <v>1572</v>
      </c>
      <c r="C5947" s="9" t="str">
        <f t="shared" si="1423"/>
        <v/>
      </c>
      <c r="D5947" s="3" t="str">
        <f t="shared" si="1424"/>
        <v/>
      </c>
      <c r="E5947" s="14" t="str">
        <f t="shared" si="1420"/>
        <v>1572</v>
      </c>
      <c r="J5947" s="14" t="str">
        <f t="shared" si="1428"/>
        <v xml:space="preserve">0                                                                                                                                                                                                                                                                                                                                                                                                                                                                                                                                                                                                                                                                                                                                                                                                                                                                                                                                                                                                                                                                                                                                                                                                                                                                                                                                                                                                                                                                                                                                                                                                                                   </v>
      </c>
      <c r="S5947" s="8"/>
      <c r="W5947" s="76"/>
      <c r="X5947" s="16">
        <f t="shared" si="1421"/>
        <v>0</v>
      </c>
      <c r="AC5947" s="18">
        <f t="shared" si="1426"/>
        <v>0</v>
      </c>
      <c r="AD5947" s="19">
        <f t="shared" si="1429"/>
        <v>0</v>
      </c>
      <c r="AE5947" s="21">
        <f t="shared" si="1425"/>
        <v>0</v>
      </c>
      <c r="AF5947" s="20">
        <f t="shared" si="1430"/>
        <v>0</v>
      </c>
      <c r="AG5947" s="20">
        <f t="shared" si="1431"/>
        <v>0</v>
      </c>
      <c r="AH5947" s="20">
        <f t="shared" si="1432"/>
        <v>0</v>
      </c>
      <c r="AI5947" s="20"/>
      <c r="AJ5947" s="20"/>
      <c r="AK5947" s="20">
        <f t="shared" si="1427"/>
        <v>0</v>
      </c>
      <c r="AL5947" s="171"/>
    </row>
    <row r="5948" spans="2:38" ht="15.75" customHeight="1" x14ac:dyDescent="0.25">
      <c r="B5948" s="14">
        <f t="shared" si="1422"/>
        <v>1573</v>
      </c>
      <c r="C5948" s="9" t="str">
        <f t="shared" si="1423"/>
        <v/>
      </c>
      <c r="D5948" s="3" t="str">
        <f t="shared" si="1424"/>
        <v/>
      </c>
      <c r="E5948" s="14" t="str">
        <f t="shared" si="1420"/>
        <v>1573</v>
      </c>
      <c r="J5948" s="14" t="str">
        <f t="shared" si="1428"/>
        <v xml:space="preserve">0                                                                                                                                                                                                                                                                                                                                                                                                                                                                                                                                                                                                                                                                                                                                                                                                                                                                                                                                                                                                                                                                                                                                                                                                                                                                                                                                                                                                                                                                                                                                                                                                                                    </v>
      </c>
      <c r="S5948" s="8"/>
      <c r="W5948" s="76"/>
      <c r="X5948" s="16">
        <f t="shared" si="1421"/>
        <v>0</v>
      </c>
      <c r="AC5948" s="18">
        <f t="shared" si="1426"/>
        <v>0</v>
      </c>
      <c r="AD5948" s="19">
        <f t="shared" si="1429"/>
        <v>0</v>
      </c>
      <c r="AE5948" s="21">
        <f t="shared" si="1425"/>
        <v>0</v>
      </c>
      <c r="AF5948" s="20">
        <f t="shared" si="1430"/>
        <v>0</v>
      </c>
      <c r="AG5948" s="20">
        <f t="shared" si="1431"/>
        <v>0</v>
      </c>
      <c r="AH5948" s="20">
        <f t="shared" si="1432"/>
        <v>0</v>
      </c>
      <c r="AI5948" s="20"/>
      <c r="AJ5948" s="20"/>
      <c r="AK5948" s="20">
        <f t="shared" si="1427"/>
        <v>0</v>
      </c>
      <c r="AL5948" s="171"/>
    </row>
    <row r="5949" spans="2:38" ht="15.75" customHeight="1" x14ac:dyDescent="0.25">
      <c r="B5949" s="14">
        <f t="shared" si="1422"/>
        <v>1574</v>
      </c>
      <c r="C5949" s="9" t="str">
        <f t="shared" si="1423"/>
        <v/>
      </c>
      <c r="D5949" s="3" t="str">
        <f t="shared" si="1424"/>
        <v/>
      </c>
      <c r="E5949" s="14" t="str">
        <f t="shared" si="1420"/>
        <v>1574</v>
      </c>
      <c r="J5949" s="14" t="str">
        <f t="shared" si="1428"/>
        <v xml:space="preserve">0                                                                                                                                                                                                                                                                                                                                                                                                                                                                                                                                                                                                                                                                                                                                                                                                                                                                                                                                                                                                                                                                                                                                                                                                                                                                                                                                                                                                                                                                                                                                                                                                                                     </v>
      </c>
      <c r="S5949" s="8"/>
      <c r="W5949" s="76"/>
      <c r="X5949" s="16">
        <f t="shared" si="1421"/>
        <v>0</v>
      </c>
      <c r="AC5949" s="18">
        <f t="shared" si="1426"/>
        <v>0</v>
      </c>
      <c r="AD5949" s="19">
        <f t="shared" si="1429"/>
        <v>0</v>
      </c>
      <c r="AE5949" s="21">
        <f t="shared" si="1425"/>
        <v>0</v>
      </c>
      <c r="AF5949" s="20">
        <f t="shared" si="1430"/>
        <v>0</v>
      </c>
      <c r="AG5949" s="20">
        <f t="shared" si="1431"/>
        <v>0</v>
      </c>
      <c r="AH5949" s="20">
        <f t="shared" si="1432"/>
        <v>0</v>
      </c>
      <c r="AI5949" s="20"/>
      <c r="AJ5949" s="20"/>
      <c r="AK5949" s="20">
        <f t="shared" si="1427"/>
        <v>0</v>
      </c>
      <c r="AL5949" s="171"/>
    </row>
    <row r="5950" spans="2:38" ht="15.75" customHeight="1" x14ac:dyDescent="0.25">
      <c r="B5950" s="14">
        <f t="shared" si="1422"/>
        <v>1575</v>
      </c>
      <c r="C5950" s="9" t="str">
        <f t="shared" si="1423"/>
        <v/>
      </c>
      <c r="D5950" s="3" t="str">
        <f t="shared" si="1424"/>
        <v/>
      </c>
      <c r="E5950" s="14" t="str">
        <f t="shared" ref="E5950:E6013" si="1433">CONCATENATE(A5950,D5950,B5950)</f>
        <v>1575</v>
      </c>
      <c r="J5950" s="14" t="str">
        <f t="shared" si="1428"/>
        <v xml:space="preserve">0                                                                                                                                                                                                                                                                                                                                                                                                                                                                                                                                                                                                                                                                                                                                                                                                                                                                                                                                                                                                                                                                                                                                                                                                                                                                                                                                                                                                                                                                                                                                                                                                                                      </v>
      </c>
      <c r="S5950" s="8"/>
      <c r="W5950" s="76"/>
      <c r="X5950" s="16">
        <f t="shared" si="1421"/>
        <v>0</v>
      </c>
      <c r="AC5950" s="18">
        <f t="shared" si="1426"/>
        <v>0</v>
      </c>
      <c r="AD5950" s="19">
        <f t="shared" si="1429"/>
        <v>0</v>
      </c>
      <c r="AE5950" s="21">
        <f t="shared" si="1425"/>
        <v>0</v>
      </c>
      <c r="AF5950" s="20">
        <f t="shared" si="1430"/>
        <v>0</v>
      </c>
      <c r="AG5950" s="20">
        <f t="shared" si="1431"/>
        <v>0</v>
      </c>
      <c r="AH5950" s="20">
        <f t="shared" si="1432"/>
        <v>0</v>
      </c>
      <c r="AI5950" s="20"/>
      <c r="AJ5950" s="20"/>
      <c r="AK5950" s="20">
        <f t="shared" si="1427"/>
        <v>0</v>
      </c>
      <c r="AL5950" s="171"/>
    </row>
    <row r="5951" spans="2:38" ht="15.75" customHeight="1" x14ac:dyDescent="0.25">
      <c r="B5951" s="14">
        <f t="shared" si="1422"/>
        <v>1576</v>
      </c>
      <c r="C5951" s="9" t="str">
        <f t="shared" si="1423"/>
        <v/>
      </c>
      <c r="D5951" s="3" t="str">
        <f t="shared" si="1424"/>
        <v/>
      </c>
      <c r="E5951" s="14" t="str">
        <f t="shared" si="1433"/>
        <v>1576</v>
      </c>
      <c r="J5951" s="14" t="str">
        <f t="shared" si="1428"/>
        <v xml:space="preserve">0                                                                                                                                                                                                                                                                                                                                                                                                                                                                                                                                                                                                                                                                                                                                                                                                                                                                                                                                                                                                                                                                                                                                                                                                                                                                                                                                                                                                                                                                                                                                                                                                                                       </v>
      </c>
      <c r="S5951" s="8"/>
      <c r="W5951" s="76"/>
      <c r="X5951" s="16">
        <f t="shared" ref="X5951:X6014" si="1434">W5951*T5951</f>
        <v>0</v>
      </c>
      <c r="AC5951" s="18">
        <f t="shared" si="1426"/>
        <v>0</v>
      </c>
      <c r="AD5951" s="19">
        <f t="shared" si="1429"/>
        <v>0</v>
      </c>
      <c r="AE5951" s="21">
        <f t="shared" si="1425"/>
        <v>0</v>
      </c>
      <c r="AF5951" s="20">
        <f t="shared" si="1430"/>
        <v>0</v>
      </c>
      <c r="AG5951" s="20">
        <f t="shared" si="1431"/>
        <v>0</v>
      </c>
      <c r="AH5951" s="20">
        <f t="shared" si="1432"/>
        <v>0</v>
      </c>
      <c r="AI5951" s="20"/>
      <c r="AJ5951" s="20"/>
      <c r="AK5951" s="20">
        <f t="shared" si="1427"/>
        <v>0</v>
      </c>
      <c r="AL5951" s="171"/>
    </row>
    <row r="5952" spans="2:38" ht="15.75" customHeight="1" x14ac:dyDescent="0.25">
      <c r="B5952" s="14">
        <f t="shared" si="1422"/>
        <v>1577</v>
      </c>
      <c r="C5952" s="9" t="str">
        <f t="shared" si="1423"/>
        <v/>
      </c>
      <c r="D5952" s="3" t="str">
        <f t="shared" si="1424"/>
        <v/>
      </c>
      <c r="E5952" s="14" t="str">
        <f t="shared" si="1433"/>
        <v>1577</v>
      </c>
      <c r="J5952" s="14" t="str">
        <f t="shared" si="1428"/>
        <v xml:space="preserve">0                                                                                                                                                                                                                                                                                                                                                                                                                                                                                                                                                                                                                                                                                                                                                                                                                                                                                                                                                                                                                                                                                                                                                                                                                                                                                                                                                                                                                                                                                                                                                                                                                                        </v>
      </c>
      <c r="S5952" s="8"/>
      <c r="W5952" s="76"/>
      <c r="X5952" s="16">
        <f t="shared" si="1434"/>
        <v>0</v>
      </c>
      <c r="AC5952" s="18">
        <f t="shared" si="1426"/>
        <v>0</v>
      </c>
      <c r="AD5952" s="19">
        <f t="shared" si="1429"/>
        <v>0</v>
      </c>
      <c r="AE5952" s="21">
        <f t="shared" si="1425"/>
        <v>0</v>
      </c>
      <c r="AF5952" s="20">
        <f t="shared" si="1430"/>
        <v>0</v>
      </c>
      <c r="AG5952" s="20">
        <f t="shared" si="1431"/>
        <v>0</v>
      </c>
      <c r="AH5952" s="20">
        <f t="shared" si="1432"/>
        <v>0</v>
      </c>
      <c r="AI5952" s="20"/>
      <c r="AJ5952" s="20"/>
      <c r="AK5952" s="20">
        <f t="shared" si="1427"/>
        <v>0</v>
      </c>
      <c r="AL5952" s="171"/>
    </row>
    <row r="5953" spans="2:38" ht="15.75" customHeight="1" x14ac:dyDescent="0.25">
      <c r="B5953" s="14">
        <f t="shared" si="1422"/>
        <v>1578</v>
      </c>
      <c r="C5953" s="9" t="str">
        <f t="shared" si="1423"/>
        <v/>
      </c>
      <c r="D5953" s="3" t="str">
        <f t="shared" si="1424"/>
        <v/>
      </c>
      <c r="E5953" s="14" t="str">
        <f t="shared" si="1433"/>
        <v>1578</v>
      </c>
      <c r="J5953" s="14" t="str">
        <f t="shared" si="1428"/>
        <v xml:space="preserve">0                                                                                                                                                                                                                                                                                                                                                                                                                                                                                                                                                                                                                                                                                                                                                                                                                                                                                                                                                                                                                                                                                                                                                                                                                                                                                                                                                                                                                                                                                                                                                                                                                                         </v>
      </c>
      <c r="S5953" s="8"/>
      <c r="W5953" s="76"/>
      <c r="X5953" s="16">
        <f t="shared" si="1434"/>
        <v>0</v>
      </c>
      <c r="AC5953" s="18">
        <f t="shared" si="1426"/>
        <v>0</v>
      </c>
      <c r="AD5953" s="19">
        <f t="shared" si="1429"/>
        <v>0</v>
      </c>
      <c r="AE5953" s="21">
        <f t="shared" si="1425"/>
        <v>0</v>
      </c>
      <c r="AF5953" s="20">
        <f t="shared" si="1430"/>
        <v>0</v>
      </c>
      <c r="AG5953" s="20">
        <f t="shared" si="1431"/>
        <v>0</v>
      </c>
      <c r="AH5953" s="20">
        <f t="shared" si="1432"/>
        <v>0</v>
      </c>
      <c r="AI5953" s="20"/>
      <c r="AJ5953" s="20"/>
      <c r="AK5953" s="20">
        <f t="shared" si="1427"/>
        <v>0</v>
      </c>
      <c r="AL5953" s="171"/>
    </row>
    <row r="5954" spans="2:38" ht="15.75" customHeight="1" x14ac:dyDescent="0.25">
      <c r="B5954" s="14">
        <f t="shared" si="1422"/>
        <v>1579</v>
      </c>
      <c r="C5954" s="9" t="str">
        <f t="shared" si="1423"/>
        <v/>
      </c>
      <c r="D5954" s="3" t="str">
        <f t="shared" si="1424"/>
        <v/>
      </c>
      <c r="E5954" s="14" t="str">
        <f t="shared" si="1433"/>
        <v>1579</v>
      </c>
      <c r="J5954" s="14" t="str">
        <f t="shared" si="1428"/>
        <v xml:space="preserve">0                                                                                                                                                                                                                                                                                                                                                                                                                                                                                                                                                                                                                                                                                                                                                                                                                                                                                                                                                                                                                                                                                                                                                                                                                                                                                                                                                                                                                                                                                                                                                                                                                                          </v>
      </c>
      <c r="S5954" s="8"/>
      <c r="W5954" s="76"/>
      <c r="X5954" s="16">
        <f t="shared" si="1434"/>
        <v>0</v>
      </c>
      <c r="AC5954" s="18">
        <f t="shared" si="1426"/>
        <v>0</v>
      </c>
      <c r="AD5954" s="19">
        <f t="shared" si="1429"/>
        <v>0</v>
      </c>
      <c r="AE5954" s="21">
        <f t="shared" si="1425"/>
        <v>0</v>
      </c>
      <c r="AF5954" s="20">
        <f t="shared" si="1430"/>
        <v>0</v>
      </c>
      <c r="AG5954" s="20">
        <f t="shared" si="1431"/>
        <v>0</v>
      </c>
      <c r="AH5954" s="20">
        <f t="shared" si="1432"/>
        <v>0</v>
      </c>
      <c r="AI5954" s="20"/>
      <c r="AJ5954" s="20"/>
      <c r="AK5954" s="20">
        <f t="shared" si="1427"/>
        <v>0</v>
      </c>
      <c r="AL5954" s="171"/>
    </row>
    <row r="5955" spans="2:38" ht="15.75" customHeight="1" x14ac:dyDescent="0.25">
      <c r="B5955" s="14">
        <f t="shared" si="1422"/>
        <v>1580</v>
      </c>
      <c r="C5955" s="9" t="str">
        <f t="shared" si="1423"/>
        <v/>
      </c>
      <c r="D5955" s="3" t="str">
        <f t="shared" si="1424"/>
        <v/>
      </c>
      <c r="E5955" s="14" t="str">
        <f t="shared" si="1433"/>
        <v>1580</v>
      </c>
      <c r="J5955" s="14" t="str">
        <f t="shared" si="1428"/>
        <v xml:space="preserve">0                                                                                                                                                                                                                                                                                                                                                                                                                                                                                                                                                                                                                                                                                                                                                                                                                                                                                                                                                                                                                                                                                                                                                                                                                                                                                                                                                                                                                                                                                                                                                                                                                                           </v>
      </c>
      <c r="S5955" s="8"/>
      <c r="W5955" s="76"/>
      <c r="X5955" s="16">
        <f t="shared" si="1434"/>
        <v>0</v>
      </c>
      <c r="AC5955" s="18">
        <f t="shared" si="1426"/>
        <v>0</v>
      </c>
      <c r="AD5955" s="19">
        <f t="shared" si="1429"/>
        <v>0</v>
      </c>
      <c r="AE5955" s="21">
        <f t="shared" si="1425"/>
        <v>0</v>
      </c>
      <c r="AF5955" s="20">
        <f t="shared" si="1430"/>
        <v>0</v>
      </c>
      <c r="AG5955" s="20">
        <f t="shared" si="1431"/>
        <v>0</v>
      </c>
      <c r="AH5955" s="20">
        <f t="shared" si="1432"/>
        <v>0</v>
      </c>
      <c r="AI5955" s="20"/>
      <c r="AJ5955" s="20"/>
      <c r="AK5955" s="20">
        <f t="shared" si="1427"/>
        <v>0</v>
      </c>
      <c r="AL5955" s="171"/>
    </row>
    <row r="5956" spans="2:38" ht="15.75" customHeight="1" x14ac:dyDescent="0.25">
      <c r="B5956" s="14">
        <f t="shared" ref="B5956:B6019" si="1435">IF(A5956=A5955,B5955+1,1)</f>
        <v>1581</v>
      </c>
      <c r="C5956" s="9" t="str">
        <f t="shared" si="1423"/>
        <v/>
      </c>
      <c r="D5956" s="3" t="str">
        <f t="shared" si="1424"/>
        <v/>
      </c>
      <c r="E5956" s="14" t="str">
        <f t="shared" si="1433"/>
        <v>1581</v>
      </c>
      <c r="J5956" s="14" t="str">
        <f t="shared" si="1428"/>
        <v xml:space="preserve">0                                                                                                                                                                                                                                                                                                                                                                                                                                                                                                                                                                                                                                                                                                                                                                                                                                                                                                                                                                                                                                                                                                                                                                                                                                                                                                                                                                                                                                                                                                                                                                                                                                            </v>
      </c>
      <c r="S5956" s="8"/>
      <c r="W5956" s="76"/>
      <c r="X5956" s="16">
        <f t="shared" si="1434"/>
        <v>0</v>
      </c>
      <c r="AC5956" s="18">
        <f t="shared" si="1426"/>
        <v>0</v>
      </c>
      <c r="AD5956" s="19">
        <f t="shared" si="1429"/>
        <v>0</v>
      </c>
      <c r="AE5956" s="21">
        <f t="shared" si="1425"/>
        <v>0</v>
      </c>
      <c r="AF5956" s="20">
        <f t="shared" si="1430"/>
        <v>0</v>
      </c>
      <c r="AG5956" s="20">
        <f t="shared" si="1431"/>
        <v>0</v>
      </c>
      <c r="AH5956" s="20">
        <f t="shared" si="1432"/>
        <v>0</v>
      </c>
      <c r="AI5956" s="20"/>
      <c r="AJ5956" s="20"/>
      <c r="AK5956" s="20">
        <f t="shared" si="1427"/>
        <v>0</v>
      </c>
      <c r="AL5956" s="171"/>
    </row>
    <row r="5957" spans="2:38" ht="15.75" customHeight="1" x14ac:dyDescent="0.25">
      <c r="B5957" s="14">
        <f t="shared" si="1435"/>
        <v>1582</v>
      </c>
      <c r="C5957" s="9" t="str">
        <f t="shared" ref="C5957:C6020" si="1436">IF(A5957=A5956,C5956,"")</f>
        <v/>
      </c>
      <c r="D5957" s="3" t="str">
        <f t="shared" ref="D5957:D6020" si="1437">IF(A5957=A5956,D5956,"")</f>
        <v/>
      </c>
      <c r="E5957" s="14" t="str">
        <f t="shared" si="1433"/>
        <v>1582</v>
      </c>
      <c r="J5957" s="14" t="str">
        <f t="shared" si="1428"/>
        <v xml:space="preserve">0                                                                                                                                                                                                                                                                                                                                                                                                                                                                                                                                                                                                                                                                                                                                                                                                                                                                                                                                                                                                                                                                                                                                                                                                                                                                                                                                                                                                                                                                                                                                                                                                                                             </v>
      </c>
      <c r="S5957" s="8"/>
      <c r="W5957" s="76"/>
      <c r="X5957" s="16">
        <f t="shared" si="1434"/>
        <v>0</v>
      </c>
      <c r="AC5957" s="18">
        <f t="shared" si="1426"/>
        <v>0</v>
      </c>
      <c r="AD5957" s="19">
        <f t="shared" si="1429"/>
        <v>0</v>
      </c>
      <c r="AE5957" s="21">
        <f t="shared" si="1425"/>
        <v>0</v>
      </c>
      <c r="AF5957" s="20">
        <f t="shared" si="1430"/>
        <v>0</v>
      </c>
      <c r="AG5957" s="20">
        <f t="shared" si="1431"/>
        <v>0</v>
      </c>
      <c r="AH5957" s="20">
        <f t="shared" si="1432"/>
        <v>0</v>
      </c>
      <c r="AI5957" s="20"/>
      <c r="AJ5957" s="20"/>
      <c r="AK5957" s="20">
        <f t="shared" si="1427"/>
        <v>0</v>
      </c>
      <c r="AL5957" s="171"/>
    </row>
    <row r="5958" spans="2:38" ht="15.75" customHeight="1" x14ac:dyDescent="0.25">
      <c r="B5958" s="14">
        <f t="shared" si="1435"/>
        <v>1583</v>
      </c>
      <c r="C5958" s="9" t="str">
        <f t="shared" si="1436"/>
        <v/>
      </c>
      <c r="D5958" s="3" t="str">
        <f t="shared" si="1437"/>
        <v/>
      </c>
      <c r="E5958" s="14" t="str">
        <f t="shared" si="1433"/>
        <v>1583</v>
      </c>
      <c r="J5958" s="14" t="str">
        <f t="shared" si="1428"/>
        <v xml:space="preserve">0                                                                                                                                                                                                                                                                                                                                                                                                                                                                                                                                                                                                                                                                                                                                                                                                                                                                                                                                                                                                                                                                                                                                                                                                                                                                                                                                                                                                                                                                                                                                                                                                                                              </v>
      </c>
      <c r="S5958" s="8"/>
      <c r="W5958" s="76"/>
      <c r="X5958" s="16">
        <f t="shared" si="1434"/>
        <v>0</v>
      </c>
      <c r="AC5958" s="18">
        <f t="shared" si="1426"/>
        <v>0</v>
      </c>
      <c r="AD5958" s="19">
        <f t="shared" si="1429"/>
        <v>0</v>
      </c>
      <c r="AE5958" s="21">
        <f t="shared" si="1425"/>
        <v>0</v>
      </c>
      <c r="AF5958" s="20">
        <f t="shared" si="1430"/>
        <v>0</v>
      </c>
      <c r="AG5958" s="20">
        <f t="shared" si="1431"/>
        <v>0</v>
      </c>
      <c r="AH5958" s="20">
        <f t="shared" si="1432"/>
        <v>0</v>
      </c>
      <c r="AI5958" s="20"/>
      <c r="AJ5958" s="20"/>
      <c r="AK5958" s="20">
        <f t="shared" si="1427"/>
        <v>0</v>
      </c>
      <c r="AL5958" s="171"/>
    </row>
    <row r="5959" spans="2:38" ht="15.75" customHeight="1" x14ac:dyDescent="0.25">
      <c r="B5959" s="14">
        <f t="shared" si="1435"/>
        <v>1584</v>
      </c>
      <c r="C5959" s="9" t="str">
        <f t="shared" si="1436"/>
        <v/>
      </c>
      <c r="D5959" s="3" t="str">
        <f t="shared" si="1437"/>
        <v/>
      </c>
      <c r="E5959" s="14" t="str">
        <f t="shared" si="1433"/>
        <v>1584</v>
      </c>
      <c r="J5959" s="14" t="str">
        <f t="shared" si="1428"/>
        <v xml:space="preserve">0                                                                                                                                                                                                                                                                                                                                                                                                                                                                                                                                                                                                                                                                                                                                                                                                                                                                                                                                                                                                                                                                                                                                                                                                                                                                                                                                                                                                                                                                                                                                                                                                                                               </v>
      </c>
      <c r="S5959" s="8"/>
      <c r="W5959" s="76"/>
      <c r="X5959" s="16">
        <f t="shared" si="1434"/>
        <v>0</v>
      </c>
      <c r="AC5959" s="18">
        <f t="shared" si="1426"/>
        <v>0</v>
      </c>
      <c r="AD5959" s="19">
        <f t="shared" si="1429"/>
        <v>0</v>
      </c>
      <c r="AE5959" s="21">
        <f t="shared" si="1425"/>
        <v>0</v>
      </c>
      <c r="AF5959" s="20">
        <f t="shared" si="1430"/>
        <v>0</v>
      </c>
      <c r="AG5959" s="20">
        <f t="shared" si="1431"/>
        <v>0</v>
      </c>
      <c r="AH5959" s="20">
        <f t="shared" si="1432"/>
        <v>0</v>
      </c>
      <c r="AI5959" s="20"/>
      <c r="AJ5959" s="20"/>
      <c r="AK5959" s="20">
        <f t="shared" si="1427"/>
        <v>0</v>
      </c>
      <c r="AL5959" s="171"/>
    </row>
    <row r="5960" spans="2:38" ht="15.75" customHeight="1" x14ac:dyDescent="0.25">
      <c r="B5960" s="14">
        <f t="shared" si="1435"/>
        <v>1585</v>
      </c>
      <c r="C5960" s="9" t="str">
        <f t="shared" si="1436"/>
        <v/>
      </c>
      <c r="D5960" s="3" t="str">
        <f t="shared" si="1437"/>
        <v/>
      </c>
      <c r="E5960" s="14" t="str">
        <f t="shared" si="1433"/>
        <v>1585</v>
      </c>
      <c r="J5960" s="14" t="str">
        <f t="shared" si="1428"/>
        <v xml:space="preserve">0                                                                                                                                                                                                                                                                                                                                                                                                                                                                                                                                                                                                                                                                                                                                                                                                                                                                                                                                                                                                                                                                                                                                                                                                                                                                                                                                                                                                                                                                                                                                                                                                                                                </v>
      </c>
      <c r="S5960" s="8"/>
      <c r="W5960" s="76"/>
      <c r="X5960" s="16">
        <f t="shared" si="1434"/>
        <v>0</v>
      </c>
      <c r="AC5960" s="18">
        <f t="shared" si="1426"/>
        <v>0</v>
      </c>
      <c r="AD5960" s="19">
        <f t="shared" si="1429"/>
        <v>0</v>
      </c>
      <c r="AE5960" s="21">
        <f t="shared" si="1425"/>
        <v>0</v>
      </c>
      <c r="AF5960" s="20">
        <f t="shared" si="1430"/>
        <v>0</v>
      </c>
      <c r="AG5960" s="20">
        <f t="shared" si="1431"/>
        <v>0</v>
      </c>
      <c r="AH5960" s="20">
        <f t="shared" si="1432"/>
        <v>0</v>
      </c>
      <c r="AI5960" s="20"/>
      <c r="AJ5960" s="20"/>
      <c r="AK5960" s="20">
        <f t="shared" si="1427"/>
        <v>0</v>
      </c>
      <c r="AL5960" s="171"/>
    </row>
    <row r="5961" spans="2:38" ht="15.75" customHeight="1" x14ac:dyDescent="0.25">
      <c r="B5961" s="14">
        <f t="shared" si="1435"/>
        <v>1586</v>
      </c>
      <c r="C5961" s="9" t="str">
        <f t="shared" si="1436"/>
        <v/>
      </c>
      <c r="D5961" s="3" t="str">
        <f t="shared" si="1437"/>
        <v/>
      </c>
      <c r="E5961" s="14" t="str">
        <f t="shared" si="1433"/>
        <v>1586</v>
      </c>
      <c r="J5961" s="14" t="str">
        <f t="shared" si="1428"/>
        <v xml:space="preserve">0                                                                                                                                                                                                                                                                                                                                                                                                                                                                                                                                                                                                                                                                                                                                                                                                                                                                                                                                                                                                                                                                                                                                                                                                                                                                                                                                                                                                                                                                                                                                                                                                                                                 </v>
      </c>
      <c r="S5961" s="8"/>
      <c r="W5961" s="76"/>
      <c r="X5961" s="16">
        <f t="shared" si="1434"/>
        <v>0</v>
      </c>
      <c r="AC5961" s="18">
        <f t="shared" si="1426"/>
        <v>0</v>
      </c>
      <c r="AD5961" s="19">
        <f t="shared" si="1429"/>
        <v>0</v>
      </c>
      <c r="AE5961" s="21">
        <f t="shared" si="1425"/>
        <v>0</v>
      </c>
      <c r="AF5961" s="20">
        <f t="shared" si="1430"/>
        <v>0</v>
      </c>
      <c r="AG5961" s="20">
        <f t="shared" si="1431"/>
        <v>0</v>
      </c>
      <c r="AH5961" s="20">
        <f t="shared" si="1432"/>
        <v>0</v>
      </c>
      <c r="AI5961" s="20"/>
      <c r="AJ5961" s="20"/>
      <c r="AK5961" s="20">
        <f t="shared" si="1427"/>
        <v>0</v>
      </c>
      <c r="AL5961" s="171"/>
    </row>
    <row r="5962" spans="2:38" ht="15.75" customHeight="1" x14ac:dyDescent="0.25">
      <c r="B5962" s="14">
        <f t="shared" si="1435"/>
        <v>1587</v>
      </c>
      <c r="C5962" s="9" t="str">
        <f t="shared" si="1436"/>
        <v/>
      </c>
      <c r="D5962" s="3" t="str">
        <f t="shared" si="1437"/>
        <v/>
      </c>
      <c r="E5962" s="14" t="str">
        <f t="shared" si="1433"/>
        <v>1587</v>
      </c>
      <c r="J5962" s="14" t="str">
        <f t="shared" si="1428"/>
        <v xml:space="preserve">0                                                                                                                                                                                                                                                                                                                                                                                                                                                                                                                                                                                                                                                                                                                                                                                                                                                                                                                                                                                                                                                                                                                                                                                                                                                                                                                                                                                                                                                                                                                                                                                                                                                  </v>
      </c>
      <c r="S5962" s="8"/>
      <c r="W5962" s="76"/>
      <c r="X5962" s="16">
        <f t="shared" si="1434"/>
        <v>0</v>
      </c>
      <c r="AC5962" s="18">
        <f t="shared" si="1426"/>
        <v>0</v>
      </c>
      <c r="AD5962" s="19">
        <f t="shared" si="1429"/>
        <v>0</v>
      </c>
      <c r="AE5962" s="21">
        <f t="shared" si="1425"/>
        <v>0</v>
      </c>
      <c r="AF5962" s="20">
        <f t="shared" si="1430"/>
        <v>0</v>
      </c>
      <c r="AG5962" s="20">
        <f t="shared" si="1431"/>
        <v>0</v>
      </c>
      <c r="AH5962" s="20">
        <f t="shared" si="1432"/>
        <v>0</v>
      </c>
      <c r="AI5962" s="20"/>
      <c r="AJ5962" s="20"/>
      <c r="AK5962" s="20">
        <f t="shared" si="1427"/>
        <v>0</v>
      </c>
      <c r="AL5962" s="171"/>
    </row>
    <row r="5963" spans="2:38" ht="15.75" customHeight="1" x14ac:dyDescent="0.25">
      <c r="B5963" s="14">
        <f t="shared" si="1435"/>
        <v>1588</v>
      </c>
      <c r="C5963" s="9" t="str">
        <f t="shared" si="1436"/>
        <v/>
      </c>
      <c r="D5963" s="3" t="str">
        <f t="shared" si="1437"/>
        <v/>
      </c>
      <c r="E5963" s="14" t="str">
        <f t="shared" si="1433"/>
        <v>1588</v>
      </c>
      <c r="J5963" s="14" t="str">
        <f t="shared" si="1428"/>
        <v xml:space="preserve">0                                                                                                                                                                                                                                                                                                                                                                                                                                                                                                                                                                                                                                                                                                                                                                                                                                                                                                                                                                                                                                                                                                                                                                                                                                                                                                                                                                                                                                                                                                                                                                                                                                                   </v>
      </c>
      <c r="S5963" s="8"/>
      <c r="W5963" s="76"/>
      <c r="X5963" s="16">
        <f t="shared" si="1434"/>
        <v>0</v>
      </c>
      <c r="AC5963" s="18">
        <f t="shared" si="1426"/>
        <v>0</v>
      </c>
      <c r="AD5963" s="19">
        <f t="shared" si="1429"/>
        <v>0</v>
      </c>
      <c r="AE5963" s="21">
        <f t="shared" si="1425"/>
        <v>0</v>
      </c>
      <c r="AF5963" s="20">
        <f t="shared" si="1430"/>
        <v>0</v>
      </c>
      <c r="AG5963" s="20">
        <f t="shared" si="1431"/>
        <v>0</v>
      </c>
      <c r="AH5963" s="20">
        <f t="shared" si="1432"/>
        <v>0</v>
      </c>
      <c r="AI5963" s="20"/>
      <c r="AJ5963" s="20"/>
      <c r="AK5963" s="20">
        <f t="shared" si="1427"/>
        <v>0</v>
      </c>
      <c r="AL5963" s="171"/>
    </row>
    <row r="5964" spans="2:38" ht="15.75" customHeight="1" x14ac:dyDescent="0.25">
      <c r="B5964" s="14">
        <f t="shared" si="1435"/>
        <v>1589</v>
      </c>
      <c r="C5964" s="9" t="str">
        <f t="shared" si="1436"/>
        <v/>
      </c>
      <c r="D5964" s="3" t="str">
        <f t="shared" si="1437"/>
        <v/>
      </c>
      <c r="E5964" s="14" t="str">
        <f t="shared" si="1433"/>
        <v>1589</v>
      </c>
      <c r="J5964" s="14" t="str">
        <f t="shared" si="1428"/>
        <v xml:space="preserve">0                                                                                                                                                                                                                                                                                                                                                                                                                                                                                                                                                                                                                                                                                                                                                                                                                                                                                                                                                                                                                                                                                                                                                                                                                                                                                                                                                                                                                                                                                                                                                                                                                                                    </v>
      </c>
      <c r="S5964" s="8"/>
      <c r="W5964" s="76"/>
      <c r="X5964" s="16">
        <f t="shared" si="1434"/>
        <v>0</v>
      </c>
      <c r="AC5964" s="18">
        <f t="shared" si="1426"/>
        <v>0</v>
      </c>
      <c r="AD5964" s="19">
        <f t="shared" si="1429"/>
        <v>0</v>
      </c>
      <c r="AE5964" s="21">
        <f t="shared" si="1425"/>
        <v>0</v>
      </c>
      <c r="AF5964" s="20">
        <f t="shared" si="1430"/>
        <v>0</v>
      </c>
      <c r="AG5964" s="20">
        <f t="shared" si="1431"/>
        <v>0</v>
      </c>
      <c r="AH5964" s="20">
        <f t="shared" si="1432"/>
        <v>0</v>
      </c>
      <c r="AI5964" s="20"/>
      <c r="AJ5964" s="20"/>
      <c r="AK5964" s="20">
        <f t="shared" si="1427"/>
        <v>0</v>
      </c>
      <c r="AL5964" s="171"/>
    </row>
    <row r="5965" spans="2:38" ht="15.75" customHeight="1" x14ac:dyDescent="0.25">
      <c r="B5965" s="14">
        <f t="shared" si="1435"/>
        <v>1590</v>
      </c>
      <c r="C5965" s="9" t="str">
        <f t="shared" si="1436"/>
        <v/>
      </c>
      <c r="D5965" s="3" t="str">
        <f t="shared" si="1437"/>
        <v/>
      </c>
      <c r="E5965" s="14" t="str">
        <f t="shared" si="1433"/>
        <v>1590</v>
      </c>
      <c r="J5965" s="14" t="str">
        <f t="shared" si="1428"/>
        <v xml:space="preserve">0                                                                                                                                                                                                                                                                                                                                                                                                                                                                                                                                                                                                                                                                                                                                                                                                                                                                                                                                                                                                                                                                                                                                                                                                                                                                                                                                                                                                                                                                                                                                                                                                                                                     </v>
      </c>
      <c r="S5965" s="8"/>
      <c r="W5965" s="76"/>
      <c r="X5965" s="16">
        <f t="shared" si="1434"/>
        <v>0</v>
      </c>
      <c r="AC5965" s="18">
        <f t="shared" si="1426"/>
        <v>0</v>
      </c>
      <c r="AD5965" s="19">
        <f t="shared" si="1429"/>
        <v>0</v>
      </c>
      <c r="AE5965" s="21">
        <f t="shared" si="1425"/>
        <v>0</v>
      </c>
      <c r="AF5965" s="20">
        <f t="shared" si="1430"/>
        <v>0</v>
      </c>
      <c r="AG5965" s="20">
        <f t="shared" si="1431"/>
        <v>0</v>
      </c>
      <c r="AH5965" s="20">
        <f t="shared" si="1432"/>
        <v>0</v>
      </c>
      <c r="AI5965" s="20"/>
      <c r="AJ5965" s="20"/>
      <c r="AK5965" s="20">
        <f t="shared" si="1427"/>
        <v>0</v>
      </c>
      <c r="AL5965" s="171"/>
    </row>
    <row r="5966" spans="2:38" ht="15.75" customHeight="1" x14ac:dyDescent="0.25">
      <c r="B5966" s="14">
        <f t="shared" si="1435"/>
        <v>1591</v>
      </c>
      <c r="C5966" s="9" t="str">
        <f t="shared" si="1436"/>
        <v/>
      </c>
      <c r="D5966" s="3" t="str">
        <f t="shared" si="1437"/>
        <v/>
      </c>
      <c r="E5966" s="14" t="str">
        <f t="shared" si="1433"/>
        <v>1591</v>
      </c>
      <c r="J5966" s="14" t="str">
        <f t="shared" si="1428"/>
        <v xml:space="preserve">0                                                                                                                                                                                                                                                                                                                                                                                                                                                                                                                                                                                                                                                                                                                                                                                                                                                                                                                                                                                                                                                                                                                                                                                                                                                                                                                                                                                                                                                                                                                                                                                                                                                      </v>
      </c>
      <c r="S5966" s="8"/>
      <c r="W5966" s="76"/>
      <c r="X5966" s="16">
        <f t="shared" si="1434"/>
        <v>0</v>
      </c>
      <c r="AC5966" s="18">
        <f t="shared" si="1426"/>
        <v>0</v>
      </c>
      <c r="AD5966" s="19">
        <f t="shared" si="1429"/>
        <v>0</v>
      </c>
      <c r="AE5966" s="21">
        <f t="shared" si="1425"/>
        <v>0</v>
      </c>
      <c r="AF5966" s="20">
        <f t="shared" si="1430"/>
        <v>0</v>
      </c>
      <c r="AG5966" s="20">
        <f t="shared" si="1431"/>
        <v>0</v>
      </c>
      <c r="AH5966" s="20">
        <f t="shared" si="1432"/>
        <v>0</v>
      </c>
      <c r="AI5966" s="20"/>
      <c r="AJ5966" s="20"/>
      <c r="AK5966" s="20">
        <f t="shared" si="1427"/>
        <v>0</v>
      </c>
      <c r="AL5966" s="171"/>
    </row>
    <row r="5967" spans="2:38" ht="15.75" customHeight="1" x14ac:dyDescent="0.25">
      <c r="B5967" s="14">
        <f t="shared" si="1435"/>
        <v>1592</v>
      </c>
      <c r="C5967" s="9" t="str">
        <f t="shared" si="1436"/>
        <v/>
      </c>
      <c r="D5967" s="3" t="str">
        <f t="shared" si="1437"/>
        <v/>
      </c>
      <c r="E5967" s="14" t="str">
        <f t="shared" si="1433"/>
        <v>1592</v>
      </c>
      <c r="J5967" s="14" t="str">
        <f t="shared" si="1428"/>
        <v xml:space="preserve">0                                                                                                                                                                                                                                                                                                                                                                                                                                                                                                                                                                                                                                                                                                                                                                                                                                                                                                                                                                                                                                                                                                                                                                                                                                                                                                                                                                                                                                                                                                                                                                                                                                                       </v>
      </c>
      <c r="S5967" s="8"/>
      <c r="W5967" s="76"/>
      <c r="X5967" s="16">
        <f t="shared" si="1434"/>
        <v>0</v>
      </c>
      <c r="AC5967" s="18">
        <f t="shared" si="1426"/>
        <v>0</v>
      </c>
      <c r="AD5967" s="19">
        <f t="shared" si="1429"/>
        <v>0</v>
      </c>
      <c r="AE5967" s="21">
        <f t="shared" si="1425"/>
        <v>0</v>
      </c>
      <c r="AF5967" s="20">
        <f t="shared" si="1430"/>
        <v>0</v>
      </c>
      <c r="AG5967" s="20">
        <f t="shared" si="1431"/>
        <v>0</v>
      </c>
      <c r="AH5967" s="20">
        <f t="shared" si="1432"/>
        <v>0</v>
      </c>
      <c r="AI5967" s="20"/>
      <c r="AJ5967" s="20"/>
      <c r="AK5967" s="20">
        <f t="shared" si="1427"/>
        <v>0</v>
      </c>
      <c r="AL5967" s="171"/>
    </row>
    <row r="5968" spans="2:38" ht="15.75" customHeight="1" x14ac:dyDescent="0.25">
      <c r="B5968" s="14">
        <f t="shared" si="1435"/>
        <v>1593</v>
      </c>
      <c r="C5968" s="9" t="str">
        <f t="shared" si="1436"/>
        <v/>
      </c>
      <c r="D5968" s="3" t="str">
        <f t="shared" si="1437"/>
        <v/>
      </c>
      <c r="E5968" s="14" t="str">
        <f t="shared" si="1433"/>
        <v>1593</v>
      </c>
      <c r="J5968" s="14" t="str">
        <f t="shared" si="1428"/>
        <v xml:space="preserve">0                                                                                                                                                                                                                                                                                                                                                                                                                                                                                                                                                                                                                                                                                                                                                                                                                                                                                                                                                                                                                                                                                                                                                                                                                                                                                                                                                                                                                                                                                                                                                                                                                                                        </v>
      </c>
      <c r="S5968" s="8"/>
      <c r="W5968" s="76"/>
      <c r="X5968" s="16">
        <f t="shared" si="1434"/>
        <v>0</v>
      </c>
      <c r="AC5968" s="18">
        <f t="shared" si="1426"/>
        <v>0</v>
      </c>
      <c r="AD5968" s="19">
        <f t="shared" si="1429"/>
        <v>0</v>
      </c>
      <c r="AE5968" s="21">
        <f t="shared" si="1425"/>
        <v>0</v>
      </c>
      <c r="AF5968" s="20">
        <f t="shared" si="1430"/>
        <v>0</v>
      </c>
      <c r="AG5968" s="20">
        <f t="shared" si="1431"/>
        <v>0</v>
      </c>
      <c r="AH5968" s="20">
        <f t="shared" si="1432"/>
        <v>0</v>
      </c>
      <c r="AI5968" s="20"/>
      <c r="AJ5968" s="20"/>
      <c r="AK5968" s="20">
        <f t="shared" si="1427"/>
        <v>0</v>
      </c>
      <c r="AL5968" s="171"/>
    </row>
    <row r="5969" spans="2:38" ht="15.75" customHeight="1" x14ac:dyDescent="0.25">
      <c r="B5969" s="14">
        <f t="shared" si="1435"/>
        <v>1594</v>
      </c>
      <c r="C5969" s="9" t="str">
        <f t="shared" si="1436"/>
        <v/>
      </c>
      <c r="D5969" s="3" t="str">
        <f t="shared" si="1437"/>
        <v/>
      </c>
      <c r="E5969" s="14" t="str">
        <f t="shared" si="1433"/>
        <v>1594</v>
      </c>
      <c r="J5969" s="14" t="str">
        <f t="shared" si="1428"/>
        <v xml:space="preserve">0                                                                                                                                                                                                                                                                                                                                                                                                                                                                                                                                                                                                                                                                                                                                                                                                                                                                                                                                                                                                                                                                                                                                                                                                                                                                                                                                                                                                                                                                                                                                                                                                                                                         </v>
      </c>
      <c r="S5969" s="8"/>
      <c r="W5969" s="76"/>
      <c r="X5969" s="16">
        <f t="shared" si="1434"/>
        <v>0</v>
      </c>
      <c r="AC5969" s="18">
        <f t="shared" si="1426"/>
        <v>0</v>
      </c>
      <c r="AD5969" s="19">
        <f t="shared" si="1429"/>
        <v>0</v>
      </c>
      <c r="AE5969" s="21">
        <f t="shared" si="1425"/>
        <v>0</v>
      </c>
      <c r="AF5969" s="20">
        <f t="shared" si="1430"/>
        <v>0</v>
      </c>
      <c r="AG5969" s="20">
        <f t="shared" si="1431"/>
        <v>0</v>
      </c>
      <c r="AH5969" s="20">
        <f t="shared" si="1432"/>
        <v>0</v>
      </c>
      <c r="AI5969" s="20"/>
      <c r="AJ5969" s="20"/>
      <c r="AK5969" s="20">
        <f t="shared" si="1427"/>
        <v>0</v>
      </c>
      <c r="AL5969" s="171"/>
    </row>
    <row r="5970" spans="2:38" ht="15.75" customHeight="1" x14ac:dyDescent="0.25">
      <c r="B5970" s="14">
        <f t="shared" si="1435"/>
        <v>1595</v>
      </c>
      <c r="C5970" s="9" t="str">
        <f t="shared" si="1436"/>
        <v/>
      </c>
      <c r="D5970" s="3" t="str">
        <f t="shared" si="1437"/>
        <v/>
      </c>
      <c r="E5970" s="14" t="str">
        <f t="shared" si="1433"/>
        <v>1595</v>
      </c>
      <c r="J5970" s="14" t="str">
        <f t="shared" si="1428"/>
        <v xml:space="preserve">0                                                                                                                                                                                                                                                                                                                                                                                                                                                                                                                                                                                                                                                                                                                                                                                                                                                                                                                                                                                                                                                                                                                                                                                                                                                                                                                                                                                                                                                                                                                                                                                                                                                          </v>
      </c>
      <c r="S5970" s="8"/>
      <c r="W5970" s="76"/>
      <c r="X5970" s="16">
        <f t="shared" si="1434"/>
        <v>0</v>
      </c>
      <c r="AC5970" s="18">
        <f t="shared" si="1426"/>
        <v>0</v>
      </c>
      <c r="AD5970" s="19">
        <f t="shared" si="1429"/>
        <v>0</v>
      </c>
      <c r="AE5970" s="21">
        <f t="shared" si="1425"/>
        <v>0</v>
      </c>
      <c r="AF5970" s="20">
        <f t="shared" si="1430"/>
        <v>0</v>
      </c>
      <c r="AG5970" s="20">
        <f t="shared" si="1431"/>
        <v>0</v>
      </c>
      <c r="AH5970" s="20">
        <f t="shared" si="1432"/>
        <v>0</v>
      </c>
      <c r="AI5970" s="20"/>
      <c r="AJ5970" s="20"/>
      <c r="AK5970" s="20">
        <f t="shared" si="1427"/>
        <v>0</v>
      </c>
      <c r="AL5970" s="171"/>
    </row>
    <row r="5971" spans="2:38" ht="15.75" customHeight="1" x14ac:dyDescent="0.25">
      <c r="B5971" s="14">
        <f t="shared" si="1435"/>
        <v>1596</v>
      </c>
      <c r="C5971" s="9" t="str">
        <f t="shared" si="1436"/>
        <v/>
      </c>
      <c r="D5971" s="3" t="str">
        <f t="shared" si="1437"/>
        <v/>
      </c>
      <c r="E5971" s="14" t="str">
        <f t="shared" si="1433"/>
        <v>1596</v>
      </c>
      <c r="J5971" s="14" t="str">
        <f t="shared" si="1428"/>
        <v xml:space="preserve">0                                                                                                                                                                                                                                                                                                                                                                                                                                                                                                                                                                                                                                                                                                                                                                                                                                                                                                                                                                                                                                                                                                                                                                                                                                                                                                                                                                                                                                                                                                                                                                                                                                                           </v>
      </c>
      <c r="S5971" s="8"/>
      <c r="W5971" s="76"/>
      <c r="X5971" s="16">
        <f t="shared" si="1434"/>
        <v>0</v>
      </c>
      <c r="AC5971" s="18">
        <f t="shared" si="1426"/>
        <v>0</v>
      </c>
      <c r="AD5971" s="19">
        <f t="shared" si="1429"/>
        <v>0</v>
      </c>
      <c r="AE5971" s="21">
        <f t="shared" si="1425"/>
        <v>0</v>
      </c>
      <c r="AF5971" s="20">
        <f t="shared" si="1430"/>
        <v>0</v>
      </c>
      <c r="AG5971" s="20">
        <f t="shared" si="1431"/>
        <v>0</v>
      </c>
      <c r="AH5971" s="20">
        <f t="shared" si="1432"/>
        <v>0</v>
      </c>
      <c r="AI5971" s="20"/>
      <c r="AJ5971" s="20"/>
      <c r="AK5971" s="20">
        <f t="shared" si="1427"/>
        <v>0</v>
      </c>
      <c r="AL5971" s="171"/>
    </row>
    <row r="5972" spans="2:38" ht="15.75" customHeight="1" x14ac:dyDescent="0.25">
      <c r="B5972" s="14">
        <f t="shared" si="1435"/>
        <v>1597</v>
      </c>
      <c r="C5972" s="9" t="str">
        <f t="shared" si="1436"/>
        <v/>
      </c>
      <c r="D5972" s="3" t="str">
        <f t="shared" si="1437"/>
        <v/>
      </c>
      <c r="E5972" s="14" t="str">
        <f t="shared" si="1433"/>
        <v>1597</v>
      </c>
      <c r="J5972" s="14" t="str">
        <f t="shared" si="1428"/>
        <v xml:space="preserve">0                                                                                                                                                                                                                                                                                                                                                                                                                                                                                                                                                                                                                                                                                                                                                                                                                                                                                                                                                                                                                                                                                                                                                                                                                                                                                                                                                                                                                                                                                                                                                                                                                                                            </v>
      </c>
      <c r="S5972" s="8"/>
      <c r="W5972" s="76"/>
      <c r="X5972" s="16">
        <f t="shared" si="1434"/>
        <v>0</v>
      </c>
      <c r="AC5972" s="18">
        <f t="shared" si="1426"/>
        <v>0</v>
      </c>
      <c r="AD5972" s="19">
        <f t="shared" si="1429"/>
        <v>0</v>
      </c>
      <c r="AE5972" s="21">
        <f t="shared" si="1425"/>
        <v>0</v>
      </c>
      <c r="AF5972" s="20">
        <f t="shared" si="1430"/>
        <v>0</v>
      </c>
      <c r="AG5972" s="20">
        <f t="shared" si="1431"/>
        <v>0</v>
      </c>
      <c r="AH5972" s="20">
        <f t="shared" si="1432"/>
        <v>0</v>
      </c>
      <c r="AI5972" s="20"/>
      <c r="AJ5972" s="20"/>
      <c r="AK5972" s="20">
        <f t="shared" si="1427"/>
        <v>0</v>
      </c>
      <c r="AL5972" s="171"/>
    </row>
    <row r="5973" spans="2:38" ht="15.75" customHeight="1" x14ac:dyDescent="0.25">
      <c r="B5973" s="14">
        <f t="shared" si="1435"/>
        <v>1598</v>
      </c>
      <c r="C5973" s="9" t="str">
        <f t="shared" si="1436"/>
        <v/>
      </c>
      <c r="D5973" s="3" t="str">
        <f t="shared" si="1437"/>
        <v/>
      </c>
      <c r="E5973" s="14" t="str">
        <f t="shared" si="1433"/>
        <v>1598</v>
      </c>
      <c r="J5973" s="14" t="str">
        <f t="shared" si="1428"/>
        <v xml:space="preserve">0                                                                                                                                                                                                                                                                                                                                                                                                                                                                                                                                                                                                                                                                                                                                                                                                                                                                                                                                                                                                                                                                                                                                                                                                                                                                                                                                                                                                                                                                                                                                                                                                                                                             </v>
      </c>
      <c r="S5973" s="8"/>
      <c r="W5973" s="76"/>
      <c r="X5973" s="16">
        <f t="shared" si="1434"/>
        <v>0</v>
      </c>
      <c r="AC5973" s="18">
        <f t="shared" si="1426"/>
        <v>0</v>
      </c>
      <c r="AD5973" s="19">
        <f t="shared" si="1429"/>
        <v>0</v>
      </c>
      <c r="AE5973" s="21">
        <f t="shared" si="1425"/>
        <v>0</v>
      </c>
      <c r="AF5973" s="20">
        <f t="shared" si="1430"/>
        <v>0</v>
      </c>
      <c r="AG5973" s="20">
        <f t="shared" si="1431"/>
        <v>0</v>
      </c>
      <c r="AH5973" s="20">
        <f t="shared" si="1432"/>
        <v>0</v>
      </c>
      <c r="AI5973" s="20"/>
      <c r="AJ5973" s="20"/>
      <c r="AK5973" s="20">
        <f t="shared" si="1427"/>
        <v>0</v>
      </c>
      <c r="AL5973" s="171"/>
    </row>
    <row r="5974" spans="2:38" ht="15.75" customHeight="1" x14ac:dyDescent="0.25">
      <c r="B5974" s="14">
        <f t="shared" si="1435"/>
        <v>1599</v>
      </c>
      <c r="C5974" s="9" t="str">
        <f t="shared" si="1436"/>
        <v/>
      </c>
      <c r="D5974" s="3" t="str">
        <f t="shared" si="1437"/>
        <v/>
      </c>
      <c r="E5974" s="14" t="str">
        <f t="shared" si="1433"/>
        <v>1599</v>
      </c>
      <c r="J5974" s="14" t="str">
        <f t="shared" si="1428"/>
        <v xml:space="preserve">0                                                                                                                                                                                                                                                                                                                                                                                                                                                                                                                                                                                                                                                                                                                                                                                                                                                                                                                                                                                                                                                                                                                                                                                                                                                                                                                                                                                                                                                                                                                                                                                                                                                              </v>
      </c>
      <c r="S5974" s="8"/>
      <c r="W5974" s="76"/>
      <c r="X5974" s="16">
        <f t="shared" si="1434"/>
        <v>0</v>
      </c>
      <c r="AC5974" s="18">
        <f t="shared" si="1426"/>
        <v>0</v>
      </c>
      <c r="AD5974" s="19">
        <f t="shared" si="1429"/>
        <v>0</v>
      </c>
      <c r="AE5974" s="21">
        <f t="shared" si="1425"/>
        <v>0</v>
      </c>
      <c r="AF5974" s="20">
        <f t="shared" si="1430"/>
        <v>0</v>
      </c>
      <c r="AG5974" s="20">
        <f t="shared" si="1431"/>
        <v>0</v>
      </c>
      <c r="AH5974" s="20">
        <f t="shared" si="1432"/>
        <v>0</v>
      </c>
      <c r="AI5974" s="20"/>
      <c r="AJ5974" s="20"/>
      <c r="AK5974" s="20">
        <f t="shared" si="1427"/>
        <v>0</v>
      </c>
      <c r="AL5974" s="171"/>
    </row>
    <row r="5975" spans="2:38" ht="15.75" customHeight="1" x14ac:dyDescent="0.25">
      <c r="B5975" s="14">
        <f t="shared" si="1435"/>
        <v>1600</v>
      </c>
      <c r="C5975" s="9" t="str">
        <f t="shared" si="1436"/>
        <v/>
      </c>
      <c r="D5975" s="3" t="str">
        <f t="shared" si="1437"/>
        <v/>
      </c>
      <c r="E5975" s="14" t="str">
        <f t="shared" si="1433"/>
        <v>1600</v>
      </c>
      <c r="J5975" s="14" t="str">
        <f t="shared" si="1428"/>
        <v xml:space="preserve">0                                                                                                                                                                                                                                                                                                                                                                                                                                                                                                                                                                                                                                                                                                                                                                                                                                                                                                                                                                                                                                                                                                                                                                                                                                                                                                                                                                                                                                                                                                                                                                                                                                                               </v>
      </c>
      <c r="S5975" s="8"/>
      <c r="W5975" s="76"/>
      <c r="X5975" s="16">
        <f t="shared" si="1434"/>
        <v>0</v>
      </c>
      <c r="AC5975" s="18">
        <f t="shared" si="1426"/>
        <v>0</v>
      </c>
      <c r="AD5975" s="19">
        <f t="shared" si="1429"/>
        <v>0</v>
      </c>
      <c r="AE5975" s="21">
        <f t="shared" si="1425"/>
        <v>0</v>
      </c>
      <c r="AF5975" s="20">
        <f t="shared" si="1430"/>
        <v>0</v>
      </c>
      <c r="AG5975" s="20">
        <f t="shared" si="1431"/>
        <v>0</v>
      </c>
      <c r="AH5975" s="20">
        <f t="shared" si="1432"/>
        <v>0</v>
      </c>
      <c r="AI5975" s="20"/>
      <c r="AJ5975" s="20"/>
      <c r="AK5975" s="20">
        <f t="shared" si="1427"/>
        <v>0</v>
      </c>
      <c r="AL5975" s="171"/>
    </row>
    <row r="5976" spans="2:38" ht="15.75" customHeight="1" x14ac:dyDescent="0.25">
      <c r="B5976" s="14">
        <f t="shared" si="1435"/>
        <v>1601</v>
      </c>
      <c r="C5976" s="9" t="str">
        <f t="shared" si="1436"/>
        <v/>
      </c>
      <c r="D5976" s="3" t="str">
        <f t="shared" si="1437"/>
        <v/>
      </c>
      <c r="E5976" s="14" t="str">
        <f t="shared" si="1433"/>
        <v>1601</v>
      </c>
      <c r="J5976" s="14" t="str">
        <f t="shared" si="1428"/>
        <v xml:space="preserve">0                                                                                                                                                                                                                                                                                                                                                                                                                                                                                                                                                                                                                                                                                                                                                                                                                                                                                                                                                                                                                                                                                                                                                                                                                                                                                                                                                                                                                                                                                                                                                                                                                                                                </v>
      </c>
      <c r="S5976" s="8"/>
      <c r="W5976" s="76"/>
      <c r="X5976" s="16">
        <f t="shared" si="1434"/>
        <v>0</v>
      </c>
      <c r="AC5976" s="18">
        <f t="shared" si="1426"/>
        <v>0</v>
      </c>
      <c r="AD5976" s="19">
        <f t="shared" si="1429"/>
        <v>0</v>
      </c>
      <c r="AE5976" s="21">
        <f t="shared" si="1425"/>
        <v>0</v>
      </c>
      <c r="AF5976" s="20">
        <f t="shared" si="1430"/>
        <v>0</v>
      </c>
      <c r="AG5976" s="20">
        <f t="shared" si="1431"/>
        <v>0</v>
      </c>
      <c r="AH5976" s="20">
        <f t="shared" si="1432"/>
        <v>0</v>
      </c>
      <c r="AI5976" s="20"/>
      <c r="AJ5976" s="20"/>
      <c r="AK5976" s="20">
        <f t="shared" si="1427"/>
        <v>0</v>
      </c>
      <c r="AL5976" s="171"/>
    </row>
    <row r="5977" spans="2:38" ht="15.75" customHeight="1" x14ac:dyDescent="0.25">
      <c r="B5977" s="14">
        <f t="shared" si="1435"/>
        <v>1602</v>
      </c>
      <c r="C5977" s="9" t="str">
        <f t="shared" si="1436"/>
        <v/>
      </c>
      <c r="D5977" s="3" t="str">
        <f t="shared" si="1437"/>
        <v/>
      </c>
      <c r="E5977" s="14" t="str">
        <f t="shared" si="1433"/>
        <v>1602</v>
      </c>
      <c r="J5977" s="14" t="str">
        <f t="shared" si="1428"/>
        <v xml:space="preserve">0                                                                                                                                                                                                                                                                                                                                                                                                                                                                                                                                                                                                                                                                                                                                                                                                                                                                                                                                                                                                                                                                                                                                                                                                                                                                                                                                                                                                                                                                                                                                                                                                                                                                 </v>
      </c>
      <c r="S5977" s="8"/>
      <c r="W5977" s="76"/>
      <c r="X5977" s="16">
        <f t="shared" si="1434"/>
        <v>0</v>
      </c>
      <c r="AC5977" s="18">
        <f t="shared" si="1426"/>
        <v>0</v>
      </c>
      <c r="AD5977" s="19">
        <f t="shared" si="1429"/>
        <v>0</v>
      </c>
      <c r="AE5977" s="21">
        <f t="shared" ref="AE5977:AE6040" si="1438">+(Q5977)*T5977</f>
        <v>0</v>
      </c>
      <c r="AF5977" s="20">
        <f t="shared" si="1430"/>
        <v>0</v>
      </c>
      <c r="AG5977" s="20">
        <f t="shared" si="1431"/>
        <v>0</v>
      </c>
      <c r="AH5977" s="20">
        <f t="shared" si="1432"/>
        <v>0</v>
      </c>
      <c r="AI5977" s="20"/>
      <c r="AJ5977" s="20"/>
      <c r="AK5977" s="20">
        <f t="shared" si="1427"/>
        <v>0</v>
      </c>
      <c r="AL5977" s="171"/>
    </row>
    <row r="5978" spans="2:38" ht="15.75" customHeight="1" x14ac:dyDescent="0.25">
      <c r="B5978" s="14">
        <f t="shared" si="1435"/>
        <v>1603</v>
      </c>
      <c r="C5978" s="9" t="str">
        <f t="shared" si="1436"/>
        <v/>
      </c>
      <c r="D5978" s="3" t="str">
        <f t="shared" si="1437"/>
        <v/>
      </c>
      <c r="E5978" s="14" t="str">
        <f t="shared" si="1433"/>
        <v>1603</v>
      </c>
      <c r="J5978" s="14" t="str">
        <f t="shared" si="1428"/>
        <v xml:space="preserve">0                                                                                                                                                                                                                                                                                                                                                                                                                                                                                                                                                                                                                                                                                                                                                                                                                                                                                                                                                                                                                                                                                                                                                                                                                                                                                                                                                                                                                                                                                                                                                                                                                                                                  </v>
      </c>
      <c r="S5978" s="8"/>
      <c r="W5978" s="76"/>
      <c r="X5978" s="16">
        <f t="shared" si="1434"/>
        <v>0</v>
      </c>
      <c r="AC5978" s="18">
        <f t="shared" si="1426"/>
        <v>0</v>
      </c>
      <c r="AD5978" s="19">
        <f t="shared" si="1429"/>
        <v>0</v>
      </c>
      <c r="AE5978" s="21">
        <f t="shared" si="1438"/>
        <v>0</v>
      </c>
      <c r="AF5978" s="20">
        <f t="shared" si="1430"/>
        <v>0</v>
      </c>
      <c r="AG5978" s="20">
        <f t="shared" si="1431"/>
        <v>0</v>
      </c>
      <c r="AH5978" s="20">
        <f t="shared" si="1432"/>
        <v>0</v>
      </c>
      <c r="AI5978" s="20"/>
      <c r="AJ5978" s="20"/>
      <c r="AK5978" s="20">
        <f t="shared" si="1427"/>
        <v>0</v>
      </c>
      <c r="AL5978" s="171"/>
    </row>
    <row r="5979" spans="2:38" ht="15.75" customHeight="1" x14ac:dyDescent="0.25">
      <c r="B5979" s="14">
        <f t="shared" si="1435"/>
        <v>1604</v>
      </c>
      <c r="C5979" s="9" t="str">
        <f t="shared" si="1436"/>
        <v/>
      </c>
      <c r="D5979" s="3" t="str">
        <f t="shared" si="1437"/>
        <v/>
      </c>
      <c r="E5979" s="14" t="str">
        <f t="shared" si="1433"/>
        <v>1604</v>
      </c>
      <c r="J5979" s="14" t="str">
        <f t="shared" si="1428"/>
        <v xml:space="preserve">0                                                                                                                                                                                                                                                                                                                                                                                                                                                                                                                                                                                                                                                                                                                                                                                                                                                                                                                                                                                                                                                                                                                                                                                                                                                                                                                                                                                                                                                                                                                                                                                                                                                                   </v>
      </c>
      <c r="S5979" s="8"/>
      <c r="W5979" s="76"/>
      <c r="X5979" s="16">
        <f t="shared" si="1434"/>
        <v>0</v>
      </c>
      <c r="AC5979" s="18">
        <f t="shared" si="1426"/>
        <v>0</v>
      </c>
      <c r="AD5979" s="19">
        <f t="shared" si="1429"/>
        <v>0</v>
      </c>
      <c r="AE5979" s="21">
        <f t="shared" si="1438"/>
        <v>0</v>
      </c>
      <c r="AF5979" s="20">
        <f t="shared" si="1430"/>
        <v>0</v>
      </c>
      <c r="AG5979" s="20">
        <f t="shared" si="1431"/>
        <v>0</v>
      </c>
      <c r="AH5979" s="20">
        <f t="shared" si="1432"/>
        <v>0</v>
      </c>
      <c r="AI5979" s="20"/>
      <c r="AJ5979" s="20"/>
      <c r="AK5979" s="20">
        <f t="shared" si="1427"/>
        <v>0</v>
      </c>
      <c r="AL5979" s="171"/>
    </row>
    <row r="5980" spans="2:38" ht="15.75" customHeight="1" x14ac:dyDescent="0.25">
      <c r="B5980" s="14">
        <f t="shared" si="1435"/>
        <v>1605</v>
      </c>
      <c r="C5980" s="9" t="str">
        <f t="shared" si="1436"/>
        <v/>
      </c>
      <c r="D5980" s="3" t="str">
        <f t="shared" si="1437"/>
        <v/>
      </c>
      <c r="E5980" s="14" t="str">
        <f t="shared" si="1433"/>
        <v>1605</v>
      </c>
      <c r="J5980" s="14" t="str">
        <f t="shared" si="1428"/>
        <v xml:space="preserve">0                                                                                                                                                                                                                                                                                                                                                                                                                                                                                                                                                                                                                                                                                                                                                                                                                                                                                                                                                                                                                                                                                                                                                                                                                                                                                                                                                                                                                                                                                                                                                                                                                                                                    </v>
      </c>
      <c r="S5980" s="8"/>
      <c r="W5980" s="76"/>
      <c r="X5980" s="16">
        <f t="shared" si="1434"/>
        <v>0</v>
      </c>
      <c r="AC5980" s="18">
        <f t="shared" si="1426"/>
        <v>0</v>
      </c>
      <c r="AD5980" s="19">
        <f t="shared" si="1429"/>
        <v>0</v>
      </c>
      <c r="AE5980" s="21">
        <f t="shared" si="1438"/>
        <v>0</v>
      </c>
      <c r="AF5980" s="20">
        <f t="shared" si="1430"/>
        <v>0</v>
      </c>
      <c r="AG5980" s="20">
        <f t="shared" si="1431"/>
        <v>0</v>
      </c>
      <c r="AH5980" s="20">
        <f t="shared" si="1432"/>
        <v>0</v>
      </c>
      <c r="AI5980" s="20"/>
      <c r="AJ5980" s="20"/>
      <c r="AK5980" s="20">
        <f t="shared" si="1427"/>
        <v>0</v>
      </c>
      <c r="AL5980" s="171"/>
    </row>
    <row r="5981" spans="2:38" ht="15.75" customHeight="1" x14ac:dyDescent="0.25">
      <c r="B5981" s="14">
        <f t="shared" si="1435"/>
        <v>1606</v>
      </c>
      <c r="C5981" s="9" t="str">
        <f t="shared" si="1436"/>
        <v/>
      </c>
      <c r="D5981" s="3" t="str">
        <f t="shared" si="1437"/>
        <v/>
      </c>
      <c r="E5981" s="14" t="str">
        <f t="shared" si="1433"/>
        <v>1606</v>
      </c>
      <c r="J5981" s="14" t="str">
        <f t="shared" si="1428"/>
        <v xml:space="preserve">0                                                                                                                                                                                                                                                                                                                                                                                                                                                                                                                                                                                                                                                                                                                                                                                                                                                                                                                                                                                                                                                                                                                                                                                                                                                                                                                                                                                                                                                                                                                                                                                                                                                                     </v>
      </c>
      <c r="S5981" s="8"/>
      <c r="W5981" s="76"/>
      <c r="X5981" s="16">
        <f t="shared" si="1434"/>
        <v>0</v>
      </c>
      <c r="AC5981" s="18">
        <f t="shared" si="1426"/>
        <v>0</v>
      </c>
      <c r="AD5981" s="19">
        <f t="shared" si="1429"/>
        <v>0</v>
      </c>
      <c r="AE5981" s="21">
        <f t="shared" si="1438"/>
        <v>0</v>
      </c>
      <c r="AF5981" s="20">
        <f t="shared" si="1430"/>
        <v>0</v>
      </c>
      <c r="AG5981" s="20">
        <f t="shared" si="1431"/>
        <v>0</v>
      </c>
      <c r="AH5981" s="20">
        <f t="shared" si="1432"/>
        <v>0</v>
      </c>
      <c r="AI5981" s="20"/>
      <c r="AJ5981" s="20"/>
      <c r="AK5981" s="20">
        <f t="shared" si="1427"/>
        <v>0</v>
      </c>
      <c r="AL5981" s="171"/>
    </row>
    <row r="5982" spans="2:38" ht="15.75" customHeight="1" x14ac:dyDescent="0.25">
      <c r="B5982" s="14">
        <f t="shared" si="1435"/>
        <v>1607</v>
      </c>
      <c r="C5982" s="9" t="str">
        <f t="shared" si="1436"/>
        <v/>
      </c>
      <c r="D5982" s="3" t="str">
        <f t="shared" si="1437"/>
        <v/>
      </c>
      <c r="E5982" s="14" t="str">
        <f t="shared" si="1433"/>
        <v>1607</v>
      </c>
      <c r="J5982" s="14" t="str">
        <f t="shared" si="1428"/>
        <v xml:space="preserve">0                                                                                                                                                                                                                                                                                                                                                                                                                                                                                                                                                                                                                                                                                                                                                                                                                                                                                                                                                                                                                                                                                                                                                                                                                                                                                                                                                                                                                                                                                                                                                                                                                                                                      </v>
      </c>
      <c r="S5982" s="8"/>
      <c r="W5982" s="76"/>
      <c r="X5982" s="16">
        <f t="shared" si="1434"/>
        <v>0</v>
      </c>
      <c r="AC5982" s="18">
        <f t="shared" si="1426"/>
        <v>0</v>
      </c>
      <c r="AD5982" s="19">
        <f t="shared" si="1429"/>
        <v>0</v>
      </c>
      <c r="AE5982" s="21">
        <f t="shared" si="1438"/>
        <v>0</v>
      </c>
      <c r="AF5982" s="20">
        <f t="shared" si="1430"/>
        <v>0</v>
      </c>
      <c r="AG5982" s="20">
        <f t="shared" si="1431"/>
        <v>0</v>
      </c>
      <c r="AH5982" s="20">
        <f t="shared" si="1432"/>
        <v>0</v>
      </c>
      <c r="AI5982" s="20"/>
      <c r="AJ5982" s="20"/>
      <c r="AK5982" s="20">
        <f t="shared" si="1427"/>
        <v>0</v>
      </c>
      <c r="AL5982" s="171"/>
    </row>
    <row r="5983" spans="2:38" ht="15.75" customHeight="1" x14ac:dyDescent="0.25">
      <c r="B5983" s="14">
        <f t="shared" si="1435"/>
        <v>1608</v>
      </c>
      <c r="C5983" s="9" t="str">
        <f t="shared" si="1436"/>
        <v/>
      </c>
      <c r="D5983" s="3" t="str">
        <f t="shared" si="1437"/>
        <v/>
      </c>
      <c r="E5983" s="14" t="str">
        <f t="shared" si="1433"/>
        <v>1608</v>
      </c>
      <c r="J5983" s="14" t="str">
        <f t="shared" si="1428"/>
        <v xml:space="preserve">0                                                                                                                                                                                                                                                                                                                                                                                                                                                                                                                                                                                                                                                                                                                                                                                                                                                                                                                                                                                                                                                                                                                                                                                                                                                                                                                                                                                                                                                                                                                                                                                                                                                                       </v>
      </c>
      <c r="S5983" s="8"/>
      <c r="W5983" s="76"/>
      <c r="X5983" s="16">
        <f t="shared" si="1434"/>
        <v>0</v>
      </c>
      <c r="AC5983" s="18">
        <f t="shared" si="1426"/>
        <v>0</v>
      </c>
      <c r="AD5983" s="19">
        <f t="shared" si="1429"/>
        <v>0</v>
      </c>
      <c r="AE5983" s="21">
        <f t="shared" si="1438"/>
        <v>0</v>
      </c>
      <c r="AF5983" s="20">
        <f t="shared" si="1430"/>
        <v>0</v>
      </c>
      <c r="AG5983" s="20">
        <f t="shared" si="1431"/>
        <v>0</v>
      </c>
      <c r="AH5983" s="20">
        <f t="shared" si="1432"/>
        <v>0</v>
      </c>
      <c r="AI5983" s="20"/>
      <c r="AJ5983" s="20"/>
      <c r="AK5983" s="20">
        <f t="shared" si="1427"/>
        <v>0</v>
      </c>
      <c r="AL5983" s="171"/>
    </row>
    <row r="5984" spans="2:38" ht="15.75" customHeight="1" x14ac:dyDescent="0.25">
      <c r="B5984" s="14">
        <f t="shared" si="1435"/>
        <v>1609</v>
      </c>
      <c r="C5984" s="9" t="str">
        <f t="shared" si="1436"/>
        <v/>
      </c>
      <c r="D5984" s="3" t="str">
        <f t="shared" si="1437"/>
        <v/>
      </c>
      <c r="E5984" s="14" t="str">
        <f t="shared" si="1433"/>
        <v>1609</v>
      </c>
      <c r="J5984" s="14" t="str">
        <f t="shared" si="1428"/>
        <v xml:space="preserve">0                                                                                                                                                                                                                                                                                                                                                                                                                                                                                                                                                                                                                                                                                                                                                                                                                                                                                                                                                                                                                                                                                                                                                                                                                                                                                                                                                                                                                                                                                                                                                                                                                                                                        </v>
      </c>
      <c r="S5984" s="8"/>
      <c r="W5984" s="76"/>
      <c r="X5984" s="16">
        <f t="shared" si="1434"/>
        <v>0</v>
      </c>
      <c r="AC5984" s="18">
        <f t="shared" si="1426"/>
        <v>0</v>
      </c>
      <c r="AD5984" s="19">
        <f t="shared" si="1429"/>
        <v>0</v>
      </c>
      <c r="AE5984" s="21">
        <f t="shared" si="1438"/>
        <v>0</v>
      </c>
      <c r="AF5984" s="20">
        <f t="shared" si="1430"/>
        <v>0</v>
      </c>
      <c r="AG5984" s="20">
        <f t="shared" si="1431"/>
        <v>0</v>
      </c>
      <c r="AH5984" s="20">
        <f t="shared" si="1432"/>
        <v>0</v>
      </c>
      <c r="AI5984" s="20"/>
      <c r="AJ5984" s="20"/>
      <c r="AK5984" s="20">
        <f t="shared" si="1427"/>
        <v>0</v>
      </c>
      <c r="AL5984" s="171"/>
    </row>
    <row r="5985" spans="2:38" ht="15.75" customHeight="1" x14ac:dyDescent="0.25">
      <c r="B5985" s="14">
        <f t="shared" si="1435"/>
        <v>1610</v>
      </c>
      <c r="C5985" s="9" t="str">
        <f t="shared" si="1436"/>
        <v/>
      </c>
      <c r="D5985" s="3" t="str">
        <f t="shared" si="1437"/>
        <v/>
      </c>
      <c r="E5985" s="14" t="str">
        <f t="shared" si="1433"/>
        <v>1610</v>
      </c>
      <c r="J5985" s="14" t="str">
        <f t="shared" si="1428"/>
        <v xml:space="preserve">0                                                                                                                                                                                                                                                                                                                                                                                                                                                                                                                                                                                                                                                                                                                                                                                                                                                                                                                                                                                                                                                                                                                                                                                                                                                                                                                                                                                                                                                                                                                                                                                                                                                                         </v>
      </c>
      <c r="S5985" s="8"/>
      <c r="W5985" s="76"/>
      <c r="X5985" s="16">
        <f t="shared" si="1434"/>
        <v>0</v>
      </c>
      <c r="AC5985" s="18">
        <f t="shared" si="1426"/>
        <v>0</v>
      </c>
      <c r="AD5985" s="19">
        <f t="shared" si="1429"/>
        <v>0</v>
      </c>
      <c r="AE5985" s="21">
        <f t="shared" si="1438"/>
        <v>0</v>
      </c>
      <c r="AF5985" s="20">
        <f t="shared" si="1430"/>
        <v>0</v>
      </c>
      <c r="AG5985" s="20">
        <f t="shared" si="1431"/>
        <v>0</v>
      </c>
      <c r="AH5985" s="20">
        <f t="shared" si="1432"/>
        <v>0</v>
      </c>
      <c r="AI5985" s="20"/>
      <c r="AJ5985" s="20"/>
      <c r="AK5985" s="20">
        <f t="shared" si="1427"/>
        <v>0</v>
      </c>
      <c r="AL5985" s="171"/>
    </row>
    <row r="5986" spans="2:38" ht="15.75" customHeight="1" x14ac:dyDescent="0.25">
      <c r="B5986" s="14">
        <f t="shared" si="1435"/>
        <v>1611</v>
      </c>
      <c r="C5986" s="9" t="str">
        <f t="shared" si="1436"/>
        <v/>
      </c>
      <c r="D5986" s="3" t="str">
        <f t="shared" si="1437"/>
        <v/>
      </c>
      <c r="E5986" s="14" t="str">
        <f t="shared" si="1433"/>
        <v>1611</v>
      </c>
      <c r="J5986" s="14" t="str">
        <f t="shared" si="1428"/>
        <v xml:space="preserve">0                                                                                                                                                                                                                                                                                                                                                                                                                                                                                                                                                                                                                                                                                                                                                                                                                                                                                                                                                                                                                                                                                                                                                                                                                                                                                                                                                                                                                                                                                                                                                                                                                                                                          </v>
      </c>
      <c r="S5986" s="8"/>
      <c r="W5986" s="76"/>
      <c r="X5986" s="16">
        <f t="shared" si="1434"/>
        <v>0</v>
      </c>
      <c r="AC5986" s="18">
        <f t="shared" si="1426"/>
        <v>0</v>
      </c>
      <c r="AD5986" s="19">
        <f t="shared" si="1429"/>
        <v>0</v>
      </c>
      <c r="AE5986" s="21">
        <f t="shared" si="1438"/>
        <v>0</v>
      </c>
      <c r="AF5986" s="20">
        <f t="shared" si="1430"/>
        <v>0</v>
      </c>
      <c r="AG5986" s="20">
        <f t="shared" si="1431"/>
        <v>0</v>
      </c>
      <c r="AH5986" s="20">
        <f t="shared" si="1432"/>
        <v>0</v>
      </c>
      <c r="AI5986" s="20"/>
      <c r="AJ5986" s="20"/>
      <c r="AK5986" s="20">
        <f t="shared" si="1427"/>
        <v>0</v>
      </c>
      <c r="AL5986" s="171"/>
    </row>
    <row r="5987" spans="2:38" ht="15.75" customHeight="1" x14ac:dyDescent="0.25">
      <c r="B5987" s="14">
        <f t="shared" si="1435"/>
        <v>1612</v>
      </c>
      <c r="C5987" s="9" t="str">
        <f t="shared" si="1436"/>
        <v/>
      </c>
      <c r="D5987" s="3" t="str">
        <f t="shared" si="1437"/>
        <v/>
      </c>
      <c r="E5987" s="14" t="str">
        <f t="shared" si="1433"/>
        <v>1612</v>
      </c>
      <c r="J5987" s="14" t="str">
        <f t="shared" si="1428"/>
        <v xml:space="preserve">0                                                                                                                                                                                                                                                                                                                                                                                                                                                                                                                                                                                                                                                                                                                                                                                                                                                                                                                                                                                                                                                                                                                                                                                                                                                                                                                                                                                                                                                                                                                                                                                                                                                                           </v>
      </c>
      <c r="S5987" s="8"/>
      <c r="W5987" s="76"/>
      <c r="X5987" s="16">
        <f t="shared" si="1434"/>
        <v>0</v>
      </c>
      <c r="AC5987" s="18">
        <f t="shared" ref="AC5987:AC6050" si="1439">+AB5987*Y5987</f>
        <v>0</v>
      </c>
      <c r="AD5987" s="19">
        <f t="shared" si="1429"/>
        <v>0</v>
      </c>
      <c r="AE5987" s="21">
        <f t="shared" si="1438"/>
        <v>0</v>
      </c>
      <c r="AF5987" s="20">
        <f t="shared" si="1430"/>
        <v>0</v>
      </c>
      <c r="AG5987" s="20">
        <f t="shared" si="1431"/>
        <v>0</v>
      </c>
      <c r="AH5987" s="20">
        <f t="shared" si="1432"/>
        <v>0</v>
      </c>
      <c r="AI5987" s="20"/>
      <c r="AJ5987" s="20"/>
      <c r="AK5987" s="20">
        <f t="shared" ref="AK5987:AK6050" si="1440">AH5987+AG5987</f>
        <v>0</v>
      </c>
      <c r="AL5987" s="171"/>
    </row>
    <row r="5988" spans="2:38" ht="15.75" customHeight="1" x14ac:dyDescent="0.25">
      <c r="B5988" s="14">
        <f t="shared" si="1435"/>
        <v>1613</v>
      </c>
      <c r="C5988" s="9" t="str">
        <f t="shared" si="1436"/>
        <v/>
      </c>
      <c r="D5988" s="3" t="str">
        <f t="shared" si="1437"/>
        <v/>
      </c>
      <c r="E5988" s="14" t="str">
        <f t="shared" si="1433"/>
        <v>1613</v>
      </c>
      <c r="J5988" s="14" t="str">
        <f t="shared" si="1428"/>
        <v xml:space="preserve">0                                                                                                                                                                                                                                                                                                                                                                                                                                                                                                                                                                                                                                                                                                                                                                                                                                                                                                                                                                                                                                                                                                                                                                                                                                                                                                                                                                                                                                                                                                                                                                                                                                                                            </v>
      </c>
      <c r="S5988" s="8"/>
      <c r="W5988" s="76"/>
      <c r="X5988" s="16">
        <f t="shared" si="1434"/>
        <v>0</v>
      </c>
      <c r="AC5988" s="18">
        <f t="shared" si="1439"/>
        <v>0</v>
      </c>
      <c r="AD5988" s="19">
        <f t="shared" si="1429"/>
        <v>0</v>
      </c>
      <c r="AE5988" s="21">
        <f t="shared" si="1438"/>
        <v>0</v>
      </c>
      <c r="AF5988" s="20">
        <f t="shared" si="1430"/>
        <v>0</v>
      </c>
      <c r="AG5988" s="20">
        <f t="shared" si="1431"/>
        <v>0</v>
      </c>
      <c r="AH5988" s="20">
        <f t="shared" si="1432"/>
        <v>0</v>
      </c>
      <c r="AI5988" s="20"/>
      <c r="AJ5988" s="20"/>
      <c r="AK5988" s="20">
        <f t="shared" si="1440"/>
        <v>0</v>
      </c>
      <c r="AL5988" s="171"/>
    </row>
    <row r="5989" spans="2:38" ht="15.75" customHeight="1" x14ac:dyDescent="0.25">
      <c r="B5989" s="14">
        <f t="shared" si="1435"/>
        <v>1614</v>
      </c>
      <c r="C5989" s="9" t="str">
        <f t="shared" si="1436"/>
        <v/>
      </c>
      <c r="D5989" s="3" t="str">
        <f t="shared" si="1437"/>
        <v/>
      </c>
      <c r="E5989" s="14" t="str">
        <f t="shared" si="1433"/>
        <v>1614</v>
      </c>
      <c r="J5989" s="14" t="str">
        <f t="shared" si="1428"/>
        <v xml:space="preserve">0                                                                                                                                                                                                                                                                                                                                                                                                                                                                                                                                                                                                                                                                                                                                                                                                                                                                                                                                                                                                                                                                                                                                                                                                                                                                                                                                                                                                                                                                                                                                                                                                                                                                             </v>
      </c>
      <c r="S5989" s="8"/>
      <c r="W5989" s="76"/>
      <c r="X5989" s="16">
        <f t="shared" si="1434"/>
        <v>0</v>
      </c>
      <c r="AC5989" s="18">
        <f t="shared" si="1439"/>
        <v>0</v>
      </c>
      <c r="AD5989" s="19">
        <f t="shared" si="1429"/>
        <v>0</v>
      </c>
      <c r="AE5989" s="21">
        <f t="shared" si="1438"/>
        <v>0</v>
      </c>
      <c r="AF5989" s="20">
        <f t="shared" si="1430"/>
        <v>0</v>
      </c>
      <c r="AG5989" s="20">
        <f t="shared" si="1431"/>
        <v>0</v>
      </c>
      <c r="AH5989" s="20">
        <f t="shared" si="1432"/>
        <v>0</v>
      </c>
      <c r="AI5989" s="20"/>
      <c r="AJ5989" s="20"/>
      <c r="AK5989" s="20">
        <f t="shared" si="1440"/>
        <v>0</v>
      </c>
      <c r="AL5989" s="171"/>
    </row>
    <row r="5990" spans="2:38" ht="15.75" customHeight="1" x14ac:dyDescent="0.25">
      <c r="B5990" s="14">
        <f t="shared" si="1435"/>
        <v>1615</v>
      </c>
      <c r="C5990" s="9" t="str">
        <f t="shared" si="1436"/>
        <v/>
      </c>
      <c r="D5990" s="3" t="str">
        <f t="shared" si="1437"/>
        <v/>
      </c>
      <c r="E5990" s="14" t="str">
        <f t="shared" si="1433"/>
        <v>1615</v>
      </c>
      <c r="J5990" s="14" t="str">
        <f t="shared" si="1428"/>
        <v xml:space="preserve">0                                                                                                                                                                                                                                                                                                                                                                                                                                                                                                                                                                                                                                                                                                                                                                                                                                                                                                                                                                                                                                                                                                                                                                                                                                                                                                                                                                                                                                                                                                                                                                                                                                                                              </v>
      </c>
      <c r="S5990" s="8"/>
      <c r="W5990" s="76"/>
      <c r="X5990" s="16">
        <f t="shared" si="1434"/>
        <v>0</v>
      </c>
      <c r="AC5990" s="18">
        <f t="shared" si="1439"/>
        <v>0</v>
      </c>
      <c r="AD5990" s="19">
        <f t="shared" si="1429"/>
        <v>0</v>
      </c>
      <c r="AE5990" s="21">
        <f t="shared" si="1438"/>
        <v>0</v>
      </c>
      <c r="AF5990" s="20">
        <f t="shared" si="1430"/>
        <v>0</v>
      </c>
      <c r="AG5990" s="20">
        <f t="shared" si="1431"/>
        <v>0</v>
      </c>
      <c r="AH5990" s="20">
        <f t="shared" si="1432"/>
        <v>0</v>
      </c>
      <c r="AI5990" s="20"/>
      <c r="AJ5990" s="20"/>
      <c r="AK5990" s="20">
        <f t="shared" si="1440"/>
        <v>0</v>
      </c>
      <c r="AL5990" s="171"/>
    </row>
    <row r="5991" spans="2:38" ht="15.75" customHeight="1" x14ac:dyDescent="0.25">
      <c r="B5991" s="14">
        <f t="shared" si="1435"/>
        <v>1616</v>
      </c>
      <c r="C5991" s="9" t="str">
        <f t="shared" si="1436"/>
        <v/>
      </c>
      <c r="D5991" s="3" t="str">
        <f t="shared" si="1437"/>
        <v/>
      </c>
      <c r="E5991" s="14" t="str">
        <f t="shared" si="1433"/>
        <v>1616</v>
      </c>
      <c r="J5991" s="14" t="str">
        <f t="shared" ref="J5991:J6054" si="1441">IF(A5991=A5990,CONCATENATE(J5990," ",I5991),I5991)</f>
        <v xml:space="preserve">0                                                                                                                                                                                                                                                                                                                                                                                                                                                                                                                                                                                                                                                                                                                                                                                                                                                                                                                                                                                                                                                                                                                                                                                                                                                                                                                                                                                                                                                                                                                                                                                                                                                                               </v>
      </c>
      <c r="S5991" s="8"/>
      <c r="W5991" s="76"/>
      <c r="X5991" s="16">
        <f t="shared" si="1434"/>
        <v>0</v>
      </c>
      <c r="AC5991" s="18">
        <f t="shared" si="1439"/>
        <v>0</v>
      </c>
      <c r="AD5991" s="19">
        <f t="shared" si="1429"/>
        <v>0</v>
      </c>
      <c r="AE5991" s="21">
        <f t="shared" si="1438"/>
        <v>0</v>
      </c>
      <c r="AF5991" s="20">
        <f t="shared" si="1430"/>
        <v>0</v>
      </c>
      <c r="AG5991" s="20">
        <f t="shared" si="1431"/>
        <v>0</v>
      </c>
      <c r="AH5991" s="20">
        <f t="shared" si="1432"/>
        <v>0</v>
      </c>
      <c r="AI5991" s="20"/>
      <c r="AJ5991" s="20"/>
      <c r="AK5991" s="20">
        <f t="shared" si="1440"/>
        <v>0</v>
      </c>
      <c r="AL5991" s="171"/>
    </row>
    <row r="5992" spans="2:38" ht="15.75" customHeight="1" x14ac:dyDescent="0.25">
      <c r="B5992" s="14">
        <f t="shared" si="1435"/>
        <v>1617</v>
      </c>
      <c r="C5992" s="9" t="str">
        <f t="shared" si="1436"/>
        <v/>
      </c>
      <c r="D5992" s="3" t="str">
        <f t="shared" si="1437"/>
        <v/>
      </c>
      <c r="E5992" s="14" t="str">
        <f t="shared" si="1433"/>
        <v>1617</v>
      </c>
      <c r="J5992" s="14" t="str">
        <f t="shared" si="1441"/>
        <v xml:space="preserve">0                                                                                                                                                                                                                                                                                                                                                                                                                                                                                                                                                                                                                                                                                                                                                                                                                                                                                                                                                                                                                                                                                                                                                                                                                                                                                                                                                                                                                                                                                                                                                                                                                                                                                </v>
      </c>
      <c r="S5992" s="8"/>
      <c r="W5992" s="76"/>
      <c r="X5992" s="16">
        <f t="shared" si="1434"/>
        <v>0</v>
      </c>
      <c r="AC5992" s="18">
        <f t="shared" si="1439"/>
        <v>0</v>
      </c>
      <c r="AD5992" s="19">
        <f t="shared" si="1429"/>
        <v>0</v>
      </c>
      <c r="AE5992" s="21">
        <f t="shared" si="1438"/>
        <v>0</v>
      </c>
      <c r="AF5992" s="20">
        <f t="shared" si="1430"/>
        <v>0</v>
      </c>
      <c r="AG5992" s="20">
        <f t="shared" si="1431"/>
        <v>0</v>
      </c>
      <c r="AH5992" s="20">
        <f t="shared" si="1432"/>
        <v>0</v>
      </c>
      <c r="AI5992" s="20"/>
      <c r="AJ5992" s="20"/>
      <c r="AK5992" s="20">
        <f t="shared" si="1440"/>
        <v>0</v>
      </c>
      <c r="AL5992" s="171"/>
    </row>
    <row r="5993" spans="2:38" ht="15.75" customHeight="1" x14ac:dyDescent="0.25">
      <c r="B5993" s="14">
        <f t="shared" si="1435"/>
        <v>1618</v>
      </c>
      <c r="C5993" s="9" t="str">
        <f t="shared" si="1436"/>
        <v/>
      </c>
      <c r="D5993" s="3" t="str">
        <f t="shared" si="1437"/>
        <v/>
      </c>
      <c r="E5993" s="14" t="str">
        <f t="shared" si="1433"/>
        <v>1618</v>
      </c>
      <c r="J5993" s="14" t="str">
        <f t="shared" si="1441"/>
        <v xml:space="preserve">0                                                                                                                                                                                                                                                                                                                                                                                                                                                                                                                                                                                                                                                                                                                                                                                                                                                                                                                                                                                                                                                                                                                                                                                                                                                                                                                                                                                                                                                                                                                                                                                                                                                                                 </v>
      </c>
      <c r="S5993" s="8"/>
      <c r="W5993" s="76"/>
      <c r="X5993" s="16">
        <f t="shared" si="1434"/>
        <v>0</v>
      </c>
      <c r="AC5993" s="18">
        <f t="shared" si="1439"/>
        <v>0</v>
      </c>
      <c r="AD5993" s="19">
        <f t="shared" si="1429"/>
        <v>0</v>
      </c>
      <c r="AE5993" s="21">
        <f t="shared" si="1438"/>
        <v>0</v>
      </c>
      <c r="AF5993" s="20">
        <f t="shared" si="1430"/>
        <v>0</v>
      </c>
      <c r="AG5993" s="20">
        <f t="shared" si="1431"/>
        <v>0</v>
      </c>
      <c r="AH5993" s="20">
        <f t="shared" si="1432"/>
        <v>0</v>
      </c>
      <c r="AI5993" s="20"/>
      <c r="AJ5993" s="20"/>
      <c r="AK5993" s="20">
        <f t="shared" si="1440"/>
        <v>0</v>
      </c>
      <c r="AL5993" s="171"/>
    </row>
    <row r="5994" spans="2:38" ht="15.75" customHeight="1" x14ac:dyDescent="0.25">
      <c r="B5994" s="14">
        <f t="shared" si="1435"/>
        <v>1619</v>
      </c>
      <c r="C5994" s="9" t="str">
        <f t="shared" si="1436"/>
        <v/>
      </c>
      <c r="D5994" s="3" t="str">
        <f t="shared" si="1437"/>
        <v/>
      </c>
      <c r="E5994" s="14" t="str">
        <f t="shared" si="1433"/>
        <v>1619</v>
      </c>
      <c r="J5994" s="14" t="str">
        <f t="shared" si="1441"/>
        <v xml:space="preserve">0                                                                                                                                                                                                                                                                                                                                                                                                                                                                                                                                                                                                                                                                                                                                                                                                                                                                                                                                                                                                                                                                                                                                                                                                                                                                                                                                                                                                                                                                                                                                                                                                                                                                                  </v>
      </c>
      <c r="S5994" s="8"/>
      <c r="W5994" s="76"/>
      <c r="X5994" s="16">
        <f t="shared" si="1434"/>
        <v>0</v>
      </c>
      <c r="AC5994" s="18">
        <f t="shared" si="1439"/>
        <v>0</v>
      </c>
      <c r="AD5994" s="19">
        <f t="shared" si="1429"/>
        <v>0</v>
      </c>
      <c r="AE5994" s="21">
        <f t="shared" si="1438"/>
        <v>0</v>
      </c>
      <c r="AF5994" s="20">
        <f t="shared" si="1430"/>
        <v>0</v>
      </c>
      <c r="AG5994" s="20">
        <f t="shared" si="1431"/>
        <v>0</v>
      </c>
      <c r="AH5994" s="20">
        <f t="shared" si="1432"/>
        <v>0</v>
      </c>
      <c r="AI5994" s="20"/>
      <c r="AJ5994" s="20"/>
      <c r="AK5994" s="20">
        <f t="shared" si="1440"/>
        <v>0</v>
      </c>
      <c r="AL5994" s="171"/>
    </row>
    <row r="5995" spans="2:38" ht="15.75" customHeight="1" x14ac:dyDescent="0.25">
      <c r="B5995" s="14">
        <f t="shared" si="1435"/>
        <v>1620</v>
      </c>
      <c r="C5995" s="9" t="str">
        <f t="shared" si="1436"/>
        <v/>
      </c>
      <c r="D5995" s="3" t="str">
        <f t="shared" si="1437"/>
        <v/>
      </c>
      <c r="E5995" s="14" t="str">
        <f t="shared" si="1433"/>
        <v>1620</v>
      </c>
      <c r="J5995" s="14" t="str">
        <f t="shared" si="1441"/>
        <v xml:space="preserve">0                                                                                                                                                                                                                                                                                                                                                                                                                                                                                                                                                                                                                                                                                                                                                                                                                                                                                                                                                                                                                                                                                                                                                                                                                                                                                                                                                                                                                                                                                                                                                                                                                                                                                   </v>
      </c>
      <c r="S5995" s="8"/>
      <c r="W5995" s="76"/>
      <c r="X5995" s="16">
        <f t="shared" si="1434"/>
        <v>0</v>
      </c>
      <c r="AC5995" s="18">
        <f t="shared" si="1439"/>
        <v>0</v>
      </c>
      <c r="AD5995" s="19">
        <f t="shared" si="1429"/>
        <v>0</v>
      </c>
      <c r="AE5995" s="21">
        <f t="shared" si="1438"/>
        <v>0</v>
      </c>
      <c r="AF5995" s="20">
        <f t="shared" si="1430"/>
        <v>0</v>
      </c>
      <c r="AG5995" s="20">
        <f t="shared" si="1431"/>
        <v>0</v>
      </c>
      <c r="AH5995" s="20">
        <f t="shared" si="1432"/>
        <v>0</v>
      </c>
      <c r="AI5995" s="20"/>
      <c r="AJ5995" s="20"/>
      <c r="AK5995" s="20">
        <f t="shared" si="1440"/>
        <v>0</v>
      </c>
      <c r="AL5995" s="171"/>
    </row>
    <row r="5996" spans="2:38" ht="15.75" customHeight="1" x14ac:dyDescent="0.25">
      <c r="B5996" s="14">
        <f t="shared" si="1435"/>
        <v>1621</v>
      </c>
      <c r="C5996" s="9" t="str">
        <f t="shared" si="1436"/>
        <v/>
      </c>
      <c r="D5996" s="3" t="str">
        <f t="shared" si="1437"/>
        <v/>
      </c>
      <c r="E5996" s="14" t="str">
        <f t="shared" si="1433"/>
        <v>1621</v>
      </c>
      <c r="J5996" s="14" t="str">
        <f t="shared" si="1441"/>
        <v xml:space="preserve">0                                                                                                                                                                                                                                                                                                                                                                                                                                                                                                                                                                                                                                                                                                                                                                                                                                                                                                                                                                                                                                                                                                                                                                                                                                                                                                                                                                                                                                                                                                                                                                                                                                                                                    </v>
      </c>
      <c r="S5996" s="8"/>
      <c r="W5996" s="76"/>
      <c r="X5996" s="16">
        <f t="shared" si="1434"/>
        <v>0</v>
      </c>
      <c r="AC5996" s="18">
        <f t="shared" si="1439"/>
        <v>0</v>
      </c>
      <c r="AD5996" s="19">
        <f t="shared" si="1429"/>
        <v>0</v>
      </c>
      <c r="AE5996" s="21">
        <f t="shared" si="1438"/>
        <v>0</v>
      </c>
      <c r="AF5996" s="20">
        <f t="shared" si="1430"/>
        <v>0</v>
      </c>
      <c r="AG5996" s="20">
        <f t="shared" si="1431"/>
        <v>0</v>
      </c>
      <c r="AH5996" s="20">
        <f t="shared" si="1432"/>
        <v>0</v>
      </c>
      <c r="AI5996" s="20"/>
      <c r="AJ5996" s="20"/>
      <c r="AK5996" s="20">
        <f t="shared" si="1440"/>
        <v>0</v>
      </c>
      <c r="AL5996" s="171"/>
    </row>
    <row r="5997" spans="2:38" ht="15.75" customHeight="1" x14ac:dyDescent="0.25">
      <c r="B5997" s="14">
        <f t="shared" si="1435"/>
        <v>1622</v>
      </c>
      <c r="C5997" s="9" t="str">
        <f t="shared" si="1436"/>
        <v/>
      </c>
      <c r="D5997" s="3" t="str">
        <f t="shared" si="1437"/>
        <v/>
      </c>
      <c r="E5997" s="14" t="str">
        <f t="shared" si="1433"/>
        <v>1622</v>
      </c>
      <c r="J5997" s="14" t="str">
        <f t="shared" si="1441"/>
        <v xml:space="preserve">0                                                                                                                                                                                                                                                                                                                                                                                                                                                                                                                                                                                                                                                                                                                                                                                                                                                                                                                                                                                                                                                                                                                                                                                                                                                                                                                                                                                                                                                                                                                                                                                                                                                                                     </v>
      </c>
      <c r="S5997" s="8"/>
      <c r="W5997" s="76"/>
      <c r="X5997" s="16">
        <f t="shared" si="1434"/>
        <v>0</v>
      </c>
      <c r="AC5997" s="18">
        <f t="shared" si="1439"/>
        <v>0</v>
      </c>
      <c r="AD5997" s="19">
        <f t="shared" si="1429"/>
        <v>0</v>
      </c>
      <c r="AE5997" s="21">
        <f t="shared" si="1438"/>
        <v>0</v>
      </c>
      <c r="AF5997" s="20">
        <f t="shared" si="1430"/>
        <v>0</v>
      </c>
      <c r="AG5997" s="20">
        <f t="shared" si="1431"/>
        <v>0</v>
      </c>
      <c r="AH5997" s="20">
        <f t="shared" si="1432"/>
        <v>0</v>
      </c>
      <c r="AI5997" s="20"/>
      <c r="AJ5997" s="20"/>
      <c r="AK5997" s="20">
        <f t="shared" si="1440"/>
        <v>0</v>
      </c>
      <c r="AL5997" s="171"/>
    </row>
    <row r="5998" spans="2:38" ht="15.75" customHeight="1" x14ac:dyDescent="0.25">
      <c r="B5998" s="14">
        <f t="shared" si="1435"/>
        <v>1623</v>
      </c>
      <c r="C5998" s="9" t="str">
        <f t="shared" si="1436"/>
        <v/>
      </c>
      <c r="D5998" s="3" t="str">
        <f t="shared" si="1437"/>
        <v/>
      </c>
      <c r="E5998" s="14" t="str">
        <f t="shared" si="1433"/>
        <v>1623</v>
      </c>
      <c r="J5998" s="14" t="str">
        <f t="shared" si="1441"/>
        <v xml:space="preserve">0                                                                                                                                                                                                                                                                                                                                                                                                                                                                                                                                                                                                                                                                                                                                                                                                                                                                                                                                                                                                                                                                                                                                                                                                                                                                                                                                                                                                                                                                                                                                                                                                                                                                                      </v>
      </c>
      <c r="S5998" s="8"/>
      <c r="W5998" s="76"/>
      <c r="X5998" s="16">
        <f t="shared" si="1434"/>
        <v>0</v>
      </c>
      <c r="AC5998" s="18">
        <f t="shared" si="1439"/>
        <v>0</v>
      </c>
      <c r="AD5998" s="19">
        <f t="shared" si="1429"/>
        <v>0</v>
      </c>
      <c r="AE5998" s="21">
        <f t="shared" si="1438"/>
        <v>0</v>
      </c>
      <c r="AF5998" s="20">
        <f t="shared" si="1430"/>
        <v>0</v>
      </c>
      <c r="AG5998" s="20">
        <f t="shared" si="1431"/>
        <v>0</v>
      </c>
      <c r="AH5998" s="20">
        <f t="shared" si="1432"/>
        <v>0</v>
      </c>
      <c r="AI5998" s="20"/>
      <c r="AJ5998" s="20"/>
      <c r="AK5998" s="20">
        <f t="shared" si="1440"/>
        <v>0</v>
      </c>
      <c r="AL5998" s="171"/>
    </row>
    <row r="5999" spans="2:38" ht="15.75" customHeight="1" x14ac:dyDescent="0.25">
      <c r="B5999" s="14">
        <f t="shared" si="1435"/>
        <v>1624</v>
      </c>
      <c r="C5999" s="9" t="str">
        <f t="shared" si="1436"/>
        <v/>
      </c>
      <c r="D5999" s="3" t="str">
        <f t="shared" si="1437"/>
        <v/>
      </c>
      <c r="E5999" s="14" t="str">
        <f t="shared" si="1433"/>
        <v>1624</v>
      </c>
      <c r="J5999" s="14" t="str">
        <f t="shared" si="1441"/>
        <v xml:space="preserve">0                                                                                                                                                                                                                                                                                                                                                                                                                                                                                                                                                                                                                                                                                                                                                                                                                                                                                                                                                                                                                                                                                                                                                                                                                                                                                                                                                                                                                                                                                                                                                                                                                                                                                       </v>
      </c>
      <c r="S5999" s="8"/>
      <c r="W5999" s="76"/>
      <c r="X5999" s="16">
        <f t="shared" si="1434"/>
        <v>0</v>
      </c>
      <c r="AC5999" s="18">
        <f t="shared" si="1439"/>
        <v>0</v>
      </c>
      <c r="AD5999" s="19">
        <f t="shared" si="1429"/>
        <v>0</v>
      </c>
      <c r="AE5999" s="21">
        <f t="shared" si="1438"/>
        <v>0</v>
      </c>
      <c r="AF5999" s="20">
        <f t="shared" si="1430"/>
        <v>0</v>
      </c>
      <c r="AG5999" s="20">
        <f t="shared" si="1431"/>
        <v>0</v>
      </c>
      <c r="AH5999" s="20">
        <f t="shared" si="1432"/>
        <v>0</v>
      </c>
      <c r="AI5999" s="20"/>
      <c r="AJ5999" s="20"/>
      <c r="AK5999" s="20">
        <f t="shared" si="1440"/>
        <v>0</v>
      </c>
      <c r="AL5999" s="171"/>
    </row>
    <row r="6000" spans="2:38" ht="15.75" customHeight="1" x14ac:dyDescent="0.25">
      <c r="B6000" s="14">
        <f t="shared" si="1435"/>
        <v>1625</v>
      </c>
      <c r="C6000" s="9" t="str">
        <f t="shared" si="1436"/>
        <v/>
      </c>
      <c r="D6000" s="3" t="str">
        <f t="shared" si="1437"/>
        <v/>
      </c>
      <c r="E6000" s="14" t="str">
        <f t="shared" si="1433"/>
        <v>1625</v>
      </c>
      <c r="J6000" s="14" t="str">
        <f t="shared" si="1441"/>
        <v xml:space="preserve">0                                                                                                                                                                                                                                                                                                                                                                                                                                                                                                                                                                                                                                                                                                                                                                                                                                                                                                                                                                                                                                                                                                                                                                                                                                                                                                                                                                                                                                                                                                                                                                                                                                                                                        </v>
      </c>
      <c r="S6000" s="8"/>
      <c r="W6000" s="76"/>
      <c r="X6000" s="16">
        <f t="shared" si="1434"/>
        <v>0</v>
      </c>
      <c r="AC6000" s="18">
        <f t="shared" si="1439"/>
        <v>0</v>
      </c>
      <c r="AD6000" s="19">
        <f t="shared" si="1429"/>
        <v>0</v>
      </c>
      <c r="AE6000" s="21">
        <f t="shared" si="1438"/>
        <v>0</v>
      </c>
      <c r="AF6000" s="20">
        <f t="shared" si="1430"/>
        <v>0</v>
      </c>
      <c r="AG6000" s="20">
        <f t="shared" si="1431"/>
        <v>0</v>
      </c>
      <c r="AH6000" s="20">
        <f t="shared" si="1432"/>
        <v>0</v>
      </c>
      <c r="AI6000" s="20"/>
      <c r="AJ6000" s="20"/>
      <c r="AK6000" s="20">
        <f t="shared" si="1440"/>
        <v>0</v>
      </c>
      <c r="AL6000" s="171"/>
    </row>
    <row r="6001" spans="2:38" ht="15.75" customHeight="1" x14ac:dyDescent="0.25">
      <c r="B6001" s="14">
        <f t="shared" si="1435"/>
        <v>1626</v>
      </c>
      <c r="C6001" s="9" t="str">
        <f t="shared" si="1436"/>
        <v/>
      </c>
      <c r="D6001" s="3" t="str">
        <f t="shared" si="1437"/>
        <v/>
      </c>
      <c r="E6001" s="14" t="str">
        <f t="shared" si="1433"/>
        <v>1626</v>
      </c>
      <c r="J6001" s="14" t="str">
        <f t="shared" si="1441"/>
        <v xml:space="preserve">0                                                                                                                                                                                                                                                                                                                                                                                                                                                                                                                                                                                                                                                                                                                                                                                                                                                                                                                                                                                                                                                                                                                                                                                                                                                                                                                                                                                                                                                                                                                                                                                                                                                                                         </v>
      </c>
      <c r="S6001" s="8"/>
      <c r="W6001" s="76"/>
      <c r="X6001" s="16">
        <f t="shared" si="1434"/>
        <v>0</v>
      </c>
      <c r="AC6001" s="18">
        <f t="shared" si="1439"/>
        <v>0</v>
      </c>
      <c r="AD6001" s="19">
        <f t="shared" ref="AD6001:AD6064" si="1442">IF(A6001=A6000,AD6000+AC6001,AC6001)</f>
        <v>0</v>
      </c>
      <c r="AE6001" s="21">
        <f t="shared" si="1438"/>
        <v>0</v>
      </c>
      <c r="AF6001" s="20">
        <f t="shared" ref="AF6001:AF6064" si="1443">IF(A6001=A6000,0,(SUMIF($A$3:$A$999956,A6001,$Q$3:$Q$999956)))+IF(A6001=A6000,0,(SUMIF($A$3:$A$999956,A6001,$R$3:$R$999956)))</f>
        <v>0</v>
      </c>
      <c r="AG6001" s="20">
        <f t="shared" ref="AG6001:AG6064" si="1444">IF(A6001=A6000,0,(SUMIF($A$3:$A$999956,A6001,($X$3:$X$999956))))</f>
        <v>0</v>
      </c>
      <c r="AH6001" s="20">
        <f t="shared" ref="AH6001:AH6064" si="1445">IF(A6001=A6000,0,(SUMIF($A$3:$A$999956,A6001,($AC$3:$AC$999956))))</f>
        <v>0</v>
      </c>
      <c r="AI6001" s="20"/>
      <c r="AJ6001" s="20"/>
      <c r="AK6001" s="20">
        <f t="shared" si="1440"/>
        <v>0</v>
      </c>
      <c r="AL6001" s="171"/>
    </row>
    <row r="6002" spans="2:38" ht="15.75" customHeight="1" x14ac:dyDescent="0.25">
      <c r="B6002" s="14">
        <f t="shared" si="1435"/>
        <v>1627</v>
      </c>
      <c r="C6002" s="9" t="str">
        <f t="shared" si="1436"/>
        <v/>
      </c>
      <c r="D6002" s="3" t="str">
        <f t="shared" si="1437"/>
        <v/>
      </c>
      <c r="E6002" s="14" t="str">
        <f t="shared" si="1433"/>
        <v>1627</v>
      </c>
      <c r="J6002" s="14" t="str">
        <f t="shared" si="1441"/>
        <v xml:space="preserve">0                                                                                                                                                                                                                                                                                                                                                                                                                                                                                                                                                                                                                                                                                                                                                                                                                                                                                                                                                                                                                                                                                                                                                                                                                                                                                                                                                                                                                                                                                                                                                                                                                                                                                          </v>
      </c>
      <c r="S6002" s="8"/>
      <c r="W6002" s="76"/>
      <c r="X6002" s="16">
        <f t="shared" si="1434"/>
        <v>0</v>
      </c>
      <c r="AC6002" s="18">
        <f t="shared" si="1439"/>
        <v>0</v>
      </c>
      <c r="AD6002" s="19">
        <f t="shared" si="1442"/>
        <v>0</v>
      </c>
      <c r="AE6002" s="21">
        <f t="shared" si="1438"/>
        <v>0</v>
      </c>
      <c r="AF6002" s="20">
        <f t="shared" si="1443"/>
        <v>0</v>
      </c>
      <c r="AG6002" s="20">
        <f t="shared" si="1444"/>
        <v>0</v>
      </c>
      <c r="AH6002" s="20">
        <f t="shared" si="1445"/>
        <v>0</v>
      </c>
      <c r="AI6002" s="20"/>
      <c r="AJ6002" s="20"/>
      <c r="AK6002" s="20">
        <f t="shared" si="1440"/>
        <v>0</v>
      </c>
      <c r="AL6002" s="171"/>
    </row>
    <row r="6003" spans="2:38" ht="15.75" customHeight="1" x14ac:dyDescent="0.25">
      <c r="B6003" s="14">
        <f t="shared" si="1435"/>
        <v>1628</v>
      </c>
      <c r="C6003" s="9" t="str">
        <f t="shared" si="1436"/>
        <v/>
      </c>
      <c r="D6003" s="3" t="str">
        <f t="shared" si="1437"/>
        <v/>
      </c>
      <c r="E6003" s="14" t="str">
        <f t="shared" si="1433"/>
        <v>1628</v>
      </c>
      <c r="J6003" s="14" t="str">
        <f t="shared" si="1441"/>
        <v xml:space="preserve">0                                                                                                                                                                                                                                                                                                                                                                                                                                                                                                                                                                                                                                                                                                                                                                                                                                                                                                                                                                                                                                                                                                                                                                                                                                                                                                                                                                                                                                                                                                                                                                                                                                                                                           </v>
      </c>
      <c r="S6003" s="8"/>
      <c r="W6003" s="76"/>
      <c r="X6003" s="16">
        <f t="shared" si="1434"/>
        <v>0</v>
      </c>
      <c r="AC6003" s="18">
        <f t="shared" si="1439"/>
        <v>0</v>
      </c>
      <c r="AD6003" s="19">
        <f t="shared" si="1442"/>
        <v>0</v>
      </c>
      <c r="AE6003" s="21">
        <f t="shared" si="1438"/>
        <v>0</v>
      </c>
      <c r="AF6003" s="20">
        <f t="shared" si="1443"/>
        <v>0</v>
      </c>
      <c r="AG6003" s="20">
        <f t="shared" si="1444"/>
        <v>0</v>
      </c>
      <c r="AH6003" s="20">
        <f t="shared" si="1445"/>
        <v>0</v>
      </c>
      <c r="AI6003" s="20"/>
      <c r="AJ6003" s="20"/>
      <c r="AK6003" s="20">
        <f t="shared" si="1440"/>
        <v>0</v>
      </c>
      <c r="AL6003" s="171"/>
    </row>
    <row r="6004" spans="2:38" ht="15.75" customHeight="1" x14ac:dyDescent="0.25">
      <c r="B6004" s="14">
        <f t="shared" si="1435"/>
        <v>1629</v>
      </c>
      <c r="C6004" s="9" t="str">
        <f t="shared" si="1436"/>
        <v/>
      </c>
      <c r="D6004" s="3" t="str">
        <f t="shared" si="1437"/>
        <v/>
      </c>
      <c r="E6004" s="14" t="str">
        <f t="shared" si="1433"/>
        <v>1629</v>
      </c>
      <c r="J6004" s="14" t="str">
        <f t="shared" si="1441"/>
        <v xml:space="preserve">0                                                                                                                                                                                                                                                                                                                                                                                                                                                                                                                                                                                                                                                                                                                                                                                                                                                                                                                                                                                                                                                                                                                                                                                                                                                                                                                                                                                                                                                                                                                                                                                                                                                                                            </v>
      </c>
      <c r="S6004" s="8"/>
      <c r="W6004" s="76"/>
      <c r="X6004" s="16">
        <f t="shared" si="1434"/>
        <v>0</v>
      </c>
      <c r="AC6004" s="18">
        <f t="shared" si="1439"/>
        <v>0</v>
      </c>
      <c r="AD6004" s="19">
        <f t="shared" si="1442"/>
        <v>0</v>
      </c>
      <c r="AE6004" s="21">
        <f t="shared" si="1438"/>
        <v>0</v>
      </c>
      <c r="AF6004" s="20">
        <f t="shared" si="1443"/>
        <v>0</v>
      </c>
      <c r="AG6004" s="20">
        <f t="shared" si="1444"/>
        <v>0</v>
      </c>
      <c r="AH6004" s="20">
        <f t="shared" si="1445"/>
        <v>0</v>
      </c>
      <c r="AI6004" s="20"/>
      <c r="AJ6004" s="20"/>
      <c r="AK6004" s="20">
        <f t="shared" si="1440"/>
        <v>0</v>
      </c>
      <c r="AL6004" s="171"/>
    </row>
    <row r="6005" spans="2:38" ht="15.75" customHeight="1" x14ac:dyDescent="0.25">
      <c r="B6005" s="14">
        <f t="shared" si="1435"/>
        <v>1630</v>
      </c>
      <c r="C6005" s="9" t="str">
        <f t="shared" si="1436"/>
        <v/>
      </c>
      <c r="D6005" s="3" t="str">
        <f t="shared" si="1437"/>
        <v/>
      </c>
      <c r="E6005" s="14" t="str">
        <f t="shared" si="1433"/>
        <v>1630</v>
      </c>
      <c r="J6005" s="14" t="str">
        <f t="shared" si="1441"/>
        <v xml:space="preserve">0                                                                                                                                                                                                                                                                                                                                                                                                                                                                                                                                                                                                                                                                                                                                                                                                                                                                                                                                                                                                                                                                                                                                                                                                                                                                                                                                                                                                                                                                                                                                                                                                                                                                                             </v>
      </c>
      <c r="S6005" s="8"/>
      <c r="W6005" s="76"/>
      <c r="X6005" s="16">
        <f t="shared" si="1434"/>
        <v>0</v>
      </c>
      <c r="AC6005" s="18">
        <f t="shared" si="1439"/>
        <v>0</v>
      </c>
      <c r="AD6005" s="19">
        <f t="shared" si="1442"/>
        <v>0</v>
      </c>
      <c r="AE6005" s="21">
        <f t="shared" si="1438"/>
        <v>0</v>
      </c>
      <c r="AF6005" s="20">
        <f t="shared" si="1443"/>
        <v>0</v>
      </c>
      <c r="AG6005" s="20">
        <f t="shared" si="1444"/>
        <v>0</v>
      </c>
      <c r="AH6005" s="20">
        <f t="shared" si="1445"/>
        <v>0</v>
      </c>
      <c r="AI6005" s="20"/>
      <c r="AJ6005" s="20"/>
      <c r="AK6005" s="20">
        <f t="shared" si="1440"/>
        <v>0</v>
      </c>
      <c r="AL6005" s="171"/>
    </row>
    <row r="6006" spans="2:38" ht="15.75" customHeight="1" x14ac:dyDescent="0.25">
      <c r="B6006" s="14">
        <f t="shared" si="1435"/>
        <v>1631</v>
      </c>
      <c r="C6006" s="9" t="str">
        <f t="shared" si="1436"/>
        <v/>
      </c>
      <c r="D6006" s="3" t="str">
        <f t="shared" si="1437"/>
        <v/>
      </c>
      <c r="E6006" s="14" t="str">
        <f t="shared" si="1433"/>
        <v>1631</v>
      </c>
      <c r="J6006" s="14" t="str">
        <f t="shared" si="1441"/>
        <v xml:space="preserve">0                                                                                                                                                                                                                                                                                                                                                                                                                                                                                                                                                                                                                                                                                                                                                                                                                                                                                                                                                                                                                                                                                                                                                                                                                                                                                                                                                                                                                                                                                                                                                                                                                                                                                              </v>
      </c>
      <c r="S6006" s="8"/>
      <c r="W6006" s="76"/>
      <c r="X6006" s="16">
        <f t="shared" si="1434"/>
        <v>0</v>
      </c>
      <c r="AC6006" s="18">
        <f t="shared" si="1439"/>
        <v>0</v>
      </c>
      <c r="AD6006" s="19">
        <f t="shared" si="1442"/>
        <v>0</v>
      </c>
      <c r="AE6006" s="21">
        <f t="shared" si="1438"/>
        <v>0</v>
      </c>
      <c r="AF6006" s="20">
        <f t="shared" si="1443"/>
        <v>0</v>
      </c>
      <c r="AG6006" s="20">
        <f t="shared" si="1444"/>
        <v>0</v>
      </c>
      <c r="AH6006" s="20">
        <f t="shared" si="1445"/>
        <v>0</v>
      </c>
      <c r="AI6006" s="20"/>
      <c r="AJ6006" s="20"/>
      <c r="AK6006" s="20">
        <f t="shared" si="1440"/>
        <v>0</v>
      </c>
      <c r="AL6006" s="171"/>
    </row>
    <row r="6007" spans="2:38" ht="15.75" customHeight="1" x14ac:dyDescent="0.25">
      <c r="B6007" s="14">
        <f t="shared" si="1435"/>
        <v>1632</v>
      </c>
      <c r="C6007" s="9" t="str">
        <f t="shared" si="1436"/>
        <v/>
      </c>
      <c r="D6007" s="3" t="str">
        <f t="shared" si="1437"/>
        <v/>
      </c>
      <c r="E6007" s="14" t="str">
        <f t="shared" si="1433"/>
        <v>1632</v>
      </c>
      <c r="J6007" s="14" t="str">
        <f t="shared" si="1441"/>
        <v xml:space="preserve">0                                                                                                                                                                                                                                                                                                                                                                                                                                                                                                                                                                                                                                                                                                                                                                                                                                                                                                                                                                                                                                                                                                                                                                                                                                                                                                                                                                                                                                                                                                                                                                                                                                                                                               </v>
      </c>
      <c r="S6007" s="8"/>
      <c r="W6007" s="76"/>
      <c r="X6007" s="16">
        <f t="shared" si="1434"/>
        <v>0</v>
      </c>
      <c r="AC6007" s="18">
        <f t="shared" si="1439"/>
        <v>0</v>
      </c>
      <c r="AD6007" s="19">
        <f t="shared" si="1442"/>
        <v>0</v>
      </c>
      <c r="AE6007" s="21">
        <f t="shared" si="1438"/>
        <v>0</v>
      </c>
      <c r="AF6007" s="20">
        <f t="shared" si="1443"/>
        <v>0</v>
      </c>
      <c r="AG6007" s="20">
        <f t="shared" si="1444"/>
        <v>0</v>
      </c>
      <c r="AH6007" s="20">
        <f t="shared" si="1445"/>
        <v>0</v>
      </c>
      <c r="AI6007" s="20"/>
      <c r="AJ6007" s="20"/>
      <c r="AK6007" s="20">
        <f t="shared" si="1440"/>
        <v>0</v>
      </c>
      <c r="AL6007" s="171"/>
    </row>
    <row r="6008" spans="2:38" ht="15.75" customHeight="1" x14ac:dyDescent="0.25">
      <c r="B6008" s="14">
        <f t="shared" si="1435"/>
        <v>1633</v>
      </c>
      <c r="C6008" s="9" t="str">
        <f t="shared" si="1436"/>
        <v/>
      </c>
      <c r="D6008" s="3" t="str">
        <f t="shared" si="1437"/>
        <v/>
      </c>
      <c r="E6008" s="14" t="str">
        <f t="shared" si="1433"/>
        <v>1633</v>
      </c>
      <c r="J6008" s="14" t="str">
        <f t="shared" si="1441"/>
        <v xml:space="preserve">0                                                                                                                                                                                                                                                                                                                                                                                                                                                                                                                                                                                                                                                                                                                                                                                                                                                                                                                                                                                                                                                                                                                                                                                                                                                                                                                                                                                                                                                                                                                                                                                                                                                                                                </v>
      </c>
      <c r="S6008" s="8"/>
      <c r="W6008" s="76"/>
      <c r="X6008" s="16">
        <f t="shared" si="1434"/>
        <v>0</v>
      </c>
      <c r="AC6008" s="18">
        <f t="shared" si="1439"/>
        <v>0</v>
      </c>
      <c r="AD6008" s="19">
        <f t="shared" si="1442"/>
        <v>0</v>
      </c>
      <c r="AE6008" s="21">
        <f t="shared" si="1438"/>
        <v>0</v>
      </c>
      <c r="AF6008" s="20">
        <f t="shared" si="1443"/>
        <v>0</v>
      </c>
      <c r="AG6008" s="20">
        <f t="shared" si="1444"/>
        <v>0</v>
      </c>
      <c r="AH6008" s="20">
        <f t="shared" si="1445"/>
        <v>0</v>
      </c>
      <c r="AI6008" s="20"/>
      <c r="AJ6008" s="20"/>
      <c r="AK6008" s="20">
        <f t="shared" si="1440"/>
        <v>0</v>
      </c>
      <c r="AL6008" s="171"/>
    </row>
    <row r="6009" spans="2:38" ht="15.75" customHeight="1" x14ac:dyDescent="0.25">
      <c r="B6009" s="14">
        <f t="shared" si="1435"/>
        <v>1634</v>
      </c>
      <c r="C6009" s="9" t="str">
        <f t="shared" si="1436"/>
        <v/>
      </c>
      <c r="D6009" s="3" t="str">
        <f t="shared" si="1437"/>
        <v/>
      </c>
      <c r="E6009" s="14" t="str">
        <f t="shared" si="1433"/>
        <v>1634</v>
      </c>
      <c r="J6009" s="14" t="str">
        <f t="shared" si="1441"/>
        <v xml:space="preserve">0                                                                                                                                                                                                                                                                                                                                                                                                                                                                                                                                                                                                                                                                                                                                                                                                                                                                                                                                                                                                                                                                                                                                                                                                                                                                                                                                                                                                                                                                                                                                                                                                                                                                                                 </v>
      </c>
      <c r="S6009" s="8"/>
      <c r="W6009" s="76"/>
      <c r="X6009" s="16">
        <f t="shared" si="1434"/>
        <v>0</v>
      </c>
      <c r="AC6009" s="18">
        <f t="shared" si="1439"/>
        <v>0</v>
      </c>
      <c r="AD6009" s="19">
        <f t="shared" si="1442"/>
        <v>0</v>
      </c>
      <c r="AE6009" s="21">
        <f t="shared" si="1438"/>
        <v>0</v>
      </c>
      <c r="AF6009" s="20">
        <f t="shared" si="1443"/>
        <v>0</v>
      </c>
      <c r="AG6009" s="20">
        <f t="shared" si="1444"/>
        <v>0</v>
      </c>
      <c r="AH6009" s="20">
        <f t="shared" si="1445"/>
        <v>0</v>
      </c>
      <c r="AI6009" s="20"/>
      <c r="AJ6009" s="20"/>
      <c r="AK6009" s="20">
        <f t="shared" si="1440"/>
        <v>0</v>
      </c>
      <c r="AL6009" s="171"/>
    </row>
    <row r="6010" spans="2:38" ht="15.75" customHeight="1" x14ac:dyDescent="0.25">
      <c r="B6010" s="14">
        <f t="shared" si="1435"/>
        <v>1635</v>
      </c>
      <c r="C6010" s="9" t="str">
        <f t="shared" si="1436"/>
        <v/>
      </c>
      <c r="D6010" s="3" t="str">
        <f t="shared" si="1437"/>
        <v/>
      </c>
      <c r="E6010" s="14" t="str">
        <f t="shared" si="1433"/>
        <v>1635</v>
      </c>
      <c r="J6010" s="14" t="str">
        <f t="shared" si="1441"/>
        <v xml:space="preserve">0                                                                                                                                                                                                                                                                                                                                                                                                                                                                                                                                                                                                                                                                                                                                                                                                                                                                                                                                                                                                                                                                                                                                                                                                                                                                                                                                                                                                                                                                                                                                                                                                                                                                                                  </v>
      </c>
      <c r="S6010" s="8"/>
      <c r="W6010" s="76"/>
      <c r="X6010" s="16">
        <f t="shared" si="1434"/>
        <v>0</v>
      </c>
      <c r="AC6010" s="18">
        <f t="shared" si="1439"/>
        <v>0</v>
      </c>
      <c r="AD6010" s="19">
        <f t="shared" si="1442"/>
        <v>0</v>
      </c>
      <c r="AE6010" s="21">
        <f t="shared" si="1438"/>
        <v>0</v>
      </c>
      <c r="AF6010" s="20">
        <f t="shared" si="1443"/>
        <v>0</v>
      </c>
      <c r="AG6010" s="20">
        <f t="shared" si="1444"/>
        <v>0</v>
      </c>
      <c r="AH6010" s="20">
        <f t="shared" si="1445"/>
        <v>0</v>
      </c>
      <c r="AI6010" s="20"/>
      <c r="AJ6010" s="20"/>
      <c r="AK6010" s="20">
        <f t="shared" si="1440"/>
        <v>0</v>
      </c>
      <c r="AL6010" s="171"/>
    </row>
    <row r="6011" spans="2:38" ht="15.75" customHeight="1" x14ac:dyDescent="0.25">
      <c r="B6011" s="14">
        <f t="shared" si="1435"/>
        <v>1636</v>
      </c>
      <c r="C6011" s="9" t="str">
        <f t="shared" si="1436"/>
        <v/>
      </c>
      <c r="D6011" s="3" t="str">
        <f t="shared" si="1437"/>
        <v/>
      </c>
      <c r="E6011" s="14" t="str">
        <f t="shared" si="1433"/>
        <v>1636</v>
      </c>
      <c r="J6011" s="14" t="str">
        <f t="shared" si="1441"/>
        <v xml:space="preserve">0                                                                                                                                                                                                                                                                                                                                                                                                                                                                                                                                                                                                                                                                                                                                                                                                                                                                                                                                                                                                                                                                                                                                                                                                                                                                                                                                                                                                                                                                                                                                                                                                                                                                                                   </v>
      </c>
      <c r="S6011" s="8"/>
      <c r="W6011" s="76"/>
      <c r="X6011" s="16">
        <f t="shared" si="1434"/>
        <v>0</v>
      </c>
      <c r="AC6011" s="18">
        <f t="shared" si="1439"/>
        <v>0</v>
      </c>
      <c r="AD6011" s="19">
        <f t="shared" si="1442"/>
        <v>0</v>
      </c>
      <c r="AE6011" s="21">
        <f t="shared" si="1438"/>
        <v>0</v>
      </c>
      <c r="AF6011" s="20">
        <f t="shared" si="1443"/>
        <v>0</v>
      </c>
      <c r="AG6011" s="20">
        <f t="shared" si="1444"/>
        <v>0</v>
      </c>
      <c r="AH6011" s="20">
        <f t="shared" si="1445"/>
        <v>0</v>
      </c>
      <c r="AI6011" s="20"/>
      <c r="AJ6011" s="20"/>
      <c r="AK6011" s="20">
        <f t="shared" si="1440"/>
        <v>0</v>
      </c>
      <c r="AL6011" s="171"/>
    </row>
    <row r="6012" spans="2:38" ht="15.75" customHeight="1" x14ac:dyDescent="0.25">
      <c r="B6012" s="14">
        <f t="shared" si="1435"/>
        <v>1637</v>
      </c>
      <c r="C6012" s="9" t="str">
        <f t="shared" si="1436"/>
        <v/>
      </c>
      <c r="D6012" s="3" t="str">
        <f t="shared" si="1437"/>
        <v/>
      </c>
      <c r="E6012" s="14" t="str">
        <f t="shared" si="1433"/>
        <v>1637</v>
      </c>
      <c r="J6012" s="14" t="str">
        <f t="shared" si="1441"/>
        <v xml:space="preserve">0                                                                                                                                                                                                                                                                                                                                                                                                                                                                                                                                                                                                                                                                                                                                                                                                                                                                                                                                                                                                                                                                                                                                                                                                                                                                                                                                                                                                                                                                                                                                                                                                                                                                                                    </v>
      </c>
      <c r="S6012" s="8"/>
      <c r="W6012" s="76"/>
      <c r="X6012" s="16">
        <f t="shared" si="1434"/>
        <v>0</v>
      </c>
      <c r="AC6012" s="18">
        <f t="shared" si="1439"/>
        <v>0</v>
      </c>
      <c r="AD6012" s="19">
        <f t="shared" si="1442"/>
        <v>0</v>
      </c>
      <c r="AE6012" s="21">
        <f t="shared" si="1438"/>
        <v>0</v>
      </c>
      <c r="AF6012" s="20">
        <f t="shared" si="1443"/>
        <v>0</v>
      </c>
      <c r="AG6012" s="20">
        <f t="shared" si="1444"/>
        <v>0</v>
      </c>
      <c r="AH6012" s="20">
        <f t="shared" si="1445"/>
        <v>0</v>
      </c>
      <c r="AI6012" s="20"/>
      <c r="AJ6012" s="20"/>
      <c r="AK6012" s="20">
        <f t="shared" si="1440"/>
        <v>0</v>
      </c>
      <c r="AL6012" s="171"/>
    </row>
    <row r="6013" spans="2:38" ht="15.75" customHeight="1" x14ac:dyDescent="0.25">
      <c r="B6013" s="14">
        <f t="shared" si="1435"/>
        <v>1638</v>
      </c>
      <c r="C6013" s="9" t="str">
        <f t="shared" si="1436"/>
        <v/>
      </c>
      <c r="D6013" s="3" t="str">
        <f t="shared" si="1437"/>
        <v/>
      </c>
      <c r="E6013" s="14" t="str">
        <f t="shared" si="1433"/>
        <v>1638</v>
      </c>
      <c r="J6013" s="14" t="str">
        <f t="shared" si="1441"/>
        <v xml:space="preserve">0                                                                                                                                                                                                                                                                                                                                                                                                                                                                                                                                                                                                                                                                                                                                                                                                                                                                                                                                                                                                                                                                                                                                                                                                                                                                                                                                                                                                                                                                                                                                                                                                                                                                                                     </v>
      </c>
      <c r="S6013" s="8"/>
      <c r="W6013" s="76"/>
      <c r="X6013" s="16">
        <f t="shared" si="1434"/>
        <v>0</v>
      </c>
      <c r="AC6013" s="18">
        <f t="shared" si="1439"/>
        <v>0</v>
      </c>
      <c r="AD6013" s="19">
        <f t="shared" si="1442"/>
        <v>0</v>
      </c>
      <c r="AE6013" s="21">
        <f t="shared" si="1438"/>
        <v>0</v>
      </c>
      <c r="AF6013" s="20">
        <f t="shared" si="1443"/>
        <v>0</v>
      </c>
      <c r="AG6013" s="20">
        <f t="shared" si="1444"/>
        <v>0</v>
      </c>
      <c r="AH6013" s="20">
        <f t="shared" si="1445"/>
        <v>0</v>
      </c>
      <c r="AI6013" s="20"/>
      <c r="AJ6013" s="20"/>
      <c r="AK6013" s="20">
        <f t="shared" si="1440"/>
        <v>0</v>
      </c>
      <c r="AL6013" s="171"/>
    </row>
    <row r="6014" spans="2:38" ht="15.75" customHeight="1" x14ac:dyDescent="0.25">
      <c r="B6014" s="14">
        <f t="shared" si="1435"/>
        <v>1639</v>
      </c>
      <c r="C6014" s="9" t="str">
        <f t="shared" si="1436"/>
        <v/>
      </c>
      <c r="D6014" s="3" t="str">
        <f t="shared" si="1437"/>
        <v/>
      </c>
      <c r="E6014" s="14" t="str">
        <f t="shared" ref="E6014:E6077" si="1446">CONCATENATE(A6014,D6014,B6014)</f>
        <v>1639</v>
      </c>
      <c r="J6014" s="14" t="str">
        <f t="shared" si="1441"/>
        <v xml:space="preserve">0                                                                                                                                                                                                                                                                                                                                                                                                                                                                                                                                                                                                                                                                                                                                                                                                                                                                                                                                                                                                                                                                                                                                                                                                                                                                                                                                                                                                                                                                                                                                                                                                                                                                                                      </v>
      </c>
      <c r="S6014" s="8"/>
      <c r="W6014" s="76"/>
      <c r="X6014" s="16">
        <f t="shared" si="1434"/>
        <v>0</v>
      </c>
      <c r="AC6014" s="18">
        <f t="shared" si="1439"/>
        <v>0</v>
      </c>
      <c r="AD6014" s="19">
        <f t="shared" si="1442"/>
        <v>0</v>
      </c>
      <c r="AE6014" s="21">
        <f t="shared" si="1438"/>
        <v>0</v>
      </c>
      <c r="AF6014" s="20">
        <f t="shared" si="1443"/>
        <v>0</v>
      </c>
      <c r="AG6014" s="20">
        <f t="shared" si="1444"/>
        <v>0</v>
      </c>
      <c r="AH6014" s="20">
        <f t="shared" si="1445"/>
        <v>0</v>
      </c>
      <c r="AI6014" s="20"/>
      <c r="AJ6014" s="20"/>
      <c r="AK6014" s="20">
        <f t="shared" si="1440"/>
        <v>0</v>
      </c>
      <c r="AL6014" s="171"/>
    </row>
    <row r="6015" spans="2:38" ht="15.75" customHeight="1" x14ac:dyDescent="0.25">
      <c r="B6015" s="14">
        <f t="shared" si="1435"/>
        <v>1640</v>
      </c>
      <c r="C6015" s="9" t="str">
        <f t="shared" si="1436"/>
        <v/>
      </c>
      <c r="D6015" s="3" t="str">
        <f t="shared" si="1437"/>
        <v/>
      </c>
      <c r="E6015" s="14" t="str">
        <f t="shared" si="1446"/>
        <v>1640</v>
      </c>
      <c r="J6015" s="14" t="str">
        <f t="shared" si="1441"/>
        <v xml:space="preserve">0                                                                                                                                                                                                                                                                                                                                                                                                                                                                                                                                                                                                                                                                                                                                                                                                                                                                                                                                                                                                                                                                                                                                                                                                                                                                                                                                                                                                                                                                                                                                                                                                                                                                                                       </v>
      </c>
      <c r="S6015" s="8"/>
      <c r="W6015" s="76"/>
      <c r="X6015" s="16">
        <f t="shared" ref="X6015:X6078" si="1447">W6015*T6015</f>
        <v>0</v>
      </c>
      <c r="AC6015" s="18">
        <f t="shared" si="1439"/>
        <v>0</v>
      </c>
      <c r="AD6015" s="19">
        <f t="shared" si="1442"/>
        <v>0</v>
      </c>
      <c r="AE6015" s="21">
        <f t="shared" si="1438"/>
        <v>0</v>
      </c>
      <c r="AF6015" s="20">
        <f t="shared" si="1443"/>
        <v>0</v>
      </c>
      <c r="AG6015" s="20">
        <f t="shared" si="1444"/>
        <v>0</v>
      </c>
      <c r="AH6015" s="20">
        <f t="shared" si="1445"/>
        <v>0</v>
      </c>
      <c r="AI6015" s="20"/>
      <c r="AJ6015" s="20"/>
      <c r="AK6015" s="20">
        <f t="shared" si="1440"/>
        <v>0</v>
      </c>
      <c r="AL6015" s="171"/>
    </row>
    <row r="6016" spans="2:38" ht="15.75" customHeight="1" x14ac:dyDescent="0.25">
      <c r="B6016" s="14">
        <f t="shared" si="1435"/>
        <v>1641</v>
      </c>
      <c r="C6016" s="9" t="str">
        <f t="shared" si="1436"/>
        <v/>
      </c>
      <c r="D6016" s="3" t="str">
        <f t="shared" si="1437"/>
        <v/>
      </c>
      <c r="E6016" s="14" t="str">
        <f t="shared" si="1446"/>
        <v>1641</v>
      </c>
      <c r="J6016" s="14" t="str">
        <f t="shared" si="1441"/>
        <v xml:space="preserve">0                                                                                                                                                                                                                                                                                                                                                                                                                                                                                                                                                                                                                                                                                                                                                                                                                                                                                                                                                                                                                                                                                                                                                                                                                                                                                                                                                                                                                                                                                                                                                                                                                                                                                                        </v>
      </c>
      <c r="S6016" s="8"/>
      <c r="W6016" s="76"/>
      <c r="X6016" s="16">
        <f t="shared" si="1447"/>
        <v>0</v>
      </c>
      <c r="AC6016" s="18">
        <f t="shared" si="1439"/>
        <v>0</v>
      </c>
      <c r="AD6016" s="19">
        <f t="shared" si="1442"/>
        <v>0</v>
      </c>
      <c r="AE6016" s="21">
        <f t="shared" si="1438"/>
        <v>0</v>
      </c>
      <c r="AF6016" s="20">
        <f t="shared" si="1443"/>
        <v>0</v>
      </c>
      <c r="AG6016" s="20">
        <f t="shared" si="1444"/>
        <v>0</v>
      </c>
      <c r="AH6016" s="20">
        <f t="shared" si="1445"/>
        <v>0</v>
      </c>
      <c r="AI6016" s="20"/>
      <c r="AJ6016" s="20"/>
      <c r="AK6016" s="20">
        <f t="shared" si="1440"/>
        <v>0</v>
      </c>
      <c r="AL6016" s="171"/>
    </row>
    <row r="6017" spans="2:38" ht="15.75" customHeight="1" x14ac:dyDescent="0.25">
      <c r="B6017" s="14">
        <f t="shared" si="1435"/>
        <v>1642</v>
      </c>
      <c r="C6017" s="9" t="str">
        <f t="shared" si="1436"/>
        <v/>
      </c>
      <c r="D6017" s="3" t="str">
        <f t="shared" si="1437"/>
        <v/>
      </c>
      <c r="E6017" s="14" t="str">
        <f t="shared" si="1446"/>
        <v>1642</v>
      </c>
      <c r="J6017" s="14" t="str">
        <f t="shared" si="1441"/>
        <v xml:space="preserve">0                                                                                                                                                                                                                                                                                                                                                                                                                                                                                                                                                                                                                                                                                                                                                                                                                                                                                                                                                                                                                                                                                                                                                                                                                                                                                                                                                                                                                                                                                                                                                                                                                                                                                                         </v>
      </c>
      <c r="S6017" s="8"/>
      <c r="W6017" s="76"/>
      <c r="X6017" s="16">
        <f t="shared" si="1447"/>
        <v>0</v>
      </c>
      <c r="AC6017" s="18">
        <f t="shared" si="1439"/>
        <v>0</v>
      </c>
      <c r="AD6017" s="19">
        <f t="shared" si="1442"/>
        <v>0</v>
      </c>
      <c r="AE6017" s="21">
        <f t="shared" si="1438"/>
        <v>0</v>
      </c>
      <c r="AF6017" s="20">
        <f t="shared" si="1443"/>
        <v>0</v>
      </c>
      <c r="AG6017" s="20">
        <f t="shared" si="1444"/>
        <v>0</v>
      </c>
      <c r="AH6017" s="20">
        <f t="shared" si="1445"/>
        <v>0</v>
      </c>
      <c r="AI6017" s="20"/>
      <c r="AJ6017" s="20"/>
      <c r="AK6017" s="20">
        <f t="shared" si="1440"/>
        <v>0</v>
      </c>
      <c r="AL6017" s="171"/>
    </row>
    <row r="6018" spans="2:38" ht="15.75" customHeight="1" x14ac:dyDescent="0.25">
      <c r="B6018" s="14">
        <f t="shared" si="1435"/>
        <v>1643</v>
      </c>
      <c r="C6018" s="9" t="str">
        <f t="shared" si="1436"/>
        <v/>
      </c>
      <c r="D6018" s="3" t="str">
        <f t="shared" si="1437"/>
        <v/>
      </c>
      <c r="E6018" s="14" t="str">
        <f t="shared" si="1446"/>
        <v>1643</v>
      </c>
      <c r="J6018" s="14" t="str">
        <f t="shared" si="1441"/>
        <v xml:space="preserve">0                                                                                                                                                                                                                                                                                                                                                                                                                                                                                                                                                                                                                                                                                                                                                                                                                                                                                                                                                                                                                                                                                                                                                                                                                                                                                                                                                                                                                                                                                                                                                                                                                                                                                                          </v>
      </c>
      <c r="S6018" s="8"/>
      <c r="W6018" s="76"/>
      <c r="X6018" s="16">
        <f t="shared" si="1447"/>
        <v>0</v>
      </c>
      <c r="AC6018" s="18">
        <f t="shared" si="1439"/>
        <v>0</v>
      </c>
      <c r="AD6018" s="19">
        <f t="shared" si="1442"/>
        <v>0</v>
      </c>
      <c r="AE6018" s="21">
        <f t="shared" si="1438"/>
        <v>0</v>
      </c>
      <c r="AF6018" s="20">
        <f t="shared" si="1443"/>
        <v>0</v>
      </c>
      <c r="AG6018" s="20">
        <f t="shared" si="1444"/>
        <v>0</v>
      </c>
      <c r="AH6018" s="20">
        <f t="shared" si="1445"/>
        <v>0</v>
      </c>
      <c r="AI6018" s="20"/>
      <c r="AJ6018" s="20"/>
      <c r="AK6018" s="20">
        <f t="shared" si="1440"/>
        <v>0</v>
      </c>
      <c r="AL6018" s="171"/>
    </row>
    <row r="6019" spans="2:38" ht="15.75" customHeight="1" x14ac:dyDescent="0.25">
      <c r="B6019" s="14">
        <f t="shared" si="1435"/>
        <v>1644</v>
      </c>
      <c r="C6019" s="9" t="str">
        <f t="shared" si="1436"/>
        <v/>
      </c>
      <c r="D6019" s="3" t="str">
        <f t="shared" si="1437"/>
        <v/>
      </c>
      <c r="E6019" s="14" t="str">
        <f t="shared" si="1446"/>
        <v>1644</v>
      </c>
      <c r="J6019" s="14" t="str">
        <f t="shared" si="1441"/>
        <v xml:space="preserve">0                                                                                                                                                                                                                                                                                                                                                                                                                                                                                                                                                                                                                                                                                                                                                                                                                                                                                                                                                                                                                                                                                                                                                                                                                                                                                                                                                                                                                                                                                                                                                                                                                                                                                                           </v>
      </c>
      <c r="S6019" s="8"/>
      <c r="W6019" s="76"/>
      <c r="X6019" s="16">
        <f t="shared" si="1447"/>
        <v>0</v>
      </c>
      <c r="AC6019" s="18">
        <f t="shared" si="1439"/>
        <v>0</v>
      </c>
      <c r="AD6019" s="19">
        <f t="shared" si="1442"/>
        <v>0</v>
      </c>
      <c r="AE6019" s="21">
        <f t="shared" si="1438"/>
        <v>0</v>
      </c>
      <c r="AF6019" s="20">
        <f t="shared" si="1443"/>
        <v>0</v>
      </c>
      <c r="AG6019" s="20">
        <f t="shared" si="1444"/>
        <v>0</v>
      </c>
      <c r="AH6019" s="20">
        <f t="shared" si="1445"/>
        <v>0</v>
      </c>
      <c r="AI6019" s="20"/>
      <c r="AJ6019" s="20"/>
      <c r="AK6019" s="20">
        <f t="shared" si="1440"/>
        <v>0</v>
      </c>
      <c r="AL6019" s="171"/>
    </row>
    <row r="6020" spans="2:38" ht="15.75" customHeight="1" x14ac:dyDescent="0.25">
      <c r="B6020" s="14">
        <f t="shared" ref="B6020:B6083" si="1448">IF(A6020=A6019,B6019+1,1)</f>
        <v>1645</v>
      </c>
      <c r="C6020" s="9" t="str">
        <f t="shared" si="1436"/>
        <v/>
      </c>
      <c r="D6020" s="3" t="str">
        <f t="shared" si="1437"/>
        <v/>
      </c>
      <c r="E6020" s="14" t="str">
        <f t="shared" si="1446"/>
        <v>1645</v>
      </c>
      <c r="J6020" s="14" t="str">
        <f t="shared" si="1441"/>
        <v xml:space="preserve">0                                                                                                                                                                                                                                                                                                                                                                                                                                                                                                                                                                                                                                                                                                                                                                                                                                                                                                                                                                                                                                                                                                                                                                                                                                                                                                                                                                                                                                                                                                                                                                                                                                                                                                            </v>
      </c>
      <c r="S6020" s="8"/>
      <c r="W6020" s="76"/>
      <c r="X6020" s="16">
        <f t="shared" si="1447"/>
        <v>0</v>
      </c>
      <c r="AC6020" s="18">
        <f t="shared" si="1439"/>
        <v>0</v>
      </c>
      <c r="AD6020" s="19">
        <f t="shared" si="1442"/>
        <v>0</v>
      </c>
      <c r="AE6020" s="21">
        <f t="shared" si="1438"/>
        <v>0</v>
      </c>
      <c r="AF6020" s="20">
        <f t="shared" si="1443"/>
        <v>0</v>
      </c>
      <c r="AG6020" s="20">
        <f t="shared" si="1444"/>
        <v>0</v>
      </c>
      <c r="AH6020" s="20">
        <f t="shared" si="1445"/>
        <v>0</v>
      </c>
      <c r="AI6020" s="20"/>
      <c r="AJ6020" s="20"/>
      <c r="AK6020" s="20">
        <f t="shared" si="1440"/>
        <v>0</v>
      </c>
      <c r="AL6020" s="171"/>
    </row>
    <row r="6021" spans="2:38" ht="15.75" customHeight="1" x14ac:dyDescent="0.25">
      <c r="B6021" s="14">
        <f t="shared" si="1448"/>
        <v>1646</v>
      </c>
      <c r="C6021" s="9" t="str">
        <f t="shared" ref="C6021:C6084" si="1449">IF(A6021=A6020,C6020,"")</f>
        <v/>
      </c>
      <c r="D6021" s="3" t="str">
        <f t="shared" ref="D6021:D6084" si="1450">IF(A6021=A6020,D6020,"")</f>
        <v/>
      </c>
      <c r="E6021" s="14" t="str">
        <f t="shared" si="1446"/>
        <v>1646</v>
      </c>
      <c r="J6021" s="14" t="str">
        <f t="shared" si="1441"/>
        <v xml:space="preserve">0                                                                                                                                                                                                                                                                                                                                                                                                                                                                                                                                                                                                                                                                                                                                                                                                                                                                                                                                                                                                                                                                                                                                                                                                                                                                                                                                                                                                                                                                                                                                                                                                                                                                                                             </v>
      </c>
      <c r="S6021" s="8"/>
      <c r="W6021" s="76"/>
      <c r="X6021" s="16">
        <f t="shared" si="1447"/>
        <v>0</v>
      </c>
      <c r="AC6021" s="18">
        <f t="shared" si="1439"/>
        <v>0</v>
      </c>
      <c r="AD6021" s="19">
        <f t="shared" si="1442"/>
        <v>0</v>
      </c>
      <c r="AE6021" s="21">
        <f t="shared" si="1438"/>
        <v>0</v>
      </c>
      <c r="AF6021" s="20">
        <f t="shared" si="1443"/>
        <v>0</v>
      </c>
      <c r="AG6021" s="20">
        <f t="shared" si="1444"/>
        <v>0</v>
      </c>
      <c r="AH6021" s="20">
        <f t="shared" si="1445"/>
        <v>0</v>
      </c>
      <c r="AI6021" s="20"/>
      <c r="AJ6021" s="20"/>
      <c r="AK6021" s="20">
        <f t="shared" si="1440"/>
        <v>0</v>
      </c>
      <c r="AL6021" s="171"/>
    </row>
    <row r="6022" spans="2:38" ht="15.75" customHeight="1" x14ac:dyDescent="0.25">
      <c r="B6022" s="14">
        <f t="shared" si="1448"/>
        <v>1647</v>
      </c>
      <c r="C6022" s="9" t="str">
        <f t="shared" si="1449"/>
        <v/>
      </c>
      <c r="D6022" s="3" t="str">
        <f t="shared" si="1450"/>
        <v/>
      </c>
      <c r="E6022" s="14" t="str">
        <f t="shared" si="1446"/>
        <v>1647</v>
      </c>
      <c r="J6022" s="14" t="str">
        <f t="shared" si="1441"/>
        <v xml:space="preserve">0                                                                                                                                                                                                                                                                                                                                                                                                                                                                                                                                                                                                                                                                                                                                                                                                                                                                                                                                                                                                                                                                                                                                                                                                                                                                                                                                                                                                                                                                                                                                                                                                                                                                                                              </v>
      </c>
      <c r="S6022" s="8"/>
      <c r="W6022" s="76"/>
      <c r="X6022" s="16">
        <f t="shared" si="1447"/>
        <v>0</v>
      </c>
      <c r="AC6022" s="18">
        <f t="shared" si="1439"/>
        <v>0</v>
      </c>
      <c r="AD6022" s="19">
        <f t="shared" si="1442"/>
        <v>0</v>
      </c>
      <c r="AE6022" s="21">
        <f t="shared" si="1438"/>
        <v>0</v>
      </c>
      <c r="AF6022" s="20">
        <f t="shared" si="1443"/>
        <v>0</v>
      </c>
      <c r="AG6022" s="20">
        <f t="shared" si="1444"/>
        <v>0</v>
      </c>
      <c r="AH6022" s="20">
        <f t="shared" si="1445"/>
        <v>0</v>
      </c>
      <c r="AI6022" s="20"/>
      <c r="AJ6022" s="20"/>
      <c r="AK6022" s="20">
        <f t="shared" si="1440"/>
        <v>0</v>
      </c>
      <c r="AL6022" s="171"/>
    </row>
    <row r="6023" spans="2:38" ht="15.75" customHeight="1" x14ac:dyDescent="0.25">
      <c r="B6023" s="14">
        <f t="shared" si="1448"/>
        <v>1648</v>
      </c>
      <c r="C6023" s="9" t="str">
        <f t="shared" si="1449"/>
        <v/>
      </c>
      <c r="D6023" s="3" t="str">
        <f t="shared" si="1450"/>
        <v/>
      </c>
      <c r="E6023" s="14" t="str">
        <f t="shared" si="1446"/>
        <v>1648</v>
      </c>
      <c r="J6023" s="14" t="str">
        <f t="shared" si="1441"/>
        <v xml:space="preserve">0                                                                                                                                                                                                                                                                                                                                                                                                                                                                                                                                                                                                                                                                                                                                                                                                                                                                                                                                                                                                                                                                                                                                                                                                                                                                                                                                                                                                                                                                                                                                                                                                                                                                                                               </v>
      </c>
      <c r="S6023" s="8"/>
      <c r="W6023" s="76"/>
      <c r="X6023" s="16">
        <f t="shared" si="1447"/>
        <v>0</v>
      </c>
      <c r="AC6023" s="18">
        <f t="shared" si="1439"/>
        <v>0</v>
      </c>
      <c r="AD6023" s="19">
        <f t="shared" si="1442"/>
        <v>0</v>
      </c>
      <c r="AE6023" s="21">
        <f t="shared" si="1438"/>
        <v>0</v>
      </c>
      <c r="AF6023" s="20">
        <f t="shared" si="1443"/>
        <v>0</v>
      </c>
      <c r="AG6023" s="20">
        <f t="shared" si="1444"/>
        <v>0</v>
      </c>
      <c r="AH6023" s="20">
        <f t="shared" si="1445"/>
        <v>0</v>
      </c>
      <c r="AI6023" s="20"/>
      <c r="AJ6023" s="20"/>
      <c r="AK6023" s="20">
        <f t="shared" si="1440"/>
        <v>0</v>
      </c>
      <c r="AL6023" s="171"/>
    </row>
    <row r="6024" spans="2:38" ht="15.75" customHeight="1" x14ac:dyDescent="0.25">
      <c r="B6024" s="14">
        <f t="shared" si="1448"/>
        <v>1649</v>
      </c>
      <c r="C6024" s="9" t="str">
        <f t="shared" si="1449"/>
        <v/>
      </c>
      <c r="D6024" s="3" t="str">
        <f t="shared" si="1450"/>
        <v/>
      </c>
      <c r="E6024" s="14" t="str">
        <f t="shared" si="1446"/>
        <v>1649</v>
      </c>
      <c r="J6024" s="14" t="str">
        <f t="shared" si="1441"/>
        <v xml:space="preserve">0                                                                                                                                                                                                                                                                                                                                                                                                                                                                                                                                                                                                                                                                                                                                                                                                                                                                                                                                                                                                                                                                                                                                                                                                                                                                                                                                                                                                                                                                                                                                                                                                                                                                                                                </v>
      </c>
      <c r="S6024" s="8"/>
      <c r="W6024" s="76"/>
      <c r="X6024" s="16">
        <f t="shared" si="1447"/>
        <v>0</v>
      </c>
      <c r="AC6024" s="18">
        <f t="shared" si="1439"/>
        <v>0</v>
      </c>
      <c r="AD6024" s="19">
        <f t="shared" si="1442"/>
        <v>0</v>
      </c>
      <c r="AE6024" s="21">
        <f t="shared" si="1438"/>
        <v>0</v>
      </c>
      <c r="AF6024" s="20">
        <f t="shared" si="1443"/>
        <v>0</v>
      </c>
      <c r="AG6024" s="20">
        <f t="shared" si="1444"/>
        <v>0</v>
      </c>
      <c r="AH6024" s="20">
        <f t="shared" si="1445"/>
        <v>0</v>
      </c>
      <c r="AI6024" s="20"/>
      <c r="AJ6024" s="20"/>
      <c r="AK6024" s="20">
        <f t="shared" si="1440"/>
        <v>0</v>
      </c>
      <c r="AL6024" s="171"/>
    </row>
    <row r="6025" spans="2:38" ht="15.75" customHeight="1" x14ac:dyDescent="0.25">
      <c r="B6025" s="14">
        <f t="shared" si="1448"/>
        <v>1650</v>
      </c>
      <c r="C6025" s="9" t="str">
        <f t="shared" si="1449"/>
        <v/>
      </c>
      <c r="D6025" s="3" t="str">
        <f t="shared" si="1450"/>
        <v/>
      </c>
      <c r="E6025" s="14" t="str">
        <f t="shared" si="1446"/>
        <v>1650</v>
      </c>
      <c r="J6025" s="14" t="str">
        <f t="shared" si="1441"/>
        <v xml:space="preserve">0                                                                                                                                                                                                                                                                                                                                                                                                                                                                                                                                                                                                                                                                                                                                                                                                                                                                                                                                                                                                                                                                                                                                                                                                                                                                                                                                                                                                                                                                                                                                                                                                                                                                                                                 </v>
      </c>
      <c r="S6025" s="8"/>
      <c r="W6025" s="76"/>
      <c r="X6025" s="16">
        <f t="shared" si="1447"/>
        <v>0</v>
      </c>
      <c r="AC6025" s="18">
        <f t="shared" si="1439"/>
        <v>0</v>
      </c>
      <c r="AD6025" s="19">
        <f t="shared" si="1442"/>
        <v>0</v>
      </c>
      <c r="AE6025" s="21">
        <f t="shared" si="1438"/>
        <v>0</v>
      </c>
      <c r="AF6025" s="20">
        <f t="shared" si="1443"/>
        <v>0</v>
      </c>
      <c r="AG6025" s="20">
        <f t="shared" si="1444"/>
        <v>0</v>
      </c>
      <c r="AH6025" s="20">
        <f t="shared" si="1445"/>
        <v>0</v>
      </c>
      <c r="AI6025" s="20"/>
      <c r="AJ6025" s="20"/>
      <c r="AK6025" s="20">
        <f t="shared" si="1440"/>
        <v>0</v>
      </c>
      <c r="AL6025" s="171"/>
    </row>
    <row r="6026" spans="2:38" ht="15.75" customHeight="1" x14ac:dyDescent="0.25">
      <c r="B6026" s="14">
        <f t="shared" si="1448"/>
        <v>1651</v>
      </c>
      <c r="C6026" s="9" t="str">
        <f t="shared" si="1449"/>
        <v/>
      </c>
      <c r="D6026" s="3" t="str">
        <f t="shared" si="1450"/>
        <v/>
      </c>
      <c r="E6026" s="14" t="str">
        <f t="shared" si="1446"/>
        <v>1651</v>
      </c>
      <c r="J6026" s="14" t="str">
        <f t="shared" si="1441"/>
        <v xml:space="preserve">0                                                                                                                                                                                                                                                                                                                                                                                                                                                                                                                                                                                                                                                                                                                                                                                                                                                                                                                                                                                                                                                                                                                                                                                                                                                                                                                                                                                                                                                                                                                                                                                                                                                                                                                  </v>
      </c>
      <c r="S6026" s="8"/>
      <c r="W6026" s="76"/>
      <c r="X6026" s="16">
        <f t="shared" si="1447"/>
        <v>0</v>
      </c>
      <c r="AC6026" s="18">
        <f t="shared" si="1439"/>
        <v>0</v>
      </c>
      <c r="AD6026" s="19">
        <f t="shared" si="1442"/>
        <v>0</v>
      </c>
      <c r="AE6026" s="21">
        <f t="shared" si="1438"/>
        <v>0</v>
      </c>
      <c r="AF6026" s="20">
        <f t="shared" si="1443"/>
        <v>0</v>
      </c>
      <c r="AG6026" s="20">
        <f t="shared" si="1444"/>
        <v>0</v>
      </c>
      <c r="AH6026" s="20">
        <f t="shared" si="1445"/>
        <v>0</v>
      </c>
      <c r="AI6026" s="20"/>
      <c r="AJ6026" s="20"/>
      <c r="AK6026" s="20">
        <f t="shared" si="1440"/>
        <v>0</v>
      </c>
      <c r="AL6026" s="171"/>
    </row>
    <row r="6027" spans="2:38" ht="15.75" customHeight="1" x14ac:dyDescent="0.25">
      <c r="B6027" s="14">
        <f t="shared" si="1448"/>
        <v>1652</v>
      </c>
      <c r="C6027" s="9" t="str">
        <f t="shared" si="1449"/>
        <v/>
      </c>
      <c r="D6027" s="3" t="str">
        <f t="shared" si="1450"/>
        <v/>
      </c>
      <c r="E6027" s="14" t="str">
        <f t="shared" si="1446"/>
        <v>1652</v>
      </c>
      <c r="J6027" s="14" t="str">
        <f t="shared" si="1441"/>
        <v xml:space="preserve">0                                                                                                                                                                                                                                                                                                                                                                                                                                                                                                                                                                                                                                                                                                                                                                                                                                                                                                                                                                                                                                                                                                                                                                                                                                                                                                                                                                                                                                                                                                                                                                                                                                                                                                                   </v>
      </c>
      <c r="S6027" s="8"/>
      <c r="W6027" s="76"/>
      <c r="X6027" s="16">
        <f t="shared" si="1447"/>
        <v>0</v>
      </c>
      <c r="AC6027" s="18">
        <f t="shared" si="1439"/>
        <v>0</v>
      </c>
      <c r="AD6027" s="19">
        <f t="shared" si="1442"/>
        <v>0</v>
      </c>
      <c r="AE6027" s="21">
        <f t="shared" si="1438"/>
        <v>0</v>
      </c>
      <c r="AF6027" s="20">
        <f t="shared" si="1443"/>
        <v>0</v>
      </c>
      <c r="AG6027" s="20">
        <f t="shared" si="1444"/>
        <v>0</v>
      </c>
      <c r="AH6027" s="20">
        <f t="shared" si="1445"/>
        <v>0</v>
      </c>
      <c r="AI6027" s="20"/>
      <c r="AJ6027" s="20"/>
      <c r="AK6027" s="20">
        <f t="shared" si="1440"/>
        <v>0</v>
      </c>
      <c r="AL6027" s="171"/>
    </row>
    <row r="6028" spans="2:38" ht="15.75" customHeight="1" x14ac:dyDescent="0.25">
      <c r="B6028" s="14">
        <f t="shared" si="1448"/>
        <v>1653</v>
      </c>
      <c r="C6028" s="9" t="str">
        <f t="shared" si="1449"/>
        <v/>
      </c>
      <c r="D6028" s="3" t="str">
        <f t="shared" si="1450"/>
        <v/>
      </c>
      <c r="E6028" s="14" t="str">
        <f t="shared" si="1446"/>
        <v>1653</v>
      </c>
      <c r="J6028" s="14" t="str">
        <f t="shared" si="1441"/>
        <v xml:space="preserve">0                                                                                                                                                                                                                                                                                                                                                                                                                                                                                                                                                                                                                                                                                                                                                                                                                                                                                                                                                                                                                                                                                                                                                                                                                                                                                                                                                                                                                                                                                                                                                                                                                                                                                                                    </v>
      </c>
      <c r="S6028" s="8"/>
      <c r="W6028" s="76"/>
      <c r="X6028" s="16">
        <f t="shared" si="1447"/>
        <v>0</v>
      </c>
      <c r="AC6028" s="18">
        <f t="shared" si="1439"/>
        <v>0</v>
      </c>
      <c r="AD6028" s="19">
        <f t="shared" si="1442"/>
        <v>0</v>
      </c>
      <c r="AE6028" s="21">
        <f t="shared" si="1438"/>
        <v>0</v>
      </c>
      <c r="AF6028" s="20">
        <f t="shared" si="1443"/>
        <v>0</v>
      </c>
      <c r="AG6028" s="20">
        <f t="shared" si="1444"/>
        <v>0</v>
      </c>
      <c r="AH6028" s="20">
        <f t="shared" si="1445"/>
        <v>0</v>
      </c>
      <c r="AI6028" s="20"/>
      <c r="AJ6028" s="20"/>
      <c r="AK6028" s="20">
        <f t="shared" si="1440"/>
        <v>0</v>
      </c>
      <c r="AL6028" s="171"/>
    </row>
    <row r="6029" spans="2:38" ht="15.75" customHeight="1" x14ac:dyDescent="0.25">
      <c r="B6029" s="14">
        <f t="shared" si="1448"/>
        <v>1654</v>
      </c>
      <c r="C6029" s="9" t="str">
        <f t="shared" si="1449"/>
        <v/>
      </c>
      <c r="D6029" s="3" t="str">
        <f t="shared" si="1450"/>
        <v/>
      </c>
      <c r="E6029" s="14" t="str">
        <f t="shared" si="1446"/>
        <v>1654</v>
      </c>
      <c r="J6029" s="14" t="str">
        <f t="shared" si="1441"/>
        <v xml:space="preserve">0                                                                                                                                                                                                                                                                                                                                                                                                                                                                                                                                                                                                                                                                                                                                                                                                                                                                                                                                                                                                                                                                                                                                                                                                                                                                                                                                                                                                                                                                                                                                                                                                                                                                                                                     </v>
      </c>
      <c r="S6029" s="8"/>
      <c r="W6029" s="76"/>
      <c r="X6029" s="16">
        <f t="shared" si="1447"/>
        <v>0</v>
      </c>
      <c r="AC6029" s="18">
        <f t="shared" si="1439"/>
        <v>0</v>
      </c>
      <c r="AD6029" s="19">
        <f t="shared" si="1442"/>
        <v>0</v>
      </c>
      <c r="AE6029" s="21">
        <f t="shared" si="1438"/>
        <v>0</v>
      </c>
      <c r="AF6029" s="20">
        <f t="shared" si="1443"/>
        <v>0</v>
      </c>
      <c r="AG6029" s="20">
        <f t="shared" si="1444"/>
        <v>0</v>
      </c>
      <c r="AH6029" s="20">
        <f t="shared" si="1445"/>
        <v>0</v>
      </c>
      <c r="AI6029" s="20"/>
      <c r="AJ6029" s="20"/>
      <c r="AK6029" s="20">
        <f t="shared" si="1440"/>
        <v>0</v>
      </c>
      <c r="AL6029" s="171"/>
    </row>
    <row r="6030" spans="2:38" ht="15.75" customHeight="1" x14ac:dyDescent="0.25">
      <c r="B6030" s="14">
        <f t="shared" si="1448"/>
        <v>1655</v>
      </c>
      <c r="C6030" s="9" t="str">
        <f t="shared" si="1449"/>
        <v/>
      </c>
      <c r="D6030" s="3" t="str">
        <f t="shared" si="1450"/>
        <v/>
      </c>
      <c r="E6030" s="14" t="str">
        <f t="shared" si="1446"/>
        <v>1655</v>
      </c>
      <c r="J6030" s="14" t="str">
        <f t="shared" si="1441"/>
        <v xml:space="preserve">0                                                                                                                                                                                                                                                                                                                                                                                                                                                                                                                                                                                                                                                                                                                                                                                                                                                                                                                                                                                                                                                                                                                                                                                                                                                                                                                                                                                                                                                                                                                                                                                                                                                                                                                      </v>
      </c>
      <c r="S6030" s="8"/>
      <c r="W6030" s="76"/>
      <c r="X6030" s="16">
        <f t="shared" si="1447"/>
        <v>0</v>
      </c>
      <c r="AC6030" s="18">
        <f t="shared" si="1439"/>
        <v>0</v>
      </c>
      <c r="AD6030" s="19">
        <f t="shared" si="1442"/>
        <v>0</v>
      </c>
      <c r="AE6030" s="21">
        <f t="shared" si="1438"/>
        <v>0</v>
      </c>
      <c r="AF6030" s="20">
        <f t="shared" si="1443"/>
        <v>0</v>
      </c>
      <c r="AG6030" s="20">
        <f t="shared" si="1444"/>
        <v>0</v>
      </c>
      <c r="AH6030" s="20">
        <f t="shared" si="1445"/>
        <v>0</v>
      </c>
      <c r="AI6030" s="20"/>
      <c r="AJ6030" s="20"/>
      <c r="AK6030" s="20">
        <f t="shared" si="1440"/>
        <v>0</v>
      </c>
      <c r="AL6030" s="171"/>
    </row>
    <row r="6031" spans="2:38" ht="15.75" customHeight="1" x14ac:dyDescent="0.25">
      <c r="B6031" s="14">
        <f t="shared" si="1448"/>
        <v>1656</v>
      </c>
      <c r="C6031" s="9" t="str">
        <f t="shared" si="1449"/>
        <v/>
      </c>
      <c r="D6031" s="3" t="str">
        <f t="shared" si="1450"/>
        <v/>
      </c>
      <c r="E6031" s="14" t="str">
        <f t="shared" si="1446"/>
        <v>1656</v>
      </c>
      <c r="J6031" s="14" t="str">
        <f t="shared" si="1441"/>
        <v xml:space="preserve">0                                                                                                                                                                                                                                                                                                                                                                                                                                                                                                                                                                                                                                                                                                                                                                                                                                                                                                                                                                                                                                                                                                                                                                                                                                                                                                                                                                                                                                                                                                                                                                                                                                                                                                                       </v>
      </c>
      <c r="S6031" s="8"/>
      <c r="W6031" s="76"/>
      <c r="X6031" s="16">
        <f t="shared" si="1447"/>
        <v>0</v>
      </c>
      <c r="AC6031" s="18">
        <f t="shared" si="1439"/>
        <v>0</v>
      </c>
      <c r="AD6031" s="19">
        <f t="shared" si="1442"/>
        <v>0</v>
      </c>
      <c r="AE6031" s="21">
        <f t="shared" si="1438"/>
        <v>0</v>
      </c>
      <c r="AF6031" s="20">
        <f t="shared" si="1443"/>
        <v>0</v>
      </c>
      <c r="AG6031" s="20">
        <f t="shared" si="1444"/>
        <v>0</v>
      </c>
      <c r="AH6031" s="20">
        <f t="shared" si="1445"/>
        <v>0</v>
      </c>
      <c r="AI6031" s="20"/>
      <c r="AJ6031" s="20"/>
      <c r="AK6031" s="20">
        <f t="shared" si="1440"/>
        <v>0</v>
      </c>
      <c r="AL6031" s="171"/>
    </row>
    <row r="6032" spans="2:38" ht="15.75" customHeight="1" x14ac:dyDescent="0.25">
      <c r="B6032" s="14">
        <f t="shared" si="1448"/>
        <v>1657</v>
      </c>
      <c r="C6032" s="9" t="str">
        <f t="shared" si="1449"/>
        <v/>
      </c>
      <c r="D6032" s="3" t="str">
        <f t="shared" si="1450"/>
        <v/>
      </c>
      <c r="E6032" s="14" t="str">
        <f t="shared" si="1446"/>
        <v>1657</v>
      </c>
      <c r="J6032" s="14" t="str">
        <f t="shared" si="1441"/>
        <v xml:space="preserve">0                                                                                                                                                                                                                                                                                                                                                                                                                                                                                                                                                                                                                                                                                                                                                                                                                                                                                                                                                                                                                                                                                                                                                                                                                                                                                                                                                                                                                                                                                                                                                                                                                                                                                                                        </v>
      </c>
      <c r="S6032" s="8"/>
      <c r="W6032" s="76"/>
      <c r="X6032" s="16">
        <f t="shared" si="1447"/>
        <v>0</v>
      </c>
      <c r="AC6032" s="18">
        <f t="shared" si="1439"/>
        <v>0</v>
      </c>
      <c r="AD6032" s="19">
        <f t="shared" si="1442"/>
        <v>0</v>
      </c>
      <c r="AE6032" s="21">
        <f t="shared" si="1438"/>
        <v>0</v>
      </c>
      <c r="AF6032" s="20">
        <f t="shared" si="1443"/>
        <v>0</v>
      </c>
      <c r="AG6032" s="20">
        <f t="shared" si="1444"/>
        <v>0</v>
      </c>
      <c r="AH6032" s="20">
        <f t="shared" si="1445"/>
        <v>0</v>
      </c>
      <c r="AI6032" s="20"/>
      <c r="AJ6032" s="20"/>
      <c r="AK6032" s="20">
        <f t="shared" si="1440"/>
        <v>0</v>
      </c>
      <c r="AL6032" s="171"/>
    </row>
    <row r="6033" spans="2:38" ht="15.75" customHeight="1" x14ac:dyDescent="0.25">
      <c r="B6033" s="14">
        <f t="shared" si="1448"/>
        <v>1658</v>
      </c>
      <c r="C6033" s="9" t="str">
        <f t="shared" si="1449"/>
        <v/>
      </c>
      <c r="D6033" s="3" t="str">
        <f t="shared" si="1450"/>
        <v/>
      </c>
      <c r="E6033" s="14" t="str">
        <f t="shared" si="1446"/>
        <v>1658</v>
      </c>
      <c r="J6033" s="14" t="str">
        <f t="shared" si="1441"/>
        <v xml:space="preserve">0                                                                                                                                                                                                                                                                                                                                                                                                                                                                                                                                                                                                                                                                                                                                                                                                                                                                                                                                                                                                                                                                                                                                                                                                                                                                                                                                                                                                                                                                                                                                                                                                                                                                                                                         </v>
      </c>
      <c r="S6033" s="8"/>
      <c r="W6033" s="76"/>
      <c r="X6033" s="16">
        <f t="shared" si="1447"/>
        <v>0</v>
      </c>
      <c r="AC6033" s="18">
        <f t="shared" si="1439"/>
        <v>0</v>
      </c>
      <c r="AD6033" s="19">
        <f t="shared" si="1442"/>
        <v>0</v>
      </c>
      <c r="AE6033" s="21">
        <f t="shared" si="1438"/>
        <v>0</v>
      </c>
      <c r="AF6033" s="20">
        <f t="shared" si="1443"/>
        <v>0</v>
      </c>
      <c r="AG6033" s="20">
        <f t="shared" si="1444"/>
        <v>0</v>
      </c>
      <c r="AH6033" s="20">
        <f t="shared" si="1445"/>
        <v>0</v>
      </c>
      <c r="AI6033" s="20"/>
      <c r="AJ6033" s="20"/>
      <c r="AK6033" s="20">
        <f t="shared" si="1440"/>
        <v>0</v>
      </c>
      <c r="AL6033" s="171"/>
    </row>
    <row r="6034" spans="2:38" ht="15.75" customHeight="1" x14ac:dyDescent="0.25">
      <c r="B6034" s="14">
        <f t="shared" si="1448"/>
        <v>1659</v>
      </c>
      <c r="C6034" s="9" t="str">
        <f t="shared" si="1449"/>
        <v/>
      </c>
      <c r="D6034" s="3" t="str">
        <f t="shared" si="1450"/>
        <v/>
      </c>
      <c r="E6034" s="14" t="str">
        <f t="shared" si="1446"/>
        <v>1659</v>
      </c>
      <c r="J6034" s="14" t="str">
        <f t="shared" si="1441"/>
        <v xml:space="preserve">0                                                                                                                                                                                                                                                                                                                                                                                                                                                                                                                                                                                                                                                                                                                                                                                                                                                                                                                                                                                                                                                                                                                                                                                                                                                                                                                                                                                                                                                                                                                                                                                                                                                                                                                          </v>
      </c>
      <c r="S6034" s="8"/>
      <c r="W6034" s="76"/>
      <c r="X6034" s="16">
        <f t="shared" si="1447"/>
        <v>0</v>
      </c>
      <c r="AC6034" s="18">
        <f t="shared" si="1439"/>
        <v>0</v>
      </c>
      <c r="AD6034" s="19">
        <f t="shared" si="1442"/>
        <v>0</v>
      </c>
      <c r="AE6034" s="21">
        <f t="shared" si="1438"/>
        <v>0</v>
      </c>
      <c r="AF6034" s="20">
        <f t="shared" si="1443"/>
        <v>0</v>
      </c>
      <c r="AG6034" s="20">
        <f t="shared" si="1444"/>
        <v>0</v>
      </c>
      <c r="AH6034" s="20">
        <f t="shared" si="1445"/>
        <v>0</v>
      </c>
      <c r="AI6034" s="20"/>
      <c r="AJ6034" s="20"/>
      <c r="AK6034" s="20">
        <f t="shared" si="1440"/>
        <v>0</v>
      </c>
      <c r="AL6034" s="171"/>
    </row>
    <row r="6035" spans="2:38" ht="15.75" customHeight="1" x14ac:dyDescent="0.25">
      <c r="B6035" s="14">
        <f t="shared" si="1448"/>
        <v>1660</v>
      </c>
      <c r="C6035" s="9" t="str">
        <f t="shared" si="1449"/>
        <v/>
      </c>
      <c r="D6035" s="3" t="str">
        <f t="shared" si="1450"/>
        <v/>
      </c>
      <c r="E6035" s="14" t="str">
        <f t="shared" si="1446"/>
        <v>1660</v>
      </c>
      <c r="J6035" s="14" t="str">
        <f t="shared" si="1441"/>
        <v xml:space="preserve">0                                                                                                                                                                                                                                                                                                                                                                                                                                                                                                                                                                                                                                                                                                                                                                                                                                                                                                                                                                                                                                                                                                                                                                                                                                                                                                                                                                                                                                                                                                                                                                                                                                                                                                                           </v>
      </c>
      <c r="S6035" s="8"/>
      <c r="W6035" s="76"/>
      <c r="X6035" s="16">
        <f t="shared" si="1447"/>
        <v>0</v>
      </c>
      <c r="AC6035" s="18">
        <f t="shared" si="1439"/>
        <v>0</v>
      </c>
      <c r="AD6035" s="19">
        <f t="shared" si="1442"/>
        <v>0</v>
      </c>
      <c r="AE6035" s="21">
        <f t="shared" si="1438"/>
        <v>0</v>
      </c>
      <c r="AF6035" s="20">
        <f t="shared" si="1443"/>
        <v>0</v>
      </c>
      <c r="AG6035" s="20">
        <f t="shared" si="1444"/>
        <v>0</v>
      </c>
      <c r="AH6035" s="20">
        <f t="shared" si="1445"/>
        <v>0</v>
      </c>
      <c r="AI6035" s="20"/>
      <c r="AJ6035" s="20"/>
      <c r="AK6035" s="20">
        <f t="shared" si="1440"/>
        <v>0</v>
      </c>
      <c r="AL6035" s="171"/>
    </row>
    <row r="6036" spans="2:38" ht="15.75" customHeight="1" x14ac:dyDescent="0.25">
      <c r="B6036" s="14">
        <f t="shared" si="1448"/>
        <v>1661</v>
      </c>
      <c r="C6036" s="9" t="str">
        <f t="shared" si="1449"/>
        <v/>
      </c>
      <c r="D6036" s="3" t="str">
        <f t="shared" si="1450"/>
        <v/>
      </c>
      <c r="E6036" s="14" t="str">
        <f t="shared" si="1446"/>
        <v>1661</v>
      </c>
      <c r="J6036" s="14" t="str">
        <f t="shared" si="1441"/>
        <v xml:space="preserve">0                                                                                                                                                                                                                                                                                                                                                                                                                                                                                                                                                                                                                                                                                                                                                                                                                                                                                                                                                                                                                                                                                                                                                                                                                                                                                                                                                                                                                                                                                                                                                                                                                                                                                                                            </v>
      </c>
      <c r="S6036" s="8"/>
      <c r="W6036" s="76"/>
      <c r="X6036" s="16">
        <f t="shared" si="1447"/>
        <v>0</v>
      </c>
      <c r="AC6036" s="18">
        <f t="shared" si="1439"/>
        <v>0</v>
      </c>
      <c r="AD6036" s="19">
        <f t="shared" si="1442"/>
        <v>0</v>
      </c>
      <c r="AE6036" s="21">
        <f t="shared" si="1438"/>
        <v>0</v>
      </c>
      <c r="AF6036" s="20">
        <f t="shared" si="1443"/>
        <v>0</v>
      </c>
      <c r="AG6036" s="20">
        <f t="shared" si="1444"/>
        <v>0</v>
      </c>
      <c r="AH6036" s="20">
        <f t="shared" si="1445"/>
        <v>0</v>
      </c>
      <c r="AI6036" s="20"/>
      <c r="AJ6036" s="20"/>
      <c r="AK6036" s="20">
        <f t="shared" si="1440"/>
        <v>0</v>
      </c>
      <c r="AL6036" s="171"/>
    </row>
    <row r="6037" spans="2:38" ht="15.75" customHeight="1" x14ac:dyDescent="0.25">
      <c r="B6037" s="14">
        <f t="shared" si="1448"/>
        <v>1662</v>
      </c>
      <c r="C6037" s="9" t="str">
        <f t="shared" si="1449"/>
        <v/>
      </c>
      <c r="D6037" s="3" t="str">
        <f t="shared" si="1450"/>
        <v/>
      </c>
      <c r="E6037" s="14" t="str">
        <f t="shared" si="1446"/>
        <v>1662</v>
      </c>
      <c r="J6037" s="14" t="str">
        <f t="shared" si="1441"/>
        <v xml:space="preserve">0                                                                                                                                                                                                                                                                                                                                                                                                                                                                                                                                                                                                                                                                                                                                                                                                                                                                                                                                                                                                                                                                                                                                                                                                                                                                                                                                                                                                                                                                                                                                                                                                                                                                                                                             </v>
      </c>
      <c r="S6037" s="8"/>
      <c r="W6037" s="76"/>
      <c r="X6037" s="16">
        <f t="shared" si="1447"/>
        <v>0</v>
      </c>
      <c r="AC6037" s="18">
        <f t="shared" si="1439"/>
        <v>0</v>
      </c>
      <c r="AD6037" s="19">
        <f t="shared" si="1442"/>
        <v>0</v>
      </c>
      <c r="AE6037" s="21">
        <f t="shared" si="1438"/>
        <v>0</v>
      </c>
      <c r="AF6037" s="20">
        <f t="shared" si="1443"/>
        <v>0</v>
      </c>
      <c r="AG6037" s="20">
        <f t="shared" si="1444"/>
        <v>0</v>
      </c>
      <c r="AH6037" s="20">
        <f t="shared" si="1445"/>
        <v>0</v>
      </c>
      <c r="AI6037" s="20"/>
      <c r="AJ6037" s="20"/>
      <c r="AK6037" s="20">
        <f t="shared" si="1440"/>
        <v>0</v>
      </c>
      <c r="AL6037" s="171"/>
    </row>
    <row r="6038" spans="2:38" ht="15.75" customHeight="1" x14ac:dyDescent="0.25">
      <c r="B6038" s="14">
        <f t="shared" si="1448"/>
        <v>1663</v>
      </c>
      <c r="C6038" s="9" t="str">
        <f t="shared" si="1449"/>
        <v/>
      </c>
      <c r="D6038" s="3" t="str">
        <f t="shared" si="1450"/>
        <v/>
      </c>
      <c r="E6038" s="14" t="str">
        <f t="shared" si="1446"/>
        <v>1663</v>
      </c>
      <c r="J6038" s="14" t="str">
        <f t="shared" si="1441"/>
        <v xml:space="preserve">0                                                                                                                                                                                                                                                                                                                                                                                                                                                                                                                                                                                                                                                                                                                                                                                                                                                                                                                                                                                                                                                                                                                                                                                                                                                                                                                                                                                                                                                                                                                                                                                                                                                                                                                              </v>
      </c>
      <c r="S6038" s="8"/>
      <c r="W6038" s="76"/>
      <c r="X6038" s="16">
        <f t="shared" si="1447"/>
        <v>0</v>
      </c>
      <c r="AC6038" s="18">
        <f t="shared" si="1439"/>
        <v>0</v>
      </c>
      <c r="AD6038" s="19">
        <f t="shared" si="1442"/>
        <v>0</v>
      </c>
      <c r="AE6038" s="21">
        <f t="shared" si="1438"/>
        <v>0</v>
      </c>
      <c r="AF6038" s="20">
        <f t="shared" si="1443"/>
        <v>0</v>
      </c>
      <c r="AG6038" s="20">
        <f t="shared" si="1444"/>
        <v>0</v>
      </c>
      <c r="AH6038" s="20">
        <f t="shared" si="1445"/>
        <v>0</v>
      </c>
      <c r="AI6038" s="20"/>
      <c r="AJ6038" s="20"/>
      <c r="AK6038" s="20">
        <f t="shared" si="1440"/>
        <v>0</v>
      </c>
      <c r="AL6038" s="171"/>
    </row>
    <row r="6039" spans="2:38" ht="15.75" customHeight="1" x14ac:dyDescent="0.25">
      <c r="B6039" s="14">
        <f t="shared" si="1448"/>
        <v>1664</v>
      </c>
      <c r="C6039" s="9" t="str">
        <f t="shared" si="1449"/>
        <v/>
      </c>
      <c r="D6039" s="3" t="str">
        <f t="shared" si="1450"/>
        <v/>
      </c>
      <c r="E6039" s="14" t="str">
        <f t="shared" si="1446"/>
        <v>1664</v>
      </c>
      <c r="J6039" s="14" t="str">
        <f t="shared" si="1441"/>
        <v xml:space="preserve">0                                                                                                                                                                                                                                                                                                                                                                                                                                                                                                                                                                                                                                                                                                                                                                                                                                                                                                                                                                                                                                                                                                                                                                                                                                                                                                                                                                                                                                                                                                                                                                                                                                                                                                                               </v>
      </c>
      <c r="S6039" s="8"/>
      <c r="W6039" s="76"/>
      <c r="X6039" s="16">
        <f t="shared" si="1447"/>
        <v>0</v>
      </c>
      <c r="AC6039" s="18">
        <f t="shared" si="1439"/>
        <v>0</v>
      </c>
      <c r="AD6039" s="19">
        <f t="shared" si="1442"/>
        <v>0</v>
      </c>
      <c r="AE6039" s="21">
        <f t="shared" si="1438"/>
        <v>0</v>
      </c>
      <c r="AF6039" s="20">
        <f t="shared" si="1443"/>
        <v>0</v>
      </c>
      <c r="AG6039" s="20">
        <f t="shared" si="1444"/>
        <v>0</v>
      </c>
      <c r="AH6039" s="20">
        <f t="shared" si="1445"/>
        <v>0</v>
      </c>
      <c r="AI6039" s="20"/>
      <c r="AJ6039" s="20"/>
      <c r="AK6039" s="20">
        <f t="shared" si="1440"/>
        <v>0</v>
      </c>
      <c r="AL6039" s="171"/>
    </row>
    <row r="6040" spans="2:38" ht="15.75" customHeight="1" x14ac:dyDescent="0.25">
      <c r="B6040" s="14">
        <f t="shared" si="1448"/>
        <v>1665</v>
      </c>
      <c r="C6040" s="9" t="str">
        <f t="shared" si="1449"/>
        <v/>
      </c>
      <c r="D6040" s="3" t="str">
        <f t="shared" si="1450"/>
        <v/>
      </c>
      <c r="E6040" s="14" t="str">
        <f t="shared" si="1446"/>
        <v>1665</v>
      </c>
      <c r="J6040" s="14" t="str">
        <f t="shared" si="1441"/>
        <v xml:space="preserve">0                                                                                                                                                                                                                                                                                                                                                                                                                                                                                                                                                                                                                                                                                                                                                                                                                                                                                                                                                                                                                                                                                                                                                                                                                                                                                                                                                                                                                                                                                                                                                                                                                                                                                                                                </v>
      </c>
      <c r="S6040" s="8"/>
      <c r="W6040" s="76"/>
      <c r="X6040" s="16">
        <f t="shared" si="1447"/>
        <v>0</v>
      </c>
      <c r="AC6040" s="18">
        <f t="shared" si="1439"/>
        <v>0</v>
      </c>
      <c r="AD6040" s="19">
        <f t="shared" si="1442"/>
        <v>0</v>
      </c>
      <c r="AE6040" s="21">
        <f t="shared" si="1438"/>
        <v>0</v>
      </c>
      <c r="AF6040" s="20">
        <f t="shared" si="1443"/>
        <v>0</v>
      </c>
      <c r="AG6040" s="20">
        <f t="shared" si="1444"/>
        <v>0</v>
      </c>
      <c r="AH6040" s="20">
        <f t="shared" si="1445"/>
        <v>0</v>
      </c>
      <c r="AI6040" s="20"/>
      <c r="AJ6040" s="20"/>
      <c r="AK6040" s="20">
        <f t="shared" si="1440"/>
        <v>0</v>
      </c>
      <c r="AL6040" s="171"/>
    </row>
    <row r="6041" spans="2:38" ht="15.75" customHeight="1" x14ac:dyDescent="0.25">
      <c r="B6041" s="14">
        <f t="shared" si="1448"/>
        <v>1666</v>
      </c>
      <c r="C6041" s="9" t="str">
        <f t="shared" si="1449"/>
        <v/>
      </c>
      <c r="D6041" s="3" t="str">
        <f t="shared" si="1450"/>
        <v/>
      </c>
      <c r="E6041" s="14" t="str">
        <f t="shared" si="1446"/>
        <v>1666</v>
      </c>
      <c r="J6041" s="14" t="str">
        <f t="shared" si="1441"/>
        <v xml:space="preserve">0                                                                                                                                                                                                                                                                                                                                                                                                                                                                                                                                                                                                                                                                                                                                                                                                                                                                                                                                                                                                                                                                                                                                                                                                                                                                                                                                                                                                                                                                                                                                                                                                                                                                                                                                 </v>
      </c>
      <c r="S6041" s="8"/>
      <c r="W6041" s="76"/>
      <c r="X6041" s="16">
        <f t="shared" si="1447"/>
        <v>0</v>
      </c>
      <c r="AC6041" s="18">
        <f t="shared" si="1439"/>
        <v>0</v>
      </c>
      <c r="AD6041" s="19">
        <f t="shared" si="1442"/>
        <v>0</v>
      </c>
      <c r="AE6041" s="21">
        <f t="shared" ref="AE6041:AE6104" si="1451">+(Q6041)*T6041</f>
        <v>0</v>
      </c>
      <c r="AF6041" s="20">
        <f t="shared" si="1443"/>
        <v>0</v>
      </c>
      <c r="AG6041" s="20">
        <f t="shared" si="1444"/>
        <v>0</v>
      </c>
      <c r="AH6041" s="20">
        <f t="shared" si="1445"/>
        <v>0</v>
      </c>
      <c r="AI6041" s="20"/>
      <c r="AJ6041" s="20"/>
      <c r="AK6041" s="20">
        <f t="shared" si="1440"/>
        <v>0</v>
      </c>
      <c r="AL6041" s="171"/>
    </row>
    <row r="6042" spans="2:38" ht="15.75" customHeight="1" x14ac:dyDescent="0.25">
      <c r="B6042" s="14">
        <f t="shared" si="1448"/>
        <v>1667</v>
      </c>
      <c r="C6042" s="9" t="str">
        <f t="shared" si="1449"/>
        <v/>
      </c>
      <c r="D6042" s="3" t="str">
        <f t="shared" si="1450"/>
        <v/>
      </c>
      <c r="E6042" s="14" t="str">
        <f t="shared" si="1446"/>
        <v>1667</v>
      </c>
      <c r="J6042" s="14" t="str">
        <f t="shared" si="1441"/>
        <v xml:space="preserve">0                                                                                                                                                                                                                                                                                                                                                                                                                                                                                                                                                                                                                                                                                                                                                                                                                                                                                                                                                                                                                                                                                                                                                                                                                                                                                                                                                                                                                                                                                                                                                                                                                                                                                                                                  </v>
      </c>
      <c r="S6042" s="8"/>
      <c r="W6042" s="76"/>
      <c r="X6042" s="16">
        <f t="shared" si="1447"/>
        <v>0</v>
      </c>
      <c r="AC6042" s="18">
        <f t="shared" si="1439"/>
        <v>0</v>
      </c>
      <c r="AD6042" s="19">
        <f t="shared" si="1442"/>
        <v>0</v>
      </c>
      <c r="AE6042" s="21">
        <f t="shared" si="1451"/>
        <v>0</v>
      </c>
      <c r="AF6042" s="20">
        <f t="shared" si="1443"/>
        <v>0</v>
      </c>
      <c r="AG6042" s="20">
        <f t="shared" si="1444"/>
        <v>0</v>
      </c>
      <c r="AH6042" s="20">
        <f t="shared" si="1445"/>
        <v>0</v>
      </c>
      <c r="AI6042" s="20"/>
      <c r="AJ6042" s="20"/>
      <c r="AK6042" s="20">
        <f t="shared" si="1440"/>
        <v>0</v>
      </c>
      <c r="AL6042" s="171"/>
    </row>
    <row r="6043" spans="2:38" ht="15.75" customHeight="1" x14ac:dyDescent="0.25">
      <c r="B6043" s="14">
        <f t="shared" si="1448"/>
        <v>1668</v>
      </c>
      <c r="C6043" s="9" t="str">
        <f t="shared" si="1449"/>
        <v/>
      </c>
      <c r="D6043" s="3" t="str">
        <f t="shared" si="1450"/>
        <v/>
      </c>
      <c r="E6043" s="14" t="str">
        <f t="shared" si="1446"/>
        <v>1668</v>
      </c>
      <c r="J6043" s="14" t="str">
        <f t="shared" si="1441"/>
        <v xml:space="preserve">0                                                                                                                                                                                                                                                                                                                                                                                                                                                                                                                                                                                                                                                                                                                                                                                                                                                                                                                                                                                                                                                                                                                                                                                                                                                                                                                                                                                                                                                                                                                                                                                                                                                                                                                                   </v>
      </c>
      <c r="S6043" s="8"/>
      <c r="W6043" s="76"/>
      <c r="X6043" s="16">
        <f t="shared" si="1447"/>
        <v>0</v>
      </c>
      <c r="AC6043" s="18">
        <f t="shared" si="1439"/>
        <v>0</v>
      </c>
      <c r="AD6043" s="19">
        <f t="shared" si="1442"/>
        <v>0</v>
      </c>
      <c r="AE6043" s="21">
        <f t="shared" si="1451"/>
        <v>0</v>
      </c>
      <c r="AF6043" s="20">
        <f t="shared" si="1443"/>
        <v>0</v>
      </c>
      <c r="AG6043" s="20">
        <f t="shared" si="1444"/>
        <v>0</v>
      </c>
      <c r="AH6043" s="20">
        <f t="shared" si="1445"/>
        <v>0</v>
      </c>
      <c r="AI6043" s="20"/>
      <c r="AJ6043" s="20"/>
      <c r="AK6043" s="20">
        <f t="shared" si="1440"/>
        <v>0</v>
      </c>
      <c r="AL6043" s="171"/>
    </row>
    <row r="6044" spans="2:38" ht="15.75" customHeight="1" x14ac:dyDescent="0.25">
      <c r="B6044" s="14">
        <f t="shared" si="1448"/>
        <v>1669</v>
      </c>
      <c r="C6044" s="9" t="str">
        <f t="shared" si="1449"/>
        <v/>
      </c>
      <c r="D6044" s="3" t="str">
        <f t="shared" si="1450"/>
        <v/>
      </c>
      <c r="E6044" s="14" t="str">
        <f t="shared" si="1446"/>
        <v>1669</v>
      </c>
      <c r="J6044" s="14" t="str">
        <f t="shared" si="1441"/>
        <v xml:space="preserve">0                                                                                                                                                                                                                                                                                                                                                                                                                                                                                                                                                                                                                                                                                                                                                                                                                                                                                                                                                                                                                                                                                                                                                                                                                                                                                                                                                                                                                                                                                                                                                                                                                                                                                                                                    </v>
      </c>
      <c r="S6044" s="8"/>
      <c r="W6044" s="76"/>
      <c r="X6044" s="16">
        <f t="shared" si="1447"/>
        <v>0</v>
      </c>
      <c r="AC6044" s="18">
        <f t="shared" si="1439"/>
        <v>0</v>
      </c>
      <c r="AD6044" s="19">
        <f t="shared" si="1442"/>
        <v>0</v>
      </c>
      <c r="AE6044" s="21">
        <f t="shared" si="1451"/>
        <v>0</v>
      </c>
      <c r="AF6044" s="20">
        <f t="shared" si="1443"/>
        <v>0</v>
      </c>
      <c r="AG6044" s="20">
        <f t="shared" si="1444"/>
        <v>0</v>
      </c>
      <c r="AH6044" s="20">
        <f t="shared" si="1445"/>
        <v>0</v>
      </c>
      <c r="AI6044" s="20"/>
      <c r="AJ6044" s="20"/>
      <c r="AK6044" s="20">
        <f t="shared" si="1440"/>
        <v>0</v>
      </c>
      <c r="AL6044" s="171"/>
    </row>
    <row r="6045" spans="2:38" ht="15.75" customHeight="1" x14ac:dyDescent="0.25">
      <c r="B6045" s="14">
        <f t="shared" si="1448"/>
        <v>1670</v>
      </c>
      <c r="C6045" s="9" t="str">
        <f t="shared" si="1449"/>
        <v/>
      </c>
      <c r="D6045" s="3" t="str">
        <f t="shared" si="1450"/>
        <v/>
      </c>
      <c r="E6045" s="14" t="str">
        <f t="shared" si="1446"/>
        <v>1670</v>
      </c>
      <c r="J6045" s="14" t="str">
        <f t="shared" si="1441"/>
        <v xml:space="preserve">0                                                                                                                                                                                                                                                                                                                                                                                                                                                                                                                                                                                                                                                                                                                                                                                                                                                                                                                                                                                                                                                                                                                                                                                                                                                                                                                                                                                                                                                                                                                                                                                                                                                                                                                                     </v>
      </c>
      <c r="S6045" s="8"/>
      <c r="W6045" s="76"/>
      <c r="X6045" s="16">
        <f t="shared" si="1447"/>
        <v>0</v>
      </c>
      <c r="AC6045" s="18">
        <f t="shared" si="1439"/>
        <v>0</v>
      </c>
      <c r="AD6045" s="19">
        <f t="shared" si="1442"/>
        <v>0</v>
      </c>
      <c r="AE6045" s="21">
        <f t="shared" si="1451"/>
        <v>0</v>
      </c>
      <c r="AF6045" s="20">
        <f t="shared" si="1443"/>
        <v>0</v>
      </c>
      <c r="AG6045" s="20">
        <f t="shared" si="1444"/>
        <v>0</v>
      </c>
      <c r="AH6045" s="20">
        <f t="shared" si="1445"/>
        <v>0</v>
      </c>
      <c r="AI6045" s="20"/>
      <c r="AJ6045" s="20"/>
      <c r="AK6045" s="20">
        <f t="shared" si="1440"/>
        <v>0</v>
      </c>
      <c r="AL6045" s="171"/>
    </row>
    <row r="6046" spans="2:38" ht="15.75" customHeight="1" x14ac:dyDescent="0.25">
      <c r="B6046" s="14">
        <f t="shared" si="1448"/>
        <v>1671</v>
      </c>
      <c r="C6046" s="9" t="str">
        <f t="shared" si="1449"/>
        <v/>
      </c>
      <c r="D6046" s="3" t="str">
        <f t="shared" si="1450"/>
        <v/>
      </c>
      <c r="E6046" s="14" t="str">
        <f t="shared" si="1446"/>
        <v>1671</v>
      </c>
      <c r="J6046" s="14" t="str">
        <f t="shared" si="1441"/>
        <v xml:space="preserve">0                                                                                                                                                                                                                                                                                                                                                                                                                                                                                                                                                                                                                                                                                                                                                                                                                                                                                                                                                                                                                                                                                                                                                                                                                                                                                                                                                                                                                                                                                                                                                                                                                                                                                                                                      </v>
      </c>
      <c r="S6046" s="8"/>
      <c r="W6046" s="76"/>
      <c r="X6046" s="16">
        <f t="shared" si="1447"/>
        <v>0</v>
      </c>
      <c r="AC6046" s="18">
        <f t="shared" si="1439"/>
        <v>0</v>
      </c>
      <c r="AD6046" s="19">
        <f t="shared" si="1442"/>
        <v>0</v>
      </c>
      <c r="AE6046" s="21">
        <f t="shared" si="1451"/>
        <v>0</v>
      </c>
      <c r="AF6046" s="20">
        <f t="shared" si="1443"/>
        <v>0</v>
      </c>
      <c r="AG6046" s="20">
        <f t="shared" si="1444"/>
        <v>0</v>
      </c>
      <c r="AH6046" s="20">
        <f t="shared" si="1445"/>
        <v>0</v>
      </c>
      <c r="AI6046" s="20"/>
      <c r="AJ6046" s="20"/>
      <c r="AK6046" s="20">
        <f t="shared" si="1440"/>
        <v>0</v>
      </c>
      <c r="AL6046" s="171"/>
    </row>
    <row r="6047" spans="2:38" ht="15.75" customHeight="1" x14ac:dyDescent="0.25">
      <c r="B6047" s="14">
        <f t="shared" si="1448"/>
        <v>1672</v>
      </c>
      <c r="C6047" s="9" t="str">
        <f t="shared" si="1449"/>
        <v/>
      </c>
      <c r="D6047" s="3" t="str">
        <f t="shared" si="1450"/>
        <v/>
      </c>
      <c r="E6047" s="14" t="str">
        <f t="shared" si="1446"/>
        <v>1672</v>
      </c>
      <c r="J6047" s="14" t="str">
        <f t="shared" si="1441"/>
        <v xml:space="preserve">0                                                                                                                                                                                                                                                                                                                                                                                                                                                                                                                                                                                                                                                                                                                                                                                                                                                                                                                                                                                                                                                                                                                                                                                                                                                                                                                                                                                                                                                                                                                                                                                                                                                                                                                                       </v>
      </c>
      <c r="S6047" s="8"/>
      <c r="W6047" s="76"/>
      <c r="X6047" s="16">
        <f t="shared" si="1447"/>
        <v>0</v>
      </c>
      <c r="AC6047" s="18">
        <f t="shared" si="1439"/>
        <v>0</v>
      </c>
      <c r="AD6047" s="19">
        <f t="shared" si="1442"/>
        <v>0</v>
      </c>
      <c r="AE6047" s="21">
        <f t="shared" si="1451"/>
        <v>0</v>
      </c>
      <c r="AF6047" s="20">
        <f t="shared" si="1443"/>
        <v>0</v>
      </c>
      <c r="AG6047" s="20">
        <f t="shared" si="1444"/>
        <v>0</v>
      </c>
      <c r="AH6047" s="20">
        <f t="shared" si="1445"/>
        <v>0</v>
      </c>
      <c r="AI6047" s="20"/>
      <c r="AJ6047" s="20"/>
      <c r="AK6047" s="20">
        <f t="shared" si="1440"/>
        <v>0</v>
      </c>
      <c r="AL6047" s="171"/>
    </row>
    <row r="6048" spans="2:38" ht="15.75" customHeight="1" x14ac:dyDescent="0.25">
      <c r="B6048" s="14">
        <f t="shared" si="1448"/>
        <v>1673</v>
      </c>
      <c r="C6048" s="9" t="str">
        <f t="shared" si="1449"/>
        <v/>
      </c>
      <c r="D6048" s="3" t="str">
        <f t="shared" si="1450"/>
        <v/>
      </c>
      <c r="E6048" s="14" t="str">
        <f t="shared" si="1446"/>
        <v>1673</v>
      </c>
      <c r="J6048" s="14" t="str">
        <f t="shared" si="1441"/>
        <v xml:space="preserve">0                                                                                                                                                                                                                                                                                                                                                                                                                                                                                                                                                                                                                                                                                                                                                                                                                                                                                                                                                                                                                                                                                                                                                                                                                                                                                                                                                                                                                                                                                                                                                                                                                                                                                                                                        </v>
      </c>
      <c r="S6048" s="8"/>
      <c r="W6048" s="76"/>
      <c r="X6048" s="16">
        <f t="shared" si="1447"/>
        <v>0</v>
      </c>
      <c r="AC6048" s="18">
        <f t="shared" si="1439"/>
        <v>0</v>
      </c>
      <c r="AD6048" s="19">
        <f t="shared" si="1442"/>
        <v>0</v>
      </c>
      <c r="AE6048" s="21">
        <f t="shared" si="1451"/>
        <v>0</v>
      </c>
      <c r="AF6048" s="20">
        <f t="shared" si="1443"/>
        <v>0</v>
      </c>
      <c r="AG6048" s="20">
        <f t="shared" si="1444"/>
        <v>0</v>
      </c>
      <c r="AH6048" s="20">
        <f t="shared" si="1445"/>
        <v>0</v>
      </c>
      <c r="AI6048" s="20"/>
      <c r="AJ6048" s="20"/>
      <c r="AK6048" s="20">
        <f t="shared" si="1440"/>
        <v>0</v>
      </c>
      <c r="AL6048" s="171"/>
    </row>
    <row r="6049" spans="2:38" ht="15.75" customHeight="1" x14ac:dyDescent="0.25">
      <c r="B6049" s="14">
        <f t="shared" si="1448"/>
        <v>1674</v>
      </c>
      <c r="C6049" s="9" t="str">
        <f t="shared" si="1449"/>
        <v/>
      </c>
      <c r="D6049" s="3" t="str">
        <f t="shared" si="1450"/>
        <v/>
      </c>
      <c r="E6049" s="14" t="str">
        <f t="shared" si="1446"/>
        <v>1674</v>
      </c>
      <c r="J6049" s="14" t="str">
        <f t="shared" si="1441"/>
        <v xml:space="preserve">0                                                                                                                                                                                                                                                                                                                                                                                                                                                                                                                                                                                                                                                                                                                                                                                                                                                                                                                                                                                                                                                                                                                                                                                                                                                                                                                                                                                                                                                                                                                                                                                                                                                                                                                                         </v>
      </c>
      <c r="S6049" s="8"/>
      <c r="W6049" s="76"/>
      <c r="X6049" s="16">
        <f t="shared" si="1447"/>
        <v>0</v>
      </c>
      <c r="AC6049" s="18">
        <f t="shared" si="1439"/>
        <v>0</v>
      </c>
      <c r="AD6049" s="19">
        <f t="shared" si="1442"/>
        <v>0</v>
      </c>
      <c r="AE6049" s="21">
        <f t="shared" si="1451"/>
        <v>0</v>
      </c>
      <c r="AF6049" s="20">
        <f t="shared" si="1443"/>
        <v>0</v>
      </c>
      <c r="AG6049" s="20">
        <f t="shared" si="1444"/>
        <v>0</v>
      </c>
      <c r="AH6049" s="20">
        <f t="shared" si="1445"/>
        <v>0</v>
      </c>
      <c r="AI6049" s="20"/>
      <c r="AJ6049" s="20"/>
      <c r="AK6049" s="20">
        <f t="shared" si="1440"/>
        <v>0</v>
      </c>
      <c r="AL6049" s="171"/>
    </row>
    <row r="6050" spans="2:38" ht="15.75" customHeight="1" x14ac:dyDescent="0.25">
      <c r="B6050" s="14">
        <f t="shared" si="1448"/>
        <v>1675</v>
      </c>
      <c r="C6050" s="9" t="str">
        <f t="shared" si="1449"/>
        <v/>
      </c>
      <c r="D6050" s="3" t="str">
        <f t="shared" si="1450"/>
        <v/>
      </c>
      <c r="E6050" s="14" t="str">
        <f t="shared" si="1446"/>
        <v>1675</v>
      </c>
      <c r="J6050" s="14" t="str">
        <f t="shared" si="1441"/>
        <v xml:space="preserve">0                                                                                                                                                                                                                                                                                                                                                                                                                                                                                                                                                                                                                                                                                                                                                                                                                                                                                                                                                                                                                                                                                                                                                                                                                                                                                                                                                                                                                                                                                                                                                                                                                                                                                                                                          </v>
      </c>
      <c r="S6050" s="8"/>
      <c r="W6050" s="76"/>
      <c r="X6050" s="16">
        <f t="shared" si="1447"/>
        <v>0</v>
      </c>
      <c r="AC6050" s="18">
        <f t="shared" si="1439"/>
        <v>0</v>
      </c>
      <c r="AD6050" s="19">
        <f t="shared" si="1442"/>
        <v>0</v>
      </c>
      <c r="AE6050" s="21">
        <f t="shared" si="1451"/>
        <v>0</v>
      </c>
      <c r="AF6050" s="20">
        <f t="shared" si="1443"/>
        <v>0</v>
      </c>
      <c r="AG6050" s="20">
        <f t="shared" si="1444"/>
        <v>0</v>
      </c>
      <c r="AH6050" s="20">
        <f t="shared" si="1445"/>
        <v>0</v>
      </c>
      <c r="AI6050" s="20"/>
      <c r="AJ6050" s="20"/>
      <c r="AK6050" s="20">
        <f t="shared" si="1440"/>
        <v>0</v>
      </c>
      <c r="AL6050" s="171"/>
    </row>
    <row r="6051" spans="2:38" ht="15.75" customHeight="1" x14ac:dyDescent="0.25">
      <c r="B6051" s="14">
        <f t="shared" si="1448"/>
        <v>1676</v>
      </c>
      <c r="C6051" s="9" t="str">
        <f t="shared" si="1449"/>
        <v/>
      </c>
      <c r="D6051" s="3" t="str">
        <f t="shared" si="1450"/>
        <v/>
      </c>
      <c r="E6051" s="14" t="str">
        <f t="shared" si="1446"/>
        <v>1676</v>
      </c>
      <c r="J6051" s="14" t="str">
        <f t="shared" si="1441"/>
        <v xml:space="preserve">0                                                                                                                                                                                                                                                                                                                                                                                                                                                                                                                                                                                                                                                                                                                                                                                                                                                                                                                                                                                                                                                                                                                                                                                                                                                                                                                                                                                                                                                                                                                                                                                                                                                                                                                                           </v>
      </c>
      <c r="S6051" s="8"/>
      <c r="W6051" s="76"/>
      <c r="X6051" s="16">
        <f t="shared" si="1447"/>
        <v>0</v>
      </c>
      <c r="AC6051" s="18">
        <f t="shared" ref="AC6051:AC6114" si="1452">+AB6051*Y6051</f>
        <v>0</v>
      </c>
      <c r="AD6051" s="19">
        <f t="shared" si="1442"/>
        <v>0</v>
      </c>
      <c r="AE6051" s="21">
        <f t="shared" si="1451"/>
        <v>0</v>
      </c>
      <c r="AF6051" s="20">
        <f t="shared" si="1443"/>
        <v>0</v>
      </c>
      <c r="AG6051" s="20">
        <f t="shared" si="1444"/>
        <v>0</v>
      </c>
      <c r="AH6051" s="20">
        <f t="shared" si="1445"/>
        <v>0</v>
      </c>
      <c r="AI6051" s="20"/>
      <c r="AJ6051" s="20"/>
      <c r="AK6051" s="20">
        <f t="shared" ref="AK6051:AK6114" si="1453">AH6051+AG6051</f>
        <v>0</v>
      </c>
      <c r="AL6051" s="171"/>
    </row>
    <row r="6052" spans="2:38" ht="15.75" customHeight="1" x14ac:dyDescent="0.25">
      <c r="B6052" s="14">
        <f t="shared" si="1448"/>
        <v>1677</v>
      </c>
      <c r="C6052" s="9" t="str">
        <f t="shared" si="1449"/>
        <v/>
      </c>
      <c r="D6052" s="3" t="str">
        <f t="shared" si="1450"/>
        <v/>
      </c>
      <c r="E6052" s="14" t="str">
        <f t="shared" si="1446"/>
        <v>1677</v>
      </c>
      <c r="J6052" s="14" t="str">
        <f t="shared" si="1441"/>
        <v xml:space="preserve">0                                                                                                                                                                                                                                                                                                                                                                                                                                                                                                                                                                                                                                                                                                                                                                                                                                                                                                                                                                                                                                                                                                                                                                                                                                                                                                                                                                                                                                                                                                                                                                                                                                                                                                                                            </v>
      </c>
      <c r="S6052" s="8"/>
      <c r="W6052" s="76"/>
      <c r="X6052" s="16">
        <f t="shared" si="1447"/>
        <v>0</v>
      </c>
      <c r="AC6052" s="18">
        <f t="shared" si="1452"/>
        <v>0</v>
      </c>
      <c r="AD6052" s="19">
        <f t="shared" si="1442"/>
        <v>0</v>
      </c>
      <c r="AE6052" s="21">
        <f t="shared" si="1451"/>
        <v>0</v>
      </c>
      <c r="AF6052" s="20">
        <f t="shared" si="1443"/>
        <v>0</v>
      </c>
      <c r="AG6052" s="20">
        <f t="shared" si="1444"/>
        <v>0</v>
      </c>
      <c r="AH6052" s="20">
        <f t="shared" si="1445"/>
        <v>0</v>
      </c>
      <c r="AI6052" s="20"/>
      <c r="AJ6052" s="20"/>
      <c r="AK6052" s="20">
        <f t="shared" si="1453"/>
        <v>0</v>
      </c>
      <c r="AL6052" s="171"/>
    </row>
    <row r="6053" spans="2:38" ht="15.75" customHeight="1" x14ac:dyDescent="0.25">
      <c r="B6053" s="14">
        <f t="shared" si="1448"/>
        <v>1678</v>
      </c>
      <c r="C6053" s="9" t="str">
        <f t="shared" si="1449"/>
        <v/>
      </c>
      <c r="D6053" s="3" t="str">
        <f t="shared" si="1450"/>
        <v/>
      </c>
      <c r="E6053" s="14" t="str">
        <f t="shared" si="1446"/>
        <v>1678</v>
      </c>
      <c r="J6053" s="14" t="str">
        <f t="shared" si="1441"/>
        <v xml:space="preserve">0                                                                                                                                                                                                                                                                                                                                                                                                                                                                                                                                                                                                                                                                                                                                                                                                                                                                                                                                                                                                                                                                                                                                                                                                                                                                                                                                                                                                                                                                                                                                                                                                                                                                                                                                             </v>
      </c>
      <c r="S6053" s="8"/>
      <c r="W6053" s="76"/>
      <c r="X6053" s="16">
        <f t="shared" si="1447"/>
        <v>0</v>
      </c>
      <c r="AC6053" s="18">
        <f t="shared" si="1452"/>
        <v>0</v>
      </c>
      <c r="AD6053" s="19">
        <f t="shared" si="1442"/>
        <v>0</v>
      </c>
      <c r="AE6053" s="21">
        <f t="shared" si="1451"/>
        <v>0</v>
      </c>
      <c r="AF6053" s="20">
        <f t="shared" si="1443"/>
        <v>0</v>
      </c>
      <c r="AG6053" s="20">
        <f t="shared" si="1444"/>
        <v>0</v>
      </c>
      <c r="AH6053" s="20">
        <f t="shared" si="1445"/>
        <v>0</v>
      </c>
      <c r="AI6053" s="20"/>
      <c r="AJ6053" s="20"/>
      <c r="AK6053" s="20">
        <f t="shared" si="1453"/>
        <v>0</v>
      </c>
      <c r="AL6053" s="171"/>
    </row>
    <row r="6054" spans="2:38" ht="15.75" customHeight="1" x14ac:dyDescent="0.25">
      <c r="B6054" s="14">
        <f t="shared" si="1448"/>
        <v>1679</v>
      </c>
      <c r="C6054" s="9" t="str">
        <f t="shared" si="1449"/>
        <v/>
      </c>
      <c r="D6054" s="3" t="str">
        <f t="shared" si="1450"/>
        <v/>
      </c>
      <c r="E6054" s="14" t="str">
        <f t="shared" si="1446"/>
        <v>1679</v>
      </c>
      <c r="J6054" s="14" t="str">
        <f t="shared" si="1441"/>
        <v xml:space="preserve">0                                                                                                                                                                                                                                                                                                                                                                                                                                                                                                                                                                                                                                                                                                                                                                                                                                                                                                                                                                                                                                                                                                                                                                                                                                                                                                                                                                                                                                                                                                                                                                                                                                                                                                                                              </v>
      </c>
      <c r="S6054" s="8"/>
      <c r="W6054" s="76"/>
      <c r="X6054" s="16">
        <f t="shared" si="1447"/>
        <v>0</v>
      </c>
      <c r="AC6054" s="18">
        <f t="shared" si="1452"/>
        <v>0</v>
      </c>
      <c r="AD6054" s="19">
        <f t="shared" si="1442"/>
        <v>0</v>
      </c>
      <c r="AE6054" s="21">
        <f t="shared" si="1451"/>
        <v>0</v>
      </c>
      <c r="AF6054" s="20">
        <f t="shared" si="1443"/>
        <v>0</v>
      </c>
      <c r="AG6054" s="20">
        <f t="shared" si="1444"/>
        <v>0</v>
      </c>
      <c r="AH6054" s="20">
        <f t="shared" si="1445"/>
        <v>0</v>
      </c>
      <c r="AI6054" s="20"/>
      <c r="AJ6054" s="20"/>
      <c r="AK6054" s="20">
        <f t="shared" si="1453"/>
        <v>0</v>
      </c>
      <c r="AL6054" s="171"/>
    </row>
    <row r="6055" spans="2:38" ht="15.75" customHeight="1" x14ac:dyDescent="0.25">
      <c r="B6055" s="14">
        <f t="shared" si="1448"/>
        <v>1680</v>
      </c>
      <c r="C6055" s="9" t="str">
        <f t="shared" si="1449"/>
        <v/>
      </c>
      <c r="D6055" s="3" t="str">
        <f t="shared" si="1450"/>
        <v/>
      </c>
      <c r="E6055" s="14" t="str">
        <f t="shared" si="1446"/>
        <v>1680</v>
      </c>
      <c r="J6055" s="14" t="str">
        <f t="shared" ref="J6055:J6118" si="1454">IF(A6055=A6054,CONCATENATE(J6054," ",I6055),I6055)</f>
        <v xml:space="preserve">0                                                                                                                                                                                                                                                                                                                                                                                                                                                                                                                                                                                                                                                                                                                                                                                                                                                                                                                                                                                                                                                                                                                                                                                                                                                                                                                                                                                                                                                                                                                                                                                                                                                                                                                                               </v>
      </c>
      <c r="S6055" s="8"/>
      <c r="W6055" s="76"/>
      <c r="X6055" s="16">
        <f t="shared" si="1447"/>
        <v>0</v>
      </c>
      <c r="AC6055" s="18">
        <f t="shared" si="1452"/>
        <v>0</v>
      </c>
      <c r="AD6055" s="19">
        <f t="shared" si="1442"/>
        <v>0</v>
      </c>
      <c r="AE6055" s="21">
        <f t="shared" si="1451"/>
        <v>0</v>
      </c>
      <c r="AF6055" s="20">
        <f t="shared" si="1443"/>
        <v>0</v>
      </c>
      <c r="AG6055" s="20">
        <f t="shared" si="1444"/>
        <v>0</v>
      </c>
      <c r="AH6055" s="20">
        <f t="shared" si="1445"/>
        <v>0</v>
      </c>
      <c r="AI6055" s="20"/>
      <c r="AJ6055" s="20"/>
      <c r="AK6055" s="20">
        <f t="shared" si="1453"/>
        <v>0</v>
      </c>
      <c r="AL6055" s="171"/>
    </row>
    <row r="6056" spans="2:38" ht="15.75" customHeight="1" x14ac:dyDescent="0.25">
      <c r="B6056" s="14">
        <f t="shared" si="1448"/>
        <v>1681</v>
      </c>
      <c r="C6056" s="9" t="str">
        <f t="shared" si="1449"/>
        <v/>
      </c>
      <c r="D6056" s="3" t="str">
        <f t="shared" si="1450"/>
        <v/>
      </c>
      <c r="E6056" s="14" t="str">
        <f t="shared" si="1446"/>
        <v>1681</v>
      </c>
      <c r="J6056" s="14" t="str">
        <f t="shared" si="1454"/>
        <v xml:space="preserve">0                                                                                                                                                                                                                                                                                                                                                                                                                                                                                                                                                                                                                                                                                                                                                                                                                                                                                                                                                                                                                                                                                                                                                                                                                                                                                                                                                                                                                                                                                                                                                                                                                                                                                                                                                </v>
      </c>
      <c r="S6056" s="8"/>
      <c r="W6056" s="76"/>
      <c r="X6056" s="16">
        <f t="shared" si="1447"/>
        <v>0</v>
      </c>
      <c r="AC6056" s="18">
        <f t="shared" si="1452"/>
        <v>0</v>
      </c>
      <c r="AD6056" s="19">
        <f t="shared" si="1442"/>
        <v>0</v>
      </c>
      <c r="AE6056" s="21">
        <f t="shared" si="1451"/>
        <v>0</v>
      </c>
      <c r="AF6056" s="20">
        <f t="shared" si="1443"/>
        <v>0</v>
      </c>
      <c r="AG6056" s="20">
        <f t="shared" si="1444"/>
        <v>0</v>
      </c>
      <c r="AH6056" s="20">
        <f t="shared" si="1445"/>
        <v>0</v>
      </c>
      <c r="AI6056" s="20"/>
      <c r="AJ6056" s="20"/>
      <c r="AK6056" s="20">
        <f t="shared" si="1453"/>
        <v>0</v>
      </c>
      <c r="AL6056" s="171"/>
    </row>
    <row r="6057" spans="2:38" ht="15.75" customHeight="1" x14ac:dyDescent="0.25">
      <c r="B6057" s="14">
        <f t="shared" si="1448"/>
        <v>1682</v>
      </c>
      <c r="C6057" s="9" t="str">
        <f t="shared" si="1449"/>
        <v/>
      </c>
      <c r="D6057" s="3" t="str">
        <f t="shared" si="1450"/>
        <v/>
      </c>
      <c r="E6057" s="14" t="str">
        <f t="shared" si="1446"/>
        <v>1682</v>
      </c>
      <c r="J6057" s="14" t="str">
        <f t="shared" si="1454"/>
        <v xml:space="preserve">0                                                                                                                                                                                                                                                                                                                                                                                                                                                                                                                                                                                                                                                                                                                                                                                                                                                                                                                                                                                                                                                                                                                                                                                                                                                                                                                                                                                                                                                                                                                                                                                                                                                                                                                                                 </v>
      </c>
      <c r="S6057" s="8"/>
      <c r="W6057" s="76"/>
      <c r="X6057" s="16">
        <f t="shared" si="1447"/>
        <v>0</v>
      </c>
      <c r="AC6057" s="18">
        <f t="shared" si="1452"/>
        <v>0</v>
      </c>
      <c r="AD6057" s="19">
        <f t="shared" si="1442"/>
        <v>0</v>
      </c>
      <c r="AE6057" s="21">
        <f t="shared" si="1451"/>
        <v>0</v>
      </c>
      <c r="AF6057" s="20">
        <f t="shared" si="1443"/>
        <v>0</v>
      </c>
      <c r="AG6057" s="20">
        <f t="shared" si="1444"/>
        <v>0</v>
      </c>
      <c r="AH6057" s="20">
        <f t="shared" si="1445"/>
        <v>0</v>
      </c>
      <c r="AI6057" s="20"/>
      <c r="AJ6057" s="20"/>
      <c r="AK6057" s="20">
        <f t="shared" si="1453"/>
        <v>0</v>
      </c>
      <c r="AL6057" s="171"/>
    </row>
    <row r="6058" spans="2:38" ht="15.75" customHeight="1" x14ac:dyDescent="0.25">
      <c r="B6058" s="14">
        <f t="shared" si="1448"/>
        <v>1683</v>
      </c>
      <c r="C6058" s="9" t="str">
        <f t="shared" si="1449"/>
        <v/>
      </c>
      <c r="D6058" s="3" t="str">
        <f t="shared" si="1450"/>
        <v/>
      </c>
      <c r="E6058" s="14" t="str">
        <f t="shared" si="1446"/>
        <v>1683</v>
      </c>
      <c r="J6058" s="14" t="str">
        <f t="shared" si="1454"/>
        <v xml:space="preserve">0                                                                                                                                                                                                                                                                                                                                                                                                                                                                                                                                                                                                                                                                                                                                                                                                                                                                                                                                                                                                                                                                                                                                                                                                                                                                                                                                                                                                                                                                                                                                                                                                                                                                                                                                                  </v>
      </c>
      <c r="S6058" s="8"/>
      <c r="W6058" s="76"/>
      <c r="X6058" s="16">
        <f t="shared" si="1447"/>
        <v>0</v>
      </c>
      <c r="AC6058" s="18">
        <f t="shared" si="1452"/>
        <v>0</v>
      </c>
      <c r="AD6058" s="19">
        <f t="shared" si="1442"/>
        <v>0</v>
      </c>
      <c r="AE6058" s="21">
        <f t="shared" si="1451"/>
        <v>0</v>
      </c>
      <c r="AF6058" s="20">
        <f t="shared" si="1443"/>
        <v>0</v>
      </c>
      <c r="AG6058" s="20">
        <f t="shared" si="1444"/>
        <v>0</v>
      </c>
      <c r="AH6058" s="20">
        <f t="shared" si="1445"/>
        <v>0</v>
      </c>
      <c r="AI6058" s="20"/>
      <c r="AJ6058" s="20"/>
      <c r="AK6058" s="20">
        <f t="shared" si="1453"/>
        <v>0</v>
      </c>
      <c r="AL6058" s="171"/>
    </row>
    <row r="6059" spans="2:38" ht="15.75" customHeight="1" x14ac:dyDescent="0.25">
      <c r="B6059" s="14">
        <f t="shared" si="1448"/>
        <v>1684</v>
      </c>
      <c r="C6059" s="9" t="str">
        <f t="shared" si="1449"/>
        <v/>
      </c>
      <c r="D6059" s="3" t="str">
        <f t="shared" si="1450"/>
        <v/>
      </c>
      <c r="E6059" s="14" t="str">
        <f t="shared" si="1446"/>
        <v>1684</v>
      </c>
      <c r="J6059" s="14" t="str">
        <f t="shared" si="1454"/>
        <v xml:space="preserve">0                                                                                                                                                                                                                                                                                                                                                                                                                                                                                                                                                                                                                                                                                                                                                                                                                                                                                                                                                                                                                                                                                                                                                                                                                                                                                                                                                                                                                                                                                                                                                                                                                                                                                                                                                   </v>
      </c>
      <c r="S6059" s="8"/>
      <c r="W6059" s="76"/>
      <c r="X6059" s="16">
        <f t="shared" si="1447"/>
        <v>0</v>
      </c>
      <c r="AC6059" s="18">
        <f t="shared" si="1452"/>
        <v>0</v>
      </c>
      <c r="AD6059" s="19">
        <f t="shared" si="1442"/>
        <v>0</v>
      </c>
      <c r="AE6059" s="21">
        <f t="shared" si="1451"/>
        <v>0</v>
      </c>
      <c r="AF6059" s="20">
        <f t="shared" si="1443"/>
        <v>0</v>
      </c>
      <c r="AG6059" s="20">
        <f t="shared" si="1444"/>
        <v>0</v>
      </c>
      <c r="AH6059" s="20">
        <f t="shared" si="1445"/>
        <v>0</v>
      </c>
      <c r="AI6059" s="20"/>
      <c r="AJ6059" s="20"/>
      <c r="AK6059" s="20">
        <f t="shared" si="1453"/>
        <v>0</v>
      </c>
      <c r="AL6059" s="171"/>
    </row>
    <row r="6060" spans="2:38" ht="15.75" customHeight="1" x14ac:dyDescent="0.25">
      <c r="B6060" s="14">
        <f t="shared" si="1448"/>
        <v>1685</v>
      </c>
      <c r="C6060" s="9" t="str">
        <f t="shared" si="1449"/>
        <v/>
      </c>
      <c r="D6060" s="3" t="str">
        <f t="shared" si="1450"/>
        <v/>
      </c>
      <c r="E6060" s="14" t="str">
        <f t="shared" si="1446"/>
        <v>1685</v>
      </c>
      <c r="J6060" s="14" t="str">
        <f t="shared" si="1454"/>
        <v xml:space="preserve">0                                                                                                                                                                                                                                                                                                                                                                                                                                                                                                                                                                                                                                                                                                                                                                                                                                                                                                                                                                                                                                                                                                                                                                                                                                                                                                                                                                                                                                                                                                                                                                                                                                                                                                                                                    </v>
      </c>
      <c r="S6060" s="8"/>
      <c r="W6060" s="76"/>
      <c r="X6060" s="16">
        <f t="shared" si="1447"/>
        <v>0</v>
      </c>
      <c r="AC6060" s="18">
        <f t="shared" si="1452"/>
        <v>0</v>
      </c>
      <c r="AD6060" s="19">
        <f t="shared" si="1442"/>
        <v>0</v>
      </c>
      <c r="AE6060" s="21">
        <f t="shared" si="1451"/>
        <v>0</v>
      </c>
      <c r="AF6060" s="20">
        <f t="shared" si="1443"/>
        <v>0</v>
      </c>
      <c r="AG6060" s="20">
        <f t="shared" si="1444"/>
        <v>0</v>
      </c>
      <c r="AH6060" s="20">
        <f t="shared" si="1445"/>
        <v>0</v>
      </c>
      <c r="AI6060" s="20"/>
      <c r="AJ6060" s="20"/>
      <c r="AK6060" s="20">
        <f t="shared" si="1453"/>
        <v>0</v>
      </c>
      <c r="AL6060" s="171"/>
    </row>
    <row r="6061" spans="2:38" ht="15.75" customHeight="1" x14ac:dyDescent="0.25">
      <c r="B6061" s="14">
        <f t="shared" si="1448"/>
        <v>1686</v>
      </c>
      <c r="C6061" s="9" t="str">
        <f t="shared" si="1449"/>
        <v/>
      </c>
      <c r="D6061" s="3" t="str">
        <f t="shared" si="1450"/>
        <v/>
      </c>
      <c r="E6061" s="14" t="str">
        <f t="shared" si="1446"/>
        <v>1686</v>
      </c>
      <c r="J6061" s="14" t="str">
        <f t="shared" si="1454"/>
        <v xml:space="preserve">0                                                                                                                                                                                                                                                                                                                                                                                                                                                                                                                                                                                                                                                                                                                                                                                                                                                                                                                                                                                                                                                                                                                                                                                                                                                                                                                                                                                                                                                                                                                                                                                                                                                                                                                                                     </v>
      </c>
      <c r="S6061" s="8"/>
      <c r="W6061" s="76"/>
      <c r="X6061" s="16">
        <f t="shared" si="1447"/>
        <v>0</v>
      </c>
      <c r="AC6061" s="18">
        <f t="shared" si="1452"/>
        <v>0</v>
      </c>
      <c r="AD6061" s="19">
        <f t="shared" si="1442"/>
        <v>0</v>
      </c>
      <c r="AE6061" s="21">
        <f t="shared" si="1451"/>
        <v>0</v>
      </c>
      <c r="AF6061" s="20">
        <f t="shared" si="1443"/>
        <v>0</v>
      </c>
      <c r="AG6061" s="20">
        <f t="shared" si="1444"/>
        <v>0</v>
      </c>
      <c r="AH6061" s="20">
        <f t="shared" si="1445"/>
        <v>0</v>
      </c>
      <c r="AI6061" s="20"/>
      <c r="AJ6061" s="20"/>
      <c r="AK6061" s="20">
        <f t="shared" si="1453"/>
        <v>0</v>
      </c>
      <c r="AL6061" s="171"/>
    </row>
    <row r="6062" spans="2:38" ht="15.75" customHeight="1" x14ac:dyDescent="0.25">
      <c r="B6062" s="14">
        <f t="shared" si="1448"/>
        <v>1687</v>
      </c>
      <c r="C6062" s="9" t="str">
        <f t="shared" si="1449"/>
        <v/>
      </c>
      <c r="D6062" s="3" t="str">
        <f t="shared" si="1450"/>
        <v/>
      </c>
      <c r="E6062" s="14" t="str">
        <f t="shared" si="1446"/>
        <v>1687</v>
      </c>
      <c r="J6062" s="14" t="str">
        <f t="shared" si="1454"/>
        <v xml:space="preserve">0                                                                                                                                                                                                                                                                                                                                                                                                                                                                                                                                                                                                                                                                                                                                                                                                                                                                                                                                                                                                                                                                                                                                                                                                                                                                                                                                                                                                                                                                                                                                                                                                                                                                                                                                                      </v>
      </c>
      <c r="S6062" s="8"/>
      <c r="W6062" s="76"/>
      <c r="X6062" s="16">
        <f t="shared" si="1447"/>
        <v>0</v>
      </c>
      <c r="AC6062" s="18">
        <f t="shared" si="1452"/>
        <v>0</v>
      </c>
      <c r="AD6062" s="19">
        <f t="shared" si="1442"/>
        <v>0</v>
      </c>
      <c r="AE6062" s="21">
        <f t="shared" si="1451"/>
        <v>0</v>
      </c>
      <c r="AF6062" s="20">
        <f t="shared" si="1443"/>
        <v>0</v>
      </c>
      <c r="AG6062" s="20">
        <f t="shared" si="1444"/>
        <v>0</v>
      </c>
      <c r="AH6062" s="20">
        <f t="shared" si="1445"/>
        <v>0</v>
      </c>
      <c r="AI6062" s="20"/>
      <c r="AJ6062" s="20"/>
      <c r="AK6062" s="20">
        <f t="shared" si="1453"/>
        <v>0</v>
      </c>
      <c r="AL6062" s="171"/>
    </row>
    <row r="6063" spans="2:38" ht="15.75" customHeight="1" x14ac:dyDescent="0.25">
      <c r="B6063" s="14">
        <f t="shared" si="1448"/>
        <v>1688</v>
      </c>
      <c r="C6063" s="9" t="str">
        <f t="shared" si="1449"/>
        <v/>
      </c>
      <c r="D6063" s="3" t="str">
        <f t="shared" si="1450"/>
        <v/>
      </c>
      <c r="E6063" s="14" t="str">
        <f t="shared" si="1446"/>
        <v>1688</v>
      </c>
      <c r="J6063" s="14" t="str">
        <f t="shared" si="1454"/>
        <v xml:space="preserve">0                                                                                                                                                                                                                                                                                                                                                                                                                                                                                                                                                                                                                                                                                                                                                                                                                                                                                                                                                                                                                                                                                                                                                                                                                                                                                                                                                                                                                                                                                                                                                                                                                                                                                                                                                       </v>
      </c>
      <c r="S6063" s="8"/>
      <c r="W6063" s="76"/>
      <c r="X6063" s="16">
        <f t="shared" si="1447"/>
        <v>0</v>
      </c>
      <c r="AC6063" s="18">
        <f t="shared" si="1452"/>
        <v>0</v>
      </c>
      <c r="AD6063" s="19">
        <f t="shared" si="1442"/>
        <v>0</v>
      </c>
      <c r="AE6063" s="21">
        <f t="shared" si="1451"/>
        <v>0</v>
      </c>
      <c r="AF6063" s="20">
        <f t="shared" si="1443"/>
        <v>0</v>
      </c>
      <c r="AG6063" s="20">
        <f t="shared" si="1444"/>
        <v>0</v>
      </c>
      <c r="AH6063" s="20">
        <f t="shared" si="1445"/>
        <v>0</v>
      </c>
      <c r="AI6063" s="20"/>
      <c r="AJ6063" s="20"/>
      <c r="AK6063" s="20">
        <f t="shared" si="1453"/>
        <v>0</v>
      </c>
      <c r="AL6063" s="171"/>
    </row>
    <row r="6064" spans="2:38" ht="15.75" customHeight="1" x14ac:dyDescent="0.25">
      <c r="B6064" s="14">
        <f t="shared" si="1448"/>
        <v>1689</v>
      </c>
      <c r="C6064" s="9" t="str">
        <f t="shared" si="1449"/>
        <v/>
      </c>
      <c r="D6064" s="3" t="str">
        <f t="shared" si="1450"/>
        <v/>
      </c>
      <c r="E6064" s="14" t="str">
        <f t="shared" si="1446"/>
        <v>1689</v>
      </c>
      <c r="J6064" s="14" t="str">
        <f t="shared" si="1454"/>
        <v xml:space="preserve">0                                                                                                                                                                                                                                                                                                                                                                                                                                                                                                                                                                                                                                                                                                                                                                                                                                                                                                                                                                                                                                                                                                                                                                                                                                                                                                                                                                                                                                                                                                                                                                                                                                                                                                                                                        </v>
      </c>
      <c r="S6064" s="8"/>
      <c r="W6064" s="76"/>
      <c r="X6064" s="16">
        <f t="shared" si="1447"/>
        <v>0</v>
      </c>
      <c r="AC6064" s="18">
        <f t="shared" si="1452"/>
        <v>0</v>
      </c>
      <c r="AD6064" s="19">
        <f t="shared" si="1442"/>
        <v>0</v>
      </c>
      <c r="AE6064" s="21">
        <f t="shared" si="1451"/>
        <v>0</v>
      </c>
      <c r="AF6064" s="20">
        <f t="shared" si="1443"/>
        <v>0</v>
      </c>
      <c r="AG6064" s="20">
        <f t="shared" si="1444"/>
        <v>0</v>
      </c>
      <c r="AH6064" s="20">
        <f t="shared" si="1445"/>
        <v>0</v>
      </c>
      <c r="AI6064" s="20"/>
      <c r="AJ6064" s="20"/>
      <c r="AK6064" s="20">
        <f t="shared" si="1453"/>
        <v>0</v>
      </c>
      <c r="AL6064" s="171"/>
    </row>
    <row r="6065" spans="2:38" ht="15.75" customHeight="1" x14ac:dyDescent="0.25">
      <c r="B6065" s="14">
        <f t="shared" si="1448"/>
        <v>1690</v>
      </c>
      <c r="C6065" s="9" t="str">
        <f t="shared" si="1449"/>
        <v/>
      </c>
      <c r="D6065" s="3" t="str">
        <f t="shared" si="1450"/>
        <v/>
      </c>
      <c r="E6065" s="14" t="str">
        <f t="shared" si="1446"/>
        <v>1690</v>
      </c>
      <c r="J6065" s="14" t="str">
        <f t="shared" si="1454"/>
        <v xml:space="preserve">0                                                                                                                                                                                                                                                                                                                                                                                                                                                                                                                                                                                                                                                                                                                                                                                                                                                                                                                                                                                                                                                                                                                                                                                                                                                                                                                                                                                                                                                                                                                                                                                                                                                                                                                                                         </v>
      </c>
      <c r="S6065" s="8"/>
      <c r="W6065" s="76"/>
      <c r="X6065" s="16">
        <f t="shared" si="1447"/>
        <v>0</v>
      </c>
      <c r="AC6065" s="18">
        <f t="shared" si="1452"/>
        <v>0</v>
      </c>
      <c r="AD6065" s="19">
        <f t="shared" ref="AD6065:AD6128" si="1455">IF(A6065=A6064,AD6064+AC6065,AC6065)</f>
        <v>0</v>
      </c>
      <c r="AE6065" s="21">
        <f t="shared" si="1451"/>
        <v>0</v>
      </c>
      <c r="AF6065" s="20">
        <f t="shared" ref="AF6065:AF6128" si="1456">IF(A6065=A6064,0,(SUMIF($A$3:$A$999956,A6065,$Q$3:$Q$999956)))+IF(A6065=A6064,0,(SUMIF($A$3:$A$999956,A6065,$R$3:$R$999956)))</f>
        <v>0</v>
      </c>
      <c r="AG6065" s="20">
        <f t="shared" ref="AG6065:AG6128" si="1457">IF(A6065=A6064,0,(SUMIF($A$3:$A$999956,A6065,($X$3:$X$999956))))</f>
        <v>0</v>
      </c>
      <c r="AH6065" s="20">
        <f t="shared" ref="AH6065:AH6128" si="1458">IF(A6065=A6064,0,(SUMIF($A$3:$A$999956,A6065,($AC$3:$AC$999956))))</f>
        <v>0</v>
      </c>
      <c r="AI6065" s="20"/>
      <c r="AJ6065" s="20"/>
      <c r="AK6065" s="20">
        <f t="shared" si="1453"/>
        <v>0</v>
      </c>
      <c r="AL6065" s="171"/>
    </row>
    <row r="6066" spans="2:38" ht="15.75" customHeight="1" x14ac:dyDescent="0.25">
      <c r="B6066" s="14">
        <f t="shared" si="1448"/>
        <v>1691</v>
      </c>
      <c r="C6066" s="9" t="str">
        <f t="shared" si="1449"/>
        <v/>
      </c>
      <c r="D6066" s="3" t="str">
        <f t="shared" si="1450"/>
        <v/>
      </c>
      <c r="E6066" s="14" t="str">
        <f t="shared" si="1446"/>
        <v>1691</v>
      </c>
      <c r="J6066" s="14" t="str">
        <f t="shared" si="1454"/>
        <v xml:space="preserve">0                                                                                                                                                                                                                                                                                                                                                                                                                                                                                                                                                                                                                                                                                                                                                                                                                                                                                                                                                                                                                                                                                                                                                                                                                                                                                                                                                                                                                                                                                                                                                                                                                                                                                                                                                          </v>
      </c>
      <c r="S6066" s="8"/>
      <c r="W6066" s="76"/>
      <c r="X6066" s="16">
        <f t="shared" si="1447"/>
        <v>0</v>
      </c>
      <c r="AC6066" s="18">
        <f t="shared" si="1452"/>
        <v>0</v>
      </c>
      <c r="AD6066" s="19">
        <f t="shared" si="1455"/>
        <v>0</v>
      </c>
      <c r="AE6066" s="21">
        <f t="shared" si="1451"/>
        <v>0</v>
      </c>
      <c r="AF6066" s="20">
        <f t="shared" si="1456"/>
        <v>0</v>
      </c>
      <c r="AG6066" s="20">
        <f t="shared" si="1457"/>
        <v>0</v>
      </c>
      <c r="AH6066" s="20">
        <f t="shared" si="1458"/>
        <v>0</v>
      </c>
      <c r="AI6066" s="20"/>
      <c r="AJ6066" s="20"/>
      <c r="AK6066" s="20">
        <f t="shared" si="1453"/>
        <v>0</v>
      </c>
      <c r="AL6066" s="171"/>
    </row>
    <row r="6067" spans="2:38" ht="15.75" customHeight="1" x14ac:dyDescent="0.25">
      <c r="B6067" s="14">
        <f t="shared" si="1448"/>
        <v>1692</v>
      </c>
      <c r="C6067" s="9" t="str">
        <f t="shared" si="1449"/>
        <v/>
      </c>
      <c r="D6067" s="3" t="str">
        <f t="shared" si="1450"/>
        <v/>
      </c>
      <c r="E6067" s="14" t="str">
        <f t="shared" si="1446"/>
        <v>1692</v>
      </c>
      <c r="J6067" s="14" t="str">
        <f t="shared" si="1454"/>
        <v xml:space="preserve">0                                                                                                                                                                                                                                                                                                                                                                                                                                                                                                                                                                                                                                                                                                                                                                                                                                                                                                                                                                                                                                                                                                                                                                                                                                                                                                                                                                                                                                                                                                                                                                                                                                                                                                                                                           </v>
      </c>
      <c r="S6067" s="8"/>
      <c r="W6067" s="76"/>
      <c r="X6067" s="16">
        <f t="shared" si="1447"/>
        <v>0</v>
      </c>
      <c r="AC6067" s="18">
        <f t="shared" si="1452"/>
        <v>0</v>
      </c>
      <c r="AD6067" s="19">
        <f t="shared" si="1455"/>
        <v>0</v>
      </c>
      <c r="AE6067" s="21">
        <f t="shared" si="1451"/>
        <v>0</v>
      </c>
      <c r="AF6067" s="20">
        <f t="shared" si="1456"/>
        <v>0</v>
      </c>
      <c r="AG6067" s="20">
        <f t="shared" si="1457"/>
        <v>0</v>
      </c>
      <c r="AH6067" s="20">
        <f t="shared" si="1458"/>
        <v>0</v>
      </c>
      <c r="AI6067" s="20"/>
      <c r="AJ6067" s="20"/>
      <c r="AK6067" s="20">
        <f t="shared" si="1453"/>
        <v>0</v>
      </c>
      <c r="AL6067" s="171"/>
    </row>
    <row r="6068" spans="2:38" ht="15.75" customHeight="1" x14ac:dyDescent="0.25">
      <c r="B6068" s="14">
        <f t="shared" si="1448"/>
        <v>1693</v>
      </c>
      <c r="C6068" s="9" t="str">
        <f t="shared" si="1449"/>
        <v/>
      </c>
      <c r="D6068" s="3" t="str">
        <f t="shared" si="1450"/>
        <v/>
      </c>
      <c r="E6068" s="14" t="str">
        <f t="shared" si="1446"/>
        <v>1693</v>
      </c>
      <c r="J6068" s="14" t="str">
        <f t="shared" si="1454"/>
        <v xml:space="preserve">0                                                                                                                                                                                                                                                                                                                                                                                                                                                                                                                                                                                                                                                                                                                                                                                                                                                                                                                                                                                                                                                                                                                                                                                                                                                                                                                                                                                                                                                                                                                                                                                                                                                                                                                                                            </v>
      </c>
      <c r="S6068" s="8"/>
      <c r="W6068" s="76"/>
      <c r="X6068" s="16">
        <f t="shared" si="1447"/>
        <v>0</v>
      </c>
      <c r="AC6068" s="18">
        <f t="shared" si="1452"/>
        <v>0</v>
      </c>
      <c r="AD6068" s="19">
        <f t="shared" si="1455"/>
        <v>0</v>
      </c>
      <c r="AE6068" s="21">
        <f t="shared" si="1451"/>
        <v>0</v>
      </c>
      <c r="AF6068" s="20">
        <f t="shared" si="1456"/>
        <v>0</v>
      </c>
      <c r="AG6068" s="20">
        <f t="shared" si="1457"/>
        <v>0</v>
      </c>
      <c r="AH6068" s="20">
        <f t="shared" si="1458"/>
        <v>0</v>
      </c>
      <c r="AI6068" s="20"/>
      <c r="AJ6068" s="20"/>
      <c r="AK6068" s="20">
        <f t="shared" si="1453"/>
        <v>0</v>
      </c>
      <c r="AL6068" s="171"/>
    </row>
    <row r="6069" spans="2:38" ht="15.75" customHeight="1" x14ac:dyDescent="0.25">
      <c r="B6069" s="14">
        <f t="shared" si="1448"/>
        <v>1694</v>
      </c>
      <c r="C6069" s="9" t="str">
        <f t="shared" si="1449"/>
        <v/>
      </c>
      <c r="D6069" s="3" t="str">
        <f t="shared" si="1450"/>
        <v/>
      </c>
      <c r="E6069" s="14" t="str">
        <f t="shared" si="1446"/>
        <v>1694</v>
      </c>
      <c r="J6069" s="14" t="str">
        <f t="shared" si="1454"/>
        <v xml:space="preserve">0                                                                                                                                                                                                                                                                                                                                                                                                                                                                                                                                                                                                                                                                                                                                                                                                                                                                                                                                                                                                                                                                                                                                                                                                                                                                                                                                                                                                                                                                                                                                                                                                                                                                                                                                                             </v>
      </c>
      <c r="S6069" s="8"/>
      <c r="W6069" s="76"/>
      <c r="X6069" s="16">
        <f t="shared" si="1447"/>
        <v>0</v>
      </c>
      <c r="AC6069" s="18">
        <f t="shared" si="1452"/>
        <v>0</v>
      </c>
      <c r="AD6069" s="19">
        <f t="shared" si="1455"/>
        <v>0</v>
      </c>
      <c r="AE6069" s="21">
        <f t="shared" si="1451"/>
        <v>0</v>
      </c>
      <c r="AF6069" s="20">
        <f t="shared" si="1456"/>
        <v>0</v>
      </c>
      <c r="AG6069" s="20">
        <f t="shared" si="1457"/>
        <v>0</v>
      </c>
      <c r="AH6069" s="20">
        <f t="shared" si="1458"/>
        <v>0</v>
      </c>
      <c r="AI6069" s="20"/>
      <c r="AJ6069" s="20"/>
      <c r="AK6069" s="20">
        <f t="shared" si="1453"/>
        <v>0</v>
      </c>
      <c r="AL6069" s="171"/>
    </row>
    <row r="6070" spans="2:38" ht="15.75" customHeight="1" x14ac:dyDescent="0.25">
      <c r="B6070" s="14">
        <f t="shared" si="1448"/>
        <v>1695</v>
      </c>
      <c r="C6070" s="9" t="str">
        <f t="shared" si="1449"/>
        <v/>
      </c>
      <c r="D6070" s="3" t="str">
        <f t="shared" si="1450"/>
        <v/>
      </c>
      <c r="E6070" s="14" t="str">
        <f t="shared" si="1446"/>
        <v>1695</v>
      </c>
      <c r="J6070" s="14" t="str">
        <f t="shared" si="1454"/>
        <v xml:space="preserve">0                                                                                                                                                                                                                                                                                                                                                                                                                                                                                                                                                                                                                                                                                                                                                                                                                                                                                                                                                                                                                                                                                                                                                                                                                                                                                                                                                                                                                                                                                                                                                                                                                                                                                                                                                              </v>
      </c>
      <c r="S6070" s="8"/>
      <c r="W6070" s="76"/>
      <c r="X6070" s="16">
        <f t="shared" si="1447"/>
        <v>0</v>
      </c>
      <c r="AC6070" s="18">
        <f t="shared" si="1452"/>
        <v>0</v>
      </c>
      <c r="AD6070" s="19">
        <f t="shared" si="1455"/>
        <v>0</v>
      </c>
      <c r="AE6070" s="21">
        <f t="shared" si="1451"/>
        <v>0</v>
      </c>
      <c r="AF6070" s="20">
        <f t="shared" si="1456"/>
        <v>0</v>
      </c>
      <c r="AG6070" s="20">
        <f t="shared" si="1457"/>
        <v>0</v>
      </c>
      <c r="AH6070" s="20">
        <f t="shared" si="1458"/>
        <v>0</v>
      </c>
      <c r="AI6070" s="20"/>
      <c r="AJ6070" s="20"/>
      <c r="AK6070" s="20">
        <f t="shared" si="1453"/>
        <v>0</v>
      </c>
      <c r="AL6070" s="171"/>
    </row>
    <row r="6071" spans="2:38" ht="15.75" customHeight="1" x14ac:dyDescent="0.25">
      <c r="B6071" s="14">
        <f t="shared" si="1448"/>
        <v>1696</v>
      </c>
      <c r="C6071" s="9" t="str">
        <f t="shared" si="1449"/>
        <v/>
      </c>
      <c r="D6071" s="3" t="str">
        <f t="shared" si="1450"/>
        <v/>
      </c>
      <c r="E6071" s="14" t="str">
        <f t="shared" si="1446"/>
        <v>1696</v>
      </c>
      <c r="J6071" s="14" t="str">
        <f t="shared" si="1454"/>
        <v xml:space="preserve">0                                                                                                                                                                                                                                                                                                                                                                                                                                                                                                                                                                                                                                                                                                                                                                                                                                                                                                                                                                                                                                                                                                                                                                                                                                                                                                                                                                                                                                                                                                                                                                                                                                                                                                                                                               </v>
      </c>
      <c r="S6071" s="8"/>
      <c r="W6071" s="76"/>
      <c r="X6071" s="16">
        <f t="shared" si="1447"/>
        <v>0</v>
      </c>
      <c r="AC6071" s="18">
        <f t="shared" si="1452"/>
        <v>0</v>
      </c>
      <c r="AD6071" s="19">
        <f t="shared" si="1455"/>
        <v>0</v>
      </c>
      <c r="AE6071" s="21">
        <f t="shared" si="1451"/>
        <v>0</v>
      </c>
      <c r="AF6071" s="20">
        <f t="shared" si="1456"/>
        <v>0</v>
      </c>
      <c r="AG6071" s="20">
        <f t="shared" si="1457"/>
        <v>0</v>
      </c>
      <c r="AH6071" s="20">
        <f t="shared" si="1458"/>
        <v>0</v>
      </c>
      <c r="AI6071" s="20"/>
      <c r="AJ6071" s="20"/>
      <c r="AK6071" s="20">
        <f t="shared" si="1453"/>
        <v>0</v>
      </c>
      <c r="AL6071" s="171"/>
    </row>
    <row r="6072" spans="2:38" ht="15.75" customHeight="1" x14ac:dyDescent="0.25">
      <c r="B6072" s="14">
        <f t="shared" si="1448"/>
        <v>1697</v>
      </c>
      <c r="C6072" s="9" t="str">
        <f t="shared" si="1449"/>
        <v/>
      </c>
      <c r="D6072" s="3" t="str">
        <f t="shared" si="1450"/>
        <v/>
      </c>
      <c r="E6072" s="14" t="str">
        <f t="shared" si="1446"/>
        <v>1697</v>
      </c>
      <c r="J6072" s="14" t="str">
        <f t="shared" si="1454"/>
        <v xml:space="preserve">0                                                                                                                                                                                                                                                                                                                                                                                                                                                                                                                                                                                                                                                                                                                                                                                                                                                                                                                                                                                                                                                                                                                                                                                                                                                                                                                                                                                                                                                                                                                                                                                                                                                                                                                                                                </v>
      </c>
      <c r="S6072" s="8"/>
      <c r="W6072" s="76"/>
      <c r="X6072" s="16">
        <f t="shared" si="1447"/>
        <v>0</v>
      </c>
      <c r="AC6072" s="18">
        <f t="shared" si="1452"/>
        <v>0</v>
      </c>
      <c r="AD6072" s="19">
        <f t="shared" si="1455"/>
        <v>0</v>
      </c>
      <c r="AE6072" s="21">
        <f t="shared" si="1451"/>
        <v>0</v>
      </c>
      <c r="AF6072" s="20">
        <f t="shared" si="1456"/>
        <v>0</v>
      </c>
      <c r="AG6072" s="20">
        <f t="shared" si="1457"/>
        <v>0</v>
      </c>
      <c r="AH6072" s="20">
        <f t="shared" si="1458"/>
        <v>0</v>
      </c>
      <c r="AI6072" s="20"/>
      <c r="AJ6072" s="20"/>
      <c r="AK6072" s="20">
        <f t="shared" si="1453"/>
        <v>0</v>
      </c>
      <c r="AL6072" s="171"/>
    </row>
    <row r="6073" spans="2:38" ht="15.75" customHeight="1" x14ac:dyDescent="0.25">
      <c r="B6073" s="14">
        <f t="shared" si="1448"/>
        <v>1698</v>
      </c>
      <c r="C6073" s="9" t="str">
        <f t="shared" si="1449"/>
        <v/>
      </c>
      <c r="D6073" s="3" t="str">
        <f t="shared" si="1450"/>
        <v/>
      </c>
      <c r="E6073" s="14" t="str">
        <f t="shared" si="1446"/>
        <v>1698</v>
      </c>
      <c r="J6073" s="14" t="str">
        <f t="shared" si="1454"/>
        <v xml:space="preserve">0                                                                                                                                                                                                                                                                                                                                                                                                                                                                                                                                                                                                                                                                                                                                                                                                                                                                                                                                                                                                                                                                                                                                                                                                                                                                                                                                                                                                                                                                                                                                                                                                                                                                                                                                                                 </v>
      </c>
      <c r="S6073" s="8"/>
      <c r="W6073" s="76"/>
      <c r="X6073" s="16">
        <f t="shared" si="1447"/>
        <v>0</v>
      </c>
      <c r="AC6073" s="18">
        <f t="shared" si="1452"/>
        <v>0</v>
      </c>
      <c r="AD6073" s="19">
        <f t="shared" si="1455"/>
        <v>0</v>
      </c>
      <c r="AE6073" s="21">
        <f t="shared" si="1451"/>
        <v>0</v>
      </c>
      <c r="AF6073" s="20">
        <f t="shared" si="1456"/>
        <v>0</v>
      </c>
      <c r="AG6073" s="20">
        <f t="shared" si="1457"/>
        <v>0</v>
      </c>
      <c r="AH6073" s="20">
        <f t="shared" si="1458"/>
        <v>0</v>
      </c>
      <c r="AI6073" s="20"/>
      <c r="AJ6073" s="20"/>
      <c r="AK6073" s="20">
        <f t="shared" si="1453"/>
        <v>0</v>
      </c>
      <c r="AL6073" s="171"/>
    </row>
    <row r="6074" spans="2:38" ht="15.75" customHeight="1" x14ac:dyDescent="0.25">
      <c r="B6074" s="14">
        <f t="shared" si="1448"/>
        <v>1699</v>
      </c>
      <c r="C6074" s="9" t="str">
        <f t="shared" si="1449"/>
        <v/>
      </c>
      <c r="D6074" s="3" t="str">
        <f t="shared" si="1450"/>
        <v/>
      </c>
      <c r="E6074" s="14" t="str">
        <f t="shared" si="1446"/>
        <v>1699</v>
      </c>
      <c r="J6074" s="14" t="str">
        <f t="shared" si="1454"/>
        <v xml:space="preserve">0                                                                                                                                                                                                                                                                                                                                                                                                                                                                                                                                                                                                                                                                                                                                                                                                                                                                                                                                                                                                                                                                                                                                                                                                                                                                                                                                                                                                                                                                                                                                                                                                                                                                                                                                                                  </v>
      </c>
      <c r="S6074" s="8"/>
      <c r="W6074" s="76"/>
      <c r="X6074" s="16">
        <f t="shared" si="1447"/>
        <v>0</v>
      </c>
      <c r="AC6074" s="18">
        <f t="shared" si="1452"/>
        <v>0</v>
      </c>
      <c r="AD6074" s="19">
        <f t="shared" si="1455"/>
        <v>0</v>
      </c>
      <c r="AE6074" s="21">
        <f t="shared" si="1451"/>
        <v>0</v>
      </c>
      <c r="AF6074" s="20">
        <f t="shared" si="1456"/>
        <v>0</v>
      </c>
      <c r="AG6074" s="20">
        <f t="shared" si="1457"/>
        <v>0</v>
      </c>
      <c r="AH6074" s="20">
        <f t="shared" si="1458"/>
        <v>0</v>
      </c>
      <c r="AI6074" s="20"/>
      <c r="AJ6074" s="20"/>
      <c r="AK6074" s="20">
        <f t="shared" si="1453"/>
        <v>0</v>
      </c>
      <c r="AL6074" s="171"/>
    </row>
    <row r="6075" spans="2:38" ht="15.75" customHeight="1" x14ac:dyDescent="0.25">
      <c r="B6075" s="14">
        <f t="shared" si="1448"/>
        <v>1700</v>
      </c>
      <c r="C6075" s="9" t="str">
        <f t="shared" si="1449"/>
        <v/>
      </c>
      <c r="D6075" s="3" t="str">
        <f t="shared" si="1450"/>
        <v/>
      </c>
      <c r="E6075" s="14" t="str">
        <f t="shared" si="1446"/>
        <v>1700</v>
      </c>
      <c r="J6075" s="14" t="str">
        <f t="shared" si="1454"/>
        <v xml:space="preserve">0                                                                                                                                                                                                                                                                                                                                                                                                                                                                                                                                                                                                                                                                                                                                                                                                                                                                                                                                                                                                                                                                                                                                                                                                                                                                                                                                                                                                                                                                                                                                                                                                                                                                                                                                                                   </v>
      </c>
      <c r="S6075" s="8"/>
      <c r="W6075" s="76"/>
      <c r="X6075" s="16">
        <f t="shared" si="1447"/>
        <v>0</v>
      </c>
      <c r="AC6075" s="18">
        <f t="shared" si="1452"/>
        <v>0</v>
      </c>
      <c r="AD6075" s="19">
        <f t="shared" si="1455"/>
        <v>0</v>
      </c>
      <c r="AE6075" s="21">
        <f t="shared" si="1451"/>
        <v>0</v>
      </c>
      <c r="AF6075" s="20">
        <f t="shared" si="1456"/>
        <v>0</v>
      </c>
      <c r="AG6075" s="20">
        <f t="shared" si="1457"/>
        <v>0</v>
      </c>
      <c r="AH6075" s="20">
        <f t="shared" si="1458"/>
        <v>0</v>
      </c>
      <c r="AI6075" s="20"/>
      <c r="AJ6075" s="20"/>
      <c r="AK6075" s="20">
        <f t="shared" si="1453"/>
        <v>0</v>
      </c>
      <c r="AL6075" s="171"/>
    </row>
    <row r="6076" spans="2:38" ht="15.75" customHeight="1" x14ac:dyDescent="0.25">
      <c r="B6076" s="14">
        <f t="shared" si="1448"/>
        <v>1701</v>
      </c>
      <c r="C6076" s="9" t="str">
        <f t="shared" si="1449"/>
        <v/>
      </c>
      <c r="D6076" s="3" t="str">
        <f t="shared" si="1450"/>
        <v/>
      </c>
      <c r="E6076" s="14" t="str">
        <f t="shared" si="1446"/>
        <v>1701</v>
      </c>
      <c r="J6076" s="14" t="str">
        <f t="shared" si="1454"/>
        <v xml:space="preserve">0                                                                                                                                                                                                                                                                                                                                                                                                                                                                                                                                                                                                                                                                                                                                                                                                                                                                                                                                                                                                                                                                                                                                                                                                                                                                                                                                                                                                                                                                                                                                                                                                                                                                                                                                                                    </v>
      </c>
      <c r="S6076" s="8"/>
      <c r="W6076" s="76"/>
      <c r="X6076" s="16">
        <f t="shared" si="1447"/>
        <v>0</v>
      </c>
      <c r="AC6076" s="18">
        <f t="shared" si="1452"/>
        <v>0</v>
      </c>
      <c r="AD6076" s="19">
        <f t="shared" si="1455"/>
        <v>0</v>
      </c>
      <c r="AE6076" s="21">
        <f t="shared" si="1451"/>
        <v>0</v>
      </c>
      <c r="AF6076" s="20">
        <f t="shared" si="1456"/>
        <v>0</v>
      </c>
      <c r="AG6076" s="20">
        <f t="shared" si="1457"/>
        <v>0</v>
      </c>
      <c r="AH6076" s="20">
        <f t="shared" si="1458"/>
        <v>0</v>
      </c>
      <c r="AI6076" s="20"/>
      <c r="AJ6076" s="20"/>
      <c r="AK6076" s="20">
        <f t="shared" si="1453"/>
        <v>0</v>
      </c>
      <c r="AL6076" s="171"/>
    </row>
    <row r="6077" spans="2:38" ht="15.75" customHeight="1" x14ac:dyDescent="0.25">
      <c r="B6077" s="14">
        <f t="shared" si="1448"/>
        <v>1702</v>
      </c>
      <c r="C6077" s="9" t="str">
        <f t="shared" si="1449"/>
        <v/>
      </c>
      <c r="D6077" s="3" t="str">
        <f t="shared" si="1450"/>
        <v/>
      </c>
      <c r="E6077" s="14" t="str">
        <f t="shared" si="1446"/>
        <v>1702</v>
      </c>
      <c r="J6077" s="14" t="str">
        <f t="shared" si="1454"/>
        <v xml:space="preserve">0                                                                                                                                                                                                                                                                                                                                                                                                                                                                                                                                                                                                                                                                                                                                                                                                                                                                                                                                                                                                                                                                                                                                                                                                                                                                                                                                                                                                                                                                                                                                                                                                                                                                                                                                                                     </v>
      </c>
      <c r="S6077" s="8"/>
      <c r="W6077" s="76"/>
      <c r="X6077" s="16">
        <f t="shared" si="1447"/>
        <v>0</v>
      </c>
      <c r="AC6077" s="18">
        <f t="shared" si="1452"/>
        <v>0</v>
      </c>
      <c r="AD6077" s="19">
        <f t="shared" si="1455"/>
        <v>0</v>
      </c>
      <c r="AE6077" s="21">
        <f t="shared" si="1451"/>
        <v>0</v>
      </c>
      <c r="AF6077" s="20">
        <f t="shared" si="1456"/>
        <v>0</v>
      </c>
      <c r="AG6077" s="20">
        <f t="shared" si="1457"/>
        <v>0</v>
      </c>
      <c r="AH6077" s="20">
        <f t="shared" si="1458"/>
        <v>0</v>
      </c>
      <c r="AI6077" s="20"/>
      <c r="AJ6077" s="20"/>
      <c r="AK6077" s="20">
        <f t="shared" si="1453"/>
        <v>0</v>
      </c>
      <c r="AL6077" s="171"/>
    </row>
    <row r="6078" spans="2:38" ht="15.75" customHeight="1" x14ac:dyDescent="0.25">
      <c r="B6078" s="14">
        <f t="shared" si="1448"/>
        <v>1703</v>
      </c>
      <c r="C6078" s="9" t="str">
        <f t="shared" si="1449"/>
        <v/>
      </c>
      <c r="D6078" s="3" t="str">
        <f t="shared" si="1450"/>
        <v/>
      </c>
      <c r="E6078" s="14" t="str">
        <f t="shared" ref="E6078:E6141" si="1459">CONCATENATE(A6078,D6078,B6078)</f>
        <v>1703</v>
      </c>
      <c r="J6078" s="14" t="str">
        <f t="shared" si="1454"/>
        <v xml:space="preserve">0                                                                                                                                                                                                                                                                                                                                                                                                                                                                                                                                                                                                                                                                                                                                                                                                                                                                                                                                                                                                                                                                                                                                                                                                                                                                                                                                                                                                                                                                                                                                                                                                                                                                                                                                                                      </v>
      </c>
      <c r="S6078" s="8"/>
      <c r="W6078" s="76"/>
      <c r="X6078" s="16">
        <f t="shared" si="1447"/>
        <v>0</v>
      </c>
      <c r="AC6078" s="18">
        <f t="shared" si="1452"/>
        <v>0</v>
      </c>
      <c r="AD6078" s="19">
        <f t="shared" si="1455"/>
        <v>0</v>
      </c>
      <c r="AE6078" s="21">
        <f t="shared" si="1451"/>
        <v>0</v>
      </c>
      <c r="AF6078" s="20">
        <f t="shared" si="1456"/>
        <v>0</v>
      </c>
      <c r="AG6078" s="20">
        <f t="shared" si="1457"/>
        <v>0</v>
      </c>
      <c r="AH6078" s="20">
        <f t="shared" si="1458"/>
        <v>0</v>
      </c>
      <c r="AI6078" s="20"/>
      <c r="AJ6078" s="20"/>
      <c r="AK6078" s="20">
        <f t="shared" si="1453"/>
        <v>0</v>
      </c>
      <c r="AL6078" s="171"/>
    </row>
    <row r="6079" spans="2:38" ht="15.75" customHeight="1" x14ac:dyDescent="0.25">
      <c r="B6079" s="14">
        <f t="shared" si="1448"/>
        <v>1704</v>
      </c>
      <c r="C6079" s="9" t="str">
        <f t="shared" si="1449"/>
        <v/>
      </c>
      <c r="D6079" s="3" t="str">
        <f t="shared" si="1450"/>
        <v/>
      </c>
      <c r="E6079" s="14" t="str">
        <f t="shared" si="1459"/>
        <v>1704</v>
      </c>
      <c r="J6079" s="14" t="str">
        <f t="shared" si="1454"/>
        <v xml:space="preserve">0                                                                                                                                                                                                                                                                                                                                                                                                                                                                                                                                                                                                                                                                                                                                                                                                                                                                                                                                                                                                                                                                                                                                                                                                                                                                                                                                                                                                                                                                                                                                                                                                                                                                                                                                                                       </v>
      </c>
      <c r="S6079" s="8"/>
      <c r="W6079" s="76"/>
      <c r="X6079" s="16">
        <f t="shared" ref="X6079:X6142" si="1460">W6079*T6079</f>
        <v>0</v>
      </c>
      <c r="AC6079" s="18">
        <f t="shared" si="1452"/>
        <v>0</v>
      </c>
      <c r="AD6079" s="19">
        <f t="shared" si="1455"/>
        <v>0</v>
      </c>
      <c r="AE6079" s="21">
        <f t="shared" si="1451"/>
        <v>0</v>
      </c>
      <c r="AF6079" s="20">
        <f t="shared" si="1456"/>
        <v>0</v>
      </c>
      <c r="AG6079" s="20">
        <f t="shared" si="1457"/>
        <v>0</v>
      </c>
      <c r="AH6079" s="20">
        <f t="shared" si="1458"/>
        <v>0</v>
      </c>
      <c r="AI6079" s="20"/>
      <c r="AJ6079" s="20"/>
      <c r="AK6079" s="20">
        <f t="shared" si="1453"/>
        <v>0</v>
      </c>
      <c r="AL6079" s="171"/>
    </row>
    <row r="6080" spans="2:38" ht="15.75" customHeight="1" x14ac:dyDescent="0.25">
      <c r="B6080" s="14">
        <f t="shared" si="1448"/>
        <v>1705</v>
      </c>
      <c r="C6080" s="9" t="str">
        <f t="shared" si="1449"/>
        <v/>
      </c>
      <c r="D6080" s="3" t="str">
        <f t="shared" si="1450"/>
        <v/>
      </c>
      <c r="E6080" s="14" t="str">
        <f t="shared" si="1459"/>
        <v>1705</v>
      </c>
      <c r="J6080" s="14" t="str">
        <f t="shared" si="1454"/>
        <v xml:space="preserve">0                                                                                                                                                                                                                                                                                                                                                                                                                                                                                                                                                                                                                                                                                                                                                                                                                                                                                                                                                                                                                                                                                                                                                                                                                                                                                                                                                                                                                                                                                                                                                                                                                                                                                                                                                                        </v>
      </c>
      <c r="S6080" s="8"/>
      <c r="W6080" s="76"/>
      <c r="X6080" s="16">
        <f t="shared" si="1460"/>
        <v>0</v>
      </c>
      <c r="AC6080" s="18">
        <f t="shared" si="1452"/>
        <v>0</v>
      </c>
      <c r="AD6080" s="19">
        <f t="shared" si="1455"/>
        <v>0</v>
      </c>
      <c r="AE6080" s="21">
        <f t="shared" si="1451"/>
        <v>0</v>
      </c>
      <c r="AF6080" s="20">
        <f t="shared" si="1456"/>
        <v>0</v>
      </c>
      <c r="AG6080" s="20">
        <f t="shared" si="1457"/>
        <v>0</v>
      </c>
      <c r="AH6080" s="20">
        <f t="shared" si="1458"/>
        <v>0</v>
      </c>
      <c r="AI6080" s="20"/>
      <c r="AJ6080" s="20"/>
      <c r="AK6080" s="20">
        <f t="shared" si="1453"/>
        <v>0</v>
      </c>
      <c r="AL6080" s="171"/>
    </row>
    <row r="6081" spans="2:38" ht="15.75" customHeight="1" x14ac:dyDescent="0.25">
      <c r="B6081" s="14">
        <f t="shared" si="1448"/>
        <v>1706</v>
      </c>
      <c r="C6081" s="9" t="str">
        <f t="shared" si="1449"/>
        <v/>
      </c>
      <c r="D6081" s="3" t="str">
        <f t="shared" si="1450"/>
        <v/>
      </c>
      <c r="E6081" s="14" t="str">
        <f t="shared" si="1459"/>
        <v>1706</v>
      </c>
      <c r="J6081" s="14" t="str">
        <f t="shared" si="1454"/>
        <v xml:space="preserve">0                                                                                                                                                                                                                                                                                                                                                                                                                                                                                                                                                                                                                                                                                                                                                                                                                                                                                                                                                                                                                                                                                                                                                                                                                                                                                                                                                                                                                                                                                                                                                                                                                                                                                                                                                                         </v>
      </c>
      <c r="S6081" s="8"/>
      <c r="W6081" s="76"/>
      <c r="X6081" s="16">
        <f t="shared" si="1460"/>
        <v>0</v>
      </c>
      <c r="AC6081" s="18">
        <f t="shared" si="1452"/>
        <v>0</v>
      </c>
      <c r="AD6081" s="19">
        <f t="shared" si="1455"/>
        <v>0</v>
      </c>
      <c r="AE6081" s="21">
        <f t="shared" si="1451"/>
        <v>0</v>
      </c>
      <c r="AF6081" s="20">
        <f t="shared" si="1456"/>
        <v>0</v>
      </c>
      <c r="AG6081" s="20">
        <f t="shared" si="1457"/>
        <v>0</v>
      </c>
      <c r="AH6081" s="20">
        <f t="shared" si="1458"/>
        <v>0</v>
      </c>
      <c r="AI6081" s="20"/>
      <c r="AJ6081" s="20"/>
      <c r="AK6081" s="20">
        <f t="shared" si="1453"/>
        <v>0</v>
      </c>
      <c r="AL6081" s="171"/>
    </row>
    <row r="6082" spans="2:38" ht="15.75" customHeight="1" x14ac:dyDescent="0.25">
      <c r="B6082" s="14">
        <f t="shared" si="1448"/>
        <v>1707</v>
      </c>
      <c r="C6082" s="9" t="str">
        <f t="shared" si="1449"/>
        <v/>
      </c>
      <c r="D6082" s="3" t="str">
        <f t="shared" si="1450"/>
        <v/>
      </c>
      <c r="E6082" s="14" t="str">
        <f t="shared" si="1459"/>
        <v>1707</v>
      </c>
      <c r="J6082" s="14" t="str">
        <f t="shared" si="1454"/>
        <v xml:space="preserve">0                                                                                                                                                                                                                                                                                                                                                                                                                                                                                                                                                                                                                                                                                                                                                                                                                                                                                                                                                                                                                                                                                                                                                                                                                                                                                                                                                                                                                                                                                                                                                                                                                                                                                                                                                                          </v>
      </c>
      <c r="S6082" s="8"/>
      <c r="W6082" s="76"/>
      <c r="X6082" s="16">
        <f t="shared" si="1460"/>
        <v>0</v>
      </c>
      <c r="AC6082" s="18">
        <f t="shared" si="1452"/>
        <v>0</v>
      </c>
      <c r="AD6082" s="19">
        <f t="shared" si="1455"/>
        <v>0</v>
      </c>
      <c r="AE6082" s="21">
        <f t="shared" si="1451"/>
        <v>0</v>
      </c>
      <c r="AF6082" s="20">
        <f t="shared" si="1456"/>
        <v>0</v>
      </c>
      <c r="AG6082" s="20">
        <f t="shared" si="1457"/>
        <v>0</v>
      </c>
      <c r="AH6082" s="20">
        <f t="shared" si="1458"/>
        <v>0</v>
      </c>
      <c r="AI6082" s="20"/>
      <c r="AJ6082" s="20"/>
      <c r="AK6082" s="20">
        <f t="shared" si="1453"/>
        <v>0</v>
      </c>
      <c r="AL6082" s="171"/>
    </row>
    <row r="6083" spans="2:38" ht="15.75" customHeight="1" x14ac:dyDescent="0.25">
      <c r="B6083" s="14">
        <f t="shared" si="1448"/>
        <v>1708</v>
      </c>
      <c r="C6083" s="9" t="str">
        <f t="shared" si="1449"/>
        <v/>
      </c>
      <c r="D6083" s="3" t="str">
        <f t="shared" si="1450"/>
        <v/>
      </c>
      <c r="E6083" s="14" t="str">
        <f t="shared" si="1459"/>
        <v>1708</v>
      </c>
      <c r="J6083" s="14" t="str">
        <f t="shared" si="1454"/>
        <v xml:space="preserve">0                                                                                                                                                                                                                                                                                                                                                                                                                                                                                                                                                                                                                                                                                                                                                                                                                                                                                                                                                                                                                                                                                                                                                                                                                                                                                                                                                                                                                                                                                                                                                                                                                                                                                                                                                                           </v>
      </c>
      <c r="S6083" s="8"/>
      <c r="W6083" s="76"/>
      <c r="X6083" s="16">
        <f t="shared" si="1460"/>
        <v>0</v>
      </c>
      <c r="AC6083" s="18">
        <f t="shared" si="1452"/>
        <v>0</v>
      </c>
      <c r="AD6083" s="19">
        <f t="shared" si="1455"/>
        <v>0</v>
      </c>
      <c r="AE6083" s="21">
        <f t="shared" si="1451"/>
        <v>0</v>
      </c>
      <c r="AF6083" s="20">
        <f t="shared" si="1456"/>
        <v>0</v>
      </c>
      <c r="AG6083" s="20">
        <f t="shared" si="1457"/>
        <v>0</v>
      </c>
      <c r="AH6083" s="20">
        <f t="shared" si="1458"/>
        <v>0</v>
      </c>
      <c r="AI6083" s="20"/>
      <c r="AJ6083" s="20"/>
      <c r="AK6083" s="20">
        <f t="shared" si="1453"/>
        <v>0</v>
      </c>
      <c r="AL6083" s="171"/>
    </row>
    <row r="6084" spans="2:38" ht="15.75" customHeight="1" x14ac:dyDescent="0.25">
      <c r="B6084" s="14">
        <f t="shared" ref="B6084:B6147" si="1461">IF(A6084=A6083,B6083+1,1)</f>
        <v>1709</v>
      </c>
      <c r="C6084" s="9" t="str">
        <f t="shared" si="1449"/>
        <v/>
      </c>
      <c r="D6084" s="3" t="str">
        <f t="shared" si="1450"/>
        <v/>
      </c>
      <c r="E6084" s="14" t="str">
        <f t="shared" si="1459"/>
        <v>1709</v>
      </c>
      <c r="J6084" s="14" t="str">
        <f t="shared" si="1454"/>
        <v xml:space="preserve">0                                                                                                                                                                                                                                                                                                                                                                                                                                                                                                                                                                                                                                                                                                                                                                                                                                                                                                                                                                                                                                                                                                                                                                                                                                                                                                                                                                                                                                                                                                                                                                                                                                                                                                                                                                            </v>
      </c>
      <c r="S6084" s="8"/>
      <c r="W6084" s="76"/>
      <c r="X6084" s="16">
        <f t="shared" si="1460"/>
        <v>0</v>
      </c>
      <c r="AC6084" s="18">
        <f t="shared" si="1452"/>
        <v>0</v>
      </c>
      <c r="AD6084" s="19">
        <f t="shared" si="1455"/>
        <v>0</v>
      </c>
      <c r="AE6084" s="21">
        <f t="shared" si="1451"/>
        <v>0</v>
      </c>
      <c r="AF6084" s="20">
        <f t="shared" si="1456"/>
        <v>0</v>
      </c>
      <c r="AG6084" s="20">
        <f t="shared" si="1457"/>
        <v>0</v>
      </c>
      <c r="AH6084" s="20">
        <f t="shared" si="1458"/>
        <v>0</v>
      </c>
      <c r="AI6084" s="20"/>
      <c r="AJ6084" s="20"/>
      <c r="AK6084" s="20">
        <f t="shared" si="1453"/>
        <v>0</v>
      </c>
      <c r="AL6084" s="171"/>
    </row>
    <row r="6085" spans="2:38" ht="15.75" customHeight="1" x14ac:dyDescent="0.25">
      <c r="B6085" s="14">
        <f t="shared" si="1461"/>
        <v>1710</v>
      </c>
      <c r="C6085" s="9" t="str">
        <f t="shared" ref="C6085:C6148" si="1462">IF(A6085=A6084,C6084,"")</f>
        <v/>
      </c>
      <c r="D6085" s="3" t="str">
        <f t="shared" ref="D6085:D6148" si="1463">IF(A6085=A6084,D6084,"")</f>
        <v/>
      </c>
      <c r="E6085" s="14" t="str">
        <f t="shared" si="1459"/>
        <v>1710</v>
      </c>
      <c r="J6085" s="14" t="str">
        <f t="shared" si="1454"/>
        <v xml:space="preserve">0                                                                                                                                                                                                                                                                                                                                                                                                                                                                                                                                                                                                                                                                                                                                                                                                                                                                                                                                                                                                                                                                                                                                                                                                                                                                                                                                                                                                                                                                                                                                                                                                                                                                                                                                                                             </v>
      </c>
      <c r="S6085" s="8"/>
      <c r="W6085" s="76"/>
      <c r="X6085" s="16">
        <f t="shared" si="1460"/>
        <v>0</v>
      </c>
      <c r="AC6085" s="18">
        <f t="shared" si="1452"/>
        <v>0</v>
      </c>
      <c r="AD6085" s="19">
        <f t="shared" si="1455"/>
        <v>0</v>
      </c>
      <c r="AE6085" s="21">
        <f t="shared" si="1451"/>
        <v>0</v>
      </c>
      <c r="AF6085" s="20">
        <f t="shared" si="1456"/>
        <v>0</v>
      </c>
      <c r="AG6085" s="20">
        <f t="shared" si="1457"/>
        <v>0</v>
      </c>
      <c r="AH6085" s="20">
        <f t="shared" si="1458"/>
        <v>0</v>
      </c>
      <c r="AI6085" s="20"/>
      <c r="AJ6085" s="20"/>
      <c r="AK6085" s="20">
        <f t="shared" si="1453"/>
        <v>0</v>
      </c>
      <c r="AL6085" s="171"/>
    </row>
    <row r="6086" spans="2:38" ht="15.75" customHeight="1" x14ac:dyDescent="0.25">
      <c r="B6086" s="14">
        <f t="shared" si="1461"/>
        <v>1711</v>
      </c>
      <c r="C6086" s="9" t="str">
        <f t="shared" si="1462"/>
        <v/>
      </c>
      <c r="D6086" s="3" t="str">
        <f t="shared" si="1463"/>
        <v/>
      </c>
      <c r="E6086" s="14" t="str">
        <f t="shared" si="1459"/>
        <v>1711</v>
      </c>
      <c r="J6086" s="14" t="str">
        <f t="shared" si="1454"/>
        <v xml:space="preserve">0                                                                                                                                                                                                                                                                                                                                                                                                                                                                                                                                                                                                                                                                                                                                                                                                                                                                                                                                                                                                                                                                                                                                                                                                                                                                                                                                                                                                                                                                                                                                                                                                                                                                                                                                                                              </v>
      </c>
      <c r="S6086" s="8"/>
      <c r="W6086" s="76"/>
      <c r="X6086" s="16">
        <f t="shared" si="1460"/>
        <v>0</v>
      </c>
      <c r="AC6086" s="18">
        <f t="shared" si="1452"/>
        <v>0</v>
      </c>
      <c r="AD6086" s="19">
        <f t="shared" si="1455"/>
        <v>0</v>
      </c>
      <c r="AE6086" s="21">
        <f t="shared" si="1451"/>
        <v>0</v>
      </c>
      <c r="AF6086" s="20">
        <f t="shared" si="1456"/>
        <v>0</v>
      </c>
      <c r="AG6086" s="20">
        <f t="shared" si="1457"/>
        <v>0</v>
      </c>
      <c r="AH6086" s="20">
        <f t="shared" si="1458"/>
        <v>0</v>
      </c>
      <c r="AI6086" s="20"/>
      <c r="AJ6086" s="20"/>
      <c r="AK6086" s="20">
        <f t="shared" si="1453"/>
        <v>0</v>
      </c>
      <c r="AL6086" s="171"/>
    </row>
    <row r="6087" spans="2:38" ht="15.75" customHeight="1" x14ac:dyDescent="0.25">
      <c r="B6087" s="14">
        <f t="shared" si="1461"/>
        <v>1712</v>
      </c>
      <c r="C6087" s="9" t="str">
        <f t="shared" si="1462"/>
        <v/>
      </c>
      <c r="D6087" s="3" t="str">
        <f t="shared" si="1463"/>
        <v/>
      </c>
      <c r="E6087" s="14" t="str">
        <f t="shared" si="1459"/>
        <v>1712</v>
      </c>
      <c r="J6087" s="14" t="str">
        <f t="shared" si="1454"/>
        <v xml:space="preserve">0                                                                                                                                                                                                                                                                                                                                                                                                                                                                                                                                                                                                                                                                                                                                                                                                                                                                                                                                                                                                                                                                                                                                                                                                                                                                                                                                                                                                                                                                                                                                                                                                                                                                                                                                                                               </v>
      </c>
      <c r="S6087" s="8"/>
      <c r="W6087" s="76"/>
      <c r="X6087" s="16">
        <f t="shared" si="1460"/>
        <v>0</v>
      </c>
      <c r="AC6087" s="18">
        <f t="shared" si="1452"/>
        <v>0</v>
      </c>
      <c r="AD6087" s="19">
        <f t="shared" si="1455"/>
        <v>0</v>
      </c>
      <c r="AE6087" s="21">
        <f t="shared" si="1451"/>
        <v>0</v>
      </c>
      <c r="AF6087" s="20">
        <f t="shared" si="1456"/>
        <v>0</v>
      </c>
      <c r="AG6087" s="20">
        <f t="shared" si="1457"/>
        <v>0</v>
      </c>
      <c r="AH6087" s="20">
        <f t="shared" si="1458"/>
        <v>0</v>
      </c>
      <c r="AI6087" s="20"/>
      <c r="AJ6087" s="20"/>
      <c r="AK6087" s="20">
        <f t="shared" si="1453"/>
        <v>0</v>
      </c>
      <c r="AL6087" s="171"/>
    </row>
    <row r="6088" spans="2:38" ht="15.75" customHeight="1" x14ac:dyDescent="0.25">
      <c r="B6088" s="14">
        <f t="shared" si="1461"/>
        <v>1713</v>
      </c>
      <c r="C6088" s="9" t="str">
        <f t="shared" si="1462"/>
        <v/>
      </c>
      <c r="D6088" s="3" t="str">
        <f t="shared" si="1463"/>
        <v/>
      </c>
      <c r="E6088" s="14" t="str">
        <f t="shared" si="1459"/>
        <v>1713</v>
      </c>
      <c r="J6088" s="14" t="str">
        <f t="shared" si="1454"/>
        <v xml:space="preserve">0                                                                                                                                                                                                                                                                                                                                                                                                                                                                                                                                                                                                                                                                                                                                                                                                                                                                                                                                                                                                                                                                                                                                                                                                                                                                                                                                                                                                                                                                                                                                                                                                                                                                                                                                                                                </v>
      </c>
      <c r="S6088" s="8"/>
      <c r="W6088" s="76"/>
      <c r="X6088" s="16">
        <f t="shared" si="1460"/>
        <v>0</v>
      </c>
      <c r="AC6088" s="18">
        <f t="shared" si="1452"/>
        <v>0</v>
      </c>
      <c r="AD6088" s="19">
        <f t="shared" si="1455"/>
        <v>0</v>
      </c>
      <c r="AE6088" s="21">
        <f t="shared" si="1451"/>
        <v>0</v>
      </c>
      <c r="AF6088" s="20">
        <f t="shared" si="1456"/>
        <v>0</v>
      </c>
      <c r="AG6088" s="20">
        <f t="shared" si="1457"/>
        <v>0</v>
      </c>
      <c r="AH6088" s="20">
        <f t="shared" si="1458"/>
        <v>0</v>
      </c>
      <c r="AI6088" s="20"/>
      <c r="AJ6088" s="20"/>
      <c r="AK6088" s="20">
        <f t="shared" si="1453"/>
        <v>0</v>
      </c>
      <c r="AL6088" s="171"/>
    </row>
    <row r="6089" spans="2:38" ht="15.75" customHeight="1" x14ac:dyDescent="0.25">
      <c r="B6089" s="14">
        <f t="shared" si="1461"/>
        <v>1714</v>
      </c>
      <c r="C6089" s="9" t="str">
        <f t="shared" si="1462"/>
        <v/>
      </c>
      <c r="D6089" s="3" t="str">
        <f t="shared" si="1463"/>
        <v/>
      </c>
      <c r="E6089" s="14" t="str">
        <f t="shared" si="1459"/>
        <v>1714</v>
      </c>
      <c r="J6089" s="14" t="str">
        <f t="shared" si="1454"/>
        <v xml:space="preserve">0                                                                                                                                                                                                                                                                                                                                                                                                                                                                                                                                                                                                                                                                                                                                                                                                                                                                                                                                                                                                                                                                                                                                                                                                                                                                                                                                                                                                                                                                                                                                                                                                                                                                                                                                                                                 </v>
      </c>
      <c r="S6089" s="8"/>
      <c r="W6089" s="76"/>
      <c r="X6089" s="16">
        <f t="shared" si="1460"/>
        <v>0</v>
      </c>
      <c r="AC6089" s="18">
        <f t="shared" si="1452"/>
        <v>0</v>
      </c>
      <c r="AD6089" s="19">
        <f t="shared" si="1455"/>
        <v>0</v>
      </c>
      <c r="AE6089" s="21">
        <f t="shared" si="1451"/>
        <v>0</v>
      </c>
      <c r="AF6089" s="20">
        <f t="shared" si="1456"/>
        <v>0</v>
      </c>
      <c r="AG6089" s="20">
        <f t="shared" si="1457"/>
        <v>0</v>
      </c>
      <c r="AH6089" s="20">
        <f t="shared" si="1458"/>
        <v>0</v>
      </c>
      <c r="AI6089" s="20"/>
      <c r="AJ6089" s="20"/>
      <c r="AK6089" s="20">
        <f t="shared" si="1453"/>
        <v>0</v>
      </c>
      <c r="AL6089" s="171"/>
    </row>
    <row r="6090" spans="2:38" ht="15.75" customHeight="1" x14ac:dyDescent="0.25">
      <c r="B6090" s="14">
        <f t="shared" si="1461"/>
        <v>1715</v>
      </c>
      <c r="C6090" s="9" t="str">
        <f t="shared" si="1462"/>
        <v/>
      </c>
      <c r="D6090" s="3" t="str">
        <f t="shared" si="1463"/>
        <v/>
      </c>
      <c r="E6090" s="14" t="str">
        <f t="shared" si="1459"/>
        <v>1715</v>
      </c>
      <c r="J6090" s="14" t="str">
        <f t="shared" si="1454"/>
        <v xml:space="preserve">0                                                                                                                                                                                                                                                                                                                                                                                                                                                                                                                                                                                                                                                                                                                                                                                                                                                                                                                                                                                                                                                                                                                                                                                                                                                                                                                                                                                                                                                                                                                                                                                                                                                                                                                                                                                  </v>
      </c>
      <c r="S6090" s="8"/>
      <c r="W6090" s="76"/>
      <c r="X6090" s="16">
        <f t="shared" si="1460"/>
        <v>0</v>
      </c>
      <c r="AC6090" s="18">
        <f t="shared" si="1452"/>
        <v>0</v>
      </c>
      <c r="AD6090" s="19">
        <f t="shared" si="1455"/>
        <v>0</v>
      </c>
      <c r="AE6090" s="21">
        <f t="shared" si="1451"/>
        <v>0</v>
      </c>
      <c r="AF6090" s="20">
        <f t="shared" si="1456"/>
        <v>0</v>
      </c>
      <c r="AG6090" s="20">
        <f t="shared" si="1457"/>
        <v>0</v>
      </c>
      <c r="AH6090" s="20">
        <f t="shared" si="1458"/>
        <v>0</v>
      </c>
      <c r="AI6090" s="20"/>
      <c r="AJ6090" s="20"/>
      <c r="AK6090" s="20">
        <f t="shared" si="1453"/>
        <v>0</v>
      </c>
      <c r="AL6090" s="171"/>
    </row>
    <row r="6091" spans="2:38" ht="15.75" customHeight="1" x14ac:dyDescent="0.25">
      <c r="B6091" s="14">
        <f t="shared" si="1461"/>
        <v>1716</v>
      </c>
      <c r="C6091" s="9" t="str">
        <f t="shared" si="1462"/>
        <v/>
      </c>
      <c r="D6091" s="3" t="str">
        <f t="shared" si="1463"/>
        <v/>
      </c>
      <c r="E6091" s="14" t="str">
        <f t="shared" si="1459"/>
        <v>1716</v>
      </c>
      <c r="J6091" s="14" t="str">
        <f t="shared" si="1454"/>
        <v xml:space="preserve">0                                                                                                                                                                                                                                                                                                                                                                                                                                                                                                                                                                                                                                                                                                                                                                                                                                                                                                                                                                                                                                                                                                                                                                                                                                                                                                                                                                                                                                                                                                                                                                                                                                                                                                                                                                                   </v>
      </c>
      <c r="S6091" s="8"/>
      <c r="W6091" s="76"/>
      <c r="X6091" s="16">
        <f t="shared" si="1460"/>
        <v>0</v>
      </c>
      <c r="AC6091" s="18">
        <f t="shared" si="1452"/>
        <v>0</v>
      </c>
      <c r="AD6091" s="19">
        <f t="shared" si="1455"/>
        <v>0</v>
      </c>
      <c r="AE6091" s="21">
        <f t="shared" si="1451"/>
        <v>0</v>
      </c>
      <c r="AF6091" s="20">
        <f t="shared" si="1456"/>
        <v>0</v>
      </c>
      <c r="AG6091" s="20">
        <f t="shared" si="1457"/>
        <v>0</v>
      </c>
      <c r="AH6091" s="20">
        <f t="shared" si="1458"/>
        <v>0</v>
      </c>
      <c r="AI6091" s="20"/>
      <c r="AJ6091" s="20"/>
      <c r="AK6091" s="20">
        <f t="shared" si="1453"/>
        <v>0</v>
      </c>
      <c r="AL6091" s="171"/>
    </row>
    <row r="6092" spans="2:38" ht="15.75" customHeight="1" x14ac:dyDescent="0.25">
      <c r="B6092" s="14">
        <f t="shared" si="1461"/>
        <v>1717</v>
      </c>
      <c r="C6092" s="9" t="str">
        <f t="shared" si="1462"/>
        <v/>
      </c>
      <c r="D6092" s="3" t="str">
        <f t="shared" si="1463"/>
        <v/>
      </c>
      <c r="E6092" s="14" t="str">
        <f t="shared" si="1459"/>
        <v>1717</v>
      </c>
      <c r="J6092" s="14" t="str">
        <f t="shared" si="1454"/>
        <v xml:space="preserve">0                                                                                                                                                                                                                                                                                                                                                                                                                                                                                                                                                                                                                                                                                                                                                                                                                                                                                                                                                                                                                                                                                                                                                                                                                                                                                                                                                                                                                                                                                                                                                                                                                                                                                                                                                                                    </v>
      </c>
      <c r="S6092" s="8"/>
      <c r="W6092" s="76"/>
      <c r="X6092" s="16">
        <f t="shared" si="1460"/>
        <v>0</v>
      </c>
      <c r="AC6092" s="18">
        <f t="shared" si="1452"/>
        <v>0</v>
      </c>
      <c r="AD6092" s="19">
        <f t="shared" si="1455"/>
        <v>0</v>
      </c>
      <c r="AE6092" s="21">
        <f t="shared" si="1451"/>
        <v>0</v>
      </c>
      <c r="AF6092" s="20">
        <f t="shared" si="1456"/>
        <v>0</v>
      </c>
      <c r="AG6092" s="20">
        <f t="shared" si="1457"/>
        <v>0</v>
      </c>
      <c r="AH6092" s="20">
        <f t="shared" si="1458"/>
        <v>0</v>
      </c>
      <c r="AI6092" s="20"/>
      <c r="AJ6092" s="20"/>
      <c r="AK6092" s="20">
        <f t="shared" si="1453"/>
        <v>0</v>
      </c>
      <c r="AL6092" s="171"/>
    </row>
    <row r="6093" spans="2:38" ht="15.75" customHeight="1" x14ac:dyDescent="0.25">
      <c r="B6093" s="14">
        <f t="shared" si="1461"/>
        <v>1718</v>
      </c>
      <c r="C6093" s="9" t="str">
        <f t="shared" si="1462"/>
        <v/>
      </c>
      <c r="D6093" s="3" t="str">
        <f t="shared" si="1463"/>
        <v/>
      </c>
      <c r="E6093" s="14" t="str">
        <f t="shared" si="1459"/>
        <v>1718</v>
      </c>
      <c r="J6093" s="14" t="str">
        <f t="shared" si="1454"/>
        <v xml:space="preserve">0                                                                                                                                                                                                                                                                                                                                                                                                                                                                                                                                                                                                                                                                                                                                                                                                                                                                                                                                                                                                                                                                                                                                                                                                                                                                                                                                                                                                                                                                                                                                                                                                                                                                                                                                                                                     </v>
      </c>
      <c r="S6093" s="8"/>
      <c r="W6093" s="76"/>
      <c r="X6093" s="16">
        <f t="shared" si="1460"/>
        <v>0</v>
      </c>
      <c r="AC6093" s="18">
        <f t="shared" si="1452"/>
        <v>0</v>
      </c>
      <c r="AD6093" s="19">
        <f t="shared" si="1455"/>
        <v>0</v>
      </c>
      <c r="AE6093" s="21">
        <f t="shared" si="1451"/>
        <v>0</v>
      </c>
      <c r="AF6093" s="20">
        <f t="shared" si="1456"/>
        <v>0</v>
      </c>
      <c r="AG6093" s="20">
        <f t="shared" si="1457"/>
        <v>0</v>
      </c>
      <c r="AH6093" s="20">
        <f t="shared" si="1458"/>
        <v>0</v>
      </c>
      <c r="AI6093" s="20"/>
      <c r="AJ6093" s="20"/>
      <c r="AK6093" s="20">
        <f t="shared" si="1453"/>
        <v>0</v>
      </c>
      <c r="AL6093" s="171"/>
    </row>
    <row r="6094" spans="2:38" ht="15.75" customHeight="1" x14ac:dyDescent="0.25">
      <c r="B6094" s="14">
        <f t="shared" si="1461"/>
        <v>1719</v>
      </c>
      <c r="C6094" s="9" t="str">
        <f t="shared" si="1462"/>
        <v/>
      </c>
      <c r="D6094" s="3" t="str">
        <f t="shared" si="1463"/>
        <v/>
      </c>
      <c r="E6094" s="14" t="str">
        <f t="shared" si="1459"/>
        <v>1719</v>
      </c>
      <c r="J6094" s="14" t="str">
        <f t="shared" si="1454"/>
        <v xml:space="preserve">0                                                                                                                                                                                                                                                                                                                                                                                                                                                                                                                                                                                                                                                                                                                                                                                                                                                                                                                                                                                                                                                                                                                                                                                                                                                                                                                                                                                                                                                                                                                                                                                                                                                                                                                                                                                      </v>
      </c>
      <c r="S6094" s="8"/>
      <c r="W6094" s="76"/>
      <c r="X6094" s="16">
        <f t="shared" si="1460"/>
        <v>0</v>
      </c>
      <c r="AC6094" s="18">
        <f t="shared" si="1452"/>
        <v>0</v>
      </c>
      <c r="AD6094" s="19">
        <f t="shared" si="1455"/>
        <v>0</v>
      </c>
      <c r="AE6094" s="21">
        <f t="shared" si="1451"/>
        <v>0</v>
      </c>
      <c r="AF6094" s="20">
        <f t="shared" si="1456"/>
        <v>0</v>
      </c>
      <c r="AG6094" s="20">
        <f t="shared" si="1457"/>
        <v>0</v>
      </c>
      <c r="AH6094" s="20">
        <f t="shared" si="1458"/>
        <v>0</v>
      </c>
      <c r="AI6094" s="20"/>
      <c r="AJ6094" s="20"/>
      <c r="AK6094" s="20">
        <f t="shared" si="1453"/>
        <v>0</v>
      </c>
      <c r="AL6094" s="171"/>
    </row>
    <row r="6095" spans="2:38" ht="15.75" customHeight="1" x14ac:dyDescent="0.25">
      <c r="B6095" s="14">
        <f t="shared" si="1461"/>
        <v>1720</v>
      </c>
      <c r="C6095" s="9" t="str">
        <f t="shared" si="1462"/>
        <v/>
      </c>
      <c r="D6095" s="3" t="str">
        <f t="shared" si="1463"/>
        <v/>
      </c>
      <c r="E6095" s="14" t="str">
        <f t="shared" si="1459"/>
        <v>1720</v>
      </c>
      <c r="J6095" s="14" t="str">
        <f t="shared" si="1454"/>
        <v xml:space="preserve">0                                                                                                                                                                                                                                                                                                                                                                                                                                                                                                                                                                                                                                                                                                                                                                                                                                                                                                                                                                                                                                                                                                                                                                                                                                                                                                                                                                                                                                                                                                                                                                                                                                                                                                                                                                                       </v>
      </c>
      <c r="S6095" s="8"/>
      <c r="W6095" s="76"/>
      <c r="X6095" s="16">
        <f t="shared" si="1460"/>
        <v>0</v>
      </c>
      <c r="AC6095" s="18">
        <f t="shared" si="1452"/>
        <v>0</v>
      </c>
      <c r="AD6095" s="19">
        <f t="shared" si="1455"/>
        <v>0</v>
      </c>
      <c r="AE6095" s="21">
        <f t="shared" si="1451"/>
        <v>0</v>
      </c>
      <c r="AF6095" s="20">
        <f t="shared" si="1456"/>
        <v>0</v>
      </c>
      <c r="AG6095" s="20">
        <f t="shared" si="1457"/>
        <v>0</v>
      </c>
      <c r="AH6095" s="20">
        <f t="shared" si="1458"/>
        <v>0</v>
      </c>
      <c r="AI6095" s="20"/>
      <c r="AJ6095" s="20"/>
      <c r="AK6095" s="20">
        <f t="shared" si="1453"/>
        <v>0</v>
      </c>
      <c r="AL6095" s="171"/>
    </row>
    <row r="6096" spans="2:38" ht="15.75" customHeight="1" x14ac:dyDescent="0.25">
      <c r="B6096" s="14">
        <f t="shared" si="1461"/>
        <v>1721</v>
      </c>
      <c r="C6096" s="9" t="str">
        <f t="shared" si="1462"/>
        <v/>
      </c>
      <c r="D6096" s="3" t="str">
        <f t="shared" si="1463"/>
        <v/>
      </c>
      <c r="E6096" s="14" t="str">
        <f t="shared" si="1459"/>
        <v>1721</v>
      </c>
      <c r="J6096" s="14" t="str">
        <f t="shared" si="1454"/>
        <v xml:space="preserve">0                                                                                                                                                                                                                                                                                                                                                                                                                                                                                                                                                                                                                                                                                                                                                                                                                                                                                                                                                                                                                                                                                                                                                                                                                                                                                                                                                                                                                                                                                                                                                                                                                                                                                                                                                                                        </v>
      </c>
      <c r="S6096" s="8"/>
      <c r="W6096" s="76"/>
      <c r="X6096" s="16">
        <f t="shared" si="1460"/>
        <v>0</v>
      </c>
      <c r="AC6096" s="18">
        <f t="shared" si="1452"/>
        <v>0</v>
      </c>
      <c r="AD6096" s="19">
        <f t="shared" si="1455"/>
        <v>0</v>
      </c>
      <c r="AE6096" s="21">
        <f t="shared" si="1451"/>
        <v>0</v>
      </c>
      <c r="AF6096" s="20">
        <f t="shared" si="1456"/>
        <v>0</v>
      </c>
      <c r="AG6096" s="20">
        <f t="shared" si="1457"/>
        <v>0</v>
      </c>
      <c r="AH6096" s="20">
        <f t="shared" si="1458"/>
        <v>0</v>
      </c>
      <c r="AI6096" s="20"/>
      <c r="AJ6096" s="20"/>
      <c r="AK6096" s="20">
        <f t="shared" si="1453"/>
        <v>0</v>
      </c>
      <c r="AL6096" s="171"/>
    </row>
    <row r="6097" spans="2:38" ht="15.75" customHeight="1" x14ac:dyDescent="0.25">
      <c r="B6097" s="14">
        <f t="shared" si="1461"/>
        <v>1722</v>
      </c>
      <c r="C6097" s="9" t="str">
        <f t="shared" si="1462"/>
        <v/>
      </c>
      <c r="D6097" s="3" t="str">
        <f t="shared" si="1463"/>
        <v/>
      </c>
      <c r="E6097" s="14" t="str">
        <f t="shared" si="1459"/>
        <v>1722</v>
      </c>
      <c r="J6097" s="14" t="str">
        <f t="shared" si="1454"/>
        <v xml:space="preserve">0                                                                                                                                                                                                                                                                                                                                                                                                                                                                                                                                                                                                                                                                                                                                                                                                                                                                                                                                                                                                                                                                                                                                                                                                                                                                                                                                                                                                                                                                                                                                                                                                                                                                                                                                                                                         </v>
      </c>
      <c r="S6097" s="8"/>
      <c r="W6097" s="76"/>
      <c r="X6097" s="16">
        <f t="shared" si="1460"/>
        <v>0</v>
      </c>
      <c r="AC6097" s="18">
        <f t="shared" si="1452"/>
        <v>0</v>
      </c>
      <c r="AD6097" s="19">
        <f t="shared" si="1455"/>
        <v>0</v>
      </c>
      <c r="AE6097" s="21">
        <f t="shared" si="1451"/>
        <v>0</v>
      </c>
      <c r="AF6097" s="20">
        <f t="shared" si="1456"/>
        <v>0</v>
      </c>
      <c r="AG6097" s="20">
        <f t="shared" si="1457"/>
        <v>0</v>
      </c>
      <c r="AH6097" s="20">
        <f t="shared" si="1458"/>
        <v>0</v>
      </c>
      <c r="AI6097" s="20"/>
      <c r="AJ6097" s="20"/>
      <c r="AK6097" s="20">
        <f t="shared" si="1453"/>
        <v>0</v>
      </c>
      <c r="AL6097" s="171"/>
    </row>
    <row r="6098" spans="2:38" ht="15.75" customHeight="1" x14ac:dyDescent="0.25">
      <c r="B6098" s="14">
        <f t="shared" si="1461"/>
        <v>1723</v>
      </c>
      <c r="C6098" s="9" t="str">
        <f t="shared" si="1462"/>
        <v/>
      </c>
      <c r="D6098" s="3" t="str">
        <f t="shared" si="1463"/>
        <v/>
      </c>
      <c r="E6098" s="14" t="str">
        <f t="shared" si="1459"/>
        <v>1723</v>
      </c>
      <c r="J6098" s="14" t="str">
        <f t="shared" si="1454"/>
        <v xml:space="preserve">0                                                                                                                                                                                                                                                                                                                                                                                                                                                                                                                                                                                                                                                                                                                                                                                                                                                                                                                                                                                                                                                                                                                                                                                                                                                                                                                                                                                                                                                                                                                                                                                                                                                                                                                                                                                          </v>
      </c>
      <c r="S6098" s="8"/>
      <c r="W6098" s="76"/>
      <c r="X6098" s="16">
        <f t="shared" si="1460"/>
        <v>0</v>
      </c>
      <c r="AC6098" s="18">
        <f t="shared" si="1452"/>
        <v>0</v>
      </c>
      <c r="AD6098" s="19">
        <f t="shared" si="1455"/>
        <v>0</v>
      </c>
      <c r="AE6098" s="21">
        <f t="shared" si="1451"/>
        <v>0</v>
      </c>
      <c r="AF6098" s="20">
        <f t="shared" si="1456"/>
        <v>0</v>
      </c>
      <c r="AG6098" s="20">
        <f t="shared" si="1457"/>
        <v>0</v>
      </c>
      <c r="AH6098" s="20">
        <f t="shared" si="1458"/>
        <v>0</v>
      </c>
      <c r="AI6098" s="20"/>
      <c r="AJ6098" s="20"/>
      <c r="AK6098" s="20">
        <f t="shared" si="1453"/>
        <v>0</v>
      </c>
      <c r="AL6098" s="171"/>
    </row>
    <row r="6099" spans="2:38" ht="15.75" customHeight="1" x14ac:dyDescent="0.25">
      <c r="B6099" s="14">
        <f t="shared" si="1461"/>
        <v>1724</v>
      </c>
      <c r="C6099" s="9" t="str">
        <f t="shared" si="1462"/>
        <v/>
      </c>
      <c r="D6099" s="3" t="str">
        <f t="shared" si="1463"/>
        <v/>
      </c>
      <c r="E6099" s="14" t="str">
        <f t="shared" si="1459"/>
        <v>1724</v>
      </c>
      <c r="J6099" s="14" t="str">
        <f t="shared" si="1454"/>
        <v xml:space="preserve">0                                                                                                                                                                                                                                                                                                                                                                                                                                                                                                                                                                                                                                                                                                                                                                                                                                                                                                                                                                                                                                                                                                                                                                                                                                                                                                                                                                                                                                                                                                                                                                                                                                                                                                                                                                                           </v>
      </c>
      <c r="S6099" s="8"/>
      <c r="W6099" s="76"/>
      <c r="X6099" s="16">
        <f t="shared" si="1460"/>
        <v>0</v>
      </c>
      <c r="AC6099" s="18">
        <f t="shared" si="1452"/>
        <v>0</v>
      </c>
      <c r="AD6099" s="19">
        <f t="shared" si="1455"/>
        <v>0</v>
      </c>
      <c r="AE6099" s="21">
        <f t="shared" si="1451"/>
        <v>0</v>
      </c>
      <c r="AF6099" s="20">
        <f t="shared" si="1456"/>
        <v>0</v>
      </c>
      <c r="AG6099" s="20">
        <f t="shared" si="1457"/>
        <v>0</v>
      </c>
      <c r="AH6099" s="20">
        <f t="shared" si="1458"/>
        <v>0</v>
      </c>
      <c r="AI6099" s="20"/>
      <c r="AJ6099" s="20"/>
      <c r="AK6099" s="20">
        <f t="shared" si="1453"/>
        <v>0</v>
      </c>
      <c r="AL6099" s="171"/>
    </row>
    <row r="6100" spans="2:38" ht="15.75" customHeight="1" x14ac:dyDescent="0.25">
      <c r="B6100" s="14">
        <f t="shared" si="1461"/>
        <v>1725</v>
      </c>
      <c r="C6100" s="9" t="str">
        <f t="shared" si="1462"/>
        <v/>
      </c>
      <c r="D6100" s="3" t="str">
        <f t="shared" si="1463"/>
        <v/>
      </c>
      <c r="E6100" s="14" t="str">
        <f t="shared" si="1459"/>
        <v>1725</v>
      </c>
      <c r="J6100" s="14" t="str">
        <f t="shared" si="1454"/>
        <v xml:space="preserve">0                                                                                                                                                                                                                                                                                                                                                                                                                                                                                                                                                                                                                                                                                                                                                                                                                                                                                                                                                                                                                                                                                                                                                                                                                                                                                                                                                                                                                                                                                                                                                                                                                                                                                                                                                                                            </v>
      </c>
      <c r="S6100" s="8"/>
      <c r="W6100" s="76"/>
      <c r="X6100" s="16">
        <f t="shared" si="1460"/>
        <v>0</v>
      </c>
      <c r="AC6100" s="18">
        <f t="shared" si="1452"/>
        <v>0</v>
      </c>
      <c r="AD6100" s="19">
        <f t="shared" si="1455"/>
        <v>0</v>
      </c>
      <c r="AE6100" s="21">
        <f t="shared" si="1451"/>
        <v>0</v>
      </c>
      <c r="AF6100" s="20">
        <f t="shared" si="1456"/>
        <v>0</v>
      </c>
      <c r="AG6100" s="20">
        <f t="shared" si="1457"/>
        <v>0</v>
      </c>
      <c r="AH6100" s="20">
        <f t="shared" si="1458"/>
        <v>0</v>
      </c>
      <c r="AI6100" s="20"/>
      <c r="AJ6100" s="20"/>
      <c r="AK6100" s="20">
        <f t="shared" si="1453"/>
        <v>0</v>
      </c>
      <c r="AL6100" s="171"/>
    </row>
    <row r="6101" spans="2:38" ht="15.75" customHeight="1" x14ac:dyDescent="0.25">
      <c r="B6101" s="14">
        <f t="shared" si="1461"/>
        <v>1726</v>
      </c>
      <c r="C6101" s="9" t="str">
        <f t="shared" si="1462"/>
        <v/>
      </c>
      <c r="D6101" s="3" t="str">
        <f t="shared" si="1463"/>
        <v/>
      </c>
      <c r="E6101" s="14" t="str">
        <f t="shared" si="1459"/>
        <v>1726</v>
      </c>
      <c r="J6101" s="14" t="str">
        <f t="shared" si="1454"/>
        <v xml:space="preserve">0                                                                                                                                                                                                                                                                                                                                                                                                                                                                                                                                                                                                                                                                                                                                                                                                                                                                                                                                                                                                                                                                                                                                                                                                                                                                                                                                                                                                                                                                                                                                                                                                                                                                                                                                                                                             </v>
      </c>
      <c r="S6101" s="8"/>
      <c r="W6101" s="76"/>
      <c r="X6101" s="16">
        <f t="shared" si="1460"/>
        <v>0</v>
      </c>
      <c r="AC6101" s="18">
        <f t="shared" si="1452"/>
        <v>0</v>
      </c>
      <c r="AD6101" s="19">
        <f t="shared" si="1455"/>
        <v>0</v>
      </c>
      <c r="AE6101" s="21">
        <f t="shared" si="1451"/>
        <v>0</v>
      </c>
      <c r="AF6101" s="20">
        <f t="shared" si="1456"/>
        <v>0</v>
      </c>
      <c r="AG6101" s="20">
        <f t="shared" si="1457"/>
        <v>0</v>
      </c>
      <c r="AH6101" s="20">
        <f t="shared" si="1458"/>
        <v>0</v>
      </c>
      <c r="AI6101" s="20"/>
      <c r="AJ6101" s="20"/>
      <c r="AK6101" s="20">
        <f t="shared" si="1453"/>
        <v>0</v>
      </c>
      <c r="AL6101" s="171"/>
    </row>
    <row r="6102" spans="2:38" ht="15.75" customHeight="1" x14ac:dyDescent="0.25">
      <c r="B6102" s="14">
        <f t="shared" si="1461"/>
        <v>1727</v>
      </c>
      <c r="C6102" s="9" t="str">
        <f t="shared" si="1462"/>
        <v/>
      </c>
      <c r="D6102" s="3" t="str">
        <f t="shared" si="1463"/>
        <v/>
      </c>
      <c r="E6102" s="14" t="str">
        <f t="shared" si="1459"/>
        <v>1727</v>
      </c>
      <c r="J6102" s="14" t="str">
        <f t="shared" si="1454"/>
        <v xml:space="preserve">0                                                                                                                                                                                                                                                                                                                                                                                                                                                                                                                                                                                                                                                                                                                                                                                                                                                                                                                                                                                                                                                                                                                                                                                                                                                                                                                                                                                                                                                                                                                                                                                                                                                                                                                                                                                              </v>
      </c>
      <c r="S6102" s="8"/>
      <c r="W6102" s="76"/>
      <c r="X6102" s="16">
        <f t="shared" si="1460"/>
        <v>0</v>
      </c>
      <c r="AC6102" s="18">
        <f t="shared" si="1452"/>
        <v>0</v>
      </c>
      <c r="AD6102" s="19">
        <f t="shared" si="1455"/>
        <v>0</v>
      </c>
      <c r="AE6102" s="21">
        <f t="shared" si="1451"/>
        <v>0</v>
      </c>
      <c r="AF6102" s="20">
        <f t="shared" si="1456"/>
        <v>0</v>
      </c>
      <c r="AG6102" s="20">
        <f t="shared" si="1457"/>
        <v>0</v>
      </c>
      <c r="AH6102" s="20">
        <f t="shared" si="1458"/>
        <v>0</v>
      </c>
      <c r="AI6102" s="20"/>
      <c r="AJ6102" s="20"/>
      <c r="AK6102" s="20">
        <f t="shared" si="1453"/>
        <v>0</v>
      </c>
      <c r="AL6102" s="171"/>
    </row>
    <row r="6103" spans="2:38" ht="15.75" customHeight="1" x14ac:dyDescent="0.25">
      <c r="B6103" s="14">
        <f t="shared" si="1461"/>
        <v>1728</v>
      </c>
      <c r="C6103" s="9" t="str">
        <f t="shared" si="1462"/>
        <v/>
      </c>
      <c r="D6103" s="3" t="str">
        <f t="shared" si="1463"/>
        <v/>
      </c>
      <c r="E6103" s="14" t="str">
        <f t="shared" si="1459"/>
        <v>1728</v>
      </c>
      <c r="J6103" s="14" t="str">
        <f t="shared" si="1454"/>
        <v xml:space="preserve">0                                                                                                                                                                                                                                                                                                                                                                                                                                                                                                                                                                                                                                                                                                                                                                                                                                                                                                                                                                                                                                                                                                                                                                                                                                                                                                                                                                                                                                                                                                                                                                                                                                                                                                                                                                                               </v>
      </c>
      <c r="S6103" s="8"/>
      <c r="W6103" s="76"/>
      <c r="X6103" s="16">
        <f t="shared" si="1460"/>
        <v>0</v>
      </c>
      <c r="AC6103" s="18">
        <f t="shared" si="1452"/>
        <v>0</v>
      </c>
      <c r="AD6103" s="19">
        <f t="shared" si="1455"/>
        <v>0</v>
      </c>
      <c r="AE6103" s="21">
        <f t="shared" si="1451"/>
        <v>0</v>
      </c>
      <c r="AF6103" s="20">
        <f t="shared" si="1456"/>
        <v>0</v>
      </c>
      <c r="AG6103" s="20">
        <f t="shared" si="1457"/>
        <v>0</v>
      </c>
      <c r="AH6103" s="20">
        <f t="shared" si="1458"/>
        <v>0</v>
      </c>
      <c r="AI6103" s="20"/>
      <c r="AJ6103" s="20"/>
      <c r="AK6103" s="20">
        <f t="shared" si="1453"/>
        <v>0</v>
      </c>
      <c r="AL6103" s="171"/>
    </row>
    <row r="6104" spans="2:38" ht="15.75" customHeight="1" x14ac:dyDescent="0.25">
      <c r="B6104" s="14">
        <f t="shared" si="1461"/>
        <v>1729</v>
      </c>
      <c r="C6104" s="9" t="str">
        <f t="shared" si="1462"/>
        <v/>
      </c>
      <c r="D6104" s="3" t="str">
        <f t="shared" si="1463"/>
        <v/>
      </c>
      <c r="E6104" s="14" t="str">
        <f t="shared" si="1459"/>
        <v>1729</v>
      </c>
      <c r="J6104" s="14" t="str">
        <f t="shared" si="1454"/>
        <v xml:space="preserve">0                                                                                                                                                                                                                                                                                                                                                                                                                                                                                                                                                                                                                                                                                                                                                                                                                                                                                                                                                                                                                                                                                                                                                                                                                                                                                                                                                                                                                                                                                                                                                                                                                                                                                                                                                                                                </v>
      </c>
      <c r="S6104" s="8"/>
      <c r="W6104" s="76"/>
      <c r="X6104" s="16">
        <f t="shared" si="1460"/>
        <v>0</v>
      </c>
      <c r="AC6104" s="18">
        <f t="shared" si="1452"/>
        <v>0</v>
      </c>
      <c r="AD6104" s="19">
        <f t="shared" si="1455"/>
        <v>0</v>
      </c>
      <c r="AE6104" s="21">
        <f t="shared" si="1451"/>
        <v>0</v>
      </c>
      <c r="AF6104" s="20">
        <f t="shared" si="1456"/>
        <v>0</v>
      </c>
      <c r="AG6104" s="20">
        <f t="shared" si="1457"/>
        <v>0</v>
      </c>
      <c r="AH6104" s="20">
        <f t="shared" si="1458"/>
        <v>0</v>
      </c>
      <c r="AI6104" s="20"/>
      <c r="AJ6104" s="20"/>
      <c r="AK6104" s="20">
        <f t="shared" si="1453"/>
        <v>0</v>
      </c>
      <c r="AL6104" s="171"/>
    </row>
    <row r="6105" spans="2:38" ht="15.75" customHeight="1" x14ac:dyDescent="0.25">
      <c r="B6105" s="14">
        <f t="shared" si="1461"/>
        <v>1730</v>
      </c>
      <c r="C6105" s="9" t="str">
        <f t="shared" si="1462"/>
        <v/>
      </c>
      <c r="D6105" s="3" t="str">
        <f t="shared" si="1463"/>
        <v/>
      </c>
      <c r="E6105" s="14" t="str">
        <f t="shared" si="1459"/>
        <v>1730</v>
      </c>
      <c r="J6105" s="14" t="str">
        <f t="shared" si="1454"/>
        <v xml:space="preserve">0                                                                                                                                                                                                                                                                                                                                                                                                                                                                                                                                                                                                                                                                                                                                                                                                                                                                                                                                                                                                                                                                                                                                                                                                                                                                                                                                                                                                                                                                                                                                                                                                                                                                                                                                                                                                 </v>
      </c>
      <c r="S6105" s="8"/>
      <c r="W6105" s="76"/>
      <c r="X6105" s="16">
        <f t="shared" si="1460"/>
        <v>0</v>
      </c>
      <c r="AC6105" s="18">
        <f t="shared" si="1452"/>
        <v>0</v>
      </c>
      <c r="AD6105" s="19">
        <f t="shared" si="1455"/>
        <v>0</v>
      </c>
      <c r="AE6105" s="21">
        <f t="shared" ref="AE6105:AE6168" si="1464">+(Q6105)*T6105</f>
        <v>0</v>
      </c>
      <c r="AF6105" s="20">
        <f t="shared" si="1456"/>
        <v>0</v>
      </c>
      <c r="AG6105" s="20">
        <f t="shared" si="1457"/>
        <v>0</v>
      </c>
      <c r="AH6105" s="20">
        <f t="shared" si="1458"/>
        <v>0</v>
      </c>
      <c r="AI6105" s="20"/>
      <c r="AJ6105" s="20"/>
      <c r="AK6105" s="20">
        <f t="shared" si="1453"/>
        <v>0</v>
      </c>
      <c r="AL6105" s="171"/>
    </row>
    <row r="6106" spans="2:38" ht="15.75" customHeight="1" x14ac:dyDescent="0.25">
      <c r="B6106" s="14">
        <f t="shared" si="1461"/>
        <v>1731</v>
      </c>
      <c r="C6106" s="9" t="str">
        <f t="shared" si="1462"/>
        <v/>
      </c>
      <c r="D6106" s="3" t="str">
        <f t="shared" si="1463"/>
        <v/>
      </c>
      <c r="E6106" s="14" t="str">
        <f t="shared" si="1459"/>
        <v>1731</v>
      </c>
      <c r="J6106" s="14" t="str">
        <f t="shared" si="1454"/>
        <v xml:space="preserve">0                                                                                                                                                                                                                                                                                                                                                                                                                                                                                                                                                                                                                                                                                                                                                                                                                                                                                                                                                                                                                                                                                                                                                                                                                                                                                                                                                                                                                                                                                                                                                                                                                                                                                                                                                                                                  </v>
      </c>
      <c r="S6106" s="8"/>
      <c r="W6106" s="76"/>
      <c r="X6106" s="16">
        <f t="shared" si="1460"/>
        <v>0</v>
      </c>
      <c r="AC6106" s="18">
        <f t="shared" si="1452"/>
        <v>0</v>
      </c>
      <c r="AD6106" s="19">
        <f t="shared" si="1455"/>
        <v>0</v>
      </c>
      <c r="AE6106" s="21">
        <f t="shared" si="1464"/>
        <v>0</v>
      </c>
      <c r="AF6106" s="20">
        <f t="shared" si="1456"/>
        <v>0</v>
      </c>
      <c r="AG6106" s="20">
        <f t="shared" si="1457"/>
        <v>0</v>
      </c>
      <c r="AH6106" s="20">
        <f t="shared" si="1458"/>
        <v>0</v>
      </c>
      <c r="AI6106" s="20"/>
      <c r="AJ6106" s="20"/>
      <c r="AK6106" s="20">
        <f t="shared" si="1453"/>
        <v>0</v>
      </c>
      <c r="AL6106" s="171"/>
    </row>
    <row r="6107" spans="2:38" ht="15.75" customHeight="1" x14ac:dyDescent="0.25">
      <c r="B6107" s="14">
        <f t="shared" si="1461"/>
        <v>1732</v>
      </c>
      <c r="C6107" s="9" t="str">
        <f t="shared" si="1462"/>
        <v/>
      </c>
      <c r="D6107" s="3" t="str">
        <f t="shared" si="1463"/>
        <v/>
      </c>
      <c r="E6107" s="14" t="str">
        <f t="shared" si="1459"/>
        <v>1732</v>
      </c>
      <c r="J6107" s="14" t="str">
        <f t="shared" si="1454"/>
        <v xml:space="preserve">0                                                                                                                                                                                                                                                                                                                                                                                                                                                                                                                                                                                                                                                                                                                                                                                                                                                                                                                                                                                                                                                                                                                                                                                                                                                                                                                                                                                                                                                                                                                                                                                                                                                                                                                                                                                                   </v>
      </c>
      <c r="S6107" s="8"/>
      <c r="W6107" s="76"/>
      <c r="X6107" s="16">
        <f t="shared" si="1460"/>
        <v>0</v>
      </c>
      <c r="AC6107" s="18">
        <f t="shared" si="1452"/>
        <v>0</v>
      </c>
      <c r="AD6107" s="19">
        <f t="shared" si="1455"/>
        <v>0</v>
      </c>
      <c r="AE6107" s="21">
        <f t="shared" si="1464"/>
        <v>0</v>
      </c>
      <c r="AF6107" s="20">
        <f t="shared" si="1456"/>
        <v>0</v>
      </c>
      <c r="AG6107" s="20">
        <f t="shared" si="1457"/>
        <v>0</v>
      </c>
      <c r="AH6107" s="20">
        <f t="shared" si="1458"/>
        <v>0</v>
      </c>
      <c r="AI6107" s="20"/>
      <c r="AJ6107" s="20"/>
      <c r="AK6107" s="20">
        <f t="shared" si="1453"/>
        <v>0</v>
      </c>
      <c r="AL6107" s="171"/>
    </row>
    <row r="6108" spans="2:38" ht="15.75" customHeight="1" x14ac:dyDescent="0.25">
      <c r="B6108" s="14">
        <f t="shared" si="1461"/>
        <v>1733</v>
      </c>
      <c r="C6108" s="9" t="str">
        <f t="shared" si="1462"/>
        <v/>
      </c>
      <c r="D6108" s="3" t="str">
        <f t="shared" si="1463"/>
        <v/>
      </c>
      <c r="E6108" s="14" t="str">
        <f t="shared" si="1459"/>
        <v>1733</v>
      </c>
      <c r="J6108" s="14" t="str">
        <f t="shared" si="1454"/>
        <v xml:space="preserve">0                                                                                                                                                                                                                                                                                                                                                                                                                                                                                                                                                                                                                                                                                                                                                                                                                                                                                                                                                                                                                                                                                                                                                                                                                                                                                                                                                                                                                                                                                                                                                                                                                                                                                                                                                                                                    </v>
      </c>
      <c r="S6108" s="8"/>
      <c r="W6108" s="76"/>
      <c r="X6108" s="16">
        <f t="shared" si="1460"/>
        <v>0</v>
      </c>
      <c r="AC6108" s="18">
        <f t="shared" si="1452"/>
        <v>0</v>
      </c>
      <c r="AD6108" s="19">
        <f t="shared" si="1455"/>
        <v>0</v>
      </c>
      <c r="AE6108" s="21">
        <f t="shared" si="1464"/>
        <v>0</v>
      </c>
      <c r="AF6108" s="20">
        <f t="shared" si="1456"/>
        <v>0</v>
      </c>
      <c r="AG6108" s="20">
        <f t="shared" si="1457"/>
        <v>0</v>
      </c>
      <c r="AH6108" s="20">
        <f t="shared" si="1458"/>
        <v>0</v>
      </c>
      <c r="AI6108" s="20"/>
      <c r="AJ6108" s="20"/>
      <c r="AK6108" s="20">
        <f t="shared" si="1453"/>
        <v>0</v>
      </c>
      <c r="AL6108" s="171"/>
    </row>
    <row r="6109" spans="2:38" ht="15.75" customHeight="1" x14ac:dyDescent="0.25">
      <c r="B6109" s="14">
        <f t="shared" si="1461"/>
        <v>1734</v>
      </c>
      <c r="C6109" s="9" t="str">
        <f t="shared" si="1462"/>
        <v/>
      </c>
      <c r="D6109" s="3" t="str">
        <f t="shared" si="1463"/>
        <v/>
      </c>
      <c r="E6109" s="14" t="str">
        <f t="shared" si="1459"/>
        <v>1734</v>
      </c>
      <c r="J6109" s="14" t="str">
        <f t="shared" si="1454"/>
        <v xml:space="preserve">0                                                                                                                                                                                                                                                                                                                                                                                                                                                                                                                                                                                                                                                                                                                                                                                                                                                                                                                                                                                                                                                                                                                                                                                                                                                                                                                                                                                                                                                                                                                                                                                                                                                                                                                                                                                                     </v>
      </c>
      <c r="S6109" s="8"/>
      <c r="W6109" s="76"/>
      <c r="X6109" s="16">
        <f t="shared" si="1460"/>
        <v>0</v>
      </c>
      <c r="AC6109" s="18">
        <f t="shared" si="1452"/>
        <v>0</v>
      </c>
      <c r="AD6109" s="19">
        <f t="shared" si="1455"/>
        <v>0</v>
      </c>
      <c r="AE6109" s="21">
        <f t="shared" si="1464"/>
        <v>0</v>
      </c>
      <c r="AF6109" s="20">
        <f t="shared" si="1456"/>
        <v>0</v>
      </c>
      <c r="AG6109" s="20">
        <f t="shared" si="1457"/>
        <v>0</v>
      </c>
      <c r="AH6109" s="20">
        <f t="shared" si="1458"/>
        <v>0</v>
      </c>
      <c r="AI6109" s="20"/>
      <c r="AJ6109" s="20"/>
      <c r="AK6109" s="20">
        <f t="shared" si="1453"/>
        <v>0</v>
      </c>
      <c r="AL6109" s="171"/>
    </row>
    <row r="6110" spans="2:38" ht="15.75" customHeight="1" x14ac:dyDescent="0.25">
      <c r="B6110" s="14">
        <f t="shared" si="1461"/>
        <v>1735</v>
      </c>
      <c r="C6110" s="9" t="str">
        <f t="shared" si="1462"/>
        <v/>
      </c>
      <c r="D6110" s="3" t="str">
        <f t="shared" si="1463"/>
        <v/>
      </c>
      <c r="E6110" s="14" t="str">
        <f t="shared" si="1459"/>
        <v>1735</v>
      </c>
      <c r="J6110" s="14" t="str">
        <f t="shared" si="1454"/>
        <v xml:space="preserve">0                                                                                                                                                                                                                                                                                                                                                                                                                                                                                                                                                                                                                                                                                                                                                                                                                                                                                                                                                                                                                                                                                                                                                                                                                                                                                                                                                                                                                                                                                                                                                                                                                                                                                                                                                                                                      </v>
      </c>
      <c r="S6110" s="8"/>
      <c r="W6110" s="76"/>
      <c r="X6110" s="16">
        <f t="shared" si="1460"/>
        <v>0</v>
      </c>
      <c r="AC6110" s="18">
        <f t="shared" si="1452"/>
        <v>0</v>
      </c>
      <c r="AD6110" s="19">
        <f t="shared" si="1455"/>
        <v>0</v>
      </c>
      <c r="AE6110" s="21">
        <f t="shared" si="1464"/>
        <v>0</v>
      </c>
      <c r="AF6110" s="20">
        <f t="shared" si="1456"/>
        <v>0</v>
      </c>
      <c r="AG6110" s="20">
        <f t="shared" si="1457"/>
        <v>0</v>
      </c>
      <c r="AH6110" s="20">
        <f t="shared" si="1458"/>
        <v>0</v>
      </c>
      <c r="AI6110" s="20"/>
      <c r="AJ6110" s="20"/>
      <c r="AK6110" s="20">
        <f t="shared" si="1453"/>
        <v>0</v>
      </c>
      <c r="AL6110" s="171"/>
    </row>
    <row r="6111" spans="2:38" ht="15.75" customHeight="1" x14ac:dyDescent="0.25">
      <c r="B6111" s="14">
        <f t="shared" si="1461"/>
        <v>1736</v>
      </c>
      <c r="C6111" s="9" t="str">
        <f t="shared" si="1462"/>
        <v/>
      </c>
      <c r="D6111" s="3" t="str">
        <f t="shared" si="1463"/>
        <v/>
      </c>
      <c r="E6111" s="14" t="str">
        <f t="shared" si="1459"/>
        <v>1736</v>
      </c>
      <c r="J6111" s="14" t="str">
        <f t="shared" si="1454"/>
        <v xml:space="preserve">0                                                                                                                                                                                                                                                                                                                                                                                                                                                                                                                                                                                                                                                                                                                                                                                                                                                                                                                                                                                                                                                                                                                                                                                                                                                                                                                                                                                                                                                                                                                                                                                                                                                                                                                                                                                                       </v>
      </c>
      <c r="S6111" s="8"/>
      <c r="W6111" s="76"/>
      <c r="X6111" s="16">
        <f t="shared" si="1460"/>
        <v>0</v>
      </c>
      <c r="AC6111" s="18">
        <f t="shared" si="1452"/>
        <v>0</v>
      </c>
      <c r="AD6111" s="19">
        <f t="shared" si="1455"/>
        <v>0</v>
      </c>
      <c r="AE6111" s="21">
        <f t="shared" si="1464"/>
        <v>0</v>
      </c>
      <c r="AF6111" s="20">
        <f t="shared" si="1456"/>
        <v>0</v>
      </c>
      <c r="AG6111" s="20">
        <f t="shared" si="1457"/>
        <v>0</v>
      </c>
      <c r="AH6111" s="20">
        <f t="shared" si="1458"/>
        <v>0</v>
      </c>
      <c r="AI6111" s="20"/>
      <c r="AJ6111" s="20"/>
      <c r="AK6111" s="20">
        <f t="shared" si="1453"/>
        <v>0</v>
      </c>
      <c r="AL6111" s="171"/>
    </row>
    <row r="6112" spans="2:38" ht="15.75" customHeight="1" x14ac:dyDescent="0.25">
      <c r="B6112" s="14">
        <f t="shared" si="1461"/>
        <v>1737</v>
      </c>
      <c r="C6112" s="9" t="str">
        <f t="shared" si="1462"/>
        <v/>
      </c>
      <c r="D6112" s="3" t="str">
        <f t="shared" si="1463"/>
        <v/>
      </c>
      <c r="E6112" s="14" t="str">
        <f t="shared" si="1459"/>
        <v>1737</v>
      </c>
      <c r="J6112" s="14" t="str">
        <f t="shared" si="1454"/>
        <v xml:space="preserve">0                                                                                                                                                                                                                                                                                                                                                                                                                                                                                                                                                                                                                                                                                                                                                                                                                                                                                                                                                                                                                                                                                                                                                                                                                                                                                                                                                                                                                                                                                                                                                                                                                                                                                                                                                                                                        </v>
      </c>
      <c r="S6112" s="8"/>
      <c r="W6112" s="76"/>
      <c r="X6112" s="16">
        <f t="shared" si="1460"/>
        <v>0</v>
      </c>
      <c r="AC6112" s="18">
        <f t="shared" si="1452"/>
        <v>0</v>
      </c>
      <c r="AD6112" s="19">
        <f t="shared" si="1455"/>
        <v>0</v>
      </c>
      <c r="AE6112" s="21">
        <f t="shared" si="1464"/>
        <v>0</v>
      </c>
      <c r="AF6112" s="20">
        <f t="shared" si="1456"/>
        <v>0</v>
      </c>
      <c r="AG6112" s="20">
        <f t="shared" si="1457"/>
        <v>0</v>
      </c>
      <c r="AH6112" s="20">
        <f t="shared" si="1458"/>
        <v>0</v>
      </c>
      <c r="AI6112" s="20"/>
      <c r="AJ6112" s="20"/>
      <c r="AK6112" s="20">
        <f t="shared" si="1453"/>
        <v>0</v>
      </c>
      <c r="AL6112" s="171"/>
    </row>
    <row r="6113" spans="2:38" ht="15.75" customHeight="1" x14ac:dyDescent="0.25">
      <c r="B6113" s="14">
        <f t="shared" si="1461"/>
        <v>1738</v>
      </c>
      <c r="C6113" s="9" t="str">
        <f t="shared" si="1462"/>
        <v/>
      </c>
      <c r="D6113" s="3" t="str">
        <f t="shared" si="1463"/>
        <v/>
      </c>
      <c r="E6113" s="14" t="str">
        <f t="shared" si="1459"/>
        <v>1738</v>
      </c>
      <c r="J6113" s="14" t="str">
        <f t="shared" si="1454"/>
        <v xml:space="preserve">0                                                                                                                                                                                                                                                                                                                                                                                                                                                                                                                                                                                                                                                                                                                                                                                                                                                                                                                                                                                                                                                                                                                                                                                                                                                                                                                                                                                                                                                                                                                                                                                                                                                                                                                                                                                                         </v>
      </c>
      <c r="S6113" s="8"/>
      <c r="W6113" s="76"/>
      <c r="X6113" s="16">
        <f t="shared" si="1460"/>
        <v>0</v>
      </c>
      <c r="AC6113" s="18">
        <f t="shared" si="1452"/>
        <v>0</v>
      </c>
      <c r="AD6113" s="19">
        <f t="shared" si="1455"/>
        <v>0</v>
      </c>
      <c r="AE6113" s="21">
        <f t="shared" si="1464"/>
        <v>0</v>
      </c>
      <c r="AF6113" s="20">
        <f t="shared" si="1456"/>
        <v>0</v>
      </c>
      <c r="AG6113" s="20">
        <f t="shared" si="1457"/>
        <v>0</v>
      </c>
      <c r="AH6113" s="20">
        <f t="shared" si="1458"/>
        <v>0</v>
      </c>
      <c r="AI6113" s="20"/>
      <c r="AJ6113" s="20"/>
      <c r="AK6113" s="20">
        <f t="shared" si="1453"/>
        <v>0</v>
      </c>
      <c r="AL6113" s="171"/>
    </row>
    <row r="6114" spans="2:38" ht="15.75" customHeight="1" x14ac:dyDescent="0.25">
      <c r="B6114" s="14">
        <f t="shared" si="1461"/>
        <v>1739</v>
      </c>
      <c r="C6114" s="9" t="str">
        <f t="shared" si="1462"/>
        <v/>
      </c>
      <c r="D6114" s="3" t="str">
        <f t="shared" si="1463"/>
        <v/>
      </c>
      <c r="E6114" s="14" t="str">
        <f t="shared" si="1459"/>
        <v>1739</v>
      </c>
      <c r="J6114" s="14" t="str">
        <f t="shared" si="1454"/>
        <v xml:space="preserve">0                                                                                                                                                                                                                                                                                                                                                                                                                                                                                                                                                                                                                                                                                                                                                                                                                                                                                                                                                                                                                                                                                                                                                                                                                                                                                                                                                                                                                                                                                                                                                                                                                                                                                                                                                                                                          </v>
      </c>
      <c r="S6114" s="8"/>
      <c r="W6114" s="76"/>
      <c r="X6114" s="16">
        <f t="shared" si="1460"/>
        <v>0</v>
      </c>
      <c r="AC6114" s="18">
        <f t="shared" si="1452"/>
        <v>0</v>
      </c>
      <c r="AD6114" s="19">
        <f t="shared" si="1455"/>
        <v>0</v>
      </c>
      <c r="AE6114" s="21">
        <f t="shared" si="1464"/>
        <v>0</v>
      </c>
      <c r="AF6114" s="20">
        <f t="shared" si="1456"/>
        <v>0</v>
      </c>
      <c r="AG6114" s="20">
        <f t="shared" si="1457"/>
        <v>0</v>
      </c>
      <c r="AH6114" s="20">
        <f t="shared" si="1458"/>
        <v>0</v>
      </c>
      <c r="AI6114" s="20"/>
      <c r="AJ6114" s="20"/>
      <c r="AK6114" s="20">
        <f t="shared" si="1453"/>
        <v>0</v>
      </c>
      <c r="AL6114" s="171"/>
    </row>
    <row r="6115" spans="2:38" ht="15.75" customHeight="1" x14ac:dyDescent="0.25">
      <c r="B6115" s="14">
        <f t="shared" si="1461"/>
        <v>1740</v>
      </c>
      <c r="C6115" s="9" t="str">
        <f t="shared" si="1462"/>
        <v/>
      </c>
      <c r="D6115" s="3" t="str">
        <f t="shared" si="1463"/>
        <v/>
      </c>
      <c r="E6115" s="14" t="str">
        <f t="shared" si="1459"/>
        <v>1740</v>
      </c>
      <c r="J6115" s="14" t="str">
        <f t="shared" si="1454"/>
        <v xml:space="preserve">0                                                                                                                                                                                                                                                                                                                                                                                                                                                                                                                                                                                                                                                                                                                                                                                                                                                                                                                                                                                                                                                                                                                                                                                                                                                                                                                                                                                                                                                                                                                                                                                                                                                                                                                                                                                                           </v>
      </c>
      <c r="S6115" s="8"/>
      <c r="W6115" s="76"/>
      <c r="X6115" s="16">
        <f t="shared" si="1460"/>
        <v>0</v>
      </c>
      <c r="AC6115" s="18">
        <f t="shared" ref="AC6115:AC6178" si="1465">+AB6115*Y6115</f>
        <v>0</v>
      </c>
      <c r="AD6115" s="19">
        <f t="shared" si="1455"/>
        <v>0</v>
      </c>
      <c r="AE6115" s="21">
        <f t="shared" si="1464"/>
        <v>0</v>
      </c>
      <c r="AF6115" s="20">
        <f t="shared" si="1456"/>
        <v>0</v>
      </c>
      <c r="AG6115" s="20">
        <f t="shared" si="1457"/>
        <v>0</v>
      </c>
      <c r="AH6115" s="20">
        <f t="shared" si="1458"/>
        <v>0</v>
      </c>
      <c r="AI6115" s="20"/>
      <c r="AJ6115" s="20"/>
      <c r="AK6115" s="20">
        <f t="shared" ref="AK6115:AK6178" si="1466">AH6115+AG6115</f>
        <v>0</v>
      </c>
      <c r="AL6115" s="171"/>
    </row>
    <row r="6116" spans="2:38" ht="15.75" customHeight="1" x14ac:dyDescent="0.25">
      <c r="B6116" s="14">
        <f t="shared" si="1461"/>
        <v>1741</v>
      </c>
      <c r="C6116" s="9" t="str">
        <f t="shared" si="1462"/>
        <v/>
      </c>
      <c r="D6116" s="3" t="str">
        <f t="shared" si="1463"/>
        <v/>
      </c>
      <c r="E6116" s="14" t="str">
        <f t="shared" si="1459"/>
        <v>1741</v>
      </c>
      <c r="J6116" s="14" t="str">
        <f t="shared" si="1454"/>
        <v xml:space="preserve">0                                                                                                                                                                                                                                                                                                                                                                                                                                                                                                                                                                                                                                                                                                                                                                                                                                                                                                                                                                                                                                                                                                                                                                                                                                                                                                                                                                                                                                                                                                                                                                                                                                                                                                                                                                                                            </v>
      </c>
      <c r="S6116" s="8"/>
      <c r="W6116" s="76"/>
      <c r="X6116" s="16">
        <f t="shared" si="1460"/>
        <v>0</v>
      </c>
      <c r="AC6116" s="18">
        <f t="shared" si="1465"/>
        <v>0</v>
      </c>
      <c r="AD6116" s="19">
        <f t="shared" si="1455"/>
        <v>0</v>
      </c>
      <c r="AE6116" s="21">
        <f t="shared" si="1464"/>
        <v>0</v>
      </c>
      <c r="AF6116" s="20">
        <f t="shared" si="1456"/>
        <v>0</v>
      </c>
      <c r="AG6116" s="20">
        <f t="shared" si="1457"/>
        <v>0</v>
      </c>
      <c r="AH6116" s="20">
        <f t="shared" si="1458"/>
        <v>0</v>
      </c>
      <c r="AI6116" s="20"/>
      <c r="AJ6116" s="20"/>
      <c r="AK6116" s="20">
        <f t="shared" si="1466"/>
        <v>0</v>
      </c>
      <c r="AL6116" s="171"/>
    </row>
    <row r="6117" spans="2:38" ht="15.75" customHeight="1" x14ac:dyDescent="0.25">
      <c r="B6117" s="14">
        <f t="shared" si="1461"/>
        <v>1742</v>
      </c>
      <c r="C6117" s="9" t="str">
        <f t="shared" si="1462"/>
        <v/>
      </c>
      <c r="D6117" s="3" t="str">
        <f t="shared" si="1463"/>
        <v/>
      </c>
      <c r="E6117" s="14" t="str">
        <f t="shared" si="1459"/>
        <v>1742</v>
      </c>
      <c r="J6117" s="14" t="str">
        <f t="shared" si="1454"/>
        <v xml:space="preserve">0                                                                                                                                                                                                                                                                                                                                                                                                                                                                                                                                                                                                                                                                                                                                                                                                                                                                                                                                                                                                                                                                                                                                                                                                                                                                                                                                                                                                                                                                                                                                                                                                                                                                                                                                                                                                             </v>
      </c>
      <c r="S6117" s="8"/>
      <c r="W6117" s="76"/>
      <c r="X6117" s="16">
        <f t="shared" si="1460"/>
        <v>0</v>
      </c>
      <c r="AC6117" s="18">
        <f t="shared" si="1465"/>
        <v>0</v>
      </c>
      <c r="AD6117" s="19">
        <f t="shared" si="1455"/>
        <v>0</v>
      </c>
      <c r="AE6117" s="21">
        <f t="shared" si="1464"/>
        <v>0</v>
      </c>
      <c r="AF6117" s="20">
        <f t="shared" si="1456"/>
        <v>0</v>
      </c>
      <c r="AG6117" s="20">
        <f t="shared" si="1457"/>
        <v>0</v>
      </c>
      <c r="AH6117" s="20">
        <f t="shared" si="1458"/>
        <v>0</v>
      </c>
      <c r="AI6117" s="20"/>
      <c r="AJ6117" s="20"/>
      <c r="AK6117" s="20">
        <f t="shared" si="1466"/>
        <v>0</v>
      </c>
      <c r="AL6117" s="171"/>
    </row>
    <row r="6118" spans="2:38" ht="15.75" customHeight="1" x14ac:dyDescent="0.25">
      <c r="B6118" s="14">
        <f t="shared" si="1461"/>
        <v>1743</v>
      </c>
      <c r="C6118" s="9" t="str">
        <f t="shared" si="1462"/>
        <v/>
      </c>
      <c r="D6118" s="3" t="str">
        <f t="shared" si="1463"/>
        <v/>
      </c>
      <c r="E6118" s="14" t="str">
        <f t="shared" si="1459"/>
        <v>1743</v>
      </c>
      <c r="J6118" s="14" t="str">
        <f t="shared" si="1454"/>
        <v xml:space="preserve">0                                                                                                                                                                                                                                                                                                                                                                                                                                                                                                                                                                                                                                                                                                                                                                                                                                                                                                                                                                                                                                                                                                                                                                                                                                                                                                                                                                                                                                                                                                                                                                                                                                                                                                                                                                                                              </v>
      </c>
      <c r="S6118" s="8"/>
      <c r="W6118" s="76"/>
      <c r="X6118" s="16">
        <f t="shared" si="1460"/>
        <v>0</v>
      </c>
      <c r="AC6118" s="18">
        <f t="shared" si="1465"/>
        <v>0</v>
      </c>
      <c r="AD6118" s="19">
        <f t="shared" si="1455"/>
        <v>0</v>
      </c>
      <c r="AE6118" s="21">
        <f t="shared" si="1464"/>
        <v>0</v>
      </c>
      <c r="AF6118" s="20">
        <f t="shared" si="1456"/>
        <v>0</v>
      </c>
      <c r="AG6118" s="20">
        <f t="shared" si="1457"/>
        <v>0</v>
      </c>
      <c r="AH6118" s="20">
        <f t="shared" si="1458"/>
        <v>0</v>
      </c>
      <c r="AI6118" s="20"/>
      <c r="AJ6118" s="20"/>
      <c r="AK6118" s="20">
        <f t="shared" si="1466"/>
        <v>0</v>
      </c>
      <c r="AL6118" s="171"/>
    </row>
    <row r="6119" spans="2:38" ht="15.75" customHeight="1" x14ac:dyDescent="0.25">
      <c r="B6119" s="14">
        <f t="shared" si="1461"/>
        <v>1744</v>
      </c>
      <c r="C6119" s="9" t="str">
        <f t="shared" si="1462"/>
        <v/>
      </c>
      <c r="D6119" s="3" t="str">
        <f t="shared" si="1463"/>
        <v/>
      </c>
      <c r="E6119" s="14" t="str">
        <f t="shared" si="1459"/>
        <v>1744</v>
      </c>
      <c r="J6119" s="14" t="str">
        <f t="shared" ref="J6119:J6182" si="1467">IF(A6119=A6118,CONCATENATE(J6118," ",I6119),I6119)</f>
        <v xml:space="preserve">0                                                                                                                                                                                                                                                                                                                                                                                                                                                                                                                                                                                                                                                                                                                                                                                                                                                                                                                                                                                                                                                                                                                                                                                                                                                                                                                                                                                                                                                                                                                                                                                                                                                                                                                                                                                                               </v>
      </c>
      <c r="S6119" s="8"/>
      <c r="W6119" s="76"/>
      <c r="X6119" s="16">
        <f t="shared" si="1460"/>
        <v>0</v>
      </c>
      <c r="AC6119" s="18">
        <f t="shared" si="1465"/>
        <v>0</v>
      </c>
      <c r="AD6119" s="19">
        <f t="shared" si="1455"/>
        <v>0</v>
      </c>
      <c r="AE6119" s="21">
        <f t="shared" si="1464"/>
        <v>0</v>
      </c>
      <c r="AF6119" s="20">
        <f t="shared" si="1456"/>
        <v>0</v>
      </c>
      <c r="AG6119" s="20">
        <f t="shared" si="1457"/>
        <v>0</v>
      </c>
      <c r="AH6119" s="20">
        <f t="shared" si="1458"/>
        <v>0</v>
      </c>
      <c r="AI6119" s="20"/>
      <c r="AJ6119" s="20"/>
      <c r="AK6119" s="20">
        <f t="shared" si="1466"/>
        <v>0</v>
      </c>
      <c r="AL6119" s="171"/>
    </row>
    <row r="6120" spans="2:38" ht="15.75" customHeight="1" x14ac:dyDescent="0.25">
      <c r="B6120" s="14">
        <f t="shared" si="1461"/>
        <v>1745</v>
      </c>
      <c r="C6120" s="9" t="str">
        <f t="shared" si="1462"/>
        <v/>
      </c>
      <c r="D6120" s="3" t="str">
        <f t="shared" si="1463"/>
        <v/>
      </c>
      <c r="E6120" s="14" t="str">
        <f t="shared" si="1459"/>
        <v>1745</v>
      </c>
      <c r="J6120" s="14" t="str">
        <f t="shared" si="1467"/>
        <v xml:space="preserve">0                                                                                                                                                                                                                                                                                                                                                                                                                                                                                                                                                                                                                                                                                                                                                                                                                                                                                                                                                                                                                                                                                                                                                                                                                                                                                                                                                                                                                                                                                                                                                                                                                                                                                                                                                                                                                </v>
      </c>
      <c r="S6120" s="8"/>
      <c r="W6120" s="76"/>
      <c r="X6120" s="16">
        <f t="shared" si="1460"/>
        <v>0</v>
      </c>
      <c r="AC6120" s="18">
        <f t="shared" si="1465"/>
        <v>0</v>
      </c>
      <c r="AD6120" s="19">
        <f t="shared" si="1455"/>
        <v>0</v>
      </c>
      <c r="AE6120" s="21">
        <f t="shared" si="1464"/>
        <v>0</v>
      </c>
      <c r="AF6120" s="20">
        <f t="shared" si="1456"/>
        <v>0</v>
      </c>
      <c r="AG6120" s="20">
        <f t="shared" si="1457"/>
        <v>0</v>
      </c>
      <c r="AH6120" s="20">
        <f t="shared" si="1458"/>
        <v>0</v>
      </c>
      <c r="AI6120" s="20"/>
      <c r="AJ6120" s="20"/>
      <c r="AK6120" s="20">
        <f t="shared" si="1466"/>
        <v>0</v>
      </c>
      <c r="AL6120" s="171"/>
    </row>
    <row r="6121" spans="2:38" ht="15.75" customHeight="1" x14ac:dyDescent="0.25">
      <c r="B6121" s="14">
        <f t="shared" si="1461"/>
        <v>1746</v>
      </c>
      <c r="C6121" s="9" t="str">
        <f t="shared" si="1462"/>
        <v/>
      </c>
      <c r="D6121" s="3" t="str">
        <f t="shared" si="1463"/>
        <v/>
      </c>
      <c r="E6121" s="14" t="str">
        <f t="shared" si="1459"/>
        <v>1746</v>
      </c>
      <c r="J6121" s="14" t="str">
        <f t="shared" si="1467"/>
        <v xml:space="preserve">0                                                                                                                                                                                                                                                                                                                                                                                                                                                                                                                                                                                                                                                                                                                                                                                                                                                                                                                                                                                                                                                                                                                                                                                                                                                                                                                                                                                                                                                                                                                                                                                                                                                                                                                                                                                                                 </v>
      </c>
      <c r="S6121" s="8"/>
      <c r="W6121" s="76"/>
      <c r="X6121" s="16">
        <f t="shared" si="1460"/>
        <v>0</v>
      </c>
      <c r="AC6121" s="18">
        <f t="shared" si="1465"/>
        <v>0</v>
      </c>
      <c r="AD6121" s="19">
        <f t="shared" si="1455"/>
        <v>0</v>
      </c>
      <c r="AE6121" s="21">
        <f t="shared" si="1464"/>
        <v>0</v>
      </c>
      <c r="AF6121" s="20">
        <f t="shared" si="1456"/>
        <v>0</v>
      </c>
      <c r="AG6121" s="20">
        <f t="shared" si="1457"/>
        <v>0</v>
      </c>
      <c r="AH6121" s="20">
        <f t="shared" si="1458"/>
        <v>0</v>
      </c>
      <c r="AI6121" s="20"/>
      <c r="AJ6121" s="20"/>
      <c r="AK6121" s="20">
        <f t="shared" si="1466"/>
        <v>0</v>
      </c>
      <c r="AL6121" s="171"/>
    </row>
    <row r="6122" spans="2:38" ht="15.75" customHeight="1" x14ac:dyDescent="0.25">
      <c r="B6122" s="14">
        <f t="shared" si="1461"/>
        <v>1747</v>
      </c>
      <c r="C6122" s="9" t="str">
        <f t="shared" si="1462"/>
        <v/>
      </c>
      <c r="D6122" s="3" t="str">
        <f t="shared" si="1463"/>
        <v/>
      </c>
      <c r="E6122" s="14" t="str">
        <f t="shared" si="1459"/>
        <v>1747</v>
      </c>
      <c r="J6122" s="14" t="str">
        <f t="shared" si="1467"/>
        <v xml:space="preserve">0                                                                                                                                                                                                                                                                                                                                                                                                                                                                                                                                                                                                                                                                                                                                                                                                                                                                                                                                                                                                                                                                                                                                                                                                                                                                                                                                                                                                                                                                                                                                                                                                                                                                                                                                                                                                                  </v>
      </c>
      <c r="S6122" s="8"/>
      <c r="W6122" s="76"/>
      <c r="X6122" s="16">
        <f t="shared" si="1460"/>
        <v>0</v>
      </c>
      <c r="AC6122" s="18">
        <f t="shared" si="1465"/>
        <v>0</v>
      </c>
      <c r="AD6122" s="19">
        <f t="shared" si="1455"/>
        <v>0</v>
      </c>
      <c r="AE6122" s="21">
        <f t="shared" si="1464"/>
        <v>0</v>
      </c>
      <c r="AF6122" s="20">
        <f t="shared" si="1456"/>
        <v>0</v>
      </c>
      <c r="AG6122" s="20">
        <f t="shared" si="1457"/>
        <v>0</v>
      </c>
      <c r="AH6122" s="20">
        <f t="shared" si="1458"/>
        <v>0</v>
      </c>
      <c r="AI6122" s="20"/>
      <c r="AJ6122" s="20"/>
      <c r="AK6122" s="20">
        <f t="shared" si="1466"/>
        <v>0</v>
      </c>
      <c r="AL6122" s="171"/>
    </row>
    <row r="6123" spans="2:38" ht="15.75" customHeight="1" x14ac:dyDescent="0.25">
      <c r="B6123" s="14">
        <f t="shared" si="1461"/>
        <v>1748</v>
      </c>
      <c r="C6123" s="9" t="str">
        <f t="shared" si="1462"/>
        <v/>
      </c>
      <c r="D6123" s="3" t="str">
        <f t="shared" si="1463"/>
        <v/>
      </c>
      <c r="E6123" s="14" t="str">
        <f t="shared" si="1459"/>
        <v>1748</v>
      </c>
      <c r="J6123" s="14" t="str">
        <f t="shared" si="1467"/>
        <v xml:space="preserve">0                                                                                                                                                                                                                                                                                                                                                                                                                                                                                                                                                                                                                                                                                                                                                                                                                                                                                                                                                                                                                                                                                                                                                                                                                                                                                                                                                                                                                                                                                                                                                                                                                                                                                                                                                                                                                   </v>
      </c>
      <c r="S6123" s="8"/>
      <c r="W6123" s="76"/>
      <c r="X6123" s="16">
        <f t="shared" si="1460"/>
        <v>0</v>
      </c>
      <c r="AC6123" s="18">
        <f t="shared" si="1465"/>
        <v>0</v>
      </c>
      <c r="AD6123" s="19">
        <f t="shared" si="1455"/>
        <v>0</v>
      </c>
      <c r="AE6123" s="21">
        <f t="shared" si="1464"/>
        <v>0</v>
      </c>
      <c r="AF6123" s="20">
        <f t="shared" si="1456"/>
        <v>0</v>
      </c>
      <c r="AG6123" s="20">
        <f t="shared" si="1457"/>
        <v>0</v>
      </c>
      <c r="AH6123" s="20">
        <f t="shared" si="1458"/>
        <v>0</v>
      </c>
      <c r="AI6123" s="20"/>
      <c r="AJ6123" s="20"/>
      <c r="AK6123" s="20">
        <f t="shared" si="1466"/>
        <v>0</v>
      </c>
      <c r="AL6123" s="171"/>
    </row>
    <row r="6124" spans="2:38" ht="15.75" customHeight="1" x14ac:dyDescent="0.25">
      <c r="B6124" s="14">
        <f t="shared" si="1461"/>
        <v>1749</v>
      </c>
      <c r="C6124" s="9" t="str">
        <f t="shared" si="1462"/>
        <v/>
      </c>
      <c r="D6124" s="3" t="str">
        <f t="shared" si="1463"/>
        <v/>
      </c>
      <c r="E6124" s="14" t="str">
        <f t="shared" si="1459"/>
        <v>1749</v>
      </c>
      <c r="J6124" s="14" t="str">
        <f t="shared" si="1467"/>
        <v xml:space="preserve">0                                                                                                                                                                                                                                                                                                                                                                                                                                                                                                                                                                                                                                                                                                                                                                                                                                                                                                                                                                                                                                                                                                                                                                                                                                                                                                                                                                                                                                                                                                                                                                                                                                                                                                                                                                                                                    </v>
      </c>
      <c r="S6124" s="8"/>
      <c r="W6124" s="76"/>
      <c r="X6124" s="16">
        <f t="shared" si="1460"/>
        <v>0</v>
      </c>
      <c r="AC6124" s="18">
        <f t="shared" si="1465"/>
        <v>0</v>
      </c>
      <c r="AD6124" s="19">
        <f t="shared" si="1455"/>
        <v>0</v>
      </c>
      <c r="AE6124" s="21">
        <f t="shared" si="1464"/>
        <v>0</v>
      </c>
      <c r="AF6124" s="20">
        <f t="shared" si="1456"/>
        <v>0</v>
      </c>
      <c r="AG6124" s="20">
        <f t="shared" si="1457"/>
        <v>0</v>
      </c>
      <c r="AH6124" s="20">
        <f t="shared" si="1458"/>
        <v>0</v>
      </c>
      <c r="AI6124" s="20"/>
      <c r="AJ6124" s="20"/>
      <c r="AK6124" s="20">
        <f t="shared" si="1466"/>
        <v>0</v>
      </c>
      <c r="AL6124" s="171"/>
    </row>
    <row r="6125" spans="2:38" ht="15.75" customHeight="1" x14ac:dyDescent="0.25">
      <c r="B6125" s="14">
        <f t="shared" si="1461"/>
        <v>1750</v>
      </c>
      <c r="C6125" s="9" t="str">
        <f t="shared" si="1462"/>
        <v/>
      </c>
      <c r="D6125" s="3" t="str">
        <f t="shared" si="1463"/>
        <v/>
      </c>
      <c r="E6125" s="14" t="str">
        <f t="shared" si="1459"/>
        <v>1750</v>
      </c>
      <c r="J6125" s="14" t="str">
        <f t="shared" si="1467"/>
        <v xml:space="preserve">0                                                                                                                                                                                                                                                                                                                                                                                                                                                                                                                                                                                                                                                                                                                                                                                                                                                                                                                                                                                                                                                                                                                                                                                                                                                                                                                                                                                                                                                                                                                                                                                                                                                                                                                                                                                                                     </v>
      </c>
      <c r="S6125" s="8"/>
      <c r="W6125" s="76"/>
      <c r="X6125" s="16">
        <f t="shared" si="1460"/>
        <v>0</v>
      </c>
      <c r="AC6125" s="18">
        <f t="shared" si="1465"/>
        <v>0</v>
      </c>
      <c r="AD6125" s="19">
        <f t="shared" si="1455"/>
        <v>0</v>
      </c>
      <c r="AE6125" s="21">
        <f t="shared" si="1464"/>
        <v>0</v>
      </c>
      <c r="AF6125" s="20">
        <f t="shared" si="1456"/>
        <v>0</v>
      </c>
      <c r="AG6125" s="20">
        <f t="shared" si="1457"/>
        <v>0</v>
      </c>
      <c r="AH6125" s="20">
        <f t="shared" si="1458"/>
        <v>0</v>
      </c>
      <c r="AI6125" s="20"/>
      <c r="AJ6125" s="20"/>
      <c r="AK6125" s="20">
        <f t="shared" si="1466"/>
        <v>0</v>
      </c>
      <c r="AL6125" s="171"/>
    </row>
    <row r="6126" spans="2:38" ht="15.75" customHeight="1" x14ac:dyDescent="0.25">
      <c r="B6126" s="14">
        <f t="shared" si="1461"/>
        <v>1751</v>
      </c>
      <c r="C6126" s="9" t="str">
        <f t="shared" si="1462"/>
        <v/>
      </c>
      <c r="D6126" s="3" t="str">
        <f t="shared" si="1463"/>
        <v/>
      </c>
      <c r="E6126" s="14" t="str">
        <f t="shared" si="1459"/>
        <v>1751</v>
      </c>
      <c r="J6126" s="14" t="str">
        <f t="shared" si="1467"/>
        <v xml:space="preserve">0                                                                                                                                                                                                                                                                                                                                                                                                                                                                                                                                                                                                                                                                                                                                                                                                                                                                                                                                                                                                                                                                                                                                                                                                                                                                                                                                                                                                                                                                                                                                                                                                                                                                                                                                                                                                                      </v>
      </c>
      <c r="S6126" s="8"/>
      <c r="W6126" s="76"/>
      <c r="X6126" s="16">
        <f t="shared" si="1460"/>
        <v>0</v>
      </c>
      <c r="AC6126" s="18">
        <f t="shared" si="1465"/>
        <v>0</v>
      </c>
      <c r="AD6126" s="19">
        <f t="shared" si="1455"/>
        <v>0</v>
      </c>
      <c r="AE6126" s="21">
        <f t="shared" si="1464"/>
        <v>0</v>
      </c>
      <c r="AF6126" s="20">
        <f t="shared" si="1456"/>
        <v>0</v>
      </c>
      <c r="AG6126" s="20">
        <f t="shared" si="1457"/>
        <v>0</v>
      </c>
      <c r="AH6126" s="20">
        <f t="shared" si="1458"/>
        <v>0</v>
      </c>
      <c r="AI6126" s="20"/>
      <c r="AJ6126" s="20"/>
      <c r="AK6126" s="20">
        <f t="shared" si="1466"/>
        <v>0</v>
      </c>
      <c r="AL6126" s="171"/>
    </row>
    <row r="6127" spans="2:38" ht="15.75" customHeight="1" x14ac:dyDescent="0.25">
      <c r="B6127" s="14">
        <f t="shared" si="1461"/>
        <v>1752</v>
      </c>
      <c r="C6127" s="9" t="str">
        <f t="shared" si="1462"/>
        <v/>
      </c>
      <c r="D6127" s="3" t="str">
        <f t="shared" si="1463"/>
        <v/>
      </c>
      <c r="E6127" s="14" t="str">
        <f t="shared" si="1459"/>
        <v>1752</v>
      </c>
      <c r="J6127" s="14" t="str">
        <f t="shared" si="1467"/>
        <v xml:space="preserve">0                                                                                                                                                                                                                                                                                                                                                                                                                                                                                                                                                                                                                                                                                                                                                                                                                                                                                                                                                                                                                                                                                                                                                                                                                                                                                                                                                                                                                                                                                                                                                                                                                                                                                                                                                                                                                       </v>
      </c>
      <c r="S6127" s="8"/>
      <c r="W6127" s="76"/>
      <c r="X6127" s="16">
        <f t="shared" si="1460"/>
        <v>0</v>
      </c>
      <c r="AC6127" s="18">
        <f t="shared" si="1465"/>
        <v>0</v>
      </c>
      <c r="AD6127" s="19">
        <f t="shared" si="1455"/>
        <v>0</v>
      </c>
      <c r="AE6127" s="21">
        <f t="shared" si="1464"/>
        <v>0</v>
      </c>
      <c r="AF6127" s="20">
        <f t="shared" si="1456"/>
        <v>0</v>
      </c>
      <c r="AG6127" s="20">
        <f t="shared" si="1457"/>
        <v>0</v>
      </c>
      <c r="AH6127" s="20">
        <f t="shared" si="1458"/>
        <v>0</v>
      </c>
      <c r="AI6127" s="20"/>
      <c r="AJ6127" s="20"/>
      <c r="AK6127" s="20">
        <f t="shared" si="1466"/>
        <v>0</v>
      </c>
      <c r="AL6127" s="171"/>
    </row>
    <row r="6128" spans="2:38" ht="15.75" customHeight="1" x14ac:dyDescent="0.25">
      <c r="B6128" s="14">
        <f t="shared" si="1461"/>
        <v>1753</v>
      </c>
      <c r="C6128" s="9" t="str">
        <f t="shared" si="1462"/>
        <v/>
      </c>
      <c r="D6128" s="3" t="str">
        <f t="shared" si="1463"/>
        <v/>
      </c>
      <c r="E6128" s="14" t="str">
        <f t="shared" si="1459"/>
        <v>1753</v>
      </c>
      <c r="J6128" s="14" t="str">
        <f t="shared" si="1467"/>
        <v xml:space="preserve">0                                                                                                                                                                                                                                                                                                                                                                                                                                                                                                                                                                                                                                                                                                                                                                                                                                                                                                                                                                                                                                                                                                                                                                                                                                                                                                                                                                                                                                                                                                                                                                                                                                                                                                                                                                                                                        </v>
      </c>
      <c r="S6128" s="8"/>
      <c r="W6128" s="76"/>
      <c r="X6128" s="16">
        <f t="shared" si="1460"/>
        <v>0</v>
      </c>
      <c r="AC6128" s="18">
        <f t="shared" si="1465"/>
        <v>0</v>
      </c>
      <c r="AD6128" s="19">
        <f t="shared" si="1455"/>
        <v>0</v>
      </c>
      <c r="AE6128" s="21">
        <f t="shared" si="1464"/>
        <v>0</v>
      </c>
      <c r="AF6128" s="20">
        <f t="shared" si="1456"/>
        <v>0</v>
      </c>
      <c r="AG6128" s="20">
        <f t="shared" si="1457"/>
        <v>0</v>
      </c>
      <c r="AH6128" s="20">
        <f t="shared" si="1458"/>
        <v>0</v>
      </c>
      <c r="AI6128" s="20"/>
      <c r="AJ6128" s="20"/>
      <c r="AK6128" s="20">
        <f t="shared" si="1466"/>
        <v>0</v>
      </c>
      <c r="AL6128" s="171"/>
    </row>
    <row r="6129" spans="2:38" ht="15.75" customHeight="1" x14ac:dyDescent="0.25">
      <c r="B6129" s="14">
        <f t="shared" si="1461"/>
        <v>1754</v>
      </c>
      <c r="C6129" s="9" t="str">
        <f t="shared" si="1462"/>
        <v/>
      </c>
      <c r="D6129" s="3" t="str">
        <f t="shared" si="1463"/>
        <v/>
      </c>
      <c r="E6129" s="14" t="str">
        <f t="shared" si="1459"/>
        <v>1754</v>
      </c>
      <c r="J6129" s="14" t="str">
        <f t="shared" si="1467"/>
        <v xml:space="preserve">0                                                                                                                                                                                                                                                                                                                                                                                                                                                                                                                                                                                                                                                                                                                                                                                                                                                                                                                                                                                                                                                                                                                                                                                                                                                                                                                                                                                                                                                                                                                                                                                                                                                                                                                                                                                                                         </v>
      </c>
      <c r="S6129" s="8"/>
      <c r="W6129" s="76"/>
      <c r="X6129" s="16">
        <f t="shared" si="1460"/>
        <v>0</v>
      </c>
      <c r="AC6129" s="18">
        <f t="shared" si="1465"/>
        <v>0</v>
      </c>
      <c r="AD6129" s="19">
        <f t="shared" ref="AD6129:AD6192" si="1468">IF(A6129=A6128,AD6128+AC6129,AC6129)</f>
        <v>0</v>
      </c>
      <c r="AE6129" s="21">
        <f t="shared" si="1464"/>
        <v>0</v>
      </c>
      <c r="AF6129" s="20">
        <f t="shared" ref="AF6129:AF6192" si="1469">IF(A6129=A6128,0,(SUMIF($A$3:$A$999956,A6129,$Q$3:$Q$999956)))+IF(A6129=A6128,0,(SUMIF($A$3:$A$999956,A6129,$R$3:$R$999956)))</f>
        <v>0</v>
      </c>
      <c r="AG6129" s="20">
        <f t="shared" ref="AG6129:AG6192" si="1470">IF(A6129=A6128,0,(SUMIF($A$3:$A$999956,A6129,($X$3:$X$999956))))</f>
        <v>0</v>
      </c>
      <c r="AH6129" s="20">
        <f t="shared" ref="AH6129:AH6192" si="1471">IF(A6129=A6128,0,(SUMIF($A$3:$A$999956,A6129,($AC$3:$AC$999956))))</f>
        <v>0</v>
      </c>
      <c r="AI6129" s="20"/>
      <c r="AJ6129" s="20"/>
      <c r="AK6129" s="20">
        <f t="shared" si="1466"/>
        <v>0</v>
      </c>
      <c r="AL6129" s="171"/>
    </row>
    <row r="6130" spans="2:38" ht="15.75" customHeight="1" x14ac:dyDescent="0.25">
      <c r="B6130" s="14">
        <f t="shared" si="1461"/>
        <v>1755</v>
      </c>
      <c r="C6130" s="9" t="str">
        <f t="shared" si="1462"/>
        <v/>
      </c>
      <c r="D6130" s="3" t="str">
        <f t="shared" si="1463"/>
        <v/>
      </c>
      <c r="E6130" s="14" t="str">
        <f t="shared" si="1459"/>
        <v>1755</v>
      </c>
      <c r="J6130" s="14" t="str">
        <f t="shared" si="1467"/>
        <v xml:space="preserve">0                                                                                                                                                                                                                                                                                                                                                                                                                                                                                                                                                                                                                                                                                                                                                                                                                                                                                                                                                                                                                                                                                                                                                                                                                                                                                                                                                                                                                                                                                                                                                                                                                                                                                                                                                                                                                          </v>
      </c>
      <c r="S6130" s="8"/>
      <c r="W6130" s="76"/>
      <c r="X6130" s="16">
        <f t="shared" si="1460"/>
        <v>0</v>
      </c>
      <c r="AC6130" s="18">
        <f t="shared" si="1465"/>
        <v>0</v>
      </c>
      <c r="AD6130" s="19">
        <f t="shared" si="1468"/>
        <v>0</v>
      </c>
      <c r="AE6130" s="21">
        <f t="shared" si="1464"/>
        <v>0</v>
      </c>
      <c r="AF6130" s="20">
        <f t="shared" si="1469"/>
        <v>0</v>
      </c>
      <c r="AG6130" s="20">
        <f t="shared" si="1470"/>
        <v>0</v>
      </c>
      <c r="AH6130" s="20">
        <f t="shared" si="1471"/>
        <v>0</v>
      </c>
      <c r="AI6130" s="20"/>
      <c r="AJ6130" s="20"/>
      <c r="AK6130" s="20">
        <f t="shared" si="1466"/>
        <v>0</v>
      </c>
      <c r="AL6130" s="171"/>
    </row>
    <row r="6131" spans="2:38" ht="15.75" customHeight="1" x14ac:dyDescent="0.25">
      <c r="B6131" s="14">
        <f t="shared" si="1461"/>
        <v>1756</v>
      </c>
      <c r="C6131" s="9" t="str">
        <f t="shared" si="1462"/>
        <v/>
      </c>
      <c r="D6131" s="3" t="str">
        <f t="shared" si="1463"/>
        <v/>
      </c>
      <c r="E6131" s="14" t="str">
        <f t="shared" si="1459"/>
        <v>1756</v>
      </c>
      <c r="J6131" s="14" t="str">
        <f t="shared" si="1467"/>
        <v xml:space="preserve">0                                                                                                                                                                                                                                                                                                                                                                                                                                                                                                                                                                                                                                                                                                                                                                                                                                                                                                                                                                                                                                                                                                                                                                                                                                                                                                                                                                                                                                                                                                                                                                                                                                                                                                                                                                                                                           </v>
      </c>
      <c r="S6131" s="8"/>
      <c r="W6131" s="76"/>
      <c r="X6131" s="16">
        <f t="shared" si="1460"/>
        <v>0</v>
      </c>
      <c r="AC6131" s="18">
        <f t="shared" si="1465"/>
        <v>0</v>
      </c>
      <c r="AD6131" s="19">
        <f t="shared" si="1468"/>
        <v>0</v>
      </c>
      <c r="AE6131" s="21">
        <f t="shared" si="1464"/>
        <v>0</v>
      </c>
      <c r="AF6131" s="20">
        <f t="shared" si="1469"/>
        <v>0</v>
      </c>
      <c r="AG6131" s="20">
        <f t="shared" si="1470"/>
        <v>0</v>
      </c>
      <c r="AH6131" s="20">
        <f t="shared" si="1471"/>
        <v>0</v>
      </c>
      <c r="AI6131" s="20"/>
      <c r="AJ6131" s="20"/>
      <c r="AK6131" s="20">
        <f t="shared" si="1466"/>
        <v>0</v>
      </c>
      <c r="AL6131" s="171"/>
    </row>
    <row r="6132" spans="2:38" ht="15.75" customHeight="1" x14ac:dyDescent="0.25">
      <c r="B6132" s="14">
        <f t="shared" si="1461"/>
        <v>1757</v>
      </c>
      <c r="C6132" s="9" t="str">
        <f t="shared" si="1462"/>
        <v/>
      </c>
      <c r="D6132" s="3" t="str">
        <f t="shared" si="1463"/>
        <v/>
      </c>
      <c r="E6132" s="14" t="str">
        <f t="shared" si="1459"/>
        <v>1757</v>
      </c>
      <c r="J6132" s="14" t="str">
        <f t="shared" si="1467"/>
        <v xml:space="preserve">0                                                                                                                                                                                                                                                                                                                                                                                                                                                                                                                                                                                                                                                                                                                                                                                                                                                                                                                                                                                                                                                                                                                                                                                                                                                                                                                                                                                                                                                                                                                                                                                                                                                                                                                                                                                                                            </v>
      </c>
      <c r="S6132" s="8"/>
      <c r="W6132" s="76"/>
      <c r="X6132" s="16">
        <f t="shared" si="1460"/>
        <v>0</v>
      </c>
      <c r="AC6132" s="18">
        <f t="shared" si="1465"/>
        <v>0</v>
      </c>
      <c r="AD6132" s="19">
        <f t="shared" si="1468"/>
        <v>0</v>
      </c>
      <c r="AE6132" s="21">
        <f t="shared" si="1464"/>
        <v>0</v>
      </c>
      <c r="AF6132" s="20">
        <f t="shared" si="1469"/>
        <v>0</v>
      </c>
      <c r="AG6132" s="20">
        <f t="shared" si="1470"/>
        <v>0</v>
      </c>
      <c r="AH6132" s="20">
        <f t="shared" si="1471"/>
        <v>0</v>
      </c>
      <c r="AI6132" s="20"/>
      <c r="AJ6132" s="20"/>
      <c r="AK6132" s="20">
        <f t="shared" si="1466"/>
        <v>0</v>
      </c>
      <c r="AL6132" s="171"/>
    </row>
    <row r="6133" spans="2:38" ht="15.75" customHeight="1" x14ac:dyDescent="0.25">
      <c r="B6133" s="14">
        <f t="shared" si="1461"/>
        <v>1758</v>
      </c>
      <c r="C6133" s="9" t="str">
        <f t="shared" si="1462"/>
        <v/>
      </c>
      <c r="D6133" s="3" t="str">
        <f t="shared" si="1463"/>
        <v/>
      </c>
      <c r="E6133" s="14" t="str">
        <f t="shared" si="1459"/>
        <v>1758</v>
      </c>
      <c r="J6133" s="14" t="str">
        <f t="shared" si="1467"/>
        <v xml:space="preserve">0                                                                                                                                                                                                                                                                                                                                                                                                                                                                                                                                                                                                                                                                                                                                                                                                                                                                                                                                                                                                                                                                                                                                                                                                                                                                                                                                                                                                                                                                                                                                                                                                                                                                                                                                                                                                                             </v>
      </c>
      <c r="S6133" s="8"/>
      <c r="W6133" s="76"/>
      <c r="X6133" s="16">
        <f t="shared" si="1460"/>
        <v>0</v>
      </c>
      <c r="AC6133" s="18">
        <f t="shared" si="1465"/>
        <v>0</v>
      </c>
      <c r="AD6133" s="19">
        <f t="shared" si="1468"/>
        <v>0</v>
      </c>
      <c r="AE6133" s="21">
        <f t="shared" si="1464"/>
        <v>0</v>
      </c>
      <c r="AF6133" s="20">
        <f t="shared" si="1469"/>
        <v>0</v>
      </c>
      <c r="AG6133" s="20">
        <f t="shared" si="1470"/>
        <v>0</v>
      </c>
      <c r="AH6133" s="20">
        <f t="shared" si="1471"/>
        <v>0</v>
      </c>
      <c r="AI6133" s="20"/>
      <c r="AJ6133" s="20"/>
      <c r="AK6133" s="20">
        <f t="shared" si="1466"/>
        <v>0</v>
      </c>
      <c r="AL6133" s="171"/>
    </row>
    <row r="6134" spans="2:38" ht="15.75" customHeight="1" x14ac:dyDescent="0.25">
      <c r="B6134" s="14">
        <f t="shared" si="1461"/>
        <v>1759</v>
      </c>
      <c r="C6134" s="9" t="str">
        <f t="shared" si="1462"/>
        <v/>
      </c>
      <c r="D6134" s="3" t="str">
        <f t="shared" si="1463"/>
        <v/>
      </c>
      <c r="E6134" s="14" t="str">
        <f t="shared" si="1459"/>
        <v>1759</v>
      </c>
      <c r="J6134" s="14" t="str">
        <f t="shared" si="1467"/>
        <v xml:space="preserve">0                                                                                                                                                                                                                                                                                                                                                                                                                                                                                                                                                                                                                                                                                                                                                                                                                                                                                                                                                                                                                                                                                                                                                                                                                                                                                                                                                                                                                                                                                                                                                                                                                                                                                                                                                                                                                              </v>
      </c>
      <c r="S6134" s="8"/>
      <c r="W6134" s="76"/>
      <c r="X6134" s="16">
        <f t="shared" si="1460"/>
        <v>0</v>
      </c>
      <c r="AC6134" s="18">
        <f t="shared" si="1465"/>
        <v>0</v>
      </c>
      <c r="AD6134" s="19">
        <f t="shared" si="1468"/>
        <v>0</v>
      </c>
      <c r="AE6134" s="21">
        <f t="shared" si="1464"/>
        <v>0</v>
      </c>
      <c r="AF6134" s="20">
        <f t="shared" si="1469"/>
        <v>0</v>
      </c>
      <c r="AG6134" s="20">
        <f t="shared" si="1470"/>
        <v>0</v>
      </c>
      <c r="AH6134" s="20">
        <f t="shared" si="1471"/>
        <v>0</v>
      </c>
      <c r="AI6134" s="20"/>
      <c r="AJ6134" s="20"/>
      <c r="AK6134" s="20">
        <f t="shared" si="1466"/>
        <v>0</v>
      </c>
      <c r="AL6134" s="171"/>
    </row>
    <row r="6135" spans="2:38" ht="15.75" customHeight="1" x14ac:dyDescent="0.25">
      <c r="B6135" s="14">
        <f t="shared" si="1461"/>
        <v>1760</v>
      </c>
      <c r="C6135" s="9" t="str">
        <f t="shared" si="1462"/>
        <v/>
      </c>
      <c r="D6135" s="3" t="str">
        <f t="shared" si="1463"/>
        <v/>
      </c>
      <c r="E6135" s="14" t="str">
        <f t="shared" si="1459"/>
        <v>1760</v>
      </c>
      <c r="J6135" s="14" t="str">
        <f t="shared" si="1467"/>
        <v xml:space="preserve">0                                                                                                                                                                                                                                                                                                                                                                                                                                                                                                                                                                                                                                                                                                                                                                                                                                                                                                                                                                                                                                                                                                                                                                                                                                                                                                                                                                                                                                                                                                                                                                                                                                                                                                                                                                                                                               </v>
      </c>
      <c r="S6135" s="8"/>
      <c r="W6135" s="76"/>
      <c r="X6135" s="16">
        <f t="shared" si="1460"/>
        <v>0</v>
      </c>
      <c r="AC6135" s="18">
        <f t="shared" si="1465"/>
        <v>0</v>
      </c>
      <c r="AD6135" s="19">
        <f t="shared" si="1468"/>
        <v>0</v>
      </c>
      <c r="AE6135" s="21">
        <f t="shared" si="1464"/>
        <v>0</v>
      </c>
      <c r="AF6135" s="20">
        <f t="shared" si="1469"/>
        <v>0</v>
      </c>
      <c r="AG6135" s="20">
        <f t="shared" si="1470"/>
        <v>0</v>
      </c>
      <c r="AH6135" s="20">
        <f t="shared" si="1471"/>
        <v>0</v>
      </c>
      <c r="AI6135" s="20"/>
      <c r="AJ6135" s="20"/>
      <c r="AK6135" s="20">
        <f t="shared" si="1466"/>
        <v>0</v>
      </c>
      <c r="AL6135" s="171"/>
    </row>
    <row r="6136" spans="2:38" ht="15.75" customHeight="1" x14ac:dyDescent="0.25">
      <c r="B6136" s="14">
        <f t="shared" si="1461"/>
        <v>1761</v>
      </c>
      <c r="C6136" s="9" t="str">
        <f t="shared" si="1462"/>
        <v/>
      </c>
      <c r="D6136" s="3" t="str">
        <f t="shared" si="1463"/>
        <v/>
      </c>
      <c r="E6136" s="14" t="str">
        <f t="shared" si="1459"/>
        <v>1761</v>
      </c>
      <c r="J6136" s="14" t="str">
        <f t="shared" si="1467"/>
        <v xml:space="preserve">0                                                                                                                                                                                                                                                                                                                                                                                                                                                                                                                                                                                                                                                                                                                                                                                                                                                                                                                                                                                                                                                                                                                                                                                                                                                                                                                                                                                                                                                                                                                                                                                                                                                                                                                                                                                                                                </v>
      </c>
      <c r="S6136" s="8"/>
      <c r="W6136" s="76"/>
      <c r="X6136" s="16">
        <f t="shared" si="1460"/>
        <v>0</v>
      </c>
      <c r="AC6136" s="18">
        <f t="shared" si="1465"/>
        <v>0</v>
      </c>
      <c r="AD6136" s="19">
        <f t="shared" si="1468"/>
        <v>0</v>
      </c>
      <c r="AE6136" s="21">
        <f t="shared" si="1464"/>
        <v>0</v>
      </c>
      <c r="AF6136" s="20">
        <f t="shared" si="1469"/>
        <v>0</v>
      </c>
      <c r="AG6136" s="20">
        <f t="shared" si="1470"/>
        <v>0</v>
      </c>
      <c r="AH6136" s="20">
        <f t="shared" si="1471"/>
        <v>0</v>
      </c>
      <c r="AI6136" s="20"/>
      <c r="AJ6136" s="20"/>
      <c r="AK6136" s="20">
        <f t="shared" si="1466"/>
        <v>0</v>
      </c>
      <c r="AL6136" s="171"/>
    </row>
    <row r="6137" spans="2:38" ht="15.75" customHeight="1" x14ac:dyDescent="0.25">
      <c r="B6137" s="14">
        <f t="shared" si="1461"/>
        <v>1762</v>
      </c>
      <c r="C6137" s="9" t="str">
        <f t="shared" si="1462"/>
        <v/>
      </c>
      <c r="D6137" s="3" t="str">
        <f t="shared" si="1463"/>
        <v/>
      </c>
      <c r="E6137" s="14" t="str">
        <f t="shared" si="1459"/>
        <v>1762</v>
      </c>
      <c r="J6137" s="14" t="str">
        <f t="shared" si="1467"/>
        <v xml:space="preserve">0                                                                                                                                                                                                                                                                                                                                                                                                                                                                                                                                                                                                                                                                                                                                                                                                                                                                                                                                                                                                                                                                                                                                                                                                                                                                                                                                                                                                                                                                                                                                                                                                                                                                                                                                                                                                                                 </v>
      </c>
      <c r="S6137" s="8"/>
      <c r="W6137" s="76"/>
      <c r="X6137" s="16">
        <f t="shared" si="1460"/>
        <v>0</v>
      </c>
      <c r="AC6137" s="18">
        <f t="shared" si="1465"/>
        <v>0</v>
      </c>
      <c r="AD6137" s="19">
        <f t="shared" si="1468"/>
        <v>0</v>
      </c>
      <c r="AE6137" s="21">
        <f t="shared" si="1464"/>
        <v>0</v>
      </c>
      <c r="AF6137" s="20">
        <f t="shared" si="1469"/>
        <v>0</v>
      </c>
      <c r="AG6137" s="20">
        <f t="shared" si="1470"/>
        <v>0</v>
      </c>
      <c r="AH6137" s="20">
        <f t="shared" si="1471"/>
        <v>0</v>
      </c>
      <c r="AI6137" s="20"/>
      <c r="AJ6137" s="20"/>
      <c r="AK6137" s="20">
        <f t="shared" si="1466"/>
        <v>0</v>
      </c>
      <c r="AL6137" s="171"/>
    </row>
    <row r="6138" spans="2:38" ht="15.75" customHeight="1" x14ac:dyDescent="0.25">
      <c r="B6138" s="14">
        <f t="shared" si="1461"/>
        <v>1763</v>
      </c>
      <c r="C6138" s="9" t="str">
        <f t="shared" si="1462"/>
        <v/>
      </c>
      <c r="D6138" s="3" t="str">
        <f t="shared" si="1463"/>
        <v/>
      </c>
      <c r="E6138" s="14" t="str">
        <f t="shared" si="1459"/>
        <v>1763</v>
      </c>
      <c r="J6138" s="14" t="str">
        <f t="shared" si="1467"/>
        <v xml:space="preserve">0                                                                                                                                                                                                                                                                                                                                                                                                                                                                                                                                                                                                                                                                                                                                                                                                                                                                                                                                                                                                                                                                                                                                                                                                                                                                                                                                                                                                                                                                                                                                                                                                                                                                                                                                                                                                                                  </v>
      </c>
      <c r="S6138" s="8"/>
      <c r="W6138" s="76"/>
      <c r="X6138" s="16">
        <f t="shared" si="1460"/>
        <v>0</v>
      </c>
      <c r="AC6138" s="18">
        <f t="shared" si="1465"/>
        <v>0</v>
      </c>
      <c r="AD6138" s="19">
        <f t="shared" si="1468"/>
        <v>0</v>
      </c>
      <c r="AE6138" s="21">
        <f t="shared" si="1464"/>
        <v>0</v>
      </c>
      <c r="AF6138" s="20">
        <f t="shared" si="1469"/>
        <v>0</v>
      </c>
      <c r="AG6138" s="20">
        <f t="shared" si="1470"/>
        <v>0</v>
      </c>
      <c r="AH6138" s="20">
        <f t="shared" si="1471"/>
        <v>0</v>
      </c>
      <c r="AI6138" s="20"/>
      <c r="AJ6138" s="20"/>
      <c r="AK6138" s="20">
        <f t="shared" si="1466"/>
        <v>0</v>
      </c>
      <c r="AL6138" s="171"/>
    </row>
    <row r="6139" spans="2:38" ht="15.75" customHeight="1" x14ac:dyDescent="0.25">
      <c r="B6139" s="14">
        <f t="shared" si="1461"/>
        <v>1764</v>
      </c>
      <c r="C6139" s="9" t="str">
        <f t="shared" si="1462"/>
        <v/>
      </c>
      <c r="D6139" s="3" t="str">
        <f t="shared" si="1463"/>
        <v/>
      </c>
      <c r="E6139" s="14" t="str">
        <f t="shared" si="1459"/>
        <v>1764</v>
      </c>
      <c r="J6139" s="14" t="str">
        <f t="shared" si="1467"/>
        <v xml:space="preserve">0                                                                                                                                                                                                                                                                                                                                                                                                                                                                                                                                                                                                                                                                                                                                                                                                                                                                                                                                                                                                                                                                                                                                                                                                                                                                                                                                                                                                                                                                                                                                                                                                                                                                                                                                                                                                                                   </v>
      </c>
      <c r="S6139" s="8"/>
      <c r="W6139" s="76"/>
      <c r="X6139" s="16">
        <f t="shared" si="1460"/>
        <v>0</v>
      </c>
      <c r="AC6139" s="18">
        <f t="shared" si="1465"/>
        <v>0</v>
      </c>
      <c r="AD6139" s="19">
        <f t="shared" si="1468"/>
        <v>0</v>
      </c>
      <c r="AE6139" s="21">
        <f t="shared" si="1464"/>
        <v>0</v>
      </c>
      <c r="AF6139" s="20">
        <f t="shared" si="1469"/>
        <v>0</v>
      </c>
      <c r="AG6139" s="20">
        <f t="shared" si="1470"/>
        <v>0</v>
      </c>
      <c r="AH6139" s="20">
        <f t="shared" si="1471"/>
        <v>0</v>
      </c>
      <c r="AI6139" s="20"/>
      <c r="AJ6139" s="20"/>
      <c r="AK6139" s="20">
        <f t="shared" si="1466"/>
        <v>0</v>
      </c>
      <c r="AL6139" s="171"/>
    </row>
    <row r="6140" spans="2:38" ht="15.75" customHeight="1" x14ac:dyDescent="0.25">
      <c r="B6140" s="14">
        <f t="shared" si="1461"/>
        <v>1765</v>
      </c>
      <c r="C6140" s="9" t="str">
        <f t="shared" si="1462"/>
        <v/>
      </c>
      <c r="D6140" s="3" t="str">
        <f t="shared" si="1463"/>
        <v/>
      </c>
      <c r="E6140" s="14" t="str">
        <f t="shared" si="1459"/>
        <v>1765</v>
      </c>
      <c r="J6140" s="14" t="str">
        <f t="shared" si="1467"/>
        <v xml:space="preserve">0                                                                                                                                                                                                                                                                                                                                                                                                                                                                                                                                                                                                                                                                                                                                                                                                                                                                                                                                                                                                                                                                                                                                                                                                                                                                                                                                                                                                                                                                                                                                                                                                                                                                                                                                                                                                                                    </v>
      </c>
      <c r="S6140" s="8"/>
      <c r="W6140" s="76"/>
      <c r="X6140" s="16">
        <f t="shared" si="1460"/>
        <v>0</v>
      </c>
      <c r="AC6140" s="18">
        <f t="shared" si="1465"/>
        <v>0</v>
      </c>
      <c r="AD6140" s="19">
        <f t="shared" si="1468"/>
        <v>0</v>
      </c>
      <c r="AE6140" s="21">
        <f t="shared" si="1464"/>
        <v>0</v>
      </c>
      <c r="AF6140" s="20">
        <f t="shared" si="1469"/>
        <v>0</v>
      </c>
      <c r="AG6140" s="20">
        <f t="shared" si="1470"/>
        <v>0</v>
      </c>
      <c r="AH6140" s="20">
        <f t="shared" si="1471"/>
        <v>0</v>
      </c>
      <c r="AI6140" s="20"/>
      <c r="AJ6140" s="20"/>
      <c r="AK6140" s="20">
        <f t="shared" si="1466"/>
        <v>0</v>
      </c>
      <c r="AL6140" s="171"/>
    </row>
    <row r="6141" spans="2:38" ht="15.75" customHeight="1" x14ac:dyDescent="0.25">
      <c r="B6141" s="14">
        <f t="shared" si="1461"/>
        <v>1766</v>
      </c>
      <c r="C6141" s="9" t="str">
        <f t="shared" si="1462"/>
        <v/>
      </c>
      <c r="D6141" s="3" t="str">
        <f t="shared" si="1463"/>
        <v/>
      </c>
      <c r="E6141" s="14" t="str">
        <f t="shared" si="1459"/>
        <v>1766</v>
      </c>
      <c r="J6141" s="14" t="str">
        <f t="shared" si="1467"/>
        <v xml:space="preserve">0                                                                                                                                                                                                                                                                                                                                                                                                                                                                                                                                                                                                                                                                                                                                                                                                                                                                                                                                                                                                                                                                                                                                                                                                                                                                                                                                                                                                                                                                                                                                                                                                                                                                                                                                                                                                                                     </v>
      </c>
      <c r="S6141" s="8"/>
      <c r="W6141" s="76"/>
      <c r="X6141" s="16">
        <f t="shared" si="1460"/>
        <v>0</v>
      </c>
      <c r="AC6141" s="18">
        <f t="shared" si="1465"/>
        <v>0</v>
      </c>
      <c r="AD6141" s="19">
        <f t="shared" si="1468"/>
        <v>0</v>
      </c>
      <c r="AE6141" s="21">
        <f t="shared" si="1464"/>
        <v>0</v>
      </c>
      <c r="AF6141" s="20">
        <f t="shared" si="1469"/>
        <v>0</v>
      </c>
      <c r="AG6141" s="20">
        <f t="shared" si="1470"/>
        <v>0</v>
      </c>
      <c r="AH6141" s="20">
        <f t="shared" si="1471"/>
        <v>0</v>
      </c>
      <c r="AI6141" s="20"/>
      <c r="AJ6141" s="20"/>
      <c r="AK6141" s="20">
        <f t="shared" si="1466"/>
        <v>0</v>
      </c>
      <c r="AL6141" s="171"/>
    </row>
    <row r="6142" spans="2:38" ht="15.75" customHeight="1" x14ac:dyDescent="0.25">
      <c r="B6142" s="14">
        <f t="shared" si="1461"/>
        <v>1767</v>
      </c>
      <c r="C6142" s="9" t="str">
        <f t="shared" si="1462"/>
        <v/>
      </c>
      <c r="D6142" s="3" t="str">
        <f t="shared" si="1463"/>
        <v/>
      </c>
      <c r="E6142" s="14" t="str">
        <f t="shared" ref="E6142:E6205" si="1472">CONCATENATE(A6142,D6142,B6142)</f>
        <v>1767</v>
      </c>
      <c r="J6142" s="14" t="str">
        <f t="shared" si="1467"/>
        <v xml:space="preserve">0                                                                                                                                                                                                                                                                                                                                                                                                                                                                                                                                                                                                                                                                                                                                                                                                                                                                                                                                                                                                                                                                                                                                                                                                                                                                                                                                                                                                                                                                                                                                                                                                                                                                                                                                                                                                                                      </v>
      </c>
      <c r="S6142" s="8"/>
      <c r="W6142" s="76"/>
      <c r="X6142" s="16">
        <f t="shared" si="1460"/>
        <v>0</v>
      </c>
      <c r="AC6142" s="18">
        <f t="shared" si="1465"/>
        <v>0</v>
      </c>
      <c r="AD6142" s="19">
        <f t="shared" si="1468"/>
        <v>0</v>
      </c>
      <c r="AE6142" s="21">
        <f t="shared" si="1464"/>
        <v>0</v>
      </c>
      <c r="AF6142" s="20">
        <f t="shared" si="1469"/>
        <v>0</v>
      </c>
      <c r="AG6142" s="20">
        <f t="shared" si="1470"/>
        <v>0</v>
      </c>
      <c r="AH6142" s="20">
        <f t="shared" si="1471"/>
        <v>0</v>
      </c>
      <c r="AI6142" s="20"/>
      <c r="AJ6142" s="20"/>
      <c r="AK6142" s="20">
        <f t="shared" si="1466"/>
        <v>0</v>
      </c>
      <c r="AL6142" s="171"/>
    </row>
    <row r="6143" spans="2:38" ht="15.75" customHeight="1" x14ac:dyDescent="0.25">
      <c r="B6143" s="14">
        <f t="shared" si="1461"/>
        <v>1768</v>
      </c>
      <c r="C6143" s="9" t="str">
        <f t="shared" si="1462"/>
        <v/>
      </c>
      <c r="D6143" s="3" t="str">
        <f t="shared" si="1463"/>
        <v/>
      </c>
      <c r="E6143" s="14" t="str">
        <f t="shared" si="1472"/>
        <v>1768</v>
      </c>
      <c r="J6143" s="14" t="str">
        <f t="shared" si="1467"/>
        <v xml:space="preserve">0                                                                                                                                                                                                                                                                                                                                                                                                                                                                                                                                                                                                                                                                                                                                                                                                                                                                                                                                                                                                                                                                                                                                                                                                                                                                                                                                                                                                                                                                                                                                                                                                                                                                                                                                                                                                                                       </v>
      </c>
      <c r="S6143" s="8"/>
      <c r="W6143" s="76"/>
      <c r="X6143" s="16">
        <f t="shared" ref="X6143:X6206" si="1473">W6143*T6143</f>
        <v>0</v>
      </c>
      <c r="AC6143" s="18">
        <f t="shared" si="1465"/>
        <v>0</v>
      </c>
      <c r="AD6143" s="19">
        <f t="shared" si="1468"/>
        <v>0</v>
      </c>
      <c r="AE6143" s="21">
        <f t="shared" si="1464"/>
        <v>0</v>
      </c>
      <c r="AF6143" s="20">
        <f t="shared" si="1469"/>
        <v>0</v>
      </c>
      <c r="AG6143" s="20">
        <f t="shared" si="1470"/>
        <v>0</v>
      </c>
      <c r="AH6143" s="20">
        <f t="shared" si="1471"/>
        <v>0</v>
      </c>
      <c r="AI6143" s="20"/>
      <c r="AJ6143" s="20"/>
      <c r="AK6143" s="20">
        <f t="shared" si="1466"/>
        <v>0</v>
      </c>
      <c r="AL6143" s="171"/>
    </row>
    <row r="6144" spans="2:38" ht="15.75" customHeight="1" x14ac:dyDescent="0.25">
      <c r="B6144" s="14">
        <f t="shared" si="1461"/>
        <v>1769</v>
      </c>
      <c r="C6144" s="9" t="str">
        <f t="shared" si="1462"/>
        <v/>
      </c>
      <c r="D6144" s="3" t="str">
        <f t="shared" si="1463"/>
        <v/>
      </c>
      <c r="E6144" s="14" t="str">
        <f t="shared" si="1472"/>
        <v>1769</v>
      </c>
      <c r="J6144" s="14" t="str">
        <f t="shared" si="1467"/>
        <v xml:space="preserve">0                                                                                                                                                                                                                                                                                                                                                                                                                                                                                                                                                                                                                                                                                                                                                                                                                                                                                                                                                                                                                                                                                                                                                                                                                                                                                                                                                                                                                                                                                                                                                                                                                                                                                                                                                                                                                                        </v>
      </c>
      <c r="S6144" s="8"/>
      <c r="W6144" s="76"/>
      <c r="X6144" s="16">
        <f t="shared" si="1473"/>
        <v>0</v>
      </c>
      <c r="AC6144" s="18">
        <f t="shared" si="1465"/>
        <v>0</v>
      </c>
      <c r="AD6144" s="19">
        <f t="shared" si="1468"/>
        <v>0</v>
      </c>
      <c r="AE6144" s="21">
        <f t="shared" si="1464"/>
        <v>0</v>
      </c>
      <c r="AF6144" s="20">
        <f t="shared" si="1469"/>
        <v>0</v>
      </c>
      <c r="AG6144" s="20">
        <f t="shared" si="1470"/>
        <v>0</v>
      </c>
      <c r="AH6144" s="20">
        <f t="shared" si="1471"/>
        <v>0</v>
      </c>
      <c r="AI6144" s="20"/>
      <c r="AJ6144" s="20"/>
      <c r="AK6144" s="20">
        <f t="shared" si="1466"/>
        <v>0</v>
      </c>
      <c r="AL6144" s="171"/>
    </row>
    <row r="6145" spans="2:38" ht="15.75" customHeight="1" x14ac:dyDescent="0.25">
      <c r="B6145" s="14">
        <f t="shared" si="1461"/>
        <v>1770</v>
      </c>
      <c r="C6145" s="9" t="str">
        <f t="shared" si="1462"/>
        <v/>
      </c>
      <c r="D6145" s="3" t="str">
        <f t="shared" si="1463"/>
        <v/>
      </c>
      <c r="E6145" s="14" t="str">
        <f t="shared" si="1472"/>
        <v>1770</v>
      </c>
      <c r="J6145" s="14" t="str">
        <f t="shared" si="1467"/>
        <v xml:space="preserve">0                                                                                                                                                                                                                                                                                                                                                                                                                                                                                                                                                                                                                                                                                                                                                                                                                                                                                                                                                                                                                                                                                                                                                                                                                                                                                                                                                                                                                                                                                                                                                                                                                                                                                                                                                                                                                                         </v>
      </c>
      <c r="S6145" s="8"/>
      <c r="W6145" s="76"/>
      <c r="X6145" s="16">
        <f t="shared" si="1473"/>
        <v>0</v>
      </c>
      <c r="AC6145" s="18">
        <f t="shared" si="1465"/>
        <v>0</v>
      </c>
      <c r="AD6145" s="19">
        <f t="shared" si="1468"/>
        <v>0</v>
      </c>
      <c r="AE6145" s="21">
        <f t="shared" si="1464"/>
        <v>0</v>
      </c>
      <c r="AF6145" s="20">
        <f t="shared" si="1469"/>
        <v>0</v>
      </c>
      <c r="AG6145" s="20">
        <f t="shared" si="1470"/>
        <v>0</v>
      </c>
      <c r="AH6145" s="20">
        <f t="shared" si="1471"/>
        <v>0</v>
      </c>
      <c r="AI6145" s="20"/>
      <c r="AJ6145" s="20"/>
      <c r="AK6145" s="20">
        <f t="shared" si="1466"/>
        <v>0</v>
      </c>
      <c r="AL6145" s="171"/>
    </row>
    <row r="6146" spans="2:38" ht="15.75" customHeight="1" x14ac:dyDescent="0.25">
      <c r="B6146" s="14">
        <f t="shared" si="1461"/>
        <v>1771</v>
      </c>
      <c r="C6146" s="9" t="str">
        <f t="shared" si="1462"/>
        <v/>
      </c>
      <c r="D6146" s="3" t="str">
        <f t="shared" si="1463"/>
        <v/>
      </c>
      <c r="E6146" s="14" t="str">
        <f t="shared" si="1472"/>
        <v>1771</v>
      </c>
      <c r="J6146" s="14" t="str">
        <f t="shared" si="1467"/>
        <v xml:space="preserve">0                                                                                                                                                                                                                                                                                                                                                                                                                                                                                                                                                                                                                                                                                                                                                                                                                                                                                                                                                                                                                                                                                                                                                                                                                                                                                                                                                                                                                                                                                                                                                                                                                                                                                                                                                                                                                                          </v>
      </c>
      <c r="S6146" s="8"/>
      <c r="W6146" s="76"/>
      <c r="X6146" s="16">
        <f t="shared" si="1473"/>
        <v>0</v>
      </c>
      <c r="AC6146" s="18">
        <f t="shared" si="1465"/>
        <v>0</v>
      </c>
      <c r="AD6146" s="19">
        <f t="shared" si="1468"/>
        <v>0</v>
      </c>
      <c r="AE6146" s="21">
        <f t="shared" si="1464"/>
        <v>0</v>
      </c>
      <c r="AF6146" s="20">
        <f t="shared" si="1469"/>
        <v>0</v>
      </c>
      <c r="AG6146" s="20">
        <f t="shared" si="1470"/>
        <v>0</v>
      </c>
      <c r="AH6146" s="20">
        <f t="shared" si="1471"/>
        <v>0</v>
      </c>
      <c r="AI6146" s="20"/>
      <c r="AJ6146" s="20"/>
      <c r="AK6146" s="20">
        <f t="shared" si="1466"/>
        <v>0</v>
      </c>
      <c r="AL6146" s="171"/>
    </row>
    <row r="6147" spans="2:38" ht="15.75" customHeight="1" x14ac:dyDescent="0.25">
      <c r="B6147" s="14">
        <f t="shared" si="1461"/>
        <v>1772</v>
      </c>
      <c r="C6147" s="9" t="str">
        <f t="shared" si="1462"/>
        <v/>
      </c>
      <c r="D6147" s="3" t="str">
        <f t="shared" si="1463"/>
        <v/>
      </c>
      <c r="E6147" s="14" t="str">
        <f t="shared" si="1472"/>
        <v>1772</v>
      </c>
      <c r="J6147" s="14" t="str">
        <f t="shared" si="1467"/>
        <v xml:space="preserve">0                                                                                                                                                                                                                                                                                                                                                                                                                                                                                                                                                                                                                                                                                                                                                                                                                                                                                                                                                                                                                                                                                                                                                                                                                                                                                                                                                                                                                                                                                                                                                                                                                                                                                                                                                                                                                                           </v>
      </c>
      <c r="S6147" s="8"/>
      <c r="W6147" s="76"/>
      <c r="X6147" s="16">
        <f t="shared" si="1473"/>
        <v>0</v>
      </c>
      <c r="AC6147" s="18">
        <f t="shared" si="1465"/>
        <v>0</v>
      </c>
      <c r="AD6147" s="19">
        <f t="shared" si="1468"/>
        <v>0</v>
      </c>
      <c r="AE6147" s="21">
        <f t="shared" si="1464"/>
        <v>0</v>
      </c>
      <c r="AF6147" s="20">
        <f t="shared" si="1469"/>
        <v>0</v>
      </c>
      <c r="AG6147" s="20">
        <f t="shared" si="1470"/>
        <v>0</v>
      </c>
      <c r="AH6147" s="20">
        <f t="shared" si="1471"/>
        <v>0</v>
      </c>
      <c r="AI6147" s="20"/>
      <c r="AJ6147" s="20"/>
      <c r="AK6147" s="20">
        <f t="shared" si="1466"/>
        <v>0</v>
      </c>
      <c r="AL6147" s="171"/>
    </row>
    <row r="6148" spans="2:38" ht="15.75" customHeight="1" x14ac:dyDescent="0.25">
      <c r="B6148" s="14">
        <f t="shared" ref="B6148:B6211" si="1474">IF(A6148=A6147,B6147+1,1)</f>
        <v>1773</v>
      </c>
      <c r="C6148" s="9" t="str">
        <f t="shared" si="1462"/>
        <v/>
      </c>
      <c r="D6148" s="3" t="str">
        <f t="shared" si="1463"/>
        <v/>
      </c>
      <c r="E6148" s="14" t="str">
        <f t="shared" si="1472"/>
        <v>1773</v>
      </c>
      <c r="J6148" s="14" t="str">
        <f t="shared" si="1467"/>
        <v xml:space="preserve">0                                                                                                                                                                                                                                                                                                                                                                                                                                                                                                                                                                                                                                                                                                                                                                                                                                                                                                                                                                                                                                                                                                                                                                                                                                                                                                                                                                                                                                                                                                                                                                                                                                                                                                                                                                                                                                            </v>
      </c>
      <c r="S6148" s="8"/>
      <c r="W6148" s="76"/>
      <c r="X6148" s="16">
        <f t="shared" si="1473"/>
        <v>0</v>
      </c>
      <c r="AC6148" s="18">
        <f t="shared" si="1465"/>
        <v>0</v>
      </c>
      <c r="AD6148" s="19">
        <f t="shared" si="1468"/>
        <v>0</v>
      </c>
      <c r="AE6148" s="21">
        <f t="shared" si="1464"/>
        <v>0</v>
      </c>
      <c r="AF6148" s="20">
        <f t="shared" si="1469"/>
        <v>0</v>
      </c>
      <c r="AG6148" s="20">
        <f t="shared" si="1470"/>
        <v>0</v>
      </c>
      <c r="AH6148" s="20">
        <f t="shared" si="1471"/>
        <v>0</v>
      </c>
      <c r="AI6148" s="20"/>
      <c r="AJ6148" s="20"/>
      <c r="AK6148" s="20">
        <f t="shared" si="1466"/>
        <v>0</v>
      </c>
      <c r="AL6148" s="171"/>
    </row>
    <row r="6149" spans="2:38" ht="15.75" customHeight="1" x14ac:dyDescent="0.25">
      <c r="B6149" s="14">
        <f t="shared" si="1474"/>
        <v>1774</v>
      </c>
      <c r="C6149" s="9" t="str">
        <f t="shared" ref="C6149:C6212" si="1475">IF(A6149=A6148,C6148,"")</f>
        <v/>
      </c>
      <c r="D6149" s="3" t="str">
        <f t="shared" ref="D6149:D6212" si="1476">IF(A6149=A6148,D6148,"")</f>
        <v/>
      </c>
      <c r="E6149" s="14" t="str">
        <f t="shared" si="1472"/>
        <v>1774</v>
      </c>
      <c r="J6149" s="14" t="str">
        <f t="shared" si="1467"/>
        <v xml:space="preserve">0                                                                                                                                                                                                                                                                                                                                                                                                                                                                                                                                                                                                                                                                                                                                                                                                                                                                                                                                                                                                                                                                                                                                                                                                                                                                                                                                                                                                                                                                                                                                                                                                                                                                                                                                                                                                                                             </v>
      </c>
      <c r="S6149" s="8"/>
      <c r="W6149" s="76"/>
      <c r="X6149" s="16">
        <f t="shared" si="1473"/>
        <v>0</v>
      </c>
      <c r="AC6149" s="18">
        <f t="shared" si="1465"/>
        <v>0</v>
      </c>
      <c r="AD6149" s="19">
        <f t="shared" si="1468"/>
        <v>0</v>
      </c>
      <c r="AE6149" s="21">
        <f t="shared" si="1464"/>
        <v>0</v>
      </c>
      <c r="AF6149" s="20">
        <f t="shared" si="1469"/>
        <v>0</v>
      </c>
      <c r="AG6149" s="20">
        <f t="shared" si="1470"/>
        <v>0</v>
      </c>
      <c r="AH6149" s="20">
        <f t="shared" si="1471"/>
        <v>0</v>
      </c>
      <c r="AI6149" s="20"/>
      <c r="AJ6149" s="20"/>
      <c r="AK6149" s="20">
        <f t="shared" si="1466"/>
        <v>0</v>
      </c>
      <c r="AL6149" s="171"/>
    </row>
    <row r="6150" spans="2:38" ht="15.75" customHeight="1" x14ac:dyDescent="0.25">
      <c r="B6150" s="14">
        <f t="shared" si="1474"/>
        <v>1775</v>
      </c>
      <c r="C6150" s="9" t="str">
        <f t="shared" si="1475"/>
        <v/>
      </c>
      <c r="D6150" s="3" t="str">
        <f t="shared" si="1476"/>
        <v/>
      </c>
      <c r="E6150" s="14" t="str">
        <f t="shared" si="1472"/>
        <v>1775</v>
      </c>
      <c r="J6150" s="14" t="str">
        <f t="shared" si="1467"/>
        <v xml:space="preserve">0                                                                                                                                                                                                                                                                                                                                                                                                                                                                                                                                                                                                                                                                                                                                                                                                                                                                                                                                                                                                                                                                                                                                                                                                                                                                                                                                                                                                                                                                                                                                                                                                                                                                                                                                                                                                                                              </v>
      </c>
      <c r="S6150" s="8"/>
      <c r="W6150" s="76"/>
      <c r="X6150" s="16">
        <f t="shared" si="1473"/>
        <v>0</v>
      </c>
      <c r="AC6150" s="18">
        <f t="shared" si="1465"/>
        <v>0</v>
      </c>
      <c r="AD6150" s="19">
        <f t="shared" si="1468"/>
        <v>0</v>
      </c>
      <c r="AE6150" s="21">
        <f t="shared" si="1464"/>
        <v>0</v>
      </c>
      <c r="AF6150" s="20">
        <f t="shared" si="1469"/>
        <v>0</v>
      </c>
      <c r="AG6150" s="20">
        <f t="shared" si="1470"/>
        <v>0</v>
      </c>
      <c r="AH6150" s="20">
        <f t="shared" si="1471"/>
        <v>0</v>
      </c>
      <c r="AI6150" s="20"/>
      <c r="AJ6150" s="20"/>
      <c r="AK6150" s="20">
        <f t="shared" si="1466"/>
        <v>0</v>
      </c>
      <c r="AL6150" s="171"/>
    </row>
    <row r="6151" spans="2:38" ht="15.75" customHeight="1" x14ac:dyDescent="0.25">
      <c r="B6151" s="14">
        <f t="shared" si="1474"/>
        <v>1776</v>
      </c>
      <c r="C6151" s="9" t="str">
        <f t="shared" si="1475"/>
        <v/>
      </c>
      <c r="D6151" s="3" t="str">
        <f t="shared" si="1476"/>
        <v/>
      </c>
      <c r="E6151" s="14" t="str">
        <f t="shared" si="1472"/>
        <v>1776</v>
      </c>
      <c r="J6151" s="14" t="str">
        <f t="shared" si="1467"/>
        <v xml:space="preserve">0                                                                                                                                                                                                                                                                                                                                                                                                                                                                                                                                                                                                                                                                                                                                                                                                                                                                                                                                                                                                                                                                                                                                                                                                                                                                                                                                                                                                                                                                                                                                                                                                                                                                                                                                                                                                                                               </v>
      </c>
      <c r="S6151" s="8"/>
      <c r="W6151" s="76"/>
      <c r="X6151" s="16">
        <f t="shared" si="1473"/>
        <v>0</v>
      </c>
      <c r="AC6151" s="18">
        <f t="shared" si="1465"/>
        <v>0</v>
      </c>
      <c r="AD6151" s="19">
        <f t="shared" si="1468"/>
        <v>0</v>
      </c>
      <c r="AE6151" s="21">
        <f t="shared" si="1464"/>
        <v>0</v>
      </c>
      <c r="AF6151" s="20">
        <f t="shared" si="1469"/>
        <v>0</v>
      </c>
      <c r="AG6151" s="20">
        <f t="shared" si="1470"/>
        <v>0</v>
      </c>
      <c r="AH6151" s="20">
        <f t="shared" si="1471"/>
        <v>0</v>
      </c>
      <c r="AI6151" s="20"/>
      <c r="AJ6151" s="20"/>
      <c r="AK6151" s="20">
        <f t="shared" si="1466"/>
        <v>0</v>
      </c>
      <c r="AL6151" s="171"/>
    </row>
    <row r="6152" spans="2:38" ht="15.75" customHeight="1" x14ac:dyDescent="0.25">
      <c r="B6152" s="14">
        <f t="shared" si="1474"/>
        <v>1777</v>
      </c>
      <c r="C6152" s="9" t="str">
        <f t="shared" si="1475"/>
        <v/>
      </c>
      <c r="D6152" s="3" t="str">
        <f t="shared" si="1476"/>
        <v/>
      </c>
      <c r="E6152" s="14" t="str">
        <f t="shared" si="1472"/>
        <v>1777</v>
      </c>
      <c r="J6152" s="14" t="str">
        <f t="shared" si="1467"/>
        <v xml:space="preserve">0                                                                                                                                                                                                                                                                                                                                                                                                                                                                                                                                                                                                                                                                                                                                                                                                                                                                                                                                                                                                                                                                                                                                                                                                                                                                                                                                                                                                                                                                                                                                                                                                                                                                                                                                                                                                                                                </v>
      </c>
      <c r="S6152" s="8"/>
      <c r="W6152" s="76"/>
      <c r="X6152" s="16">
        <f t="shared" si="1473"/>
        <v>0</v>
      </c>
      <c r="AC6152" s="18">
        <f t="shared" si="1465"/>
        <v>0</v>
      </c>
      <c r="AD6152" s="19">
        <f t="shared" si="1468"/>
        <v>0</v>
      </c>
      <c r="AE6152" s="21">
        <f t="shared" si="1464"/>
        <v>0</v>
      </c>
      <c r="AF6152" s="20">
        <f t="shared" si="1469"/>
        <v>0</v>
      </c>
      <c r="AG6152" s="20">
        <f t="shared" si="1470"/>
        <v>0</v>
      </c>
      <c r="AH6152" s="20">
        <f t="shared" si="1471"/>
        <v>0</v>
      </c>
      <c r="AI6152" s="20"/>
      <c r="AJ6152" s="20"/>
      <c r="AK6152" s="20">
        <f t="shared" si="1466"/>
        <v>0</v>
      </c>
      <c r="AL6152" s="171"/>
    </row>
    <row r="6153" spans="2:38" ht="15.75" customHeight="1" x14ac:dyDescent="0.25">
      <c r="B6153" s="14">
        <f t="shared" si="1474"/>
        <v>1778</v>
      </c>
      <c r="C6153" s="9" t="str">
        <f t="shared" si="1475"/>
        <v/>
      </c>
      <c r="D6153" s="3" t="str">
        <f t="shared" si="1476"/>
        <v/>
      </c>
      <c r="E6153" s="14" t="str">
        <f t="shared" si="1472"/>
        <v>1778</v>
      </c>
      <c r="J6153" s="14" t="str">
        <f t="shared" si="1467"/>
        <v xml:space="preserve">0                                                                                                                                                                                                                                                                                                                                                                                                                                                                                                                                                                                                                                                                                                                                                                                                                                                                                                                                                                                                                                                                                                                                                                                                                                                                                                                                                                                                                                                                                                                                                                                                                                                                                                                                                                                                                                                 </v>
      </c>
      <c r="S6153" s="8"/>
      <c r="W6153" s="76"/>
      <c r="X6153" s="16">
        <f t="shared" si="1473"/>
        <v>0</v>
      </c>
      <c r="AC6153" s="18">
        <f t="shared" si="1465"/>
        <v>0</v>
      </c>
      <c r="AD6153" s="19">
        <f t="shared" si="1468"/>
        <v>0</v>
      </c>
      <c r="AE6153" s="21">
        <f t="shared" si="1464"/>
        <v>0</v>
      </c>
      <c r="AF6153" s="20">
        <f t="shared" si="1469"/>
        <v>0</v>
      </c>
      <c r="AG6153" s="20">
        <f t="shared" si="1470"/>
        <v>0</v>
      </c>
      <c r="AH6153" s="20">
        <f t="shared" si="1471"/>
        <v>0</v>
      </c>
      <c r="AI6153" s="20"/>
      <c r="AJ6153" s="20"/>
      <c r="AK6153" s="20">
        <f t="shared" si="1466"/>
        <v>0</v>
      </c>
      <c r="AL6153" s="171"/>
    </row>
    <row r="6154" spans="2:38" ht="15.75" customHeight="1" x14ac:dyDescent="0.25">
      <c r="B6154" s="14">
        <f t="shared" si="1474"/>
        <v>1779</v>
      </c>
      <c r="C6154" s="9" t="str">
        <f t="shared" si="1475"/>
        <v/>
      </c>
      <c r="D6154" s="3" t="str">
        <f t="shared" si="1476"/>
        <v/>
      </c>
      <c r="E6154" s="14" t="str">
        <f t="shared" si="1472"/>
        <v>1779</v>
      </c>
      <c r="J6154" s="14" t="str">
        <f t="shared" si="1467"/>
        <v xml:space="preserve">0                                                                                                                                                                                                                                                                                                                                                                                                                                                                                                                                                                                                                                                                                                                                                                                                                                                                                                                                                                                                                                                                                                                                                                                                                                                                                                                                                                                                                                                                                                                                                                                                                                                                                                                                                                                                                                                  </v>
      </c>
      <c r="S6154" s="8"/>
      <c r="W6154" s="76"/>
      <c r="X6154" s="16">
        <f t="shared" si="1473"/>
        <v>0</v>
      </c>
      <c r="AC6154" s="18">
        <f t="shared" si="1465"/>
        <v>0</v>
      </c>
      <c r="AD6154" s="19">
        <f t="shared" si="1468"/>
        <v>0</v>
      </c>
      <c r="AE6154" s="21">
        <f t="shared" si="1464"/>
        <v>0</v>
      </c>
      <c r="AF6154" s="20">
        <f t="shared" si="1469"/>
        <v>0</v>
      </c>
      <c r="AG6154" s="20">
        <f t="shared" si="1470"/>
        <v>0</v>
      </c>
      <c r="AH6154" s="20">
        <f t="shared" si="1471"/>
        <v>0</v>
      </c>
      <c r="AI6154" s="20"/>
      <c r="AJ6154" s="20"/>
      <c r="AK6154" s="20">
        <f t="shared" si="1466"/>
        <v>0</v>
      </c>
      <c r="AL6154" s="171"/>
    </row>
    <row r="6155" spans="2:38" ht="15.75" customHeight="1" x14ac:dyDescent="0.25">
      <c r="B6155" s="14">
        <f t="shared" si="1474"/>
        <v>1780</v>
      </c>
      <c r="C6155" s="9" t="str">
        <f t="shared" si="1475"/>
        <v/>
      </c>
      <c r="D6155" s="3" t="str">
        <f t="shared" si="1476"/>
        <v/>
      </c>
      <c r="E6155" s="14" t="str">
        <f t="shared" si="1472"/>
        <v>1780</v>
      </c>
      <c r="J6155" s="14" t="str">
        <f t="shared" si="1467"/>
        <v xml:space="preserve">0                                                                                                                                                                                                                                                                                                                                                                                                                                                                                                                                                                                                                                                                                                                                                                                                                                                                                                                                                                                                                                                                                                                                                                                                                                                                                                                                                                                                                                                                                                                                                                                                                                                                                                                                                                                                                                                   </v>
      </c>
      <c r="S6155" s="8"/>
      <c r="W6155" s="76"/>
      <c r="X6155" s="16">
        <f t="shared" si="1473"/>
        <v>0</v>
      </c>
      <c r="AC6155" s="18">
        <f t="shared" si="1465"/>
        <v>0</v>
      </c>
      <c r="AD6155" s="19">
        <f t="shared" si="1468"/>
        <v>0</v>
      </c>
      <c r="AE6155" s="21">
        <f t="shared" si="1464"/>
        <v>0</v>
      </c>
      <c r="AF6155" s="20">
        <f t="shared" si="1469"/>
        <v>0</v>
      </c>
      <c r="AG6155" s="20">
        <f t="shared" si="1470"/>
        <v>0</v>
      </c>
      <c r="AH6155" s="20">
        <f t="shared" si="1471"/>
        <v>0</v>
      </c>
      <c r="AI6155" s="20"/>
      <c r="AJ6155" s="20"/>
      <c r="AK6155" s="20">
        <f t="shared" si="1466"/>
        <v>0</v>
      </c>
      <c r="AL6155" s="171"/>
    </row>
    <row r="6156" spans="2:38" ht="15.75" customHeight="1" x14ac:dyDescent="0.25">
      <c r="B6156" s="14">
        <f t="shared" si="1474"/>
        <v>1781</v>
      </c>
      <c r="C6156" s="9" t="str">
        <f t="shared" si="1475"/>
        <v/>
      </c>
      <c r="D6156" s="3" t="str">
        <f t="shared" si="1476"/>
        <v/>
      </c>
      <c r="E6156" s="14" t="str">
        <f t="shared" si="1472"/>
        <v>1781</v>
      </c>
      <c r="J6156" s="14" t="str">
        <f t="shared" si="1467"/>
        <v xml:space="preserve">0                                                                                                                                                                                                                                                                                                                                                                                                                                                                                                                                                                                                                                                                                                                                                                                                                                                                                                                                                                                                                                                                                                                                                                                                                                                                                                                                                                                                                                                                                                                                                                                                                                                                                                                                                                                                                                                    </v>
      </c>
      <c r="S6156" s="8"/>
      <c r="W6156" s="76"/>
      <c r="X6156" s="16">
        <f t="shared" si="1473"/>
        <v>0</v>
      </c>
      <c r="AC6156" s="18">
        <f t="shared" si="1465"/>
        <v>0</v>
      </c>
      <c r="AD6156" s="19">
        <f t="shared" si="1468"/>
        <v>0</v>
      </c>
      <c r="AE6156" s="21">
        <f t="shared" si="1464"/>
        <v>0</v>
      </c>
      <c r="AF6156" s="20">
        <f t="shared" si="1469"/>
        <v>0</v>
      </c>
      <c r="AG6156" s="20">
        <f t="shared" si="1470"/>
        <v>0</v>
      </c>
      <c r="AH6156" s="20">
        <f t="shared" si="1471"/>
        <v>0</v>
      </c>
      <c r="AI6156" s="20"/>
      <c r="AJ6156" s="20"/>
      <c r="AK6156" s="20">
        <f t="shared" si="1466"/>
        <v>0</v>
      </c>
      <c r="AL6156" s="171"/>
    </row>
    <row r="6157" spans="2:38" ht="15.75" customHeight="1" x14ac:dyDescent="0.25">
      <c r="B6157" s="14">
        <f t="shared" si="1474"/>
        <v>1782</v>
      </c>
      <c r="C6157" s="9" t="str">
        <f t="shared" si="1475"/>
        <v/>
      </c>
      <c r="D6157" s="3" t="str">
        <f t="shared" si="1476"/>
        <v/>
      </c>
      <c r="E6157" s="14" t="str">
        <f t="shared" si="1472"/>
        <v>1782</v>
      </c>
      <c r="J6157" s="14" t="str">
        <f t="shared" si="1467"/>
        <v xml:space="preserve">0                                                                                                                                                                                                                                                                                                                                                                                                                                                                                                                                                                                                                                                                                                                                                                                                                                                                                                                                                                                                                                                                                                                                                                                                                                                                                                                                                                                                                                                                                                                                                                                                                                                                                                                                                                                                                                                     </v>
      </c>
      <c r="S6157" s="8"/>
      <c r="W6157" s="76"/>
      <c r="X6157" s="16">
        <f t="shared" si="1473"/>
        <v>0</v>
      </c>
      <c r="AC6157" s="18">
        <f t="shared" si="1465"/>
        <v>0</v>
      </c>
      <c r="AD6157" s="19">
        <f t="shared" si="1468"/>
        <v>0</v>
      </c>
      <c r="AE6157" s="21">
        <f t="shared" si="1464"/>
        <v>0</v>
      </c>
      <c r="AF6157" s="20">
        <f t="shared" si="1469"/>
        <v>0</v>
      </c>
      <c r="AG6157" s="20">
        <f t="shared" si="1470"/>
        <v>0</v>
      </c>
      <c r="AH6157" s="20">
        <f t="shared" si="1471"/>
        <v>0</v>
      </c>
      <c r="AI6157" s="20"/>
      <c r="AJ6157" s="20"/>
      <c r="AK6157" s="20">
        <f t="shared" si="1466"/>
        <v>0</v>
      </c>
      <c r="AL6157" s="171"/>
    </row>
    <row r="6158" spans="2:38" ht="15.75" customHeight="1" x14ac:dyDescent="0.25">
      <c r="B6158" s="14">
        <f t="shared" si="1474"/>
        <v>1783</v>
      </c>
      <c r="C6158" s="9" t="str">
        <f t="shared" si="1475"/>
        <v/>
      </c>
      <c r="D6158" s="3" t="str">
        <f t="shared" si="1476"/>
        <v/>
      </c>
      <c r="E6158" s="14" t="str">
        <f t="shared" si="1472"/>
        <v>1783</v>
      </c>
      <c r="J6158" s="14" t="str">
        <f t="shared" si="1467"/>
        <v xml:space="preserve">0                                                                                                                                                                                                                                                                                                                                                                                                                                                                                                                                                                                                                                                                                                                                                                                                                                                                                                                                                                                                                                                                                                                                                                                                                                                                                                                                                                                                                                                                                                                                                                                                                                                                                                                                                                                                                                                      </v>
      </c>
      <c r="S6158" s="8"/>
      <c r="W6158" s="76"/>
      <c r="X6158" s="16">
        <f t="shared" si="1473"/>
        <v>0</v>
      </c>
      <c r="AC6158" s="18">
        <f t="shared" si="1465"/>
        <v>0</v>
      </c>
      <c r="AD6158" s="19">
        <f t="shared" si="1468"/>
        <v>0</v>
      </c>
      <c r="AE6158" s="21">
        <f t="shared" si="1464"/>
        <v>0</v>
      </c>
      <c r="AF6158" s="20">
        <f t="shared" si="1469"/>
        <v>0</v>
      </c>
      <c r="AG6158" s="20">
        <f t="shared" si="1470"/>
        <v>0</v>
      </c>
      <c r="AH6158" s="20">
        <f t="shared" si="1471"/>
        <v>0</v>
      </c>
      <c r="AI6158" s="20"/>
      <c r="AJ6158" s="20"/>
      <c r="AK6158" s="20">
        <f t="shared" si="1466"/>
        <v>0</v>
      </c>
      <c r="AL6158" s="171"/>
    </row>
    <row r="6159" spans="2:38" ht="15.75" customHeight="1" x14ac:dyDescent="0.25">
      <c r="B6159" s="14">
        <f t="shared" si="1474"/>
        <v>1784</v>
      </c>
      <c r="C6159" s="9" t="str">
        <f t="shared" si="1475"/>
        <v/>
      </c>
      <c r="D6159" s="3" t="str">
        <f t="shared" si="1476"/>
        <v/>
      </c>
      <c r="E6159" s="14" t="str">
        <f t="shared" si="1472"/>
        <v>1784</v>
      </c>
      <c r="J6159" s="14" t="str">
        <f t="shared" si="1467"/>
        <v xml:space="preserve">0                                                                                                                                                                                                                                                                                                                                                                                                                                                                                                                                                                                                                                                                                                                                                                                                                                                                                                                                                                                                                                                                                                                                                                                                                                                                                                                                                                                                                                                                                                                                                                                                                                                                                                                                                                                                                                                       </v>
      </c>
      <c r="S6159" s="8"/>
      <c r="W6159" s="76"/>
      <c r="X6159" s="16">
        <f t="shared" si="1473"/>
        <v>0</v>
      </c>
      <c r="AC6159" s="18">
        <f t="shared" si="1465"/>
        <v>0</v>
      </c>
      <c r="AD6159" s="19">
        <f t="shared" si="1468"/>
        <v>0</v>
      </c>
      <c r="AE6159" s="21">
        <f t="shared" si="1464"/>
        <v>0</v>
      </c>
      <c r="AF6159" s="20">
        <f t="shared" si="1469"/>
        <v>0</v>
      </c>
      <c r="AG6159" s="20">
        <f t="shared" si="1470"/>
        <v>0</v>
      </c>
      <c r="AH6159" s="20">
        <f t="shared" si="1471"/>
        <v>0</v>
      </c>
      <c r="AI6159" s="20"/>
      <c r="AJ6159" s="20"/>
      <c r="AK6159" s="20">
        <f t="shared" si="1466"/>
        <v>0</v>
      </c>
      <c r="AL6159" s="171"/>
    </row>
    <row r="6160" spans="2:38" ht="15.75" customHeight="1" x14ac:dyDescent="0.25">
      <c r="B6160" s="14">
        <f t="shared" si="1474"/>
        <v>1785</v>
      </c>
      <c r="C6160" s="9" t="str">
        <f t="shared" si="1475"/>
        <v/>
      </c>
      <c r="D6160" s="3" t="str">
        <f t="shared" si="1476"/>
        <v/>
      </c>
      <c r="E6160" s="14" t="str">
        <f t="shared" si="1472"/>
        <v>1785</v>
      </c>
      <c r="J6160" s="14" t="str">
        <f t="shared" si="1467"/>
        <v xml:space="preserve">0                                                                                                                                                                                                                                                                                                                                                                                                                                                                                                                                                                                                                                                                                                                                                                                                                                                                                                                                                                                                                                                                                                                                                                                                                                                                                                                                                                                                                                                                                                                                                                                                                                                                                                                                                                                                                                                        </v>
      </c>
      <c r="S6160" s="8"/>
      <c r="W6160" s="76"/>
      <c r="X6160" s="16">
        <f t="shared" si="1473"/>
        <v>0</v>
      </c>
      <c r="AC6160" s="18">
        <f t="shared" si="1465"/>
        <v>0</v>
      </c>
      <c r="AD6160" s="19">
        <f t="shared" si="1468"/>
        <v>0</v>
      </c>
      <c r="AE6160" s="21">
        <f t="shared" si="1464"/>
        <v>0</v>
      </c>
      <c r="AF6160" s="20">
        <f t="shared" si="1469"/>
        <v>0</v>
      </c>
      <c r="AG6160" s="20">
        <f t="shared" si="1470"/>
        <v>0</v>
      </c>
      <c r="AH6160" s="20">
        <f t="shared" si="1471"/>
        <v>0</v>
      </c>
      <c r="AI6160" s="20"/>
      <c r="AJ6160" s="20"/>
      <c r="AK6160" s="20">
        <f t="shared" si="1466"/>
        <v>0</v>
      </c>
      <c r="AL6160" s="171"/>
    </row>
    <row r="6161" spans="2:38" ht="15.75" customHeight="1" x14ac:dyDescent="0.25">
      <c r="B6161" s="14">
        <f t="shared" si="1474"/>
        <v>1786</v>
      </c>
      <c r="C6161" s="9" t="str">
        <f t="shared" si="1475"/>
        <v/>
      </c>
      <c r="D6161" s="3" t="str">
        <f t="shared" si="1476"/>
        <v/>
      </c>
      <c r="E6161" s="14" t="str">
        <f t="shared" si="1472"/>
        <v>1786</v>
      </c>
      <c r="J6161" s="14" t="str">
        <f t="shared" si="1467"/>
        <v xml:space="preserve">0                                                                                                                                                                                                                                                                                                                                                                                                                                                                                                                                                                                                                                                                                                                                                                                                                                                                                                                                                                                                                                                                                                                                                                                                                                                                                                                                                                                                                                                                                                                                                                                                                                                                                                                                                                                                                                                         </v>
      </c>
      <c r="S6161" s="8"/>
      <c r="W6161" s="76"/>
      <c r="X6161" s="16">
        <f t="shared" si="1473"/>
        <v>0</v>
      </c>
      <c r="AC6161" s="18">
        <f t="shared" si="1465"/>
        <v>0</v>
      </c>
      <c r="AD6161" s="19">
        <f t="shared" si="1468"/>
        <v>0</v>
      </c>
      <c r="AE6161" s="21">
        <f t="shared" si="1464"/>
        <v>0</v>
      </c>
      <c r="AF6161" s="20">
        <f t="shared" si="1469"/>
        <v>0</v>
      </c>
      <c r="AG6161" s="20">
        <f t="shared" si="1470"/>
        <v>0</v>
      </c>
      <c r="AH6161" s="20">
        <f t="shared" si="1471"/>
        <v>0</v>
      </c>
      <c r="AI6161" s="20"/>
      <c r="AJ6161" s="20"/>
      <c r="AK6161" s="20">
        <f t="shared" si="1466"/>
        <v>0</v>
      </c>
      <c r="AL6161" s="171"/>
    </row>
    <row r="6162" spans="2:38" ht="15.75" customHeight="1" x14ac:dyDescent="0.25">
      <c r="B6162" s="14">
        <f t="shared" si="1474"/>
        <v>1787</v>
      </c>
      <c r="C6162" s="9" t="str">
        <f t="shared" si="1475"/>
        <v/>
      </c>
      <c r="D6162" s="3" t="str">
        <f t="shared" si="1476"/>
        <v/>
      </c>
      <c r="E6162" s="14" t="str">
        <f t="shared" si="1472"/>
        <v>1787</v>
      </c>
      <c r="J6162" s="14" t="str">
        <f t="shared" si="1467"/>
        <v xml:space="preserve">0                                                                                                                                                                                                                                                                                                                                                                                                                                                                                                                                                                                                                                                                                                                                                                                                                                                                                                                                                                                                                                                                                                                                                                                                                                                                                                                                                                                                                                                                                                                                                                                                                                                                                                                                                                                                                                                          </v>
      </c>
      <c r="S6162" s="8"/>
      <c r="W6162" s="76"/>
      <c r="X6162" s="16">
        <f t="shared" si="1473"/>
        <v>0</v>
      </c>
      <c r="AC6162" s="18">
        <f t="shared" si="1465"/>
        <v>0</v>
      </c>
      <c r="AD6162" s="19">
        <f t="shared" si="1468"/>
        <v>0</v>
      </c>
      <c r="AE6162" s="21">
        <f t="shared" si="1464"/>
        <v>0</v>
      </c>
      <c r="AF6162" s="20">
        <f t="shared" si="1469"/>
        <v>0</v>
      </c>
      <c r="AG6162" s="20">
        <f t="shared" si="1470"/>
        <v>0</v>
      </c>
      <c r="AH6162" s="20">
        <f t="shared" si="1471"/>
        <v>0</v>
      </c>
      <c r="AI6162" s="20"/>
      <c r="AJ6162" s="20"/>
      <c r="AK6162" s="20">
        <f t="shared" si="1466"/>
        <v>0</v>
      </c>
      <c r="AL6162" s="171"/>
    </row>
    <row r="6163" spans="2:38" ht="15.75" customHeight="1" x14ac:dyDescent="0.25">
      <c r="B6163" s="14">
        <f t="shared" si="1474"/>
        <v>1788</v>
      </c>
      <c r="C6163" s="9" t="str">
        <f t="shared" si="1475"/>
        <v/>
      </c>
      <c r="D6163" s="3" t="str">
        <f t="shared" si="1476"/>
        <v/>
      </c>
      <c r="E6163" s="14" t="str">
        <f t="shared" si="1472"/>
        <v>1788</v>
      </c>
      <c r="J6163" s="14" t="str">
        <f t="shared" si="1467"/>
        <v xml:space="preserve">0                                                                                                                                                                                                                                                                                                                                                                                                                                                                                                                                                                                                                                                                                                                                                                                                                                                                                                                                                                                                                                                                                                                                                                                                                                                                                                                                                                                                                                                                                                                                                                                                                                                                                                                                                                                                                                                           </v>
      </c>
      <c r="S6163" s="8"/>
      <c r="W6163" s="76"/>
      <c r="X6163" s="16">
        <f t="shared" si="1473"/>
        <v>0</v>
      </c>
      <c r="AC6163" s="18">
        <f t="shared" si="1465"/>
        <v>0</v>
      </c>
      <c r="AD6163" s="19">
        <f t="shared" si="1468"/>
        <v>0</v>
      </c>
      <c r="AE6163" s="21">
        <f t="shared" si="1464"/>
        <v>0</v>
      </c>
      <c r="AF6163" s="20">
        <f t="shared" si="1469"/>
        <v>0</v>
      </c>
      <c r="AG6163" s="20">
        <f t="shared" si="1470"/>
        <v>0</v>
      </c>
      <c r="AH6163" s="20">
        <f t="shared" si="1471"/>
        <v>0</v>
      </c>
      <c r="AI6163" s="20"/>
      <c r="AJ6163" s="20"/>
      <c r="AK6163" s="20">
        <f t="shared" si="1466"/>
        <v>0</v>
      </c>
      <c r="AL6163" s="171"/>
    </row>
    <row r="6164" spans="2:38" ht="15.75" customHeight="1" x14ac:dyDescent="0.25">
      <c r="B6164" s="14">
        <f t="shared" si="1474"/>
        <v>1789</v>
      </c>
      <c r="C6164" s="9" t="str">
        <f t="shared" si="1475"/>
        <v/>
      </c>
      <c r="D6164" s="3" t="str">
        <f t="shared" si="1476"/>
        <v/>
      </c>
      <c r="E6164" s="14" t="str">
        <f t="shared" si="1472"/>
        <v>1789</v>
      </c>
      <c r="J6164" s="14" t="str">
        <f t="shared" si="1467"/>
        <v xml:space="preserve">0                                                                                                                                                                                                                                                                                                                                                                                                                                                                                                                                                                                                                                                                                                                                                                                                                                                                                                                                                                                                                                                                                                                                                                                                                                                                                                                                                                                                                                                                                                                                                                                                                                                                                                                                                                                                                                                            </v>
      </c>
      <c r="S6164" s="8"/>
      <c r="W6164" s="76"/>
      <c r="X6164" s="16">
        <f t="shared" si="1473"/>
        <v>0</v>
      </c>
      <c r="AC6164" s="18">
        <f t="shared" si="1465"/>
        <v>0</v>
      </c>
      <c r="AD6164" s="19">
        <f t="shared" si="1468"/>
        <v>0</v>
      </c>
      <c r="AE6164" s="21">
        <f t="shared" si="1464"/>
        <v>0</v>
      </c>
      <c r="AF6164" s="20">
        <f t="shared" si="1469"/>
        <v>0</v>
      </c>
      <c r="AG6164" s="20">
        <f t="shared" si="1470"/>
        <v>0</v>
      </c>
      <c r="AH6164" s="20">
        <f t="shared" si="1471"/>
        <v>0</v>
      </c>
      <c r="AI6164" s="20"/>
      <c r="AJ6164" s="20"/>
      <c r="AK6164" s="20">
        <f t="shared" si="1466"/>
        <v>0</v>
      </c>
      <c r="AL6164" s="171"/>
    </row>
    <row r="6165" spans="2:38" ht="15.75" customHeight="1" x14ac:dyDescent="0.25">
      <c r="B6165" s="14">
        <f t="shared" si="1474"/>
        <v>1790</v>
      </c>
      <c r="C6165" s="9" t="str">
        <f t="shared" si="1475"/>
        <v/>
      </c>
      <c r="D6165" s="3" t="str">
        <f t="shared" si="1476"/>
        <v/>
      </c>
      <c r="E6165" s="14" t="str">
        <f t="shared" si="1472"/>
        <v>1790</v>
      </c>
      <c r="J6165" s="14" t="str">
        <f t="shared" si="1467"/>
        <v xml:space="preserve">0                                                                                                                                                                                                                                                                                                                                                                                                                                                                                                                                                                                                                                                                                                                                                                                                                                                                                                                                                                                                                                                                                                                                                                                                                                                                                                                                                                                                                                                                                                                                                                                                                                                                                                                                                                                                                                                             </v>
      </c>
      <c r="S6165" s="8"/>
      <c r="W6165" s="76"/>
      <c r="X6165" s="16">
        <f t="shared" si="1473"/>
        <v>0</v>
      </c>
      <c r="AC6165" s="18">
        <f t="shared" si="1465"/>
        <v>0</v>
      </c>
      <c r="AD6165" s="19">
        <f t="shared" si="1468"/>
        <v>0</v>
      </c>
      <c r="AE6165" s="21">
        <f t="shared" si="1464"/>
        <v>0</v>
      </c>
      <c r="AF6165" s="20">
        <f t="shared" si="1469"/>
        <v>0</v>
      </c>
      <c r="AG6165" s="20">
        <f t="shared" si="1470"/>
        <v>0</v>
      </c>
      <c r="AH6165" s="20">
        <f t="shared" si="1471"/>
        <v>0</v>
      </c>
      <c r="AI6165" s="20"/>
      <c r="AJ6165" s="20"/>
      <c r="AK6165" s="20">
        <f t="shared" si="1466"/>
        <v>0</v>
      </c>
      <c r="AL6165" s="171"/>
    </row>
    <row r="6166" spans="2:38" ht="15.75" customHeight="1" x14ac:dyDescent="0.25">
      <c r="B6166" s="14">
        <f t="shared" si="1474"/>
        <v>1791</v>
      </c>
      <c r="C6166" s="9" t="str">
        <f t="shared" si="1475"/>
        <v/>
      </c>
      <c r="D6166" s="3" t="str">
        <f t="shared" si="1476"/>
        <v/>
      </c>
      <c r="E6166" s="14" t="str">
        <f t="shared" si="1472"/>
        <v>1791</v>
      </c>
      <c r="J6166" s="14" t="str">
        <f t="shared" si="1467"/>
        <v xml:space="preserve">0                                                                                                                                                                                                                                                                                                                                                                                                                                                                                                                                                                                                                                                                                                                                                                                                                                                                                                                                                                                                                                                                                                                                                                                                                                                                                                                                                                                                                                                                                                                                                                                                                                                                                                                                                                                                                                                              </v>
      </c>
      <c r="S6166" s="8"/>
      <c r="W6166" s="76"/>
      <c r="X6166" s="16">
        <f t="shared" si="1473"/>
        <v>0</v>
      </c>
      <c r="AC6166" s="18">
        <f t="shared" si="1465"/>
        <v>0</v>
      </c>
      <c r="AD6166" s="19">
        <f t="shared" si="1468"/>
        <v>0</v>
      </c>
      <c r="AE6166" s="21">
        <f t="shared" si="1464"/>
        <v>0</v>
      </c>
      <c r="AF6166" s="20">
        <f t="shared" si="1469"/>
        <v>0</v>
      </c>
      <c r="AG6166" s="20">
        <f t="shared" si="1470"/>
        <v>0</v>
      </c>
      <c r="AH6166" s="20">
        <f t="shared" si="1471"/>
        <v>0</v>
      </c>
      <c r="AI6166" s="20"/>
      <c r="AJ6166" s="20"/>
      <c r="AK6166" s="20">
        <f t="shared" si="1466"/>
        <v>0</v>
      </c>
      <c r="AL6166" s="171"/>
    </row>
    <row r="6167" spans="2:38" ht="15.75" customHeight="1" x14ac:dyDescent="0.25">
      <c r="B6167" s="14">
        <f t="shared" si="1474"/>
        <v>1792</v>
      </c>
      <c r="C6167" s="9" t="str">
        <f t="shared" si="1475"/>
        <v/>
      </c>
      <c r="D6167" s="3" t="str">
        <f t="shared" si="1476"/>
        <v/>
      </c>
      <c r="E6167" s="14" t="str">
        <f t="shared" si="1472"/>
        <v>1792</v>
      </c>
      <c r="J6167" s="14" t="str">
        <f t="shared" si="1467"/>
        <v xml:space="preserve">0                                                                                                                                                                                                                                                                                                                                                                                                                                                                                                                                                                                                                                                                                                                                                                                                                                                                                                                                                                                                                                                                                                                                                                                                                                                                                                                                                                                                                                                                                                                                                                                                                                                                                                                                                                                                                                                               </v>
      </c>
      <c r="S6167" s="8"/>
      <c r="W6167" s="76"/>
      <c r="X6167" s="16">
        <f t="shared" si="1473"/>
        <v>0</v>
      </c>
      <c r="AC6167" s="18">
        <f t="shared" si="1465"/>
        <v>0</v>
      </c>
      <c r="AD6167" s="19">
        <f t="shared" si="1468"/>
        <v>0</v>
      </c>
      <c r="AE6167" s="21">
        <f t="shared" si="1464"/>
        <v>0</v>
      </c>
      <c r="AF6167" s="20">
        <f t="shared" si="1469"/>
        <v>0</v>
      </c>
      <c r="AG6167" s="20">
        <f t="shared" si="1470"/>
        <v>0</v>
      </c>
      <c r="AH6167" s="20">
        <f t="shared" si="1471"/>
        <v>0</v>
      </c>
      <c r="AI6167" s="20"/>
      <c r="AJ6167" s="20"/>
      <c r="AK6167" s="20">
        <f t="shared" si="1466"/>
        <v>0</v>
      </c>
      <c r="AL6167" s="171"/>
    </row>
    <row r="6168" spans="2:38" ht="15.75" customHeight="1" x14ac:dyDescent="0.25">
      <c r="B6168" s="14">
        <f t="shared" si="1474"/>
        <v>1793</v>
      </c>
      <c r="C6168" s="9" t="str">
        <f t="shared" si="1475"/>
        <v/>
      </c>
      <c r="D6168" s="3" t="str">
        <f t="shared" si="1476"/>
        <v/>
      </c>
      <c r="E6168" s="14" t="str">
        <f t="shared" si="1472"/>
        <v>1793</v>
      </c>
      <c r="J6168" s="14" t="str">
        <f t="shared" si="1467"/>
        <v xml:space="preserve">0                                                                                                                                                                                                                                                                                                                                                                                                                                                                                                                                                                                                                                                                                                                                                                                                                                                                                                                                                                                                                                                                                                                                                                                                                                                                                                                                                                                                                                                                                                                                                                                                                                                                                                                                                                                                                                                                </v>
      </c>
      <c r="S6168" s="8"/>
      <c r="W6168" s="76"/>
      <c r="X6168" s="16">
        <f t="shared" si="1473"/>
        <v>0</v>
      </c>
      <c r="AC6168" s="18">
        <f t="shared" si="1465"/>
        <v>0</v>
      </c>
      <c r="AD6168" s="19">
        <f t="shared" si="1468"/>
        <v>0</v>
      </c>
      <c r="AE6168" s="21">
        <f t="shared" si="1464"/>
        <v>0</v>
      </c>
      <c r="AF6168" s="20">
        <f t="shared" si="1469"/>
        <v>0</v>
      </c>
      <c r="AG6168" s="20">
        <f t="shared" si="1470"/>
        <v>0</v>
      </c>
      <c r="AH6168" s="20">
        <f t="shared" si="1471"/>
        <v>0</v>
      </c>
      <c r="AI6168" s="20"/>
      <c r="AJ6168" s="20"/>
      <c r="AK6168" s="20">
        <f t="shared" si="1466"/>
        <v>0</v>
      </c>
      <c r="AL6168" s="171"/>
    </row>
    <row r="6169" spans="2:38" ht="15.75" customHeight="1" x14ac:dyDescent="0.25">
      <c r="B6169" s="14">
        <f t="shared" si="1474"/>
        <v>1794</v>
      </c>
      <c r="C6169" s="9" t="str">
        <f t="shared" si="1475"/>
        <v/>
      </c>
      <c r="D6169" s="3" t="str">
        <f t="shared" si="1476"/>
        <v/>
      </c>
      <c r="E6169" s="14" t="str">
        <f t="shared" si="1472"/>
        <v>1794</v>
      </c>
      <c r="J6169" s="14" t="str">
        <f t="shared" si="1467"/>
        <v xml:space="preserve">0                                                                                                                                                                                                                                                                                                                                                                                                                                                                                                                                                                                                                                                                                                                                                                                                                                                                                                                                                                                                                                                                                                                                                                                                                                                                                                                                                                                                                                                                                                                                                                                                                                                                                                                                                                                                                                                                 </v>
      </c>
      <c r="S6169" s="8"/>
      <c r="W6169" s="76"/>
      <c r="X6169" s="16">
        <f t="shared" si="1473"/>
        <v>0</v>
      </c>
      <c r="AC6169" s="18">
        <f t="shared" si="1465"/>
        <v>0</v>
      </c>
      <c r="AD6169" s="19">
        <f t="shared" si="1468"/>
        <v>0</v>
      </c>
      <c r="AE6169" s="21">
        <f t="shared" ref="AE6169:AE6232" si="1477">+(Q6169)*T6169</f>
        <v>0</v>
      </c>
      <c r="AF6169" s="20">
        <f t="shared" si="1469"/>
        <v>0</v>
      </c>
      <c r="AG6169" s="20">
        <f t="shared" si="1470"/>
        <v>0</v>
      </c>
      <c r="AH6169" s="20">
        <f t="shared" si="1471"/>
        <v>0</v>
      </c>
      <c r="AI6169" s="20"/>
      <c r="AJ6169" s="20"/>
      <c r="AK6169" s="20">
        <f t="shared" si="1466"/>
        <v>0</v>
      </c>
      <c r="AL6169" s="171"/>
    </row>
    <row r="6170" spans="2:38" ht="15.75" customHeight="1" x14ac:dyDescent="0.25">
      <c r="B6170" s="14">
        <f t="shared" si="1474"/>
        <v>1795</v>
      </c>
      <c r="C6170" s="9" t="str">
        <f t="shared" si="1475"/>
        <v/>
      </c>
      <c r="D6170" s="3" t="str">
        <f t="shared" si="1476"/>
        <v/>
      </c>
      <c r="E6170" s="14" t="str">
        <f t="shared" si="1472"/>
        <v>1795</v>
      </c>
      <c r="J6170" s="14" t="str">
        <f t="shared" si="1467"/>
        <v xml:space="preserve">0                                                                                                                                                                                                                                                                                                                                                                                                                                                                                                                                                                                                                                                                                                                                                                                                                                                                                                                                                                                                                                                                                                                                                                                                                                                                                                                                                                                                                                                                                                                                                                                                                                                                                                                                                                                                                                                                  </v>
      </c>
      <c r="S6170" s="8"/>
      <c r="W6170" s="76"/>
      <c r="X6170" s="16">
        <f t="shared" si="1473"/>
        <v>0</v>
      </c>
      <c r="AC6170" s="18">
        <f t="shared" si="1465"/>
        <v>0</v>
      </c>
      <c r="AD6170" s="19">
        <f t="shared" si="1468"/>
        <v>0</v>
      </c>
      <c r="AE6170" s="21">
        <f t="shared" si="1477"/>
        <v>0</v>
      </c>
      <c r="AF6170" s="20">
        <f t="shared" si="1469"/>
        <v>0</v>
      </c>
      <c r="AG6170" s="20">
        <f t="shared" si="1470"/>
        <v>0</v>
      </c>
      <c r="AH6170" s="20">
        <f t="shared" si="1471"/>
        <v>0</v>
      </c>
      <c r="AI6170" s="20"/>
      <c r="AJ6170" s="20"/>
      <c r="AK6170" s="20">
        <f t="shared" si="1466"/>
        <v>0</v>
      </c>
      <c r="AL6170" s="171"/>
    </row>
    <row r="6171" spans="2:38" ht="15.75" customHeight="1" x14ac:dyDescent="0.25">
      <c r="B6171" s="14">
        <f t="shared" si="1474"/>
        <v>1796</v>
      </c>
      <c r="C6171" s="9" t="str">
        <f t="shared" si="1475"/>
        <v/>
      </c>
      <c r="D6171" s="3" t="str">
        <f t="shared" si="1476"/>
        <v/>
      </c>
      <c r="E6171" s="14" t="str">
        <f t="shared" si="1472"/>
        <v>1796</v>
      </c>
      <c r="J6171" s="14" t="str">
        <f t="shared" si="1467"/>
        <v xml:space="preserve">0                                                                                                                                                                                                                                                                                                                                                                                                                                                                                                                                                                                                                                                                                                                                                                                                                                                                                                                                                                                                                                                                                                                                                                                                                                                                                                                                                                                                                                                                                                                                                                                                                                                                                                                                                                                                                                                                   </v>
      </c>
      <c r="S6171" s="8"/>
      <c r="W6171" s="76"/>
      <c r="X6171" s="16">
        <f t="shared" si="1473"/>
        <v>0</v>
      </c>
      <c r="AC6171" s="18">
        <f t="shared" si="1465"/>
        <v>0</v>
      </c>
      <c r="AD6171" s="19">
        <f t="shared" si="1468"/>
        <v>0</v>
      </c>
      <c r="AE6171" s="21">
        <f t="shared" si="1477"/>
        <v>0</v>
      </c>
      <c r="AF6171" s="20">
        <f t="shared" si="1469"/>
        <v>0</v>
      </c>
      <c r="AG6171" s="20">
        <f t="shared" si="1470"/>
        <v>0</v>
      </c>
      <c r="AH6171" s="20">
        <f t="shared" si="1471"/>
        <v>0</v>
      </c>
      <c r="AI6171" s="20"/>
      <c r="AJ6171" s="20"/>
      <c r="AK6171" s="20">
        <f t="shared" si="1466"/>
        <v>0</v>
      </c>
      <c r="AL6171" s="171"/>
    </row>
    <row r="6172" spans="2:38" ht="15.75" customHeight="1" x14ac:dyDescent="0.25">
      <c r="B6172" s="14">
        <f t="shared" si="1474"/>
        <v>1797</v>
      </c>
      <c r="C6172" s="9" t="str">
        <f t="shared" si="1475"/>
        <v/>
      </c>
      <c r="D6172" s="3" t="str">
        <f t="shared" si="1476"/>
        <v/>
      </c>
      <c r="E6172" s="14" t="str">
        <f t="shared" si="1472"/>
        <v>1797</v>
      </c>
      <c r="J6172" s="14" t="str">
        <f t="shared" si="1467"/>
        <v xml:space="preserve">0                                                                                                                                                                                                                                                                                                                                                                                                                                                                                                                                                                                                                                                                                                                                                                                                                                                                                                                                                                                                                                                                                                                                                                                                                                                                                                                                                                                                                                                                                                                                                                                                                                                                                                                                                                                                                                                                    </v>
      </c>
      <c r="S6172" s="8"/>
      <c r="W6172" s="76"/>
      <c r="X6172" s="16">
        <f t="shared" si="1473"/>
        <v>0</v>
      </c>
      <c r="AC6172" s="18">
        <f t="shared" si="1465"/>
        <v>0</v>
      </c>
      <c r="AD6172" s="19">
        <f t="shared" si="1468"/>
        <v>0</v>
      </c>
      <c r="AE6172" s="21">
        <f t="shared" si="1477"/>
        <v>0</v>
      </c>
      <c r="AF6172" s="20">
        <f t="shared" si="1469"/>
        <v>0</v>
      </c>
      <c r="AG6172" s="20">
        <f t="shared" si="1470"/>
        <v>0</v>
      </c>
      <c r="AH6172" s="20">
        <f t="shared" si="1471"/>
        <v>0</v>
      </c>
      <c r="AI6172" s="20"/>
      <c r="AJ6172" s="20"/>
      <c r="AK6172" s="20">
        <f t="shared" si="1466"/>
        <v>0</v>
      </c>
      <c r="AL6172" s="171"/>
    </row>
    <row r="6173" spans="2:38" ht="15.75" customHeight="1" x14ac:dyDescent="0.25">
      <c r="B6173" s="14">
        <f t="shared" si="1474"/>
        <v>1798</v>
      </c>
      <c r="C6173" s="9" t="str">
        <f t="shared" si="1475"/>
        <v/>
      </c>
      <c r="D6173" s="3" t="str">
        <f t="shared" si="1476"/>
        <v/>
      </c>
      <c r="E6173" s="14" t="str">
        <f t="shared" si="1472"/>
        <v>1798</v>
      </c>
      <c r="J6173" s="14" t="str">
        <f t="shared" si="1467"/>
        <v xml:space="preserve">0                                                                                                                                                                                                                                                                                                                                                                                                                                                                                                                                                                                                                                                                                                                                                                                                                                                                                                                                                                                                                                                                                                                                                                                                                                                                                                                                                                                                                                                                                                                                                                                                                                                                                                                                                                                                                                                                     </v>
      </c>
      <c r="S6173" s="8"/>
      <c r="W6173" s="76"/>
      <c r="X6173" s="16">
        <f t="shared" si="1473"/>
        <v>0</v>
      </c>
      <c r="AC6173" s="18">
        <f t="shared" si="1465"/>
        <v>0</v>
      </c>
      <c r="AD6173" s="19">
        <f t="shared" si="1468"/>
        <v>0</v>
      </c>
      <c r="AE6173" s="21">
        <f t="shared" si="1477"/>
        <v>0</v>
      </c>
      <c r="AF6173" s="20">
        <f t="shared" si="1469"/>
        <v>0</v>
      </c>
      <c r="AG6173" s="20">
        <f t="shared" si="1470"/>
        <v>0</v>
      </c>
      <c r="AH6173" s="20">
        <f t="shared" si="1471"/>
        <v>0</v>
      </c>
      <c r="AI6173" s="20"/>
      <c r="AJ6173" s="20"/>
      <c r="AK6173" s="20">
        <f t="shared" si="1466"/>
        <v>0</v>
      </c>
      <c r="AL6173" s="171"/>
    </row>
    <row r="6174" spans="2:38" ht="15.75" customHeight="1" x14ac:dyDescent="0.25">
      <c r="B6174" s="14">
        <f t="shared" si="1474"/>
        <v>1799</v>
      </c>
      <c r="C6174" s="9" t="str">
        <f t="shared" si="1475"/>
        <v/>
      </c>
      <c r="D6174" s="3" t="str">
        <f t="shared" si="1476"/>
        <v/>
      </c>
      <c r="E6174" s="14" t="str">
        <f t="shared" si="1472"/>
        <v>1799</v>
      </c>
      <c r="J6174" s="14" t="str">
        <f t="shared" si="1467"/>
        <v xml:space="preserve">0                                                                                                                                                                                                                                                                                                                                                                                                                                                                                                                                                                                                                                                                                                                                                                                                                                                                                                                                                                                                                                                                                                                                                                                                                                                                                                                                                                                                                                                                                                                                                                                                                                                                                                                                                                                                                                                                      </v>
      </c>
      <c r="S6174" s="8"/>
      <c r="W6174" s="76"/>
      <c r="X6174" s="16">
        <f t="shared" si="1473"/>
        <v>0</v>
      </c>
      <c r="AC6174" s="18">
        <f t="shared" si="1465"/>
        <v>0</v>
      </c>
      <c r="AD6174" s="19">
        <f t="shared" si="1468"/>
        <v>0</v>
      </c>
      <c r="AE6174" s="21">
        <f t="shared" si="1477"/>
        <v>0</v>
      </c>
      <c r="AF6174" s="20">
        <f t="shared" si="1469"/>
        <v>0</v>
      </c>
      <c r="AG6174" s="20">
        <f t="shared" si="1470"/>
        <v>0</v>
      </c>
      <c r="AH6174" s="20">
        <f t="shared" si="1471"/>
        <v>0</v>
      </c>
      <c r="AI6174" s="20"/>
      <c r="AJ6174" s="20"/>
      <c r="AK6174" s="20">
        <f t="shared" si="1466"/>
        <v>0</v>
      </c>
      <c r="AL6174" s="171"/>
    </row>
    <row r="6175" spans="2:38" ht="15.75" customHeight="1" x14ac:dyDescent="0.25">
      <c r="B6175" s="14">
        <f t="shared" si="1474"/>
        <v>1800</v>
      </c>
      <c r="C6175" s="9" t="str">
        <f t="shared" si="1475"/>
        <v/>
      </c>
      <c r="D6175" s="3" t="str">
        <f t="shared" si="1476"/>
        <v/>
      </c>
      <c r="E6175" s="14" t="str">
        <f t="shared" si="1472"/>
        <v>1800</v>
      </c>
      <c r="J6175" s="14" t="str">
        <f t="shared" si="1467"/>
        <v xml:space="preserve">0                                                                                                                                                                                                                                                                                                                                                                                                                                                                                                                                                                                                                                                                                                                                                                                                                                                                                                                                                                                                                                                                                                                                                                                                                                                                                                                                                                                                                                                                                                                                                                                                                                                                                                                                                                                                                                                                       </v>
      </c>
      <c r="S6175" s="8"/>
      <c r="W6175" s="76"/>
      <c r="X6175" s="16">
        <f t="shared" si="1473"/>
        <v>0</v>
      </c>
      <c r="AC6175" s="18">
        <f t="shared" si="1465"/>
        <v>0</v>
      </c>
      <c r="AD6175" s="19">
        <f t="shared" si="1468"/>
        <v>0</v>
      </c>
      <c r="AE6175" s="21">
        <f t="shared" si="1477"/>
        <v>0</v>
      </c>
      <c r="AF6175" s="20">
        <f t="shared" si="1469"/>
        <v>0</v>
      </c>
      <c r="AG6175" s="20">
        <f t="shared" si="1470"/>
        <v>0</v>
      </c>
      <c r="AH6175" s="20">
        <f t="shared" si="1471"/>
        <v>0</v>
      </c>
      <c r="AI6175" s="20"/>
      <c r="AJ6175" s="20"/>
      <c r="AK6175" s="20">
        <f t="shared" si="1466"/>
        <v>0</v>
      </c>
      <c r="AL6175" s="171"/>
    </row>
    <row r="6176" spans="2:38" ht="15.75" customHeight="1" x14ac:dyDescent="0.25">
      <c r="B6176" s="14">
        <f t="shared" si="1474"/>
        <v>1801</v>
      </c>
      <c r="C6176" s="9" t="str">
        <f t="shared" si="1475"/>
        <v/>
      </c>
      <c r="D6176" s="3" t="str">
        <f t="shared" si="1476"/>
        <v/>
      </c>
      <c r="E6176" s="14" t="str">
        <f t="shared" si="1472"/>
        <v>1801</v>
      </c>
      <c r="J6176" s="14" t="str">
        <f t="shared" si="1467"/>
        <v xml:space="preserve">0                                                                                                                                                                                                                                                                                                                                                                                                                                                                                                                                                                                                                                                                                                                                                                                                                                                                                                                                                                                                                                                                                                                                                                                                                                                                                                                                                                                                                                                                                                                                                                                                                                                                                                                                                                                                                                                                        </v>
      </c>
      <c r="S6176" s="8"/>
      <c r="W6176" s="76"/>
      <c r="X6176" s="16">
        <f t="shared" si="1473"/>
        <v>0</v>
      </c>
      <c r="AC6176" s="18">
        <f t="shared" si="1465"/>
        <v>0</v>
      </c>
      <c r="AD6176" s="19">
        <f t="shared" si="1468"/>
        <v>0</v>
      </c>
      <c r="AE6176" s="21">
        <f t="shared" si="1477"/>
        <v>0</v>
      </c>
      <c r="AF6176" s="20">
        <f t="shared" si="1469"/>
        <v>0</v>
      </c>
      <c r="AG6176" s="20">
        <f t="shared" si="1470"/>
        <v>0</v>
      </c>
      <c r="AH6176" s="20">
        <f t="shared" si="1471"/>
        <v>0</v>
      </c>
      <c r="AI6176" s="20"/>
      <c r="AJ6176" s="20"/>
      <c r="AK6176" s="20">
        <f t="shared" si="1466"/>
        <v>0</v>
      </c>
      <c r="AL6176" s="171"/>
    </row>
    <row r="6177" spans="2:38" ht="15.75" customHeight="1" x14ac:dyDescent="0.25">
      <c r="B6177" s="14">
        <f t="shared" si="1474"/>
        <v>1802</v>
      </c>
      <c r="C6177" s="9" t="str">
        <f t="shared" si="1475"/>
        <v/>
      </c>
      <c r="D6177" s="3" t="str">
        <f t="shared" si="1476"/>
        <v/>
      </c>
      <c r="E6177" s="14" t="str">
        <f t="shared" si="1472"/>
        <v>1802</v>
      </c>
      <c r="J6177" s="14" t="str">
        <f t="shared" si="1467"/>
        <v xml:space="preserve">0                                                                                                                                                                                                                                                                                                                                                                                                                                                                                                                                                                                                                                                                                                                                                                                                                                                                                                                                                                                                                                                                                                                                                                                                                                                                                                                                                                                                                                                                                                                                                                                                                                                                                                                                                                                                                                                                         </v>
      </c>
      <c r="S6177" s="8"/>
      <c r="W6177" s="76"/>
      <c r="X6177" s="16">
        <f t="shared" si="1473"/>
        <v>0</v>
      </c>
      <c r="AC6177" s="18">
        <f t="shared" si="1465"/>
        <v>0</v>
      </c>
      <c r="AD6177" s="19">
        <f t="shared" si="1468"/>
        <v>0</v>
      </c>
      <c r="AE6177" s="21">
        <f t="shared" si="1477"/>
        <v>0</v>
      </c>
      <c r="AF6177" s="20">
        <f t="shared" si="1469"/>
        <v>0</v>
      </c>
      <c r="AG6177" s="20">
        <f t="shared" si="1470"/>
        <v>0</v>
      </c>
      <c r="AH6177" s="20">
        <f t="shared" si="1471"/>
        <v>0</v>
      </c>
      <c r="AI6177" s="20"/>
      <c r="AJ6177" s="20"/>
      <c r="AK6177" s="20">
        <f t="shared" si="1466"/>
        <v>0</v>
      </c>
      <c r="AL6177" s="171"/>
    </row>
    <row r="6178" spans="2:38" ht="15.75" customHeight="1" x14ac:dyDescent="0.25">
      <c r="B6178" s="14">
        <f t="shared" si="1474"/>
        <v>1803</v>
      </c>
      <c r="C6178" s="9" t="str">
        <f t="shared" si="1475"/>
        <v/>
      </c>
      <c r="D6178" s="3" t="str">
        <f t="shared" si="1476"/>
        <v/>
      </c>
      <c r="E6178" s="14" t="str">
        <f t="shared" si="1472"/>
        <v>1803</v>
      </c>
      <c r="J6178" s="14" t="str">
        <f t="shared" si="1467"/>
        <v xml:space="preserve">0                                                                                                                                                                                                                                                                                                                                                                                                                                                                                                                                                                                                                                                                                                                                                                                                                                                                                                                                                                                                                                                                                                                                                                                                                                                                                                                                                                                                                                                                                                                                                                                                                                                                                                                                                                                                                                                                          </v>
      </c>
      <c r="S6178" s="8"/>
      <c r="W6178" s="76"/>
      <c r="X6178" s="16">
        <f t="shared" si="1473"/>
        <v>0</v>
      </c>
      <c r="AC6178" s="18">
        <f t="shared" si="1465"/>
        <v>0</v>
      </c>
      <c r="AD6178" s="19">
        <f t="shared" si="1468"/>
        <v>0</v>
      </c>
      <c r="AE6178" s="21">
        <f t="shared" si="1477"/>
        <v>0</v>
      </c>
      <c r="AF6178" s="20">
        <f t="shared" si="1469"/>
        <v>0</v>
      </c>
      <c r="AG6178" s="20">
        <f t="shared" si="1470"/>
        <v>0</v>
      </c>
      <c r="AH6178" s="20">
        <f t="shared" si="1471"/>
        <v>0</v>
      </c>
      <c r="AI6178" s="20"/>
      <c r="AJ6178" s="20"/>
      <c r="AK6178" s="20">
        <f t="shared" si="1466"/>
        <v>0</v>
      </c>
      <c r="AL6178" s="171"/>
    </row>
    <row r="6179" spans="2:38" ht="15.75" customHeight="1" x14ac:dyDescent="0.25">
      <c r="B6179" s="14">
        <f t="shared" si="1474"/>
        <v>1804</v>
      </c>
      <c r="C6179" s="9" t="str">
        <f t="shared" si="1475"/>
        <v/>
      </c>
      <c r="D6179" s="3" t="str">
        <f t="shared" si="1476"/>
        <v/>
      </c>
      <c r="E6179" s="14" t="str">
        <f t="shared" si="1472"/>
        <v>1804</v>
      </c>
      <c r="J6179" s="14" t="str">
        <f t="shared" si="1467"/>
        <v xml:space="preserve">0                                                                                                                                                                                                                                                                                                                                                                                                                                                                                                                                                                                                                                                                                                                                                                                                                                                                                                                                                                                                                                                                                                                                                                                                                                                                                                                                                                                                                                                                                                                                                                                                                                                                                                                                                                                                                                                                           </v>
      </c>
      <c r="S6179" s="8"/>
      <c r="W6179" s="76"/>
      <c r="X6179" s="16">
        <f t="shared" si="1473"/>
        <v>0</v>
      </c>
      <c r="AC6179" s="18">
        <f t="shared" ref="AC6179:AC6242" si="1478">+AB6179*Y6179</f>
        <v>0</v>
      </c>
      <c r="AD6179" s="19">
        <f t="shared" si="1468"/>
        <v>0</v>
      </c>
      <c r="AE6179" s="21">
        <f t="shared" si="1477"/>
        <v>0</v>
      </c>
      <c r="AF6179" s="20">
        <f t="shared" si="1469"/>
        <v>0</v>
      </c>
      <c r="AG6179" s="20">
        <f t="shared" si="1470"/>
        <v>0</v>
      </c>
      <c r="AH6179" s="20">
        <f t="shared" si="1471"/>
        <v>0</v>
      </c>
      <c r="AI6179" s="20"/>
      <c r="AJ6179" s="20"/>
      <c r="AK6179" s="20">
        <f t="shared" ref="AK6179:AK6242" si="1479">AH6179+AG6179</f>
        <v>0</v>
      </c>
      <c r="AL6179" s="171"/>
    </row>
    <row r="6180" spans="2:38" ht="15.75" customHeight="1" x14ac:dyDescent="0.25">
      <c r="B6180" s="14">
        <f t="shared" si="1474"/>
        <v>1805</v>
      </c>
      <c r="C6180" s="9" t="str">
        <f t="shared" si="1475"/>
        <v/>
      </c>
      <c r="D6180" s="3" t="str">
        <f t="shared" si="1476"/>
        <v/>
      </c>
      <c r="E6180" s="14" t="str">
        <f t="shared" si="1472"/>
        <v>1805</v>
      </c>
      <c r="J6180" s="14" t="str">
        <f t="shared" si="1467"/>
        <v xml:space="preserve">0                                                                                                                                                                                                                                                                                                                                                                                                                                                                                                                                                                                                                                                                                                                                                                                                                                                                                                                                                                                                                                                                                                                                                                                                                                                                                                                                                                                                                                                                                                                                                                                                                                                                                                                                                                                                                                                                            </v>
      </c>
      <c r="S6180" s="8"/>
      <c r="W6180" s="76"/>
      <c r="X6180" s="16">
        <f t="shared" si="1473"/>
        <v>0</v>
      </c>
      <c r="AC6180" s="18">
        <f t="shared" si="1478"/>
        <v>0</v>
      </c>
      <c r="AD6180" s="19">
        <f t="shared" si="1468"/>
        <v>0</v>
      </c>
      <c r="AE6180" s="21">
        <f t="shared" si="1477"/>
        <v>0</v>
      </c>
      <c r="AF6180" s="20">
        <f t="shared" si="1469"/>
        <v>0</v>
      </c>
      <c r="AG6180" s="20">
        <f t="shared" si="1470"/>
        <v>0</v>
      </c>
      <c r="AH6180" s="20">
        <f t="shared" si="1471"/>
        <v>0</v>
      </c>
      <c r="AI6180" s="20"/>
      <c r="AJ6180" s="20"/>
      <c r="AK6180" s="20">
        <f t="shared" si="1479"/>
        <v>0</v>
      </c>
      <c r="AL6180" s="171"/>
    </row>
    <row r="6181" spans="2:38" ht="15.75" customHeight="1" x14ac:dyDescent="0.25">
      <c r="B6181" s="14">
        <f t="shared" si="1474"/>
        <v>1806</v>
      </c>
      <c r="C6181" s="9" t="str">
        <f t="shared" si="1475"/>
        <v/>
      </c>
      <c r="D6181" s="3" t="str">
        <f t="shared" si="1476"/>
        <v/>
      </c>
      <c r="E6181" s="14" t="str">
        <f t="shared" si="1472"/>
        <v>1806</v>
      </c>
      <c r="J6181" s="14" t="str">
        <f t="shared" si="1467"/>
        <v xml:space="preserve">0                                                                                                                                                                                                                                                                                                                                                                                                                                                                                                                                                                                                                                                                                                                                                                                                                                                                                                                                                                                                                                                                                                                                                                                                                                                                                                                                                                                                                                                                                                                                                                                                                                                                                                                                                                                                                                                                             </v>
      </c>
      <c r="S6181" s="8"/>
      <c r="W6181" s="76"/>
      <c r="X6181" s="16">
        <f t="shared" si="1473"/>
        <v>0</v>
      </c>
      <c r="AC6181" s="18">
        <f t="shared" si="1478"/>
        <v>0</v>
      </c>
      <c r="AD6181" s="19">
        <f t="shared" si="1468"/>
        <v>0</v>
      </c>
      <c r="AE6181" s="21">
        <f t="shared" si="1477"/>
        <v>0</v>
      </c>
      <c r="AF6181" s="20">
        <f t="shared" si="1469"/>
        <v>0</v>
      </c>
      <c r="AG6181" s="20">
        <f t="shared" si="1470"/>
        <v>0</v>
      </c>
      <c r="AH6181" s="20">
        <f t="shared" si="1471"/>
        <v>0</v>
      </c>
      <c r="AI6181" s="20"/>
      <c r="AJ6181" s="20"/>
      <c r="AK6181" s="20">
        <f t="shared" si="1479"/>
        <v>0</v>
      </c>
      <c r="AL6181" s="171"/>
    </row>
    <row r="6182" spans="2:38" ht="15.75" customHeight="1" x14ac:dyDescent="0.25">
      <c r="B6182" s="14">
        <f t="shared" si="1474"/>
        <v>1807</v>
      </c>
      <c r="C6182" s="9" t="str">
        <f t="shared" si="1475"/>
        <v/>
      </c>
      <c r="D6182" s="3" t="str">
        <f t="shared" si="1476"/>
        <v/>
      </c>
      <c r="E6182" s="14" t="str">
        <f t="shared" si="1472"/>
        <v>1807</v>
      </c>
      <c r="J6182" s="14" t="str">
        <f t="shared" si="1467"/>
        <v xml:space="preserve">0                                                                                                                                                                                                                                                                                                                                                                                                                                                                                                                                                                                                                                                                                                                                                                                                                                                                                                                                                                                                                                                                                                                                                                                                                                                                                                                                                                                                                                                                                                                                                                                                                                                                                                                                                                                                                                                                              </v>
      </c>
      <c r="S6182" s="8"/>
      <c r="W6182" s="76"/>
      <c r="X6182" s="16">
        <f t="shared" si="1473"/>
        <v>0</v>
      </c>
      <c r="AC6182" s="18">
        <f t="shared" si="1478"/>
        <v>0</v>
      </c>
      <c r="AD6182" s="19">
        <f t="shared" si="1468"/>
        <v>0</v>
      </c>
      <c r="AE6182" s="21">
        <f t="shared" si="1477"/>
        <v>0</v>
      </c>
      <c r="AF6182" s="20">
        <f t="shared" si="1469"/>
        <v>0</v>
      </c>
      <c r="AG6182" s="20">
        <f t="shared" si="1470"/>
        <v>0</v>
      </c>
      <c r="AH6182" s="20">
        <f t="shared" si="1471"/>
        <v>0</v>
      </c>
      <c r="AI6182" s="20"/>
      <c r="AJ6182" s="20"/>
      <c r="AK6182" s="20">
        <f t="shared" si="1479"/>
        <v>0</v>
      </c>
      <c r="AL6182" s="171"/>
    </row>
    <row r="6183" spans="2:38" ht="15.75" customHeight="1" x14ac:dyDescent="0.25">
      <c r="B6183" s="14">
        <f t="shared" si="1474"/>
        <v>1808</v>
      </c>
      <c r="C6183" s="9" t="str">
        <f t="shared" si="1475"/>
        <v/>
      </c>
      <c r="D6183" s="3" t="str">
        <f t="shared" si="1476"/>
        <v/>
      </c>
      <c r="E6183" s="14" t="str">
        <f t="shared" si="1472"/>
        <v>1808</v>
      </c>
      <c r="J6183" s="14" t="str">
        <f t="shared" ref="J6183:J6246" si="1480">IF(A6183=A6182,CONCATENATE(J6182," ",I6183),I6183)</f>
        <v xml:space="preserve">0                                                                                                                                                                                                                                                                                                                                                                                                                                                                                                                                                                                                                                                                                                                                                                                                                                                                                                                                                                                                                                                                                                                                                                                                                                                                                                                                                                                                                                                                                                                                                                                                                                                                                                                                                                                                                                                                               </v>
      </c>
      <c r="S6183" s="8"/>
      <c r="W6183" s="76"/>
      <c r="X6183" s="16">
        <f t="shared" si="1473"/>
        <v>0</v>
      </c>
      <c r="AC6183" s="18">
        <f t="shared" si="1478"/>
        <v>0</v>
      </c>
      <c r="AD6183" s="19">
        <f t="shared" si="1468"/>
        <v>0</v>
      </c>
      <c r="AE6183" s="21">
        <f t="shared" si="1477"/>
        <v>0</v>
      </c>
      <c r="AF6183" s="20">
        <f t="shared" si="1469"/>
        <v>0</v>
      </c>
      <c r="AG6183" s="20">
        <f t="shared" si="1470"/>
        <v>0</v>
      </c>
      <c r="AH6183" s="20">
        <f t="shared" si="1471"/>
        <v>0</v>
      </c>
      <c r="AI6183" s="20"/>
      <c r="AJ6183" s="20"/>
      <c r="AK6183" s="20">
        <f t="shared" si="1479"/>
        <v>0</v>
      </c>
      <c r="AL6183" s="171"/>
    </row>
    <row r="6184" spans="2:38" ht="15.75" customHeight="1" x14ac:dyDescent="0.25">
      <c r="B6184" s="14">
        <f t="shared" si="1474"/>
        <v>1809</v>
      </c>
      <c r="C6184" s="9" t="str">
        <f t="shared" si="1475"/>
        <v/>
      </c>
      <c r="D6184" s="3" t="str">
        <f t="shared" si="1476"/>
        <v/>
      </c>
      <c r="E6184" s="14" t="str">
        <f t="shared" si="1472"/>
        <v>1809</v>
      </c>
      <c r="J6184" s="14" t="str">
        <f t="shared" si="1480"/>
        <v xml:space="preserve">0                                                                                                                                                                                                                                                                                                                                                                                                                                                                                                                                                                                                                                                                                                                                                                                                                                                                                                                                                                                                                                                                                                                                                                                                                                                                                                                                                                                                                                                                                                                                                                                                                                                                                                                                                                                                                                                                                </v>
      </c>
      <c r="S6184" s="8"/>
      <c r="W6184" s="76"/>
      <c r="X6184" s="16">
        <f t="shared" si="1473"/>
        <v>0</v>
      </c>
      <c r="AC6184" s="18">
        <f t="shared" si="1478"/>
        <v>0</v>
      </c>
      <c r="AD6184" s="19">
        <f t="shared" si="1468"/>
        <v>0</v>
      </c>
      <c r="AE6184" s="21">
        <f t="shared" si="1477"/>
        <v>0</v>
      </c>
      <c r="AF6184" s="20">
        <f t="shared" si="1469"/>
        <v>0</v>
      </c>
      <c r="AG6184" s="20">
        <f t="shared" si="1470"/>
        <v>0</v>
      </c>
      <c r="AH6184" s="20">
        <f t="shared" si="1471"/>
        <v>0</v>
      </c>
      <c r="AI6184" s="20"/>
      <c r="AJ6184" s="20"/>
      <c r="AK6184" s="20">
        <f t="shared" si="1479"/>
        <v>0</v>
      </c>
      <c r="AL6184" s="171"/>
    </row>
    <row r="6185" spans="2:38" ht="15.75" customHeight="1" x14ac:dyDescent="0.25">
      <c r="B6185" s="14">
        <f t="shared" si="1474"/>
        <v>1810</v>
      </c>
      <c r="C6185" s="9" t="str">
        <f t="shared" si="1475"/>
        <v/>
      </c>
      <c r="D6185" s="3" t="str">
        <f t="shared" si="1476"/>
        <v/>
      </c>
      <c r="E6185" s="14" t="str">
        <f t="shared" si="1472"/>
        <v>1810</v>
      </c>
      <c r="J6185" s="14" t="str">
        <f t="shared" si="1480"/>
        <v xml:space="preserve">0                                                                                                                                                                                                                                                                                                                                                                                                                                                                                                                                                                                                                                                                                                                                                                                                                                                                                                                                                                                                                                                                                                                                                                                                                                                                                                                                                                                                                                                                                                                                                                                                                                                                                                                                                                                                                                                                                 </v>
      </c>
      <c r="S6185" s="8"/>
      <c r="W6185" s="76"/>
      <c r="X6185" s="16">
        <f t="shared" si="1473"/>
        <v>0</v>
      </c>
      <c r="AC6185" s="18">
        <f t="shared" si="1478"/>
        <v>0</v>
      </c>
      <c r="AD6185" s="19">
        <f t="shared" si="1468"/>
        <v>0</v>
      </c>
      <c r="AE6185" s="21">
        <f t="shared" si="1477"/>
        <v>0</v>
      </c>
      <c r="AF6185" s="20">
        <f t="shared" si="1469"/>
        <v>0</v>
      </c>
      <c r="AG6185" s="20">
        <f t="shared" si="1470"/>
        <v>0</v>
      </c>
      <c r="AH6185" s="20">
        <f t="shared" si="1471"/>
        <v>0</v>
      </c>
      <c r="AI6185" s="20"/>
      <c r="AJ6185" s="20"/>
      <c r="AK6185" s="20">
        <f t="shared" si="1479"/>
        <v>0</v>
      </c>
      <c r="AL6185" s="171"/>
    </row>
    <row r="6186" spans="2:38" ht="15.75" customHeight="1" x14ac:dyDescent="0.25">
      <c r="B6186" s="14">
        <f t="shared" si="1474"/>
        <v>1811</v>
      </c>
      <c r="C6186" s="9" t="str">
        <f t="shared" si="1475"/>
        <v/>
      </c>
      <c r="D6186" s="3" t="str">
        <f t="shared" si="1476"/>
        <v/>
      </c>
      <c r="E6186" s="14" t="str">
        <f t="shared" si="1472"/>
        <v>1811</v>
      </c>
      <c r="J6186" s="14" t="str">
        <f t="shared" si="1480"/>
        <v xml:space="preserve">0                                                                                                                                                                                                                                                                                                                                                                                                                                                                                                                                                                                                                                                                                                                                                                                                                                                                                                                                                                                                                                                                                                                                                                                                                                                                                                                                                                                                                                                                                                                                                                                                                                                                                                                                                                                                                                                                                  </v>
      </c>
      <c r="S6186" s="8"/>
      <c r="W6186" s="76"/>
      <c r="X6186" s="16">
        <f t="shared" si="1473"/>
        <v>0</v>
      </c>
      <c r="AC6186" s="18">
        <f t="shared" si="1478"/>
        <v>0</v>
      </c>
      <c r="AD6186" s="19">
        <f t="shared" si="1468"/>
        <v>0</v>
      </c>
      <c r="AE6186" s="21">
        <f t="shared" si="1477"/>
        <v>0</v>
      </c>
      <c r="AF6186" s="20">
        <f t="shared" si="1469"/>
        <v>0</v>
      </c>
      <c r="AG6186" s="20">
        <f t="shared" si="1470"/>
        <v>0</v>
      </c>
      <c r="AH6186" s="20">
        <f t="shared" si="1471"/>
        <v>0</v>
      </c>
      <c r="AI6186" s="20"/>
      <c r="AJ6186" s="20"/>
      <c r="AK6186" s="20">
        <f t="shared" si="1479"/>
        <v>0</v>
      </c>
      <c r="AL6186" s="171"/>
    </row>
    <row r="6187" spans="2:38" ht="15.75" customHeight="1" x14ac:dyDescent="0.25">
      <c r="B6187" s="14">
        <f t="shared" si="1474"/>
        <v>1812</v>
      </c>
      <c r="C6187" s="9" t="str">
        <f t="shared" si="1475"/>
        <v/>
      </c>
      <c r="D6187" s="3" t="str">
        <f t="shared" si="1476"/>
        <v/>
      </c>
      <c r="E6187" s="14" t="str">
        <f t="shared" si="1472"/>
        <v>1812</v>
      </c>
      <c r="J6187" s="14" t="str">
        <f t="shared" si="1480"/>
        <v xml:space="preserve">0                                                                                                                                                                                                                                                                                                                                                                                                                                                                                                                                                                                                                                                                                                                                                                                                                                                                                                                                                                                                                                                                                                                                                                                                                                                                                                                                                                                                                                                                                                                                                                                                                                                                                                                                                                                                                                                                                   </v>
      </c>
      <c r="S6187" s="8"/>
      <c r="W6187" s="76"/>
      <c r="X6187" s="16">
        <f t="shared" si="1473"/>
        <v>0</v>
      </c>
      <c r="AC6187" s="18">
        <f t="shared" si="1478"/>
        <v>0</v>
      </c>
      <c r="AD6187" s="19">
        <f t="shared" si="1468"/>
        <v>0</v>
      </c>
      <c r="AE6187" s="21">
        <f t="shared" si="1477"/>
        <v>0</v>
      </c>
      <c r="AF6187" s="20">
        <f t="shared" si="1469"/>
        <v>0</v>
      </c>
      <c r="AG6187" s="20">
        <f t="shared" si="1470"/>
        <v>0</v>
      </c>
      <c r="AH6187" s="20">
        <f t="shared" si="1471"/>
        <v>0</v>
      </c>
      <c r="AI6187" s="20"/>
      <c r="AJ6187" s="20"/>
      <c r="AK6187" s="20">
        <f t="shared" si="1479"/>
        <v>0</v>
      </c>
      <c r="AL6187" s="171"/>
    </row>
    <row r="6188" spans="2:38" ht="15.75" customHeight="1" x14ac:dyDescent="0.25">
      <c r="B6188" s="14">
        <f t="shared" si="1474"/>
        <v>1813</v>
      </c>
      <c r="C6188" s="9" t="str">
        <f t="shared" si="1475"/>
        <v/>
      </c>
      <c r="D6188" s="3" t="str">
        <f t="shared" si="1476"/>
        <v/>
      </c>
      <c r="E6188" s="14" t="str">
        <f t="shared" si="1472"/>
        <v>1813</v>
      </c>
      <c r="J6188" s="14" t="str">
        <f t="shared" si="1480"/>
        <v xml:space="preserve">0                                                                                                                                                                                                                                                                                                                                                                                                                                                                                                                                                                                                                                                                                                                                                                                                                                                                                                                                                                                                                                                                                                                                                                                                                                                                                                                                                                                                                                                                                                                                                                                                                                                                                                                                                                                                                                                                                    </v>
      </c>
      <c r="S6188" s="8"/>
      <c r="W6188" s="76"/>
      <c r="X6188" s="16">
        <f t="shared" si="1473"/>
        <v>0</v>
      </c>
      <c r="AC6188" s="18">
        <f t="shared" si="1478"/>
        <v>0</v>
      </c>
      <c r="AD6188" s="19">
        <f t="shared" si="1468"/>
        <v>0</v>
      </c>
      <c r="AE6188" s="21">
        <f t="shared" si="1477"/>
        <v>0</v>
      </c>
      <c r="AF6188" s="20">
        <f t="shared" si="1469"/>
        <v>0</v>
      </c>
      <c r="AG6188" s="20">
        <f t="shared" si="1470"/>
        <v>0</v>
      </c>
      <c r="AH6188" s="20">
        <f t="shared" si="1471"/>
        <v>0</v>
      </c>
      <c r="AI6188" s="20"/>
      <c r="AJ6188" s="20"/>
      <c r="AK6188" s="20">
        <f t="shared" si="1479"/>
        <v>0</v>
      </c>
      <c r="AL6188" s="171"/>
    </row>
    <row r="6189" spans="2:38" ht="15.75" customHeight="1" x14ac:dyDescent="0.25">
      <c r="B6189" s="14">
        <f t="shared" si="1474"/>
        <v>1814</v>
      </c>
      <c r="C6189" s="9" t="str">
        <f t="shared" si="1475"/>
        <v/>
      </c>
      <c r="D6189" s="3" t="str">
        <f t="shared" si="1476"/>
        <v/>
      </c>
      <c r="E6189" s="14" t="str">
        <f t="shared" si="1472"/>
        <v>1814</v>
      </c>
      <c r="J6189" s="14" t="str">
        <f t="shared" si="1480"/>
        <v xml:space="preserve">0                                                                                                                                                                                                                                                                                                                                                                                                                                                                                                                                                                                                                                                                                                                                                                                                                                                                                                                                                                                                                                                                                                                                                                                                                                                                                                                                                                                                                                                                                                                                                                                                                                                                                                                                                                                                                                                                                     </v>
      </c>
      <c r="S6189" s="8"/>
      <c r="W6189" s="76"/>
      <c r="X6189" s="16">
        <f t="shared" si="1473"/>
        <v>0</v>
      </c>
      <c r="AC6189" s="18">
        <f t="shared" si="1478"/>
        <v>0</v>
      </c>
      <c r="AD6189" s="19">
        <f t="shared" si="1468"/>
        <v>0</v>
      </c>
      <c r="AE6189" s="21">
        <f t="shared" si="1477"/>
        <v>0</v>
      </c>
      <c r="AF6189" s="20">
        <f t="shared" si="1469"/>
        <v>0</v>
      </c>
      <c r="AG6189" s="20">
        <f t="shared" si="1470"/>
        <v>0</v>
      </c>
      <c r="AH6189" s="20">
        <f t="shared" si="1471"/>
        <v>0</v>
      </c>
      <c r="AI6189" s="20"/>
      <c r="AJ6189" s="20"/>
      <c r="AK6189" s="20">
        <f t="shared" si="1479"/>
        <v>0</v>
      </c>
      <c r="AL6189" s="171"/>
    </row>
    <row r="6190" spans="2:38" ht="15.75" customHeight="1" x14ac:dyDescent="0.25">
      <c r="B6190" s="14">
        <f t="shared" si="1474"/>
        <v>1815</v>
      </c>
      <c r="C6190" s="9" t="str">
        <f t="shared" si="1475"/>
        <v/>
      </c>
      <c r="D6190" s="3" t="str">
        <f t="shared" si="1476"/>
        <v/>
      </c>
      <c r="E6190" s="14" t="str">
        <f t="shared" si="1472"/>
        <v>1815</v>
      </c>
      <c r="J6190" s="14" t="str">
        <f t="shared" si="1480"/>
        <v xml:space="preserve">0                                                                                                                                                                                                                                                                                                                                                                                                                                                                                                                                                                                                                                                                                                                                                                                                                                                                                                                                                                                                                                                                                                                                                                                                                                                                                                                                                                                                                                                                                                                                                                                                                                                                                                                                                                                                                                                                                      </v>
      </c>
      <c r="S6190" s="8"/>
      <c r="W6190" s="76"/>
      <c r="X6190" s="16">
        <f t="shared" si="1473"/>
        <v>0</v>
      </c>
      <c r="AC6190" s="18">
        <f t="shared" si="1478"/>
        <v>0</v>
      </c>
      <c r="AD6190" s="19">
        <f t="shared" si="1468"/>
        <v>0</v>
      </c>
      <c r="AE6190" s="21">
        <f t="shared" si="1477"/>
        <v>0</v>
      </c>
      <c r="AF6190" s="20">
        <f t="shared" si="1469"/>
        <v>0</v>
      </c>
      <c r="AG6190" s="20">
        <f t="shared" si="1470"/>
        <v>0</v>
      </c>
      <c r="AH6190" s="20">
        <f t="shared" si="1471"/>
        <v>0</v>
      </c>
      <c r="AI6190" s="20"/>
      <c r="AJ6190" s="20"/>
      <c r="AK6190" s="20">
        <f t="shared" si="1479"/>
        <v>0</v>
      </c>
      <c r="AL6190" s="171"/>
    </row>
    <row r="6191" spans="2:38" ht="15.75" customHeight="1" x14ac:dyDescent="0.25">
      <c r="B6191" s="14">
        <f t="shared" si="1474"/>
        <v>1816</v>
      </c>
      <c r="C6191" s="9" t="str">
        <f t="shared" si="1475"/>
        <v/>
      </c>
      <c r="D6191" s="3" t="str">
        <f t="shared" si="1476"/>
        <v/>
      </c>
      <c r="E6191" s="14" t="str">
        <f t="shared" si="1472"/>
        <v>1816</v>
      </c>
      <c r="J6191" s="14" t="str">
        <f t="shared" si="1480"/>
        <v xml:space="preserve">0                                                                                                                                                                                                                                                                                                                                                                                                                                                                                                                                                                                                                                                                                                                                                                                                                                                                                                                                                                                                                                                                                                                                                                                                                                                                                                                                                                                                                                                                                                                                                                                                                                                                                                                                                                                                                                                                                       </v>
      </c>
      <c r="S6191" s="8"/>
      <c r="W6191" s="76"/>
      <c r="X6191" s="16">
        <f t="shared" si="1473"/>
        <v>0</v>
      </c>
      <c r="AC6191" s="18">
        <f t="shared" si="1478"/>
        <v>0</v>
      </c>
      <c r="AD6191" s="19">
        <f t="shared" si="1468"/>
        <v>0</v>
      </c>
      <c r="AE6191" s="21">
        <f t="shared" si="1477"/>
        <v>0</v>
      </c>
      <c r="AF6191" s="20">
        <f t="shared" si="1469"/>
        <v>0</v>
      </c>
      <c r="AG6191" s="20">
        <f t="shared" si="1470"/>
        <v>0</v>
      </c>
      <c r="AH6191" s="20">
        <f t="shared" si="1471"/>
        <v>0</v>
      </c>
      <c r="AI6191" s="20"/>
      <c r="AJ6191" s="20"/>
      <c r="AK6191" s="20">
        <f t="shared" si="1479"/>
        <v>0</v>
      </c>
      <c r="AL6191" s="171"/>
    </row>
    <row r="6192" spans="2:38" ht="15.75" customHeight="1" x14ac:dyDescent="0.25">
      <c r="B6192" s="14">
        <f t="shared" si="1474"/>
        <v>1817</v>
      </c>
      <c r="C6192" s="9" t="str">
        <f t="shared" si="1475"/>
        <v/>
      </c>
      <c r="D6192" s="3" t="str">
        <f t="shared" si="1476"/>
        <v/>
      </c>
      <c r="E6192" s="14" t="str">
        <f t="shared" si="1472"/>
        <v>1817</v>
      </c>
      <c r="J6192" s="14" t="str">
        <f t="shared" si="1480"/>
        <v xml:space="preserve">0                                                                                                                                                                                                                                                                                                                                                                                                                                                                                                                                                                                                                                                                                                                                                                                                                                                                                                                                                                                                                                                                                                                                                                                                                                                                                                                                                                                                                                                                                                                                                                                                                                                                                                                                                                                                                                                                                        </v>
      </c>
      <c r="S6192" s="8"/>
      <c r="W6192" s="76"/>
      <c r="X6192" s="16">
        <f t="shared" si="1473"/>
        <v>0</v>
      </c>
      <c r="AC6192" s="18">
        <f t="shared" si="1478"/>
        <v>0</v>
      </c>
      <c r="AD6192" s="19">
        <f t="shared" si="1468"/>
        <v>0</v>
      </c>
      <c r="AE6192" s="21">
        <f t="shared" si="1477"/>
        <v>0</v>
      </c>
      <c r="AF6192" s="20">
        <f t="shared" si="1469"/>
        <v>0</v>
      </c>
      <c r="AG6192" s="20">
        <f t="shared" si="1470"/>
        <v>0</v>
      </c>
      <c r="AH6192" s="20">
        <f t="shared" si="1471"/>
        <v>0</v>
      </c>
      <c r="AI6192" s="20"/>
      <c r="AJ6192" s="20"/>
      <c r="AK6192" s="20">
        <f t="shared" si="1479"/>
        <v>0</v>
      </c>
      <c r="AL6192" s="171"/>
    </row>
    <row r="6193" spans="2:38" ht="15.75" customHeight="1" x14ac:dyDescent="0.25">
      <c r="B6193" s="14">
        <f t="shared" si="1474"/>
        <v>1818</v>
      </c>
      <c r="C6193" s="9" t="str">
        <f t="shared" si="1475"/>
        <v/>
      </c>
      <c r="D6193" s="3" t="str">
        <f t="shared" si="1476"/>
        <v/>
      </c>
      <c r="E6193" s="14" t="str">
        <f t="shared" si="1472"/>
        <v>1818</v>
      </c>
      <c r="J6193" s="14" t="str">
        <f t="shared" si="1480"/>
        <v xml:space="preserve">0                                                                                                                                                                                                                                                                                                                                                                                                                                                                                                                                                                                                                                                                                                                                                                                                                                                                                                                                                                                                                                                                                                                                                                                                                                                                                                                                                                                                                                                                                                                                                                                                                                                                                                                                                                                                                                                                                         </v>
      </c>
      <c r="S6193" s="8"/>
      <c r="W6193" s="76"/>
      <c r="X6193" s="16">
        <f t="shared" si="1473"/>
        <v>0</v>
      </c>
      <c r="AC6193" s="18">
        <f t="shared" si="1478"/>
        <v>0</v>
      </c>
      <c r="AD6193" s="19">
        <f t="shared" ref="AD6193:AD6256" si="1481">IF(A6193=A6192,AD6192+AC6193,AC6193)</f>
        <v>0</v>
      </c>
      <c r="AE6193" s="21">
        <f t="shared" si="1477"/>
        <v>0</v>
      </c>
      <c r="AF6193" s="20">
        <f t="shared" ref="AF6193:AF6256" si="1482">IF(A6193=A6192,0,(SUMIF($A$3:$A$999956,A6193,$Q$3:$Q$999956)))+IF(A6193=A6192,0,(SUMIF($A$3:$A$999956,A6193,$R$3:$R$999956)))</f>
        <v>0</v>
      </c>
      <c r="AG6193" s="20">
        <f t="shared" ref="AG6193:AG6256" si="1483">IF(A6193=A6192,0,(SUMIF($A$3:$A$999956,A6193,($X$3:$X$999956))))</f>
        <v>0</v>
      </c>
      <c r="AH6193" s="20">
        <f t="shared" ref="AH6193:AH6256" si="1484">IF(A6193=A6192,0,(SUMIF($A$3:$A$999956,A6193,($AC$3:$AC$999956))))</f>
        <v>0</v>
      </c>
      <c r="AI6193" s="20"/>
      <c r="AJ6193" s="20"/>
      <c r="AK6193" s="20">
        <f t="shared" si="1479"/>
        <v>0</v>
      </c>
      <c r="AL6193" s="171"/>
    </row>
    <row r="6194" spans="2:38" ht="15.75" customHeight="1" x14ac:dyDescent="0.25">
      <c r="B6194" s="14">
        <f t="shared" si="1474"/>
        <v>1819</v>
      </c>
      <c r="C6194" s="9" t="str">
        <f t="shared" si="1475"/>
        <v/>
      </c>
      <c r="D6194" s="3" t="str">
        <f t="shared" si="1476"/>
        <v/>
      </c>
      <c r="E6194" s="14" t="str">
        <f t="shared" si="1472"/>
        <v>1819</v>
      </c>
      <c r="J6194" s="14" t="str">
        <f t="shared" si="1480"/>
        <v xml:space="preserve">0                                                                                                                                                                                                                                                                                                                                                                                                                                                                                                                                                                                                                                                                                                                                                                                                                                                                                                                                                                                                                                                                                                                                                                                                                                                                                                                                                                                                                                                                                                                                                                                                                                                                                                                                                                                                                                                                                          </v>
      </c>
      <c r="S6194" s="8"/>
      <c r="W6194" s="76"/>
      <c r="X6194" s="16">
        <f t="shared" si="1473"/>
        <v>0</v>
      </c>
      <c r="AC6194" s="18">
        <f t="shared" si="1478"/>
        <v>0</v>
      </c>
      <c r="AD6194" s="19">
        <f t="shared" si="1481"/>
        <v>0</v>
      </c>
      <c r="AE6194" s="21">
        <f t="shared" si="1477"/>
        <v>0</v>
      </c>
      <c r="AF6194" s="20">
        <f t="shared" si="1482"/>
        <v>0</v>
      </c>
      <c r="AG6194" s="20">
        <f t="shared" si="1483"/>
        <v>0</v>
      </c>
      <c r="AH6194" s="20">
        <f t="shared" si="1484"/>
        <v>0</v>
      </c>
      <c r="AI6194" s="20"/>
      <c r="AJ6194" s="20"/>
      <c r="AK6194" s="20">
        <f t="shared" si="1479"/>
        <v>0</v>
      </c>
      <c r="AL6194" s="171"/>
    </row>
    <row r="6195" spans="2:38" ht="15.75" customHeight="1" x14ac:dyDescent="0.25">
      <c r="B6195" s="14">
        <f t="shared" si="1474"/>
        <v>1820</v>
      </c>
      <c r="C6195" s="9" t="str">
        <f t="shared" si="1475"/>
        <v/>
      </c>
      <c r="D6195" s="3" t="str">
        <f t="shared" si="1476"/>
        <v/>
      </c>
      <c r="E6195" s="14" t="str">
        <f t="shared" si="1472"/>
        <v>1820</v>
      </c>
      <c r="J6195" s="14" t="str">
        <f t="shared" si="1480"/>
        <v xml:space="preserve">0                                                                                                                                                                                                                                                                                                                                                                                                                                                                                                                                                                                                                                                                                                                                                                                                                                                                                                                                                                                                                                                                                                                                                                                                                                                                                                                                                                                                                                                                                                                                                                                                                                                                                                                                                                                                                                                                                           </v>
      </c>
      <c r="S6195" s="8"/>
      <c r="W6195" s="76"/>
      <c r="X6195" s="16">
        <f t="shared" si="1473"/>
        <v>0</v>
      </c>
      <c r="AC6195" s="18">
        <f t="shared" si="1478"/>
        <v>0</v>
      </c>
      <c r="AD6195" s="19">
        <f t="shared" si="1481"/>
        <v>0</v>
      </c>
      <c r="AE6195" s="21">
        <f t="shared" si="1477"/>
        <v>0</v>
      </c>
      <c r="AF6195" s="20">
        <f t="shared" si="1482"/>
        <v>0</v>
      </c>
      <c r="AG6195" s="20">
        <f t="shared" si="1483"/>
        <v>0</v>
      </c>
      <c r="AH6195" s="20">
        <f t="shared" si="1484"/>
        <v>0</v>
      </c>
      <c r="AI6195" s="20"/>
      <c r="AJ6195" s="20"/>
      <c r="AK6195" s="20">
        <f t="shared" si="1479"/>
        <v>0</v>
      </c>
      <c r="AL6195" s="171"/>
    </row>
    <row r="6196" spans="2:38" ht="15.75" customHeight="1" x14ac:dyDescent="0.25">
      <c r="B6196" s="14">
        <f t="shared" si="1474"/>
        <v>1821</v>
      </c>
      <c r="C6196" s="9" t="str">
        <f t="shared" si="1475"/>
        <v/>
      </c>
      <c r="D6196" s="3" t="str">
        <f t="shared" si="1476"/>
        <v/>
      </c>
      <c r="E6196" s="14" t="str">
        <f t="shared" si="1472"/>
        <v>1821</v>
      </c>
      <c r="J6196" s="14" t="str">
        <f t="shared" si="1480"/>
        <v xml:space="preserve">0                                                                                                                                                                                                                                                                                                                                                                                                                                                                                                                                                                                                                                                                                                                                                                                                                                                                                                                                                                                                                                                                                                                                                                                                                                                                                                                                                                                                                                                                                                                                                                                                                                                                                                                                                                                                                                                                                            </v>
      </c>
      <c r="S6196" s="8"/>
      <c r="W6196" s="76"/>
      <c r="X6196" s="16">
        <f t="shared" si="1473"/>
        <v>0</v>
      </c>
      <c r="AC6196" s="18">
        <f t="shared" si="1478"/>
        <v>0</v>
      </c>
      <c r="AD6196" s="19">
        <f t="shared" si="1481"/>
        <v>0</v>
      </c>
      <c r="AE6196" s="21">
        <f t="shared" si="1477"/>
        <v>0</v>
      </c>
      <c r="AF6196" s="20">
        <f t="shared" si="1482"/>
        <v>0</v>
      </c>
      <c r="AG6196" s="20">
        <f t="shared" si="1483"/>
        <v>0</v>
      </c>
      <c r="AH6196" s="20">
        <f t="shared" si="1484"/>
        <v>0</v>
      </c>
      <c r="AI6196" s="20"/>
      <c r="AJ6196" s="20"/>
      <c r="AK6196" s="20">
        <f t="shared" si="1479"/>
        <v>0</v>
      </c>
      <c r="AL6196" s="171"/>
    </row>
    <row r="6197" spans="2:38" ht="15.75" customHeight="1" x14ac:dyDescent="0.25">
      <c r="B6197" s="14">
        <f t="shared" si="1474"/>
        <v>1822</v>
      </c>
      <c r="C6197" s="9" t="str">
        <f t="shared" si="1475"/>
        <v/>
      </c>
      <c r="D6197" s="3" t="str">
        <f t="shared" si="1476"/>
        <v/>
      </c>
      <c r="E6197" s="14" t="str">
        <f t="shared" si="1472"/>
        <v>1822</v>
      </c>
      <c r="J6197" s="14" t="str">
        <f t="shared" si="1480"/>
        <v xml:space="preserve">0                                                                                                                                                                                                                                                                                                                                                                                                                                                                                                                                                                                                                                                                                                                                                                                                                                                                                                                                                                                                                                                                                                                                                                                                                                                                                                                                                                                                                                                                                                                                                                                                                                                                                                                                                                                                                                                                                             </v>
      </c>
      <c r="S6197" s="8"/>
      <c r="W6197" s="76"/>
      <c r="X6197" s="16">
        <f t="shared" si="1473"/>
        <v>0</v>
      </c>
      <c r="AC6197" s="18">
        <f t="shared" si="1478"/>
        <v>0</v>
      </c>
      <c r="AD6197" s="19">
        <f t="shared" si="1481"/>
        <v>0</v>
      </c>
      <c r="AE6197" s="21">
        <f t="shared" si="1477"/>
        <v>0</v>
      </c>
      <c r="AF6197" s="20">
        <f t="shared" si="1482"/>
        <v>0</v>
      </c>
      <c r="AG6197" s="20">
        <f t="shared" si="1483"/>
        <v>0</v>
      </c>
      <c r="AH6197" s="20">
        <f t="shared" si="1484"/>
        <v>0</v>
      </c>
      <c r="AI6197" s="20"/>
      <c r="AJ6197" s="20"/>
      <c r="AK6197" s="20">
        <f t="shared" si="1479"/>
        <v>0</v>
      </c>
      <c r="AL6197" s="171"/>
    </row>
    <row r="6198" spans="2:38" ht="15.75" customHeight="1" x14ac:dyDescent="0.25">
      <c r="B6198" s="14">
        <f t="shared" si="1474"/>
        <v>1823</v>
      </c>
      <c r="C6198" s="9" t="str">
        <f t="shared" si="1475"/>
        <v/>
      </c>
      <c r="D6198" s="3" t="str">
        <f t="shared" si="1476"/>
        <v/>
      </c>
      <c r="E6198" s="14" t="str">
        <f t="shared" si="1472"/>
        <v>1823</v>
      </c>
      <c r="J6198" s="14" t="str">
        <f t="shared" si="1480"/>
        <v xml:space="preserve">0                                                                                                                                                                                                                                                                                                                                                                                                                                                                                                                                                                                                                                                                                                                                                                                                                                                                                                                                                                                                                                                                                                                                                                                                                                                                                                                                                                                                                                                                                                                                                                                                                                                                                                                                                                                                                                                                                              </v>
      </c>
      <c r="S6198" s="8"/>
      <c r="W6198" s="76"/>
      <c r="X6198" s="16">
        <f t="shared" si="1473"/>
        <v>0</v>
      </c>
      <c r="AC6198" s="18">
        <f t="shared" si="1478"/>
        <v>0</v>
      </c>
      <c r="AD6198" s="19">
        <f t="shared" si="1481"/>
        <v>0</v>
      </c>
      <c r="AE6198" s="21">
        <f t="shared" si="1477"/>
        <v>0</v>
      </c>
      <c r="AF6198" s="20">
        <f t="shared" si="1482"/>
        <v>0</v>
      </c>
      <c r="AG6198" s="20">
        <f t="shared" si="1483"/>
        <v>0</v>
      </c>
      <c r="AH6198" s="20">
        <f t="shared" si="1484"/>
        <v>0</v>
      </c>
      <c r="AI6198" s="20"/>
      <c r="AJ6198" s="20"/>
      <c r="AK6198" s="20">
        <f t="shared" si="1479"/>
        <v>0</v>
      </c>
      <c r="AL6198" s="171"/>
    </row>
    <row r="6199" spans="2:38" ht="15.75" customHeight="1" x14ac:dyDescent="0.25">
      <c r="B6199" s="14">
        <f t="shared" si="1474"/>
        <v>1824</v>
      </c>
      <c r="C6199" s="9" t="str">
        <f t="shared" si="1475"/>
        <v/>
      </c>
      <c r="D6199" s="3" t="str">
        <f t="shared" si="1476"/>
        <v/>
      </c>
      <c r="E6199" s="14" t="str">
        <f t="shared" si="1472"/>
        <v>1824</v>
      </c>
      <c r="J6199" s="14" t="str">
        <f t="shared" si="1480"/>
        <v xml:space="preserve">0                                                                                                                                                                                                                                                                                                                                                                                                                                                                                                                                                                                                                                                                                                                                                                                                                                                                                                                                                                                                                                                                                                                                                                                                                                                                                                                                                                                                                                                                                                                                                                                                                                                                                                                                                                                                                                                                                               </v>
      </c>
      <c r="S6199" s="8"/>
      <c r="W6199" s="76"/>
      <c r="X6199" s="16">
        <f t="shared" si="1473"/>
        <v>0</v>
      </c>
      <c r="AC6199" s="18">
        <f t="shared" si="1478"/>
        <v>0</v>
      </c>
      <c r="AD6199" s="19">
        <f t="shared" si="1481"/>
        <v>0</v>
      </c>
      <c r="AE6199" s="21">
        <f t="shared" si="1477"/>
        <v>0</v>
      </c>
      <c r="AF6199" s="20">
        <f t="shared" si="1482"/>
        <v>0</v>
      </c>
      <c r="AG6199" s="20">
        <f t="shared" si="1483"/>
        <v>0</v>
      </c>
      <c r="AH6199" s="20">
        <f t="shared" si="1484"/>
        <v>0</v>
      </c>
      <c r="AI6199" s="20"/>
      <c r="AJ6199" s="20"/>
      <c r="AK6199" s="20">
        <f t="shared" si="1479"/>
        <v>0</v>
      </c>
      <c r="AL6199" s="171"/>
    </row>
    <row r="6200" spans="2:38" ht="15.75" customHeight="1" x14ac:dyDescent="0.25">
      <c r="B6200" s="14">
        <f t="shared" si="1474"/>
        <v>1825</v>
      </c>
      <c r="C6200" s="9" t="str">
        <f t="shared" si="1475"/>
        <v/>
      </c>
      <c r="D6200" s="3" t="str">
        <f t="shared" si="1476"/>
        <v/>
      </c>
      <c r="E6200" s="14" t="str">
        <f t="shared" si="1472"/>
        <v>1825</v>
      </c>
      <c r="J6200" s="14" t="str">
        <f t="shared" si="1480"/>
        <v xml:space="preserve">0                                                                                                                                                                                                                                                                                                                                                                                                                                                                                                                                                                                                                                                                                                                                                                                                                                                                                                                                                                                                                                                                                                                                                                                                                                                                                                                                                                                                                                                                                                                                                                                                                                                                                                                                                                                                                                                                                                </v>
      </c>
      <c r="S6200" s="8"/>
      <c r="W6200" s="76"/>
      <c r="X6200" s="16">
        <f t="shared" si="1473"/>
        <v>0</v>
      </c>
      <c r="AC6200" s="18">
        <f t="shared" si="1478"/>
        <v>0</v>
      </c>
      <c r="AD6200" s="19">
        <f t="shared" si="1481"/>
        <v>0</v>
      </c>
      <c r="AE6200" s="21">
        <f t="shared" si="1477"/>
        <v>0</v>
      </c>
      <c r="AF6200" s="20">
        <f t="shared" si="1482"/>
        <v>0</v>
      </c>
      <c r="AG6200" s="20">
        <f t="shared" si="1483"/>
        <v>0</v>
      </c>
      <c r="AH6200" s="20">
        <f t="shared" si="1484"/>
        <v>0</v>
      </c>
      <c r="AI6200" s="20"/>
      <c r="AJ6200" s="20"/>
      <c r="AK6200" s="20">
        <f t="shared" si="1479"/>
        <v>0</v>
      </c>
      <c r="AL6200" s="171"/>
    </row>
    <row r="6201" spans="2:38" ht="15.75" customHeight="1" x14ac:dyDescent="0.25">
      <c r="B6201" s="14">
        <f t="shared" si="1474"/>
        <v>1826</v>
      </c>
      <c r="C6201" s="9" t="str">
        <f t="shared" si="1475"/>
        <v/>
      </c>
      <c r="D6201" s="3" t="str">
        <f t="shared" si="1476"/>
        <v/>
      </c>
      <c r="E6201" s="14" t="str">
        <f t="shared" si="1472"/>
        <v>1826</v>
      </c>
      <c r="J6201" s="14" t="str">
        <f t="shared" si="1480"/>
        <v xml:space="preserve">0                                                                                                                                                                                                                                                                                                                                                                                                                                                                                                                                                                                                                                                                                                                                                                                                                                                                                                                                                                                                                                                                                                                                                                                                                                                                                                                                                                                                                                                                                                                                                                                                                                                                                                                                                                                                                                                                                                 </v>
      </c>
      <c r="S6201" s="8"/>
      <c r="W6201" s="76"/>
      <c r="X6201" s="16">
        <f t="shared" si="1473"/>
        <v>0</v>
      </c>
      <c r="AC6201" s="18">
        <f t="shared" si="1478"/>
        <v>0</v>
      </c>
      <c r="AD6201" s="19">
        <f t="shared" si="1481"/>
        <v>0</v>
      </c>
      <c r="AE6201" s="21">
        <f t="shared" si="1477"/>
        <v>0</v>
      </c>
      <c r="AF6201" s="20">
        <f t="shared" si="1482"/>
        <v>0</v>
      </c>
      <c r="AG6201" s="20">
        <f t="shared" si="1483"/>
        <v>0</v>
      </c>
      <c r="AH6201" s="20">
        <f t="shared" si="1484"/>
        <v>0</v>
      </c>
      <c r="AI6201" s="20"/>
      <c r="AJ6201" s="20"/>
      <c r="AK6201" s="20">
        <f t="shared" si="1479"/>
        <v>0</v>
      </c>
      <c r="AL6201" s="171"/>
    </row>
    <row r="6202" spans="2:38" ht="15.75" customHeight="1" x14ac:dyDescent="0.25">
      <c r="B6202" s="14">
        <f t="shared" si="1474"/>
        <v>1827</v>
      </c>
      <c r="C6202" s="9" t="str">
        <f t="shared" si="1475"/>
        <v/>
      </c>
      <c r="D6202" s="3" t="str">
        <f t="shared" si="1476"/>
        <v/>
      </c>
      <c r="E6202" s="14" t="str">
        <f t="shared" si="1472"/>
        <v>1827</v>
      </c>
      <c r="J6202" s="14" t="str">
        <f t="shared" si="1480"/>
        <v xml:space="preserve">0                                                                                                                                                                                                                                                                                                                                                                                                                                                                                                                                                                                                                                                                                                                                                                                                                                                                                                                                                                                                                                                                                                                                                                                                                                                                                                                                                                                                                                                                                                                                                                                                                                                                                                                                                                                                                                                                                                  </v>
      </c>
      <c r="S6202" s="8"/>
      <c r="W6202" s="76"/>
      <c r="X6202" s="16">
        <f t="shared" si="1473"/>
        <v>0</v>
      </c>
      <c r="AC6202" s="18">
        <f t="shared" si="1478"/>
        <v>0</v>
      </c>
      <c r="AD6202" s="19">
        <f t="shared" si="1481"/>
        <v>0</v>
      </c>
      <c r="AE6202" s="21">
        <f t="shared" si="1477"/>
        <v>0</v>
      </c>
      <c r="AF6202" s="20">
        <f t="shared" si="1482"/>
        <v>0</v>
      </c>
      <c r="AG6202" s="20">
        <f t="shared" si="1483"/>
        <v>0</v>
      </c>
      <c r="AH6202" s="20">
        <f t="shared" si="1484"/>
        <v>0</v>
      </c>
      <c r="AI6202" s="20"/>
      <c r="AJ6202" s="20"/>
      <c r="AK6202" s="20">
        <f t="shared" si="1479"/>
        <v>0</v>
      </c>
      <c r="AL6202" s="171"/>
    </row>
    <row r="6203" spans="2:38" ht="15.75" customHeight="1" x14ac:dyDescent="0.25">
      <c r="B6203" s="14">
        <f t="shared" si="1474"/>
        <v>1828</v>
      </c>
      <c r="C6203" s="9" t="str">
        <f t="shared" si="1475"/>
        <v/>
      </c>
      <c r="D6203" s="3" t="str">
        <f t="shared" si="1476"/>
        <v/>
      </c>
      <c r="E6203" s="14" t="str">
        <f t="shared" si="1472"/>
        <v>1828</v>
      </c>
      <c r="J6203" s="14" t="str">
        <f t="shared" si="1480"/>
        <v xml:space="preserve">0                                                                                                                                                                                                                                                                                                                                                                                                                                                                                                                                                                                                                                                                                                                                                                                                                                                                                                                                                                                                                                                                                                                                                                                                                                                                                                                                                                                                                                                                                                                                                                                                                                                                                                                                                                                                                                                                                                   </v>
      </c>
      <c r="S6203" s="8"/>
      <c r="W6203" s="76"/>
      <c r="X6203" s="16">
        <f t="shared" si="1473"/>
        <v>0</v>
      </c>
      <c r="AC6203" s="18">
        <f t="shared" si="1478"/>
        <v>0</v>
      </c>
      <c r="AD6203" s="19">
        <f t="shared" si="1481"/>
        <v>0</v>
      </c>
      <c r="AE6203" s="21">
        <f t="shared" si="1477"/>
        <v>0</v>
      </c>
      <c r="AF6203" s="20">
        <f t="shared" si="1482"/>
        <v>0</v>
      </c>
      <c r="AG6203" s="20">
        <f t="shared" si="1483"/>
        <v>0</v>
      </c>
      <c r="AH6203" s="20">
        <f t="shared" si="1484"/>
        <v>0</v>
      </c>
      <c r="AI6203" s="20"/>
      <c r="AJ6203" s="20"/>
      <c r="AK6203" s="20">
        <f t="shared" si="1479"/>
        <v>0</v>
      </c>
      <c r="AL6203" s="171"/>
    </row>
    <row r="6204" spans="2:38" ht="15.75" customHeight="1" x14ac:dyDescent="0.25">
      <c r="B6204" s="14">
        <f t="shared" si="1474"/>
        <v>1829</v>
      </c>
      <c r="C6204" s="9" t="str">
        <f t="shared" si="1475"/>
        <v/>
      </c>
      <c r="D6204" s="3" t="str">
        <f t="shared" si="1476"/>
        <v/>
      </c>
      <c r="E6204" s="14" t="str">
        <f t="shared" si="1472"/>
        <v>1829</v>
      </c>
      <c r="J6204" s="14" t="str">
        <f t="shared" si="1480"/>
        <v xml:space="preserve">0                                                                                                                                                                                                                                                                                                                                                                                                                                                                                                                                                                                                                                                                                                                                                                                                                                                                                                                                                                                                                                                                                                                                                                                                                                                                                                                                                                                                                                                                                                                                                                                                                                                                                                                                                                                                                                                                                                    </v>
      </c>
      <c r="S6204" s="8"/>
      <c r="W6204" s="76"/>
      <c r="X6204" s="16">
        <f t="shared" si="1473"/>
        <v>0</v>
      </c>
      <c r="AC6204" s="18">
        <f t="shared" si="1478"/>
        <v>0</v>
      </c>
      <c r="AD6204" s="19">
        <f t="shared" si="1481"/>
        <v>0</v>
      </c>
      <c r="AE6204" s="21">
        <f t="shared" si="1477"/>
        <v>0</v>
      </c>
      <c r="AF6204" s="20">
        <f t="shared" si="1482"/>
        <v>0</v>
      </c>
      <c r="AG6204" s="20">
        <f t="shared" si="1483"/>
        <v>0</v>
      </c>
      <c r="AH6204" s="20">
        <f t="shared" si="1484"/>
        <v>0</v>
      </c>
      <c r="AI6204" s="20"/>
      <c r="AJ6204" s="20"/>
      <c r="AK6204" s="20">
        <f t="shared" si="1479"/>
        <v>0</v>
      </c>
      <c r="AL6204" s="171"/>
    </row>
    <row r="6205" spans="2:38" ht="15.75" customHeight="1" x14ac:dyDescent="0.25">
      <c r="B6205" s="14">
        <f t="shared" si="1474"/>
        <v>1830</v>
      </c>
      <c r="C6205" s="9" t="str">
        <f t="shared" si="1475"/>
        <v/>
      </c>
      <c r="D6205" s="3" t="str">
        <f t="shared" si="1476"/>
        <v/>
      </c>
      <c r="E6205" s="14" t="str">
        <f t="shared" si="1472"/>
        <v>1830</v>
      </c>
      <c r="J6205" s="14" t="str">
        <f t="shared" si="1480"/>
        <v xml:space="preserve">0                                                                                                                                                                                                                                                                                                                                                                                                                                                                                                                                                                                                                                                                                                                                                                                                                                                                                                                                                                                                                                                                                                                                                                                                                                                                                                                                                                                                                                                                                                                                                                                                                                                                                                                                                                                                                                                                                                     </v>
      </c>
      <c r="S6205" s="8"/>
      <c r="W6205" s="76"/>
      <c r="X6205" s="16">
        <f t="shared" si="1473"/>
        <v>0</v>
      </c>
      <c r="AC6205" s="18">
        <f t="shared" si="1478"/>
        <v>0</v>
      </c>
      <c r="AD6205" s="19">
        <f t="shared" si="1481"/>
        <v>0</v>
      </c>
      <c r="AE6205" s="21">
        <f t="shared" si="1477"/>
        <v>0</v>
      </c>
      <c r="AF6205" s="20">
        <f t="shared" si="1482"/>
        <v>0</v>
      </c>
      <c r="AG6205" s="20">
        <f t="shared" si="1483"/>
        <v>0</v>
      </c>
      <c r="AH6205" s="20">
        <f t="shared" si="1484"/>
        <v>0</v>
      </c>
      <c r="AI6205" s="20"/>
      <c r="AJ6205" s="20"/>
      <c r="AK6205" s="20">
        <f t="shared" si="1479"/>
        <v>0</v>
      </c>
      <c r="AL6205" s="171"/>
    </row>
    <row r="6206" spans="2:38" ht="15.75" customHeight="1" x14ac:dyDescent="0.25">
      <c r="B6206" s="14">
        <f t="shared" si="1474"/>
        <v>1831</v>
      </c>
      <c r="C6206" s="9" t="str">
        <f t="shared" si="1475"/>
        <v/>
      </c>
      <c r="D6206" s="3" t="str">
        <f t="shared" si="1476"/>
        <v/>
      </c>
      <c r="E6206" s="14" t="str">
        <f t="shared" ref="E6206:E6269" si="1485">CONCATENATE(A6206,D6206,B6206)</f>
        <v>1831</v>
      </c>
      <c r="J6206" s="14" t="str">
        <f t="shared" si="1480"/>
        <v xml:space="preserve">0                                                                                                                                                                                                                                                                                                                                                                                                                                                                                                                                                                                                                                                                                                                                                                                                                                                                                                                                                                                                                                                                                                                                                                                                                                                                                                                                                                                                                                                                                                                                                                                                                                                                                                                                                                                                                                                                                                      </v>
      </c>
      <c r="S6206" s="8"/>
      <c r="W6206" s="76"/>
      <c r="X6206" s="16">
        <f t="shared" si="1473"/>
        <v>0</v>
      </c>
      <c r="AC6206" s="18">
        <f t="shared" si="1478"/>
        <v>0</v>
      </c>
      <c r="AD6206" s="19">
        <f t="shared" si="1481"/>
        <v>0</v>
      </c>
      <c r="AE6206" s="21">
        <f t="shared" si="1477"/>
        <v>0</v>
      </c>
      <c r="AF6206" s="20">
        <f t="shared" si="1482"/>
        <v>0</v>
      </c>
      <c r="AG6206" s="20">
        <f t="shared" si="1483"/>
        <v>0</v>
      </c>
      <c r="AH6206" s="20">
        <f t="shared" si="1484"/>
        <v>0</v>
      </c>
      <c r="AI6206" s="20"/>
      <c r="AJ6206" s="20"/>
      <c r="AK6206" s="20">
        <f t="shared" si="1479"/>
        <v>0</v>
      </c>
      <c r="AL6206" s="171"/>
    </row>
    <row r="6207" spans="2:38" ht="15.75" customHeight="1" x14ac:dyDescent="0.25">
      <c r="B6207" s="14">
        <f t="shared" si="1474"/>
        <v>1832</v>
      </c>
      <c r="C6207" s="9" t="str">
        <f t="shared" si="1475"/>
        <v/>
      </c>
      <c r="D6207" s="3" t="str">
        <f t="shared" si="1476"/>
        <v/>
      </c>
      <c r="E6207" s="14" t="str">
        <f t="shared" si="1485"/>
        <v>1832</v>
      </c>
      <c r="J6207" s="14" t="str">
        <f t="shared" si="1480"/>
        <v xml:space="preserve">0                                                                                                                                                                                                                                                                                                                                                                                                                                                                                                                                                                                                                                                                                                                                                                                                                                                                                                                                                                                                                                                                                                                                                                                                                                                                                                                                                                                                                                                                                                                                                                                                                                                                                                                                                                                                                                                                                                       </v>
      </c>
      <c r="S6207" s="8"/>
      <c r="W6207" s="76"/>
      <c r="X6207" s="16">
        <f t="shared" ref="X6207:X6270" si="1486">W6207*T6207</f>
        <v>0</v>
      </c>
      <c r="AC6207" s="18">
        <f t="shared" si="1478"/>
        <v>0</v>
      </c>
      <c r="AD6207" s="19">
        <f t="shared" si="1481"/>
        <v>0</v>
      </c>
      <c r="AE6207" s="21">
        <f t="shared" si="1477"/>
        <v>0</v>
      </c>
      <c r="AF6207" s="20">
        <f t="shared" si="1482"/>
        <v>0</v>
      </c>
      <c r="AG6207" s="20">
        <f t="shared" si="1483"/>
        <v>0</v>
      </c>
      <c r="AH6207" s="20">
        <f t="shared" si="1484"/>
        <v>0</v>
      </c>
      <c r="AI6207" s="20"/>
      <c r="AJ6207" s="20"/>
      <c r="AK6207" s="20">
        <f t="shared" si="1479"/>
        <v>0</v>
      </c>
      <c r="AL6207" s="171"/>
    </row>
    <row r="6208" spans="2:38" ht="15.75" customHeight="1" x14ac:dyDescent="0.25">
      <c r="B6208" s="14">
        <f t="shared" si="1474"/>
        <v>1833</v>
      </c>
      <c r="C6208" s="9" t="str">
        <f t="shared" si="1475"/>
        <v/>
      </c>
      <c r="D6208" s="3" t="str">
        <f t="shared" si="1476"/>
        <v/>
      </c>
      <c r="E6208" s="14" t="str">
        <f t="shared" si="1485"/>
        <v>1833</v>
      </c>
      <c r="J6208" s="14" t="str">
        <f t="shared" si="1480"/>
        <v xml:space="preserve">0                                                                                                                                                                                                                                                                                                                                                                                                                                                                                                                                                                                                                                                                                                                                                                                                                                                                                                                                                                                                                                                                                                                                                                                                                                                                                                                                                                                                                                                                                                                                                                                                                                                                                                                                                                                                                                                                                                        </v>
      </c>
      <c r="S6208" s="8"/>
      <c r="W6208" s="76"/>
      <c r="X6208" s="16">
        <f t="shared" si="1486"/>
        <v>0</v>
      </c>
      <c r="AC6208" s="18">
        <f t="shared" si="1478"/>
        <v>0</v>
      </c>
      <c r="AD6208" s="19">
        <f t="shared" si="1481"/>
        <v>0</v>
      </c>
      <c r="AE6208" s="21">
        <f t="shared" si="1477"/>
        <v>0</v>
      </c>
      <c r="AF6208" s="20">
        <f t="shared" si="1482"/>
        <v>0</v>
      </c>
      <c r="AG6208" s="20">
        <f t="shared" si="1483"/>
        <v>0</v>
      </c>
      <c r="AH6208" s="20">
        <f t="shared" si="1484"/>
        <v>0</v>
      </c>
      <c r="AI6208" s="20"/>
      <c r="AJ6208" s="20"/>
      <c r="AK6208" s="20">
        <f t="shared" si="1479"/>
        <v>0</v>
      </c>
      <c r="AL6208" s="171"/>
    </row>
    <row r="6209" spans="2:38" ht="15.75" customHeight="1" x14ac:dyDescent="0.25">
      <c r="B6209" s="14">
        <f t="shared" si="1474"/>
        <v>1834</v>
      </c>
      <c r="C6209" s="9" t="str">
        <f t="shared" si="1475"/>
        <v/>
      </c>
      <c r="D6209" s="3" t="str">
        <f t="shared" si="1476"/>
        <v/>
      </c>
      <c r="E6209" s="14" t="str">
        <f t="shared" si="1485"/>
        <v>1834</v>
      </c>
      <c r="J6209" s="14" t="str">
        <f t="shared" si="1480"/>
        <v xml:space="preserve">0                                                                                                                                                                                                                                                                                                                                                                                                                                                                                                                                                                                                                                                                                                                                                                                                                                                                                                                                                                                                                                                                                                                                                                                                                                                                                                                                                                                                                                                                                                                                                                                                                                                                                                                                                                                                                                                                                                         </v>
      </c>
      <c r="S6209" s="8"/>
      <c r="W6209" s="76"/>
      <c r="X6209" s="16">
        <f t="shared" si="1486"/>
        <v>0</v>
      </c>
      <c r="AC6209" s="18">
        <f t="shared" si="1478"/>
        <v>0</v>
      </c>
      <c r="AD6209" s="19">
        <f t="shared" si="1481"/>
        <v>0</v>
      </c>
      <c r="AE6209" s="21">
        <f t="shared" si="1477"/>
        <v>0</v>
      </c>
      <c r="AF6209" s="20">
        <f t="shared" si="1482"/>
        <v>0</v>
      </c>
      <c r="AG6209" s="20">
        <f t="shared" si="1483"/>
        <v>0</v>
      </c>
      <c r="AH6209" s="20">
        <f t="shared" si="1484"/>
        <v>0</v>
      </c>
      <c r="AI6209" s="20"/>
      <c r="AJ6209" s="20"/>
      <c r="AK6209" s="20">
        <f t="shared" si="1479"/>
        <v>0</v>
      </c>
      <c r="AL6209" s="171"/>
    </row>
    <row r="6210" spans="2:38" ht="15.75" customHeight="1" x14ac:dyDescent="0.25">
      <c r="B6210" s="14">
        <f t="shared" si="1474"/>
        <v>1835</v>
      </c>
      <c r="C6210" s="9" t="str">
        <f t="shared" si="1475"/>
        <v/>
      </c>
      <c r="D6210" s="3" t="str">
        <f t="shared" si="1476"/>
        <v/>
      </c>
      <c r="E6210" s="14" t="str">
        <f t="shared" si="1485"/>
        <v>1835</v>
      </c>
      <c r="J6210" s="14" t="str">
        <f t="shared" si="1480"/>
        <v xml:space="preserve">0                                                                                                                                                                                                                                                                                                                                                                                                                                                                                                                                                                                                                                                                                                                                                                                                                                                                                                                                                                                                                                                                                                                                                                                                                                                                                                                                                                                                                                                                                                                                                                                                                                                                                                                                                                                                                                                                                                          </v>
      </c>
      <c r="S6210" s="8"/>
      <c r="W6210" s="76"/>
      <c r="X6210" s="16">
        <f t="shared" si="1486"/>
        <v>0</v>
      </c>
      <c r="AC6210" s="18">
        <f t="shared" si="1478"/>
        <v>0</v>
      </c>
      <c r="AD6210" s="19">
        <f t="shared" si="1481"/>
        <v>0</v>
      </c>
      <c r="AE6210" s="21">
        <f t="shared" si="1477"/>
        <v>0</v>
      </c>
      <c r="AF6210" s="20">
        <f t="shared" si="1482"/>
        <v>0</v>
      </c>
      <c r="AG6210" s="20">
        <f t="shared" si="1483"/>
        <v>0</v>
      </c>
      <c r="AH6210" s="20">
        <f t="shared" si="1484"/>
        <v>0</v>
      </c>
      <c r="AI6210" s="20"/>
      <c r="AJ6210" s="20"/>
      <c r="AK6210" s="20">
        <f t="shared" si="1479"/>
        <v>0</v>
      </c>
      <c r="AL6210" s="171"/>
    </row>
    <row r="6211" spans="2:38" ht="15.75" customHeight="1" x14ac:dyDescent="0.25">
      <c r="B6211" s="14">
        <f t="shared" si="1474"/>
        <v>1836</v>
      </c>
      <c r="C6211" s="9" t="str">
        <f t="shared" si="1475"/>
        <v/>
      </c>
      <c r="D6211" s="3" t="str">
        <f t="shared" si="1476"/>
        <v/>
      </c>
      <c r="E6211" s="14" t="str">
        <f t="shared" si="1485"/>
        <v>1836</v>
      </c>
      <c r="J6211" s="14" t="str">
        <f t="shared" si="1480"/>
        <v xml:space="preserve">0                                                                                                                                                                                                                                                                                                                                                                                                                                                                                                                                                                                                                                                                                                                                                                                                                                                                                                                                                                                                                                                                                                                                                                                                                                                                                                                                                                                                                                                                                                                                                                                                                                                                                                                                                                                                                                                                                                           </v>
      </c>
      <c r="S6211" s="8"/>
      <c r="W6211" s="76"/>
      <c r="X6211" s="16">
        <f t="shared" si="1486"/>
        <v>0</v>
      </c>
      <c r="AC6211" s="18">
        <f t="shared" si="1478"/>
        <v>0</v>
      </c>
      <c r="AD6211" s="19">
        <f t="shared" si="1481"/>
        <v>0</v>
      </c>
      <c r="AE6211" s="21">
        <f t="shared" si="1477"/>
        <v>0</v>
      </c>
      <c r="AF6211" s="20">
        <f t="shared" si="1482"/>
        <v>0</v>
      </c>
      <c r="AG6211" s="20">
        <f t="shared" si="1483"/>
        <v>0</v>
      </c>
      <c r="AH6211" s="20">
        <f t="shared" si="1484"/>
        <v>0</v>
      </c>
      <c r="AI6211" s="20"/>
      <c r="AJ6211" s="20"/>
      <c r="AK6211" s="20">
        <f t="shared" si="1479"/>
        <v>0</v>
      </c>
      <c r="AL6211" s="171"/>
    </row>
    <row r="6212" spans="2:38" ht="15.75" customHeight="1" x14ac:dyDescent="0.25">
      <c r="B6212" s="14">
        <f t="shared" ref="B6212:B6275" si="1487">IF(A6212=A6211,B6211+1,1)</f>
        <v>1837</v>
      </c>
      <c r="C6212" s="9" t="str">
        <f t="shared" si="1475"/>
        <v/>
      </c>
      <c r="D6212" s="3" t="str">
        <f t="shared" si="1476"/>
        <v/>
      </c>
      <c r="E6212" s="14" t="str">
        <f t="shared" si="1485"/>
        <v>1837</v>
      </c>
      <c r="J6212" s="14" t="str">
        <f t="shared" si="1480"/>
        <v xml:space="preserve">0                                                                                                                                                                                                                                                                                                                                                                                                                                                                                                                                                                                                                                                                                                                                                                                                                                                                                                                                                                                                                                                                                                                                                                                                                                                                                                                                                                                                                                                                                                                                                                                                                                                                                                                                                                                                                                                                                                            </v>
      </c>
      <c r="S6212" s="8"/>
      <c r="W6212" s="76"/>
      <c r="X6212" s="16">
        <f t="shared" si="1486"/>
        <v>0</v>
      </c>
      <c r="AC6212" s="18">
        <f t="shared" si="1478"/>
        <v>0</v>
      </c>
      <c r="AD6212" s="19">
        <f t="shared" si="1481"/>
        <v>0</v>
      </c>
      <c r="AE6212" s="21">
        <f t="shared" si="1477"/>
        <v>0</v>
      </c>
      <c r="AF6212" s="20">
        <f t="shared" si="1482"/>
        <v>0</v>
      </c>
      <c r="AG6212" s="20">
        <f t="shared" si="1483"/>
        <v>0</v>
      </c>
      <c r="AH6212" s="20">
        <f t="shared" si="1484"/>
        <v>0</v>
      </c>
      <c r="AI6212" s="20"/>
      <c r="AJ6212" s="20"/>
      <c r="AK6212" s="20">
        <f t="shared" si="1479"/>
        <v>0</v>
      </c>
      <c r="AL6212" s="171"/>
    </row>
    <row r="6213" spans="2:38" ht="15.75" customHeight="1" x14ac:dyDescent="0.25">
      <c r="B6213" s="14">
        <f t="shared" si="1487"/>
        <v>1838</v>
      </c>
      <c r="C6213" s="9" t="str">
        <f t="shared" ref="C6213:C6276" si="1488">IF(A6213=A6212,C6212,"")</f>
        <v/>
      </c>
      <c r="D6213" s="3" t="str">
        <f t="shared" ref="D6213:D6276" si="1489">IF(A6213=A6212,D6212,"")</f>
        <v/>
      </c>
      <c r="E6213" s="14" t="str">
        <f t="shared" si="1485"/>
        <v>1838</v>
      </c>
      <c r="J6213" s="14" t="str">
        <f t="shared" si="1480"/>
        <v xml:space="preserve">0                                                                                                                                                                                                                                                                                                                                                                                                                                                                                                                                                                                                                                                                                                                                                                                                                                                                                                                                                                                                                                                                                                                                                                                                                                                                                                                                                                                                                                                                                                                                                                                                                                                                                                                                                                                                                                                                                                             </v>
      </c>
      <c r="S6213" s="8"/>
      <c r="W6213" s="76"/>
      <c r="X6213" s="16">
        <f t="shared" si="1486"/>
        <v>0</v>
      </c>
      <c r="AC6213" s="18">
        <f t="shared" si="1478"/>
        <v>0</v>
      </c>
      <c r="AD6213" s="19">
        <f t="shared" si="1481"/>
        <v>0</v>
      </c>
      <c r="AE6213" s="21">
        <f t="shared" si="1477"/>
        <v>0</v>
      </c>
      <c r="AF6213" s="20">
        <f t="shared" si="1482"/>
        <v>0</v>
      </c>
      <c r="AG6213" s="20">
        <f t="shared" si="1483"/>
        <v>0</v>
      </c>
      <c r="AH6213" s="20">
        <f t="shared" si="1484"/>
        <v>0</v>
      </c>
      <c r="AI6213" s="20"/>
      <c r="AJ6213" s="20"/>
      <c r="AK6213" s="20">
        <f t="shared" si="1479"/>
        <v>0</v>
      </c>
      <c r="AL6213" s="171"/>
    </row>
    <row r="6214" spans="2:38" ht="15.75" customHeight="1" x14ac:dyDescent="0.25">
      <c r="B6214" s="14">
        <f t="shared" si="1487"/>
        <v>1839</v>
      </c>
      <c r="C6214" s="9" t="str">
        <f t="shared" si="1488"/>
        <v/>
      </c>
      <c r="D6214" s="3" t="str">
        <f t="shared" si="1489"/>
        <v/>
      </c>
      <c r="E6214" s="14" t="str">
        <f t="shared" si="1485"/>
        <v>1839</v>
      </c>
      <c r="J6214" s="14" t="str">
        <f t="shared" si="1480"/>
        <v xml:space="preserve">0                                                                                                                                                                                                                                                                                                                                                                                                                                                                                                                                                                                                                                                                                                                                                                                                                                                                                                                                                                                                                                                                                                                                                                                                                                                                                                                                                                                                                                                                                                                                                                                                                                                                                                                                                                                                                                                                                                              </v>
      </c>
      <c r="S6214" s="8"/>
      <c r="W6214" s="76"/>
      <c r="X6214" s="16">
        <f t="shared" si="1486"/>
        <v>0</v>
      </c>
      <c r="AC6214" s="18">
        <f t="shared" si="1478"/>
        <v>0</v>
      </c>
      <c r="AD6214" s="19">
        <f t="shared" si="1481"/>
        <v>0</v>
      </c>
      <c r="AE6214" s="21">
        <f t="shared" si="1477"/>
        <v>0</v>
      </c>
      <c r="AF6214" s="20">
        <f t="shared" si="1482"/>
        <v>0</v>
      </c>
      <c r="AG6214" s="20">
        <f t="shared" si="1483"/>
        <v>0</v>
      </c>
      <c r="AH6214" s="20">
        <f t="shared" si="1484"/>
        <v>0</v>
      </c>
      <c r="AI6214" s="20"/>
      <c r="AJ6214" s="20"/>
      <c r="AK6214" s="20">
        <f t="shared" si="1479"/>
        <v>0</v>
      </c>
      <c r="AL6214" s="171"/>
    </row>
    <row r="6215" spans="2:38" ht="15.75" customHeight="1" x14ac:dyDescent="0.25">
      <c r="B6215" s="14">
        <f t="shared" si="1487"/>
        <v>1840</v>
      </c>
      <c r="C6215" s="9" t="str">
        <f t="shared" si="1488"/>
        <v/>
      </c>
      <c r="D6215" s="3" t="str">
        <f t="shared" si="1489"/>
        <v/>
      </c>
      <c r="E6215" s="14" t="str">
        <f t="shared" si="1485"/>
        <v>1840</v>
      </c>
      <c r="J6215" s="14" t="str">
        <f t="shared" si="1480"/>
        <v xml:space="preserve">0                                                                                                                                                                                                                                                                                                                                                                                                                                                                                                                                                                                                                                                                                                                                                                                                                                                                                                                                                                                                                                                                                                                                                                                                                                                                                                                                                                                                                                                                                                                                                                                                                                                                                                                                                                                                                                                                                                               </v>
      </c>
      <c r="S6215" s="8"/>
      <c r="W6215" s="76"/>
      <c r="X6215" s="16">
        <f t="shared" si="1486"/>
        <v>0</v>
      </c>
      <c r="AC6215" s="18">
        <f t="shared" si="1478"/>
        <v>0</v>
      </c>
      <c r="AD6215" s="19">
        <f t="shared" si="1481"/>
        <v>0</v>
      </c>
      <c r="AE6215" s="21">
        <f t="shared" si="1477"/>
        <v>0</v>
      </c>
      <c r="AF6215" s="20">
        <f t="shared" si="1482"/>
        <v>0</v>
      </c>
      <c r="AG6215" s="20">
        <f t="shared" si="1483"/>
        <v>0</v>
      </c>
      <c r="AH6215" s="20">
        <f t="shared" si="1484"/>
        <v>0</v>
      </c>
      <c r="AI6215" s="20"/>
      <c r="AJ6215" s="20"/>
      <c r="AK6215" s="20">
        <f t="shared" si="1479"/>
        <v>0</v>
      </c>
      <c r="AL6215" s="171"/>
    </row>
    <row r="6216" spans="2:38" ht="15.75" customHeight="1" x14ac:dyDescent="0.25">
      <c r="B6216" s="14">
        <f t="shared" si="1487"/>
        <v>1841</v>
      </c>
      <c r="C6216" s="9" t="str">
        <f t="shared" si="1488"/>
        <v/>
      </c>
      <c r="D6216" s="3" t="str">
        <f t="shared" si="1489"/>
        <v/>
      </c>
      <c r="E6216" s="14" t="str">
        <f t="shared" si="1485"/>
        <v>1841</v>
      </c>
      <c r="J6216" s="14" t="str">
        <f t="shared" si="1480"/>
        <v xml:space="preserve">0                                                                                                                                                                                                                                                                                                                                                                                                                                                                                                                                                                                                                                                                                                                                                                                                                                                                                                                                                                                                                                                                                                                                                                                                                                                                                                                                                                                                                                                                                                                                                                                                                                                                                                                                                                                                                                                                                                                </v>
      </c>
      <c r="S6216" s="8"/>
      <c r="W6216" s="76"/>
      <c r="X6216" s="16">
        <f t="shared" si="1486"/>
        <v>0</v>
      </c>
      <c r="AC6216" s="18">
        <f t="shared" si="1478"/>
        <v>0</v>
      </c>
      <c r="AD6216" s="19">
        <f t="shared" si="1481"/>
        <v>0</v>
      </c>
      <c r="AE6216" s="21">
        <f t="shared" si="1477"/>
        <v>0</v>
      </c>
      <c r="AF6216" s="20">
        <f t="shared" si="1482"/>
        <v>0</v>
      </c>
      <c r="AG6216" s="20">
        <f t="shared" si="1483"/>
        <v>0</v>
      </c>
      <c r="AH6216" s="20">
        <f t="shared" si="1484"/>
        <v>0</v>
      </c>
      <c r="AI6216" s="20"/>
      <c r="AJ6216" s="20"/>
      <c r="AK6216" s="20">
        <f t="shared" si="1479"/>
        <v>0</v>
      </c>
      <c r="AL6216" s="171"/>
    </row>
    <row r="6217" spans="2:38" ht="15.75" customHeight="1" x14ac:dyDescent="0.25">
      <c r="B6217" s="14">
        <f t="shared" si="1487"/>
        <v>1842</v>
      </c>
      <c r="C6217" s="9" t="str">
        <f t="shared" si="1488"/>
        <v/>
      </c>
      <c r="D6217" s="3" t="str">
        <f t="shared" si="1489"/>
        <v/>
      </c>
      <c r="E6217" s="14" t="str">
        <f t="shared" si="1485"/>
        <v>1842</v>
      </c>
      <c r="J6217" s="14" t="str">
        <f t="shared" si="1480"/>
        <v xml:space="preserve">0                                                                                                                                                                                                                                                                                                                                                                                                                                                                                                                                                                                                                                                                                                                                                                                                                                                                                                                                                                                                                                                                                                                                                                                                                                                                                                                                                                                                                                                                                                                                                                                                                                                                                                                                                                                                                                                                                                                 </v>
      </c>
      <c r="S6217" s="8"/>
      <c r="W6217" s="76"/>
      <c r="X6217" s="16">
        <f t="shared" si="1486"/>
        <v>0</v>
      </c>
      <c r="AC6217" s="18">
        <f t="shared" si="1478"/>
        <v>0</v>
      </c>
      <c r="AD6217" s="19">
        <f t="shared" si="1481"/>
        <v>0</v>
      </c>
      <c r="AE6217" s="21">
        <f t="shared" si="1477"/>
        <v>0</v>
      </c>
      <c r="AF6217" s="20">
        <f t="shared" si="1482"/>
        <v>0</v>
      </c>
      <c r="AG6217" s="20">
        <f t="shared" si="1483"/>
        <v>0</v>
      </c>
      <c r="AH6217" s="20">
        <f t="shared" si="1484"/>
        <v>0</v>
      </c>
      <c r="AI6217" s="20"/>
      <c r="AJ6217" s="20"/>
      <c r="AK6217" s="20">
        <f t="shared" si="1479"/>
        <v>0</v>
      </c>
      <c r="AL6217" s="171"/>
    </row>
    <row r="6218" spans="2:38" ht="15.75" customHeight="1" x14ac:dyDescent="0.25">
      <c r="B6218" s="14">
        <f t="shared" si="1487"/>
        <v>1843</v>
      </c>
      <c r="C6218" s="9" t="str">
        <f t="shared" si="1488"/>
        <v/>
      </c>
      <c r="D6218" s="3" t="str">
        <f t="shared" si="1489"/>
        <v/>
      </c>
      <c r="E6218" s="14" t="str">
        <f t="shared" si="1485"/>
        <v>1843</v>
      </c>
      <c r="J6218" s="14" t="str">
        <f t="shared" si="1480"/>
        <v xml:space="preserve">0                                                                                                                                                                                                                                                                                                                                                                                                                                                                                                                                                                                                                                                                                                                                                                                                                                                                                                                                                                                                                                                                                                                                                                                                                                                                                                                                                                                                                                                                                                                                                                                                                                                                                                                                                                                                                                                                                                                  </v>
      </c>
      <c r="S6218" s="8"/>
      <c r="W6218" s="76"/>
      <c r="X6218" s="16">
        <f t="shared" si="1486"/>
        <v>0</v>
      </c>
      <c r="AC6218" s="18">
        <f t="shared" si="1478"/>
        <v>0</v>
      </c>
      <c r="AD6218" s="19">
        <f t="shared" si="1481"/>
        <v>0</v>
      </c>
      <c r="AE6218" s="21">
        <f t="shared" si="1477"/>
        <v>0</v>
      </c>
      <c r="AF6218" s="20">
        <f t="shared" si="1482"/>
        <v>0</v>
      </c>
      <c r="AG6218" s="20">
        <f t="shared" si="1483"/>
        <v>0</v>
      </c>
      <c r="AH6218" s="20">
        <f t="shared" si="1484"/>
        <v>0</v>
      </c>
      <c r="AI6218" s="20"/>
      <c r="AJ6218" s="20"/>
      <c r="AK6218" s="20">
        <f t="shared" si="1479"/>
        <v>0</v>
      </c>
      <c r="AL6218" s="171"/>
    </row>
    <row r="6219" spans="2:38" ht="15.75" customHeight="1" x14ac:dyDescent="0.25">
      <c r="B6219" s="14">
        <f t="shared" si="1487"/>
        <v>1844</v>
      </c>
      <c r="C6219" s="9" t="str">
        <f t="shared" si="1488"/>
        <v/>
      </c>
      <c r="D6219" s="3" t="str">
        <f t="shared" si="1489"/>
        <v/>
      </c>
      <c r="E6219" s="14" t="str">
        <f t="shared" si="1485"/>
        <v>1844</v>
      </c>
      <c r="J6219" s="14" t="str">
        <f t="shared" si="1480"/>
        <v xml:space="preserve">0                                                                                                                                                                                                                                                                                                                                                                                                                                                                                                                                                                                                                                                                                                                                                                                                                                                                                                                                                                                                                                                                                                                                                                                                                                                                                                                                                                                                                                                                                                                                                                                                                                                                                                                                                                                                                                                                                                                   </v>
      </c>
      <c r="S6219" s="8"/>
      <c r="W6219" s="76"/>
      <c r="X6219" s="16">
        <f t="shared" si="1486"/>
        <v>0</v>
      </c>
      <c r="AC6219" s="18">
        <f t="shared" si="1478"/>
        <v>0</v>
      </c>
      <c r="AD6219" s="19">
        <f t="shared" si="1481"/>
        <v>0</v>
      </c>
      <c r="AE6219" s="21">
        <f t="shared" si="1477"/>
        <v>0</v>
      </c>
      <c r="AF6219" s="20">
        <f t="shared" si="1482"/>
        <v>0</v>
      </c>
      <c r="AG6219" s="20">
        <f t="shared" si="1483"/>
        <v>0</v>
      </c>
      <c r="AH6219" s="20">
        <f t="shared" si="1484"/>
        <v>0</v>
      </c>
      <c r="AI6219" s="20"/>
      <c r="AJ6219" s="20"/>
      <c r="AK6219" s="20">
        <f t="shared" si="1479"/>
        <v>0</v>
      </c>
      <c r="AL6219" s="171"/>
    </row>
    <row r="6220" spans="2:38" ht="15.75" customHeight="1" x14ac:dyDescent="0.25">
      <c r="B6220" s="14">
        <f t="shared" si="1487"/>
        <v>1845</v>
      </c>
      <c r="C6220" s="9" t="str">
        <f t="shared" si="1488"/>
        <v/>
      </c>
      <c r="D6220" s="3" t="str">
        <f t="shared" si="1489"/>
        <v/>
      </c>
      <c r="E6220" s="14" t="str">
        <f t="shared" si="1485"/>
        <v>1845</v>
      </c>
      <c r="J6220" s="14" t="str">
        <f t="shared" si="1480"/>
        <v xml:space="preserve">0                                                                                                                                                                                                                                                                                                                                                                                                                                                                                                                                                                                                                                                                                                                                                                                                                                                                                                                                                                                                                                                                                                                                                                                                                                                                                                                                                                                                                                                                                                                                                                                                                                                                                                                                                                                                                                                                                                                    </v>
      </c>
      <c r="S6220" s="8"/>
      <c r="W6220" s="76"/>
      <c r="X6220" s="16">
        <f t="shared" si="1486"/>
        <v>0</v>
      </c>
      <c r="AC6220" s="18">
        <f t="shared" si="1478"/>
        <v>0</v>
      </c>
      <c r="AD6220" s="19">
        <f t="shared" si="1481"/>
        <v>0</v>
      </c>
      <c r="AE6220" s="21">
        <f t="shared" si="1477"/>
        <v>0</v>
      </c>
      <c r="AF6220" s="20">
        <f t="shared" si="1482"/>
        <v>0</v>
      </c>
      <c r="AG6220" s="20">
        <f t="shared" si="1483"/>
        <v>0</v>
      </c>
      <c r="AH6220" s="20">
        <f t="shared" si="1484"/>
        <v>0</v>
      </c>
      <c r="AI6220" s="20"/>
      <c r="AJ6220" s="20"/>
      <c r="AK6220" s="20">
        <f t="shared" si="1479"/>
        <v>0</v>
      </c>
      <c r="AL6220" s="171"/>
    </row>
    <row r="6221" spans="2:38" ht="15.75" customHeight="1" x14ac:dyDescent="0.25">
      <c r="B6221" s="14">
        <f t="shared" si="1487"/>
        <v>1846</v>
      </c>
      <c r="C6221" s="9" t="str">
        <f t="shared" si="1488"/>
        <v/>
      </c>
      <c r="D6221" s="3" t="str">
        <f t="shared" si="1489"/>
        <v/>
      </c>
      <c r="E6221" s="14" t="str">
        <f t="shared" si="1485"/>
        <v>1846</v>
      </c>
      <c r="J6221" s="14" t="str">
        <f t="shared" si="1480"/>
        <v xml:space="preserve">0                                                                                                                                                                                                                                                                                                                                                                                                                                                                                                                                                                                                                                                                                                                                                                                                                                                                                                                                                                                                                                                                                                                                                                                                                                                                                                                                                                                                                                                                                                                                                                                                                                                                                                                                                                                                                                                                                                                     </v>
      </c>
      <c r="S6221" s="8"/>
      <c r="W6221" s="76"/>
      <c r="X6221" s="16">
        <f t="shared" si="1486"/>
        <v>0</v>
      </c>
      <c r="AC6221" s="18">
        <f t="shared" si="1478"/>
        <v>0</v>
      </c>
      <c r="AD6221" s="19">
        <f t="shared" si="1481"/>
        <v>0</v>
      </c>
      <c r="AE6221" s="21">
        <f t="shared" si="1477"/>
        <v>0</v>
      </c>
      <c r="AF6221" s="20">
        <f t="shared" si="1482"/>
        <v>0</v>
      </c>
      <c r="AG6221" s="20">
        <f t="shared" si="1483"/>
        <v>0</v>
      </c>
      <c r="AH6221" s="20">
        <f t="shared" si="1484"/>
        <v>0</v>
      </c>
      <c r="AI6221" s="20"/>
      <c r="AJ6221" s="20"/>
      <c r="AK6221" s="20">
        <f t="shared" si="1479"/>
        <v>0</v>
      </c>
      <c r="AL6221" s="171"/>
    </row>
    <row r="6222" spans="2:38" ht="15.75" customHeight="1" x14ac:dyDescent="0.25">
      <c r="B6222" s="14">
        <f t="shared" si="1487"/>
        <v>1847</v>
      </c>
      <c r="C6222" s="9" t="str">
        <f t="shared" si="1488"/>
        <v/>
      </c>
      <c r="D6222" s="3" t="str">
        <f t="shared" si="1489"/>
        <v/>
      </c>
      <c r="E6222" s="14" t="str">
        <f t="shared" si="1485"/>
        <v>1847</v>
      </c>
      <c r="J6222" s="14" t="str">
        <f t="shared" si="1480"/>
        <v xml:space="preserve">0                                                                                                                                                                                                                                                                                                                                                                                                                                                                                                                                                                                                                                                                                                                                                                                                                                                                                                                                                                                                                                                                                                                                                                                                                                                                                                                                                                                                                                                                                                                                                                                                                                                                                                                                                                                                                                                                                                                      </v>
      </c>
      <c r="S6222" s="8"/>
      <c r="W6222" s="76"/>
      <c r="X6222" s="16">
        <f t="shared" si="1486"/>
        <v>0</v>
      </c>
      <c r="AC6222" s="18">
        <f t="shared" si="1478"/>
        <v>0</v>
      </c>
      <c r="AD6222" s="19">
        <f t="shared" si="1481"/>
        <v>0</v>
      </c>
      <c r="AE6222" s="21">
        <f t="shared" si="1477"/>
        <v>0</v>
      </c>
      <c r="AF6222" s="20">
        <f t="shared" si="1482"/>
        <v>0</v>
      </c>
      <c r="AG6222" s="20">
        <f t="shared" si="1483"/>
        <v>0</v>
      </c>
      <c r="AH6222" s="20">
        <f t="shared" si="1484"/>
        <v>0</v>
      </c>
      <c r="AI6222" s="20"/>
      <c r="AJ6222" s="20"/>
      <c r="AK6222" s="20">
        <f t="shared" si="1479"/>
        <v>0</v>
      </c>
      <c r="AL6222" s="171"/>
    </row>
    <row r="6223" spans="2:38" ht="15.75" customHeight="1" x14ac:dyDescent="0.25">
      <c r="B6223" s="14">
        <f t="shared" si="1487"/>
        <v>1848</v>
      </c>
      <c r="C6223" s="9" t="str">
        <f t="shared" si="1488"/>
        <v/>
      </c>
      <c r="D6223" s="3" t="str">
        <f t="shared" si="1489"/>
        <v/>
      </c>
      <c r="E6223" s="14" t="str">
        <f t="shared" si="1485"/>
        <v>1848</v>
      </c>
      <c r="J6223" s="14" t="str">
        <f t="shared" si="1480"/>
        <v xml:space="preserve">0                                                                                                                                                                                                                                                                                                                                                                                                                                                                                                                                                                                                                                                                                                                                                                                                                                                                                                                                                                                                                                                                                                                                                                                                                                                                                                                                                                                                                                                                                                                                                                                                                                                                                                                                                                                                                                                                                                                       </v>
      </c>
      <c r="S6223" s="8"/>
      <c r="W6223" s="76"/>
      <c r="X6223" s="16">
        <f t="shared" si="1486"/>
        <v>0</v>
      </c>
      <c r="AC6223" s="18">
        <f t="shared" si="1478"/>
        <v>0</v>
      </c>
      <c r="AD6223" s="19">
        <f t="shared" si="1481"/>
        <v>0</v>
      </c>
      <c r="AE6223" s="21">
        <f t="shared" si="1477"/>
        <v>0</v>
      </c>
      <c r="AF6223" s="20">
        <f t="shared" si="1482"/>
        <v>0</v>
      </c>
      <c r="AG6223" s="20">
        <f t="shared" si="1483"/>
        <v>0</v>
      </c>
      <c r="AH6223" s="20">
        <f t="shared" si="1484"/>
        <v>0</v>
      </c>
      <c r="AI6223" s="20"/>
      <c r="AJ6223" s="20"/>
      <c r="AK6223" s="20">
        <f t="shared" si="1479"/>
        <v>0</v>
      </c>
      <c r="AL6223" s="171"/>
    </row>
    <row r="6224" spans="2:38" ht="15.75" customHeight="1" x14ac:dyDescent="0.25">
      <c r="B6224" s="14">
        <f t="shared" si="1487"/>
        <v>1849</v>
      </c>
      <c r="C6224" s="9" t="str">
        <f t="shared" si="1488"/>
        <v/>
      </c>
      <c r="D6224" s="3" t="str">
        <f t="shared" si="1489"/>
        <v/>
      </c>
      <c r="E6224" s="14" t="str">
        <f t="shared" si="1485"/>
        <v>1849</v>
      </c>
      <c r="J6224" s="14" t="str">
        <f t="shared" si="1480"/>
        <v xml:space="preserve">0                                                                                                                                                                                                                                                                                                                                                                                                                                                                                                                                                                                                                                                                                                                                                                                                                                                                                                                                                                                                                                                                                                                                                                                                                                                                                                                                                                                                                                                                                                                                                                                                                                                                                                                                                                                                                                                                                                                        </v>
      </c>
      <c r="S6224" s="8"/>
      <c r="W6224" s="76"/>
      <c r="X6224" s="16">
        <f t="shared" si="1486"/>
        <v>0</v>
      </c>
      <c r="AC6224" s="18">
        <f t="shared" si="1478"/>
        <v>0</v>
      </c>
      <c r="AD6224" s="19">
        <f t="shared" si="1481"/>
        <v>0</v>
      </c>
      <c r="AE6224" s="21">
        <f t="shared" si="1477"/>
        <v>0</v>
      </c>
      <c r="AF6224" s="20">
        <f t="shared" si="1482"/>
        <v>0</v>
      </c>
      <c r="AG6224" s="20">
        <f t="shared" si="1483"/>
        <v>0</v>
      </c>
      <c r="AH6224" s="20">
        <f t="shared" si="1484"/>
        <v>0</v>
      </c>
      <c r="AI6224" s="20"/>
      <c r="AJ6224" s="20"/>
      <c r="AK6224" s="20">
        <f t="shared" si="1479"/>
        <v>0</v>
      </c>
      <c r="AL6224" s="171"/>
    </row>
    <row r="6225" spans="2:38" ht="15.75" customHeight="1" x14ac:dyDescent="0.25">
      <c r="B6225" s="14">
        <f t="shared" si="1487"/>
        <v>1850</v>
      </c>
      <c r="C6225" s="9" t="str">
        <f t="shared" si="1488"/>
        <v/>
      </c>
      <c r="D6225" s="3" t="str">
        <f t="shared" si="1489"/>
        <v/>
      </c>
      <c r="E6225" s="14" t="str">
        <f t="shared" si="1485"/>
        <v>1850</v>
      </c>
      <c r="J6225" s="14" t="str">
        <f t="shared" si="1480"/>
        <v xml:space="preserve">0                                                                                                                                                                                                                                                                                                                                                                                                                                                                                                                                                                                                                                                                                                                                                                                                                                                                                                                                                                                                                                                                                                                                                                                                                                                                                                                                                                                                                                                                                                                                                                                                                                                                                                                                                                                                                                                                                                                         </v>
      </c>
      <c r="S6225" s="8"/>
      <c r="W6225" s="76"/>
      <c r="X6225" s="16">
        <f t="shared" si="1486"/>
        <v>0</v>
      </c>
      <c r="AC6225" s="18">
        <f t="shared" si="1478"/>
        <v>0</v>
      </c>
      <c r="AD6225" s="19">
        <f t="shared" si="1481"/>
        <v>0</v>
      </c>
      <c r="AE6225" s="21">
        <f t="shared" si="1477"/>
        <v>0</v>
      </c>
      <c r="AF6225" s="20">
        <f t="shared" si="1482"/>
        <v>0</v>
      </c>
      <c r="AG6225" s="20">
        <f t="shared" si="1483"/>
        <v>0</v>
      </c>
      <c r="AH6225" s="20">
        <f t="shared" si="1484"/>
        <v>0</v>
      </c>
      <c r="AI6225" s="20"/>
      <c r="AJ6225" s="20"/>
      <c r="AK6225" s="20">
        <f t="shared" si="1479"/>
        <v>0</v>
      </c>
      <c r="AL6225" s="171"/>
    </row>
    <row r="6226" spans="2:38" ht="15.75" customHeight="1" x14ac:dyDescent="0.25">
      <c r="B6226" s="14">
        <f t="shared" si="1487"/>
        <v>1851</v>
      </c>
      <c r="C6226" s="9" t="str">
        <f t="shared" si="1488"/>
        <v/>
      </c>
      <c r="D6226" s="3" t="str">
        <f t="shared" si="1489"/>
        <v/>
      </c>
      <c r="E6226" s="14" t="str">
        <f t="shared" si="1485"/>
        <v>1851</v>
      </c>
      <c r="J6226" s="14" t="str">
        <f t="shared" si="1480"/>
        <v xml:space="preserve">0                                                                                                                                                                                                                                                                                                                                                                                                                                                                                                                                                                                                                                                                                                                                                                                                                                                                                                                                                                                                                                                                                                                                                                                                                                                                                                                                                                                                                                                                                                                                                                                                                                                                                                                                                                                                                                                                                                                          </v>
      </c>
      <c r="S6226" s="8"/>
      <c r="W6226" s="76"/>
      <c r="X6226" s="16">
        <f t="shared" si="1486"/>
        <v>0</v>
      </c>
      <c r="AC6226" s="18">
        <f t="shared" si="1478"/>
        <v>0</v>
      </c>
      <c r="AD6226" s="19">
        <f t="shared" si="1481"/>
        <v>0</v>
      </c>
      <c r="AE6226" s="21">
        <f t="shared" si="1477"/>
        <v>0</v>
      </c>
      <c r="AF6226" s="20">
        <f t="shared" si="1482"/>
        <v>0</v>
      </c>
      <c r="AG6226" s="20">
        <f t="shared" si="1483"/>
        <v>0</v>
      </c>
      <c r="AH6226" s="20">
        <f t="shared" si="1484"/>
        <v>0</v>
      </c>
      <c r="AI6226" s="20"/>
      <c r="AJ6226" s="20"/>
      <c r="AK6226" s="20">
        <f t="shared" si="1479"/>
        <v>0</v>
      </c>
      <c r="AL6226" s="171"/>
    </row>
    <row r="6227" spans="2:38" ht="15.75" customHeight="1" x14ac:dyDescent="0.25">
      <c r="B6227" s="14">
        <f t="shared" si="1487"/>
        <v>1852</v>
      </c>
      <c r="C6227" s="9" t="str">
        <f t="shared" si="1488"/>
        <v/>
      </c>
      <c r="D6227" s="3" t="str">
        <f t="shared" si="1489"/>
        <v/>
      </c>
      <c r="E6227" s="14" t="str">
        <f t="shared" si="1485"/>
        <v>1852</v>
      </c>
      <c r="J6227" s="14" t="str">
        <f t="shared" si="1480"/>
        <v xml:space="preserve">0                                                                                                                                                                                                                                                                                                                                                                                                                                                                                                                                                                                                                                                                                                                                                                                                                                                                                                                                                                                                                                                                                                                                                                                                                                                                                                                                                                                                                                                                                                                                                                                                                                                                                                                                                                                                                                                                                                                           </v>
      </c>
      <c r="S6227" s="8"/>
      <c r="W6227" s="76"/>
      <c r="X6227" s="16">
        <f t="shared" si="1486"/>
        <v>0</v>
      </c>
      <c r="AC6227" s="18">
        <f t="shared" si="1478"/>
        <v>0</v>
      </c>
      <c r="AD6227" s="19">
        <f t="shared" si="1481"/>
        <v>0</v>
      </c>
      <c r="AE6227" s="21">
        <f t="shared" si="1477"/>
        <v>0</v>
      </c>
      <c r="AF6227" s="20">
        <f t="shared" si="1482"/>
        <v>0</v>
      </c>
      <c r="AG6227" s="20">
        <f t="shared" si="1483"/>
        <v>0</v>
      </c>
      <c r="AH6227" s="20">
        <f t="shared" si="1484"/>
        <v>0</v>
      </c>
      <c r="AI6227" s="20"/>
      <c r="AJ6227" s="20"/>
      <c r="AK6227" s="20">
        <f t="shared" si="1479"/>
        <v>0</v>
      </c>
      <c r="AL6227" s="171"/>
    </row>
    <row r="6228" spans="2:38" ht="15.75" customHeight="1" x14ac:dyDescent="0.25">
      <c r="B6228" s="14">
        <f t="shared" si="1487"/>
        <v>1853</v>
      </c>
      <c r="C6228" s="9" t="str">
        <f t="shared" si="1488"/>
        <v/>
      </c>
      <c r="D6228" s="3" t="str">
        <f t="shared" si="1489"/>
        <v/>
      </c>
      <c r="E6228" s="14" t="str">
        <f t="shared" si="1485"/>
        <v>1853</v>
      </c>
      <c r="J6228" s="14" t="str">
        <f t="shared" si="1480"/>
        <v xml:space="preserve">0                                                                                                                                                                                                                                                                                                                                                                                                                                                                                                                                                                                                                                                                                                                                                                                                                                                                                                                                                                                                                                                                                                                                                                                                                                                                                                                                                                                                                                                                                                                                                                                                                                                                                                                                                                                                                                                                                                                            </v>
      </c>
      <c r="S6228" s="8"/>
      <c r="W6228" s="76"/>
      <c r="X6228" s="16">
        <f t="shared" si="1486"/>
        <v>0</v>
      </c>
      <c r="AC6228" s="18">
        <f t="shared" si="1478"/>
        <v>0</v>
      </c>
      <c r="AD6228" s="19">
        <f t="shared" si="1481"/>
        <v>0</v>
      </c>
      <c r="AE6228" s="21">
        <f t="shared" si="1477"/>
        <v>0</v>
      </c>
      <c r="AF6228" s="20">
        <f t="shared" si="1482"/>
        <v>0</v>
      </c>
      <c r="AG6228" s="20">
        <f t="shared" si="1483"/>
        <v>0</v>
      </c>
      <c r="AH6228" s="20">
        <f t="shared" si="1484"/>
        <v>0</v>
      </c>
      <c r="AI6228" s="20"/>
      <c r="AJ6228" s="20"/>
      <c r="AK6228" s="20">
        <f t="shared" si="1479"/>
        <v>0</v>
      </c>
      <c r="AL6228" s="171"/>
    </row>
    <row r="6229" spans="2:38" ht="15.75" customHeight="1" x14ac:dyDescent="0.25">
      <c r="B6229" s="14">
        <f t="shared" si="1487"/>
        <v>1854</v>
      </c>
      <c r="C6229" s="9" t="str">
        <f t="shared" si="1488"/>
        <v/>
      </c>
      <c r="D6229" s="3" t="str">
        <f t="shared" si="1489"/>
        <v/>
      </c>
      <c r="E6229" s="14" t="str">
        <f t="shared" si="1485"/>
        <v>1854</v>
      </c>
      <c r="J6229" s="14" t="str">
        <f t="shared" si="1480"/>
        <v xml:space="preserve">0                                                                                                                                                                                                                                                                                                                                                                                                                                                                                                                                                                                                                                                                                                                                                                                                                                                                                                                                                                                                                                                                                                                                                                                                                                                                                                                                                                                                                                                                                                                                                                                                                                                                                                                                                                                                                                                                                                                             </v>
      </c>
      <c r="S6229" s="8"/>
      <c r="W6229" s="76"/>
      <c r="X6229" s="16">
        <f t="shared" si="1486"/>
        <v>0</v>
      </c>
      <c r="AC6229" s="18">
        <f t="shared" si="1478"/>
        <v>0</v>
      </c>
      <c r="AD6229" s="19">
        <f t="shared" si="1481"/>
        <v>0</v>
      </c>
      <c r="AE6229" s="21">
        <f t="shared" si="1477"/>
        <v>0</v>
      </c>
      <c r="AF6229" s="20">
        <f t="shared" si="1482"/>
        <v>0</v>
      </c>
      <c r="AG6229" s="20">
        <f t="shared" si="1483"/>
        <v>0</v>
      </c>
      <c r="AH6229" s="20">
        <f t="shared" si="1484"/>
        <v>0</v>
      </c>
      <c r="AI6229" s="20"/>
      <c r="AJ6229" s="20"/>
      <c r="AK6229" s="20">
        <f t="shared" si="1479"/>
        <v>0</v>
      </c>
      <c r="AL6229" s="171"/>
    </row>
    <row r="6230" spans="2:38" ht="15.75" customHeight="1" x14ac:dyDescent="0.25">
      <c r="B6230" s="14">
        <f t="shared" si="1487"/>
        <v>1855</v>
      </c>
      <c r="C6230" s="9" t="str">
        <f t="shared" si="1488"/>
        <v/>
      </c>
      <c r="D6230" s="3" t="str">
        <f t="shared" si="1489"/>
        <v/>
      </c>
      <c r="E6230" s="14" t="str">
        <f t="shared" si="1485"/>
        <v>1855</v>
      </c>
      <c r="J6230" s="14" t="str">
        <f t="shared" si="1480"/>
        <v xml:space="preserve">0                                                                                                                                                                                                                                                                                                                                                                                                                                                                                                                                                                                                                                                                                                                                                                                                                                                                                                                                                                                                                                                                                                                                                                                                                                                                                                                                                                                                                                                                                                                                                                                                                                                                                                                                                                                                                                                                                                                              </v>
      </c>
      <c r="S6230" s="8"/>
      <c r="W6230" s="76"/>
      <c r="X6230" s="16">
        <f t="shared" si="1486"/>
        <v>0</v>
      </c>
      <c r="AC6230" s="18">
        <f t="shared" si="1478"/>
        <v>0</v>
      </c>
      <c r="AD6230" s="19">
        <f t="shared" si="1481"/>
        <v>0</v>
      </c>
      <c r="AE6230" s="21">
        <f t="shared" si="1477"/>
        <v>0</v>
      </c>
      <c r="AF6230" s="20">
        <f t="shared" si="1482"/>
        <v>0</v>
      </c>
      <c r="AG6230" s="20">
        <f t="shared" si="1483"/>
        <v>0</v>
      </c>
      <c r="AH6230" s="20">
        <f t="shared" si="1484"/>
        <v>0</v>
      </c>
      <c r="AI6230" s="20"/>
      <c r="AJ6230" s="20"/>
      <c r="AK6230" s="20">
        <f t="shared" si="1479"/>
        <v>0</v>
      </c>
      <c r="AL6230" s="171"/>
    </row>
    <row r="6231" spans="2:38" ht="15.75" customHeight="1" x14ac:dyDescent="0.25">
      <c r="B6231" s="14">
        <f t="shared" si="1487"/>
        <v>1856</v>
      </c>
      <c r="C6231" s="9" t="str">
        <f t="shared" si="1488"/>
        <v/>
      </c>
      <c r="D6231" s="3" t="str">
        <f t="shared" si="1489"/>
        <v/>
      </c>
      <c r="E6231" s="14" t="str">
        <f t="shared" si="1485"/>
        <v>1856</v>
      </c>
      <c r="J6231" s="14" t="str">
        <f t="shared" si="1480"/>
        <v xml:space="preserve">0                                                                                                                                                                                                                                                                                                                                                                                                                                                                                                                                                                                                                                                                                                                                                                                                                                                                                                                                                                                                                                                                                                                                                                                                                                                                                                                                                                                                                                                                                                                                                                                                                                                                                                                                                                                                                                                                                                                               </v>
      </c>
      <c r="S6231" s="8"/>
      <c r="W6231" s="76"/>
      <c r="X6231" s="16">
        <f t="shared" si="1486"/>
        <v>0</v>
      </c>
      <c r="AC6231" s="18">
        <f t="shared" si="1478"/>
        <v>0</v>
      </c>
      <c r="AD6231" s="19">
        <f t="shared" si="1481"/>
        <v>0</v>
      </c>
      <c r="AE6231" s="21">
        <f t="shared" si="1477"/>
        <v>0</v>
      </c>
      <c r="AF6231" s="20">
        <f t="shared" si="1482"/>
        <v>0</v>
      </c>
      <c r="AG6231" s="20">
        <f t="shared" si="1483"/>
        <v>0</v>
      </c>
      <c r="AH6231" s="20">
        <f t="shared" si="1484"/>
        <v>0</v>
      </c>
      <c r="AI6231" s="20"/>
      <c r="AJ6231" s="20"/>
      <c r="AK6231" s="20">
        <f t="shared" si="1479"/>
        <v>0</v>
      </c>
      <c r="AL6231" s="171"/>
    </row>
    <row r="6232" spans="2:38" ht="15.75" customHeight="1" x14ac:dyDescent="0.25">
      <c r="B6232" s="14">
        <f t="shared" si="1487"/>
        <v>1857</v>
      </c>
      <c r="C6232" s="9" t="str">
        <f t="shared" si="1488"/>
        <v/>
      </c>
      <c r="D6232" s="3" t="str">
        <f t="shared" si="1489"/>
        <v/>
      </c>
      <c r="E6232" s="14" t="str">
        <f t="shared" si="1485"/>
        <v>1857</v>
      </c>
      <c r="J6232" s="14" t="str">
        <f t="shared" si="1480"/>
        <v xml:space="preserve">0                                                                                                                                                                                                                                                                                                                                                                                                                                                                                                                                                                                                                                                                                                                                                                                                                                                                                                                                                                                                                                                                                                                                                                                                                                                                                                                                                                                                                                                                                                                                                                                                                                                                                                                                                                                                                                                                                                                                </v>
      </c>
      <c r="S6232" s="8"/>
      <c r="W6232" s="76"/>
      <c r="X6232" s="16">
        <f t="shared" si="1486"/>
        <v>0</v>
      </c>
      <c r="AC6232" s="18">
        <f t="shared" si="1478"/>
        <v>0</v>
      </c>
      <c r="AD6232" s="19">
        <f t="shared" si="1481"/>
        <v>0</v>
      </c>
      <c r="AE6232" s="21">
        <f t="shared" si="1477"/>
        <v>0</v>
      </c>
      <c r="AF6232" s="20">
        <f t="shared" si="1482"/>
        <v>0</v>
      </c>
      <c r="AG6232" s="20">
        <f t="shared" si="1483"/>
        <v>0</v>
      </c>
      <c r="AH6232" s="20">
        <f t="shared" si="1484"/>
        <v>0</v>
      </c>
      <c r="AI6232" s="20"/>
      <c r="AJ6232" s="20"/>
      <c r="AK6232" s="20">
        <f t="shared" si="1479"/>
        <v>0</v>
      </c>
      <c r="AL6232" s="171"/>
    </row>
    <row r="6233" spans="2:38" ht="15.75" customHeight="1" x14ac:dyDescent="0.25">
      <c r="B6233" s="14">
        <f t="shared" si="1487"/>
        <v>1858</v>
      </c>
      <c r="C6233" s="9" t="str">
        <f t="shared" si="1488"/>
        <v/>
      </c>
      <c r="D6233" s="3" t="str">
        <f t="shared" si="1489"/>
        <v/>
      </c>
      <c r="E6233" s="14" t="str">
        <f t="shared" si="1485"/>
        <v>1858</v>
      </c>
      <c r="J6233" s="14" t="str">
        <f t="shared" si="1480"/>
        <v xml:space="preserve">0                                                                                                                                                                                                                                                                                                                                                                                                                                                                                                                                                                                                                                                                                                                                                                                                                                                                                                                                                                                                                                                                                                                                                                                                                                                                                                                                                                                                                                                                                                                                                                                                                                                                                                                                                                                                                                                                                                                                 </v>
      </c>
      <c r="S6233" s="8"/>
      <c r="W6233" s="76"/>
      <c r="X6233" s="16">
        <f t="shared" si="1486"/>
        <v>0</v>
      </c>
      <c r="AC6233" s="18">
        <f t="shared" si="1478"/>
        <v>0</v>
      </c>
      <c r="AD6233" s="19">
        <f t="shared" si="1481"/>
        <v>0</v>
      </c>
      <c r="AE6233" s="21">
        <f t="shared" ref="AE6233:AE6296" si="1490">+(Q6233)*T6233</f>
        <v>0</v>
      </c>
      <c r="AF6233" s="20">
        <f t="shared" si="1482"/>
        <v>0</v>
      </c>
      <c r="AG6233" s="20">
        <f t="shared" si="1483"/>
        <v>0</v>
      </c>
      <c r="AH6233" s="20">
        <f t="shared" si="1484"/>
        <v>0</v>
      </c>
      <c r="AI6233" s="20"/>
      <c r="AJ6233" s="20"/>
      <c r="AK6233" s="20">
        <f t="shared" si="1479"/>
        <v>0</v>
      </c>
      <c r="AL6233" s="171"/>
    </row>
    <row r="6234" spans="2:38" ht="15.75" customHeight="1" x14ac:dyDescent="0.25">
      <c r="B6234" s="14">
        <f t="shared" si="1487"/>
        <v>1859</v>
      </c>
      <c r="C6234" s="9" t="str">
        <f t="shared" si="1488"/>
        <v/>
      </c>
      <c r="D6234" s="3" t="str">
        <f t="shared" si="1489"/>
        <v/>
      </c>
      <c r="E6234" s="14" t="str">
        <f t="shared" si="1485"/>
        <v>1859</v>
      </c>
      <c r="J6234" s="14" t="str">
        <f t="shared" si="1480"/>
        <v xml:space="preserve">0                                                                                                                                                                                                                                                                                                                                                                                                                                                                                                                                                                                                                                                                                                                                                                                                                                                                                                                                                                                                                                                                                                                                                                                                                                                                                                                                                                                                                                                                                                                                                                                                                                                                                                                                                                                                                                                                                                                                  </v>
      </c>
      <c r="S6234" s="8"/>
      <c r="W6234" s="76"/>
      <c r="X6234" s="16">
        <f t="shared" si="1486"/>
        <v>0</v>
      </c>
      <c r="AC6234" s="18">
        <f t="shared" si="1478"/>
        <v>0</v>
      </c>
      <c r="AD6234" s="19">
        <f t="shared" si="1481"/>
        <v>0</v>
      </c>
      <c r="AE6234" s="21">
        <f t="shared" si="1490"/>
        <v>0</v>
      </c>
      <c r="AF6234" s="20">
        <f t="shared" si="1482"/>
        <v>0</v>
      </c>
      <c r="AG6234" s="20">
        <f t="shared" si="1483"/>
        <v>0</v>
      </c>
      <c r="AH6234" s="20">
        <f t="shared" si="1484"/>
        <v>0</v>
      </c>
      <c r="AI6234" s="20"/>
      <c r="AJ6234" s="20"/>
      <c r="AK6234" s="20">
        <f t="shared" si="1479"/>
        <v>0</v>
      </c>
      <c r="AL6234" s="171"/>
    </row>
    <row r="6235" spans="2:38" ht="15.75" customHeight="1" x14ac:dyDescent="0.25">
      <c r="B6235" s="14">
        <f t="shared" si="1487"/>
        <v>1860</v>
      </c>
      <c r="C6235" s="9" t="str">
        <f t="shared" si="1488"/>
        <v/>
      </c>
      <c r="D6235" s="3" t="str">
        <f t="shared" si="1489"/>
        <v/>
      </c>
      <c r="E6235" s="14" t="str">
        <f t="shared" si="1485"/>
        <v>1860</v>
      </c>
      <c r="J6235" s="14" t="str">
        <f t="shared" si="1480"/>
        <v xml:space="preserve">0                                                                                                                                                                                                                                                                                                                                                                                                                                                                                                                                                                                                                                                                                                                                                                                                                                                                                                                                                                                                                                                                                                                                                                                                                                                                                                                                                                                                                                                                                                                                                                                                                                                                                                                                                                                                                                                                                                                                   </v>
      </c>
      <c r="S6235" s="8"/>
      <c r="W6235" s="76"/>
      <c r="X6235" s="16">
        <f t="shared" si="1486"/>
        <v>0</v>
      </c>
      <c r="AC6235" s="18">
        <f t="shared" si="1478"/>
        <v>0</v>
      </c>
      <c r="AD6235" s="19">
        <f t="shared" si="1481"/>
        <v>0</v>
      </c>
      <c r="AE6235" s="21">
        <f t="shared" si="1490"/>
        <v>0</v>
      </c>
      <c r="AF6235" s="20">
        <f t="shared" si="1482"/>
        <v>0</v>
      </c>
      <c r="AG6235" s="20">
        <f t="shared" si="1483"/>
        <v>0</v>
      </c>
      <c r="AH6235" s="20">
        <f t="shared" si="1484"/>
        <v>0</v>
      </c>
      <c r="AI6235" s="20"/>
      <c r="AJ6235" s="20"/>
      <c r="AK6235" s="20">
        <f t="shared" si="1479"/>
        <v>0</v>
      </c>
      <c r="AL6235" s="171"/>
    </row>
    <row r="6236" spans="2:38" ht="15.75" customHeight="1" x14ac:dyDescent="0.25">
      <c r="B6236" s="14">
        <f t="shared" si="1487"/>
        <v>1861</v>
      </c>
      <c r="C6236" s="9" t="str">
        <f t="shared" si="1488"/>
        <v/>
      </c>
      <c r="D6236" s="3" t="str">
        <f t="shared" si="1489"/>
        <v/>
      </c>
      <c r="E6236" s="14" t="str">
        <f t="shared" si="1485"/>
        <v>1861</v>
      </c>
      <c r="J6236" s="14" t="str">
        <f t="shared" si="1480"/>
        <v xml:space="preserve">0                                                                                                                                                                                                                                                                                                                                                                                                                                                                                                                                                                                                                                                                                                                                                                                                                                                                                                                                                                                                                                                                                                                                                                                                                                                                                                                                                                                                                                                                                                                                                                                                                                                                                                                                                                                                                                                                                                                                    </v>
      </c>
      <c r="S6236" s="8"/>
      <c r="W6236" s="76"/>
      <c r="X6236" s="16">
        <f t="shared" si="1486"/>
        <v>0</v>
      </c>
      <c r="AC6236" s="18">
        <f t="shared" si="1478"/>
        <v>0</v>
      </c>
      <c r="AD6236" s="19">
        <f t="shared" si="1481"/>
        <v>0</v>
      </c>
      <c r="AE6236" s="21">
        <f t="shared" si="1490"/>
        <v>0</v>
      </c>
      <c r="AF6236" s="20">
        <f t="shared" si="1482"/>
        <v>0</v>
      </c>
      <c r="AG6236" s="20">
        <f t="shared" si="1483"/>
        <v>0</v>
      </c>
      <c r="AH6236" s="20">
        <f t="shared" si="1484"/>
        <v>0</v>
      </c>
      <c r="AI6236" s="20"/>
      <c r="AJ6236" s="20"/>
      <c r="AK6236" s="20">
        <f t="shared" si="1479"/>
        <v>0</v>
      </c>
      <c r="AL6236" s="171"/>
    </row>
    <row r="6237" spans="2:38" ht="15.75" customHeight="1" x14ac:dyDescent="0.25">
      <c r="B6237" s="14">
        <f t="shared" si="1487"/>
        <v>1862</v>
      </c>
      <c r="C6237" s="9" t="str">
        <f t="shared" si="1488"/>
        <v/>
      </c>
      <c r="D6237" s="3" t="str">
        <f t="shared" si="1489"/>
        <v/>
      </c>
      <c r="E6237" s="14" t="str">
        <f t="shared" si="1485"/>
        <v>1862</v>
      </c>
      <c r="J6237" s="14" t="str">
        <f t="shared" si="1480"/>
        <v xml:space="preserve">0                                                                                                                                                                                                                                                                                                                                                                                                                                                                                                                                                                                                                                                                                                                                                                                                                                                                                                                                                                                                                                                                                                                                                                                                                                                                                                                                                                                                                                                                                                                                                                                                                                                                                                                                                                                                                                                                                                                                     </v>
      </c>
      <c r="S6237" s="8"/>
      <c r="W6237" s="76"/>
      <c r="X6237" s="16">
        <f t="shared" si="1486"/>
        <v>0</v>
      </c>
      <c r="AC6237" s="18">
        <f t="shared" si="1478"/>
        <v>0</v>
      </c>
      <c r="AD6237" s="19">
        <f t="shared" si="1481"/>
        <v>0</v>
      </c>
      <c r="AE6237" s="21">
        <f t="shared" si="1490"/>
        <v>0</v>
      </c>
      <c r="AF6237" s="20">
        <f t="shared" si="1482"/>
        <v>0</v>
      </c>
      <c r="AG6237" s="20">
        <f t="shared" si="1483"/>
        <v>0</v>
      </c>
      <c r="AH6237" s="20">
        <f t="shared" si="1484"/>
        <v>0</v>
      </c>
      <c r="AI6237" s="20"/>
      <c r="AJ6237" s="20"/>
      <c r="AK6237" s="20">
        <f t="shared" si="1479"/>
        <v>0</v>
      </c>
      <c r="AL6237" s="171"/>
    </row>
    <row r="6238" spans="2:38" ht="15.75" customHeight="1" x14ac:dyDescent="0.25">
      <c r="B6238" s="14">
        <f t="shared" si="1487"/>
        <v>1863</v>
      </c>
      <c r="C6238" s="9" t="str">
        <f t="shared" si="1488"/>
        <v/>
      </c>
      <c r="D6238" s="3" t="str">
        <f t="shared" si="1489"/>
        <v/>
      </c>
      <c r="E6238" s="14" t="str">
        <f t="shared" si="1485"/>
        <v>1863</v>
      </c>
      <c r="J6238" s="14" t="str">
        <f t="shared" si="1480"/>
        <v xml:space="preserve">0                                                                                                                                                                                                                                                                                                                                                                                                                                                                                                                                                                                                                                                                                                                                                                                                                                                                                                                                                                                                                                                                                                                                                                                                                                                                                                                                                                                                                                                                                                                                                                                                                                                                                                                                                                                                                                                                                                                                      </v>
      </c>
      <c r="S6238" s="8"/>
      <c r="W6238" s="76"/>
      <c r="X6238" s="16">
        <f t="shared" si="1486"/>
        <v>0</v>
      </c>
      <c r="AC6238" s="18">
        <f t="shared" si="1478"/>
        <v>0</v>
      </c>
      <c r="AD6238" s="19">
        <f t="shared" si="1481"/>
        <v>0</v>
      </c>
      <c r="AE6238" s="21">
        <f t="shared" si="1490"/>
        <v>0</v>
      </c>
      <c r="AF6238" s="20">
        <f t="shared" si="1482"/>
        <v>0</v>
      </c>
      <c r="AG6238" s="20">
        <f t="shared" si="1483"/>
        <v>0</v>
      </c>
      <c r="AH6238" s="20">
        <f t="shared" si="1484"/>
        <v>0</v>
      </c>
      <c r="AI6238" s="20"/>
      <c r="AJ6238" s="20"/>
      <c r="AK6238" s="20">
        <f t="shared" si="1479"/>
        <v>0</v>
      </c>
      <c r="AL6238" s="171"/>
    </row>
    <row r="6239" spans="2:38" ht="15.75" customHeight="1" x14ac:dyDescent="0.25">
      <c r="B6239" s="14">
        <f t="shared" si="1487"/>
        <v>1864</v>
      </c>
      <c r="C6239" s="9" t="str">
        <f t="shared" si="1488"/>
        <v/>
      </c>
      <c r="D6239" s="3" t="str">
        <f t="shared" si="1489"/>
        <v/>
      </c>
      <c r="E6239" s="14" t="str">
        <f t="shared" si="1485"/>
        <v>1864</v>
      </c>
      <c r="J6239" s="14" t="str">
        <f t="shared" si="1480"/>
        <v xml:space="preserve">0                                                                                                                                                                                                                                                                                                                                                                                                                                                                                                                                                                                                                                                                                                                                                                                                                                                                                                                                                                                                                                                                                                                                                                                                                                                                                                                                                                                                                                                                                                                                                                                                                                                                                                                                                                                                                                                                                                                                       </v>
      </c>
      <c r="S6239" s="8"/>
      <c r="W6239" s="76"/>
      <c r="X6239" s="16">
        <f t="shared" si="1486"/>
        <v>0</v>
      </c>
      <c r="AC6239" s="18">
        <f t="shared" si="1478"/>
        <v>0</v>
      </c>
      <c r="AD6239" s="19">
        <f t="shared" si="1481"/>
        <v>0</v>
      </c>
      <c r="AE6239" s="21">
        <f t="shared" si="1490"/>
        <v>0</v>
      </c>
      <c r="AF6239" s="20">
        <f t="shared" si="1482"/>
        <v>0</v>
      </c>
      <c r="AG6239" s="20">
        <f t="shared" si="1483"/>
        <v>0</v>
      </c>
      <c r="AH6239" s="20">
        <f t="shared" si="1484"/>
        <v>0</v>
      </c>
      <c r="AI6239" s="20"/>
      <c r="AJ6239" s="20"/>
      <c r="AK6239" s="20">
        <f t="shared" si="1479"/>
        <v>0</v>
      </c>
      <c r="AL6239" s="171"/>
    </row>
    <row r="6240" spans="2:38" ht="15.75" customHeight="1" x14ac:dyDescent="0.25">
      <c r="B6240" s="14">
        <f t="shared" si="1487"/>
        <v>1865</v>
      </c>
      <c r="C6240" s="9" t="str">
        <f t="shared" si="1488"/>
        <v/>
      </c>
      <c r="D6240" s="3" t="str">
        <f t="shared" si="1489"/>
        <v/>
      </c>
      <c r="E6240" s="14" t="str">
        <f t="shared" si="1485"/>
        <v>1865</v>
      </c>
      <c r="J6240" s="14" t="str">
        <f t="shared" si="1480"/>
        <v xml:space="preserve">0                                                                                                                                                                                                                                                                                                                                                                                                                                                                                                                                                                                                                                                                                                                                                                                                                                                                                                                                                                                                                                                                                                                                                                                                                                                                                                                                                                                                                                                                                                                                                                                                                                                                                                                                                                                                                                                                                                                                        </v>
      </c>
      <c r="S6240" s="8"/>
      <c r="W6240" s="76"/>
      <c r="X6240" s="16">
        <f t="shared" si="1486"/>
        <v>0</v>
      </c>
      <c r="AC6240" s="18">
        <f t="shared" si="1478"/>
        <v>0</v>
      </c>
      <c r="AD6240" s="19">
        <f t="shared" si="1481"/>
        <v>0</v>
      </c>
      <c r="AE6240" s="21">
        <f t="shared" si="1490"/>
        <v>0</v>
      </c>
      <c r="AF6240" s="20">
        <f t="shared" si="1482"/>
        <v>0</v>
      </c>
      <c r="AG6240" s="20">
        <f t="shared" si="1483"/>
        <v>0</v>
      </c>
      <c r="AH6240" s="20">
        <f t="shared" si="1484"/>
        <v>0</v>
      </c>
      <c r="AI6240" s="20"/>
      <c r="AJ6240" s="20"/>
      <c r="AK6240" s="20">
        <f t="shared" si="1479"/>
        <v>0</v>
      </c>
      <c r="AL6240" s="171"/>
    </row>
    <row r="6241" spans="2:38" ht="15.75" customHeight="1" x14ac:dyDescent="0.25">
      <c r="B6241" s="14">
        <f t="shared" si="1487"/>
        <v>1866</v>
      </c>
      <c r="C6241" s="9" t="str">
        <f t="shared" si="1488"/>
        <v/>
      </c>
      <c r="D6241" s="3" t="str">
        <f t="shared" si="1489"/>
        <v/>
      </c>
      <c r="E6241" s="14" t="str">
        <f t="shared" si="1485"/>
        <v>1866</v>
      </c>
      <c r="J6241" s="14" t="str">
        <f t="shared" si="1480"/>
        <v xml:space="preserve">0                                                                                                                                                                                                                                                                                                                                                                                                                                                                                                                                                                                                                                                                                                                                                                                                                                                                                                                                                                                                                                                                                                                                                                                                                                                                                                                                                                                                                                                                                                                                                                                                                                                                                                                                                                                                                                                                                                                                         </v>
      </c>
      <c r="S6241" s="8"/>
      <c r="W6241" s="76"/>
      <c r="X6241" s="16">
        <f t="shared" si="1486"/>
        <v>0</v>
      </c>
      <c r="AC6241" s="18">
        <f t="shared" si="1478"/>
        <v>0</v>
      </c>
      <c r="AD6241" s="19">
        <f t="shared" si="1481"/>
        <v>0</v>
      </c>
      <c r="AE6241" s="21">
        <f t="shared" si="1490"/>
        <v>0</v>
      </c>
      <c r="AF6241" s="20">
        <f t="shared" si="1482"/>
        <v>0</v>
      </c>
      <c r="AG6241" s="20">
        <f t="shared" si="1483"/>
        <v>0</v>
      </c>
      <c r="AH6241" s="20">
        <f t="shared" si="1484"/>
        <v>0</v>
      </c>
      <c r="AI6241" s="20"/>
      <c r="AJ6241" s="20"/>
      <c r="AK6241" s="20">
        <f t="shared" si="1479"/>
        <v>0</v>
      </c>
      <c r="AL6241" s="171"/>
    </row>
    <row r="6242" spans="2:38" ht="15.75" customHeight="1" x14ac:dyDescent="0.25">
      <c r="B6242" s="14">
        <f t="shared" si="1487"/>
        <v>1867</v>
      </c>
      <c r="C6242" s="9" t="str">
        <f t="shared" si="1488"/>
        <v/>
      </c>
      <c r="D6242" s="3" t="str">
        <f t="shared" si="1489"/>
        <v/>
      </c>
      <c r="E6242" s="14" t="str">
        <f t="shared" si="1485"/>
        <v>1867</v>
      </c>
      <c r="J6242" s="14" t="str">
        <f t="shared" si="1480"/>
        <v xml:space="preserve">0                                                                                                                                                                                                                                                                                                                                                                                                                                                                                                                                                                                                                                                                                                                                                                                                                                                                                                                                                                                                                                                                                                                                                                                                                                                                                                                                                                                                                                                                                                                                                                                                                                                                                                                                                                                                                                                                                                                                          </v>
      </c>
      <c r="S6242" s="8"/>
      <c r="W6242" s="76"/>
      <c r="X6242" s="16">
        <f t="shared" si="1486"/>
        <v>0</v>
      </c>
      <c r="AC6242" s="18">
        <f t="shared" si="1478"/>
        <v>0</v>
      </c>
      <c r="AD6242" s="19">
        <f t="shared" si="1481"/>
        <v>0</v>
      </c>
      <c r="AE6242" s="21">
        <f t="shared" si="1490"/>
        <v>0</v>
      </c>
      <c r="AF6242" s="20">
        <f t="shared" si="1482"/>
        <v>0</v>
      </c>
      <c r="AG6242" s="20">
        <f t="shared" si="1483"/>
        <v>0</v>
      </c>
      <c r="AH6242" s="20">
        <f t="shared" si="1484"/>
        <v>0</v>
      </c>
      <c r="AI6242" s="20"/>
      <c r="AJ6242" s="20"/>
      <c r="AK6242" s="20">
        <f t="shared" si="1479"/>
        <v>0</v>
      </c>
      <c r="AL6242" s="171"/>
    </row>
    <row r="6243" spans="2:38" ht="15.75" customHeight="1" x14ac:dyDescent="0.25">
      <c r="B6243" s="14">
        <f t="shared" si="1487"/>
        <v>1868</v>
      </c>
      <c r="C6243" s="9" t="str">
        <f t="shared" si="1488"/>
        <v/>
      </c>
      <c r="D6243" s="3" t="str">
        <f t="shared" si="1489"/>
        <v/>
      </c>
      <c r="E6243" s="14" t="str">
        <f t="shared" si="1485"/>
        <v>1868</v>
      </c>
      <c r="J6243" s="14" t="str">
        <f t="shared" si="1480"/>
        <v xml:space="preserve">0                                                                                                                                                                                                                                                                                                                                                                                                                                                                                                                                                                                                                                                                                                                                                                                                                                                                                                                                                                                                                                                                                                                                                                                                                                                                                                                                                                                                                                                                                                                                                                                                                                                                                                                                                                                                                                                                                                                                           </v>
      </c>
      <c r="S6243" s="8"/>
      <c r="W6243" s="76"/>
      <c r="X6243" s="16">
        <f t="shared" si="1486"/>
        <v>0</v>
      </c>
      <c r="AC6243" s="18">
        <f t="shared" ref="AC6243:AC6306" si="1491">+AB6243*Y6243</f>
        <v>0</v>
      </c>
      <c r="AD6243" s="19">
        <f t="shared" si="1481"/>
        <v>0</v>
      </c>
      <c r="AE6243" s="21">
        <f t="shared" si="1490"/>
        <v>0</v>
      </c>
      <c r="AF6243" s="20">
        <f t="shared" si="1482"/>
        <v>0</v>
      </c>
      <c r="AG6243" s="20">
        <f t="shared" si="1483"/>
        <v>0</v>
      </c>
      <c r="AH6243" s="20">
        <f t="shared" si="1484"/>
        <v>0</v>
      </c>
      <c r="AI6243" s="20"/>
      <c r="AJ6243" s="20"/>
      <c r="AK6243" s="20">
        <f t="shared" ref="AK6243:AK6306" si="1492">AH6243+AG6243</f>
        <v>0</v>
      </c>
      <c r="AL6243" s="171"/>
    </row>
    <row r="6244" spans="2:38" ht="15.75" customHeight="1" x14ac:dyDescent="0.25">
      <c r="B6244" s="14">
        <f t="shared" si="1487"/>
        <v>1869</v>
      </c>
      <c r="C6244" s="9" t="str">
        <f t="shared" si="1488"/>
        <v/>
      </c>
      <c r="D6244" s="3" t="str">
        <f t="shared" si="1489"/>
        <v/>
      </c>
      <c r="E6244" s="14" t="str">
        <f t="shared" si="1485"/>
        <v>1869</v>
      </c>
      <c r="J6244" s="14" t="str">
        <f t="shared" si="1480"/>
        <v xml:space="preserve">0                                                                                                                                                                                                                                                                                                                                                                                                                                                                                                                                                                                                                                                                                                                                                                                                                                                                                                                                                                                                                                                                                                                                                                                                                                                                                                                                                                                                                                                                                                                                                                                                                                                                                                                                                                                                                                                                                                                                            </v>
      </c>
      <c r="S6244" s="8"/>
      <c r="W6244" s="76"/>
      <c r="X6244" s="16">
        <f t="shared" si="1486"/>
        <v>0</v>
      </c>
      <c r="AC6244" s="18">
        <f t="shared" si="1491"/>
        <v>0</v>
      </c>
      <c r="AD6244" s="19">
        <f t="shared" si="1481"/>
        <v>0</v>
      </c>
      <c r="AE6244" s="21">
        <f t="shared" si="1490"/>
        <v>0</v>
      </c>
      <c r="AF6244" s="20">
        <f t="shared" si="1482"/>
        <v>0</v>
      </c>
      <c r="AG6244" s="20">
        <f t="shared" si="1483"/>
        <v>0</v>
      </c>
      <c r="AH6244" s="20">
        <f t="shared" si="1484"/>
        <v>0</v>
      </c>
      <c r="AI6244" s="20"/>
      <c r="AJ6244" s="20"/>
      <c r="AK6244" s="20">
        <f t="shared" si="1492"/>
        <v>0</v>
      </c>
      <c r="AL6244" s="171"/>
    </row>
    <row r="6245" spans="2:38" ht="15.75" customHeight="1" x14ac:dyDescent="0.25">
      <c r="B6245" s="14">
        <f t="shared" si="1487"/>
        <v>1870</v>
      </c>
      <c r="C6245" s="9" t="str">
        <f t="shared" si="1488"/>
        <v/>
      </c>
      <c r="D6245" s="3" t="str">
        <f t="shared" si="1489"/>
        <v/>
      </c>
      <c r="E6245" s="14" t="str">
        <f t="shared" si="1485"/>
        <v>1870</v>
      </c>
      <c r="J6245" s="14" t="str">
        <f t="shared" si="1480"/>
        <v xml:space="preserve">0                                                                                                                                                                                                                                                                                                                                                                                                                                                                                                                                                                                                                                                                                                                                                                                                                                                                                                                                                                                                                                                                                                                                                                                                                                                                                                                                                                                                                                                                                                                                                                                                                                                                                                                                                                                                                                                                                                                                             </v>
      </c>
      <c r="S6245" s="8"/>
      <c r="W6245" s="76"/>
      <c r="X6245" s="16">
        <f t="shared" si="1486"/>
        <v>0</v>
      </c>
      <c r="AC6245" s="18">
        <f t="shared" si="1491"/>
        <v>0</v>
      </c>
      <c r="AD6245" s="19">
        <f t="shared" si="1481"/>
        <v>0</v>
      </c>
      <c r="AE6245" s="21">
        <f t="shared" si="1490"/>
        <v>0</v>
      </c>
      <c r="AF6245" s="20">
        <f t="shared" si="1482"/>
        <v>0</v>
      </c>
      <c r="AG6245" s="20">
        <f t="shared" si="1483"/>
        <v>0</v>
      </c>
      <c r="AH6245" s="20">
        <f t="shared" si="1484"/>
        <v>0</v>
      </c>
      <c r="AI6245" s="20"/>
      <c r="AJ6245" s="20"/>
      <c r="AK6245" s="20">
        <f t="shared" si="1492"/>
        <v>0</v>
      </c>
      <c r="AL6245" s="171"/>
    </row>
    <row r="6246" spans="2:38" ht="15.75" customHeight="1" x14ac:dyDescent="0.25">
      <c r="B6246" s="14">
        <f t="shared" si="1487"/>
        <v>1871</v>
      </c>
      <c r="C6246" s="9" t="str">
        <f t="shared" si="1488"/>
        <v/>
      </c>
      <c r="D6246" s="3" t="str">
        <f t="shared" si="1489"/>
        <v/>
      </c>
      <c r="E6246" s="14" t="str">
        <f t="shared" si="1485"/>
        <v>1871</v>
      </c>
      <c r="J6246" s="14" t="str">
        <f t="shared" si="1480"/>
        <v xml:space="preserve">0                                                                                                                                                                                                                                                                                                                                                                                                                                                                                                                                                                                                                                                                                                                                                                                                                                                                                                                                                                                                                                                                                                                                                                                                                                                                                                                                                                                                                                                                                                                                                                                                                                                                                                                                                                                                                                                                                                                                              </v>
      </c>
      <c r="S6246" s="8"/>
      <c r="W6246" s="76"/>
      <c r="X6246" s="16">
        <f t="shared" si="1486"/>
        <v>0</v>
      </c>
      <c r="AC6246" s="18">
        <f t="shared" si="1491"/>
        <v>0</v>
      </c>
      <c r="AD6246" s="19">
        <f t="shared" si="1481"/>
        <v>0</v>
      </c>
      <c r="AE6246" s="21">
        <f t="shared" si="1490"/>
        <v>0</v>
      </c>
      <c r="AF6246" s="20">
        <f t="shared" si="1482"/>
        <v>0</v>
      </c>
      <c r="AG6246" s="20">
        <f t="shared" si="1483"/>
        <v>0</v>
      </c>
      <c r="AH6246" s="20">
        <f t="shared" si="1484"/>
        <v>0</v>
      </c>
      <c r="AI6246" s="20"/>
      <c r="AJ6246" s="20"/>
      <c r="AK6246" s="20">
        <f t="shared" si="1492"/>
        <v>0</v>
      </c>
      <c r="AL6246" s="171"/>
    </row>
    <row r="6247" spans="2:38" ht="15.75" customHeight="1" x14ac:dyDescent="0.25">
      <c r="B6247" s="14">
        <f t="shared" si="1487"/>
        <v>1872</v>
      </c>
      <c r="C6247" s="9" t="str">
        <f t="shared" si="1488"/>
        <v/>
      </c>
      <c r="D6247" s="3" t="str">
        <f t="shared" si="1489"/>
        <v/>
      </c>
      <c r="E6247" s="14" t="str">
        <f t="shared" si="1485"/>
        <v>1872</v>
      </c>
      <c r="J6247" s="14" t="str">
        <f t="shared" ref="J6247:J6310" si="1493">IF(A6247=A6246,CONCATENATE(J6246," ",I6247),I6247)</f>
        <v xml:space="preserve">0                                                                                                                                                                                                                                                                                                                                                                                                                                                                                                                                                                                                                                                                                                                                                                                                                                                                                                                                                                                                                                                                                                                                                                                                                                                                                                                                                                                                                                                                                                                                                                                                                                                                                                                                                                                                                                                                                                                                               </v>
      </c>
      <c r="S6247" s="8"/>
      <c r="W6247" s="76"/>
      <c r="X6247" s="16">
        <f t="shared" si="1486"/>
        <v>0</v>
      </c>
      <c r="AC6247" s="18">
        <f t="shared" si="1491"/>
        <v>0</v>
      </c>
      <c r="AD6247" s="19">
        <f t="shared" si="1481"/>
        <v>0</v>
      </c>
      <c r="AE6247" s="21">
        <f t="shared" si="1490"/>
        <v>0</v>
      </c>
      <c r="AF6247" s="20">
        <f t="shared" si="1482"/>
        <v>0</v>
      </c>
      <c r="AG6247" s="20">
        <f t="shared" si="1483"/>
        <v>0</v>
      </c>
      <c r="AH6247" s="20">
        <f t="shared" si="1484"/>
        <v>0</v>
      </c>
      <c r="AI6247" s="20"/>
      <c r="AJ6247" s="20"/>
      <c r="AK6247" s="20">
        <f t="shared" si="1492"/>
        <v>0</v>
      </c>
      <c r="AL6247" s="171"/>
    </row>
    <row r="6248" spans="2:38" ht="15.75" customHeight="1" x14ac:dyDescent="0.25">
      <c r="B6248" s="14">
        <f t="shared" si="1487"/>
        <v>1873</v>
      </c>
      <c r="C6248" s="9" t="str">
        <f t="shared" si="1488"/>
        <v/>
      </c>
      <c r="D6248" s="3" t="str">
        <f t="shared" si="1489"/>
        <v/>
      </c>
      <c r="E6248" s="14" t="str">
        <f t="shared" si="1485"/>
        <v>1873</v>
      </c>
      <c r="J6248" s="14" t="str">
        <f t="shared" si="1493"/>
        <v xml:space="preserve">0                                                                                                                                                                                                                                                                                                                                                                                                                                                                                                                                                                                                                                                                                                                                                                                                                                                                                                                                                                                                                                                                                                                                                                                                                                                                                                                                                                                                                                                                                                                                                                                                                                                                                                                                                                                                                                                                                                                                                </v>
      </c>
      <c r="S6248" s="8"/>
      <c r="W6248" s="76"/>
      <c r="X6248" s="16">
        <f t="shared" si="1486"/>
        <v>0</v>
      </c>
      <c r="AC6248" s="18">
        <f t="shared" si="1491"/>
        <v>0</v>
      </c>
      <c r="AD6248" s="19">
        <f t="shared" si="1481"/>
        <v>0</v>
      </c>
      <c r="AE6248" s="21">
        <f t="shared" si="1490"/>
        <v>0</v>
      </c>
      <c r="AF6248" s="20">
        <f t="shared" si="1482"/>
        <v>0</v>
      </c>
      <c r="AG6248" s="20">
        <f t="shared" si="1483"/>
        <v>0</v>
      </c>
      <c r="AH6248" s="20">
        <f t="shared" si="1484"/>
        <v>0</v>
      </c>
      <c r="AI6248" s="20"/>
      <c r="AJ6248" s="20"/>
      <c r="AK6248" s="20">
        <f t="shared" si="1492"/>
        <v>0</v>
      </c>
      <c r="AL6248" s="171"/>
    </row>
    <row r="6249" spans="2:38" ht="15.75" customHeight="1" x14ac:dyDescent="0.25">
      <c r="B6249" s="14">
        <f t="shared" si="1487"/>
        <v>1874</v>
      </c>
      <c r="C6249" s="9" t="str">
        <f t="shared" si="1488"/>
        <v/>
      </c>
      <c r="D6249" s="3" t="str">
        <f t="shared" si="1489"/>
        <v/>
      </c>
      <c r="E6249" s="14" t="str">
        <f t="shared" si="1485"/>
        <v>1874</v>
      </c>
      <c r="J6249" s="14" t="str">
        <f t="shared" si="1493"/>
        <v xml:space="preserve">0                                                                                                                                                                                                                                                                                                                                                                                                                                                                                                                                                                                                                                                                                                                                                                                                                                                                                                                                                                                                                                                                                                                                                                                                                                                                                                                                                                                                                                                                                                                                                                                                                                                                                                                                                                                                                                                                                                                                                 </v>
      </c>
      <c r="S6249" s="8"/>
      <c r="W6249" s="76"/>
      <c r="X6249" s="16">
        <f t="shared" si="1486"/>
        <v>0</v>
      </c>
      <c r="AC6249" s="18">
        <f t="shared" si="1491"/>
        <v>0</v>
      </c>
      <c r="AD6249" s="19">
        <f t="shared" si="1481"/>
        <v>0</v>
      </c>
      <c r="AE6249" s="21">
        <f t="shared" si="1490"/>
        <v>0</v>
      </c>
      <c r="AF6249" s="20">
        <f t="shared" si="1482"/>
        <v>0</v>
      </c>
      <c r="AG6249" s="20">
        <f t="shared" si="1483"/>
        <v>0</v>
      </c>
      <c r="AH6249" s="20">
        <f t="shared" si="1484"/>
        <v>0</v>
      </c>
      <c r="AI6249" s="20"/>
      <c r="AJ6249" s="20"/>
      <c r="AK6249" s="20">
        <f t="shared" si="1492"/>
        <v>0</v>
      </c>
      <c r="AL6249" s="171"/>
    </row>
    <row r="6250" spans="2:38" ht="15.75" customHeight="1" x14ac:dyDescent="0.25">
      <c r="B6250" s="14">
        <f t="shared" si="1487"/>
        <v>1875</v>
      </c>
      <c r="C6250" s="9" t="str">
        <f t="shared" si="1488"/>
        <v/>
      </c>
      <c r="D6250" s="3" t="str">
        <f t="shared" si="1489"/>
        <v/>
      </c>
      <c r="E6250" s="14" t="str">
        <f t="shared" si="1485"/>
        <v>1875</v>
      </c>
      <c r="J6250" s="14" t="str">
        <f t="shared" si="1493"/>
        <v xml:space="preserve">0                                                                                                                                                                                                                                                                                                                                                                                                                                                                                                                                                                                                                                                                                                                                                                                                                                                                                                                                                                                                                                                                                                                                                                                                                                                                                                                                                                                                                                                                                                                                                                                                                                                                                                                                                                                                                                                                                                                                                  </v>
      </c>
      <c r="S6250" s="8"/>
      <c r="W6250" s="76"/>
      <c r="X6250" s="16">
        <f t="shared" si="1486"/>
        <v>0</v>
      </c>
      <c r="AC6250" s="18">
        <f t="shared" si="1491"/>
        <v>0</v>
      </c>
      <c r="AD6250" s="19">
        <f t="shared" si="1481"/>
        <v>0</v>
      </c>
      <c r="AE6250" s="21">
        <f t="shared" si="1490"/>
        <v>0</v>
      </c>
      <c r="AF6250" s="20">
        <f t="shared" si="1482"/>
        <v>0</v>
      </c>
      <c r="AG6250" s="20">
        <f t="shared" si="1483"/>
        <v>0</v>
      </c>
      <c r="AH6250" s="20">
        <f t="shared" si="1484"/>
        <v>0</v>
      </c>
      <c r="AI6250" s="20"/>
      <c r="AJ6250" s="20"/>
      <c r="AK6250" s="20">
        <f t="shared" si="1492"/>
        <v>0</v>
      </c>
      <c r="AL6250" s="171"/>
    </row>
    <row r="6251" spans="2:38" ht="15.75" customHeight="1" x14ac:dyDescent="0.25">
      <c r="B6251" s="14">
        <f t="shared" si="1487"/>
        <v>1876</v>
      </c>
      <c r="C6251" s="9" t="str">
        <f t="shared" si="1488"/>
        <v/>
      </c>
      <c r="D6251" s="3" t="str">
        <f t="shared" si="1489"/>
        <v/>
      </c>
      <c r="E6251" s="14" t="str">
        <f t="shared" si="1485"/>
        <v>1876</v>
      </c>
      <c r="J6251" s="14" t="str">
        <f t="shared" si="1493"/>
        <v xml:space="preserve">0                                                                                                                                                                                                                                                                                                                                                                                                                                                                                                                                                                                                                                                                                                                                                                                                                                                                                                                                                                                                                                                                                                                                                                                                                                                                                                                                                                                                                                                                                                                                                                                                                                                                                                                                                                                                                                                                                                                                                   </v>
      </c>
      <c r="S6251" s="8"/>
      <c r="W6251" s="76"/>
      <c r="X6251" s="16">
        <f t="shared" si="1486"/>
        <v>0</v>
      </c>
      <c r="AC6251" s="18">
        <f t="shared" si="1491"/>
        <v>0</v>
      </c>
      <c r="AD6251" s="19">
        <f t="shared" si="1481"/>
        <v>0</v>
      </c>
      <c r="AE6251" s="21">
        <f t="shared" si="1490"/>
        <v>0</v>
      </c>
      <c r="AF6251" s="20">
        <f t="shared" si="1482"/>
        <v>0</v>
      </c>
      <c r="AG6251" s="20">
        <f t="shared" si="1483"/>
        <v>0</v>
      </c>
      <c r="AH6251" s="20">
        <f t="shared" si="1484"/>
        <v>0</v>
      </c>
      <c r="AI6251" s="20"/>
      <c r="AJ6251" s="20"/>
      <c r="AK6251" s="20">
        <f t="shared" si="1492"/>
        <v>0</v>
      </c>
      <c r="AL6251" s="171"/>
    </row>
    <row r="6252" spans="2:38" ht="15.75" customHeight="1" x14ac:dyDescent="0.25">
      <c r="B6252" s="14">
        <f t="shared" si="1487"/>
        <v>1877</v>
      </c>
      <c r="C6252" s="9" t="str">
        <f t="shared" si="1488"/>
        <v/>
      </c>
      <c r="D6252" s="3" t="str">
        <f t="shared" si="1489"/>
        <v/>
      </c>
      <c r="E6252" s="14" t="str">
        <f t="shared" si="1485"/>
        <v>1877</v>
      </c>
      <c r="J6252" s="14" t="str">
        <f t="shared" si="1493"/>
        <v xml:space="preserve">0                                                                                                                                                                                                                                                                                                                                                                                                                                                                                                                                                                                                                                                                                                                                                                                                                                                                                                                                                                                                                                                                                                                                                                                                                                                                                                                                                                                                                                                                                                                                                                                                                                                                                                                                                                                                                                                                                                                                                    </v>
      </c>
      <c r="S6252" s="8"/>
      <c r="W6252" s="76"/>
      <c r="X6252" s="16">
        <f t="shared" si="1486"/>
        <v>0</v>
      </c>
      <c r="AC6252" s="18">
        <f t="shared" si="1491"/>
        <v>0</v>
      </c>
      <c r="AD6252" s="19">
        <f t="shared" si="1481"/>
        <v>0</v>
      </c>
      <c r="AE6252" s="21">
        <f t="shared" si="1490"/>
        <v>0</v>
      </c>
      <c r="AF6252" s="20">
        <f t="shared" si="1482"/>
        <v>0</v>
      </c>
      <c r="AG6252" s="20">
        <f t="shared" si="1483"/>
        <v>0</v>
      </c>
      <c r="AH6252" s="20">
        <f t="shared" si="1484"/>
        <v>0</v>
      </c>
      <c r="AI6252" s="20"/>
      <c r="AJ6252" s="20"/>
      <c r="AK6252" s="20">
        <f t="shared" si="1492"/>
        <v>0</v>
      </c>
      <c r="AL6252" s="171"/>
    </row>
    <row r="6253" spans="2:38" ht="15.75" customHeight="1" x14ac:dyDescent="0.25">
      <c r="B6253" s="14">
        <f t="shared" si="1487"/>
        <v>1878</v>
      </c>
      <c r="C6253" s="9" t="str">
        <f t="shared" si="1488"/>
        <v/>
      </c>
      <c r="D6253" s="3" t="str">
        <f t="shared" si="1489"/>
        <v/>
      </c>
      <c r="E6253" s="14" t="str">
        <f t="shared" si="1485"/>
        <v>1878</v>
      </c>
      <c r="J6253" s="14" t="str">
        <f t="shared" si="1493"/>
        <v xml:space="preserve">0                                                                                                                                                                                                                                                                                                                                                                                                                                                                                                                                                                                                                                                                                                                                                                                                                                                                                                                                                                                                                                                                                                                                                                                                                                                                                                                                                                                                                                                                                                                                                                                                                                                                                                                                                                                                                                                                                                                                                     </v>
      </c>
      <c r="S6253" s="8"/>
      <c r="W6253" s="76"/>
      <c r="X6253" s="16">
        <f t="shared" si="1486"/>
        <v>0</v>
      </c>
      <c r="AC6253" s="18">
        <f t="shared" si="1491"/>
        <v>0</v>
      </c>
      <c r="AD6253" s="19">
        <f t="shared" si="1481"/>
        <v>0</v>
      </c>
      <c r="AE6253" s="21">
        <f t="shared" si="1490"/>
        <v>0</v>
      </c>
      <c r="AF6253" s="20">
        <f t="shared" si="1482"/>
        <v>0</v>
      </c>
      <c r="AG6253" s="20">
        <f t="shared" si="1483"/>
        <v>0</v>
      </c>
      <c r="AH6253" s="20">
        <f t="shared" si="1484"/>
        <v>0</v>
      </c>
      <c r="AI6253" s="20"/>
      <c r="AJ6253" s="20"/>
      <c r="AK6253" s="20">
        <f t="shared" si="1492"/>
        <v>0</v>
      </c>
      <c r="AL6253" s="171"/>
    </row>
    <row r="6254" spans="2:38" ht="15.75" customHeight="1" x14ac:dyDescent="0.25">
      <c r="B6254" s="14">
        <f t="shared" si="1487"/>
        <v>1879</v>
      </c>
      <c r="C6254" s="9" t="str">
        <f t="shared" si="1488"/>
        <v/>
      </c>
      <c r="D6254" s="3" t="str">
        <f t="shared" si="1489"/>
        <v/>
      </c>
      <c r="E6254" s="14" t="str">
        <f t="shared" si="1485"/>
        <v>1879</v>
      </c>
      <c r="J6254" s="14" t="str">
        <f t="shared" si="1493"/>
        <v xml:space="preserve">0                                                                                                                                                                                                                                                                                                                                                                                                                                                                                                                                                                                                                                                                                                                                                                                                                                                                                                                                                                                                                                                                                                                                                                                                                                                                                                                                                                                                                                                                                                                                                                                                                                                                                                                                                                                                                                                                                                                                                      </v>
      </c>
      <c r="S6254" s="8"/>
      <c r="W6254" s="76"/>
      <c r="X6254" s="16">
        <f t="shared" si="1486"/>
        <v>0</v>
      </c>
      <c r="AC6254" s="18">
        <f t="shared" si="1491"/>
        <v>0</v>
      </c>
      <c r="AD6254" s="19">
        <f t="shared" si="1481"/>
        <v>0</v>
      </c>
      <c r="AE6254" s="21">
        <f t="shared" si="1490"/>
        <v>0</v>
      </c>
      <c r="AF6254" s="20">
        <f t="shared" si="1482"/>
        <v>0</v>
      </c>
      <c r="AG6254" s="20">
        <f t="shared" si="1483"/>
        <v>0</v>
      </c>
      <c r="AH6254" s="20">
        <f t="shared" si="1484"/>
        <v>0</v>
      </c>
      <c r="AI6254" s="20"/>
      <c r="AJ6254" s="20"/>
      <c r="AK6254" s="20">
        <f t="shared" si="1492"/>
        <v>0</v>
      </c>
      <c r="AL6254" s="171"/>
    </row>
    <row r="6255" spans="2:38" ht="15.75" customHeight="1" x14ac:dyDescent="0.25">
      <c r="B6255" s="14">
        <f t="shared" si="1487"/>
        <v>1880</v>
      </c>
      <c r="C6255" s="9" t="str">
        <f t="shared" si="1488"/>
        <v/>
      </c>
      <c r="D6255" s="3" t="str">
        <f t="shared" si="1489"/>
        <v/>
      </c>
      <c r="E6255" s="14" t="str">
        <f t="shared" si="1485"/>
        <v>1880</v>
      </c>
      <c r="J6255" s="14" t="str">
        <f t="shared" si="1493"/>
        <v xml:space="preserve">0                                                                                                                                                                                                                                                                                                                                                                                                                                                                                                                                                                                                                                                                                                                                                                                                                                                                                                                                                                                                                                                                                                                                                                                                                                                                                                                                                                                                                                                                                                                                                                                                                                                                                                                                                                                                                                                                                                                                                       </v>
      </c>
      <c r="S6255" s="8"/>
      <c r="W6255" s="76"/>
      <c r="X6255" s="16">
        <f t="shared" si="1486"/>
        <v>0</v>
      </c>
      <c r="AC6255" s="18">
        <f t="shared" si="1491"/>
        <v>0</v>
      </c>
      <c r="AD6255" s="19">
        <f t="shared" si="1481"/>
        <v>0</v>
      </c>
      <c r="AE6255" s="21">
        <f t="shared" si="1490"/>
        <v>0</v>
      </c>
      <c r="AF6255" s="20">
        <f t="shared" si="1482"/>
        <v>0</v>
      </c>
      <c r="AG6255" s="20">
        <f t="shared" si="1483"/>
        <v>0</v>
      </c>
      <c r="AH6255" s="20">
        <f t="shared" si="1484"/>
        <v>0</v>
      </c>
      <c r="AI6255" s="20"/>
      <c r="AJ6255" s="20"/>
      <c r="AK6255" s="20">
        <f t="shared" si="1492"/>
        <v>0</v>
      </c>
      <c r="AL6255" s="171"/>
    </row>
    <row r="6256" spans="2:38" ht="15.75" customHeight="1" x14ac:dyDescent="0.25">
      <c r="B6256" s="14">
        <f t="shared" si="1487"/>
        <v>1881</v>
      </c>
      <c r="C6256" s="9" t="str">
        <f t="shared" si="1488"/>
        <v/>
      </c>
      <c r="D6256" s="3" t="str">
        <f t="shared" si="1489"/>
        <v/>
      </c>
      <c r="E6256" s="14" t="str">
        <f t="shared" si="1485"/>
        <v>1881</v>
      </c>
      <c r="J6256" s="14" t="str">
        <f t="shared" si="1493"/>
        <v xml:space="preserve">0                                                                                                                                                                                                                                                                                                                                                                                                                                                                                                                                                                                                                                                                                                                                                                                                                                                                                                                                                                                                                                                                                                                                                                                                                                                                                                                                                                                                                                                                                                                                                                                                                                                                                                                                                                                                                                                                                                                                                        </v>
      </c>
      <c r="S6256" s="8"/>
      <c r="W6256" s="76"/>
      <c r="X6256" s="16">
        <f t="shared" si="1486"/>
        <v>0</v>
      </c>
      <c r="AC6256" s="18">
        <f t="shared" si="1491"/>
        <v>0</v>
      </c>
      <c r="AD6256" s="19">
        <f t="shared" si="1481"/>
        <v>0</v>
      </c>
      <c r="AE6256" s="21">
        <f t="shared" si="1490"/>
        <v>0</v>
      </c>
      <c r="AF6256" s="20">
        <f t="shared" si="1482"/>
        <v>0</v>
      </c>
      <c r="AG6256" s="20">
        <f t="shared" si="1483"/>
        <v>0</v>
      </c>
      <c r="AH6256" s="20">
        <f t="shared" si="1484"/>
        <v>0</v>
      </c>
      <c r="AI6256" s="20"/>
      <c r="AJ6256" s="20"/>
      <c r="AK6256" s="20">
        <f t="shared" si="1492"/>
        <v>0</v>
      </c>
      <c r="AL6256" s="171"/>
    </row>
    <row r="6257" spans="2:38" ht="15.75" customHeight="1" x14ac:dyDescent="0.25">
      <c r="B6257" s="14">
        <f t="shared" si="1487"/>
        <v>1882</v>
      </c>
      <c r="C6257" s="9" t="str">
        <f t="shared" si="1488"/>
        <v/>
      </c>
      <c r="D6257" s="3" t="str">
        <f t="shared" si="1489"/>
        <v/>
      </c>
      <c r="E6257" s="14" t="str">
        <f t="shared" si="1485"/>
        <v>1882</v>
      </c>
      <c r="J6257" s="14" t="str">
        <f t="shared" si="1493"/>
        <v xml:space="preserve">0                                                                                                                                                                                                                                                                                                                                                                                                                                                                                                                                                                                                                                                                                                                                                                                                                                                                                                                                                                                                                                                                                                                                                                                                                                                                                                                                                                                                                                                                                                                                                                                                                                                                                                                                                                                                                                                                                                                                                         </v>
      </c>
      <c r="S6257" s="8"/>
      <c r="W6257" s="76"/>
      <c r="X6257" s="16">
        <f t="shared" si="1486"/>
        <v>0</v>
      </c>
      <c r="AC6257" s="18">
        <f t="shared" si="1491"/>
        <v>0</v>
      </c>
      <c r="AD6257" s="19">
        <f t="shared" ref="AD6257:AD6320" si="1494">IF(A6257=A6256,AD6256+AC6257,AC6257)</f>
        <v>0</v>
      </c>
      <c r="AE6257" s="21">
        <f t="shared" si="1490"/>
        <v>0</v>
      </c>
      <c r="AF6257" s="20">
        <f t="shared" ref="AF6257:AF6320" si="1495">IF(A6257=A6256,0,(SUMIF($A$3:$A$999956,A6257,$Q$3:$Q$999956)))+IF(A6257=A6256,0,(SUMIF($A$3:$A$999956,A6257,$R$3:$R$999956)))</f>
        <v>0</v>
      </c>
      <c r="AG6257" s="20">
        <f t="shared" ref="AG6257:AG6320" si="1496">IF(A6257=A6256,0,(SUMIF($A$3:$A$999956,A6257,($X$3:$X$999956))))</f>
        <v>0</v>
      </c>
      <c r="AH6257" s="20">
        <f t="shared" ref="AH6257:AH6320" si="1497">IF(A6257=A6256,0,(SUMIF($A$3:$A$999956,A6257,($AC$3:$AC$999956))))</f>
        <v>0</v>
      </c>
      <c r="AI6257" s="20"/>
      <c r="AJ6257" s="20"/>
      <c r="AK6257" s="20">
        <f t="shared" si="1492"/>
        <v>0</v>
      </c>
      <c r="AL6257" s="171"/>
    </row>
    <row r="6258" spans="2:38" ht="15.75" customHeight="1" x14ac:dyDescent="0.25">
      <c r="B6258" s="14">
        <f t="shared" si="1487"/>
        <v>1883</v>
      </c>
      <c r="C6258" s="9" t="str">
        <f t="shared" si="1488"/>
        <v/>
      </c>
      <c r="D6258" s="3" t="str">
        <f t="shared" si="1489"/>
        <v/>
      </c>
      <c r="E6258" s="14" t="str">
        <f t="shared" si="1485"/>
        <v>1883</v>
      </c>
      <c r="J6258" s="14" t="str">
        <f t="shared" si="1493"/>
        <v xml:space="preserve">0                                                                                                                                                                                                                                                                                                                                                                                                                                                                                                                                                                                                                                                                                                                                                                                                                                                                                                                                                                                                                                                                                                                                                                                                                                                                                                                                                                                                                                                                                                                                                                                                                                                                                                                                                                                                                                                                                                                                                          </v>
      </c>
      <c r="S6258" s="8"/>
      <c r="W6258" s="76"/>
      <c r="X6258" s="16">
        <f t="shared" si="1486"/>
        <v>0</v>
      </c>
      <c r="AC6258" s="18">
        <f t="shared" si="1491"/>
        <v>0</v>
      </c>
      <c r="AD6258" s="19">
        <f t="shared" si="1494"/>
        <v>0</v>
      </c>
      <c r="AE6258" s="21">
        <f t="shared" si="1490"/>
        <v>0</v>
      </c>
      <c r="AF6258" s="20">
        <f t="shared" si="1495"/>
        <v>0</v>
      </c>
      <c r="AG6258" s="20">
        <f t="shared" si="1496"/>
        <v>0</v>
      </c>
      <c r="AH6258" s="20">
        <f t="shared" si="1497"/>
        <v>0</v>
      </c>
      <c r="AI6258" s="20"/>
      <c r="AJ6258" s="20"/>
      <c r="AK6258" s="20">
        <f t="shared" si="1492"/>
        <v>0</v>
      </c>
      <c r="AL6258" s="171"/>
    </row>
    <row r="6259" spans="2:38" ht="15.75" customHeight="1" x14ac:dyDescent="0.25">
      <c r="B6259" s="14">
        <f t="shared" si="1487"/>
        <v>1884</v>
      </c>
      <c r="C6259" s="9" t="str">
        <f t="shared" si="1488"/>
        <v/>
      </c>
      <c r="D6259" s="3" t="str">
        <f t="shared" si="1489"/>
        <v/>
      </c>
      <c r="E6259" s="14" t="str">
        <f t="shared" si="1485"/>
        <v>1884</v>
      </c>
      <c r="J6259" s="14" t="str">
        <f t="shared" si="1493"/>
        <v xml:space="preserve">0                                                                                                                                                                                                                                                                                                                                                                                                                                                                                                                                                                                                                                                                                                                                                                                                                                                                                                                                                                                                                                                                                                                                                                                                                                                                                                                                                                                                                                                                                                                                                                                                                                                                                                                                                                                                                                                                                                                                                           </v>
      </c>
      <c r="S6259" s="8"/>
      <c r="W6259" s="76"/>
      <c r="X6259" s="16">
        <f t="shared" si="1486"/>
        <v>0</v>
      </c>
      <c r="AC6259" s="18">
        <f t="shared" si="1491"/>
        <v>0</v>
      </c>
      <c r="AD6259" s="19">
        <f t="shared" si="1494"/>
        <v>0</v>
      </c>
      <c r="AE6259" s="21">
        <f t="shared" si="1490"/>
        <v>0</v>
      </c>
      <c r="AF6259" s="20">
        <f t="shared" si="1495"/>
        <v>0</v>
      </c>
      <c r="AG6259" s="20">
        <f t="shared" si="1496"/>
        <v>0</v>
      </c>
      <c r="AH6259" s="20">
        <f t="shared" si="1497"/>
        <v>0</v>
      </c>
      <c r="AI6259" s="20"/>
      <c r="AJ6259" s="20"/>
      <c r="AK6259" s="20">
        <f t="shared" si="1492"/>
        <v>0</v>
      </c>
      <c r="AL6259" s="171"/>
    </row>
    <row r="6260" spans="2:38" ht="15.75" customHeight="1" x14ac:dyDescent="0.25">
      <c r="B6260" s="14">
        <f t="shared" si="1487"/>
        <v>1885</v>
      </c>
      <c r="C6260" s="9" t="str">
        <f t="shared" si="1488"/>
        <v/>
      </c>
      <c r="D6260" s="3" t="str">
        <f t="shared" si="1489"/>
        <v/>
      </c>
      <c r="E6260" s="14" t="str">
        <f t="shared" si="1485"/>
        <v>1885</v>
      </c>
      <c r="J6260" s="14" t="str">
        <f t="shared" si="1493"/>
        <v xml:space="preserve">0                                                                                                                                                                                                                                                                                                                                                                                                                                                                                                                                                                                                                                                                                                                                                                                                                                                                                                                                                                                                                                                                                                                                                                                                                                                                                                                                                                                                                                                                                                                                                                                                                                                                                                                                                                                                                                                                                                                                                            </v>
      </c>
      <c r="S6260" s="8"/>
      <c r="W6260" s="76"/>
      <c r="X6260" s="16">
        <f t="shared" si="1486"/>
        <v>0</v>
      </c>
      <c r="AC6260" s="18">
        <f t="shared" si="1491"/>
        <v>0</v>
      </c>
      <c r="AD6260" s="19">
        <f t="shared" si="1494"/>
        <v>0</v>
      </c>
      <c r="AE6260" s="21">
        <f t="shared" si="1490"/>
        <v>0</v>
      </c>
      <c r="AF6260" s="20">
        <f t="shared" si="1495"/>
        <v>0</v>
      </c>
      <c r="AG6260" s="20">
        <f t="shared" si="1496"/>
        <v>0</v>
      </c>
      <c r="AH6260" s="20">
        <f t="shared" si="1497"/>
        <v>0</v>
      </c>
      <c r="AI6260" s="20"/>
      <c r="AJ6260" s="20"/>
      <c r="AK6260" s="20">
        <f t="shared" si="1492"/>
        <v>0</v>
      </c>
      <c r="AL6260" s="171"/>
    </row>
    <row r="6261" spans="2:38" ht="15.75" customHeight="1" x14ac:dyDescent="0.25">
      <c r="B6261" s="14">
        <f t="shared" si="1487"/>
        <v>1886</v>
      </c>
      <c r="C6261" s="9" t="str">
        <f t="shared" si="1488"/>
        <v/>
      </c>
      <c r="D6261" s="3" t="str">
        <f t="shared" si="1489"/>
        <v/>
      </c>
      <c r="E6261" s="14" t="str">
        <f t="shared" si="1485"/>
        <v>1886</v>
      </c>
      <c r="J6261" s="14" t="str">
        <f t="shared" si="1493"/>
        <v xml:space="preserve">0                                                                                                                                                                                                                                                                                                                                                                                                                                                                                                                                                                                                                                                                                                                                                                                                                                                                                                                                                                                                                                                                                                                                                                                                                                                                                                                                                                                                                                                                                                                                                                                                                                                                                                                                                                                                                                                                                                                                                             </v>
      </c>
      <c r="S6261" s="8"/>
      <c r="W6261" s="76"/>
      <c r="X6261" s="16">
        <f t="shared" si="1486"/>
        <v>0</v>
      </c>
      <c r="AC6261" s="18">
        <f t="shared" si="1491"/>
        <v>0</v>
      </c>
      <c r="AD6261" s="19">
        <f t="shared" si="1494"/>
        <v>0</v>
      </c>
      <c r="AE6261" s="21">
        <f t="shared" si="1490"/>
        <v>0</v>
      </c>
      <c r="AF6261" s="20">
        <f t="shared" si="1495"/>
        <v>0</v>
      </c>
      <c r="AG6261" s="20">
        <f t="shared" si="1496"/>
        <v>0</v>
      </c>
      <c r="AH6261" s="20">
        <f t="shared" si="1497"/>
        <v>0</v>
      </c>
      <c r="AI6261" s="20"/>
      <c r="AJ6261" s="20"/>
      <c r="AK6261" s="20">
        <f t="shared" si="1492"/>
        <v>0</v>
      </c>
      <c r="AL6261" s="171"/>
    </row>
    <row r="6262" spans="2:38" ht="15.75" customHeight="1" x14ac:dyDescent="0.25">
      <c r="B6262" s="14">
        <f t="shared" si="1487"/>
        <v>1887</v>
      </c>
      <c r="C6262" s="9" t="str">
        <f t="shared" si="1488"/>
        <v/>
      </c>
      <c r="D6262" s="3" t="str">
        <f t="shared" si="1489"/>
        <v/>
      </c>
      <c r="E6262" s="14" t="str">
        <f t="shared" si="1485"/>
        <v>1887</v>
      </c>
      <c r="J6262" s="14" t="str">
        <f t="shared" si="1493"/>
        <v xml:space="preserve">0                                                                                                                                                                                                                                                                                                                                                                                                                                                                                                                                                                                                                                                                                                                                                                                                                                                                                                                                                                                                                                                                                                                                                                                                                                                                                                                                                                                                                                                                                                                                                                                                                                                                                                                                                                                                                                                                                                                                                              </v>
      </c>
      <c r="S6262" s="8"/>
      <c r="W6262" s="76"/>
      <c r="X6262" s="16">
        <f t="shared" si="1486"/>
        <v>0</v>
      </c>
      <c r="AC6262" s="18">
        <f t="shared" si="1491"/>
        <v>0</v>
      </c>
      <c r="AD6262" s="19">
        <f t="shared" si="1494"/>
        <v>0</v>
      </c>
      <c r="AE6262" s="21">
        <f t="shared" si="1490"/>
        <v>0</v>
      </c>
      <c r="AF6262" s="20">
        <f t="shared" si="1495"/>
        <v>0</v>
      </c>
      <c r="AG6262" s="20">
        <f t="shared" si="1496"/>
        <v>0</v>
      </c>
      <c r="AH6262" s="20">
        <f t="shared" si="1497"/>
        <v>0</v>
      </c>
      <c r="AI6262" s="20"/>
      <c r="AJ6262" s="20"/>
      <c r="AK6262" s="20">
        <f t="shared" si="1492"/>
        <v>0</v>
      </c>
      <c r="AL6262" s="171"/>
    </row>
    <row r="6263" spans="2:38" ht="15.75" customHeight="1" x14ac:dyDescent="0.25">
      <c r="B6263" s="14">
        <f t="shared" si="1487"/>
        <v>1888</v>
      </c>
      <c r="C6263" s="9" t="str">
        <f t="shared" si="1488"/>
        <v/>
      </c>
      <c r="D6263" s="3" t="str">
        <f t="shared" si="1489"/>
        <v/>
      </c>
      <c r="E6263" s="14" t="str">
        <f t="shared" si="1485"/>
        <v>1888</v>
      </c>
      <c r="J6263" s="14" t="str">
        <f t="shared" si="1493"/>
        <v xml:space="preserve">0                                                                                                                                                                                                                                                                                                                                                                                                                                                                                                                                                                                                                                                                                                                                                                                                                                                                                                                                                                                                                                                                                                                                                                                                                                                                                                                                                                                                                                                                                                                                                                                                                                                                                                                                                                                                                                                                                                                                                               </v>
      </c>
      <c r="S6263" s="8"/>
      <c r="W6263" s="76"/>
      <c r="X6263" s="16">
        <f t="shared" si="1486"/>
        <v>0</v>
      </c>
      <c r="AC6263" s="18">
        <f t="shared" si="1491"/>
        <v>0</v>
      </c>
      <c r="AD6263" s="19">
        <f t="shared" si="1494"/>
        <v>0</v>
      </c>
      <c r="AE6263" s="21">
        <f t="shared" si="1490"/>
        <v>0</v>
      </c>
      <c r="AF6263" s="20">
        <f t="shared" si="1495"/>
        <v>0</v>
      </c>
      <c r="AG6263" s="20">
        <f t="shared" si="1496"/>
        <v>0</v>
      </c>
      <c r="AH6263" s="20">
        <f t="shared" si="1497"/>
        <v>0</v>
      </c>
      <c r="AI6263" s="20"/>
      <c r="AJ6263" s="20"/>
      <c r="AK6263" s="20">
        <f t="shared" si="1492"/>
        <v>0</v>
      </c>
      <c r="AL6263" s="171"/>
    </row>
    <row r="6264" spans="2:38" ht="15.75" customHeight="1" x14ac:dyDescent="0.25">
      <c r="B6264" s="14">
        <f t="shared" si="1487"/>
        <v>1889</v>
      </c>
      <c r="C6264" s="9" t="str">
        <f t="shared" si="1488"/>
        <v/>
      </c>
      <c r="D6264" s="3" t="str">
        <f t="shared" si="1489"/>
        <v/>
      </c>
      <c r="E6264" s="14" t="str">
        <f t="shared" si="1485"/>
        <v>1889</v>
      </c>
      <c r="J6264" s="14" t="str">
        <f t="shared" si="1493"/>
        <v xml:space="preserve">0                                                                                                                                                                                                                                                                                                                                                                                                                                                                                                                                                                                                                                                                                                                                                                                                                                                                                                                                                                                                                                                                                                                                                                                                                                                                                                                                                                                                                                                                                                                                                                                                                                                                                                                                                                                                                                                                                                                                                                </v>
      </c>
      <c r="S6264" s="8"/>
      <c r="W6264" s="76"/>
      <c r="X6264" s="16">
        <f t="shared" si="1486"/>
        <v>0</v>
      </c>
      <c r="AC6264" s="18">
        <f t="shared" si="1491"/>
        <v>0</v>
      </c>
      <c r="AD6264" s="19">
        <f t="shared" si="1494"/>
        <v>0</v>
      </c>
      <c r="AE6264" s="21">
        <f t="shared" si="1490"/>
        <v>0</v>
      </c>
      <c r="AF6264" s="20">
        <f t="shared" si="1495"/>
        <v>0</v>
      </c>
      <c r="AG6264" s="20">
        <f t="shared" si="1496"/>
        <v>0</v>
      </c>
      <c r="AH6264" s="20">
        <f t="shared" si="1497"/>
        <v>0</v>
      </c>
      <c r="AI6264" s="20"/>
      <c r="AJ6264" s="20"/>
      <c r="AK6264" s="20">
        <f t="shared" si="1492"/>
        <v>0</v>
      </c>
      <c r="AL6264" s="171"/>
    </row>
    <row r="6265" spans="2:38" ht="15.75" customHeight="1" x14ac:dyDescent="0.25">
      <c r="B6265" s="14">
        <f t="shared" si="1487"/>
        <v>1890</v>
      </c>
      <c r="C6265" s="9" t="str">
        <f t="shared" si="1488"/>
        <v/>
      </c>
      <c r="D6265" s="3" t="str">
        <f t="shared" si="1489"/>
        <v/>
      </c>
      <c r="E6265" s="14" t="str">
        <f t="shared" si="1485"/>
        <v>1890</v>
      </c>
      <c r="J6265" s="14" t="str">
        <f t="shared" si="1493"/>
        <v xml:space="preserve">0                                                                                                                                                                                                                                                                                                                                                                                                                                                                                                                                                                                                                                                                                                                                                                                                                                                                                                                                                                                                                                                                                                                                                                                                                                                                                                                                                                                                                                                                                                                                                                                                                                                                                                                                                                                                                                                                                                                                                                 </v>
      </c>
      <c r="S6265" s="8"/>
      <c r="W6265" s="76"/>
      <c r="X6265" s="16">
        <f t="shared" si="1486"/>
        <v>0</v>
      </c>
      <c r="AC6265" s="18">
        <f t="shared" si="1491"/>
        <v>0</v>
      </c>
      <c r="AD6265" s="19">
        <f t="shared" si="1494"/>
        <v>0</v>
      </c>
      <c r="AE6265" s="21">
        <f t="shared" si="1490"/>
        <v>0</v>
      </c>
      <c r="AF6265" s="20">
        <f t="shared" si="1495"/>
        <v>0</v>
      </c>
      <c r="AG6265" s="20">
        <f t="shared" si="1496"/>
        <v>0</v>
      </c>
      <c r="AH6265" s="20">
        <f t="shared" si="1497"/>
        <v>0</v>
      </c>
      <c r="AI6265" s="20"/>
      <c r="AJ6265" s="20"/>
      <c r="AK6265" s="20">
        <f t="shared" si="1492"/>
        <v>0</v>
      </c>
      <c r="AL6265" s="171"/>
    </row>
    <row r="6266" spans="2:38" ht="15.75" customHeight="1" x14ac:dyDescent="0.25">
      <c r="B6266" s="14">
        <f t="shared" si="1487"/>
        <v>1891</v>
      </c>
      <c r="C6266" s="9" t="str">
        <f t="shared" si="1488"/>
        <v/>
      </c>
      <c r="D6266" s="3" t="str">
        <f t="shared" si="1489"/>
        <v/>
      </c>
      <c r="E6266" s="14" t="str">
        <f t="shared" si="1485"/>
        <v>1891</v>
      </c>
      <c r="J6266" s="14" t="str">
        <f t="shared" si="1493"/>
        <v xml:space="preserve">0                                                                                                                                                                                                                                                                                                                                                                                                                                                                                                                                                                                                                                                                                                                                                                                                                                                                                                                                                                                                                                                                                                                                                                                                                                                                                                                                                                                                                                                                                                                                                                                                                                                                                                                                                                                                                                                                                                                                                                  </v>
      </c>
      <c r="S6266" s="8"/>
      <c r="W6266" s="76"/>
      <c r="X6266" s="16">
        <f t="shared" si="1486"/>
        <v>0</v>
      </c>
      <c r="AC6266" s="18">
        <f t="shared" si="1491"/>
        <v>0</v>
      </c>
      <c r="AD6266" s="19">
        <f t="shared" si="1494"/>
        <v>0</v>
      </c>
      <c r="AE6266" s="21">
        <f t="shared" si="1490"/>
        <v>0</v>
      </c>
      <c r="AF6266" s="20">
        <f t="shared" si="1495"/>
        <v>0</v>
      </c>
      <c r="AG6266" s="20">
        <f t="shared" si="1496"/>
        <v>0</v>
      </c>
      <c r="AH6266" s="20">
        <f t="shared" si="1497"/>
        <v>0</v>
      </c>
      <c r="AI6266" s="20"/>
      <c r="AJ6266" s="20"/>
      <c r="AK6266" s="20">
        <f t="shared" si="1492"/>
        <v>0</v>
      </c>
      <c r="AL6266" s="171"/>
    </row>
    <row r="6267" spans="2:38" ht="15.75" customHeight="1" x14ac:dyDescent="0.25">
      <c r="B6267" s="14">
        <f t="shared" si="1487"/>
        <v>1892</v>
      </c>
      <c r="C6267" s="9" t="str">
        <f t="shared" si="1488"/>
        <v/>
      </c>
      <c r="D6267" s="3" t="str">
        <f t="shared" si="1489"/>
        <v/>
      </c>
      <c r="E6267" s="14" t="str">
        <f t="shared" si="1485"/>
        <v>1892</v>
      </c>
      <c r="J6267" s="14" t="str">
        <f t="shared" si="1493"/>
        <v xml:space="preserve">0                                                                                                                                                                                                                                                                                                                                                                                                                                                                                                                                                                                                                                                                                                                                                                                                                                                                                                                                                                                                                                                                                                                                                                                                                                                                                                                                                                                                                                                                                                                                                                                                                                                                                                                                                                                                                                                                                                                                                                   </v>
      </c>
      <c r="S6267" s="8"/>
      <c r="W6267" s="76"/>
      <c r="X6267" s="16">
        <f t="shared" si="1486"/>
        <v>0</v>
      </c>
      <c r="AC6267" s="18">
        <f t="shared" si="1491"/>
        <v>0</v>
      </c>
      <c r="AD6267" s="19">
        <f t="shared" si="1494"/>
        <v>0</v>
      </c>
      <c r="AE6267" s="21">
        <f t="shared" si="1490"/>
        <v>0</v>
      </c>
      <c r="AF6267" s="20">
        <f t="shared" si="1495"/>
        <v>0</v>
      </c>
      <c r="AG6267" s="20">
        <f t="shared" si="1496"/>
        <v>0</v>
      </c>
      <c r="AH6267" s="20">
        <f t="shared" si="1497"/>
        <v>0</v>
      </c>
      <c r="AI6267" s="20"/>
      <c r="AJ6267" s="20"/>
      <c r="AK6267" s="20">
        <f t="shared" si="1492"/>
        <v>0</v>
      </c>
      <c r="AL6267" s="171"/>
    </row>
    <row r="6268" spans="2:38" ht="15.75" customHeight="1" x14ac:dyDescent="0.25">
      <c r="B6268" s="14">
        <f t="shared" si="1487"/>
        <v>1893</v>
      </c>
      <c r="C6268" s="9" t="str">
        <f t="shared" si="1488"/>
        <v/>
      </c>
      <c r="D6268" s="3" t="str">
        <f t="shared" si="1489"/>
        <v/>
      </c>
      <c r="E6268" s="14" t="str">
        <f t="shared" si="1485"/>
        <v>1893</v>
      </c>
      <c r="J6268" s="14" t="str">
        <f t="shared" si="1493"/>
        <v xml:space="preserve">0                                                                                                                                                                                                                                                                                                                                                                                                                                                                                                                                                                                                                                                                                                                                                                                                                                                                                                                                                                                                                                                                                                                                                                                                                                                                                                                                                                                                                                                                                                                                                                                                                                                                                                                                                                                                                                                                                                                                                                    </v>
      </c>
      <c r="S6268" s="8"/>
      <c r="W6268" s="76"/>
      <c r="X6268" s="16">
        <f t="shared" si="1486"/>
        <v>0</v>
      </c>
      <c r="AC6268" s="18">
        <f t="shared" si="1491"/>
        <v>0</v>
      </c>
      <c r="AD6268" s="19">
        <f t="shared" si="1494"/>
        <v>0</v>
      </c>
      <c r="AE6268" s="21">
        <f t="shared" si="1490"/>
        <v>0</v>
      </c>
      <c r="AF6268" s="20">
        <f t="shared" si="1495"/>
        <v>0</v>
      </c>
      <c r="AG6268" s="20">
        <f t="shared" si="1496"/>
        <v>0</v>
      </c>
      <c r="AH6268" s="20">
        <f t="shared" si="1497"/>
        <v>0</v>
      </c>
      <c r="AI6268" s="20"/>
      <c r="AJ6268" s="20"/>
      <c r="AK6268" s="20">
        <f t="shared" si="1492"/>
        <v>0</v>
      </c>
      <c r="AL6268" s="171"/>
    </row>
    <row r="6269" spans="2:38" ht="15.75" customHeight="1" x14ac:dyDescent="0.25">
      <c r="B6269" s="14">
        <f t="shared" si="1487"/>
        <v>1894</v>
      </c>
      <c r="C6269" s="9" t="str">
        <f t="shared" si="1488"/>
        <v/>
      </c>
      <c r="D6269" s="3" t="str">
        <f t="shared" si="1489"/>
        <v/>
      </c>
      <c r="E6269" s="14" t="str">
        <f t="shared" si="1485"/>
        <v>1894</v>
      </c>
      <c r="J6269" s="14" t="str">
        <f t="shared" si="1493"/>
        <v xml:space="preserve">0                                                                                                                                                                                                                                                                                                                                                                                                                                                                                                                                                                                                                                                                                                                                                                                                                                                                                                                                                                                                                                                                                                                                                                                                                                                                                                                                                                                                                                                                                                                                                                                                                                                                                                                                                                                                                                                                                                                                                                     </v>
      </c>
      <c r="S6269" s="8"/>
      <c r="W6269" s="76"/>
      <c r="X6269" s="16">
        <f t="shared" si="1486"/>
        <v>0</v>
      </c>
      <c r="AC6269" s="18">
        <f t="shared" si="1491"/>
        <v>0</v>
      </c>
      <c r="AD6269" s="19">
        <f t="shared" si="1494"/>
        <v>0</v>
      </c>
      <c r="AE6269" s="21">
        <f t="shared" si="1490"/>
        <v>0</v>
      </c>
      <c r="AF6269" s="20">
        <f t="shared" si="1495"/>
        <v>0</v>
      </c>
      <c r="AG6269" s="20">
        <f t="shared" si="1496"/>
        <v>0</v>
      </c>
      <c r="AH6269" s="20">
        <f t="shared" si="1497"/>
        <v>0</v>
      </c>
      <c r="AI6269" s="20"/>
      <c r="AJ6269" s="20"/>
      <c r="AK6269" s="20">
        <f t="shared" si="1492"/>
        <v>0</v>
      </c>
      <c r="AL6269" s="171"/>
    </row>
    <row r="6270" spans="2:38" ht="15.75" customHeight="1" x14ac:dyDescent="0.25">
      <c r="B6270" s="14">
        <f t="shared" si="1487"/>
        <v>1895</v>
      </c>
      <c r="C6270" s="9" t="str">
        <f t="shared" si="1488"/>
        <v/>
      </c>
      <c r="D6270" s="3" t="str">
        <f t="shared" si="1489"/>
        <v/>
      </c>
      <c r="E6270" s="14" t="str">
        <f t="shared" ref="E6270:E6333" si="1498">CONCATENATE(A6270,D6270,B6270)</f>
        <v>1895</v>
      </c>
      <c r="J6270" s="14" t="str">
        <f t="shared" si="1493"/>
        <v xml:space="preserve">0                                                                                                                                                                                                                                                                                                                                                                                                                                                                                                                                                                                                                                                                                                                                                                                                                                                                                                                                                                                                                                                                                                                                                                                                                                                                                                                                                                                                                                                                                                                                                                                                                                                                                                                                                                                                                                                                                                                                                                      </v>
      </c>
      <c r="S6270" s="8"/>
      <c r="W6270" s="76"/>
      <c r="X6270" s="16">
        <f t="shared" si="1486"/>
        <v>0</v>
      </c>
      <c r="AC6270" s="18">
        <f t="shared" si="1491"/>
        <v>0</v>
      </c>
      <c r="AD6270" s="19">
        <f t="shared" si="1494"/>
        <v>0</v>
      </c>
      <c r="AE6270" s="21">
        <f t="shared" si="1490"/>
        <v>0</v>
      </c>
      <c r="AF6270" s="20">
        <f t="shared" si="1495"/>
        <v>0</v>
      </c>
      <c r="AG6270" s="20">
        <f t="shared" si="1496"/>
        <v>0</v>
      </c>
      <c r="AH6270" s="20">
        <f t="shared" si="1497"/>
        <v>0</v>
      </c>
      <c r="AI6270" s="20"/>
      <c r="AJ6270" s="20"/>
      <c r="AK6270" s="20">
        <f t="shared" si="1492"/>
        <v>0</v>
      </c>
      <c r="AL6270" s="171"/>
    </row>
    <row r="6271" spans="2:38" ht="15.75" customHeight="1" x14ac:dyDescent="0.25">
      <c r="B6271" s="14">
        <f t="shared" si="1487"/>
        <v>1896</v>
      </c>
      <c r="C6271" s="9" t="str">
        <f t="shared" si="1488"/>
        <v/>
      </c>
      <c r="D6271" s="3" t="str">
        <f t="shared" si="1489"/>
        <v/>
      </c>
      <c r="E6271" s="14" t="str">
        <f t="shared" si="1498"/>
        <v>1896</v>
      </c>
      <c r="J6271" s="14" t="str">
        <f t="shared" si="1493"/>
        <v xml:space="preserve">0                                                                                                                                                                                                                                                                                                                                                                                                                                                                                                                                                                                                                                                                                                                                                                                                                                                                                                                                                                                                                                                                                                                                                                                                                                                                                                                                                                                                                                                                                                                                                                                                                                                                                                                                                                                                                                                                                                                                                                       </v>
      </c>
      <c r="S6271" s="8"/>
      <c r="W6271" s="76"/>
      <c r="X6271" s="16">
        <f t="shared" ref="X6271:X6334" si="1499">W6271*T6271</f>
        <v>0</v>
      </c>
      <c r="AC6271" s="18">
        <f t="shared" si="1491"/>
        <v>0</v>
      </c>
      <c r="AD6271" s="19">
        <f t="shared" si="1494"/>
        <v>0</v>
      </c>
      <c r="AE6271" s="21">
        <f t="shared" si="1490"/>
        <v>0</v>
      </c>
      <c r="AF6271" s="20">
        <f t="shared" si="1495"/>
        <v>0</v>
      </c>
      <c r="AG6271" s="20">
        <f t="shared" si="1496"/>
        <v>0</v>
      </c>
      <c r="AH6271" s="20">
        <f t="shared" si="1497"/>
        <v>0</v>
      </c>
      <c r="AI6271" s="20"/>
      <c r="AJ6271" s="20"/>
      <c r="AK6271" s="20">
        <f t="shared" si="1492"/>
        <v>0</v>
      </c>
      <c r="AL6271" s="171"/>
    </row>
    <row r="6272" spans="2:38" ht="15.75" customHeight="1" x14ac:dyDescent="0.25">
      <c r="B6272" s="14">
        <f t="shared" si="1487"/>
        <v>1897</v>
      </c>
      <c r="C6272" s="9" t="str">
        <f t="shared" si="1488"/>
        <v/>
      </c>
      <c r="D6272" s="3" t="str">
        <f t="shared" si="1489"/>
        <v/>
      </c>
      <c r="E6272" s="14" t="str">
        <f t="shared" si="1498"/>
        <v>1897</v>
      </c>
      <c r="J6272" s="14" t="str">
        <f t="shared" si="1493"/>
        <v xml:space="preserve">0                                                                                                                                                                                                                                                                                                                                                                                                                                                                                                                                                                                                                                                                                                                                                                                                                                                                                                                                                                                                                                                                                                                                                                                                                                                                                                                                                                                                                                                                                                                                                                                                                                                                                                                                                                                                                                                                                                                                                                        </v>
      </c>
      <c r="S6272" s="8"/>
      <c r="W6272" s="76"/>
      <c r="X6272" s="16">
        <f t="shared" si="1499"/>
        <v>0</v>
      </c>
      <c r="AC6272" s="18">
        <f t="shared" si="1491"/>
        <v>0</v>
      </c>
      <c r="AD6272" s="19">
        <f t="shared" si="1494"/>
        <v>0</v>
      </c>
      <c r="AE6272" s="21">
        <f t="shared" si="1490"/>
        <v>0</v>
      </c>
      <c r="AF6272" s="20">
        <f t="shared" si="1495"/>
        <v>0</v>
      </c>
      <c r="AG6272" s="20">
        <f t="shared" si="1496"/>
        <v>0</v>
      </c>
      <c r="AH6272" s="20">
        <f t="shared" si="1497"/>
        <v>0</v>
      </c>
      <c r="AI6272" s="20"/>
      <c r="AJ6272" s="20"/>
      <c r="AK6272" s="20">
        <f t="shared" si="1492"/>
        <v>0</v>
      </c>
      <c r="AL6272" s="171"/>
    </row>
    <row r="6273" spans="2:38" ht="15.75" customHeight="1" x14ac:dyDescent="0.25">
      <c r="B6273" s="14">
        <f t="shared" si="1487"/>
        <v>1898</v>
      </c>
      <c r="C6273" s="9" t="str">
        <f t="shared" si="1488"/>
        <v/>
      </c>
      <c r="D6273" s="3" t="str">
        <f t="shared" si="1489"/>
        <v/>
      </c>
      <c r="E6273" s="14" t="str">
        <f t="shared" si="1498"/>
        <v>1898</v>
      </c>
      <c r="J6273" s="14" t="str">
        <f t="shared" si="1493"/>
        <v xml:space="preserve">0                                                                                                                                                                                                                                                                                                                                                                                                                                                                                                                                                                                                                                                                                                                                                                                                                                                                                                                                                                                                                                                                                                                                                                                                                                                                                                                                                                                                                                                                                                                                                                                                                                                                                                                                                                                                                                                                                                                                                                         </v>
      </c>
      <c r="S6273" s="8"/>
      <c r="W6273" s="76"/>
      <c r="X6273" s="16">
        <f t="shared" si="1499"/>
        <v>0</v>
      </c>
      <c r="AC6273" s="18">
        <f t="shared" si="1491"/>
        <v>0</v>
      </c>
      <c r="AD6273" s="19">
        <f t="shared" si="1494"/>
        <v>0</v>
      </c>
      <c r="AE6273" s="21">
        <f t="shared" si="1490"/>
        <v>0</v>
      </c>
      <c r="AF6273" s="20">
        <f t="shared" si="1495"/>
        <v>0</v>
      </c>
      <c r="AG6273" s="20">
        <f t="shared" si="1496"/>
        <v>0</v>
      </c>
      <c r="AH6273" s="20">
        <f t="shared" si="1497"/>
        <v>0</v>
      </c>
      <c r="AI6273" s="20"/>
      <c r="AJ6273" s="20"/>
      <c r="AK6273" s="20">
        <f t="shared" si="1492"/>
        <v>0</v>
      </c>
      <c r="AL6273" s="171"/>
    </row>
    <row r="6274" spans="2:38" ht="15.75" customHeight="1" x14ac:dyDescent="0.25">
      <c r="B6274" s="14">
        <f t="shared" si="1487"/>
        <v>1899</v>
      </c>
      <c r="C6274" s="9" t="str">
        <f t="shared" si="1488"/>
        <v/>
      </c>
      <c r="D6274" s="3" t="str">
        <f t="shared" si="1489"/>
        <v/>
      </c>
      <c r="E6274" s="14" t="str">
        <f t="shared" si="1498"/>
        <v>1899</v>
      </c>
      <c r="J6274" s="14" t="str">
        <f t="shared" si="1493"/>
        <v xml:space="preserve">0                                                                                                                                                                                                                                                                                                                                                                                                                                                                                                                                                                                                                                                                                                                                                                                                                                                                                                                                                                                                                                                                                                                                                                                                                                                                                                                                                                                                                                                                                                                                                                                                                                                                                                                                                                                                                                                                                                                                                                          </v>
      </c>
      <c r="S6274" s="8"/>
      <c r="W6274" s="76"/>
      <c r="X6274" s="16">
        <f t="shared" si="1499"/>
        <v>0</v>
      </c>
      <c r="AC6274" s="18">
        <f t="shared" si="1491"/>
        <v>0</v>
      </c>
      <c r="AD6274" s="19">
        <f t="shared" si="1494"/>
        <v>0</v>
      </c>
      <c r="AE6274" s="21">
        <f t="shared" si="1490"/>
        <v>0</v>
      </c>
      <c r="AF6274" s="20">
        <f t="shared" si="1495"/>
        <v>0</v>
      </c>
      <c r="AG6274" s="20">
        <f t="shared" si="1496"/>
        <v>0</v>
      </c>
      <c r="AH6274" s="20">
        <f t="shared" si="1497"/>
        <v>0</v>
      </c>
      <c r="AI6274" s="20"/>
      <c r="AJ6274" s="20"/>
      <c r="AK6274" s="20">
        <f t="shared" si="1492"/>
        <v>0</v>
      </c>
      <c r="AL6274" s="171"/>
    </row>
    <row r="6275" spans="2:38" ht="15.75" customHeight="1" x14ac:dyDescent="0.25">
      <c r="B6275" s="14">
        <f t="shared" si="1487"/>
        <v>1900</v>
      </c>
      <c r="C6275" s="9" t="str">
        <f t="shared" si="1488"/>
        <v/>
      </c>
      <c r="D6275" s="3" t="str">
        <f t="shared" si="1489"/>
        <v/>
      </c>
      <c r="E6275" s="14" t="str">
        <f t="shared" si="1498"/>
        <v>1900</v>
      </c>
      <c r="J6275" s="14" t="str">
        <f t="shared" si="1493"/>
        <v xml:space="preserve">0                                                                                                                                                                                                                                                                                                                                                                                                                                                                                                                                                                                                                                                                                                                                                                                                                                                                                                                                                                                                                                                                                                                                                                                                                                                                                                                                                                                                                                                                                                                                                                                                                                                                                                                                                                                                                                                                                                                                                                           </v>
      </c>
      <c r="S6275" s="8"/>
      <c r="W6275" s="76"/>
      <c r="X6275" s="16">
        <f t="shared" si="1499"/>
        <v>0</v>
      </c>
      <c r="AC6275" s="18">
        <f t="shared" si="1491"/>
        <v>0</v>
      </c>
      <c r="AD6275" s="19">
        <f t="shared" si="1494"/>
        <v>0</v>
      </c>
      <c r="AE6275" s="21">
        <f t="shared" si="1490"/>
        <v>0</v>
      </c>
      <c r="AF6275" s="20">
        <f t="shared" si="1495"/>
        <v>0</v>
      </c>
      <c r="AG6275" s="20">
        <f t="shared" si="1496"/>
        <v>0</v>
      </c>
      <c r="AH6275" s="20">
        <f t="shared" si="1497"/>
        <v>0</v>
      </c>
      <c r="AI6275" s="20"/>
      <c r="AJ6275" s="20"/>
      <c r="AK6275" s="20">
        <f t="shared" si="1492"/>
        <v>0</v>
      </c>
      <c r="AL6275" s="171"/>
    </row>
    <row r="6276" spans="2:38" ht="15.75" customHeight="1" x14ac:dyDescent="0.25">
      <c r="B6276" s="14">
        <f t="shared" ref="B6276:B6339" si="1500">IF(A6276=A6275,B6275+1,1)</f>
        <v>1901</v>
      </c>
      <c r="C6276" s="9" t="str">
        <f t="shared" si="1488"/>
        <v/>
      </c>
      <c r="D6276" s="3" t="str">
        <f t="shared" si="1489"/>
        <v/>
      </c>
      <c r="E6276" s="14" t="str">
        <f t="shared" si="1498"/>
        <v>1901</v>
      </c>
      <c r="J6276" s="14" t="str">
        <f t="shared" si="1493"/>
        <v xml:space="preserve">0                                                                                                                                                                                                                                                                                                                                                                                                                                                                                                                                                                                                                                                                                                                                                                                                                                                                                                                                                                                                                                                                                                                                                                                                                                                                                                                                                                                                                                                                                                                                                                                                                                                                                                                                                                                                                                                                                                                                                                            </v>
      </c>
      <c r="S6276" s="8"/>
      <c r="W6276" s="76"/>
      <c r="X6276" s="16">
        <f t="shared" si="1499"/>
        <v>0</v>
      </c>
      <c r="AC6276" s="18">
        <f t="shared" si="1491"/>
        <v>0</v>
      </c>
      <c r="AD6276" s="19">
        <f t="shared" si="1494"/>
        <v>0</v>
      </c>
      <c r="AE6276" s="21">
        <f t="shared" si="1490"/>
        <v>0</v>
      </c>
      <c r="AF6276" s="20">
        <f t="shared" si="1495"/>
        <v>0</v>
      </c>
      <c r="AG6276" s="20">
        <f t="shared" si="1496"/>
        <v>0</v>
      </c>
      <c r="AH6276" s="20">
        <f t="shared" si="1497"/>
        <v>0</v>
      </c>
      <c r="AI6276" s="20"/>
      <c r="AJ6276" s="20"/>
      <c r="AK6276" s="20">
        <f t="shared" si="1492"/>
        <v>0</v>
      </c>
      <c r="AL6276" s="171"/>
    </row>
    <row r="6277" spans="2:38" ht="15.75" customHeight="1" x14ac:dyDescent="0.25">
      <c r="B6277" s="14">
        <f t="shared" si="1500"/>
        <v>1902</v>
      </c>
      <c r="C6277" s="9" t="str">
        <f t="shared" ref="C6277:C6340" si="1501">IF(A6277=A6276,C6276,"")</f>
        <v/>
      </c>
      <c r="D6277" s="3" t="str">
        <f t="shared" ref="D6277:D6340" si="1502">IF(A6277=A6276,D6276,"")</f>
        <v/>
      </c>
      <c r="E6277" s="14" t="str">
        <f t="shared" si="1498"/>
        <v>1902</v>
      </c>
      <c r="J6277" s="14" t="str">
        <f t="shared" si="1493"/>
        <v xml:space="preserve">0                                                                                                                                                                                                                                                                                                                                                                                                                                                                                                                                                                                                                                                                                                                                                                                                                                                                                                                                                                                                                                                                                                                                                                                                                                                                                                                                                                                                                                                                                                                                                                                                                                                                                                                                                                                                                                                                                                                                                                             </v>
      </c>
      <c r="S6277" s="8"/>
      <c r="W6277" s="76"/>
      <c r="X6277" s="16">
        <f t="shared" si="1499"/>
        <v>0</v>
      </c>
      <c r="AC6277" s="18">
        <f t="shared" si="1491"/>
        <v>0</v>
      </c>
      <c r="AD6277" s="19">
        <f t="shared" si="1494"/>
        <v>0</v>
      </c>
      <c r="AE6277" s="21">
        <f t="shared" si="1490"/>
        <v>0</v>
      </c>
      <c r="AF6277" s="20">
        <f t="shared" si="1495"/>
        <v>0</v>
      </c>
      <c r="AG6277" s="20">
        <f t="shared" si="1496"/>
        <v>0</v>
      </c>
      <c r="AH6277" s="20">
        <f t="shared" si="1497"/>
        <v>0</v>
      </c>
      <c r="AI6277" s="20"/>
      <c r="AJ6277" s="20"/>
      <c r="AK6277" s="20">
        <f t="shared" si="1492"/>
        <v>0</v>
      </c>
      <c r="AL6277" s="171"/>
    </row>
    <row r="6278" spans="2:38" ht="15.75" customHeight="1" x14ac:dyDescent="0.25">
      <c r="B6278" s="14">
        <f t="shared" si="1500"/>
        <v>1903</v>
      </c>
      <c r="C6278" s="9" t="str">
        <f t="shared" si="1501"/>
        <v/>
      </c>
      <c r="D6278" s="3" t="str">
        <f t="shared" si="1502"/>
        <v/>
      </c>
      <c r="E6278" s="14" t="str">
        <f t="shared" si="1498"/>
        <v>1903</v>
      </c>
      <c r="J6278" s="14" t="str">
        <f t="shared" si="1493"/>
        <v xml:space="preserve">0                                                                                                                                                                                                                                                                                                                                                                                                                                                                                                                                                                                                                                                                                                                                                                                                                                                                                                                                                                                                                                                                                                                                                                                                                                                                                                                                                                                                                                                                                                                                                                                                                                                                                                                                                                                                                                                                                                                                                                              </v>
      </c>
      <c r="S6278" s="8"/>
      <c r="W6278" s="76"/>
      <c r="X6278" s="16">
        <f t="shared" si="1499"/>
        <v>0</v>
      </c>
      <c r="AC6278" s="18">
        <f t="shared" si="1491"/>
        <v>0</v>
      </c>
      <c r="AD6278" s="19">
        <f t="shared" si="1494"/>
        <v>0</v>
      </c>
      <c r="AE6278" s="21">
        <f t="shared" si="1490"/>
        <v>0</v>
      </c>
      <c r="AF6278" s="20">
        <f t="shared" si="1495"/>
        <v>0</v>
      </c>
      <c r="AG6278" s="20">
        <f t="shared" si="1496"/>
        <v>0</v>
      </c>
      <c r="AH6278" s="20">
        <f t="shared" si="1497"/>
        <v>0</v>
      </c>
      <c r="AI6278" s="20"/>
      <c r="AJ6278" s="20"/>
      <c r="AK6278" s="20">
        <f t="shared" si="1492"/>
        <v>0</v>
      </c>
      <c r="AL6278" s="171"/>
    </row>
    <row r="6279" spans="2:38" ht="15.75" customHeight="1" x14ac:dyDescent="0.25">
      <c r="B6279" s="14">
        <f t="shared" si="1500"/>
        <v>1904</v>
      </c>
      <c r="C6279" s="9" t="str">
        <f t="shared" si="1501"/>
        <v/>
      </c>
      <c r="D6279" s="3" t="str">
        <f t="shared" si="1502"/>
        <v/>
      </c>
      <c r="E6279" s="14" t="str">
        <f t="shared" si="1498"/>
        <v>1904</v>
      </c>
      <c r="J6279" s="14" t="str">
        <f t="shared" si="1493"/>
        <v xml:space="preserve">0                                                                                                                                                                                                                                                                                                                                                                                                                                                                                                                                                                                                                                                                                                                                                                                                                                                                                                                                                                                                                                                                                                                                                                                                                                                                                                                                                                                                                                                                                                                                                                                                                                                                                                                                                                                                                                                                                                                                                                               </v>
      </c>
      <c r="S6279" s="8"/>
      <c r="W6279" s="76"/>
      <c r="X6279" s="16">
        <f t="shared" si="1499"/>
        <v>0</v>
      </c>
      <c r="AC6279" s="18">
        <f t="shared" si="1491"/>
        <v>0</v>
      </c>
      <c r="AD6279" s="19">
        <f t="shared" si="1494"/>
        <v>0</v>
      </c>
      <c r="AE6279" s="21">
        <f t="shared" si="1490"/>
        <v>0</v>
      </c>
      <c r="AF6279" s="20">
        <f t="shared" si="1495"/>
        <v>0</v>
      </c>
      <c r="AG6279" s="20">
        <f t="shared" si="1496"/>
        <v>0</v>
      </c>
      <c r="AH6279" s="20">
        <f t="shared" si="1497"/>
        <v>0</v>
      </c>
      <c r="AI6279" s="20"/>
      <c r="AJ6279" s="20"/>
      <c r="AK6279" s="20">
        <f t="shared" si="1492"/>
        <v>0</v>
      </c>
      <c r="AL6279" s="171"/>
    </row>
    <row r="6280" spans="2:38" ht="15.75" customHeight="1" x14ac:dyDescent="0.25">
      <c r="B6280" s="14">
        <f t="shared" si="1500"/>
        <v>1905</v>
      </c>
      <c r="C6280" s="9" t="str">
        <f t="shared" si="1501"/>
        <v/>
      </c>
      <c r="D6280" s="3" t="str">
        <f t="shared" si="1502"/>
        <v/>
      </c>
      <c r="E6280" s="14" t="str">
        <f t="shared" si="1498"/>
        <v>1905</v>
      </c>
      <c r="J6280" s="14" t="str">
        <f t="shared" si="1493"/>
        <v xml:space="preserve">0                                                                                                                                                                                                                                                                                                                                                                                                                                                                                                                                                                                                                                                                                                                                                                                                                                                                                                                                                                                                                                                                                                                                                                                                                                                                                                                                                                                                                                                                                                                                                                                                                                                                                                                                                                                                                                                                                                                                                                                </v>
      </c>
      <c r="S6280" s="8"/>
      <c r="W6280" s="76"/>
      <c r="X6280" s="16">
        <f t="shared" si="1499"/>
        <v>0</v>
      </c>
      <c r="AC6280" s="18">
        <f t="shared" si="1491"/>
        <v>0</v>
      </c>
      <c r="AD6280" s="19">
        <f t="shared" si="1494"/>
        <v>0</v>
      </c>
      <c r="AE6280" s="21">
        <f t="shared" si="1490"/>
        <v>0</v>
      </c>
      <c r="AF6280" s="20">
        <f t="shared" si="1495"/>
        <v>0</v>
      </c>
      <c r="AG6280" s="20">
        <f t="shared" si="1496"/>
        <v>0</v>
      </c>
      <c r="AH6280" s="20">
        <f t="shared" si="1497"/>
        <v>0</v>
      </c>
      <c r="AI6280" s="20"/>
      <c r="AJ6280" s="20"/>
      <c r="AK6280" s="20">
        <f t="shared" si="1492"/>
        <v>0</v>
      </c>
      <c r="AL6280" s="171"/>
    </row>
    <row r="6281" spans="2:38" ht="15.75" customHeight="1" x14ac:dyDescent="0.25">
      <c r="B6281" s="14">
        <f t="shared" si="1500"/>
        <v>1906</v>
      </c>
      <c r="C6281" s="9" t="str">
        <f t="shared" si="1501"/>
        <v/>
      </c>
      <c r="D6281" s="3" t="str">
        <f t="shared" si="1502"/>
        <v/>
      </c>
      <c r="E6281" s="14" t="str">
        <f t="shared" si="1498"/>
        <v>1906</v>
      </c>
      <c r="J6281" s="14" t="str">
        <f t="shared" si="1493"/>
        <v xml:space="preserve">0                                                                                                                                                                                                                                                                                                                                                                                                                                                                                                                                                                                                                                                                                                                                                                                                                                                                                                                                                                                                                                                                                                                                                                                                                                                                                                                                                                                                                                                                                                                                                                                                                                                                                                                                                                                                                                                                                                                                                                                 </v>
      </c>
      <c r="S6281" s="8"/>
      <c r="W6281" s="76"/>
      <c r="X6281" s="16">
        <f t="shared" si="1499"/>
        <v>0</v>
      </c>
      <c r="AC6281" s="18">
        <f t="shared" si="1491"/>
        <v>0</v>
      </c>
      <c r="AD6281" s="19">
        <f t="shared" si="1494"/>
        <v>0</v>
      </c>
      <c r="AE6281" s="21">
        <f t="shared" si="1490"/>
        <v>0</v>
      </c>
      <c r="AF6281" s="20">
        <f t="shared" si="1495"/>
        <v>0</v>
      </c>
      <c r="AG6281" s="20">
        <f t="shared" si="1496"/>
        <v>0</v>
      </c>
      <c r="AH6281" s="20">
        <f t="shared" si="1497"/>
        <v>0</v>
      </c>
      <c r="AI6281" s="20"/>
      <c r="AJ6281" s="20"/>
      <c r="AK6281" s="20">
        <f t="shared" si="1492"/>
        <v>0</v>
      </c>
      <c r="AL6281" s="171"/>
    </row>
    <row r="6282" spans="2:38" ht="15.75" customHeight="1" x14ac:dyDescent="0.25">
      <c r="B6282" s="14">
        <f t="shared" si="1500"/>
        <v>1907</v>
      </c>
      <c r="C6282" s="9" t="str">
        <f t="shared" si="1501"/>
        <v/>
      </c>
      <c r="D6282" s="3" t="str">
        <f t="shared" si="1502"/>
        <v/>
      </c>
      <c r="E6282" s="14" t="str">
        <f t="shared" si="1498"/>
        <v>1907</v>
      </c>
      <c r="J6282" s="14" t="str">
        <f t="shared" si="1493"/>
        <v xml:space="preserve">0                                                                                                                                                                                                                                                                                                                                                                                                                                                                                                                                                                                                                                                                                                                                                                                                                                                                                                                                                                                                                                                                                                                                                                                                                                                                                                                                                                                                                                                                                                                                                                                                                                                                                                                                                                                                                                                                                                                                                                                  </v>
      </c>
      <c r="S6282" s="8"/>
      <c r="W6282" s="76"/>
      <c r="X6282" s="16">
        <f t="shared" si="1499"/>
        <v>0</v>
      </c>
      <c r="AC6282" s="18">
        <f t="shared" si="1491"/>
        <v>0</v>
      </c>
      <c r="AD6282" s="19">
        <f t="shared" si="1494"/>
        <v>0</v>
      </c>
      <c r="AE6282" s="21">
        <f t="shared" si="1490"/>
        <v>0</v>
      </c>
      <c r="AF6282" s="20">
        <f t="shared" si="1495"/>
        <v>0</v>
      </c>
      <c r="AG6282" s="20">
        <f t="shared" si="1496"/>
        <v>0</v>
      </c>
      <c r="AH6282" s="20">
        <f t="shared" si="1497"/>
        <v>0</v>
      </c>
      <c r="AI6282" s="20"/>
      <c r="AJ6282" s="20"/>
      <c r="AK6282" s="20">
        <f t="shared" si="1492"/>
        <v>0</v>
      </c>
      <c r="AL6282" s="171"/>
    </row>
    <row r="6283" spans="2:38" ht="15.75" customHeight="1" x14ac:dyDescent="0.25">
      <c r="B6283" s="14">
        <f t="shared" si="1500"/>
        <v>1908</v>
      </c>
      <c r="C6283" s="9" t="str">
        <f t="shared" si="1501"/>
        <v/>
      </c>
      <c r="D6283" s="3" t="str">
        <f t="shared" si="1502"/>
        <v/>
      </c>
      <c r="E6283" s="14" t="str">
        <f t="shared" si="1498"/>
        <v>1908</v>
      </c>
      <c r="J6283" s="14" t="str">
        <f t="shared" si="1493"/>
        <v xml:space="preserve">0                                                                                                                                                                                                                                                                                                                                                                                                                                                                                                                                                                                                                                                                                                                                                                                                                                                                                                                                                                                                                                                                                                                                                                                                                                                                                                                                                                                                                                                                                                                                                                                                                                                                                                                                                                                                                                                                                                                                                                                   </v>
      </c>
      <c r="S6283" s="8"/>
      <c r="W6283" s="76"/>
      <c r="X6283" s="16">
        <f t="shared" si="1499"/>
        <v>0</v>
      </c>
      <c r="AC6283" s="18">
        <f t="shared" si="1491"/>
        <v>0</v>
      </c>
      <c r="AD6283" s="19">
        <f t="shared" si="1494"/>
        <v>0</v>
      </c>
      <c r="AE6283" s="21">
        <f t="shared" si="1490"/>
        <v>0</v>
      </c>
      <c r="AF6283" s="20">
        <f t="shared" si="1495"/>
        <v>0</v>
      </c>
      <c r="AG6283" s="20">
        <f t="shared" si="1496"/>
        <v>0</v>
      </c>
      <c r="AH6283" s="20">
        <f t="shared" si="1497"/>
        <v>0</v>
      </c>
      <c r="AI6283" s="20"/>
      <c r="AJ6283" s="20"/>
      <c r="AK6283" s="20">
        <f t="shared" si="1492"/>
        <v>0</v>
      </c>
      <c r="AL6283" s="171"/>
    </row>
    <row r="6284" spans="2:38" ht="15.75" customHeight="1" x14ac:dyDescent="0.25">
      <c r="B6284" s="14">
        <f t="shared" si="1500"/>
        <v>1909</v>
      </c>
      <c r="C6284" s="9" t="str">
        <f t="shared" si="1501"/>
        <v/>
      </c>
      <c r="D6284" s="3" t="str">
        <f t="shared" si="1502"/>
        <v/>
      </c>
      <c r="E6284" s="14" t="str">
        <f t="shared" si="1498"/>
        <v>1909</v>
      </c>
      <c r="J6284" s="14" t="str">
        <f t="shared" si="1493"/>
        <v xml:space="preserve">0                                                                                                                                                                                                                                                                                                                                                                                                                                                                                                                                                                                                                                                                                                                                                                                                                                                                                                                                                                                                                                                                                                                                                                                                                                                                                                                                                                                                                                                                                                                                                                                                                                                                                                                                                                                                                                                                                                                                                                                    </v>
      </c>
      <c r="S6284" s="8"/>
      <c r="W6284" s="76"/>
      <c r="X6284" s="16">
        <f t="shared" si="1499"/>
        <v>0</v>
      </c>
      <c r="AC6284" s="18">
        <f t="shared" si="1491"/>
        <v>0</v>
      </c>
      <c r="AD6284" s="19">
        <f t="shared" si="1494"/>
        <v>0</v>
      </c>
      <c r="AE6284" s="21">
        <f t="shared" si="1490"/>
        <v>0</v>
      </c>
      <c r="AF6284" s="20">
        <f t="shared" si="1495"/>
        <v>0</v>
      </c>
      <c r="AG6284" s="20">
        <f t="shared" si="1496"/>
        <v>0</v>
      </c>
      <c r="AH6284" s="20">
        <f t="shared" si="1497"/>
        <v>0</v>
      </c>
      <c r="AI6284" s="20"/>
      <c r="AJ6284" s="20"/>
      <c r="AK6284" s="20">
        <f t="shared" si="1492"/>
        <v>0</v>
      </c>
      <c r="AL6284" s="171"/>
    </row>
    <row r="6285" spans="2:38" ht="15.75" customHeight="1" x14ac:dyDescent="0.25">
      <c r="B6285" s="14">
        <f t="shared" si="1500"/>
        <v>1910</v>
      </c>
      <c r="C6285" s="9" t="str">
        <f t="shared" si="1501"/>
        <v/>
      </c>
      <c r="D6285" s="3" t="str">
        <f t="shared" si="1502"/>
        <v/>
      </c>
      <c r="E6285" s="14" t="str">
        <f t="shared" si="1498"/>
        <v>1910</v>
      </c>
      <c r="J6285" s="14" t="str">
        <f t="shared" si="1493"/>
        <v xml:space="preserve">0                                                                                                                                                                                                                                                                                                                                                                                                                                                                                                                                                                                                                                                                                                                                                                                                                                                                                                                                                                                                                                                                                                                                                                                                                                                                                                                                                                                                                                                                                                                                                                                                                                                                                                                                                                                                                                                                                                                                                                                     </v>
      </c>
      <c r="S6285" s="8"/>
      <c r="W6285" s="76"/>
      <c r="X6285" s="16">
        <f t="shared" si="1499"/>
        <v>0</v>
      </c>
      <c r="AC6285" s="18">
        <f t="shared" si="1491"/>
        <v>0</v>
      </c>
      <c r="AD6285" s="19">
        <f t="shared" si="1494"/>
        <v>0</v>
      </c>
      <c r="AE6285" s="21">
        <f t="shared" si="1490"/>
        <v>0</v>
      </c>
      <c r="AF6285" s="20">
        <f t="shared" si="1495"/>
        <v>0</v>
      </c>
      <c r="AG6285" s="20">
        <f t="shared" si="1496"/>
        <v>0</v>
      </c>
      <c r="AH6285" s="20">
        <f t="shared" si="1497"/>
        <v>0</v>
      </c>
      <c r="AI6285" s="20"/>
      <c r="AJ6285" s="20"/>
      <c r="AK6285" s="20">
        <f t="shared" si="1492"/>
        <v>0</v>
      </c>
      <c r="AL6285" s="171"/>
    </row>
    <row r="6286" spans="2:38" ht="15.75" customHeight="1" x14ac:dyDescent="0.25">
      <c r="B6286" s="14">
        <f t="shared" si="1500"/>
        <v>1911</v>
      </c>
      <c r="C6286" s="9" t="str">
        <f t="shared" si="1501"/>
        <v/>
      </c>
      <c r="D6286" s="3" t="str">
        <f t="shared" si="1502"/>
        <v/>
      </c>
      <c r="E6286" s="14" t="str">
        <f t="shared" si="1498"/>
        <v>1911</v>
      </c>
      <c r="J6286" s="14" t="str">
        <f t="shared" si="1493"/>
        <v xml:space="preserve">0                                                                                                                                                                                                                                                                                                                                                                                                                                                                                                                                                                                                                                                                                                                                                                                                                                                                                                                                                                                                                                                                                                                                                                                                                                                                                                                                                                                                                                                                                                                                                                                                                                                                                                                                                                                                                                                                                                                                                                                      </v>
      </c>
      <c r="S6286" s="8"/>
      <c r="W6286" s="76"/>
      <c r="X6286" s="16">
        <f t="shared" si="1499"/>
        <v>0</v>
      </c>
      <c r="AC6286" s="18">
        <f t="shared" si="1491"/>
        <v>0</v>
      </c>
      <c r="AD6286" s="19">
        <f t="shared" si="1494"/>
        <v>0</v>
      </c>
      <c r="AE6286" s="21">
        <f t="shared" si="1490"/>
        <v>0</v>
      </c>
      <c r="AF6286" s="20">
        <f t="shared" si="1495"/>
        <v>0</v>
      </c>
      <c r="AG6286" s="20">
        <f t="shared" si="1496"/>
        <v>0</v>
      </c>
      <c r="AH6286" s="20">
        <f t="shared" si="1497"/>
        <v>0</v>
      </c>
      <c r="AI6286" s="20"/>
      <c r="AJ6286" s="20"/>
      <c r="AK6286" s="20">
        <f t="shared" si="1492"/>
        <v>0</v>
      </c>
      <c r="AL6286" s="171"/>
    </row>
    <row r="6287" spans="2:38" ht="15.75" customHeight="1" x14ac:dyDescent="0.25">
      <c r="B6287" s="14">
        <f t="shared" si="1500"/>
        <v>1912</v>
      </c>
      <c r="C6287" s="9" t="str">
        <f t="shared" si="1501"/>
        <v/>
      </c>
      <c r="D6287" s="3" t="str">
        <f t="shared" si="1502"/>
        <v/>
      </c>
      <c r="E6287" s="14" t="str">
        <f t="shared" si="1498"/>
        <v>1912</v>
      </c>
      <c r="J6287" s="14" t="str">
        <f t="shared" si="1493"/>
        <v xml:space="preserve">0                                                                                                                                                                                                                                                                                                                                                                                                                                                                                                                                                                                                                                                                                                                                                                                                                                                                                                                                                                                                                                                                                                                                                                                                                                                                                                                                                                                                                                                                                                                                                                                                                                                                                                                                                                                                                                                                                                                                                                                       </v>
      </c>
      <c r="S6287" s="8"/>
      <c r="W6287" s="76"/>
      <c r="X6287" s="16">
        <f t="shared" si="1499"/>
        <v>0</v>
      </c>
      <c r="AC6287" s="18">
        <f t="shared" si="1491"/>
        <v>0</v>
      </c>
      <c r="AD6287" s="19">
        <f t="shared" si="1494"/>
        <v>0</v>
      </c>
      <c r="AE6287" s="21">
        <f t="shared" si="1490"/>
        <v>0</v>
      </c>
      <c r="AF6287" s="20">
        <f t="shared" si="1495"/>
        <v>0</v>
      </c>
      <c r="AG6287" s="20">
        <f t="shared" si="1496"/>
        <v>0</v>
      </c>
      <c r="AH6287" s="20">
        <f t="shared" si="1497"/>
        <v>0</v>
      </c>
      <c r="AI6287" s="20"/>
      <c r="AJ6287" s="20"/>
      <c r="AK6287" s="20">
        <f t="shared" si="1492"/>
        <v>0</v>
      </c>
      <c r="AL6287" s="171"/>
    </row>
    <row r="6288" spans="2:38" ht="15.75" customHeight="1" x14ac:dyDescent="0.25">
      <c r="B6288" s="14">
        <f t="shared" si="1500"/>
        <v>1913</v>
      </c>
      <c r="C6288" s="9" t="str">
        <f t="shared" si="1501"/>
        <v/>
      </c>
      <c r="D6288" s="3" t="str">
        <f t="shared" si="1502"/>
        <v/>
      </c>
      <c r="E6288" s="14" t="str">
        <f t="shared" si="1498"/>
        <v>1913</v>
      </c>
      <c r="J6288" s="14" t="str">
        <f t="shared" si="1493"/>
        <v xml:space="preserve">0                                                                                                                                                                                                                                                                                                                                                                                                                                                                                                                                                                                                                                                                                                                                                                                                                                                                                                                                                                                                                                                                                                                                                                                                                                                                                                                                                                                                                                                                                                                                                                                                                                                                                                                                                                                                                                                                                                                                                                                        </v>
      </c>
      <c r="S6288" s="8"/>
      <c r="W6288" s="76"/>
      <c r="X6288" s="16">
        <f t="shared" si="1499"/>
        <v>0</v>
      </c>
      <c r="AC6288" s="18">
        <f t="shared" si="1491"/>
        <v>0</v>
      </c>
      <c r="AD6288" s="19">
        <f t="shared" si="1494"/>
        <v>0</v>
      </c>
      <c r="AE6288" s="21">
        <f t="shared" si="1490"/>
        <v>0</v>
      </c>
      <c r="AF6288" s="20">
        <f t="shared" si="1495"/>
        <v>0</v>
      </c>
      <c r="AG6288" s="20">
        <f t="shared" si="1496"/>
        <v>0</v>
      </c>
      <c r="AH6288" s="20">
        <f t="shared" si="1497"/>
        <v>0</v>
      </c>
      <c r="AI6288" s="20"/>
      <c r="AJ6288" s="20"/>
      <c r="AK6288" s="20">
        <f t="shared" si="1492"/>
        <v>0</v>
      </c>
      <c r="AL6288" s="171"/>
    </row>
    <row r="6289" spans="2:38" ht="15.75" customHeight="1" x14ac:dyDescent="0.25">
      <c r="B6289" s="14">
        <f t="shared" si="1500"/>
        <v>1914</v>
      </c>
      <c r="C6289" s="9" t="str">
        <f t="shared" si="1501"/>
        <v/>
      </c>
      <c r="D6289" s="3" t="str">
        <f t="shared" si="1502"/>
        <v/>
      </c>
      <c r="E6289" s="14" t="str">
        <f t="shared" si="1498"/>
        <v>1914</v>
      </c>
      <c r="J6289" s="14" t="str">
        <f t="shared" si="1493"/>
        <v xml:space="preserve">0                                                                                                                                                                                                                                                                                                                                                                                                                                                                                                                                                                                                                                                                                                                                                                                                                                                                                                                                                                                                                                                                                                                                                                                                                                                                                                                                                                                                                                                                                                                                                                                                                                                                                                                                                                                                                                                                                                                                                                                         </v>
      </c>
      <c r="S6289" s="8"/>
      <c r="W6289" s="76"/>
      <c r="X6289" s="16">
        <f t="shared" si="1499"/>
        <v>0</v>
      </c>
      <c r="AC6289" s="18">
        <f t="shared" si="1491"/>
        <v>0</v>
      </c>
      <c r="AD6289" s="19">
        <f t="shared" si="1494"/>
        <v>0</v>
      </c>
      <c r="AE6289" s="21">
        <f t="shared" si="1490"/>
        <v>0</v>
      </c>
      <c r="AF6289" s="20">
        <f t="shared" si="1495"/>
        <v>0</v>
      </c>
      <c r="AG6289" s="20">
        <f t="shared" si="1496"/>
        <v>0</v>
      </c>
      <c r="AH6289" s="20">
        <f t="shared" si="1497"/>
        <v>0</v>
      </c>
      <c r="AI6289" s="20"/>
      <c r="AJ6289" s="20"/>
      <c r="AK6289" s="20">
        <f t="shared" si="1492"/>
        <v>0</v>
      </c>
      <c r="AL6289" s="171"/>
    </row>
    <row r="6290" spans="2:38" ht="15.75" customHeight="1" x14ac:dyDescent="0.25">
      <c r="B6290" s="14">
        <f t="shared" si="1500"/>
        <v>1915</v>
      </c>
      <c r="C6290" s="9" t="str">
        <f t="shared" si="1501"/>
        <v/>
      </c>
      <c r="D6290" s="3" t="str">
        <f t="shared" si="1502"/>
        <v/>
      </c>
      <c r="E6290" s="14" t="str">
        <f t="shared" si="1498"/>
        <v>1915</v>
      </c>
      <c r="J6290" s="14" t="str">
        <f t="shared" si="1493"/>
        <v xml:space="preserve">0                                                                                                                                                                                                                                                                                                                                                                                                                                                                                                                                                                                                                                                                                                                                                                                                                                                                                                                                                                                                                                                                                                                                                                                                                                                                                                                                                                                                                                                                                                                                                                                                                                                                                                                                                                                                                                                                                                                                                                                          </v>
      </c>
      <c r="S6290" s="8"/>
      <c r="W6290" s="76"/>
      <c r="X6290" s="16">
        <f t="shared" si="1499"/>
        <v>0</v>
      </c>
      <c r="AC6290" s="18">
        <f t="shared" si="1491"/>
        <v>0</v>
      </c>
      <c r="AD6290" s="19">
        <f t="shared" si="1494"/>
        <v>0</v>
      </c>
      <c r="AE6290" s="21">
        <f t="shared" si="1490"/>
        <v>0</v>
      </c>
      <c r="AF6290" s="20">
        <f t="shared" si="1495"/>
        <v>0</v>
      </c>
      <c r="AG6290" s="20">
        <f t="shared" si="1496"/>
        <v>0</v>
      </c>
      <c r="AH6290" s="20">
        <f t="shared" si="1497"/>
        <v>0</v>
      </c>
      <c r="AI6290" s="20"/>
      <c r="AJ6290" s="20"/>
      <c r="AK6290" s="20">
        <f t="shared" si="1492"/>
        <v>0</v>
      </c>
      <c r="AL6290" s="171"/>
    </row>
    <row r="6291" spans="2:38" ht="15.75" customHeight="1" x14ac:dyDescent="0.25">
      <c r="B6291" s="14">
        <f t="shared" si="1500"/>
        <v>1916</v>
      </c>
      <c r="C6291" s="9" t="str">
        <f t="shared" si="1501"/>
        <v/>
      </c>
      <c r="D6291" s="3" t="str">
        <f t="shared" si="1502"/>
        <v/>
      </c>
      <c r="E6291" s="14" t="str">
        <f t="shared" si="1498"/>
        <v>1916</v>
      </c>
      <c r="J6291" s="14" t="str">
        <f t="shared" si="1493"/>
        <v xml:space="preserve">0                                                                                                                                                                                                                                                                                                                                                                                                                                                                                                                                                                                                                                                                                                                                                                                                                                                                                                                                                                                                                                                                                                                                                                                                                                                                                                                                                                                                                                                                                                                                                                                                                                                                                                                                                                                                                                                                                                                                                                                           </v>
      </c>
      <c r="S6291" s="8"/>
      <c r="W6291" s="76"/>
      <c r="X6291" s="16">
        <f t="shared" si="1499"/>
        <v>0</v>
      </c>
      <c r="AC6291" s="18">
        <f t="shared" si="1491"/>
        <v>0</v>
      </c>
      <c r="AD6291" s="19">
        <f t="shared" si="1494"/>
        <v>0</v>
      </c>
      <c r="AE6291" s="21">
        <f t="shared" si="1490"/>
        <v>0</v>
      </c>
      <c r="AF6291" s="20">
        <f t="shared" si="1495"/>
        <v>0</v>
      </c>
      <c r="AG6291" s="20">
        <f t="shared" si="1496"/>
        <v>0</v>
      </c>
      <c r="AH6291" s="20">
        <f t="shared" si="1497"/>
        <v>0</v>
      </c>
      <c r="AI6291" s="20"/>
      <c r="AJ6291" s="20"/>
      <c r="AK6291" s="20">
        <f t="shared" si="1492"/>
        <v>0</v>
      </c>
      <c r="AL6291" s="171"/>
    </row>
    <row r="6292" spans="2:38" ht="15.75" customHeight="1" x14ac:dyDescent="0.25">
      <c r="B6292" s="14">
        <f t="shared" si="1500"/>
        <v>1917</v>
      </c>
      <c r="C6292" s="9" t="str">
        <f t="shared" si="1501"/>
        <v/>
      </c>
      <c r="D6292" s="3" t="str">
        <f t="shared" si="1502"/>
        <v/>
      </c>
      <c r="E6292" s="14" t="str">
        <f t="shared" si="1498"/>
        <v>1917</v>
      </c>
      <c r="J6292" s="14" t="str">
        <f t="shared" si="1493"/>
        <v xml:space="preserve">0                                                                                                                                                                                                                                                                                                                                                                                                                                                                                                                                                                                                                                                                                                                                                                                                                                                                                                                                                                                                                                                                                                                                                                                                                                                                                                                                                                                                                                                                                                                                                                                                                                                                                                                                                                                                                                                                                                                                                                                            </v>
      </c>
      <c r="S6292" s="8"/>
      <c r="W6292" s="76"/>
      <c r="X6292" s="16">
        <f t="shared" si="1499"/>
        <v>0</v>
      </c>
      <c r="AC6292" s="18">
        <f t="shared" si="1491"/>
        <v>0</v>
      </c>
      <c r="AD6292" s="19">
        <f t="shared" si="1494"/>
        <v>0</v>
      </c>
      <c r="AE6292" s="21">
        <f t="shared" si="1490"/>
        <v>0</v>
      </c>
      <c r="AF6292" s="20">
        <f t="shared" si="1495"/>
        <v>0</v>
      </c>
      <c r="AG6292" s="20">
        <f t="shared" si="1496"/>
        <v>0</v>
      </c>
      <c r="AH6292" s="20">
        <f t="shared" si="1497"/>
        <v>0</v>
      </c>
      <c r="AI6292" s="20"/>
      <c r="AJ6292" s="20"/>
      <c r="AK6292" s="20">
        <f t="shared" si="1492"/>
        <v>0</v>
      </c>
      <c r="AL6292" s="171"/>
    </row>
    <row r="6293" spans="2:38" ht="15.75" customHeight="1" x14ac:dyDescent="0.25">
      <c r="B6293" s="14">
        <f t="shared" si="1500"/>
        <v>1918</v>
      </c>
      <c r="C6293" s="9" t="str">
        <f t="shared" si="1501"/>
        <v/>
      </c>
      <c r="D6293" s="3" t="str">
        <f t="shared" si="1502"/>
        <v/>
      </c>
      <c r="E6293" s="14" t="str">
        <f t="shared" si="1498"/>
        <v>1918</v>
      </c>
      <c r="J6293" s="14" t="str">
        <f t="shared" si="1493"/>
        <v xml:space="preserve">0                                                                                                                                                                                                                                                                                                                                                                                                                                                                                                                                                                                                                                                                                                                                                                                                                                                                                                                                                                                                                                                                                                                                                                                                                                                                                                                                                                                                                                                                                                                                                                                                                                                                                                                                                                                                                                                                                                                                                                                             </v>
      </c>
      <c r="S6293" s="8"/>
      <c r="W6293" s="76"/>
      <c r="X6293" s="16">
        <f t="shared" si="1499"/>
        <v>0</v>
      </c>
      <c r="AC6293" s="18">
        <f t="shared" si="1491"/>
        <v>0</v>
      </c>
      <c r="AD6293" s="19">
        <f t="shared" si="1494"/>
        <v>0</v>
      </c>
      <c r="AE6293" s="21">
        <f t="shared" si="1490"/>
        <v>0</v>
      </c>
      <c r="AF6293" s="20">
        <f t="shared" si="1495"/>
        <v>0</v>
      </c>
      <c r="AG6293" s="20">
        <f t="shared" si="1496"/>
        <v>0</v>
      </c>
      <c r="AH6293" s="20">
        <f t="shared" si="1497"/>
        <v>0</v>
      </c>
      <c r="AI6293" s="20"/>
      <c r="AJ6293" s="20"/>
      <c r="AK6293" s="20">
        <f t="shared" si="1492"/>
        <v>0</v>
      </c>
      <c r="AL6293" s="171"/>
    </row>
    <row r="6294" spans="2:38" ht="15.75" customHeight="1" x14ac:dyDescent="0.25">
      <c r="B6294" s="14">
        <f t="shared" si="1500"/>
        <v>1919</v>
      </c>
      <c r="C6294" s="9" t="str">
        <f t="shared" si="1501"/>
        <v/>
      </c>
      <c r="D6294" s="3" t="str">
        <f t="shared" si="1502"/>
        <v/>
      </c>
      <c r="E6294" s="14" t="str">
        <f t="shared" si="1498"/>
        <v>1919</v>
      </c>
      <c r="J6294" s="14" t="str">
        <f t="shared" si="1493"/>
        <v xml:space="preserve">0                                                                                                                                                                                                                                                                                                                                                                                                                                                                                                                                                                                                                                                                                                                                                                                                                                                                                                                                                                                                                                                                                                                                                                                                                                                                                                                                                                                                                                                                                                                                                                                                                                                                                                                                                                                                                                                                                                                                                                                              </v>
      </c>
      <c r="S6294" s="8"/>
      <c r="W6294" s="76"/>
      <c r="X6294" s="16">
        <f t="shared" si="1499"/>
        <v>0</v>
      </c>
      <c r="AC6294" s="18">
        <f t="shared" si="1491"/>
        <v>0</v>
      </c>
      <c r="AD6294" s="19">
        <f t="shared" si="1494"/>
        <v>0</v>
      </c>
      <c r="AE6294" s="21">
        <f t="shared" si="1490"/>
        <v>0</v>
      </c>
      <c r="AF6294" s="20">
        <f t="shared" si="1495"/>
        <v>0</v>
      </c>
      <c r="AG6294" s="20">
        <f t="shared" si="1496"/>
        <v>0</v>
      </c>
      <c r="AH6294" s="20">
        <f t="shared" si="1497"/>
        <v>0</v>
      </c>
      <c r="AI6294" s="20"/>
      <c r="AJ6294" s="20"/>
      <c r="AK6294" s="20">
        <f t="shared" si="1492"/>
        <v>0</v>
      </c>
      <c r="AL6294" s="171"/>
    </row>
    <row r="6295" spans="2:38" ht="15.75" customHeight="1" x14ac:dyDescent="0.25">
      <c r="B6295" s="14">
        <f t="shared" si="1500"/>
        <v>1920</v>
      </c>
      <c r="C6295" s="9" t="str">
        <f t="shared" si="1501"/>
        <v/>
      </c>
      <c r="D6295" s="3" t="str">
        <f t="shared" si="1502"/>
        <v/>
      </c>
      <c r="E6295" s="14" t="str">
        <f t="shared" si="1498"/>
        <v>1920</v>
      </c>
      <c r="J6295" s="14" t="str">
        <f t="shared" si="1493"/>
        <v xml:space="preserve">0                                                                                                                                                                                                                                                                                                                                                                                                                                                                                                                                                                                                                                                                                                                                                                                                                                                                                                                                                                                                                                                                                                                                                                                                                                                                                                                                                                                                                                                                                                                                                                                                                                                                                                                                                                                                                                                                                                                                                                                               </v>
      </c>
      <c r="S6295" s="8"/>
      <c r="W6295" s="76"/>
      <c r="X6295" s="16">
        <f t="shared" si="1499"/>
        <v>0</v>
      </c>
      <c r="AC6295" s="18">
        <f t="shared" si="1491"/>
        <v>0</v>
      </c>
      <c r="AD6295" s="19">
        <f t="shared" si="1494"/>
        <v>0</v>
      </c>
      <c r="AE6295" s="21">
        <f t="shared" si="1490"/>
        <v>0</v>
      </c>
      <c r="AF6295" s="20">
        <f t="shared" si="1495"/>
        <v>0</v>
      </c>
      <c r="AG6295" s="20">
        <f t="shared" si="1496"/>
        <v>0</v>
      </c>
      <c r="AH6295" s="20">
        <f t="shared" si="1497"/>
        <v>0</v>
      </c>
      <c r="AI6295" s="20"/>
      <c r="AJ6295" s="20"/>
      <c r="AK6295" s="20">
        <f t="shared" si="1492"/>
        <v>0</v>
      </c>
      <c r="AL6295" s="171"/>
    </row>
    <row r="6296" spans="2:38" ht="15.75" customHeight="1" x14ac:dyDescent="0.25">
      <c r="B6296" s="14">
        <f t="shared" si="1500"/>
        <v>1921</v>
      </c>
      <c r="C6296" s="9" t="str">
        <f t="shared" si="1501"/>
        <v/>
      </c>
      <c r="D6296" s="3" t="str">
        <f t="shared" si="1502"/>
        <v/>
      </c>
      <c r="E6296" s="14" t="str">
        <f t="shared" si="1498"/>
        <v>1921</v>
      </c>
      <c r="J6296" s="14" t="str">
        <f t="shared" si="1493"/>
        <v xml:space="preserve">0                                                                                                                                                                                                                                                                                                                                                                                                                                                                                                                                                                                                                                                                                                                                                                                                                                                                                                                                                                                                                                                                                                                                                                                                                                                                                                                                                                                                                                                                                                                                                                                                                                                                                                                                                                                                                                                                                                                                                                                                </v>
      </c>
      <c r="S6296" s="8"/>
      <c r="W6296" s="76"/>
      <c r="X6296" s="16">
        <f t="shared" si="1499"/>
        <v>0</v>
      </c>
      <c r="AC6296" s="18">
        <f t="shared" si="1491"/>
        <v>0</v>
      </c>
      <c r="AD6296" s="19">
        <f t="shared" si="1494"/>
        <v>0</v>
      </c>
      <c r="AE6296" s="21">
        <f t="shared" si="1490"/>
        <v>0</v>
      </c>
      <c r="AF6296" s="20">
        <f t="shared" si="1495"/>
        <v>0</v>
      </c>
      <c r="AG6296" s="20">
        <f t="shared" si="1496"/>
        <v>0</v>
      </c>
      <c r="AH6296" s="20">
        <f t="shared" si="1497"/>
        <v>0</v>
      </c>
      <c r="AI6296" s="20"/>
      <c r="AJ6296" s="20"/>
      <c r="AK6296" s="20">
        <f t="shared" si="1492"/>
        <v>0</v>
      </c>
      <c r="AL6296" s="171"/>
    </row>
    <row r="6297" spans="2:38" ht="15.75" customHeight="1" x14ac:dyDescent="0.25">
      <c r="B6297" s="14">
        <f t="shared" si="1500"/>
        <v>1922</v>
      </c>
      <c r="C6297" s="9" t="str">
        <f t="shared" si="1501"/>
        <v/>
      </c>
      <c r="D6297" s="3" t="str">
        <f t="shared" si="1502"/>
        <v/>
      </c>
      <c r="E6297" s="14" t="str">
        <f t="shared" si="1498"/>
        <v>1922</v>
      </c>
      <c r="J6297" s="14" t="str">
        <f t="shared" si="1493"/>
        <v xml:space="preserve">0                                                                                                                                                                                                                                                                                                                                                                                                                                                                                                                                                                                                                                                                                                                                                                                                                                                                                                                                                                                                                                                                                                                                                                                                                                                                                                                                                                                                                                                                                                                                                                                                                                                                                                                                                                                                                                                                                                                                                                                                 </v>
      </c>
      <c r="S6297" s="8"/>
      <c r="W6297" s="76"/>
      <c r="X6297" s="16">
        <f t="shared" si="1499"/>
        <v>0</v>
      </c>
      <c r="AC6297" s="18">
        <f t="shared" si="1491"/>
        <v>0</v>
      </c>
      <c r="AD6297" s="19">
        <f t="shared" si="1494"/>
        <v>0</v>
      </c>
      <c r="AE6297" s="21">
        <f t="shared" ref="AE6297:AE6360" si="1503">+(Q6297)*T6297</f>
        <v>0</v>
      </c>
      <c r="AF6297" s="20">
        <f t="shared" si="1495"/>
        <v>0</v>
      </c>
      <c r="AG6297" s="20">
        <f t="shared" si="1496"/>
        <v>0</v>
      </c>
      <c r="AH6297" s="20">
        <f t="shared" si="1497"/>
        <v>0</v>
      </c>
      <c r="AI6297" s="20"/>
      <c r="AJ6297" s="20"/>
      <c r="AK6297" s="20">
        <f t="shared" si="1492"/>
        <v>0</v>
      </c>
      <c r="AL6297" s="171"/>
    </row>
    <row r="6298" spans="2:38" ht="15.75" customHeight="1" x14ac:dyDescent="0.25">
      <c r="B6298" s="14">
        <f t="shared" si="1500"/>
        <v>1923</v>
      </c>
      <c r="C6298" s="9" t="str">
        <f t="shared" si="1501"/>
        <v/>
      </c>
      <c r="D6298" s="3" t="str">
        <f t="shared" si="1502"/>
        <v/>
      </c>
      <c r="E6298" s="14" t="str">
        <f t="shared" si="1498"/>
        <v>1923</v>
      </c>
      <c r="J6298" s="14" t="str">
        <f t="shared" si="1493"/>
        <v xml:space="preserve">0                                                                                                                                                                                                                                                                                                                                                                                                                                                                                                                                                                                                                                                                                                                                                                                                                                                                                                                                                                                                                                                                                                                                                                                                                                                                                                                                                                                                                                                                                                                                                                                                                                                                                                                                                                                                                                                                                                                                                                                                  </v>
      </c>
      <c r="S6298" s="8"/>
      <c r="W6298" s="76"/>
      <c r="X6298" s="16">
        <f t="shared" si="1499"/>
        <v>0</v>
      </c>
      <c r="AC6298" s="18">
        <f t="shared" si="1491"/>
        <v>0</v>
      </c>
      <c r="AD6298" s="19">
        <f t="shared" si="1494"/>
        <v>0</v>
      </c>
      <c r="AE6298" s="21">
        <f t="shared" si="1503"/>
        <v>0</v>
      </c>
      <c r="AF6298" s="20">
        <f t="shared" si="1495"/>
        <v>0</v>
      </c>
      <c r="AG6298" s="20">
        <f t="shared" si="1496"/>
        <v>0</v>
      </c>
      <c r="AH6298" s="20">
        <f t="shared" si="1497"/>
        <v>0</v>
      </c>
      <c r="AI6298" s="20"/>
      <c r="AJ6298" s="20"/>
      <c r="AK6298" s="20">
        <f t="shared" si="1492"/>
        <v>0</v>
      </c>
      <c r="AL6298" s="171"/>
    </row>
    <row r="6299" spans="2:38" ht="15.75" customHeight="1" x14ac:dyDescent="0.25">
      <c r="B6299" s="14">
        <f t="shared" si="1500"/>
        <v>1924</v>
      </c>
      <c r="C6299" s="9" t="str">
        <f t="shared" si="1501"/>
        <v/>
      </c>
      <c r="D6299" s="3" t="str">
        <f t="shared" si="1502"/>
        <v/>
      </c>
      <c r="E6299" s="14" t="str">
        <f t="shared" si="1498"/>
        <v>1924</v>
      </c>
      <c r="J6299" s="14" t="str">
        <f t="shared" si="1493"/>
        <v xml:space="preserve">0                                                                                                                                                                                                                                                                                                                                                                                                                                                                                                                                                                                                                                                                                                                                                                                                                                                                                                                                                                                                                                                                                                                                                                                                                                                                                                                                                                                                                                                                                                                                                                                                                                                                                                                                                                                                                                                                                                                                                                                                   </v>
      </c>
      <c r="S6299" s="8"/>
      <c r="W6299" s="76"/>
      <c r="X6299" s="16">
        <f t="shared" si="1499"/>
        <v>0</v>
      </c>
      <c r="AC6299" s="18">
        <f t="shared" si="1491"/>
        <v>0</v>
      </c>
      <c r="AD6299" s="19">
        <f t="shared" si="1494"/>
        <v>0</v>
      </c>
      <c r="AE6299" s="21">
        <f t="shared" si="1503"/>
        <v>0</v>
      </c>
      <c r="AF6299" s="20">
        <f t="shared" si="1495"/>
        <v>0</v>
      </c>
      <c r="AG6299" s="20">
        <f t="shared" si="1496"/>
        <v>0</v>
      </c>
      <c r="AH6299" s="20">
        <f t="shared" si="1497"/>
        <v>0</v>
      </c>
      <c r="AI6299" s="20"/>
      <c r="AJ6299" s="20"/>
      <c r="AK6299" s="20">
        <f t="shared" si="1492"/>
        <v>0</v>
      </c>
      <c r="AL6299" s="171"/>
    </row>
    <row r="6300" spans="2:38" ht="15.75" customHeight="1" x14ac:dyDescent="0.25">
      <c r="B6300" s="14">
        <f t="shared" si="1500"/>
        <v>1925</v>
      </c>
      <c r="C6300" s="9" t="str">
        <f t="shared" si="1501"/>
        <v/>
      </c>
      <c r="D6300" s="3" t="str">
        <f t="shared" si="1502"/>
        <v/>
      </c>
      <c r="E6300" s="14" t="str">
        <f t="shared" si="1498"/>
        <v>1925</v>
      </c>
      <c r="J6300" s="14" t="str">
        <f t="shared" si="1493"/>
        <v xml:space="preserve">0                                                                                                                                                                                                                                                                                                                                                                                                                                                                                                                                                                                                                                                                                                                                                                                                                                                                                                                                                                                                                                                                                                                                                                                                                                                                                                                                                                                                                                                                                                                                                                                                                                                                                                                                                                                                                                                                                                                                                                                                    </v>
      </c>
      <c r="S6300" s="8"/>
      <c r="W6300" s="76"/>
      <c r="X6300" s="16">
        <f t="shared" si="1499"/>
        <v>0</v>
      </c>
      <c r="AC6300" s="18">
        <f t="shared" si="1491"/>
        <v>0</v>
      </c>
      <c r="AD6300" s="19">
        <f t="shared" si="1494"/>
        <v>0</v>
      </c>
      <c r="AE6300" s="21">
        <f t="shared" si="1503"/>
        <v>0</v>
      </c>
      <c r="AF6300" s="20">
        <f t="shared" si="1495"/>
        <v>0</v>
      </c>
      <c r="AG6300" s="20">
        <f t="shared" si="1496"/>
        <v>0</v>
      </c>
      <c r="AH6300" s="20">
        <f t="shared" si="1497"/>
        <v>0</v>
      </c>
      <c r="AI6300" s="20"/>
      <c r="AJ6300" s="20"/>
      <c r="AK6300" s="20">
        <f t="shared" si="1492"/>
        <v>0</v>
      </c>
      <c r="AL6300" s="171"/>
    </row>
    <row r="6301" spans="2:38" ht="15.75" customHeight="1" x14ac:dyDescent="0.25">
      <c r="B6301" s="14">
        <f t="shared" si="1500"/>
        <v>1926</v>
      </c>
      <c r="C6301" s="9" t="str">
        <f t="shared" si="1501"/>
        <v/>
      </c>
      <c r="D6301" s="3" t="str">
        <f t="shared" si="1502"/>
        <v/>
      </c>
      <c r="E6301" s="14" t="str">
        <f t="shared" si="1498"/>
        <v>1926</v>
      </c>
      <c r="J6301" s="14" t="str">
        <f t="shared" si="1493"/>
        <v xml:space="preserve">0                                                                                                                                                                                                                                                                                                                                                                                                                                                                                                                                                                                                                                                                                                                                                                                                                                                                                                                                                                                                                                                                                                                                                                                                                                                                                                                                                                                                                                                                                                                                                                                                                                                                                                                                                                                                                                                                                                                                                                                                     </v>
      </c>
      <c r="S6301" s="8"/>
      <c r="W6301" s="76"/>
      <c r="X6301" s="16">
        <f t="shared" si="1499"/>
        <v>0</v>
      </c>
      <c r="AC6301" s="18">
        <f t="shared" si="1491"/>
        <v>0</v>
      </c>
      <c r="AD6301" s="19">
        <f t="shared" si="1494"/>
        <v>0</v>
      </c>
      <c r="AE6301" s="21">
        <f t="shared" si="1503"/>
        <v>0</v>
      </c>
      <c r="AF6301" s="20">
        <f t="shared" si="1495"/>
        <v>0</v>
      </c>
      <c r="AG6301" s="20">
        <f t="shared" si="1496"/>
        <v>0</v>
      </c>
      <c r="AH6301" s="20">
        <f t="shared" si="1497"/>
        <v>0</v>
      </c>
      <c r="AI6301" s="20"/>
      <c r="AJ6301" s="20"/>
      <c r="AK6301" s="20">
        <f t="shared" si="1492"/>
        <v>0</v>
      </c>
      <c r="AL6301" s="171"/>
    </row>
    <row r="6302" spans="2:38" ht="15.75" customHeight="1" x14ac:dyDescent="0.25">
      <c r="B6302" s="14">
        <f t="shared" si="1500"/>
        <v>1927</v>
      </c>
      <c r="C6302" s="9" t="str">
        <f t="shared" si="1501"/>
        <v/>
      </c>
      <c r="D6302" s="3" t="str">
        <f t="shared" si="1502"/>
        <v/>
      </c>
      <c r="E6302" s="14" t="str">
        <f t="shared" si="1498"/>
        <v>1927</v>
      </c>
      <c r="J6302" s="14" t="str">
        <f t="shared" si="1493"/>
        <v xml:space="preserve">0                                                                                                                                                                                                                                                                                                                                                                                                                                                                                                                                                                                                                                                                                                                                                                                                                                                                                                                                                                                                                                                                                                                                                                                                                                                                                                                                                                                                                                                                                                                                                                                                                                                                                                                                                                                                                                                                                                                                                                                                      </v>
      </c>
      <c r="S6302" s="8"/>
      <c r="W6302" s="76"/>
      <c r="X6302" s="16">
        <f t="shared" si="1499"/>
        <v>0</v>
      </c>
      <c r="AC6302" s="18">
        <f t="shared" si="1491"/>
        <v>0</v>
      </c>
      <c r="AD6302" s="19">
        <f t="shared" si="1494"/>
        <v>0</v>
      </c>
      <c r="AE6302" s="21">
        <f t="shared" si="1503"/>
        <v>0</v>
      </c>
      <c r="AF6302" s="20">
        <f t="shared" si="1495"/>
        <v>0</v>
      </c>
      <c r="AG6302" s="20">
        <f t="shared" si="1496"/>
        <v>0</v>
      </c>
      <c r="AH6302" s="20">
        <f t="shared" si="1497"/>
        <v>0</v>
      </c>
      <c r="AI6302" s="20"/>
      <c r="AJ6302" s="20"/>
      <c r="AK6302" s="20">
        <f t="shared" si="1492"/>
        <v>0</v>
      </c>
      <c r="AL6302" s="171"/>
    </row>
    <row r="6303" spans="2:38" ht="15.75" customHeight="1" x14ac:dyDescent="0.25">
      <c r="B6303" s="14">
        <f t="shared" si="1500"/>
        <v>1928</v>
      </c>
      <c r="C6303" s="9" t="str">
        <f t="shared" si="1501"/>
        <v/>
      </c>
      <c r="D6303" s="3" t="str">
        <f t="shared" si="1502"/>
        <v/>
      </c>
      <c r="E6303" s="14" t="str">
        <f t="shared" si="1498"/>
        <v>1928</v>
      </c>
      <c r="J6303" s="14" t="str">
        <f t="shared" si="1493"/>
        <v xml:space="preserve">0                                                                                                                                                                                                                                                                                                                                                                                                                                                                                                                                                                                                                                                                                                                                                                                                                                                                                                                                                                                                                                                                                                                                                                                                                                                                                                                                                                                                                                                                                                                                                                                                                                                                                                                                                                                                                                                                                                                                                                                                       </v>
      </c>
      <c r="S6303" s="8"/>
      <c r="W6303" s="76"/>
      <c r="X6303" s="16">
        <f t="shared" si="1499"/>
        <v>0</v>
      </c>
      <c r="AC6303" s="18">
        <f t="shared" si="1491"/>
        <v>0</v>
      </c>
      <c r="AD6303" s="19">
        <f t="shared" si="1494"/>
        <v>0</v>
      </c>
      <c r="AE6303" s="21">
        <f t="shared" si="1503"/>
        <v>0</v>
      </c>
      <c r="AF6303" s="20">
        <f t="shared" si="1495"/>
        <v>0</v>
      </c>
      <c r="AG6303" s="20">
        <f t="shared" si="1496"/>
        <v>0</v>
      </c>
      <c r="AH6303" s="20">
        <f t="shared" si="1497"/>
        <v>0</v>
      </c>
      <c r="AI6303" s="20"/>
      <c r="AJ6303" s="20"/>
      <c r="AK6303" s="20">
        <f t="shared" si="1492"/>
        <v>0</v>
      </c>
      <c r="AL6303" s="171"/>
    </row>
    <row r="6304" spans="2:38" ht="15.75" customHeight="1" x14ac:dyDescent="0.25">
      <c r="B6304" s="14">
        <f t="shared" si="1500"/>
        <v>1929</v>
      </c>
      <c r="C6304" s="9" t="str">
        <f t="shared" si="1501"/>
        <v/>
      </c>
      <c r="D6304" s="3" t="str">
        <f t="shared" si="1502"/>
        <v/>
      </c>
      <c r="E6304" s="14" t="str">
        <f t="shared" si="1498"/>
        <v>1929</v>
      </c>
      <c r="J6304" s="14" t="str">
        <f t="shared" si="1493"/>
        <v xml:space="preserve">0                                                                                                                                                                                                                                                                                                                                                                                                                                                                                                                                                                                                                                                                                                                                                                                                                                                                                                                                                                                                                                                                                                                                                                                                                                                                                                                                                                                                                                                                                                                                                                                                                                                                                                                                                                                                                                                                                                                                                                                                        </v>
      </c>
      <c r="S6304" s="8"/>
      <c r="W6304" s="76"/>
      <c r="X6304" s="16">
        <f t="shared" si="1499"/>
        <v>0</v>
      </c>
      <c r="AC6304" s="18">
        <f t="shared" si="1491"/>
        <v>0</v>
      </c>
      <c r="AD6304" s="19">
        <f t="shared" si="1494"/>
        <v>0</v>
      </c>
      <c r="AE6304" s="21">
        <f t="shared" si="1503"/>
        <v>0</v>
      </c>
      <c r="AF6304" s="20">
        <f t="shared" si="1495"/>
        <v>0</v>
      </c>
      <c r="AG6304" s="20">
        <f t="shared" si="1496"/>
        <v>0</v>
      </c>
      <c r="AH6304" s="20">
        <f t="shared" si="1497"/>
        <v>0</v>
      </c>
      <c r="AI6304" s="20"/>
      <c r="AJ6304" s="20"/>
      <c r="AK6304" s="20">
        <f t="shared" si="1492"/>
        <v>0</v>
      </c>
      <c r="AL6304" s="171"/>
    </row>
    <row r="6305" spans="2:38" ht="15.75" customHeight="1" x14ac:dyDescent="0.25">
      <c r="B6305" s="14">
        <f t="shared" si="1500"/>
        <v>1930</v>
      </c>
      <c r="C6305" s="9" t="str">
        <f t="shared" si="1501"/>
        <v/>
      </c>
      <c r="D6305" s="3" t="str">
        <f t="shared" si="1502"/>
        <v/>
      </c>
      <c r="E6305" s="14" t="str">
        <f t="shared" si="1498"/>
        <v>1930</v>
      </c>
      <c r="J6305" s="14" t="str">
        <f t="shared" si="1493"/>
        <v xml:space="preserve">0                                                                                                                                                                                                                                                                                                                                                                                                                                                                                                                                                                                                                                                                                                                                                                                                                                                                                                                                                                                                                                                                                                                                                                                                                                                                                                                                                                                                                                                                                                                                                                                                                                                                                                                                                                                                                                                                                                                                                                                                         </v>
      </c>
      <c r="S6305" s="8"/>
      <c r="W6305" s="76"/>
      <c r="X6305" s="16">
        <f t="shared" si="1499"/>
        <v>0</v>
      </c>
      <c r="AC6305" s="18">
        <f t="shared" si="1491"/>
        <v>0</v>
      </c>
      <c r="AD6305" s="19">
        <f t="shared" si="1494"/>
        <v>0</v>
      </c>
      <c r="AE6305" s="21">
        <f t="shared" si="1503"/>
        <v>0</v>
      </c>
      <c r="AF6305" s="20">
        <f t="shared" si="1495"/>
        <v>0</v>
      </c>
      <c r="AG6305" s="20">
        <f t="shared" si="1496"/>
        <v>0</v>
      </c>
      <c r="AH6305" s="20">
        <f t="shared" si="1497"/>
        <v>0</v>
      </c>
      <c r="AI6305" s="20"/>
      <c r="AJ6305" s="20"/>
      <c r="AK6305" s="20">
        <f t="shared" si="1492"/>
        <v>0</v>
      </c>
      <c r="AL6305" s="171"/>
    </row>
    <row r="6306" spans="2:38" ht="15.75" customHeight="1" x14ac:dyDescent="0.25">
      <c r="B6306" s="14">
        <f t="shared" si="1500"/>
        <v>1931</v>
      </c>
      <c r="C6306" s="9" t="str">
        <f t="shared" si="1501"/>
        <v/>
      </c>
      <c r="D6306" s="3" t="str">
        <f t="shared" si="1502"/>
        <v/>
      </c>
      <c r="E6306" s="14" t="str">
        <f t="shared" si="1498"/>
        <v>1931</v>
      </c>
      <c r="J6306" s="14" t="str">
        <f t="shared" si="1493"/>
        <v xml:space="preserve">0                                                                                                                                                                                                                                                                                                                                                                                                                                                                                                                                                                                                                                                                                                                                                                                                                                                                                                                                                                                                                                                                                                                                                                                                                                                                                                                                                                                                                                                                                                                                                                                                                                                                                                                                                                                                                                                                                                                                                                                                          </v>
      </c>
      <c r="S6306" s="8"/>
      <c r="W6306" s="76"/>
      <c r="X6306" s="16">
        <f t="shared" si="1499"/>
        <v>0</v>
      </c>
      <c r="AC6306" s="18">
        <f t="shared" si="1491"/>
        <v>0</v>
      </c>
      <c r="AD6306" s="19">
        <f t="shared" si="1494"/>
        <v>0</v>
      </c>
      <c r="AE6306" s="21">
        <f t="shared" si="1503"/>
        <v>0</v>
      </c>
      <c r="AF6306" s="20">
        <f t="shared" si="1495"/>
        <v>0</v>
      </c>
      <c r="AG6306" s="20">
        <f t="shared" si="1496"/>
        <v>0</v>
      </c>
      <c r="AH6306" s="20">
        <f t="shared" si="1497"/>
        <v>0</v>
      </c>
      <c r="AI6306" s="20"/>
      <c r="AJ6306" s="20"/>
      <c r="AK6306" s="20">
        <f t="shared" si="1492"/>
        <v>0</v>
      </c>
      <c r="AL6306" s="171"/>
    </row>
    <row r="6307" spans="2:38" ht="15.75" customHeight="1" x14ac:dyDescent="0.25">
      <c r="B6307" s="14">
        <f t="shared" si="1500"/>
        <v>1932</v>
      </c>
      <c r="C6307" s="9" t="str">
        <f t="shared" si="1501"/>
        <v/>
      </c>
      <c r="D6307" s="3" t="str">
        <f t="shared" si="1502"/>
        <v/>
      </c>
      <c r="E6307" s="14" t="str">
        <f t="shared" si="1498"/>
        <v>1932</v>
      </c>
      <c r="J6307" s="14" t="str">
        <f t="shared" si="1493"/>
        <v xml:space="preserve">0                                                                                                                                                                                                                                                                                                                                                                                                                                                                                                                                                                                                                                                                                                                                                                                                                                                                                                                                                                                                                                                                                                                                                                                                                                                                                                                                                                                                                                                                                                                                                                                                                                                                                                                                                                                                                                                                                                                                                                                                           </v>
      </c>
      <c r="S6307" s="8"/>
      <c r="W6307" s="76"/>
      <c r="X6307" s="16">
        <f t="shared" si="1499"/>
        <v>0</v>
      </c>
      <c r="AC6307" s="18">
        <f t="shared" ref="AC6307:AC6370" si="1504">+AB6307*Y6307</f>
        <v>0</v>
      </c>
      <c r="AD6307" s="19">
        <f t="shared" si="1494"/>
        <v>0</v>
      </c>
      <c r="AE6307" s="21">
        <f t="shared" si="1503"/>
        <v>0</v>
      </c>
      <c r="AF6307" s="20">
        <f t="shared" si="1495"/>
        <v>0</v>
      </c>
      <c r="AG6307" s="20">
        <f t="shared" si="1496"/>
        <v>0</v>
      </c>
      <c r="AH6307" s="20">
        <f t="shared" si="1497"/>
        <v>0</v>
      </c>
      <c r="AI6307" s="20"/>
      <c r="AJ6307" s="20"/>
      <c r="AK6307" s="20">
        <f t="shared" ref="AK6307:AK6370" si="1505">AH6307+AG6307</f>
        <v>0</v>
      </c>
      <c r="AL6307" s="171"/>
    </row>
    <row r="6308" spans="2:38" ht="15.75" customHeight="1" x14ac:dyDescent="0.25">
      <c r="B6308" s="14">
        <f t="shared" si="1500"/>
        <v>1933</v>
      </c>
      <c r="C6308" s="9" t="str">
        <f t="shared" si="1501"/>
        <v/>
      </c>
      <c r="D6308" s="3" t="str">
        <f t="shared" si="1502"/>
        <v/>
      </c>
      <c r="E6308" s="14" t="str">
        <f t="shared" si="1498"/>
        <v>1933</v>
      </c>
      <c r="J6308" s="14" t="str">
        <f t="shared" si="1493"/>
        <v xml:space="preserve">0                                                                                                                                                                                                                                                                                                                                                                                                                                                                                                                                                                                                                                                                                                                                                                                                                                                                                                                                                                                                                                                                                                                                                                                                                                                                                                                                                                                                                                                                                                                                                                                                                                                                                                                                                                                                                                                                                                                                                                                                            </v>
      </c>
      <c r="S6308" s="8"/>
      <c r="W6308" s="76"/>
      <c r="X6308" s="16">
        <f t="shared" si="1499"/>
        <v>0</v>
      </c>
      <c r="AC6308" s="18">
        <f t="shared" si="1504"/>
        <v>0</v>
      </c>
      <c r="AD6308" s="19">
        <f t="shared" si="1494"/>
        <v>0</v>
      </c>
      <c r="AE6308" s="21">
        <f t="shared" si="1503"/>
        <v>0</v>
      </c>
      <c r="AF6308" s="20">
        <f t="shared" si="1495"/>
        <v>0</v>
      </c>
      <c r="AG6308" s="20">
        <f t="shared" si="1496"/>
        <v>0</v>
      </c>
      <c r="AH6308" s="20">
        <f t="shared" si="1497"/>
        <v>0</v>
      </c>
      <c r="AI6308" s="20"/>
      <c r="AJ6308" s="20"/>
      <c r="AK6308" s="20">
        <f t="shared" si="1505"/>
        <v>0</v>
      </c>
      <c r="AL6308" s="171"/>
    </row>
    <row r="6309" spans="2:38" ht="15.75" customHeight="1" x14ac:dyDescent="0.25">
      <c r="B6309" s="14">
        <f t="shared" si="1500"/>
        <v>1934</v>
      </c>
      <c r="C6309" s="9" t="str">
        <f t="shared" si="1501"/>
        <v/>
      </c>
      <c r="D6309" s="3" t="str">
        <f t="shared" si="1502"/>
        <v/>
      </c>
      <c r="E6309" s="14" t="str">
        <f t="shared" si="1498"/>
        <v>1934</v>
      </c>
      <c r="J6309" s="14" t="str">
        <f t="shared" si="1493"/>
        <v xml:space="preserve">0                                                                                                                                                                                                                                                                                                                                                                                                                                                                                                                                                                                                                                                                                                                                                                                                                                                                                                                                                                                                                                                                                                                                                                                                                                                                                                                                                                                                                                                                                                                                                                                                                                                                                                                                                                                                                                                                                                                                                                                                             </v>
      </c>
      <c r="S6309" s="8"/>
      <c r="W6309" s="76"/>
      <c r="X6309" s="16">
        <f t="shared" si="1499"/>
        <v>0</v>
      </c>
      <c r="AC6309" s="18">
        <f t="shared" si="1504"/>
        <v>0</v>
      </c>
      <c r="AD6309" s="19">
        <f t="shared" si="1494"/>
        <v>0</v>
      </c>
      <c r="AE6309" s="21">
        <f t="shared" si="1503"/>
        <v>0</v>
      </c>
      <c r="AF6309" s="20">
        <f t="shared" si="1495"/>
        <v>0</v>
      </c>
      <c r="AG6309" s="20">
        <f t="shared" si="1496"/>
        <v>0</v>
      </c>
      <c r="AH6309" s="20">
        <f t="shared" si="1497"/>
        <v>0</v>
      </c>
      <c r="AI6309" s="20"/>
      <c r="AJ6309" s="20"/>
      <c r="AK6309" s="20">
        <f t="shared" si="1505"/>
        <v>0</v>
      </c>
      <c r="AL6309" s="171"/>
    </row>
    <row r="6310" spans="2:38" ht="15.75" customHeight="1" x14ac:dyDescent="0.25">
      <c r="B6310" s="14">
        <f t="shared" si="1500"/>
        <v>1935</v>
      </c>
      <c r="C6310" s="9" t="str">
        <f t="shared" si="1501"/>
        <v/>
      </c>
      <c r="D6310" s="3" t="str">
        <f t="shared" si="1502"/>
        <v/>
      </c>
      <c r="E6310" s="14" t="str">
        <f t="shared" si="1498"/>
        <v>1935</v>
      </c>
      <c r="J6310" s="14" t="str">
        <f t="shared" si="1493"/>
        <v xml:space="preserve">0                                                                                                                                                                                                                                                                                                                                                                                                                                                                                                                                                                                                                                                                                                                                                                                                                                                                                                                                                                                                                                                                                                                                                                                                                                                                                                                                                                                                                                                                                                                                                                                                                                                                                                                                                                                                                                                                                                                                                                                                              </v>
      </c>
      <c r="S6310" s="8"/>
      <c r="W6310" s="76"/>
      <c r="X6310" s="16">
        <f t="shared" si="1499"/>
        <v>0</v>
      </c>
      <c r="AC6310" s="18">
        <f t="shared" si="1504"/>
        <v>0</v>
      </c>
      <c r="AD6310" s="19">
        <f t="shared" si="1494"/>
        <v>0</v>
      </c>
      <c r="AE6310" s="21">
        <f t="shared" si="1503"/>
        <v>0</v>
      </c>
      <c r="AF6310" s="20">
        <f t="shared" si="1495"/>
        <v>0</v>
      </c>
      <c r="AG6310" s="20">
        <f t="shared" si="1496"/>
        <v>0</v>
      </c>
      <c r="AH6310" s="20">
        <f t="shared" si="1497"/>
        <v>0</v>
      </c>
      <c r="AI6310" s="20"/>
      <c r="AJ6310" s="20"/>
      <c r="AK6310" s="20">
        <f t="shared" si="1505"/>
        <v>0</v>
      </c>
      <c r="AL6310" s="171"/>
    </row>
    <row r="6311" spans="2:38" ht="15.75" customHeight="1" x14ac:dyDescent="0.25">
      <c r="B6311" s="14">
        <f t="shared" si="1500"/>
        <v>1936</v>
      </c>
      <c r="C6311" s="9" t="str">
        <f t="shared" si="1501"/>
        <v/>
      </c>
      <c r="D6311" s="3" t="str">
        <f t="shared" si="1502"/>
        <v/>
      </c>
      <c r="E6311" s="14" t="str">
        <f t="shared" si="1498"/>
        <v>1936</v>
      </c>
      <c r="J6311" s="14" t="str">
        <f t="shared" ref="J6311:J6374" si="1506">IF(A6311=A6310,CONCATENATE(J6310," ",I6311),I6311)</f>
        <v xml:space="preserve">0                                                                                                                                                                                                                                                                                                                                                                                                                                                                                                                                                                                                                                                                                                                                                                                                                                                                                                                                                                                                                                                                                                                                                                                                                                                                                                                                                                                                                                                                                                                                                                                                                                                                                                                                                                                                                                                                                                                                                                                                               </v>
      </c>
      <c r="S6311" s="8"/>
      <c r="W6311" s="76"/>
      <c r="X6311" s="16">
        <f t="shared" si="1499"/>
        <v>0</v>
      </c>
      <c r="AC6311" s="18">
        <f t="shared" si="1504"/>
        <v>0</v>
      </c>
      <c r="AD6311" s="19">
        <f t="shared" si="1494"/>
        <v>0</v>
      </c>
      <c r="AE6311" s="21">
        <f t="shared" si="1503"/>
        <v>0</v>
      </c>
      <c r="AF6311" s="20">
        <f t="shared" si="1495"/>
        <v>0</v>
      </c>
      <c r="AG6311" s="20">
        <f t="shared" si="1496"/>
        <v>0</v>
      </c>
      <c r="AH6311" s="20">
        <f t="shared" si="1497"/>
        <v>0</v>
      </c>
      <c r="AI6311" s="20"/>
      <c r="AJ6311" s="20"/>
      <c r="AK6311" s="20">
        <f t="shared" si="1505"/>
        <v>0</v>
      </c>
      <c r="AL6311" s="171"/>
    </row>
    <row r="6312" spans="2:38" ht="15.75" customHeight="1" x14ac:dyDescent="0.25">
      <c r="B6312" s="14">
        <f t="shared" si="1500"/>
        <v>1937</v>
      </c>
      <c r="C6312" s="9" t="str">
        <f t="shared" si="1501"/>
        <v/>
      </c>
      <c r="D6312" s="3" t="str">
        <f t="shared" si="1502"/>
        <v/>
      </c>
      <c r="E6312" s="14" t="str">
        <f t="shared" si="1498"/>
        <v>1937</v>
      </c>
      <c r="J6312" s="14" t="str">
        <f t="shared" si="1506"/>
        <v xml:space="preserve">0                                                                                                                                                                                                                                                                                                                                                                                                                                                                                                                                                                                                                                                                                                                                                                                                                                                                                                                                                                                                                                                                                                                                                                                                                                                                                                                                                                                                                                                                                                                                                                                                                                                                                                                                                                                                                                                                                                                                                                                                                </v>
      </c>
      <c r="S6312" s="8"/>
      <c r="W6312" s="76"/>
      <c r="X6312" s="16">
        <f t="shared" si="1499"/>
        <v>0</v>
      </c>
      <c r="AC6312" s="18">
        <f t="shared" si="1504"/>
        <v>0</v>
      </c>
      <c r="AD6312" s="19">
        <f t="shared" si="1494"/>
        <v>0</v>
      </c>
      <c r="AE6312" s="21">
        <f t="shared" si="1503"/>
        <v>0</v>
      </c>
      <c r="AF6312" s="20">
        <f t="shared" si="1495"/>
        <v>0</v>
      </c>
      <c r="AG6312" s="20">
        <f t="shared" si="1496"/>
        <v>0</v>
      </c>
      <c r="AH6312" s="20">
        <f t="shared" si="1497"/>
        <v>0</v>
      </c>
      <c r="AI6312" s="20"/>
      <c r="AJ6312" s="20"/>
      <c r="AK6312" s="20">
        <f t="shared" si="1505"/>
        <v>0</v>
      </c>
      <c r="AL6312" s="171"/>
    </row>
    <row r="6313" spans="2:38" ht="15.75" customHeight="1" x14ac:dyDescent="0.25">
      <c r="B6313" s="14">
        <f t="shared" si="1500"/>
        <v>1938</v>
      </c>
      <c r="C6313" s="9" t="str">
        <f t="shared" si="1501"/>
        <v/>
      </c>
      <c r="D6313" s="3" t="str">
        <f t="shared" si="1502"/>
        <v/>
      </c>
      <c r="E6313" s="14" t="str">
        <f t="shared" si="1498"/>
        <v>1938</v>
      </c>
      <c r="J6313" s="14" t="str">
        <f t="shared" si="1506"/>
        <v xml:space="preserve">0                                                                                                                                                                                                                                                                                                                                                                                                                                                                                                                                                                                                                                                                                                                                                                                                                                                                                                                                                                                                                                                                                                                                                                                                                                                                                                                                                                                                                                                                                                                                                                                                                                                                                                                                                                                                                                                                                                                                                                                                                 </v>
      </c>
      <c r="S6313" s="8"/>
      <c r="W6313" s="76"/>
      <c r="X6313" s="16">
        <f t="shared" si="1499"/>
        <v>0</v>
      </c>
      <c r="AC6313" s="18">
        <f t="shared" si="1504"/>
        <v>0</v>
      </c>
      <c r="AD6313" s="19">
        <f t="shared" si="1494"/>
        <v>0</v>
      </c>
      <c r="AE6313" s="21">
        <f t="shared" si="1503"/>
        <v>0</v>
      </c>
      <c r="AF6313" s="20">
        <f t="shared" si="1495"/>
        <v>0</v>
      </c>
      <c r="AG6313" s="20">
        <f t="shared" si="1496"/>
        <v>0</v>
      </c>
      <c r="AH6313" s="20">
        <f t="shared" si="1497"/>
        <v>0</v>
      </c>
      <c r="AI6313" s="20"/>
      <c r="AJ6313" s="20"/>
      <c r="AK6313" s="20">
        <f t="shared" si="1505"/>
        <v>0</v>
      </c>
      <c r="AL6313" s="171"/>
    </row>
    <row r="6314" spans="2:38" ht="15.75" customHeight="1" x14ac:dyDescent="0.25">
      <c r="B6314" s="14">
        <f t="shared" si="1500"/>
        <v>1939</v>
      </c>
      <c r="C6314" s="9" t="str">
        <f t="shared" si="1501"/>
        <v/>
      </c>
      <c r="D6314" s="3" t="str">
        <f t="shared" si="1502"/>
        <v/>
      </c>
      <c r="E6314" s="14" t="str">
        <f t="shared" si="1498"/>
        <v>1939</v>
      </c>
      <c r="J6314" s="14" t="str">
        <f t="shared" si="1506"/>
        <v xml:space="preserve">0                                                                                                                                                                                                                                                                                                                                                                                                                                                                                                                                                                                                                                                                                                                                                                                                                                                                                                                                                                                                                                                                                                                                                                                                                                                                                                                                                                                                                                                                                                                                                                                                                                                                                                                                                                                                                                                                                                                                                                                                                  </v>
      </c>
      <c r="S6314" s="8"/>
      <c r="W6314" s="76"/>
      <c r="X6314" s="16">
        <f t="shared" si="1499"/>
        <v>0</v>
      </c>
      <c r="AC6314" s="18">
        <f t="shared" si="1504"/>
        <v>0</v>
      </c>
      <c r="AD6314" s="19">
        <f t="shared" si="1494"/>
        <v>0</v>
      </c>
      <c r="AE6314" s="21">
        <f t="shared" si="1503"/>
        <v>0</v>
      </c>
      <c r="AF6314" s="20">
        <f t="shared" si="1495"/>
        <v>0</v>
      </c>
      <c r="AG6314" s="20">
        <f t="shared" si="1496"/>
        <v>0</v>
      </c>
      <c r="AH6314" s="20">
        <f t="shared" si="1497"/>
        <v>0</v>
      </c>
      <c r="AI6314" s="20"/>
      <c r="AJ6314" s="20"/>
      <c r="AK6314" s="20">
        <f t="shared" si="1505"/>
        <v>0</v>
      </c>
      <c r="AL6314" s="171"/>
    </row>
    <row r="6315" spans="2:38" ht="15.75" customHeight="1" x14ac:dyDescent="0.25">
      <c r="B6315" s="14">
        <f t="shared" si="1500"/>
        <v>1940</v>
      </c>
      <c r="C6315" s="9" t="str">
        <f t="shared" si="1501"/>
        <v/>
      </c>
      <c r="D6315" s="3" t="str">
        <f t="shared" si="1502"/>
        <v/>
      </c>
      <c r="E6315" s="14" t="str">
        <f t="shared" si="1498"/>
        <v>1940</v>
      </c>
      <c r="J6315" s="14" t="str">
        <f t="shared" si="1506"/>
        <v xml:space="preserve">0                                                                                                                                                                                                                                                                                                                                                                                                                                                                                                                                                                                                                                                                                                                                                                                                                                                                                                                                                                                                                                                                                                                                                                                                                                                                                                                                                                                                                                                                                                                                                                                                                                                                                                                                                                                                                                                                                                                                                                                                                   </v>
      </c>
      <c r="S6315" s="8"/>
      <c r="W6315" s="76"/>
      <c r="X6315" s="16">
        <f t="shared" si="1499"/>
        <v>0</v>
      </c>
      <c r="AC6315" s="18">
        <f t="shared" si="1504"/>
        <v>0</v>
      </c>
      <c r="AD6315" s="19">
        <f t="shared" si="1494"/>
        <v>0</v>
      </c>
      <c r="AE6315" s="21">
        <f t="shared" si="1503"/>
        <v>0</v>
      </c>
      <c r="AF6315" s="20">
        <f t="shared" si="1495"/>
        <v>0</v>
      </c>
      <c r="AG6315" s="20">
        <f t="shared" si="1496"/>
        <v>0</v>
      </c>
      <c r="AH6315" s="20">
        <f t="shared" si="1497"/>
        <v>0</v>
      </c>
      <c r="AI6315" s="20"/>
      <c r="AJ6315" s="20"/>
      <c r="AK6315" s="20">
        <f t="shared" si="1505"/>
        <v>0</v>
      </c>
      <c r="AL6315" s="171"/>
    </row>
    <row r="6316" spans="2:38" ht="15.75" customHeight="1" x14ac:dyDescent="0.25">
      <c r="B6316" s="14">
        <f t="shared" si="1500"/>
        <v>1941</v>
      </c>
      <c r="C6316" s="9" t="str">
        <f t="shared" si="1501"/>
        <v/>
      </c>
      <c r="D6316" s="3" t="str">
        <f t="shared" si="1502"/>
        <v/>
      </c>
      <c r="E6316" s="14" t="str">
        <f t="shared" si="1498"/>
        <v>1941</v>
      </c>
      <c r="J6316" s="14" t="str">
        <f t="shared" si="1506"/>
        <v xml:space="preserve">0                                                                                                                                                                                                                                                                                                                                                                                                                                                                                                                                                                                                                                                                                                                                                                                                                                                                                                                                                                                                                                                                                                                                                                                                                                                                                                                                                                                                                                                                                                                                                                                                                                                                                                                                                                                                                                                                                                                                                                                                                    </v>
      </c>
      <c r="S6316" s="8"/>
      <c r="W6316" s="76"/>
      <c r="X6316" s="16">
        <f t="shared" si="1499"/>
        <v>0</v>
      </c>
      <c r="AC6316" s="18">
        <f t="shared" si="1504"/>
        <v>0</v>
      </c>
      <c r="AD6316" s="19">
        <f t="shared" si="1494"/>
        <v>0</v>
      </c>
      <c r="AE6316" s="21">
        <f t="shared" si="1503"/>
        <v>0</v>
      </c>
      <c r="AF6316" s="20">
        <f t="shared" si="1495"/>
        <v>0</v>
      </c>
      <c r="AG6316" s="20">
        <f t="shared" si="1496"/>
        <v>0</v>
      </c>
      <c r="AH6316" s="20">
        <f t="shared" si="1497"/>
        <v>0</v>
      </c>
      <c r="AI6316" s="20"/>
      <c r="AJ6316" s="20"/>
      <c r="AK6316" s="20">
        <f t="shared" si="1505"/>
        <v>0</v>
      </c>
      <c r="AL6316" s="171"/>
    </row>
    <row r="6317" spans="2:38" ht="15.75" customHeight="1" x14ac:dyDescent="0.25">
      <c r="B6317" s="14">
        <f t="shared" si="1500"/>
        <v>1942</v>
      </c>
      <c r="C6317" s="9" t="str">
        <f t="shared" si="1501"/>
        <v/>
      </c>
      <c r="D6317" s="3" t="str">
        <f t="shared" si="1502"/>
        <v/>
      </c>
      <c r="E6317" s="14" t="str">
        <f t="shared" si="1498"/>
        <v>1942</v>
      </c>
      <c r="J6317" s="14" t="str">
        <f t="shared" si="1506"/>
        <v xml:space="preserve">0                                                                                                                                                                                                                                                                                                                                                                                                                                                                                                                                                                                                                                                                                                                                                                                                                                                                                                                                                                                                                                                                                                                                                                                                                                                                                                                                                                                                                                                                                                                                                                                                                                                                                                                                                                                                                                                                                                                                                                                                                     </v>
      </c>
      <c r="S6317" s="8"/>
      <c r="W6317" s="76"/>
      <c r="X6317" s="16">
        <f t="shared" si="1499"/>
        <v>0</v>
      </c>
      <c r="AC6317" s="18">
        <f t="shared" si="1504"/>
        <v>0</v>
      </c>
      <c r="AD6317" s="19">
        <f t="shared" si="1494"/>
        <v>0</v>
      </c>
      <c r="AE6317" s="21">
        <f t="shared" si="1503"/>
        <v>0</v>
      </c>
      <c r="AF6317" s="20">
        <f t="shared" si="1495"/>
        <v>0</v>
      </c>
      <c r="AG6317" s="20">
        <f t="shared" si="1496"/>
        <v>0</v>
      </c>
      <c r="AH6317" s="20">
        <f t="shared" si="1497"/>
        <v>0</v>
      </c>
      <c r="AI6317" s="20"/>
      <c r="AJ6317" s="20"/>
      <c r="AK6317" s="20">
        <f t="shared" si="1505"/>
        <v>0</v>
      </c>
      <c r="AL6317" s="171"/>
    </row>
    <row r="6318" spans="2:38" ht="15.75" customHeight="1" x14ac:dyDescent="0.25">
      <c r="B6318" s="14">
        <f t="shared" si="1500"/>
        <v>1943</v>
      </c>
      <c r="C6318" s="9" t="str">
        <f t="shared" si="1501"/>
        <v/>
      </c>
      <c r="D6318" s="3" t="str">
        <f t="shared" si="1502"/>
        <v/>
      </c>
      <c r="E6318" s="14" t="str">
        <f t="shared" si="1498"/>
        <v>1943</v>
      </c>
      <c r="J6318" s="14" t="str">
        <f t="shared" si="1506"/>
        <v xml:space="preserve">0                                                                                                                                                                                                                                                                                                                                                                                                                                                                                                                                                                                                                                                                                                                                                                                                                                                                                                                                                                                                                                                                                                                                                                                                                                                                                                                                                                                                                                                                                                                                                                                                                                                                                                                                                                                                                                                                                                                                                                                                                      </v>
      </c>
      <c r="S6318" s="8"/>
      <c r="W6318" s="76"/>
      <c r="X6318" s="16">
        <f t="shared" si="1499"/>
        <v>0</v>
      </c>
      <c r="AC6318" s="18">
        <f t="shared" si="1504"/>
        <v>0</v>
      </c>
      <c r="AD6318" s="19">
        <f t="shared" si="1494"/>
        <v>0</v>
      </c>
      <c r="AE6318" s="21">
        <f t="shared" si="1503"/>
        <v>0</v>
      </c>
      <c r="AF6318" s="20">
        <f t="shared" si="1495"/>
        <v>0</v>
      </c>
      <c r="AG6318" s="20">
        <f t="shared" si="1496"/>
        <v>0</v>
      </c>
      <c r="AH6318" s="20">
        <f t="shared" si="1497"/>
        <v>0</v>
      </c>
      <c r="AI6318" s="20"/>
      <c r="AJ6318" s="20"/>
      <c r="AK6318" s="20">
        <f t="shared" si="1505"/>
        <v>0</v>
      </c>
      <c r="AL6318" s="171"/>
    </row>
    <row r="6319" spans="2:38" ht="15.75" customHeight="1" x14ac:dyDescent="0.25">
      <c r="B6319" s="14">
        <f t="shared" si="1500"/>
        <v>1944</v>
      </c>
      <c r="C6319" s="9" t="str">
        <f t="shared" si="1501"/>
        <v/>
      </c>
      <c r="D6319" s="3" t="str">
        <f t="shared" si="1502"/>
        <v/>
      </c>
      <c r="E6319" s="14" t="str">
        <f t="shared" si="1498"/>
        <v>1944</v>
      </c>
      <c r="J6319" s="14" t="str">
        <f t="shared" si="1506"/>
        <v xml:space="preserve">0                                                                                                                                                                                                                                                                                                                                                                                                                                                                                                                                                                                                                                                                                                                                                                                                                                                                                                                                                                                                                                                                                                                                                                                                                                                                                                                                                                                                                                                                                                                                                                                                                                                                                                                                                                                                                                                                                                                                                                                                                       </v>
      </c>
      <c r="S6319" s="8"/>
      <c r="W6319" s="76"/>
      <c r="X6319" s="16">
        <f t="shared" si="1499"/>
        <v>0</v>
      </c>
      <c r="AC6319" s="18">
        <f t="shared" si="1504"/>
        <v>0</v>
      </c>
      <c r="AD6319" s="19">
        <f t="shared" si="1494"/>
        <v>0</v>
      </c>
      <c r="AE6319" s="21">
        <f t="shared" si="1503"/>
        <v>0</v>
      </c>
      <c r="AF6319" s="20">
        <f t="shared" si="1495"/>
        <v>0</v>
      </c>
      <c r="AG6319" s="20">
        <f t="shared" si="1496"/>
        <v>0</v>
      </c>
      <c r="AH6319" s="20">
        <f t="shared" si="1497"/>
        <v>0</v>
      </c>
      <c r="AI6319" s="20"/>
      <c r="AJ6319" s="20"/>
      <c r="AK6319" s="20">
        <f t="shared" si="1505"/>
        <v>0</v>
      </c>
      <c r="AL6319" s="171"/>
    </row>
    <row r="6320" spans="2:38" ht="15.75" customHeight="1" x14ac:dyDescent="0.25">
      <c r="B6320" s="14">
        <f t="shared" si="1500"/>
        <v>1945</v>
      </c>
      <c r="C6320" s="9" t="str">
        <f t="shared" si="1501"/>
        <v/>
      </c>
      <c r="D6320" s="3" t="str">
        <f t="shared" si="1502"/>
        <v/>
      </c>
      <c r="E6320" s="14" t="str">
        <f t="shared" si="1498"/>
        <v>1945</v>
      </c>
      <c r="J6320" s="14" t="str">
        <f t="shared" si="1506"/>
        <v xml:space="preserve">0                                                                                                                                                                                                                                                                                                                                                                                                                                                                                                                                                                                                                                                                                                                                                                                                                                                                                                                                                                                                                                                                                                                                                                                                                                                                                                                                                                                                                                                                                                                                                                                                                                                                                                                                                                                                                                                                                                                                                                                                                        </v>
      </c>
      <c r="S6320" s="8"/>
      <c r="W6320" s="76"/>
      <c r="X6320" s="16">
        <f t="shared" si="1499"/>
        <v>0</v>
      </c>
      <c r="AC6320" s="18">
        <f t="shared" si="1504"/>
        <v>0</v>
      </c>
      <c r="AD6320" s="19">
        <f t="shared" si="1494"/>
        <v>0</v>
      </c>
      <c r="AE6320" s="21">
        <f t="shared" si="1503"/>
        <v>0</v>
      </c>
      <c r="AF6320" s="20">
        <f t="shared" si="1495"/>
        <v>0</v>
      </c>
      <c r="AG6320" s="20">
        <f t="shared" si="1496"/>
        <v>0</v>
      </c>
      <c r="AH6320" s="20">
        <f t="shared" si="1497"/>
        <v>0</v>
      </c>
      <c r="AI6320" s="20"/>
      <c r="AJ6320" s="20"/>
      <c r="AK6320" s="20">
        <f t="shared" si="1505"/>
        <v>0</v>
      </c>
      <c r="AL6320" s="171"/>
    </row>
    <row r="6321" spans="2:38" ht="15.75" customHeight="1" x14ac:dyDescent="0.25">
      <c r="B6321" s="14">
        <f t="shared" si="1500"/>
        <v>1946</v>
      </c>
      <c r="C6321" s="9" t="str">
        <f t="shared" si="1501"/>
        <v/>
      </c>
      <c r="D6321" s="3" t="str">
        <f t="shared" si="1502"/>
        <v/>
      </c>
      <c r="E6321" s="14" t="str">
        <f t="shared" si="1498"/>
        <v>1946</v>
      </c>
      <c r="J6321" s="14" t="str">
        <f t="shared" si="1506"/>
        <v xml:space="preserve">0                                                                                                                                                                                                                                                                                                                                                                                                                                                                                                                                                                                                                                                                                                                                                                                                                                                                                                                                                                                                                                                                                                                                                                                                                                                                                                                                                                                                                                                                                                                                                                                                                                                                                                                                                                                                                                                                                                                                                                                                                         </v>
      </c>
      <c r="S6321" s="8"/>
      <c r="W6321" s="76"/>
      <c r="X6321" s="16">
        <f t="shared" si="1499"/>
        <v>0</v>
      </c>
      <c r="AC6321" s="18">
        <f t="shared" si="1504"/>
        <v>0</v>
      </c>
      <c r="AD6321" s="19">
        <f t="shared" ref="AD6321:AD6384" si="1507">IF(A6321=A6320,AD6320+AC6321,AC6321)</f>
        <v>0</v>
      </c>
      <c r="AE6321" s="21">
        <f t="shared" si="1503"/>
        <v>0</v>
      </c>
      <c r="AF6321" s="20">
        <f t="shared" ref="AF6321:AF6384" si="1508">IF(A6321=A6320,0,(SUMIF($A$3:$A$999956,A6321,$Q$3:$Q$999956)))+IF(A6321=A6320,0,(SUMIF($A$3:$A$999956,A6321,$R$3:$R$999956)))</f>
        <v>0</v>
      </c>
      <c r="AG6321" s="20">
        <f t="shared" ref="AG6321:AG6384" si="1509">IF(A6321=A6320,0,(SUMIF($A$3:$A$999956,A6321,($X$3:$X$999956))))</f>
        <v>0</v>
      </c>
      <c r="AH6321" s="20">
        <f t="shared" ref="AH6321:AH6384" si="1510">IF(A6321=A6320,0,(SUMIF($A$3:$A$999956,A6321,($AC$3:$AC$999956))))</f>
        <v>0</v>
      </c>
      <c r="AI6321" s="20"/>
      <c r="AJ6321" s="20"/>
      <c r="AK6321" s="20">
        <f t="shared" si="1505"/>
        <v>0</v>
      </c>
      <c r="AL6321" s="171"/>
    </row>
    <row r="6322" spans="2:38" ht="15.75" customHeight="1" x14ac:dyDescent="0.25">
      <c r="B6322" s="14">
        <f t="shared" si="1500"/>
        <v>1947</v>
      </c>
      <c r="C6322" s="9" t="str">
        <f t="shared" si="1501"/>
        <v/>
      </c>
      <c r="D6322" s="3" t="str">
        <f t="shared" si="1502"/>
        <v/>
      </c>
      <c r="E6322" s="14" t="str">
        <f t="shared" si="1498"/>
        <v>1947</v>
      </c>
      <c r="J6322" s="14" t="str">
        <f t="shared" si="1506"/>
        <v xml:space="preserve">0                                                                                                                                                                                                                                                                                                                                                                                                                                                                                                                                                                                                                                                                                                                                                                                                                                                                                                                                                                                                                                                                                                                                                                                                                                                                                                                                                                                                                                                                                                                                                                                                                                                                                                                                                                                                                                                                                                                                                                                                                          </v>
      </c>
      <c r="S6322" s="8"/>
      <c r="W6322" s="76"/>
      <c r="X6322" s="16">
        <f t="shared" si="1499"/>
        <v>0</v>
      </c>
      <c r="AC6322" s="18">
        <f t="shared" si="1504"/>
        <v>0</v>
      </c>
      <c r="AD6322" s="19">
        <f t="shared" si="1507"/>
        <v>0</v>
      </c>
      <c r="AE6322" s="21">
        <f t="shared" si="1503"/>
        <v>0</v>
      </c>
      <c r="AF6322" s="20">
        <f t="shared" si="1508"/>
        <v>0</v>
      </c>
      <c r="AG6322" s="20">
        <f t="shared" si="1509"/>
        <v>0</v>
      </c>
      <c r="AH6322" s="20">
        <f t="shared" si="1510"/>
        <v>0</v>
      </c>
      <c r="AI6322" s="20"/>
      <c r="AJ6322" s="20"/>
      <c r="AK6322" s="20">
        <f t="shared" si="1505"/>
        <v>0</v>
      </c>
      <c r="AL6322" s="171"/>
    </row>
    <row r="6323" spans="2:38" ht="15.75" customHeight="1" x14ac:dyDescent="0.25">
      <c r="B6323" s="14">
        <f t="shared" si="1500"/>
        <v>1948</v>
      </c>
      <c r="C6323" s="9" t="str">
        <f t="shared" si="1501"/>
        <v/>
      </c>
      <c r="D6323" s="3" t="str">
        <f t="shared" si="1502"/>
        <v/>
      </c>
      <c r="E6323" s="14" t="str">
        <f t="shared" si="1498"/>
        <v>1948</v>
      </c>
      <c r="J6323" s="14" t="str">
        <f t="shared" si="1506"/>
        <v xml:space="preserve">0                                                                                                                                                                                                                                                                                                                                                                                                                                                                                                                                                                                                                                                                                                                                                                                                                                                                                                                                                                                                                                                                                                                                                                                                                                                                                                                                                                                                                                                                                                                                                                                                                                                                                                                                                                                                                                                                                                                                                                                                                           </v>
      </c>
      <c r="S6323" s="8"/>
      <c r="W6323" s="76"/>
      <c r="X6323" s="16">
        <f t="shared" si="1499"/>
        <v>0</v>
      </c>
      <c r="AC6323" s="18">
        <f t="shared" si="1504"/>
        <v>0</v>
      </c>
      <c r="AD6323" s="19">
        <f t="shared" si="1507"/>
        <v>0</v>
      </c>
      <c r="AE6323" s="21">
        <f t="shared" si="1503"/>
        <v>0</v>
      </c>
      <c r="AF6323" s="20">
        <f t="shared" si="1508"/>
        <v>0</v>
      </c>
      <c r="AG6323" s="20">
        <f t="shared" si="1509"/>
        <v>0</v>
      </c>
      <c r="AH6323" s="20">
        <f t="shared" si="1510"/>
        <v>0</v>
      </c>
      <c r="AI6323" s="20"/>
      <c r="AJ6323" s="20"/>
      <c r="AK6323" s="20">
        <f t="shared" si="1505"/>
        <v>0</v>
      </c>
      <c r="AL6323" s="171"/>
    </row>
    <row r="6324" spans="2:38" ht="15.75" customHeight="1" x14ac:dyDescent="0.25">
      <c r="B6324" s="14">
        <f t="shared" si="1500"/>
        <v>1949</v>
      </c>
      <c r="C6324" s="9" t="str">
        <f t="shared" si="1501"/>
        <v/>
      </c>
      <c r="D6324" s="3" t="str">
        <f t="shared" si="1502"/>
        <v/>
      </c>
      <c r="E6324" s="14" t="str">
        <f t="shared" si="1498"/>
        <v>1949</v>
      </c>
      <c r="J6324" s="14" t="str">
        <f t="shared" si="1506"/>
        <v xml:space="preserve">0                                                                                                                                                                                                                                                                                                                                                                                                                                                                                                                                                                                                                                                                                                                                                                                                                                                                                                                                                                                                                                                                                                                                                                                                                                                                                                                                                                                                                                                                                                                                                                                                                                                                                                                                                                                                                                                                                                                                                                                                                            </v>
      </c>
      <c r="S6324" s="8"/>
      <c r="W6324" s="76"/>
      <c r="X6324" s="16">
        <f t="shared" si="1499"/>
        <v>0</v>
      </c>
      <c r="AC6324" s="18">
        <f t="shared" si="1504"/>
        <v>0</v>
      </c>
      <c r="AD6324" s="19">
        <f t="shared" si="1507"/>
        <v>0</v>
      </c>
      <c r="AE6324" s="21">
        <f t="shared" si="1503"/>
        <v>0</v>
      </c>
      <c r="AF6324" s="20">
        <f t="shared" si="1508"/>
        <v>0</v>
      </c>
      <c r="AG6324" s="20">
        <f t="shared" si="1509"/>
        <v>0</v>
      </c>
      <c r="AH6324" s="20">
        <f t="shared" si="1510"/>
        <v>0</v>
      </c>
      <c r="AI6324" s="20"/>
      <c r="AJ6324" s="20"/>
      <c r="AK6324" s="20">
        <f t="shared" si="1505"/>
        <v>0</v>
      </c>
      <c r="AL6324" s="171"/>
    </row>
    <row r="6325" spans="2:38" ht="15.75" customHeight="1" x14ac:dyDescent="0.25">
      <c r="B6325" s="14">
        <f t="shared" si="1500"/>
        <v>1950</v>
      </c>
      <c r="C6325" s="9" t="str">
        <f t="shared" si="1501"/>
        <v/>
      </c>
      <c r="D6325" s="3" t="str">
        <f t="shared" si="1502"/>
        <v/>
      </c>
      <c r="E6325" s="14" t="str">
        <f t="shared" si="1498"/>
        <v>1950</v>
      </c>
      <c r="J6325" s="14" t="str">
        <f t="shared" si="1506"/>
        <v xml:space="preserve">0                                                                                                                                                                                                                                                                                                                                                                                                                                                                                                                                                                                                                                                                                                                                                                                                                                                                                                                                                                                                                                                                                                                                                                                                                                                                                                                                                                                                                                                                                                                                                                                                                                                                                                                                                                                                                                                                                                                                                                                                                             </v>
      </c>
      <c r="S6325" s="8"/>
      <c r="W6325" s="76"/>
      <c r="X6325" s="16">
        <f t="shared" si="1499"/>
        <v>0</v>
      </c>
      <c r="AC6325" s="18">
        <f t="shared" si="1504"/>
        <v>0</v>
      </c>
      <c r="AD6325" s="19">
        <f t="shared" si="1507"/>
        <v>0</v>
      </c>
      <c r="AE6325" s="21">
        <f t="shared" si="1503"/>
        <v>0</v>
      </c>
      <c r="AF6325" s="20">
        <f t="shared" si="1508"/>
        <v>0</v>
      </c>
      <c r="AG6325" s="20">
        <f t="shared" si="1509"/>
        <v>0</v>
      </c>
      <c r="AH6325" s="20">
        <f t="shared" si="1510"/>
        <v>0</v>
      </c>
      <c r="AI6325" s="20"/>
      <c r="AJ6325" s="20"/>
      <c r="AK6325" s="20">
        <f t="shared" si="1505"/>
        <v>0</v>
      </c>
      <c r="AL6325" s="171"/>
    </row>
    <row r="6326" spans="2:38" ht="15.75" customHeight="1" x14ac:dyDescent="0.25">
      <c r="B6326" s="14">
        <f t="shared" si="1500"/>
        <v>1951</v>
      </c>
      <c r="C6326" s="9" t="str">
        <f t="shared" si="1501"/>
        <v/>
      </c>
      <c r="D6326" s="3" t="str">
        <f t="shared" si="1502"/>
        <v/>
      </c>
      <c r="E6326" s="14" t="str">
        <f t="shared" si="1498"/>
        <v>1951</v>
      </c>
      <c r="J6326" s="14" t="str">
        <f t="shared" si="1506"/>
        <v xml:space="preserve">0                                                                                                                                                                                                                                                                                                                                                                                                                                                                                                                                                                                                                                                                                                                                                                                                                                                                                                                                                                                                                                                                                                                                                                                                                                                                                                                                                                                                                                                                                                                                                                                                                                                                                                                                                                                                                                                                                                                                                                                                                              </v>
      </c>
      <c r="S6326" s="8"/>
      <c r="W6326" s="76"/>
      <c r="X6326" s="16">
        <f t="shared" si="1499"/>
        <v>0</v>
      </c>
      <c r="AC6326" s="18">
        <f t="shared" si="1504"/>
        <v>0</v>
      </c>
      <c r="AD6326" s="19">
        <f t="shared" si="1507"/>
        <v>0</v>
      </c>
      <c r="AE6326" s="21">
        <f t="shared" si="1503"/>
        <v>0</v>
      </c>
      <c r="AF6326" s="20">
        <f t="shared" si="1508"/>
        <v>0</v>
      </c>
      <c r="AG6326" s="20">
        <f t="shared" si="1509"/>
        <v>0</v>
      </c>
      <c r="AH6326" s="20">
        <f t="shared" si="1510"/>
        <v>0</v>
      </c>
      <c r="AI6326" s="20"/>
      <c r="AJ6326" s="20"/>
      <c r="AK6326" s="20">
        <f t="shared" si="1505"/>
        <v>0</v>
      </c>
      <c r="AL6326" s="171"/>
    </row>
    <row r="6327" spans="2:38" ht="15.75" customHeight="1" x14ac:dyDescent="0.25">
      <c r="B6327" s="14">
        <f t="shared" si="1500"/>
        <v>1952</v>
      </c>
      <c r="C6327" s="9" t="str">
        <f t="shared" si="1501"/>
        <v/>
      </c>
      <c r="D6327" s="3" t="str">
        <f t="shared" si="1502"/>
        <v/>
      </c>
      <c r="E6327" s="14" t="str">
        <f t="shared" si="1498"/>
        <v>1952</v>
      </c>
      <c r="J6327" s="14" t="str">
        <f t="shared" si="1506"/>
        <v xml:space="preserve">0                                                                                                                                                                                                                                                                                                                                                                                                                                                                                                                                                                                                                                                                                                                                                                                                                                                                                                                                                                                                                                                                                                                                                                                                                                                                                                                                                                                                                                                                                                                                                                                                                                                                                                                                                                                                                                                                                                                                                                                                                               </v>
      </c>
      <c r="S6327" s="8"/>
      <c r="W6327" s="76"/>
      <c r="X6327" s="16">
        <f t="shared" si="1499"/>
        <v>0</v>
      </c>
      <c r="AC6327" s="18">
        <f t="shared" si="1504"/>
        <v>0</v>
      </c>
      <c r="AD6327" s="19">
        <f t="shared" si="1507"/>
        <v>0</v>
      </c>
      <c r="AE6327" s="21">
        <f t="shared" si="1503"/>
        <v>0</v>
      </c>
      <c r="AF6327" s="20">
        <f t="shared" si="1508"/>
        <v>0</v>
      </c>
      <c r="AG6327" s="20">
        <f t="shared" si="1509"/>
        <v>0</v>
      </c>
      <c r="AH6327" s="20">
        <f t="shared" si="1510"/>
        <v>0</v>
      </c>
      <c r="AI6327" s="20"/>
      <c r="AJ6327" s="20"/>
      <c r="AK6327" s="20">
        <f t="shared" si="1505"/>
        <v>0</v>
      </c>
      <c r="AL6327" s="171"/>
    </row>
    <row r="6328" spans="2:38" ht="15.75" customHeight="1" x14ac:dyDescent="0.25">
      <c r="B6328" s="14">
        <f t="shared" si="1500"/>
        <v>1953</v>
      </c>
      <c r="C6328" s="9" t="str">
        <f t="shared" si="1501"/>
        <v/>
      </c>
      <c r="D6328" s="3" t="str">
        <f t="shared" si="1502"/>
        <v/>
      </c>
      <c r="E6328" s="14" t="str">
        <f t="shared" si="1498"/>
        <v>1953</v>
      </c>
      <c r="J6328" s="14" t="str">
        <f t="shared" si="1506"/>
        <v xml:space="preserve">0                                                                                                                                                                                                                                                                                                                                                                                                                                                                                                                                                                                                                                                                                                                                                                                                                                                                                                                                                                                                                                                                                                                                                                                                                                                                                                                                                                                                                                                                                                                                                                                                                                                                                                                                                                                                                                                                                                                                                                                                                                </v>
      </c>
      <c r="S6328" s="8"/>
      <c r="W6328" s="76"/>
      <c r="X6328" s="16">
        <f t="shared" si="1499"/>
        <v>0</v>
      </c>
      <c r="AC6328" s="18">
        <f t="shared" si="1504"/>
        <v>0</v>
      </c>
      <c r="AD6328" s="19">
        <f t="shared" si="1507"/>
        <v>0</v>
      </c>
      <c r="AE6328" s="21">
        <f t="shared" si="1503"/>
        <v>0</v>
      </c>
      <c r="AF6328" s="20">
        <f t="shared" si="1508"/>
        <v>0</v>
      </c>
      <c r="AG6328" s="20">
        <f t="shared" si="1509"/>
        <v>0</v>
      </c>
      <c r="AH6328" s="20">
        <f t="shared" si="1510"/>
        <v>0</v>
      </c>
      <c r="AI6328" s="20"/>
      <c r="AJ6328" s="20"/>
      <c r="AK6328" s="20">
        <f t="shared" si="1505"/>
        <v>0</v>
      </c>
      <c r="AL6328" s="171"/>
    </row>
    <row r="6329" spans="2:38" ht="15.75" customHeight="1" x14ac:dyDescent="0.25">
      <c r="B6329" s="14">
        <f t="shared" si="1500"/>
        <v>1954</v>
      </c>
      <c r="C6329" s="9" t="str">
        <f t="shared" si="1501"/>
        <v/>
      </c>
      <c r="D6329" s="3" t="str">
        <f t="shared" si="1502"/>
        <v/>
      </c>
      <c r="E6329" s="14" t="str">
        <f t="shared" si="1498"/>
        <v>1954</v>
      </c>
      <c r="J6329" s="14" t="str">
        <f t="shared" si="1506"/>
        <v xml:space="preserve">0                                                                                                                                                                                                                                                                                                                                                                                                                                                                                                                                                                                                                                                                                                                                                                                                                                                                                                                                                                                                                                                                                                                                                                                                                                                                                                                                                                                                                                                                                                                                                                                                                                                                                                                                                                                                                                                                                                                                                                                                                                 </v>
      </c>
      <c r="S6329" s="8"/>
      <c r="W6329" s="76"/>
      <c r="X6329" s="16">
        <f t="shared" si="1499"/>
        <v>0</v>
      </c>
      <c r="AC6329" s="18">
        <f t="shared" si="1504"/>
        <v>0</v>
      </c>
      <c r="AD6329" s="19">
        <f t="shared" si="1507"/>
        <v>0</v>
      </c>
      <c r="AE6329" s="21">
        <f t="shared" si="1503"/>
        <v>0</v>
      </c>
      <c r="AF6329" s="20">
        <f t="shared" si="1508"/>
        <v>0</v>
      </c>
      <c r="AG6329" s="20">
        <f t="shared" si="1509"/>
        <v>0</v>
      </c>
      <c r="AH6329" s="20">
        <f t="shared" si="1510"/>
        <v>0</v>
      </c>
      <c r="AI6329" s="20"/>
      <c r="AJ6329" s="20"/>
      <c r="AK6329" s="20">
        <f t="shared" si="1505"/>
        <v>0</v>
      </c>
      <c r="AL6329" s="171"/>
    </row>
    <row r="6330" spans="2:38" ht="15.75" customHeight="1" x14ac:dyDescent="0.25">
      <c r="B6330" s="14">
        <f t="shared" si="1500"/>
        <v>1955</v>
      </c>
      <c r="C6330" s="9" t="str">
        <f t="shared" si="1501"/>
        <v/>
      </c>
      <c r="D6330" s="3" t="str">
        <f t="shared" si="1502"/>
        <v/>
      </c>
      <c r="E6330" s="14" t="str">
        <f t="shared" si="1498"/>
        <v>1955</v>
      </c>
      <c r="J6330" s="14" t="str">
        <f t="shared" si="1506"/>
        <v xml:space="preserve">0                                                                                                                                                                                                                                                                                                                                                                                                                                                                                                                                                                                                                                                                                                                                                                                                                                                                                                                                                                                                                                                                                                                                                                                                                                                                                                                                                                                                                                                                                                                                                                                                                                                                                                                                                                                                                                                                                                                                                                                                                                  </v>
      </c>
      <c r="S6330" s="8"/>
      <c r="W6330" s="76"/>
      <c r="X6330" s="16">
        <f t="shared" si="1499"/>
        <v>0</v>
      </c>
      <c r="AC6330" s="18">
        <f t="shared" si="1504"/>
        <v>0</v>
      </c>
      <c r="AD6330" s="19">
        <f t="shared" si="1507"/>
        <v>0</v>
      </c>
      <c r="AE6330" s="21">
        <f t="shared" si="1503"/>
        <v>0</v>
      </c>
      <c r="AF6330" s="20">
        <f t="shared" si="1508"/>
        <v>0</v>
      </c>
      <c r="AG6330" s="20">
        <f t="shared" si="1509"/>
        <v>0</v>
      </c>
      <c r="AH6330" s="20">
        <f t="shared" si="1510"/>
        <v>0</v>
      </c>
      <c r="AI6330" s="20"/>
      <c r="AJ6330" s="20"/>
      <c r="AK6330" s="20">
        <f t="shared" si="1505"/>
        <v>0</v>
      </c>
      <c r="AL6330" s="171"/>
    </row>
    <row r="6331" spans="2:38" ht="15.75" customHeight="1" x14ac:dyDescent="0.25">
      <c r="B6331" s="14">
        <f t="shared" si="1500"/>
        <v>1956</v>
      </c>
      <c r="C6331" s="9" t="str">
        <f t="shared" si="1501"/>
        <v/>
      </c>
      <c r="D6331" s="3" t="str">
        <f t="shared" si="1502"/>
        <v/>
      </c>
      <c r="E6331" s="14" t="str">
        <f t="shared" si="1498"/>
        <v>1956</v>
      </c>
      <c r="J6331" s="14" t="str">
        <f t="shared" si="1506"/>
        <v xml:space="preserve">0                                                                                                                                                                                                                                                                                                                                                                                                                                                                                                                                                                                                                                                                                                                                                                                                                                                                                                                                                                                                                                                                                                                                                                                                                                                                                                                                                                                                                                                                                                                                                                                                                                                                                                                                                                                                                                                                                                                                                                                                                                   </v>
      </c>
      <c r="S6331" s="8"/>
      <c r="W6331" s="76"/>
      <c r="X6331" s="16">
        <f t="shared" si="1499"/>
        <v>0</v>
      </c>
      <c r="AC6331" s="18">
        <f t="shared" si="1504"/>
        <v>0</v>
      </c>
      <c r="AD6331" s="19">
        <f t="shared" si="1507"/>
        <v>0</v>
      </c>
      <c r="AE6331" s="21">
        <f t="shared" si="1503"/>
        <v>0</v>
      </c>
      <c r="AF6331" s="20">
        <f t="shared" si="1508"/>
        <v>0</v>
      </c>
      <c r="AG6331" s="20">
        <f t="shared" si="1509"/>
        <v>0</v>
      </c>
      <c r="AH6331" s="20">
        <f t="shared" si="1510"/>
        <v>0</v>
      </c>
      <c r="AI6331" s="20"/>
      <c r="AJ6331" s="20"/>
      <c r="AK6331" s="20">
        <f t="shared" si="1505"/>
        <v>0</v>
      </c>
      <c r="AL6331" s="171"/>
    </row>
    <row r="6332" spans="2:38" ht="15.75" customHeight="1" x14ac:dyDescent="0.25">
      <c r="B6332" s="14">
        <f t="shared" si="1500"/>
        <v>1957</v>
      </c>
      <c r="C6332" s="9" t="str">
        <f t="shared" si="1501"/>
        <v/>
      </c>
      <c r="D6332" s="3" t="str">
        <f t="shared" si="1502"/>
        <v/>
      </c>
      <c r="E6332" s="14" t="str">
        <f t="shared" si="1498"/>
        <v>1957</v>
      </c>
      <c r="J6332" s="14" t="str">
        <f t="shared" si="1506"/>
        <v xml:space="preserve">0                                                                                                                                                                                                                                                                                                                                                                                                                                                                                                                                                                                                                                                                                                                                                                                                                                                                                                                                                                                                                                                                                                                                                                                                                                                                                                                                                                                                                                                                                                                                                                                                                                                                                                                                                                                                                                                                                                                                                                                                                                    </v>
      </c>
      <c r="S6332" s="8"/>
      <c r="W6332" s="76"/>
      <c r="X6332" s="16">
        <f t="shared" si="1499"/>
        <v>0</v>
      </c>
      <c r="AC6332" s="18">
        <f t="shared" si="1504"/>
        <v>0</v>
      </c>
      <c r="AD6332" s="19">
        <f t="shared" si="1507"/>
        <v>0</v>
      </c>
      <c r="AE6332" s="21">
        <f t="shared" si="1503"/>
        <v>0</v>
      </c>
      <c r="AF6332" s="20">
        <f t="shared" si="1508"/>
        <v>0</v>
      </c>
      <c r="AG6332" s="20">
        <f t="shared" si="1509"/>
        <v>0</v>
      </c>
      <c r="AH6332" s="20">
        <f t="shared" si="1510"/>
        <v>0</v>
      </c>
      <c r="AI6332" s="20"/>
      <c r="AJ6332" s="20"/>
      <c r="AK6332" s="20">
        <f t="shared" si="1505"/>
        <v>0</v>
      </c>
      <c r="AL6332" s="171"/>
    </row>
    <row r="6333" spans="2:38" ht="15.75" customHeight="1" x14ac:dyDescent="0.25">
      <c r="B6333" s="14">
        <f t="shared" si="1500"/>
        <v>1958</v>
      </c>
      <c r="C6333" s="9" t="str">
        <f t="shared" si="1501"/>
        <v/>
      </c>
      <c r="D6333" s="3" t="str">
        <f t="shared" si="1502"/>
        <v/>
      </c>
      <c r="E6333" s="14" t="str">
        <f t="shared" si="1498"/>
        <v>1958</v>
      </c>
      <c r="J6333" s="14" t="str">
        <f t="shared" si="1506"/>
        <v xml:space="preserve">0                                                                                                                                                                                                                                                                                                                                                                                                                                                                                                                                                                                                                                                                                                                                                                                                                                                                                                                                                                                                                                                                                                                                                                                                                                                                                                                                                                                                                                                                                                                                                                                                                                                                                                                                                                                                                                                                                                                                                                                                                                     </v>
      </c>
      <c r="S6333" s="8"/>
      <c r="W6333" s="76"/>
      <c r="X6333" s="16">
        <f t="shared" si="1499"/>
        <v>0</v>
      </c>
      <c r="AC6333" s="18">
        <f t="shared" si="1504"/>
        <v>0</v>
      </c>
      <c r="AD6333" s="19">
        <f t="shared" si="1507"/>
        <v>0</v>
      </c>
      <c r="AE6333" s="21">
        <f t="shared" si="1503"/>
        <v>0</v>
      </c>
      <c r="AF6333" s="20">
        <f t="shared" si="1508"/>
        <v>0</v>
      </c>
      <c r="AG6333" s="20">
        <f t="shared" si="1509"/>
        <v>0</v>
      </c>
      <c r="AH6333" s="20">
        <f t="shared" si="1510"/>
        <v>0</v>
      </c>
      <c r="AI6333" s="20"/>
      <c r="AJ6333" s="20"/>
      <c r="AK6333" s="20">
        <f t="shared" si="1505"/>
        <v>0</v>
      </c>
      <c r="AL6333" s="171"/>
    </row>
    <row r="6334" spans="2:38" ht="15.75" customHeight="1" x14ac:dyDescent="0.25">
      <c r="B6334" s="14">
        <f t="shared" si="1500"/>
        <v>1959</v>
      </c>
      <c r="C6334" s="9" t="str">
        <f t="shared" si="1501"/>
        <v/>
      </c>
      <c r="D6334" s="3" t="str">
        <f t="shared" si="1502"/>
        <v/>
      </c>
      <c r="E6334" s="14" t="str">
        <f t="shared" ref="E6334:E6397" si="1511">CONCATENATE(A6334,D6334,B6334)</f>
        <v>1959</v>
      </c>
      <c r="J6334" s="14" t="str">
        <f t="shared" si="1506"/>
        <v xml:space="preserve">0                                                                                                                                                                                                                                                                                                                                                                                                                                                                                                                                                                                                                                                                                                                                                                                                                                                                                                                                                                                                                                                                                                                                                                                                                                                                                                                                                                                                                                                                                                                                                                                                                                                                                                                                                                                                                                                                                                                                                                                                                                      </v>
      </c>
      <c r="S6334" s="8"/>
      <c r="W6334" s="76"/>
      <c r="X6334" s="16">
        <f t="shared" si="1499"/>
        <v>0</v>
      </c>
      <c r="AC6334" s="18">
        <f t="shared" si="1504"/>
        <v>0</v>
      </c>
      <c r="AD6334" s="19">
        <f t="shared" si="1507"/>
        <v>0</v>
      </c>
      <c r="AE6334" s="21">
        <f t="shared" si="1503"/>
        <v>0</v>
      </c>
      <c r="AF6334" s="20">
        <f t="shared" si="1508"/>
        <v>0</v>
      </c>
      <c r="AG6334" s="20">
        <f t="shared" si="1509"/>
        <v>0</v>
      </c>
      <c r="AH6334" s="20">
        <f t="shared" si="1510"/>
        <v>0</v>
      </c>
      <c r="AI6334" s="20"/>
      <c r="AJ6334" s="20"/>
      <c r="AK6334" s="20">
        <f t="shared" si="1505"/>
        <v>0</v>
      </c>
      <c r="AL6334" s="171"/>
    </row>
    <row r="6335" spans="2:38" ht="15.75" customHeight="1" x14ac:dyDescent="0.25">
      <c r="B6335" s="14">
        <f t="shared" si="1500"/>
        <v>1960</v>
      </c>
      <c r="C6335" s="9" t="str">
        <f t="shared" si="1501"/>
        <v/>
      </c>
      <c r="D6335" s="3" t="str">
        <f t="shared" si="1502"/>
        <v/>
      </c>
      <c r="E6335" s="14" t="str">
        <f t="shared" si="1511"/>
        <v>1960</v>
      </c>
      <c r="J6335" s="14" t="str">
        <f t="shared" si="1506"/>
        <v xml:space="preserve">0                                                                                                                                                                                                                                                                                                                                                                                                                                                                                                                                                                                                                                                                                                                                                                                                                                                                                                                                                                                                                                                                                                                                                                                                                                                                                                                                                                                                                                                                                                                                                                                                                                                                                                                                                                                                                                                                                                                                                                                                                                       </v>
      </c>
      <c r="S6335" s="8"/>
      <c r="W6335" s="76"/>
      <c r="X6335" s="16">
        <f t="shared" ref="X6335:X6398" si="1512">W6335*T6335</f>
        <v>0</v>
      </c>
      <c r="AC6335" s="18">
        <f t="shared" si="1504"/>
        <v>0</v>
      </c>
      <c r="AD6335" s="19">
        <f t="shared" si="1507"/>
        <v>0</v>
      </c>
      <c r="AE6335" s="21">
        <f t="shared" si="1503"/>
        <v>0</v>
      </c>
      <c r="AF6335" s="20">
        <f t="shared" si="1508"/>
        <v>0</v>
      </c>
      <c r="AG6335" s="20">
        <f t="shared" si="1509"/>
        <v>0</v>
      </c>
      <c r="AH6335" s="20">
        <f t="shared" si="1510"/>
        <v>0</v>
      </c>
      <c r="AI6335" s="20"/>
      <c r="AJ6335" s="20"/>
      <c r="AK6335" s="20">
        <f t="shared" si="1505"/>
        <v>0</v>
      </c>
      <c r="AL6335" s="171"/>
    </row>
    <row r="6336" spans="2:38" ht="15.75" customHeight="1" x14ac:dyDescent="0.25">
      <c r="B6336" s="14">
        <f t="shared" si="1500"/>
        <v>1961</v>
      </c>
      <c r="C6336" s="9" t="str">
        <f t="shared" si="1501"/>
        <v/>
      </c>
      <c r="D6336" s="3" t="str">
        <f t="shared" si="1502"/>
        <v/>
      </c>
      <c r="E6336" s="14" t="str">
        <f t="shared" si="1511"/>
        <v>1961</v>
      </c>
      <c r="J6336" s="14" t="str">
        <f t="shared" si="1506"/>
        <v xml:space="preserve">0                                                                                                                                                                                                                                                                                                                                                                                                                                                                                                                                                                                                                                                                                                                                                                                                                                                                                                                                                                                                                                                                                                                                                                                                                                                                                                                                                                                                                                                                                                                                                                                                                                                                                                                                                                                                                                                                                                                                                                                                                                        </v>
      </c>
      <c r="S6336" s="8"/>
      <c r="W6336" s="76"/>
      <c r="X6336" s="16">
        <f t="shared" si="1512"/>
        <v>0</v>
      </c>
      <c r="AC6336" s="18">
        <f t="shared" si="1504"/>
        <v>0</v>
      </c>
      <c r="AD6336" s="19">
        <f t="shared" si="1507"/>
        <v>0</v>
      </c>
      <c r="AE6336" s="21">
        <f t="shared" si="1503"/>
        <v>0</v>
      </c>
      <c r="AF6336" s="20">
        <f t="shared" si="1508"/>
        <v>0</v>
      </c>
      <c r="AG6336" s="20">
        <f t="shared" si="1509"/>
        <v>0</v>
      </c>
      <c r="AH6336" s="20">
        <f t="shared" si="1510"/>
        <v>0</v>
      </c>
      <c r="AI6336" s="20"/>
      <c r="AJ6336" s="20"/>
      <c r="AK6336" s="20">
        <f t="shared" si="1505"/>
        <v>0</v>
      </c>
      <c r="AL6336" s="171"/>
    </row>
    <row r="6337" spans="2:38" ht="15.75" customHeight="1" x14ac:dyDescent="0.25">
      <c r="B6337" s="14">
        <f t="shared" si="1500"/>
        <v>1962</v>
      </c>
      <c r="C6337" s="9" t="str">
        <f t="shared" si="1501"/>
        <v/>
      </c>
      <c r="D6337" s="3" t="str">
        <f t="shared" si="1502"/>
        <v/>
      </c>
      <c r="E6337" s="14" t="str">
        <f t="shared" si="1511"/>
        <v>1962</v>
      </c>
      <c r="J6337" s="14" t="str">
        <f t="shared" si="1506"/>
        <v xml:space="preserve">0                                                                                                                                                                                                                                                                                                                                                                                                                                                                                                                                                                                                                                                                                                                                                                                                                                                                                                                                                                                                                                                                                                                                                                                                                                                                                                                                                                                                                                                                                                                                                                                                                                                                                                                                                                                                                                                                                                                                                                                                                                         </v>
      </c>
      <c r="S6337" s="8"/>
      <c r="W6337" s="76"/>
      <c r="X6337" s="16">
        <f t="shared" si="1512"/>
        <v>0</v>
      </c>
      <c r="AC6337" s="18">
        <f t="shared" si="1504"/>
        <v>0</v>
      </c>
      <c r="AD6337" s="19">
        <f t="shared" si="1507"/>
        <v>0</v>
      </c>
      <c r="AE6337" s="21">
        <f t="shared" si="1503"/>
        <v>0</v>
      </c>
      <c r="AF6337" s="20">
        <f t="shared" si="1508"/>
        <v>0</v>
      </c>
      <c r="AG6337" s="20">
        <f t="shared" si="1509"/>
        <v>0</v>
      </c>
      <c r="AH6337" s="20">
        <f t="shared" si="1510"/>
        <v>0</v>
      </c>
      <c r="AI6337" s="20"/>
      <c r="AJ6337" s="20"/>
      <c r="AK6337" s="20">
        <f t="shared" si="1505"/>
        <v>0</v>
      </c>
      <c r="AL6337" s="171"/>
    </row>
    <row r="6338" spans="2:38" ht="15.75" customHeight="1" x14ac:dyDescent="0.25">
      <c r="B6338" s="14">
        <f t="shared" si="1500"/>
        <v>1963</v>
      </c>
      <c r="C6338" s="9" t="str">
        <f t="shared" si="1501"/>
        <v/>
      </c>
      <c r="D6338" s="3" t="str">
        <f t="shared" si="1502"/>
        <v/>
      </c>
      <c r="E6338" s="14" t="str">
        <f t="shared" si="1511"/>
        <v>1963</v>
      </c>
      <c r="J6338" s="14" t="str">
        <f t="shared" si="1506"/>
        <v xml:space="preserve">0                                                                                                                                                                                                                                                                                                                                                                                                                                                                                                                                                                                                                                                                                                                                                                                                                                                                                                                                                                                                                                                                                                                                                                                                                                                                                                                                                                                                                                                                                                                                                                                                                                                                                                                                                                                                                                                                                                                                                                                                                                          </v>
      </c>
      <c r="S6338" s="8"/>
      <c r="W6338" s="76"/>
      <c r="X6338" s="16">
        <f t="shared" si="1512"/>
        <v>0</v>
      </c>
      <c r="AC6338" s="18">
        <f t="shared" si="1504"/>
        <v>0</v>
      </c>
      <c r="AD6338" s="19">
        <f t="shared" si="1507"/>
        <v>0</v>
      </c>
      <c r="AE6338" s="21">
        <f t="shared" si="1503"/>
        <v>0</v>
      </c>
      <c r="AF6338" s="20">
        <f t="shared" si="1508"/>
        <v>0</v>
      </c>
      <c r="AG6338" s="20">
        <f t="shared" si="1509"/>
        <v>0</v>
      </c>
      <c r="AH6338" s="20">
        <f t="shared" si="1510"/>
        <v>0</v>
      </c>
      <c r="AI6338" s="20"/>
      <c r="AJ6338" s="20"/>
      <c r="AK6338" s="20">
        <f t="shared" si="1505"/>
        <v>0</v>
      </c>
      <c r="AL6338" s="171"/>
    </row>
    <row r="6339" spans="2:38" ht="15.75" customHeight="1" x14ac:dyDescent="0.25">
      <c r="B6339" s="14">
        <f t="shared" si="1500"/>
        <v>1964</v>
      </c>
      <c r="C6339" s="9" t="str">
        <f t="shared" si="1501"/>
        <v/>
      </c>
      <c r="D6339" s="3" t="str">
        <f t="shared" si="1502"/>
        <v/>
      </c>
      <c r="E6339" s="14" t="str">
        <f t="shared" si="1511"/>
        <v>1964</v>
      </c>
      <c r="J6339" s="14" t="str">
        <f t="shared" si="1506"/>
        <v xml:space="preserve">0                                                                                                                                                                                                                                                                                                                                                                                                                                                                                                                                                                                                                                                                                                                                                                                                                                                                                                                                                                                                                                                                                                                                                                                                                                                                                                                                                                                                                                                                                                                                                                                                                                                                                                                                                                                                                                                                                                                                                                                                                                           </v>
      </c>
      <c r="S6339" s="8"/>
      <c r="W6339" s="76"/>
      <c r="X6339" s="16">
        <f t="shared" si="1512"/>
        <v>0</v>
      </c>
      <c r="AC6339" s="18">
        <f t="shared" si="1504"/>
        <v>0</v>
      </c>
      <c r="AD6339" s="19">
        <f t="shared" si="1507"/>
        <v>0</v>
      </c>
      <c r="AE6339" s="21">
        <f t="shared" si="1503"/>
        <v>0</v>
      </c>
      <c r="AF6339" s="20">
        <f t="shared" si="1508"/>
        <v>0</v>
      </c>
      <c r="AG6339" s="20">
        <f t="shared" si="1509"/>
        <v>0</v>
      </c>
      <c r="AH6339" s="20">
        <f t="shared" si="1510"/>
        <v>0</v>
      </c>
      <c r="AI6339" s="20"/>
      <c r="AJ6339" s="20"/>
      <c r="AK6339" s="20">
        <f t="shared" si="1505"/>
        <v>0</v>
      </c>
      <c r="AL6339" s="171"/>
    </row>
    <row r="6340" spans="2:38" ht="15.75" customHeight="1" x14ac:dyDescent="0.25">
      <c r="B6340" s="14">
        <f t="shared" ref="B6340:B6403" si="1513">IF(A6340=A6339,B6339+1,1)</f>
        <v>1965</v>
      </c>
      <c r="C6340" s="9" t="str">
        <f t="shared" si="1501"/>
        <v/>
      </c>
      <c r="D6340" s="3" t="str">
        <f t="shared" si="1502"/>
        <v/>
      </c>
      <c r="E6340" s="14" t="str">
        <f t="shared" si="1511"/>
        <v>1965</v>
      </c>
      <c r="J6340" s="14" t="str">
        <f t="shared" si="1506"/>
        <v xml:space="preserve">0                                                                                                                                                                                                                                                                                                                                                                                                                                                                                                                                                                                                                                                                                                                                                                                                                                                                                                                                                                                                                                                                                                                                                                                                                                                                                                                                                                                                                                                                                                                                                                                                                                                                                                                                                                                                                                                                                                                                                                                                                                            </v>
      </c>
      <c r="S6340" s="8"/>
      <c r="W6340" s="76"/>
      <c r="X6340" s="16">
        <f t="shared" si="1512"/>
        <v>0</v>
      </c>
      <c r="AC6340" s="18">
        <f t="shared" si="1504"/>
        <v>0</v>
      </c>
      <c r="AD6340" s="19">
        <f t="shared" si="1507"/>
        <v>0</v>
      </c>
      <c r="AE6340" s="21">
        <f t="shared" si="1503"/>
        <v>0</v>
      </c>
      <c r="AF6340" s="20">
        <f t="shared" si="1508"/>
        <v>0</v>
      </c>
      <c r="AG6340" s="20">
        <f t="shared" si="1509"/>
        <v>0</v>
      </c>
      <c r="AH6340" s="20">
        <f t="shared" si="1510"/>
        <v>0</v>
      </c>
      <c r="AI6340" s="20"/>
      <c r="AJ6340" s="20"/>
      <c r="AK6340" s="20">
        <f t="shared" si="1505"/>
        <v>0</v>
      </c>
      <c r="AL6340" s="171"/>
    </row>
    <row r="6341" spans="2:38" ht="15.75" customHeight="1" x14ac:dyDescent="0.25">
      <c r="B6341" s="14">
        <f t="shared" si="1513"/>
        <v>1966</v>
      </c>
      <c r="C6341" s="9" t="str">
        <f t="shared" ref="C6341:C6404" si="1514">IF(A6341=A6340,C6340,"")</f>
        <v/>
      </c>
      <c r="D6341" s="3" t="str">
        <f t="shared" ref="D6341:D6404" si="1515">IF(A6341=A6340,D6340,"")</f>
        <v/>
      </c>
      <c r="E6341" s="14" t="str">
        <f t="shared" si="1511"/>
        <v>1966</v>
      </c>
      <c r="J6341" s="14" t="str">
        <f t="shared" si="1506"/>
        <v xml:space="preserve">0                                                                                                                                                                                                                                                                                                                                                                                                                                                                                                                                                                                                                                                                                                                                                                                                                                                                                                                                                                                                                                                                                                                                                                                                                                                                                                                                                                                                                                                                                                                                                                                                                                                                                                                                                                                                                                                                                                                                                                                                                                             </v>
      </c>
      <c r="S6341" s="8"/>
      <c r="W6341" s="76"/>
      <c r="X6341" s="16">
        <f t="shared" si="1512"/>
        <v>0</v>
      </c>
      <c r="AC6341" s="18">
        <f t="shared" si="1504"/>
        <v>0</v>
      </c>
      <c r="AD6341" s="19">
        <f t="shared" si="1507"/>
        <v>0</v>
      </c>
      <c r="AE6341" s="21">
        <f t="shared" si="1503"/>
        <v>0</v>
      </c>
      <c r="AF6341" s="20">
        <f t="shared" si="1508"/>
        <v>0</v>
      </c>
      <c r="AG6341" s="20">
        <f t="shared" si="1509"/>
        <v>0</v>
      </c>
      <c r="AH6341" s="20">
        <f t="shared" si="1510"/>
        <v>0</v>
      </c>
      <c r="AI6341" s="20"/>
      <c r="AJ6341" s="20"/>
      <c r="AK6341" s="20">
        <f t="shared" si="1505"/>
        <v>0</v>
      </c>
      <c r="AL6341" s="171"/>
    </row>
    <row r="6342" spans="2:38" ht="15.75" customHeight="1" x14ac:dyDescent="0.25">
      <c r="B6342" s="14">
        <f t="shared" si="1513"/>
        <v>1967</v>
      </c>
      <c r="C6342" s="9" t="str">
        <f t="shared" si="1514"/>
        <v/>
      </c>
      <c r="D6342" s="3" t="str">
        <f t="shared" si="1515"/>
        <v/>
      </c>
      <c r="E6342" s="14" t="str">
        <f t="shared" si="1511"/>
        <v>1967</v>
      </c>
      <c r="J6342" s="14" t="str">
        <f t="shared" si="1506"/>
        <v xml:space="preserve">0                                                                                                                                                                                                                                                                                                                                                                                                                                                                                                                                                                                                                                                                                                                                                                                                                                                                                                                                                                                                                                                                                                                                                                                                                                                                                                                                                                                                                                                                                                                                                                                                                                                                                                                                                                                                                                                                                                                                                                                                                                              </v>
      </c>
      <c r="S6342" s="8"/>
      <c r="W6342" s="76"/>
      <c r="X6342" s="16">
        <f t="shared" si="1512"/>
        <v>0</v>
      </c>
      <c r="AC6342" s="18">
        <f t="shared" si="1504"/>
        <v>0</v>
      </c>
      <c r="AD6342" s="19">
        <f t="shared" si="1507"/>
        <v>0</v>
      </c>
      <c r="AE6342" s="21">
        <f t="shared" si="1503"/>
        <v>0</v>
      </c>
      <c r="AF6342" s="20">
        <f t="shared" si="1508"/>
        <v>0</v>
      </c>
      <c r="AG6342" s="20">
        <f t="shared" si="1509"/>
        <v>0</v>
      </c>
      <c r="AH6342" s="20">
        <f t="shared" si="1510"/>
        <v>0</v>
      </c>
      <c r="AI6342" s="20"/>
      <c r="AJ6342" s="20"/>
      <c r="AK6342" s="20">
        <f t="shared" si="1505"/>
        <v>0</v>
      </c>
      <c r="AL6342" s="171"/>
    </row>
    <row r="6343" spans="2:38" ht="15.75" customHeight="1" x14ac:dyDescent="0.25">
      <c r="B6343" s="14">
        <f t="shared" si="1513"/>
        <v>1968</v>
      </c>
      <c r="C6343" s="9" t="str">
        <f t="shared" si="1514"/>
        <v/>
      </c>
      <c r="D6343" s="3" t="str">
        <f t="shared" si="1515"/>
        <v/>
      </c>
      <c r="E6343" s="14" t="str">
        <f t="shared" si="1511"/>
        <v>1968</v>
      </c>
      <c r="J6343" s="14" t="str">
        <f t="shared" si="1506"/>
        <v xml:space="preserve">0                                                                                                                                                                                                                                                                                                                                                                                                                                                                                                                                                                                                                                                                                                                                                                                                                                                                                                                                                                                                                                                                                                                                                                                                                                                                                                                                                                                                                                                                                                                                                                                                                                                                                                                                                                                                                                                                                                                                                                                                                                               </v>
      </c>
      <c r="S6343" s="8"/>
      <c r="W6343" s="76"/>
      <c r="X6343" s="16">
        <f t="shared" si="1512"/>
        <v>0</v>
      </c>
      <c r="AC6343" s="18">
        <f t="shared" si="1504"/>
        <v>0</v>
      </c>
      <c r="AD6343" s="19">
        <f t="shared" si="1507"/>
        <v>0</v>
      </c>
      <c r="AE6343" s="21">
        <f t="shared" si="1503"/>
        <v>0</v>
      </c>
      <c r="AF6343" s="20">
        <f t="shared" si="1508"/>
        <v>0</v>
      </c>
      <c r="AG6343" s="20">
        <f t="shared" si="1509"/>
        <v>0</v>
      </c>
      <c r="AH6343" s="20">
        <f t="shared" si="1510"/>
        <v>0</v>
      </c>
      <c r="AI6343" s="20"/>
      <c r="AJ6343" s="20"/>
      <c r="AK6343" s="20">
        <f t="shared" si="1505"/>
        <v>0</v>
      </c>
      <c r="AL6343" s="171"/>
    </row>
    <row r="6344" spans="2:38" ht="15.75" customHeight="1" x14ac:dyDescent="0.25">
      <c r="B6344" s="14">
        <f t="shared" si="1513"/>
        <v>1969</v>
      </c>
      <c r="C6344" s="9" t="str">
        <f t="shared" si="1514"/>
        <v/>
      </c>
      <c r="D6344" s="3" t="str">
        <f t="shared" si="1515"/>
        <v/>
      </c>
      <c r="E6344" s="14" t="str">
        <f t="shared" si="1511"/>
        <v>1969</v>
      </c>
      <c r="J6344" s="14" t="str">
        <f t="shared" si="1506"/>
        <v xml:space="preserve">0                                                                                                                                                                                                                                                                                                                                                                                                                                                                                                                                                                                                                                                                                                                                                                                                                                                                                                                                                                                                                                                                                                                                                                                                                                                                                                                                                                                                                                                                                                                                                                                                                                                                                                                                                                                                                                                                                                                                                                                                                                                </v>
      </c>
      <c r="S6344" s="8"/>
      <c r="W6344" s="76"/>
      <c r="X6344" s="16">
        <f t="shared" si="1512"/>
        <v>0</v>
      </c>
      <c r="AC6344" s="18">
        <f t="shared" si="1504"/>
        <v>0</v>
      </c>
      <c r="AD6344" s="19">
        <f t="shared" si="1507"/>
        <v>0</v>
      </c>
      <c r="AE6344" s="21">
        <f t="shared" si="1503"/>
        <v>0</v>
      </c>
      <c r="AF6344" s="20">
        <f t="shared" si="1508"/>
        <v>0</v>
      </c>
      <c r="AG6344" s="20">
        <f t="shared" si="1509"/>
        <v>0</v>
      </c>
      <c r="AH6344" s="20">
        <f t="shared" si="1510"/>
        <v>0</v>
      </c>
      <c r="AI6344" s="20"/>
      <c r="AJ6344" s="20"/>
      <c r="AK6344" s="20">
        <f t="shared" si="1505"/>
        <v>0</v>
      </c>
      <c r="AL6344" s="171"/>
    </row>
    <row r="6345" spans="2:38" ht="15.75" customHeight="1" x14ac:dyDescent="0.25">
      <c r="B6345" s="14">
        <f t="shared" si="1513"/>
        <v>1970</v>
      </c>
      <c r="C6345" s="9" t="str">
        <f t="shared" si="1514"/>
        <v/>
      </c>
      <c r="D6345" s="3" t="str">
        <f t="shared" si="1515"/>
        <v/>
      </c>
      <c r="E6345" s="14" t="str">
        <f t="shared" si="1511"/>
        <v>1970</v>
      </c>
      <c r="J6345" s="14" t="str">
        <f t="shared" si="1506"/>
        <v xml:space="preserve">0                                                                                                                                                                                                                                                                                                                                                                                                                                                                                                                                                                                                                                                                                                                                                                                                                                                                                                                                                                                                                                                                                                                                                                                                                                                                                                                                                                                                                                                                                                                                                                                                                                                                                                                                                                                                                                                                                                                                                                                                                                                 </v>
      </c>
      <c r="S6345" s="8"/>
      <c r="W6345" s="76"/>
      <c r="X6345" s="16">
        <f t="shared" si="1512"/>
        <v>0</v>
      </c>
      <c r="AC6345" s="18">
        <f t="shared" si="1504"/>
        <v>0</v>
      </c>
      <c r="AD6345" s="19">
        <f t="shared" si="1507"/>
        <v>0</v>
      </c>
      <c r="AE6345" s="21">
        <f t="shared" si="1503"/>
        <v>0</v>
      </c>
      <c r="AF6345" s="20">
        <f t="shared" si="1508"/>
        <v>0</v>
      </c>
      <c r="AG6345" s="20">
        <f t="shared" si="1509"/>
        <v>0</v>
      </c>
      <c r="AH6345" s="20">
        <f t="shared" si="1510"/>
        <v>0</v>
      </c>
      <c r="AI6345" s="20"/>
      <c r="AJ6345" s="20"/>
      <c r="AK6345" s="20">
        <f t="shared" si="1505"/>
        <v>0</v>
      </c>
      <c r="AL6345" s="171"/>
    </row>
    <row r="6346" spans="2:38" ht="15.75" customHeight="1" x14ac:dyDescent="0.25">
      <c r="B6346" s="14">
        <f t="shared" si="1513"/>
        <v>1971</v>
      </c>
      <c r="C6346" s="9" t="str">
        <f t="shared" si="1514"/>
        <v/>
      </c>
      <c r="D6346" s="3" t="str">
        <f t="shared" si="1515"/>
        <v/>
      </c>
      <c r="E6346" s="14" t="str">
        <f t="shared" si="1511"/>
        <v>1971</v>
      </c>
      <c r="J6346" s="14" t="str">
        <f t="shared" si="1506"/>
        <v xml:space="preserve">0                                                                                                                                                                                                                                                                                                                                                                                                                                                                                                                                                                                                                                                                                                                                                                                                                                                                                                                                                                                                                                                                                                                                                                                                                                                                                                                                                                                                                                                                                                                                                                                                                                                                                                                                                                                                                                                                                                                                                                                                                                                  </v>
      </c>
      <c r="S6346" s="8"/>
      <c r="W6346" s="76"/>
      <c r="X6346" s="16">
        <f t="shared" si="1512"/>
        <v>0</v>
      </c>
      <c r="AC6346" s="18">
        <f t="shared" si="1504"/>
        <v>0</v>
      </c>
      <c r="AD6346" s="19">
        <f t="shared" si="1507"/>
        <v>0</v>
      </c>
      <c r="AE6346" s="21">
        <f t="shared" si="1503"/>
        <v>0</v>
      </c>
      <c r="AF6346" s="20">
        <f t="shared" si="1508"/>
        <v>0</v>
      </c>
      <c r="AG6346" s="20">
        <f t="shared" si="1509"/>
        <v>0</v>
      </c>
      <c r="AH6346" s="20">
        <f t="shared" si="1510"/>
        <v>0</v>
      </c>
      <c r="AI6346" s="20"/>
      <c r="AJ6346" s="20"/>
      <c r="AK6346" s="20">
        <f t="shared" si="1505"/>
        <v>0</v>
      </c>
      <c r="AL6346" s="171"/>
    </row>
    <row r="6347" spans="2:38" ht="15.75" customHeight="1" x14ac:dyDescent="0.25">
      <c r="B6347" s="14">
        <f t="shared" si="1513"/>
        <v>1972</v>
      </c>
      <c r="C6347" s="9" t="str">
        <f t="shared" si="1514"/>
        <v/>
      </c>
      <c r="D6347" s="3" t="str">
        <f t="shared" si="1515"/>
        <v/>
      </c>
      <c r="E6347" s="14" t="str">
        <f t="shared" si="1511"/>
        <v>1972</v>
      </c>
      <c r="J6347" s="14" t="str">
        <f t="shared" si="1506"/>
        <v xml:space="preserve">0                                                                                                                                                                                                                                                                                                                                                                                                                                                                                                                                                                                                                                                                                                                                                                                                                                                                                                                                                                                                                                                                                                                                                                                                                                                                                                                                                                                                                                                                                                                                                                                                                                                                                                                                                                                                                                                                                                                                                                                                                                                   </v>
      </c>
      <c r="S6347" s="8"/>
      <c r="W6347" s="76"/>
      <c r="X6347" s="16">
        <f t="shared" si="1512"/>
        <v>0</v>
      </c>
      <c r="AC6347" s="18">
        <f t="shared" si="1504"/>
        <v>0</v>
      </c>
      <c r="AD6347" s="19">
        <f t="shared" si="1507"/>
        <v>0</v>
      </c>
      <c r="AE6347" s="21">
        <f t="shared" si="1503"/>
        <v>0</v>
      </c>
      <c r="AF6347" s="20">
        <f t="shared" si="1508"/>
        <v>0</v>
      </c>
      <c r="AG6347" s="20">
        <f t="shared" si="1509"/>
        <v>0</v>
      </c>
      <c r="AH6347" s="20">
        <f t="shared" si="1510"/>
        <v>0</v>
      </c>
      <c r="AI6347" s="20"/>
      <c r="AJ6347" s="20"/>
      <c r="AK6347" s="20">
        <f t="shared" si="1505"/>
        <v>0</v>
      </c>
      <c r="AL6347" s="171"/>
    </row>
    <row r="6348" spans="2:38" ht="15.75" customHeight="1" x14ac:dyDescent="0.25">
      <c r="B6348" s="14">
        <f t="shared" si="1513"/>
        <v>1973</v>
      </c>
      <c r="C6348" s="9" t="str">
        <f t="shared" si="1514"/>
        <v/>
      </c>
      <c r="D6348" s="3" t="str">
        <f t="shared" si="1515"/>
        <v/>
      </c>
      <c r="E6348" s="14" t="str">
        <f t="shared" si="1511"/>
        <v>1973</v>
      </c>
      <c r="J6348" s="14" t="str">
        <f t="shared" si="1506"/>
        <v xml:space="preserve">0                                                                                                                                                                                                                                                                                                                                                                                                                                                                                                                                                                                                                                                                                                                                                                                                                                                                                                                                                                                                                                                                                                                                                                                                                                                                                                                                                                                                                                                                                                                                                                                                                                                                                                                                                                                                                                                                                                                                                                                                                                                    </v>
      </c>
      <c r="S6348" s="8"/>
      <c r="W6348" s="76"/>
      <c r="X6348" s="16">
        <f t="shared" si="1512"/>
        <v>0</v>
      </c>
      <c r="AC6348" s="18">
        <f t="shared" si="1504"/>
        <v>0</v>
      </c>
      <c r="AD6348" s="19">
        <f t="shared" si="1507"/>
        <v>0</v>
      </c>
      <c r="AE6348" s="21">
        <f t="shared" si="1503"/>
        <v>0</v>
      </c>
      <c r="AF6348" s="20">
        <f t="shared" si="1508"/>
        <v>0</v>
      </c>
      <c r="AG6348" s="20">
        <f t="shared" si="1509"/>
        <v>0</v>
      </c>
      <c r="AH6348" s="20">
        <f t="shared" si="1510"/>
        <v>0</v>
      </c>
      <c r="AI6348" s="20"/>
      <c r="AJ6348" s="20"/>
      <c r="AK6348" s="20">
        <f t="shared" si="1505"/>
        <v>0</v>
      </c>
      <c r="AL6348" s="171"/>
    </row>
    <row r="6349" spans="2:38" ht="15.75" customHeight="1" x14ac:dyDescent="0.25">
      <c r="B6349" s="14">
        <f t="shared" si="1513"/>
        <v>1974</v>
      </c>
      <c r="C6349" s="9" t="str">
        <f t="shared" si="1514"/>
        <v/>
      </c>
      <c r="D6349" s="3" t="str">
        <f t="shared" si="1515"/>
        <v/>
      </c>
      <c r="E6349" s="14" t="str">
        <f t="shared" si="1511"/>
        <v>1974</v>
      </c>
      <c r="J6349" s="14" t="str">
        <f t="shared" si="1506"/>
        <v xml:space="preserve">0                                                                                                                                                                                                                                                                                                                                                                                                                                                                                                                                                                                                                                                                                                                                                                                                                                                                                                                                                                                                                                                                                                                                                                                                                                                                                                                                                                                                                                                                                                                                                                                                                                                                                                                                                                                                                                                                                                                                                                                                                                                     </v>
      </c>
      <c r="S6349" s="8"/>
      <c r="W6349" s="76"/>
      <c r="X6349" s="16">
        <f t="shared" si="1512"/>
        <v>0</v>
      </c>
      <c r="AC6349" s="18">
        <f t="shared" si="1504"/>
        <v>0</v>
      </c>
      <c r="AD6349" s="19">
        <f t="shared" si="1507"/>
        <v>0</v>
      </c>
      <c r="AE6349" s="21">
        <f t="shared" si="1503"/>
        <v>0</v>
      </c>
      <c r="AF6349" s="20">
        <f t="shared" si="1508"/>
        <v>0</v>
      </c>
      <c r="AG6349" s="20">
        <f t="shared" si="1509"/>
        <v>0</v>
      </c>
      <c r="AH6349" s="20">
        <f t="shared" si="1510"/>
        <v>0</v>
      </c>
      <c r="AI6349" s="20"/>
      <c r="AJ6349" s="20"/>
      <c r="AK6349" s="20">
        <f t="shared" si="1505"/>
        <v>0</v>
      </c>
      <c r="AL6349" s="171"/>
    </row>
    <row r="6350" spans="2:38" ht="15.75" customHeight="1" x14ac:dyDescent="0.25">
      <c r="B6350" s="14">
        <f t="shared" si="1513"/>
        <v>1975</v>
      </c>
      <c r="C6350" s="9" t="str">
        <f t="shared" si="1514"/>
        <v/>
      </c>
      <c r="D6350" s="3" t="str">
        <f t="shared" si="1515"/>
        <v/>
      </c>
      <c r="E6350" s="14" t="str">
        <f t="shared" si="1511"/>
        <v>1975</v>
      </c>
      <c r="J6350" s="14" t="str">
        <f t="shared" si="1506"/>
        <v xml:space="preserve">0                                                                                                                                                                                                                                                                                                                                                                                                                                                                                                                                                                                                                                                                                                                                                                                                                                                                                                                                                                                                                                                                                                                                                                                                                                                                                                                                                                                                                                                                                                                                                                                                                                                                                                                                                                                                                                                                                                                                                                                                                                                      </v>
      </c>
      <c r="S6350" s="8"/>
      <c r="W6350" s="76"/>
      <c r="X6350" s="16">
        <f t="shared" si="1512"/>
        <v>0</v>
      </c>
      <c r="AC6350" s="18">
        <f t="shared" si="1504"/>
        <v>0</v>
      </c>
      <c r="AD6350" s="19">
        <f t="shared" si="1507"/>
        <v>0</v>
      </c>
      <c r="AE6350" s="21">
        <f t="shared" si="1503"/>
        <v>0</v>
      </c>
      <c r="AF6350" s="20">
        <f t="shared" si="1508"/>
        <v>0</v>
      </c>
      <c r="AG6350" s="20">
        <f t="shared" si="1509"/>
        <v>0</v>
      </c>
      <c r="AH6350" s="20">
        <f t="shared" si="1510"/>
        <v>0</v>
      </c>
      <c r="AI6350" s="20"/>
      <c r="AJ6350" s="20"/>
      <c r="AK6350" s="20">
        <f t="shared" si="1505"/>
        <v>0</v>
      </c>
      <c r="AL6350" s="171"/>
    </row>
    <row r="6351" spans="2:38" ht="15.75" customHeight="1" x14ac:dyDescent="0.25">
      <c r="B6351" s="14">
        <f t="shared" si="1513"/>
        <v>1976</v>
      </c>
      <c r="C6351" s="9" t="str">
        <f t="shared" si="1514"/>
        <v/>
      </c>
      <c r="D6351" s="3" t="str">
        <f t="shared" si="1515"/>
        <v/>
      </c>
      <c r="E6351" s="14" t="str">
        <f t="shared" si="1511"/>
        <v>1976</v>
      </c>
      <c r="J6351" s="14" t="str">
        <f t="shared" si="1506"/>
        <v xml:space="preserve">0                                                                                                                                                                                                                                                                                                                                                                                                                                                                                                                                                                                                                                                                                                                                                                                                                                                                                                                                                                                                                                                                                                                                                                                                                                                                                                                                                                                                                                                                                                                                                                                                                                                                                                                                                                                                                                                                                                                                                                                                                                                       </v>
      </c>
      <c r="S6351" s="8"/>
      <c r="W6351" s="76"/>
      <c r="X6351" s="16">
        <f t="shared" si="1512"/>
        <v>0</v>
      </c>
      <c r="AC6351" s="18">
        <f t="shared" si="1504"/>
        <v>0</v>
      </c>
      <c r="AD6351" s="19">
        <f t="shared" si="1507"/>
        <v>0</v>
      </c>
      <c r="AE6351" s="21">
        <f t="shared" si="1503"/>
        <v>0</v>
      </c>
      <c r="AF6351" s="20">
        <f t="shared" si="1508"/>
        <v>0</v>
      </c>
      <c r="AG6351" s="20">
        <f t="shared" si="1509"/>
        <v>0</v>
      </c>
      <c r="AH6351" s="20">
        <f t="shared" si="1510"/>
        <v>0</v>
      </c>
      <c r="AI6351" s="20"/>
      <c r="AJ6351" s="20"/>
      <c r="AK6351" s="20">
        <f t="shared" si="1505"/>
        <v>0</v>
      </c>
      <c r="AL6351" s="171"/>
    </row>
    <row r="6352" spans="2:38" ht="15.75" customHeight="1" x14ac:dyDescent="0.25">
      <c r="B6352" s="14">
        <f t="shared" si="1513"/>
        <v>1977</v>
      </c>
      <c r="C6352" s="9" t="str">
        <f t="shared" si="1514"/>
        <v/>
      </c>
      <c r="D6352" s="3" t="str">
        <f t="shared" si="1515"/>
        <v/>
      </c>
      <c r="E6352" s="14" t="str">
        <f t="shared" si="1511"/>
        <v>1977</v>
      </c>
      <c r="J6352" s="14" t="str">
        <f t="shared" si="1506"/>
        <v xml:space="preserve">0                                                                                                                                                                                                                                                                                                                                                                                                                                                                                                                                                                                                                                                                                                                                                                                                                                                                                                                                                                                                                                                                                                                                                                                                                                                                                                                                                                                                                                                                                                                                                                                                                                                                                                                                                                                                                                                                                                                                                                                                                                                        </v>
      </c>
      <c r="S6352" s="8"/>
      <c r="W6352" s="76"/>
      <c r="X6352" s="16">
        <f t="shared" si="1512"/>
        <v>0</v>
      </c>
      <c r="AC6352" s="18">
        <f t="shared" si="1504"/>
        <v>0</v>
      </c>
      <c r="AD6352" s="19">
        <f t="shared" si="1507"/>
        <v>0</v>
      </c>
      <c r="AE6352" s="21">
        <f t="shared" si="1503"/>
        <v>0</v>
      </c>
      <c r="AF6352" s="20">
        <f t="shared" si="1508"/>
        <v>0</v>
      </c>
      <c r="AG6352" s="20">
        <f t="shared" si="1509"/>
        <v>0</v>
      </c>
      <c r="AH6352" s="20">
        <f t="shared" si="1510"/>
        <v>0</v>
      </c>
      <c r="AI6352" s="20"/>
      <c r="AJ6352" s="20"/>
      <c r="AK6352" s="20">
        <f t="shared" si="1505"/>
        <v>0</v>
      </c>
      <c r="AL6352" s="171"/>
    </row>
    <row r="6353" spans="2:38" ht="15.75" customHeight="1" x14ac:dyDescent="0.25">
      <c r="B6353" s="14">
        <f t="shared" si="1513"/>
        <v>1978</v>
      </c>
      <c r="C6353" s="9" t="str">
        <f t="shared" si="1514"/>
        <v/>
      </c>
      <c r="D6353" s="3" t="str">
        <f t="shared" si="1515"/>
        <v/>
      </c>
      <c r="E6353" s="14" t="str">
        <f t="shared" si="1511"/>
        <v>1978</v>
      </c>
      <c r="J6353" s="14" t="str">
        <f t="shared" si="1506"/>
        <v xml:space="preserve">0                                                                                                                                                                                                                                                                                                                                                                                                                                                                                                                                                                                                                                                                                                                                                                                                                                                                                                                                                                                                                                                                                                                                                                                                                                                                                                                                                                                                                                                                                                                                                                                                                                                                                                                                                                                                                                                                                                                                                                                                                                                         </v>
      </c>
      <c r="S6353" s="8"/>
      <c r="W6353" s="76"/>
      <c r="X6353" s="16">
        <f t="shared" si="1512"/>
        <v>0</v>
      </c>
      <c r="AC6353" s="18">
        <f t="shared" si="1504"/>
        <v>0</v>
      </c>
      <c r="AD6353" s="19">
        <f t="shared" si="1507"/>
        <v>0</v>
      </c>
      <c r="AE6353" s="21">
        <f t="shared" si="1503"/>
        <v>0</v>
      </c>
      <c r="AF6353" s="20">
        <f t="shared" si="1508"/>
        <v>0</v>
      </c>
      <c r="AG6353" s="20">
        <f t="shared" si="1509"/>
        <v>0</v>
      </c>
      <c r="AH6353" s="20">
        <f t="shared" si="1510"/>
        <v>0</v>
      </c>
      <c r="AI6353" s="20"/>
      <c r="AJ6353" s="20"/>
      <c r="AK6353" s="20">
        <f t="shared" si="1505"/>
        <v>0</v>
      </c>
      <c r="AL6353" s="171"/>
    </row>
    <row r="6354" spans="2:38" ht="15.75" customHeight="1" x14ac:dyDescent="0.25">
      <c r="B6354" s="14">
        <f t="shared" si="1513"/>
        <v>1979</v>
      </c>
      <c r="C6354" s="9" t="str">
        <f t="shared" si="1514"/>
        <v/>
      </c>
      <c r="D6354" s="3" t="str">
        <f t="shared" si="1515"/>
        <v/>
      </c>
      <c r="E6354" s="14" t="str">
        <f t="shared" si="1511"/>
        <v>1979</v>
      </c>
      <c r="J6354" s="14" t="str">
        <f t="shared" si="1506"/>
        <v xml:space="preserve">0                                                                                                                                                                                                                                                                                                                                                                                                                                                                                                                                                                                                                                                                                                                                                                                                                                                                                                                                                                                                                                                                                                                                                                                                                                                                                                                                                                                                                                                                                                                                                                                                                                                                                                                                                                                                                                                                                                                                                                                                                                                          </v>
      </c>
      <c r="S6354" s="8"/>
      <c r="W6354" s="76"/>
      <c r="X6354" s="16">
        <f t="shared" si="1512"/>
        <v>0</v>
      </c>
      <c r="AC6354" s="18">
        <f t="shared" si="1504"/>
        <v>0</v>
      </c>
      <c r="AD6354" s="19">
        <f t="shared" si="1507"/>
        <v>0</v>
      </c>
      <c r="AE6354" s="21">
        <f t="shared" si="1503"/>
        <v>0</v>
      </c>
      <c r="AF6354" s="20">
        <f t="shared" si="1508"/>
        <v>0</v>
      </c>
      <c r="AG6354" s="20">
        <f t="shared" si="1509"/>
        <v>0</v>
      </c>
      <c r="AH6354" s="20">
        <f t="shared" si="1510"/>
        <v>0</v>
      </c>
      <c r="AI6354" s="20"/>
      <c r="AJ6354" s="20"/>
      <c r="AK6354" s="20">
        <f t="shared" si="1505"/>
        <v>0</v>
      </c>
      <c r="AL6354" s="171"/>
    </row>
    <row r="6355" spans="2:38" ht="15.75" customHeight="1" x14ac:dyDescent="0.25">
      <c r="B6355" s="14">
        <f t="shared" si="1513"/>
        <v>1980</v>
      </c>
      <c r="C6355" s="9" t="str">
        <f t="shared" si="1514"/>
        <v/>
      </c>
      <c r="D6355" s="3" t="str">
        <f t="shared" si="1515"/>
        <v/>
      </c>
      <c r="E6355" s="14" t="str">
        <f t="shared" si="1511"/>
        <v>1980</v>
      </c>
      <c r="J6355" s="14" t="str">
        <f t="shared" si="1506"/>
        <v xml:space="preserve">0                                                                                                                                                                                                                                                                                                                                                                                                                                                                                                                                                                                                                                                                                                                                                                                                                                                                                                                                                                                                                                                                                                                                                                                                                                                                                                                                                                                                                                                                                                                                                                                                                                                                                                                                                                                                                                                                                                                                                                                                                                                           </v>
      </c>
      <c r="S6355" s="8"/>
      <c r="W6355" s="76"/>
      <c r="X6355" s="16">
        <f t="shared" si="1512"/>
        <v>0</v>
      </c>
      <c r="AC6355" s="18">
        <f t="shared" si="1504"/>
        <v>0</v>
      </c>
      <c r="AD6355" s="19">
        <f t="shared" si="1507"/>
        <v>0</v>
      </c>
      <c r="AE6355" s="21">
        <f t="shared" si="1503"/>
        <v>0</v>
      </c>
      <c r="AF6355" s="20">
        <f t="shared" si="1508"/>
        <v>0</v>
      </c>
      <c r="AG6355" s="20">
        <f t="shared" si="1509"/>
        <v>0</v>
      </c>
      <c r="AH6355" s="20">
        <f t="shared" si="1510"/>
        <v>0</v>
      </c>
      <c r="AI6355" s="20"/>
      <c r="AJ6355" s="20"/>
      <c r="AK6355" s="20">
        <f t="shared" si="1505"/>
        <v>0</v>
      </c>
      <c r="AL6355" s="171"/>
    </row>
    <row r="6356" spans="2:38" ht="15.75" customHeight="1" x14ac:dyDescent="0.25">
      <c r="B6356" s="14">
        <f t="shared" si="1513"/>
        <v>1981</v>
      </c>
      <c r="C6356" s="9" t="str">
        <f t="shared" si="1514"/>
        <v/>
      </c>
      <c r="D6356" s="3" t="str">
        <f t="shared" si="1515"/>
        <v/>
      </c>
      <c r="E6356" s="14" t="str">
        <f t="shared" si="1511"/>
        <v>1981</v>
      </c>
      <c r="J6356" s="14" t="str">
        <f t="shared" si="1506"/>
        <v xml:space="preserve">0                                                                                                                                                                                                                                                                                                                                                                                                                                                                                                                                                                                                                                                                                                                                                                                                                                                                                                                                                                                                                                                                                                                                                                                                                                                                                                                                                                                                                                                                                                                                                                                                                                                                                                                                                                                                                                                                                                                                                                                                                                                            </v>
      </c>
      <c r="S6356" s="8"/>
      <c r="W6356" s="76"/>
      <c r="X6356" s="16">
        <f t="shared" si="1512"/>
        <v>0</v>
      </c>
      <c r="AC6356" s="18">
        <f t="shared" si="1504"/>
        <v>0</v>
      </c>
      <c r="AD6356" s="19">
        <f t="shared" si="1507"/>
        <v>0</v>
      </c>
      <c r="AE6356" s="21">
        <f t="shared" si="1503"/>
        <v>0</v>
      </c>
      <c r="AF6356" s="20">
        <f t="shared" si="1508"/>
        <v>0</v>
      </c>
      <c r="AG6356" s="20">
        <f t="shared" si="1509"/>
        <v>0</v>
      </c>
      <c r="AH6356" s="20">
        <f t="shared" si="1510"/>
        <v>0</v>
      </c>
      <c r="AI6356" s="20"/>
      <c r="AJ6356" s="20"/>
      <c r="AK6356" s="20">
        <f t="shared" si="1505"/>
        <v>0</v>
      </c>
      <c r="AL6356" s="171"/>
    </row>
    <row r="6357" spans="2:38" ht="15.75" customHeight="1" x14ac:dyDescent="0.25">
      <c r="B6357" s="14">
        <f t="shared" si="1513"/>
        <v>1982</v>
      </c>
      <c r="C6357" s="9" t="str">
        <f t="shared" si="1514"/>
        <v/>
      </c>
      <c r="D6357" s="3" t="str">
        <f t="shared" si="1515"/>
        <v/>
      </c>
      <c r="E6357" s="14" t="str">
        <f t="shared" si="1511"/>
        <v>1982</v>
      </c>
      <c r="J6357" s="14" t="str">
        <f t="shared" si="1506"/>
        <v xml:space="preserve">0                                                                                                                                                                                                                                                                                                                                                                                                                                                                                                                                                                                                                                                                                                                                                                                                                                                                                                                                                                                                                                                                                                                                                                                                                                                                                                                                                                                                                                                                                                                                                                                                                                                                                                                                                                                                                                                                                                                                                                                                                                                             </v>
      </c>
      <c r="S6357" s="8"/>
      <c r="W6357" s="76"/>
      <c r="X6357" s="16">
        <f t="shared" si="1512"/>
        <v>0</v>
      </c>
      <c r="AC6357" s="18">
        <f t="shared" si="1504"/>
        <v>0</v>
      </c>
      <c r="AD6357" s="19">
        <f t="shared" si="1507"/>
        <v>0</v>
      </c>
      <c r="AE6357" s="21">
        <f t="shared" si="1503"/>
        <v>0</v>
      </c>
      <c r="AF6357" s="20">
        <f t="shared" si="1508"/>
        <v>0</v>
      </c>
      <c r="AG6357" s="20">
        <f t="shared" si="1509"/>
        <v>0</v>
      </c>
      <c r="AH6357" s="20">
        <f t="shared" si="1510"/>
        <v>0</v>
      </c>
      <c r="AI6357" s="20"/>
      <c r="AJ6357" s="20"/>
      <c r="AK6357" s="20">
        <f t="shared" si="1505"/>
        <v>0</v>
      </c>
      <c r="AL6357" s="171"/>
    </row>
    <row r="6358" spans="2:38" ht="15.75" customHeight="1" x14ac:dyDescent="0.25">
      <c r="B6358" s="14">
        <f t="shared" si="1513"/>
        <v>1983</v>
      </c>
      <c r="C6358" s="9" t="str">
        <f t="shared" si="1514"/>
        <v/>
      </c>
      <c r="D6358" s="3" t="str">
        <f t="shared" si="1515"/>
        <v/>
      </c>
      <c r="E6358" s="14" t="str">
        <f t="shared" si="1511"/>
        <v>1983</v>
      </c>
      <c r="J6358" s="14" t="str">
        <f t="shared" si="1506"/>
        <v xml:space="preserve">0                                                                                                                                                                                                                                                                                                                                                                                                                                                                                                                                                                                                                                                                                                                                                                                                                                                                                                                                                                                                                                                                                                                                                                                                                                                                                                                                                                                                                                                                                                                                                                                                                                                                                                                                                                                                                                                                                                                                                                                                                                                              </v>
      </c>
      <c r="S6358" s="8"/>
      <c r="W6358" s="76"/>
      <c r="X6358" s="16">
        <f t="shared" si="1512"/>
        <v>0</v>
      </c>
      <c r="AC6358" s="18">
        <f t="shared" si="1504"/>
        <v>0</v>
      </c>
      <c r="AD6358" s="19">
        <f t="shared" si="1507"/>
        <v>0</v>
      </c>
      <c r="AE6358" s="21">
        <f t="shared" si="1503"/>
        <v>0</v>
      </c>
      <c r="AF6358" s="20">
        <f t="shared" si="1508"/>
        <v>0</v>
      </c>
      <c r="AG6358" s="20">
        <f t="shared" si="1509"/>
        <v>0</v>
      </c>
      <c r="AH6358" s="20">
        <f t="shared" si="1510"/>
        <v>0</v>
      </c>
      <c r="AI6358" s="20"/>
      <c r="AJ6358" s="20"/>
      <c r="AK6358" s="20">
        <f t="shared" si="1505"/>
        <v>0</v>
      </c>
      <c r="AL6358" s="171"/>
    </row>
    <row r="6359" spans="2:38" ht="15.75" customHeight="1" x14ac:dyDescent="0.25">
      <c r="B6359" s="14">
        <f t="shared" si="1513"/>
        <v>1984</v>
      </c>
      <c r="C6359" s="9" t="str">
        <f t="shared" si="1514"/>
        <v/>
      </c>
      <c r="D6359" s="3" t="str">
        <f t="shared" si="1515"/>
        <v/>
      </c>
      <c r="E6359" s="14" t="str">
        <f t="shared" si="1511"/>
        <v>1984</v>
      </c>
      <c r="J6359" s="14" t="str">
        <f t="shared" si="1506"/>
        <v xml:space="preserve">0                                                                                                                                                                                                                                                                                                                                                                                                                                                                                                                                                                                                                                                                                                                                                                                                                                                                                                                                                                                                                                                                                                                                                                                                                                                                                                                                                                                                                                                                                                                                                                                                                                                                                                                                                                                                                                                                                                                                                                                                                                                               </v>
      </c>
      <c r="S6359" s="8"/>
      <c r="W6359" s="76"/>
      <c r="X6359" s="16">
        <f t="shared" si="1512"/>
        <v>0</v>
      </c>
      <c r="AC6359" s="18">
        <f t="shared" si="1504"/>
        <v>0</v>
      </c>
      <c r="AD6359" s="19">
        <f t="shared" si="1507"/>
        <v>0</v>
      </c>
      <c r="AE6359" s="21">
        <f t="shared" si="1503"/>
        <v>0</v>
      </c>
      <c r="AF6359" s="20">
        <f t="shared" si="1508"/>
        <v>0</v>
      </c>
      <c r="AG6359" s="20">
        <f t="shared" si="1509"/>
        <v>0</v>
      </c>
      <c r="AH6359" s="20">
        <f t="shared" si="1510"/>
        <v>0</v>
      </c>
      <c r="AI6359" s="20"/>
      <c r="AJ6359" s="20"/>
      <c r="AK6359" s="20">
        <f t="shared" si="1505"/>
        <v>0</v>
      </c>
      <c r="AL6359" s="171"/>
    </row>
    <row r="6360" spans="2:38" ht="15.75" customHeight="1" x14ac:dyDescent="0.25">
      <c r="B6360" s="14">
        <f t="shared" si="1513"/>
        <v>1985</v>
      </c>
      <c r="C6360" s="9" t="str">
        <f t="shared" si="1514"/>
        <v/>
      </c>
      <c r="D6360" s="3" t="str">
        <f t="shared" si="1515"/>
        <v/>
      </c>
      <c r="E6360" s="14" t="str">
        <f t="shared" si="1511"/>
        <v>1985</v>
      </c>
      <c r="J6360" s="14" t="str">
        <f t="shared" si="1506"/>
        <v xml:space="preserve">0                                                                                                                                                                                                                                                                                                                                                                                                                                                                                                                                                                                                                                                                                                                                                                                                                                                                                                                                                                                                                                                                                                                                                                                                                                                                                                                                                                                                                                                                                                                                                                                                                                                                                                                                                                                                                                                                                                                                                                                                                                                                </v>
      </c>
      <c r="S6360" s="8"/>
      <c r="W6360" s="76"/>
      <c r="X6360" s="16">
        <f t="shared" si="1512"/>
        <v>0</v>
      </c>
      <c r="AC6360" s="18">
        <f t="shared" si="1504"/>
        <v>0</v>
      </c>
      <c r="AD6360" s="19">
        <f t="shared" si="1507"/>
        <v>0</v>
      </c>
      <c r="AE6360" s="21">
        <f t="shared" si="1503"/>
        <v>0</v>
      </c>
      <c r="AF6360" s="20">
        <f t="shared" si="1508"/>
        <v>0</v>
      </c>
      <c r="AG6360" s="20">
        <f t="shared" si="1509"/>
        <v>0</v>
      </c>
      <c r="AH6360" s="20">
        <f t="shared" si="1510"/>
        <v>0</v>
      </c>
      <c r="AI6360" s="20"/>
      <c r="AJ6360" s="20"/>
      <c r="AK6360" s="20">
        <f t="shared" si="1505"/>
        <v>0</v>
      </c>
      <c r="AL6360" s="171"/>
    </row>
    <row r="6361" spans="2:38" ht="15.75" customHeight="1" x14ac:dyDescent="0.25">
      <c r="B6361" s="14">
        <f t="shared" si="1513"/>
        <v>1986</v>
      </c>
      <c r="C6361" s="9" t="str">
        <f t="shared" si="1514"/>
        <v/>
      </c>
      <c r="D6361" s="3" t="str">
        <f t="shared" si="1515"/>
        <v/>
      </c>
      <c r="E6361" s="14" t="str">
        <f t="shared" si="1511"/>
        <v>1986</v>
      </c>
      <c r="J6361" s="14" t="str">
        <f t="shared" si="1506"/>
        <v xml:space="preserve">0                                                                                                                                                                                                                                                                                                                                                                                                                                                                                                                                                                                                                                                                                                                                                                                                                                                                                                                                                                                                                                                                                                                                                                                                                                                                                                                                                                                                                                                                                                                                                                                                                                                                                                                                                                                                                                                                                                                                                                                                                                                                 </v>
      </c>
      <c r="S6361" s="8"/>
      <c r="W6361" s="76"/>
      <c r="X6361" s="16">
        <f t="shared" si="1512"/>
        <v>0</v>
      </c>
      <c r="AC6361" s="18">
        <f t="shared" si="1504"/>
        <v>0</v>
      </c>
      <c r="AD6361" s="19">
        <f t="shared" si="1507"/>
        <v>0</v>
      </c>
      <c r="AE6361" s="21">
        <f t="shared" ref="AE6361:AE6424" si="1516">+(Q6361)*T6361</f>
        <v>0</v>
      </c>
      <c r="AF6361" s="20">
        <f t="shared" si="1508"/>
        <v>0</v>
      </c>
      <c r="AG6361" s="20">
        <f t="shared" si="1509"/>
        <v>0</v>
      </c>
      <c r="AH6361" s="20">
        <f t="shared" si="1510"/>
        <v>0</v>
      </c>
      <c r="AI6361" s="20"/>
      <c r="AJ6361" s="20"/>
      <c r="AK6361" s="20">
        <f t="shared" si="1505"/>
        <v>0</v>
      </c>
      <c r="AL6361" s="171"/>
    </row>
    <row r="6362" spans="2:38" ht="15.75" customHeight="1" x14ac:dyDescent="0.25">
      <c r="B6362" s="14">
        <f t="shared" si="1513"/>
        <v>1987</v>
      </c>
      <c r="C6362" s="9" t="str">
        <f t="shared" si="1514"/>
        <v/>
      </c>
      <c r="D6362" s="3" t="str">
        <f t="shared" si="1515"/>
        <v/>
      </c>
      <c r="E6362" s="14" t="str">
        <f t="shared" si="1511"/>
        <v>1987</v>
      </c>
      <c r="J6362" s="14" t="str">
        <f t="shared" si="1506"/>
        <v xml:space="preserve">0                                                                                                                                                                                                                                                                                                                                                                                                                                                                                                                                                                                                                                                                                                                                                                                                                                                                                                                                                                                                                                                                                                                                                                                                                                                                                                                                                                                                                                                                                                                                                                                                                                                                                                                                                                                                                                                                                                                                                                                                                                                                  </v>
      </c>
      <c r="S6362" s="8"/>
      <c r="W6362" s="76"/>
      <c r="X6362" s="16">
        <f t="shared" si="1512"/>
        <v>0</v>
      </c>
      <c r="AC6362" s="18">
        <f t="shared" si="1504"/>
        <v>0</v>
      </c>
      <c r="AD6362" s="19">
        <f t="shared" si="1507"/>
        <v>0</v>
      </c>
      <c r="AE6362" s="21">
        <f t="shared" si="1516"/>
        <v>0</v>
      </c>
      <c r="AF6362" s="20">
        <f t="shared" si="1508"/>
        <v>0</v>
      </c>
      <c r="AG6362" s="20">
        <f t="shared" si="1509"/>
        <v>0</v>
      </c>
      <c r="AH6362" s="20">
        <f t="shared" si="1510"/>
        <v>0</v>
      </c>
      <c r="AI6362" s="20"/>
      <c r="AJ6362" s="20"/>
      <c r="AK6362" s="20">
        <f t="shared" si="1505"/>
        <v>0</v>
      </c>
      <c r="AL6362" s="171"/>
    </row>
    <row r="6363" spans="2:38" ht="15.75" customHeight="1" x14ac:dyDescent="0.25">
      <c r="B6363" s="14">
        <f t="shared" si="1513"/>
        <v>1988</v>
      </c>
      <c r="C6363" s="9" t="str">
        <f t="shared" si="1514"/>
        <v/>
      </c>
      <c r="D6363" s="3" t="str">
        <f t="shared" si="1515"/>
        <v/>
      </c>
      <c r="E6363" s="14" t="str">
        <f t="shared" si="1511"/>
        <v>1988</v>
      </c>
      <c r="J6363" s="14" t="str">
        <f t="shared" si="1506"/>
        <v xml:space="preserve">0                                                                                                                                                                                                                                                                                                                                                                                                                                                                                                                                                                                                                                                                                                                                                                                                                                                                                                                                                                                                                                                                                                                                                                                                                                                                                                                                                                                                                                                                                                                                                                                                                                                                                                                                                                                                                                                                                                                                                                                                                                                                   </v>
      </c>
      <c r="S6363" s="8"/>
      <c r="W6363" s="76"/>
      <c r="X6363" s="16">
        <f t="shared" si="1512"/>
        <v>0</v>
      </c>
      <c r="AC6363" s="18">
        <f t="shared" si="1504"/>
        <v>0</v>
      </c>
      <c r="AD6363" s="19">
        <f t="shared" si="1507"/>
        <v>0</v>
      </c>
      <c r="AE6363" s="21">
        <f t="shared" si="1516"/>
        <v>0</v>
      </c>
      <c r="AF6363" s="20">
        <f t="shared" si="1508"/>
        <v>0</v>
      </c>
      <c r="AG6363" s="20">
        <f t="shared" si="1509"/>
        <v>0</v>
      </c>
      <c r="AH6363" s="20">
        <f t="shared" si="1510"/>
        <v>0</v>
      </c>
      <c r="AI6363" s="20"/>
      <c r="AJ6363" s="20"/>
      <c r="AK6363" s="20">
        <f t="shared" si="1505"/>
        <v>0</v>
      </c>
      <c r="AL6363" s="171"/>
    </row>
    <row r="6364" spans="2:38" ht="15.75" customHeight="1" x14ac:dyDescent="0.25">
      <c r="B6364" s="14">
        <f t="shared" si="1513"/>
        <v>1989</v>
      </c>
      <c r="C6364" s="9" t="str">
        <f t="shared" si="1514"/>
        <v/>
      </c>
      <c r="D6364" s="3" t="str">
        <f t="shared" si="1515"/>
        <v/>
      </c>
      <c r="E6364" s="14" t="str">
        <f t="shared" si="1511"/>
        <v>1989</v>
      </c>
      <c r="J6364" s="14" t="str">
        <f t="shared" si="1506"/>
        <v xml:space="preserve">0                                                                                                                                                                                                                                                                                                                                                                                                                                                                                                                                                                                                                                                                                                                                                                                                                                                                                                                                                                                                                                                                                                                                                                                                                                                                                                                                                                                                                                                                                                                                                                                                                                                                                                                                                                                                                                                                                                                                                                                                                                                                    </v>
      </c>
      <c r="S6364" s="8"/>
      <c r="W6364" s="76"/>
      <c r="X6364" s="16">
        <f t="shared" si="1512"/>
        <v>0</v>
      </c>
      <c r="AC6364" s="18">
        <f t="shared" si="1504"/>
        <v>0</v>
      </c>
      <c r="AD6364" s="19">
        <f t="shared" si="1507"/>
        <v>0</v>
      </c>
      <c r="AE6364" s="21">
        <f t="shared" si="1516"/>
        <v>0</v>
      </c>
      <c r="AF6364" s="20">
        <f t="shared" si="1508"/>
        <v>0</v>
      </c>
      <c r="AG6364" s="20">
        <f t="shared" si="1509"/>
        <v>0</v>
      </c>
      <c r="AH6364" s="20">
        <f t="shared" si="1510"/>
        <v>0</v>
      </c>
      <c r="AI6364" s="20"/>
      <c r="AJ6364" s="20"/>
      <c r="AK6364" s="20">
        <f t="shared" si="1505"/>
        <v>0</v>
      </c>
      <c r="AL6364" s="171"/>
    </row>
    <row r="6365" spans="2:38" ht="15.75" customHeight="1" x14ac:dyDescent="0.25">
      <c r="B6365" s="14">
        <f t="shared" si="1513"/>
        <v>1990</v>
      </c>
      <c r="C6365" s="9" t="str">
        <f t="shared" si="1514"/>
        <v/>
      </c>
      <c r="D6365" s="3" t="str">
        <f t="shared" si="1515"/>
        <v/>
      </c>
      <c r="E6365" s="14" t="str">
        <f t="shared" si="1511"/>
        <v>1990</v>
      </c>
      <c r="J6365" s="14" t="str">
        <f t="shared" si="1506"/>
        <v xml:space="preserve">0                                                                                                                                                                                                                                                                                                                                                                                                                                                                                                                                                                                                                                                                                                                                                                                                                                                                                                                                                                                                                                                                                                                                                                                                                                                                                                                                                                                                                                                                                                                                                                                                                                                                                                                                                                                                                                                                                                                                                                                                                                                                     </v>
      </c>
      <c r="S6365" s="8"/>
      <c r="W6365" s="76"/>
      <c r="X6365" s="16">
        <f t="shared" si="1512"/>
        <v>0</v>
      </c>
      <c r="AC6365" s="18">
        <f t="shared" si="1504"/>
        <v>0</v>
      </c>
      <c r="AD6365" s="19">
        <f t="shared" si="1507"/>
        <v>0</v>
      </c>
      <c r="AE6365" s="21">
        <f t="shared" si="1516"/>
        <v>0</v>
      </c>
      <c r="AF6365" s="20">
        <f t="shared" si="1508"/>
        <v>0</v>
      </c>
      <c r="AG6365" s="20">
        <f t="shared" si="1509"/>
        <v>0</v>
      </c>
      <c r="AH6365" s="20">
        <f t="shared" si="1510"/>
        <v>0</v>
      </c>
      <c r="AI6365" s="20"/>
      <c r="AJ6365" s="20"/>
      <c r="AK6365" s="20">
        <f t="shared" si="1505"/>
        <v>0</v>
      </c>
      <c r="AL6365" s="171"/>
    </row>
    <row r="6366" spans="2:38" ht="15.75" customHeight="1" x14ac:dyDescent="0.25">
      <c r="B6366" s="14">
        <f t="shared" si="1513"/>
        <v>1991</v>
      </c>
      <c r="C6366" s="9" t="str">
        <f t="shared" si="1514"/>
        <v/>
      </c>
      <c r="D6366" s="3" t="str">
        <f t="shared" si="1515"/>
        <v/>
      </c>
      <c r="E6366" s="14" t="str">
        <f t="shared" si="1511"/>
        <v>1991</v>
      </c>
      <c r="J6366" s="14" t="str">
        <f t="shared" si="1506"/>
        <v xml:space="preserve">0                                                                                                                                                                                                                                                                                                                                                                                                                                                                                                                                                                                                                                                                                                                                                                                                                                                                                                                                                                                                                                                                                                                                                                                                                                                                                                                                                                                                                                                                                                                                                                                                                                                                                                                                                                                                                                                                                                                                                                                                                                                                      </v>
      </c>
      <c r="S6366" s="8"/>
      <c r="W6366" s="76"/>
      <c r="X6366" s="16">
        <f t="shared" si="1512"/>
        <v>0</v>
      </c>
      <c r="AC6366" s="18">
        <f t="shared" si="1504"/>
        <v>0</v>
      </c>
      <c r="AD6366" s="19">
        <f t="shared" si="1507"/>
        <v>0</v>
      </c>
      <c r="AE6366" s="21">
        <f t="shared" si="1516"/>
        <v>0</v>
      </c>
      <c r="AF6366" s="20">
        <f t="shared" si="1508"/>
        <v>0</v>
      </c>
      <c r="AG6366" s="20">
        <f t="shared" si="1509"/>
        <v>0</v>
      </c>
      <c r="AH6366" s="20">
        <f t="shared" si="1510"/>
        <v>0</v>
      </c>
      <c r="AI6366" s="20"/>
      <c r="AJ6366" s="20"/>
      <c r="AK6366" s="20">
        <f t="shared" si="1505"/>
        <v>0</v>
      </c>
      <c r="AL6366" s="171"/>
    </row>
    <row r="6367" spans="2:38" ht="15.75" customHeight="1" x14ac:dyDescent="0.25">
      <c r="B6367" s="14">
        <f t="shared" si="1513"/>
        <v>1992</v>
      </c>
      <c r="C6367" s="9" t="str">
        <f t="shared" si="1514"/>
        <v/>
      </c>
      <c r="D6367" s="3" t="str">
        <f t="shared" si="1515"/>
        <v/>
      </c>
      <c r="E6367" s="14" t="str">
        <f t="shared" si="1511"/>
        <v>1992</v>
      </c>
      <c r="J6367" s="14" t="str">
        <f t="shared" si="1506"/>
        <v xml:space="preserve">0                                                                                                                                                                                                                                                                                                                                                                                                                                                                                                                                                                                                                                                                                                                                                                                                                                                                                                                                                                                                                                                                                                                                                                                                                                                                                                                                                                                                                                                                                                                                                                                                                                                                                                                                                                                                                                                                                                                                                                                                                                                                       </v>
      </c>
      <c r="S6367" s="8"/>
      <c r="W6367" s="76"/>
      <c r="X6367" s="16">
        <f t="shared" si="1512"/>
        <v>0</v>
      </c>
      <c r="AC6367" s="18">
        <f t="shared" si="1504"/>
        <v>0</v>
      </c>
      <c r="AD6367" s="19">
        <f t="shared" si="1507"/>
        <v>0</v>
      </c>
      <c r="AE6367" s="21">
        <f t="shared" si="1516"/>
        <v>0</v>
      </c>
      <c r="AF6367" s="20">
        <f t="shared" si="1508"/>
        <v>0</v>
      </c>
      <c r="AG6367" s="20">
        <f t="shared" si="1509"/>
        <v>0</v>
      </c>
      <c r="AH6367" s="20">
        <f t="shared" si="1510"/>
        <v>0</v>
      </c>
      <c r="AI6367" s="20"/>
      <c r="AJ6367" s="20"/>
      <c r="AK6367" s="20">
        <f t="shared" si="1505"/>
        <v>0</v>
      </c>
      <c r="AL6367" s="171"/>
    </row>
    <row r="6368" spans="2:38" ht="15.75" customHeight="1" x14ac:dyDescent="0.25">
      <c r="B6368" s="14">
        <f t="shared" si="1513"/>
        <v>1993</v>
      </c>
      <c r="C6368" s="9" t="str">
        <f t="shared" si="1514"/>
        <v/>
      </c>
      <c r="D6368" s="3" t="str">
        <f t="shared" si="1515"/>
        <v/>
      </c>
      <c r="E6368" s="14" t="str">
        <f t="shared" si="1511"/>
        <v>1993</v>
      </c>
      <c r="J6368" s="14" t="str">
        <f t="shared" si="1506"/>
        <v xml:space="preserve">0                                                                                                                                                                                                                                                                                                                                                                                                                                                                                                                                                                                                                                                                                                                                                                                                                                                                                                                                                                                                                                                                                                                                                                                                                                                                                                                                                                                                                                                                                                                                                                                                                                                                                                                                                                                                                                                                                                                                                                                                                                                                        </v>
      </c>
      <c r="S6368" s="8"/>
      <c r="W6368" s="76"/>
      <c r="X6368" s="16">
        <f t="shared" si="1512"/>
        <v>0</v>
      </c>
      <c r="AC6368" s="18">
        <f t="shared" si="1504"/>
        <v>0</v>
      </c>
      <c r="AD6368" s="19">
        <f t="shared" si="1507"/>
        <v>0</v>
      </c>
      <c r="AE6368" s="21">
        <f t="shared" si="1516"/>
        <v>0</v>
      </c>
      <c r="AF6368" s="20">
        <f t="shared" si="1508"/>
        <v>0</v>
      </c>
      <c r="AG6368" s="20">
        <f t="shared" si="1509"/>
        <v>0</v>
      </c>
      <c r="AH6368" s="20">
        <f t="shared" si="1510"/>
        <v>0</v>
      </c>
      <c r="AI6368" s="20"/>
      <c r="AJ6368" s="20"/>
      <c r="AK6368" s="20">
        <f t="shared" si="1505"/>
        <v>0</v>
      </c>
      <c r="AL6368" s="171"/>
    </row>
    <row r="6369" spans="2:38" ht="15.75" customHeight="1" x14ac:dyDescent="0.25">
      <c r="B6369" s="14">
        <f t="shared" si="1513"/>
        <v>1994</v>
      </c>
      <c r="C6369" s="9" t="str">
        <f t="shared" si="1514"/>
        <v/>
      </c>
      <c r="D6369" s="3" t="str">
        <f t="shared" si="1515"/>
        <v/>
      </c>
      <c r="E6369" s="14" t="str">
        <f t="shared" si="1511"/>
        <v>1994</v>
      </c>
      <c r="J6369" s="14" t="str">
        <f t="shared" si="1506"/>
        <v xml:space="preserve">0                                                                                                                                                                                                                                                                                                                                                                                                                                                                                                                                                                                                                                                                                                                                                                                                                                                                                                                                                                                                                                                                                                                                                                                                                                                                                                                                                                                                                                                                                                                                                                                                                                                                                                                                                                                                                                                                                                                                                                                                                                                                         </v>
      </c>
      <c r="S6369" s="8"/>
      <c r="W6369" s="76"/>
      <c r="X6369" s="16">
        <f t="shared" si="1512"/>
        <v>0</v>
      </c>
      <c r="AC6369" s="18">
        <f t="shared" si="1504"/>
        <v>0</v>
      </c>
      <c r="AD6369" s="19">
        <f t="shared" si="1507"/>
        <v>0</v>
      </c>
      <c r="AE6369" s="21">
        <f t="shared" si="1516"/>
        <v>0</v>
      </c>
      <c r="AF6369" s="20">
        <f t="shared" si="1508"/>
        <v>0</v>
      </c>
      <c r="AG6369" s="20">
        <f t="shared" si="1509"/>
        <v>0</v>
      </c>
      <c r="AH6369" s="20">
        <f t="shared" si="1510"/>
        <v>0</v>
      </c>
      <c r="AI6369" s="20"/>
      <c r="AJ6369" s="20"/>
      <c r="AK6369" s="20">
        <f t="shared" si="1505"/>
        <v>0</v>
      </c>
      <c r="AL6369" s="171"/>
    </row>
    <row r="6370" spans="2:38" ht="15.75" customHeight="1" x14ac:dyDescent="0.25">
      <c r="B6370" s="14">
        <f t="shared" si="1513"/>
        <v>1995</v>
      </c>
      <c r="C6370" s="9" t="str">
        <f t="shared" si="1514"/>
        <v/>
      </c>
      <c r="D6370" s="3" t="str">
        <f t="shared" si="1515"/>
        <v/>
      </c>
      <c r="E6370" s="14" t="str">
        <f t="shared" si="1511"/>
        <v>1995</v>
      </c>
      <c r="J6370" s="14" t="str">
        <f t="shared" si="1506"/>
        <v xml:space="preserve">0                                                                                                                                                                                                                                                                                                                                                                                                                                                                                                                                                                                                                                                                                                                                                                                                                                                                                                                                                                                                                                                                                                                                                                                                                                                                                                                                                                                                                                                                                                                                                                                                                                                                                                                                                                                                                                                                                                                                                                                                                                                                          </v>
      </c>
      <c r="S6370" s="8"/>
      <c r="W6370" s="76"/>
      <c r="X6370" s="16">
        <f t="shared" si="1512"/>
        <v>0</v>
      </c>
      <c r="AC6370" s="18">
        <f t="shared" si="1504"/>
        <v>0</v>
      </c>
      <c r="AD6370" s="19">
        <f t="shared" si="1507"/>
        <v>0</v>
      </c>
      <c r="AE6370" s="21">
        <f t="shared" si="1516"/>
        <v>0</v>
      </c>
      <c r="AF6370" s="20">
        <f t="shared" si="1508"/>
        <v>0</v>
      </c>
      <c r="AG6370" s="20">
        <f t="shared" si="1509"/>
        <v>0</v>
      </c>
      <c r="AH6370" s="20">
        <f t="shared" si="1510"/>
        <v>0</v>
      </c>
      <c r="AI6370" s="20"/>
      <c r="AJ6370" s="20"/>
      <c r="AK6370" s="20">
        <f t="shared" si="1505"/>
        <v>0</v>
      </c>
      <c r="AL6370" s="171"/>
    </row>
    <row r="6371" spans="2:38" ht="15.75" customHeight="1" x14ac:dyDescent="0.25">
      <c r="B6371" s="14">
        <f t="shared" si="1513"/>
        <v>1996</v>
      </c>
      <c r="C6371" s="9" t="str">
        <f t="shared" si="1514"/>
        <v/>
      </c>
      <c r="D6371" s="3" t="str">
        <f t="shared" si="1515"/>
        <v/>
      </c>
      <c r="E6371" s="14" t="str">
        <f t="shared" si="1511"/>
        <v>1996</v>
      </c>
      <c r="J6371" s="14" t="str">
        <f t="shared" si="1506"/>
        <v xml:space="preserve">0                                                                                                                                                                                                                                                                                                                                                                                                                                                                                                                                                                                                                                                                                                                                                                                                                                                                                                                                                                                                                                                                                                                                                                                                                                                                                                                                                                                                                                                                                                                                                                                                                                                                                                                                                                                                                                                                                                                                                                                                                                                                           </v>
      </c>
      <c r="S6371" s="8"/>
      <c r="W6371" s="76"/>
      <c r="X6371" s="16">
        <f t="shared" si="1512"/>
        <v>0</v>
      </c>
      <c r="AC6371" s="18">
        <f t="shared" ref="AC6371:AC6434" si="1517">+AB6371*Y6371</f>
        <v>0</v>
      </c>
      <c r="AD6371" s="19">
        <f t="shared" si="1507"/>
        <v>0</v>
      </c>
      <c r="AE6371" s="21">
        <f t="shared" si="1516"/>
        <v>0</v>
      </c>
      <c r="AF6371" s="20">
        <f t="shared" si="1508"/>
        <v>0</v>
      </c>
      <c r="AG6371" s="20">
        <f t="shared" si="1509"/>
        <v>0</v>
      </c>
      <c r="AH6371" s="20">
        <f t="shared" si="1510"/>
        <v>0</v>
      </c>
      <c r="AI6371" s="20"/>
      <c r="AJ6371" s="20"/>
      <c r="AK6371" s="20">
        <f t="shared" ref="AK6371:AK6434" si="1518">AH6371+AG6371</f>
        <v>0</v>
      </c>
      <c r="AL6371" s="171"/>
    </row>
    <row r="6372" spans="2:38" ht="15.75" customHeight="1" x14ac:dyDescent="0.25">
      <c r="B6372" s="14">
        <f t="shared" si="1513"/>
        <v>1997</v>
      </c>
      <c r="C6372" s="9" t="str">
        <f t="shared" si="1514"/>
        <v/>
      </c>
      <c r="D6372" s="3" t="str">
        <f t="shared" si="1515"/>
        <v/>
      </c>
      <c r="E6372" s="14" t="str">
        <f t="shared" si="1511"/>
        <v>1997</v>
      </c>
      <c r="J6372" s="14" t="str">
        <f t="shared" si="1506"/>
        <v xml:space="preserve">0                                                                                                                                                                                                                                                                                                                                                                                                                                                                                                                                                                                                                                                                                                                                                                                                                                                                                                                                                                                                                                                                                                                                                                                                                                                                                                                                                                                                                                                                                                                                                                                                                                                                                                                                                                                                                                                                                                                                                                                                                                                                            </v>
      </c>
      <c r="S6372" s="8"/>
      <c r="W6372" s="76"/>
      <c r="X6372" s="16">
        <f t="shared" si="1512"/>
        <v>0</v>
      </c>
      <c r="AC6372" s="18">
        <f t="shared" si="1517"/>
        <v>0</v>
      </c>
      <c r="AD6372" s="19">
        <f t="shared" si="1507"/>
        <v>0</v>
      </c>
      <c r="AE6372" s="21">
        <f t="shared" si="1516"/>
        <v>0</v>
      </c>
      <c r="AF6372" s="20">
        <f t="shared" si="1508"/>
        <v>0</v>
      </c>
      <c r="AG6372" s="20">
        <f t="shared" si="1509"/>
        <v>0</v>
      </c>
      <c r="AH6372" s="20">
        <f t="shared" si="1510"/>
        <v>0</v>
      </c>
      <c r="AI6372" s="20"/>
      <c r="AJ6372" s="20"/>
      <c r="AK6372" s="20">
        <f t="shared" si="1518"/>
        <v>0</v>
      </c>
      <c r="AL6372" s="171"/>
    </row>
    <row r="6373" spans="2:38" ht="15.75" customHeight="1" x14ac:dyDescent="0.25">
      <c r="B6373" s="14">
        <f t="shared" si="1513"/>
        <v>1998</v>
      </c>
      <c r="C6373" s="9" t="str">
        <f t="shared" si="1514"/>
        <v/>
      </c>
      <c r="D6373" s="3" t="str">
        <f t="shared" si="1515"/>
        <v/>
      </c>
      <c r="E6373" s="14" t="str">
        <f t="shared" si="1511"/>
        <v>1998</v>
      </c>
      <c r="J6373" s="14" t="str">
        <f t="shared" si="1506"/>
        <v xml:space="preserve">0                                                                                                                                                                                                                                                                                                                                                                                                                                                                                                                                                                                                                                                                                                                                                                                                                                                                                                                                                                                                                                                                                                                                                                                                                                                                                                                                                                                                                                                                                                                                                                                                                                                                                                                                                                                                                                                                                                                                                                                                                                                                             </v>
      </c>
      <c r="S6373" s="8"/>
      <c r="W6373" s="76"/>
      <c r="X6373" s="16">
        <f t="shared" si="1512"/>
        <v>0</v>
      </c>
      <c r="AC6373" s="18">
        <f t="shared" si="1517"/>
        <v>0</v>
      </c>
      <c r="AD6373" s="19">
        <f t="shared" si="1507"/>
        <v>0</v>
      </c>
      <c r="AE6373" s="21">
        <f t="shared" si="1516"/>
        <v>0</v>
      </c>
      <c r="AF6373" s="20">
        <f t="shared" si="1508"/>
        <v>0</v>
      </c>
      <c r="AG6373" s="20">
        <f t="shared" si="1509"/>
        <v>0</v>
      </c>
      <c r="AH6373" s="20">
        <f t="shared" si="1510"/>
        <v>0</v>
      </c>
      <c r="AI6373" s="20"/>
      <c r="AJ6373" s="20"/>
      <c r="AK6373" s="20">
        <f t="shared" si="1518"/>
        <v>0</v>
      </c>
      <c r="AL6373" s="171"/>
    </row>
    <row r="6374" spans="2:38" ht="15.75" customHeight="1" x14ac:dyDescent="0.25">
      <c r="B6374" s="14">
        <f t="shared" si="1513"/>
        <v>1999</v>
      </c>
      <c r="C6374" s="9" t="str">
        <f t="shared" si="1514"/>
        <v/>
      </c>
      <c r="D6374" s="3" t="str">
        <f t="shared" si="1515"/>
        <v/>
      </c>
      <c r="E6374" s="14" t="str">
        <f t="shared" si="1511"/>
        <v>1999</v>
      </c>
      <c r="J6374" s="14" t="str">
        <f t="shared" si="1506"/>
        <v xml:space="preserve">0                                                                                                                                                                                                                                                                                                                                                                                                                                                                                                                                                                                                                                                                                                                                                                                                                                                                                                                                                                                                                                                                                                                                                                                                                                                                                                                                                                                                                                                                                                                                                                                                                                                                                                                                                                                                                                                                                                                                                                                                                                                                              </v>
      </c>
      <c r="S6374" s="8"/>
      <c r="W6374" s="76"/>
      <c r="X6374" s="16">
        <f t="shared" si="1512"/>
        <v>0</v>
      </c>
      <c r="AC6374" s="18">
        <f t="shared" si="1517"/>
        <v>0</v>
      </c>
      <c r="AD6374" s="19">
        <f t="shared" si="1507"/>
        <v>0</v>
      </c>
      <c r="AE6374" s="21">
        <f t="shared" si="1516"/>
        <v>0</v>
      </c>
      <c r="AF6374" s="20">
        <f t="shared" si="1508"/>
        <v>0</v>
      </c>
      <c r="AG6374" s="20">
        <f t="shared" si="1509"/>
        <v>0</v>
      </c>
      <c r="AH6374" s="20">
        <f t="shared" si="1510"/>
        <v>0</v>
      </c>
      <c r="AI6374" s="20"/>
      <c r="AJ6374" s="20"/>
      <c r="AK6374" s="20">
        <f t="shared" si="1518"/>
        <v>0</v>
      </c>
      <c r="AL6374" s="171"/>
    </row>
    <row r="6375" spans="2:38" ht="15.75" customHeight="1" x14ac:dyDescent="0.25">
      <c r="B6375" s="14">
        <f t="shared" si="1513"/>
        <v>2000</v>
      </c>
      <c r="C6375" s="9" t="str">
        <f t="shared" si="1514"/>
        <v/>
      </c>
      <c r="D6375" s="3" t="str">
        <f t="shared" si="1515"/>
        <v/>
      </c>
      <c r="E6375" s="14" t="str">
        <f t="shared" si="1511"/>
        <v>2000</v>
      </c>
      <c r="J6375" s="14" t="str">
        <f t="shared" ref="J6375:J6438" si="1519">IF(A6375=A6374,CONCATENATE(J6374," ",I6375),I6375)</f>
        <v xml:space="preserve">0                                                                                                                                                                                                                                                                                                                                                                                                                                                                                                                                                                                                                                                                                                                                                                                                                                                                                                                                                                                                                                                                                                                                                                                                                                                                                                                                                                                                                                                                                                                                                                                                                                                                                                                                                                                                                                                                                                                                                                                                                                                                               </v>
      </c>
      <c r="S6375" s="8"/>
      <c r="W6375" s="76"/>
      <c r="X6375" s="16">
        <f t="shared" si="1512"/>
        <v>0</v>
      </c>
      <c r="AC6375" s="18">
        <f t="shared" si="1517"/>
        <v>0</v>
      </c>
      <c r="AD6375" s="19">
        <f t="shared" si="1507"/>
        <v>0</v>
      </c>
      <c r="AE6375" s="21">
        <f t="shared" si="1516"/>
        <v>0</v>
      </c>
      <c r="AF6375" s="20">
        <f t="shared" si="1508"/>
        <v>0</v>
      </c>
      <c r="AG6375" s="20">
        <f t="shared" si="1509"/>
        <v>0</v>
      </c>
      <c r="AH6375" s="20">
        <f t="shared" si="1510"/>
        <v>0</v>
      </c>
      <c r="AI6375" s="20"/>
      <c r="AJ6375" s="20"/>
      <c r="AK6375" s="20">
        <f t="shared" si="1518"/>
        <v>0</v>
      </c>
      <c r="AL6375" s="171"/>
    </row>
    <row r="6376" spans="2:38" ht="15.75" customHeight="1" x14ac:dyDescent="0.25">
      <c r="B6376" s="14">
        <f t="shared" si="1513"/>
        <v>2001</v>
      </c>
      <c r="C6376" s="9" t="str">
        <f t="shared" si="1514"/>
        <v/>
      </c>
      <c r="D6376" s="3" t="str">
        <f t="shared" si="1515"/>
        <v/>
      </c>
      <c r="E6376" s="14" t="str">
        <f t="shared" si="1511"/>
        <v>2001</v>
      </c>
      <c r="J6376" s="14" t="str">
        <f t="shared" si="1519"/>
        <v xml:space="preserve">0                                                                                                                                                                                                                                                                                                                                                                                                                                                                                                                                                                                                                                                                                                                                                                                                                                                                                                                                                                                                                                                                                                                                                                                                                                                                                                                                                                                                                                                                                                                                                                                                                                                                                                                                                                                                                                                                                                                                                                                                                                                                                </v>
      </c>
      <c r="S6376" s="8"/>
      <c r="W6376" s="76"/>
      <c r="X6376" s="16">
        <f t="shared" si="1512"/>
        <v>0</v>
      </c>
      <c r="AC6376" s="18">
        <f t="shared" si="1517"/>
        <v>0</v>
      </c>
      <c r="AD6376" s="19">
        <f t="shared" si="1507"/>
        <v>0</v>
      </c>
      <c r="AE6376" s="21">
        <f t="shared" si="1516"/>
        <v>0</v>
      </c>
      <c r="AF6376" s="20">
        <f t="shared" si="1508"/>
        <v>0</v>
      </c>
      <c r="AG6376" s="20">
        <f t="shared" si="1509"/>
        <v>0</v>
      </c>
      <c r="AH6376" s="20">
        <f t="shared" si="1510"/>
        <v>0</v>
      </c>
      <c r="AI6376" s="20"/>
      <c r="AJ6376" s="20"/>
      <c r="AK6376" s="20">
        <f t="shared" si="1518"/>
        <v>0</v>
      </c>
      <c r="AL6376" s="171"/>
    </row>
    <row r="6377" spans="2:38" ht="15.75" customHeight="1" x14ac:dyDescent="0.25">
      <c r="B6377" s="14">
        <f t="shared" si="1513"/>
        <v>2002</v>
      </c>
      <c r="C6377" s="9" t="str">
        <f t="shared" si="1514"/>
        <v/>
      </c>
      <c r="D6377" s="3" t="str">
        <f t="shared" si="1515"/>
        <v/>
      </c>
      <c r="E6377" s="14" t="str">
        <f t="shared" si="1511"/>
        <v>2002</v>
      </c>
      <c r="J6377" s="14" t="str">
        <f t="shared" si="1519"/>
        <v xml:space="preserve">0                                                                                                                                                                                                                                                                                                                                                                                                                                                                                                                                                                                                                                                                                                                                                                                                                                                                                                                                                                                                                                                                                                                                                                                                                                                                                                                                                                                                                                                                                                                                                                                                                                                                                                                                                                                                                                                                                                                                                                                                                                                                                 </v>
      </c>
      <c r="S6377" s="8"/>
      <c r="W6377" s="76"/>
      <c r="X6377" s="16">
        <f t="shared" si="1512"/>
        <v>0</v>
      </c>
      <c r="AC6377" s="18">
        <f t="shared" si="1517"/>
        <v>0</v>
      </c>
      <c r="AD6377" s="19">
        <f t="shared" si="1507"/>
        <v>0</v>
      </c>
      <c r="AE6377" s="21">
        <f t="shared" si="1516"/>
        <v>0</v>
      </c>
      <c r="AF6377" s="20">
        <f t="shared" si="1508"/>
        <v>0</v>
      </c>
      <c r="AG6377" s="20">
        <f t="shared" si="1509"/>
        <v>0</v>
      </c>
      <c r="AH6377" s="20">
        <f t="shared" si="1510"/>
        <v>0</v>
      </c>
      <c r="AI6377" s="20"/>
      <c r="AJ6377" s="20"/>
      <c r="AK6377" s="20">
        <f t="shared" si="1518"/>
        <v>0</v>
      </c>
      <c r="AL6377" s="171"/>
    </row>
    <row r="6378" spans="2:38" ht="15.75" customHeight="1" x14ac:dyDescent="0.25">
      <c r="B6378" s="14">
        <f t="shared" si="1513"/>
        <v>2003</v>
      </c>
      <c r="C6378" s="9" t="str">
        <f t="shared" si="1514"/>
        <v/>
      </c>
      <c r="D6378" s="3" t="str">
        <f t="shared" si="1515"/>
        <v/>
      </c>
      <c r="E6378" s="14" t="str">
        <f t="shared" si="1511"/>
        <v>2003</v>
      </c>
      <c r="J6378" s="14" t="str">
        <f t="shared" si="1519"/>
        <v xml:space="preserve">0                                                                                                                                                                                                                                                                                                                                                                                                                                                                                                                                                                                                                                                                                                                                                                                                                                                                                                                                                                                                                                                                                                                                                                                                                                                                                                                                                                                                                                                                                                                                                                                                                                                                                                                                                                                                                                                                                                                                                                                                                                                                                  </v>
      </c>
      <c r="S6378" s="8"/>
      <c r="W6378" s="76"/>
      <c r="X6378" s="16">
        <f t="shared" si="1512"/>
        <v>0</v>
      </c>
      <c r="AC6378" s="18">
        <f t="shared" si="1517"/>
        <v>0</v>
      </c>
      <c r="AD6378" s="19">
        <f t="shared" si="1507"/>
        <v>0</v>
      </c>
      <c r="AE6378" s="21">
        <f t="shared" si="1516"/>
        <v>0</v>
      </c>
      <c r="AF6378" s="20">
        <f t="shared" si="1508"/>
        <v>0</v>
      </c>
      <c r="AG6378" s="20">
        <f t="shared" si="1509"/>
        <v>0</v>
      </c>
      <c r="AH6378" s="20">
        <f t="shared" si="1510"/>
        <v>0</v>
      </c>
      <c r="AI6378" s="20"/>
      <c r="AJ6378" s="20"/>
      <c r="AK6378" s="20">
        <f t="shared" si="1518"/>
        <v>0</v>
      </c>
      <c r="AL6378" s="171"/>
    </row>
    <row r="6379" spans="2:38" ht="15.75" customHeight="1" x14ac:dyDescent="0.25">
      <c r="B6379" s="14">
        <f t="shared" si="1513"/>
        <v>2004</v>
      </c>
      <c r="C6379" s="9" t="str">
        <f t="shared" si="1514"/>
        <v/>
      </c>
      <c r="D6379" s="3" t="str">
        <f t="shared" si="1515"/>
        <v/>
      </c>
      <c r="E6379" s="14" t="str">
        <f t="shared" si="1511"/>
        <v>2004</v>
      </c>
      <c r="J6379" s="14" t="str">
        <f t="shared" si="1519"/>
        <v xml:space="preserve">0                                                                                                                                                                                                                                                                                                                                                                                                                                                                                                                                                                                                                                                                                                                                                                                                                                                                                                                                                                                                                                                                                                                                                                                                                                                                                                                                                                                                                                                                                                                                                                                                                                                                                                                                                                                                                                                                                                                                                                                                                                                                                   </v>
      </c>
      <c r="S6379" s="8"/>
      <c r="W6379" s="76"/>
      <c r="X6379" s="16">
        <f t="shared" si="1512"/>
        <v>0</v>
      </c>
      <c r="AC6379" s="18">
        <f t="shared" si="1517"/>
        <v>0</v>
      </c>
      <c r="AD6379" s="19">
        <f t="shared" si="1507"/>
        <v>0</v>
      </c>
      <c r="AE6379" s="21">
        <f t="shared" si="1516"/>
        <v>0</v>
      </c>
      <c r="AF6379" s="20">
        <f t="shared" si="1508"/>
        <v>0</v>
      </c>
      <c r="AG6379" s="20">
        <f t="shared" si="1509"/>
        <v>0</v>
      </c>
      <c r="AH6379" s="20">
        <f t="shared" si="1510"/>
        <v>0</v>
      </c>
      <c r="AI6379" s="20"/>
      <c r="AJ6379" s="20"/>
      <c r="AK6379" s="20">
        <f t="shared" si="1518"/>
        <v>0</v>
      </c>
      <c r="AL6379" s="171"/>
    </row>
    <row r="6380" spans="2:38" ht="15.75" customHeight="1" x14ac:dyDescent="0.25">
      <c r="B6380" s="14">
        <f t="shared" si="1513"/>
        <v>2005</v>
      </c>
      <c r="C6380" s="9" t="str">
        <f t="shared" si="1514"/>
        <v/>
      </c>
      <c r="D6380" s="3" t="str">
        <f t="shared" si="1515"/>
        <v/>
      </c>
      <c r="E6380" s="14" t="str">
        <f t="shared" si="1511"/>
        <v>2005</v>
      </c>
      <c r="J6380" s="14" t="str">
        <f t="shared" si="1519"/>
        <v xml:space="preserve">0                                                                                                                                                                                                                                                                                                                                                                                                                                                                                                                                                                                                                                                                                                                                                                                                                                                                                                                                                                                                                                                                                                                                                                                                                                                                                                                                                                                                                                                                                                                                                                                                                                                                                                                                                                                                                                                                                                                                                                                                                                                                                    </v>
      </c>
      <c r="S6380" s="8"/>
      <c r="W6380" s="76"/>
      <c r="X6380" s="16">
        <f t="shared" si="1512"/>
        <v>0</v>
      </c>
      <c r="AC6380" s="18">
        <f t="shared" si="1517"/>
        <v>0</v>
      </c>
      <c r="AD6380" s="19">
        <f t="shared" si="1507"/>
        <v>0</v>
      </c>
      <c r="AE6380" s="21">
        <f t="shared" si="1516"/>
        <v>0</v>
      </c>
      <c r="AF6380" s="20">
        <f t="shared" si="1508"/>
        <v>0</v>
      </c>
      <c r="AG6380" s="20">
        <f t="shared" si="1509"/>
        <v>0</v>
      </c>
      <c r="AH6380" s="20">
        <f t="shared" si="1510"/>
        <v>0</v>
      </c>
      <c r="AI6380" s="20"/>
      <c r="AJ6380" s="20"/>
      <c r="AK6380" s="20">
        <f t="shared" si="1518"/>
        <v>0</v>
      </c>
      <c r="AL6380" s="171"/>
    </row>
    <row r="6381" spans="2:38" ht="15.75" customHeight="1" x14ac:dyDescent="0.25">
      <c r="B6381" s="14">
        <f t="shared" si="1513"/>
        <v>2006</v>
      </c>
      <c r="C6381" s="9" t="str">
        <f t="shared" si="1514"/>
        <v/>
      </c>
      <c r="D6381" s="3" t="str">
        <f t="shared" si="1515"/>
        <v/>
      </c>
      <c r="E6381" s="14" t="str">
        <f t="shared" si="1511"/>
        <v>2006</v>
      </c>
      <c r="J6381" s="14" t="str">
        <f t="shared" si="1519"/>
        <v xml:space="preserve">0                                                                                                                                                                                                                                                                                                                                                                                                                                                                                                                                                                                                                                                                                                                                                                                                                                                                                                                                                                                                                                                                                                                                                                                                                                                                                                                                                                                                                                                                                                                                                                                                                                                                                                                                                                                                                                                                                                                                                                                                                                                                                     </v>
      </c>
      <c r="S6381" s="8"/>
      <c r="W6381" s="76"/>
      <c r="X6381" s="16">
        <f t="shared" si="1512"/>
        <v>0</v>
      </c>
      <c r="AC6381" s="18">
        <f t="shared" si="1517"/>
        <v>0</v>
      </c>
      <c r="AD6381" s="19">
        <f t="shared" si="1507"/>
        <v>0</v>
      </c>
      <c r="AE6381" s="21">
        <f t="shared" si="1516"/>
        <v>0</v>
      </c>
      <c r="AF6381" s="20">
        <f t="shared" si="1508"/>
        <v>0</v>
      </c>
      <c r="AG6381" s="20">
        <f t="shared" si="1509"/>
        <v>0</v>
      </c>
      <c r="AH6381" s="20">
        <f t="shared" si="1510"/>
        <v>0</v>
      </c>
      <c r="AI6381" s="20"/>
      <c r="AJ6381" s="20"/>
      <c r="AK6381" s="20">
        <f t="shared" si="1518"/>
        <v>0</v>
      </c>
      <c r="AL6381" s="171"/>
    </row>
    <row r="6382" spans="2:38" ht="15.75" customHeight="1" x14ac:dyDescent="0.25">
      <c r="B6382" s="14">
        <f t="shared" si="1513"/>
        <v>2007</v>
      </c>
      <c r="C6382" s="9" t="str">
        <f t="shared" si="1514"/>
        <v/>
      </c>
      <c r="D6382" s="3" t="str">
        <f t="shared" si="1515"/>
        <v/>
      </c>
      <c r="E6382" s="14" t="str">
        <f t="shared" si="1511"/>
        <v>2007</v>
      </c>
      <c r="J6382" s="14" t="str">
        <f t="shared" si="1519"/>
        <v xml:space="preserve">0                                                                                                                                                                                                                                                                                                                                                                                                                                                                                                                                                                                                                                                                                                                                                                                                                                                                                                                                                                                                                                                                                                                                                                                                                                                                                                                                                                                                                                                                                                                                                                                                                                                                                                                                                                                                                                                                                                                                                                                                                                                                                      </v>
      </c>
      <c r="S6382" s="8"/>
      <c r="W6382" s="76"/>
      <c r="X6382" s="16">
        <f t="shared" si="1512"/>
        <v>0</v>
      </c>
      <c r="AC6382" s="18">
        <f t="shared" si="1517"/>
        <v>0</v>
      </c>
      <c r="AD6382" s="19">
        <f t="shared" si="1507"/>
        <v>0</v>
      </c>
      <c r="AE6382" s="21">
        <f t="shared" si="1516"/>
        <v>0</v>
      </c>
      <c r="AF6382" s="20">
        <f t="shared" si="1508"/>
        <v>0</v>
      </c>
      <c r="AG6382" s="20">
        <f t="shared" si="1509"/>
        <v>0</v>
      </c>
      <c r="AH6382" s="20">
        <f t="shared" si="1510"/>
        <v>0</v>
      </c>
      <c r="AI6382" s="20"/>
      <c r="AJ6382" s="20"/>
      <c r="AK6382" s="20">
        <f t="shared" si="1518"/>
        <v>0</v>
      </c>
      <c r="AL6382" s="171"/>
    </row>
    <row r="6383" spans="2:38" ht="15.75" customHeight="1" x14ac:dyDescent="0.25">
      <c r="B6383" s="14">
        <f t="shared" si="1513"/>
        <v>2008</v>
      </c>
      <c r="C6383" s="9" t="str">
        <f t="shared" si="1514"/>
        <v/>
      </c>
      <c r="D6383" s="3" t="str">
        <f t="shared" si="1515"/>
        <v/>
      </c>
      <c r="E6383" s="14" t="str">
        <f t="shared" si="1511"/>
        <v>2008</v>
      </c>
      <c r="J6383" s="14" t="str">
        <f t="shared" si="1519"/>
        <v xml:space="preserve">0                                                                                                                                                                                                                                                                                                                                                                                                                                                                                                                                                                                                                                                                                                                                                                                                                                                                                                                                                                                                                                                                                                                                                                                                                                                                                                                                                                                                                                                                                                                                                                                                                                                                                                                                                                                                                                                                                                                                                                                                                                                                                       </v>
      </c>
      <c r="S6383" s="8"/>
      <c r="W6383" s="76"/>
      <c r="X6383" s="16">
        <f t="shared" si="1512"/>
        <v>0</v>
      </c>
      <c r="AC6383" s="18">
        <f t="shared" si="1517"/>
        <v>0</v>
      </c>
      <c r="AD6383" s="19">
        <f t="shared" si="1507"/>
        <v>0</v>
      </c>
      <c r="AE6383" s="21">
        <f t="shared" si="1516"/>
        <v>0</v>
      </c>
      <c r="AF6383" s="20">
        <f t="shared" si="1508"/>
        <v>0</v>
      </c>
      <c r="AG6383" s="20">
        <f t="shared" si="1509"/>
        <v>0</v>
      </c>
      <c r="AH6383" s="20">
        <f t="shared" si="1510"/>
        <v>0</v>
      </c>
      <c r="AI6383" s="20"/>
      <c r="AJ6383" s="20"/>
      <c r="AK6383" s="20">
        <f t="shared" si="1518"/>
        <v>0</v>
      </c>
      <c r="AL6383" s="171"/>
    </row>
    <row r="6384" spans="2:38" ht="15.75" customHeight="1" x14ac:dyDescent="0.25">
      <c r="B6384" s="14">
        <f t="shared" si="1513"/>
        <v>2009</v>
      </c>
      <c r="C6384" s="9" t="str">
        <f t="shared" si="1514"/>
        <v/>
      </c>
      <c r="D6384" s="3" t="str">
        <f t="shared" si="1515"/>
        <v/>
      </c>
      <c r="E6384" s="14" t="str">
        <f t="shared" si="1511"/>
        <v>2009</v>
      </c>
      <c r="J6384" s="14" t="str">
        <f t="shared" si="1519"/>
        <v xml:space="preserve">0                                                                                                                                                                                                                                                                                                                                                                                                                                                                                                                                                                                                                                                                                                                                                                                                                                                                                                                                                                                                                                                                                                                                                                                                                                                                                                                                                                                                                                                                                                                                                                                                                                                                                                                                                                                                                                                                                                                                                                                                                                                                                        </v>
      </c>
      <c r="S6384" s="8"/>
      <c r="W6384" s="76"/>
      <c r="X6384" s="16">
        <f t="shared" si="1512"/>
        <v>0</v>
      </c>
      <c r="AC6384" s="18">
        <f t="shared" si="1517"/>
        <v>0</v>
      </c>
      <c r="AD6384" s="19">
        <f t="shared" si="1507"/>
        <v>0</v>
      </c>
      <c r="AE6384" s="21">
        <f t="shared" si="1516"/>
        <v>0</v>
      </c>
      <c r="AF6384" s="20">
        <f t="shared" si="1508"/>
        <v>0</v>
      </c>
      <c r="AG6384" s="20">
        <f t="shared" si="1509"/>
        <v>0</v>
      </c>
      <c r="AH6384" s="20">
        <f t="shared" si="1510"/>
        <v>0</v>
      </c>
      <c r="AI6384" s="20"/>
      <c r="AJ6384" s="20"/>
      <c r="AK6384" s="20">
        <f t="shared" si="1518"/>
        <v>0</v>
      </c>
      <c r="AL6384" s="171"/>
    </row>
    <row r="6385" spans="2:38" ht="15.75" customHeight="1" x14ac:dyDescent="0.25">
      <c r="B6385" s="14">
        <f t="shared" si="1513"/>
        <v>2010</v>
      </c>
      <c r="C6385" s="9" t="str">
        <f t="shared" si="1514"/>
        <v/>
      </c>
      <c r="D6385" s="3" t="str">
        <f t="shared" si="1515"/>
        <v/>
      </c>
      <c r="E6385" s="14" t="str">
        <f t="shared" si="1511"/>
        <v>2010</v>
      </c>
      <c r="J6385" s="14" t="str">
        <f t="shared" si="1519"/>
        <v xml:space="preserve">0                                                                                                                                                                                                                                                                                                                                                                                                                                                                                                                                                                                                                                                                                                                                                                                                                                                                                                                                                                                                                                                                                                                                                                                                                                                                                                                                                                                                                                                                                                                                                                                                                                                                                                                                                                                                                                                                                                                                                                                                                                                                                         </v>
      </c>
      <c r="S6385" s="8"/>
      <c r="W6385" s="76"/>
      <c r="X6385" s="16">
        <f t="shared" si="1512"/>
        <v>0</v>
      </c>
      <c r="AC6385" s="18">
        <f t="shared" si="1517"/>
        <v>0</v>
      </c>
      <c r="AD6385" s="19">
        <f t="shared" ref="AD6385:AD6448" si="1520">IF(A6385=A6384,AD6384+AC6385,AC6385)</f>
        <v>0</v>
      </c>
      <c r="AE6385" s="21">
        <f t="shared" si="1516"/>
        <v>0</v>
      </c>
      <c r="AF6385" s="20">
        <f t="shared" ref="AF6385:AF6448" si="1521">IF(A6385=A6384,0,(SUMIF($A$3:$A$999956,A6385,$Q$3:$Q$999956)))+IF(A6385=A6384,0,(SUMIF($A$3:$A$999956,A6385,$R$3:$R$999956)))</f>
        <v>0</v>
      </c>
      <c r="AG6385" s="20">
        <f t="shared" ref="AG6385:AG6448" si="1522">IF(A6385=A6384,0,(SUMIF($A$3:$A$999956,A6385,($X$3:$X$999956))))</f>
        <v>0</v>
      </c>
      <c r="AH6385" s="20">
        <f t="shared" ref="AH6385:AH6448" si="1523">IF(A6385=A6384,0,(SUMIF($A$3:$A$999956,A6385,($AC$3:$AC$999956))))</f>
        <v>0</v>
      </c>
      <c r="AI6385" s="20"/>
      <c r="AJ6385" s="20"/>
      <c r="AK6385" s="20">
        <f t="shared" si="1518"/>
        <v>0</v>
      </c>
      <c r="AL6385" s="171"/>
    </row>
    <row r="6386" spans="2:38" ht="15.75" customHeight="1" x14ac:dyDescent="0.25">
      <c r="B6386" s="14">
        <f t="shared" si="1513"/>
        <v>2011</v>
      </c>
      <c r="C6386" s="9" t="str">
        <f t="shared" si="1514"/>
        <v/>
      </c>
      <c r="D6386" s="3" t="str">
        <f t="shared" si="1515"/>
        <v/>
      </c>
      <c r="E6386" s="14" t="str">
        <f t="shared" si="1511"/>
        <v>2011</v>
      </c>
      <c r="J6386" s="14" t="str">
        <f t="shared" si="1519"/>
        <v xml:space="preserve">0                                                                                                                                                                                                                                                                                                                                                                                                                                                                                                                                                                                                                                                                                                                                                                                                                                                                                                                                                                                                                                                                                                                                                                                                                                                                                                                                                                                                                                                                                                                                                                                                                                                                                                                                                                                                                                                                                                                                                                                                                                                                                          </v>
      </c>
      <c r="S6386" s="8"/>
      <c r="W6386" s="76"/>
      <c r="X6386" s="16">
        <f t="shared" si="1512"/>
        <v>0</v>
      </c>
      <c r="AC6386" s="18">
        <f t="shared" si="1517"/>
        <v>0</v>
      </c>
      <c r="AD6386" s="19">
        <f t="shared" si="1520"/>
        <v>0</v>
      </c>
      <c r="AE6386" s="21">
        <f t="shared" si="1516"/>
        <v>0</v>
      </c>
      <c r="AF6386" s="20">
        <f t="shared" si="1521"/>
        <v>0</v>
      </c>
      <c r="AG6386" s="20">
        <f t="shared" si="1522"/>
        <v>0</v>
      </c>
      <c r="AH6386" s="20">
        <f t="shared" si="1523"/>
        <v>0</v>
      </c>
      <c r="AI6386" s="20"/>
      <c r="AJ6386" s="20"/>
      <c r="AK6386" s="20">
        <f t="shared" si="1518"/>
        <v>0</v>
      </c>
      <c r="AL6386" s="171"/>
    </row>
    <row r="6387" spans="2:38" ht="15.75" customHeight="1" x14ac:dyDescent="0.25">
      <c r="B6387" s="14">
        <f t="shared" si="1513"/>
        <v>2012</v>
      </c>
      <c r="C6387" s="9" t="str">
        <f t="shared" si="1514"/>
        <v/>
      </c>
      <c r="D6387" s="3" t="str">
        <f t="shared" si="1515"/>
        <v/>
      </c>
      <c r="E6387" s="14" t="str">
        <f t="shared" si="1511"/>
        <v>2012</v>
      </c>
      <c r="J6387" s="14" t="str">
        <f t="shared" si="1519"/>
        <v xml:space="preserve">0                                                                                                                                                                                                                                                                                                                                                                                                                                                                                                                                                                                                                                                                                                                                                                                                                                                                                                                                                                                                                                                                                                                                                                                                                                                                                                                                                                                                                                                                                                                                                                                                                                                                                                                                                                                                                                                                                                                                                                                                                                                                                           </v>
      </c>
      <c r="S6387" s="8"/>
      <c r="W6387" s="76"/>
      <c r="X6387" s="16">
        <f t="shared" si="1512"/>
        <v>0</v>
      </c>
      <c r="AC6387" s="18">
        <f t="shared" si="1517"/>
        <v>0</v>
      </c>
      <c r="AD6387" s="19">
        <f t="shared" si="1520"/>
        <v>0</v>
      </c>
      <c r="AE6387" s="21">
        <f t="shared" si="1516"/>
        <v>0</v>
      </c>
      <c r="AF6387" s="20">
        <f t="shared" si="1521"/>
        <v>0</v>
      </c>
      <c r="AG6387" s="20">
        <f t="shared" si="1522"/>
        <v>0</v>
      </c>
      <c r="AH6387" s="20">
        <f t="shared" si="1523"/>
        <v>0</v>
      </c>
      <c r="AI6387" s="20"/>
      <c r="AJ6387" s="20"/>
      <c r="AK6387" s="20">
        <f t="shared" si="1518"/>
        <v>0</v>
      </c>
      <c r="AL6387" s="171"/>
    </row>
    <row r="6388" spans="2:38" ht="15.75" customHeight="1" x14ac:dyDescent="0.25">
      <c r="B6388" s="14">
        <f t="shared" si="1513"/>
        <v>2013</v>
      </c>
      <c r="C6388" s="9" t="str">
        <f t="shared" si="1514"/>
        <v/>
      </c>
      <c r="D6388" s="3" t="str">
        <f t="shared" si="1515"/>
        <v/>
      </c>
      <c r="E6388" s="14" t="str">
        <f t="shared" si="1511"/>
        <v>2013</v>
      </c>
      <c r="J6388" s="14" t="str">
        <f t="shared" si="1519"/>
        <v xml:space="preserve">0                                                                                                                                                                                                                                                                                                                                                                                                                                                                                                                                                                                                                                                                                                                                                                                                                                                                                                                                                                                                                                                                                                                                                                                                                                                                                                                                                                                                                                                                                                                                                                                                                                                                                                                                                                                                                                                                                                                                                                                                                                                                                            </v>
      </c>
      <c r="S6388" s="8"/>
      <c r="W6388" s="76"/>
      <c r="X6388" s="16">
        <f t="shared" si="1512"/>
        <v>0</v>
      </c>
      <c r="AC6388" s="18">
        <f t="shared" si="1517"/>
        <v>0</v>
      </c>
      <c r="AD6388" s="19">
        <f t="shared" si="1520"/>
        <v>0</v>
      </c>
      <c r="AE6388" s="21">
        <f t="shared" si="1516"/>
        <v>0</v>
      </c>
      <c r="AF6388" s="20">
        <f t="shared" si="1521"/>
        <v>0</v>
      </c>
      <c r="AG6388" s="20">
        <f t="shared" si="1522"/>
        <v>0</v>
      </c>
      <c r="AH6388" s="20">
        <f t="shared" si="1523"/>
        <v>0</v>
      </c>
      <c r="AI6388" s="20"/>
      <c r="AJ6388" s="20"/>
      <c r="AK6388" s="20">
        <f t="shared" si="1518"/>
        <v>0</v>
      </c>
      <c r="AL6388" s="171"/>
    </row>
    <row r="6389" spans="2:38" ht="15.75" customHeight="1" x14ac:dyDescent="0.25">
      <c r="B6389" s="14">
        <f t="shared" si="1513"/>
        <v>2014</v>
      </c>
      <c r="C6389" s="9" t="str">
        <f t="shared" si="1514"/>
        <v/>
      </c>
      <c r="D6389" s="3" t="str">
        <f t="shared" si="1515"/>
        <v/>
      </c>
      <c r="E6389" s="14" t="str">
        <f t="shared" si="1511"/>
        <v>2014</v>
      </c>
      <c r="J6389" s="14" t="str">
        <f t="shared" si="1519"/>
        <v xml:space="preserve">0                                                                                                                                                                                                                                                                                                                                                                                                                                                                                                                                                                                                                                                                                                                                                                                                                                                                                                                                                                                                                                                                                                                                                                                                                                                                                                                                                                                                                                                                                                                                                                                                                                                                                                                                                                                                                                                                                                                                                                                                                                                                                             </v>
      </c>
      <c r="S6389" s="8"/>
      <c r="W6389" s="76"/>
      <c r="X6389" s="16">
        <f t="shared" si="1512"/>
        <v>0</v>
      </c>
      <c r="AC6389" s="18">
        <f t="shared" si="1517"/>
        <v>0</v>
      </c>
      <c r="AD6389" s="19">
        <f t="shared" si="1520"/>
        <v>0</v>
      </c>
      <c r="AE6389" s="21">
        <f t="shared" si="1516"/>
        <v>0</v>
      </c>
      <c r="AF6389" s="20">
        <f t="shared" si="1521"/>
        <v>0</v>
      </c>
      <c r="AG6389" s="20">
        <f t="shared" si="1522"/>
        <v>0</v>
      </c>
      <c r="AH6389" s="20">
        <f t="shared" si="1523"/>
        <v>0</v>
      </c>
      <c r="AI6389" s="20"/>
      <c r="AJ6389" s="20"/>
      <c r="AK6389" s="20">
        <f t="shared" si="1518"/>
        <v>0</v>
      </c>
      <c r="AL6389" s="171"/>
    </row>
    <row r="6390" spans="2:38" ht="15.75" customHeight="1" x14ac:dyDescent="0.25">
      <c r="B6390" s="14">
        <f t="shared" si="1513"/>
        <v>2015</v>
      </c>
      <c r="C6390" s="9" t="str">
        <f t="shared" si="1514"/>
        <v/>
      </c>
      <c r="D6390" s="3" t="str">
        <f t="shared" si="1515"/>
        <v/>
      </c>
      <c r="E6390" s="14" t="str">
        <f t="shared" si="1511"/>
        <v>2015</v>
      </c>
      <c r="J6390" s="14" t="str">
        <f t="shared" si="1519"/>
        <v xml:space="preserve">0                                                                                                                                                                                                                                                                                                                                                                                                                                                                                                                                                                                                                                                                                                                                                                                                                                                                                                                                                                                                                                                                                                                                                                                                                                                                                                                                                                                                                                                                                                                                                                                                                                                                                                                                                                                                                                                                                                                                                                                                                                                                                              </v>
      </c>
      <c r="S6390" s="8"/>
      <c r="W6390" s="76"/>
      <c r="X6390" s="16">
        <f t="shared" si="1512"/>
        <v>0</v>
      </c>
      <c r="AC6390" s="18">
        <f t="shared" si="1517"/>
        <v>0</v>
      </c>
      <c r="AD6390" s="19">
        <f t="shared" si="1520"/>
        <v>0</v>
      </c>
      <c r="AE6390" s="21">
        <f t="shared" si="1516"/>
        <v>0</v>
      </c>
      <c r="AF6390" s="20">
        <f t="shared" si="1521"/>
        <v>0</v>
      </c>
      <c r="AG6390" s="20">
        <f t="shared" si="1522"/>
        <v>0</v>
      </c>
      <c r="AH6390" s="20">
        <f t="shared" si="1523"/>
        <v>0</v>
      </c>
      <c r="AI6390" s="20"/>
      <c r="AJ6390" s="20"/>
      <c r="AK6390" s="20">
        <f t="shared" si="1518"/>
        <v>0</v>
      </c>
      <c r="AL6390" s="171"/>
    </row>
    <row r="6391" spans="2:38" ht="15.75" customHeight="1" x14ac:dyDescent="0.25">
      <c r="B6391" s="14">
        <f t="shared" si="1513"/>
        <v>2016</v>
      </c>
      <c r="C6391" s="9" t="str">
        <f t="shared" si="1514"/>
        <v/>
      </c>
      <c r="D6391" s="3" t="str">
        <f t="shared" si="1515"/>
        <v/>
      </c>
      <c r="E6391" s="14" t="str">
        <f t="shared" si="1511"/>
        <v>2016</v>
      </c>
      <c r="J6391" s="14" t="str">
        <f t="shared" si="1519"/>
        <v xml:space="preserve">0                                                                                                                                                                                                                                                                                                                                                                                                                                                                                                                                                                                                                                                                                                                                                                                                                                                                                                                                                                                                                                                                                                                                                                                                                                                                                                                                                                                                                                                                                                                                                                                                                                                                                                                                                                                                                                                                                                                                                                                                                                                                                               </v>
      </c>
      <c r="S6391" s="8"/>
      <c r="W6391" s="76"/>
      <c r="X6391" s="16">
        <f t="shared" si="1512"/>
        <v>0</v>
      </c>
      <c r="AC6391" s="18">
        <f t="shared" si="1517"/>
        <v>0</v>
      </c>
      <c r="AD6391" s="19">
        <f t="shared" si="1520"/>
        <v>0</v>
      </c>
      <c r="AE6391" s="21">
        <f t="shared" si="1516"/>
        <v>0</v>
      </c>
      <c r="AF6391" s="20">
        <f t="shared" si="1521"/>
        <v>0</v>
      </c>
      <c r="AG6391" s="20">
        <f t="shared" si="1522"/>
        <v>0</v>
      </c>
      <c r="AH6391" s="20">
        <f t="shared" si="1523"/>
        <v>0</v>
      </c>
      <c r="AI6391" s="20"/>
      <c r="AJ6391" s="20"/>
      <c r="AK6391" s="20">
        <f t="shared" si="1518"/>
        <v>0</v>
      </c>
      <c r="AL6391" s="171"/>
    </row>
    <row r="6392" spans="2:38" ht="15.75" customHeight="1" x14ac:dyDescent="0.25">
      <c r="B6392" s="14">
        <f t="shared" si="1513"/>
        <v>2017</v>
      </c>
      <c r="C6392" s="9" t="str">
        <f t="shared" si="1514"/>
        <v/>
      </c>
      <c r="D6392" s="3" t="str">
        <f t="shared" si="1515"/>
        <v/>
      </c>
      <c r="E6392" s="14" t="str">
        <f t="shared" si="1511"/>
        <v>2017</v>
      </c>
      <c r="J6392" s="14" t="str">
        <f t="shared" si="1519"/>
        <v xml:space="preserve">0                                                                                                                                                                                                                                                                                                                                                                                                                                                                                                                                                                                                                                                                                                                                                                                                                                                                                                                                                                                                                                                                                                                                                                                                                                                                                                                                                                                                                                                                                                                                                                                                                                                                                                                                                                                                                                                                                                                                                                                                                                                                                                </v>
      </c>
      <c r="S6392" s="8"/>
      <c r="W6392" s="76"/>
      <c r="X6392" s="16">
        <f t="shared" si="1512"/>
        <v>0</v>
      </c>
      <c r="AC6392" s="18">
        <f t="shared" si="1517"/>
        <v>0</v>
      </c>
      <c r="AD6392" s="19">
        <f t="shared" si="1520"/>
        <v>0</v>
      </c>
      <c r="AE6392" s="21">
        <f t="shared" si="1516"/>
        <v>0</v>
      </c>
      <c r="AF6392" s="20">
        <f t="shared" si="1521"/>
        <v>0</v>
      </c>
      <c r="AG6392" s="20">
        <f t="shared" si="1522"/>
        <v>0</v>
      </c>
      <c r="AH6392" s="20">
        <f t="shared" si="1523"/>
        <v>0</v>
      </c>
      <c r="AI6392" s="20"/>
      <c r="AJ6392" s="20"/>
      <c r="AK6392" s="20">
        <f t="shared" si="1518"/>
        <v>0</v>
      </c>
      <c r="AL6392" s="171"/>
    </row>
    <row r="6393" spans="2:38" ht="15.75" customHeight="1" x14ac:dyDescent="0.25">
      <c r="B6393" s="14">
        <f t="shared" si="1513"/>
        <v>2018</v>
      </c>
      <c r="C6393" s="9" t="str">
        <f t="shared" si="1514"/>
        <v/>
      </c>
      <c r="D6393" s="3" t="str">
        <f t="shared" si="1515"/>
        <v/>
      </c>
      <c r="E6393" s="14" t="str">
        <f t="shared" si="1511"/>
        <v>2018</v>
      </c>
      <c r="J6393" s="14" t="str">
        <f t="shared" si="1519"/>
        <v xml:space="preserve">0                                                                                                                                                                                                                                                                                                                                                                                                                                                                                                                                                                                                                                                                                                                                                                                                                                                                                                                                                                                                                                                                                                                                                                                                                                                                                                                                                                                                                                                                                                                                                                                                                                                                                                                                                                                                                                                                                                                                                                                                                                                                                                 </v>
      </c>
      <c r="S6393" s="8"/>
      <c r="W6393" s="76"/>
      <c r="X6393" s="16">
        <f t="shared" si="1512"/>
        <v>0</v>
      </c>
      <c r="AC6393" s="18">
        <f t="shared" si="1517"/>
        <v>0</v>
      </c>
      <c r="AD6393" s="19">
        <f t="shared" si="1520"/>
        <v>0</v>
      </c>
      <c r="AE6393" s="21">
        <f t="shared" si="1516"/>
        <v>0</v>
      </c>
      <c r="AF6393" s="20">
        <f t="shared" si="1521"/>
        <v>0</v>
      </c>
      <c r="AG6393" s="20">
        <f t="shared" si="1522"/>
        <v>0</v>
      </c>
      <c r="AH6393" s="20">
        <f t="shared" si="1523"/>
        <v>0</v>
      </c>
      <c r="AI6393" s="20"/>
      <c r="AJ6393" s="20"/>
      <c r="AK6393" s="20">
        <f t="shared" si="1518"/>
        <v>0</v>
      </c>
      <c r="AL6393" s="171"/>
    </row>
    <row r="6394" spans="2:38" ht="15.75" customHeight="1" x14ac:dyDescent="0.25">
      <c r="B6394" s="14">
        <f t="shared" si="1513"/>
        <v>2019</v>
      </c>
      <c r="C6394" s="9" t="str">
        <f t="shared" si="1514"/>
        <v/>
      </c>
      <c r="D6394" s="3" t="str">
        <f t="shared" si="1515"/>
        <v/>
      </c>
      <c r="E6394" s="14" t="str">
        <f t="shared" si="1511"/>
        <v>2019</v>
      </c>
      <c r="J6394" s="14" t="str">
        <f t="shared" si="1519"/>
        <v xml:space="preserve">0                                                                                                                                                                                                                                                                                                                                                                                                                                                                                                                                                                                                                                                                                                                                                                                                                                                                                                                                                                                                                                                                                                                                                                                                                                                                                                                                                                                                                                                                                                                                                                                                                                                                                                                                                                                                                                                                                                                                                                                                                                                                                                  </v>
      </c>
      <c r="S6394" s="8"/>
      <c r="W6394" s="76"/>
      <c r="X6394" s="16">
        <f t="shared" si="1512"/>
        <v>0</v>
      </c>
      <c r="AC6394" s="18">
        <f t="shared" si="1517"/>
        <v>0</v>
      </c>
      <c r="AD6394" s="19">
        <f t="shared" si="1520"/>
        <v>0</v>
      </c>
      <c r="AE6394" s="21">
        <f t="shared" si="1516"/>
        <v>0</v>
      </c>
      <c r="AF6394" s="20">
        <f t="shared" si="1521"/>
        <v>0</v>
      </c>
      <c r="AG6394" s="20">
        <f t="shared" si="1522"/>
        <v>0</v>
      </c>
      <c r="AH6394" s="20">
        <f t="shared" si="1523"/>
        <v>0</v>
      </c>
      <c r="AI6394" s="20"/>
      <c r="AJ6394" s="20"/>
      <c r="AK6394" s="20">
        <f t="shared" si="1518"/>
        <v>0</v>
      </c>
      <c r="AL6394" s="171"/>
    </row>
    <row r="6395" spans="2:38" ht="15.75" customHeight="1" x14ac:dyDescent="0.25">
      <c r="B6395" s="14">
        <f t="shared" si="1513"/>
        <v>2020</v>
      </c>
      <c r="C6395" s="9" t="str">
        <f t="shared" si="1514"/>
        <v/>
      </c>
      <c r="D6395" s="3" t="str">
        <f t="shared" si="1515"/>
        <v/>
      </c>
      <c r="E6395" s="14" t="str">
        <f t="shared" si="1511"/>
        <v>2020</v>
      </c>
      <c r="J6395" s="14" t="str">
        <f t="shared" si="1519"/>
        <v xml:space="preserve">0                                                                                                                                                                                                                                                                                                                                                                                                                                                                                                                                                                                                                                                                                                                                                                                                                                                                                                                                                                                                                                                                                                                                                                                                                                                                                                                                                                                                                                                                                                                                                                                                                                                                                                                                                                                                                                                                                                                                                                                                                                                                                                   </v>
      </c>
      <c r="S6395" s="8"/>
      <c r="W6395" s="76"/>
      <c r="X6395" s="16">
        <f t="shared" si="1512"/>
        <v>0</v>
      </c>
      <c r="AC6395" s="18">
        <f t="shared" si="1517"/>
        <v>0</v>
      </c>
      <c r="AD6395" s="19">
        <f t="shared" si="1520"/>
        <v>0</v>
      </c>
      <c r="AE6395" s="21">
        <f t="shared" si="1516"/>
        <v>0</v>
      </c>
      <c r="AF6395" s="20">
        <f t="shared" si="1521"/>
        <v>0</v>
      </c>
      <c r="AG6395" s="20">
        <f t="shared" si="1522"/>
        <v>0</v>
      </c>
      <c r="AH6395" s="20">
        <f t="shared" si="1523"/>
        <v>0</v>
      </c>
      <c r="AI6395" s="20"/>
      <c r="AJ6395" s="20"/>
      <c r="AK6395" s="20">
        <f t="shared" si="1518"/>
        <v>0</v>
      </c>
      <c r="AL6395" s="171"/>
    </row>
    <row r="6396" spans="2:38" ht="15.75" customHeight="1" x14ac:dyDescent="0.25">
      <c r="B6396" s="14">
        <f t="shared" si="1513"/>
        <v>2021</v>
      </c>
      <c r="C6396" s="9" t="str">
        <f t="shared" si="1514"/>
        <v/>
      </c>
      <c r="D6396" s="3" t="str">
        <f t="shared" si="1515"/>
        <v/>
      </c>
      <c r="E6396" s="14" t="str">
        <f t="shared" si="1511"/>
        <v>2021</v>
      </c>
      <c r="J6396" s="14" t="str">
        <f t="shared" si="1519"/>
        <v xml:space="preserve">0                                                                                                                                                                                                                                                                                                                                                                                                                                                                                                                                                                                                                                                                                                                                                                                                                                                                                                                                                                                                                                                                                                                                                                                                                                                                                                                                                                                                                                                                                                                                                                                                                                                                                                                                                                                                                                                                                                                                                                                                                                                                                                    </v>
      </c>
      <c r="S6396" s="8"/>
      <c r="W6396" s="76"/>
      <c r="X6396" s="16">
        <f t="shared" si="1512"/>
        <v>0</v>
      </c>
      <c r="AC6396" s="18">
        <f t="shared" si="1517"/>
        <v>0</v>
      </c>
      <c r="AD6396" s="19">
        <f t="shared" si="1520"/>
        <v>0</v>
      </c>
      <c r="AE6396" s="21">
        <f t="shared" si="1516"/>
        <v>0</v>
      </c>
      <c r="AF6396" s="20">
        <f t="shared" si="1521"/>
        <v>0</v>
      </c>
      <c r="AG6396" s="20">
        <f t="shared" si="1522"/>
        <v>0</v>
      </c>
      <c r="AH6396" s="20">
        <f t="shared" si="1523"/>
        <v>0</v>
      </c>
      <c r="AI6396" s="20"/>
      <c r="AJ6396" s="20"/>
      <c r="AK6396" s="20">
        <f t="shared" si="1518"/>
        <v>0</v>
      </c>
      <c r="AL6396" s="171"/>
    </row>
    <row r="6397" spans="2:38" ht="15.75" customHeight="1" x14ac:dyDescent="0.25">
      <c r="B6397" s="14">
        <f t="shared" si="1513"/>
        <v>2022</v>
      </c>
      <c r="C6397" s="9" t="str">
        <f t="shared" si="1514"/>
        <v/>
      </c>
      <c r="D6397" s="3" t="str">
        <f t="shared" si="1515"/>
        <v/>
      </c>
      <c r="E6397" s="14" t="str">
        <f t="shared" si="1511"/>
        <v>2022</v>
      </c>
      <c r="J6397" s="14" t="str">
        <f t="shared" si="1519"/>
        <v xml:space="preserve">0                                                                                                                                                                                                                                                                                                                                                                                                                                                                                                                                                                                                                                                                                                                                                                                                                                                                                                                                                                                                                                                                                                                                                                                                                                                                                                                                                                                                                                                                                                                                                                                                                                                                                                                                                                                                                                                                                                                                                                                                                                                                                                     </v>
      </c>
      <c r="S6397" s="8"/>
      <c r="W6397" s="76"/>
      <c r="X6397" s="16">
        <f t="shared" si="1512"/>
        <v>0</v>
      </c>
      <c r="AC6397" s="18">
        <f t="shared" si="1517"/>
        <v>0</v>
      </c>
      <c r="AD6397" s="19">
        <f t="shared" si="1520"/>
        <v>0</v>
      </c>
      <c r="AE6397" s="21">
        <f t="shared" si="1516"/>
        <v>0</v>
      </c>
      <c r="AF6397" s="20">
        <f t="shared" si="1521"/>
        <v>0</v>
      </c>
      <c r="AG6397" s="20">
        <f t="shared" si="1522"/>
        <v>0</v>
      </c>
      <c r="AH6397" s="20">
        <f t="shared" si="1523"/>
        <v>0</v>
      </c>
      <c r="AI6397" s="20"/>
      <c r="AJ6397" s="20"/>
      <c r="AK6397" s="20">
        <f t="shared" si="1518"/>
        <v>0</v>
      </c>
      <c r="AL6397" s="171"/>
    </row>
    <row r="6398" spans="2:38" ht="15.75" customHeight="1" x14ac:dyDescent="0.25">
      <c r="B6398" s="14">
        <f t="shared" si="1513"/>
        <v>2023</v>
      </c>
      <c r="C6398" s="9" t="str">
        <f t="shared" si="1514"/>
        <v/>
      </c>
      <c r="D6398" s="3" t="str">
        <f t="shared" si="1515"/>
        <v/>
      </c>
      <c r="E6398" s="14" t="str">
        <f t="shared" ref="E6398:E6461" si="1524">CONCATENATE(A6398,D6398,B6398)</f>
        <v>2023</v>
      </c>
      <c r="J6398" s="14" t="str">
        <f t="shared" si="1519"/>
        <v xml:space="preserve">0                                                                                                                                                                                                                                                                                                                                                                                                                                                                                                                                                                                                                                                                                                                                                                                                                                                                                                                                                                                                                                                                                                                                                                                                                                                                                                                                                                                                                                                                                                                                                                                                                                                                                                                                                                                                                                                                                                                                                                                                                                                                                                      </v>
      </c>
      <c r="S6398" s="8"/>
      <c r="W6398" s="76"/>
      <c r="X6398" s="16">
        <f t="shared" si="1512"/>
        <v>0</v>
      </c>
      <c r="AC6398" s="18">
        <f t="shared" si="1517"/>
        <v>0</v>
      </c>
      <c r="AD6398" s="19">
        <f t="shared" si="1520"/>
        <v>0</v>
      </c>
      <c r="AE6398" s="21">
        <f t="shared" si="1516"/>
        <v>0</v>
      </c>
      <c r="AF6398" s="20">
        <f t="shared" si="1521"/>
        <v>0</v>
      </c>
      <c r="AG6398" s="20">
        <f t="shared" si="1522"/>
        <v>0</v>
      </c>
      <c r="AH6398" s="20">
        <f t="shared" si="1523"/>
        <v>0</v>
      </c>
      <c r="AI6398" s="20"/>
      <c r="AJ6398" s="20"/>
      <c r="AK6398" s="20">
        <f t="shared" si="1518"/>
        <v>0</v>
      </c>
      <c r="AL6398" s="171"/>
    </row>
    <row r="6399" spans="2:38" ht="15.75" customHeight="1" x14ac:dyDescent="0.25">
      <c r="B6399" s="14">
        <f t="shared" si="1513"/>
        <v>2024</v>
      </c>
      <c r="C6399" s="9" t="str">
        <f t="shared" si="1514"/>
        <v/>
      </c>
      <c r="D6399" s="3" t="str">
        <f t="shared" si="1515"/>
        <v/>
      </c>
      <c r="E6399" s="14" t="str">
        <f t="shared" si="1524"/>
        <v>2024</v>
      </c>
      <c r="J6399" s="14" t="str">
        <f t="shared" si="1519"/>
        <v xml:space="preserve">0                                                                                                                                                                                                                                                                                                                                                                                                                                                                                                                                                                                                                                                                                                                                                                                                                                                                                                                                                                                                                                                                                                                                                                                                                                                                                                                                                                                                                                                                                                                                                                                                                                                                                                                                                                                                                                                                                                                                                                                                                                                                                                       </v>
      </c>
      <c r="S6399" s="8"/>
      <c r="W6399" s="76"/>
      <c r="X6399" s="16">
        <f t="shared" ref="X6399:X6462" si="1525">W6399*T6399</f>
        <v>0</v>
      </c>
      <c r="AC6399" s="18">
        <f t="shared" si="1517"/>
        <v>0</v>
      </c>
      <c r="AD6399" s="19">
        <f t="shared" si="1520"/>
        <v>0</v>
      </c>
      <c r="AE6399" s="21">
        <f t="shared" si="1516"/>
        <v>0</v>
      </c>
      <c r="AF6399" s="20">
        <f t="shared" si="1521"/>
        <v>0</v>
      </c>
      <c r="AG6399" s="20">
        <f t="shared" si="1522"/>
        <v>0</v>
      </c>
      <c r="AH6399" s="20">
        <f t="shared" si="1523"/>
        <v>0</v>
      </c>
      <c r="AI6399" s="20"/>
      <c r="AJ6399" s="20"/>
      <c r="AK6399" s="20">
        <f t="shared" si="1518"/>
        <v>0</v>
      </c>
      <c r="AL6399" s="171"/>
    </row>
    <row r="6400" spans="2:38" ht="15.75" customHeight="1" x14ac:dyDescent="0.25">
      <c r="B6400" s="14">
        <f t="shared" si="1513"/>
        <v>2025</v>
      </c>
      <c r="C6400" s="9" t="str">
        <f t="shared" si="1514"/>
        <v/>
      </c>
      <c r="D6400" s="3" t="str">
        <f t="shared" si="1515"/>
        <v/>
      </c>
      <c r="E6400" s="14" t="str">
        <f t="shared" si="1524"/>
        <v>2025</v>
      </c>
      <c r="J6400" s="14" t="str">
        <f t="shared" si="1519"/>
        <v xml:space="preserve">0                                                                                                                                                                                                                                                                                                                                                                                                                                                                                                                                                                                                                                                                                                                                                                                                                                                                                                                                                                                                                                                                                                                                                                                                                                                                                                                                                                                                                                                                                                                                                                                                                                                                                                                                                                                                                                                                                                                                                                                                                                                                                                        </v>
      </c>
      <c r="S6400" s="8"/>
      <c r="W6400" s="76"/>
      <c r="X6400" s="16">
        <f t="shared" si="1525"/>
        <v>0</v>
      </c>
      <c r="AC6400" s="18">
        <f t="shared" si="1517"/>
        <v>0</v>
      </c>
      <c r="AD6400" s="19">
        <f t="shared" si="1520"/>
        <v>0</v>
      </c>
      <c r="AE6400" s="21">
        <f t="shared" si="1516"/>
        <v>0</v>
      </c>
      <c r="AF6400" s="20">
        <f t="shared" si="1521"/>
        <v>0</v>
      </c>
      <c r="AG6400" s="20">
        <f t="shared" si="1522"/>
        <v>0</v>
      </c>
      <c r="AH6400" s="20">
        <f t="shared" si="1523"/>
        <v>0</v>
      </c>
      <c r="AI6400" s="20"/>
      <c r="AJ6400" s="20"/>
      <c r="AK6400" s="20">
        <f t="shared" si="1518"/>
        <v>0</v>
      </c>
      <c r="AL6400" s="171"/>
    </row>
    <row r="6401" spans="2:38" ht="15.75" customHeight="1" x14ac:dyDescent="0.25">
      <c r="B6401" s="14">
        <f t="shared" si="1513"/>
        <v>2026</v>
      </c>
      <c r="C6401" s="9" t="str">
        <f t="shared" si="1514"/>
        <v/>
      </c>
      <c r="D6401" s="3" t="str">
        <f t="shared" si="1515"/>
        <v/>
      </c>
      <c r="E6401" s="14" t="str">
        <f t="shared" si="1524"/>
        <v>2026</v>
      </c>
      <c r="J6401" s="14" t="str">
        <f t="shared" si="1519"/>
        <v xml:space="preserve">0                                                                                                                                                                                                                                                                                                                                                                                                                                                                                                                                                                                                                                                                                                                                                                                                                                                                                                                                                                                                                                                                                                                                                                                                                                                                                                                                                                                                                                                                                                                                                                                                                                                                                                                                                                                                                                                                                                                                                                                                                                                                                                         </v>
      </c>
      <c r="S6401" s="8"/>
      <c r="W6401" s="76"/>
      <c r="X6401" s="16">
        <f t="shared" si="1525"/>
        <v>0</v>
      </c>
      <c r="AC6401" s="18">
        <f t="shared" si="1517"/>
        <v>0</v>
      </c>
      <c r="AD6401" s="19">
        <f t="shared" si="1520"/>
        <v>0</v>
      </c>
      <c r="AE6401" s="21">
        <f t="shared" si="1516"/>
        <v>0</v>
      </c>
      <c r="AF6401" s="20">
        <f t="shared" si="1521"/>
        <v>0</v>
      </c>
      <c r="AG6401" s="20">
        <f t="shared" si="1522"/>
        <v>0</v>
      </c>
      <c r="AH6401" s="20">
        <f t="shared" si="1523"/>
        <v>0</v>
      </c>
      <c r="AI6401" s="20"/>
      <c r="AJ6401" s="20"/>
      <c r="AK6401" s="20">
        <f t="shared" si="1518"/>
        <v>0</v>
      </c>
      <c r="AL6401" s="171"/>
    </row>
    <row r="6402" spans="2:38" ht="15.75" customHeight="1" x14ac:dyDescent="0.25">
      <c r="B6402" s="14">
        <f t="shared" si="1513"/>
        <v>2027</v>
      </c>
      <c r="C6402" s="9" t="str">
        <f t="shared" si="1514"/>
        <v/>
      </c>
      <c r="D6402" s="3" t="str">
        <f t="shared" si="1515"/>
        <v/>
      </c>
      <c r="E6402" s="14" t="str">
        <f t="shared" si="1524"/>
        <v>2027</v>
      </c>
      <c r="J6402" s="14" t="str">
        <f t="shared" si="1519"/>
        <v xml:space="preserve">0                                                                                                                                                                                                                                                                                                                                                                                                                                                                                                                                                                                                                                                                                                                                                                                                                                                                                                                                                                                                                                                                                                                                                                                                                                                                                                                                                                                                                                                                                                                                                                                                                                                                                                                                                                                                                                                                                                                                                                                                                                                                                                          </v>
      </c>
      <c r="S6402" s="8"/>
      <c r="W6402" s="76"/>
      <c r="X6402" s="16">
        <f t="shared" si="1525"/>
        <v>0</v>
      </c>
      <c r="AC6402" s="18">
        <f t="shared" si="1517"/>
        <v>0</v>
      </c>
      <c r="AD6402" s="19">
        <f t="shared" si="1520"/>
        <v>0</v>
      </c>
      <c r="AE6402" s="21">
        <f t="shared" si="1516"/>
        <v>0</v>
      </c>
      <c r="AF6402" s="20">
        <f t="shared" si="1521"/>
        <v>0</v>
      </c>
      <c r="AG6402" s="20">
        <f t="shared" si="1522"/>
        <v>0</v>
      </c>
      <c r="AH6402" s="20">
        <f t="shared" si="1523"/>
        <v>0</v>
      </c>
      <c r="AI6402" s="20"/>
      <c r="AJ6402" s="20"/>
      <c r="AK6402" s="20">
        <f t="shared" si="1518"/>
        <v>0</v>
      </c>
      <c r="AL6402" s="171"/>
    </row>
    <row r="6403" spans="2:38" ht="15.75" customHeight="1" x14ac:dyDescent="0.25">
      <c r="B6403" s="14">
        <f t="shared" si="1513"/>
        <v>2028</v>
      </c>
      <c r="C6403" s="9" t="str">
        <f t="shared" si="1514"/>
        <v/>
      </c>
      <c r="D6403" s="3" t="str">
        <f t="shared" si="1515"/>
        <v/>
      </c>
      <c r="E6403" s="14" t="str">
        <f t="shared" si="1524"/>
        <v>2028</v>
      </c>
      <c r="J6403" s="14" t="str">
        <f t="shared" si="1519"/>
        <v xml:space="preserve">0                                                                                                                                                                                                                                                                                                                                                                                                                                                                                                                                                                                                                                                                                                                                                                                                                                                                                                                                                                                                                                                                                                                                                                                                                                                                                                                                                                                                                                                                                                                                                                                                                                                                                                                                                                                                                                                                                                                                                                                                                                                                                                           </v>
      </c>
      <c r="S6403" s="8"/>
      <c r="W6403" s="76"/>
      <c r="X6403" s="16">
        <f t="shared" si="1525"/>
        <v>0</v>
      </c>
      <c r="AC6403" s="18">
        <f t="shared" si="1517"/>
        <v>0</v>
      </c>
      <c r="AD6403" s="19">
        <f t="shared" si="1520"/>
        <v>0</v>
      </c>
      <c r="AE6403" s="21">
        <f t="shared" si="1516"/>
        <v>0</v>
      </c>
      <c r="AF6403" s="20">
        <f t="shared" si="1521"/>
        <v>0</v>
      </c>
      <c r="AG6403" s="20">
        <f t="shared" si="1522"/>
        <v>0</v>
      </c>
      <c r="AH6403" s="20">
        <f t="shared" si="1523"/>
        <v>0</v>
      </c>
      <c r="AI6403" s="20"/>
      <c r="AJ6403" s="20"/>
      <c r="AK6403" s="20">
        <f t="shared" si="1518"/>
        <v>0</v>
      </c>
      <c r="AL6403" s="171"/>
    </row>
    <row r="6404" spans="2:38" ht="15.75" customHeight="1" x14ac:dyDescent="0.25">
      <c r="B6404" s="14">
        <f t="shared" ref="B6404:B6467" si="1526">IF(A6404=A6403,B6403+1,1)</f>
        <v>2029</v>
      </c>
      <c r="C6404" s="9" t="str">
        <f t="shared" si="1514"/>
        <v/>
      </c>
      <c r="D6404" s="3" t="str">
        <f t="shared" si="1515"/>
        <v/>
      </c>
      <c r="E6404" s="14" t="str">
        <f t="shared" si="1524"/>
        <v>2029</v>
      </c>
      <c r="J6404" s="14" t="str">
        <f t="shared" si="1519"/>
        <v xml:space="preserve">0                                                                                                                                                                                                                                                                                                                                                                                                                                                                                                                                                                                                                                                                                                                                                                                                                                                                                                                                                                                                                                                                                                                                                                                                                                                                                                                                                                                                                                                                                                                                                                                                                                                                                                                                                                                                                                                                                                                                                                                                                                                                                                            </v>
      </c>
      <c r="S6404" s="8"/>
      <c r="W6404" s="76"/>
      <c r="X6404" s="16">
        <f t="shared" si="1525"/>
        <v>0</v>
      </c>
      <c r="AC6404" s="18">
        <f t="shared" si="1517"/>
        <v>0</v>
      </c>
      <c r="AD6404" s="19">
        <f t="shared" si="1520"/>
        <v>0</v>
      </c>
      <c r="AE6404" s="21">
        <f t="shared" si="1516"/>
        <v>0</v>
      </c>
      <c r="AF6404" s="20">
        <f t="shared" si="1521"/>
        <v>0</v>
      </c>
      <c r="AG6404" s="20">
        <f t="shared" si="1522"/>
        <v>0</v>
      </c>
      <c r="AH6404" s="20">
        <f t="shared" si="1523"/>
        <v>0</v>
      </c>
      <c r="AI6404" s="20"/>
      <c r="AJ6404" s="20"/>
      <c r="AK6404" s="20">
        <f t="shared" si="1518"/>
        <v>0</v>
      </c>
      <c r="AL6404" s="171"/>
    </row>
    <row r="6405" spans="2:38" ht="15.75" customHeight="1" x14ac:dyDescent="0.25">
      <c r="B6405" s="14">
        <f t="shared" si="1526"/>
        <v>2030</v>
      </c>
      <c r="C6405" s="9" t="str">
        <f t="shared" ref="C6405:C6468" si="1527">IF(A6405=A6404,C6404,"")</f>
        <v/>
      </c>
      <c r="D6405" s="3" t="str">
        <f t="shared" ref="D6405:D6468" si="1528">IF(A6405=A6404,D6404,"")</f>
        <v/>
      </c>
      <c r="E6405" s="14" t="str">
        <f t="shared" si="1524"/>
        <v>2030</v>
      </c>
      <c r="J6405" s="14" t="str">
        <f t="shared" si="1519"/>
        <v xml:space="preserve">0                                                                                                                                                                                                                                                                                                                                                                                                                                                                                                                                                                                                                                                                                                                                                                                                                                                                                                                                                                                                                                                                                                                                                                                                                                                                                                                                                                                                                                                                                                                                                                                                                                                                                                                                                                                                                                                                                                                                                                                                                                                                                                             </v>
      </c>
      <c r="S6405" s="8"/>
      <c r="W6405" s="76"/>
      <c r="X6405" s="16">
        <f t="shared" si="1525"/>
        <v>0</v>
      </c>
      <c r="AC6405" s="18">
        <f t="shared" si="1517"/>
        <v>0</v>
      </c>
      <c r="AD6405" s="19">
        <f t="shared" si="1520"/>
        <v>0</v>
      </c>
      <c r="AE6405" s="21">
        <f t="shared" si="1516"/>
        <v>0</v>
      </c>
      <c r="AF6405" s="20">
        <f t="shared" si="1521"/>
        <v>0</v>
      </c>
      <c r="AG6405" s="20">
        <f t="shared" si="1522"/>
        <v>0</v>
      </c>
      <c r="AH6405" s="20">
        <f t="shared" si="1523"/>
        <v>0</v>
      </c>
      <c r="AI6405" s="20"/>
      <c r="AJ6405" s="20"/>
      <c r="AK6405" s="20">
        <f t="shared" si="1518"/>
        <v>0</v>
      </c>
      <c r="AL6405" s="171"/>
    </row>
    <row r="6406" spans="2:38" ht="15.75" customHeight="1" x14ac:dyDescent="0.25">
      <c r="B6406" s="14">
        <f t="shared" si="1526"/>
        <v>2031</v>
      </c>
      <c r="C6406" s="9" t="str">
        <f t="shared" si="1527"/>
        <v/>
      </c>
      <c r="D6406" s="3" t="str">
        <f t="shared" si="1528"/>
        <v/>
      </c>
      <c r="E6406" s="14" t="str">
        <f t="shared" si="1524"/>
        <v>2031</v>
      </c>
      <c r="J6406" s="14" t="str">
        <f t="shared" si="1519"/>
        <v xml:space="preserve">0                                                                                                                                                                                                                                                                                                                                                                                                                                                                                                                                                                                                                                                                                                                                                                                                                                                                                                                                                                                                                                                                                                                                                                                                                                                                                                                                                                                                                                                                                                                                                                                                                                                                                                                                                                                                                                                                                                                                                                                                                                                                                                              </v>
      </c>
      <c r="S6406" s="8"/>
      <c r="W6406" s="76"/>
      <c r="X6406" s="16">
        <f t="shared" si="1525"/>
        <v>0</v>
      </c>
      <c r="AC6406" s="18">
        <f t="shared" si="1517"/>
        <v>0</v>
      </c>
      <c r="AD6406" s="19">
        <f t="shared" si="1520"/>
        <v>0</v>
      </c>
      <c r="AE6406" s="21">
        <f t="shared" si="1516"/>
        <v>0</v>
      </c>
      <c r="AF6406" s="20">
        <f t="shared" si="1521"/>
        <v>0</v>
      </c>
      <c r="AG6406" s="20">
        <f t="shared" si="1522"/>
        <v>0</v>
      </c>
      <c r="AH6406" s="20">
        <f t="shared" si="1523"/>
        <v>0</v>
      </c>
      <c r="AI6406" s="20"/>
      <c r="AJ6406" s="20"/>
      <c r="AK6406" s="20">
        <f t="shared" si="1518"/>
        <v>0</v>
      </c>
      <c r="AL6406" s="171"/>
    </row>
    <row r="6407" spans="2:38" ht="15.75" customHeight="1" x14ac:dyDescent="0.25">
      <c r="B6407" s="14">
        <f t="shared" si="1526"/>
        <v>2032</v>
      </c>
      <c r="C6407" s="9" t="str">
        <f t="shared" si="1527"/>
        <v/>
      </c>
      <c r="D6407" s="3" t="str">
        <f t="shared" si="1528"/>
        <v/>
      </c>
      <c r="E6407" s="14" t="str">
        <f t="shared" si="1524"/>
        <v>2032</v>
      </c>
      <c r="J6407" s="14" t="str">
        <f t="shared" si="1519"/>
        <v xml:space="preserve">0                                                                                                                                                                                                                                                                                                                                                                                                                                                                                                                                                                                                                                                                                                                                                                                                                                                                                                                                                                                                                                                                                                                                                                                                                                                                                                                                                                                                                                                                                                                                                                                                                                                                                                                                                                                                                                                                                                                                                                                                                                                                                                               </v>
      </c>
      <c r="S6407" s="8"/>
      <c r="W6407" s="76"/>
      <c r="X6407" s="16">
        <f t="shared" si="1525"/>
        <v>0</v>
      </c>
      <c r="AC6407" s="18">
        <f t="shared" si="1517"/>
        <v>0</v>
      </c>
      <c r="AD6407" s="19">
        <f t="shared" si="1520"/>
        <v>0</v>
      </c>
      <c r="AE6407" s="21">
        <f t="shared" si="1516"/>
        <v>0</v>
      </c>
      <c r="AF6407" s="20">
        <f t="shared" si="1521"/>
        <v>0</v>
      </c>
      <c r="AG6407" s="20">
        <f t="shared" si="1522"/>
        <v>0</v>
      </c>
      <c r="AH6407" s="20">
        <f t="shared" si="1523"/>
        <v>0</v>
      </c>
      <c r="AI6407" s="20"/>
      <c r="AJ6407" s="20"/>
      <c r="AK6407" s="20">
        <f t="shared" si="1518"/>
        <v>0</v>
      </c>
      <c r="AL6407" s="171"/>
    </row>
    <row r="6408" spans="2:38" ht="15.75" customHeight="1" x14ac:dyDescent="0.25">
      <c r="B6408" s="14">
        <f t="shared" si="1526"/>
        <v>2033</v>
      </c>
      <c r="C6408" s="9" t="str">
        <f t="shared" si="1527"/>
        <v/>
      </c>
      <c r="D6408" s="3" t="str">
        <f t="shared" si="1528"/>
        <v/>
      </c>
      <c r="E6408" s="14" t="str">
        <f t="shared" si="1524"/>
        <v>2033</v>
      </c>
      <c r="J6408" s="14" t="str">
        <f t="shared" si="1519"/>
        <v xml:space="preserve">0                                                                                                                                                                                                                                                                                                                                                                                                                                                                                                                                                                                                                                                                                                                                                                                                                                                                                                                                                                                                                                                                                                                                                                                                                                                                                                                                                                                                                                                                                                                                                                                                                                                                                                                                                                                                                                                                                                                                                                                                                                                                                                                </v>
      </c>
      <c r="S6408" s="8"/>
      <c r="W6408" s="76"/>
      <c r="X6408" s="16">
        <f t="shared" si="1525"/>
        <v>0</v>
      </c>
      <c r="AC6408" s="18">
        <f t="shared" si="1517"/>
        <v>0</v>
      </c>
      <c r="AD6408" s="19">
        <f t="shared" si="1520"/>
        <v>0</v>
      </c>
      <c r="AE6408" s="21">
        <f t="shared" si="1516"/>
        <v>0</v>
      </c>
      <c r="AF6408" s="20">
        <f t="shared" si="1521"/>
        <v>0</v>
      </c>
      <c r="AG6408" s="20">
        <f t="shared" si="1522"/>
        <v>0</v>
      </c>
      <c r="AH6408" s="20">
        <f t="shared" si="1523"/>
        <v>0</v>
      </c>
      <c r="AI6408" s="20"/>
      <c r="AJ6408" s="20"/>
      <c r="AK6408" s="20">
        <f t="shared" si="1518"/>
        <v>0</v>
      </c>
      <c r="AL6408" s="171"/>
    </row>
    <row r="6409" spans="2:38" ht="15.75" customHeight="1" x14ac:dyDescent="0.25">
      <c r="B6409" s="14">
        <f t="shared" si="1526"/>
        <v>2034</v>
      </c>
      <c r="C6409" s="9" t="str">
        <f t="shared" si="1527"/>
        <v/>
      </c>
      <c r="D6409" s="3" t="str">
        <f t="shared" si="1528"/>
        <v/>
      </c>
      <c r="E6409" s="14" t="str">
        <f t="shared" si="1524"/>
        <v>2034</v>
      </c>
      <c r="J6409" s="14" t="str">
        <f t="shared" si="1519"/>
        <v xml:space="preserve">0                                                                                                                                                                                                                                                                                                                                                                                                                                                                                                                                                                                                                                                                                                                                                                                                                                                                                                                                                                                                                                                                                                                                                                                                                                                                                                                                                                                                                                                                                                                                                                                                                                                                                                                                                                                                                                                                                                                                                                                                                                                                                                                 </v>
      </c>
      <c r="S6409" s="8"/>
      <c r="W6409" s="76"/>
      <c r="X6409" s="16">
        <f t="shared" si="1525"/>
        <v>0</v>
      </c>
      <c r="AC6409" s="18">
        <f t="shared" si="1517"/>
        <v>0</v>
      </c>
      <c r="AD6409" s="19">
        <f t="shared" si="1520"/>
        <v>0</v>
      </c>
      <c r="AE6409" s="21">
        <f t="shared" si="1516"/>
        <v>0</v>
      </c>
      <c r="AF6409" s="20">
        <f t="shared" si="1521"/>
        <v>0</v>
      </c>
      <c r="AG6409" s="20">
        <f t="shared" si="1522"/>
        <v>0</v>
      </c>
      <c r="AH6409" s="20">
        <f t="shared" si="1523"/>
        <v>0</v>
      </c>
      <c r="AI6409" s="20"/>
      <c r="AJ6409" s="20"/>
      <c r="AK6409" s="20">
        <f t="shared" si="1518"/>
        <v>0</v>
      </c>
      <c r="AL6409" s="171"/>
    </row>
    <row r="6410" spans="2:38" ht="15.75" customHeight="1" x14ac:dyDescent="0.25">
      <c r="B6410" s="14">
        <f t="shared" si="1526"/>
        <v>2035</v>
      </c>
      <c r="C6410" s="9" t="str">
        <f t="shared" si="1527"/>
        <v/>
      </c>
      <c r="D6410" s="3" t="str">
        <f t="shared" si="1528"/>
        <v/>
      </c>
      <c r="E6410" s="14" t="str">
        <f t="shared" si="1524"/>
        <v>2035</v>
      </c>
      <c r="J6410" s="14" t="str">
        <f t="shared" si="1519"/>
        <v xml:space="preserve">0                                                                                                                                                                                                                                                                                                                                                                                                                                                                                                                                                                                                                                                                                                                                                                                                                                                                                                                                                                                                                                                                                                                                                                                                                                                                                                                                                                                                                                                                                                                                                                                                                                                                                                                                                                                                                                                                                                                                                                                                                                                                                                                  </v>
      </c>
      <c r="S6410" s="8"/>
      <c r="W6410" s="76"/>
      <c r="X6410" s="16">
        <f t="shared" si="1525"/>
        <v>0</v>
      </c>
      <c r="AC6410" s="18">
        <f t="shared" si="1517"/>
        <v>0</v>
      </c>
      <c r="AD6410" s="19">
        <f t="shared" si="1520"/>
        <v>0</v>
      </c>
      <c r="AE6410" s="21">
        <f t="shared" si="1516"/>
        <v>0</v>
      </c>
      <c r="AF6410" s="20">
        <f t="shared" si="1521"/>
        <v>0</v>
      </c>
      <c r="AG6410" s="20">
        <f t="shared" si="1522"/>
        <v>0</v>
      </c>
      <c r="AH6410" s="20">
        <f t="shared" si="1523"/>
        <v>0</v>
      </c>
      <c r="AI6410" s="20"/>
      <c r="AJ6410" s="20"/>
      <c r="AK6410" s="20">
        <f t="shared" si="1518"/>
        <v>0</v>
      </c>
      <c r="AL6410" s="171"/>
    </row>
    <row r="6411" spans="2:38" ht="15.75" customHeight="1" x14ac:dyDescent="0.25">
      <c r="B6411" s="14">
        <f t="shared" si="1526"/>
        <v>2036</v>
      </c>
      <c r="C6411" s="9" t="str">
        <f t="shared" si="1527"/>
        <v/>
      </c>
      <c r="D6411" s="3" t="str">
        <f t="shared" si="1528"/>
        <v/>
      </c>
      <c r="E6411" s="14" t="str">
        <f t="shared" si="1524"/>
        <v>2036</v>
      </c>
      <c r="J6411" s="14" t="str">
        <f t="shared" si="1519"/>
        <v xml:space="preserve">0                                                                                                                                                                                                                                                                                                                                                                                                                                                                                                                                                                                                                                                                                                                                                                                                                                                                                                                                                                                                                                                                                                                                                                                                                                                                                                                                                                                                                                                                                                                                                                                                                                                                                                                                                                                                                                                                                                                                                                                                                                                                                                                   </v>
      </c>
      <c r="S6411" s="8"/>
      <c r="W6411" s="76"/>
      <c r="X6411" s="16">
        <f t="shared" si="1525"/>
        <v>0</v>
      </c>
      <c r="AC6411" s="18">
        <f t="shared" si="1517"/>
        <v>0</v>
      </c>
      <c r="AD6411" s="19">
        <f t="shared" si="1520"/>
        <v>0</v>
      </c>
      <c r="AE6411" s="21">
        <f t="shared" si="1516"/>
        <v>0</v>
      </c>
      <c r="AF6411" s="20">
        <f t="shared" si="1521"/>
        <v>0</v>
      </c>
      <c r="AG6411" s="20">
        <f t="shared" si="1522"/>
        <v>0</v>
      </c>
      <c r="AH6411" s="20">
        <f t="shared" si="1523"/>
        <v>0</v>
      </c>
      <c r="AI6411" s="20"/>
      <c r="AJ6411" s="20"/>
      <c r="AK6411" s="20">
        <f t="shared" si="1518"/>
        <v>0</v>
      </c>
      <c r="AL6411" s="171"/>
    </row>
    <row r="6412" spans="2:38" ht="15.75" customHeight="1" x14ac:dyDescent="0.25">
      <c r="B6412" s="14">
        <f t="shared" si="1526"/>
        <v>2037</v>
      </c>
      <c r="C6412" s="9" t="str">
        <f t="shared" si="1527"/>
        <v/>
      </c>
      <c r="D6412" s="3" t="str">
        <f t="shared" si="1528"/>
        <v/>
      </c>
      <c r="E6412" s="14" t="str">
        <f t="shared" si="1524"/>
        <v>2037</v>
      </c>
      <c r="J6412" s="14" t="str">
        <f t="shared" si="1519"/>
        <v xml:space="preserve">0                                                                                                                                                                                                                                                                                                                                                                                                                                                                                                                                                                                                                                                                                                                                                                                                                                                                                                                                                                                                                                                                                                                                                                                                                                                                                                                                                                                                                                                                                                                                                                                                                                                                                                                                                                                                                                                                                                                                                                                                                                                                                                                    </v>
      </c>
      <c r="S6412" s="8"/>
      <c r="W6412" s="76"/>
      <c r="X6412" s="16">
        <f t="shared" si="1525"/>
        <v>0</v>
      </c>
      <c r="AC6412" s="18">
        <f t="shared" si="1517"/>
        <v>0</v>
      </c>
      <c r="AD6412" s="19">
        <f t="shared" si="1520"/>
        <v>0</v>
      </c>
      <c r="AE6412" s="21">
        <f t="shared" si="1516"/>
        <v>0</v>
      </c>
      <c r="AF6412" s="20">
        <f t="shared" si="1521"/>
        <v>0</v>
      </c>
      <c r="AG6412" s="20">
        <f t="shared" si="1522"/>
        <v>0</v>
      </c>
      <c r="AH6412" s="20">
        <f t="shared" si="1523"/>
        <v>0</v>
      </c>
      <c r="AI6412" s="20"/>
      <c r="AJ6412" s="20"/>
      <c r="AK6412" s="20">
        <f t="shared" si="1518"/>
        <v>0</v>
      </c>
      <c r="AL6412" s="171"/>
    </row>
    <row r="6413" spans="2:38" ht="15.75" customHeight="1" x14ac:dyDescent="0.25">
      <c r="B6413" s="14">
        <f t="shared" si="1526"/>
        <v>2038</v>
      </c>
      <c r="C6413" s="9" t="str">
        <f t="shared" si="1527"/>
        <v/>
      </c>
      <c r="D6413" s="3" t="str">
        <f t="shared" si="1528"/>
        <v/>
      </c>
      <c r="E6413" s="14" t="str">
        <f t="shared" si="1524"/>
        <v>2038</v>
      </c>
      <c r="J6413" s="14" t="str">
        <f t="shared" si="1519"/>
        <v xml:space="preserve">0                                                                                                                                                                                                                                                                                                                                                                                                                                                                                                                                                                                                                                                                                                                                                                                                                                                                                                                                                                                                                                                                                                                                                                                                                                                                                                                                                                                                                                                                                                                                                                                                                                                                                                                                                                                                                                                                                                                                                                                                                                                                                                                     </v>
      </c>
      <c r="S6413" s="8"/>
      <c r="W6413" s="76"/>
      <c r="X6413" s="16">
        <f t="shared" si="1525"/>
        <v>0</v>
      </c>
      <c r="AC6413" s="18">
        <f t="shared" si="1517"/>
        <v>0</v>
      </c>
      <c r="AD6413" s="19">
        <f t="shared" si="1520"/>
        <v>0</v>
      </c>
      <c r="AE6413" s="21">
        <f t="shared" si="1516"/>
        <v>0</v>
      </c>
      <c r="AF6413" s="20">
        <f t="shared" si="1521"/>
        <v>0</v>
      </c>
      <c r="AG6413" s="20">
        <f t="shared" si="1522"/>
        <v>0</v>
      </c>
      <c r="AH6413" s="20">
        <f t="shared" si="1523"/>
        <v>0</v>
      </c>
      <c r="AI6413" s="20"/>
      <c r="AJ6413" s="20"/>
      <c r="AK6413" s="20">
        <f t="shared" si="1518"/>
        <v>0</v>
      </c>
      <c r="AL6413" s="171"/>
    </row>
    <row r="6414" spans="2:38" ht="15.75" customHeight="1" x14ac:dyDescent="0.25">
      <c r="B6414" s="14">
        <f t="shared" si="1526"/>
        <v>2039</v>
      </c>
      <c r="C6414" s="9" t="str">
        <f t="shared" si="1527"/>
        <v/>
      </c>
      <c r="D6414" s="3" t="str">
        <f t="shared" si="1528"/>
        <v/>
      </c>
      <c r="E6414" s="14" t="str">
        <f t="shared" si="1524"/>
        <v>2039</v>
      </c>
      <c r="J6414" s="14" t="str">
        <f t="shared" si="1519"/>
        <v xml:space="preserve">0                                                                                                                                                                                                                                                                                                                                                                                                                                                                                                                                                                                                                                                                                                                                                                                                                                                                                                                                                                                                                                                                                                                                                                                                                                                                                                                                                                                                                                                                                                                                                                                                                                                                                                                                                                                                                                                                                                                                                                                                                                                                                                                      </v>
      </c>
      <c r="S6414" s="8"/>
      <c r="W6414" s="76"/>
      <c r="X6414" s="16">
        <f t="shared" si="1525"/>
        <v>0</v>
      </c>
      <c r="AC6414" s="18">
        <f t="shared" si="1517"/>
        <v>0</v>
      </c>
      <c r="AD6414" s="19">
        <f t="shared" si="1520"/>
        <v>0</v>
      </c>
      <c r="AE6414" s="21">
        <f t="shared" si="1516"/>
        <v>0</v>
      </c>
      <c r="AF6414" s="20">
        <f t="shared" si="1521"/>
        <v>0</v>
      </c>
      <c r="AG6414" s="20">
        <f t="shared" si="1522"/>
        <v>0</v>
      </c>
      <c r="AH6414" s="20">
        <f t="shared" si="1523"/>
        <v>0</v>
      </c>
      <c r="AI6414" s="20"/>
      <c r="AJ6414" s="20"/>
      <c r="AK6414" s="20">
        <f t="shared" si="1518"/>
        <v>0</v>
      </c>
      <c r="AL6414" s="171"/>
    </row>
    <row r="6415" spans="2:38" ht="15.75" customHeight="1" x14ac:dyDescent="0.25">
      <c r="B6415" s="14">
        <f t="shared" si="1526"/>
        <v>2040</v>
      </c>
      <c r="C6415" s="9" t="str">
        <f t="shared" si="1527"/>
        <v/>
      </c>
      <c r="D6415" s="3" t="str">
        <f t="shared" si="1528"/>
        <v/>
      </c>
      <c r="E6415" s="14" t="str">
        <f t="shared" si="1524"/>
        <v>2040</v>
      </c>
      <c r="J6415" s="14" t="str">
        <f t="shared" si="1519"/>
        <v xml:space="preserve">0                                                                                                                                                                                                                                                                                                                                                                                                                                                                                                                                                                                                                                                                                                                                                                                                                                                                                                                                                                                                                                                                                                                                                                                                                                                                                                                                                                                                                                                                                                                                                                                                                                                                                                                                                                                                                                                                                                                                                                                                                                                                                                                       </v>
      </c>
      <c r="S6415" s="8"/>
      <c r="W6415" s="76"/>
      <c r="X6415" s="16">
        <f t="shared" si="1525"/>
        <v>0</v>
      </c>
      <c r="AC6415" s="18">
        <f t="shared" si="1517"/>
        <v>0</v>
      </c>
      <c r="AD6415" s="19">
        <f t="shared" si="1520"/>
        <v>0</v>
      </c>
      <c r="AE6415" s="21">
        <f t="shared" si="1516"/>
        <v>0</v>
      </c>
      <c r="AF6415" s="20">
        <f t="shared" si="1521"/>
        <v>0</v>
      </c>
      <c r="AG6415" s="20">
        <f t="shared" si="1522"/>
        <v>0</v>
      </c>
      <c r="AH6415" s="20">
        <f t="shared" si="1523"/>
        <v>0</v>
      </c>
      <c r="AI6415" s="20"/>
      <c r="AJ6415" s="20"/>
      <c r="AK6415" s="20">
        <f t="shared" si="1518"/>
        <v>0</v>
      </c>
      <c r="AL6415" s="171"/>
    </row>
    <row r="6416" spans="2:38" ht="15.75" customHeight="1" x14ac:dyDescent="0.25">
      <c r="B6416" s="14">
        <f t="shared" si="1526"/>
        <v>2041</v>
      </c>
      <c r="C6416" s="9" t="str">
        <f t="shared" si="1527"/>
        <v/>
      </c>
      <c r="D6416" s="3" t="str">
        <f t="shared" si="1528"/>
        <v/>
      </c>
      <c r="E6416" s="14" t="str">
        <f t="shared" si="1524"/>
        <v>2041</v>
      </c>
      <c r="J6416" s="14" t="str">
        <f t="shared" si="1519"/>
        <v xml:space="preserve">0                                                                                                                                                                                                                                                                                                                                                                                                                                                                                                                                                                                                                                                                                                                                                                                                                                                                                                                                                                                                                                                                                                                                                                                                                                                                                                                                                                                                                                                                                                                                                                                                                                                                                                                                                                                                                                                                                                                                                                                                                                                                                                                        </v>
      </c>
      <c r="S6416" s="8"/>
      <c r="W6416" s="76"/>
      <c r="X6416" s="16">
        <f t="shared" si="1525"/>
        <v>0</v>
      </c>
      <c r="AC6416" s="18">
        <f t="shared" si="1517"/>
        <v>0</v>
      </c>
      <c r="AD6416" s="19">
        <f t="shared" si="1520"/>
        <v>0</v>
      </c>
      <c r="AE6416" s="21">
        <f t="shared" si="1516"/>
        <v>0</v>
      </c>
      <c r="AF6416" s="20">
        <f t="shared" si="1521"/>
        <v>0</v>
      </c>
      <c r="AG6416" s="20">
        <f t="shared" si="1522"/>
        <v>0</v>
      </c>
      <c r="AH6416" s="20">
        <f t="shared" si="1523"/>
        <v>0</v>
      </c>
      <c r="AI6416" s="20"/>
      <c r="AJ6416" s="20"/>
      <c r="AK6416" s="20">
        <f t="shared" si="1518"/>
        <v>0</v>
      </c>
      <c r="AL6416" s="171"/>
    </row>
    <row r="6417" spans="2:38" ht="15.75" customHeight="1" x14ac:dyDescent="0.25">
      <c r="B6417" s="14">
        <f t="shared" si="1526"/>
        <v>2042</v>
      </c>
      <c r="C6417" s="9" t="str">
        <f t="shared" si="1527"/>
        <v/>
      </c>
      <c r="D6417" s="3" t="str">
        <f t="shared" si="1528"/>
        <v/>
      </c>
      <c r="E6417" s="14" t="str">
        <f t="shared" si="1524"/>
        <v>2042</v>
      </c>
      <c r="J6417" s="14" t="str">
        <f t="shared" si="1519"/>
        <v xml:space="preserve">0                                                                                                                                                                                                                                                                                                                                                                                                                                                                                                                                                                                                                                                                                                                                                                                                                                                                                                                                                                                                                                                                                                                                                                                                                                                                                                                                                                                                                                                                                                                                                                                                                                                                                                                                                                                                                                                                                                                                                                                                                                                                                                                         </v>
      </c>
      <c r="S6417" s="8"/>
      <c r="W6417" s="76"/>
      <c r="X6417" s="16">
        <f t="shared" si="1525"/>
        <v>0</v>
      </c>
      <c r="AC6417" s="18">
        <f t="shared" si="1517"/>
        <v>0</v>
      </c>
      <c r="AD6417" s="19">
        <f t="shared" si="1520"/>
        <v>0</v>
      </c>
      <c r="AE6417" s="21">
        <f t="shared" si="1516"/>
        <v>0</v>
      </c>
      <c r="AF6417" s="20">
        <f t="shared" si="1521"/>
        <v>0</v>
      </c>
      <c r="AG6417" s="20">
        <f t="shared" si="1522"/>
        <v>0</v>
      </c>
      <c r="AH6417" s="20">
        <f t="shared" si="1523"/>
        <v>0</v>
      </c>
      <c r="AI6417" s="20"/>
      <c r="AJ6417" s="20"/>
      <c r="AK6417" s="20">
        <f t="shared" si="1518"/>
        <v>0</v>
      </c>
      <c r="AL6417" s="171"/>
    </row>
    <row r="6418" spans="2:38" ht="15.75" customHeight="1" x14ac:dyDescent="0.25">
      <c r="B6418" s="14">
        <f t="shared" si="1526"/>
        <v>2043</v>
      </c>
      <c r="C6418" s="9" t="str">
        <f t="shared" si="1527"/>
        <v/>
      </c>
      <c r="D6418" s="3" t="str">
        <f t="shared" si="1528"/>
        <v/>
      </c>
      <c r="E6418" s="14" t="str">
        <f t="shared" si="1524"/>
        <v>2043</v>
      </c>
      <c r="J6418" s="14" t="str">
        <f t="shared" si="1519"/>
        <v xml:space="preserve">0                                                                                                                                                                                                                                                                                                                                                                                                                                                                                                                                                                                                                                                                                                                                                                                                                                                                                                                                                                                                                                                                                                                                                                                                                                                                                                                                                                                                                                                                                                                                                                                                                                                                                                                                                                                                                                                                                                                                                                                                                                                                                                                          </v>
      </c>
      <c r="S6418" s="8"/>
      <c r="W6418" s="76"/>
      <c r="X6418" s="16">
        <f t="shared" si="1525"/>
        <v>0</v>
      </c>
      <c r="AC6418" s="18">
        <f t="shared" si="1517"/>
        <v>0</v>
      </c>
      <c r="AD6418" s="19">
        <f t="shared" si="1520"/>
        <v>0</v>
      </c>
      <c r="AE6418" s="21">
        <f t="shared" si="1516"/>
        <v>0</v>
      </c>
      <c r="AF6418" s="20">
        <f t="shared" si="1521"/>
        <v>0</v>
      </c>
      <c r="AG6418" s="20">
        <f t="shared" si="1522"/>
        <v>0</v>
      </c>
      <c r="AH6418" s="20">
        <f t="shared" si="1523"/>
        <v>0</v>
      </c>
      <c r="AI6418" s="20"/>
      <c r="AJ6418" s="20"/>
      <c r="AK6418" s="20">
        <f t="shared" si="1518"/>
        <v>0</v>
      </c>
      <c r="AL6418" s="171"/>
    </row>
    <row r="6419" spans="2:38" ht="15.75" customHeight="1" x14ac:dyDescent="0.25">
      <c r="B6419" s="14">
        <f t="shared" si="1526"/>
        <v>2044</v>
      </c>
      <c r="C6419" s="9" t="str">
        <f t="shared" si="1527"/>
        <v/>
      </c>
      <c r="D6419" s="3" t="str">
        <f t="shared" si="1528"/>
        <v/>
      </c>
      <c r="E6419" s="14" t="str">
        <f t="shared" si="1524"/>
        <v>2044</v>
      </c>
      <c r="J6419" s="14" t="str">
        <f t="shared" si="1519"/>
        <v xml:space="preserve">0                                                                                                                                                                                                                                                                                                                                                                                                                                                                                                                                                                                                                                                                                                                                                                                                                                                                                                                                                                                                                                                                                                                                                                                                                                                                                                                                                                                                                                                                                                                                                                                                                                                                                                                                                                                                                                                                                                                                                                                                                                                                                                                           </v>
      </c>
      <c r="S6419" s="8"/>
      <c r="W6419" s="76"/>
      <c r="X6419" s="16">
        <f t="shared" si="1525"/>
        <v>0</v>
      </c>
      <c r="AC6419" s="18">
        <f t="shared" si="1517"/>
        <v>0</v>
      </c>
      <c r="AD6419" s="19">
        <f t="shared" si="1520"/>
        <v>0</v>
      </c>
      <c r="AE6419" s="21">
        <f t="shared" si="1516"/>
        <v>0</v>
      </c>
      <c r="AF6419" s="20">
        <f t="shared" si="1521"/>
        <v>0</v>
      </c>
      <c r="AG6419" s="20">
        <f t="shared" si="1522"/>
        <v>0</v>
      </c>
      <c r="AH6419" s="20">
        <f t="shared" si="1523"/>
        <v>0</v>
      </c>
      <c r="AI6419" s="20"/>
      <c r="AJ6419" s="20"/>
      <c r="AK6419" s="20">
        <f t="shared" si="1518"/>
        <v>0</v>
      </c>
      <c r="AL6419" s="171"/>
    </row>
    <row r="6420" spans="2:38" ht="15.75" customHeight="1" x14ac:dyDescent="0.25">
      <c r="B6420" s="14">
        <f t="shared" si="1526"/>
        <v>2045</v>
      </c>
      <c r="C6420" s="9" t="str">
        <f t="shared" si="1527"/>
        <v/>
      </c>
      <c r="D6420" s="3" t="str">
        <f t="shared" si="1528"/>
        <v/>
      </c>
      <c r="E6420" s="14" t="str">
        <f t="shared" si="1524"/>
        <v>2045</v>
      </c>
      <c r="J6420" s="14" t="str">
        <f t="shared" si="1519"/>
        <v xml:space="preserve">0                                                                                                                                                                                                                                                                                                                                                                                                                                                                                                                                                                                                                                                                                                                                                                                                                                                                                                                                                                                                                                                                                                                                                                                                                                                                                                                                                                                                                                                                                                                                                                                                                                                                                                                                                                                                                                                                                                                                                                                                                                                                                                                            </v>
      </c>
      <c r="S6420" s="8"/>
      <c r="W6420" s="76"/>
      <c r="X6420" s="16">
        <f t="shared" si="1525"/>
        <v>0</v>
      </c>
      <c r="AC6420" s="18">
        <f t="shared" si="1517"/>
        <v>0</v>
      </c>
      <c r="AD6420" s="19">
        <f t="shared" si="1520"/>
        <v>0</v>
      </c>
      <c r="AE6420" s="21">
        <f t="shared" si="1516"/>
        <v>0</v>
      </c>
      <c r="AF6420" s="20">
        <f t="shared" si="1521"/>
        <v>0</v>
      </c>
      <c r="AG6420" s="20">
        <f t="shared" si="1522"/>
        <v>0</v>
      </c>
      <c r="AH6420" s="20">
        <f t="shared" si="1523"/>
        <v>0</v>
      </c>
      <c r="AI6420" s="20"/>
      <c r="AJ6420" s="20"/>
      <c r="AK6420" s="20">
        <f t="shared" si="1518"/>
        <v>0</v>
      </c>
      <c r="AL6420" s="171"/>
    </row>
    <row r="6421" spans="2:38" ht="15.75" customHeight="1" x14ac:dyDescent="0.25">
      <c r="B6421" s="14">
        <f t="shared" si="1526"/>
        <v>2046</v>
      </c>
      <c r="C6421" s="9" t="str">
        <f t="shared" si="1527"/>
        <v/>
      </c>
      <c r="D6421" s="3" t="str">
        <f t="shared" si="1528"/>
        <v/>
      </c>
      <c r="E6421" s="14" t="str">
        <f t="shared" si="1524"/>
        <v>2046</v>
      </c>
      <c r="J6421" s="14" t="str">
        <f t="shared" si="1519"/>
        <v xml:space="preserve">0                                                                                                                                                                                                                                                                                                                                                                                                                                                                                                                                                                                                                                                                                                                                                                                                                                                                                                                                                                                                                                                                                                                                                                                                                                                                                                                                                                                                                                                                                                                                                                                                                                                                                                                                                                                                                                                                                                                                                                                                                                                                                                                             </v>
      </c>
      <c r="S6421" s="8"/>
      <c r="W6421" s="76"/>
      <c r="X6421" s="16">
        <f t="shared" si="1525"/>
        <v>0</v>
      </c>
      <c r="AC6421" s="18">
        <f t="shared" si="1517"/>
        <v>0</v>
      </c>
      <c r="AD6421" s="19">
        <f t="shared" si="1520"/>
        <v>0</v>
      </c>
      <c r="AE6421" s="21">
        <f t="shared" si="1516"/>
        <v>0</v>
      </c>
      <c r="AF6421" s="20">
        <f t="shared" si="1521"/>
        <v>0</v>
      </c>
      <c r="AG6421" s="20">
        <f t="shared" si="1522"/>
        <v>0</v>
      </c>
      <c r="AH6421" s="20">
        <f t="shared" si="1523"/>
        <v>0</v>
      </c>
      <c r="AI6421" s="20"/>
      <c r="AJ6421" s="20"/>
      <c r="AK6421" s="20">
        <f t="shared" si="1518"/>
        <v>0</v>
      </c>
      <c r="AL6421" s="171"/>
    </row>
    <row r="6422" spans="2:38" ht="15.75" customHeight="1" x14ac:dyDescent="0.25">
      <c r="B6422" s="14">
        <f t="shared" si="1526"/>
        <v>2047</v>
      </c>
      <c r="C6422" s="9" t="str">
        <f t="shared" si="1527"/>
        <v/>
      </c>
      <c r="D6422" s="3" t="str">
        <f t="shared" si="1528"/>
        <v/>
      </c>
      <c r="E6422" s="14" t="str">
        <f t="shared" si="1524"/>
        <v>2047</v>
      </c>
      <c r="J6422" s="14" t="str">
        <f t="shared" si="1519"/>
        <v xml:space="preserve">0                                                                                                                                                                                                                                                                                                                                                                                                                                                                                                                                                                                                                                                                                                                                                                                                                                                                                                                                                                                                                                                                                                                                                                                                                                                                                                                                                                                                                                                                                                                                                                                                                                                                                                                                                                                                                                                                                                                                                                                                                                                                                                                              </v>
      </c>
      <c r="S6422" s="8"/>
      <c r="W6422" s="76"/>
      <c r="X6422" s="16">
        <f t="shared" si="1525"/>
        <v>0</v>
      </c>
      <c r="AC6422" s="18">
        <f t="shared" si="1517"/>
        <v>0</v>
      </c>
      <c r="AD6422" s="19">
        <f t="shared" si="1520"/>
        <v>0</v>
      </c>
      <c r="AE6422" s="21">
        <f t="shared" si="1516"/>
        <v>0</v>
      </c>
      <c r="AF6422" s="20">
        <f t="shared" si="1521"/>
        <v>0</v>
      </c>
      <c r="AG6422" s="20">
        <f t="shared" si="1522"/>
        <v>0</v>
      </c>
      <c r="AH6422" s="20">
        <f t="shared" si="1523"/>
        <v>0</v>
      </c>
      <c r="AI6422" s="20"/>
      <c r="AJ6422" s="20"/>
      <c r="AK6422" s="20">
        <f t="shared" si="1518"/>
        <v>0</v>
      </c>
      <c r="AL6422" s="171"/>
    </row>
    <row r="6423" spans="2:38" ht="15.75" customHeight="1" x14ac:dyDescent="0.25">
      <c r="B6423" s="14">
        <f t="shared" si="1526"/>
        <v>2048</v>
      </c>
      <c r="C6423" s="9" t="str">
        <f t="shared" si="1527"/>
        <v/>
      </c>
      <c r="D6423" s="3" t="str">
        <f t="shared" si="1528"/>
        <v/>
      </c>
      <c r="E6423" s="14" t="str">
        <f t="shared" si="1524"/>
        <v>2048</v>
      </c>
      <c r="J6423" s="14" t="str">
        <f t="shared" si="1519"/>
        <v xml:space="preserve">0                                                                                                                                                                                                                                                                                                                                                                                                                                                                                                                                                                                                                                                                                                                                                                                                                                                                                                                                                                                                                                                                                                                                                                                                                                                                                                                                                                                                                                                                                                                                                                                                                                                                                                                                                                                                                                                                                                                                                                                                                                                                                                                               </v>
      </c>
      <c r="S6423" s="8"/>
      <c r="W6423" s="76"/>
      <c r="X6423" s="16">
        <f t="shared" si="1525"/>
        <v>0</v>
      </c>
      <c r="AC6423" s="18">
        <f t="shared" si="1517"/>
        <v>0</v>
      </c>
      <c r="AD6423" s="19">
        <f t="shared" si="1520"/>
        <v>0</v>
      </c>
      <c r="AE6423" s="21">
        <f t="shared" si="1516"/>
        <v>0</v>
      </c>
      <c r="AF6423" s="20">
        <f t="shared" si="1521"/>
        <v>0</v>
      </c>
      <c r="AG6423" s="20">
        <f t="shared" si="1522"/>
        <v>0</v>
      </c>
      <c r="AH6423" s="20">
        <f t="shared" si="1523"/>
        <v>0</v>
      </c>
      <c r="AI6423" s="20"/>
      <c r="AJ6423" s="20"/>
      <c r="AK6423" s="20">
        <f t="shared" si="1518"/>
        <v>0</v>
      </c>
      <c r="AL6423" s="171"/>
    </row>
    <row r="6424" spans="2:38" ht="15.75" customHeight="1" x14ac:dyDescent="0.25">
      <c r="B6424" s="14">
        <f t="shared" si="1526"/>
        <v>2049</v>
      </c>
      <c r="C6424" s="9" t="str">
        <f t="shared" si="1527"/>
        <v/>
      </c>
      <c r="D6424" s="3" t="str">
        <f t="shared" si="1528"/>
        <v/>
      </c>
      <c r="E6424" s="14" t="str">
        <f t="shared" si="1524"/>
        <v>2049</v>
      </c>
      <c r="J6424" s="14" t="str">
        <f t="shared" si="1519"/>
        <v xml:space="preserve">0                                                                                                                                                                                                                                                                                                                                                                                                                                                                                                                                                                                                                                                                                                                                                                                                                                                                                                                                                                                                                                                                                                                                                                                                                                                                                                                                                                                                                                                                                                                                                                                                                                                                                                                                                                                                                                                                                                                                                                                                                                                                                                                                </v>
      </c>
      <c r="S6424" s="8"/>
      <c r="W6424" s="76"/>
      <c r="X6424" s="16">
        <f t="shared" si="1525"/>
        <v>0</v>
      </c>
      <c r="AC6424" s="18">
        <f t="shared" si="1517"/>
        <v>0</v>
      </c>
      <c r="AD6424" s="19">
        <f t="shared" si="1520"/>
        <v>0</v>
      </c>
      <c r="AE6424" s="21">
        <f t="shared" si="1516"/>
        <v>0</v>
      </c>
      <c r="AF6424" s="20">
        <f t="shared" si="1521"/>
        <v>0</v>
      </c>
      <c r="AG6424" s="20">
        <f t="shared" si="1522"/>
        <v>0</v>
      </c>
      <c r="AH6424" s="20">
        <f t="shared" si="1523"/>
        <v>0</v>
      </c>
      <c r="AI6424" s="20"/>
      <c r="AJ6424" s="20"/>
      <c r="AK6424" s="20">
        <f t="shared" si="1518"/>
        <v>0</v>
      </c>
      <c r="AL6424" s="171"/>
    </row>
    <row r="6425" spans="2:38" ht="15.75" customHeight="1" x14ac:dyDescent="0.25">
      <c r="B6425" s="14">
        <f t="shared" si="1526"/>
        <v>2050</v>
      </c>
      <c r="C6425" s="9" t="str">
        <f t="shared" si="1527"/>
        <v/>
      </c>
      <c r="D6425" s="3" t="str">
        <f t="shared" si="1528"/>
        <v/>
      </c>
      <c r="E6425" s="14" t="str">
        <f t="shared" si="1524"/>
        <v>2050</v>
      </c>
      <c r="J6425" s="14" t="str">
        <f t="shared" si="1519"/>
        <v xml:space="preserve">0                                                                                                                                                                                                                                                                                                                                                                                                                                                                                                                                                                                                                                                                                                                                                                                                                                                                                                                                                                                                                                                                                                                                                                                                                                                                                                                                                                                                                                                                                                                                                                                                                                                                                                                                                                                                                                                                                                                                                                                                                                                                                                                                 </v>
      </c>
      <c r="S6425" s="8"/>
      <c r="W6425" s="76"/>
      <c r="X6425" s="16">
        <f t="shared" si="1525"/>
        <v>0</v>
      </c>
      <c r="AC6425" s="18">
        <f t="shared" si="1517"/>
        <v>0</v>
      </c>
      <c r="AD6425" s="19">
        <f t="shared" si="1520"/>
        <v>0</v>
      </c>
      <c r="AE6425" s="21">
        <f t="shared" ref="AE6425:AE6488" si="1529">+(Q6425)*T6425</f>
        <v>0</v>
      </c>
      <c r="AF6425" s="20">
        <f t="shared" si="1521"/>
        <v>0</v>
      </c>
      <c r="AG6425" s="20">
        <f t="shared" si="1522"/>
        <v>0</v>
      </c>
      <c r="AH6425" s="20">
        <f t="shared" si="1523"/>
        <v>0</v>
      </c>
      <c r="AI6425" s="20"/>
      <c r="AJ6425" s="20"/>
      <c r="AK6425" s="20">
        <f t="shared" si="1518"/>
        <v>0</v>
      </c>
      <c r="AL6425" s="171"/>
    </row>
    <row r="6426" spans="2:38" ht="15.75" customHeight="1" x14ac:dyDescent="0.25">
      <c r="B6426" s="14">
        <f t="shared" si="1526"/>
        <v>2051</v>
      </c>
      <c r="C6426" s="9" t="str">
        <f t="shared" si="1527"/>
        <v/>
      </c>
      <c r="D6426" s="3" t="str">
        <f t="shared" si="1528"/>
        <v/>
      </c>
      <c r="E6426" s="14" t="str">
        <f t="shared" si="1524"/>
        <v>2051</v>
      </c>
      <c r="J6426" s="14" t="str">
        <f t="shared" si="1519"/>
        <v xml:space="preserve">0                                                                                                                                                                                                                                                                                                                                                                                                                                                                                                                                                                                                                                                                                                                                                                                                                                                                                                                                                                                                                                                                                                                                                                                                                                                                                                                                                                                                                                                                                                                                                                                                                                                                                                                                                                                                                                                                                                                                                                                                                                                                                                                                  </v>
      </c>
      <c r="S6426" s="8"/>
      <c r="W6426" s="76"/>
      <c r="X6426" s="16">
        <f t="shared" si="1525"/>
        <v>0</v>
      </c>
      <c r="AC6426" s="18">
        <f t="shared" si="1517"/>
        <v>0</v>
      </c>
      <c r="AD6426" s="19">
        <f t="shared" si="1520"/>
        <v>0</v>
      </c>
      <c r="AE6426" s="21">
        <f t="shared" si="1529"/>
        <v>0</v>
      </c>
      <c r="AF6426" s="20">
        <f t="shared" si="1521"/>
        <v>0</v>
      </c>
      <c r="AG6426" s="20">
        <f t="shared" si="1522"/>
        <v>0</v>
      </c>
      <c r="AH6426" s="20">
        <f t="shared" si="1523"/>
        <v>0</v>
      </c>
      <c r="AI6426" s="20"/>
      <c r="AJ6426" s="20"/>
      <c r="AK6426" s="20">
        <f t="shared" si="1518"/>
        <v>0</v>
      </c>
      <c r="AL6426" s="171"/>
    </row>
    <row r="6427" spans="2:38" ht="15.75" customHeight="1" x14ac:dyDescent="0.25">
      <c r="B6427" s="14">
        <f t="shared" si="1526"/>
        <v>2052</v>
      </c>
      <c r="C6427" s="9" t="str">
        <f t="shared" si="1527"/>
        <v/>
      </c>
      <c r="D6427" s="3" t="str">
        <f t="shared" si="1528"/>
        <v/>
      </c>
      <c r="E6427" s="14" t="str">
        <f t="shared" si="1524"/>
        <v>2052</v>
      </c>
      <c r="J6427" s="14" t="str">
        <f t="shared" si="1519"/>
        <v xml:space="preserve">0                                                                                                                                                                                                                                                                                                                                                                                                                                                                                                                                                                                                                                                                                                                                                                                                                                                                                                                                                                                                                                                                                                                                                                                                                                                                                                                                                                                                                                                                                                                                                                                                                                                                                                                                                                                                                                                                                                                                                                                                                                                                                                                                   </v>
      </c>
      <c r="S6427" s="8"/>
      <c r="W6427" s="76"/>
      <c r="X6427" s="16">
        <f t="shared" si="1525"/>
        <v>0</v>
      </c>
      <c r="AC6427" s="18">
        <f t="shared" si="1517"/>
        <v>0</v>
      </c>
      <c r="AD6427" s="19">
        <f t="shared" si="1520"/>
        <v>0</v>
      </c>
      <c r="AE6427" s="21">
        <f t="shared" si="1529"/>
        <v>0</v>
      </c>
      <c r="AF6427" s="20">
        <f t="shared" si="1521"/>
        <v>0</v>
      </c>
      <c r="AG6427" s="20">
        <f t="shared" si="1522"/>
        <v>0</v>
      </c>
      <c r="AH6427" s="20">
        <f t="shared" si="1523"/>
        <v>0</v>
      </c>
      <c r="AI6427" s="20"/>
      <c r="AJ6427" s="20"/>
      <c r="AK6427" s="20">
        <f t="shared" si="1518"/>
        <v>0</v>
      </c>
      <c r="AL6427" s="171"/>
    </row>
    <row r="6428" spans="2:38" ht="15.75" customHeight="1" x14ac:dyDescent="0.25">
      <c r="B6428" s="14">
        <f t="shared" si="1526"/>
        <v>2053</v>
      </c>
      <c r="C6428" s="9" t="str">
        <f t="shared" si="1527"/>
        <v/>
      </c>
      <c r="D6428" s="3" t="str">
        <f t="shared" si="1528"/>
        <v/>
      </c>
      <c r="E6428" s="14" t="str">
        <f t="shared" si="1524"/>
        <v>2053</v>
      </c>
      <c r="J6428" s="14" t="str">
        <f t="shared" si="1519"/>
        <v xml:space="preserve">0                                                                                                                                                                                                                                                                                                                                                                                                                                                                                                                                                                                                                                                                                                                                                                                                                                                                                                                                                                                                                                                                                                                                                                                                                                                                                                                                                                                                                                                                                                                                                                                                                                                                                                                                                                                                                                                                                                                                                                                                                                                                                                                                    </v>
      </c>
      <c r="S6428" s="8"/>
      <c r="W6428" s="76"/>
      <c r="X6428" s="16">
        <f t="shared" si="1525"/>
        <v>0</v>
      </c>
      <c r="AC6428" s="18">
        <f t="shared" si="1517"/>
        <v>0</v>
      </c>
      <c r="AD6428" s="19">
        <f t="shared" si="1520"/>
        <v>0</v>
      </c>
      <c r="AE6428" s="21">
        <f t="shared" si="1529"/>
        <v>0</v>
      </c>
      <c r="AF6428" s="20">
        <f t="shared" si="1521"/>
        <v>0</v>
      </c>
      <c r="AG6428" s="20">
        <f t="shared" si="1522"/>
        <v>0</v>
      </c>
      <c r="AH6428" s="20">
        <f t="shared" si="1523"/>
        <v>0</v>
      </c>
      <c r="AI6428" s="20"/>
      <c r="AJ6428" s="20"/>
      <c r="AK6428" s="20">
        <f t="shared" si="1518"/>
        <v>0</v>
      </c>
      <c r="AL6428" s="171"/>
    </row>
    <row r="6429" spans="2:38" ht="15.75" customHeight="1" x14ac:dyDescent="0.25">
      <c r="B6429" s="14">
        <f t="shared" si="1526"/>
        <v>2054</v>
      </c>
      <c r="C6429" s="9" t="str">
        <f t="shared" si="1527"/>
        <v/>
      </c>
      <c r="D6429" s="3" t="str">
        <f t="shared" si="1528"/>
        <v/>
      </c>
      <c r="E6429" s="14" t="str">
        <f t="shared" si="1524"/>
        <v>2054</v>
      </c>
      <c r="J6429" s="14" t="str">
        <f t="shared" si="1519"/>
        <v xml:space="preserve">0                                                                                                                                                                                                                                                                                                                                                                                                                                                                                                                                                                                                                                                                                                                                                                                                                                                                                                                                                                                                                                                                                                                                                                                                                                                                                                                                                                                                                                                                                                                                                                                                                                                                                                                                                                                                                                                                                                                                                                                                                                                                                                                                     </v>
      </c>
      <c r="S6429" s="8"/>
      <c r="W6429" s="76"/>
      <c r="X6429" s="16">
        <f t="shared" si="1525"/>
        <v>0</v>
      </c>
      <c r="AC6429" s="18">
        <f t="shared" si="1517"/>
        <v>0</v>
      </c>
      <c r="AD6429" s="19">
        <f t="shared" si="1520"/>
        <v>0</v>
      </c>
      <c r="AE6429" s="21">
        <f t="shared" si="1529"/>
        <v>0</v>
      </c>
      <c r="AF6429" s="20">
        <f t="shared" si="1521"/>
        <v>0</v>
      </c>
      <c r="AG6429" s="20">
        <f t="shared" si="1522"/>
        <v>0</v>
      </c>
      <c r="AH6429" s="20">
        <f t="shared" si="1523"/>
        <v>0</v>
      </c>
      <c r="AI6429" s="20"/>
      <c r="AJ6429" s="20"/>
      <c r="AK6429" s="20">
        <f t="shared" si="1518"/>
        <v>0</v>
      </c>
      <c r="AL6429" s="171"/>
    </row>
    <row r="6430" spans="2:38" ht="15.75" customHeight="1" x14ac:dyDescent="0.25">
      <c r="B6430" s="14">
        <f t="shared" si="1526"/>
        <v>2055</v>
      </c>
      <c r="C6430" s="9" t="str">
        <f t="shared" si="1527"/>
        <v/>
      </c>
      <c r="D6430" s="3" t="str">
        <f t="shared" si="1528"/>
        <v/>
      </c>
      <c r="E6430" s="14" t="str">
        <f t="shared" si="1524"/>
        <v>2055</v>
      </c>
      <c r="J6430" s="14" t="str">
        <f t="shared" si="1519"/>
        <v xml:space="preserve">0                                                                                                                                                                                                                                                                                                                                                                                                                                                                                                                                                                                                                                                                                                                                                                                                                                                                                                                                                                                                                                                                                                                                                                                                                                                                                                                                                                                                                                                                                                                                                                                                                                                                                                                                                                                                                                                                                                                                                                                                                                                                                                                                      </v>
      </c>
      <c r="S6430" s="8"/>
      <c r="W6430" s="76"/>
      <c r="X6430" s="16">
        <f t="shared" si="1525"/>
        <v>0</v>
      </c>
      <c r="AC6430" s="18">
        <f t="shared" si="1517"/>
        <v>0</v>
      </c>
      <c r="AD6430" s="19">
        <f t="shared" si="1520"/>
        <v>0</v>
      </c>
      <c r="AE6430" s="21">
        <f t="shared" si="1529"/>
        <v>0</v>
      </c>
      <c r="AF6430" s="20">
        <f t="shared" si="1521"/>
        <v>0</v>
      </c>
      <c r="AG6430" s="20">
        <f t="shared" si="1522"/>
        <v>0</v>
      </c>
      <c r="AH6430" s="20">
        <f t="shared" si="1523"/>
        <v>0</v>
      </c>
      <c r="AI6430" s="20"/>
      <c r="AJ6430" s="20"/>
      <c r="AK6430" s="20">
        <f t="shared" si="1518"/>
        <v>0</v>
      </c>
      <c r="AL6430" s="171"/>
    </row>
    <row r="6431" spans="2:38" ht="15.75" customHeight="1" x14ac:dyDescent="0.25">
      <c r="B6431" s="14">
        <f t="shared" si="1526"/>
        <v>2056</v>
      </c>
      <c r="C6431" s="9" t="str">
        <f t="shared" si="1527"/>
        <v/>
      </c>
      <c r="D6431" s="3" t="str">
        <f t="shared" si="1528"/>
        <v/>
      </c>
      <c r="E6431" s="14" t="str">
        <f t="shared" si="1524"/>
        <v>2056</v>
      </c>
      <c r="J6431" s="14" t="str">
        <f t="shared" si="1519"/>
        <v xml:space="preserve">0                                                                                                                                                                                                                                                                                                                                                                                                                                                                                                                                                                                                                                                                                                                                                                                                                                                                                                                                                                                                                                                                                                                                                                                                                                                                                                                                                                                                                                                                                                                                                                                                                                                                                                                                                                                                                                                                                                                                                                                                                                                                                                                                       </v>
      </c>
      <c r="S6431" s="8"/>
      <c r="W6431" s="76"/>
      <c r="X6431" s="16">
        <f t="shared" si="1525"/>
        <v>0</v>
      </c>
      <c r="AC6431" s="18">
        <f t="shared" si="1517"/>
        <v>0</v>
      </c>
      <c r="AD6431" s="19">
        <f t="shared" si="1520"/>
        <v>0</v>
      </c>
      <c r="AE6431" s="21">
        <f t="shared" si="1529"/>
        <v>0</v>
      </c>
      <c r="AF6431" s="20">
        <f t="shared" si="1521"/>
        <v>0</v>
      </c>
      <c r="AG6431" s="20">
        <f t="shared" si="1522"/>
        <v>0</v>
      </c>
      <c r="AH6431" s="20">
        <f t="shared" si="1523"/>
        <v>0</v>
      </c>
      <c r="AI6431" s="20"/>
      <c r="AJ6431" s="20"/>
      <c r="AK6431" s="20">
        <f t="shared" si="1518"/>
        <v>0</v>
      </c>
      <c r="AL6431" s="171"/>
    </row>
    <row r="6432" spans="2:38" ht="15.75" customHeight="1" x14ac:dyDescent="0.25">
      <c r="B6432" s="14">
        <f t="shared" si="1526"/>
        <v>2057</v>
      </c>
      <c r="C6432" s="9" t="str">
        <f t="shared" si="1527"/>
        <v/>
      </c>
      <c r="D6432" s="3" t="str">
        <f t="shared" si="1528"/>
        <v/>
      </c>
      <c r="E6432" s="14" t="str">
        <f t="shared" si="1524"/>
        <v>2057</v>
      </c>
      <c r="J6432" s="14" t="str">
        <f t="shared" si="1519"/>
        <v xml:space="preserve">0                                                                                                                                                                                                                                                                                                                                                                                                                                                                                                                                                                                                                                                                                                                                                                                                                                                                                                                                                                                                                                                                                                                                                                                                                                                                                                                                                                                                                                                                                                                                                                                                                                                                                                                                                                                                                                                                                                                                                                                                                                                                                                                                        </v>
      </c>
      <c r="S6432" s="8"/>
      <c r="W6432" s="76"/>
      <c r="X6432" s="16">
        <f t="shared" si="1525"/>
        <v>0</v>
      </c>
      <c r="AC6432" s="18">
        <f t="shared" si="1517"/>
        <v>0</v>
      </c>
      <c r="AD6432" s="19">
        <f t="shared" si="1520"/>
        <v>0</v>
      </c>
      <c r="AE6432" s="21">
        <f t="shared" si="1529"/>
        <v>0</v>
      </c>
      <c r="AF6432" s="20">
        <f t="shared" si="1521"/>
        <v>0</v>
      </c>
      <c r="AG6432" s="20">
        <f t="shared" si="1522"/>
        <v>0</v>
      </c>
      <c r="AH6432" s="20">
        <f t="shared" si="1523"/>
        <v>0</v>
      </c>
      <c r="AI6432" s="20"/>
      <c r="AJ6432" s="20"/>
      <c r="AK6432" s="20">
        <f t="shared" si="1518"/>
        <v>0</v>
      </c>
      <c r="AL6432" s="171"/>
    </row>
    <row r="6433" spans="2:38" ht="15.75" customHeight="1" x14ac:dyDescent="0.25">
      <c r="B6433" s="14">
        <f t="shared" si="1526"/>
        <v>2058</v>
      </c>
      <c r="C6433" s="9" t="str">
        <f t="shared" si="1527"/>
        <v/>
      </c>
      <c r="D6433" s="3" t="str">
        <f t="shared" si="1528"/>
        <v/>
      </c>
      <c r="E6433" s="14" t="str">
        <f t="shared" si="1524"/>
        <v>2058</v>
      </c>
      <c r="J6433" s="14" t="str">
        <f t="shared" si="1519"/>
        <v xml:space="preserve">0                                                                                                                                                                                                                                                                                                                                                                                                                                                                                                                                                                                                                                                                                                                                                                                                                                                                                                                                                                                                                                                                                                                                                                                                                                                                                                                                                                                                                                                                                                                                                                                                                                                                                                                                                                                                                                                                                                                                                                                                                                                                                                                                         </v>
      </c>
      <c r="S6433" s="8"/>
      <c r="W6433" s="76"/>
      <c r="X6433" s="16">
        <f t="shared" si="1525"/>
        <v>0</v>
      </c>
      <c r="AC6433" s="18">
        <f t="shared" si="1517"/>
        <v>0</v>
      </c>
      <c r="AD6433" s="19">
        <f t="shared" si="1520"/>
        <v>0</v>
      </c>
      <c r="AE6433" s="21">
        <f t="shared" si="1529"/>
        <v>0</v>
      </c>
      <c r="AF6433" s="20">
        <f t="shared" si="1521"/>
        <v>0</v>
      </c>
      <c r="AG6433" s="20">
        <f t="shared" si="1522"/>
        <v>0</v>
      </c>
      <c r="AH6433" s="20">
        <f t="shared" si="1523"/>
        <v>0</v>
      </c>
      <c r="AI6433" s="20"/>
      <c r="AJ6433" s="20"/>
      <c r="AK6433" s="20">
        <f t="shared" si="1518"/>
        <v>0</v>
      </c>
      <c r="AL6433" s="171"/>
    </row>
    <row r="6434" spans="2:38" ht="15.75" customHeight="1" x14ac:dyDescent="0.25">
      <c r="B6434" s="14">
        <f t="shared" si="1526"/>
        <v>2059</v>
      </c>
      <c r="C6434" s="9" t="str">
        <f t="shared" si="1527"/>
        <v/>
      </c>
      <c r="D6434" s="3" t="str">
        <f t="shared" si="1528"/>
        <v/>
      </c>
      <c r="E6434" s="14" t="str">
        <f t="shared" si="1524"/>
        <v>2059</v>
      </c>
      <c r="J6434" s="14" t="str">
        <f t="shared" si="1519"/>
        <v xml:space="preserve">0                                                                                                                                                                                                                                                                                                                                                                                                                                                                                                                                                                                                                                                                                                                                                                                                                                                                                                                                                                                                                                                                                                                                                                                                                                                                                                                                                                                                                                                                                                                                                                                                                                                                                                                                                                                                                                                                                                                                                                                                                                                                                                                                          </v>
      </c>
      <c r="S6434" s="8"/>
      <c r="W6434" s="76"/>
      <c r="X6434" s="16">
        <f t="shared" si="1525"/>
        <v>0</v>
      </c>
      <c r="AC6434" s="18">
        <f t="shared" si="1517"/>
        <v>0</v>
      </c>
      <c r="AD6434" s="19">
        <f t="shared" si="1520"/>
        <v>0</v>
      </c>
      <c r="AE6434" s="21">
        <f t="shared" si="1529"/>
        <v>0</v>
      </c>
      <c r="AF6434" s="20">
        <f t="shared" si="1521"/>
        <v>0</v>
      </c>
      <c r="AG6434" s="20">
        <f t="shared" si="1522"/>
        <v>0</v>
      </c>
      <c r="AH6434" s="20">
        <f t="shared" si="1523"/>
        <v>0</v>
      </c>
      <c r="AI6434" s="20"/>
      <c r="AJ6434" s="20"/>
      <c r="AK6434" s="20">
        <f t="shared" si="1518"/>
        <v>0</v>
      </c>
      <c r="AL6434" s="171"/>
    </row>
    <row r="6435" spans="2:38" ht="15.75" customHeight="1" x14ac:dyDescent="0.25">
      <c r="B6435" s="14">
        <f t="shared" si="1526"/>
        <v>2060</v>
      </c>
      <c r="C6435" s="9" t="str">
        <f t="shared" si="1527"/>
        <v/>
      </c>
      <c r="D6435" s="3" t="str">
        <f t="shared" si="1528"/>
        <v/>
      </c>
      <c r="E6435" s="14" t="str">
        <f t="shared" si="1524"/>
        <v>2060</v>
      </c>
      <c r="J6435" s="14" t="str">
        <f t="shared" si="1519"/>
        <v xml:space="preserve">0                                                                                                                                                                                                                                                                                                                                                                                                                                                                                                                                                                                                                                                                                                                                                                                                                                                                                                                                                                                                                                                                                                                                                                                                                                                                                                                                                                                                                                                                                                                                                                                                                                                                                                                                                                                                                                                                                                                                                                                                                                                                                                                                           </v>
      </c>
      <c r="S6435" s="8"/>
      <c r="W6435" s="76"/>
      <c r="X6435" s="16">
        <f t="shared" si="1525"/>
        <v>0</v>
      </c>
      <c r="AC6435" s="18">
        <f t="shared" ref="AC6435:AC6498" si="1530">+AB6435*Y6435</f>
        <v>0</v>
      </c>
      <c r="AD6435" s="19">
        <f t="shared" si="1520"/>
        <v>0</v>
      </c>
      <c r="AE6435" s="21">
        <f t="shared" si="1529"/>
        <v>0</v>
      </c>
      <c r="AF6435" s="20">
        <f t="shared" si="1521"/>
        <v>0</v>
      </c>
      <c r="AG6435" s="20">
        <f t="shared" si="1522"/>
        <v>0</v>
      </c>
      <c r="AH6435" s="20">
        <f t="shared" si="1523"/>
        <v>0</v>
      </c>
      <c r="AI6435" s="20"/>
      <c r="AJ6435" s="20"/>
      <c r="AK6435" s="20">
        <f t="shared" ref="AK6435:AK6498" si="1531">AH6435+AG6435</f>
        <v>0</v>
      </c>
      <c r="AL6435" s="171"/>
    </row>
    <row r="6436" spans="2:38" ht="15.75" customHeight="1" x14ac:dyDescent="0.25">
      <c r="B6436" s="14">
        <f t="shared" si="1526"/>
        <v>2061</v>
      </c>
      <c r="C6436" s="9" t="str">
        <f t="shared" si="1527"/>
        <v/>
      </c>
      <c r="D6436" s="3" t="str">
        <f t="shared" si="1528"/>
        <v/>
      </c>
      <c r="E6436" s="14" t="str">
        <f t="shared" si="1524"/>
        <v>2061</v>
      </c>
      <c r="J6436" s="14" t="str">
        <f t="shared" si="1519"/>
        <v xml:space="preserve">0                                                                                                                                                                                                                                                                                                                                                                                                                                                                                                                                                                                                                                                                                                                                                                                                                                                                                                                                                                                                                                                                                                                                                                                                                                                                                                                                                                                                                                                                                                                                                                                                                                                                                                                                                                                                                                                                                                                                                                                                                                                                                                                                            </v>
      </c>
      <c r="S6436" s="8"/>
      <c r="W6436" s="76"/>
      <c r="X6436" s="16">
        <f t="shared" si="1525"/>
        <v>0</v>
      </c>
      <c r="AC6436" s="18">
        <f t="shared" si="1530"/>
        <v>0</v>
      </c>
      <c r="AD6436" s="19">
        <f t="shared" si="1520"/>
        <v>0</v>
      </c>
      <c r="AE6436" s="21">
        <f t="shared" si="1529"/>
        <v>0</v>
      </c>
      <c r="AF6436" s="20">
        <f t="shared" si="1521"/>
        <v>0</v>
      </c>
      <c r="AG6436" s="20">
        <f t="shared" si="1522"/>
        <v>0</v>
      </c>
      <c r="AH6436" s="20">
        <f t="shared" si="1523"/>
        <v>0</v>
      </c>
      <c r="AI6436" s="20"/>
      <c r="AJ6436" s="20"/>
      <c r="AK6436" s="20">
        <f t="shared" si="1531"/>
        <v>0</v>
      </c>
      <c r="AL6436" s="171"/>
    </row>
    <row r="6437" spans="2:38" ht="15.75" customHeight="1" x14ac:dyDescent="0.25">
      <c r="B6437" s="14">
        <f t="shared" si="1526"/>
        <v>2062</v>
      </c>
      <c r="C6437" s="9" t="str">
        <f t="shared" si="1527"/>
        <v/>
      </c>
      <c r="D6437" s="3" t="str">
        <f t="shared" si="1528"/>
        <v/>
      </c>
      <c r="E6437" s="14" t="str">
        <f t="shared" si="1524"/>
        <v>2062</v>
      </c>
      <c r="J6437" s="14" t="str">
        <f t="shared" si="1519"/>
        <v xml:space="preserve">0                                                                                                                                                                                                                                                                                                                                                                                                                                                                                                                                                                                                                                                                                                                                                                                                                                                                                                                                                                                                                                                                                                                                                                                                                                                                                                                                                                                                                                                                                                                                                                                                                                                                                                                                                                                                                                                                                                                                                                                                                                                                                                                                             </v>
      </c>
      <c r="S6437" s="8"/>
      <c r="W6437" s="76"/>
      <c r="X6437" s="16">
        <f t="shared" si="1525"/>
        <v>0</v>
      </c>
      <c r="AC6437" s="18">
        <f t="shared" si="1530"/>
        <v>0</v>
      </c>
      <c r="AD6437" s="19">
        <f t="shared" si="1520"/>
        <v>0</v>
      </c>
      <c r="AE6437" s="21">
        <f t="shared" si="1529"/>
        <v>0</v>
      </c>
      <c r="AF6437" s="20">
        <f t="shared" si="1521"/>
        <v>0</v>
      </c>
      <c r="AG6437" s="20">
        <f t="shared" si="1522"/>
        <v>0</v>
      </c>
      <c r="AH6437" s="20">
        <f t="shared" si="1523"/>
        <v>0</v>
      </c>
      <c r="AI6437" s="20"/>
      <c r="AJ6437" s="20"/>
      <c r="AK6437" s="20">
        <f t="shared" si="1531"/>
        <v>0</v>
      </c>
      <c r="AL6437" s="171"/>
    </row>
    <row r="6438" spans="2:38" ht="15.75" customHeight="1" x14ac:dyDescent="0.25">
      <c r="B6438" s="14">
        <f t="shared" si="1526"/>
        <v>2063</v>
      </c>
      <c r="C6438" s="9" t="str">
        <f t="shared" si="1527"/>
        <v/>
      </c>
      <c r="D6438" s="3" t="str">
        <f t="shared" si="1528"/>
        <v/>
      </c>
      <c r="E6438" s="14" t="str">
        <f t="shared" si="1524"/>
        <v>2063</v>
      </c>
      <c r="J6438" s="14" t="str">
        <f t="shared" si="1519"/>
        <v xml:space="preserve">0                                                                                                                                                                                                                                                                                                                                                                                                                                                                                                                                                                                                                                                                                                                                                                                                                                                                                                                                                                                                                                                                                                                                                                                                                                                                                                                                                                                                                                                                                                                                                                                                                                                                                                                                                                                                                                                                                                                                                                                                                                                                                                                                              </v>
      </c>
      <c r="S6438" s="8"/>
      <c r="W6438" s="76"/>
      <c r="X6438" s="16">
        <f t="shared" si="1525"/>
        <v>0</v>
      </c>
      <c r="AC6438" s="18">
        <f t="shared" si="1530"/>
        <v>0</v>
      </c>
      <c r="AD6438" s="19">
        <f t="shared" si="1520"/>
        <v>0</v>
      </c>
      <c r="AE6438" s="21">
        <f t="shared" si="1529"/>
        <v>0</v>
      </c>
      <c r="AF6438" s="20">
        <f t="shared" si="1521"/>
        <v>0</v>
      </c>
      <c r="AG6438" s="20">
        <f t="shared" si="1522"/>
        <v>0</v>
      </c>
      <c r="AH6438" s="20">
        <f t="shared" si="1523"/>
        <v>0</v>
      </c>
      <c r="AI6438" s="20"/>
      <c r="AJ6438" s="20"/>
      <c r="AK6438" s="20">
        <f t="shared" si="1531"/>
        <v>0</v>
      </c>
      <c r="AL6438" s="171"/>
    </row>
    <row r="6439" spans="2:38" ht="15.75" customHeight="1" x14ac:dyDescent="0.25">
      <c r="B6439" s="14">
        <f t="shared" si="1526"/>
        <v>2064</v>
      </c>
      <c r="C6439" s="9" t="str">
        <f t="shared" si="1527"/>
        <v/>
      </c>
      <c r="D6439" s="3" t="str">
        <f t="shared" si="1528"/>
        <v/>
      </c>
      <c r="E6439" s="14" t="str">
        <f t="shared" si="1524"/>
        <v>2064</v>
      </c>
      <c r="J6439" s="14" t="str">
        <f t="shared" ref="J6439:J6502" si="1532">IF(A6439=A6438,CONCATENATE(J6438," ",I6439),I6439)</f>
        <v xml:space="preserve">0                                                                                                                                                                                                                                                                                                                                                                                                                                                                                                                                                                                                                                                                                                                                                                                                                                                                                                                                                                                                                                                                                                                                                                                                                                                                                                                                                                                                                                                                                                                                                                                                                                                                                                                                                                                                                                                                                                                                                                                                                                                                                                                                               </v>
      </c>
      <c r="S6439" s="8"/>
      <c r="W6439" s="76"/>
      <c r="X6439" s="16">
        <f t="shared" si="1525"/>
        <v>0</v>
      </c>
      <c r="AC6439" s="18">
        <f t="shared" si="1530"/>
        <v>0</v>
      </c>
      <c r="AD6439" s="19">
        <f t="shared" si="1520"/>
        <v>0</v>
      </c>
      <c r="AE6439" s="21">
        <f t="shared" si="1529"/>
        <v>0</v>
      </c>
      <c r="AF6439" s="20">
        <f t="shared" si="1521"/>
        <v>0</v>
      </c>
      <c r="AG6439" s="20">
        <f t="shared" si="1522"/>
        <v>0</v>
      </c>
      <c r="AH6439" s="20">
        <f t="shared" si="1523"/>
        <v>0</v>
      </c>
      <c r="AI6439" s="20"/>
      <c r="AJ6439" s="20"/>
      <c r="AK6439" s="20">
        <f t="shared" si="1531"/>
        <v>0</v>
      </c>
      <c r="AL6439" s="171"/>
    </row>
    <row r="6440" spans="2:38" ht="15.75" customHeight="1" x14ac:dyDescent="0.25">
      <c r="B6440" s="14">
        <f t="shared" si="1526"/>
        <v>2065</v>
      </c>
      <c r="C6440" s="9" t="str">
        <f t="shared" si="1527"/>
        <v/>
      </c>
      <c r="D6440" s="3" t="str">
        <f t="shared" si="1528"/>
        <v/>
      </c>
      <c r="E6440" s="14" t="str">
        <f t="shared" si="1524"/>
        <v>2065</v>
      </c>
      <c r="J6440" s="14" t="str">
        <f t="shared" si="1532"/>
        <v xml:space="preserve">0                                                                                                                                                                                                                                                                                                                                                                                                                                                                                                                                                                                                                                                                                                                                                                                                                                                                                                                                                                                                                                                                                                                                                                                                                                                                                                                                                                                                                                                                                                                                                                                                                                                                                                                                                                                                                                                                                                                                                                                                                                                                                                                                                </v>
      </c>
      <c r="S6440" s="8"/>
      <c r="W6440" s="76"/>
      <c r="X6440" s="16">
        <f t="shared" si="1525"/>
        <v>0</v>
      </c>
      <c r="AC6440" s="18">
        <f t="shared" si="1530"/>
        <v>0</v>
      </c>
      <c r="AD6440" s="19">
        <f t="shared" si="1520"/>
        <v>0</v>
      </c>
      <c r="AE6440" s="21">
        <f t="shared" si="1529"/>
        <v>0</v>
      </c>
      <c r="AF6440" s="20">
        <f t="shared" si="1521"/>
        <v>0</v>
      </c>
      <c r="AG6440" s="20">
        <f t="shared" si="1522"/>
        <v>0</v>
      </c>
      <c r="AH6440" s="20">
        <f t="shared" si="1523"/>
        <v>0</v>
      </c>
      <c r="AI6440" s="20"/>
      <c r="AJ6440" s="20"/>
      <c r="AK6440" s="20">
        <f t="shared" si="1531"/>
        <v>0</v>
      </c>
      <c r="AL6440" s="171"/>
    </row>
    <row r="6441" spans="2:38" ht="15.75" customHeight="1" x14ac:dyDescent="0.25">
      <c r="B6441" s="14">
        <f t="shared" si="1526"/>
        <v>2066</v>
      </c>
      <c r="C6441" s="9" t="str">
        <f t="shared" si="1527"/>
        <v/>
      </c>
      <c r="D6441" s="3" t="str">
        <f t="shared" si="1528"/>
        <v/>
      </c>
      <c r="E6441" s="14" t="str">
        <f t="shared" si="1524"/>
        <v>2066</v>
      </c>
      <c r="J6441" s="14" t="str">
        <f t="shared" si="1532"/>
        <v xml:space="preserve">0                                                                                                                                                                                                                                                                                                                                                                                                                                                                                                                                                                                                                                                                                                                                                                                                                                                                                                                                                                                                                                                                                                                                                                                                                                                                                                                                                                                                                                                                                                                                                                                                                                                                                                                                                                                                                                                                                                                                                                                                                                                                                                                                                 </v>
      </c>
      <c r="S6441" s="8"/>
      <c r="W6441" s="76"/>
      <c r="X6441" s="16">
        <f t="shared" si="1525"/>
        <v>0</v>
      </c>
      <c r="AC6441" s="18">
        <f t="shared" si="1530"/>
        <v>0</v>
      </c>
      <c r="AD6441" s="19">
        <f t="shared" si="1520"/>
        <v>0</v>
      </c>
      <c r="AE6441" s="21">
        <f t="shared" si="1529"/>
        <v>0</v>
      </c>
      <c r="AF6441" s="20">
        <f t="shared" si="1521"/>
        <v>0</v>
      </c>
      <c r="AG6441" s="20">
        <f t="shared" si="1522"/>
        <v>0</v>
      </c>
      <c r="AH6441" s="20">
        <f t="shared" si="1523"/>
        <v>0</v>
      </c>
      <c r="AI6441" s="20"/>
      <c r="AJ6441" s="20"/>
      <c r="AK6441" s="20">
        <f t="shared" si="1531"/>
        <v>0</v>
      </c>
      <c r="AL6441" s="171"/>
    </row>
    <row r="6442" spans="2:38" ht="15.75" customHeight="1" x14ac:dyDescent="0.25">
      <c r="B6442" s="14">
        <f t="shared" si="1526"/>
        <v>2067</v>
      </c>
      <c r="C6442" s="9" t="str">
        <f t="shared" si="1527"/>
        <v/>
      </c>
      <c r="D6442" s="3" t="str">
        <f t="shared" si="1528"/>
        <v/>
      </c>
      <c r="E6442" s="14" t="str">
        <f t="shared" si="1524"/>
        <v>2067</v>
      </c>
      <c r="J6442" s="14" t="str">
        <f t="shared" si="1532"/>
        <v xml:space="preserve">0                                                                                                                                                                                                                                                                                                                                                                                                                                                                                                                                                                                                                                                                                                                                                                                                                                                                                                                                                                                                                                                                                                                                                                                                                                                                                                                                                                                                                                                                                                                                                                                                                                                                                                                                                                                                                                                                                                                                                                                                                                                                                                                                                  </v>
      </c>
      <c r="S6442" s="8"/>
      <c r="W6442" s="76"/>
      <c r="X6442" s="16">
        <f t="shared" si="1525"/>
        <v>0</v>
      </c>
      <c r="AC6442" s="18">
        <f t="shared" si="1530"/>
        <v>0</v>
      </c>
      <c r="AD6442" s="19">
        <f t="shared" si="1520"/>
        <v>0</v>
      </c>
      <c r="AE6442" s="21">
        <f t="shared" si="1529"/>
        <v>0</v>
      </c>
      <c r="AF6442" s="20">
        <f t="shared" si="1521"/>
        <v>0</v>
      </c>
      <c r="AG6442" s="20">
        <f t="shared" si="1522"/>
        <v>0</v>
      </c>
      <c r="AH6442" s="20">
        <f t="shared" si="1523"/>
        <v>0</v>
      </c>
      <c r="AI6442" s="20"/>
      <c r="AJ6442" s="20"/>
      <c r="AK6442" s="20">
        <f t="shared" si="1531"/>
        <v>0</v>
      </c>
      <c r="AL6442" s="171"/>
    </row>
    <row r="6443" spans="2:38" ht="15.75" customHeight="1" x14ac:dyDescent="0.25">
      <c r="B6443" s="14">
        <f t="shared" si="1526"/>
        <v>2068</v>
      </c>
      <c r="C6443" s="9" t="str">
        <f t="shared" si="1527"/>
        <v/>
      </c>
      <c r="D6443" s="3" t="str">
        <f t="shared" si="1528"/>
        <v/>
      </c>
      <c r="E6443" s="14" t="str">
        <f t="shared" si="1524"/>
        <v>2068</v>
      </c>
      <c r="J6443" s="14" t="str">
        <f t="shared" si="1532"/>
        <v xml:space="preserve">0                                                                                                                                                                                                                                                                                                                                                                                                                                                                                                                                                                                                                                                                                                                                                                                                                                                                                                                                                                                                                                                                                                                                                                                                                                                                                                                                                                                                                                                                                                                                                                                                                                                                                                                                                                                                                                                                                                                                                                                                                                                                                                                                                   </v>
      </c>
      <c r="S6443" s="8"/>
      <c r="W6443" s="76"/>
      <c r="X6443" s="16">
        <f t="shared" si="1525"/>
        <v>0</v>
      </c>
      <c r="AC6443" s="18">
        <f t="shared" si="1530"/>
        <v>0</v>
      </c>
      <c r="AD6443" s="19">
        <f t="shared" si="1520"/>
        <v>0</v>
      </c>
      <c r="AE6443" s="21">
        <f t="shared" si="1529"/>
        <v>0</v>
      </c>
      <c r="AF6443" s="20">
        <f t="shared" si="1521"/>
        <v>0</v>
      </c>
      <c r="AG6443" s="20">
        <f t="shared" si="1522"/>
        <v>0</v>
      </c>
      <c r="AH6443" s="20">
        <f t="shared" si="1523"/>
        <v>0</v>
      </c>
      <c r="AI6443" s="20"/>
      <c r="AJ6443" s="20"/>
      <c r="AK6443" s="20">
        <f t="shared" si="1531"/>
        <v>0</v>
      </c>
      <c r="AL6443" s="171"/>
    </row>
    <row r="6444" spans="2:38" ht="15.75" customHeight="1" x14ac:dyDescent="0.25">
      <c r="B6444" s="14">
        <f t="shared" si="1526"/>
        <v>2069</v>
      </c>
      <c r="C6444" s="9" t="str">
        <f t="shared" si="1527"/>
        <v/>
      </c>
      <c r="D6444" s="3" t="str">
        <f t="shared" si="1528"/>
        <v/>
      </c>
      <c r="E6444" s="14" t="str">
        <f t="shared" si="1524"/>
        <v>2069</v>
      </c>
      <c r="J6444" s="14" t="str">
        <f t="shared" si="1532"/>
        <v xml:space="preserve">0                                                                                                                                                                                                                                                                                                                                                                                                                                                                                                                                                                                                                                                                                                                                                                                                                                                                                                                                                                                                                                                                                                                                                                                                                                                                                                                                                                                                                                                                                                                                                                                                                                                                                                                                                                                                                                                                                                                                                                                                                                                                                                                                                    </v>
      </c>
      <c r="S6444" s="8"/>
      <c r="W6444" s="76"/>
      <c r="X6444" s="16">
        <f t="shared" si="1525"/>
        <v>0</v>
      </c>
      <c r="AC6444" s="18">
        <f t="shared" si="1530"/>
        <v>0</v>
      </c>
      <c r="AD6444" s="19">
        <f t="shared" si="1520"/>
        <v>0</v>
      </c>
      <c r="AE6444" s="21">
        <f t="shared" si="1529"/>
        <v>0</v>
      </c>
      <c r="AF6444" s="20">
        <f t="shared" si="1521"/>
        <v>0</v>
      </c>
      <c r="AG6444" s="20">
        <f t="shared" si="1522"/>
        <v>0</v>
      </c>
      <c r="AH6444" s="20">
        <f t="shared" si="1523"/>
        <v>0</v>
      </c>
      <c r="AI6444" s="20"/>
      <c r="AJ6444" s="20"/>
      <c r="AK6444" s="20">
        <f t="shared" si="1531"/>
        <v>0</v>
      </c>
      <c r="AL6444" s="171"/>
    </row>
    <row r="6445" spans="2:38" ht="15.75" customHeight="1" x14ac:dyDescent="0.25">
      <c r="B6445" s="14">
        <f t="shared" si="1526"/>
        <v>2070</v>
      </c>
      <c r="C6445" s="9" t="str">
        <f t="shared" si="1527"/>
        <v/>
      </c>
      <c r="D6445" s="3" t="str">
        <f t="shared" si="1528"/>
        <v/>
      </c>
      <c r="E6445" s="14" t="str">
        <f t="shared" si="1524"/>
        <v>2070</v>
      </c>
      <c r="J6445" s="14" t="str">
        <f t="shared" si="1532"/>
        <v xml:space="preserve">0                                                                                                                                                                                                                                                                                                                                                                                                                                                                                                                                                                                                                                                                                                                                                                                                                                                                                                                                                                                                                                                                                                                                                                                                                                                                                                                                                                                                                                                                                                                                                                                                                                                                                                                                                                                                                                                                                                                                                                                                                                                                                                                                                     </v>
      </c>
      <c r="S6445" s="8"/>
      <c r="W6445" s="76"/>
      <c r="X6445" s="16">
        <f t="shared" si="1525"/>
        <v>0</v>
      </c>
      <c r="AC6445" s="18">
        <f t="shared" si="1530"/>
        <v>0</v>
      </c>
      <c r="AD6445" s="19">
        <f t="shared" si="1520"/>
        <v>0</v>
      </c>
      <c r="AE6445" s="21">
        <f t="shared" si="1529"/>
        <v>0</v>
      </c>
      <c r="AF6445" s="20">
        <f t="shared" si="1521"/>
        <v>0</v>
      </c>
      <c r="AG6445" s="20">
        <f t="shared" si="1522"/>
        <v>0</v>
      </c>
      <c r="AH6445" s="20">
        <f t="shared" si="1523"/>
        <v>0</v>
      </c>
      <c r="AI6445" s="20"/>
      <c r="AJ6445" s="20"/>
      <c r="AK6445" s="20">
        <f t="shared" si="1531"/>
        <v>0</v>
      </c>
      <c r="AL6445" s="171"/>
    </row>
    <row r="6446" spans="2:38" ht="15.75" customHeight="1" x14ac:dyDescent="0.25">
      <c r="B6446" s="14">
        <f t="shared" si="1526"/>
        <v>2071</v>
      </c>
      <c r="C6446" s="9" t="str">
        <f t="shared" si="1527"/>
        <v/>
      </c>
      <c r="D6446" s="3" t="str">
        <f t="shared" si="1528"/>
        <v/>
      </c>
      <c r="E6446" s="14" t="str">
        <f t="shared" si="1524"/>
        <v>2071</v>
      </c>
      <c r="J6446" s="14" t="str">
        <f t="shared" si="1532"/>
        <v xml:space="preserve">0                                                                                                                                                                                                                                                                                                                                                                                                                                                                                                                                                                                                                                                                                                                                                                                                                                                                                                                                                                                                                                                                                                                                                                                                                                                                                                                                                                                                                                                                                                                                                                                                                                                                                                                                                                                                                                                                                                                                                                                                                                                                                                                                                      </v>
      </c>
      <c r="S6446" s="8"/>
      <c r="W6446" s="76"/>
      <c r="X6446" s="16">
        <f t="shared" si="1525"/>
        <v>0</v>
      </c>
      <c r="AC6446" s="18">
        <f t="shared" si="1530"/>
        <v>0</v>
      </c>
      <c r="AD6446" s="19">
        <f t="shared" si="1520"/>
        <v>0</v>
      </c>
      <c r="AE6446" s="21">
        <f t="shared" si="1529"/>
        <v>0</v>
      </c>
      <c r="AF6446" s="20">
        <f t="shared" si="1521"/>
        <v>0</v>
      </c>
      <c r="AG6446" s="20">
        <f t="shared" si="1522"/>
        <v>0</v>
      </c>
      <c r="AH6446" s="20">
        <f t="shared" si="1523"/>
        <v>0</v>
      </c>
      <c r="AI6446" s="20"/>
      <c r="AJ6446" s="20"/>
      <c r="AK6446" s="20">
        <f t="shared" si="1531"/>
        <v>0</v>
      </c>
      <c r="AL6446" s="171"/>
    </row>
    <row r="6447" spans="2:38" ht="15.75" customHeight="1" x14ac:dyDescent="0.25">
      <c r="B6447" s="14">
        <f t="shared" si="1526"/>
        <v>2072</v>
      </c>
      <c r="C6447" s="9" t="str">
        <f t="shared" si="1527"/>
        <v/>
      </c>
      <c r="D6447" s="3" t="str">
        <f t="shared" si="1528"/>
        <v/>
      </c>
      <c r="E6447" s="14" t="str">
        <f t="shared" si="1524"/>
        <v>2072</v>
      </c>
      <c r="J6447" s="14" t="str">
        <f t="shared" si="1532"/>
        <v xml:space="preserve">0                                                                                                                                                                                                                                                                                                                                                                                                                                                                                                                                                                                                                                                                                                                                                                                                                                                                                                                                                                                                                                                                                                                                                                                                                                                                                                                                                                                                                                                                                                                                                                                                                                                                                                                                                                                                                                                                                                                                                                                                                                                                                                                                                       </v>
      </c>
      <c r="S6447" s="8"/>
      <c r="W6447" s="76"/>
      <c r="X6447" s="16">
        <f t="shared" si="1525"/>
        <v>0</v>
      </c>
      <c r="AC6447" s="18">
        <f t="shared" si="1530"/>
        <v>0</v>
      </c>
      <c r="AD6447" s="19">
        <f t="shared" si="1520"/>
        <v>0</v>
      </c>
      <c r="AE6447" s="21">
        <f t="shared" si="1529"/>
        <v>0</v>
      </c>
      <c r="AF6447" s="20">
        <f t="shared" si="1521"/>
        <v>0</v>
      </c>
      <c r="AG6447" s="20">
        <f t="shared" si="1522"/>
        <v>0</v>
      </c>
      <c r="AH6447" s="20">
        <f t="shared" si="1523"/>
        <v>0</v>
      </c>
      <c r="AI6447" s="20"/>
      <c r="AJ6447" s="20"/>
      <c r="AK6447" s="20">
        <f t="shared" si="1531"/>
        <v>0</v>
      </c>
      <c r="AL6447" s="171"/>
    </row>
    <row r="6448" spans="2:38" ht="15.75" customHeight="1" x14ac:dyDescent="0.25">
      <c r="B6448" s="14">
        <f t="shared" si="1526"/>
        <v>2073</v>
      </c>
      <c r="C6448" s="9" t="str">
        <f t="shared" si="1527"/>
        <v/>
      </c>
      <c r="D6448" s="3" t="str">
        <f t="shared" si="1528"/>
        <v/>
      </c>
      <c r="E6448" s="14" t="str">
        <f t="shared" si="1524"/>
        <v>2073</v>
      </c>
      <c r="J6448" s="14" t="str">
        <f t="shared" si="1532"/>
        <v xml:space="preserve">0                                                                                                                                                                                                                                                                                                                                                                                                                                                                                                                                                                                                                                                                                                                                                                                                                                                                                                                                                                                                                                                                                                                                                                                                                                                                                                                                                                                                                                                                                                                                                                                                                                                                                                                                                                                                                                                                                                                                                                                                                                                                                                                                                        </v>
      </c>
      <c r="S6448" s="8"/>
      <c r="W6448" s="76"/>
      <c r="X6448" s="16">
        <f t="shared" si="1525"/>
        <v>0</v>
      </c>
      <c r="AC6448" s="18">
        <f t="shared" si="1530"/>
        <v>0</v>
      </c>
      <c r="AD6448" s="19">
        <f t="shared" si="1520"/>
        <v>0</v>
      </c>
      <c r="AE6448" s="21">
        <f t="shared" si="1529"/>
        <v>0</v>
      </c>
      <c r="AF6448" s="20">
        <f t="shared" si="1521"/>
        <v>0</v>
      </c>
      <c r="AG6448" s="20">
        <f t="shared" si="1522"/>
        <v>0</v>
      </c>
      <c r="AH6448" s="20">
        <f t="shared" si="1523"/>
        <v>0</v>
      </c>
      <c r="AI6448" s="20"/>
      <c r="AJ6448" s="20"/>
      <c r="AK6448" s="20">
        <f t="shared" si="1531"/>
        <v>0</v>
      </c>
      <c r="AL6448" s="171"/>
    </row>
    <row r="6449" spans="2:38" ht="15.75" customHeight="1" x14ac:dyDescent="0.25">
      <c r="B6449" s="14">
        <f t="shared" si="1526"/>
        <v>2074</v>
      </c>
      <c r="C6449" s="9" t="str">
        <f t="shared" si="1527"/>
        <v/>
      </c>
      <c r="D6449" s="3" t="str">
        <f t="shared" si="1528"/>
        <v/>
      </c>
      <c r="E6449" s="14" t="str">
        <f t="shared" si="1524"/>
        <v>2074</v>
      </c>
      <c r="J6449" s="14" t="str">
        <f t="shared" si="1532"/>
        <v xml:space="preserve">0                                                                                                                                                                                                                                                                                                                                                                                                                                                                                                                                                                                                                                                                                                                                                                                                                                                                                                                                                                                                                                                                                                                                                                                                                                                                                                                                                                                                                                                                                                                                                                                                                                                                                                                                                                                                                                                                                                                                                                                                                                                                                                                                                         </v>
      </c>
      <c r="S6449" s="8"/>
      <c r="W6449" s="76"/>
      <c r="X6449" s="16">
        <f t="shared" si="1525"/>
        <v>0</v>
      </c>
      <c r="AC6449" s="18">
        <f t="shared" si="1530"/>
        <v>0</v>
      </c>
      <c r="AD6449" s="19">
        <f t="shared" ref="AD6449:AD6512" si="1533">IF(A6449=A6448,AD6448+AC6449,AC6449)</f>
        <v>0</v>
      </c>
      <c r="AE6449" s="21">
        <f t="shared" si="1529"/>
        <v>0</v>
      </c>
      <c r="AF6449" s="20">
        <f t="shared" ref="AF6449:AF6512" si="1534">IF(A6449=A6448,0,(SUMIF($A$3:$A$999956,A6449,$Q$3:$Q$999956)))+IF(A6449=A6448,0,(SUMIF($A$3:$A$999956,A6449,$R$3:$R$999956)))</f>
        <v>0</v>
      </c>
      <c r="AG6449" s="20">
        <f t="shared" ref="AG6449:AG6512" si="1535">IF(A6449=A6448,0,(SUMIF($A$3:$A$999956,A6449,($X$3:$X$999956))))</f>
        <v>0</v>
      </c>
      <c r="AH6449" s="20">
        <f t="shared" ref="AH6449:AH6512" si="1536">IF(A6449=A6448,0,(SUMIF($A$3:$A$999956,A6449,($AC$3:$AC$999956))))</f>
        <v>0</v>
      </c>
      <c r="AI6449" s="20"/>
      <c r="AJ6449" s="20"/>
      <c r="AK6449" s="20">
        <f t="shared" si="1531"/>
        <v>0</v>
      </c>
      <c r="AL6449" s="171"/>
    </row>
    <row r="6450" spans="2:38" ht="15.75" customHeight="1" x14ac:dyDescent="0.25">
      <c r="B6450" s="14">
        <f t="shared" si="1526"/>
        <v>2075</v>
      </c>
      <c r="C6450" s="9" t="str">
        <f t="shared" si="1527"/>
        <v/>
      </c>
      <c r="D6450" s="3" t="str">
        <f t="shared" si="1528"/>
        <v/>
      </c>
      <c r="E6450" s="14" t="str">
        <f t="shared" si="1524"/>
        <v>2075</v>
      </c>
      <c r="J6450" s="14" t="str">
        <f t="shared" si="1532"/>
        <v xml:space="preserve">0                                                                                                                                                                                                                                                                                                                                                                                                                                                                                                                                                                                                                                                                                                                                                                                                                                                                                                                                                                                                                                                                                                                                                                                                                                                                                                                                                                                                                                                                                                                                                                                                                                                                                                                                                                                                                                                                                                                                                                                                                                                                                                                                                          </v>
      </c>
      <c r="S6450" s="8"/>
      <c r="W6450" s="76"/>
      <c r="X6450" s="16">
        <f t="shared" si="1525"/>
        <v>0</v>
      </c>
      <c r="AC6450" s="18">
        <f t="shared" si="1530"/>
        <v>0</v>
      </c>
      <c r="AD6450" s="19">
        <f t="shared" si="1533"/>
        <v>0</v>
      </c>
      <c r="AE6450" s="21">
        <f t="shared" si="1529"/>
        <v>0</v>
      </c>
      <c r="AF6450" s="20">
        <f t="shared" si="1534"/>
        <v>0</v>
      </c>
      <c r="AG6450" s="20">
        <f t="shared" si="1535"/>
        <v>0</v>
      </c>
      <c r="AH6450" s="20">
        <f t="shared" si="1536"/>
        <v>0</v>
      </c>
      <c r="AI6450" s="20"/>
      <c r="AJ6450" s="20"/>
      <c r="AK6450" s="20">
        <f t="shared" si="1531"/>
        <v>0</v>
      </c>
      <c r="AL6450" s="171"/>
    </row>
    <row r="6451" spans="2:38" ht="15.75" customHeight="1" x14ac:dyDescent="0.25">
      <c r="B6451" s="14">
        <f t="shared" si="1526"/>
        <v>2076</v>
      </c>
      <c r="C6451" s="9" t="str">
        <f t="shared" si="1527"/>
        <v/>
      </c>
      <c r="D6451" s="3" t="str">
        <f t="shared" si="1528"/>
        <v/>
      </c>
      <c r="E6451" s="14" t="str">
        <f t="shared" si="1524"/>
        <v>2076</v>
      </c>
      <c r="J6451" s="14" t="str">
        <f t="shared" si="1532"/>
        <v xml:space="preserve">0                                                                                                                                                                                                                                                                                                                                                                                                                                                                                                                                                                                                                                                                                                                                                                                                                                                                                                                                                                                                                                                                                                                                                                                                                                                                                                                                                                                                                                                                                                                                                                                                                                                                                                                                                                                                                                                                                                                                                                                                                                                                                                                                                           </v>
      </c>
      <c r="S6451" s="8"/>
      <c r="W6451" s="76"/>
      <c r="X6451" s="16">
        <f t="shared" si="1525"/>
        <v>0</v>
      </c>
      <c r="AC6451" s="18">
        <f t="shared" si="1530"/>
        <v>0</v>
      </c>
      <c r="AD6451" s="19">
        <f t="shared" si="1533"/>
        <v>0</v>
      </c>
      <c r="AE6451" s="21">
        <f t="shared" si="1529"/>
        <v>0</v>
      </c>
      <c r="AF6451" s="20">
        <f t="shared" si="1534"/>
        <v>0</v>
      </c>
      <c r="AG6451" s="20">
        <f t="shared" si="1535"/>
        <v>0</v>
      </c>
      <c r="AH6451" s="20">
        <f t="shared" si="1536"/>
        <v>0</v>
      </c>
      <c r="AI6451" s="20"/>
      <c r="AJ6451" s="20"/>
      <c r="AK6451" s="20">
        <f t="shared" si="1531"/>
        <v>0</v>
      </c>
      <c r="AL6451" s="171"/>
    </row>
    <row r="6452" spans="2:38" ht="15.75" customHeight="1" x14ac:dyDescent="0.25">
      <c r="B6452" s="14">
        <f t="shared" si="1526"/>
        <v>2077</v>
      </c>
      <c r="C6452" s="9" t="str">
        <f t="shared" si="1527"/>
        <v/>
      </c>
      <c r="D6452" s="3" t="str">
        <f t="shared" si="1528"/>
        <v/>
      </c>
      <c r="E6452" s="14" t="str">
        <f t="shared" si="1524"/>
        <v>2077</v>
      </c>
      <c r="J6452" s="14" t="str">
        <f t="shared" si="1532"/>
        <v xml:space="preserve">0                                                                                                                                                                                                                                                                                                                                                                                                                                                                                                                                                                                                                                                                                                                                                                                                                                                                                                                                                                                                                                                                                                                                                                                                                                                                                                                                                                                                                                                                                                                                                                                                                                                                                                                                                                                                                                                                                                                                                                                                                                                                                                                                                            </v>
      </c>
      <c r="S6452" s="8"/>
      <c r="W6452" s="76"/>
      <c r="X6452" s="16">
        <f t="shared" si="1525"/>
        <v>0</v>
      </c>
      <c r="AC6452" s="18">
        <f t="shared" si="1530"/>
        <v>0</v>
      </c>
      <c r="AD6452" s="19">
        <f t="shared" si="1533"/>
        <v>0</v>
      </c>
      <c r="AE6452" s="21">
        <f t="shared" si="1529"/>
        <v>0</v>
      </c>
      <c r="AF6452" s="20">
        <f t="shared" si="1534"/>
        <v>0</v>
      </c>
      <c r="AG6452" s="20">
        <f t="shared" si="1535"/>
        <v>0</v>
      </c>
      <c r="AH6452" s="20">
        <f t="shared" si="1536"/>
        <v>0</v>
      </c>
      <c r="AI6452" s="20"/>
      <c r="AJ6452" s="20"/>
      <c r="AK6452" s="20">
        <f t="shared" si="1531"/>
        <v>0</v>
      </c>
      <c r="AL6452" s="171"/>
    </row>
    <row r="6453" spans="2:38" ht="15.75" customHeight="1" x14ac:dyDescent="0.25">
      <c r="B6453" s="14">
        <f t="shared" si="1526"/>
        <v>2078</v>
      </c>
      <c r="C6453" s="9" t="str">
        <f t="shared" si="1527"/>
        <v/>
      </c>
      <c r="D6453" s="3" t="str">
        <f t="shared" si="1528"/>
        <v/>
      </c>
      <c r="E6453" s="14" t="str">
        <f t="shared" si="1524"/>
        <v>2078</v>
      </c>
      <c r="J6453" s="14" t="str">
        <f t="shared" si="1532"/>
        <v xml:space="preserve">0                                                                                                                                                                                                                                                                                                                                                                                                                                                                                                                                                                                                                                                                                                                                                                                                                                                                                                                                                                                                                                                                                                                                                                                                                                                                                                                                                                                                                                                                                                                                                                                                                                                                                                                                                                                                                                                                                                                                                                                                                                                                                                                                                             </v>
      </c>
      <c r="S6453" s="8"/>
      <c r="W6453" s="76"/>
      <c r="X6453" s="16">
        <f t="shared" si="1525"/>
        <v>0</v>
      </c>
      <c r="AC6453" s="18">
        <f t="shared" si="1530"/>
        <v>0</v>
      </c>
      <c r="AD6453" s="19">
        <f t="shared" si="1533"/>
        <v>0</v>
      </c>
      <c r="AE6453" s="21">
        <f t="shared" si="1529"/>
        <v>0</v>
      </c>
      <c r="AF6453" s="20">
        <f t="shared" si="1534"/>
        <v>0</v>
      </c>
      <c r="AG6453" s="20">
        <f t="shared" si="1535"/>
        <v>0</v>
      </c>
      <c r="AH6453" s="20">
        <f t="shared" si="1536"/>
        <v>0</v>
      </c>
      <c r="AI6453" s="20"/>
      <c r="AJ6453" s="20"/>
      <c r="AK6453" s="20">
        <f t="shared" si="1531"/>
        <v>0</v>
      </c>
      <c r="AL6453" s="171"/>
    </row>
    <row r="6454" spans="2:38" ht="15.75" customHeight="1" x14ac:dyDescent="0.25">
      <c r="B6454" s="14">
        <f t="shared" si="1526"/>
        <v>2079</v>
      </c>
      <c r="C6454" s="9" t="str">
        <f t="shared" si="1527"/>
        <v/>
      </c>
      <c r="D6454" s="3" t="str">
        <f t="shared" si="1528"/>
        <v/>
      </c>
      <c r="E6454" s="14" t="str">
        <f t="shared" si="1524"/>
        <v>2079</v>
      </c>
      <c r="J6454" s="14" t="str">
        <f t="shared" si="1532"/>
        <v xml:space="preserve">0                                                                                                                                                                                                                                                                                                                                                                                                                                                                                                                                                                                                                                                                                                                                                                                                                                                                                                                                                                                                                                                                                                                                                                                                                                                                                                                                                                                                                                                                                                                                                                                                                                                                                                                                                                                                                                                                                                                                                                                                                                                                                                                                                              </v>
      </c>
      <c r="S6454" s="8"/>
      <c r="W6454" s="76"/>
      <c r="X6454" s="16">
        <f t="shared" si="1525"/>
        <v>0</v>
      </c>
      <c r="AC6454" s="18">
        <f t="shared" si="1530"/>
        <v>0</v>
      </c>
      <c r="AD6454" s="19">
        <f t="shared" si="1533"/>
        <v>0</v>
      </c>
      <c r="AE6454" s="21">
        <f t="shared" si="1529"/>
        <v>0</v>
      </c>
      <c r="AF6454" s="20">
        <f t="shared" si="1534"/>
        <v>0</v>
      </c>
      <c r="AG6454" s="20">
        <f t="shared" si="1535"/>
        <v>0</v>
      </c>
      <c r="AH6454" s="20">
        <f t="shared" si="1536"/>
        <v>0</v>
      </c>
      <c r="AI6454" s="20"/>
      <c r="AJ6454" s="20"/>
      <c r="AK6454" s="20">
        <f t="shared" si="1531"/>
        <v>0</v>
      </c>
      <c r="AL6454" s="171"/>
    </row>
    <row r="6455" spans="2:38" ht="15.75" customHeight="1" x14ac:dyDescent="0.25">
      <c r="B6455" s="14">
        <f t="shared" si="1526"/>
        <v>2080</v>
      </c>
      <c r="C6455" s="9" t="str">
        <f t="shared" si="1527"/>
        <v/>
      </c>
      <c r="D6455" s="3" t="str">
        <f t="shared" si="1528"/>
        <v/>
      </c>
      <c r="E6455" s="14" t="str">
        <f t="shared" si="1524"/>
        <v>2080</v>
      </c>
      <c r="J6455" s="14" t="str">
        <f t="shared" si="1532"/>
        <v xml:space="preserve">0                                                                                                                                                                                                                                                                                                                                                                                                                                                                                                                                                                                                                                                                                                                                                                                                                                                                                                                                                                                                                                                                                                                                                                                                                                                                                                                                                                                                                                                                                                                                                                                                                                                                                                                                                                                                                                                                                                                                                                                                                                                                                                                                                               </v>
      </c>
      <c r="S6455" s="8"/>
      <c r="W6455" s="76"/>
      <c r="X6455" s="16">
        <f t="shared" si="1525"/>
        <v>0</v>
      </c>
      <c r="AC6455" s="18">
        <f t="shared" si="1530"/>
        <v>0</v>
      </c>
      <c r="AD6455" s="19">
        <f t="shared" si="1533"/>
        <v>0</v>
      </c>
      <c r="AE6455" s="21">
        <f t="shared" si="1529"/>
        <v>0</v>
      </c>
      <c r="AF6455" s="20">
        <f t="shared" si="1534"/>
        <v>0</v>
      </c>
      <c r="AG6455" s="20">
        <f t="shared" si="1535"/>
        <v>0</v>
      </c>
      <c r="AH6455" s="20">
        <f t="shared" si="1536"/>
        <v>0</v>
      </c>
      <c r="AI6455" s="20"/>
      <c r="AJ6455" s="20"/>
      <c r="AK6455" s="20">
        <f t="shared" si="1531"/>
        <v>0</v>
      </c>
      <c r="AL6455" s="171"/>
    </row>
    <row r="6456" spans="2:38" ht="15.75" customHeight="1" x14ac:dyDescent="0.25">
      <c r="B6456" s="14">
        <f t="shared" si="1526"/>
        <v>2081</v>
      </c>
      <c r="C6456" s="9" t="str">
        <f t="shared" si="1527"/>
        <v/>
      </c>
      <c r="D6456" s="3" t="str">
        <f t="shared" si="1528"/>
        <v/>
      </c>
      <c r="E6456" s="14" t="str">
        <f t="shared" si="1524"/>
        <v>2081</v>
      </c>
      <c r="J6456" s="14" t="str">
        <f t="shared" si="1532"/>
        <v xml:space="preserve">0                                                                                                                                                                                                                                                                                                                                                                                                                                                                                                                                                                                                                                                                                                                                                                                                                                                                                                                                                                                                                                                                                                                                                                                                                                                                                                                                                                                                                                                                                                                                                                                                                                                                                                                                                                                                                                                                                                                                                                                                                                                                                                                                                                </v>
      </c>
      <c r="S6456" s="8"/>
      <c r="W6456" s="76"/>
      <c r="X6456" s="16">
        <f t="shared" si="1525"/>
        <v>0</v>
      </c>
      <c r="AC6456" s="18">
        <f t="shared" si="1530"/>
        <v>0</v>
      </c>
      <c r="AD6456" s="19">
        <f t="shared" si="1533"/>
        <v>0</v>
      </c>
      <c r="AE6456" s="21">
        <f t="shared" si="1529"/>
        <v>0</v>
      </c>
      <c r="AF6456" s="20">
        <f t="shared" si="1534"/>
        <v>0</v>
      </c>
      <c r="AG6456" s="20">
        <f t="shared" si="1535"/>
        <v>0</v>
      </c>
      <c r="AH6456" s="20">
        <f t="shared" si="1536"/>
        <v>0</v>
      </c>
      <c r="AI6456" s="20"/>
      <c r="AJ6456" s="20"/>
      <c r="AK6456" s="20">
        <f t="shared" si="1531"/>
        <v>0</v>
      </c>
      <c r="AL6456" s="171"/>
    </row>
    <row r="6457" spans="2:38" ht="15.75" customHeight="1" x14ac:dyDescent="0.25">
      <c r="B6457" s="14">
        <f t="shared" si="1526"/>
        <v>2082</v>
      </c>
      <c r="C6457" s="9" t="str">
        <f t="shared" si="1527"/>
        <v/>
      </c>
      <c r="D6457" s="3" t="str">
        <f t="shared" si="1528"/>
        <v/>
      </c>
      <c r="E6457" s="14" t="str">
        <f t="shared" si="1524"/>
        <v>2082</v>
      </c>
      <c r="J6457" s="14" t="str">
        <f t="shared" si="1532"/>
        <v xml:space="preserve">0                                                                                                                                                                                                                                                                                                                                                                                                                                                                                                                                                                                                                                                                                                                                                                                                                                                                                                                                                                                                                                                                                                                                                                                                                                                                                                                                                                                                                                                                                                                                                                                                                                                                                                                                                                                                                                                                                                                                                                                                                                                                                                                                                                 </v>
      </c>
      <c r="S6457" s="8"/>
      <c r="W6457" s="76"/>
      <c r="X6457" s="16">
        <f t="shared" si="1525"/>
        <v>0</v>
      </c>
      <c r="AC6457" s="18">
        <f t="shared" si="1530"/>
        <v>0</v>
      </c>
      <c r="AD6457" s="19">
        <f t="shared" si="1533"/>
        <v>0</v>
      </c>
      <c r="AE6457" s="21">
        <f t="shared" si="1529"/>
        <v>0</v>
      </c>
      <c r="AF6457" s="20">
        <f t="shared" si="1534"/>
        <v>0</v>
      </c>
      <c r="AG6457" s="20">
        <f t="shared" si="1535"/>
        <v>0</v>
      </c>
      <c r="AH6457" s="20">
        <f t="shared" si="1536"/>
        <v>0</v>
      </c>
      <c r="AI6457" s="20"/>
      <c r="AJ6457" s="20"/>
      <c r="AK6457" s="20">
        <f t="shared" si="1531"/>
        <v>0</v>
      </c>
      <c r="AL6457" s="171"/>
    </row>
    <row r="6458" spans="2:38" ht="15.75" customHeight="1" x14ac:dyDescent="0.25">
      <c r="B6458" s="14">
        <f t="shared" si="1526"/>
        <v>2083</v>
      </c>
      <c r="C6458" s="9" t="str">
        <f t="shared" si="1527"/>
        <v/>
      </c>
      <c r="D6458" s="3" t="str">
        <f t="shared" si="1528"/>
        <v/>
      </c>
      <c r="E6458" s="14" t="str">
        <f t="shared" si="1524"/>
        <v>2083</v>
      </c>
      <c r="J6458" s="14" t="str">
        <f t="shared" si="1532"/>
        <v xml:space="preserve">0                                                                                                                                                                                                                                                                                                                                                                                                                                                                                                                                                                                                                                                                                                                                                                                                                                                                                                                                                                                                                                                                                                                                                                                                                                                                                                                                                                                                                                                                                                                                                                                                                                                                                                                                                                                                                                                                                                                                                                                                                                                                                                                                                                  </v>
      </c>
      <c r="S6458" s="8"/>
      <c r="W6458" s="76"/>
      <c r="X6458" s="16">
        <f t="shared" si="1525"/>
        <v>0</v>
      </c>
      <c r="AC6458" s="18">
        <f t="shared" si="1530"/>
        <v>0</v>
      </c>
      <c r="AD6458" s="19">
        <f t="shared" si="1533"/>
        <v>0</v>
      </c>
      <c r="AE6458" s="21">
        <f t="shared" si="1529"/>
        <v>0</v>
      </c>
      <c r="AF6458" s="20">
        <f t="shared" si="1534"/>
        <v>0</v>
      </c>
      <c r="AG6458" s="20">
        <f t="shared" si="1535"/>
        <v>0</v>
      </c>
      <c r="AH6458" s="20">
        <f t="shared" si="1536"/>
        <v>0</v>
      </c>
      <c r="AI6458" s="20"/>
      <c r="AJ6458" s="20"/>
      <c r="AK6458" s="20">
        <f t="shared" si="1531"/>
        <v>0</v>
      </c>
      <c r="AL6458" s="171"/>
    </row>
    <row r="6459" spans="2:38" ht="15.75" customHeight="1" x14ac:dyDescent="0.25">
      <c r="B6459" s="14">
        <f t="shared" si="1526"/>
        <v>2084</v>
      </c>
      <c r="C6459" s="9" t="str">
        <f t="shared" si="1527"/>
        <v/>
      </c>
      <c r="D6459" s="3" t="str">
        <f t="shared" si="1528"/>
        <v/>
      </c>
      <c r="E6459" s="14" t="str">
        <f t="shared" si="1524"/>
        <v>2084</v>
      </c>
      <c r="J6459" s="14" t="str">
        <f t="shared" si="1532"/>
        <v xml:space="preserve">0                                                                                                                                                                                                                                                                                                                                                                                                                                                                                                                                                                                                                                                                                                                                                                                                                                                                                                                                                                                                                                                                                                                                                                                                                                                                                                                                                                                                                                                                                                                                                                                                                                                                                                                                                                                                                                                                                                                                                                                                                                                                                                                                                                   </v>
      </c>
      <c r="S6459" s="8"/>
      <c r="W6459" s="76"/>
      <c r="X6459" s="16">
        <f t="shared" si="1525"/>
        <v>0</v>
      </c>
      <c r="AC6459" s="18">
        <f t="shared" si="1530"/>
        <v>0</v>
      </c>
      <c r="AD6459" s="19">
        <f t="shared" si="1533"/>
        <v>0</v>
      </c>
      <c r="AE6459" s="21">
        <f t="shared" si="1529"/>
        <v>0</v>
      </c>
      <c r="AF6459" s="20">
        <f t="shared" si="1534"/>
        <v>0</v>
      </c>
      <c r="AG6459" s="20">
        <f t="shared" si="1535"/>
        <v>0</v>
      </c>
      <c r="AH6459" s="20">
        <f t="shared" si="1536"/>
        <v>0</v>
      </c>
      <c r="AI6459" s="20"/>
      <c r="AJ6459" s="20"/>
      <c r="AK6459" s="20">
        <f t="shared" si="1531"/>
        <v>0</v>
      </c>
      <c r="AL6459" s="171"/>
    </row>
    <row r="6460" spans="2:38" ht="15.75" customHeight="1" x14ac:dyDescent="0.25">
      <c r="B6460" s="14">
        <f t="shared" si="1526"/>
        <v>2085</v>
      </c>
      <c r="C6460" s="9" t="str">
        <f t="shared" si="1527"/>
        <v/>
      </c>
      <c r="D6460" s="3" t="str">
        <f t="shared" si="1528"/>
        <v/>
      </c>
      <c r="E6460" s="14" t="str">
        <f t="shared" si="1524"/>
        <v>2085</v>
      </c>
      <c r="J6460" s="14" t="str">
        <f t="shared" si="1532"/>
        <v xml:space="preserve">0                                                                                                                                                                                                                                                                                                                                                                                                                                                                                                                                                                                                                                                                                                                                                                                                                                                                                                                                                                                                                                                                                                                                                                                                                                                                                                                                                                                                                                                                                                                                                                                                                                                                                                                                                                                                                                                                                                                                                                                                                                                                                                                                                                    </v>
      </c>
      <c r="S6460" s="8"/>
      <c r="W6460" s="76"/>
      <c r="X6460" s="16">
        <f t="shared" si="1525"/>
        <v>0</v>
      </c>
      <c r="AC6460" s="18">
        <f t="shared" si="1530"/>
        <v>0</v>
      </c>
      <c r="AD6460" s="19">
        <f t="shared" si="1533"/>
        <v>0</v>
      </c>
      <c r="AE6460" s="21">
        <f t="shared" si="1529"/>
        <v>0</v>
      </c>
      <c r="AF6460" s="20">
        <f t="shared" si="1534"/>
        <v>0</v>
      </c>
      <c r="AG6460" s="20">
        <f t="shared" si="1535"/>
        <v>0</v>
      </c>
      <c r="AH6460" s="20">
        <f t="shared" si="1536"/>
        <v>0</v>
      </c>
      <c r="AI6460" s="20"/>
      <c r="AJ6460" s="20"/>
      <c r="AK6460" s="20">
        <f t="shared" si="1531"/>
        <v>0</v>
      </c>
      <c r="AL6460" s="171"/>
    </row>
    <row r="6461" spans="2:38" ht="15.75" customHeight="1" x14ac:dyDescent="0.25">
      <c r="B6461" s="14">
        <f t="shared" si="1526"/>
        <v>2086</v>
      </c>
      <c r="C6461" s="9" t="str">
        <f t="shared" si="1527"/>
        <v/>
      </c>
      <c r="D6461" s="3" t="str">
        <f t="shared" si="1528"/>
        <v/>
      </c>
      <c r="E6461" s="14" t="str">
        <f t="shared" si="1524"/>
        <v>2086</v>
      </c>
      <c r="J6461" s="14" t="str">
        <f t="shared" si="1532"/>
        <v xml:space="preserve">0                                                                                                                                                                                                                                                                                                                                                                                                                                                                                                                                                                                                                                                                                                                                                                                                                                                                                                                                                                                                                                                                                                                                                                                                                                                                                                                                                                                                                                                                                                                                                                                                                                                                                                                                                                                                                                                                                                                                                                                                                                                                                                                                                                     </v>
      </c>
      <c r="S6461" s="8"/>
      <c r="W6461" s="76"/>
      <c r="X6461" s="16">
        <f t="shared" si="1525"/>
        <v>0</v>
      </c>
      <c r="AC6461" s="18">
        <f t="shared" si="1530"/>
        <v>0</v>
      </c>
      <c r="AD6461" s="19">
        <f t="shared" si="1533"/>
        <v>0</v>
      </c>
      <c r="AE6461" s="21">
        <f t="shared" si="1529"/>
        <v>0</v>
      </c>
      <c r="AF6461" s="20">
        <f t="shared" si="1534"/>
        <v>0</v>
      </c>
      <c r="AG6461" s="20">
        <f t="shared" si="1535"/>
        <v>0</v>
      </c>
      <c r="AH6461" s="20">
        <f t="shared" si="1536"/>
        <v>0</v>
      </c>
      <c r="AI6461" s="20"/>
      <c r="AJ6461" s="20"/>
      <c r="AK6461" s="20">
        <f t="shared" si="1531"/>
        <v>0</v>
      </c>
      <c r="AL6461" s="171"/>
    </row>
    <row r="6462" spans="2:38" ht="15.75" customHeight="1" x14ac:dyDescent="0.25">
      <c r="B6462" s="14">
        <f t="shared" si="1526"/>
        <v>2087</v>
      </c>
      <c r="C6462" s="9" t="str">
        <f t="shared" si="1527"/>
        <v/>
      </c>
      <c r="D6462" s="3" t="str">
        <f t="shared" si="1528"/>
        <v/>
      </c>
      <c r="E6462" s="14" t="str">
        <f t="shared" ref="E6462:E6520" si="1537">CONCATENATE(A6462,D6462,B6462)</f>
        <v>2087</v>
      </c>
      <c r="J6462" s="14" t="str">
        <f t="shared" si="1532"/>
        <v xml:space="preserve">0                                                                                                                                                                                                                                                                                                                                                                                                                                                                                                                                                                                                                                                                                                                                                                                                                                                                                                                                                                                                                                                                                                                                                                                                                                                                                                                                                                                                                                                                                                                                                                                                                                                                                                                                                                                                                                                                                                                                                                                                                                                                                                                                                                      </v>
      </c>
      <c r="S6462" s="8"/>
      <c r="W6462" s="76"/>
      <c r="X6462" s="16">
        <f t="shared" si="1525"/>
        <v>0</v>
      </c>
      <c r="AC6462" s="18">
        <f t="shared" si="1530"/>
        <v>0</v>
      </c>
      <c r="AD6462" s="19">
        <f t="shared" si="1533"/>
        <v>0</v>
      </c>
      <c r="AE6462" s="21">
        <f t="shared" si="1529"/>
        <v>0</v>
      </c>
      <c r="AF6462" s="20">
        <f t="shared" si="1534"/>
        <v>0</v>
      </c>
      <c r="AG6462" s="20">
        <f t="shared" si="1535"/>
        <v>0</v>
      </c>
      <c r="AH6462" s="20">
        <f t="shared" si="1536"/>
        <v>0</v>
      </c>
      <c r="AI6462" s="20"/>
      <c r="AJ6462" s="20"/>
      <c r="AK6462" s="20">
        <f t="shared" si="1531"/>
        <v>0</v>
      </c>
      <c r="AL6462" s="171"/>
    </row>
    <row r="6463" spans="2:38" ht="15.75" customHeight="1" x14ac:dyDescent="0.25">
      <c r="B6463" s="14">
        <f t="shared" si="1526"/>
        <v>2088</v>
      </c>
      <c r="C6463" s="9" t="str">
        <f t="shared" si="1527"/>
        <v/>
      </c>
      <c r="D6463" s="3" t="str">
        <f t="shared" si="1528"/>
        <v/>
      </c>
      <c r="E6463" s="14" t="str">
        <f t="shared" si="1537"/>
        <v>2088</v>
      </c>
      <c r="J6463" s="14" t="str">
        <f t="shared" si="1532"/>
        <v xml:space="preserve">0                                                                                                                                                                                                                                                                                                                                                                                                                                                                                                                                                                                                                                                                                                                                                                                                                                                                                                                                                                                                                                                                                                                                                                                                                                                                                                                                                                                                                                                                                                                                                                                                                                                                                                                                                                                                                                                                                                                                                                                                                                                                                                                                                                       </v>
      </c>
      <c r="S6463" s="8"/>
      <c r="W6463" s="76"/>
      <c r="X6463" s="16">
        <f t="shared" ref="X6463:X6520" si="1538">W6463*T6463</f>
        <v>0</v>
      </c>
      <c r="AC6463" s="18">
        <f t="shared" si="1530"/>
        <v>0</v>
      </c>
      <c r="AD6463" s="19">
        <f t="shared" si="1533"/>
        <v>0</v>
      </c>
      <c r="AE6463" s="21">
        <f t="shared" si="1529"/>
        <v>0</v>
      </c>
      <c r="AF6463" s="20">
        <f t="shared" si="1534"/>
        <v>0</v>
      </c>
      <c r="AG6463" s="20">
        <f t="shared" si="1535"/>
        <v>0</v>
      </c>
      <c r="AH6463" s="20">
        <f t="shared" si="1536"/>
        <v>0</v>
      </c>
      <c r="AI6463" s="20"/>
      <c r="AJ6463" s="20"/>
      <c r="AK6463" s="20">
        <f t="shared" si="1531"/>
        <v>0</v>
      </c>
      <c r="AL6463" s="171"/>
    </row>
    <row r="6464" spans="2:38" ht="15.75" customHeight="1" x14ac:dyDescent="0.25">
      <c r="B6464" s="14">
        <f t="shared" si="1526"/>
        <v>2089</v>
      </c>
      <c r="C6464" s="9" t="str">
        <f t="shared" si="1527"/>
        <v/>
      </c>
      <c r="D6464" s="3" t="str">
        <f t="shared" si="1528"/>
        <v/>
      </c>
      <c r="E6464" s="14" t="str">
        <f t="shared" si="1537"/>
        <v>2089</v>
      </c>
      <c r="J6464" s="14" t="str">
        <f t="shared" si="1532"/>
        <v xml:space="preserve">0                                                                                                                                                                                                                                                                                                                                                                                                                                                                                                                                                                                                                                                                                                                                                                                                                                                                                                                                                                                                                                                                                                                                                                                                                                                                                                                                                                                                                                                                                                                                                                                                                                                                                                                                                                                                                                                                                                                                                                                                                                                                                                                                                                        </v>
      </c>
      <c r="S6464" s="8"/>
      <c r="W6464" s="76"/>
      <c r="X6464" s="16">
        <f t="shared" si="1538"/>
        <v>0</v>
      </c>
      <c r="AC6464" s="18">
        <f t="shared" si="1530"/>
        <v>0</v>
      </c>
      <c r="AD6464" s="19">
        <f t="shared" si="1533"/>
        <v>0</v>
      </c>
      <c r="AE6464" s="21">
        <f t="shared" si="1529"/>
        <v>0</v>
      </c>
      <c r="AF6464" s="20">
        <f t="shared" si="1534"/>
        <v>0</v>
      </c>
      <c r="AG6464" s="20">
        <f t="shared" si="1535"/>
        <v>0</v>
      </c>
      <c r="AH6464" s="20">
        <f t="shared" si="1536"/>
        <v>0</v>
      </c>
      <c r="AI6464" s="20"/>
      <c r="AJ6464" s="20"/>
      <c r="AK6464" s="20">
        <f t="shared" si="1531"/>
        <v>0</v>
      </c>
      <c r="AL6464" s="171"/>
    </row>
    <row r="6465" spans="2:38" ht="15.75" customHeight="1" x14ac:dyDescent="0.25">
      <c r="B6465" s="14">
        <f t="shared" si="1526"/>
        <v>2090</v>
      </c>
      <c r="C6465" s="9" t="str">
        <f t="shared" si="1527"/>
        <v/>
      </c>
      <c r="D6465" s="3" t="str">
        <f t="shared" si="1528"/>
        <v/>
      </c>
      <c r="E6465" s="14" t="str">
        <f t="shared" si="1537"/>
        <v>2090</v>
      </c>
      <c r="J6465" s="14" t="str">
        <f t="shared" si="1532"/>
        <v xml:space="preserve">0                                                                                                                                                                                                                                                                                                                                                                                                                                                                                                                                                                                                                                                                                                                                                                                                                                                                                                                                                                                                                                                                                                                                                                                                                                                                                                                                                                                                                                                                                                                                                                                                                                                                                                                                                                                                                                                                                                                                                                                                                                                                                                                                                                         </v>
      </c>
      <c r="S6465" s="8"/>
      <c r="W6465" s="76"/>
      <c r="X6465" s="16">
        <f t="shared" si="1538"/>
        <v>0</v>
      </c>
      <c r="AC6465" s="18">
        <f t="shared" si="1530"/>
        <v>0</v>
      </c>
      <c r="AD6465" s="19">
        <f t="shared" si="1533"/>
        <v>0</v>
      </c>
      <c r="AE6465" s="21">
        <f t="shared" si="1529"/>
        <v>0</v>
      </c>
      <c r="AF6465" s="20">
        <f t="shared" si="1534"/>
        <v>0</v>
      </c>
      <c r="AG6465" s="20">
        <f t="shared" si="1535"/>
        <v>0</v>
      </c>
      <c r="AH6465" s="20">
        <f t="shared" si="1536"/>
        <v>0</v>
      </c>
      <c r="AI6465" s="20"/>
      <c r="AJ6465" s="20"/>
      <c r="AK6465" s="20">
        <f t="shared" si="1531"/>
        <v>0</v>
      </c>
      <c r="AL6465" s="171"/>
    </row>
    <row r="6466" spans="2:38" ht="15.75" customHeight="1" x14ac:dyDescent="0.25">
      <c r="B6466" s="14">
        <f t="shared" si="1526"/>
        <v>2091</v>
      </c>
      <c r="C6466" s="9" t="str">
        <f t="shared" si="1527"/>
        <v/>
      </c>
      <c r="D6466" s="3" t="str">
        <f t="shared" si="1528"/>
        <v/>
      </c>
      <c r="E6466" s="14" t="str">
        <f t="shared" si="1537"/>
        <v>2091</v>
      </c>
      <c r="J6466" s="14" t="str">
        <f t="shared" si="1532"/>
        <v xml:space="preserve">0                                                                                                                                                                                                                                                                                                                                                                                                                                                                                                                                                                                                                                                                                                                                                                                                                                                                                                                                                                                                                                                                                                                                                                                                                                                                                                                                                                                                                                                                                                                                                                                                                                                                                                                                                                                                                                                                                                                                                                                                                                                                                                                                                                          </v>
      </c>
      <c r="S6466" s="8"/>
      <c r="W6466" s="76"/>
      <c r="X6466" s="16">
        <f t="shared" si="1538"/>
        <v>0</v>
      </c>
      <c r="AC6466" s="18">
        <f t="shared" si="1530"/>
        <v>0</v>
      </c>
      <c r="AD6466" s="19">
        <f t="shared" si="1533"/>
        <v>0</v>
      </c>
      <c r="AE6466" s="21">
        <f t="shared" si="1529"/>
        <v>0</v>
      </c>
      <c r="AF6466" s="20">
        <f t="shared" si="1534"/>
        <v>0</v>
      </c>
      <c r="AG6466" s="20">
        <f t="shared" si="1535"/>
        <v>0</v>
      </c>
      <c r="AH6466" s="20">
        <f t="shared" si="1536"/>
        <v>0</v>
      </c>
      <c r="AI6466" s="20"/>
      <c r="AJ6466" s="20"/>
      <c r="AK6466" s="20">
        <f t="shared" si="1531"/>
        <v>0</v>
      </c>
      <c r="AL6466" s="171"/>
    </row>
    <row r="6467" spans="2:38" ht="15.75" customHeight="1" x14ac:dyDescent="0.25">
      <c r="B6467" s="14">
        <f t="shared" si="1526"/>
        <v>2092</v>
      </c>
      <c r="C6467" s="9" t="str">
        <f t="shared" si="1527"/>
        <v/>
      </c>
      <c r="D6467" s="3" t="str">
        <f t="shared" si="1528"/>
        <v/>
      </c>
      <c r="E6467" s="14" t="str">
        <f t="shared" si="1537"/>
        <v>2092</v>
      </c>
      <c r="J6467" s="14" t="str">
        <f t="shared" si="1532"/>
        <v xml:space="preserve">0                                                                                                                                                                                                                                                                                                                                                                                                                                                                                                                                                                                                                                                                                                                                                                                                                                                                                                                                                                                                                                                                                                                                                                                                                                                                                                                                                                                                                                                                                                                                                                                                                                                                                                                                                                                                                                                                                                                                                                                                                                                                                                                                                                           </v>
      </c>
      <c r="S6467" s="8"/>
      <c r="W6467" s="76"/>
      <c r="X6467" s="16">
        <f t="shared" si="1538"/>
        <v>0</v>
      </c>
      <c r="AC6467" s="18">
        <f t="shared" si="1530"/>
        <v>0</v>
      </c>
      <c r="AD6467" s="19">
        <f t="shared" si="1533"/>
        <v>0</v>
      </c>
      <c r="AE6467" s="21">
        <f t="shared" si="1529"/>
        <v>0</v>
      </c>
      <c r="AF6467" s="20">
        <f t="shared" si="1534"/>
        <v>0</v>
      </c>
      <c r="AG6467" s="20">
        <f t="shared" si="1535"/>
        <v>0</v>
      </c>
      <c r="AH6467" s="20">
        <f t="shared" si="1536"/>
        <v>0</v>
      </c>
      <c r="AI6467" s="20"/>
      <c r="AJ6467" s="20"/>
      <c r="AK6467" s="20">
        <f t="shared" si="1531"/>
        <v>0</v>
      </c>
      <c r="AL6467" s="171"/>
    </row>
    <row r="6468" spans="2:38" ht="15.75" customHeight="1" x14ac:dyDescent="0.25">
      <c r="B6468" s="14">
        <f t="shared" ref="B6468:B6520" si="1539">IF(A6468=A6467,B6467+1,1)</f>
        <v>2093</v>
      </c>
      <c r="C6468" s="9" t="str">
        <f t="shared" si="1527"/>
        <v/>
      </c>
      <c r="D6468" s="3" t="str">
        <f t="shared" si="1528"/>
        <v/>
      </c>
      <c r="E6468" s="14" t="str">
        <f t="shared" si="1537"/>
        <v>2093</v>
      </c>
      <c r="J6468" s="14" t="str">
        <f t="shared" si="1532"/>
        <v xml:space="preserve">0                                                                                                                                                                                                                                                                                                                                                                                                                                                                                                                                                                                                                                                                                                                                                                                                                                                                                                                                                                                                                                                                                                                                                                                                                                                                                                                                                                                                                                                                                                                                                                                                                                                                                                                                                                                                                                                                                                                                                                                                                                                                                                                                                                            </v>
      </c>
      <c r="S6468" s="8"/>
      <c r="W6468" s="76"/>
      <c r="X6468" s="16">
        <f t="shared" si="1538"/>
        <v>0</v>
      </c>
      <c r="AC6468" s="18">
        <f t="shared" si="1530"/>
        <v>0</v>
      </c>
      <c r="AD6468" s="19">
        <f t="shared" si="1533"/>
        <v>0</v>
      </c>
      <c r="AE6468" s="21">
        <f t="shared" si="1529"/>
        <v>0</v>
      </c>
      <c r="AF6468" s="20">
        <f t="shared" si="1534"/>
        <v>0</v>
      </c>
      <c r="AG6468" s="20">
        <f t="shared" si="1535"/>
        <v>0</v>
      </c>
      <c r="AH6468" s="20">
        <f t="shared" si="1536"/>
        <v>0</v>
      </c>
      <c r="AI6468" s="20"/>
      <c r="AJ6468" s="20"/>
      <c r="AK6468" s="20">
        <f t="shared" si="1531"/>
        <v>0</v>
      </c>
      <c r="AL6468" s="171"/>
    </row>
    <row r="6469" spans="2:38" ht="15.75" customHeight="1" x14ac:dyDescent="0.25">
      <c r="B6469" s="14">
        <f t="shared" si="1539"/>
        <v>2094</v>
      </c>
      <c r="C6469" s="9" t="str">
        <f t="shared" ref="C6469:C6521" si="1540">IF(A6469=A6468,C6468,"")</f>
        <v/>
      </c>
      <c r="D6469" s="3" t="str">
        <f t="shared" ref="D6469:D6521" si="1541">IF(A6469=A6468,D6468,"")</f>
        <v/>
      </c>
      <c r="E6469" s="14" t="str">
        <f t="shared" si="1537"/>
        <v>2094</v>
      </c>
      <c r="J6469" s="14" t="str">
        <f t="shared" si="1532"/>
        <v xml:space="preserve">0                                                                                                                                                                                                                                                                                                                                                                                                                                                                                                                                                                                                                                                                                                                                                                                                                                                                                                                                                                                                                                                                                                                                                                                                                                                                                                                                                                                                                                                                                                                                                                                                                                                                                                                                                                                                                                                                                                                                                                                                                                                                                                                                                                             </v>
      </c>
      <c r="S6469" s="8"/>
      <c r="W6469" s="76"/>
      <c r="X6469" s="16">
        <f t="shared" si="1538"/>
        <v>0</v>
      </c>
      <c r="AC6469" s="18">
        <f t="shared" si="1530"/>
        <v>0</v>
      </c>
      <c r="AD6469" s="19">
        <f t="shared" si="1533"/>
        <v>0</v>
      </c>
      <c r="AE6469" s="21">
        <f t="shared" si="1529"/>
        <v>0</v>
      </c>
      <c r="AF6469" s="20">
        <f t="shared" si="1534"/>
        <v>0</v>
      </c>
      <c r="AG6469" s="20">
        <f t="shared" si="1535"/>
        <v>0</v>
      </c>
      <c r="AH6469" s="20">
        <f t="shared" si="1536"/>
        <v>0</v>
      </c>
      <c r="AI6469" s="20"/>
      <c r="AJ6469" s="20"/>
      <c r="AK6469" s="20">
        <f t="shared" si="1531"/>
        <v>0</v>
      </c>
      <c r="AL6469" s="171"/>
    </row>
    <row r="6470" spans="2:38" ht="15.75" customHeight="1" x14ac:dyDescent="0.25">
      <c r="B6470" s="14">
        <f t="shared" si="1539"/>
        <v>2095</v>
      </c>
      <c r="C6470" s="9" t="str">
        <f t="shared" si="1540"/>
        <v/>
      </c>
      <c r="D6470" s="3" t="str">
        <f t="shared" si="1541"/>
        <v/>
      </c>
      <c r="E6470" s="14" t="str">
        <f t="shared" si="1537"/>
        <v>2095</v>
      </c>
      <c r="J6470" s="14" t="str">
        <f t="shared" si="1532"/>
        <v xml:space="preserve">0                                                                                                                                                                                                                                                                                                                                                                                                                                                                                                                                                                                                                                                                                                                                                                                                                                                                                                                                                                                                                                                                                                                                                                                                                                                                                                                                                                                                                                                                                                                                                                                                                                                                                                                                                                                                                                                                                                                                                                                                                                                                                                                                                                              </v>
      </c>
      <c r="S6470" s="8"/>
      <c r="W6470" s="76"/>
      <c r="X6470" s="16">
        <f t="shared" si="1538"/>
        <v>0</v>
      </c>
      <c r="AC6470" s="18">
        <f t="shared" si="1530"/>
        <v>0</v>
      </c>
      <c r="AD6470" s="19">
        <f t="shared" si="1533"/>
        <v>0</v>
      </c>
      <c r="AE6470" s="21">
        <f t="shared" si="1529"/>
        <v>0</v>
      </c>
      <c r="AF6470" s="20">
        <f t="shared" si="1534"/>
        <v>0</v>
      </c>
      <c r="AG6470" s="20">
        <f t="shared" si="1535"/>
        <v>0</v>
      </c>
      <c r="AH6470" s="20">
        <f t="shared" si="1536"/>
        <v>0</v>
      </c>
      <c r="AI6470" s="20"/>
      <c r="AJ6470" s="20"/>
      <c r="AK6470" s="20">
        <f t="shared" si="1531"/>
        <v>0</v>
      </c>
      <c r="AL6470" s="171"/>
    </row>
    <row r="6471" spans="2:38" ht="15.75" customHeight="1" x14ac:dyDescent="0.25">
      <c r="B6471" s="14">
        <f t="shared" si="1539"/>
        <v>2096</v>
      </c>
      <c r="C6471" s="9" t="str">
        <f t="shared" si="1540"/>
        <v/>
      </c>
      <c r="D6471" s="3" t="str">
        <f t="shared" si="1541"/>
        <v/>
      </c>
      <c r="E6471" s="14" t="str">
        <f t="shared" si="1537"/>
        <v>2096</v>
      </c>
      <c r="J6471" s="14" t="str">
        <f t="shared" si="1532"/>
        <v xml:space="preserve">0                                                                                                                                                                                                                                                                                                                                                                                                                                                                                                                                                                                                                                                                                                                                                                                                                                                                                                                                                                                                                                                                                                                                                                                                                                                                                                                                                                                                                                                                                                                                                                                                                                                                                                                                                                                                                                                                                                                                                                                                                                                                                                                                                                               </v>
      </c>
      <c r="S6471" s="8"/>
      <c r="W6471" s="76"/>
      <c r="X6471" s="16">
        <f t="shared" si="1538"/>
        <v>0</v>
      </c>
      <c r="AC6471" s="18">
        <f t="shared" si="1530"/>
        <v>0</v>
      </c>
      <c r="AD6471" s="19">
        <f t="shared" si="1533"/>
        <v>0</v>
      </c>
      <c r="AE6471" s="21">
        <f t="shared" si="1529"/>
        <v>0</v>
      </c>
      <c r="AF6471" s="20">
        <f t="shared" si="1534"/>
        <v>0</v>
      </c>
      <c r="AG6471" s="20">
        <f t="shared" si="1535"/>
        <v>0</v>
      </c>
      <c r="AH6471" s="20">
        <f t="shared" si="1536"/>
        <v>0</v>
      </c>
      <c r="AI6471" s="20"/>
      <c r="AJ6471" s="20"/>
      <c r="AK6471" s="20">
        <f t="shared" si="1531"/>
        <v>0</v>
      </c>
      <c r="AL6471" s="171"/>
    </row>
    <row r="6472" spans="2:38" ht="15.75" customHeight="1" x14ac:dyDescent="0.25">
      <c r="B6472" s="14">
        <f t="shared" si="1539"/>
        <v>2097</v>
      </c>
      <c r="C6472" s="9" t="str">
        <f t="shared" si="1540"/>
        <v/>
      </c>
      <c r="D6472" s="3" t="str">
        <f t="shared" si="1541"/>
        <v/>
      </c>
      <c r="E6472" s="14" t="str">
        <f t="shared" si="1537"/>
        <v>2097</v>
      </c>
      <c r="J6472" s="14" t="str">
        <f t="shared" si="1532"/>
        <v xml:space="preserve">0                                                                                                                                                                                                                                                                                                                                                                                                                                                                                                                                                                                                                                                                                                                                                                                                                                                                                                                                                                                                                                                                                                                                                                                                                                                                                                                                                                                                                                                                                                                                                                                                                                                                                                                                                                                                                                                                                                                                                                                                                                                                                                                                                                                </v>
      </c>
      <c r="S6472" s="8"/>
      <c r="W6472" s="76"/>
      <c r="X6472" s="16">
        <f t="shared" si="1538"/>
        <v>0</v>
      </c>
      <c r="AC6472" s="18">
        <f t="shared" si="1530"/>
        <v>0</v>
      </c>
      <c r="AD6472" s="19">
        <f t="shared" si="1533"/>
        <v>0</v>
      </c>
      <c r="AE6472" s="21">
        <f t="shared" si="1529"/>
        <v>0</v>
      </c>
      <c r="AF6472" s="20">
        <f t="shared" si="1534"/>
        <v>0</v>
      </c>
      <c r="AG6472" s="20">
        <f t="shared" si="1535"/>
        <v>0</v>
      </c>
      <c r="AH6472" s="20">
        <f t="shared" si="1536"/>
        <v>0</v>
      </c>
      <c r="AI6472" s="20"/>
      <c r="AJ6472" s="20"/>
      <c r="AK6472" s="20">
        <f t="shared" si="1531"/>
        <v>0</v>
      </c>
      <c r="AL6472" s="171"/>
    </row>
    <row r="6473" spans="2:38" ht="15.75" customHeight="1" x14ac:dyDescent="0.25">
      <c r="B6473" s="14">
        <f t="shared" si="1539"/>
        <v>2098</v>
      </c>
      <c r="C6473" s="9" t="str">
        <f t="shared" si="1540"/>
        <v/>
      </c>
      <c r="D6473" s="3" t="str">
        <f t="shared" si="1541"/>
        <v/>
      </c>
      <c r="E6473" s="14" t="str">
        <f t="shared" si="1537"/>
        <v>2098</v>
      </c>
      <c r="J6473" s="14" t="str">
        <f t="shared" si="1532"/>
        <v xml:space="preserve">0                                                                                                                                                                                                                                                                                                                                                                                                                                                                                                                                                                                                                                                                                                                                                                                                                                                                                                                                                                                                                                                                                                                                                                                                                                                                                                                                                                                                                                                                                                                                                                                                                                                                                                                                                                                                                                                                                                                                                                                                                                                                                                                                                                                 </v>
      </c>
      <c r="S6473" s="8"/>
      <c r="W6473" s="76"/>
      <c r="X6473" s="16">
        <f t="shared" si="1538"/>
        <v>0</v>
      </c>
      <c r="AC6473" s="18">
        <f t="shared" si="1530"/>
        <v>0</v>
      </c>
      <c r="AD6473" s="19">
        <f t="shared" si="1533"/>
        <v>0</v>
      </c>
      <c r="AE6473" s="21">
        <f t="shared" si="1529"/>
        <v>0</v>
      </c>
      <c r="AF6473" s="20">
        <f t="shared" si="1534"/>
        <v>0</v>
      </c>
      <c r="AG6473" s="20">
        <f t="shared" si="1535"/>
        <v>0</v>
      </c>
      <c r="AH6473" s="20">
        <f t="shared" si="1536"/>
        <v>0</v>
      </c>
      <c r="AI6473" s="20"/>
      <c r="AJ6473" s="20"/>
      <c r="AK6473" s="20">
        <f t="shared" si="1531"/>
        <v>0</v>
      </c>
      <c r="AL6473" s="171"/>
    </row>
    <row r="6474" spans="2:38" ht="15.75" customHeight="1" x14ac:dyDescent="0.25">
      <c r="B6474" s="14">
        <f t="shared" si="1539"/>
        <v>2099</v>
      </c>
      <c r="C6474" s="9" t="str">
        <f t="shared" si="1540"/>
        <v/>
      </c>
      <c r="D6474" s="3" t="str">
        <f t="shared" si="1541"/>
        <v/>
      </c>
      <c r="E6474" s="14" t="str">
        <f t="shared" si="1537"/>
        <v>2099</v>
      </c>
      <c r="J6474" s="14" t="str">
        <f t="shared" si="1532"/>
        <v xml:space="preserve">0                                                                                                                                                                                                                                                                                                                                                                                                                                                                                                                                                                                                                                                                                                                                                                                                                                                                                                                                                                                                                                                                                                                                                                                                                                                                                                                                                                                                                                                                                                                                                                                                                                                                                                                                                                                                                                                                                                                                                                                                                                                                                                                                                                                  </v>
      </c>
      <c r="S6474" s="8"/>
      <c r="W6474" s="76"/>
      <c r="X6474" s="16">
        <f t="shared" si="1538"/>
        <v>0</v>
      </c>
      <c r="AC6474" s="18">
        <f t="shared" si="1530"/>
        <v>0</v>
      </c>
      <c r="AD6474" s="19">
        <f t="shared" si="1533"/>
        <v>0</v>
      </c>
      <c r="AE6474" s="21">
        <f t="shared" si="1529"/>
        <v>0</v>
      </c>
      <c r="AF6474" s="20">
        <f t="shared" si="1534"/>
        <v>0</v>
      </c>
      <c r="AG6474" s="20">
        <f t="shared" si="1535"/>
        <v>0</v>
      </c>
      <c r="AH6474" s="20">
        <f t="shared" si="1536"/>
        <v>0</v>
      </c>
      <c r="AI6474" s="20"/>
      <c r="AJ6474" s="20"/>
      <c r="AK6474" s="20">
        <f t="shared" si="1531"/>
        <v>0</v>
      </c>
      <c r="AL6474" s="171"/>
    </row>
    <row r="6475" spans="2:38" ht="15.75" customHeight="1" x14ac:dyDescent="0.25">
      <c r="B6475" s="14">
        <f t="shared" si="1539"/>
        <v>2100</v>
      </c>
      <c r="C6475" s="9" t="str">
        <f t="shared" si="1540"/>
        <v/>
      </c>
      <c r="D6475" s="3" t="str">
        <f t="shared" si="1541"/>
        <v/>
      </c>
      <c r="E6475" s="14" t="str">
        <f t="shared" si="1537"/>
        <v>2100</v>
      </c>
      <c r="J6475" s="14" t="str">
        <f t="shared" si="1532"/>
        <v xml:space="preserve">0                                                                                                                                                                                                                                                                                                                                                                                                                                                                                                                                                                                                                                                                                                                                                                                                                                                                                                                                                                                                                                                                                                                                                                                                                                                                                                                                                                                                                                                                                                                                                                                                                                                                                                                                                                                                                                                                                                                                                                                                                                                                                                                                                                                   </v>
      </c>
      <c r="S6475" s="8"/>
      <c r="W6475" s="76"/>
      <c r="X6475" s="16">
        <f t="shared" si="1538"/>
        <v>0</v>
      </c>
      <c r="AC6475" s="18">
        <f t="shared" si="1530"/>
        <v>0</v>
      </c>
      <c r="AD6475" s="19">
        <f t="shared" si="1533"/>
        <v>0</v>
      </c>
      <c r="AE6475" s="21">
        <f t="shared" si="1529"/>
        <v>0</v>
      </c>
      <c r="AF6475" s="20">
        <f t="shared" si="1534"/>
        <v>0</v>
      </c>
      <c r="AG6475" s="20">
        <f t="shared" si="1535"/>
        <v>0</v>
      </c>
      <c r="AH6475" s="20">
        <f t="shared" si="1536"/>
        <v>0</v>
      </c>
      <c r="AI6475" s="20"/>
      <c r="AJ6475" s="20"/>
      <c r="AK6475" s="20">
        <f t="shared" si="1531"/>
        <v>0</v>
      </c>
      <c r="AL6475" s="171"/>
    </row>
    <row r="6476" spans="2:38" ht="15.75" customHeight="1" x14ac:dyDescent="0.25">
      <c r="B6476" s="14">
        <f t="shared" si="1539"/>
        <v>2101</v>
      </c>
      <c r="C6476" s="9" t="str">
        <f t="shared" si="1540"/>
        <v/>
      </c>
      <c r="D6476" s="3" t="str">
        <f t="shared" si="1541"/>
        <v/>
      </c>
      <c r="E6476" s="14" t="str">
        <f t="shared" si="1537"/>
        <v>2101</v>
      </c>
      <c r="J6476" s="14" t="str">
        <f t="shared" si="1532"/>
        <v xml:space="preserve">0                                                                                                                                                                                                                                                                                                                                                                                                                                                                                                                                                                                                                                                                                                                                                                                                                                                                                                                                                                                                                                                                                                                                                                                                                                                                                                                                                                                                                                                                                                                                                                                                                                                                                                                                                                                                                                                                                                                                                                                                                                                                                                                                                                                    </v>
      </c>
      <c r="S6476" s="8"/>
      <c r="W6476" s="76"/>
      <c r="X6476" s="16">
        <f t="shared" si="1538"/>
        <v>0</v>
      </c>
      <c r="AC6476" s="18">
        <f t="shared" si="1530"/>
        <v>0</v>
      </c>
      <c r="AD6476" s="19">
        <f t="shared" si="1533"/>
        <v>0</v>
      </c>
      <c r="AE6476" s="21">
        <f t="shared" si="1529"/>
        <v>0</v>
      </c>
      <c r="AF6476" s="20">
        <f t="shared" si="1534"/>
        <v>0</v>
      </c>
      <c r="AG6476" s="20">
        <f t="shared" si="1535"/>
        <v>0</v>
      </c>
      <c r="AH6476" s="20">
        <f t="shared" si="1536"/>
        <v>0</v>
      </c>
      <c r="AI6476" s="20"/>
      <c r="AJ6476" s="20"/>
      <c r="AK6476" s="20">
        <f t="shared" si="1531"/>
        <v>0</v>
      </c>
      <c r="AL6476" s="171"/>
    </row>
    <row r="6477" spans="2:38" ht="15.75" customHeight="1" x14ac:dyDescent="0.25">
      <c r="B6477" s="14">
        <f t="shared" si="1539"/>
        <v>2102</v>
      </c>
      <c r="C6477" s="9" t="str">
        <f t="shared" si="1540"/>
        <v/>
      </c>
      <c r="D6477" s="3" t="str">
        <f t="shared" si="1541"/>
        <v/>
      </c>
      <c r="E6477" s="14" t="str">
        <f t="shared" si="1537"/>
        <v>2102</v>
      </c>
      <c r="J6477" s="14" t="str">
        <f t="shared" si="1532"/>
        <v xml:space="preserve">0                                                                                                                                                                                                                                                                                                                                                                                                                                                                                                                                                                                                                                                                                                                                                                                                                                                                                                                                                                                                                                                                                                                                                                                                                                                                                                                                                                                                                                                                                                                                                                                                                                                                                                                                                                                                                                                                                                                                                                                                                                                                                                                                                                                     </v>
      </c>
      <c r="S6477" s="8"/>
      <c r="W6477" s="76"/>
      <c r="X6477" s="16">
        <f t="shared" si="1538"/>
        <v>0</v>
      </c>
      <c r="AC6477" s="18">
        <f t="shared" si="1530"/>
        <v>0</v>
      </c>
      <c r="AD6477" s="19">
        <f t="shared" si="1533"/>
        <v>0</v>
      </c>
      <c r="AE6477" s="21">
        <f t="shared" si="1529"/>
        <v>0</v>
      </c>
      <c r="AF6477" s="20">
        <f t="shared" si="1534"/>
        <v>0</v>
      </c>
      <c r="AG6477" s="20">
        <f t="shared" si="1535"/>
        <v>0</v>
      </c>
      <c r="AH6477" s="20">
        <f t="shared" si="1536"/>
        <v>0</v>
      </c>
      <c r="AI6477" s="20"/>
      <c r="AJ6477" s="20"/>
      <c r="AK6477" s="20">
        <f t="shared" si="1531"/>
        <v>0</v>
      </c>
      <c r="AL6477" s="171"/>
    </row>
    <row r="6478" spans="2:38" ht="15.75" customHeight="1" x14ac:dyDescent="0.25">
      <c r="B6478" s="14">
        <f t="shared" si="1539"/>
        <v>2103</v>
      </c>
      <c r="C6478" s="9" t="str">
        <f t="shared" si="1540"/>
        <v/>
      </c>
      <c r="D6478" s="3" t="str">
        <f t="shared" si="1541"/>
        <v/>
      </c>
      <c r="E6478" s="14" t="str">
        <f t="shared" si="1537"/>
        <v>2103</v>
      </c>
      <c r="J6478" s="14" t="str">
        <f t="shared" si="1532"/>
        <v xml:space="preserve">0                                                                                                                                                                                                                                                                                                                                                                                                                                                                                                                                                                                                                                                                                                                                                                                                                                                                                                                                                                                                                                                                                                                                                                                                                                                                                                                                                                                                                                                                                                                                                                                                                                                                                                                                                                                                                                                                                                                                                                                                                                                                                                                                                                                      </v>
      </c>
      <c r="S6478" s="8"/>
      <c r="W6478" s="76"/>
      <c r="X6478" s="16">
        <f t="shared" si="1538"/>
        <v>0</v>
      </c>
      <c r="AC6478" s="18">
        <f t="shared" si="1530"/>
        <v>0</v>
      </c>
      <c r="AD6478" s="19">
        <f t="shared" si="1533"/>
        <v>0</v>
      </c>
      <c r="AE6478" s="21">
        <f t="shared" si="1529"/>
        <v>0</v>
      </c>
      <c r="AF6478" s="20">
        <f t="shared" si="1534"/>
        <v>0</v>
      </c>
      <c r="AG6478" s="20">
        <f t="shared" si="1535"/>
        <v>0</v>
      </c>
      <c r="AH6478" s="20">
        <f t="shared" si="1536"/>
        <v>0</v>
      </c>
      <c r="AI6478" s="20"/>
      <c r="AJ6478" s="20"/>
      <c r="AK6478" s="20">
        <f t="shared" si="1531"/>
        <v>0</v>
      </c>
      <c r="AL6478" s="171"/>
    </row>
    <row r="6479" spans="2:38" ht="15.75" customHeight="1" x14ac:dyDescent="0.25">
      <c r="B6479" s="14">
        <f t="shared" si="1539"/>
        <v>2104</v>
      </c>
      <c r="C6479" s="9" t="str">
        <f t="shared" si="1540"/>
        <v/>
      </c>
      <c r="D6479" s="3" t="str">
        <f t="shared" si="1541"/>
        <v/>
      </c>
      <c r="E6479" s="14" t="str">
        <f t="shared" si="1537"/>
        <v>2104</v>
      </c>
      <c r="J6479" s="14" t="str">
        <f t="shared" si="1532"/>
        <v xml:space="preserve">0                                                                                                                                                                                                                                                                                                                                                                                                                                                                                                                                                                                                                                                                                                                                                                                                                                                                                                                                                                                                                                                                                                                                                                                                                                                                                                                                                                                                                                                                                                                                                                                                                                                                                                                                                                                                                                                                                                                                                                                                                                                                                                                                                                                       </v>
      </c>
      <c r="S6479" s="8"/>
      <c r="W6479" s="76"/>
      <c r="X6479" s="16">
        <f t="shared" si="1538"/>
        <v>0</v>
      </c>
      <c r="AC6479" s="18">
        <f t="shared" si="1530"/>
        <v>0</v>
      </c>
      <c r="AD6479" s="19">
        <f t="shared" si="1533"/>
        <v>0</v>
      </c>
      <c r="AE6479" s="21">
        <f t="shared" si="1529"/>
        <v>0</v>
      </c>
      <c r="AF6479" s="20">
        <f t="shared" si="1534"/>
        <v>0</v>
      </c>
      <c r="AG6479" s="20">
        <f t="shared" si="1535"/>
        <v>0</v>
      </c>
      <c r="AH6479" s="20">
        <f t="shared" si="1536"/>
        <v>0</v>
      </c>
      <c r="AI6479" s="20"/>
      <c r="AJ6479" s="20"/>
      <c r="AK6479" s="20">
        <f t="shared" si="1531"/>
        <v>0</v>
      </c>
      <c r="AL6479" s="171"/>
    </row>
    <row r="6480" spans="2:38" ht="15.75" customHeight="1" x14ac:dyDescent="0.25">
      <c r="B6480" s="14">
        <f t="shared" si="1539"/>
        <v>2105</v>
      </c>
      <c r="C6480" s="9" t="str">
        <f t="shared" si="1540"/>
        <v/>
      </c>
      <c r="D6480" s="3" t="str">
        <f t="shared" si="1541"/>
        <v/>
      </c>
      <c r="E6480" s="14" t="str">
        <f t="shared" si="1537"/>
        <v>2105</v>
      </c>
      <c r="J6480" s="14" t="str">
        <f t="shared" si="1532"/>
        <v xml:space="preserve">0                                                                                                                                                                                                                                                                                                                                                                                                                                                                                                                                                                                                                                                                                                                                                                                                                                                                                                                                                                                                                                                                                                                                                                                                                                                                                                                                                                                                                                                                                                                                                                                                                                                                                                                                                                                                                                                                                                                                                                                                                                                                                                                                                                                        </v>
      </c>
      <c r="S6480" s="8"/>
      <c r="W6480" s="76"/>
      <c r="X6480" s="16">
        <f t="shared" si="1538"/>
        <v>0</v>
      </c>
      <c r="AC6480" s="18">
        <f t="shared" si="1530"/>
        <v>0</v>
      </c>
      <c r="AD6480" s="19">
        <f t="shared" si="1533"/>
        <v>0</v>
      </c>
      <c r="AE6480" s="21">
        <f t="shared" si="1529"/>
        <v>0</v>
      </c>
      <c r="AF6480" s="20">
        <f t="shared" si="1534"/>
        <v>0</v>
      </c>
      <c r="AG6480" s="20">
        <f t="shared" si="1535"/>
        <v>0</v>
      </c>
      <c r="AH6480" s="20">
        <f t="shared" si="1536"/>
        <v>0</v>
      </c>
      <c r="AI6480" s="20"/>
      <c r="AJ6480" s="20"/>
      <c r="AK6480" s="20">
        <f t="shared" si="1531"/>
        <v>0</v>
      </c>
      <c r="AL6480" s="171"/>
    </row>
    <row r="6481" spans="2:38" ht="15.75" customHeight="1" x14ac:dyDescent="0.25">
      <c r="B6481" s="14">
        <f t="shared" si="1539"/>
        <v>2106</v>
      </c>
      <c r="C6481" s="9" t="str">
        <f t="shared" si="1540"/>
        <v/>
      </c>
      <c r="D6481" s="3" t="str">
        <f t="shared" si="1541"/>
        <v/>
      </c>
      <c r="E6481" s="14" t="str">
        <f t="shared" si="1537"/>
        <v>2106</v>
      </c>
      <c r="J6481" s="14" t="str">
        <f t="shared" si="1532"/>
        <v xml:space="preserve">0                                                                                                                                                                                                                                                                                                                                                                                                                                                                                                                                                                                                                                                                                                                                                                                                                                                                                                                                                                                                                                                                                                                                                                                                                                                                                                                                                                                                                                                                                                                                                                                                                                                                                                                                                                                                                                                                                                                                                                                                                                                                                                                                                                                         </v>
      </c>
      <c r="S6481" s="8"/>
      <c r="W6481" s="76"/>
      <c r="X6481" s="16">
        <f t="shared" si="1538"/>
        <v>0</v>
      </c>
      <c r="AC6481" s="18">
        <f t="shared" si="1530"/>
        <v>0</v>
      </c>
      <c r="AD6481" s="19">
        <f t="shared" si="1533"/>
        <v>0</v>
      </c>
      <c r="AE6481" s="21">
        <f t="shared" si="1529"/>
        <v>0</v>
      </c>
      <c r="AF6481" s="20">
        <f t="shared" si="1534"/>
        <v>0</v>
      </c>
      <c r="AG6481" s="20">
        <f t="shared" si="1535"/>
        <v>0</v>
      </c>
      <c r="AH6481" s="20">
        <f t="shared" si="1536"/>
        <v>0</v>
      </c>
      <c r="AI6481" s="20"/>
      <c r="AJ6481" s="20"/>
      <c r="AK6481" s="20">
        <f t="shared" si="1531"/>
        <v>0</v>
      </c>
      <c r="AL6481" s="171"/>
    </row>
    <row r="6482" spans="2:38" ht="15.75" customHeight="1" x14ac:dyDescent="0.25">
      <c r="B6482" s="14">
        <f t="shared" si="1539"/>
        <v>2107</v>
      </c>
      <c r="C6482" s="9" t="str">
        <f t="shared" si="1540"/>
        <v/>
      </c>
      <c r="D6482" s="3" t="str">
        <f t="shared" si="1541"/>
        <v/>
      </c>
      <c r="E6482" s="14" t="str">
        <f t="shared" si="1537"/>
        <v>2107</v>
      </c>
      <c r="J6482" s="14" t="str">
        <f t="shared" si="1532"/>
        <v xml:space="preserve">0                                                                                                                                                                                                                                                                                                                                                                                                                                                                                                                                                                                                                                                                                                                                                                                                                                                                                                                                                                                                                                                                                                                                                                                                                                                                                                                                                                                                                                                                                                                                                                                                                                                                                                                                                                                                                                                                                                                                                                                                                                                                                                                                                                                          </v>
      </c>
      <c r="S6482" s="8"/>
      <c r="W6482" s="76"/>
      <c r="X6482" s="16">
        <f t="shared" si="1538"/>
        <v>0</v>
      </c>
      <c r="AC6482" s="18">
        <f t="shared" si="1530"/>
        <v>0</v>
      </c>
      <c r="AD6482" s="19">
        <f t="shared" si="1533"/>
        <v>0</v>
      </c>
      <c r="AE6482" s="21">
        <f t="shared" si="1529"/>
        <v>0</v>
      </c>
      <c r="AF6482" s="20">
        <f t="shared" si="1534"/>
        <v>0</v>
      </c>
      <c r="AG6482" s="20">
        <f t="shared" si="1535"/>
        <v>0</v>
      </c>
      <c r="AH6482" s="20">
        <f t="shared" si="1536"/>
        <v>0</v>
      </c>
      <c r="AI6482" s="20"/>
      <c r="AJ6482" s="20"/>
      <c r="AK6482" s="20">
        <f t="shared" si="1531"/>
        <v>0</v>
      </c>
      <c r="AL6482" s="171"/>
    </row>
    <row r="6483" spans="2:38" ht="15.75" customHeight="1" x14ac:dyDescent="0.25">
      <c r="B6483" s="14">
        <f t="shared" si="1539"/>
        <v>2108</v>
      </c>
      <c r="C6483" s="9" t="str">
        <f t="shared" si="1540"/>
        <v/>
      </c>
      <c r="D6483" s="3" t="str">
        <f t="shared" si="1541"/>
        <v/>
      </c>
      <c r="E6483" s="14" t="str">
        <f t="shared" si="1537"/>
        <v>2108</v>
      </c>
      <c r="J6483" s="14" t="str">
        <f t="shared" si="1532"/>
        <v xml:space="preserve">0                                                                                                                                                                                                                                                                                                                                                                                                                                                                                                                                                                                                                                                                                                                                                                                                                                                                                                                                                                                                                                                                                                                                                                                                                                                                                                                                                                                                                                                                                                                                                                                                                                                                                                                                                                                                                                                                                                                                                                                                                                                                                                                                                                                           </v>
      </c>
      <c r="S6483" s="8"/>
      <c r="W6483" s="76"/>
      <c r="X6483" s="16">
        <f t="shared" si="1538"/>
        <v>0</v>
      </c>
      <c r="AC6483" s="18">
        <f t="shared" si="1530"/>
        <v>0</v>
      </c>
      <c r="AD6483" s="19">
        <f t="shared" si="1533"/>
        <v>0</v>
      </c>
      <c r="AE6483" s="21">
        <f t="shared" si="1529"/>
        <v>0</v>
      </c>
      <c r="AF6483" s="20">
        <f t="shared" si="1534"/>
        <v>0</v>
      </c>
      <c r="AG6483" s="20">
        <f t="shared" si="1535"/>
        <v>0</v>
      </c>
      <c r="AH6483" s="20">
        <f t="shared" si="1536"/>
        <v>0</v>
      </c>
      <c r="AI6483" s="20"/>
      <c r="AJ6483" s="20"/>
      <c r="AK6483" s="20">
        <f t="shared" si="1531"/>
        <v>0</v>
      </c>
      <c r="AL6483" s="171"/>
    </row>
    <row r="6484" spans="2:38" ht="15.75" customHeight="1" x14ac:dyDescent="0.25">
      <c r="B6484" s="14">
        <f t="shared" si="1539"/>
        <v>2109</v>
      </c>
      <c r="C6484" s="9" t="str">
        <f t="shared" si="1540"/>
        <v/>
      </c>
      <c r="D6484" s="3" t="str">
        <f t="shared" si="1541"/>
        <v/>
      </c>
      <c r="E6484" s="14" t="str">
        <f t="shared" si="1537"/>
        <v>2109</v>
      </c>
      <c r="J6484" s="14" t="str">
        <f t="shared" si="1532"/>
        <v xml:space="preserve">0                                                                                                                                                                                                                                                                                                                                                                                                                                                                                                                                                                                                                                                                                                                                                                                                                                                                                                                                                                                                                                                                                                                                                                                                                                                                                                                                                                                                                                                                                                                                                                                                                                                                                                                                                                                                                                                                                                                                                                                                                                                                                                                                                                                            </v>
      </c>
      <c r="S6484" s="8"/>
      <c r="W6484" s="76"/>
      <c r="X6484" s="16">
        <f t="shared" si="1538"/>
        <v>0</v>
      </c>
      <c r="AC6484" s="18">
        <f t="shared" si="1530"/>
        <v>0</v>
      </c>
      <c r="AD6484" s="19">
        <f t="shared" si="1533"/>
        <v>0</v>
      </c>
      <c r="AE6484" s="21">
        <f t="shared" si="1529"/>
        <v>0</v>
      </c>
      <c r="AF6484" s="20">
        <f t="shared" si="1534"/>
        <v>0</v>
      </c>
      <c r="AG6484" s="20">
        <f t="shared" si="1535"/>
        <v>0</v>
      </c>
      <c r="AH6484" s="20">
        <f t="shared" si="1536"/>
        <v>0</v>
      </c>
      <c r="AI6484" s="20"/>
      <c r="AJ6484" s="20"/>
      <c r="AK6484" s="20">
        <f t="shared" si="1531"/>
        <v>0</v>
      </c>
      <c r="AL6484" s="171"/>
    </row>
    <row r="6485" spans="2:38" ht="15.75" customHeight="1" x14ac:dyDescent="0.25">
      <c r="B6485" s="14">
        <f t="shared" si="1539"/>
        <v>2110</v>
      </c>
      <c r="C6485" s="9" t="str">
        <f t="shared" si="1540"/>
        <v/>
      </c>
      <c r="D6485" s="3" t="str">
        <f t="shared" si="1541"/>
        <v/>
      </c>
      <c r="E6485" s="14" t="str">
        <f t="shared" si="1537"/>
        <v>2110</v>
      </c>
      <c r="J6485" s="14" t="str">
        <f t="shared" si="1532"/>
        <v xml:space="preserve">0                                                                                                                                                                                                                                                                                                                                                                                                                                                                                                                                                                                                                                                                                                                                                                                                                                                                                                                                                                                                                                                                                                                                                                                                                                                                                                                                                                                                                                                                                                                                                                                                                                                                                                                                                                                                                                                                                                                                                                                                                                                                                                                                                                                             </v>
      </c>
      <c r="S6485" s="8"/>
      <c r="W6485" s="76"/>
      <c r="X6485" s="16">
        <f t="shared" si="1538"/>
        <v>0</v>
      </c>
      <c r="AC6485" s="18">
        <f t="shared" si="1530"/>
        <v>0</v>
      </c>
      <c r="AD6485" s="19">
        <f t="shared" si="1533"/>
        <v>0</v>
      </c>
      <c r="AE6485" s="21">
        <f t="shared" si="1529"/>
        <v>0</v>
      </c>
      <c r="AF6485" s="20">
        <f t="shared" si="1534"/>
        <v>0</v>
      </c>
      <c r="AG6485" s="20">
        <f t="shared" si="1535"/>
        <v>0</v>
      </c>
      <c r="AH6485" s="20">
        <f t="shared" si="1536"/>
        <v>0</v>
      </c>
      <c r="AI6485" s="20"/>
      <c r="AJ6485" s="20"/>
      <c r="AK6485" s="20">
        <f t="shared" si="1531"/>
        <v>0</v>
      </c>
      <c r="AL6485" s="171"/>
    </row>
    <row r="6486" spans="2:38" ht="15.75" customHeight="1" x14ac:dyDescent="0.25">
      <c r="B6486" s="14">
        <f t="shared" si="1539"/>
        <v>2111</v>
      </c>
      <c r="C6486" s="9" t="str">
        <f t="shared" si="1540"/>
        <v/>
      </c>
      <c r="D6486" s="3" t="str">
        <f t="shared" si="1541"/>
        <v/>
      </c>
      <c r="E6486" s="14" t="str">
        <f t="shared" si="1537"/>
        <v>2111</v>
      </c>
      <c r="J6486" s="14" t="str">
        <f t="shared" si="1532"/>
        <v xml:space="preserve">0                                                                                                                                                                                                                                                                                                                                                                                                                                                                                                                                                                                                                                                                                                                                                                                                                                                                                                                                                                                                                                                                                                                                                                                                                                                                                                                                                                                                                                                                                                                                                                                                                                                                                                                                                                                                                                                                                                                                                                                                                                                                                                                                                                                              </v>
      </c>
      <c r="S6486" s="8"/>
      <c r="W6486" s="76"/>
      <c r="X6486" s="16">
        <f t="shared" si="1538"/>
        <v>0</v>
      </c>
      <c r="AC6486" s="18">
        <f t="shared" si="1530"/>
        <v>0</v>
      </c>
      <c r="AD6486" s="19">
        <f t="shared" si="1533"/>
        <v>0</v>
      </c>
      <c r="AE6486" s="21">
        <f t="shared" si="1529"/>
        <v>0</v>
      </c>
      <c r="AF6486" s="20">
        <f t="shared" si="1534"/>
        <v>0</v>
      </c>
      <c r="AG6486" s="20">
        <f t="shared" si="1535"/>
        <v>0</v>
      </c>
      <c r="AH6486" s="20">
        <f t="shared" si="1536"/>
        <v>0</v>
      </c>
      <c r="AI6486" s="20"/>
      <c r="AJ6486" s="20"/>
      <c r="AK6486" s="20">
        <f t="shared" si="1531"/>
        <v>0</v>
      </c>
      <c r="AL6486" s="171"/>
    </row>
    <row r="6487" spans="2:38" ht="15.75" customHeight="1" x14ac:dyDescent="0.25">
      <c r="B6487" s="14">
        <f t="shared" si="1539"/>
        <v>2112</v>
      </c>
      <c r="C6487" s="9" t="str">
        <f t="shared" si="1540"/>
        <v/>
      </c>
      <c r="D6487" s="3" t="str">
        <f t="shared" si="1541"/>
        <v/>
      </c>
      <c r="E6487" s="14" t="str">
        <f t="shared" si="1537"/>
        <v>2112</v>
      </c>
      <c r="J6487" s="14" t="str">
        <f t="shared" si="1532"/>
        <v xml:space="preserve">0                                                                                                                                                                                                                                                                                                                                                                                                                                                                                                                                                                                                                                                                                                                                                                                                                                                                                                                                                                                                                                                                                                                                                                                                                                                                                                                                                                                                                                                                                                                                                                                                                                                                                                                                                                                                                                                                                                                                                                                                                                                                                                                                                                                               </v>
      </c>
      <c r="S6487" s="8"/>
      <c r="W6487" s="76"/>
      <c r="X6487" s="16">
        <f t="shared" si="1538"/>
        <v>0</v>
      </c>
      <c r="AC6487" s="18">
        <f t="shared" si="1530"/>
        <v>0</v>
      </c>
      <c r="AD6487" s="19">
        <f t="shared" si="1533"/>
        <v>0</v>
      </c>
      <c r="AE6487" s="21">
        <f t="shared" si="1529"/>
        <v>0</v>
      </c>
      <c r="AF6487" s="20">
        <f t="shared" si="1534"/>
        <v>0</v>
      </c>
      <c r="AG6487" s="20">
        <f t="shared" si="1535"/>
        <v>0</v>
      </c>
      <c r="AH6487" s="20">
        <f t="shared" si="1536"/>
        <v>0</v>
      </c>
      <c r="AI6487" s="20"/>
      <c r="AJ6487" s="20"/>
      <c r="AK6487" s="20">
        <f t="shared" si="1531"/>
        <v>0</v>
      </c>
      <c r="AL6487" s="171"/>
    </row>
    <row r="6488" spans="2:38" ht="15.75" customHeight="1" x14ac:dyDescent="0.25">
      <c r="B6488" s="14">
        <f t="shared" si="1539"/>
        <v>2113</v>
      </c>
      <c r="C6488" s="9" t="str">
        <f t="shared" si="1540"/>
        <v/>
      </c>
      <c r="D6488" s="3" t="str">
        <f t="shared" si="1541"/>
        <v/>
      </c>
      <c r="E6488" s="14" t="str">
        <f t="shared" si="1537"/>
        <v>2113</v>
      </c>
      <c r="J6488" s="14" t="str">
        <f t="shared" si="1532"/>
        <v xml:space="preserve">0                                                                                                                                                                                                                                                                                                                                                                                                                                                                                                                                                                                                                                                                                                                                                                                                                                                                                                                                                                                                                                                                                                                                                                                                                                                                                                                                                                                                                                                                                                                                                                                                                                                                                                                                                                                                                                                                                                                                                                                                                                                                                                                                                                                                </v>
      </c>
      <c r="S6488" s="8"/>
      <c r="W6488" s="76"/>
      <c r="X6488" s="16">
        <f t="shared" si="1538"/>
        <v>0</v>
      </c>
      <c r="AC6488" s="18">
        <f t="shared" si="1530"/>
        <v>0</v>
      </c>
      <c r="AD6488" s="19">
        <f t="shared" si="1533"/>
        <v>0</v>
      </c>
      <c r="AE6488" s="21">
        <f t="shared" si="1529"/>
        <v>0</v>
      </c>
      <c r="AF6488" s="20">
        <f t="shared" si="1534"/>
        <v>0</v>
      </c>
      <c r="AG6488" s="20">
        <f t="shared" si="1535"/>
        <v>0</v>
      </c>
      <c r="AH6488" s="20">
        <f t="shared" si="1536"/>
        <v>0</v>
      </c>
      <c r="AI6488" s="20"/>
      <c r="AJ6488" s="20"/>
      <c r="AK6488" s="20">
        <f t="shared" si="1531"/>
        <v>0</v>
      </c>
      <c r="AL6488" s="171"/>
    </row>
    <row r="6489" spans="2:38" ht="15.75" customHeight="1" x14ac:dyDescent="0.25">
      <c r="B6489" s="14">
        <f t="shared" si="1539"/>
        <v>2114</v>
      </c>
      <c r="C6489" s="9" t="str">
        <f t="shared" si="1540"/>
        <v/>
      </c>
      <c r="D6489" s="3" t="str">
        <f t="shared" si="1541"/>
        <v/>
      </c>
      <c r="E6489" s="14" t="str">
        <f t="shared" si="1537"/>
        <v>2114</v>
      </c>
      <c r="J6489" s="14" t="str">
        <f t="shared" si="1532"/>
        <v xml:space="preserve">0                                                                                                                                                                                                                                                                                                                                                                                                                                                                                                                                                                                                                                                                                                                                                                                                                                                                                                                                                                                                                                                                                                                                                                                                                                                                                                                                                                                                                                                                                                                                                                                                                                                                                                                                                                                                                                                                                                                                                                                                                                                                                                                                                                                                 </v>
      </c>
      <c r="S6489" s="8"/>
      <c r="W6489" s="76"/>
      <c r="X6489" s="16">
        <f t="shared" si="1538"/>
        <v>0</v>
      </c>
      <c r="AC6489" s="18">
        <f t="shared" si="1530"/>
        <v>0</v>
      </c>
      <c r="AD6489" s="19">
        <f t="shared" si="1533"/>
        <v>0</v>
      </c>
      <c r="AE6489" s="21">
        <f t="shared" ref="AE6489:AE6520" si="1542">+(Q6489)*T6489</f>
        <v>0</v>
      </c>
      <c r="AF6489" s="20">
        <f t="shared" si="1534"/>
        <v>0</v>
      </c>
      <c r="AG6489" s="20">
        <f t="shared" si="1535"/>
        <v>0</v>
      </c>
      <c r="AH6489" s="20">
        <f t="shared" si="1536"/>
        <v>0</v>
      </c>
      <c r="AI6489" s="20"/>
      <c r="AJ6489" s="20"/>
      <c r="AK6489" s="20">
        <f t="shared" si="1531"/>
        <v>0</v>
      </c>
      <c r="AL6489" s="171"/>
    </row>
    <row r="6490" spans="2:38" ht="15.75" customHeight="1" x14ac:dyDescent="0.25">
      <c r="B6490" s="14">
        <f t="shared" si="1539"/>
        <v>2115</v>
      </c>
      <c r="C6490" s="9" t="str">
        <f t="shared" si="1540"/>
        <v/>
      </c>
      <c r="D6490" s="3" t="str">
        <f t="shared" si="1541"/>
        <v/>
      </c>
      <c r="E6490" s="14" t="str">
        <f t="shared" si="1537"/>
        <v>2115</v>
      </c>
      <c r="J6490" s="14" t="str">
        <f t="shared" si="1532"/>
        <v xml:space="preserve">0                                                                                                                                                                                                                                                                                                                                                                                                                                                                                                                                                                                                                                                                                                                                                                                                                                                                                                                                                                                                                                                                                                                                                                                                                                                                                                                                                                                                                                                                                                                                                                                                                                                                                                                                                                                                                                                                                                                                                                                                                                                                                                                                                                                                  </v>
      </c>
      <c r="S6490" s="8"/>
      <c r="W6490" s="76"/>
      <c r="X6490" s="16">
        <f t="shared" si="1538"/>
        <v>0</v>
      </c>
      <c r="AC6490" s="18">
        <f t="shared" si="1530"/>
        <v>0</v>
      </c>
      <c r="AD6490" s="19">
        <f t="shared" si="1533"/>
        <v>0</v>
      </c>
      <c r="AE6490" s="21">
        <f t="shared" si="1542"/>
        <v>0</v>
      </c>
      <c r="AF6490" s="20">
        <f t="shared" si="1534"/>
        <v>0</v>
      </c>
      <c r="AG6490" s="20">
        <f t="shared" si="1535"/>
        <v>0</v>
      </c>
      <c r="AH6490" s="20">
        <f t="shared" si="1536"/>
        <v>0</v>
      </c>
      <c r="AI6490" s="20"/>
      <c r="AJ6490" s="20"/>
      <c r="AK6490" s="20">
        <f t="shared" si="1531"/>
        <v>0</v>
      </c>
      <c r="AL6490" s="171"/>
    </row>
    <row r="6491" spans="2:38" ht="15.75" customHeight="1" x14ac:dyDescent="0.25">
      <c r="B6491" s="14">
        <f t="shared" si="1539"/>
        <v>2116</v>
      </c>
      <c r="C6491" s="9" t="str">
        <f t="shared" si="1540"/>
        <v/>
      </c>
      <c r="D6491" s="3" t="str">
        <f t="shared" si="1541"/>
        <v/>
      </c>
      <c r="E6491" s="14" t="str">
        <f t="shared" si="1537"/>
        <v>2116</v>
      </c>
      <c r="J6491" s="14" t="str">
        <f t="shared" si="1532"/>
        <v xml:space="preserve">0                                                                                                                                                                                                                                                                                                                                                                                                                                                                                                                                                                                                                                                                                                                                                                                                                                                                                                                                                                                                                                                                                                                                                                                                                                                                                                                                                                                                                                                                                                                                                                                                                                                                                                                                                                                                                                                                                                                                                                                                                                                                                                                                                                                                   </v>
      </c>
      <c r="S6491" s="8"/>
      <c r="W6491" s="76"/>
      <c r="X6491" s="16">
        <f t="shared" si="1538"/>
        <v>0</v>
      </c>
      <c r="AC6491" s="18">
        <f t="shared" si="1530"/>
        <v>0</v>
      </c>
      <c r="AD6491" s="19">
        <f t="shared" si="1533"/>
        <v>0</v>
      </c>
      <c r="AE6491" s="21">
        <f t="shared" si="1542"/>
        <v>0</v>
      </c>
      <c r="AF6491" s="20">
        <f t="shared" si="1534"/>
        <v>0</v>
      </c>
      <c r="AG6491" s="20">
        <f t="shared" si="1535"/>
        <v>0</v>
      </c>
      <c r="AH6491" s="20">
        <f t="shared" si="1536"/>
        <v>0</v>
      </c>
      <c r="AI6491" s="20"/>
      <c r="AJ6491" s="20"/>
      <c r="AK6491" s="20">
        <f t="shared" si="1531"/>
        <v>0</v>
      </c>
      <c r="AL6491" s="171"/>
    </row>
    <row r="6492" spans="2:38" ht="15.75" customHeight="1" x14ac:dyDescent="0.25">
      <c r="B6492" s="14">
        <f t="shared" si="1539"/>
        <v>2117</v>
      </c>
      <c r="C6492" s="9" t="str">
        <f t="shared" si="1540"/>
        <v/>
      </c>
      <c r="D6492" s="3" t="str">
        <f t="shared" si="1541"/>
        <v/>
      </c>
      <c r="E6492" s="14" t="str">
        <f t="shared" si="1537"/>
        <v>2117</v>
      </c>
      <c r="J6492" s="14" t="str">
        <f t="shared" si="1532"/>
        <v xml:space="preserve">0                                                                                                                                                                                                                                                                                                                                                                                                                                                                                                                                                                                                                                                                                                                                                                                                                                                                                                                                                                                                                                                                                                                                                                                                                                                                                                                                                                                                                                                                                                                                                                                                                                                                                                                                                                                                                                                                                                                                                                                                                                                                                                                                                                                                    </v>
      </c>
      <c r="S6492" s="8"/>
      <c r="W6492" s="76"/>
      <c r="X6492" s="16">
        <f t="shared" si="1538"/>
        <v>0</v>
      </c>
      <c r="AC6492" s="18">
        <f t="shared" si="1530"/>
        <v>0</v>
      </c>
      <c r="AD6492" s="19">
        <f t="shared" si="1533"/>
        <v>0</v>
      </c>
      <c r="AE6492" s="21">
        <f t="shared" si="1542"/>
        <v>0</v>
      </c>
      <c r="AF6492" s="20">
        <f t="shared" si="1534"/>
        <v>0</v>
      </c>
      <c r="AG6492" s="20">
        <f t="shared" si="1535"/>
        <v>0</v>
      </c>
      <c r="AH6492" s="20">
        <f t="shared" si="1536"/>
        <v>0</v>
      </c>
      <c r="AI6492" s="20"/>
      <c r="AJ6492" s="20"/>
      <c r="AK6492" s="20">
        <f t="shared" si="1531"/>
        <v>0</v>
      </c>
      <c r="AL6492" s="171"/>
    </row>
    <row r="6493" spans="2:38" ht="15.75" customHeight="1" x14ac:dyDescent="0.25">
      <c r="B6493" s="14">
        <f t="shared" si="1539"/>
        <v>2118</v>
      </c>
      <c r="C6493" s="9" t="str">
        <f t="shared" si="1540"/>
        <v/>
      </c>
      <c r="D6493" s="3" t="str">
        <f t="shared" si="1541"/>
        <v/>
      </c>
      <c r="E6493" s="14" t="str">
        <f t="shared" si="1537"/>
        <v>2118</v>
      </c>
      <c r="J6493" s="14" t="str">
        <f t="shared" si="1532"/>
        <v xml:space="preserve">0                                                                                                                                                                                                                                                                                                                                                                                                                                                                                                                                                                                                                                                                                                                                                                                                                                                                                                                                                                                                                                                                                                                                                                                                                                                                                                                                                                                                                                                                                                                                                                                                                                                                                                                                                                                                                                                                                                                                                                                                                                                                                                                                                                                                     </v>
      </c>
      <c r="S6493" s="8"/>
      <c r="W6493" s="76"/>
      <c r="X6493" s="16">
        <f t="shared" si="1538"/>
        <v>0</v>
      </c>
      <c r="AC6493" s="18">
        <f t="shared" si="1530"/>
        <v>0</v>
      </c>
      <c r="AD6493" s="19">
        <f t="shared" si="1533"/>
        <v>0</v>
      </c>
      <c r="AE6493" s="21">
        <f t="shared" si="1542"/>
        <v>0</v>
      </c>
      <c r="AF6493" s="20">
        <f t="shared" si="1534"/>
        <v>0</v>
      </c>
      <c r="AG6493" s="20">
        <f t="shared" si="1535"/>
        <v>0</v>
      </c>
      <c r="AH6493" s="20">
        <f t="shared" si="1536"/>
        <v>0</v>
      </c>
      <c r="AI6493" s="20"/>
      <c r="AJ6493" s="20"/>
      <c r="AK6493" s="20">
        <f t="shared" si="1531"/>
        <v>0</v>
      </c>
      <c r="AL6493" s="171"/>
    </row>
    <row r="6494" spans="2:38" ht="15.75" customHeight="1" x14ac:dyDescent="0.25">
      <c r="B6494" s="14">
        <f t="shared" si="1539"/>
        <v>2119</v>
      </c>
      <c r="C6494" s="9" t="str">
        <f t="shared" si="1540"/>
        <v/>
      </c>
      <c r="D6494" s="3" t="str">
        <f t="shared" si="1541"/>
        <v/>
      </c>
      <c r="E6494" s="14" t="str">
        <f t="shared" si="1537"/>
        <v>2119</v>
      </c>
      <c r="J6494" s="14" t="str">
        <f t="shared" si="1532"/>
        <v xml:space="preserve">0                                                                                                                                                                                                                                                                                                                                                                                                                                                                                                                                                                                                                                                                                                                                                                                                                                                                                                                                                                                                                                                                                                                                                                                                                                                                                                                                                                                                                                                                                                                                                                                                                                                                                                                                                                                                                                                                                                                                                                                                                                                                                                                                                                                                      </v>
      </c>
      <c r="S6494" s="8"/>
      <c r="W6494" s="76"/>
      <c r="X6494" s="16">
        <f t="shared" si="1538"/>
        <v>0</v>
      </c>
      <c r="AC6494" s="18">
        <f t="shared" si="1530"/>
        <v>0</v>
      </c>
      <c r="AD6494" s="19">
        <f t="shared" si="1533"/>
        <v>0</v>
      </c>
      <c r="AE6494" s="21">
        <f t="shared" si="1542"/>
        <v>0</v>
      </c>
      <c r="AF6494" s="20">
        <f t="shared" si="1534"/>
        <v>0</v>
      </c>
      <c r="AG6494" s="20">
        <f t="shared" si="1535"/>
        <v>0</v>
      </c>
      <c r="AH6494" s="20">
        <f t="shared" si="1536"/>
        <v>0</v>
      </c>
      <c r="AI6494" s="20"/>
      <c r="AJ6494" s="20"/>
      <c r="AK6494" s="20">
        <f t="shared" si="1531"/>
        <v>0</v>
      </c>
      <c r="AL6494" s="171"/>
    </row>
    <row r="6495" spans="2:38" ht="15.75" customHeight="1" x14ac:dyDescent="0.25">
      <c r="B6495" s="14">
        <f t="shared" si="1539"/>
        <v>2120</v>
      </c>
      <c r="C6495" s="9" t="str">
        <f t="shared" si="1540"/>
        <v/>
      </c>
      <c r="D6495" s="3" t="str">
        <f t="shared" si="1541"/>
        <v/>
      </c>
      <c r="E6495" s="14" t="str">
        <f t="shared" si="1537"/>
        <v>2120</v>
      </c>
      <c r="J6495" s="14" t="str">
        <f t="shared" si="1532"/>
        <v xml:space="preserve">0                                                                                                                                                                                                                                                                                                                                                                                                                                                                                                                                                                                                                                                                                                                                                                                                                                                                                                                                                                                                                                                                                                                                                                                                                                                                                                                                                                                                                                                                                                                                                                                                                                                                                                                                                                                                                                                                                                                                                                                                                                                                                                                                                                                                       </v>
      </c>
      <c r="S6495" s="8"/>
      <c r="W6495" s="76"/>
      <c r="X6495" s="16">
        <f t="shared" si="1538"/>
        <v>0</v>
      </c>
      <c r="AC6495" s="18">
        <f t="shared" si="1530"/>
        <v>0</v>
      </c>
      <c r="AD6495" s="19">
        <f t="shared" si="1533"/>
        <v>0</v>
      </c>
      <c r="AE6495" s="21">
        <f t="shared" si="1542"/>
        <v>0</v>
      </c>
      <c r="AF6495" s="20">
        <f t="shared" si="1534"/>
        <v>0</v>
      </c>
      <c r="AG6495" s="20">
        <f t="shared" si="1535"/>
        <v>0</v>
      </c>
      <c r="AH6495" s="20">
        <f t="shared" si="1536"/>
        <v>0</v>
      </c>
      <c r="AI6495" s="20"/>
      <c r="AJ6495" s="20"/>
      <c r="AK6495" s="20">
        <f t="shared" si="1531"/>
        <v>0</v>
      </c>
      <c r="AL6495" s="171"/>
    </row>
    <row r="6496" spans="2:38" ht="15.75" customHeight="1" x14ac:dyDescent="0.25">
      <c r="B6496" s="14">
        <f t="shared" si="1539"/>
        <v>2121</v>
      </c>
      <c r="C6496" s="9" t="str">
        <f t="shared" si="1540"/>
        <v/>
      </c>
      <c r="D6496" s="3" t="str">
        <f t="shared" si="1541"/>
        <v/>
      </c>
      <c r="E6496" s="14" t="str">
        <f t="shared" si="1537"/>
        <v>2121</v>
      </c>
      <c r="J6496" s="14" t="str">
        <f t="shared" si="1532"/>
        <v xml:space="preserve">0                                                                                                                                                                                                                                                                                                                                                                                                                                                                                                                                                                                                                                                                                                                                                                                                                                                                                                                                                                                                                                                                                                                                                                                                                                                                                                                                                                                                                                                                                                                                                                                                                                                                                                                                                                                                                                                                                                                                                                                                                                                                                                                                                                                                        </v>
      </c>
      <c r="S6496" s="8"/>
      <c r="W6496" s="76"/>
      <c r="X6496" s="16">
        <f t="shared" si="1538"/>
        <v>0</v>
      </c>
      <c r="AC6496" s="18">
        <f t="shared" si="1530"/>
        <v>0</v>
      </c>
      <c r="AD6496" s="19">
        <f t="shared" si="1533"/>
        <v>0</v>
      </c>
      <c r="AE6496" s="21">
        <f t="shared" si="1542"/>
        <v>0</v>
      </c>
      <c r="AF6496" s="20">
        <f t="shared" si="1534"/>
        <v>0</v>
      </c>
      <c r="AG6496" s="20">
        <f t="shared" si="1535"/>
        <v>0</v>
      </c>
      <c r="AH6496" s="20">
        <f t="shared" si="1536"/>
        <v>0</v>
      </c>
      <c r="AI6496" s="20"/>
      <c r="AJ6496" s="20"/>
      <c r="AK6496" s="20">
        <f t="shared" si="1531"/>
        <v>0</v>
      </c>
      <c r="AL6496" s="171"/>
    </row>
    <row r="6497" spans="2:38" ht="15.75" customHeight="1" x14ac:dyDescent="0.25">
      <c r="B6497" s="14">
        <f t="shared" si="1539"/>
        <v>2122</v>
      </c>
      <c r="C6497" s="9" t="str">
        <f t="shared" si="1540"/>
        <v/>
      </c>
      <c r="D6497" s="3" t="str">
        <f t="shared" si="1541"/>
        <v/>
      </c>
      <c r="E6497" s="14" t="str">
        <f t="shared" si="1537"/>
        <v>2122</v>
      </c>
      <c r="J6497" s="14" t="str">
        <f t="shared" si="1532"/>
        <v xml:space="preserve">0                                                                                                                                                                                                                                                                                                                                                                                                                                                                                                                                                                                                                                                                                                                                                                                                                                                                                                                                                                                                                                                                                                                                                                                                                                                                                                                                                                                                                                                                                                                                                                                                                                                                                                                                                                                                                                                                                                                                                                                                                                                                                                                                                                                                         </v>
      </c>
      <c r="S6497" s="8"/>
      <c r="W6497" s="76"/>
      <c r="X6497" s="16">
        <f t="shared" si="1538"/>
        <v>0</v>
      </c>
      <c r="AC6497" s="18">
        <f t="shared" si="1530"/>
        <v>0</v>
      </c>
      <c r="AD6497" s="19">
        <f t="shared" si="1533"/>
        <v>0</v>
      </c>
      <c r="AE6497" s="21">
        <f t="shared" si="1542"/>
        <v>0</v>
      </c>
      <c r="AF6497" s="20">
        <f t="shared" si="1534"/>
        <v>0</v>
      </c>
      <c r="AG6497" s="20">
        <f t="shared" si="1535"/>
        <v>0</v>
      </c>
      <c r="AH6497" s="20">
        <f t="shared" si="1536"/>
        <v>0</v>
      </c>
      <c r="AI6497" s="20"/>
      <c r="AJ6497" s="20"/>
      <c r="AK6497" s="20">
        <f t="shared" si="1531"/>
        <v>0</v>
      </c>
      <c r="AL6497" s="171"/>
    </row>
    <row r="6498" spans="2:38" ht="15.75" customHeight="1" x14ac:dyDescent="0.25">
      <c r="B6498" s="14">
        <f t="shared" si="1539"/>
        <v>2123</v>
      </c>
      <c r="C6498" s="9" t="str">
        <f t="shared" si="1540"/>
        <v/>
      </c>
      <c r="D6498" s="3" t="str">
        <f t="shared" si="1541"/>
        <v/>
      </c>
      <c r="E6498" s="14" t="str">
        <f t="shared" si="1537"/>
        <v>2123</v>
      </c>
      <c r="J6498" s="14" t="str">
        <f t="shared" si="1532"/>
        <v xml:space="preserve">0                                                                                                                                                                                                                                                                                                                                                                                                                                                                                                                                                                                                                                                                                                                                                                                                                                                                                                                                                                                                                                                                                                                                                                                                                                                                                                                                                                                                                                                                                                                                                                                                                                                                                                                                                                                                                                                                                                                                                                                                                                                                                                                                                                                                          </v>
      </c>
      <c r="S6498" s="8"/>
      <c r="W6498" s="76"/>
      <c r="X6498" s="16">
        <f t="shared" si="1538"/>
        <v>0</v>
      </c>
      <c r="AC6498" s="18">
        <f t="shared" si="1530"/>
        <v>0</v>
      </c>
      <c r="AD6498" s="19">
        <f t="shared" si="1533"/>
        <v>0</v>
      </c>
      <c r="AE6498" s="21">
        <f t="shared" si="1542"/>
        <v>0</v>
      </c>
      <c r="AF6498" s="20">
        <f t="shared" si="1534"/>
        <v>0</v>
      </c>
      <c r="AG6498" s="20">
        <f t="shared" si="1535"/>
        <v>0</v>
      </c>
      <c r="AH6498" s="20">
        <f t="shared" si="1536"/>
        <v>0</v>
      </c>
      <c r="AI6498" s="20"/>
      <c r="AJ6498" s="20"/>
      <c r="AK6498" s="20">
        <f t="shared" si="1531"/>
        <v>0</v>
      </c>
      <c r="AL6498" s="171"/>
    </row>
    <row r="6499" spans="2:38" ht="15.75" customHeight="1" x14ac:dyDescent="0.25">
      <c r="B6499" s="14">
        <f t="shared" si="1539"/>
        <v>2124</v>
      </c>
      <c r="C6499" s="9" t="str">
        <f t="shared" si="1540"/>
        <v/>
      </c>
      <c r="D6499" s="3" t="str">
        <f t="shared" si="1541"/>
        <v/>
      </c>
      <c r="E6499" s="14" t="str">
        <f t="shared" si="1537"/>
        <v>2124</v>
      </c>
      <c r="J6499" s="14" t="str">
        <f t="shared" si="1532"/>
        <v xml:space="preserve">0                                                                                                                                                                                                                                                                                                                                                                                                                                                                                                                                                                                                                                                                                                                                                                                                                                                                                                                                                                                                                                                                                                                                                                                                                                                                                                                                                                                                                                                                                                                                                                                                                                                                                                                                                                                                                                                                                                                                                                                                                                                                                                                                                                                                           </v>
      </c>
      <c r="S6499" s="8"/>
      <c r="W6499" s="76"/>
      <c r="X6499" s="16">
        <f t="shared" si="1538"/>
        <v>0</v>
      </c>
      <c r="AC6499" s="18">
        <f t="shared" ref="AC6499:AC6520" si="1543">+AB6499*Y6499</f>
        <v>0</v>
      </c>
      <c r="AD6499" s="19">
        <f t="shared" si="1533"/>
        <v>0</v>
      </c>
      <c r="AE6499" s="21">
        <f t="shared" si="1542"/>
        <v>0</v>
      </c>
      <c r="AF6499" s="20">
        <f t="shared" si="1534"/>
        <v>0</v>
      </c>
      <c r="AG6499" s="20">
        <f t="shared" si="1535"/>
        <v>0</v>
      </c>
      <c r="AH6499" s="20">
        <f t="shared" si="1536"/>
        <v>0</v>
      </c>
      <c r="AI6499" s="20"/>
      <c r="AJ6499" s="20"/>
      <c r="AK6499" s="20">
        <f t="shared" ref="AK6499:AK6520" si="1544">AH6499+AG6499</f>
        <v>0</v>
      </c>
      <c r="AL6499" s="171"/>
    </row>
    <row r="6500" spans="2:38" ht="15.75" customHeight="1" x14ac:dyDescent="0.25">
      <c r="B6500" s="14">
        <f t="shared" si="1539"/>
        <v>2125</v>
      </c>
      <c r="C6500" s="9" t="str">
        <f t="shared" si="1540"/>
        <v/>
      </c>
      <c r="D6500" s="3" t="str">
        <f t="shared" si="1541"/>
        <v/>
      </c>
      <c r="E6500" s="14" t="str">
        <f t="shared" si="1537"/>
        <v>2125</v>
      </c>
      <c r="J6500" s="14" t="str">
        <f t="shared" si="1532"/>
        <v xml:space="preserve">0                                                                                                                                                                                                                                                                                                                                                                                                                                                                                                                                                                                                                                                                                                                                                                                                                                                                                                                                                                                                                                                                                                                                                                                                                                                                                                                                                                                                                                                                                                                                                                                                                                                                                                                                                                                                                                                                                                                                                                                                                                                                                                                                                                                                            </v>
      </c>
      <c r="S6500" s="8"/>
      <c r="W6500" s="76"/>
      <c r="X6500" s="16">
        <f t="shared" si="1538"/>
        <v>0</v>
      </c>
      <c r="AC6500" s="18">
        <f t="shared" si="1543"/>
        <v>0</v>
      </c>
      <c r="AD6500" s="19">
        <f t="shared" si="1533"/>
        <v>0</v>
      </c>
      <c r="AE6500" s="21">
        <f t="shared" si="1542"/>
        <v>0</v>
      </c>
      <c r="AF6500" s="20">
        <f t="shared" si="1534"/>
        <v>0</v>
      </c>
      <c r="AG6500" s="20">
        <f t="shared" si="1535"/>
        <v>0</v>
      </c>
      <c r="AH6500" s="20">
        <f t="shared" si="1536"/>
        <v>0</v>
      </c>
      <c r="AI6500" s="20"/>
      <c r="AJ6500" s="20"/>
      <c r="AK6500" s="20">
        <f t="shared" si="1544"/>
        <v>0</v>
      </c>
      <c r="AL6500" s="171"/>
    </row>
    <row r="6501" spans="2:38" ht="15.75" customHeight="1" x14ac:dyDescent="0.25">
      <c r="B6501" s="14">
        <f t="shared" si="1539"/>
        <v>2126</v>
      </c>
      <c r="C6501" s="9" t="str">
        <f t="shared" si="1540"/>
        <v/>
      </c>
      <c r="D6501" s="3" t="str">
        <f t="shared" si="1541"/>
        <v/>
      </c>
      <c r="E6501" s="14" t="str">
        <f t="shared" si="1537"/>
        <v>2126</v>
      </c>
      <c r="J6501" s="14" t="str">
        <f t="shared" si="1532"/>
        <v xml:space="preserve">0                                                                                                                                                                                                                                                                                                                                                                                                                                                                                                                                                                                                                                                                                                                                                                                                                                                                                                                                                                                                                                                                                                                                                                                                                                                                                                                                                                                                                                                                                                                                                                                                                                                                                                                                                                                                                                                                                                                                                                                                                                                                                                                                                                                                             </v>
      </c>
      <c r="S6501" s="8"/>
      <c r="W6501" s="76"/>
      <c r="X6501" s="16">
        <f t="shared" si="1538"/>
        <v>0</v>
      </c>
      <c r="AC6501" s="18">
        <f t="shared" si="1543"/>
        <v>0</v>
      </c>
      <c r="AD6501" s="19">
        <f t="shared" si="1533"/>
        <v>0</v>
      </c>
      <c r="AE6501" s="21">
        <f t="shared" si="1542"/>
        <v>0</v>
      </c>
      <c r="AF6501" s="20">
        <f t="shared" si="1534"/>
        <v>0</v>
      </c>
      <c r="AG6501" s="20">
        <f t="shared" si="1535"/>
        <v>0</v>
      </c>
      <c r="AH6501" s="20">
        <f t="shared" si="1536"/>
        <v>0</v>
      </c>
      <c r="AI6501" s="20"/>
      <c r="AJ6501" s="20"/>
      <c r="AK6501" s="20">
        <f t="shared" si="1544"/>
        <v>0</v>
      </c>
      <c r="AL6501" s="171"/>
    </row>
    <row r="6502" spans="2:38" ht="15.75" customHeight="1" x14ac:dyDescent="0.25">
      <c r="B6502" s="14">
        <f t="shared" si="1539"/>
        <v>2127</v>
      </c>
      <c r="C6502" s="9" t="str">
        <f t="shared" si="1540"/>
        <v/>
      </c>
      <c r="D6502" s="3" t="str">
        <f t="shared" si="1541"/>
        <v/>
      </c>
      <c r="E6502" s="14" t="str">
        <f t="shared" si="1537"/>
        <v>2127</v>
      </c>
      <c r="J6502" s="14" t="str">
        <f t="shared" si="1532"/>
        <v xml:space="preserve">0                                                                                                                                                                                                                                                                                                                                                                                                                                                                                                                                                                                                                                                                                                                                                                                                                                                                                                                                                                                                                                                                                                                                                                                                                                                                                                                                                                                                                                                                                                                                                                                                                                                                                                                                                                                                                                                                                                                                                                                                                                                                                                                                                                                                              </v>
      </c>
      <c r="S6502" s="8"/>
      <c r="W6502" s="76"/>
      <c r="X6502" s="16">
        <f t="shared" si="1538"/>
        <v>0</v>
      </c>
      <c r="AC6502" s="18">
        <f t="shared" si="1543"/>
        <v>0</v>
      </c>
      <c r="AD6502" s="19">
        <f t="shared" si="1533"/>
        <v>0</v>
      </c>
      <c r="AE6502" s="21">
        <f t="shared" si="1542"/>
        <v>0</v>
      </c>
      <c r="AF6502" s="20">
        <f t="shared" si="1534"/>
        <v>0</v>
      </c>
      <c r="AG6502" s="20">
        <f t="shared" si="1535"/>
        <v>0</v>
      </c>
      <c r="AH6502" s="20">
        <f t="shared" si="1536"/>
        <v>0</v>
      </c>
      <c r="AI6502" s="20"/>
      <c r="AJ6502" s="20"/>
      <c r="AK6502" s="20">
        <f t="shared" si="1544"/>
        <v>0</v>
      </c>
      <c r="AL6502" s="171"/>
    </row>
    <row r="6503" spans="2:38" ht="15.75" customHeight="1" x14ac:dyDescent="0.25">
      <c r="B6503" s="14">
        <f t="shared" si="1539"/>
        <v>2128</v>
      </c>
      <c r="C6503" s="9" t="str">
        <f t="shared" si="1540"/>
        <v/>
      </c>
      <c r="D6503" s="3" t="str">
        <f t="shared" si="1541"/>
        <v/>
      </c>
      <c r="E6503" s="14" t="str">
        <f t="shared" si="1537"/>
        <v>2128</v>
      </c>
      <c r="J6503" s="14" t="str">
        <f t="shared" ref="J6503:J6520" si="1545">IF(A6503=A6502,CONCATENATE(J6502," ",I6503),I6503)</f>
        <v xml:space="preserve">0                                                                                                                                                                                                                                                                                                                                                                                                                                                                                                                                                                                                                                                                                                                                                                                                                                                                                                                                                                                                                                                                                                                                                                                                                                                                                                                                                                                                                                                                                                                                                                                                                                                                                                                                                                                                                                                                                                                                                                                                                                                                                                                                                                                                               </v>
      </c>
      <c r="S6503" s="8"/>
      <c r="W6503" s="76"/>
      <c r="X6503" s="16">
        <f t="shared" si="1538"/>
        <v>0</v>
      </c>
      <c r="AC6503" s="18">
        <f t="shared" si="1543"/>
        <v>0</v>
      </c>
      <c r="AD6503" s="19">
        <f t="shared" si="1533"/>
        <v>0</v>
      </c>
      <c r="AE6503" s="21">
        <f t="shared" si="1542"/>
        <v>0</v>
      </c>
      <c r="AF6503" s="20">
        <f t="shared" si="1534"/>
        <v>0</v>
      </c>
      <c r="AG6503" s="20">
        <f t="shared" si="1535"/>
        <v>0</v>
      </c>
      <c r="AH6503" s="20">
        <f t="shared" si="1536"/>
        <v>0</v>
      </c>
      <c r="AI6503" s="20"/>
      <c r="AJ6503" s="20"/>
      <c r="AK6503" s="20">
        <f t="shared" si="1544"/>
        <v>0</v>
      </c>
      <c r="AL6503" s="171"/>
    </row>
    <row r="6504" spans="2:38" ht="15.75" customHeight="1" x14ac:dyDescent="0.25">
      <c r="B6504" s="14">
        <f t="shared" si="1539"/>
        <v>2129</v>
      </c>
      <c r="C6504" s="9" t="str">
        <f t="shared" si="1540"/>
        <v/>
      </c>
      <c r="D6504" s="3" t="str">
        <f t="shared" si="1541"/>
        <v/>
      </c>
      <c r="E6504" s="14" t="str">
        <f t="shared" si="1537"/>
        <v>2129</v>
      </c>
      <c r="J6504" s="14" t="str">
        <f t="shared" si="1545"/>
        <v xml:space="preserve">0                                                                                                                                                                                                                                                                                                                                                                                                                                                                                                                                                                                                                                                                                                                                                                                                                                                                                                                                                                                                                                                                                                                                                                                                                                                                                                                                                                                                                                                                                                                                                                                                                                                                                                                                                                                                                                                                                                                                                                                                                                                                                                                                                                                                                </v>
      </c>
      <c r="S6504" s="8"/>
      <c r="W6504" s="76"/>
      <c r="X6504" s="16">
        <f t="shared" si="1538"/>
        <v>0</v>
      </c>
      <c r="AC6504" s="18">
        <f t="shared" si="1543"/>
        <v>0</v>
      </c>
      <c r="AD6504" s="19">
        <f t="shared" si="1533"/>
        <v>0</v>
      </c>
      <c r="AE6504" s="21">
        <f t="shared" si="1542"/>
        <v>0</v>
      </c>
      <c r="AF6504" s="20">
        <f t="shared" si="1534"/>
        <v>0</v>
      </c>
      <c r="AG6504" s="20">
        <f t="shared" si="1535"/>
        <v>0</v>
      </c>
      <c r="AH6504" s="20">
        <f t="shared" si="1536"/>
        <v>0</v>
      </c>
      <c r="AI6504" s="20"/>
      <c r="AJ6504" s="20"/>
      <c r="AK6504" s="20">
        <f t="shared" si="1544"/>
        <v>0</v>
      </c>
      <c r="AL6504" s="171"/>
    </row>
    <row r="6505" spans="2:38" ht="15.75" customHeight="1" x14ac:dyDescent="0.25">
      <c r="B6505" s="14">
        <f t="shared" si="1539"/>
        <v>2130</v>
      </c>
      <c r="C6505" s="9" t="str">
        <f t="shared" si="1540"/>
        <v/>
      </c>
      <c r="D6505" s="3" t="str">
        <f t="shared" si="1541"/>
        <v/>
      </c>
      <c r="E6505" s="14" t="str">
        <f t="shared" si="1537"/>
        <v>2130</v>
      </c>
      <c r="J6505" s="14" t="str">
        <f t="shared" si="1545"/>
        <v xml:space="preserve">0                                                                                                                                                                                                                                                                                                                                                                                                                                                                                                                                                                                                                                                                                                                                                                                                                                                                                                                                                                                                                                                                                                                                                                                                                                                                                                                                                                                                                                                                                                                                                                                                                                                                                                                                                                                                                                                                                                                                                                                                                                                                                                                                                                                                                 </v>
      </c>
      <c r="S6505" s="8"/>
      <c r="W6505" s="76"/>
      <c r="X6505" s="16">
        <f t="shared" si="1538"/>
        <v>0</v>
      </c>
      <c r="AC6505" s="18">
        <f t="shared" si="1543"/>
        <v>0</v>
      </c>
      <c r="AD6505" s="19">
        <f t="shared" si="1533"/>
        <v>0</v>
      </c>
      <c r="AE6505" s="21">
        <f t="shared" si="1542"/>
        <v>0</v>
      </c>
      <c r="AF6505" s="20">
        <f t="shared" si="1534"/>
        <v>0</v>
      </c>
      <c r="AG6505" s="20">
        <f t="shared" si="1535"/>
        <v>0</v>
      </c>
      <c r="AH6505" s="20">
        <f t="shared" si="1536"/>
        <v>0</v>
      </c>
      <c r="AI6505" s="20"/>
      <c r="AJ6505" s="20"/>
      <c r="AK6505" s="20">
        <f t="shared" si="1544"/>
        <v>0</v>
      </c>
      <c r="AL6505" s="171"/>
    </row>
    <row r="6506" spans="2:38" ht="15.75" customHeight="1" x14ac:dyDescent="0.25">
      <c r="B6506" s="14">
        <f t="shared" si="1539"/>
        <v>2131</v>
      </c>
      <c r="C6506" s="9" t="str">
        <f t="shared" si="1540"/>
        <v/>
      </c>
      <c r="D6506" s="3" t="str">
        <f t="shared" si="1541"/>
        <v/>
      </c>
      <c r="E6506" s="14" t="str">
        <f t="shared" si="1537"/>
        <v>2131</v>
      </c>
      <c r="J6506" s="14" t="str">
        <f t="shared" si="1545"/>
        <v xml:space="preserve">0                                                                                                                                                                                                                                                                                                                                                                                                                                                                                                                                                                                                                                                                                                                                                                                                                                                                                                                                                                                                                                                                                                                                                                                                                                                                                                                                                                                                                                                                                                                                                                                                                                                                                                                                                                                                                                                                                                                                                                                                                                                                                                                                                                                                                  </v>
      </c>
      <c r="S6506" s="8"/>
      <c r="W6506" s="76"/>
      <c r="X6506" s="16">
        <f t="shared" si="1538"/>
        <v>0</v>
      </c>
      <c r="AC6506" s="18">
        <f t="shared" si="1543"/>
        <v>0</v>
      </c>
      <c r="AD6506" s="19">
        <f t="shared" si="1533"/>
        <v>0</v>
      </c>
      <c r="AE6506" s="21">
        <f t="shared" si="1542"/>
        <v>0</v>
      </c>
      <c r="AF6506" s="20">
        <f t="shared" si="1534"/>
        <v>0</v>
      </c>
      <c r="AG6506" s="20">
        <f t="shared" si="1535"/>
        <v>0</v>
      </c>
      <c r="AH6506" s="20">
        <f t="shared" si="1536"/>
        <v>0</v>
      </c>
      <c r="AI6506" s="20"/>
      <c r="AJ6506" s="20"/>
      <c r="AK6506" s="20">
        <f t="shared" si="1544"/>
        <v>0</v>
      </c>
      <c r="AL6506" s="171"/>
    </row>
    <row r="6507" spans="2:38" ht="15.75" customHeight="1" x14ac:dyDescent="0.25">
      <c r="B6507" s="14">
        <f t="shared" si="1539"/>
        <v>2132</v>
      </c>
      <c r="C6507" s="9" t="str">
        <f t="shared" si="1540"/>
        <v/>
      </c>
      <c r="D6507" s="3" t="str">
        <f t="shared" si="1541"/>
        <v/>
      </c>
      <c r="E6507" s="14" t="str">
        <f t="shared" si="1537"/>
        <v>2132</v>
      </c>
      <c r="J6507" s="14" t="str">
        <f t="shared" si="1545"/>
        <v xml:space="preserve">0                                                                                                                                                                                                                                                                                                                                                                                                                                                                                                                                                                                                                                                                                                                                                                                                                                                                                                                                                                                                                                                                                                                                                                                                                                                                                                                                                                                                                                                                                                                                                                                                                                                                                                                                                                                                                                                                                                                                                                                                                                                                                                                                                                                                                   </v>
      </c>
      <c r="S6507" s="8"/>
      <c r="W6507" s="76"/>
      <c r="X6507" s="16">
        <f t="shared" si="1538"/>
        <v>0</v>
      </c>
      <c r="AC6507" s="18">
        <f t="shared" si="1543"/>
        <v>0</v>
      </c>
      <c r="AD6507" s="19">
        <f t="shared" si="1533"/>
        <v>0</v>
      </c>
      <c r="AE6507" s="21">
        <f t="shared" si="1542"/>
        <v>0</v>
      </c>
      <c r="AF6507" s="20">
        <f t="shared" si="1534"/>
        <v>0</v>
      </c>
      <c r="AG6507" s="20">
        <f t="shared" si="1535"/>
        <v>0</v>
      </c>
      <c r="AH6507" s="20">
        <f t="shared" si="1536"/>
        <v>0</v>
      </c>
      <c r="AI6507" s="20"/>
      <c r="AJ6507" s="20"/>
      <c r="AK6507" s="20">
        <f t="shared" si="1544"/>
        <v>0</v>
      </c>
      <c r="AL6507" s="171"/>
    </row>
    <row r="6508" spans="2:38" ht="15.75" customHeight="1" x14ac:dyDescent="0.25">
      <c r="B6508" s="14">
        <f t="shared" si="1539"/>
        <v>2133</v>
      </c>
      <c r="C6508" s="9" t="str">
        <f t="shared" si="1540"/>
        <v/>
      </c>
      <c r="D6508" s="3" t="str">
        <f t="shared" si="1541"/>
        <v/>
      </c>
      <c r="E6508" s="14" t="str">
        <f t="shared" si="1537"/>
        <v>2133</v>
      </c>
      <c r="J6508" s="14" t="str">
        <f t="shared" si="1545"/>
        <v xml:space="preserve">0                                                                                                                                                                                                                                                                                                                                                                                                                                                                                                                                                                                                                                                                                                                                                                                                                                                                                                                                                                                                                                                                                                                                                                                                                                                                                                                                                                                                                                                                                                                                                                                                                                                                                                                                                                                                                                                                                                                                                                                                                                                                                                                                                                                                                    </v>
      </c>
      <c r="S6508" s="8"/>
      <c r="W6508" s="76"/>
      <c r="X6508" s="16">
        <f t="shared" si="1538"/>
        <v>0</v>
      </c>
      <c r="AC6508" s="18">
        <f t="shared" si="1543"/>
        <v>0</v>
      </c>
      <c r="AD6508" s="19">
        <f t="shared" si="1533"/>
        <v>0</v>
      </c>
      <c r="AE6508" s="21">
        <f t="shared" si="1542"/>
        <v>0</v>
      </c>
      <c r="AF6508" s="20">
        <f t="shared" si="1534"/>
        <v>0</v>
      </c>
      <c r="AG6508" s="20">
        <f t="shared" si="1535"/>
        <v>0</v>
      </c>
      <c r="AH6508" s="20">
        <f t="shared" si="1536"/>
        <v>0</v>
      </c>
      <c r="AI6508" s="20"/>
      <c r="AJ6508" s="20"/>
      <c r="AK6508" s="20">
        <f t="shared" si="1544"/>
        <v>0</v>
      </c>
      <c r="AL6508" s="171"/>
    </row>
    <row r="6509" spans="2:38" ht="15.75" customHeight="1" x14ac:dyDescent="0.25">
      <c r="B6509" s="14">
        <f t="shared" si="1539"/>
        <v>2134</v>
      </c>
      <c r="C6509" s="9" t="str">
        <f t="shared" si="1540"/>
        <v/>
      </c>
      <c r="D6509" s="3" t="str">
        <f t="shared" si="1541"/>
        <v/>
      </c>
      <c r="E6509" s="14" t="str">
        <f t="shared" si="1537"/>
        <v>2134</v>
      </c>
      <c r="J6509" s="14" t="str">
        <f t="shared" si="1545"/>
        <v xml:space="preserve">0                                                                                                                                                                                                                                                                                                                                                                                                                                                                                                                                                                                                                                                                                                                                                                                                                                                                                                                                                                                                                                                                                                                                                                                                                                                                                                                                                                                                                                                                                                                                                                                                                                                                                                                                                                                                                                                                                                                                                                                                                                                                                                                                                                                                                     </v>
      </c>
      <c r="S6509" s="8"/>
      <c r="W6509" s="76"/>
      <c r="X6509" s="16">
        <f t="shared" si="1538"/>
        <v>0</v>
      </c>
      <c r="AC6509" s="18">
        <f t="shared" si="1543"/>
        <v>0</v>
      </c>
      <c r="AD6509" s="19">
        <f t="shared" si="1533"/>
        <v>0</v>
      </c>
      <c r="AE6509" s="21">
        <f t="shared" si="1542"/>
        <v>0</v>
      </c>
      <c r="AF6509" s="20">
        <f t="shared" si="1534"/>
        <v>0</v>
      </c>
      <c r="AG6509" s="20">
        <f t="shared" si="1535"/>
        <v>0</v>
      </c>
      <c r="AH6509" s="20">
        <f t="shared" si="1536"/>
        <v>0</v>
      </c>
      <c r="AI6509" s="20"/>
      <c r="AJ6509" s="20"/>
      <c r="AK6509" s="20">
        <f t="shared" si="1544"/>
        <v>0</v>
      </c>
      <c r="AL6509" s="171"/>
    </row>
    <row r="6510" spans="2:38" ht="15.75" customHeight="1" x14ac:dyDescent="0.25">
      <c r="B6510" s="14">
        <f t="shared" si="1539"/>
        <v>2135</v>
      </c>
      <c r="C6510" s="9" t="str">
        <f t="shared" si="1540"/>
        <v/>
      </c>
      <c r="D6510" s="3" t="str">
        <f t="shared" si="1541"/>
        <v/>
      </c>
      <c r="E6510" s="14" t="str">
        <f t="shared" si="1537"/>
        <v>2135</v>
      </c>
      <c r="J6510" s="14" t="str">
        <f t="shared" si="1545"/>
        <v xml:space="preserve">0                                                                                                                                                                                                                                                                                                                                                                                                                                                                                                                                                                                                                                                                                                                                                                                                                                                                                                                                                                                                                                                                                                                                                                                                                                                                                                                                                                                                                                                                                                                                                                                                                                                                                                                                                                                                                                                                                                                                                                                                                                                                                                                                                                                                                      </v>
      </c>
      <c r="S6510" s="8"/>
      <c r="W6510" s="76"/>
      <c r="X6510" s="16">
        <f t="shared" si="1538"/>
        <v>0</v>
      </c>
      <c r="AC6510" s="18">
        <f t="shared" si="1543"/>
        <v>0</v>
      </c>
      <c r="AD6510" s="19">
        <f t="shared" si="1533"/>
        <v>0</v>
      </c>
      <c r="AE6510" s="21">
        <f t="shared" si="1542"/>
        <v>0</v>
      </c>
      <c r="AF6510" s="20">
        <f t="shared" si="1534"/>
        <v>0</v>
      </c>
      <c r="AG6510" s="20">
        <f t="shared" si="1535"/>
        <v>0</v>
      </c>
      <c r="AH6510" s="20">
        <f t="shared" si="1536"/>
        <v>0</v>
      </c>
      <c r="AI6510" s="20"/>
      <c r="AJ6510" s="20"/>
      <c r="AK6510" s="20">
        <f t="shared" si="1544"/>
        <v>0</v>
      </c>
      <c r="AL6510" s="171"/>
    </row>
    <row r="6511" spans="2:38" ht="15.75" customHeight="1" x14ac:dyDescent="0.25">
      <c r="B6511" s="14">
        <f t="shared" si="1539"/>
        <v>2136</v>
      </c>
      <c r="C6511" s="9" t="str">
        <f t="shared" si="1540"/>
        <v/>
      </c>
      <c r="D6511" s="3" t="str">
        <f t="shared" si="1541"/>
        <v/>
      </c>
      <c r="E6511" s="14" t="str">
        <f t="shared" si="1537"/>
        <v>2136</v>
      </c>
      <c r="J6511" s="14" t="str">
        <f t="shared" si="1545"/>
        <v xml:space="preserve">0                                                                                                                                                                                                                                                                                                                                                                                                                                                                                                                                                                                                                                                                                                                                                                                                                                                                                                                                                                                                                                                                                                                                                                                                                                                                                                                                                                                                                                                                                                                                                                                                                                                                                                                                                                                                                                                                                                                                                                                                                                                                                                                                                                                                                       </v>
      </c>
      <c r="S6511" s="8"/>
      <c r="W6511" s="76"/>
      <c r="X6511" s="16">
        <f t="shared" si="1538"/>
        <v>0</v>
      </c>
      <c r="AC6511" s="18">
        <f t="shared" si="1543"/>
        <v>0</v>
      </c>
      <c r="AD6511" s="19">
        <f t="shared" si="1533"/>
        <v>0</v>
      </c>
      <c r="AE6511" s="21">
        <f t="shared" si="1542"/>
        <v>0</v>
      </c>
      <c r="AF6511" s="20">
        <f t="shared" si="1534"/>
        <v>0</v>
      </c>
      <c r="AG6511" s="20">
        <f t="shared" si="1535"/>
        <v>0</v>
      </c>
      <c r="AH6511" s="20">
        <f t="shared" si="1536"/>
        <v>0</v>
      </c>
      <c r="AI6511" s="20"/>
      <c r="AJ6511" s="20"/>
      <c r="AK6511" s="20">
        <f t="shared" si="1544"/>
        <v>0</v>
      </c>
      <c r="AL6511" s="171"/>
    </row>
    <row r="6512" spans="2:38" ht="15.75" customHeight="1" x14ac:dyDescent="0.25">
      <c r="B6512" s="14">
        <f t="shared" si="1539"/>
        <v>2137</v>
      </c>
      <c r="C6512" s="9" t="str">
        <f t="shared" si="1540"/>
        <v/>
      </c>
      <c r="D6512" s="3" t="str">
        <f t="shared" si="1541"/>
        <v/>
      </c>
      <c r="E6512" s="14" t="str">
        <f t="shared" si="1537"/>
        <v>2137</v>
      </c>
      <c r="J6512" s="14" t="str">
        <f t="shared" si="1545"/>
        <v xml:space="preserve">0                                                                                                                                                                                                                                                                                                                                                                                                                                                                                                                                                                                                                                                                                                                                                                                                                                                                                                                                                                                                                                                                                                                                                                                                                                                                                                                                                                                                                                                                                                                                                                                                                                                                                                                                                                                                                                                                                                                                                                                                                                                                                                                                                                                                                        </v>
      </c>
      <c r="S6512" s="8"/>
      <c r="W6512" s="76"/>
      <c r="X6512" s="16">
        <f t="shared" si="1538"/>
        <v>0</v>
      </c>
      <c r="AC6512" s="18">
        <f t="shared" si="1543"/>
        <v>0</v>
      </c>
      <c r="AD6512" s="19">
        <f t="shared" si="1533"/>
        <v>0</v>
      </c>
      <c r="AE6512" s="21">
        <f t="shared" si="1542"/>
        <v>0</v>
      </c>
      <c r="AF6512" s="20">
        <f t="shared" si="1534"/>
        <v>0</v>
      </c>
      <c r="AG6512" s="20">
        <f t="shared" si="1535"/>
        <v>0</v>
      </c>
      <c r="AH6512" s="20">
        <f t="shared" si="1536"/>
        <v>0</v>
      </c>
      <c r="AI6512" s="20"/>
      <c r="AJ6512" s="20"/>
      <c r="AK6512" s="20">
        <f t="shared" si="1544"/>
        <v>0</v>
      </c>
      <c r="AL6512" s="171"/>
    </row>
    <row r="6513" spans="2:38" ht="15.75" customHeight="1" x14ac:dyDescent="0.25">
      <c r="B6513" s="14">
        <f t="shared" si="1539"/>
        <v>2138</v>
      </c>
      <c r="C6513" s="9" t="str">
        <f t="shared" si="1540"/>
        <v/>
      </c>
      <c r="D6513" s="3" t="str">
        <f t="shared" si="1541"/>
        <v/>
      </c>
      <c r="E6513" s="14" t="str">
        <f t="shared" si="1537"/>
        <v>2138</v>
      </c>
      <c r="J6513" s="14" t="str">
        <f t="shared" si="1545"/>
        <v xml:space="preserve">0                                                                                                                                                                                                                                                                                                                                                                                                                                                                                                                                                                                                                                                                                                                                                                                                                                                                                                                                                                                                                                                                                                                                                                                                                                                                                                                                                                                                                                                                                                                                                                                                                                                                                                                                                                                                                                                                                                                                                                                                                                                                                                                                                                                                                         </v>
      </c>
      <c r="S6513" s="8"/>
      <c r="W6513" s="76"/>
      <c r="X6513" s="16">
        <f t="shared" si="1538"/>
        <v>0</v>
      </c>
      <c r="AC6513" s="18">
        <f t="shared" si="1543"/>
        <v>0</v>
      </c>
      <c r="AD6513" s="19">
        <f t="shared" ref="AD6513:AD6520" si="1546">IF(A6513=A6512,AD6512+AC6513,AC6513)</f>
        <v>0</v>
      </c>
      <c r="AE6513" s="21">
        <f t="shared" si="1542"/>
        <v>0</v>
      </c>
      <c r="AF6513" s="20">
        <f t="shared" ref="AF6513:AF6520" si="1547">IF(A6513=A6512,0,(SUMIF($A$3:$A$999956,A6513,$Q$3:$Q$999956)))+IF(A6513=A6512,0,(SUMIF($A$3:$A$999956,A6513,$R$3:$R$999956)))</f>
        <v>0</v>
      </c>
      <c r="AG6513" s="20">
        <f t="shared" ref="AG6513:AG6520" si="1548">IF(A6513=A6512,0,(SUMIF($A$3:$A$999956,A6513,($X$3:$X$999956))))</f>
        <v>0</v>
      </c>
      <c r="AH6513" s="20">
        <f t="shared" ref="AH6513:AH6520" si="1549">IF(A6513=A6512,0,(SUMIF($A$3:$A$999956,A6513,($AC$3:$AC$999956))))</f>
        <v>0</v>
      </c>
      <c r="AI6513" s="20"/>
      <c r="AJ6513" s="20"/>
      <c r="AK6513" s="20">
        <f t="shared" si="1544"/>
        <v>0</v>
      </c>
      <c r="AL6513" s="171"/>
    </row>
    <row r="6514" spans="2:38" ht="15.75" customHeight="1" x14ac:dyDescent="0.25">
      <c r="B6514" s="14">
        <f t="shared" si="1539"/>
        <v>2139</v>
      </c>
      <c r="C6514" s="9" t="str">
        <f t="shared" si="1540"/>
        <v/>
      </c>
      <c r="D6514" s="3" t="str">
        <f t="shared" si="1541"/>
        <v/>
      </c>
      <c r="E6514" s="14" t="str">
        <f t="shared" si="1537"/>
        <v>2139</v>
      </c>
      <c r="J6514" s="14" t="str">
        <f t="shared" si="1545"/>
        <v xml:space="preserve">0                                                                                                                                                                                                                                                                                                                                                                                                                                                                                                                                                                                                                                                                                                                                                                                                                                                                                                                                                                                                                                                                                                                                                                                                                                                                                                                                                                                                                                                                                                                                                                                                                                                                                                                                                                                                                                                                                                                                                                                                                                                                                                                                                                                                                          </v>
      </c>
      <c r="S6514" s="8"/>
      <c r="W6514" s="76"/>
      <c r="X6514" s="16">
        <f t="shared" si="1538"/>
        <v>0</v>
      </c>
      <c r="AC6514" s="18">
        <f t="shared" si="1543"/>
        <v>0</v>
      </c>
      <c r="AD6514" s="19">
        <f t="shared" si="1546"/>
        <v>0</v>
      </c>
      <c r="AE6514" s="21">
        <f t="shared" si="1542"/>
        <v>0</v>
      </c>
      <c r="AF6514" s="20">
        <f t="shared" si="1547"/>
        <v>0</v>
      </c>
      <c r="AG6514" s="20">
        <f t="shared" si="1548"/>
        <v>0</v>
      </c>
      <c r="AH6514" s="20">
        <f t="shared" si="1549"/>
        <v>0</v>
      </c>
      <c r="AI6514" s="20"/>
      <c r="AJ6514" s="20"/>
      <c r="AK6514" s="20">
        <f t="shared" si="1544"/>
        <v>0</v>
      </c>
      <c r="AL6514" s="171"/>
    </row>
    <row r="6515" spans="2:38" ht="15.75" customHeight="1" x14ac:dyDescent="0.25">
      <c r="B6515" s="14">
        <f t="shared" si="1539"/>
        <v>2140</v>
      </c>
      <c r="C6515" s="9" t="str">
        <f t="shared" si="1540"/>
        <v/>
      </c>
      <c r="D6515" s="3" t="str">
        <f t="shared" si="1541"/>
        <v/>
      </c>
      <c r="E6515" s="14" t="str">
        <f t="shared" si="1537"/>
        <v>2140</v>
      </c>
      <c r="J6515" s="14" t="str">
        <f t="shared" si="1545"/>
        <v xml:space="preserve">0                                                                                                                                                                                                                                                                                                                                                                                                                                                                                                                                                                                                                                                                                                                                                                                                                                                                                                                                                                                                                                                                                                                                                                                                                                                                                                                                                                                                                                                                                                                                                                                                                                                                                                                                                                                                                                                                                                                                                                                                                                                                                                                                                                                                                           </v>
      </c>
      <c r="S6515" s="8"/>
      <c r="W6515" s="76"/>
      <c r="X6515" s="16">
        <f t="shared" si="1538"/>
        <v>0</v>
      </c>
      <c r="AC6515" s="18">
        <f t="shared" si="1543"/>
        <v>0</v>
      </c>
      <c r="AD6515" s="19">
        <f t="shared" si="1546"/>
        <v>0</v>
      </c>
      <c r="AE6515" s="21">
        <f t="shared" si="1542"/>
        <v>0</v>
      </c>
      <c r="AF6515" s="20">
        <f t="shared" si="1547"/>
        <v>0</v>
      </c>
      <c r="AG6515" s="20">
        <f t="shared" si="1548"/>
        <v>0</v>
      </c>
      <c r="AH6515" s="20">
        <f t="shared" si="1549"/>
        <v>0</v>
      </c>
      <c r="AI6515" s="20"/>
      <c r="AJ6515" s="20"/>
      <c r="AK6515" s="20">
        <f t="shared" si="1544"/>
        <v>0</v>
      </c>
      <c r="AL6515" s="171"/>
    </row>
    <row r="6516" spans="2:38" ht="15.75" customHeight="1" x14ac:dyDescent="0.25">
      <c r="B6516" s="14">
        <f t="shared" si="1539"/>
        <v>2141</v>
      </c>
      <c r="C6516" s="9" t="str">
        <f t="shared" si="1540"/>
        <v/>
      </c>
      <c r="D6516" s="3" t="str">
        <f t="shared" si="1541"/>
        <v/>
      </c>
      <c r="E6516" s="14" t="str">
        <f t="shared" si="1537"/>
        <v>2141</v>
      </c>
      <c r="J6516" s="14" t="str">
        <f t="shared" si="1545"/>
        <v xml:space="preserve">0                                                                                                                                                                                                                                                                                                                                                                                                                                                                                                                                                                                                                                                                                                                                                                                                                                                                                                                                                                                                                                                                                                                                                                                                                                                                                                                                                                                                                                                                                                                                                                                                                                                                                                                                                                                                                                                                                                                                                                                                                                                                                                                                                                                                                            </v>
      </c>
      <c r="S6516" s="8"/>
      <c r="W6516" s="76"/>
      <c r="X6516" s="16">
        <f t="shared" si="1538"/>
        <v>0</v>
      </c>
      <c r="AC6516" s="18">
        <f t="shared" si="1543"/>
        <v>0</v>
      </c>
      <c r="AD6516" s="19">
        <f t="shared" si="1546"/>
        <v>0</v>
      </c>
      <c r="AE6516" s="21">
        <f t="shared" si="1542"/>
        <v>0</v>
      </c>
      <c r="AF6516" s="20">
        <f t="shared" si="1547"/>
        <v>0</v>
      </c>
      <c r="AG6516" s="20">
        <f t="shared" si="1548"/>
        <v>0</v>
      </c>
      <c r="AH6516" s="20">
        <f t="shared" si="1549"/>
        <v>0</v>
      </c>
      <c r="AI6516" s="20"/>
      <c r="AJ6516" s="20"/>
      <c r="AK6516" s="20">
        <f t="shared" si="1544"/>
        <v>0</v>
      </c>
      <c r="AL6516" s="171"/>
    </row>
    <row r="6517" spans="2:38" ht="15.75" customHeight="1" x14ac:dyDescent="0.25">
      <c r="B6517" s="14">
        <f t="shared" si="1539"/>
        <v>2142</v>
      </c>
      <c r="C6517" s="9" t="str">
        <f t="shared" si="1540"/>
        <v/>
      </c>
      <c r="D6517" s="3" t="str">
        <f t="shared" si="1541"/>
        <v/>
      </c>
      <c r="E6517" s="14" t="str">
        <f t="shared" si="1537"/>
        <v>2142</v>
      </c>
      <c r="J6517" s="14" t="str">
        <f t="shared" si="1545"/>
        <v xml:space="preserve">0                                                                                                                                                                                                                                                                                                                                                                                                                                                                                                                                                                                                                                                                                                                                                                                                                                                                                                                                                                                                                                                                                                                                                                                                                                                                                                                                                                                                                                                                                                                                                                                                                                                                                                                                                                                                                                                                                                                                                                                                                                                                                                                                                                                                                             </v>
      </c>
      <c r="S6517" s="8"/>
      <c r="W6517" s="76"/>
      <c r="X6517" s="16">
        <f t="shared" si="1538"/>
        <v>0</v>
      </c>
      <c r="AC6517" s="18">
        <f t="shared" si="1543"/>
        <v>0</v>
      </c>
      <c r="AD6517" s="19">
        <f t="shared" si="1546"/>
        <v>0</v>
      </c>
      <c r="AE6517" s="21">
        <f t="shared" si="1542"/>
        <v>0</v>
      </c>
      <c r="AF6517" s="20">
        <f t="shared" si="1547"/>
        <v>0</v>
      </c>
      <c r="AG6517" s="20">
        <f t="shared" si="1548"/>
        <v>0</v>
      </c>
      <c r="AH6517" s="20">
        <f t="shared" si="1549"/>
        <v>0</v>
      </c>
      <c r="AI6517" s="20"/>
      <c r="AJ6517" s="20"/>
      <c r="AK6517" s="20">
        <f t="shared" si="1544"/>
        <v>0</v>
      </c>
      <c r="AL6517" s="171"/>
    </row>
    <row r="6518" spans="2:38" ht="15.75" customHeight="1" x14ac:dyDescent="0.25">
      <c r="B6518" s="14">
        <f t="shared" si="1539"/>
        <v>2143</v>
      </c>
      <c r="C6518" s="9" t="str">
        <f t="shared" si="1540"/>
        <v/>
      </c>
      <c r="D6518" s="3" t="str">
        <f t="shared" si="1541"/>
        <v/>
      </c>
      <c r="E6518" s="14" t="str">
        <f t="shared" si="1537"/>
        <v>2143</v>
      </c>
      <c r="J6518" s="14" t="str">
        <f t="shared" si="1545"/>
        <v xml:space="preserve">0                                                                                                                                                                                                                                                                                                                                                                                                                                                                                                                                                                                                                                                                                                                                                                                                                                                                                                                                                                                                                                                                                                                                                                                                                                                                                                                                                                                                                                                                                                                                                                                                                                                                                                                                                                                                                                                                                                                                                                                                                                                                                                                                                                                                                              </v>
      </c>
      <c r="S6518" s="8"/>
      <c r="W6518" s="76"/>
      <c r="X6518" s="16">
        <f t="shared" si="1538"/>
        <v>0</v>
      </c>
      <c r="AC6518" s="18">
        <f t="shared" si="1543"/>
        <v>0</v>
      </c>
      <c r="AD6518" s="19">
        <f t="shared" si="1546"/>
        <v>0</v>
      </c>
      <c r="AE6518" s="21">
        <f t="shared" si="1542"/>
        <v>0</v>
      </c>
      <c r="AF6518" s="20">
        <f t="shared" si="1547"/>
        <v>0</v>
      </c>
      <c r="AG6518" s="20">
        <f t="shared" si="1548"/>
        <v>0</v>
      </c>
      <c r="AH6518" s="20">
        <f t="shared" si="1549"/>
        <v>0</v>
      </c>
      <c r="AI6518" s="20"/>
      <c r="AJ6518" s="20"/>
      <c r="AK6518" s="20">
        <f t="shared" si="1544"/>
        <v>0</v>
      </c>
      <c r="AL6518" s="171"/>
    </row>
    <row r="6519" spans="2:38" ht="15.75" customHeight="1" x14ac:dyDescent="0.25">
      <c r="B6519" s="14">
        <f t="shared" si="1539"/>
        <v>2144</v>
      </c>
      <c r="C6519" s="9" t="str">
        <f t="shared" si="1540"/>
        <v/>
      </c>
      <c r="D6519" s="3" t="str">
        <f t="shared" si="1541"/>
        <v/>
      </c>
      <c r="E6519" s="14" t="str">
        <f t="shared" si="1537"/>
        <v>2144</v>
      </c>
      <c r="J6519" s="14" t="str">
        <f t="shared" si="1545"/>
        <v xml:space="preserve">0                                                                                                                                                                                                                                                                                                                                                                                                                                                                                                                                                                                                                                                                                                                                                                                                                                                                                                                                                                                                                                                                                                                                                                                                                                                                                                                                                                                                                                                                                                                                                                                                                                                                                                                                                                                                                                                                                                                                                                                                                                                                                                                                                                                                                               </v>
      </c>
      <c r="S6519" s="8"/>
      <c r="W6519" s="76"/>
      <c r="X6519" s="16">
        <f t="shared" si="1538"/>
        <v>0</v>
      </c>
      <c r="AC6519" s="18">
        <f t="shared" si="1543"/>
        <v>0</v>
      </c>
      <c r="AD6519" s="19">
        <f t="shared" si="1546"/>
        <v>0</v>
      </c>
      <c r="AE6519" s="21">
        <f t="shared" si="1542"/>
        <v>0</v>
      </c>
      <c r="AF6519" s="20">
        <f t="shared" si="1547"/>
        <v>0</v>
      </c>
      <c r="AG6519" s="20">
        <f t="shared" si="1548"/>
        <v>0</v>
      </c>
      <c r="AH6519" s="20">
        <f t="shared" si="1549"/>
        <v>0</v>
      </c>
      <c r="AI6519" s="20"/>
      <c r="AJ6519" s="20"/>
      <c r="AK6519" s="20">
        <f t="shared" si="1544"/>
        <v>0</v>
      </c>
      <c r="AL6519" s="171"/>
    </row>
    <row r="6520" spans="2:38" ht="15.75" customHeight="1" x14ac:dyDescent="0.25">
      <c r="B6520" s="14">
        <f t="shared" si="1539"/>
        <v>2145</v>
      </c>
      <c r="C6520" s="9" t="str">
        <f t="shared" si="1540"/>
        <v/>
      </c>
      <c r="D6520" s="3" t="str">
        <f t="shared" si="1541"/>
        <v/>
      </c>
      <c r="E6520" s="14" t="str">
        <f t="shared" si="1537"/>
        <v>2145</v>
      </c>
      <c r="J6520" s="14" t="str">
        <f t="shared" si="1545"/>
        <v xml:space="preserve">0                                                                                                                                                                                                                                                                                                                                                                                                                                                                                                                                                                                                                                                                                                                                                                                                                                                                                                                                                                                                                                                                                                                                                                                                                                                                                                                                                                                                                                                                                                                                                                                                                                                                                                                                                                                                                                                                                                                                                                                                                                                                                                                                                                                                                                </v>
      </c>
      <c r="S6520" s="8"/>
      <c r="W6520" s="76"/>
      <c r="X6520" s="16">
        <f t="shared" si="1538"/>
        <v>0</v>
      </c>
      <c r="AC6520" s="18">
        <f t="shared" si="1543"/>
        <v>0</v>
      </c>
      <c r="AD6520" s="19">
        <f t="shared" si="1546"/>
        <v>0</v>
      </c>
      <c r="AE6520" s="21">
        <f t="shared" si="1542"/>
        <v>0</v>
      </c>
      <c r="AF6520" s="20">
        <f t="shared" si="1547"/>
        <v>0</v>
      </c>
      <c r="AG6520" s="20">
        <f t="shared" si="1548"/>
        <v>0</v>
      </c>
      <c r="AH6520" s="20">
        <f t="shared" si="1549"/>
        <v>0</v>
      </c>
      <c r="AI6520" s="20"/>
      <c r="AJ6520" s="20"/>
      <c r="AK6520" s="20">
        <f t="shared" si="1544"/>
        <v>0</v>
      </c>
      <c r="AL6520" s="171"/>
    </row>
    <row r="6521" spans="2:38" ht="16.5" customHeight="1" x14ac:dyDescent="0.25">
      <c r="C6521" s="9" t="str">
        <f t="shared" si="1540"/>
        <v/>
      </c>
      <c r="D6521" s="3" t="str">
        <f t="shared" si="1541"/>
        <v/>
      </c>
      <c r="S6521" s="8"/>
    </row>
    <row r="6522" spans="2:38" ht="15.75" customHeight="1" x14ac:dyDescent="0.25">
      <c r="C6522" s="9"/>
      <c r="X6522" s="16"/>
    </row>
    <row r="6523" spans="2:38" ht="15.75" customHeight="1" x14ac:dyDescent="0.25">
      <c r="C6523" s="9"/>
      <c r="X6523" s="16"/>
    </row>
    <row r="6524" spans="2:38" ht="15.75" customHeight="1" x14ac:dyDescent="0.25">
      <c r="C6524" s="9"/>
      <c r="X6524" s="16"/>
    </row>
    <row r="6525" spans="2:38" ht="15.75" customHeight="1" x14ac:dyDescent="0.25">
      <c r="C6525" s="9"/>
      <c r="X6525" s="16"/>
    </row>
    <row r="6526" spans="2:38" ht="15.75" customHeight="1" x14ac:dyDescent="0.25">
      <c r="C6526" s="9"/>
      <c r="X6526" s="16"/>
    </row>
    <row r="6527" spans="2:38" ht="15.75" customHeight="1" x14ac:dyDescent="0.25">
      <c r="C6527" s="9"/>
      <c r="X6527" s="16"/>
    </row>
    <row r="6528" spans="2:38" ht="15.75" customHeight="1" x14ac:dyDescent="0.25">
      <c r="C6528" s="9"/>
      <c r="X6528" s="16"/>
    </row>
    <row r="6529" spans="24:24" ht="15.75" customHeight="1" x14ac:dyDescent="0.25">
      <c r="X6529" s="16">
        <f t="shared" ref="X6529:X6560" si="1550">W6529*T6529</f>
        <v>0</v>
      </c>
    </row>
    <row r="6530" spans="24:24" ht="15.75" customHeight="1" x14ac:dyDescent="0.25">
      <c r="X6530" s="16">
        <f t="shared" si="1550"/>
        <v>0</v>
      </c>
    </row>
    <row r="6531" spans="24:24" ht="15.75" customHeight="1" x14ac:dyDescent="0.25">
      <c r="X6531" s="16">
        <f t="shared" si="1550"/>
        <v>0</v>
      </c>
    </row>
    <row r="6532" spans="24:24" ht="15.75" customHeight="1" x14ac:dyDescent="0.25">
      <c r="X6532" s="16">
        <f t="shared" si="1550"/>
        <v>0</v>
      </c>
    </row>
    <row r="6533" spans="24:24" ht="15.75" customHeight="1" x14ac:dyDescent="0.25">
      <c r="X6533" s="16">
        <f t="shared" si="1550"/>
        <v>0</v>
      </c>
    </row>
    <row r="6534" spans="24:24" ht="15.75" customHeight="1" x14ac:dyDescent="0.25">
      <c r="X6534" s="16">
        <f t="shared" si="1550"/>
        <v>0</v>
      </c>
    </row>
    <row r="6535" spans="24:24" ht="15.75" customHeight="1" x14ac:dyDescent="0.25">
      <c r="X6535" s="16">
        <f t="shared" si="1550"/>
        <v>0</v>
      </c>
    </row>
    <row r="6536" spans="24:24" ht="15.75" customHeight="1" x14ac:dyDescent="0.25">
      <c r="X6536" s="16">
        <f t="shared" si="1550"/>
        <v>0</v>
      </c>
    </row>
    <row r="6537" spans="24:24" ht="15.75" customHeight="1" x14ac:dyDescent="0.25">
      <c r="X6537" s="16">
        <f t="shared" si="1550"/>
        <v>0</v>
      </c>
    </row>
    <row r="6538" spans="24:24" ht="15.75" customHeight="1" x14ac:dyDescent="0.25">
      <c r="X6538" s="16">
        <f t="shared" si="1550"/>
        <v>0</v>
      </c>
    </row>
    <row r="6539" spans="24:24" ht="15.75" customHeight="1" x14ac:dyDescent="0.25">
      <c r="X6539" s="16">
        <f t="shared" si="1550"/>
        <v>0</v>
      </c>
    </row>
    <row r="6540" spans="24:24" ht="15.75" customHeight="1" x14ac:dyDescent="0.25">
      <c r="X6540" s="16">
        <f t="shared" si="1550"/>
        <v>0</v>
      </c>
    </row>
    <row r="6541" spans="24:24" ht="15.75" customHeight="1" x14ac:dyDescent="0.25">
      <c r="X6541" s="16">
        <f t="shared" si="1550"/>
        <v>0</v>
      </c>
    </row>
    <row r="6542" spans="24:24" ht="15.75" customHeight="1" x14ac:dyDescent="0.25">
      <c r="X6542" s="16">
        <f t="shared" si="1550"/>
        <v>0</v>
      </c>
    </row>
    <row r="6543" spans="24:24" ht="15.75" customHeight="1" x14ac:dyDescent="0.25">
      <c r="X6543" s="16">
        <f t="shared" si="1550"/>
        <v>0</v>
      </c>
    </row>
    <row r="6544" spans="24:24" ht="15.75" customHeight="1" x14ac:dyDescent="0.25">
      <c r="X6544" s="16">
        <f t="shared" si="1550"/>
        <v>0</v>
      </c>
    </row>
    <row r="6545" spans="24:24" ht="15.75" customHeight="1" x14ac:dyDescent="0.25">
      <c r="X6545" s="16">
        <f t="shared" si="1550"/>
        <v>0</v>
      </c>
    </row>
    <row r="6546" spans="24:24" ht="15.75" customHeight="1" x14ac:dyDescent="0.25">
      <c r="X6546" s="16">
        <f t="shared" si="1550"/>
        <v>0</v>
      </c>
    </row>
    <row r="6547" spans="24:24" ht="15.75" customHeight="1" x14ac:dyDescent="0.25">
      <c r="X6547" s="16">
        <f t="shared" si="1550"/>
        <v>0</v>
      </c>
    </row>
    <row r="6548" spans="24:24" ht="15.75" customHeight="1" x14ac:dyDescent="0.25">
      <c r="X6548" s="16">
        <f t="shared" si="1550"/>
        <v>0</v>
      </c>
    </row>
    <row r="6549" spans="24:24" ht="15.75" customHeight="1" x14ac:dyDescent="0.25">
      <c r="X6549" s="16">
        <f t="shared" si="1550"/>
        <v>0</v>
      </c>
    </row>
    <row r="6550" spans="24:24" ht="15.75" customHeight="1" x14ac:dyDescent="0.25">
      <c r="X6550" s="16">
        <f t="shared" si="1550"/>
        <v>0</v>
      </c>
    </row>
    <row r="6551" spans="24:24" ht="15.75" customHeight="1" x14ac:dyDescent="0.25">
      <c r="X6551" s="16">
        <f t="shared" si="1550"/>
        <v>0</v>
      </c>
    </row>
    <row r="6552" spans="24:24" ht="15.75" customHeight="1" x14ac:dyDescent="0.25">
      <c r="X6552" s="16">
        <f t="shared" si="1550"/>
        <v>0</v>
      </c>
    </row>
    <row r="6553" spans="24:24" ht="15.75" customHeight="1" x14ac:dyDescent="0.25">
      <c r="X6553" s="16">
        <f t="shared" si="1550"/>
        <v>0</v>
      </c>
    </row>
    <row r="6554" spans="24:24" ht="15.75" customHeight="1" x14ac:dyDescent="0.25">
      <c r="X6554" s="16">
        <f t="shared" si="1550"/>
        <v>0</v>
      </c>
    </row>
    <row r="6555" spans="24:24" ht="15.75" customHeight="1" x14ac:dyDescent="0.25">
      <c r="X6555" s="16">
        <f t="shared" si="1550"/>
        <v>0</v>
      </c>
    </row>
    <row r="6556" spans="24:24" ht="15.75" customHeight="1" x14ac:dyDescent="0.25">
      <c r="X6556" s="16">
        <f t="shared" si="1550"/>
        <v>0</v>
      </c>
    </row>
    <row r="6557" spans="24:24" ht="15.75" customHeight="1" x14ac:dyDescent="0.25">
      <c r="X6557" s="16">
        <f t="shared" si="1550"/>
        <v>0</v>
      </c>
    </row>
    <row r="6558" spans="24:24" ht="15.75" customHeight="1" x14ac:dyDescent="0.25">
      <c r="X6558" s="16">
        <f t="shared" si="1550"/>
        <v>0</v>
      </c>
    </row>
    <row r="6559" spans="24:24" ht="15.75" customHeight="1" x14ac:dyDescent="0.25">
      <c r="X6559" s="16">
        <f t="shared" si="1550"/>
        <v>0</v>
      </c>
    </row>
    <row r="6560" spans="24:24" ht="15.75" customHeight="1" x14ac:dyDescent="0.25">
      <c r="X6560" s="16">
        <f t="shared" si="1550"/>
        <v>0</v>
      </c>
    </row>
    <row r="6561" spans="24:24" ht="15.75" customHeight="1" x14ac:dyDescent="0.25">
      <c r="X6561" s="16">
        <f t="shared" ref="X6561:X6592" si="1551">W6561*T6561</f>
        <v>0</v>
      </c>
    </row>
    <row r="6562" spans="24:24" ht="15.75" customHeight="1" x14ac:dyDescent="0.25">
      <c r="X6562" s="16">
        <f t="shared" si="1551"/>
        <v>0</v>
      </c>
    </row>
    <row r="6563" spans="24:24" ht="15.75" customHeight="1" x14ac:dyDescent="0.25">
      <c r="X6563" s="16">
        <f t="shared" si="1551"/>
        <v>0</v>
      </c>
    </row>
    <row r="6564" spans="24:24" ht="15.75" customHeight="1" x14ac:dyDescent="0.25">
      <c r="X6564" s="16">
        <f t="shared" si="1551"/>
        <v>0</v>
      </c>
    </row>
    <row r="6565" spans="24:24" ht="15.75" customHeight="1" x14ac:dyDescent="0.25">
      <c r="X6565" s="16">
        <f t="shared" si="1551"/>
        <v>0</v>
      </c>
    </row>
    <row r="6566" spans="24:24" ht="15.75" customHeight="1" x14ac:dyDescent="0.25">
      <c r="X6566" s="16">
        <f t="shared" si="1551"/>
        <v>0</v>
      </c>
    </row>
    <row r="6567" spans="24:24" ht="15.75" customHeight="1" x14ac:dyDescent="0.25">
      <c r="X6567" s="16">
        <f t="shared" si="1551"/>
        <v>0</v>
      </c>
    </row>
    <row r="6568" spans="24:24" ht="15.75" customHeight="1" x14ac:dyDescent="0.25">
      <c r="X6568" s="16">
        <f t="shared" si="1551"/>
        <v>0</v>
      </c>
    </row>
    <row r="6569" spans="24:24" ht="15.75" customHeight="1" x14ac:dyDescent="0.25">
      <c r="X6569" s="16">
        <f t="shared" si="1551"/>
        <v>0</v>
      </c>
    </row>
    <row r="6570" spans="24:24" ht="15.75" customHeight="1" x14ac:dyDescent="0.25">
      <c r="X6570" s="16">
        <f t="shared" si="1551"/>
        <v>0</v>
      </c>
    </row>
    <row r="6571" spans="24:24" ht="15.75" customHeight="1" x14ac:dyDescent="0.25">
      <c r="X6571" s="16">
        <f t="shared" si="1551"/>
        <v>0</v>
      </c>
    </row>
    <row r="6572" spans="24:24" ht="15.75" customHeight="1" x14ac:dyDescent="0.25">
      <c r="X6572" s="16">
        <f t="shared" si="1551"/>
        <v>0</v>
      </c>
    </row>
    <row r="6573" spans="24:24" ht="15.75" customHeight="1" x14ac:dyDescent="0.25">
      <c r="X6573" s="16">
        <f t="shared" si="1551"/>
        <v>0</v>
      </c>
    </row>
    <row r="6574" spans="24:24" ht="15.75" customHeight="1" x14ac:dyDescent="0.25">
      <c r="X6574" s="16">
        <f t="shared" si="1551"/>
        <v>0</v>
      </c>
    </row>
    <row r="6575" spans="24:24" ht="15.75" customHeight="1" x14ac:dyDescent="0.25">
      <c r="X6575" s="16">
        <f t="shared" si="1551"/>
        <v>0</v>
      </c>
    </row>
    <row r="6576" spans="24:24" ht="15.75" customHeight="1" x14ac:dyDescent="0.25">
      <c r="X6576" s="16">
        <f t="shared" si="1551"/>
        <v>0</v>
      </c>
    </row>
    <row r="6577" spans="24:24" ht="15.75" customHeight="1" x14ac:dyDescent="0.25">
      <c r="X6577" s="16">
        <f t="shared" si="1551"/>
        <v>0</v>
      </c>
    </row>
    <row r="6578" spans="24:24" ht="15.75" customHeight="1" x14ac:dyDescent="0.25">
      <c r="X6578" s="16">
        <f t="shared" si="1551"/>
        <v>0</v>
      </c>
    </row>
    <row r="6579" spans="24:24" ht="15.75" customHeight="1" x14ac:dyDescent="0.25">
      <c r="X6579" s="16">
        <f t="shared" si="1551"/>
        <v>0</v>
      </c>
    </row>
    <row r="6580" spans="24:24" ht="15.75" customHeight="1" x14ac:dyDescent="0.25">
      <c r="X6580" s="16">
        <f t="shared" si="1551"/>
        <v>0</v>
      </c>
    </row>
    <row r="6581" spans="24:24" ht="15.75" customHeight="1" x14ac:dyDescent="0.25">
      <c r="X6581" s="16">
        <f t="shared" si="1551"/>
        <v>0</v>
      </c>
    </row>
    <row r="6582" spans="24:24" ht="15.75" customHeight="1" x14ac:dyDescent="0.25">
      <c r="X6582" s="16">
        <f t="shared" si="1551"/>
        <v>0</v>
      </c>
    </row>
    <row r="6583" spans="24:24" ht="15.75" customHeight="1" x14ac:dyDescent="0.25">
      <c r="X6583" s="16">
        <f t="shared" si="1551"/>
        <v>0</v>
      </c>
    </row>
    <row r="6584" spans="24:24" ht="15.75" customHeight="1" x14ac:dyDescent="0.25">
      <c r="X6584" s="16">
        <f t="shared" si="1551"/>
        <v>0</v>
      </c>
    </row>
    <row r="6585" spans="24:24" ht="15.75" customHeight="1" x14ac:dyDescent="0.25">
      <c r="X6585" s="16">
        <f t="shared" si="1551"/>
        <v>0</v>
      </c>
    </row>
    <row r="6586" spans="24:24" ht="15.75" customHeight="1" x14ac:dyDescent="0.25">
      <c r="X6586" s="16">
        <f t="shared" si="1551"/>
        <v>0</v>
      </c>
    </row>
    <row r="6587" spans="24:24" ht="15.75" customHeight="1" x14ac:dyDescent="0.25">
      <c r="X6587" s="16">
        <f t="shared" si="1551"/>
        <v>0</v>
      </c>
    </row>
    <row r="6588" spans="24:24" ht="15.75" customHeight="1" x14ac:dyDescent="0.25">
      <c r="X6588" s="16">
        <f t="shared" si="1551"/>
        <v>0</v>
      </c>
    </row>
    <row r="6589" spans="24:24" ht="15.75" customHeight="1" x14ac:dyDescent="0.25">
      <c r="X6589" s="16">
        <f t="shared" si="1551"/>
        <v>0</v>
      </c>
    </row>
    <row r="6590" spans="24:24" ht="15.75" customHeight="1" x14ac:dyDescent="0.25">
      <c r="X6590" s="16">
        <f t="shared" si="1551"/>
        <v>0</v>
      </c>
    </row>
    <row r="6591" spans="24:24" ht="15.75" customHeight="1" x14ac:dyDescent="0.25">
      <c r="X6591" s="16">
        <f t="shared" si="1551"/>
        <v>0</v>
      </c>
    </row>
    <row r="6592" spans="24:24" ht="15.75" customHeight="1" x14ac:dyDescent="0.25">
      <c r="X6592" s="16">
        <f t="shared" si="1551"/>
        <v>0</v>
      </c>
    </row>
    <row r="6593" spans="24:24" ht="15.75" customHeight="1" x14ac:dyDescent="0.25">
      <c r="X6593" s="16">
        <f t="shared" ref="X6593:X6624" si="1552">W6593*T6593</f>
        <v>0</v>
      </c>
    </row>
    <row r="6594" spans="24:24" ht="15.75" customHeight="1" x14ac:dyDescent="0.25">
      <c r="X6594" s="16">
        <f t="shared" si="1552"/>
        <v>0</v>
      </c>
    </row>
    <row r="6595" spans="24:24" ht="15.75" customHeight="1" x14ac:dyDescent="0.25">
      <c r="X6595" s="16">
        <f t="shared" si="1552"/>
        <v>0</v>
      </c>
    </row>
    <row r="6596" spans="24:24" ht="15.75" customHeight="1" x14ac:dyDescent="0.25">
      <c r="X6596" s="16">
        <f t="shared" si="1552"/>
        <v>0</v>
      </c>
    </row>
    <row r="6597" spans="24:24" ht="15.75" customHeight="1" x14ac:dyDescent="0.25">
      <c r="X6597" s="16">
        <f t="shared" si="1552"/>
        <v>0</v>
      </c>
    </row>
    <row r="6598" spans="24:24" ht="15.75" customHeight="1" x14ac:dyDescent="0.25">
      <c r="X6598" s="16">
        <f t="shared" si="1552"/>
        <v>0</v>
      </c>
    </row>
    <row r="6599" spans="24:24" ht="15.75" customHeight="1" x14ac:dyDescent="0.25">
      <c r="X6599" s="16">
        <f t="shared" si="1552"/>
        <v>0</v>
      </c>
    </row>
    <row r="6600" spans="24:24" ht="15.75" customHeight="1" x14ac:dyDescent="0.25">
      <c r="X6600" s="16">
        <f t="shared" si="1552"/>
        <v>0</v>
      </c>
    </row>
    <row r="6601" spans="24:24" ht="15.75" customHeight="1" x14ac:dyDescent="0.25">
      <c r="X6601" s="16">
        <f t="shared" si="1552"/>
        <v>0</v>
      </c>
    </row>
    <row r="6602" spans="24:24" ht="15.75" customHeight="1" x14ac:dyDescent="0.25">
      <c r="X6602" s="16">
        <f t="shared" si="1552"/>
        <v>0</v>
      </c>
    </row>
    <row r="6603" spans="24:24" ht="15.75" customHeight="1" x14ac:dyDescent="0.25">
      <c r="X6603" s="16">
        <f t="shared" si="1552"/>
        <v>0</v>
      </c>
    </row>
    <row r="6604" spans="24:24" ht="15.75" customHeight="1" x14ac:dyDescent="0.25">
      <c r="X6604" s="16">
        <f t="shared" si="1552"/>
        <v>0</v>
      </c>
    </row>
    <row r="6605" spans="24:24" ht="15.75" customHeight="1" x14ac:dyDescent="0.25">
      <c r="X6605" s="16">
        <f t="shared" si="1552"/>
        <v>0</v>
      </c>
    </row>
    <row r="6606" spans="24:24" ht="15.75" customHeight="1" x14ac:dyDescent="0.25">
      <c r="X6606" s="16">
        <f t="shared" si="1552"/>
        <v>0</v>
      </c>
    </row>
    <row r="6607" spans="24:24" ht="15.75" customHeight="1" x14ac:dyDescent="0.25">
      <c r="X6607" s="16">
        <f t="shared" si="1552"/>
        <v>0</v>
      </c>
    </row>
    <row r="6608" spans="24:24" ht="15.75" customHeight="1" x14ac:dyDescent="0.25">
      <c r="X6608" s="16">
        <f t="shared" si="1552"/>
        <v>0</v>
      </c>
    </row>
    <row r="6609" spans="24:24" ht="15.75" customHeight="1" x14ac:dyDescent="0.25">
      <c r="X6609" s="16">
        <f t="shared" si="1552"/>
        <v>0</v>
      </c>
    </row>
    <row r="6610" spans="24:24" ht="15.75" customHeight="1" x14ac:dyDescent="0.25">
      <c r="X6610" s="16">
        <f t="shared" si="1552"/>
        <v>0</v>
      </c>
    </row>
    <row r="6611" spans="24:24" ht="15.75" customHeight="1" x14ac:dyDescent="0.25">
      <c r="X6611" s="16">
        <f t="shared" si="1552"/>
        <v>0</v>
      </c>
    </row>
    <row r="6612" spans="24:24" ht="15.75" customHeight="1" x14ac:dyDescent="0.25">
      <c r="X6612" s="16">
        <f t="shared" si="1552"/>
        <v>0</v>
      </c>
    </row>
    <row r="6613" spans="24:24" ht="15.75" customHeight="1" x14ac:dyDescent="0.25">
      <c r="X6613" s="16">
        <f t="shared" si="1552"/>
        <v>0</v>
      </c>
    </row>
    <row r="6614" spans="24:24" ht="15.75" customHeight="1" x14ac:dyDescent="0.25">
      <c r="X6614" s="16">
        <f t="shared" si="1552"/>
        <v>0</v>
      </c>
    </row>
    <row r="6615" spans="24:24" ht="15.75" customHeight="1" x14ac:dyDescent="0.25">
      <c r="X6615" s="16">
        <f t="shared" si="1552"/>
        <v>0</v>
      </c>
    </row>
    <row r="6616" spans="24:24" ht="15.75" customHeight="1" x14ac:dyDescent="0.25">
      <c r="X6616" s="16">
        <f t="shared" si="1552"/>
        <v>0</v>
      </c>
    </row>
    <row r="6617" spans="24:24" ht="15.75" customHeight="1" x14ac:dyDescent="0.25">
      <c r="X6617" s="16">
        <f t="shared" si="1552"/>
        <v>0</v>
      </c>
    </row>
    <row r="6618" spans="24:24" ht="15.75" customHeight="1" x14ac:dyDescent="0.25">
      <c r="X6618" s="16">
        <f t="shared" si="1552"/>
        <v>0</v>
      </c>
    </row>
    <row r="6619" spans="24:24" ht="15.75" customHeight="1" x14ac:dyDescent="0.25">
      <c r="X6619" s="16">
        <f t="shared" si="1552"/>
        <v>0</v>
      </c>
    </row>
    <row r="6620" spans="24:24" ht="15.75" customHeight="1" x14ac:dyDescent="0.25">
      <c r="X6620" s="16">
        <f t="shared" si="1552"/>
        <v>0</v>
      </c>
    </row>
    <row r="6621" spans="24:24" ht="15.75" customHeight="1" x14ac:dyDescent="0.25">
      <c r="X6621" s="16">
        <f t="shared" si="1552"/>
        <v>0</v>
      </c>
    </row>
    <row r="6622" spans="24:24" ht="15.75" customHeight="1" x14ac:dyDescent="0.25">
      <c r="X6622" s="16">
        <f t="shared" si="1552"/>
        <v>0</v>
      </c>
    </row>
    <row r="6623" spans="24:24" ht="15.75" customHeight="1" x14ac:dyDescent="0.25">
      <c r="X6623" s="16">
        <f t="shared" si="1552"/>
        <v>0</v>
      </c>
    </row>
    <row r="6624" spans="24:24" ht="15.75" customHeight="1" x14ac:dyDescent="0.25">
      <c r="X6624" s="16">
        <f t="shared" si="1552"/>
        <v>0</v>
      </c>
    </row>
    <row r="6625" spans="24:24" ht="15.75" customHeight="1" x14ac:dyDescent="0.25">
      <c r="X6625" s="16">
        <f t="shared" ref="X6625:X6656" si="1553">W6625*T6625</f>
        <v>0</v>
      </c>
    </row>
    <row r="6626" spans="24:24" ht="15.75" customHeight="1" x14ac:dyDescent="0.25">
      <c r="X6626" s="16">
        <f t="shared" si="1553"/>
        <v>0</v>
      </c>
    </row>
    <row r="6627" spans="24:24" ht="15.75" customHeight="1" x14ac:dyDescent="0.25">
      <c r="X6627" s="16">
        <f t="shared" si="1553"/>
        <v>0</v>
      </c>
    </row>
    <row r="6628" spans="24:24" ht="15.75" customHeight="1" x14ac:dyDescent="0.25">
      <c r="X6628" s="16">
        <f t="shared" si="1553"/>
        <v>0</v>
      </c>
    </row>
    <row r="6629" spans="24:24" ht="15.75" customHeight="1" x14ac:dyDescent="0.25">
      <c r="X6629" s="16">
        <f t="shared" si="1553"/>
        <v>0</v>
      </c>
    </row>
    <row r="6630" spans="24:24" ht="15.75" customHeight="1" x14ac:dyDescent="0.25">
      <c r="X6630" s="16">
        <f t="shared" si="1553"/>
        <v>0</v>
      </c>
    </row>
    <row r="6631" spans="24:24" ht="15.75" customHeight="1" x14ac:dyDescent="0.25">
      <c r="X6631" s="16">
        <f t="shared" si="1553"/>
        <v>0</v>
      </c>
    </row>
    <row r="6632" spans="24:24" ht="15.75" customHeight="1" x14ac:dyDescent="0.25">
      <c r="X6632" s="16">
        <f t="shared" si="1553"/>
        <v>0</v>
      </c>
    </row>
    <row r="6633" spans="24:24" ht="15.75" customHeight="1" x14ac:dyDescent="0.25">
      <c r="X6633" s="16">
        <f t="shared" si="1553"/>
        <v>0</v>
      </c>
    </row>
    <row r="6634" spans="24:24" ht="15.75" customHeight="1" x14ac:dyDescent="0.25">
      <c r="X6634" s="16">
        <f t="shared" si="1553"/>
        <v>0</v>
      </c>
    </row>
    <row r="6635" spans="24:24" ht="15.75" customHeight="1" x14ac:dyDescent="0.25">
      <c r="X6635" s="16">
        <f t="shared" si="1553"/>
        <v>0</v>
      </c>
    </row>
    <row r="6636" spans="24:24" ht="15.75" customHeight="1" x14ac:dyDescent="0.25">
      <c r="X6636" s="16">
        <f t="shared" si="1553"/>
        <v>0</v>
      </c>
    </row>
    <row r="6637" spans="24:24" ht="15.75" customHeight="1" x14ac:dyDescent="0.25">
      <c r="X6637" s="16">
        <f t="shared" si="1553"/>
        <v>0</v>
      </c>
    </row>
    <row r="6638" spans="24:24" ht="15.75" customHeight="1" x14ac:dyDescent="0.25">
      <c r="X6638" s="16">
        <f t="shared" si="1553"/>
        <v>0</v>
      </c>
    </row>
    <row r="6639" spans="24:24" ht="15.75" customHeight="1" x14ac:dyDescent="0.25">
      <c r="X6639" s="16">
        <f t="shared" si="1553"/>
        <v>0</v>
      </c>
    </row>
    <row r="6640" spans="24:24" ht="15.75" customHeight="1" x14ac:dyDescent="0.25">
      <c r="X6640" s="16">
        <f t="shared" si="1553"/>
        <v>0</v>
      </c>
    </row>
    <row r="6641" spans="24:24" ht="15.75" customHeight="1" x14ac:dyDescent="0.25">
      <c r="X6641" s="16">
        <f t="shared" si="1553"/>
        <v>0</v>
      </c>
    </row>
    <row r="6642" spans="24:24" ht="15.75" customHeight="1" x14ac:dyDescent="0.25">
      <c r="X6642" s="16">
        <f t="shared" si="1553"/>
        <v>0</v>
      </c>
    </row>
    <row r="6643" spans="24:24" ht="15.75" customHeight="1" x14ac:dyDescent="0.25">
      <c r="X6643" s="16">
        <f t="shared" si="1553"/>
        <v>0</v>
      </c>
    </row>
    <row r="6644" spans="24:24" ht="15.75" customHeight="1" x14ac:dyDescent="0.25">
      <c r="X6644" s="16">
        <f t="shared" si="1553"/>
        <v>0</v>
      </c>
    </row>
    <row r="6645" spans="24:24" ht="15.75" customHeight="1" x14ac:dyDescent="0.25">
      <c r="X6645" s="16">
        <f t="shared" si="1553"/>
        <v>0</v>
      </c>
    </row>
    <row r="6646" spans="24:24" ht="15.75" customHeight="1" x14ac:dyDescent="0.25">
      <c r="X6646" s="16">
        <f t="shared" si="1553"/>
        <v>0</v>
      </c>
    </row>
    <row r="6647" spans="24:24" ht="15.75" customHeight="1" x14ac:dyDescent="0.25">
      <c r="X6647" s="16">
        <f t="shared" si="1553"/>
        <v>0</v>
      </c>
    </row>
    <row r="6648" spans="24:24" ht="15.75" customHeight="1" x14ac:dyDescent="0.25">
      <c r="X6648" s="16">
        <f t="shared" si="1553"/>
        <v>0</v>
      </c>
    </row>
    <row r="6649" spans="24:24" ht="15.75" customHeight="1" x14ac:dyDescent="0.25">
      <c r="X6649" s="16">
        <f t="shared" si="1553"/>
        <v>0</v>
      </c>
    </row>
    <row r="6650" spans="24:24" ht="15.75" customHeight="1" x14ac:dyDescent="0.25">
      <c r="X6650" s="16">
        <f t="shared" si="1553"/>
        <v>0</v>
      </c>
    </row>
    <row r="6651" spans="24:24" ht="15.75" customHeight="1" x14ac:dyDescent="0.25">
      <c r="X6651" s="16">
        <f t="shared" si="1553"/>
        <v>0</v>
      </c>
    </row>
    <row r="6652" spans="24:24" ht="15.75" customHeight="1" x14ac:dyDescent="0.25">
      <c r="X6652" s="16">
        <f t="shared" si="1553"/>
        <v>0</v>
      </c>
    </row>
    <row r="6653" spans="24:24" ht="15.75" customHeight="1" x14ac:dyDescent="0.25">
      <c r="X6653" s="16">
        <f t="shared" si="1553"/>
        <v>0</v>
      </c>
    </row>
    <row r="6654" spans="24:24" ht="15.75" customHeight="1" x14ac:dyDescent="0.25">
      <c r="X6654" s="16">
        <f t="shared" si="1553"/>
        <v>0</v>
      </c>
    </row>
    <row r="6655" spans="24:24" ht="15.75" customHeight="1" x14ac:dyDescent="0.25">
      <c r="X6655" s="16">
        <f t="shared" si="1553"/>
        <v>0</v>
      </c>
    </row>
    <row r="6656" spans="24:24" ht="15.75" customHeight="1" x14ac:dyDescent="0.25">
      <c r="X6656" s="16">
        <f t="shared" si="1553"/>
        <v>0</v>
      </c>
    </row>
    <row r="6657" spans="24:24" ht="15.75" customHeight="1" x14ac:dyDescent="0.25">
      <c r="X6657" s="16">
        <f t="shared" ref="X6657:X6688" si="1554">W6657*T6657</f>
        <v>0</v>
      </c>
    </row>
    <row r="6658" spans="24:24" ht="15.75" customHeight="1" x14ac:dyDescent="0.25">
      <c r="X6658" s="16">
        <f t="shared" si="1554"/>
        <v>0</v>
      </c>
    </row>
    <row r="6659" spans="24:24" ht="15.75" customHeight="1" x14ac:dyDescent="0.25">
      <c r="X6659" s="16">
        <f t="shared" si="1554"/>
        <v>0</v>
      </c>
    </row>
    <row r="6660" spans="24:24" ht="15.75" customHeight="1" x14ac:dyDescent="0.25">
      <c r="X6660" s="16">
        <f t="shared" si="1554"/>
        <v>0</v>
      </c>
    </row>
    <row r="6661" spans="24:24" ht="15.75" customHeight="1" x14ac:dyDescent="0.25">
      <c r="X6661" s="16">
        <f t="shared" si="1554"/>
        <v>0</v>
      </c>
    </row>
    <row r="6662" spans="24:24" ht="15.75" customHeight="1" x14ac:dyDescent="0.25">
      <c r="X6662" s="16">
        <f t="shared" si="1554"/>
        <v>0</v>
      </c>
    </row>
    <row r="6663" spans="24:24" ht="15.75" customHeight="1" x14ac:dyDescent="0.25">
      <c r="X6663" s="16">
        <f t="shared" si="1554"/>
        <v>0</v>
      </c>
    </row>
    <row r="6664" spans="24:24" ht="15.75" customHeight="1" x14ac:dyDescent="0.25">
      <c r="X6664" s="16">
        <f t="shared" si="1554"/>
        <v>0</v>
      </c>
    </row>
    <row r="6665" spans="24:24" ht="15.75" customHeight="1" x14ac:dyDescent="0.25">
      <c r="X6665" s="16">
        <f t="shared" si="1554"/>
        <v>0</v>
      </c>
    </row>
    <row r="6666" spans="24:24" ht="15.75" customHeight="1" x14ac:dyDescent="0.25">
      <c r="X6666" s="16">
        <f t="shared" si="1554"/>
        <v>0</v>
      </c>
    </row>
    <row r="6667" spans="24:24" ht="15.75" customHeight="1" x14ac:dyDescent="0.25">
      <c r="X6667" s="16">
        <f t="shared" si="1554"/>
        <v>0</v>
      </c>
    </row>
    <row r="6668" spans="24:24" ht="15.75" customHeight="1" x14ac:dyDescent="0.25">
      <c r="X6668" s="16">
        <f t="shared" si="1554"/>
        <v>0</v>
      </c>
    </row>
    <row r="6669" spans="24:24" ht="15.75" customHeight="1" x14ac:dyDescent="0.25">
      <c r="X6669" s="16">
        <f t="shared" si="1554"/>
        <v>0</v>
      </c>
    </row>
    <row r="6670" spans="24:24" ht="15.75" customHeight="1" x14ac:dyDescent="0.25">
      <c r="X6670" s="16">
        <f t="shared" si="1554"/>
        <v>0</v>
      </c>
    </row>
    <row r="6671" spans="24:24" ht="15.75" customHeight="1" x14ac:dyDescent="0.25">
      <c r="X6671" s="16">
        <f t="shared" si="1554"/>
        <v>0</v>
      </c>
    </row>
    <row r="6672" spans="24:24" ht="15.75" customHeight="1" x14ac:dyDescent="0.25">
      <c r="X6672" s="16">
        <f t="shared" si="1554"/>
        <v>0</v>
      </c>
    </row>
    <row r="6673" spans="24:24" ht="15.75" customHeight="1" x14ac:dyDescent="0.25">
      <c r="X6673" s="16">
        <f t="shared" si="1554"/>
        <v>0</v>
      </c>
    </row>
    <row r="6674" spans="24:24" ht="15.75" customHeight="1" x14ac:dyDescent="0.25">
      <c r="X6674" s="16">
        <f t="shared" si="1554"/>
        <v>0</v>
      </c>
    </row>
    <row r="6675" spans="24:24" ht="15.75" customHeight="1" x14ac:dyDescent="0.25">
      <c r="X6675" s="16">
        <f t="shared" si="1554"/>
        <v>0</v>
      </c>
    </row>
    <row r="6676" spans="24:24" ht="15.75" customHeight="1" x14ac:dyDescent="0.25">
      <c r="X6676" s="16">
        <f t="shared" si="1554"/>
        <v>0</v>
      </c>
    </row>
    <row r="6677" spans="24:24" ht="15.75" customHeight="1" x14ac:dyDescent="0.25">
      <c r="X6677" s="16">
        <f t="shared" si="1554"/>
        <v>0</v>
      </c>
    </row>
    <row r="6678" spans="24:24" ht="15.75" customHeight="1" x14ac:dyDescent="0.25">
      <c r="X6678" s="16">
        <f t="shared" si="1554"/>
        <v>0</v>
      </c>
    </row>
    <row r="6679" spans="24:24" ht="15.75" customHeight="1" x14ac:dyDescent="0.25">
      <c r="X6679" s="16">
        <f t="shared" si="1554"/>
        <v>0</v>
      </c>
    </row>
    <row r="6680" spans="24:24" ht="15.75" customHeight="1" x14ac:dyDescent="0.25">
      <c r="X6680" s="16">
        <f t="shared" si="1554"/>
        <v>0</v>
      </c>
    </row>
    <row r="6681" spans="24:24" ht="15.75" customHeight="1" x14ac:dyDescent="0.25">
      <c r="X6681" s="16">
        <f t="shared" si="1554"/>
        <v>0</v>
      </c>
    </row>
    <row r="6682" spans="24:24" ht="15.75" customHeight="1" x14ac:dyDescent="0.25">
      <c r="X6682" s="16">
        <f t="shared" si="1554"/>
        <v>0</v>
      </c>
    </row>
    <row r="6683" spans="24:24" ht="15.75" customHeight="1" x14ac:dyDescent="0.25">
      <c r="X6683" s="16">
        <f t="shared" si="1554"/>
        <v>0</v>
      </c>
    </row>
    <row r="6684" spans="24:24" ht="15.75" customHeight="1" x14ac:dyDescent="0.25">
      <c r="X6684" s="16">
        <f t="shared" si="1554"/>
        <v>0</v>
      </c>
    </row>
    <row r="6685" spans="24:24" ht="15.75" customHeight="1" x14ac:dyDescent="0.25">
      <c r="X6685" s="16">
        <f t="shared" si="1554"/>
        <v>0</v>
      </c>
    </row>
    <row r="6686" spans="24:24" ht="15.75" customHeight="1" x14ac:dyDescent="0.25">
      <c r="X6686" s="16">
        <f t="shared" si="1554"/>
        <v>0</v>
      </c>
    </row>
    <row r="6687" spans="24:24" ht="15.75" customHeight="1" x14ac:dyDescent="0.25">
      <c r="X6687" s="16">
        <f t="shared" si="1554"/>
        <v>0</v>
      </c>
    </row>
    <row r="6688" spans="24:24" ht="15.75" customHeight="1" x14ac:dyDescent="0.25">
      <c r="X6688" s="16">
        <f t="shared" si="1554"/>
        <v>0</v>
      </c>
    </row>
    <row r="6689" spans="24:24" ht="15.75" customHeight="1" x14ac:dyDescent="0.25">
      <c r="X6689" s="16">
        <f t="shared" ref="X6689:X6705" si="1555">W6689*T6689</f>
        <v>0</v>
      </c>
    </row>
    <row r="6690" spans="24:24" ht="15.75" customHeight="1" x14ac:dyDescent="0.25">
      <c r="X6690" s="16">
        <f t="shared" si="1555"/>
        <v>0</v>
      </c>
    </row>
    <row r="6691" spans="24:24" ht="15.75" customHeight="1" x14ac:dyDescent="0.25">
      <c r="X6691" s="16">
        <f t="shared" si="1555"/>
        <v>0</v>
      </c>
    </row>
    <row r="6692" spans="24:24" ht="15.75" customHeight="1" x14ac:dyDescent="0.25">
      <c r="X6692" s="16">
        <f t="shared" si="1555"/>
        <v>0</v>
      </c>
    </row>
    <row r="6693" spans="24:24" ht="15.75" customHeight="1" x14ac:dyDescent="0.25">
      <c r="X6693" s="16">
        <f t="shared" si="1555"/>
        <v>0</v>
      </c>
    </row>
    <row r="6694" spans="24:24" ht="15.75" customHeight="1" x14ac:dyDescent="0.25">
      <c r="X6694" s="16">
        <f t="shared" si="1555"/>
        <v>0</v>
      </c>
    </row>
    <row r="6695" spans="24:24" ht="15.75" customHeight="1" x14ac:dyDescent="0.25">
      <c r="X6695" s="16">
        <f t="shared" si="1555"/>
        <v>0</v>
      </c>
    </row>
    <row r="6696" spans="24:24" ht="15.75" customHeight="1" x14ac:dyDescent="0.25">
      <c r="X6696" s="16">
        <f t="shared" si="1555"/>
        <v>0</v>
      </c>
    </row>
    <row r="6697" spans="24:24" ht="15.75" customHeight="1" x14ac:dyDescent="0.25">
      <c r="X6697" s="16">
        <f t="shared" si="1555"/>
        <v>0</v>
      </c>
    </row>
    <row r="6698" spans="24:24" ht="15.75" customHeight="1" x14ac:dyDescent="0.25">
      <c r="X6698" s="16">
        <f t="shared" si="1555"/>
        <v>0</v>
      </c>
    </row>
    <row r="6699" spans="24:24" ht="15.75" customHeight="1" x14ac:dyDescent="0.25">
      <c r="X6699" s="16">
        <f t="shared" si="1555"/>
        <v>0</v>
      </c>
    </row>
    <row r="6700" spans="24:24" ht="15.75" customHeight="1" x14ac:dyDescent="0.25">
      <c r="X6700" s="16">
        <f t="shared" si="1555"/>
        <v>0</v>
      </c>
    </row>
    <row r="6701" spans="24:24" ht="15.75" customHeight="1" x14ac:dyDescent="0.25">
      <c r="X6701" s="16">
        <f t="shared" si="1555"/>
        <v>0</v>
      </c>
    </row>
    <row r="6702" spans="24:24" ht="15.75" customHeight="1" x14ac:dyDescent="0.25">
      <c r="X6702" s="16">
        <f t="shared" si="1555"/>
        <v>0</v>
      </c>
    </row>
    <row r="6703" spans="24:24" ht="15.75" customHeight="1" x14ac:dyDescent="0.25">
      <c r="X6703" s="16">
        <f t="shared" si="1555"/>
        <v>0</v>
      </c>
    </row>
    <row r="6704" spans="24:24" ht="15.75" customHeight="1" x14ac:dyDescent="0.25">
      <c r="X6704" s="16">
        <f t="shared" si="1555"/>
        <v>0</v>
      </c>
    </row>
    <row r="6705" spans="3:24" ht="15.75" customHeight="1" x14ac:dyDescent="0.25">
      <c r="X6705" s="16">
        <f t="shared" si="1555"/>
        <v>0</v>
      </c>
    </row>
    <row r="6711" spans="3:24" x14ac:dyDescent="0.25">
      <c r="C6711" s="9" t="str">
        <f>IF(A6711=A2534,C2534,"")</f>
        <v/>
      </c>
      <c r="D6711" s="3" t="str">
        <f>IF(A6711=A2534,D2534,"")</f>
        <v/>
      </c>
    </row>
    <row r="6712" spans="3:24" x14ac:dyDescent="0.25">
      <c r="C6712" s="9" t="str">
        <f t="shared" ref="C6712:C6743" si="1556">IF(A6712=A6711,C6711,"")</f>
        <v/>
      </c>
      <c r="D6712" s="3" t="str">
        <f t="shared" ref="D6712:D6759" si="1557">IF(A6712=A6711,D6711,"")</f>
        <v/>
      </c>
    </row>
    <row r="6713" spans="3:24" x14ac:dyDescent="0.25">
      <c r="C6713" s="9" t="str">
        <f t="shared" si="1556"/>
        <v/>
      </c>
      <c r="D6713" s="3" t="str">
        <f t="shared" si="1557"/>
        <v/>
      </c>
    </row>
    <row r="6714" spans="3:24" x14ac:dyDescent="0.25">
      <c r="C6714" s="9" t="str">
        <f t="shared" si="1556"/>
        <v/>
      </c>
      <c r="D6714" s="3" t="str">
        <f t="shared" si="1557"/>
        <v/>
      </c>
    </row>
    <row r="6715" spans="3:24" x14ac:dyDescent="0.25">
      <c r="C6715" s="9" t="str">
        <f t="shared" si="1556"/>
        <v/>
      </c>
      <c r="D6715" s="3" t="str">
        <f t="shared" si="1557"/>
        <v/>
      </c>
    </row>
    <row r="6716" spans="3:24" x14ac:dyDescent="0.25">
      <c r="C6716" s="9" t="str">
        <f t="shared" si="1556"/>
        <v/>
      </c>
      <c r="D6716" s="3" t="str">
        <f t="shared" si="1557"/>
        <v/>
      </c>
    </row>
    <row r="6717" spans="3:24" x14ac:dyDescent="0.25">
      <c r="C6717" s="9" t="str">
        <f t="shared" si="1556"/>
        <v/>
      </c>
      <c r="D6717" s="3" t="str">
        <f t="shared" si="1557"/>
        <v/>
      </c>
    </row>
    <row r="6718" spans="3:24" x14ac:dyDescent="0.25">
      <c r="C6718" s="9" t="str">
        <f t="shared" si="1556"/>
        <v/>
      </c>
      <c r="D6718" s="3" t="str">
        <f t="shared" si="1557"/>
        <v/>
      </c>
    </row>
    <row r="6719" spans="3:24" x14ac:dyDescent="0.25">
      <c r="C6719" s="9" t="str">
        <f t="shared" si="1556"/>
        <v/>
      </c>
      <c r="D6719" s="3" t="str">
        <f t="shared" si="1557"/>
        <v/>
      </c>
    </row>
    <row r="6720" spans="3:24" x14ac:dyDescent="0.25">
      <c r="C6720" s="9" t="str">
        <f t="shared" si="1556"/>
        <v/>
      </c>
      <c r="D6720" s="3" t="str">
        <f t="shared" si="1557"/>
        <v/>
      </c>
    </row>
    <row r="6721" spans="3:4" x14ac:dyDescent="0.25">
      <c r="C6721" s="9" t="str">
        <f t="shared" si="1556"/>
        <v/>
      </c>
      <c r="D6721" s="3" t="str">
        <f t="shared" si="1557"/>
        <v/>
      </c>
    </row>
    <row r="6722" spans="3:4" x14ac:dyDescent="0.25">
      <c r="C6722" s="9" t="str">
        <f t="shared" si="1556"/>
        <v/>
      </c>
      <c r="D6722" s="3" t="str">
        <f t="shared" si="1557"/>
        <v/>
      </c>
    </row>
    <row r="6723" spans="3:4" x14ac:dyDescent="0.25">
      <c r="C6723" s="9" t="str">
        <f t="shared" si="1556"/>
        <v/>
      </c>
      <c r="D6723" s="3" t="str">
        <f t="shared" si="1557"/>
        <v/>
      </c>
    </row>
    <row r="6724" spans="3:4" x14ac:dyDescent="0.25">
      <c r="C6724" s="9" t="str">
        <f t="shared" si="1556"/>
        <v/>
      </c>
      <c r="D6724" s="3" t="str">
        <f t="shared" si="1557"/>
        <v/>
      </c>
    </row>
    <row r="6725" spans="3:4" x14ac:dyDescent="0.25">
      <c r="C6725" s="9" t="str">
        <f t="shared" si="1556"/>
        <v/>
      </c>
      <c r="D6725" s="3" t="str">
        <f t="shared" si="1557"/>
        <v/>
      </c>
    </row>
    <row r="6726" spans="3:4" x14ac:dyDescent="0.25">
      <c r="C6726" s="9" t="str">
        <f t="shared" si="1556"/>
        <v/>
      </c>
      <c r="D6726" s="3" t="str">
        <f t="shared" si="1557"/>
        <v/>
      </c>
    </row>
    <row r="6727" spans="3:4" x14ac:dyDescent="0.25">
      <c r="C6727" s="9" t="str">
        <f t="shared" si="1556"/>
        <v/>
      </c>
      <c r="D6727" s="3" t="str">
        <f t="shared" si="1557"/>
        <v/>
      </c>
    </row>
    <row r="6728" spans="3:4" x14ac:dyDescent="0.25">
      <c r="C6728" s="9" t="str">
        <f t="shared" si="1556"/>
        <v/>
      </c>
      <c r="D6728" s="3" t="str">
        <f t="shared" si="1557"/>
        <v/>
      </c>
    </row>
    <row r="6729" spans="3:4" x14ac:dyDescent="0.25">
      <c r="C6729" s="9" t="str">
        <f t="shared" si="1556"/>
        <v/>
      </c>
      <c r="D6729" s="3" t="str">
        <f t="shared" si="1557"/>
        <v/>
      </c>
    </row>
    <row r="6730" spans="3:4" x14ac:dyDescent="0.25">
      <c r="C6730" s="9" t="str">
        <f t="shared" si="1556"/>
        <v/>
      </c>
      <c r="D6730" s="3" t="str">
        <f t="shared" si="1557"/>
        <v/>
      </c>
    </row>
    <row r="6731" spans="3:4" x14ac:dyDescent="0.25">
      <c r="C6731" s="9" t="str">
        <f t="shared" si="1556"/>
        <v/>
      </c>
      <c r="D6731" s="3" t="str">
        <f t="shared" si="1557"/>
        <v/>
      </c>
    </row>
    <row r="6732" spans="3:4" x14ac:dyDescent="0.25">
      <c r="C6732" s="9" t="str">
        <f t="shared" si="1556"/>
        <v/>
      </c>
      <c r="D6732" s="3" t="str">
        <f t="shared" si="1557"/>
        <v/>
      </c>
    </row>
    <row r="6733" spans="3:4" x14ac:dyDescent="0.25">
      <c r="C6733" s="9" t="str">
        <f t="shared" si="1556"/>
        <v/>
      </c>
      <c r="D6733" s="3" t="str">
        <f t="shared" si="1557"/>
        <v/>
      </c>
    </row>
    <row r="6734" spans="3:4" x14ac:dyDescent="0.25">
      <c r="C6734" s="9" t="str">
        <f t="shared" si="1556"/>
        <v/>
      </c>
      <c r="D6734" s="3" t="str">
        <f t="shared" si="1557"/>
        <v/>
      </c>
    </row>
    <row r="6735" spans="3:4" x14ac:dyDescent="0.25">
      <c r="C6735" s="9" t="str">
        <f t="shared" si="1556"/>
        <v/>
      </c>
      <c r="D6735" s="3" t="str">
        <f t="shared" si="1557"/>
        <v/>
      </c>
    </row>
    <row r="6736" spans="3:4" x14ac:dyDescent="0.25">
      <c r="C6736" s="9" t="str">
        <f t="shared" si="1556"/>
        <v/>
      </c>
      <c r="D6736" s="3" t="str">
        <f t="shared" si="1557"/>
        <v/>
      </c>
    </row>
    <row r="6737" spans="3:4" x14ac:dyDescent="0.25">
      <c r="C6737" s="9" t="str">
        <f t="shared" si="1556"/>
        <v/>
      </c>
      <c r="D6737" s="3" t="str">
        <f t="shared" si="1557"/>
        <v/>
      </c>
    </row>
    <row r="6738" spans="3:4" x14ac:dyDescent="0.25">
      <c r="C6738" s="9" t="str">
        <f t="shared" si="1556"/>
        <v/>
      </c>
      <c r="D6738" s="3" t="str">
        <f t="shared" si="1557"/>
        <v/>
      </c>
    </row>
    <row r="6739" spans="3:4" x14ac:dyDescent="0.25">
      <c r="C6739" s="9" t="str">
        <f t="shared" si="1556"/>
        <v/>
      </c>
      <c r="D6739" s="3" t="str">
        <f t="shared" si="1557"/>
        <v/>
      </c>
    </row>
    <row r="6740" spans="3:4" x14ac:dyDescent="0.25">
      <c r="C6740" s="9" t="str">
        <f t="shared" si="1556"/>
        <v/>
      </c>
      <c r="D6740" s="3" t="str">
        <f t="shared" si="1557"/>
        <v/>
      </c>
    </row>
    <row r="6741" spans="3:4" x14ac:dyDescent="0.25">
      <c r="C6741" s="9" t="str">
        <f t="shared" si="1556"/>
        <v/>
      </c>
      <c r="D6741" s="3" t="str">
        <f t="shared" si="1557"/>
        <v/>
      </c>
    </row>
    <row r="6742" spans="3:4" x14ac:dyDescent="0.25">
      <c r="C6742" s="9" t="str">
        <f t="shared" si="1556"/>
        <v/>
      </c>
      <c r="D6742" s="3" t="str">
        <f t="shared" si="1557"/>
        <v/>
      </c>
    </row>
    <row r="6743" spans="3:4" x14ac:dyDescent="0.25">
      <c r="C6743" s="9" t="str">
        <f t="shared" si="1556"/>
        <v/>
      </c>
      <c r="D6743" s="3" t="str">
        <f t="shared" si="1557"/>
        <v/>
      </c>
    </row>
    <row r="6744" spans="3:4" x14ac:dyDescent="0.25">
      <c r="C6744" s="9" t="str">
        <f t="shared" ref="C6744:C6763" si="1558">IF(A6744=A6743,C6743,"")</f>
        <v/>
      </c>
      <c r="D6744" s="3" t="str">
        <f t="shared" si="1557"/>
        <v/>
      </c>
    </row>
    <row r="6745" spans="3:4" x14ac:dyDescent="0.25">
      <c r="C6745" s="9" t="str">
        <f t="shared" si="1558"/>
        <v/>
      </c>
      <c r="D6745" s="3" t="str">
        <f t="shared" si="1557"/>
        <v/>
      </c>
    </row>
    <row r="6746" spans="3:4" x14ac:dyDescent="0.25">
      <c r="C6746" s="9" t="str">
        <f t="shared" si="1558"/>
        <v/>
      </c>
      <c r="D6746" s="3" t="str">
        <f t="shared" si="1557"/>
        <v/>
      </c>
    </row>
    <row r="6747" spans="3:4" x14ac:dyDescent="0.25">
      <c r="C6747" s="9" t="str">
        <f t="shared" si="1558"/>
        <v/>
      </c>
      <c r="D6747" s="3" t="str">
        <f t="shared" si="1557"/>
        <v/>
      </c>
    </row>
    <row r="6748" spans="3:4" x14ac:dyDescent="0.25">
      <c r="C6748" s="9" t="str">
        <f t="shared" si="1558"/>
        <v/>
      </c>
      <c r="D6748" s="3" t="str">
        <f t="shared" si="1557"/>
        <v/>
      </c>
    </row>
    <row r="6749" spans="3:4" x14ac:dyDescent="0.25">
      <c r="C6749" s="9" t="str">
        <f t="shared" si="1558"/>
        <v/>
      </c>
      <c r="D6749" s="3" t="str">
        <f t="shared" si="1557"/>
        <v/>
      </c>
    </row>
    <row r="6750" spans="3:4" x14ac:dyDescent="0.25">
      <c r="C6750" s="9" t="str">
        <f t="shared" si="1558"/>
        <v/>
      </c>
      <c r="D6750" s="3" t="str">
        <f t="shared" si="1557"/>
        <v/>
      </c>
    </row>
    <row r="6751" spans="3:4" x14ac:dyDescent="0.25">
      <c r="C6751" s="9" t="str">
        <f t="shared" si="1558"/>
        <v/>
      </c>
      <c r="D6751" s="3" t="str">
        <f t="shared" si="1557"/>
        <v/>
      </c>
    </row>
    <row r="6752" spans="3:4" x14ac:dyDescent="0.25">
      <c r="C6752" s="9" t="str">
        <f t="shared" si="1558"/>
        <v/>
      </c>
      <c r="D6752" s="3" t="str">
        <f t="shared" si="1557"/>
        <v/>
      </c>
    </row>
    <row r="6753" spans="3:4" x14ac:dyDescent="0.25">
      <c r="C6753" s="9" t="str">
        <f t="shared" si="1558"/>
        <v/>
      </c>
      <c r="D6753" s="3" t="str">
        <f t="shared" si="1557"/>
        <v/>
      </c>
    </row>
    <row r="6754" spans="3:4" x14ac:dyDescent="0.25">
      <c r="C6754" s="9" t="str">
        <f t="shared" si="1558"/>
        <v/>
      </c>
      <c r="D6754" s="3" t="str">
        <f t="shared" si="1557"/>
        <v/>
      </c>
    </row>
    <row r="6755" spans="3:4" x14ac:dyDescent="0.25">
      <c r="C6755" s="9" t="str">
        <f t="shared" si="1558"/>
        <v/>
      </c>
      <c r="D6755" s="3" t="str">
        <f t="shared" si="1557"/>
        <v/>
      </c>
    </row>
    <row r="6756" spans="3:4" x14ac:dyDescent="0.25">
      <c r="C6756" s="9" t="str">
        <f t="shared" si="1558"/>
        <v/>
      </c>
      <c r="D6756" s="3" t="str">
        <f t="shared" si="1557"/>
        <v/>
      </c>
    </row>
    <row r="6757" spans="3:4" x14ac:dyDescent="0.25">
      <c r="C6757" s="9" t="str">
        <f t="shared" si="1558"/>
        <v/>
      </c>
      <c r="D6757" s="3" t="str">
        <f t="shared" si="1557"/>
        <v/>
      </c>
    </row>
    <row r="6758" spans="3:4" x14ac:dyDescent="0.25">
      <c r="C6758" s="9" t="str">
        <f t="shared" si="1558"/>
        <v/>
      </c>
      <c r="D6758" s="3" t="str">
        <f t="shared" si="1557"/>
        <v/>
      </c>
    </row>
    <row r="6759" spans="3:4" x14ac:dyDescent="0.25">
      <c r="C6759" s="9" t="str">
        <f t="shared" si="1558"/>
        <v/>
      </c>
      <c r="D6759" s="3" t="str">
        <f t="shared" si="1557"/>
        <v/>
      </c>
    </row>
    <row r="6760" spans="3:4" x14ac:dyDescent="0.25">
      <c r="C6760" s="9" t="str">
        <f t="shared" si="1558"/>
        <v/>
      </c>
    </row>
    <row r="6761" spans="3:4" x14ac:dyDescent="0.25">
      <c r="C6761" s="9" t="str">
        <f t="shared" si="1558"/>
        <v/>
      </c>
    </row>
    <row r="6762" spans="3:4" x14ac:dyDescent="0.25">
      <c r="C6762" s="9" t="str">
        <f t="shared" si="1558"/>
        <v/>
      </c>
    </row>
    <row r="6763" spans="3:4" x14ac:dyDescent="0.25">
      <c r="C6763" s="9" t="str">
        <f t="shared" si="1558"/>
        <v/>
      </c>
    </row>
    <row r="6764" spans="3:4" x14ac:dyDescent="0.25">
      <c r="C6764" s="9"/>
    </row>
  </sheetData>
  <sheetProtection autoFilter="0"/>
  <autoFilter ref="A3:AO6521"/>
  <dataConsolidate/>
  <dataValidations count="2">
    <dataValidation type="list" allowBlank="1" showInputMessage="1" showErrorMessage="1" sqref="R1:R1269 R6711:R1048576 R1271:R6705">
      <formula1>$AO$3:$AO$14</formula1>
    </dataValidation>
    <dataValidation type="list" allowBlank="1" showInputMessage="1" showErrorMessage="1" sqref="K1:K1048576">
      <formula1>$AN$4:$AN$11</formula1>
    </dataValidation>
  </dataValidations>
  <pageMargins left="0.75" right="0.75" top="1" bottom="1" header="0.5" footer="0.5"/>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276"/>
  <sheetViews>
    <sheetView topLeftCell="A3" zoomScale="80" zoomScaleNormal="80" workbookViewId="0">
      <selection activeCell="B44" sqref="B44:B45"/>
    </sheetView>
  </sheetViews>
  <sheetFormatPr baseColWidth="10" defaultRowHeight="15.75" x14ac:dyDescent="0.25"/>
  <cols>
    <col min="1" max="1" width="23.375" customWidth="1"/>
    <col min="2" max="2" width="19.625" customWidth="1"/>
    <col min="3" max="3" width="5" customWidth="1"/>
    <col min="4" max="4" width="2.125" customWidth="1"/>
    <col min="5" max="5" width="27.375" customWidth="1"/>
    <col min="6" max="6" width="19.625" customWidth="1"/>
    <col min="7" max="7" width="7.625" customWidth="1"/>
    <col min="8" max="8" width="17.5" customWidth="1"/>
    <col min="9" max="9" width="21.5" customWidth="1"/>
    <col min="10" max="10" width="16.625" customWidth="1"/>
    <col min="11" max="11" width="15.125" customWidth="1"/>
    <col min="12" max="12" width="16.625" customWidth="1"/>
    <col min="13" max="13" width="15.125" customWidth="1"/>
    <col min="14" max="14" width="9.625" customWidth="1"/>
    <col min="16" max="16" width="17.625" customWidth="1"/>
    <col min="17" max="17" width="75.375" customWidth="1"/>
    <col min="18" max="18" width="27.375" customWidth="1"/>
    <col min="19" max="19" width="16.625" customWidth="1"/>
    <col min="20" max="20" width="20.125" customWidth="1"/>
    <col min="21" max="21" width="20.375" customWidth="1"/>
  </cols>
  <sheetData>
    <row r="1" spans="1:20" ht="40.5" customHeight="1" x14ac:dyDescent="0.25">
      <c r="A1" s="216" t="s">
        <v>853</v>
      </c>
      <c r="B1" s="216"/>
      <c r="E1" s="216" t="s">
        <v>3861</v>
      </c>
      <c r="F1" s="216"/>
      <c r="H1" s="182" t="s">
        <v>1</v>
      </c>
      <c r="I1" s="181" t="s">
        <v>116</v>
      </c>
      <c r="Q1" s="70" t="s">
        <v>1</v>
      </c>
      <c r="R1" t="s">
        <v>116</v>
      </c>
    </row>
    <row r="2" spans="1:20" ht="31.5" customHeight="1" x14ac:dyDescent="0.25">
      <c r="A2" s="217" t="s">
        <v>854</v>
      </c>
      <c r="B2" s="217"/>
      <c r="E2" s="217" t="s">
        <v>854</v>
      </c>
      <c r="F2" s="217"/>
      <c r="Q2" s="70" t="s">
        <v>0</v>
      </c>
      <c r="R2" t="s">
        <v>852</v>
      </c>
    </row>
    <row r="3" spans="1:20" x14ac:dyDescent="0.25">
      <c r="E3" t="s">
        <v>856</v>
      </c>
      <c r="H3" s="70" t="s">
        <v>849</v>
      </c>
      <c r="I3" t="s">
        <v>859</v>
      </c>
      <c r="J3" t="s">
        <v>857</v>
      </c>
      <c r="K3" t="s">
        <v>858</v>
      </c>
      <c r="L3" t="s">
        <v>860</v>
      </c>
      <c r="M3" t="s">
        <v>861</v>
      </c>
    </row>
    <row r="4" spans="1:20" x14ac:dyDescent="0.25">
      <c r="H4" s="71">
        <v>1334</v>
      </c>
      <c r="I4" s="72">
        <v>25000</v>
      </c>
      <c r="J4" s="72">
        <v>25000</v>
      </c>
      <c r="K4" s="23">
        <v>45180</v>
      </c>
      <c r="L4" s="72"/>
      <c r="M4" s="23"/>
      <c r="O4" s="89" t="s">
        <v>25</v>
      </c>
      <c r="P4" s="89" t="s">
        <v>8</v>
      </c>
      <c r="Q4" s="70" t="s">
        <v>849</v>
      </c>
      <c r="R4" t="s">
        <v>1048</v>
      </c>
      <c r="S4" t="s">
        <v>1049</v>
      </c>
      <c r="T4" t="s">
        <v>859</v>
      </c>
    </row>
    <row r="5" spans="1:20" x14ac:dyDescent="0.25">
      <c r="A5" s="70" t="s">
        <v>45</v>
      </c>
      <c r="B5" t="s">
        <v>852</v>
      </c>
      <c r="E5" s="207" t="s">
        <v>45</v>
      </c>
      <c r="F5" t="s">
        <v>852</v>
      </c>
      <c r="H5" s="71">
        <v>1336</v>
      </c>
      <c r="I5" s="72">
        <v>50000</v>
      </c>
      <c r="J5" s="72">
        <v>50000</v>
      </c>
      <c r="K5" s="23">
        <v>45180</v>
      </c>
      <c r="L5" s="72"/>
      <c r="M5" s="23"/>
      <c r="O5" s="91" t="str">
        <f>IFERROR(VLOOKUP(Q5,'Carga Remito.'!A$9:G$23287,6,0),"")</f>
        <v>993CE</v>
      </c>
      <c r="P5" s="91" t="str">
        <f>IFERROR(VLOOKUP(Q5,'Carga Remito.'!A$9:H$23287,7,0),"")</f>
        <v>Fiorino</v>
      </c>
      <c r="Q5" s="71">
        <v>1112</v>
      </c>
      <c r="R5" s="72">
        <v>0</v>
      </c>
      <c r="S5" s="72">
        <v>7000</v>
      </c>
      <c r="T5" s="72">
        <v>7000</v>
      </c>
    </row>
    <row r="6" spans="1:20" x14ac:dyDescent="0.25">
      <c r="H6" s="71">
        <v>1341</v>
      </c>
      <c r="I6" s="72">
        <v>7000</v>
      </c>
      <c r="J6" s="72">
        <v>7000</v>
      </c>
      <c r="K6" s="23">
        <v>45180</v>
      </c>
      <c r="L6" s="72"/>
      <c r="M6" s="23"/>
      <c r="O6" s="90" t="str">
        <f>IFERROR(VLOOKUP(Q6,'Carga Remito.'!A$9:G$23287,6,0),"")</f>
        <v/>
      </c>
      <c r="P6" s="90" t="str">
        <f>IFERROR(VLOOKUP(Q6,'Carga Remito.'!A$9:H$23287,7,0),"")</f>
        <v/>
      </c>
      <c r="Q6" s="73" t="s">
        <v>119</v>
      </c>
      <c r="R6" s="72">
        <v>0</v>
      </c>
      <c r="S6" s="72">
        <v>7000</v>
      </c>
      <c r="T6" s="72">
        <v>7000</v>
      </c>
    </row>
    <row r="7" spans="1:20" x14ac:dyDescent="0.25">
      <c r="A7" s="70" t="s">
        <v>849</v>
      </c>
      <c r="B7" t="s">
        <v>851</v>
      </c>
      <c r="E7" s="207" t="s">
        <v>849</v>
      </c>
      <c r="F7" t="s">
        <v>851</v>
      </c>
      <c r="H7" s="71">
        <v>1345</v>
      </c>
      <c r="I7" s="72">
        <v>0</v>
      </c>
      <c r="J7" s="72"/>
      <c r="K7" s="23"/>
      <c r="L7" s="72"/>
      <c r="M7" s="23"/>
      <c r="O7" s="91">
        <f>IFERROR(VLOOKUP(Q7,'Carga Remito.'!A$9:G$23287,6,0),"")</f>
        <v>0</v>
      </c>
      <c r="P7" s="91" t="str">
        <f>IFERROR(VLOOKUP(Q7,'Carga Remito.'!A$9:H$23287,7,0),"")</f>
        <v>Peugeot 208</v>
      </c>
      <c r="Q7" s="71">
        <v>1113</v>
      </c>
      <c r="R7" s="72">
        <v>26400</v>
      </c>
      <c r="S7" s="72">
        <v>18000</v>
      </c>
      <c r="T7" s="72">
        <v>44400</v>
      </c>
    </row>
    <row r="8" spans="1:20" x14ac:dyDescent="0.25">
      <c r="A8" s="71" t="s">
        <v>147</v>
      </c>
      <c r="B8" s="72">
        <v>0</v>
      </c>
      <c r="E8" s="206">
        <v>0</v>
      </c>
      <c r="F8" s="72">
        <v>11041240</v>
      </c>
      <c r="H8" s="71">
        <v>1349</v>
      </c>
      <c r="I8" s="72">
        <v>45000</v>
      </c>
      <c r="J8" s="72">
        <v>45000</v>
      </c>
      <c r="K8" s="23">
        <v>45180</v>
      </c>
      <c r="L8" s="72"/>
      <c r="M8" s="23"/>
      <c r="N8" s="23"/>
      <c r="O8" s="90" t="str">
        <f>IFERROR(VLOOKUP(Q8,'Carga Remito.'!A$9:G$23287,6,0),"")</f>
        <v/>
      </c>
      <c r="P8" s="90" t="str">
        <f>IFERROR(VLOOKUP(Q8,'Carga Remito.'!A$9:H$23287,7,0),"")</f>
        <v/>
      </c>
      <c r="Q8" s="73" t="s">
        <v>122</v>
      </c>
      <c r="R8" s="72">
        <v>0</v>
      </c>
      <c r="S8" s="72">
        <v>0</v>
      </c>
      <c r="T8" s="72">
        <v>0</v>
      </c>
    </row>
    <row r="9" spans="1:20" x14ac:dyDescent="0.25">
      <c r="A9" s="71" t="s">
        <v>3589</v>
      </c>
      <c r="B9" s="72">
        <v>0</v>
      </c>
      <c r="E9" s="208" t="s">
        <v>2250</v>
      </c>
      <c r="F9" s="72">
        <v>270750</v>
      </c>
      <c r="H9" s="71">
        <v>1355</v>
      </c>
      <c r="I9" s="72">
        <v>0</v>
      </c>
      <c r="J9" s="72"/>
      <c r="K9" s="23"/>
      <c r="L9" s="72"/>
      <c r="M9" s="23"/>
      <c r="N9" s="23"/>
      <c r="O9" s="90" t="str">
        <f>IFERROR(VLOOKUP(Q9,'Carga Remito.'!A$9:G$23287,6,0),"")</f>
        <v/>
      </c>
      <c r="P9" s="90" t="str">
        <f>IFERROR(VLOOKUP(Q9,'Carga Remito.'!A$9:H$23287,7,0),"")</f>
        <v/>
      </c>
      <c r="Q9" s="73" t="s">
        <v>113</v>
      </c>
      <c r="R9" s="72">
        <v>0</v>
      </c>
      <c r="S9" s="72">
        <v>0</v>
      </c>
      <c r="T9" s="72">
        <v>0</v>
      </c>
    </row>
    <row r="10" spans="1:20" x14ac:dyDescent="0.25">
      <c r="A10" s="71" t="s">
        <v>834</v>
      </c>
      <c r="B10" s="72">
        <v>0</v>
      </c>
      <c r="E10" s="208" t="s">
        <v>3579</v>
      </c>
      <c r="F10" s="72">
        <v>686000</v>
      </c>
      <c r="H10" s="71">
        <v>1360</v>
      </c>
      <c r="I10" s="72">
        <v>0</v>
      </c>
      <c r="J10" s="72"/>
      <c r="K10" s="23"/>
      <c r="L10" s="72"/>
      <c r="M10" s="23"/>
      <c r="O10" s="90" t="str">
        <f>IFERROR(VLOOKUP(Q10,'Carga Remito.'!A$9:G$23287,6,0),"")</f>
        <v/>
      </c>
      <c r="P10" s="90" t="str">
        <f>IFERROR(VLOOKUP(Q10,'Carga Remito.'!A$9:H$23287,7,0),"")</f>
        <v/>
      </c>
      <c r="Q10" s="73" t="s">
        <v>121</v>
      </c>
      <c r="R10" s="72">
        <v>26400</v>
      </c>
      <c r="S10" s="72">
        <v>18000</v>
      </c>
      <c r="T10" s="72">
        <v>44400</v>
      </c>
    </row>
    <row r="11" spans="1:20" x14ac:dyDescent="0.25">
      <c r="A11" s="71" t="s">
        <v>234</v>
      </c>
      <c r="B11" s="72">
        <v>0</v>
      </c>
      <c r="E11" s="208" t="s">
        <v>4349</v>
      </c>
      <c r="F11" s="72">
        <v>120000</v>
      </c>
      <c r="H11" s="71">
        <v>1369</v>
      </c>
      <c r="I11" s="72">
        <v>0</v>
      </c>
      <c r="J11" s="72"/>
      <c r="K11" s="23"/>
      <c r="L11" s="72"/>
      <c r="M11" s="23"/>
      <c r="O11" s="90" t="str">
        <f>IFERROR(VLOOKUP(Q11,'Carga Remito.'!A$9:G$23287,6,0),"")</f>
        <v/>
      </c>
      <c r="P11" s="90" t="str">
        <f>IFERROR(VLOOKUP(Q11,'Carga Remito.'!A$9:H$23287,7,0),"")</f>
        <v/>
      </c>
      <c r="Q11" s="73" t="s">
        <v>1047</v>
      </c>
      <c r="R11" s="72">
        <v>0</v>
      </c>
      <c r="S11" s="72">
        <v>0</v>
      </c>
      <c r="T11" s="72">
        <v>0</v>
      </c>
    </row>
    <row r="12" spans="1:20" x14ac:dyDescent="0.25">
      <c r="A12" s="71" t="s">
        <v>763</v>
      </c>
      <c r="B12" s="72">
        <v>0</v>
      </c>
      <c r="E12" s="208" t="s">
        <v>292</v>
      </c>
      <c r="F12" s="72">
        <v>186000</v>
      </c>
      <c r="H12" s="71">
        <v>1378</v>
      </c>
      <c r="I12" s="72">
        <v>4000</v>
      </c>
      <c r="J12" s="72">
        <v>4000</v>
      </c>
      <c r="K12" s="23"/>
      <c r="L12" s="72"/>
      <c r="M12" s="23"/>
      <c r="O12" s="91">
        <f>IFERROR(VLOOKUP(Q12,'Carga Remito.'!A$9:G$23287,6,0),"")</f>
        <v>553</v>
      </c>
      <c r="P12" s="91">
        <f>IFERROR(VLOOKUP(Q12,'Carga Remito.'!A$9:H$23287,7,0),"")</f>
        <v>0</v>
      </c>
      <c r="Q12" s="71">
        <v>1163</v>
      </c>
      <c r="R12" s="72">
        <v>0</v>
      </c>
      <c r="S12" s="72">
        <v>30000</v>
      </c>
      <c r="T12" s="72">
        <v>30000</v>
      </c>
    </row>
    <row r="13" spans="1:20" x14ac:dyDescent="0.25">
      <c r="A13" s="71" t="s">
        <v>167</v>
      </c>
      <c r="B13" s="72">
        <v>0</v>
      </c>
      <c r="E13" s="208" t="s">
        <v>4241</v>
      </c>
      <c r="F13" s="72">
        <v>149500</v>
      </c>
      <c r="H13" s="71">
        <v>1381</v>
      </c>
      <c r="I13" s="72">
        <v>30000</v>
      </c>
      <c r="J13" s="72">
        <v>30000</v>
      </c>
      <c r="K13" s="23"/>
      <c r="L13" s="72"/>
      <c r="M13" s="23"/>
      <c r="O13" s="90" t="str">
        <f>IFERROR(VLOOKUP(Q13,'Carga Remito.'!A$9:G$23287,6,0),"")</f>
        <v/>
      </c>
      <c r="P13" s="90" t="str">
        <f>IFERROR(VLOOKUP(Q13,'Carga Remito.'!A$9:H$23287,7,0),"")</f>
        <v/>
      </c>
      <c r="Q13" s="73" t="s">
        <v>930</v>
      </c>
      <c r="R13" s="72">
        <v>0</v>
      </c>
      <c r="S13" s="72">
        <v>0</v>
      </c>
      <c r="T13" s="72">
        <v>0</v>
      </c>
    </row>
    <row r="14" spans="1:20" x14ac:dyDescent="0.25">
      <c r="A14" s="71" t="s">
        <v>102</v>
      </c>
      <c r="B14" s="72">
        <v>0</v>
      </c>
      <c r="E14" s="208" t="s">
        <v>423</v>
      </c>
      <c r="F14" s="72">
        <v>1019500</v>
      </c>
      <c r="H14" s="71">
        <v>1398</v>
      </c>
      <c r="I14" s="72">
        <v>6000</v>
      </c>
      <c r="J14" s="72">
        <v>6000</v>
      </c>
      <c r="K14" s="23">
        <v>45189</v>
      </c>
      <c r="L14" s="72"/>
      <c r="M14" s="23"/>
      <c r="O14" s="90" t="str">
        <f>IFERROR(VLOOKUP(Q14,'Carga Remito.'!A$9:G$23287,6,0),"")</f>
        <v/>
      </c>
      <c r="P14" s="90" t="str">
        <f>IFERROR(VLOOKUP(Q14,'Carga Remito.'!A$9:H$23287,7,0),"")</f>
        <v/>
      </c>
      <c r="Q14" s="73" t="s">
        <v>929</v>
      </c>
      <c r="R14" s="72">
        <v>0</v>
      </c>
      <c r="S14" s="72">
        <v>30000</v>
      </c>
      <c r="T14" s="72">
        <v>30000</v>
      </c>
    </row>
    <row r="15" spans="1:20" x14ac:dyDescent="0.25">
      <c r="A15" s="71" t="s">
        <v>798</v>
      </c>
      <c r="B15" s="72">
        <v>0</v>
      </c>
      <c r="E15" s="208" t="s">
        <v>2830</v>
      </c>
      <c r="F15" s="72">
        <v>489500</v>
      </c>
      <c r="H15" s="71">
        <v>1402</v>
      </c>
      <c r="I15" s="72">
        <v>35000</v>
      </c>
      <c r="J15" s="72">
        <v>35000</v>
      </c>
      <c r="K15" s="23"/>
      <c r="L15" s="72"/>
      <c r="M15" s="23"/>
      <c r="O15" s="90" t="str">
        <f>IFERROR(VLOOKUP(Q15,'Carga Remito.'!A$9:G$23287,6,0),"")</f>
        <v/>
      </c>
      <c r="P15" s="90" t="str">
        <f>IFERROR(VLOOKUP(Q15,'Carga Remito.'!A$9:H$23287,7,0),"")</f>
        <v/>
      </c>
      <c r="Q15" s="73" t="s">
        <v>690</v>
      </c>
      <c r="R15" s="72">
        <v>0</v>
      </c>
      <c r="S15" s="72">
        <v>0</v>
      </c>
      <c r="T15" s="72">
        <v>0</v>
      </c>
    </row>
    <row r="16" spans="1:20" x14ac:dyDescent="0.25">
      <c r="A16" s="71" t="s">
        <v>695</v>
      </c>
      <c r="B16" s="72">
        <v>0</v>
      </c>
      <c r="E16" s="208" t="s">
        <v>3930</v>
      </c>
      <c r="F16" s="72">
        <v>300000</v>
      </c>
      <c r="H16" s="71">
        <v>1407</v>
      </c>
      <c r="I16" s="72">
        <v>8000</v>
      </c>
      <c r="J16" s="72">
        <v>8000</v>
      </c>
      <c r="K16" s="23"/>
      <c r="L16" s="72"/>
      <c r="M16" s="23"/>
      <c r="O16" s="90" t="str">
        <f>IFERROR(VLOOKUP(Q16,'Carga Remito.'!A$9:G$23287,6,0),"")</f>
        <v/>
      </c>
      <c r="P16" s="90" t="str">
        <f>IFERROR(VLOOKUP(Q16,'Carga Remito.'!A$9:H$23287,7,0),"")</f>
        <v/>
      </c>
      <c r="Q16" s="73" t="s">
        <v>931</v>
      </c>
      <c r="R16" s="72">
        <v>0</v>
      </c>
      <c r="S16" s="72">
        <v>0</v>
      </c>
      <c r="T16" s="72">
        <v>0</v>
      </c>
    </row>
    <row r="17" spans="1:20" x14ac:dyDescent="0.25">
      <c r="A17" s="71" t="s">
        <v>414</v>
      </c>
      <c r="B17" s="72">
        <v>0</v>
      </c>
      <c r="E17" s="209" t="s">
        <v>746</v>
      </c>
      <c r="F17" s="72">
        <v>260000</v>
      </c>
      <c r="H17" s="71">
        <v>1418</v>
      </c>
      <c r="I17" s="72">
        <v>8000</v>
      </c>
      <c r="J17" s="72">
        <v>8000</v>
      </c>
      <c r="K17" s="23"/>
      <c r="L17" s="72"/>
      <c r="M17" s="23"/>
      <c r="O17" s="91">
        <f>IFERROR(VLOOKUP(Q17,'Carga Remito.'!A$9:G$23287,6,0),"")</f>
        <v>703</v>
      </c>
      <c r="P17" s="91" t="str">
        <f>IFERROR(VLOOKUP(Q17,'Carga Remito.'!A$9:H$23287,7,0),"")</f>
        <v>Kangoo</v>
      </c>
      <c r="Q17" s="71">
        <v>1164</v>
      </c>
      <c r="R17" s="72">
        <v>0</v>
      </c>
      <c r="S17" s="72">
        <v>100000</v>
      </c>
      <c r="T17" s="72">
        <v>100000</v>
      </c>
    </row>
    <row r="18" spans="1:20" x14ac:dyDescent="0.25">
      <c r="A18" s="71" t="s">
        <v>109</v>
      </c>
      <c r="B18" s="72">
        <v>0</v>
      </c>
      <c r="E18" s="208" t="s">
        <v>2296</v>
      </c>
      <c r="F18" s="72">
        <v>700500</v>
      </c>
      <c r="H18" s="71">
        <v>1419</v>
      </c>
      <c r="I18" s="72">
        <v>11000</v>
      </c>
      <c r="J18" s="72">
        <v>11000</v>
      </c>
      <c r="K18" s="23">
        <v>45196</v>
      </c>
      <c r="L18" s="72"/>
      <c r="M18" s="23"/>
      <c r="O18" s="90" t="str">
        <f>IFERROR(VLOOKUP(Q18,'Carga Remito.'!A$9:G$23287,6,0),"")</f>
        <v/>
      </c>
      <c r="P18" s="90" t="str">
        <f>IFERROR(VLOOKUP(Q18,'Carga Remito.'!A$9:H$23287,7,0),"")</f>
        <v/>
      </c>
      <c r="Q18" s="73" t="s">
        <v>935</v>
      </c>
      <c r="R18" s="72">
        <v>0</v>
      </c>
      <c r="S18" s="72">
        <v>0</v>
      </c>
      <c r="T18" s="72">
        <v>0</v>
      </c>
    </row>
    <row r="19" spans="1:20" x14ac:dyDescent="0.25">
      <c r="A19" s="71" t="s">
        <v>774</v>
      </c>
      <c r="B19" s="72">
        <v>0</v>
      </c>
      <c r="E19" s="208" t="s">
        <v>507</v>
      </c>
      <c r="F19" s="72">
        <v>805000</v>
      </c>
      <c r="H19" s="71">
        <v>1422</v>
      </c>
      <c r="I19" s="72">
        <v>15000</v>
      </c>
      <c r="J19" s="72">
        <v>15000</v>
      </c>
      <c r="K19" s="23"/>
      <c r="L19" s="72"/>
      <c r="M19" s="23"/>
      <c r="O19" s="90" t="str">
        <f>IFERROR(VLOOKUP(Q19,'Carga Remito.'!A$9:G$23287,6,0),"")</f>
        <v/>
      </c>
      <c r="P19" s="90" t="str">
        <f>IFERROR(VLOOKUP(Q19,'Carga Remito.'!A$9:H$23287,7,0),"")</f>
        <v/>
      </c>
      <c r="Q19" s="73" t="s">
        <v>934</v>
      </c>
      <c r="R19" s="72">
        <v>0</v>
      </c>
      <c r="S19" s="72">
        <v>0</v>
      </c>
      <c r="T19" s="72">
        <v>0</v>
      </c>
    </row>
    <row r="20" spans="1:20" x14ac:dyDescent="0.25">
      <c r="A20" s="71" t="s">
        <v>633</v>
      </c>
      <c r="B20" s="72">
        <v>0</v>
      </c>
      <c r="E20" s="208" t="s">
        <v>505</v>
      </c>
      <c r="F20" s="72">
        <v>733500</v>
      </c>
      <c r="H20" s="71">
        <v>1427</v>
      </c>
      <c r="I20" s="72">
        <v>15000</v>
      </c>
      <c r="J20" s="72">
        <v>15000</v>
      </c>
      <c r="K20" s="23"/>
      <c r="L20" s="72"/>
      <c r="M20" s="23"/>
      <c r="O20" s="90" t="str">
        <f>IFERROR(VLOOKUP(Q20,'Carga Remito.'!A$9:G$23287,6,0),"")</f>
        <v/>
      </c>
      <c r="P20" s="90" t="str">
        <f>IFERROR(VLOOKUP(Q20,'Carga Remito.'!A$9:H$23287,7,0),"")</f>
        <v/>
      </c>
      <c r="Q20" s="73" t="s">
        <v>762</v>
      </c>
      <c r="R20" s="72">
        <v>0</v>
      </c>
      <c r="S20" s="72">
        <v>0</v>
      </c>
      <c r="T20" s="72">
        <v>0</v>
      </c>
    </row>
    <row r="21" spans="1:20" x14ac:dyDescent="0.25">
      <c r="A21" s="71" t="s">
        <v>213</v>
      </c>
      <c r="B21" s="72">
        <v>0</v>
      </c>
      <c r="E21" s="208" t="s">
        <v>557</v>
      </c>
      <c r="F21" s="72">
        <v>891150</v>
      </c>
      <c r="H21" s="71">
        <v>1438</v>
      </c>
      <c r="I21" s="72">
        <v>12000</v>
      </c>
      <c r="J21" s="72">
        <v>12000</v>
      </c>
      <c r="K21" s="23">
        <v>45244</v>
      </c>
      <c r="L21" s="72"/>
      <c r="M21" s="23"/>
      <c r="O21" s="90" t="str">
        <f>IFERROR(VLOOKUP(Q21,'Carga Remito.'!A$9:G$23287,6,0),"")</f>
        <v/>
      </c>
      <c r="P21" s="90" t="str">
        <f>IFERROR(VLOOKUP(Q21,'Carga Remito.'!A$9:H$23287,7,0),"")</f>
        <v/>
      </c>
      <c r="Q21" s="73" t="s">
        <v>933</v>
      </c>
      <c r="R21" s="72">
        <v>0</v>
      </c>
      <c r="S21" s="72">
        <v>0</v>
      </c>
      <c r="T21" s="72">
        <v>0</v>
      </c>
    </row>
    <row r="22" spans="1:20" x14ac:dyDescent="0.25">
      <c r="A22" s="71" t="s">
        <v>417</v>
      </c>
      <c r="B22" s="72">
        <v>0</v>
      </c>
      <c r="E22" s="208" t="s">
        <v>2797</v>
      </c>
      <c r="F22" s="72">
        <v>215000</v>
      </c>
      <c r="H22" s="71">
        <v>1464</v>
      </c>
      <c r="I22" s="72">
        <v>95325</v>
      </c>
      <c r="J22" s="72">
        <v>95325</v>
      </c>
      <c r="K22" s="23">
        <v>45244</v>
      </c>
      <c r="L22" s="72"/>
      <c r="M22" s="23"/>
      <c r="O22" s="90" t="str">
        <f>IFERROR(VLOOKUP(Q22,'Carga Remito.'!A$9:G$23287,6,0),"")</f>
        <v/>
      </c>
      <c r="P22" s="90" t="str">
        <f>IFERROR(VLOOKUP(Q22,'Carga Remito.'!A$9:H$23287,7,0),"")</f>
        <v/>
      </c>
      <c r="Q22" s="73" t="s">
        <v>932</v>
      </c>
      <c r="R22" s="72">
        <v>0</v>
      </c>
      <c r="S22" s="72">
        <v>100000</v>
      </c>
      <c r="T22" s="72">
        <v>100000</v>
      </c>
    </row>
    <row r="23" spans="1:20" x14ac:dyDescent="0.25">
      <c r="A23" s="71" t="s">
        <v>2830</v>
      </c>
      <c r="B23" s="72">
        <v>0</v>
      </c>
      <c r="E23" s="208" t="s">
        <v>2467</v>
      </c>
      <c r="F23" s="72">
        <v>108800</v>
      </c>
      <c r="H23" s="71">
        <v>1465</v>
      </c>
      <c r="I23" s="72">
        <v>15000</v>
      </c>
      <c r="J23" s="72">
        <v>15000</v>
      </c>
      <c r="K23" s="23">
        <v>45244</v>
      </c>
      <c r="L23" s="72"/>
      <c r="M23" s="23"/>
      <c r="O23" s="91" t="str">
        <f>IFERROR(VLOOKUP(Q23,'Carga Remito.'!A$9:G$23287,6,0),"")</f>
        <v>AE993CF</v>
      </c>
      <c r="P23" s="91" t="str">
        <f>IFERROR(VLOOKUP(Q23,'Carga Remito.'!A$9:H$23287,7,0),"")</f>
        <v>Fiorino</v>
      </c>
      <c r="Q23" s="71">
        <v>1165</v>
      </c>
      <c r="R23" s="72">
        <v>0</v>
      </c>
      <c r="S23" s="72">
        <v>30000</v>
      </c>
      <c r="T23" s="72">
        <v>30000</v>
      </c>
    </row>
    <row r="24" spans="1:20" x14ac:dyDescent="0.25">
      <c r="A24" s="71" t="s">
        <v>65</v>
      </c>
      <c r="B24" s="72">
        <v>0</v>
      </c>
      <c r="E24" s="208" t="s">
        <v>2549</v>
      </c>
      <c r="F24" s="72">
        <v>484600</v>
      </c>
      <c r="H24" s="71">
        <v>1480</v>
      </c>
      <c r="I24" s="72">
        <v>29000</v>
      </c>
      <c r="J24" s="72">
        <v>29000</v>
      </c>
      <c r="K24" s="23">
        <v>45244</v>
      </c>
      <c r="L24" s="72"/>
      <c r="M24" s="23"/>
      <c r="O24" s="90" t="str">
        <f>IFERROR(VLOOKUP(Q24,'Carga Remito.'!A$9:G$23287,6,0),"")</f>
        <v/>
      </c>
      <c r="P24" s="90" t="str">
        <f>IFERROR(VLOOKUP(Q24,'Carga Remito.'!A$9:H$23287,7,0),"")</f>
        <v/>
      </c>
      <c r="Q24" s="73" t="s">
        <v>941</v>
      </c>
      <c r="R24" s="72">
        <v>0</v>
      </c>
      <c r="S24" s="72">
        <v>0</v>
      </c>
      <c r="T24" s="72">
        <v>0</v>
      </c>
    </row>
    <row r="25" spans="1:20" x14ac:dyDescent="0.25">
      <c r="A25" s="71" t="s">
        <v>427</v>
      </c>
      <c r="B25" s="72">
        <v>0</v>
      </c>
      <c r="E25" s="208" t="s">
        <v>116</v>
      </c>
      <c r="F25" s="72">
        <v>121000</v>
      </c>
      <c r="H25" s="71">
        <v>1483</v>
      </c>
      <c r="I25" s="72">
        <v>42000</v>
      </c>
      <c r="J25" s="72">
        <v>42000</v>
      </c>
      <c r="K25" s="23">
        <v>45244</v>
      </c>
      <c r="L25" s="72"/>
      <c r="M25" s="23"/>
      <c r="O25" s="90" t="str">
        <f>IFERROR(VLOOKUP(Q25,'Carga Remito.'!A$9:G$23287,6,0),"")</f>
        <v/>
      </c>
      <c r="P25" s="90" t="str">
        <f>IFERROR(VLOOKUP(Q25,'Carga Remito.'!A$9:H$23287,7,0),"")</f>
        <v/>
      </c>
      <c r="Q25" s="73" t="s">
        <v>938</v>
      </c>
      <c r="R25" s="72">
        <v>0</v>
      </c>
      <c r="S25" s="72">
        <v>0</v>
      </c>
      <c r="T25" s="72">
        <v>0</v>
      </c>
    </row>
    <row r="26" spans="1:20" x14ac:dyDescent="0.25">
      <c r="A26" s="71" t="s">
        <v>745</v>
      </c>
      <c r="B26" s="72">
        <v>0</v>
      </c>
      <c r="E26" s="208" t="s">
        <v>4499</v>
      </c>
      <c r="F26" s="72">
        <v>265000</v>
      </c>
      <c r="H26" s="71">
        <v>1493</v>
      </c>
      <c r="I26" s="72">
        <v>6000</v>
      </c>
      <c r="J26" s="72">
        <v>6000</v>
      </c>
      <c r="K26" s="23">
        <v>45244</v>
      </c>
      <c r="L26" s="72"/>
      <c r="M26" s="23"/>
      <c r="O26" s="90" t="str">
        <f>IFERROR(VLOOKUP(Q26,'Carga Remito.'!A$9:G$23287,6,0),"")</f>
        <v/>
      </c>
      <c r="P26" s="90" t="str">
        <f>IFERROR(VLOOKUP(Q26,'Carga Remito.'!A$9:H$23287,7,0),"")</f>
        <v/>
      </c>
      <c r="Q26" s="73" t="s">
        <v>937</v>
      </c>
      <c r="R26" s="72">
        <v>0</v>
      </c>
      <c r="S26" s="72">
        <v>0</v>
      </c>
      <c r="T26" s="72">
        <v>0</v>
      </c>
    </row>
    <row r="27" spans="1:20" x14ac:dyDescent="0.25">
      <c r="A27" s="71" t="s">
        <v>717</v>
      </c>
      <c r="B27" s="72">
        <v>0</v>
      </c>
      <c r="E27" s="208" t="s">
        <v>386</v>
      </c>
      <c r="F27" s="72">
        <v>1668000</v>
      </c>
      <c r="H27" s="71">
        <v>1497</v>
      </c>
      <c r="I27" s="72">
        <v>7000</v>
      </c>
      <c r="J27" s="72">
        <v>7000</v>
      </c>
      <c r="K27" s="23"/>
      <c r="L27" s="72"/>
      <c r="M27" s="23"/>
      <c r="O27" s="90" t="str">
        <f>IFERROR(VLOOKUP(Q27,'Carga Remito.'!A$9:G$23287,6,0),"")</f>
        <v/>
      </c>
      <c r="P27" s="90" t="str">
        <f>IFERROR(VLOOKUP(Q27,'Carga Remito.'!A$9:H$23287,7,0),"")</f>
        <v/>
      </c>
      <c r="Q27" s="73" t="s">
        <v>940</v>
      </c>
      <c r="R27" s="72">
        <v>0</v>
      </c>
      <c r="S27" s="72">
        <v>30000</v>
      </c>
      <c r="T27" s="72">
        <v>30000</v>
      </c>
    </row>
    <row r="28" spans="1:20" x14ac:dyDescent="0.25">
      <c r="A28" s="71" t="s">
        <v>467</v>
      </c>
      <c r="B28" s="72">
        <v>0</v>
      </c>
      <c r="E28" s="208" t="s">
        <v>4693</v>
      </c>
      <c r="F28" s="72">
        <v>408000</v>
      </c>
      <c r="H28" s="71">
        <v>1501</v>
      </c>
      <c r="I28" s="72">
        <v>8000</v>
      </c>
      <c r="J28" s="72">
        <v>8000</v>
      </c>
      <c r="K28" s="23">
        <v>45244</v>
      </c>
      <c r="L28" s="72"/>
      <c r="M28" s="23"/>
      <c r="O28" s="90" t="str">
        <f>IFERROR(VLOOKUP(Q28,'Carga Remito.'!A$9:G$23287,6,0),"")</f>
        <v/>
      </c>
      <c r="P28" s="90" t="str">
        <f>IFERROR(VLOOKUP(Q28,'Carga Remito.'!A$9:H$23287,7,0),"")</f>
        <v/>
      </c>
      <c r="Q28" s="73" t="s">
        <v>939</v>
      </c>
      <c r="R28" s="72">
        <v>0</v>
      </c>
      <c r="S28" s="72">
        <v>0</v>
      </c>
      <c r="T28" s="72">
        <v>0</v>
      </c>
    </row>
    <row r="29" spans="1:20" x14ac:dyDescent="0.25">
      <c r="A29" s="71" t="s">
        <v>829</v>
      </c>
      <c r="B29" s="72">
        <v>0</v>
      </c>
      <c r="E29" s="208" t="s">
        <v>272</v>
      </c>
      <c r="F29" s="72">
        <v>155000</v>
      </c>
      <c r="H29" s="71">
        <v>1503</v>
      </c>
      <c r="I29" s="72">
        <v>7500</v>
      </c>
      <c r="J29" s="72">
        <v>7500</v>
      </c>
      <c r="K29" s="23"/>
      <c r="L29" s="72"/>
      <c r="M29" s="23"/>
      <c r="O29" s="91" t="str">
        <f>IFERROR(VLOOKUP(Q29,'Carga Remito.'!A$9:G$23287,6,0),"")</f>
        <v>AF044MU</v>
      </c>
      <c r="P29" s="91" t="str">
        <f>IFERROR(VLOOKUP(Q29,'Carga Remito.'!A$9:H$23287,7,0),"")</f>
        <v>Fiorino</v>
      </c>
      <c r="Q29" s="71">
        <v>1166</v>
      </c>
      <c r="R29" s="72">
        <v>0</v>
      </c>
      <c r="S29" s="72">
        <v>28000</v>
      </c>
      <c r="T29" s="72">
        <v>28000</v>
      </c>
    </row>
    <row r="30" spans="1:20" x14ac:dyDescent="0.25">
      <c r="A30" s="71" t="s">
        <v>688</v>
      </c>
      <c r="B30" s="72">
        <v>0</v>
      </c>
      <c r="E30" s="208" t="s">
        <v>483</v>
      </c>
      <c r="F30" s="72">
        <v>266000</v>
      </c>
      <c r="H30" s="71">
        <v>1512</v>
      </c>
      <c r="I30" s="72">
        <v>48000</v>
      </c>
      <c r="J30" s="72">
        <v>48000</v>
      </c>
      <c r="K30" s="23">
        <v>45274</v>
      </c>
      <c r="L30" s="72"/>
      <c r="M30" s="23"/>
      <c r="O30" s="90" t="str">
        <f>IFERROR(VLOOKUP(Q30,'Carga Remito.'!A$9:G$23287,6,0),"")</f>
        <v/>
      </c>
      <c r="P30" s="90" t="str">
        <f>IFERROR(VLOOKUP(Q30,'Carga Remito.'!A$9:H$23287,7,0),"")</f>
        <v/>
      </c>
      <c r="Q30" s="73" t="s">
        <v>943</v>
      </c>
      <c r="R30" s="72">
        <v>0</v>
      </c>
      <c r="S30" s="72">
        <v>0</v>
      </c>
      <c r="T30" s="72">
        <v>0</v>
      </c>
    </row>
    <row r="31" spans="1:20" x14ac:dyDescent="0.25">
      <c r="A31" s="71" t="s">
        <v>759</v>
      </c>
      <c r="B31" s="72">
        <v>0</v>
      </c>
      <c r="E31" s="208" t="s">
        <v>4735</v>
      </c>
      <c r="F31" s="72">
        <v>488840</v>
      </c>
      <c r="H31" s="71">
        <v>1513</v>
      </c>
      <c r="I31" s="72">
        <v>13000</v>
      </c>
      <c r="J31" s="72">
        <v>13000</v>
      </c>
      <c r="K31" s="23">
        <v>45274</v>
      </c>
      <c r="L31" s="72"/>
      <c r="M31" s="23"/>
      <c r="O31" s="90" t="str">
        <f>IFERROR(VLOOKUP(Q31,'Carga Remito.'!A$9:G$23287,6,0),"")</f>
        <v/>
      </c>
      <c r="P31" s="90" t="str">
        <f>IFERROR(VLOOKUP(Q31,'Carga Remito.'!A$9:H$23287,7,0),"")</f>
        <v/>
      </c>
      <c r="Q31" s="73" t="s">
        <v>690</v>
      </c>
      <c r="R31" s="72">
        <v>0</v>
      </c>
      <c r="S31" s="72">
        <v>28000</v>
      </c>
      <c r="T31" s="72">
        <v>28000</v>
      </c>
    </row>
    <row r="32" spans="1:20" x14ac:dyDescent="0.25">
      <c r="A32" s="71" t="s">
        <v>746</v>
      </c>
      <c r="B32" s="72">
        <v>0</v>
      </c>
      <c r="E32" s="208" t="s">
        <v>4749</v>
      </c>
      <c r="F32" s="72">
        <v>249600</v>
      </c>
      <c r="H32" s="71">
        <v>1516</v>
      </c>
      <c r="I32" s="72">
        <v>35000</v>
      </c>
      <c r="J32" s="72">
        <v>35000</v>
      </c>
      <c r="K32" s="23">
        <v>45274</v>
      </c>
      <c r="L32" s="72"/>
      <c r="M32" s="23"/>
      <c r="O32" s="90" t="str">
        <f>IFERROR(VLOOKUP(Q32,'Carga Remito.'!A$9:G$23287,6,0),"")</f>
        <v/>
      </c>
      <c r="P32" s="90" t="str">
        <f>IFERROR(VLOOKUP(Q32,'Carga Remito.'!A$9:H$23287,7,0),"")</f>
        <v/>
      </c>
      <c r="Q32" s="73" t="s">
        <v>946</v>
      </c>
      <c r="R32" s="72">
        <v>0</v>
      </c>
      <c r="S32" s="72">
        <v>0</v>
      </c>
      <c r="T32" s="72">
        <v>0</v>
      </c>
    </row>
    <row r="33" spans="1:20" x14ac:dyDescent="0.25">
      <c r="A33" s="71" t="s">
        <v>428</v>
      </c>
      <c r="B33" s="72">
        <v>0</v>
      </c>
      <c r="E33" s="206">
        <v>2</v>
      </c>
      <c r="F33" s="72">
        <v>4867870</v>
      </c>
      <c r="H33" s="71">
        <v>1522</v>
      </c>
      <c r="I33" s="72">
        <v>19000</v>
      </c>
      <c r="J33" s="72">
        <v>19000</v>
      </c>
      <c r="K33" s="23">
        <v>45274</v>
      </c>
      <c r="L33" s="72"/>
      <c r="M33" s="23"/>
      <c r="O33" s="90" t="str">
        <f>IFERROR(VLOOKUP(Q33,'Carga Remito.'!A$9:G$23287,6,0),"")</f>
        <v/>
      </c>
      <c r="P33" s="90" t="str">
        <f>IFERROR(VLOOKUP(Q33,'Carga Remito.'!A$9:H$23287,7,0),"")</f>
        <v/>
      </c>
      <c r="Q33" s="73" t="s">
        <v>944</v>
      </c>
      <c r="R33" s="72">
        <v>0</v>
      </c>
      <c r="S33" s="72">
        <v>0</v>
      </c>
      <c r="T33" s="72">
        <v>0</v>
      </c>
    </row>
    <row r="34" spans="1:20" x14ac:dyDescent="0.25">
      <c r="A34" s="71" t="s">
        <v>808</v>
      </c>
      <c r="B34" s="72">
        <v>0</v>
      </c>
      <c r="E34" s="208" t="s">
        <v>343</v>
      </c>
      <c r="F34" s="72">
        <v>171500</v>
      </c>
      <c r="H34" s="71">
        <v>1523</v>
      </c>
      <c r="I34" s="72">
        <v>17000</v>
      </c>
      <c r="J34" s="72">
        <v>17000</v>
      </c>
      <c r="K34" s="23">
        <v>45274</v>
      </c>
      <c r="L34" s="72"/>
      <c r="M34" s="23"/>
      <c r="O34" s="90" t="str">
        <f>IFERROR(VLOOKUP(Q34,'Carga Remito.'!A$9:G$23287,6,0),"")</f>
        <v/>
      </c>
      <c r="P34" s="90" t="str">
        <f>IFERROR(VLOOKUP(Q34,'Carga Remito.'!A$9:H$23287,7,0),"")</f>
        <v/>
      </c>
      <c r="Q34" s="73" t="s">
        <v>945</v>
      </c>
      <c r="R34" s="72">
        <v>0</v>
      </c>
      <c r="S34" s="72">
        <v>0</v>
      </c>
      <c r="T34" s="72">
        <v>0</v>
      </c>
    </row>
    <row r="35" spans="1:20" x14ac:dyDescent="0.25">
      <c r="A35" s="71" t="s">
        <v>748</v>
      </c>
      <c r="B35" s="72">
        <v>0</v>
      </c>
      <c r="E35" s="208" t="s">
        <v>468</v>
      </c>
      <c r="F35" s="72">
        <v>200000</v>
      </c>
      <c r="H35" s="71">
        <v>1527</v>
      </c>
      <c r="I35" s="72">
        <v>23000</v>
      </c>
      <c r="J35" s="72">
        <v>23000</v>
      </c>
      <c r="K35" s="23">
        <v>45274</v>
      </c>
      <c r="L35" s="72"/>
      <c r="M35" s="23"/>
      <c r="O35" s="91">
        <f>IFERROR(VLOOKUP(Q35,'Carga Remito.'!A$9:G$23287,6,0),"")</f>
        <v>0</v>
      </c>
      <c r="P35" s="91">
        <f>IFERROR(VLOOKUP(Q35,'Carga Remito.'!A$9:H$23287,7,0),"")</f>
        <v>0</v>
      </c>
      <c r="Q35" s="71">
        <v>1167</v>
      </c>
      <c r="R35" s="72">
        <v>0</v>
      </c>
      <c r="S35" s="72">
        <v>4500</v>
      </c>
      <c r="T35" s="72">
        <v>4500</v>
      </c>
    </row>
    <row r="36" spans="1:20" x14ac:dyDescent="0.25">
      <c r="A36" s="71" t="s">
        <v>525</v>
      </c>
      <c r="B36" s="72">
        <v>0</v>
      </c>
      <c r="E36" s="208" t="s">
        <v>4007</v>
      </c>
      <c r="F36" s="72">
        <v>681800</v>
      </c>
      <c r="H36" s="71">
        <v>1528</v>
      </c>
      <c r="I36" s="72">
        <v>86400</v>
      </c>
      <c r="J36" s="72">
        <v>86400</v>
      </c>
      <c r="K36" s="23">
        <v>45274</v>
      </c>
      <c r="L36" s="72"/>
      <c r="M36" s="23"/>
      <c r="O36" s="90" t="str">
        <f>IFERROR(VLOOKUP(Q36,'Carga Remito.'!A$9:G$23287,6,0),"")</f>
        <v/>
      </c>
      <c r="P36" s="90" t="str">
        <f>IFERROR(VLOOKUP(Q36,'Carga Remito.'!A$9:H$23287,7,0),"")</f>
        <v/>
      </c>
      <c r="Q36" s="73" t="s">
        <v>929</v>
      </c>
      <c r="R36" s="72">
        <v>0</v>
      </c>
      <c r="S36" s="72">
        <v>0</v>
      </c>
      <c r="T36" s="72">
        <v>0</v>
      </c>
    </row>
    <row r="37" spans="1:20" x14ac:dyDescent="0.25">
      <c r="A37" s="71" t="s">
        <v>533</v>
      </c>
      <c r="B37" s="72">
        <v>0</v>
      </c>
      <c r="E37" s="208" t="s">
        <v>2277</v>
      </c>
      <c r="F37" s="72">
        <v>1.4551915228366852E-11</v>
      </c>
      <c r="H37" s="71">
        <v>1555</v>
      </c>
      <c r="I37" s="72">
        <v>103250</v>
      </c>
      <c r="J37" s="72">
        <v>103250</v>
      </c>
      <c r="K37" s="23">
        <v>45274</v>
      </c>
      <c r="L37" s="72"/>
      <c r="M37" s="23"/>
      <c r="O37" s="91" t="str">
        <f>IFERROR(VLOOKUP(Q37,'Carga Remito.'!A$9:G$23287,6,0),"")</f>
        <v/>
      </c>
      <c r="P37" s="91" t="str">
        <f>IFERROR(VLOOKUP(Q37,'Carga Remito.'!A$9:H$23287,7,0),"")</f>
        <v/>
      </c>
      <c r="Q37" s="73" t="s">
        <v>1047</v>
      </c>
      <c r="R37" s="72">
        <v>0</v>
      </c>
      <c r="S37" s="72">
        <v>4500</v>
      </c>
      <c r="T37" s="72">
        <v>4500</v>
      </c>
    </row>
    <row r="38" spans="1:20" x14ac:dyDescent="0.25">
      <c r="A38" s="71" t="s">
        <v>189</v>
      </c>
      <c r="B38" s="72">
        <v>0</v>
      </c>
      <c r="E38" s="208" t="s">
        <v>116</v>
      </c>
      <c r="F38" s="72">
        <v>3458270</v>
      </c>
      <c r="H38" s="71">
        <v>1576</v>
      </c>
      <c r="I38" s="72">
        <v>48000</v>
      </c>
      <c r="J38" s="72">
        <v>48000</v>
      </c>
      <c r="K38" s="23">
        <v>45274</v>
      </c>
      <c r="L38" s="72"/>
      <c r="M38" s="23"/>
      <c r="O38" s="90" t="str">
        <f>IFERROR(VLOOKUP(Q38,'Carga Remito.'!A$9:G$23287,6,0),"")</f>
        <v>KVB553</v>
      </c>
      <c r="P38" s="90" t="str">
        <f>IFERROR(VLOOKUP(Q38,'Carga Remito.'!A$9:H$23287,7,0),"")</f>
        <v>Kangoo</v>
      </c>
      <c r="Q38" s="71">
        <v>1168</v>
      </c>
      <c r="R38" s="72">
        <v>0</v>
      </c>
      <c r="S38" s="72">
        <v>8000</v>
      </c>
      <c r="T38" s="72">
        <v>8000</v>
      </c>
    </row>
    <row r="39" spans="1:20" x14ac:dyDescent="0.25">
      <c r="A39" s="71" t="s">
        <v>595</v>
      </c>
      <c r="B39" s="72">
        <v>0</v>
      </c>
      <c r="E39" s="208" t="s">
        <v>4575</v>
      </c>
      <c r="F39" s="72">
        <v>356300</v>
      </c>
      <c r="H39" s="71">
        <v>1577</v>
      </c>
      <c r="I39" s="72">
        <v>0</v>
      </c>
      <c r="J39" s="72"/>
      <c r="K39" s="23"/>
      <c r="L39" s="72"/>
      <c r="M39" s="23"/>
      <c r="O39" s="90" t="str">
        <f>IFERROR(VLOOKUP(Q39,'Carga Remito.'!A$9:G$23287,6,0),"")</f>
        <v/>
      </c>
      <c r="P39" s="90" t="str">
        <f>IFERROR(VLOOKUP(Q39,'Carga Remito.'!A$9:H$23287,7,0),"")</f>
        <v/>
      </c>
      <c r="Q39" s="73" t="s">
        <v>965</v>
      </c>
      <c r="R39" s="72">
        <v>0</v>
      </c>
      <c r="S39" s="72">
        <v>0</v>
      </c>
      <c r="T39" s="72">
        <v>0</v>
      </c>
    </row>
    <row r="40" spans="1:20" x14ac:dyDescent="0.25">
      <c r="A40" s="71" t="s">
        <v>585</v>
      </c>
      <c r="B40" s="72">
        <v>0</v>
      </c>
      <c r="E40" s="206">
        <v>3</v>
      </c>
      <c r="F40" s="72">
        <v>201500</v>
      </c>
      <c r="H40" s="71">
        <v>1592</v>
      </c>
      <c r="I40" s="72">
        <v>55000</v>
      </c>
      <c r="J40" s="72">
        <v>55000</v>
      </c>
      <c r="K40" s="23">
        <v>45310</v>
      </c>
      <c r="L40" s="72"/>
      <c r="M40" s="23"/>
      <c r="O40" s="90" t="str">
        <f>IFERROR(VLOOKUP(Q40,'Carga Remito.'!A$9:G$23287,6,0),"")</f>
        <v/>
      </c>
      <c r="P40" s="90" t="str">
        <f>IFERROR(VLOOKUP(Q40,'Carga Remito.'!A$9:H$23287,7,0),"")</f>
        <v/>
      </c>
      <c r="Q40" s="73" t="s">
        <v>347</v>
      </c>
      <c r="R40" s="72">
        <v>0</v>
      </c>
      <c r="S40" s="72">
        <v>0</v>
      </c>
      <c r="T40" s="72">
        <v>0</v>
      </c>
    </row>
    <row r="41" spans="1:20" x14ac:dyDescent="0.25">
      <c r="A41" s="71" t="s">
        <v>747</v>
      </c>
      <c r="B41" s="72">
        <v>0</v>
      </c>
      <c r="E41" s="209" t="s">
        <v>167</v>
      </c>
      <c r="F41" s="72">
        <v>201500</v>
      </c>
      <c r="H41" s="71">
        <v>1601</v>
      </c>
      <c r="I41" s="72">
        <v>20000</v>
      </c>
      <c r="J41" s="72">
        <v>20000</v>
      </c>
      <c r="K41" s="23">
        <v>45310</v>
      </c>
      <c r="L41" s="72"/>
      <c r="M41" s="23"/>
      <c r="O41" s="91" t="str">
        <f>IFERROR(VLOOKUP(Q41,'Carga Remito.'!A$9:G$23287,6,0),"")</f>
        <v/>
      </c>
      <c r="P41" s="91" t="str">
        <f>IFERROR(VLOOKUP(Q41,'Carga Remito.'!A$9:H$23287,7,0),"")</f>
        <v/>
      </c>
      <c r="Q41" s="73" t="s">
        <v>91</v>
      </c>
      <c r="R41" s="72">
        <v>0</v>
      </c>
      <c r="S41" s="72">
        <v>8000</v>
      </c>
      <c r="T41" s="72">
        <v>8000</v>
      </c>
    </row>
    <row r="42" spans="1:20" x14ac:dyDescent="0.25">
      <c r="A42" s="71" t="s">
        <v>615</v>
      </c>
      <c r="B42" s="72">
        <v>0</v>
      </c>
      <c r="E42" s="206">
        <v>5</v>
      </c>
      <c r="F42" s="72">
        <v>980000</v>
      </c>
      <c r="H42" s="71">
        <v>1615</v>
      </c>
      <c r="I42" s="72">
        <v>100000</v>
      </c>
      <c r="J42" s="72">
        <v>100000</v>
      </c>
      <c r="K42" s="23">
        <v>45310</v>
      </c>
      <c r="L42" s="72"/>
      <c r="M42" s="23"/>
      <c r="O42" s="90" t="str">
        <f>IFERROR(VLOOKUP(Q42,'Carga Remito.'!A$9:G$23287,6,0),"")</f>
        <v>KVB553</v>
      </c>
      <c r="P42" s="90">
        <f>IFERROR(VLOOKUP(Q42,'Carga Remito.'!A$9:H$23287,7,0),"")</f>
        <v>0</v>
      </c>
      <c r="Q42" s="71">
        <v>1173</v>
      </c>
      <c r="R42" s="72">
        <v>0</v>
      </c>
      <c r="S42" s="72">
        <v>4500</v>
      </c>
      <c r="T42" s="72">
        <v>4500</v>
      </c>
    </row>
    <row r="43" spans="1:20" x14ac:dyDescent="0.25">
      <c r="A43" s="71" t="s">
        <v>621</v>
      </c>
      <c r="B43" s="72">
        <v>0</v>
      </c>
      <c r="E43" s="206">
        <v>8</v>
      </c>
      <c r="F43" s="72">
        <v>5.8207660913467407E-11</v>
      </c>
      <c r="H43" s="71">
        <v>1620</v>
      </c>
      <c r="I43" s="72">
        <v>65000</v>
      </c>
      <c r="J43" s="72">
        <v>65000</v>
      </c>
      <c r="K43" s="23">
        <v>45310</v>
      </c>
      <c r="L43" s="72"/>
      <c r="M43" s="23"/>
      <c r="O43" s="91" t="str">
        <f>IFERROR(VLOOKUP(Q43,'Carga Remito.'!A$9:G$23287,6,0),"")</f>
        <v/>
      </c>
      <c r="P43" s="91" t="str">
        <f>IFERROR(VLOOKUP(Q43,'Carga Remito.'!A$9:H$23287,7,0),"")</f>
        <v/>
      </c>
      <c r="Q43" s="73" t="s">
        <v>18</v>
      </c>
      <c r="R43" s="72">
        <v>0</v>
      </c>
      <c r="S43" s="72">
        <v>4500</v>
      </c>
      <c r="T43" s="72">
        <v>4500</v>
      </c>
    </row>
    <row r="44" spans="1:20" x14ac:dyDescent="0.25">
      <c r="A44" s="71" t="s">
        <v>780</v>
      </c>
      <c r="B44" s="72">
        <v>0</v>
      </c>
      <c r="E44" s="206">
        <v>12</v>
      </c>
      <c r="F44" s="72">
        <v>7.2759576141834259E-12</v>
      </c>
      <c r="H44" s="71">
        <v>1627</v>
      </c>
      <c r="I44" s="72">
        <v>50000</v>
      </c>
      <c r="J44" s="72">
        <v>50000</v>
      </c>
      <c r="K44" s="23">
        <v>45310</v>
      </c>
      <c r="L44" s="72"/>
      <c r="M44" s="23"/>
      <c r="O44" s="90">
        <f>IFERROR(VLOOKUP(Q44,'Carga Remito.'!A$9:G$23287,6,0),"")</f>
        <v>903</v>
      </c>
      <c r="P44" s="90" t="str">
        <f>IFERROR(VLOOKUP(Q44,'Carga Remito.'!A$9:H$23287,7,0),"")</f>
        <v>kangoo roja</v>
      </c>
      <c r="Q44" s="71">
        <v>1178</v>
      </c>
      <c r="R44" s="72">
        <v>0</v>
      </c>
      <c r="S44" s="72">
        <v>20000</v>
      </c>
      <c r="T44" s="72">
        <v>20000</v>
      </c>
    </row>
    <row r="45" spans="1:20" x14ac:dyDescent="0.25">
      <c r="A45" s="71" t="s">
        <v>670</v>
      </c>
      <c r="B45" s="72">
        <v>0</v>
      </c>
      <c r="E45" s="208" t="s">
        <v>384</v>
      </c>
      <c r="F45" s="72">
        <v>7.2759576141834259E-12</v>
      </c>
      <c r="H45" s="71">
        <v>1639</v>
      </c>
      <c r="I45" s="72">
        <v>8000</v>
      </c>
      <c r="J45" s="72">
        <v>8000</v>
      </c>
      <c r="K45" s="23"/>
      <c r="L45" s="72"/>
      <c r="M45" s="23"/>
      <c r="O45" s="90" t="str">
        <f>IFERROR(VLOOKUP(Q45,'Carga Remito.'!A$9:G$23287,6,0),"")</f>
        <v/>
      </c>
      <c r="P45" s="90" t="str">
        <f>IFERROR(VLOOKUP(Q45,'Carga Remito.'!A$9:H$23287,7,0),"")</f>
        <v/>
      </c>
      <c r="Q45" s="73" t="s">
        <v>1009</v>
      </c>
      <c r="R45" s="72">
        <v>0</v>
      </c>
      <c r="S45" s="72">
        <v>0</v>
      </c>
      <c r="T45" s="72">
        <v>0</v>
      </c>
    </row>
    <row r="46" spans="1:20" x14ac:dyDescent="0.25">
      <c r="A46" s="71" t="s">
        <v>812</v>
      </c>
      <c r="B46" s="72">
        <v>0</v>
      </c>
      <c r="E46" s="206" t="s">
        <v>850</v>
      </c>
      <c r="F46" s="72">
        <v>17090610</v>
      </c>
      <c r="H46" s="71">
        <v>1640</v>
      </c>
      <c r="I46" s="72">
        <v>30000</v>
      </c>
      <c r="J46" s="72">
        <v>30000</v>
      </c>
      <c r="K46" s="23">
        <v>45310</v>
      </c>
      <c r="L46" s="72"/>
      <c r="M46" s="23"/>
      <c r="O46" s="90" t="str">
        <f>IFERROR(VLOOKUP(Q46,'Carga Remito.'!A$9:G$23287,6,0),"")</f>
        <v/>
      </c>
      <c r="P46" s="90" t="str">
        <f>IFERROR(VLOOKUP(Q46,'Carga Remito.'!A$9:H$23287,7,0),"")</f>
        <v/>
      </c>
      <c r="Q46" s="73" t="s">
        <v>1010</v>
      </c>
      <c r="R46" s="72">
        <v>0</v>
      </c>
      <c r="S46" s="72">
        <v>0</v>
      </c>
      <c r="T46" s="72">
        <v>0</v>
      </c>
    </row>
    <row r="47" spans="1:20" x14ac:dyDescent="0.25">
      <c r="A47" s="71" t="s">
        <v>545</v>
      </c>
      <c r="B47" s="72">
        <v>0</v>
      </c>
      <c r="H47" s="71">
        <v>1645</v>
      </c>
      <c r="I47" s="72">
        <v>8000</v>
      </c>
      <c r="J47" s="72">
        <v>8000</v>
      </c>
      <c r="K47" s="23"/>
      <c r="L47" s="72"/>
      <c r="M47" s="23"/>
      <c r="O47" s="90" t="str">
        <f>IFERROR(VLOOKUP(Q47,'Carga Remito.'!A$9:G$23287,6,0),"")</f>
        <v/>
      </c>
      <c r="P47" s="90" t="str">
        <f>IFERROR(VLOOKUP(Q47,'Carga Remito.'!A$9:H$23287,7,0),"")</f>
        <v/>
      </c>
      <c r="Q47" s="73" t="s">
        <v>91</v>
      </c>
      <c r="R47" s="72">
        <v>0</v>
      </c>
      <c r="S47" s="72">
        <v>0</v>
      </c>
      <c r="T47" s="72">
        <v>0</v>
      </c>
    </row>
    <row r="48" spans="1:20" x14ac:dyDescent="0.25">
      <c r="A48" s="71" t="s">
        <v>2831</v>
      </c>
      <c r="B48" s="72">
        <v>0</v>
      </c>
      <c r="H48" s="71">
        <v>1647</v>
      </c>
      <c r="I48" s="72">
        <v>65000</v>
      </c>
      <c r="J48" s="72">
        <v>65000</v>
      </c>
      <c r="K48" s="23">
        <v>45310</v>
      </c>
      <c r="L48" s="72"/>
      <c r="M48" s="23"/>
      <c r="Q48" s="73" t="s">
        <v>202</v>
      </c>
      <c r="R48" s="72">
        <v>0</v>
      </c>
      <c r="S48" s="72">
        <v>20000</v>
      </c>
      <c r="T48" s="72">
        <v>20000</v>
      </c>
    </row>
    <row r="49" spans="1:20" x14ac:dyDescent="0.25">
      <c r="A49" s="71" t="s">
        <v>295</v>
      </c>
      <c r="B49" s="72">
        <v>0</v>
      </c>
      <c r="H49" s="71">
        <v>1649</v>
      </c>
      <c r="I49" s="72">
        <v>160906.25</v>
      </c>
      <c r="J49" s="72">
        <v>160906.25</v>
      </c>
      <c r="K49" s="23">
        <v>45310</v>
      </c>
      <c r="L49" s="72"/>
      <c r="M49" s="23"/>
      <c r="Q49" s="71" t="s">
        <v>850</v>
      </c>
      <c r="R49" s="72">
        <v>26400</v>
      </c>
      <c r="S49" s="72">
        <v>250000</v>
      </c>
      <c r="T49" s="72">
        <v>276400</v>
      </c>
    </row>
    <row r="50" spans="1:20" x14ac:dyDescent="0.25">
      <c r="A50" s="71" t="s">
        <v>260</v>
      </c>
      <c r="B50" s="72">
        <v>0</v>
      </c>
      <c r="H50" s="71">
        <v>1650</v>
      </c>
      <c r="I50" s="72">
        <v>35000</v>
      </c>
      <c r="J50" s="72">
        <v>35000</v>
      </c>
      <c r="K50" s="23">
        <v>45310</v>
      </c>
      <c r="L50" s="72"/>
      <c r="M50" s="23"/>
    </row>
    <row r="51" spans="1:20" x14ac:dyDescent="0.25">
      <c r="A51" s="71" t="s">
        <v>1756</v>
      </c>
      <c r="B51" s="72">
        <v>0</v>
      </c>
      <c r="H51" s="71">
        <v>1662</v>
      </c>
      <c r="I51" s="72">
        <v>40000</v>
      </c>
      <c r="J51" s="72">
        <v>40000</v>
      </c>
      <c r="K51" s="23">
        <v>45336</v>
      </c>
      <c r="L51" s="72"/>
      <c r="M51" s="23"/>
    </row>
    <row r="52" spans="1:20" x14ac:dyDescent="0.25">
      <c r="A52" s="71" t="s">
        <v>160</v>
      </c>
      <c r="B52" s="72">
        <v>0</v>
      </c>
      <c r="H52" s="71">
        <v>1663</v>
      </c>
      <c r="I52" s="72">
        <v>32000</v>
      </c>
      <c r="J52" s="72">
        <v>32000</v>
      </c>
      <c r="K52" s="23">
        <v>45336</v>
      </c>
      <c r="L52" s="72"/>
      <c r="M52" s="23"/>
    </row>
    <row r="53" spans="1:20" x14ac:dyDescent="0.25">
      <c r="A53" s="71" t="s">
        <v>890</v>
      </c>
      <c r="B53" s="72">
        <v>0</v>
      </c>
      <c r="H53" s="71">
        <v>1666</v>
      </c>
      <c r="I53" s="72">
        <v>65000</v>
      </c>
      <c r="J53" s="72">
        <v>65000</v>
      </c>
      <c r="K53" s="23">
        <v>45301</v>
      </c>
      <c r="L53" s="72"/>
      <c r="M53" s="23"/>
    </row>
    <row r="54" spans="1:20" x14ac:dyDescent="0.25">
      <c r="A54" s="71" t="s">
        <v>902</v>
      </c>
      <c r="B54" s="72">
        <v>0</v>
      </c>
      <c r="H54" s="71">
        <v>1678</v>
      </c>
      <c r="I54" s="72">
        <v>15000</v>
      </c>
      <c r="J54" s="72">
        <v>15000</v>
      </c>
      <c r="K54" s="23">
        <v>45336</v>
      </c>
      <c r="L54" s="72"/>
      <c r="M54" s="23"/>
    </row>
    <row r="55" spans="1:20" x14ac:dyDescent="0.25">
      <c r="A55" s="71" t="s">
        <v>548</v>
      </c>
      <c r="B55" s="72">
        <v>0</v>
      </c>
      <c r="H55" s="71">
        <v>1686</v>
      </c>
      <c r="I55" s="72">
        <v>100000</v>
      </c>
      <c r="J55" s="72">
        <v>100000</v>
      </c>
      <c r="K55" s="23">
        <v>45336</v>
      </c>
      <c r="L55" s="72"/>
      <c r="M55" s="23"/>
    </row>
    <row r="56" spans="1:20" x14ac:dyDescent="0.25">
      <c r="A56" s="71" t="s">
        <v>708</v>
      </c>
      <c r="B56" s="72">
        <v>0</v>
      </c>
      <c r="H56" s="71">
        <v>1708</v>
      </c>
      <c r="I56" s="72">
        <v>65000</v>
      </c>
      <c r="J56" s="72">
        <v>65000</v>
      </c>
      <c r="K56" s="23">
        <v>45336</v>
      </c>
      <c r="L56" s="72"/>
      <c r="M56" s="23"/>
    </row>
    <row r="57" spans="1:20" x14ac:dyDescent="0.25">
      <c r="A57" s="71" t="s">
        <v>911</v>
      </c>
      <c r="B57" s="72">
        <v>0</v>
      </c>
      <c r="H57" s="71">
        <v>1709</v>
      </c>
      <c r="I57" s="72">
        <v>65000</v>
      </c>
      <c r="J57" s="72">
        <v>65000</v>
      </c>
      <c r="K57" s="23">
        <v>45336</v>
      </c>
      <c r="L57" s="72"/>
      <c r="M57" s="23"/>
    </row>
    <row r="58" spans="1:20" x14ac:dyDescent="0.25">
      <c r="A58" s="71" t="s">
        <v>293</v>
      </c>
      <c r="B58" s="72">
        <v>0</v>
      </c>
      <c r="H58" s="71">
        <v>1715</v>
      </c>
      <c r="I58" s="72">
        <v>65000</v>
      </c>
      <c r="J58" s="72">
        <v>65000</v>
      </c>
      <c r="K58" s="23">
        <v>45336</v>
      </c>
      <c r="L58" s="72"/>
      <c r="M58" s="23"/>
    </row>
    <row r="59" spans="1:20" x14ac:dyDescent="0.25">
      <c r="A59" s="71" t="s">
        <v>915</v>
      </c>
      <c r="B59" s="72">
        <v>0</v>
      </c>
      <c r="H59" s="71">
        <v>1738</v>
      </c>
      <c r="I59" s="72">
        <v>75000</v>
      </c>
      <c r="J59" s="72">
        <v>75000</v>
      </c>
      <c r="K59" s="23"/>
      <c r="L59" s="72"/>
      <c r="M59" s="23"/>
    </row>
    <row r="60" spans="1:20" x14ac:dyDescent="0.25">
      <c r="A60" s="71" t="s">
        <v>462</v>
      </c>
      <c r="B60" s="72">
        <v>0</v>
      </c>
      <c r="H60" s="71">
        <v>1747</v>
      </c>
      <c r="I60" s="72">
        <v>25000</v>
      </c>
      <c r="J60" s="72">
        <v>25000</v>
      </c>
      <c r="K60" s="23"/>
      <c r="L60" s="72"/>
      <c r="M60" s="23"/>
    </row>
    <row r="61" spans="1:20" x14ac:dyDescent="0.25">
      <c r="A61" s="71" t="s">
        <v>116</v>
      </c>
      <c r="B61" s="72">
        <v>0</v>
      </c>
      <c r="H61" s="71">
        <v>1767</v>
      </c>
      <c r="I61" s="72">
        <v>188500</v>
      </c>
      <c r="J61" s="72">
        <v>188500</v>
      </c>
      <c r="K61" s="23"/>
      <c r="L61" s="72"/>
      <c r="M61" s="23"/>
    </row>
    <row r="62" spans="1:20" x14ac:dyDescent="0.25">
      <c r="A62" s="71" t="s">
        <v>947</v>
      </c>
      <c r="B62" s="72">
        <v>0</v>
      </c>
      <c r="H62" s="71">
        <v>1771</v>
      </c>
      <c r="I62" s="72">
        <v>25000</v>
      </c>
      <c r="J62" s="72">
        <v>25000</v>
      </c>
      <c r="K62" s="23"/>
      <c r="L62" s="72"/>
      <c r="M62" s="23"/>
    </row>
    <row r="63" spans="1:20" x14ac:dyDescent="0.25">
      <c r="A63" s="71" t="s">
        <v>276</v>
      </c>
      <c r="B63" s="72">
        <v>0</v>
      </c>
      <c r="H63" s="71">
        <v>1772</v>
      </c>
      <c r="I63" s="72">
        <v>78000</v>
      </c>
      <c r="J63" s="72">
        <v>78000</v>
      </c>
      <c r="K63" s="23"/>
      <c r="L63" s="72"/>
      <c r="M63" s="23"/>
    </row>
    <row r="64" spans="1:20" x14ac:dyDescent="0.25">
      <c r="A64" s="71" t="s">
        <v>313</v>
      </c>
      <c r="B64" s="72">
        <v>0</v>
      </c>
      <c r="H64" s="71">
        <v>1776</v>
      </c>
      <c r="I64" s="72">
        <v>180000</v>
      </c>
      <c r="J64" s="72">
        <v>180000</v>
      </c>
      <c r="K64" s="23"/>
      <c r="L64" s="72"/>
      <c r="M64" s="23"/>
    </row>
    <row r="65" spans="1:13" x14ac:dyDescent="0.25">
      <c r="A65" s="71" t="s">
        <v>663</v>
      </c>
      <c r="B65" s="72">
        <v>0</v>
      </c>
      <c r="H65" s="71">
        <v>1780</v>
      </c>
      <c r="I65" s="72">
        <v>9500</v>
      </c>
      <c r="J65" s="72">
        <v>9500</v>
      </c>
      <c r="K65" s="23">
        <v>45355</v>
      </c>
      <c r="L65" s="72"/>
      <c r="M65" s="23"/>
    </row>
    <row r="66" spans="1:13" x14ac:dyDescent="0.25">
      <c r="A66" s="71" t="s">
        <v>423</v>
      </c>
      <c r="B66" s="72">
        <v>0</v>
      </c>
      <c r="H66" s="71">
        <v>1789</v>
      </c>
      <c r="I66" s="72">
        <v>9500</v>
      </c>
      <c r="J66" s="72">
        <v>9500</v>
      </c>
      <c r="K66" s="23">
        <v>45355</v>
      </c>
      <c r="L66" s="72"/>
      <c r="M66" s="23"/>
    </row>
    <row r="67" spans="1:13" x14ac:dyDescent="0.25">
      <c r="A67" s="71" t="s">
        <v>505</v>
      </c>
      <c r="B67" s="72">
        <v>0</v>
      </c>
      <c r="H67" s="71">
        <v>1792</v>
      </c>
      <c r="I67" s="72">
        <v>35000</v>
      </c>
      <c r="J67" s="72">
        <v>35000</v>
      </c>
      <c r="K67" s="23"/>
      <c r="L67" s="72"/>
      <c r="M67" s="23"/>
    </row>
    <row r="68" spans="1:13" x14ac:dyDescent="0.25">
      <c r="A68" s="71" t="s">
        <v>509</v>
      </c>
      <c r="B68" s="72">
        <v>0</v>
      </c>
      <c r="H68" s="71">
        <v>1819</v>
      </c>
      <c r="I68" s="72">
        <v>194300</v>
      </c>
      <c r="J68" s="72">
        <v>194300</v>
      </c>
      <c r="K68" s="23"/>
      <c r="L68" s="72"/>
      <c r="M68" s="23"/>
    </row>
    <row r="69" spans="1:13" x14ac:dyDescent="0.25">
      <c r="A69" s="71" t="s">
        <v>1014</v>
      </c>
      <c r="B69" s="72">
        <v>0</v>
      </c>
      <c r="H69" s="71">
        <v>1828</v>
      </c>
      <c r="I69" s="72">
        <v>75000</v>
      </c>
      <c r="J69" s="72">
        <v>9500</v>
      </c>
      <c r="K69" s="23">
        <v>45364</v>
      </c>
      <c r="L69" s="72">
        <v>65500</v>
      </c>
      <c r="M69" s="23"/>
    </row>
    <row r="70" spans="1:13" x14ac:dyDescent="0.25">
      <c r="A70" s="71" t="s">
        <v>399</v>
      </c>
      <c r="B70" s="72">
        <v>0</v>
      </c>
      <c r="H70" s="71">
        <v>1832</v>
      </c>
      <c r="I70" s="72">
        <v>9500</v>
      </c>
      <c r="J70" s="72">
        <v>9500</v>
      </c>
      <c r="K70" s="23"/>
      <c r="L70" s="72"/>
      <c r="M70" s="23"/>
    </row>
    <row r="71" spans="1:13" x14ac:dyDescent="0.25">
      <c r="A71" s="71" t="s">
        <v>510</v>
      </c>
      <c r="B71" s="72">
        <v>0</v>
      </c>
      <c r="H71" s="71">
        <v>1838</v>
      </c>
      <c r="I71" s="72">
        <v>9500</v>
      </c>
      <c r="J71" s="72">
        <v>9500</v>
      </c>
      <c r="K71" s="23">
        <v>45366</v>
      </c>
      <c r="L71" s="72"/>
      <c r="M71" s="23"/>
    </row>
    <row r="72" spans="1:13" x14ac:dyDescent="0.25">
      <c r="A72" s="71" t="s">
        <v>320</v>
      </c>
      <c r="B72" s="72">
        <v>0</v>
      </c>
      <c r="H72" s="71">
        <v>1840</v>
      </c>
      <c r="I72" s="72">
        <v>70000</v>
      </c>
      <c r="J72" s="72">
        <v>70000</v>
      </c>
      <c r="K72" s="23"/>
      <c r="L72" s="72"/>
      <c r="M72" s="23"/>
    </row>
    <row r="73" spans="1:13" x14ac:dyDescent="0.25">
      <c r="A73" s="71" t="s">
        <v>409</v>
      </c>
      <c r="B73" s="72">
        <v>0</v>
      </c>
      <c r="H73" s="71">
        <v>1853</v>
      </c>
      <c r="I73" s="72">
        <v>150000</v>
      </c>
      <c r="J73" s="72">
        <v>150000</v>
      </c>
      <c r="K73" s="23"/>
      <c r="L73" s="72"/>
      <c r="M73" s="23"/>
    </row>
    <row r="74" spans="1:13" x14ac:dyDescent="0.25">
      <c r="A74" s="71" t="s">
        <v>358</v>
      </c>
      <c r="B74" s="72">
        <v>0</v>
      </c>
      <c r="H74" s="71">
        <v>1855</v>
      </c>
      <c r="I74" s="72">
        <v>50000</v>
      </c>
      <c r="J74" s="72">
        <v>50000</v>
      </c>
      <c r="K74" s="23"/>
      <c r="L74" s="72"/>
      <c r="M74" s="23"/>
    </row>
    <row r="75" spans="1:13" x14ac:dyDescent="0.25">
      <c r="A75" s="71" t="s">
        <v>188</v>
      </c>
      <c r="B75" s="72">
        <v>0</v>
      </c>
      <c r="H75" s="71">
        <v>1866</v>
      </c>
      <c r="I75" s="72">
        <v>82000</v>
      </c>
      <c r="J75" s="72">
        <v>82000</v>
      </c>
      <c r="K75" s="23"/>
      <c r="L75" s="72"/>
      <c r="M75" s="23"/>
    </row>
    <row r="76" spans="1:13" x14ac:dyDescent="0.25">
      <c r="A76" s="71" t="s">
        <v>311</v>
      </c>
      <c r="B76" s="72">
        <v>0</v>
      </c>
      <c r="H76" s="71">
        <v>1874</v>
      </c>
      <c r="I76" s="72">
        <v>36000</v>
      </c>
      <c r="J76" s="72">
        <v>36000</v>
      </c>
      <c r="K76" s="23"/>
      <c r="L76" s="72"/>
      <c r="M76" s="23"/>
    </row>
    <row r="77" spans="1:13" x14ac:dyDescent="0.25">
      <c r="A77" s="71" t="s">
        <v>522</v>
      </c>
      <c r="B77" s="72">
        <v>0</v>
      </c>
      <c r="H77" s="71">
        <v>1898</v>
      </c>
      <c r="I77" s="72">
        <v>40000</v>
      </c>
      <c r="J77" s="72">
        <v>40000</v>
      </c>
      <c r="K77" s="23"/>
      <c r="L77" s="72"/>
      <c r="M77" s="23"/>
    </row>
    <row r="78" spans="1:13" x14ac:dyDescent="0.25">
      <c r="A78" s="71" t="s">
        <v>507</v>
      </c>
      <c r="B78" s="72">
        <v>0</v>
      </c>
      <c r="H78" s="71">
        <v>1903</v>
      </c>
      <c r="I78" s="72">
        <v>60000</v>
      </c>
      <c r="J78" s="72">
        <v>60000</v>
      </c>
      <c r="K78" s="23"/>
      <c r="L78" s="72"/>
      <c r="M78" s="23"/>
    </row>
    <row r="79" spans="1:13" x14ac:dyDescent="0.25">
      <c r="A79" s="71" t="s">
        <v>277</v>
      </c>
      <c r="B79" s="72">
        <v>0</v>
      </c>
      <c r="H79" s="71">
        <v>1908</v>
      </c>
      <c r="I79" s="72">
        <v>100000</v>
      </c>
      <c r="J79" s="72">
        <v>100000</v>
      </c>
      <c r="K79" s="23"/>
      <c r="L79" s="72"/>
      <c r="M79" s="23"/>
    </row>
    <row r="80" spans="1:13" x14ac:dyDescent="0.25">
      <c r="A80" s="71" t="s">
        <v>498</v>
      </c>
      <c r="B80" s="72">
        <v>0</v>
      </c>
      <c r="H80" s="71">
        <v>1914</v>
      </c>
      <c r="I80" s="72">
        <v>65000</v>
      </c>
      <c r="J80" s="72">
        <v>65000</v>
      </c>
      <c r="K80" s="23"/>
      <c r="L80" s="72"/>
      <c r="M80" s="23"/>
    </row>
    <row r="81" spans="1:13" x14ac:dyDescent="0.25">
      <c r="A81" s="71" t="s">
        <v>466</v>
      </c>
      <c r="B81" s="72">
        <v>0</v>
      </c>
      <c r="H81" s="71">
        <v>1919</v>
      </c>
      <c r="I81" s="72">
        <v>92000</v>
      </c>
      <c r="J81" s="72">
        <v>92000</v>
      </c>
      <c r="K81" s="23"/>
      <c r="L81" s="72"/>
      <c r="M81" s="23"/>
    </row>
    <row r="82" spans="1:13" x14ac:dyDescent="0.25">
      <c r="A82" s="71" t="s">
        <v>500</v>
      </c>
      <c r="B82" s="72">
        <v>0</v>
      </c>
      <c r="H82" s="71">
        <v>1925</v>
      </c>
      <c r="I82" s="72">
        <v>0</v>
      </c>
      <c r="J82" s="72"/>
      <c r="K82" s="23"/>
      <c r="L82" s="72"/>
      <c r="M82" s="23"/>
    </row>
    <row r="83" spans="1:13" x14ac:dyDescent="0.25">
      <c r="A83" s="71" t="s">
        <v>580</v>
      </c>
      <c r="B83" s="72">
        <v>0</v>
      </c>
      <c r="H83" s="71">
        <v>1937</v>
      </c>
      <c r="I83" s="72">
        <v>65000</v>
      </c>
      <c r="J83" s="72">
        <v>65000</v>
      </c>
      <c r="K83" s="23"/>
      <c r="L83" s="72"/>
      <c r="M83" s="23"/>
    </row>
    <row r="84" spans="1:13" x14ac:dyDescent="0.25">
      <c r="A84" s="71" t="s">
        <v>1139</v>
      </c>
      <c r="B84" s="72">
        <v>0</v>
      </c>
      <c r="H84" s="71">
        <v>1939</v>
      </c>
      <c r="I84" s="72">
        <v>40000</v>
      </c>
      <c r="J84" s="72">
        <v>40000</v>
      </c>
      <c r="K84" s="23"/>
      <c r="L84" s="72"/>
      <c r="M84" s="23"/>
    </row>
    <row r="85" spans="1:13" x14ac:dyDescent="0.25">
      <c r="A85" s="71" t="s">
        <v>384</v>
      </c>
      <c r="B85" s="72">
        <v>7.2759576141834259E-12</v>
      </c>
      <c r="H85" s="71">
        <v>1941</v>
      </c>
      <c r="I85" s="72">
        <v>181500</v>
      </c>
      <c r="J85" s="72">
        <v>181500</v>
      </c>
      <c r="K85" s="23">
        <v>45468</v>
      </c>
      <c r="L85" s="72"/>
      <c r="M85" s="23"/>
    </row>
    <row r="86" spans="1:13" x14ac:dyDescent="0.25">
      <c r="A86" s="71" t="s">
        <v>312</v>
      </c>
      <c r="B86" s="72">
        <v>0</v>
      </c>
      <c r="H86" s="71">
        <v>1954</v>
      </c>
      <c r="I86" s="72">
        <v>205700</v>
      </c>
      <c r="J86" s="72">
        <v>205700</v>
      </c>
      <c r="K86" s="23">
        <v>45468</v>
      </c>
      <c r="L86" s="72"/>
      <c r="M86" s="23"/>
    </row>
    <row r="87" spans="1:13" x14ac:dyDescent="0.25">
      <c r="A87" s="71" t="s">
        <v>1181</v>
      </c>
      <c r="B87" s="72">
        <v>0</v>
      </c>
      <c r="H87" s="71">
        <v>1959</v>
      </c>
      <c r="I87" s="72">
        <v>121000</v>
      </c>
      <c r="J87" s="72">
        <v>121000</v>
      </c>
      <c r="K87" s="23">
        <v>45468</v>
      </c>
      <c r="L87" s="72"/>
      <c r="M87" s="23"/>
    </row>
    <row r="88" spans="1:13" x14ac:dyDescent="0.25">
      <c r="A88" s="71" t="s">
        <v>909</v>
      </c>
      <c r="B88" s="72">
        <v>0</v>
      </c>
      <c r="H88" s="71">
        <v>1974</v>
      </c>
      <c r="I88" s="72">
        <v>360580</v>
      </c>
      <c r="J88" s="72">
        <v>360580</v>
      </c>
      <c r="K88" s="23">
        <v>45468</v>
      </c>
      <c r="L88" s="72"/>
      <c r="M88" s="23"/>
    </row>
    <row r="89" spans="1:13" x14ac:dyDescent="0.25">
      <c r="A89" s="71" t="s">
        <v>309</v>
      </c>
      <c r="B89" s="72">
        <v>0</v>
      </c>
      <c r="H89" s="71">
        <v>1986</v>
      </c>
      <c r="I89" s="72">
        <v>56870</v>
      </c>
      <c r="J89" s="72">
        <v>56870</v>
      </c>
      <c r="K89" s="23">
        <v>45468</v>
      </c>
      <c r="L89" s="72"/>
      <c r="M89" s="23"/>
    </row>
    <row r="90" spans="1:13" x14ac:dyDescent="0.25">
      <c r="A90" s="71" t="s">
        <v>1194</v>
      </c>
      <c r="B90" s="72">
        <v>0</v>
      </c>
      <c r="H90" s="71">
        <v>1991</v>
      </c>
      <c r="I90" s="72">
        <v>113740</v>
      </c>
      <c r="J90" s="72">
        <v>113740</v>
      </c>
      <c r="K90" s="23">
        <v>45468</v>
      </c>
      <c r="L90" s="72"/>
      <c r="M90" s="23"/>
    </row>
    <row r="91" spans="1:13" x14ac:dyDescent="0.25">
      <c r="A91" s="71" t="s">
        <v>1198</v>
      </c>
      <c r="B91" s="72">
        <v>0</v>
      </c>
      <c r="H91" s="71">
        <v>2000</v>
      </c>
      <c r="I91" s="72">
        <v>56870</v>
      </c>
      <c r="J91" s="72">
        <v>56870</v>
      </c>
      <c r="K91" s="23">
        <v>45468</v>
      </c>
      <c r="L91" s="72"/>
      <c r="M91" s="23"/>
    </row>
    <row r="92" spans="1:13" x14ac:dyDescent="0.25">
      <c r="A92" s="71" t="s">
        <v>674</v>
      </c>
      <c r="B92" s="72">
        <v>0</v>
      </c>
      <c r="H92" s="71">
        <v>2017</v>
      </c>
      <c r="I92" s="72">
        <v>62920</v>
      </c>
      <c r="J92" s="72"/>
      <c r="K92" s="23"/>
      <c r="L92" s="72"/>
      <c r="M92" s="23"/>
    </row>
    <row r="93" spans="1:13" x14ac:dyDescent="0.25">
      <c r="A93" s="71" t="s">
        <v>616</v>
      </c>
      <c r="B93" s="72">
        <v>0</v>
      </c>
      <c r="H93" s="71">
        <v>2020</v>
      </c>
      <c r="I93" s="72">
        <v>145200</v>
      </c>
      <c r="J93" s="72"/>
      <c r="K93" s="23"/>
      <c r="L93" s="72"/>
      <c r="M93" s="23"/>
    </row>
    <row r="94" spans="1:13" x14ac:dyDescent="0.25">
      <c r="A94" s="71" t="s">
        <v>714</v>
      </c>
      <c r="B94" s="72">
        <v>0</v>
      </c>
      <c r="H94" s="71">
        <v>2021</v>
      </c>
      <c r="I94" s="72">
        <v>102850</v>
      </c>
      <c r="J94" s="72"/>
      <c r="K94" s="23"/>
      <c r="L94" s="72"/>
      <c r="M94" s="23"/>
    </row>
    <row r="95" spans="1:13" x14ac:dyDescent="0.25">
      <c r="A95" s="71" t="s">
        <v>1229</v>
      </c>
      <c r="B95" s="72">
        <v>0</v>
      </c>
      <c r="H95" s="71">
        <v>2036</v>
      </c>
      <c r="I95" s="72">
        <v>96800</v>
      </c>
      <c r="J95" s="72"/>
      <c r="K95" s="23"/>
      <c r="L95" s="72"/>
      <c r="M95" s="23"/>
    </row>
    <row r="96" spans="1:13" x14ac:dyDescent="0.25">
      <c r="A96" s="71" t="s">
        <v>134</v>
      </c>
      <c r="B96" s="72">
        <v>0</v>
      </c>
      <c r="H96" s="71">
        <v>2043</v>
      </c>
      <c r="I96" s="72">
        <v>102850</v>
      </c>
      <c r="J96" s="72"/>
      <c r="K96" s="23"/>
      <c r="L96" s="72"/>
      <c r="M96" s="23"/>
    </row>
    <row r="97" spans="1:13" x14ac:dyDescent="0.25">
      <c r="A97" s="71" t="s">
        <v>508</v>
      </c>
      <c r="B97" s="72">
        <v>0</v>
      </c>
      <c r="H97" s="71">
        <v>2049</v>
      </c>
      <c r="I97" s="72">
        <v>170600</v>
      </c>
      <c r="J97" s="72"/>
      <c r="K97" s="23"/>
      <c r="L97" s="72"/>
      <c r="M97" s="23"/>
    </row>
    <row r="98" spans="1:13" x14ac:dyDescent="0.25">
      <c r="A98" s="71" t="s">
        <v>158</v>
      </c>
      <c r="B98" s="72">
        <v>0</v>
      </c>
      <c r="H98" s="71">
        <v>2050</v>
      </c>
      <c r="I98" s="72">
        <v>140600</v>
      </c>
      <c r="J98" s="72"/>
      <c r="K98" s="23"/>
      <c r="L98" s="72"/>
      <c r="M98" s="23"/>
    </row>
    <row r="99" spans="1:13" x14ac:dyDescent="0.25">
      <c r="A99" s="71" t="s">
        <v>1254</v>
      </c>
      <c r="B99" s="72">
        <v>0</v>
      </c>
      <c r="H99" s="71">
        <v>2057</v>
      </c>
      <c r="I99" s="72">
        <v>0</v>
      </c>
      <c r="J99" s="72"/>
      <c r="K99" s="23"/>
      <c r="L99" s="72"/>
      <c r="M99" s="23"/>
    </row>
    <row r="100" spans="1:13" x14ac:dyDescent="0.25">
      <c r="A100" s="71" t="s">
        <v>1258</v>
      </c>
      <c r="B100" s="72">
        <v>0</v>
      </c>
      <c r="H100" s="71">
        <v>2065</v>
      </c>
      <c r="I100" s="72">
        <v>254100</v>
      </c>
      <c r="J100" s="72"/>
      <c r="K100" s="23"/>
      <c r="L100" s="72"/>
      <c r="M100" s="23"/>
    </row>
    <row r="101" spans="1:13" x14ac:dyDescent="0.25">
      <c r="A101" s="71" t="s">
        <v>1271</v>
      </c>
      <c r="B101" s="72">
        <v>0</v>
      </c>
      <c r="H101" s="71" t="s">
        <v>850</v>
      </c>
      <c r="I101" s="72">
        <v>5853361.25</v>
      </c>
      <c r="J101" s="72">
        <v>4711941.25</v>
      </c>
      <c r="K101" s="152">
        <v>2265438</v>
      </c>
      <c r="L101" s="72">
        <v>65500</v>
      </c>
      <c r="M101" s="23"/>
    </row>
    <row r="102" spans="1:13" x14ac:dyDescent="0.25">
      <c r="A102" s="71" t="s">
        <v>1277</v>
      </c>
      <c r="B102" s="72">
        <v>0</v>
      </c>
    </row>
    <row r="103" spans="1:13" x14ac:dyDescent="0.25">
      <c r="A103" s="71" t="s">
        <v>446</v>
      </c>
      <c r="B103" s="72">
        <v>0</v>
      </c>
    </row>
    <row r="104" spans="1:13" x14ac:dyDescent="0.25">
      <c r="A104" s="71" t="s">
        <v>292</v>
      </c>
      <c r="B104" s="72">
        <v>0</v>
      </c>
    </row>
    <row r="105" spans="1:13" x14ac:dyDescent="0.25">
      <c r="A105" s="71" t="s">
        <v>1303</v>
      </c>
      <c r="B105" s="72">
        <v>0</v>
      </c>
    </row>
    <row r="106" spans="1:13" x14ac:dyDescent="0.25">
      <c r="A106" s="71" t="s">
        <v>1305</v>
      </c>
      <c r="B106" s="72">
        <v>0</v>
      </c>
    </row>
    <row r="107" spans="1:13" x14ac:dyDescent="0.25">
      <c r="A107" s="71" t="s">
        <v>512</v>
      </c>
      <c r="B107" s="72">
        <v>0</v>
      </c>
    </row>
    <row r="108" spans="1:13" x14ac:dyDescent="0.25">
      <c r="A108" s="71" t="s">
        <v>361</v>
      </c>
      <c r="B108" s="72">
        <v>0</v>
      </c>
    </row>
    <row r="109" spans="1:13" x14ac:dyDescent="0.25">
      <c r="A109" s="71" t="s">
        <v>1328</v>
      </c>
      <c r="B109" s="72">
        <v>0</v>
      </c>
    </row>
    <row r="110" spans="1:13" x14ac:dyDescent="0.25">
      <c r="A110" s="71" t="s">
        <v>425</v>
      </c>
      <c r="B110" s="72">
        <v>0</v>
      </c>
    </row>
    <row r="111" spans="1:13" x14ac:dyDescent="0.25">
      <c r="A111" s="71" t="s">
        <v>1373</v>
      </c>
      <c r="B111" s="72">
        <v>0</v>
      </c>
    </row>
    <row r="112" spans="1:13" x14ac:dyDescent="0.25">
      <c r="A112" s="71" t="s">
        <v>1385</v>
      </c>
      <c r="B112" s="72">
        <v>0</v>
      </c>
    </row>
    <row r="113" spans="1:2" x14ac:dyDescent="0.25">
      <c r="A113" s="71" t="s">
        <v>643</v>
      </c>
      <c r="B113" s="72">
        <v>0</v>
      </c>
    </row>
    <row r="114" spans="1:2" x14ac:dyDescent="0.25">
      <c r="A114" s="71" t="s">
        <v>600</v>
      </c>
      <c r="B114" s="72">
        <v>0</v>
      </c>
    </row>
    <row r="115" spans="1:2" x14ac:dyDescent="0.25">
      <c r="A115" s="71" t="s">
        <v>709</v>
      </c>
      <c r="B115" s="72">
        <v>0</v>
      </c>
    </row>
    <row r="116" spans="1:2" x14ac:dyDescent="0.25">
      <c r="A116" s="71" t="s">
        <v>1415</v>
      </c>
      <c r="B116" s="72">
        <v>0</v>
      </c>
    </row>
    <row r="117" spans="1:2" x14ac:dyDescent="0.25">
      <c r="A117" s="71" t="s">
        <v>420</v>
      </c>
      <c r="B117" s="72">
        <v>0</v>
      </c>
    </row>
    <row r="118" spans="1:2" x14ac:dyDescent="0.25">
      <c r="A118" s="71" t="s">
        <v>469</v>
      </c>
      <c r="B118" s="72">
        <v>0</v>
      </c>
    </row>
    <row r="119" spans="1:2" x14ac:dyDescent="0.25">
      <c r="A119" s="71" t="s">
        <v>1453</v>
      </c>
      <c r="B119" s="72">
        <v>51500</v>
      </c>
    </row>
    <row r="120" spans="1:2" x14ac:dyDescent="0.25">
      <c r="A120" s="71" t="s">
        <v>138</v>
      </c>
      <c r="B120" s="72">
        <v>0</v>
      </c>
    </row>
    <row r="121" spans="1:2" x14ac:dyDescent="0.25">
      <c r="A121" s="71" t="s">
        <v>326</v>
      </c>
      <c r="B121" s="72">
        <v>0</v>
      </c>
    </row>
    <row r="122" spans="1:2" x14ac:dyDescent="0.25">
      <c r="A122" s="71" t="s">
        <v>335</v>
      </c>
      <c r="B122" s="72">
        <v>0</v>
      </c>
    </row>
    <row r="123" spans="1:2" x14ac:dyDescent="0.25">
      <c r="A123" s="71" t="s">
        <v>241</v>
      </c>
      <c r="B123" s="72">
        <v>0</v>
      </c>
    </row>
    <row r="124" spans="1:2" x14ac:dyDescent="0.25">
      <c r="A124" s="71" t="s">
        <v>331</v>
      </c>
      <c r="B124" s="72">
        <v>0</v>
      </c>
    </row>
    <row r="125" spans="1:2" x14ac:dyDescent="0.25">
      <c r="A125" s="71" t="s">
        <v>1518</v>
      </c>
      <c r="B125" s="72">
        <v>0</v>
      </c>
    </row>
    <row r="126" spans="1:2" x14ac:dyDescent="0.25">
      <c r="A126" s="71" t="s">
        <v>131</v>
      </c>
      <c r="B126" s="72">
        <v>0</v>
      </c>
    </row>
    <row r="127" spans="1:2" x14ac:dyDescent="0.25">
      <c r="A127" s="71" t="s">
        <v>1554</v>
      </c>
      <c r="B127" s="72">
        <v>0</v>
      </c>
    </row>
    <row r="128" spans="1:2" x14ac:dyDescent="0.25">
      <c r="A128" s="71" t="s">
        <v>1582</v>
      </c>
      <c r="B128" s="72">
        <v>0</v>
      </c>
    </row>
    <row r="129" spans="1:2" x14ac:dyDescent="0.25">
      <c r="A129" s="71" t="s">
        <v>322</v>
      </c>
      <c r="B129" s="72">
        <v>0</v>
      </c>
    </row>
    <row r="130" spans="1:2" x14ac:dyDescent="0.25">
      <c r="A130" s="71" t="s">
        <v>1594</v>
      </c>
      <c r="B130" s="72">
        <v>0</v>
      </c>
    </row>
    <row r="131" spans="1:2" x14ac:dyDescent="0.25">
      <c r="A131" s="71" t="s">
        <v>1601</v>
      </c>
      <c r="B131" s="72">
        <v>0</v>
      </c>
    </row>
    <row r="132" spans="1:2" x14ac:dyDescent="0.25">
      <c r="A132" s="71" t="s">
        <v>1628</v>
      </c>
      <c r="B132" s="72">
        <v>0</v>
      </c>
    </row>
    <row r="133" spans="1:2" x14ac:dyDescent="0.25">
      <c r="A133" s="71" t="s">
        <v>1642</v>
      </c>
      <c r="B133" s="72">
        <v>0</v>
      </c>
    </row>
    <row r="134" spans="1:2" x14ac:dyDescent="0.25">
      <c r="A134" s="71" t="s">
        <v>1650</v>
      </c>
      <c r="B134" s="72">
        <v>0</v>
      </c>
    </row>
    <row r="135" spans="1:2" x14ac:dyDescent="0.25">
      <c r="A135" s="71" t="s">
        <v>1666</v>
      </c>
      <c r="B135" s="72">
        <v>0</v>
      </c>
    </row>
    <row r="136" spans="1:2" x14ac:dyDescent="0.25">
      <c r="A136" s="71" t="s">
        <v>3403</v>
      </c>
      <c r="B136" s="72">
        <v>0</v>
      </c>
    </row>
    <row r="137" spans="1:2" x14ac:dyDescent="0.25">
      <c r="A137" s="71" t="s">
        <v>1675</v>
      </c>
      <c r="B137" s="72">
        <v>0</v>
      </c>
    </row>
    <row r="138" spans="1:2" x14ac:dyDescent="0.25">
      <c r="A138" s="71" t="s">
        <v>1683</v>
      </c>
      <c r="B138" s="72">
        <v>0</v>
      </c>
    </row>
    <row r="139" spans="1:2" x14ac:dyDescent="0.25">
      <c r="A139" s="71" t="s">
        <v>1686</v>
      </c>
      <c r="B139" s="72">
        <v>0</v>
      </c>
    </row>
    <row r="140" spans="1:2" x14ac:dyDescent="0.25">
      <c r="A140" s="71" t="s">
        <v>1693</v>
      </c>
      <c r="B140" s="72">
        <v>0</v>
      </c>
    </row>
    <row r="141" spans="1:2" x14ac:dyDescent="0.25">
      <c r="A141" s="71" t="s">
        <v>1705</v>
      </c>
      <c r="B141" s="72">
        <v>0</v>
      </c>
    </row>
    <row r="142" spans="1:2" x14ac:dyDescent="0.25">
      <c r="A142" s="71" t="s">
        <v>504</v>
      </c>
      <c r="B142" s="72">
        <v>0</v>
      </c>
    </row>
    <row r="143" spans="1:2" x14ac:dyDescent="0.25">
      <c r="A143" s="71" t="s">
        <v>664</v>
      </c>
      <c r="B143" s="72">
        <v>0</v>
      </c>
    </row>
    <row r="144" spans="1:2" x14ac:dyDescent="0.25">
      <c r="A144" s="71" t="s">
        <v>153</v>
      </c>
      <c r="B144" s="72">
        <v>0</v>
      </c>
    </row>
    <row r="145" spans="1:2" x14ac:dyDescent="0.25">
      <c r="A145" s="71" t="s">
        <v>1748</v>
      </c>
      <c r="B145" s="72">
        <v>0</v>
      </c>
    </row>
    <row r="146" spans="1:2" x14ac:dyDescent="0.25">
      <c r="A146" s="71" t="s">
        <v>1759</v>
      </c>
      <c r="B146" s="72">
        <v>0</v>
      </c>
    </row>
    <row r="147" spans="1:2" x14ac:dyDescent="0.25">
      <c r="A147" s="71" t="s">
        <v>1786</v>
      </c>
      <c r="B147" s="72">
        <v>0</v>
      </c>
    </row>
    <row r="148" spans="1:2" x14ac:dyDescent="0.25">
      <c r="A148" s="71" t="s">
        <v>1807</v>
      </c>
      <c r="B148" s="72">
        <v>0</v>
      </c>
    </row>
    <row r="149" spans="1:2" x14ac:dyDescent="0.25">
      <c r="A149" s="71" t="s">
        <v>1813</v>
      </c>
      <c r="B149" s="72">
        <v>0</v>
      </c>
    </row>
    <row r="150" spans="1:2" x14ac:dyDescent="0.25">
      <c r="A150" s="71" t="s">
        <v>1818</v>
      </c>
      <c r="B150" s="72">
        <v>0</v>
      </c>
    </row>
    <row r="151" spans="1:2" x14ac:dyDescent="0.25">
      <c r="A151" s="71" t="s">
        <v>1836</v>
      </c>
      <c r="B151" s="72">
        <v>0</v>
      </c>
    </row>
    <row r="152" spans="1:2" x14ac:dyDescent="0.25">
      <c r="A152" s="71" t="s">
        <v>398</v>
      </c>
      <c r="B152" s="72">
        <v>0</v>
      </c>
    </row>
    <row r="153" spans="1:2" x14ac:dyDescent="0.25">
      <c r="A153" s="71" t="s">
        <v>1859</v>
      </c>
      <c r="B153" s="72">
        <v>0</v>
      </c>
    </row>
    <row r="154" spans="1:2" x14ac:dyDescent="0.25">
      <c r="A154" s="71" t="s">
        <v>1872</v>
      </c>
      <c r="B154" s="72">
        <v>0</v>
      </c>
    </row>
    <row r="155" spans="1:2" x14ac:dyDescent="0.25">
      <c r="A155" s="71" t="s">
        <v>1874</v>
      </c>
      <c r="B155" s="72">
        <v>0</v>
      </c>
    </row>
    <row r="156" spans="1:2" x14ac:dyDescent="0.25">
      <c r="A156" s="71" t="s">
        <v>1877</v>
      </c>
      <c r="B156" s="72">
        <v>0</v>
      </c>
    </row>
    <row r="157" spans="1:2" x14ac:dyDescent="0.25">
      <c r="A157" s="71" t="s">
        <v>1881</v>
      </c>
      <c r="B157" s="72">
        <v>0</v>
      </c>
    </row>
    <row r="158" spans="1:2" x14ac:dyDescent="0.25">
      <c r="A158" s="71" t="s">
        <v>1891</v>
      </c>
      <c r="B158" s="72">
        <v>0</v>
      </c>
    </row>
    <row r="159" spans="1:2" x14ac:dyDescent="0.25">
      <c r="A159" s="71" t="s">
        <v>1899</v>
      </c>
      <c r="B159" s="72">
        <v>0</v>
      </c>
    </row>
    <row r="160" spans="1:2" x14ac:dyDescent="0.25">
      <c r="A160" s="71" t="s">
        <v>1905</v>
      </c>
      <c r="B160" s="72">
        <v>0</v>
      </c>
    </row>
    <row r="161" spans="1:2" x14ac:dyDescent="0.25">
      <c r="A161" s="71" t="s">
        <v>1910</v>
      </c>
      <c r="B161" s="72">
        <v>0</v>
      </c>
    </row>
    <row r="162" spans="1:2" x14ac:dyDescent="0.25">
      <c r="A162" s="71" t="s">
        <v>1917</v>
      </c>
      <c r="B162" s="72">
        <v>0</v>
      </c>
    </row>
    <row r="163" spans="1:2" x14ac:dyDescent="0.25">
      <c r="A163" s="71" t="s">
        <v>1937</v>
      </c>
      <c r="B163" s="72">
        <v>0</v>
      </c>
    </row>
    <row r="164" spans="1:2" x14ac:dyDescent="0.25">
      <c r="A164" s="71" t="s">
        <v>1942</v>
      </c>
      <c r="B164" s="72">
        <v>0</v>
      </c>
    </row>
    <row r="165" spans="1:2" x14ac:dyDescent="0.25">
      <c r="A165" s="71" t="s">
        <v>1952</v>
      </c>
      <c r="B165" s="72">
        <v>0</v>
      </c>
    </row>
    <row r="166" spans="1:2" x14ac:dyDescent="0.25">
      <c r="A166" s="71" t="s">
        <v>1956</v>
      </c>
      <c r="B166" s="72">
        <v>0</v>
      </c>
    </row>
    <row r="167" spans="1:2" x14ac:dyDescent="0.25">
      <c r="A167" s="71" t="s">
        <v>1965</v>
      </c>
      <c r="B167" s="72">
        <v>0</v>
      </c>
    </row>
    <row r="168" spans="1:2" x14ac:dyDescent="0.25">
      <c r="A168" s="71" t="s">
        <v>1972</v>
      </c>
      <c r="B168" s="72">
        <v>0</v>
      </c>
    </row>
    <row r="169" spans="1:2" x14ac:dyDescent="0.25">
      <c r="A169" s="71" t="s">
        <v>1977</v>
      </c>
      <c r="B169" s="72">
        <v>0</v>
      </c>
    </row>
    <row r="170" spans="1:2" x14ac:dyDescent="0.25">
      <c r="A170" s="71" t="s">
        <v>1985</v>
      </c>
      <c r="B170" s="72">
        <v>0</v>
      </c>
    </row>
    <row r="171" spans="1:2" x14ac:dyDescent="0.25">
      <c r="A171" s="71" t="s">
        <v>1993</v>
      </c>
      <c r="B171" s="72">
        <v>0</v>
      </c>
    </row>
    <row r="172" spans="1:2" x14ac:dyDescent="0.25">
      <c r="A172" s="71" t="s">
        <v>447</v>
      </c>
      <c r="B172" s="72">
        <v>0</v>
      </c>
    </row>
    <row r="173" spans="1:2" x14ac:dyDescent="0.25">
      <c r="A173" s="71" t="s">
        <v>2002</v>
      </c>
      <c r="B173" s="72">
        <v>0</v>
      </c>
    </row>
    <row r="174" spans="1:2" x14ac:dyDescent="0.25">
      <c r="A174" s="71" t="s">
        <v>2023</v>
      </c>
      <c r="B174" s="72">
        <v>0</v>
      </c>
    </row>
    <row r="175" spans="1:2" x14ac:dyDescent="0.25">
      <c r="A175" s="71" t="s">
        <v>281</v>
      </c>
      <c r="B175" s="72">
        <v>0</v>
      </c>
    </row>
    <row r="176" spans="1:2" x14ac:dyDescent="0.25">
      <c r="A176" s="71" t="s">
        <v>2050</v>
      </c>
      <c r="B176" s="72">
        <v>0</v>
      </c>
    </row>
    <row r="177" spans="1:2" x14ac:dyDescent="0.25">
      <c r="A177" s="71" t="s">
        <v>379</v>
      </c>
      <c r="B177" s="72">
        <v>0</v>
      </c>
    </row>
    <row r="178" spans="1:2" x14ac:dyDescent="0.25">
      <c r="A178" s="71" t="s">
        <v>2055</v>
      </c>
      <c r="B178" s="72">
        <v>0</v>
      </c>
    </row>
    <row r="179" spans="1:2" x14ac:dyDescent="0.25">
      <c r="A179" s="71" t="s">
        <v>2069</v>
      </c>
      <c r="B179" s="72">
        <v>0</v>
      </c>
    </row>
    <row r="180" spans="1:2" x14ac:dyDescent="0.25">
      <c r="A180" s="71" t="s">
        <v>2076</v>
      </c>
      <c r="B180" s="72">
        <v>0</v>
      </c>
    </row>
    <row r="181" spans="1:2" x14ac:dyDescent="0.25">
      <c r="A181" s="71" t="s">
        <v>2081</v>
      </c>
      <c r="B181" s="72">
        <v>0</v>
      </c>
    </row>
    <row r="182" spans="1:2" x14ac:dyDescent="0.25">
      <c r="A182" s="71" t="s">
        <v>2088</v>
      </c>
      <c r="B182" s="72">
        <v>0</v>
      </c>
    </row>
    <row r="183" spans="1:2" x14ac:dyDescent="0.25">
      <c r="A183" s="71" t="s">
        <v>2095</v>
      </c>
      <c r="B183" s="72">
        <v>0</v>
      </c>
    </row>
    <row r="184" spans="1:2" x14ac:dyDescent="0.25">
      <c r="A184" s="71" t="s">
        <v>463</v>
      </c>
      <c r="B184" s="72">
        <v>0</v>
      </c>
    </row>
    <row r="185" spans="1:2" x14ac:dyDescent="0.25">
      <c r="A185" s="71" t="s">
        <v>2262</v>
      </c>
      <c r="B185" s="72">
        <v>0</v>
      </c>
    </row>
    <row r="186" spans="1:2" x14ac:dyDescent="0.25">
      <c r="A186" s="71" t="s">
        <v>2275</v>
      </c>
      <c r="B186" s="72">
        <v>0</v>
      </c>
    </row>
    <row r="187" spans="1:2" x14ac:dyDescent="0.25">
      <c r="A187" s="71" t="s">
        <v>2118</v>
      </c>
      <c r="B187" s="72">
        <v>0</v>
      </c>
    </row>
    <row r="188" spans="1:2" x14ac:dyDescent="0.25">
      <c r="A188" s="71" t="s">
        <v>2112</v>
      </c>
      <c r="B188" s="72">
        <v>0</v>
      </c>
    </row>
    <row r="189" spans="1:2" x14ac:dyDescent="0.25">
      <c r="A189" s="71" t="s">
        <v>2121</v>
      </c>
      <c r="B189" s="72">
        <v>0</v>
      </c>
    </row>
    <row r="190" spans="1:2" x14ac:dyDescent="0.25">
      <c r="A190" s="71" t="s">
        <v>2135</v>
      </c>
      <c r="B190" s="72">
        <v>0</v>
      </c>
    </row>
    <row r="191" spans="1:2" x14ac:dyDescent="0.25">
      <c r="A191" s="71" t="s">
        <v>2143</v>
      </c>
      <c r="B191" s="72">
        <v>0</v>
      </c>
    </row>
    <row r="192" spans="1:2" x14ac:dyDescent="0.25">
      <c r="A192" s="71" t="s">
        <v>2150</v>
      </c>
      <c r="B192" s="72">
        <v>0</v>
      </c>
    </row>
    <row r="193" spans="1:2" x14ac:dyDescent="0.25">
      <c r="A193" s="71" t="s">
        <v>2154</v>
      </c>
      <c r="B193" s="72">
        <v>0</v>
      </c>
    </row>
    <row r="194" spans="1:2" x14ac:dyDescent="0.25">
      <c r="A194" s="71" t="s">
        <v>2159</v>
      </c>
      <c r="B194" s="72">
        <v>0</v>
      </c>
    </row>
    <row r="195" spans="1:2" x14ac:dyDescent="0.25">
      <c r="A195" s="71" t="s">
        <v>490</v>
      </c>
      <c r="B195" s="72">
        <v>5.8207660913467407E-11</v>
      </c>
    </row>
    <row r="196" spans="1:2" x14ac:dyDescent="0.25">
      <c r="A196" s="71" t="s">
        <v>2181</v>
      </c>
      <c r="B196" s="72">
        <v>0</v>
      </c>
    </row>
    <row r="197" spans="1:2" x14ac:dyDescent="0.25">
      <c r="A197" s="71" t="s">
        <v>2186</v>
      </c>
      <c r="B197" s="72">
        <v>0</v>
      </c>
    </row>
    <row r="198" spans="1:2" x14ac:dyDescent="0.25">
      <c r="A198" s="71" t="s">
        <v>2217</v>
      </c>
      <c r="B198" s="72">
        <v>0</v>
      </c>
    </row>
    <row r="199" spans="1:2" x14ac:dyDescent="0.25">
      <c r="A199" s="71" t="s">
        <v>452</v>
      </c>
      <c r="B199" s="72">
        <v>0</v>
      </c>
    </row>
    <row r="200" spans="1:2" x14ac:dyDescent="0.25">
      <c r="A200" s="71" t="s">
        <v>2224</v>
      </c>
      <c r="B200" s="72">
        <v>0</v>
      </c>
    </row>
    <row r="201" spans="1:2" x14ac:dyDescent="0.25">
      <c r="A201" s="71" t="s">
        <v>2229</v>
      </c>
      <c r="B201" s="72">
        <v>983100</v>
      </c>
    </row>
    <row r="202" spans="1:2" x14ac:dyDescent="0.25">
      <c r="A202" s="71" t="s">
        <v>2793</v>
      </c>
      <c r="B202" s="72">
        <v>0</v>
      </c>
    </row>
    <row r="203" spans="1:2" x14ac:dyDescent="0.25">
      <c r="A203" s="71" t="s">
        <v>2250</v>
      </c>
      <c r="B203" s="72">
        <v>0</v>
      </c>
    </row>
    <row r="204" spans="1:2" x14ac:dyDescent="0.25">
      <c r="A204" s="71" t="s">
        <v>2263</v>
      </c>
      <c r="B204" s="72">
        <v>0</v>
      </c>
    </row>
    <row r="205" spans="1:2" x14ac:dyDescent="0.25">
      <c r="A205" s="71" t="s">
        <v>2266</v>
      </c>
      <c r="B205" s="72">
        <v>0</v>
      </c>
    </row>
    <row r="206" spans="1:2" x14ac:dyDescent="0.25">
      <c r="A206" s="71" t="s">
        <v>2277</v>
      </c>
      <c r="B206" s="72">
        <v>0</v>
      </c>
    </row>
    <row r="207" spans="1:2" x14ac:dyDescent="0.25">
      <c r="A207" s="71" t="s">
        <v>2283</v>
      </c>
      <c r="B207" s="72">
        <v>0</v>
      </c>
    </row>
    <row r="208" spans="1:2" x14ac:dyDescent="0.25">
      <c r="A208" s="71" t="s">
        <v>2296</v>
      </c>
      <c r="B208" s="72">
        <v>0</v>
      </c>
    </row>
    <row r="209" spans="1:2" x14ac:dyDescent="0.25">
      <c r="A209" s="71" t="s">
        <v>2297</v>
      </c>
      <c r="B209" s="72">
        <v>0</v>
      </c>
    </row>
    <row r="210" spans="1:2" x14ac:dyDescent="0.25">
      <c r="A210" s="71" t="s">
        <v>2301</v>
      </c>
      <c r="B210" s="72">
        <v>0</v>
      </c>
    </row>
    <row r="211" spans="1:2" x14ac:dyDescent="0.25">
      <c r="A211" s="71" t="s">
        <v>2303</v>
      </c>
      <c r="B211" s="72">
        <v>0</v>
      </c>
    </row>
    <row r="212" spans="1:2" x14ac:dyDescent="0.25">
      <c r="A212" s="71" t="s">
        <v>2312</v>
      </c>
      <c r="B212" s="72">
        <v>0</v>
      </c>
    </row>
    <row r="213" spans="1:2" x14ac:dyDescent="0.25">
      <c r="A213" s="71" t="s">
        <v>2316</v>
      </c>
      <c r="B213" s="72">
        <v>0</v>
      </c>
    </row>
    <row r="214" spans="1:2" x14ac:dyDescent="0.25">
      <c r="A214" s="71" t="s">
        <v>2324</v>
      </c>
      <c r="B214" s="72">
        <v>0</v>
      </c>
    </row>
    <row r="215" spans="1:2" x14ac:dyDescent="0.25">
      <c r="A215" s="71" t="s">
        <v>655</v>
      </c>
      <c r="B215" s="72">
        <v>0</v>
      </c>
    </row>
    <row r="216" spans="1:2" x14ac:dyDescent="0.25">
      <c r="A216" s="71" t="s">
        <v>2340</v>
      </c>
      <c r="B216" s="72">
        <v>0</v>
      </c>
    </row>
    <row r="217" spans="1:2" x14ac:dyDescent="0.25">
      <c r="A217" s="71" t="s">
        <v>2360</v>
      </c>
      <c r="B217" s="72">
        <v>0</v>
      </c>
    </row>
    <row r="218" spans="1:2" x14ac:dyDescent="0.25">
      <c r="A218" s="71" t="s">
        <v>2366</v>
      </c>
      <c r="B218" s="72">
        <v>0</v>
      </c>
    </row>
    <row r="219" spans="1:2" x14ac:dyDescent="0.25">
      <c r="A219" s="71" t="s">
        <v>2374</v>
      </c>
      <c r="B219" s="72">
        <v>0</v>
      </c>
    </row>
    <row r="220" spans="1:2" x14ac:dyDescent="0.25">
      <c r="A220" s="71" t="s">
        <v>2392</v>
      </c>
      <c r="B220" s="72">
        <v>0</v>
      </c>
    </row>
    <row r="221" spans="1:2" x14ac:dyDescent="0.25">
      <c r="A221" s="71" t="s">
        <v>2400</v>
      </c>
      <c r="B221" s="72">
        <v>0</v>
      </c>
    </row>
    <row r="222" spans="1:2" x14ac:dyDescent="0.25">
      <c r="A222" s="71" t="s">
        <v>2412</v>
      </c>
      <c r="B222" s="72">
        <v>0</v>
      </c>
    </row>
    <row r="223" spans="1:2" x14ac:dyDescent="0.25">
      <c r="A223" s="71" t="s">
        <v>496</v>
      </c>
      <c r="B223" s="72">
        <v>0</v>
      </c>
    </row>
    <row r="224" spans="1:2" x14ac:dyDescent="0.25">
      <c r="A224" s="71" t="s">
        <v>2418</v>
      </c>
      <c r="B224" s="72">
        <v>0</v>
      </c>
    </row>
    <row r="225" spans="1:2" x14ac:dyDescent="0.25">
      <c r="A225" s="71" t="s">
        <v>2424</v>
      </c>
      <c r="B225" s="72">
        <v>0</v>
      </c>
    </row>
    <row r="226" spans="1:2" x14ac:dyDescent="0.25">
      <c r="A226" s="71" t="s">
        <v>639</v>
      </c>
      <c r="B226" s="72">
        <v>0</v>
      </c>
    </row>
    <row r="227" spans="1:2" x14ac:dyDescent="0.25">
      <c r="A227" s="71" t="s">
        <v>2234</v>
      </c>
      <c r="B227" s="72">
        <v>0</v>
      </c>
    </row>
    <row r="228" spans="1:2" x14ac:dyDescent="0.25">
      <c r="A228" s="71" t="s">
        <v>343</v>
      </c>
      <c r="B228" s="72">
        <v>0</v>
      </c>
    </row>
    <row r="229" spans="1:2" x14ac:dyDescent="0.25">
      <c r="A229" s="71" t="s">
        <v>2439</v>
      </c>
      <c r="B229" s="72">
        <v>0</v>
      </c>
    </row>
    <row r="230" spans="1:2" x14ac:dyDescent="0.25">
      <c r="A230" s="71" t="s">
        <v>2444</v>
      </c>
      <c r="B230" s="72">
        <v>0</v>
      </c>
    </row>
    <row r="231" spans="1:2" x14ac:dyDescent="0.25">
      <c r="A231" s="71" t="s">
        <v>2461</v>
      </c>
      <c r="B231" s="72">
        <v>0</v>
      </c>
    </row>
    <row r="232" spans="1:2" x14ac:dyDescent="0.25">
      <c r="A232" s="71" t="s">
        <v>382</v>
      </c>
      <c r="B232" s="72">
        <v>0</v>
      </c>
    </row>
    <row r="233" spans="1:2" x14ac:dyDescent="0.25">
      <c r="A233" s="71" t="s">
        <v>2467</v>
      </c>
      <c r="B233" s="72">
        <v>0</v>
      </c>
    </row>
    <row r="234" spans="1:2" x14ac:dyDescent="0.25">
      <c r="A234" s="71" t="s">
        <v>456</v>
      </c>
      <c r="B234" s="72">
        <v>0</v>
      </c>
    </row>
    <row r="235" spans="1:2" x14ac:dyDescent="0.25">
      <c r="A235" s="71" t="s">
        <v>2477</v>
      </c>
      <c r="B235" s="72">
        <v>0</v>
      </c>
    </row>
    <row r="236" spans="1:2" x14ac:dyDescent="0.25">
      <c r="A236" s="71" t="s">
        <v>2428</v>
      </c>
      <c r="B236" s="72">
        <v>0</v>
      </c>
    </row>
    <row r="237" spans="1:2" x14ac:dyDescent="0.25">
      <c r="A237" s="71" t="s">
        <v>571</v>
      </c>
      <c r="B237" s="72">
        <v>0</v>
      </c>
    </row>
    <row r="238" spans="1:2" x14ac:dyDescent="0.25">
      <c r="A238" s="71" t="s">
        <v>2503</v>
      </c>
      <c r="B238" s="72">
        <v>0</v>
      </c>
    </row>
    <row r="239" spans="1:2" x14ac:dyDescent="0.25">
      <c r="A239" s="71" t="s">
        <v>2514</v>
      </c>
      <c r="B239" s="72">
        <v>0</v>
      </c>
    </row>
    <row r="240" spans="1:2" x14ac:dyDescent="0.25">
      <c r="A240" s="71" t="s">
        <v>560</v>
      </c>
      <c r="B240" s="72">
        <v>0</v>
      </c>
    </row>
    <row r="241" spans="1:2" x14ac:dyDescent="0.25">
      <c r="A241" s="71" t="s">
        <v>2534</v>
      </c>
      <c r="B241" s="72">
        <v>0</v>
      </c>
    </row>
    <row r="242" spans="1:2" x14ac:dyDescent="0.25">
      <c r="A242" s="71" t="s">
        <v>2538</v>
      </c>
      <c r="B242" s="72">
        <v>0</v>
      </c>
    </row>
    <row r="243" spans="1:2" x14ac:dyDescent="0.25">
      <c r="A243" s="71" t="s">
        <v>2549</v>
      </c>
      <c r="B243" s="72">
        <v>0</v>
      </c>
    </row>
    <row r="244" spans="1:2" x14ac:dyDescent="0.25">
      <c r="A244" s="71" t="s">
        <v>2806</v>
      </c>
      <c r="B244" s="72">
        <v>0</v>
      </c>
    </row>
    <row r="245" spans="1:2" x14ac:dyDescent="0.25">
      <c r="A245" s="71" t="s">
        <v>2555</v>
      </c>
      <c r="B245" s="72">
        <v>0</v>
      </c>
    </row>
    <row r="246" spans="1:2" x14ac:dyDescent="0.25">
      <c r="A246" s="71" t="s">
        <v>257</v>
      </c>
      <c r="B246" s="72">
        <v>0</v>
      </c>
    </row>
    <row r="247" spans="1:2" x14ac:dyDescent="0.25">
      <c r="A247" s="71" t="s">
        <v>2574</v>
      </c>
      <c r="B247" s="72">
        <v>0</v>
      </c>
    </row>
    <row r="248" spans="1:2" x14ac:dyDescent="0.25">
      <c r="A248" s="71" t="s">
        <v>2582</v>
      </c>
      <c r="B248" s="72">
        <v>0</v>
      </c>
    </row>
    <row r="249" spans="1:2" x14ac:dyDescent="0.25">
      <c r="A249" s="71" t="s">
        <v>2593</v>
      </c>
      <c r="B249" s="72">
        <v>0</v>
      </c>
    </row>
    <row r="250" spans="1:2" x14ac:dyDescent="0.25">
      <c r="A250" s="71" t="s">
        <v>2596</v>
      </c>
      <c r="B250" s="72">
        <v>0</v>
      </c>
    </row>
    <row r="251" spans="1:2" x14ac:dyDescent="0.25">
      <c r="A251" s="71" t="s">
        <v>2605</v>
      </c>
      <c r="B251" s="72">
        <v>0</v>
      </c>
    </row>
    <row r="252" spans="1:2" x14ac:dyDescent="0.25">
      <c r="A252" s="71" t="s">
        <v>2608</v>
      </c>
      <c r="B252" s="72">
        <v>0</v>
      </c>
    </row>
    <row r="253" spans="1:2" x14ac:dyDescent="0.25">
      <c r="A253" s="71" t="s">
        <v>2631</v>
      </c>
      <c r="B253" s="72">
        <v>0</v>
      </c>
    </row>
    <row r="254" spans="1:2" x14ac:dyDescent="0.25">
      <c r="A254" s="71" t="s">
        <v>2639</v>
      </c>
      <c r="B254" s="72">
        <v>0</v>
      </c>
    </row>
    <row r="255" spans="1:2" x14ac:dyDescent="0.25">
      <c r="A255" s="71" t="s">
        <v>262</v>
      </c>
      <c r="B255" s="72">
        <v>0</v>
      </c>
    </row>
    <row r="256" spans="1:2" x14ac:dyDescent="0.25">
      <c r="A256" s="71" t="s">
        <v>258</v>
      </c>
      <c r="B256" s="72">
        <v>0</v>
      </c>
    </row>
    <row r="257" spans="1:2" x14ac:dyDescent="0.25">
      <c r="A257" s="71" t="s">
        <v>165</v>
      </c>
      <c r="B257" s="72">
        <v>0</v>
      </c>
    </row>
    <row r="258" spans="1:2" x14ac:dyDescent="0.25">
      <c r="A258" s="71" t="s">
        <v>2664</v>
      </c>
      <c r="B258" s="72">
        <v>0</v>
      </c>
    </row>
    <row r="259" spans="1:2" x14ac:dyDescent="0.25">
      <c r="A259" s="71" t="s">
        <v>2690</v>
      </c>
      <c r="B259" s="72">
        <v>0</v>
      </c>
    </row>
    <row r="260" spans="1:2" x14ac:dyDescent="0.25">
      <c r="A260" s="71" t="s">
        <v>2541</v>
      </c>
      <c r="B260" s="72">
        <v>0</v>
      </c>
    </row>
    <row r="261" spans="1:2" x14ac:dyDescent="0.25">
      <c r="A261" s="71" t="s">
        <v>288</v>
      </c>
      <c r="B261" s="72">
        <v>0</v>
      </c>
    </row>
    <row r="262" spans="1:2" x14ac:dyDescent="0.25">
      <c r="A262" s="71" t="s">
        <v>2703</v>
      </c>
      <c r="B262" s="72">
        <v>0</v>
      </c>
    </row>
    <row r="263" spans="1:2" x14ac:dyDescent="0.25">
      <c r="A263" s="71" t="s">
        <v>2710</v>
      </c>
      <c r="B263" s="72">
        <v>0</v>
      </c>
    </row>
    <row r="264" spans="1:2" x14ac:dyDescent="0.25">
      <c r="A264" s="71" t="s">
        <v>267</v>
      </c>
      <c r="B264" s="72">
        <v>0</v>
      </c>
    </row>
    <row r="265" spans="1:2" x14ac:dyDescent="0.25">
      <c r="A265" s="71" t="s">
        <v>2725</v>
      </c>
      <c r="B265" s="72">
        <v>0</v>
      </c>
    </row>
    <row r="266" spans="1:2" x14ac:dyDescent="0.25">
      <c r="A266" s="71" t="s">
        <v>2733</v>
      </c>
      <c r="B266" s="72">
        <v>0</v>
      </c>
    </row>
    <row r="267" spans="1:2" x14ac:dyDescent="0.25">
      <c r="A267" s="71" t="s">
        <v>2736</v>
      </c>
      <c r="B267" s="72">
        <v>0</v>
      </c>
    </row>
    <row r="268" spans="1:2" x14ac:dyDescent="0.25">
      <c r="A268" s="71" t="s">
        <v>2740</v>
      </c>
      <c r="B268" s="72">
        <v>0</v>
      </c>
    </row>
    <row r="269" spans="1:2" x14ac:dyDescent="0.25">
      <c r="A269" s="71" t="s">
        <v>2739</v>
      </c>
      <c r="B269" s="72">
        <v>0</v>
      </c>
    </row>
    <row r="270" spans="1:2" x14ac:dyDescent="0.25">
      <c r="A270" s="71" t="s">
        <v>2696</v>
      </c>
      <c r="B270" s="72">
        <v>0</v>
      </c>
    </row>
    <row r="271" spans="1:2" x14ac:dyDescent="0.25">
      <c r="A271" s="71" t="s">
        <v>389</v>
      </c>
      <c r="B271" s="72">
        <v>0</v>
      </c>
    </row>
    <row r="272" spans="1:2" x14ac:dyDescent="0.25">
      <c r="A272" s="71" t="s">
        <v>2763</v>
      </c>
      <c r="B272" s="72">
        <v>0</v>
      </c>
    </row>
    <row r="273" spans="1:2" x14ac:dyDescent="0.25">
      <c r="A273" s="71" t="s">
        <v>2769</v>
      </c>
      <c r="B273" s="72">
        <v>0</v>
      </c>
    </row>
    <row r="274" spans="1:2" x14ac:dyDescent="0.25">
      <c r="A274" s="71" t="s">
        <v>2777</v>
      </c>
      <c r="B274" s="72">
        <v>0</v>
      </c>
    </row>
    <row r="275" spans="1:2" x14ac:dyDescent="0.25">
      <c r="A275" s="71" t="s">
        <v>2781</v>
      </c>
      <c r="B275" s="72">
        <v>0</v>
      </c>
    </row>
    <row r="276" spans="1:2" x14ac:dyDescent="0.25">
      <c r="A276" s="71" t="s">
        <v>139</v>
      </c>
      <c r="B276" s="72">
        <v>0</v>
      </c>
    </row>
    <row r="277" spans="1:2" x14ac:dyDescent="0.25">
      <c r="A277" s="71" t="s">
        <v>2797</v>
      </c>
      <c r="B277" s="72">
        <v>0</v>
      </c>
    </row>
    <row r="278" spans="1:2" x14ac:dyDescent="0.25">
      <c r="A278" s="71" t="s">
        <v>2828</v>
      </c>
      <c r="B278" s="72">
        <v>0</v>
      </c>
    </row>
    <row r="279" spans="1:2" x14ac:dyDescent="0.25">
      <c r="A279" s="71" t="s">
        <v>2946</v>
      </c>
      <c r="B279" s="72">
        <v>0</v>
      </c>
    </row>
    <row r="280" spans="1:2" x14ac:dyDescent="0.25">
      <c r="A280" s="71" t="s">
        <v>168</v>
      </c>
      <c r="B280" s="72">
        <v>0</v>
      </c>
    </row>
    <row r="281" spans="1:2" x14ac:dyDescent="0.25">
      <c r="A281" s="71" t="s">
        <v>2854</v>
      </c>
      <c r="B281" s="72">
        <v>0</v>
      </c>
    </row>
    <row r="282" spans="1:2" x14ac:dyDescent="0.25">
      <c r="A282" s="71" t="s">
        <v>2896</v>
      </c>
      <c r="B282" s="72">
        <v>0</v>
      </c>
    </row>
    <row r="283" spans="1:2" x14ac:dyDescent="0.25">
      <c r="A283" s="71" t="s">
        <v>2862</v>
      </c>
      <c r="B283" s="72">
        <v>0</v>
      </c>
    </row>
    <row r="284" spans="1:2" x14ac:dyDescent="0.25">
      <c r="A284" s="71" t="s">
        <v>2867</v>
      </c>
      <c r="B284" s="72">
        <v>0</v>
      </c>
    </row>
    <row r="285" spans="1:2" x14ac:dyDescent="0.25">
      <c r="A285" s="71" t="s">
        <v>2881</v>
      </c>
      <c r="B285" s="72">
        <v>0</v>
      </c>
    </row>
    <row r="286" spans="1:2" x14ac:dyDescent="0.25">
      <c r="A286" s="71" t="s">
        <v>2894</v>
      </c>
      <c r="B286" s="72">
        <v>0</v>
      </c>
    </row>
    <row r="287" spans="1:2" x14ac:dyDescent="0.25">
      <c r="A287" s="71" t="s">
        <v>2904</v>
      </c>
      <c r="B287" s="72">
        <v>0</v>
      </c>
    </row>
    <row r="288" spans="1:2" x14ac:dyDescent="0.25">
      <c r="A288" s="71" t="s">
        <v>3590</v>
      </c>
      <c r="B288" s="72">
        <v>0</v>
      </c>
    </row>
    <row r="289" spans="1:2" x14ac:dyDescent="0.25">
      <c r="A289" s="71" t="s">
        <v>2929</v>
      </c>
      <c r="B289" s="72">
        <v>0</v>
      </c>
    </row>
    <row r="290" spans="1:2" x14ac:dyDescent="0.25">
      <c r="A290" s="71" t="s">
        <v>2952</v>
      </c>
      <c r="B290" s="72">
        <v>0</v>
      </c>
    </row>
    <row r="291" spans="1:2" x14ac:dyDescent="0.25">
      <c r="A291" s="71" t="s">
        <v>2958</v>
      </c>
      <c r="B291" s="72">
        <v>0</v>
      </c>
    </row>
    <row r="292" spans="1:2" x14ac:dyDescent="0.25">
      <c r="A292" s="71" t="s">
        <v>2966</v>
      </c>
      <c r="B292" s="72">
        <v>0</v>
      </c>
    </row>
    <row r="293" spans="1:2" x14ac:dyDescent="0.25">
      <c r="A293" s="71" t="s">
        <v>2976</v>
      </c>
      <c r="B293" s="72">
        <v>0</v>
      </c>
    </row>
    <row r="294" spans="1:2" x14ac:dyDescent="0.25">
      <c r="A294" s="71" t="s">
        <v>306</v>
      </c>
      <c r="B294" s="72">
        <v>0</v>
      </c>
    </row>
    <row r="295" spans="1:2" x14ac:dyDescent="0.25">
      <c r="A295" s="71" t="s">
        <v>2995</v>
      </c>
      <c r="B295" s="72">
        <v>0</v>
      </c>
    </row>
    <row r="296" spans="1:2" x14ac:dyDescent="0.25">
      <c r="A296" s="71" t="s">
        <v>2999</v>
      </c>
      <c r="B296" s="72">
        <v>0</v>
      </c>
    </row>
    <row r="297" spans="1:2" x14ac:dyDescent="0.25">
      <c r="A297" s="71" t="s">
        <v>451</v>
      </c>
      <c r="B297" s="72">
        <v>0</v>
      </c>
    </row>
    <row r="298" spans="1:2" x14ac:dyDescent="0.25">
      <c r="A298" s="71" t="s">
        <v>3008</v>
      </c>
      <c r="B298" s="72">
        <v>0</v>
      </c>
    </row>
    <row r="299" spans="1:2" x14ac:dyDescent="0.25">
      <c r="A299" s="71" t="s">
        <v>3010</v>
      </c>
      <c r="B299" s="72">
        <v>0</v>
      </c>
    </row>
    <row r="300" spans="1:2" x14ac:dyDescent="0.25">
      <c r="A300" s="71" t="s">
        <v>380</v>
      </c>
      <c r="B300" s="72">
        <v>0</v>
      </c>
    </row>
    <row r="301" spans="1:2" x14ac:dyDescent="0.25">
      <c r="A301" s="71" t="s">
        <v>495</v>
      </c>
      <c r="B301" s="72">
        <v>0</v>
      </c>
    </row>
    <row r="302" spans="1:2" x14ac:dyDescent="0.25">
      <c r="A302" s="71" t="s">
        <v>3017</v>
      </c>
      <c r="B302" s="72">
        <v>0</v>
      </c>
    </row>
    <row r="303" spans="1:2" x14ac:dyDescent="0.25">
      <c r="A303" s="71" t="s">
        <v>236</v>
      </c>
      <c r="B303" s="72">
        <v>0</v>
      </c>
    </row>
    <row r="304" spans="1:2" x14ac:dyDescent="0.25">
      <c r="A304" s="71" t="s">
        <v>404</v>
      </c>
      <c r="B304" s="72">
        <v>0</v>
      </c>
    </row>
    <row r="305" spans="1:2" x14ac:dyDescent="0.25">
      <c r="A305" s="71" t="s">
        <v>3058</v>
      </c>
      <c r="B305" s="72">
        <v>0</v>
      </c>
    </row>
    <row r="306" spans="1:2" x14ac:dyDescent="0.25">
      <c r="A306" s="71" t="s">
        <v>3060</v>
      </c>
      <c r="B306" s="72">
        <v>0</v>
      </c>
    </row>
    <row r="307" spans="1:2" x14ac:dyDescent="0.25">
      <c r="A307" s="71" t="s">
        <v>3071</v>
      </c>
      <c r="B307" s="72">
        <v>0</v>
      </c>
    </row>
    <row r="308" spans="1:2" x14ac:dyDescent="0.25">
      <c r="A308" s="71" t="s">
        <v>3072</v>
      </c>
      <c r="B308" s="72">
        <v>0</v>
      </c>
    </row>
    <row r="309" spans="1:2" x14ac:dyDescent="0.25">
      <c r="A309" s="71" t="s">
        <v>3077</v>
      </c>
      <c r="B309" s="72">
        <v>0</v>
      </c>
    </row>
    <row r="310" spans="1:2" x14ac:dyDescent="0.25">
      <c r="A310" s="71" t="s">
        <v>3096</v>
      </c>
      <c r="B310" s="72">
        <v>0</v>
      </c>
    </row>
    <row r="311" spans="1:2" x14ac:dyDescent="0.25">
      <c r="A311" s="71" t="s">
        <v>557</v>
      </c>
      <c r="B311" s="72">
        <v>0</v>
      </c>
    </row>
    <row r="312" spans="1:2" x14ac:dyDescent="0.25">
      <c r="A312" s="71" t="s">
        <v>3106</v>
      </c>
      <c r="B312" s="72">
        <v>0</v>
      </c>
    </row>
    <row r="313" spans="1:2" x14ac:dyDescent="0.25">
      <c r="A313" s="71" t="s">
        <v>275</v>
      </c>
      <c r="B313" s="72">
        <v>0</v>
      </c>
    </row>
    <row r="314" spans="1:2" x14ac:dyDescent="0.25">
      <c r="A314" s="71" t="s">
        <v>392</v>
      </c>
      <c r="B314" s="72">
        <v>0</v>
      </c>
    </row>
    <row r="315" spans="1:2" x14ac:dyDescent="0.25">
      <c r="A315" s="71" t="s">
        <v>3123</v>
      </c>
      <c r="B315" s="72">
        <v>0</v>
      </c>
    </row>
    <row r="316" spans="1:2" x14ac:dyDescent="0.25">
      <c r="A316" s="71" t="s">
        <v>561</v>
      </c>
      <c r="B316" s="72">
        <v>0</v>
      </c>
    </row>
    <row r="317" spans="1:2" x14ac:dyDescent="0.25">
      <c r="A317" s="71" t="s">
        <v>3135</v>
      </c>
      <c r="B317" s="72">
        <v>0</v>
      </c>
    </row>
    <row r="318" spans="1:2" x14ac:dyDescent="0.25">
      <c r="A318" s="71" t="s">
        <v>3139</v>
      </c>
      <c r="B318" s="72">
        <v>0</v>
      </c>
    </row>
    <row r="319" spans="1:2" x14ac:dyDescent="0.25">
      <c r="A319" s="71" t="s">
        <v>422</v>
      </c>
      <c r="B319" s="72">
        <v>0</v>
      </c>
    </row>
    <row r="320" spans="1:2" x14ac:dyDescent="0.25">
      <c r="A320" s="71" t="s">
        <v>850</v>
      </c>
      <c r="B320" s="72">
        <v>1034600.0000000001</v>
      </c>
    </row>
    <row r="1276" spans="1:1" x14ac:dyDescent="0.25">
      <c r="A1276">
        <v>1499</v>
      </c>
    </row>
  </sheetData>
  <mergeCells count="4">
    <mergeCell ref="E1:F1"/>
    <mergeCell ref="A1:B1"/>
    <mergeCell ref="A2:B2"/>
    <mergeCell ref="E2:F2"/>
  </mergeCells>
  <pageMargins left="0.70866141732283472" right="0.70866141732283472" top="0.74803149606299213" bottom="0.74803149606299213" header="0.31496062992125984" footer="0.31496062992125984"/>
  <pageSetup scale="1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76"/>
  <sheetViews>
    <sheetView zoomScaleNormal="100" zoomScalePageLayoutView="110" workbookViewId="0">
      <selection activeCell="H17" sqref="H17"/>
    </sheetView>
  </sheetViews>
  <sheetFormatPr baseColWidth="10" defaultColWidth="10.625" defaultRowHeight="15.75" x14ac:dyDescent="0.25"/>
  <cols>
    <col min="1" max="1" width="3.125" style="3" customWidth="1"/>
    <col min="2" max="2" width="10.125" style="3" customWidth="1"/>
    <col min="3" max="3" width="34.625" style="3" customWidth="1"/>
    <col min="4" max="4" width="8.125" style="3" customWidth="1"/>
    <col min="5" max="5" width="14.125" style="3" customWidth="1"/>
    <col min="6" max="6" width="15.125" style="3" customWidth="1"/>
    <col min="7" max="16384" width="10.625" style="3"/>
  </cols>
  <sheetData>
    <row r="1" spans="1:10" ht="6" customHeight="1" x14ac:dyDescent="0.25">
      <c r="A1" s="51"/>
      <c r="B1" s="51"/>
      <c r="C1" s="51"/>
      <c r="D1" s="51"/>
      <c r="E1" s="51"/>
      <c r="F1" s="51"/>
      <c r="G1" s="51"/>
    </row>
    <row r="2" spans="1:10" ht="3.95" customHeight="1" x14ac:dyDescent="0.25">
      <c r="A2" s="51"/>
      <c r="B2" s="219" t="s">
        <v>33</v>
      </c>
      <c r="C2" s="219"/>
      <c r="D2" s="219"/>
      <c r="E2" s="219"/>
      <c r="F2" s="219"/>
      <c r="G2" s="51"/>
    </row>
    <row r="3" spans="1:10" ht="16.5" customHeight="1" x14ac:dyDescent="0.25">
      <c r="A3" s="51"/>
      <c r="B3" s="51"/>
      <c r="C3" s="52" t="s">
        <v>2774</v>
      </c>
      <c r="D3" s="53" t="s">
        <v>28</v>
      </c>
      <c r="E3" s="51"/>
      <c r="F3" s="51"/>
      <c r="G3" s="51"/>
    </row>
    <row r="4" spans="1:10" ht="16.5" customHeight="1" x14ac:dyDescent="0.25">
      <c r="A4" s="51"/>
      <c r="B4" s="54"/>
      <c r="C4" s="55" t="s">
        <v>2775</v>
      </c>
      <c r="D4" s="53" t="s">
        <v>34</v>
      </c>
      <c r="E4" s="51">
        <v>2392</v>
      </c>
      <c r="F4" s="51"/>
      <c r="G4" s="51"/>
    </row>
    <row r="5" spans="1:10" ht="12.75" customHeight="1" x14ac:dyDescent="0.25">
      <c r="A5" s="51"/>
      <c r="B5" s="54"/>
      <c r="C5" s="155" t="s">
        <v>38</v>
      </c>
      <c r="D5" s="56" t="s">
        <v>15</v>
      </c>
      <c r="E5" s="57">
        <f>VLOOKUP(E4,'Carga Remito.'!A4:AC62992,3,0)</f>
        <v>45628</v>
      </c>
      <c r="F5" s="54"/>
      <c r="G5" s="51"/>
    </row>
    <row r="6" spans="1:10" ht="13.5" customHeight="1" x14ac:dyDescent="0.25">
      <c r="A6" s="51"/>
      <c r="B6" s="54"/>
      <c r="C6" s="54"/>
      <c r="D6" s="54"/>
      <c r="E6" s="54"/>
      <c r="F6" s="54"/>
      <c r="G6" s="51" t="s">
        <v>868</v>
      </c>
      <c r="J6" s="3" t="s">
        <v>868</v>
      </c>
    </row>
    <row r="7" spans="1:10" ht="2.25" customHeight="1" x14ac:dyDescent="0.25">
      <c r="A7" s="51"/>
      <c r="B7" s="54"/>
      <c r="C7" s="54"/>
      <c r="D7" s="54"/>
      <c r="E7" s="54"/>
      <c r="F7" s="54"/>
      <c r="G7" s="51" t="s">
        <v>1489</v>
      </c>
    </row>
    <row r="8" spans="1:10" x14ac:dyDescent="0.25">
      <c r="A8" s="51"/>
      <c r="B8" s="56" t="s">
        <v>39</v>
      </c>
      <c r="C8" s="54" t="str">
        <f>VLOOKUP(E4,'Carga Remito.'!A4:AC72292,4,0)</f>
        <v>Altamirano Alicia</v>
      </c>
      <c r="D8" s="64" t="s">
        <v>352</v>
      </c>
      <c r="E8" s="60">
        <f>IF(VLOOKUP(E4,'Carga Remito.'!A4:J14957,8,0)=0,"",VLOOKUP(E4,'Carga Remito.'!A4:J14957,8,0))</f>
        <v>95398</v>
      </c>
      <c r="F8" s="54"/>
      <c r="G8" s="51"/>
    </row>
    <row r="9" spans="1:10" ht="13.5" customHeight="1" x14ac:dyDescent="0.25">
      <c r="A9" s="51"/>
      <c r="B9" s="56" t="s">
        <v>35</v>
      </c>
      <c r="C9" s="54" t="str">
        <f>VLOOKUP(E4,'Carga Remito.'!A4:AC72292,7,0)</f>
        <v>Peugeot Partner</v>
      </c>
      <c r="D9" s="56" t="s">
        <v>24</v>
      </c>
      <c r="E9" s="60" t="str">
        <f>VLOOKUP(E4,'Carga Remito.'!A4:AD72282,6,0)</f>
        <v>AA737HE</v>
      </c>
      <c r="F9" s="54"/>
      <c r="G9" s="51"/>
    </row>
    <row r="10" spans="1:10" ht="1.5" customHeight="1" x14ac:dyDescent="0.25">
      <c r="A10" s="51"/>
      <c r="B10" s="54"/>
      <c r="C10" s="54"/>
      <c r="D10" s="54"/>
      <c r="E10" s="54"/>
      <c r="F10" s="54"/>
      <c r="G10" s="51"/>
    </row>
    <row r="11" spans="1:10" ht="17.25" customHeight="1" x14ac:dyDescent="0.25">
      <c r="A11" s="51"/>
      <c r="B11" s="54"/>
      <c r="C11" s="54"/>
      <c r="D11" s="54"/>
      <c r="E11" s="54"/>
      <c r="F11" s="54"/>
      <c r="G11" s="51"/>
    </row>
    <row r="12" spans="1:10" ht="15" customHeight="1" x14ac:dyDescent="0.25">
      <c r="A12" s="51"/>
      <c r="B12" s="58" t="s">
        <v>2825</v>
      </c>
      <c r="C12" s="218" t="str">
        <f>VLOOKUP(CONCATENATE($E$4,$C$8,COUNT(B22:B43)),'Carga Remito.'!$E$4:$AD$69221,6,0)</f>
        <v xml:space="preserve">Service completo. Cambio de aceite y filtros. Control general del vehiculo.  </v>
      </c>
      <c r="D12" s="218"/>
      <c r="E12" s="218"/>
      <c r="F12" s="218"/>
      <c r="G12" s="51"/>
    </row>
    <row r="13" spans="1:10" x14ac:dyDescent="0.25">
      <c r="A13" s="51"/>
      <c r="B13" s="58" t="s">
        <v>37</v>
      </c>
      <c r="C13" s="218"/>
      <c r="D13" s="218"/>
      <c r="E13" s="218"/>
      <c r="F13" s="218"/>
      <c r="G13" s="51"/>
      <c r="I13" s="3" t="s">
        <v>868</v>
      </c>
    </row>
    <row r="14" spans="1:10" x14ac:dyDescent="0.25">
      <c r="A14" s="51"/>
      <c r="B14" s="54"/>
      <c r="C14" s="218"/>
      <c r="D14" s="218"/>
      <c r="E14" s="218"/>
      <c r="F14" s="218"/>
      <c r="G14" s="51"/>
    </row>
    <row r="15" spans="1:10" x14ac:dyDescent="0.25">
      <c r="A15" s="51"/>
      <c r="B15" s="54"/>
      <c r="C15" s="218"/>
      <c r="D15" s="218"/>
      <c r="E15" s="218"/>
      <c r="F15" s="218"/>
      <c r="G15" s="51"/>
      <c r="I15" s="3" t="s">
        <v>3835</v>
      </c>
    </row>
    <row r="16" spans="1:10" x14ac:dyDescent="0.25">
      <c r="A16" s="51"/>
      <c r="B16" s="54"/>
      <c r="C16" s="218"/>
      <c r="D16" s="218"/>
      <c r="E16" s="218"/>
      <c r="F16" s="218"/>
      <c r="G16" s="51"/>
    </row>
    <row r="17" spans="1:7" ht="75" customHeight="1" x14ac:dyDescent="0.25">
      <c r="A17" s="51"/>
      <c r="B17" s="54"/>
      <c r="C17" s="218"/>
      <c r="D17" s="218"/>
      <c r="E17" s="218"/>
      <c r="F17" s="218"/>
      <c r="G17" s="51"/>
    </row>
    <row r="18" spans="1:7" ht="55.5" hidden="1" customHeight="1" x14ac:dyDescent="0.25">
      <c r="A18" s="51"/>
      <c r="B18" s="54"/>
      <c r="C18" s="218"/>
      <c r="D18" s="218"/>
      <c r="E18" s="218"/>
      <c r="F18" s="218"/>
      <c r="G18" s="51"/>
    </row>
    <row r="19" spans="1:7" ht="24" customHeight="1" x14ac:dyDescent="0.25">
      <c r="A19" s="51"/>
      <c r="B19" s="59" t="s">
        <v>3625</v>
      </c>
      <c r="C19" s="59" t="s">
        <v>3</v>
      </c>
      <c r="D19" s="59" t="s">
        <v>9</v>
      </c>
      <c r="E19" s="59" t="s">
        <v>13</v>
      </c>
      <c r="F19" s="59" t="s">
        <v>3624</v>
      </c>
      <c r="G19" s="51"/>
    </row>
    <row r="20" spans="1:7" x14ac:dyDescent="0.25">
      <c r="A20" s="51"/>
      <c r="B20" s="221" t="s">
        <v>36</v>
      </c>
      <c r="C20" s="221"/>
      <c r="D20" s="58" t="s">
        <v>23</v>
      </c>
      <c r="E20" s="58" t="s">
        <v>10</v>
      </c>
      <c r="F20" s="58" t="s">
        <v>11</v>
      </c>
      <c r="G20" s="51"/>
    </row>
    <row r="21" spans="1:7" ht="18" customHeight="1" x14ac:dyDescent="0.25">
      <c r="A21" s="51"/>
      <c r="B21" s="59">
        <v>5</v>
      </c>
      <c r="C21" s="54" t="s">
        <v>26</v>
      </c>
      <c r="D21" s="60">
        <v>1</v>
      </c>
      <c r="E21" s="61">
        <f>IFERROR(VLOOKUP(CONCATENATE(E4,C8,COUNT(B22:B43)),'Carga Remito.'!E4:AD69220,MATCH(E19,'Carga Remito.'!E3:AK3,0),0),"")</f>
        <v>100000</v>
      </c>
      <c r="F21" s="61">
        <f t="shared" ref="F21:F42" si="0">IFERROR(E21*D21,"")</f>
        <v>100000</v>
      </c>
      <c r="G21" s="51"/>
    </row>
    <row r="22" spans="1:7" ht="18" customHeight="1" x14ac:dyDescent="0.25">
      <c r="A22" s="51"/>
      <c r="B22" s="59">
        <f>IFERROR(VLOOKUP(CONCATENATE($E$4,$C$8,1),'Carga Remito.'!$E$4:$AD$69221,MATCH($B$19,'Carga Remito.'!$E$3:$AK$3,0),0),"")</f>
        <v>1</v>
      </c>
      <c r="C22" s="54" t="str">
        <f>IFERROR(VLOOKUP(CONCATENATE($E$4,$C$8,1),'Carga Remito.'!$E$4:$AD$69221,MATCH($C$19,'Carga Remito.'!$E$3:$AK$3,0),0),"")</f>
        <v>Kit de filtros</v>
      </c>
      <c r="D22" s="60">
        <f>IFERROR(VLOOKUP(CONCATENATE($E$4,$C$8,1),'Carga Remito.'!$E$4:$AD$69221,MATCH($D$19,'Carga Remito.'!$E$3:$AK$3,0),0),"")</f>
        <v>1</v>
      </c>
      <c r="E22" s="61">
        <f>IFERROR(VLOOKUP(CONCATENATE($E$4,$C$8,1),'Carga Remito.'!$E$4:$AD$69221,MATCH($F$19,'Carga Remito.'!$E$3:$AK$3,0),0),"")</f>
        <v>83000</v>
      </c>
      <c r="F22" s="61">
        <f t="shared" si="0"/>
        <v>83000</v>
      </c>
      <c r="G22" s="51"/>
    </row>
    <row r="23" spans="1:7" ht="18" customHeight="1" x14ac:dyDescent="0.25">
      <c r="A23" s="51"/>
      <c r="B23" s="59">
        <f>IFERROR(VLOOKUP(CONCATENATE($E$4,$C$8,2),'Carga Remito.'!$E$4:$AD$69221,MATCH($B$19,'Carga Remito.'!$E$3:$AK$3,0),0),"")</f>
        <v>1</v>
      </c>
      <c r="C23" s="54" t="str">
        <f>IFERROR(VLOOKUP(CONCATENATE($E$4,$C$8,2),'Carga Remito.'!$E$4:$AD$69221,MATCH($C$19,'Carga Remito.'!$E$3:$AK$3,0),0),"")</f>
        <v>Aceite motor 10w40</v>
      </c>
      <c r="D23" s="60">
        <f>IFERROR(VLOOKUP(CONCATENATE($E$4,$C$8,2),'Carga Remito.'!$E$4:$AD$69221,MATCH($D$19,'Carga Remito.'!$E$3:$AK$3,0),0),"")</f>
        <v>4.5</v>
      </c>
      <c r="E23" s="61">
        <f>IFERROR(VLOOKUP(CONCATENATE($E$4,$C$8,2),'Carga Remito.'!$E$4:$AD$69221,MATCH($F$19,'Carga Remito.'!$E$3:$AK$3,0),0),"")</f>
        <v>14700</v>
      </c>
      <c r="F23" s="61">
        <f>IFERROR(E23*D23,"")</f>
        <v>66150</v>
      </c>
      <c r="G23" s="51"/>
    </row>
    <row r="24" spans="1:7" ht="18" customHeight="1" x14ac:dyDescent="0.25">
      <c r="A24" s="51"/>
      <c r="B24" s="59" t="str">
        <f>IFERROR(VLOOKUP(CONCATENATE($E$4,$C$8,3),'Carga Remito.'!$E$4:$AD$69221,MATCH($B$19,'Carga Remito.'!$E$3:$AK$3,0),0),"")</f>
        <v/>
      </c>
      <c r="C24" s="54" t="str">
        <f>IFERROR(VLOOKUP(CONCATENATE($E$4,$C$8,3),'Carga Remito.'!$E$4:$AD$69221,MATCH($C$19,'Carga Remito.'!$E$3:$AK$3,0),0),"")</f>
        <v/>
      </c>
      <c r="D24" s="60" t="str">
        <f>IFERROR(VLOOKUP(CONCATENATE($E$4,$C$8,3),'Carga Remito.'!$E$4:$AD$69221,MATCH($D$19,'Carga Remito.'!$E$3:$AK$3,0),0),"")</f>
        <v/>
      </c>
      <c r="E24" s="61" t="str">
        <f>IFERROR(VLOOKUP(CONCATENATE($E$4,$C$8,3),'Carga Remito.'!$E$4:$AD$69221,MATCH($F$19,'Carga Remito.'!$E$3:$AK$3,0),0),"")</f>
        <v/>
      </c>
      <c r="F24" s="61" t="str">
        <f t="shared" si="0"/>
        <v/>
      </c>
      <c r="G24" s="51"/>
    </row>
    <row r="25" spans="1:7" ht="18" customHeight="1" x14ac:dyDescent="0.25">
      <c r="A25" s="51"/>
      <c r="B25" s="59" t="str">
        <f>IFERROR(VLOOKUP(CONCATENATE($E$4,$C$8,4),'Carga Remito.'!$E$4:$AD$69221,MATCH($B$19,'Carga Remito.'!$E$3:$AK$3,0),0),"")</f>
        <v/>
      </c>
      <c r="C25" s="54" t="str">
        <f>IFERROR(VLOOKUP(CONCATENATE($E$4,$C$8,4),'Carga Remito.'!$E$4:$AD$69221,MATCH($C$19,'Carga Remito.'!$E$3:$AK$3,0),0),"")</f>
        <v/>
      </c>
      <c r="D25" s="60" t="str">
        <f>IFERROR(VLOOKUP(CONCATENATE($E$4,$C$8,4),'Carga Remito.'!$E$4:$AD$69221,MATCH($D$19,'Carga Remito.'!$E$3:$AK$3,0),0),"")</f>
        <v/>
      </c>
      <c r="E25" s="61" t="str">
        <f>IFERROR(VLOOKUP(CONCATENATE($E$4,$C$8,4),'Carga Remito.'!$E$4:$AD$69221,MATCH($F$19,'Carga Remito.'!$E$3:$AK$3,0),0),"")</f>
        <v/>
      </c>
      <c r="F25" s="61" t="str">
        <f t="shared" si="0"/>
        <v/>
      </c>
      <c r="G25" s="51"/>
    </row>
    <row r="26" spans="1:7" x14ac:dyDescent="0.25">
      <c r="A26" s="51"/>
      <c r="B26" s="59" t="str">
        <f>IFERROR(VLOOKUP(CONCATENATE($E$4,$C$8,5),'Carga Remito.'!$E$4:$AD$69221,MATCH($B$19,'Carga Remito.'!$E$3:$AK$3,0),0),"")</f>
        <v/>
      </c>
      <c r="C26" s="155" t="str">
        <f>IFERROR(VLOOKUP(CONCATENATE($E$4,$C$8,5),'Carga Remito.'!$E$4:$AD$69221,MATCH($C$19,'Carga Remito.'!$E$3:$AK$3,0),0),"")</f>
        <v/>
      </c>
      <c r="D26" s="60" t="str">
        <f>IFERROR(VLOOKUP(CONCATENATE($E$4,$C$8,5),'Carga Remito.'!$E$4:$AD$69221,MATCH($D$19,'Carga Remito.'!$E$3:$AK$3,0),0),"")</f>
        <v/>
      </c>
      <c r="E26" s="61" t="str">
        <f>IFERROR(VLOOKUP(CONCATENATE($E$4,$C$8,5),'Carga Remito.'!$E$4:$AD$69221,MATCH($F$19,'Carga Remito.'!$E$3:$AK$3,0),0),"")</f>
        <v/>
      </c>
      <c r="F26" s="61" t="str">
        <f t="shared" si="0"/>
        <v/>
      </c>
      <c r="G26" s="51"/>
    </row>
    <row r="27" spans="1:7" ht="18" customHeight="1" x14ac:dyDescent="0.25">
      <c r="A27" s="51"/>
      <c r="B27" s="59" t="str">
        <f>IFERROR(VLOOKUP(CONCATENATE($E$4,$C$8,6),'Carga Remito.'!$E$4:$AD$69221,MATCH($B$19,'Carga Remito.'!$E$3:$AK$3,0),0),"")</f>
        <v/>
      </c>
      <c r="C27" s="155" t="str">
        <f>IFERROR(VLOOKUP(CONCATENATE($E$4,$C$8,6),'Carga Remito.'!$E$4:$AD$69221,MATCH($C$19,'Carga Remito.'!$E$3:$AK$3,0),0),"")</f>
        <v/>
      </c>
      <c r="D27" s="60" t="str">
        <f>IFERROR(VLOOKUP(CONCATENATE($E$4,$C$8,6),'Carga Remito.'!$E$4:$AD$69221,MATCH($D$19,'Carga Remito.'!$E$3:$AK$3,0),0),"")</f>
        <v/>
      </c>
      <c r="E27" s="61" t="str">
        <f>IFERROR(VLOOKUP(CONCATENATE($E$4,$C$8,6),'Carga Remito.'!$E$4:$AD$69221,MATCH($F$19,'Carga Remito.'!$E$3:$AK$3,0),0),"")</f>
        <v/>
      </c>
      <c r="F27" s="61" t="str">
        <f t="shared" si="0"/>
        <v/>
      </c>
      <c r="G27" s="51"/>
    </row>
    <row r="28" spans="1:7" x14ac:dyDescent="0.25">
      <c r="A28" s="51"/>
      <c r="B28" s="59" t="str">
        <f>IFERROR(VLOOKUP(CONCATENATE($E$4,$C$8,7),'Carga Remito.'!$E$4:$AD$69221,MATCH($B$19,'Carga Remito.'!$E$3:$AK$3,0),0),"")</f>
        <v/>
      </c>
      <c r="C28" s="54" t="str">
        <f>IFERROR(VLOOKUP(CONCATENATE($E$4,$C$8,7),'Carga Remito.'!$E$4:$AD$69221,MATCH($C$19,'Carga Remito.'!$E$3:$AK$3,0),0),"")</f>
        <v/>
      </c>
      <c r="D28" s="60" t="str">
        <f>IFERROR(VLOOKUP(CONCATENATE($E$4,$C$8,7),'Carga Remito.'!$E$4:$AD$69221,MATCH($D$19,'Carga Remito.'!$E$3:$AK$3,0),0),"")</f>
        <v/>
      </c>
      <c r="E28" s="61" t="str">
        <f>IFERROR(VLOOKUP(CONCATENATE($E$4,$C$8,7),'Carga Remito.'!$E$4:$AD$69221,MATCH($F$19,'Carga Remito.'!$E$3:$AK$3,0),0),"")</f>
        <v/>
      </c>
      <c r="F28" s="61" t="str">
        <f t="shared" si="0"/>
        <v/>
      </c>
      <c r="G28" s="51"/>
    </row>
    <row r="29" spans="1:7" ht="17.25" customHeight="1" x14ac:dyDescent="0.25">
      <c r="A29" s="51"/>
      <c r="B29" s="59" t="str">
        <f>IFERROR(VLOOKUP(CONCATENATE($E$4,$C$8,8),'Carga Remito.'!$E$4:$AD$69221,MATCH($B$19,'Carga Remito.'!$E$3:$AK$3,0),0),"")</f>
        <v/>
      </c>
      <c r="C29" s="54" t="str">
        <f>IFERROR(VLOOKUP(CONCATENATE($E$4,$C$8,8),'Carga Remito.'!$E$4:$AD$69221,MATCH($C$19,'Carga Remito.'!$E$3:$AK$3,0),0),"")</f>
        <v/>
      </c>
      <c r="D29" s="60" t="str">
        <f>IFERROR(VLOOKUP(CONCATENATE($E$4,$C$8,8),'Carga Remito.'!$E$4:$AD$69221,MATCH($D$19,'Carga Remito.'!$E$3:$AK$3,0),0),"")</f>
        <v/>
      </c>
      <c r="E29" s="61" t="str">
        <f>IFERROR(VLOOKUP(CONCATENATE($E$4,$C$8,8),'Carga Remito.'!$E$4:$AD$69221,MATCH($F$19,'Carga Remito.'!$E$3:$AK$3,0),0),"")</f>
        <v/>
      </c>
      <c r="F29" s="61" t="str">
        <f t="shared" si="0"/>
        <v/>
      </c>
      <c r="G29" s="51"/>
    </row>
    <row r="30" spans="1:7" x14ac:dyDescent="0.25">
      <c r="A30" s="51"/>
      <c r="B30" s="59" t="str">
        <f>IFERROR(VLOOKUP(CONCATENATE($E$4,$C$8,9),'Carga Remito.'!$E$4:$AD$69221,MATCH($B$19,'Carga Remito.'!$E$3:$AK$3,0),0),"")</f>
        <v/>
      </c>
      <c r="C30" s="54" t="str">
        <f>IFERROR(VLOOKUP(CONCATENATE($E$4,$C$8,9),'Carga Remito.'!$E$4:$AD$69221,MATCH($C$19,'Carga Remito.'!$E$3:$AK$3,0),0),"")</f>
        <v/>
      </c>
      <c r="D30" s="60" t="str">
        <f>IFERROR(VLOOKUP(CONCATENATE($E$4,$C$8,9),'Carga Remito.'!$E$4:$AD$69221,MATCH($D$19,'Carga Remito.'!$E$3:$AK$3,0),0),"")</f>
        <v/>
      </c>
      <c r="E30" s="61" t="str">
        <f>IFERROR(VLOOKUP(CONCATENATE($E$4,$C$8,9),'Carga Remito.'!$E$4:$AD$69221,MATCH($F$19,'Carga Remito.'!$E$3:$AK$3,0),0),"")</f>
        <v/>
      </c>
      <c r="F30" s="61" t="str">
        <f t="shared" si="0"/>
        <v/>
      </c>
      <c r="G30" s="51"/>
    </row>
    <row r="31" spans="1:7" x14ac:dyDescent="0.25">
      <c r="A31" s="51"/>
      <c r="B31" s="59" t="str">
        <f>IFERROR(VLOOKUP(CONCATENATE($E$4,$C$8,10),'Carga Remito.'!$E$4:$AD$69221,MATCH($B$19,'Carga Remito.'!$E$3:$AK$3,0),0),"")</f>
        <v/>
      </c>
      <c r="C31" s="54" t="str">
        <f>IFERROR(VLOOKUP(CONCATENATE($E$4,$C$8,10),'Carga Remito.'!$E$4:$AD$69221,MATCH($C$19,'Carga Remito.'!$E$3:$AK$3,0),0),"")</f>
        <v/>
      </c>
      <c r="D31" s="60" t="str">
        <f>IFERROR(VLOOKUP(CONCATENATE($E$4,$C$8,10),'Carga Remito.'!$E$4:$AD$69221,MATCH($D$19,'Carga Remito.'!$E$3:$AK$3,0),0),"")</f>
        <v/>
      </c>
      <c r="E31" s="61" t="str">
        <f>IFERROR(VLOOKUP(CONCATENATE($E$4,$C$8,10),'Carga Remito.'!$E$4:$AD$69221,MATCH($F$19,'Carga Remito.'!$E$3:$AK$3,0),0),"")</f>
        <v/>
      </c>
      <c r="F31" s="61" t="str">
        <f t="shared" si="0"/>
        <v/>
      </c>
      <c r="G31" s="51"/>
    </row>
    <row r="32" spans="1:7" x14ac:dyDescent="0.25">
      <c r="A32" s="51"/>
      <c r="B32" s="59" t="str">
        <f>IFERROR(VLOOKUP(CONCATENATE($E$4,$C$8,11),'Carga Remito.'!$E$4:$AD$69221,MATCH($B$19,'Carga Remito.'!$E$3:$AK$3,0),0),"")</f>
        <v/>
      </c>
      <c r="C32" s="54" t="str">
        <f>IFERROR(VLOOKUP(CONCATENATE($E$4,$C$8,11),'Carga Remito.'!$E$4:$AD$69221,MATCH($C$19,'Carga Remito.'!$E$3:$AK$3,0),0),"")</f>
        <v/>
      </c>
      <c r="D32" s="60" t="str">
        <f>IFERROR(VLOOKUP(CONCATENATE($E$4,$C$8,11),'Carga Remito.'!$E$4:$AD$69221,MATCH($D$19,'Carga Remito.'!$E$3:$AK$3,0),0),"")</f>
        <v/>
      </c>
      <c r="E32" s="61" t="str">
        <f>IFERROR(VLOOKUP(CONCATENATE($E$4,$C$8,11),'Carga Remito.'!$E$4:$AD$69221,MATCH($F$19,'Carga Remito.'!$E$3:$AK$3,0),0),"")</f>
        <v/>
      </c>
      <c r="F32" s="61" t="str">
        <f t="shared" si="0"/>
        <v/>
      </c>
      <c r="G32" s="51"/>
    </row>
    <row r="33" spans="1:7" x14ac:dyDescent="0.25">
      <c r="A33" s="51"/>
      <c r="B33" s="59" t="str">
        <f>IFERROR(VLOOKUP(CONCATENATE($E$4,$C$8,12),'Carga Remito.'!$E$4:$AD$69221,MATCH($B$19,'Carga Remito.'!$E$3:$AK$3,0),0),"")</f>
        <v/>
      </c>
      <c r="C33" s="54" t="str">
        <f>IFERROR(VLOOKUP(CONCATENATE($E$4,$C$8,12),'Carga Remito.'!$E$4:$AD$69221,MATCH($C$19,'Carga Remito.'!$E$3:$AK$3,0),0),"")</f>
        <v/>
      </c>
      <c r="D33" s="60" t="str">
        <f>IFERROR(VLOOKUP(CONCATENATE($E$4,$C$8,12),'Carga Remito.'!$E$4:$AD$69221,MATCH($D$19,'Carga Remito.'!$E$3:$AK$3,0),0),"")</f>
        <v/>
      </c>
      <c r="E33" s="61" t="str">
        <f>IFERROR(VLOOKUP(CONCATENATE($E$4,$C$8,12),'Carga Remito.'!$E$4:$AD$69221,MATCH($F$19,'Carga Remito.'!$E$3:$AK$3,0),0),"")</f>
        <v/>
      </c>
      <c r="F33" s="61" t="str">
        <f t="shared" si="0"/>
        <v/>
      </c>
      <c r="G33" s="51"/>
    </row>
    <row r="34" spans="1:7" x14ac:dyDescent="0.25">
      <c r="A34" s="51"/>
      <c r="B34" s="59" t="str">
        <f>IFERROR(VLOOKUP(CONCATENATE($E$4,$C$8,13),'Carga Remito.'!$E$4:$AD$69221,MATCH($B$19,'Carga Remito.'!$E$3:$AK$3,0),0),"")</f>
        <v/>
      </c>
      <c r="C34" s="54" t="str">
        <f>IFERROR(VLOOKUP(CONCATENATE($E$4,$C$8,13),'Carga Remito.'!$E$4:$AD$69221,MATCH($C$19,'Carga Remito.'!$E$3:$AK$3,0),0),"")</f>
        <v/>
      </c>
      <c r="D34" s="60" t="str">
        <f>IFERROR(VLOOKUP(CONCATENATE($E$4,$C$8,13),'Carga Remito.'!$E$4:$AD$69221,MATCH($D$19,'Carga Remito.'!$E$3:$AK$3,0),0),"")</f>
        <v/>
      </c>
      <c r="E34" s="61" t="str">
        <f>IFERROR(VLOOKUP(CONCATENATE($E$4,$C$8,13),'Carga Remito.'!$E$4:$AD$69221,MATCH($F$19,'Carga Remito.'!$E$3:$AK$3,0),0),"")</f>
        <v/>
      </c>
      <c r="F34" s="61" t="str">
        <f t="shared" si="0"/>
        <v/>
      </c>
      <c r="G34" s="51"/>
    </row>
    <row r="35" spans="1:7" x14ac:dyDescent="0.25">
      <c r="A35" s="51"/>
      <c r="B35" s="59" t="str">
        <f>IFERROR(VLOOKUP(CONCATENATE($E$4,$C$8,14),'Carga Remito.'!$E$4:$AD$69221,MATCH($B$19,'Carga Remito.'!$E$3:$AK$3,0),0),"")</f>
        <v/>
      </c>
      <c r="C35" s="54" t="str">
        <f>IFERROR(VLOOKUP(CONCATENATE($E$4,$C$8,14),'Carga Remito.'!$E$4:$AD$69221,MATCH($C$19,'Carga Remito.'!$E$3:$AK$3,0),0),"")</f>
        <v/>
      </c>
      <c r="D35" s="60" t="str">
        <f>IFERROR(VLOOKUP(CONCATENATE($E$4,$C$8,14),'Carga Remito.'!$E$4:$AD$69221,MATCH($D$19,'Carga Remito.'!$E$3:$AK$3,0),0),"")</f>
        <v/>
      </c>
      <c r="E35" s="61" t="str">
        <f>IFERROR(VLOOKUP(CONCATENATE($E$4,$C$8,14),'Carga Remito.'!$E$4:$AD$69221,MATCH($F$19,'Carga Remito.'!$E$3:$AK$3,0),0),"")</f>
        <v/>
      </c>
      <c r="F35" s="61" t="str">
        <f t="shared" si="0"/>
        <v/>
      </c>
      <c r="G35" s="51"/>
    </row>
    <row r="36" spans="1:7" x14ac:dyDescent="0.25">
      <c r="A36" s="51"/>
      <c r="B36" s="59" t="str">
        <f>IFERROR(VLOOKUP(CONCATENATE($E$4,$C$8,15),'Carga Remito.'!$E$4:$AD$69221,MATCH($B$19,'Carga Remito.'!$E$3:$AK$3,0),0),"")</f>
        <v/>
      </c>
      <c r="C36" s="54" t="str">
        <f>IFERROR(VLOOKUP(CONCATENATE($E$4,$C$8,15),'Carga Remito.'!$E$4:$AD$69221,MATCH($C$19,'Carga Remito.'!$E$3:$AK$3,0),0),"")</f>
        <v/>
      </c>
      <c r="D36" s="60" t="str">
        <f>IFERROR(VLOOKUP(CONCATENATE($E$4,$C$8,15),'Carga Remito.'!$E$4:$AD$69221,MATCH($D$19,'Carga Remito.'!$E$3:$AK$3,0),0),"")</f>
        <v/>
      </c>
      <c r="E36" s="61" t="str">
        <f>IFERROR(VLOOKUP(CONCATENATE($E$4,$C$8,15),'Carga Remito.'!$E$4:$AD$69221,MATCH($F$19,'Carga Remito.'!$E$3:$AK$3,0),0),"")</f>
        <v/>
      </c>
      <c r="F36" s="61" t="str">
        <f t="shared" si="0"/>
        <v/>
      </c>
      <c r="G36" s="51"/>
    </row>
    <row r="37" spans="1:7" ht="15" customHeight="1" x14ac:dyDescent="0.25">
      <c r="A37" s="51"/>
      <c r="B37" s="59" t="str">
        <f>IFERROR(VLOOKUP(CONCATENATE($E$4,$C$8,16),'Carga Remito.'!$E$4:$AD$69221,MATCH($B$19,'Carga Remito.'!$E$3:$AK$3,0),0),"")</f>
        <v/>
      </c>
      <c r="C37" s="54" t="str">
        <f>IFERROR(VLOOKUP(CONCATENATE($E$4,$C$8,16),'Carga Remito.'!$E$4:$AD$69221,MATCH($C$19,'Carga Remito.'!$E$3:$AK$3,0),0),"")</f>
        <v/>
      </c>
      <c r="D37" s="60" t="str">
        <f>IFERROR(VLOOKUP(CONCATENATE($E$4,$C$8,16),'Carga Remito.'!$E$4:$AD$69221,MATCH($D$19,'Carga Remito.'!$E$3:$AK$3,0),0),"")</f>
        <v/>
      </c>
      <c r="E37" s="61" t="str">
        <f>IFERROR(VLOOKUP(CONCATENATE($E$4,$C$8,16),'Carga Remito.'!$E$4:$AD$69221,MATCH($F$19,'Carga Remito.'!$E$3:$AK$3,0),0),"")</f>
        <v/>
      </c>
      <c r="F37" s="61" t="str">
        <f t="shared" si="0"/>
        <v/>
      </c>
      <c r="G37" s="51"/>
    </row>
    <row r="38" spans="1:7" x14ac:dyDescent="0.25">
      <c r="A38" s="51"/>
      <c r="B38" s="59" t="str">
        <f>IFERROR(VLOOKUP(CONCATENATE($E$4,$C$8,17),'Carga Remito.'!$E$4:$AD$69221,MATCH($B$19,'Carga Remito.'!$E$3:$AK$3,0),0),"")</f>
        <v/>
      </c>
      <c r="C38" s="54" t="str">
        <f>IFERROR(VLOOKUP(CONCATENATE($E$4,$C$8,17),'Carga Remito.'!$E$4:$AD$69221,MATCH($C$19,'Carga Remito.'!$E$3:$AK$3,0),0),"")</f>
        <v/>
      </c>
      <c r="D38" s="60" t="str">
        <f>IFERROR(VLOOKUP(CONCATENATE($E$4,$C$8,17),'Carga Remito.'!$E$4:$AD$69221,MATCH($D$19,'Carga Remito.'!$E$3:$AK$3,0),0),"")</f>
        <v/>
      </c>
      <c r="E38" s="61" t="str">
        <f>IFERROR(VLOOKUP(CONCATENATE($E$4,$C$8,17),'Carga Remito.'!$E$4:$AD$69221,MATCH($F$19,'Carga Remito.'!$E$3:$AK$3,0),0),"")</f>
        <v/>
      </c>
      <c r="F38" s="61" t="str">
        <f t="shared" si="0"/>
        <v/>
      </c>
      <c r="G38" s="51"/>
    </row>
    <row r="39" spans="1:7" x14ac:dyDescent="0.25">
      <c r="A39" s="51"/>
      <c r="B39" s="59" t="str">
        <f>IFERROR(VLOOKUP(CONCATENATE($E$4,$C$8,18),'Carga Remito.'!$E$4:$AD$69221,MATCH($B$19,'Carga Remito.'!$E$3:$AK$3,0),0),"")</f>
        <v/>
      </c>
      <c r="C39" s="54" t="str">
        <f>IFERROR(VLOOKUP(CONCATENATE($E$4,$C$8,18),'Carga Remito.'!$E$4:$AD$69221,MATCH($C$19,'Carga Remito.'!$E$3:$AK$3,0),0),"")</f>
        <v/>
      </c>
      <c r="D39" s="60" t="str">
        <f>IFERROR(VLOOKUP(CONCATENATE($E$4,$C$8,18),'Carga Remito.'!$E$4:$AD$69221,MATCH($D$19,'Carga Remito.'!$E$3:$AK$3,0),0),"")</f>
        <v/>
      </c>
      <c r="E39" s="61" t="str">
        <f>IFERROR(VLOOKUP(CONCATENATE($E$4,$C$8,18),'Carga Remito.'!$E$4:$AD$69221,MATCH($F$19,'Carga Remito.'!$E$3:$AK$3,0),0),"")</f>
        <v/>
      </c>
      <c r="F39" s="61" t="str">
        <f t="shared" si="0"/>
        <v/>
      </c>
      <c r="G39" s="51"/>
    </row>
    <row r="40" spans="1:7" ht="18.75" customHeight="1" x14ac:dyDescent="0.25">
      <c r="A40" s="51"/>
      <c r="B40" s="59" t="str">
        <f>IFERROR(VLOOKUP(CONCATENATE($E$4,$C$8,19),'Carga Remito.'!$E$4:$AD$69221,MATCH($B$19,'Carga Remito.'!$E$3:$AK$3,0),0),"")</f>
        <v/>
      </c>
      <c r="C40" s="54" t="str">
        <f>IFERROR(VLOOKUP(CONCATENATE($E$4,$C$8,19),'Carga Remito.'!$E$4:$AD$69221,MATCH($C$19,'Carga Remito.'!$E$3:$AK$3,0),0),"")</f>
        <v/>
      </c>
      <c r="D40" s="60" t="str">
        <f>IFERROR(VLOOKUP(CONCATENATE($E$4,$C$8,19),'Carga Remito.'!$E$4:$AD$69221,MATCH($D$19,'Carga Remito.'!$E$3:$AK$3,0),0),"")</f>
        <v/>
      </c>
      <c r="E40" s="61" t="str">
        <f>IFERROR(VLOOKUP(CONCATENATE($E$4,$C$8,19),'Carga Remito.'!$E$4:$AD$69221,MATCH($F$19,'Carga Remito.'!$E$3:$AK$3,0),0),"")</f>
        <v/>
      </c>
      <c r="F40" s="61" t="str">
        <f t="shared" si="0"/>
        <v/>
      </c>
      <c r="G40" s="51"/>
    </row>
    <row r="41" spans="1:7" ht="3" customHeight="1" x14ac:dyDescent="0.25">
      <c r="A41" s="51"/>
      <c r="B41" s="59" t="str">
        <f>IFERROR(VLOOKUP(CONCATENATE($E$4,$C$8,20),'Carga Remito.'!$E$4:$AD$69221,MATCH($B$19,'Carga Remito.'!$E$3:$AK$3,0),0),"")</f>
        <v/>
      </c>
      <c r="C41" s="54" t="str">
        <f>IFERROR(VLOOKUP(CONCATENATE($E$4,$C$8,20),'Carga Remito.'!$E$4:$AD$69221,MATCH($C$19,'Carga Remito.'!$E$3:$AK$3,0),0),"")</f>
        <v/>
      </c>
      <c r="D41" s="60" t="str">
        <f>IFERROR(VLOOKUP(CONCATENATE($E$4,$C$8,20),'Carga Remito.'!$E$4:$AD$69221,MATCH($D$19,'Carga Remito.'!$E$3:$AK$3,0),0),"")</f>
        <v/>
      </c>
      <c r="E41" s="61" t="str">
        <f>IFERROR(VLOOKUP(CONCATENATE($E$4,$C$8,20),'Carga Remito.'!$E$4:$AD$69221,MATCH($F$19,'Carga Remito.'!$E$3:$AK$3,0),0),"")</f>
        <v/>
      </c>
      <c r="F41" s="61" t="str">
        <f t="shared" si="0"/>
        <v/>
      </c>
      <c r="G41" s="51"/>
    </row>
    <row r="42" spans="1:7" ht="15.75" hidden="1" customHeight="1" x14ac:dyDescent="0.25">
      <c r="A42" s="51"/>
      <c r="B42" s="59" t="str">
        <f>IFERROR(VLOOKUP(CONCATENATE($E$4,$C$8,21),'Carga Remito.'!$E$4:$AD$69221,MATCH($B$19,'Carga Remito.'!$E$3:$AK$3,0),0),"")</f>
        <v/>
      </c>
      <c r="C42" s="54" t="str">
        <f>IFERROR(VLOOKUP(CONCATENATE($E$4,$C$8,21),'Carga Remito.'!E24:AD69241,MATCH($C$19,'Carga Remito.'!$E$3:$AK$3,0),0),"")</f>
        <v/>
      </c>
      <c r="D42" s="60" t="str">
        <f>IFERROR(VLOOKUP(CONCATENATE($E$4,$C$8,21),'Carga Remito.'!$E$4:$AD$69221,MATCH($D$19,'Carga Remito.'!$E$3:$AK$3,0),0),"")</f>
        <v/>
      </c>
      <c r="E42" s="61" t="str">
        <f>IFERROR(VLOOKUP(CONCATENATE($E$4,$C$8,21),'Carga Remito.'!$E$4:$AD$69221,MATCH($F$19,'Carga Remito.'!$E$3:$AK$3,0),0),"")</f>
        <v/>
      </c>
      <c r="F42" s="61" t="str">
        <f t="shared" si="0"/>
        <v/>
      </c>
      <c r="G42" s="51"/>
    </row>
    <row r="43" spans="1:7" ht="4.5" customHeight="1" x14ac:dyDescent="0.25">
      <c r="A43" s="51"/>
      <c r="B43" s="148"/>
      <c r="C43" s="148"/>
      <c r="D43" s="148"/>
      <c r="E43" s="148"/>
      <c r="F43" s="148"/>
      <c r="G43" s="51"/>
    </row>
    <row r="44" spans="1:7" ht="16.5" customHeight="1" x14ac:dyDescent="0.25">
      <c r="A44" s="51"/>
      <c r="B44" s="202" t="s">
        <v>4516</v>
      </c>
      <c r="C44" s="203"/>
      <c r="D44" s="203"/>
      <c r="E44" s="54"/>
      <c r="F44" s="54"/>
      <c r="G44" s="51"/>
    </row>
    <row r="45" spans="1:7" x14ac:dyDescent="0.25">
      <c r="A45" s="51"/>
      <c r="B45" s="204" t="s">
        <v>4514</v>
      </c>
      <c r="C45" s="205"/>
      <c r="D45" s="205"/>
      <c r="E45" s="64"/>
      <c r="F45" s="64" t="s">
        <v>16</v>
      </c>
      <c r="G45" s="51"/>
    </row>
    <row r="46" spans="1:7" x14ac:dyDescent="0.25">
      <c r="A46" s="51"/>
      <c r="B46" s="200" t="s">
        <v>64</v>
      </c>
      <c r="C46" s="65"/>
      <c r="D46" s="220"/>
      <c r="E46" s="220"/>
      <c r="F46" s="65">
        <f>SUM(F21:F43)</f>
        <v>249150</v>
      </c>
      <c r="G46" s="51"/>
    </row>
    <row r="47" spans="1:7" ht="15" customHeight="1" x14ac:dyDescent="0.25">
      <c r="A47" s="51"/>
      <c r="B47" s="201" t="s">
        <v>4515</v>
      </c>
      <c r="C47" s="51"/>
      <c r="D47" s="51"/>
      <c r="E47" s="51"/>
      <c r="F47" s="51"/>
      <c r="G47" s="51"/>
    </row>
    <row r="48" spans="1:7" ht="18.75" x14ac:dyDescent="0.3">
      <c r="A48" s="51"/>
      <c r="B48" s="198"/>
      <c r="C48" s="51"/>
      <c r="D48" s="51"/>
      <c r="E48" s="199" t="s">
        <v>4513</v>
      </c>
      <c r="G48" s="51"/>
    </row>
    <row r="49" spans="1:7" ht="10.5" customHeight="1" x14ac:dyDescent="0.35">
      <c r="A49" s="51"/>
      <c r="B49" s="143"/>
      <c r="C49" s="51"/>
      <c r="D49" s="51"/>
      <c r="E49" s="51"/>
      <c r="F49" s="51"/>
      <c r="G49" s="51"/>
    </row>
    <row r="50" spans="1:7" ht="6" hidden="1" customHeight="1" x14ac:dyDescent="0.25">
      <c r="A50" s="51"/>
      <c r="B50" s="51"/>
      <c r="C50" s="51"/>
      <c r="D50" s="51"/>
      <c r="E50" s="51"/>
      <c r="F50" s="51"/>
      <c r="G50" s="51"/>
    </row>
    <row r="51" spans="1:7" ht="9" customHeight="1" x14ac:dyDescent="0.25">
      <c r="A51" s="51"/>
      <c r="B51" s="51"/>
      <c r="C51" s="51"/>
      <c r="D51" s="51"/>
      <c r="E51" s="51"/>
      <c r="F51" s="51"/>
      <c r="G51" s="51"/>
    </row>
    <row r="52" spans="1:7" x14ac:dyDescent="0.25">
      <c r="A52" s="51"/>
      <c r="B52" s="51"/>
      <c r="C52" s="51"/>
      <c r="D52" s="51"/>
      <c r="E52" s="51"/>
      <c r="F52" s="51"/>
      <c r="G52" s="51"/>
    </row>
    <row r="711" spans="17:17" x14ac:dyDescent="0.25">
      <c r="Q711" s="3">
        <v>180000</v>
      </c>
    </row>
    <row r="713" spans="17:17" x14ac:dyDescent="0.25">
      <c r="Q713" s="3">
        <v>20000</v>
      </c>
    </row>
    <row r="1276" spans="1:1" x14ac:dyDescent="0.25">
      <c r="A1276" s="3">
        <v>1499</v>
      </c>
    </row>
  </sheetData>
  <mergeCells count="4">
    <mergeCell ref="C12:F18"/>
    <mergeCell ref="B2:F2"/>
    <mergeCell ref="D46:E46"/>
    <mergeCell ref="B20:C20"/>
  </mergeCells>
  <phoneticPr fontId="11" type="noConversion"/>
  <pageMargins left="1.0749212598425197" right="0.23622047244094491" top="1.0236220472440944" bottom="1.0236220472440944" header="1.1023622047244095" footer="0.31496062992125984"/>
  <pageSetup scale="81"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0"/>
  <sheetViews>
    <sheetView topLeftCell="D13" zoomScaleNormal="100" zoomScalePageLayoutView="125" workbookViewId="0">
      <selection activeCell="Q22" sqref="Q22"/>
    </sheetView>
  </sheetViews>
  <sheetFormatPr baseColWidth="10" defaultRowHeight="15.75" x14ac:dyDescent="0.25"/>
  <cols>
    <col min="1" max="1" width="31.125" customWidth="1"/>
    <col min="2" max="2" width="11.875" customWidth="1"/>
    <col min="3" max="3" width="12.125" customWidth="1"/>
    <col min="4" max="4" width="11.375" customWidth="1"/>
    <col min="5" max="5" width="11.875" customWidth="1"/>
    <col min="6" max="6" width="12.625" customWidth="1"/>
    <col min="7" max="7" width="12.375" customWidth="1"/>
    <col min="8" max="8" width="14.125" customWidth="1"/>
    <col min="9" max="9" width="13.625" style="99" customWidth="1"/>
    <col min="10" max="10" width="14.125" customWidth="1"/>
    <col min="11" max="11" width="12.875" customWidth="1"/>
    <col min="12" max="12" width="12.375" customWidth="1"/>
    <col min="13" max="13" width="13.625" customWidth="1"/>
    <col min="14" max="16" width="11.625" bestFit="1" customWidth="1"/>
  </cols>
  <sheetData>
    <row r="1" spans="1:16" s="179" customFormat="1" ht="26.25" customHeight="1" x14ac:dyDescent="0.25">
      <c r="A1" s="222" t="s">
        <v>2359</v>
      </c>
      <c r="B1" s="223"/>
      <c r="C1" s="224"/>
      <c r="D1" s="224"/>
      <c r="E1" s="224"/>
      <c r="F1" s="224"/>
      <c r="G1" s="224"/>
      <c r="H1" s="224"/>
      <c r="I1" s="178"/>
    </row>
    <row r="2" spans="1:16" ht="26.1" customHeight="1" x14ac:dyDescent="0.25">
      <c r="A2" s="195" t="s">
        <v>20</v>
      </c>
    </row>
    <row r="3" spans="1:16" ht="21" customHeight="1" x14ac:dyDescent="0.25">
      <c r="B3" s="128" t="s">
        <v>3792</v>
      </c>
      <c r="C3" s="137">
        <v>0.2</v>
      </c>
      <c r="D3" s="137">
        <v>0.12</v>
      </c>
      <c r="E3" s="137">
        <v>0.127</v>
      </c>
      <c r="F3" s="137">
        <v>0.2</v>
      </c>
      <c r="I3" s="154">
        <v>0.182</v>
      </c>
    </row>
    <row r="4" spans="1:16" ht="21" customHeight="1" x14ac:dyDescent="0.25">
      <c r="B4" s="189">
        <v>45108</v>
      </c>
      <c r="C4" s="189">
        <v>45139</v>
      </c>
      <c r="D4" s="189">
        <v>45170</v>
      </c>
      <c r="E4" s="189">
        <v>45200</v>
      </c>
      <c r="F4" s="189">
        <v>45231</v>
      </c>
      <c r="G4" s="189">
        <v>45261</v>
      </c>
      <c r="H4" s="189">
        <v>45292</v>
      </c>
      <c r="I4" s="189">
        <v>45323</v>
      </c>
      <c r="J4" s="189">
        <v>45352</v>
      </c>
      <c r="K4" s="189">
        <v>45383</v>
      </c>
    </row>
    <row r="5" spans="1:16" ht="20.100000000000001" customHeight="1" x14ac:dyDescent="0.25">
      <c r="A5" s="122" t="s">
        <v>1437</v>
      </c>
      <c r="B5" s="135">
        <v>1500</v>
      </c>
      <c r="C5" s="135">
        <f>+B5*(1+C$3)</f>
        <v>1800</v>
      </c>
      <c r="D5" s="135">
        <f>+C5*(1+D$3)</f>
        <v>2016.0000000000002</v>
      </c>
      <c r="E5" s="135">
        <f>D5*(1+E$3)</f>
        <v>2272.0320000000002</v>
      </c>
      <c r="F5" s="135">
        <f>E5*(1+F$3)</f>
        <v>2726.4384</v>
      </c>
      <c r="G5" s="136">
        <v>5501.08</v>
      </c>
      <c r="H5" s="136">
        <v>6876.35</v>
      </c>
      <c r="I5" s="136">
        <v>8127.44</v>
      </c>
      <c r="J5" s="136">
        <v>5540</v>
      </c>
      <c r="K5" s="136">
        <v>5588</v>
      </c>
    </row>
    <row r="6" spans="1:16" ht="20.100000000000001" customHeight="1" x14ac:dyDescent="0.25">
      <c r="A6" s="3" t="s">
        <v>1439</v>
      </c>
      <c r="B6" s="1">
        <v>4500</v>
      </c>
      <c r="C6" s="1">
        <f t="shared" ref="C6:C14" si="0">+B6*(1+C$3)</f>
        <v>5400</v>
      </c>
      <c r="D6" s="1">
        <f t="shared" ref="D6:D14" si="1">+C6*(1+D$3)</f>
        <v>6048.0000000000009</v>
      </c>
      <c r="E6" s="1">
        <f t="shared" ref="E6:F14" si="2">D6*(1+E$3)</f>
        <v>6816.0960000000014</v>
      </c>
      <c r="F6" s="1">
        <f t="shared" si="2"/>
        <v>8179.3152000000009</v>
      </c>
      <c r="G6" s="99"/>
      <c r="H6" s="99"/>
    </row>
    <row r="7" spans="1:16" ht="20.100000000000001" customHeight="1" x14ac:dyDescent="0.25">
      <c r="A7" s="122" t="s">
        <v>1438</v>
      </c>
      <c r="B7" s="135">
        <v>2000</v>
      </c>
      <c r="C7" s="135">
        <f t="shared" si="0"/>
        <v>2400</v>
      </c>
      <c r="D7" s="135">
        <f t="shared" si="1"/>
        <v>2688.0000000000005</v>
      </c>
      <c r="E7" s="135">
        <f t="shared" si="2"/>
        <v>3029.3760000000007</v>
      </c>
      <c r="F7" s="135">
        <f t="shared" si="2"/>
        <v>3635.2512000000006</v>
      </c>
      <c r="G7" s="136">
        <v>7616.58</v>
      </c>
      <c r="H7" s="136">
        <v>9520.73</v>
      </c>
      <c r="I7" s="136">
        <v>11253.51</v>
      </c>
      <c r="J7" s="136">
        <v>9628</v>
      </c>
      <c r="K7" s="136">
        <v>9639</v>
      </c>
    </row>
    <row r="8" spans="1:16" ht="20.100000000000001" customHeight="1" x14ac:dyDescent="0.25">
      <c r="A8" s="3" t="s">
        <v>1440</v>
      </c>
      <c r="B8" s="1">
        <v>6000</v>
      </c>
      <c r="C8" s="1">
        <f t="shared" si="0"/>
        <v>7200</v>
      </c>
      <c r="D8" s="1">
        <f t="shared" si="1"/>
        <v>8064.0000000000009</v>
      </c>
      <c r="E8" s="1">
        <f t="shared" si="2"/>
        <v>9088.1280000000006</v>
      </c>
      <c r="F8" s="1">
        <f t="shared" si="2"/>
        <v>10905.7536</v>
      </c>
      <c r="G8" s="99"/>
      <c r="H8" s="99"/>
    </row>
    <row r="9" spans="1:16" ht="20.100000000000001" customHeight="1" x14ac:dyDescent="0.25">
      <c r="A9" s="122" t="s">
        <v>1441</v>
      </c>
      <c r="B9" s="135">
        <v>2000</v>
      </c>
      <c r="C9" s="135">
        <f t="shared" si="0"/>
        <v>2400</v>
      </c>
      <c r="D9" s="135">
        <f t="shared" si="1"/>
        <v>2688.0000000000005</v>
      </c>
      <c r="E9" s="135">
        <f t="shared" si="2"/>
        <v>3029.3760000000007</v>
      </c>
      <c r="F9" s="135">
        <f t="shared" si="2"/>
        <v>3635.2512000000006</v>
      </c>
      <c r="G9" s="136">
        <v>6279.24</v>
      </c>
      <c r="H9" s="136">
        <v>7849.05</v>
      </c>
      <c r="I9" s="136">
        <v>8492.68</v>
      </c>
      <c r="J9" s="136">
        <v>7830</v>
      </c>
      <c r="K9" s="136">
        <v>7826</v>
      </c>
    </row>
    <row r="10" spans="1:16" ht="20.100000000000001" customHeight="1" x14ac:dyDescent="0.25">
      <c r="A10" s="3" t="s">
        <v>1445</v>
      </c>
      <c r="B10" s="1">
        <v>3500</v>
      </c>
      <c r="C10" s="1">
        <f t="shared" si="0"/>
        <v>4200</v>
      </c>
      <c r="D10" s="1">
        <f t="shared" si="1"/>
        <v>4704</v>
      </c>
      <c r="E10" s="1">
        <f t="shared" si="2"/>
        <v>5301.4080000000004</v>
      </c>
      <c r="F10" s="1">
        <f t="shared" si="2"/>
        <v>6361.6896000000006</v>
      </c>
      <c r="G10" s="99"/>
      <c r="H10" s="99"/>
    </row>
    <row r="11" spans="1:16" ht="20.100000000000001" customHeight="1" x14ac:dyDescent="0.25">
      <c r="A11" s="122" t="s">
        <v>1847</v>
      </c>
      <c r="B11" s="135"/>
      <c r="C11" s="135"/>
      <c r="D11" s="135">
        <v>2427</v>
      </c>
      <c r="E11" s="135">
        <f t="shared" si="2"/>
        <v>2735.2289999999998</v>
      </c>
      <c r="F11" s="135">
        <f t="shared" si="2"/>
        <v>3282.2747999999997</v>
      </c>
      <c r="G11" s="136">
        <v>4575.3900000000003</v>
      </c>
      <c r="H11" s="136">
        <v>5719.24</v>
      </c>
      <c r="I11" s="136">
        <v>6760.15</v>
      </c>
      <c r="J11" s="136">
        <v>5676</v>
      </c>
      <c r="K11" s="136">
        <v>5320</v>
      </c>
    </row>
    <row r="12" spans="1:16" ht="20.100000000000001" customHeight="1" x14ac:dyDescent="0.25">
      <c r="A12" s="3" t="s">
        <v>1846</v>
      </c>
      <c r="B12" s="1"/>
      <c r="C12" s="1"/>
      <c r="D12" s="1">
        <v>17000</v>
      </c>
      <c r="E12" s="1">
        <f t="shared" si="2"/>
        <v>19159</v>
      </c>
      <c r="F12" s="1">
        <f t="shared" si="2"/>
        <v>22990.799999999999</v>
      </c>
      <c r="G12" s="99"/>
      <c r="H12" s="99"/>
    </row>
    <row r="13" spans="1:16" ht="20.100000000000001" customHeight="1" x14ac:dyDescent="0.25">
      <c r="A13" s="3" t="s">
        <v>1442</v>
      </c>
      <c r="B13" s="99">
        <f>+B5+B7+B9+B11</f>
        <v>5500</v>
      </c>
      <c r="C13" s="99">
        <f>+C5+C7+C9+C11</f>
        <v>6600</v>
      </c>
      <c r="D13" s="99">
        <f>+D5+D7+D9+D11</f>
        <v>9819.0000000000018</v>
      </c>
      <c r="E13" s="1">
        <f t="shared" si="2"/>
        <v>11066.013000000003</v>
      </c>
      <c r="F13" s="1">
        <f t="shared" si="2"/>
        <v>13279.215600000003</v>
      </c>
      <c r="G13" s="99"/>
      <c r="H13" s="99"/>
    </row>
    <row r="14" spans="1:16" ht="20.100000000000001" customHeight="1" x14ac:dyDescent="0.25">
      <c r="A14" s="3" t="s">
        <v>1443</v>
      </c>
      <c r="B14" s="99">
        <f>+B6+B8+B10</f>
        <v>14000</v>
      </c>
      <c r="C14" s="1">
        <f t="shared" si="0"/>
        <v>16800</v>
      </c>
      <c r="D14" s="1">
        <f t="shared" si="1"/>
        <v>18816</v>
      </c>
      <c r="E14" s="1">
        <f t="shared" si="2"/>
        <v>21205.632000000001</v>
      </c>
      <c r="F14" s="1">
        <f t="shared" si="2"/>
        <v>25446.758400000002</v>
      </c>
      <c r="G14" s="99"/>
      <c r="H14" s="99"/>
    </row>
    <row r="15" spans="1:16" ht="24" customHeight="1" x14ac:dyDescent="0.25">
      <c r="B15" s="189">
        <v>45108</v>
      </c>
      <c r="C15" s="189">
        <v>45139</v>
      </c>
      <c r="D15" s="189">
        <v>45170</v>
      </c>
      <c r="E15" s="189">
        <v>45200</v>
      </c>
      <c r="F15" s="189">
        <v>45261</v>
      </c>
      <c r="G15" s="189">
        <v>45261</v>
      </c>
      <c r="H15" s="189">
        <v>45292</v>
      </c>
      <c r="I15" s="189">
        <v>45323</v>
      </c>
      <c r="J15" s="189">
        <v>45352</v>
      </c>
      <c r="K15" s="189">
        <v>45383</v>
      </c>
      <c r="L15" s="189">
        <v>45413</v>
      </c>
      <c r="M15" s="189">
        <v>45444</v>
      </c>
      <c r="N15" s="189">
        <v>45474</v>
      </c>
      <c r="O15" s="189">
        <v>45505</v>
      </c>
      <c r="P15" s="189">
        <v>45536</v>
      </c>
    </row>
    <row r="16" spans="1:16" ht="14.25" customHeight="1" x14ac:dyDescent="0.25">
      <c r="B16" s="192"/>
      <c r="C16" s="192" t="s">
        <v>1497</v>
      </c>
      <c r="D16" s="193" t="s">
        <v>1498</v>
      </c>
      <c r="E16" s="193" t="s">
        <v>2512</v>
      </c>
      <c r="F16" s="193" t="s">
        <v>2626</v>
      </c>
      <c r="G16" s="193" t="s">
        <v>2794</v>
      </c>
      <c r="H16" s="193" t="s">
        <v>2795</v>
      </c>
      <c r="I16" s="194" t="s">
        <v>1498</v>
      </c>
      <c r="J16" s="194" t="s">
        <v>1498</v>
      </c>
      <c r="K16" s="194" t="s">
        <v>1498</v>
      </c>
      <c r="L16" s="194" t="s">
        <v>1498</v>
      </c>
      <c r="M16" s="194" t="s">
        <v>1498</v>
      </c>
      <c r="N16" s="194" t="s">
        <v>1498</v>
      </c>
      <c r="O16" s="194" t="s">
        <v>1498</v>
      </c>
      <c r="P16" s="194" t="s">
        <v>1498</v>
      </c>
    </row>
    <row r="17" spans="1:16" ht="20.100000000000001" customHeight="1" x14ac:dyDescent="0.25">
      <c r="A17" s="190" t="s">
        <v>2043</v>
      </c>
      <c r="B17" s="174">
        <v>2112.3875598086124</v>
      </c>
      <c r="C17" s="174">
        <f>441489/209*1.12</f>
        <v>2365.8740669856461</v>
      </c>
      <c r="D17" s="174">
        <f>580900/209</f>
        <v>2779.4258373205744</v>
      </c>
      <c r="E17" s="174">
        <v>3733.9521531100477</v>
      </c>
      <c r="F17" s="174">
        <v>3959.44</v>
      </c>
      <c r="G17" s="175">
        <f>'[2]% recargo'!F17*1.1</f>
        <v>4355.384</v>
      </c>
      <c r="H17" s="174">
        <v>7292.46</v>
      </c>
      <c r="I17" s="174">
        <v>7614.26</v>
      </c>
      <c r="J17" s="174">
        <v>5741.63</v>
      </c>
      <c r="K17" s="174">
        <v>5741.63</v>
      </c>
      <c r="L17" s="174">
        <v>6401.92</v>
      </c>
      <c r="M17" s="174">
        <v>6914.08</v>
      </c>
      <c r="N17" s="174">
        <v>7100</v>
      </c>
      <c r="O17" s="174">
        <v>6430.63</v>
      </c>
      <c r="P17" s="174">
        <v>5741.63</v>
      </c>
    </row>
    <row r="18" spans="1:16" ht="20.100000000000001" customHeight="1" x14ac:dyDescent="0.25">
      <c r="A18" s="190" t="s">
        <v>125</v>
      </c>
      <c r="B18" s="174">
        <v>1214.8325358851675</v>
      </c>
      <c r="C18" s="174">
        <f>253900/209*1.12</f>
        <v>1360.6124401913878</v>
      </c>
      <c r="D18" s="174">
        <f>319200/209</f>
        <v>1527.2727272727273</v>
      </c>
      <c r="E18" s="174">
        <v>2145.8488038277515</v>
      </c>
      <c r="F18" s="174">
        <v>2487.0100000000002</v>
      </c>
      <c r="G18" s="175">
        <f>'[2]% recargo'!F18*1.1</f>
        <v>2735.7110000000002</v>
      </c>
      <c r="H18" s="174">
        <v>4670.62</v>
      </c>
      <c r="I18" s="174">
        <v>4437.54</v>
      </c>
      <c r="J18" s="174">
        <v>3540.67</v>
      </c>
      <c r="K18" s="174">
        <v>3540.67</v>
      </c>
      <c r="L18" s="174">
        <v>4190</v>
      </c>
      <c r="M18" s="174">
        <v>4525</v>
      </c>
      <c r="N18" s="174">
        <v>4525</v>
      </c>
      <c r="O18" s="174">
        <v>3516.75</v>
      </c>
      <c r="P18" s="174">
        <v>3511.97</v>
      </c>
    </row>
    <row r="19" spans="1:16" ht="20.100000000000001" customHeight="1" x14ac:dyDescent="0.25">
      <c r="A19" s="190" t="s">
        <v>126</v>
      </c>
      <c r="B19" s="174">
        <v>900.6507177033493</v>
      </c>
      <c r="C19" s="174">
        <f>188236/209*1.12</f>
        <v>1008.7288038277513</v>
      </c>
      <c r="D19" s="174">
        <f>275000/209</f>
        <v>1315.7894736842106</v>
      </c>
      <c r="E19" s="174">
        <v>1600.9339712918661</v>
      </c>
      <c r="F19" s="174">
        <v>1921.12</v>
      </c>
      <c r="G19" s="176"/>
      <c r="H19" s="174">
        <v>6517.2</v>
      </c>
      <c r="I19" s="174">
        <v>3926.56</v>
      </c>
      <c r="J19" s="174">
        <v>2955.88</v>
      </c>
      <c r="K19" s="174">
        <v>2955.88</v>
      </c>
      <c r="L19" s="174">
        <v>3420</v>
      </c>
      <c r="M19" s="174">
        <v>3693.6</v>
      </c>
      <c r="N19" s="174">
        <v>3740</v>
      </c>
      <c r="O19" s="174">
        <v>3244.02</v>
      </c>
      <c r="P19" s="174">
        <v>3231</v>
      </c>
    </row>
    <row r="20" spans="1:16" ht="20.100000000000001" customHeight="1" x14ac:dyDescent="0.25">
      <c r="A20" s="190" t="s">
        <v>1384</v>
      </c>
      <c r="B20" s="174">
        <v>3489</v>
      </c>
      <c r="C20" s="174">
        <f>C17</f>
        <v>2365.8740669856461</v>
      </c>
      <c r="D20" s="174">
        <f>580900/209</f>
        <v>2779.4258373205744</v>
      </c>
      <c r="E20" s="174">
        <v>3733.9521531100477</v>
      </c>
      <c r="F20" s="174">
        <v>3959.44</v>
      </c>
      <c r="G20" s="175">
        <f>'[2]% recargo'!F20*1.1</f>
        <v>4355.384</v>
      </c>
      <c r="H20" s="174">
        <v>7292.46</v>
      </c>
      <c r="I20" s="174">
        <v>7614.26</v>
      </c>
      <c r="J20" s="174">
        <v>5741.63</v>
      </c>
      <c r="K20" s="174">
        <v>5741.63</v>
      </c>
      <c r="L20" s="174">
        <v>6401.63</v>
      </c>
      <c r="M20" s="174">
        <v>6914.08</v>
      </c>
      <c r="N20" s="174">
        <v>7100</v>
      </c>
      <c r="O20" s="174">
        <v>6947.37</v>
      </c>
      <c r="P20" s="174">
        <v>5588.52</v>
      </c>
    </row>
    <row r="21" spans="1:16" ht="20.100000000000001" customHeight="1" x14ac:dyDescent="0.25">
      <c r="A21" s="190" t="s">
        <v>1496</v>
      </c>
      <c r="B21" s="174"/>
      <c r="C21" s="174"/>
      <c r="D21" s="174">
        <f>355890/209</f>
        <v>1702.8229665071769</v>
      </c>
      <c r="E21" s="174">
        <v>1924.1899521531097</v>
      </c>
      <c r="F21" s="174">
        <v>2309.0300000000002</v>
      </c>
      <c r="G21" s="176">
        <v>3117.15</v>
      </c>
      <c r="H21" s="174">
        <v>5953.21</v>
      </c>
      <c r="I21" s="174">
        <v>4585.8999999999996</v>
      </c>
      <c r="J21" s="174">
        <v>5232.3500000000004</v>
      </c>
      <c r="K21" s="174">
        <v>5232.3500000000004</v>
      </c>
      <c r="L21" s="174">
        <v>5913</v>
      </c>
      <c r="M21" s="174">
        <v>6386.04</v>
      </c>
      <c r="N21" s="174">
        <v>6540</v>
      </c>
      <c r="O21" s="174">
        <v>6300</v>
      </c>
      <c r="P21" s="174">
        <v>6358.6</v>
      </c>
    </row>
    <row r="22" spans="1:16" ht="20.100000000000001" customHeight="1" x14ac:dyDescent="0.25">
      <c r="A22" s="190" t="s">
        <v>2047</v>
      </c>
      <c r="B22" s="174">
        <v>1394.2307692307693</v>
      </c>
      <c r="C22" s="174">
        <f>+B22*1.2</f>
        <v>1673.0769230769231</v>
      </c>
      <c r="D22" s="177">
        <f>+C22*(1+D$3)</f>
        <v>1873.846153846154</v>
      </c>
      <c r="E22" s="174">
        <v>3733.9521531100477</v>
      </c>
      <c r="F22" s="174">
        <v>4480.74</v>
      </c>
      <c r="G22" s="174">
        <v>5376</v>
      </c>
      <c r="H22" s="174">
        <v>6450.2</v>
      </c>
      <c r="I22" s="174">
        <v>7624.14</v>
      </c>
      <c r="J22" s="174">
        <v>7558</v>
      </c>
      <c r="K22" s="174">
        <v>7558</v>
      </c>
      <c r="L22" s="99">
        <v>8200</v>
      </c>
      <c r="M22" s="99">
        <v>8856</v>
      </c>
      <c r="N22" s="174">
        <v>9210</v>
      </c>
      <c r="O22" s="174">
        <v>9210</v>
      </c>
      <c r="P22" s="174">
        <v>9188.2000000000007</v>
      </c>
    </row>
    <row r="23" spans="1:16" ht="20.100000000000001" customHeight="1" x14ac:dyDescent="0.25">
      <c r="A23" s="190" t="s">
        <v>2048</v>
      </c>
      <c r="B23" s="174">
        <v>400</v>
      </c>
      <c r="C23" s="174">
        <f>+B23*1.2</f>
        <v>480</v>
      </c>
      <c r="D23" s="176">
        <f>+C23*(1+D$3)</f>
        <v>537.6</v>
      </c>
      <c r="E23" s="174">
        <v>580</v>
      </c>
      <c r="F23" s="174">
        <v>600</v>
      </c>
      <c r="G23" s="174">
        <v>621</v>
      </c>
      <c r="H23" s="174">
        <v>621</v>
      </c>
      <c r="I23" s="174">
        <v>670</v>
      </c>
      <c r="J23" s="174">
        <v>670</v>
      </c>
      <c r="K23" s="174">
        <v>340</v>
      </c>
      <c r="L23" s="99">
        <v>380</v>
      </c>
      <c r="M23" s="99">
        <v>380</v>
      </c>
      <c r="N23" s="174">
        <v>395</v>
      </c>
      <c r="O23" s="174">
        <v>400</v>
      </c>
      <c r="P23" s="174">
        <v>380</v>
      </c>
    </row>
    <row r="24" spans="1:16" ht="20.100000000000001" customHeight="1" x14ac:dyDescent="0.25">
      <c r="A24" s="190" t="s">
        <v>2045</v>
      </c>
      <c r="B24" s="174"/>
      <c r="C24" s="174"/>
      <c r="D24" s="176"/>
      <c r="E24" s="174"/>
      <c r="F24" s="176"/>
      <c r="G24" s="176"/>
      <c r="H24" s="176"/>
      <c r="I24" s="174"/>
      <c r="J24" s="174">
        <v>5153.67</v>
      </c>
      <c r="K24" s="174">
        <v>5153.67</v>
      </c>
      <c r="L24" s="99">
        <v>6200.96</v>
      </c>
      <c r="M24" s="99">
        <v>6697.04</v>
      </c>
      <c r="N24" s="174">
        <v>7000</v>
      </c>
      <c r="O24" s="174">
        <v>6965</v>
      </c>
      <c r="P24" s="174">
        <v>6965</v>
      </c>
    </row>
    <row r="25" spans="1:16" x14ac:dyDescent="0.25">
      <c r="A25" s="149" t="s">
        <v>2044</v>
      </c>
      <c r="B25" s="99"/>
      <c r="C25" s="99"/>
      <c r="E25" s="99"/>
      <c r="L25" s="99">
        <v>14775</v>
      </c>
      <c r="M25" s="99">
        <v>15957</v>
      </c>
      <c r="N25" s="174">
        <v>16596</v>
      </c>
      <c r="O25" s="174">
        <v>16620</v>
      </c>
    </row>
    <row r="26" spans="1:16" x14ac:dyDescent="0.25">
      <c r="A26" s="149" t="s">
        <v>4084</v>
      </c>
      <c r="B26" s="99"/>
      <c r="C26" s="99"/>
      <c r="E26" s="99"/>
      <c r="M26" s="99">
        <v>14707</v>
      </c>
      <c r="N26" s="174">
        <v>15295</v>
      </c>
      <c r="O26" s="174">
        <v>15295</v>
      </c>
      <c r="P26" s="174">
        <v>14987.27</v>
      </c>
    </row>
    <row r="27" spans="1:16" x14ac:dyDescent="0.25">
      <c r="A27" s="3"/>
      <c r="B27" s="189">
        <v>45200</v>
      </c>
      <c r="C27" s="189">
        <v>45231</v>
      </c>
      <c r="D27" s="189">
        <v>45261</v>
      </c>
      <c r="E27" s="189">
        <v>45292</v>
      </c>
      <c r="F27" s="189">
        <v>45323</v>
      </c>
      <c r="G27" s="189">
        <v>45352</v>
      </c>
      <c r="H27" s="189">
        <v>45383</v>
      </c>
      <c r="I27" s="189">
        <v>45413</v>
      </c>
      <c r="J27" s="189">
        <v>45444</v>
      </c>
      <c r="K27" s="189">
        <v>45474</v>
      </c>
      <c r="L27" s="189">
        <v>45505</v>
      </c>
      <c r="M27" s="189">
        <v>45536</v>
      </c>
    </row>
    <row r="28" spans="1:16" x14ac:dyDescent="0.25">
      <c r="B28" s="193" t="s">
        <v>1498</v>
      </c>
      <c r="C28" s="193" t="s">
        <v>1498</v>
      </c>
      <c r="D28" s="193" t="s">
        <v>1498</v>
      </c>
      <c r="E28" s="193" t="s">
        <v>1498</v>
      </c>
      <c r="F28" s="193" t="s">
        <v>1498</v>
      </c>
      <c r="G28" s="193" t="s">
        <v>1498</v>
      </c>
      <c r="H28" s="193" t="s">
        <v>1498</v>
      </c>
      <c r="I28" s="193" t="s">
        <v>1498</v>
      </c>
      <c r="J28" s="193" t="s">
        <v>1498</v>
      </c>
      <c r="K28" s="193" t="s">
        <v>1498</v>
      </c>
      <c r="L28" s="193" t="s">
        <v>1498</v>
      </c>
      <c r="M28" s="193" t="s">
        <v>1498</v>
      </c>
    </row>
    <row r="29" spans="1:16" ht="20.100000000000001" customHeight="1" x14ac:dyDescent="0.25">
      <c r="A29" s="191" t="s">
        <v>2043</v>
      </c>
      <c r="B29" s="99">
        <v>6700</v>
      </c>
      <c r="C29" s="99">
        <v>8750</v>
      </c>
      <c r="D29" s="99">
        <v>13125</v>
      </c>
      <c r="E29" s="99">
        <v>15750</v>
      </c>
      <c r="F29" s="99">
        <v>15750</v>
      </c>
      <c r="G29" s="99">
        <v>16550</v>
      </c>
      <c r="H29" s="99">
        <v>16550</v>
      </c>
      <c r="I29" s="99">
        <v>16550</v>
      </c>
      <c r="J29" s="99">
        <v>16550</v>
      </c>
      <c r="K29" s="99">
        <v>17870</v>
      </c>
      <c r="L29" s="99">
        <v>18000</v>
      </c>
      <c r="M29" s="99">
        <v>18000</v>
      </c>
    </row>
    <row r="30" spans="1:16" ht="20.100000000000001" customHeight="1" x14ac:dyDescent="0.25">
      <c r="A30" s="191" t="s">
        <v>125</v>
      </c>
      <c r="B30" s="99">
        <v>3700</v>
      </c>
      <c r="C30" s="99">
        <v>5950</v>
      </c>
      <c r="D30" s="99">
        <v>8925</v>
      </c>
      <c r="E30" s="99">
        <v>10710</v>
      </c>
      <c r="F30" s="99">
        <v>10710</v>
      </c>
      <c r="G30" s="99">
        <v>11250</v>
      </c>
      <c r="H30" s="99">
        <v>11250</v>
      </c>
      <c r="I30" s="99">
        <v>11250</v>
      </c>
      <c r="J30" s="99">
        <v>11250</v>
      </c>
      <c r="K30" s="99">
        <v>12200</v>
      </c>
      <c r="L30" s="99">
        <v>12500</v>
      </c>
      <c r="M30" s="99">
        <v>12500</v>
      </c>
    </row>
    <row r="31" spans="1:16" ht="20.100000000000001" customHeight="1" x14ac:dyDescent="0.25">
      <c r="A31" s="191" t="s">
        <v>126</v>
      </c>
      <c r="B31" s="99">
        <v>3200</v>
      </c>
      <c r="C31" s="99">
        <v>4950</v>
      </c>
      <c r="D31" s="99">
        <v>7425</v>
      </c>
      <c r="E31" s="99">
        <v>8910</v>
      </c>
      <c r="F31" s="99">
        <v>8910</v>
      </c>
      <c r="G31" s="99">
        <v>9350</v>
      </c>
      <c r="H31" s="99">
        <v>9350</v>
      </c>
      <c r="I31" s="99">
        <v>9350</v>
      </c>
      <c r="J31" s="99">
        <v>9350</v>
      </c>
      <c r="K31" s="99">
        <v>10100</v>
      </c>
      <c r="L31" s="99">
        <v>11000</v>
      </c>
      <c r="M31" s="99">
        <v>11000</v>
      </c>
    </row>
    <row r="32" spans="1:16" ht="20.100000000000001" customHeight="1" x14ac:dyDescent="0.25">
      <c r="A32" s="191" t="s">
        <v>1384</v>
      </c>
      <c r="B32" s="99">
        <v>6950</v>
      </c>
      <c r="C32" s="99">
        <v>8750</v>
      </c>
      <c r="D32" s="99">
        <v>13125</v>
      </c>
      <c r="E32" s="99">
        <v>15750</v>
      </c>
      <c r="F32" s="99">
        <v>15750</v>
      </c>
      <c r="G32" s="99">
        <v>16550</v>
      </c>
      <c r="H32" s="99">
        <v>16550</v>
      </c>
      <c r="I32" s="99">
        <v>16550</v>
      </c>
      <c r="J32" s="99">
        <v>16550</v>
      </c>
      <c r="K32" s="99">
        <v>17870</v>
      </c>
      <c r="L32" s="99">
        <v>18000</v>
      </c>
      <c r="M32" s="99">
        <v>18000</v>
      </c>
    </row>
    <row r="33" spans="1:14" ht="20.100000000000001" customHeight="1" x14ac:dyDescent="0.25">
      <c r="A33" s="191" t="s">
        <v>1496</v>
      </c>
      <c r="B33" s="99">
        <v>3800</v>
      </c>
      <c r="C33" s="99">
        <v>6200</v>
      </c>
      <c r="D33" s="99">
        <v>9300</v>
      </c>
      <c r="E33" s="99">
        <v>11160</v>
      </c>
      <c r="F33" s="99">
        <v>11160</v>
      </c>
      <c r="G33" s="99">
        <v>15000</v>
      </c>
      <c r="H33" s="99">
        <v>15000</v>
      </c>
      <c r="I33" s="99">
        <v>15000</v>
      </c>
      <c r="J33" s="99">
        <v>15000</v>
      </c>
      <c r="K33" s="99">
        <v>16200</v>
      </c>
      <c r="L33" s="99">
        <v>17000</v>
      </c>
      <c r="M33" s="99">
        <v>17000</v>
      </c>
    </row>
    <row r="34" spans="1:14" ht="20.100000000000001" customHeight="1" x14ac:dyDescent="0.25">
      <c r="A34" s="191" t="s">
        <v>2047</v>
      </c>
      <c r="B34" s="99">
        <v>4800</v>
      </c>
      <c r="C34" s="99">
        <v>4800</v>
      </c>
      <c r="D34" s="99">
        <v>7200</v>
      </c>
      <c r="E34" s="99">
        <v>8640</v>
      </c>
      <c r="F34" s="99">
        <v>8640</v>
      </c>
      <c r="G34" s="99">
        <v>11500</v>
      </c>
      <c r="H34" s="99">
        <v>11500</v>
      </c>
      <c r="I34" s="99">
        <v>11500</v>
      </c>
      <c r="J34" s="99">
        <v>11500</v>
      </c>
      <c r="K34" s="99">
        <v>13500</v>
      </c>
      <c r="L34" s="99">
        <v>14000</v>
      </c>
      <c r="M34" s="99">
        <v>14000</v>
      </c>
    </row>
    <row r="35" spans="1:14" ht="20.100000000000001" customHeight="1" x14ac:dyDescent="0.25">
      <c r="A35" s="191" t="s">
        <v>2048</v>
      </c>
      <c r="B35" s="99">
        <v>1200</v>
      </c>
      <c r="C35" s="99">
        <v>1400</v>
      </c>
      <c r="D35" s="99">
        <v>2100</v>
      </c>
      <c r="E35" s="99">
        <v>2520</v>
      </c>
      <c r="F35" s="99">
        <v>2520</v>
      </c>
      <c r="G35" s="99">
        <v>4000</v>
      </c>
      <c r="H35" s="99">
        <v>4000</v>
      </c>
      <c r="I35" s="99">
        <v>4000</v>
      </c>
      <c r="J35" s="99">
        <v>4500</v>
      </c>
      <c r="K35" s="99">
        <v>4900</v>
      </c>
      <c r="L35" s="99">
        <v>5000</v>
      </c>
      <c r="M35" s="99">
        <v>5000</v>
      </c>
    </row>
    <row r="36" spans="1:14" ht="20.100000000000001" customHeight="1" x14ac:dyDescent="0.25">
      <c r="A36" s="191" t="s">
        <v>2042</v>
      </c>
      <c r="B36" s="99">
        <v>3800</v>
      </c>
      <c r="C36" s="99">
        <v>6800</v>
      </c>
      <c r="D36" s="99">
        <v>10200</v>
      </c>
      <c r="E36" s="99">
        <v>12240</v>
      </c>
      <c r="F36" s="99">
        <v>12240</v>
      </c>
      <c r="G36" s="99">
        <v>15000</v>
      </c>
      <c r="H36" s="99">
        <v>15000</v>
      </c>
      <c r="I36" s="99">
        <v>15000</v>
      </c>
      <c r="J36" s="99">
        <v>15000</v>
      </c>
      <c r="K36" s="99">
        <v>16200</v>
      </c>
      <c r="L36" s="99">
        <v>17000</v>
      </c>
      <c r="M36" s="99">
        <v>17000</v>
      </c>
    </row>
    <row r="37" spans="1:14" ht="20.100000000000001" customHeight="1" x14ac:dyDescent="0.25">
      <c r="A37" s="191" t="s">
        <v>2044</v>
      </c>
      <c r="B37" s="99">
        <v>9225</v>
      </c>
      <c r="C37" s="99">
        <v>13500</v>
      </c>
      <c r="D37" s="99">
        <v>20250</v>
      </c>
      <c r="E37" s="99">
        <v>24300</v>
      </c>
      <c r="F37" s="99">
        <v>24300</v>
      </c>
      <c r="G37" s="99">
        <v>24925</v>
      </c>
      <c r="H37" s="99">
        <v>20750</v>
      </c>
      <c r="I37" s="99">
        <v>20750</v>
      </c>
      <c r="J37" s="99">
        <v>20750</v>
      </c>
      <c r="K37" s="99">
        <v>22400</v>
      </c>
      <c r="L37" s="99">
        <v>22800</v>
      </c>
      <c r="M37" s="99">
        <v>22800</v>
      </c>
    </row>
    <row r="38" spans="1:14" ht="20.100000000000001" customHeight="1" x14ac:dyDescent="0.25">
      <c r="A38" s="191" t="s">
        <v>2045</v>
      </c>
      <c r="B38" s="99">
        <v>8450</v>
      </c>
      <c r="C38" s="99">
        <v>12250</v>
      </c>
      <c r="D38" s="99">
        <v>18375</v>
      </c>
      <c r="E38" s="99">
        <v>22050</v>
      </c>
      <c r="F38" s="99">
        <v>22050</v>
      </c>
      <c r="G38" s="99">
        <v>22750</v>
      </c>
      <c r="H38" s="99">
        <v>20000</v>
      </c>
      <c r="I38" s="99">
        <v>20000</v>
      </c>
      <c r="J38" s="99">
        <v>20000</v>
      </c>
      <c r="K38" s="99">
        <v>21600</v>
      </c>
      <c r="L38" s="99">
        <v>22000</v>
      </c>
      <c r="M38" s="99">
        <v>22000</v>
      </c>
      <c r="N38" s="99">
        <v>22500</v>
      </c>
    </row>
    <row r="39" spans="1:14" ht="20.100000000000001" customHeight="1" x14ac:dyDescent="0.25">
      <c r="A39" s="191" t="s">
        <v>2046</v>
      </c>
      <c r="B39" s="99">
        <v>8450</v>
      </c>
      <c r="C39" s="99">
        <v>11750</v>
      </c>
      <c r="D39" s="99">
        <v>17625</v>
      </c>
      <c r="E39" s="99">
        <v>21150</v>
      </c>
      <c r="F39" s="99">
        <v>21150</v>
      </c>
      <c r="G39" s="99">
        <v>22200</v>
      </c>
      <c r="H39" s="99">
        <v>19500</v>
      </c>
      <c r="I39" s="99">
        <v>19500</v>
      </c>
      <c r="J39" s="99">
        <v>19500</v>
      </c>
      <c r="K39" s="99">
        <v>21000</v>
      </c>
      <c r="L39" s="99">
        <v>22000</v>
      </c>
      <c r="M39" s="99">
        <v>22000</v>
      </c>
    </row>
    <row r="40" spans="1:14" ht="20.100000000000001" customHeight="1" x14ac:dyDescent="0.25">
      <c r="A40" s="191" t="s">
        <v>4381</v>
      </c>
      <c r="B40" s="99">
        <v>3450</v>
      </c>
      <c r="C40" s="99">
        <v>20000</v>
      </c>
      <c r="D40" s="99">
        <v>30000</v>
      </c>
      <c r="E40" s="99">
        <v>30000</v>
      </c>
      <c r="F40" s="99">
        <v>33000</v>
      </c>
      <c r="G40" s="99">
        <v>36000</v>
      </c>
      <c r="H40" s="99">
        <v>36000</v>
      </c>
      <c r="I40" s="99">
        <v>36000</v>
      </c>
      <c r="J40" s="99">
        <v>36000</v>
      </c>
      <c r="K40" s="99">
        <v>38800</v>
      </c>
      <c r="L40" s="99">
        <v>40000</v>
      </c>
      <c r="M40" s="99">
        <v>40000</v>
      </c>
    </row>
  </sheetData>
  <mergeCells count="4">
    <mergeCell ref="A1:B1"/>
    <mergeCell ref="C1:D1"/>
    <mergeCell ref="E1:F1"/>
    <mergeCell ref="G1:H1"/>
  </mergeCells>
  <pageMargins left="0.74803149606299213" right="0.74803149606299213" top="0.98425196850393704" bottom="0.98425196850393704" header="0.51181102362204722" footer="0.51181102362204722"/>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zoomScale="90" zoomScaleNormal="90" zoomScalePageLayoutView="90" workbookViewId="0">
      <selection activeCell="P18" sqref="P18"/>
    </sheetView>
  </sheetViews>
  <sheetFormatPr baseColWidth="10" defaultColWidth="10.875" defaultRowHeight="15.75" x14ac:dyDescent="0.25"/>
  <cols>
    <col min="1" max="1" width="3.5" style="3" customWidth="1"/>
    <col min="2" max="2" width="11.875" style="3" customWidth="1"/>
    <col min="3" max="3" width="8.125" style="3" customWidth="1"/>
    <col min="4" max="4" width="25.625" style="3" customWidth="1"/>
    <col min="5" max="5" width="14.625" style="3" customWidth="1"/>
    <col min="6" max="6" width="10.625" style="3" customWidth="1"/>
    <col min="7" max="7" width="10.125" style="3" customWidth="1"/>
    <col min="8" max="8" width="5.875" style="3" customWidth="1"/>
    <col min="9" max="16384" width="10.875" style="3"/>
  </cols>
  <sheetData>
    <row r="1" spans="1:8" ht="9.9499999999999993" customHeight="1" x14ac:dyDescent="0.25">
      <c r="A1" s="51"/>
      <c r="B1" s="51"/>
      <c r="C1" s="51"/>
      <c r="D1" s="51"/>
      <c r="E1" s="51"/>
      <c r="F1" s="51"/>
      <c r="G1" s="51"/>
      <c r="H1" s="51"/>
    </row>
    <row r="2" spans="1:8" ht="6.95" customHeight="1" x14ac:dyDescent="0.25">
      <c r="A2" s="51"/>
      <c r="B2" s="211" t="s">
        <v>33</v>
      </c>
      <c r="C2" s="211"/>
      <c r="D2" s="211"/>
      <c r="E2" s="211"/>
      <c r="F2" s="211"/>
      <c r="G2" s="211"/>
      <c r="H2" s="51"/>
    </row>
    <row r="3" spans="1:8" ht="17.100000000000001" customHeight="1" x14ac:dyDescent="0.3">
      <c r="A3" s="51"/>
      <c r="B3" s="51"/>
      <c r="C3" s="51"/>
      <c r="D3" s="77" t="s">
        <v>994</v>
      </c>
      <c r="E3" s="87" t="s">
        <v>4464</v>
      </c>
      <c r="F3" s="51"/>
      <c r="G3" s="51"/>
      <c r="H3" s="51"/>
    </row>
    <row r="4" spans="1:8" ht="17.100000000000001" customHeight="1" x14ac:dyDescent="0.25">
      <c r="A4" s="51"/>
      <c r="B4" s="54"/>
      <c r="C4" s="54"/>
      <c r="D4" s="78" t="s">
        <v>995</v>
      </c>
      <c r="E4" s="53" t="s">
        <v>2962</v>
      </c>
      <c r="F4" s="51">
        <v>1</v>
      </c>
      <c r="G4" s="51"/>
      <c r="H4" s="51"/>
    </row>
    <row r="5" spans="1:8" ht="17.100000000000001" customHeight="1" x14ac:dyDescent="0.25">
      <c r="A5" s="51"/>
      <c r="B5" s="54"/>
      <c r="C5" s="54"/>
      <c r="D5" s="79" t="s">
        <v>996</v>
      </c>
      <c r="E5" s="56" t="s">
        <v>2963</v>
      </c>
      <c r="F5" s="57">
        <v>45624</v>
      </c>
      <c r="G5" s="54"/>
      <c r="H5" s="51"/>
    </row>
    <row r="6" spans="1:8" ht="17.25" customHeight="1" x14ac:dyDescent="0.25">
      <c r="A6" s="51"/>
      <c r="B6" s="54"/>
      <c r="C6" s="54"/>
      <c r="D6" s="54"/>
      <c r="E6" s="54"/>
      <c r="F6" s="54"/>
      <c r="G6" s="54"/>
      <c r="H6" s="51"/>
    </row>
    <row r="7" spans="1:8" ht="3.75" hidden="1" customHeight="1" x14ac:dyDescent="0.25">
      <c r="A7" s="51"/>
      <c r="B7" s="54"/>
      <c r="C7" s="54"/>
      <c r="D7" s="54"/>
      <c r="E7" s="54"/>
      <c r="F7" s="54"/>
      <c r="G7" s="54"/>
      <c r="H7" s="51"/>
    </row>
    <row r="8" spans="1:8" ht="24" customHeight="1" x14ac:dyDescent="0.3">
      <c r="A8" s="51"/>
      <c r="B8" s="81" t="s">
        <v>2960</v>
      </c>
      <c r="C8" s="81"/>
      <c r="D8" s="82"/>
      <c r="E8" s="56"/>
      <c r="F8" s="54"/>
      <c r="G8" s="54"/>
      <c r="H8" s="51"/>
    </row>
    <row r="9" spans="1:8" ht="19.5" customHeight="1" x14ac:dyDescent="0.3">
      <c r="A9" s="51"/>
      <c r="B9" s="81" t="s">
        <v>2961</v>
      </c>
      <c r="C9" s="81"/>
      <c r="D9" s="147" t="s">
        <v>4718</v>
      </c>
      <c r="E9" s="56"/>
      <c r="F9" s="54"/>
      <c r="G9" s="54"/>
      <c r="H9" s="51"/>
    </row>
    <row r="10" spans="1:8" ht="9" customHeight="1" x14ac:dyDescent="0.25">
      <c r="A10" s="51"/>
      <c r="B10" s="54"/>
      <c r="C10" s="54"/>
      <c r="D10" s="54"/>
      <c r="E10" s="54"/>
      <c r="F10" s="54"/>
      <c r="G10" s="54"/>
      <c r="H10" s="51"/>
    </row>
    <row r="11" spans="1:8" ht="26.25" customHeight="1" x14ac:dyDescent="0.25">
      <c r="A11" s="51"/>
      <c r="B11" s="54"/>
      <c r="C11" s="54"/>
      <c r="D11" s="54"/>
      <c r="E11" s="54"/>
      <c r="F11" s="54"/>
      <c r="G11" s="54"/>
      <c r="H11" s="51"/>
    </row>
    <row r="12" spans="1:8" ht="15.75" customHeight="1" x14ac:dyDescent="0.25">
      <c r="A12" s="51"/>
      <c r="B12" s="212"/>
      <c r="C12" s="213"/>
      <c r="D12" s="213"/>
      <c r="E12" s="214"/>
      <c r="F12" s="214"/>
      <c r="G12" s="69"/>
      <c r="H12" s="51"/>
    </row>
    <row r="13" spans="1:8" ht="11.25" customHeight="1" x14ac:dyDescent="0.25">
      <c r="A13" s="51"/>
      <c r="B13" s="212"/>
      <c r="C13" s="213"/>
      <c r="D13" s="213"/>
      <c r="E13" s="214"/>
      <c r="F13" s="214"/>
      <c r="G13" s="69"/>
      <c r="H13" s="51"/>
    </row>
    <row r="14" spans="1:8" ht="21" x14ac:dyDescent="0.25">
      <c r="A14" s="51"/>
      <c r="B14" s="210" t="s">
        <v>3697</v>
      </c>
      <c r="C14" s="88"/>
      <c r="D14" s="164">
        <v>157105</v>
      </c>
      <c r="E14" s="69"/>
      <c r="F14" s="69"/>
      <c r="G14" s="69"/>
      <c r="H14" s="51"/>
    </row>
    <row r="15" spans="1:8" ht="40.5" customHeight="1" x14ac:dyDescent="0.25">
      <c r="A15" s="51"/>
      <c r="B15" s="54"/>
      <c r="C15" s="54"/>
      <c r="D15" s="69"/>
      <c r="E15" s="69"/>
      <c r="F15" s="69"/>
      <c r="G15" s="69"/>
      <c r="H15" s="51"/>
    </row>
    <row r="16" spans="1:8" ht="15" customHeight="1" x14ac:dyDescent="0.25">
      <c r="A16" s="51"/>
      <c r="B16" s="54"/>
      <c r="C16" s="54"/>
      <c r="D16" s="54"/>
      <c r="E16" s="54"/>
      <c r="F16" s="54"/>
      <c r="G16" s="54"/>
      <c r="H16" s="51"/>
    </row>
    <row r="17" spans="1:8" ht="30" customHeight="1" x14ac:dyDescent="0.3">
      <c r="A17" s="51"/>
      <c r="B17" s="183"/>
      <c r="C17" s="163"/>
      <c r="D17" s="83"/>
      <c r="E17" s="184" t="s">
        <v>997</v>
      </c>
      <c r="F17" s="83"/>
      <c r="G17" s="58"/>
      <c r="H17" s="51"/>
    </row>
    <row r="18" spans="1:8" ht="27.75" customHeight="1" x14ac:dyDescent="0.3">
      <c r="A18" s="51"/>
      <c r="B18" s="186"/>
      <c r="C18" s="84"/>
      <c r="D18" s="82"/>
      <c r="E18" s="215">
        <v>327895</v>
      </c>
      <c r="F18" s="215"/>
      <c r="G18" s="80"/>
      <c r="H18" s="51"/>
    </row>
    <row r="19" spans="1:8" ht="18.75" x14ac:dyDescent="0.3">
      <c r="A19" s="51"/>
      <c r="B19" s="186"/>
      <c r="C19" s="84"/>
      <c r="D19" s="147"/>
      <c r="E19" s="85"/>
      <c r="F19" s="86"/>
      <c r="G19" s="80"/>
      <c r="H19" s="51"/>
    </row>
    <row r="20" spans="1:8" ht="22.5" customHeight="1" x14ac:dyDescent="0.25">
      <c r="A20" s="51"/>
      <c r="B20" s="59"/>
      <c r="C20" s="59"/>
      <c r="D20" s="162"/>
      <c r="E20" s="60"/>
      <c r="F20" s="80"/>
      <c r="G20" s="80"/>
      <c r="H20" s="51"/>
    </row>
    <row r="21" spans="1:8" ht="15" customHeight="1" x14ac:dyDescent="0.25">
      <c r="A21" s="51"/>
      <c r="B21" s="59"/>
      <c r="C21" s="59"/>
      <c r="D21" s="54"/>
      <c r="E21" s="60"/>
      <c r="F21" s="80"/>
      <c r="G21" s="80"/>
      <c r="H21" s="51"/>
    </row>
    <row r="22" spans="1:8" ht="42.75" hidden="1" customHeight="1" thickBot="1" x14ac:dyDescent="0.3">
      <c r="A22" s="51"/>
      <c r="B22" s="62"/>
      <c r="C22" s="62"/>
      <c r="D22" s="62"/>
      <c r="E22" s="63"/>
      <c r="F22" s="62"/>
      <c r="G22" s="62"/>
      <c r="H22" s="51"/>
    </row>
    <row r="23" spans="1:8" ht="15.75" customHeight="1" x14ac:dyDescent="0.25">
      <c r="A23" s="51"/>
      <c r="B23" s="54"/>
      <c r="C23" s="54"/>
      <c r="D23" s="54"/>
      <c r="E23" s="54"/>
      <c r="F23" s="54"/>
      <c r="G23" s="54"/>
      <c r="H23" s="51"/>
    </row>
    <row r="24" spans="1:8" ht="27" customHeight="1" x14ac:dyDescent="0.3">
      <c r="A24" s="51"/>
      <c r="B24" s="168"/>
      <c r="C24" s="68"/>
      <c r="D24" s="165"/>
      <c r="E24" s="51"/>
      <c r="F24" s="51"/>
      <c r="G24" s="51"/>
      <c r="H24" s="51"/>
    </row>
    <row r="25" spans="1:8" ht="26.25" x14ac:dyDescent="0.4">
      <c r="A25" s="51"/>
      <c r="B25" s="167" t="s">
        <v>1992</v>
      </c>
      <c r="C25" s="166"/>
      <c r="D25" s="51"/>
      <c r="E25" s="51"/>
      <c r="F25" s="51"/>
      <c r="G25" s="51"/>
      <c r="H25" s="51"/>
    </row>
    <row r="26" spans="1:8" ht="8.25" customHeight="1" x14ac:dyDescent="0.25">
      <c r="A26" s="51"/>
      <c r="B26" s="51"/>
      <c r="C26" s="51"/>
      <c r="D26" s="51"/>
      <c r="E26" s="51"/>
      <c r="F26" s="51"/>
      <c r="G26" s="51"/>
      <c r="H26" s="51"/>
    </row>
    <row r="27" spans="1:8" x14ac:dyDescent="0.25">
      <c r="A27" s="51"/>
      <c r="B27" s="51"/>
      <c r="C27" s="51"/>
      <c r="D27" s="51"/>
      <c r="E27" s="51"/>
      <c r="F27" s="51"/>
      <c r="G27" s="51"/>
      <c r="H27" s="51"/>
    </row>
    <row r="28" spans="1:8" x14ac:dyDescent="0.25">
      <c r="A28" s="51"/>
      <c r="B28" s="51"/>
      <c r="C28" s="51"/>
      <c r="D28" s="51"/>
      <c r="E28" s="51"/>
      <c r="F28" s="51"/>
      <c r="G28" s="51"/>
      <c r="H28" s="51"/>
    </row>
  </sheetData>
  <phoneticPr fontId="11" type="noConversion"/>
  <pageMargins left="1.155" right="0.25" top="1.8150000000000002" bottom="0.75" header="0.3" footer="0.3"/>
  <pageSetup scale="74"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Cliente'!$A$3:$A$2400</xm:f>
          </x14:formula1>
          <xm:sqref>D8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15"/>
  <sheetViews>
    <sheetView workbookViewId="0">
      <selection activeCell="B4" sqref="B4"/>
    </sheetView>
  </sheetViews>
  <sheetFormatPr baseColWidth="10" defaultRowHeight="15.75" x14ac:dyDescent="0.25"/>
  <cols>
    <col min="2" max="2" width="50.375" customWidth="1"/>
  </cols>
  <sheetData>
    <row r="1" spans="1:2" x14ac:dyDescent="0.25">
      <c r="A1" s="34" t="s">
        <v>17</v>
      </c>
      <c r="B1" s="34" t="s">
        <v>32</v>
      </c>
    </row>
    <row r="2" spans="1:2" x14ac:dyDescent="0.25">
      <c r="A2" t="s">
        <v>1499</v>
      </c>
    </row>
    <row r="3" spans="1:2" x14ac:dyDescent="0.25">
      <c r="A3" t="s">
        <v>1500</v>
      </c>
    </row>
    <row r="4" spans="1:2" x14ac:dyDescent="0.25">
      <c r="A4" t="s">
        <v>1501</v>
      </c>
    </row>
    <row r="5" spans="1:2" x14ac:dyDescent="0.25">
      <c r="A5" t="s">
        <v>1505</v>
      </c>
    </row>
    <row r="7" spans="1:2" x14ac:dyDescent="0.25">
      <c r="A7" t="s">
        <v>1503</v>
      </c>
    </row>
    <row r="8" spans="1:2" x14ac:dyDescent="0.25">
      <c r="A8" t="s">
        <v>1504</v>
      </c>
    </row>
    <row r="9" spans="1:2" x14ac:dyDescent="0.25">
      <c r="A9" t="s">
        <v>1506</v>
      </c>
    </row>
    <row r="11" spans="1:2" x14ac:dyDescent="0.25">
      <c r="A11" t="s">
        <v>1534</v>
      </c>
    </row>
    <row r="13" spans="1:2" x14ac:dyDescent="0.25">
      <c r="A13" t="s">
        <v>1535</v>
      </c>
    </row>
    <row r="15" spans="1:2" x14ac:dyDescent="0.25">
      <c r="A15" t="s">
        <v>1536</v>
      </c>
    </row>
  </sheetData>
  <pageMargins left="0.75" right="0.75" top="1" bottom="1" header="0.5" footer="0.5"/>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J766"/>
  <sheetViews>
    <sheetView workbookViewId="0">
      <pane ySplit="2" topLeftCell="A3" activePane="bottomLeft" state="frozen"/>
      <selection pane="bottomLeft" activeCell="B368" sqref="B368"/>
    </sheetView>
  </sheetViews>
  <sheetFormatPr baseColWidth="10" defaultRowHeight="15.75" x14ac:dyDescent="0.25"/>
  <cols>
    <col min="1" max="1" width="25" customWidth="1"/>
    <col min="2" max="2" width="18.875" customWidth="1"/>
    <col min="3" max="3" width="16.375" customWidth="1"/>
    <col min="4" max="4" width="11" customWidth="1"/>
    <col min="5" max="7" width="20.875" customWidth="1"/>
    <col min="8" max="8" width="22.125" customWidth="1"/>
  </cols>
  <sheetData>
    <row r="1" spans="1:10" x14ac:dyDescent="0.25">
      <c r="A1" s="225" t="s">
        <v>818</v>
      </c>
      <c r="B1" s="225"/>
      <c r="C1" s="225"/>
      <c r="E1" s="225" t="s">
        <v>819</v>
      </c>
      <c r="F1" s="225"/>
      <c r="G1" s="225"/>
      <c r="H1" s="225"/>
      <c r="I1" s="225"/>
    </row>
    <row r="2" spans="1:10" x14ac:dyDescent="0.25">
      <c r="A2" s="34" t="s">
        <v>29</v>
      </c>
      <c r="B2" s="34" t="s">
        <v>30</v>
      </c>
      <c r="C2" s="34" t="s">
        <v>2</v>
      </c>
      <c r="E2" s="34" t="s">
        <v>1046</v>
      </c>
      <c r="F2" s="34" t="s">
        <v>30</v>
      </c>
      <c r="G2" s="34" t="s">
        <v>2</v>
      </c>
      <c r="H2" s="34" t="s">
        <v>865</v>
      </c>
      <c r="I2" s="34" t="s">
        <v>866</v>
      </c>
    </row>
    <row r="3" spans="1:10" hidden="1" x14ac:dyDescent="0.25">
      <c r="A3" t="s">
        <v>151</v>
      </c>
      <c r="E3" s="3" t="s">
        <v>84</v>
      </c>
    </row>
    <row r="4" spans="1:10" hidden="1" x14ac:dyDescent="0.25">
      <c r="A4" t="s">
        <v>152</v>
      </c>
      <c r="E4" s="3" t="s">
        <v>101</v>
      </c>
      <c r="F4" t="s">
        <v>835</v>
      </c>
      <c r="G4">
        <v>3385465075</v>
      </c>
      <c r="I4" s="66">
        <v>0.2</v>
      </c>
    </row>
    <row r="5" spans="1:10" hidden="1" x14ac:dyDescent="0.25">
      <c r="A5" t="s">
        <v>145</v>
      </c>
      <c r="E5" s="3" t="s">
        <v>199</v>
      </c>
      <c r="G5">
        <v>3385521398</v>
      </c>
      <c r="I5" s="66">
        <v>0.2</v>
      </c>
    </row>
    <row r="6" spans="1:10" hidden="1" x14ac:dyDescent="0.25">
      <c r="A6" t="s">
        <v>147</v>
      </c>
      <c r="E6" s="3" t="s">
        <v>208</v>
      </c>
      <c r="G6">
        <v>3385466887</v>
      </c>
      <c r="I6" s="66">
        <v>0.21</v>
      </c>
    </row>
    <row r="7" spans="1:10" hidden="1" x14ac:dyDescent="0.25">
      <c r="A7" t="s">
        <v>155</v>
      </c>
      <c r="E7" s="3" t="s">
        <v>108</v>
      </c>
      <c r="H7" t="s">
        <v>1436</v>
      </c>
      <c r="I7" s="97">
        <v>0.1</v>
      </c>
    </row>
    <row r="8" spans="1:10" hidden="1" x14ac:dyDescent="0.25">
      <c r="A8" t="s">
        <v>2297</v>
      </c>
      <c r="B8" t="s">
        <v>166</v>
      </c>
      <c r="E8" s="3" t="s">
        <v>743</v>
      </c>
      <c r="G8">
        <v>3584827949</v>
      </c>
      <c r="H8" t="s">
        <v>1383</v>
      </c>
      <c r="I8" s="93"/>
    </row>
    <row r="9" spans="1:10" hidden="1" x14ac:dyDescent="0.25">
      <c r="A9" t="s">
        <v>156</v>
      </c>
      <c r="E9" s="3" t="s">
        <v>85</v>
      </c>
      <c r="H9" t="s">
        <v>864</v>
      </c>
      <c r="I9" s="66">
        <v>1.5</v>
      </c>
    </row>
    <row r="10" spans="1:10" hidden="1" x14ac:dyDescent="0.25">
      <c r="A10" t="s">
        <v>159</v>
      </c>
      <c r="E10" s="3" t="s">
        <v>820</v>
      </c>
      <c r="I10" s="66">
        <v>0</v>
      </c>
    </row>
    <row r="11" spans="1:10" hidden="1" x14ac:dyDescent="0.25">
      <c r="A11" t="s">
        <v>128</v>
      </c>
      <c r="C11">
        <v>3385680000</v>
      </c>
      <c r="E11" s="3" t="s">
        <v>87</v>
      </c>
      <c r="F11" t="s">
        <v>848</v>
      </c>
      <c r="G11">
        <v>3534533698</v>
      </c>
      <c r="H11" t="s">
        <v>862</v>
      </c>
      <c r="I11" s="66">
        <v>0.5</v>
      </c>
      <c r="J11" s="66"/>
    </row>
    <row r="12" spans="1:10" hidden="1" x14ac:dyDescent="0.25">
      <c r="A12" t="s">
        <v>148</v>
      </c>
      <c r="E12" s="3" t="s">
        <v>790</v>
      </c>
      <c r="F12" t="s">
        <v>836</v>
      </c>
      <c r="G12">
        <v>3515297952</v>
      </c>
      <c r="H12" t="s">
        <v>863</v>
      </c>
      <c r="I12" s="66">
        <v>0.1</v>
      </c>
    </row>
    <row r="13" spans="1:10" hidden="1" x14ac:dyDescent="0.25">
      <c r="A13" t="s">
        <v>138</v>
      </c>
      <c r="C13">
        <v>3385685474</v>
      </c>
      <c r="E13" s="3" t="s">
        <v>838</v>
      </c>
      <c r="G13">
        <v>3385426517</v>
      </c>
      <c r="H13" t="s">
        <v>1381</v>
      </c>
      <c r="I13" s="66">
        <v>0</v>
      </c>
    </row>
    <row r="14" spans="1:10" hidden="1" x14ac:dyDescent="0.25">
      <c r="A14" t="s">
        <v>2966</v>
      </c>
      <c r="E14" s="3" t="s">
        <v>839</v>
      </c>
      <c r="F14" t="s">
        <v>840</v>
      </c>
      <c r="G14">
        <v>3385425011</v>
      </c>
      <c r="H14" t="s">
        <v>1382</v>
      </c>
      <c r="I14" s="66">
        <v>0</v>
      </c>
    </row>
    <row r="15" spans="1:10" hidden="1" x14ac:dyDescent="0.25">
      <c r="A15" t="s">
        <v>137</v>
      </c>
      <c r="E15" s="3" t="s">
        <v>841</v>
      </c>
      <c r="F15" t="s">
        <v>842</v>
      </c>
      <c r="G15">
        <v>338528368</v>
      </c>
      <c r="H15" t="s">
        <v>1382</v>
      </c>
      <c r="I15" s="66">
        <v>0</v>
      </c>
    </row>
    <row r="16" spans="1:10" hidden="1" x14ac:dyDescent="0.25">
      <c r="A16" t="s">
        <v>143</v>
      </c>
      <c r="E16" s="3" t="s">
        <v>843</v>
      </c>
      <c r="F16" t="s">
        <v>844</v>
      </c>
      <c r="G16">
        <v>3385425585</v>
      </c>
      <c r="H16" t="s">
        <v>1382</v>
      </c>
      <c r="I16" s="66">
        <v>0</v>
      </c>
    </row>
    <row r="17" spans="1:10" hidden="1" x14ac:dyDescent="0.25">
      <c r="A17" t="s">
        <v>150</v>
      </c>
      <c r="E17" s="3" t="s">
        <v>845</v>
      </c>
      <c r="G17">
        <v>3584626133</v>
      </c>
      <c r="I17" s="93"/>
    </row>
    <row r="18" spans="1:10" hidden="1" x14ac:dyDescent="0.25">
      <c r="A18" t="s">
        <v>153</v>
      </c>
      <c r="E18" s="3" t="s">
        <v>846</v>
      </c>
      <c r="F18" t="s">
        <v>847</v>
      </c>
      <c r="G18">
        <v>3514516570</v>
      </c>
      <c r="I18" s="93"/>
    </row>
    <row r="19" spans="1:10" hidden="1" x14ac:dyDescent="0.25">
      <c r="A19" t="s">
        <v>165</v>
      </c>
      <c r="E19" s="3" t="s">
        <v>1007</v>
      </c>
      <c r="I19" s="66">
        <v>0</v>
      </c>
    </row>
    <row r="20" spans="1:10" hidden="1" x14ac:dyDescent="0.25">
      <c r="A20" t="s">
        <v>364</v>
      </c>
      <c r="E20" s="3" t="s">
        <v>1007</v>
      </c>
      <c r="I20" s="66">
        <v>0</v>
      </c>
    </row>
    <row r="21" spans="1:10" hidden="1" x14ac:dyDescent="0.25">
      <c r="A21" t="s">
        <v>890</v>
      </c>
      <c r="E21" s="3" t="s">
        <v>1174</v>
      </c>
      <c r="I21" s="93"/>
    </row>
    <row r="22" spans="1:10" hidden="1" x14ac:dyDescent="0.25">
      <c r="A22" t="s">
        <v>2258</v>
      </c>
      <c r="E22" s="3" t="s">
        <v>1175</v>
      </c>
      <c r="H22" t="s">
        <v>837</v>
      </c>
      <c r="I22" s="97">
        <v>0.2</v>
      </c>
    </row>
    <row r="23" spans="1:10" hidden="1" x14ac:dyDescent="0.25">
      <c r="A23" t="s">
        <v>149</v>
      </c>
      <c r="E23" s="3" t="s">
        <v>1354</v>
      </c>
      <c r="H23" t="s">
        <v>1382</v>
      </c>
      <c r="I23" s="66">
        <v>0</v>
      </c>
    </row>
    <row r="24" spans="1:10" hidden="1" x14ac:dyDescent="0.25">
      <c r="A24" t="s">
        <v>135</v>
      </c>
      <c r="C24">
        <v>3385590040</v>
      </c>
      <c r="E24" s="3" t="s">
        <v>1396</v>
      </c>
      <c r="H24" t="s">
        <v>1397</v>
      </c>
      <c r="I24" s="66">
        <v>0.16</v>
      </c>
      <c r="J24" s="2"/>
    </row>
    <row r="25" spans="1:10" hidden="1" x14ac:dyDescent="0.25">
      <c r="A25" t="s">
        <v>162</v>
      </c>
      <c r="E25" s="3" t="s">
        <v>1567</v>
      </c>
      <c r="H25" t="s">
        <v>1798</v>
      </c>
      <c r="I25" s="93">
        <v>0.1</v>
      </c>
    </row>
    <row r="26" spans="1:10" hidden="1" x14ac:dyDescent="0.25">
      <c r="A26" t="s">
        <v>162</v>
      </c>
      <c r="E26" s="3" t="s">
        <v>1800</v>
      </c>
      <c r="H26" t="s">
        <v>1801</v>
      </c>
      <c r="I26" s="111">
        <v>0.1</v>
      </c>
    </row>
    <row r="27" spans="1:10" hidden="1" x14ac:dyDescent="0.25">
      <c r="A27" t="s">
        <v>2250</v>
      </c>
    </row>
    <row r="28" spans="1:10" hidden="1" x14ac:dyDescent="0.25">
      <c r="A28" t="s">
        <v>160</v>
      </c>
    </row>
    <row r="29" spans="1:10" hidden="1" x14ac:dyDescent="0.25">
      <c r="A29" t="s">
        <v>2217</v>
      </c>
    </row>
    <row r="30" spans="1:10" hidden="1" x14ac:dyDescent="0.25">
      <c r="A30" t="s">
        <v>141</v>
      </c>
    </row>
    <row r="31" spans="1:10" hidden="1" x14ac:dyDescent="0.25">
      <c r="A31" t="s">
        <v>154</v>
      </c>
    </row>
    <row r="32" spans="1:10" hidden="1" x14ac:dyDescent="0.25">
      <c r="A32" t="s">
        <v>2069</v>
      </c>
    </row>
    <row r="33" spans="1:3" hidden="1" x14ac:dyDescent="0.25">
      <c r="A33" t="s">
        <v>131</v>
      </c>
      <c r="C33">
        <v>3385592826</v>
      </c>
    </row>
    <row r="34" spans="1:3" hidden="1" x14ac:dyDescent="0.25">
      <c r="A34" t="s">
        <v>132</v>
      </c>
      <c r="C34">
        <v>3385441956</v>
      </c>
    </row>
    <row r="35" spans="1:3" hidden="1" x14ac:dyDescent="0.25">
      <c r="A35" t="s">
        <v>130</v>
      </c>
      <c r="C35">
        <v>3385404853</v>
      </c>
    </row>
    <row r="36" spans="1:3" hidden="1" x14ac:dyDescent="0.25">
      <c r="A36" t="s">
        <v>1373</v>
      </c>
    </row>
    <row r="37" spans="1:3" hidden="1" x14ac:dyDescent="0.25">
      <c r="A37" t="s">
        <v>134</v>
      </c>
      <c r="C37">
        <v>3385437232</v>
      </c>
    </row>
    <row r="38" spans="1:3" hidden="1" x14ac:dyDescent="0.25">
      <c r="A38" t="s">
        <v>142</v>
      </c>
    </row>
    <row r="39" spans="1:3" hidden="1" x14ac:dyDescent="0.25">
      <c r="A39" t="s">
        <v>129</v>
      </c>
      <c r="C39">
        <v>3385594450</v>
      </c>
    </row>
    <row r="40" spans="1:3" hidden="1" x14ac:dyDescent="0.25">
      <c r="A40" t="s">
        <v>158</v>
      </c>
    </row>
    <row r="41" spans="1:3" hidden="1" x14ac:dyDescent="0.25">
      <c r="A41" t="s">
        <v>139</v>
      </c>
    </row>
    <row r="42" spans="1:3" hidden="1" x14ac:dyDescent="0.25">
      <c r="A42" t="s">
        <v>136</v>
      </c>
      <c r="C42">
        <v>3385042794</v>
      </c>
    </row>
    <row r="43" spans="1:3" hidden="1" x14ac:dyDescent="0.25">
      <c r="A43" t="s">
        <v>146</v>
      </c>
    </row>
    <row r="44" spans="1:3" hidden="1" x14ac:dyDescent="0.25">
      <c r="A44" t="s">
        <v>140</v>
      </c>
    </row>
    <row r="45" spans="1:3" hidden="1" x14ac:dyDescent="0.25">
      <c r="A45" t="s">
        <v>161</v>
      </c>
    </row>
    <row r="46" spans="1:3" hidden="1" x14ac:dyDescent="0.25">
      <c r="A46" t="s">
        <v>144</v>
      </c>
    </row>
    <row r="47" spans="1:3" hidden="1" x14ac:dyDescent="0.25">
      <c r="A47" t="s">
        <v>2418</v>
      </c>
    </row>
    <row r="48" spans="1:3" hidden="1" x14ac:dyDescent="0.25">
      <c r="A48" t="s">
        <v>163</v>
      </c>
    </row>
    <row r="49" spans="1:1" hidden="1" x14ac:dyDescent="0.25">
      <c r="A49" t="s">
        <v>157</v>
      </c>
    </row>
    <row r="50" spans="1:1" hidden="1" x14ac:dyDescent="0.25">
      <c r="A50" t="s">
        <v>133</v>
      </c>
    </row>
    <row r="51" spans="1:1" hidden="1" x14ac:dyDescent="0.25">
      <c r="A51" t="s">
        <v>164</v>
      </c>
    </row>
    <row r="52" spans="1:1" hidden="1" x14ac:dyDescent="0.25">
      <c r="A52" t="s">
        <v>183</v>
      </c>
    </row>
    <row r="53" spans="1:1" hidden="1" x14ac:dyDescent="0.25">
      <c r="A53" t="s">
        <v>2739</v>
      </c>
    </row>
    <row r="54" spans="1:1" hidden="1" x14ac:dyDescent="0.25">
      <c r="A54" t="s">
        <v>247</v>
      </c>
    </row>
    <row r="55" spans="1:1" hidden="1" x14ac:dyDescent="0.25">
      <c r="A55" t="s">
        <v>177</v>
      </c>
    </row>
    <row r="56" spans="1:1" hidden="1" x14ac:dyDescent="0.25">
      <c r="A56" t="s">
        <v>249</v>
      </c>
    </row>
    <row r="57" spans="1:1" hidden="1" x14ac:dyDescent="0.25">
      <c r="A57" t="s">
        <v>834</v>
      </c>
    </row>
    <row r="58" spans="1:1" hidden="1" x14ac:dyDescent="0.25">
      <c r="A58" t="s">
        <v>179</v>
      </c>
    </row>
    <row r="59" spans="1:1" hidden="1" x14ac:dyDescent="0.25">
      <c r="A59" t="s">
        <v>236</v>
      </c>
    </row>
    <row r="60" spans="1:1" hidden="1" x14ac:dyDescent="0.25">
      <c r="A60" t="s">
        <v>253</v>
      </c>
    </row>
    <row r="61" spans="1:1" hidden="1" x14ac:dyDescent="0.25">
      <c r="A61" t="s">
        <v>186</v>
      </c>
    </row>
    <row r="62" spans="1:1" hidden="1" x14ac:dyDescent="0.25">
      <c r="A62" t="s">
        <v>258</v>
      </c>
    </row>
    <row r="63" spans="1:1" hidden="1" x14ac:dyDescent="0.25">
      <c r="A63" t="s">
        <v>242</v>
      </c>
    </row>
    <row r="64" spans="1:1" hidden="1" x14ac:dyDescent="0.25">
      <c r="A64" t="s">
        <v>187</v>
      </c>
    </row>
    <row r="65" spans="1:3" hidden="1" x14ac:dyDescent="0.25">
      <c r="A65" t="s">
        <v>2262</v>
      </c>
    </row>
    <row r="66" spans="1:3" hidden="1" x14ac:dyDescent="0.25">
      <c r="A66" t="s">
        <v>169</v>
      </c>
    </row>
    <row r="67" spans="1:3" hidden="1" x14ac:dyDescent="0.25">
      <c r="A67" t="s">
        <v>231</v>
      </c>
    </row>
    <row r="68" spans="1:3" hidden="1" x14ac:dyDescent="0.25">
      <c r="A68" t="s">
        <v>178</v>
      </c>
    </row>
    <row r="69" spans="1:3" hidden="1" x14ac:dyDescent="0.25">
      <c r="A69" t="s">
        <v>254</v>
      </c>
    </row>
    <row r="70" spans="1:3" hidden="1" x14ac:dyDescent="0.25">
      <c r="A70" t="s">
        <v>237</v>
      </c>
    </row>
    <row r="71" spans="1:3" hidden="1" x14ac:dyDescent="0.25">
      <c r="A71" t="s">
        <v>175</v>
      </c>
    </row>
    <row r="72" spans="1:3" hidden="1" x14ac:dyDescent="0.25">
      <c r="A72" t="s">
        <v>174</v>
      </c>
    </row>
    <row r="73" spans="1:3" hidden="1" x14ac:dyDescent="0.25">
      <c r="A73" t="s">
        <v>248</v>
      </c>
    </row>
    <row r="74" spans="1:3" hidden="1" x14ac:dyDescent="0.25">
      <c r="A74" t="s">
        <v>243</v>
      </c>
    </row>
    <row r="75" spans="1:3" hidden="1" x14ac:dyDescent="0.25">
      <c r="A75" t="s">
        <v>259</v>
      </c>
    </row>
    <row r="76" spans="1:3" hidden="1" x14ac:dyDescent="0.25">
      <c r="A76" t="s">
        <v>252</v>
      </c>
    </row>
    <row r="77" spans="1:3" hidden="1" x14ac:dyDescent="0.25">
      <c r="A77" t="s">
        <v>184</v>
      </c>
    </row>
    <row r="78" spans="1:3" hidden="1" x14ac:dyDescent="0.25">
      <c r="A78" t="s">
        <v>250</v>
      </c>
    </row>
    <row r="79" spans="1:3" hidden="1" x14ac:dyDescent="0.25">
      <c r="A79" t="s">
        <v>234</v>
      </c>
      <c r="C79">
        <v>3385436854</v>
      </c>
    </row>
    <row r="80" spans="1:3" hidden="1" x14ac:dyDescent="0.25">
      <c r="A80" t="s">
        <v>171</v>
      </c>
    </row>
    <row r="81" spans="1:3" hidden="1" x14ac:dyDescent="0.25">
      <c r="A81" t="s">
        <v>763</v>
      </c>
    </row>
    <row r="82" spans="1:3" hidden="1" x14ac:dyDescent="0.25">
      <c r="A82" t="s">
        <v>1014</v>
      </c>
    </row>
    <row r="83" spans="1:3" hidden="1" x14ac:dyDescent="0.25">
      <c r="A83" t="s">
        <v>255</v>
      </c>
    </row>
    <row r="84" spans="1:3" hidden="1" x14ac:dyDescent="0.25">
      <c r="A84" t="s">
        <v>170</v>
      </c>
    </row>
    <row r="85" spans="1:3" hidden="1" x14ac:dyDescent="0.25">
      <c r="A85" t="s">
        <v>182</v>
      </c>
    </row>
    <row r="86" spans="1:3" hidden="1" x14ac:dyDescent="0.25">
      <c r="A86" t="s">
        <v>241</v>
      </c>
    </row>
    <row r="87" spans="1:3" hidden="1" x14ac:dyDescent="0.25">
      <c r="A87" t="s">
        <v>185</v>
      </c>
    </row>
    <row r="88" spans="1:3" hidden="1" x14ac:dyDescent="0.25">
      <c r="A88" t="s">
        <v>2234</v>
      </c>
      <c r="C88">
        <v>3385598619</v>
      </c>
    </row>
    <row r="89" spans="1:3" hidden="1" x14ac:dyDescent="0.25">
      <c r="A89" t="s">
        <v>230</v>
      </c>
    </row>
    <row r="90" spans="1:3" hidden="1" x14ac:dyDescent="0.25">
      <c r="A90" t="s">
        <v>232</v>
      </c>
    </row>
    <row r="91" spans="1:3" hidden="1" x14ac:dyDescent="0.25">
      <c r="A91" t="s">
        <v>245</v>
      </c>
    </row>
    <row r="92" spans="1:3" hidden="1" x14ac:dyDescent="0.25">
      <c r="A92" t="s">
        <v>239</v>
      </c>
    </row>
    <row r="93" spans="1:3" hidden="1" x14ac:dyDescent="0.25">
      <c r="A93" t="s">
        <v>240</v>
      </c>
    </row>
    <row r="94" spans="1:3" hidden="1" x14ac:dyDescent="0.25">
      <c r="A94" t="s">
        <v>1409</v>
      </c>
    </row>
    <row r="95" spans="1:3" hidden="1" x14ac:dyDescent="0.25">
      <c r="A95" t="s">
        <v>246</v>
      </c>
    </row>
    <row r="96" spans="1:3" hidden="1" x14ac:dyDescent="0.25">
      <c r="A96" t="s">
        <v>180</v>
      </c>
    </row>
    <row r="97" spans="1:3" hidden="1" x14ac:dyDescent="0.25">
      <c r="A97" t="s">
        <v>256</v>
      </c>
    </row>
    <row r="98" spans="1:3" hidden="1" x14ac:dyDescent="0.25">
      <c r="A98" t="s">
        <v>238</v>
      </c>
    </row>
    <row r="99" spans="1:3" hidden="1" x14ac:dyDescent="0.25">
      <c r="A99" t="s">
        <v>251</v>
      </c>
    </row>
    <row r="100" spans="1:3" hidden="1" x14ac:dyDescent="0.25">
      <c r="A100" t="s">
        <v>257</v>
      </c>
    </row>
    <row r="101" spans="1:3" hidden="1" x14ac:dyDescent="0.25">
      <c r="A101" t="s">
        <v>257</v>
      </c>
    </row>
    <row r="102" spans="1:3" hidden="1" x14ac:dyDescent="0.25">
      <c r="A102" t="s">
        <v>244</v>
      </c>
    </row>
    <row r="103" spans="1:3" hidden="1" x14ac:dyDescent="0.25">
      <c r="A103" t="s">
        <v>188</v>
      </c>
    </row>
    <row r="104" spans="1:3" hidden="1" x14ac:dyDescent="0.25">
      <c r="A104" t="s">
        <v>233</v>
      </c>
    </row>
    <row r="105" spans="1:3" hidden="1" x14ac:dyDescent="0.25">
      <c r="A105" t="s">
        <v>947</v>
      </c>
    </row>
    <row r="106" spans="1:3" hidden="1" x14ac:dyDescent="0.25">
      <c r="A106" t="s">
        <v>710</v>
      </c>
      <c r="C106">
        <v>3385508896</v>
      </c>
    </row>
    <row r="107" spans="1:3" hidden="1" x14ac:dyDescent="0.25">
      <c r="A107" t="s">
        <v>181</v>
      </c>
    </row>
    <row r="108" spans="1:3" hidden="1" x14ac:dyDescent="0.25">
      <c r="A108" t="s">
        <v>168</v>
      </c>
      <c r="C108">
        <v>3385504660</v>
      </c>
    </row>
    <row r="109" spans="1:3" hidden="1" x14ac:dyDescent="0.25">
      <c r="A109" t="s">
        <v>172</v>
      </c>
    </row>
    <row r="110" spans="1:3" hidden="1" x14ac:dyDescent="0.25">
      <c r="A110" t="s">
        <v>176</v>
      </c>
    </row>
    <row r="111" spans="1:3" hidden="1" x14ac:dyDescent="0.25">
      <c r="A111" t="s">
        <v>1305</v>
      </c>
    </row>
    <row r="112" spans="1:3" hidden="1" x14ac:dyDescent="0.25">
      <c r="A112" t="s">
        <v>235</v>
      </c>
    </row>
    <row r="113" spans="1:3" hidden="1" x14ac:dyDescent="0.25">
      <c r="A113" t="s">
        <v>173</v>
      </c>
    </row>
    <row r="114" spans="1:3" hidden="1" x14ac:dyDescent="0.25">
      <c r="A114" t="s">
        <v>167</v>
      </c>
      <c r="C114">
        <v>3385407074</v>
      </c>
    </row>
    <row r="115" spans="1:3" hidden="1" x14ac:dyDescent="0.25">
      <c r="A115" t="s">
        <v>275</v>
      </c>
    </row>
    <row r="116" spans="1:3" hidden="1" x14ac:dyDescent="0.25">
      <c r="A116" t="s">
        <v>102</v>
      </c>
      <c r="C116">
        <v>3385405601</v>
      </c>
    </row>
    <row r="117" spans="1:3" hidden="1" x14ac:dyDescent="0.25">
      <c r="A117" t="s">
        <v>102</v>
      </c>
    </row>
    <row r="118" spans="1:3" hidden="1" x14ac:dyDescent="0.25">
      <c r="A118" t="s">
        <v>298</v>
      </c>
    </row>
    <row r="119" spans="1:3" hidden="1" x14ac:dyDescent="0.25">
      <c r="A119" t="s">
        <v>283</v>
      </c>
    </row>
    <row r="120" spans="1:3" hidden="1" x14ac:dyDescent="0.25">
      <c r="A120" t="s">
        <v>289</v>
      </c>
    </row>
    <row r="121" spans="1:3" hidden="1" x14ac:dyDescent="0.25">
      <c r="A121" t="s">
        <v>277</v>
      </c>
    </row>
    <row r="122" spans="1:3" hidden="1" x14ac:dyDescent="0.25">
      <c r="A122" t="s">
        <v>307</v>
      </c>
    </row>
    <row r="123" spans="1:3" hidden="1" x14ac:dyDescent="0.25">
      <c r="A123" t="s">
        <v>304</v>
      </c>
    </row>
    <row r="124" spans="1:3" hidden="1" x14ac:dyDescent="0.25">
      <c r="A124" t="s">
        <v>261</v>
      </c>
    </row>
    <row r="125" spans="1:3" hidden="1" x14ac:dyDescent="0.25">
      <c r="A125" t="s">
        <v>311</v>
      </c>
    </row>
    <row r="126" spans="1:3" hidden="1" x14ac:dyDescent="0.25">
      <c r="A126" t="s">
        <v>281</v>
      </c>
    </row>
    <row r="127" spans="1:3" hidden="1" x14ac:dyDescent="0.25">
      <c r="A127" t="s">
        <v>288</v>
      </c>
    </row>
    <row r="128" spans="1:3" hidden="1" x14ac:dyDescent="0.25">
      <c r="A128" t="s">
        <v>290</v>
      </c>
    </row>
    <row r="129" spans="1:3" hidden="1" x14ac:dyDescent="0.25">
      <c r="A129" t="s">
        <v>302</v>
      </c>
    </row>
    <row r="130" spans="1:3" hidden="1" x14ac:dyDescent="0.25">
      <c r="A130" t="s">
        <v>291</v>
      </c>
    </row>
    <row r="131" spans="1:3" hidden="1" x14ac:dyDescent="0.25">
      <c r="A131" t="s">
        <v>287</v>
      </c>
    </row>
    <row r="132" spans="1:3" hidden="1" x14ac:dyDescent="0.25">
      <c r="A132" t="s">
        <v>263</v>
      </c>
    </row>
    <row r="133" spans="1:3" hidden="1" x14ac:dyDescent="0.25">
      <c r="A133" t="s">
        <v>308</v>
      </c>
    </row>
    <row r="134" spans="1:3" hidden="1" x14ac:dyDescent="0.25">
      <c r="A134" t="s">
        <v>268</v>
      </c>
    </row>
    <row r="135" spans="1:3" hidden="1" x14ac:dyDescent="0.25">
      <c r="A135" t="s">
        <v>310</v>
      </c>
    </row>
    <row r="136" spans="1:3" hidden="1" x14ac:dyDescent="0.25">
      <c r="A136" t="s">
        <v>296</v>
      </c>
    </row>
    <row r="137" spans="1:3" hidden="1" x14ac:dyDescent="0.25">
      <c r="A137" t="s">
        <v>1303</v>
      </c>
      <c r="C137">
        <v>3385460526</v>
      </c>
    </row>
    <row r="138" spans="1:3" hidden="1" x14ac:dyDescent="0.25">
      <c r="A138" t="s">
        <v>271</v>
      </c>
    </row>
    <row r="139" spans="1:3" hidden="1" x14ac:dyDescent="0.25">
      <c r="A139" t="s">
        <v>295</v>
      </c>
    </row>
    <row r="140" spans="1:3" hidden="1" x14ac:dyDescent="0.25">
      <c r="A140" t="s">
        <v>293</v>
      </c>
    </row>
    <row r="141" spans="1:3" hidden="1" x14ac:dyDescent="0.25">
      <c r="A141" t="s">
        <v>293</v>
      </c>
    </row>
    <row r="142" spans="1:3" hidden="1" x14ac:dyDescent="0.25">
      <c r="A142" t="s">
        <v>284</v>
      </c>
    </row>
    <row r="143" spans="1:3" hidden="1" x14ac:dyDescent="0.25">
      <c r="A143" t="s">
        <v>278</v>
      </c>
    </row>
    <row r="144" spans="1:3" hidden="1" x14ac:dyDescent="0.25">
      <c r="A144" t="s">
        <v>279</v>
      </c>
    </row>
    <row r="145" spans="1:3" hidden="1" x14ac:dyDescent="0.25">
      <c r="A145" t="s">
        <v>911</v>
      </c>
      <c r="C145">
        <v>3385462627</v>
      </c>
    </row>
    <row r="146" spans="1:3" hidden="1" x14ac:dyDescent="0.25">
      <c r="A146" t="s">
        <v>305</v>
      </c>
    </row>
    <row r="147" spans="1:3" hidden="1" x14ac:dyDescent="0.25">
      <c r="A147" t="s">
        <v>299</v>
      </c>
    </row>
    <row r="148" spans="1:3" hidden="1" x14ac:dyDescent="0.25">
      <c r="A148" t="s">
        <v>262</v>
      </c>
    </row>
    <row r="149" spans="1:3" hidden="1" x14ac:dyDescent="0.25">
      <c r="A149" t="s">
        <v>273</v>
      </c>
    </row>
    <row r="150" spans="1:3" hidden="1" x14ac:dyDescent="0.25">
      <c r="A150" t="s">
        <v>301</v>
      </c>
    </row>
    <row r="151" spans="1:3" hidden="1" x14ac:dyDescent="0.25">
      <c r="A151" t="s">
        <v>294</v>
      </c>
    </row>
    <row r="152" spans="1:3" hidden="1" x14ac:dyDescent="0.25">
      <c r="A152" t="s">
        <v>265</v>
      </c>
    </row>
    <row r="153" spans="1:3" hidden="1" x14ac:dyDescent="0.25">
      <c r="A153" t="s">
        <v>309</v>
      </c>
    </row>
    <row r="154" spans="1:3" hidden="1" x14ac:dyDescent="0.25">
      <c r="A154" t="s">
        <v>269</v>
      </c>
    </row>
    <row r="155" spans="1:3" hidden="1" x14ac:dyDescent="0.25">
      <c r="A155" t="s">
        <v>1818</v>
      </c>
    </row>
    <row r="156" spans="1:3" hidden="1" x14ac:dyDescent="0.25">
      <c r="A156" t="s">
        <v>282</v>
      </c>
    </row>
    <row r="157" spans="1:3" hidden="1" x14ac:dyDescent="0.25">
      <c r="A157" t="s">
        <v>286</v>
      </c>
    </row>
    <row r="158" spans="1:3" hidden="1" x14ac:dyDescent="0.25">
      <c r="A158" t="s">
        <v>303</v>
      </c>
    </row>
    <row r="159" spans="1:3" hidden="1" x14ac:dyDescent="0.25">
      <c r="A159" t="s">
        <v>270</v>
      </c>
    </row>
    <row r="160" spans="1:3" hidden="1" x14ac:dyDescent="0.25">
      <c r="A160" t="s">
        <v>285</v>
      </c>
    </row>
    <row r="161" spans="1:3" hidden="1" x14ac:dyDescent="0.25">
      <c r="A161" t="s">
        <v>264</v>
      </c>
    </row>
    <row r="162" spans="1:3" hidden="1" x14ac:dyDescent="0.25">
      <c r="A162" t="s">
        <v>274</v>
      </c>
    </row>
    <row r="163" spans="1:3" hidden="1" x14ac:dyDescent="0.25">
      <c r="A163" t="s">
        <v>280</v>
      </c>
    </row>
    <row r="164" spans="1:3" hidden="1" x14ac:dyDescent="0.25">
      <c r="A164" t="s">
        <v>266</v>
      </c>
    </row>
    <row r="165" spans="1:3" hidden="1" x14ac:dyDescent="0.25">
      <c r="A165" t="s">
        <v>297</v>
      </c>
    </row>
    <row r="166" spans="1:3" hidden="1" x14ac:dyDescent="0.25">
      <c r="A166" t="s">
        <v>292</v>
      </c>
    </row>
    <row r="167" spans="1:3" hidden="1" x14ac:dyDescent="0.25">
      <c r="A167" t="s">
        <v>300</v>
      </c>
    </row>
    <row r="168" spans="1:3" hidden="1" x14ac:dyDescent="0.25">
      <c r="A168" t="s">
        <v>272</v>
      </c>
    </row>
    <row r="169" spans="1:3" hidden="1" x14ac:dyDescent="0.25">
      <c r="A169" t="s">
        <v>3403</v>
      </c>
      <c r="B169" t="s">
        <v>979</v>
      </c>
      <c r="C169">
        <v>3385521652</v>
      </c>
    </row>
    <row r="170" spans="1:3" hidden="1" x14ac:dyDescent="0.25">
      <c r="A170" t="s">
        <v>2159</v>
      </c>
    </row>
    <row r="171" spans="1:3" hidden="1" x14ac:dyDescent="0.25">
      <c r="A171" t="s">
        <v>345</v>
      </c>
      <c r="C171">
        <v>3385463016</v>
      </c>
    </row>
    <row r="172" spans="1:3" hidden="1" x14ac:dyDescent="0.25">
      <c r="A172" t="s">
        <v>1965</v>
      </c>
    </row>
    <row r="173" spans="1:3" hidden="1" x14ac:dyDescent="0.25">
      <c r="A173" t="s">
        <v>2555</v>
      </c>
    </row>
    <row r="174" spans="1:3" hidden="1" x14ac:dyDescent="0.25">
      <c r="A174" t="s">
        <v>267</v>
      </c>
    </row>
    <row r="175" spans="1:3" hidden="1" x14ac:dyDescent="0.25">
      <c r="A175" t="s">
        <v>260</v>
      </c>
    </row>
    <row r="176" spans="1:3" hidden="1" x14ac:dyDescent="0.25">
      <c r="A176" t="s">
        <v>260</v>
      </c>
    </row>
    <row r="177" spans="1:3" hidden="1" x14ac:dyDescent="0.25">
      <c r="A177" t="s">
        <v>306</v>
      </c>
    </row>
    <row r="178" spans="1:3" hidden="1" x14ac:dyDescent="0.25">
      <c r="A178" t="s">
        <v>2006</v>
      </c>
    </row>
    <row r="179" spans="1:3" hidden="1" x14ac:dyDescent="0.25">
      <c r="A179" t="s">
        <v>314</v>
      </c>
    </row>
    <row r="180" spans="1:3" hidden="1" x14ac:dyDescent="0.25">
      <c r="A180" t="s">
        <v>325</v>
      </c>
    </row>
    <row r="181" spans="1:3" hidden="1" x14ac:dyDescent="0.25">
      <c r="A181" t="s">
        <v>329</v>
      </c>
    </row>
    <row r="182" spans="1:3" hidden="1" x14ac:dyDescent="0.25">
      <c r="A182" t="s">
        <v>331</v>
      </c>
    </row>
    <row r="183" spans="1:3" hidden="1" x14ac:dyDescent="0.25">
      <c r="A183" t="s">
        <v>321</v>
      </c>
      <c r="C183">
        <v>3385464830</v>
      </c>
    </row>
    <row r="184" spans="1:3" hidden="1" x14ac:dyDescent="0.25">
      <c r="A184" t="s">
        <v>2324</v>
      </c>
    </row>
    <row r="185" spans="1:3" hidden="1" x14ac:dyDescent="0.25">
      <c r="A185" t="s">
        <v>330</v>
      </c>
    </row>
    <row r="186" spans="1:3" hidden="1" x14ac:dyDescent="0.25">
      <c r="A186" t="s">
        <v>323</v>
      </c>
    </row>
    <row r="187" spans="1:3" hidden="1" x14ac:dyDescent="0.25">
      <c r="A187" t="s">
        <v>313</v>
      </c>
    </row>
    <row r="188" spans="1:3" hidden="1" x14ac:dyDescent="0.25">
      <c r="A188" t="s">
        <v>315</v>
      </c>
    </row>
    <row r="189" spans="1:3" hidden="1" x14ac:dyDescent="0.25">
      <c r="A189" t="s">
        <v>317</v>
      </c>
      <c r="B189" t="s">
        <v>318</v>
      </c>
    </row>
    <row r="190" spans="1:3" hidden="1" x14ac:dyDescent="0.25">
      <c r="A190" t="s">
        <v>322</v>
      </c>
      <c r="C190">
        <v>2634354714</v>
      </c>
    </row>
    <row r="191" spans="1:3" hidden="1" x14ac:dyDescent="0.25">
      <c r="A191" t="s">
        <v>316</v>
      </c>
    </row>
    <row r="192" spans="1:3" hidden="1" x14ac:dyDescent="0.25">
      <c r="A192" t="s">
        <v>1225</v>
      </c>
    </row>
    <row r="193" spans="1:3" hidden="1" x14ac:dyDescent="0.25">
      <c r="A193" t="s">
        <v>217</v>
      </c>
    </row>
    <row r="194" spans="1:3" hidden="1" x14ac:dyDescent="0.25">
      <c r="A194" t="s">
        <v>327</v>
      </c>
    </row>
    <row r="195" spans="1:3" hidden="1" x14ac:dyDescent="0.25">
      <c r="A195" t="s">
        <v>326</v>
      </c>
    </row>
    <row r="196" spans="1:3" hidden="1" x14ac:dyDescent="0.25">
      <c r="A196" t="s">
        <v>324</v>
      </c>
    </row>
    <row r="197" spans="1:3" hidden="1" x14ac:dyDescent="0.25">
      <c r="A197" t="s">
        <v>319</v>
      </c>
    </row>
    <row r="198" spans="1:3" hidden="1" x14ac:dyDescent="0.25">
      <c r="A198" t="s">
        <v>320</v>
      </c>
    </row>
    <row r="199" spans="1:3" hidden="1" x14ac:dyDescent="0.25">
      <c r="A199" t="s">
        <v>328</v>
      </c>
    </row>
    <row r="200" spans="1:3" hidden="1" x14ac:dyDescent="0.25">
      <c r="A200" t="s">
        <v>332</v>
      </c>
    </row>
    <row r="201" spans="1:3" hidden="1" x14ac:dyDescent="0.25">
      <c r="A201" t="s">
        <v>714</v>
      </c>
      <c r="C201">
        <v>3385409594</v>
      </c>
    </row>
    <row r="202" spans="1:3" hidden="1" x14ac:dyDescent="0.25">
      <c r="A202" t="s">
        <v>714</v>
      </c>
    </row>
    <row r="203" spans="1:3" hidden="1" x14ac:dyDescent="0.25">
      <c r="A203" t="s">
        <v>336</v>
      </c>
      <c r="B203" t="s">
        <v>337</v>
      </c>
    </row>
    <row r="204" spans="1:3" hidden="1" x14ac:dyDescent="0.25">
      <c r="A204" t="s">
        <v>333</v>
      </c>
    </row>
    <row r="205" spans="1:3" hidden="1" x14ac:dyDescent="0.25">
      <c r="A205" t="s">
        <v>335</v>
      </c>
    </row>
    <row r="206" spans="1:3" hidden="1" x14ac:dyDescent="0.25">
      <c r="A206" t="s">
        <v>334</v>
      </c>
    </row>
    <row r="207" spans="1:3" hidden="1" x14ac:dyDescent="0.25">
      <c r="A207" t="s">
        <v>338</v>
      </c>
    </row>
    <row r="208" spans="1:3" hidden="1" x14ac:dyDescent="0.25">
      <c r="A208" t="s">
        <v>1271</v>
      </c>
    </row>
    <row r="209" spans="1:3" hidden="1" x14ac:dyDescent="0.25">
      <c r="A209" t="s">
        <v>2781</v>
      </c>
    </row>
    <row r="210" spans="1:3" hidden="1" x14ac:dyDescent="0.25">
      <c r="A210" t="s">
        <v>342</v>
      </c>
    </row>
    <row r="211" spans="1:3" hidden="1" x14ac:dyDescent="0.25">
      <c r="A211" t="s">
        <v>341</v>
      </c>
    </row>
    <row r="212" spans="1:3" hidden="1" x14ac:dyDescent="0.25">
      <c r="A212" t="s">
        <v>1385</v>
      </c>
    </row>
    <row r="213" spans="1:3" hidden="1" x14ac:dyDescent="0.25">
      <c r="A213" t="s">
        <v>798</v>
      </c>
    </row>
    <row r="214" spans="1:3" hidden="1" x14ac:dyDescent="0.25">
      <c r="A214" t="s">
        <v>2050</v>
      </c>
    </row>
    <row r="215" spans="1:3" hidden="1" x14ac:dyDescent="0.25">
      <c r="A215" t="s">
        <v>2055</v>
      </c>
      <c r="B215" t="s">
        <v>3585</v>
      </c>
    </row>
    <row r="216" spans="1:3" hidden="1" x14ac:dyDescent="0.25">
      <c r="A216" t="s">
        <v>344</v>
      </c>
    </row>
    <row r="217" spans="1:3" hidden="1" x14ac:dyDescent="0.25">
      <c r="A217" t="s">
        <v>344</v>
      </c>
    </row>
    <row r="218" spans="1:3" hidden="1" x14ac:dyDescent="0.25">
      <c r="A218" t="s">
        <v>715</v>
      </c>
      <c r="C218">
        <v>3385687260</v>
      </c>
    </row>
    <row r="219" spans="1:3" hidden="1" x14ac:dyDescent="0.25">
      <c r="A219" t="s">
        <v>343</v>
      </c>
    </row>
    <row r="220" spans="1:3" hidden="1" x14ac:dyDescent="0.25">
      <c r="A220" t="s">
        <v>340</v>
      </c>
    </row>
    <row r="221" spans="1:3" hidden="1" x14ac:dyDescent="0.25">
      <c r="A221" t="s">
        <v>1254</v>
      </c>
    </row>
    <row r="222" spans="1:3" hidden="1" x14ac:dyDescent="0.25">
      <c r="A222" t="s">
        <v>1198</v>
      </c>
    </row>
    <row r="223" spans="1:3" hidden="1" x14ac:dyDescent="0.25">
      <c r="A223" t="s">
        <v>708</v>
      </c>
      <c r="C223">
        <v>3385439287</v>
      </c>
    </row>
    <row r="224" spans="1:3" hidden="1" x14ac:dyDescent="0.25">
      <c r="A224" t="s">
        <v>695</v>
      </c>
    </row>
    <row r="225" spans="1:3" hidden="1" x14ac:dyDescent="0.25">
      <c r="A225" t="s">
        <v>412</v>
      </c>
    </row>
    <row r="226" spans="1:3" hidden="1" x14ac:dyDescent="0.25">
      <c r="A226" t="s">
        <v>369</v>
      </c>
    </row>
    <row r="227" spans="1:3" hidden="1" x14ac:dyDescent="0.25">
      <c r="A227" t="s">
        <v>389</v>
      </c>
    </row>
    <row r="228" spans="1:3" hidden="1" x14ac:dyDescent="0.25">
      <c r="A228" t="s">
        <v>379</v>
      </c>
    </row>
    <row r="229" spans="1:3" hidden="1" x14ac:dyDescent="0.25">
      <c r="A229" t="s">
        <v>365</v>
      </c>
    </row>
    <row r="230" spans="1:3" hidden="1" x14ac:dyDescent="0.25">
      <c r="A230" t="s">
        <v>397</v>
      </c>
    </row>
    <row r="231" spans="1:3" hidden="1" x14ac:dyDescent="0.25">
      <c r="A231" t="s">
        <v>376</v>
      </c>
    </row>
    <row r="232" spans="1:3" hidden="1" x14ac:dyDescent="0.25">
      <c r="A232" t="s">
        <v>393</v>
      </c>
    </row>
    <row r="233" spans="1:3" hidden="1" x14ac:dyDescent="0.25">
      <c r="A233" t="s">
        <v>407</v>
      </c>
    </row>
    <row r="234" spans="1:3" hidden="1" x14ac:dyDescent="0.25">
      <c r="A234" t="s">
        <v>392</v>
      </c>
    </row>
    <row r="235" spans="1:3" hidden="1" x14ac:dyDescent="0.25">
      <c r="A235" t="s">
        <v>368</v>
      </c>
    </row>
    <row r="236" spans="1:3" hidden="1" x14ac:dyDescent="0.25">
      <c r="A236" t="s">
        <v>373</v>
      </c>
    </row>
    <row r="237" spans="1:3" hidden="1" x14ac:dyDescent="0.25">
      <c r="A237" t="s">
        <v>414</v>
      </c>
      <c r="C237">
        <v>3385687396</v>
      </c>
    </row>
    <row r="238" spans="1:3" hidden="1" x14ac:dyDescent="0.25">
      <c r="A238" t="s">
        <v>382</v>
      </c>
    </row>
    <row r="239" spans="1:3" hidden="1" x14ac:dyDescent="0.25">
      <c r="A239" t="s">
        <v>362</v>
      </c>
    </row>
    <row r="240" spans="1:3" hidden="1" x14ac:dyDescent="0.25">
      <c r="A240" t="s">
        <v>383</v>
      </c>
    </row>
    <row r="241" spans="1:1" hidden="1" x14ac:dyDescent="0.25">
      <c r="A241" t="s">
        <v>409</v>
      </c>
    </row>
    <row r="242" spans="1:1" hidden="1" x14ac:dyDescent="0.25">
      <c r="A242" t="s">
        <v>375</v>
      </c>
    </row>
    <row r="243" spans="1:1" hidden="1" x14ac:dyDescent="0.25">
      <c r="A243" t="s">
        <v>363</v>
      </c>
    </row>
    <row r="244" spans="1:1" hidden="1" x14ac:dyDescent="0.25">
      <c r="A244" t="s">
        <v>361</v>
      </c>
    </row>
    <row r="245" spans="1:1" hidden="1" x14ac:dyDescent="0.25">
      <c r="A245" t="s">
        <v>413</v>
      </c>
    </row>
    <row r="246" spans="1:1" hidden="1" x14ac:dyDescent="0.25">
      <c r="A246" t="s">
        <v>2275</v>
      </c>
    </row>
    <row r="247" spans="1:1" hidden="1" x14ac:dyDescent="0.25">
      <c r="A247" t="s">
        <v>406</v>
      </c>
    </row>
    <row r="248" spans="1:1" hidden="1" x14ac:dyDescent="0.25">
      <c r="A248" t="s">
        <v>399</v>
      </c>
    </row>
    <row r="249" spans="1:1" hidden="1" x14ac:dyDescent="0.25">
      <c r="A249" t="s">
        <v>366</v>
      </c>
    </row>
    <row r="250" spans="1:1" hidden="1" x14ac:dyDescent="0.25">
      <c r="A250" t="s">
        <v>398</v>
      </c>
    </row>
    <row r="251" spans="1:1" hidden="1" x14ac:dyDescent="0.25">
      <c r="A251" t="s">
        <v>398</v>
      </c>
    </row>
    <row r="252" spans="1:1" hidden="1" x14ac:dyDescent="0.25">
      <c r="A252" t="s">
        <v>381</v>
      </c>
    </row>
    <row r="253" spans="1:1" hidden="1" x14ac:dyDescent="0.25">
      <c r="A253" t="s">
        <v>408</v>
      </c>
    </row>
    <row r="254" spans="1:1" hidden="1" x14ac:dyDescent="0.25">
      <c r="A254" t="s">
        <v>402</v>
      </c>
    </row>
    <row r="255" spans="1:1" hidden="1" x14ac:dyDescent="0.25">
      <c r="A255" t="s">
        <v>402</v>
      </c>
    </row>
    <row r="256" spans="1:1" hidden="1" x14ac:dyDescent="0.25">
      <c r="A256" t="s">
        <v>378</v>
      </c>
    </row>
    <row r="257" spans="1:3" hidden="1" x14ac:dyDescent="0.25">
      <c r="A257" t="s">
        <v>390</v>
      </c>
    </row>
    <row r="258" spans="1:3" hidden="1" x14ac:dyDescent="0.25">
      <c r="A258" t="s">
        <v>109</v>
      </c>
      <c r="C258">
        <v>3385594541</v>
      </c>
    </row>
    <row r="259" spans="1:3" hidden="1" x14ac:dyDescent="0.25">
      <c r="A259" t="s">
        <v>109</v>
      </c>
    </row>
    <row r="260" spans="1:3" hidden="1" x14ac:dyDescent="0.25">
      <c r="A260" t="s">
        <v>401</v>
      </c>
    </row>
    <row r="261" spans="1:3" hidden="1" x14ac:dyDescent="0.25">
      <c r="A261" t="s">
        <v>360</v>
      </c>
    </row>
    <row r="262" spans="1:3" hidden="1" x14ac:dyDescent="0.25">
      <c r="A262" t="s">
        <v>384</v>
      </c>
    </row>
    <row r="263" spans="1:3" hidden="1" x14ac:dyDescent="0.25">
      <c r="A263" t="s">
        <v>400</v>
      </c>
    </row>
    <row r="264" spans="1:3" hidden="1" x14ac:dyDescent="0.25">
      <c r="A264" t="s">
        <v>370</v>
      </c>
    </row>
    <row r="265" spans="1:3" hidden="1" x14ac:dyDescent="0.25">
      <c r="A265" t="s">
        <v>396</v>
      </c>
    </row>
    <row r="266" spans="1:3" hidden="1" x14ac:dyDescent="0.25">
      <c r="A266" t="s">
        <v>380</v>
      </c>
    </row>
    <row r="267" spans="1:3" hidden="1" x14ac:dyDescent="0.25">
      <c r="A267" t="s">
        <v>339</v>
      </c>
    </row>
    <row r="268" spans="1:3" hidden="1" x14ac:dyDescent="0.25">
      <c r="A268" t="s">
        <v>374</v>
      </c>
    </row>
    <row r="269" spans="1:3" hidden="1" x14ac:dyDescent="0.25">
      <c r="A269" t="s">
        <v>359</v>
      </c>
    </row>
    <row r="270" spans="1:3" hidden="1" x14ac:dyDescent="0.25">
      <c r="A270" t="s">
        <v>391</v>
      </c>
    </row>
    <row r="271" spans="1:3" hidden="1" x14ac:dyDescent="0.25">
      <c r="A271" t="s">
        <v>371</v>
      </c>
    </row>
    <row r="272" spans="1:3" hidden="1" x14ac:dyDescent="0.25">
      <c r="A272" t="s">
        <v>403</v>
      </c>
    </row>
    <row r="273" spans="1:3" hidden="1" x14ac:dyDescent="0.25">
      <c r="A273" t="s">
        <v>377</v>
      </c>
    </row>
    <row r="274" spans="1:3" hidden="1" x14ac:dyDescent="0.25">
      <c r="A274" t="s">
        <v>395</v>
      </c>
    </row>
    <row r="275" spans="1:3" hidden="1" x14ac:dyDescent="0.25">
      <c r="A275" t="s">
        <v>774</v>
      </c>
      <c r="C275">
        <v>1165364936</v>
      </c>
    </row>
    <row r="276" spans="1:3" hidden="1" x14ac:dyDescent="0.25">
      <c r="A276" t="s">
        <v>385</v>
      </c>
    </row>
    <row r="277" spans="1:3" hidden="1" x14ac:dyDescent="0.25">
      <c r="A277" t="s">
        <v>358</v>
      </c>
      <c r="C277">
        <v>3385461437</v>
      </c>
    </row>
    <row r="278" spans="1:3" hidden="1" x14ac:dyDescent="0.25">
      <c r="A278" t="s">
        <v>372</v>
      </c>
    </row>
    <row r="279" spans="1:3" hidden="1" x14ac:dyDescent="0.25">
      <c r="A279" t="s">
        <v>411</v>
      </c>
    </row>
    <row r="280" spans="1:3" hidden="1" x14ac:dyDescent="0.25">
      <c r="A280" t="s">
        <v>404</v>
      </c>
      <c r="C280">
        <v>3385400739</v>
      </c>
    </row>
    <row r="281" spans="1:3" hidden="1" x14ac:dyDescent="0.25">
      <c r="A281" t="s">
        <v>386</v>
      </c>
      <c r="B281" t="s">
        <v>387</v>
      </c>
    </row>
    <row r="282" spans="1:3" hidden="1" x14ac:dyDescent="0.25">
      <c r="A282" t="s">
        <v>716</v>
      </c>
      <c r="C282">
        <v>3385402527</v>
      </c>
    </row>
    <row r="283" spans="1:3" hidden="1" x14ac:dyDescent="0.25">
      <c r="A283" t="s">
        <v>405</v>
      </c>
    </row>
    <row r="284" spans="1:3" hidden="1" x14ac:dyDescent="0.25">
      <c r="A284" t="s">
        <v>388</v>
      </c>
    </row>
    <row r="285" spans="1:3" hidden="1" x14ac:dyDescent="0.25">
      <c r="A285" t="s">
        <v>410</v>
      </c>
    </row>
    <row r="286" spans="1:3" hidden="1" x14ac:dyDescent="0.25">
      <c r="A286" t="s">
        <v>367</v>
      </c>
    </row>
    <row r="287" spans="1:3" hidden="1" x14ac:dyDescent="0.25">
      <c r="A287" t="s">
        <v>367</v>
      </c>
    </row>
    <row r="288" spans="1:3" hidden="1" x14ac:dyDescent="0.25">
      <c r="A288" t="s">
        <v>394</v>
      </c>
    </row>
    <row r="289" spans="1:3" hidden="1" x14ac:dyDescent="0.25">
      <c r="A289" t="s">
        <v>415</v>
      </c>
    </row>
    <row r="290" spans="1:3" hidden="1" x14ac:dyDescent="0.25">
      <c r="A290" t="s">
        <v>416</v>
      </c>
    </row>
    <row r="291" spans="1:3" hidden="1" x14ac:dyDescent="0.25">
      <c r="A291" t="s">
        <v>418</v>
      </c>
    </row>
    <row r="292" spans="1:3" x14ac:dyDescent="0.25">
      <c r="A292" t="s">
        <v>423</v>
      </c>
      <c r="B292" t="s">
        <v>424</v>
      </c>
    </row>
    <row r="293" spans="1:3" hidden="1" x14ac:dyDescent="0.25">
      <c r="A293" t="s">
        <v>417</v>
      </c>
      <c r="C293">
        <v>3385401275</v>
      </c>
    </row>
    <row r="294" spans="1:3" hidden="1" x14ac:dyDescent="0.25">
      <c r="A294" t="s">
        <v>422</v>
      </c>
    </row>
    <row r="295" spans="1:3" hidden="1" x14ac:dyDescent="0.25">
      <c r="A295" t="s">
        <v>419</v>
      </c>
    </row>
    <row r="296" spans="1:3" hidden="1" x14ac:dyDescent="0.25">
      <c r="A296" t="s">
        <v>421</v>
      </c>
    </row>
    <row r="297" spans="1:3" hidden="1" x14ac:dyDescent="0.25">
      <c r="A297" t="s">
        <v>767</v>
      </c>
    </row>
    <row r="298" spans="1:3" hidden="1" x14ac:dyDescent="0.25">
      <c r="A298" t="s">
        <v>425</v>
      </c>
    </row>
    <row r="299" spans="1:3" hidden="1" x14ac:dyDescent="0.25">
      <c r="A299" t="s">
        <v>420</v>
      </c>
    </row>
    <row r="300" spans="1:3" hidden="1" x14ac:dyDescent="0.25">
      <c r="A300" t="s">
        <v>1705</v>
      </c>
    </row>
    <row r="301" spans="1:3" hidden="1" x14ac:dyDescent="0.25">
      <c r="A301" t="s">
        <v>2118</v>
      </c>
    </row>
    <row r="302" spans="1:3" hidden="1" x14ac:dyDescent="0.25">
      <c r="A302" t="s">
        <v>426</v>
      </c>
    </row>
    <row r="303" spans="1:3" hidden="1" x14ac:dyDescent="0.25">
      <c r="A303" t="s">
        <v>440</v>
      </c>
      <c r="B303" t="s">
        <v>441</v>
      </c>
    </row>
    <row r="304" spans="1:3" hidden="1" x14ac:dyDescent="0.25">
      <c r="A304" t="s">
        <v>449</v>
      </c>
    </row>
    <row r="305" spans="1:2" hidden="1" x14ac:dyDescent="0.25">
      <c r="A305" t="s">
        <v>442</v>
      </c>
    </row>
    <row r="306" spans="1:2" hidden="1" x14ac:dyDescent="0.25">
      <c r="A306" t="s">
        <v>451</v>
      </c>
    </row>
    <row r="307" spans="1:2" hidden="1" x14ac:dyDescent="0.25">
      <c r="A307" t="s">
        <v>427</v>
      </c>
    </row>
    <row r="308" spans="1:2" hidden="1" x14ac:dyDescent="0.25">
      <c r="A308" t="s">
        <v>2312</v>
      </c>
    </row>
    <row r="309" spans="1:2" hidden="1" x14ac:dyDescent="0.25">
      <c r="A309" t="s">
        <v>444</v>
      </c>
    </row>
    <row r="310" spans="1:2" hidden="1" x14ac:dyDescent="0.25">
      <c r="A310" t="s">
        <v>453</v>
      </c>
      <c r="B310" t="s">
        <v>454</v>
      </c>
    </row>
    <row r="311" spans="1:2" hidden="1" x14ac:dyDescent="0.25">
      <c r="A311" t="s">
        <v>456</v>
      </c>
    </row>
    <row r="312" spans="1:2" hidden="1" x14ac:dyDescent="0.25">
      <c r="A312" t="s">
        <v>439</v>
      </c>
    </row>
    <row r="313" spans="1:2" hidden="1" x14ac:dyDescent="0.25">
      <c r="A313" t="s">
        <v>447</v>
      </c>
    </row>
    <row r="314" spans="1:2" hidden="1" x14ac:dyDescent="0.25">
      <c r="A314" t="s">
        <v>443</v>
      </c>
    </row>
    <row r="315" spans="1:2" hidden="1" x14ac:dyDescent="0.25">
      <c r="A315" t="s">
        <v>446</v>
      </c>
    </row>
    <row r="316" spans="1:2" hidden="1" x14ac:dyDescent="0.25">
      <c r="A316" t="s">
        <v>448</v>
      </c>
    </row>
    <row r="317" spans="1:2" hidden="1" x14ac:dyDescent="0.25">
      <c r="A317" t="s">
        <v>455</v>
      </c>
    </row>
    <row r="318" spans="1:2" hidden="1" x14ac:dyDescent="0.25">
      <c r="A318" t="s">
        <v>438</v>
      </c>
    </row>
    <row r="319" spans="1:2" hidden="1" x14ac:dyDescent="0.25">
      <c r="A319" t="s">
        <v>436</v>
      </c>
    </row>
    <row r="320" spans="1:2" hidden="1" x14ac:dyDescent="0.25">
      <c r="A320" t="s">
        <v>437</v>
      </c>
    </row>
    <row r="321" spans="1:1" hidden="1" x14ac:dyDescent="0.25">
      <c r="A321" t="s">
        <v>450</v>
      </c>
    </row>
    <row r="322" spans="1:1" hidden="1" x14ac:dyDescent="0.25">
      <c r="A322" t="s">
        <v>717</v>
      </c>
    </row>
    <row r="323" spans="1:1" hidden="1" x14ac:dyDescent="0.25">
      <c r="A323" t="s">
        <v>452</v>
      </c>
    </row>
    <row r="324" spans="1:1" hidden="1" x14ac:dyDescent="0.25">
      <c r="A324" t="s">
        <v>445</v>
      </c>
    </row>
    <row r="325" spans="1:1" hidden="1" x14ac:dyDescent="0.25">
      <c r="A325" t="s">
        <v>467</v>
      </c>
    </row>
    <row r="326" spans="1:1" hidden="1" x14ac:dyDescent="0.25">
      <c r="A326" t="s">
        <v>467</v>
      </c>
    </row>
    <row r="327" spans="1:1" hidden="1" x14ac:dyDescent="0.25">
      <c r="A327" t="s">
        <v>829</v>
      </c>
    </row>
    <row r="328" spans="1:1" hidden="1" x14ac:dyDescent="0.25">
      <c r="A328" t="s">
        <v>1985</v>
      </c>
    </row>
    <row r="329" spans="1:1" hidden="1" x14ac:dyDescent="0.25">
      <c r="A329" t="s">
        <v>496</v>
      </c>
    </row>
    <row r="330" spans="1:1" hidden="1" x14ac:dyDescent="0.25">
      <c r="A330" t="s">
        <v>496</v>
      </c>
    </row>
    <row r="331" spans="1:1" hidden="1" x14ac:dyDescent="0.25">
      <c r="A331" t="s">
        <v>481</v>
      </c>
    </row>
    <row r="332" spans="1:1" hidden="1" x14ac:dyDescent="0.25">
      <c r="A332" t="s">
        <v>492</v>
      </c>
    </row>
    <row r="333" spans="1:1" hidden="1" x14ac:dyDescent="0.25">
      <c r="A333" t="s">
        <v>488</v>
      </c>
    </row>
    <row r="334" spans="1:1" hidden="1" x14ac:dyDescent="0.25">
      <c r="A334" t="s">
        <v>2428</v>
      </c>
    </row>
    <row r="335" spans="1:1" hidden="1" x14ac:dyDescent="0.25">
      <c r="A335" t="s">
        <v>512</v>
      </c>
    </row>
    <row r="336" spans="1:1" hidden="1" x14ac:dyDescent="0.25">
      <c r="A336" t="s">
        <v>504</v>
      </c>
    </row>
    <row r="337" spans="1:2" hidden="1" x14ac:dyDescent="0.25">
      <c r="A337" t="s">
        <v>1258</v>
      </c>
    </row>
    <row r="338" spans="1:2" hidden="1" x14ac:dyDescent="0.25">
      <c r="A338" t="s">
        <v>510</v>
      </c>
    </row>
    <row r="339" spans="1:2" hidden="1" x14ac:dyDescent="0.25">
      <c r="A339" t="s">
        <v>485</v>
      </c>
      <c r="B339" t="s">
        <v>486</v>
      </c>
    </row>
    <row r="340" spans="1:2" hidden="1" x14ac:dyDescent="0.25">
      <c r="A340" t="s">
        <v>485</v>
      </c>
      <c r="B340" t="s">
        <v>486</v>
      </c>
    </row>
    <row r="341" spans="1:2" hidden="1" x14ac:dyDescent="0.25">
      <c r="A341" t="s">
        <v>498</v>
      </c>
    </row>
    <row r="342" spans="1:2" hidden="1" x14ac:dyDescent="0.25">
      <c r="A342" t="s">
        <v>500</v>
      </c>
    </row>
    <row r="343" spans="1:2" hidden="1" x14ac:dyDescent="0.25">
      <c r="A343" t="s">
        <v>500</v>
      </c>
    </row>
    <row r="344" spans="1:2" hidden="1" x14ac:dyDescent="0.25">
      <c r="A344" t="s">
        <v>458</v>
      </c>
    </row>
    <row r="345" spans="1:2" hidden="1" x14ac:dyDescent="0.25">
      <c r="A345" t="s">
        <v>468</v>
      </c>
    </row>
    <row r="346" spans="1:2" hidden="1" x14ac:dyDescent="0.25">
      <c r="A346" t="s">
        <v>461</v>
      </c>
    </row>
    <row r="347" spans="1:2" hidden="1" x14ac:dyDescent="0.25">
      <c r="A347" t="s">
        <v>466</v>
      </c>
    </row>
    <row r="348" spans="1:2" hidden="1" x14ac:dyDescent="0.25">
      <c r="A348" t="s">
        <v>493</v>
      </c>
    </row>
    <row r="349" spans="1:2" hidden="1" x14ac:dyDescent="0.25">
      <c r="A349" t="s">
        <v>503</v>
      </c>
    </row>
    <row r="350" spans="1:2" hidden="1" x14ac:dyDescent="0.25">
      <c r="A350" t="s">
        <v>1977</v>
      </c>
    </row>
    <row r="351" spans="1:2" hidden="1" x14ac:dyDescent="0.25">
      <c r="A351" t="s">
        <v>688</v>
      </c>
    </row>
    <row r="352" spans="1:2" hidden="1" x14ac:dyDescent="0.25">
      <c r="A352" t="s">
        <v>457</v>
      </c>
    </row>
    <row r="353" spans="1:3" hidden="1" x14ac:dyDescent="0.25">
      <c r="A353" t="s">
        <v>478</v>
      </c>
    </row>
    <row r="354" spans="1:3" hidden="1" x14ac:dyDescent="0.25">
      <c r="A354" t="s">
        <v>1277</v>
      </c>
    </row>
    <row r="355" spans="1:3" hidden="1" x14ac:dyDescent="0.25">
      <c r="A355" t="s">
        <v>3567</v>
      </c>
    </row>
    <row r="356" spans="1:3" hidden="1" x14ac:dyDescent="0.25">
      <c r="A356" t="s">
        <v>513</v>
      </c>
      <c r="C356">
        <v>3385404805</v>
      </c>
    </row>
    <row r="357" spans="1:3" hidden="1" x14ac:dyDescent="0.25">
      <c r="A357" t="s">
        <v>482</v>
      </c>
      <c r="C357">
        <v>3385407464</v>
      </c>
    </row>
    <row r="358" spans="1:3" hidden="1" x14ac:dyDescent="0.25">
      <c r="A358" t="s">
        <v>490</v>
      </c>
    </row>
    <row r="359" spans="1:3" hidden="1" x14ac:dyDescent="0.25">
      <c r="A359" t="s">
        <v>494</v>
      </c>
    </row>
    <row r="360" spans="1:3" hidden="1" x14ac:dyDescent="0.25">
      <c r="A360" t="s">
        <v>759</v>
      </c>
    </row>
    <row r="361" spans="1:3" hidden="1" x14ac:dyDescent="0.25">
      <c r="A361" t="s">
        <v>476</v>
      </c>
    </row>
    <row r="362" spans="1:3" hidden="1" x14ac:dyDescent="0.25">
      <c r="A362" t="s">
        <v>471</v>
      </c>
    </row>
    <row r="363" spans="1:3" hidden="1" x14ac:dyDescent="0.25">
      <c r="A363" t="s">
        <v>475</v>
      </c>
      <c r="C363">
        <v>15593786</v>
      </c>
    </row>
    <row r="364" spans="1:3" hidden="1" x14ac:dyDescent="0.25">
      <c r="A364" t="s">
        <v>484</v>
      </c>
    </row>
    <row r="365" spans="1:3" hidden="1" x14ac:dyDescent="0.25">
      <c r="A365" t="s">
        <v>480</v>
      </c>
    </row>
    <row r="366" spans="1:3" hidden="1" x14ac:dyDescent="0.25">
      <c r="A366" t="s">
        <v>497</v>
      </c>
    </row>
    <row r="367" spans="1:3" hidden="1" x14ac:dyDescent="0.25">
      <c r="A367" t="s">
        <v>495</v>
      </c>
    </row>
    <row r="368" spans="1:3" hidden="1" x14ac:dyDescent="0.25">
      <c r="A368" t="s">
        <v>499</v>
      </c>
      <c r="B368" t="s">
        <v>1298</v>
      </c>
    </row>
    <row r="369" spans="1:3" hidden="1" x14ac:dyDescent="0.25">
      <c r="A369" t="s">
        <v>746</v>
      </c>
    </row>
    <row r="370" spans="1:3" hidden="1" x14ac:dyDescent="0.25">
      <c r="A370" t="s">
        <v>479</v>
      </c>
    </row>
    <row r="371" spans="1:3" hidden="1" x14ac:dyDescent="0.25">
      <c r="A371" t="s">
        <v>511</v>
      </c>
    </row>
    <row r="372" spans="1:3" hidden="1" x14ac:dyDescent="0.25">
      <c r="A372" t="s">
        <v>477</v>
      </c>
    </row>
    <row r="373" spans="1:3" hidden="1" x14ac:dyDescent="0.25">
      <c r="A373" t="s">
        <v>462</v>
      </c>
    </row>
    <row r="374" spans="1:3" hidden="1" x14ac:dyDescent="0.25">
      <c r="A374" t="s">
        <v>473</v>
      </c>
    </row>
    <row r="375" spans="1:3" hidden="1" x14ac:dyDescent="0.25">
      <c r="A375" t="s">
        <v>502</v>
      </c>
    </row>
    <row r="376" spans="1:3" hidden="1" x14ac:dyDescent="0.25">
      <c r="A376" t="s">
        <v>509</v>
      </c>
    </row>
    <row r="377" spans="1:3" hidden="1" x14ac:dyDescent="0.25">
      <c r="A377" t="s">
        <v>464</v>
      </c>
    </row>
    <row r="378" spans="1:3" hidden="1" x14ac:dyDescent="0.25">
      <c r="A378" t="s">
        <v>501</v>
      </c>
    </row>
    <row r="379" spans="1:3" hidden="1" x14ac:dyDescent="0.25">
      <c r="A379" t="s">
        <v>465</v>
      </c>
    </row>
    <row r="380" spans="1:3" hidden="1" x14ac:dyDescent="0.25">
      <c r="A380" t="s">
        <v>508</v>
      </c>
      <c r="B380" t="s">
        <v>712</v>
      </c>
      <c r="C380">
        <v>3385595169</v>
      </c>
    </row>
    <row r="381" spans="1:3" hidden="1" x14ac:dyDescent="0.25">
      <c r="A381" t="s">
        <v>474</v>
      </c>
    </row>
    <row r="382" spans="1:3" hidden="1" x14ac:dyDescent="0.25">
      <c r="A382" t="s">
        <v>474</v>
      </c>
    </row>
    <row r="383" spans="1:3" hidden="1" x14ac:dyDescent="0.25">
      <c r="A383" t="s">
        <v>483</v>
      </c>
    </row>
    <row r="384" spans="1:3" hidden="1" x14ac:dyDescent="0.25">
      <c r="A384" t="s">
        <v>2412</v>
      </c>
    </row>
    <row r="385" spans="1:3" hidden="1" x14ac:dyDescent="0.25">
      <c r="A385" t="s">
        <v>459</v>
      </c>
    </row>
    <row r="386" spans="1:3" hidden="1" x14ac:dyDescent="0.25">
      <c r="A386" t="s">
        <v>487</v>
      </c>
    </row>
    <row r="387" spans="1:3" hidden="1" x14ac:dyDescent="0.25">
      <c r="A387" t="s">
        <v>472</v>
      </c>
    </row>
    <row r="388" spans="1:3" hidden="1" x14ac:dyDescent="0.25">
      <c r="A388" t="s">
        <v>463</v>
      </c>
    </row>
    <row r="389" spans="1:3" hidden="1" x14ac:dyDescent="0.25">
      <c r="A389" t="s">
        <v>470</v>
      </c>
    </row>
    <row r="390" spans="1:3" hidden="1" x14ac:dyDescent="0.25">
      <c r="A390" t="s">
        <v>469</v>
      </c>
    </row>
    <row r="391" spans="1:3" hidden="1" x14ac:dyDescent="0.25">
      <c r="A391" t="s">
        <v>2296</v>
      </c>
    </row>
    <row r="392" spans="1:3" hidden="1" x14ac:dyDescent="0.25">
      <c r="A392" t="s">
        <v>489</v>
      </c>
    </row>
    <row r="393" spans="1:3" hidden="1" x14ac:dyDescent="0.25">
      <c r="A393" t="s">
        <v>491</v>
      </c>
    </row>
    <row r="394" spans="1:3" hidden="1" x14ac:dyDescent="0.25">
      <c r="A394" t="s">
        <v>507</v>
      </c>
      <c r="B394" t="s">
        <v>1201</v>
      </c>
      <c r="C394">
        <v>3385445833</v>
      </c>
    </row>
    <row r="395" spans="1:3" hidden="1" x14ac:dyDescent="0.25">
      <c r="A395" t="s">
        <v>505</v>
      </c>
      <c r="B395" t="s">
        <v>506</v>
      </c>
    </row>
    <row r="396" spans="1:3" hidden="1" x14ac:dyDescent="0.25">
      <c r="A396" t="s">
        <v>428</v>
      </c>
    </row>
    <row r="397" spans="1:3" hidden="1" x14ac:dyDescent="0.25">
      <c r="A397" t="s">
        <v>3399</v>
      </c>
    </row>
    <row r="398" spans="1:3" hidden="1" x14ac:dyDescent="0.25">
      <c r="A398" t="s">
        <v>460</v>
      </c>
    </row>
    <row r="399" spans="1:3" hidden="1" x14ac:dyDescent="0.25">
      <c r="A399" t="s">
        <v>703</v>
      </c>
      <c r="B399" t="s">
        <v>704</v>
      </c>
      <c r="C399">
        <v>3385521456</v>
      </c>
    </row>
    <row r="400" spans="1:3" hidden="1" x14ac:dyDescent="0.25">
      <c r="A400" t="s">
        <v>1415</v>
      </c>
    </row>
    <row r="401" spans="1:3" hidden="1" x14ac:dyDescent="0.25">
      <c r="A401" t="s">
        <v>517</v>
      </c>
    </row>
    <row r="402" spans="1:3" hidden="1" x14ac:dyDescent="0.25">
      <c r="A402" t="s">
        <v>514</v>
      </c>
    </row>
    <row r="403" spans="1:3" hidden="1" x14ac:dyDescent="0.25">
      <c r="A403" t="s">
        <v>516</v>
      </c>
    </row>
    <row r="404" spans="1:3" hidden="1" x14ac:dyDescent="0.25">
      <c r="A404" t="s">
        <v>515</v>
      </c>
    </row>
    <row r="405" spans="1:3" hidden="1" x14ac:dyDescent="0.25">
      <c r="A405" t="s">
        <v>518</v>
      </c>
    </row>
    <row r="406" spans="1:3" hidden="1" x14ac:dyDescent="0.25">
      <c r="A406" t="s">
        <v>519</v>
      </c>
      <c r="B406" t="s">
        <v>520</v>
      </c>
    </row>
    <row r="407" spans="1:3" hidden="1" x14ac:dyDescent="0.25">
      <c r="A407" t="s">
        <v>909</v>
      </c>
      <c r="B407" t="s">
        <v>1297</v>
      </c>
      <c r="C407">
        <v>3385521939</v>
      </c>
    </row>
    <row r="408" spans="1:3" hidden="1" x14ac:dyDescent="0.25">
      <c r="A408" t="s">
        <v>909</v>
      </c>
    </row>
    <row r="409" spans="1:3" hidden="1" x14ac:dyDescent="0.25">
      <c r="A409" t="s">
        <v>524</v>
      </c>
    </row>
    <row r="410" spans="1:3" hidden="1" x14ac:dyDescent="0.25">
      <c r="A410" t="s">
        <v>808</v>
      </c>
    </row>
    <row r="411" spans="1:3" hidden="1" x14ac:dyDescent="0.25">
      <c r="A411" t="s">
        <v>527</v>
      </c>
    </row>
    <row r="412" spans="1:3" hidden="1" x14ac:dyDescent="0.25">
      <c r="A412" t="s">
        <v>1328</v>
      </c>
    </row>
    <row r="413" spans="1:3" hidden="1" x14ac:dyDescent="0.25">
      <c r="A413" t="s">
        <v>529</v>
      </c>
    </row>
    <row r="414" spans="1:3" hidden="1" x14ac:dyDescent="0.25">
      <c r="A414" t="s">
        <v>530</v>
      </c>
    </row>
    <row r="415" spans="1:3" hidden="1" x14ac:dyDescent="0.25">
      <c r="A415" t="s">
        <v>526</v>
      </c>
    </row>
    <row r="416" spans="1:3" hidden="1" x14ac:dyDescent="0.25">
      <c r="A416" t="s">
        <v>521</v>
      </c>
    </row>
    <row r="417" spans="1:2" hidden="1" x14ac:dyDescent="0.25">
      <c r="A417" t="s">
        <v>748</v>
      </c>
    </row>
    <row r="418" spans="1:2" hidden="1" x14ac:dyDescent="0.25">
      <c r="A418" t="s">
        <v>523</v>
      </c>
    </row>
    <row r="419" spans="1:2" hidden="1" x14ac:dyDescent="0.25">
      <c r="A419" t="s">
        <v>525</v>
      </c>
    </row>
    <row r="420" spans="1:2" hidden="1" x14ac:dyDescent="0.25">
      <c r="A420" t="s">
        <v>528</v>
      </c>
    </row>
    <row r="421" spans="1:2" hidden="1" x14ac:dyDescent="0.25">
      <c r="A421" t="s">
        <v>522</v>
      </c>
    </row>
    <row r="422" spans="1:2" hidden="1" x14ac:dyDescent="0.25">
      <c r="A422" t="s">
        <v>522</v>
      </c>
    </row>
    <row r="423" spans="1:2" hidden="1" x14ac:dyDescent="0.25">
      <c r="A423" t="s">
        <v>531</v>
      </c>
    </row>
    <row r="424" spans="1:2" hidden="1" x14ac:dyDescent="0.25">
      <c r="A424" t="s">
        <v>535</v>
      </c>
      <c r="B424" t="s">
        <v>536</v>
      </c>
    </row>
    <row r="425" spans="1:2" hidden="1" x14ac:dyDescent="0.25">
      <c r="A425" t="s">
        <v>547</v>
      </c>
    </row>
    <row r="426" spans="1:2" hidden="1" x14ac:dyDescent="0.25">
      <c r="A426" t="s">
        <v>539</v>
      </c>
    </row>
    <row r="427" spans="1:2" hidden="1" x14ac:dyDescent="0.25">
      <c r="A427" t="s">
        <v>557</v>
      </c>
    </row>
    <row r="428" spans="1:2" hidden="1" x14ac:dyDescent="0.25">
      <c r="A428" t="s">
        <v>870</v>
      </c>
    </row>
    <row r="429" spans="1:2" hidden="1" x14ac:dyDescent="0.25">
      <c r="A429" t="s">
        <v>550</v>
      </c>
    </row>
    <row r="430" spans="1:2" hidden="1" x14ac:dyDescent="0.25">
      <c r="A430" t="s">
        <v>558</v>
      </c>
    </row>
    <row r="431" spans="1:2" hidden="1" x14ac:dyDescent="0.25">
      <c r="A431" t="s">
        <v>533</v>
      </c>
    </row>
    <row r="432" spans="1:2" hidden="1" x14ac:dyDescent="0.25">
      <c r="A432" t="s">
        <v>540</v>
      </c>
    </row>
    <row r="433" spans="1:1" hidden="1" x14ac:dyDescent="0.25">
      <c r="A433" t="s">
        <v>902</v>
      </c>
    </row>
    <row r="434" spans="1:1" hidden="1" x14ac:dyDescent="0.25">
      <c r="A434" t="s">
        <v>552</v>
      </c>
    </row>
    <row r="435" spans="1:1" hidden="1" x14ac:dyDescent="0.25">
      <c r="A435" t="s">
        <v>549</v>
      </c>
    </row>
    <row r="436" spans="1:1" hidden="1" x14ac:dyDescent="0.25">
      <c r="A436" t="s">
        <v>548</v>
      </c>
    </row>
    <row r="437" spans="1:1" hidden="1" x14ac:dyDescent="0.25">
      <c r="A437" t="s">
        <v>541</v>
      </c>
    </row>
    <row r="438" spans="1:1" hidden="1" x14ac:dyDescent="0.25">
      <c r="A438" t="s">
        <v>555</v>
      </c>
    </row>
    <row r="439" spans="1:1" hidden="1" x14ac:dyDescent="0.25">
      <c r="A439" t="s">
        <v>543</v>
      </c>
    </row>
    <row r="440" spans="1:1" hidden="1" x14ac:dyDescent="0.25">
      <c r="A440" t="s">
        <v>551</v>
      </c>
    </row>
    <row r="441" spans="1:1" hidden="1" x14ac:dyDescent="0.25">
      <c r="A441" t="s">
        <v>546</v>
      </c>
    </row>
    <row r="442" spans="1:1" hidden="1" x14ac:dyDescent="0.25">
      <c r="A442" t="s">
        <v>1408</v>
      </c>
    </row>
    <row r="443" spans="1:1" hidden="1" x14ac:dyDescent="0.25">
      <c r="A443" t="s">
        <v>554</v>
      </c>
    </row>
    <row r="444" spans="1:1" hidden="1" x14ac:dyDescent="0.25">
      <c r="A444" t="s">
        <v>556</v>
      </c>
    </row>
    <row r="445" spans="1:1" hidden="1" x14ac:dyDescent="0.25">
      <c r="A445" t="s">
        <v>556</v>
      </c>
    </row>
    <row r="446" spans="1:1" hidden="1" x14ac:dyDescent="0.25">
      <c r="A446" t="s">
        <v>2696</v>
      </c>
    </row>
    <row r="447" spans="1:1" hidden="1" x14ac:dyDescent="0.25">
      <c r="A447" t="s">
        <v>538</v>
      </c>
    </row>
    <row r="448" spans="1:1" hidden="1" x14ac:dyDescent="0.25">
      <c r="A448" t="s">
        <v>559</v>
      </c>
    </row>
    <row r="449" spans="1:1" hidden="1" x14ac:dyDescent="0.25">
      <c r="A449" t="s">
        <v>537</v>
      </c>
    </row>
    <row r="450" spans="1:1" hidden="1" x14ac:dyDescent="0.25">
      <c r="A450" t="s">
        <v>532</v>
      </c>
    </row>
    <row r="451" spans="1:1" hidden="1" x14ac:dyDescent="0.25">
      <c r="A451" t="s">
        <v>560</v>
      </c>
    </row>
    <row r="452" spans="1:1" hidden="1" x14ac:dyDescent="0.25">
      <c r="A452" t="s">
        <v>2929</v>
      </c>
    </row>
    <row r="453" spans="1:1" hidden="1" x14ac:dyDescent="0.25">
      <c r="A453" t="s">
        <v>553</v>
      </c>
    </row>
    <row r="454" spans="1:1" hidden="1" x14ac:dyDescent="0.25">
      <c r="A454" t="s">
        <v>2958</v>
      </c>
    </row>
    <row r="455" spans="1:1" hidden="1" x14ac:dyDescent="0.25">
      <c r="A455" t="s">
        <v>2277</v>
      </c>
    </row>
    <row r="456" spans="1:1" hidden="1" x14ac:dyDescent="0.25">
      <c r="A456" t="s">
        <v>542</v>
      </c>
    </row>
    <row r="457" spans="1:1" hidden="1" x14ac:dyDescent="0.25">
      <c r="A457" t="s">
        <v>544</v>
      </c>
    </row>
    <row r="458" spans="1:1" hidden="1" x14ac:dyDescent="0.25">
      <c r="A458" t="s">
        <v>534</v>
      </c>
    </row>
    <row r="459" spans="1:1" hidden="1" x14ac:dyDescent="0.25">
      <c r="A459" t="s">
        <v>561</v>
      </c>
    </row>
    <row r="460" spans="1:1" hidden="1" x14ac:dyDescent="0.25">
      <c r="A460" t="s">
        <v>561</v>
      </c>
    </row>
    <row r="461" spans="1:1" hidden="1" x14ac:dyDescent="0.25">
      <c r="A461" t="s">
        <v>545</v>
      </c>
    </row>
    <row r="462" spans="1:1" hidden="1" x14ac:dyDescent="0.25">
      <c r="A462" t="s">
        <v>563</v>
      </c>
    </row>
    <row r="463" spans="1:1" hidden="1" x14ac:dyDescent="0.25">
      <c r="A463" t="s">
        <v>562</v>
      </c>
    </row>
    <row r="464" spans="1:1" hidden="1" x14ac:dyDescent="0.25">
      <c r="A464" t="s">
        <v>565</v>
      </c>
    </row>
    <row r="465" spans="1:3" hidden="1" x14ac:dyDescent="0.25">
      <c r="A465" t="s">
        <v>223</v>
      </c>
    </row>
    <row r="466" spans="1:3" hidden="1" x14ac:dyDescent="0.25">
      <c r="A466" t="s">
        <v>564</v>
      </c>
    </row>
    <row r="467" spans="1:3" hidden="1" x14ac:dyDescent="0.25">
      <c r="A467" t="s">
        <v>584</v>
      </c>
    </row>
    <row r="468" spans="1:3" hidden="1" x14ac:dyDescent="0.25">
      <c r="A468" t="s">
        <v>3476</v>
      </c>
    </row>
    <row r="469" spans="1:3" hidden="1" x14ac:dyDescent="0.25">
      <c r="A469" t="s">
        <v>586</v>
      </c>
    </row>
    <row r="470" spans="1:3" hidden="1" x14ac:dyDescent="0.25">
      <c r="A470" t="s">
        <v>581</v>
      </c>
    </row>
    <row r="471" spans="1:3" hidden="1" x14ac:dyDescent="0.25">
      <c r="A471" t="s">
        <v>576</v>
      </c>
    </row>
    <row r="472" spans="1:3" hidden="1" x14ac:dyDescent="0.25">
      <c r="A472" t="s">
        <v>588</v>
      </c>
    </row>
    <row r="473" spans="1:3" hidden="1" x14ac:dyDescent="0.25">
      <c r="A473" t="s">
        <v>572</v>
      </c>
    </row>
    <row r="474" spans="1:3" hidden="1" x14ac:dyDescent="0.25">
      <c r="A474" t="s">
        <v>595</v>
      </c>
      <c r="C474">
        <v>3385463148</v>
      </c>
    </row>
    <row r="475" spans="1:3" hidden="1" x14ac:dyDescent="0.25">
      <c r="A475" t="s">
        <v>595</v>
      </c>
    </row>
    <row r="476" spans="1:3" hidden="1" x14ac:dyDescent="0.25">
      <c r="A476" t="s">
        <v>567</v>
      </c>
    </row>
    <row r="477" spans="1:3" hidden="1" x14ac:dyDescent="0.25">
      <c r="A477" t="s">
        <v>580</v>
      </c>
    </row>
    <row r="478" spans="1:3" hidden="1" x14ac:dyDescent="0.25">
      <c r="A478" t="s">
        <v>596</v>
      </c>
    </row>
    <row r="479" spans="1:3" hidden="1" x14ac:dyDescent="0.25">
      <c r="A479" t="s">
        <v>592</v>
      </c>
    </row>
    <row r="480" spans="1:3" hidden="1" x14ac:dyDescent="0.25">
      <c r="A480" t="s">
        <v>574</v>
      </c>
    </row>
    <row r="481" spans="1:1" hidden="1" x14ac:dyDescent="0.25">
      <c r="A481" t="s">
        <v>579</v>
      </c>
    </row>
    <row r="482" spans="1:1" hidden="1" x14ac:dyDescent="0.25">
      <c r="A482" t="s">
        <v>587</v>
      </c>
    </row>
    <row r="483" spans="1:1" hidden="1" x14ac:dyDescent="0.25">
      <c r="A483" t="s">
        <v>568</v>
      </c>
    </row>
    <row r="484" spans="1:1" hidden="1" x14ac:dyDescent="0.25">
      <c r="A484" t="s">
        <v>591</v>
      </c>
    </row>
    <row r="485" spans="1:1" hidden="1" x14ac:dyDescent="0.25">
      <c r="A485" t="s">
        <v>590</v>
      </c>
    </row>
    <row r="486" spans="1:1" hidden="1" x14ac:dyDescent="0.25">
      <c r="A486" t="s">
        <v>578</v>
      </c>
    </row>
    <row r="487" spans="1:1" hidden="1" x14ac:dyDescent="0.25">
      <c r="A487" t="s">
        <v>594</v>
      </c>
    </row>
    <row r="488" spans="1:1" hidden="1" x14ac:dyDescent="0.25">
      <c r="A488" t="s">
        <v>585</v>
      </c>
    </row>
    <row r="489" spans="1:1" hidden="1" x14ac:dyDescent="0.25">
      <c r="A489" t="s">
        <v>571</v>
      </c>
    </row>
    <row r="490" spans="1:1" hidden="1" x14ac:dyDescent="0.25">
      <c r="A490" t="s">
        <v>571</v>
      </c>
    </row>
    <row r="491" spans="1:1" hidden="1" x14ac:dyDescent="0.25">
      <c r="A491" t="s">
        <v>577</v>
      </c>
    </row>
    <row r="492" spans="1:1" hidden="1" x14ac:dyDescent="0.25">
      <c r="A492" t="s">
        <v>583</v>
      </c>
    </row>
    <row r="493" spans="1:1" hidden="1" x14ac:dyDescent="0.25">
      <c r="A493" t="s">
        <v>569</v>
      </c>
    </row>
    <row r="494" spans="1:1" hidden="1" x14ac:dyDescent="0.25">
      <c r="A494" t="s">
        <v>573</v>
      </c>
    </row>
    <row r="495" spans="1:1" hidden="1" x14ac:dyDescent="0.25">
      <c r="A495" t="s">
        <v>2541</v>
      </c>
    </row>
    <row r="496" spans="1:1" hidden="1" x14ac:dyDescent="0.25">
      <c r="A496" t="s">
        <v>589</v>
      </c>
    </row>
    <row r="497" spans="1:2" hidden="1" x14ac:dyDescent="0.25">
      <c r="A497" t="s">
        <v>582</v>
      </c>
    </row>
    <row r="498" spans="1:2" hidden="1" x14ac:dyDescent="0.25">
      <c r="A498" t="s">
        <v>566</v>
      </c>
    </row>
    <row r="499" spans="1:2" hidden="1" x14ac:dyDescent="0.25">
      <c r="A499" t="s">
        <v>570</v>
      </c>
    </row>
    <row r="500" spans="1:2" hidden="1" x14ac:dyDescent="0.25">
      <c r="A500" t="s">
        <v>3461</v>
      </c>
    </row>
    <row r="501" spans="1:2" hidden="1" x14ac:dyDescent="0.25">
      <c r="A501" t="s">
        <v>575</v>
      </c>
    </row>
    <row r="502" spans="1:2" hidden="1" x14ac:dyDescent="0.25">
      <c r="A502" t="s">
        <v>593</v>
      </c>
    </row>
    <row r="503" spans="1:2" hidden="1" x14ac:dyDescent="0.25">
      <c r="A503" t="s">
        <v>608</v>
      </c>
    </row>
    <row r="504" spans="1:2" hidden="1" x14ac:dyDescent="0.25">
      <c r="A504" t="s">
        <v>628</v>
      </c>
      <c r="B504" t="s">
        <v>629</v>
      </c>
    </row>
    <row r="505" spans="1:2" hidden="1" x14ac:dyDescent="0.25">
      <c r="A505" t="s">
        <v>625</v>
      </c>
    </row>
    <row r="506" spans="1:2" hidden="1" x14ac:dyDescent="0.25">
      <c r="A506" t="s">
        <v>616</v>
      </c>
    </row>
    <row r="507" spans="1:2" hidden="1" x14ac:dyDescent="0.25">
      <c r="A507" t="s">
        <v>627</v>
      </c>
    </row>
    <row r="508" spans="1:2" hidden="1" x14ac:dyDescent="0.25">
      <c r="A508" t="s">
        <v>600</v>
      </c>
    </row>
    <row r="509" spans="1:2" hidden="1" x14ac:dyDescent="0.25">
      <c r="A509" t="s">
        <v>622</v>
      </c>
    </row>
    <row r="510" spans="1:2" hidden="1" x14ac:dyDescent="0.25">
      <c r="A510" t="s">
        <v>617</v>
      </c>
    </row>
    <row r="511" spans="1:2" hidden="1" x14ac:dyDescent="0.25">
      <c r="A511" t="s">
        <v>602</v>
      </c>
    </row>
    <row r="512" spans="1:2" hidden="1" x14ac:dyDescent="0.25">
      <c r="A512" t="s">
        <v>606</v>
      </c>
    </row>
    <row r="513" spans="1:3" hidden="1" x14ac:dyDescent="0.25">
      <c r="A513" t="s">
        <v>1139</v>
      </c>
    </row>
    <row r="514" spans="1:3" hidden="1" x14ac:dyDescent="0.25">
      <c r="A514" t="s">
        <v>619</v>
      </c>
    </row>
    <row r="515" spans="1:3" hidden="1" x14ac:dyDescent="0.25">
      <c r="A515" t="s">
        <v>598</v>
      </c>
      <c r="B515" t="s">
        <v>599</v>
      </c>
      <c r="C515">
        <v>3385403943</v>
      </c>
    </row>
    <row r="516" spans="1:3" hidden="1" x14ac:dyDescent="0.25">
      <c r="A516" t="s">
        <v>610</v>
      </c>
    </row>
    <row r="517" spans="1:3" hidden="1" x14ac:dyDescent="0.25">
      <c r="A517" t="s">
        <v>607</v>
      </c>
    </row>
    <row r="518" spans="1:3" hidden="1" x14ac:dyDescent="0.25">
      <c r="A518" t="s">
        <v>618</v>
      </c>
    </row>
    <row r="519" spans="1:3" hidden="1" x14ac:dyDescent="0.25">
      <c r="A519" t="s">
        <v>597</v>
      </c>
    </row>
    <row r="520" spans="1:3" hidden="1" x14ac:dyDescent="0.25">
      <c r="A520" t="s">
        <v>614</v>
      </c>
      <c r="C520">
        <v>3385469597</v>
      </c>
    </row>
    <row r="521" spans="1:3" hidden="1" x14ac:dyDescent="0.25">
      <c r="A521" t="s">
        <v>605</v>
      </c>
    </row>
    <row r="522" spans="1:3" hidden="1" x14ac:dyDescent="0.25">
      <c r="A522" t="s">
        <v>609</v>
      </c>
    </row>
    <row r="523" spans="1:3" hidden="1" x14ac:dyDescent="0.25">
      <c r="A523" t="s">
        <v>612</v>
      </c>
    </row>
    <row r="524" spans="1:3" hidden="1" x14ac:dyDescent="0.25">
      <c r="A524" t="s">
        <v>604</v>
      </c>
    </row>
    <row r="525" spans="1:3" hidden="1" x14ac:dyDescent="0.25">
      <c r="A525" t="s">
        <v>620</v>
      </c>
    </row>
    <row r="526" spans="1:3" hidden="1" x14ac:dyDescent="0.25">
      <c r="A526" t="s">
        <v>603</v>
      </c>
    </row>
    <row r="527" spans="1:3" hidden="1" x14ac:dyDescent="0.25">
      <c r="A527" t="s">
        <v>1453</v>
      </c>
    </row>
    <row r="528" spans="1:3" hidden="1" x14ac:dyDescent="0.25">
      <c r="A528" t="s">
        <v>1453</v>
      </c>
    </row>
    <row r="529" spans="1:3" hidden="1" x14ac:dyDescent="0.25">
      <c r="A529" t="s">
        <v>1181</v>
      </c>
    </row>
    <row r="530" spans="1:3" hidden="1" x14ac:dyDescent="0.25">
      <c r="A530" t="s">
        <v>3474</v>
      </c>
    </row>
    <row r="531" spans="1:3" hidden="1" x14ac:dyDescent="0.25">
      <c r="A531" t="s">
        <v>1993</v>
      </c>
    </row>
    <row r="532" spans="1:3" hidden="1" x14ac:dyDescent="0.25">
      <c r="A532" t="s">
        <v>613</v>
      </c>
    </row>
    <row r="533" spans="1:3" hidden="1" x14ac:dyDescent="0.25">
      <c r="A533" t="s">
        <v>626</v>
      </c>
    </row>
    <row r="534" spans="1:3" hidden="1" x14ac:dyDescent="0.25">
      <c r="A534" t="s">
        <v>630</v>
      </c>
      <c r="B534" t="s">
        <v>631</v>
      </c>
    </row>
    <row r="535" spans="1:3" hidden="1" x14ac:dyDescent="0.25">
      <c r="A535" t="s">
        <v>615</v>
      </c>
    </row>
    <row r="536" spans="1:3" hidden="1" x14ac:dyDescent="0.25">
      <c r="A536" t="s">
        <v>624</v>
      </c>
    </row>
    <row r="537" spans="1:3" hidden="1" x14ac:dyDescent="0.25">
      <c r="A537" t="s">
        <v>621</v>
      </c>
    </row>
    <row r="538" spans="1:3" hidden="1" x14ac:dyDescent="0.25">
      <c r="A538" t="s">
        <v>601</v>
      </c>
    </row>
    <row r="539" spans="1:3" hidden="1" x14ac:dyDescent="0.25">
      <c r="A539" t="s">
        <v>713</v>
      </c>
      <c r="C539">
        <v>3385434434</v>
      </c>
    </row>
    <row r="540" spans="1:3" hidden="1" x14ac:dyDescent="0.25">
      <c r="A540" t="s">
        <v>915</v>
      </c>
    </row>
    <row r="541" spans="1:3" hidden="1" x14ac:dyDescent="0.25">
      <c r="A541" t="s">
        <v>611</v>
      </c>
    </row>
    <row r="542" spans="1:3" hidden="1" x14ac:dyDescent="0.25">
      <c r="A542" t="s">
        <v>623</v>
      </c>
    </row>
    <row r="543" spans="1:3" hidden="1" x14ac:dyDescent="0.25">
      <c r="A543" t="s">
        <v>646</v>
      </c>
    </row>
    <row r="544" spans="1:3" hidden="1" x14ac:dyDescent="0.25">
      <c r="A544" t="s">
        <v>2112</v>
      </c>
    </row>
    <row r="545" spans="1:3" hidden="1" x14ac:dyDescent="0.25">
      <c r="A545" t="s">
        <v>2461</v>
      </c>
    </row>
    <row r="546" spans="1:3" hidden="1" x14ac:dyDescent="0.25">
      <c r="A546" t="s">
        <v>640</v>
      </c>
    </row>
    <row r="547" spans="1:3" hidden="1" x14ac:dyDescent="0.25">
      <c r="A547" t="s">
        <v>634</v>
      </c>
    </row>
    <row r="548" spans="1:3" hidden="1" x14ac:dyDescent="0.25">
      <c r="A548" t="s">
        <v>644</v>
      </c>
    </row>
    <row r="549" spans="1:3" hidden="1" x14ac:dyDescent="0.25">
      <c r="A549" t="s">
        <v>639</v>
      </c>
    </row>
    <row r="550" spans="1:3" hidden="1" x14ac:dyDescent="0.25">
      <c r="A550" t="s">
        <v>636</v>
      </c>
      <c r="C550">
        <v>3385446903</v>
      </c>
    </row>
    <row r="551" spans="1:3" hidden="1" x14ac:dyDescent="0.25">
      <c r="A551" t="s">
        <v>642</v>
      </c>
    </row>
    <row r="552" spans="1:3" hidden="1" x14ac:dyDescent="0.25">
      <c r="A552" t="s">
        <v>637</v>
      </c>
    </row>
    <row r="553" spans="1:3" hidden="1" x14ac:dyDescent="0.25">
      <c r="A553" t="s">
        <v>632</v>
      </c>
    </row>
    <row r="554" spans="1:3" hidden="1" x14ac:dyDescent="0.25">
      <c r="A554" t="s">
        <v>632</v>
      </c>
    </row>
    <row r="555" spans="1:3" hidden="1" x14ac:dyDescent="0.25">
      <c r="A555" t="s">
        <v>638</v>
      </c>
    </row>
    <row r="556" spans="1:3" hidden="1" x14ac:dyDescent="0.25">
      <c r="A556" t="s">
        <v>643</v>
      </c>
    </row>
    <row r="557" spans="1:3" hidden="1" x14ac:dyDescent="0.25">
      <c r="A557" t="s">
        <v>643</v>
      </c>
    </row>
    <row r="558" spans="1:3" hidden="1" x14ac:dyDescent="0.25">
      <c r="A558" t="s">
        <v>647</v>
      </c>
      <c r="B558" t="s">
        <v>648</v>
      </c>
    </row>
    <row r="559" spans="1:3" hidden="1" x14ac:dyDescent="0.25">
      <c r="A559" t="s">
        <v>633</v>
      </c>
      <c r="C559">
        <v>3385523176</v>
      </c>
    </row>
    <row r="560" spans="1:3" hidden="1" x14ac:dyDescent="0.25">
      <c r="A560" t="s">
        <v>649</v>
      </c>
    </row>
    <row r="561" spans="1:2" hidden="1" x14ac:dyDescent="0.25">
      <c r="A561" s="3" t="s">
        <v>116</v>
      </c>
      <c r="B561" t="s">
        <v>3561</v>
      </c>
    </row>
    <row r="562" spans="1:2" hidden="1" x14ac:dyDescent="0.25">
      <c r="A562" t="s">
        <v>645</v>
      </c>
    </row>
    <row r="563" spans="1:2" hidden="1" x14ac:dyDescent="0.25">
      <c r="A563" t="s">
        <v>3139</v>
      </c>
    </row>
    <row r="564" spans="1:2" hidden="1" x14ac:dyDescent="0.25">
      <c r="A564" t="s">
        <v>635</v>
      </c>
    </row>
    <row r="565" spans="1:2" hidden="1" x14ac:dyDescent="0.25">
      <c r="A565" t="s">
        <v>641</v>
      </c>
    </row>
    <row r="566" spans="1:2" hidden="1" x14ac:dyDescent="0.25">
      <c r="A566" t="s">
        <v>655</v>
      </c>
    </row>
    <row r="567" spans="1:2" hidden="1" x14ac:dyDescent="0.25">
      <c r="A567" t="s">
        <v>652</v>
      </c>
    </row>
    <row r="568" spans="1:2" hidden="1" x14ac:dyDescent="0.25">
      <c r="A568" t="s">
        <v>650</v>
      </c>
    </row>
    <row r="569" spans="1:2" hidden="1" x14ac:dyDescent="0.25">
      <c r="A569" t="s">
        <v>651</v>
      </c>
    </row>
    <row r="570" spans="1:2" hidden="1" x14ac:dyDescent="0.25">
      <c r="A570" t="s">
        <v>653</v>
      </c>
    </row>
    <row r="571" spans="1:2" hidden="1" x14ac:dyDescent="0.25">
      <c r="A571" t="s">
        <v>1194</v>
      </c>
    </row>
    <row r="572" spans="1:2" hidden="1" x14ac:dyDescent="0.25">
      <c r="A572" t="s">
        <v>654</v>
      </c>
    </row>
    <row r="573" spans="1:2" hidden="1" x14ac:dyDescent="0.25">
      <c r="A573" t="s">
        <v>1229</v>
      </c>
    </row>
    <row r="574" spans="1:2" hidden="1" x14ac:dyDescent="0.25">
      <c r="A574" t="s">
        <v>664</v>
      </c>
    </row>
    <row r="575" spans="1:2" hidden="1" x14ac:dyDescent="0.25">
      <c r="A575" t="s">
        <v>665</v>
      </c>
    </row>
    <row r="576" spans="1:2" hidden="1" x14ac:dyDescent="0.25">
      <c r="A576" t="s">
        <v>666</v>
      </c>
    </row>
    <row r="577" spans="1:3" hidden="1" x14ac:dyDescent="0.25">
      <c r="A577" t="s">
        <v>662</v>
      </c>
    </row>
    <row r="578" spans="1:3" hidden="1" x14ac:dyDescent="0.25">
      <c r="A578" t="s">
        <v>659</v>
      </c>
    </row>
    <row r="579" spans="1:3" hidden="1" x14ac:dyDescent="0.25">
      <c r="A579" t="s">
        <v>656</v>
      </c>
    </row>
    <row r="580" spans="1:3" hidden="1" x14ac:dyDescent="0.25">
      <c r="A580" t="s">
        <v>2690</v>
      </c>
    </row>
    <row r="581" spans="1:3" hidden="1" x14ac:dyDescent="0.25">
      <c r="A581" t="s">
        <v>660</v>
      </c>
    </row>
    <row r="582" spans="1:3" hidden="1" x14ac:dyDescent="0.25">
      <c r="A582" t="s">
        <v>2533</v>
      </c>
      <c r="C582">
        <v>3385433211</v>
      </c>
    </row>
    <row r="583" spans="1:3" hidden="1" x14ac:dyDescent="0.25">
      <c r="A583" t="s">
        <v>711</v>
      </c>
      <c r="C583">
        <v>3385530064</v>
      </c>
    </row>
    <row r="584" spans="1:3" hidden="1" x14ac:dyDescent="0.25">
      <c r="A584" t="s">
        <v>780</v>
      </c>
    </row>
    <row r="585" spans="1:3" hidden="1" x14ac:dyDescent="0.25">
      <c r="A585" t="s">
        <v>3462</v>
      </c>
    </row>
    <row r="586" spans="1:3" hidden="1" x14ac:dyDescent="0.25">
      <c r="A586" t="s">
        <v>658</v>
      </c>
    </row>
    <row r="587" spans="1:3" hidden="1" x14ac:dyDescent="0.25">
      <c r="A587" t="s">
        <v>663</v>
      </c>
    </row>
    <row r="588" spans="1:3" hidden="1" x14ac:dyDescent="0.25">
      <c r="A588" t="s">
        <v>657</v>
      </c>
    </row>
    <row r="589" spans="1:3" hidden="1" x14ac:dyDescent="0.25">
      <c r="A589" t="s">
        <v>2740</v>
      </c>
    </row>
    <row r="590" spans="1:3" hidden="1" x14ac:dyDescent="0.25">
      <c r="A590" t="s">
        <v>667</v>
      </c>
    </row>
    <row r="591" spans="1:3" hidden="1" x14ac:dyDescent="0.25">
      <c r="A591" t="s">
        <v>661</v>
      </c>
    </row>
    <row r="592" spans="1:3" hidden="1" x14ac:dyDescent="0.25">
      <c r="A592" t="s">
        <v>671</v>
      </c>
    </row>
    <row r="593" spans="1:3" hidden="1" x14ac:dyDescent="0.25">
      <c r="A593" t="s">
        <v>670</v>
      </c>
      <c r="C593">
        <v>3385430450</v>
      </c>
    </row>
    <row r="594" spans="1:3" hidden="1" x14ac:dyDescent="0.25">
      <c r="A594" t="s">
        <v>668</v>
      </c>
      <c r="B594" t="s">
        <v>669</v>
      </c>
    </row>
    <row r="595" spans="1:3" hidden="1" x14ac:dyDescent="0.25">
      <c r="A595" t="s">
        <v>812</v>
      </c>
    </row>
    <row r="596" spans="1:3" hidden="1" x14ac:dyDescent="0.25">
      <c r="A596" t="s">
        <v>672</v>
      </c>
    </row>
    <row r="597" spans="1:3" hidden="1" x14ac:dyDescent="0.25">
      <c r="A597" t="s">
        <v>676</v>
      </c>
    </row>
    <row r="598" spans="1:3" hidden="1" x14ac:dyDescent="0.25">
      <c r="A598" t="s">
        <v>675</v>
      </c>
    </row>
    <row r="599" spans="1:3" hidden="1" x14ac:dyDescent="0.25">
      <c r="A599" t="s">
        <v>674</v>
      </c>
    </row>
    <row r="600" spans="1:3" hidden="1" x14ac:dyDescent="0.25">
      <c r="A600" t="s">
        <v>698</v>
      </c>
    </row>
    <row r="601" spans="1:3" hidden="1" x14ac:dyDescent="0.25">
      <c r="A601" t="s">
        <v>673</v>
      </c>
    </row>
    <row r="602" spans="1:3" hidden="1" x14ac:dyDescent="0.25">
      <c r="A602" t="s">
        <v>677</v>
      </c>
    </row>
    <row r="603" spans="1:3" hidden="1" x14ac:dyDescent="0.25">
      <c r="A603" t="s">
        <v>678</v>
      </c>
    </row>
    <row r="604" spans="1:3" hidden="1" x14ac:dyDescent="0.25">
      <c r="A604" t="s">
        <v>679</v>
      </c>
    </row>
    <row r="605" spans="1:3" hidden="1" x14ac:dyDescent="0.25">
      <c r="A605" t="s">
        <v>3096</v>
      </c>
    </row>
    <row r="606" spans="1:3" hidden="1" x14ac:dyDescent="0.25">
      <c r="A606" t="s">
        <v>490</v>
      </c>
    </row>
    <row r="607" spans="1:3" hidden="1" x14ac:dyDescent="0.25">
      <c r="A607" t="s">
        <v>3959</v>
      </c>
    </row>
    <row r="608" spans="1:3" hidden="1" x14ac:dyDescent="0.25">
      <c r="A608" t="s">
        <v>3979</v>
      </c>
    </row>
    <row r="609" spans="1:1" hidden="1" x14ac:dyDescent="0.25">
      <c r="A609" t="s">
        <v>456</v>
      </c>
    </row>
    <row r="610" spans="1:1" hidden="1" x14ac:dyDescent="0.25">
      <c r="A610" t="s">
        <v>4253</v>
      </c>
    </row>
    <row r="611" spans="1:1" hidden="1" x14ac:dyDescent="0.25">
      <c r="A611" t="s">
        <v>4465</v>
      </c>
    </row>
    <row r="612" spans="1:1" hidden="1" x14ac:dyDescent="0.25">
      <c r="A612" t="s">
        <v>4618</v>
      </c>
    </row>
    <row r="766" spans="5:5" x14ac:dyDescent="0.25">
      <c r="E766" s="3"/>
    </row>
  </sheetData>
  <autoFilter ref="A2:J612">
    <filterColumn colId="0">
      <filters>
        <filter val="Integral Agropecuaria"/>
      </filters>
    </filterColumn>
  </autoFilter>
  <sortState ref="A3:C604">
    <sortCondition ref="A449"/>
  </sortState>
  <mergeCells count="2">
    <mergeCell ref="A1:C1"/>
    <mergeCell ref="E1:I1"/>
  </mergeCells>
  <pageMargins left="0.75" right="0.75" top="1" bottom="1" header="0.5" footer="0.5"/>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Pagos clientes</vt:lpstr>
      <vt:lpstr>Carga Remito.</vt:lpstr>
      <vt:lpstr>Ficha</vt:lpstr>
      <vt:lpstr>Remito</vt:lpstr>
      <vt:lpstr>% recargo</vt:lpstr>
      <vt:lpstr>Recibo</vt:lpstr>
      <vt:lpstr>Análisis</vt:lpstr>
      <vt:lpstr>Base Cliente</vt:lpstr>
    </vt:vector>
  </TitlesOfParts>
  <Company>usuario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usuario</dc:creator>
  <cp:lastModifiedBy>USUARIO</cp:lastModifiedBy>
  <cp:lastPrinted>2024-12-04T13:40:15Z</cp:lastPrinted>
  <dcterms:created xsi:type="dcterms:W3CDTF">2021-11-01T11:40:56Z</dcterms:created>
  <dcterms:modified xsi:type="dcterms:W3CDTF">2024-12-04T14:33:31Z</dcterms:modified>
</cp:coreProperties>
</file>